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andreassolheim/Documents/MASTER/Masteroppgave/Data/"/>
    </mc:Choice>
  </mc:AlternateContent>
  <bookViews>
    <workbookView xWindow="580" yWindow="600" windowWidth="35440" windowHeight="19680" tabRatio="500" activeTab="1"/>
  </bookViews>
  <sheets>
    <sheet name="Alt samlet" sheetId="15" r:id="rId1"/>
    <sheet name="Bud samlet" sheetId="1" r:id="rId2"/>
    <sheet name="Kupp samlet" sheetId="2" r:id="rId3"/>
    <sheet name="Gamle Oslo bud" sheetId="3" r:id="rId4"/>
    <sheet name="Gamle Oslo kupp" sheetId="4" r:id="rId5"/>
    <sheet name="Frogner bud" sheetId="5" r:id="rId6"/>
    <sheet name="Frogner kupp" sheetId="6" r:id="rId7"/>
    <sheet name="Oslo Øst bud" sheetId="7" r:id="rId8"/>
    <sheet name="Oslo Øst kupp" sheetId="8" r:id="rId9"/>
    <sheet name="St.Hanshaugen bud" sheetId="9" r:id="rId10"/>
    <sheet name="St.Hanshaugen kupp" sheetId="10" r:id="rId11"/>
    <sheet name="Gr.løkka og Sagene bud" sheetId="11" r:id="rId12"/>
    <sheet name="Gr.løkka og Sagene kupp" sheetId="12" r:id="rId13"/>
    <sheet name="Oslo Vest bud" sheetId="13" r:id="rId14"/>
    <sheet name="Oslo Vest kupp" sheetId="14" r:id="rId15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57" i="14" l="1"/>
  <c r="AA3" i="14"/>
  <c r="AA4" i="14"/>
  <c r="AA5" i="14"/>
  <c r="AA6" i="14"/>
  <c r="AA7" i="14"/>
  <c r="AA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2" i="14"/>
  <c r="Z3" i="14"/>
  <c r="Z4" i="14"/>
  <c r="Z5" i="14"/>
  <c r="Z6" i="14"/>
  <c r="Z7" i="14"/>
  <c r="Z8" i="14"/>
  <c r="Z9" i="14"/>
  <c r="Z10" i="14"/>
  <c r="Z11" i="14"/>
  <c r="Z12" i="14"/>
  <c r="Z13" i="14"/>
  <c r="Z14" i="14"/>
  <c r="Z15" i="14"/>
  <c r="Z16" i="14"/>
  <c r="Z17" i="14"/>
  <c r="Z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44" i="14"/>
  <c r="Z45" i="14"/>
  <c r="Z46" i="14"/>
  <c r="Z47" i="14"/>
  <c r="Z48" i="14"/>
  <c r="Z49" i="14"/>
  <c r="Z50" i="14"/>
  <c r="Z51" i="14"/>
  <c r="Z52" i="14"/>
  <c r="Z53" i="14"/>
  <c r="Z54" i="14"/>
  <c r="Z55" i="14"/>
  <c r="Z56" i="14"/>
  <c r="Z57" i="14"/>
  <c r="Z2" i="14"/>
  <c r="T3" i="14"/>
  <c r="T4" i="14"/>
  <c r="T5" i="14"/>
  <c r="T6" i="14"/>
  <c r="T7" i="14"/>
  <c r="T8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2" i="14"/>
  <c r="AA534" i="13"/>
  <c r="AA3" i="13"/>
  <c r="AA4" i="13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115" i="13"/>
  <c r="AA116" i="13"/>
  <c r="AA117" i="13"/>
  <c r="AA118" i="13"/>
  <c r="AA119" i="13"/>
  <c r="AA120" i="13"/>
  <c r="AA121" i="13"/>
  <c r="AA122" i="13"/>
  <c r="AA123" i="13"/>
  <c r="AA124" i="13"/>
  <c r="AA125" i="13"/>
  <c r="AA126" i="13"/>
  <c r="AA127" i="13"/>
  <c r="AA128" i="13"/>
  <c r="AA129" i="13"/>
  <c r="AA130" i="13"/>
  <c r="AA131" i="13"/>
  <c r="AA132" i="13"/>
  <c r="AA133" i="13"/>
  <c r="AA134" i="13"/>
  <c r="AA135" i="13"/>
  <c r="AA136" i="13"/>
  <c r="AA137" i="13"/>
  <c r="AA138" i="13"/>
  <c r="AA139" i="13"/>
  <c r="AA140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52" i="13"/>
  <c r="AA153" i="13"/>
  <c r="AA154" i="13"/>
  <c r="AA155" i="13"/>
  <c r="AA156" i="13"/>
  <c r="AA157" i="13"/>
  <c r="AA158" i="13"/>
  <c r="AA159" i="13"/>
  <c r="AA160" i="13"/>
  <c r="AA161" i="13"/>
  <c r="AA162" i="13"/>
  <c r="AA163" i="13"/>
  <c r="AA164" i="13"/>
  <c r="AA165" i="13"/>
  <c r="AA166" i="13"/>
  <c r="AA167" i="13"/>
  <c r="AA168" i="13"/>
  <c r="AA169" i="13"/>
  <c r="AA170" i="13"/>
  <c r="AA171" i="13"/>
  <c r="AA172" i="13"/>
  <c r="AA173" i="13"/>
  <c r="AA174" i="13"/>
  <c r="AA175" i="13"/>
  <c r="AA176" i="13"/>
  <c r="AA177" i="13"/>
  <c r="AA178" i="13"/>
  <c r="AA179" i="13"/>
  <c r="AA180" i="13"/>
  <c r="AA181" i="13"/>
  <c r="AA182" i="13"/>
  <c r="AA183" i="13"/>
  <c r="AA184" i="13"/>
  <c r="AA185" i="13"/>
  <c r="AA186" i="13"/>
  <c r="AA187" i="13"/>
  <c r="AA188" i="13"/>
  <c r="AA189" i="13"/>
  <c r="AA190" i="13"/>
  <c r="AA191" i="13"/>
  <c r="AA192" i="13"/>
  <c r="AA193" i="13"/>
  <c r="AA194" i="13"/>
  <c r="AA195" i="13"/>
  <c r="AA196" i="13"/>
  <c r="AA197" i="13"/>
  <c r="AA198" i="13"/>
  <c r="AA199" i="13"/>
  <c r="AA200" i="13"/>
  <c r="AA201" i="13"/>
  <c r="AA202" i="13"/>
  <c r="AA203" i="13"/>
  <c r="AA204" i="13"/>
  <c r="AA205" i="13"/>
  <c r="AA206" i="13"/>
  <c r="AA207" i="13"/>
  <c r="AA208" i="13"/>
  <c r="AA209" i="13"/>
  <c r="AA210" i="13"/>
  <c r="AA211" i="13"/>
  <c r="AA212" i="13"/>
  <c r="AA213" i="13"/>
  <c r="AA214" i="13"/>
  <c r="AA215" i="13"/>
  <c r="AA216" i="13"/>
  <c r="AA217" i="13"/>
  <c r="AA218" i="13"/>
  <c r="AA219" i="13"/>
  <c r="AA220" i="13"/>
  <c r="AA221" i="13"/>
  <c r="AA222" i="13"/>
  <c r="AA223" i="13"/>
  <c r="AA224" i="13"/>
  <c r="AA225" i="13"/>
  <c r="AA226" i="13"/>
  <c r="AA227" i="13"/>
  <c r="AA228" i="13"/>
  <c r="AA229" i="13"/>
  <c r="AA230" i="13"/>
  <c r="AA231" i="13"/>
  <c r="AA232" i="13"/>
  <c r="AA233" i="13"/>
  <c r="AA234" i="13"/>
  <c r="AA235" i="13"/>
  <c r="AA236" i="13"/>
  <c r="AA237" i="13"/>
  <c r="AA238" i="13"/>
  <c r="AA239" i="13"/>
  <c r="AA240" i="13"/>
  <c r="AA241" i="13"/>
  <c r="AA242" i="13"/>
  <c r="AA243" i="13"/>
  <c r="AA244" i="13"/>
  <c r="AA245" i="13"/>
  <c r="AA246" i="13"/>
  <c r="AA247" i="13"/>
  <c r="AA248" i="13"/>
  <c r="AA249" i="13"/>
  <c r="AA250" i="13"/>
  <c r="AA251" i="13"/>
  <c r="AA252" i="13"/>
  <c r="AA253" i="13"/>
  <c r="AA254" i="13"/>
  <c r="AA255" i="13"/>
  <c r="AA256" i="13"/>
  <c r="AA257" i="13"/>
  <c r="AA258" i="13"/>
  <c r="AA259" i="13"/>
  <c r="AA260" i="13"/>
  <c r="AA261" i="13"/>
  <c r="AA262" i="13"/>
  <c r="AA263" i="13"/>
  <c r="AA264" i="13"/>
  <c r="AA265" i="13"/>
  <c r="AA266" i="13"/>
  <c r="AA267" i="13"/>
  <c r="AA268" i="13"/>
  <c r="AA269" i="13"/>
  <c r="AA270" i="13"/>
  <c r="AA271" i="13"/>
  <c r="AA272" i="13"/>
  <c r="AA273" i="13"/>
  <c r="AA274" i="13"/>
  <c r="AA275" i="13"/>
  <c r="AA276" i="13"/>
  <c r="AA277" i="13"/>
  <c r="AA278" i="13"/>
  <c r="AA279" i="13"/>
  <c r="AA280" i="13"/>
  <c r="AA281" i="13"/>
  <c r="AA282" i="13"/>
  <c r="AA283" i="13"/>
  <c r="AA284" i="13"/>
  <c r="AA285" i="13"/>
  <c r="AA286" i="13"/>
  <c r="AA287" i="13"/>
  <c r="AA288" i="13"/>
  <c r="AA289" i="13"/>
  <c r="AA290" i="13"/>
  <c r="AA291" i="13"/>
  <c r="AA292" i="13"/>
  <c r="AA293" i="13"/>
  <c r="AA294" i="13"/>
  <c r="AA295" i="13"/>
  <c r="AA296" i="13"/>
  <c r="AA297" i="13"/>
  <c r="AA298" i="13"/>
  <c r="AA299" i="13"/>
  <c r="AA300" i="13"/>
  <c r="AA301" i="13"/>
  <c r="AA302" i="13"/>
  <c r="AA303" i="13"/>
  <c r="AA304" i="13"/>
  <c r="AA305" i="13"/>
  <c r="AA306" i="13"/>
  <c r="AA307" i="13"/>
  <c r="AA308" i="13"/>
  <c r="AA309" i="13"/>
  <c r="AA310" i="13"/>
  <c r="AA311" i="13"/>
  <c r="AA312" i="13"/>
  <c r="AA313" i="13"/>
  <c r="AA314" i="13"/>
  <c r="AA315" i="13"/>
  <c r="AA316" i="13"/>
  <c r="AA317" i="13"/>
  <c r="AA318" i="13"/>
  <c r="AA319" i="13"/>
  <c r="AA320" i="13"/>
  <c r="AA321" i="13"/>
  <c r="AA322" i="13"/>
  <c r="AA323" i="13"/>
  <c r="AA324" i="13"/>
  <c r="AA325" i="13"/>
  <c r="AA326" i="13"/>
  <c r="AA327" i="13"/>
  <c r="AA328" i="13"/>
  <c r="AA329" i="13"/>
  <c r="AA330" i="13"/>
  <c r="AA331" i="13"/>
  <c r="AA332" i="13"/>
  <c r="AA333" i="13"/>
  <c r="AA334" i="13"/>
  <c r="AA335" i="13"/>
  <c r="AA336" i="13"/>
  <c r="AA337" i="13"/>
  <c r="AA338" i="13"/>
  <c r="AA339" i="13"/>
  <c r="AA340" i="13"/>
  <c r="AA341" i="13"/>
  <c r="AA342" i="13"/>
  <c r="AA343" i="13"/>
  <c r="AA344" i="13"/>
  <c r="AA345" i="13"/>
  <c r="AA346" i="13"/>
  <c r="AA347" i="13"/>
  <c r="AA348" i="13"/>
  <c r="AA349" i="13"/>
  <c r="AA350" i="13"/>
  <c r="AA351" i="13"/>
  <c r="AA352" i="13"/>
  <c r="AA353" i="13"/>
  <c r="AA354" i="13"/>
  <c r="AA355" i="13"/>
  <c r="AA356" i="13"/>
  <c r="AA357" i="13"/>
  <c r="AA358" i="13"/>
  <c r="AA359" i="13"/>
  <c r="AA360" i="13"/>
  <c r="AA361" i="13"/>
  <c r="AA362" i="13"/>
  <c r="AA363" i="13"/>
  <c r="AA364" i="13"/>
  <c r="AA365" i="13"/>
  <c r="AA366" i="13"/>
  <c r="AA367" i="13"/>
  <c r="AA368" i="13"/>
  <c r="AA369" i="13"/>
  <c r="AA370" i="13"/>
  <c r="AA371" i="13"/>
  <c r="AA372" i="13"/>
  <c r="AA373" i="13"/>
  <c r="AA374" i="13"/>
  <c r="AA375" i="13"/>
  <c r="AA376" i="13"/>
  <c r="AA377" i="13"/>
  <c r="AA378" i="13"/>
  <c r="AA379" i="13"/>
  <c r="AA380" i="13"/>
  <c r="AA381" i="13"/>
  <c r="AA382" i="13"/>
  <c r="AA383" i="13"/>
  <c r="AA384" i="13"/>
  <c r="AA385" i="13"/>
  <c r="AA386" i="13"/>
  <c r="AA387" i="13"/>
  <c r="AA388" i="13"/>
  <c r="AA389" i="13"/>
  <c r="AA390" i="13"/>
  <c r="AA391" i="13"/>
  <c r="AA392" i="13"/>
  <c r="AA393" i="13"/>
  <c r="AA394" i="13"/>
  <c r="AA395" i="13"/>
  <c r="AA396" i="13"/>
  <c r="AA397" i="13"/>
  <c r="AA398" i="13"/>
  <c r="AA399" i="13"/>
  <c r="AA400" i="13"/>
  <c r="AA401" i="13"/>
  <c r="AA402" i="13"/>
  <c r="AA403" i="13"/>
  <c r="AA404" i="13"/>
  <c r="AA405" i="13"/>
  <c r="AA406" i="13"/>
  <c r="AA407" i="13"/>
  <c r="AA408" i="13"/>
  <c r="AA409" i="13"/>
  <c r="AA410" i="13"/>
  <c r="AA411" i="13"/>
  <c r="AA412" i="13"/>
  <c r="AA413" i="13"/>
  <c r="AA414" i="13"/>
  <c r="AA415" i="13"/>
  <c r="AA416" i="13"/>
  <c r="AA417" i="13"/>
  <c r="AA418" i="13"/>
  <c r="AA419" i="13"/>
  <c r="AA420" i="13"/>
  <c r="AA421" i="13"/>
  <c r="AA422" i="13"/>
  <c r="AA423" i="13"/>
  <c r="AA424" i="13"/>
  <c r="AA425" i="13"/>
  <c r="AA426" i="13"/>
  <c r="AA427" i="13"/>
  <c r="AA428" i="13"/>
  <c r="AA429" i="13"/>
  <c r="AA430" i="13"/>
  <c r="AA431" i="13"/>
  <c r="AA432" i="13"/>
  <c r="AA433" i="13"/>
  <c r="AA434" i="13"/>
  <c r="AA435" i="13"/>
  <c r="AA436" i="13"/>
  <c r="AA437" i="13"/>
  <c r="AA438" i="13"/>
  <c r="AA439" i="13"/>
  <c r="AA440" i="13"/>
  <c r="AA441" i="13"/>
  <c r="AA442" i="13"/>
  <c r="AA443" i="13"/>
  <c r="AA444" i="13"/>
  <c r="AA445" i="13"/>
  <c r="AA446" i="13"/>
  <c r="AA447" i="13"/>
  <c r="AA448" i="13"/>
  <c r="AA449" i="13"/>
  <c r="AA450" i="13"/>
  <c r="AA451" i="13"/>
  <c r="AA452" i="13"/>
  <c r="AA453" i="13"/>
  <c r="AA454" i="13"/>
  <c r="AA455" i="13"/>
  <c r="AA456" i="13"/>
  <c r="AA457" i="13"/>
  <c r="AA458" i="13"/>
  <c r="AA459" i="13"/>
  <c r="AA460" i="13"/>
  <c r="AA461" i="13"/>
  <c r="AA462" i="13"/>
  <c r="AA463" i="13"/>
  <c r="AA464" i="13"/>
  <c r="AA465" i="13"/>
  <c r="AA466" i="13"/>
  <c r="AA467" i="13"/>
  <c r="AA468" i="13"/>
  <c r="AA469" i="13"/>
  <c r="AA470" i="13"/>
  <c r="AA471" i="13"/>
  <c r="AA472" i="13"/>
  <c r="AA473" i="13"/>
  <c r="AA474" i="13"/>
  <c r="AA475" i="13"/>
  <c r="AA476" i="13"/>
  <c r="AA477" i="13"/>
  <c r="AA478" i="13"/>
  <c r="AA479" i="13"/>
  <c r="AA480" i="13"/>
  <c r="AA481" i="13"/>
  <c r="AA482" i="13"/>
  <c r="AA483" i="13"/>
  <c r="AA484" i="13"/>
  <c r="AA485" i="13"/>
  <c r="AA486" i="13"/>
  <c r="AA487" i="13"/>
  <c r="AA488" i="13"/>
  <c r="AA489" i="13"/>
  <c r="AA490" i="13"/>
  <c r="AA491" i="13"/>
  <c r="AA492" i="13"/>
  <c r="AA493" i="13"/>
  <c r="AA494" i="13"/>
  <c r="AA495" i="13"/>
  <c r="AA496" i="13"/>
  <c r="AA497" i="13"/>
  <c r="AA498" i="13"/>
  <c r="AA499" i="13"/>
  <c r="AA500" i="13"/>
  <c r="AA501" i="13"/>
  <c r="AA502" i="13"/>
  <c r="AA503" i="13"/>
  <c r="AA504" i="13"/>
  <c r="AA505" i="13"/>
  <c r="AA506" i="13"/>
  <c r="AA507" i="13"/>
  <c r="AA508" i="13"/>
  <c r="AA509" i="13"/>
  <c r="AA510" i="13"/>
  <c r="AA511" i="13"/>
  <c r="AA512" i="13"/>
  <c r="AA513" i="13"/>
  <c r="AA514" i="13"/>
  <c r="AA515" i="13"/>
  <c r="AA516" i="13"/>
  <c r="AA517" i="13"/>
  <c r="AA518" i="13"/>
  <c r="AA519" i="13"/>
  <c r="AA520" i="13"/>
  <c r="AA521" i="13"/>
  <c r="AA522" i="13"/>
  <c r="AA523" i="13"/>
  <c r="AA524" i="13"/>
  <c r="AA525" i="13"/>
  <c r="AA526" i="13"/>
  <c r="AA527" i="13"/>
  <c r="AA528" i="13"/>
  <c r="AA529" i="13"/>
  <c r="AA530" i="13"/>
  <c r="AA531" i="13"/>
  <c r="AA532" i="13"/>
  <c r="AA533" i="13"/>
  <c r="AA2" i="13"/>
  <c r="Z3" i="13"/>
  <c r="Z4" i="13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Z76" i="13"/>
  <c r="Z77" i="13"/>
  <c r="Z78" i="13"/>
  <c r="Z79" i="13"/>
  <c r="Z80" i="13"/>
  <c r="Z81" i="13"/>
  <c r="Z82" i="13"/>
  <c r="Z83" i="13"/>
  <c r="Z84" i="13"/>
  <c r="Z85" i="13"/>
  <c r="Z86" i="13"/>
  <c r="Z87" i="13"/>
  <c r="Z88" i="13"/>
  <c r="Z89" i="13"/>
  <c r="Z90" i="13"/>
  <c r="Z91" i="13"/>
  <c r="Z92" i="13"/>
  <c r="Z93" i="13"/>
  <c r="Z94" i="13"/>
  <c r="Z95" i="13"/>
  <c r="Z96" i="13"/>
  <c r="Z97" i="13"/>
  <c r="Z98" i="13"/>
  <c r="Z99" i="13"/>
  <c r="Z100" i="13"/>
  <c r="Z101" i="13"/>
  <c r="Z102" i="13"/>
  <c r="Z103" i="13"/>
  <c r="Z104" i="13"/>
  <c r="Z105" i="13"/>
  <c r="Z106" i="13"/>
  <c r="Z107" i="13"/>
  <c r="Z108" i="13"/>
  <c r="Z109" i="13"/>
  <c r="Z110" i="13"/>
  <c r="Z111" i="13"/>
  <c r="Z112" i="13"/>
  <c r="Z113" i="13"/>
  <c r="Z114" i="13"/>
  <c r="Z115" i="13"/>
  <c r="Z116" i="13"/>
  <c r="Z117" i="13"/>
  <c r="Z118" i="13"/>
  <c r="Z119" i="13"/>
  <c r="Z120" i="13"/>
  <c r="Z121" i="13"/>
  <c r="Z122" i="13"/>
  <c r="Z123" i="13"/>
  <c r="Z124" i="13"/>
  <c r="Z125" i="13"/>
  <c r="Z126" i="13"/>
  <c r="Z127" i="13"/>
  <c r="Z128" i="13"/>
  <c r="Z129" i="13"/>
  <c r="Z130" i="13"/>
  <c r="Z131" i="13"/>
  <c r="Z132" i="13"/>
  <c r="Z133" i="13"/>
  <c r="Z134" i="13"/>
  <c r="Z135" i="13"/>
  <c r="Z136" i="13"/>
  <c r="Z137" i="13"/>
  <c r="Z138" i="13"/>
  <c r="Z139" i="13"/>
  <c r="Z140" i="13"/>
  <c r="Z141" i="13"/>
  <c r="Z142" i="13"/>
  <c r="Z143" i="13"/>
  <c r="Z144" i="13"/>
  <c r="Z145" i="13"/>
  <c r="Z146" i="13"/>
  <c r="Z147" i="13"/>
  <c r="Z148" i="13"/>
  <c r="Z149" i="13"/>
  <c r="Z150" i="13"/>
  <c r="Z151" i="13"/>
  <c r="Z152" i="13"/>
  <c r="Z153" i="13"/>
  <c r="Z154" i="13"/>
  <c r="Z155" i="13"/>
  <c r="Z156" i="13"/>
  <c r="Z157" i="13"/>
  <c r="Z158" i="13"/>
  <c r="Z159" i="13"/>
  <c r="Z160" i="13"/>
  <c r="Z161" i="13"/>
  <c r="Z162" i="13"/>
  <c r="Z163" i="13"/>
  <c r="Z164" i="13"/>
  <c r="Z165" i="13"/>
  <c r="Z166" i="13"/>
  <c r="Z167" i="13"/>
  <c r="Z168" i="13"/>
  <c r="Z169" i="13"/>
  <c r="Z170" i="13"/>
  <c r="Z171" i="13"/>
  <c r="Z172" i="13"/>
  <c r="Z173" i="13"/>
  <c r="Z174" i="13"/>
  <c r="Z175" i="13"/>
  <c r="Z176" i="13"/>
  <c r="Z177" i="13"/>
  <c r="Z178" i="13"/>
  <c r="Z179" i="13"/>
  <c r="Z180" i="13"/>
  <c r="Z181" i="13"/>
  <c r="Z182" i="13"/>
  <c r="Z183" i="13"/>
  <c r="Z184" i="13"/>
  <c r="Z185" i="13"/>
  <c r="Z186" i="13"/>
  <c r="Z187" i="13"/>
  <c r="Z188" i="13"/>
  <c r="Z189" i="13"/>
  <c r="Z190" i="13"/>
  <c r="Z191" i="13"/>
  <c r="Z192" i="13"/>
  <c r="Z193" i="13"/>
  <c r="Z194" i="13"/>
  <c r="Z195" i="13"/>
  <c r="Z196" i="13"/>
  <c r="Z197" i="13"/>
  <c r="Z198" i="13"/>
  <c r="Z199" i="13"/>
  <c r="Z200" i="13"/>
  <c r="Z201" i="13"/>
  <c r="Z202" i="13"/>
  <c r="Z203" i="13"/>
  <c r="Z204" i="13"/>
  <c r="Z205" i="13"/>
  <c r="Z206" i="13"/>
  <c r="Z207" i="13"/>
  <c r="Z208" i="13"/>
  <c r="Z209" i="13"/>
  <c r="Z210" i="13"/>
  <c r="Z211" i="13"/>
  <c r="Z212" i="13"/>
  <c r="Z213" i="13"/>
  <c r="Z214" i="13"/>
  <c r="Z215" i="13"/>
  <c r="Z216" i="13"/>
  <c r="Z217" i="13"/>
  <c r="Z218" i="13"/>
  <c r="Z219" i="13"/>
  <c r="Z220" i="13"/>
  <c r="Z221" i="13"/>
  <c r="Z222" i="13"/>
  <c r="Z223" i="13"/>
  <c r="Z224" i="13"/>
  <c r="Z225" i="13"/>
  <c r="Z226" i="13"/>
  <c r="Z227" i="13"/>
  <c r="Z228" i="13"/>
  <c r="Z229" i="13"/>
  <c r="Z230" i="13"/>
  <c r="Z231" i="13"/>
  <c r="Z232" i="13"/>
  <c r="Z233" i="13"/>
  <c r="Z234" i="13"/>
  <c r="Z235" i="13"/>
  <c r="Z236" i="13"/>
  <c r="Z237" i="13"/>
  <c r="Z238" i="13"/>
  <c r="Z239" i="13"/>
  <c r="Z240" i="13"/>
  <c r="Z241" i="13"/>
  <c r="Z242" i="13"/>
  <c r="Z243" i="13"/>
  <c r="Z244" i="13"/>
  <c r="Z245" i="13"/>
  <c r="Z246" i="13"/>
  <c r="Z247" i="13"/>
  <c r="Z248" i="13"/>
  <c r="Z249" i="13"/>
  <c r="Z250" i="13"/>
  <c r="Z251" i="13"/>
  <c r="Z252" i="13"/>
  <c r="Z253" i="13"/>
  <c r="Z254" i="13"/>
  <c r="Z255" i="13"/>
  <c r="Z256" i="13"/>
  <c r="Z257" i="13"/>
  <c r="Z258" i="13"/>
  <c r="Z259" i="13"/>
  <c r="Z260" i="13"/>
  <c r="Z261" i="13"/>
  <c r="Z262" i="13"/>
  <c r="Z263" i="13"/>
  <c r="Z264" i="13"/>
  <c r="Z265" i="13"/>
  <c r="Z266" i="13"/>
  <c r="Z267" i="13"/>
  <c r="Z268" i="13"/>
  <c r="Z269" i="13"/>
  <c r="Z270" i="13"/>
  <c r="Z271" i="13"/>
  <c r="Z272" i="13"/>
  <c r="Z273" i="13"/>
  <c r="Z274" i="13"/>
  <c r="Z275" i="13"/>
  <c r="Z276" i="13"/>
  <c r="Z277" i="13"/>
  <c r="Z278" i="13"/>
  <c r="Z279" i="13"/>
  <c r="Z280" i="13"/>
  <c r="Z281" i="13"/>
  <c r="Z282" i="13"/>
  <c r="Z283" i="13"/>
  <c r="Z284" i="13"/>
  <c r="Z285" i="13"/>
  <c r="Z286" i="13"/>
  <c r="Z287" i="13"/>
  <c r="Z288" i="13"/>
  <c r="Z289" i="13"/>
  <c r="Z290" i="13"/>
  <c r="Z291" i="13"/>
  <c r="Z292" i="13"/>
  <c r="Z293" i="13"/>
  <c r="Z294" i="13"/>
  <c r="Z295" i="13"/>
  <c r="Z296" i="13"/>
  <c r="Z297" i="13"/>
  <c r="Z298" i="13"/>
  <c r="Z299" i="13"/>
  <c r="Z300" i="13"/>
  <c r="Z301" i="13"/>
  <c r="Z302" i="13"/>
  <c r="Z303" i="13"/>
  <c r="Z304" i="13"/>
  <c r="Z305" i="13"/>
  <c r="Z306" i="13"/>
  <c r="Z307" i="13"/>
  <c r="Z308" i="13"/>
  <c r="Z309" i="13"/>
  <c r="Z310" i="13"/>
  <c r="Z311" i="13"/>
  <c r="Z312" i="13"/>
  <c r="Z313" i="13"/>
  <c r="Z314" i="13"/>
  <c r="Z315" i="13"/>
  <c r="Z316" i="13"/>
  <c r="Z317" i="13"/>
  <c r="Z318" i="13"/>
  <c r="Z319" i="13"/>
  <c r="Z320" i="13"/>
  <c r="Z321" i="13"/>
  <c r="Z322" i="13"/>
  <c r="Z323" i="13"/>
  <c r="Z324" i="13"/>
  <c r="Z325" i="13"/>
  <c r="Z326" i="13"/>
  <c r="Z327" i="13"/>
  <c r="Z328" i="13"/>
  <c r="Z329" i="13"/>
  <c r="Z330" i="13"/>
  <c r="Z331" i="13"/>
  <c r="Z332" i="13"/>
  <c r="Z333" i="13"/>
  <c r="Z334" i="13"/>
  <c r="Z335" i="13"/>
  <c r="Z336" i="13"/>
  <c r="Z337" i="13"/>
  <c r="Z338" i="13"/>
  <c r="Z339" i="13"/>
  <c r="Z340" i="13"/>
  <c r="Z341" i="13"/>
  <c r="Z342" i="13"/>
  <c r="Z343" i="13"/>
  <c r="Z344" i="13"/>
  <c r="Z345" i="13"/>
  <c r="Z346" i="13"/>
  <c r="Z347" i="13"/>
  <c r="Z348" i="13"/>
  <c r="Z349" i="13"/>
  <c r="Z350" i="13"/>
  <c r="Z351" i="13"/>
  <c r="Z352" i="13"/>
  <c r="Z353" i="13"/>
  <c r="Z354" i="13"/>
  <c r="Z355" i="13"/>
  <c r="Z356" i="13"/>
  <c r="Z357" i="13"/>
  <c r="Z358" i="13"/>
  <c r="Z359" i="13"/>
  <c r="Z360" i="13"/>
  <c r="Z361" i="13"/>
  <c r="Z362" i="13"/>
  <c r="Z363" i="13"/>
  <c r="Z364" i="13"/>
  <c r="Z365" i="13"/>
  <c r="Z366" i="13"/>
  <c r="Z367" i="13"/>
  <c r="Z368" i="13"/>
  <c r="Z369" i="13"/>
  <c r="Z370" i="13"/>
  <c r="Z371" i="13"/>
  <c r="Z372" i="13"/>
  <c r="Z373" i="13"/>
  <c r="Z374" i="13"/>
  <c r="Z375" i="13"/>
  <c r="Z376" i="13"/>
  <c r="Z377" i="13"/>
  <c r="Z378" i="13"/>
  <c r="Z379" i="13"/>
  <c r="Z380" i="13"/>
  <c r="Z381" i="13"/>
  <c r="Z382" i="13"/>
  <c r="Z383" i="13"/>
  <c r="Z384" i="13"/>
  <c r="Z385" i="13"/>
  <c r="Z386" i="13"/>
  <c r="Z387" i="13"/>
  <c r="Z388" i="13"/>
  <c r="Z389" i="13"/>
  <c r="Z390" i="13"/>
  <c r="Z391" i="13"/>
  <c r="Z392" i="13"/>
  <c r="Z393" i="13"/>
  <c r="Z394" i="13"/>
  <c r="Z395" i="13"/>
  <c r="Z396" i="13"/>
  <c r="Z397" i="13"/>
  <c r="Z398" i="13"/>
  <c r="Z399" i="13"/>
  <c r="Z400" i="13"/>
  <c r="Z401" i="13"/>
  <c r="Z402" i="13"/>
  <c r="Z403" i="13"/>
  <c r="Z404" i="13"/>
  <c r="Z405" i="13"/>
  <c r="Z406" i="13"/>
  <c r="Z407" i="13"/>
  <c r="Z408" i="13"/>
  <c r="Z409" i="13"/>
  <c r="Z410" i="13"/>
  <c r="Z411" i="13"/>
  <c r="Z412" i="13"/>
  <c r="Z413" i="13"/>
  <c r="Z414" i="13"/>
  <c r="Z415" i="13"/>
  <c r="Z416" i="13"/>
  <c r="Z417" i="13"/>
  <c r="Z418" i="13"/>
  <c r="Z419" i="13"/>
  <c r="Z420" i="13"/>
  <c r="Z421" i="13"/>
  <c r="Z422" i="13"/>
  <c r="Z423" i="13"/>
  <c r="Z424" i="13"/>
  <c r="Z425" i="13"/>
  <c r="Z426" i="13"/>
  <c r="Z427" i="13"/>
  <c r="Z428" i="13"/>
  <c r="Z429" i="13"/>
  <c r="Z430" i="13"/>
  <c r="Z431" i="13"/>
  <c r="Z432" i="13"/>
  <c r="Z433" i="13"/>
  <c r="Z434" i="13"/>
  <c r="Z435" i="13"/>
  <c r="Z436" i="13"/>
  <c r="Z437" i="13"/>
  <c r="Z438" i="13"/>
  <c r="Z439" i="13"/>
  <c r="Z440" i="13"/>
  <c r="Z441" i="13"/>
  <c r="Z442" i="13"/>
  <c r="Z443" i="13"/>
  <c r="Z444" i="13"/>
  <c r="Z445" i="13"/>
  <c r="Z446" i="13"/>
  <c r="Z447" i="13"/>
  <c r="Z448" i="13"/>
  <c r="Z449" i="13"/>
  <c r="Z450" i="13"/>
  <c r="Z451" i="13"/>
  <c r="Z452" i="13"/>
  <c r="Z453" i="13"/>
  <c r="Z454" i="13"/>
  <c r="Z455" i="13"/>
  <c r="Z456" i="13"/>
  <c r="Z457" i="13"/>
  <c r="Z458" i="13"/>
  <c r="Z459" i="13"/>
  <c r="Z460" i="13"/>
  <c r="Z461" i="13"/>
  <c r="Z462" i="13"/>
  <c r="Z463" i="13"/>
  <c r="Z464" i="13"/>
  <c r="Z465" i="13"/>
  <c r="Z466" i="13"/>
  <c r="Z467" i="13"/>
  <c r="Z468" i="13"/>
  <c r="Z469" i="13"/>
  <c r="Z470" i="13"/>
  <c r="Z471" i="13"/>
  <c r="Z472" i="13"/>
  <c r="Z473" i="13"/>
  <c r="Z474" i="13"/>
  <c r="Z475" i="13"/>
  <c r="Z476" i="13"/>
  <c r="Z477" i="13"/>
  <c r="Z478" i="13"/>
  <c r="Z479" i="13"/>
  <c r="Z480" i="13"/>
  <c r="Z481" i="13"/>
  <c r="Z482" i="13"/>
  <c r="Z483" i="13"/>
  <c r="Z484" i="13"/>
  <c r="Z485" i="13"/>
  <c r="Z486" i="13"/>
  <c r="Z487" i="13"/>
  <c r="Z488" i="13"/>
  <c r="Z489" i="13"/>
  <c r="Z490" i="13"/>
  <c r="Z491" i="13"/>
  <c r="Z492" i="13"/>
  <c r="Z493" i="13"/>
  <c r="Z494" i="13"/>
  <c r="Z495" i="13"/>
  <c r="Z496" i="13"/>
  <c r="Z497" i="13"/>
  <c r="Z498" i="13"/>
  <c r="Z499" i="13"/>
  <c r="Z500" i="13"/>
  <c r="Z501" i="13"/>
  <c r="Z502" i="13"/>
  <c r="Z503" i="13"/>
  <c r="Z504" i="13"/>
  <c r="Z505" i="13"/>
  <c r="Z506" i="13"/>
  <c r="Z507" i="13"/>
  <c r="Z508" i="13"/>
  <c r="Z509" i="13"/>
  <c r="Z510" i="13"/>
  <c r="Z511" i="13"/>
  <c r="Z512" i="13"/>
  <c r="Z513" i="13"/>
  <c r="Z514" i="13"/>
  <c r="Z515" i="13"/>
  <c r="Z516" i="13"/>
  <c r="Z517" i="13"/>
  <c r="Z518" i="13"/>
  <c r="Z519" i="13"/>
  <c r="Z520" i="13"/>
  <c r="Z521" i="13"/>
  <c r="Z522" i="13"/>
  <c r="Z523" i="13"/>
  <c r="Z524" i="13"/>
  <c r="Z525" i="13"/>
  <c r="Z526" i="13"/>
  <c r="Z527" i="13"/>
  <c r="Z528" i="13"/>
  <c r="Z529" i="13"/>
  <c r="Z530" i="13"/>
  <c r="Z531" i="13"/>
  <c r="Z532" i="13"/>
  <c r="Z533" i="13"/>
  <c r="Z534" i="13"/>
  <c r="Z2" i="13"/>
  <c r="T3" i="13"/>
  <c r="T4" i="13"/>
  <c r="T5" i="13"/>
  <c r="T6" i="13"/>
  <c r="T7" i="13"/>
  <c r="T8" i="13"/>
  <c r="T9" i="13"/>
  <c r="T10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T100" i="13"/>
  <c r="T101" i="13"/>
  <c r="T102" i="13"/>
  <c r="T103" i="13"/>
  <c r="T104" i="13"/>
  <c r="T105" i="13"/>
  <c r="T106" i="13"/>
  <c r="T107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2" i="13"/>
  <c r="T143" i="13"/>
  <c r="T144" i="13"/>
  <c r="T145" i="13"/>
  <c r="T146" i="13"/>
  <c r="T147" i="13"/>
  <c r="T148" i="13"/>
  <c r="T149" i="13"/>
  <c r="T150" i="13"/>
  <c r="T151" i="13"/>
  <c r="T152" i="13"/>
  <c r="T153" i="13"/>
  <c r="T154" i="13"/>
  <c r="T155" i="13"/>
  <c r="T156" i="13"/>
  <c r="T157" i="13"/>
  <c r="T158" i="13"/>
  <c r="T159" i="13"/>
  <c r="T160" i="13"/>
  <c r="T161" i="13"/>
  <c r="T162" i="13"/>
  <c r="T163" i="13"/>
  <c r="T164" i="13"/>
  <c r="T165" i="13"/>
  <c r="T166" i="13"/>
  <c r="T167" i="13"/>
  <c r="T168" i="13"/>
  <c r="T169" i="13"/>
  <c r="T170" i="13"/>
  <c r="T171" i="13"/>
  <c r="T172" i="13"/>
  <c r="T173" i="13"/>
  <c r="T174" i="13"/>
  <c r="T175" i="13"/>
  <c r="T176" i="13"/>
  <c r="T177" i="13"/>
  <c r="T178" i="13"/>
  <c r="T179" i="13"/>
  <c r="T180" i="13"/>
  <c r="T181" i="13"/>
  <c r="T182" i="13"/>
  <c r="T183" i="13"/>
  <c r="T184" i="13"/>
  <c r="T185" i="13"/>
  <c r="T186" i="13"/>
  <c r="T187" i="13"/>
  <c r="T188" i="13"/>
  <c r="T189" i="13"/>
  <c r="T190" i="13"/>
  <c r="T191" i="13"/>
  <c r="T192" i="13"/>
  <c r="T193" i="13"/>
  <c r="T194" i="13"/>
  <c r="T195" i="13"/>
  <c r="T196" i="13"/>
  <c r="T197" i="13"/>
  <c r="T198" i="13"/>
  <c r="T199" i="13"/>
  <c r="T200" i="13"/>
  <c r="T201" i="13"/>
  <c r="T202" i="13"/>
  <c r="T203" i="13"/>
  <c r="T204" i="13"/>
  <c r="T205" i="13"/>
  <c r="T206" i="13"/>
  <c r="T207" i="13"/>
  <c r="T208" i="13"/>
  <c r="T209" i="13"/>
  <c r="T210" i="13"/>
  <c r="T211" i="13"/>
  <c r="T212" i="13"/>
  <c r="T213" i="13"/>
  <c r="T214" i="13"/>
  <c r="T215" i="13"/>
  <c r="T216" i="13"/>
  <c r="T217" i="13"/>
  <c r="T218" i="13"/>
  <c r="T219" i="13"/>
  <c r="T220" i="13"/>
  <c r="T221" i="13"/>
  <c r="T222" i="13"/>
  <c r="T223" i="13"/>
  <c r="T224" i="13"/>
  <c r="T225" i="13"/>
  <c r="T226" i="13"/>
  <c r="T227" i="13"/>
  <c r="T228" i="13"/>
  <c r="T229" i="13"/>
  <c r="T230" i="13"/>
  <c r="T231" i="13"/>
  <c r="T232" i="13"/>
  <c r="T233" i="13"/>
  <c r="T234" i="13"/>
  <c r="T235" i="13"/>
  <c r="T236" i="13"/>
  <c r="T237" i="13"/>
  <c r="T238" i="13"/>
  <c r="T239" i="13"/>
  <c r="T240" i="13"/>
  <c r="T241" i="13"/>
  <c r="T242" i="13"/>
  <c r="T243" i="13"/>
  <c r="T244" i="13"/>
  <c r="T245" i="13"/>
  <c r="T246" i="13"/>
  <c r="T247" i="13"/>
  <c r="T248" i="13"/>
  <c r="T249" i="13"/>
  <c r="T250" i="13"/>
  <c r="T251" i="13"/>
  <c r="T252" i="13"/>
  <c r="T253" i="13"/>
  <c r="T254" i="13"/>
  <c r="T255" i="13"/>
  <c r="T256" i="13"/>
  <c r="T257" i="13"/>
  <c r="T258" i="13"/>
  <c r="T259" i="13"/>
  <c r="T260" i="13"/>
  <c r="T261" i="13"/>
  <c r="T262" i="13"/>
  <c r="T263" i="13"/>
  <c r="T264" i="13"/>
  <c r="T265" i="13"/>
  <c r="T266" i="13"/>
  <c r="T267" i="13"/>
  <c r="T268" i="13"/>
  <c r="T269" i="13"/>
  <c r="T270" i="13"/>
  <c r="T271" i="13"/>
  <c r="T272" i="13"/>
  <c r="T273" i="13"/>
  <c r="T274" i="13"/>
  <c r="T275" i="13"/>
  <c r="T276" i="13"/>
  <c r="T277" i="13"/>
  <c r="T278" i="13"/>
  <c r="T279" i="13"/>
  <c r="T280" i="13"/>
  <c r="T281" i="13"/>
  <c r="T282" i="13"/>
  <c r="T283" i="13"/>
  <c r="T284" i="13"/>
  <c r="T285" i="13"/>
  <c r="T286" i="13"/>
  <c r="T287" i="13"/>
  <c r="T288" i="13"/>
  <c r="T289" i="13"/>
  <c r="T290" i="13"/>
  <c r="T291" i="13"/>
  <c r="T292" i="13"/>
  <c r="T293" i="13"/>
  <c r="T294" i="13"/>
  <c r="T295" i="13"/>
  <c r="T296" i="13"/>
  <c r="T297" i="13"/>
  <c r="T298" i="13"/>
  <c r="T299" i="13"/>
  <c r="T300" i="13"/>
  <c r="T301" i="13"/>
  <c r="T302" i="13"/>
  <c r="T303" i="13"/>
  <c r="T304" i="13"/>
  <c r="T305" i="13"/>
  <c r="T306" i="13"/>
  <c r="T307" i="13"/>
  <c r="T308" i="13"/>
  <c r="T309" i="13"/>
  <c r="T310" i="13"/>
  <c r="T311" i="13"/>
  <c r="T312" i="13"/>
  <c r="T313" i="13"/>
  <c r="T314" i="13"/>
  <c r="T315" i="13"/>
  <c r="T316" i="13"/>
  <c r="T317" i="13"/>
  <c r="T318" i="13"/>
  <c r="T319" i="13"/>
  <c r="T320" i="13"/>
  <c r="T321" i="13"/>
  <c r="T322" i="13"/>
  <c r="T323" i="13"/>
  <c r="T324" i="13"/>
  <c r="T325" i="13"/>
  <c r="T326" i="13"/>
  <c r="T327" i="13"/>
  <c r="T328" i="13"/>
  <c r="T329" i="13"/>
  <c r="T330" i="13"/>
  <c r="T331" i="13"/>
  <c r="T332" i="13"/>
  <c r="T333" i="13"/>
  <c r="T334" i="13"/>
  <c r="T335" i="13"/>
  <c r="T336" i="13"/>
  <c r="T337" i="13"/>
  <c r="T338" i="13"/>
  <c r="T339" i="13"/>
  <c r="T340" i="13"/>
  <c r="T341" i="13"/>
  <c r="T342" i="13"/>
  <c r="T343" i="13"/>
  <c r="T344" i="13"/>
  <c r="T345" i="13"/>
  <c r="T346" i="13"/>
  <c r="T347" i="13"/>
  <c r="T348" i="13"/>
  <c r="T349" i="13"/>
  <c r="T350" i="13"/>
  <c r="T351" i="13"/>
  <c r="T352" i="13"/>
  <c r="T353" i="13"/>
  <c r="T354" i="13"/>
  <c r="T355" i="13"/>
  <c r="T356" i="13"/>
  <c r="T357" i="13"/>
  <c r="T358" i="13"/>
  <c r="T359" i="13"/>
  <c r="T360" i="13"/>
  <c r="T361" i="13"/>
  <c r="T362" i="13"/>
  <c r="T363" i="13"/>
  <c r="T364" i="13"/>
  <c r="T365" i="13"/>
  <c r="T366" i="13"/>
  <c r="T367" i="13"/>
  <c r="T368" i="13"/>
  <c r="T369" i="13"/>
  <c r="T370" i="13"/>
  <c r="T371" i="13"/>
  <c r="T372" i="13"/>
  <c r="T373" i="13"/>
  <c r="T374" i="13"/>
  <c r="T375" i="13"/>
  <c r="T376" i="13"/>
  <c r="T377" i="13"/>
  <c r="T378" i="13"/>
  <c r="T379" i="13"/>
  <c r="T380" i="13"/>
  <c r="T381" i="13"/>
  <c r="T382" i="13"/>
  <c r="T383" i="13"/>
  <c r="T384" i="13"/>
  <c r="T385" i="13"/>
  <c r="T386" i="13"/>
  <c r="T387" i="13"/>
  <c r="T388" i="13"/>
  <c r="T389" i="13"/>
  <c r="T390" i="13"/>
  <c r="T391" i="13"/>
  <c r="T392" i="13"/>
  <c r="T393" i="13"/>
  <c r="T394" i="13"/>
  <c r="T395" i="13"/>
  <c r="T396" i="13"/>
  <c r="T397" i="13"/>
  <c r="T398" i="13"/>
  <c r="T399" i="13"/>
  <c r="T400" i="13"/>
  <c r="T401" i="13"/>
  <c r="T402" i="13"/>
  <c r="T403" i="13"/>
  <c r="T404" i="13"/>
  <c r="T405" i="13"/>
  <c r="T406" i="13"/>
  <c r="T407" i="13"/>
  <c r="T408" i="13"/>
  <c r="T409" i="13"/>
  <c r="T410" i="13"/>
  <c r="T411" i="13"/>
  <c r="T412" i="13"/>
  <c r="T413" i="13"/>
  <c r="T414" i="13"/>
  <c r="T415" i="13"/>
  <c r="T416" i="13"/>
  <c r="T417" i="13"/>
  <c r="T418" i="13"/>
  <c r="T419" i="13"/>
  <c r="T420" i="13"/>
  <c r="T421" i="13"/>
  <c r="T422" i="13"/>
  <c r="T423" i="13"/>
  <c r="T424" i="13"/>
  <c r="T425" i="13"/>
  <c r="T426" i="13"/>
  <c r="T427" i="13"/>
  <c r="T428" i="13"/>
  <c r="T429" i="13"/>
  <c r="T430" i="13"/>
  <c r="T431" i="13"/>
  <c r="T432" i="13"/>
  <c r="T433" i="13"/>
  <c r="T434" i="13"/>
  <c r="T435" i="13"/>
  <c r="T436" i="13"/>
  <c r="T437" i="13"/>
  <c r="T438" i="13"/>
  <c r="T439" i="13"/>
  <c r="T440" i="13"/>
  <c r="T441" i="13"/>
  <c r="T442" i="13"/>
  <c r="T443" i="13"/>
  <c r="T444" i="13"/>
  <c r="T445" i="13"/>
  <c r="T446" i="13"/>
  <c r="T447" i="13"/>
  <c r="T448" i="13"/>
  <c r="T449" i="13"/>
  <c r="T450" i="13"/>
  <c r="T451" i="13"/>
  <c r="T452" i="13"/>
  <c r="T453" i="13"/>
  <c r="T454" i="13"/>
  <c r="T455" i="13"/>
  <c r="T456" i="13"/>
  <c r="T457" i="13"/>
  <c r="T458" i="13"/>
  <c r="T459" i="13"/>
  <c r="T460" i="13"/>
  <c r="T461" i="13"/>
  <c r="T462" i="13"/>
  <c r="T463" i="13"/>
  <c r="T464" i="13"/>
  <c r="T465" i="13"/>
  <c r="T466" i="13"/>
  <c r="T467" i="13"/>
  <c r="T468" i="13"/>
  <c r="T469" i="13"/>
  <c r="T470" i="13"/>
  <c r="T471" i="13"/>
  <c r="T472" i="13"/>
  <c r="T473" i="13"/>
  <c r="T474" i="13"/>
  <c r="T475" i="13"/>
  <c r="T476" i="13"/>
  <c r="T477" i="13"/>
  <c r="T478" i="13"/>
  <c r="T479" i="13"/>
  <c r="T480" i="13"/>
  <c r="T481" i="13"/>
  <c r="T482" i="13"/>
  <c r="T483" i="13"/>
  <c r="T484" i="13"/>
  <c r="T485" i="13"/>
  <c r="T486" i="13"/>
  <c r="T487" i="13"/>
  <c r="T488" i="13"/>
  <c r="T489" i="13"/>
  <c r="T490" i="13"/>
  <c r="T491" i="13"/>
  <c r="T492" i="13"/>
  <c r="T493" i="13"/>
  <c r="T494" i="13"/>
  <c r="T495" i="13"/>
  <c r="T496" i="13"/>
  <c r="T497" i="13"/>
  <c r="T498" i="13"/>
  <c r="T499" i="13"/>
  <c r="T500" i="13"/>
  <c r="T501" i="13"/>
  <c r="T502" i="13"/>
  <c r="T503" i="13"/>
  <c r="T504" i="13"/>
  <c r="T505" i="13"/>
  <c r="T506" i="13"/>
  <c r="T507" i="13"/>
  <c r="T508" i="13"/>
  <c r="T509" i="13"/>
  <c r="T510" i="13"/>
  <c r="T511" i="13"/>
  <c r="T512" i="13"/>
  <c r="T513" i="13"/>
  <c r="T514" i="13"/>
  <c r="T515" i="13"/>
  <c r="T516" i="13"/>
  <c r="T517" i="13"/>
  <c r="T518" i="13"/>
  <c r="T519" i="13"/>
  <c r="T520" i="13"/>
  <c r="T521" i="13"/>
  <c r="T522" i="13"/>
  <c r="T523" i="13"/>
  <c r="T524" i="13"/>
  <c r="T525" i="13"/>
  <c r="T526" i="13"/>
  <c r="T527" i="13"/>
  <c r="T528" i="13"/>
  <c r="T529" i="13"/>
  <c r="T530" i="13"/>
  <c r="T531" i="13"/>
  <c r="T532" i="13"/>
  <c r="T533" i="13"/>
  <c r="T2" i="13"/>
  <c r="AA80" i="12"/>
  <c r="AA52" i="12"/>
  <c r="AA3" i="12"/>
  <c r="AA4" i="12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2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2" i="12"/>
  <c r="T3" i="12"/>
  <c r="T4" i="12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2" i="12"/>
  <c r="AA748" i="11"/>
  <c r="AA3" i="11"/>
  <c r="AA4" i="11"/>
  <c r="AA5" i="11"/>
  <c r="AA6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79" i="11"/>
  <c r="AA180" i="11"/>
  <c r="AA181" i="11"/>
  <c r="AA182" i="11"/>
  <c r="AA183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199" i="11"/>
  <c r="AA200" i="11"/>
  <c r="AA201" i="11"/>
  <c r="AA202" i="11"/>
  <c r="AA203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39" i="11"/>
  <c r="AA240" i="11"/>
  <c r="AA241" i="11"/>
  <c r="AA242" i="11"/>
  <c r="AA243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79" i="11"/>
  <c r="AA280" i="11"/>
  <c r="AA281" i="11"/>
  <c r="AA282" i="11"/>
  <c r="AA283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299" i="11"/>
  <c r="AA300" i="11"/>
  <c r="AA301" i="11"/>
  <c r="AA302" i="11"/>
  <c r="AA303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19" i="11"/>
  <c r="AA320" i="11"/>
  <c r="AA321" i="11"/>
  <c r="AA322" i="11"/>
  <c r="AA323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361" i="11"/>
  <c r="AA362" i="11"/>
  <c r="AA363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79" i="11"/>
  <c r="AA380" i="11"/>
  <c r="AA381" i="11"/>
  <c r="AA382" i="11"/>
  <c r="AA383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399" i="11"/>
  <c r="AA400" i="11"/>
  <c r="AA401" i="11"/>
  <c r="AA402" i="11"/>
  <c r="AA403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39" i="11"/>
  <c r="AA440" i="11"/>
  <c r="AA441" i="11"/>
  <c r="AA442" i="11"/>
  <c r="AA443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545" i="11"/>
  <c r="AA546" i="11"/>
  <c r="AA547" i="11"/>
  <c r="AA548" i="11"/>
  <c r="AA549" i="11"/>
  <c r="AA550" i="11"/>
  <c r="AA551" i="11"/>
  <c r="AA552" i="11"/>
  <c r="AA553" i="11"/>
  <c r="AA554" i="11"/>
  <c r="AA555" i="11"/>
  <c r="AA556" i="11"/>
  <c r="AA557" i="11"/>
  <c r="AA558" i="11"/>
  <c r="AA559" i="11"/>
  <c r="AA560" i="11"/>
  <c r="AA561" i="11"/>
  <c r="AA562" i="11"/>
  <c r="AA563" i="11"/>
  <c r="AA564" i="11"/>
  <c r="AA565" i="11"/>
  <c r="AA566" i="11"/>
  <c r="AA567" i="11"/>
  <c r="AA568" i="11"/>
  <c r="AA569" i="11"/>
  <c r="AA570" i="11"/>
  <c r="AA571" i="11"/>
  <c r="AA572" i="11"/>
  <c r="AA573" i="11"/>
  <c r="AA574" i="11"/>
  <c r="AA575" i="11"/>
  <c r="AA576" i="11"/>
  <c r="AA577" i="11"/>
  <c r="AA578" i="11"/>
  <c r="AA579" i="11"/>
  <c r="AA580" i="11"/>
  <c r="AA581" i="11"/>
  <c r="AA582" i="11"/>
  <c r="AA583" i="11"/>
  <c r="AA584" i="11"/>
  <c r="AA585" i="11"/>
  <c r="AA586" i="11"/>
  <c r="AA587" i="11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649" i="11"/>
  <c r="AA650" i="11"/>
  <c r="AA651" i="11"/>
  <c r="AA652" i="11"/>
  <c r="AA653" i="11"/>
  <c r="AA654" i="11"/>
  <c r="AA655" i="11"/>
  <c r="AA656" i="11"/>
  <c r="AA657" i="11"/>
  <c r="AA658" i="11"/>
  <c r="AA659" i="11"/>
  <c r="AA660" i="11"/>
  <c r="AA661" i="11"/>
  <c r="AA662" i="11"/>
  <c r="AA663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68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09" i="11"/>
  <c r="AA710" i="11"/>
  <c r="AA711" i="11"/>
  <c r="AA712" i="11"/>
  <c r="AA713" i="11"/>
  <c r="AA714" i="11"/>
  <c r="AA715" i="11"/>
  <c r="AA716" i="11"/>
  <c r="AA717" i="11"/>
  <c r="AA718" i="11"/>
  <c r="AA719" i="11"/>
  <c r="AA720" i="11"/>
  <c r="AA721" i="11"/>
  <c r="AA722" i="11"/>
  <c r="AA723" i="11"/>
  <c r="AA724" i="11"/>
  <c r="AA725" i="11"/>
  <c r="AA726" i="11"/>
  <c r="AA727" i="11"/>
  <c r="AA728" i="11"/>
  <c r="AA729" i="11"/>
  <c r="AA730" i="11"/>
  <c r="AA731" i="11"/>
  <c r="AA732" i="11"/>
  <c r="AA733" i="11"/>
  <c r="AA734" i="11"/>
  <c r="AA735" i="11"/>
  <c r="AA736" i="11"/>
  <c r="AA737" i="11"/>
  <c r="AA738" i="11"/>
  <c r="AA739" i="11"/>
  <c r="AA740" i="11"/>
  <c r="AA741" i="11"/>
  <c r="AA742" i="11"/>
  <c r="AA743" i="11"/>
  <c r="AA744" i="11"/>
  <c r="AA745" i="11"/>
  <c r="AA746" i="11"/>
  <c r="AA747" i="11"/>
  <c r="AA2" i="11"/>
  <c r="Z3" i="11"/>
  <c r="Z4" i="11"/>
  <c r="Z5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85" i="11"/>
  <c r="Z186" i="11"/>
  <c r="Z187" i="11"/>
  <c r="Z188" i="11"/>
  <c r="Z189" i="11"/>
  <c r="Z190" i="11"/>
  <c r="Z191" i="11"/>
  <c r="Z192" i="11"/>
  <c r="Z193" i="11"/>
  <c r="Z194" i="11"/>
  <c r="Z195" i="11"/>
  <c r="Z196" i="11"/>
  <c r="Z197" i="11"/>
  <c r="Z198" i="11"/>
  <c r="Z199" i="11"/>
  <c r="Z200" i="11"/>
  <c r="Z201" i="11"/>
  <c r="Z202" i="11"/>
  <c r="Z203" i="11"/>
  <c r="Z204" i="11"/>
  <c r="Z205" i="11"/>
  <c r="Z206" i="11"/>
  <c r="Z207" i="11"/>
  <c r="Z208" i="11"/>
  <c r="Z209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37" i="11"/>
  <c r="Z238" i="11"/>
  <c r="Z239" i="11"/>
  <c r="Z240" i="11"/>
  <c r="Z241" i="11"/>
  <c r="Z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Z257" i="11"/>
  <c r="Z258" i="11"/>
  <c r="Z259" i="11"/>
  <c r="Z260" i="11"/>
  <c r="Z261" i="11"/>
  <c r="Z262" i="11"/>
  <c r="Z263" i="11"/>
  <c r="Z264" i="11"/>
  <c r="Z265" i="11"/>
  <c r="Z266" i="11"/>
  <c r="Z267" i="11"/>
  <c r="Z268" i="11"/>
  <c r="Z269" i="11"/>
  <c r="Z270" i="11"/>
  <c r="Z271" i="11"/>
  <c r="Z272" i="11"/>
  <c r="Z273" i="11"/>
  <c r="Z274" i="11"/>
  <c r="Z275" i="11"/>
  <c r="Z276" i="11"/>
  <c r="Z277" i="11"/>
  <c r="Z278" i="11"/>
  <c r="Z279" i="11"/>
  <c r="Z280" i="11"/>
  <c r="Z281" i="11"/>
  <c r="Z282" i="11"/>
  <c r="Z283" i="11"/>
  <c r="Z284" i="11"/>
  <c r="Z285" i="11"/>
  <c r="Z286" i="11"/>
  <c r="Z287" i="11"/>
  <c r="Z288" i="11"/>
  <c r="Z289" i="11"/>
  <c r="Z290" i="11"/>
  <c r="Z291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314" i="11"/>
  <c r="Z315" i="11"/>
  <c r="Z316" i="11"/>
  <c r="Z317" i="11"/>
  <c r="Z318" i="11"/>
  <c r="Z319" i="11"/>
  <c r="Z320" i="11"/>
  <c r="Z321" i="11"/>
  <c r="Z322" i="11"/>
  <c r="Z323" i="11"/>
  <c r="Z324" i="11"/>
  <c r="Z325" i="11"/>
  <c r="Z326" i="11"/>
  <c r="Z327" i="11"/>
  <c r="Z328" i="11"/>
  <c r="Z329" i="11"/>
  <c r="Z330" i="11"/>
  <c r="Z331" i="11"/>
  <c r="Z332" i="11"/>
  <c r="Z333" i="11"/>
  <c r="Z334" i="11"/>
  <c r="Z335" i="11"/>
  <c r="Z336" i="11"/>
  <c r="Z337" i="11"/>
  <c r="Z338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361" i="11"/>
  <c r="Z362" i="11"/>
  <c r="Z363" i="11"/>
  <c r="Z364" i="11"/>
  <c r="Z365" i="11"/>
  <c r="Z366" i="11"/>
  <c r="Z367" i="11"/>
  <c r="Z368" i="11"/>
  <c r="Z369" i="11"/>
  <c r="Z370" i="11"/>
  <c r="Z371" i="11"/>
  <c r="Z372" i="11"/>
  <c r="Z373" i="11"/>
  <c r="Z374" i="11"/>
  <c r="Z375" i="11"/>
  <c r="Z376" i="11"/>
  <c r="Z377" i="11"/>
  <c r="Z378" i="11"/>
  <c r="Z379" i="11"/>
  <c r="Z380" i="11"/>
  <c r="Z381" i="11"/>
  <c r="Z382" i="11"/>
  <c r="Z383" i="11"/>
  <c r="Z384" i="11"/>
  <c r="Z385" i="11"/>
  <c r="Z386" i="11"/>
  <c r="Z387" i="11"/>
  <c r="Z388" i="11"/>
  <c r="Z389" i="11"/>
  <c r="Z390" i="11"/>
  <c r="Z391" i="11"/>
  <c r="Z392" i="11"/>
  <c r="Z393" i="11"/>
  <c r="Z394" i="11"/>
  <c r="Z395" i="11"/>
  <c r="Z396" i="11"/>
  <c r="Z397" i="11"/>
  <c r="Z398" i="11"/>
  <c r="Z399" i="11"/>
  <c r="Z400" i="11"/>
  <c r="Z401" i="11"/>
  <c r="Z402" i="11"/>
  <c r="Z403" i="11"/>
  <c r="Z404" i="11"/>
  <c r="Z405" i="11"/>
  <c r="Z406" i="11"/>
  <c r="Z407" i="11"/>
  <c r="Z408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31" i="11"/>
  <c r="Z432" i="11"/>
  <c r="Z433" i="11"/>
  <c r="Z434" i="11"/>
  <c r="Z435" i="11"/>
  <c r="Z436" i="11"/>
  <c r="Z437" i="11"/>
  <c r="Z438" i="11"/>
  <c r="Z439" i="11"/>
  <c r="Z440" i="11"/>
  <c r="Z441" i="11"/>
  <c r="Z442" i="11"/>
  <c r="Z443" i="11"/>
  <c r="Z444" i="11"/>
  <c r="Z445" i="11"/>
  <c r="Z446" i="11"/>
  <c r="Z447" i="11"/>
  <c r="Z448" i="11"/>
  <c r="Z449" i="11"/>
  <c r="Z450" i="11"/>
  <c r="Z451" i="11"/>
  <c r="Z452" i="11"/>
  <c r="Z453" i="11"/>
  <c r="Z454" i="11"/>
  <c r="Z455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478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493" i="11"/>
  <c r="Z494" i="11"/>
  <c r="Z495" i="11"/>
  <c r="Z496" i="11"/>
  <c r="Z497" i="11"/>
  <c r="Z498" i="11"/>
  <c r="Z499" i="11"/>
  <c r="Z500" i="11"/>
  <c r="Z501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524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547" i="11"/>
  <c r="Z548" i="11"/>
  <c r="Z549" i="11"/>
  <c r="Z550" i="11"/>
  <c r="Z551" i="11"/>
  <c r="Z552" i="11"/>
  <c r="Z553" i="11"/>
  <c r="Z554" i="11"/>
  <c r="Z555" i="11"/>
  <c r="Z556" i="11"/>
  <c r="Z557" i="11"/>
  <c r="Z558" i="11"/>
  <c r="Z559" i="11"/>
  <c r="Z560" i="11"/>
  <c r="Z561" i="11"/>
  <c r="Z562" i="11"/>
  <c r="Z563" i="11"/>
  <c r="Z564" i="11"/>
  <c r="Z565" i="11"/>
  <c r="Z566" i="11"/>
  <c r="Z567" i="11"/>
  <c r="Z568" i="11"/>
  <c r="Z569" i="11"/>
  <c r="Z570" i="11"/>
  <c r="Z571" i="11"/>
  <c r="Z572" i="11"/>
  <c r="Z573" i="11"/>
  <c r="Z574" i="11"/>
  <c r="Z575" i="11"/>
  <c r="Z576" i="11"/>
  <c r="Z577" i="11"/>
  <c r="Z578" i="11"/>
  <c r="Z579" i="11"/>
  <c r="Z580" i="11"/>
  <c r="Z581" i="11"/>
  <c r="Z582" i="11"/>
  <c r="Z583" i="11"/>
  <c r="Z584" i="11"/>
  <c r="Z585" i="11"/>
  <c r="Z586" i="11"/>
  <c r="Z587" i="11"/>
  <c r="Z588" i="11"/>
  <c r="Z589" i="11"/>
  <c r="Z590" i="11"/>
  <c r="Z591" i="11"/>
  <c r="Z592" i="11"/>
  <c r="Z593" i="11"/>
  <c r="Z594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1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640" i="11"/>
  <c r="Z641" i="11"/>
  <c r="Z642" i="11"/>
  <c r="Z643" i="11"/>
  <c r="Z644" i="11"/>
  <c r="Z645" i="11"/>
  <c r="Z646" i="11"/>
  <c r="Z647" i="11"/>
  <c r="Z648" i="11"/>
  <c r="Z649" i="11"/>
  <c r="Z650" i="11"/>
  <c r="Z651" i="11"/>
  <c r="Z652" i="11"/>
  <c r="Z653" i="11"/>
  <c r="Z654" i="11"/>
  <c r="Z655" i="11"/>
  <c r="Z656" i="11"/>
  <c r="Z657" i="11"/>
  <c r="Z658" i="11"/>
  <c r="Z659" i="11"/>
  <c r="Z660" i="11"/>
  <c r="Z661" i="11"/>
  <c r="Z662" i="11"/>
  <c r="Z663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68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0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732" i="11"/>
  <c r="Z733" i="11"/>
  <c r="Z734" i="11"/>
  <c r="Z735" i="11"/>
  <c r="Z736" i="11"/>
  <c r="Z737" i="11"/>
  <c r="Z738" i="11"/>
  <c r="Z739" i="11"/>
  <c r="Z740" i="11"/>
  <c r="Z741" i="11"/>
  <c r="Z742" i="11"/>
  <c r="Z743" i="11"/>
  <c r="Z744" i="11"/>
  <c r="Z745" i="11"/>
  <c r="Z746" i="11"/>
  <c r="Z747" i="11"/>
  <c r="Z748" i="11"/>
  <c r="Z2" i="11"/>
  <c r="T3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2" i="11"/>
  <c r="AA44" i="10"/>
  <c r="AA3" i="10"/>
  <c r="AA4" i="10"/>
  <c r="AA5" i="10"/>
  <c r="AA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2" i="10"/>
  <c r="T3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2" i="10"/>
  <c r="AA306" i="9"/>
  <c r="AA3" i="9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2" i="9"/>
  <c r="Z3" i="9"/>
  <c r="Z4" i="9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2" i="9"/>
  <c r="T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2" i="9"/>
  <c r="AA47" i="8"/>
  <c r="AA3" i="8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2" i="8"/>
  <c r="Z3" i="8"/>
  <c r="Z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2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2" i="8"/>
  <c r="AA449" i="7"/>
  <c r="AA3" i="7"/>
  <c r="AA4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2" i="7"/>
  <c r="Z3" i="7"/>
  <c r="Z4" i="7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Z208" i="7"/>
  <c r="Z209" i="7"/>
  <c r="Z210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8" i="7"/>
  <c r="Z279" i="7"/>
  <c r="Z280" i="7"/>
  <c r="Z281" i="7"/>
  <c r="Z282" i="7"/>
  <c r="Z283" i="7"/>
  <c r="Z284" i="7"/>
  <c r="Z285" i="7"/>
  <c r="Z286" i="7"/>
  <c r="Z287" i="7"/>
  <c r="Z288" i="7"/>
  <c r="Z289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09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2" i="7"/>
  <c r="Z333" i="7"/>
  <c r="Z334" i="7"/>
  <c r="Z335" i="7"/>
  <c r="Z336" i="7"/>
  <c r="Z337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2" i="7"/>
  <c r="Z363" i="7"/>
  <c r="Z364" i="7"/>
  <c r="Z365" i="7"/>
  <c r="Z366" i="7"/>
  <c r="Z367" i="7"/>
  <c r="Z368" i="7"/>
  <c r="Z369" i="7"/>
  <c r="Z370" i="7"/>
  <c r="Z371" i="7"/>
  <c r="Z372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7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4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2" i="7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2" i="7"/>
  <c r="AA116" i="6"/>
  <c r="AA3" i="6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2" i="6"/>
  <c r="Z3" i="6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2" i="6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2" i="6"/>
  <c r="AA740" i="5"/>
  <c r="AA3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398" i="5"/>
  <c r="AA399" i="5"/>
  <c r="AA400" i="5"/>
  <c r="AA401" i="5"/>
  <c r="AA402" i="5"/>
  <c r="AA403" i="5"/>
  <c r="AA404" i="5"/>
  <c r="AA405" i="5"/>
  <c r="AA406" i="5"/>
  <c r="AA407" i="5"/>
  <c r="AA408" i="5"/>
  <c r="AA409" i="5"/>
  <c r="AA410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A559" i="5"/>
  <c r="AA56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AA581" i="5"/>
  <c r="AA582" i="5"/>
  <c r="AA583" i="5"/>
  <c r="AA584" i="5"/>
  <c r="AA585" i="5"/>
  <c r="AA586" i="5"/>
  <c r="AA587" i="5"/>
  <c r="AA588" i="5"/>
  <c r="AA589" i="5"/>
  <c r="AA590" i="5"/>
  <c r="AA591" i="5"/>
  <c r="AA592" i="5"/>
  <c r="AA593" i="5"/>
  <c r="AA594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2" i="5"/>
  <c r="Z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2" i="5"/>
  <c r="T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2" i="5"/>
  <c r="AA34" i="4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2" i="4"/>
  <c r="Z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2" i="4"/>
  <c r="T3" i="4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2" i="4"/>
  <c r="AA292" i="3"/>
  <c r="AA3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" i="3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" i="3"/>
  <c r="Z368" i="2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2" i="2"/>
  <c r="K1842" i="1"/>
  <c r="K2" i="1"/>
  <c r="L1842" i="1"/>
  <c r="X1842" i="1"/>
  <c r="S1842" i="1"/>
  <c r="W1842" i="1"/>
  <c r="Y1842" i="1"/>
  <c r="Z1842" i="1"/>
  <c r="K45" i="1"/>
  <c r="L45" i="1"/>
  <c r="X45" i="1"/>
  <c r="S45" i="1"/>
  <c r="W45" i="1"/>
  <c r="Y45" i="1"/>
  <c r="Z45" i="1"/>
  <c r="K109" i="1"/>
  <c r="L109" i="1"/>
  <c r="X109" i="1"/>
  <c r="S109" i="1"/>
  <c r="W109" i="1"/>
  <c r="Y109" i="1"/>
  <c r="Z109" i="1"/>
  <c r="K713" i="1"/>
  <c r="L713" i="1"/>
  <c r="X713" i="1"/>
  <c r="S713" i="1"/>
  <c r="W713" i="1"/>
  <c r="Y713" i="1"/>
  <c r="Z713" i="1"/>
  <c r="K2138" i="1"/>
  <c r="L2138" i="1"/>
  <c r="X2138" i="1"/>
  <c r="S2138" i="1"/>
  <c r="W2138" i="1"/>
  <c r="Y2138" i="1"/>
  <c r="Z2138" i="1"/>
  <c r="K732" i="1"/>
  <c r="L732" i="1"/>
  <c r="X732" i="1"/>
  <c r="S732" i="1"/>
  <c r="W732" i="1"/>
  <c r="Y732" i="1"/>
  <c r="Z732" i="1"/>
  <c r="K71" i="1"/>
  <c r="L71" i="1"/>
  <c r="X71" i="1"/>
  <c r="S71" i="1"/>
  <c r="W71" i="1"/>
  <c r="Y71" i="1"/>
  <c r="Z71" i="1"/>
  <c r="K2026" i="1"/>
  <c r="L2026" i="1"/>
  <c r="X2026" i="1"/>
  <c r="S2026" i="1"/>
  <c r="W2026" i="1"/>
  <c r="Y2026" i="1"/>
  <c r="Z2026" i="1"/>
  <c r="K2440" i="1"/>
  <c r="L2440" i="1"/>
  <c r="X2440" i="1"/>
  <c r="S2440" i="1"/>
  <c r="W2440" i="1"/>
  <c r="Y2440" i="1"/>
  <c r="Z2440" i="1"/>
  <c r="K285" i="1"/>
  <c r="L285" i="1"/>
  <c r="X285" i="1"/>
  <c r="S285" i="1"/>
  <c r="W285" i="1"/>
  <c r="Y285" i="1"/>
  <c r="Z285" i="1"/>
  <c r="K968" i="1"/>
  <c r="L968" i="1"/>
  <c r="X968" i="1"/>
  <c r="S968" i="1"/>
  <c r="W968" i="1"/>
  <c r="Y968" i="1"/>
  <c r="Z968" i="1"/>
  <c r="K2278" i="1"/>
  <c r="L2278" i="1"/>
  <c r="X2278" i="1"/>
  <c r="S2278" i="1"/>
  <c r="W2278" i="1"/>
  <c r="Y2278" i="1"/>
  <c r="Z2278" i="1"/>
  <c r="K5" i="1"/>
  <c r="L5" i="1"/>
  <c r="X5" i="1"/>
  <c r="S5" i="1"/>
  <c r="W5" i="1"/>
  <c r="Y5" i="1"/>
  <c r="Z5" i="1"/>
  <c r="K2077" i="1"/>
  <c r="L2077" i="1"/>
  <c r="X2077" i="1"/>
  <c r="S2077" i="1"/>
  <c r="W2077" i="1"/>
  <c r="Y2077" i="1"/>
  <c r="Z2077" i="1"/>
  <c r="K2243" i="1"/>
  <c r="L2243" i="1"/>
  <c r="X2243" i="1"/>
  <c r="S2243" i="1"/>
  <c r="W2243" i="1"/>
  <c r="Y2243" i="1"/>
  <c r="Z2243" i="1"/>
  <c r="K2983" i="1"/>
  <c r="L2983" i="1"/>
  <c r="X2983" i="1"/>
  <c r="S2983" i="1"/>
  <c r="W2983" i="1"/>
  <c r="Y2983" i="1"/>
  <c r="Z2983" i="1"/>
  <c r="K1710" i="1"/>
  <c r="L1710" i="1"/>
  <c r="X1710" i="1"/>
  <c r="S1710" i="1"/>
  <c r="W1710" i="1"/>
  <c r="Y1710" i="1"/>
  <c r="Z1710" i="1"/>
  <c r="K462" i="1"/>
  <c r="L462" i="1"/>
  <c r="X462" i="1"/>
  <c r="S462" i="1"/>
  <c r="W462" i="1"/>
  <c r="Y462" i="1"/>
  <c r="Z462" i="1"/>
  <c r="K2261" i="1"/>
  <c r="L2261" i="1"/>
  <c r="X2261" i="1"/>
  <c r="S2261" i="1"/>
  <c r="W2261" i="1"/>
  <c r="Y2261" i="1"/>
  <c r="Z2261" i="1"/>
  <c r="K926" i="1"/>
  <c r="L926" i="1"/>
  <c r="X926" i="1"/>
  <c r="S926" i="1"/>
  <c r="W926" i="1"/>
  <c r="Y926" i="1"/>
  <c r="Z926" i="1"/>
  <c r="K1256" i="1"/>
  <c r="L1256" i="1"/>
  <c r="X1256" i="1"/>
  <c r="S1256" i="1"/>
  <c r="W1256" i="1"/>
  <c r="Y1256" i="1"/>
  <c r="Z1256" i="1"/>
  <c r="K1459" i="1"/>
  <c r="L1459" i="1"/>
  <c r="X1459" i="1"/>
  <c r="S1459" i="1"/>
  <c r="W1459" i="1"/>
  <c r="Y1459" i="1"/>
  <c r="Z1459" i="1"/>
  <c r="K1820" i="1"/>
  <c r="L1820" i="1"/>
  <c r="X1820" i="1"/>
  <c r="S1820" i="1"/>
  <c r="W1820" i="1"/>
  <c r="Y1820" i="1"/>
  <c r="Z1820" i="1"/>
  <c r="K2561" i="1"/>
  <c r="L2561" i="1"/>
  <c r="X2561" i="1"/>
  <c r="S2561" i="1"/>
  <c r="W2561" i="1"/>
  <c r="Y2561" i="1"/>
  <c r="Z2561" i="1"/>
  <c r="K2836" i="1"/>
  <c r="L2836" i="1"/>
  <c r="X2836" i="1"/>
  <c r="S2836" i="1"/>
  <c r="W2836" i="1"/>
  <c r="Y2836" i="1"/>
  <c r="Z2836" i="1"/>
  <c r="K1570" i="1"/>
  <c r="L1570" i="1"/>
  <c r="X1570" i="1"/>
  <c r="S1570" i="1"/>
  <c r="W1570" i="1"/>
  <c r="Y1570" i="1"/>
  <c r="Z1570" i="1"/>
  <c r="K1198" i="1"/>
  <c r="L1198" i="1"/>
  <c r="X1198" i="1"/>
  <c r="S1198" i="1"/>
  <c r="W1198" i="1"/>
  <c r="Y1198" i="1"/>
  <c r="Z1198" i="1"/>
  <c r="K763" i="1"/>
  <c r="L763" i="1"/>
  <c r="X763" i="1"/>
  <c r="S763" i="1"/>
  <c r="W763" i="1"/>
  <c r="Y763" i="1"/>
  <c r="Z763" i="1"/>
  <c r="K1215" i="1"/>
  <c r="L1215" i="1"/>
  <c r="X1215" i="1"/>
  <c r="S1215" i="1"/>
  <c r="W1215" i="1"/>
  <c r="Y1215" i="1"/>
  <c r="Z1215" i="1"/>
  <c r="K2056" i="1"/>
  <c r="L2056" i="1"/>
  <c r="X2056" i="1"/>
  <c r="S2056" i="1"/>
  <c r="W2056" i="1"/>
  <c r="Y2056" i="1"/>
  <c r="Z2056" i="1"/>
  <c r="K357" i="1"/>
  <c r="L357" i="1"/>
  <c r="X357" i="1"/>
  <c r="S357" i="1"/>
  <c r="W357" i="1"/>
  <c r="Y357" i="1"/>
  <c r="Z357" i="1"/>
  <c r="K1724" i="1"/>
  <c r="L1724" i="1"/>
  <c r="X1724" i="1"/>
  <c r="S1724" i="1"/>
  <c r="W1724" i="1"/>
  <c r="Y1724" i="1"/>
  <c r="Z1724" i="1"/>
  <c r="K803" i="1"/>
  <c r="L803" i="1"/>
  <c r="X803" i="1"/>
  <c r="S803" i="1"/>
  <c r="W803" i="1"/>
  <c r="Y803" i="1"/>
  <c r="Z803" i="1"/>
  <c r="K2178" i="1"/>
  <c r="L2178" i="1"/>
  <c r="X2178" i="1"/>
  <c r="S2178" i="1"/>
  <c r="W2178" i="1"/>
  <c r="Y2178" i="1"/>
  <c r="Z2178" i="1"/>
  <c r="K1730" i="1"/>
  <c r="L1730" i="1"/>
  <c r="X1730" i="1"/>
  <c r="S1730" i="1"/>
  <c r="W1730" i="1"/>
  <c r="Y1730" i="1"/>
  <c r="Z1730" i="1"/>
  <c r="K764" i="1"/>
  <c r="L764" i="1"/>
  <c r="X764" i="1"/>
  <c r="S764" i="1"/>
  <c r="W764" i="1"/>
  <c r="Y764" i="1"/>
  <c r="Z764" i="1"/>
  <c r="K2151" i="1"/>
  <c r="L2151" i="1"/>
  <c r="X2151" i="1"/>
  <c r="S2151" i="1"/>
  <c r="W2151" i="1"/>
  <c r="Y2151" i="1"/>
  <c r="Z2151" i="1"/>
  <c r="K333" i="1"/>
  <c r="L333" i="1"/>
  <c r="X333" i="1"/>
  <c r="S333" i="1"/>
  <c r="W333" i="1"/>
  <c r="Y333" i="1"/>
  <c r="Z333" i="1"/>
  <c r="K2837" i="1"/>
  <c r="L2837" i="1"/>
  <c r="X2837" i="1"/>
  <c r="S2837" i="1"/>
  <c r="W2837" i="1"/>
  <c r="Y2837" i="1"/>
  <c r="Z2837" i="1"/>
  <c r="K543" i="1"/>
  <c r="L543" i="1"/>
  <c r="X543" i="1"/>
  <c r="S543" i="1"/>
  <c r="W543" i="1"/>
  <c r="Y543" i="1"/>
  <c r="Z543" i="1"/>
  <c r="K2467" i="1"/>
  <c r="L2467" i="1"/>
  <c r="X2467" i="1"/>
  <c r="S2467" i="1"/>
  <c r="W2467" i="1"/>
  <c r="Y2467" i="1"/>
  <c r="Z2467" i="1"/>
  <c r="K2932" i="1"/>
  <c r="L2932" i="1"/>
  <c r="X2932" i="1"/>
  <c r="S2932" i="1"/>
  <c r="W2932" i="1"/>
  <c r="Y2932" i="1"/>
  <c r="Z2932" i="1"/>
  <c r="K1206" i="1"/>
  <c r="L1206" i="1"/>
  <c r="X1206" i="1"/>
  <c r="S1206" i="1"/>
  <c r="W1206" i="1"/>
  <c r="Y1206" i="1"/>
  <c r="Z1206" i="1"/>
  <c r="K98" i="1"/>
  <c r="L98" i="1"/>
  <c r="X98" i="1"/>
  <c r="S98" i="1"/>
  <c r="W98" i="1"/>
  <c r="Y98" i="1"/>
  <c r="Z98" i="1"/>
  <c r="K598" i="1"/>
  <c r="L598" i="1"/>
  <c r="X598" i="1"/>
  <c r="S598" i="1"/>
  <c r="W598" i="1"/>
  <c r="Y598" i="1"/>
  <c r="Z598" i="1"/>
  <c r="K909" i="1"/>
  <c r="L909" i="1"/>
  <c r="X909" i="1"/>
  <c r="S909" i="1"/>
  <c r="W909" i="1"/>
  <c r="Y909" i="1"/>
  <c r="Z909" i="1"/>
  <c r="K1060" i="1"/>
  <c r="L1060" i="1"/>
  <c r="X1060" i="1"/>
  <c r="S1060" i="1"/>
  <c r="W1060" i="1"/>
  <c r="Y1060" i="1"/>
  <c r="Z1060" i="1"/>
  <c r="K1073" i="1"/>
  <c r="L1073" i="1"/>
  <c r="X1073" i="1"/>
  <c r="S1073" i="1"/>
  <c r="W1073" i="1"/>
  <c r="Y1073" i="1"/>
  <c r="Z1073" i="1"/>
  <c r="K1507" i="1"/>
  <c r="L1507" i="1"/>
  <c r="X1507" i="1"/>
  <c r="S1507" i="1"/>
  <c r="W1507" i="1"/>
  <c r="Y1507" i="1"/>
  <c r="Z1507" i="1"/>
  <c r="K1793" i="1"/>
  <c r="L1793" i="1"/>
  <c r="X1793" i="1"/>
  <c r="S1793" i="1"/>
  <c r="W1793" i="1"/>
  <c r="Y1793" i="1"/>
  <c r="Z1793" i="1"/>
  <c r="K1095" i="1"/>
  <c r="L1095" i="1"/>
  <c r="X1095" i="1"/>
  <c r="S1095" i="1"/>
  <c r="W1095" i="1"/>
  <c r="Y1095" i="1"/>
  <c r="Z1095" i="1"/>
  <c r="K1480" i="1"/>
  <c r="L1480" i="1"/>
  <c r="X1480" i="1"/>
  <c r="S1480" i="1"/>
  <c r="W1480" i="1"/>
  <c r="Y1480" i="1"/>
  <c r="Z1480" i="1"/>
  <c r="K1981" i="1"/>
  <c r="L1981" i="1"/>
  <c r="X1981" i="1"/>
  <c r="S1981" i="1"/>
  <c r="W1981" i="1"/>
  <c r="Y1981" i="1"/>
  <c r="Z1981" i="1"/>
  <c r="K2017" i="1"/>
  <c r="L2017" i="1"/>
  <c r="X2017" i="1"/>
  <c r="S2017" i="1"/>
  <c r="W2017" i="1"/>
  <c r="Y2017" i="1"/>
  <c r="Z2017" i="1"/>
  <c r="K2157" i="1"/>
  <c r="L2157" i="1"/>
  <c r="X2157" i="1"/>
  <c r="S2157" i="1"/>
  <c r="W2157" i="1"/>
  <c r="Y2157" i="1"/>
  <c r="Z2157" i="1"/>
  <c r="K406" i="1"/>
  <c r="L406" i="1"/>
  <c r="X406" i="1"/>
  <c r="S406" i="1"/>
  <c r="W406" i="1"/>
  <c r="Y406" i="1"/>
  <c r="Z406" i="1"/>
  <c r="K521" i="1"/>
  <c r="L521" i="1"/>
  <c r="X521" i="1"/>
  <c r="S521" i="1"/>
  <c r="W521" i="1"/>
  <c r="Y521" i="1"/>
  <c r="Z521" i="1"/>
  <c r="K1133" i="1"/>
  <c r="L1133" i="1"/>
  <c r="X1133" i="1"/>
  <c r="S1133" i="1"/>
  <c r="W1133" i="1"/>
  <c r="Y1133" i="1"/>
  <c r="Z1133" i="1"/>
  <c r="K1539" i="1"/>
  <c r="L1539" i="1"/>
  <c r="X1539" i="1"/>
  <c r="S1539" i="1"/>
  <c r="W1539" i="1"/>
  <c r="Y1539" i="1"/>
  <c r="Z1539" i="1"/>
  <c r="K1552" i="1"/>
  <c r="L1552" i="1"/>
  <c r="X1552" i="1"/>
  <c r="S1552" i="1"/>
  <c r="W1552" i="1"/>
  <c r="Y1552" i="1"/>
  <c r="Z1552" i="1"/>
  <c r="K2010" i="1"/>
  <c r="L2010" i="1"/>
  <c r="X2010" i="1"/>
  <c r="S2010" i="1"/>
  <c r="W2010" i="1"/>
  <c r="Y2010" i="1"/>
  <c r="Z2010" i="1"/>
  <c r="K2702" i="1"/>
  <c r="L2702" i="1"/>
  <c r="X2702" i="1"/>
  <c r="S2702" i="1"/>
  <c r="W2702" i="1"/>
  <c r="Y2702" i="1"/>
  <c r="Z2702" i="1"/>
  <c r="K2722" i="1"/>
  <c r="L2722" i="1"/>
  <c r="X2722" i="1"/>
  <c r="S2722" i="1"/>
  <c r="W2722" i="1"/>
  <c r="Y2722" i="1"/>
  <c r="Z2722" i="1"/>
  <c r="K358" i="1"/>
  <c r="L358" i="1"/>
  <c r="X358" i="1"/>
  <c r="S358" i="1"/>
  <c r="W358" i="1"/>
  <c r="Y358" i="1"/>
  <c r="Z358" i="1"/>
  <c r="K1153" i="1"/>
  <c r="L1153" i="1"/>
  <c r="X1153" i="1"/>
  <c r="S1153" i="1"/>
  <c r="W1153" i="1"/>
  <c r="Y1153" i="1"/>
  <c r="Z1153" i="1"/>
  <c r="K1901" i="1"/>
  <c r="L1901" i="1"/>
  <c r="X1901" i="1"/>
  <c r="S1901" i="1"/>
  <c r="W1901" i="1"/>
  <c r="Y1901" i="1"/>
  <c r="Z1901" i="1"/>
  <c r="K2049" i="1"/>
  <c r="L2049" i="1"/>
  <c r="X2049" i="1"/>
  <c r="S2049" i="1"/>
  <c r="W2049" i="1"/>
  <c r="Y2049" i="1"/>
  <c r="Z2049" i="1"/>
  <c r="K2135" i="1"/>
  <c r="L2135" i="1"/>
  <c r="X2135" i="1"/>
  <c r="S2135" i="1"/>
  <c r="W2135" i="1"/>
  <c r="Y2135" i="1"/>
  <c r="Z2135" i="1"/>
  <c r="K2587" i="1"/>
  <c r="L2587" i="1"/>
  <c r="X2587" i="1"/>
  <c r="S2587" i="1"/>
  <c r="W2587" i="1"/>
  <c r="Y2587" i="1"/>
  <c r="Z2587" i="1"/>
  <c r="K2477" i="1"/>
  <c r="L2477" i="1"/>
  <c r="X2477" i="1"/>
  <c r="S2477" i="1"/>
  <c r="W2477" i="1"/>
  <c r="Y2477" i="1"/>
  <c r="Z2477" i="1"/>
  <c r="K2123" i="1"/>
  <c r="L2123" i="1"/>
  <c r="X2123" i="1"/>
  <c r="S2123" i="1"/>
  <c r="W2123" i="1"/>
  <c r="Y2123" i="1"/>
  <c r="Z2123" i="1"/>
  <c r="K36" i="1"/>
  <c r="L36" i="1"/>
  <c r="X36" i="1"/>
  <c r="S36" i="1"/>
  <c r="W36" i="1"/>
  <c r="Y36" i="1"/>
  <c r="Z36" i="1"/>
  <c r="K522" i="1"/>
  <c r="L522" i="1"/>
  <c r="X522" i="1"/>
  <c r="S522" i="1"/>
  <c r="W522" i="1"/>
  <c r="Y522" i="1"/>
  <c r="Z522" i="1"/>
  <c r="K1257" i="1"/>
  <c r="L1257" i="1"/>
  <c r="X1257" i="1"/>
  <c r="S1257" i="1"/>
  <c r="W1257" i="1"/>
  <c r="Y1257" i="1"/>
  <c r="Z1257" i="1"/>
  <c r="K1540" i="1"/>
  <c r="L1540" i="1"/>
  <c r="X1540" i="1"/>
  <c r="S1540" i="1"/>
  <c r="W1540" i="1"/>
  <c r="Y1540" i="1"/>
  <c r="Z1540" i="1"/>
  <c r="K359" i="1"/>
  <c r="L359" i="1"/>
  <c r="X359" i="1"/>
  <c r="S359" i="1"/>
  <c r="W359" i="1"/>
  <c r="Y359" i="1"/>
  <c r="Z359" i="1"/>
  <c r="K1481" i="1"/>
  <c r="L1481" i="1"/>
  <c r="X1481" i="1"/>
  <c r="S1481" i="1"/>
  <c r="W1481" i="1"/>
  <c r="Y1481" i="1"/>
  <c r="Z1481" i="1"/>
  <c r="K1629" i="1"/>
  <c r="L1629" i="1"/>
  <c r="X1629" i="1"/>
  <c r="S1629" i="1"/>
  <c r="W1629" i="1"/>
  <c r="Y1629" i="1"/>
  <c r="Z1629" i="1"/>
  <c r="K1806" i="1"/>
  <c r="L1806" i="1"/>
  <c r="X1806" i="1"/>
  <c r="S1806" i="1"/>
  <c r="W1806" i="1"/>
  <c r="Y1806" i="1"/>
  <c r="Z1806" i="1"/>
  <c r="K2524" i="1"/>
  <c r="L2524" i="1"/>
  <c r="X2524" i="1"/>
  <c r="S2524" i="1"/>
  <c r="W2524" i="1"/>
  <c r="Y2524" i="1"/>
  <c r="Z2524" i="1"/>
  <c r="K2804" i="1"/>
  <c r="L2804" i="1"/>
  <c r="X2804" i="1"/>
  <c r="S2804" i="1"/>
  <c r="W2804" i="1"/>
  <c r="Y2804" i="1"/>
  <c r="Z2804" i="1"/>
  <c r="K2919" i="1"/>
  <c r="L2919" i="1"/>
  <c r="X2919" i="1"/>
  <c r="S2919" i="1"/>
  <c r="W2919" i="1"/>
  <c r="Y2919" i="1"/>
  <c r="Z2919" i="1"/>
  <c r="K1548" i="1"/>
  <c r="L1548" i="1"/>
  <c r="X1548" i="1"/>
  <c r="S1548" i="1"/>
  <c r="W1548" i="1"/>
  <c r="Y1548" i="1"/>
  <c r="Z1548" i="1"/>
  <c r="K838" i="1"/>
  <c r="L838" i="1"/>
  <c r="X838" i="1"/>
  <c r="S838" i="1"/>
  <c r="W838" i="1"/>
  <c r="Y838" i="1"/>
  <c r="Z838" i="1"/>
  <c r="K1204" i="1"/>
  <c r="L1204" i="1"/>
  <c r="X1204" i="1"/>
  <c r="S1204" i="1"/>
  <c r="W1204" i="1"/>
  <c r="Y1204" i="1"/>
  <c r="Z1204" i="1"/>
  <c r="K1121" i="1"/>
  <c r="L1121" i="1"/>
  <c r="X1121" i="1"/>
  <c r="S1121" i="1"/>
  <c r="W1121" i="1"/>
  <c r="Y1121" i="1"/>
  <c r="Z1121" i="1"/>
  <c r="K2560" i="1"/>
  <c r="L2560" i="1"/>
  <c r="X2560" i="1"/>
  <c r="S2560" i="1"/>
  <c r="W2560" i="1"/>
  <c r="Y2560" i="1"/>
  <c r="Z2560" i="1"/>
  <c r="K729" i="1"/>
  <c r="L729" i="1"/>
  <c r="X729" i="1"/>
  <c r="S729" i="1"/>
  <c r="W729" i="1"/>
  <c r="Y729" i="1"/>
  <c r="Z729" i="1"/>
  <c r="K730" i="1"/>
  <c r="L730" i="1"/>
  <c r="X730" i="1"/>
  <c r="S730" i="1"/>
  <c r="W730" i="1"/>
  <c r="Y730" i="1"/>
  <c r="Z730" i="1"/>
  <c r="K1965" i="1"/>
  <c r="L1965" i="1"/>
  <c r="X1965" i="1"/>
  <c r="S1965" i="1"/>
  <c r="W1965" i="1"/>
  <c r="Y1965" i="1"/>
  <c r="Z1965" i="1"/>
  <c r="K185" i="1"/>
  <c r="L185" i="1"/>
  <c r="X185" i="1"/>
  <c r="S185" i="1"/>
  <c r="W185" i="1"/>
  <c r="Y185" i="1"/>
  <c r="Z185" i="1"/>
  <c r="K432" i="1"/>
  <c r="L432" i="1"/>
  <c r="X432" i="1"/>
  <c r="S432" i="1"/>
  <c r="W432" i="1"/>
  <c r="Y432" i="1"/>
  <c r="Z432" i="1"/>
  <c r="K1039" i="1"/>
  <c r="L1039" i="1"/>
  <c r="X1039" i="1"/>
  <c r="S1039" i="1"/>
  <c r="W1039" i="1"/>
  <c r="Y1039" i="1"/>
  <c r="Z1039" i="1"/>
  <c r="K1250" i="1"/>
  <c r="L1250" i="1"/>
  <c r="X1250" i="1"/>
  <c r="S1250" i="1"/>
  <c r="W1250" i="1"/>
  <c r="Y1250" i="1"/>
  <c r="Z1250" i="1"/>
  <c r="K211" i="1"/>
  <c r="L211" i="1"/>
  <c r="X211" i="1"/>
  <c r="S211" i="1"/>
  <c r="W211" i="1"/>
  <c r="Y211" i="1"/>
  <c r="Z211" i="1"/>
  <c r="K26" i="1"/>
  <c r="L26" i="1"/>
  <c r="X26" i="1"/>
  <c r="S26" i="1"/>
  <c r="W26" i="1"/>
  <c r="Y26" i="1"/>
  <c r="Z26" i="1"/>
  <c r="K334" i="1"/>
  <c r="L334" i="1"/>
  <c r="X334" i="1"/>
  <c r="S334" i="1"/>
  <c r="W334" i="1"/>
  <c r="Y334" i="1"/>
  <c r="Z334" i="1"/>
  <c r="K739" i="1"/>
  <c r="L739" i="1"/>
  <c r="X739" i="1"/>
  <c r="S739" i="1"/>
  <c r="W739" i="1"/>
  <c r="Y739" i="1"/>
  <c r="Z739" i="1"/>
  <c r="K927" i="1"/>
  <c r="L927" i="1"/>
  <c r="X927" i="1"/>
  <c r="S927" i="1"/>
  <c r="W927" i="1"/>
  <c r="Y927" i="1"/>
  <c r="Z927" i="1"/>
  <c r="K1613" i="1"/>
  <c r="L1613" i="1"/>
  <c r="X1613" i="1"/>
  <c r="S1613" i="1"/>
  <c r="W1613" i="1"/>
  <c r="Y1613" i="1"/>
  <c r="Z1613" i="1"/>
  <c r="K1711" i="1"/>
  <c r="L1711" i="1"/>
  <c r="X1711" i="1"/>
  <c r="S1711" i="1"/>
  <c r="W1711" i="1"/>
  <c r="Y1711" i="1"/>
  <c r="Z1711" i="1"/>
  <c r="K1810" i="1"/>
  <c r="L1810" i="1"/>
  <c r="X1810" i="1"/>
  <c r="S1810" i="1"/>
  <c r="W1810" i="1"/>
  <c r="Y1810" i="1"/>
  <c r="Z1810" i="1"/>
  <c r="K2222" i="1"/>
  <c r="L2222" i="1"/>
  <c r="X2222" i="1"/>
  <c r="S2222" i="1"/>
  <c r="W2222" i="1"/>
  <c r="Y2222" i="1"/>
  <c r="Z2222" i="1"/>
  <c r="K2290" i="1"/>
  <c r="L2290" i="1"/>
  <c r="X2290" i="1"/>
  <c r="S2290" i="1"/>
  <c r="W2290" i="1"/>
  <c r="Y2290" i="1"/>
  <c r="Z2290" i="1"/>
  <c r="K720" i="1"/>
  <c r="L720" i="1"/>
  <c r="X720" i="1"/>
  <c r="S720" i="1"/>
  <c r="W720" i="1"/>
  <c r="Y720" i="1"/>
  <c r="Z720" i="1"/>
  <c r="K1298" i="1"/>
  <c r="L1298" i="1"/>
  <c r="X1298" i="1"/>
  <c r="S1298" i="1"/>
  <c r="W1298" i="1"/>
  <c r="Y1298" i="1"/>
  <c r="Z1298" i="1"/>
  <c r="K2384" i="1"/>
  <c r="L2384" i="1"/>
  <c r="X2384" i="1"/>
  <c r="S2384" i="1"/>
  <c r="W2384" i="1"/>
  <c r="Y2384" i="1"/>
  <c r="Z2384" i="1"/>
  <c r="K2385" i="1"/>
  <c r="L2385" i="1"/>
  <c r="X2385" i="1"/>
  <c r="S2385" i="1"/>
  <c r="W2385" i="1"/>
  <c r="Y2385" i="1"/>
  <c r="Z2385" i="1"/>
  <c r="K3011" i="1"/>
  <c r="L3011" i="1"/>
  <c r="X3011" i="1"/>
  <c r="S3011" i="1"/>
  <c r="W3011" i="1"/>
  <c r="Y3011" i="1"/>
  <c r="Z3011" i="1"/>
  <c r="K1170" i="1"/>
  <c r="L1170" i="1"/>
  <c r="X1170" i="1"/>
  <c r="S1170" i="1"/>
  <c r="W1170" i="1"/>
  <c r="Y1170" i="1"/>
  <c r="Z1170" i="1"/>
  <c r="K1859" i="1"/>
  <c r="L1859" i="1"/>
  <c r="X1859" i="1"/>
  <c r="S1859" i="1"/>
  <c r="W1859" i="1"/>
  <c r="Y1859" i="1"/>
  <c r="Z1859" i="1"/>
  <c r="K29" i="1"/>
  <c r="L29" i="1"/>
  <c r="X29" i="1"/>
  <c r="S29" i="1"/>
  <c r="W29" i="1"/>
  <c r="Y29" i="1"/>
  <c r="Z29" i="1"/>
  <c r="K340" i="1"/>
  <c r="L340" i="1"/>
  <c r="X340" i="1"/>
  <c r="S340" i="1"/>
  <c r="W340" i="1"/>
  <c r="Y340" i="1"/>
  <c r="Z340" i="1"/>
  <c r="K620" i="1"/>
  <c r="L620" i="1"/>
  <c r="X620" i="1"/>
  <c r="S620" i="1"/>
  <c r="W620" i="1"/>
  <c r="Y620" i="1"/>
  <c r="Z620" i="1"/>
  <c r="K768" i="1"/>
  <c r="L768" i="1"/>
  <c r="X768" i="1"/>
  <c r="S768" i="1"/>
  <c r="W768" i="1"/>
  <c r="Y768" i="1"/>
  <c r="Z768" i="1"/>
  <c r="K1380" i="1"/>
  <c r="L1380" i="1"/>
  <c r="X1380" i="1"/>
  <c r="S1380" i="1"/>
  <c r="W1380" i="1"/>
  <c r="Y1380" i="1"/>
  <c r="Z1380" i="1"/>
  <c r="K2441" i="1"/>
  <c r="L2441" i="1"/>
  <c r="X2441" i="1"/>
  <c r="S2441" i="1"/>
  <c r="W2441" i="1"/>
  <c r="Y2441" i="1"/>
  <c r="Z2441" i="1"/>
  <c r="K2628" i="1"/>
  <c r="L2628" i="1"/>
  <c r="X2628" i="1"/>
  <c r="S2628" i="1"/>
  <c r="W2628" i="1"/>
  <c r="Y2628" i="1"/>
  <c r="Z2628" i="1"/>
  <c r="K2746" i="1"/>
  <c r="L2746" i="1"/>
  <c r="X2746" i="1"/>
  <c r="S2746" i="1"/>
  <c r="W2746" i="1"/>
  <c r="Y2746" i="1"/>
  <c r="Z2746" i="1"/>
  <c r="K79" i="1"/>
  <c r="L79" i="1"/>
  <c r="X79" i="1"/>
  <c r="S79" i="1"/>
  <c r="W79" i="1"/>
  <c r="Y79" i="1"/>
  <c r="Z79" i="1"/>
  <c r="K1961" i="1"/>
  <c r="L1961" i="1"/>
  <c r="X1961" i="1"/>
  <c r="S1961" i="1"/>
  <c r="W1961" i="1"/>
  <c r="Y1961" i="1"/>
  <c r="Z1961" i="1"/>
  <c r="K3036" i="1"/>
  <c r="L3036" i="1"/>
  <c r="X3036" i="1"/>
  <c r="S3036" i="1"/>
  <c r="W3036" i="1"/>
  <c r="Y3036" i="1"/>
  <c r="Z3036" i="1"/>
  <c r="K463" i="1"/>
  <c r="L463" i="1"/>
  <c r="X463" i="1"/>
  <c r="S463" i="1"/>
  <c r="W463" i="1"/>
  <c r="Y463" i="1"/>
  <c r="Z463" i="1"/>
  <c r="K572" i="1"/>
  <c r="L572" i="1"/>
  <c r="X572" i="1"/>
  <c r="S572" i="1"/>
  <c r="W572" i="1"/>
  <c r="Y572" i="1"/>
  <c r="Z572" i="1"/>
  <c r="K341" i="1"/>
  <c r="L341" i="1"/>
  <c r="X341" i="1"/>
  <c r="S341" i="1"/>
  <c r="W341" i="1"/>
  <c r="Y341" i="1"/>
  <c r="Z341" i="1"/>
  <c r="K504" i="1"/>
  <c r="L504" i="1"/>
  <c r="X504" i="1"/>
  <c r="S504" i="1"/>
  <c r="W504" i="1"/>
  <c r="Y504" i="1"/>
  <c r="Z504" i="1"/>
  <c r="K700" i="1"/>
  <c r="L700" i="1"/>
  <c r="X700" i="1"/>
  <c r="S700" i="1"/>
  <c r="W700" i="1"/>
  <c r="Y700" i="1"/>
  <c r="Z700" i="1"/>
  <c r="K971" i="1"/>
  <c r="L971" i="1"/>
  <c r="X971" i="1"/>
  <c r="S971" i="1"/>
  <c r="W971" i="1"/>
  <c r="Y971" i="1"/>
  <c r="Z971" i="1"/>
  <c r="K1233" i="1"/>
  <c r="L1233" i="1"/>
  <c r="X1233" i="1"/>
  <c r="S1233" i="1"/>
  <c r="W1233" i="1"/>
  <c r="Y1233" i="1"/>
  <c r="Z1233" i="1"/>
  <c r="K1258" i="1"/>
  <c r="L1258" i="1"/>
  <c r="X1258" i="1"/>
  <c r="S1258" i="1"/>
  <c r="W1258" i="1"/>
  <c r="Y1258" i="1"/>
  <c r="Z1258" i="1"/>
  <c r="K1259" i="1"/>
  <c r="L1259" i="1"/>
  <c r="X1259" i="1"/>
  <c r="S1259" i="1"/>
  <c r="W1259" i="1"/>
  <c r="Y1259" i="1"/>
  <c r="Z1259" i="1"/>
  <c r="K1362" i="1"/>
  <c r="L1362" i="1"/>
  <c r="X1362" i="1"/>
  <c r="S1362" i="1"/>
  <c r="W1362" i="1"/>
  <c r="Y1362" i="1"/>
  <c r="Z1362" i="1"/>
  <c r="K1553" i="1"/>
  <c r="L1553" i="1"/>
  <c r="X1553" i="1"/>
  <c r="S1553" i="1"/>
  <c r="W1553" i="1"/>
  <c r="Y1553" i="1"/>
  <c r="Z1553" i="1"/>
  <c r="K1799" i="1"/>
  <c r="L1799" i="1"/>
  <c r="X1799" i="1"/>
  <c r="S1799" i="1"/>
  <c r="W1799" i="1"/>
  <c r="Y1799" i="1"/>
  <c r="Z1799" i="1"/>
  <c r="K2454" i="1"/>
  <c r="L2454" i="1"/>
  <c r="X2454" i="1"/>
  <c r="S2454" i="1"/>
  <c r="W2454" i="1"/>
  <c r="Y2454" i="1"/>
  <c r="Z2454" i="1"/>
  <c r="K2540" i="1"/>
  <c r="L2540" i="1"/>
  <c r="X2540" i="1"/>
  <c r="S2540" i="1"/>
  <c r="W2540" i="1"/>
  <c r="Y2540" i="1"/>
  <c r="Z2540" i="1"/>
  <c r="K360" i="1"/>
  <c r="L360" i="1"/>
  <c r="X360" i="1"/>
  <c r="S360" i="1"/>
  <c r="W360" i="1"/>
  <c r="Y360" i="1"/>
  <c r="Z360" i="1"/>
  <c r="K386" i="1"/>
  <c r="L386" i="1"/>
  <c r="X386" i="1"/>
  <c r="S386" i="1"/>
  <c r="W386" i="1"/>
  <c r="Y386" i="1"/>
  <c r="Z386" i="1"/>
  <c r="K751" i="1"/>
  <c r="L751" i="1"/>
  <c r="X751" i="1"/>
  <c r="S751" i="1"/>
  <c r="W751" i="1"/>
  <c r="Y751" i="1"/>
  <c r="Z751" i="1"/>
  <c r="K2244" i="1"/>
  <c r="L2244" i="1"/>
  <c r="X2244" i="1"/>
  <c r="S2244" i="1"/>
  <c r="W2244" i="1"/>
  <c r="Y2244" i="1"/>
  <c r="Z2244" i="1"/>
  <c r="K2588" i="1"/>
  <c r="L2588" i="1"/>
  <c r="X2588" i="1"/>
  <c r="S2588" i="1"/>
  <c r="W2588" i="1"/>
  <c r="Y2588" i="1"/>
  <c r="Z2588" i="1"/>
  <c r="K2589" i="1"/>
  <c r="L2589" i="1"/>
  <c r="X2589" i="1"/>
  <c r="S2589" i="1"/>
  <c r="W2589" i="1"/>
  <c r="Y2589" i="1"/>
  <c r="Z2589" i="1"/>
  <c r="K2805" i="1"/>
  <c r="L2805" i="1"/>
  <c r="X2805" i="1"/>
  <c r="S2805" i="1"/>
  <c r="W2805" i="1"/>
  <c r="Y2805" i="1"/>
  <c r="Z2805" i="1"/>
  <c r="K2822" i="1"/>
  <c r="L2822" i="1"/>
  <c r="X2822" i="1"/>
  <c r="S2822" i="1"/>
  <c r="W2822" i="1"/>
  <c r="Y2822" i="1"/>
  <c r="Z2822" i="1"/>
  <c r="K2933" i="1"/>
  <c r="L2933" i="1"/>
  <c r="X2933" i="1"/>
  <c r="S2933" i="1"/>
  <c r="W2933" i="1"/>
  <c r="Y2933" i="1"/>
  <c r="Z2933" i="1"/>
  <c r="K2968" i="1"/>
  <c r="L2968" i="1"/>
  <c r="X2968" i="1"/>
  <c r="S2968" i="1"/>
  <c r="W2968" i="1"/>
  <c r="Y2968" i="1"/>
  <c r="Z2968" i="1"/>
  <c r="K392" i="1"/>
  <c r="L392" i="1"/>
  <c r="X392" i="1"/>
  <c r="S392" i="1"/>
  <c r="W392" i="1"/>
  <c r="Y392" i="1"/>
  <c r="Z392" i="1"/>
  <c r="K757" i="1"/>
  <c r="L757" i="1"/>
  <c r="X757" i="1"/>
  <c r="S757" i="1"/>
  <c r="W757" i="1"/>
  <c r="Y757" i="1"/>
  <c r="Z757" i="1"/>
  <c r="K224" i="1"/>
  <c r="L224" i="1"/>
  <c r="X224" i="1"/>
  <c r="S224" i="1"/>
  <c r="W224" i="1"/>
  <c r="Y224" i="1"/>
  <c r="Z224" i="1"/>
  <c r="K423" i="1"/>
  <c r="L423" i="1"/>
  <c r="X423" i="1"/>
  <c r="S423" i="1"/>
  <c r="W423" i="1"/>
  <c r="Y423" i="1"/>
  <c r="Z423" i="1"/>
  <c r="K621" i="1"/>
  <c r="L621" i="1"/>
  <c r="X621" i="1"/>
  <c r="S621" i="1"/>
  <c r="W621" i="1"/>
  <c r="Y621" i="1"/>
  <c r="Z621" i="1"/>
  <c r="K668" i="1"/>
  <c r="L668" i="1"/>
  <c r="X668" i="1"/>
  <c r="S668" i="1"/>
  <c r="W668" i="1"/>
  <c r="Y668" i="1"/>
  <c r="Z668" i="1"/>
  <c r="K862" i="1"/>
  <c r="L862" i="1"/>
  <c r="X862" i="1"/>
  <c r="S862" i="1"/>
  <c r="W862" i="1"/>
  <c r="Y862" i="1"/>
  <c r="Z862" i="1"/>
  <c r="K956" i="1"/>
  <c r="L956" i="1"/>
  <c r="X956" i="1"/>
  <c r="S956" i="1"/>
  <c r="W956" i="1"/>
  <c r="Y956" i="1"/>
  <c r="Z956" i="1"/>
  <c r="K972" i="1"/>
  <c r="L972" i="1"/>
  <c r="X972" i="1"/>
  <c r="S972" i="1"/>
  <c r="W972" i="1"/>
  <c r="Y972" i="1"/>
  <c r="Z972" i="1"/>
  <c r="K1134" i="1"/>
  <c r="L1134" i="1"/>
  <c r="X1134" i="1"/>
  <c r="S1134" i="1"/>
  <c r="W1134" i="1"/>
  <c r="Y1134" i="1"/>
  <c r="Z1134" i="1"/>
  <c r="K1444" i="1"/>
  <c r="L1444" i="1"/>
  <c r="X1444" i="1"/>
  <c r="S1444" i="1"/>
  <c r="W1444" i="1"/>
  <c r="Y1444" i="1"/>
  <c r="Z1444" i="1"/>
  <c r="K1790" i="1"/>
  <c r="L1790" i="1"/>
  <c r="X1790" i="1"/>
  <c r="S1790" i="1"/>
  <c r="W1790" i="1"/>
  <c r="Y1790" i="1"/>
  <c r="Z1790" i="1"/>
  <c r="K1827" i="1"/>
  <c r="L1827" i="1"/>
  <c r="X1827" i="1"/>
  <c r="S1827" i="1"/>
  <c r="W1827" i="1"/>
  <c r="Y1827" i="1"/>
  <c r="Z1827" i="1"/>
  <c r="K1869" i="1"/>
  <c r="L1869" i="1"/>
  <c r="X1869" i="1"/>
  <c r="S1869" i="1"/>
  <c r="W1869" i="1"/>
  <c r="Y1869" i="1"/>
  <c r="Z1869" i="1"/>
  <c r="K2036" i="1"/>
  <c r="L2036" i="1"/>
  <c r="X2036" i="1"/>
  <c r="S2036" i="1"/>
  <c r="W2036" i="1"/>
  <c r="Y2036" i="1"/>
  <c r="Z2036" i="1"/>
  <c r="K2139" i="1"/>
  <c r="L2139" i="1"/>
  <c r="X2139" i="1"/>
  <c r="S2139" i="1"/>
  <c r="W2139" i="1"/>
  <c r="Y2139" i="1"/>
  <c r="Z2139" i="1"/>
  <c r="K2562" i="1"/>
  <c r="L2562" i="1"/>
  <c r="X2562" i="1"/>
  <c r="S2562" i="1"/>
  <c r="W2562" i="1"/>
  <c r="Y2562" i="1"/>
  <c r="Z2562" i="1"/>
  <c r="K2563" i="1"/>
  <c r="L2563" i="1"/>
  <c r="X2563" i="1"/>
  <c r="S2563" i="1"/>
  <c r="W2563" i="1"/>
  <c r="Y2563" i="1"/>
  <c r="Z2563" i="1"/>
  <c r="K361" i="1"/>
  <c r="L361" i="1"/>
  <c r="X361" i="1"/>
  <c r="S361" i="1"/>
  <c r="W361" i="1"/>
  <c r="Y361" i="1"/>
  <c r="Z361" i="1"/>
  <c r="K825" i="1"/>
  <c r="L825" i="1"/>
  <c r="X825" i="1"/>
  <c r="S825" i="1"/>
  <c r="W825" i="1"/>
  <c r="Y825" i="1"/>
  <c r="Z825" i="1"/>
  <c r="K1132" i="1"/>
  <c r="L1132" i="1"/>
  <c r="X1132" i="1"/>
  <c r="S1132" i="1"/>
  <c r="W1132" i="1"/>
  <c r="Y1132" i="1"/>
  <c r="Z1132" i="1"/>
  <c r="K1154" i="1"/>
  <c r="L1154" i="1"/>
  <c r="X1154" i="1"/>
  <c r="S1154" i="1"/>
  <c r="W1154" i="1"/>
  <c r="Y1154" i="1"/>
  <c r="Z1154" i="1"/>
  <c r="K1795" i="1"/>
  <c r="L1795" i="1"/>
  <c r="X1795" i="1"/>
  <c r="S1795" i="1"/>
  <c r="W1795" i="1"/>
  <c r="Y1795" i="1"/>
  <c r="Z1795" i="1"/>
  <c r="K1807" i="1"/>
  <c r="L1807" i="1"/>
  <c r="X1807" i="1"/>
  <c r="S1807" i="1"/>
  <c r="W1807" i="1"/>
  <c r="Y1807" i="1"/>
  <c r="Z1807" i="1"/>
  <c r="K2078" i="1"/>
  <c r="L2078" i="1"/>
  <c r="X2078" i="1"/>
  <c r="S2078" i="1"/>
  <c r="W2078" i="1"/>
  <c r="Y2078" i="1"/>
  <c r="Z2078" i="1"/>
  <c r="K2386" i="1"/>
  <c r="L2386" i="1"/>
  <c r="X2386" i="1"/>
  <c r="S2386" i="1"/>
  <c r="W2386" i="1"/>
  <c r="Y2386" i="1"/>
  <c r="Z2386" i="1"/>
  <c r="K694" i="1"/>
  <c r="L694" i="1"/>
  <c r="X694" i="1"/>
  <c r="S694" i="1"/>
  <c r="W694" i="1"/>
  <c r="Y694" i="1"/>
  <c r="Z694" i="1"/>
  <c r="K2558" i="1"/>
  <c r="L2558" i="1"/>
  <c r="X2558" i="1"/>
  <c r="S2558" i="1"/>
  <c r="W2558" i="1"/>
  <c r="Y2558" i="1"/>
  <c r="Z2558" i="1"/>
  <c r="K2136" i="1"/>
  <c r="L2136" i="1"/>
  <c r="X2136" i="1"/>
  <c r="S2136" i="1"/>
  <c r="W2136" i="1"/>
  <c r="Y2136" i="1"/>
  <c r="Z2136" i="1"/>
  <c r="K151" i="1"/>
  <c r="L151" i="1"/>
  <c r="X151" i="1"/>
  <c r="S151" i="1"/>
  <c r="W151" i="1"/>
  <c r="Y151" i="1"/>
  <c r="Z151" i="1"/>
  <c r="K447" i="1"/>
  <c r="L447" i="1"/>
  <c r="X447" i="1"/>
  <c r="S447" i="1"/>
  <c r="W447" i="1"/>
  <c r="Y447" i="1"/>
  <c r="Z447" i="1"/>
  <c r="K448" i="1"/>
  <c r="L448" i="1"/>
  <c r="X448" i="1"/>
  <c r="S448" i="1"/>
  <c r="W448" i="1"/>
  <c r="Y448" i="1"/>
  <c r="Z448" i="1"/>
  <c r="K468" i="1"/>
  <c r="L468" i="1"/>
  <c r="X468" i="1"/>
  <c r="S468" i="1"/>
  <c r="W468" i="1"/>
  <c r="Y468" i="1"/>
  <c r="Z468" i="1"/>
  <c r="K1129" i="1"/>
  <c r="L1129" i="1"/>
  <c r="X1129" i="1"/>
  <c r="S1129" i="1"/>
  <c r="W1129" i="1"/>
  <c r="Y1129" i="1"/>
  <c r="Z1129" i="1"/>
  <c r="K1633" i="1"/>
  <c r="L1633" i="1"/>
  <c r="X1633" i="1"/>
  <c r="S1633" i="1"/>
  <c r="W1633" i="1"/>
  <c r="Y1633" i="1"/>
  <c r="Z1633" i="1"/>
  <c r="K1674" i="1"/>
  <c r="L1674" i="1"/>
  <c r="X1674" i="1"/>
  <c r="S1674" i="1"/>
  <c r="W1674" i="1"/>
  <c r="Y1674" i="1"/>
  <c r="Z1674" i="1"/>
  <c r="K1736" i="1"/>
  <c r="L1736" i="1"/>
  <c r="X1736" i="1"/>
  <c r="S1736" i="1"/>
  <c r="W1736" i="1"/>
  <c r="Y1736" i="1"/>
  <c r="Z1736" i="1"/>
  <c r="K1785" i="1"/>
  <c r="L1785" i="1"/>
  <c r="X1785" i="1"/>
  <c r="S1785" i="1"/>
  <c r="W1785" i="1"/>
  <c r="Y1785" i="1"/>
  <c r="Z1785" i="1"/>
  <c r="K1881" i="1"/>
  <c r="L1881" i="1"/>
  <c r="X1881" i="1"/>
  <c r="S1881" i="1"/>
  <c r="W1881" i="1"/>
  <c r="Y1881" i="1"/>
  <c r="Z1881" i="1"/>
  <c r="K2223" i="1"/>
  <c r="L2223" i="1"/>
  <c r="X2223" i="1"/>
  <c r="S2223" i="1"/>
  <c r="W2223" i="1"/>
  <c r="Y2223" i="1"/>
  <c r="Z2223" i="1"/>
  <c r="K2723" i="1"/>
  <c r="L2723" i="1"/>
  <c r="X2723" i="1"/>
  <c r="S2723" i="1"/>
  <c r="W2723" i="1"/>
  <c r="Y2723" i="1"/>
  <c r="Z2723" i="1"/>
  <c r="K2788" i="1"/>
  <c r="L2788" i="1"/>
  <c r="X2788" i="1"/>
  <c r="S2788" i="1"/>
  <c r="W2788" i="1"/>
  <c r="Y2788" i="1"/>
  <c r="Z2788" i="1"/>
  <c r="K3027" i="1"/>
  <c r="L3027" i="1"/>
  <c r="X3027" i="1"/>
  <c r="S3027" i="1"/>
  <c r="W3027" i="1"/>
  <c r="Y3027" i="1"/>
  <c r="Z3027" i="1"/>
  <c r="K110" i="1"/>
  <c r="L110" i="1"/>
  <c r="X110" i="1"/>
  <c r="S110" i="1"/>
  <c r="W110" i="1"/>
  <c r="Y110" i="1"/>
  <c r="Z110" i="1"/>
  <c r="K186" i="1"/>
  <c r="L186" i="1"/>
  <c r="X186" i="1"/>
  <c r="S186" i="1"/>
  <c r="W186" i="1"/>
  <c r="Y186" i="1"/>
  <c r="Z186" i="1"/>
  <c r="K544" i="1"/>
  <c r="L544" i="1"/>
  <c r="X544" i="1"/>
  <c r="S544" i="1"/>
  <c r="W544" i="1"/>
  <c r="Y544" i="1"/>
  <c r="Z544" i="1"/>
  <c r="K610" i="1"/>
  <c r="L610" i="1"/>
  <c r="X610" i="1"/>
  <c r="S610" i="1"/>
  <c r="W610" i="1"/>
  <c r="Y610" i="1"/>
  <c r="Z610" i="1"/>
  <c r="K1096" i="1"/>
  <c r="L1096" i="1"/>
  <c r="X1096" i="1"/>
  <c r="S1096" i="1"/>
  <c r="W1096" i="1"/>
  <c r="Y1096" i="1"/>
  <c r="Z1096" i="1"/>
  <c r="K1299" i="1"/>
  <c r="L1299" i="1"/>
  <c r="X1299" i="1"/>
  <c r="S1299" i="1"/>
  <c r="W1299" i="1"/>
  <c r="Y1299" i="1"/>
  <c r="Z1299" i="1"/>
  <c r="K1399" i="1"/>
  <c r="L1399" i="1"/>
  <c r="X1399" i="1"/>
  <c r="S1399" i="1"/>
  <c r="W1399" i="1"/>
  <c r="Y1399" i="1"/>
  <c r="Z1399" i="1"/>
  <c r="K1400" i="1"/>
  <c r="L1400" i="1"/>
  <c r="X1400" i="1"/>
  <c r="S1400" i="1"/>
  <c r="W1400" i="1"/>
  <c r="Y1400" i="1"/>
  <c r="Z1400" i="1"/>
  <c r="K1779" i="1"/>
  <c r="L1779" i="1"/>
  <c r="X1779" i="1"/>
  <c r="S1779" i="1"/>
  <c r="W1779" i="1"/>
  <c r="Y1779" i="1"/>
  <c r="Z1779" i="1"/>
  <c r="K1982" i="1"/>
  <c r="L1982" i="1"/>
  <c r="X1982" i="1"/>
  <c r="S1982" i="1"/>
  <c r="W1982" i="1"/>
  <c r="Y1982" i="1"/>
  <c r="Z1982" i="1"/>
  <c r="K2364" i="1"/>
  <c r="L2364" i="1"/>
  <c r="X2364" i="1"/>
  <c r="S2364" i="1"/>
  <c r="W2364" i="1"/>
  <c r="Y2364" i="1"/>
  <c r="Z2364" i="1"/>
  <c r="K2590" i="1"/>
  <c r="L2590" i="1"/>
  <c r="X2590" i="1"/>
  <c r="S2590" i="1"/>
  <c r="W2590" i="1"/>
  <c r="Y2590" i="1"/>
  <c r="Z2590" i="1"/>
  <c r="K2823" i="1"/>
  <c r="L2823" i="1"/>
  <c r="X2823" i="1"/>
  <c r="S2823" i="1"/>
  <c r="W2823" i="1"/>
  <c r="Y2823" i="1"/>
  <c r="Z2823" i="1"/>
  <c r="K744" i="1"/>
  <c r="L744" i="1"/>
  <c r="X744" i="1"/>
  <c r="S744" i="1"/>
  <c r="W744" i="1"/>
  <c r="Y744" i="1"/>
  <c r="Z744" i="1"/>
  <c r="K1852" i="1"/>
  <c r="L1852" i="1"/>
  <c r="X1852" i="1"/>
  <c r="S1852" i="1"/>
  <c r="W1852" i="1"/>
  <c r="Y1852" i="1"/>
  <c r="Z1852" i="1"/>
  <c r="K1860" i="1"/>
  <c r="L1860" i="1"/>
  <c r="X1860" i="1"/>
  <c r="S1860" i="1"/>
  <c r="W1860" i="1"/>
  <c r="Y1860" i="1"/>
  <c r="Z1860" i="1"/>
  <c r="K2365" i="1"/>
  <c r="L2365" i="1"/>
  <c r="X2365" i="1"/>
  <c r="S2365" i="1"/>
  <c r="W2365" i="1"/>
  <c r="Y2365" i="1"/>
  <c r="Z2365" i="1"/>
  <c r="K2820" i="1"/>
  <c r="L2820" i="1"/>
  <c r="X2820" i="1"/>
  <c r="S2820" i="1"/>
  <c r="W2820" i="1"/>
  <c r="Y2820" i="1"/>
  <c r="Z2820" i="1"/>
  <c r="K1050" i="1"/>
  <c r="L1050" i="1"/>
  <c r="X1050" i="1"/>
  <c r="S1050" i="1"/>
  <c r="W1050" i="1"/>
  <c r="Y1050" i="1"/>
  <c r="Z1050" i="1"/>
  <c r="K407" i="1"/>
  <c r="L407" i="1"/>
  <c r="X407" i="1"/>
  <c r="S407" i="1"/>
  <c r="W407" i="1"/>
  <c r="Y407" i="1"/>
  <c r="Z407" i="1"/>
  <c r="K574" i="1"/>
  <c r="L574" i="1"/>
  <c r="X574" i="1"/>
  <c r="S574" i="1"/>
  <c r="W574" i="1"/>
  <c r="Y574" i="1"/>
  <c r="Z574" i="1"/>
  <c r="K1061" i="1"/>
  <c r="L1061" i="1"/>
  <c r="X1061" i="1"/>
  <c r="S1061" i="1"/>
  <c r="W1061" i="1"/>
  <c r="Y1061" i="1"/>
  <c r="Z1061" i="1"/>
  <c r="K1234" i="1"/>
  <c r="L1234" i="1"/>
  <c r="X1234" i="1"/>
  <c r="S1234" i="1"/>
  <c r="W1234" i="1"/>
  <c r="Y1234" i="1"/>
  <c r="Z1234" i="1"/>
  <c r="K1363" i="1"/>
  <c r="L1363" i="1"/>
  <c r="X1363" i="1"/>
  <c r="S1363" i="1"/>
  <c r="W1363" i="1"/>
  <c r="Y1363" i="1"/>
  <c r="Z1363" i="1"/>
  <c r="K1634" i="1"/>
  <c r="L1634" i="1"/>
  <c r="X1634" i="1"/>
  <c r="S1634" i="1"/>
  <c r="W1634" i="1"/>
  <c r="Y1634" i="1"/>
  <c r="Z1634" i="1"/>
  <c r="K1635" i="1"/>
  <c r="L1635" i="1"/>
  <c r="X1635" i="1"/>
  <c r="S1635" i="1"/>
  <c r="W1635" i="1"/>
  <c r="Y1635" i="1"/>
  <c r="Z1635" i="1"/>
  <c r="K1762" i="1"/>
  <c r="L1762" i="1"/>
  <c r="X1762" i="1"/>
  <c r="S1762" i="1"/>
  <c r="W1762" i="1"/>
  <c r="Y1762" i="1"/>
  <c r="Z1762" i="1"/>
  <c r="K1811" i="1"/>
  <c r="L1811" i="1"/>
  <c r="X1811" i="1"/>
  <c r="S1811" i="1"/>
  <c r="W1811" i="1"/>
  <c r="Y1811" i="1"/>
  <c r="Z1811" i="1"/>
  <c r="K2159" i="1"/>
  <c r="L2159" i="1"/>
  <c r="X2159" i="1"/>
  <c r="S2159" i="1"/>
  <c r="W2159" i="1"/>
  <c r="Y2159" i="1"/>
  <c r="Z2159" i="1"/>
  <c r="K2291" i="1"/>
  <c r="L2291" i="1"/>
  <c r="X2291" i="1"/>
  <c r="S2291" i="1"/>
  <c r="W2291" i="1"/>
  <c r="Y2291" i="1"/>
  <c r="Z2291" i="1"/>
  <c r="K2564" i="1"/>
  <c r="L2564" i="1"/>
  <c r="X2564" i="1"/>
  <c r="S2564" i="1"/>
  <c r="W2564" i="1"/>
  <c r="Y2564" i="1"/>
  <c r="Z2564" i="1"/>
  <c r="K2996" i="1"/>
  <c r="L2996" i="1"/>
  <c r="X2996" i="1"/>
  <c r="S2996" i="1"/>
  <c r="W2996" i="1"/>
  <c r="Y2996" i="1"/>
  <c r="Z2996" i="1"/>
  <c r="K14" i="1"/>
  <c r="L14" i="1"/>
  <c r="X14" i="1"/>
  <c r="S14" i="1"/>
  <c r="W14" i="1"/>
  <c r="Y14" i="1"/>
  <c r="Z14" i="1"/>
  <c r="K299" i="1"/>
  <c r="L299" i="1"/>
  <c r="X299" i="1"/>
  <c r="S299" i="1"/>
  <c r="W299" i="1"/>
  <c r="Y299" i="1"/>
  <c r="Z299" i="1"/>
  <c r="K1251" i="1"/>
  <c r="L1251" i="1"/>
  <c r="X1251" i="1"/>
  <c r="S1251" i="1"/>
  <c r="W1251" i="1"/>
  <c r="Y1251" i="1"/>
  <c r="Z1251" i="1"/>
  <c r="K1571" i="1"/>
  <c r="L1571" i="1"/>
  <c r="X1571" i="1"/>
  <c r="S1571" i="1"/>
  <c r="W1571" i="1"/>
  <c r="Y1571" i="1"/>
  <c r="Z1571" i="1"/>
  <c r="K2510" i="1"/>
  <c r="L2510" i="1"/>
  <c r="X2510" i="1"/>
  <c r="S2510" i="1"/>
  <c r="W2510" i="1"/>
  <c r="Y2510" i="1"/>
  <c r="Z2510" i="1"/>
  <c r="K2870" i="1"/>
  <c r="L2870" i="1"/>
  <c r="X2870" i="1"/>
  <c r="S2870" i="1"/>
  <c r="W2870" i="1"/>
  <c r="Y2870" i="1"/>
  <c r="Z2870" i="1"/>
  <c r="K2920" i="1"/>
  <c r="L2920" i="1"/>
  <c r="X2920" i="1"/>
  <c r="S2920" i="1"/>
  <c r="W2920" i="1"/>
  <c r="Y2920" i="1"/>
  <c r="Z2920" i="1"/>
  <c r="K1744" i="1"/>
  <c r="L1744" i="1"/>
  <c r="X1744" i="1"/>
  <c r="S1744" i="1"/>
  <c r="W1744" i="1"/>
  <c r="Y1744" i="1"/>
  <c r="Z1744" i="1"/>
  <c r="K328" i="1"/>
  <c r="L328" i="1"/>
  <c r="X328" i="1"/>
  <c r="S328" i="1"/>
  <c r="W328" i="1"/>
  <c r="Y328" i="1"/>
  <c r="Z328" i="1"/>
  <c r="K2993" i="1"/>
  <c r="L2993" i="1"/>
  <c r="X2993" i="1"/>
  <c r="S2993" i="1"/>
  <c r="W2993" i="1"/>
  <c r="Y2993" i="1"/>
  <c r="Z2993" i="1"/>
  <c r="K2124" i="1"/>
  <c r="L2124" i="1"/>
  <c r="X2124" i="1"/>
  <c r="S2124" i="1"/>
  <c r="W2124" i="1"/>
  <c r="Y2124" i="1"/>
  <c r="Z2124" i="1"/>
  <c r="K35" i="1"/>
  <c r="L35" i="1"/>
  <c r="X35" i="1"/>
  <c r="S35" i="1"/>
  <c r="W35" i="1"/>
  <c r="Y35" i="1"/>
  <c r="Z35" i="1"/>
  <c r="K405" i="1"/>
  <c r="L405" i="1"/>
  <c r="X405" i="1"/>
  <c r="S405" i="1"/>
  <c r="W405" i="1"/>
  <c r="Y405" i="1"/>
  <c r="Z405" i="1"/>
  <c r="K496" i="1"/>
  <c r="L496" i="1"/>
  <c r="X496" i="1"/>
  <c r="S496" i="1"/>
  <c r="W496" i="1"/>
  <c r="Y496" i="1"/>
  <c r="Z496" i="1"/>
  <c r="K82" i="1"/>
  <c r="L82" i="1"/>
  <c r="X82" i="1"/>
  <c r="S82" i="1"/>
  <c r="W82" i="1"/>
  <c r="Y82" i="1"/>
  <c r="Z82" i="1"/>
  <c r="K449" i="1"/>
  <c r="L449" i="1"/>
  <c r="X449" i="1"/>
  <c r="S449" i="1"/>
  <c r="W449" i="1"/>
  <c r="Y449" i="1"/>
  <c r="Z449" i="1"/>
  <c r="K910" i="1"/>
  <c r="L910" i="1"/>
  <c r="X910" i="1"/>
  <c r="S910" i="1"/>
  <c r="W910" i="1"/>
  <c r="Y910" i="1"/>
  <c r="Z910" i="1"/>
  <c r="K2292" i="1"/>
  <c r="L2292" i="1"/>
  <c r="X2292" i="1"/>
  <c r="S2292" i="1"/>
  <c r="W2292" i="1"/>
  <c r="Y2292" i="1"/>
  <c r="Z2292" i="1"/>
  <c r="K2838" i="1"/>
  <c r="L2838" i="1"/>
  <c r="X2838" i="1"/>
  <c r="S2838" i="1"/>
  <c r="W2838" i="1"/>
  <c r="Y2838" i="1"/>
  <c r="Z2838" i="1"/>
  <c r="K2997" i="1"/>
  <c r="L2997" i="1"/>
  <c r="X2997" i="1"/>
  <c r="S2997" i="1"/>
  <c r="W2997" i="1"/>
  <c r="Y2997" i="1"/>
  <c r="Z2997" i="1"/>
  <c r="K251" i="1"/>
  <c r="L251" i="1"/>
  <c r="X251" i="1"/>
  <c r="S251" i="1"/>
  <c r="W251" i="1"/>
  <c r="Y251" i="1"/>
  <c r="Z251" i="1"/>
  <c r="K362" i="1"/>
  <c r="L362" i="1"/>
  <c r="X362" i="1"/>
  <c r="S362" i="1"/>
  <c r="W362" i="1"/>
  <c r="Y362" i="1"/>
  <c r="Z362" i="1"/>
  <c r="K721" i="1"/>
  <c r="L721" i="1"/>
  <c r="X721" i="1"/>
  <c r="S721" i="1"/>
  <c r="W721" i="1"/>
  <c r="Y721" i="1"/>
  <c r="Z721" i="1"/>
  <c r="K1014" i="1"/>
  <c r="L1014" i="1"/>
  <c r="X1014" i="1"/>
  <c r="S1014" i="1"/>
  <c r="W1014" i="1"/>
  <c r="Y1014" i="1"/>
  <c r="Z1014" i="1"/>
  <c r="K1112" i="1"/>
  <c r="L1112" i="1"/>
  <c r="X1112" i="1"/>
  <c r="S1112" i="1"/>
  <c r="W1112" i="1"/>
  <c r="Y1112" i="1"/>
  <c r="Z1112" i="1"/>
  <c r="K1429" i="1"/>
  <c r="L1429" i="1"/>
  <c r="X1429" i="1"/>
  <c r="S1429" i="1"/>
  <c r="W1429" i="1"/>
  <c r="Y1429" i="1"/>
  <c r="Z1429" i="1"/>
  <c r="K1902" i="1"/>
  <c r="L1902" i="1"/>
  <c r="X1902" i="1"/>
  <c r="S1902" i="1"/>
  <c r="W1902" i="1"/>
  <c r="Y1902" i="1"/>
  <c r="Z1902" i="1"/>
  <c r="K2079" i="1"/>
  <c r="L2079" i="1"/>
  <c r="X2079" i="1"/>
  <c r="S2079" i="1"/>
  <c r="W2079" i="1"/>
  <c r="Y2079" i="1"/>
  <c r="Z2079" i="1"/>
  <c r="K2306" i="1"/>
  <c r="L2306" i="1"/>
  <c r="X2306" i="1"/>
  <c r="S2306" i="1"/>
  <c r="W2306" i="1"/>
  <c r="Y2306" i="1"/>
  <c r="Z2306" i="1"/>
  <c r="K2591" i="1"/>
  <c r="L2591" i="1"/>
  <c r="X2591" i="1"/>
  <c r="S2591" i="1"/>
  <c r="W2591" i="1"/>
  <c r="Y2591" i="1"/>
  <c r="Z2591" i="1"/>
  <c r="K2934" i="1"/>
  <c r="L2934" i="1"/>
  <c r="X2934" i="1"/>
  <c r="S2934" i="1"/>
  <c r="W2934" i="1"/>
  <c r="Y2934" i="1"/>
  <c r="Z2934" i="1"/>
  <c r="K3021" i="1"/>
  <c r="L3021" i="1"/>
  <c r="X3021" i="1"/>
  <c r="S3021" i="1"/>
  <c r="W3021" i="1"/>
  <c r="Y3021" i="1"/>
  <c r="Z3021" i="1"/>
  <c r="K3045" i="1"/>
  <c r="L3045" i="1"/>
  <c r="X3045" i="1"/>
  <c r="S3045" i="1"/>
  <c r="W3045" i="1"/>
  <c r="Y3045" i="1"/>
  <c r="Z3045" i="1"/>
  <c r="K445" i="1"/>
  <c r="L445" i="1"/>
  <c r="X445" i="1"/>
  <c r="S445" i="1"/>
  <c r="W445" i="1"/>
  <c r="Y445" i="1"/>
  <c r="Z445" i="1"/>
  <c r="K2219" i="1"/>
  <c r="L2219" i="1"/>
  <c r="X2219" i="1"/>
  <c r="S2219" i="1"/>
  <c r="W2219" i="1"/>
  <c r="Y2219" i="1"/>
  <c r="Z2219" i="1"/>
  <c r="K1058" i="1"/>
  <c r="L1058" i="1"/>
  <c r="X1058" i="1"/>
  <c r="S1058" i="1"/>
  <c r="W1058" i="1"/>
  <c r="Y1058" i="1"/>
  <c r="Z1058" i="1"/>
  <c r="K1669" i="1"/>
  <c r="L1669" i="1"/>
  <c r="X1669" i="1"/>
  <c r="S1669" i="1"/>
  <c r="W1669" i="1"/>
  <c r="Y1669" i="1"/>
  <c r="Z1669" i="1"/>
  <c r="K1611" i="1"/>
  <c r="L1611" i="1"/>
  <c r="X1611" i="1"/>
  <c r="S1611" i="1"/>
  <c r="W1611" i="1"/>
  <c r="Y1611" i="1"/>
  <c r="Z1611" i="1"/>
  <c r="K2955" i="1"/>
  <c r="L2955" i="1"/>
  <c r="X2955" i="1"/>
  <c r="S2955" i="1"/>
  <c r="W2955" i="1"/>
  <c r="Y2955" i="1"/>
  <c r="Z2955" i="1"/>
  <c r="K37" i="1"/>
  <c r="L37" i="1"/>
  <c r="X37" i="1"/>
  <c r="S37" i="1"/>
  <c r="W37" i="1"/>
  <c r="Y37" i="1"/>
  <c r="Z37" i="1"/>
  <c r="K286" i="1"/>
  <c r="L286" i="1"/>
  <c r="X286" i="1"/>
  <c r="S286" i="1"/>
  <c r="W286" i="1"/>
  <c r="Y286" i="1"/>
  <c r="Z286" i="1"/>
  <c r="K749" i="1"/>
  <c r="L749" i="1"/>
  <c r="X749" i="1"/>
  <c r="S749" i="1"/>
  <c r="W749" i="1"/>
  <c r="Y749" i="1"/>
  <c r="Z749" i="1"/>
  <c r="K863" i="1"/>
  <c r="L863" i="1"/>
  <c r="X863" i="1"/>
  <c r="S863" i="1"/>
  <c r="W863" i="1"/>
  <c r="Y863" i="1"/>
  <c r="Z863" i="1"/>
  <c r="K911" i="1"/>
  <c r="L911" i="1"/>
  <c r="X911" i="1"/>
  <c r="S911" i="1"/>
  <c r="W911" i="1"/>
  <c r="Y911" i="1"/>
  <c r="Z911" i="1"/>
  <c r="K928" i="1"/>
  <c r="L928" i="1"/>
  <c r="X928" i="1"/>
  <c r="S928" i="1"/>
  <c r="W928" i="1"/>
  <c r="Y928" i="1"/>
  <c r="Z928" i="1"/>
  <c r="K1135" i="1"/>
  <c r="L1135" i="1"/>
  <c r="X1135" i="1"/>
  <c r="S1135" i="1"/>
  <c r="W1135" i="1"/>
  <c r="Y1135" i="1"/>
  <c r="Z1135" i="1"/>
  <c r="K1800" i="1"/>
  <c r="L1800" i="1"/>
  <c r="X1800" i="1"/>
  <c r="S1800" i="1"/>
  <c r="W1800" i="1"/>
  <c r="Y1800" i="1"/>
  <c r="Z1800" i="1"/>
  <c r="K2057" i="1"/>
  <c r="L2057" i="1"/>
  <c r="X2057" i="1"/>
  <c r="S2057" i="1"/>
  <c r="W2057" i="1"/>
  <c r="Y2057" i="1"/>
  <c r="Z2057" i="1"/>
  <c r="K2367" i="1"/>
  <c r="L2367" i="1"/>
  <c r="X2367" i="1"/>
  <c r="S2367" i="1"/>
  <c r="W2367" i="1"/>
  <c r="Y2367" i="1"/>
  <c r="Z2367" i="1"/>
  <c r="K2541" i="1"/>
  <c r="L2541" i="1"/>
  <c r="X2541" i="1"/>
  <c r="S2541" i="1"/>
  <c r="W2541" i="1"/>
  <c r="Y2541" i="1"/>
  <c r="Z2541" i="1"/>
  <c r="K2724" i="1"/>
  <c r="L2724" i="1"/>
  <c r="X2724" i="1"/>
  <c r="S2724" i="1"/>
  <c r="W2724" i="1"/>
  <c r="Y2724" i="1"/>
  <c r="Z2724" i="1"/>
  <c r="K2725" i="1"/>
  <c r="L2725" i="1"/>
  <c r="X2725" i="1"/>
  <c r="S2725" i="1"/>
  <c r="W2725" i="1"/>
  <c r="Y2725" i="1"/>
  <c r="Z2725" i="1"/>
  <c r="K2747" i="1"/>
  <c r="L2747" i="1"/>
  <c r="X2747" i="1"/>
  <c r="S2747" i="1"/>
  <c r="W2747" i="1"/>
  <c r="Y2747" i="1"/>
  <c r="Z2747" i="1"/>
  <c r="K2789" i="1"/>
  <c r="L2789" i="1"/>
  <c r="X2789" i="1"/>
  <c r="S2789" i="1"/>
  <c r="W2789" i="1"/>
  <c r="Y2789" i="1"/>
  <c r="Z2789" i="1"/>
  <c r="K46" i="1"/>
  <c r="L46" i="1"/>
  <c r="X46" i="1"/>
  <c r="S46" i="1"/>
  <c r="W46" i="1"/>
  <c r="Y46" i="1"/>
  <c r="Z46" i="1"/>
  <c r="K433" i="1"/>
  <c r="L433" i="1"/>
  <c r="X433" i="1"/>
  <c r="S433" i="1"/>
  <c r="W433" i="1"/>
  <c r="Y433" i="1"/>
  <c r="Z433" i="1"/>
  <c r="K1252" i="1"/>
  <c r="L1252" i="1"/>
  <c r="X1252" i="1"/>
  <c r="S1252" i="1"/>
  <c r="W1252" i="1"/>
  <c r="Y1252" i="1"/>
  <c r="Z1252" i="1"/>
  <c r="K1300" i="1"/>
  <c r="L1300" i="1"/>
  <c r="X1300" i="1"/>
  <c r="S1300" i="1"/>
  <c r="W1300" i="1"/>
  <c r="Y1300" i="1"/>
  <c r="Z1300" i="1"/>
  <c r="K1983" i="1"/>
  <c r="L1983" i="1"/>
  <c r="X1983" i="1"/>
  <c r="S1983" i="1"/>
  <c r="W1983" i="1"/>
  <c r="Y1983" i="1"/>
  <c r="Z1983" i="1"/>
  <c r="K2806" i="1"/>
  <c r="L2806" i="1"/>
  <c r="X2806" i="1"/>
  <c r="S2806" i="1"/>
  <c r="W2806" i="1"/>
  <c r="Y2806" i="1"/>
  <c r="Z2806" i="1"/>
  <c r="K3025" i="1"/>
  <c r="L3025" i="1"/>
  <c r="X3025" i="1"/>
  <c r="S3025" i="1"/>
  <c r="W3025" i="1"/>
  <c r="Y3025" i="1"/>
  <c r="Z3025" i="1"/>
  <c r="K1345" i="1"/>
  <c r="L1345" i="1"/>
  <c r="X1345" i="1"/>
  <c r="S1345" i="1"/>
  <c r="W1345" i="1"/>
  <c r="Y1345" i="1"/>
  <c r="Z1345" i="1"/>
  <c r="K2130" i="1"/>
  <c r="L2130" i="1"/>
  <c r="X2130" i="1"/>
  <c r="S2130" i="1"/>
  <c r="W2130" i="1"/>
  <c r="Y2130" i="1"/>
  <c r="Z2130" i="1"/>
  <c r="K2206" i="1"/>
  <c r="L2206" i="1"/>
  <c r="X2206" i="1"/>
  <c r="S2206" i="1"/>
  <c r="W2206" i="1"/>
  <c r="Y2206" i="1"/>
  <c r="Z2206" i="1"/>
  <c r="K1224" i="1"/>
  <c r="L1224" i="1"/>
  <c r="X1224" i="1"/>
  <c r="S1224" i="1"/>
  <c r="W1224" i="1"/>
  <c r="Y1224" i="1"/>
  <c r="Z1224" i="1"/>
  <c r="K2536" i="1"/>
  <c r="L2536" i="1"/>
  <c r="X2536" i="1"/>
  <c r="S2536" i="1"/>
  <c r="W2536" i="1"/>
  <c r="Y2536" i="1"/>
  <c r="Z2536" i="1"/>
  <c r="K11" i="1"/>
  <c r="L11" i="1"/>
  <c r="X11" i="1"/>
  <c r="S11" i="1"/>
  <c r="W11" i="1"/>
  <c r="Y11" i="1"/>
  <c r="Z11" i="1"/>
  <c r="K523" i="1"/>
  <c r="L523" i="1"/>
  <c r="X523" i="1"/>
  <c r="S523" i="1"/>
  <c r="W523" i="1"/>
  <c r="Y523" i="1"/>
  <c r="Z523" i="1"/>
  <c r="K575" i="1"/>
  <c r="L575" i="1"/>
  <c r="X575" i="1"/>
  <c r="S575" i="1"/>
  <c r="W575" i="1"/>
  <c r="Y575" i="1"/>
  <c r="Z575" i="1"/>
  <c r="K622" i="1"/>
  <c r="L622" i="1"/>
  <c r="X622" i="1"/>
  <c r="S622" i="1"/>
  <c r="W622" i="1"/>
  <c r="Y622" i="1"/>
  <c r="Z622" i="1"/>
  <c r="K1074" i="1"/>
  <c r="L1074" i="1"/>
  <c r="X1074" i="1"/>
  <c r="S1074" i="1"/>
  <c r="W1074" i="1"/>
  <c r="Y1074" i="1"/>
  <c r="Z1074" i="1"/>
  <c r="K1541" i="1"/>
  <c r="L1541" i="1"/>
  <c r="X1541" i="1"/>
  <c r="S1541" i="1"/>
  <c r="W1541" i="1"/>
  <c r="Y1541" i="1"/>
  <c r="Z1541" i="1"/>
  <c r="K1554" i="1"/>
  <c r="L1554" i="1"/>
  <c r="X1554" i="1"/>
  <c r="S1554" i="1"/>
  <c r="W1554" i="1"/>
  <c r="Y1554" i="1"/>
  <c r="Z1554" i="1"/>
  <c r="K1555" i="1"/>
  <c r="L1555" i="1"/>
  <c r="X1555" i="1"/>
  <c r="S1555" i="1"/>
  <c r="W1555" i="1"/>
  <c r="Y1555" i="1"/>
  <c r="Z1555" i="1"/>
  <c r="K1704" i="1"/>
  <c r="L1704" i="1"/>
  <c r="X1704" i="1"/>
  <c r="S1704" i="1"/>
  <c r="W1704" i="1"/>
  <c r="Y1704" i="1"/>
  <c r="Z1704" i="1"/>
  <c r="K1924" i="1"/>
  <c r="L1924" i="1"/>
  <c r="X1924" i="1"/>
  <c r="S1924" i="1"/>
  <c r="W1924" i="1"/>
  <c r="Y1924" i="1"/>
  <c r="Z1924" i="1"/>
  <c r="K2140" i="1"/>
  <c r="L2140" i="1"/>
  <c r="X2140" i="1"/>
  <c r="S2140" i="1"/>
  <c r="W2140" i="1"/>
  <c r="Y2140" i="1"/>
  <c r="Z2140" i="1"/>
  <c r="K6" i="1"/>
  <c r="L6" i="1"/>
  <c r="X6" i="1"/>
  <c r="S6" i="1"/>
  <c r="W6" i="1"/>
  <c r="Y6" i="1"/>
  <c r="Z6" i="1"/>
  <c r="K111" i="1"/>
  <c r="L111" i="1"/>
  <c r="X111" i="1"/>
  <c r="S111" i="1"/>
  <c r="W111" i="1"/>
  <c r="Y111" i="1"/>
  <c r="Z111" i="1"/>
  <c r="K1155" i="1"/>
  <c r="L1155" i="1"/>
  <c r="X1155" i="1"/>
  <c r="S1155" i="1"/>
  <c r="W1155" i="1"/>
  <c r="Y1155" i="1"/>
  <c r="Z1155" i="1"/>
  <c r="K1338" i="1"/>
  <c r="L1338" i="1"/>
  <c r="X1338" i="1"/>
  <c r="S1338" i="1"/>
  <c r="W1338" i="1"/>
  <c r="Y1338" i="1"/>
  <c r="Z1338" i="1"/>
  <c r="K2179" i="1"/>
  <c r="L2179" i="1"/>
  <c r="X2179" i="1"/>
  <c r="S2179" i="1"/>
  <c r="W2179" i="1"/>
  <c r="Y2179" i="1"/>
  <c r="Z2179" i="1"/>
  <c r="K2614" i="1"/>
  <c r="L2614" i="1"/>
  <c r="X2614" i="1"/>
  <c r="S2614" i="1"/>
  <c r="W2614" i="1"/>
  <c r="Y2614" i="1"/>
  <c r="Z2614" i="1"/>
  <c r="K2807" i="1"/>
  <c r="L2807" i="1"/>
  <c r="X2807" i="1"/>
  <c r="S2807" i="1"/>
  <c r="W2807" i="1"/>
  <c r="Y2807" i="1"/>
  <c r="Z2807" i="1"/>
  <c r="K662" i="1"/>
  <c r="L662" i="1"/>
  <c r="X662" i="1"/>
  <c r="S662" i="1"/>
  <c r="W662" i="1"/>
  <c r="Y662" i="1"/>
  <c r="Z662" i="1"/>
  <c r="K1346" i="1"/>
  <c r="L1346" i="1"/>
  <c r="X1346" i="1"/>
  <c r="S1346" i="1"/>
  <c r="W1346" i="1"/>
  <c r="Y1346" i="1"/>
  <c r="Z1346" i="1"/>
  <c r="K1597" i="1"/>
  <c r="L1597" i="1"/>
  <c r="X1597" i="1"/>
  <c r="S1597" i="1"/>
  <c r="W1597" i="1"/>
  <c r="Y1597" i="1"/>
  <c r="Z1597" i="1"/>
  <c r="K2632" i="1"/>
  <c r="L2632" i="1"/>
  <c r="X2632" i="1"/>
  <c r="S2632" i="1"/>
  <c r="W2632" i="1"/>
  <c r="Y2632" i="1"/>
  <c r="Z2632" i="1"/>
  <c r="K1209" i="1"/>
  <c r="L1209" i="1"/>
  <c r="X1209" i="1"/>
  <c r="S1209" i="1"/>
  <c r="W1209" i="1"/>
  <c r="Y1209" i="1"/>
  <c r="Z1209" i="1"/>
  <c r="K152" i="1"/>
  <c r="L152" i="1"/>
  <c r="X152" i="1"/>
  <c r="S152" i="1"/>
  <c r="W152" i="1"/>
  <c r="Y152" i="1"/>
  <c r="Z152" i="1"/>
  <c r="K450" i="1"/>
  <c r="L450" i="1"/>
  <c r="X450" i="1"/>
  <c r="S450" i="1"/>
  <c r="W450" i="1"/>
  <c r="Y450" i="1"/>
  <c r="Z450" i="1"/>
  <c r="K451" i="1"/>
  <c r="L451" i="1"/>
  <c r="X451" i="1"/>
  <c r="S451" i="1"/>
  <c r="W451" i="1"/>
  <c r="Y451" i="1"/>
  <c r="Z451" i="1"/>
  <c r="K701" i="1"/>
  <c r="L701" i="1"/>
  <c r="X701" i="1"/>
  <c r="S701" i="1"/>
  <c r="W701" i="1"/>
  <c r="Y701" i="1"/>
  <c r="Z701" i="1"/>
  <c r="K864" i="1"/>
  <c r="L864" i="1"/>
  <c r="X864" i="1"/>
  <c r="S864" i="1"/>
  <c r="W864" i="1"/>
  <c r="Y864" i="1"/>
  <c r="Z864" i="1"/>
  <c r="K973" i="1"/>
  <c r="L973" i="1"/>
  <c r="X973" i="1"/>
  <c r="S973" i="1"/>
  <c r="W973" i="1"/>
  <c r="Y973" i="1"/>
  <c r="Z973" i="1"/>
  <c r="K1508" i="1"/>
  <c r="L1508" i="1"/>
  <c r="X1508" i="1"/>
  <c r="S1508" i="1"/>
  <c r="W1508" i="1"/>
  <c r="Y1508" i="1"/>
  <c r="Z1508" i="1"/>
  <c r="K1712" i="1"/>
  <c r="L1712" i="1"/>
  <c r="X1712" i="1"/>
  <c r="S1712" i="1"/>
  <c r="W1712" i="1"/>
  <c r="Y1712" i="1"/>
  <c r="Z1712" i="1"/>
  <c r="K1828" i="1"/>
  <c r="L1828" i="1"/>
  <c r="X1828" i="1"/>
  <c r="S1828" i="1"/>
  <c r="W1828" i="1"/>
  <c r="Y1828" i="1"/>
  <c r="Z1828" i="1"/>
  <c r="K1854" i="1"/>
  <c r="L1854" i="1"/>
  <c r="X1854" i="1"/>
  <c r="S1854" i="1"/>
  <c r="W1854" i="1"/>
  <c r="Y1854" i="1"/>
  <c r="Z1854" i="1"/>
  <c r="K1882" i="1"/>
  <c r="L1882" i="1"/>
  <c r="X1882" i="1"/>
  <c r="S1882" i="1"/>
  <c r="W1882" i="1"/>
  <c r="Y1882" i="1"/>
  <c r="Z1882" i="1"/>
  <c r="K2011" i="1"/>
  <c r="L2011" i="1"/>
  <c r="X2011" i="1"/>
  <c r="S2011" i="1"/>
  <c r="W2011" i="1"/>
  <c r="Y2011" i="1"/>
  <c r="Z2011" i="1"/>
  <c r="K2521" i="1"/>
  <c r="L2521" i="1"/>
  <c r="X2521" i="1"/>
  <c r="S2521" i="1"/>
  <c r="W2521" i="1"/>
  <c r="Y2521" i="1"/>
  <c r="Z2521" i="1"/>
  <c r="K2542" i="1"/>
  <c r="L2542" i="1"/>
  <c r="X2542" i="1"/>
  <c r="S2542" i="1"/>
  <c r="W2542" i="1"/>
  <c r="Y2542" i="1"/>
  <c r="Z2542" i="1"/>
  <c r="K2784" i="1"/>
  <c r="L2784" i="1"/>
  <c r="X2784" i="1"/>
  <c r="S2784" i="1"/>
  <c r="W2784" i="1"/>
  <c r="Y2784" i="1"/>
  <c r="Z2784" i="1"/>
  <c r="K2898" i="1"/>
  <c r="L2898" i="1"/>
  <c r="X2898" i="1"/>
  <c r="S2898" i="1"/>
  <c r="W2898" i="1"/>
  <c r="Y2898" i="1"/>
  <c r="Z2898" i="1"/>
  <c r="K209" i="1"/>
  <c r="L209" i="1"/>
  <c r="X209" i="1"/>
  <c r="S209" i="1"/>
  <c r="W209" i="1"/>
  <c r="Y209" i="1"/>
  <c r="Z209" i="1"/>
  <c r="K363" i="1"/>
  <c r="L363" i="1"/>
  <c r="X363" i="1"/>
  <c r="S363" i="1"/>
  <c r="W363" i="1"/>
  <c r="Y363" i="1"/>
  <c r="Z363" i="1"/>
  <c r="K490" i="1"/>
  <c r="L490" i="1"/>
  <c r="X490" i="1"/>
  <c r="S490" i="1"/>
  <c r="W490" i="1"/>
  <c r="Y490" i="1"/>
  <c r="Z490" i="1"/>
  <c r="K545" i="1"/>
  <c r="L545" i="1"/>
  <c r="X545" i="1"/>
  <c r="S545" i="1"/>
  <c r="W545" i="1"/>
  <c r="Y545" i="1"/>
  <c r="Z545" i="1"/>
  <c r="K546" i="1"/>
  <c r="L546" i="1"/>
  <c r="X546" i="1"/>
  <c r="S546" i="1"/>
  <c r="W546" i="1"/>
  <c r="Y546" i="1"/>
  <c r="Z546" i="1"/>
  <c r="K641" i="1"/>
  <c r="L641" i="1"/>
  <c r="X641" i="1"/>
  <c r="S641" i="1"/>
  <c r="W641" i="1"/>
  <c r="Y641" i="1"/>
  <c r="Z641" i="1"/>
  <c r="K826" i="1"/>
  <c r="L826" i="1"/>
  <c r="X826" i="1"/>
  <c r="S826" i="1"/>
  <c r="W826" i="1"/>
  <c r="Y826" i="1"/>
  <c r="Z826" i="1"/>
  <c r="K881" i="1"/>
  <c r="L881" i="1"/>
  <c r="X881" i="1"/>
  <c r="S881" i="1"/>
  <c r="W881" i="1"/>
  <c r="Y881" i="1"/>
  <c r="Z881" i="1"/>
  <c r="K1482" i="1"/>
  <c r="L1482" i="1"/>
  <c r="X1482" i="1"/>
  <c r="S1482" i="1"/>
  <c r="W1482" i="1"/>
  <c r="Y1482" i="1"/>
  <c r="Z1482" i="1"/>
  <c r="K1593" i="1"/>
  <c r="L1593" i="1"/>
  <c r="X1593" i="1"/>
  <c r="S1593" i="1"/>
  <c r="W1593" i="1"/>
  <c r="Y1593" i="1"/>
  <c r="Z1593" i="1"/>
  <c r="K2018" i="1"/>
  <c r="L2018" i="1"/>
  <c r="X2018" i="1"/>
  <c r="S2018" i="1"/>
  <c r="W2018" i="1"/>
  <c r="Y2018" i="1"/>
  <c r="Z2018" i="1"/>
  <c r="K2387" i="1"/>
  <c r="L2387" i="1"/>
  <c r="X2387" i="1"/>
  <c r="S2387" i="1"/>
  <c r="W2387" i="1"/>
  <c r="Y2387" i="1"/>
  <c r="Z2387" i="1"/>
  <c r="K3012" i="1"/>
  <c r="L3012" i="1"/>
  <c r="X3012" i="1"/>
  <c r="S3012" i="1"/>
  <c r="W3012" i="1"/>
  <c r="Y3012" i="1"/>
  <c r="Z3012" i="1"/>
  <c r="K3037" i="1"/>
  <c r="L3037" i="1"/>
  <c r="X3037" i="1"/>
  <c r="S3037" i="1"/>
  <c r="W3037" i="1"/>
  <c r="Y3037" i="1"/>
  <c r="Z3037" i="1"/>
  <c r="K834" i="1"/>
  <c r="L834" i="1"/>
  <c r="X834" i="1"/>
  <c r="S834" i="1"/>
  <c r="W834" i="1"/>
  <c r="Y834" i="1"/>
  <c r="Z834" i="1"/>
  <c r="K1347" i="1"/>
  <c r="L1347" i="1"/>
  <c r="X1347" i="1"/>
  <c r="S1347" i="1"/>
  <c r="W1347" i="1"/>
  <c r="Y1347" i="1"/>
  <c r="Z1347" i="1"/>
  <c r="K2098" i="1"/>
  <c r="L2098" i="1"/>
  <c r="X2098" i="1"/>
  <c r="S2098" i="1"/>
  <c r="W2098" i="1"/>
  <c r="Y2098" i="1"/>
  <c r="Z2098" i="1"/>
  <c r="K2620" i="1"/>
  <c r="L2620" i="1"/>
  <c r="X2620" i="1"/>
  <c r="S2620" i="1"/>
  <c r="W2620" i="1"/>
  <c r="Y2620" i="1"/>
  <c r="Z2620" i="1"/>
  <c r="K214" i="1"/>
  <c r="L214" i="1"/>
  <c r="X214" i="1"/>
  <c r="S214" i="1"/>
  <c r="W214" i="1"/>
  <c r="Y214" i="1"/>
  <c r="Z214" i="1"/>
  <c r="K3048" i="1"/>
  <c r="L3048" i="1"/>
  <c r="X3048" i="1"/>
  <c r="S3048" i="1"/>
  <c r="W3048" i="1"/>
  <c r="Y3048" i="1"/>
  <c r="Z3048" i="1"/>
  <c r="K681" i="1"/>
  <c r="L681" i="1"/>
  <c r="X681" i="1"/>
  <c r="S681" i="1"/>
  <c r="W681" i="1"/>
  <c r="Y681" i="1"/>
  <c r="Z681" i="1"/>
  <c r="K2220" i="1"/>
  <c r="L2220" i="1"/>
  <c r="X2220" i="1"/>
  <c r="S2220" i="1"/>
  <c r="W2220" i="1"/>
  <c r="Y2220" i="1"/>
  <c r="Z2220" i="1"/>
  <c r="K1734" i="1"/>
  <c r="L1734" i="1"/>
  <c r="X1734" i="1"/>
  <c r="S1734" i="1"/>
  <c r="W1734" i="1"/>
  <c r="Y1734" i="1"/>
  <c r="Z1734" i="1"/>
  <c r="K424" i="1"/>
  <c r="L424" i="1"/>
  <c r="X424" i="1"/>
  <c r="S424" i="1"/>
  <c r="W424" i="1"/>
  <c r="Y424" i="1"/>
  <c r="Z424" i="1"/>
  <c r="K816" i="1"/>
  <c r="L816" i="1"/>
  <c r="X816" i="1"/>
  <c r="S816" i="1"/>
  <c r="W816" i="1"/>
  <c r="Y816" i="1"/>
  <c r="Z816" i="1"/>
  <c r="K974" i="1"/>
  <c r="L974" i="1"/>
  <c r="X974" i="1"/>
  <c r="S974" i="1"/>
  <c r="W974" i="1"/>
  <c r="Y974" i="1"/>
  <c r="Z974" i="1"/>
  <c r="K1381" i="1"/>
  <c r="L1381" i="1"/>
  <c r="X1381" i="1"/>
  <c r="S1381" i="1"/>
  <c r="W1381" i="1"/>
  <c r="Y1381" i="1"/>
  <c r="Z1381" i="1"/>
  <c r="K1509" i="1"/>
  <c r="L1509" i="1"/>
  <c r="X1509" i="1"/>
  <c r="S1509" i="1"/>
  <c r="W1509" i="1"/>
  <c r="Y1509" i="1"/>
  <c r="Z1509" i="1"/>
  <c r="K2058" i="1"/>
  <c r="L2058" i="1"/>
  <c r="X2058" i="1"/>
  <c r="S2058" i="1"/>
  <c r="W2058" i="1"/>
  <c r="Y2058" i="1"/>
  <c r="Z2058" i="1"/>
  <c r="K2195" i="1"/>
  <c r="L2195" i="1"/>
  <c r="X2195" i="1"/>
  <c r="S2195" i="1"/>
  <c r="W2195" i="1"/>
  <c r="Y2195" i="1"/>
  <c r="Z2195" i="1"/>
  <c r="K2638" i="1"/>
  <c r="L2638" i="1"/>
  <c r="X2638" i="1"/>
  <c r="S2638" i="1"/>
  <c r="W2638" i="1"/>
  <c r="Y2638" i="1"/>
  <c r="Z2638" i="1"/>
  <c r="K2855" i="1"/>
  <c r="L2855" i="1"/>
  <c r="X2855" i="1"/>
  <c r="S2855" i="1"/>
  <c r="W2855" i="1"/>
  <c r="Y2855" i="1"/>
  <c r="Z2855" i="1"/>
  <c r="K2998" i="1"/>
  <c r="L2998" i="1"/>
  <c r="X2998" i="1"/>
  <c r="S2998" i="1"/>
  <c r="W2998" i="1"/>
  <c r="Y2998" i="1"/>
  <c r="Z2998" i="1"/>
  <c r="K3053" i="1"/>
  <c r="L3053" i="1"/>
  <c r="X3053" i="1"/>
  <c r="S3053" i="1"/>
  <c r="W3053" i="1"/>
  <c r="Y3053" i="1"/>
  <c r="Z3053" i="1"/>
  <c r="K1040" i="1"/>
  <c r="L1040" i="1"/>
  <c r="X1040" i="1"/>
  <c r="S1040" i="1"/>
  <c r="W1040" i="1"/>
  <c r="Y1040" i="1"/>
  <c r="Z1040" i="1"/>
  <c r="K1184" i="1"/>
  <c r="L1184" i="1"/>
  <c r="X1184" i="1"/>
  <c r="S1184" i="1"/>
  <c r="W1184" i="1"/>
  <c r="Y1184" i="1"/>
  <c r="Z1184" i="1"/>
  <c r="K1401" i="1"/>
  <c r="L1401" i="1"/>
  <c r="X1401" i="1"/>
  <c r="S1401" i="1"/>
  <c r="W1401" i="1"/>
  <c r="Y1401" i="1"/>
  <c r="Z1401" i="1"/>
  <c r="K1678" i="1"/>
  <c r="L1678" i="1"/>
  <c r="X1678" i="1"/>
  <c r="S1678" i="1"/>
  <c r="W1678" i="1"/>
  <c r="Y1678" i="1"/>
  <c r="Z1678" i="1"/>
  <c r="K1679" i="1"/>
  <c r="L1679" i="1"/>
  <c r="X1679" i="1"/>
  <c r="S1679" i="1"/>
  <c r="W1679" i="1"/>
  <c r="Y1679" i="1"/>
  <c r="Z1679" i="1"/>
  <c r="K2468" i="1"/>
  <c r="L2468" i="1"/>
  <c r="X2468" i="1"/>
  <c r="S2468" i="1"/>
  <c r="W2468" i="1"/>
  <c r="Y2468" i="1"/>
  <c r="Z2468" i="1"/>
  <c r="K2651" i="1"/>
  <c r="L2651" i="1"/>
  <c r="X2651" i="1"/>
  <c r="S2651" i="1"/>
  <c r="W2651" i="1"/>
  <c r="Y2651" i="1"/>
  <c r="Z2651" i="1"/>
  <c r="K2683" i="1"/>
  <c r="L2683" i="1"/>
  <c r="X2683" i="1"/>
  <c r="S2683" i="1"/>
  <c r="W2683" i="1"/>
  <c r="Y2683" i="1"/>
  <c r="Z2683" i="1"/>
  <c r="K2808" i="1"/>
  <c r="L2808" i="1"/>
  <c r="X2808" i="1"/>
  <c r="S2808" i="1"/>
  <c r="W2808" i="1"/>
  <c r="Y2808" i="1"/>
  <c r="Z2808" i="1"/>
  <c r="K2824" i="1"/>
  <c r="L2824" i="1"/>
  <c r="X2824" i="1"/>
  <c r="S2824" i="1"/>
  <c r="W2824" i="1"/>
  <c r="Y2824" i="1"/>
  <c r="Z2824" i="1"/>
  <c r="K2935" i="1"/>
  <c r="L2935" i="1"/>
  <c r="X2935" i="1"/>
  <c r="S2935" i="1"/>
  <c r="W2935" i="1"/>
  <c r="Y2935" i="1"/>
  <c r="Z2935" i="1"/>
  <c r="K2949" i="1"/>
  <c r="L2949" i="1"/>
  <c r="X2949" i="1"/>
  <c r="S2949" i="1"/>
  <c r="W2949" i="1"/>
  <c r="Y2949" i="1"/>
  <c r="Z2949" i="1"/>
  <c r="K91" i="1"/>
  <c r="L91" i="1"/>
  <c r="X91" i="1"/>
  <c r="S91" i="1"/>
  <c r="W91" i="1"/>
  <c r="Y91" i="1"/>
  <c r="Z91" i="1"/>
  <c r="K699" i="1"/>
  <c r="L699" i="1"/>
  <c r="X699" i="1"/>
  <c r="S699" i="1"/>
  <c r="W699" i="1"/>
  <c r="Y699" i="1"/>
  <c r="Z699" i="1"/>
  <c r="K1348" i="1"/>
  <c r="L1348" i="1"/>
  <c r="X1348" i="1"/>
  <c r="S1348" i="1"/>
  <c r="W1348" i="1"/>
  <c r="Y1348" i="1"/>
  <c r="Z1348" i="1"/>
  <c r="K2420" i="1"/>
  <c r="L2420" i="1"/>
  <c r="X2420" i="1"/>
  <c r="S2420" i="1"/>
  <c r="W2420" i="1"/>
  <c r="Y2420" i="1"/>
  <c r="Z2420" i="1"/>
  <c r="K839" i="1"/>
  <c r="L839" i="1"/>
  <c r="X839" i="1"/>
  <c r="S839" i="1"/>
  <c r="W839" i="1"/>
  <c r="Y839" i="1"/>
  <c r="Z839" i="1"/>
  <c r="K814" i="1"/>
  <c r="L814" i="1"/>
  <c r="X814" i="1"/>
  <c r="S814" i="1"/>
  <c r="W814" i="1"/>
  <c r="Y814" i="1"/>
  <c r="Z814" i="1"/>
  <c r="K3056" i="1"/>
  <c r="L3056" i="1"/>
  <c r="X3056" i="1"/>
  <c r="S3056" i="1"/>
  <c r="W3056" i="1"/>
  <c r="Y3056" i="1"/>
  <c r="Z3056" i="1"/>
  <c r="K1798" i="1"/>
  <c r="L1798" i="1"/>
  <c r="X1798" i="1"/>
  <c r="S1798" i="1"/>
  <c r="W1798" i="1"/>
  <c r="Y1798" i="1"/>
  <c r="Z1798" i="1"/>
  <c r="K2193" i="1"/>
  <c r="L2193" i="1"/>
  <c r="X2193" i="1"/>
  <c r="S2193" i="1"/>
  <c r="W2193" i="1"/>
  <c r="Y2193" i="1"/>
  <c r="Z2193" i="1"/>
  <c r="K2773" i="1"/>
  <c r="L2773" i="1"/>
  <c r="X2773" i="1"/>
  <c r="S2773" i="1"/>
  <c r="W2773" i="1"/>
  <c r="Y2773" i="1"/>
  <c r="Z2773" i="1"/>
  <c r="K2958" i="1"/>
  <c r="L2958" i="1"/>
  <c r="X2958" i="1"/>
  <c r="S2958" i="1"/>
  <c r="W2958" i="1"/>
  <c r="Y2958" i="1"/>
  <c r="Z2958" i="1"/>
  <c r="K1782" i="1"/>
  <c r="L1782" i="1"/>
  <c r="X1782" i="1"/>
  <c r="S1782" i="1"/>
  <c r="W1782" i="1"/>
  <c r="Y1782" i="1"/>
  <c r="Z1782" i="1"/>
  <c r="K408" i="1"/>
  <c r="L408" i="1"/>
  <c r="X408" i="1"/>
  <c r="S408" i="1"/>
  <c r="W408" i="1"/>
  <c r="Y408" i="1"/>
  <c r="Z408" i="1"/>
  <c r="K505" i="1"/>
  <c r="L505" i="1"/>
  <c r="X505" i="1"/>
  <c r="S505" i="1"/>
  <c r="W505" i="1"/>
  <c r="Y505" i="1"/>
  <c r="Z505" i="1"/>
  <c r="K599" i="1"/>
  <c r="L599" i="1"/>
  <c r="X599" i="1"/>
  <c r="S599" i="1"/>
  <c r="W599" i="1"/>
  <c r="Y599" i="1"/>
  <c r="Z599" i="1"/>
  <c r="K957" i="1"/>
  <c r="L957" i="1"/>
  <c r="X957" i="1"/>
  <c r="S957" i="1"/>
  <c r="W957" i="1"/>
  <c r="Y957" i="1"/>
  <c r="Z957" i="1"/>
  <c r="K1062" i="1"/>
  <c r="L1062" i="1"/>
  <c r="X1062" i="1"/>
  <c r="S1062" i="1"/>
  <c r="W1062" i="1"/>
  <c r="Y1062" i="1"/>
  <c r="Z1062" i="1"/>
  <c r="K1075" i="1"/>
  <c r="L1075" i="1"/>
  <c r="X1075" i="1"/>
  <c r="S1075" i="1"/>
  <c r="W1075" i="1"/>
  <c r="Y1075" i="1"/>
  <c r="Z1075" i="1"/>
  <c r="K1775" i="1"/>
  <c r="L1775" i="1"/>
  <c r="X1775" i="1"/>
  <c r="S1775" i="1"/>
  <c r="W1775" i="1"/>
  <c r="Y1775" i="1"/>
  <c r="Z1775" i="1"/>
  <c r="K1829" i="1"/>
  <c r="L1829" i="1"/>
  <c r="X1829" i="1"/>
  <c r="S1829" i="1"/>
  <c r="W1829" i="1"/>
  <c r="Y1829" i="1"/>
  <c r="Z1829" i="1"/>
  <c r="K1925" i="1"/>
  <c r="L1925" i="1"/>
  <c r="X1925" i="1"/>
  <c r="S1925" i="1"/>
  <c r="W1925" i="1"/>
  <c r="Y1925" i="1"/>
  <c r="Z1925" i="1"/>
  <c r="K2160" i="1"/>
  <c r="L2160" i="1"/>
  <c r="X2160" i="1"/>
  <c r="S2160" i="1"/>
  <c r="W2160" i="1"/>
  <c r="Y2160" i="1"/>
  <c r="Z2160" i="1"/>
  <c r="K2224" i="1"/>
  <c r="L2224" i="1"/>
  <c r="X2224" i="1"/>
  <c r="S2224" i="1"/>
  <c r="W2224" i="1"/>
  <c r="Y2224" i="1"/>
  <c r="Z2224" i="1"/>
  <c r="K2293" i="1"/>
  <c r="L2293" i="1"/>
  <c r="X2293" i="1"/>
  <c r="S2293" i="1"/>
  <c r="W2293" i="1"/>
  <c r="Y2293" i="1"/>
  <c r="Z2293" i="1"/>
  <c r="K2294" i="1"/>
  <c r="L2294" i="1"/>
  <c r="X2294" i="1"/>
  <c r="S2294" i="1"/>
  <c r="W2294" i="1"/>
  <c r="Y2294" i="1"/>
  <c r="Z2294" i="1"/>
  <c r="K2493" i="1"/>
  <c r="L2493" i="1"/>
  <c r="X2493" i="1"/>
  <c r="S2493" i="1"/>
  <c r="W2493" i="1"/>
  <c r="Y2493" i="1"/>
  <c r="Z2493" i="1"/>
  <c r="K2494" i="1"/>
  <c r="L2494" i="1"/>
  <c r="X2494" i="1"/>
  <c r="S2494" i="1"/>
  <c r="W2494" i="1"/>
  <c r="Y2494" i="1"/>
  <c r="Z2494" i="1"/>
  <c r="K2726" i="1"/>
  <c r="L2726" i="1"/>
  <c r="X2726" i="1"/>
  <c r="S2726" i="1"/>
  <c r="W2726" i="1"/>
  <c r="Y2726" i="1"/>
  <c r="Z2726" i="1"/>
  <c r="K2795" i="1"/>
  <c r="L2795" i="1"/>
  <c r="X2795" i="1"/>
  <c r="S2795" i="1"/>
  <c r="W2795" i="1"/>
  <c r="Y2795" i="1"/>
  <c r="Z2795" i="1"/>
  <c r="K252" i="1"/>
  <c r="L252" i="1"/>
  <c r="X252" i="1"/>
  <c r="S252" i="1"/>
  <c r="W252" i="1"/>
  <c r="Y252" i="1"/>
  <c r="Z252" i="1"/>
  <c r="K253" i="1"/>
  <c r="L253" i="1"/>
  <c r="X253" i="1"/>
  <c r="S253" i="1"/>
  <c r="W253" i="1"/>
  <c r="Y253" i="1"/>
  <c r="Z253" i="1"/>
  <c r="K477" i="1"/>
  <c r="L477" i="1"/>
  <c r="X477" i="1"/>
  <c r="S477" i="1"/>
  <c r="W477" i="1"/>
  <c r="Y477" i="1"/>
  <c r="Z477" i="1"/>
  <c r="K498" i="1"/>
  <c r="L498" i="1"/>
  <c r="X498" i="1"/>
  <c r="S498" i="1"/>
  <c r="W498" i="1"/>
  <c r="Y498" i="1"/>
  <c r="Z498" i="1"/>
  <c r="K642" i="1"/>
  <c r="L642" i="1"/>
  <c r="X642" i="1"/>
  <c r="S642" i="1"/>
  <c r="W642" i="1"/>
  <c r="Y642" i="1"/>
  <c r="Z642" i="1"/>
  <c r="K1015" i="1"/>
  <c r="L1015" i="1"/>
  <c r="X1015" i="1"/>
  <c r="S1015" i="1"/>
  <c r="W1015" i="1"/>
  <c r="Y1015" i="1"/>
  <c r="Z1015" i="1"/>
  <c r="K1185" i="1"/>
  <c r="L1185" i="1"/>
  <c r="X1185" i="1"/>
  <c r="S1185" i="1"/>
  <c r="W1185" i="1"/>
  <c r="Y1185" i="1"/>
  <c r="Z1185" i="1"/>
  <c r="K2217" i="1"/>
  <c r="L2217" i="1"/>
  <c r="X2217" i="1"/>
  <c r="S2217" i="1"/>
  <c r="W2217" i="1"/>
  <c r="Y2217" i="1"/>
  <c r="Z2217" i="1"/>
  <c r="K1937" i="1"/>
  <c r="L1937" i="1"/>
  <c r="X1937" i="1"/>
  <c r="S1937" i="1"/>
  <c r="W1937" i="1"/>
  <c r="Y1937" i="1"/>
  <c r="Z1937" i="1"/>
  <c r="K1866" i="1"/>
  <c r="L1866" i="1"/>
  <c r="X1866" i="1"/>
  <c r="S1866" i="1"/>
  <c r="W1866" i="1"/>
  <c r="Y1866" i="1"/>
  <c r="Z1866" i="1"/>
  <c r="K466" i="1"/>
  <c r="L466" i="1"/>
  <c r="X466" i="1"/>
  <c r="S466" i="1"/>
  <c r="W466" i="1"/>
  <c r="Y466" i="1"/>
  <c r="Z466" i="1"/>
  <c r="K1375" i="1"/>
  <c r="L1375" i="1"/>
  <c r="X1375" i="1"/>
  <c r="S1375" i="1"/>
  <c r="W1375" i="1"/>
  <c r="Y1375" i="1"/>
  <c r="Z1375" i="1"/>
  <c r="K335" i="1"/>
  <c r="L335" i="1"/>
  <c r="X335" i="1"/>
  <c r="S335" i="1"/>
  <c r="W335" i="1"/>
  <c r="Y335" i="1"/>
  <c r="Z335" i="1"/>
  <c r="K440" i="1"/>
  <c r="L440" i="1"/>
  <c r="X440" i="1"/>
  <c r="S440" i="1"/>
  <c r="W440" i="1"/>
  <c r="Y440" i="1"/>
  <c r="Z440" i="1"/>
  <c r="K817" i="1"/>
  <c r="L817" i="1"/>
  <c r="X817" i="1"/>
  <c r="S817" i="1"/>
  <c r="W817" i="1"/>
  <c r="Y817" i="1"/>
  <c r="Z817" i="1"/>
  <c r="K1235" i="1"/>
  <c r="L1235" i="1"/>
  <c r="X1235" i="1"/>
  <c r="S1235" i="1"/>
  <c r="W1235" i="1"/>
  <c r="Y1235" i="1"/>
  <c r="Z1235" i="1"/>
  <c r="K1260" i="1"/>
  <c r="L1260" i="1"/>
  <c r="X1260" i="1"/>
  <c r="S1260" i="1"/>
  <c r="W1260" i="1"/>
  <c r="Y1260" i="1"/>
  <c r="Z1260" i="1"/>
  <c r="K1261" i="1"/>
  <c r="L1261" i="1"/>
  <c r="X1261" i="1"/>
  <c r="S1261" i="1"/>
  <c r="W1261" i="1"/>
  <c r="Y1261" i="1"/>
  <c r="Z1261" i="1"/>
  <c r="K1460" i="1"/>
  <c r="L1460" i="1"/>
  <c r="X1460" i="1"/>
  <c r="S1460" i="1"/>
  <c r="W1460" i="1"/>
  <c r="Y1460" i="1"/>
  <c r="Z1460" i="1"/>
  <c r="K2059" i="1"/>
  <c r="L2059" i="1"/>
  <c r="X2059" i="1"/>
  <c r="S2059" i="1"/>
  <c r="W2059" i="1"/>
  <c r="Y2059" i="1"/>
  <c r="Z2059" i="1"/>
  <c r="K2225" i="1"/>
  <c r="L2225" i="1"/>
  <c r="X2225" i="1"/>
  <c r="S2225" i="1"/>
  <c r="W2225" i="1"/>
  <c r="Y2225" i="1"/>
  <c r="Z2225" i="1"/>
  <c r="K2639" i="1"/>
  <c r="L2639" i="1"/>
  <c r="X2639" i="1"/>
  <c r="S2639" i="1"/>
  <c r="W2639" i="1"/>
  <c r="Y2639" i="1"/>
  <c r="Z2639" i="1"/>
  <c r="K2839" i="1"/>
  <c r="L2839" i="1"/>
  <c r="X2839" i="1"/>
  <c r="S2839" i="1"/>
  <c r="W2839" i="1"/>
  <c r="Y2839" i="1"/>
  <c r="Z2839" i="1"/>
  <c r="K2840" i="1"/>
  <c r="L2840" i="1"/>
  <c r="X2840" i="1"/>
  <c r="S2840" i="1"/>
  <c r="W2840" i="1"/>
  <c r="Y2840" i="1"/>
  <c r="Z2840" i="1"/>
  <c r="K2887" i="1"/>
  <c r="L2887" i="1"/>
  <c r="X2887" i="1"/>
  <c r="S2887" i="1"/>
  <c r="W2887" i="1"/>
  <c r="Y2887" i="1"/>
  <c r="Z2887" i="1"/>
  <c r="K2908" i="1"/>
  <c r="L2908" i="1"/>
  <c r="X2908" i="1"/>
  <c r="S2908" i="1"/>
  <c r="W2908" i="1"/>
  <c r="Y2908" i="1"/>
  <c r="Z2908" i="1"/>
  <c r="K3028" i="1"/>
  <c r="L3028" i="1"/>
  <c r="X3028" i="1"/>
  <c r="S3028" i="1"/>
  <c r="W3028" i="1"/>
  <c r="Y3028" i="1"/>
  <c r="Z3028" i="1"/>
  <c r="K3035" i="1"/>
  <c r="L3035" i="1"/>
  <c r="X3035" i="1"/>
  <c r="S3035" i="1"/>
  <c r="W3035" i="1"/>
  <c r="Y3035" i="1"/>
  <c r="Z3035" i="1"/>
  <c r="K898" i="1"/>
  <c r="L898" i="1"/>
  <c r="X898" i="1"/>
  <c r="S898" i="1"/>
  <c r="W898" i="1"/>
  <c r="Y898" i="1"/>
  <c r="Z898" i="1"/>
  <c r="K1572" i="1"/>
  <c r="L1572" i="1"/>
  <c r="X1572" i="1"/>
  <c r="S1572" i="1"/>
  <c r="W1572" i="1"/>
  <c r="Y1572" i="1"/>
  <c r="Z1572" i="1"/>
  <c r="K1630" i="1"/>
  <c r="L1630" i="1"/>
  <c r="X1630" i="1"/>
  <c r="S1630" i="1"/>
  <c r="W1630" i="1"/>
  <c r="Y1630" i="1"/>
  <c r="Z1630" i="1"/>
  <c r="K1680" i="1"/>
  <c r="L1680" i="1"/>
  <c r="X1680" i="1"/>
  <c r="S1680" i="1"/>
  <c r="W1680" i="1"/>
  <c r="Y1680" i="1"/>
  <c r="Z1680" i="1"/>
  <c r="K2080" i="1"/>
  <c r="L2080" i="1"/>
  <c r="X2080" i="1"/>
  <c r="S2080" i="1"/>
  <c r="W2080" i="1"/>
  <c r="Y2080" i="1"/>
  <c r="Z2080" i="1"/>
  <c r="K2388" i="1"/>
  <c r="L2388" i="1"/>
  <c r="X2388" i="1"/>
  <c r="S2388" i="1"/>
  <c r="W2388" i="1"/>
  <c r="Y2388" i="1"/>
  <c r="Z2388" i="1"/>
  <c r="K2684" i="1"/>
  <c r="L2684" i="1"/>
  <c r="X2684" i="1"/>
  <c r="S2684" i="1"/>
  <c r="W2684" i="1"/>
  <c r="Y2684" i="1"/>
  <c r="Z2684" i="1"/>
  <c r="K586" i="1"/>
  <c r="L586" i="1"/>
  <c r="X586" i="1"/>
  <c r="S586" i="1"/>
  <c r="W586" i="1"/>
  <c r="Y586" i="1"/>
  <c r="Z586" i="1"/>
  <c r="K1745" i="1"/>
  <c r="L1745" i="1"/>
  <c r="X1745" i="1"/>
  <c r="S1745" i="1"/>
  <c r="W1745" i="1"/>
  <c r="Y1745" i="1"/>
  <c r="Z1745" i="1"/>
  <c r="K2152" i="1"/>
  <c r="L2152" i="1"/>
  <c r="X2152" i="1"/>
  <c r="S2152" i="1"/>
  <c r="W2152" i="1"/>
  <c r="Y2152" i="1"/>
  <c r="Z2152" i="1"/>
  <c r="K1122" i="1"/>
  <c r="L1122" i="1"/>
  <c r="X1122" i="1"/>
  <c r="S1122" i="1"/>
  <c r="W1122" i="1"/>
  <c r="Y1122" i="1"/>
  <c r="Z1122" i="1"/>
  <c r="K1796" i="1"/>
  <c r="L1796" i="1"/>
  <c r="X1796" i="1"/>
  <c r="S1796" i="1"/>
  <c r="W1796" i="1"/>
  <c r="Y1796" i="1"/>
  <c r="Z1796" i="1"/>
  <c r="K425" i="1"/>
  <c r="L425" i="1"/>
  <c r="X425" i="1"/>
  <c r="S425" i="1"/>
  <c r="W425" i="1"/>
  <c r="Y425" i="1"/>
  <c r="Z425" i="1"/>
  <c r="K702" i="1"/>
  <c r="L702" i="1"/>
  <c r="X702" i="1"/>
  <c r="S702" i="1"/>
  <c r="W702" i="1"/>
  <c r="Y702" i="1"/>
  <c r="Z702" i="1"/>
  <c r="K769" i="1"/>
  <c r="L769" i="1"/>
  <c r="X769" i="1"/>
  <c r="S769" i="1"/>
  <c r="W769" i="1"/>
  <c r="Y769" i="1"/>
  <c r="Z769" i="1"/>
  <c r="K929" i="1"/>
  <c r="L929" i="1"/>
  <c r="X929" i="1"/>
  <c r="S929" i="1"/>
  <c r="W929" i="1"/>
  <c r="Y929" i="1"/>
  <c r="Z929" i="1"/>
  <c r="K930" i="1"/>
  <c r="L930" i="1"/>
  <c r="X930" i="1"/>
  <c r="S930" i="1"/>
  <c r="W930" i="1"/>
  <c r="Y930" i="1"/>
  <c r="Z930" i="1"/>
  <c r="K1076" i="1"/>
  <c r="L1076" i="1"/>
  <c r="X1076" i="1"/>
  <c r="S1076" i="1"/>
  <c r="W1076" i="1"/>
  <c r="Y1076" i="1"/>
  <c r="Z1076" i="1"/>
  <c r="K1236" i="1"/>
  <c r="L1236" i="1"/>
  <c r="X1236" i="1"/>
  <c r="S1236" i="1"/>
  <c r="W1236" i="1"/>
  <c r="Y1236" i="1"/>
  <c r="Z1236" i="1"/>
  <c r="K1461" i="1"/>
  <c r="L1461" i="1"/>
  <c r="X1461" i="1"/>
  <c r="S1461" i="1"/>
  <c r="W1461" i="1"/>
  <c r="Y1461" i="1"/>
  <c r="Z1461" i="1"/>
  <c r="K1705" i="1"/>
  <c r="L1705" i="1"/>
  <c r="X1705" i="1"/>
  <c r="S1705" i="1"/>
  <c r="W1705" i="1"/>
  <c r="Y1705" i="1"/>
  <c r="Z1705" i="1"/>
  <c r="K1713" i="1"/>
  <c r="L1713" i="1"/>
  <c r="X1713" i="1"/>
  <c r="S1713" i="1"/>
  <c r="W1713" i="1"/>
  <c r="Y1713" i="1"/>
  <c r="Z1713" i="1"/>
  <c r="K1754" i="1"/>
  <c r="L1754" i="1"/>
  <c r="X1754" i="1"/>
  <c r="S1754" i="1"/>
  <c r="W1754" i="1"/>
  <c r="Y1754" i="1"/>
  <c r="Z1754" i="1"/>
  <c r="K1855" i="1"/>
  <c r="L1855" i="1"/>
  <c r="X1855" i="1"/>
  <c r="S1855" i="1"/>
  <c r="W1855" i="1"/>
  <c r="Y1855" i="1"/>
  <c r="Z1855" i="1"/>
  <c r="K1948" i="1"/>
  <c r="L1948" i="1"/>
  <c r="X1948" i="1"/>
  <c r="S1948" i="1"/>
  <c r="W1948" i="1"/>
  <c r="Y1948" i="1"/>
  <c r="Z1948" i="1"/>
  <c r="K2442" i="1"/>
  <c r="L2442" i="1"/>
  <c r="X2442" i="1"/>
  <c r="S2442" i="1"/>
  <c r="W2442" i="1"/>
  <c r="Y2442" i="1"/>
  <c r="Z2442" i="1"/>
  <c r="K2660" i="1"/>
  <c r="L2660" i="1"/>
  <c r="X2660" i="1"/>
  <c r="S2660" i="1"/>
  <c r="W2660" i="1"/>
  <c r="Y2660" i="1"/>
  <c r="Z2660" i="1"/>
  <c r="K2774" i="1"/>
  <c r="L2774" i="1"/>
  <c r="X2774" i="1"/>
  <c r="S2774" i="1"/>
  <c r="W2774" i="1"/>
  <c r="Y2774" i="1"/>
  <c r="Z2774" i="1"/>
  <c r="K2856" i="1"/>
  <c r="L2856" i="1"/>
  <c r="X2856" i="1"/>
  <c r="S2856" i="1"/>
  <c r="W2856" i="1"/>
  <c r="Y2856" i="1"/>
  <c r="Z2856" i="1"/>
  <c r="K2857" i="1"/>
  <c r="L2857" i="1"/>
  <c r="X2857" i="1"/>
  <c r="S2857" i="1"/>
  <c r="W2857" i="1"/>
  <c r="Y2857" i="1"/>
  <c r="Z2857" i="1"/>
  <c r="K161" i="1"/>
  <c r="L161" i="1"/>
  <c r="X161" i="1"/>
  <c r="S161" i="1"/>
  <c r="W161" i="1"/>
  <c r="Y161" i="1"/>
  <c r="Z161" i="1"/>
  <c r="K187" i="1"/>
  <c r="L187" i="1"/>
  <c r="X187" i="1"/>
  <c r="S187" i="1"/>
  <c r="W187" i="1"/>
  <c r="Y187" i="1"/>
  <c r="Z187" i="1"/>
  <c r="K254" i="1"/>
  <c r="L254" i="1"/>
  <c r="X254" i="1"/>
  <c r="S254" i="1"/>
  <c r="W254" i="1"/>
  <c r="Y254" i="1"/>
  <c r="Z254" i="1"/>
  <c r="K300" i="1"/>
  <c r="L300" i="1"/>
  <c r="X300" i="1"/>
  <c r="S300" i="1"/>
  <c r="W300" i="1"/>
  <c r="Y300" i="1"/>
  <c r="Z300" i="1"/>
  <c r="K1156" i="1"/>
  <c r="L1156" i="1"/>
  <c r="X1156" i="1"/>
  <c r="S1156" i="1"/>
  <c r="W1156" i="1"/>
  <c r="Y1156" i="1"/>
  <c r="Z1156" i="1"/>
  <c r="K1186" i="1"/>
  <c r="L1186" i="1"/>
  <c r="X1186" i="1"/>
  <c r="S1186" i="1"/>
  <c r="W1186" i="1"/>
  <c r="Y1186" i="1"/>
  <c r="Z1186" i="1"/>
  <c r="K1301" i="1"/>
  <c r="L1301" i="1"/>
  <c r="X1301" i="1"/>
  <c r="S1301" i="1"/>
  <c r="W1301" i="1"/>
  <c r="Y1301" i="1"/>
  <c r="Z1301" i="1"/>
  <c r="K1302" i="1"/>
  <c r="L1302" i="1"/>
  <c r="X1302" i="1"/>
  <c r="S1302" i="1"/>
  <c r="W1302" i="1"/>
  <c r="Y1302" i="1"/>
  <c r="Z1302" i="1"/>
  <c r="K1402" i="1"/>
  <c r="L1402" i="1"/>
  <c r="X1402" i="1"/>
  <c r="S1402" i="1"/>
  <c r="W1402" i="1"/>
  <c r="Y1402" i="1"/>
  <c r="Z1402" i="1"/>
  <c r="K1774" i="1"/>
  <c r="L1774" i="1"/>
  <c r="X1774" i="1"/>
  <c r="S1774" i="1"/>
  <c r="W1774" i="1"/>
  <c r="Y1774" i="1"/>
  <c r="Z1774" i="1"/>
  <c r="K2109" i="1"/>
  <c r="L2109" i="1"/>
  <c r="X2109" i="1"/>
  <c r="S2109" i="1"/>
  <c r="W2109" i="1"/>
  <c r="Y2109" i="1"/>
  <c r="Z2109" i="1"/>
  <c r="K2685" i="1"/>
  <c r="L2685" i="1"/>
  <c r="X2685" i="1"/>
  <c r="S2685" i="1"/>
  <c r="W2685" i="1"/>
  <c r="Y2685" i="1"/>
  <c r="Z2685" i="1"/>
  <c r="K2686" i="1"/>
  <c r="L2686" i="1"/>
  <c r="X2686" i="1"/>
  <c r="S2686" i="1"/>
  <c r="W2686" i="1"/>
  <c r="Y2686" i="1"/>
  <c r="Z2686" i="1"/>
  <c r="K53" i="1"/>
  <c r="L53" i="1"/>
  <c r="X53" i="1"/>
  <c r="S53" i="1"/>
  <c r="W53" i="1"/>
  <c r="Y53" i="1"/>
  <c r="Z53" i="1"/>
  <c r="K735" i="1"/>
  <c r="L735" i="1"/>
  <c r="X735" i="1"/>
  <c r="S735" i="1"/>
  <c r="W735" i="1"/>
  <c r="Y735" i="1"/>
  <c r="Z735" i="1"/>
  <c r="K758" i="1"/>
  <c r="L758" i="1"/>
  <c r="X758" i="1"/>
  <c r="S758" i="1"/>
  <c r="W758" i="1"/>
  <c r="Y758" i="1"/>
  <c r="Z758" i="1"/>
  <c r="K2349" i="1"/>
  <c r="L2349" i="1"/>
  <c r="X2349" i="1"/>
  <c r="S2349" i="1"/>
  <c r="W2349" i="1"/>
  <c r="Y2349" i="1"/>
  <c r="Z2349" i="1"/>
  <c r="K2984" i="1"/>
  <c r="L2984" i="1"/>
  <c r="X2984" i="1"/>
  <c r="S2984" i="1"/>
  <c r="W2984" i="1"/>
  <c r="Y2984" i="1"/>
  <c r="Z2984" i="1"/>
  <c r="K597" i="1"/>
  <c r="L597" i="1"/>
  <c r="X597" i="1"/>
  <c r="S597" i="1"/>
  <c r="W597" i="1"/>
  <c r="Y597" i="1"/>
  <c r="Z597" i="1"/>
  <c r="K1867" i="1"/>
  <c r="L1867" i="1"/>
  <c r="X1867" i="1"/>
  <c r="S1867" i="1"/>
  <c r="W1867" i="1"/>
  <c r="Y1867" i="1"/>
  <c r="Z1867" i="1"/>
  <c r="K695" i="1"/>
  <c r="L695" i="1"/>
  <c r="X695" i="1"/>
  <c r="S695" i="1"/>
  <c r="W695" i="1"/>
  <c r="Y695" i="1"/>
  <c r="Z695" i="1"/>
  <c r="K2930" i="1"/>
  <c r="L2930" i="1"/>
  <c r="X2930" i="1"/>
  <c r="S2930" i="1"/>
  <c r="W2930" i="1"/>
  <c r="Y2930" i="1"/>
  <c r="Z2930" i="1"/>
  <c r="K3002" i="1"/>
  <c r="L3002" i="1"/>
  <c r="X3002" i="1"/>
  <c r="S3002" i="1"/>
  <c r="W3002" i="1"/>
  <c r="Y3002" i="1"/>
  <c r="Z3002" i="1"/>
  <c r="K3034" i="1"/>
  <c r="L3034" i="1"/>
  <c r="X3034" i="1"/>
  <c r="S3034" i="1"/>
  <c r="W3034" i="1"/>
  <c r="Y3034" i="1"/>
  <c r="Z3034" i="1"/>
  <c r="K153" i="1"/>
  <c r="L153" i="1"/>
  <c r="X153" i="1"/>
  <c r="S153" i="1"/>
  <c r="W153" i="1"/>
  <c r="Y153" i="1"/>
  <c r="Z153" i="1"/>
  <c r="K154" i="1"/>
  <c r="L154" i="1"/>
  <c r="X154" i="1"/>
  <c r="S154" i="1"/>
  <c r="W154" i="1"/>
  <c r="Y154" i="1"/>
  <c r="Z154" i="1"/>
  <c r="K287" i="1"/>
  <c r="L287" i="1"/>
  <c r="X287" i="1"/>
  <c r="S287" i="1"/>
  <c r="W287" i="1"/>
  <c r="Y287" i="1"/>
  <c r="Z287" i="1"/>
  <c r="K524" i="1"/>
  <c r="L524" i="1"/>
  <c r="X524" i="1"/>
  <c r="S524" i="1"/>
  <c r="W524" i="1"/>
  <c r="Y524" i="1"/>
  <c r="Z524" i="1"/>
  <c r="K770" i="1"/>
  <c r="L770" i="1"/>
  <c r="X770" i="1"/>
  <c r="S770" i="1"/>
  <c r="W770" i="1"/>
  <c r="Y770" i="1"/>
  <c r="Z770" i="1"/>
  <c r="K1136" i="1"/>
  <c r="L1136" i="1"/>
  <c r="X1136" i="1"/>
  <c r="S1136" i="1"/>
  <c r="W1136" i="1"/>
  <c r="Y1136" i="1"/>
  <c r="Z1136" i="1"/>
  <c r="K1137" i="1"/>
  <c r="L1137" i="1"/>
  <c r="X1137" i="1"/>
  <c r="S1137" i="1"/>
  <c r="W1137" i="1"/>
  <c r="Y1137" i="1"/>
  <c r="Z1137" i="1"/>
  <c r="K1714" i="1"/>
  <c r="L1714" i="1"/>
  <c r="X1714" i="1"/>
  <c r="S1714" i="1"/>
  <c r="W1714" i="1"/>
  <c r="Y1714" i="1"/>
  <c r="Z1714" i="1"/>
  <c r="K1776" i="1"/>
  <c r="L1776" i="1"/>
  <c r="X1776" i="1"/>
  <c r="S1776" i="1"/>
  <c r="W1776" i="1"/>
  <c r="Y1776" i="1"/>
  <c r="Z1776" i="1"/>
  <c r="K1883" i="1"/>
  <c r="L1883" i="1"/>
  <c r="X1883" i="1"/>
  <c r="S1883" i="1"/>
  <c r="W1883" i="1"/>
  <c r="Y1883" i="1"/>
  <c r="Z1883" i="1"/>
  <c r="K1966" i="1"/>
  <c r="L1966" i="1"/>
  <c r="X1966" i="1"/>
  <c r="S1966" i="1"/>
  <c r="W1966" i="1"/>
  <c r="Y1966" i="1"/>
  <c r="Z1966" i="1"/>
  <c r="K2060" i="1"/>
  <c r="L2060" i="1"/>
  <c r="X2060" i="1"/>
  <c r="S2060" i="1"/>
  <c r="W2060" i="1"/>
  <c r="Y2060" i="1"/>
  <c r="Z2060" i="1"/>
  <c r="K2141" i="1"/>
  <c r="L2141" i="1"/>
  <c r="X2141" i="1"/>
  <c r="S2141" i="1"/>
  <c r="W2141" i="1"/>
  <c r="Y2141" i="1"/>
  <c r="Z2141" i="1"/>
  <c r="K2295" i="1"/>
  <c r="L2295" i="1"/>
  <c r="X2295" i="1"/>
  <c r="S2295" i="1"/>
  <c r="W2295" i="1"/>
  <c r="Y2295" i="1"/>
  <c r="Z2295" i="1"/>
  <c r="K2409" i="1"/>
  <c r="L2409" i="1"/>
  <c r="X2409" i="1"/>
  <c r="S2409" i="1"/>
  <c r="W2409" i="1"/>
  <c r="Y2409" i="1"/>
  <c r="Z2409" i="1"/>
  <c r="K2495" i="1"/>
  <c r="L2495" i="1"/>
  <c r="X2495" i="1"/>
  <c r="S2495" i="1"/>
  <c r="W2495" i="1"/>
  <c r="Y2495" i="1"/>
  <c r="Z2495" i="1"/>
  <c r="K2496" i="1"/>
  <c r="L2496" i="1"/>
  <c r="X2496" i="1"/>
  <c r="S2496" i="1"/>
  <c r="W2496" i="1"/>
  <c r="Y2496" i="1"/>
  <c r="Z2496" i="1"/>
  <c r="K3006" i="1"/>
  <c r="L3006" i="1"/>
  <c r="X3006" i="1"/>
  <c r="S3006" i="1"/>
  <c r="W3006" i="1"/>
  <c r="Y3006" i="1"/>
  <c r="Z3006" i="1"/>
  <c r="K785" i="1"/>
  <c r="L785" i="1"/>
  <c r="X785" i="1"/>
  <c r="S785" i="1"/>
  <c r="W785" i="1"/>
  <c r="Y785" i="1"/>
  <c r="Z785" i="1"/>
  <c r="K1813" i="1"/>
  <c r="L1813" i="1"/>
  <c r="X1813" i="1"/>
  <c r="S1813" i="1"/>
  <c r="W1813" i="1"/>
  <c r="Y1813" i="1"/>
  <c r="Z1813" i="1"/>
  <c r="K2307" i="1"/>
  <c r="L2307" i="1"/>
  <c r="X2307" i="1"/>
  <c r="S2307" i="1"/>
  <c r="W2307" i="1"/>
  <c r="Y2307" i="1"/>
  <c r="Z2307" i="1"/>
  <c r="K2411" i="1"/>
  <c r="L2411" i="1"/>
  <c r="X2411" i="1"/>
  <c r="S2411" i="1"/>
  <c r="W2411" i="1"/>
  <c r="Y2411" i="1"/>
  <c r="Z2411" i="1"/>
  <c r="K2756" i="1"/>
  <c r="L2756" i="1"/>
  <c r="X2756" i="1"/>
  <c r="S2756" i="1"/>
  <c r="W2756" i="1"/>
  <c r="Y2756" i="1"/>
  <c r="Z2756" i="1"/>
  <c r="K2921" i="1"/>
  <c r="L2921" i="1"/>
  <c r="X2921" i="1"/>
  <c r="S2921" i="1"/>
  <c r="W2921" i="1"/>
  <c r="Y2921" i="1"/>
  <c r="Z2921" i="1"/>
  <c r="K2969" i="1"/>
  <c r="L2969" i="1"/>
  <c r="X2969" i="1"/>
  <c r="S2969" i="1"/>
  <c r="W2969" i="1"/>
  <c r="Y2969" i="1"/>
  <c r="Z2969" i="1"/>
  <c r="K1817" i="1"/>
  <c r="L1817" i="1"/>
  <c r="X1817" i="1"/>
  <c r="S1817" i="1"/>
  <c r="W1817" i="1"/>
  <c r="Y1817" i="1"/>
  <c r="Z1817" i="1"/>
  <c r="K2535" i="1"/>
  <c r="L2535" i="1"/>
  <c r="X2535" i="1"/>
  <c r="S2535" i="1"/>
  <c r="W2535" i="1"/>
  <c r="Y2535" i="1"/>
  <c r="Z2535" i="1"/>
  <c r="K2992" i="1"/>
  <c r="L2992" i="1"/>
  <c r="X2992" i="1"/>
  <c r="S2992" i="1"/>
  <c r="W2992" i="1"/>
  <c r="Y2992" i="1"/>
  <c r="Z2992" i="1"/>
  <c r="K1103" i="1"/>
  <c r="L1103" i="1"/>
  <c r="X1103" i="1"/>
  <c r="S1103" i="1"/>
  <c r="W1103" i="1"/>
  <c r="Y1103" i="1"/>
  <c r="Z1103" i="1"/>
  <c r="K1781" i="1"/>
  <c r="L1781" i="1"/>
  <c r="X1781" i="1"/>
  <c r="S1781" i="1"/>
  <c r="W1781" i="1"/>
  <c r="Y1781" i="1"/>
  <c r="Z1781" i="1"/>
  <c r="K2783" i="1"/>
  <c r="L2783" i="1"/>
  <c r="X2783" i="1"/>
  <c r="S2783" i="1"/>
  <c r="W2783" i="1"/>
  <c r="Y2783" i="1"/>
  <c r="Z2783" i="1"/>
  <c r="K3001" i="1"/>
  <c r="L3001" i="1"/>
  <c r="X3001" i="1"/>
  <c r="S3001" i="1"/>
  <c r="W3001" i="1"/>
  <c r="Y3001" i="1"/>
  <c r="Z3001" i="1"/>
  <c r="K16" i="1"/>
  <c r="L16" i="1"/>
  <c r="X16" i="1"/>
  <c r="S16" i="1"/>
  <c r="W16" i="1"/>
  <c r="Y16" i="1"/>
  <c r="Z16" i="1"/>
  <c r="K1072" i="1"/>
  <c r="L1072" i="1"/>
  <c r="X1072" i="1"/>
  <c r="S1072" i="1"/>
  <c r="W1072" i="1"/>
  <c r="Y1072" i="1"/>
  <c r="Z1072" i="1"/>
  <c r="K860" i="1"/>
  <c r="L860" i="1"/>
  <c r="X860" i="1"/>
  <c r="S860" i="1"/>
  <c r="W860" i="1"/>
  <c r="Y860" i="1"/>
  <c r="Z860" i="1"/>
  <c r="K2829" i="1"/>
  <c r="L2829" i="1"/>
  <c r="X2829" i="1"/>
  <c r="S2829" i="1"/>
  <c r="W2829" i="1"/>
  <c r="Y2829" i="1"/>
  <c r="Z2829" i="1"/>
  <c r="K2490" i="1"/>
  <c r="L2490" i="1"/>
  <c r="X2490" i="1"/>
  <c r="S2490" i="1"/>
  <c r="W2490" i="1"/>
  <c r="Y2490" i="1"/>
  <c r="Z2490" i="1"/>
  <c r="K3026" i="1"/>
  <c r="L3026" i="1"/>
  <c r="X3026" i="1"/>
  <c r="S3026" i="1"/>
  <c r="W3026" i="1"/>
  <c r="Y3026" i="1"/>
  <c r="Z3026" i="1"/>
  <c r="K266" i="1"/>
  <c r="L266" i="1"/>
  <c r="X266" i="1"/>
  <c r="S266" i="1"/>
  <c r="W266" i="1"/>
  <c r="Y266" i="1"/>
  <c r="Z266" i="1"/>
  <c r="K853" i="1"/>
  <c r="L853" i="1"/>
  <c r="X853" i="1"/>
  <c r="S853" i="1"/>
  <c r="W853" i="1"/>
  <c r="Y853" i="1"/>
  <c r="Z853" i="1"/>
  <c r="K991" i="1"/>
  <c r="L991" i="1"/>
  <c r="X991" i="1"/>
  <c r="S991" i="1"/>
  <c r="W991" i="1"/>
  <c r="Y991" i="1"/>
  <c r="Z991" i="1"/>
  <c r="K992" i="1"/>
  <c r="L992" i="1"/>
  <c r="X992" i="1"/>
  <c r="S992" i="1"/>
  <c r="W992" i="1"/>
  <c r="Y992" i="1"/>
  <c r="Z992" i="1"/>
  <c r="K993" i="1"/>
  <c r="L993" i="1"/>
  <c r="X993" i="1"/>
  <c r="S993" i="1"/>
  <c r="W993" i="1"/>
  <c r="Y993" i="1"/>
  <c r="Z993" i="1"/>
  <c r="K1801" i="1"/>
  <c r="L1801" i="1"/>
  <c r="X1801" i="1"/>
  <c r="S1801" i="1"/>
  <c r="W1801" i="1"/>
  <c r="Y1801" i="1"/>
  <c r="Z1801" i="1"/>
  <c r="K2104" i="1"/>
  <c r="L2104" i="1"/>
  <c r="X2104" i="1"/>
  <c r="S2104" i="1"/>
  <c r="W2104" i="1"/>
  <c r="Y2104" i="1"/>
  <c r="Z2104" i="1"/>
  <c r="K2543" i="1"/>
  <c r="L2543" i="1"/>
  <c r="X2543" i="1"/>
  <c r="S2543" i="1"/>
  <c r="W2543" i="1"/>
  <c r="Y2543" i="1"/>
  <c r="Z2543" i="1"/>
  <c r="K2613" i="1"/>
  <c r="L2613" i="1"/>
  <c r="X2613" i="1"/>
  <c r="S2613" i="1"/>
  <c r="W2613" i="1"/>
  <c r="Y2613" i="1"/>
  <c r="Z2613" i="1"/>
  <c r="K2785" i="1"/>
  <c r="L2785" i="1"/>
  <c r="X2785" i="1"/>
  <c r="S2785" i="1"/>
  <c r="W2785" i="1"/>
  <c r="Y2785" i="1"/>
  <c r="Z2785" i="1"/>
  <c r="K2858" i="1"/>
  <c r="L2858" i="1"/>
  <c r="X2858" i="1"/>
  <c r="S2858" i="1"/>
  <c r="W2858" i="1"/>
  <c r="Y2858" i="1"/>
  <c r="Z2858" i="1"/>
  <c r="K188" i="1"/>
  <c r="L188" i="1"/>
  <c r="X188" i="1"/>
  <c r="S188" i="1"/>
  <c r="W188" i="1"/>
  <c r="Y188" i="1"/>
  <c r="Z188" i="1"/>
  <c r="K301" i="1"/>
  <c r="L301" i="1"/>
  <c r="X301" i="1"/>
  <c r="S301" i="1"/>
  <c r="W301" i="1"/>
  <c r="Y301" i="1"/>
  <c r="Z301" i="1"/>
  <c r="K515" i="1"/>
  <c r="L515" i="1"/>
  <c r="X515" i="1"/>
  <c r="S515" i="1"/>
  <c r="W515" i="1"/>
  <c r="Y515" i="1"/>
  <c r="Z515" i="1"/>
  <c r="K643" i="1"/>
  <c r="L643" i="1"/>
  <c r="X643" i="1"/>
  <c r="S643" i="1"/>
  <c r="W643" i="1"/>
  <c r="Y643" i="1"/>
  <c r="Z643" i="1"/>
  <c r="K752" i="1"/>
  <c r="L752" i="1"/>
  <c r="X752" i="1"/>
  <c r="S752" i="1"/>
  <c r="W752" i="1"/>
  <c r="Y752" i="1"/>
  <c r="Z752" i="1"/>
  <c r="K1573" i="1"/>
  <c r="L1573" i="1"/>
  <c r="X1573" i="1"/>
  <c r="S1573" i="1"/>
  <c r="W1573" i="1"/>
  <c r="Y1573" i="1"/>
  <c r="Z1573" i="1"/>
  <c r="K1808" i="1"/>
  <c r="L1808" i="1"/>
  <c r="X1808" i="1"/>
  <c r="S1808" i="1"/>
  <c r="W1808" i="1"/>
  <c r="Y1808" i="1"/>
  <c r="Z1808" i="1"/>
  <c r="K2110" i="1"/>
  <c r="L2110" i="1"/>
  <c r="X2110" i="1"/>
  <c r="S2110" i="1"/>
  <c r="W2110" i="1"/>
  <c r="Y2110" i="1"/>
  <c r="Z2110" i="1"/>
  <c r="K1332" i="1"/>
  <c r="L1332" i="1"/>
  <c r="X1332" i="1"/>
  <c r="S1332" i="1"/>
  <c r="W1332" i="1"/>
  <c r="Y1332" i="1"/>
  <c r="Z1332" i="1"/>
  <c r="K2033" i="1"/>
  <c r="L2033" i="1"/>
  <c r="X2033" i="1"/>
  <c r="S2033" i="1"/>
  <c r="W2033" i="1"/>
  <c r="Y2033" i="1"/>
  <c r="Z2033" i="1"/>
  <c r="K3047" i="1"/>
  <c r="L3047" i="1"/>
  <c r="X3047" i="1"/>
  <c r="S3047" i="1"/>
  <c r="W3047" i="1"/>
  <c r="Y3047" i="1"/>
  <c r="Z3047" i="1"/>
  <c r="K398" i="1"/>
  <c r="L398" i="1"/>
  <c r="X398" i="1"/>
  <c r="S398" i="1"/>
  <c r="W398" i="1"/>
  <c r="Y398" i="1"/>
  <c r="Z398" i="1"/>
  <c r="K2333" i="1"/>
  <c r="L2333" i="1"/>
  <c r="X2333" i="1"/>
  <c r="S2333" i="1"/>
  <c r="W2333" i="1"/>
  <c r="Y2333" i="1"/>
  <c r="Z2333" i="1"/>
  <c r="K2432" i="1"/>
  <c r="L2432" i="1"/>
  <c r="X2432" i="1"/>
  <c r="S2432" i="1"/>
  <c r="W2432" i="1"/>
  <c r="Y2432" i="1"/>
  <c r="Z2432" i="1"/>
  <c r="K169" i="1"/>
  <c r="L169" i="1"/>
  <c r="X169" i="1"/>
  <c r="S169" i="1"/>
  <c r="W169" i="1"/>
  <c r="Y169" i="1"/>
  <c r="Z169" i="1"/>
  <c r="K237" i="1"/>
  <c r="L237" i="1"/>
  <c r="X237" i="1"/>
  <c r="S237" i="1"/>
  <c r="W237" i="1"/>
  <c r="Y237" i="1"/>
  <c r="Z237" i="1"/>
  <c r="K288" i="1"/>
  <c r="L288" i="1"/>
  <c r="X288" i="1"/>
  <c r="S288" i="1"/>
  <c r="W288" i="1"/>
  <c r="Y288" i="1"/>
  <c r="Z288" i="1"/>
  <c r="K623" i="1"/>
  <c r="L623" i="1"/>
  <c r="X623" i="1"/>
  <c r="S623" i="1"/>
  <c r="W623" i="1"/>
  <c r="Y623" i="1"/>
  <c r="Z623" i="1"/>
  <c r="K624" i="1"/>
  <c r="L624" i="1"/>
  <c r="X624" i="1"/>
  <c r="S624" i="1"/>
  <c r="W624" i="1"/>
  <c r="Y624" i="1"/>
  <c r="Z624" i="1"/>
  <c r="K865" i="1"/>
  <c r="L865" i="1"/>
  <c r="X865" i="1"/>
  <c r="S865" i="1"/>
  <c r="W865" i="1"/>
  <c r="Y865" i="1"/>
  <c r="Z865" i="1"/>
  <c r="K866" i="1"/>
  <c r="L866" i="1"/>
  <c r="X866" i="1"/>
  <c r="S866" i="1"/>
  <c r="W866" i="1"/>
  <c r="Y866" i="1"/>
  <c r="Z866" i="1"/>
  <c r="K994" i="1"/>
  <c r="L994" i="1"/>
  <c r="X994" i="1"/>
  <c r="S994" i="1"/>
  <c r="W994" i="1"/>
  <c r="Y994" i="1"/>
  <c r="Z994" i="1"/>
  <c r="K995" i="1"/>
  <c r="L995" i="1"/>
  <c r="X995" i="1"/>
  <c r="S995" i="1"/>
  <c r="W995" i="1"/>
  <c r="Y995" i="1"/>
  <c r="Z995" i="1"/>
  <c r="K1364" i="1"/>
  <c r="L1364" i="1"/>
  <c r="X1364" i="1"/>
  <c r="S1364" i="1"/>
  <c r="W1364" i="1"/>
  <c r="Y1364" i="1"/>
  <c r="Z1364" i="1"/>
  <c r="K1462" i="1"/>
  <c r="L1462" i="1"/>
  <c r="X1462" i="1"/>
  <c r="S1462" i="1"/>
  <c r="W1462" i="1"/>
  <c r="Y1462" i="1"/>
  <c r="Z1462" i="1"/>
  <c r="K1636" i="1"/>
  <c r="L1636" i="1"/>
  <c r="X1636" i="1"/>
  <c r="S1636" i="1"/>
  <c r="W1636" i="1"/>
  <c r="Y1636" i="1"/>
  <c r="Z1636" i="1"/>
  <c r="K1763" i="1"/>
  <c r="L1763" i="1"/>
  <c r="X1763" i="1"/>
  <c r="S1763" i="1"/>
  <c r="W1763" i="1"/>
  <c r="Y1763" i="1"/>
  <c r="Z1763" i="1"/>
  <c r="K1949" i="1"/>
  <c r="L1949" i="1"/>
  <c r="X1949" i="1"/>
  <c r="S1949" i="1"/>
  <c r="W1949" i="1"/>
  <c r="Y1949" i="1"/>
  <c r="Z1949" i="1"/>
  <c r="K1950" i="1"/>
  <c r="L1950" i="1"/>
  <c r="X1950" i="1"/>
  <c r="S1950" i="1"/>
  <c r="W1950" i="1"/>
  <c r="Y1950" i="1"/>
  <c r="Z1950" i="1"/>
  <c r="K1967" i="1"/>
  <c r="L1967" i="1"/>
  <c r="X1967" i="1"/>
  <c r="S1967" i="1"/>
  <c r="W1967" i="1"/>
  <c r="Y1967" i="1"/>
  <c r="Z1967" i="1"/>
  <c r="K2037" i="1"/>
  <c r="L2037" i="1"/>
  <c r="X2037" i="1"/>
  <c r="S2037" i="1"/>
  <c r="W2037" i="1"/>
  <c r="Y2037" i="1"/>
  <c r="Z2037" i="1"/>
  <c r="K2226" i="1"/>
  <c r="L2226" i="1"/>
  <c r="X2226" i="1"/>
  <c r="S2226" i="1"/>
  <c r="W2226" i="1"/>
  <c r="Y2226" i="1"/>
  <c r="Z2226" i="1"/>
  <c r="K2296" i="1"/>
  <c r="L2296" i="1"/>
  <c r="X2296" i="1"/>
  <c r="S2296" i="1"/>
  <c r="W2296" i="1"/>
  <c r="Y2296" i="1"/>
  <c r="Z2296" i="1"/>
  <c r="K2455" i="1"/>
  <c r="L2455" i="1"/>
  <c r="X2455" i="1"/>
  <c r="S2455" i="1"/>
  <c r="W2455" i="1"/>
  <c r="Y2455" i="1"/>
  <c r="Z2455" i="1"/>
  <c r="K2544" i="1"/>
  <c r="L2544" i="1"/>
  <c r="X2544" i="1"/>
  <c r="S2544" i="1"/>
  <c r="W2544" i="1"/>
  <c r="Y2544" i="1"/>
  <c r="Z2544" i="1"/>
  <c r="K2565" i="1"/>
  <c r="L2565" i="1"/>
  <c r="X2565" i="1"/>
  <c r="S2565" i="1"/>
  <c r="W2565" i="1"/>
  <c r="Y2565" i="1"/>
  <c r="Z2565" i="1"/>
  <c r="K2775" i="1"/>
  <c r="L2775" i="1"/>
  <c r="X2775" i="1"/>
  <c r="S2775" i="1"/>
  <c r="W2775" i="1"/>
  <c r="Y2775" i="1"/>
  <c r="Z2775" i="1"/>
  <c r="K112" i="1"/>
  <c r="L112" i="1"/>
  <c r="X112" i="1"/>
  <c r="S112" i="1"/>
  <c r="W112" i="1"/>
  <c r="Y112" i="1"/>
  <c r="Z112" i="1"/>
  <c r="K113" i="1"/>
  <c r="L113" i="1"/>
  <c r="X113" i="1"/>
  <c r="S113" i="1"/>
  <c r="W113" i="1"/>
  <c r="Y113" i="1"/>
  <c r="Z113" i="1"/>
  <c r="K302" i="1"/>
  <c r="L302" i="1"/>
  <c r="X302" i="1"/>
  <c r="S302" i="1"/>
  <c r="W302" i="1"/>
  <c r="Y302" i="1"/>
  <c r="Z302" i="1"/>
  <c r="K364" i="1"/>
  <c r="L364" i="1"/>
  <c r="X364" i="1"/>
  <c r="S364" i="1"/>
  <c r="W364" i="1"/>
  <c r="Y364" i="1"/>
  <c r="Z364" i="1"/>
  <c r="K547" i="1"/>
  <c r="L547" i="1"/>
  <c r="X547" i="1"/>
  <c r="S547" i="1"/>
  <c r="W547" i="1"/>
  <c r="Y547" i="1"/>
  <c r="Z547" i="1"/>
  <c r="K941" i="1"/>
  <c r="L941" i="1"/>
  <c r="X941" i="1"/>
  <c r="S941" i="1"/>
  <c r="W941" i="1"/>
  <c r="Y941" i="1"/>
  <c r="Z941" i="1"/>
  <c r="K961" i="1"/>
  <c r="L961" i="1"/>
  <c r="X961" i="1"/>
  <c r="S961" i="1"/>
  <c r="W961" i="1"/>
  <c r="Y961" i="1"/>
  <c r="Z961" i="1"/>
  <c r="K1016" i="1"/>
  <c r="L1016" i="1"/>
  <c r="X1016" i="1"/>
  <c r="S1016" i="1"/>
  <c r="W1016" i="1"/>
  <c r="Y1016" i="1"/>
  <c r="Z1016" i="1"/>
  <c r="K1303" i="1"/>
  <c r="L1303" i="1"/>
  <c r="X1303" i="1"/>
  <c r="S1303" i="1"/>
  <c r="W1303" i="1"/>
  <c r="Y1303" i="1"/>
  <c r="Z1303" i="1"/>
  <c r="K1903" i="1"/>
  <c r="L1903" i="1"/>
  <c r="X1903" i="1"/>
  <c r="S1903" i="1"/>
  <c r="W1903" i="1"/>
  <c r="Y1903" i="1"/>
  <c r="Z1903" i="1"/>
  <c r="K2245" i="1"/>
  <c r="L2245" i="1"/>
  <c r="X2245" i="1"/>
  <c r="S2245" i="1"/>
  <c r="W2245" i="1"/>
  <c r="Y2245" i="1"/>
  <c r="Z2245" i="1"/>
  <c r="K2922" i="1"/>
  <c r="L2922" i="1"/>
  <c r="X2922" i="1"/>
  <c r="S2922" i="1"/>
  <c r="W2922" i="1"/>
  <c r="Y2922" i="1"/>
  <c r="Z2922" i="1"/>
  <c r="K72" i="1"/>
  <c r="L72" i="1"/>
  <c r="X72" i="1"/>
  <c r="S72" i="1"/>
  <c r="W72" i="1"/>
  <c r="Y72" i="1"/>
  <c r="Z72" i="1"/>
  <c r="K212" i="1"/>
  <c r="L212" i="1"/>
  <c r="X212" i="1"/>
  <c r="S212" i="1"/>
  <c r="W212" i="1"/>
  <c r="Y212" i="1"/>
  <c r="Z212" i="1"/>
  <c r="K314" i="1"/>
  <c r="L314" i="1"/>
  <c r="X314" i="1"/>
  <c r="S314" i="1"/>
  <c r="W314" i="1"/>
  <c r="Y314" i="1"/>
  <c r="Z314" i="1"/>
  <c r="K746" i="1"/>
  <c r="L746" i="1"/>
  <c r="X746" i="1"/>
  <c r="S746" i="1"/>
  <c r="W746" i="1"/>
  <c r="Y746" i="1"/>
  <c r="Z746" i="1"/>
  <c r="K835" i="1"/>
  <c r="L835" i="1"/>
  <c r="X835" i="1"/>
  <c r="S835" i="1"/>
  <c r="W835" i="1"/>
  <c r="Y835" i="1"/>
  <c r="Z835" i="1"/>
  <c r="K690" i="1"/>
  <c r="L690" i="1"/>
  <c r="X690" i="1"/>
  <c r="S690" i="1"/>
  <c r="W690" i="1"/>
  <c r="Y690" i="1"/>
  <c r="Z690" i="1"/>
  <c r="K845" i="1"/>
  <c r="L845" i="1"/>
  <c r="X845" i="1"/>
  <c r="S845" i="1"/>
  <c r="W845" i="1"/>
  <c r="Y845" i="1"/>
  <c r="Z845" i="1"/>
  <c r="K1214" i="1"/>
  <c r="L1214" i="1"/>
  <c r="X1214" i="1"/>
  <c r="S1214" i="1"/>
  <c r="W1214" i="1"/>
  <c r="Y1214" i="1"/>
  <c r="Z1214" i="1"/>
  <c r="K1527" i="1"/>
  <c r="L1527" i="1"/>
  <c r="X1527" i="1"/>
  <c r="S1527" i="1"/>
  <c r="W1527" i="1"/>
  <c r="Y1527" i="1"/>
  <c r="Z1527" i="1"/>
  <c r="K1693" i="1"/>
  <c r="L1693" i="1"/>
  <c r="X1693" i="1"/>
  <c r="S1693" i="1"/>
  <c r="W1693" i="1"/>
  <c r="Y1693" i="1"/>
  <c r="Z1693" i="1"/>
  <c r="K238" i="1"/>
  <c r="L238" i="1"/>
  <c r="X238" i="1"/>
  <c r="S238" i="1"/>
  <c r="W238" i="1"/>
  <c r="Y238" i="1"/>
  <c r="Z238" i="1"/>
  <c r="K289" i="1"/>
  <c r="L289" i="1"/>
  <c r="X289" i="1"/>
  <c r="S289" i="1"/>
  <c r="W289" i="1"/>
  <c r="Y289" i="1"/>
  <c r="Z289" i="1"/>
  <c r="K342" i="1"/>
  <c r="L342" i="1"/>
  <c r="X342" i="1"/>
  <c r="S342" i="1"/>
  <c r="W342" i="1"/>
  <c r="Y342" i="1"/>
  <c r="Z342" i="1"/>
  <c r="K384" i="1"/>
  <c r="L384" i="1"/>
  <c r="X384" i="1"/>
  <c r="S384" i="1"/>
  <c r="W384" i="1"/>
  <c r="Y384" i="1"/>
  <c r="Z384" i="1"/>
  <c r="K426" i="1"/>
  <c r="L426" i="1"/>
  <c r="X426" i="1"/>
  <c r="S426" i="1"/>
  <c r="W426" i="1"/>
  <c r="Y426" i="1"/>
  <c r="Z426" i="1"/>
  <c r="K452" i="1"/>
  <c r="L452" i="1"/>
  <c r="X452" i="1"/>
  <c r="S452" i="1"/>
  <c r="W452" i="1"/>
  <c r="Y452" i="1"/>
  <c r="Z452" i="1"/>
  <c r="K625" i="1"/>
  <c r="L625" i="1"/>
  <c r="X625" i="1"/>
  <c r="S625" i="1"/>
  <c r="W625" i="1"/>
  <c r="Y625" i="1"/>
  <c r="Z625" i="1"/>
  <c r="K771" i="1"/>
  <c r="L771" i="1"/>
  <c r="X771" i="1"/>
  <c r="S771" i="1"/>
  <c r="W771" i="1"/>
  <c r="Y771" i="1"/>
  <c r="Z771" i="1"/>
  <c r="K931" i="1"/>
  <c r="L931" i="1"/>
  <c r="X931" i="1"/>
  <c r="S931" i="1"/>
  <c r="W931" i="1"/>
  <c r="Y931" i="1"/>
  <c r="Z931" i="1"/>
  <c r="K1262" i="1"/>
  <c r="L1262" i="1"/>
  <c r="X1262" i="1"/>
  <c r="S1262" i="1"/>
  <c r="W1262" i="1"/>
  <c r="Y1262" i="1"/>
  <c r="Z1262" i="1"/>
  <c r="K1263" i="1"/>
  <c r="L1263" i="1"/>
  <c r="X1263" i="1"/>
  <c r="S1263" i="1"/>
  <c r="W1263" i="1"/>
  <c r="Y1263" i="1"/>
  <c r="Z1263" i="1"/>
  <c r="K1614" i="1"/>
  <c r="L1614" i="1"/>
  <c r="X1614" i="1"/>
  <c r="S1614" i="1"/>
  <c r="W1614" i="1"/>
  <c r="Y1614" i="1"/>
  <c r="Z1614" i="1"/>
  <c r="K1675" i="1"/>
  <c r="L1675" i="1"/>
  <c r="X1675" i="1"/>
  <c r="S1675" i="1"/>
  <c r="W1675" i="1"/>
  <c r="Y1675" i="1"/>
  <c r="Z1675" i="1"/>
  <c r="K1706" i="1"/>
  <c r="L1706" i="1"/>
  <c r="X1706" i="1"/>
  <c r="S1706" i="1"/>
  <c r="W1706" i="1"/>
  <c r="Y1706" i="1"/>
  <c r="Z1706" i="1"/>
  <c r="K1821" i="1"/>
  <c r="L1821" i="1"/>
  <c r="X1821" i="1"/>
  <c r="S1821" i="1"/>
  <c r="W1821" i="1"/>
  <c r="Y1821" i="1"/>
  <c r="Z1821" i="1"/>
  <c r="K1884" i="1"/>
  <c r="L1884" i="1"/>
  <c r="X1884" i="1"/>
  <c r="S1884" i="1"/>
  <c r="W1884" i="1"/>
  <c r="Y1884" i="1"/>
  <c r="Z1884" i="1"/>
  <c r="K2061" i="1"/>
  <c r="L2061" i="1"/>
  <c r="X2061" i="1"/>
  <c r="S2061" i="1"/>
  <c r="W2061" i="1"/>
  <c r="Y2061" i="1"/>
  <c r="Z2061" i="1"/>
  <c r="K2297" i="1"/>
  <c r="L2297" i="1"/>
  <c r="X2297" i="1"/>
  <c r="S2297" i="1"/>
  <c r="W2297" i="1"/>
  <c r="Y2297" i="1"/>
  <c r="Z2297" i="1"/>
  <c r="K2352" i="1"/>
  <c r="L2352" i="1"/>
  <c r="X2352" i="1"/>
  <c r="S2352" i="1"/>
  <c r="W2352" i="1"/>
  <c r="Y2352" i="1"/>
  <c r="Z2352" i="1"/>
  <c r="K2497" i="1"/>
  <c r="L2497" i="1"/>
  <c r="X2497" i="1"/>
  <c r="S2497" i="1"/>
  <c r="W2497" i="1"/>
  <c r="Y2497" i="1"/>
  <c r="Z2497" i="1"/>
  <c r="K2661" i="1"/>
  <c r="L2661" i="1"/>
  <c r="X2661" i="1"/>
  <c r="S2661" i="1"/>
  <c r="W2661" i="1"/>
  <c r="Y2661" i="1"/>
  <c r="Z2661" i="1"/>
  <c r="K2859" i="1"/>
  <c r="L2859" i="1"/>
  <c r="X2859" i="1"/>
  <c r="S2859" i="1"/>
  <c r="W2859" i="1"/>
  <c r="Y2859" i="1"/>
  <c r="Z2859" i="1"/>
  <c r="K2978" i="1"/>
  <c r="L2978" i="1"/>
  <c r="X2978" i="1"/>
  <c r="S2978" i="1"/>
  <c r="W2978" i="1"/>
  <c r="Y2978" i="1"/>
  <c r="Z2978" i="1"/>
  <c r="K189" i="1"/>
  <c r="L189" i="1"/>
  <c r="X189" i="1"/>
  <c r="S189" i="1"/>
  <c r="W189" i="1"/>
  <c r="Y189" i="1"/>
  <c r="Z189" i="1"/>
  <c r="K303" i="1"/>
  <c r="L303" i="1"/>
  <c r="X303" i="1"/>
  <c r="S303" i="1"/>
  <c r="W303" i="1"/>
  <c r="Y303" i="1"/>
  <c r="Z303" i="1"/>
  <c r="K579" i="1"/>
  <c r="L579" i="1"/>
  <c r="X579" i="1"/>
  <c r="S579" i="1"/>
  <c r="W579" i="1"/>
  <c r="Y579" i="1"/>
  <c r="Z579" i="1"/>
  <c r="K644" i="1"/>
  <c r="L644" i="1"/>
  <c r="X644" i="1"/>
  <c r="S644" i="1"/>
  <c r="W644" i="1"/>
  <c r="Y644" i="1"/>
  <c r="Z644" i="1"/>
  <c r="K1157" i="1"/>
  <c r="L1157" i="1"/>
  <c r="X1157" i="1"/>
  <c r="S1157" i="1"/>
  <c r="W1157" i="1"/>
  <c r="Y1157" i="1"/>
  <c r="Z1157" i="1"/>
  <c r="K1339" i="1"/>
  <c r="L1339" i="1"/>
  <c r="X1339" i="1"/>
  <c r="S1339" i="1"/>
  <c r="W1339" i="1"/>
  <c r="Y1339" i="1"/>
  <c r="Z1339" i="1"/>
  <c r="K1483" i="1"/>
  <c r="L1483" i="1"/>
  <c r="X1483" i="1"/>
  <c r="S1483" i="1"/>
  <c r="W1483" i="1"/>
  <c r="Y1483" i="1"/>
  <c r="Z1483" i="1"/>
  <c r="K1878" i="1"/>
  <c r="L1878" i="1"/>
  <c r="X1878" i="1"/>
  <c r="S1878" i="1"/>
  <c r="W1878" i="1"/>
  <c r="Y1878" i="1"/>
  <c r="Z1878" i="1"/>
  <c r="K1928" i="1"/>
  <c r="L1928" i="1"/>
  <c r="X1928" i="1"/>
  <c r="S1928" i="1"/>
  <c r="W1928" i="1"/>
  <c r="Y1928" i="1"/>
  <c r="Z1928" i="1"/>
  <c r="K2149" i="1"/>
  <c r="L2149" i="1"/>
  <c r="X2149" i="1"/>
  <c r="S2149" i="1"/>
  <c r="W2149" i="1"/>
  <c r="Y2149" i="1"/>
  <c r="Z2149" i="1"/>
  <c r="K2180" i="1"/>
  <c r="L2180" i="1"/>
  <c r="X2180" i="1"/>
  <c r="S2180" i="1"/>
  <c r="W2180" i="1"/>
  <c r="Y2180" i="1"/>
  <c r="Z2180" i="1"/>
  <c r="K2469" i="1"/>
  <c r="L2469" i="1"/>
  <c r="X2469" i="1"/>
  <c r="S2469" i="1"/>
  <c r="W2469" i="1"/>
  <c r="Y2469" i="1"/>
  <c r="Z2469" i="1"/>
  <c r="K2482" i="1"/>
  <c r="L2482" i="1"/>
  <c r="X2482" i="1"/>
  <c r="S2482" i="1"/>
  <c r="W2482" i="1"/>
  <c r="Y2482" i="1"/>
  <c r="Z2482" i="1"/>
  <c r="K2615" i="1"/>
  <c r="L2615" i="1"/>
  <c r="X2615" i="1"/>
  <c r="S2615" i="1"/>
  <c r="W2615" i="1"/>
  <c r="Y2615" i="1"/>
  <c r="Z2615" i="1"/>
  <c r="K587" i="1"/>
  <c r="L587" i="1"/>
  <c r="X587" i="1"/>
  <c r="S587" i="1"/>
  <c r="W587" i="1"/>
  <c r="Y587" i="1"/>
  <c r="Z587" i="1"/>
  <c r="K1045" i="1"/>
  <c r="L1045" i="1"/>
  <c r="X1045" i="1"/>
  <c r="S1045" i="1"/>
  <c r="W1045" i="1"/>
  <c r="Y1045" i="1"/>
  <c r="Z1045" i="1"/>
  <c r="K2273" i="1"/>
  <c r="L2273" i="1"/>
  <c r="X2273" i="1"/>
  <c r="S2273" i="1"/>
  <c r="W2273" i="1"/>
  <c r="Y2273" i="1"/>
  <c r="Z2273" i="1"/>
  <c r="K2421" i="1"/>
  <c r="L2421" i="1"/>
  <c r="X2421" i="1"/>
  <c r="S2421" i="1"/>
  <c r="W2421" i="1"/>
  <c r="Y2421" i="1"/>
  <c r="Z2421" i="1"/>
  <c r="K2530" i="1"/>
  <c r="L2530" i="1"/>
  <c r="X2530" i="1"/>
  <c r="S2530" i="1"/>
  <c r="W2530" i="1"/>
  <c r="Y2530" i="1"/>
  <c r="Z2530" i="1"/>
  <c r="K2052" i="1"/>
  <c r="L2052" i="1"/>
  <c r="X2052" i="1"/>
  <c r="S2052" i="1"/>
  <c r="W2052" i="1"/>
  <c r="Y2052" i="1"/>
  <c r="Z2052" i="1"/>
  <c r="K2053" i="1"/>
  <c r="L2053" i="1"/>
  <c r="X2053" i="1"/>
  <c r="S2053" i="1"/>
  <c r="W2053" i="1"/>
  <c r="Y2053" i="1"/>
  <c r="Z2053" i="1"/>
  <c r="K682" i="1"/>
  <c r="L682" i="1"/>
  <c r="X682" i="1"/>
  <c r="S682" i="1"/>
  <c r="W682" i="1"/>
  <c r="Y682" i="1"/>
  <c r="Z682" i="1"/>
  <c r="K1585" i="1"/>
  <c r="L1585" i="1"/>
  <c r="X1585" i="1"/>
  <c r="S1585" i="1"/>
  <c r="W1585" i="1"/>
  <c r="Y1585" i="1"/>
  <c r="Z1585" i="1"/>
  <c r="K146" i="1"/>
  <c r="L146" i="1"/>
  <c r="X146" i="1"/>
  <c r="S146" i="1"/>
  <c r="W146" i="1"/>
  <c r="Y146" i="1"/>
  <c r="Z146" i="1"/>
  <c r="K2990" i="1"/>
  <c r="L2990" i="1"/>
  <c r="X2990" i="1"/>
  <c r="S2990" i="1"/>
  <c r="W2990" i="1"/>
  <c r="Y2990" i="1"/>
  <c r="Z2990" i="1"/>
  <c r="K239" i="1"/>
  <c r="L239" i="1"/>
  <c r="X239" i="1"/>
  <c r="S239" i="1"/>
  <c r="W239" i="1"/>
  <c r="Y239" i="1"/>
  <c r="Z239" i="1"/>
  <c r="K427" i="1"/>
  <c r="L427" i="1"/>
  <c r="X427" i="1"/>
  <c r="S427" i="1"/>
  <c r="W427" i="1"/>
  <c r="Y427" i="1"/>
  <c r="Z427" i="1"/>
  <c r="K932" i="1"/>
  <c r="L932" i="1"/>
  <c r="X932" i="1"/>
  <c r="S932" i="1"/>
  <c r="W932" i="1"/>
  <c r="Y932" i="1"/>
  <c r="Z932" i="1"/>
  <c r="K1077" i="1"/>
  <c r="L1077" i="1"/>
  <c r="X1077" i="1"/>
  <c r="S1077" i="1"/>
  <c r="W1077" i="1"/>
  <c r="Y1077" i="1"/>
  <c r="Z1077" i="1"/>
  <c r="K1078" i="1"/>
  <c r="L1078" i="1"/>
  <c r="X1078" i="1"/>
  <c r="S1078" i="1"/>
  <c r="W1078" i="1"/>
  <c r="Y1078" i="1"/>
  <c r="Z1078" i="1"/>
  <c r="K1264" i="1"/>
  <c r="L1264" i="1"/>
  <c r="X1264" i="1"/>
  <c r="S1264" i="1"/>
  <c r="W1264" i="1"/>
  <c r="Y1264" i="1"/>
  <c r="Z1264" i="1"/>
  <c r="K1445" i="1"/>
  <c r="L1445" i="1"/>
  <c r="X1445" i="1"/>
  <c r="S1445" i="1"/>
  <c r="W1445" i="1"/>
  <c r="Y1445" i="1"/>
  <c r="Z1445" i="1"/>
  <c r="K1615" i="1"/>
  <c r="L1615" i="1"/>
  <c r="X1615" i="1"/>
  <c r="S1615" i="1"/>
  <c r="W1615" i="1"/>
  <c r="Y1615" i="1"/>
  <c r="Z1615" i="1"/>
  <c r="K1802" i="1"/>
  <c r="L1802" i="1"/>
  <c r="X1802" i="1"/>
  <c r="S1802" i="1"/>
  <c r="W1802" i="1"/>
  <c r="Y1802" i="1"/>
  <c r="Z1802" i="1"/>
  <c r="K1830" i="1"/>
  <c r="L1830" i="1"/>
  <c r="X1830" i="1"/>
  <c r="S1830" i="1"/>
  <c r="W1830" i="1"/>
  <c r="Y1830" i="1"/>
  <c r="Z1830" i="1"/>
  <c r="K1831" i="1"/>
  <c r="L1831" i="1"/>
  <c r="X1831" i="1"/>
  <c r="S1831" i="1"/>
  <c r="W1831" i="1"/>
  <c r="Y1831" i="1"/>
  <c r="Z1831" i="1"/>
  <c r="K1870" i="1"/>
  <c r="L1870" i="1"/>
  <c r="X1870" i="1"/>
  <c r="S1870" i="1"/>
  <c r="W1870" i="1"/>
  <c r="Y1870" i="1"/>
  <c r="Z1870" i="1"/>
  <c r="K1885" i="1"/>
  <c r="L1885" i="1"/>
  <c r="X1885" i="1"/>
  <c r="S1885" i="1"/>
  <c r="W1885" i="1"/>
  <c r="Y1885" i="1"/>
  <c r="Z1885" i="1"/>
  <c r="K1886" i="1"/>
  <c r="L1886" i="1"/>
  <c r="X1886" i="1"/>
  <c r="S1886" i="1"/>
  <c r="W1886" i="1"/>
  <c r="Y1886" i="1"/>
  <c r="Z1886" i="1"/>
  <c r="K2038" i="1"/>
  <c r="L2038" i="1"/>
  <c r="X2038" i="1"/>
  <c r="S2038" i="1"/>
  <c r="W2038" i="1"/>
  <c r="Y2038" i="1"/>
  <c r="Z2038" i="1"/>
  <c r="K2039" i="1"/>
  <c r="L2039" i="1"/>
  <c r="X2039" i="1"/>
  <c r="S2039" i="1"/>
  <c r="W2039" i="1"/>
  <c r="Y2039" i="1"/>
  <c r="Z2039" i="1"/>
  <c r="K2566" i="1"/>
  <c r="L2566" i="1"/>
  <c r="X2566" i="1"/>
  <c r="S2566" i="1"/>
  <c r="W2566" i="1"/>
  <c r="Y2566" i="1"/>
  <c r="Z2566" i="1"/>
  <c r="K2567" i="1"/>
  <c r="L2567" i="1"/>
  <c r="X2567" i="1"/>
  <c r="S2567" i="1"/>
  <c r="W2567" i="1"/>
  <c r="Y2567" i="1"/>
  <c r="Z2567" i="1"/>
  <c r="K2568" i="1"/>
  <c r="L2568" i="1"/>
  <c r="X2568" i="1"/>
  <c r="S2568" i="1"/>
  <c r="W2568" i="1"/>
  <c r="Y2568" i="1"/>
  <c r="Z2568" i="1"/>
  <c r="K2899" i="1"/>
  <c r="L2899" i="1"/>
  <c r="X2899" i="1"/>
  <c r="S2899" i="1"/>
  <c r="W2899" i="1"/>
  <c r="Y2899" i="1"/>
  <c r="Z2899" i="1"/>
  <c r="K2945" i="1"/>
  <c r="L2945" i="1"/>
  <c r="X2945" i="1"/>
  <c r="S2945" i="1"/>
  <c r="W2945" i="1"/>
  <c r="Y2945" i="1"/>
  <c r="Z2945" i="1"/>
  <c r="K2999" i="1"/>
  <c r="L2999" i="1"/>
  <c r="X2999" i="1"/>
  <c r="S2999" i="1"/>
  <c r="W2999" i="1"/>
  <c r="Y2999" i="1"/>
  <c r="Z2999" i="1"/>
  <c r="K962" i="1"/>
  <c r="L962" i="1"/>
  <c r="X962" i="1"/>
  <c r="S962" i="1"/>
  <c r="W962" i="1"/>
  <c r="Y962" i="1"/>
  <c r="Z962" i="1"/>
  <c r="K1158" i="1"/>
  <c r="L1158" i="1"/>
  <c r="X1158" i="1"/>
  <c r="S1158" i="1"/>
  <c r="W1158" i="1"/>
  <c r="Y1158" i="1"/>
  <c r="Z1158" i="1"/>
  <c r="K1187" i="1"/>
  <c r="L1187" i="1"/>
  <c r="X1187" i="1"/>
  <c r="S1187" i="1"/>
  <c r="W1187" i="1"/>
  <c r="Y1187" i="1"/>
  <c r="Z1187" i="1"/>
  <c r="K1304" i="1"/>
  <c r="L1304" i="1"/>
  <c r="X1304" i="1"/>
  <c r="S1304" i="1"/>
  <c r="W1304" i="1"/>
  <c r="Y1304" i="1"/>
  <c r="Z1304" i="1"/>
  <c r="K1305" i="1"/>
  <c r="L1305" i="1"/>
  <c r="X1305" i="1"/>
  <c r="S1305" i="1"/>
  <c r="W1305" i="1"/>
  <c r="Y1305" i="1"/>
  <c r="Z1305" i="1"/>
  <c r="K1484" i="1"/>
  <c r="L1484" i="1"/>
  <c r="X1484" i="1"/>
  <c r="S1484" i="1"/>
  <c r="W1484" i="1"/>
  <c r="Y1484" i="1"/>
  <c r="Z1484" i="1"/>
  <c r="K1652" i="1"/>
  <c r="L1652" i="1"/>
  <c r="X1652" i="1"/>
  <c r="S1652" i="1"/>
  <c r="W1652" i="1"/>
  <c r="Y1652" i="1"/>
  <c r="Z1652" i="1"/>
  <c r="K1653" i="1"/>
  <c r="L1653" i="1"/>
  <c r="X1653" i="1"/>
  <c r="S1653" i="1"/>
  <c r="W1653" i="1"/>
  <c r="Y1653" i="1"/>
  <c r="Z1653" i="1"/>
  <c r="K2019" i="1"/>
  <c r="L2019" i="1"/>
  <c r="X2019" i="1"/>
  <c r="S2019" i="1"/>
  <c r="W2019" i="1"/>
  <c r="Y2019" i="1"/>
  <c r="Z2019" i="1"/>
  <c r="K2308" i="1"/>
  <c r="L2308" i="1"/>
  <c r="X2308" i="1"/>
  <c r="S2308" i="1"/>
  <c r="W2308" i="1"/>
  <c r="Y2308" i="1"/>
  <c r="Z2308" i="1"/>
  <c r="K2470" i="1"/>
  <c r="L2470" i="1"/>
  <c r="X2470" i="1"/>
  <c r="S2470" i="1"/>
  <c r="W2470" i="1"/>
  <c r="Y2470" i="1"/>
  <c r="Z2470" i="1"/>
  <c r="K3044" i="1"/>
  <c r="L3044" i="1"/>
  <c r="X3044" i="1"/>
  <c r="S3044" i="1"/>
  <c r="W3044" i="1"/>
  <c r="Y3044" i="1"/>
  <c r="Z3044" i="1"/>
  <c r="K73" i="1"/>
  <c r="L73" i="1"/>
  <c r="X73" i="1"/>
  <c r="S73" i="1"/>
  <c r="W73" i="1"/>
  <c r="Y73" i="1"/>
  <c r="Z73" i="1"/>
  <c r="K130" i="1"/>
  <c r="L130" i="1"/>
  <c r="X130" i="1"/>
  <c r="S130" i="1"/>
  <c r="W130" i="1"/>
  <c r="Y130" i="1"/>
  <c r="Z130" i="1"/>
  <c r="K269" i="1"/>
  <c r="L269" i="1"/>
  <c r="X269" i="1"/>
  <c r="S269" i="1"/>
  <c r="W269" i="1"/>
  <c r="Y269" i="1"/>
  <c r="Z269" i="1"/>
  <c r="K519" i="1"/>
  <c r="L519" i="1"/>
  <c r="X519" i="1"/>
  <c r="S519" i="1"/>
  <c r="W519" i="1"/>
  <c r="Y519" i="1"/>
  <c r="Z519" i="1"/>
  <c r="K568" i="1"/>
  <c r="L568" i="1"/>
  <c r="X568" i="1"/>
  <c r="S568" i="1"/>
  <c r="W568" i="1"/>
  <c r="Y568" i="1"/>
  <c r="Z568" i="1"/>
  <c r="K588" i="1"/>
  <c r="L588" i="1"/>
  <c r="X588" i="1"/>
  <c r="S588" i="1"/>
  <c r="W588" i="1"/>
  <c r="Y588" i="1"/>
  <c r="Z588" i="1"/>
  <c r="K736" i="1"/>
  <c r="L736" i="1"/>
  <c r="X736" i="1"/>
  <c r="S736" i="1"/>
  <c r="W736" i="1"/>
  <c r="Y736" i="1"/>
  <c r="Z736" i="1"/>
  <c r="K2022" i="1"/>
  <c r="L2022" i="1"/>
  <c r="X2022" i="1"/>
  <c r="S2022" i="1"/>
  <c r="W2022" i="1"/>
  <c r="Y2022" i="1"/>
  <c r="Z2022" i="1"/>
  <c r="K2906" i="1"/>
  <c r="L2906" i="1"/>
  <c r="X2906" i="1"/>
  <c r="S2906" i="1"/>
  <c r="W2906" i="1"/>
  <c r="Y2906" i="1"/>
  <c r="Z2906" i="1"/>
  <c r="K499" i="1"/>
  <c r="L499" i="1"/>
  <c r="X499" i="1"/>
  <c r="S499" i="1"/>
  <c r="W499" i="1"/>
  <c r="Y499" i="1"/>
  <c r="Z499" i="1"/>
  <c r="K714" i="1"/>
  <c r="L714" i="1"/>
  <c r="X714" i="1"/>
  <c r="S714" i="1"/>
  <c r="W714" i="1"/>
  <c r="Y714" i="1"/>
  <c r="Z714" i="1"/>
  <c r="K1759" i="1"/>
  <c r="L1759" i="1"/>
  <c r="X1759" i="1"/>
  <c r="S1759" i="1"/>
  <c r="W1759" i="1"/>
  <c r="Y1759" i="1"/>
  <c r="Z1759" i="1"/>
  <c r="K3033" i="1"/>
  <c r="L3033" i="1"/>
  <c r="X3033" i="1"/>
  <c r="S3033" i="1"/>
  <c r="W3033" i="1"/>
  <c r="Y3033" i="1"/>
  <c r="Z3033" i="1"/>
  <c r="K988" i="1"/>
  <c r="L988" i="1"/>
  <c r="X988" i="1"/>
  <c r="S988" i="1"/>
  <c r="W988" i="1"/>
  <c r="Y988" i="1"/>
  <c r="Z988" i="1"/>
  <c r="K2957" i="1"/>
  <c r="L2957" i="1"/>
  <c r="X2957" i="1"/>
  <c r="S2957" i="1"/>
  <c r="W2957" i="1"/>
  <c r="Y2957" i="1"/>
  <c r="Z2957" i="1"/>
  <c r="K2744" i="1"/>
  <c r="L2744" i="1"/>
  <c r="X2744" i="1"/>
  <c r="S2744" i="1"/>
  <c r="W2744" i="1"/>
  <c r="Y2744" i="1"/>
  <c r="Z2744" i="1"/>
  <c r="K66" i="1"/>
  <c r="L66" i="1"/>
  <c r="X66" i="1"/>
  <c r="S66" i="1"/>
  <c r="W66" i="1"/>
  <c r="Y66" i="1"/>
  <c r="Z66" i="1"/>
  <c r="K2877" i="1"/>
  <c r="L2877" i="1"/>
  <c r="X2877" i="1"/>
  <c r="S2877" i="1"/>
  <c r="W2877" i="1"/>
  <c r="Y2877" i="1"/>
  <c r="Z2877" i="1"/>
  <c r="K667" i="1"/>
  <c r="L667" i="1"/>
  <c r="X667" i="1"/>
  <c r="S667" i="1"/>
  <c r="W667" i="1"/>
  <c r="Y667" i="1"/>
  <c r="Z667" i="1"/>
  <c r="K265" i="1"/>
  <c r="L265" i="1"/>
  <c r="X265" i="1"/>
  <c r="S265" i="1"/>
  <c r="W265" i="1"/>
  <c r="Y265" i="1"/>
  <c r="Z265" i="1"/>
  <c r="L2" i="1"/>
  <c r="X2" i="1"/>
  <c r="S2" i="1"/>
  <c r="W2" i="1"/>
  <c r="Y2" i="1"/>
  <c r="Z2" i="1"/>
  <c r="K1063" i="1"/>
  <c r="L1063" i="1"/>
  <c r="X1063" i="1"/>
  <c r="S1063" i="1"/>
  <c r="W1063" i="1"/>
  <c r="Y1063" i="1"/>
  <c r="Z1063" i="1"/>
  <c r="K1138" i="1"/>
  <c r="L1138" i="1"/>
  <c r="X1138" i="1"/>
  <c r="S1138" i="1"/>
  <c r="W1138" i="1"/>
  <c r="Y1138" i="1"/>
  <c r="Z1138" i="1"/>
  <c r="K1237" i="1"/>
  <c r="L1237" i="1"/>
  <c r="X1237" i="1"/>
  <c r="S1237" i="1"/>
  <c r="W1237" i="1"/>
  <c r="Y1237" i="1"/>
  <c r="Z1237" i="1"/>
  <c r="K1265" i="1"/>
  <c r="L1265" i="1"/>
  <c r="X1265" i="1"/>
  <c r="S1265" i="1"/>
  <c r="W1265" i="1"/>
  <c r="Y1265" i="1"/>
  <c r="Z1265" i="1"/>
  <c r="K1463" i="1"/>
  <c r="L1463" i="1"/>
  <c r="X1463" i="1"/>
  <c r="S1463" i="1"/>
  <c r="W1463" i="1"/>
  <c r="Y1463" i="1"/>
  <c r="Z1463" i="1"/>
  <c r="K1715" i="1"/>
  <c r="L1715" i="1"/>
  <c r="X1715" i="1"/>
  <c r="S1715" i="1"/>
  <c r="W1715" i="1"/>
  <c r="Y1715" i="1"/>
  <c r="Z1715" i="1"/>
  <c r="K1887" i="1"/>
  <c r="L1887" i="1"/>
  <c r="X1887" i="1"/>
  <c r="S1887" i="1"/>
  <c r="W1887" i="1"/>
  <c r="Y1887" i="1"/>
  <c r="Z1887" i="1"/>
  <c r="K2142" i="1"/>
  <c r="L2142" i="1"/>
  <c r="X2142" i="1"/>
  <c r="S2142" i="1"/>
  <c r="W2142" i="1"/>
  <c r="Y2142" i="1"/>
  <c r="Z2142" i="1"/>
  <c r="K2298" i="1"/>
  <c r="L2298" i="1"/>
  <c r="X2298" i="1"/>
  <c r="S2298" i="1"/>
  <c r="W2298" i="1"/>
  <c r="Y2298" i="1"/>
  <c r="Z2298" i="1"/>
  <c r="K2498" i="1"/>
  <c r="L2498" i="1"/>
  <c r="X2498" i="1"/>
  <c r="S2498" i="1"/>
  <c r="W2498" i="1"/>
  <c r="Y2498" i="1"/>
  <c r="Z2498" i="1"/>
  <c r="K2640" i="1"/>
  <c r="L2640" i="1"/>
  <c r="X2640" i="1"/>
  <c r="S2640" i="1"/>
  <c r="W2640" i="1"/>
  <c r="Y2640" i="1"/>
  <c r="Z2640" i="1"/>
  <c r="K2959" i="1"/>
  <c r="L2959" i="1"/>
  <c r="X2959" i="1"/>
  <c r="S2959" i="1"/>
  <c r="W2959" i="1"/>
  <c r="Y2959" i="1"/>
  <c r="Z2959" i="1"/>
  <c r="K47" i="1"/>
  <c r="L47" i="1"/>
  <c r="X47" i="1"/>
  <c r="S47" i="1"/>
  <c r="W47" i="1"/>
  <c r="Y47" i="1"/>
  <c r="Z47" i="1"/>
  <c r="K69" i="1"/>
  <c r="L69" i="1"/>
  <c r="X69" i="1"/>
  <c r="S69" i="1"/>
  <c r="W69" i="1"/>
  <c r="Y69" i="1"/>
  <c r="Z69" i="1"/>
  <c r="K387" i="1"/>
  <c r="L387" i="1"/>
  <c r="X387" i="1"/>
  <c r="S387" i="1"/>
  <c r="W387" i="1"/>
  <c r="Y387" i="1"/>
  <c r="Z387" i="1"/>
  <c r="K548" i="1"/>
  <c r="L548" i="1"/>
  <c r="X548" i="1"/>
  <c r="S548" i="1"/>
  <c r="W548" i="1"/>
  <c r="Y548" i="1"/>
  <c r="Z548" i="1"/>
  <c r="K645" i="1"/>
  <c r="L645" i="1"/>
  <c r="X645" i="1"/>
  <c r="S645" i="1"/>
  <c r="W645" i="1"/>
  <c r="Y645" i="1"/>
  <c r="Z645" i="1"/>
  <c r="K882" i="1"/>
  <c r="L882" i="1"/>
  <c r="X882" i="1"/>
  <c r="S882" i="1"/>
  <c r="W882" i="1"/>
  <c r="Y882" i="1"/>
  <c r="Z882" i="1"/>
  <c r="K1306" i="1"/>
  <c r="L1306" i="1"/>
  <c r="X1306" i="1"/>
  <c r="S1306" i="1"/>
  <c r="W1306" i="1"/>
  <c r="Y1306" i="1"/>
  <c r="Z1306" i="1"/>
  <c r="K1654" i="1"/>
  <c r="L1654" i="1"/>
  <c r="X1654" i="1"/>
  <c r="S1654" i="1"/>
  <c r="W1654" i="1"/>
  <c r="Y1654" i="1"/>
  <c r="Z1654" i="1"/>
  <c r="K1769" i="1"/>
  <c r="L1769" i="1"/>
  <c r="X1769" i="1"/>
  <c r="S1769" i="1"/>
  <c r="W1769" i="1"/>
  <c r="Y1769" i="1"/>
  <c r="Z1769" i="1"/>
  <c r="K1984" i="1"/>
  <c r="L1984" i="1"/>
  <c r="X1984" i="1"/>
  <c r="S1984" i="1"/>
  <c r="W1984" i="1"/>
  <c r="Y1984" i="1"/>
  <c r="Z1984" i="1"/>
  <c r="K1985" i="1"/>
  <c r="L1985" i="1"/>
  <c r="X1985" i="1"/>
  <c r="S1985" i="1"/>
  <c r="W1985" i="1"/>
  <c r="Y1985" i="1"/>
  <c r="Z1985" i="1"/>
  <c r="K2246" i="1"/>
  <c r="L2246" i="1"/>
  <c r="X2246" i="1"/>
  <c r="S2246" i="1"/>
  <c r="W2246" i="1"/>
  <c r="Y2246" i="1"/>
  <c r="Z2246" i="1"/>
  <c r="K2309" i="1"/>
  <c r="L2309" i="1"/>
  <c r="X2309" i="1"/>
  <c r="S2309" i="1"/>
  <c r="W2309" i="1"/>
  <c r="Y2309" i="1"/>
  <c r="Z2309" i="1"/>
  <c r="K2592" i="1"/>
  <c r="L2592" i="1"/>
  <c r="X2592" i="1"/>
  <c r="S2592" i="1"/>
  <c r="W2592" i="1"/>
  <c r="Y2592" i="1"/>
  <c r="Z2592" i="1"/>
  <c r="K2809" i="1"/>
  <c r="L2809" i="1"/>
  <c r="X2809" i="1"/>
  <c r="S2809" i="1"/>
  <c r="W2809" i="1"/>
  <c r="Y2809" i="1"/>
  <c r="Z2809" i="1"/>
  <c r="K2810" i="1"/>
  <c r="L2810" i="1"/>
  <c r="X2810" i="1"/>
  <c r="S2810" i="1"/>
  <c r="W2810" i="1"/>
  <c r="Y2810" i="1"/>
  <c r="Z2810" i="1"/>
  <c r="K2950" i="1"/>
  <c r="L2950" i="1"/>
  <c r="X2950" i="1"/>
  <c r="S2950" i="1"/>
  <c r="W2950" i="1"/>
  <c r="Y2950" i="1"/>
  <c r="Z2950" i="1"/>
  <c r="K2970" i="1"/>
  <c r="L2970" i="1"/>
  <c r="X2970" i="1"/>
  <c r="S2970" i="1"/>
  <c r="W2970" i="1"/>
  <c r="Y2970" i="1"/>
  <c r="Z2970" i="1"/>
  <c r="K3052" i="1"/>
  <c r="L3052" i="1"/>
  <c r="X3052" i="1"/>
  <c r="S3052" i="1"/>
  <c r="W3052" i="1"/>
  <c r="Y3052" i="1"/>
  <c r="Z3052" i="1"/>
  <c r="K92" i="1"/>
  <c r="L92" i="1"/>
  <c r="X92" i="1"/>
  <c r="S92" i="1"/>
  <c r="W92" i="1"/>
  <c r="Y92" i="1"/>
  <c r="Z92" i="1"/>
  <c r="K836" i="1"/>
  <c r="L836" i="1"/>
  <c r="X836" i="1"/>
  <c r="S836" i="1"/>
  <c r="W836" i="1"/>
  <c r="Y836" i="1"/>
  <c r="Z836" i="1"/>
  <c r="K2032" i="1"/>
  <c r="L2032" i="1"/>
  <c r="X2032" i="1"/>
  <c r="S2032" i="1"/>
  <c r="W2032" i="1"/>
  <c r="Y2032" i="1"/>
  <c r="Z2032" i="1"/>
  <c r="K2883" i="1"/>
  <c r="L2883" i="1"/>
  <c r="X2883" i="1"/>
  <c r="S2883" i="1"/>
  <c r="W2883" i="1"/>
  <c r="Y2883" i="1"/>
  <c r="Z2883" i="1"/>
  <c r="K2274" i="1"/>
  <c r="L2274" i="1"/>
  <c r="X2274" i="1"/>
  <c r="S2274" i="1"/>
  <c r="W2274" i="1"/>
  <c r="Y2274" i="1"/>
  <c r="Z2274" i="1"/>
  <c r="K1549" i="1"/>
  <c r="L1549" i="1"/>
  <c r="X1549" i="1"/>
  <c r="S1549" i="1"/>
  <c r="W1549" i="1"/>
  <c r="Y1549" i="1"/>
  <c r="Z1549" i="1"/>
  <c r="K2700" i="1"/>
  <c r="L2700" i="1"/>
  <c r="X2700" i="1"/>
  <c r="S2700" i="1"/>
  <c r="W2700" i="1"/>
  <c r="Y2700" i="1"/>
  <c r="Z2700" i="1"/>
  <c r="K687" i="1"/>
  <c r="L687" i="1"/>
  <c r="X687" i="1"/>
  <c r="S687" i="1"/>
  <c r="W687" i="1"/>
  <c r="Y687" i="1"/>
  <c r="Z687" i="1"/>
  <c r="K3" i="1"/>
  <c r="L3" i="1"/>
  <c r="X3" i="1"/>
  <c r="S3" i="1"/>
  <c r="W3" i="1"/>
  <c r="Y3" i="1"/>
  <c r="Z3" i="1"/>
  <c r="K99" i="1"/>
  <c r="L99" i="1"/>
  <c r="X99" i="1"/>
  <c r="S99" i="1"/>
  <c r="W99" i="1"/>
  <c r="Y99" i="1"/>
  <c r="Z99" i="1"/>
  <c r="K290" i="1"/>
  <c r="L290" i="1"/>
  <c r="X290" i="1"/>
  <c r="S290" i="1"/>
  <c r="W290" i="1"/>
  <c r="Y290" i="1"/>
  <c r="Z290" i="1"/>
  <c r="K428" i="1"/>
  <c r="L428" i="1"/>
  <c r="X428" i="1"/>
  <c r="S428" i="1"/>
  <c r="W428" i="1"/>
  <c r="Y428" i="1"/>
  <c r="Z428" i="1"/>
  <c r="K453" i="1"/>
  <c r="L453" i="1"/>
  <c r="X453" i="1"/>
  <c r="S453" i="1"/>
  <c r="W453" i="1"/>
  <c r="Y453" i="1"/>
  <c r="Z453" i="1"/>
  <c r="K506" i="1"/>
  <c r="L506" i="1"/>
  <c r="X506" i="1"/>
  <c r="S506" i="1"/>
  <c r="W506" i="1"/>
  <c r="Y506" i="1"/>
  <c r="Z506" i="1"/>
  <c r="K600" i="1"/>
  <c r="L600" i="1"/>
  <c r="X600" i="1"/>
  <c r="S600" i="1"/>
  <c r="W600" i="1"/>
  <c r="Y600" i="1"/>
  <c r="Z600" i="1"/>
  <c r="K854" i="1"/>
  <c r="L854" i="1"/>
  <c r="X854" i="1"/>
  <c r="S854" i="1"/>
  <c r="W854" i="1"/>
  <c r="Y854" i="1"/>
  <c r="Z854" i="1"/>
  <c r="K933" i="1"/>
  <c r="L933" i="1"/>
  <c r="X933" i="1"/>
  <c r="S933" i="1"/>
  <c r="W933" i="1"/>
  <c r="Y933" i="1"/>
  <c r="Z933" i="1"/>
  <c r="K1176" i="1"/>
  <c r="L1176" i="1"/>
  <c r="X1176" i="1"/>
  <c r="S1176" i="1"/>
  <c r="W1176" i="1"/>
  <c r="Y1176" i="1"/>
  <c r="Z1176" i="1"/>
  <c r="K1177" i="1"/>
  <c r="L1177" i="1"/>
  <c r="X1177" i="1"/>
  <c r="S1177" i="1"/>
  <c r="W1177" i="1"/>
  <c r="Y1177" i="1"/>
  <c r="Z1177" i="1"/>
  <c r="K1238" i="1"/>
  <c r="L1238" i="1"/>
  <c r="X1238" i="1"/>
  <c r="S1238" i="1"/>
  <c r="W1238" i="1"/>
  <c r="Y1238" i="1"/>
  <c r="Z1238" i="1"/>
  <c r="K1239" i="1"/>
  <c r="L1239" i="1"/>
  <c r="X1239" i="1"/>
  <c r="S1239" i="1"/>
  <c r="W1239" i="1"/>
  <c r="Y1239" i="1"/>
  <c r="Z1239" i="1"/>
  <c r="K1240" i="1"/>
  <c r="L1240" i="1"/>
  <c r="X1240" i="1"/>
  <c r="S1240" i="1"/>
  <c r="W1240" i="1"/>
  <c r="Y1240" i="1"/>
  <c r="Z1240" i="1"/>
  <c r="K1446" i="1"/>
  <c r="L1446" i="1"/>
  <c r="X1446" i="1"/>
  <c r="S1446" i="1"/>
  <c r="W1446" i="1"/>
  <c r="Y1446" i="1"/>
  <c r="Z1446" i="1"/>
  <c r="K1529" i="1"/>
  <c r="L1529" i="1"/>
  <c r="X1529" i="1"/>
  <c r="S1529" i="1"/>
  <c r="W1529" i="1"/>
  <c r="Y1529" i="1"/>
  <c r="Z1529" i="1"/>
  <c r="K1716" i="1"/>
  <c r="L1716" i="1"/>
  <c r="X1716" i="1"/>
  <c r="S1716" i="1"/>
  <c r="W1716" i="1"/>
  <c r="Y1716" i="1"/>
  <c r="Z1716" i="1"/>
  <c r="K1832" i="1"/>
  <c r="L1832" i="1"/>
  <c r="X1832" i="1"/>
  <c r="S1832" i="1"/>
  <c r="W1832" i="1"/>
  <c r="Y1832" i="1"/>
  <c r="Z1832" i="1"/>
  <c r="K2263" i="1"/>
  <c r="L2263" i="1"/>
  <c r="X2263" i="1"/>
  <c r="S2263" i="1"/>
  <c r="W2263" i="1"/>
  <c r="Y2263" i="1"/>
  <c r="Z2263" i="1"/>
  <c r="K2299" i="1"/>
  <c r="L2299" i="1"/>
  <c r="X2299" i="1"/>
  <c r="S2299" i="1"/>
  <c r="W2299" i="1"/>
  <c r="Y2299" i="1"/>
  <c r="Z2299" i="1"/>
  <c r="K2368" i="1"/>
  <c r="L2368" i="1"/>
  <c r="X2368" i="1"/>
  <c r="S2368" i="1"/>
  <c r="W2368" i="1"/>
  <c r="Y2368" i="1"/>
  <c r="Z2368" i="1"/>
  <c r="K2456" i="1"/>
  <c r="L2456" i="1"/>
  <c r="X2456" i="1"/>
  <c r="S2456" i="1"/>
  <c r="W2456" i="1"/>
  <c r="Y2456" i="1"/>
  <c r="Z2456" i="1"/>
  <c r="K2545" i="1"/>
  <c r="L2545" i="1"/>
  <c r="X2545" i="1"/>
  <c r="S2545" i="1"/>
  <c r="W2545" i="1"/>
  <c r="Y2545" i="1"/>
  <c r="Z2545" i="1"/>
  <c r="K2569" i="1"/>
  <c r="L2569" i="1"/>
  <c r="X2569" i="1"/>
  <c r="S2569" i="1"/>
  <c r="W2569" i="1"/>
  <c r="Y2569" i="1"/>
  <c r="Z2569" i="1"/>
  <c r="K2909" i="1"/>
  <c r="L2909" i="1"/>
  <c r="X2909" i="1"/>
  <c r="S2909" i="1"/>
  <c r="W2909" i="1"/>
  <c r="Y2909" i="1"/>
  <c r="Z2909" i="1"/>
  <c r="K2960" i="1"/>
  <c r="L2960" i="1"/>
  <c r="X2960" i="1"/>
  <c r="S2960" i="1"/>
  <c r="W2960" i="1"/>
  <c r="Y2960" i="1"/>
  <c r="Z2960" i="1"/>
  <c r="K3020" i="1"/>
  <c r="L3020" i="1"/>
  <c r="X3020" i="1"/>
  <c r="S3020" i="1"/>
  <c r="W3020" i="1"/>
  <c r="Y3020" i="1"/>
  <c r="Z3020" i="1"/>
  <c r="K70" i="1"/>
  <c r="L70" i="1"/>
  <c r="X70" i="1"/>
  <c r="S70" i="1"/>
  <c r="W70" i="1"/>
  <c r="Y70" i="1"/>
  <c r="Z70" i="1"/>
  <c r="K255" i="1"/>
  <c r="L255" i="1"/>
  <c r="X255" i="1"/>
  <c r="S255" i="1"/>
  <c r="W255" i="1"/>
  <c r="Y255" i="1"/>
  <c r="Z255" i="1"/>
  <c r="K365" i="1"/>
  <c r="L365" i="1"/>
  <c r="X365" i="1"/>
  <c r="S365" i="1"/>
  <c r="W365" i="1"/>
  <c r="Y365" i="1"/>
  <c r="Z365" i="1"/>
  <c r="K420" i="1"/>
  <c r="L420" i="1"/>
  <c r="X420" i="1"/>
  <c r="S420" i="1"/>
  <c r="W420" i="1"/>
  <c r="Y420" i="1"/>
  <c r="Z420" i="1"/>
  <c r="K434" i="1"/>
  <c r="L434" i="1"/>
  <c r="X434" i="1"/>
  <c r="S434" i="1"/>
  <c r="W434" i="1"/>
  <c r="Y434" i="1"/>
  <c r="Z434" i="1"/>
  <c r="K549" i="1"/>
  <c r="L549" i="1"/>
  <c r="X549" i="1"/>
  <c r="S549" i="1"/>
  <c r="W549" i="1"/>
  <c r="Y549" i="1"/>
  <c r="Z549" i="1"/>
  <c r="K580" i="1"/>
  <c r="L580" i="1"/>
  <c r="X580" i="1"/>
  <c r="S580" i="1"/>
  <c r="W580" i="1"/>
  <c r="Y580" i="1"/>
  <c r="Z580" i="1"/>
  <c r="K611" i="1"/>
  <c r="L611" i="1"/>
  <c r="X611" i="1"/>
  <c r="S611" i="1"/>
  <c r="W611" i="1"/>
  <c r="Y611" i="1"/>
  <c r="Z611" i="1"/>
  <c r="K646" i="1"/>
  <c r="L646" i="1"/>
  <c r="X646" i="1"/>
  <c r="S646" i="1"/>
  <c r="W646" i="1"/>
  <c r="Y646" i="1"/>
  <c r="Z646" i="1"/>
  <c r="K1041" i="1"/>
  <c r="L1041" i="1"/>
  <c r="X1041" i="1"/>
  <c r="S1041" i="1"/>
  <c r="W1041" i="1"/>
  <c r="Y1041" i="1"/>
  <c r="Z1041" i="1"/>
  <c r="K1188" i="1"/>
  <c r="L1188" i="1"/>
  <c r="X1188" i="1"/>
  <c r="S1188" i="1"/>
  <c r="W1188" i="1"/>
  <c r="Y1188" i="1"/>
  <c r="Z1188" i="1"/>
  <c r="K1307" i="1"/>
  <c r="L1307" i="1"/>
  <c r="X1307" i="1"/>
  <c r="S1307" i="1"/>
  <c r="W1307" i="1"/>
  <c r="Y1307" i="1"/>
  <c r="Z1307" i="1"/>
  <c r="K1485" i="1"/>
  <c r="L1485" i="1"/>
  <c r="X1485" i="1"/>
  <c r="S1485" i="1"/>
  <c r="W1485" i="1"/>
  <c r="Y1485" i="1"/>
  <c r="Z1485" i="1"/>
  <c r="K1546" i="1"/>
  <c r="L1546" i="1"/>
  <c r="X1546" i="1"/>
  <c r="S1546" i="1"/>
  <c r="W1546" i="1"/>
  <c r="Y1546" i="1"/>
  <c r="Z1546" i="1"/>
  <c r="K1943" i="1"/>
  <c r="L1943" i="1"/>
  <c r="X1943" i="1"/>
  <c r="S1943" i="1"/>
  <c r="W1943" i="1"/>
  <c r="Y1943" i="1"/>
  <c r="Z1943" i="1"/>
  <c r="K2310" i="1"/>
  <c r="L2310" i="1"/>
  <c r="X2310" i="1"/>
  <c r="S2310" i="1"/>
  <c r="W2310" i="1"/>
  <c r="Y2310" i="1"/>
  <c r="Z2310" i="1"/>
  <c r="K2448" i="1"/>
  <c r="L2448" i="1"/>
  <c r="X2448" i="1"/>
  <c r="S2448" i="1"/>
  <c r="W2448" i="1"/>
  <c r="Y2448" i="1"/>
  <c r="Z2448" i="1"/>
  <c r="K2777" i="1"/>
  <c r="L2777" i="1"/>
  <c r="X2777" i="1"/>
  <c r="S2777" i="1"/>
  <c r="W2777" i="1"/>
  <c r="Y2777" i="1"/>
  <c r="Z2777" i="1"/>
  <c r="K2936" i="1"/>
  <c r="L2936" i="1"/>
  <c r="X2936" i="1"/>
  <c r="S2936" i="1"/>
  <c r="W2936" i="1"/>
  <c r="Y2936" i="1"/>
  <c r="Z2936" i="1"/>
  <c r="K2971" i="1"/>
  <c r="L2971" i="1"/>
  <c r="X2971" i="1"/>
  <c r="S2971" i="1"/>
  <c r="W2971" i="1"/>
  <c r="Y2971" i="1"/>
  <c r="Z2971" i="1"/>
  <c r="K487" i="1"/>
  <c r="L487" i="1"/>
  <c r="X487" i="1"/>
  <c r="S487" i="1"/>
  <c r="W487" i="1"/>
  <c r="Y487" i="1"/>
  <c r="Z487" i="1"/>
  <c r="K1420" i="1"/>
  <c r="L1420" i="1"/>
  <c r="X1420" i="1"/>
  <c r="S1420" i="1"/>
  <c r="W1420" i="1"/>
  <c r="Y1420" i="1"/>
  <c r="Z1420" i="1"/>
  <c r="K1606" i="1"/>
  <c r="L1606" i="1"/>
  <c r="X1606" i="1"/>
  <c r="S1606" i="1"/>
  <c r="W1606" i="1"/>
  <c r="Y1606" i="1"/>
  <c r="Z1606" i="1"/>
  <c r="K1668" i="1"/>
  <c r="L1668" i="1"/>
  <c r="X1668" i="1"/>
  <c r="S1668" i="1"/>
  <c r="W1668" i="1"/>
  <c r="Y1668" i="1"/>
  <c r="Z1668" i="1"/>
  <c r="K1688" i="1"/>
  <c r="L1688" i="1"/>
  <c r="X1688" i="1"/>
  <c r="S1688" i="1"/>
  <c r="W1688" i="1"/>
  <c r="Y1688" i="1"/>
  <c r="Z1688" i="1"/>
  <c r="K1938" i="1"/>
  <c r="L1938" i="1"/>
  <c r="X1938" i="1"/>
  <c r="S1938" i="1"/>
  <c r="W1938" i="1"/>
  <c r="Y1938" i="1"/>
  <c r="Z1938" i="1"/>
  <c r="K2780" i="1"/>
  <c r="L2780" i="1"/>
  <c r="X2780" i="1"/>
  <c r="S2780" i="1"/>
  <c r="W2780" i="1"/>
  <c r="Y2780" i="1"/>
  <c r="Z2780" i="1"/>
  <c r="K986" i="1"/>
  <c r="L986" i="1"/>
  <c r="X986" i="1"/>
  <c r="S986" i="1"/>
  <c r="W986" i="1"/>
  <c r="Y986" i="1"/>
  <c r="Z986" i="1"/>
  <c r="K2637" i="1"/>
  <c r="L2637" i="1"/>
  <c r="X2637" i="1"/>
  <c r="S2637" i="1"/>
  <c r="W2637" i="1"/>
  <c r="Y2637" i="1"/>
  <c r="Z2637" i="1"/>
  <c r="K2207" i="1"/>
  <c r="L2207" i="1"/>
  <c r="X2207" i="1"/>
  <c r="S2207" i="1"/>
  <c r="W2207" i="1"/>
  <c r="Y2207" i="1"/>
  <c r="Z2207" i="1"/>
  <c r="K326" i="1"/>
  <c r="L326" i="1"/>
  <c r="X326" i="1"/>
  <c r="S326" i="1"/>
  <c r="W326" i="1"/>
  <c r="Y326" i="1"/>
  <c r="Z326" i="1"/>
  <c r="K1378" i="1"/>
  <c r="L1378" i="1"/>
  <c r="X1378" i="1"/>
  <c r="S1378" i="1"/>
  <c r="W1378" i="1"/>
  <c r="Y1378" i="1"/>
  <c r="Z1378" i="1"/>
  <c r="K95" i="1"/>
  <c r="L95" i="1"/>
  <c r="X95" i="1"/>
  <c r="S95" i="1"/>
  <c r="W95" i="1"/>
  <c r="Y95" i="1"/>
  <c r="Z95" i="1"/>
  <c r="K2852" i="1"/>
  <c r="L2852" i="1"/>
  <c r="X2852" i="1"/>
  <c r="S2852" i="1"/>
  <c r="W2852" i="1"/>
  <c r="Y2852" i="1"/>
  <c r="Z2852" i="1"/>
  <c r="K147" i="1"/>
  <c r="L147" i="1"/>
  <c r="X147" i="1"/>
  <c r="S147" i="1"/>
  <c r="W147" i="1"/>
  <c r="Y147" i="1"/>
  <c r="Z147" i="1"/>
  <c r="K454" i="1"/>
  <c r="L454" i="1"/>
  <c r="X454" i="1"/>
  <c r="S454" i="1"/>
  <c r="W454" i="1"/>
  <c r="Y454" i="1"/>
  <c r="Z454" i="1"/>
  <c r="K469" i="1"/>
  <c r="L469" i="1"/>
  <c r="X469" i="1"/>
  <c r="S469" i="1"/>
  <c r="W469" i="1"/>
  <c r="Y469" i="1"/>
  <c r="Z469" i="1"/>
  <c r="K525" i="1"/>
  <c r="L525" i="1"/>
  <c r="X525" i="1"/>
  <c r="S525" i="1"/>
  <c r="W525" i="1"/>
  <c r="Y525" i="1"/>
  <c r="Z525" i="1"/>
  <c r="K669" i="1"/>
  <c r="L669" i="1"/>
  <c r="X669" i="1"/>
  <c r="S669" i="1"/>
  <c r="W669" i="1"/>
  <c r="Y669" i="1"/>
  <c r="Z669" i="1"/>
  <c r="K912" i="1"/>
  <c r="L912" i="1"/>
  <c r="X912" i="1"/>
  <c r="S912" i="1"/>
  <c r="W912" i="1"/>
  <c r="Y912" i="1"/>
  <c r="Z912" i="1"/>
  <c r="K934" i="1"/>
  <c r="L934" i="1"/>
  <c r="X934" i="1"/>
  <c r="S934" i="1"/>
  <c r="W934" i="1"/>
  <c r="Y934" i="1"/>
  <c r="Z934" i="1"/>
  <c r="K996" i="1"/>
  <c r="L996" i="1"/>
  <c r="X996" i="1"/>
  <c r="S996" i="1"/>
  <c r="W996" i="1"/>
  <c r="Y996" i="1"/>
  <c r="Z996" i="1"/>
  <c r="K997" i="1"/>
  <c r="L997" i="1"/>
  <c r="X997" i="1"/>
  <c r="S997" i="1"/>
  <c r="W997" i="1"/>
  <c r="Y997" i="1"/>
  <c r="Z997" i="1"/>
  <c r="K1266" i="1"/>
  <c r="L1266" i="1"/>
  <c r="X1266" i="1"/>
  <c r="S1266" i="1"/>
  <c r="W1266" i="1"/>
  <c r="Y1266" i="1"/>
  <c r="Z1266" i="1"/>
  <c r="K1717" i="1"/>
  <c r="L1717" i="1"/>
  <c r="X1717" i="1"/>
  <c r="S1717" i="1"/>
  <c r="W1717" i="1"/>
  <c r="Y1717" i="1"/>
  <c r="Z1717" i="1"/>
  <c r="K1777" i="1"/>
  <c r="L1777" i="1"/>
  <c r="X1777" i="1"/>
  <c r="S1777" i="1"/>
  <c r="W1777" i="1"/>
  <c r="Y1777" i="1"/>
  <c r="Z1777" i="1"/>
  <c r="K1791" i="1"/>
  <c r="L1791" i="1"/>
  <c r="X1791" i="1"/>
  <c r="S1791" i="1"/>
  <c r="W1791" i="1"/>
  <c r="Y1791" i="1"/>
  <c r="Z1791" i="1"/>
  <c r="K1968" i="1"/>
  <c r="L1968" i="1"/>
  <c r="X1968" i="1"/>
  <c r="S1968" i="1"/>
  <c r="W1968" i="1"/>
  <c r="Y1968" i="1"/>
  <c r="Z1968" i="1"/>
  <c r="K2457" i="1"/>
  <c r="L2457" i="1"/>
  <c r="X2457" i="1"/>
  <c r="S2457" i="1"/>
  <c r="W2457" i="1"/>
  <c r="Y2457" i="1"/>
  <c r="Z2457" i="1"/>
  <c r="K2727" i="1"/>
  <c r="L2727" i="1"/>
  <c r="X2727" i="1"/>
  <c r="S2727" i="1"/>
  <c r="W2727" i="1"/>
  <c r="Y2727" i="1"/>
  <c r="Z2727" i="1"/>
  <c r="K2841" i="1"/>
  <c r="L2841" i="1"/>
  <c r="X2841" i="1"/>
  <c r="S2841" i="1"/>
  <c r="W2841" i="1"/>
  <c r="Y2841" i="1"/>
  <c r="Z2841" i="1"/>
  <c r="K2878" i="1"/>
  <c r="L2878" i="1"/>
  <c r="X2878" i="1"/>
  <c r="S2878" i="1"/>
  <c r="W2878" i="1"/>
  <c r="Y2878" i="1"/>
  <c r="Z2878" i="1"/>
  <c r="K2910" i="1"/>
  <c r="L2910" i="1"/>
  <c r="X2910" i="1"/>
  <c r="S2910" i="1"/>
  <c r="W2910" i="1"/>
  <c r="Y2910" i="1"/>
  <c r="Z2910" i="1"/>
  <c r="K22" i="1"/>
  <c r="L22" i="1"/>
  <c r="X22" i="1"/>
  <c r="S22" i="1"/>
  <c r="W22" i="1"/>
  <c r="Y22" i="1"/>
  <c r="Z22" i="1"/>
  <c r="K190" i="1"/>
  <c r="L190" i="1"/>
  <c r="X190" i="1"/>
  <c r="S190" i="1"/>
  <c r="W190" i="1"/>
  <c r="Y190" i="1"/>
  <c r="Z190" i="1"/>
  <c r="K478" i="1"/>
  <c r="L478" i="1"/>
  <c r="X478" i="1"/>
  <c r="S478" i="1"/>
  <c r="W478" i="1"/>
  <c r="Y478" i="1"/>
  <c r="Z478" i="1"/>
  <c r="K550" i="1"/>
  <c r="L550" i="1"/>
  <c r="X550" i="1"/>
  <c r="S550" i="1"/>
  <c r="W550" i="1"/>
  <c r="Y550" i="1"/>
  <c r="Z550" i="1"/>
  <c r="K686" i="1"/>
  <c r="L686" i="1"/>
  <c r="X686" i="1"/>
  <c r="S686" i="1"/>
  <c r="W686" i="1"/>
  <c r="Y686" i="1"/>
  <c r="Z686" i="1"/>
  <c r="K1486" i="1"/>
  <c r="L1486" i="1"/>
  <c r="X1486" i="1"/>
  <c r="S1486" i="1"/>
  <c r="W1486" i="1"/>
  <c r="Y1486" i="1"/>
  <c r="Z1486" i="1"/>
  <c r="K1511" i="1"/>
  <c r="L1511" i="1"/>
  <c r="X1511" i="1"/>
  <c r="S1511" i="1"/>
  <c r="W1511" i="1"/>
  <c r="Y1511" i="1"/>
  <c r="Z1511" i="1"/>
  <c r="K1792" i="1"/>
  <c r="L1792" i="1"/>
  <c r="X1792" i="1"/>
  <c r="S1792" i="1"/>
  <c r="W1792" i="1"/>
  <c r="Y1792" i="1"/>
  <c r="Z1792" i="1"/>
  <c r="K1986" i="1"/>
  <c r="L1986" i="1"/>
  <c r="X1986" i="1"/>
  <c r="S1986" i="1"/>
  <c r="W1986" i="1"/>
  <c r="Y1986" i="1"/>
  <c r="Z1986" i="1"/>
  <c r="K1987" i="1"/>
  <c r="L1987" i="1"/>
  <c r="X1987" i="1"/>
  <c r="S1987" i="1"/>
  <c r="W1987" i="1"/>
  <c r="Y1987" i="1"/>
  <c r="Z1987" i="1"/>
  <c r="K2511" i="1"/>
  <c r="L2511" i="1"/>
  <c r="X2511" i="1"/>
  <c r="S2511" i="1"/>
  <c r="W2511" i="1"/>
  <c r="Y2511" i="1"/>
  <c r="Z2511" i="1"/>
  <c r="K2593" i="1"/>
  <c r="L2593" i="1"/>
  <c r="X2593" i="1"/>
  <c r="S2593" i="1"/>
  <c r="W2593" i="1"/>
  <c r="Y2593" i="1"/>
  <c r="Z2593" i="1"/>
  <c r="K2972" i="1"/>
  <c r="L2972" i="1"/>
  <c r="X2972" i="1"/>
  <c r="S2972" i="1"/>
  <c r="W2972" i="1"/>
  <c r="Y2972" i="1"/>
  <c r="Z2972" i="1"/>
  <c r="K3013" i="1"/>
  <c r="L3013" i="1"/>
  <c r="X3013" i="1"/>
  <c r="S3013" i="1"/>
  <c r="W3013" i="1"/>
  <c r="Y3013" i="1"/>
  <c r="Z3013" i="1"/>
  <c r="K54" i="1"/>
  <c r="L54" i="1"/>
  <c r="X54" i="1"/>
  <c r="S54" i="1"/>
  <c r="W54" i="1"/>
  <c r="Y54" i="1"/>
  <c r="Z54" i="1"/>
  <c r="K1939" i="1"/>
  <c r="L1939" i="1"/>
  <c r="X1939" i="1"/>
  <c r="S1939" i="1"/>
  <c r="W1939" i="1"/>
  <c r="Y1939" i="1"/>
  <c r="Z1939" i="1"/>
  <c r="K9" i="1"/>
  <c r="L9" i="1"/>
  <c r="X9" i="1"/>
  <c r="S9" i="1"/>
  <c r="W9" i="1"/>
  <c r="Y9" i="1"/>
  <c r="Z9" i="1"/>
  <c r="K149" i="1"/>
  <c r="L149" i="1"/>
  <c r="X149" i="1"/>
  <c r="S149" i="1"/>
  <c r="W149" i="1"/>
  <c r="Y149" i="1"/>
  <c r="Z149" i="1"/>
  <c r="K617" i="1"/>
  <c r="L617" i="1"/>
  <c r="X617" i="1"/>
  <c r="S617" i="1"/>
  <c r="W617" i="1"/>
  <c r="Y617" i="1"/>
  <c r="Z617" i="1"/>
  <c r="K2849" i="1"/>
  <c r="L2849" i="1"/>
  <c r="X2849" i="1"/>
  <c r="S2849" i="1"/>
  <c r="W2849" i="1"/>
  <c r="Y2849" i="1"/>
  <c r="Z2849" i="1"/>
  <c r="K280" i="1"/>
  <c r="L280" i="1"/>
  <c r="X280" i="1"/>
  <c r="S280" i="1"/>
  <c r="W280" i="1"/>
  <c r="Y280" i="1"/>
  <c r="Z280" i="1"/>
  <c r="K2539" i="1"/>
  <c r="L2539" i="1"/>
  <c r="X2539" i="1"/>
  <c r="S2539" i="1"/>
  <c r="W2539" i="1"/>
  <c r="Y2539" i="1"/>
  <c r="Z2539" i="1"/>
  <c r="K2977" i="1"/>
  <c r="L2977" i="1"/>
  <c r="X2977" i="1"/>
  <c r="S2977" i="1"/>
  <c r="W2977" i="1"/>
  <c r="Y2977" i="1"/>
  <c r="Z2977" i="1"/>
  <c r="K329" i="1"/>
  <c r="L329" i="1"/>
  <c r="X329" i="1"/>
  <c r="S329" i="1"/>
  <c r="W329" i="1"/>
  <c r="Y329" i="1"/>
  <c r="Z329" i="1"/>
  <c r="K444" i="1"/>
  <c r="L444" i="1"/>
  <c r="X444" i="1"/>
  <c r="S444" i="1"/>
  <c r="W444" i="1"/>
  <c r="Y444" i="1"/>
  <c r="Z444" i="1"/>
  <c r="K718" i="1"/>
  <c r="L718" i="1"/>
  <c r="X718" i="1"/>
  <c r="S718" i="1"/>
  <c r="W718" i="1"/>
  <c r="Y718" i="1"/>
  <c r="Z718" i="1"/>
  <c r="K2896" i="1"/>
  <c r="L2896" i="1"/>
  <c r="X2896" i="1"/>
  <c r="S2896" i="1"/>
  <c r="W2896" i="1"/>
  <c r="Y2896" i="1"/>
  <c r="Z2896" i="1"/>
  <c r="K133" i="1"/>
  <c r="L133" i="1"/>
  <c r="X133" i="1"/>
  <c r="S133" i="1"/>
  <c r="W133" i="1"/>
  <c r="Y133" i="1"/>
  <c r="Z133" i="1"/>
  <c r="K155" i="1"/>
  <c r="L155" i="1"/>
  <c r="X155" i="1"/>
  <c r="S155" i="1"/>
  <c r="W155" i="1"/>
  <c r="Y155" i="1"/>
  <c r="Z155" i="1"/>
  <c r="K240" i="1"/>
  <c r="L240" i="1"/>
  <c r="X240" i="1"/>
  <c r="S240" i="1"/>
  <c r="W240" i="1"/>
  <c r="Y240" i="1"/>
  <c r="Z240" i="1"/>
  <c r="K455" i="1"/>
  <c r="L455" i="1"/>
  <c r="X455" i="1"/>
  <c r="S455" i="1"/>
  <c r="W455" i="1"/>
  <c r="Y455" i="1"/>
  <c r="Z455" i="1"/>
  <c r="K470" i="1"/>
  <c r="L470" i="1"/>
  <c r="X470" i="1"/>
  <c r="S470" i="1"/>
  <c r="W470" i="1"/>
  <c r="Y470" i="1"/>
  <c r="Z470" i="1"/>
  <c r="K507" i="1"/>
  <c r="L507" i="1"/>
  <c r="X507" i="1"/>
  <c r="S507" i="1"/>
  <c r="W507" i="1"/>
  <c r="Y507" i="1"/>
  <c r="Z507" i="1"/>
  <c r="K526" i="1"/>
  <c r="L526" i="1"/>
  <c r="X526" i="1"/>
  <c r="S526" i="1"/>
  <c r="W526" i="1"/>
  <c r="Y526" i="1"/>
  <c r="Z526" i="1"/>
  <c r="K703" i="1"/>
  <c r="L703" i="1"/>
  <c r="X703" i="1"/>
  <c r="S703" i="1"/>
  <c r="W703" i="1"/>
  <c r="Y703" i="1"/>
  <c r="Z703" i="1"/>
  <c r="K772" i="1"/>
  <c r="L772" i="1"/>
  <c r="X772" i="1"/>
  <c r="S772" i="1"/>
  <c r="W772" i="1"/>
  <c r="Y772" i="1"/>
  <c r="Z772" i="1"/>
  <c r="K913" i="1"/>
  <c r="L913" i="1"/>
  <c r="X913" i="1"/>
  <c r="S913" i="1"/>
  <c r="W913" i="1"/>
  <c r="Y913" i="1"/>
  <c r="Z913" i="1"/>
  <c r="K914" i="1"/>
  <c r="L914" i="1"/>
  <c r="X914" i="1"/>
  <c r="S914" i="1"/>
  <c r="W914" i="1"/>
  <c r="Y914" i="1"/>
  <c r="Z914" i="1"/>
  <c r="K1037" i="1"/>
  <c r="L1037" i="1"/>
  <c r="X1037" i="1"/>
  <c r="S1037" i="1"/>
  <c r="W1037" i="1"/>
  <c r="Y1037" i="1"/>
  <c r="Z1037" i="1"/>
  <c r="K1616" i="1"/>
  <c r="L1616" i="1"/>
  <c r="X1616" i="1"/>
  <c r="S1616" i="1"/>
  <c r="W1616" i="1"/>
  <c r="Y1616" i="1"/>
  <c r="Z1616" i="1"/>
  <c r="K1637" i="1"/>
  <c r="L1637" i="1"/>
  <c r="X1637" i="1"/>
  <c r="S1637" i="1"/>
  <c r="W1637" i="1"/>
  <c r="Y1637" i="1"/>
  <c r="Z1637" i="1"/>
  <c r="K1718" i="1"/>
  <c r="L1718" i="1"/>
  <c r="X1718" i="1"/>
  <c r="S1718" i="1"/>
  <c r="W1718" i="1"/>
  <c r="Y1718" i="1"/>
  <c r="Z1718" i="1"/>
  <c r="K1833" i="1"/>
  <c r="L1833" i="1"/>
  <c r="X1833" i="1"/>
  <c r="S1833" i="1"/>
  <c r="W1833" i="1"/>
  <c r="Y1833" i="1"/>
  <c r="Z1833" i="1"/>
  <c r="K1888" i="1"/>
  <c r="L1888" i="1"/>
  <c r="X1888" i="1"/>
  <c r="S1888" i="1"/>
  <c r="W1888" i="1"/>
  <c r="Y1888" i="1"/>
  <c r="Z1888" i="1"/>
  <c r="K1951" i="1"/>
  <c r="L1951" i="1"/>
  <c r="X1951" i="1"/>
  <c r="S1951" i="1"/>
  <c r="W1951" i="1"/>
  <c r="Y1951" i="1"/>
  <c r="Z1951" i="1"/>
  <c r="K2012" i="1"/>
  <c r="L2012" i="1"/>
  <c r="X2012" i="1"/>
  <c r="S2012" i="1"/>
  <c r="W2012" i="1"/>
  <c r="Y2012" i="1"/>
  <c r="Z2012" i="1"/>
  <c r="K2161" i="1"/>
  <c r="L2161" i="1"/>
  <c r="X2161" i="1"/>
  <c r="S2161" i="1"/>
  <c r="W2161" i="1"/>
  <c r="Y2161" i="1"/>
  <c r="Z2161" i="1"/>
  <c r="K2227" i="1"/>
  <c r="L2227" i="1"/>
  <c r="X2227" i="1"/>
  <c r="S2227" i="1"/>
  <c r="W2227" i="1"/>
  <c r="Y2227" i="1"/>
  <c r="Z2227" i="1"/>
  <c r="K2533" i="1"/>
  <c r="L2533" i="1"/>
  <c r="X2533" i="1"/>
  <c r="S2533" i="1"/>
  <c r="W2533" i="1"/>
  <c r="Y2533" i="1"/>
  <c r="Z2533" i="1"/>
  <c r="K23" i="1"/>
  <c r="L23" i="1"/>
  <c r="X23" i="1"/>
  <c r="S23" i="1"/>
  <c r="W23" i="1"/>
  <c r="Y23" i="1"/>
  <c r="Z23" i="1"/>
  <c r="K114" i="1"/>
  <c r="L114" i="1"/>
  <c r="X114" i="1"/>
  <c r="S114" i="1"/>
  <c r="W114" i="1"/>
  <c r="Y114" i="1"/>
  <c r="Z114" i="1"/>
  <c r="K304" i="1"/>
  <c r="L304" i="1"/>
  <c r="X304" i="1"/>
  <c r="S304" i="1"/>
  <c r="W304" i="1"/>
  <c r="Y304" i="1"/>
  <c r="Z304" i="1"/>
  <c r="K366" i="1"/>
  <c r="L366" i="1"/>
  <c r="X366" i="1"/>
  <c r="S366" i="1"/>
  <c r="W366" i="1"/>
  <c r="Y366" i="1"/>
  <c r="Z366" i="1"/>
  <c r="K388" i="1"/>
  <c r="L388" i="1"/>
  <c r="X388" i="1"/>
  <c r="S388" i="1"/>
  <c r="W388" i="1"/>
  <c r="Y388" i="1"/>
  <c r="Z388" i="1"/>
  <c r="K479" i="1"/>
  <c r="L479" i="1"/>
  <c r="X479" i="1"/>
  <c r="S479" i="1"/>
  <c r="W479" i="1"/>
  <c r="Y479" i="1"/>
  <c r="Z479" i="1"/>
  <c r="K551" i="1"/>
  <c r="L551" i="1"/>
  <c r="X551" i="1"/>
  <c r="S551" i="1"/>
  <c r="W551" i="1"/>
  <c r="Y551" i="1"/>
  <c r="Z551" i="1"/>
  <c r="K786" i="1"/>
  <c r="L786" i="1"/>
  <c r="X786" i="1"/>
  <c r="S786" i="1"/>
  <c r="W786" i="1"/>
  <c r="Y786" i="1"/>
  <c r="Z786" i="1"/>
  <c r="K1017" i="1"/>
  <c r="L1017" i="1"/>
  <c r="X1017" i="1"/>
  <c r="S1017" i="1"/>
  <c r="W1017" i="1"/>
  <c r="Y1017" i="1"/>
  <c r="Z1017" i="1"/>
  <c r="K1159" i="1"/>
  <c r="L1159" i="1"/>
  <c r="X1159" i="1"/>
  <c r="S1159" i="1"/>
  <c r="W1159" i="1"/>
  <c r="Y1159" i="1"/>
  <c r="Z1159" i="1"/>
  <c r="K1160" i="1"/>
  <c r="L1160" i="1"/>
  <c r="X1160" i="1"/>
  <c r="S1160" i="1"/>
  <c r="W1160" i="1"/>
  <c r="Y1160" i="1"/>
  <c r="Z1160" i="1"/>
  <c r="K1308" i="1"/>
  <c r="L1308" i="1"/>
  <c r="X1308" i="1"/>
  <c r="S1308" i="1"/>
  <c r="W1308" i="1"/>
  <c r="Y1308" i="1"/>
  <c r="Z1308" i="1"/>
  <c r="K1430" i="1"/>
  <c r="L1430" i="1"/>
  <c r="X1430" i="1"/>
  <c r="S1430" i="1"/>
  <c r="W1430" i="1"/>
  <c r="Y1430" i="1"/>
  <c r="Z1430" i="1"/>
  <c r="K1574" i="1"/>
  <c r="L1574" i="1"/>
  <c r="X1574" i="1"/>
  <c r="S1574" i="1"/>
  <c r="W1574" i="1"/>
  <c r="Y1574" i="1"/>
  <c r="Z1574" i="1"/>
  <c r="K1655" i="1"/>
  <c r="L1655" i="1"/>
  <c r="X1655" i="1"/>
  <c r="S1655" i="1"/>
  <c r="W1655" i="1"/>
  <c r="Y1655" i="1"/>
  <c r="Z1655" i="1"/>
  <c r="K1681" i="1"/>
  <c r="L1681" i="1"/>
  <c r="X1681" i="1"/>
  <c r="S1681" i="1"/>
  <c r="W1681" i="1"/>
  <c r="Y1681" i="1"/>
  <c r="Z1681" i="1"/>
  <c r="K1814" i="1"/>
  <c r="L1814" i="1"/>
  <c r="X1814" i="1"/>
  <c r="S1814" i="1"/>
  <c r="W1814" i="1"/>
  <c r="Y1814" i="1"/>
  <c r="Z1814" i="1"/>
  <c r="K1988" i="1"/>
  <c r="L1988" i="1"/>
  <c r="X1988" i="1"/>
  <c r="S1988" i="1"/>
  <c r="W1988" i="1"/>
  <c r="Y1988" i="1"/>
  <c r="Z1988" i="1"/>
  <c r="K2197" i="1"/>
  <c r="L2197" i="1"/>
  <c r="X2197" i="1"/>
  <c r="S2197" i="1"/>
  <c r="W2197" i="1"/>
  <c r="Y2197" i="1"/>
  <c r="Z2197" i="1"/>
  <c r="K2389" i="1"/>
  <c r="L2389" i="1"/>
  <c r="X2389" i="1"/>
  <c r="S2389" i="1"/>
  <c r="W2389" i="1"/>
  <c r="Y2389" i="1"/>
  <c r="Z2389" i="1"/>
  <c r="K2390" i="1"/>
  <c r="L2390" i="1"/>
  <c r="X2390" i="1"/>
  <c r="S2390" i="1"/>
  <c r="W2390" i="1"/>
  <c r="Y2390" i="1"/>
  <c r="Z2390" i="1"/>
  <c r="K2512" i="1"/>
  <c r="L2512" i="1"/>
  <c r="X2512" i="1"/>
  <c r="S2512" i="1"/>
  <c r="W2512" i="1"/>
  <c r="Y2512" i="1"/>
  <c r="Z2512" i="1"/>
  <c r="K2757" i="1"/>
  <c r="L2757" i="1"/>
  <c r="X2757" i="1"/>
  <c r="S2757" i="1"/>
  <c r="W2757" i="1"/>
  <c r="Y2757" i="1"/>
  <c r="Z2757" i="1"/>
  <c r="K2892" i="1"/>
  <c r="L2892" i="1"/>
  <c r="X2892" i="1"/>
  <c r="S2892" i="1"/>
  <c r="W2892" i="1"/>
  <c r="Y2892" i="1"/>
  <c r="Z2892" i="1"/>
  <c r="K2973" i="1"/>
  <c r="L2973" i="1"/>
  <c r="X2973" i="1"/>
  <c r="S2973" i="1"/>
  <c r="W2973" i="1"/>
  <c r="Y2973" i="1"/>
  <c r="Z2973" i="1"/>
  <c r="K569" i="1"/>
  <c r="L569" i="1"/>
  <c r="X569" i="1"/>
  <c r="S569" i="1"/>
  <c r="W569" i="1"/>
  <c r="Y569" i="1"/>
  <c r="Z569" i="1"/>
  <c r="K1598" i="1"/>
  <c r="L1598" i="1"/>
  <c r="X1598" i="1"/>
  <c r="S1598" i="1"/>
  <c r="W1598" i="1"/>
  <c r="Y1598" i="1"/>
  <c r="Z1598" i="1"/>
  <c r="K2952" i="1"/>
  <c r="L2952" i="1"/>
  <c r="X2952" i="1"/>
  <c r="S2952" i="1"/>
  <c r="W2952" i="1"/>
  <c r="Y2952" i="1"/>
  <c r="Z2952" i="1"/>
  <c r="K804" i="1"/>
  <c r="L804" i="1"/>
  <c r="X804" i="1"/>
  <c r="S804" i="1"/>
  <c r="W804" i="1"/>
  <c r="Y804" i="1"/>
  <c r="Z804" i="1"/>
  <c r="K2714" i="1"/>
  <c r="L2714" i="1"/>
  <c r="X2714" i="1"/>
  <c r="S2714" i="1"/>
  <c r="W2714" i="1"/>
  <c r="Y2714" i="1"/>
  <c r="Z2714" i="1"/>
  <c r="K59" i="1"/>
  <c r="L59" i="1"/>
  <c r="X59" i="1"/>
  <c r="S59" i="1"/>
  <c r="W59" i="1"/>
  <c r="Y59" i="1"/>
  <c r="Z59" i="1"/>
  <c r="K2101" i="1"/>
  <c r="L2101" i="1"/>
  <c r="X2101" i="1"/>
  <c r="S2101" i="1"/>
  <c r="W2101" i="1"/>
  <c r="Y2101" i="1"/>
  <c r="Z2101" i="1"/>
  <c r="K717" i="1"/>
  <c r="L717" i="1"/>
  <c r="X717" i="1"/>
  <c r="S717" i="1"/>
  <c r="W717" i="1"/>
  <c r="Y717" i="1"/>
  <c r="Z717" i="1"/>
  <c r="K2485" i="1"/>
  <c r="L2485" i="1"/>
  <c r="X2485" i="1"/>
  <c r="S2485" i="1"/>
  <c r="W2485" i="1"/>
  <c r="Y2485" i="1"/>
  <c r="Z2485" i="1"/>
  <c r="K2988" i="1"/>
  <c r="L2988" i="1"/>
  <c r="X2988" i="1"/>
  <c r="S2988" i="1"/>
  <c r="W2988" i="1"/>
  <c r="Y2988" i="1"/>
  <c r="Z2988" i="1"/>
  <c r="K446" i="1"/>
  <c r="L446" i="1"/>
  <c r="X446" i="1"/>
  <c r="S446" i="1"/>
  <c r="W446" i="1"/>
  <c r="Y446" i="1"/>
  <c r="Z446" i="1"/>
  <c r="K20" i="1"/>
  <c r="L20" i="1"/>
  <c r="X20" i="1"/>
  <c r="S20" i="1"/>
  <c r="W20" i="1"/>
  <c r="Y20" i="1"/>
  <c r="Z20" i="1"/>
  <c r="K38" i="1"/>
  <c r="L38" i="1"/>
  <c r="X38" i="1"/>
  <c r="S38" i="1"/>
  <c r="W38" i="1"/>
  <c r="Y38" i="1"/>
  <c r="Z38" i="1"/>
  <c r="K170" i="1"/>
  <c r="L170" i="1"/>
  <c r="X170" i="1"/>
  <c r="S170" i="1"/>
  <c r="W170" i="1"/>
  <c r="Y170" i="1"/>
  <c r="Z170" i="1"/>
  <c r="K226" i="1"/>
  <c r="L226" i="1"/>
  <c r="X226" i="1"/>
  <c r="S226" i="1"/>
  <c r="W226" i="1"/>
  <c r="Y226" i="1"/>
  <c r="Z226" i="1"/>
  <c r="K291" i="1"/>
  <c r="L291" i="1"/>
  <c r="X291" i="1"/>
  <c r="S291" i="1"/>
  <c r="W291" i="1"/>
  <c r="Y291" i="1"/>
  <c r="Z291" i="1"/>
  <c r="K471" i="1"/>
  <c r="L471" i="1"/>
  <c r="X471" i="1"/>
  <c r="S471" i="1"/>
  <c r="W471" i="1"/>
  <c r="Y471" i="1"/>
  <c r="Z471" i="1"/>
  <c r="K601" i="1"/>
  <c r="L601" i="1"/>
  <c r="X601" i="1"/>
  <c r="S601" i="1"/>
  <c r="W601" i="1"/>
  <c r="Y601" i="1"/>
  <c r="Z601" i="1"/>
  <c r="K626" i="1"/>
  <c r="L626" i="1"/>
  <c r="X626" i="1"/>
  <c r="S626" i="1"/>
  <c r="W626" i="1"/>
  <c r="Y626" i="1"/>
  <c r="Z626" i="1"/>
  <c r="K773" i="1"/>
  <c r="L773" i="1"/>
  <c r="X773" i="1"/>
  <c r="S773" i="1"/>
  <c r="W773" i="1"/>
  <c r="Y773" i="1"/>
  <c r="Z773" i="1"/>
  <c r="K774" i="1"/>
  <c r="L774" i="1"/>
  <c r="X774" i="1"/>
  <c r="S774" i="1"/>
  <c r="W774" i="1"/>
  <c r="Y774" i="1"/>
  <c r="Z774" i="1"/>
  <c r="K855" i="1"/>
  <c r="L855" i="1"/>
  <c r="X855" i="1"/>
  <c r="S855" i="1"/>
  <c r="W855" i="1"/>
  <c r="Y855" i="1"/>
  <c r="Z855" i="1"/>
  <c r="K975" i="1"/>
  <c r="L975" i="1"/>
  <c r="X975" i="1"/>
  <c r="S975" i="1"/>
  <c r="W975" i="1"/>
  <c r="Y975" i="1"/>
  <c r="Z975" i="1"/>
  <c r="K1079" i="1"/>
  <c r="L1079" i="1"/>
  <c r="X1079" i="1"/>
  <c r="S1079" i="1"/>
  <c r="W1079" i="1"/>
  <c r="Y1079" i="1"/>
  <c r="Z1079" i="1"/>
  <c r="K1139" i="1"/>
  <c r="L1139" i="1"/>
  <c r="X1139" i="1"/>
  <c r="S1139" i="1"/>
  <c r="W1139" i="1"/>
  <c r="Y1139" i="1"/>
  <c r="Z1139" i="1"/>
  <c r="K1221" i="1"/>
  <c r="L1221" i="1"/>
  <c r="X1221" i="1"/>
  <c r="S1221" i="1"/>
  <c r="W1221" i="1"/>
  <c r="Y1221" i="1"/>
  <c r="Z1221" i="1"/>
  <c r="K1437" i="1"/>
  <c r="L1437" i="1"/>
  <c r="X1437" i="1"/>
  <c r="S1437" i="1"/>
  <c r="W1437" i="1"/>
  <c r="Y1437" i="1"/>
  <c r="Z1437" i="1"/>
  <c r="K1464" i="1"/>
  <c r="L1464" i="1"/>
  <c r="X1464" i="1"/>
  <c r="S1464" i="1"/>
  <c r="W1464" i="1"/>
  <c r="Y1464" i="1"/>
  <c r="Z1464" i="1"/>
  <c r="K1556" i="1"/>
  <c r="L1556" i="1"/>
  <c r="X1556" i="1"/>
  <c r="S1556" i="1"/>
  <c r="W1556" i="1"/>
  <c r="Y1556" i="1"/>
  <c r="Z1556" i="1"/>
  <c r="K1676" i="1"/>
  <c r="L1676" i="1"/>
  <c r="X1676" i="1"/>
  <c r="S1676" i="1"/>
  <c r="W1676" i="1"/>
  <c r="Y1676" i="1"/>
  <c r="Z1676" i="1"/>
  <c r="K1737" i="1"/>
  <c r="L1737" i="1"/>
  <c r="X1737" i="1"/>
  <c r="S1737" i="1"/>
  <c r="W1737" i="1"/>
  <c r="Y1737" i="1"/>
  <c r="Z1737" i="1"/>
  <c r="K1803" i="1"/>
  <c r="L1803" i="1"/>
  <c r="X1803" i="1"/>
  <c r="S1803" i="1"/>
  <c r="W1803" i="1"/>
  <c r="Y1803" i="1"/>
  <c r="Z1803" i="1"/>
  <c r="K2228" i="1"/>
  <c r="L2228" i="1"/>
  <c r="X2228" i="1"/>
  <c r="S2228" i="1"/>
  <c r="W2228" i="1"/>
  <c r="Y2228" i="1"/>
  <c r="Z2228" i="1"/>
  <c r="K2271" i="1"/>
  <c r="L2271" i="1"/>
  <c r="X2271" i="1"/>
  <c r="S2271" i="1"/>
  <c r="W2271" i="1"/>
  <c r="Y2271" i="1"/>
  <c r="Z2271" i="1"/>
  <c r="K2369" i="1"/>
  <c r="L2369" i="1"/>
  <c r="X2369" i="1"/>
  <c r="S2369" i="1"/>
  <c r="W2369" i="1"/>
  <c r="Y2369" i="1"/>
  <c r="Z2369" i="1"/>
  <c r="K2641" i="1"/>
  <c r="L2641" i="1"/>
  <c r="X2641" i="1"/>
  <c r="S2641" i="1"/>
  <c r="W2641" i="1"/>
  <c r="Y2641" i="1"/>
  <c r="Z2641" i="1"/>
  <c r="K2842" i="1"/>
  <c r="L2842" i="1"/>
  <c r="X2842" i="1"/>
  <c r="S2842" i="1"/>
  <c r="W2842" i="1"/>
  <c r="Y2842" i="1"/>
  <c r="Z2842" i="1"/>
  <c r="K115" i="1"/>
  <c r="L115" i="1"/>
  <c r="X115" i="1"/>
  <c r="S115" i="1"/>
  <c r="W115" i="1"/>
  <c r="Y115" i="1"/>
  <c r="Z115" i="1"/>
  <c r="K191" i="1"/>
  <c r="L191" i="1"/>
  <c r="X191" i="1"/>
  <c r="S191" i="1"/>
  <c r="W191" i="1"/>
  <c r="Y191" i="1"/>
  <c r="Z191" i="1"/>
  <c r="K480" i="1"/>
  <c r="L480" i="1"/>
  <c r="X480" i="1"/>
  <c r="S480" i="1"/>
  <c r="W480" i="1"/>
  <c r="Y480" i="1"/>
  <c r="Z480" i="1"/>
  <c r="K670" i="1"/>
  <c r="L670" i="1"/>
  <c r="X670" i="1"/>
  <c r="S670" i="1"/>
  <c r="W670" i="1"/>
  <c r="Y670" i="1"/>
  <c r="Z670" i="1"/>
  <c r="K942" i="1"/>
  <c r="L942" i="1"/>
  <c r="X942" i="1"/>
  <c r="S942" i="1"/>
  <c r="W942" i="1"/>
  <c r="Y942" i="1"/>
  <c r="Z942" i="1"/>
  <c r="K943" i="1"/>
  <c r="L943" i="1"/>
  <c r="X943" i="1"/>
  <c r="S943" i="1"/>
  <c r="W943" i="1"/>
  <c r="Y943" i="1"/>
  <c r="Z943" i="1"/>
  <c r="K1189" i="1"/>
  <c r="L1189" i="1"/>
  <c r="X1189" i="1"/>
  <c r="S1189" i="1"/>
  <c r="W1189" i="1"/>
  <c r="Y1189" i="1"/>
  <c r="Z1189" i="1"/>
  <c r="K1309" i="1"/>
  <c r="L1309" i="1"/>
  <c r="X1309" i="1"/>
  <c r="S1309" i="1"/>
  <c r="W1309" i="1"/>
  <c r="Y1309" i="1"/>
  <c r="Z1309" i="1"/>
  <c r="K1487" i="1"/>
  <c r="L1487" i="1"/>
  <c r="X1487" i="1"/>
  <c r="S1487" i="1"/>
  <c r="W1487" i="1"/>
  <c r="Y1487" i="1"/>
  <c r="Z1487" i="1"/>
  <c r="K1488" i="1"/>
  <c r="L1488" i="1"/>
  <c r="X1488" i="1"/>
  <c r="S1488" i="1"/>
  <c r="W1488" i="1"/>
  <c r="Y1488" i="1"/>
  <c r="Z1488" i="1"/>
  <c r="K1843" i="1"/>
  <c r="L1843" i="1"/>
  <c r="X1843" i="1"/>
  <c r="S1843" i="1"/>
  <c r="W1843" i="1"/>
  <c r="Y1843" i="1"/>
  <c r="Z1843" i="1"/>
  <c r="K1904" i="1"/>
  <c r="L1904" i="1"/>
  <c r="X1904" i="1"/>
  <c r="S1904" i="1"/>
  <c r="W1904" i="1"/>
  <c r="Y1904" i="1"/>
  <c r="Z1904" i="1"/>
  <c r="K1905" i="1"/>
  <c r="L1905" i="1"/>
  <c r="X1905" i="1"/>
  <c r="S1905" i="1"/>
  <c r="W1905" i="1"/>
  <c r="Y1905" i="1"/>
  <c r="Z1905" i="1"/>
  <c r="K1944" i="1"/>
  <c r="L1944" i="1"/>
  <c r="X1944" i="1"/>
  <c r="S1944" i="1"/>
  <c r="W1944" i="1"/>
  <c r="Y1944" i="1"/>
  <c r="Z1944" i="1"/>
  <c r="K2050" i="1"/>
  <c r="L2050" i="1"/>
  <c r="X2050" i="1"/>
  <c r="S2050" i="1"/>
  <c r="W2050" i="1"/>
  <c r="Y2050" i="1"/>
  <c r="Z2050" i="1"/>
  <c r="K2081" i="1"/>
  <c r="L2081" i="1"/>
  <c r="X2081" i="1"/>
  <c r="S2081" i="1"/>
  <c r="W2081" i="1"/>
  <c r="Y2081" i="1"/>
  <c r="Z2081" i="1"/>
  <c r="K2082" i="1"/>
  <c r="L2082" i="1"/>
  <c r="X2082" i="1"/>
  <c r="S2082" i="1"/>
  <c r="W2082" i="1"/>
  <c r="Y2082" i="1"/>
  <c r="Z2082" i="1"/>
  <c r="K2311" i="1"/>
  <c r="L2311" i="1"/>
  <c r="X2311" i="1"/>
  <c r="S2311" i="1"/>
  <c r="W2311" i="1"/>
  <c r="Y2311" i="1"/>
  <c r="Z2311" i="1"/>
  <c r="K2706" i="1"/>
  <c r="L2706" i="1"/>
  <c r="X2706" i="1"/>
  <c r="S2706" i="1"/>
  <c r="W2706" i="1"/>
  <c r="Y2706" i="1"/>
  <c r="Z2706" i="1"/>
  <c r="K2758" i="1"/>
  <c r="L2758" i="1"/>
  <c r="X2758" i="1"/>
  <c r="S2758" i="1"/>
  <c r="W2758" i="1"/>
  <c r="Y2758" i="1"/>
  <c r="Z2758" i="1"/>
  <c r="K2811" i="1"/>
  <c r="L2811" i="1"/>
  <c r="X2811" i="1"/>
  <c r="S2811" i="1"/>
  <c r="W2811" i="1"/>
  <c r="Y2811" i="1"/>
  <c r="Z2811" i="1"/>
  <c r="K2825" i="1"/>
  <c r="L2825" i="1"/>
  <c r="X2825" i="1"/>
  <c r="S2825" i="1"/>
  <c r="W2825" i="1"/>
  <c r="Y2825" i="1"/>
  <c r="Z2825" i="1"/>
  <c r="K15" i="1"/>
  <c r="L15" i="1"/>
  <c r="X15" i="1"/>
  <c r="S15" i="1"/>
  <c r="W15" i="1"/>
  <c r="Y15" i="1"/>
  <c r="Z15" i="1"/>
  <c r="K737" i="1"/>
  <c r="L737" i="1"/>
  <c r="X737" i="1"/>
  <c r="S737" i="1"/>
  <c r="W737" i="1"/>
  <c r="Y737" i="1"/>
  <c r="Z737" i="1"/>
  <c r="K1333" i="1"/>
  <c r="L1333" i="1"/>
  <c r="X1333" i="1"/>
  <c r="S1333" i="1"/>
  <c r="W1333" i="1"/>
  <c r="Y1333" i="1"/>
  <c r="Z1333" i="1"/>
  <c r="K1815" i="1"/>
  <c r="L1815" i="1"/>
  <c r="X1815" i="1"/>
  <c r="S1815" i="1"/>
  <c r="W1815" i="1"/>
  <c r="Y1815" i="1"/>
  <c r="Z1815" i="1"/>
  <c r="K1819" i="1"/>
  <c r="L1819" i="1"/>
  <c r="X1819" i="1"/>
  <c r="S1819" i="1"/>
  <c r="W1819" i="1"/>
  <c r="Y1819" i="1"/>
  <c r="Z1819" i="1"/>
  <c r="K1923" i="1"/>
  <c r="L1923" i="1"/>
  <c r="X1923" i="1"/>
  <c r="S1923" i="1"/>
  <c r="W1923" i="1"/>
  <c r="Y1923" i="1"/>
  <c r="Z1923" i="1"/>
  <c r="K2260" i="1"/>
  <c r="L2260" i="1"/>
  <c r="X2260" i="1"/>
  <c r="S2260" i="1"/>
  <c r="W2260" i="1"/>
  <c r="Y2260" i="1"/>
  <c r="Z2260" i="1"/>
  <c r="K2835" i="1"/>
  <c r="L2835" i="1"/>
  <c r="X2835" i="1"/>
  <c r="S2835" i="1"/>
  <c r="W2835" i="1"/>
  <c r="Y2835" i="1"/>
  <c r="Z2835" i="1"/>
  <c r="K748" i="1"/>
  <c r="L748" i="1"/>
  <c r="X748" i="1"/>
  <c r="S748" i="1"/>
  <c r="W748" i="1"/>
  <c r="Y748" i="1"/>
  <c r="Z748" i="1"/>
  <c r="K767" i="1"/>
  <c r="L767" i="1"/>
  <c r="X767" i="1"/>
  <c r="S767" i="1"/>
  <c r="W767" i="1"/>
  <c r="Y767" i="1"/>
  <c r="Z767" i="1"/>
  <c r="K2634" i="1"/>
  <c r="L2634" i="1"/>
  <c r="X2634" i="1"/>
  <c r="S2634" i="1"/>
  <c r="W2634" i="1"/>
  <c r="Y2634" i="1"/>
  <c r="Z2634" i="1"/>
  <c r="K2657" i="1"/>
  <c r="L2657" i="1"/>
  <c r="X2657" i="1"/>
  <c r="S2657" i="1"/>
  <c r="W2657" i="1"/>
  <c r="Y2657" i="1"/>
  <c r="Z2657" i="1"/>
  <c r="K2716" i="1"/>
  <c r="L2716" i="1"/>
  <c r="X2716" i="1"/>
  <c r="S2716" i="1"/>
  <c r="W2716" i="1"/>
  <c r="Y2716" i="1"/>
  <c r="Z2716" i="1"/>
  <c r="K100" i="1"/>
  <c r="L100" i="1"/>
  <c r="X100" i="1"/>
  <c r="S100" i="1"/>
  <c r="W100" i="1"/>
  <c r="Y100" i="1"/>
  <c r="Z100" i="1"/>
  <c r="K156" i="1"/>
  <c r="L156" i="1"/>
  <c r="X156" i="1"/>
  <c r="S156" i="1"/>
  <c r="W156" i="1"/>
  <c r="Y156" i="1"/>
  <c r="Z156" i="1"/>
  <c r="K171" i="1"/>
  <c r="L171" i="1"/>
  <c r="X171" i="1"/>
  <c r="S171" i="1"/>
  <c r="W171" i="1"/>
  <c r="Y171" i="1"/>
  <c r="Z171" i="1"/>
  <c r="K241" i="1"/>
  <c r="L241" i="1"/>
  <c r="X241" i="1"/>
  <c r="S241" i="1"/>
  <c r="W241" i="1"/>
  <c r="Y241" i="1"/>
  <c r="Z241" i="1"/>
  <c r="K292" i="1"/>
  <c r="L292" i="1"/>
  <c r="X292" i="1"/>
  <c r="S292" i="1"/>
  <c r="W292" i="1"/>
  <c r="Y292" i="1"/>
  <c r="Z292" i="1"/>
  <c r="K409" i="1"/>
  <c r="L409" i="1"/>
  <c r="X409" i="1"/>
  <c r="S409" i="1"/>
  <c r="W409" i="1"/>
  <c r="Y409" i="1"/>
  <c r="Z409" i="1"/>
  <c r="K410" i="1"/>
  <c r="L410" i="1"/>
  <c r="X410" i="1"/>
  <c r="S410" i="1"/>
  <c r="W410" i="1"/>
  <c r="Y410" i="1"/>
  <c r="Z410" i="1"/>
  <c r="K456" i="1"/>
  <c r="L456" i="1"/>
  <c r="X456" i="1"/>
  <c r="S456" i="1"/>
  <c r="W456" i="1"/>
  <c r="Y456" i="1"/>
  <c r="Z456" i="1"/>
  <c r="K627" i="1"/>
  <c r="L627" i="1"/>
  <c r="X627" i="1"/>
  <c r="S627" i="1"/>
  <c r="W627" i="1"/>
  <c r="Y627" i="1"/>
  <c r="Z627" i="1"/>
  <c r="K867" i="1"/>
  <c r="L867" i="1"/>
  <c r="X867" i="1"/>
  <c r="S867" i="1"/>
  <c r="W867" i="1"/>
  <c r="Y867" i="1"/>
  <c r="Z867" i="1"/>
  <c r="K935" i="1"/>
  <c r="L935" i="1"/>
  <c r="X935" i="1"/>
  <c r="S935" i="1"/>
  <c r="W935" i="1"/>
  <c r="Y935" i="1"/>
  <c r="Z935" i="1"/>
  <c r="K958" i="1"/>
  <c r="L958" i="1"/>
  <c r="X958" i="1"/>
  <c r="S958" i="1"/>
  <c r="W958" i="1"/>
  <c r="Y958" i="1"/>
  <c r="Z958" i="1"/>
  <c r="K959" i="1"/>
  <c r="L959" i="1"/>
  <c r="X959" i="1"/>
  <c r="S959" i="1"/>
  <c r="W959" i="1"/>
  <c r="Y959" i="1"/>
  <c r="Z959" i="1"/>
  <c r="K1267" i="1"/>
  <c r="L1267" i="1"/>
  <c r="X1267" i="1"/>
  <c r="S1267" i="1"/>
  <c r="W1267" i="1"/>
  <c r="Y1267" i="1"/>
  <c r="Z1267" i="1"/>
  <c r="K1382" i="1"/>
  <c r="L1382" i="1"/>
  <c r="X1382" i="1"/>
  <c r="S1382" i="1"/>
  <c r="W1382" i="1"/>
  <c r="Y1382" i="1"/>
  <c r="Z1382" i="1"/>
  <c r="K1542" i="1"/>
  <c r="L1542" i="1"/>
  <c r="X1542" i="1"/>
  <c r="S1542" i="1"/>
  <c r="W1542" i="1"/>
  <c r="Y1542" i="1"/>
  <c r="Z1542" i="1"/>
  <c r="K1862" i="1"/>
  <c r="L1862" i="1"/>
  <c r="X1862" i="1"/>
  <c r="S1862" i="1"/>
  <c r="W1862" i="1"/>
  <c r="Y1862" i="1"/>
  <c r="Z1862" i="1"/>
  <c r="K1889" i="1"/>
  <c r="L1889" i="1"/>
  <c r="X1889" i="1"/>
  <c r="S1889" i="1"/>
  <c r="W1889" i="1"/>
  <c r="Y1889" i="1"/>
  <c r="Z1889" i="1"/>
  <c r="K2210" i="1"/>
  <c r="L2210" i="1"/>
  <c r="X2210" i="1"/>
  <c r="S2210" i="1"/>
  <c r="W2210" i="1"/>
  <c r="Y2210" i="1"/>
  <c r="Z2210" i="1"/>
  <c r="K2279" i="1"/>
  <c r="L2279" i="1"/>
  <c r="X2279" i="1"/>
  <c r="S2279" i="1"/>
  <c r="W2279" i="1"/>
  <c r="Y2279" i="1"/>
  <c r="Z2279" i="1"/>
  <c r="K2300" i="1"/>
  <c r="L2300" i="1"/>
  <c r="X2300" i="1"/>
  <c r="S2300" i="1"/>
  <c r="W2300" i="1"/>
  <c r="Y2300" i="1"/>
  <c r="Z2300" i="1"/>
  <c r="K2443" i="1"/>
  <c r="L2443" i="1"/>
  <c r="X2443" i="1"/>
  <c r="S2443" i="1"/>
  <c r="W2443" i="1"/>
  <c r="Y2443" i="1"/>
  <c r="Z2443" i="1"/>
  <c r="K2458" i="1"/>
  <c r="L2458" i="1"/>
  <c r="X2458" i="1"/>
  <c r="S2458" i="1"/>
  <c r="W2458" i="1"/>
  <c r="Y2458" i="1"/>
  <c r="Z2458" i="1"/>
  <c r="K2570" i="1"/>
  <c r="L2570" i="1"/>
  <c r="X2570" i="1"/>
  <c r="S2570" i="1"/>
  <c r="W2570" i="1"/>
  <c r="Y2570" i="1"/>
  <c r="Z2570" i="1"/>
  <c r="K2642" i="1"/>
  <c r="L2642" i="1"/>
  <c r="X2642" i="1"/>
  <c r="S2642" i="1"/>
  <c r="W2642" i="1"/>
  <c r="Y2642" i="1"/>
  <c r="Z2642" i="1"/>
  <c r="K2662" i="1"/>
  <c r="L2662" i="1"/>
  <c r="X2662" i="1"/>
  <c r="S2662" i="1"/>
  <c r="W2662" i="1"/>
  <c r="Y2662" i="1"/>
  <c r="Z2662" i="1"/>
  <c r="K2728" i="1"/>
  <c r="L2728" i="1"/>
  <c r="X2728" i="1"/>
  <c r="S2728" i="1"/>
  <c r="W2728" i="1"/>
  <c r="Y2728" i="1"/>
  <c r="Z2728" i="1"/>
  <c r="K2729" i="1"/>
  <c r="L2729" i="1"/>
  <c r="X2729" i="1"/>
  <c r="S2729" i="1"/>
  <c r="W2729" i="1"/>
  <c r="Y2729" i="1"/>
  <c r="Z2729" i="1"/>
  <c r="K162" i="1"/>
  <c r="L162" i="1"/>
  <c r="X162" i="1"/>
  <c r="S162" i="1"/>
  <c r="W162" i="1"/>
  <c r="Y162" i="1"/>
  <c r="Z162" i="1"/>
  <c r="K787" i="1"/>
  <c r="L787" i="1"/>
  <c r="X787" i="1"/>
  <c r="S787" i="1"/>
  <c r="W787" i="1"/>
  <c r="Y787" i="1"/>
  <c r="Z787" i="1"/>
  <c r="K944" i="1"/>
  <c r="L944" i="1"/>
  <c r="X944" i="1"/>
  <c r="S944" i="1"/>
  <c r="W944" i="1"/>
  <c r="Y944" i="1"/>
  <c r="Z944" i="1"/>
  <c r="K1018" i="1"/>
  <c r="L1018" i="1"/>
  <c r="X1018" i="1"/>
  <c r="S1018" i="1"/>
  <c r="W1018" i="1"/>
  <c r="Y1018" i="1"/>
  <c r="Z1018" i="1"/>
  <c r="K1019" i="1"/>
  <c r="L1019" i="1"/>
  <c r="X1019" i="1"/>
  <c r="S1019" i="1"/>
  <c r="W1019" i="1"/>
  <c r="Y1019" i="1"/>
  <c r="Z1019" i="1"/>
  <c r="K1403" i="1"/>
  <c r="L1403" i="1"/>
  <c r="X1403" i="1"/>
  <c r="S1403" i="1"/>
  <c r="W1403" i="1"/>
  <c r="Y1403" i="1"/>
  <c r="Z1403" i="1"/>
  <c r="K1404" i="1"/>
  <c r="L1404" i="1"/>
  <c r="X1404" i="1"/>
  <c r="S1404" i="1"/>
  <c r="W1404" i="1"/>
  <c r="Y1404" i="1"/>
  <c r="Z1404" i="1"/>
  <c r="K1656" i="1"/>
  <c r="L1656" i="1"/>
  <c r="X1656" i="1"/>
  <c r="S1656" i="1"/>
  <c r="W1656" i="1"/>
  <c r="Y1656" i="1"/>
  <c r="Z1656" i="1"/>
  <c r="K1741" i="1"/>
  <c r="L1741" i="1"/>
  <c r="X1741" i="1"/>
  <c r="S1741" i="1"/>
  <c r="W1741" i="1"/>
  <c r="Y1741" i="1"/>
  <c r="Z1741" i="1"/>
  <c r="K1816" i="1"/>
  <c r="L1816" i="1"/>
  <c r="X1816" i="1"/>
  <c r="S1816" i="1"/>
  <c r="W1816" i="1"/>
  <c r="Y1816" i="1"/>
  <c r="Z1816" i="1"/>
  <c r="K1844" i="1"/>
  <c r="L1844" i="1"/>
  <c r="X1844" i="1"/>
  <c r="S1844" i="1"/>
  <c r="W1844" i="1"/>
  <c r="Y1844" i="1"/>
  <c r="Z1844" i="1"/>
  <c r="K1845" i="1"/>
  <c r="L1845" i="1"/>
  <c r="X1845" i="1"/>
  <c r="S1845" i="1"/>
  <c r="W1845" i="1"/>
  <c r="Y1845" i="1"/>
  <c r="Z1845" i="1"/>
  <c r="K1856" i="1"/>
  <c r="L1856" i="1"/>
  <c r="X1856" i="1"/>
  <c r="S1856" i="1"/>
  <c r="W1856" i="1"/>
  <c r="Y1856" i="1"/>
  <c r="Z1856" i="1"/>
  <c r="K1857" i="1"/>
  <c r="L1857" i="1"/>
  <c r="X1857" i="1"/>
  <c r="S1857" i="1"/>
  <c r="W1857" i="1"/>
  <c r="Y1857" i="1"/>
  <c r="Z1857" i="1"/>
  <c r="K1929" i="1"/>
  <c r="L1929" i="1"/>
  <c r="X1929" i="1"/>
  <c r="S1929" i="1"/>
  <c r="W1929" i="1"/>
  <c r="Y1929" i="1"/>
  <c r="Z1929" i="1"/>
  <c r="K1930" i="1"/>
  <c r="L1930" i="1"/>
  <c r="X1930" i="1"/>
  <c r="S1930" i="1"/>
  <c r="W1930" i="1"/>
  <c r="Y1930" i="1"/>
  <c r="Z1930" i="1"/>
  <c r="K2150" i="1"/>
  <c r="L2150" i="1"/>
  <c r="X2150" i="1"/>
  <c r="S2150" i="1"/>
  <c r="W2150" i="1"/>
  <c r="Y2150" i="1"/>
  <c r="Z2150" i="1"/>
  <c r="K2283" i="1"/>
  <c r="L2283" i="1"/>
  <c r="X2283" i="1"/>
  <c r="S2283" i="1"/>
  <c r="W2283" i="1"/>
  <c r="Y2283" i="1"/>
  <c r="Z2283" i="1"/>
  <c r="K2312" i="1"/>
  <c r="L2312" i="1"/>
  <c r="X2312" i="1"/>
  <c r="S2312" i="1"/>
  <c r="W2312" i="1"/>
  <c r="Y2312" i="1"/>
  <c r="Z2312" i="1"/>
  <c r="K2391" i="1"/>
  <c r="L2391" i="1"/>
  <c r="X2391" i="1"/>
  <c r="S2391" i="1"/>
  <c r="W2391" i="1"/>
  <c r="Y2391" i="1"/>
  <c r="Z2391" i="1"/>
  <c r="K2392" i="1"/>
  <c r="L2392" i="1"/>
  <c r="X2392" i="1"/>
  <c r="S2392" i="1"/>
  <c r="W2392" i="1"/>
  <c r="Y2392" i="1"/>
  <c r="Z2392" i="1"/>
  <c r="K2513" i="1"/>
  <c r="L2513" i="1"/>
  <c r="X2513" i="1"/>
  <c r="S2513" i="1"/>
  <c r="W2513" i="1"/>
  <c r="Y2513" i="1"/>
  <c r="Z2513" i="1"/>
  <c r="K2687" i="1"/>
  <c r="L2687" i="1"/>
  <c r="X2687" i="1"/>
  <c r="S2687" i="1"/>
  <c r="W2687" i="1"/>
  <c r="Y2687" i="1"/>
  <c r="Z2687" i="1"/>
  <c r="K2871" i="1"/>
  <c r="L2871" i="1"/>
  <c r="X2871" i="1"/>
  <c r="S2871" i="1"/>
  <c r="W2871" i="1"/>
  <c r="Y2871" i="1"/>
  <c r="Z2871" i="1"/>
  <c r="K3014" i="1"/>
  <c r="L3014" i="1"/>
  <c r="X3014" i="1"/>
  <c r="S3014" i="1"/>
  <c r="W3014" i="1"/>
  <c r="Y3014" i="1"/>
  <c r="Z3014" i="1"/>
  <c r="K3038" i="1"/>
  <c r="L3038" i="1"/>
  <c r="X3038" i="1"/>
  <c r="S3038" i="1"/>
  <c r="W3038" i="1"/>
  <c r="Y3038" i="1"/>
  <c r="Z3038" i="1"/>
  <c r="K141" i="1"/>
  <c r="L141" i="1"/>
  <c r="X141" i="1"/>
  <c r="S141" i="1"/>
  <c r="W141" i="1"/>
  <c r="Y141" i="1"/>
  <c r="Z141" i="1"/>
  <c r="K759" i="1"/>
  <c r="L759" i="1"/>
  <c r="X759" i="1"/>
  <c r="S759" i="1"/>
  <c r="W759" i="1"/>
  <c r="Y759" i="1"/>
  <c r="Z759" i="1"/>
  <c r="K1689" i="1"/>
  <c r="L1689" i="1"/>
  <c r="X1689" i="1"/>
  <c r="S1689" i="1"/>
  <c r="W1689" i="1"/>
  <c r="Y1689" i="1"/>
  <c r="Z1689" i="1"/>
  <c r="K2710" i="1"/>
  <c r="L2710" i="1"/>
  <c r="X2710" i="1"/>
  <c r="S2710" i="1"/>
  <c r="W2710" i="1"/>
  <c r="Y2710" i="1"/>
  <c r="Z2710" i="1"/>
  <c r="K1068" i="1"/>
  <c r="L1068" i="1"/>
  <c r="X1068" i="1"/>
  <c r="S1068" i="1"/>
  <c r="W1068" i="1"/>
  <c r="Y1068" i="1"/>
  <c r="Z1068" i="1"/>
  <c r="K1502" i="1"/>
  <c r="L1502" i="1"/>
  <c r="X1502" i="1"/>
  <c r="S1502" i="1"/>
  <c r="W1502" i="1"/>
  <c r="Y1502" i="1"/>
  <c r="Z1502" i="1"/>
  <c r="K1632" i="1"/>
  <c r="L1632" i="1"/>
  <c r="X1632" i="1"/>
  <c r="S1632" i="1"/>
  <c r="W1632" i="1"/>
  <c r="Y1632" i="1"/>
  <c r="Z1632" i="1"/>
  <c r="K283" i="1"/>
  <c r="L283" i="1"/>
  <c r="X283" i="1"/>
  <c r="S283" i="1"/>
  <c r="W283" i="1"/>
  <c r="Y283" i="1"/>
  <c r="Z283" i="1"/>
  <c r="K101" i="1"/>
  <c r="L101" i="1"/>
  <c r="X101" i="1"/>
  <c r="S101" i="1"/>
  <c r="W101" i="1"/>
  <c r="Y101" i="1"/>
  <c r="Z101" i="1"/>
  <c r="K172" i="1"/>
  <c r="L172" i="1"/>
  <c r="X172" i="1"/>
  <c r="S172" i="1"/>
  <c r="W172" i="1"/>
  <c r="Y172" i="1"/>
  <c r="Z172" i="1"/>
  <c r="K336" i="1"/>
  <c r="L336" i="1"/>
  <c r="X336" i="1"/>
  <c r="S336" i="1"/>
  <c r="W336" i="1"/>
  <c r="Y336" i="1"/>
  <c r="Z336" i="1"/>
  <c r="K429" i="1"/>
  <c r="L429" i="1"/>
  <c r="X429" i="1"/>
  <c r="S429" i="1"/>
  <c r="W429" i="1"/>
  <c r="Y429" i="1"/>
  <c r="Z429" i="1"/>
  <c r="K998" i="1"/>
  <c r="L998" i="1"/>
  <c r="X998" i="1"/>
  <c r="S998" i="1"/>
  <c r="W998" i="1"/>
  <c r="Y998" i="1"/>
  <c r="Z998" i="1"/>
  <c r="K999" i="1"/>
  <c r="L999" i="1"/>
  <c r="X999" i="1"/>
  <c r="S999" i="1"/>
  <c r="W999" i="1"/>
  <c r="Y999" i="1"/>
  <c r="Z999" i="1"/>
  <c r="K1080" i="1"/>
  <c r="L1080" i="1"/>
  <c r="X1080" i="1"/>
  <c r="S1080" i="1"/>
  <c r="W1080" i="1"/>
  <c r="Y1080" i="1"/>
  <c r="Z1080" i="1"/>
  <c r="K1268" i="1"/>
  <c r="L1268" i="1"/>
  <c r="X1268" i="1"/>
  <c r="S1268" i="1"/>
  <c r="W1268" i="1"/>
  <c r="Y1268" i="1"/>
  <c r="Z1268" i="1"/>
  <c r="K1365" i="1"/>
  <c r="L1365" i="1"/>
  <c r="X1365" i="1"/>
  <c r="S1365" i="1"/>
  <c r="W1365" i="1"/>
  <c r="Y1365" i="1"/>
  <c r="Z1365" i="1"/>
  <c r="K1383" i="1"/>
  <c r="L1383" i="1"/>
  <c r="X1383" i="1"/>
  <c r="S1383" i="1"/>
  <c r="W1383" i="1"/>
  <c r="Y1383" i="1"/>
  <c r="Z1383" i="1"/>
  <c r="K1510" i="1"/>
  <c r="L1510" i="1"/>
  <c r="X1510" i="1"/>
  <c r="S1510" i="1"/>
  <c r="W1510" i="1"/>
  <c r="Y1510" i="1"/>
  <c r="Z1510" i="1"/>
  <c r="K1589" i="1"/>
  <c r="L1589" i="1"/>
  <c r="X1589" i="1"/>
  <c r="S1589" i="1"/>
  <c r="W1589" i="1"/>
  <c r="Y1589" i="1"/>
  <c r="Z1589" i="1"/>
  <c r="K1822" i="1"/>
  <c r="L1822" i="1"/>
  <c r="X1822" i="1"/>
  <c r="S1822" i="1"/>
  <c r="W1822" i="1"/>
  <c r="Y1822" i="1"/>
  <c r="Z1822" i="1"/>
  <c r="K2062" i="1"/>
  <c r="L2062" i="1"/>
  <c r="X2062" i="1"/>
  <c r="S2062" i="1"/>
  <c r="W2062" i="1"/>
  <c r="Y2062" i="1"/>
  <c r="Z2062" i="1"/>
  <c r="K2127" i="1"/>
  <c r="L2127" i="1"/>
  <c r="X2127" i="1"/>
  <c r="S2127" i="1"/>
  <c r="W2127" i="1"/>
  <c r="Y2127" i="1"/>
  <c r="Z2127" i="1"/>
  <c r="K2162" i="1"/>
  <c r="L2162" i="1"/>
  <c r="X2162" i="1"/>
  <c r="S2162" i="1"/>
  <c r="W2162" i="1"/>
  <c r="Y2162" i="1"/>
  <c r="Z2162" i="1"/>
  <c r="K2229" i="1"/>
  <c r="L2229" i="1"/>
  <c r="X2229" i="1"/>
  <c r="S2229" i="1"/>
  <c r="W2229" i="1"/>
  <c r="Y2229" i="1"/>
  <c r="Z2229" i="1"/>
  <c r="K2280" i="1"/>
  <c r="L2280" i="1"/>
  <c r="X2280" i="1"/>
  <c r="S2280" i="1"/>
  <c r="W2280" i="1"/>
  <c r="Y2280" i="1"/>
  <c r="Z2280" i="1"/>
  <c r="K2571" i="1"/>
  <c r="L2571" i="1"/>
  <c r="X2571" i="1"/>
  <c r="S2571" i="1"/>
  <c r="W2571" i="1"/>
  <c r="Y2571" i="1"/>
  <c r="Z2571" i="1"/>
  <c r="K2643" i="1"/>
  <c r="L2643" i="1"/>
  <c r="X2643" i="1"/>
  <c r="S2643" i="1"/>
  <c r="W2643" i="1"/>
  <c r="Y2643" i="1"/>
  <c r="Z2643" i="1"/>
  <c r="K2703" i="1"/>
  <c r="L2703" i="1"/>
  <c r="X2703" i="1"/>
  <c r="S2703" i="1"/>
  <c r="W2703" i="1"/>
  <c r="Y2703" i="1"/>
  <c r="Z2703" i="1"/>
  <c r="K256" i="1"/>
  <c r="L256" i="1"/>
  <c r="X256" i="1"/>
  <c r="S256" i="1"/>
  <c r="W256" i="1"/>
  <c r="Y256" i="1"/>
  <c r="Z256" i="1"/>
  <c r="K435" i="1"/>
  <c r="L435" i="1"/>
  <c r="X435" i="1"/>
  <c r="S435" i="1"/>
  <c r="W435" i="1"/>
  <c r="Y435" i="1"/>
  <c r="Z435" i="1"/>
  <c r="K552" i="1"/>
  <c r="L552" i="1"/>
  <c r="X552" i="1"/>
  <c r="S552" i="1"/>
  <c r="W552" i="1"/>
  <c r="Y552" i="1"/>
  <c r="Z552" i="1"/>
  <c r="K733" i="1"/>
  <c r="L733" i="1"/>
  <c r="X733" i="1"/>
  <c r="S733" i="1"/>
  <c r="W733" i="1"/>
  <c r="Y733" i="1"/>
  <c r="Z733" i="1"/>
  <c r="K1113" i="1"/>
  <c r="L1113" i="1"/>
  <c r="X1113" i="1"/>
  <c r="S1113" i="1"/>
  <c r="W1113" i="1"/>
  <c r="Y1113" i="1"/>
  <c r="Z1113" i="1"/>
  <c r="K1190" i="1"/>
  <c r="L1190" i="1"/>
  <c r="X1190" i="1"/>
  <c r="S1190" i="1"/>
  <c r="W1190" i="1"/>
  <c r="Y1190" i="1"/>
  <c r="Z1190" i="1"/>
  <c r="K1405" i="1"/>
  <c r="L1405" i="1"/>
  <c r="X1405" i="1"/>
  <c r="S1405" i="1"/>
  <c r="W1405" i="1"/>
  <c r="Y1405" i="1"/>
  <c r="Z1405" i="1"/>
  <c r="K1489" i="1"/>
  <c r="L1489" i="1"/>
  <c r="X1489" i="1"/>
  <c r="S1489" i="1"/>
  <c r="W1489" i="1"/>
  <c r="Y1489" i="1"/>
  <c r="Z1489" i="1"/>
  <c r="K1682" i="1"/>
  <c r="L1682" i="1"/>
  <c r="X1682" i="1"/>
  <c r="S1682" i="1"/>
  <c r="W1682" i="1"/>
  <c r="Y1682" i="1"/>
  <c r="Z1682" i="1"/>
  <c r="K1989" i="1"/>
  <c r="L1989" i="1"/>
  <c r="X1989" i="1"/>
  <c r="S1989" i="1"/>
  <c r="W1989" i="1"/>
  <c r="Y1989" i="1"/>
  <c r="Z1989" i="1"/>
  <c r="K2218" i="1"/>
  <c r="L2218" i="1"/>
  <c r="X2218" i="1"/>
  <c r="S2218" i="1"/>
  <c r="W2218" i="1"/>
  <c r="Y2218" i="1"/>
  <c r="Z2218" i="1"/>
  <c r="K2247" i="1"/>
  <c r="L2247" i="1"/>
  <c r="X2247" i="1"/>
  <c r="S2247" i="1"/>
  <c r="W2247" i="1"/>
  <c r="Y2247" i="1"/>
  <c r="Z2247" i="1"/>
  <c r="K2412" i="1"/>
  <c r="L2412" i="1"/>
  <c r="X2412" i="1"/>
  <c r="S2412" i="1"/>
  <c r="W2412" i="1"/>
  <c r="Y2412" i="1"/>
  <c r="Z2412" i="1"/>
  <c r="K2594" i="1"/>
  <c r="L2594" i="1"/>
  <c r="X2594" i="1"/>
  <c r="S2594" i="1"/>
  <c r="W2594" i="1"/>
  <c r="Y2594" i="1"/>
  <c r="Z2594" i="1"/>
  <c r="K2595" i="1"/>
  <c r="L2595" i="1"/>
  <c r="X2595" i="1"/>
  <c r="S2595" i="1"/>
  <c r="W2595" i="1"/>
  <c r="Y2595" i="1"/>
  <c r="Z2595" i="1"/>
  <c r="K2616" i="1"/>
  <c r="L2616" i="1"/>
  <c r="X2616" i="1"/>
  <c r="S2616" i="1"/>
  <c r="W2616" i="1"/>
  <c r="Y2616" i="1"/>
  <c r="Z2616" i="1"/>
  <c r="K2923" i="1"/>
  <c r="L2923" i="1"/>
  <c r="X2923" i="1"/>
  <c r="S2923" i="1"/>
  <c r="W2923" i="1"/>
  <c r="Y2923" i="1"/>
  <c r="Z2923" i="1"/>
  <c r="K2981" i="1"/>
  <c r="L2981" i="1"/>
  <c r="X2981" i="1"/>
  <c r="S2981" i="1"/>
  <c r="W2981" i="1"/>
  <c r="Y2981" i="1"/>
  <c r="Z2981" i="1"/>
  <c r="K1433" i="1"/>
  <c r="L1433" i="1"/>
  <c r="X1433" i="1"/>
  <c r="S1433" i="1"/>
  <c r="W1433" i="1"/>
  <c r="Y1433" i="1"/>
  <c r="Z1433" i="1"/>
  <c r="K2938" i="1"/>
  <c r="L2938" i="1"/>
  <c r="X2938" i="1"/>
  <c r="S2938" i="1"/>
  <c r="W2938" i="1"/>
  <c r="Y2938" i="1"/>
  <c r="Z2938" i="1"/>
  <c r="K1056" i="1"/>
  <c r="L1056" i="1"/>
  <c r="X1056" i="1"/>
  <c r="S1056" i="1"/>
  <c r="W1056" i="1"/>
  <c r="Y1056" i="1"/>
  <c r="Z1056" i="1"/>
  <c r="K3032" i="1"/>
  <c r="L3032" i="1"/>
  <c r="X3032" i="1"/>
  <c r="S3032" i="1"/>
  <c r="W3032" i="1"/>
  <c r="Y3032" i="1"/>
  <c r="Z3032" i="1"/>
  <c r="K852" i="1"/>
  <c r="L852" i="1"/>
  <c r="X852" i="1"/>
  <c r="S852" i="1"/>
  <c r="W852" i="1"/>
  <c r="Y852" i="1"/>
  <c r="Z852" i="1"/>
  <c r="K1671" i="1"/>
  <c r="L1671" i="1"/>
  <c r="X1671" i="1"/>
  <c r="S1671" i="1"/>
  <c r="W1671" i="1"/>
  <c r="Y1671" i="1"/>
  <c r="Z1671" i="1"/>
  <c r="K2276" i="1"/>
  <c r="L2276" i="1"/>
  <c r="X2276" i="1"/>
  <c r="S2276" i="1"/>
  <c r="W2276" i="1"/>
  <c r="Y2276" i="1"/>
  <c r="Z2276" i="1"/>
  <c r="K595" i="1"/>
  <c r="L595" i="1"/>
  <c r="X595" i="1"/>
  <c r="S595" i="1"/>
  <c r="W595" i="1"/>
  <c r="Y595" i="1"/>
  <c r="Z595" i="1"/>
  <c r="K2348" i="1"/>
  <c r="L2348" i="1"/>
  <c r="X2348" i="1"/>
  <c r="S2348" i="1"/>
  <c r="W2348" i="1"/>
  <c r="Y2348" i="1"/>
  <c r="Z2348" i="1"/>
  <c r="K1733" i="1"/>
  <c r="L1733" i="1"/>
  <c r="X1733" i="1"/>
  <c r="S1733" i="1"/>
  <c r="W1733" i="1"/>
  <c r="Y1733" i="1"/>
  <c r="Z1733" i="1"/>
  <c r="K411" i="1"/>
  <c r="L411" i="1"/>
  <c r="X411" i="1"/>
  <c r="S411" i="1"/>
  <c r="W411" i="1"/>
  <c r="Y411" i="1"/>
  <c r="Z411" i="1"/>
  <c r="K457" i="1"/>
  <c r="L457" i="1"/>
  <c r="X457" i="1"/>
  <c r="S457" i="1"/>
  <c r="W457" i="1"/>
  <c r="Y457" i="1"/>
  <c r="Z457" i="1"/>
  <c r="K472" i="1"/>
  <c r="L472" i="1"/>
  <c r="X472" i="1"/>
  <c r="S472" i="1"/>
  <c r="W472" i="1"/>
  <c r="Y472" i="1"/>
  <c r="Z472" i="1"/>
  <c r="K775" i="1"/>
  <c r="L775" i="1"/>
  <c r="X775" i="1"/>
  <c r="S775" i="1"/>
  <c r="W775" i="1"/>
  <c r="Y775" i="1"/>
  <c r="Z775" i="1"/>
  <c r="K856" i="1"/>
  <c r="L856" i="1"/>
  <c r="X856" i="1"/>
  <c r="S856" i="1"/>
  <c r="W856" i="1"/>
  <c r="Y856" i="1"/>
  <c r="Z856" i="1"/>
  <c r="K1269" i="1"/>
  <c r="L1269" i="1"/>
  <c r="X1269" i="1"/>
  <c r="S1269" i="1"/>
  <c r="W1269" i="1"/>
  <c r="Y1269" i="1"/>
  <c r="Z1269" i="1"/>
  <c r="K1366" i="1"/>
  <c r="L1366" i="1"/>
  <c r="X1366" i="1"/>
  <c r="S1366" i="1"/>
  <c r="W1366" i="1"/>
  <c r="Y1366" i="1"/>
  <c r="Z1366" i="1"/>
  <c r="K1465" i="1"/>
  <c r="L1465" i="1"/>
  <c r="X1465" i="1"/>
  <c r="S1465" i="1"/>
  <c r="W1465" i="1"/>
  <c r="Y1465" i="1"/>
  <c r="Z1465" i="1"/>
  <c r="K1617" i="1"/>
  <c r="L1617" i="1"/>
  <c r="X1617" i="1"/>
  <c r="S1617" i="1"/>
  <c r="W1617" i="1"/>
  <c r="Y1617" i="1"/>
  <c r="Z1617" i="1"/>
  <c r="K1618" i="1"/>
  <c r="L1618" i="1"/>
  <c r="X1618" i="1"/>
  <c r="S1618" i="1"/>
  <c r="W1618" i="1"/>
  <c r="Y1618" i="1"/>
  <c r="Z1618" i="1"/>
  <c r="K1638" i="1"/>
  <c r="L1638" i="1"/>
  <c r="X1638" i="1"/>
  <c r="S1638" i="1"/>
  <c r="W1638" i="1"/>
  <c r="Y1638" i="1"/>
  <c r="Z1638" i="1"/>
  <c r="K1794" i="1"/>
  <c r="L1794" i="1"/>
  <c r="X1794" i="1"/>
  <c r="S1794" i="1"/>
  <c r="W1794" i="1"/>
  <c r="Y1794" i="1"/>
  <c r="Z1794" i="1"/>
  <c r="K2301" i="1"/>
  <c r="L2301" i="1"/>
  <c r="X2301" i="1"/>
  <c r="S2301" i="1"/>
  <c r="W2301" i="1"/>
  <c r="Y2301" i="1"/>
  <c r="Z2301" i="1"/>
  <c r="K2444" i="1"/>
  <c r="L2444" i="1"/>
  <c r="X2444" i="1"/>
  <c r="S2444" i="1"/>
  <c r="W2444" i="1"/>
  <c r="Y2444" i="1"/>
  <c r="Z2444" i="1"/>
  <c r="K2572" i="1"/>
  <c r="L2572" i="1"/>
  <c r="X2572" i="1"/>
  <c r="S2572" i="1"/>
  <c r="W2572" i="1"/>
  <c r="Y2572" i="1"/>
  <c r="Z2572" i="1"/>
  <c r="K2644" i="1"/>
  <c r="L2644" i="1"/>
  <c r="X2644" i="1"/>
  <c r="S2644" i="1"/>
  <c r="W2644" i="1"/>
  <c r="Y2644" i="1"/>
  <c r="Z2644" i="1"/>
  <c r="K2663" i="1"/>
  <c r="L2663" i="1"/>
  <c r="X2663" i="1"/>
  <c r="S2663" i="1"/>
  <c r="W2663" i="1"/>
  <c r="Y2663" i="1"/>
  <c r="Z2663" i="1"/>
  <c r="K367" i="1"/>
  <c r="L367" i="1"/>
  <c r="X367" i="1"/>
  <c r="S367" i="1"/>
  <c r="W367" i="1"/>
  <c r="Y367" i="1"/>
  <c r="Z367" i="1"/>
  <c r="K612" i="1"/>
  <c r="L612" i="1"/>
  <c r="X612" i="1"/>
  <c r="S612" i="1"/>
  <c r="W612" i="1"/>
  <c r="Y612" i="1"/>
  <c r="Z612" i="1"/>
  <c r="K1340" i="1"/>
  <c r="L1340" i="1"/>
  <c r="X1340" i="1"/>
  <c r="S1340" i="1"/>
  <c r="W1340" i="1"/>
  <c r="Y1340" i="1"/>
  <c r="Z1340" i="1"/>
  <c r="K1341" i="1"/>
  <c r="L1341" i="1"/>
  <c r="X1341" i="1"/>
  <c r="S1341" i="1"/>
  <c r="W1341" i="1"/>
  <c r="Y1341" i="1"/>
  <c r="Z1341" i="1"/>
  <c r="K1406" i="1"/>
  <c r="L1406" i="1"/>
  <c r="X1406" i="1"/>
  <c r="S1406" i="1"/>
  <c r="W1406" i="1"/>
  <c r="Y1406" i="1"/>
  <c r="Z1406" i="1"/>
  <c r="K1575" i="1"/>
  <c r="L1575" i="1"/>
  <c r="X1575" i="1"/>
  <c r="S1575" i="1"/>
  <c r="W1575" i="1"/>
  <c r="Y1575" i="1"/>
  <c r="Z1575" i="1"/>
  <c r="K1858" i="1"/>
  <c r="L1858" i="1"/>
  <c r="X1858" i="1"/>
  <c r="S1858" i="1"/>
  <c r="W1858" i="1"/>
  <c r="Y1858" i="1"/>
  <c r="Z1858" i="1"/>
  <c r="K2248" i="1"/>
  <c r="L2248" i="1"/>
  <c r="X2248" i="1"/>
  <c r="S2248" i="1"/>
  <c r="W2248" i="1"/>
  <c r="Y2248" i="1"/>
  <c r="Z2248" i="1"/>
  <c r="K2265" i="1"/>
  <c r="L2265" i="1"/>
  <c r="X2265" i="1"/>
  <c r="S2265" i="1"/>
  <c r="W2265" i="1"/>
  <c r="Y2265" i="1"/>
  <c r="Z2265" i="1"/>
  <c r="K2393" i="1"/>
  <c r="L2393" i="1"/>
  <c r="X2393" i="1"/>
  <c r="S2393" i="1"/>
  <c r="W2393" i="1"/>
  <c r="Y2393" i="1"/>
  <c r="Z2393" i="1"/>
  <c r="K2394" i="1"/>
  <c r="L2394" i="1"/>
  <c r="X2394" i="1"/>
  <c r="S2394" i="1"/>
  <c r="W2394" i="1"/>
  <c r="Y2394" i="1"/>
  <c r="Z2394" i="1"/>
  <c r="K2688" i="1"/>
  <c r="L2688" i="1"/>
  <c r="X2688" i="1"/>
  <c r="S2688" i="1"/>
  <c r="W2688" i="1"/>
  <c r="Y2688" i="1"/>
  <c r="Z2688" i="1"/>
  <c r="K25" i="1"/>
  <c r="L25" i="1"/>
  <c r="X25" i="1"/>
  <c r="S25" i="1"/>
  <c r="W25" i="1"/>
  <c r="Y25" i="1"/>
  <c r="Z25" i="1"/>
  <c r="K589" i="1"/>
  <c r="L589" i="1"/>
  <c r="X589" i="1"/>
  <c r="S589" i="1"/>
  <c r="W589" i="1"/>
  <c r="Y589" i="1"/>
  <c r="Z589" i="1"/>
  <c r="K677" i="1"/>
  <c r="L677" i="1"/>
  <c r="X677" i="1"/>
  <c r="S677" i="1"/>
  <c r="W677" i="1"/>
  <c r="Y677" i="1"/>
  <c r="Z677" i="1"/>
  <c r="K1698" i="1"/>
  <c r="L1698" i="1"/>
  <c r="X1698" i="1"/>
  <c r="S1698" i="1"/>
  <c r="W1698" i="1"/>
  <c r="Y1698" i="1"/>
  <c r="Z1698" i="1"/>
  <c r="K1868" i="1"/>
  <c r="L1868" i="1"/>
  <c r="X1868" i="1"/>
  <c r="S1868" i="1"/>
  <c r="W1868" i="1"/>
  <c r="Y1868" i="1"/>
  <c r="Z1868" i="1"/>
  <c r="K2422" i="1"/>
  <c r="L2422" i="1"/>
  <c r="X2422" i="1"/>
  <c r="S2422" i="1"/>
  <c r="W2422" i="1"/>
  <c r="Y2422" i="1"/>
  <c r="Z2422" i="1"/>
  <c r="K2423" i="1"/>
  <c r="L2423" i="1"/>
  <c r="X2423" i="1"/>
  <c r="S2423" i="1"/>
  <c r="W2423" i="1"/>
  <c r="Y2423" i="1"/>
  <c r="Z2423" i="1"/>
  <c r="K1212" i="1"/>
  <c r="L1212" i="1"/>
  <c r="X1212" i="1"/>
  <c r="S1212" i="1"/>
  <c r="W1212" i="1"/>
  <c r="Y1212" i="1"/>
  <c r="Z1212" i="1"/>
  <c r="K2942" i="1"/>
  <c r="L2942" i="1"/>
  <c r="X2942" i="1"/>
  <c r="S2942" i="1"/>
  <c r="W2942" i="1"/>
  <c r="Y2942" i="1"/>
  <c r="Z2942" i="1"/>
  <c r="K2126" i="1"/>
  <c r="L2126" i="1"/>
  <c r="X2126" i="1"/>
  <c r="S2126" i="1"/>
  <c r="W2126" i="1"/>
  <c r="Y2126" i="1"/>
  <c r="Z2126" i="1"/>
  <c r="K719" i="1"/>
  <c r="L719" i="1"/>
  <c r="X719" i="1"/>
  <c r="S719" i="1"/>
  <c r="W719" i="1"/>
  <c r="Y719" i="1"/>
  <c r="Z719" i="1"/>
  <c r="K2943" i="1"/>
  <c r="L2943" i="1"/>
  <c r="X2943" i="1"/>
  <c r="S2943" i="1"/>
  <c r="W2943" i="1"/>
  <c r="Y2943" i="1"/>
  <c r="Z2943" i="1"/>
  <c r="K2009" i="1"/>
  <c r="L2009" i="1"/>
  <c r="X2009" i="1"/>
  <c r="S2009" i="1"/>
  <c r="W2009" i="1"/>
  <c r="Y2009" i="1"/>
  <c r="Z2009" i="1"/>
  <c r="K2035" i="1"/>
  <c r="L2035" i="1"/>
  <c r="X2035" i="1"/>
  <c r="S2035" i="1"/>
  <c r="W2035" i="1"/>
  <c r="Y2035" i="1"/>
  <c r="Z2035" i="1"/>
  <c r="K173" i="1"/>
  <c r="L173" i="1"/>
  <c r="X173" i="1"/>
  <c r="S173" i="1"/>
  <c r="W173" i="1"/>
  <c r="Y173" i="1"/>
  <c r="Z173" i="1"/>
  <c r="K343" i="1"/>
  <c r="L343" i="1"/>
  <c r="X343" i="1"/>
  <c r="S343" i="1"/>
  <c r="W343" i="1"/>
  <c r="Y343" i="1"/>
  <c r="Z343" i="1"/>
  <c r="K508" i="1"/>
  <c r="L508" i="1"/>
  <c r="X508" i="1"/>
  <c r="S508" i="1"/>
  <c r="W508" i="1"/>
  <c r="Y508" i="1"/>
  <c r="Z508" i="1"/>
  <c r="K915" i="1"/>
  <c r="L915" i="1"/>
  <c r="X915" i="1"/>
  <c r="S915" i="1"/>
  <c r="W915" i="1"/>
  <c r="Y915" i="1"/>
  <c r="Z915" i="1"/>
  <c r="K916" i="1"/>
  <c r="L916" i="1"/>
  <c r="X916" i="1"/>
  <c r="S916" i="1"/>
  <c r="W916" i="1"/>
  <c r="Y916" i="1"/>
  <c r="Z916" i="1"/>
  <c r="K936" i="1"/>
  <c r="L936" i="1"/>
  <c r="X936" i="1"/>
  <c r="S936" i="1"/>
  <c r="W936" i="1"/>
  <c r="Y936" i="1"/>
  <c r="Z936" i="1"/>
  <c r="K976" i="1"/>
  <c r="L976" i="1"/>
  <c r="X976" i="1"/>
  <c r="S976" i="1"/>
  <c r="W976" i="1"/>
  <c r="Y976" i="1"/>
  <c r="Z976" i="1"/>
  <c r="K1140" i="1"/>
  <c r="L1140" i="1"/>
  <c r="X1140" i="1"/>
  <c r="S1140" i="1"/>
  <c r="W1140" i="1"/>
  <c r="Y1140" i="1"/>
  <c r="Z1140" i="1"/>
  <c r="K1384" i="1"/>
  <c r="L1384" i="1"/>
  <c r="X1384" i="1"/>
  <c r="S1384" i="1"/>
  <c r="W1384" i="1"/>
  <c r="Y1384" i="1"/>
  <c r="Z1384" i="1"/>
  <c r="K1619" i="1"/>
  <c r="L1619" i="1"/>
  <c r="X1619" i="1"/>
  <c r="S1619" i="1"/>
  <c r="W1619" i="1"/>
  <c r="Y1619" i="1"/>
  <c r="Z1619" i="1"/>
  <c r="K1719" i="1"/>
  <c r="L1719" i="1"/>
  <c r="X1719" i="1"/>
  <c r="S1719" i="1"/>
  <c r="W1719" i="1"/>
  <c r="Y1719" i="1"/>
  <c r="Z1719" i="1"/>
  <c r="K1787" i="1"/>
  <c r="L1787" i="1"/>
  <c r="X1787" i="1"/>
  <c r="S1787" i="1"/>
  <c r="W1787" i="1"/>
  <c r="Y1787" i="1"/>
  <c r="Z1787" i="1"/>
  <c r="K1804" i="1"/>
  <c r="L1804" i="1"/>
  <c r="X1804" i="1"/>
  <c r="S1804" i="1"/>
  <c r="W1804" i="1"/>
  <c r="Y1804" i="1"/>
  <c r="Z1804" i="1"/>
  <c r="K2040" i="1"/>
  <c r="L2040" i="1"/>
  <c r="X2040" i="1"/>
  <c r="S2040" i="1"/>
  <c r="W2040" i="1"/>
  <c r="Y2040" i="1"/>
  <c r="Z2040" i="1"/>
  <c r="K2041" i="1"/>
  <c r="L2041" i="1"/>
  <c r="X2041" i="1"/>
  <c r="S2041" i="1"/>
  <c r="W2041" i="1"/>
  <c r="Y2041" i="1"/>
  <c r="Z2041" i="1"/>
  <c r="K2345" i="1"/>
  <c r="L2345" i="1"/>
  <c r="X2345" i="1"/>
  <c r="S2345" i="1"/>
  <c r="W2345" i="1"/>
  <c r="Y2345" i="1"/>
  <c r="Z2345" i="1"/>
  <c r="K2353" i="1"/>
  <c r="L2353" i="1"/>
  <c r="X2353" i="1"/>
  <c r="S2353" i="1"/>
  <c r="W2353" i="1"/>
  <c r="Y2353" i="1"/>
  <c r="Z2353" i="1"/>
  <c r="K2573" i="1"/>
  <c r="L2573" i="1"/>
  <c r="X2573" i="1"/>
  <c r="S2573" i="1"/>
  <c r="W2573" i="1"/>
  <c r="Y2573" i="1"/>
  <c r="Z2573" i="1"/>
  <c r="K2961" i="1"/>
  <c r="L2961" i="1"/>
  <c r="X2961" i="1"/>
  <c r="S2961" i="1"/>
  <c r="W2961" i="1"/>
  <c r="Y2961" i="1"/>
  <c r="Z2961" i="1"/>
  <c r="K192" i="1"/>
  <c r="L192" i="1"/>
  <c r="X192" i="1"/>
  <c r="S192" i="1"/>
  <c r="W192" i="1"/>
  <c r="Y192" i="1"/>
  <c r="Z192" i="1"/>
  <c r="K368" i="1"/>
  <c r="L368" i="1"/>
  <c r="X368" i="1"/>
  <c r="S368" i="1"/>
  <c r="W368" i="1"/>
  <c r="Y368" i="1"/>
  <c r="Z368" i="1"/>
  <c r="K647" i="1"/>
  <c r="L647" i="1"/>
  <c r="X647" i="1"/>
  <c r="S647" i="1"/>
  <c r="W647" i="1"/>
  <c r="Y647" i="1"/>
  <c r="Z647" i="1"/>
  <c r="K671" i="1"/>
  <c r="L671" i="1"/>
  <c r="X671" i="1"/>
  <c r="S671" i="1"/>
  <c r="W671" i="1"/>
  <c r="Y671" i="1"/>
  <c r="Z671" i="1"/>
  <c r="K788" i="1"/>
  <c r="L788" i="1"/>
  <c r="X788" i="1"/>
  <c r="S788" i="1"/>
  <c r="W788" i="1"/>
  <c r="Y788" i="1"/>
  <c r="Z788" i="1"/>
  <c r="K789" i="1"/>
  <c r="L789" i="1"/>
  <c r="X789" i="1"/>
  <c r="S789" i="1"/>
  <c r="W789" i="1"/>
  <c r="Y789" i="1"/>
  <c r="Z789" i="1"/>
  <c r="K883" i="1"/>
  <c r="L883" i="1"/>
  <c r="X883" i="1"/>
  <c r="S883" i="1"/>
  <c r="W883" i="1"/>
  <c r="Y883" i="1"/>
  <c r="Z883" i="1"/>
  <c r="K963" i="1"/>
  <c r="L963" i="1"/>
  <c r="X963" i="1"/>
  <c r="S963" i="1"/>
  <c r="W963" i="1"/>
  <c r="Y963" i="1"/>
  <c r="Z963" i="1"/>
  <c r="K1114" i="1"/>
  <c r="L1114" i="1"/>
  <c r="X1114" i="1"/>
  <c r="S1114" i="1"/>
  <c r="W1114" i="1"/>
  <c r="Y1114" i="1"/>
  <c r="Z1114" i="1"/>
  <c r="K1310" i="1"/>
  <c r="L1310" i="1"/>
  <c r="X1310" i="1"/>
  <c r="S1310" i="1"/>
  <c r="W1310" i="1"/>
  <c r="Y1310" i="1"/>
  <c r="Z1310" i="1"/>
  <c r="K1594" i="1"/>
  <c r="L1594" i="1"/>
  <c r="X1594" i="1"/>
  <c r="S1594" i="1"/>
  <c r="W1594" i="1"/>
  <c r="Y1594" i="1"/>
  <c r="Z1594" i="1"/>
  <c r="K1657" i="1"/>
  <c r="L1657" i="1"/>
  <c r="X1657" i="1"/>
  <c r="S1657" i="1"/>
  <c r="W1657" i="1"/>
  <c r="Y1657" i="1"/>
  <c r="Z1657" i="1"/>
  <c r="K1990" i="1"/>
  <c r="L1990" i="1"/>
  <c r="X1990" i="1"/>
  <c r="S1990" i="1"/>
  <c r="W1990" i="1"/>
  <c r="Y1990" i="1"/>
  <c r="Z1990" i="1"/>
  <c r="K2128" i="1"/>
  <c r="L2128" i="1"/>
  <c r="X2128" i="1"/>
  <c r="S2128" i="1"/>
  <c r="W2128" i="1"/>
  <c r="Y2128" i="1"/>
  <c r="Z2128" i="1"/>
  <c r="K2346" i="1"/>
  <c r="L2346" i="1"/>
  <c r="X2346" i="1"/>
  <c r="S2346" i="1"/>
  <c r="W2346" i="1"/>
  <c r="Y2346" i="1"/>
  <c r="Z2346" i="1"/>
  <c r="K2596" i="1"/>
  <c r="L2596" i="1"/>
  <c r="X2596" i="1"/>
  <c r="S2596" i="1"/>
  <c r="W2596" i="1"/>
  <c r="Y2596" i="1"/>
  <c r="Z2596" i="1"/>
  <c r="K2689" i="1"/>
  <c r="L2689" i="1"/>
  <c r="X2689" i="1"/>
  <c r="S2689" i="1"/>
  <c r="W2689" i="1"/>
  <c r="Y2689" i="1"/>
  <c r="Z2689" i="1"/>
  <c r="K2812" i="1"/>
  <c r="L2812" i="1"/>
  <c r="X2812" i="1"/>
  <c r="S2812" i="1"/>
  <c r="W2812" i="1"/>
  <c r="Y2812" i="1"/>
  <c r="Z2812" i="1"/>
  <c r="K2826" i="1"/>
  <c r="L2826" i="1"/>
  <c r="X2826" i="1"/>
  <c r="S2826" i="1"/>
  <c r="W2826" i="1"/>
  <c r="Y2826" i="1"/>
  <c r="Z2826" i="1"/>
  <c r="K2924" i="1"/>
  <c r="L2924" i="1"/>
  <c r="X2924" i="1"/>
  <c r="S2924" i="1"/>
  <c r="W2924" i="1"/>
  <c r="Y2924" i="1"/>
  <c r="Z2924" i="1"/>
  <c r="K1439" i="1"/>
  <c r="L1439" i="1"/>
  <c r="X1439" i="1"/>
  <c r="S1439" i="1"/>
  <c r="W1439" i="1"/>
  <c r="Y1439" i="1"/>
  <c r="Z1439" i="1"/>
  <c r="K1940" i="1"/>
  <c r="L1940" i="1"/>
  <c r="X1940" i="1"/>
  <c r="S1940" i="1"/>
  <c r="W1940" i="1"/>
  <c r="Y1940" i="1"/>
  <c r="Z1940" i="1"/>
  <c r="K2114" i="1"/>
  <c r="L2114" i="1"/>
  <c r="X2114" i="1"/>
  <c r="S2114" i="1"/>
  <c r="W2114" i="1"/>
  <c r="Y2114" i="1"/>
  <c r="Z2114" i="1"/>
  <c r="K2424" i="1"/>
  <c r="L2424" i="1"/>
  <c r="X2424" i="1"/>
  <c r="S2424" i="1"/>
  <c r="W2424" i="1"/>
  <c r="Y2424" i="1"/>
  <c r="Z2424" i="1"/>
  <c r="K27" i="1"/>
  <c r="L27" i="1"/>
  <c r="X27" i="1"/>
  <c r="S27" i="1"/>
  <c r="W27" i="1"/>
  <c r="Y27" i="1"/>
  <c r="Z27" i="1"/>
  <c r="K55" i="1"/>
  <c r="L55" i="1"/>
  <c r="X55" i="1"/>
  <c r="S55" i="1"/>
  <c r="W55" i="1"/>
  <c r="Y55" i="1"/>
  <c r="Z55" i="1"/>
  <c r="K1746" i="1"/>
  <c r="L1746" i="1"/>
  <c r="X1746" i="1"/>
  <c r="S1746" i="1"/>
  <c r="W1746" i="1"/>
  <c r="Y1746" i="1"/>
  <c r="Z1746" i="1"/>
  <c r="K60" i="1"/>
  <c r="L60" i="1"/>
  <c r="X60" i="1"/>
  <c r="S60" i="1"/>
  <c r="W60" i="1"/>
  <c r="Y60" i="1"/>
  <c r="Z60" i="1"/>
  <c r="K1128" i="1"/>
  <c r="L1128" i="1"/>
  <c r="X1128" i="1"/>
  <c r="S1128" i="1"/>
  <c r="W1128" i="1"/>
  <c r="Y1128" i="1"/>
  <c r="Z1128" i="1"/>
  <c r="K1942" i="1"/>
  <c r="L1942" i="1"/>
  <c r="X1942" i="1"/>
  <c r="S1942" i="1"/>
  <c r="W1942" i="1"/>
  <c r="Y1942" i="1"/>
  <c r="Z1942" i="1"/>
  <c r="K165" i="1"/>
  <c r="L165" i="1"/>
  <c r="X165" i="1"/>
  <c r="S165" i="1"/>
  <c r="W165" i="1"/>
  <c r="Y165" i="1"/>
  <c r="Z165" i="1"/>
  <c r="K844" i="1"/>
  <c r="L844" i="1"/>
  <c r="X844" i="1"/>
  <c r="S844" i="1"/>
  <c r="W844" i="1"/>
  <c r="Y844" i="1"/>
  <c r="Z844" i="1"/>
  <c r="K1747" i="1"/>
  <c r="L1747" i="1"/>
  <c r="X1747" i="1"/>
  <c r="S1747" i="1"/>
  <c r="W1747" i="1"/>
  <c r="Y1747" i="1"/>
  <c r="Z1747" i="1"/>
  <c r="K1752" i="1"/>
  <c r="L1752" i="1"/>
  <c r="X1752" i="1"/>
  <c r="S1752" i="1"/>
  <c r="W1752" i="1"/>
  <c r="Y1752" i="1"/>
  <c r="Z1752" i="1"/>
  <c r="K102" i="1"/>
  <c r="L102" i="1"/>
  <c r="X102" i="1"/>
  <c r="S102" i="1"/>
  <c r="W102" i="1"/>
  <c r="Y102" i="1"/>
  <c r="Z102" i="1"/>
  <c r="K227" i="1"/>
  <c r="L227" i="1"/>
  <c r="X227" i="1"/>
  <c r="S227" i="1"/>
  <c r="W227" i="1"/>
  <c r="Y227" i="1"/>
  <c r="Z227" i="1"/>
  <c r="K509" i="1"/>
  <c r="L509" i="1"/>
  <c r="X509" i="1"/>
  <c r="S509" i="1"/>
  <c r="W509" i="1"/>
  <c r="Y509" i="1"/>
  <c r="Z509" i="1"/>
  <c r="K628" i="1"/>
  <c r="L628" i="1"/>
  <c r="X628" i="1"/>
  <c r="S628" i="1"/>
  <c r="W628" i="1"/>
  <c r="Y628" i="1"/>
  <c r="Z628" i="1"/>
  <c r="K868" i="1"/>
  <c r="L868" i="1"/>
  <c r="X868" i="1"/>
  <c r="S868" i="1"/>
  <c r="W868" i="1"/>
  <c r="Y868" i="1"/>
  <c r="Z868" i="1"/>
  <c r="K977" i="1"/>
  <c r="L977" i="1"/>
  <c r="X977" i="1"/>
  <c r="S977" i="1"/>
  <c r="W977" i="1"/>
  <c r="Y977" i="1"/>
  <c r="Z977" i="1"/>
  <c r="K1081" i="1"/>
  <c r="L1081" i="1"/>
  <c r="X1081" i="1"/>
  <c r="S1081" i="1"/>
  <c r="W1081" i="1"/>
  <c r="Y1081" i="1"/>
  <c r="Z1081" i="1"/>
  <c r="K1082" i="1"/>
  <c r="L1082" i="1"/>
  <c r="X1082" i="1"/>
  <c r="S1082" i="1"/>
  <c r="W1082" i="1"/>
  <c r="Y1082" i="1"/>
  <c r="Z1082" i="1"/>
  <c r="K1543" i="1"/>
  <c r="L1543" i="1"/>
  <c r="X1543" i="1"/>
  <c r="S1543" i="1"/>
  <c r="W1543" i="1"/>
  <c r="Y1543" i="1"/>
  <c r="Z1543" i="1"/>
  <c r="K1557" i="1"/>
  <c r="L1557" i="1"/>
  <c r="X1557" i="1"/>
  <c r="S1557" i="1"/>
  <c r="W1557" i="1"/>
  <c r="Y1557" i="1"/>
  <c r="Z1557" i="1"/>
  <c r="K1639" i="1"/>
  <c r="L1639" i="1"/>
  <c r="X1639" i="1"/>
  <c r="S1639" i="1"/>
  <c r="W1639" i="1"/>
  <c r="Y1639" i="1"/>
  <c r="Z1639" i="1"/>
  <c r="K2163" i="1"/>
  <c r="L2163" i="1"/>
  <c r="X2163" i="1"/>
  <c r="S2163" i="1"/>
  <c r="W2163" i="1"/>
  <c r="Y2163" i="1"/>
  <c r="Z2163" i="1"/>
  <c r="K2164" i="1"/>
  <c r="L2164" i="1"/>
  <c r="X2164" i="1"/>
  <c r="S2164" i="1"/>
  <c r="W2164" i="1"/>
  <c r="Y2164" i="1"/>
  <c r="Z2164" i="1"/>
  <c r="K2370" i="1"/>
  <c r="L2370" i="1"/>
  <c r="X2370" i="1"/>
  <c r="S2370" i="1"/>
  <c r="W2370" i="1"/>
  <c r="Y2370" i="1"/>
  <c r="Z2370" i="1"/>
  <c r="K2499" i="1"/>
  <c r="L2499" i="1"/>
  <c r="X2499" i="1"/>
  <c r="S2499" i="1"/>
  <c r="W2499" i="1"/>
  <c r="Y2499" i="1"/>
  <c r="Z2499" i="1"/>
  <c r="K2664" i="1"/>
  <c r="L2664" i="1"/>
  <c r="X2664" i="1"/>
  <c r="S2664" i="1"/>
  <c r="W2664" i="1"/>
  <c r="Y2664" i="1"/>
  <c r="Z2664" i="1"/>
  <c r="K2730" i="1"/>
  <c r="L2730" i="1"/>
  <c r="X2730" i="1"/>
  <c r="S2730" i="1"/>
  <c r="W2730" i="1"/>
  <c r="Y2730" i="1"/>
  <c r="Z2730" i="1"/>
  <c r="K2843" i="1"/>
  <c r="L2843" i="1"/>
  <c r="X2843" i="1"/>
  <c r="S2843" i="1"/>
  <c r="W2843" i="1"/>
  <c r="Y2843" i="1"/>
  <c r="Z2843" i="1"/>
  <c r="K2900" i="1"/>
  <c r="L2900" i="1"/>
  <c r="X2900" i="1"/>
  <c r="S2900" i="1"/>
  <c r="W2900" i="1"/>
  <c r="Y2900" i="1"/>
  <c r="Z2900" i="1"/>
  <c r="K2962" i="1"/>
  <c r="L2962" i="1"/>
  <c r="X2962" i="1"/>
  <c r="S2962" i="1"/>
  <c r="W2962" i="1"/>
  <c r="Y2962" i="1"/>
  <c r="Z2962" i="1"/>
  <c r="K7" i="1"/>
  <c r="L7" i="1"/>
  <c r="X7" i="1"/>
  <c r="S7" i="1"/>
  <c r="W7" i="1"/>
  <c r="Y7" i="1"/>
  <c r="Z7" i="1"/>
  <c r="K24" i="1"/>
  <c r="L24" i="1"/>
  <c r="X24" i="1"/>
  <c r="S24" i="1"/>
  <c r="W24" i="1"/>
  <c r="Y24" i="1"/>
  <c r="Z24" i="1"/>
  <c r="K116" i="1"/>
  <c r="L116" i="1"/>
  <c r="X116" i="1"/>
  <c r="S116" i="1"/>
  <c r="W116" i="1"/>
  <c r="Y116" i="1"/>
  <c r="Z116" i="1"/>
  <c r="K193" i="1"/>
  <c r="L193" i="1"/>
  <c r="X193" i="1"/>
  <c r="S193" i="1"/>
  <c r="W193" i="1"/>
  <c r="Y193" i="1"/>
  <c r="Z193" i="1"/>
  <c r="K442" i="1"/>
  <c r="L442" i="1"/>
  <c r="X442" i="1"/>
  <c r="S442" i="1"/>
  <c r="W442" i="1"/>
  <c r="Y442" i="1"/>
  <c r="Z442" i="1"/>
  <c r="K827" i="1"/>
  <c r="L827" i="1"/>
  <c r="X827" i="1"/>
  <c r="S827" i="1"/>
  <c r="W827" i="1"/>
  <c r="Y827" i="1"/>
  <c r="Z827" i="1"/>
  <c r="K884" i="1"/>
  <c r="L884" i="1"/>
  <c r="X884" i="1"/>
  <c r="S884" i="1"/>
  <c r="W884" i="1"/>
  <c r="Y884" i="1"/>
  <c r="Z884" i="1"/>
  <c r="K1020" i="1"/>
  <c r="L1020" i="1"/>
  <c r="X1020" i="1"/>
  <c r="S1020" i="1"/>
  <c r="W1020" i="1"/>
  <c r="Y1020" i="1"/>
  <c r="Z1020" i="1"/>
  <c r="K1097" i="1"/>
  <c r="L1097" i="1"/>
  <c r="X1097" i="1"/>
  <c r="S1097" i="1"/>
  <c r="W1097" i="1"/>
  <c r="Y1097" i="1"/>
  <c r="Z1097" i="1"/>
  <c r="K1311" i="1"/>
  <c r="L1311" i="1"/>
  <c r="X1311" i="1"/>
  <c r="S1311" i="1"/>
  <c r="W1311" i="1"/>
  <c r="Y1311" i="1"/>
  <c r="Z1311" i="1"/>
  <c r="K1765" i="1"/>
  <c r="L1765" i="1"/>
  <c r="X1765" i="1"/>
  <c r="S1765" i="1"/>
  <c r="W1765" i="1"/>
  <c r="Y1765" i="1"/>
  <c r="Z1765" i="1"/>
  <c r="K2083" i="1"/>
  <c r="L2083" i="1"/>
  <c r="X2083" i="1"/>
  <c r="S2083" i="1"/>
  <c r="W2083" i="1"/>
  <c r="Y2083" i="1"/>
  <c r="Z2083" i="1"/>
  <c r="K2337" i="1"/>
  <c r="L2337" i="1"/>
  <c r="X2337" i="1"/>
  <c r="S2337" i="1"/>
  <c r="W2337" i="1"/>
  <c r="Y2337" i="1"/>
  <c r="Z2337" i="1"/>
  <c r="K2690" i="1"/>
  <c r="L2690" i="1"/>
  <c r="X2690" i="1"/>
  <c r="S2690" i="1"/>
  <c r="W2690" i="1"/>
  <c r="Y2690" i="1"/>
  <c r="Z2690" i="1"/>
  <c r="K2691" i="1"/>
  <c r="L2691" i="1"/>
  <c r="X2691" i="1"/>
  <c r="S2691" i="1"/>
  <c r="W2691" i="1"/>
  <c r="Y2691" i="1"/>
  <c r="Z2691" i="1"/>
  <c r="K2879" i="1"/>
  <c r="L2879" i="1"/>
  <c r="X2879" i="1"/>
  <c r="S2879" i="1"/>
  <c r="W2879" i="1"/>
  <c r="Y2879" i="1"/>
  <c r="Z2879" i="1"/>
  <c r="K2889" i="1"/>
  <c r="L2889" i="1"/>
  <c r="X2889" i="1"/>
  <c r="S2889" i="1"/>
  <c r="W2889" i="1"/>
  <c r="Y2889" i="1"/>
  <c r="Z2889" i="1"/>
  <c r="K2982" i="1"/>
  <c r="L2982" i="1"/>
  <c r="X2982" i="1"/>
  <c r="S2982" i="1"/>
  <c r="W2982" i="1"/>
  <c r="Y2982" i="1"/>
  <c r="Z2982" i="1"/>
  <c r="K74" i="1"/>
  <c r="L74" i="1"/>
  <c r="X74" i="1"/>
  <c r="S74" i="1"/>
  <c r="W74" i="1"/>
  <c r="Y74" i="1"/>
  <c r="Z74" i="1"/>
  <c r="K1690" i="1"/>
  <c r="L1690" i="1"/>
  <c r="X1690" i="1"/>
  <c r="S1690" i="1"/>
  <c r="W1690" i="1"/>
  <c r="Y1690" i="1"/>
  <c r="Z1690" i="1"/>
  <c r="K1818" i="1"/>
  <c r="L1818" i="1"/>
  <c r="X1818" i="1"/>
  <c r="S1818" i="1"/>
  <c r="W1818" i="1"/>
  <c r="Y1818" i="1"/>
  <c r="Z1818" i="1"/>
  <c r="K2425" i="1"/>
  <c r="L2425" i="1"/>
  <c r="X2425" i="1"/>
  <c r="S2425" i="1"/>
  <c r="W2425" i="1"/>
  <c r="Y2425" i="1"/>
  <c r="Z2425" i="1"/>
  <c r="K805" i="1"/>
  <c r="L805" i="1"/>
  <c r="X805" i="1"/>
  <c r="S805" i="1"/>
  <c r="W805" i="1"/>
  <c r="Y805" i="1"/>
  <c r="Z805" i="1"/>
  <c r="K2633" i="1"/>
  <c r="L2633" i="1"/>
  <c r="X2633" i="1"/>
  <c r="S2633" i="1"/>
  <c r="W2633" i="1"/>
  <c r="Y2633" i="1"/>
  <c r="Z2633" i="1"/>
  <c r="K30" i="1"/>
  <c r="L30" i="1"/>
  <c r="X30" i="1"/>
  <c r="S30" i="1"/>
  <c r="W30" i="1"/>
  <c r="Y30" i="1"/>
  <c r="Z30" i="1"/>
  <c r="K1584" i="1"/>
  <c r="L1584" i="1"/>
  <c r="X1584" i="1"/>
  <c r="S1584" i="1"/>
  <c r="W1584" i="1"/>
  <c r="Y1584" i="1"/>
  <c r="Z1584" i="1"/>
  <c r="K954" i="1"/>
  <c r="L954" i="1"/>
  <c r="X954" i="1"/>
  <c r="S954" i="1"/>
  <c r="W954" i="1"/>
  <c r="Y954" i="1"/>
  <c r="Z954" i="1"/>
  <c r="K2431" i="1"/>
  <c r="L2431" i="1"/>
  <c r="X2431" i="1"/>
  <c r="S2431" i="1"/>
  <c r="W2431" i="1"/>
  <c r="Y2431" i="1"/>
  <c r="Z2431" i="1"/>
  <c r="K684" i="1"/>
  <c r="L684" i="1"/>
  <c r="X684" i="1"/>
  <c r="S684" i="1"/>
  <c r="W684" i="1"/>
  <c r="Y684" i="1"/>
  <c r="Z684" i="1"/>
  <c r="K223" i="1"/>
  <c r="L223" i="1"/>
  <c r="X223" i="1"/>
  <c r="S223" i="1"/>
  <c r="W223" i="1"/>
  <c r="Y223" i="1"/>
  <c r="Z223" i="1"/>
  <c r="K2717" i="1"/>
  <c r="L2717" i="1"/>
  <c r="X2717" i="1"/>
  <c r="S2717" i="1"/>
  <c r="W2717" i="1"/>
  <c r="Y2717" i="1"/>
  <c r="Z2717" i="1"/>
  <c r="K1059" i="1"/>
  <c r="L1059" i="1"/>
  <c r="X1059" i="1"/>
  <c r="S1059" i="1"/>
  <c r="W1059" i="1"/>
  <c r="Y1059" i="1"/>
  <c r="Z1059" i="1"/>
  <c r="K1106" i="1"/>
  <c r="L1106" i="1"/>
  <c r="X1106" i="1"/>
  <c r="S1106" i="1"/>
  <c r="W1106" i="1"/>
  <c r="Y1106" i="1"/>
  <c r="Z1106" i="1"/>
  <c r="K228" i="1"/>
  <c r="L228" i="1"/>
  <c r="X228" i="1"/>
  <c r="S228" i="1"/>
  <c r="W228" i="1"/>
  <c r="Y228" i="1"/>
  <c r="Z228" i="1"/>
  <c r="K412" i="1"/>
  <c r="L412" i="1"/>
  <c r="X412" i="1"/>
  <c r="S412" i="1"/>
  <c r="W412" i="1"/>
  <c r="Y412" i="1"/>
  <c r="Z412" i="1"/>
  <c r="K704" i="1"/>
  <c r="L704" i="1"/>
  <c r="X704" i="1"/>
  <c r="S704" i="1"/>
  <c r="W704" i="1"/>
  <c r="Y704" i="1"/>
  <c r="Z704" i="1"/>
  <c r="K776" i="1"/>
  <c r="L776" i="1"/>
  <c r="X776" i="1"/>
  <c r="S776" i="1"/>
  <c r="W776" i="1"/>
  <c r="Y776" i="1"/>
  <c r="Z776" i="1"/>
  <c r="K1141" i="1"/>
  <c r="L1141" i="1"/>
  <c r="X1141" i="1"/>
  <c r="S1141" i="1"/>
  <c r="W1141" i="1"/>
  <c r="Y1141" i="1"/>
  <c r="Z1141" i="1"/>
  <c r="K1385" i="1"/>
  <c r="L1385" i="1"/>
  <c r="X1385" i="1"/>
  <c r="S1385" i="1"/>
  <c r="W1385" i="1"/>
  <c r="Y1385" i="1"/>
  <c r="Z1385" i="1"/>
  <c r="K1447" i="1"/>
  <c r="L1447" i="1"/>
  <c r="X1447" i="1"/>
  <c r="S1447" i="1"/>
  <c r="W1447" i="1"/>
  <c r="Y1447" i="1"/>
  <c r="Z1447" i="1"/>
  <c r="K2143" i="1"/>
  <c r="L2143" i="1"/>
  <c r="X2143" i="1"/>
  <c r="S2143" i="1"/>
  <c r="W2143" i="1"/>
  <c r="Y2143" i="1"/>
  <c r="Z2143" i="1"/>
  <c r="K2371" i="1"/>
  <c r="L2371" i="1"/>
  <c r="X2371" i="1"/>
  <c r="S2371" i="1"/>
  <c r="W2371" i="1"/>
  <c r="Y2371" i="1"/>
  <c r="Z2371" i="1"/>
  <c r="K2459" i="1"/>
  <c r="L2459" i="1"/>
  <c r="X2459" i="1"/>
  <c r="S2459" i="1"/>
  <c r="W2459" i="1"/>
  <c r="Y2459" i="1"/>
  <c r="Z2459" i="1"/>
  <c r="K2534" i="1"/>
  <c r="L2534" i="1"/>
  <c r="X2534" i="1"/>
  <c r="S2534" i="1"/>
  <c r="W2534" i="1"/>
  <c r="Y2534" i="1"/>
  <c r="Z2534" i="1"/>
  <c r="K2787" i="1"/>
  <c r="L2787" i="1"/>
  <c r="X2787" i="1"/>
  <c r="S2787" i="1"/>
  <c r="W2787" i="1"/>
  <c r="Y2787" i="1"/>
  <c r="Z2787" i="1"/>
  <c r="K2963" i="1"/>
  <c r="L2963" i="1"/>
  <c r="X2963" i="1"/>
  <c r="S2963" i="1"/>
  <c r="W2963" i="1"/>
  <c r="Y2963" i="1"/>
  <c r="Z2963" i="1"/>
  <c r="K3029" i="1"/>
  <c r="L3029" i="1"/>
  <c r="X3029" i="1"/>
  <c r="S3029" i="1"/>
  <c r="W3029" i="1"/>
  <c r="Y3029" i="1"/>
  <c r="Z3029" i="1"/>
  <c r="K117" i="1"/>
  <c r="L117" i="1"/>
  <c r="X117" i="1"/>
  <c r="S117" i="1"/>
  <c r="W117" i="1"/>
  <c r="Y117" i="1"/>
  <c r="Z117" i="1"/>
  <c r="K1407" i="1"/>
  <c r="L1407" i="1"/>
  <c r="X1407" i="1"/>
  <c r="S1407" i="1"/>
  <c r="W1407" i="1"/>
  <c r="Y1407" i="1"/>
  <c r="Z1407" i="1"/>
  <c r="K1512" i="1"/>
  <c r="L1512" i="1"/>
  <c r="X1512" i="1"/>
  <c r="S1512" i="1"/>
  <c r="W1512" i="1"/>
  <c r="Y1512" i="1"/>
  <c r="Z1512" i="1"/>
  <c r="K1846" i="1"/>
  <c r="L1846" i="1"/>
  <c r="X1846" i="1"/>
  <c r="S1846" i="1"/>
  <c r="W1846" i="1"/>
  <c r="Y1846" i="1"/>
  <c r="Z1846" i="1"/>
  <c r="K2872" i="1"/>
  <c r="L2872" i="1"/>
  <c r="X2872" i="1"/>
  <c r="S2872" i="1"/>
  <c r="W2872" i="1"/>
  <c r="Y2872" i="1"/>
  <c r="Z2872" i="1"/>
  <c r="K3015" i="1"/>
  <c r="L3015" i="1"/>
  <c r="X3015" i="1"/>
  <c r="S3015" i="1"/>
  <c r="W3015" i="1"/>
  <c r="Y3015" i="1"/>
  <c r="Z3015" i="1"/>
  <c r="K2827" i="1"/>
  <c r="L2827" i="1"/>
  <c r="X2827" i="1"/>
  <c r="S2827" i="1"/>
  <c r="W2827" i="1"/>
  <c r="Y2827" i="1"/>
  <c r="Z2827" i="1"/>
  <c r="K967" i="1"/>
  <c r="L967" i="1"/>
  <c r="X967" i="1"/>
  <c r="S967" i="1"/>
  <c r="W967" i="1"/>
  <c r="Y967" i="1"/>
  <c r="Z967" i="1"/>
  <c r="K17" i="1"/>
  <c r="L17" i="1"/>
  <c r="X17" i="1"/>
  <c r="S17" i="1"/>
  <c r="W17" i="1"/>
  <c r="Y17" i="1"/>
  <c r="Z17" i="1"/>
  <c r="K2625" i="1"/>
  <c r="L2625" i="1"/>
  <c r="X2625" i="1"/>
  <c r="S2625" i="1"/>
  <c r="W2625" i="1"/>
  <c r="Y2625" i="1"/>
  <c r="Z2625" i="1"/>
  <c r="K715" i="1"/>
  <c r="L715" i="1"/>
  <c r="X715" i="1"/>
  <c r="S715" i="1"/>
  <c r="W715" i="1"/>
  <c r="Y715" i="1"/>
  <c r="Z715" i="1"/>
  <c r="K319" i="1"/>
  <c r="L319" i="1"/>
  <c r="X319" i="1"/>
  <c r="S319" i="1"/>
  <c r="W319" i="1"/>
  <c r="Y319" i="1"/>
  <c r="Z319" i="1"/>
  <c r="K573" i="1"/>
  <c r="L573" i="1"/>
  <c r="X573" i="1"/>
  <c r="S573" i="1"/>
  <c r="W573" i="1"/>
  <c r="Y573" i="1"/>
  <c r="Z573" i="1"/>
  <c r="K2480" i="1"/>
  <c r="L2480" i="1"/>
  <c r="X2480" i="1"/>
  <c r="S2480" i="1"/>
  <c r="W2480" i="1"/>
  <c r="Y2480" i="1"/>
  <c r="Z2480" i="1"/>
  <c r="K1175" i="1"/>
  <c r="L1175" i="1"/>
  <c r="X1175" i="1"/>
  <c r="S1175" i="1"/>
  <c r="W1175" i="1"/>
  <c r="Y1175" i="1"/>
  <c r="Z1175" i="1"/>
  <c r="K103" i="1"/>
  <c r="L103" i="1"/>
  <c r="X103" i="1"/>
  <c r="S103" i="1"/>
  <c r="W103" i="1"/>
  <c r="Y103" i="1"/>
  <c r="Z103" i="1"/>
  <c r="K157" i="1"/>
  <c r="L157" i="1"/>
  <c r="X157" i="1"/>
  <c r="S157" i="1"/>
  <c r="W157" i="1"/>
  <c r="Y157" i="1"/>
  <c r="Z157" i="1"/>
  <c r="K174" i="1"/>
  <c r="L174" i="1"/>
  <c r="X174" i="1"/>
  <c r="S174" i="1"/>
  <c r="W174" i="1"/>
  <c r="Y174" i="1"/>
  <c r="Z174" i="1"/>
  <c r="K229" i="1"/>
  <c r="L229" i="1"/>
  <c r="X229" i="1"/>
  <c r="S229" i="1"/>
  <c r="W229" i="1"/>
  <c r="Y229" i="1"/>
  <c r="Z229" i="1"/>
  <c r="K242" i="1"/>
  <c r="L242" i="1"/>
  <c r="X242" i="1"/>
  <c r="S242" i="1"/>
  <c r="W242" i="1"/>
  <c r="Y242" i="1"/>
  <c r="Z242" i="1"/>
  <c r="K510" i="1"/>
  <c r="L510" i="1"/>
  <c r="X510" i="1"/>
  <c r="S510" i="1"/>
  <c r="W510" i="1"/>
  <c r="Y510" i="1"/>
  <c r="Z510" i="1"/>
  <c r="K527" i="1"/>
  <c r="L527" i="1"/>
  <c r="X527" i="1"/>
  <c r="S527" i="1"/>
  <c r="W527" i="1"/>
  <c r="Y527" i="1"/>
  <c r="Z527" i="1"/>
  <c r="K576" i="1"/>
  <c r="L576" i="1"/>
  <c r="X576" i="1"/>
  <c r="S576" i="1"/>
  <c r="W576" i="1"/>
  <c r="Y576" i="1"/>
  <c r="Z576" i="1"/>
  <c r="K869" i="1"/>
  <c r="L869" i="1"/>
  <c r="X869" i="1"/>
  <c r="S869" i="1"/>
  <c r="W869" i="1"/>
  <c r="Y869" i="1"/>
  <c r="Z869" i="1"/>
  <c r="K978" i="1"/>
  <c r="L978" i="1"/>
  <c r="X978" i="1"/>
  <c r="S978" i="1"/>
  <c r="W978" i="1"/>
  <c r="Y978" i="1"/>
  <c r="Z978" i="1"/>
  <c r="K1000" i="1"/>
  <c r="L1000" i="1"/>
  <c r="X1000" i="1"/>
  <c r="S1000" i="1"/>
  <c r="W1000" i="1"/>
  <c r="Y1000" i="1"/>
  <c r="Z1000" i="1"/>
  <c r="K1108" i="1"/>
  <c r="L1108" i="1"/>
  <c r="X1108" i="1"/>
  <c r="S1108" i="1"/>
  <c r="W1108" i="1"/>
  <c r="Y1108" i="1"/>
  <c r="Z1108" i="1"/>
  <c r="K1130" i="1"/>
  <c r="L1130" i="1"/>
  <c r="X1130" i="1"/>
  <c r="S1130" i="1"/>
  <c r="W1130" i="1"/>
  <c r="Y1130" i="1"/>
  <c r="Z1130" i="1"/>
  <c r="K1210" i="1"/>
  <c r="L1210" i="1"/>
  <c r="X1210" i="1"/>
  <c r="S1210" i="1"/>
  <c r="W1210" i="1"/>
  <c r="Y1210" i="1"/>
  <c r="Z1210" i="1"/>
  <c r="K1241" i="1"/>
  <c r="L1241" i="1"/>
  <c r="X1241" i="1"/>
  <c r="S1241" i="1"/>
  <c r="W1241" i="1"/>
  <c r="Y1241" i="1"/>
  <c r="Z1241" i="1"/>
  <c r="K1270" i="1"/>
  <c r="L1270" i="1"/>
  <c r="X1270" i="1"/>
  <c r="S1270" i="1"/>
  <c r="W1270" i="1"/>
  <c r="Y1270" i="1"/>
  <c r="Z1270" i="1"/>
  <c r="K1271" i="1"/>
  <c r="L1271" i="1"/>
  <c r="X1271" i="1"/>
  <c r="S1271" i="1"/>
  <c r="W1271" i="1"/>
  <c r="Y1271" i="1"/>
  <c r="Z1271" i="1"/>
  <c r="K1448" i="1"/>
  <c r="L1448" i="1"/>
  <c r="X1448" i="1"/>
  <c r="S1448" i="1"/>
  <c r="W1448" i="1"/>
  <c r="Y1448" i="1"/>
  <c r="Z1448" i="1"/>
  <c r="K1640" i="1"/>
  <c r="L1640" i="1"/>
  <c r="X1640" i="1"/>
  <c r="S1640" i="1"/>
  <c r="W1640" i="1"/>
  <c r="Y1640" i="1"/>
  <c r="Z1640" i="1"/>
  <c r="K1641" i="1"/>
  <c r="L1641" i="1"/>
  <c r="X1641" i="1"/>
  <c r="S1641" i="1"/>
  <c r="W1641" i="1"/>
  <c r="Y1641" i="1"/>
  <c r="Z1641" i="1"/>
  <c r="K1871" i="1"/>
  <c r="L1871" i="1"/>
  <c r="X1871" i="1"/>
  <c r="S1871" i="1"/>
  <c r="W1871" i="1"/>
  <c r="Y1871" i="1"/>
  <c r="Z1871" i="1"/>
  <c r="K1952" i="1"/>
  <c r="L1952" i="1"/>
  <c r="X1952" i="1"/>
  <c r="S1952" i="1"/>
  <c r="W1952" i="1"/>
  <c r="Y1952" i="1"/>
  <c r="Z1952" i="1"/>
  <c r="K2105" i="1"/>
  <c r="L2105" i="1"/>
  <c r="X2105" i="1"/>
  <c r="S2105" i="1"/>
  <c r="W2105" i="1"/>
  <c r="Y2105" i="1"/>
  <c r="Z2105" i="1"/>
  <c r="K2354" i="1"/>
  <c r="L2354" i="1"/>
  <c r="X2354" i="1"/>
  <c r="S2354" i="1"/>
  <c r="W2354" i="1"/>
  <c r="Y2354" i="1"/>
  <c r="Z2354" i="1"/>
  <c r="K2372" i="1"/>
  <c r="L2372" i="1"/>
  <c r="X2372" i="1"/>
  <c r="S2372" i="1"/>
  <c r="W2372" i="1"/>
  <c r="Y2372" i="1"/>
  <c r="Z2372" i="1"/>
  <c r="K2731" i="1"/>
  <c r="L2731" i="1"/>
  <c r="X2731" i="1"/>
  <c r="S2731" i="1"/>
  <c r="W2731" i="1"/>
  <c r="Y2731" i="1"/>
  <c r="Z2731" i="1"/>
  <c r="K2891" i="1"/>
  <c r="L2891" i="1"/>
  <c r="X2891" i="1"/>
  <c r="S2891" i="1"/>
  <c r="W2891" i="1"/>
  <c r="Y2891" i="1"/>
  <c r="Z2891" i="1"/>
  <c r="K2964" i="1"/>
  <c r="L2964" i="1"/>
  <c r="X2964" i="1"/>
  <c r="S2964" i="1"/>
  <c r="W2964" i="1"/>
  <c r="Y2964" i="1"/>
  <c r="Z2964" i="1"/>
  <c r="K233" i="1"/>
  <c r="L233" i="1"/>
  <c r="X233" i="1"/>
  <c r="S233" i="1"/>
  <c r="W233" i="1"/>
  <c r="Y233" i="1"/>
  <c r="Z233" i="1"/>
  <c r="K389" i="1"/>
  <c r="L389" i="1"/>
  <c r="X389" i="1"/>
  <c r="S389" i="1"/>
  <c r="W389" i="1"/>
  <c r="Y389" i="1"/>
  <c r="Z389" i="1"/>
  <c r="K553" i="1"/>
  <c r="L553" i="1"/>
  <c r="X553" i="1"/>
  <c r="S553" i="1"/>
  <c r="W553" i="1"/>
  <c r="Y553" i="1"/>
  <c r="Z553" i="1"/>
  <c r="K1431" i="1"/>
  <c r="L1431" i="1"/>
  <c r="X1431" i="1"/>
  <c r="S1431" i="1"/>
  <c r="W1431" i="1"/>
  <c r="Y1431" i="1"/>
  <c r="Z1431" i="1"/>
  <c r="K1513" i="1"/>
  <c r="L1513" i="1"/>
  <c r="X1513" i="1"/>
  <c r="S1513" i="1"/>
  <c r="W1513" i="1"/>
  <c r="Y1513" i="1"/>
  <c r="Z1513" i="1"/>
  <c r="K1595" i="1"/>
  <c r="L1595" i="1"/>
  <c r="X1595" i="1"/>
  <c r="S1595" i="1"/>
  <c r="W1595" i="1"/>
  <c r="Y1595" i="1"/>
  <c r="Z1595" i="1"/>
  <c r="K1683" i="1"/>
  <c r="L1683" i="1"/>
  <c r="X1683" i="1"/>
  <c r="S1683" i="1"/>
  <c r="W1683" i="1"/>
  <c r="Y1683" i="1"/>
  <c r="Z1683" i="1"/>
  <c r="K1725" i="1"/>
  <c r="L1725" i="1"/>
  <c r="X1725" i="1"/>
  <c r="S1725" i="1"/>
  <c r="W1725" i="1"/>
  <c r="Y1725" i="1"/>
  <c r="Z1725" i="1"/>
  <c r="K1991" i="1"/>
  <c r="L1991" i="1"/>
  <c r="X1991" i="1"/>
  <c r="S1991" i="1"/>
  <c r="W1991" i="1"/>
  <c r="Y1991" i="1"/>
  <c r="Z1991" i="1"/>
  <c r="K1992" i="1"/>
  <c r="L1992" i="1"/>
  <c r="X1992" i="1"/>
  <c r="S1992" i="1"/>
  <c r="W1992" i="1"/>
  <c r="Y1992" i="1"/>
  <c r="Z1992" i="1"/>
  <c r="K2272" i="1"/>
  <c r="L2272" i="1"/>
  <c r="X2272" i="1"/>
  <c r="S2272" i="1"/>
  <c r="W2272" i="1"/>
  <c r="Y2272" i="1"/>
  <c r="Z2272" i="1"/>
  <c r="K2514" i="1"/>
  <c r="L2514" i="1"/>
  <c r="X2514" i="1"/>
  <c r="S2514" i="1"/>
  <c r="W2514" i="1"/>
  <c r="Y2514" i="1"/>
  <c r="Z2514" i="1"/>
  <c r="K2813" i="1"/>
  <c r="L2813" i="1"/>
  <c r="X2813" i="1"/>
  <c r="S2813" i="1"/>
  <c r="W2813" i="1"/>
  <c r="Y2813" i="1"/>
  <c r="Z2813" i="1"/>
  <c r="K393" i="1"/>
  <c r="L393" i="1"/>
  <c r="X393" i="1"/>
  <c r="S393" i="1"/>
  <c r="W393" i="1"/>
  <c r="Y393" i="1"/>
  <c r="Z393" i="1"/>
  <c r="K901" i="1"/>
  <c r="L901" i="1"/>
  <c r="X901" i="1"/>
  <c r="S901" i="1"/>
  <c r="W901" i="1"/>
  <c r="Y901" i="1"/>
  <c r="Z901" i="1"/>
  <c r="K1434" i="1"/>
  <c r="L1434" i="1"/>
  <c r="X1434" i="1"/>
  <c r="S1434" i="1"/>
  <c r="W1434" i="1"/>
  <c r="Y1434" i="1"/>
  <c r="Z1434" i="1"/>
  <c r="K1440" i="1"/>
  <c r="L1440" i="1"/>
  <c r="X1440" i="1"/>
  <c r="S1440" i="1"/>
  <c r="W1440" i="1"/>
  <c r="Y1440" i="1"/>
  <c r="Z1440" i="1"/>
  <c r="K710" i="1"/>
  <c r="L710" i="1"/>
  <c r="X710" i="1"/>
  <c r="S710" i="1"/>
  <c r="W710" i="1"/>
  <c r="Y710" i="1"/>
  <c r="Z710" i="1"/>
  <c r="K222" i="1"/>
  <c r="L222" i="1"/>
  <c r="X222" i="1"/>
  <c r="S222" i="1"/>
  <c r="W222" i="1"/>
  <c r="Y222" i="1"/>
  <c r="Z222" i="1"/>
  <c r="K1422" i="1"/>
  <c r="L1422" i="1"/>
  <c r="X1422" i="1"/>
  <c r="S1422" i="1"/>
  <c r="W1422" i="1"/>
  <c r="Y1422" i="1"/>
  <c r="Z1422" i="1"/>
  <c r="K235" i="1"/>
  <c r="L235" i="1"/>
  <c r="X235" i="1"/>
  <c r="S235" i="1"/>
  <c r="W235" i="1"/>
  <c r="Y235" i="1"/>
  <c r="Z235" i="1"/>
  <c r="K220" i="1"/>
  <c r="L220" i="1"/>
  <c r="X220" i="1"/>
  <c r="S220" i="1"/>
  <c r="W220" i="1"/>
  <c r="Y220" i="1"/>
  <c r="Z220" i="1"/>
  <c r="K1694" i="1"/>
  <c r="L1694" i="1"/>
  <c r="X1694" i="1"/>
  <c r="S1694" i="1"/>
  <c r="W1694" i="1"/>
  <c r="Y1694" i="1"/>
  <c r="Z1694" i="1"/>
  <c r="K1748" i="1"/>
  <c r="L1748" i="1"/>
  <c r="X1748" i="1"/>
  <c r="S1748" i="1"/>
  <c r="W1748" i="1"/>
  <c r="Y1748" i="1"/>
  <c r="Z1748" i="1"/>
  <c r="K2897" i="1"/>
  <c r="L2897" i="1"/>
  <c r="X2897" i="1"/>
  <c r="S2897" i="1"/>
  <c r="W2897" i="1"/>
  <c r="Y2897" i="1"/>
  <c r="Z2897" i="1"/>
  <c r="K344" i="1"/>
  <c r="L344" i="1"/>
  <c r="X344" i="1"/>
  <c r="S344" i="1"/>
  <c r="W344" i="1"/>
  <c r="Y344" i="1"/>
  <c r="Z344" i="1"/>
  <c r="K602" i="1"/>
  <c r="L602" i="1"/>
  <c r="X602" i="1"/>
  <c r="S602" i="1"/>
  <c r="W602" i="1"/>
  <c r="Y602" i="1"/>
  <c r="Z602" i="1"/>
  <c r="K603" i="1"/>
  <c r="L603" i="1"/>
  <c r="X603" i="1"/>
  <c r="S603" i="1"/>
  <c r="W603" i="1"/>
  <c r="Y603" i="1"/>
  <c r="Z603" i="1"/>
  <c r="K629" i="1"/>
  <c r="L629" i="1"/>
  <c r="X629" i="1"/>
  <c r="S629" i="1"/>
  <c r="W629" i="1"/>
  <c r="Y629" i="1"/>
  <c r="Z629" i="1"/>
  <c r="K979" i="1"/>
  <c r="L979" i="1"/>
  <c r="X979" i="1"/>
  <c r="S979" i="1"/>
  <c r="W979" i="1"/>
  <c r="Y979" i="1"/>
  <c r="Z979" i="1"/>
  <c r="K1001" i="1"/>
  <c r="L1001" i="1"/>
  <c r="X1001" i="1"/>
  <c r="S1001" i="1"/>
  <c r="W1001" i="1"/>
  <c r="Y1001" i="1"/>
  <c r="Z1001" i="1"/>
  <c r="K1083" i="1"/>
  <c r="L1083" i="1"/>
  <c r="X1083" i="1"/>
  <c r="S1083" i="1"/>
  <c r="W1083" i="1"/>
  <c r="Y1083" i="1"/>
  <c r="Z1083" i="1"/>
  <c r="K1109" i="1"/>
  <c r="L1109" i="1"/>
  <c r="X1109" i="1"/>
  <c r="S1109" i="1"/>
  <c r="W1109" i="1"/>
  <c r="Y1109" i="1"/>
  <c r="Z1109" i="1"/>
  <c r="K1142" i="1"/>
  <c r="L1142" i="1"/>
  <c r="X1142" i="1"/>
  <c r="S1142" i="1"/>
  <c r="W1142" i="1"/>
  <c r="Y1142" i="1"/>
  <c r="Z1142" i="1"/>
  <c r="K1386" i="1"/>
  <c r="L1386" i="1"/>
  <c r="X1386" i="1"/>
  <c r="S1386" i="1"/>
  <c r="W1386" i="1"/>
  <c r="Y1386" i="1"/>
  <c r="Z1386" i="1"/>
  <c r="K1466" i="1"/>
  <c r="L1466" i="1"/>
  <c r="X1466" i="1"/>
  <c r="S1466" i="1"/>
  <c r="W1466" i="1"/>
  <c r="Y1466" i="1"/>
  <c r="Z1466" i="1"/>
  <c r="K1757" i="1"/>
  <c r="L1757" i="1"/>
  <c r="X1757" i="1"/>
  <c r="S1757" i="1"/>
  <c r="W1757" i="1"/>
  <c r="Y1757" i="1"/>
  <c r="Z1757" i="1"/>
  <c r="K1834" i="1"/>
  <c r="L1834" i="1"/>
  <c r="X1834" i="1"/>
  <c r="S1834" i="1"/>
  <c r="W1834" i="1"/>
  <c r="Y1834" i="1"/>
  <c r="Z1834" i="1"/>
  <c r="K2063" i="1"/>
  <c r="L2063" i="1"/>
  <c r="X2063" i="1"/>
  <c r="S2063" i="1"/>
  <c r="W2063" i="1"/>
  <c r="Y2063" i="1"/>
  <c r="Z2063" i="1"/>
  <c r="K2165" i="1"/>
  <c r="L2165" i="1"/>
  <c r="X2165" i="1"/>
  <c r="S2165" i="1"/>
  <c r="W2165" i="1"/>
  <c r="Y2165" i="1"/>
  <c r="Z2165" i="1"/>
  <c r="K2211" i="1"/>
  <c r="L2211" i="1"/>
  <c r="X2211" i="1"/>
  <c r="S2211" i="1"/>
  <c r="W2211" i="1"/>
  <c r="Y2211" i="1"/>
  <c r="Z2211" i="1"/>
  <c r="K2546" i="1"/>
  <c r="L2546" i="1"/>
  <c r="X2546" i="1"/>
  <c r="S2546" i="1"/>
  <c r="W2546" i="1"/>
  <c r="Y2546" i="1"/>
  <c r="Z2546" i="1"/>
  <c r="K2574" i="1"/>
  <c r="L2574" i="1"/>
  <c r="X2574" i="1"/>
  <c r="S2574" i="1"/>
  <c r="W2574" i="1"/>
  <c r="Y2574" i="1"/>
  <c r="Z2574" i="1"/>
  <c r="K2575" i="1"/>
  <c r="L2575" i="1"/>
  <c r="X2575" i="1"/>
  <c r="S2575" i="1"/>
  <c r="W2575" i="1"/>
  <c r="Y2575" i="1"/>
  <c r="Z2575" i="1"/>
  <c r="K2732" i="1"/>
  <c r="L2732" i="1"/>
  <c r="X2732" i="1"/>
  <c r="S2732" i="1"/>
  <c r="W2732" i="1"/>
  <c r="Y2732" i="1"/>
  <c r="Z2732" i="1"/>
  <c r="K2748" i="1"/>
  <c r="L2748" i="1"/>
  <c r="X2748" i="1"/>
  <c r="S2748" i="1"/>
  <c r="W2748" i="1"/>
  <c r="Y2748" i="1"/>
  <c r="Z2748" i="1"/>
  <c r="K118" i="1"/>
  <c r="L118" i="1"/>
  <c r="X118" i="1"/>
  <c r="S118" i="1"/>
  <c r="W118" i="1"/>
  <c r="Y118" i="1"/>
  <c r="Z118" i="1"/>
  <c r="K267" i="1"/>
  <c r="L267" i="1"/>
  <c r="X267" i="1"/>
  <c r="S267" i="1"/>
  <c r="W267" i="1"/>
  <c r="Y267" i="1"/>
  <c r="Z267" i="1"/>
  <c r="K790" i="1"/>
  <c r="L790" i="1"/>
  <c r="X790" i="1"/>
  <c r="S790" i="1"/>
  <c r="W790" i="1"/>
  <c r="Y790" i="1"/>
  <c r="Z790" i="1"/>
  <c r="K885" i="1"/>
  <c r="L885" i="1"/>
  <c r="X885" i="1"/>
  <c r="S885" i="1"/>
  <c r="W885" i="1"/>
  <c r="Y885" i="1"/>
  <c r="Z885" i="1"/>
  <c r="K945" i="1"/>
  <c r="L945" i="1"/>
  <c r="X945" i="1"/>
  <c r="S945" i="1"/>
  <c r="W945" i="1"/>
  <c r="Y945" i="1"/>
  <c r="Z945" i="1"/>
  <c r="K1161" i="1"/>
  <c r="L1161" i="1"/>
  <c r="X1161" i="1"/>
  <c r="S1161" i="1"/>
  <c r="W1161" i="1"/>
  <c r="Y1161" i="1"/>
  <c r="Z1161" i="1"/>
  <c r="K1162" i="1"/>
  <c r="L1162" i="1"/>
  <c r="X1162" i="1"/>
  <c r="S1162" i="1"/>
  <c r="W1162" i="1"/>
  <c r="Y1162" i="1"/>
  <c r="Z1162" i="1"/>
  <c r="K1312" i="1"/>
  <c r="L1312" i="1"/>
  <c r="X1312" i="1"/>
  <c r="S1312" i="1"/>
  <c r="W1312" i="1"/>
  <c r="Y1312" i="1"/>
  <c r="Z1312" i="1"/>
  <c r="K1490" i="1"/>
  <c r="L1490" i="1"/>
  <c r="X1490" i="1"/>
  <c r="S1490" i="1"/>
  <c r="W1490" i="1"/>
  <c r="Y1490" i="1"/>
  <c r="Z1490" i="1"/>
  <c r="K2084" i="1"/>
  <c r="L2084" i="1"/>
  <c r="X2084" i="1"/>
  <c r="S2084" i="1"/>
  <c r="W2084" i="1"/>
  <c r="Y2084" i="1"/>
  <c r="Z2084" i="1"/>
  <c r="K2692" i="1"/>
  <c r="L2692" i="1"/>
  <c r="X2692" i="1"/>
  <c r="S2692" i="1"/>
  <c r="W2692" i="1"/>
  <c r="Y2692" i="1"/>
  <c r="Z2692" i="1"/>
  <c r="K3055" i="1"/>
  <c r="L3055" i="1"/>
  <c r="X3055" i="1"/>
  <c r="S3055" i="1"/>
  <c r="W3055" i="1"/>
  <c r="Y3055" i="1"/>
  <c r="Z3055" i="1"/>
  <c r="K1211" i="1"/>
  <c r="L1211" i="1"/>
  <c r="X1211" i="1"/>
  <c r="S1211" i="1"/>
  <c r="W1211" i="1"/>
  <c r="Y1211" i="1"/>
  <c r="Z1211" i="1"/>
  <c r="K401" i="1"/>
  <c r="L401" i="1"/>
  <c r="X401" i="1"/>
  <c r="S401" i="1"/>
  <c r="W401" i="1"/>
  <c r="Y401" i="1"/>
  <c r="Z401" i="1"/>
  <c r="K1523" i="1"/>
  <c r="L1523" i="1"/>
  <c r="X1523" i="1"/>
  <c r="S1523" i="1"/>
  <c r="W1523" i="1"/>
  <c r="Y1523" i="1"/>
  <c r="Z1523" i="1"/>
  <c r="K262" i="1"/>
  <c r="L262" i="1"/>
  <c r="X262" i="1"/>
  <c r="S262" i="1"/>
  <c r="W262" i="1"/>
  <c r="Y262" i="1"/>
  <c r="Z262" i="1"/>
  <c r="K1701" i="1"/>
  <c r="L1701" i="1"/>
  <c r="X1701" i="1"/>
  <c r="S1701" i="1"/>
  <c r="W1701" i="1"/>
  <c r="Y1701" i="1"/>
  <c r="Z1701" i="1"/>
  <c r="K175" i="1"/>
  <c r="L175" i="1"/>
  <c r="X175" i="1"/>
  <c r="S175" i="1"/>
  <c r="W175" i="1"/>
  <c r="Y175" i="1"/>
  <c r="Z175" i="1"/>
  <c r="K528" i="1"/>
  <c r="L528" i="1"/>
  <c r="X528" i="1"/>
  <c r="S528" i="1"/>
  <c r="W528" i="1"/>
  <c r="Y528" i="1"/>
  <c r="Z528" i="1"/>
  <c r="K745" i="1"/>
  <c r="L745" i="1"/>
  <c r="X745" i="1"/>
  <c r="S745" i="1"/>
  <c r="W745" i="1"/>
  <c r="Y745" i="1"/>
  <c r="Z745" i="1"/>
  <c r="K777" i="1"/>
  <c r="L777" i="1"/>
  <c r="X777" i="1"/>
  <c r="S777" i="1"/>
  <c r="W777" i="1"/>
  <c r="Y777" i="1"/>
  <c r="Z777" i="1"/>
  <c r="K937" i="1"/>
  <c r="L937" i="1"/>
  <c r="X937" i="1"/>
  <c r="S937" i="1"/>
  <c r="W937" i="1"/>
  <c r="Y937" i="1"/>
  <c r="Z937" i="1"/>
  <c r="K1178" i="1"/>
  <c r="L1178" i="1"/>
  <c r="X1178" i="1"/>
  <c r="S1178" i="1"/>
  <c r="W1178" i="1"/>
  <c r="Y1178" i="1"/>
  <c r="Z1178" i="1"/>
  <c r="K1242" i="1"/>
  <c r="L1242" i="1"/>
  <c r="X1242" i="1"/>
  <c r="S1242" i="1"/>
  <c r="W1242" i="1"/>
  <c r="Y1242" i="1"/>
  <c r="Z1242" i="1"/>
  <c r="K1387" i="1"/>
  <c r="L1387" i="1"/>
  <c r="X1387" i="1"/>
  <c r="S1387" i="1"/>
  <c r="W1387" i="1"/>
  <c r="Y1387" i="1"/>
  <c r="Z1387" i="1"/>
  <c r="K1449" i="1"/>
  <c r="L1449" i="1"/>
  <c r="X1449" i="1"/>
  <c r="S1449" i="1"/>
  <c r="W1449" i="1"/>
  <c r="Y1449" i="1"/>
  <c r="Z1449" i="1"/>
  <c r="K1620" i="1"/>
  <c r="L1620" i="1"/>
  <c r="X1620" i="1"/>
  <c r="S1620" i="1"/>
  <c r="W1620" i="1"/>
  <c r="Y1620" i="1"/>
  <c r="Z1620" i="1"/>
  <c r="K1758" i="1"/>
  <c r="L1758" i="1"/>
  <c r="X1758" i="1"/>
  <c r="S1758" i="1"/>
  <c r="W1758" i="1"/>
  <c r="Y1758" i="1"/>
  <c r="Z1758" i="1"/>
  <c r="K1890" i="1"/>
  <c r="L1890" i="1"/>
  <c r="X1890" i="1"/>
  <c r="S1890" i="1"/>
  <c r="W1890" i="1"/>
  <c r="Y1890" i="1"/>
  <c r="Z1890" i="1"/>
  <c r="K1891" i="1"/>
  <c r="L1891" i="1"/>
  <c r="X1891" i="1"/>
  <c r="S1891" i="1"/>
  <c r="W1891" i="1"/>
  <c r="Y1891" i="1"/>
  <c r="Z1891" i="1"/>
  <c r="K1969" i="1"/>
  <c r="L1969" i="1"/>
  <c r="X1969" i="1"/>
  <c r="S1969" i="1"/>
  <c r="W1969" i="1"/>
  <c r="Y1969" i="1"/>
  <c r="Z1969" i="1"/>
  <c r="K2481" i="1"/>
  <c r="L2481" i="1"/>
  <c r="X2481" i="1"/>
  <c r="S2481" i="1"/>
  <c r="W2481" i="1"/>
  <c r="Y2481" i="1"/>
  <c r="Z2481" i="1"/>
  <c r="K2665" i="1"/>
  <c r="L2665" i="1"/>
  <c r="X2665" i="1"/>
  <c r="S2665" i="1"/>
  <c r="W2665" i="1"/>
  <c r="Y2665" i="1"/>
  <c r="Z2665" i="1"/>
  <c r="K2733" i="1"/>
  <c r="L2733" i="1"/>
  <c r="X2733" i="1"/>
  <c r="S2733" i="1"/>
  <c r="W2733" i="1"/>
  <c r="Y2733" i="1"/>
  <c r="Z2733" i="1"/>
  <c r="K2749" i="1"/>
  <c r="L2749" i="1"/>
  <c r="X2749" i="1"/>
  <c r="S2749" i="1"/>
  <c r="W2749" i="1"/>
  <c r="Y2749" i="1"/>
  <c r="Z2749" i="1"/>
  <c r="K2860" i="1"/>
  <c r="L2860" i="1"/>
  <c r="X2860" i="1"/>
  <c r="S2860" i="1"/>
  <c r="W2860" i="1"/>
  <c r="Y2860" i="1"/>
  <c r="Z2860" i="1"/>
  <c r="K2991" i="1"/>
  <c r="L2991" i="1"/>
  <c r="X2991" i="1"/>
  <c r="S2991" i="1"/>
  <c r="W2991" i="1"/>
  <c r="Y2991" i="1"/>
  <c r="Z2991" i="1"/>
  <c r="K119" i="1"/>
  <c r="L119" i="1"/>
  <c r="X119" i="1"/>
  <c r="S119" i="1"/>
  <c r="W119" i="1"/>
  <c r="Y119" i="1"/>
  <c r="Z119" i="1"/>
  <c r="K120" i="1"/>
  <c r="L120" i="1"/>
  <c r="X120" i="1"/>
  <c r="S120" i="1"/>
  <c r="W120" i="1"/>
  <c r="Y120" i="1"/>
  <c r="Z120" i="1"/>
  <c r="K305" i="1"/>
  <c r="L305" i="1"/>
  <c r="X305" i="1"/>
  <c r="S305" i="1"/>
  <c r="W305" i="1"/>
  <c r="Y305" i="1"/>
  <c r="Z305" i="1"/>
  <c r="K648" i="1"/>
  <c r="L648" i="1"/>
  <c r="X648" i="1"/>
  <c r="S648" i="1"/>
  <c r="W648" i="1"/>
  <c r="Y648" i="1"/>
  <c r="Z648" i="1"/>
  <c r="K1021" i="1"/>
  <c r="L1021" i="1"/>
  <c r="X1021" i="1"/>
  <c r="S1021" i="1"/>
  <c r="W1021" i="1"/>
  <c r="Y1021" i="1"/>
  <c r="Z1021" i="1"/>
  <c r="K1313" i="1"/>
  <c r="L1313" i="1"/>
  <c r="X1313" i="1"/>
  <c r="S1313" i="1"/>
  <c r="W1313" i="1"/>
  <c r="Y1313" i="1"/>
  <c r="Z1313" i="1"/>
  <c r="K1314" i="1"/>
  <c r="L1314" i="1"/>
  <c r="X1314" i="1"/>
  <c r="S1314" i="1"/>
  <c r="W1314" i="1"/>
  <c r="Y1314" i="1"/>
  <c r="Z1314" i="1"/>
  <c r="K1491" i="1"/>
  <c r="L1491" i="1"/>
  <c r="X1491" i="1"/>
  <c r="S1491" i="1"/>
  <c r="W1491" i="1"/>
  <c r="Y1491" i="1"/>
  <c r="Z1491" i="1"/>
  <c r="K2085" i="1"/>
  <c r="L2085" i="1"/>
  <c r="X2085" i="1"/>
  <c r="S2085" i="1"/>
  <c r="W2085" i="1"/>
  <c r="Y2085" i="1"/>
  <c r="Z2085" i="1"/>
  <c r="K2086" i="1"/>
  <c r="L2086" i="1"/>
  <c r="X2086" i="1"/>
  <c r="S2086" i="1"/>
  <c r="W2086" i="1"/>
  <c r="Y2086" i="1"/>
  <c r="Z2086" i="1"/>
  <c r="K2181" i="1"/>
  <c r="L2181" i="1"/>
  <c r="X2181" i="1"/>
  <c r="S2181" i="1"/>
  <c r="W2181" i="1"/>
  <c r="Y2181" i="1"/>
  <c r="Z2181" i="1"/>
  <c r="K2313" i="1"/>
  <c r="L2313" i="1"/>
  <c r="X2313" i="1"/>
  <c r="S2313" i="1"/>
  <c r="W2313" i="1"/>
  <c r="Y2313" i="1"/>
  <c r="Z2313" i="1"/>
  <c r="K2471" i="1"/>
  <c r="L2471" i="1"/>
  <c r="X2471" i="1"/>
  <c r="S2471" i="1"/>
  <c r="W2471" i="1"/>
  <c r="Y2471" i="1"/>
  <c r="Z2471" i="1"/>
  <c r="K2903" i="1"/>
  <c r="L2903" i="1"/>
  <c r="X2903" i="1"/>
  <c r="S2903" i="1"/>
  <c r="W2903" i="1"/>
  <c r="Y2903" i="1"/>
  <c r="Z2903" i="1"/>
  <c r="K1517" i="1"/>
  <c r="L1517" i="1"/>
  <c r="X1517" i="1"/>
  <c r="S1517" i="1"/>
  <c r="W1517" i="1"/>
  <c r="Y1517" i="1"/>
  <c r="Z1517" i="1"/>
  <c r="K1691" i="1"/>
  <c r="L1691" i="1"/>
  <c r="X1691" i="1"/>
  <c r="S1691" i="1"/>
  <c r="W1691" i="1"/>
  <c r="Y1691" i="1"/>
  <c r="Z1691" i="1"/>
  <c r="K2031" i="1"/>
  <c r="L2031" i="1"/>
  <c r="X2031" i="1"/>
  <c r="S2031" i="1"/>
  <c r="W2031" i="1"/>
  <c r="Y2031" i="1"/>
  <c r="Z2031" i="1"/>
  <c r="K3057" i="1"/>
  <c r="L3057" i="1"/>
  <c r="X3057" i="1"/>
  <c r="S3057" i="1"/>
  <c r="W3057" i="1"/>
  <c r="Y3057" i="1"/>
  <c r="Z3057" i="1"/>
  <c r="K282" i="1"/>
  <c r="L282" i="1"/>
  <c r="X282" i="1"/>
  <c r="S282" i="1"/>
  <c r="W282" i="1"/>
  <c r="Y282" i="1"/>
  <c r="Z282" i="1"/>
  <c r="K2452" i="1"/>
  <c r="L2452" i="1"/>
  <c r="X2452" i="1"/>
  <c r="S2452" i="1"/>
  <c r="W2452" i="1"/>
  <c r="Y2452" i="1"/>
  <c r="Z2452" i="1"/>
  <c r="K284" i="1"/>
  <c r="L284" i="1"/>
  <c r="X284" i="1"/>
  <c r="S284" i="1"/>
  <c r="W284" i="1"/>
  <c r="Y284" i="1"/>
  <c r="Z284" i="1"/>
  <c r="K243" i="1"/>
  <c r="L243" i="1"/>
  <c r="X243" i="1"/>
  <c r="S243" i="1"/>
  <c r="W243" i="1"/>
  <c r="Y243" i="1"/>
  <c r="Z243" i="1"/>
  <c r="K630" i="1"/>
  <c r="L630" i="1"/>
  <c r="X630" i="1"/>
  <c r="S630" i="1"/>
  <c r="W630" i="1"/>
  <c r="Y630" i="1"/>
  <c r="Z630" i="1"/>
  <c r="K818" i="1"/>
  <c r="L818" i="1"/>
  <c r="X818" i="1"/>
  <c r="S818" i="1"/>
  <c r="W818" i="1"/>
  <c r="Y818" i="1"/>
  <c r="Z818" i="1"/>
  <c r="K857" i="1"/>
  <c r="L857" i="1"/>
  <c r="X857" i="1"/>
  <c r="S857" i="1"/>
  <c r="W857" i="1"/>
  <c r="Y857" i="1"/>
  <c r="Z857" i="1"/>
  <c r="K1243" i="1"/>
  <c r="L1243" i="1"/>
  <c r="X1243" i="1"/>
  <c r="S1243" i="1"/>
  <c r="W1243" i="1"/>
  <c r="Y1243" i="1"/>
  <c r="Z1243" i="1"/>
  <c r="K1621" i="1"/>
  <c r="L1621" i="1"/>
  <c r="X1621" i="1"/>
  <c r="S1621" i="1"/>
  <c r="W1621" i="1"/>
  <c r="Y1621" i="1"/>
  <c r="Z1621" i="1"/>
  <c r="K1738" i="1"/>
  <c r="L1738" i="1"/>
  <c r="X1738" i="1"/>
  <c r="S1738" i="1"/>
  <c r="W1738" i="1"/>
  <c r="Y1738" i="1"/>
  <c r="Z1738" i="1"/>
  <c r="K1835" i="1"/>
  <c r="L1835" i="1"/>
  <c r="X1835" i="1"/>
  <c r="S1835" i="1"/>
  <c r="W1835" i="1"/>
  <c r="Y1835" i="1"/>
  <c r="Z1835" i="1"/>
  <c r="K1953" i="1"/>
  <c r="L1953" i="1"/>
  <c r="X1953" i="1"/>
  <c r="S1953" i="1"/>
  <c r="W1953" i="1"/>
  <c r="Y1953" i="1"/>
  <c r="Z1953" i="1"/>
  <c r="K1970" i="1"/>
  <c r="L1970" i="1"/>
  <c r="X1970" i="1"/>
  <c r="S1970" i="1"/>
  <c r="W1970" i="1"/>
  <c r="Y1970" i="1"/>
  <c r="Z1970" i="1"/>
  <c r="K2166" i="1"/>
  <c r="L2166" i="1"/>
  <c r="X2166" i="1"/>
  <c r="S2166" i="1"/>
  <c r="W2166" i="1"/>
  <c r="Y2166" i="1"/>
  <c r="Z2166" i="1"/>
  <c r="K2500" i="1"/>
  <c r="L2500" i="1"/>
  <c r="X2500" i="1"/>
  <c r="S2500" i="1"/>
  <c r="W2500" i="1"/>
  <c r="Y2500" i="1"/>
  <c r="Z2500" i="1"/>
  <c r="K2861" i="1"/>
  <c r="L2861" i="1"/>
  <c r="X2861" i="1"/>
  <c r="S2861" i="1"/>
  <c r="W2861" i="1"/>
  <c r="Y2861" i="1"/>
  <c r="Z2861" i="1"/>
  <c r="K2862" i="1"/>
  <c r="L2862" i="1"/>
  <c r="X2862" i="1"/>
  <c r="S2862" i="1"/>
  <c r="W2862" i="1"/>
  <c r="Y2862" i="1"/>
  <c r="Z2862" i="1"/>
  <c r="K2911" i="1"/>
  <c r="L2911" i="1"/>
  <c r="X2911" i="1"/>
  <c r="S2911" i="1"/>
  <c r="W2911" i="1"/>
  <c r="Y2911" i="1"/>
  <c r="Z2911" i="1"/>
  <c r="K2965" i="1"/>
  <c r="L2965" i="1"/>
  <c r="X2965" i="1"/>
  <c r="S2965" i="1"/>
  <c r="W2965" i="1"/>
  <c r="Y2965" i="1"/>
  <c r="Z2965" i="1"/>
  <c r="K257" i="1"/>
  <c r="L257" i="1"/>
  <c r="X257" i="1"/>
  <c r="S257" i="1"/>
  <c r="W257" i="1"/>
  <c r="Y257" i="1"/>
  <c r="Z257" i="1"/>
  <c r="K436" i="1"/>
  <c r="L436" i="1"/>
  <c r="X436" i="1"/>
  <c r="S436" i="1"/>
  <c r="W436" i="1"/>
  <c r="Y436" i="1"/>
  <c r="Z436" i="1"/>
  <c r="K1022" i="1"/>
  <c r="L1022" i="1"/>
  <c r="X1022" i="1"/>
  <c r="S1022" i="1"/>
  <c r="W1022" i="1"/>
  <c r="Y1022" i="1"/>
  <c r="Z1022" i="1"/>
  <c r="K1191" i="1"/>
  <c r="L1191" i="1"/>
  <c r="X1191" i="1"/>
  <c r="S1191" i="1"/>
  <c r="W1191" i="1"/>
  <c r="Y1191" i="1"/>
  <c r="Z1191" i="1"/>
  <c r="K1228" i="1"/>
  <c r="L1228" i="1"/>
  <c r="X1228" i="1"/>
  <c r="S1228" i="1"/>
  <c r="W1228" i="1"/>
  <c r="Y1228" i="1"/>
  <c r="Z1228" i="1"/>
  <c r="K1514" i="1"/>
  <c r="L1514" i="1"/>
  <c r="X1514" i="1"/>
  <c r="S1514" i="1"/>
  <c r="W1514" i="1"/>
  <c r="Y1514" i="1"/>
  <c r="Z1514" i="1"/>
  <c r="K1726" i="1"/>
  <c r="L1726" i="1"/>
  <c r="X1726" i="1"/>
  <c r="S1726" i="1"/>
  <c r="W1726" i="1"/>
  <c r="Y1726" i="1"/>
  <c r="Z1726" i="1"/>
  <c r="K1906" i="1"/>
  <c r="L1906" i="1"/>
  <c r="X1906" i="1"/>
  <c r="S1906" i="1"/>
  <c r="W1906" i="1"/>
  <c r="Y1906" i="1"/>
  <c r="Z1906" i="1"/>
  <c r="K1907" i="1"/>
  <c r="L1907" i="1"/>
  <c r="X1907" i="1"/>
  <c r="S1907" i="1"/>
  <c r="W1907" i="1"/>
  <c r="Y1907" i="1"/>
  <c r="Z1907" i="1"/>
  <c r="K1908" i="1"/>
  <c r="L1908" i="1"/>
  <c r="X1908" i="1"/>
  <c r="S1908" i="1"/>
  <c r="W1908" i="1"/>
  <c r="Y1908" i="1"/>
  <c r="Z1908" i="1"/>
  <c r="K2087" i="1"/>
  <c r="L2087" i="1"/>
  <c r="X2087" i="1"/>
  <c r="S2087" i="1"/>
  <c r="W2087" i="1"/>
  <c r="Y2087" i="1"/>
  <c r="Z2087" i="1"/>
  <c r="K2515" i="1"/>
  <c r="L2515" i="1"/>
  <c r="X2515" i="1"/>
  <c r="S2515" i="1"/>
  <c r="W2515" i="1"/>
  <c r="Y2515" i="1"/>
  <c r="Z2515" i="1"/>
  <c r="K2693" i="1"/>
  <c r="L2693" i="1"/>
  <c r="X2693" i="1"/>
  <c r="S2693" i="1"/>
  <c r="W2693" i="1"/>
  <c r="Y2693" i="1"/>
  <c r="Z2693" i="1"/>
  <c r="K2759" i="1"/>
  <c r="L2759" i="1"/>
  <c r="X2759" i="1"/>
  <c r="S2759" i="1"/>
  <c r="W2759" i="1"/>
  <c r="Y2759" i="1"/>
  <c r="Z2759" i="1"/>
  <c r="K2760" i="1"/>
  <c r="L2760" i="1"/>
  <c r="X2760" i="1"/>
  <c r="S2760" i="1"/>
  <c r="W2760" i="1"/>
  <c r="Y2760" i="1"/>
  <c r="Z2760" i="1"/>
  <c r="K2814" i="1"/>
  <c r="L2814" i="1"/>
  <c r="X2814" i="1"/>
  <c r="S2814" i="1"/>
  <c r="W2814" i="1"/>
  <c r="Y2814" i="1"/>
  <c r="Z2814" i="1"/>
  <c r="K1046" i="1"/>
  <c r="L1046" i="1"/>
  <c r="X1046" i="1"/>
  <c r="S1046" i="1"/>
  <c r="W1046" i="1"/>
  <c r="Y1046" i="1"/>
  <c r="Z1046" i="1"/>
  <c r="K1861" i="1"/>
  <c r="L1861" i="1"/>
  <c r="X1861" i="1"/>
  <c r="S1861" i="1"/>
  <c r="W1861" i="1"/>
  <c r="Y1861" i="1"/>
  <c r="Z1861" i="1"/>
  <c r="K2631" i="1"/>
  <c r="L2631" i="1"/>
  <c r="X2631" i="1"/>
  <c r="S2631" i="1"/>
  <c r="W2631" i="1"/>
  <c r="Y2631" i="1"/>
  <c r="Z2631" i="1"/>
  <c r="K2711" i="1"/>
  <c r="L2711" i="1"/>
  <c r="X2711" i="1"/>
  <c r="S2711" i="1"/>
  <c r="W2711" i="1"/>
  <c r="Y2711" i="1"/>
  <c r="Z2711" i="1"/>
  <c r="K2769" i="1"/>
  <c r="L2769" i="1"/>
  <c r="X2769" i="1"/>
  <c r="S2769" i="1"/>
  <c r="W2769" i="1"/>
  <c r="Y2769" i="1"/>
  <c r="Z2769" i="1"/>
  <c r="K747" i="1"/>
  <c r="L747" i="1"/>
  <c r="X747" i="1"/>
  <c r="S747" i="1"/>
  <c r="W747" i="1"/>
  <c r="Y747" i="1"/>
  <c r="Z747" i="1"/>
  <c r="K31" i="1"/>
  <c r="L31" i="1"/>
  <c r="X31" i="1"/>
  <c r="S31" i="1"/>
  <c r="W31" i="1"/>
  <c r="Y31" i="1"/>
  <c r="Z31" i="1"/>
  <c r="K1443" i="1"/>
  <c r="L1443" i="1"/>
  <c r="X1443" i="1"/>
  <c r="S1443" i="1"/>
  <c r="W1443" i="1"/>
  <c r="Y1443" i="1"/>
  <c r="Z1443" i="1"/>
  <c r="K3003" i="1"/>
  <c r="L3003" i="1"/>
  <c r="X3003" i="1"/>
  <c r="S3003" i="1"/>
  <c r="W3003" i="1"/>
  <c r="Y3003" i="1"/>
  <c r="Z3003" i="1"/>
  <c r="K65" i="1"/>
  <c r="L65" i="1"/>
  <c r="X65" i="1"/>
  <c r="S65" i="1"/>
  <c r="W65" i="1"/>
  <c r="Y65" i="1"/>
  <c r="Z65" i="1"/>
  <c r="K1503" i="1"/>
  <c r="L1503" i="1"/>
  <c r="X1503" i="1"/>
  <c r="S1503" i="1"/>
  <c r="W1503" i="1"/>
  <c r="Y1503" i="1"/>
  <c r="Z1503" i="1"/>
  <c r="K503" i="1"/>
  <c r="L503" i="1"/>
  <c r="X503" i="1"/>
  <c r="S503" i="1"/>
  <c r="W503" i="1"/>
  <c r="Y503" i="1"/>
  <c r="Z503" i="1"/>
  <c r="K1709" i="1"/>
  <c r="L1709" i="1"/>
  <c r="X1709" i="1"/>
  <c r="S1709" i="1"/>
  <c r="W1709" i="1"/>
  <c r="Y1709" i="1"/>
  <c r="Z1709" i="1"/>
  <c r="K83" i="1"/>
  <c r="L83" i="1"/>
  <c r="X83" i="1"/>
  <c r="S83" i="1"/>
  <c r="W83" i="1"/>
  <c r="Y83" i="1"/>
  <c r="Z83" i="1"/>
  <c r="K104" i="1"/>
  <c r="L104" i="1"/>
  <c r="X104" i="1"/>
  <c r="S104" i="1"/>
  <c r="W104" i="1"/>
  <c r="Y104" i="1"/>
  <c r="Z104" i="1"/>
  <c r="K345" i="1"/>
  <c r="L345" i="1"/>
  <c r="X345" i="1"/>
  <c r="S345" i="1"/>
  <c r="W345" i="1"/>
  <c r="Y345" i="1"/>
  <c r="Z345" i="1"/>
  <c r="K473" i="1"/>
  <c r="L473" i="1"/>
  <c r="X473" i="1"/>
  <c r="S473" i="1"/>
  <c r="W473" i="1"/>
  <c r="Y473" i="1"/>
  <c r="Z473" i="1"/>
  <c r="K819" i="1"/>
  <c r="L819" i="1"/>
  <c r="X819" i="1"/>
  <c r="S819" i="1"/>
  <c r="W819" i="1"/>
  <c r="Y819" i="1"/>
  <c r="Z819" i="1"/>
  <c r="K1002" i="1"/>
  <c r="L1002" i="1"/>
  <c r="X1002" i="1"/>
  <c r="S1002" i="1"/>
  <c r="W1002" i="1"/>
  <c r="Y1002" i="1"/>
  <c r="Z1002" i="1"/>
  <c r="K1110" i="1"/>
  <c r="L1110" i="1"/>
  <c r="X1110" i="1"/>
  <c r="S1110" i="1"/>
  <c r="W1110" i="1"/>
  <c r="Y1110" i="1"/>
  <c r="Z1110" i="1"/>
  <c r="K1367" i="1"/>
  <c r="L1367" i="1"/>
  <c r="X1367" i="1"/>
  <c r="S1367" i="1"/>
  <c r="W1367" i="1"/>
  <c r="Y1367" i="1"/>
  <c r="Z1367" i="1"/>
  <c r="K1388" i="1"/>
  <c r="L1388" i="1"/>
  <c r="X1388" i="1"/>
  <c r="S1388" i="1"/>
  <c r="W1388" i="1"/>
  <c r="Y1388" i="1"/>
  <c r="Z1388" i="1"/>
  <c r="K1426" i="1"/>
  <c r="L1426" i="1"/>
  <c r="X1426" i="1"/>
  <c r="S1426" i="1"/>
  <c r="W1426" i="1"/>
  <c r="Y1426" i="1"/>
  <c r="Z1426" i="1"/>
  <c r="K1720" i="1"/>
  <c r="L1720" i="1"/>
  <c r="X1720" i="1"/>
  <c r="S1720" i="1"/>
  <c r="W1720" i="1"/>
  <c r="Y1720" i="1"/>
  <c r="Z1720" i="1"/>
  <c r="K2106" i="1"/>
  <c r="L2106" i="1"/>
  <c r="X2106" i="1"/>
  <c r="S2106" i="1"/>
  <c r="W2106" i="1"/>
  <c r="Y2106" i="1"/>
  <c r="Z2106" i="1"/>
  <c r="K2373" i="1"/>
  <c r="L2373" i="1"/>
  <c r="X2373" i="1"/>
  <c r="S2373" i="1"/>
  <c r="W2373" i="1"/>
  <c r="Y2373" i="1"/>
  <c r="Z2373" i="1"/>
  <c r="K2576" i="1"/>
  <c r="L2576" i="1"/>
  <c r="X2576" i="1"/>
  <c r="S2576" i="1"/>
  <c r="W2576" i="1"/>
  <c r="Y2576" i="1"/>
  <c r="Z2576" i="1"/>
  <c r="K2666" i="1"/>
  <c r="L2666" i="1"/>
  <c r="X2666" i="1"/>
  <c r="S2666" i="1"/>
  <c r="W2666" i="1"/>
  <c r="Y2666" i="1"/>
  <c r="Z2666" i="1"/>
  <c r="K2863" i="1"/>
  <c r="L2863" i="1"/>
  <c r="X2863" i="1"/>
  <c r="S2863" i="1"/>
  <c r="W2863" i="1"/>
  <c r="Y2863" i="1"/>
  <c r="Z2863" i="1"/>
  <c r="K2901" i="1"/>
  <c r="L2901" i="1"/>
  <c r="X2901" i="1"/>
  <c r="S2901" i="1"/>
  <c r="W2901" i="1"/>
  <c r="Y2901" i="1"/>
  <c r="Z2901" i="1"/>
  <c r="K306" i="1"/>
  <c r="L306" i="1"/>
  <c r="X306" i="1"/>
  <c r="S306" i="1"/>
  <c r="W306" i="1"/>
  <c r="Y306" i="1"/>
  <c r="Z306" i="1"/>
  <c r="K369" i="1"/>
  <c r="L369" i="1"/>
  <c r="X369" i="1"/>
  <c r="S369" i="1"/>
  <c r="W369" i="1"/>
  <c r="Y369" i="1"/>
  <c r="Z369" i="1"/>
  <c r="K437" i="1"/>
  <c r="L437" i="1"/>
  <c r="X437" i="1"/>
  <c r="S437" i="1"/>
  <c r="W437" i="1"/>
  <c r="Y437" i="1"/>
  <c r="Z437" i="1"/>
  <c r="K828" i="1"/>
  <c r="L828" i="1"/>
  <c r="X828" i="1"/>
  <c r="S828" i="1"/>
  <c r="W828" i="1"/>
  <c r="Y828" i="1"/>
  <c r="Z828" i="1"/>
  <c r="K886" i="1"/>
  <c r="L886" i="1"/>
  <c r="X886" i="1"/>
  <c r="S886" i="1"/>
  <c r="W886" i="1"/>
  <c r="Y886" i="1"/>
  <c r="Z886" i="1"/>
  <c r="K1067" i="1"/>
  <c r="L1067" i="1"/>
  <c r="X1067" i="1"/>
  <c r="S1067" i="1"/>
  <c r="W1067" i="1"/>
  <c r="Y1067" i="1"/>
  <c r="Z1067" i="1"/>
  <c r="K1192" i="1"/>
  <c r="L1192" i="1"/>
  <c r="X1192" i="1"/>
  <c r="S1192" i="1"/>
  <c r="W1192" i="1"/>
  <c r="Y1192" i="1"/>
  <c r="Z1192" i="1"/>
  <c r="K1684" i="1"/>
  <c r="L1684" i="1"/>
  <c r="X1684" i="1"/>
  <c r="S1684" i="1"/>
  <c r="W1684" i="1"/>
  <c r="Y1684" i="1"/>
  <c r="Z1684" i="1"/>
  <c r="K2088" i="1"/>
  <c r="L2088" i="1"/>
  <c r="X2088" i="1"/>
  <c r="S2088" i="1"/>
  <c r="W2088" i="1"/>
  <c r="Y2088" i="1"/>
  <c r="Z2088" i="1"/>
  <c r="K2951" i="1"/>
  <c r="L2951" i="1"/>
  <c r="X2951" i="1"/>
  <c r="S2951" i="1"/>
  <c r="W2951" i="1"/>
  <c r="Y2951" i="1"/>
  <c r="Z2951" i="1"/>
  <c r="K1349" i="1"/>
  <c r="L1349" i="1"/>
  <c r="X1349" i="1"/>
  <c r="S1349" i="1"/>
  <c r="W1349" i="1"/>
  <c r="Y1349" i="1"/>
  <c r="Z1349" i="1"/>
  <c r="K1518" i="1"/>
  <c r="L1518" i="1"/>
  <c r="X1518" i="1"/>
  <c r="S1518" i="1"/>
  <c r="W1518" i="1"/>
  <c r="Y1518" i="1"/>
  <c r="Z1518" i="1"/>
  <c r="K1599" i="1"/>
  <c r="L1599" i="1"/>
  <c r="X1599" i="1"/>
  <c r="S1599" i="1"/>
  <c r="W1599" i="1"/>
  <c r="Y1599" i="1"/>
  <c r="Z1599" i="1"/>
  <c r="K1809" i="1"/>
  <c r="L1809" i="1"/>
  <c r="X1809" i="1"/>
  <c r="S1809" i="1"/>
  <c r="W1809" i="1"/>
  <c r="Y1809" i="1"/>
  <c r="Z1809" i="1"/>
  <c r="K2115" i="1"/>
  <c r="L2115" i="1"/>
  <c r="X2115" i="1"/>
  <c r="S2115" i="1"/>
  <c r="W2115" i="1"/>
  <c r="Y2115" i="1"/>
  <c r="Z2115" i="1"/>
  <c r="K2267" i="1"/>
  <c r="L2267" i="1"/>
  <c r="X2267" i="1"/>
  <c r="S2267" i="1"/>
  <c r="W2267" i="1"/>
  <c r="Y2267" i="1"/>
  <c r="Z2267" i="1"/>
  <c r="K10" i="1"/>
  <c r="L10" i="1"/>
  <c r="X10" i="1"/>
  <c r="S10" i="1"/>
  <c r="W10" i="1"/>
  <c r="Y10" i="1"/>
  <c r="Z10" i="1"/>
  <c r="K905" i="1"/>
  <c r="L905" i="1"/>
  <c r="X905" i="1"/>
  <c r="S905" i="1"/>
  <c r="W905" i="1"/>
  <c r="Y905" i="1"/>
  <c r="Z905" i="1"/>
  <c r="K32" i="1"/>
  <c r="L32" i="1"/>
  <c r="X32" i="1"/>
  <c r="S32" i="1"/>
  <c r="W32" i="1"/>
  <c r="Y32" i="1"/>
  <c r="Z32" i="1"/>
  <c r="K1376" i="1"/>
  <c r="L1376" i="1"/>
  <c r="X1376" i="1"/>
  <c r="S1376" i="1"/>
  <c r="W1376" i="1"/>
  <c r="Y1376" i="1"/>
  <c r="Z1376" i="1"/>
  <c r="K727" i="1"/>
  <c r="L727" i="1"/>
  <c r="X727" i="1"/>
  <c r="S727" i="1"/>
  <c r="W727" i="1"/>
  <c r="Y727" i="1"/>
  <c r="Z727" i="1"/>
  <c r="K1695" i="1"/>
  <c r="L1695" i="1"/>
  <c r="X1695" i="1"/>
  <c r="S1695" i="1"/>
  <c r="W1695" i="1"/>
  <c r="Y1695" i="1"/>
  <c r="Z1695" i="1"/>
  <c r="K3058" i="1"/>
  <c r="L3058" i="1"/>
  <c r="X3058" i="1"/>
  <c r="S3058" i="1"/>
  <c r="W3058" i="1"/>
  <c r="Y3058" i="1"/>
  <c r="Z3058" i="1"/>
  <c r="K1232" i="1"/>
  <c r="L1232" i="1"/>
  <c r="X1232" i="1"/>
  <c r="S1232" i="1"/>
  <c r="W1232" i="1"/>
  <c r="Y1232" i="1"/>
  <c r="Z1232" i="1"/>
  <c r="K2054" i="1"/>
  <c r="L2054" i="1"/>
  <c r="X2054" i="1"/>
  <c r="S2054" i="1"/>
  <c r="W2054" i="1"/>
  <c r="Y2054" i="1"/>
  <c r="Z2054" i="1"/>
  <c r="K12" i="1"/>
  <c r="L12" i="1"/>
  <c r="X12" i="1"/>
  <c r="S12" i="1"/>
  <c r="W12" i="1"/>
  <c r="Y12" i="1"/>
  <c r="Z12" i="1"/>
  <c r="K158" i="1"/>
  <c r="L158" i="1"/>
  <c r="X158" i="1"/>
  <c r="S158" i="1"/>
  <c r="W158" i="1"/>
  <c r="Y158" i="1"/>
  <c r="Z158" i="1"/>
  <c r="K529" i="1"/>
  <c r="L529" i="1"/>
  <c r="X529" i="1"/>
  <c r="S529" i="1"/>
  <c r="W529" i="1"/>
  <c r="Y529" i="1"/>
  <c r="Z529" i="1"/>
  <c r="K530" i="1"/>
  <c r="L530" i="1"/>
  <c r="X530" i="1"/>
  <c r="S530" i="1"/>
  <c r="W530" i="1"/>
  <c r="Y530" i="1"/>
  <c r="Z530" i="1"/>
  <c r="K820" i="1"/>
  <c r="L820" i="1"/>
  <c r="X820" i="1"/>
  <c r="S820" i="1"/>
  <c r="W820" i="1"/>
  <c r="Y820" i="1"/>
  <c r="Z820" i="1"/>
  <c r="K870" i="1"/>
  <c r="L870" i="1"/>
  <c r="X870" i="1"/>
  <c r="S870" i="1"/>
  <c r="W870" i="1"/>
  <c r="Y870" i="1"/>
  <c r="Z870" i="1"/>
  <c r="K980" i="1"/>
  <c r="L980" i="1"/>
  <c r="X980" i="1"/>
  <c r="S980" i="1"/>
  <c r="W980" i="1"/>
  <c r="Y980" i="1"/>
  <c r="Z980" i="1"/>
  <c r="K1143" i="1"/>
  <c r="L1143" i="1"/>
  <c r="X1143" i="1"/>
  <c r="S1143" i="1"/>
  <c r="W1143" i="1"/>
  <c r="Y1143" i="1"/>
  <c r="Z1143" i="1"/>
  <c r="K1144" i="1"/>
  <c r="L1144" i="1"/>
  <c r="X1144" i="1"/>
  <c r="S1144" i="1"/>
  <c r="W1144" i="1"/>
  <c r="Y1144" i="1"/>
  <c r="Z1144" i="1"/>
  <c r="K1389" i="1"/>
  <c r="L1389" i="1"/>
  <c r="X1389" i="1"/>
  <c r="S1389" i="1"/>
  <c r="W1389" i="1"/>
  <c r="Y1389" i="1"/>
  <c r="Z1389" i="1"/>
  <c r="K1707" i="1"/>
  <c r="L1707" i="1"/>
  <c r="X1707" i="1"/>
  <c r="S1707" i="1"/>
  <c r="W1707" i="1"/>
  <c r="Y1707" i="1"/>
  <c r="Z1707" i="1"/>
  <c r="K1823" i="1"/>
  <c r="L1823" i="1"/>
  <c r="X1823" i="1"/>
  <c r="S1823" i="1"/>
  <c r="W1823" i="1"/>
  <c r="Y1823" i="1"/>
  <c r="Z1823" i="1"/>
  <c r="K1926" i="1"/>
  <c r="L1926" i="1"/>
  <c r="X1926" i="1"/>
  <c r="S1926" i="1"/>
  <c r="W1926" i="1"/>
  <c r="Y1926" i="1"/>
  <c r="Z1926" i="1"/>
  <c r="K1954" i="1"/>
  <c r="L1954" i="1"/>
  <c r="X1954" i="1"/>
  <c r="S1954" i="1"/>
  <c r="W1954" i="1"/>
  <c r="Y1954" i="1"/>
  <c r="Z1954" i="1"/>
  <c r="K2230" i="1"/>
  <c r="L2230" i="1"/>
  <c r="X2230" i="1"/>
  <c r="S2230" i="1"/>
  <c r="W2230" i="1"/>
  <c r="Y2230" i="1"/>
  <c r="Z2230" i="1"/>
  <c r="K2667" i="1"/>
  <c r="L2667" i="1"/>
  <c r="X2667" i="1"/>
  <c r="S2667" i="1"/>
  <c r="W2667" i="1"/>
  <c r="Y2667" i="1"/>
  <c r="Z2667" i="1"/>
  <c r="K80" i="1"/>
  <c r="L80" i="1"/>
  <c r="X80" i="1"/>
  <c r="S80" i="1"/>
  <c r="W80" i="1"/>
  <c r="Y80" i="1"/>
  <c r="Z80" i="1"/>
  <c r="K581" i="1"/>
  <c r="L581" i="1"/>
  <c r="X581" i="1"/>
  <c r="S581" i="1"/>
  <c r="W581" i="1"/>
  <c r="Y581" i="1"/>
  <c r="Z581" i="1"/>
  <c r="K649" i="1"/>
  <c r="L649" i="1"/>
  <c r="X649" i="1"/>
  <c r="S649" i="1"/>
  <c r="W649" i="1"/>
  <c r="Y649" i="1"/>
  <c r="Z649" i="1"/>
  <c r="K791" i="1"/>
  <c r="L791" i="1"/>
  <c r="X791" i="1"/>
  <c r="S791" i="1"/>
  <c r="W791" i="1"/>
  <c r="Y791" i="1"/>
  <c r="Z791" i="1"/>
  <c r="K1023" i="1"/>
  <c r="L1023" i="1"/>
  <c r="X1023" i="1"/>
  <c r="S1023" i="1"/>
  <c r="W1023" i="1"/>
  <c r="Y1023" i="1"/>
  <c r="Z1023" i="1"/>
  <c r="K1127" i="1"/>
  <c r="L1127" i="1"/>
  <c r="X1127" i="1"/>
  <c r="S1127" i="1"/>
  <c r="W1127" i="1"/>
  <c r="Y1127" i="1"/>
  <c r="Z1127" i="1"/>
  <c r="K1315" i="1"/>
  <c r="L1315" i="1"/>
  <c r="X1315" i="1"/>
  <c r="S1315" i="1"/>
  <c r="W1315" i="1"/>
  <c r="Y1315" i="1"/>
  <c r="Z1315" i="1"/>
  <c r="K1408" i="1"/>
  <c r="L1408" i="1"/>
  <c r="X1408" i="1"/>
  <c r="S1408" i="1"/>
  <c r="W1408" i="1"/>
  <c r="Y1408" i="1"/>
  <c r="Z1408" i="1"/>
  <c r="K1658" i="1"/>
  <c r="L1658" i="1"/>
  <c r="X1658" i="1"/>
  <c r="S1658" i="1"/>
  <c r="W1658" i="1"/>
  <c r="Y1658" i="1"/>
  <c r="Z1658" i="1"/>
  <c r="K1993" i="1"/>
  <c r="L1993" i="1"/>
  <c r="X1993" i="1"/>
  <c r="S1993" i="1"/>
  <c r="W1993" i="1"/>
  <c r="Y1993" i="1"/>
  <c r="Z1993" i="1"/>
  <c r="K2182" i="1"/>
  <c r="L2182" i="1"/>
  <c r="X2182" i="1"/>
  <c r="S2182" i="1"/>
  <c r="W2182" i="1"/>
  <c r="Y2182" i="1"/>
  <c r="Z2182" i="1"/>
  <c r="K2314" i="1"/>
  <c r="L2314" i="1"/>
  <c r="X2314" i="1"/>
  <c r="S2314" i="1"/>
  <c r="W2314" i="1"/>
  <c r="Y2314" i="1"/>
  <c r="Z2314" i="1"/>
  <c r="K2472" i="1"/>
  <c r="L2472" i="1"/>
  <c r="X2472" i="1"/>
  <c r="S2472" i="1"/>
  <c r="W2472" i="1"/>
  <c r="Y2472" i="1"/>
  <c r="Z2472" i="1"/>
  <c r="K2761" i="1"/>
  <c r="L2761" i="1"/>
  <c r="X2761" i="1"/>
  <c r="S2761" i="1"/>
  <c r="W2761" i="1"/>
  <c r="Y2761" i="1"/>
  <c r="Z2761" i="1"/>
  <c r="K148" i="1"/>
  <c r="L148" i="1"/>
  <c r="X148" i="1"/>
  <c r="S148" i="1"/>
  <c r="W148" i="1"/>
  <c r="Y148" i="1"/>
  <c r="Z148" i="1"/>
  <c r="K324" i="1"/>
  <c r="L324" i="1"/>
  <c r="X324" i="1"/>
  <c r="S324" i="1"/>
  <c r="W324" i="1"/>
  <c r="Y324" i="1"/>
  <c r="Z324" i="1"/>
  <c r="K1350" i="1"/>
  <c r="L1350" i="1"/>
  <c r="X1350" i="1"/>
  <c r="S1350" i="1"/>
  <c r="W1350" i="1"/>
  <c r="Y1350" i="1"/>
  <c r="Z1350" i="1"/>
  <c r="K1879" i="1"/>
  <c r="L1879" i="1"/>
  <c r="X1879" i="1"/>
  <c r="S1879" i="1"/>
  <c r="W1879" i="1"/>
  <c r="Y1879" i="1"/>
  <c r="Z1879" i="1"/>
  <c r="K2199" i="1"/>
  <c r="L2199" i="1"/>
  <c r="X2199" i="1"/>
  <c r="S2199" i="1"/>
  <c r="W2199" i="1"/>
  <c r="Y2199" i="1"/>
  <c r="Z2199" i="1"/>
  <c r="K2426" i="1"/>
  <c r="L2426" i="1"/>
  <c r="X2426" i="1"/>
  <c r="S2426" i="1"/>
  <c r="W2426" i="1"/>
  <c r="Y2426" i="1"/>
  <c r="Z2426" i="1"/>
  <c r="K2884" i="1"/>
  <c r="L2884" i="1"/>
  <c r="X2884" i="1"/>
  <c r="S2884" i="1"/>
  <c r="W2884" i="1"/>
  <c r="Y2884" i="1"/>
  <c r="Z2884" i="1"/>
  <c r="K806" i="1"/>
  <c r="L806" i="1"/>
  <c r="X806" i="1"/>
  <c r="S806" i="1"/>
  <c r="W806" i="1"/>
  <c r="Y806" i="1"/>
  <c r="Z806" i="1"/>
  <c r="K807" i="1"/>
  <c r="L807" i="1"/>
  <c r="X807" i="1"/>
  <c r="S807" i="1"/>
  <c r="W807" i="1"/>
  <c r="Y807" i="1"/>
  <c r="Z807" i="1"/>
  <c r="K906" i="1"/>
  <c r="L906" i="1"/>
  <c r="X906" i="1"/>
  <c r="S906" i="1"/>
  <c r="W906" i="1"/>
  <c r="Y906" i="1"/>
  <c r="Z906" i="1"/>
  <c r="K1531" i="1"/>
  <c r="L1531" i="1"/>
  <c r="X1531" i="1"/>
  <c r="S1531" i="1"/>
  <c r="W1531" i="1"/>
  <c r="Y1531" i="1"/>
  <c r="Z1531" i="1"/>
  <c r="K815" i="1"/>
  <c r="L815" i="1"/>
  <c r="X815" i="1"/>
  <c r="S815" i="1"/>
  <c r="W815" i="1"/>
  <c r="Y815" i="1"/>
  <c r="Z815" i="1"/>
  <c r="K1760" i="1"/>
  <c r="L1760" i="1"/>
  <c r="X1760" i="1"/>
  <c r="S1760" i="1"/>
  <c r="W1760" i="1"/>
  <c r="Y1760" i="1"/>
  <c r="Z1760" i="1"/>
  <c r="K2654" i="1"/>
  <c r="L2654" i="1"/>
  <c r="X2654" i="1"/>
  <c r="S2654" i="1"/>
  <c r="W2654" i="1"/>
  <c r="Y2654" i="1"/>
  <c r="Z2654" i="1"/>
  <c r="K421" i="1"/>
  <c r="L421" i="1"/>
  <c r="X421" i="1"/>
  <c r="S421" i="1"/>
  <c r="W421" i="1"/>
  <c r="Y421" i="1"/>
  <c r="Z421" i="1"/>
  <c r="K683" i="1"/>
  <c r="L683" i="1"/>
  <c r="X683" i="1"/>
  <c r="S683" i="1"/>
  <c r="W683" i="1"/>
  <c r="Y683" i="1"/>
  <c r="Z683" i="1"/>
  <c r="K2701" i="1"/>
  <c r="L2701" i="1"/>
  <c r="X2701" i="1"/>
  <c r="S2701" i="1"/>
  <c r="W2701" i="1"/>
  <c r="Y2701" i="1"/>
  <c r="Z2701" i="1"/>
  <c r="K728" i="1"/>
  <c r="L728" i="1"/>
  <c r="X728" i="1"/>
  <c r="S728" i="1"/>
  <c r="W728" i="1"/>
  <c r="Y728" i="1"/>
  <c r="Z728" i="1"/>
  <c r="K1524" i="1"/>
  <c r="L1524" i="1"/>
  <c r="X1524" i="1"/>
  <c r="S1524" i="1"/>
  <c r="W1524" i="1"/>
  <c r="Y1524" i="1"/>
  <c r="Z1524" i="1"/>
  <c r="K2436" i="1"/>
  <c r="L2436" i="1"/>
  <c r="X2436" i="1"/>
  <c r="S2436" i="1"/>
  <c r="W2436" i="1"/>
  <c r="Y2436" i="1"/>
  <c r="Z2436" i="1"/>
  <c r="K346" i="1"/>
  <c r="L346" i="1"/>
  <c r="X346" i="1"/>
  <c r="S346" i="1"/>
  <c r="W346" i="1"/>
  <c r="Y346" i="1"/>
  <c r="Z346" i="1"/>
  <c r="K458" i="1"/>
  <c r="L458" i="1"/>
  <c r="X458" i="1"/>
  <c r="S458" i="1"/>
  <c r="W458" i="1"/>
  <c r="Y458" i="1"/>
  <c r="Z458" i="1"/>
  <c r="K531" i="1"/>
  <c r="L531" i="1"/>
  <c r="X531" i="1"/>
  <c r="S531" i="1"/>
  <c r="W531" i="1"/>
  <c r="Y531" i="1"/>
  <c r="Z531" i="1"/>
  <c r="K604" i="1"/>
  <c r="L604" i="1"/>
  <c r="X604" i="1"/>
  <c r="S604" i="1"/>
  <c r="W604" i="1"/>
  <c r="Y604" i="1"/>
  <c r="Z604" i="1"/>
  <c r="K858" i="1"/>
  <c r="L858" i="1"/>
  <c r="X858" i="1"/>
  <c r="S858" i="1"/>
  <c r="W858" i="1"/>
  <c r="Y858" i="1"/>
  <c r="Z858" i="1"/>
  <c r="K917" i="1"/>
  <c r="L917" i="1"/>
  <c r="X917" i="1"/>
  <c r="S917" i="1"/>
  <c r="W917" i="1"/>
  <c r="Y917" i="1"/>
  <c r="Z917" i="1"/>
  <c r="K1003" i="1"/>
  <c r="L1003" i="1"/>
  <c r="X1003" i="1"/>
  <c r="S1003" i="1"/>
  <c r="W1003" i="1"/>
  <c r="Y1003" i="1"/>
  <c r="Z1003" i="1"/>
  <c r="K1272" i="1"/>
  <c r="L1272" i="1"/>
  <c r="X1272" i="1"/>
  <c r="S1272" i="1"/>
  <c r="W1272" i="1"/>
  <c r="Y1272" i="1"/>
  <c r="Z1272" i="1"/>
  <c r="K1368" i="1"/>
  <c r="L1368" i="1"/>
  <c r="X1368" i="1"/>
  <c r="S1368" i="1"/>
  <c r="W1368" i="1"/>
  <c r="Y1368" i="1"/>
  <c r="Z1368" i="1"/>
  <c r="K1558" i="1"/>
  <c r="L1558" i="1"/>
  <c r="X1558" i="1"/>
  <c r="S1558" i="1"/>
  <c r="W1558" i="1"/>
  <c r="Y1558" i="1"/>
  <c r="Z1558" i="1"/>
  <c r="K1739" i="1"/>
  <c r="L1739" i="1"/>
  <c r="X1739" i="1"/>
  <c r="S1739" i="1"/>
  <c r="W1739" i="1"/>
  <c r="Y1739" i="1"/>
  <c r="Z1739" i="1"/>
  <c r="K1836" i="1"/>
  <c r="L1836" i="1"/>
  <c r="X1836" i="1"/>
  <c r="S1836" i="1"/>
  <c r="W1836" i="1"/>
  <c r="Y1836" i="1"/>
  <c r="Z1836" i="1"/>
  <c r="K1955" i="1"/>
  <c r="L1955" i="1"/>
  <c r="X1955" i="1"/>
  <c r="S1955" i="1"/>
  <c r="W1955" i="1"/>
  <c r="Y1955" i="1"/>
  <c r="Z1955" i="1"/>
  <c r="K2144" i="1"/>
  <c r="L2144" i="1"/>
  <c r="X2144" i="1"/>
  <c r="S2144" i="1"/>
  <c r="W2144" i="1"/>
  <c r="Y2144" i="1"/>
  <c r="Z2144" i="1"/>
  <c r="K2167" i="1"/>
  <c r="L2167" i="1"/>
  <c r="X2167" i="1"/>
  <c r="S2167" i="1"/>
  <c r="W2167" i="1"/>
  <c r="Y2167" i="1"/>
  <c r="Z2167" i="1"/>
  <c r="K2231" i="1"/>
  <c r="L2231" i="1"/>
  <c r="X2231" i="1"/>
  <c r="S2231" i="1"/>
  <c r="W2231" i="1"/>
  <c r="Y2231" i="1"/>
  <c r="Z2231" i="1"/>
  <c r="K2281" i="1"/>
  <c r="L2281" i="1"/>
  <c r="X2281" i="1"/>
  <c r="S2281" i="1"/>
  <c r="W2281" i="1"/>
  <c r="Y2281" i="1"/>
  <c r="Z2281" i="1"/>
  <c r="K2547" i="1"/>
  <c r="L2547" i="1"/>
  <c r="X2547" i="1"/>
  <c r="S2547" i="1"/>
  <c r="W2547" i="1"/>
  <c r="Y2547" i="1"/>
  <c r="Z2547" i="1"/>
  <c r="K2668" i="1"/>
  <c r="L2668" i="1"/>
  <c r="X2668" i="1"/>
  <c r="S2668" i="1"/>
  <c r="W2668" i="1"/>
  <c r="Y2668" i="1"/>
  <c r="Z2668" i="1"/>
  <c r="K2966" i="1"/>
  <c r="L2966" i="1"/>
  <c r="X2966" i="1"/>
  <c r="S2966" i="1"/>
  <c r="W2966" i="1"/>
  <c r="Y2966" i="1"/>
  <c r="Z2966" i="1"/>
  <c r="K3030" i="1"/>
  <c r="L3030" i="1"/>
  <c r="X3030" i="1"/>
  <c r="S3030" i="1"/>
  <c r="W3030" i="1"/>
  <c r="Y3030" i="1"/>
  <c r="Z3030" i="1"/>
  <c r="K3042" i="1"/>
  <c r="L3042" i="1"/>
  <c r="X3042" i="1"/>
  <c r="S3042" i="1"/>
  <c r="W3042" i="1"/>
  <c r="Y3042" i="1"/>
  <c r="Z3042" i="1"/>
  <c r="K307" i="1"/>
  <c r="L307" i="1"/>
  <c r="X307" i="1"/>
  <c r="S307" i="1"/>
  <c r="W307" i="1"/>
  <c r="Y307" i="1"/>
  <c r="Z307" i="1"/>
  <c r="K554" i="1"/>
  <c r="L554" i="1"/>
  <c r="X554" i="1"/>
  <c r="S554" i="1"/>
  <c r="W554" i="1"/>
  <c r="Y554" i="1"/>
  <c r="Z554" i="1"/>
  <c r="K555" i="1"/>
  <c r="L555" i="1"/>
  <c r="X555" i="1"/>
  <c r="S555" i="1"/>
  <c r="W555" i="1"/>
  <c r="Y555" i="1"/>
  <c r="Z555" i="1"/>
  <c r="K556" i="1"/>
  <c r="L556" i="1"/>
  <c r="X556" i="1"/>
  <c r="S556" i="1"/>
  <c r="W556" i="1"/>
  <c r="Y556" i="1"/>
  <c r="Z556" i="1"/>
  <c r="K557" i="1"/>
  <c r="L557" i="1"/>
  <c r="X557" i="1"/>
  <c r="S557" i="1"/>
  <c r="W557" i="1"/>
  <c r="Y557" i="1"/>
  <c r="Z557" i="1"/>
  <c r="K650" i="1"/>
  <c r="L650" i="1"/>
  <c r="X650" i="1"/>
  <c r="S650" i="1"/>
  <c r="W650" i="1"/>
  <c r="Y650" i="1"/>
  <c r="Z650" i="1"/>
  <c r="K722" i="1"/>
  <c r="L722" i="1"/>
  <c r="X722" i="1"/>
  <c r="S722" i="1"/>
  <c r="W722" i="1"/>
  <c r="Y722" i="1"/>
  <c r="Z722" i="1"/>
  <c r="K734" i="1"/>
  <c r="L734" i="1"/>
  <c r="X734" i="1"/>
  <c r="S734" i="1"/>
  <c r="W734" i="1"/>
  <c r="Y734" i="1"/>
  <c r="Z734" i="1"/>
  <c r="K946" i="1"/>
  <c r="L946" i="1"/>
  <c r="X946" i="1"/>
  <c r="S946" i="1"/>
  <c r="W946" i="1"/>
  <c r="Y946" i="1"/>
  <c r="Z946" i="1"/>
  <c r="K947" i="1"/>
  <c r="L947" i="1"/>
  <c r="X947" i="1"/>
  <c r="S947" i="1"/>
  <c r="W947" i="1"/>
  <c r="Y947" i="1"/>
  <c r="Z947" i="1"/>
  <c r="K1115" i="1"/>
  <c r="L1115" i="1"/>
  <c r="X1115" i="1"/>
  <c r="S1115" i="1"/>
  <c r="W1115" i="1"/>
  <c r="Y1115" i="1"/>
  <c r="Z1115" i="1"/>
  <c r="K1342" i="1"/>
  <c r="L1342" i="1"/>
  <c r="X1342" i="1"/>
  <c r="S1342" i="1"/>
  <c r="W1342" i="1"/>
  <c r="Y1342" i="1"/>
  <c r="Z1342" i="1"/>
  <c r="K1659" i="1"/>
  <c r="L1659" i="1"/>
  <c r="X1659" i="1"/>
  <c r="S1659" i="1"/>
  <c r="W1659" i="1"/>
  <c r="Y1659" i="1"/>
  <c r="Z1659" i="1"/>
  <c r="K1685" i="1"/>
  <c r="L1685" i="1"/>
  <c r="X1685" i="1"/>
  <c r="S1685" i="1"/>
  <c r="W1685" i="1"/>
  <c r="Y1685" i="1"/>
  <c r="Z1685" i="1"/>
  <c r="K2183" i="1"/>
  <c r="L2183" i="1"/>
  <c r="X2183" i="1"/>
  <c r="S2183" i="1"/>
  <c r="W2183" i="1"/>
  <c r="Y2183" i="1"/>
  <c r="Z2183" i="1"/>
  <c r="K2315" i="1"/>
  <c r="L2315" i="1"/>
  <c r="X2315" i="1"/>
  <c r="S2315" i="1"/>
  <c r="W2315" i="1"/>
  <c r="Y2315" i="1"/>
  <c r="Z2315" i="1"/>
  <c r="K2395" i="1"/>
  <c r="L2395" i="1"/>
  <c r="X2395" i="1"/>
  <c r="S2395" i="1"/>
  <c r="W2395" i="1"/>
  <c r="Y2395" i="1"/>
  <c r="Z2395" i="1"/>
  <c r="K2413" i="1"/>
  <c r="L2413" i="1"/>
  <c r="X2413" i="1"/>
  <c r="S2413" i="1"/>
  <c r="W2413" i="1"/>
  <c r="Y2413" i="1"/>
  <c r="Z2413" i="1"/>
  <c r="K2597" i="1"/>
  <c r="L2597" i="1"/>
  <c r="X2597" i="1"/>
  <c r="S2597" i="1"/>
  <c r="W2597" i="1"/>
  <c r="Y2597" i="1"/>
  <c r="Z2597" i="1"/>
  <c r="K218" i="1"/>
  <c r="L218" i="1"/>
  <c r="X218" i="1"/>
  <c r="S218" i="1"/>
  <c r="W218" i="1"/>
  <c r="Y218" i="1"/>
  <c r="Z218" i="1"/>
  <c r="K394" i="1"/>
  <c r="L394" i="1"/>
  <c r="X394" i="1"/>
  <c r="S394" i="1"/>
  <c r="W394" i="1"/>
  <c r="Y394" i="1"/>
  <c r="Z394" i="1"/>
  <c r="K738" i="1"/>
  <c r="L738" i="1"/>
  <c r="X738" i="1"/>
  <c r="S738" i="1"/>
  <c r="W738" i="1"/>
  <c r="Y738" i="1"/>
  <c r="Z738" i="1"/>
  <c r="K760" i="1"/>
  <c r="L760" i="1"/>
  <c r="X760" i="1"/>
  <c r="S760" i="1"/>
  <c r="W760" i="1"/>
  <c r="Y760" i="1"/>
  <c r="Z760" i="1"/>
  <c r="K798" i="1"/>
  <c r="L798" i="1"/>
  <c r="X798" i="1"/>
  <c r="S798" i="1"/>
  <c r="W798" i="1"/>
  <c r="Y798" i="1"/>
  <c r="Z798" i="1"/>
  <c r="K1052" i="1"/>
  <c r="L1052" i="1"/>
  <c r="X1052" i="1"/>
  <c r="S1052" i="1"/>
  <c r="W1052" i="1"/>
  <c r="Y1052" i="1"/>
  <c r="Z1052" i="1"/>
  <c r="K1199" i="1"/>
  <c r="L1199" i="1"/>
  <c r="X1199" i="1"/>
  <c r="S1199" i="1"/>
  <c r="W1199" i="1"/>
  <c r="Y1199" i="1"/>
  <c r="Z1199" i="1"/>
  <c r="K2828" i="1"/>
  <c r="L2828" i="1"/>
  <c r="X2828" i="1"/>
  <c r="S2828" i="1"/>
  <c r="W2828" i="1"/>
  <c r="Y2828" i="1"/>
  <c r="Z2828" i="1"/>
  <c r="K500" i="1"/>
  <c r="L500" i="1"/>
  <c r="X500" i="1"/>
  <c r="S500" i="1"/>
  <c r="W500" i="1"/>
  <c r="Y500" i="1"/>
  <c r="Z500" i="1"/>
  <c r="K1699" i="1"/>
  <c r="L1699" i="1"/>
  <c r="X1699" i="1"/>
  <c r="S1699" i="1"/>
  <c r="W1699" i="1"/>
  <c r="Y1699" i="1"/>
  <c r="Z1699" i="1"/>
  <c r="K2131" i="1"/>
  <c r="L2131" i="1"/>
  <c r="X2131" i="1"/>
  <c r="S2131" i="1"/>
  <c r="W2131" i="1"/>
  <c r="Y2131" i="1"/>
  <c r="Z2131" i="1"/>
  <c r="K61" i="1"/>
  <c r="L61" i="1"/>
  <c r="X61" i="1"/>
  <c r="S61" i="1"/>
  <c r="W61" i="1"/>
  <c r="Y61" i="1"/>
  <c r="Z61" i="1"/>
  <c r="K2718" i="1"/>
  <c r="L2718" i="1"/>
  <c r="X2718" i="1"/>
  <c r="S2718" i="1"/>
  <c r="W2718" i="1"/>
  <c r="Y2718" i="1"/>
  <c r="Z2718" i="1"/>
  <c r="K1700" i="1"/>
  <c r="L1700" i="1"/>
  <c r="X1700" i="1"/>
  <c r="S1700" i="1"/>
  <c r="W1700" i="1"/>
  <c r="Y1700" i="1"/>
  <c r="Z1700" i="1"/>
  <c r="K1551" i="1"/>
  <c r="L1551" i="1"/>
  <c r="X1551" i="1"/>
  <c r="S1551" i="1"/>
  <c r="W1551" i="1"/>
  <c r="Y1551" i="1"/>
  <c r="Z1551" i="1"/>
  <c r="K1505" i="1"/>
  <c r="L1505" i="1"/>
  <c r="X1505" i="1"/>
  <c r="S1505" i="1"/>
  <c r="W1505" i="1"/>
  <c r="Y1505" i="1"/>
  <c r="Z1505" i="1"/>
  <c r="K21" i="1"/>
  <c r="L21" i="1"/>
  <c r="X21" i="1"/>
  <c r="S21" i="1"/>
  <c r="W21" i="1"/>
  <c r="Y21" i="1"/>
  <c r="Z21" i="1"/>
  <c r="K39" i="1"/>
  <c r="L39" i="1"/>
  <c r="X39" i="1"/>
  <c r="S39" i="1"/>
  <c r="W39" i="1"/>
  <c r="Y39" i="1"/>
  <c r="Z39" i="1"/>
  <c r="K40" i="1"/>
  <c r="L40" i="1"/>
  <c r="X40" i="1"/>
  <c r="S40" i="1"/>
  <c r="W40" i="1"/>
  <c r="Y40" i="1"/>
  <c r="Z40" i="1"/>
  <c r="K176" i="1"/>
  <c r="L176" i="1"/>
  <c r="X176" i="1"/>
  <c r="S176" i="1"/>
  <c r="W176" i="1"/>
  <c r="Y176" i="1"/>
  <c r="Z176" i="1"/>
  <c r="K347" i="1"/>
  <c r="L347" i="1"/>
  <c r="X347" i="1"/>
  <c r="S347" i="1"/>
  <c r="W347" i="1"/>
  <c r="Y347" i="1"/>
  <c r="Z347" i="1"/>
  <c r="K348" i="1"/>
  <c r="L348" i="1"/>
  <c r="X348" i="1"/>
  <c r="S348" i="1"/>
  <c r="W348" i="1"/>
  <c r="Y348" i="1"/>
  <c r="Z348" i="1"/>
  <c r="K349" i="1"/>
  <c r="L349" i="1"/>
  <c r="X349" i="1"/>
  <c r="S349" i="1"/>
  <c r="W349" i="1"/>
  <c r="Y349" i="1"/>
  <c r="Z349" i="1"/>
  <c r="K605" i="1"/>
  <c r="L605" i="1"/>
  <c r="X605" i="1"/>
  <c r="S605" i="1"/>
  <c r="W605" i="1"/>
  <c r="Y605" i="1"/>
  <c r="Z605" i="1"/>
  <c r="K705" i="1"/>
  <c r="L705" i="1"/>
  <c r="X705" i="1"/>
  <c r="S705" i="1"/>
  <c r="W705" i="1"/>
  <c r="Y705" i="1"/>
  <c r="Z705" i="1"/>
  <c r="K778" i="1"/>
  <c r="L778" i="1"/>
  <c r="X778" i="1"/>
  <c r="S778" i="1"/>
  <c r="W778" i="1"/>
  <c r="Y778" i="1"/>
  <c r="Z778" i="1"/>
  <c r="K1064" i="1"/>
  <c r="L1064" i="1"/>
  <c r="X1064" i="1"/>
  <c r="S1064" i="1"/>
  <c r="W1064" i="1"/>
  <c r="Y1064" i="1"/>
  <c r="Z1064" i="1"/>
  <c r="K1145" i="1"/>
  <c r="L1145" i="1"/>
  <c r="X1145" i="1"/>
  <c r="S1145" i="1"/>
  <c r="W1145" i="1"/>
  <c r="Y1145" i="1"/>
  <c r="Z1145" i="1"/>
  <c r="K1179" i="1"/>
  <c r="L1179" i="1"/>
  <c r="X1179" i="1"/>
  <c r="S1179" i="1"/>
  <c r="W1179" i="1"/>
  <c r="Y1179" i="1"/>
  <c r="Z1179" i="1"/>
  <c r="K1467" i="1"/>
  <c r="L1467" i="1"/>
  <c r="X1467" i="1"/>
  <c r="S1467" i="1"/>
  <c r="W1467" i="1"/>
  <c r="Y1467" i="1"/>
  <c r="Z1467" i="1"/>
  <c r="K1559" i="1"/>
  <c r="L1559" i="1"/>
  <c r="X1559" i="1"/>
  <c r="S1559" i="1"/>
  <c r="W1559" i="1"/>
  <c r="Y1559" i="1"/>
  <c r="Z1559" i="1"/>
  <c r="K1812" i="1"/>
  <c r="L1812" i="1"/>
  <c r="X1812" i="1"/>
  <c r="S1812" i="1"/>
  <c r="W1812" i="1"/>
  <c r="Y1812" i="1"/>
  <c r="Z1812" i="1"/>
  <c r="K1956" i="1"/>
  <c r="L1956" i="1"/>
  <c r="X1956" i="1"/>
  <c r="S1956" i="1"/>
  <c r="W1956" i="1"/>
  <c r="Y1956" i="1"/>
  <c r="Z1956" i="1"/>
  <c r="K2064" i="1"/>
  <c r="L2064" i="1"/>
  <c r="X2064" i="1"/>
  <c r="S2064" i="1"/>
  <c r="W2064" i="1"/>
  <c r="Y2064" i="1"/>
  <c r="Z2064" i="1"/>
  <c r="K2232" i="1"/>
  <c r="L2232" i="1"/>
  <c r="X2232" i="1"/>
  <c r="S2232" i="1"/>
  <c r="W2232" i="1"/>
  <c r="Y2232" i="1"/>
  <c r="Z2232" i="1"/>
  <c r="K2233" i="1"/>
  <c r="L2233" i="1"/>
  <c r="X2233" i="1"/>
  <c r="S2233" i="1"/>
  <c r="W2233" i="1"/>
  <c r="Y2233" i="1"/>
  <c r="Z2233" i="1"/>
  <c r="K2264" i="1"/>
  <c r="L2264" i="1"/>
  <c r="X2264" i="1"/>
  <c r="S2264" i="1"/>
  <c r="W2264" i="1"/>
  <c r="Y2264" i="1"/>
  <c r="Z2264" i="1"/>
  <c r="K2374" i="1"/>
  <c r="L2374" i="1"/>
  <c r="X2374" i="1"/>
  <c r="S2374" i="1"/>
  <c r="W2374" i="1"/>
  <c r="Y2374" i="1"/>
  <c r="Z2374" i="1"/>
  <c r="K2445" i="1"/>
  <c r="L2445" i="1"/>
  <c r="X2445" i="1"/>
  <c r="S2445" i="1"/>
  <c r="W2445" i="1"/>
  <c r="Y2445" i="1"/>
  <c r="Z2445" i="1"/>
  <c r="K2460" i="1"/>
  <c r="L2460" i="1"/>
  <c r="X2460" i="1"/>
  <c r="S2460" i="1"/>
  <c r="W2460" i="1"/>
  <c r="Y2460" i="1"/>
  <c r="Z2460" i="1"/>
  <c r="K2548" i="1"/>
  <c r="L2548" i="1"/>
  <c r="X2548" i="1"/>
  <c r="S2548" i="1"/>
  <c r="W2548" i="1"/>
  <c r="Y2548" i="1"/>
  <c r="Z2548" i="1"/>
  <c r="K2645" i="1"/>
  <c r="L2645" i="1"/>
  <c r="X2645" i="1"/>
  <c r="S2645" i="1"/>
  <c r="W2645" i="1"/>
  <c r="Y2645" i="1"/>
  <c r="Z2645" i="1"/>
  <c r="K2912" i="1"/>
  <c r="L2912" i="1"/>
  <c r="X2912" i="1"/>
  <c r="S2912" i="1"/>
  <c r="W2912" i="1"/>
  <c r="Y2912" i="1"/>
  <c r="Z2912" i="1"/>
  <c r="K3007" i="1"/>
  <c r="L3007" i="1"/>
  <c r="X3007" i="1"/>
  <c r="S3007" i="1"/>
  <c r="W3007" i="1"/>
  <c r="Y3007" i="1"/>
  <c r="Z3007" i="1"/>
  <c r="K121" i="1"/>
  <c r="L121" i="1"/>
  <c r="X121" i="1"/>
  <c r="S121" i="1"/>
  <c r="W121" i="1"/>
  <c r="Y121" i="1"/>
  <c r="Z121" i="1"/>
  <c r="K134" i="1"/>
  <c r="L134" i="1"/>
  <c r="X134" i="1"/>
  <c r="S134" i="1"/>
  <c r="W134" i="1"/>
  <c r="Y134" i="1"/>
  <c r="Z134" i="1"/>
  <c r="K194" i="1"/>
  <c r="L194" i="1"/>
  <c r="X194" i="1"/>
  <c r="S194" i="1"/>
  <c r="W194" i="1"/>
  <c r="Y194" i="1"/>
  <c r="Z194" i="1"/>
  <c r="K308" i="1"/>
  <c r="L308" i="1"/>
  <c r="X308" i="1"/>
  <c r="S308" i="1"/>
  <c r="W308" i="1"/>
  <c r="Y308" i="1"/>
  <c r="Z308" i="1"/>
  <c r="K309" i="1"/>
  <c r="L309" i="1"/>
  <c r="X309" i="1"/>
  <c r="S309" i="1"/>
  <c r="W309" i="1"/>
  <c r="Y309" i="1"/>
  <c r="Z309" i="1"/>
  <c r="K370" i="1"/>
  <c r="L370" i="1"/>
  <c r="X370" i="1"/>
  <c r="S370" i="1"/>
  <c r="W370" i="1"/>
  <c r="Y370" i="1"/>
  <c r="Z370" i="1"/>
  <c r="K689" i="1"/>
  <c r="L689" i="1"/>
  <c r="X689" i="1"/>
  <c r="S689" i="1"/>
  <c r="W689" i="1"/>
  <c r="Y689" i="1"/>
  <c r="Z689" i="1"/>
  <c r="K753" i="1"/>
  <c r="L753" i="1"/>
  <c r="X753" i="1"/>
  <c r="S753" i="1"/>
  <c r="W753" i="1"/>
  <c r="Y753" i="1"/>
  <c r="Z753" i="1"/>
  <c r="K829" i="1"/>
  <c r="L829" i="1"/>
  <c r="X829" i="1"/>
  <c r="S829" i="1"/>
  <c r="W829" i="1"/>
  <c r="Y829" i="1"/>
  <c r="Z829" i="1"/>
  <c r="K1024" i="1"/>
  <c r="L1024" i="1"/>
  <c r="X1024" i="1"/>
  <c r="S1024" i="1"/>
  <c r="W1024" i="1"/>
  <c r="Y1024" i="1"/>
  <c r="Z1024" i="1"/>
  <c r="K1042" i="1"/>
  <c r="L1042" i="1"/>
  <c r="X1042" i="1"/>
  <c r="S1042" i="1"/>
  <c r="W1042" i="1"/>
  <c r="Y1042" i="1"/>
  <c r="Z1042" i="1"/>
  <c r="K1098" i="1"/>
  <c r="L1098" i="1"/>
  <c r="X1098" i="1"/>
  <c r="S1098" i="1"/>
  <c r="W1098" i="1"/>
  <c r="Y1098" i="1"/>
  <c r="Z1098" i="1"/>
  <c r="K1409" i="1"/>
  <c r="L1409" i="1"/>
  <c r="X1409" i="1"/>
  <c r="S1409" i="1"/>
  <c r="W1409" i="1"/>
  <c r="Y1409" i="1"/>
  <c r="Z1409" i="1"/>
  <c r="K1660" i="1"/>
  <c r="L1660" i="1"/>
  <c r="X1660" i="1"/>
  <c r="S1660" i="1"/>
  <c r="W1660" i="1"/>
  <c r="Y1660" i="1"/>
  <c r="Z1660" i="1"/>
  <c r="K1742" i="1"/>
  <c r="L1742" i="1"/>
  <c r="X1742" i="1"/>
  <c r="S1742" i="1"/>
  <c r="W1742" i="1"/>
  <c r="Y1742" i="1"/>
  <c r="Z1742" i="1"/>
  <c r="K2089" i="1"/>
  <c r="L2089" i="1"/>
  <c r="X2089" i="1"/>
  <c r="S2089" i="1"/>
  <c r="W2089" i="1"/>
  <c r="Y2089" i="1"/>
  <c r="Z2089" i="1"/>
  <c r="K2694" i="1"/>
  <c r="L2694" i="1"/>
  <c r="X2694" i="1"/>
  <c r="S2694" i="1"/>
  <c r="W2694" i="1"/>
  <c r="Y2694" i="1"/>
  <c r="Z2694" i="1"/>
  <c r="K2880" i="1"/>
  <c r="L2880" i="1"/>
  <c r="X2880" i="1"/>
  <c r="S2880" i="1"/>
  <c r="W2880" i="1"/>
  <c r="Y2880" i="1"/>
  <c r="Z2880" i="1"/>
  <c r="K2904" i="1"/>
  <c r="L2904" i="1"/>
  <c r="X2904" i="1"/>
  <c r="S2904" i="1"/>
  <c r="W2904" i="1"/>
  <c r="Y2904" i="1"/>
  <c r="Z2904" i="1"/>
  <c r="K221" i="1"/>
  <c r="L221" i="1"/>
  <c r="X221" i="1"/>
  <c r="S221" i="1"/>
  <c r="W221" i="1"/>
  <c r="Y221" i="1"/>
  <c r="Z221" i="1"/>
  <c r="K225" i="1"/>
  <c r="L225" i="1"/>
  <c r="X225" i="1"/>
  <c r="S225" i="1"/>
  <c r="W225" i="1"/>
  <c r="Y225" i="1"/>
  <c r="Z225" i="1"/>
  <c r="K395" i="1"/>
  <c r="L395" i="1"/>
  <c r="X395" i="1"/>
  <c r="S395" i="1"/>
  <c r="W395" i="1"/>
  <c r="Y395" i="1"/>
  <c r="Z395" i="1"/>
  <c r="K964" i="1"/>
  <c r="L964" i="1"/>
  <c r="X964" i="1"/>
  <c r="S964" i="1"/>
  <c r="W964" i="1"/>
  <c r="Y964" i="1"/>
  <c r="Z964" i="1"/>
  <c r="K1692" i="1"/>
  <c r="L1692" i="1"/>
  <c r="X1692" i="1"/>
  <c r="S1692" i="1"/>
  <c r="W1692" i="1"/>
  <c r="Y1692" i="1"/>
  <c r="Z1692" i="1"/>
  <c r="K2200" i="1"/>
  <c r="L2200" i="1"/>
  <c r="X2200" i="1"/>
  <c r="S2200" i="1"/>
  <c r="W2200" i="1"/>
  <c r="Y2200" i="1"/>
  <c r="Z2200" i="1"/>
  <c r="K2621" i="1"/>
  <c r="L2621" i="1"/>
  <c r="X2621" i="1"/>
  <c r="S2621" i="1"/>
  <c r="W2621" i="1"/>
  <c r="Y2621" i="1"/>
  <c r="Z2621" i="1"/>
  <c r="K593" i="1"/>
  <c r="L593" i="1"/>
  <c r="X593" i="1"/>
  <c r="S593" i="1"/>
  <c r="W593" i="1"/>
  <c r="Y593" i="1"/>
  <c r="Z593" i="1"/>
  <c r="K840" i="1"/>
  <c r="L840" i="1"/>
  <c r="X840" i="1"/>
  <c r="S840" i="1"/>
  <c r="W840" i="1"/>
  <c r="Y840" i="1"/>
  <c r="Z840" i="1"/>
  <c r="K1436" i="1"/>
  <c r="L1436" i="1"/>
  <c r="X1436" i="1"/>
  <c r="S1436" i="1"/>
  <c r="W1436" i="1"/>
  <c r="Y1436" i="1"/>
  <c r="Z1436" i="1"/>
  <c r="K1583" i="1"/>
  <c r="L1583" i="1"/>
  <c r="X1583" i="1"/>
  <c r="S1583" i="1"/>
  <c r="W1583" i="1"/>
  <c r="Y1583" i="1"/>
  <c r="Z1583" i="1"/>
  <c r="K987" i="1"/>
  <c r="L987" i="1"/>
  <c r="X987" i="1"/>
  <c r="S987" i="1"/>
  <c r="W987" i="1"/>
  <c r="Y987" i="1"/>
  <c r="Z987" i="1"/>
  <c r="K1586" i="1"/>
  <c r="L1586" i="1"/>
  <c r="X1586" i="1"/>
  <c r="S1586" i="1"/>
  <c r="W1586" i="1"/>
  <c r="Y1586" i="1"/>
  <c r="Z1586" i="1"/>
  <c r="K1783" i="1"/>
  <c r="L1783" i="1"/>
  <c r="X1783" i="1"/>
  <c r="S1783" i="1"/>
  <c r="W1783" i="1"/>
  <c r="Y1783" i="1"/>
  <c r="Z1783" i="1"/>
  <c r="K1049" i="1"/>
  <c r="L1049" i="1"/>
  <c r="X1049" i="1"/>
  <c r="S1049" i="1"/>
  <c r="W1049" i="1"/>
  <c r="Y1049" i="1"/>
  <c r="Z1049" i="1"/>
  <c r="K2721" i="1"/>
  <c r="L2721" i="1"/>
  <c r="X2721" i="1"/>
  <c r="S2721" i="1"/>
  <c r="W2721" i="1"/>
  <c r="Y2721" i="1"/>
  <c r="Z2721" i="1"/>
  <c r="K1504" i="1"/>
  <c r="L1504" i="1"/>
  <c r="X1504" i="1"/>
  <c r="S1504" i="1"/>
  <c r="W1504" i="1"/>
  <c r="Y1504" i="1"/>
  <c r="Z1504" i="1"/>
  <c r="K1771" i="1"/>
  <c r="L1771" i="1"/>
  <c r="X1771" i="1"/>
  <c r="S1771" i="1"/>
  <c r="W1771" i="1"/>
  <c r="Y1771" i="1"/>
  <c r="Z1771" i="1"/>
  <c r="K2491" i="1"/>
  <c r="L2491" i="1"/>
  <c r="X2491" i="1"/>
  <c r="S2491" i="1"/>
  <c r="W2491" i="1"/>
  <c r="Y2491" i="1"/>
  <c r="Z2491" i="1"/>
  <c r="K2559" i="1"/>
  <c r="L2559" i="1"/>
  <c r="X2559" i="1"/>
  <c r="S2559" i="1"/>
  <c r="W2559" i="1"/>
  <c r="Y2559" i="1"/>
  <c r="Z2559" i="1"/>
  <c r="K264" i="1"/>
  <c r="L264" i="1"/>
  <c r="X264" i="1"/>
  <c r="S264" i="1"/>
  <c r="W264" i="1"/>
  <c r="Y264" i="1"/>
  <c r="Z264" i="1"/>
  <c r="K1207" i="1"/>
  <c r="L1207" i="1"/>
  <c r="X1207" i="1"/>
  <c r="S1207" i="1"/>
  <c r="W1207" i="1"/>
  <c r="Y1207" i="1"/>
  <c r="Z1207" i="1"/>
  <c r="K1457" i="1"/>
  <c r="L1457" i="1"/>
  <c r="X1457" i="1"/>
  <c r="S1457" i="1"/>
  <c r="W1457" i="1"/>
  <c r="Y1457" i="1"/>
  <c r="Z1457" i="1"/>
  <c r="K84" i="1"/>
  <c r="L84" i="1"/>
  <c r="X84" i="1"/>
  <c r="S84" i="1"/>
  <c r="W84" i="1"/>
  <c r="Y84" i="1"/>
  <c r="Z84" i="1"/>
  <c r="K350" i="1"/>
  <c r="L350" i="1"/>
  <c r="X350" i="1"/>
  <c r="S350" i="1"/>
  <c r="W350" i="1"/>
  <c r="Y350" i="1"/>
  <c r="Z350" i="1"/>
  <c r="K511" i="1"/>
  <c r="L511" i="1"/>
  <c r="X511" i="1"/>
  <c r="S511" i="1"/>
  <c r="W511" i="1"/>
  <c r="Y511" i="1"/>
  <c r="Z511" i="1"/>
  <c r="K779" i="1"/>
  <c r="L779" i="1"/>
  <c r="X779" i="1"/>
  <c r="S779" i="1"/>
  <c r="W779" i="1"/>
  <c r="Y779" i="1"/>
  <c r="Z779" i="1"/>
  <c r="K821" i="1"/>
  <c r="L821" i="1"/>
  <c r="X821" i="1"/>
  <c r="S821" i="1"/>
  <c r="W821" i="1"/>
  <c r="Y821" i="1"/>
  <c r="Z821" i="1"/>
  <c r="K871" i="1"/>
  <c r="L871" i="1"/>
  <c r="X871" i="1"/>
  <c r="S871" i="1"/>
  <c r="W871" i="1"/>
  <c r="Y871" i="1"/>
  <c r="Z871" i="1"/>
  <c r="K872" i="1"/>
  <c r="L872" i="1"/>
  <c r="X872" i="1"/>
  <c r="S872" i="1"/>
  <c r="W872" i="1"/>
  <c r="Y872" i="1"/>
  <c r="Z872" i="1"/>
  <c r="K981" i="1"/>
  <c r="L981" i="1"/>
  <c r="X981" i="1"/>
  <c r="S981" i="1"/>
  <c r="W981" i="1"/>
  <c r="Y981" i="1"/>
  <c r="Z981" i="1"/>
  <c r="K1146" i="1"/>
  <c r="L1146" i="1"/>
  <c r="X1146" i="1"/>
  <c r="S1146" i="1"/>
  <c r="W1146" i="1"/>
  <c r="Y1146" i="1"/>
  <c r="Z1146" i="1"/>
  <c r="K2168" i="1"/>
  <c r="L2168" i="1"/>
  <c r="X2168" i="1"/>
  <c r="S2168" i="1"/>
  <c r="W2168" i="1"/>
  <c r="Y2168" i="1"/>
  <c r="Z2168" i="1"/>
  <c r="K2234" i="1"/>
  <c r="L2234" i="1"/>
  <c r="X2234" i="1"/>
  <c r="S2234" i="1"/>
  <c r="W2234" i="1"/>
  <c r="Y2234" i="1"/>
  <c r="Z2234" i="1"/>
  <c r="K2375" i="1"/>
  <c r="L2375" i="1"/>
  <c r="X2375" i="1"/>
  <c r="S2375" i="1"/>
  <c r="W2375" i="1"/>
  <c r="Y2375" i="1"/>
  <c r="Z2375" i="1"/>
  <c r="K2501" i="1"/>
  <c r="L2501" i="1"/>
  <c r="X2501" i="1"/>
  <c r="S2501" i="1"/>
  <c r="W2501" i="1"/>
  <c r="Y2501" i="1"/>
  <c r="Z2501" i="1"/>
  <c r="K2750" i="1"/>
  <c r="L2750" i="1"/>
  <c r="X2750" i="1"/>
  <c r="S2750" i="1"/>
  <c r="W2750" i="1"/>
  <c r="Y2750" i="1"/>
  <c r="Z2750" i="1"/>
  <c r="K2844" i="1"/>
  <c r="L2844" i="1"/>
  <c r="X2844" i="1"/>
  <c r="S2844" i="1"/>
  <c r="W2844" i="1"/>
  <c r="Y2844" i="1"/>
  <c r="Z2844" i="1"/>
  <c r="K90" i="1"/>
  <c r="L90" i="1"/>
  <c r="X90" i="1"/>
  <c r="S90" i="1"/>
  <c r="W90" i="1"/>
  <c r="Y90" i="1"/>
  <c r="Z90" i="1"/>
  <c r="K122" i="1"/>
  <c r="L122" i="1"/>
  <c r="X122" i="1"/>
  <c r="S122" i="1"/>
  <c r="W122" i="1"/>
  <c r="Y122" i="1"/>
  <c r="Z122" i="1"/>
  <c r="K195" i="1"/>
  <c r="L195" i="1"/>
  <c r="X195" i="1"/>
  <c r="S195" i="1"/>
  <c r="W195" i="1"/>
  <c r="Y195" i="1"/>
  <c r="Z195" i="1"/>
  <c r="K371" i="1"/>
  <c r="L371" i="1"/>
  <c r="X371" i="1"/>
  <c r="S371" i="1"/>
  <c r="W371" i="1"/>
  <c r="Y371" i="1"/>
  <c r="Z371" i="1"/>
  <c r="K481" i="1"/>
  <c r="L481" i="1"/>
  <c r="X481" i="1"/>
  <c r="S481" i="1"/>
  <c r="W481" i="1"/>
  <c r="Y481" i="1"/>
  <c r="Z481" i="1"/>
  <c r="K558" i="1"/>
  <c r="L558" i="1"/>
  <c r="X558" i="1"/>
  <c r="S558" i="1"/>
  <c r="W558" i="1"/>
  <c r="Y558" i="1"/>
  <c r="Z558" i="1"/>
  <c r="K672" i="1"/>
  <c r="L672" i="1"/>
  <c r="X672" i="1"/>
  <c r="S672" i="1"/>
  <c r="W672" i="1"/>
  <c r="Y672" i="1"/>
  <c r="Z672" i="1"/>
  <c r="K792" i="1"/>
  <c r="L792" i="1"/>
  <c r="X792" i="1"/>
  <c r="S792" i="1"/>
  <c r="W792" i="1"/>
  <c r="Y792" i="1"/>
  <c r="Z792" i="1"/>
  <c r="K899" i="1"/>
  <c r="L899" i="1"/>
  <c r="X899" i="1"/>
  <c r="S899" i="1"/>
  <c r="W899" i="1"/>
  <c r="Y899" i="1"/>
  <c r="Z899" i="1"/>
  <c r="K1116" i="1"/>
  <c r="L1116" i="1"/>
  <c r="X1116" i="1"/>
  <c r="S1116" i="1"/>
  <c r="W1116" i="1"/>
  <c r="Y1116" i="1"/>
  <c r="Z1116" i="1"/>
  <c r="K1163" i="1"/>
  <c r="L1163" i="1"/>
  <c r="X1163" i="1"/>
  <c r="S1163" i="1"/>
  <c r="W1163" i="1"/>
  <c r="Y1163" i="1"/>
  <c r="Z1163" i="1"/>
  <c r="K1547" i="1"/>
  <c r="L1547" i="1"/>
  <c r="X1547" i="1"/>
  <c r="S1547" i="1"/>
  <c r="W1547" i="1"/>
  <c r="Y1547" i="1"/>
  <c r="Z1547" i="1"/>
  <c r="K1994" i="1"/>
  <c r="L1994" i="1"/>
  <c r="X1994" i="1"/>
  <c r="S1994" i="1"/>
  <c r="W1994" i="1"/>
  <c r="Y1994" i="1"/>
  <c r="Z1994" i="1"/>
  <c r="K2090" i="1"/>
  <c r="L2090" i="1"/>
  <c r="X2090" i="1"/>
  <c r="S2090" i="1"/>
  <c r="W2090" i="1"/>
  <c r="Y2090" i="1"/>
  <c r="Z2090" i="1"/>
  <c r="K2449" i="1"/>
  <c r="L2449" i="1"/>
  <c r="X2449" i="1"/>
  <c r="S2449" i="1"/>
  <c r="W2449" i="1"/>
  <c r="Y2449" i="1"/>
  <c r="Z2449" i="1"/>
  <c r="K2925" i="1"/>
  <c r="L2925" i="1"/>
  <c r="X2925" i="1"/>
  <c r="S2925" i="1"/>
  <c r="W2925" i="1"/>
  <c r="Y2925" i="1"/>
  <c r="Z2925" i="1"/>
  <c r="K761" i="1"/>
  <c r="L761" i="1"/>
  <c r="X761" i="1"/>
  <c r="S761" i="1"/>
  <c r="W761" i="1"/>
  <c r="Y761" i="1"/>
  <c r="Z761" i="1"/>
  <c r="K1452" i="1"/>
  <c r="L1452" i="1"/>
  <c r="X1452" i="1"/>
  <c r="S1452" i="1"/>
  <c r="W1452" i="1"/>
  <c r="Y1452" i="1"/>
  <c r="Z1452" i="1"/>
  <c r="K2985" i="1"/>
  <c r="L2985" i="1"/>
  <c r="X2985" i="1"/>
  <c r="S2985" i="1"/>
  <c r="W2985" i="1"/>
  <c r="Y2985" i="1"/>
  <c r="Z2985" i="1"/>
  <c r="K1172" i="1"/>
  <c r="L1172" i="1"/>
  <c r="X1172" i="1"/>
  <c r="S1172" i="1"/>
  <c r="W1172" i="1"/>
  <c r="Y1172" i="1"/>
  <c r="Z1172" i="1"/>
  <c r="K2715" i="1"/>
  <c r="L2715" i="1"/>
  <c r="X2715" i="1"/>
  <c r="S2715" i="1"/>
  <c r="W2715" i="1"/>
  <c r="Y2715" i="1"/>
  <c r="Z2715" i="1"/>
  <c r="K164" i="1"/>
  <c r="L164" i="1"/>
  <c r="X164" i="1"/>
  <c r="S164" i="1"/>
  <c r="W164" i="1"/>
  <c r="Y164" i="1"/>
  <c r="Z164" i="1"/>
  <c r="K725" i="1"/>
  <c r="L725" i="1"/>
  <c r="X725" i="1"/>
  <c r="S725" i="1"/>
  <c r="W725" i="1"/>
  <c r="Y725" i="1"/>
  <c r="Z725" i="1"/>
  <c r="K969" i="1"/>
  <c r="L969" i="1"/>
  <c r="X969" i="1"/>
  <c r="S969" i="1"/>
  <c r="W969" i="1"/>
  <c r="Y969" i="1"/>
  <c r="Z969" i="1"/>
  <c r="K2366" i="1"/>
  <c r="L2366" i="1"/>
  <c r="X2366" i="1"/>
  <c r="S2366" i="1"/>
  <c r="W2366" i="1"/>
  <c r="Y2366" i="1"/>
  <c r="Z2366" i="1"/>
  <c r="K2102" i="1"/>
  <c r="L2102" i="1"/>
  <c r="X2102" i="1"/>
  <c r="S2102" i="1"/>
  <c r="W2102" i="1"/>
  <c r="Y2102" i="1"/>
  <c r="Z2102" i="1"/>
  <c r="K281" i="1"/>
  <c r="L281" i="1"/>
  <c r="X281" i="1"/>
  <c r="S281" i="1"/>
  <c r="W281" i="1"/>
  <c r="Y281" i="1"/>
  <c r="Z281" i="1"/>
  <c r="K726" i="1"/>
  <c r="L726" i="1"/>
  <c r="X726" i="1"/>
  <c r="S726" i="1"/>
  <c r="W726" i="1"/>
  <c r="Y726" i="1"/>
  <c r="Z726" i="1"/>
  <c r="K1753" i="1"/>
  <c r="L1753" i="1"/>
  <c r="X1753" i="1"/>
  <c r="S1753" i="1"/>
  <c r="W1753" i="1"/>
  <c r="Y1753" i="1"/>
  <c r="Z1753" i="1"/>
  <c r="K2408" i="1"/>
  <c r="L2408" i="1"/>
  <c r="X2408" i="1"/>
  <c r="S2408" i="1"/>
  <c r="W2408" i="1"/>
  <c r="Y2408" i="1"/>
  <c r="Z2408" i="1"/>
  <c r="K413" i="1"/>
  <c r="L413" i="1"/>
  <c r="X413" i="1"/>
  <c r="S413" i="1"/>
  <c r="W413" i="1"/>
  <c r="Y413" i="1"/>
  <c r="Z413" i="1"/>
  <c r="K414" i="1"/>
  <c r="L414" i="1"/>
  <c r="X414" i="1"/>
  <c r="S414" i="1"/>
  <c r="W414" i="1"/>
  <c r="Y414" i="1"/>
  <c r="Z414" i="1"/>
  <c r="K532" i="1"/>
  <c r="L532" i="1"/>
  <c r="X532" i="1"/>
  <c r="S532" i="1"/>
  <c r="W532" i="1"/>
  <c r="Y532" i="1"/>
  <c r="Z532" i="1"/>
  <c r="K873" i="1"/>
  <c r="L873" i="1"/>
  <c r="X873" i="1"/>
  <c r="S873" i="1"/>
  <c r="W873" i="1"/>
  <c r="Y873" i="1"/>
  <c r="Z873" i="1"/>
  <c r="K874" i="1"/>
  <c r="L874" i="1"/>
  <c r="X874" i="1"/>
  <c r="S874" i="1"/>
  <c r="W874" i="1"/>
  <c r="Y874" i="1"/>
  <c r="Z874" i="1"/>
  <c r="K1084" i="1"/>
  <c r="L1084" i="1"/>
  <c r="X1084" i="1"/>
  <c r="S1084" i="1"/>
  <c r="W1084" i="1"/>
  <c r="Y1084" i="1"/>
  <c r="Z1084" i="1"/>
  <c r="K1085" i="1"/>
  <c r="L1085" i="1"/>
  <c r="X1085" i="1"/>
  <c r="S1085" i="1"/>
  <c r="W1085" i="1"/>
  <c r="Y1085" i="1"/>
  <c r="Z1085" i="1"/>
  <c r="K1273" i="1"/>
  <c r="L1273" i="1"/>
  <c r="X1273" i="1"/>
  <c r="S1273" i="1"/>
  <c r="W1273" i="1"/>
  <c r="Y1273" i="1"/>
  <c r="Z1273" i="1"/>
  <c r="K1438" i="1"/>
  <c r="L1438" i="1"/>
  <c r="X1438" i="1"/>
  <c r="S1438" i="1"/>
  <c r="W1438" i="1"/>
  <c r="Y1438" i="1"/>
  <c r="Z1438" i="1"/>
  <c r="K1622" i="1"/>
  <c r="L1622" i="1"/>
  <c r="X1622" i="1"/>
  <c r="S1622" i="1"/>
  <c r="W1622" i="1"/>
  <c r="Y1622" i="1"/>
  <c r="Z1622" i="1"/>
  <c r="K1788" i="1"/>
  <c r="L1788" i="1"/>
  <c r="X1788" i="1"/>
  <c r="S1788" i="1"/>
  <c r="W1788" i="1"/>
  <c r="Y1788" i="1"/>
  <c r="Z1788" i="1"/>
  <c r="K1892" i="1"/>
  <c r="L1892" i="1"/>
  <c r="X1892" i="1"/>
  <c r="S1892" i="1"/>
  <c r="W1892" i="1"/>
  <c r="Y1892" i="1"/>
  <c r="Z1892" i="1"/>
  <c r="K2042" i="1"/>
  <c r="L2042" i="1"/>
  <c r="X2042" i="1"/>
  <c r="S2042" i="1"/>
  <c r="W2042" i="1"/>
  <c r="Y2042" i="1"/>
  <c r="Z2042" i="1"/>
  <c r="K2433" i="1"/>
  <c r="L2433" i="1"/>
  <c r="X2433" i="1"/>
  <c r="S2433" i="1"/>
  <c r="W2433" i="1"/>
  <c r="Y2433" i="1"/>
  <c r="Z2433" i="1"/>
  <c r="K2502" i="1"/>
  <c r="L2502" i="1"/>
  <c r="X2502" i="1"/>
  <c r="S2502" i="1"/>
  <c r="W2502" i="1"/>
  <c r="Y2502" i="1"/>
  <c r="Z2502" i="1"/>
  <c r="K2577" i="1"/>
  <c r="L2577" i="1"/>
  <c r="X2577" i="1"/>
  <c r="S2577" i="1"/>
  <c r="W2577" i="1"/>
  <c r="Y2577" i="1"/>
  <c r="Z2577" i="1"/>
  <c r="K372" i="1"/>
  <c r="L372" i="1"/>
  <c r="X372" i="1"/>
  <c r="S372" i="1"/>
  <c r="W372" i="1"/>
  <c r="Y372" i="1"/>
  <c r="Z372" i="1"/>
  <c r="K516" i="1"/>
  <c r="L516" i="1"/>
  <c r="X516" i="1"/>
  <c r="S516" i="1"/>
  <c r="W516" i="1"/>
  <c r="Y516" i="1"/>
  <c r="Z516" i="1"/>
  <c r="K948" i="1"/>
  <c r="L948" i="1"/>
  <c r="X948" i="1"/>
  <c r="S948" i="1"/>
  <c r="W948" i="1"/>
  <c r="Y948" i="1"/>
  <c r="Z948" i="1"/>
  <c r="K1727" i="1"/>
  <c r="L1727" i="1"/>
  <c r="X1727" i="1"/>
  <c r="S1727" i="1"/>
  <c r="W1727" i="1"/>
  <c r="Y1727" i="1"/>
  <c r="Z1727" i="1"/>
  <c r="K1847" i="1"/>
  <c r="L1847" i="1"/>
  <c r="X1847" i="1"/>
  <c r="S1847" i="1"/>
  <c r="W1847" i="1"/>
  <c r="Y1847" i="1"/>
  <c r="Z1847" i="1"/>
  <c r="K1995" i="1"/>
  <c r="L1995" i="1"/>
  <c r="X1995" i="1"/>
  <c r="S1995" i="1"/>
  <c r="W1995" i="1"/>
  <c r="Y1995" i="1"/>
  <c r="Z1995" i="1"/>
  <c r="K2316" i="1"/>
  <c r="L2316" i="1"/>
  <c r="X2316" i="1"/>
  <c r="S2316" i="1"/>
  <c r="W2316" i="1"/>
  <c r="Y2316" i="1"/>
  <c r="Z2316" i="1"/>
  <c r="K2338" i="1"/>
  <c r="L2338" i="1"/>
  <c r="X2338" i="1"/>
  <c r="S2338" i="1"/>
  <c r="W2338" i="1"/>
  <c r="Y2338" i="1"/>
  <c r="Z2338" i="1"/>
  <c r="K2414" i="1"/>
  <c r="L2414" i="1"/>
  <c r="X2414" i="1"/>
  <c r="S2414" i="1"/>
  <c r="W2414" i="1"/>
  <c r="Y2414" i="1"/>
  <c r="Z2414" i="1"/>
  <c r="K2598" i="1"/>
  <c r="L2598" i="1"/>
  <c r="X2598" i="1"/>
  <c r="S2598" i="1"/>
  <c r="W2598" i="1"/>
  <c r="Y2598" i="1"/>
  <c r="Z2598" i="1"/>
  <c r="K1519" i="1"/>
  <c r="L1519" i="1"/>
  <c r="X1519" i="1"/>
  <c r="S1519" i="1"/>
  <c r="W1519" i="1"/>
  <c r="Y1519" i="1"/>
  <c r="Z1519" i="1"/>
  <c r="K1946" i="1"/>
  <c r="L1946" i="1"/>
  <c r="X1946" i="1"/>
  <c r="S1946" i="1"/>
  <c r="W1946" i="1"/>
  <c r="Y1946" i="1"/>
  <c r="Z1946" i="1"/>
  <c r="K2781" i="1"/>
  <c r="L2781" i="1"/>
  <c r="X2781" i="1"/>
  <c r="S2781" i="1"/>
  <c r="W2781" i="1"/>
  <c r="Y2781" i="1"/>
  <c r="Z2781" i="1"/>
  <c r="K2848" i="1"/>
  <c r="L2848" i="1"/>
  <c r="X2848" i="1"/>
  <c r="S2848" i="1"/>
  <c r="W2848" i="1"/>
  <c r="Y2848" i="1"/>
  <c r="Z2848" i="1"/>
  <c r="K766" i="1"/>
  <c r="L766" i="1"/>
  <c r="X766" i="1"/>
  <c r="S766" i="1"/>
  <c r="W766" i="1"/>
  <c r="Y766" i="1"/>
  <c r="Z766" i="1"/>
  <c r="K1708" i="1"/>
  <c r="L1708" i="1"/>
  <c r="X1708" i="1"/>
  <c r="S1708" i="1"/>
  <c r="W1708" i="1"/>
  <c r="Y1708" i="1"/>
  <c r="Z1708" i="1"/>
  <c r="K2488" i="1"/>
  <c r="L2488" i="1"/>
  <c r="X2488" i="1"/>
  <c r="S2488" i="1"/>
  <c r="W2488" i="1"/>
  <c r="Y2488" i="1"/>
  <c r="Z2488" i="1"/>
  <c r="K1035" i="1"/>
  <c r="L1035" i="1"/>
  <c r="X1035" i="1"/>
  <c r="S1035" i="1"/>
  <c r="W1035" i="1"/>
  <c r="Y1035" i="1"/>
  <c r="Z1035" i="1"/>
  <c r="K1604" i="1"/>
  <c r="L1604" i="1"/>
  <c r="X1604" i="1"/>
  <c r="S1604" i="1"/>
  <c r="W1604" i="1"/>
  <c r="Y1604" i="1"/>
  <c r="Z1604" i="1"/>
  <c r="K1379" i="1"/>
  <c r="L1379" i="1"/>
  <c r="X1379" i="1"/>
  <c r="S1379" i="1"/>
  <c r="W1379" i="1"/>
  <c r="Y1379" i="1"/>
  <c r="Z1379" i="1"/>
  <c r="K159" i="1"/>
  <c r="L159" i="1"/>
  <c r="X159" i="1"/>
  <c r="S159" i="1"/>
  <c r="W159" i="1"/>
  <c r="Y159" i="1"/>
  <c r="Z159" i="1"/>
  <c r="K177" i="1"/>
  <c r="L177" i="1"/>
  <c r="X177" i="1"/>
  <c r="S177" i="1"/>
  <c r="W177" i="1"/>
  <c r="Y177" i="1"/>
  <c r="Z177" i="1"/>
  <c r="K441" i="1"/>
  <c r="L441" i="1"/>
  <c r="X441" i="1"/>
  <c r="S441" i="1"/>
  <c r="W441" i="1"/>
  <c r="Y441" i="1"/>
  <c r="Z441" i="1"/>
  <c r="K512" i="1"/>
  <c r="L512" i="1"/>
  <c r="X512" i="1"/>
  <c r="S512" i="1"/>
  <c r="W512" i="1"/>
  <c r="Y512" i="1"/>
  <c r="Z512" i="1"/>
  <c r="K851" i="1"/>
  <c r="L851" i="1"/>
  <c r="X851" i="1"/>
  <c r="S851" i="1"/>
  <c r="W851" i="1"/>
  <c r="Y851" i="1"/>
  <c r="Z851" i="1"/>
  <c r="K1560" i="1"/>
  <c r="L1560" i="1"/>
  <c r="X1560" i="1"/>
  <c r="S1560" i="1"/>
  <c r="W1560" i="1"/>
  <c r="Y1560" i="1"/>
  <c r="Z1560" i="1"/>
  <c r="K1590" i="1"/>
  <c r="L1590" i="1"/>
  <c r="X1590" i="1"/>
  <c r="S1590" i="1"/>
  <c r="W1590" i="1"/>
  <c r="Y1590" i="1"/>
  <c r="Z1590" i="1"/>
  <c r="K1872" i="1"/>
  <c r="L1872" i="1"/>
  <c r="X1872" i="1"/>
  <c r="S1872" i="1"/>
  <c r="W1872" i="1"/>
  <c r="Y1872" i="1"/>
  <c r="Z1872" i="1"/>
  <c r="K2043" i="1"/>
  <c r="L2043" i="1"/>
  <c r="X2043" i="1"/>
  <c r="S2043" i="1"/>
  <c r="W2043" i="1"/>
  <c r="Y2043" i="1"/>
  <c r="Z2043" i="1"/>
  <c r="K2065" i="1"/>
  <c r="L2065" i="1"/>
  <c r="X2065" i="1"/>
  <c r="S2065" i="1"/>
  <c r="W2065" i="1"/>
  <c r="Y2065" i="1"/>
  <c r="Z2065" i="1"/>
  <c r="K2066" i="1"/>
  <c r="L2066" i="1"/>
  <c r="X2066" i="1"/>
  <c r="S2066" i="1"/>
  <c r="W2066" i="1"/>
  <c r="Y2066" i="1"/>
  <c r="Z2066" i="1"/>
  <c r="K2302" i="1"/>
  <c r="L2302" i="1"/>
  <c r="X2302" i="1"/>
  <c r="S2302" i="1"/>
  <c r="W2302" i="1"/>
  <c r="Y2302" i="1"/>
  <c r="Z2302" i="1"/>
  <c r="K2355" i="1"/>
  <c r="L2355" i="1"/>
  <c r="X2355" i="1"/>
  <c r="S2355" i="1"/>
  <c r="W2355" i="1"/>
  <c r="Y2355" i="1"/>
  <c r="Z2355" i="1"/>
  <c r="K2376" i="1"/>
  <c r="L2376" i="1"/>
  <c r="X2376" i="1"/>
  <c r="S2376" i="1"/>
  <c r="W2376" i="1"/>
  <c r="Y2376" i="1"/>
  <c r="Z2376" i="1"/>
  <c r="K2522" i="1"/>
  <c r="L2522" i="1"/>
  <c r="X2522" i="1"/>
  <c r="S2522" i="1"/>
  <c r="W2522" i="1"/>
  <c r="Y2522" i="1"/>
  <c r="Z2522" i="1"/>
  <c r="K2669" i="1"/>
  <c r="L2669" i="1"/>
  <c r="X2669" i="1"/>
  <c r="S2669" i="1"/>
  <c r="W2669" i="1"/>
  <c r="Y2669" i="1"/>
  <c r="Z2669" i="1"/>
  <c r="K2670" i="1"/>
  <c r="L2670" i="1"/>
  <c r="X2670" i="1"/>
  <c r="S2670" i="1"/>
  <c r="W2670" i="1"/>
  <c r="Y2670" i="1"/>
  <c r="Z2670" i="1"/>
  <c r="K2776" i="1"/>
  <c r="L2776" i="1"/>
  <c r="X2776" i="1"/>
  <c r="S2776" i="1"/>
  <c r="W2776" i="1"/>
  <c r="Y2776" i="1"/>
  <c r="Z2776" i="1"/>
  <c r="K2796" i="1"/>
  <c r="L2796" i="1"/>
  <c r="X2796" i="1"/>
  <c r="S2796" i="1"/>
  <c r="W2796" i="1"/>
  <c r="Y2796" i="1"/>
  <c r="Z2796" i="1"/>
  <c r="K2845" i="1"/>
  <c r="L2845" i="1"/>
  <c r="X2845" i="1"/>
  <c r="S2845" i="1"/>
  <c r="W2845" i="1"/>
  <c r="Y2845" i="1"/>
  <c r="Z2845" i="1"/>
  <c r="K2864" i="1"/>
  <c r="L2864" i="1"/>
  <c r="X2864" i="1"/>
  <c r="S2864" i="1"/>
  <c r="W2864" i="1"/>
  <c r="Y2864" i="1"/>
  <c r="Z2864" i="1"/>
  <c r="K3043" i="1"/>
  <c r="L3043" i="1"/>
  <c r="X3043" i="1"/>
  <c r="S3043" i="1"/>
  <c r="W3043" i="1"/>
  <c r="Y3043" i="1"/>
  <c r="Z3043" i="1"/>
  <c r="K3054" i="1"/>
  <c r="L3054" i="1"/>
  <c r="X3054" i="1"/>
  <c r="S3054" i="1"/>
  <c r="W3054" i="1"/>
  <c r="Y3054" i="1"/>
  <c r="Z3054" i="1"/>
  <c r="K123" i="1"/>
  <c r="L123" i="1"/>
  <c r="X123" i="1"/>
  <c r="S123" i="1"/>
  <c r="W123" i="1"/>
  <c r="Y123" i="1"/>
  <c r="Z123" i="1"/>
  <c r="K373" i="1"/>
  <c r="L373" i="1"/>
  <c r="X373" i="1"/>
  <c r="S373" i="1"/>
  <c r="W373" i="1"/>
  <c r="Y373" i="1"/>
  <c r="Z373" i="1"/>
  <c r="K374" i="1"/>
  <c r="L374" i="1"/>
  <c r="X374" i="1"/>
  <c r="S374" i="1"/>
  <c r="W374" i="1"/>
  <c r="Y374" i="1"/>
  <c r="Z374" i="1"/>
  <c r="K651" i="1"/>
  <c r="L651" i="1"/>
  <c r="X651" i="1"/>
  <c r="S651" i="1"/>
  <c r="W651" i="1"/>
  <c r="Y651" i="1"/>
  <c r="Z651" i="1"/>
  <c r="K652" i="1"/>
  <c r="L652" i="1"/>
  <c r="X652" i="1"/>
  <c r="S652" i="1"/>
  <c r="W652" i="1"/>
  <c r="Y652" i="1"/>
  <c r="Z652" i="1"/>
  <c r="K1164" i="1"/>
  <c r="L1164" i="1"/>
  <c r="X1164" i="1"/>
  <c r="S1164" i="1"/>
  <c r="W1164" i="1"/>
  <c r="Y1164" i="1"/>
  <c r="Z1164" i="1"/>
  <c r="K1410" i="1"/>
  <c r="L1410" i="1"/>
  <c r="X1410" i="1"/>
  <c r="S1410" i="1"/>
  <c r="W1410" i="1"/>
  <c r="Y1410" i="1"/>
  <c r="Z1410" i="1"/>
  <c r="K2091" i="1"/>
  <c r="L2091" i="1"/>
  <c r="X2091" i="1"/>
  <c r="S2091" i="1"/>
  <c r="W2091" i="1"/>
  <c r="Y2091" i="1"/>
  <c r="Z2091" i="1"/>
  <c r="K2473" i="1"/>
  <c r="L2473" i="1"/>
  <c r="X2473" i="1"/>
  <c r="S2473" i="1"/>
  <c r="W2473" i="1"/>
  <c r="Y2473" i="1"/>
  <c r="Z2473" i="1"/>
  <c r="K2474" i="1"/>
  <c r="L2474" i="1"/>
  <c r="X2474" i="1"/>
  <c r="S2474" i="1"/>
  <c r="W2474" i="1"/>
  <c r="Y2474" i="1"/>
  <c r="Z2474" i="1"/>
  <c r="K2599" i="1"/>
  <c r="L2599" i="1"/>
  <c r="X2599" i="1"/>
  <c r="S2599" i="1"/>
  <c r="W2599" i="1"/>
  <c r="Y2599" i="1"/>
  <c r="Z2599" i="1"/>
  <c r="K2873" i="1"/>
  <c r="L2873" i="1"/>
  <c r="X2873" i="1"/>
  <c r="S2873" i="1"/>
  <c r="W2873" i="1"/>
  <c r="Y2873" i="1"/>
  <c r="Z2873" i="1"/>
  <c r="K93" i="1"/>
  <c r="L93" i="1"/>
  <c r="X93" i="1"/>
  <c r="S93" i="1"/>
  <c r="W93" i="1"/>
  <c r="Y93" i="1"/>
  <c r="Z93" i="1"/>
  <c r="K965" i="1"/>
  <c r="L965" i="1"/>
  <c r="X965" i="1"/>
  <c r="S965" i="1"/>
  <c r="W965" i="1"/>
  <c r="Y965" i="1"/>
  <c r="Z965" i="1"/>
  <c r="K1200" i="1"/>
  <c r="L1200" i="1"/>
  <c r="X1200" i="1"/>
  <c r="S1200" i="1"/>
  <c r="W1200" i="1"/>
  <c r="Y1200" i="1"/>
  <c r="Z1200" i="1"/>
  <c r="K2259" i="1"/>
  <c r="L2259" i="1"/>
  <c r="X2259" i="1"/>
  <c r="S2259" i="1"/>
  <c r="W2259" i="1"/>
  <c r="Y2259" i="1"/>
  <c r="Z2259" i="1"/>
  <c r="K2939" i="1"/>
  <c r="L2939" i="1"/>
  <c r="X2939" i="1"/>
  <c r="S2939" i="1"/>
  <c r="W2939" i="1"/>
  <c r="Y2939" i="1"/>
  <c r="Z2939" i="1"/>
  <c r="K132" i="1"/>
  <c r="L132" i="1"/>
  <c r="X132" i="1"/>
  <c r="S132" i="1"/>
  <c r="W132" i="1"/>
  <c r="Y132" i="1"/>
  <c r="Z132" i="1"/>
  <c r="K808" i="1"/>
  <c r="L808" i="1"/>
  <c r="X808" i="1"/>
  <c r="S808" i="1"/>
  <c r="W808" i="1"/>
  <c r="Y808" i="1"/>
  <c r="Z808" i="1"/>
  <c r="K2407" i="1"/>
  <c r="L2407" i="1"/>
  <c r="X2407" i="1"/>
  <c r="S2407" i="1"/>
  <c r="W2407" i="1"/>
  <c r="Y2407" i="1"/>
  <c r="Z2407" i="1"/>
  <c r="K664" i="1"/>
  <c r="L664" i="1"/>
  <c r="X664" i="1"/>
  <c r="S664" i="1"/>
  <c r="W664" i="1"/>
  <c r="Y664" i="1"/>
  <c r="Z664" i="1"/>
  <c r="K895" i="1"/>
  <c r="L895" i="1"/>
  <c r="X895" i="1"/>
  <c r="S895" i="1"/>
  <c r="W895" i="1"/>
  <c r="Y895" i="1"/>
  <c r="Z895" i="1"/>
  <c r="K711" i="1"/>
  <c r="L711" i="1"/>
  <c r="X711" i="1"/>
  <c r="S711" i="1"/>
  <c r="W711" i="1"/>
  <c r="Y711" i="1"/>
  <c r="Z711" i="1"/>
  <c r="K1880" i="1"/>
  <c r="L1880" i="1"/>
  <c r="X1880" i="1"/>
  <c r="S1880" i="1"/>
  <c r="W1880" i="1"/>
  <c r="Y1880" i="1"/>
  <c r="Z1880" i="1"/>
  <c r="K275" i="1"/>
  <c r="L275" i="1"/>
  <c r="X275" i="1"/>
  <c r="S275" i="1"/>
  <c r="W275" i="1"/>
  <c r="Y275" i="1"/>
  <c r="Z275" i="1"/>
  <c r="K1217" i="1"/>
  <c r="L1217" i="1"/>
  <c r="X1217" i="1"/>
  <c r="S1217" i="1"/>
  <c r="W1217" i="1"/>
  <c r="Y1217" i="1"/>
  <c r="Z1217" i="1"/>
  <c r="K2895" i="1"/>
  <c r="L2895" i="1"/>
  <c r="X2895" i="1"/>
  <c r="S2895" i="1"/>
  <c r="W2895" i="1"/>
  <c r="Y2895" i="1"/>
  <c r="Z2895" i="1"/>
  <c r="K178" i="1"/>
  <c r="L178" i="1"/>
  <c r="X178" i="1"/>
  <c r="S178" i="1"/>
  <c r="W178" i="1"/>
  <c r="Y178" i="1"/>
  <c r="Z178" i="1"/>
  <c r="K606" i="1"/>
  <c r="L606" i="1"/>
  <c r="X606" i="1"/>
  <c r="S606" i="1"/>
  <c r="W606" i="1"/>
  <c r="Y606" i="1"/>
  <c r="Z606" i="1"/>
  <c r="K822" i="1"/>
  <c r="L822" i="1"/>
  <c r="X822" i="1"/>
  <c r="S822" i="1"/>
  <c r="W822" i="1"/>
  <c r="Y822" i="1"/>
  <c r="Z822" i="1"/>
  <c r="K1004" i="1"/>
  <c r="L1004" i="1"/>
  <c r="X1004" i="1"/>
  <c r="S1004" i="1"/>
  <c r="W1004" i="1"/>
  <c r="Y1004" i="1"/>
  <c r="Z1004" i="1"/>
  <c r="K1086" i="1"/>
  <c r="L1086" i="1"/>
  <c r="X1086" i="1"/>
  <c r="S1086" i="1"/>
  <c r="W1086" i="1"/>
  <c r="Y1086" i="1"/>
  <c r="Z1086" i="1"/>
  <c r="K1274" i="1"/>
  <c r="L1274" i="1"/>
  <c r="X1274" i="1"/>
  <c r="S1274" i="1"/>
  <c r="W1274" i="1"/>
  <c r="Y1274" i="1"/>
  <c r="Z1274" i="1"/>
  <c r="K1390" i="1"/>
  <c r="L1390" i="1"/>
  <c r="X1390" i="1"/>
  <c r="S1390" i="1"/>
  <c r="W1390" i="1"/>
  <c r="Y1390" i="1"/>
  <c r="Z1390" i="1"/>
  <c r="K1391" i="1"/>
  <c r="L1391" i="1"/>
  <c r="X1391" i="1"/>
  <c r="S1391" i="1"/>
  <c r="W1391" i="1"/>
  <c r="Y1391" i="1"/>
  <c r="Z1391" i="1"/>
  <c r="K1837" i="1"/>
  <c r="L1837" i="1"/>
  <c r="X1837" i="1"/>
  <c r="S1837" i="1"/>
  <c r="W1837" i="1"/>
  <c r="Y1837" i="1"/>
  <c r="Z1837" i="1"/>
  <c r="K1893" i="1"/>
  <c r="L1893" i="1"/>
  <c r="X1893" i="1"/>
  <c r="S1893" i="1"/>
  <c r="W1893" i="1"/>
  <c r="Y1893" i="1"/>
  <c r="Z1893" i="1"/>
  <c r="K2013" i="1"/>
  <c r="L2013" i="1"/>
  <c r="X2013" i="1"/>
  <c r="S2013" i="1"/>
  <c r="W2013" i="1"/>
  <c r="Y2013" i="1"/>
  <c r="Z2013" i="1"/>
  <c r="K2044" i="1"/>
  <c r="L2044" i="1"/>
  <c r="X2044" i="1"/>
  <c r="S2044" i="1"/>
  <c r="W2044" i="1"/>
  <c r="Y2044" i="1"/>
  <c r="Z2044" i="1"/>
  <c r="K2235" i="1"/>
  <c r="L2235" i="1"/>
  <c r="X2235" i="1"/>
  <c r="S2235" i="1"/>
  <c r="W2235" i="1"/>
  <c r="Y2235" i="1"/>
  <c r="Z2235" i="1"/>
  <c r="K2356" i="1"/>
  <c r="L2356" i="1"/>
  <c r="X2356" i="1"/>
  <c r="S2356" i="1"/>
  <c r="W2356" i="1"/>
  <c r="Y2356" i="1"/>
  <c r="Z2356" i="1"/>
  <c r="K2357" i="1"/>
  <c r="L2357" i="1"/>
  <c r="X2357" i="1"/>
  <c r="S2357" i="1"/>
  <c r="W2357" i="1"/>
  <c r="Y2357" i="1"/>
  <c r="Z2357" i="1"/>
  <c r="K2549" i="1"/>
  <c r="L2549" i="1"/>
  <c r="X2549" i="1"/>
  <c r="S2549" i="1"/>
  <c r="W2549" i="1"/>
  <c r="Y2549" i="1"/>
  <c r="Z2549" i="1"/>
  <c r="K2578" i="1"/>
  <c r="L2578" i="1"/>
  <c r="X2578" i="1"/>
  <c r="S2578" i="1"/>
  <c r="W2578" i="1"/>
  <c r="Y2578" i="1"/>
  <c r="Z2578" i="1"/>
  <c r="K2671" i="1"/>
  <c r="L2671" i="1"/>
  <c r="X2671" i="1"/>
  <c r="S2671" i="1"/>
  <c r="W2671" i="1"/>
  <c r="Y2671" i="1"/>
  <c r="Z2671" i="1"/>
  <c r="K2734" i="1"/>
  <c r="L2734" i="1"/>
  <c r="X2734" i="1"/>
  <c r="S2734" i="1"/>
  <c r="W2734" i="1"/>
  <c r="Y2734" i="1"/>
  <c r="Z2734" i="1"/>
  <c r="K2790" i="1"/>
  <c r="L2790" i="1"/>
  <c r="X2790" i="1"/>
  <c r="S2790" i="1"/>
  <c r="W2790" i="1"/>
  <c r="Y2790" i="1"/>
  <c r="Z2790" i="1"/>
  <c r="K2913" i="1"/>
  <c r="L2913" i="1"/>
  <c r="X2913" i="1"/>
  <c r="S2913" i="1"/>
  <c r="W2913" i="1"/>
  <c r="Y2913" i="1"/>
  <c r="Z2913" i="1"/>
  <c r="K2946" i="1"/>
  <c r="L2946" i="1"/>
  <c r="X2946" i="1"/>
  <c r="S2946" i="1"/>
  <c r="W2946" i="1"/>
  <c r="Y2946" i="1"/>
  <c r="Z2946" i="1"/>
  <c r="K48" i="1"/>
  <c r="L48" i="1"/>
  <c r="X48" i="1"/>
  <c r="S48" i="1"/>
  <c r="W48" i="1"/>
  <c r="Y48" i="1"/>
  <c r="Z48" i="1"/>
  <c r="K196" i="1"/>
  <c r="L196" i="1"/>
  <c r="X196" i="1"/>
  <c r="S196" i="1"/>
  <c r="W196" i="1"/>
  <c r="Y196" i="1"/>
  <c r="Z196" i="1"/>
  <c r="K653" i="1"/>
  <c r="L653" i="1"/>
  <c r="X653" i="1"/>
  <c r="S653" i="1"/>
  <c r="W653" i="1"/>
  <c r="Y653" i="1"/>
  <c r="Z653" i="1"/>
  <c r="K1576" i="1"/>
  <c r="L1576" i="1"/>
  <c r="X1576" i="1"/>
  <c r="S1576" i="1"/>
  <c r="W1576" i="1"/>
  <c r="Y1576" i="1"/>
  <c r="Z1576" i="1"/>
  <c r="K1909" i="1"/>
  <c r="L1909" i="1"/>
  <c r="X1909" i="1"/>
  <c r="S1909" i="1"/>
  <c r="W1909" i="1"/>
  <c r="Y1909" i="1"/>
  <c r="Z1909" i="1"/>
  <c r="K1996" i="1"/>
  <c r="L1996" i="1"/>
  <c r="X1996" i="1"/>
  <c r="S1996" i="1"/>
  <c r="W1996" i="1"/>
  <c r="Y1996" i="1"/>
  <c r="Z1996" i="1"/>
  <c r="K1997" i="1"/>
  <c r="L1997" i="1"/>
  <c r="X1997" i="1"/>
  <c r="S1997" i="1"/>
  <c r="W1997" i="1"/>
  <c r="Y1997" i="1"/>
  <c r="Z1997" i="1"/>
  <c r="K2020" i="1"/>
  <c r="L2020" i="1"/>
  <c r="X2020" i="1"/>
  <c r="S2020" i="1"/>
  <c r="W2020" i="1"/>
  <c r="Y2020" i="1"/>
  <c r="Z2020" i="1"/>
  <c r="K2184" i="1"/>
  <c r="L2184" i="1"/>
  <c r="X2184" i="1"/>
  <c r="S2184" i="1"/>
  <c r="W2184" i="1"/>
  <c r="Y2184" i="1"/>
  <c r="Z2184" i="1"/>
  <c r="K2266" i="1"/>
  <c r="L2266" i="1"/>
  <c r="X2266" i="1"/>
  <c r="S2266" i="1"/>
  <c r="W2266" i="1"/>
  <c r="Y2266" i="1"/>
  <c r="Z2266" i="1"/>
  <c r="K2317" i="1"/>
  <c r="L2317" i="1"/>
  <c r="X2317" i="1"/>
  <c r="S2317" i="1"/>
  <c r="W2317" i="1"/>
  <c r="Y2317" i="1"/>
  <c r="Z2317" i="1"/>
  <c r="K2396" i="1"/>
  <c r="L2396" i="1"/>
  <c r="X2396" i="1"/>
  <c r="S2396" i="1"/>
  <c r="W2396" i="1"/>
  <c r="Y2396" i="1"/>
  <c r="Z2396" i="1"/>
  <c r="K2926" i="1"/>
  <c r="L2926" i="1"/>
  <c r="X2926" i="1"/>
  <c r="S2926" i="1"/>
  <c r="W2926" i="1"/>
  <c r="Y2926" i="1"/>
  <c r="Z2926" i="1"/>
  <c r="K799" i="1"/>
  <c r="L799" i="1"/>
  <c r="X799" i="1"/>
  <c r="S799" i="1"/>
  <c r="W799" i="1"/>
  <c r="Y799" i="1"/>
  <c r="Z799" i="1"/>
  <c r="K1962" i="1"/>
  <c r="L1962" i="1"/>
  <c r="X1962" i="1"/>
  <c r="S1962" i="1"/>
  <c r="W1962" i="1"/>
  <c r="Y1962" i="1"/>
  <c r="Z1962" i="1"/>
  <c r="K2029" i="1"/>
  <c r="L2029" i="1"/>
  <c r="X2029" i="1"/>
  <c r="S2029" i="1"/>
  <c r="W2029" i="1"/>
  <c r="Y2029" i="1"/>
  <c r="Z2029" i="1"/>
  <c r="K2201" i="1"/>
  <c r="L2201" i="1"/>
  <c r="X2201" i="1"/>
  <c r="S2201" i="1"/>
  <c r="W2201" i="1"/>
  <c r="Y2201" i="1"/>
  <c r="Z2201" i="1"/>
  <c r="K2202" i="1"/>
  <c r="L2202" i="1"/>
  <c r="X2202" i="1"/>
  <c r="S2202" i="1"/>
  <c r="W2202" i="1"/>
  <c r="Y2202" i="1"/>
  <c r="Z2202" i="1"/>
  <c r="K2268" i="1"/>
  <c r="L2268" i="1"/>
  <c r="X2268" i="1"/>
  <c r="S2268" i="1"/>
  <c r="W2268" i="1"/>
  <c r="Y2268" i="1"/>
  <c r="Z2268" i="1"/>
  <c r="K2531" i="1"/>
  <c r="L2531" i="1"/>
  <c r="X2531" i="1"/>
  <c r="S2531" i="1"/>
  <c r="W2531" i="1"/>
  <c r="Y2531" i="1"/>
  <c r="Z2531" i="1"/>
  <c r="K809" i="1"/>
  <c r="L809" i="1"/>
  <c r="X809" i="1"/>
  <c r="S809" i="1"/>
  <c r="W809" i="1"/>
  <c r="Y809" i="1"/>
  <c r="Z809" i="1"/>
  <c r="K2286" i="1"/>
  <c r="L2286" i="1"/>
  <c r="X2286" i="1"/>
  <c r="S2286" i="1"/>
  <c r="W2286" i="1"/>
  <c r="Y2286" i="1"/>
  <c r="Z2286" i="1"/>
  <c r="K1124" i="1"/>
  <c r="L1124" i="1"/>
  <c r="X1124" i="1"/>
  <c r="S1124" i="1"/>
  <c r="W1124" i="1"/>
  <c r="Y1124" i="1"/>
  <c r="Z1124" i="1"/>
  <c r="K1963" i="1"/>
  <c r="L1963" i="1"/>
  <c r="X1963" i="1"/>
  <c r="S1963" i="1"/>
  <c r="W1963" i="1"/>
  <c r="Y1963" i="1"/>
  <c r="Z1963" i="1"/>
  <c r="K1377" i="1"/>
  <c r="L1377" i="1"/>
  <c r="X1377" i="1"/>
  <c r="S1377" i="1"/>
  <c r="W1377" i="1"/>
  <c r="Y1377" i="1"/>
  <c r="Z1377" i="1"/>
  <c r="K1550" i="1"/>
  <c r="L1550" i="1"/>
  <c r="X1550" i="1"/>
  <c r="S1550" i="1"/>
  <c r="W1550" i="1"/>
  <c r="Y1550" i="1"/>
  <c r="Z1550" i="1"/>
  <c r="K2875" i="1"/>
  <c r="L2875" i="1"/>
  <c r="X2875" i="1"/>
  <c r="S2875" i="1"/>
  <c r="W2875" i="1"/>
  <c r="Y2875" i="1"/>
  <c r="Z2875" i="1"/>
  <c r="K105" i="1"/>
  <c r="L105" i="1"/>
  <c r="X105" i="1"/>
  <c r="S105" i="1"/>
  <c r="W105" i="1"/>
  <c r="Y105" i="1"/>
  <c r="Z105" i="1"/>
  <c r="K179" i="1"/>
  <c r="L179" i="1"/>
  <c r="X179" i="1"/>
  <c r="S179" i="1"/>
  <c r="W179" i="1"/>
  <c r="Y179" i="1"/>
  <c r="Z179" i="1"/>
  <c r="K180" i="1"/>
  <c r="L180" i="1"/>
  <c r="X180" i="1"/>
  <c r="S180" i="1"/>
  <c r="W180" i="1"/>
  <c r="Y180" i="1"/>
  <c r="Z180" i="1"/>
  <c r="K430" i="1"/>
  <c r="L430" i="1"/>
  <c r="X430" i="1"/>
  <c r="S430" i="1"/>
  <c r="W430" i="1"/>
  <c r="Y430" i="1"/>
  <c r="Z430" i="1"/>
  <c r="K631" i="1"/>
  <c r="L631" i="1"/>
  <c r="X631" i="1"/>
  <c r="S631" i="1"/>
  <c r="W631" i="1"/>
  <c r="Y631" i="1"/>
  <c r="Z631" i="1"/>
  <c r="K731" i="1"/>
  <c r="L731" i="1"/>
  <c r="X731" i="1"/>
  <c r="S731" i="1"/>
  <c r="W731" i="1"/>
  <c r="Y731" i="1"/>
  <c r="Z731" i="1"/>
  <c r="K750" i="1"/>
  <c r="L750" i="1"/>
  <c r="X750" i="1"/>
  <c r="S750" i="1"/>
  <c r="W750" i="1"/>
  <c r="Y750" i="1"/>
  <c r="Z750" i="1"/>
  <c r="K875" i="1"/>
  <c r="L875" i="1"/>
  <c r="X875" i="1"/>
  <c r="S875" i="1"/>
  <c r="W875" i="1"/>
  <c r="Y875" i="1"/>
  <c r="Z875" i="1"/>
  <c r="K982" i="1"/>
  <c r="L982" i="1"/>
  <c r="X982" i="1"/>
  <c r="S982" i="1"/>
  <c r="W982" i="1"/>
  <c r="Y982" i="1"/>
  <c r="Z982" i="1"/>
  <c r="K1005" i="1"/>
  <c r="L1005" i="1"/>
  <c r="X1005" i="1"/>
  <c r="S1005" i="1"/>
  <c r="W1005" i="1"/>
  <c r="Y1005" i="1"/>
  <c r="Z1005" i="1"/>
  <c r="K1006" i="1"/>
  <c r="L1006" i="1"/>
  <c r="X1006" i="1"/>
  <c r="S1006" i="1"/>
  <c r="W1006" i="1"/>
  <c r="Y1006" i="1"/>
  <c r="Z1006" i="1"/>
  <c r="K1275" i="1"/>
  <c r="L1275" i="1"/>
  <c r="X1275" i="1"/>
  <c r="S1275" i="1"/>
  <c r="W1275" i="1"/>
  <c r="Y1275" i="1"/>
  <c r="Z1275" i="1"/>
  <c r="K1392" i="1"/>
  <c r="L1392" i="1"/>
  <c r="X1392" i="1"/>
  <c r="S1392" i="1"/>
  <c r="W1392" i="1"/>
  <c r="Y1392" i="1"/>
  <c r="Z1392" i="1"/>
  <c r="K1468" i="1"/>
  <c r="L1468" i="1"/>
  <c r="X1468" i="1"/>
  <c r="S1468" i="1"/>
  <c r="W1468" i="1"/>
  <c r="Y1468" i="1"/>
  <c r="Z1468" i="1"/>
  <c r="K1469" i="1"/>
  <c r="L1469" i="1"/>
  <c r="X1469" i="1"/>
  <c r="S1469" i="1"/>
  <c r="W1469" i="1"/>
  <c r="Y1469" i="1"/>
  <c r="Z1469" i="1"/>
  <c r="K1561" i="1"/>
  <c r="L1561" i="1"/>
  <c r="X1561" i="1"/>
  <c r="S1561" i="1"/>
  <c r="W1561" i="1"/>
  <c r="Y1561" i="1"/>
  <c r="Z1561" i="1"/>
  <c r="K1778" i="1"/>
  <c r="L1778" i="1"/>
  <c r="X1778" i="1"/>
  <c r="S1778" i="1"/>
  <c r="W1778" i="1"/>
  <c r="Y1778" i="1"/>
  <c r="Z1778" i="1"/>
  <c r="K1797" i="1"/>
  <c r="L1797" i="1"/>
  <c r="X1797" i="1"/>
  <c r="S1797" i="1"/>
  <c r="W1797" i="1"/>
  <c r="Y1797" i="1"/>
  <c r="Z1797" i="1"/>
  <c r="K1838" i="1"/>
  <c r="L1838" i="1"/>
  <c r="X1838" i="1"/>
  <c r="S1838" i="1"/>
  <c r="W1838" i="1"/>
  <c r="Y1838" i="1"/>
  <c r="Z1838" i="1"/>
  <c r="K1894" i="1"/>
  <c r="L1894" i="1"/>
  <c r="X1894" i="1"/>
  <c r="S1894" i="1"/>
  <c r="W1894" i="1"/>
  <c r="Y1894" i="1"/>
  <c r="Z1894" i="1"/>
  <c r="K1927" i="1"/>
  <c r="L1927" i="1"/>
  <c r="X1927" i="1"/>
  <c r="S1927" i="1"/>
  <c r="W1927" i="1"/>
  <c r="Y1927" i="1"/>
  <c r="Z1927" i="1"/>
  <c r="K2045" i="1"/>
  <c r="L2045" i="1"/>
  <c r="X2045" i="1"/>
  <c r="S2045" i="1"/>
  <c r="W2045" i="1"/>
  <c r="Y2045" i="1"/>
  <c r="Z2045" i="1"/>
  <c r="K2067" i="1"/>
  <c r="L2067" i="1"/>
  <c r="X2067" i="1"/>
  <c r="S2067" i="1"/>
  <c r="W2067" i="1"/>
  <c r="Y2067" i="1"/>
  <c r="Z2067" i="1"/>
  <c r="K2410" i="1"/>
  <c r="L2410" i="1"/>
  <c r="X2410" i="1"/>
  <c r="S2410" i="1"/>
  <c r="W2410" i="1"/>
  <c r="Y2410" i="1"/>
  <c r="Z2410" i="1"/>
  <c r="K2461" i="1"/>
  <c r="L2461" i="1"/>
  <c r="X2461" i="1"/>
  <c r="S2461" i="1"/>
  <c r="W2461" i="1"/>
  <c r="Y2461" i="1"/>
  <c r="Z2461" i="1"/>
  <c r="K2503" i="1"/>
  <c r="L2503" i="1"/>
  <c r="X2503" i="1"/>
  <c r="S2503" i="1"/>
  <c r="W2503" i="1"/>
  <c r="Y2503" i="1"/>
  <c r="Z2503" i="1"/>
  <c r="K2646" i="1"/>
  <c r="L2646" i="1"/>
  <c r="X2646" i="1"/>
  <c r="S2646" i="1"/>
  <c r="W2646" i="1"/>
  <c r="Y2646" i="1"/>
  <c r="Z2646" i="1"/>
  <c r="K2751" i="1"/>
  <c r="L2751" i="1"/>
  <c r="X2751" i="1"/>
  <c r="S2751" i="1"/>
  <c r="W2751" i="1"/>
  <c r="Y2751" i="1"/>
  <c r="Z2751" i="1"/>
  <c r="K135" i="1"/>
  <c r="L135" i="1"/>
  <c r="X135" i="1"/>
  <c r="S135" i="1"/>
  <c r="W135" i="1"/>
  <c r="Y135" i="1"/>
  <c r="Z135" i="1"/>
  <c r="K438" i="1"/>
  <c r="L438" i="1"/>
  <c r="X438" i="1"/>
  <c r="S438" i="1"/>
  <c r="W438" i="1"/>
  <c r="Y438" i="1"/>
  <c r="Z438" i="1"/>
  <c r="K482" i="1"/>
  <c r="L482" i="1"/>
  <c r="X482" i="1"/>
  <c r="S482" i="1"/>
  <c r="W482" i="1"/>
  <c r="Y482" i="1"/>
  <c r="Z482" i="1"/>
  <c r="K887" i="1"/>
  <c r="L887" i="1"/>
  <c r="X887" i="1"/>
  <c r="S887" i="1"/>
  <c r="W887" i="1"/>
  <c r="Y887" i="1"/>
  <c r="Z887" i="1"/>
  <c r="K1025" i="1"/>
  <c r="L1025" i="1"/>
  <c r="X1025" i="1"/>
  <c r="S1025" i="1"/>
  <c r="W1025" i="1"/>
  <c r="Y1025" i="1"/>
  <c r="Z1025" i="1"/>
  <c r="K1253" i="1"/>
  <c r="L1253" i="1"/>
  <c r="X1253" i="1"/>
  <c r="S1253" i="1"/>
  <c r="W1253" i="1"/>
  <c r="Y1253" i="1"/>
  <c r="Z1253" i="1"/>
  <c r="K1316" i="1"/>
  <c r="L1316" i="1"/>
  <c r="X1316" i="1"/>
  <c r="S1316" i="1"/>
  <c r="W1316" i="1"/>
  <c r="Y1316" i="1"/>
  <c r="Z1316" i="1"/>
  <c r="K1317" i="1"/>
  <c r="L1317" i="1"/>
  <c r="X1317" i="1"/>
  <c r="S1317" i="1"/>
  <c r="W1317" i="1"/>
  <c r="Y1317" i="1"/>
  <c r="Z1317" i="1"/>
  <c r="K1848" i="1"/>
  <c r="L1848" i="1"/>
  <c r="X1848" i="1"/>
  <c r="S1848" i="1"/>
  <c r="W1848" i="1"/>
  <c r="Y1848" i="1"/>
  <c r="Z1848" i="1"/>
  <c r="K1864" i="1"/>
  <c r="L1864" i="1"/>
  <c r="X1864" i="1"/>
  <c r="S1864" i="1"/>
  <c r="W1864" i="1"/>
  <c r="Y1864" i="1"/>
  <c r="Z1864" i="1"/>
  <c r="K2318" i="1"/>
  <c r="L2318" i="1"/>
  <c r="X2318" i="1"/>
  <c r="S2318" i="1"/>
  <c r="W2318" i="1"/>
  <c r="Y2318" i="1"/>
  <c r="Z2318" i="1"/>
  <c r="K2339" i="1"/>
  <c r="L2339" i="1"/>
  <c r="X2339" i="1"/>
  <c r="S2339" i="1"/>
  <c r="W2339" i="1"/>
  <c r="Y2339" i="1"/>
  <c r="Z2339" i="1"/>
  <c r="K2397" i="1"/>
  <c r="L2397" i="1"/>
  <c r="X2397" i="1"/>
  <c r="S2397" i="1"/>
  <c r="W2397" i="1"/>
  <c r="Y2397" i="1"/>
  <c r="Z2397" i="1"/>
  <c r="K2600" i="1"/>
  <c r="L2600" i="1"/>
  <c r="X2600" i="1"/>
  <c r="S2600" i="1"/>
  <c r="W2600" i="1"/>
  <c r="Y2600" i="1"/>
  <c r="Z2600" i="1"/>
  <c r="K2881" i="1"/>
  <c r="L2881" i="1"/>
  <c r="X2881" i="1"/>
  <c r="S2881" i="1"/>
  <c r="W2881" i="1"/>
  <c r="Y2881" i="1"/>
  <c r="Z2881" i="1"/>
  <c r="K3016" i="1"/>
  <c r="L3016" i="1"/>
  <c r="X3016" i="1"/>
  <c r="S3016" i="1"/>
  <c r="W3016" i="1"/>
  <c r="Y3016" i="1"/>
  <c r="Z3016" i="1"/>
  <c r="K325" i="1"/>
  <c r="L325" i="1"/>
  <c r="X325" i="1"/>
  <c r="S325" i="1"/>
  <c r="W325" i="1"/>
  <c r="Y325" i="1"/>
  <c r="Z325" i="1"/>
  <c r="K570" i="1"/>
  <c r="L570" i="1"/>
  <c r="X570" i="1"/>
  <c r="S570" i="1"/>
  <c r="W570" i="1"/>
  <c r="Y570" i="1"/>
  <c r="Z570" i="1"/>
  <c r="K800" i="1"/>
  <c r="L800" i="1"/>
  <c r="X800" i="1"/>
  <c r="S800" i="1"/>
  <c r="W800" i="1"/>
  <c r="Y800" i="1"/>
  <c r="Z800" i="1"/>
  <c r="K1047" i="1"/>
  <c r="L1047" i="1"/>
  <c r="X1047" i="1"/>
  <c r="S1047" i="1"/>
  <c r="W1047" i="1"/>
  <c r="Y1047" i="1"/>
  <c r="Z1047" i="1"/>
  <c r="K1351" i="1"/>
  <c r="L1351" i="1"/>
  <c r="X1351" i="1"/>
  <c r="S1351" i="1"/>
  <c r="W1351" i="1"/>
  <c r="Y1351" i="1"/>
  <c r="Z1351" i="1"/>
  <c r="K2427" i="1"/>
  <c r="L2427" i="1"/>
  <c r="X2427" i="1"/>
  <c r="S2427" i="1"/>
  <c r="W2427" i="1"/>
  <c r="Y2427" i="1"/>
  <c r="Z2427" i="1"/>
  <c r="K2483" i="1"/>
  <c r="L2483" i="1"/>
  <c r="X2483" i="1"/>
  <c r="S2483" i="1"/>
  <c r="W2483" i="1"/>
  <c r="Y2483" i="1"/>
  <c r="Z2483" i="1"/>
  <c r="K2885" i="1"/>
  <c r="L2885" i="1"/>
  <c r="X2885" i="1"/>
  <c r="S2885" i="1"/>
  <c r="W2885" i="1"/>
  <c r="Y2885" i="1"/>
  <c r="Z2885" i="1"/>
  <c r="K696" i="1"/>
  <c r="L696" i="1"/>
  <c r="X696" i="1"/>
  <c r="S696" i="1"/>
  <c r="W696" i="1"/>
  <c r="Y696" i="1"/>
  <c r="Z696" i="1"/>
  <c r="K907" i="1"/>
  <c r="L907" i="1"/>
  <c r="X907" i="1"/>
  <c r="S907" i="1"/>
  <c r="W907" i="1"/>
  <c r="Y907" i="1"/>
  <c r="Z907" i="1"/>
  <c r="K2954" i="1"/>
  <c r="L2954" i="1"/>
  <c r="X2954" i="1"/>
  <c r="S2954" i="1"/>
  <c r="W2954" i="1"/>
  <c r="Y2954" i="1"/>
  <c r="Z2954" i="1"/>
  <c r="K2995" i="1"/>
  <c r="L2995" i="1"/>
  <c r="X2995" i="1"/>
  <c r="S2995" i="1"/>
  <c r="W2995" i="1"/>
  <c r="Y2995" i="1"/>
  <c r="Z2995" i="1"/>
  <c r="K619" i="1"/>
  <c r="L619" i="1"/>
  <c r="X619" i="1"/>
  <c r="S619" i="1"/>
  <c r="W619" i="1"/>
  <c r="Y619" i="1"/>
  <c r="Z619" i="1"/>
  <c r="K1455" i="1"/>
  <c r="L1455" i="1"/>
  <c r="X1455" i="1"/>
  <c r="S1455" i="1"/>
  <c r="W1455" i="1"/>
  <c r="Y1455" i="1"/>
  <c r="Z1455" i="1"/>
  <c r="K1231" i="1"/>
  <c r="L1231" i="1"/>
  <c r="X1231" i="1"/>
  <c r="S1231" i="1"/>
  <c r="W1231" i="1"/>
  <c r="Y1231" i="1"/>
  <c r="Z1231" i="1"/>
  <c r="K3023" i="1"/>
  <c r="L3023" i="1"/>
  <c r="X3023" i="1"/>
  <c r="S3023" i="1"/>
  <c r="W3023" i="1"/>
  <c r="Y3023" i="1"/>
  <c r="Z3023" i="1"/>
  <c r="K400" i="1"/>
  <c r="L400" i="1"/>
  <c r="X400" i="1"/>
  <c r="S400" i="1"/>
  <c r="W400" i="1"/>
  <c r="Y400" i="1"/>
  <c r="Z400" i="1"/>
  <c r="K2262" i="1"/>
  <c r="L2262" i="1"/>
  <c r="X2262" i="1"/>
  <c r="S2262" i="1"/>
  <c r="W2262" i="1"/>
  <c r="Y2262" i="1"/>
  <c r="Z2262" i="1"/>
  <c r="K85" i="1"/>
  <c r="L85" i="1"/>
  <c r="X85" i="1"/>
  <c r="S85" i="1"/>
  <c r="W85" i="1"/>
  <c r="Y85" i="1"/>
  <c r="Z85" i="1"/>
  <c r="K244" i="1"/>
  <c r="L244" i="1"/>
  <c r="X244" i="1"/>
  <c r="S244" i="1"/>
  <c r="W244" i="1"/>
  <c r="Y244" i="1"/>
  <c r="Z244" i="1"/>
  <c r="K533" i="1"/>
  <c r="L533" i="1"/>
  <c r="X533" i="1"/>
  <c r="S533" i="1"/>
  <c r="W533" i="1"/>
  <c r="Y533" i="1"/>
  <c r="Z533" i="1"/>
  <c r="K632" i="1"/>
  <c r="L632" i="1"/>
  <c r="X632" i="1"/>
  <c r="S632" i="1"/>
  <c r="W632" i="1"/>
  <c r="Y632" i="1"/>
  <c r="Z632" i="1"/>
  <c r="K633" i="1"/>
  <c r="L633" i="1"/>
  <c r="X633" i="1"/>
  <c r="S633" i="1"/>
  <c r="W633" i="1"/>
  <c r="Y633" i="1"/>
  <c r="Z633" i="1"/>
  <c r="K876" i="1"/>
  <c r="L876" i="1"/>
  <c r="X876" i="1"/>
  <c r="S876" i="1"/>
  <c r="W876" i="1"/>
  <c r="Y876" i="1"/>
  <c r="Z876" i="1"/>
  <c r="K938" i="1"/>
  <c r="L938" i="1"/>
  <c r="X938" i="1"/>
  <c r="S938" i="1"/>
  <c r="W938" i="1"/>
  <c r="Y938" i="1"/>
  <c r="Z938" i="1"/>
  <c r="K983" i="1"/>
  <c r="L983" i="1"/>
  <c r="X983" i="1"/>
  <c r="S983" i="1"/>
  <c r="W983" i="1"/>
  <c r="Y983" i="1"/>
  <c r="Z983" i="1"/>
  <c r="K1147" i="1"/>
  <c r="L1147" i="1"/>
  <c r="X1147" i="1"/>
  <c r="S1147" i="1"/>
  <c r="W1147" i="1"/>
  <c r="Y1147" i="1"/>
  <c r="Z1147" i="1"/>
  <c r="K1393" i="1"/>
  <c r="L1393" i="1"/>
  <c r="X1393" i="1"/>
  <c r="S1393" i="1"/>
  <c r="W1393" i="1"/>
  <c r="Y1393" i="1"/>
  <c r="Z1393" i="1"/>
  <c r="K1470" i="1"/>
  <c r="L1470" i="1"/>
  <c r="X1470" i="1"/>
  <c r="S1470" i="1"/>
  <c r="W1470" i="1"/>
  <c r="Y1470" i="1"/>
  <c r="Z1470" i="1"/>
  <c r="K1623" i="1"/>
  <c r="L1623" i="1"/>
  <c r="X1623" i="1"/>
  <c r="S1623" i="1"/>
  <c r="W1623" i="1"/>
  <c r="Y1623" i="1"/>
  <c r="Z1623" i="1"/>
  <c r="K1642" i="1"/>
  <c r="L1642" i="1"/>
  <c r="X1642" i="1"/>
  <c r="S1642" i="1"/>
  <c r="W1642" i="1"/>
  <c r="Y1642" i="1"/>
  <c r="Z1642" i="1"/>
  <c r="K2046" i="1"/>
  <c r="L2046" i="1"/>
  <c r="X2046" i="1"/>
  <c r="S2046" i="1"/>
  <c r="W2046" i="1"/>
  <c r="Y2046" i="1"/>
  <c r="Z2046" i="1"/>
  <c r="K2169" i="1"/>
  <c r="L2169" i="1"/>
  <c r="X2169" i="1"/>
  <c r="S2169" i="1"/>
  <c r="W2169" i="1"/>
  <c r="Y2169" i="1"/>
  <c r="Z2169" i="1"/>
  <c r="K2489" i="1"/>
  <c r="L2489" i="1"/>
  <c r="X2489" i="1"/>
  <c r="S2489" i="1"/>
  <c r="W2489" i="1"/>
  <c r="Y2489" i="1"/>
  <c r="Z2489" i="1"/>
  <c r="K2550" i="1"/>
  <c r="L2550" i="1"/>
  <c r="X2550" i="1"/>
  <c r="S2550" i="1"/>
  <c r="W2550" i="1"/>
  <c r="Y2550" i="1"/>
  <c r="Z2550" i="1"/>
  <c r="K2797" i="1"/>
  <c r="L2797" i="1"/>
  <c r="X2797" i="1"/>
  <c r="S2797" i="1"/>
  <c r="W2797" i="1"/>
  <c r="Y2797" i="1"/>
  <c r="Z2797" i="1"/>
  <c r="K197" i="1"/>
  <c r="L197" i="1"/>
  <c r="X197" i="1"/>
  <c r="S197" i="1"/>
  <c r="W197" i="1"/>
  <c r="Y197" i="1"/>
  <c r="Z197" i="1"/>
  <c r="K375" i="1"/>
  <c r="L375" i="1"/>
  <c r="X375" i="1"/>
  <c r="S375" i="1"/>
  <c r="W375" i="1"/>
  <c r="Y375" i="1"/>
  <c r="Z375" i="1"/>
  <c r="K390" i="1"/>
  <c r="L390" i="1"/>
  <c r="X390" i="1"/>
  <c r="S390" i="1"/>
  <c r="W390" i="1"/>
  <c r="Y390" i="1"/>
  <c r="Z390" i="1"/>
  <c r="K793" i="1"/>
  <c r="L793" i="1"/>
  <c r="X793" i="1"/>
  <c r="S793" i="1"/>
  <c r="W793" i="1"/>
  <c r="Y793" i="1"/>
  <c r="Z793" i="1"/>
  <c r="K1213" i="1"/>
  <c r="L1213" i="1"/>
  <c r="X1213" i="1"/>
  <c r="S1213" i="1"/>
  <c r="W1213" i="1"/>
  <c r="Y1213" i="1"/>
  <c r="Z1213" i="1"/>
  <c r="K1577" i="1"/>
  <c r="L1577" i="1"/>
  <c r="X1577" i="1"/>
  <c r="S1577" i="1"/>
  <c r="W1577" i="1"/>
  <c r="Y1577" i="1"/>
  <c r="Z1577" i="1"/>
  <c r="K1661" i="1"/>
  <c r="L1661" i="1"/>
  <c r="X1661" i="1"/>
  <c r="S1661" i="1"/>
  <c r="W1661" i="1"/>
  <c r="Y1661" i="1"/>
  <c r="Z1661" i="1"/>
  <c r="K1662" i="1"/>
  <c r="L1662" i="1"/>
  <c r="X1662" i="1"/>
  <c r="S1662" i="1"/>
  <c r="W1662" i="1"/>
  <c r="Y1662" i="1"/>
  <c r="Z1662" i="1"/>
  <c r="K1931" i="1"/>
  <c r="L1931" i="1"/>
  <c r="X1931" i="1"/>
  <c r="S1931" i="1"/>
  <c r="W1931" i="1"/>
  <c r="Y1931" i="1"/>
  <c r="Z1931" i="1"/>
  <c r="K2652" i="1"/>
  <c r="L2652" i="1"/>
  <c r="X2652" i="1"/>
  <c r="S2652" i="1"/>
  <c r="W2652" i="1"/>
  <c r="Y2652" i="1"/>
  <c r="Z2652" i="1"/>
  <c r="K315" i="1"/>
  <c r="L315" i="1"/>
  <c r="X315" i="1"/>
  <c r="S315" i="1"/>
  <c r="W315" i="1"/>
  <c r="Y315" i="1"/>
  <c r="Z315" i="1"/>
  <c r="K1352" i="1"/>
  <c r="L1352" i="1"/>
  <c r="X1352" i="1"/>
  <c r="S1352" i="1"/>
  <c r="W1352" i="1"/>
  <c r="Y1352" i="1"/>
  <c r="Z1352" i="1"/>
  <c r="K1865" i="1"/>
  <c r="L1865" i="1"/>
  <c r="X1865" i="1"/>
  <c r="S1865" i="1"/>
  <c r="W1865" i="1"/>
  <c r="Y1865" i="1"/>
  <c r="Z1865" i="1"/>
  <c r="K2191" i="1"/>
  <c r="L2191" i="1"/>
  <c r="X2191" i="1"/>
  <c r="S2191" i="1"/>
  <c r="W2191" i="1"/>
  <c r="Y2191" i="1"/>
  <c r="Z2191" i="1"/>
  <c r="K2786" i="1"/>
  <c r="L2786" i="1"/>
  <c r="X2786" i="1"/>
  <c r="S2786" i="1"/>
  <c r="W2786" i="1"/>
  <c r="Y2786" i="1"/>
  <c r="Z2786" i="1"/>
  <c r="K2876" i="1"/>
  <c r="L2876" i="1"/>
  <c r="X2876" i="1"/>
  <c r="S2876" i="1"/>
  <c r="W2876" i="1"/>
  <c r="Y2876" i="1"/>
  <c r="Z2876" i="1"/>
  <c r="K2830" i="1"/>
  <c r="L2830" i="1"/>
  <c r="X2830" i="1"/>
  <c r="S2830" i="1"/>
  <c r="W2830" i="1"/>
  <c r="Y2830" i="1"/>
  <c r="Z2830" i="1"/>
  <c r="K1533" i="1"/>
  <c r="L1533" i="1"/>
  <c r="X1533" i="1"/>
  <c r="S1533" i="1"/>
  <c r="W1533" i="1"/>
  <c r="Y1533" i="1"/>
  <c r="Z1533" i="1"/>
  <c r="K1536" i="1"/>
  <c r="L1536" i="1"/>
  <c r="X1536" i="1"/>
  <c r="S1536" i="1"/>
  <c r="W1536" i="1"/>
  <c r="Y1536" i="1"/>
  <c r="Z1536" i="1"/>
  <c r="K106" i="1"/>
  <c r="L106" i="1"/>
  <c r="X106" i="1"/>
  <c r="S106" i="1"/>
  <c r="W106" i="1"/>
  <c r="Y106" i="1"/>
  <c r="Z106" i="1"/>
  <c r="K160" i="1"/>
  <c r="L160" i="1"/>
  <c r="X160" i="1"/>
  <c r="S160" i="1"/>
  <c r="W160" i="1"/>
  <c r="Y160" i="1"/>
  <c r="Z160" i="1"/>
  <c r="K351" i="1"/>
  <c r="L351" i="1"/>
  <c r="X351" i="1"/>
  <c r="S351" i="1"/>
  <c r="W351" i="1"/>
  <c r="Y351" i="1"/>
  <c r="Z351" i="1"/>
  <c r="K534" i="1"/>
  <c r="L534" i="1"/>
  <c r="X534" i="1"/>
  <c r="S534" i="1"/>
  <c r="W534" i="1"/>
  <c r="Y534" i="1"/>
  <c r="Z534" i="1"/>
  <c r="K918" i="1"/>
  <c r="L918" i="1"/>
  <c r="X918" i="1"/>
  <c r="S918" i="1"/>
  <c r="W918" i="1"/>
  <c r="Y918" i="1"/>
  <c r="Z918" i="1"/>
  <c r="K1276" i="1"/>
  <c r="L1276" i="1"/>
  <c r="X1276" i="1"/>
  <c r="S1276" i="1"/>
  <c r="W1276" i="1"/>
  <c r="Y1276" i="1"/>
  <c r="Z1276" i="1"/>
  <c r="K1277" i="1"/>
  <c r="L1277" i="1"/>
  <c r="X1277" i="1"/>
  <c r="S1277" i="1"/>
  <c r="W1277" i="1"/>
  <c r="Y1277" i="1"/>
  <c r="Z1277" i="1"/>
  <c r="K1337" i="1"/>
  <c r="L1337" i="1"/>
  <c r="X1337" i="1"/>
  <c r="S1337" i="1"/>
  <c r="W1337" i="1"/>
  <c r="Y1337" i="1"/>
  <c r="Z1337" i="1"/>
  <c r="K1369" i="1"/>
  <c r="L1369" i="1"/>
  <c r="X1369" i="1"/>
  <c r="S1369" i="1"/>
  <c r="W1369" i="1"/>
  <c r="Y1369" i="1"/>
  <c r="Z1369" i="1"/>
  <c r="K1450" i="1"/>
  <c r="L1450" i="1"/>
  <c r="X1450" i="1"/>
  <c r="S1450" i="1"/>
  <c r="W1450" i="1"/>
  <c r="Y1450" i="1"/>
  <c r="Z1450" i="1"/>
  <c r="K1471" i="1"/>
  <c r="L1471" i="1"/>
  <c r="X1471" i="1"/>
  <c r="S1471" i="1"/>
  <c r="W1471" i="1"/>
  <c r="Y1471" i="1"/>
  <c r="Z1471" i="1"/>
  <c r="K1472" i="1"/>
  <c r="L1472" i="1"/>
  <c r="X1472" i="1"/>
  <c r="S1472" i="1"/>
  <c r="W1472" i="1"/>
  <c r="Y1472" i="1"/>
  <c r="Z1472" i="1"/>
  <c r="K1895" i="1"/>
  <c r="L1895" i="1"/>
  <c r="X1895" i="1"/>
  <c r="S1895" i="1"/>
  <c r="W1895" i="1"/>
  <c r="Y1895" i="1"/>
  <c r="Z1895" i="1"/>
  <c r="K2068" i="1"/>
  <c r="L2068" i="1"/>
  <c r="X2068" i="1"/>
  <c r="S2068" i="1"/>
  <c r="W2068" i="1"/>
  <c r="Y2068" i="1"/>
  <c r="Z2068" i="1"/>
  <c r="K2069" i="1"/>
  <c r="L2069" i="1"/>
  <c r="X2069" i="1"/>
  <c r="S2069" i="1"/>
  <c r="W2069" i="1"/>
  <c r="Y2069" i="1"/>
  <c r="Z2069" i="1"/>
  <c r="K2358" i="1"/>
  <c r="L2358" i="1"/>
  <c r="X2358" i="1"/>
  <c r="S2358" i="1"/>
  <c r="W2358" i="1"/>
  <c r="Y2358" i="1"/>
  <c r="Z2358" i="1"/>
  <c r="K2377" i="1"/>
  <c r="L2377" i="1"/>
  <c r="X2377" i="1"/>
  <c r="S2377" i="1"/>
  <c r="W2377" i="1"/>
  <c r="Y2377" i="1"/>
  <c r="Z2377" i="1"/>
  <c r="K2504" i="1"/>
  <c r="L2504" i="1"/>
  <c r="X2504" i="1"/>
  <c r="S2504" i="1"/>
  <c r="W2504" i="1"/>
  <c r="Y2504" i="1"/>
  <c r="Z2504" i="1"/>
  <c r="K2735" i="1"/>
  <c r="L2735" i="1"/>
  <c r="X2735" i="1"/>
  <c r="S2735" i="1"/>
  <c r="W2735" i="1"/>
  <c r="Y2735" i="1"/>
  <c r="Z2735" i="1"/>
  <c r="K2888" i="1"/>
  <c r="L2888" i="1"/>
  <c r="X2888" i="1"/>
  <c r="S2888" i="1"/>
  <c r="W2888" i="1"/>
  <c r="Y2888" i="1"/>
  <c r="Z2888" i="1"/>
  <c r="K150" i="1"/>
  <c r="L150" i="1"/>
  <c r="X150" i="1"/>
  <c r="S150" i="1"/>
  <c r="W150" i="1"/>
  <c r="Y150" i="1"/>
  <c r="Z150" i="1"/>
  <c r="K376" i="1"/>
  <c r="L376" i="1"/>
  <c r="X376" i="1"/>
  <c r="S376" i="1"/>
  <c r="W376" i="1"/>
  <c r="Y376" i="1"/>
  <c r="Z376" i="1"/>
  <c r="K582" i="1"/>
  <c r="L582" i="1"/>
  <c r="X582" i="1"/>
  <c r="S582" i="1"/>
  <c r="W582" i="1"/>
  <c r="Y582" i="1"/>
  <c r="Z582" i="1"/>
  <c r="K613" i="1"/>
  <c r="L613" i="1"/>
  <c r="X613" i="1"/>
  <c r="S613" i="1"/>
  <c r="W613" i="1"/>
  <c r="Y613" i="1"/>
  <c r="Z613" i="1"/>
  <c r="K888" i="1"/>
  <c r="L888" i="1"/>
  <c r="X888" i="1"/>
  <c r="S888" i="1"/>
  <c r="W888" i="1"/>
  <c r="Y888" i="1"/>
  <c r="Z888" i="1"/>
  <c r="K1318" i="1"/>
  <c r="L1318" i="1"/>
  <c r="X1318" i="1"/>
  <c r="S1318" i="1"/>
  <c r="W1318" i="1"/>
  <c r="Y1318" i="1"/>
  <c r="Z1318" i="1"/>
  <c r="K1411" i="1"/>
  <c r="L1411" i="1"/>
  <c r="X1411" i="1"/>
  <c r="S1411" i="1"/>
  <c r="W1411" i="1"/>
  <c r="Y1411" i="1"/>
  <c r="Z1411" i="1"/>
  <c r="K1663" i="1"/>
  <c r="L1663" i="1"/>
  <c r="X1663" i="1"/>
  <c r="S1663" i="1"/>
  <c r="W1663" i="1"/>
  <c r="Y1663" i="1"/>
  <c r="Z1663" i="1"/>
  <c r="K1664" i="1"/>
  <c r="L1664" i="1"/>
  <c r="X1664" i="1"/>
  <c r="S1664" i="1"/>
  <c r="W1664" i="1"/>
  <c r="Y1664" i="1"/>
  <c r="Z1664" i="1"/>
  <c r="K2092" i="1"/>
  <c r="L2092" i="1"/>
  <c r="X2092" i="1"/>
  <c r="S2092" i="1"/>
  <c r="W2092" i="1"/>
  <c r="Y2092" i="1"/>
  <c r="Z2092" i="1"/>
  <c r="K2185" i="1"/>
  <c r="L2185" i="1"/>
  <c r="X2185" i="1"/>
  <c r="S2185" i="1"/>
  <c r="W2185" i="1"/>
  <c r="Y2185" i="1"/>
  <c r="Z2185" i="1"/>
  <c r="K2319" i="1"/>
  <c r="L2319" i="1"/>
  <c r="X2319" i="1"/>
  <c r="S2319" i="1"/>
  <c r="W2319" i="1"/>
  <c r="Y2319" i="1"/>
  <c r="Z2319" i="1"/>
  <c r="K2398" i="1"/>
  <c r="L2398" i="1"/>
  <c r="X2398" i="1"/>
  <c r="S2398" i="1"/>
  <c r="W2398" i="1"/>
  <c r="Y2398" i="1"/>
  <c r="Z2398" i="1"/>
  <c r="K2475" i="1"/>
  <c r="L2475" i="1"/>
  <c r="X2475" i="1"/>
  <c r="S2475" i="1"/>
  <c r="W2475" i="1"/>
  <c r="Y2475" i="1"/>
  <c r="Z2475" i="1"/>
  <c r="K2695" i="1"/>
  <c r="L2695" i="1"/>
  <c r="X2695" i="1"/>
  <c r="S2695" i="1"/>
  <c r="W2695" i="1"/>
  <c r="Y2695" i="1"/>
  <c r="Z2695" i="1"/>
  <c r="K762" i="1"/>
  <c r="L762" i="1"/>
  <c r="X762" i="1"/>
  <c r="S762" i="1"/>
  <c r="W762" i="1"/>
  <c r="Y762" i="1"/>
  <c r="Z762" i="1"/>
  <c r="K2116" i="1"/>
  <c r="L2116" i="1"/>
  <c r="X2116" i="1"/>
  <c r="S2116" i="1"/>
  <c r="W2116" i="1"/>
  <c r="Y2116" i="1"/>
  <c r="Z2116" i="1"/>
  <c r="K1225" i="1"/>
  <c r="L1225" i="1"/>
  <c r="X1225" i="1"/>
  <c r="S1225" i="1"/>
  <c r="W1225" i="1"/>
  <c r="Y1225" i="1"/>
  <c r="Z1225" i="1"/>
  <c r="K1216" i="1"/>
  <c r="L1216" i="1"/>
  <c r="X1216" i="1"/>
  <c r="S1216" i="1"/>
  <c r="W1216" i="1"/>
  <c r="Y1216" i="1"/>
  <c r="Z1216" i="1"/>
  <c r="K843" i="1"/>
  <c r="L843" i="1"/>
  <c r="X843" i="1"/>
  <c r="S843" i="1"/>
  <c r="W843" i="1"/>
  <c r="Y843" i="1"/>
  <c r="Z843" i="1"/>
  <c r="K2027" i="1"/>
  <c r="L2027" i="1"/>
  <c r="X2027" i="1"/>
  <c r="S2027" i="1"/>
  <c r="W2027" i="1"/>
  <c r="Y2027" i="1"/>
  <c r="Z2027" i="1"/>
  <c r="K181" i="1"/>
  <c r="L181" i="1"/>
  <c r="X181" i="1"/>
  <c r="S181" i="1"/>
  <c r="W181" i="1"/>
  <c r="Y181" i="1"/>
  <c r="Z181" i="1"/>
  <c r="K352" i="1"/>
  <c r="L352" i="1"/>
  <c r="X352" i="1"/>
  <c r="S352" i="1"/>
  <c r="W352" i="1"/>
  <c r="Y352" i="1"/>
  <c r="Z352" i="1"/>
  <c r="K474" i="1"/>
  <c r="L474" i="1"/>
  <c r="X474" i="1"/>
  <c r="S474" i="1"/>
  <c r="W474" i="1"/>
  <c r="Y474" i="1"/>
  <c r="Z474" i="1"/>
  <c r="K740" i="1"/>
  <c r="L740" i="1"/>
  <c r="X740" i="1"/>
  <c r="S740" i="1"/>
  <c r="W740" i="1"/>
  <c r="Y740" i="1"/>
  <c r="Z740" i="1"/>
  <c r="K877" i="1"/>
  <c r="L877" i="1"/>
  <c r="X877" i="1"/>
  <c r="S877" i="1"/>
  <c r="W877" i="1"/>
  <c r="Y877" i="1"/>
  <c r="Z877" i="1"/>
  <c r="K1007" i="1"/>
  <c r="L1007" i="1"/>
  <c r="X1007" i="1"/>
  <c r="S1007" i="1"/>
  <c r="W1007" i="1"/>
  <c r="Y1007" i="1"/>
  <c r="Z1007" i="1"/>
  <c r="K1008" i="1"/>
  <c r="L1008" i="1"/>
  <c r="X1008" i="1"/>
  <c r="S1008" i="1"/>
  <c r="W1008" i="1"/>
  <c r="Y1008" i="1"/>
  <c r="Z1008" i="1"/>
  <c r="K1087" i="1"/>
  <c r="L1087" i="1"/>
  <c r="X1087" i="1"/>
  <c r="S1087" i="1"/>
  <c r="W1087" i="1"/>
  <c r="Y1087" i="1"/>
  <c r="Z1087" i="1"/>
  <c r="K1278" i="1"/>
  <c r="L1278" i="1"/>
  <c r="X1278" i="1"/>
  <c r="S1278" i="1"/>
  <c r="W1278" i="1"/>
  <c r="Y1278" i="1"/>
  <c r="Z1278" i="1"/>
  <c r="K1896" i="1"/>
  <c r="L1896" i="1"/>
  <c r="X1896" i="1"/>
  <c r="S1896" i="1"/>
  <c r="W1896" i="1"/>
  <c r="Y1896" i="1"/>
  <c r="Z1896" i="1"/>
  <c r="K2070" i="1"/>
  <c r="L2070" i="1"/>
  <c r="X2070" i="1"/>
  <c r="S2070" i="1"/>
  <c r="W2070" i="1"/>
  <c r="Y2070" i="1"/>
  <c r="Z2070" i="1"/>
  <c r="K2579" i="1"/>
  <c r="L2579" i="1"/>
  <c r="X2579" i="1"/>
  <c r="S2579" i="1"/>
  <c r="W2579" i="1"/>
  <c r="Y2579" i="1"/>
  <c r="Z2579" i="1"/>
  <c r="K2979" i="1"/>
  <c r="L2979" i="1"/>
  <c r="X2979" i="1"/>
  <c r="S2979" i="1"/>
  <c r="W2979" i="1"/>
  <c r="Y2979" i="1"/>
  <c r="Z2979" i="1"/>
  <c r="K830" i="1"/>
  <c r="L830" i="1"/>
  <c r="X830" i="1"/>
  <c r="S830" i="1"/>
  <c r="W830" i="1"/>
  <c r="Y830" i="1"/>
  <c r="Z830" i="1"/>
  <c r="K900" i="1"/>
  <c r="L900" i="1"/>
  <c r="X900" i="1"/>
  <c r="S900" i="1"/>
  <c r="W900" i="1"/>
  <c r="Y900" i="1"/>
  <c r="Z900" i="1"/>
  <c r="K1229" i="1"/>
  <c r="L1229" i="1"/>
  <c r="X1229" i="1"/>
  <c r="S1229" i="1"/>
  <c r="W1229" i="1"/>
  <c r="Y1229" i="1"/>
  <c r="Z1229" i="1"/>
  <c r="K1998" i="1"/>
  <c r="L1998" i="1"/>
  <c r="X1998" i="1"/>
  <c r="S1998" i="1"/>
  <c r="W1998" i="1"/>
  <c r="Y1998" i="1"/>
  <c r="Z1998" i="1"/>
  <c r="K2437" i="1"/>
  <c r="L2437" i="1"/>
  <c r="X2437" i="1"/>
  <c r="S2437" i="1"/>
  <c r="W2437" i="1"/>
  <c r="Y2437" i="1"/>
  <c r="Z2437" i="1"/>
  <c r="K2476" i="1"/>
  <c r="L2476" i="1"/>
  <c r="X2476" i="1"/>
  <c r="S2476" i="1"/>
  <c r="W2476" i="1"/>
  <c r="Y2476" i="1"/>
  <c r="Z2476" i="1"/>
  <c r="K2762" i="1"/>
  <c r="L2762" i="1"/>
  <c r="X2762" i="1"/>
  <c r="S2762" i="1"/>
  <c r="W2762" i="1"/>
  <c r="Y2762" i="1"/>
  <c r="Z2762" i="1"/>
  <c r="K396" i="1"/>
  <c r="L396" i="1"/>
  <c r="X396" i="1"/>
  <c r="S396" i="1"/>
  <c r="W396" i="1"/>
  <c r="Y396" i="1"/>
  <c r="Z396" i="1"/>
  <c r="K596" i="1"/>
  <c r="L596" i="1"/>
  <c r="X596" i="1"/>
  <c r="S596" i="1"/>
  <c r="W596" i="1"/>
  <c r="Y596" i="1"/>
  <c r="Z596" i="1"/>
  <c r="K1607" i="1"/>
  <c r="L1607" i="1"/>
  <c r="X1607" i="1"/>
  <c r="S1607" i="1"/>
  <c r="W1607" i="1"/>
  <c r="Y1607" i="1"/>
  <c r="Z1607" i="1"/>
  <c r="K2428" i="1"/>
  <c r="L2428" i="1"/>
  <c r="X2428" i="1"/>
  <c r="S2428" i="1"/>
  <c r="W2428" i="1"/>
  <c r="Y2428" i="1"/>
  <c r="Z2428" i="1"/>
  <c r="K2484" i="1"/>
  <c r="L2484" i="1"/>
  <c r="X2484" i="1"/>
  <c r="S2484" i="1"/>
  <c r="W2484" i="1"/>
  <c r="Y2484" i="1"/>
  <c r="Z2484" i="1"/>
  <c r="K2929" i="1"/>
  <c r="L2929" i="1"/>
  <c r="X2929" i="1"/>
  <c r="S2929" i="1"/>
  <c r="W2929" i="1"/>
  <c r="Y2929" i="1"/>
  <c r="Z2929" i="1"/>
  <c r="K2653" i="1"/>
  <c r="L2653" i="1"/>
  <c r="X2653" i="1"/>
  <c r="S2653" i="1"/>
  <c r="W2653" i="1"/>
  <c r="Y2653" i="1"/>
  <c r="Z2653" i="1"/>
  <c r="K2153" i="1"/>
  <c r="L2153" i="1"/>
  <c r="X2153" i="1"/>
  <c r="S2153" i="1"/>
  <c r="W2153" i="1"/>
  <c r="Y2153" i="1"/>
  <c r="Z2153" i="1"/>
  <c r="K1036" i="1"/>
  <c r="L1036" i="1"/>
  <c r="X1036" i="1"/>
  <c r="S1036" i="1"/>
  <c r="W1036" i="1"/>
  <c r="Y1036" i="1"/>
  <c r="Z1036" i="1"/>
  <c r="K3024" i="1"/>
  <c r="L3024" i="1"/>
  <c r="X3024" i="1"/>
  <c r="S3024" i="1"/>
  <c r="W3024" i="1"/>
  <c r="Y3024" i="1"/>
  <c r="Z3024" i="1"/>
  <c r="K13" i="1"/>
  <c r="L13" i="1"/>
  <c r="X13" i="1"/>
  <c r="S13" i="1"/>
  <c r="W13" i="1"/>
  <c r="Y13" i="1"/>
  <c r="Z13" i="1"/>
  <c r="K277" i="1"/>
  <c r="L277" i="1"/>
  <c r="X277" i="1"/>
  <c r="S277" i="1"/>
  <c r="W277" i="1"/>
  <c r="Y277" i="1"/>
  <c r="Z277" i="1"/>
  <c r="K475" i="1"/>
  <c r="L475" i="1"/>
  <c r="X475" i="1"/>
  <c r="S475" i="1"/>
  <c r="W475" i="1"/>
  <c r="Y475" i="1"/>
  <c r="Z475" i="1"/>
  <c r="K513" i="1"/>
  <c r="L513" i="1"/>
  <c r="X513" i="1"/>
  <c r="S513" i="1"/>
  <c r="W513" i="1"/>
  <c r="Y513" i="1"/>
  <c r="Z513" i="1"/>
  <c r="K706" i="1"/>
  <c r="L706" i="1"/>
  <c r="X706" i="1"/>
  <c r="S706" i="1"/>
  <c r="W706" i="1"/>
  <c r="Y706" i="1"/>
  <c r="Z706" i="1"/>
  <c r="K1180" i="1"/>
  <c r="L1180" i="1"/>
  <c r="X1180" i="1"/>
  <c r="S1180" i="1"/>
  <c r="W1180" i="1"/>
  <c r="Y1180" i="1"/>
  <c r="Z1180" i="1"/>
  <c r="K1181" i="1"/>
  <c r="L1181" i="1"/>
  <c r="X1181" i="1"/>
  <c r="S1181" i="1"/>
  <c r="W1181" i="1"/>
  <c r="Y1181" i="1"/>
  <c r="Z1181" i="1"/>
  <c r="K1244" i="1"/>
  <c r="L1244" i="1"/>
  <c r="X1244" i="1"/>
  <c r="S1244" i="1"/>
  <c r="W1244" i="1"/>
  <c r="Y1244" i="1"/>
  <c r="Z1244" i="1"/>
  <c r="K1279" i="1"/>
  <c r="L1279" i="1"/>
  <c r="X1279" i="1"/>
  <c r="S1279" i="1"/>
  <c r="W1279" i="1"/>
  <c r="Y1279" i="1"/>
  <c r="Z1279" i="1"/>
  <c r="K1280" i="1"/>
  <c r="L1280" i="1"/>
  <c r="X1280" i="1"/>
  <c r="S1280" i="1"/>
  <c r="W1280" i="1"/>
  <c r="Y1280" i="1"/>
  <c r="Z1280" i="1"/>
  <c r="K1281" i="1"/>
  <c r="L1281" i="1"/>
  <c r="X1281" i="1"/>
  <c r="S1281" i="1"/>
  <c r="W1281" i="1"/>
  <c r="Y1281" i="1"/>
  <c r="Z1281" i="1"/>
  <c r="K1282" i="1"/>
  <c r="L1282" i="1"/>
  <c r="X1282" i="1"/>
  <c r="S1282" i="1"/>
  <c r="W1282" i="1"/>
  <c r="Y1282" i="1"/>
  <c r="Z1282" i="1"/>
  <c r="K1473" i="1"/>
  <c r="L1473" i="1"/>
  <c r="X1473" i="1"/>
  <c r="S1473" i="1"/>
  <c r="W1473" i="1"/>
  <c r="Y1473" i="1"/>
  <c r="Z1473" i="1"/>
  <c r="K1721" i="1"/>
  <c r="L1721" i="1"/>
  <c r="X1721" i="1"/>
  <c r="S1721" i="1"/>
  <c r="W1721" i="1"/>
  <c r="Y1721" i="1"/>
  <c r="Z1721" i="1"/>
  <c r="K2170" i="1"/>
  <c r="L2170" i="1"/>
  <c r="X2170" i="1"/>
  <c r="S2170" i="1"/>
  <c r="W2170" i="1"/>
  <c r="Y2170" i="1"/>
  <c r="Z2170" i="1"/>
  <c r="K2580" i="1"/>
  <c r="L2580" i="1"/>
  <c r="X2580" i="1"/>
  <c r="S2580" i="1"/>
  <c r="W2580" i="1"/>
  <c r="Y2580" i="1"/>
  <c r="Z2580" i="1"/>
  <c r="K2752" i="1"/>
  <c r="L2752" i="1"/>
  <c r="X2752" i="1"/>
  <c r="S2752" i="1"/>
  <c r="W2752" i="1"/>
  <c r="Y2752" i="1"/>
  <c r="Z2752" i="1"/>
  <c r="K310" i="1"/>
  <c r="L310" i="1"/>
  <c r="X310" i="1"/>
  <c r="S310" i="1"/>
  <c r="W310" i="1"/>
  <c r="Y310" i="1"/>
  <c r="Z310" i="1"/>
  <c r="K1165" i="1"/>
  <c r="L1165" i="1"/>
  <c r="X1165" i="1"/>
  <c r="S1165" i="1"/>
  <c r="W1165" i="1"/>
  <c r="Y1165" i="1"/>
  <c r="Z1165" i="1"/>
  <c r="K1910" i="1"/>
  <c r="L1910" i="1"/>
  <c r="X1910" i="1"/>
  <c r="S1910" i="1"/>
  <c r="W1910" i="1"/>
  <c r="Y1910" i="1"/>
  <c r="Z1910" i="1"/>
  <c r="K2186" i="1"/>
  <c r="L2186" i="1"/>
  <c r="X2186" i="1"/>
  <c r="S2186" i="1"/>
  <c r="W2186" i="1"/>
  <c r="Y2186" i="1"/>
  <c r="Z2186" i="1"/>
  <c r="K2415" i="1"/>
  <c r="L2415" i="1"/>
  <c r="X2415" i="1"/>
  <c r="S2415" i="1"/>
  <c r="W2415" i="1"/>
  <c r="Y2415" i="1"/>
  <c r="Z2415" i="1"/>
  <c r="K213" i="1"/>
  <c r="L213" i="1"/>
  <c r="X213" i="1"/>
  <c r="S213" i="1"/>
  <c r="W213" i="1"/>
  <c r="Y213" i="1"/>
  <c r="Z213" i="1"/>
  <c r="K219" i="1"/>
  <c r="L219" i="1"/>
  <c r="X219" i="1"/>
  <c r="S219" i="1"/>
  <c r="W219" i="1"/>
  <c r="Y219" i="1"/>
  <c r="Z219" i="1"/>
  <c r="K1334" i="1"/>
  <c r="L1334" i="1"/>
  <c r="X1334" i="1"/>
  <c r="S1334" i="1"/>
  <c r="W1334" i="1"/>
  <c r="Y1334" i="1"/>
  <c r="Z1334" i="1"/>
  <c r="K2099" i="1"/>
  <c r="L2099" i="1"/>
  <c r="X2099" i="1"/>
  <c r="S2099" i="1"/>
  <c r="W2099" i="1"/>
  <c r="Y2099" i="1"/>
  <c r="Z2099" i="1"/>
  <c r="K56" i="1"/>
  <c r="L56" i="1"/>
  <c r="X56" i="1"/>
  <c r="S56" i="1"/>
  <c r="W56" i="1"/>
  <c r="Y56" i="1"/>
  <c r="Z56" i="1"/>
  <c r="K1731" i="1"/>
  <c r="L1731" i="1"/>
  <c r="X1731" i="1"/>
  <c r="S1731" i="1"/>
  <c r="W1731" i="1"/>
  <c r="Y1731" i="1"/>
  <c r="Z1731" i="1"/>
  <c r="K2154" i="1"/>
  <c r="L2154" i="1"/>
  <c r="X2154" i="1"/>
  <c r="S2154" i="1"/>
  <c r="W2154" i="1"/>
  <c r="Y2154" i="1"/>
  <c r="Z2154" i="1"/>
  <c r="K2956" i="1"/>
  <c r="L2956" i="1"/>
  <c r="X2956" i="1"/>
  <c r="S2956" i="1"/>
  <c r="W2956" i="1"/>
  <c r="Y2956" i="1"/>
  <c r="Z2956" i="1"/>
  <c r="K1755" i="1"/>
  <c r="L1755" i="1"/>
  <c r="X1755" i="1"/>
  <c r="S1755" i="1"/>
  <c r="W1755" i="1"/>
  <c r="Y1755" i="1"/>
  <c r="Z1755" i="1"/>
  <c r="K81" i="1"/>
  <c r="L81" i="1"/>
  <c r="X81" i="1"/>
  <c r="S81" i="1"/>
  <c r="W81" i="1"/>
  <c r="Y81" i="1"/>
  <c r="Z81" i="1"/>
  <c r="K1054" i="1"/>
  <c r="L1054" i="1"/>
  <c r="X1054" i="1"/>
  <c r="S1054" i="1"/>
  <c r="W1054" i="1"/>
  <c r="Y1054" i="1"/>
  <c r="Z1054" i="1"/>
  <c r="K2658" i="1"/>
  <c r="L2658" i="1"/>
  <c r="X2658" i="1"/>
  <c r="S2658" i="1"/>
  <c r="W2658" i="1"/>
  <c r="Y2658" i="1"/>
  <c r="Z2658" i="1"/>
  <c r="K1208" i="1"/>
  <c r="L1208" i="1"/>
  <c r="X1208" i="1"/>
  <c r="S1208" i="1"/>
  <c r="W1208" i="1"/>
  <c r="Y1208" i="1"/>
  <c r="Z1208" i="1"/>
  <c r="K245" i="1"/>
  <c r="L245" i="1"/>
  <c r="X245" i="1"/>
  <c r="S245" i="1"/>
  <c r="W245" i="1"/>
  <c r="Y245" i="1"/>
  <c r="Z245" i="1"/>
  <c r="K415" i="1"/>
  <c r="L415" i="1"/>
  <c r="X415" i="1"/>
  <c r="S415" i="1"/>
  <c r="W415" i="1"/>
  <c r="Y415" i="1"/>
  <c r="Z415" i="1"/>
  <c r="K634" i="1"/>
  <c r="L634" i="1"/>
  <c r="X634" i="1"/>
  <c r="S634" i="1"/>
  <c r="W634" i="1"/>
  <c r="Y634" i="1"/>
  <c r="Z634" i="1"/>
  <c r="K984" i="1"/>
  <c r="L984" i="1"/>
  <c r="X984" i="1"/>
  <c r="S984" i="1"/>
  <c r="W984" i="1"/>
  <c r="Y984" i="1"/>
  <c r="Z984" i="1"/>
  <c r="K1009" i="1"/>
  <c r="L1009" i="1"/>
  <c r="X1009" i="1"/>
  <c r="S1009" i="1"/>
  <c r="W1009" i="1"/>
  <c r="Y1009" i="1"/>
  <c r="Z1009" i="1"/>
  <c r="K1088" i="1"/>
  <c r="L1088" i="1"/>
  <c r="X1088" i="1"/>
  <c r="S1088" i="1"/>
  <c r="W1088" i="1"/>
  <c r="Y1088" i="1"/>
  <c r="Z1088" i="1"/>
  <c r="K1182" i="1"/>
  <c r="L1182" i="1"/>
  <c r="X1182" i="1"/>
  <c r="S1182" i="1"/>
  <c r="W1182" i="1"/>
  <c r="Y1182" i="1"/>
  <c r="Z1182" i="1"/>
  <c r="K1283" i="1"/>
  <c r="L1283" i="1"/>
  <c r="X1283" i="1"/>
  <c r="S1283" i="1"/>
  <c r="W1283" i="1"/>
  <c r="Y1283" i="1"/>
  <c r="Z1283" i="1"/>
  <c r="K1562" i="1"/>
  <c r="L1562" i="1"/>
  <c r="X1562" i="1"/>
  <c r="S1562" i="1"/>
  <c r="W1562" i="1"/>
  <c r="Y1562" i="1"/>
  <c r="Z1562" i="1"/>
  <c r="K1643" i="1"/>
  <c r="L1643" i="1"/>
  <c r="X1643" i="1"/>
  <c r="S1643" i="1"/>
  <c r="W1643" i="1"/>
  <c r="Y1643" i="1"/>
  <c r="Z1643" i="1"/>
  <c r="K1722" i="1"/>
  <c r="L1722" i="1"/>
  <c r="X1722" i="1"/>
  <c r="S1722" i="1"/>
  <c r="W1722" i="1"/>
  <c r="Y1722" i="1"/>
  <c r="Z1722" i="1"/>
  <c r="K2171" i="1"/>
  <c r="L2171" i="1"/>
  <c r="X2171" i="1"/>
  <c r="S2171" i="1"/>
  <c r="W2171" i="1"/>
  <c r="Y2171" i="1"/>
  <c r="Z2171" i="1"/>
  <c r="K2647" i="1"/>
  <c r="L2647" i="1"/>
  <c r="X2647" i="1"/>
  <c r="S2647" i="1"/>
  <c r="W2647" i="1"/>
  <c r="Y2647" i="1"/>
  <c r="Z2647" i="1"/>
  <c r="K2865" i="1"/>
  <c r="L2865" i="1"/>
  <c r="X2865" i="1"/>
  <c r="S2865" i="1"/>
  <c r="W2865" i="1"/>
  <c r="Y2865" i="1"/>
  <c r="Z2865" i="1"/>
  <c r="K2947" i="1"/>
  <c r="L2947" i="1"/>
  <c r="X2947" i="1"/>
  <c r="S2947" i="1"/>
  <c r="W2947" i="1"/>
  <c r="Y2947" i="1"/>
  <c r="Z2947" i="1"/>
  <c r="K124" i="1"/>
  <c r="L124" i="1"/>
  <c r="X124" i="1"/>
  <c r="S124" i="1"/>
  <c r="W124" i="1"/>
  <c r="Y124" i="1"/>
  <c r="Z124" i="1"/>
  <c r="K198" i="1"/>
  <c r="L198" i="1"/>
  <c r="X198" i="1"/>
  <c r="S198" i="1"/>
  <c r="W198" i="1"/>
  <c r="Y198" i="1"/>
  <c r="Z198" i="1"/>
  <c r="K483" i="1"/>
  <c r="L483" i="1"/>
  <c r="X483" i="1"/>
  <c r="S483" i="1"/>
  <c r="W483" i="1"/>
  <c r="Y483" i="1"/>
  <c r="Z483" i="1"/>
  <c r="K654" i="1"/>
  <c r="L654" i="1"/>
  <c r="X654" i="1"/>
  <c r="S654" i="1"/>
  <c r="W654" i="1"/>
  <c r="Y654" i="1"/>
  <c r="Z654" i="1"/>
  <c r="K754" i="1"/>
  <c r="L754" i="1"/>
  <c r="X754" i="1"/>
  <c r="S754" i="1"/>
  <c r="W754" i="1"/>
  <c r="Y754" i="1"/>
  <c r="Z754" i="1"/>
  <c r="K1166" i="1"/>
  <c r="L1166" i="1"/>
  <c r="X1166" i="1"/>
  <c r="S1166" i="1"/>
  <c r="W1166" i="1"/>
  <c r="Y1166" i="1"/>
  <c r="Z1166" i="1"/>
  <c r="K1766" i="1"/>
  <c r="L1766" i="1"/>
  <c r="X1766" i="1"/>
  <c r="S1766" i="1"/>
  <c r="W1766" i="1"/>
  <c r="Y1766" i="1"/>
  <c r="Z1766" i="1"/>
  <c r="K1911" i="1"/>
  <c r="L1911" i="1"/>
  <c r="X1911" i="1"/>
  <c r="S1911" i="1"/>
  <c r="W1911" i="1"/>
  <c r="Y1911" i="1"/>
  <c r="Z1911" i="1"/>
  <c r="K1912" i="1"/>
  <c r="L1912" i="1"/>
  <c r="X1912" i="1"/>
  <c r="S1912" i="1"/>
  <c r="W1912" i="1"/>
  <c r="Y1912" i="1"/>
  <c r="Z1912" i="1"/>
  <c r="K1932" i="1"/>
  <c r="L1932" i="1"/>
  <c r="X1932" i="1"/>
  <c r="S1932" i="1"/>
  <c r="W1932" i="1"/>
  <c r="Y1932" i="1"/>
  <c r="Z1932" i="1"/>
  <c r="K2093" i="1"/>
  <c r="L2093" i="1"/>
  <c r="X2093" i="1"/>
  <c r="S2093" i="1"/>
  <c r="W2093" i="1"/>
  <c r="Y2093" i="1"/>
  <c r="Z2093" i="1"/>
  <c r="K2284" i="1"/>
  <c r="L2284" i="1"/>
  <c r="X2284" i="1"/>
  <c r="S2284" i="1"/>
  <c r="W2284" i="1"/>
  <c r="Y2284" i="1"/>
  <c r="Z2284" i="1"/>
  <c r="K2320" i="1"/>
  <c r="L2320" i="1"/>
  <c r="X2320" i="1"/>
  <c r="S2320" i="1"/>
  <c r="W2320" i="1"/>
  <c r="Y2320" i="1"/>
  <c r="Z2320" i="1"/>
  <c r="K2416" i="1"/>
  <c r="L2416" i="1"/>
  <c r="X2416" i="1"/>
  <c r="S2416" i="1"/>
  <c r="W2416" i="1"/>
  <c r="Y2416" i="1"/>
  <c r="Z2416" i="1"/>
  <c r="K2763" i="1"/>
  <c r="L2763" i="1"/>
  <c r="X2763" i="1"/>
  <c r="S2763" i="1"/>
  <c r="W2763" i="1"/>
  <c r="Y2763" i="1"/>
  <c r="Z2763" i="1"/>
  <c r="K494" i="1"/>
  <c r="L494" i="1"/>
  <c r="X494" i="1"/>
  <c r="S494" i="1"/>
  <c r="W494" i="1"/>
  <c r="Y494" i="1"/>
  <c r="Z494" i="1"/>
  <c r="K801" i="1"/>
  <c r="L801" i="1"/>
  <c r="X801" i="1"/>
  <c r="S801" i="1"/>
  <c r="W801" i="1"/>
  <c r="Y801" i="1"/>
  <c r="Z801" i="1"/>
  <c r="K2117" i="1"/>
  <c r="L2117" i="1"/>
  <c r="X2117" i="1"/>
  <c r="S2117" i="1"/>
  <c r="W2117" i="1"/>
  <c r="Y2117" i="1"/>
  <c r="Z2117" i="1"/>
  <c r="K848" i="1"/>
  <c r="L848" i="1"/>
  <c r="X848" i="1"/>
  <c r="S848" i="1"/>
  <c r="W848" i="1"/>
  <c r="Y848" i="1"/>
  <c r="Z848" i="1"/>
  <c r="K19" i="1"/>
  <c r="L19" i="1"/>
  <c r="X19" i="1"/>
  <c r="S19" i="1"/>
  <c r="W19" i="1"/>
  <c r="Y19" i="1"/>
  <c r="Z19" i="1"/>
  <c r="K3046" i="1"/>
  <c r="L3046" i="1"/>
  <c r="X3046" i="1"/>
  <c r="S3046" i="1"/>
  <c r="W3046" i="1"/>
  <c r="Y3046" i="1"/>
  <c r="Z3046" i="1"/>
  <c r="K96" i="1"/>
  <c r="L96" i="1"/>
  <c r="X96" i="1"/>
  <c r="S96" i="1"/>
  <c r="W96" i="1"/>
  <c r="Y96" i="1"/>
  <c r="Z96" i="1"/>
  <c r="K1532" i="1"/>
  <c r="L1532" i="1"/>
  <c r="X1532" i="1"/>
  <c r="S1532" i="1"/>
  <c r="W1532" i="1"/>
  <c r="Y1532" i="1"/>
  <c r="Z1532" i="1"/>
  <c r="K1525" i="1"/>
  <c r="L1525" i="1"/>
  <c r="X1525" i="1"/>
  <c r="S1525" i="1"/>
  <c r="W1525" i="1"/>
  <c r="Y1525" i="1"/>
  <c r="Z1525" i="1"/>
  <c r="K322" i="1"/>
  <c r="L322" i="1"/>
  <c r="X322" i="1"/>
  <c r="S322" i="1"/>
  <c r="W322" i="1"/>
  <c r="Y322" i="1"/>
  <c r="Z322" i="1"/>
  <c r="K4" i="1"/>
  <c r="L4" i="1"/>
  <c r="X4" i="1"/>
  <c r="S4" i="1"/>
  <c r="W4" i="1"/>
  <c r="Y4" i="1"/>
  <c r="Z4" i="1"/>
  <c r="K67" i="1"/>
  <c r="L67" i="1"/>
  <c r="X67" i="1"/>
  <c r="S67" i="1"/>
  <c r="W67" i="1"/>
  <c r="Y67" i="1"/>
  <c r="Z67" i="1"/>
  <c r="K86" i="1"/>
  <c r="L86" i="1"/>
  <c r="X86" i="1"/>
  <c r="S86" i="1"/>
  <c r="W86" i="1"/>
  <c r="Y86" i="1"/>
  <c r="Z86" i="1"/>
  <c r="K459" i="1"/>
  <c r="L459" i="1"/>
  <c r="X459" i="1"/>
  <c r="S459" i="1"/>
  <c r="W459" i="1"/>
  <c r="Y459" i="1"/>
  <c r="Z459" i="1"/>
  <c r="K1089" i="1"/>
  <c r="L1089" i="1"/>
  <c r="X1089" i="1"/>
  <c r="S1089" i="1"/>
  <c r="W1089" i="1"/>
  <c r="Y1089" i="1"/>
  <c r="Z1089" i="1"/>
  <c r="K1148" i="1"/>
  <c r="L1148" i="1"/>
  <c r="X1148" i="1"/>
  <c r="S1148" i="1"/>
  <c r="W1148" i="1"/>
  <c r="Y1148" i="1"/>
  <c r="Z1148" i="1"/>
  <c r="K1245" i="1"/>
  <c r="L1245" i="1"/>
  <c r="X1245" i="1"/>
  <c r="S1245" i="1"/>
  <c r="W1245" i="1"/>
  <c r="Y1245" i="1"/>
  <c r="Z1245" i="1"/>
  <c r="K1544" i="1"/>
  <c r="L1544" i="1"/>
  <c r="X1544" i="1"/>
  <c r="S1544" i="1"/>
  <c r="W1544" i="1"/>
  <c r="Y1544" i="1"/>
  <c r="Z1544" i="1"/>
  <c r="K2028" i="1"/>
  <c r="L2028" i="1"/>
  <c r="X2028" i="1"/>
  <c r="S2028" i="1"/>
  <c r="W2028" i="1"/>
  <c r="Y2028" i="1"/>
  <c r="Z2028" i="1"/>
  <c r="K2505" i="1"/>
  <c r="L2505" i="1"/>
  <c r="X2505" i="1"/>
  <c r="S2505" i="1"/>
  <c r="W2505" i="1"/>
  <c r="Y2505" i="1"/>
  <c r="Z2505" i="1"/>
  <c r="K2581" i="1"/>
  <c r="L2581" i="1"/>
  <c r="X2581" i="1"/>
  <c r="S2581" i="1"/>
  <c r="W2581" i="1"/>
  <c r="Y2581" i="1"/>
  <c r="Z2581" i="1"/>
  <c r="K2753" i="1"/>
  <c r="L2753" i="1"/>
  <c r="X2753" i="1"/>
  <c r="S2753" i="1"/>
  <c r="W2753" i="1"/>
  <c r="Y2753" i="1"/>
  <c r="Z2753" i="1"/>
  <c r="K2846" i="1"/>
  <c r="L2846" i="1"/>
  <c r="X2846" i="1"/>
  <c r="S2846" i="1"/>
  <c r="W2846" i="1"/>
  <c r="Y2846" i="1"/>
  <c r="Z2846" i="1"/>
  <c r="K3008" i="1"/>
  <c r="L3008" i="1"/>
  <c r="X3008" i="1"/>
  <c r="S3008" i="1"/>
  <c r="W3008" i="1"/>
  <c r="Y3008" i="1"/>
  <c r="Z3008" i="1"/>
  <c r="K3051" i="1"/>
  <c r="L3051" i="1"/>
  <c r="X3051" i="1"/>
  <c r="S3051" i="1"/>
  <c r="W3051" i="1"/>
  <c r="Y3051" i="1"/>
  <c r="Z3051" i="1"/>
  <c r="K199" i="1"/>
  <c r="L199" i="1"/>
  <c r="X199" i="1"/>
  <c r="S199" i="1"/>
  <c r="W199" i="1"/>
  <c r="Y199" i="1"/>
  <c r="Z199" i="1"/>
  <c r="K559" i="1"/>
  <c r="L559" i="1"/>
  <c r="X559" i="1"/>
  <c r="S559" i="1"/>
  <c r="W559" i="1"/>
  <c r="Y559" i="1"/>
  <c r="Z559" i="1"/>
  <c r="K655" i="1"/>
  <c r="L655" i="1"/>
  <c r="X655" i="1"/>
  <c r="S655" i="1"/>
  <c r="W655" i="1"/>
  <c r="Y655" i="1"/>
  <c r="Z655" i="1"/>
  <c r="K755" i="1"/>
  <c r="L755" i="1"/>
  <c r="X755" i="1"/>
  <c r="S755" i="1"/>
  <c r="W755" i="1"/>
  <c r="Y755" i="1"/>
  <c r="Z755" i="1"/>
  <c r="K949" i="1"/>
  <c r="L949" i="1"/>
  <c r="X949" i="1"/>
  <c r="S949" i="1"/>
  <c r="W949" i="1"/>
  <c r="Y949" i="1"/>
  <c r="Z949" i="1"/>
  <c r="K1026" i="1"/>
  <c r="L1026" i="1"/>
  <c r="X1026" i="1"/>
  <c r="S1026" i="1"/>
  <c r="W1026" i="1"/>
  <c r="Y1026" i="1"/>
  <c r="Z1026" i="1"/>
  <c r="K1043" i="1"/>
  <c r="L1043" i="1"/>
  <c r="X1043" i="1"/>
  <c r="S1043" i="1"/>
  <c r="W1043" i="1"/>
  <c r="Y1043" i="1"/>
  <c r="Z1043" i="1"/>
  <c r="K1099" i="1"/>
  <c r="L1099" i="1"/>
  <c r="X1099" i="1"/>
  <c r="S1099" i="1"/>
  <c r="W1099" i="1"/>
  <c r="Y1099" i="1"/>
  <c r="Z1099" i="1"/>
  <c r="K1167" i="1"/>
  <c r="L1167" i="1"/>
  <c r="X1167" i="1"/>
  <c r="S1167" i="1"/>
  <c r="W1167" i="1"/>
  <c r="Y1167" i="1"/>
  <c r="Z1167" i="1"/>
  <c r="K1319" i="1"/>
  <c r="L1319" i="1"/>
  <c r="X1319" i="1"/>
  <c r="S1319" i="1"/>
  <c r="W1319" i="1"/>
  <c r="Y1319" i="1"/>
  <c r="Z1319" i="1"/>
  <c r="K1412" i="1"/>
  <c r="L1412" i="1"/>
  <c r="X1412" i="1"/>
  <c r="S1412" i="1"/>
  <c r="W1412" i="1"/>
  <c r="Y1412" i="1"/>
  <c r="Z1412" i="1"/>
  <c r="K1728" i="1"/>
  <c r="L1728" i="1"/>
  <c r="X1728" i="1"/>
  <c r="S1728" i="1"/>
  <c r="W1728" i="1"/>
  <c r="Y1728" i="1"/>
  <c r="Z1728" i="1"/>
  <c r="K1743" i="1"/>
  <c r="L1743" i="1"/>
  <c r="X1743" i="1"/>
  <c r="S1743" i="1"/>
  <c r="W1743" i="1"/>
  <c r="Y1743" i="1"/>
  <c r="Z1743" i="1"/>
  <c r="K2249" i="1"/>
  <c r="L2249" i="1"/>
  <c r="X2249" i="1"/>
  <c r="S2249" i="1"/>
  <c r="W2249" i="1"/>
  <c r="Y2249" i="1"/>
  <c r="Z2249" i="1"/>
  <c r="K2321" i="1"/>
  <c r="L2321" i="1"/>
  <c r="X2321" i="1"/>
  <c r="S2321" i="1"/>
  <c r="W2321" i="1"/>
  <c r="Y2321" i="1"/>
  <c r="Z2321" i="1"/>
  <c r="K2340" i="1"/>
  <c r="L2340" i="1"/>
  <c r="X2340" i="1"/>
  <c r="S2340" i="1"/>
  <c r="W2340" i="1"/>
  <c r="Y2340" i="1"/>
  <c r="Z2340" i="1"/>
  <c r="K2417" i="1"/>
  <c r="L2417" i="1"/>
  <c r="X2417" i="1"/>
  <c r="S2417" i="1"/>
  <c r="W2417" i="1"/>
  <c r="Y2417" i="1"/>
  <c r="Z2417" i="1"/>
  <c r="K2601" i="1"/>
  <c r="L2601" i="1"/>
  <c r="X2601" i="1"/>
  <c r="S2601" i="1"/>
  <c r="W2601" i="1"/>
  <c r="Y2601" i="1"/>
  <c r="Z2601" i="1"/>
  <c r="K2974" i="1"/>
  <c r="L2974" i="1"/>
  <c r="X2974" i="1"/>
  <c r="S2974" i="1"/>
  <c r="W2974" i="1"/>
  <c r="Y2974" i="1"/>
  <c r="Z2974" i="1"/>
  <c r="K142" i="1"/>
  <c r="L142" i="1"/>
  <c r="X142" i="1"/>
  <c r="S142" i="1"/>
  <c r="W142" i="1"/>
  <c r="Y142" i="1"/>
  <c r="Z142" i="1"/>
  <c r="K590" i="1"/>
  <c r="L590" i="1"/>
  <c r="X590" i="1"/>
  <c r="S590" i="1"/>
  <c r="W590" i="1"/>
  <c r="Y590" i="1"/>
  <c r="Z590" i="1"/>
  <c r="K691" i="1"/>
  <c r="L691" i="1"/>
  <c r="X691" i="1"/>
  <c r="S691" i="1"/>
  <c r="W691" i="1"/>
  <c r="Y691" i="1"/>
  <c r="Z691" i="1"/>
  <c r="K2770" i="1"/>
  <c r="L2770" i="1"/>
  <c r="X2770" i="1"/>
  <c r="S2770" i="1"/>
  <c r="W2770" i="1"/>
  <c r="Y2770" i="1"/>
  <c r="Z2770" i="1"/>
  <c r="K2133" i="1"/>
  <c r="L2133" i="1"/>
  <c r="X2133" i="1"/>
  <c r="S2133" i="1"/>
  <c r="W2133" i="1"/>
  <c r="Y2133" i="1"/>
  <c r="Z2133" i="1"/>
  <c r="K97" i="1"/>
  <c r="L97" i="1"/>
  <c r="X97" i="1"/>
  <c r="S97" i="1"/>
  <c r="W97" i="1"/>
  <c r="Y97" i="1"/>
  <c r="Z97" i="1"/>
  <c r="K2719" i="1"/>
  <c r="L2719" i="1"/>
  <c r="X2719" i="1"/>
  <c r="S2719" i="1"/>
  <c r="W2719" i="1"/>
  <c r="Y2719" i="1"/>
  <c r="Z2719" i="1"/>
  <c r="K327" i="1"/>
  <c r="L327" i="1"/>
  <c r="X327" i="1"/>
  <c r="S327" i="1"/>
  <c r="W327" i="1"/>
  <c r="Y327" i="1"/>
  <c r="Z327" i="1"/>
  <c r="K502" i="1"/>
  <c r="L502" i="1"/>
  <c r="X502" i="1"/>
  <c r="S502" i="1"/>
  <c r="W502" i="1"/>
  <c r="Y502" i="1"/>
  <c r="Z502" i="1"/>
  <c r="K897" i="1"/>
  <c r="L897" i="1"/>
  <c r="X897" i="1"/>
  <c r="S897" i="1"/>
  <c r="W897" i="1"/>
  <c r="Y897" i="1"/>
  <c r="Z897" i="1"/>
  <c r="K272" i="1"/>
  <c r="L272" i="1"/>
  <c r="X272" i="1"/>
  <c r="S272" i="1"/>
  <c r="W272" i="1"/>
  <c r="Y272" i="1"/>
  <c r="Z272" i="1"/>
  <c r="K87" i="1"/>
  <c r="L87" i="1"/>
  <c r="X87" i="1"/>
  <c r="S87" i="1"/>
  <c r="W87" i="1"/>
  <c r="Y87" i="1"/>
  <c r="Z87" i="1"/>
  <c r="K607" i="1"/>
  <c r="L607" i="1"/>
  <c r="X607" i="1"/>
  <c r="S607" i="1"/>
  <c r="W607" i="1"/>
  <c r="Y607" i="1"/>
  <c r="Z607" i="1"/>
  <c r="K635" i="1"/>
  <c r="L635" i="1"/>
  <c r="X635" i="1"/>
  <c r="S635" i="1"/>
  <c r="W635" i="1"/>
  <c r="Y635" i="1"/>
  <c r="Z635" i="1"/>
  <c r="K741" i="1"/>
  <c r="L741" i="1"/>
  <c r="X741" i="1"/>
  <c r="S741" i="1"/>
  <c r="W741" i="1"/>
  <c r="Y741" i="1"/>
  <c r="Z741" i="1"/>
  <c r="K919" i="1"/>
  <c r="L919" i="1"/>
  <c r="X919" i="1"/>
  <c r="S919" i="1"/>
  <c r="W919" i="1"/>
  <c r="Y919" i="1"/>
  <c r="Z919" i="1"/>
  <c r="K1149" i="1"/>
  <c r="L1149" i="1"/>
  <c r="X1149" i="1"/>
  <c r="S1149" i="1"/>
  <c r="W1149" i="1"/>
  <c r="Y1149" i="1"/>
  <c r="Z1149" i="1"/>
  <c r="K1873" i="1"/>
  <c r="L1873" i="1"/>
  <c r="X1873" i="1"/>
  <c r="S1873" i="1"/>
  <c r="W1873" i="1"/>
  <c r="Y1873" i="1"/>
  <c r="Z1873" i="1"/>
  <c r="K2172" i="1"/>
  <c r="L2172" i="1"/>
  <c r="X2172" i="1"/>
  <c r="S2172" i="1"/>
  <c r="W2172" i="1"/>
  <c r="Y2172" i="1"/>
  <c r="Z2172" i="1"/>
  <c r="K2173" i="1"/>
  <c r="L2173" i="1"/>
  <c r="X2173" i="1"/>
  <c r="S2173" i="1"/>
  <c r="W2173" i="1"/>
  <c r="Y2173" i="1"/>
  <c r="Z2173" i="1"/>
  <c r="K2212" i="1"/>
  <c r="L2212" i="1"/>
  <c r="X2212" i="1"/>
  <c r="S2212" i="1"/>
  <c r="W2212" i="1"/>
  <c r="Y2212" i="1"/>
  <c r="Z2212" i="1"/>
  <c r="K2359" i="1"/>
  <c r="L2359" i="1"/>
  <c r="X2359" i="1"/>
  <c r="S2359" i="1"/>
  <c r="W2359" i="1"/>
  <c r="Y2359" i="1"/>
  <c r="Z2359" i="1"/>
  <c r="K2360" i="1"/>
  <c r="L2360" i="1"/>
  <c r="X2360" i="1"/>
  <c r="S2360" i="1"/>
  <c r="W2360" i="1"/>
  <c r="Y2360" i="1"/>
  <c r="Z2360" i="1"/>
  <c r="K2582" i="1"/>
  <c r="L2582" i="1"/>
  <c r="X2582" i="1"/>
  <c r="S2582" i="1"/>
  <c r="W2582" i="1"/>
  <c r="Y2582" i="1"/>
  <c r="Z2582" i="1"/>
  <c r="K2798" i="1"/>
  <c r="L2798" i="1"/>
  <c r="X2798" i="1"/>
  <c r="S2798" i="1"/>
  <c r="W2798" i="1"/>
  <c r="Y2798" i="1"/>
  <c r="Z2798" i="1"/>
  <c r="K3031" i="1"/>
  <c r="L3031" i="1"/>
  <c r="X3031" i="1"/>
  <c r="S3031" i="1"/>
  <c r="W3031" i="1"/>
  <c r="Y3031" i="1"/>
  <c r="Z3031" i="1"/>
  <c r="K439" i="1"/>
  <c r="L439" i="1"/>
  <c r="X439" i="1"/>
  <c r="S439" i="1"/>
  <c r="W439" i="1"/>
  <c r="Y439" i="1"/>
  <c r="Z439" i="1"/>
  <c r="K950" i="1"/>
  <c r="L950" i="1"/>
  <c r="X950" i="1"/>
  <c r="S950" i="1"/>
  <c r="W950" i="1"/>
  <c r="Y950" i="1"/>
  <c r="Z950" i="1"/>
  <c r="K1027" i="1"/>
  <c r="L1027" i="1"/>
  <c r="X1027" i="1"/>
  <c r="S1027" i="1"/>
  <c r="W1027" i="1"/>
  <c r="Y1027" i="1"/>
  <c r="Z1027" i="1"/>
  <c r="K1193" i="1"/>
  <c r="L1193" i="1"/>
  <c r="X1193" i="1"/>
  <c r="S1193" i="1"/>
  <c r="W1193" i="1"/>
  <c r="Y1193" i="1"/>
  <c r="Z1193" i="1"/>
  <c r="K1320" i="1"/>
  <c r="L1320" i="1"/>
  <c r="X1320" i="1"/>
  <c r="S1320" i="1"/>
  <c r="W1320" i="1"/>
  <c r="Y1320" i="1"/>
  <c r="Z1320" i="1"/>
  <c r="K1780" i="1"/>
  <c r="L1780" i="1"/>
  <c r="X1780" i="1"/>
  <c r="S1780" i="1"/>
  <c r="W1780" i="1"/>
  <c r="Y1780" i="1"/>
  <c r="Z1780" i="1"/>
  <c r="K2322" i="1"/>
  <c r="L2322" i="1"/>
  <c r="X2322" i="1"/>
  <c r="S2322" i="1"/>
  <c r="W2322" i="1"/>
  <c r="Y2322" i="1"/>
  <c r="Z2322" i="1"/>
  <c r="K2347" i="1"/>
  <c r="L2347" i="1"/>
  <c r="X2347" i="1"/>
  <c r="S2347" i="1"/>
  <c r="W2347" i="1"/>
  <c r="Y2347" i="1"/>
  <c r="Z2347" i="1"/>
  <c r="K1117" i="1"/>
  <c r="L1117" i="1"/>
  <c r="X1117" i="1"/>
  <c r="S1117" i="1"/>
  <c r="W1117" i="1"/>
  <c r="Y1117" i="1"/>
  <c r="Z1117" i="1"/>
  <c r="K2118" i="1"/>
  <c r="L2118" i="1"/>
  <c r="X2118" i="1"/>
  <c r="S2118" i="1"/>
  <c r="W2118" i="1"/>
  <c r="Y2118" i="1"/>
  <c r="Z2118" i="1"/>
  <c r="K2622" i="1"/>
  <c r="L2622" i="1"/>
  <c r="X2622" i="1"/>
  <c r="S2622" i="1"/>
  <c r="W2622" i="1"/>
  <c r="Y2622" i="1"/>
  <c r="Z2622" i="1"/>
  <c r="K57" i="1"/>
  <c r="L57" i="1"/>
  <c r="X57" i="1"/>
  <c r="S57" i="1"/>
  <c r="W57" i="1"/>
  <c r="Y57" i="1"/>
  <c r="Z57" i="1"/>
  <c r="K765" i="1"/>
  <c r="L765" i="1"/>
  <c r="X765" i="1"/>
  <c r="S765" i="1"/>
  <c r="W765" i="1"/>
  <c r="Y765" i="1"/>
  <c r="Z765" i="1"/>
  <c r="K810" i="1"/>
  <c r="L810" i="1"/>
  <c r="X810" i="1"/>
  <c r="S810" i="1"/>
  <c r="W810" i="1"/>
  <c r="Y810" i="1"/>
  <c r="Z810" i="1"/>
  <c r="K2636" i="1"/>
  <c r="L2636" i="1"/>
  <c r="X2636" i="1"/>
  <c r="S2636" i="1"/>
  <c r="W2636" i="1"/>
  <c r="Y2636" i="1"/>
  <c r="Z2636" i="1"/>
  <c r="K62" i="1"/>
  <c r="L62" i="1"/>
  <c r="X62" i="1"/>
  <c r="S62" i="1"/>
  <c r="W62" i="1"/>
  <c r="Y62" i="1"/>
  <c r="Z62" i="1"/>
  <c r="K716" i="1"/>
  <c r="L716" i="1"/>
  <c r="X716" i="1"/>
  <c r="S716" i="1"/>
  <c r="W716" i="1"/>
  <c r="Y716" i="1"/>
  <c r="Z716" i="1"/>
  <c r="K2850" i="1"/>
  <c r="L2850" i="1"/>
  <c r="X2850" i="1"/>
  <c r="S2850" i="1"/>
  <c r="W2850" i="1"/>
  <c r="Y2850" i="1"/>
  <c r="Z2850" i="1"/>
  <c r="K1587" i="1"/>
  <c r="L1587" i="1"/>
  <c r="X1587" i="1"/>
  <c r="S1587" i="1"/>
  <c r="W1587" i="1"/>
  <c r="Y1587" i="1"/>
  <c r="Z1587" i="1"/>
  <c r="K1964" i="1"/>
  <c r="L1964" i="1"/>
  <c r="X1964" i="1"/>
  <c r="S1964" i="1"/>
  <c r="W1964" i="1"/>
  <c r="Y1964" i="1"/>
  <c r="Z1964" i="1"/>
  <c r="K399" i="1"/>
  <c r="L399" i="1"/>
  <c r="X399" i="1"/>
  <c r="S399" i="1"/>
  <c r="W399" i="1"/>
  <c r="Y399" i="1"/>
  <c r="Z399" i="1"/>
  <c r="K1105" i="1"/>
  <c r="L1105" i="1"/>
  <c r="X1105" i="1"/>
  <c r="S1105" i="1"/>
  <c r="W1105" i="1"/>
  <c r="Y1105" i="1"/>
  <c r="Z1105" i="1"/>
  <c r="K1173" i="1"/>
  <c r="L1173" i="1"/>
  <c r="X1173" i="1"/>
  <c r="S1173" i="1"/>
  <c r="W1173" i="1"/>
  <c r="Y1173" i="1"/>
  <c r="Z1173" i="1"/>
  <c r="K422" i="1"/>
  <c r="L422" i="1"/>
  <c r="X422" i="1"/>
  <c r="S422" i="1"/>
  <c r="W422" i="1"/>
  <c r="Y422" i="1"/>
  <c r="Z422" i="1"/>
  <c r="K520" i="1"/>
  <c r="L520" i="1"/>
  <c r="X520" i="1"/>
  <c r="S520" i="1"/>
  <c r="W520" i="1"/>
  <c r="Y520" i="1"/>
  <c r="Z520" i="1"/>
  <c r="K1772" i="1"/>
  <c r="L1772" i="1"/>
  <c r="X1772" i="1"/>
  <c r="S1772" i="1"/>
  <c r="W1772" i="1"/>
  <c r="Y1772" i="1"/>
  <c r="Z1772" i="1"/>
  <c r="K460" i="1"/>
  <c r="L460" i="1"/>
  <c r="X460" i="1"/>
  <c r="S460" i="1"/>
  <c r="W460" i="1"/>
  <c r="Y460" i="1"/>
  <c r="Z460" i="1"/>
  <c r="K608" i="1"/>
  <c r="L608" i="1"/>
  <c r="X608" i="1"/>
  <c r="S608" i="1"/>
  <c r="W608" i="1"/>
  <c r="Y608" i="1"/>
  <c r="Z608" i="1"/>
  <c r="K920" i="1"/>
  <c r="L920" i="1"/>
  <c r="X920" i="1"/>
  <c r="S920" i="1"/>
  <c r="W920" i="1"/>
  <c r="Y920" i="1"/>
  <c r="Z920" i="1"/>
  <c r="K1090" i="1"/>
  <c r="L1090" i="1"/>
  <c r="X1090" i="1"/>
  <c r="S1090" i="1"/>
  <c r="W1090" i="1"/>
  <c r="Y1090" i="1"/>
  <c r="Z1090" i="1"/>
  <c r="K1183" i="1"/>
  <c r="L1183" i="1"/>
  <c r="X1183" i="1"/>
  <c r="S1183" i="1"/>
  <c r="W1183" i="1"/>
  <c r="Y1183" i="1"/>
  <c r="Z1183" i="1"/>
  <c r="K1394" i="1"/>
  <c r="L1394" i="1"/>
  <c r="X1394" i="1"/>
  <c r="S1394" i="1"/>
  <c r="W1394" i="1"/>
  <c r="Y1394" i="1"/>
  <c r="Z1394" i="1"/>
  <c r="K1474" i="1"/>
  <c r="L1474" i="1"/>
  <c r="X1474" i="1"/>
  <c r="S1474" i="1"/>
  <c r="W1474" i="1"/>
  <c r="Y1474" i="1"/>
  <c r="Z1474" i="1"/>
  <c r="K1750" i="1"/>
  <c r="L1750" i="1"/>
  <c r="X1750" i="1"/>
  <c r="S1750" i="1"/>
  <c r="W1750" i="1"/>
  <c r="Y1750" i="1"/>
  <c r="Z1750" i="1"/>
  <c r="K1824" i="1"/>
  <c r="L1824" i="1"/>
  <c r="X1824" i="1"/>
  <c r="S1824" i="1"/>
  <c r="W1824" i="1"/>
  <c r="Y1824" i="1"/>
  <c r="Z1824" i="1"/>
  <c r="K1874" i="1"/>
  <c r="L1874" i="1"/>
  <c r="X1874" i="1"/>
  <c r="S1874" i="1"/>
  <c r="W1874" i="1"/>
  <c r="Y1874" i="1"/>
  <c r="Z1874" i="1"/>
  <c r="K2071" i="1"/>
  <c r="L2071" i="1"/>
  <c r="X2071" i="1"/>
  <c r="S2071" i="1"/>
  <c r="W2071" i="1"/>
  <c r="Y2071" i="1"/>
  <c r="Z2071" i="1"/>
  <c r="K2236" i="1"/>
  <c r="L2236" i="1"/>
  <c r="X2236" i="1"/>
  <c r="S2236" i="1"/>
  <c r="W2236" i="1"/>
  <c r="Y2236" i="1"/>
  <c r="Z2236" i="1"/>
  <c r="K2551" i="1"/>
  <c r="L2551" i="1"/>
  <c r="X2551" i="1"/>
  <c r="S2551" i="1"/>
  <c r="W2551" i="1"/>
  <c r="Y2551" i="1"/>
  <c r="Z2551" i="1"/>
  <c r="K2672" i="1"/>
  <c r="L2672" i="1"/>
  <c r="X2672" i="1"/>
  <c r="S2672" i="1"/>
  <c r="W2672" i="1"/>
  <c r="Y2672" i="1"/>
  <c r="Z2672" i="1"/>
  <c r="K2754" i="1"/>
  <c r="L2754" i="1"/>
  <c r="X2754" i="1"/>
  <c r="S2754" i="1"/>
  <c r="W2754" i="1"/>
  <c r="Y2754" i="1"/>
  <c r="Z2754" i="1"/>
  <c r="K234" i="1"/>
  <c r="L234" i="1"/>
  <c r="X234" i="1"/>
  <c r="S234" i="1"/>
  <c r="W234" i="1"/>
  <c r="Y234" i="1"/>
  <c r="Z234" i="1"/>
  <c r="K377" i="1"/>
  <c r="L377" i="1"/>
  <c r="X377" i="1"/>
  <c r="S377" i="1"/>
  <c r="W377" i="1"/>
  <c r="Y377" i="1"/>
  <c r="Z377" i="1"/>
  <c r="K560" i="1"/>
  <c r="L560" i="1"/>
  <c r="X560" i="1"/>
  <c r="S560" i="1"/>
  <c r="W560" i="1"/>
  <c r="Y560" i="1"/>
  <c r="Z560" i="1"/>
  <c r="K673" i="1"/>
  <c r="L673" i="1"/>
  <c r="X673" i="1"/>
  <c r="S673" i="1"/>
  <c r="W673" i="1"/>
  <c r="Y673" i="1"/>
  <c r="Z673" i="1"/>
  <c r="K889" i="1"/>
  <c r="L889" i="1"/>
  <c r="X889" i="1"/>
  <c r="S889" i="1"/>
  <c r="W889" i="1"/>
  <c r="Y889" i="1"/>
  <c r="Z889" i="1"/>
  <c r="K1321" i="1"/>
  <c r="L1321" i="1"/>
  <c r="X1321" i="1"/>
  <c r="S1321" i="1"/>
  <c r="W1321" i="1"/>
  <c r="Y1321" i="1"/>
  <c r="Z1321" i="1"/>
  <c r="K1999" i="1"/>
  <c r="L1999" i="1"/>
  <c r="X1999" i="1"/>
  <c r="S1999" i="1"/>
  <c r="W1999" i="1"/>
  <c r="Y1999" i="1"/>
  <c r="Z1999" i="1"/>
  <c r="K2602" i="1"/>
  <c r="L2602" i="1"/>
  <c r="X2602" i="1"/>
  <c r="S2602" i="1"/>
  <c r="W2602" i="1"/>
  <c r="Y2602" i="1"/>
  <c r="Z2602" i="1"/>
  <c r="K2707" i="1"/>
  <c r="L2707" i="1"/>
  <c r="X2707" i="1"/>
  <c r="S2707" i="1"/>
  <c r="W2707" i="1"/>
  <c r="Y2707" i="1"/>
  <c r="Z2707" i="1"/>
  <c r="K2815" i="1"/>
  <c r="L2815" i="1"/>
  <c r="X2815" i="1"/>
  <c r="S2815" i="1"/>
  <c r="W2815" i="1"/>
  <c r="Y2815" i="1"/>
  <c r="Z2815" i="1"/>
  <c r="K2874" i="1"/>
  <c r="L2874" i="1"/>
  <c r="X2874" i="1"/>
  <c r="S2874" i="1"/>
  <c r="W2874" i="1"/>
  <c r="Y2874" i="1"/>
  <c r="Z2874" i="1"/>
  <c r="K316" i="1"/>
  <c r="L316" i="1"/>
  <c r="X316" i="1"/>
  <c r="S316" i="1"/>
  <c r="W316" i="1"/>
  <c r="Y316" i="1"/>
  <c r="Z316" i="1"/>
  <c r="K953" i="1"/>
  <c r="L953" i="1"/>
  <c r="X953" i="1"/>
  <c r="S953" i="1"/>
  <c r="W953" i="1"/>
  <c r="Y953" i="1"/>
  <c r="Z953" i="1"/>
  <c r="K1941" i="1"/>
  <c r="L1941" i="1"/>
  <c r="X1941" i="1"/>
  <c r="S1941" i="1"/>
  <c r="W1941" i="1"/>
  <c r="Y1941" i="1"/>
  <c r="Z1941" i="1"/>
  <c r="K1945" i="1"/>
  <c r="L1945" i="1"/>
  <c r="X1945" i="1"/>
  <c r="S1945" i="1"/>
  <c r="W1945" i="1"/>
  <c r="Y1945" i="1"/>
  <c r="Z1945" i="1"/>
  <c r="K2532" i="1"/>
  <c r="L2532" i="1"/>
  <c r="X2532" i="1"/>
  <c r="S2532" i="1"/>
  <c r="W2532" i="1"/>
  <c r="Y2532" i="1"/>
  <c r="Z2532" i="1"/>
  <c r="K3022" i="1"/>
  <c r="L3022" i="1"/>
  <c r="X3022" i="1"/>
  <c r="S3022" i="1"/>
  <c r="W3022" i="1"/>
  <c r="Y3022" i="1"/>
  <c r="Z3022" i="1"/>
  <c r="K1069" i="1"/>
  <c r="L1069" i="1"/>
  <c r="X1069" i="1"/>
  <c r="S1069" i="1"/>
  <c r="W1069" i="1"/>
  <c r="Y1069" i="1"/>
  <c r="Z1069" i="1"/>
  <c r="K2743" i="1"/>
  <c r="L2743" i="1"/>
  <c r="X2743" i="1"/>
  <c r="S2743" i="1"/>
  <c r="W2743" i="1"/>
  <c r="Y2743" i="1"/>
  <c r="Z2743" i="1"/>
  <c r="K2492" i="1"/>
  <c r="L2492" i="1"/>
  <c r="X2492" i="1"/>
  <c r="S2492" i="1"/>
  <c r="W2492" i="1"/>
  <c r="Y2492" i="1"/>
  <c r="Z2492" i="1"/>
  <c r="K2831" i="1"/>
  <c r="L2831" i="1"/>
  <c r="X2831" i="1"/>
  <c r="S2831" i="1"/>
  <c r="W2831" i="1"/>
  <c r="Y2831" i="1"/>
  <c r="Z2831" i="1"/>
  <c r="K2612" i="1"/>
  <c r="L2612" i="1"/>
  <c r="X2612" i="1"/>
  <c r="S2612" i="1"/>
  <c r="W2612" i="1"/>
  <c r="Y2612" i="1"/>
  <c r="Z2612" i="1"/>
  <c r="K107" i="1"/>
  <c r="L107" i="1"/>
  <c r="X107" i="1"/>
  <c r="S107" i="1"/>
  <c r="W107" i="1"/>
  <c r="Y107" i="1"/>
  <c r="Z107" i="1"/>
  <c r="K182" i="1"/>
  <c r="L182" i="1"/>
  <c r="X182" i="1"/>
  <c r="S182" i="1"/>
  <c r="W182" i="1"/>
  <c r="Y182" i="1"/>
  <c r="Z182" i="1"/>
  <c r="K293" i="1"/>
  <c r="L293" i="1"/>
  <c r="X293" i="1"/>
  <c r="S293" i="1"/>
  <c r="W293" i="1"/>
  <c r="Y293" i="1"/>
  <c r="Z293" i="1"/>
  <c r="K636" i="1"/>
  <c r="L636" i="1"/>
  <c r="X636" i="1"/>
  <c r="S636" i="1"/>
  <c r="W636" i="1"/>
  <c r="Y636" i="1"/>
  <c r="Z636" i="1"/>
  <c r="K1475" i="1"/>
  <c r="L1475" i="1"/>
  <c r="X1475" i="1"/>
  <c r="S1475" i="1"/>
  <c r="W1475" i="1"/>
  <c r="Y1475" i="1"/>
  <c r="Z1475" i="1"/>
  <c r="K1957" i="1"/>
  <c r="L1957" i="1"/>
  <c r="X1957" i="1"/>
  <c r="S1957" i="1"/>
  <c r="W1957" i="1"/>
  <c r="Y1957" i="1"/>
  <c r="Z1957" i="1"/>
  <c r="K1971" i="1"/>
  <c r="L1971" i="1"/>
  <c r="X1971" i="1"/>
  <c r="S1971" i="1"/>
  <c r="W1971" i="1"/>
  <c r="Y1971" i="1"/>
  <c r="Z1971" i="1"/>
  <c r="K1972" i="1"/>
  <c r="L1972" i="1"/>
  <c r="X1972" i="1"/>
  <c r="S1972" i="1"/>
  <c r="W1972" i="1"/>
  <c r="Y1972" i="1"/>
  <c r="Z1972" i="1"/>
  <c r="K2237" i="1"/>
  <c r="L2237" i="1"/>
  <c r="X2237" i="1"/>
  <c r="S2237" i="1"/>
  <c r="W2237" i="1"/>
  <c r="Y2237" i="1"/>
  <c r="Z2237" i="1"/>
  <c r="K2866" i="1"/>
  <c r="L2866" i="1"/>
  <c r="X2866" i="1"/>
  <c r="S2866" i="1"/>
  <c r="W2866" i="1"/>
  <c r="Y2866" i="1"/>
  <c r="Z2866" i="1"/>
  <c r="K656" i="1"/>
  <c r="L656" i="1"/>
  <c r="X656" i="1"/>
  <c r="S656" i="1"/>
  <c r="W656" i="1"/>
  <c r="Y656" i="1"/>
  <c r="Z656" i="1"/>
  <c r="K1665" i="1"/>
  <c r="L1665" i="1"/>
  <c r="X1665" i="1"/>
  <c r="S1665" i="1"/>
  <c r="W1665" i="1"/>
  <c r="Y1665" i="1"/>
  <c r="Z1665" i="1"/>
  <c r="K1767" i="1"/>
  <c r="L1767" i="1"/>
  <c r="X1767" i="1"/>
  <c r="S1767" i="1"/>
  <c r="W1767" i="1"/>
  <c r="Y1767" i="1"/>
  <c r="Z1767" i="1"/>
  <c r="K1786" i="1"/>
  <c r="L1786" i="1"/>
  <c r="X1786" i="1"/>
  <c r="S1786" i="1"/>
  <c r="W1786" i="1"/>
  <c r="Y1786" i="1"/>
  <c r="Z1786" i="1"/>
  <c r="K2323" i="1"/>
  <c r="L2323" i="1"/>
  <c r="X2323" i="1"/>
  <c r="S2323" i="1"/>
  <c r="W2323" i="1"/>
  <c r="Y2323" i="1"/>
  <c r="Z2323" i="1"/>
  <c r="K2324" i="1"/>
  <c r="L2324" i="1"/>
  <c r="X2324" i="1"/>
  <c r="S2324" i="1"/>
  <c r="W2324" i="1"/>
  <c r="Y2324" i="1"/>
  <c r="Z2324" i="1"/>
  <c r="K2525" i="1"/>
  <c r="L2525" i="1"/>
  <c r="X2525" i="1"/>
  <c r="S2525" i="1"/>
  <c r="W2525" i="1"/>
  <c r="Y2525" i="1"/>
  <c r="Z2525" i="1"/>
  <c r="K2882" i="1"/>
  <c r="L2882" i="1"/>
  <c r="X2882" i="1"/>
  <c r="S2882" i="1"/>
  <c r="W2882" i="1"/>
  <c r="Y2882" i="1"/>
  <c r="Z2882" i="1"/>
  <c r="K2937" i="1"/>
  <c r="L2937" i="1"/>
  <c r="X2937" i="1"/>
  <c r="S2937" i="1"/>
  <c r="W2937" i="1"/>
  <c r="Y2937" i="1"/>
  <c r="Z2937" i="1"/>
  <c r="K3039" i="1"/>
  <c r="L3039" i="1"/>
  <c r="X3039" i="1"/>
  <c r="S3039" i="1"/>
  <c r="W3039" i="1"/>
  <c r="Y3039" i="1"/>
  <c r="Z3039" i="1"/>
  <c r="K3040" i="1"/>
  <c r="L3040" i="1"/>
  <c r="X3040" i="1"/>
  <c r="S3040" i="1"/>
  <c r="W3040" i="1"/>
  <c r="Y3040" i="1"/>
  <c r="Z3040" i="1"/>
  <c r="K1853" i="1"/>
  <c r="L1853" i="1"/>
  <c r="X1853" i="1"/>
  <c r="S1853" i="1"/>
  <c r="W1853" i="1"/>
  <c r="Y1853" i="1"/>
  <c r="Z1853" i="1"/>
  <c r="K846" i="1"/>
  <c r="L846" i="1"/>
  <c r="X846" i="1"/>
  <c r="S846" i="1"/>
  <c r="W846" i="1"/>
  <c r="Y846" i="1"/>
  <c r="Z846" i="1"/>
  <c r="K841" i="1"/>
  <c r="L841" i="1"/>
  <c r="X841" i="1"/>
  <c r="S841" i="1"/>
  <c r="W841" i="1"/>
  <c r="Y841" i="1"/>
  <c r="Z841" i="1"/>
  <c r="K849" i="1"/>
  <c r="L849" i="1"/>
  <c r="X849" i="1"/>
  <c r="S849" i="1"/>
  <c r="W849" i="1"/>
  <c r="Y849" i="1"/>
  <c r="Z849" i="1"/>
  <c r="K1361" i="1"/>
  <c r="L1361" i="1"/>
  <c r="X1361" i="1"/>
  <c r="S1361" i="1"/>
  <c r="W1361" i="1"/>
  <c r="Y1361" i="1"/>
  <c r="Z1361" i="1"/>
  <c r="K2132" i="1"/>
  <c r="L2132" i="1"/>
  <c r="X2132" i="1"/>
  <c r="S2132" i="1"/>
  <c r="W2132" i="1"/>
  <c r="Y2132" i="1"/>
  <c r="Z2132" i="1"/>
  <c r="K2655" i="1"/>
  <c r="L2655" i="1"/>
  <c r="X2655" i="1"/>
  <c r="S2655" i="1"/>
  <c r="W2655" i="1"/>
  <c r="Y2655" i="1"/>
  <c r="Z2655" i="1"/>
  <c r="K665" i="1"/>
  <c r="L665" i="1"/>
  <c r="X665" i="1"/>
  <c r="S665" i="1"/>
  <c r="W665" i="1"/>
  <c r="Y665" i="1"/>
  <c r="Z665" i="1"/>
  <c r="K276" i="1"/>
  <c r="L276" i="1"/>
  <c r="X276" i="1"/>
  <c r="S276" i="1"/>
  <c r="W276" i="1"/>
  <c r="Y276" i="1"/>
  <c r="Z276" i="1"/>
  <c r="K2907" i="1"/>
  <c r="L2907" i="1"/>
  <c r="X2907" i="1"/>
  <c r="S2907" i="1"/>
  <c r="W2907" i="1"/>
  <c r="Y2907" i="1"/>
  <c r="Z2907" i="1"/>
  <c r="K2854" i="1"/>
  <c r="L2854" i="1"/>
  <c r="X2854" i="1"/>
  <c r="S2854" i="1"/>
  <c r="W2854" i="1"/>
  <c r="Y2854" i="1"/>
  <c r="Z2854" i="1"/>
  <c r="K230" i="1"/>
  <c r="L230" i="1"/>
  <c r="X230" i="1"/>
  <c r="S230" i="1"/>
  <c r="W230" i="1"/>
  <c r="Y230" i="1"/>
  <c r="Z230" i="1"/>
  <c r="K385" i="1"/>
  <c r="L385" i="1"/>
  <c r="X385" i="1"/>
  <c r="S385" i="1"/>
  <c r="W385" i="1"/>
  <c r="Y385" i="1"/>
  <c r="Z385" i="1"/>
  <c r="K476" i="1"/>
  <c r="L476" i="1"/>
  <c r="X476" i="1"/>
  <c r="S476" i="1"/>
  <c r="W476" i="1"/>
  <c r="Y476" i="1"/>
  <c r="Z476" i="1"/>
  <c r="K535" i="1"/>
  <c r="L535" i="1"/>
  <c r="X535" i="1"/>
  <c r="S535" i="1"/>
  <c r="W535" i="1"/>
  <c r="Y535" i="1"/>
  <c r="Z535" i="1"/>
  <c r="K823" i="1"/>
  <c r="L823" i="1"/>
  <c r="X823" i="1"/>
  <c r="S823" i="1"/>
  <c r="W823" i="1"/>
  <c r="Y823" i="1"/>
  <c r="Z823" i="1"/>
  <c r="K1111" i="1"/>
  <c r="L1111" i="1"/>
  <c r="X1111" i="1"/>
  <c r="S1111" i="1"/>
  <c r="W1111" i="1"/>
  <c r="Y1111" i="1"/>
  <c r="Z1111" i="1"/>
  <c r="K1150" i="1"/>
  <c r="L1150" i="1"/>
  <c r="X1150" i="1"/>
  <c r="S1150" i="1"/>
  <c r="W1150" i="1"/>
  <c r="Y1150" i="1"/>
  <c r="Z1150" i="1"/>
  <c r="K1246" i="1"/>
  <c r="L1246" i="1"/>
  <c r="X1246" i="1"/>
  <c r="S1246" i="1"/>
  <c r="W1246" i="1"/>
  <c r="Y1246" i="1"/>
  <c r="Z1246" i="1"/>
  <c r="K1284" i="1"/>
  <c r="L1284" i="1"/>
  <c r="X1284" i="1"/>
  <c r="S1284" i="1"/>
  <c r="W1284" i="1"/>
  <c r="Y1284" i="1"/>
  <c r="Z1284" i="1"/>
  <c r="K1644" i="1"/>
  <c r="L1644" i="1"/>
  <c r="X1644" i="1"/>
  <c r="S1644" i="1"/>
  <c r="W1644" i="1"/>
  <c r="Y1644" i="1"/>
  <c r="Z1644" i="1"/>
  <c r="K1897" i="1"/>
  <c r="L1897" i="1"/>
  <c r="X1897" i="1"/>
  <c r="S1897" i="1"/>
  <c r="W1897" i="1"/>
  <c r="Y1897" i="1"/>
  <c r="Z1897" i="1"/>
  <c r="K2238" i="1"/>
  <c r="L2238" i="1"/>
  <c r="X2238" i="1"/>
  <c r="S2238" i="1"/>
  <c r="W2238" i="1"/>
  <c r="Y2238" i="1"/>
  <c r="Z2238" i="1"/>
  <c r="K2462" i="1"/>
  <c r="L2462" i="1"/>
  <c r="X2462" i="1"/>
  <c r="S2462" i="1"/>
  <c r="W2462" i="1"/>
  <c r="Y2462" i="1"/>
  <c r="Z2462" i="1"/>
  <c r="K2463" i="1"/>
  <c r="L2463" i="1"/>
  <c r="X2463" i="1"/>
  <c r="S2463" i="1"/>
  <c r="W2463" i="1"/>
  <c r="Y2463" i="1"/>
  <c r="Z2463" i="1"/>
  <c r="K2673" i="1"/>
  <c r="L2673" i="1"/>
  <c r="X2673" i="1"/>
  <c r="S2673" i="1"/>
  <c r="W2673" i="1"/>
  <c r="Y2673" i="1"/>
  <c r="Z2673" i="1"/>
  <c r="K268" i="1"/>
  <c r="L268" i="1"/>
  <c r="X268" i="1"/>
  <c r="S268" i="1"/>
  <c r="W268" i="1"/>
  <c r="Y268" i="1"/>
  <c r="Z268" i="1"/>
  <c r="K378" i="1"/>
  <c r="L378" i="1"/>
  <c r="X378" i="1"/>
  <c r="S378" i="1"/>
  <c r="W378" i="1"/>
  <c r="Y378" i="1"/>
  <c r="Z378" i="1"/>
  <c r="K491" i="1"/>
  <c r="L491" i="1"/>
  <c r="X491" i="1"/>
  <c r="S491" i="1"/>
  <c r="W491" i="1"/>
  <c r="Y491" i="1"/>
  <c r="Z491" i="1"/>
  <c r="K583" i="1"/>
  <c r="L583" i="1"/>
  <c r="X583" i="1"/>
  <c r="S583" i="1"/>
  <c r="W583" i="1"/>
  <c r="Y583" i="1"/>
  <c r="Z583" i="1"/>
  <c r="K584" i="1"/>
  <c r="L584" i="1"/>
  <c r="X584" i="1"/>
  <c r="S584" i="1"/>
  <c r="W584" i="1"/>
  <c r="Y584" i="1"/>
  <c r="Z584" i="1"/>
  <c r="K831" i="1"/>
  <c r="L831" i="1"/>
  <c r="X831" i="1"/>
  <c r="S831" i="1"/>
  <c r="W831" i="1"/>
  <c r="Y831" i="1"/>
  <c r="Z831" i="1"/>
  <c r="K1770" i="1"/>
  <c r="L1770" i="1"/>
  <c r="X1770" i="1"/>
  <c r="S1770" i="1"/>
  <c r="W1770" i="1"/>
  <c r="Y1770" i="1"/>
  <c r="Z1770" i="1"/>
  <c r="K1913" i="1"/>
  <c r="L1913" i="1"/>
  <c r="X1913" i="1"/>
  <c r="S1913" i="1"/>
  <c r="W1913" i="1"/>
  <c r="Y1913" i="1"/>
  <c r="Z1913" i="1"/>
  <c r="K2187" i="1"/>
  <c r="L2187" i="1"/>
  <c r="X2187" i="1"/>
  <c r="S2187" i="1"/>
  <c r="W2187" i="1"/>
  <c r="Y2187" i="1"/>
  <c r="Z2187" i="1"/>
  <c r="K2741" i="1"/>
  <c r="L2741" i="1"/>
  <c r="X2741" i="1"/>
  <c r="S2741" i="1"/>
  <c r="W2741" i="1"/>
  <c r="Y2741" i="1"/>
  <c r="Z2741" i="1"/>
  <c r="K2764" i="1"/>
  <c r="L2764" i="1"/>
  <c r="X2764" i="1"/>
  <c r="S2764" i="1"/>
  <c r="W2764" i="1"/>
  <c r="Y2764" i="1"/>
  <c r="Z2764" i="1"/>
  <c r="K1357" i="1"/>
  <c r="L1357" i="1"/>
  <c r="X1357" i="1"/>
  <c r="S1357" i="1"/>
  <c r="W1357" i="1"/>
  <c r="Y1357" i="1"/>
  <c r="Z1357" i="1"/>
  <c r="K1921" i="1"/>
  <c r="L1921" i="1"/>
  <c r="X1921" i="1"/>
  <c r="S1921" i="1"/>
  <c r="W1921" i="1"/>
  <c r="Y1921" i="1"/>
  <c r="Z1921" i="1"/>
  <c r="K811" i="1"/>
  <c r="L811" i="1"/>
  <c r="X811" i="1"/>
  <c r="S811" i="1"/>
  <c r="W811" i="1"/>
  <c r="Y811" i="1"/>
  <c r="Z811" i="1"/>
  <c r="K812" i="1"/>
  <c r="L812" i="1"/>
  <c r="X812" i="1"/>
  <c r="S812" i="1"/>
  <c r="W812" i="1"/>
  <c r="Y812" i="1"/>
  <c r="Z812" i="1"/>
  <c r="K2435" i="1"/>
  <c r="L2435" i="1"/>
  <c r="X2435" i="1"/>
  <c r="S2435" i="1"/>
  <c r="W2435" i="1"/>
  <c r="Y2435" i="1"/>
  <c r="Z2435" i="1"/>
  <c r="K2438" i="1"/>
  <c r="L2438" i="1"/>
  <c r="X2438" i="1"/>
  <c r="S2438" i="1"/>
  <c r="W2438" i="1"/>
  <c r="Y2438" i="1"/>
  <c r="Z2438" i="1"/>
  <c r="K76" i="1"/>
  <c r="L76" i="1"/>
  <c r="X76" i="1"/>
  <c r="S76" i="1"/>
  <c r="W76" i="1"/>
  <c r="Y76" i="1"/>
  <c r="Z76" i="1"/>
  <c r="K2155" i="1"/>
  <c r="L2155" i="1"/>
  <c r="X2155" i="1"/>
  <c r="S2155" i="1"/>
  <c r="W2155" i="1"/>
  <c r="Y2155" i="1"/>
  <c r="Z2155" i="1"/>
  <c r="K989" i="1"/>
  <c r="L989" i="1"/>
  <c r="X989" i="1"/>
  <c r="S989" i="1"/>
  <c r="W989" i="1"/>
  <c r="Y989" i="1"/>
  <c r="Z989" i="1"/>
  <c r="K1761" i="1"/>
  <c r="L1761" i="1"/>
  <c r="X1761" i="1"/>
  <c r="S1761" i="1"/>
  <c r="W1761" i="1"/>
  <c r="Y1761" i="1"/>
  <c r="Z1761" i="1"/>
  <c r="K467" i="1"/>
  <c r="L467" i="1"/>
  <c r="X467" i="1"/>
  <c r="S467" i="1"/>
  <c r="W467" i="1"/>
  <c r="Y467" i="1"/>
  <c r="Z467" i="1"/>
  <c r="K1672" i="1"/>
  <c r="L1672" i="1"/>
  <c r="X1672" i="1"/>
  <c r="S1672" i="1"/>
  <c r="W1672" i="1"/>
  <c r="Y1672" i="1"/>
  <c r="Z1672" i="1"/>
  <c r="K2277" i="1"/>
  <c r="L2277" i="1"/>
  <c r="X2277" i="1"/>
  <c r="S2277" i="1"/>
  <c r="W2277" i="1"/>
  <c r="Y2277" i="1"/>
  <c r="Z2277" i="1"/>
  <c r="K2659" i="1"/>
  <c r="L2659" i="1"/>
  <c r="X2659" i="1"/>
  <c r="S2659" i="1"/>
  <c r="W2659" i="1"/>
  <c r="Y2659" i="1"/>
  <c r="Z2659" i="1"/>
  <c r="K2720" i="1"/>
  <c r="L2720" i="1"/>
  <c r="X2720" i="1"/>
  <c r="S2720" i="1"/>
  <c r="W2720" i="1"/>
  <c r="Y2720" i="1"/>
  <c r="Z2720" i="1"/>
  <c r="K461" i="1"/>
  <c r="L461" i="1"/>
  <c r="X461" i="1"/>
  <c r="S461" i="1"/>
  <c r="W461" i="1"/>
  <c r="Y461" i="1"/>
  <c r="Z461" i="1"/>
  <c r="K514" i="1"/>
  <c r="L514" i="1"/>
  <c r="X514" i="1"/>
  <c r="S514" i="1"/>
  <c r="W514" i="1"/>
  <c r="Y514" i="1"/>
  <c r="Z514" i="1"/>
  <c r="K536" i="1"/>
  <c r="L536" i="1"/>
  <c r="X536" i="1"/>
  <c r="S536" i="1"/>
  <c r="W536" i="1"/>
  <c r="Y536" i="1"/>
  <c r="Z536" i="1"/>
  <c r="K537" i="1"/>
  <c r="L537" i="1"/>
  <c r="X537" i="1"/>
  <c r="S537" i="1"/>
  <c r="W537" i="1"/>
  <c r="Y537" i="1"/>
  <c r="Z537" i="1"/>
  <c r="K742" i="1"/>
  <c r="L742" i="1"/>
  <c r="X742" i="1"/>
  <c r="S742" i="1"/>
  <c r="W742" i="1"/>
  <c r="Y742" i="1"/>
  <c r="Z742" i="1"/>
  <c r="K1091" i="1"/>
  <c r="L1091" i="1"/>
  <c r="X1091" i="1"/>
  <c r="S1091" i="1"/>
  <c r="W1091" i="1"/>
  <c r="Y1091" i="1"/>
  <c r="Z1091" i="1"/>
  <c r="K1645" i="1"/>
  <c r="L1645" i="1"/>
  <c r="X1645" i="1"/>
  <c r="S1645" i="1"/>
  <c r="W1645" i="1"/>
  <c r="Y1645" i="1"/>
  <c r="Z1645" i="1"/>
  <c r="K2239" i="1"/>
  <c r="L2239" i="1"/>
  <c r="X2239" i="1"/>
  <c r="S2239" i="1"/>
  <c r="W2239" i="1"/>
  <c r="Y2239" i="1"/>
  <c r="Z2239" i="1"/>
  <c r="K2980" i="1"/>
  <c r="L2980" i="1"/>
  <c r="X2980" i="1"/>
  <c r="S2980" i="1"/>
  <c r="W2980" i="1"/>
  <c r="Y2980" i="1"/>
  <c r="Z2980" i="1"/>
  <c r="K3000" i="1"/>
  <c r="L3000" i="1"/>
  <c r="X3000" i="1"/>
  <c r="S3000" i="1"/>
  <c r="W3000" i="1"/>
  <c r="Y3000" i="1"/>
  <c r="Z3000" i="1"/>
  <c r="K200" i="1"/>
  <c r="L200" i="1"/>
  <c r="X200" i="1"/>
  <c r="S200" i="1"/>
  <c r="W200" i="1"/>
  <c r="Y200" i="1"/>
  <c r="Z200" i="1"/>
  <c r="K258" i="1"/>
  <c r="L258" i="1"/>
  <c r="X258" i="1"/>
  <c r="S258" i="1"/>
  <c r="W258" i="1"/>
  <c r="Y258" i="1"/>
  <c r="Z258" i="1"/>
  <c r="K443" i="1"/>
  <c r="L443" i="1"/>
  <c r="X443" i="1"/>
  <c r="S443" i="1"/>
  <c r="W443" i="1"/>
  <c r="Y443" i="1"/>
  <c r="Z443" i="1"/>
  <c r="K561" i="1"/>
  <c r="L561" i="1"/>
  <c r="X561" i="1"/>
  <c r="S561" i="1"/>
  <c r="W561" i="1"/>
  <c r="Y561" i="1"/>
  <c r="Z561" i="1"/>
  <c r="K1492" i="1"/>
  <c r="L1492" i="1"/>
  <c r="X1492" i="1"/>
  <c r="S1492" i="1"/>
  <c r="W1492" i="1"/>
  <c r="Y1492" i="1"/>
  <c r="Z1492" i="1"/>
  <c r="K1666" i="1"/>
  <c r="L1666" i="1"/>
  <c r="X1666" i="1"/>
  <c r="S1666" i="1"/>
  <c r="W1666" i="1"/>
  <c r="Y1666" i="1"/>
  <c r="Z1666" i="1"/>
  <c r="K2708" i="1"/>
  <c r="L2708" i="1"/>
  <c r="X2708" i="1"/>
  <c r="S2708" i="1"/>
  <c r="W2708" i="1"/>
  <c r="Y2708" i="1"/>
  <c r="Z2708" i="1"/>
  <c r="K678" i="1"/>
  <c r="L678" i="1"/>
  <c r="X678" i="1"/>
  <c r="S678" i="1"/>
  <c r="W678" i="1"/>
  <c r="Y678" i="1"/>
  <c r="Z678" i="1"/>
  <c r="K1353" i="1"/>
  <c r="L1353" i="1"/>
  <c r="X1353" i="1"/>
  <c r="S1353" i="1"/>
  <c r="W1353" i="1"/>
  <c r="Y1353" i="1"/>
  <c r="Z1353" i="1"/>
  <c r="K1520" i="1"/>
  <c r="L1520" i="1"/>
  <c r="X1520" i="1"/>
  <c r="S1520" i="1"/>
  <c r="W1520" i="1"/>
  <c r="Y1520" i="1"/>
  <c r="Z1520" i="1"/>
  <c r="K1600" i="1"/>
  <c r="L1600" i="1"/>
  <c r="X1600" i="1"/>
  <c r="S1600" i="1"/>
  <c r="W1600" i="1"/>
  <c r="Y1600" i="1"/>
  <c r="Z1600" i="1"/>
  <c r="K2023" i="1"/>
  <c r="L2023" i="1"/>
  <c r="X2023" i="1"/>
  <c r="S2023" i="1"/>
  <c r="W2023" i="1"/>
  <c r="Y2023" i="1"/>
  <c r="Z2023" i="1"/>
  <c r="K2119" i="1"/>
  <c r="L2119" i="1"/>
  <c r="X2119" i="1"/>
  <c r="S2119" i="1"/>
  <c r="W2119" i="1"/>
  <c r="Y2119" i="1"/>
  <c r="Z2119" i="1"/>
  <c r="K2343" i="1"/>
  <c r="L2343" i="1"/>
  <c r="X2343" i="1"/>
  <c r="S2343" i="1"/>
  <c r="W2343" i="1"/>
  <c r="Y2343" i="1"/>
  <c r="Z2343" i="1"/>
  <c r="K28" i="1"/>
  <c r="L28" i="1"/>
  <c r="X28" i="1"/>
  <c r="S28" i="1"/>
  <c r="W28" i="1"/>
  <c r="Y28" i="1"/>
  <c r="Z28" i="1"/>
  <c r="K464" i="1"/>
  <c r="L464" i="1"/>
  <c r="X464" i="1"/>
  <c r="S464" i="1"/>
  <c r="W464" i="1"/>
  <c r="Y464" i="1"/>
  <c r="Z464" i="1"/>
  <c r="K2034" i="1"/>
  <c r="L2034" i="1"/>
  <c r="X2034" i="1"/>
  <c r="S2034" i="1"/>
  <c r="W2034" i="1"/>
  <c r="Y2034" i="1"/>
  <c r="Z2034" i="1"/>
  <c r="K2125" i="1"/>
  <c r="L2125" i="1"/>
  <c r="X2125" i="1"/>
  <c r="S2125" i="1"/>
  <c r="W2125" i="1"/>
  <c r="Y2125" i="1"/>
  <c r="Z2125" i="1"/>
  <c r="K3050" i="1"/>
  <c r="L3050" i="1"/>
  <c r="X3050" i="1"/>
  <c r="S3050" i="1"/>
  <c r="W3050" i="1"/>
  <c r="Y3050" i="1"/>
  <c r="Z3050" i="1"/>
  <c r="K2537" i="1"/>
  <c r="L2537" i="1"/>
  <c r="X2537" i="1"/>
  <c r="S2537" i="1"/>
  <c r="W2537" i="1"/>
  <c r="Y2537" i="1"/>
  <c r="Z2537" i="1"/>
  <c r="K41" i="1"/>
  <c r="L41" i="1"/>
  <c r="X41" i="1"/>
  <c r="S41" i="1"/>
  <c r="W41" i="1"/>
  <c r="Y41" i="1"/>
  <c r="Z41" i="1"/>
  <c r="K246" i="1"/>
  <c r="L246" i="1"/>
  <c r="X246" i="1"/>
  <c r="S246" i="1"/>
  <c r="W246" i="1"/>
  <c r="Y246" i="1"/>
  <c r="Z246" i="1"/>
  <c r="K294" i="1"/>
  <c r="L294" i="1"/>
  <c r="X294" i="1"/>
  <c r="S294" i="1"/>
  <c r="W294" i="1"/>
  <c r="Y294" i="1"/>
  <c r="Z294" i="1"/>
  <c r="K295" i="1"/>
  <c r="L295" i="1"/>
  <c r="X295" i="1"/>
  <c r="S295" i="1"/>
  <c r="W295" i="1"/>
  <c r="Y295" i="1"/>
  <c r="Z295" i="1"/>
  <c r="K538" i="1"/>
  <c r="L538" i="1"/>
  <c r="X538" i="1"/>
  <c r="S538" i="1"/>
  <c r="W538" i="1"/>
  <c r="Y538" i="1"/>
  <c r="Z538" i="1"/>
  <c r="K1010" i="1"/>
  <c r="L1010" i="1"/>
  <c r="X1010" i="1"/>
  <c r="S1010" i="1"/>
  <c r="W1010" i="1"/>
  <c r="Y1010" i="1"/>
  <c r="Z1010" i="1"/>
  <c r="K1038" i="1"/>
  <c r="L1038" i="1"/>
  <c r="X1038" i="1"/>
  <c r="S1038" i="1"/>
  <c r="W1038" i="1"/>
  <c r="Y1038" i="1"/>
  <c r="Z1038" i="1"/>
  <c r="K1285" i="1"/>
  <c r="L1285" i="1"/>
  <c r="X1285" i="1"/>
  <c r="S1285" i="1"/>
  <c r="W1285" i="1"/>
  <c r="Y1285" i="1"/>
  <c r="Z1285" i="1"/>
  <c r="K1286" i="1"/>
  <c r="L1286" i="1"/>
  <c r="X1286" i="1"/>
  <c r="S1286" i="1"/>
  <c r="W1286" i="1"/>
  <c r="Y1286" i="1"/>
  <c r="Z1286" i="1"/>
  <c r="K1370" i="1"/>
  <c r="L1370" i="1"/>
  <c r="X1370" i="1"/>
  <c r="S1370" i="1"/>
  <c r="W1370" i="1"/>
  <c r="Y1370" i="1"/>
  <c r="Z1370" i="1"/>
  <c r="K1898" i="1"/>
  <c r="L1898" i="1"/>
  <c r="X1898" i="1"/>
  <c r="S1898" i="1"/>
  <c r="W1898" i="1"/>
  <c r="Y1898" i="1"/>
  <c r="Z1898" i="1"/>
  <c r="K2523" i="1"/>
  <c r="L2523" i="1"/>
  <c r="X2523" i="1"/>
  <c r="S2523" i="1"/>
  <c r="W2523" i="1"/>
  <c r="Y2523" i="1"/>
  <c r="Z2523" i="1"/>
  <c r="K2799" i="1"/>
  <c r="L2799" i="1"/>
  <c r="X2799" i="1"/>
  <c r="S2799" i="1"/>
  <c r="W2799" i="1"/>
  <c r="Y2799" i="1"/>
  <c r="Z2799" i="1"/>
  <c r="K562" i="1"/>
  <c r="L562" i="1"/>
  <c r="X562" i="1"/>
  <c r="S562" i="1"/>
  <c r="W562" i="1"/>
  <c r="Y562" i="1"/>
  <c r="Z562" i="1"/>
  <c r="K614" i="1"/>
  <c r="L614" i="1"/>
  <c r="X614" i="1"/>
  <c r="S614" i="1"/>
  <c r="W614" i="1"/>
  <c r="Y614" i="1"/>
  <c r="Z614" i="1"/>
  <c r="K657" i="1"/>
  <c r="L657" i="1"/>
  <c r="X657" i="1"/>
  <c r="S657" i="1"/>
  <c r="W657" i="1"/>
  <c r="Y657" i="1"/>
  <c r="Z657" i="1"/>
  <c r="K658" i="1"/>
  <c r="L658" i="1"/>
  <c r="X658" i="1"/>
  <c r="S658" i="1"/>
  <c r="W658" i="1"/>
  <c r="Y658" i="1"/>
  <c r="Z658" i="1"/>
  <c r="K1168" i="1"/>
  <c r="L1168" i="1"/>
  <c r="X1168" i="1"/>
  <c r="S1168" i="1"/>
  <c r="W1168" i="1"/>
  <c r="Y1168" i="1"/>
  <c r="Z1168" i="1"/>
  <c r="K1254" i="1"/>
  <c r="L1254" i="1"/>
  <c r="X1254" i="1"/>
  <c r="S1254" i="1"/>
  <c r="W1254" i="1"/>
  <c r="Y1254" i="1"/>
  <c r="Z1254" i="1"/>
  <c r="K1322" i="1"/>
  <c r="L1322" i="1"/>
  <c r="X1322" i="1"/>
  <c r="S1322" i="1"/>
  <c r="W1322" i="1"/>
  <c r="Y1322" i="1"/>
  <c r="Z1322" i="1"/>
  <c r="K1323" i="1"/>
  <c r="L1323" i="1"/>
  <c r="X1323" i="1"/>
  <c r="S1323" i="1"/>
  <c r="W1323" i="1"/>
  <c r="Y1323" i="1"/>
  <c r="Z1323" i="1"/>
  <c r="K1914" i="1"/>
  <c r="L1914" i="1"/>
  <c r="X1914" i="1"/>
  <c r="S1914" i="1"/>
  <c r="W1914" i="1"/>
  <c r="Y1914" i="1"/>
  <c r="Z1914" i="1"/>
  <c r="K2000" i="1"/>
  <c r="L2000" i="1"/>
  <c r="X2000" i="1"/>
  <c r="S2000" i="1"/>
  <c r="W2000" i="1"/>
  <c r="Y2000" i="1"/>
  <c r="Z2000" i="1"/>
  <c r="K2094" i="1"/>
  <c r="L2094" i="1"/>
  <c r="X2094" i="1"/>
  <c r="S2094" i="1"/>
  <c r="W2094" i="1"/>
  <c r="Y2094" i="1"/>
  <c r="Z2094" i="1"/>
  <c r="K2516" i="1"/>
  <c r="L2516" i="1"/>
  <c r="X2516" i="1"/>
  <c r="S2516" i="1"/>
  <c r="W2516" i="1"/>
  <c r="Y2516" i="1"/>
  <c r="Z2516" i="1"/>
  <c r="K2617" i="1"/>
  <c r="L2617" i="1"/>
  <c r="X2617" i="1"/>
  <c r="S2617" i="1"/>
  <c r="W2617" i="1"/>
  <c r="Y2617" i="1"/>
  <c r="Z2617" i="1"/>
  <c r="K143" i="1"/>
  <c r="L143" i="1"/>
  <c r="X143" i="1"/>
  <c r="S143" i="1"/>
  <c r="W143" i="1"/>
  <c r="Y143" i="1"/>
  <c r="Z143" i="1"/>
  <c r="K2976" i="1"/>
  <c r="L2976" i="1"/>
  <c r="X2976" i="1"/>
  <c r="S2976" i="1"/>
  <c r="W2976" i="1"/>
  <c r="Y2976" i="1"/>
  <c r="Z2976" i="1"/>
  <c r="K1702" i="1"/>
  <c r="L1702" i="1"/>
  <c r="X1702" i="1"/>
  <c r="S1702" i="1"/>
  <c r="W1702" i="1"/>
  <c r="Y1702" i="1"/>
  <c r="Z1702" i="1"/>
  <c r="K1528" i="1"/>
  <c r="L1528" i="1"/>
  <c r="X1528" i="1"/>
  <c r="S1528" i="1"/>
  <c r="W1528" i="1"/>
  <c r="Y1528" i="1"/>
  <c r="Z1528" i="1"/>
  <c r="K1356" i="1"/>
  <c r="L1356" i="1"/>
  <c r="X1356" i="1"/>
  <c r="S1356" i="1"/>
  <c r="W1356" i="1"/>
  <c r="Y1356" i="1"/>
  <c r="Z1356" i="1"/>
  <c r="K247" i="1"/>
  <c r="L247" i="1"/>
  <c r="X247" i="1"/>
  <c r="S247" i="1"/>
  <c r="W247" i="1"/>
  <c r="Y247" i="1"/>
  <c r="Z247" i="1"/>
  <c r="K1126" i="1"/>
  <c r="L1126" i="1"/>
  <c r="X1126" i="1"/>
  <c r="S1126" i="1"/>
  <c r="W1126" i="1"/>
  <c r="Y1126" i="1"/>
  <c r="Z1126" i="1"/>
  <c r="K1287" i="1"/>
  <c r="L1287" i="1"/>
  <c r="X1287" i="1"/>
  <c r="S1287" i="1"/>
  <c r="W1287" i="1"/>
  <c r="Y1287" i="1"/>
  <c r="Z1287" i="1"/>
  <c r="K1288" i="1"/>
  <c r="L1288" i="1"/>
  <c r="X1288" i="1"/>
  <c r="S1288" i="1"/>
  <c r="W1288" i="1"/>
  <c r="Y1288" i="1"/>
  <c r="Z1288" i="1"/>
  <c r="K1646" i="1"/>
  <c r="L1646" i="1"/>
  <c r="X1646" i="1"/>
  <c r="S1646" i="1"/>
  <c r="W1646" i="1"/>
  <c r="Y1646" i="1"/>
  <c r="Z1646" i="1"/>
  <c r="K1764" i="1"/>
  <c r="L1764" i="1"/>
  <c r="X1764" i="1"/>
  <c r="S1764" i="1"/>
  <c r="W1764" i="1"/>
  <c r="Y1764" i="1"/>
  <c r="Z1764" i="1"/>
  <c r="K1839" i="1"/>
  <c r="L1839" i="1"/>
  <c r="X1839" i="1"/>
  <c r="S1839" i="1"/>
  <c r="W1839" i="1"/>
  <c r="Y1839" i="1"/>
  <c r="Z1839" i="1"/>
  <c r="K2303" i="1"/>
  <c r="L2303" i="1"/>
  <c r="X2303" i="1"/>
  <c r="S2303" i="1"/>
  <c r="W2303" i="1"/>
  <c r="Y2303" i="1"/>
  <c r="Z2303" i="1"/>
  <c r="K2464" i="1"/>
  <c r="L2464" i="1"/>
  <c r="X2464" i="1"/>
  <c r="S2464" i="1"/>
  <c r="W2464" i="1"/>
  <c r="Y2464" i="1"/>
  <c r="Z2464" i="1"/>
  <c r="K2674" i="1"/>
  <c r="L2674" i="1"/>
  <c r="X2674" i="1"/>
  <c r="S2674" i="1"/>
  <c r="W2674" i="1"/>
  <c r="Y2674" i="1"/>
  <c r="Z2674" i="1"/>
  <c r="K2800" i="1"/>
  <c r="L2800" i="1"/>
  <c r="X2800" i="1"/>
  <c r="S2800" i="1"/>
  <c r="W2800" i="1"/>
  <c r="Y2800" i="1"/>
  <c r="Z2800" i="1"/>
  <c r="K49" i="1"/>
  <c r="L49" i="1"/>
  <c r="X49" i="1"/>
  <c r="S49" i="1"/>
  <c r="W49" i="1"/>
  <c r="Y49" i="1"/>
  <c r="Z49" i="1"/>
  <c r="K674" i="1"/>
  <c r="L674" i="1"/>
  <c r="X674" i="1"/>
  <c r="S674" i="1"/>
  <c r="W674" i="1"/>
  <c r="Y674" i="1"/>
  <c r="Z674" i="1"/>
  <c r="K709" i="1"/>
  <c r="L709" i="1"/>
  <c r="X709" i="1"/>
  <c r="S709" i="1"/>
  <c r="W709" i="1"/>
  <c r="Y709" i="1"/>
  <c r="Z709" i="1"/>
  <c r="K1324" i="1"/>
  <c r="L1324" i="1"/>
  <c r="X1324" i="1"/>
  <c r="S1324" i="1"/>
  <c r="W1324" i="1"/>
  <c r="Y1324" i="1"/>
  <c r="Z1324" i="1"/>
  <c r="K1493" i="1"/>
  <c r="L1493" i="1"/>
  <c r="X1493" i="1"/>
  <c r="S1493" i="1"/>
  <c r="W1493" i="1"/>
  <c r="Y1493" i="1"/>
  <c r="Z1493" i="1"/>
  <c r="K2399" i="1"/>
  <c r="L2399" i="1"/>
  <c r="X2399" i="1"/>
  <c r="S2399" i="1"/>
  <c r="W2399" i="1"/>
  <c r="Y2399" i="1"/>
  <c r="Z2399" i="1"/>
  <c r="K2517" i="1"/>
  <c r="L2517" i="1"/>
  <c r="X2517" i="1"/>
  <c r="S2517" i="1"/>
  <c r="W2517" i="1"/>
  <c r="Y2517" i="1"/>
  <c r="Z2517" i="1"/>
  <c r="K2603" i="1"/>
  <c r="L2603" i="1"/>
  <c r="X2603" i="1"/>
  <c r="S2603" i="1"/>
  <c r="W2603" i="1"/>
  <c r="Y2603" i="1"/>
  <c r="Z2603" i="1"/>
  <c r="K1526" i="1"/>
  <c r="L1526" i="1"/>
  <c r="X1526" i="1"/>
  <c r="S1526" i="1"/>
  <c r="W1526" i="1"/>
  <c r="Y1526" i="1"/>
  <c r="Z1526" i="1"/>
  <c r="K1784" i="1"/>
  <c r="L1784" i="1"/>
  <c r="X1784" i="1"/>
  <c r="S1784" i="1"/>
  <c r="W1784" i="1"/>
  <c r="Y1784" i="1"/>
  <c r="Z1784" i="1"/>
  <c r="K63" i="1"/>
  <c r="L63" i="1"/>
  <c r="X63" i="1"/>
  <c r="S63" i="1"/>
  <c r="W63" i="1"/>
  <c r="Y63" i="1"/>
  <c r="Z63" i="1"/>
  <c r="K1226" i="1"/>
  <c r="L1226" i="1"/>
  <c r="X1226" i="1"/>
  <c r="S1226" i="1"/>
  <c r="W1226" i="1"/>
  <c r="Y1226" i="1"/>
  <c r="Z1226" i="1"/>
  <c r="K2439" i="1"/>
  <c r="L2439" i="1"/>
  <c r="X2439" i="1"/>
  <c r="S2439" i="1"/>
  <c r="W2439" i="1"/>
  <c r="Y2439" i="1"/>
  <c r="Z2439" i="1"/>
  <c r="K2451" i="1"/>
  <c r="L2451" i="1"/>
  <c r="X2451" i="1"/>
  <c r="S2451" i="1"/>
  <c r="W2451" i="1"/>
  <c r="Y2451" i="1"/>
  <c r="Z2451" i="1"/>
  <c r="K2287" i="1"/>
  <c r="L2287" i="1"/>
  <c r="X2287" i="1"/>
  <c r="S2287" i="1"/>
  <c r="W2287" i="1"/>
  <c r="Y2287" i="1"/>
  <c r="Z2287" i="1"/>
  <c r="K1125" i="1"/>
  <c r="L1125" i="1"/>
  <c r="X1125" i="1"/>
  <c r="S1125" i="1"/>
  <c r="W1125" i="1"/>
  <c r="Y1125" i="1"/>
  <c r="Z1125" i="1"/>
  <c r="K908" i="1"/>
  <c r="L908" i="1"/>
  <c r="X908" i="1"/>
  <c r="S908" i="1"/>
  <c r="W908" i="1"/>
  <c r="Y908" i="1"/>
  <c r="Z908" i="1"/>
  <c r="K3019" i="1"/>
  <c r="L3019" i="1"/>
  <c r="X3019" i="1"/>
  <c r="S3019" i="1"/>
  <c r="W3019" i="1"/>
  <c r="Y3019" i="1"/>
  <c r="Z3019" i="1"/>
  <c r="K167" i="1"/>
  <c r="L167" i="1"/>
  <c r="X167" i="1"/>
  <c r="S167" i="1"/>
  <c r="W167" i="1"/>
  <c r="Y167" i="1"/>
  <c r="Z167" i="1"/>
  <c r="K231" i="1"/>
  <c r="L231" i="1"/>
  <c r="X231" i="1"/>
  <c r="S231" i="1"/>
  <c r="W231" i="1"/>
  <c r="Y231" i="1"/>
  <c r="Z231" i="1"/>
  <c r="K431" i="1"/>
  <c r="L431" i="1"/>
  <c r="X431" i="1"/>
  <c r="S431" i="1"/>
  <c r="W431" i="1"/>
  <c r="Y431" i="1"/>
  <c r="Z431" i="1"/>
  <c r="K685" i="1"/>
  <c r="L685" i="1"/>
  <c r="X685" i="1"/>
  <c r="S685" i="1"/>
  <c r="W685" i="1"/>
  <c r="Y685" i="1"/>
  <c r="Z685" i="1"/>
  <c r="K1131" i="1"/>
  <c r="L1131" i="1"/>
  <c r="X1131" i="1"/>
  <c r="S1131" i="1"/>
  <c r="W1131" i="1"/>
  <c r="Y1131" i="1"/>
  <c r="Z1131" i="1"/>
  <c r="K1395" i="1"/>
  <c r="L1395" i="1"/>
  <c r="X1395" i="1"/>
  <c r="S1395" i="1"/>
  <c r="W1395" i="1"/>
  <c r="Y1395" i="1"/>
  <c r="Z1395" i="1"/>
  <c r="K1476" i="1"/>
  <c r="L1476" i="1"/>
  <c r="X1476" i="1"/>
  <c r="S1476" i="1"/>
  <c r="W1476" i="1"/>
  <c r="Y1476" i="1"/>
  <c r="Z1476" i="1"/>
  <c r="K2465" i="1"/>
  <c r="L2465" i="1"/>
  <c r="X2465" i="1"/>
  <c r="S2465" i="1"/>
  <c r="W2465" i="1"/>
  <c r="Y2465" i="1"/>
  <c r="Z2465" i="1"/>
  <c r="K517" i="1"/>
  <c r="L517" i="1"/>
  <c r="X517" i="1"/>
  <c r="S517" i="1"/>
  <c r="W517" i="1"/>
  <c r="Y517" i="1"/>
  <c r="Z517" i="1"/>
  <c r="K2188" i="1"/>
  <c r="L2188" i="1"/>
  <c r="X2188" i="1"/>
  <c r="S2188" i="1"/>
  <c r="W2188" i="1"/>
  <c r="Y2188" i="1"/>
  <c r="Z2188" i="1"/>
  <c r="K2250" i="1"/>
  <c r="L2250" i="1"/>
  <c r="X2250" i="1"/>
  <c r="S2250" i="1"/>
  <c r="W2250" i="1"/>
  <c r="Y2250" i="1"/>
  <c r="Z2250" i="1"/>
  <c r="K2331" i="1"/>
  <c r="L2331" i="1"/>
  <c r="X2331" i="1"/>
  <c r="S2331" i="1"/>
  <c r="W2331" i="1"/>
  <c r="Y2331" i="1"/>
  <c r="Z2331" i="1"/>
  <c r="K2944" i="1"/>
  <c r="L2944" i="1"/>
  <c r="X2944" i="1"/>
  <c r="S2944" i="1"/>
  <c r="W2944" i="1"/>
  <c r="Y2944" i="1"/>
  <c r="Z2944" i="1"/>
  <c r="K813" i="1"/>
  <c r="L813" i="1"/>
  <c r="X813" i="1"/>
  <c r="S813" i="1"/>
  <c r="W813" i="1"/>
  <c r="Y813" i="1"/>
  <c r="Z813" i="1"/>
  <c r="K2656" i="1"/>
  <c r="L2656" i="1"/>
  <c r="X2656" i="1"/>
  <c r="S2656" i="1"/>
  <c r="W2656" i="1"/>
  <c r="Y2656" i="1"/>
  <c r="Z2656" i="1"/>
  <c r="K861" i="1"/>
  <c r="L861" i="1"/>
  <c r="X861" i="1"/>
  <c r="S861" i="1"/>
  <c r="W861" i="1"/>
  <c r="Y861" i="1"/>
  <c r="Z861" i="1"/>
  <c r="K166" i="1"/>
  <c r="L166" i="1"/>
  <c r="X166" i="1"/>
  <c r="S166" i="1"/>
  <c r="W166" i="1"/>
  <c r="Y166" i="1"/>
  <c r="Z166" i="1"/>
  <c r="K1458" i="1"/>
  <c r="L1458" i="1"/>
  <c r="X1458" i="1"/>
  <c r="S1458" i="1"/>
  <c r="W1458" i="1"/>
  <c r="Y1458" i="1"/>
  <c r="Z1458" i="1"/>
  <c r="K68" i="1"/>
  <c r="L68" i="1"/>
  <c r="X68" i="1"/>
  <c r="S68" i="1"/>
  <c r="W68" i="1"/>
  <c r="Y68" i="1"/>
  <c r="Z68" i="1"/>
  <c r="K337" i="1"/>
  <c r="L337" i="1"/>
  <c r="X337" i="1"/>
  <c r="S337" i="1"/>
  <c r="W337" i="1"/>
  <c r="Y337" i="1"/>
  <c r="Z337" i="1"/>
  <c r="K353" i="1"/>
  <c r="L353" i="1"/>
  <c r="X353" i="1"/>
  <c r="S353" i="1"/>
  <c r="W353" i="1"/>
  <c r="Y353" i="1"/>
  <c r="Z353" i="1"/>
  <c r="K1477" i="1"/>
  <c r="L1477" i="1"/>
  <c r="X1477" i="1"/>
  <c r="S1477" i="1"/>
  <c r="W1477" i="1"/>
  <c r="Y1477" i="1"/>
  <c r="Z1477" i="1"/>
  <c r="K2675" i="1"/>
  <c r="L2675" i="1"/>
  <c r="X2675" i="1"/>
  <c r="S2675" i="1"/>
  <c r="W2675" i="1"/>
  <c r="Y2675" i="1"/>
  <c r="Z2675" i="1"/>
  <c r="K136" i="1"/>
  <c r="L136" i="1"/>
  <c r="X136" i="1"/>
  <c r="S136" i="1"/>
  <c r="W136" i="1"/>
  <c r="Y136" i="1"/>
  <c r="Z136" i="1"/>
  <c r="K2325" i="1"/>
  <c r="L2325" i="1"/>
  <c r="X2325" i="1"/>
  <c r="S2325" i="1"/>
  <c r="W2325" i="1"/>
  <c r="Y2325" i="1"/>
  <c r="Z2325" i="1"/>
  <c r="K2341" i="1"/>
  <c r="L2341" i="1"/>
  <c r="X2341" i="1"/>
  <c r="S2341" i="1"/>
  <c r="W2341" i="1"/>
  <c r="Y2341" i="1"/>
  <c r="Z2341" i="1"/>
  <c r="K1354" i="1"/>
  <c r="L1354" i="1"/>
  <c r="X1354" i="1"/>
  <c r="S1354" i="1"/>
  <c r="W1354" i="1"/>
  <c r="Y1354" i="1"/>
  <c r="Z1354" i="1"/>
  <c r="K1922" i="1"/>
  <c r="L1922" i="1"/>
  <c r="X1922" i="1"/>
  <c r="S1922" i="1"/>
  <c r="W1922" i="1"/>
  <c r="Y1922" i="1"/>
  <c r="Z1922" i="1"/>
  <c r="K970" i="1"/>
  <c r="L970" i="1"/>
  <c r="X970" i="1"/>
  <c r="S970" i="1"/>
  <c r="W970" i="1"/>
  <c r="Y970" i="1"/>
  <c r="Z970" i="1"/>
  <c r="K1104" i="1"/>
  <c r="L1104" i="1"/>
  <c r="X1104" i="1"/>
  <c r="S1104" i="1"/>
  <c r="W1104" i="1"/>
  <c r="Y1104" i="1"/>
  <c r="Z1104" i="1"/>
  <c r="K1732" i="1"/>
  <c r="L1732" i="1"/>
  <c r="X1732" i="1"/>
  <c r="S1732" i="1"/>
  <c r="W1732" i="1"/>
  <c r="Y1732" i="1"/>
  <c r="Z1732" i="1"/>
  <c r="K1220" i="1"/>
  <c r="L1220" i="1"/>
  <c r="X1220" i="1"/>
  <c r="S1220" i="1"/>
  <c r="W1220" i="1"/>
  <c r="Y1220" i="1"/>
  <c r="Z1220" i="1"/>
  <c r="K183" i="1"/>
  <c r="L183" i="1"/>
  <c r="X183" i="1"/>
  <c r="S183" i="1"/>
  <c r="W183" i="1"/>
  <c r="Y183" i="1"/>
  <c r="Z183" i="1"/>
  <c r="K497" i="1"/>
  <c r="L497" i="1"/>
  <c r="X497" i="1"/>
  <c r="S497" i="1"/>
  <c r="W497" i="1"/>
  <c r="Y497" i="1"/>
  <c r="Z497" i="1"/>
  <c r="K1289" i="1"/>
  <c r="L1289" i="1"/>
  <c r="X1289" i="1"/>
  <c r="S1289" i="1"/>
  <c r="W1289" i="1"/>
  <c r="Y1289" i="1"/>
  <c r="Z1289" i="1"/>
  <c r="K1371" i="1"/>
  <c r="L1371" i="1"/>
  <c r="X1371" i="1"/>
  <c r="S1371" i="1"/>
  <c r="W1371" i="1"/>
  <c r="Y1371" i="1"/>
  <c r="Z1371" i="1"/>
  <c r="K1396" i="1"/>
  <c r="L1396" i="1"/>
  <c r="X1396" i="1"/>
  <c r="S1396" i="1"/>
  <c r="W1396" i="1"/>
  <c r="Y1396" i="1"/>
  <c r="Z1396" i="1"/>
  <c r="K1427" i="1"/>
  <c r="L1427" i="1"/>
  <c r="X1427" i="1"/>
  <c r="S1427" i="1"/>
  <c r="W1427" i="1"/>
  <c r="Y1427" i="1"/>
  <c r="Z1427" i="1"/>
  <c r="K1899" i="1"/>
  <c r="L1899" i="1"/>
  <c r="X1899" i="1"/>
  <c r="S1899" i="1"/>
  <c r="W1899" i="1"/>
  <c r="Y1899" i="1"/>
  <c r="Z1899" i="1"/>
  <c r="K2014" i="1"/>
  <c r="L2014" i="1"/>
  <c r="X2014" i="1"/>
  <c r="S2014" i="1"/>
  <c r="W2014" i="1"/>
  <c r="Y2014" i="1"/>
  <c r="Z2014" i="1"/>
  <c r="K2174" i="1"/>
  <c r="L2174" i="1"/>
  <c r="X2174" i="1"/>
  <c r="S2174" i="1"/>
  <c r="W2174" i="1"/>
  <c r="Y2174" i="1"/>
  <c r="Z2174" i="1"/>
  <c r="K2361" i="1"/>
  <c r="L2361" i="1"/>
  <c r="X2361" i="1"/>
  <c r="S2361" i="1"/>
  <c r="W2361" i="1"/>
  <c r="Y2361" i="1"/>
  <c r="Z2361" i="1"/>
  <c r="K2362" i="1"/>
  <c r="L2362" i="1"/>
  <c r="X2362" i="1"/>
  <c r="S2362" i="1"/>
  <c r="W2362" i="1"/>
  <c r="Y2362" i="1"/>
  <c r="Z2362" i="1"/>
  <c r="K2648" i="1"/>
  <c r="L2648" i="1"/>
  <c r="X2648" i="1"/>
  <c r="S2648" i="1"/>
  <c r="W2648" i="1"/>
  <c r="Y2648" i="1"/>
  <c r="Z2648" i="1"/>
  <c r="K2704" i="1"/>
  <c r="L2704" i="1"/>
  <c r="X2704" i="1"/>
  <c r="S2704" i="1"/>
  <c r="W2704" i="1"/>
  <c r="Y2704" i="1"/>
  <c r="Z2704" i="1"/>
  <c r="K2736" i="1"/>
  <c r="L2736" i="1"/>
  <c r="X2736" i="1"/>
  <c r="S2736" i="1"/>
  <c r="W2736" i="1"/>
  <c r="Y2736" i="1"/>
  <c r="Z2736" i="1"/>
  <c r="K2914" i="1"/>
  <c r="L2914" i="1"/>
  <c r="X2914" i="1"/>
  <c r="S2914" i="1"/>
  <c r="W2914" i="1"/>
  <c r="Y2914" i="1"/>
  <c r="Z2914" i="1"/>
  <c r="K8" i="1"/>
  <c r="L8" i="1"/>
  <c r="X8" i="1"/>
  <c r="S8" i="1"/>
  <c r="W8" i="1"/>
  <c r="Y8" i="1"/>
  <c r="Z8" i="1"/>
  <c r="K50" i="1"/>
  <c r="L50" i="1"/>
  <c r="X50" i="1"/>
  <c r="S50" i="1"/>
  <c r="W50" i="1"/>
  <c r="Y50" i="1"/>
  <c r="Z50" i="1"/>
  <c r="K201" i="1"/>
  <c r="L201" i="1"/>
  <c r="X201" i="1"/>
  <c r="S201" i="1"/>
  <c r="W201" i="1"/>
  <c r="Y201" i="1"/>
  <c r="Z201" i="1"/>
  <c r="K379" i="1"/>
  <c r="L379" i="1"/>
  <c r="X379" i="1"/>
  <c r="S379" i="1"/>
  <c r="W379" i="1"/>
  <c r="Y379" i="1"/>
  <c r="Z379" i="1"/>
  <c r="K563" i="1"/>
  <c r="L563" i="1"/>
  <c r="X563" i="1"/>
  <c r="S563" i="1"/>
  <c r="W563" i="1"/>
  <c r="Y563" i="1"/>
  <c r="Z563" i="1"/>
  <c r="K743" i="1"/>
  <c r="L743" i="1"/>
  <c r="X743" i="1"/>
  <c r="S743" i="1"/>
  <c r="W743" i="1"/>
  <c r="Y743" i="1"/>
  <c r="Z743" i="1"/>
  <c r="K756" i="1"/>
  <c r="L756" i="1"/>
  <c r="X756" i="1"/>
  <c r="S756" i="1"/>
  <c r="W756" i="1"/>
  <c r="Y756" i="1"/>
  <c r="Z756" i="1"/>
  <c r="K890" i="1"/>
  <c r="L890" i="1"/>
  <c r="X890" i="1"/>
  <c r="S890" i="1"/>
  <c r="W890" i="1"/>
  <c r="Y890" i="1"/>
  <c r="Z890" i="1"/>
  <c r="K891" i="1"/>
  <c r="L891" i="1"/>
  <c r="X891" i="1"/>
  <c r="S891" i="1"/>
  <c r="W891" i="1"/>
  <c r="Y891" i="1"/>
  <c r="Z891" i="1"/>
  <c r="K1631" i="1"/>
  <c r="L1631" i="1"/>
  <c r="X1631" i="1"/>
  <c r="S1631" i="1"/>
  <c r="W1631" i="1"/>
  <c r="Y1631" i="1"/>
  <c r="Z1631" i="1"/>
  <c r="K1915" i="1"/>
  <c r="L1915" i="1"/>
  <c r="X1915" i="1"/>
  <c r="S1915" i="1"/>
  <c r="W1915" i="1"/>
  <c r="Y1915" i="1"/>
  <c r="Z1915" i="1"/>
  <c r="K2285" i="1"/>
  <c r="L2285" i="1"/>
  <c r="X2285" i="1"/>
  <c r="S2285" i="1"/>
  <c r="W2285" i="1"/>
  <c r="Y2285" i="1"/>
  <c r="Z2285" i="1"/>
  <c r="K2400" i="1"/>
  <c r="L2400" i="1"/>
  <c r="X2400" i="1"/>
  <c r="S2400" i="1"/>
  <c r="W2400" i="1"/>
  <c r="Y2400" i="1"/>
  <c r="Z2400" i="1"/>
  <c r="K58" i="1"/>
  <c r="L58" i="1"/>
  <c r="X58" i="1"/>
  <c r="S58" i="1"/>
  <c r="W58" i="1"/>
  <c r="Y58" i="1"/>
  <c r="Z58" i="1"/>
  <c r="K692" i="1"/>
  <c r="L692" i="1"/>
  <c r="X692" i="1"/>
  <c r="S692" i="1"/>
  <c r="W692" i="1"/>
  <c r="Y692" i="1"/>
  <c r="Z692" i="1"/>
  <c r="K666" i="1"/>
  <c r="L666" i="1"/>
  <c r="X666" i="1"/>
  <c r="S666" i="1"/>
  <c r="W666" i="1"/>
  <c r="Y666" i="1"/>
  <c r="Z666" i="1"/>
  <c r="K2156" i="1"/>
  <c r="L2156" i="1"/>
  <c r="X2156" i="1"/>
  <c r="S2156" i="1"/>
  <c r="W2156" i="1"/>
  <c r="Y2156" i="1"/>
  <c r="Z2156" i="1"/>
  <c r="K2055" i="1"/>
  <c r="L2055" i="1"/>
  <c r="X2055" i="1"/>
  <c r="S2055" i="1"/>
  <c r="W2055" i="1"/>
  <c r="Y2055" i="1"/>
  <c r="Z2055" i="1"/>
  <c r="K248" i="1"/>
  <c r="L248" i="1"/>
  <c r="X248" i="1"/>
  <c r="S248" i="1"/>
  <c r="W248" i="1"/>
  <c r="Y248" i="1"/>
  <c r="Z248" i="1"/>
  <c r="K780" i="1"/>
  <c r="L780" i="1"/>
  <c r="X780" i="1"/>
  <c r="S780" i="1"/>
  <c r="W780" i="1"/>
  <c r="Y780" i="1"/>
  <c r="Z780" i="1"/>
  <c r="K1290" i="1"/>
  <c r="L1290" i="1"/>
  <c r="X1290" i="1"/>
  <c r="S1290" i="1"/>
  <c r="W1290" i="1"/>
  <c r="Y1290" i="1"/>
  <c r="Z1290" i="1"/>
  <c r="K1958" i="1"/>
  <c r="L1958" i="1"/>
  <c r="X1958" i="1"/>
  <c r="S1958" i="1"/>
  <c r="W1958" i="1"/>
  <c r="Y1958" i="1"/>
  <c r="Z1958" i="1"/>
  <c r="K1973" i="1"/>
  <c r="L1973" i="1"/>
  <c r="X1973" i="1"/>
  <c r="S1973" i="1"/>
  <c r="W1973" i="1"/>
  <c r="Y1973" i="1"/>
  <c r="Z1973" i="1"/>
  <c r="K2304" i="1"/>
  <c r="L2304" i="1"/>
  <c r="X2304" i="1"/>
  <c r="S2304" i="1"/>
  <c r="W2304" i="1"/>
  <c r="Y2304" i="1"/>
  <c r="Z2304" i="1"/>
  <c r="K2378" i="1"/>
  <c r="L2378" i="1"/>
  <c r="X2378" i="1"/>
  <c r="S2378" i="1"/>
  <c r="W2378" i="1"/>
  <c r="Y2378" i="1"/>
  <c r="Z2378" i="1"/>
  <c r="K2867" i="1"/>
  <c r="L2867" i="1"/>
  <c r="X2867" i="1"/>
  <c r="S2867" i="1"/>
  <c r="W2867" i="1"/>
  <c r="Y2867" i="1"/>
  <c r="Z2867" i="1"/>
  <c r="K1578" i="1"/>
  <c r="L1578" i="1"/>
  <c r="X1578" i="1"/>
  <c r="S1578" i="1"/>
  <c r="W1578" i="1"/>
  <c r="Y1578" i="1"/>
  <c r="Z1578" i="1"/>
  <c r="K2418" i="1"/>
  <c r="L2418" i="1"/>
  <c r="X2418" i="1"/>
  <c r="S2418" i="1"/>
  <c r="W2418" i="1"/>
  <c r="Y2418" i="1"/>
  <c r="Z2418" i="1"/>
  <c r="K2051" i="1"/>
  <c r="L2051" i="1"/>
  <c r="X2051" i="1"/>
  <c r="S2051" i="1"/>
  <c r="W2051" i="1"/>
  <c r="Y2051" i="1"/>
  <c r="Z2051" i="1"/>
  <c r="K896" i="1"/>
  <c r="L896" i="1"/>
  <c r="X896" i="1"/>
  <c r="S896" i="1"/>
  <c r="W896" i="1"/>
  <c r="Y896" i="1"/>
  <c r="Z896" i="1"/>
  <c r="K2989" i="1"/>
  <c r="L2989" i="1"/>
  <c r="X2989" i="1"/>
  <c r="S2989" i="1"/>
  <c r="W2989" i="1"/>
  <c r="Y2989" i="1"/>
  <c r="Z2989" i="1"/>
  <c r="K416" i="1"/>
  <c r="L416" i="1"/>
  <c r="X416" i="1"/>
  <c r="S416" i="1"/>
  <c r="W416" i="1"/>
  <c r="Y416" i="1"/>
  <c r="Z416" i="1"/>
  <c r="K878" i="1"/>
  <c r="L878" i="1"/>
  <c r="X878" i="1"/>
  <c r="S878" i="1"/>
  <c r="W878" i="1"/>
  <c r="Y878" i="1"/>
  <c r="Z878" i="1"/>
  <c r="K1591" i="1"/>
  <c r="L1591" i="1"/>
  <c r="X1591" i="1"/>
  <c r="S1591" i="1"/>
  <c r="W1591" i="1"/>
  <c r="Y1591" i="1"/>
  <c r="Z1591" i="1"/>
  <c r="K1624" i="1"/>
  <c r="L1624" i="1"/>
  <c r="X1624" i="1"/>
  <c r="S1624" i="1"/>
  <c r="W1624" i="1"/>
  <c r="Y1624" i="1"/>
  <c r="Z1624" i="1"/>
  <c r="K1647" i="1"/>
  <c r="L1647" i="1"/>
  <c r="X1647" i="1"/>
  <c r="S1647" i="1"/>
  <c r="W1647" i="1"/>
  <c r="Y1647" i="1"/>
  <c r="Z1647" i="1"/>
  <c r="K1875" i="1"/>
  <c r="L1875" i="1"/>
  <c r="X1875" i="1"/>
  <c r="S1875" i="1"/>
  <c r="W1875" i="1"/>
  <c r="Y1875" i="1"/>
  <c r="Z1875" i="1"/>
  <c r="K1974" i="1"/>
  <c r="L1974" i="1"/>
  <c r="X1974" i="1"/>
  <c r="S1974" i="1"/>
  <c r="W1974" i="1"/>
  <c r="Y1974" i="1"/>
  <c r="Z1974" i="1"/>
  <c r="K2676" i="1"/>
  <c r="L2676" i="1"/>
  <c r="X2676" i="1"/>
  <c r="S2676" i="1"/>
  <c r="W2676" i="1"/>
  <c r="Y2676" i="1"/>
  <c r="Z2676" i="1"/>
  <c r="K2677" i="1"/>
  <c r="L2677" i="1"/>
  <c r="X2677" i="1"/>
  <c r="S2677" i="1"/>
  <c r="W2677" i="1"/>
  <c r="Y2677" i="1"/>
  <c r="Z2677" i="1"/>
  <c r="K2801" i="1"/>
  <c r="L2801" i="1"/>
  <c r="X2801" i="1"/>
  <c r="S2801" i="1"/>
  <c r="W2801" i="1"/>
  <c r="Y2801" i="1"/>
  <c r="Z2801" i="1"/>
  <c r="K2931" i="1"/>
  <c r="L2931" i="1"/>
  <c r="X2931" i="1"/>
  <c r="S2931" i="1"/>
  <c r="W2931" i="1"/>
  <c r="Y2931" i="1"/>
  <c r="Z2931" i="1"/>
  <c r="K18" i="1"/>
  <c r="L18" i="1"/>
  <c r="X18" i="1"/>
  <c r="S18" i="1"/>
  <c r="W18" i="1"/>
  <c r="Y18" i="1"/>
  <c r="Z18" i="1"/>
  <c r="K659" i="1"/>
  <c r="L659" i="1"/>
  <c r="X659" i="1"/>
  <c r="S659" i="1"/>
  <c r="W659" i="1"/>
  <c r="Y659" i="1"/>
  <c r="Z659" i="1"/>
  <c r="K1325" i="1"/>
  <c r="L1325" i="1"/>
  <c r="X1325" i="1"/>
  <c r="S1325" i="1"/>
  <c r="W1325" i="1"/>
  <c r="Y1325" i="1"/>
  <c r="Z1325" i="1"/>
  <c r="K1849" i="1"/>
  <c r="L1849" i="1"/>
  <c r="X1849" i="1"/>
  <c r="S1849" i="1"/>
  <c r="W1849" i="1"/>
  <c r="Y1849" i="1"/>
  <c r="Z1849" i="1"/>
  <c r="K1916" i="1"/>
  <c r="L1916" i="1"/>
  <c r="X1916" i="1"/>
  <c r="S1916" i="1"/>
  <c r="W1916" i="1"/>
  <c r="Y1916" i="1"/>
  <c r="Z1916" i="1"/>
  <c r="K2342" i="1"/>
  <c r="L2342" i="1"/>
  <c r="X2342" i="1"/>
  <c r="S2342" i="1"/>
  <c r="W2342" i="1"/>
  <c r="Y2342" i="1"/>
  <c r="Z2342" i="1"/>
  <c r="K2618" i="1"/>
  <c r="L2618" i="1"/>
  <c r="X2618" i="1"/>
  <c r="S2618" i="1"/>
  <c r="W2618" i="1"/>
  <c r="Y2618" i="1"/>
  <c r="Z2618" i="1"/>
  <c r="K591" i="1"/>
  <c r="L591" i="1"/>
  <c r="X591" i="1"/>
  <c r="S591" i="1"/>
  <c r="W591" i="1"/>
  <c r="Y591" i="1"/>
  <c r="Z591" i="1"/>
  <c r="K1201" i="1"/>
  <c r="L1201" i="1"/>
  <c r="X1201" i="1"/>
  <c r="S1201" i="1"/>
  <c r="W1201" i="1"/>
  <c r="Y1201" i="1"/>
  <c r="Z1201" i="1"/>
  <c r="K2344" i="1"/>
  <c r="L2344" i="1"/>
  <c r="X2344" i="1"/>
  <c r="S2344" i="1"/>
  <c r="W2344" i="1"/>
  <c r="Y2344" i="1"/>
  <c r="Z2344" i="1"/>
  <c r="K594" i="1"/>
  <c r="L594" i="1"/>
  <c r="X594" i="1"/>
  <c r="S594" i="1"/>
  <c r="W594" i="1"/>
  <c r="Y594" i="1"/>
  <c r="Z594" i="1"/>
  <c r="K712" i="1"/>
  <c r="L712" i="1"/>
  <c r="X712" i="1"/>
  <c r="S712" i="1"/>
  <c r="W712" i="1"/>
  <c r="Y712" i="1"/>
  <c r="Z712" i="1"/>
  <c r="K2221" i="1"/>
  <c r="L2221" i="1"/>
  <c r="X2221" i="1"/>
  <c r="S2221" i="1"/>
  <c r="W2221" i="1"/>
  <c r="Y2221" i="1"/>
  <c r="Z2221" i="1"/>
  <c r="K879" i="1"/>
  <c r="L879" i="1"/>
  <c r="X879" i="1"/>
  <c r="S879" i="1"/>
  <c r="W879" i="1"/>
  <c r="Y879" i="1"/>
  <c r="Z879" i="1"/>
  <c r="K1478" i="1"/>
  <c r="L1478" i="1"/>
  <c r="X1478" i="1"/>
  <c r="S1478" i="1"/>
  <c r="W1478" i="1"/>
  <c r="Y1478" i="1"/>
  <c r="Z1478" i="1"/>
  <c r="K1756" i="1"/>
  <c r="L1756" i="1"/>
  <c r="X1756" i="1"/>
  <c r="S1756" i="1"/>
  <c r="W1756" i="1"/>
  <c r="Y1756" i="1"/>
  <c r="Z1756" i="1"/>
  <c r="K2552" i="1"/>
  <c r="L2552" i="1"/>
  <c r="X2552" i="1"/>
  <c r="S2552" i="1"/>
  <c r="W2552" i="1"/>
  <c r="Y2552" i="1"/>
  <c r="Z2552" i="1"/>
  <c r="K2705" i="1"/>
  <c r="L2705" i="1"/>
  <c r="X2705" i="1"/>
  <c r="S2705" i="1"/>
  <c r="W2705" i="1"/>
  <c r="Y2705" i="1"/>
  <c r="Z2705" i="1"/>
  <c r="K311" i="1"/>
  <c r="L311" i="1"/>
  <c r="X311" i="1"/>
  <c r="S311" i="1"/>
  <c r="W311" i="1"/>
  <c r="Y311" i="1"/>
  <c r="Z311" i="1"/>
  <c r="K484" i="1"/>
  <c r="L484" i="1"/>
  <c r="X484" i="1"/>
  <c r="S484" i="1"/>
  <c r="W484" i="1"/>
  <c r="Y484" i="1"/>
  <c r="Z484" i="1"/>
  <c r="K1028" i="1"/>
  <c r="L1028" i="1"/>
  <c r="X1028" i="1"/>
  <c r="S1028" i="1"/>
  <c r="W1028" i="1"/>
  <c r="Y1028" i="1"/>
  <c r="Z1028" i="1"/>
  <c r="K1029" i="1"/>
  <c r="L1029" i="1"/>
  <c r="X1029" i="1"/>
  <c r="S1029" i="1"/>
  <c r="W1029" i="1"/>
  <c r="Y1029" i="1"/>
  <c r="Z1029" i="1"/>
  <c r="K1194" i="1"/>
  <c r="L1194" i="1"/>
  <c r="X1194" i="1"/>
  <c r="S1194" i="1"/>
  <c r="W1194" i="1"/>
  <c r="Y1194" i="1"/>
  <c r="Z1194" i="1"/>
  <c r="K1494" i="1"/>
  <c r="L1494" i="1"/>
  <c r="X1494" i="1"/>
  <c r="S1494" i="1"/>
  <c r="W1494" i="1"/>
  <c r="Y1494" i="1"/>
  <c r="Z1494" i="1"/>
  <c r="K1917" i="1"/>
  <c r="L1917" i="1"/>
  <c r="X1917" i="1"/>
  <c r="S1917" i="1"/>
  <c r="W1917" i="1"/>
  <c r="Y1917" i="1"/>
  <c r="Z1917" i="1"/>
  <c r="K1933" i="1"/>
  <c r="L1933" i="1"/>
  <c r="X1933" i="1"/>
  <c r="S1933" i="1"/>
  <c r="W1933" i="1"/>
  <c r="Y1933" i="1"/>
  <c r="Z1933" i="1"/>
  <c r="K2401" i="1"/>
  <c r="L2401" i="1"/>
  <c r="X2401" i="1"/>
  <c r="S2401" i="1"/>
  <c r="W2401" i="1"/>
  <c r="Y2401" i="1"/>
  <c r="Z2401" i="1"/>
  <c r="K2203" i="1"/>
  <c r="L2203" i="1"/>
  <c r="X2203" i="1"/>
  <c r="S2203" i="1"/>
  <c r="W2203" i="1"/>
  <c r="Y2203" i="1"/>
  <c r="Z2203" i="1"/>
  <c r="K2893" i="1"/>
  <c r="L2893" i="1"/>
  <c r="X2893" i="1"/>
  <c r="S2893" i="1"/>
  <c r="W2893" i="1"/>
  <c r="Y2893" i="1"/>
  <c r="Z2893" i="1"/>
  <c r="K263" i="1"/>
  <c r="L263" i="1"/>
  <c r="X263" i="1"/>
  <c r="S263" i="1"/>
  <c r="W263" i="1"/>
  <c r="Y263" i="1"/>
  <c r="Z263" i="1"/>
  <c r="K2894" i="1"/>
  <c r="L2894" i="1"/>
  <c r="X2894" i="1"/>
  <c r="S2894" i="1"/>
  <c r="W2894" i="1"/>
  <c r="Y2894" i="1"/>
  <c r="Z2894" i="1"/>
  <c r="K1703" i="1"/>
  <c r="L1703" i="1"/>
  <c r="X1703" i="1"/>
  <c r="S1703" i="1"/>
  <c r="W1703" i="1"/>
  <c r="Y1703" i="1"/>
  <c r="Z1703" i="1"/>
  <c r="K1456" i="1"/>
  <c r="L1456" i="1"/>
  <c r="X1456" i="1"/>
  <c r="S1456" i="1"/>
  <c r="W1456" i="1"/>
  <c r="Y1456" i="1"/>
  <c r="Z1456" i="1"/>
  <c r="K939" i="1"/>
  <c r="L939" i="1"/>
  <c r="X939" i="1"/>
  <c r="S939" i="1"/>
  <c r="W939" i="1"/>
  <c r="Y939" i="1"/>
  <c r="Z939" i="1"/>
  <c r="K1247" i="1"/>
  <c r="L1247" i="1"/>
  <c r="X1247" i="1"/>
  <c r="S1247" i="1"/>
  <c r="W1247" i="1"/>
  <c r="Y1247" i="1"/>
  <c r="Z1247" i="1"/>
  <c r="K1805" i="1"/>
  <c r="L1805" i="1"/>
  <c r="X1805" i="1"/>
  <c r="S1805" i="1"/>
  <c r="W1805" i="1"/>
  <c r="Y1805" i="1"/>
  <c r="Z1805" i="1"/>
  <c r="K2175" i="1"/>
  <c r="L2175" i="1"/>
  <c r="X2175" i="1"/>
  <c r="S2175" i="1"/>
  <c r="W2175" i="1"/>
  <c r="Y2175" i="1"/>
  <c r="Z2175" i="1"/>
  <c r="K2363" i="1"/>
  <c r="L2363" i="1"/>
  <c r="X2363" i="1"/>
  <c r="S2363" i="1"/>
  <c r="W2363" i="1"/>
  <c r="Y2363" i="1"/>
  <c r="Z2363" i="1"/>
  <c r="K2791" i="1"/>
  <c r="L2791" i="1"/>
  <c r="X2791" i="1"/>
  <c r="S2791" i="1"/>
  <c r="W2791" i="1"/>
  <c r="Y2791" i="1"/>
  <c r="Z2791" i="1"/>
  <c r="K3009" i="1"/>
  <c r="L3009" i="1"/>
  <c r="X3009" i="1"/>
  <c r="S3009" i="1"/>
  <c r="W3009" i="1"/>
  <c r="Y3009" i="1"/>
  <c r="Z3009" i="1"/>
  <c r="K125" i="1"/>
  <c r="L125" i="1"/>
  <c r="X125" i="1"/>
  <c r="S125" i="1"/>
  <c r="W125" i="1"/>
  <c r="Y125" i="1"/>
  <c r="Z125" i="1"/>
  <c r="K202" i="1"/>
  <c r="L202" i="1"/>
  <c r="X202" i="1"/>
  <c r="S202" i="1"/>
  <c r="W202" i="1"/>
  <c r="Y202" i="1"/>
  <c r="Z202" i="1"/>
  <c r="K380" i="1"/>
  <c r="L380" i="1"/>
  <c r="X380" i="1"/>
  <c r="S380" i="1"/>
  <c r="W380" i="1"/>
  <c r="Y380" i="1"/>
  <c r="Z380" i="1"/>
  <c r="K1326" i="1"/>
  <c r="L1326" i="1"/>
  <c r="X1326" i="1"/>
  <c r="S1326" i="1"/>
  <c r="W1326" i="1"/>
  <c r="Y1326" i="1"/>
  <c r="Z1326" i="1"/>
  <c r="K1850" i="1"/>
  <c r="L1850" i="1"/>
  <c r="X1850" i="1"/>
  <c r="S1850" i="1"/>
  <c r="W1850" i="1"/>
  <c r="Y1850" i="1"/>
  <c r="Z1850" i="1"/>
  <c r="K1934" i="1"/>
  <c r="L1934" i="1"/>
  <c r="X1934" i="1"/>
  <c r="S1934" i="1"/>
  <c r="W1934" i="1"/>
  <c r="Y1934" i="1"/>
  <c r="Z1934" i="1"/>
  <c r="K2095" i="1"/>
  <c r="L2095" i="1"/>
  <c r="X2095" i="1"/>
  <c r="S2095" i="1"/>
  <c r="W2095" i="1"/>
  <c r="Y2095" i="1"/>
  <c r="Z2095" i="1"/>
  <c r="K2326" i="1"/>
  <c r="L2326" i="1"/>
  <c r="X2326" i="1"/>
  <c r="S2326" i="1"/>
  <c r="W2326" i="1"/>
  <c r="Y2326" i="1"/>
  <c r="Z2326" i="1"/>
  <c r="K2696" i="1"/>
  <c r="L2696" i="1"/>
  <c r="X2696" i="1"/>
  <c r="S2696" i="1"/>
  <c r="W2696" i="1"/>
  <c r="Y2696" i="1"/>
  <c r="Z2696" i="1"/>
  <c r="K1601" i="1"/>
  <c r="L1601" i="1"/>
  <c r="X1601" i="1"/>
  <c r="S1601" i="1"/>
  <c r="W1601" i="1"/>
  <c r="Y1601" i="1"/>
  <c r="Z1601" i="1"/>
  <c r="K2953" i="1"/>
  <c r="L2953" i="1"/>
  <c r="X2953" i="1"/>
  <c r="S2953" i="1"/>
  <c r="W2953" i="1"/>
  <c r="Y2953" i="1"/>
  <c r="Z2953" i="1"/>
  <c r="K2478" i="1"/>
  <c r="L2478" i="1"/>
  <c r="X2478" i="1"/>
  <c r="S2478" i="1"/>
  <c r="W2478" i="1"/>
  <c r="Y2478" i="1"/>
  <c r="Z2478" i="1"/>
  <c r="K955" i="1"/>
  <c r="L955" i="1"/>
  <c r="X955" i="1"/>
  <c r="S955" i="1"/>
  <c r="W955" i="1"/>
  <c r="Y955" i="1"/>
  <c r="Z955" i="1"/>
  <c r="K1335" i="1"/>
  <c r="L1335" i="1"/>
  <c r="X1335" i="1"/>
  <c r="S1335" i="1"/>
  <c r="W1335" i="1"/>
  <c r="Y1335" i="1"/>
  <c r="Z1335" i="1"/>
  <c r="K637" i="1"/>
  <c r="L637" i="1"/>
  <c r="X637" i="1"/>
  <c r="S637" i="1"/>
  <c r="W637" i="1"/>
  <c r="Y637" i="1"/>
  <c r="Z637" i="1"/>
  <c r="K707" i="1"/>
  <c r="L707" i="1"/>
  <c r="X707" i="1"/>
  <c r="S707" i="1"/>
  <c r="W707" i="1"/>
  <c r="Y707" i="1"/>
  <c r="Z707" i="1"/>
  <c r="K1092" i="1"/>
  <c r="L1092" i="1"/>
  <c r="X1092" i="1"/>
  <c r="S1092" i="1"/>
  <c r="W1092" i="1"/>
  <c r="Y1092" i="1"/>
  <c r="Z1092" i="1"/>
  <c r="K1563" i="1"/>
  <c r="L1563" i="1"/>
  <c r="X1563" i="1"/>
  <c r="S1563" i="1"/>
  <c r="W1563" i="1"/>
  <c r="Y1563" i="1"/>
  <c r="Z1563" i="1"/>
  <c r="K1840" i="1"/>
  <c r="L1840" i="1"/>
  <c r="X1840" i="1"/>
  <c r="S1840" i="1"/>
  <c r="W1840" i="1"/>
  <c r="Y1840" i="1"/>
  <c r="Z1840" i="1"/>
  <c r="K2145" i="1"/>
  <c r="L2145" i="1"/>
  <c r="X2145" i="1"/>
  <c r="S2145" i="1"/>
  <c r="W2145" i="1"/>
  <c r="Y2145" i="1"/>
  <c r="Z2145" i="1"/>
  <c r="K2240" i="1"/>
  <c r="L2240" i="1"/>
  <c r="X2240" i="1"/>
  <c r="S2240" i="1"/>
  <c r="W2240" i="1"/>
  <c r="Y2240" i="1"/>
  <c r="Z2240" i="1"/>
  <c r="K2336" i="1"/>
  <c r="L2336" i="1"/>
  <c r="X2336" i="1"/>
  <c r="S2336" i="1"/>
  <c r="W2336" i="1"/>
  <c r="Y2336" i="1"/>
  <c r="Z2336" i="1"/>
  <c r="K2915" i="1"/>
  <c r="L2915" i="1"/>
  <c r="X2915" i="1"/>
  <c r="S2915" i="1"/>
  <c r="W2915" i="1"/>
  <c r="Y2915" i="1"/>
  <c r="Z2915" i="1"/>
  <c r="K51" i="1"/>
  <c r="L51" i="1"/>
  <c r="X51" i="1"/>
  <c r="S51" i="1"/>
  <c r="W51" i="1"/>
  <c r="Y51" i="1"/>
  <c r="Z51" i="1"/>
  <c r="K1432" i="1"/>
  <c r="L1432" i="1"/>
  <c r="X1432" i="1"/>
  <c r="S1432" i="1"/>
  <c r="W1432" i="1"/>
  <c r="Y1432" i="1"/>
  <c r="Z1432" i="1"/>
  <c r="K1935" i="1"/>
  <c r="L1935" i="1"/>
  <c r="X1935" i="1"/>
  <c r="S1935" i="1"/>
  <c r="W1935" i="1"/>
  <c r="Y1935" i="1"/>
  <c r="Z1935" i="1"/>
  <c r="K2198" i="1"/>
  <c r="L2198" i="1"/>
  <c r="X2198" i="1"/>
  <c r="S2198" i="1"/>
  <c r="W2198" i="1"/>
  <c r="Y2198" i="1"/>
  <c r="Z2198" i="1"/>
  <c r="K2604" i="1"/>
  <c r="L2604" i="1"/>
  <c r="X2604" i="1"/>
  <c r="S2604" i="1"/>
  <c r="W2604" i="1"/>
  <c r="Y2604" i="1"/>
  <c r="Z2604" i="1"/>
  <c r="K1223" i="1"/>
  <c r="L1223" i="1"/>
  <c r="X1223" i="1"/>
  <c r="S1223" i="1"/>
  <c r="W1223" i="1"/>
  <c r="Y1223" i="1"/>
  <c r="Z1223" i="1"/>
  <c r="K2120" i="1"/>
  <c r="L2120" i="1"/>
  <c r="X2120" i="1"/>
  <c r="S2120" i="1"/>
  <c r="W2120" i="1"/>
  <c r="Y2120" i="1"/>
  <c r="Z2120" i="1"/>
  <c r="K842" i="1"/>
  <c r="L842" i="1"/>
  <c r="X842" i="1"/>
  <c r="S842" i="1"/>
  <c r="W842" i="1"/>
  <c r="Y842" i="1"/>
  <c r="Z842" i="1"/>
  <c r="K321" i="1"/>
  <c r="L321" i="1"/>
  <c r="X321" i="1"/>
  <c r="S321" i="1"/>
  <c r="W321" i="1"/>
  <c r="Y321" i="1"/>
  <c r="Z321" i="1"/>
  <c r="K489" i="1"/>
  <c r="L489" i="1"/>
  <c r="X489" i="1"/>
  <c r="S489" i="1"/>
  <c r="W489" i="1"/>
  <c r="Y489" i="1"/>
  <c r="Z489" i="1"/>
  <c r="K1959" i="1"/>
  <c r="L1959" i="1"/>
  <c r="X1959" i="1"/>
  <c r="S1959" i="1"/>
  <c r="W1959" i="1"/>
  <c r="Y1959" i="1"/>
  <c r="Z1959" i="1"/>
  <c r="K2072" i="1"/>
  <c r="L2072" i="1"/>
  <c r="X2072" i="1"/>
  <c r="S2072" i="1"/>
  <c r="W2072" i="1"/>
  <c r="Y2072" i="1"/>
  <c r="Z2072" i="1"/>
  <c r="K2678" i="1"/>
  <c r="L2678" i="1"/>
  <c r="X2678" i="1"/>
  <c r="S2678" i="1"/>
  <c r="W2678" i="1"/>
  <c r="Y2678" i="1"/>
  <c r="Z2678" i="1"/>
  <c r="K2916" i="1"/>
  <c r="L2916" i="1"/>
  <c r="X2916" i="1"/>
  <c r="S2916" i="1"/>
  <c r="W2916" i="1"/>
  <c r="Y2916" i="1"/>
  <c r="Z2916" i="1"/>
  <c r="K126" i="1"/>
  <c r="L126" i="1"/>
  <c r="X126" i="1"/>
  <c r="S126" i="1"/>
  <c r="W126" i="1"/>
  <c r="Y126" i="1"/>
  <c r="Z126" i="1"/>
  <c r="K585" i="1"/>
  <c r="L585" i="1"/>
  <c r="X585" i="1"/>
  <c r="S585" i="1"/>
  <c r="W585" i="1"/>
  <c r="Y585" i="1"/>
  <c r="Z585" i="1"/>
  <c r="K794" i="1"/>
  <c r="L794" i="1"/>
  <c r="X794" i="1"/>
  <c r="S794" i="1"/>
  <c r="W794" i="1"/>
  <c r="Y794" i="1"/>
  <c r="Z794" i="1"/>
  <c r="K832" i="1"/>
  <c r="L832" i="1"/>
  <c r="X832" i="1"/>
  <c r="S832" i="1"/>
  <c r="W832" i="1"/>
  <c r="Y832" i="1"/>
  <c r="Z832" i="1"/>
  <c r="K1100" i="1"/>
  <c r="L1100" i="1"/>
  <c r="X1100" i="1"/>
  <c r="S1100" i="1"/>
  <c r="W1100" i="1"/>
  <c r="Y1100" i="1"/>
  <c r="Z1100" i="1"/>
  <c r="K2001" i="1"/>
  <c r="L2001" i="1"/>
  <c r="X2001" i="1"/>
  <c r="S2001" i="1"/>
  <c r="W2001" i="1"/>
  <c r="Y2001" i="1"/>
  <c r="Z2001" i="1"/>
  <c r="K2605" i="1"/>
  <c r="L2605" i="1"/>
  <c r="X2605" i="1"/>
  <c r="S2605" i="1"/>
  <c r="W2605" i="1"/>
  <c r="Y2605" i="1"/>
  <c r="Z2605" i="1"/>
  <c r="K2765" i="1"/>
  <c r="L2765" i="1"/>
  <c r="X2765" i="1"/>
  <c r="S2765" i="1"/>
  <c r="W2765" i="1"/>
  <c r="Y2765" i="1"/>
  <c r="Z2765" i="1"/>
  <c r="K2816" i="1"/>
  <c r="L2816" i="1"/>
  <c r="X2816" i="1"/>
  <c r="S2816" i="1"/>
  <c r="W2816" i="1"/>
  <c r="Y2816" i="1"/>
  <c r="Z2816" i="1"/>
  <c r="K2712" i="1"/>
  <c r="L2712" i="1"/>
  <c r="X2712" i="1"/>
  <c r="S2712" i="1"/>
  <c r="W2712" i="1"/>
  <c r="Y2712" i="1"/>
  <c r="Z2712" i="1"/>
  <c r="K2940" i="1"/>
  <c r="L2940" i="1"/>
  <c r="X2940" i="1"/>
  <c r="S2940" i="1"/>
  <c r="W2940" i="1"/>
  <c r="Y2940" i="1"/>
  <c r="Z2940" i="1"/>
  <c r="K847" i="1"/>
  <c r="L847" i="1"/>
  <c r="X847" i="1"/>
  <c r="S847" i="1"/>
  <c r="W847" i="1"/>
  <c r="Y847" i="1"/>
  <c r="Z847" i="1"/>
  <c r="K1057" i="1"/>
  <c r="L1057" i="1"/>
  <c r="X1057" i="1"/>
  <c r="S1057" i="1"/>
  <c r="W1057" i="1"/>
  <c r="Y1057" i="1"/>
  <c r="Z1057" i="1"/>
  <c r="K1174" i="1"/>
  <c r="L1174" i="1"/>
  <c r="X1174" i="1"/>
  <c r="S1174" i="1"/>
  <c r="W1174" i="1"/>
  <c r="Y1174" i="1"/>
  <c r="Z1174" i="1"/>
  <c r="K42" i="1"/>
  <c r="L42" i="1"/>
  <c r="X42" i="1"/>
  <c r="S42" i="1"/>
  <c r="W42" i="1"/>
  <c r="Y42" i="1"/>
  <c r="Z42" i="1"/>
  <c r="K88" i="1"/>
  <c r="L88" i="1"/>
  <c r="X88" i="1"/>
  <c r="S88" i="1"/>
  <c r="W88" i="1"/>
  <c r="Y88" i="1"/>
  <c r="Z88" i="1"/>
  <c r="K1248" i="1"/>
  <c r="L1248" i="1"/>
  <c r="X1248" i="1"/>
  <c r="S1248" i="1"/>
  <c r="W1248" i="1"/>
  <c r="Y1248" i="1"/>
  <c r="Z1248" i="1"/>
  <c r="K1291" i="1"/>
  <c r="L1291" i="1"/>
  <c r="X1291" i="1"/>
  <c r="S1291" i="1"/>
  <c r="W1291" i="1"/>
  <c r="Y1291" i="1"/>
  <c r="Z1291" i="1"/>
  <c r="K1292" i="1"/>
  <c r="L1292" i="1"/>
  <c r="X1292" i="1"/>
  <c r="S1292" i="1"/>
  <c r="W1292" i="1"/>
  <c r="Y1292" i="1"/>
  <c r="Z1292" i="1"/>
  <c r="K1975" i="1"/>
  <c r="L1975" i="1"/>
  <c r="X1975" i="1"/>
  <c r="S1975" i="1"/>
  <c r="W1975" i="1"/>
  <c r="Y1975" i="1"/>
  <c r="Z1975" i="1"/>
  <c r="K2213" i="1"/>
  <c r="L2213" i="1"/>
  <c r="X2213" i="1"/>
  <c r="S2213" i="1"/>
  <c r="W2213" i="1"/>
  <c r="Y2213" i="1"/>
  <c r="Z2213" i="1"/>
  <c r="K2679" i="1"/>
  <c r="L2679" i="1"/>
  <c r="X2679" i="1"/>
  <c r="S2679" i="1"/>
  <c r="W2679" i="1"/>
  <c r="Y2679" i="1"/>
  <c r="Z2679" i="1"/>
  <c r="K2737" i="1"/>
  <c r="L2737" i="1"/>
  <c r="X2737" i="1"/>
  <c r="S2737" i="1"/>
  <c r="W2737" i="1"/>
  <c r="Y2737" i="1"/>
  <c r="Z2737" i="1"/>
  <c r="K210" i="1"/>
  <c r="L210" i="1"/>
  <c r="X210" i="1"/>
  <c r="S210" i="1"/>
  <c r="W210" i="1"/>
  <c r="Y210" i="1"/>
  <c r="Z210" i="1"/>
  <c r="K1044" i="1"/>
  <c r="L1044" i="1"/>
  <c r="X1044" i="1"/>
  <c r="S1044" i="1"/>
  <c r="W1044" i="1"/>
  <c r="Y1044" i="1"/>
  <c r="Z1044" i="1"/>
  <c r="K802" i="1"/>
  <c r="L802" i="1"/>
  <c r="X802" i="1"/>
  <c r="S802" i="1"/>
  <c r="W802" i="1"/>
  <c r="Y802" i="1"/>
  <c r="Z802" i="1"/>
  <c r="K2030" i="1"/>
  <c r="L2030" i="1"/>
  <c r="X2030" i="1"/>
  <c r="S2030" i="1"/>
  <c r="W2030" i="1"/>
  <c r="Y2030" i="1"/>
  <c r="Z2030" i="1"/>
  <c r="K89" i="1"/>
  <c r="L89" i="1"/>
  <c r="X89" i="1"/>
  <c r="S89" i="1"/>
  <c r="W89" i="1"/>
  <c r="Y89" i="1"/>
  <c r="Z89" i="1"/>
  <c r="K539" i="1"/>
  <c r="L539" i="1"/>
  <c r="X539" i="1"/>
  <c r="S539" i="1"/>
  <c r="W539" i="1"/>
  <c r="Y539" i="1"/>
  <c r="Z539" i="1"/>
  <c r="K1065" i="1"/>
  <c r="L1065" i="1"/>
  <c r="X1065" i="1"/>
  <c r="S1065" i="1"/>
  <c r="W1065" i="1"/>
  <c r="Y1065" i="1"/>
  <c r="Z1065" i="1"/>
  <c r="K2015" i="1"/>
  <c r="L2015" i="1"/>
  <c r="X2015" i="1"/>
  <c r="S2015" i="1"/>
  <c r="W2015" i="1"/>
  <c r="Y2015" i="1"/>
  <c r="Z2015" i="1"/>
  <c r="K2214" i="1"/>
  <c r="L2214" i="1"/>
  <c r="X2214" i="1"/>
  <c r="S2214" i="1"/>
  <c r="W2214" i="1"/>
  <c r="Y2214" i="1"/>
  <c r="Z2214" i="1"/>
  <c r="K2583" i="1"/>
  <c r="L2583" i="1"/>
  <c r="X2583" i="1"/>
  <c r="S2583" i="1"/>
  <c r="W2583" i="1"/>
  <c r="Y2583" i="1"/>
  <c r="Z2583" i="1"/>
  <c r="K163" i="1"/>
  <c r="L163" i="1"/>
  <c r="X163" i="1"/>
  <c r="S163" i="1"/>
  <c r="W163" i="1"/>
  <c r="Y163" i="1"/>
  <c r="Z163" i="1"/>
  <c r="K1413" i="1"/>
  <c r="L1413" i="1"/>
  <c r="X1413" i="1"/>
  <c r="S1413" i="1"/>
  <c r="W1413" i="1"/>
  <c r="Y1413" i="1"/>
  <c r="Z1413" i="1"/>
  <c r="K663" i="1"/>
  <c r="L663" i="1"/>
  <c r="X663" i="1"/>
  <c r="S663" i="1"/>
  <c r="W663" i="1"/>
  <c r="Y663" i="1"/>
  <c r="Z663" i="1"/>
  <c r="K318" i="1"/>
  <c r="L318" i="1"/>
  <c r="X318" i="1"/>
  <c r="S318" i="1"/>
  <c r="W318" i="1"/>
  <c r="Y318" i="1"/>
  <c r="Z318" i="1"/>
  <c r="K274" i="1"/>
  <c r="L274" i="1"/>
  <c r="X274" i="1"/>
  <c r="S274" i="1"/>
  <c r="W274" i="1"/>
  <c r="Y274" i="1"/>
  <c r="Z274" i="1"/>
  <c r="K33" i="1"/>
  <c r="L33" i="1"/>
  <c r="X33" i="1"/>
  <c r="S33" i="1"/>
  <c r="W33" i="1"/>
  <c r="Y33" i="1"/>
  <c r="Z33" i="1"/>
  <c r="K2025" i="1"/>
  <c r="L2025" i="1"/>
  <c r="X2025" i="1"/>
  <c r="S2025" i="1"/>
  <c r="W2025" i="1"/>
  <c r="Y2025" i="1"/>
  <c r="Z2025" i="1"/>
  <c r="K1534" i="1"/>
  <c r="L1534" i="1"/>
  <c r="X1534" i="1"/>
  <c r="S1534" i="1"/>
  <c r="W1534" i="1"/>
  <c r="Y1534" i="1"/>
  <c r="Z1534" i="1"/>
  <c r="K985" i="1"/>
  <c r="L985" i="1"/>
  <c r="X985" i="1"/>
  <c r="S985" i="1"/>
  <c r="W985" i="1"/>
  <c r="Y985" i="1"/>
  <c r="Z985" i="1"/>
  <c r="K1093" i="1"/>
  <c r="L1093" i="1"/>
  <c r="X1093" i="1"/>
  <c r="S1093" i="1"/>
  <c r="W1093" i="1"/>
  <c r="Y1093" i="1"/>
  <c r="Z1093" i="1"/>
  <c r="K2629" i="1"/>
  <c r="L2629" i="1"/>
  <c r="X2629" i="1"/>
  <c r="S2629" i="1"/>
  <c r="W2629" i="1"/>
  <c r="Y2629" i="1"/>
  <c r="Z2629" i="1"/>
  <c r="K2649" i="1"/>
  <c r="L2649" i="1"/>
  <c r="X2649" i="1"/>
  <c r="S2649" i="1"/>
  <c r="W2649" i="1"/>
  <c r="Y2649" i="1"/>
  <c r="Z2649" i="1"/>
  <c r="K381" i="1"/>
  <c r="L381" i="1"/>
  <c r="X381" i="1"/>
  <c r="S381" i="1"/>
  <c r="W381" i="1"/>
  <c r="Y381" i="1"/>
  <c r="Z381" i="1"/>
  <c r="K1255" i="1"/>
  <c r="L1255" i="1"/>
  <c r="X1255" i="1"/>
  <c r="S1255" i="1"/>
  <c r="W1255" i="1"/>
  <c r="Y1255" i="1"/>
  <c r="Z1255" i="1"/>
  <c r="K1579" i="1"/>
  <c r="L1579" i="1"/>
  <c r="X1579" i="1"/>
  <c r="S1579" i="1"/>
  <c r="W1579" i="1"/>
  <c r="Y1579" i="1"/>
  <c r="Z1579" i="1"/>
  <c r="K1580" i="1"/>
  <c r="L1580" i="1"/>
  <c r="X1580" i="1"/>
  <c r="S1580" i="1"/>
  <c r="W1580" i="1"/>
  <c r="Y1580" i="1"/>
  <c r="Z1580" i="1"/>
  <c r="K2606" i="1"/>
  <c r="L2606" i="1"/>
  <c r="X2606" i="1"/>
  <c r="S2606" i="1"/>
  <c r="W2606" i="1"/>
  <c r="Y2606" i="1"/>
  <c r="Z2606" i="1"/>
  <c r="K397" i="1"/>
  <c r="L397" i="1"/>
  <c r="X397" i="1"/>
  <c r="S397" i="1"/>
  <c r="W397" i="1"/>
  <c r="Y397" i="1"/>
  <c r="Z397" i="1"/>
  <c r="K1602" i="1"/>
  <c r="L1602" i="1"/>
  <c r="X1602" i="1"/>
  <c r="S1602" i="1"/>
  <c r="W1602" i="1"/>
  <c r="Y1602" i="1"/>
  <c r="Z1602" i="1"/>
  <c r="K1373" i="1"/>
  <c r="L1373" i="1"/>
  <c r="X1373" i="1"/>
  <c r="S1373" i="1"/>
  <c r="W1373" i="1"/>
  <c r="Y1373" i="1"/>
  <c r="Z1373" i="1"/>
  <c r="K215" i="1"/>
  <c r="L215" i="1"/>
  <c r="X215" i="1"/>
  <c r="S215" i="1"/>
  <c r="W215" i="1"/>
  <c r="Y215" i="1"/>
  <c r="Z215" i="1"/>
  <c r="K1588" i="1"/>
  <c r="L1588" i="1"/>
  <c r="X1588" i="1"/>
  <c r="S1588" i="1"/>
  <c r="W1588" i="1"/>
  <c r="Y1588" i="1"/>
  <c r="Z1588" i="1"/>
  <c r="K824" i="1"/>
  <c r="L824" i="1"/>
  <c r="X824" i="1"/>
  <c r="S824" i="1"/>
  <c r="W824" i="1"/>
  <c r="Y824" i="1"/>
  <c r="Z824" i="1"/>
  <c r="K960" i="1"/>
  <c r="L960" i="1"/>
  <c r="X960" i="1"/>
  <c r="S960" i="1"/>
  <c r="W960" i="1"/>
  <c r="Y960" i="1"/>
  <c r="Z960" i="1"/>
  <c r="K1960" i="1"/>
  <c r="L1960" i="1"/>
  <c r="X1960" i="1"/>
  <c r="S1960" i="1"/>
  <c r="W1960" i="1"/>
  <c r="Y1960" i="1"/>
  <c r="Z1960" i="1"/>
  <c r="K2917" i="1"/>
  <c r="L2917" i="1"/>
  <c r="X2917" i="1"/>
  <c r="S2917" i="1"/>
  <c r="W2917" i="1"/>
  <c r="Y2917" i="1"/>
  <c r="Z2917" i="1"/>
  <c r="K137" i="1"/>
  <c r="L137" i="1"/>
  <c r="X137" i="1"/>
  <c r="S137" i="1"/>
  <c r="W137" i="1"/>
  <c r="Y137" i="1"/>
  <c r="Z137" i="1"/>
  <c r="K138" i="1"/>
  <c r="L138" i="1"/>
  <c r="X138" i="1"/>
  <c r="S138" i="1"/>
  <c r="W138" i="1"/>
  <c r="Y138" i="1"/>
  <c r="Z138" i="1"/>
  <c r="K564" i="1"/>
  <c r="L564" i="1"/>
  <c r="X564" i="1"/>
  <c r="S564" i="1"/>
  <c r="W564" i="1"/>
  <c r="Y564" i="1"/>
  <c r="Z564" i="1"/>
  <c r="K1327" i="1"/>
  <c r="L1327" i="1"/>
  <c r="X1327" i="1"/>
  <c r="S1327" i="1"/>
  <c r="W1327" i="1"/>
  <c r="Y1327" i="1"/>
  <c r="Z1327" i="1"/>
  <c r="K2251" i="1"/>
  <c r="L2251" i="1"/>
  <c r="X2251" i="1"/>
  <c r="S2251" i="1"/>
  <c r="W2251" i="1"/>
  <c r="Y2251" i="1"/>
  <c r="Z2251" i="1"/>
  <c r="K2252" i="1"/>
  <c r="L2252" i="1"/>
  <c r="X2252" i="1"/>
  <c r="S2252" i="1"/>
  <c r="W2252" i="1"/>
  <c r="Y2252" i="1"/>
  <c r="Z2252" i="1"/>
  <c r="K2419" i="1"/>
  <c r="L2419" i="1"/>
  <c r="X2419" i="1"/>
  <c r="S2419" i="1"/>
  <c r="W2419" i="1"/>
  <c r="Y2419" i="1"/>
  <c r="Z2419" i="1"/>
  <c r="K2619" i="1"/>
  <c r="L2619" i="1"/>
  <c r="X2619" i="1"/>
  <c r="S2619" i="1"/>
  <c r="W2619" i="1"/>
  <c r="Y2619" i="1"/>
  <c r="Z2619" i="1"/>
  <c r="K2766" i="1"/>
  <c r="L2766" i="1"/>
  <c r="X2766" i="1"/>
  <c r="S2766" i="1"/>
  <c r="W2766" i="1"/>
  <c r="Y2766" i="1"/>
  <c r="Z2766" i="1"/>
  <c r="K131" i="1"/>
  <c r="L131" i="1"/>
  <c r="X131" i="1"/>
  <c r="S131" i="1"/>
  <c r="W131" i="1"/>
  <c r="Y131" i="1"/>
  <c r="Z131" i="1"/>
  <c r="K1118" i="1"/>
  <c r="L1118" i="1"/>
  <c r="X1118" i="1"/>
  <c r="S1118" i="1"/>
  <c r="W1118" i="1"/>
  <c r="Y1118" i="1"/>
  <c r="Z1118" i="1"/>
  <c r="K2204" i="1"/>
  <c r="L2204" i="1"/>
  <c r="X2204" i="1"/>
  <c r="S2204" i="1"/>
  <c r="W2204" i="1"/>
  <c r="Y2204" i="1"/>
  <c r="Z2204" i="1"/>
  <c r="K2557" i="1"/>
  <c r="L2557" i="1"/>
  <c r="X2557" i="1"/>
  <c r="S2557" i="1"/>
  <c r="W2557" i="1"/>
  <c r="Y2557" i="1"/>
  <c r="Z2557" i="1"/>
  <c r="K693" i="1"/>
  <c r="L693" i="1"/>
  <c r="X693" i="1"/>
  <c r="S693" i="1"/>
  <c r="W693" i="1"/>
  <c r="Y693" i="1"/>
  <c r="Z693" i="1"/>
  <c r="K1359" i="1"/>
  <c r="L1359" i="1"/>
  <c r="X1359" i="1"/>
  <c r="S1359" i="1"/>
  <c r="W1359" i="1"/>
  <c r="Y1359" i="1"/>
  <c r="Z1359" i="1"/>
  <c r="K2486" i="1"/>
  <c r="L2486" i="1"/>
  <c r="X2486" i="1"/>
  <c r="S2486" i="1"/>
  <c r="W2486" i="1"/>
  <c r="Y2486" i="1"/>
  <c r="Z2486" i="1"/>
  <c r="K723" i="1"/>
  <c r="L723" i="1"/>
  <c r="X723" i="1"/>
  <c r="S723" i="1"/>
  <c r="W723" i="1"/>
  <c r="Y723" i="1"/>
  <c r="Z723" i="1"/>
  <c r="K2209" i="1"/>
  <c r="L2209" i="1"/>
  <c r="X2209" i="1"/>
  <c r="S2209" i="1"/>
  <c r="W2209" i="1"/>
  <c r="Y2209" i="1"/>
  <c r="Z2209" i="1"/>
  <c r="K638" i="1"/>
  <c r="L638" i="1"/>
  <c r="X638" i="1"/>
  <c r="S638" i="1"/>
  <c r="W638" i="1"/>
  <c r="Y638" i="1"/>
  <c r="Z638" i="1"/>
  <c r="K1545" i="1"/>
  <c r="L1545" i="1"/>
  <c r="X1545" i="1"/>
  <c r="S1545" i="1"/>
  <c r="W1545" i="1"/>
  <c r="Y1545" i="1"/>
  <c r="Z1545" i="1"/>
  <c r="K1625" i="1"/>
  <c r="L1625" i="1"/>
  <c r="X1625" i="1"/>
  <c r="S1625" i="1"/>
  <c r="W1625" i="1"/>
  <c r="Y1625" i="1"/>
  <c r="Z1625" i="1"/>
  <c r="K2073" i="1"/>
  <c r="L2073" i="1"/>
  <c r="X2073" i="1"/>
  <c r="S2073" i="1"/>
  <c r="W2073" i="1"/>
  <c r="Y2073" i="1"/>
  <c r="Z2073" i="1"/>
  <c r="K2379" i="1"/>
  <c r="L2379" i="1"/>
  <c r="X2379" i="1"/>
  <c r="S2379" i="1"/>
  <c r="W2379" i="1"/>
  <c r="Y2379" i="1"/>
  <c r="Z2379" i="1"/>
  <c r="K2802" i="1"/>
  <c r="L2802" i="1"/>
  <c r="X2802" i="1"/>
  <c r="S2802" i="1"/>
  <c r="W2802" i="1"/>
  <c r="Y2802" i="1"/>
  <c r="Z2802" i="1"/>
  <c r="K2002" i="1"/>
  <c r="L2002" i="1"/>
  <c r="X2002" i="1"/>
  <c r="S2002" i="1"/>
  <c r="W2002" i="1"/>
  <c r="Y2002" i="1"/>
  <c r="Z2002" i="1"/>
  <c r="K2111" i="1"/>
  <c r="L2111" i="1"/>
  <c r="X2111" i="1"/>
  <c r="S2111" i="1"/>
  <c r="W2111" i="1"/>
  <c r="Y2111" i="1"/>
  <c r="Z2111" i="1"/>
  <c r="K2767" i="1"/>
  <c r="L2767" i="1"/>
  <c r="X2767" i="1"/>
  <c r="S2767" i="1"/>
  <c r="W2767" i="1"/>
  <c r="Y2767" i="1"/>
  <c r="Z2767" i="1"/>
  <c r="K2905" i="1"/>
  <c r="L2905" i="1"/>
  <c r="X2905" i="1"/>
  <c r="S2905" i="1"/>
  <c r="W2905" i="1"/>
  <c r="Y2905" i="1"/>
  <c r="Z2905" i="1"/>
  <c r="K465" i="1"/>
  <c r="L465" i="1"/>
  <c r="X465" i="1"/>
  <c r="S465" i="1"/>
  <c r="W465" i="1"/>
  <c r="Y465" i="1"/>
  <c r="Z465" i="1"/>
  <c r="K232" i="1"/>
  <c r="L232" i="1"/>
  <c r="X232" i="1"/>
  <c r="S232" i="1"/>
  <c r="W232" i="1"/>
  <c r="Y232" i="1"/>
  <c r="Z232" i="1"/>
  <c r="K417" i="1"/>
  <c r="L417" i="1"/>
  <c r="X417" i="1"/>
  <c r="S417" i="1"/>
  <c r="W417" i="1"/>
  <c r="Y417" i="1"/>
  <c r="Z417" i="1"/>
  <c r="K1249" i="1"/>
  <c r="L1249" i="1"/>
  <c r="X1249" i="1"/>
  <c r="S1249" i="1"/>
  <c r="W1249" i="1"/>
  <c r="Y1249" i="1"/>
  <c r="Z1249" i="1"/>
  <c r="K1564" i="1"/>
  <c r="L1564" i="1"/>
  <c r="X1564" i="1"/>
  <c r="S1564" i="1"/>
  <c r="W1564" i="1"/>
  <c r="Y1564" i="1"/>
  <c r="Z1564" i="1"/>
  <c r="K2196" i="1"/>
  <c r="L2196" i="1"/>
  <c r="X2196" i="1"/>
  <c r="S2196" i="1"/>
  <c r="W2196" i="1"/>
  <c r="Y2196" i="1"/>
  <c r="Z2196" i="1"/>
  <c r="K492" i="1"/>
  <c r="L492" i="1"/>
  <c r="X492" i="1"/>
  <c r="S492" i="1"/>
  <c r="W492" i="1"/>
  <c r="Y492" i="1"/>
  <c r="Z492" i="1"/>
  <c r="K795" i="1"/>
  <c r="L795" i="1"/>
  <c r="X795" i="1"/>
  <c r="S795" i="1"/>
  <c r="W795" i="1"/>
  <c r="Y795" i="1"/>
  <c r="Z795" i="1"/>
  <c r="K833" i="1"/>
  <c r="L833" i="1"/>
  <c r="X833" i="1"/>
  <c r="S833" i="1"/>
  <c r="W833" i="1"/>
  <c r="Y833" i="1"/>
  <c r="Z833" i="1"/>
  <c r="K1055" i="1"/>
  <c r="L1055" i="1"/>
  <c r="X1055" i="1"/>
  <c r="S1055" i="1"/>
  <c r="W1055" i="1"/>
  <c r="Y1055" i="1"/>
  <c r="Z1055" i="1"/>
  <c r="K1195" i="1"/>
  <c r="L1195" i="1"/>
  <c r="X1195" i="1"/>
  <c r="S1195" i="1"/>
  <c r="W1195" i="1"/>
  <c r="Y1195" i="1"/>
  <c r="Z1195" i="1"/>
  <c r="K1414" i="1"/>
  <c r="L1414" i="1"/>
  <c r="X1414" i="1"/>
  <c r="S1414" i="1"/>
  <c r="W1414" i="1"/>
  <c r="Y1414" i="1"/>
  <c r="Z1414" i="1"/>
  <c r="K2526" i="1"/>
  <c r="L2526" i="1"/>
  <c r="X2526" i="1"/>
  <c r="S2526" i="1"/>
  <c r="W2526" i="1"/>
  <c r="Y2526" i="1"/>
  <c r="Z2526" i="1"/>
  <c r="K2709" i="1"/>
  <c r="L2709" i="1"/>
  <c r="X2709" i="1"/>
  <c r="S2709" i="1"/>
  <c r="W2709" i="1"/>
  <c r="Y2709" i="1"/>
  <c r="Z2709" i="1"/>
  <c r="K902" i="1"/>
  <c r="L902" i="1"/>
  <c r="X902" i="1"/>
  <c r="S902" i="1"/>
  <c r="W902" i="1"/>
  <c r="Y902" i="1"/>
  <c r="Z902" i="1"/>
  <c r="K1119" i="1"/>
  <c r="L1119" i="1"/>
  <c r="X1119" i="1"/>
  <c r="S1119" i="1"/>
  <c r="W1119" i="1"/>
  <c r="Y1119" i="1"/>
  <c r="Z1119" i="1"/>
  <c r="K403" i="1"/>
  <c r="L403" i="1"/>
  <c r="X403" i="1"/>
  <c r="S403" i="1"/>
  <c r="W403" i="1"/>
  <c r="Y403" i="1"/>
  <c r="Z403" i="1"/>
  <c r="K2194" i="1"/>
  <c r="L2194" i="1"/>
  <c r="X2194" i="1"/>
  <c r="S2194" i="1"/>
  <c r="W2194" i="1"/>
  <c r="Y2194" i="1"/>
  <c r="Z2194" i="1"/>
  <c r="K2453" i="1"/>
  <c r="L2453" i="1"/>
  <c r="X2453" i="1"/>
  <c r="S2453" i="1"/>
  <c r="W2453" i="1"/>
  <c r="Y2453" i="1"/>
  <c r="Z2453" i="1"/>
  <c r="K418" i="1"/>
  <c r="L418" i="1"/>
  <c r="X418" i="1"/>
  <c r="S418" i="1"/>
  <c r="W418" i="1"/>
  <c r="Y418" i="1"/>
  <c r="Z418" i="1"/>
  <c r="K1451" i="1"/>
  <c r="L1451" i="1"/>
  <c r="X1451" i="1"/>
  <c r="S1451" i="1"/>
  <c r="W1451" i="1"/>
  <c r="Y1451" i="1"/>
  <c r="Z1451" i="1"/>
  <c r="K1626" i="1"/>
  <c r="L1626" i="1"/>
  <c r="X1626" i="1"/>
  <c r="S1626" i="1"/>
  <c r="W1626" i="1"/>
  <c r="Y1626" i="1"/>
  <c r="Z1626" i="1"/>
  <c r="K1976" i="1"/>
  <c r="L1976" i="1"/>
  <c r="X1976" i="1"/>
  <c r="S1976" i="1"/>
  <c r="W1976" i="1"/>
  <c r="Y1976" i="1"/>
  <c r="Z1976" i="1"/>
  <c r="K565" i="1"/>
  <c r="L565" i="1"/>
  <c r="X565" i="1"/>
  <c r="S565" i="1"/>
  <c r="W565" i="1"/>
  <c r="Y565" i="1"/>
  <c r="Z565" i="1"/>
  <c r="K2112" i="1"/>
  <c r="L2112" i="1"/>
  <c r="X2112" i="1"/>
  <c r="S2112" i="1"/>
  <c r="W2112" i="1"/>
  <c r="Y2112" i="1"/>
  <c r="Z2112" i="1"/>
  <c r="K2253" i="1"/>
  <c r="L2253" i="1"/>
  <c r="X2253" i="1"/>
  <c r="S2253" i="1"/>
  <c r="W2253" i="1"/>
  <c r="Y2253" i="1"/>
  <c r="Z2253" i="1"/>
  <c r="K3017" i="1"/>
  <c r="L3017" i="1"/>
  <c r="X3017" i="1"/>
  <c r="S3017" i="1"/>
  <c r="W3017" i="1"/>
  <c r="Y3017" i="1"/>
  <c r="Z3017" i="1"/>
  <c r="K2713" i="1"/>
  <c r="L2713" i="1"/>
  <c r="X2713" i="1"/>
  <c r="S2713" i="1"/>
  <c r="W2713" i="1"/>
  <c r="Y2713" i="1"/>
  <c r="Z2713" i="1"/>
  <c r="K850" i="1"/>
  <c r="L850" i="1"/>
  <c r="X850" i="1"/>
  <c r="S850" i="1"/>
  <c r="W850" i="1"/>
  <c r="Y850" i="1"/>
  <c r="Z850" i="1"/>
  <c r="K1735" i="1"/>
  <c r="L1735" i="1"/>
  <c r="X1735" i="1"/>
  <c r="S1735" i="1"/>
  <c r="W1735" i="1"/>
  <c r="Y1735" i="1"/>
  <c r="Z1735" i="1"/>
  <c r="K1151" i="1"/>
  <c r="L1151" i="1"/>
  <c r="X1151" i="1"/>
  <c r="S1151" i="1"/>
  <c r="W1151" i="1"/>
  <c r="Y1151" i="1"/>
  <c r="Z1151" i="1"/>
  <c r="K2553" i="1"/>
  <c r="L2553" i="1"/>
  <c r="X2553" i="1"/>
  <c r="S2553" i="1"/>
  <c r="W2553" i="1"/>
  <c r="Y2553" i="1"/>
  <c r="Z2553" i="1"/>
  <c r="K2792" i="1"/>
  <c r="L2792" i="1"/>
  <c r="X2792" i="1"/>
  <c r="S2792" i="1"/>
  <c r="W2792" i="1"/>
  <c r="Y2792" i="1"/>
  <c r="Z2792" i="1"/>
  <c r="K1515" i="1"/>
  <c r="L1515" i="1"/>
  <c r="X1515" i="1"/>
  <c r="S1515" i="1"/>
  <c r="W1515" i="1"/>
  <c r="Y1515" i="1"/>
  <c r="Z1515" i="1"/>
  <c r="K1686" i="1"/>
  <c r="L1686" i="1"/>
  <c r="X1686" i="1"/>
  <c r="S1686" i="1"/>
  <c r="W1686" i="1"/>
  <c r="Y1686" i="1"/>
  <c r="Z1686" i="1"/>
  <c r="K2096" i="1"/>
  <c r="L2096" i="1"/>
  <c r="X2096" i="1"/>
  <c r="S2096" i="1"/>
  <c r="W2096" i="1"/>
  <c r="Y2096" i="1"/>
  <c r="Z2096" i="1"/>
  <c r="K2527" i="1"/>
  <c r="L2527" i="1"/>
  <c r="X2527" i="1"/>
  <c r="S2527" i="1"/>
  <c r="W2527" i="1"/>
  <c r="Y2527" i="1"/>
  <c r="Z2527" i="1"/>
  <c r="K2554" i="1"/>
  <c r="L2554" i="1"/>
  <c r="X2554" i="1"/>
  <c r="S2554" i="1"/>
  <c r="W2554" i="1"/>
  <c r="Y2554" i="1"/>
  <c r="Z2554" i="1"/>
  <c r="K2429" i="1"/>
  <c r="L2429" i="1"/>
  <c r="X2429" i="1"/>
  <c r="S2429" i="1"/>
  <c r="W2429" i="1"/>
  <c r="Y2429" i="1"/>
  <c r="Z2429" i="1"/>
  <c r="K331" i="1"/>
  <c r="L331" i="1"/>
  <c r="X331" i="1"/>
  <c r="S331" i="1"/>
  <c r="W331" i="1"/>
  <c r="Y331" i="1"/>
  <c r="Z331" i="1"/>
  <c r="K2745" i="1"/>
  <c r="L2745" i="1"/>
  <c r="X2745" i="1"/>
  <c r="S2745" i="1"/>
  <c r="W2745" i="1"/>
  <c r="Y2745" i="1"/>
  <c r="Z2745" i="1"/>
  <c r="K1441" i="1"/>
  <c r="L1441" i="1"/>
  <c r="X1441" i="1"/>
  <c r="S1441" i="1"/>
  <c r="W1441" i="1"/>
  <c r="Y1441" i="1"/>
  <c r="Z1441" i="1"/>
  <c r="K354" i="1"/>
  <c r="L354" i="1"/>
  <c r="X354" i="1"/>
  <c r="S354" i="1"/>
  <c r="W354" i="1"/>
  <c r="Y354" i="1"/>
  <c r="Z354" i="1"/>
  <c r="K540" i="1"/>
  <c r="L540" i="1"/>
  <c r="X540" i="1"/>
  <c r="S540" i="1"/>
  <c r="W540" i="1"/>
  <c r="Y540" i="1"/>
  <c r="Z540" i="1"/>
  <c r="K639" i="1"/>
  <c r="L639" i="1"/>
  <c r="X639" i="1"/>
  <c r="S639" i="1"/>
  <c r="W639" i="1"/>
  <c r="Y639" i="1"/>
  <c r="Z639" i="1"/>
  <c r="K921" i="1"/>
  <c r="L921" i="1"/>
  <c r="X921" i="1"/>
  <c r="S921" i="1"/>
  <c r="W921" i="1"/>
  <c r="Y921" i="1"/>
  <c r="Z921" i="1"/>
  <c r="K1011" i="1"/>
  <c r="L1011" i="1"/>
  <c r="X1011" i="1"/>
  <c r="S1011" i="1"/>
  <c r="W1011" i="1"/>
  <c r="Y1011" i="1"/>
  <c r="Z1011" i="1"/>
  <c r="K1605" i="1"/>
  <c r="L1605" i="1"/>
  <c r="X1605" i="1"/>
  <c r="S1605" i="1"/>
  <c r="W1605" i="1"/>
  <c r="Y1605" i="1"/>
  <c r="Z1605" i="1"/>
  <c r="K2738" i="1"/>
  <c r="L2738" i="1"/>
  <c r="X2738" i="1"/>
  <c r="S2738" i="1"/>
  <c r="W2738" i="1"/>
  <c r="Y2738" i="1"/>
  <c r="Z2738" i="1"/>
  <c r="K1495" i="1"/>
  <c r="L1495" i="1"/>
  <c r="X1495" i="1"/>
  <c r="S1495" i="1"/>
  <c r="W1495" i="1"/>
  <c r="Y1495" i="1"/>
  <c r="Z1495" i="1"/>
  <c r="K1596" i="1"/>
  <c r="L1596" i="1"/>
  <c r="X1596" i="1"/>
  <c r="S1596" i="1"/>
  <c r="W1596" i="1"/>
  <c r="Y1596" i="1"/>
  <c r="Z1596" i="1"/>
  <c r="K2327" i="1"/>
  <c r="L2327" i="1"/>
  <c r="X2327" i="1"/>
  <c r="S2327" i="1"/>
  <c r="W2327" i="1"/>
  <c r="Y2327" i="1"/>
  <c r="Z2327" i="1"/>
  <c r="K2402" i="1"/>
  <c r="L2402" i="1"/>
  <c r="X2402" i="1"/>
  <c r="S2402" i="1"/>
  <c r="W2402" i="1"/>
  <c r="Y2402" i="1"/>
  <c r="Z2402" i="1"/>
  <c r="K2538" i="1"/>
  <c r="L2538" i="1"/>
  <c r="X2538" i="1"/>
  <c r="S2538" i="1"/>
  <c r="W2538" i="1"/>
  <c r="Y2538" i="1"/>
  <c r="Z2538" i="1"/>
  <c r="K2607" i="1"/>
  <c r="L2607" i="1"/>
  <c r="X2607" i="1"/>
  <c r="S2607" i="1"/>
  <c r="W2607" i="1"/>
  <c r="Y2607" i="1"/>
  <c r="Z2607" i="1"/>
  <c r="K2927" i="1"/>
  <c r="L2927" i="1"/>
  <c r="X2927" i="1"/>
  <c r="S2927" i="1"/>
  <c r="W2927" i="1"/>
  <c r="Y2927" i="1"/>
  <c r="Z2927" i="1"/>
  <c r="K1202" i="1"/>
  <c r="L1202" i="1"/>
  <c r="X1202" i="1"/>
  <c r="S1202" i="1"/>
  <c r="W1202" i="1"/>
  <c r="Y1202" i="1"/>
  <c r="Z1202" i="1"/>
  <c r="K1053" i="1"/>
  <c r="L1053" i="1"/>
  <c r="X1053" i="1"/>
  <c r="S1053" i="1"/>
  <c r="W1053" i="1"/>
  <c r="Y1053" i="1"/>
  <c r="Z1053" i="1"/>
  <c r="K1454" i="1"/>
  <c r="L1454" i="1"/>
  <c r="X1454" i="1"/>
  <c r="S1454" i="1"/>
  <c r="W1454" i="1"/>
  <c r="Y1454" i="1"/>
  <c r="Z1454" i="1"/>
  <c r="K1374" i="1"/>
  <c r="L1374" i="1"/>
  <c r="X1374" i="1"/>
  <c r="S1374" i="1"/>
  <c r="W1374" i="1"/>
  <c r="Y1374" i="1"/>
  <c r="Z1374" i="1"/>
  <c r="K271" i="1"/>
  <c r="L271" i="1"/>
  <c r="X271" i="1"/>
  <c r="S271" i="1"/>
  <c r="W271" i="1"/>
  <c r="Y271" i="1"/>
  <c r="Z271" i="1"/>
  <c r="K708" i="1"/>
  <c r="L708" i="1"/>
  <c r="X708" i="1"/>
  <c r="S708" i="1"/>
  <c r="W708" i="1"/>
  <c r="Y708" i="1"/>
  <c r="Z708" i="1"/>
  <c r="K781" i="1"/>
  <c r="L781" i="1"/>
  <c r="X781" i="1"/>
  <c r="S781" i="1"/>
  <c r="W781" i="1"/>
  <c r="Y781" i="1"/>
  <c r="Z781" i="1"/>
  <c r="K1222" i="1"/>
  <c r="L1222" i="1"/>
  <c r="X1222" i="1"/>
  <c r="S1222" i="1"/>
  <c r="W1222" i="1"/>
  <c r="Y1222" i="1"/>
  <c r="Z1222" i="1"/>
  <c r="K1565" i="1"/>
  <c r="L1565" i="1"/>
  <c r="X1565" i="1"/>
  <c r="S1565" i="1"/>
  <c r="W1565" i="1"/>
  <c r="Y1565" i="1"/>
  <c r="Z1565" i="1"/>
  <c r="K2074" i="1"/>
  <c r="L2074" i="1"/>
  <c r="X2074" i="1"/>
  <c r="S2074" i="1"/>
  <c r="W2074" i="1"/>
  <c r="Y2074" i="1"/>
  <c r="Z2074" i="1"/>
  <c r="K2967" i="1"/>
  <c r="L2967" i="1"/>
  <c r="X2967" i="1"/>
  <c r="S2967" i="1"/>
  <c r="W2967" i="1"/>
  <c r="Y2967" i="1"/>
  <c r="Z2967" i="1"/>
  <c r="K259" i="1"/>
  <c r="L259" i="1"/>
  <c r="X259" i="1"/>
  <c r="S259" i="1"/>
  <c r="W259" i="1"/>
  <c r="Y259" i="1"/>
  <c r="Z259" i="1"/>
  <c r="K1496" i="1"/>
  <c r="L1496" i="1"/>
  <c r="X1496" i="1"/>
  <c r="S1496" i="1"/>
  <c r="W1496" i="1"/>
  <c r="Y1496" i="1"/>
  <c r="Z1496" i="1"/>
  <c r="K270" i="1"/>
  <c r="L270" i="1"/>
  <c r="X270" i="1"/>
  <c r="S270" i="1"/>
  <c r="W270" i="1"/>
  <c r="Y270" i="1"/>
  <c r="Z270" i="1"/>
  <c r="K1336" i="1"/>
  <c r="L1336" i="1"/>
  <c r="X1336" i="1"/>
  <c r="S1336" i="1"/>
  <c r="W1336" i="1"/>
  <c r="Y1336" i="1"/>
  <c r="Z1336" i="1"/>
  <c r="K278" i="1"/>
  <c r="L278" i="1"/>
  <c r="X278" i="1"/>
  <c r="S278" i="1"/>
  <c r="W278" i="1"/>
  <c r="Y278" i="1"/>
  <c r="Z278" i="1"/>
  <c r="K940" i="1"/>
  <c r="L940" i="1"/>
  <c r="X940" i="1"/>
  <c r="S940" i="1"/>
  <c r="W940" i="1"/>
  <c r="Y940" i="1"/>
  <c r="Z940" i="1"/>
  <c r="K1900" i="1"/>
  <c r="L1900" i="1"/>
  <c r="X1900" i="1"/>
  <c r="S1900" i="1"/>
  <c r="W1900" i="1"/>
  <c r="Y1900" i="1"/>
  <c r="Z1900" i="1"/>
  <c r="K1977" i="1"/>
  <c r="L1977" i="1"/>
  <c r="X1977" i="1"/>
  <c r="S1977" i="1"/>
  <c r="W1977" i="1"/>
  <c r="Y1977" i="1"/>
  <c r="Z1977" i="1"/>
  <c r="K2146" i="1"/>
  <c r="L2146" i="1"/>
  <c r="X2146" i="1"/>
  <c r="S2146" i="1"/>
  <c r="W2146" i="1"/>
  <c r="Y2146" i="1"/>
  <c r="Z2146" i="1"/>
  <c r="K2821" i="1"/>
  <c r="L2821" i="1"/>
  <c r="X2821" i="1"/>
  <c r="S2821" i="1"/>
  <c r="W2821" i="1"/>
  <c r="Y2821" i="1"/>
  <c r="Z2821" i="1"/>
  <c r="K323" i="1"/>
  <c r="L323" i="1"/>
  <c r="X323" i="1"/>
  <c r="S323" i="1"/>
  <c r="W323" i="1"/>
  <c r="Y323" i="1"/>
  <c r="Z323" i="1"/>
  <c r="K382" i="1"/>
  <c r="L382" i="1"/>
  <c r="X382" i="1"/>
  <c r="S382" i="1"/>
  <c r="W382" i="1"/>
  <c r="Y382" i="1"/>
  <c r="Z382" i="1"/>
  <c r="K485" i="1"/>
  <c r="L485" i="1"/>
  <c r="X485" i="1"/>
  <c r="S485" i="1"/>
  <c r="W485" i="1"/>
  <c r="Y485" i="1"/>
  <c r="Z485" i="1"/>
  <c r="K493" i="1"/>
  <c r="L493" i="1"/>
  <c r="X493" i="1"/>
  <c r="S493" i="1"/>
  <c r="W493" i="1"/>
  <c r="Y493" i="1"/>
  <c r="Z493" i="1"/>
  <c r="K566" i="1"/>
  <c r="L566" i="1"/>
  <c r="X566" i="1"/>
  <c r="S566" i="1"/>
  <c r="W566" i="1"/>
  <c r="Y566" i="1"/>
  <c r="Z566" i="1"/>
  <c r="K1328" i="1"/>
  <c r="L1328" i="1"/>
  <c r="X1328" i="1"/>
  <c r="S1328" i="1"/>
  <c r="W1328" i="1"/>
  <c r="Y1328" i="1"/>
  <c r="Z1328" i="1"/>
  <c r="K2782" i="1"/>
  <c r="L2782" i="1"/>
  <c r="X2782" i="1"/>
  <c r="S2782" i="1"/>
  <c r="W2782" i="1"/>
  <c r="Y2782" i="1"/>
  <c r="Z2782" i="1"/>
  <c r="K904" i="1"/>
  <c r="L904" i="1"/>
  <c r="X904" i="1"/>
  <c r="S904" i="1"/>
  <c r="W904" i="1"/>
  <c r="Y904" i="1"/>
  <c r="Z904" i="1"/>
  <c r="K78" i="1"/>
  <c r="L78" i="1"/>
  <c r="X78" i="1"/>
  <c r="S78" i="1"/>
  <c r="W78" i="1"/>
  <c r="Y78" i="1"/>
  <c r="Z78" i="1"/>
  <c r="K34" i="1"/>
  <c r="L34" i="1"/>
  <c r="X34" i="1"/>
  <c r="S34" i="1"/>
  <c r="W34" i="1"/>
  <c r="Y34" i="1"/>
  <c r="Z34" i="1"/>
  <c r="K1070" i="1"/>
  <c r="L1070" i="1"/>
  <c r="X1070" i="1"/>
  <c r="S1070" i="1"/>
  <c r="W1070" i="1"/>
  <c r="Y1070" i="1"/>
  <c r="Z1070" i="1"/>
  <c r="K925" i="1"/>
  <c r="L925" i="1"/>
  <c r="X925" i="1"/>
  <c r="S925" i="1"/>
  <c r="W925" i="1"/>
  <c r="Y925" i="1"/>
  <c r="Z925" i="1"/>
  <c r="K1012" i="1"/>
  <c r="L1012" i="1"/>
  <c r="X1012" i="1"/>
  <c r="S1012" i="1"/>
  <c r="W1012" i="1"/>
  <c r="Y1012" i="1"/>
  <c r="Z1012" i="1"/>
  <c r="K1293" i="1"/>
  <c r="L1293" i="1"/>
  <c r="X1293" i="1"/>
  <c r="S1293" i="1"/>
  <c r="W1293" i="1"/>
  <c r="Y1293" i="1"/>
  <c r="Z1293" i="1"/>
  <c r="K1294" i="1"/>
  <c r="L1294" i="1"/>
  <c r="X1294" i="1"/>
  <c r="S1294" i="1"/>
  <c r="W1294" i="1"/>
  <c r="Y1294" i="1"/>
  <c r="Z1294" i="1"/>
  <c r="K1295" i="1"/>
  <c r="L1295" i="1"/>
  <c r="X1295" i="1"/>
  <c r="S1295" i="1"/>
  <c r="W1295" i="1"/>
  <c r="Y1295" i="1"/>
  <c r="Z1295" i="1"/>
  <c r="K1397" i="1"/>
  <c r="L1397" i="1"/>
  <c r="X1397" i="1"/>
  <c r="S1397" i="1"/>
  <c r="W1397" i="1"/>
  <c r="Y1397" i="1"/>
  <c r="Z1397" i="1"/>
  <c r="K2506" i="1"/>
  <c r="L2506" i="1"/>
  <c r="X2506" i="1"/>
  <c r="S2506" i="1"/>
  <c r="W2506" i="1"/>
  <c r="Y2506" i="1"/>
  <c r="Z2506" i="1"/>
  <c r="K2739" i="1"/>
  <c r="L2739" i="1"/>
  <c r="X2739" i="1"/>
  <c r="S2739" i="1"/>
  <c r="W2739" i="1"/>
  <c r="Y2739" i="1"/>
  <c r="Z2739" i="1"/>
  <c r="K1687" i="1"/>
  <c r="L1687" i="1"/>
  <c r="X1687" i="1"/>
  <c r="S1687" i="1"/>
  <c r="W1687" i="1"/>
  <c r="Y1687" i="1"/>
  <c r="Z1687" i="1"/>
  <c r="K2697" i="1"/>
  <c r="L2697" i="1"/>
  <c r="X2697" i="1"/>
  <c r="S2697" i="1"/>
  <c r="W2697" i="1"/>
  <c r="Y2697" i="1"/>
  <c r="Z2697" i="1"/>
  <c r="K208" i="1"/>
  <c r="L208" i="1"/>
  <c r="X208" i="1"/>
  <c r="S208" i="1"/>
  <c r="W208" i="1"/>
  <c r="Y208" i="1"/>
  <c r="Z208" i="1"/>
  <c r="K2794" i="1"/>
  <c r="L2794" i="1"/>
  <c r="X2794" i="1"/>
  <c r="S2794" i="1"/>
  <c r="W2794" i="1"/>
  <c r="Y2794" i="1"/>
  <c r="Z2794" i="1"/>
  <c r="K1773" i="1"/>
  <c r="L1773" i="1"/>
  <c r="X1773" i="1"/>
  <c r="S1773" i="1"/>
  <c r="W1773" i="1"/>
  <c r="Y1773" i="1"/>
  <c r="Z1773" i="1"/>
  <c r="K355" i="1"/>
  <c r="L355" i="1"/>
  <c r="X355" i="1"/>
  <c r="S355" i="1"/>
  <c r="W355" i="1"/>
  <c r="Y355" i="1"/>
  <c r="Z355" i="1"/>
  <c r="K1740" i="1"/>
  <c r="L1740" i="1"/>
  <c r="X1740" i="1"/>
  <c r="S1740" i="1"/>
  <c r="W1740" i="1"/>
  <c r="Y1740" i="1"/>
  <c r="Z1740" i="1"/>
  <c r="K1825" i="1"/>
  <c r="L1825" i="1"/>
  <c r="X1825" i="1"/>
  <c r="S1825" i="1"/>
  <c r="W1825" i="1"/>
  <c r="Y1825" i="1"/>
  <c r="Z1825" i="1"/>
  <c r="K1876" i="1"/>
  <c r="L1876" i="1"/>
  <c r="X1876" i="1"/>
  <c r="S1876" i="1"/>
  <c r="W1876" i="1"/>
  <c r="Y1876" i="1"/>
  <c r="Z1876" i="1"/>
  <c r="K1978" i="1"/>
  <c r="L1978" i="1"/>
  <c r="X1978" i="1"/>
  <c r="S1978" i="1"/>
  <c r="W1978" i="1"/>
  <c r="Y1978" i="1"/>
  <c r="Z1978" i="1"/>
  <c r="K2075" i="1"/>
  <c r="L2075" i="1"/>
  <c r="X2075" i="1"/>
  <c r="S2075" i="1"/>
  <c r="W2075" i="1"/>
  <c r="Y2075" i="1"/>
  <c r="Z2075" i="1"/>
  <c r="K2680" i="1"/>
  <c r="L2680" i="1"/>
  <c r="X2680" i="1"/>
  <c r="S2680" i="1"/>
  <c r="W2680" i="1"/>
  <c r="Y2680" i="1"/>
  <c r="Z2680" i="1"/>
  <c r="K615" i="1"/>
  <c r="L615" i="1"/>
  <c r="X615" i="1"/>
  <c r="S615" i="1"/>
  <c r="W615" i="1"/>
  <c r="Y615" i="1"/>
  <c r="Z615" i="1"/>
  <c r="K1936" i="1"/>
  <c r="L1936" i="1"/>
  <c r="X1936" i="1"/>
  <c r="S1936" i="1"/>
  <c r="W1936" i="1"/>
  <c r="Y1936" i="1"/>
  <c r="Z1936" i="1"/>
  <c r="K2328" i="1"/>
  <c r="L2328" i="1"/>
  <c r="X2328" i="1"/>
  <c r="S2328" i="1"/>
  <c r="W2328" i="1"/>
  <c r="Y2328" i="1"/>
  <c r="Z2328" i="1"/>
  <c r="K2528" i="1"/>
  <c r="L2528" i="1"/>
  <c r="X2528" i="1"/>
  <c r="S2528" i="1"/>
  <c r="W2528" i="1"/>
  <c r="Y2528" i="1"/>
  <c r="Z2528" i="1"/>
  <c r="K2608" i="1"/>
  <c r="L2608" i="1"/>
  <c r="X2608" i="1"/>
  <c r="S2608" i="1"/>
  <c r="W2608" i="1"/>
  <c r="Y2608" i="1"/>
  <c r="Z2608" i="1"/>
  <c r="K2847" i="1"/>
  <c r="L2847" i="1"/>
  <c r="X2847" i="1"/>
  <c r="S2847" i="1"/>
  <c r="W2847" i="1"/>
  <c r="Y2847" i="1"/>
  <c r="Z2847" i="1"/>
  <c r="K2975" i="1"/>
  <c r="L2975" i="1"/>
  <c r="X2975" i="1"/>
  <c r="S2975" i="1"/>
  <c r="W2975" i="1"/>
  <c r="Y2975" i="1"/>
  <c r="Z2975" i="1"/>
  <c r="K1120" i="1"/>
  <c r="L1120" i="1"/>
  <c r="X1120" i="1"/>
  <c r="S1120" i="1"/>
  <c r="W1120" i="1"/>
  <c r="Y1120" i="1"/>
  <c r="Z1120" i="1"/>
  <c r="K2986" i="1"/>
  <c r="L2986" i="1"/>
  <c r="X2986" i="1"/>
  <c r="S2986" i="1"/>
  <c r="W2986" i="1"/>
  <c r="Y2986" i="1"/>
  <c r="Z2986" i="1"/>
  <c r="K77" i="1"/>
  <c r="L77" i="1"/>
  <c r="X77" i="1"/>
  <c r="S77" i="1"/>
  <c r="W77" i="1"/>
  <c r="Y77" i="1"/>
  <c r="Z77" i="1"/>
  <c r="K64" i="1"/>
  <c r="L64" i="1"/>
  <c r="X64" i="1"/>
  <c r="S64" i="1"/>
  <c r="W64" i="1"/>
  <c r="Y64" i="1"/>
  <c r="Z64" i="1"/>
  <c r="K1670" i="1"/>
  <c r="L1670" i="1"/>
  <c r="X1670" i="1"/>
  <c r="S1670" i="1"/>
  <c r="W1670" i="1"/>
  <c r="Y1670" i="1"/>
  <c r="Z1670" i="1"/>
  <c r="K1612" i="1"/>
  <c r="L1612" i="1"/>
  <c r="X1612" i="1"/>
  <c r="S1612" i="1"/>
  <c r="W1612" i="1"/>
  <c r="Y1612" i="1"/>
  <c r="Z1612" i="1"/>
  <c r="K577" i="1"/>
  <c r="L577" i="1"/>
  <c r="X577" i="1"/>
  <c r="S577" i="1"/>
  <c r="W577" i="1"/>
  <c r="Y577" i="1"/>
  <c r="Z577" i="1"/>
  <c r="K880" i="1"/>
  <c r="L880" i="1"/>
  <c r="X880" i="1"/>
  <c r="S880" i="1"/>
  <c r="W880" i="1"/>
  <c r="Y880" i="1"/>
  <c r="Z880" i="1"/>
  <c r="K1530" i="1"/>
  <c r="L1530" i="1"/>
  <c r="X1530" i="1"/>
  <c r="S1530" i="1"/>
  <c r="W1530" i="1"/>
  <c r="Y1530" i="1"/>
  <c r="Z1530" i="1"/>
  <c r="K2147" i="1"/>
  <c r="L2147" i="1"/>
  <c r="X2147" i="1"/>
  <c r="S2147" i="1"/>
  <c r="W2147" i="1"/>
  <c r="Y2147" i="1"/>
  <c r="Z2147" i="1"/>
  <c r="K2918" i="1"/>
  <c r="L2918" i="1"/>
  <c r="X2918" i="1"/>
  <c r="S2918" i="1"/>
  <c r="W2918" i="1"/>
  <c r="Y2918" i="1"/>
  <c r="Z2918" i="1"/>
  <c r="K1343" i="1"/>
  <c r="L1343" i="1"/>
  <c r="X1343" i="1"/>
  <c r="S1343" i="1"/>
  <c r="W1343" i="1"/>
  <c r="Y1343" i="1"/>
  <c r="Z1343" i="1"/>
  <c r="K2609" i="1"/>
  <c r="L2609" i="1"/>
  <c r="X2609" i="1"/>
  <c r="S2609" i="1"/>
  <c r="W2609" i="1"/>
  <c r="Y2609" i="1"/>
  <c r="Z2609" i="1"/>
  <c r="K1230" i="1"/>
  <c r="L1230" i="1"/>
  <c r="X1230" i="1"/>
  <c r="S1230" i="1"/>
  <c r="W1230" i="1"/>
  <c r="Y1230" i="1"/>
  <c r="Z1230" i="1"/>
  <c r="K2987" i="1"/>
  <c r="L2987" i="1"/>
  <c r="X2987" i="1"/>
  <c r="S2987" i="1"/>
  <c r="W2987" i="1"/>
  <c r="Y2987" i="1"/>
  <c r="Z2987" i="1"/>
  <c r="K2289" i="1"/>
  <c r="L2289" i="1"/>
  <c r="X2289" i="1"/>
  <c r="S2289" i="1"/>
  <c r="W2289" i="1"/>
  <c r="Y2289" i="1"/>
  <c r="Z2289" i="1"/>
  <c r="K356" i="1"/>
  <c r="L356" i="1"/>
  <c r="X356" i="1"/>
  <c r="S356" i="1"/>
  <c r="W356" i="1"/>
  <c r="Y356" i="1"/>
  <c r="Z356" i="1"/>
  <c r="K782" i="1"/>
  <c r="L782" i="1"/>
  <c r="X782" i="1"/>
  <c r="S782" i="1"/>
  <c r="W782" i="1"/>
  <c r="Y782" i="1"/>
  <c r="Z782" i="1"/>
  <c r="K1863" i="1"/>
  <c r="L1863" i="1"/>
  <c r="X1863" i="1"/>
  <c r="S1863" i="1"/>
  <c r="W1863" i="1"/>
  <c r="Y1863" i="1"/>
  <c r="Z1863" i="1"/>
  <c r="K2868" i="1"/>
  <c r="L2868" i="1"/>
  <c r="X2868" i="1"/>
  <c r="S2868" i="1"/>
  <c r="W2868" i="1"/>
  <c r="Y2868" i="1"/>
  <c r="Z2868" i="1"/>
  <c r="K52" i="1"/>
  <c r="L52" i="1"/>
  <c r="X52" i="1"/>
  <c r="S52" i="1"/>
  <c r="W52" i="1"/>
  <c r="Y52" i="1"/>
  <c r="Z52" i="1"/>
  <c r="K2403" i="1"/>
  <c r="L2403" i="1"/>
  <c r="X2403" i="1"/>
  <c r="S2403" i="1"/>
  <c r="W2403" i="1"/>
  <c r="Y2403" i="1"/>
  <c r="Z2403" i="1"/>
  <c r="K2698" i="1"/>
  <c r="L2698" i="1"/>
  <c r="X2698" i="1"/>
  <c r="S2698" i="1"/>
  <c r="W2698" i="1"/>
  <c r="Y2698" i="1"/>
  <c r="Z2698" i="1"/>
  <c r="K2817" i="1"/>
  <c r="L2817" i="1"/>
  <c r="X2817" i="1"/>
  <c r="S2817" i="1"/>
  <c r="W2817" i="1"/>
  <c r="Y2817" i="1"/>
  <c r="Z2817" i="1"/>
  <c r="K402" i="1"/>
  <c r="L402" i="1"/>
  <c r="X402" i="1"/>
  <c r="S402" i="1"/>
  <c r="W402" i="1"/>
  <c r="Y402" i="1"/>
  <c r="Z402" i="1"/>
  <c r="K2771" i="1"/>
  <c r="L2771" i="1"/>
  <c r="X2771" i="1"/>
  <c r="S2771" i="1"/>
  <c r="W2771" i="1"/>
  <c r="Y2771" i="1"/>
  <c r="Z2771" i="1"/>
  <c r="K1696" i="1"/>
  <c r="L1696" i="1"/>
  <c r="X1696" i="1"/>
  <c r="S1696" i="1"/>
  <c r="W1696" i="1"/>
  <c r="Y1696" i="1"/>
  <c r="Z1696" i="1"/>
  <c r="K2380" i="1"/>
  <c r="L2380" i="1"/>
  <c r="X2380" i="1"/>
  <c r="S2380" i="1"/>
  <c r="W2380" i="1"/>
  <c r="Y2380" i="1"/>
  <c r="Z2380" i="1"/>
  <c r="K2869" i="1"/>
  <c r="L2869" i="1"/>
  <c r="X2869" i="1"/>
  <c r="S2869" i="1"/>
  <c r="W2869" i="1"/>
  <c r="Y2869" i="1"/>
  <c r="Z2869" i="1"/>
  <c r="K892" i="1"/>
  <c r="L892" i="1"/>
  <c r="X892" i="1"/>
  <c r="S892" i="1"/>
  <c r="W892" i="1"/>
  <c r="Y892" i="1"/>
  <c r="Z892" i="1"/>
  <c r="K1497" i="1"/>
  <c r="L1497" i="1"/>
  <c r="X1497" i="1"/>
  <c r="S1497" i="1"/>
  <c r="W1497" i="1"/>
  <c r="Y1497" i="1"/>
  <c r="Z1497" i="1"/>
  <c r="K2003" i="1"/>
  <c r="L2003" i="1"/>
  <c r="X2003" i="1"/>
  <c r="S2003" i="1"/>
  <c r="W2003" i="1"/>
  <c r="Y2003" i="1"/>
  <c r="Z2003" i="1"/>
  <c r="K2254" i="1"/>
  <c r="L2254" i="1"/>
  <c r="X2254" i="1"/>
  <c r="S2254" i="1"/>
  <c r="W2254" i="1"/>
  <c r="Y2254" i="1"/>
  <c r="Z2254" i="1"/>
  <c r="K2555" i="1"/>
  <c r="L2555" i="1"/>
  <c r="X2555" i="1"/>
  <c r="S2555" i="1"/>
  <c r="W2555" i="1"/>
  <c r="Y2555" i="1"/>
  <c r="Z2555" i="1"/>
  <c r="K320" i="1"/>
  <c r="L320" i="1"/>
  <c r="X320" i="1"/>
  <c r="S320" i="1"/>
  <c r="W320" i="1"/>
  <c r="Y320" i="1"/>
  <c r="Z320" i="1"/>
  <c r="K2008" i="1"/>
  <c r="L2008" i="1"/>
  <c r="X2008" i="1"/>
  <c r="S2008" i="1"/>
  <c r="W2008" i="1"/>
  <c r="Y2008" i="1"/>
  <c r="Z2008" i="1"/>
  <c r="K296" i="1"/>
  <c r="L296" i="1"/>
  <c r="X296" i="1"/>
  <c r="S296" i="1"/>
  <c r="W296" i="1"/>
  <c r="Y296" i="1"/>
  <c r="Z296" i="1"/>
  <c r="K1094" i="1"/>
  <c r="L1094" i="1"/>
  <c r="X1094" i="1"/>
  <c r="S1094" i="1"/>
  <c r="W1094" i="1"/>
  <c r="Y1094" i="1"/>
  <c r="Z1094" i="1"/>
  <c r="K1648" i="1"/>
  <c r="L1648" i="1"/>
  <c r="X1648" i="1"/>
  <c r="S1648" i="1"/>
  <c r="W1648" i="1"/>
  <c r="Y1648" i="1"/>
  <c r="Z1648" i="1"/>
  <c r="K1723" i="1"/>
  <c r="L1723" i="1"/>
  <c r="X1723" i="1"/>
  <c r="S1723" i="1"/>
  <c r="W1723" i="1"/>
  <c r="Y1723" i="1"/>
  <c r="Z1723" i="1"/>
  <c r="K1826" i="1"/>
  <c r="L1826" i="1"/>
  <c r="X1826" i="1"/>
  <c r="S1826" i="1"/>
  <c r="W1826" i="1"/>
  <c r="Y1826" i="1"/>
  <c r="Z1826" i="1"/>
  <c r="K260" i="1"/>
  <c r="L260" i="1"/>
  <c r="X260" i="1"/>
  <c r="S260" i="1"/>
  <c r="W260" i="1"/>
  <c r="Y260" i="1"/>
  <c r="Z260" i="1"/>
  <c r="K1329" i="1"/>
  <c r="L1329" i="1"/>
  <c r="X1329" i="1"/>
  <c r="S1329" i="1"/>
  <c r="W1329" i="1"/>
  <c r="Y1329" i="1"/>
  <c r="Z1329" i="1"/>
  <c r="K2778" i="1"/>
  <c r="L2778" i="1"/>
  <c r="X2778" i="1"/>
  <c r="S2778" i="1"/>
  <c r="W2778" i="1"/>
  <c r="Y2778" i="1"/>
  <c r="Z2778" i="1"/>
  <c r="K1435" i="1"/>
  <c r="L1435" i="1"/>
  <c r="X1435" i="1"/>
  <c r="S1435" i="1"/>
  <c r="W1435" i="1"/>
  <c r="Y1435" i="1"/>
  <c r="Z1435" i="1"/>
  <c r="K1123" i="1"/>
  <c r="L1123" i="1"/>
  <c r="X1123" i="1"/>
  <c r="S1123" i="1"/>
  <c r="W1123" i="1"/>
  <c r="Y1123" i="1"/>
  <c r="Z1123" i="1"/>
  <c r="K2627" i="1"/>
  <c r="L2627" i="1"/>
  <c r="X2627" i="1"/>
  <c r="S2627" i="1"/>
  <c r="W2627" i="1"/>
  <c r="Y2627" i="1"/>
  <c r="Z2627" i="1"/>
  <c r="K1627" i="1"/>
  <c r="L1627" i="1"/>
  <c r="X1627" i="1"/>
  <c r="S1627" i="1"/>
  <c r="W1627" i="1"/>
  <c r="Y1627" i="1"/>
  <c r="Z1627" i="1"/>
  <c r="K2016" i="1"/>
  <c r="L2016" i="1"/>
  <c r="X2016" i="1"/>
  <c r="S2016" i="1"/>
  <c r="W2016" i="1"/>
  <c r="Y2016" i="1"/>
  <c r="Z2016" i="1"/>
  <c r="K2446" i="1"/>
  <c r="L2446" i="1"/>
  <c r="X2446" i="1"/>
  <c r="S2446" i="1"/>
  <c r="W2446" i="1"/>
  <c r="Y2446" i="1"/>
  <c r="Z2446" i="1"/>
  <c r="K2584" i="1"/>
  <c r="L2584" i="1"/>
  <c r="X2584" i="1"/>
  <c r="S2584" i="1"/>
  <c r="W2584" i="1"/>
  <c r="Y2584" i="1"/>
  <c r="Z2584" i="1"/>
  <c r="K2803" i="1"/>
  <c r="L2803" i="1"/>
  <c r="X2803" i="1"/>
  <c r="S2803" i="1"/>
  <c r="W2803" i="1"/>
  <c r="Y2803" i="1"/>
  <c r="Z2803" i="1"/>
  <c r="K2948" i="1"/>
  <c r="L2948" i="1"/>
  <c r="X2948" i="1"/>
  <c r="S2948" i="1"/>
  <c r="W2948" i="1"/>
  <c r="Y2948" i="1"/>
  <c r="Z2948" i="1"/>
  <c r="K127" i="1"/>
  <c r="L127" i="1"/>
  <c r="X127" i="1"/>
  <c r="S127" i="1"/>
  <c r="W127" i="1"/>
  <c r="Y127" i="1"/>
  <c r="Z127" i="1"/>
  <c r="K616" i="1"/>
  <c r="L616" i="1"/>
  <c r="X616" i="1"/>
  <c r="S616" i="1"/>
  <c r="W616" i="1"/>
  <c r="Y616" i="1"/>
  <c r="Z616" i="1"/>
  <c r="K2004" i="1"/>
  <c r="L2004" i="1"/>
  <c r="X2004" i="1"/>
  <c r="S2004" i="1"/>
  <c r="W2004" i="1"/>
  <c r="Y2004" i="1"/>
  <c r="Z2004" i="1"/>
  <c r="K2189" i="1"/>
  <c r="L2189" i="1"/>
  <c r="X2189" i="1"/>
  <c r="S2189" i="1"/>
  <c r="W2189" i="1"/>
  <c r="Y2189" i="1"/>
  <c r="Z2189" i="1"/>
  <c r="K2205" i="1"/>
  <c r="L2205" i="1"/>
  <c r="X2205" i="1"/>
  <c r="S2205" i="1"/>
  <c r="W2205" i="1"/>
  <c r="Y2205" i="1"/>
  <c r="Z2205" i="1"/>
  <c r="K2351" i="1"/>
  <c r="L2351" i="1"/>
  <c r="X2351" i="1"/>
  <c r="S2351" i="1"/>
  <c r="W2351" i="1"/>
  <c r="Y2351" i="1"/>
  <c r="Z2351" i="1"/>
  <c r="K2334" i="1"/>
  <c r="L2334" i="1"/>
  <c r="X2334" i="1"/>
  <c r="S2334" i="1"/>
  <c r="W2334" i="1"/>
  <c r="Y2334" i="1"/>
  <c r="Z2334" i="1"/>
  <c r="K249" i="1"/>
  <c r="L249" i="1"/>
  <c r="X249" i="1"/>
  <c r="S249" i="1"/>
  <c r="W249" i="1"/>
  <c r="Y249" i="1"/>
  <c r="Z249" i="1"/>
  <c r="K922" i="1"/>
  <c r="L922" i="1"/>
  <c r="X922" i="1"/>
  <c r="S922" i="1"/>
  <c r="W922" i="1"/>
  <c r="Y922" i="1"/>
  <c r="Z922" i="1"/>
  <c r="K1628" i="1"/>
  <c r="L1628" i="1"/>
  <c r="X1628" i="1"/>
  <c r="S1628" i="1"/>
  <c r="W1628" i="1"/>
  <c r="Y1628" i="1"/>
  <c r="Z1628" i="1"/>
  <c r="K1649" i="1"/>
  <c r="L1649" i="1"/>
  <c r="X1649" i="1"/>
  <c r="S1649" i="1"/>
  <c r="W1649" i="1"/>
  <c r="Y1649" i="1"/>
  <c r="Z1649" i="1"/>
  <c r="K2107" i="1"/>
  <c r="L2107" i="1"/>
  <c r="X2107" i="1"/>
  <c r="S2107" i="1"/>
  <c r="W2107" i="1"/>
  <c r="Y2107" i="1"/>
  <c r="Z2107" i="1"/>
  <c r="K2585" i="1"/>
  <c r="L2585" i="1"/>
  <c r="X2585" i="1"/>
  <c r="S2585" i="1"/>
  <c r="W2585" i="1"/>
  <c r="Y2585" i="1"/>
  <c r="Z2585" i="1"/>
  <c r="K207" i="1"/>
  <c r="L207" i="1"/>
  <c r="X207" i="1"/>
  <c r="S207" i="1"/>
  <c r="W207" i="1"/>
  <c r="Y207" i="1"/>
  <c r="Z207" i="1"/>
  <c r="K837" i="1"/>
  <c r="L837" i="1"/>
  <c r="X837" i="1"/>
  <c r="S837" i="1"/>
  <c r="W837" i="1"/>
  <c r="Y837" i="1"/>
  <c r="Z837" i="1"/>
  <c r="K1358" i="1"/>
  <c r="L1358" i="1"/>
  <c r="X1358" i="1"/>
  <c r="S1358" i="1"/>
  <c r="W1358" i="1"/>
  <c r="Y1358" i="1"/>
  <c r="Z1358" i="1"/>
  <c r="K1453" i="1"/>
  <c r="L1453" i="1"/>
  <c r="X1453" i="1"/>
  <c r="S1453" i="1"/>
  <c r="W1453" i="1"/>
  <c r="Y1453" i="1"/>
  <c r="Z1453" i="1"/>
  <c r="K3004" i="1"/>
  <c r="L3004" i="1"/>
  <c r="X3004" i="1"/>
  <c r="S3004" i="1"/>
  <c r="W3004" i="1"/>
  <c r="Y3004" i="1"/>
  <c r="Z3004" i="1"/>
  <c r="K1650" i="1"/>
  <c r="L1650" i="1"/>
  <c r="X1650" i="1"/>
  <c r="S1650" i="1"/>
  <c r="W1650" i="1"/>
  <c r="Y1650" i="1"/>
  <c r="Z1650" i="1"/>
  <c r="K660" i="1"/>
  <c r="L660" i="1"/>
  <c r="X660" i="1"/>
  <c r="S660" i="1"/>
  <c r="W660" i="1"/>
  <c r="Y660" i="1"/>
  <c r="Z660" i="1"/>
  <c r="K796" i="1"/>
  <c r="L796" i="1"/>
  <c r="X796" i="1"/>
  <c r="S796" i="1"/>
  <c r="W796" i="1"/>
  <c r="Y796" i="1"/>
  <c r="Z796" i="1"/>
  <c r="K1196" i="1"/>
  <c r="L1196" i="1"/>
  <c r="X1196" i="1"/>
  <c r="S1196" i="1"/>
  <c r="W1196" i="1"/>
  <c r="Y1196" i="1"/>
  <c r="Z1196" i="1"/>
  <c r="K2699" i="1"/>
  <c r="L2699" i="1"/>
  <c r="X2699" i="1"/>
  <c r="S2699" i="1"/>
  <c r="W2699" i="1"/>
  <c r="Y2699" i="1"/>
  <c r="Z2699" i="1"/>
  <c r="K1751" i="1"/>
  <c r="L1751" i="1"/>
  <c r="X1751" i="1"/>
  <c r="S1751" i="1"/>
  <c r="W1751" i="1"/>
  <c r="Y1751" i="1"/>
  <c r="Z1751" i="1"/>
  <c r="K2134" i="1"/>
  <c r="L2134" i="1"/>
  <c r="X2134" i="1"/>
  <c r="S2134" i="1"/>
  <c r="W2134" i="1"/>
  <c r="Y2134" i="1"/>
  <c r="Z2134" i="1"/>
  <c r="K2626" i="1"/>
  <c r="L2626" i="1"/>
  <c r="X2626" i="1"/>
  <c r="S2626" i="1"/>
  <c r="W2626" i="1"/>
  <c r="Y2626" i="1"/>
  <c r="Z2626" i="1"/>
  <c r="K640" i="1"/>
  <c r="L640" i="1"/>
  <c r="X640" i="1"/>
  <c r="S640" i="1"/>
  <c r="W640" i="1"/>
  <c r="Y640" i="1"/>
  <c r="Z640" i="1"/>
  <c r="K859" i="1"/>
  <c r="L859" i="1"/>
  <c r="X859" i="1"/>
  <c r="S859" i="1"/>
  <c r="W859" i="1"/>
  <c r="Y859" i="1"/>
  <c r="Z859" i="1"/>
  <c r="K1296" i="1"/>
  <c r="L1296" i="1"/>
  <c r="X1296" i="1"/>
  <c r="S1296" i="1"/>
  <c r="W1296" i="1"/>
  <c r="Y1296" i="1"/>
  <c r="Z1296" i="1"/>
  <c r="K1566" i="1"/>
  <c r="L1566" i="1"/>
  <c r="X1566" i="1"/>
  <c r="S1566" i="1"/>
  <c r="W1566" i="1"/>
  <c r="Y1566" i="1"/>
  <c r="Z1566" i="1"/>
  <c r="K2108" i="1"/>
  <c r="L2108" i="1"/>
  <c r="X2108" i="1"/>
  <c r="S2108" i="1"/>
  <c r="W2108" i="1"/>
  <c r="Y2108" i="1"/>
  <c r="Z2108" i="1"/>
  <c r="K2507" i="1"/>
  <c r="L2507" i="1"/>
  <c r="X2507" i="1"/>
  <c r="S2507" i="1"/>
  <c r="W2507" i="1"/>
  <c r="Y2507" i="1"/>
  <c r="Z2507" i="1"/>
  <c r="K383" i="1"/>
  <c r="L383" i="1"/>
  <c r="X383" i="1"/>
  <c r="S383" i="1"/>
  <c r="W383" i="1"/>
  <c r="Y383" i="1"/>
  <c r="Z383" i="1"/>
  <c r="K1415" i="1"/>
  <c r="L1415" i="1"/>
  <c r="X1415" i="1"/>
  <c r="S1415" i="1"/>
  <c r="W1415" i="1"/>
  <c r="Y1415" i="1"/>
  <c r="Z1415" i="1"/>
  <c r="K1498" i="1"/>
  <c r="L1498" i="1"/>
  <c r="X1498" i="1"/>
  <c r="S1498" i="1"/>
  <c r="W1498" i="1"/>
  <c r="Y1498" i="1"/>
  <c r="Z1498" i="1"/>
  <c r="K2190" i="1"/>
  <c r="L2190" i="1"/>
  <c r="X2190" i="1"/>
  <c r="S2190" i="1"/>
  <c r="W2190" i="1"/>
  <c r="Y2190" i="1"/>
  <c r="Z2190" i="1"/>
  <c r="K2779" i="1"/>
  <c r="L2779" i="1"/>
  <c r="X2779" i="1"/>
  <c r="S2779" i="1"/>
  <c r="W2779" i="1"/>
  <c r="Y2779" i="1"/>
  <c r="Z2779" i="1"/>
  <c r="K679" i="1"/>
  <c r="L679" i="1"/>
  <c r="X679" i="1"/>
  <c r="S679" i="1"/>
  <c r="W679" i="1"/>
  <c r="Y679" i="1"/>
  <c r="Z679" i="1"/>
  <c r="K1171" i="1"/>
  <c r="L1171" i="1"/>
  <c r="X1171" i="1"/>
  <c r="S1171" i="1"/>
  <c r="W1171" i="1"/>
  <c r="Y1171" i="1"/>
  <c r="Z1171" i="1"/>
  <c r="K2121" i="1"/>
  <c r="L2121" i="1"/>
  <c r="X2121" i="1"/>
  <c r="S2121" i="1"/>
  <c r="W2121" i="1"/>
  <c r="Y2121" i="1"/>
  <c r="Z2121" i="1"/>
  <c r="K2269" i="1"/>
  <c r="L2269" i="1"/>
  <c r="X2269" i="1"/>
  <c r="S2269" i="1"/>
  <c r="W2269" i="1"/>
  <c r="Y2269" i="1"/>
  <c r="Z2269" i="1"/>
  <c r="K43" i="1"/>
  <c r="L43" i="1"/>
  <c r="X43" i="1"/>
  <c r="S43" i="1"/>
  <c r="W43" i="1"/>
  <c r="Y43" i="1"/>
  <c r="Z43" i="1"/>
  <c r="K419" i="1"/>
  <c r="L419" i="1"/>
  <c r="X419" i="1"/>
  <c r="S419" i="1"/>
  <c r="W419" i="1"/>
  <c r="Y419" i="1"/>
  <c r="Z419" i="1"/>
  <c r="K1398" i="1"/>
  <c r="L1398" i="1"/>
  <c r="X1398" i="1"/>
  <c r="S1398" i="1"/>
  <c r="W1398" i="1"/>
  <c r="Y1398" i="1"/>
  <c r="Z1398" i="1"/>
  <c r="K2176" i="1"/>
  <c r="L2176" i="1"/>
  <c r="X2176" i="1"/>
  <c r="S2176" i="1"/>
  <c r="W2176" i="1"/>
  <c r="Y2176" i="1"/>
  <c r="Z2176" i="1"/>
  <c r="K339" i="1"/>
  <c r="L339" i="1"/>
  <c r="X339" i="1"/>
  <c r="S339" i="1"/>
  <c r="W339" i="1"/>
  <c r="Y339" i="1"/>
  <c r="Z339" i="1"/>
  <c r="K1169" i="1"/>
  <c r="L1169" i="1"/>
  <c r="X1169" i="1"/>
  <c r="S1169" i="1"/>
  <c r="W1169" i="1"/>
  <c r="Y1169" i="1"/>
  <c r="Z1169" i="1"/>
  <c r="K1918" i="1"/>
  <c r="L1918" i="1"/>
  <c r="X1918" i="1"/>
  <c r="S1918" i="1"/>
  <c r="W1918" i="1"/>
  <c r="Y1918" i="1"/>
  <c r="Z1918" i="1"/>
  <c r="K2450" i="1"/>
  <c r="L2450" i="1"/>
  <c r="X2450" i="1"/>
  <c r="S2450" i="1"/>
  <c r="W2450" i="1"/>
  <c r="Y2450" i="1"/>
  <c r="Z2450" i="1"/>
  <c r="K2610" i="1"/>
  <c r="L2610" i="1"/>
  <c r="X2610" i="1"/>
  <c r="S2610" i="1"/>
  <c r="W2610" i="1"/>
  <c r="Y2610" i="1"/>
  <c r="Z2610" i="1"/>
  <c r="K1651" i="1"/>
  <c r="L1651" i="1"/>
  <c r="X1651" i="1"/>
  <c r="S1651" i="1"/>
  <c r="W1651" i="1"/>
  <c r="Y1651" i="1"/>
  <c r="Z1651" i="1"/>
  <c r="K1768" i="1"/>
  <c r="L1768" i="1"/>
  <c r="X1768" i="1"/>
  <c r="S1768" i="1"/>
  <c r="W1768" i="1"/>
  <c r="Y1768" i="1"/>
  <c r="Z1768" i="1"/>
  <c r="K3010" i="1"/>
  <c r="L3010" i="1"/>
  <c r="X3010" i="1"/>
  <c r="S3010" i="1"/>
  <c r="W3010" i="1"/>
  <c r="Y3010" i="1"/>
  <c r="Z3010" i="1"/>
  <c r="K486" i="1"/>
  <c r="L486" i="1"/>
  <c r="X486" i="1"/>
  <c r="S486" i="1"/>
  <c r="W486" i="1"/>
  <c r="Y486" i="1"/>
  <c r="Z486" i="1"/>
  <c r="K1344" i="1"/>
  <c r="L1344" i="1"/>
  <c r="X1344" i="1"/>
  <c r="S1344" i="1"/>
  <c r="W1344" i="1"/>
  <c r="Y1344" i="1"/>
  <c r="Z1344" i="1"/>
  <c r="K1416" i="1"/>
  <c r="L1416" i="1"/>
  <c r="X1416" i="1"/>
  <c r="S1416" i="1"/>
  <c r="W1416" i="1"/>
  <c r="Y1416" i="1"/>
  <c r="Z1416" i="1"/>
  <c r="K1667" i="1"/>
  <c r="L1667" i="1"/>
  <c r="X1667" i="1"/>
  <c r="S1667" i="1"/>
  <c r="W1667" i="1"/>
  <c r="Y1667" i="1"/>
  <c r="Z1667" i="1"/>
  <c r="K1521" i="1"/>
  <c r="L1521" i="1"/>
  <c r="X1521" i="1"/>
  <c r="S1521" i="1"/>
  <c r="W1521" i="1"/>
  <c r="Y1521" i="1"/>
  <c r="Z1521" i="1"/>
  <c r="K94" i="1"/>
  <c r="L94" i="1"/>
  <c r="X94" i="1"/>
  <c r="S94" i="1"/>
  <c r="W94" i="1"/>
  <c r="Y94" i="1"/>
  <c r="Z94" i="1"/>
  <c r="K2772" i="1"/>
  <c r="L2772" i="1"/>
  <c r="X2772" i="1"/>
  <c r="S2772" i="1"/>
  <c r="W2772" i="1"/>
  <c r="Y2772" i="1"/>
  <c r="Z2772" i="1"/>
  <c r="K698" i="1"/>
  <c r="L698" i="1"/>
  <c r="X698" i="1"/>
  <c r="S698" i="1"/>
  <c r="W698" i="1"/>
  <c r="Y698" i="1"/>
  <c r="Z698" i="1"/>
  <c r="K2177" i="1"/>
  <c r="L2177" i="1"/>
  <c r="X2177" i="1"/>
  <c r="S2177" i="1"/>
  <c r="W2177" i="1"/>
  <c r="Y2177" i="1"/>
  <c r="Z2177" i="1"/>
  <c r="K797" i="1"/>
  <c r="L797" i="1"/>
  <c r="X797" i="1"/>
  <c r="S797" i="1"/>
  <c r="W797" i="1"/>
  <c r="Y797" i="1"/>
  <c r="Z797" i="1"/>
  <c r="K1030" i="1"/>
  <c r="L1030" i="1"/>
  <c r="X1030" i="1"/>
  <c r="S1030" i="1"/>
  <c r="W1030" i="1"/>
  <c r="Y1030" i="1"/>
  <c r="Z1030" i="1"/>
  <c r="K1330" i="1"/>
  <c r="L1330" i="1"/>
  <c r="X1330" i="1"/>
  <c r="S1330" i="1"/>
  <c r="W1330" i="1"/>
  <c r="Y1330" i="1"/>
  <c r="Z1330" i="1"/>
  <c r="K2635" i="1"/>
  <c r="L2635" i="1"/>
  <c r="X2635" i="1"/>
  <c r="S2635" i="1"/>
  <c r="W2635" i="1"/>
  <c r="Y2635" i="1"/>
  <c r="Z2635" i="1"/>
  <c r="K2487" i="1"/>
  <c r="L2487" i="1"/>
  <c r="X2487" i="1"/>
  <c r="S2487" i="1"/>
  <c r="W2487" i="1"/>
  <c r="Y2487" i="1"/>
  <c r="Z2487" i="1"/>
  <c r="K1417" i="1"/>
  <c r="L1417" i="1"/>
  <c r="X1417" i="1"/>
  <c r="S1417" i="1"/>
  <c r="W1417" i="1"/>
  <c r="Y1417" i="1"/>
  <c r="Z1417" i="1"/>
  <c r="K1506" i="1"/>
  <c r="L1506" i="1"/>
  <c r="X1506" i="1"/>
  <c r="S1506" i="1"/>
  <c r="W1506" i="1"/>
  <c r="Y1506" i="1"/>
  <c r="Z1506" i="1"/>
  <c r="K1372" i="1"/>
  <c r="L1372" i="1"/>
  <c r="X1372" i="1"/>
  <c r="S1372" i="1"/>
  <c r="W1372" i="1"/>
  <c r="Y1372" i="1"/>
  <c r="Z1372" i="1"/>
  <c r="K1479" i="1"/>
  <c r="L1479" i="1"/>
  <c r="X1479" i="1"/>
  <c r="S1479" i="1"/>
  <c r="W1479" i="1"/>
  <c r="Y1479" i="1"/>
  <c r="Z1479" i="1"/>
  <c r="K1538" i="1"/>
  <c r="L1538" i="1"/>
  <c r="X1538" i="1"/>
  <c r="S1538" i="1"/>
  <c r="W1538" i="1"/>
  <c r="Y1538" i="1"/>
  <c r="Z1538" i="1"/>
  <c r="K1789" i="1"/>
  <c r="L1789" i="1"/>
  <c r="X1789" i="1"/>
  <c r="S1789" i="1"/>
  <c r="W1789" i="1"/>
  <c r="Y1789" i="1"/>
  <c r="Z1789" i="1"/>
  <c r="K2381" i="1"/>
  <c r="L2381" i="1"/>
  <c r="X2381" i="1"/>
  <c r="S2381" i="1"/>
  <c r="W2381" i="1"/>
  <c r="Y2381" i="1"/>
  <c r="Z2381" i="1"/>
  <c r="K2447" i="1"/>
  <c r="L2447" i="1"/>
  <c r="X2447" i="1"/>
  <c r="S2447" i="1"/>
  <c r="W2447" i="1"/>
  <c r="Y2447" i="1"/>
  <c r="Z2447" i="1"/>
  <c r="K2755" i="1"/>
  <c r="L2755" i="1"/>
  <c r="X2755" i="1"/>
  <c r="S2755" i="1"/>
  <c r="W2755" i="1"/>
  <c r="Y2755" i="1"/>
  <c r="Z2755" i="1"/>
  <c r="K951" i="1"/>
  <c r="L951" i="1"/>
  <c r="X951" i="1"/>
  <c r="S951" i="1"/>
  <c r="W951" i="1"/>
  <c r="Y951" i="1"/>
  <c r="Z951" i="1"/>
  <c r="K2005" i="1"/>
  <c r="L2005" i="1"/>
  <c r="X2005" i="1"/>
  <c r="S2005" i="1"/>
  <c r="W2005" i="1"/>
  <c r="Y2005" i="1"/>
  <c r="Z2005" i="1"/>
  <c r="K2275" i="1"/>
  <c r="L2275" i="1"/>
  <c r="X2275" i="1"/>
  <c r="S2275" i="1"/>
  <c r="W2275" i="1"/>
  <c r="Y2275" i="1"/>
  <c r="Z2275" i="1"/>
  <c r="K541" i="1"/>
  <c r="L541" i="1"/>
  <c r="X541" i="1"/>
  <c r="S541" i="1"/>
  <c r="W541" i="1"/>
  <c r="Y541" i="1"/>
  <c r="Z541" i="1"/>
  <c r="K567" i="1"/>
  <c r="L567" i="1"/>
  <c r="X567" i="1"/>
  <c r="S567" i="1"/>
  <c r="W567" i="1"/>
  <c r="Y567" i="1"/>
  <c r="Z567" i="1"/>
  <c r="K1499" i="1"/>
  <c r="L1499" i="1"/>
  <c r="X1499" i="1"/>
  <c r="S1499" i="1"/>
  <c r="W1499" i="1"/>
  <c r="Y1499" i="1"/>
  <c r="Z1499" i="1"/>
  <c r="K2404" i="1"/>
  <c r="L2404" i="1"/>
  <c r="X2404" i="1"/>
  <c r="S2404" i="1"/>
  <c r="W2404" i="1"/>
  <c r="Y2404" i="1"/>
  <c r="Z2404" i="1"/>
  <c r="K2818" i="1"/>
  <c r="L2818" i="1"/>
  <c r="X2818" i="1"/>
  <c r="S2818" i="1"/>
  <c r="W2818" i="1"/>
  <c r="Y2818" i="1"/>
  <c r="Z2818" i="1"/>
  <c r="K2832" i="1"/>
  <c r="L2832" i="1"/>
  <c r="X2832" i="1"/>
  <c r="S2832" i="1"/>
  <c r="W2832" i="1"/>
  <c r="Y2832" i="1"/>
  <c r="Z2832" i="1"/>
  <c r="K1152" i="1"/>
  <c r="L1152" i="1"/>
  <c r="X1152" i="1"/>
  <c r="S1152" i="1"/>
  <c r="W1152" i="1"/>
  <c r="Y1152" i="1"/>
  <c r="Z1152" i="1"/>
  <c r="K2382" i="1"/>
  <c r="L2382" i="1"/>
  <c r="X2382" i="1"/>
  <c r="S2382" i="1"/>
  <c r="W2382" i="1"/>
  <c r="Y2382" i="1"/>
  <c r="Z2382" i="1"/>
  <c r="K2466" i="1"/>
  <c r="L2466" i="1"/>
  <c r="X2466" i="1"/>
  <c r="S2466" i="1"/>
  <c r="W2466" i="1"/>
  <c r="Y2466" i="1"/>
  <c r="Z2466" i="1"/>
  <c r="K2902" i="1"/>
  <c r="L2902" i="1"/>
  <c r="X2902" i="1"/>
  <c r="S2902" i="1"/>
  <c r="W2902" i="1"/>
  <c r="Y2902" i="1"/>
  <c r="Z2902" i="1"/>
  <c r="K139" i="1"/>
  <c r="L139" i="1"/>
  <c r="X139" i="1"/>
  <c r="S139" i="1"/>
  <c r="W139" i="1"/>
  <c r="Y139" i="1"/>
  <c r="Z139" i="1"/>
  <c r="K261" i="1"/>
  <c r="L261" i="1"/>
  <c r="X261" i="1"/>
  <c r="S261" i="1"/>
  <c r="W261" i="1"/>
  <c r="Y261" i="1"/>
  <c r="Z261" i="1"/>
  <c r="K2819" i="1"/>
  <c r="L2819" i="1"/>
  <c r="X2819" i="1"/>
  <c r="S2819" i="1"/>
  <c r="W2819" i="1"/>
  <c r="Y2819" i="1"/>
  <c r="Z2819" i="1"/>
  <c r="K2208" i="1"/>
  <c r="L2208" i="1"/>
  <c r="X2208" i="1"/>
  <c r="S2208" i="1"/>
  <c r="W2208" i="1"/>
  <c r="Y2208" i="1"/>
  <c r="Z2208" i="1"/>
  <c r="K1071" i="1"/>
  <c r="L1071" i="1"/>
  <c r="X1071" i="1"/>
  <c r="S1071" i="1"/>
  <c r="W1071" i="1"/>
  <c r="Y1071" i="1"/>
  <c r="Z1071" i="1"/>
  <c r="K1218" i="1"/>
  <c r="L1218" i="1"/>
  <c r="X1218" i="1"/>
  <c r="S1218" i="1"/>
  <c r="W1218" i="1"/>
  <c r="Y1218" i="1"/>
  <c r="Z1218" i="1"/>
  <c r="K1219" i="1"/>
  <c r="L1219" i="1"/>
  <c r="X1219" i="1"/>
  <c r="S1219" i="1"/>
  <c r="W1219" i="1"/>
  <c r="Y1219" i="1"/>
  <c r="Z1219" i="1"/>
  <c r="K2383" i="1"/>
  <c r="L2383" i="1"/>
  <c r="X2383" i="1"/>
  <c r="S2383" i="1"/>
  <c r="W2383" i="1"/>
  <c r="Y2383" i="1"/>
  <c r="Z2383" i="1"/>
  <c r="K2508" i="1"/>
  <c r="L2508" i="1"/>
  <c r="X2508" i="1"/>
  <c r="S2508" i="1"/>
  <c r="W2508" i="1"/>
  <c r="Y2508" i="1"/>
  <c r="Z2508" i="1"/>
  <c r="K1331" i="1"/>
  <c r="L1331" i="1"/>
  <c r="X1331" i="1"/>
  <c r="S1331" i="1"/>
  <c r="W1331" i="1"/>
  <c r="Y1331" i="1"/>
  <c r="Z1331" i="1"/>
  <c r="K3041" i="1"/>
  <c r="L3041" i="1"/>
  <c r="X3041" i="1"/>
  <c r="S3041" i="1"/>
  <c r="W3041" i="1"/>
  <c r="Y3041" i="1"/>
  <c r="Z3041" i="1"/>
  <c r="K2994" i="1"/>
  <c r="L2994" i="1"/>
  <c r="X2994" i="1"/>
  <c r="S2994" i="1"/>
  <c r="W2994" i="1"/>
  <c r="Y2994" i="1"/>
  <c r="Z2994" i="1"/>
  <c r="K680" i="1"/>
  <c r="L680" i="1"/>
  <c r="X680" i="1"/>
  <c r="S680" i="1"/>
  <c r="W680" i="1"/>
  <c r="Y680" i="1"/>
  <c r="Z680" i="1"/>
  <c r="K1418" i="1"/>
  <c r="L1418" i="1"/>
  <c r="X1418" i="1"/>
  <c r="S1418" i="1"/>
  <c r="W1418" i="1"/>
  <c r="Y1418" i="1"/>
  <c r="Z1418" i="1"/>
  <c r="K2928" i="1"/>
  <c r="L2928" i="1"/>
  <c r="X2928" i="1"/>
  <c r="S2928" i="1"/>
  <c r="W2928" i="1"/>
  <c r="Y2928" i="1"/>
  <c r="Z2928" i="1"/>
  <c r="K1947" i="1"/>
  <c r="L1947" i="1"/>
  <c r="X1947" i="1"/>
  <c r="S1947" i="1"/>
  <c r="W1947" i="1"/>
  <c r="Y1947" i="1"/>
  <c r="Z1947" i="1"/>
  <c r="K2624" i="1"/>
  <c r="L2624" i="1"/>
  <c r="X2624" i="1"/>
  <c r="S2624" i="1"/>
  <c r="W2624" i="1"/>
  <c r="Y2624" i="1"/>
  <c r="Z2624" i="1"/>
  <c r="K2853" i="1"/>
  <c r="L2853" i="1"/>
  <c r="X2853" i="1"/>
  <c r="S2853" i="1"/>
  <c r="W2853" i="1"/>
  <c r="Y2853" i="1"/>
  <c r="Z2853" i="1"/>
  <c r="K1979" i="1"/>
  <c r="L1979" i="1"/>
  <c r="X1979" i="1"/>
  <c r="S1979" i="1"/>
  <c r="W1979" i="1"/>
  <c r="Y1979" i="1"/>
  <c r="Z1979" i="1"/>
  <c r="K2650" i="1"/>
  <c r="L2650" i="1"/>
  <c r="X2650" i="1"/>
  <c r="S2650" i="1"/>
  <c r="W2650" i="1"/>
  <c r="Y2650" i="1"/>
  <c r="Z2650" i="1"/>
  <c r="K2681" i="1"/>
  <c r="L2681" i="1"/>
  <c r="X2681" i="1"/>
  <c r="S2681" i="1"/>
  <c r="W2681" i="1"/>
  <c r="Y2681" i="1"/>
  <c r="Z2681" i="1"/>
  <c r="K923" i="1"/>
  <c r="L923" i="1"/>
  <c r="X923" i="1"/>
  <c r="S923" i="1"/>
  <c r="W923" i="1"/>
  <c r="Y923" i="1"/>
  <c r="Z923" i="1"/>
  <c r="K1581" i="1"/>
  <c r="L1581" i="1"/>
  <c r="X1581" i="1"/>
  <c r="S1581" i="1"/>
  <c r="W1581" i="1"/>
  <c r="Y1581" i="1"/>
  <c r="Z1581" i="1"/>
  <c r="K2556" i="1"/>
  <c r="L2556" i="1"/>
  <c r="X2556" i="1"/>
  <c r="S2556" i="1"/>
  <c r="W2556" i="1"/>
  <c r="Y2556" i="1"/>
  <c r="Z2556" i="1"/>
  <c r="K2742" i="1"/>
  <c r="L2742" i="1"/>
  <c r="X2742" i="1"/>
  <c r="S2742" i="1"/>
  <c r="W2742" i="1"/>
  <c r="Y2742" i="1"/>
  <c r="Z2742" i="1"/>
  <c r="K216" i="1"/>
  <c r="L216" i="1"/>
  <c r="X216" i="1"/>
  <c r="S216" i="1"/>
  <c r="W216" i="1"/>
  <c r="Y216" i="1"/>
  <c r="Z216" i="1"/>
  <c r="K1608" i="1"/>
  <c r="L1608" i="1"/>
  <c r="X1608" i="1"/>
  <c r="S1608" i="1"/>
  <c r="W1608" i="1"/>
  <c r="Y1608" i="1"/>
  <c r="Z1608" i="1"/>
  <c r="K1609" i="1"/>
  <c r="L1609" i="1"/>
  <c r="X1609" i="1"/>
  <c r="S1609" i="1"/>
  <c r="W1609" i="1"/>
  <c r="Y1609" i="1"/>
  <c r="Z1609" i="1"/>
  <c r="K44" i="1"/>
  <c r="L44" i="1"/>
  <c r="X44" i="1"/>
  <c r="S44" i="1"/>
  <c r="W44" i="1"/>
  <c r="Y44" i="1"/>
  <c r="Z44" i="1"/>
  <c r="K1980" i="1"/>
  <c r="L1980" i="1"/>
  <c r="X1980" i="1"/>
  <c r="S1980" i="1"/>
  <c r="W1980" i="1"/>
  <c r="Y1980" i="1"/>
  <c r="Z1980" i="1"/>
  <c r="K2047" i="1"/>
  <c r="L2047" i="1"/>
  <c r="X2047" i="1"/>
  <c r="S2047" i="1"/>
  <c r="W2047" i="1"/>
  <c r="Y2047" i="1"/>
  <c r="Z2047" i="1"/>
  <c r="K312" i="1"/>
  <c r="L312" i="1"/>
  <c r="X312" i="1"/>
  <c r="S312" i="1"/>
  <c r="W312" i="1"/>
  <c r="Y312" i="1"/>
  <c r="Z312" i="1"/>
  <c r="K2768" i="1"/>
  <c r="L2768" i="1"/>
  <c r="X2768" i="1"/>
  <c r="S2768" i="1"/>
  <c r="W2768" i="1"/>
  <c r="Y2768" i="1"/>
  <c r="Z2768" i="1"/>
  <c r="K2890" i="1"/>
  <c r="L2890" i="1"/>
  <c r="X2890" i="1"/>
  <c r="S2890" i="1"/>
  <c r="W2890" i="1"/>
  <c r="Y2890" i="1"/>
  <c r="Z2890" i="1"/>
  <c r="K2851" i="1"/>
  <c r="L2851" i="1"/>
  <c r="X2851" i="1"/>
  <c r="S2851" i="1"/>
  <c r="W2851" i="1"/>
  <c r="Y2851" i="1"/>
  <c r="Z2851" i="1"/>
  <c r="K688" i="1"/>
  <c r="L688" i="1"/>
  <c r="X688" i="1"/>
  <c r="S688" i="1"/>
  <c r="W688" i="1"/>
  <c r="Y688" i="1"/>
  <c r="Z688" i="1"/>
  <c r="K140" i="1"/>
  <c r="L140" i="1"/>
  <c r="X140" i="1"/>
  <c r="S140" i="1"/>
  <c r="W140" i="1"/>
  <c r="Y140" i="1"/>
  <c r="Z140" i="1"/>
  <c r="K2006" i="1"/>
  <c r="L2006" i="1"/>
  <c r="X2006" i="1"/>
  <c r="S2006" i="1"/>
  <c r="W2006" i="1"/>
  <c r="Y2006" i="1"/>
  <c r="Z2006" i="1"/>
  <c r="K3049" i="1"/>
  <c r="L3049" i="1"/>
  <c r="X3049" i="1"/>
  <c r="S3049" i="1"/>
  <c r="W3049" i="1"/>
  <c r="Y3049" i="1"/>
  <c r="Z3049" i="1"/>
  <c r="K1567" i="1"/>
  <c r="L1567" i="1"/>
  <c r="X1567" i="1"/>
  <c r="S1567" i="1"/>
  <c r="W1567" i="1"/>
  <c r="Y1567" i="1"/>
  <c r="Z1567" i="1"/>
  <c r="K2215" i="1"/>
  <c r="L2215" i="1"/>
  <c r="X2215" i="1"/>
  <c r="S2215" i="1"/>
  <c r="W2215" i="1"/>
  <c r="Y2215" i="1"/>
  <c r="Z2215" i="1"/>
  <c r="K1537" i="1"/>
  <c r="L1537" i="1"/>
  <c r="X1537" i="1"/>
  <c r="S1537" i="1"/>
  <c r="W1537" i="1"/>
  <c r="Y1537" i="1"/>
  <c r="Z1537" i="1"/>
  <c r="K1102" i="1"/>
  <c r="L1102" i="1"/>
  <c r="X1102" i="1"/>
  <c r="S1102" i="1"/>
  <c r="W1102" i="1"/>
  <c r="Y1102" i="1"/>
  <c r="Z1102" i="1"/>
  <c r="K1205" i="1"/>
  <c r="L1205" i="1"/>
  <c r="X1205" i="1"/>
  <c r="S1205" i="1"/>
  <c r="W1205" i="1"/>
  <c r="Y1205" i="1"/>
  <c r="Z1205" i="1"/>
  <c r="K1729" i="1"/>
  <c r="L1729" i="1"/>
  <c r="X1729" i="1"/>
  <c r="S1729" i="1"/>
  <c r="W1729" i="1"/>
  <c r="Y1729" i="1"/>
  <c r="Z1729" i="1"/>
  <c r="K2021" i="1"/>
  <c r="L2021" i="1"/>
  <c r="X2021" i="1"/>
  <c r="S2021" i="1"/>
  <c r="W2021" i="1"/>
  <c r="Y2021" i="1"/>
  <c r="Z2021" i="1"/>
  <c r="K2103" i="1"/>
  <c r="L2103" i="1"/>
  <c r="X2103" i="1"/>
  <c r="S2103" i="1"/>
  <c r="W2103" i="1"/>
  <c r="Y2103" i="1"/>
  <c r="Z2103" i="1"/>
  <c r="K783" i="1"/>
  <c r="L783" i="1"/>
  <c r="X783" i="1"/>
  <c r="S783" i="1"/>
  <c r="W783" i="1"/>
  <c r="Y783" i="1"/>
  <c r="Z783" i="1"/>
  <c r="K1568" i="1"/>
  <c r="L1568" i="1"/>
  <c r="X1568" i="1"/>
  <c r="S1568" i="1"/>
  <c r="W1568" i="1"/>
  <c r="Y1568" i="1"/>
  <c r="Z1568" i="1"/>
  <c r="K1677" i="1"/>
  <c r="L1677" i="1"/>
  <c r="X1677" i="1"/>
  <c r="S1677" i="1"/>
  <c r="W1677" i="1"/>
  <c r="Y1677" i="1"/>
  <c r="Z1677" i="1"/>
  <c r="K2241" i="1"/>
  <c r="L2241" i="1"/>
  <c r="X2241" i="1"/>
  <c r="S2241" i="1"/>
  <c r="W2241" i="1"/>
  <c r="Y2241" i="1"/>
  <c r="Z2241" i="1"/>
  <c r="K2282" i="1"/>
  <c r="L2282" i="1"/>
  <c r="X2282" i="1"/>
  <c r="S2282" i="1"/>
  <c r="W2282" i="1"/>
  <c r="Y2282" i="1"/>
  <c r="Z2282" i="1"/>
  <c r="K128" i="1"/>
  <c r="L128" i="1"/>
  <c r="X128" i="1"/>
  <c r="S128" i="1"/>
  <c r="W128" i="1"/>
  <c r="Y128" i="1"/>
  <c r="Z128" i="1"/>
  <c r="K675" i="1"/>
  <c r="L675" i="1"/>
  <c r="X675" i="1"/>
  <c r="S675" i="1"/>
  <c r="W675" i="1"/>
  <c r="Y675" i="1"/>
  <c r="Z675" i="1"/>
  <c r="K1031" i="1"/>
  <c r="L1031" i="1"/>
  <c r="X1031" i="1"/>
  <c r="S1031" i="1"/>
  <c r="W1031" i="1"/>
  <c r="Y1031" i="1"/>
  <c r="Z1031" i="1"/>
  <c r="K1032" i="1"/>
  <c r="L1032" i="1"/>
  <c r="X1032" i="1"/>
  <c r="S1032" i="1"/>
  <c r="W1032" i="1"/>
  <c r="Y1032" i="1"/>
  <c r="Z1032" i="1"/>
  <c r="K1101" i="1"/>
  <c r="L1101" i="1"/>
  <c r="X1101" i="1"/>
  <c r="S1101" i="1"/>
  <c r="W1101" i="1"/>
  <c r="Y1101" i="1"/>
  <c r="Z1101" i="1"/>
  <c r="K2113" i="1"/>
  <c r="L2113" i="1"/>
  <c r="X2113" i="1"/>
  <c r="S2113" i="1"/>
  <c r="W2113" i="1"/>
  <c r="Y2113" i="1"/>
  <c r="Z2113" i="1"/>
  <c r="K1355" i="1"/>
  <c r="L1355" i="1"/>
  <c r="X1355" i="1"/>
  <c r="S1355" i="1"/>
  <c r="W1355" i="1"/>
  <c r="Y1355" i="1"/>
  <c r="Z1355" i="1"/>
  <c r="K1421" i="1"/>
  <c r="L1421" i="1"/>
  <c r="X1421" i="1"/>
  <c r="S1421" i="1"/>
  <c r="W1421" i="1"/>
  <c r="Y1421" i="1"/>
  <c r="Z1421" i="1"/>
  <c r="K903" i="1"/>
  <c r="L903" i="1"/>
  <c r="X903" i="1"/>
  <c r="S903" i="1"/>
  <c r="W903" i="1"/>
  <c r="Y903" i="1"/>
  <c r="Z903" i="1"/>
  <c r="K2216" i="1"/>
  <c r="L2216" i="1"/>
  <c r="X2216" i="1"/>
  <c r="S2216" i="1"/>
  <c r="W2216" i="1"/>
  <c r="Y2216" i="1"/>
  <c r="Z2216" i="1"/>
  <c r="K203" i="1"/>
  <c r="L203" i="1"/>
  <c r="X203" i="1"/>
  <c r="S203" i="1"/>
  <c r="W203" i="1"/>
  <c r="Y203" i="1"/>
  <c r="Z203" i="1"/>
  <c r="K1610" i="1"/>
  <c r="L1610" i="1"/>
  <c r="X1610" i="1"/>
  <c r="S1610" i="1"/>
  <c r="W1610" i="1"/>
  <c r="Y1610" i="1"/>
  <c r="Z1610" i="1"/>
  <c r="K1360" i="1"/>
  <c r="L1360" i="1"/>
  <c r="X1360" i="1"/>
  <c r="S1360" i="1"/>
  <c r="W1360" i="1"/>
  <c r="Y1360" i="1"/>
  <c r="Z1360" i="1"/>
  <c r="K297" i="1"/>
  <c r="L297" i="1"/>
  <c r="X297" i="1"/>
  <c r="S297" i="1"/>
  <c r="W297" i="1"/>
  <c r="Y297" i="1"/>
  <c r="Z297" i="1"/>
  <c r="K2586" i="1"/>
  <c r="L2586" i="1"/>
  <c r="X2586" i="1"/>
  <c r="S2586" i="1"/>
  <c r="W2586" i="1"/>
  <c r="Y2586" i="1"/>
  <c r="Z2586" i="1"/>
  <c r="K2682" i="1"/>
  <c r="L2682" i="1"/>
  <c r="X2682" i="1"/>
  <c r="S2682" i="1"/>
  <c r="W2682" i="1"/>
  <c r="Y2682" i="1"/>
  <c r="Z2682" i="1"/>
  <c r="K2024" i="1"/>
  <c r="L2024" i="1"/>
  <c r="X2024" i="1"/>
  <c r="S2024" i="1"/>
  <c r="W2024" i="1"/>
  <c r="Y2024" i="1"/>
  <c r="Z2024" i="1"/>
  <c r="K618" i="1"/>
  <c r="L618" i="1"/>
  <c r="X618" i="1"/>
  <c r="S618" i="1"/>
  <c r="W618" i="1"/>
  <c r="Y618" i="1"/>
  <c r="Z618" i="1"/>
  <c r="K250" i="1"/>
  <c r="L250" i="1"/>
  <c r="X250" i="1"/>
  <c r="S250" i="1"/>
  <c r="W250" i="1"/>
  <c r="Y250" i="1"/>
  <c r="Z250" i="1"/>
  <c r="K2305" i="1"/>
  <c r="L2305" i="1"/>
  <c r="X2305" i="1"/>
  <c r="S2305" i="1"/>
  <c r="W2305" i="1"/>
  <c r="Y2305" i="1"/>
  <c r="Z2305" i="1"/>
  <c r="K204" i="1"/>
  <c r="L204" i="1"/>
  <c r="X204" i="1"/>
  <c r="S204" i="1"/>
  <c r="W204" i="1"/>
  <c r="Y204" i="1"/>
  <c r="Z204" i="1"/>
  <c r="K518" i="1"/>
  <c r="L518" i="1"/>
  <c r="X518" i="1"/>
  <c r="S518" i="1"/>
  <c r="W518" i="1"/>
  <c r="Y518" i="1"/>
  <c r="Z518" i="1"/>
  <c r="K2518" i="1"/>
  <c r="L2518" i="1"/>
  <c r="X2518" i="1"/>
  <c r="S2518" i="1"/>
  <c r="W2518" i="1"/>
  <c r="Y2518" i="1"/>
  <c r="Z2518" i="1"/>
  <c r="K2270" i="1"/>
  <c r="L2270" i="1"/>
  <c r="X2270" i="1"/>
  <c r="S2270" i="1"/>
  <c r="W2270" i="1"/>
  <c r="Y2270" i="1"/>
  <c r="Z2270" i="1"/>
  <c r="K2519" i="1"/>
  <c r="L2519" i="1"/>
  <c r="X2519" i="1"/>
  <c r="S2519" i="1"/>
  <c r="W2519" i="1"/>
  <c r="Y2519" i="1"/>
  <c r="Z2519" i="1"/>
  <c r="K298" i="1"/>
  <c r="L298" i="1"/>
  <c r="X298" i="1"/>
  <c r="S298" i="1"/>
  <c r="W298" i="1"/>
  <c r="Y298" i="1"/>
  <c r="Z298" i="1"/>
  <c r="K1516" i="1"/>
  <c r="L1516" i="1"/>
  <c r="X1516" i="1"/>
  <c r="S1516" i="1"/>
  <c r="W1516" i="1"/>
  <c r="Y1516" i="1"/>
  <c r="Z1516" i="1"/>
  <c r="K1673" i="1"/>
  <c r="L1673" i="1"/>
  <c r="X1673" i="1"/>
  <c r="S1673" i="1"/>
  <c r="W1673" i="1"/>
  <c r="Y1673" i="1"/>
  <c r="Z1673" i="1"/>
  <c r="K279" i="1"/>
  <c r="L279" i="1"/>
  <c r="X279" i="1"/>
  <c r="S279" i="1"/>
  <c r="W279" i="1"/>
  <c r="Y279" i="1"/>
  <c r="Z279" i="1"/>
  <c r="K542" i="1"/>
  <c r="L542" i="1"/>
  <c r="X542" i="1"/>
  <c r="S542" i="1"/>
  <c r="W542" i="1"/>
  <c r="Y542" i="1"/>
  <c r="Z542" i="1"/>
  <c r="K205" i="1"/>
  <c r="L205" i="1"/>
  <c r="X205" i="1"/>
  <c r="S205" i="1"/>
  <c r="W205" i="1"/>
  <c r="Y205" i="1"/>
  <c r="Z205" i="1"/>
  <c r="K332" i="1"/>
  <c r="L332" i="1"/>
  <c r="X332" i="1"/>
  <c r="S332" i="1"/>
  <c r="W332" i="1"/>
  <c r="Y332" i="1"/>
  <c r="Z332" i="1"/>
  <c r="K1227" i="1"/>
  <c r="L1227" i="1"/>
  <c r="X1227" i="1"/>
  <c r="S1227" i="1"/>
  <c r="W1227" i="1"/>
  <c r="Y1227" i="1"/>
  <c r="Z1227" i="1"/>
  <c r="K145" i="1"/>
  <c r="L145" i="1"/>
  <c r="X145" i="1"/>
  <c r="S145" i="1"/>
  <c r="W145" i="1"/>
  <c r="Y145" i="1"/>
  <c r="Z145" i="1"/>
  <c r="K2242" i="1"/>
  <c r="L2242" i="1"/>
  <c r="X2242" i="1"/>
  <c r="S2242" i="1"/>
  <c r="W2242" i="1"/>
  <c r="Y2242" i="1"/>
  <c r="Z2242" i="1"/>
  <c r="K391" i="1"/>
  <c r="L391" i="1"/>
  <c r="X391" i="1"/>
  <c r="S391" i="1"/>
  <c r="W391" i="1"/>
  <c r="Y391" i="1"/>
  <c r="Z391" i="1"/>
  <c r="K1033" i="1"/>
  <c r="L1033" i="1"/>
  <c r="X1033" i="1"/>
  <c r="S1033" i="1"/>
  <c r="W1033" i="1"/>
  <c r="Y1033" i="1"/>
  <c r="Z1033" i="1"/>
  <c r="K1582" i="1"/>
  <c r="L1582" i="1"/>
  <c r="X1582" i="1"/>
  <c r="S1582" i="1"/>
  <c r="W1582" i="1"/>
  <c r="Y1582" i="1"/>
  <c r="Z1582" i="1"/>
  <c r="K2097" i="1"/>
  <c r="L2097" i="1"/>
  <c r="X2097" i="1"/>
  <c r="S2097" i="1"/>
  <c r="W2097" i="1"/>
  <c r="Y2097" i="1"/>
  <c r="Z2097" i="1"/>
  <c r="K2255" i="1"/>
  <c r="L2255" i="1"/>
  <c r="X2255" i="1"/>
  <c r="S2255" i="1"/>
  <c r="W2255" i="1"/>
  <c r="Y2255" i="1"/>
  <c r="Z2255" i="1"/>
  <c r="K2332" i="1"/>
  <c r="L2332" i="1"/>
  <c r="X2332" i="1"/>
  <c r="S2332" i="1"/>
  <c r="W2332" i="1"/>
  <c r="Y2332" i="1"/>
  <c r="Z2332" i="1"/>
  <c r="K488" i="1"/>
  <c r="L488" i="1"/>
  <c r="X488" i="1"/>
  <c r="S488" i="1"/>
  <c r="W488" i="1"/>
  <c r="Y488" i="1"/>
  <c r="Z488" i="1"/>
  <c r="K2350" i="1"/>
  <c r="L2350" i="1"/>
  <c r="X2350" i="1"/>
  <c r="S2350" i="1"/>
  <c r="W2350" i="1"/>
  <c r="Y2350" i="1"/>
  <c r="Z2350" i="1"/>
  <c r="K1428" i="1"/>
  <c r="L1428" i="1"/>
  <c r="X1428" i="1"/>
  <c r="S1428" i="1"/>
  <c r="W1428" i="1"/>
  <c r="Y1428" i="1"/>
  <c r="Z1428" i="1"/>
  <c r="K952" i="1"/>
  <c r="L952" i="1"/>
  <c r="X952" i="1"/>
  <c r="S952" i="1"/>
  <c r="W952" i="1"/>
  <c r="Y952" i="1"/>
  <c r="Z952" i="1"/>
  <c r="K1048" i="1"/>
  <c r="L1048" i="1"/>
  <c r="X1048" i="1"/>
  <c r="S1048" i="1"/>
  <c r="W1048" i="1"/>
  <c r="Y1048" i="1"/>
  <c r="Z1048" i="1"/>
  <c r="K1877" i="1"/>
  <c r="L1877" i="1"/>
  <c r="X1877" i="1"/>
  <c r="S1877" i="1"/>
  <c r="W1877" i="1"/>
  <c r="Y1877" i="1"/>
  <c r="Z1877" i="1"/>
  <c r="K2329" i="1"/>
  <c r="L2329" i="1"/>
  <c r="X2329" i="1"/>
  <c r="S2329" i="1"/>
  <c r="W2329" i="1"/>
  <c r="Y2329" i="1"/>
  <c r="Z2329" i="1"/>
  <c r="K2833" i="1"/>
  <c r="L2833" i="1"/>
  <c r="X2833" i="1"/>
  <c r="S2833" i="1"/>
  <c r="W2833" i="1"/>
  <c r="Y2833" i="1"/>
  <c r="Z2833" i="1"/>
  <c r="K2335" i="1"/>
  <c r="L2335" i="1"/>
  <c r="X2335" i="1"/>
  <c r="S2335" i="1"/>
  <c r="W2335" i="1"/>
  <c r="Y2335" i="1"/>
  <c r="Z2335" i="1"/>
  <c r="K501" i="1"/>
  <c r="L501" i="1"/>
  <c r="X501" i="1"/>
  <c r="S501" i="1"/>
  <c r="W501" i="1"/>
  <c r="Y501" i="1"/>
  <c r="Z501" i="1"/>
  <c r="K236" i="1"/>
  <c r="L236" i="1"/>
  <c r="X236" i="1"/>
  <c r="S236" i="1"/>
  <c r="W236" i="1"/>
  <c r="Y236" i="1"/>
  <c r="Z236" i="1"/>
  <c r="K338" i="1"/>
  <c r="L338" i="1"/>
  <c r="X338" i="1"/>
  <c r="S338" i="1"/>
  <c r="W338" i="1"/>
  <c r="Y338" i="1"/>
  <c r="Z338" i="1"/>
  <c r="K2048" i="1"/>
  <c r="L2048" i="1"/>
  <c r="X2048" i="1"/>
  <c r="S2048" i="1"/>
  <c r="W2048" i="1"/>
  <c r="Y2048" i="1"/>
  <c r="Z2048" i="1"/>
  <c r="K2256" i="1"/>
  <c r="L2256" i="1"/>
  <c r="X2256" i="1"/>
  <c r="S2256" i="1"/>
  <c r="W2256" i="1"/>
  <c r="Y2256" i="1"/>
  <c r="Z2256" i="1"/>
  <c r="K1034" i="1"/>
  <c r="L1034" i="1"/>
  <c r="X1034" i="1"/>
  <c r="S1034" i="1"/>
  <c r="W1034" i="1"/>
  <c r="Y1034" i="1"/>
  <c r="Z1034" i="1"/>
  <c r="K609" i="1"/>
  <c r="L609" i="1"/>
  <c r="X609" i="1"/>
  <c r="S609" i="1"/>
  <c r="W609" i="1"/>
  <c r="Y609" i="1"/>
  <c r="Z609" i="1"/>
  <c r="K893" i="1"/>
  <c r="L893" i="1"/>
  <c r="X893" i="1"/>
  <c r="S893" i="1"/>
  <c r="W893" i="1"/>
  <c r="Y893" i="1"/>
  <c r="Z893" i="1"/>
  <c r="K330" i="1"/>
  <c r="L330" i="1"/>
  <c r="X330" i="1"/>
  <c r="S330" i="1"/>
  <c r="W330" i="1"/>
  <c r="Y330" i="1"/>
  <c r="Z330" i="1"/>
  <c r="K1697" i="1"/>
  <c r="L1697" i="1"/>
  <c r="X1697" i="1"/>
  <c r="S1697" i="1"/>
  <c r="W1697" i="1"/>
  <c r="Y1697" i="1"/>
  <c r="Z1697" i="1"/>
  <c r="K1107" i="1"/>
  <c r="L1107" i="1"/>
  <c r="X1107" i="1"/>
  <c r="S1107" i="1"/>
  <c r="W1107" i="1"/>
  <c r="Y1107" i="1"/>
  <c r="Z1107" i="1"/>
  <c r="K1749" i="1"/>
  <c r="L1749" i="1"/>
  <c r="X1749" i="1"/>
  <c r="S1749" i="1"/>
  <c r="W1749" i="1"/>
  <c r="Y1749" i="1"/>
  <c r="Z1749" i="1"/>
  <c r="K1013" i="1"/>
  <c r="L1013" i="1"/>
  <c r="X1013" i="1"/>
  <c r="S1013" i="1"/>
  <c r="W1013" i="1"/>
  <c r="Y1013" i="1"/>
  <c r="Z1013" i="1"/>
  <c r="K2623" i="1"/>
  <c r="L2623" i="1"/>
  <c r="X2623" i="1"/>
  <c r="S2623" i="1"/>
  <c r="W2623" i="1"/>
  <c r="Y2623" i="1"/>
  <c r="Z2623" i="1"/>
  <c r="K2076" i="1"/>
  <c r="L2076" i="1"/>
  <c r="X2076" i="1"/>
  <c r="S2076" i="1"/>
  <c r="W2076" i="1"/>
  <c r="Y2076" i="1"/>
  <c r="Z2076" i="1"/>
  <c r="K990" i="1"/>
  <c r="L990" i="1"/>
  <c r="X990" i="1"/>
  <c r="S990" i="1"/>
  <c r="W990" i="1"/>
  <c r="Y990" i="1"/>
  <c r="Z990" i="1"/>
  <c r="K206" i="1"/>
  <c r="L206" i="1"/>
  <c r="X206" i="1"/>
  <c r="S206" i="1"/>
  <c r="W206" i="1"/>
  <c r="Y206" i="1"/>
  <c r="Z206" i="1"/>
  <c r="K676" i="1"/>
  <c r="L676" i="1"/>
  <c r="X676" i="1"/>
  <c r="S676" i="1"/>
  <c r="W676" i="1"/>
  <c r="Y676" i="1"/>
  <c r="Z676" i="1"/>
  <c r="K1851" i="1"/>
  <c r="L1851" i="1"/>
  <c r="X1851" i="1"/>
  <c r="S1851" i="1"/>
  <c r="W1851" i="1"/>
  <c r="Y1851" i="1"/>
  <c r="Z1851" i="1"/>
  <c r="K2257" i="1"/>
  <c r="L2257" i="1"/>
  <c r="X2257" i="1"/>
  <c r="S2257" i="1"/>
  <c r="W2257" i="1"/>
  <c r="Y2257" i="1"/>
  <c r="Z2257" i="1"/>
  <c r="K495" i="1"/>
  <c r="L495" i="1"/>
  <c r="X495" i="1"/>
  <c r="S495" i="1"/>
  <c r="W495" i="1"/>
  <c r="Y495" i="1"/>
  <c r="Z495" i="1"/>
  <c r="K2529" i="1"/>
  <c r="L2529" i="1"/>
  <c r="X2529" i="1"/>
  <c r="S2529" i="1"/>
  <c r="W2529" i="1"/>
  <c r="Y2529" i="1"/>
  <c r="Z2529" i="1"/>
  <c r="K571" i="1"/>
  <c r="L571" i="1"/>
  <c r="X571" i="1"/>
  <c r="S571" i="1"/>
  <c r="W571" i="1"/>
  <c r="Y571" i="1"/>
  <c r="Z571" i="1"/>
  <c r="K697" i="1"/>
  <c r="L697" i="1"/>
  <c r="X697" i="1"/>
  <c r="S697" i="1"/>
  <c r="W697" i="1"/>
  <c r="Y697" i="1"/>
  <c r="Z697" i="1"/>
  <c r="K1297" i="1"/>
  <c r="L1297" i="1"/>
  <c r="X1297" i="1"/>
  <c r="S1297" i="1"/>
  <c r="W1297" i="1"/>
  <c r="Y1297" i="1"/>
  <c r="Z1297" i="1"/>
  <c r="K1569" i="1"/>
  <c r="L1569" i="1"/>
  <c r="X1569" i="1"/>
  <c r="S1569" i="1"/>
  <c r="W1569" i="1"/>
  <c r="Y1569" i="1"/>
  <c r="Z1569" i="1"/>
  <c r="K2434" i="1"/>
  <c r="L2434" i="1"/>
  <c r="X2434" i="1"/>
  <c r="S2434" i="1"/>
  <c r="W2434" i="1"/>
  <c r="Y2434" i="1"/>
  <c r="Z2434" i="1"/>
  <c r="K144" i="1"/>
  <c r="L144" i="1"/>
  <c r="X144" i="1"/>
  <c r="S144" i="1"/>
  <c r="W144" i="1"/>
  <c r="Y144" i="1"/>
  <c r="Z144" i="1"/>
  <c r="K592" i="1"/>
  <c r="L592" i="1"/>
  <c r="X592" i="1"/>
  <c r="S592" i="1"/>
  <c r="W592" i="1"/>
  <c r="Y592" i="1"/>
  <c r="Z592" i="1"/>
  <c r="K1442" i="1"/>
  <c r="L1442" i="1"/>
  <c r="X1442" i="1"/>
  <c r="S1442" i="1"/>
  <c r="W1442" i="1"/>
  <c r="Y1442" i="1"/>
  <c r="Z1442" i="1"/>
  <c r="K661" i="1"/>
  <c r="L661" i="1"/>
  <c r="X661" i="1"/>
  <c r="S661" i="1"/>
  <c r="W661" i="1"/>
  <c r="Y661" i="1"/>
  <c r="Z661" i="1"/>
  <c r="K1419" i="1"/>
  <c r="L1419" i="1"/>
  <c r="X1419" i="1"/>
  <c r="S1419" i="1"/>
  <c r="W1419" i="1"/>
  <c r="Y1419" i="1"/>
  <c r="Z1419" i="1"/>
  <c r="K1500" i="1"/>
  <c r="L1500" i="1"/>
  <c r="X1500" i="1"/>
  <c r="S1500" i="1"/>
  <c r="W1500" i="1"/>
  <c r="Y1500" i="1"/>
  <c r="Z1500" i="1"/>
  <c r="K2886" i="1"/>
  <c r="L2886" i="1"/>
  <c r="X2886" i="1"/>
  <c r="S2886" i="1"/>
  <c r="W2886" i="1"/>
  <c r="Y2886" i="1"/>
  <c r="Z2886" i="1"/>
  <c r="K2192" i="1"/>
  <c r="L2192" i="1"/>
  <c r="X2192" i="1"/>
  <c r="S2192" i="1"/>
  <c r="W2192" i="1"/>
  <c r="Y2192" i="1"/>
  <c r="Z2192" i="1"/>
  <c r="K2479" i="1"/>
  <c r="L2479" i="1"/>
  <c r="X2479" i="1"/>
  <c r="S2479" i="1"/>
  <c r="W2479" i="1"/>
  <c r="Y2479" i="1"/>
  <c r="Z2479" i="1"/>
  <c r="K2288" i="1"/>
  <c r="L2288" i="1"/>
  <c r="X2288" i="1"/>
  <c r="S2288" i="1"/>
  <c r="W2288" i="1"/>
  <c r="Y2288" i="1"/>
  <c r="Z2288" i="1"/>
  <c r="K1592" i="1"/>
  <c r="L1592" i="1"/>
  <c r="X1592" i="1"/>
  <c r="S1592" i="1"/>
  <c r="W1592" i="1"/>
  <c r="Y1592" i="1"/>
  <c r="Z1592" i="1"/>
  <c r="K3018" i="1"/>
  <c r="L3018" i="1"/>
  <c r="X3018" i="1"/>
  <c r="S3018" i="1"/>
  <c r="W3018" i="1"/>
  <c r="Y3018" i="1"/>
  <c r="Z3018" i="1"/>
  <c r="K1919" i="1"/>
  <c r="L1919" i="1"/>
  <c r="X1919" i="1"/>
  <c r="S1919" i="1"/>
  <c r="W1919" i="1"/>
  <c r="Y1919" i="1"/>
  <c r="Z1919" i="1"/>
  <c r="K1051" i="1"/>
  <c r="L1051" i="1"/>
  <c r="X1051" i="1"/>
  <c r="S1051" i="1"/>
  <c r="W1051" i="1"/>
  <c r="Y1051" i="1"/>
  <c r="Z1051" i="1"/>
  <c r="K1841" i="1"/>
  <c r="L1841" i="1"/>
  <c r="X1841" i="1"/>
  <c r="S1841" i="1"/>
  <c r="W1841" i="1"/>
  <c r="Y1841" i="1"/>
  <c r="Z1841" i="1"/>
  <c r="K2405" i="1"/>
  <c r="L2405" i="1"/>
  <c r="X2405" i="1"/>
  <c r="S2405" i="1"/>
  <c r="W2405" i="1"/>
  <c r="Y2405" i="1"/>
  <c r="Z2405" i="1"/>
  <c r="K217" i="1"/>
  <c r="L217" i="1"/>
  <c r="X217" i="1"/>
  <c r="S217" i="1"/>
  <c r="W217" i="1"/>
  <c r="Y217" i="1"/>
  <c r="Z217" i="1"/>
  <c r="K1066" i="1"/>
  <c r="L1066" i="1"/>
  <c r="X1066" i="1"/>
  <c r="S1066" i="1"/>
  <c r="W1066" i="1"/>
  <c r="Y1066" i="1"/>
  <c r="Z1066" i="1"/>
  <c r="K2122" i="1"/>
  <c r="L2122" i="1"/>
  <c r="X2122" i="1"/>
  <c r="S2122" i="1"/>
  <c r="W2122" i="1"/>
  <c r="Y2122" i="1"/>
  <c r="Z2122" i="1"/>
  <c r="K2834" i="1"/>
  <c r="L2834" i="1"/>
  <c r="X2834" i="1"/>
  <c r="S2834" i="1"/>
  <c r="W2834" i="1"/>
  <c r="Y2834" i="1"/>
  <c r="Z2834" i="1"/>
  <c r="K3005" i="1"/>
  <c r="L3005" i="1"/>
  <c r="X3005" i="1"/>
  <c r="S3005" i="1"/>
  <c r="W3005" i="1"/>
  <c r="Y3005" i="1"/>
  <c r="Z3005" i="1"/>
  <c r="K966" i="1"/>
  <c r="L966" i="1"/>
  <c r="X966" i="1"/>
  <c r="S966" i="1"/>
  <c r="W966" i="1"/>
  <c r="Y966" i="1"/>
  <c r="Z966" i="1"/>
  <c r="K1522" i="1"/>
  <c r="L1522" i="1"/>
  <c r="X1522" i="1"/>
  <c r="S1522" i="1"/>
  <c r="W1522" i="1"/>
  <c r="Y1522" i="1"/>
  <c r="Z1522" i="1"/>
  <c r="K784" i="1"/>
  <c r="L784" i="1"/>
  <c r="X784" i="1"/>
  <c r="S784" i="1"/>
  <c r="W784" i="1"/>
  <c r="Y784" i="1"/>
  <c r="Z784" i="1"/>
  <c r="K404" i="1"/>
  <c r="L404" i="1"/>
  <c r="X404" i="1"/>
  <c r="S404" i="1"/>
  <c r="W404" i="1"/>
  <c r="Y404" i="1"/>
  <c r="Z404" i="1"/>
  <c r="K2258" i="1"/>
  <c r="L2258" i="1"/>
  <c r="X2258" i="1"/>
  <c r="S2258" i="1"/>
  <c r="W2258" i="1"/>
  <c r="Y2258" i="1"/>
  <c r="Z2258" i="1"/>
  <c r="K2137" i="1"/>
  <c r="L2137" i="1"/>
  <c r="X2137" i="1"/>
  <c r="S2137" i="1"/>
  <c r="W2137" i="1"/>
  <c r="Y2137" i="1"/>
  <c r="Z2137" i="1"/>
  <c r="K168" i="1"/>
  <c r="L168" i="1"/>
  <c r="X168" i="1"/>
  <c r="S168" i="1"/>
  <c r="W168" i="1"/>
  <c r="Y168" i="1"/>
  <c r="Z168" i="1"/>
  <c r="K894" i="1"/>
  <c r="L894" i="1"/>
  <c r="X894" i="1"/>
  <c r="S894" i="1"/>
  <c r="W894" i="1"/>
  <c r="Y894" i="1"/>
  <c r="Z894" i="1"/>
  <c r="K2148" i="1"/>
  <c r="L2148" i="1"/>
  <c r="X2148" i="1"/>
  <c r="S2148" i="1"/>
  <c r="W2148" i="1"/>
  <c r="Y2148" i="1"/>
  <c r="Z2148" i="1"/>
  <c r="K2509" i="1"/>
  <c r="L2509" i="1"/>
  <c r="X2509" i="1"/>
  <c r="S2509" i="1"/>
  <c r="W2509" i="1"/>
  <c r="Y2509" i="1"/>
  <c r="Z2509" i="1"/>
  <c r="K2406" i="1"/>
  <c r="L2406" i="1"/>
  <c r="X2406" i="1"/>
  <c r="S2406" i="1"/>
  <c r="W2406" i="1"/>
  <c r="Y2406" i="1"/>
  <c r="Z2406" i="1"/>
  <c r="K1424" i="1"/>
  <c r="L1424" i="1"/>
  <c r="X1424" i="1"/>
  <c r="S1424" i="1"/>
  <c r="W1424" i="1"/>
  <c r="Y1424" i="1"/>
  <c r="Z1424" i="1"/>
  <c r="K317" i="1"/>
  <c r="L317" i="1"/>
  <c r="X317" i="1"/>
  <c r="S317" i="1"/>
  <c r="W317" i="1"/>
  <c r="Y317" i="1"/>
  <c r="Z317" i="1"/>
  <c r="K1501" i="1"/>
  <c r="L1501" i="1"/>
  <c r="X1501" i="1"/>
  <c r="S1501" i="1"/>
  <c r="W1501" i="1"/>
  <c r="Y1501" i="1"/>
  <c r="Z1501" i="1"/>
  <c r="K2740" i="1"/>
  <c r="L2740" i="1"/>
  <c r="X2740" i="1"/>
  <c r="S2740" i="1"/>
  <c r="W2740" i="1"/>
  <c r="Y2740" i="1"/>
  <c r="Z2740" i="1"/>
  <c r="K578" i="1"/>
  <c r="L578" i="1"/>
  <c r="X578" i="1"/>
  <c r="S578" i="1"/>
  <c r="W578" i="1"/>
  <c r="Y578" i="1"/>
  <c r="Z578" i="1"/>
  <c r="K75" i="1"/>
  <c r="L75" i="1"/>
  <c r="X75" i="1"/>
  <c r="S75" i="1"/>
  <c r="W75" i="1"/>
  <c r="Y75" i="1"/>
  <c r="Z75" i="1"/>
  <c r="K2330" i="1"/>
  <c r="L2330" i="1"/>
  <c r="X2330" i="1"/>
  <c r="S2330" i="1"/>
  <c r="W2330" i="1"/>
  <c r="Y2330" i="1"/>
  <c r="Z2330" i="1"/>
  <c r="K2430" i="1"/>
  <c r="L2430" i="1"/>
  <c r="X2430" i="1"/>
  <c r="S2430" i="1"/>
  <c r="W2430" i="1"/>
  <c r="Y2430" i="1"/>
  <c r="Z2430" i="1"/>
  <c r="K184" i="1"/>
  <c r="L184" i="1"/>
  <c r="X184" i="1"/>
  <c r="S184" i="1"/>
  <c r="W184" i="1"/>
  <c r="Y184" i="1"/>
  <c r="Z184" i="1"/>
  <c r="K1920" i="1"/>
  <c r="L1920" i="1"/>
  <c r="X1920" i="1"/>
  <c r="S1920" i="1"/>
  <c r="W1920" i="1"/>
  <c r="Y1920" i="1"/>
  <c r="Z1920" i="1"/>
  <c r="K2007" i="1"/>
  <c r="L2007" i="1"/>
  <c r="X2007" i="1"/>
  <c r="S2007" i="1"/>
  <c r="W2007" i="1"/>
  <c r="Y2007" i="1"/>
  <c r="Z2007" i="1"/>
  <c r="K313" i="1"/>
  <c r="L313" i="1"/>
  <c r="X313" i="1"/>
  <c r="S313" i="1"/>
  <c r="W313" i="1"/>
  <c r="Y313" i="1"/>
  <c r="Z313" i="1"/>
  <c r="K2520" i="1"/>
  <c r="L2520" i="1"/>
  <c r="X2520" i="1"/>
  <c r="S2520" i="1"/>
  <c r="W2520" i="1"/>
  <c r="Y2520" i="1"/>
  <c r="Z2520" i="1"/>
  <c r="K1535" i="1"/>
  <c r="L1535" i="1"/>
  <c r="X1535" i="1"/>
  <c r="S1535" i="1"/>
  <c r="W1535" i="1"/>
  <c r="Y1535" i="1"/>
  <c r="Z1535" i="1"/>
  <c r="K129" i="1"/>
  <c r="L129" i="1"/>
  <c r="X129" i="1"/>
  <c r="S129" i="1"/>
  <c r="W129" i="1"/>
  <c r="Y129" i="1"/>
  <c r="Z129" i="1"/>
  <c r="K1423" i="1"/>
  <c r="L1423" i="1"/>
  <c r="X1423" i="1"/>
  <c r="S1423" i="1"/>
  <c r="W1423" i="1"/>
  <c r="Y1423" i="1"/>
  <c r="Z1423" i="1"/>
  <c r="K1425" i="1"/>
  <c r="L1425" i="1"/>
  <c r="X1425" i="1"/>
  <c r="S1425" i="1"/>
  <c r="W1425" i="1"/>
  <c r="Y1425" i="1"/>
  <c r="Z1425" i="1"/>
  <c r="K924" i="1"/>
  <c r="L924" i="1"/>
  <c r="X924" i="1"/>
  <c r="S924" i="1"/>
  <c r="W924" i="1"/>
  <c r="Y924" i="1"/>
  <c r="Z924" i="1"/>
  <c r="K273" i="1"/>
  <c r="L273" i="1"/>
  <c r="X273" i="1"/>
  <c r="S273" i="1"/>
  <c r="W273" i="1"/>
  <c r="Y273" i="1"/>
  <c r="Z273" i="1"/>
  <c r="K2611" i="1"/>
  <c r="L2611" i="1"/>
  <c r="X2611" i="1"/>
  <c r="S2611" i="1"/>
  <c r="W2611" i="1"/>
  <c r="Y2611" i="1"/>
  <c r="Z2611" i="1"/>
  <c r="K2158" i="1"/>
  <c r="L2158" i="1"/>
  <c r="X2158" i="1"/>
  <c r="S2158" i="1"/>
  <c r="W2158" i="1"/>
  <c r="Y2158" i="1"/>
  <c r="Z2158" i="1"/>
  <c r="K2793" i="1"/>
  <c r="L2793" i="1"/>
  <c r="X2793" i="1"/>
  <c r="S2793" i="1"/>
  <c r="W2793" i="1"/>
  <c r="Y2793" i="1"/>
  <c r="Z2793" i="1"/>
  <c r="K724" i="1"/>
  <c r="L724" i="1"/>
  <c r="X724" i="1"/>
  <c r="S724" i="1"/>
  <c r="W724" i="1"/>
  <c r="Y724" i="1"/>
  <c r="Z724" i="1"/>
  <c r="K2630" i="1"/>
  <c r="L2630" i="1"/>
  <c r="X2630" i="1"/>
  <c r="S2630" i="1"/>
  <c r="W2630" i="1"/>
  <c r="Y2630" i="1"/>
  <c r="Z2630" i="1"/>
  <c r="K2100" i="1"/>
  <c r="L2100" i="1"/>
  <c r="X2100" i="1"/>
  <c r="S2100" i="1"/>
  <c r="W2100" i="1"/>
  <c r="Y2100" i="1"/>
  <c r="Z2100" i="1"/>
  <c r="K108" i="1"/>
  <c r="L108" i="1"/>
  <c r="X108" i="1"/>
  <c r="S108" i="1"/>
  <c r="W108" i="1"/>
  <c r="Y108" i="1"/>
  <c r="Z108" i="1"/>
  <c r="K1203" i="1"/>
  <c r="L1203" i="1"/>
  <c r="X1203" i="1"/>
  <c r="S1203" i="1"/>
  <c r="W1203" i="1"/>
  <c r="Y1203" i="1"/>
  <c r="Z1203" i="1"/>
  <c r="K1603" i="1"/>
  <c r="L1603" i="1"/>
  <c r="X1603" i="1"/>
  <c r="S1603" i="1"/>
  <c r="W1603" i="1"/>
  <c r="Y1603" i="1"/>
  <c r="Z1603" i="1"/>
  <c r="K2941" i="1"/>
  <c r="L2941" i="1"/>
  <c r="X2941" i="1"/>
  <c r="S2941" i="1"/>
  <c r="W2941" i="1"/>
  <c r="Y2941" i="1"/>
  <c r="Z2941" i="1"/>
  <c r="K2129" i="1"/>
  <c r="L2129" i="1"/>
  <c r="X2129" i="1"/>
  <c r="S2129" i="1"/>
  <c r="W2129" i="1"/>
  <c r="Y2129" i="1"/>
  <c r="Z2129" i="1"/>
  <c r="K1197" i="1"/>
  <c r="L1197" i="1"/>
  <c r="X1197" i="1"/>
  <c r="S1197" i="1"/>
  <c r="W1197" i="1"/>
  <c r="Y1197" i="1"/>
  <c r="Z1197" i="1"/>
  <c r="Z3059" i="1"/>
  <c r="AB3" i="14"/>
  <c r="AB4" i="14"/>
  <c r="AB5" i="14"/>
  <c r="AB6" i="14"/>
  <c r="AB7" i="14"/>
  <c r="AB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2" i="14"/>
  <c r="AB3" i="13"/>
  <c r="AB4" i="13"/>
  <c r="AB5" i="13"/>
  <c r="AB6" i="13"/>
  <c r="AB7" i="13"/>
  <c r="AB8" i="13"/>
  <c r="AB9" i="13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54" i="13"/>
  <c r="AB55" i="13"/>
  <c r="AB56" i="13"/>
  <c r="AB57" i="13"/>
  <c r="AB58" i="13"/>
  <c r="AB59" i="13"/>
  <c r="AB60" i="13"/>
  <c r="AB61" i="13"/>
  <c r="AB62" i="13"/>
  <c r="AB63" i="13"/>
  <c r="AB64" i="13"/>
  <c r="AB65" i="13"/>
  <c r="AB66" i="13"/>
  <c r="AB67" i="13"/>
  <c r="AB68" i="13"/>
  <c r="AB69" i="13"/>
  <c r="AB70" i="13"/>
  <c r="AB71" i="13"/>
  <c r="AB72" i="13"/>
  <c r="AB73" i="13"/>
  <c r="AB74" i="13"/>
  <c r="AB75" i="13"/>
  <c r="AB76" i="13"/>
  <c r="AB77" i="13"/>
  <c r="AB78" i="13"/>
  <c r="AB79" i="13"/>
  <c r="AB80" i="13"/>
  <c r="AB81" i="13"/>
  <c r="AB82" i="13"/>
  <c r="AB83" i="13"/>
  <c r="AB84" i="13"/>
  <c r="AB85" i="13"/>
  <c r="AB86" i="13"/>
  <c r="AB87" i="13"/>
  <c r="AB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104" i="13"/>
  <c r="AB105" i="13"/>
  <c r="AB106" i="13"/>
  <c r="AB107" i="13"/>
  <c r="AB108" i="13"/>
  <c r="AB109" i="13"/>
  <c r="AB110" i="13"/>
  <c r="AB111" i="13"/>
  <c r="AB112" i="13"/>
  <c r="AB113" i="13"/>
  <c r="AB114" i="13"/>
  <c r="AB115" i="13"/>
  <c r="AB116" i="13"/>
  <c r="AB117" i="13"/>
  <c r="AB118" i="13"/>
  <c r="AB119" i="13"/>
  <c r="AB120" i="13"/>
  <c r="AB121" i="13"/>
  <c r="AB122" i="13"/>
  <c r="AB123" i="13"/>
  <c r="AB124" i="13"/>
  <c r="AB125" i="13"/>
  <c r="AB126" i="13"/>
  <c r="AB127" i="13"/>
  <c r="AB128" i="13"/>
  <c r="AB129" i="13"/>
  <c r="AB130" i="13"/>
  <c r="AB131" i="13"/>
  <c r="AB132" i="13"/>
  <c r="AB133" i="13"/>
  <c r="AB134" i="13"/>
  <c r="AB135" i="13"/>
  <c r="AB136" i="13"/>
  <c r="AB137" i="13"/>
  <c r="AB138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54" i="13"/>
  <c r="AB155" i="13"/>
  <c r="AB156" i="13"/>
  <c r="AB157" i="13"/>
  <c r="AB158" i="13"/>
  <c r="AB159" i="13"/>
  <c r="AB160" i="13"/>
  <c r="AB161" i="13"/>
  <c r="AB162" i="13"/>
  <c r="AB163" i="13"/>
  <c r="AB164" i="13"/>
  <c r="AB165" i="13"/>
  <c r="AB166" i="13"/>
  <c r="AB167" i="13"/>
  <c r="AB168" i="13"/>
  <c r="AB169" i="13"/>
  <c r="AB170" i="13"/>
  <c r="AB171" i="13"/>
  <c r="AB172" i="13"/>
  <c r="AB173" i="13"/>
  <c r="AB174" i="13"/>
  <c r="AB175" i="13"/>
  <c r="AB176" i="13"/>
  <c r="AB177" i="13"/>
  <c r="AB178" i="13"/>
  <c r="AB179" i="13"/>
  <c r="AB180" i="13"/>
  <c r="AB181" i="13"/>
  <c r="AB182" i="13"/>
  <c r="AB183" i="13"/>
  <c r="AB184" i="13"/>
  <c r="AB185" i="13"/>
  <c r="AB186" i="13"/>
  <c r="AB187" i="13"/>
  <c r="AB188" i="13"/>
  <c r="AB189" i="13"/>
  <c r="AB190" i="13"/>
  <c r="AB191" i="13"/>
  <c r="AB192" i="13"/>
  <c r="AB193" i="13"/>
  <c r="AB194" i="13"/>
  <c r="AB195" i="13"/>
  <c r="AB196" i="13"/>
  <c r="AB197" i="13"/>
  <c r="AB198" i="13"/>
  <c r="AB199" i="13"/>
  <c r="AB200" i="13"/>
  <c r="AB201" i="13"/>
  <c r="AB202" i="13"/>
  <c r="AB203" i="13"/>
  <c r="AB204" i="13"/>
  <c r="AB205" i="13"/>
  <c r="AB206" i="13"/>
  <c r="AB207" i="13"/>
  <c r="AB208" i="13"/>
  <c r="AB209" i="13"/>
  <c r="AB210" i="13"/>
  <c r="AB211" i="13"/>
  <c r="AB212" i="13"/>
  <c r="AB213" i="13"/>
  <c r="AB214" i="13"/>
  <c r="AB215" i="13"/>
  <c r="AB216" i="13"/>
  <c r="AB217" i="13"/>
  <c r="AB218" i="13"/>
  <c r="AB219" i="13"/>
  <c r="AB220" i="13"/>
  <c r="AB221" i="13"/>
  <c r="AB222" i="13"/>
  <c r="AB223" i="13"/>
  <c r="AB224" i="13"/>
  <c r="AB225" i="13"/>
  <c r="AB226" i="13"/>
  <c r="AB227" i="13"/>
  <c r="AB228" i="13"/>
  <c r="AB229" i="13"/>
  <c r="AB230" i="13"/>
  <c r="AB231" i="13"/>
  <c r="AB232" i="13"/>
  <c r="AB233" i="13"/>
  <c r="AB234" i="13"/>
  <c r="AB235" i="13"/>
  <c r="AB236" i="13"/>
  <c r="AB237" i="13"/>
  <c r="AB238" i="13"/>
  <c r="AB239" i="13"/>
  <c r="AB240" i="13"/>
  <c r="AB241" i="13"/>
  <c r="AB242" i="13"/>
  <c r="AB243" i="13"/>
  <c r="AB244" i="13"/>
  <c r="AB245" i="13"/>
  <c r="AB246" i="13"/>
  <c r="AB247" i="13"/>
  <c r="AB248" i="13"/>
  <c r="AB249" i="13"/>
  <c r="AB250" i="13"/>
  <c r="AB251" i="13"/>
  <c r="AB252" i="13"/>
  <c r="AB253" i="13"/>
  <c r="AB254" i="13"/>
  <c r="AB255" i="13"/>
  <c r="AB256" i="13"/>
  <c r="AB257" i="13"/>
  <c r="AB258" i="13"/>
  <c r="AB259" i="13"/>
  <c r="AB260" i="13"/>
  <c r="AB261" i="13"/>
  <c r="AB262" i="13"/>
  <c r="AB263" i="13"/>
  <c r="AB264" i="13"/>
  <c r="AB265" i="13"/>
  <c r="AB266" i="13"/>
  <c r="AB267" i="13"/>
  <c r="AB268" i="13"/>
  <c r="AB269" i="13"/>
  <c r="AB270" i="13"/>
  <c r="AB271" i="13"/>
  <c r="AB272" i="13"/>
  <c r="AB273" i="13"/>
  <c r="AB274" i="13"/>
  <c r="AB275" i="13"/>
  <c r="AB276" i="13"/>
  <c r="AB277" i="13"/>
  <c r="AB278" i="13"/>
  <c r="AB279" i="13"/>
  <c r="AB280" i="13"/>
  <c r="AB281" i="13"/>
  <c r="AB282" i="13"/>
  <c r="AB283" i="13"/>
  <c r="AB284" i="13"/>
  <c r="AB285" i="13"/>
  <c r="AB286" i="13"/>
  <c r="AB287" i="13"/>
  <c r="AB288" i="13"/>
  <c r="AB289" i="13"/>
  <c r="AB290" i="13"/>
  <c r="AB291" i="13"/>
  <c r="AB292" i="13"/>
  <c r="AB293" i="13"/>
  <c r="AB294" i="13"/>
  <c r="AB295" i="13"/>
  <c r="AB296" i="13"/>
  <c r="AB297" i="13"/>
  <c r="AB298" i="13"/>
  <c r="AB299" i="13"/>
  <c r="AB300" i="13"/>
  <c r="AB301" i="13"/>
  <c r="AB302" i="13"/>
  <c r="AB303" i="13"/>
  <c r="AB304" i="13"/>
  <c r="AB305" i="13"/>
  <c r="AB306" i="13"/>
  <c r="AB307" i="13"/>
  <c r="AB308" i="13"/>
  <c r="AB309" i="13"/>
  <c r="AB310" i="13"/>
  <c r="AB311" i="13"/>
  <c r="AB312" i="13"/>
  <c r="AB313" i="13"/>
  <c r="AB314" i="13"/>
  <c r="AB315" i="13"/>
  <c r="AB316" i="13"/>
  <c r="AB317" i="13"/>
  <c r="AB318" i="13"/>
  <c r="AB319" i="13"/>
  <c r="AB320" i="13"/>
  <c r="AB321" i="13"/>
  <c r="AB322" i="13"/>
  <c r="AB323" i="13"/>
  <c r="AB324" i="13"/>
  <c r="AB325" i="13"/>
  <c r="AB326" i="13"/>
  <c r="AB327" i="13"/>
  <c r="AB328" i="13"/>
  <c r="AB329" i="13"/>
  <c r="AB330" i="13"/>
  <c r="AB331" i="13"/>
  <c r="AB332" i="13"/>
  <c r="AB333" i="13"/>
  <c r="AB334" i="13"/>
  <c r="AB335" i="13"/>
  <c r="AB336" i="13"/>
  <c r="AB337" i="13"/>
  <c r="AB338" i="13"/>
  <c r="AB339" i="13"/>
  <c r="AB340" i="13"/>
  <c r="AB341" i="13"/>
  <c r="AB342" i="13"/>
  <c r="AB343" i="13"/>
  <c r="AB344" i="13"/>
  <c r="AB345" i="13"/>
  <c r="AB346" i="13"/>
  <c r="AB347" i="13"/>
  <c r="AB348" i="13"/>
  <c r="AB349" i="13"/>
  <c r="AB350" i="13"/>
  <c r="AB351" i="13"/>
  <c r="AB352" i="13"/>
  <c r="AB353" i="13"/>
  <c r="AB354" i="13"/>
  <c r="AB355" i="13"/>
  <c r="AB356" i="13"/>
  <c r="AB357" i="13"/>
  <c r="AB358" i="13"/>
  <c r="AB359" i="13"/>
  <c r="AB360" i="13"/>
  <c r="AB361" i="13"/>
  <c r="AB362" i="13"/>
  <c r="AB363" i="13"/>
  <c r="AB364" i="13"/>
  <c r="AB365" i="13"/>
  <c r="AB366" i="13"/>
  <c r="AB367" i="13"/>
  <c r="AB368" i="13"/>
  <c r="AB369" i="13"/>
  <c r="AB370" i="13"/>
  <c r="AB371" i="13"/>
  <c r="AB372" i="13"/>
  <c r="AB373" i="13"/>
  <c r="AB374" i="13"/>
  <c r="AB375" i="13"/>
  <c r="AB376" i="13"/>
  <c r="AB377" i="13"/>
  <c r="AB378" i="13"/>
  <c r="AB379" i="13"/>
  <c r="AB380" i="13"/>
  <c r="AB381" i="13"/>
  <c r="AB382" i="13"/>
  <c r="AB383" i="13"/>
  <c r="AB384" i="13"/>
  <c r="AB385" i="13"/>
  <c r="AB386" i="13"/>
  <c r="AB387" i="13"/>
  <c r="AB388" i="13"/>
  <c r="AB389" i="13"/>
  <c r="AB390" i="13"/>
  <c r="AB391" i="13"/>
  <c r="AB392" i="13"/>
  <c r="AB393" i="13"/>
  <c r="AB394" i="13"/>
  <c r="AB395" i="13"/>
  <c r="AB396" i="13"/>
  <c r="AB397" i="13"/>
  <c r="AB398" i="13"/>
  <c r="AB399" i="13"/>
  <c r="AB400" i="13"/>
  <c r="AB401" i="13"/>
  <c r="AB402" i="13"/>
  <c r="AB403" i="13"/>
  <c r="AB404" i="13"/>
  <c r="AB405" i="13"/>
  <c r="AB406" i="13"/>
  <c r="AB407" i="13"/>
  <c r="AB408" i="13"/>
  <c r="AB409" i="13"/>
  <c r="AB410" i="13"/>
  <c r="AB411" i="13"/>
  <c r="AB412" i="13"/>
  <c r="AB413" i="13"/>
  <c r="AB414" i="13"/>
  <c r="AB415" i="13"/>
  <c r="AB416" i="13"/>
  <c r="AB417" i="13"/>
  <c r="AB418" i="13"/>
  <c r="AB419" i="13"/>
  <c r="AB420" i="13"/>
  <c r="AB421" i="13"/>
  <c r="AB422" i="13"/>
  <c r="AB423" i="13"/>
  <c r="AB424" i="13"/>
  <c r="AB425" i="13"/>
  <c r="AB426" i="13"/>
  <c r="AB427" i="13"/>
  <c r="AB428" i="13"/>
  <c r="AB429" i="13"/>
  <c r="AB430" i="13"/>
  <c r="AB431" i="13"/>
  <c r="AB432" i="13"/>
  <c r="AB433" i="13"/>
  <c r="AB434" i="13"/>
  <c r="AB435" i="13"/>
  <c r="AB436" i="13"/>
  <c r="AB437" i="13"/>
  <c r="AB438" i="13"/>
  <c r="AB439" i="13"/>
  <c r="AB440" i="13"/>
  <c r="AB441" i="13"/>
  <c r="AB442" i="13"/>
  <c r="AB443" i="13"/>
  <c r="AB444" i="13"/>
  <c r="AB445" i="13"/>
  <c r="AB446" i="13"/>
  <c r="AB447" i="13"/>
  <c r="AB448" i="13"/>
  <c r="AB449" i="13"/>
  <c r="AB450" i="13"/>
  <c r="AB451" i="13"/>
  <c r="AB452" i="13"/>
  <c r="AB453" i="13"/>
  <c r="AB454" i="13"/>
  <c r="AB455" i="13"/>
  <c r="AB456" i="13"/>
  <c r="AB457" i="13"/>
  <c r="AB458" i="13"/>
  <c r="AB459" i="13"/>
  <c r="AB460" i="13"/>
  <c r="AB461" i="13"/>
  <c r="AB462" i="13"/>
  <c r="AB463" i="13"/>
  <c r="AB464" i="13"/>
  <c r="AB465" i="13"/>
  <c r="AB466" i="13"/>
  <c r="AB467" i="13"/>
  <c r="AB468" i="13"/>
  <c r="AB469" i="13"/>
  <c r="AB470" i="13"/>
  <c r="AB471" i="13"/>
  <c r="AB472" i="13"/>
  <c r="AB473" i="13"/>
  <c r="AB474" i="13"/>
  <c r="AB475" i="13"/>
  <c r="AB476" i="13"/>
  <c r="AB477" i="13"/>
  <c r="AB478" i="13"/>
  <c r="AB479" i="13"/>
  <c r="AB480" i="13"/>
  <c r="AB481" i="13"/>
  <c r="AB482" i="13"/>
  <c r="AB483" i="13"/>
  <c r="AB484" i="13"/>
  <c r="AB485" i="13"/>
  <c r="AB486" i="13"/>
  <c r="AB487" i="13"/>
  <c r="AB488" i="13"/>
  <c r="AB489" i="13"/>
  <c r="AB490" i="13"/>
  <c r="AB491" i="13"/>
  <c r="AB492" i="13"/>
  <c r="AB493" i="13"/>
  <c r="AB494" i="13"/>
  <c r="AB495" i="13"/>
  <c r="AB496" i="13"/>
  <c r="AB497" i="13"/>
  <c r="AB498" i="13"/>
  <c r="AB499" i="13"/>
  <c r="AB500" i="13"/>
  <c r="AB501" i="13"/>
  <c r="AB502" i="13"/>
  <c r="AB503" i="13"/>
  <c r="AB504" i="13"/>
  <c r="AB505" i="13"/>
  <c r="AB506" i="13"/>
  <c r="AB507" i="13"/>
  <c r="AB508" i="13"/>
  <c r="AB509" i="13"/>
  <c r="AB510" i="13"/>
  <c r="AB511" i="13"/>
  <c r="AB512" i="13"/>
  <c r="AB513" i="13"/>
  <c r="AB514" i="13"/>
  <c r="AB515" i="13"/>
  <c r="AB516" i="13"/>
  <c r="AB517" i="13"/>
  <c r="AB518" i="13"/>
  <c r="AB519" i="13"/>
  <c r="AB520" i="13"/>
  <c r="AB521" i="13"/>
  <c r="AB522" i="13"/>
  <c r="AB523" i="13"/>
  <c r="AB524" i="13"/>
  <c r="AB525" i="13"/>
  <c r="AB526" i="13"/>
  <c r="AB527" i="13"/>
  <c r="AB528" i="13"/>
  <c r="AB529" i="13"/>
  <c r="AB530" i="13"/>
  <c r="AB531" i="13"/>
  <c r="AB532" i="13"/>
  <c r="AB533" i="13"/>
  <c r="AB534" i="13"/>
  <c r="AB2" i="13"/>
  <c r="AB3" i="12"/>
  <c r="AB4" i="12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2" i="12"/>
  <c r="AB3" i="11"/>
  <c r="AB4" i="11"/>
  <c r="AB5" i="11"/>
  <c r="AB6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01" i="11"/>
  <c r="AB502" i="11"/>
  <c r="AB503" i="11"/>
  <c r="AB504" i="11"/>
  <c r="AB505" i="11"/>
  <c r="AB506" i="11"/>
  <c r="AB507" i="11"/>
  <c r="AB508" i="11"/>
  <c r="AB509" i="11"/>
  <c r="AB510" i="11"/>
  <c r="AB511" i="11"/>
  <c r="AB512" i="11"/>
  <c r="AB513" i="11"/>
  <c r="AB514" i="11"/>
  <c r="AB515" i="11"/>
  <c r="AB516" i="11"/>
  <c r="AB517" i="11"/>
  <c r="AB518" i="11"/>
  <c r="AB519" i="11"/>
  <c r="AB520" i="11"/>
  <c r="AB521" i="11"/>
  <c r="AB522" i="11"/>
  <c r="AB523" i="11"/>
  <c r="AB524" i="11"/>
  <c r="AB525" i="11"/>
  <c r="AB526" i="11"/>
  <c r="AB527" i="11"/>
  <c r="AB528" i="11"/>
  <c r="AB529" i="11"/>
  <c r="AB530" i="11"/>
  <c r="AB531" i="11"/>
  <c r="AB532" i="11"/>
  <c r="AB533" i="11"/>
  <c r="AB534" i="11"/>
  <c r="AB535" i="11"/>
  <c r="AB536" i="11"/>
  <c r="AB537" i="11"/>
  <c r="AB538" i="11"/>
  <c r="AB539" i="11"/>
  <c r="AB540" i="11"/>
  <c r="AB541" i="11"/>
  <c r="AB542" i="11"/>
  <c r="AB543" i="11"/>
  <c r="AB544" i="11"/>
  <c r="AB545" i="11"/>
  <c r="AB546" i="11"/>
  <c r="AB547" i="11"/>
  <c r="AB548" i="11"/>
  <c r="AB549" i="11"/>
  <c r="AB550" i="11"/>
  <c r="AB551" i="11"/>
  <c r="AB552" i="11"/>
  <c r="AB553" i="11"/>
  <c r="AB554" i="11"/>
  <c r="AB555" i="11"/>
  <c r="AB556" i="11"/>
  <c r="AB557" i="11"/>
  <c r="AB558" i="11"/>
  <c r="AB559" i="11"/>
  <c r="AB560" i="11"/>
  <c r="AB561" i="11"/>
  <c r="AB562" i="11"/>
  <c r="AB563" i="11"/>
  <c r="AB564" i="11"/>
  <c r="AB565" i="11"/>
  <c r="AB566" i="11"/>
  <c r="AB567" i="11"/>
  <c r="AB568" i="11"/>
  <c r="AB569" i="11"/>
  <c r="AB570" i="11"/>
  <c r="AB571" i="11"/>
  <c r="AB572" i="11"/>
  <c r="AB573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B587" i="11"/>
  <c r="AB588" i="11"/>
  <c r="AB589" i="11"/>
  <c r="AB590" i="11"/>
  <c r="AB591" i="11"/>
  <c r="AB592" i="11"/>
  <c r="AB593" i="11"/>
  <c r="AB594" i="11"/>
  <c r="AB595" i="11"/>
  <c r="AB596" i="11"/>
  <c r="AB597" i="11"/>
  <c r="AB598" i="11"/>
  <c r="AB599" i="11"/>
  <c r="AB600" i="11"/>
  <c r="AB601" i="11"/>
  <c r="AB602" i="11"/>
  <c r="AB603" i="11"/>
  <c r="AB604" i="11"/>
  <c r="AB605" i="11"/>
  <c r="AB606" i="11"/>
  <c r="AB607" i="11"/>
  <c r="AB608" i="11"/>
  <c r="AB609" i="11"/>
  <c r="AB610" i="11"/>
  <c r="AB611" i="11"/>
  <c r="AB612" i="11"/>
  <c r="AB613" i="11"/>
  <c r="AB614" i="11"/>
  <c r="AB615" i="11"/>
  <c r="AB616" i="11"/>
  <c r="AB617" i="11"/>
  <c r="AB618" i="11"/>
  <c r="AB619" i="11"/>
  <c r="AB620" i="11"/>
  <c r="AB621" i="11"/>
  <c r="AB622" i="11"/>
  <c r="AB623" i="11"/>
  <c r="AB624" i="11"/>
  <c r="AB625" i="11"/>
  <c r="AB626" i="11"/>
  <c r="AB627" i="11"/>
  <c r="AB628" i="11"/>
  <c r="AB629" i="11"/>
  <c r="AB630" i="11"/>
  <c r="AB631" i="11"/>
  <c r="AB632" i="11"/>
  <c r="AB633" i="11"/>
  <c r="AB634" i="11"/>
  <c r="AB635" i="11"/>
  <c r="AB636" i="11"/>
  <c r="AB637" i="11"/>
  <c r="AB638" i="11"/>
  <c r="AB639" i="11"/>
  <c r="AB640" i="11"/>
  <c r="AB641" i="11"/>
  <c r="AB642" i="11"/>
  <c r="AB643" i="11"/>
  <c r="AB644" i="11"/>
  <c r="AB645" i="11"/>
  <c r="AB646" i="11"/>
  <c r="AB647" i="11"/>
  <c r="AB648" i="11"/>
  <c r="AB649" i="11"/>
  <c r="AB650" i="11"/>
  <c r="AB651" i="11"/>
  <c r="AB652" i="11"/>
  <c r="AB653" i="11"/>
  <c r="AB654" i="11"/>
  <c r="AB655" i="11"/>
  <c r="AB656" i="11"/>
  <c r="AB657" i="11"/>
  <c r="AB658" i="11"/>
  <c r="AB659" i="11"/>
  <c r="AB660" i="11"/>
  <c r="AB661" i="11"/>
  <c r="AB662" i="11"/>
  <c r="AB663" i="11"/>
  <c r="AB664" i="11"/>
  <c r="AB665" i="11"/>
  <c r="AB666" i="11"/>
  <c r="AB667" i="11"/>
  <c r="AB668" i="11"/>
  <c r="AB669" i="11"/>
  <c r="AB670" i="11"/>
  <c r="AB671" i="11"/>
  <c r="AB672" i="11"/>
  <c r="AB673" i="11"/>
  <c r="AB674" i="11"/>
  <c r="AB675" i="11"/>
  <c r="AB676" i="11"/>
  <c r="AB677" i="11"/>
  <c r="AB678" i="11"/>
  <c r="AB679" i="11"/>
  <c r="AB680" i="11"/>
  <c r="AB681" i="11"/>
  <c r="AB682" i="11"/>
  <c r="AB683" i="11"/>
  <c r="AB684" i="11"/>
  <c r="AB685" i="11"/>
  <c r="AB686" i="11"/>
  <c r="AB687" i="11"/>
  <c r="AB688" i="11"/>
  <c r="AB689" i="11"/>
  <c r="AB690" i="11"/>
  <c r="AB691" i="11"/>
  <c r="AB692" i="11"/>
  <c r="AB693" i="11"/>
  <c r="AB694" i="11"/>
  <c r="AB695" i="11"/>
  <c r="AB696" i="11"/>
  <c r="AB697" i="11"/>
  <c r="AB698" i="11"/>
  <c r="AB699" i="11"/>
  <c r="AB700" i="11"/>
  <c r="AB701" i="11"/>
  <c r="AB702" i="11"/>
  <c r="AB703" i="11"/>
  <c r="AB704" i="11"/>
  <c r="AB705" i="11"/>
  <c r="AB706" i="11"/>
  <c r="AB707" i="11"/>
  <c r="AB708" i="11"/>
  <c r="AB709" i="11"/>
  <c r="AB710" i="11"/>
  <c r="AB711" i="11"/>
  <c r="AB712" i="11"/>
  <c r="AB713" i="11"/>
  <c r="AB714" i="11"/>
  <c r="AB715" i="11"/>
  <c r="AB716" i="11"/>
  <c r="AB717" i="11"/>
  <c r="AB718" i="11"/>
  <c r="AB719" i="11"/>
  <c r="AB720" i="11"/>
  <c r="AB721" i="11"/>
  <c r="AB722" i="11"/>
  <c r="AB723" i="11"/>
  <c r="AB724" i="11"/>
  <c r="AB725" i="11"/>
  <c r="AB726" i="11"/>
  <c r="AB727" i="11"/>
  <c r="AB728" i="11"/>
  <c r="AB729" i="11"/>
  <c r="AB730" i="11"/>
  <c r="AB731" i="11"/>
  <c r="AB732" i="11"/>
  <c r="AB733" i="11"/>
  <c r="AB734" i="11"/>
  <c r="AB735" i="11"/>
  <c r="AB736" i="11"/>
  <c r="AB737" i="11"/>
  <c r="AB738" i="11"/>
  <c r="AB739" i="11"/>
  <c r="AB740" i="11"/>
  <c r="AB741" i="11"/>
  <c r="AB742" i="11"/>
  <c r="AB743" i="11"/>
  <c r="AB744" i="11"/>
  <c r="AB745" i="11"/>
  <c r="AB746" i="11"/>
  <c r="AB747" i="11"/>
  <c r="AB748" i="11"/>
  <c r="AB2" i="11"/>
  <c r="AB3" i="10"/>
  <c r="AB4" i="10"/>
  <c r="AB5" i="10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2" i="10"/>
  <c r="AB3" i="9"/>
  <c r="AB4" i="9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B173" i="9"/>
  <c r="AB174" i="9"/>
  <c r="AB175" i="9"/>
  <c r="AB176" i="9"/>
  <c r="AB177" i="9"/>
  <c r="AB178" i="9"/>
  <c r="AB179" i="9"/>
  <c r="AB180" i="9"/>
  <c r="AB181" i="9"/>
  <c r="AB182" i="9"/>
  <c r="AB183" i="9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B200" i="9"/>
  <c r="AB201" i="9"/>
  <c r="AB202" i="9"/>
  <c r="AB203" i="9"/>
  <c r="AB204" i="9"/>
  <c r="AB205" i="9"/>
  <c r="AB206" i="9"/>
  <c r="AB207" i="9"/>
  <c r="AB208" i="9"/>
  <c r="AB209" i="9"/>
  <c r="AB210" i="9"/>
  <c r="AB211" i="9"/>
  <c r="AB212" i="9"/>
  <c r="AB213" i="9"/>
  <c r="AB214" i="9"/>
  <c r="AB215" i="9"/>
  <c r="AB216" i="9"/>
  <c r="AB217" i="9"/>
  <c r="AB218" i="9"/>
  <c r="AB219" i="9"/>
  <c r="AB220" i="9"/>
  <c r="AB221" i="9"/>
  <c r="AB222" i="9"/>
  <c r="AB223" i="9"/>
  <c r="AB224" i="9"/>
  <c r="AB225" i="9"/>
  <c r="AB226" i="9"/>
  <c r="AB227" i="9"/>
  <c r="AB228" i="9"/>
  <c r="AB229" i="9"/>
  <c r="AB230" i="9"/>
  <c r="AB231" i="9"/>
  <c r="AB232" i="9"/>
  <c r="AB233" i="9"/>
  <c r="AB234" i="9"/>
  <c r="AB235" i="9"/>
  <c r="AB236" i="9"/>
  <c r="AB237" i="9"/>
  <c r="AB238" i="9"/>
  <c r="AB239" i="9"/>
  <c r="AB240" i="9"/>
  <c r="AB241" i="9"/>
  <c r="AB242" i="9"/>
  <c r="AB243" i="9"/>
  <c r="AB244" i="9"/>
  <c r="AB245" i="9"/>
  <c r="AB246" i="9"/>
  <c r="AB247" i="9"/>
  <c r="AB248" i="9"/>
  <c r="AB249" i="9"/>
  <c r="AB250" i="9"/>
  <c r="AB251" i="9"/>
  <c r="AB252" i="9"/>
  <c r="AB253" i="9"/>
  <c r="AB254" i="9"/>
  <c r="AB255" i="9"/>
  <c r="AB256" i="9"/>
  <c r="AB257" i="9"/>
  <c r="AB258" i="9"/>
  <c r="AB259" i="9"/>
  <c r="AB260" i="9"/>
  <c r="AB261" i="9"/>
  <c r="AB262" i="9"/>
  <c r="AB263" i="9"/>
  <c r="AB264" i="9"/>
  <c r="AB265" i="9"/>
  <c r="AB266" i="9"/>
  <c r="AB267" i="9"/>
  <c r="AB268" i="9"/>
  <c r="AB269" i="9"/>
  <c r="AB270" i="9"/>
  <c r="AB271" i="9"/>
  <c r="AB272" i="9"/>
  <c r="AB273" i="9"/>
  <c r="AB274" i="9"/>
  <c r="AB275" i="9"/>
  <c r="AB276" i="9"/>
  <c r="AB277" i="9"/>
  <c r="AB278" i="9"/>
  <c r="AB279" i="9"/>
  <c r="AB280" i="9"/>
  <c r="AB281" i="9"/>
  <c r="AB282" i="9"/>
  <c r="AB283" i="9"/>
  <c r="AB284" i="9"/>
  <c r="AB285" i="9"/>
  <c r="AB286" i="9"/>
  <c r="AB287" i="9"/>
  <c r="AB288" i="9"/>
  <c r="AB289" i="9"/>
  <c r="AB290" i="9"/>
  <c r="AB291" i="9"/>
  <c r="AB292" i="9"/>
  <c r="AB293" i="9"/>
  <c r="AB294" i="9"/>
  <c r="AB295" i="9"/>
  <c r="AB296" i="9"/>
  <c r="AB297" i="9"/>
  <c r="AB298" i="9"/>
  <c r="AB299" i="9"/>
  <c r="AB300" i="9"/>
  <c r="AB301" i="9"/>
  <c r="AB302" i="9"/>
  <c r="AB303" i="9"/>
  <c r="AB304" i="9"/>
  <c r="AB305" i="9"/>
  <c r="AB306" i="9"/>
  <c r="AB2" i="9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2" i="8"/>
  <c r="AB3" i="7"/>
  <c r="AB4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B188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202" i="7"/>
  <c r="AB203" i="7"/>
  <c r="AB204" i="7"/>
  <c r="AB205" i="7"/>
  <c r="AB206" i="7"/>
  <c r="AB207" i="7"/>
  <c r="AB208" i="7"/>
  <c r="AB209" i="7"/>
  <c r="AB210" i="7"/>
  <c r="AB211" i="7"/>
  <c r="AB212" i="7"/>
  <c r="AB213" i="7"/>
  <c r="AB214" i="7"/>
  <c r="AB215" i="7"/>
  <c r="AB216" i="7"/>
  <c r="AB217" i="7"/>
  <c r="AB218" i="7"/>
  <c r="AB219" i="7"/>
  <c r="AB220" i="7"/>
  <c r="AB221" i="7"/>
  <c r="AB222" i="7"/>
  <c r="AB223" i="7"/>
  <c r="AB224" i="7"/>
  <c r="AB225" i="7"/>
  <c r="AB226" i="7"/>
  <c r="AB227" i="7"/>
  <c r="AB228" i="7"/>
  <c r="AB229" i="7"/>
  <c r="AB230" i="7"/>
  <c r="AB231" i="7"/>
  <c r="AB232" i="7"/>
  <c r="AB233" i="7"/>
  <c r="AB234" i="7"/>
  <c r="AB235" i="7"/>
  <c r="AB236" i="7"/>
  <c r="AB237" i="7"/>
  <c r="AB238" i="7"/>
  <c r="AB239" i="7"/>
  <c r="AB240" i="7"/>
  <c r="AB241" i="7"/>
  <c r="AB242" i="7"/>
  <c r="AB243" i="7"/>
  <c r="AB244" i="7"/>
  <c r="AB245" i="7"/>
  <c r="AB246" i="7"/>
  <c r="AB247" i="7"/>
  <c r="AB248" i="7"/>
  <c r="AB249" i="7"/>
  <c r="AB250" i="7"/>
  <c r="AB251" i="7"/>
  <c r="AB252" i="7"/>
  <c r="AB253" i="7"/>
  <c r="AB254" i="7"/>
  <c r="AB255" i="7"/>
  <c r="AB256" i="7"/>
  <c r="AB257" i="7"/>
  <c r="AB258" i="7"/>
  <c r="AB259" i="7"/>
  <c r="AB260" i="7"/>
  <c r="AB261" i="7"/>
  <c r="AB262" i="7"/>
  <c r="AB263" i="7"/>
  <c r="AB264" i="7"/>
  <c r="AB265" i="7"/>
  <c r="AB266" i="7"/>
  <c r="AB267" i="7"/>
  <c r="AB268" i="7"/>
  <c r="AB269" i="7"/>
  <c r="AB270" i="7"/>
  <c r="AB271" i="7"/>
  <c r="AB272" i="7"/>
  <c r="AB273" i="7"/>
  <c r="AB274" i="7"/>
  <c r="AB275" i="7"/>
  <c r="AB276" i="7"/>
  <c r="AB277" i="7"/>
  <c r="AB278" i="7"/>
  <c r="AB279" i="7"/>
  <c r="AB280" i="7"/>
  <c r="AB281" i="7"/>
  <c r="AB282" i="7"/>
  <c r="AB283" i="7"/>
  <c r="AB284" i="7"/>
  <c r="AB285" i="7"/>
  <c r="AB286" i="7"/>
  <c r="AB287" i="7"/>
  <c r="AB288" i="7"/>
  <c r="AB289" i="7"/>
  <c r="AB290" i="7"/>
  <c r="AB291" i="7"/>
  <c r="AB292" i="7"/>
  <c r="AB293" i="7"/>
  <c r="AB294" i="7"/>
  <c r="AB295" i="7"/>
  <c r="AB296" i="7"/>
  <c r="AB297" i="7"/>
  <c r="AB298" i="7"/>
  <c r="AB299" i="7"/>
  <c r="AB300" i="7"/>
  <c r="AB301" i="7"/>
  <c r="AB302" i="7"/>
  <c r="AB303" i="7"/>
  <c r="AB304" i="7"/>
  <c r="AB305" i="7"/>
  <c r="AB306" i="7"/>
  <c r="AB307" i="7"/>
  <c r="AB308" i="7"/>
  <c r="AB309" i="7"/>
  <c r="AB310" i="7"/>
  <c r="AB311" i="7"/>
  <c r="AB312" i="7"/>
  <c r="AB313" i="7"/>
  <c r="AB314" i="7"/>
  <c r="AB315" i="7"/>
  <c r="AB316" i="7"/>
  <c r="AB317" i="7"/>
  <c r="AB318" i="7"/>
  <c r="AB319" i="7"/>
  <c r="AB320" i="7"/>
  <c r="AB321" i="7"/>
  <c r="AB322" i="7"/>
  <c r="AB323" i="7"/>
  <c r="AB324" i="7"/>
  <c r="AB325" i="7"/>
  <c r="AB326" i="7"/>
  <c r="AB327" i="7"/>
  <c r="AB328" i="7"/>
  <c r="AB329" i="7"/>
  <c r="AB330" i="7"/>
  <c r="AB331" i="7"/>
  <c r="AB332" i="7"/>
  <c r="AB333" i="7"/>
  <c r="AB334" i="7"/>
  <c r="AB335" i="7"/>
  <c r="AB336" i="7"/>
  <c r="AB337" i="7"/>
  <c r="AB338" i="7"/>
  <c r="AB339" i="7"/>
  <c r="AB340" i="7"/>
  <c r="AB341" i="7"/>
  <c r="AB342" i="7"/>
  <c r="AB343" i="7"/>
  <c r="AB344" i="7"/>
  <c r="AB345" i="7"/>
  <c r="AB346" i="7"/>
  <c r="AB347" i="7"/>
  <c r="AB348" i="7"/>
  <c r="AB349" i="7"/>
  <c r="AB350" i="7"/>
  <c r="AB351" i="7"/>
  <c r="AB352" i="7"/>
  <c r="AB353" i="7"/>
  <c r="AB354" i="7"/>
  <c r="AB355" i="7"/>
  <c r="AB356" i="7"/>
  <c r="AB357" i="7"/>
  <c r="AB358" i="7"/>
  <c r="AB359" i="7"/>
  <c r="AB360" i="7"/>
  <c r="AB361" i="7"/>
  <c r="AB362" i="7"/>
  <c r="AB363" i="7"/>
  <c r="AB364" i="7"/>
  <c r="AB365" i="7"/>
  <c r="AB366" i="7"/>
  <c r="AB367" i="7"/>
  <c r="AB368" i="7"/>
  <c r="AB369" i="7"/>
  <c r="AB370" i="7"/>
  <c r="AB371" i="7"/>
  <c r="AB372" i="7"/>
  <c r="AB373" i="7"/>
  <c r="AB374" i="7"/>
  <c r="AB375" i="7"/>
  <c r="AB376" i="7"/>
  <c r="AB377" i="7"/>
  <c r="AB378" i="7"/>
  <c r="AB379" i="7"/>
  <c r="AB380" i="7"/>
  <c r="AB381" i="7"/>
  <c r="AB382" i="7"/>
  <c r="AB383" i="7"/>
  <c r="AB384" i="7"/>
  <c r="AB385" i="7"/>
  <c r="AB386" i="7"/>
  <c r="AB387" i="7"/>
  <c r="AB388" i="7"/>
  <c r="AB389" i="7"/>
  <c r="AB390" i="7"/>
  <c r="AB391" i="7"/>
  <c r="AB392" i="7"/>
  <c r="AB393" i="7"/>
  <c r="AB394" i="7"/>
  <c r="AB395" i="7"/>
  <c r="AB396" i="7"/>
  <c r="AB397" i="7"/>
  <c r="AB398" i="7"/>
  <c r="AB399" i="7"/>
  <c r="AB400" i="7"/>
  <c r="AB401" i="7"/>
  <c r="AB402" i="7"/>
  <c r="AB403" i="7"/>
  <c r="AB404" i="7"/>
  <c r="AB405" i="7"/>
  <c r="AB406" i="7"/>
  <c r="AB407" i="7"/>
  <c r="AB408" i="7"/>
  <c r="AB409" i="7"/>
  <c r="AB410" i="7"/>
  <c r="AB411" i="7"/>
  <c r="AB412" i="7"/>
  <c r="AB413" i="7"/>
  <c r="AB414" i="7"/>
  <c r="AB415" i="7"/>
  <c r="AB416" i="7"/>
  <c r="AB417" i="7"/>
  <c r="AB418" i="7"/>
  <c r="AB419" i="7"/>
  <c r="AB420" i="7"/>
  <c r="AB421" i="7"/>
  <c r="AB422" i="7"/>
  <c r="AB423" i="7"/>
  <c r="AB424" i="7"/>
  <c r="AB425" i="7"/>
  <c r="AB426" i="7"/>
  <c r="AB427" i="7"/>
  <c r="AB428" i="7"/>
  <c r="AB429" i="7"/>
  <c r="AB430" i="7"/>
  <c r="AB431" i="7"/>
  <c r="AB432" i="7"/>
  <c r="AB433" i="7"/>
  <c r="AB434" i="7"/>
  <c r="AB435" i="7"/>
  <c r="AB436" i="7"/>
  <c r="AB437" i="7"/>
  <c r="AB438" i="7"/>
  <c r="AB439" i="7"/>
  <c r="AB440" i="7"/>
  <c r="AB441" i="7"/>
  <c r="AB442" i="7"/>
  <c r="AB443" i="7"/>
  <c r="AB444" i="7"/>
  <c r="AB445" i="7"/>
  <c r="AB446" i="7"/>
  <c r="AB447" i="7"/>
  <c r="AB448" i="7"/>
  <c r="AB449" i="7"/>
  <c r="AB2" i="7"/>
  <c r="AB3" i="6"/>
  <c r="AB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2" i="6"/>
  <c r="AB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2" i="5"/>
  <c r="AB3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2" i="4"/>
  <c r="AB3" i="3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" i="3"/>
  <c r="Z3" i="15"/>
  <c r="Z4" i="15"/>
  <c r="Z5" i="15"/>
  <c r="Z6" i="15"/>
  <c r="Z7" i="15"/>
  <c r="Z8" i="15"/>
  <c r="Z9" i="15"/>
  <c r="Z10" i="15"/>
  <c r="Z11" i="15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40" i="15"/>
  <c r="Z41" i="15"/>
  <c r="Z42" i="15"/>
  <c r="Z43" i="15"/>
  <c r="Z44" i="15"/>
  <c r="Z45" i="15"/>
  <c r="Z46" i="15"/>
  <c r="Z47" i="15"/>
  <c r="Z48" i="15"/>
  <c r="Z49" i="15"/>
  <c r="Z50" i="15"/>
  <c r="Z51" i="15"/>
  <c r="Z52" i="15"/>
  <c r="Z53" i="15"/>
  <c r="Z54" i="15"/>
  <c r="Z55" i="15"/>
  <c r="Z56" i="15"/>
  <c r="Z57" i="15"/>
  <c r="Z58" i="15"/>
  <c r="Z59" i="15"/>
  <c r="Z60" i="15"/>
  <c r="Z61" i="15"/>
  <c r="Z62" i="15"/>
  <c r="Z63" i="15"/>
  <c r="Z64" i="15"/>
  <c r="Z65" i="15"/>
  <c r="Z66" i="15"/>
  <c r="Z67" i="15"/>
  <c r="Z68" i="15"/>
  <c r="Z69" i="15"/>
  <c r="Z70" i="15"/>
  <c r="Z71" i="15"/>
  <c r="Z72" i="15"/>
  <c r="Z73" i="15"/>
  <c r="Z74" i="15"/>
  <c r="Z75" i="15"/>
  <c r="Z76" i="15"/>
  <c r="Z77" i="15"/>
  <c r="Z78" i="15"/>
  <c r="Z79" i="15"/>
  <c r="Z80" i="15"/>
  <c r="Z81" i="15"/>
  <c r="Z82" i="15"/>
  <c r="Z83" i="15"/>
  <c r="Z84" i="15"/>
  <c r="Z85" i="15"/>
  <c r="Z86" i="15"/>
  <c r="Z87" i="15"/>
  <c r="Z88" i="15"/>
  <c r="Z89" i="15"/>
  <c r="Z90" i="15"/>
  <c r="Z91" i="15"/>
  <c r="Z92" i="15"/>
  <c r="Z93" i="15"/>
  <c r="Z94" i="15"/>
  <c r="Z95" i="15"/>
  <c r="Z96" i="15"/>
  <c r="Z97" i="15"/>
  <c r="Z98" i="15"/>
  <c r="Z99" i="15"/>
  <c r="Z100" i="15"/>
  <c r="Z101" i="15"/>
  <c r="Z102" i="15"/>
  <c r="Z103" i="15"/>
  <c r="Z104" i="15"/>
  <c r="Z105" i="15"/>
  <c r="Z106" i="15"/>
  <c r="Z107" i="15"/>
  <c r="Z108" i="15"/>
  <c r="Z109" i="15"/>
  <c r="Z110" i="15"/>
  <c r="Z111" i="15"/>
  <c r="Z112" i="15"/>
  <c r="Z113" i="15"/>
  <c r="Z114" i="15"/>
  <c r="Z115" i="15"/>
  <c r="Z116" i="15"/>
  <c r="Z117" i="15"/>
  <c r="Z118" i="15"/>
  <c r="Z119" i="15"/>
  <c r="Z120" i="15"/>
  <c r="Z121" i="15"/>
  <c r="Z122" i="15"/>
  <c r="Z123" i="15"/>
  <c r="Z124" i="15"/>
  <c r="Z125" i="15"/>
  <c r="Z126" i="15"/>
  <c r="Z127" i="15"/>
  <c r="Z128" i="15"/>
  <c r="Z129" i="15"/>
  <c r="Z130" i="15"/>
  <c r="Z131" i="15"/>
  <c r="Z132" i="15"/>
  <c r="Z133" i="15"/>
  <c r="Z134" i="15"/>
  <c r="Z135" i="15"/>
  <c r="Z136" i="15"/>
  <c r="Z137" i="15"/>
  <c r="Z138" i="15"/>
  <c r="Z139" i="15"/>
  <c r="Z140" i="15"/>
  <c r="Z141" i="15"/>
  <c r="Z142" i="15"/>
  <c r="Z143" i="15"/>
  <c r="Z144" i="15"/>
  <c r="Z145" i="15"/>
  <c r="Z146" i="15"/>
  <c r="Z147" i="15"/>
  <c r="Z148" i="15"/>
  <c r="Z149" i="15"/>
  <c r="Z150" i="15"/>
  <c r="Z151" i="15"/>
  <c r="Z152" i="15"/>
  <c r="Z153" i="15"/>
  <c r="Z154" i="15"/>
  <c r="Z155" i="15"/>
  <c r="Z156" i="15"/>
  <c r="Z157" i="15"/>
  <c r="Z158" i="15"/>
  <c r="Z159" i="15"/>
  <c r="Z160" i="15"/>
  <c r="Z161" i="15"/>
  <c r="Z162" i="15"/>
  <c r="Z163" i="15"/>
  <c r="Z164" i="15"/>
  <c r="Z165" i="15"/>
  <c r="Z166" i="15"/>
  <c r="Z167" i="15"/>
  <c r="Z168" i="15"/>
  <c r="Z169" i="15"/>
  <c r="Z170" i="15"/>
  <c r="Z171" i="15"/>
  <c r="Z172" i="15"/>
  <c r="Z173" i="15"/>
  <c r="Z174" i="15"/>
  <c r="Z175" i="15"/>
  <c r="Z176" i="15"/>
  <c r="Z177" i="15"/>
  <c r="Z178" i="15"/>
  <c r="Z179" i="15"/>
  <c r="Z180" i="15"/>
  <c r="Z181" i="15"/>
  <c r="Z182" i="15"/>
  <c r="Z183" i="15"/>
  <c r="Z184" i="15"/>
  <c r="Z185" i="15"/>
  <c r="Z186" i="15"/>
  <c r="Z187" i="15"/>
  <c r="Z188" i="15"/>
  <c r="Z189" i="15"/>
  <c r="Z190" i="15"/>
  <c r="Z191" i="15"/>
  <c r="Z192" i="15"/>
  <c r="Z193" i="15"/>
  <c r="Z194" i="15"/>
  <c r="Z195" i="15"/>
  <c r="Z196" i="15"/>
  <c r="Z197" i="15"/>
  <c r="Z198" i="15"/>
  <c r="Z199" i="15"/>
  <c r="Z200" i="15"/>
  <c r="Z201" i="15"/>
  <c r="Z202" i="15"/>
  <c r="Z203" i="15"/>
  <c r="Z204" i="15"/>
  <c r="Z205" i="15"/>
  <c r="Z206" i="15"/>
  <c r="Z207" i="15"/>
  <c r="Z208" i="15"/>
  <c r="Z209" i="15"/>
  <c r="Z210" i="15"/>
  <c r="Z211" i="15"/>
  <c r="Z212" i="15"/>
  <c r="Z213" i="15"/>
  <c r="Z214" i="15"/>
  <c r="Z215" i="15"/>
  <c r="Z216" i="15"/>
  <c r="Z217" i="15"/>
  <c r="Z218" i="15"/>
  <c r="Z219" i="15"/>
  <c r="Z220" i="15"/>
  <c r="Z221" i="15"/>
  <c r="Z222" i="15"/>
  <c r="Z223" i="15"/>
  <c r="Z224" i="15"/>
  <c r="Z225" i="15"/>
  <c r="Z226" i="15"/>
  <c r="Z227" i="15"/>
  <c r="Z228" i="15"/>
  <c r="Z229" i="15"/>
  <c r="Z230" i="15"/>
  <c r="Z231" i="15"/>
  <c r="Z232" i="15"/>
  <c r="Z233" i="15"/>
  <c r="Z234" i="15"/>
  <c r="Z235" i="15"/>
  <c r="Z236" i="15"/>
  <c r="Z237" i="15"/>
  <c r="Z238" i="15"/>
  <c r="Z239" i="15"/>
  <c r="Z240" i="15"/>
  <c r="Z241" i="15"/>
  <c r="Z242" i="15"/>
  <c r="Z243" i="15"/>
  <c r="Z244" i="15"/>
  <c r="Z245" i="15"/>
  <c r="Z246" i="15"/>
  <c r="Z247" i="15"/>
  <c r="Z248" i="15"/>
  <c r="Z249" i="15"/>
  <c r="Z250" i="15"/>
  <c r="Z251" i="15"/>
  <c r="Z252" i="15"/>
  <c r="Z253" i="15"/>
  <c r="Z254" i="15"/>
  <c r="Z255" i="15"/>
  <c r="Z256" i="15"/>
  <c r="Z257" i="15"/>
  <c r="Z258" i="15"/>
  <c r="Z259" i="15"/>
  <c r="Z260" i="15"/>
  <c r="Z261" i="15"/>
  <c r="Z262" i="15"/>
  <c r="Z263" i="15"/>
  <c r="Z264" i="15"/>
  <c r="Z265" i="15"/>
  <c r="Z266" i="15"/>
  <c r="Z267" i="15"/>
  <c r="Z268" i="15"/>
  <c r="Z269" i="15"/>
  <c r="Z270" i="15"/>
  <c r="Z271" i="15"/>
  <c r="Z272" i="15"/>
  <c r="Z273" i="15"/>
  <c r="Z274" i="15"/>
  <c r="Z275" i="15"/>
  <c r="Z276" i="15"/>
  <c r="Z277" i="15"/>
  <c r="Z278" i="15"/>
  <c r="Z279" i="15"/>
  <c r="Z280" i="15"/>
  <c r="Z281" i="15"/>
  <c r="Z282" i="15"/>
  <c r="Z283" i="15"/>
  <c r="Z284" i="15"/>
  <c r="Z285" i="15"/>
  <c r="Z286" i="15"/>
  <c r="Z287" i="15"/>
  <c r="Z288" i="15"/>
  <c r="Z289" i="15"/>
  <c r="Z290" i="15"/>
  <c r="Z291" i="15"/>
  <c r="Z292" i="15"/>
  <c r="Z293" i="15"/>
  <c r="Z294" i="15"/>
  <c r="Z295" i="15"/>
  <c r="Z296" i="15"/>
  <c r="Z297" i="15"/>
  <c r="Z298" i="15"/>
  <c r="Z299" i="15"/>
  <c r="Z300" i="15"/>
  <c r="Z301" i="15"/>
  <c r="Z302" i="15"/>
  <c r="Z303" i="15"/>
  <c r="Z304" i="15"/>
  <c r="Z305" i="15"/>
  <c r="Z306" i="15"/>
  <c r="Z307" i="15"/>
  <c r="Z308" i="15"/>
  <c r="Z309" i="15"/>
  <c r="Z310" i="15"/>
  <c r="Z311" i="15"/>
  <c r="Z312" i="15"/>
  <c r="Z313" i="15"/>
  <c r="Z314" i="15"/>
  <c r="Z315" i="15"/>
  <c r="Z316" i="15"/>
  <c r="Z317" i="15"/>
  <c r="Z318" i="15"/>
  <c r="Z319" i="15"/>
  <c r="Z320" i="15"/>
  <c r="Z321" i="15"/>
  <c r="Z322" i="15"/>
  <c r="Z323" i="15"/>
  <c r="Z324" i="15"/>
  <c r="Z325" i="15"/>
  <c r="Z326" i="15"/>
  <c r="Z327" i="15"/>
  <c r="Z328" i="15"/>
  <c r="Z329" i="15"/>
  <c r="Z330" i="15"/>
  <c r="Z331" i="15"/>
  <c r="Z332" i="15"/>
  <c r="Z333" i="15"/>
  <c r="Z334" i="15"/>
  <c r="Z335" i="15"/>
  <c r="Z336" i="15"/>
  <c r="Z337" i="15"/>
  <c r="Z338" i="15"/>
  <c r="Z339" i="15"/>
  <c r="Z340" i="15"/>
  <c r="Z341" i="15"/>
  <c r="Z342" i="15"/>
  <c r="Z343" i="15"/>
  <c r="Z344" i="15"/>
  <c r="Z345" i="15"/>
  <c r="Z346" i="15"/>
  <c r="Z347" i="15"/>
  <c r="Z348" i="15"/>
  <c r="Z349" i="15"/>
  <c r="Z350" i="15"/>
  <c r="Z351" i="15"/>
  <c r="Z352" i="15"/>
  <c r="Z353" i="15"/>
  <c r="Z354" i="15"/>
  <c r="Z355" i="15"/>
  <c r="Z356" i="15"/>
  <c r="Z357" i="15"/>
  <c r="Z358" i="15"/>
  <c r="Z359" i="15"/>
  <c r="Z360" i="15"/>
  <c r="Z361" i="15"/>
  <c r="Z362" i="15"/>
  <c r="Z363" i="15"/>
  <c r="Z364" i="15"/>
  <c r="Z365" i="15"/>
  <c r="Z366" i="15"/>
  <c r="Z367" i="15"/>
  <c r="Z368" i="15"/>
  <c r="Z369" i="15"/>
  <c r="Z370" i="15"/>
  <c r="Z371" i="15"/>
  <c r="Z372" i="15"/>
  <c r="Z373" i="15"/>
  <c r="Z374" i="15"/>
  <c r="Z375" i="15"/>
  <c r="Z376" i="15"/>
  <c r="Z377" i="15"/>
  <c r="Z378" i="15"/>
  <c r="Z379" i="15"/>
  <c r="Z380" i="15"/>
  <c r="Z381" i="15"/>
  <c r="Z382" i="15"/>
  <c r="Z383" i="15"/>
  <c r="Z384" i="15"/>
  <c r="Z385" i="15"/>
  <c r="Z386" i="15"/>
  <c r="Z387" i="15"/>
  <c r="Z388" i="15"/>
  <c r="Z389" i="15"/>
  <c r="Z390" i="15"/>
  <c r="Z391" i="15"/>
  <c r="Z392" i="15"/>
  <c r="Z393" i="15"/>
  <c r="Z394" i="15"/>
  <c r="Z395" i="15"/>
  <c r="Z396" i="15"/>
  <c r="Z397" i="15"/>
  <c r="Z398" i="15"/>
  <c r="Z399" i="15"/>
  <c r="Z400" i="15"/>
  <c r="Z401" i="15"/>
  <c r="Z402" i="15"/>
  <c r="Z403" i="15"/>
  <c r="Z404" i="15"/>
  <c r="Z405" i="15"/>
  <c r="Z406" i="15"/>
  <c r="Z407" i="15"/>
  <c r="Z408" i="15"/>
  <c r="Z409" i="15"/>
  <c r="Z410" i="15"/>
  <c r="Z411" i="15"/>
  <c r="Z412" i="15"/>
  <c r="Z413" i="15"/>
  <c r="Z414" i="15"/>
  <c r="Z415" i="15"/>
  <c r="Z416" i="15"/>
  <c r="Z417" i="15"/>
  <c r="Z418" i="15"/>
  <c r="Z419" i="15"/>
  <c r="Z420" i="15"/>
  <c r="Z421" i="15"/>
  <c r="Z422" i="15"/>
  <c r="Z423" i="15"/>
  <c r="Z424" i="15"/>
  <c r="Z425" i="15"/>
  <c r="Z426" i="15"/>
  <c r="Z427" i="15"/>
  <c r="Z428" i="15"/>
  <c r="Z429" i="15"/>
  <c r="Z430" i="15"/>
  <c r="Z431" i="15"/>
  <c r="Z432" i="15"/>
  <c r="Z433" i="15"/>
  <c r="Z434" i="15"/>
  <c r="Z435" i="15"/>
  <c r="Z436" i="15"/>
  <c r="Z437" i="15"/>
  <c r="Z438" i="15"/>
  <c r="Z439" i="15"/>
  <c r="Z440" i="15"/>
  <c r="Z441" i="15"/>
  <c r="Z442" i="15"/>
  <c r="Z443" i="15"/>
  <c r="Z444" i="15"/>
  <c r="Z445" i="15"/>
  <c r="Z446" i="15"/>
  <c r="Z447" i="15"/>
  <c r="Z448" i="15"/>
  <c r="Z449" i="15"/>
  <c r="Z450" i="15"/>
  <c r="Z451" i="15"/>
  <c r="Z452" i="15"/>
  <c r="Z453" i="15"/>
  <c r="Z454" i="15"/>
  <c r="Z455" i="15"/>
  <c r="Z456" i="15"/>
  <c r="Z457" i="15"/>
  <c r="Z458" i="15"/>
  <c r="Z459" i="15"/>
  <c r="Z460" i="15"/>
  <c r="Z461" i="15"/>
  <c r="Z462" i="15"/>
  <c r="Z463" i="15"/>
  <c r="Z464" i="15"/>
  <c r="Z465" i="15"/>
  <c r="Z466" i="15"/>
  <c r="Z467" i="15"/>
  <c r="Z468" i="15"/>
  <c r="Z469" i="15"/>
  <c r="Z470" i="15"/>
  <c r="Z471" i="15"/>
  <c r="Z472" i="15"/>
  <c r="Z473" i="15"/>
  <c r="Z474" i="15"/>
  <c r="Z475" i="15"/>
  <c r="Z476" i="15"/>
  <c r="Z477" i="15"/>
  <c r="Z478" i="15"/>
  <c r="Z479" i="15"/>
  <c r="Z480" i="15"/>
  <c r="Z481" i="15"/>
  <c r="Z482" i="15"/>
  <c r="Z483" i="15"/>
  <c r="Z484" i="15"/>
  <c r="Z485" i="15"/>
  <c r="Z486" i="15"/>
  <c r="Z487" i="15"/>
  <c r="Z488" i="15"/>
  <c r="Z489" i="15"/>
  <c r="Z490" i="15"/>
  <c r="Z491" i="15"/>
  <c r="Z492" i="15"/>
  <c r="Z493" i="15"/>
  <c r="Z494" i="15"/>
  <c r="Z495" i="15"/>
  <c r="Z496" i="15"/>
  <c r="Z497" i="15"/>
  <c r="Z498" i="15"/>
  <c r="Z499" i="15"/>
  <c r="Z500" i="15"/>
  <c r="Z501" i="15"/>
  <c r="Z502" i="15"/>
  <c r="Z503" i="15"/>
  <c r="Z504" i="15"/>
  <c r="Z505" i="15"/>
  <c r="Z506" i="15"/>
  <c r="Z507" i="15"/>
  <c r="Z508" i="15"/>
  <c r="Z509" i="15"/>
  <c r="Z510" i="15"/>
  <c r="Z511" i="15"/>
  <c r="Z512" i="15"/>
  <c r="Z513" i="15"/>
  <c r="Z514" i="15"/>
  <c r="Z515" i="15"/>
  <c r="Z516" i="15"/>
  <c r="Z517" i="15"/>
  <c r="Z518" i="15"/>
  <c r="Z519" i="15"/>
  <c r="Z520" i="15"/>
  <c r="Z521" i="15"/>
  <c r="Z522" i="15"/>
  <c r="Z523" i="15"/>
  <c r="Z524" i="15"/>
  <c r="Z525" i="15"/>
  <c r="Z526" i="15"/>
  <c r="Z527" i="15"/>
  <c r="Z528" i="15"/>
  <c r="Z529" i="15"/>
  <c r="Z530" i="15"/>
  <c r="Z531" i="15"/>
  <c r="Z532" i="15"/>
  <c r="Z533" i="15"/>
  <c r="Z534" i="15"/>
  <c r="Z535" i="15"/>
  <c r="Z536" i="15"/>
  <c r="Z537" i="15"/>
  <c r="Z538" i="15"/>
  <c r="Z539" i="15"/>
  <c r="Z540" i="15"/>
  <c r="Z541" i="15"/>
  <c r="Z542" i="15"/>
  <c r="Z543" i="15"/>
  <c r="Z544" i="15"/>
  <c r="Z545" i="15"/>
  <c r="Z546" i="15"/>
  <c r="Z547" i="15"/>
  <c r="Z548" i="15"/>
  <c r="Z549" i="15"/>
  <c r="Z550" i="15"/>
  <c r="Z551" i="15"/>
  <c r="Z552" i="15"/>
  <c r="Z553" i="15"/>
  <c r="Z554" i="15"/>
  <c r="Z555" i="15"/>
  <c r="Z556" i="15"/>
  <c r="Z557" i="15"/>
  <c r="Z558" i="15"/>
  <c r="Z559" i="15"/>
  <c r="Z560" i="15"/>
  <c r="Z561" i="15"/>
  <c r="Z562" i="15"/>
  <c r="Z563" i="15"/>
  <c r="Z564" i="15"/>
  <c r="Z565" i="15"/>
  <c r="Z566" i="15"/>
  <c r="Z567" i="15"/>
  <c r="Z568" i="15"/>
  <c r="Z569" i="15"/>
  <c r="Z570" i="15"/>
  <c r="Z571" i="15"/>
  <c r="Z572" i="15"/>
  <c r="Z573" i="15"/>
  <c r="Z574" i="15"/>
  <c r="Z575" i="15"/>
  <c r="Z576" i="15"/>
  <c r="Z577" i="15"/>
  <c r="Z578" i="15"/>
  <c r="Z579" i="15"/>
  <c r="Z580" i="15"/>
  <c r="Z581" i="15"/>
  <c r="Z582" i="15"/>
  <c r="Z583" i="15"/>
  <c r="Z584" i="15"/>
  <c r="Z585" i="15"/>
  <c r="Z586" i="15"/>
  <c r="Z587" i="15"/>
  <c r="Z588" i="15"/>
  <c r="Z589" i="15"/>
  <c r="Z590" i="15"/>
  <c r="Z591" i="15"/>
  <c r="Z592" i="15"/>
  <c r="Z593" i="15"/>
  <c r="Z594" i="15"/>
  <c r="Z595" i="15"/>
  <c r="Z596" i="15"/>
  <c r="Z597" i="15"/>
  <c r="Z598" i="15"/>
  <c r="Z599" i="15"/>
  <c r="Z600" i="15"/>
  <c r="Z601" i="15"/>
  <c r="Z602" i="15"/>
  <c r="Z603" i="15"/>
  <c r="Z604" i="15"/>
  <c r="Z605" i="15"/>
  <c r="Z606" i="15"/>
  <c r="Z607" i="15"/>
  <c r="Z608" i="15"/>
  <c r="Z609" i="15"/>
  <c r="Z610" i="15"/>
  <c r="Z611" i="15"/>
  <c r="Z612" i="15"/>
  <c r="Z613" i="15"/>
  <c r="Z614" i="15"/>
  <c r="Z615" i="15"/>
  <c r="Z616" i="15"/>
  <c r="Z617" i="15"/>
  <c r="Z618" i="15"/>
  <c r="Z619" i="15"/>
  <c r="Z620" i="15"/>
  <c r="Z621" i="15"/>
  <c r="Z622" i="15"/>
  <c r="Z623" i="15"/>
  <c r="Z624" i="15"/>
  <c r="Z625" i="15"/>
  <c r="Z626" i="15"/>
  <c r="Z627" i="15"/>
  <c r="Z628" i="15"/>
  <c r="Z629" i="15"/>
  <c r="Z630" i="15"/>
  <c r="Z631" i="15"/>
  <c r="Z632" i="15"/>
  <c r="Z633" i="15"/>
  <c r="Z634" i="15"/>
  <c r="Z635" i="15"/>
  <c r="Z636" i="15"/>
  <c r="Z637" i="15"/>
  <c r="Z638" i="15"/>
  <c r="Z639" i="15"/>
  <c r="Z640" i="15"/>
  <c r="Z641" i="15"/>
  <c r="Z642" i="15"/>
  <c r="Z643" i="15"/>
  <c r="Z644" i="15"/>
  <c r="Z645" i="15"/>
  <c r="Z646" i="15"/>
  <c r="Z647" i="15"/>
  <c r="Z648" i="15"/>
  <c r="Z649" i="15"/>
  <c r="Z650" i="15"/>
  <c r="Z651" i="15"/>
  <c r="Z652" i="15"/>
  <c r="Z653" i="15"/>
  <c r="Z654" i="15"/>
  <c r="Z655" i="15"/>
  <c r="Z656" i="15"/>
  <c r="Z657" i="15"/>
  <c r="Z658" i="15"/>
  <c r="Z659" i="15"/>
  <c r="Z660" i="15"/>
  <c r="Z661" i="15"/>
  <c r="Z662" i="15"/>
  <c r="Z663" i="15"/>
  <c r="Z664" i="15"/>
  <c r="Z665" i="15"/>
  <c r="Z666" i="15"/>
  <c r="Z667" i="15"/>
  <c r="Z668" i="15"/>
  <c r="Z669" i="15"/>
  <c r="Z670" i="15"/>
  <c r="Z671" i="15"/>
  <c r="Z672" i="15"/>
  <c r="Z673" i="15"/>
  <c r="Z674" i="15"/>
  <c r="Z675" i="15"/>
  <c r="Z676" i="15"/>
  <c r="Z677" i="15"/>
  <c r="Z678" i="15"/>
  <c r="Z679" i="15"/>
  <c r="Z680" i="15"/>
  <c r="Z681" i="15"/>
  <c r="Z682" i="15"/>
  <c r="Z683" i="15"/>
  <c r="Z684" i="15"/>
  <c r="Z685" i="15"/>
  <c r="Z686" i="15"/>
  <c r="Z687" i="15"/>
  <c r="Z688" i="15"/>
  <c r="Z689" i="15"/>
  <c r="Z690" i="15"/>
  <c r="Z691" i="15"/>
  <c r="Z692" i="15"/>
  <c r="Z693" i="15"/>
  <c r="Z694" i="15"/>
  <c r="Z695" i="15"/>
  <c r="Z696" i="15"/>
  <c r="Z697" i="15"/>
  <c r="Z698" i="15"/>
  <c r="Z699" i="15"/>
  <c r="Z700" i="15"/>
  <c r="Z701" i="15"/>
  <c r="Z702" i="15"/>
  <c r="Z703" i="15"/>
  <c r="Z704" i="15"/>
  <c r="Z705" i="15"/>
  <c r="Z706" i="15"/>
  <c r="Z707" i="15"/>
  <c r="Z708" i="15"/>
  <c r="Z709" i="15"/>
  <c r="Z710" i="15"/>
  <c r="Z711" i="15"/>
  <c r="Z712" i="15"/>
  <c r="Z713" i="15"/>
  <c r="Z714" i="15"/>
  <c r="Z715" i="15"/>
  <c r="Z716" i="15"/>
  <c r="Z717" i="15"/>
  <c r="Z718" i="15"/>
  <c r="Z719" i="15"/>
  <c r="Z720" i="15"/>
  <c r="Z721" i="15"/>
  <c r="Z722" i="15"/>
  <c r="Z723" i="15"/>
  <c r="Z724" i="15"/>
  <c r="Z725" i="15"/>
  <c r="Z726" i="15"/>
  <c r="Z727" i="15"/>
  <c r="Z728" i="15"/>
  <c r="Z729" i="15"/>
  <c r="Z730" i="15"/>
  <c r="Z731" i="15"/>
  <c r="Z732" i="15"/>
  <c r="Z733" i="15"/>
  <c r="Z734" i="15"/>
  <c r="Z735" i="15"/>
  <c r="Z736" i="15"/>
  <c r="Z737" i="15"/>
  <c r="Z738" i="15"/>
  <c r="Z739" i="15"/>
  <c r="Z740" i="15"/>
  <c r="Z741" i="15"/>
  <c r="Z742" i="15"/>
  <c r="Z743" i="15"/>
  <c r="Z744" i="15"/>
  <c r="Z745" i="15"/>
  <c r="Z746" i="15"/>
  <c r="Z747" i="15"/>
  <c r="Z748" i="15"/>
  <c r="Z749" i="15"/>
  <c r="Z750" i="15"/>
  <c r="Z751" i="15"/>
  <c r="Z752" i="15"/>
  <c r="Z753" i="15"/>
  <c r="Z754" i="15"/>
  <c r="Z755" i="15"/>
  <c r="Z756" i="15"/>
  <c r="Z757" i="15"/>
  <c r="Z758" i="15"/>
  <c r="Z759" i="15"/>
  <c r="Z760" i="15"/>
  <c r="Z761" i="15"/>
  <c r="Z762" i="15"/>
  <c r="Z763" i="15"/>
  <c r="Z764" i="15"/>
  <c r="Z765" i="15"/>
  <c r="Z766" i="15"/>
  <c r="Z767" i="15"/>
  <c r="Z768" i="15"/>
  <c r="Z769" i="15"/>
  <c r="Z770" i="15"/>
  <c r="Z771" i="15"/>
  <c r="Z772" i="15"/>
  <c r="Z773" i="15"/>
  <c r="Z774" i="15"/>
  <c r="Z775" i="15"/>
  <c r="Z776" i="15"/>
  <c r="Z777" i="15"/>
  <c r="Z778" i="15"/>
  <c r="Z779" i="15"/>
  <c r="Z780" i="15"/>
  <c r="Z781" i="15"/>
  <c r="Z782" i="15"/>
  <c r="Z783" i="15"/>
  <c r="Z784" i="15"/>
  <c r="Z785" i="15"/>
  <c r="Z786" i="15"/>
  <c r="Z787" i="15"/>
  <c r="Z788" i="15"/>
  <c r="Z789" i="15"/>
  <c r="Z790" i="15"/>
  <c r="Z791" i="15"/>
  <c r="Z792" i="15"/>
  <c r="Z793" i="15"/>
  <c r="Z794" i="15"/>
  <c r="Z795" i="15"/>
  <c r="Z796" i="15"/>
  <c r="Z797" i="15"/>
  <c r="Z798" i="15"/>
  <c r="Z799" i="15"/>
  <c r="Z800" i="15"/>
  <c r="Z801" i="15"/>
  <c r="Z802" i="15"/>
  <c r="Z803" i="15"/>
  <c r="Z804" i="15"/>
  <c r="Z805" i="15"/>
  <c r="Z806" i="15"/>
  <c r="Z807" i="15"/>
  <c r="Z808" i="15"/>
  <c r="Z809" i="15"/>
  <c r="Z810" i="15"/>
  <c r="Z811" i="15"/>
  <c r="Z812" i="15"/>
  <c r="Z813" i="15"/>
  <c r="Z814" i="15"/>
  <c r="Z815" i="15"/>
  <c r="Z816" i="15"/>
  <c r="Z817" i="15"/>
  <c r="Z818" i="15"/>
  <c r="Z819" i="15"/>
  <c r="Z820" i="15"/>
  <c r="Z821" i="15"/>
  <c r="Z822" i="15"/>
  <c r="Z823" i="15"/>
  <c r="Z824" i="15"/>
  <c r="Z825" i="15"/>
  <c r="Z826" i="15"/>
  <c r="Z827" i="15"/>
  <c r="Z828" i="15"/>
  <c r="Z829" i="15"/>
  <c r="Z830" i="15"/>
  <c r="Z831" i="15"/>
  <c r="Z832" i="15"/>
  <c r="Z833" i="15"/>
  <c r="Z834" i="15"/>
  <c r="Z835" i="15"/>
  <c r="Z836" i="15"/>
  <c r="Z837" i="15"/>
  <c r="Z838" i="15"/>
  <c r="Z839" i="15"/>
  <c r="Z840" i="15"/>
  <c r="Z841" i="15"/>
  <c r="Z842" i="15"/>
  <c r="Z843" i="15"/>
  <c r="Z844" i="15"/>
  <c r="Z845" i="15"/>
  <c r="Z846" i="15"/>
  <c r="Z847" i="15"/>
  <c r="Z848" i="15"/>
  <c r="Z849" i="15"/>
  <c r="Z850" i="15"/>
  <c r="Z851" i="15"/>
  <c r="Z852" i="15"/>
  <c r="Z853" i="15"/>
  <c r="Z854" i="15"/>
  <c r="Z855" i="15"/>
  <c r="Z856" i="15"/>
  <c r="Z857" i="15"/>
  <c r="Z858" i="15"/>
  <c r="Z859" i="15"/>
  <c r="Z860" i="15"/>
  <c r="Z861" i="15"/>
  <c r="Z862" i="15"/>
  <c r="Z863" i="15"/>
  <c r="Z864" i="15"/>
  <c r="Z865" i="15"/>
  <c r="Z866" i="15"/>
  <c r="Z867" i="15"/>
  <c r="Z868" i="15"/>
  <c r="Z869" i="15"/>
  <c r="Z870" i="15"/>
  <c r="Z871" i="15"/>
  <c r="Z872" i="15"/>
  <c r="Z873" i="15"/>
  <c r="Z874" i="15"/>
  <c r="Z875" i="15"/>
  <c r="Z876" i="15"/>
  <c r="Z877" i="15"/>
  <c r="Z878" i="15"/>
  <c r="Z879" i="15"/>
  <c r="Z880" i="15"/>
  <c r="Z881" i="15"/>
  <c r="Z882" i="15"/>
  <c r="Z883" i="15"/>
  <c r="Z884" i="15"/>
  <c r="Z885" i="15"/>
  <c r="Z886" i="15"/>
  <c r="Z887" i="15"/>
  <c r="Z888" i="15"/>
  <c r="Z889" i="15"/>
  <c r="Z890" i="15"/>
  <c r="Z891" i="15"/>
  <c r="Z892" i="15"/>
  <c r="Z893" i="15"/>
  <c r="Z894" i="15"/>
  <c r="Z895" i="15"/>
  <c r="Z896" i="15"/>
  <c r="Z897" i="15"/>
  <c r="Z898" i="15"/>
  <c r="Z899" i="15"/>
  <c r="Z900" i="15"/>
  <c r="Z901" i="15"/>
  <c r="Z902" i="15"/>
  <c r="Z903" i="15"/>
  <c r="Z904" i="15"/>
  <c r="Z905" i="15"/>
  <c r="Z906" i="15"/>
  <c r="Z907" i="15"/>
  <c r="Z908" i="15"/>
  <c r="Z909" i="15"/>
  <c r="Z910" i="15"/>
  <c r="Z911" i="15"/>
  <c r="Z912" i="15"/>
  <c r="Z913" i="15"/>
  <c r="Z914" i="15"/>
  <c r="Z915" i="15"/>
  <c r="Z916" i="15"/>
  <c r="Z917" i="15"/>
  <c r="Z918" i="15"/>
  <c r="Z919" i="15"/>
  <c r="Z920" i="15"/>
  <c r="Z921" i="15"/>
  <c r="Z922" i="15"/>
  <c r="Z923" i="15"/>
  <c r="Z924" i="15"/>
  <c r="Z925" i="15"/>
  <c r="Z926" i="15"/>
  <c r="Z927" i="15"/>
  <c r="Z928" i="15"/>
  <c r="Z929" i="15"/>
  <c r="Z930" i="15"/>
  <c r="Z931" i="15"/>
  <c r="Z932" i="15"/>
  <c r="Z933" i="15"/>
  <c r="Z934" i="15"/>
  <c r="Z935" i="15"/>
  <c r="Z936" i="15"/>
  <c r="Z937" i="15"/>
  <c r="Z938" i="15"/>
  <c r="Z939" i="15"/>
  <c r="Z940" i="15"/>
  <c r="Z941" i="15"/>
  <c r="Z942" i="15"/>
  <c r="Z943" i="15"/>
  <c r="Z944" i="15"/>
  <c r="Z945" i="15"/>
  <c r="Z946" i="15"/>
  <c r="Z947" i="15"/>
  <c r="Z948" i="15"/>
  <c r="Z949" i="15"/>
  <c r="Z950" i="15"/>
  <c r="Z951" i="15"/>
  <c r="Z952" i="15"/>
  <c r="Z953" i="15"/>
  <c r="Z954" i="15"/>
  <c r="Z955" i="15"/>
  <c r="Z956" i="15"/>
  <c r="Z957" i="15"/>
  <c r="Z958" i="15"/>
  <c r="Z959" i="15"/>
  <c r="Z960" i="15"/>
  <c r="Z961" i="15"/>
  <c r="Z962" i="15"/>
  <c r="Z963" i="15"/>
  <c r="Z964" i="15"/>
  <c r="Z965" i="15"/>
  <c r="Z966" i="15"/>
  <c r="Z967" i="15"/>
  <c r="Z968" i="15"/>
  <c r="Z969" i="15"/>
  <c r="Z970" i="15"/>
  <c r="Z971" i="15"/>
  <c r="Z972" i="15"/>
  <c r="Z973" i="15"/>
  <c r="Z974" i="15"/>
  <c r="Z975" i="15"/>
  <c r="Z976" i="15"/>
  <c r="Z977" i="15"/>
  <c r="Z978" i="15"/>
  <c r="Z979" i="15"/>
  <c r="Z980" i="15"/>
  <c r="Z981" i="15"/>
  <c r="Z982" i="15"/>
  <c r="Z983" i="15"/>
  <c r="Z984" i="15"/>
  <c r="Z985" i="15"/>
  <c r="Z986" i="15"/>
  <c r="Z987" i="15"/>
  <c r="Z988" i="15"/>
  <c r="Z989" i="15"/>
  <c r="Z990" i="15"/>
  <c r="Z991" i="15"/>
  <c r="Z992" i="15"/>
  <c r="Z993" i="15"/>
  <c r="Z994" i="15"/>
  <c r="Z995" i="15"/>
  <c r="Z996" i="15"/>
  <c r="Z997" i="15"/>
  <c r="Z998" i="15"/>
  <c r="Z999" i="15"/>
  <c r="Z1000" i="15"/>
  <c r="Z1001" i="15"/>
  <c r="Z1002" i="15"/>
  <c r="Z1003" i="15"/>
  <c r="Z1004" i="15"/>
  <c r="Z1005" i="15"/>
  <c r="Z1006" i="15"/>
  <c r="Z1007" i="15"/>
  <c r="Z1008" i="15"/>
  <c r="Z1009" i="15"/>
  <c r="Z1010" i="15"/>
  <c r="Z1011" i="15"/>
  <c r="Z1012" i="15"/>
  <c r="Z1013" i="15"/>
  <c r="Z1014" i="15"/>
  <c r="Z1015" i="15"/>
  <c r="Z1016" i="15"/>
  <c r="Z1017" i="15"/>
  <c r="Z1018" i="15"/>
  <c r="Z1019" i="15"/>
  <c r="Z1020" i="15"/>
  <c r="Z1021" i="15"/>
  <c r="Z1022" i="15"/>
  <c r="Z1023" i="15"/>
  <c r="Z1024" i="15"/>
  <c r="Z1025" i="15"/>
  <c r="Z1026" i="15"/>
  <c r="Z1027" i="15"/>
  <c r="Z1028" i="15"/>
  <c r="Z1029" i="15"/>
  <c r="Z1030" i="15"/>
  <c r="Z1031" i="15"/>
  <c r="Z1032" i="15"/>
  <c r="Z1033" i="15"/>
  <c r="Z1034" i="15"/>
  <c r="Z1035" i="15"/>
  <c r="Z1036" i="15"/>
  <c r="Z1037" i="15"/>
  <c r="Z1038" i="15"/>
  <c r="Z1039" i="15"/>
  <c r="Z1040" i="15"/>
  <c r="Z1041" i="15"/>
  <c r="Z1042" i="15"/>
  <c r="Z1043" i="15"/>
  <c r="Z1044" i="15"/>
  <c r="Z1045" i="15"/>
  <c r="Z1046" i="15"/>
  <c r="Z1047" i="15"/>
  <c r="Z1048" i="15"/>
  <c r="Z1049" i="15"/>
  <c r="Z1050" i="15"/>
  <c r="Z1051" i="15"/>
  <c r="Z1052" i="15"/>
  <c r="Z1053" i="15"/>
  <c r="Z1054" i="15"/>
  <c r="Z1055" i="15"/>
  <c r="Z1056" i="15"/>
  <c r="Z1057" i="15"/>
  <c r="Z1058" i="15"/>
  <c r="Z1059" i="15"/>
  <c r="Z1060" i="15"/>
  <c r="Z1061" i="15"/>
  <c r="Z1062" i="15"/>
  <c r="Z1063" i="15"/>
  <c r="Z1064" i="15"/>
  <c r="Z1065" i="15"/>
  <c r="Z1066" i="15"/>
  <c r="Z1067" i="15"/>
  <c r="Z1068" i="15"/>
  <c r="Z1069" i="15"/>
  <c r="Z1070" i="15"/>
  <c r="Z1071" i="15"/>
  <c r="Z1072" i="15"/>
  <c r="Z1073" i="15"/>
  <c r="Z1074" i="15"/>
  <c r="Z1075" i="15"/>
  <c r="Z1076" i="15"/>
  <c r="Z1077" i="15"/>
  <c r="Z1078" i="15"/>
  <c r="Z1079" i="15"/>
  <c r="Z1080" i="15"/>
  <c r="Z1081" i="15"/>
  <c r="Z1082" i="15"/>
  <c r="Z1083" i="15"/>
  <c r="Z1084" i="15"/>
  <c r="Z1085" i="15"/>
  <c r="Z1086" i="15"/>
  <c r="Z1087" i="15"/>
  <c r="Z1088" i="15"/>
  <c r="Z1089" i="15"/>
  <c r="Z1090" i="15"/>
  <c r="Z1091" i="15"/>
  <c r="Z1092" i="15"/>
  <c r="Z1093" i="15"/>
  <c r="Z1094" i="15"/>
  <c r="Z1095" i="15"/>
  <c r="Z1096" i="15"/>
  <c r="Z1097" i="15"/>
  <c r="Z1098" i="15"/>
  <c r="Z1099" i="15"/>
  <c r="Z1100" i="15"/>
  <c r="Z1101" i="15"/>
  <c r="Z1102" i="15"/>
  <c r="Z1103" i="15"/>
  <c r="Z1104" i="15"/>
  <c r="Z1105" i="15"/>
  <c r="Z1106" i="15"/>
  <c r="Z1107" i="15"/>
  <c r="Z1108" i="15"/>
  <c r="Z1109" i="15"/>
  <c r="Z1110" i="15"/>
  <c r="Z1111" i="15"/>
  <c r="Z1112" i="15"/>
  <c r="Z1113" i="15"/>
  <c r="Z1114" i="15"/>
  <c r="Z1115" i="15"/>
  <c r="Z1116" i="15"/>
  <c r="Z1117" i="15"/>
  <c r="Z1118" i="15"/>
  <c r="Z1119" i="15"/>
  <c r="Z1120" i="15"/>
  <c r="Z1121" i="15"/>
  <c r="Z1122" i="15"/>
  <c r="Z1123" i="15"/>
  <c r="Z1124" i="15"/>
  <c r="Z1125" i="15"/>
  <c r="Z1126" i="15"/>
  <c r="Z1127" i="15"/>
  <c r="Z1128" i="15"/>
  <c r="Z1129" i="15"/>
  <c r="Z1130" i="15"/>
  <c r="Z1131" i="15"/>
  <c r="Z1132" i="15"/>
  <c r="Z1133" i="15"/>
  <c r="Z1134" i="15"/>
  <c r="Z1135" i="15"/>
  <c r="Z1136" i="15"/>
  <c r="Z1137" i="15"/>
  <c r="Z1138" i="15"/>
  <c r="Z1139" i="15"/>
  <c r="Z1140" i="15"/>
  <c r="Z1141" i="15"/>
  <c r="Z1142" i="15"/>
  <c r="Z1143" i="15"/>
  <c r="Z1144" i="15"/>
  <c r="Z1145" i="15"/>
  <c r="Z1146" i="15"/>
  <c r="Z1147" i="15"/>
  <c r="Z1148" i="15"/>
  <c r="Z1149" i="15"/>
  <c r="Z1150" i="15"/>
  <c r="Z1151" i="15"/>
  <c r="Z1152" i="15"/>
  <c r="Z1153" i="15"/>
  <c r="Z1154" i="15"/>
  <c r="Z1155" i="15"/>
  <c r="Z1156" i="15"/>
  <c r="Z1157" i="15"/>
  <c r="Z1158" i="15"/>
  <c r="Z1159" i="15"/>
  <c r="Z1160" i="15"/>
  <c r="Z1161" i="15"/>
  <c r="Z1162" i="15"/>
  <c r="Z1163" i="15"/>
  <c r="Z1164" i="15"/>
  <c r="Z1165" i="15"/>
  <c r="Z1166" i="15"/>
  <c r="Z1167" i="15"/>
  <c r="Z1168" i="15"/>
  <c r="Z1169" i="15"/>
  <c r="Z1170" i="15"/>
  <c r="Z1171" i="15"/>
  <c r="Z1172" i="15"/>
  <c r="Z1173" i="15"/>
  <c r="Z1174" i="15"/>
  <c r="Z1175" i="15"/>
  <c r="Z1176" i="15"/>
  <c r="Z1177" i="15"/>
  <c r="Z1178" i="15"/>
  <c r="Z1179" i="15"/>
  <c r="Z1180" i="15"/>
  <c r="Z1181" i="15"/>
  <c r="Z1182" i="15"/>
  <c r="Z1183" i="15"/>
  <c r="Z1184" i="15"/>
  <c r="Z1185" i="15"/>
  <c r="Z1186" i="15"/>
  <c r="Z1187" i="15"/>
  <c r="Z1188" i="15"/>
  <c r="Z1189" i="15"/>
  <c r="Z1190" i="15"/>
  <c r="Z1191" i="15"/>
  <c r="Z1192" i="15"/>
  <c r="Z1193" i="15"/>
  <c r="Z1194" i="15"/>
  <c r="Z1195" i="15"/>
  <c r="Z1196" i="15"/>
  <c r="Z1197" i="15"/>
  <c r="Z1198" i="15"/>
  <c r="Z1199" i="15"/>
  <c r="Z1200" i="15"/>
  <c r="Z1201" i="15"/>
  <c r="Z1202" i="15"/>
  <c r="Z1203" i="15"/>
  <c r="Z1204" i="15"/>
  <c r="Z1205" i="15"/>
  <c r="Z1206" i="15"/>
  <c r="Z1207" i="15"/>
  <c r="Z1208" i="15"/>
  <c r="Z1209" i="15"/>
  <c r="Z1210" i="15"/>
  <c r="Z1211" i="15"/>
  <c r="Z1212" i="15"/>
  <c r="Z1213" i="15"/>
  <c r="Z1214" i="15"/>
  <c r="Z1215" i="15"/>
  <c r="Z1216" i="15"/>
  <c r="Z1217" i="15"/>
  <c r="Z1218" i="15"/>
  <c r="Z1219" i="15"/>
  <c r="Z1220" i="15"/>
  <c r="Z1221" i="15"/>
  <c r="Z1222" i="15"/>
  <c r="Z1223" i="15"/>
  <c r="Z1224" i="15"/>
  <c r="Z1225" i="15"/>
  <c r="Z1226" i="15"/>
  <c r="Z1227" i="15"/>
  <c r="Z1228" i="15"/>
  <c r="Z1229" i="15"/>
  <c r="Z1230" i="15"/>
  <c r="Z1231" i="15"/>
  <c r="Z1232" i="15"/>
  <c r="Z1233" i="15"/>
  <c r="Z1234" i="15"/>
  <c r="Z1235" i="15"/>
  <c r="Z1236" i="15"/>
  <c r="Z1237" i="15"/>
  <c r="Z1238" i="15"/>
  <c r="Z1239" i="15"/>
  <c r="Z1240" i="15"/>
  <c r="Z1241" i="15"/>
  <c r="Z1242" i="15"/>
  <c r="Z1243" i="15"/>
  <c r="Z1244" i="15"/>
  <c r="Z1245" i="15"/>
  <c r="Z1246" i="15"/>
  <c r="Z1247" i="15"/>
  <c r="Z1248" i="15"/>
  <c r="Z1249" i="15"/>
  <c r="Z1250" i="15"/>
  <c r="Z1251" i="15"/>
  <c r="Z1252" i="15"/>
  <c r="Z1253" i="15"/>
  <c r="Z1254" i="15"/>
  <c r="Z1255" i="15"/>
  <c r="Z1256" i="15"/>
  <c r="Z1257" i="15"/>
  <c r="Z1258" i="15"/>
  <c r="Z1259" i="15"/>
  <c r="Z1260" i="15"/>
  <c r="Z1261" i="15"/>
  <c r="Z1262" i="15"/>
  <c r="Z1263" i="15"/>
  <c r="Z1264" i="15"/>
  <c r="Z1265" i="15"/>
  <c r="Z1266" i="15"/>
  <c r="Z1267" i="15"/>
  <c r="Z1268" i="15"/>
  <c r="Z1269" i="15"/>
  <c r="Z1270" i="15"/>
  <c r="Z1271" i="15"/>
  <c r="Z1272" i="15"/>
  <c r="Z1273" i="15"/>
  <c r="Z1274" i="15"/>
  <c r="Z1275" i="15"/>
  <c r="Z1276" i="15"/>
  <c r="Z1277" i="15"/>
  <c r="Z1278" i="15"/>
  <c r="Z1279" i="15"/>
  <c r="Z1280" i="15"/>
  <c r="Z1281" i="15"/>
  <c r="Z1282" i="15"/>
  <c r="Z1283" i="15"/>
  <c r="Z1284" i="15"/>
  <c r="Z1285" i="15"/>
  <c r="Z1286" i="15"/>
  <c r="Z1287" i="15"/>
  <c r="Z1288" i="15"/>
  <c r="Z1289" i="15"/>
  <c r="Z1290" i="15"/>
  <c r="Z1291" i="15"/>
  <c r="Z1292" i="15"/>
  <c r="Z1293" i="15"/>
  <c r="Z1294" i="15"/>
  <c r="Z1295" i="15"/>
  <c r="Z1296" i="15"/>
  <c r="Z1297" i="15"/>
  <c r="Z1298" i="15"/>
  <c r="Z1299" i="15"/>
  <c r="Z1300" i="15"/>
  <c r="Z1301" i="15"/>
  <c r="Z1302" i="15"/>
  <c r="Z1303" i="15"/>
  <c r="Z1304" i="15"/>
  <c r="Z1305" i="15"/>
  <c r="Z1306" i="15"/>
  <c r="Z1307" i="15"/>
  <c r="Z1308" i="15"/>
  <c r="Z1309" i="15"/>
  <c r="Z1310" i="15"/>
  <c r="Z1311" i="15"/>
  <c r="Z1312" i="15"/>
  <c r="Z1313" i="15"/>
  <c r="Z1314" i="15"/>
  <c r="Z1315" i="15"/>
  <c r="Z1316" i="15"/>
  <c r="Z1317" i="15"/>
  <c r="Z1318" i="15"/>
  <c r="Z1319" i="15"/>
  <c r="Z1320" i="15"/>
  <c r="Z1321" i="15"/>
  <c r="Z1322" i="15"/>
  <c r="Z1323" i="15"/>
  <c r="Z1324" i="15"/>
  <c r="Z1325" i="15"/>
  <c r="Z1326" i="15"/>
  <c r="Z1327" i="15"/>
  <c r="Z1328" i="15"/>
  <c r="Z1329" i="15"/>
  <c r="Z1330" i="15"/>
  <c r="Z1331" i="15"/>
  <c r="Z1332" i="15"/>
  <c r="Z1333" i="15"/>
  <c r="Z1334" i="15"/>
  <c r="Z1335" i="15"/>
  <c r="Z1336" i="15"/>
  <c r="Z1337" i="15"/>
  <c r="Z1338" i="15"/>
  <c r="Z1339" i="15"/>
  <c r="Z1340" i="15"/>
  <c r="Z1341" i="15"/>
  <c r="Z1342" i="15"/>
  <c r="Z1343" i="15"/>
  <c r="Z1344" i="15"/>
  <c r="Z1345" i="15"/>
  <c r="Z1346" i="15"/>
  <c r="Z1347" i="15"/>
  <c r="Z1348" i="15"/>
  <c r="Z1349" i="15"/>
  <c r="Z1350" i="15"/>
  <c r="Z1351" i="15"/>
  <c r="Z1352" i="15"/>
  <c r="Z1353" i="15"/>
  <c r="Z1354" i="15"/>
  <c r="Z1355" i="15"/>
  <c r="Z1356" i="15"/>
  <c r="Z1357" i="15"/>
  <c r="Z1358" i="15"/>
  <c r="Z1359" i="15"/>
  <c r="Z1360" i="15"/>
  <c r="Z1361" i="15"/>
  <c r="Z1362" i="15"/>
  <c r="Z1363" i="15"/>
  <c r="Z1364" i="15"/>
  <c r="Z1365" i="15"/>
  <c r="Z1366" i="15"/>
  <c r="Z1367" i="15"/>
  <c r="Z1368" i="15"/>
  <c r="Z1369" i="15"/>
  <c r="Z1370" i="15"/>
  <c r="Z1371" i="15"/>
  <c r="Z1372" i="15"/>
  <c r="Z1373" i="15"/>
  <c r="Z1374" i="15"/>
  <c r="Z1375" i="15"/>
  <c r="Z1376" i="15"/>
  <c r="Z1377" i="15"/>
  <c r="Z1378" i="15"/>
  <c r="Z1379" i="15"/>
  <c r="Z1380" i="15"/>
  <c r="Z1381" i="15"/>
  <c r="Z1382" i="15"/>
  <c r="Z1383" i="15"/>
  <c r="Z1384" i="15"/>
  <c r="Z1385" i="15"/>
  <c r="Z1386" i="15"/>
  <c r="Z1387" i="15"/>
  <c r="Z1388" i="15"/>
  <c r="Z1389" i="15"/>
  <c r="Z1390" i="15"/>
  <c r="Z1391" i="15"/>
  <c r="Z1392" i="15"/>
  <c r="Z1393" i="15"/>
  <c r="Z1394" i="15"/>
  <c r="Z1395" i="15"/>
  <c r="Z1396" i="15"/>
  <c r="Z1397" i="15"/>
  <c r="Z1398" i="15"/>
  <c r="Z1399" i="15"/>
  <c r="Z1400" i="15"/>
  <c r="Z1401" i="15"/>
  <c r="Z1402" i="15"/>
  <c r="Z1403" i="15"/>
  <c r="Z1404" i="15"/>
  <c r="Z1405" i="15"/>
  <c r="Z1406" i="15"/>
  <c r="Z1407" i="15"/>
  <c r="Z1408" i="15"/>
  <c r="Z1409" i="15"/>
  <c r="Z1410" i="15"/>
  <c r="Z1411" i="15"/>
  <c r="Z1412" i="15"/>
  <c r="Z1413" i="15"/>
  <c r="Z1414" i="15"/>
  <c r="Z1415" i="15"/>
  <c r="Z1416" i="15"/>
  <c r="Z1417" i="15"/>
  <c r="Z1418" i="15"/>
  <c r="Z1419" i="15"/>
  <c r="Z1420" i="15"/>
  <c r="Z1421" i="15"/>
  <c r="Z1422" i="15"/>
  <c r="Z1423" i="15"/>
  <c r="Z1424" i="15"/>
  <c r="Z1425" i="15"/>
  <c r="Z1426" i="15"/>
  <c r="Z1427" i="15"/>
  <c r="Z1428" i="15"/>
  <c r="Z1429" i="15"/>
  <c r="Z1430" i="15"/>
  <c r="Z1431" i="15"/>
  <c r="Z1432" i="15"/>
  <c r="Z1433" i="15"/>
  <c r="Z1434" i="15"/>
  <c r="Z1435" i="15"/>
  <c r="Z1436" i="15"/>
  <c r="Z1437" i="15"/>
  <c r="Z1438" i="15"/>
  <c r="Z1439" i="15"/>
  <c r="Z1440" i="15"/>
  <c r="Z1441" i="15"/>
  <c r="Z1442" i="15"/>
  <c r="Z1443" i="15"/>
  <c r="Z1444" i="15"/>
  <c r="Z1445" i="15"/>
  <c r="Z1446" i="15"/>
  <c r="Z1447" i="15"/>
  <c r="Z1448" i="15"/>
  <c r="Z1449" i="15"/>
  <c r="Z1450" i="15"/>
  <c r="Z1451" i="15"/>
  <c r="Z1452" i="15"/>
  <c r="Z1453" i="15"/>
  <c r="Z1454" i="15"/>
  <c r="Z1455" i="15"/>
  <c r="Z1456" i="15"/>
  <c r="Z1457" i="15"/>
  <c r="Z1458" i="15"/>
  <c r="Z1459" i="15"/>
  <c r="Z1460" i="15"/>
  <c r="Z1461" i="15"/>
  <c r="Z1462" i="15"/>
  <c r="Z1463" i="15"/>
  <c r="Z1464" i="15"/>
  <c r="Z1465" i="15"/>
  <c r="Z1466" i="15"/>
  <c r="Z1467" i="15"/>
  <c r="Z1468" i="15"/>
  <c r="Z1469" i="15"/>
  <c r="Z1470" i="15"/>
  <c r="Z1471" i="15"/>
  <c r="Z1472" i="15"/>
  <c r="Z1473" i="15"/>
  <c r="Z1474" i="15"/>
  <c r="Z1475" i="15"/>
  <c r="Z1476" i="15"/>
  <c r="Z1477" i="15"/>
  <c r="Z1478" i="15"/>
  <c r="Z1479" i="15"/>
  <c r="Z1480" i="15"/>
  <c r="Z1481" i="15"/>
  <c r="Z1482" i="15"/>
  <c r="Z1483" i="15"/>
  <c r="Z1484" i="15"/>
  <c r="Z1485" i="15"/>
  <c r="Z1486" i="15"/>
  <c r="Z1487" i="15"/>
  <c r="Z1488" i="15"/>
  <c r="Z1489" i="15"/>
  <c r="Z1490" i="15"/>
  <c r="Z1491" i="15"/>
  <c r="Z1492" i="15"/>
  <c r="Z1493" i="15"/>
  <c r="Z1494" i="15"/>
  <c r="Z1495" i="15"/>
  <c r="Z1496" i="15"/>
  <c r="Z1497" i="15"/>
  <c r="Z1498" i="15"/>
  <c r="Z1499" i="15"/>
  <c r="Z1500" i="15"/>
  <c r="Z1501" i="15"/>
  <c r="Z1502" i="15"/>
  <c r="Z1503" i="15"/>
  <c r="Z1504" i="15"/>
  <c r="Z1505" i="15"/>
  <c r="Z1506" i="15"/>
  <c r="Z1507" i="15"/>
  <c r="Z1508" i="15"/>
  <c r="Z1509" i="15"/>
  <c r="Z1510" i="15"/>
  <c r="Z1511" i="15"/>
  <c r="Z1512" i="15"/>
  <c r="Z1513" i="15"/>
  <c r="Z1514" i="15"/>
  <c r="Z1515" i="15"/>
  <c r="Z1516" i="15"/>
  <c r="Z1517" i="15"/>
  <c r="Z1518" i="15"/>
  <c r="Z1519" i="15"/>
  <c r="Z1520" i="15"/>
  <c r="Z1521" i="15"/>
  <c r="Z1522" i="15"/>
  <c r="Z1523" i="15"/>
  <c r="Z1524" i="15"/>
  <c r="Z1525" i="15"/>
  <c r="Z1526" i="15"/>
  <c r="Z1527" i="15"/>
  <c r="Z1528" i="15"/>
  <c r="Z1529" i="15"/>
  <c r="Z1530" i="15"/>
  <c r="Z1531" i="15"/>
  <c r="Z1532" i="15"/>
  <c r="Z1533" i="15"/>
  <c r="Z1534" i="15"/>
  <c r="Z1535" i="15"/>
  <c r="Z1536" i="15"/>
  <c r="Z1537" i="15"/>
  <c r="Z1538" i="15"/>
  <c r="Z1539" i="15"/>
  <c r="Z1540" i="15"/>
  <c r="Z1541" i="15"/>
  <c r="Z1542" i="15"/>
  <c r="Z1543" i="15"/>
  <c r="Z1544" i="15"/>
  <c r="Z1545" i="15"/>
  <c r="Z1546" i="15"/>
  <c r="Z1547" i="15"/>
  <c r="Z1548" i="15"/>
  <c r="Z1549" i="15"/>
  <c r="Z1550" i="15"/>
  <c r="Z1551" i="15"/>
  <c r="Z1552" i="15"/>
  <c r="Z1553" i="15"/>
  <c r="Z1554" i="15"/>
  <c r="Z1555" i="15"/>
  <c r="Z1556" i="15"/>
  <c r="Z1557" i="15"/>
  <c r="Z1558" i="15"/>
  <c r="Z1559" i="15"/>
  <c r="Z1560" i="15"/>
  <c r="Z1561" i="15"/>
  <c r="Z1562" i="15"/>
  <c r="Z1563" i="15"/>
  <c r="Z1564" i="15"/>
  <c r="Z1565" i="15"/>
  <c r="Z1566" i="15"/>
  <c r="Z1567" i="15"/>
  <c r="Z1568" i="15"/>
  <c r="Z1569" i="15"/>
  <c r="Z1570" i="15"/>
  <c r="Z1571" i="15"/>
  <c r="Z1572" i="15"/>
  <c r="Z1573" i="15"/>
  <c r="Z1574" i="15"/>
  <c r="Z1575" i="15"/>
  <c r="Z1576" i="15"/>
  <c r="Z1577" i="15"/>
  <c r="Z1578" i="15"/>
  <c r="Z1579" i="15"/>
  <c r="Z1580" i="15"/>
  <c r="Z1581" i="15"/>
  <c r="Z1582" i="15"/>
  <c r="Z1583" i="15"/>
  <c r="Z1584" i="15"/>
  <c r="Z1585" i="15"/>
  <c r="Z1586" i="15"/>
  <c r="Z1587" i="15"/>
  <c r="Z1588" i="15"/>
  <c r="Z1589" i="15"/>
  <c r="Z1590" i="15"/>
  <c r="Z1591" i="15"/>
  <c r="Z1592" i="15"/>
  <c r="Z1593" i="15"/>
  <c r="Z1594" i="15"/>
  <c r="Z1595" i="15"/>
  <c r="Z1596" i="15"/>
  <c r="Z1597" i="15"/>
  <c r="Z1598" i="15"/>
  <c r="Z1599" i="15"/>
  <c r="Z1600" i="15"/>
  <c r="Z1601" i="15"/>
  <c r="Z1602" i="15"/>
  <c r="Z1603" i="15"/>
  <c r="Z1604" i="15"/>
  <c r="Z1605" i="15"/>
  <c r="Z1606" i="15"/>
  <c r="Z1607" i="15"/>
  <c r="Z1608" i="15"/>
  <c r="Z1609" i="15"/>
  <c r="Z1610" i="15"/>
  <c r="Z1611" i="15"/>
  <c r="Z1612" i="15"/>
  <c r="Z1613" i="15"/>
  <c r="Z1614" i="15"/>
  <c r="Z1615" i="15"/>
  <c r="Z1616" i="15"/>
  <c r="Z1617" i="15"/>
  <c r="Z1618" i="15"/>
  <c r="Z1619" i="15"/>
  <c r="Z1620" i="15"/>
  <c r="Z1621" i="15"/>
  <c r="Z1622" i="15"/>
  <c r="Z1623" i="15"/>
  <c r="Z1624" i="15"/>
  <c r="Z1625" i="15"/>
  <c r="Z1626" i="15"/>
  <c r="Z1627" i="15"/>
  <c r="Z1628" i="15"/>
  <c r="Z1629" i="15"/>
  <c r="Z1630" i="15"/>
  <c r="Z1631" i="15"/>
  <c r="Z1632" i="15"/>
  <c r="Z1633" i="15"/>
  <c r="Z1634" i="15"/>
  <c r="Z1635" i="15"/>
  <c r="Z1636" i="15"/>
  <c r="Z1637" i="15"/>
  <c r="Z1638" i="15"/>
  <c r="Z1639" i="15"/>
  <c r="Z1640" i="15"/>
  <c r="Z1641" i="15"/>
  <c r="Z1642" i="15"/>
  <c r="Z1643" i="15"/>
  <c r="Z1644" i="15"/>
  <c r="Z1645" i="15"/>
  <c r="Z1646" i="15"/>
  <c r="Z1647" i="15"/>
  <c r="Z1648" i="15"/>
  <c r="Z1649" i="15"/>
  <c r="Z1650" i="15"/>
  <c r="Z1651" i="15"/>
  <c r="Z1652" i="15"/>
  <c r="Z1653" i="15"/>
  <c r="Z1654" i="15"/>
  <c r="Z1655" i="15"/>
  <c r="Z1656" i="15"/>
  <c r="Z1657" i="15"/>
  <c r="Z1658" i="15"/>
  <c r="Z1659" i="15"/>
  <c r="Z1660" i="15"/>
  <c r="Z1661" i="15"/>
  <c r="Z1662" i="15"/>
  <c r="Z1663" i="15"/>
  <c r="Z1664" i="15"/>
  <c r="Z1665" i="15"/>
  <c r="Z1666" i="15"/>
  <c r="Z1667" i="15"/>
  <c r="Z1668" i="15"/>
  <c r="Z1669" i="15"/>
  <c r="Z1670" i="15"/>
  <c r="Z1671" i="15"/>
  <c r="Z1672" i="15"/>
  <c r="Z1673" i="15"/>
  <c r="Z1674" i="15"/>
  <c r="Z1675" i="15"/>
  <c r="Z1676" i="15"/>
  <c r="Z1677" i="15"/>
  <c r="Z1678" i="15"/>
  <c r="Z1679" i="15"/>
  <c r="Z1680" i="15"/>
  <c r="Z1681" i="15"/>
  <c r="Z1682" i="15"/>
  <c r="Z1683" i="15"/>
  <c r="Z1684" i="15"/>
  <c r="Z1685" i="15"/>
  <c r="Z1686" i="15"/>
  <c r="Z1687" i="15"/>
  <c r="Z1688" i="15"/>
  <c r="Z1689" i="15"/>
  <c r="Z1690" i="15"/>
  <c r="Z1691" i="15"/>
  <c r="Z1692" i="15"/>
  <c r="Z1693" i="15"/>
  <c r="Z1694" i="15"/>
  <c r="Z1695" i="15"/>
  <c r="Z1696" i="15"/>
  <c r="Z1697" i="15"/>
  <c r="Z1698" i="15"/>
  <c r="Z1699" i="15"/>
  <c r="Z1700" i="15"/>
  <c r="Z1701" i="15"/>
  <c r="Z1702" i="15"/>
  <c r="Z1703" i="15"/>
  <c r="Z1704" i="15"/>
  <c r="Z1705" i="15"/>
  <c r="Z1706" i="15"/>
  <c r="Z1707" i="15"/>
  <c r="Z1708" i="15"/>
  <c r="Z1709" i="15"/>
  <c r="Z1710" i="15"/>
  <c r="Z1711" i="15"/>
  <c r="Z1712" i="15"/>
  <c r="Z1713" i="15"/>
  <c r="Z1714" i="15"/>
  <c r="Z1715" i="15"/>
  <c r="Z1716" i="15"/>
  <c r="Z1717" i="15"/>
  <c r="Z1718" i="15"/>
  <c r="Z1719" i="15"/>
  <c r="Z1720" i="15"/>
  <c r="Z1721" i="15"/>
  <c r="Z1722" i="15"/>
  <c r="Z1723" i="15"/>
  <c r="Z1724" i="15"/>
  <c r="Z1725" i="15"/>
  <c r="Z1726" i="15"/>
  <c r="Z1727" i="15"/>
  <c r="Z1728" i="15"/>
  <c r="Z1729" i="15"/>
  <c r="Z1730" i="15"/>
  <c r="Z1731" i="15"/>
  <c r="Z1732" i="15"/>
  <c r="Z1733" i="15"/>
  <c r="Z1734" i="15"/>
  <c r="Z1735" i="15"/>
  <c r="Z1736" i="15"/>
  <c r="Z1737" i="15"/>
  <c r="Z1738" i="15"/>
  <c r="Z1739" i="15"/>
  <c r="Z1740" i="15"/>
  <c r="Z1741" i="15"/>
  <c r="Z1742" i="15"/>
  <c r="Z1743" i="15"/>
  <c r="Z1744" i="15"/>
  <c r="Z1745" i="15"/>
  <c r="Z1746" i="15"/>
  <c r="Z1747" i="15"/>
  <c r="Z1748" i="15"/>
  <c r="Z1749" i="15"/>
  <c r="Z1750" i="15"/>
  <c r="Z1751" i="15"/>
  <c r="Z1752" i="15"/>
  <c r="Z1753" i="15"/>
  <c r="Z1754" i="15"/>
  <c r="Z1755" i="15"/>
  <c r="Z1756" i="15"/>
  <c r="Z1757" i="15"/>
  <c r="Z1758" i="15"/>
  <c r="Z1759" i="15"/>
  <c r="Z1760" i="15"/>
  <c r="Z1761" i="15"/>
  <c r="Z1762" i="15"/>
  <c r="Z1763" i="15"/>
  <c r="Z1764" i="15"/>
  <c r="Z1765" i="15"/>
  <c r="Z1766" i="15"/>
  <c r="Z1767" i="15"/>
  <c r="Z1768" i="15"/>
  <c r="Z1769" i="15"/>
  <c r="Z1770" i="15"/>
  <c r="Z1771" i="15"/>
  <c r="Z1772" i="15"/>
  <c r="Z1773" i="15"/>
  <c r="Z1774" i="15"/>
  <c r="Z1775" i="15"/>
  <c r="Z1776" i="15"/>
  <c r="Z1777" i="15"/>
  <c r="Z1778" i="15"/>
  <c r="Z1779" i="15"/>
  <c r="Z1780" i="15"/>
  <c r="Z1781" i="15"/>
  <c r="Z1782" i="15"/>
  <c r="Z1783" i="15"/>
  <c r="Z1784" i="15"/>
  <c r="Z1785" i="15"/>
  <c r="Z1786" i="15"/>
  <c r="Z1787" i="15"/>
  <c r="Z1788" i="15"/>
  <c r="Z1789" i="15"/>
  <c r="Z1790" i="15"/>
  <c r="Z1791" i="15"/>
  <c r="Z1792" i="15"/>
  <c r="Z1793" i="15"/>
  <c r="Z1794" i="15"/>
  <c r="Z1795" i="15"/>
  <c r="Z1796" i="15"/>
  <c r="Z1797" i="15"/>
  <c r="Z1798" i="15"/>
  <c r="Z1799" i="15"/>
  <c r="Z1800" i="15"/>
  <c r="Z1801" i="15"/>
  <c r="Z1802" i="15"/>
  <c r="Z1803" i="15"/>
  <c r="Z1804" i="15"/>
  <c r="Z1805" i="15"/>
  <c r="Z1806" i="15"/>
  <c r="Z1807" i="15"/>
  <c r="Z1808" i="15"/>
  <c r="Z1809" i="15"/>
  <c r="Z1810" i="15"/>
  <c r="Z1811" i="15"/>
  <c r="Z1812" i="15"/>
  <c r="Z1813" i="15"/>
  <c r="Z1814" i="15"/>
  <c r="Z1815" i="15"/>
  <c r="Z1816" i="15"/>
  <c r="Z1817" i="15"/>
  <c r="Z1818" i="15"/>
  <c r="Z1819" i="15"/>
  <c r="Z1820" i="15"/>
  <c r="Z1821" i="15"/>
  <c r="Z1822" i="15"/>
  <c r="Z1823" i="15"/>
  <c r="Z1824" i="15"/>
  <c r="Z1825" i="15"/>
  <c r="Z1826" i="15"/>
  <c r="Z1827" i="15"/>
  <c r="Z1828" i="15"/>
  <c r="Z1829" i="15"/>
  <c r="Z1830" i="15"/>
  <c r="Z1831" i="15"/>
  <c r="Z1832" i="15"/>
  <c r="Z1833" i="15"/>
  <c r="Z1834" i="15"/>
  <c r="Z1835" i="15"/>
  <c r="Z1836" i="15"/>
  <c r="Z1837" i="15"/>
  <c r="Z1838" i="15"/>
  <c r="Z1839" i="15"/>
  <c r="Z1840" i="15"/>
  <c r="Z1841" i="15"/>
  <c r="Z1842" i="15"/>
  <c r="Z1843" i="15"/>
  <c r="Z1844" i="15"/>
  <c r="Z1845" i="15"/>
  <c r="Z1846" i="15"/>
  <c r="Z1847" i="15"/>
  <c r="Z1848" i="15"/>
  <c r="Z1849" i="15"/>
  <c r="Z1850" i="15"/>
  <c r="Z1851" i="15"/>
  <c r="Z1852" i="15"/>
  <c r="Z1853" i="15"/>
  <c r="Z1854" i="15"/>
  <c r="Z1855" i="15"/>
  <c r="Z1856" i="15"/>
  <c r="Z1857" i="15"/>
  <c r="Z1858" i="15"/>
  <c r="Z1859" i="15"/>
  <c r="Z1860" i="15"/>
  <c r="Z1861" i="15"/>
  <c r="Z1862" i="15"/>
  <c r="Z1863" i="15"/>
  <c r="Z1864" i="15"/>
  <c r="Z1865" i="15"/>
  <c r="Z1866" i="15"/>
  <c r="Z1867" i="15"/>
  <c r="Z1868" i="15"/>
  <c r="Z1869" i="15"/>
  <c r="Z1870" i="15"/>
  <c r="Z1871" i="15"/>
  <c r="Z1872" i="15"/>
  <c r="Z1873" i="15"/>
  <c r="Z1874" i="15"/>
  <c r="Z1875" i="15"/>
  <c r="Z1876" i="15"/>
  <c r="Z1877" i="15"/>
  <c r="Z1878" i="15"/>
  <c r="Z1879" i="15"/>
  <c r="Z1880" i="15"/>
  <c r="Z1881" i="15"/>
  <c r="Z1882" i="15"/>
  <c r="Z1883" i="15"/>
  <c r="Z1884" i="15"/>
  <c r="Z1885" i="15"/>
  <c r="Z1886" i="15"/>
  <c r="Z1887" i="15"/>
  <c r="Z1888" i="15"/>
  <c r="Z1889" i="15"/>
  <c r="Z1890" i="15"/>
  <c r="Z1891" i="15"/>
  <c r="Z1892" i="15"/>
  <c r="Z1893" i="15"/>
  <c r="Z1894" i="15"/>
  <c r="Z1895" i="15"/>
  <c r="Z1896" i="15"/>
  <c r="Z1897" i="15"/>
  <c r="Z1898" i="15"/>
  <c r="Z1899" i="15"/>
  <c r="Z1900" i="15"/>
  <c r="Z1901" i="15"/>
  <c r="Z1902" i="15"/>
  <c r="Z1903" i="15"/>
  <c r="Z1904" i="15"/>
  <c r="Z1905" i="15"/>
  <c r="Z1906" i="15"/>
  <c r="Z1907" i="15"/>
  <c r="Z1908" i="15"/>
  <c r="Z1909" i="15"/>
  <c r="Z1910" i="15"/>
  <c r="Z1911" i="15"/>
  <c r="Z1912" i="15"/>
  <c r="Z1913" i="15"/>
  <c r="Z1914" i="15"/>
  <c r="Z1915" i="15"/>
  <c r="Z1916" i="15"/>
  <c r="Z1917" i="15"/>
  <c r="Z1918" i="15"/>
  <c r="Z1919" i="15"/>
  <c r="Z1920" i="15"/>
  <c r="Z1921" i="15"/>
  <c r="Z1922" i="15"/>
  <c r="Z1923" i="15"/>
  <c r="Z1924" i="15"/>
  <c r="Z1925" i="15"/>
  <c r="Z1926" i="15"/>
  <c r="Z1927" i="15"/>
  <c r="Z1928" i="15"/>
  <c r="Z1929" i="15"/>
  <c r="Z1930" i="15"/>
  <c r="Z1931" i="15"/>
  <c r="Z1932" i="15"/>
  <c r="Z1933" i="15"/>
  <c r="Z1934" i="15"/>
  <c r="Z1935" i="15"/>
  <c r="Z1936" i="15"/>
  <c r="Z1937" i="15"/>
  <c r="Z1938" i="15"/>
  <c r="Z1939" i="15"/>
  <c r="Z1940" i="15"/>
  <c r="Z1941" i="15"/>
  <c r="Z1942" i="15"/>
  <c r="Z1943" i="15"/>
  <c r="Z1944" i="15"/>
  <c r="Z1945" i="15"/>
  <c r="Z1946" i="15"/>
  <c r="Z1947" i="15"/>
  <c r="Z1948" i="15"/>
  <c r="Z1949" i="15"/>
  <c r="Z1950" i="15"/>
  <c r="Z1951" i="15"/>
  <c r="Z1952" i="15"/>
  <c r="Z1953" i="15"/>
  <c r="Z1954" i="15"/>
  <c r="Z1955" i="15"/>
  <c r="Z1956" i="15"/>
  <c r="Z1957" i="15"/>
  <c r="Z1958" i="15"/>
  <c r="Z1959" i="15"/>
  <c r="Z1960" i="15"/>
  <c r="Z1961" i="15"/>
  <c r="Z1962" i="15"/>
  <c r="Z1963" i="15"/>
  <c r="Z1964" i="15"/>
  <c r="Z1965" i="15"/>
  <c r="Z1966" i="15"/>
  <c r="Z1967" i="15"/>
  <c r="Z1968" i="15"/>
  <c r="Z1969" i="15"/>
  <c r="Z1970" i="15"/>
  <c r="Z1971" i="15"/>
  <c r="Z1972" i="15"/>
  <c r="Z1973" i="15"/>
  <c r="Z1974" i="15"/>
  <c r="Z1975" i="15"/>
  <c r="Z1976" i="15"/>
  <c r="Z1977" i="15"/>
  <c r="Z1978" i="15"/>
  <c r="Z1979" i="15"/>
  <c r="Z1980" i="15"/>
  <c r="Z1981" i="15"/>
  <c r="Z1982" i="15"/>
  <c r="Z1983" i="15"/>
  <c r="Z1984" i="15"/>
  <c r="Z1985" i="15"/>
  <c r="Z1986" i="15"/>
  <c r="Z1987" i="15"/>
  <c r="Z1988" i="15"/>
  <c r="Z1989" i="15"/>
  <c r="Z1990" i="15"/>
  <c r="Z1991" i="15"/>
  <c r="Z1992" i="15"/>
  <c r="Z1993" i="15"/>
  <c r="Z1994" i="15"/>
  <c r="Z1995" i="15"/>
  <c r="Z1996" i="15"/>
  <c r="Z1997" i="15"/>
  <c r="Z1998" i="15"/>
  <c r="Z1999" i="15"/>
  <c r="Z2000" i="15"/>
  <c r="Z2001" i="15"/>
  <c r="Z2002" i="15"/>
  <c r="Z2003" i="15"/>
  <c r="Z2004" i="15"/>
  <c r="Z2005" i="15"/>
  <c r="Z2006" i="15"/>
  <c r="Z2007" i="15"/>
  <c r="Z2008" i="15"/>
  <c r="Z2009" i="15"/>
  <c r="Z2010" i="15"/>
  <c r="Z2011" i="15"/>
  <c r="Z2012" i="15"/>
  <c r="Z2013" i="15"/>
  <c r="Z2014" i="15"/>
  <c r="Z2015" i="15"/>
  <c r="Z2016" i="15"/>
  <c r="Z2017" i="15"/>
  <c r="Z2018" i="15"/>
  <c r="Z2019" i="15"/>
  <c r="Z2020" i="15"/>
  <c r="Z2021" i="15"/>
  <c r="Z2022" i="15"/>
  <c r="Z2023" i="15"/>
  <c r="Z2024" i="15"/>
  <c r="Z2025" i="15"/>
  <c r="Z2026" i="15"/>
  <c r="Z2027" i="15"/>
  <c r="Z2028" i="15"/>
  <c r="Z2029" i="15"/>
  <c r="Z2030" i="15"/>
  <c r="Z2031" i="15"/>
  <c r="Z2032" i="15"/>
  <c r="Z2033" i="15"/>
  <c r="Z2034" i="15"/>
  <c r="Z2035" i="15"/>
  <c r="Z2036" i="15"/>
  <c r="Z2037" i="15"/>
  <c r="Z2038" i="15"/>
  <c r="Z2039" i="15"/>
  <c r="Z2040" i="15"/>
  <c r="Z2041" i="15"/>
  <c r="Z2042" i="15"/>
  <c r="Z2043" i="15"/>
  <c r="Z2044" i="15"/>
  <c r="Z2045" i="15"/>
  <c r="Z2046" i="15"/>
  <c r="Z2047" i="15"/>
  <c r="Z2048" i="15"/>
  <c r="Z2049" i="15"/>
  <c r="Z2050" i="15"/>
  <c r="Z2051" i="15"/>
  <c r="Z2052" i="15"/>
  <c r="Z2053" i="15"/>
  <c r="Z2054" i="15"/>
  <c r="Z2055" i="15"/>
  <c r="Z2056" i="15"/>
  <c r="Z2057" i="15"/>
  <c r="Z2058" i="15"/>
  <c r="Z2059" i="15"/>
  <c r="Z2060" i="15"/>
  <c r="Z2061" i="15"/>
  <c r="Z2062" i="15"/>
  <c r="Z2063" i="15"/>
  <c r="Z2064" i="15"/>
  <c r="Z2065" i="15"/>
  <c r="Z2066" i="15"/>
  <c r="Z2067" i="15"/>
  <c r="Z2068" i="15"/>
  <c r="Z2069" i="15"/>
  <c r="Z2070" i="15"/>
  <c r="Z2071" i="15"/>
  <c r="Z2072" i="15"/>
  <c r="Z2073" i="15"/>
  <c r="Z2074" i="15"/>
  <c r="Z2075" i="15"/>
  <c r="Z2076" i="15"/>
  <c r="Z2077" i="15"/>
  <c r="Z2078" i="15"/>
  <c r="Z2079" i="15"/>
  <c r="Z2080" i="15"/>
  <c r="Z2081" i="15"/>
  <c r="Z2082" i="15"/>
  <c r="Z2083" i="15"/>
  <c r="Z2084" i="15"/>
  <c r="Z2085" i="15"/>
  <c r="Z2086" i="15"/>
  <c r="Z2087" i="15"/>
  <c r="Z2088" i="15"/>
  <c r="Z2089" i="15"/>
  <c r="Z2090" i="15"/>
  <c r="Z2091" i="15"/>
  <c r="Z2092" i="15"/>
  <c r="Z2093" i="15"/>
  <c r="Z2094" i="15"/>
  <c r="Z2095" i="15"/>
  <c r="Z2096" i="15"/>
  <c r="Z2097" i="15"/>
  <c r="Z2098" i="15"/>
  <c r="Z2099" i="15"/>
  <c r="Z2100" i="15"/>
  <c r="Z2101" i="15"/>
  <c r="Z2102" i="15"/>
  <c r="Z2103" i="15"/>
  <c r="Z2104" i="15"/>
  <c r="Z2105" i="15"/>
  <c r="Z2106" i="15"/>
  <c r="Z2107" i="15"/>
  <c r="Z2108" i="15"/>
  <c r="Z2109" i="15"/>
  <c r="Z2110" i="15"/>
  <c r="Z2111" i="15"/>
  <c r="Z2112" i="15"/>
  <c r="Z2113" i="15"/>
  <c r="Z2114" i="15"/>
  <c r="Z2115" i="15"/>
  <c r="Z2116" i="15"/>
  <c r="Z2117" i="15"/>
  <c r="Z2118" i="15"/>
  <c r="Z2119" i="15"/>
  <c r="Z2120" i="15"/>
  <c r="Z2121" i="15"/>
  <c r="Z2122" i="15"/>
  <c r="Z2123" i="15"/>
  <c r="Z2124" i="15"/>
  <c r="Z2125" i="15"/>
  <c r="Z2126" i="15"/>
  <c r="Z2127" i="15"/>
  <c r="Z2128" i="15"/>
  <c r="Z2129" i="15"/>
  <c r="Z2130" i="15"/>
  <c r="Z2131" i="15"/>
  <c r="Z2132" i="15"/>
  <c r="Z2133" i="15"/>
  <c r="Z2134" i="15"/>
  <c r="Z2135" i="15"/>
  <c r="Z2136" i="15"/>
  <c r="Z2137" i="15"/>
  <c r="Z2138" i="15"/>
  <c r="Z2139" i="15"/>
  <c r="Z2140" i="15"/>
  <c r="Z2141" i="15"/>
  <c r="Z2142" i="15"/>
  <c r="Z2143" i="15"/>
  <c r="Z2144" i="15"/>
  <c r="Z2145" i="15"/>
  <c r="Z2146" i="15"/>
  <c r="Z2147" i="15"/>
  <c r="Z2148" i="15"/>
  <c r="Z2149" i="15"/>
  <c r="Z2150" i="15"/>
  <c r="Z2151" i="15"/>
  <c r="Z2152" i="15"/>
  <c r="Z2153" i="15"/>
  <c r="Z2154" i="15"/>
  <c r="Z2155" i="15"/>
  <c r="Z2156" i="15"/>
  <c r="Z2157" i="15"/>
  <c r="Z2158" i="15"/>
  <c r="Z2159" i="15"/>
  <c r="Z2160" i="15"/>
  <c r="Z2161" i="15"/>
  <c r="Z2162" i="15"/>
  <c r="Z2163" i="15"/>
  <c r="Z2164" i="15"/>
  <c r="Z2165" i="15"/>
  <c r="Z2166" i="15"/>
  <c r="Z2167" i="15"/>
  <c r="Z2168" i="15"/>
  <c r="Z2169" i="15"/>
  <c r="Z2170" i="15"/>
  <c r="Z2171" i="15"/>
  <c r="Z2172" i="15"/>
  <c r="Z2173" i="15"/>
  <c r="Z2174" i="15"/>
  <c r="Z2175" i="15"/>
  <c r="Z2176" i="15"/>
  <c r="Z2177" i="15"/>
  <c r="Z2178" i="15"/>
  <c r="Z2179" i="15"/>
  <c r="Z2180" i="15"/>
  <c r="Z2181" i="15"/>
  <c r="Z2182" i="15"/>
  <c r="Z2183" i="15"/>
  <c r="Z2184" i="15"/>
  <c r="Z2185" i="15"/>
  <c r="Z2186" i="15"/>
  <c r="Z2187" i="15"/>
  <c r="Z2188" i="15"/>
  <c r="Z2189" i="15"/>
  <c r="Z2190" i="15"/>
  <c r="Z2191" i="15"/>
  <c r="Z2192" i="15"/>
  <c r="Z2193" i="15"/>
  <c r="Z2194" i="15"/>
  <c r="Z2195" i="15"/>
  <c r="Z2196" i="15"/>
  <c r="Z2197" i="15"/>
  <c r="Z2198" i="15"/>
  <c r="Z2199" i="15"/>
  <c r="Z2200" i="15"/>
  <c r="Z2201" i="15"/>
  <c r="Z2202" i="15"/>
  <c r="Z2203" i="15"/>
  <c r="Z2204" i="15"/>
  <c r="Z2205" i="15"/>
  <c r="Z2206" i="15"/>
  <c r="Z2207" i="15"/>
  <c r="Z2208" i="15"/>
  <c r="Z2209" i="15"/>
  <c r="Z2210" i="15"/>
  <c r="Z2211" i="15"/>
  <c r="Z2212" i="15"/>
  <c r="Z2213" i="15"/>
  <c r="Z2214" i="15"/>
  <c r="Z2215" i="15"/>
  <c r="Z2216" i="15"/>
  <c r="Z2217" i="15"/>
  <c r="Z2218" i="15"/>
  <c r="Z2219" i="15"/>
  <c r="Z2220" i="15"/>
  <c r="Z2221" i="15"/>
  <c r="Z2222" i="15"/>
  <c r="Z2223" i="15"/>
  <c r="Z2224" i="15"/>
  <c r="Z2225" i="15"/>
  <c r="Z2226" i="15"/>
  <c r="Z2227" i="15"/>
  <c r="Z2228" i="15"/>
  <c r="Z2229" i="15"/>
  <c r="Z2230" i="15"/>
  <c r="Z2231" i="15"/>
  <c r="Z2232" i="15"/>
  <c r="Z2233" i="15"/>
  <c r="Z2234" i="15"/>
  <c r="Z2235" i="15"/>
  <c r="Z2236" i="15"/>
  <c r="Z2237" i="15"/>
  <c r="Z2238" i="15"/>
  <c r="Z2239" i="15"/>
  <c r="Z2240" i="15"/>
  <c r="Z2241" i="15"/>
  <c r="Z2242" i="15"/>
  <c r="Z2243" i="15"/>
  <c r="Z2244" i="15"/>
  <c r="Z2245" i="15"/>
  <c r="Z2246" i="15"/>
  <c r="Z2247" i="15"/>
  <c r="Z2248" i="15"/>
  <c r="Z2249" i="15"/>
  <c r="Z2250" i="15"/>
  <c r="Z2251" i="15"/>
  <c r="Z2252" i="15"/>
  <c r="Z2253" i="15"/>
  <c r="Z2254" i="15"/>
  <c r="Z2255" i="15"/>
  <c r="Z2256" i="15"/>
  <c r="Z2257" i="15"/>
  <c r="Z2258" i="15"/>
  <c r="Z2259" i="15"/>
  <c r="Z2260" i="15"/>
  <c r="Z2261" i="15"/>
  <c r="Z2262" i="15"/>
  <c r="Z2263" i="15"/>
  <c r="Z2264" i="15"/>
  <c r="Z2265" i="15"/>
  <c r="Z2266" i="15"/>
  <c r="Z2267" i="15"/>
  <c r="Z2268" i="15"/>
  <c r="Z2269" i="15"/>
  <c r="Z2270" i="15"/>
  <c r="Z2271" i="15"/>
  <c r="Z2272" i="15"/>
  <c r="Z2273" i="15"/>
  <c r="Z2274" i="15"/>
  <c r="Z2275" i="15"/>
  <c r="Z2276" i="15"/>
  <c r="Z2277" i="15"/>
  <c r="Z2278" i="15"/>
  <c r="Z2279" i="15"/>
  <c r="Z2280" i="15"/>
  <c r="Z2281" i="15"/>
  <c r="Z2282" i="15"/>
  <c r="Z2283" i="15"/>
  <c r="Z2284" i="15"/>
  <c r="Z2285" i="15"/>
  <c r="Z2286" i="15"/>
  <c r="Z2287" i="15"/>
  <c r="Z2288" i="15"/>
  <c r="Z2289" i="15"/>
  <c r="Z2290" i="15"/>
  <c r="Z2291" i="15"/>
  <c r="Z2292" i="15"/>
  <c r="Z2293" i="15"/>
  <c r="Z2294" i="15"/>
  <c r="Z2295" i="15"/>
  <c r="Z2296" i="15"/>
  <c r="Z2297" i="15"/>
  <c r="Z2298" i="15"/>
  <c r="Z2299" i="15"/>
  <c r="Z2300" i="15"/>
  <c r="Z2301" i="15"/>
  <c r="Z2302" i="15"/>
  <c r="Z2303" i="15"/>
  <c r="Z2304" i="15"/>
  <c r="Z2305" i="15"/>
  <c r="Z2306" i="15"/>
  <c r="Z2307" i="15"/>
  <c r="Z2308" i="15"/>
  <c r="Z2309" i="15"/>
  <c r="Z2310" i="15"/>
  <c r="Z2311" i="15"/>
  <c r="Z2312" i="15"/>
  <c r="Z2313" i="15"/>
  <c r="Z2314" i="15"/>
  <c r="Z2315" i="15"/>
  <c r="Z2316" i="15"/>
  <c r="Z2317" i="15"/>
  <c r="Z2318" i="15"/>
  <c r="Z2319" i="15"/>
  <c r="Z2320" i="15"/>
  <c r="Z2321" i="15"/>
  <c r="Z2322" i="15"/>
  <c r="Z2323" i="15"/>
  <c r="Z2324" i="15"/>
  <c r="Z2325" i="15"/>
  <c r="Z2326" i="15"/>
  <c r="Z2327" i="15"/>
  <c r="Z2328" i="15"/>
  <c r="Z2329" i="15"/>
  <c r="Z2330" i="15"/>
  <c r="Z2331" i="15"/>
  <c r="Z2332" i="15"/>
  <c r="Z2333" i="15"/>
  <c r="Z2334" i="15"/>
  <c r="Z2335" i="15"/>
  <c r="Z2336" i="15"/>
  <c r="Z2337" i="15"/>
  <c r="Z2338" i="15"/>
  <c r="Z2339" i="15"/>
  <c r="Z2340" i="15"/>
  <c r="Z2341" i="15"/>
  <c r="Z2342" i="15"/>
  <c r="Z2343" i="15"/>
  <c r="Z2344" i="15"/>
  <c r="Z2345" i="15"/>
  <c r="Z2346" i="15"/>
  <c r="Z2347" i="15"/>
  <c r="Z2348" i="15"/>
  <c r="Z2349" i="15"/>
  <c r="Z2350" i="15"/>
  <c r="Z2351" i="15"/>
  <c r="Z2352" i="15"/>
  <c r="Z2353" i="15"/>
  <c r="Z2354" i="15"/>
  <c r="Z2355" i="15"/>
  <c r="Z2356" i="15"/>
  <c r="Z2357" i="15"/>
  <c r="Z2358" i="15"/>
  <c r="Z2359" i="15"/>
  <c r="Z2360" i="15"/>
  <c r="Z2361" i="15"/>
  <c r="Z2362" i="15"/>
  <c r="Z2363" i="15"/>
  <c r="Z2364" i="15"/>
  <c r="Z2365" i="15"/>
  <c r="Z2366" i="15"/>
  <c r="Z2367" i="15"/>
  <c r="Z2368" i="15"/>
  <c r="Z2369" i="15"/>
  <c r="Z2370" i="15"/>
  <c r="Z2371" i="15"/>
  <c r="Z2372" i="15"/>
  <c r="Z2373" i="15"/>
  <c r="Z2374" i="15"/>
  <c r="Z2375" i="15"/>
  <c r="Z2376" i="15"/>
  <c r="Z2377" i="15"/>
  <c r="Z2378" i="15"/>
  <c r="Z2379" i="15"/>
  <c r="Z2380" i="15"/>
  <c r="Z2381" i="15"/>
  <c r="Z2382" i="15"/>
  <c r="Z2383" i="15"/>
  <c r="Z2384" i="15"/>
  <c r="Z2385" i="15"/>
  <c r="Z2386" i="15"/>
  <c r="Z2387" i="15"/>
  <c r="Z2388" i="15"/>
  <c r="Z2389" i="15"/>
  <c r="Z2390" i="15"/>
  <c r="Z2391" i="15"/>
  <c r="Z2392" i="15"/>
  <c r="Z2393" i="15"/>
  <c r="Z2394" i="15"/>
  <c r="Z2395" i="15"/>
  <c r="Z2396" i="15"/>
  <c r="Z2397" i="15"/>
  <c r="Z2398" i="15"/>
  <c r="Z2399" i="15"/>
  <c r="Z2400" i="15"/>
  <c r="Z2401" i="15"/>
  <c r="Z2402" i="15"/>
  <c r="Z2403" i="15"/>
  <c r="Z2404" i="15"/>
  <c r="Z2405" i="15"/>
  <c r="Z2406" i="15"/>
  <c r="Z2407" i="15"/>
  <c r="Z2408" i="15"/>
  <c r="Z2409" i="15"/>
  <c r="Z2410" i="15"/>
  <c r="Z2411" i="15"/>
  <c r="Z2412" i="15"/>
  <c r="Z2413" i="15"/>
  <c r="Z2414" i="15"/>
  <c r="Z2415" i="15"/>
  <c r="Z2416" i="15"/>
  <c r="Z2417" i="15"/>
  <c r="Z2418" i="15"/>
  <c r="Z2419" i="15"/>
  <c r="Z2420" i="15"/>
  <c r="Z2421" i="15"/>
  <c r="Z2422" i="15"/>
  <c r="Z2423" i="15"/>
  <c r="Z2424" i="15"/>
  <c r="Z2425" i="15"/>
  <c r="Z2426" i="15"/>
  <c r="Z2427" i="15"/>
  <c r="Z2428" i="15"/>
  <c r="Z2429" i="15"/>
  <c r="Z2430" i="15"/>
  <c r="Z2431" i="15"/>
  <c r="Z2432" i="15"/>
  <c r="Z2433" i="15"/>
  <c r="Z2434" i="15"/>
  <c r="Z2435" i="15"/>
  <c r="Z2436" i="15"/>
  <c r="Z2437" i="15"/>
  <c r="Z2438" i="15"/>
  <c r="Z2439" i="15"/>
  <c r="Z2440" i="15"/>
  <c r="Z2441" i="15"/>
  <c r="Z2442" i="15"/>
  <c r="Z2443" i="15"/>
  <c r="Z2444" i="15"/>
  <c r="Z2445" i="15"/>
  <c r="Z2446" i="15"/>
  <c r="Z2447" i="15"/>
  <c r="Z2448" i="15"/>
  <c r="Z2449" i="15"/>
  <c r="Z2450" i="15"/>
  <c r="Z2451" i="15"/>
  <c r="Z2452" i="15"/>
  <c r="Z2453" i="15"/>
  <c r="Z2454" i="15"/>
  <c r="Z2455" i="15"/>
  <c r="Z2456" i="15"/>
  <c r="Z2457" i="15"/>
  <c r="Z2458" i="15"/>
  <c r="Z2459" i="15"/>
  <c r="Z2460" i="15"/>
  <c r="Z2461" i="15"/>
  <c r="Z2462" i="15"/>
  <c r="Z2463" i="15"/>
  <c r="Z2464" i="15"/>
  <c r="Z2465" i="15"/>
  <c r="Z2466" i="15"/>
  <c r="Z2467" i="15"/>
  <c r="Z2468" i="15"/>
  <c r="Z2469" i="15"/>
  <c r="Z2470" i="15"/>
  <c r="Z2471" i="15"/>
  <c r="Z2472" i="15"/>
  <c r="Z2473" i="15"/>
  <c r="Z2474" i="15"/>
  <c r="Z2475" i="15"/>
  <c r="Z2476" i="15"/>
  <c r="Z2477" i="15"/>
  <c r="Z2478" i="15"/>
  <c r="Z2479" i="15"/>
  <c r="Z2480" i="15"/>
  <c r="Z2481" i="15"/>
  <c r="Z2482" i="15"/>
  <c r="Z2483" i="15"/>
  <c r="Z2484" i="15"/>
  <c r="Z2485" i="15"/>
  <c r="Z2486" i="15"/>
  <c r="Z2487" i="15"/>
  <c r="Z2488" i="15"/>
  <c r="Z2489" i="15"/>
  <c r="Z2490" i="15"/>
  <c r="Z2491" i="15"/>
  <c r="Z2492" i="15"/>
  <c r="Z2493" i="15"/>
  <c r="Z2494" i="15"/>
  <c r="Z2495" i="15"/>
  <c r="Z2496" i="15"/>
  <c r="Z2497" i="15"/>
  <c r="Z2498" i="15"/>
  <c r="Z2499" i="15"/>
  <c r="Z2500" i="15"/>
  <c r="Z2501" i="15"/>
  <c r="Z2502" i="15"/>
  <c r="Z2503" i="15"/>
  <c r="Z2504" i="15"/>
  <c r="Z2505" i="15"/>
  <c r="Z2506" i="15"/>
  <c r="Z2507" i="15"/>
  <c r="Z2508" i="15"/>
  <c r="Z2509" i="15"/>
  <c r="Z2510" i="15"/>
  <c r="Z2511" i="15"/>
  <c r="Z2512" i="15"/>
  <c r="Z2513" i="15"/>
  <c r="Z2514" i="15"/>
  <c r="Z2515" i="15"/>
  <c r="Z2516" i="15"/>
  <c r="Z2517" i="15"/>
  <c r="Z2518" i="15"/>
  <c r="Z2519" i="15"/>
  <c r="Z2520" i="15"/>
  <c r="Z2521" i="15"/>
  <c r="Z2522" i="15"/>
  <c r="Z2523" i="15"/>
  <c r="Z2524" i="15"/>
  <c r="Z2525" i="15"/>
  <c r="Z2526" i="15"/>
  <c r="Z2527" i="15"/>
  <c r="Z2528" i="15"/>
  <c r="Z2529" i="15"/>
  <c r="Z2530" i="15"/>
  <c r="Z2531" i="15"/>
  <c r="Z2532" i="15"/>
  <c r="Z2533" i="15"/>
  <c r="Z2534" i="15"/>
  <c r="Z2535" i="15"/>
  <c r="Z2536" i="15"/>
  <c r="Z2537" i="15"/>
  <c r="Z2538" i="15"/>
  <c r="Z2539" i="15"/>
  <c r="Z2540" i="15"/>
  <c r="Z2541" i="15"/>
  <c r="Z2542" i="15"/>
  <c r="Z2543" i="15"/>
  <c r="Z2544" i="15"/>
  <c r="Z2545" i="15"/>
  <c r="Z2546" i="15"/>
  <c r="Z2547" i="15"/>
  <c r="Z2548" i="15"/>
  <c r="Z2549" i="15"/>
  <c r="Z2550" i="15"/>
  <c r="Z2551" i="15"/>
  <c r="Z2552" i="15"/>
  <c r="Z2553" i="15"/>
  <c r="Z2554" i="15"/>
  <c r="Z2555" i="15"/>
  <c r="Z2556" i="15"/>
  <c r="Z2557" i="15"/>
  <c r="Z2558" i="15"/>
  <c r="Z2559" i="15"/>
  <c r="Z2560" i="15"/>
  <c r="Z2561" i="15"/>
  <c r="Z2562" i="15"/>
  <c r="Z2563" i="15"/>
  <c r="Z2564" i="15"/>
  <c r="Z2565" i="15"/>
  <c r="Z2566" i="15"/>
  <c r="Z2567" i="15"/>
  <c r="Z2568" i="15"/>
  <c r="Z2569" i="15"/>
  <c r="Z2570" i="15"/>
  <c r="Z2571" i="15"/>
  <c r="Z2572" i="15"/>
  <c r="Z2573" i="15"/>
  <c r="Z2574" i="15"/>
  <c r="Z2575" i="15"/>
  <c r="Z2576" i="15"/>
  <c r="Z2577" i="15"/>
  <c r="Z2578" i="15"/>
  <c r="Z2579" i="15"/>
  <c r="Z2580" i="15"/>
  <c r="Z2581" i="15"/>
  <c r="Z2582" i="15"/>
  <c r="Z2583" i="15"/>
  <c r="Z2584" i="15"/>
  <c r="Z2585" i="15"/>
  <c r="Z2586" i="15"/>
  <c r="Z2587" i="15"/>
  <c r="Z2588" i="15"/>
  <c r="Z2589" i="15"/>
  <c r="Z2590" i="15"/>
  <c r="Z2591" i="15"/>
  <c r="Z2592" i="15"/>
  <c r="Z2593" i="15"/>
  <c r="Z2594" i="15"/>
  <c r="Z2595" i="15"/>
  <c r="Z2596" i="15"/>
  <c r="Z2597" i="15"/>
  <c r="Z2598" i="15"/>
  <c r="Z2599" i="15"/>
  <c r="Z2600" i="15"/>
  <c r="Z2601" i="15"/>
  <c r="Z2602" i="15"/>
  <c r="Z2603" i="15"/>
  <c r="Z2604" i="15"/>
  <c r="Z2605" i="15"/>
  <c r="Z2606" i="15"/>
  <c r="Z2607" i="15"/>
  <c r="Z2608" i="15"/>
  <c r="Z2609" i="15"/>
  <c r="Z2610" i="15"/>
  <c r="Z2611" i="15"/>
  <c r="Z2612" i="15"/>
  <c r="Z2613" i="15"/>
  <c r="Z2614" i="15"/>
  <c r="Z2615" i="15"/>
  <c r="Z2616" i="15"/>
  <c r="Z2617" i="15"/>
  <c r="Z2618" i="15"/>
  <c r="Z2619" i="15"/>
  <c r="Z2620" i="15"/>
  <c r="Z2621" i="15"/>
  <c r="Z2622" i="15"/>
  <c r="Z2623" i="15"/>
  <c r="Z2624" i="15"/>
  <c r="Z2625" i="15"/>
  <c r="Z2626" i="15"/>
  <c r="Z2627" i="15"/>
  <c r="Z2628" i="15"/>
  <c r="Z2629" i="15"/>
  <c r="Z2630" i="15"/>
  <c r="Z2631" i="15"/>
  <c r="Z2632" i="15"/>
  <c r="Z2633" i="15"/>
  <c r="Z2634" i="15"/>
  <c r="Z2635" i="15"/>
  <c r="Z2636" i="15"/>
  <c r="Z2637" i="15"/>
  <c r="Z2638" i="15"/>
  <c r="Z2639" i="15"/>
  <c r="Z2640" i="15"/>
  <c r="Z2641" i="15"/>
  <c r="Z2642" i="15"/>
  <c r="Z2643" i="15"/>
  <c r="Z2644" i="15"/>
  <c r="Z2645" i="15"/>
  <c r="Z2646" i="15"/>
  <c r="Z2647" i="15"/>
  <c r="Z2648" i="15"/>
  <c r="Z2649" i="15"/>
  <c r="Z2650" i="15"/>
  <c r="Z2651" i="15"/>
  <c r="Z2652" i="15"/>
  <c r="Z2653" i="15"/>
  <c r="Z2654" i="15"/>
  <c r="Z2655" i="15"/>
  <c r="Z2656" i="15"/>
  <c r="Z2657" i="15"/>
  <c r="Z2658" i="15"/>
  <c r="Z2659" i="15"/>
  <c r="Z2660" i="15"/>
  <c r="Z2661" i="15"/>
  <c r="Z2662" i="15"/>
  <c r="Z2663" i="15"/>
  <c r="Z2664" i="15"/>
  <c r="Z2665" i="15"/>
  <c r="Z2666" i="15"/>
  <c r="Z2667" i="15"/>
  <c r="Z2668" i="15"/>
  <c r="Z2669" i="15"/>
  <c r="Z2670" i="15"/>
  <c r="Z2671" i="15"/>
  <c r="Z2672" i="15"/>
  <c r="Z2673" i="15"/>
  <c r="Z2674" i="15"/>
  <c r="Z2675" i="15"/>
  <c r="Z2676" i="15"/>
  <c r="Z2677" i="15"/>
  <c r="Z2678" i="15"/>
  <c r="Z2679" i="15"/>
  <c r="Z2680" i="15"/>
  <c r="Z2681" i="15"/>
  <c r="Z2682" i="15"/>
  <c r="Z2683" i="15"/>
  <c r="Z2684" i="15"/>
  <c r="Z2685" i="15"/>
  <c r="Z2686" i="15"/>
  <c r="Z2687" i="15"/>
  <c r="Z2688" i="15"/>
  <c r="Z2689" i="15"/>
  <c r="Z2690" i="15"/>
  <c r="Z2691" i="15"/>
  <c r="Z2692" i="15"/>
  <c r="Z2693" i="15"/>
  <c r="Z2694" i="15"/>
  <c r="Z2695" i="15"/>
  <c r="Z2696" i="15"/>
  <c r="Z2697" i="15"/>
  <c r="Z2698" i="15"/>
  <c r="Z2699" i="15"/>
  <c r="Z2700" i="15"/>
  <c r="Z2701" i="15"/>
  <c r="Z2702" i="15"/>
  <c r="Z2703" i="15"/>
  <c r="Z2704" i="15"/>
  <c r="Z2705" i="15"/>
  <c r="Z2706" i="15"/>
  <c r="Z2707" i="15"/>
  <c r="Z2708" i="15"/>
  <c r="Z2709" i="15"/>
  <c r="Z2710" i="15"/>
  <c r="Z2711" i="15"/>
  <c r="Z2712" i="15"/>
  <c r="Z2713" i="15"/>
  <c r="Z2714" i="15"/>
  <c r="Z2715" i="15"/>
  <c r="Z2716" i="15"/>
  <c r="Z2717" i="15"/>
  <c r="Z2718" i="15"/>
  <c r="Z2719" i="15"/>
  <c r="Z2720" i="15"/>
  <c r="Z2721" i="15"/>
  <c r="Z2722" i="15"/>
  <c r="Z2723" i="15"/>
  <c r="Z2724" i="15"/>
  <c r="Z2725" i="15"/>
  <c r="Z2726" i="15"/>
  <c r="Z2727" i="15"/>
  <c r="Z2728" i="15"/>
  <c r="Z2729" i="15"/>
  <c r="Z2730" i="15"/>
  <c r="Z2731" i="15"/>
  <c r="Z2732" i="15"/>
  <c r="Z2733" i="15"/>
  <c r="Z2734" i="15"/>
  <c r="Z2735" i="15"/>
  <c r="Z2736" i="15"/>
  <c r="Z2737" i="15"/>
  <c r="Z2738" i="15"/>
  <c r="Z2739" i="15"/>
  <c r="Z2740" i="15"/>
  <c r="Z2741" i="15"/>
  <c r="Z2742" i="15"/>
  <c r="Z2743" i="15"/>
  <c r="Z2744" i="15"/>
  <c r="Z2745" i="15"/>
  <c r="Z2746" i="15"/>
  <c r="Z2747" i="15"/>
  <c r="Z2748" i="15"/>
  <c r="Z2749" i="15"/>
  <c r="Z2750" i="15"/>
  <c r="Z2751" i="15"/>
  <c r="Z2752" i="15"/>
  <c r="Z2753" i="15"/>
  <c r="Z2754" i="15"/>
  <c r="Z2755" i="15"/>
  <c r="Z2756" i="15"/>
  <c r="Z2757" i="15"/>
  <c r="Z2758" i="15"/>
  <c r="Z2759" i="15"/>
  <c r="Z2760" i="15"/>
  <c r="Z2761" i="15"/>
  <c r="Z2762" i="15"/>
  <c r="Z2763" i="15"/>
  <c r="Z2764" i="15"/>
  <c r="Z2765" i="15"/>
  <c r="Z2766" i="15"/>
  <c r="Z2767" i="15"/>
  <c r="Z2768" i="15"/>
  <c r="Z2769" i="15"/>
  <c r="Z2770" i="15"/>
  <c r="Z2771" i="15"/>
  <c r="Z2772" i="15"/>
  <c r="Z2773" i="15"/>
  <c r="Z2774" i="15"/>
  <c r="Z2775" i="15"/>
  <c r="Z2776" i="15"/>
  <c r="Z2777" i="15"/>
  <c r="Z2778" i="15"/>
  <c r="Z2779" i="15"/>
  <c r="Z2780" i="15"/>
  <c r="Z2781" i="15"/>
  <c r="Z2782" i="15"/>
  <c r="Z2783" i="15"/>
  <c r="Z2784" i="15"/>
  <c r="Z2785" i="15"/>
  <c r="Z2786" i="15"/>
  <c r="Z2787" i="15"/>
  <c r="Z2788" i="15"/>
  <c r="Z2789" i="15"/>
  <c r="Z2790" i="15"/>
  <c r="Z2791" i="15"/>
  <c r="Z2792" i="15"/>
  <c r="Z2793" i="15"/>
  <c r="Z2794" i="15"/>
  <c r="Z2795" i="15"/>
  <c r="Z2796" i="15"/>
  <c r="Z2797" i="15"/>
  <c r="Z2798" i="15"/>
  <c r="Z2799" i="15"/>
  <c r="Z2800" i="15"/>
  <c r="Z2801" i="15"/>
  <c r="Z2802" i="15"/>
  <c r="Z2803" i="15"/>
  <c r="Z2804" i="15"/>
  <c r="Z2805" i="15"/>
  <c r="Z2806" i="15"/>
  <c r="Z2807" i="15"/>
  <c r="Z2808" i="15"/>
  <c r="Z2809" i="15"/>
  <c r="Z2810" i="15"/>
  <c r="Z2811" i="15"/>
  <c r="Z2812" i="15"/>
  <c r="Z2813" i="15"/>
  <c r="Z2814" i="15"/>
  <c r="Z2815" i="15"/>
  <c r="Z2816" i="15"/>
  <c r="Z2817" i="15"/>
  <c r="Z2818" i="15"/>
  <c r="Z2819" i="15"/>
  <c r="Z2820" i="15"/>
  <c r="Z2821" i="15"/>
  <c r="Z2822" i="15"/>
  <c r="Z2823" i="15"/>
  <c r="Z2824" i="15"/>
  <c r="Z2825" i="15"/>
  <c r="Z2826" i="15"/>
  <c r="Z2827" i="15"/>
  <c r="Z2828" i="15"/>
  <c r="Z2829" i="15"/>
  <c r="Z2830" i="15"/>
  <c r="Z2831" i="15"/>
  <c r="Z2832" i="15"/>
  <c r="Z2833" i="15"/>
  <c r="Z2834" i="15"/>
  <c r="Z2835" i="15"/>
  <c r="Z2836" i="15"/>
  <c r="Z2837" i="15"/>
  <c r="Z2838" i="15"/>
  <c r="Z2839" i="15"/>
  <c r="Z2840" i="15"/>
  <c r="Z2841" i="15"/>
  <c r="Z2842" i="15"/>
  <c r="Z2843" i="15"/>
  <c r="Z2844" i="15"/>
  <c r="Z2845" i="15"/>
  <c r="Z2846" i="15"/>
  <c r="Z2847" i="15"/>
  <c r="Z2848" i="15"/>
  <c r="Z2849" i="15"/>
  <c r="Z2850" i="15"/>
  <c r="Z2851" i="15"/>
  <c r="Z2852" i="15"/>
  <c r="Z2853" i="15"/>
  <c r="Z2854" i="15"/>
  <c r="Z2855" i="15"/>
  <c r="Z2856" i="15"/>
  <c r="Z2857" i="15"/>
  <c r="Z2858" i="15"/>
  <c r="Z2859" i="15"/>
  <c r="Z2860" i="15"/>
  <c r="Z2861" i="15"/>
  <c r="Z2862" i="15"/>
  <c r="Z2863" i="15"/>
  <c r="Z2864" i="15"/>
  <c r="Z2865" i="15"/>
  <c r="Z2866" i="15"/>
  <c r="Z2867" i="15"/>
  <c r="Z2868" i="15"/>
  <c r="Z2869" i="15"/>
  <c r="Z2870" i="15"/>
  <c r="Z2871" i="15"/>
  <c r="Z2872" i="15"/>
  <c r="Z2873" i="15"/>
  <c r="Z2874" i="15"/>
  <c r="Z2875" i="15"/>
  <c r="Z2876" i="15"/>
  <c r="Z2877" i="15"/>
  <c r="Z2878" i="15"/>
  <c r="Z2879" i="15"/>
  <c r="Z2880" i="15"/>
  <c r="Z2881" i="15"/>
  <c r="Z2882" i="15"/>
  <c r="Z2883" i="15"/>
  <c r="Z2884" i="15"/>
  <c r="Z2885" i="15"/>
  <c r="Z2886" i="15"/>
  <c r="Z2887" i="15"/>
  <c r="Z2888" i="15"/>
  <c r="Z2889" i="15"/>
  <c r="Z2890" i="15"/>
  <c r="Z2891" i="15"/>
  <c r="Z2892" i="15"/>
  <c r="Z2893" i="15"/>
  <c r="Z2894" i="15"/>
  <c r="Z2895" i="15"/>
  <c r="Z2896" i="15"/>
  <c r="Z2897" i="15"/>
  <c r="Z2898" i="15"/>
  <c r="Z2899" i="15"/>
  <c r="Z2900" i="15"/>
  <c r="Z2901" i="15"/>
  <c r="Z2902" i="15"/>
  <c r="Z2903" i="15"/>
  <c r="Z2904" i="15"/>
  <c r="Z2905" i="15"/>
  <c r="Z2906" i="15"/>
  <c r="Z2907" i="15"/>
  <c r="Z2908" i="15"/>
  <c r="Z2909" i="15"/>
  <c r="Z2910" i="15"/>
  <c r="Z2911" i="15"/>
  <c r="Z2912" i="15"/>
  <c r="Z2913" i="15"/>
  <c r="Z2914" i="15"/>
  <c r="Z2915" i="15"/>
  <c r="Z2916" i="15"/>
  <c r="Z2917" i="15"/>
  <c r="Z2918" i="15"/>
  <c r="Z2919" i="15"/>
  <c r="Z2920" i="15"/>
  <c r="Z2921" i="15"/>
  <c r="Z2922" i="15"/>
  <c r="Z2923" i="15"/>
  <c r="Z2924" i="15"/>
  <c r="Z2925" i="15"/>
  <c r="Z2926" i="15"/>
  <c r="Z2927" i="15"/>
  <c r="Z2928" i="15"/>
  <c r="Z2929" i="15"/>
  <c r="Z2930" i="15"/>
  <c r="Z2931" i="15"/>
  <c r="Z2932" i="15"/>
  <c r="Z2933" i="15"/>
  <c r="Z2934" i="15"/>
  <c r="Z2935" i="15"/>
  <c r="Z2936" i="15"/>
  <c r="Z2937" i="15"/>
  <c r="Z2938" i="15"/>
  <c r="Z2939" i="15"/>
  <c r="Z2940" i="15"/>
  <c r="Z2941" i="15"/>
  <c r="Z2942" i="15"/>
  <c r="Z2943" i="15"/>
  <c r="Z2944" i="15"/>
  <c r="Z2945" i="15"/>
  <c r="Z2946" i="15"/>
  <c r="Z2947" i="15"/>
  <c r="Z2948" i="15"/>
  <c r="Z2949" i="15"/>
  <c r="Z2950" i="15"/>
  <c r="Z2951" i="15"/>
  <c r="Z2952" i="15"/>
  <c r="Z2953" i="15"/>
  <c r="Z2954" i="15"/>
  <c r="Z2955" i="15"/>
  <c r="Z2956" i="15"/>
  <c r="Z2957" i="15"/>
  <c r="Z2958" i="15"/>
  <c r="Z2959" i="15"/>
  <c r="Z2960" i="15"/>
  <c r="Z2961" i="15"/>
  <c r="Z2962" i="15"/>
  <c r="Z2963" i="15"/>
  <c r="Z2964" i="15"/>
  <c r="Z2965" i="15"/>
  <c r="Z2966" i="15"/>
  <c r="Z2967" i="15"/>
  <c r="Z2968" i="15"/>
  <c r="Z2969" i="15"/>
  <c r="Z2970" i="15"/>
  <c r="Z2971" i="15"/>
  <c r="Z2972" i="15"/>
  <c r="Z2973" i="15"/>
  <c r="Z2974" i="15"/>
  <c r="Z2975" i="15"/>
  <c r="Z2976" i="15"/>
  <c r="Z2977" i="15"/>
  <c r="Z2978" i="15"/>
  <c r="Z2979" i="15"/>
  <c r="Z2980" i="15"/>
  <c r="Z2981" i="15"/>
  <c r="Z2982" i="15"/>
  <c r="Z2983" i="15"/>
  <c r="Z2984" i="15"/>
  <c r="Z2985" i="15"/>
  <c r="Z2986" i="15"/>
  <c r="Z2987" i="15"/>
  <c r="Z2988" i="15"/>
  <c r="Z2989" i="15"/>
  <c r="Z2990" i="15"/>
  <c r="Z2991" i="15"/>
  <c r="Z2992" i="15"/>
  <c r="Z2993" i="15"/>
  <c r="Z2994" i="15"/>
  <c r="Z2995" i="15"/>
  <c r="Z2996" i="15"/>
  <c r="Z2997" i="15"/>
  <c r="Z2998" i="15"/>
  <c r="Z2999" i="15"/>
  <c r="Z3000" i="15"/>
  <c r="Z3001" i="15"/>
  <c r="Z3002" i="15"/>
  <c r="Z3003" i="15"/>
  <c r="Z3004" i="15"/>
  <c r="Z3005" i="15"/>
  <c r="Z3006" i="15"/>
  <c r="Z3007" i="15"/>
  <c r="Z3008" i="15"/>
  <c r="Z3009" i="15"/>
  <c r="Z3010" i="15"/>
  <c r="Z3011" i="15"/>
  <c r="Z3012" i="15"/>
  <c r="Z3013" i="15"/>
  <c r="Z3014" i="15"/>
  <c r="Z3015" i="15"/>
  <c r="Z3016" i="15"/>
  <c r="Z3017" i="15"/>
  <c r="Z3018" i="15"/>
  <c r="Z3019" i="15"/>
  <c r="Z3020" i="15"/>
  <c r="Z3021" i="15"/>
  <c r="Z3022" i="15"/>
  <c r="Z3023" i="15"/>
  <c r="Z3024" i="15"/>
  <c r="Z3025" i="15"/>
  <c r="Z3026" i="15"/>
  <c r="Z3027" i="15"/>
  <c r="Z3028" i="15"/>
  <c r="Z3029" i="15"/>
  <c r="Z3030" i="15"/>
  <c r="Z3031" i="15"/>
  <c r="Z3032" i="15"/>
  <c r="Z3033" i="15"/>
  <c r="Z3034" i="15"/>
  <c r="Z3035" i="15"/>
  <c r="Z3036" i="15"/>
  <c r="Z3037" i="15"/>
  <c r="Z3038" i="15"/>
  <c r="Z3039" i="15"/>
  <c r="Z3040" i="15"/>
  <c r="Z3041" i="15"/>
  <c r="Z3042" i="15"/>
  <c r="Z3043" i="15"/>
  <c r="Z3044" i="15"/>
  <c r="Z3045" i="15"/>
  <c r="Z3046" i="15"/>
  <c r="Z3047" i="15"/>
  <c r="Z3048" i="15"/>
  <c r="Z3049" i="15"/>
  <c r="Z3050" i="15"/>
  <c r="Z3051" i="15"/>
  <c r="Z3052" i="15"/>
  <c r="Z3053" i="15"/>
  <c r="Z3054" i="15"/>
  <c r="Z3055" i="15"/>
  <c r="Z3056" i="15"/>
  <c r="Z3057" i="15"/>
  <c r="Z3058" i="15"/>
  <c r="Z3059" i="15"/>
  <c r="Z3060" i="15"/>
  <c r="Z3061" i="15"/>
  <c r="Z3062" i="15"/>
  <c r="Z3063" i="15"/>
  <c r="Z3064" i="15"/>
  <c r="Z3065" i="15"/>
  <c r="Z3066" i="15"/>
  <c r="Z3067" i="15"/>
  <c r="Z3068" i="15"/>
  <c r="Z3069" i="15"/>
  <c r="Z3070" i="15"/>
  <c r="Z3071" i="15"/>
  <c r="Z3072" i="15"/>
  <c r="Z3073" i="15"/>
  <c r="Z3074" i="15"/>
  <c r="Z3075" i="15"/>
  <c r="Z3076" i="15"/>
  <c r="Z3077" i="15"/>
  <c r="Z3078" i="15"/>
  <c r="Z3079" i="15"/>
  <c r="Z3080" i="15"/>
  <c r="Z3081" i="15"/>
  <c r="Z3082" i="15"/>
  <c r="Z3083" i="15"/>
  <c r="Z3084" i="15"/>
  <c r="Z3085" i="15"/>
  <c r="Z3086" i="15"/>
  <c r="Z3087" i="15"/>
  <c r="Z3088" i="15"/>
  <c r="Z3089" i="15"/>
  <c r="Z3090" i="15"/>
  <c r="Z3091" i="15"/>
  <c r="Z3092" i="15"/>
  <c r="Z3093" i="15"/>
  <c r="Z3094" i="15"/>
  <c r="Z3095" i="15"/>
  <c r="Z3096" i="15"/>
  <c r="Z3097" i="15"/>
  <c r="Z3098" i="15"/>
  <c r="Z3099" i="15"/>
  <c r="Z3100" i="15"/>
  <c r="Z3101" i="15"/>
  <c r="Z3102" i="15"/>
  <c r="Z3103" i="15"/>
  <c r="Z3104" i="15"/>
  <c r="Z3105" i="15"/>
  <c r="Z3106" i="15"/>
  <c r="Z3107" i="15"/>
  <c r="Z3108" i="15"/>
  <c r="Z3109" i="15"/>
  <c r="Z3110" i="15"/>
  <c r="Z3111" i="15"/>
  <c r="Z3112" i="15"/>
  <c r="Z3113" i="15"/>
  <c r="Z3114" i="15"/>
  <c r="Z3115" i="15"/>
  <c r="Z3116" i="15"/>
  <c r="Z3117" i="15"/>
  <c r="Z3118" i="15"/>
  <c r="Z3119" i="15"/>
  <c r="Z3120" i="15"/>
  <c r="Z3121" i="15"/>
  <c r="Z3122" i="15"/>
  <c r="Z3123" i="15"/>
  <c r="Z3124" i="15"/>
  <c r="Z3125" i="15"/>
  <c r="Z3126" i="15"/>
  <c r="Z3127" i="15"/>
  <c r="Z3128" i="15"/>
  <c r="Z3129" i="15"/>
  <c r="Z3130" i="15"/>
  <c r="Z3131" i="15"/>
  <c r="Z3132" i="15"/>
  <c r="Z3133" i="15"/>
  <c r="Z3134" i="15"/>
  <c r="Z3135" i="15"/>
  <c r="Z3136" i="15"/>
  <c r="Z3137" i="15"/>
  <c r="Z3138" i="15"/>
  <c r="Z3139" i="15"/>
  <c r="Z3140" i="15"/>
  <c r="Z3141" i="15"/>
  <c r="Z3142" i="15"/>
  <c r="Z3143" i="15"/>
  <c r="Z3144" i="15"/>
  <c r="Z3145" i="15"/>
  <c r="Z3146" i="15"/>
  <c r="Z3147" i="15"/>
  <c r="Z3148" i="15"/>
  <c r="Z3149" i="15"/>
  <c r="Z3150" i="15"/>
  <c r="Z3151" i="15"/>
  <c r="Z3152" i="15"/>
  <c r="Z3153" i="15"/>
  <c r="Z3154" i="15"/>
  <c r="Z3155" i="15"/>
  <c r="Z3156" i="15"/>
  <c r="Z3157" i="15"/>
  <c r="Z3158" i="15"/>
  <c r="Z3159" i="15"/>
  <c r="Z3160" i="15"/>
  <c r="Z3161" i="15"/>
  <c r="Z3162" i="15"/>
  <c r="Z3163" i="15"/>
  <c r="Z3164" i="15"/>
  <c r="Z3165" i="15"/>
  <c r="Z3166" i="15"/>
  <c r="Z3167" i="15"/>
  <c r="Z3168" i="15"/>
  <c r="Z3169" i="15"/>
  <c r="Z3170" i="15"/>
  <c r="Z3171" i="15"/>
  <c r="Z3172" i="15"/>
  <c r="Z3173" i="15"/>
  <c r="Z3174" i="15"/>
  <c r="Z3175" i="15"/>
  <c r="Z3176" i="15"/>
  <c r="Z3177" i="15"/>
  <c r="Z3178" i="15"/>
  <c r="Z3179" i="15"/>
  <c r="Z3180" i="15"/>
  <c r="Z3181" i="15"/>
  <c r="Z3182" i="15"/>
  <c r="Z3183" i="15"/>
  <c r="Z3184" i="15"/>
  <c r="Z3185" i="15"/>
  <c r="Z3186" i="15"/>
  <c r="Z3187" i="15"/>
  <c r="Z3188" i="15"/>
  <c r="Z3189" i="15"/>
  <c r="Z3190" i="15"/>
  <c r="Z3191" i="15"/>
  <c r="Z3192" i="15"/>
  <c r="Z3193" i="15"/>
  <c r="Z3194" i="15"/>
  <c r="Z3195" i="15"/>
  <c r="Z3196" i="15"/>
  <c r="Z3197" i="15"/>
  <c r="Z3198" i="15"/>
  <c r="Z3199" i="15"/>
  <c r="Z3200" i="15"/>
  <c r="Z3201" i="15"/>
  <c r="Z3202" i="15"/>
  <c r="Z3203" i="15"/>
  <c r="Z3204" i="15"/>
  <c r="Z3205" i="15"/>
  <c r="Z3206" i="15"/>
  <c r="Z3207" i="15"/>
  <c r="Z3208" i="15"/>
  <c r="Z3209" i="15"/>
  <c r="Z3210" i="15"/>
  <c r="Z3211" i="15"/>
  <c r="Z3212" i="15"/>
  <c r="Z3213" i="15"/>
  <c r="Z3214" i="15"/>
  <c r="Z3215" i="15"/>
  <c r="Z3216" i="15"/>
  <c r="Z3217" i="15"/>
  <c r="Z3218" i="15"/>
  <c r="Z3219" i="15"/>
  <c r="Z3220" i="15"/>
  <c r="Z3221" i="15"/>
  <c r="Z3222" i="15"/>
  <c r="Z3223" i="15"/>
  <c r="Z3224" i="15"/>
  <c r="Z3225" i="15"/>
  <c r="Z3226" i="15"/>
  <c r="Z3227" i="15"/>
  <c r="Z3228" i="15"/>
  <c r="Z3229" i="15"/>
  <c r="Z3230" i="15"/>
  <c r="Z3231" i="15"/>
  <c r="Z3232" i="15"/>
  <c r="Z3233" i="15"/>
  <c r="Z3234" i="15"/>
  <c r="Z3235" i="15"/>
  <c r="Z3236" i="15"/>
  <c r="Z3237" i="15"/>
  <c r="Z3238" i="15"/>
  <c r="Z3239" i="15"/>
  <c r="Z3240" i="15"/>
  <c r="Z3241" i="15"/>
  <c r="Z3242" i="15"/>
  <c r="Z3243" i="15"/>
  <c r="Z3244" i="15"/>
  <c r="Z3245" i="15"/>
  <c r="Z3246" i="15"/>
  <c r="Z3247" i="15"/>
  <c r="Z3248" i="15"/>
  <c r="Z3249" i="15"/>
  <c r="Z3250" i="15"/>
  <c r="Z3251" i="15"/>
  <c r="Z3252" i="15"/>
  <c r="Z3253" i="15"/>
  <c r="Z3254" i="15"/>
  <c r="Z3255" i="15"/>
  <c r="Z3256" i="15"/>
  <c r="Z3257" i="15"/>
  <c r="Z3258" i="15"/>
  <c r="Z3259" i="15"/>
  <c r="Z3260" i="15"/>
  <c r="Z3261" i="15"/>
  <c r="Z3262" i="15"/>
  <c r="Z3263" i="15"/>
  <c r="Z3264" i="15"/>
  <c r="Z3265" i="15"/>
  <c r="Z3266" i="15"/>
  <c r="Z3267" i="15"/>
  <c r="Z3268" i="15"/>
  <c r="Z3269" i="15"/>
  <c r="Z3270" i="15"/>
  <c r="Z3271" i="15"/>
  <c r="Z3272" i="15"/>
  <c r="Z3273" i="15"/>
  <c r="Z3274" i="15"/>
  <c r="Z3275" i="15"/>
  <c r="Z3276" i="15"/>
  <c r="Z3277" i="15"/>
  <c r="Z3278" i="15"/>
  <c r="Z3279" i="15"/>
  <c r="Z3280" i="15"/>
  <c r="Z3281" i="15"/>
  <c r="Z3282" i="15"/>
  <c r="Z3283" i="15"/>
  <c r="Z3284" i="15"/>
  <c r="Z3285" i="15"/>
  <c r="Z3286" i="15"/>
  <c r="Z3287" i="15"/>
  <c r="Z3288" i="15"/>
  <c r="Z3289" i="15"/>
  <c r="Z3290" i="15"/>
  <c r="Z3291" i="15"/>
  <c r="Z3292" i="15"/>
  <c r="Z3293" i="15"/>
  <c r="Z3294" i="15"/>
  <c r="Z3295" i="15"/>
  <c r="Z3296" i="15"/>
  <c r="Z3297" i="15"/>
  <c r="Z3298" i="15"/>
  <c r="Z3299" i="15"/>
  <c r="Z3300" i="15"/>
  <c r="Z3301" i="15"/>
  <c r="Z3302" i="15"/>
  <c r="Z3303" i="15"/>
  <c r="Z3304" i="15"/>
  <c r="Z3305" i="15"/>
  <c r="Z3306" i="15"/>
  <c r="Z3307" i="15"/>
  <c r="Z3308" i="15"/>
  <c r="Z3309" i="15"/>
  <c r="Z3310" i="15"/>
  <c r="Z3311" i="15"/>
  <c r="Z3312" i="15"/>
  <c r="Z3313" i="15"/>
  <c r="Z3314" i="15"/>
  <c r="Z3315" i="15"/>
  <c r="Z3316" i="15"/>
  <c r="Z3317" i="15"/>
  <c r="Z3318" i="15"/>
  <c r="Z3319" i="15"/>
  <c r="Z3320" i="15"/>
  <c r="Z3321" i="15"/>
  <c r="Z3322" i="15"/>
  <c r="Z3323" i="15"/>
  <c r="Z3324" i="15"/>
  <c r="Z3325" i="15"/>
  <c r="Z3326" i="15"/>
  <c r="Z3327" i="15"/>
  <c r="Z3328" i="15"/>
  <c r="Z3329" i="15"/>
  <c r="Z3330" i="15"/>
  <c r="Z3331" i="15"/>
  <c r="Z3332" i="15"/>
  <c r="Z3333" i="15"/>
  <c r="Z3334" i="15"/>
  <c r="Z3335" i="15"/>
  <c r="Z3336" i="15"/>
  <c r="Z3337" i="15"/>
  <c r="Z3338" i="15"/>
  <c r="Z3339" i="15"/>
  <c r="Z3340" i="15"/>
  <c r="Z3341" i="15"/>
  <c r="Z3342" i="15"/>
  <c r="Z3343" i="15"/>
  <c r="Z3344" i="15"/>
  <c r="Z3345" i="15"/>
  <c r="Z3346" i="15"/>
  <c r="Z3347" i="15"/>
  <c r="Z3348" i="15"/>
  <c r="Z3349" i="15"/>
  <c r="Z3350" i="15"/>
  <c r="Z3351" i="15"/>
  <c r="Z3352" i="15"/>
  <c r="Z3353" i="15"/>
  <c r="Z3354" i="15"/>
  <c r="Z3355" i="15"/>
  <c r="Z3356" i="15"/>
  <c r="Z3357" i="15"/>
  <c r="Z3358" i="15"/>
  <c r="Z3359" i="15"/>
  <c r="Z3360" i="15"/>
  <c r="Z3361" i="15"/>
  <c r="Z3362" i="15"/>
  <c r="Z3363" i="15"/>
  <c r="Z3364" i="15"/>
  <c r="Z3365" i="15"/>
  <c r="Z3366" i="15"/>
  <c r="Z3367" i="15"/>
  <c r="Z3368" i="15"/>
  <c r="Z3369" i="15"/>
  <c r="Z3370" i="15"/>
  <c r="Z3371" i="15"/>
  <c r="Z3372" i="15"/>
  <c r="Z3373" i="15"/>
  <c r="Z3374" i="15"/>
  <c r="Z3375" i="15"/>
  <c r="Z3376" i="15"/>
  <c r="Z3377" i="15"/>
  <c r="Z3378" i="15"/>
  <c r="Z3379" i="15"/>
  <c r="Z3380" i="15"/>
  <c r="Z3381" i="15"/>
  <c r="Z3382" i="15"/>
  <c r="Z3383" i="15"/>
  <c r="Z3384" i="15"/>
  <c r="Z3385" i="15"/>
  <c r="Z3386" i="15"/>
  <c r="Z3387" i="15"/>
  <c r="Z3388" i="15"/>
  <c r="Z3389" i="15"/>
  <c r="Z3390" i="15"/>
  <c r="Z3391" i="15"/>
  <c r="Z3392" i="15"/>
  <c r="Z3393" i="15"/>
  <c r="Z3394" i="15"/>
  <c r="Z3395" i="15"/>
  <c r="Z3396" i="15"/>
  <c r="Z3397" i="15"/>
  <c r="Z3398" i="15"/>
  <c r="Z3399" i="15"/>
  <c r="Z3400" i="15"/>
  <c r="Z3401" i="15"/>
  <c r="Z3402" i="15"/>
  <c r="Z3403" i="15"/>
  <c r="Z3404" i="15"/>
  <c r="Z3405" i="15"/>
  <c r="Z3406" i="15"/>
  <c r="Z3407" i="15"/>
  <c r="Z3408" i="15"/>
  <c r="Z3409" i="15"/>
  <c r="Z3410" i="15"/>
  <c r="Z3411" i="15"/>
  <c r="Z3412" i="15"/>
  <c r="Z3413" i="15"/>
  <c r="Z3414" i="15"/>
  <c r="Z3415" i="15"/>
  <c r="Z3416" i="15"/>
  <c r="Z3417" i="15"/>
  <c r="Z3418" i="15"/>
  <c r="Z3419" i="15"/>
  <c r="Z3420" i="15"/>
  <c r="Z3421" i="15"/>
  <c r="Z3422" i="15"/>
  <c r="Z3423" i="15"/>
  <c r="Z3424" i="15"/>
  <c r="Z3425" i="15"/>
  <c r="Z2" i="15"/>
  <c r="T495" i="15"/>
  <c r="L495" i="15"/>
  <c r="L2" i="15"/>
  <c r="M495" i="15"/>
  <c r="X495" i="15"/>
  <c r="T506" i="15"/>
  <c r="L506" i="15"/>
  <c r="M506" i="15"/>
  <c r="X506" i="15"/>
  <c r="T100" i="15"/>
  <c r="L100" i="15"/>
  <c r="M100" i="15"/>
  <c r="X100" i="15"/>
  <c r="T60" i="15"/>
  <c r="L60" i="15"/>
  <c r="M60" i="15"/>
  <c r="X60" i="15"/>
  <c r="T432" i="15"/>
  <c r="L432" i="15"/>
  <c r="M432" i="15"/>
  <c r="X432" i="15"/>
  <c r="T40" i="15"/>
  <c r="L40" i="15"/>
  <c r="M40" i="15"/>
  <c r="X40" i="15"/>
  <c r="T810" i="15"/>
  <c r="L810" i="15"/>
  <c r="M810" i="15"/>
  <c r="X810" i="15"/>
  <c r="T811" i="15"/>
  <c r="L811" i="15"/>
  <c r="M811" i="15"/>
  <c r="X811" i="15"/>
  <c r="T300" i="15"/>
  <c r="L300" i="15"/>
  <c r="M300" i="15"/>
  <c r="X300" i="15"/>
  <c r="T252" i="15"/>
  <c r="L252" i="15"/>
  <c r="M252" i="15"/>
  <c r="X252" i="15"/>
  <c r="T282" i="15"/>
  <c r="L282" i="15"/>
  <c r="M282" i="15"/>
  <c r="X282" i="15"/>
  <c r="T693" i="15"/>
  <c r="L693" i="15"/>
  <c r="M693" i="15"/>
  <c r="X693" i="15"/>
  <c r="T828" i="15"/>
  <c r="L828" i="15"/>
  <c r="M828" i="15"/>
  <c r="X828" i="15"/>
  <c r="T572" i="15"/>
  <c r="L572" i="15"/>
  <c r="M572" i="15"/>
  <c r="X572" i="15"/>
  <c r="T198" i="15"/>
  <c r="L198" i="15"/>
  <c r="M198" i="15"/>
  <c r="X198" i="15"/>
  <c r="T73" i="15"/>
  <c r="L73" i="15"/>
  <c r="M73" i="15"/>
  <c r="X73" i="15"/>
  <c r="T796" i="15"/>
  <c r="L796" i="15"/>
  <c r="M796" i="15"/>
  <c r="X796" i="15"/>
  <c r="T402" i="15"/>
  <c r="L402" i="15"/>
  <c r="M402" i="15"/>
  <c r="X402" i="15"/>
  <c r="T288" i="15"/>
  <c r="L288" i="15"/>
  <c r="M288" i="15"/>
  <c r="X288" i="15"/>
  <c r="T755" i="15"/>
  <c r="L755" i="15"/>
  <c r="M755" i="15"/>
  <c r="X755" i="15"/>
  <c r="T241" i="15"/>
  <c r="L241" i="15"/>
  <c r="M241" i="15"/>
  <c r="X241" i="15"/>
  <c r="T132" i="15"/>
  <c r="L132" i="15"/>
  <c r="M132" i="15"/>
  <c r="X132" i="15"/>
  <c r="T81" i="15"/>
  <c r="L81" i="15"/>
  <c r="M81" i="15"/>
  <c r="X81" i="15"/>
  <c r="T851" i="15"/>
  <c r="L851" i="15"/>
  <c r="M851" i="15"/>
  <c r="X851" i="15"/>
  <c r="T597" i="15"/>
  <c r="L597" i="15"/>
  <c r="M597" i="15"/>
  <c r="X597" i="15"/>
  <c r="T618" i="15"/>
  <c r="L618" i="15"/>
  <c r="M618" i="15"/>
  <c r="X618" i="15"/>
  <c r="T611" i="15"/>
  <c r="L611" i="15"/>
  <c r="M611" i="15"/>
  <c r="X611" i="15"/>
  <c r="T223" i="15"/>
  <c r="L223" i="15"/>
  <c r="M223" i="15"/>
  <c r="X223" i="15"/>
  <c r="T101" i="15"/>
  <c r="L101" i="15"/>
  <c r="M101" i="15"/>
  <c r="X101" i="15"/>
  <c r="T139" i="15"/>
  <c r="L139" i="15"/>
  <c r="M139" i="15"/>
  <c r="X139" i="15"/>
  <c r="T224" i="15"/>
  <c r="L224" i="15"/>
  <c r="M224" i="15"/>
  <c r="X224" i="15"/>
  <c r="T23" i="15"/>
  <c r="L23" i="15"/>
  <c r="M23" i="15"/>
  <c r="X23" i="15"/>
  <c r="T147" i="15"/>
  <c r="L147" i="15"/>
  <c r="M147" i="15"/>
  <c r="X147" i="15"/>
  <c r="T721" i="15"/>
  <c r="L721" i="15"/>
  <c r="M721" i="15"/>
  <c r="X721" i="15"/>
  <c r="T382" i="15"/>
  <c r="L382" i="15"/>
  <c r="M382" i="15"/>
  <c r="X382" i="15"/>
  <c r="T565" i="15"/>
  <c r="L565" i="15"/>
  <c r="M565" i="15"/>
  <c r="X565" i="15"/>
  <c r="T56" i="15"/>
  <c r="L56" i="15"/>
  <c r="M56" i="15"/>
  <c r="X56" i="15"/>
  <c r="T443" i="15"/>
  <c r="L443" i="15"/>
  <c r="M443" i="15"/>
  <c r="X443" i="15"/>
  <c r="T269" i="15"/>
  <c r="L269" i="15"/>
  <c r="M269" i="15"/>
  <c r="X269" i="15"/>
  <c r="T632" i="15"/>
  <c r="L632" i="15"/>
  <c r="M632" i="15"/>
  <c r="X632" i="15"/>
  <c r="T57" i="15"/>
  <c r="L57" i="15"/>
  <c r="M57" i="15"/>
  <c r="X57" i="15"/>
  <c r="T403" i="15"/>
  <c r="L403" i="15"/>
  <c r="M403" i="15"/>
  <c r="X403" i="15"/>
  <c r="T173" i="15"/>
  <c r="L173" i="15"/>
  <c r="M173" i="15"/>
  <c r="X173" i="15"/>
  <c r="T517" i="15"/>
  <c r="L517" i="15"/>
  <c r="M517" i="15"/>
  <c r="X517" i="15"/>
  <c r="T383" i="15"/>
  <c r="L383" i="15"/>
  <c r="M383" i="15"/>
  <c r="X383" i="15"/>
  <c r="T61" i="15"/>
  <c r="L61" i="15"/>
  <c r="M61" i="15"/>
  <c r="X61" i="15"/>
  <c r="T475" i="15"/>
  <c r="L475" i="15"/>
  <c r="M475" i="15"/>
  <c r="X475" i="15"/>
  <c r="T623" i="15"/>
  <c r="L623" i="15"/>
  <c r="M623" i="15"/>
  <c r="X623" i="15"/>
  <c r="T573" i="15"/>
  <c r="L573" i="15"/>
  <c r="M573" i="15"/>
  <c r="X573" i="15"/>
  <c r="T671" i="15"/>
  <c r="L671" i="15"/>
  <c r="M671" i="15"/>
  <c r="X671" i="15"/>
  <c r="T242" i="15"/>
  <c r="L242" i="15"/>
  <c r="M242" i="15"/>
  <c r="X242" i="15"/>
  <c r="T639" i="15"/>
  <c r="L639" i="15"/>
  <c r="M639" i="15"/>
  <c r="X639" i="15"/>
  <c r="T20" i="15"/>
  <c r="L20" i="15"/>
  <c r="M20" i="15"/>
  <c r="X20" i="15"/>
  <c r="T210" i="15"/>
  <c r="L210" i="15"/>
  <c r="M210" i="15"/>
  <c r="X210" i="15"/>
  <c r="T665" i="15"/>
  <c r="L665" i="15"/>
  <c r="M665" i="15"/>
  <c r="X665" i="15"/>
  <c r="T801" i="15"/>
  <c r="L801" i="15"/>
  <c r="M801" i="15"/>
  <c r="X801" i="15"/>
  <c r="T750" i="15"/>
  <c r="L750" i="15"/>
  <c r="M750" i="15"/>
  <c r="X750" i="15"/>
  <c r="T465" i="15"/>
  <c r="L465" i="15"/>
  <c r="M465" i="15"/>
  <c r="X465" i="15"/>
  <c r="T709" i="15"/>
  <c r="L709" i="15"/>
  <c r="M709" i="15"/>
  <c r="X709" i="15"/>
  <c r="T41" i="15"/>
  <c r="L41" i="15"/>
  <c r="M41" i="15"/>
  <c r="X41" i="15"/>
  <c r="T140" i="15"/>
  <c r="L140" i="15"/>
  <c r="M140" i="15"/>
  <c r="X140" i="15"/>
  <c r="T476" i="15"/>
  <c r="L476" i="15"/>
  <c r="M476" i="15"/>
  <c r="X476" i="15"/>
  <c r="T477" i="15"/>
  <c r="L477" i="15"/>
  <c r="M477" i="15"/>
  <c r="X477" i="15"/>
  <c r="T42" i="15"/>
  <c r="L42" i="15"/>
  <c r="M42" i="15"/>
  <c r="X42" i="15"/>
  <c r="T804" i="15"/>
  <c r="L804" i="15"/>
  <c r="M804" i="15"/>
  <c r="X804" i="15"/>
  <c r="T253" i="15"/>
  <c r="L253" i="15"/>
  <c r="M253" i="15"/>
  <c r="X253" i="15"/>
  <c r="T433" i="15"/>
  <c r="L433" i="15"/>
  <c r="M433" i="15"/>
  <c r="X433" i="15"/>
  <c r="T341" i="15"/>
  <c r="L341" i="15"/>
  <c r="M341" i="15"/>
  <c r="X341" i="15"/>
  <c r="T184" i="15"/>
  <c r="L184" i="15"/>
  <c r="M184" i="15"/>
  <c r="X184" i="15"/>
  <c r="T846" i="15"/>
  <c r="L846" i="15"/>
  <c r="M846" i="15"/>
  <c r="X846" i="15"/>
  <c r="T688" i="15"/>
  <c r="L688" i="15"/>
  <c r="M688" i="15"/>
  <c r="X688" i="15"/>
  <c r="T612" i="15"/>
  <c r="L612" i="15"/>
  <c r="M612" i="15"/>
  <c r="X612" i="15"/>
  <c r="T812" i="15"/>
  <c r="L812" i="15"/>
  <c r="M812" i="15"/>
  <c r="X812" i="15"/>
  <c r="T82" i="15"/>
  <c r="L82" i="15"/>
  <c r="M82" i="15"/>
  <c r="X82" i="15"/>
  <c r="T444" i="15"/>
  <c r="L444" i="15"/>
  <c r="M444" i="15"/>
  <c r="X444" i="15"/>
  <c r="T778" i="15"/>
  <c r="L778" i="15"/>
  <c r="M778" i="15"/>
  <c r="X778" i="15"/>
  <c r="T813" i="15"/>
  <c r="L813" i="15"/>
  <c r="M813" i="15"/>
  <c r="X813" i="15"/>
  <c r="T412" i="15"/>
  <c r="L412" i="15"/>
  <c r="M412" i="15"/>
  <c r="X412" i="15"/>
  <c r="T327" i="15"/>
  <c r="L327" i="15"/>
  <c r="M327" i="15"/>
  <c r="X327" i="15"/>
  <c r="T133" i="15"/>
  <c r="L133" i="15"/>
  <c r="M133" i="15"/>
  <c r="X133" i="15"/>
  <c r="T270" i="15"/>
  <c r="L270" i="15"/>
  <c r="M270" i="15"/>
  <c r="X270" i="15"/>
  <c r="T6" i="15"/>
  <c r="L6" i="15"/>
  <c r="M6" i="15"/>
  <c r="X6" i="15"/>
  <c r="T74" i="15"/>
  <c r="L74" i="15"/>
  <c r="M74" i="15"/>
  <c r="X74" i="15"/>
  <c r="T751" i="15"/>
  <c r="L751" i="15"/>
  <c r="M751" i="15"/>
  <c r="X751" i="15"/>
  <c r="T496" i="15"/>
  <c r="L496" i="15"/>
  <c r="M496" i="15"/>
  <c r="X496" i="15"/>
  <c r="T536" i="15"/>
  <c r="L536" i="15"/>
  <c r="M536" i="15"/>
  <c r="X536" i="15"/>
  <c r="T185" i="15"/>
  <c r="L185" i="15"/>
  <c r="M185" i="15"/>
  <c r="X185" i="15"/>
  <c r="T391" i="15"/>
  <c r="L391" i="15"/>
  <c r="M391" i="15"/>
  <c r="X391" i="15"/>
  <c r="T328" i="15"/>
  <c r="L328" i="15"/>
  <c r="M328" i="15"/>
  <c r="X328" i="15"/>
  <c r="T211" i="15"/>
  <c r="L211" i="15"/>
  <c r="M211" i="15"/>
  <c r="X211" i="15"/>
  <c r="T413" i="15"/>
  <c r="L413" i="15"/>
  <c r="M413" i="15"/>
  <c r="X413" i="15"/>
  <c r="T527" i="15"/>
  <c r="L527" i="15"/>
  <c r="M527" i="15"/>
  <c r="X527" i="15"/>
  <c r="T487" i="15"/>
  <c r="L487" i="15"/>
  <c r="M487" i="15"/>
  <c r="X487" i="15"/>
  <c r="T123" i="15"/>
  <c r="L123" i="15"/>
  <c r="M123" i="15"/>
  <c r="X123" i="15"/>
  <c r="T116" i="15"/>
  <c r="L116" i="15"/>
  <c r="M116" i="15"/>
  <c r="X116" i="15"/>
  <c r="T12" i="15"/>
  <c r="L12" i="15"/>
  <c r="M12" i="15"/>
  <c r="X12" i="15"/>
  <c r="T174" i="15"/>
  <c r="L174" i="15"/>
  <c r="M174" i="15"/>
  <c r="X174" i="15"/>
  <c r="T774" i="15"/>
  <c r="L774" i="15"/>
  <c r="M774" i="15"/>
  <c r="X774" i="15"/>
  <c r="T657" i="15"/>
  <c r="L657" i="15"/>
  <c r="M657" i="15"/>
  <c r="X657" i="15"/>
  <c r="T802" i="15"/>
  <c r="L802" i="15"/>
  <c r="M802" i="15"/>
  <c r="X802" i="15"/>
  <c r="T724" i="15"/>
  <c r="L724" i="15"/>
  <c r="M724" i="15"/>
  <c r="X724" i="15"/>
  <c r="T141" i="15"/>
  <c r="L141" i="15"/>
  <c r="M141" i="15"/>
  <c r="X141" i="15"/>
  <c r="T148" i="15"/>
  <c r="L148" i="15"/>
  <c r="M148" i="15"/>
  <c r="X148" i="15"/>
  <c r="T142" i="15"/>
  <c r="L142" i="15"/>
  <c r="M142" i="15"/>
  <c r="X142" i="15"/>
  <c r="T598" i="15"/>
  <c r="L598" i="15"/>
  <c r="M598" i="15"/>
  <c r="X598" i="15"/>
  <c r="T175" i="15"/>
  <c r="L175" i="15"/>
  <c r="M175" i="15"/>
  <c r="X175" i="15"/>
  <c r="T787" i="15"/>
  <c r="L787" i="15"/>
  <c r="M787" i="15"/>
  <c r="X787" i="15"/>
  <c r="T192" i="15"/>
  <c r="L192" i="15"/>
  <c r="M192" i="15"/>
  <c r="X192" i="15"/>
  <c r="T254" i="15"/>
  <c r="L254" i="15"/>
  <c r="M254" i="15"/>
  <c r="X254" i="15"/>
  <c r="T823" i="15"/>
  <c r="L823" i="15"/>
  <c r="M823" i="15"/>
  <c r="X823" i="15"/>
  <c r="T715" i="15"/>
  <c r="L715" i="15"/>
  <c r="M715" i="15"/>
  <c r="X715" i="15"/>
  <c r="T15" i="15"/>
  <c r="L15" i="15"/>
  <c r="M15" i="15"/>
  <c r="X15" i="15"/>
  <c r="T731" i="15"/>
  <c r="L731" i="15"/>
  <c r="M731" i="15"/>
  <c r="X731" i="15"/>
  <c r="T21" i="15"/>
  <c r="L21" i="15"/>
  <c r="M21" i="15"/>
  <c r="X21" i="15"/>
  <c r="T43" i="15"/>
  <c r="L43" i="15"/>
  <c r="M43" i="15"/>
  <c r="X43" i="15"/>
  <c r="T758" i="15"/>
  <c r="L758" i="15"/>
  <c r="M758" i="15"/>
  <c r="X758" i="15"/>
  <c r="T580" i="15"/>
  <c r="L580" i="15"/>
  <c r="M580" i="15"/>
  <c r="X580" i="15"/>
  <c r="T640" i="15"/>
  <c r="L640" i="15"/>
  <c r="M640" i="15"/>
  <c r="X640" i="15"/>
  <c r="T102" i="15"/>
  <c r="L102" i="15"/>
  <c r="M102" i="15"/>
  <c r="X102" i="15"/>
  <c r="T633" i="15"/>
  <c r="L633" i="15"/>
  <c r="M633" i="15"/>
  <c r="X633" i="15"/>
  <c r="T289" i="15"/>
  <c r="L289" i="15"/>
  <c r="M289" i="15"/>
  <c r="X289" i="15"/>
  <c r="T29" i="15"/>
  <c r="L29" i="15"/>
  <c r="M29" i="15"/>
  <c r="X29" i="15"/>
  <c r="T850" i="15"/>
  <c r="L850" i="15"/>
  <c r="M850" i="15"/>
  <c r="X850" i="15"/>
  <c r="T243" i="15"/>
  <c r="L243" i="15"/>
  <c r="M243" i="15"/>
  <c r="X243" i="15"/>
  <c r="T255" i="15"/>
  <c r="L255" i="15"/>
  <c r="M255" i="15"/>
  <c r="X255" i="15"/>
  <c r="T166" i="15"/>
  <c r="L166" i="15"/>
  <c r="M166" i="15"/>
  <c r="X166" i="15"/>
  <c r="T478" i="15"/>
  <c r="L478" i="15"/>
  <c r="M478" i="15"/>
  <c r="X478" i="15"/>
  <c r="T837" i="15"/>
  <c r="L837" i="15"/>
  <c r="M837" i="15"/>
  <c r="X837" i="15"/>
  <c r="T302" i="15"/>
  <c r="L302" i="15"/>
  <c r="M302" i="15"/>
  <c r="X302" i="15"/>
  <c r="T543" i="15"/>
  <c r="L543" i="15"/>
  <c r="M543" i="15"/>
  <c r="X543" i="15"/>
  <c r="T361" i="15"/>
  <c r="L361" i="15"/>
  <c r="M361" i="15"/>
  <c r="X361" i="15"/>
  <c r="T783" i="15"/>
  <c r="L783" i="15"/>
  <c r="M783" i="15"/>
  <c r="X783" i="15"/>
  <c r="T256" i="15"/>
  <c r="L256" i="15"/>
  <c r="M256" i="15"/>
  <c r="X256" i="15"/>
  <c r="T7" i="15"/>
  <c r="L7" i="15"/>
  <c r="M7" i="15"/>
  <c r="X7" i="15"/>
  <c r="T557" i="15"/>
  <c r="L557" i="15"/>
  <c r="M557" i="15"/>
  <c r="X557" i="15"/>
  <c r="T779" i="15"/>
  <c r="L779" i="15"/>
  <c r="M779" i="15"/>
  <c r="X779" i="15"/>
  <c r="T149" i="15"/>
  <c r="L149" i="15"/>
  <c r="M149" i="15"/>
  <c r="X149" i="15"/>
  <c r="T805" i="15"/>
  <c r="L805" i="15"/>
  <c r="M805" i="15"/>
  <c r="X805" i="15"/>
  <c r="T679" i="15"/>
  <c r="L679" i="15"/>
  <c r="M679" i="15"/>
  <c r="X679" i="15"/>
  <c r="T694" i="15"/>
  <c r="L694" i="15"/>
  <c r="M694" i="15"/>
  <c r="X694" i="15"/>
  <c r="T193" i="15"/>
  <c r="L193" i="15"/>
  <c r="M193" i="15"/>
  <c r="X193" i="15"/>
  <c r="T342" i="15"/>
  <c r="L342" i="15"/>
  <c r="M342" i="15"/>
  <c r="X342" i="15"/>
  <c r="T698" i="15"/>
  <c r="L698" i="15"/>
  <c r="M698" i="15"/>
  <c r="X698" i="15"/>
  <c r="T372" i="15"/>
  <c r="L372" i="15"/>
  <c r="M372" i="15"/>
  <c r="X372" i="15"/>
  <c r="T544" i="15"/>
  <c r="L544" i="15"/>
  <c r="M544" i="15"/>
  <c r="X544" i="15"/>
  <c r="T660" i="15"/>
  <c r="L660" i="15"/>
  <c r="M660" i="15"/>
  <c r="X660" i="15"/>
  <c r="T428" i="15"/>
  <c r="L428" i="15"/>
  <c r="M428" i="15"/>
  <c r="X428" i="15"/>
  <c r="T283" i="15"/>
  <c r="L283" i="15"/>
  <c r="M283" i="15"/>
  <c r="X283" i="15"/>
  <c r="T666" i="15"/>
  <c r="L666" i="15"/>
  <c r="M666" i="15"/>
  <c r="X666" i="15"/>
  <c r="T93" i="15"/>
  <c r="L93" i="15"/>
  <c r="M93" i="15"/>
  <c r="X93" i="15"/>
  <c r="T599" i="15"/>
  <c r="L599" i="15"/>
  <c r="M599" i="15"/>
  <c r="X599" i="15"/>
  <c r="T158" i="15"/>
  <c r="L158" i="15"/>
  <c r="M158" i="15"/>
  <c r="X158" i="15"/>
  <c r="T75" i="15"/>
  <c r="L75" i="15"/>
  <c r="M75" i="15"/>
  <c r="X75" i="15"/>
  <c r="T445" i="15"/>
  <c r="L445" i="15"/>
  <c r="M445" i="15"/>
  <c r="X445" i="15"/>
  <c r="T574" i="15"/>
  <c r="L574" i="15"/>
  <c r="M574" i="15"/>
  <c r="X574" i="15"/>
  <c r="T83" i="15"/>
  <c r="L83" i="15"/>
  <c r="M83" i="15"/>
  <c r="X83" i="15"/>
  <c r="T392" i="15"/>
  <c r="L392" i="15"/>
  <c r="M392" i="15"/>
  <c r="X392" i="15"/>
  <c r="T84" i="15"/>
  <c r="L84" i="15"/>
  <c r="M84" i="15"/>
  <c r="X84" i="15"/>
  <c r="T225" i="15"/>
  <c r="L225" i="15"/>
  <c r="M225" i="15"/>
  <c r="X225" i="15"/>
  <c r="T528" i="15"/>
  <c r="L528" i="15"/>
  <c r="M528" i="15"/>
  <c r="X528" i="15"/>
  <c r="T479" i="15"/>
  <c r="L479" i="15"/>
  <c r="M479" i="15"/>
  <c r="X479" i="15"/>
  <c r="T545" i="15"/>
  <c r="L545" i="15"/>
  <c r="M545" i="15"/>
  <c r="X545" i="15"/>
  <c r="T624" i="15"/>
  <c r="L624" i="15"/>
  <c r="M624" i="15"/>
  <c r="X624" i="15"/>
  <c r="T414" i="15"/>
  <c r="L414" i="15"/>
  <c r="M414" i="15"/>
  <c r="X414" i="15"/>
  <c r="T680" i="15"/>
  <c r="L680" i="15"/>
  <c r="M680" i="15"/>
  <c r="X680" i="15"/>
  <c r="T738" i="15"/>
  <c r="L738" i="15"/>
  <c r="M738" i="15"/>
  <c r="X738" i="15"/>
  <c r="T226" i="15"/>
  <c r="L226" i="15"/>
  <c r="M226" i="15"/>
  <c r="X226" i="15"/>
  <c r="T186" i="15"/>
  <c r="L186" i="15"/>
  <c r="M186" i="15"/>
  <c r="X186" i="15"/>
  <c r="T312" i="15"/>
  <c r="L312" i="15"/>
  <c r="M312" i="15"/>
  <c r="X312" i="15"/>
  <c r="T619" i="15"/>
  <c r="L619" i="15"/>
  <c r="M619" i="15"/>
  <c r="X619" i="15"/>
  <c r="T575" i="15"/>
  <c r="L575" i="15"/>
  <c r="M575" i="15"/>
  <c r="X575" i="15"/>
  <c r="T687" i="15"/>
  <c r="L687" i="15"/>
  <c r="M687" i="15"/>
  <c r="X687" i="15"/>
  <c r="T699" i="15"/>
  <c r="L699" i="15"/>
  <c r="M699" i="15"/>
  <c r="X699" i="15"/>
  <c r="T829" i="15"/>
  <c r="L829" i="15"/>
  <c r="M829" i="15"/>
  <c r="X829" i="15"/>
  <c r="T768" i="15"/>
  <c r="L768" i="15"/>
  <c r="M768" i="15"/>
  <c r="X768" i="15"/>
  <c r="T650" i="15"/>
  <c r="L650" i="15"/>
  <c r="M650" i="15"/>
  <c r="X650" i="15"/>
  <c r="T362" i="15"/>
  <c r="L362" i="15"/>
  <c r="M362" i="15"/>
  <c r="X362" i="15"/>
  <c r="T415" i="15"/>
  <c r="L415" i="15"/>
  <c r="M415" i="15"/>
  <c r="X415" i="15"/>
  <c r="T546" i="15"/>
  <c r="L546" i="15"/>
  <c r="M546" i="15"/>
  <c r="X546" i="15"/>
  <c r="T176" i="15"/>
  <c r="L176" i="15"/>
  <c r="M176" i="15"/>
  <c r="X176" i="15"/>
  <c r="T284" i="15"/>
  <c r="L284" i="15"/>
  <c r="M284" i="15"/>
  <c r="X284" i="15"/>
  <c r="T187" i="15"/>
  <c r="L187" i="15"/>
  <c r="M187" i="15"/>
  <c r="X187" i="15"/>
  <c r="T605" i="15"/>
  <c r="L605" i="15"/>
  <c r="M605" i="15"/>
  <c r="X605" i="15"/>
  <c r="T480" i="15"/>
  <c r="L480" i="15"/>
  <c r="M480" i="15"/>
  <c r="X480" i="15"/>
  <c r="T718" i="15"/>
  <c r="L718" i="15"/>
  <c r="M718" i="15"/>
  <c r="X718" i="15"/>
  <c r="T303" i="15"/>
  <c r="L303" i="15"/>
  <c r="M303" i="15"/>
  <c r="X303" i="15"/>
  <c r="T227" i="15"/>
  <c r="L227" i="15"/>
  <c r="M227" i="15"/>
  <c r="X227" i="15"/>
  <c r="T613" i="15"/>
  <c r="L613" i="15"/>
  <c r="M613" i="15"/>
  <c r="X613" i="15"/>
  <c r="T159" i="15"/>
  <c r="L159" i="15"/>
  <c r="M159" i="15"/>
  <c r="X159" i="15"/>
  <c r="T143" i="15"/>
  <c r="L143" i="15"/>
  <c r="M143" i="15"/>
  <c r="X143" i="15"/>
  <c r="T8" i="15"/>
  <c r="L8" i="15"/>
  <c r="M8" i="15"/>
  <c r="X8" i="15"/>
  <c r="T134" i="15"/>
  <c r="L134" i="15"/>
  <c r="M134" i="15"/>
  <c r="X134" i="15"/>
  <c r="T446" i="15"/>
  <c r="L446" i="15"/>
  <c r="M446" i="15"/>
  <c r="X446" i="15"/>
  <c r="T644" i="15"/>
  <c r="L644" i="15"/>
  <c r="M644" i="15"/>
  <c r="X644" i="15"/>
  <c r="T244" i="15"/>
  <c r="L244" i="15"/>
  <c r="M244" i="15"/>
  <c r="X244" i="15"/>
  <c r="T177" i="15"/>
  <c r="L177" i="15"/>
  <c r="M177" i="15"/>
  <c r="X177" i="15"/>
  <c r="T178" i="15"/>
  <c r="L178" i="15"/>
  <c r="M178" i="15"/>
  <c r="X178" i="15"/>
  <c r="T290" i="15"/>
  <c r="L290" i="15"/>
  <c r="M290" i="15"/>
  <c r="X290" i="15"/>
  <c r="T558" i="15"/>
  <c r="L558" i="15"/>
  <c r="M558" i="15"/>
  <c r="X558" i="15"/>
  <c r="T94" i="15"/>
  <c r="L94" i="15"/>
  <c r="M94" i="15"/>
  <c r="X94" i="15"/>
  <c r="T144" i="15"/>
  <c r="L144" i="15"/>
  <c r="M144" i="15"/>
  <c r="X144" i="15"/>
  <c r="T404" i="15"/>
  <c r="L404" i="15"/>
  <c r="M404" i="15"/>
  <c r="X404" i="15"/>
  <c r="T826" i="15"/>
  <c r="L826" i="15"/>
  <c r="M826" i="15"/>
  <c r="X826" i="15"/>
  <c r="T497" i="15"/>
  <c r="L497" i="15"/>
  <c r="M497" i="15"/>
  <c r="X497" i="15"/>
  <c r="T553" i="15"/>
  <c r="L553" i="15"/>
  <c r="M553" i="15"/>
  <c r="X553" i="15"/>
  <c r="T620" i="15"/>
  <c r="L620" i="15"/>
  <c r="M620" i="15"/>
  <c r="X620" i="15"/>
  <c r="T30" i="15"/>
  <c r="L30" i="15"/>
  <c r="M30" i="15"/>
  <c r="X30" i="15"/>
  <c r="T167" i="15"/>
  <c r="L167" i="15"/>
  <c r="M167" i="15"/>
  <c r="X167" i="15"/>
  <c r="T498" i="15"/>
  <c r="L498" i="15"/>
  <c r="M498" i="15"/>
  <c r="X498" i="15"/>
  <c r="T329" i="15"/>
  <c r="L329" i="15"/>
  <c r="M329" i="15"/>
  <c r="X329" i="15"/>
  <c r="T271" i="15"/>
  <c r="L271" i="15"/>
  <c r="M271" i="15"/>
  <c r="X271" i="15"/>
  <c r="T212" i="15"/>
  <c r="L212" i="15"/>
  <c r="M212" i="15"/>
  <c r="X212" i="15"/>
  <c r="T228" i="15"/>
  <c r="L228" i="15"/>
  <c r="M228" i="15"/>
  <c r="X228" i="15"/>
  <c r="T229" i="15"/>
  <c r="L229" i="15"/>
  <c r="M229" i="15"/>
  <c r="X229" i="15"/>
  <c r="T690" i="15"/>
  <c r="L690" i="15"/>
  <c r="M690" i="15"/>
  <c r="X690" i="15"/>
  <c r="T488" i="15"/>
  <c r="L488" i="15"/>
  <c r="M488" i="15"/>
  <c r="X488" i="15"/>
  <c r="T481" i="15"/>
  <c r="L481" i="15"/>
  <c r="M481" i="15"/>
  <c r="X481" i="15"/>
  <c r="T62" i="15"/>
  <c r="L62" i="15"/>
  <c r="M62" i="15"/>
  <c r="X62" i="15"/>
  <c r="T583" i="15"/>
  <c r="L583" i="15"/>
  <c r="M583" i="15"/>
  <c r="X583" i="15"/>
  <c r="T63" i="15"/>
  <c r="L63" i="15"/>
  <c r="M63" i="15"/>
  <c r="X63" i="15"/>
  <c r="T566" i="15"/>
  <c r="L566" i="15"/>
  <c r="M566" i="15"/>
  <c r="X566" i="15"/>
  <c r="T818" i="15"/>
  <c r="L818" i="15"/>
  <c r="M818" i="15"/>
  <c r="X818" i="15"/>
  <c r="T466" i="15"/>
  <c r="L466" i="15"/>
  <c r="M466" i="15"/>
  <c r="X466" i="15"/>
  <c r="T467" i="15"/>
  <c r="L467" i="15"/>
  <c r="M467" i="15"/>
  <c r="X467" i="15"/>
  <c r="T734" i="15"/>
  <c r="L734" i="15"/>
  <c r="M734" i="15"/>
  <c r="X734" i="15"/>
  <c r="T285" i="15"/>
  <c r="L285" i="15"/>
  <c r="M285" i="15"/>
  <c r="X285" i="15"/>
  <c r="T584" i="15"/>
  <c r="L584" i="15"/>
  <c r="M584" i="15"/>
  <c r="X584" i="15"/>
  <c r="T797" i="15"/>
  <c r="L797" i="15"/>
  <c r="M797" i="15"/>
  <c r="X797" i="15"/>
  <c r="T468" i="15"/>
  <c r="L468" i="15"/>
  <c r="M468" i="15"/>
  <c r="X468" i="15"/>
  <c r="T188" i="15"/>
  <c r="L188" i="15"/>
  <c r="M188" i="15"/>
  <c r="X188" i="15"/>
  <c r="T735" i="15"/>
  <c r="L735" i="15"/>
  <c r="M735" i="15"/>
  <c r="X735" i="15"/>
  <c r="T447" i="15"/>
  <c r="L447" i="15"/>
  <c r="M447" i="15"/>
  <c r="X447" i="15"/>
  <c r="T448" i="15"/>
  <c r="L448" i="15"/>
  <c r="M448" i="15"/>
  <c r="X448" i="15"/>
  <c r="T150" i="15"/>
  <c r="L150" i="15"/>
  <c r="M150" i="15"/>
  <c r="X150" i="15"/>
  <c r="T31" i="15"/>
  <c r="L31" i="15"/>
  <c r="M31" i="15"/>
  <c r="X31" i="15"/>
  <c r="T313" i="15"/>
  <c r="L313" i="15"/>
  <c r="M313" i="15"/>
  <c r="X313" i="15"/>
  <c r="T117" i="15"/>
  <c r="L117" i="15"/>
  <c r="M117" i="15"/>
  <c r="X117" i="15"/>
  <c r="T393" i="15"/>
  <c r="L393" i="15"/>
  <c r="M393" i="15"/>
  <c r="X393" i="15"/>
  <c r="T824" i="15"/>
  <c r="L824" i="15"/>
  <c r="M824" i="15"/>
  <c r="X824" i="15"/>
  <c r="T600" i="15"/>
  <c r="L600" i="15"/>
  <c r="M600" i="15"/>
  <c r="X600" i="15"/>
  <c r="T681" i="15"/>
  <c r="L681" i="15"/>
  <c r="M681" i="15"/>
  <c r="X681" i="15"/>
  <c r="T363" i="15"/>
  <c r="L363" i="15"/>
  <c r="M363" i="15"/>
  <c r="X363" i="15"/>
  <c r="T658" i="15"/>
  <c r="L658" i="15"/>
  <c r="M658" i="15"/>
  <c r="X658" i="15"/>
  <c r="T457" i="15"/>
  <c r="L457" i="15"/>
  <c r="M457" i="15"/>
  <c r="X457" i="15"/>
  <c r="T352" i="15"/>
  <c r="L352" i="15"/>
  <c r="M352" i="15"/>
  <c r="X352" i="15"/>
  <c r="T199" i="15"/>
  <c r="L199" i="15"/>
  <c r="M199" i="15"/>
  <c r="X199" i="15"/>
  <c r="T330" i="15"/>
  <c r="L330" i="15"/>
  <c r="M330" i="15"/>
  <c r="X330" i="15"/>
  <c r="T601" i="15"/>
  <c r="L601" i="15"/>
  <c r="M601" i="15"/>
  <c r="X601" i="15"/>
  <c r="T710" i="15"/>
  <c r="L710" i="15"/>
  <c r="M710" i="15"/>
  <c r="X710" i="15"/>
  <c r="T118" i="15"/>
  <c r="L118" i="15"/>
  <c r="M118" i="15"/>
  <c r="X118" i="15"/>
  <c r="T711" i="15"/>
  <c r="L711" i="15"/>
  <c r="M711" i="15"/>
  <c r="X711" i="15"/>
  <c r="T230" i="15"/>
  <c r="L230" i="15"/>
  <c r="M230" i="15"/>
  <c r="X230" i="15"/>
  <c r="T499" i="15"/>
  <c r="L499" i="15"/>
  <c r="M499" i="15"/>
  <c r="X499" i="15"/>
  <c r="T726" i="15"/>
  <c r="L726" i="15"/>
  <c r="M726" i="15"/>
  <c r="X726" i="15"/>
  <c r="T304" i="15"/>
  <c r="L304" i="15"/>
  <c r="M304" i="15"/>
  <c r="X304" i="15"/>
  <c r="T32" i="15"/>
  <c r="L32" i="15"/>
  <c r="M32" i="15"/>
  <c r="X32" i="15"/>
  <c r="T51" i="15"/>
  <c r="L51" i="15"/>
  <c r="M51" i="15"/>
  <c r="X51" i="15"/>
  <c r="T529" i="15"/>
  <c r="L529" i="15"/>
  <c r="M529" i="15"/>
  <c r="X529" i="15"/>
  <c r="T712" i="15"/>
  <c r="L712" i="15"/>
  <c r="M712" i="15"/>
  <c r="X712" i="15"/>
  <c r="T700" i="15"/>
  <c r="L700" i="15"/>
  <c r="M700" i="15"/>
  <c r="X700" i="15"/>
  <c r="T76" i="15"/>
  <c r="L76" i="15"/>
  <c r="M76" i="15"/>
  <c r="X76" i="15"/>
  <c r="T213" i="15"/>
  <c r="L213" i="15"/>
  <c r="M213" i="15"/>
  <c r="X213" i="15"/>
  <c r="T482" i="15"/>
  <c r="L482" i="15"/>
  <c r="M482" i="15"/>
  <c r="X482" i="15"/>
  <c r="T585" i="15"/>
  <c r="L585" i="15"/>
  <c r="M585" i="15"/>
  <c r="X585" i="15"/>
  <c r="T449" i="15"/>
  <c r="L449" i="15"/>
  <c r="M449" i="15"/>
  <c r="X449" i="15"/>
  <c r="T592" i="15"/>
  <c r="L592" i="15"/>
  <c r="M592" i="15"/>
  <c r="X592" i="15"/>
  <c r="T394" i="15"/>
  <c r="L394" i="15"/>
  <c r="M394" i="15"/>
  <c r="X394" i="15"/>
  <c r="T625" i="15"/>
  <c r="L625" i="15"/>
  <c r="M625" i="15"/>
  <c r="X625" i="15"/>
  <c r="T189" i="15"/>
  <c r="L189" i="15"/>
  <c r="M189" i="15"/>
  <c r="X189" i="15"/>
  <c r="T537" i="15"/>
  <c r="L537" i="15"/>
  <c r="M537" i="15"/>
  <c r="X537" i="15"/>
  <c r="T245" i="15"/>
  <c r="L245" i="15"/>
  <c r="M245" i="15"/>
  <c r="X245" i="15"/>
  <c r="T634" i="15"/>
  <c r="L634" i="15"/>
  <c r="M634" i="15"/>
  <c r="X634" i="15"/>
  <c r="T759" i="15"/>
  <c r="L759" i="15"/>
  <c r="M759" i="15"/>
  <c r="X759" i="15"/>
  <c r="T124" i="15"/>
  <c r="L124" i="15"/>
  <c r="M124" i="15"/>
  <c r="X124" i="15"/>
  <c r="T716" i="15"/>
  <c r="L716" i="15"/>
  <c r="M716" i="15"/>
  <c r="X716" i="15"/>
  <c r="T77" i="15"/>
  <c r="L77" i="15"/>
  <c r="M77" i="15"/>
  <c r="X77" i="15"/>
  <c r="T200" i="15"/>
  <c r="L200" i="15"/>
  <c r="M200" i="15"/>
  <c r="X200" i="15"/>
  <c r="T343" i="15"/>
  <c r="L343" i="15"/>
  <c r="M343" i="15"/>
  <c r="X343" i="15"/>
  <c r="T151" i="15"/>
  <c r="L151" i="15"/>
  <c r="M151" i="15"/>
  <c r="X151" i="15"/>
  <c r="T626" i="15"/>
  <c r="L626" i="15"/>
  <c r="M626" i="15"/>
  <c r="X626" i="15"/>
  <c r="T179" i="15"/>
  <c r="L179" i="15"/>
  <c r="M179" i="15"/>
  <c r="X179" i="15"/>
  <c r="T719" i="15"/>
  <c r="L719" i="15"/>
  <c r="M719" i="15"/>
  <c r="X719" i="15"/>
  <c r="T291" i="15"/>
  <c r="L291" i="15"/>
  <c r="M291" i="15"/>
  <c r="X291" i="15"/>
  <c r="T832" i="15"/>
  <c r="L832" i="15"/>
  <c r="M832" i="15"/>
  <c r="X832" i="15"/>
  <c r="T4" i="15"/>
  <c r="L4" i="15"/>
  <c r="M4" i="15"/>
  <c r="X4" i="15"/>
  <c r="T78" i="15"/>
  <c r="L78" i="15"/>
  <c r="M78" i="15"/>
  <c r="X78" i="15"/>
  <c r="T621" i="15"/>
  <c r="L621" i="15"/>
  <c r="M621" i="15"/>
  <c r="X621" i="15"/>
  <c r="T292" i="15"/>
  <c r="L292" i="15"/>
  <c r="M292" i="15"/>
  <c r="X292" i="15"/>
  <c r="T661" i="15"/>
  <c r="L661" i="15"/>
  <c r="M661" i="15"/>
  <c r="X661" i="15"/>
  <c r="T775" i="15"/>
  <c r="L775" i="15"/>
  <c r="M775" i="15"/>
  <c r="X775" i="15"/>
  <c r="T286" i="15"/>
  <c r="L286" i="15"/>
  <c r="M286" i="15"/>
  <c r="X286" i="15"/>
  <c r="T85" i="15"/>
  <c r="L85" i="15"/>
  <c r="M85" i="15"/>
  <c r="X85" i="15"/>
  <c r="T257" i="15"/>
  <c r="L257" i="15"/>
  <c r="M257" i="15"/>
  <c r="X257" i="15"/>
  <c r="T769" i="15"/>
  <c r="L769" i="15"/>
  <c r="M769" i="15"/>
  <c r="X769" i="15"/>
  <c r="T790" i="15"/>
  <c r="L790" i="15"/>
  <c r="M790" i="15"/>
  <c r="X790" i="15"/>
  <c r="T538" i="15"/>
  <c r="L538" i="15"/>
  <c r="M538" i="15"/>
  <c r="X538" i="15"/>
  <c r="T416" i="15"/>
  <c r="L416" i="15"/>
  <c r="M416" i="15"/>
  <c r="X416" i="15"/>
  <c r="T9" i="15"/>
  <c r="L9" i="15"/>
  <c r="M9" i="15"/>
  <c r="X9" i="15"/>
  <c r="T52" i="15"/>
  <c r="L52" i="15"/>
  <c r="M52" i="15"/>
  <c r="X52" i="15"/>
  <c r="T593" i="15"/>
  <c r="L593" i="15"/>
  <c r="M593" i="15"/>
  <c r="X593" i="15"/>
  <c r="T214" i="15"/>
  <c r="L214" i="15"/>
  <c r="M214" i="15"/>
  <c r="X214" i="15"/>
  <c r="T437" i="15"/>
  <c r="L437" i="15"/>
  <c r="M437" i="15"/>
  <c r="X437" i="15"/>
  <c r="T586" i="15"/>
  <c r="L586" i="15"/>
  <c r="M586" i="15"/>
  <c r="X586" i="15"/>
  <c r="T518" i="15"/>
  <c r="L518" i="15"/>
  <c r="M518" i="15"/>
  <c r="X518" i="15"/>
  <c r="T741" i="15"/>
  <c r="L741" i="15"/>
  <c r="M741" i="15"/>
  <c r="X741" i="15"/>
  <c r="T742" i="15"/>
  <c r="L742" i="15"/>
  <c r="M742" i="15"/>
  <c r="X742" i="15"/>
  <c r="T246" i="15"/>
  <c r="L246" i="15"/>
  <c r="M246" i="15"/>
  <c r="X246" i="15"/>
  <c r="T450" i="15"/>
  <c r="L450" i="15"/>
  <c r="M450" i="15"/>
  <c r="X450" i="15"/>
  <c r="T458" i="15"/>
  <c r="L458" i="15"/>
  <c r="M458" i="15"/>
  <c r="X458" i="15"/>
  <c r="T833" i="15"/>
  <c r="L833" i="15"/>
  <c r="M833" i="15"/>
  <c r="X833" i="15"/>
  <c r="T507" i="15"/>
  <c r="L507" i="15"/>
  <c r="M507" i="15"/>
  <c r="X507" i="15"/>
  <c r="T417" i="15"/>
  <c r="L417" i="15"/>
  <c r="M417" i="15"/>
  <c r="X417" i="15"/>
  <c r="T691" i="15"/>
  <c r="L691" i="15"/>
  <c r="M691" i="15"/>
  <c r="X691" i="15"/>
  <c r="T64" i="15"/>
  <c r="L64" i="15"/>
  <c r="M64" i="15"/>
  <c r="X64" i="15"/>
  <c r="T344" i="15"/>
  <c r="L344" i="15"/>
  <c r="M344" i="15"/>
  <c r="X344" i="15"/>
  <c r="T672" i="15"/>
  <c r="L672" i="15"/>
  <c r="M672" i="15"/>
  <c r="X672" i="15"/>
  <c r="T405" i="15"/>
  <c r="L405" i="15"/>
  <c r="M405" i="15"/>
  <c r="X405" i="15"/>
  <c r="T180" i="15"/>
  <c r="L180" i="15"/>
  <c r="M180" i="15"/>
  <c r="X180" i="15"/>
  <c r="T190" i="15"/>
  <c r="L190" i="15"/>
  <c r="M190" i="15"/>
  <c r="X190" i="15"/>
  <c r="T231" i="15"/>
  <c r="L231" i="15"/>
  <c r="M231" i="15"/>
  <c r="X231" i="15"/>
  <c r="T95" i="15"/>
  <c r="L95" i="15"/>
  <c r="M95" i="15"/>
  <c r="X95" i="15"/>
  <c r="T201" i="15"/>
  <c r="L201" i="15"/>
  <c r="M201" i="15"/>
  <c r="X201" i="15"/>
  <c r="T483" i="15"/>
  <c r="L483" i="15"/>
  <c r="M483" i="15"/>
  <c r="X483" i="15"/>
  <c r="T780" i="15"/>
  <c r="L780" i="15"/>
  <c r="M780" i="15"/>
  <c r="X780" i="15"/>
  <c r="T345" i="15"/>
  <c r="L345" i="15"/>
  <c r="M345" i="15"/>
  <c r="X345" i="15"/>
  <c r="T346" i="15"/>
  <c r="L346" i="15"/>
  <c r="M346" i="15"/>
  <c r="X346" i="15"/>
  <c r="T489" i="15"/>
  <c r="L489" i="15"/>
  <c r="M489" i="15"/>
  <c r="X489" i="15"/>
  <c r="T848" i="15"/>
  <c r="L848" i="15"/>
  <c r="M848" i="15"/>
  <c r="X848" i="15"/>
  <c r="T587" i="15"/>
  <c r="L587" i="15"/>
  <c r="M587" i="15"/>
  <c r="X587" i="15"/>
  <c r="T756" i="15"/>
  <c r="L756" i="15"/>
  <c r="M756" i="15"/>
  <c r="X756" i="15"/>
  <c r="T645" i="15"/>
  <c r="L645" i="15"/>
  <c r="M645" i="15"/>
  <c r="X645" i="15"/>
  <c r="T781" i="15"/>
  <c r="L781" i="15"/>
  <c r="M781" i="15"/>
  <c r="X781" i="15"/>
  <c r="T695" i="15"/>
  <c r="L695" i="15"/>
  <c r="M695" i="15"/>
  <c r="X695" i="15"/>
  <c r="T635" i="15"/>
  <c r="L635" i="15"/>
  <c r="M635" i="15"/>
  <c r="X635" i="15"/>
  <c r="T35" i="15"/>
  <c r="L35" i="15"/>
  <c r="M35" i="15"/>
  <c r="X35" i="15"/>
  <c r="T247" i="15"/>
  <c r="L247" i="15"/>
  <c r="M247" i="15"/>
  <c r="X247" i="15"/>
  <c r="T331" i="15"/>
  <c r="L331" i="15"/>
  <c r="M331" i="15"/>
  <c r="X331" i="15"/>
  <c r="T682" i="15"/>
  <c r="L682" i="15"/>
  <c r="M682" i="15"/>
  <c r="X682" i="15"/>
  <c r="T287" i="15"/>
  <c r="L287" i="15"/>
  <c r="M287" i="15"/>
  <c r="X287" i="15"/>
  <c r="T36" i="15"/>
  <c r="L36" i="15"/>
  <c r="M36" i="15"/>
  <c r="X36" i="15"/>
  <c r="T490" i="15"/>
  <c r="L490" i="15"/>
  <c r="M490" i="15"/>
  <c r="X490" i="15"/>
  <c r="T530" i="15"/>
  <c r="L530" i="15"/>
  <c r="M530" i="15"/>
  <c r="X530" i="15"/>
  <c r="T353" i="15"/>
  <c r="L353" i="15"/>
  <c r="M353" i="15"/>
  <c r="X353" i="15"/>
  <c r="T434" i="15"/>
  <c r="L434" i="15"/>
  <c r="M434" i="15"/>
  <c r="X434" i="15"/>
  <c r="T125" i="15"/>
  <c r="L125" i="15"/>
  <c r="M125" i="15"/>
  <c r="X125" i="15"/>
  <c r="T673" i="15"/>
  <c r="L673" i="15"/>
  <c r="M673" i="15"/>
  <c r="X673" i="15"/>
  <c r="T438" i="15"/>
  <c r="L438" i="15"/>
  <c r="M438" i="15"/>
  <c r="X438" i="15"/>
  <c r="T845" i="15"/>
  <c r="L845" i="15"/>
  <c r="M845" i="15"/>
  <c r="X845" i="15"/>
  <c r="T614" i="15"/>
  <c r="L614" i="15"/>
  <c r="M614" i="15"/>
  <c r="X614" i="15"/>
  <c r="T567" i="15"/>
  <c r="L567" i="15"/>
  <c r="M567" i="15"/>
  <c r="X567" i="15"/>
  <c r="T152" i="15"/>
  <c r="L152" i="15"/>
  <c r="M152" i="15"/>
  <c r="X152" i="15"/>
  <c r="T16" i="15"/>
  <c r="L16" i="15"/>
  <c r="M16" i="15"/>
  <c r="X16" i="15"/>
  <c r="T418" i="15"/>
  <c r="L418" i="15"/>
  <c r="M418" i="15"/>
  <c r="X418" i="15"/>
  <c r="T500" i="15"/>
  <c r="L500" i="15"/>
  <c r="M500" i="15"/>
  <c r="X500" i="15"/>
  <c r="T160" i="15"/>
  <c r="L160" i="15"/>
  <c r="M160" i="15"/>
  <c r="X160" i="15"/>
  <c r="T701" i="15"/>
  <c r="L701" i="15"/>
  <c r="M701" i="15"/>
  <c r="X701" i="15"/>
  <c r="T469" i="15"/>
  <c r="L469" i="15"/>
  <c r="M469" i="15"/>
  <c r="X469" i="15"/>
  <c r="T153" i="15"/>
  <c r="L153" i="15"/>
  <c r="M153" i="15"/>
  <c r="X153" i="15"/>
  <c r="T743" i="15"/>
  <c r="L743" i="15"/>
  <c r="M743" i="15"/>
  <c r="X743" i="15"/>
  <c r="T202" i="15"/>
  <c r="L202" i="15"/>
  <c r="M202" i="15"/>
  <c r="X202" i="15"/>
  <c r="T588" i="15"/>
  <c r="L588" i="15"/>
  <c r="M588" i="15"/>
  <c r="X588" i="15"/>
  <c r="T697" i="15"/>
  <c r="L697" i="15"/>
  <c r="M697" i="15"/>
  <c r="X697" i="15"/>
  <c r="T323" i="15"/>
  <c r="L323" i="15"/>
  <c r="M323" i="15"/>
  <c r="X323" i="15"/>
  <c r="T332" i="15"/>
  <c r="L332" i="15"/>
  <c r="M332" i="15"/>
  <c r="X332" i="15"/>
  <c r="T215" i="15"/>
  <c r="L215" i="15"/>
  <c r="M215" i="15"/>
  <c r="X215" i="15"/>
  <c r="T364" i="15"/>
  <c r="L364" i="15"/>
  <c r="M364" i="15"/>
  <c r="X364" i="15"/>
  <c r="T314" i="15"/>
  <c r="L314" i="15"/>
  <c r="M314" i="15"/>
  <c r="X314" i="15"/>
  <c r="T354" i="15"/>
  <c r="L354" i="15"/>
  <c r="M354" i="15"/>
  <c r="X354" i="15"/>
  <c r="T103" i="15"/>
  <c r="L103" i="15"/>
  <c r="M103" i="15"/>
  <c r="X103" i="15"/>
  <c r="T96" i="15"/>
  <c r="L96" i="15"/>
  <c r="M96" i="15"/>
  <c r="X96" i="15"/>
  <c r="T232" i="15"/>
  <c r="L232" i="15"/>
  <c r="M232" i="15"/>
  <c r="X232" i="15"/>
  <c r="T395" i="15"/>
  <c r="L395" i="15"/>
  <c r="M395" i="15"/>
  <c r="X395" i="15"/>
  <c r="T519" i="15"/>
  <c r="L519" i="15"/>
  <c r="M519" i="15"/>
  <c r="X519" i="15"/>
  <c r="T154" i="15"/>
  <c r="L154" i="15"/>
  <c r="M154" i="15"/>
  <c r="X154" i="15"/>
  <c r="T508" i="15"/>
  <c r="L508" i="15"/>
  <c r="M508" i="15"/>
  <c r="X508" i="15"/>
  <c r="T97" i="15"/>
  <c r="L97" i="15"/>
  <c r="M97" i="15"/>
  <c r="X97" i="15"/>
  <c r="T2" i="15"/>
  <c r="M2" i="15"/>
  <c r="X2" i="15"/>
  <c r="T589" i="15"/>
  <c r="L589" i="15"/>
  <c r="M589" i="15"/>
  <c r="X589" i="15"/>
  <c r="T384" i="15"/>
  <c r="L384" i="15"/>
  <c r="M384" i="15"/>
  <c r="X384" i="15"/>
  <c r="T419" i="15"/>
  <c r="L419" i="15"/>
  <c r="M419" i="15"/>
  <c r="X419" i="15"/>
  <c r="T272" i="15"/>
  <c r="L272" i="15"/>
  <c r="M272" i="15"/>
  <c r="X272" i="15"/>
  <c r="T86" i="15"/>
  <c r="L86" i="15"/>
  <c r="M86" i="15"/>
  <c r="X86" i="15"/>
  <c r="T347" i="15"/>
  <c r="L347" i="15"/>
  <c r="M347" i="15"/>
  <c r="X347" i="15"/>
  <c r="T355" i="15"/>
  <c r="L355" i="15"/>
  <c r="M355" i="15"/>
  <c r="X355" i="15"/>
  <c r="T770" i="15"/>
  <c r="L770" i="15"/>
  <c r="M770" i="15"/>
  <c r="X770" i="15"/>
  <c r="T406" i="15"/>
  <c r="L406" i="15"/>
  <c r="M406" i="15"/>
  <c r="X406" i="15"/>
  <c r="T764" i="15"/>
  <c r="L764" i="15"/>
  <c r="M764" i="15"/>
  <c r="X764" i="15"/>
  <c r="T315" i="15"/>
  <c r="L315" i="15"/>
  <c r="M315" i="15"/>
  <c r="X315" i="15"/>
  <c r="T509" i="15"/>
  <c r="L509" i="15"/>
  <c r="M509" i="15"/>
  <c r="X509" i="15"/>
  <c r="T181" i="15"/>
  <c r="L181" i="15"/>
  <c r="M181" i="15"/>
  <c r="X181" i="15"/>
  <c r="T459" i="15"/>
  <c r="L459" i="15"/>
  <c r="M459" i="15"/>
  <c r="X459" i="15"/>
  <c r="T776" i="15"/>
  <c r="L776" i="15"/>
  <c r="M776" i="15"/>
  <c r="X776" i="15"/>
  <c r="T501" i="15"/>
  <c r="L501" i="15"/>
  <c r="M501" i="15"/>
  <c r="X501" i="15"/>
  <c r="T420" i="15"/>
  <c r="L420" i="15"/>
  <c r="M420" i="15"/>
  <c r="X420" i="15"/>
  <c r="T305" i="15"/>
  <c r="L305" i="15"/>
  <c r="M305" i="15"/>
  <c r="X305" i="15"/>
  <c r="T615" i="15"/>
  <c r="L615" i="15"/>
  <c r="M615" i="15"/>
  <c r="X615" i="15"/>
  <c r="T784" i="15"/>
  <c r="L784" i="15"/>
  <c r="M784" i="15"/>
  <c r="X784" i="15"/>
  <c r="T161" i="15"/>
  <c r="L161" i="15"/>
  <c r="M161" i="15"/>
  <c r="X161" i="15"/>
  <c r="T293" i="15"/>
  <c r="L293" i="15"/>
  <c r="M293" i="15"/>
  <c r="X293" i="15"/>
  <c r="T145" i="15"/>
  <c r="L145" i="15"/>
  <c r="M145" i="15"/>
  <c r="X145" i="15"/>
  <c r="T842" i="15"/>
  <c r="L842" i="15"/>
  <c r="M842" i="15"/>
  <c r="X842" i="15"/>
  <c r="T162" i="15"/>
  <c r="L162" i="15"/>
  <c r="M162" i="15"/>
  <c r="X162" i="15"/>
  <c r="T606" i="15"/>
  <c r="L606" i="15"/>
  <c r="M606" i="15"/>
  <c r="X606" i="15"/>
  <c r="T373" i="15"/>
  <c r="L373" i="15"/>
  <c r="M373" i="15"/>
  <c r="X373" i="15"/>
  <c r="T760" i="15"/>
  <c r="L760" i="15"/>
  <c r="M760" i="15"/>
  <c r="X760" i="15"/>
  <c r="T839" i="15"/>
  <c r="L839" i="15"/>
  <c r="M839" i="15"/>
  <c r="X839" i="15"/>
  <c r="T689" i="15"/>
  <c r="L689" i="15"/>
  <c r="M689" i="15"/>
  <c r="X689" i="15"/>
  <c r="T725" i="15"/>
  <c r="L725" i="15"/>
  <c r="M725" i="15"/>
  <c r="X725" i="15"/>
  <c r="T407" i="15"/>
  <c r="L407" i="15"/>
  <c r="M407" i="15"/>
  <c r="X407" i="15"/>
  <c r="T37" i="15"/>
  <c r="L37" i="15"/>
  <c r="M37" i="15"/>
  <c r="X37" i="15"/>
  <c r="T79" i="15"/>
  <c r="L79" i="15"/>
  <c r="M79" i="15"/>
  <c r="X79" i="15"/>
  <c r="T429" i="15"/>
  <c r="L429" i="15"/>
  <c r="M429" i="15"/>
  <c r="X429" i="15"/>
  <c r="T258" i="15"/>
  <c r="L258" i="15"/>
  <c r="M258" i="15"/>
  <c r="X258" i="15"/>
  <c r="T65" i="15"/>
  <c r="L65" i="15"/>
  <c r="M65" i="15"/>
  <c r="X65" i="15"/>
  <c r="T216" i="15"/>
  <c r="L216" i="15"/>
  <c r="M216" i="15"/>
  <c r="X216" i="15"/>
  <c r="T233" i="15"/>
  <c r="L233" i="15"/>
  <c r="M233" i="15"/>
  <c r="X233" i="15"/>
  <c r="T112" i="15"/>
  <c r="L112" i="15"/>
  <c r="M112" i="15"/>
  <c r="X112" i="15"/>
  <c r="T49" i="15"/>
  <c r="L49" i="15"/>
  <c r="M49" i="15"/>
  <c r="X49" i="15"/>
  <c r="T520" i="15"/>
  <c r="L520" i="15"/>
  <c r="M520" i="15"/>
  <c r="X520" i="15"/>
  <c r="T502" i="15"/>
  <c r="L502" i="15"/>
  <c r="M502" i="15"/>
  <c r="X502" i="15"/>
  <c r="T259" i="15"/>
  <c r="L259" i="15"/>
  <c r="M259" i="15"/>
  <c r="X259" i="15"/>
  <c r="T146" i="15"/>
  <c r="L146" i="15"/>
  <c r="M146" i="15"/>
  <c r="X146" i="15"/>
  <c r="T576" i="15"/>
  <c r="L576" i="15"/>
  <c r="M576" i="15"/>
  <c r="X576" i="15"/>
  <c r="T260" i="15"/>
  <c r="L260" i="15"/>
  <c r="M260" i="15"/>
  <c r="X260" i="15"/>
  <c r="T396" i="15"/>
  <c r="L396" i="15"/>
  <c r="M396" i="15"/>
  <c r="X396" i="15"/>
  <c r="T667" i="15"/>
  <c r="L667" i="15"/>
  <c r="M667" i="15"/>
  <c r="X667" i="15"/>
  <c r="T26" i="15"/>
  <c r="L26" i="15"/>
  <c r="M26" i="15"/>
  <c r="X26" i="15"/>
  <c r="T510" i="15"/>
  <c r="L510" i="15"/>
  <c r="M510" i="15"/>
  <c r="X510" i="15"/>
  <c r="T651" i="15"/>
  <c r="L651" i="15"/>
  <c r="M651" i="15"/>
  <c r="X651" i="15"/>
  <c r="T470" i="15"/>
  <c r="L470" i="15"/>
  <c r="M470" i="15"/>
  <c r="X470" i="15"/>
  <c r="T385" i="15"/>
  <c r="L385" i="15"/>
  <c r="M385" i="15"/>
  <c r="X385" i="15"/>
  <c r="T234" i="15"/>
  <c r="L234" i="15"/>
  <c r="M234" i="15"/>
  <c r="X234" i="15"/>
  <c r="T87" i="15"/>
  <c r="L87" i="15"/>
  <c r="M87" i="15"/>
  <c r="X87" i="15"/>
  <c r="T235" i="15"/>
  <c r="L235" i="15"/>
  <c r="M235" i="15"/>
  <c r="X235" i="15"/>
  <c r="T126" i="15"/>
  <c r="L126" i="15"/>
  <c r="M126" i="15"/>
  <c r="X126" i="15"/>
  <c r="T720" i="15"/>
  <c r="L720" i="15"/>
  <c r="M720" i="15"/>
  <c r="X720" i="15"/>
  <c r="T559" i="15"/>
  <c r="L559" i="15"/>
  <c r="M559" i="15"/>
  <c r="X559" i="15"/>
  <c r="T356" i="15"/>
  <c r="L356" i="15"/>
  <c r="M356" i="15"/>
  <c r="X356" i="15"/>
  <c r="T182" i="15"/>
  <c r="L182" i="15"/>
  <c r="M182" i="15"/>
  <c r="X182" i="15"/>
  <c r="T814" i="15"/>
  <c r="L814" i="15"/>
  <c r="M814" i="15"/>
  <c r="X814" i="15"/>
  <c r="T104" i="15"/>
  <c r="L104" i="15"/>
  <c r="M104" i="15"/>
  <c r="X104" i="15"/>
  <c r="T66" i="15"/>
  <c r="L66" i="15"/>
  <c r="M66" i="15"/>
  <c r="X66" i="15"/>
  <c r="T460" i="15"/>
  <c r="L460" i="15"/>
  <c r="M460" i="15"/>
  <c r="X460" i="15"/>
  <c r="T421" i="15"/>
  <c r="L421" i="15"/>
  <c r="M421" i="15"/>
  <c r="X421" i="15"/>
  <c r="T316" i="15"/>
  <c r="L316" i="15"/>
  <c r="M316" i="15"/>
  <c r="X316" i="15"/>
  <c r="T451" i="15"/>
  <c r="L451" i="15"/>
  <c r="M451" i="15"/>
  <c r="X451" i="15"/>
  <c r="T471" i="15"/>
  <c r="L471" i="15"/>
  <c r="M471" i="15"/>
  <c r="X471" i="15"/>
  <c r="T317" i="15"/>
  <c r="L317" i="15"/>
  <c r="M317" i="15"/>
  <c r="X317" i="15"/>
  <c r="T831" i="15"/>
  <c r="L831" i="15"/>
  <c r="M831" i="15"/>
  <c r="X831" i="15"/>
  <c r="T590" i="15"/>
  <c r="L590" i="15"/>
  <c r="M590" i="15"/>
  <c r="X590" i="15"/>
  <c r="T806" i="15"/>
  <c r="L806" i="15"/>
  <c r="M806" i="15"/>
  <c r="X806" i="15"/>
  <c r="T422" i="15"/>
  <c r="L422" i="15"/>
  <c r="M422" i="15"/>
  <c r="X422" i="15"/>
  <c r="T736" i="15"/>
  <c r="L736" i="15"/>
  <c r="M736" i="15"/>
  <c r="X736" i="15"/>
  <c r="T273" i="15"/>
  <c r="L273" i="15"/>
  <c r="M273" i="15"/>
  <c r="X273" i="15"/>
  <c r="T521" i="15"/>
  <c r="L521" i="15"/>
  <c r="M521" i="15"/>
  <c r="X521" i="15"/>
  <c r="T771" i="15"/>
  <c r="L771" i="15"/>
  <c r="M771" i="15"/>
  <c r="X771" i="15"/>
  <c r="T318" i="15"/>
  <c r="L318" i="15"/>
  <c r="M318" i="15"/>
  <c r="X318" i="15"/>
  <c r="T636" i="15"/>
  <c r="L636" i="15"/>
  <c r="M636" i="15"/>
  <c r="X636" i="15"/>
  <c r="T88" i="15"/>
  <c r="L88" i="15"/>
  <c r="M88" i="15"/>
  <c r="X88" i="15"/>
  <c r="T627" i="15"/>
  <c r="L627" i="15"/>
  <c r="M627" i="15"/>
  <c r="X627" i="15"/>
  <c r="T194" i="15"/>
  <c r="L194" i="15"/>
  <c r="M194" i="15"/>
  <c r="X194" i="15"/>
  <c r="T119" i="15"/>
  <c r="L119" i="15"/>
  <c r="M119" i="15"/>
  <c r="X119" i="15"/>
  <c r="T511" i="15"/>
  <c r="L511" i="15"/>
  <c r="M511" i="15"/>
  <c r="X511" i="15"/>
  <c r="T853" i="15"/>
  <c r="L853" i="15"/>
  <c r="M853" i="15"/>
  <c r="X853" i="15"/>
  <c r="T365" i="15"/>
  <c r="L365" i="15"/>
  <c r="M365" i="15"/>
  <c r="X365" i="15"/>
  <c r="T452" i="15"/>
  <c r="L452" i="15"/>
  <c r="M452" i="15"/>
  <c r="X452" i="15"/>
  <c r="T50" i="15"/>
  <c r="L50" i="15"/>
  <c r="M50" i="15"/>
  <c r="X50" i="15"/>
  <c r="T531" i="15"/>
  <c r="L531" i="15"/>
  <c r="M531" i="15"/>
  <c r="X531" i="15"/>
  <c r="T522" i="15"/>
  <c r="L522" i="15"/>
  <c r="M522" i="15"/>
  <c r="X522" i="15"/>
  <c r="T453" i="15"/>
  <c r="L453" i="15"/>
  <c r="M453" i="15"/>
  <c r="X453" i="15"/>
  <c r="T560" i="15"/>
  <c r="L560" i="15"/>
  <c r="M560" i="15"/>
  <c r="X560" i="15"/>
  <c r="T713" i="15"/>
  <c r="L713" i="15"/>
  <c r="M713" i="15"/>
  <c r="X713" i="15"/>
  <c r="T306" i="15"/>
  <c r="L306" i="15"/>
  <c r="M306" i="15"/>
  <c r="X306" i="15"/>
  <c r="T53" i="15"/>
  <c r="L53" i="15"/>
  <c r="M53" i="15"/>
  <c r="X53" i="15"/>
  <c r="T747" i="15"/>
  <c r="L747" i="15"/>
  <c r="M747" i="15"/>
  <c r="X747" i="15"/>
  <c r="T203" i="15"/>
  <c r="L203" i="15"/>
  <c r="M203" i="15"/>
  <c r="X203" i="15"/>
  <c r="T195" i="15"/>
  <c r="L195" i="15"/>
  <c r="M195" i="15"/>
  <c r="X195" i="15"/>
  <c r="T727" i="15"/>
  <c r="L727" i="15"/>
  <c r="M727" i="15"/>
  <c r="X727" i="15"/>
  <c r="T89" i="15"/>
  <c r="L89" i="15"/>
  <c r="M89" i="15"/>
  <c r="X89" i="15"/>
  <c r="T90" i="15"/>
  <c r="L90" i="15"/>
  <c r="M90" i="15"/>
  <c r="X90" i="15"/>
  <c r="T641" i="15"/>
  <c r="L641" i="15"/>
  <c r="M641" i="15"/>
  <c r="X641" i="15"/>
  <c r="T821" i="15"/>
  <c r="L821" i="15"/>
  <c r="M821" i="15"/>
  <c r="X821" i="15"/>
  <c r="T722" i="15"/>
  <c r="L722" i="15"/>
  <c r="M722" i="15"/>
  <c r="X722" i="15"/>
  <c r="T622" i="15"/>
  <c r="L622" i="15"/>
  <c r="M622" i="15"/>
  <c r="X622" i="15"/>
  <c r="T248" i="15"/>
  <c r="L248" i="15"/>
  <c r="M248" i="15"/>
  <c r="X248" i="15"/>
  <c r="T348" i="15"/>
  <c r="L348" i="15"/>
  <c r="M348" i="15"/>
  <c r="X348" i="15"/>
  <c r="T274" i="15"/>
  <c r="L274" i="15"/>
  <c r="M274" i="15"/>
  <c r="X274" i="15"/>
  <c r="T703" i="15"/>
  <c r="L703" i="15"/>
  <c r="M703" i="15"/>
  <c r="X703" i="15"/>
  <c r="T44" i="15"/>
  <c r="L44" i="15"/>
  <c r="M44" i="15"/>
  <c r="X44" i="15"/>
  <c r="T822" i="15"/>
  <c r="L822" i="15"/>
  <c r="M822" i="15"/>
  <c r="X822" i="15"/>
  <c r="T723" i="15"/>
  <c r="L723" i="15"/>
  <c r="M723" i="15"/>
  <c r="X723" i="15"/>
  <c r="T835" i="15"/>
  <c r="L835" i="15"/>
  <c r="M835" i="15"/>
  <c r="X835" i="15"/>
  <c r="T333" i="15"/>
  <c r="L333" i="15"/>
  <c r="M333" i="15"/>
  <c r="X333" i="15"/>
  <c r="T646" i="15"/>
  <c r="L646" i="15"/>
  <c r="M646" i="15"/>
  <c r="X646" i="15"/>
  <c r="T17" i="15"/>
  <c r="L17" i="15"/>
  <c r="M17" i="15"/>
  <c r="X17" i="15"/>
  <c r="T757" i="15"/>
  <c r="L757" i="15"/>
  <c r="M757" i="15"/>
  <c r="X757" i="15"/>
  <c r="T791" i="15"/>
  <c r="L791" i="15"/>
  <c r="M791" i="15"/>
  <c r="X791" i="15"/>
  <c r="T45" i="15"/>
  <c r="L45" i="15"/>
  <c r="M45" i="15"/>
  <c r="X45" i="15"/>
  <c r="T261" i="15"/>
  <c r="L261" i="15"/>
  <c r="M261" i="15"/>
  <c r="X261" i="15"/>
  <c r="T472" i="15"/>
  <c r="L472" i="15"/>
  <c r="M472" i="15"/>
  <c r="X472" i="15"/>
  <c r="T217" i="15"/>
  <c r="L217" i="15"/>
  <c r="M217" i="15"/>
  <c r="X217" i="15"/>
  <c r="T204" i="15"/>
  <c r="L204" i="15"/>
  <c r="M204" i="15"/>
  <c r="X204" i="15"/>
  <c r="T386" i="15"/>
  <c r="L386" i="15"/>
  <c r="M386" i="15"/>
  <c r="X386" i="15"/>
  <c r="T728" i="15"/>
  <c r="L728" i="15"/>
  <c r="M728" i="15"/>
  <c r="X728" i="15"/>
  <c r="T461" i="15"/>
  <c r="L461" i="15"/>
  <c r="M461" i="15"/>
  <c r="X461" i="15"/>
  <c r="T135" i="15"/>
  <c r="L135" i="15"/>
  <c r="M135" i="15"/>
  <c r="X135" i="15"/>
  <c r="T674" i="15"/>
  <c r="L674" i="15"/>
  <c r="M674" i="15"/>
  <c r="X674" i="15"/>
  <c r="T334" i="15"/>
  <c r="L334" i="15"/>
  <c r="M334" i="15"/>
  <c r="X334" i="15"/>
  <c r="T512" i="15"/>
  <c r="L512" i="15"/>
  <c r="M512" i="15"/>
  <c r="X512" i="15"/>
  <c r="T539" i="15"/>
  <c r="L539" i="15"/>
  <c r="M539" i="15"/>
  <c r="X539" i="15"/>
  <c r="T46" i="15"/>
  <c r="L46" i="15"/>
  <c r="M46" i="15"/>
  <c r="X46" i="15"/>
  <c r="T815" i="15"/>
  <c r="L815" i="15"/>
  <c r="M815" i="15"/>
  <c r="X815" i="15"/>
  <c r="T503" i="15"/>
  <c r="L503" i="15"/>
  <c r="M503" i="15"/>
  <c r="X503" i="15"/>
  <c r="T547" i="15"/>
  <c r="L547" i="15"/>
  <c r="M547" i="15"/>
  <c r="X547" i="15"/>
  <c r="T191" i="15"/>
  <c r="L191" i="15"/>
  <c r="M191" i="15"/>
  <c r="X191" i="15"/>
  <c r="T838" i="15"/>
  <c r="L838" i="15"/>
  <c r="M838" i="15"/>
  <c r="X838" i="15"/>
  <c r="T602" i="15"/>
  <c r="L602" i="15"/>
  <c r="M602" i="15"/>
  <c r="X602" i="15"/>
  <c r="T607" i="15"/>
  <c r="L607" i="15"/>
  <c r="M607" i="15"/>
  <c r="X607" i="15"/>
  <c r="T275" i="15"/>
  <c r="L275" i="15"/>
  <c r="M275" i="15"/>
  <c r="X275" i="15"/>
  <c r="T704" i="15"/>
  <c r="L704" i="15"/>
  <c r="M704" i="15"/>
  <c r="X704" i="15"/>
  <c r="T439" i="15"/>
  <c r="L439" i="15"/>
  <c r="M439" i="15"/>
  <c r="X439" i="15"/>
  <c r="T423" i="15"/>
  <c r="L423" i="15"/>
  <c r="M423" i="15"/>
  <c r="X423" i="15"/>
  <c r="T294" i="15"/>
  <c r="L294" i="15"/>
  <c r="M294" i="15"/>
  <c r="X294" i="15"/>
  <c r="T33" i="15"/>
  <c r="L33" i="15"/>
  <c r="M33" i="15"/>
  <c r="X33" i="15"/>
  <c r="T765" i="15"/>
  <c r="L765" i="15"/>
  <c r="M765" i="15"/>
  <c r="X765" i="15"/>
  <c r="T127" i="15"/>
  <c r="L127" i="15"/>
  <c r="M127" i="15"/>
  <c r="X127" i="15"/>
  <c r="T38" i="15"/>
  <c r="L38" i="15"/>
  <c r="M38" i="15"/>
  <c r="X38" i="15"/>
  <c r="T616" i="15"/>
  <c r="L616" i="15"/>
  <c r="M616" i="15"/>
  <c r="X616" i="15"/>
  <c r="T366" i="15"/>
  <c r="L366" i="15"/>
  <c r="M366" i="15"/>
  <c r="X366" i="15"/>
  <c r="T349" i="15"/>
  <c r="L349" i="15"/>
  <c r="M349" i="15"/>
  <c r="X349" i="15"/>
  <c r="T10" i="15"/>
  <c r="L10" i="15"/>
  <c r="M10" i="15"/>
  <c r="X10" i="15"/>
  <c r="T374" i="15"/>
  <c r="L374" i="15"/>
  <c r="M374" i="15"/>
  <c r="X374" i="15"/>
  <c r="T659" i="15"/>
  <c r="L659" i="15"/>
  <c r="M659" i="15"/>
  <c r="X659" i="15"/>
  <c r="T307" i="15"/>
  <c r="L307" i="15"/>
  <c r="M307" i="15"/>
  <c r="X307" i="15"/>
  <c r="T24" i="15"/>
  <c r="L24" i="15"/>
  <c r="M24" i="15"/>
  <c r="X24" i="15"/>
  <c r="T491" i="15"/>
  <c r="L491" i="15"/>
  <c r="M491" i="15"/>
  <c r="X491" i="15"/>
  <c r="T295" i="15"/>
  <c r="L295" i="15"/>
  <c r="M295" i="15"/>
  <c r="X295" i="15"/>
  <c r="T67" i="15"/>
  <c r="L67" i="15"/>
  <c r="M67" i="15"/>
  <c r="X67" i="15"/>
  <c r="T218" i="15"/>
  <c r="L218" i="15"/>
  <c r="M218" i="15"/>
  <c r="X218" i="15"/>
  <c r="T11" i="15"/>
  <c r="L11" i="15"/>
  <c r="M11" i="15"/>
  <c r="X11" i="15"/>
  <c r="T577" i="15"/>
  <c r="L577" i="15"/>
  <c r="M577" i="15"/>
  <c r="X577" i="15"/>
  <c r="T652" i="15"/>
  <c r="L652" i="15"/>
  <c r="M652" i="15"/>
  <c r="X652" i="15"/>
  <c r="T792" i="15"/>
  <c r="L792" i="15"/>
  <c r="M792" i="15"/>
  <c r="X792" i="15"/>
  <c r="T705" i="15"/>
  <c r="L705" i="15"/>
  <c r="M705" i="15"/>
  <c r="X705" i="15"/>
  <c r="T668" i="15"/>
  <c r="L668" i="15"/>
  <c r="M668" i="15"/>
  <c r="X668" i="15"/>
  <c r="T581" i="15"/>
  <c r="L581" i="15"/>
  <c r="M581" i="15"/>
  <c r="X581" i="15"/>
  <c r="T357" i="15"/>
  <c r="L357" i="15"/>
  <c r="M357" i="15"/>
  <c r="X357" i="15"/>
  <c r="T387" i="15"/>
  <c r="L387" i="15"/>
  <c r="M387" i="15"/>
  <c r="X387" i="15"/>
  <c r="T683" i="15"/>
  <c r="L683" i="15"/>
  <c r="M683" i="15"/>
  <c r="X683" i="15"/>
  <c r="T799" i="15"/>
  <c r="L799" i="15"/>
  <c r="M799" i="15"/>
  <c r="X799" i="15"/>
  <c r="T513" i="15"/>
  <c r="L513" i="15"/>
  <c r="M513" i="15"/>
  <c r="X513" i="15"/>
  <c r="T219" i="15"/>
  <c r="L219" i="15"/>
  <c r="M219" i="15"/>
  <c r="X219" i="15"/>
  <c r="T276" i="15"/>
  <c r="L276" i="15"/>
  <c r="M276" i="15"/>
  <c r="X276" i="15"/>
  <c r="T105" i="15"/>
  <c r="L105" i="15"/>
  <c r="M105" i="15"/>
  <c r="X105" i="15"/>
  <c r="T262" i="15"/>
  <c r="L262" i="15"/>
  <c r="M262" i="15"/>
  <c r="X262" i="15"/>
  <c r="T155" i="15"/>
  <c r="L155" i="15"/>
  <c r="M155" i="15"/>
  <c r="X155" i="15"/>
  <c r="T473" i="15"/>
  <c r="L473" i="15"/>
  <c r="M473" i="15"/>
  <c r="X473" i="15"/>
  <c r="T591" i="15"/>
  <c r="L591" i="15"/>
  <c r="M591" i="15"/>
  <c r="X591" i="15"/>
  <c r="T739" i="15"/>
  <c r="L739" i="15"/>
  <c r="M739" i="15"/>
  <c r="X739" i="15"/>
  <c r="T514" i="15"/>
  <c r="L514" i="15"/>
  <c r="M514" i="15"/>
  <c r="X514" i="15"/>
  <c r="T492" i="15"/>
  <c r="L492" i="15"/>
  <c r="M492" i="15"/>
  <c r="X492" i="15"/>
  <c r="T424" i="15"/>
  <c r="L424" i="15"/>
  <c r="M424" i="15"/>
  <c r="X424" i="15"/>
  <c r="T263" i="15"/>
  <c r="L263" i="15"/>
  <c r="M263" i="15"/>
  <c r="X263" i="15"/>
  <c r="T568" i="15"/>
  <c r="L568" i="15"/>
  <c r="M568" i="15"/>
  <c r="X568" i="15"/>
  <c r="T785" i="15"/>
  <c r="L785" i="15"/>
  <c r="M785" i="15"/>
  <c r="X785" i="15"/>
  <c r="T335" i="15"/>
  <c r="L335" i="15"/>
  <c r="M335" i="15"/>
  <c r="X335" i="15"/>
  <c r="T706" i="15"/>
  <c r="L706" i="15"/>
  <c r="M706" i="15"/>
  <c r="X706" i="15"/>
  <c r="T249" i="15"/>
  <c r="L249" i="15"/>
  <c r="M249" i="15"/>
  <c r="X249" i="15"/>
  <c r="T68" i="15"/>
  <c r="L68" i="15"/>
  <c r="M68" i="15"/>
  <c r="X68" i="15"/>
  <c r="T515" i="15"/>
  <c r="L515" i="15"/>
  <c r="M515" i="15"/>
  <c r="X515" i="15"/>
  <c r="T684" i="15"/>
  <c r="L684" i="15"/>
  <c r="M684" i="15"/>
  <c r="X684" i="15"/>
  <c r="T569" i="15"/>
  <c r="L569" i="15"/>
  <c r="M569" i="15"/>
  <c r="X569" i="15"/>
  <c r="T91" i="15"/>
  <c r="L91" i="15"/>
  <c r="M91" i="15"/>
  <c r="X91" i="15"/>
  <c r="T843" i="15"/>
  <c r="L843" i="15"/>
  <c r="M843" i="15"/>
  <c r="X843" i="15"/>
  <c r="T296" i="15"/>
  <c r="L296" i="15"/>
  <c r="M296" i="15"/>
  <c r="X296" i="15"/>
  <c r="T120" i="15"/>
  <c r="L120" i="15"/>
  <c r="M120" i="15"/>
  <c r="X120" i="15"/>
  <c r="T732" i="15"/>
  <c r="L732" i="15"/>
  <c r="M732" i="15"/>
  <c r="X732" i="15"/>
  <c r="T156" i="15"/>
  <c r="L156" i="15"/>
  <c r="M156" i="15"/>
  <c r="X156" i="15"/>
  <c r="T367" i="15"/>
  <c r="L367" i="15"/>
  <c r="M367" i="15"/>
  <c r="X367" i="15"/>
  <c r="T532" i="15"/>
  <c r="L532" i="15"/>
  <c r="M532" i="15"/>
  <c r="X532" i="15"/>
  <c r="T662" i="15"/>
  <c r="L662" i="15"/>
  <c r="M662" i="15"/>
  <c r="X662" i="15"/>
  <c r="T388" i="15"/>
  <c r="L388" i="15"/>
  <c r="M388" i="15"/>
  <c r="X388" i="15"/>
  <c r="T368" i="15"/>
  <c r="L368" i="15"/>
  <c r="M368" i="15"/>
  <c r="X368" i="15"/>
  <c r="T548" i="15"/>
  <c r="L548" i="15"/>
  <c r="M548" i="15"/>
  <c r="X548" i="15"/>
  <c r="T628" i="15"/>
  <c r="L628" i="15"/>
  <c r="M628" i="15"/>
  <c r="X628" i="15"/>
  <c r="T653" i="15"/>
  <c r="L653" i="15"/>
  <c r="M653" i="15"/>
  <c r="X653" i="15"/>
  <c r="T220" i="15"/>
  <c r="L220" i="15"/>
  <c r="M220" i="15"/>
  <c r="X220" i="15"/>
  <c r="T69" i="15"/>
  <c r="L69" i="15"/>
  <c r="M69" i="15"/>
  <c r="X69" i="15"/>
  <c r="T369" i="15"/>
  <c r="L369" i="15"/>
  <c r="M369" i="15"/>
  <c r="X369" i="15"/>
  <c r="T744" i="15"/>
  <c r="L744" i="15"/>
  <c r="M744" i="15"/>
  <c r="X744" i="15"/>
  <c r="T308" i="15"/>
  <c r="L308" i="15"/>
  <c r="M308" i="15"/>
  <c r="X308" i="15"/>
  <c r="T98" i="15"/>
  <c r="L98" i="15"/>
  <c r="M98" i="15"/>
  <c r="X98" i="15"/>
  <c r="T454" i="15"/>
  <c r="L454" i="15"/>
  <c r="M454" i="15"/>
  <c r="X454" i="15"/>
  <c r="T408" i="15"/>
  <c r="L408" i="15"/>
  <c r="M408" i="15"/>
  <c r="X408" i="15"/>
  <c r="T540" i="15"/>
  <c r="L540" i="15"/>
  <c r="M540" i="15"/>
  <c r="X540" i="15"/>
  <c r="T319" i="15"/>
  <c r="L319" i="15"/>
  <c r="M319" i="15"/>
  <c r="X319" i="15"/>
  <c r="T264" i="15"/>
  <c r="L264" i="15"/>
  <c r="M264" i="15"/>
  <c r="X264" i="15"/>
  <c r="T409" i="15"/>
  <c r="L409" i="15"/>
  <c r="M409" i="15"/>
  <c r="X409" i="15"/>
  <c r="T99" i="15"/>
  <c r="L99" i="15"/>
  <c r="M99" i="15"/>
  <c r="X99" i="15"/>
  <c r="T47" i="15"/>
  <c r="L47" i="15"/>
  <c r="M47" i="15"/>
  <c r="X47" i="15"/>
  <c r="T752" i="15"/>
  <c r="L752" i="15"/>
  <c r="M752" i="15"/>
  <c r="X752" i="15"/>
  <c r="T27" i="15"/>
  <c r="L27" i="15"/>
  <c r="M27" i="15"/>
  <c r="X27" i="15"/>
  <c r="T70" i="15"/>
  <c r="L70" i="15"/>
  <c r="M70" i="15"/>
  <c r="X70" i="15"/>
  <c r="T375" i="15"/>
  <c r="L375" i="15"/>
  <c r="M375" i="15"/>
  <c r="X375" i="15"/>
  <c r="T71" i="15"/>
  <c r="L71" i="15"/>
  <c r="M71" i="15"/>
  <c r="X71" i="15"/>
  <c r="T265" i="15"/>
  <c r="L265" i="15"/>
  <c r="M265" i="15"/>
  <c r="X265" i="15"/>
  <c r="T54" i="15"/>
  <c r="L54" i="15"/>
  <c r="M54" i="15"/>
  <c r="X54" i="15"/>
  <c r="T128" i="15"/>
  <c r="L128" i="15"/>
  <c r="M128" i="15"/>
  <c r="X128" i="15"/>
  <c r="T669" i="15"/>
  <c r="L669" i="15"/>
  <c r="M669" i="15"/>
  <c r="X669" i="15"/>
  <c r="T106" i="15"/>
  <c r="L106" i="15"/>
  <c r="M106" i="15"/>
  <c r="X106" i="15"/>
  <c r="T113" i="15"/>
  <c r="L113" i="15"/>
  <c r="M113" i="15"/>
  <c r="X113" i="15"/>
  <c r="T58" i="15"/>
  <c r="L58" i="15"/>
  <c r="M58" i="15"/>
  <c r="X58" i="15"/>
  <c r="T748" i="15"/>
  <c r="L748" i="15"/>
  <c r="M748" i="15"/>
  <c r="X748" i="15"/>
  <c r="T205" i="15"/>
  <c r="L205" i="15"/>
  <c r="M205" i="15"/>
  <c r="X205" i="15"/>
  <c r="T163" i="15"/>
  <c r="L163" i="15"/>
  <c r="M163" i="15"/>
  <c r="X163" i="15"/>
  <c r="T5" i="15"/>
  <c r="L5" i="15"/>
  <c r="M5" i="15"/>
  <c r="X5" i="15"/>
  <c r="T836" i="15"/>
  <c r="L836" i="15"/>
  <c r="M836" i="15"/>
  <c r="X836" i="15"/>
  <c r="T206" i="15"/>
  <c r="L206" i="15"/>
  <c r="M206" i="15"/>
  <c r="X206" i="15"/>
  <c r="T819" i="15"/>
  <c r="L819" i="15"/>
  <c r="M819" i="15"/>
  <c r="X819" i="15"/>
  <c r="T561" i="15"/>
  <c r="L561" i="15"/>
  <c r="M561" i="15"/>
  <c r="X561" i="15"/>
  <c r="T397" i="15"/>
  <c r="L397" i="15"/>
  <c r="M397" i="15"/>
  <c r="X397" i="15"/>
  <c r="T834" i="15"/>
  <c r="L834" i="15"/>
  <c r="M834" i="15"/>
  <c r="X834" i="15"/>
  <c r="T647" i="15"/>
  <c r="L647" i="15"/>
  <c r="M647" i="15"/>
  <c r="X647" i="15"/>
  <c r="T13" i="15"/>
  <c r="L13" i="15"/>
  <c r="M13" i="15"/>
  <c r="X13" i="15"/>
  <c r="T236" i="15"/>
  <c r="L236" i="15"/>
  <c r="M236" i="15"/>
  <c r="X236" i="15"/>
  <c r="T455" i="15"/>
  <c r="L455" i="15"/>
  <c r="M455" i="15"/>
  <c r="X455" i="15"/>
  <c r="T484" i="15"/>
  <c r="L484" i="15"/>
  <c r="M484" i="15"/>
  <c r="X484" i="15"/>
  <c r="T642" i="15"/>
  <c r="L642" i="15"/>
  <c r="M642" i="15"/>
  <c r="X642" i="15"/>
  <c r="T136" i="15"/>
  <c r="L136" i="15"/>
  <c r="M136" i="15"/>
  <c r="X136" i="15"/>
  <c r="T207" i="15"/>
  <c r="L207" i="15"/>
  <c r="M207" i="15"/>
  <c r="X207" i="15"/>
  <c r="T474" i="15"/>
  <c r="L474" i="15"/>
  <c r="M474" i="15"/>
  <c r="X474" i="15"/>
  <c r="T398" i="15"/>
  <c r="L398" i="15"/>
  <c r="M398" i="15"/>
  <c r="X398" i="15"/>
  <c r="T440" i="15"/>
  <c r="L440" i="15"/>
  <c r="M440" i="15"/>
  <c r="X440" i="15"/>
  <c r="T637" i="15"/>
  <c r="L637" i="15"/>
  <c r="M637" i="15"/>
  <c r="X637" i="15"/>
  <c r="T336" i="15"/>
  <c r="L336" i="15"/>
  <c r="M336" i="15"/>
  <c r="X336" i="15"/>
  <c r="T533" i="15"/>
  <c r="L533" i="15"/>
  <c r="M533" i="15"/>
  <c r="X533" i="15"/>
  <c r="T798" i="15"/>
  <c r="L798" i="15"/>
  <c r="M798" i="15"/>
  <c r="X798" i="15"/>
  <c r="T767" i="15"/>
  <c r="L767" i="15"/>
  <c r="M767" i="15"/>
  <c r="X767" i="15"/>
  <c r="T685" i="15"/>
  <c r="L685" i="15"/>
  <c r="M685" i="15"/>
  <c r="X685" i="15"/>
  <c r="T399" i="15"/>
  <c r="L399" i="15"/>
  <c r="M399" i="15"/>
  <c r="X399" i="15"/>
  <c r="T603" i="15"/>
  <c r="L603" i="15"/>
  <c r="M603" i="15"/>
  <c r="X603" i="15"/>
  <c r="T18" i="15"/>
  <c r="L18" i="15"/>
  <c r="M18" i="15"/>
  <c r="X18" i="15"/>
  <c r="T772" i="15"/>
  <c r="L772" i="15"/>
  <c r="M772" i="15"/>
  <c r="X772" i="15"/>
  <c r="T549" i="15"/>
  <c r="L549" i="15"/>
  <c r="M549" i="15"/>
  <c r="X549" i="15"/>
  <c r="T297" i="15"/>
  <c r="L297" i="15"/>
  <c r="M297" i="15"/>
  <c r="X297" i="15"/>
  <c r="T714" i="15"/>
  <c r="L714" i="15"/>
  <c r="M714" i="15"/>
  <c r="X714" i="15"/>
  <c r="T554" i="15"/>
  <c r="L554" i="15"/>
  <c r="M554" i="15"/>
  <c r="X554" i="15"/>
  <c r="T430" i="15"/>
  <c r="L430" i="15"/>
  <c r="M430" i="15"/>
  <c r="X430" i="15"/>
  <c r="T729" i="15"/>
  <c r="L729" i="15"/>
  <c r="M729" i="15"/>
  <c r="X729" i="15"/>
  <c r="T358" i="15"/>
  <c r="L358" i="15"/>
  <c r="M358" i="15"/>
  <c r="X358" i="15"/>
  <c r="T266" i="15"/>
  <c r="L266" i="15"/>
  <c r="M266" i="15"/>
  <c r="X266" i="15"/>
  <c r="T121" i="15"/>
  <c r="L121" i="15"/>
  <c r="M121" i="15"/>
  <c r="X121" i="15"/>
  <c r="T485" i="15"/>
  <c r="L485" i="15"/>
  <c r="M485" i="15"/>
  <c r="X485" i="15"/>
  <c r="T376" i="15"/>
  <c r="L376" i="15"/>
  <c r="M376" i="15"/>
  <c r="X376" i="15"/>
  <c r="T277" i="15"/>
  <c r="L277" i="15"/>
  <c r="M277" i="15"/>
  <c r="X277" i="15"/>
  <c r="T550" i="15"/>
  <c r="L550" i="15"/>
  <c r="M550" i="15"/>
  <c r="X550" i="15"/>
  <c r="T753" i="15"/>
  <c r="L753" i="15"/>
  <c r="M753" i="15"/>
  <c r="X753" i="15"/>
  <c r="T441" i="15"/>
  <c r="L441" i="15"/>
  <c r="M441" i="15"/>
  <c r="X441" i="15"/>
  <c r="T555" i="15"/>
  <c r="L555" i="15"/>
  <c r="M555" i="15"/>
  <c r="X555" i="15"/>
  <c r="T638" i="15"/>
  <c r="L638" i="15"/>
  <c r="M638" i="15"/>
  <c r="X638" i="15"/>
  <c r="T849" i="15"/>
  <c r="L849" i="15"/>
  <c r="M849" i="15"/>
  <c r="X849" i="15"/>
  <c r="T462" i="15"/>
  <c r="L462" i="15"/>
  <c r="M462" i="15"/>
  <c r="X462" i="15"/>
  <c r="T608" i="15"/>
  <c r="L608" i="15"/>
  <c r="M608" i="15"/>
  <c r="X608" i="15"/>
  <c r="T377" i="15"/>
  <c r="L377" i="15"/>
  <c r="M377" i="15"/>
  <c r="X377" i="15"/>
  <c r="T793" i="15"/>
  <c r="L793" i="15"/>
  <c r="M793" i="15"/>
  <c r="X793" i="15"/>
  <c r="T604" i="15"/>
  <c r="L604" i="15"/>
  <c r="M604" i="15"/>
  <c r="X604" i="15"/>
  <c r="T164" i="15"/>
  <c r="L164" i="15"/>
  <c r="M164" i="15"/>
  <c r="X164" i="15"/>
  <c r="T675" i="15"/>
  <c r="L675" i="15"/>
  <c r="M675" i="15"/>
  <c r="X675" i="15"/>
  <c r="T309" i="15"/>
  <c r="L309" i="15"/>
  <c r="M309" i="15"/>
  <c r="X309" i="15"/>
  <c r="T456" i="15"/>
  <c r="L456" i="15"/>
  <c r="M456" i="15"/>
  <c r="X456" i="15"/>
  <c r="T534" i="15"/>
  <c r="L534" i="15"/>
  <c r="M534" i="15"/>
  <c r="X534" i="15"/>
  <c r="T129" i="15"/>
  <c r="L129" i="15"/>
  <c r="M129" i="15"/>
  <c r="X129" i="15"/>
  <c r="T809" i="15"/>
  <c r="L809" i="15"/>
  <c r="M809" i="15"/>
  <c r="X809" i="15"/>
  <c r="T370" i="15"/>
  <c r="L370" i="15"/>
  <c r="M370" i="15"/>
  <c r="X370" i="15"/>
  <c r="T237" i="15"/>
  <c r="L237" i="15"/>
  <c r="M237" i="15"/>
  <c r="X237" i="15"/>
  <c r="T400" i="15"/>
  <c r="L400" i="15"/>
  <c r="M400" i="15"/>
  <c r="X400" i="15"/>
  <c r="T740" i="15"/>
  <c r="L740" i="15"/>
  <c r="M740" i="15"/>
  <c r="X740" i="15"/>
  <c r="T221" i="15"/>
  <c r="L221" i="15"/>
  <c r="M221" i="15"/>
  <c r="X221" i="15"/>
  <c r="T629" i="15"/>
  <c r="L629" i="15"/>
  <c r="M629" i="15"/>
  <c r="X629" i="15"/>
  <c r="T617" i="15"/>
  <c r="L617" i="15"/>
  <c r="M617" i="15"/>
  <c r="X617" i="15"/>
  <c r="T696" i="15"/>
  <c r="L696" i="15"/>
  <c r="M696" i="15"/>
  <c r="X696" i="15"/>
  <c r="T425" i="15"/>
  <c r="L425" i="15"/>
  <c r="M425" i="15"/>
  <c r="X425" i="15"/>
  <c r="T825" i="15"/>
  <c r="L825" i="15"/>
  <c r="M825" i="15"/>
  <c r="X825" i="15"/>
  <c r="T107" i="15"/>
  <c r="L107" i="15"/>
  <c r="M107" i="15"/>
  <c r="X107" i="15"/>
  <c r="T523" i="15"/>
  <c r="L523" i="15"/>
  <c r="M523" i="15"/>
  <c r="X523" i="15"/>
  <c r="T130" i="15"/>
  <c r="L130" i="15"/>
  <c r="M130" i="15"/>
  <c r="X130" i="15"/>
  <c r="T676" i="15"/>
  <c r="L676" i="15"/>
  <c r="M676" i="15"/>
  <c r="X676" i="15"/>
  <c r="T350" i="15"/>
  <c r="L350" i="15"/>
  <c r="M350" i="15"/>
  <c r="X350" i="15"/>
  <c r="T108" i="15"/>
  <c r="L108" i="15"/>
  <c r="M108" i="15"/>
  <c r="X108" i="15"/>
  <c r="T816" i="15"/>
  <c r="L816" i="15"/>
  <c r="M816" i="15"/>
  <c r="X816" i="15"/>
  <c r="T654" i="15"/>
  <c r="L654" i="15"/>
  <c r="M654" i="15"/>
  <c r="X654" i="15"/>
  <c r="T337" i="15"/>
  <c r="L337" i="15"/>
  <c r="M337" i="15"/>
  <c r="X337" i="15"/>
  <c r="T25" i="15"/>
  <c r="L25" i="15"/>
  <c r="M25" i="15"/>
  <c r="X25" i="15"/>
  <c r="T320" i="15"/>
  <c r="L320" i="15"/>
  <c r="M320" i="15"/>
  <c r="X320" i="15"/>
  <c r="T22" i="15"/>
  <c r="L22" i="15"/>
  <c r="M22" i="15"/>
  <c r="X22" i="15"/>
  <c r="T630" i="15"/>
  <c r="L630" i="15"/>
  <c r="M630" i="15"/>
  <c r="X630" i="15"/>
  <c r="T582" i="15"/>
  <c r="L582" i="15"/>
  <c r="M582" i="15"/>
  <c r="X582" i="15"/>
  <c r="T426" i="15"/>
  <c r="L426" i="15"/>
  <c r="M426" i="15"/>
  <c r="X426" i="15"/>
  <c r="T114" i="15"/>
  <c r="L114" i="15"/>
  <c r="M114" i="15"/>
  <c r="X114" i="15"/>
  <c r="T562" i="15"/>
  <c r="L562" i="15"/>
  <c r="M562" i="15"/>
  <c r="X562" i="15"/>
  <c r="T278" i="15"/>
  <c r="L278" i="15"/>
  <c r="M278" i="15"/>
  <c r="X278" i="15"/>
  <c r="T594" i="15"/>
  <c r="L594" i="15"/>
  <c r="M594" i="15"/>
  <c r="X594" i="15"/>
  <c r="T109" i="15"/>
  <c r="L109" i="15"/>
  <c r="M109" i="15"/>
  <c r="X109" i="15"/>
  <c r="T279" i="15"/>
  <c r="L279" i="15"/>
  <c r="M279" i="15"/>
  <c r="X279" i="15"/>
  <c r="T551" i="15"/>
  <c r="L551" i="15"/>
  <c r="M551" i="15"/>
  <c r="X551" i="15"/>
  <c r="T39" i="15"/>
  <c r="L39" i="15"/>
  <c r="M39" i="15"/>
  <c r="X39" i="15"/>
  <c r="T524" i="15"/>
  <c r="L524" i="15"/>
  <c r="M524" i="15"/>
  <c r="X524" i="15"/>
  <c r="T238" i="15"/>
  <c r="L238" i="15"/>
  <c r="M238" i="15"/>
  <c r="X238" i="15"/>
  <c r="T267" i="15"/>
  <c r="L267" i="15"/>
  <c r="M267" i="15"/>
  <c r="X267" i="15"/>
  <c r="T168" i="15"/>
  <c r="L168" i="15"/>
  <c r="M168" i="15"/>
  <c r="X168" i="15"/>
  <c r="T749" i="15"/>
  <c r="L749" i="15"/>
  <c r="M749" i="15"/>
  <c r="X749" i="15"/>
  <c r="T169" i="15"/>
  <c r="L169" i="15"/>
  <c r="M169" i="15"/>
  <c r="X169" i="15"/>
  <c r="T324" i="15"/>
  <c r="L324" i="15"/>
  <c r="M324" i="15"/>
  <c r="X324" i="15"/>
  <c r="T55" i="15"/>
  <c r="L55" i="15"/>
  <c r="M55" i="15"/>
  <c r="X55" i="15"/>
  <c r="T803" i="15"/>
  <c r="L803" i="15"/>
  <c r="M803" i="15"/>
  <c r="X803" i="15"/>
  <c r="T782" i="15"/>
  <c r="L782" i="15"/>
  <c r="M782" i="15"/>
  <c r="X782" i="15"/>
  <c r="T165" i="15"/>
  <c r="L165" i="15"/>
  <c r="M165" i="15"/>
  <c r="X165" i="15"/>
  <c r="T389" i="15"/>
  <c r="L389" i="15"/>
  <c r="M389" i="15"/>
  <c r="X389" i="15"/>
  <c r="T378" i="15"/>
  <c r="L378" i="15"/>
  <c r="M378" i="15"/>
  <c r="X378" i="15"/>
  <c r="T110" i="15"/>
  <c r="L110" i="15"/>
  <c r="M110" i="15"/>
  <c r="X110" i="15"/>
  <c r="T19" i="15"/>
  <c r="L19" i="15"/>
  <c r="M19" i="15"/>
  <c r="X19" i="15"/>
  <c r="T820" i="15"/>
  <c r="L820" i="15"/>
  <c r="M820" i="15"/>
  <c r="X820" i="15"/>
  <c r="T777" i="15"/>
  <c r="L777" i="15"/>
  <c r="M777" i="15"/>
  <c r="X777" i="15"/>
  <c r="T717" i="15"/>
  <c r="L717" i="15"/>
  <c r="M717" i="15"/>
  <c r="X717" i="15"/>
  <c r="T431" i="15"/>
  <c r="L431" i="15"/>
  <c r="M431" i="15"/>
  <c r="X431" i="15"/>
  <c r="T486" i="15"/>
  <c r="L486" i="15"/>
  <c r="M486" i="15"/>
  <c r="X486" i="15"/>
  <c r="T516" i="15"/>
  <c r="L516" i="15"/>
  <c r="M516" i="15"/>
  <c r="X516" i="15"/>
  <c r="T800" i="15"/>
  <c r="L800" i="15"/>
  <c r="M800" i="15"/>
  <c r="X800" i="15"/>
  <c r="T379" i="15"/>
  <c r="L379" i="15"/>
  <c r="M379" i="15"/>
  <c r="X379" i="15"/>
  <c r="T643" i="15"/>
  <c r="L643" i="15"/>
  <c r="M643" i="15"/>
  <c r="X643" i="15"/>
  <c r="T59" i="15"/>
  <c r="L59" i="15"/>
  <c r="M59" i="15"/>
  <c r="X59" i="15"/>
  <c r="T435" i="15"/>
  <c r="L435" i="15"/>
  <c r="M435" i="15"/>
  <c r="X435" i="15"/>
  <c r="T655" i="15"/>
  <c r="L655" i="15"/>
  <c r="M655" i="15"/>
  <c r="X655" i="15"/>
  <c r="T670" i="15"/>
  <c r="L670" i="15"/>
  <c r="M670" i="15"/>
  <c r="X670" i="15"/>
  <c r="T541" i="15"/>
  <c r="L541" i="15"/>
  <c r="M541" i="15"/>
  <c r="X541" i="15"/>
  <c r="T852" i="15"/>
  <c r="L852" i="15"/>
  <c r="M852" i="15"/>
  <c r="X852" i="15"/>
  <c r="T111" i="15"/>
  <c r="L111" i="15"/>
  <c r="M111" i="15"/>
  <c r="X111" i="15"/>
  <c r="T737" i="15"/>
  <c r="L737" i="15"/>
  <c r="M737" i="15"/>
  <c r="X737" i="15"/>
  <c r="T766" i="15"/>
  <c r="L766" i="15"/>
  <c r="M766" i="15"/>
  <c r="X766" i="15"/>
  <c r="T789" i="15"/>
  <c r="L789" i="15"/>
  <c r="M789" i="15"/>
  <c r="X789" i="15"/>
  <c r="T3" i="15"/>
  <c r="L3" i="15"/>
  <c r="M3" i="15"/>
  <c r="X3" i="15"/>
  <c r="T648" i="15"/>
  <c r="L648" i="15"/>
  <c r="M648" i="15"/>
  <c r="X648" i="15"/>
  <c r="T686" i="15"/>
  <c r="L686" i="15"/>
  <c r="M686" i="15"/>
  <c r="X686" i="15"/>
  <c r="T208" i="15"/>
  <c r="L208" i="15"/>
  <c r="M208" i="15"/>
  <c r="X208" i="15"/>
  <c r="T196" i="15"/>
  <c r="L196" i="15"/>
  <c r="M196" i="15"/>
  <c r="X196" i="15"/>
  <c r="T250" i="15"/>
  <c r="L250" i="15"/>
  <c r="M250" i="15"/>
  <c r="X250" i="15"/>
  <c r="T280" i="15"/>
  <c r="L280" i="15"/>
  <c r="M280" i="15"/>
  <c r="X280" i="15"/>
  <c r="T578" i="15"/>
  <c r="L578" i="15"/>
  <c r="M578" i="15"/>
  <c r="X578" i="15"/>
  <c r="T525" i="15"/>
  <c r="L525" i="15"/>
  <c r="M525" i="15"/>
  <c r="X525" i="15"/>
  <c r="T209" i="15"/>
  <c r="L209" i="15"/>
  <c r="M209" i="15"/>
  <c r="X209" i="15"/>
  <c r="T310" i="15"/>
  <c r="L310" i="15"/>
  <c r="M310" i="15"/>
  <c r="X310" i="15"/>
  <c r="T338" i="15"/>
  <c r="L338" i="15"/>
  <c r="M338" i="15"/>
  <c r="X338" i="15"/>
  <c r="T251" i="15"/>
  <c r="L251" i="15"/>
  <c r="M251" i="15"/>
  <c r="X251" i="15"/>
  <c r="T563" i="15"/>
  <c r="L563" i="15"/>
  <c r="M563" i="15"/>
  <c r="X563" i="15"/>
  <c r="T197" i="15"/>
  <c r="L197" i="15"/>
  <c r="M197" i="15"/>
  <c r="X197" i="15"/>
  <c r="T298" i="15"/>
  <c r="L298" i="15"/>
  <c r="M298" i="15"/>
  <c r="X298" i="15"/>
  <c r="T493" i="15"/>
  <c r="L493" i="15"/>
  <c r="M493" i="15"/>
  <c r="X493" i="15"/>
  <c r="T410" i="15"/>
  <c r="L410" i="15"/>
  <c r="M410" i="15"/>
  <c r="X410" i="15"/>
  <c r="T131" i="15"/>
  <c r="L131" i="15"/>
  <c r="M131" i="15"/>
  <c r="X131" i="15"/>
  <c r="T299" i="15"/>
  <c r="L299" i="15"/>
  <c r="M299" i="15"/>
  <c r="X299" i="15"/>
  <c r="T281" i="15"/>
  <c r="L281" i="15"/>
  <c r="M281" i="15"/>
  <c r="X281" i="15"/>
  <c r="T692" i="15"/>
  <c r="L692" i="15"/>
  <c r="M692" i="15"/>
  <c r="X692" i="15"/>
  <c r="T707" i="15"/>
  <c r="L707" i="15"/>
  <c r="M707" i="15"/>
  <c r="X707" i="15"/>
  <c r="T239" i="15"/>
  <c r="L239" i="15"/>
  <c r="M239" i="15"/>
  <c r="X239" i="15"/>
  <c r="T526" i="15"/>
  <c r="L526" i="15"/>
  <c r="M526" i="15"/>
  <c r="X526" i="15"/>
  <c r="T794" i="15"/>
  <c r="L794" i="15"/>
  <c r="M794" i="15"/>
  <c r="X794" i="15"/>
  <c r="T325" i="15"/>
  <c r="L325" i="15"/>
  <c r="M325" i="15"/>
  <c r="X325" i="15"/>
  <c r="T631" i="15"/>
  <c r="L631" i="15"/>
  <c r="M631" i="15"/>
  <c r="X631" i="15"/>
  <c r="T442" i="15"/>
  <c r="L442" i="15"/>
  <c r="M442" i="15"/>
  <c r="X442" i="15"/>
  <c r="T371" i="15"/>
  <c r="L371" i="15"/>
  <c r="M371" i="15"/>
  <c r="X371" i="15"/>
  <c r="T552" i="15"/>
  <c r="L552" i="15"/>
  <c r="M552" i="15"/>
  <c r="X552" i="15"/>
  <c r="T788" i="15"/>
  <c r="L788" i="15"/>
  <c r="M788" i="15"/>
  <c r="X788" i="15"/>
  <c r="T708" i="15"/>
  <c r="L708" i="15"/>
  <c r="M708" i="15"/>
  <c r="X708" i="15"/>
  <c r="T570" i="15"/>
  <c r="L570" i="15"/>
  <c r="M570" i="15"/>
  <c r="X570" i="15"/>
  <c r="T183" i="15"/>
  <c r="L183" i="15"/>
  <c r="M183" i="15"/>
  <c r="X183" i="15"/>
  <c r="T321" i="15"/>
  <c r="L321" i="15"/>
  <c r="M321" i="15"/>
  <c r="X321" i="15"/>
  <c r="T326" i="15"/>
  <c r="L326" i="15"/>
  <c r="M326" i="15"/>
  <c r="X326" i="15"/>
  <c r="T390" i="15"/>
  <c r="L390" i="15"/>
  <c r="M390" i="15"/>
  <c r="X390" i="15"/>
  <c r="T222" i="15"/>
  <c r="L222" i="15"/>
  <c r="M222" i="15"/>
  <c r="X222" i="15"/>
  <c r="T609" i="15"/>
  <c r="L609" i="15"/>
  <c r="M609" i="15"/>
  <c r="X609" i="15"/>
  <c r="T504" i="15"/>
  <c r="L504" i="15"/>
  <c r="M504" i="15"/>
  <c r="X504" i="15"/>
  <c r="T556" i="15"/>
  <c r="L556" i="15"/>
  <c r="M556" i="15"/>
  <c r="X556" i="15"/>
  <c r="T817" i="15"/>
  <c r="L817" i="15"/>
  <c r="M817" i="15"/>
  <c r="X817" i="15"/>
  <c r="T380" i="15"/>
  <c r="L380" i="15"/>
  <c r="M380" i="15"/>
  <c r="X380" i="15"/>
  <c r="T571" i="15"/>
  <c r="L571" i="15"/>
  <c r="M571" i="15"/>
  <c r="X571" i="15"/>
  <c r="T240" i="15"/>
  <c r="L240" i="15"/>
  <c r="M240" i="15"/>
  <c r="X240" i="15"/>
  <c r="T702" i="15"/>
  <c r="L702" i="15"/>
  <c r="M702" i="15"/>
  <c r="X702" i="15"/>
  <c r="T80" i="15"/>
  <c r="L80" i="15"/>
  <c r="M80" i="15"/>
  <c r="X80" i="15"/>
  <c r="T34" i="15"/>
  <c r="L34" i="15"/>
  <c r="M34" i="15"/>
  <c r="X34" i="15"/>
  <c r="T844" i="15"/>
  <c r="L844" i="15"/>
  <c r="M844" i="15"/>
  <c r="X844" i="15"/>
  <c r="T795" i="15"/>
  <c r="L795" i="15"/>
  <c r="M795" i="15"/>
  <c r="X795" i="15"/>
  <c r="T786" i="15"/>
  <c r="L786" i="15"/>
  <c r="M786" i="15"/>
  <c r="X786" i="15"/>
  <c r="T463" i="15"/>
  <c r="L463" i="15"/>
  <c r="M463" i="15"/>
  <c r="X463" i="15"/>
  <c r="T170" i="15"/>
  <c r="L170" i="15"/>
  <c r="M170" i="15"/>
  <c r="X170" i="15"/>
  <c r="T761" i="15"/>
  <c r="L761" i="15"/>
  <c r="M761" i="15"/>
  <c r="X761" i="15"/>
  <c r="T436" i="15"/>
  <c r="L436" i="15"/>
  <c r="M436" i="15"/>
  <c r="X436" i="15"/>
  <c r="T311" i="15"/>
  <c r="L311" i="15"/>
  <c r="M311" i="15"/>
  <c r="X311" i="15"/>
  <c r="T427" i="15"/>
  <c r="L427" i="15"/>
  <c r="M427" i="15"/>
  <c r="X427" i="15"/>
  <c r="T157" i="15"/>
  <c r="L157" i="15"/>
  <c r="M157" i="15"/>
  <c r="X157" i="15"/>
  <c r="T830" i="15"/>
  <c r="L830" i="15"/>
  <c r="M830" i="15"/>
  <c r="X830" i="15"/>
  <c r="T733" i="15"/>
  <c r="L733" i="15"/>
  <c r="M733" i="15"/>
  <c r="X733" i="15"/>
  <c r="T72" i="15"/>
  <c r="L72" i="15"/>
  <c r="M72" i="15"/>
  <c r="X72" i="15"/>
  <c r="T595" i="15"/>
  <c r="L595" i="15"/>
  <c r="M595" i="15"/>
  <c r="X595" i="15"/>
  <c r="T745" i="15"/>
  <c r="L745" i="15"/>
  <c r="M745" i="15"/>
  <c r="X745" i="15"/>
  <c r="T649" i="15"/>
  <c r="L649" i="15"/>
  <c r="M649" i="15"/>
  <c r="X649" i="15"/>
  <c r="T610" i="15"/>
  <c r="L610" i="15"/>
  <c r="M610" i="15"/>
  <c r="X610" i="15"/>
  <c r="T14" i="15"/>
  <c r="L14" i="15"/>
  <c r="M14" i="15"/>
  <c r="X14" i="15"/>
  <c r="T171" i="15"/>
  <c r="L171" i="15"/>
  <c r="M171" i="15"/>
  <c r="X171" i="15"/>
  <c r="T730" i="15"/>
  <c r="L730" i="15"/>
  <c r="M730" i="15"/>
  <c r="X730" i="15"/>
  <c r="T762" i="15"/>
  <c r="L762" i="15"/>
  <c r="M762" i="15"/>
  <c r="X762" i="15"/>
  <c r="T542" i="15"/>
  <c r="L542" i="15"/>
  <c r="M542" i="15"/>
  <c r="X542" i="15"/>
  <c r="T172" i="15"/>
  <c r="L172" i="15"/>
  <c r="M172" i="15"/>
  <c r="X172" i="15"/>
  <c r="T92" i="15"/>
  <c r="L92" i="15"/>
  <c r="M92" i="15"/>
  <c r="X92" i="15"/>
  <c r="T494" i="15"/>
  <c r="L494" i="15"/>
  <c r="M494" i="15"/>
  <c r="X494" i="15"/>
  <c r="T564" i="15"/>
  <c r="L564" i="15"/>
  <c r="M564" i="15"/>
  <c r="X564" i="15"/>
  <c r="T401" i="15"/>
  <c r="L401" i="15"/>
  <c r="M401" i="15"/>
  <c r="X401" i="15"/>
  <c r="T339" i="15"/>
  <c r="L339" i="15"/>
  <c r="M339" i="15"/>
  <c r="X339" i="15"/>
  <c r="T663" i="15"/>
  <c r="L663" i="15"/>
  <c r="M663" i="15"/>
  <c r="X663" i="15"/>
  <c r="T773" i="15"/>
  <c r="L773" i="15"/>
  <c r="M773" i="15"/>
  <c r="X773" i="15"/>
  <c r="T322" i="15"/>
  <c r="L322" i="15"/>
  <c r="M322" i="15"/>
  <c r="X322" i="15"/>
  <c r="T28" i="15"/>
  <c r="L28" i="15"/>
  <c r="M28" i="15"/>
  <c r="X28" i="15"/>
  <c r="T381" i="15"/>
  <c r="L381" i="15"/>
  <c r="M381" i="15"/>
  <c r="X381" i="15"/>
  <c r="T535" i="15"/>
  <c r="L535" i="15"/>
  <c r="M535" i="15"/>
  <c r="X535" i="15"/>
  <c r="T411" i="15"/>
  <c r="L411" i="15"/>
  <c r="M411" i="15"/>
  <c r="X411" i="15"/>
  <c r="T115" i="15"/>
  <c r="L115" i="15"/>
  <c r="M115" i="15"/>
  <c r="X115" i="15"/>
  <c r="T677" i="15"/>
  <c r="L677" i="15"/>
  <c r="M677" i="15"/>
  <c r="X677" i="15"/>
  <c r="T268" i="15"/>
  <c r="L268" i="15"/>
  <c r="M268" i="15"/>
  <c r="X268" i="15"/>
  <c r="T596" i="15"/>
  <c r="L596" i="15"/>
  <c r="M596" i="15"/>
  <c r="X596" i="15"/>
  <c r="T827" i="15"/>
  <c r="L827" i="15"/>
  <c r="M827" i="15"/>
  <c r="X827" i="15"/>
  <c r="T847" i="15"/>
  <c r="L847" i="15"/>
  <c r="M847" i="15"/>
  <c r="X847" i="15"/>
  <c r="T359" i="15"/>
  <c r="L359" i="15"/>
  <c r="M359" i="15"/>
  <c r="X359" i="15"/>
  <c r="T137" i="15"/>
  <c r="L137" i="15"/>
  <c r="M137" i="15"/>
  <c r="X137" i="15"/>
  <c r="T754" i="15"/>
  <c r="L754" i="15"/>
  <c r="M754" i="15"/>
  <c r="X754" i="15"/>
  <c r="T505" i="15"/>
  <c r="L505" i="15"/>
  <c r="M505" i="15"/>
  <c r="X505" i="15"/>
  <c r="T464" i="15"/>
  <c r="L464" i="15"/>
  <c r="M464" i="15"/>
  <c r="X464" i="15"/>
  <c r="T301" i="15"/>
  <c r="L301" i="15"/>
  <c r="M301" i="15"/>
  <c r="X301" i="15"/>
  <c r="T840" i="15"/>
  <c r="L840" i="15"/>
  <c r="M840" i="15"/>
  <c r="X840" i="15"/>
  <c r="T763" i="15"/>
  <c r="L763" i="15"/>
  <c r="M763" i="15"/>
  <c r="X763" i="15"/>
  <c r="T807" i="15"/>
  <c r="L807" i="15"/>
  <c r="M807" i="15"/>
  <c r="X807" i="15"/>
  <c r="T808" i="15"/>
  <c r="L808" i="15"/>
  <c r="M808" i="15"/>
  <c r="X808" i="15"/>
  <c r="T746" i="15"/>
  <c r="L746" i="15"/>
  <c r="M746" i="15"/>
  <c r="X746" i="15"/>
  <c r="T841" i="15"/>
  <c r="L841" i="15"/>
  <c r="M841" i="15"/>
  <c r="X841" i="15"/>
  <c r="T656" i="15"/>
  <c r="L656" i="15"/>
  <c r="M656" i="15"/>
  <c r="X656" i="15"/>
  <c r="T48" i="15"/>
  <c r="L48" i="15"/>
  <c r="M48" i="15"/>
  <c r="X48" i="15"/>
  <c r="T138" i="15"/>
  <c r="L138" i="15"/>
  <c r="M138" i="15"/>
  <c r="X138" i="15"/>
  <c r="T678" i="15"/>
  <c r="L678" i="15"/>
  <c r="M678" i="15"/>
  <c r="X678" i="15"/>
  <c r="T579" i="15"/>
  <c r="L579" i="15"/>
  <c r="M579" i="15"/>
  <c r="X579" i="15"/>
  <c r="T340" i="15"/>
  <c r="L340" i="15"/>
  <c r="M340" i="15"/>
  <c r="X340" i="15"/>
  <c r="T360" i="15"/>
  <c r="L360" i="15"/>
  <c r="M360" i="15"/>
  <c r="X360" i="15"/>
  <c r="T122" i="15"/>
  <c r="L122" i="15"/>
  <c r="M122" i="15"/>
  <c r="X122" i="15"/>
  <c r="T351" i="15"/>
  <c r="L351" i="15"/>
  <c r="M351" i="15"/>
  <c r="X351" i="15"/>
  <c r="T664" i="15"/>
  <c r="L664" i="15"/>
  <c r="M664" i="15"/>
  <c r="X664" i="15"/>
  <c r="T854" i="15"/>
  <c r="L854" i="15"/>
  <c r="M854" i="15"/>
  <c r="X854" i="15"/>
  <c r="T855" i="15"/>
  <c r="L855" i="15"/>
  <c r="M855" i="15"/>
  <c r="X855" i="15"/>
  <c r="T856" i="15"/>
  <c r="L856" i="15"/>
  <c r="M856" i="15"/>
  <c r="X856" i="15"/>
  <c r="T857" i="15"/>
  <c r="L857" i="15"/>
  <c r="M857" i="15"/>
  <c r="X857" i="15"/>
  <c r="T858" i="15"/>
  <c r="L858" i="15"/>
  <c r="M858" i="15"/>
  <c r="X858" i="15"/>
  <c r="T859" i="15"/>
  <c r="L859" i="15"/>
  <c r="M859" i="15"/>
  <c r="X859" i="15"/>
  <c r="T860" i="15"/>
  <c r="L860" i="15"/>
  <c r="M860" i="15"/>
  <c r="X860" i="15"/>
  <c r="T861" i="15"/>
  <c r="L861" i="15"/>
  <c r="M861" i="15"/>
  <c r="X861" i="15"/>
  <c r="T862" i="15"/>
  <c r="L862" i="15"/>
  <c r="M862" i="15"/>
  <c r="X862" i="15"/>
  <c r="T863" i="15"/>
  <c r="L863" i="15"/>
  <c r="M863" i="15"/>
  <c r="X863" i="15"/>
  <c r="T864" i="15"/>
  <c r="L864" i="15"/>
  <c r="M864" i="15"/>
  <c r="X864" i="15"/>
  <c r="T865" i="15"/>
  <c r="L865" i="15"/>
  <c r="M865" i="15"/>
  <c r="X865" i="15"/>
  <c r="T866" i="15"/>
  <c r="L866" i="15"/>
  <c r="M866" i="15"/>
  <c r="X866" i="15"/>
  <c r="T867" i="15"/>
  <c r="L867" i="15"/>
  <c r="M867" i="15"/>
  <c r="X867" i="15"/>
  <c r="T868" i="15"/>
  <c r="L868" i="15"/>
  <c r="M868" i="15"/>
  <c r="X868" i="15"/>
  <c r="T869" i="15"/>
  <c r="L869" i="15"/>
  <c r="M869" i="15"/>
  <c r="X869" i="15"/>
  <c r="T870" i="15"/>
  <c r="L870" i="15"/>
  <c r="M870" i="15"/>
  <c r="X870" i="15"/>
  <c r="T871" i="15"/>
  <c r="L871" i="15"/>
  <c r="M871" i="15"/>
  <c r="X871" i="15"/>
  <c r="T872" i="15"/>
  <c r="L872" i="15"/>
  <c r="M872" i="15"/>
  <c r="X872" i="15"/>
  <c r="T873" i="15"/>
  <c r="L873" i="15"/>
  <c r="M873" i="15"/>
  <c r="X873" i="15"/>
  <c r="T874" i="15"/>
  <c r="L874" i="15"/>
  <c r="M874" i="15"/>
  <c r="X874" i="15"/>
  <c r="T875" i="15"/>
  <c r="L875" i="15"/>
  <c r="M875" i="15"/>
  <c r="X875" i="15"/>
  <c r="T876" i="15"/>
  <c r="L876" i="15"/>
  <c r="M876" i="15"/>
  <c r="X876" i="15"/>
  <c r="T877" i="15"/>
  <c r="L877" i="15"/>
  <c r="M877" i="15"/>
  <c r="X877" i="15"/>
  <c r="T878" i="15"/>
  <c r="L878" i="15"/>
  <c r="M878" i="15"/>
  <c r="X878" i="15"/>
  <c r="T879" i="15"/>
  <c r="L879" i="15"/>
  <c r="M879" i="15"/>
  <c r="X879" i="15"/>
  <c r="T880" i="15"/>
  <c r="L880" i="15"/>
  <c r="M880" i="15"/>
  <c r="X880" i="15"/>
  <c r="T881" i="15"/>
  <c r="L881" i="15"/>
  <c r="M881" i="15"/>
  <c r="X881" i="15"/>
  <c r="T882" i="15"/>
  <c r="L882" i="15"/>
  <c r="M882" i="15"/>
  <c r="X882" i="15"/>
  <c r="T883" i="15"/>
  <c r="L883" i="15"/>
  <c r="M883" i="15"/>
  <c r="X883" i="15"/>
  <c r="T884" i="15"/>
  <c r="L884" i="15"/>
  <c r="M884" i="15"/>
  <c r="X884" i="15"/>
  <c r="T885" i="15"/>
  <c r="L885" i="15"/>
  <c r="M885" i="15"/>
  <c r="X885" i="15"/>
  <c r="T886" i="15"/>
  <c r="L886" i="15"/>
  <c r="M886" i="15"/>
  <c r="X886" i="15"/>
  <c r="T887" i="15"/>
  <c r="L887" i="15"/>
  <c r="M887" i="15"/>
  <c r="X887" i="15"/>
  <c r="T888" i="15"/>
  <c r="L888" i="15"/>
  <c r="M888" i="15"/>
  <c r="X888" i="15"/>
  <c r="T889" i="15"/>
  <c r="L889" i="15"/>
  <c r="M889" i="15"/>
  <c r="X889" i="15"/>
  <c r="T890" i="15"/>
  <c r="L890" i="15"/>
  <c r="M890" i="15"/>
  <c r="X890" i="15"/>
  <c r="T891" i="15"/>
  <c r="L891" i="15"/>
  <c r="M891" i="15"/>
  <c r="X891" i="15"/>
  <c r="T892" i="15"/>
  <c r="L892" i="15"/>
  <c r="M892" i="15"/>
  <c r="X892" i="15"/>
  <c r="T893" i="15"/>
  <c r="L893" i="15"/>
  <c r="M893" i="15"/>
  <c r="X893" i="15"/>
  <c r="T894" i="15"/>
  <c r="L894" i="15"/>
  <c r="M894" i="15"/>
  <c r="X894" i="15"/>
  <c r="T895" i="15"/>
  <c r="L895" i="15"/>
  <c r="M895" i="15"/>
  <c r="X895" i="15"/>
  <c r="T896" i="15"/>
  <c r="L896" i="15"/>
  <c r="M896" i="15"/>
  <c r="X896" i="15"/>
  <c r="T897" i="15"/>
  <c r="L897" i="15"/>
  <c r="M897" i="15"/>
  <c r="X897" i="15"/>
  <c r="T898" i="15"/>
  <c r="L898" i="15"/>
  <c r="M898" i="15"/>
  <c r="X898" i="15"/>
  <c r="T899" i="15"/>
  <c r="L899" i="15"/>
  <c r="M899" i="15"/>
  <c r="X899" i="15"/>
  <c r="T900" i="15"/>
  <c r="L900" i="15"/>
  <c r="M900" i="15"/>
  <c r="X900" i="15"/>
  <c r="T901" i="15"/>
  <c r="L901" i="15"/>
  <c r="M901" i="15"/>
  <c r="X901" i="15"/>
  <c r="T902" i="15"/>
  <c r="L902" i="15"/>
  <c r="M902" i="15"/>
  <c r="X902" i="15"/>
  <c r="T903" i="15"/>
  <c r="L903" i="15"/>
  <c r="M903" i="15"/>
  <c r="X903" i="15"/>
  <c r="T904" i="15"/>
  <c r="L904" i="15"/>
  <c r="M904" i="15"/>
  <c r="X904" i="15"/>
  <c r="T905" i="15"/>
  <c r="L905" i="15"/>
  <c r="M905" i="15"/>
  <c r="X905" i="15"/>
  <c r="T906" i="15"/>
  <c r="L906" i="15"/>
  <c r="M906" i="15"/>
  <c r="X906" i="15"/>
  <c r="T907" i="15"/>
  <c r="L907" i="15"/>
  <c r="M907" i="15"/>
  <c r="X907" i="15"/>
  <c r="T908" i="15"/>
  <c r="L908" i="15"/>
  <c r="M908" i="15"/>
  <c r="X908" i="15"/>
  <c r="T909" i="15"/>
  <c r="L909" i="15"/>
  <c r="M909" i="15"/>
  <c r="X909" i="15"/>
  <c r="T910" i="15"/>
  <c r="L910" i="15"/>
  <c r="M910" i="15"/>
  <c r="X910" i="15"/>
  <c r="T911" i="15"/>
  <c r="L911" i="15"/>
  <c r="M911" i="15"/>
  <c r="X911" i="15"/>
  <c r="T912" i="15"/>
  <c r="L912" i="15"/>
  <c r="M912" i="15"/>
  <c r="X912" i="15"/>
  <c r="T913" i="15"/>
  <c r="L913" i="15"/>
  <c r="M913" i="15"/>
  <c r="X913" i="15"/>
  <c r="T914" i="15"/>
  <c r="L914" i="15"/>
  <c r="M914" i="15"/>
  <c r="X914" i="15"/>
  <c r="T915" i="15"/>
  <c r="L915" i="15"/>
  <c r="M915" i="15"/>
  <c r="X915" i="15"/>
  <c r="T916" i="15"/>
  <c r="L916" i="15"/>
  <c r="M916" i="15"/>
  <c r="X916" i="15"/>
  <c r="T917" i="15"/>
  <c r="L917" i="15"/>
  <c r="M917" i="15"/>
  <c r="X917" i="15"/>
  <c r="T918" i="15"/>
  <c r="L918" i="15"/>
  <c r="M918" i="15"/>
  <c r="X918" i="15"/>
  <c r="T919" i="15"/>
  <c r="L919" i="15"/>
  <c r="M919" i="15"/>
  <c r="X919" i="15"/>
  <c r="T920" i="15"/>
  <c r="L920" i="15"/>
  <c r="M920" i="15"/>
  <c r="X920" i="15"/>
  <c r="T921" i="15"/>
  <c r="L921" i="15"/>
  <c r="M921" i="15"/>
  <c r="X921" i="15"/>
  <c r="T922" i="15"/>
  <c r="L922" i="15"/>
  <c r="M922" i="15"/>
  <c r="X922" i="15"/>
  <c r="T923" i="15"/>
  <c r="L923" i="15"/>
  <c r="M923" i="15"/>
  <c r="X923" i="15"/>
  <c r="T924" i="15"/>
  <c r="L924" i="15"/>
  <c r="M924" i="15"/>
  <c r="X924" i="15"/>
  <c r="T925" i="15"/>
  <c r="L925" i="15"/>
  <c r="M925" i="15"/>
  <c r="X925" i="15"/>
  <c r="T926" i="15"/>
  <c r="L926" i="15"/>
  <c r="M926" i="15"/>
  <c r="X926" i="15"/>
  <c r="T927" i="15"/>
  <c r="L927" i="15"/>
  <c r="M927" i="15"/>
  <c r="X927" i="15"/>
  <c r="T928" i="15"/>
  <c r="L928" i="15"/>
  <c r="M928" i="15"/>
  <c r="X928" i="15"/>
  <c r="T929" i="15"/>
  <c r="L929" i="15"/>
  <c r="M929" i="15"/>
  <c r="X929" i="15"/>
  <c r="T930" i="15"/>
  <c r="L930" i="15"/>
  <c r="M930" i="15"/>
  <c r="X930" i="15"/>
  <c r="T931" i="15"/>
  <c r="L931" i="15"/>
  <c r="M931" i="15"/>
  <c r="X931" i="15"/>
  <c r="T932" i="15"/>
  <c r="L932" i="15"/>
  <c r="M932" i="15"/>
  <c r="X932" i="15"/>
  <c r="T933" i="15"/>
  <c r="L933" i="15"/>
  <c r="M933" i="15"/>
  <c r="X933" i="15"/>
  <c r="T934" i="15"/>
  <c r="L934" i="15"/>
  <c r="M934" i="15"/>
  <c r="X934" i="15"/>
  <c r="T935" i="15"/>
  <c r="L935" i="15"/>
  <c r="M935" i="15"/>
  <c r="X935" i="15"/>
  <c r="T936" i="15"/>
  <c r="L936" i="15"/>
  <c r="M936" i="15"/>
  <c r="X936" i="15"/>
  <c r="T937" i="15"/>
  <c r="L937" i="15"/>
  <c r="M937" i="15"/>
  <c r="X937" i="15"/>
  <c r="T938" i="15"/>
  <c r="L938" i="15"/>
  <c r="M938" i="15"/>
  <c r="X938" i="15"/>
  <c r="T939" i="15"/>
  <c r="L939" i="15"/>
  <c r="M939" i="15"/>
  <c r="X939" i="15"/>
  <c r="T940" i="15"/>
  <c r="L940" i="15"/>
  <c r="M940" i="15"/>
  <c r="X940" i="15"/>
  <c r="T941" i="15"/>
  <c r="L941" i="15"/>
  <c r="M941" i="15"/>
  <c r="X941" i="15"/>
  <c r="T942" i="15"/>
  <c r="L942" i="15"/>
  <c r="M942" i="15"/>
  <c r="X942" i="15"/>
  <c r="T943" i="15"/>
  <c r="L943" i="15"/>
  <c r="M943" i="15"/>
  <c r="X943" i="15"/>
  <c r="T944" i="15"/>
  <c r="L944" i="15"/>
  <c r="M944" i="15"/>
  <c r="X944" i="15"/>
  <c r="T945" i="15"/>
  <c r="L945" i="15"/>
  <c r="M945" i="15"/>
  <c r="X945" i="15"/>
  <c r="T946" i="15"/>
  <c r="L946" i="15"/>
  <c r="M946" i="15"/>
  <c r="X946" i="15"/>
  <c r="T947" i="15"/>
  <c r="L947" i="15"/>
  <c r="M947" i="15"/>
  <c r="X947" i="15"/>
  <c r="T948" i="15"/>
  <c r="L948" i="15"/>
  <c r="M948" i="15"/>
  <c r="X948" i="15"/>
  <c r="T949" i="15"/>
  <c r="L949" i="15"/>
  <c r="M949" i="15"/>
  <c r="X949" i="15"/>
  <c r="T950" i="15"/>
  <c r="L950" i="15"/>
  <c r="M950" i="15"/>
  <c r="X950" i="15"/>
  <c r="T951" i="15"/>
  <c r="L951" i="15"/>
  <c r="M951" i="15"/>
  <c r="X951" i="15"/>
  <c r="T952" i="15"/>
  <c r="L952" i="15"/>
  <c r="M952" i="15"/>
  <c r="X952" i="15"/>
  <c r="T953" i="15"/>
  <c r="L953" i="15"/>
  <c r="M953" i="15"/>
  <c r="X953" i="15"/>
  <c r="T954" i="15"/>
  <c r="L954" i="15"/>
  <c r="M954" i="15"/>
  <c r="X954" i="15"/>
  <c r="T955" i="15"/>
  <c r="L955" i="15"/>
  <c r="M955" i="15"/>
  <c r="X955" i="15"/>
  <c r="T956" i="15"/>
  <c r="L956" i="15"/>
  <c r="M956" i="15"/>
  <c r="X956" i="15"/>
  <c r="T957" i="15"/>
  <c r="L957" i="15"/>
  <c r="M957" i="15"/>
  <c r="X957" i="15"/>
  <c r="T958" i="15"/>
  <c r="L958" i="15"/>
  <c r="M958" i="15"/>
  <c r="X958" i="15"/>
  <c r="T959" i="15"/>
  <c r="L959" i="15"/>
  <c r="M959" i="15"/>
  <c r="X959" i="15"/>
  <c r="T960" i="15"/>
  <c r="L960" i="15"/>
  <c r="M960" i="15"/>
  <c r="X960" i="15"/>
  <c r="T961" i="15"/>
  <c r="L961" i="15"/>
  <c r="M961" i="15"/>
  <c r="X961" i="15"/>
  <c r="T962" i="15"/>
  <c r="L962" i="15"/>
  <c r="M962" i="15"/>
  <c r="X962" i="15"/>
  <c r="T963" i="15"/>
  <c r="L963" i="15"/>
  <c r="M963" i="15"/>
  <c r="X963" i="15"/>
  <c r="T964" i="15"/>
  <c r="L964" i="15"/>
  <c r="M964" i="15"/>
  <c r="X964" i="15"/>
  <c r="T965" i="15"/>
  <c r="L965" i="15"/>
  <c r="M965" i="15"/>
  <c r="X965" i="15"/>
  <c r="T966" i="15"/>
  <c r="L966" i="15"/>
  <c r="M966" i="15"/>
  <c r="X966" i="15"/>
  <c r="T967" i="15"/>
  <c r="L967" i="15"/>
  <c r="M967" i="15"/>
  <c r="X967" i="15"/>
  <c r="T968" i="15"/>
  <c r="L968" i="15"/>
  <c r="M968" i="15"/>
  <c r="X968" i="15"/>
  <c r="T969" i="15"/>
  <c r="L969" i="15"/>
  <c r="M969" i="15"/>
  <c r="X969" i="15"/>
  <c r="T970" i="15"/>
  <c r="L970" i="15"/>
  <c r="M970" i="15"/>
  <c r="X970" i="15"/>
  <c r="T971" i="15"/>
  <c r="L971" i="15"/>
  <c r="M971" i="15"/>
  <c r="X971" i="15"/>
  <c r="T972" i="15"/>
  <c r="L972" i="15"/>
  <c r="M972" i="15"/>
  <c r="X972" i="15"/>
  <c r="T973" i="15"/>
  <c r="L973" i="15"/>
  <c r="M973" i="15"/>
  <c r="X973" i="15"/>
  <c r="T974" i="15"/>
  <c r="L974" i="15"/>
  <c r="M974" i="15"/>
  <c r="X974" i="15"/>
  <c r="T975" i="15"/>
  <c r="L975" i="15"/>
  <c r="M975" i="15"/>
  <c r="X975" i="15"/>
  <c r="T976" i="15"/>
  <c r="L976" i="15"/>
  <c r="M976" i="15"/>
  <c r="X976" i="15"/>
  <c r="T977" i="15"/>
  <c r="L977" i="15"/>
  <c r="M977" i="15"/>
  <c r="X977" i="15"/>
  <c r="T978" i="15"/>
  <c r="L978" i="15"/>
  <c r="M978" i="15"/>
  <c r="X978" i="15"/>
  <c r="T979" i="15"/>
  <c r="L979" i="15"/>
  <c r="M979" i="15"/>
  <c r="X979" i="15"/>
  <c r="T980" i="15"/>
  <c r="L980" i="15"/>
  <c r="M980" i="15"/>
  <c r="X980" i="15"/>
  <c r="T981" i="15"/>
  <c r="L981" i="15"/>
  <c r="M981" i="15"/>
  <c r="X981" i="15"/>
  <c r="T982" i="15"/>
  <c r="L982" i="15"/>
  <c r="M982" i="15"/>
  <c r="X982" i="15"/>
  <c r="T983" i="15"/>
  <c r="L983" i="15"/>
  <c r="M983" i="15"/>
  <c r="X983" i="15"/>
  <c r="T984" i="15"/>
  <c r="L984" i="15"/>
  <c r="M984" i="15"/>
  <c r="X984" i="15"/>
  <c r="T985" i="15"/>
  <c r="L985" i="15"/>
  <c r="M985" i="15"/>
  <c r="X985" i="15"/>
  <c r="T986" i="15"/>
  <c r="L986" i="15"/>
  <c r="M986" i="15"/>
  <c r="X986" i="15"/>
  <c r="T987" i="15"/>
  <c r="L987" i="15"/>
  <c r="M987" i="15"/>
  <c r="X987" i="15"/>
  <c r="T988" i="15"/>
  <c r="L988" i="15"/>
  <c r="M988" i="15"/>
  <c r="X988" i="15"/>
  <c r="T989" i="15"/>
  <c r="L989" i="15"/>
  <c r="M989" i="15"/>
  <c r="X989" i="15"/>
  <c r="T990" i="15"/>
  <c r="L990" i="15"/>
  <c r="M990" i="15"/>
  <c r="X990" i="15"/>
  <c r="T991" i="15"/>
  <c r="L991" i="15"/>
  <c r="M991" i="15"/>
  <c r="X991" i="15"/>
  <c r="T992" i="15"/>
  <c r="L992" i="15"/>
  <c r="M992" i="15"/>
  <c r="X992" i="15"/>
  <c r="T993" i="15"/>
  <c r="L993" i="15"/>
  <c r="M993" i="15"/>
  <c r="X993" i="15"/>
  <c r="T994" i="15"/>
  <c r="L994" i="15"/>
  <c r="M994" i="15"/>
  <c r="X994" i="15"/>
  <c r="T995" i="15"/>
  <c r="L995" i="15"/>
  <c r="M995" i="15"/>
  <c r="X995" i="15"/>
  <c r="T996" i="15"/>
  <c r="L996" i="15"/>
  <c r="M996" i="15"/>
  <c r="X996" i="15"/>
  <c r="T997" i="15"/>
  <c r="L997" i="15"/>
  <c r="M997" i="15"/>
  <c r="X997" i="15"/>
  <c r="T998" i="15"/>
  <c r="L998" i="15"/>
  <c r="M998" i="15"/>
  <c r="X998" i="15"/>
  <c r="T999" i="15"/>
  <c r="L999" i="15"/>
  <c r="M999" i="15"/>
  <c r="X999" i="15"/>
  <c r="T1000" i="15"/>
  <c r="L1000" i="15"/>
  <c r="M1000" i="15"/>
  <c r="X1000" i="15"/>
  <c r="T1001" i="15"/>
  <c r="L1001" i="15"/>
  <c r="M1001" i="15"/>
  <c r="X1001" i="15"/>
  <c r="T1002" i="15"/>
  <c r="L1002" i="15"/>
  <c r="M1002" i="15"/>
  <c r="X1002" i="15"/>
  <c r="T1003" i="15"/>
  <c r="L1003" i="15"/>
  <c r="M1003" i="15"/>
  <c r="X1003" i="15"/>
  <c r="T1004" i="15"/>
  <c r="L1004" i="15"/>
  <c r="M1004" i="15"/>
  <c r="X1004" i="15"/>
  <c r="T1005" i="15"/>
  <c r="L1005" i="15"/>
  <c r="M1005" i="15"/>
  <c r="X1005" i="15"/>
  <c r="T1006" i="15"/>
  <c r="L1006" i="15"/>
  <c r="M1006" i="15"/>
  <c r="X1006" i="15"/>
  <c r="T1007" i="15"/>
  <c r="L1007" i="15"/>
  <c r="M1007" i="15"/>
  <c r="X1007" i="15"/>
  <c r="T1008" i="15"/>
  <c r="L1008" i="15"/>
  <c r="M1008" i="15"/>
  <c r="X1008" i="15"/>
  <c r="T1009" i="15"/>
  <c r="L1009" i="15"/>
  <c r="M1009" i="15"/>
  <c r="X1009" i="15"/>
  <c r="T1010" i="15"/>
  <c r="L1010" i="15"/>
  <c r="M1010" i="15"/>
  <c r="X1010" i="15"/>
  <c r="T1011" i="15"/>
  <c r="L1011" i="15"/>
  <c r="M1011" i="15"/>
  <c r="X1011" i="15"/>
  <c r="T1012" i="15"/>
  <c r="L1012" i="15"/>
  <c r="M1012" i="15"/>
  <c r="X1012" i="15"/>
  <c r="T1013" i="15"/>
  <c r="L1013" i="15"/>
  <c r="M1013" i="15"/>
  <c r="X1013" i="15"/>
  <c r="T1014" i="15"/>
  <c r="L1014" i="15"/>
  <c r="M1014" i="15"/>
  <c r="X1014" i="15"/>
  <c r="T1015" i="15"/>
  <c r="L1015" i="15"/>
  <c r="M1015" i="15"/>
  <c r="X1015" i="15"/>
  <c r="T1016" i="15"/>
  <c r="L1016" i="15"/>
  <c r="M1016" i="15"/>
  <c r="X1016" i="15"/>
  <c r="T1017" i="15"/>
  <c r="L1017" i="15"/>
  <c r="M1017" i="15"/>
  <c r="X1017" i="15"/>
  <c r="T1018" i="15"/>
  <c r="L1018" i="15"/>
  <c r="M1018" i="15"/>
  <c r="X1018" i="15"/>
  <c r="T1019" i="15"/>
  <c r="L1019" i="15"/>
  <c r="M1019" i="15"/>
  <c r="X1019" i="15"/>
  <c r="T1020" i="15"/>
  <c r="L1020" i="15"/>
  <c r="M1020" i="15"/>
  <c r="X1020" i="15"/>
  <c r="T1021" i="15"/>
  <c r="L1021" i="15"/>
  <c r="M1021" i="15"/>
  <c r="X1021" i="15"/>
  <c r="T1022" i="15"/>
  <c r="L1022" i="15"/>
  <c r="M1022" i="15"/>
  <c r="X1022" i="15"/>
  <c r="T1023" i="15"/>
  <c r="L1023" i="15"/>
  <c r="M1023" i="15"/>
  <c r="X1023" i="15"/>
  <c r="T1024" i="15"/>
  <c r="L1024" i="15"/>
  <c r="M1024" i="15"/>
  <c r="X1024" i="15"/>
  <c r="T1025" i="15"/>
  <c r="L1025" i="15"/>
  <c r="M1025" i="15"/>
  <c r="X1025" i="15"/>
  <c r="T1026" i="15"/>
  <c r="L1026" i="15"/>
  <c r="M1026" i="15"/>
  <c r="X1026" i="15"/>
  <c r="T1027" i="15"/>
  <c r="L1027" i="15"/>
  <c r="M1027" i="15"/>
  <c r="X1027" i="15"/>
  <c r="T1028" i="15"/>
  <c r="L1028" i="15"/>
  <c r="M1028" i="15"/>
  <c r="X1028" i="15"/>
  <c r="T1029" i="15"/>
  <c r="L1029" i="15"/>
  <c r="M1029" i="15"/>
  <c r="X1029" i="15"/>
  <c r="T1030" i="15"/>
  <c r="L1030" i="15"/>
  <c r="M1030" i="15"/>
  <c r="X1030" i="15"/>
  <c r="T1031" i="15"/>
  <c r="L1031" i="15"/>
  <c r="M1031" i="15"/>
  <c r="X1031" i="15"/>
  <c r="T1032" i="15"/>
  <c r="L1032" i="15"/>
  <c r="M1032" i="15"/>
  <c r="X1032" i="15"/>
  <c r="T1033" i="15"/>
  <c r="L1033" i="15"/>
  <c r="M1033" i="15"/>
  <c r="X1033" i="15"/>
  <c r="T1034" i="15"/>
  <c r="L1034" i="15"/>
  <c r="M1034" i="15"/>
  <c r="X1034" i="15"/>
  <c r="T1035" i="15"/>
  <c r="L1035" i="15"/>
  <c r="M1035" i="15"/>
  <c r="X1035" i="15"/>
  <c r="T1036" i="15"/>
  <c r="L1036" i="15"/>
  <c r="M1036" i="15"/>
  <c r="X1036" i="15"/>
  <c r="T1037" i="15"/>
  <c r="L1037" i="15"/>
  <c r="M1037" i="15"/>
  <c r="X1037" i="15"/>
  <c r="T1038" i="15"/>
  <c r="L1038" i="15"/>
  <c r="M1038" i="15"/>
  <c r="X1038" i="15"/>
  <c r="T1039" i="15"/>
  <c r="L1039" i="15"/>
  <c r="M1039" i="15"/>
  <c r="X1039" i="15"/>
  <c r="T1040" i="15"/>
  <c r="L1040" i="15"/>
  <c r="M1040" i="15"/>
  <c r="X1040" i="15"/>
  <c r="T1041" i="15"/>
  <c r="L1041" i="15"/>
  <c r="M1041" i="15"/>
  <c r="X1041" i="15"/>
  <c r="T1042" i="15"/>
  <c r="L1042" i="15"/>
  <c r="M1042" i="15"/>
  <c r="X1042" i="15"/>
  <c r="T1043" i="15"/>
  <c r="L1043" i="15"/>
  <c r="M1043" i="15"/>
  <c r="X1043" i="15"/>
  <c r="T1044" i="15"/>
  <c r="L1044" i="15"/>
  <c r="M1044" i="15"/>
  <c r="X1044" i="15"/>
  <c r="T1045" i="15"/>
  <c r="L1045" i="15"/>
  <c r="M1045" i="15"/>
  <c r="X1045" i="15"/>
  <c r="T1046" i="15"/>
  <c r="L1046" i="15"/>
  <c r="M1046" i="15"/>
  <c r="X1046" i="15"/>
  <c r="T1047" i="15"/>
  <c r="L1047" i="15"/>
  <c r="M1047" i="15"/>
  <c r="X1047" i="15"/>
  <c r="T1048" i="15"/>
  <c r="L1048" i="15"/>
  <c r="M1048" i="15"/>
  <c r="X1048" i="15"/>
  <c r="T1049" i="15"/>
  <c r="L1049" i="15"/>
  <c r="M1049" i="15"/>
  <c r="X1049" i="15"/>
  <c r="T1050" i="15"/>
  <c r="L1050" i="15"/>
  <c r="M1050" i="15"/>
  <c r="X1050" i="15"/>
  <c r="T1051" i="15"/>
  <c r="L1051" i="15"/>
  <c r="M1051" i="15"/>
  <c r="X1051" i="15"/>
  <c r="T1052" i="15"/>
  <c r="L1052" i="15"/>
  <c r="M1052" i="15"/>
  <c r="X1052" i="15"/>
  <c r="T1053" i="15"/>
  <c r="L1053" i="15"/>
  <c r="M1053" i="15"/>
  <c r="X1053" i="15"/>
  <c r="T1054" i="15"/>
  <c r="L1054" i="15"/>
  <c r="M1054" i="15"/>
  <c r="X1054" i="15"/>
  <c r="T1055" i="15"/>
  <c r="L1055" i="15"/>
  <c r="M1055" i="15"/>
  <c r="X1055" i="15"/>
  <c r="T1056" i="15"/>
  <c r="L1056" i="15"/>
  <c r="M1056" i="15"/>
  <c r="X1056" i="15"/>
  <c r="T1057" i="15"/>
  <c r="L1057" i="15"/>
  <c r="M1057" i="15"/>
  <c r="X1057" i="15"/>
  <c r="T1058" i="15"/>
  <c r="L1058" i="15"/>
  <c r="M1058" i="15"/>
  <c r="X1058" i="15"/>
  <c r="T1059" i="15"/>
  <c r="L1059" i="15"/>
  <c r="M1059" i="15"/>
  <c r="X1059" i="15"/>
  <c r="T1060" i="15"/>
  <c r="L1060" i="15"/>
  <c r="M1060" i="15"/>
  <c r="X1060" i="15"/>
  <c r="T1061" i="15"/>
  <c r="L1061" i="15"/>
  <c r="M1061" i="15"/>
  <c r="X1061" i="15"/>
  <c r="T1062" i="15"/>
  <c r="L1062" i="15"/>
  <c r="M1062" i="15"/>
  <c r="X1062" i="15"/>
  <c r="T1063" i="15"/>
  <c r="L1063" i="15"/>
  <c r="M1063" i="15"/>
  <c r="X1063" i="15"/>
  <c r="T1064" i="15"/>
  <c r="L1064" i="15"/>
  <c r="M1064" i="15"/>
  <c r="X1064" i="15"/>
  <c r="T1065" i="15"/>
  <c r="L1065" i="15"/>
  <c r="M1065" i="15"/>
  <c r="X1065" i="15"/>
  <c r="T1066" i="15"/>
  <c r="L1066" i="15"/>
  <c r="M1066" i="15"/>
  <c r="X1066" i="15"/>
  <c r="T1067" i="15"/>
  <c r="L1067" i="15"/>
  <c r="M1067" i="15"/>
  <c r="X1067" i="15"/>
  <c r="T1068" i="15"/>
  <c r="L1068" i="15"/>
  <c r="M1068" i="15"/>
  <c r="X1068" i="15"/>
  <c r="T1069" i="15"/>
  <c r="L1069" i="15"/>
  <c r="M1069" i="15"/>
  <c r="X1069" i="15"/>
  <c r="T1070" i="15"/>
  <c r="L1070" i="15"/>
  <c r="M1070" i="15"/>
  <c r="X1070" i="15"/>
  <c r="T1071" i="15"/>
  <c r="L1071" i="15"/>
  <c r="M1071" i="15"/>
  <c r="X1071" i="15"/>
  <c r="T1072" i="15"/>
  <c r="L1072" i="15"/>
  <c r="M1072" i="15"/>
  <c r="X1072" i="15"/>
  <c r="T1073" i="15"/>
  <c r="L1073" i="15"/>
  <c r="M1073" i="15"/>
  <c r="X1073" i="15"/>
  <c r="T1074" i="15"/>
  <c r="L1074" i="15"/>
  <c r="M1074" i="15"/>
  <c r="X1074" i="15"/>
  <c r="T1075" i="15"/>
  <c r="L1075" i="15"/>
  <c r="M1075" i="15"/>
  <c r="X1075" i="15"/>
  <c r="T1076" i="15"/>
  <c r="L1076" i="15"/>
  <c r="M1076" i="15"/>
  <c r="X1076" i="15"/>
  <c r="T1077" i="15"/>
  <c r="L1077" i="15"/>
  <c r="M1077" i="15"/>
  <c r="X1077" i="15"/>
  <c r="T1078" i="15"/>
  <c r="L1078" i="15"/>
  <c r="M1078" i="15"/>
  <c r="X1078" i="15"/>
  <c r="T1079" i="15"/>
  <c r="L1079" i="15"/>
  <c r="M1079" i="15"/>
  <c r="X1079" i="15"/>
  <c r="T1080" i="15"/>
  <c r="L1080" i="15"/>
  <c r="M1080" i="15"/>
  <c r="X1080" i="15"/>
  <c r="T1081" i="15"/>
  <c r="L1081" i="15"/>
  <c r="M1081" i="15"/>
  <c r="X1081" i="15"/>
  <c r="T1082" i="15"/>
  <c r="L1082" i="15"/>
  <c r="M1082" i="15"/>
  <c r="X1082" i="15"/>
  <c r="T1083" i="15"/>
  <c r="L1083" i="15"/>
  <c r="M1083" i="15"/>
  <c r="X1083" i="15"/>
  <c r="T1084" i="15"/>
  <c r="L1084" i="15"/>
  <c r="M1084" i="15"/>
  <c r="X1084" i="15"/>
  <c r="T1085" i="15"/>
  <c r="L1085" i="15"/>
  <c r="M1085" i="15"/>
  <c r="X1085" i="15"/>
  <c r="T1086" i="15"/>
  <c r="L1086" i="15"/>
  <c r="M1086" i="15"/>
  <c r="X1086" i="15"/>
  <c r="T1087" i="15"/>
  <c r="L1087" i="15"/>
  <c r="M1087" i="15"/>
  <c r="X1087" i="15"/>
  <c r="T1088" i="15"/>
  <c r="L1088" i="15"/>
  <c r="M1088" i="15"/>
  <c r="X1088" i="15"/>
  <c r="T1089" i="15"/>
  <c r="L1089" i="15"/>
  <c r="M1089" i="15"/>
  <c r="X1089" i="15"/>
  <c r="T1090" i="15"/>
  <c r="L1090" i="15"/>
  <c r="M1090" i="15"/>
  <c r="X1090" i="15"/>
  <c r="T1091" i="15"/>
  <c r="L1091" i="15"/>
  <c r="M1091" i="15"/>
  <c r="X1091" i="15"/>
  <c r="T1092" i="15"/>
  <c r="L1092" i="15"/>
  <c r="M1092" i="15"/>
  <c r="X1092" i="15"/>
  <c r="T1093" i="15"/>
  <c r="L1093" i="15"/>
  <c r="M1093" i="15"/>
  <c r="X1093" i="15"/>
  <c r="T1094" i="15"/>
  <c r="L1094" i="15"/>
  <c r="M1094" i="15"/>
  <c r="X1094" i="15"/>
  <c r="T1095" i="15"/>
  <c r="L1095" i="15"/>
  <c r="M1095" i="15"/>
  <c r="X1095" i="15"/>
  <c r="T1096" i="15"/>
  <c r="L1096" i="15"/>
  <c r="M1096" i="15"/>
  <c r="X1096" i="15"/>
  <c r="T1097" i="15"/>
  <c r="L1097" i="15"/>
  <c r="M1097" i="15"/>
  <c r="X1097" i="15"/>
  <c r="T1098" i="15"/>
  <c r="L1098" i="15"/>
  <c r="M1098" i="15"/>
  <c r="X1098" i="15"/>
  <c r="T1099" i="15"/>
  <c r="L1099" i="15"/>
  <c r="M1099" i="15"/>
  <c r="X1099" i="15"/>
  <c r="T1100" i="15"/>
  <c r="L1100" i="15"/>
  <c r="M1100" i="15"/>
  <c r="X1100" i="15"/>
  <c r="T1101" i="15"/>
  <c r="L1101" i="15"/>
  <c r="M1101" i="15"/>
  <c r="X1101" i="15"/>
  <c r="T1102" i="15"/>
  <c r="L1102" i="15"/>
  <c r="M1102" i="15"/>
  <c r="X1102" i="15"/>
  <c r="T1103" i="15"/>
  <c r="L1103" i="15"/>
  <c r="M1103" i="15"/>
  <c r="X1103" i="15"/>
  <c r="T1104" i="15"/>
  <c r="L1104" i="15"/>
  <c r="M1104" i="15"/>
  <c r="X1104" i="15"/>
  <c r="T1105" i="15"/>
  <c r="L1105" i="15"/>
  <c r="M1105" i="15"/>
  <c r="X1105" i="15"/>
  <c r="T1106" i="15"/>
  <c r="L1106" i="15"/>
  <c r="M1106" i="15"/>
  <c r="X1106" i="15"/>
  <c r="T1107" i="15"/>
  <c r="L1107" i="15"/>
  <c r="M1107" i="15"/>
  <c r="X1107" i="15"/>
  <c r="T1108" i="15"/>
  <c r="L1108" i="15"/>
  <c r="M1108" i="15"/>
  <c r="X1108" i="15"/>
  <c r="T1109" i="15"/>
  <c r="L1109" i="15"/>
  <c r="M1109" i="15"/>
  <c r="X1109" i="15"/>
  <c r="T1110" i="15"/>
  <c r="L1110" i="15"/>
  <c r="M1110" i="15"/>
  <c r="X1110" i="15"/>
  <c r="T1111" i="15"/>
  <c r="L1111" i="15"/>
  <c r="M1111" i="15"/>
  <c r="X1111" i="15"/>
  <c r="T1112" i="15"/>
  <c r="L1112" i="15"/>
  <c r="M1112" i="15"/>
  <c r="X1112" i="15"/>
  <c r="T1113" i="15"/>
  <c r="L1113" i="15"/>
  <c r="M1113" i="15"/>
  <c r="X1113" i="15"/>
  <c r="T1114" i="15"/>
  <c r="L1114" i="15"/>
  <c r="M1114" i="15"/>
  <c r="X1114" i="15"/>
  <c r="T1115" i="15"/>
  <c r="L1115" i="15"/>
  <c r="M1115" i="15"/>
  <c r="X1115" i="15"/>
  <c r="T1116" i="15"/>
  <c r="L1116" i="15"/>
  <c r="M1116" i="15"/>
  <c r="X1116" i="15"/>
  <c r="T1117" i="15"/>
  <c r="L1117" i="15"/>
  <c r="M1117" i="15"/>
  <c r="X1117" i="15"/>
  <c r="T1118" i="15"/>
  <c r="L1118" i="15"/>
  <c r="M1118" i="15"/>
  <c r="X1118" i="15"/>
  <c r="T1119" i="15"/>
  <c r="L1119" i="15"/>
  <c r="M1119" i="15"/>
  <c r="X1119" i="15"/>
  <c r="T1120" i="15"/>
  <c r="L1120" i="15"/>
  <c r="M1120" i="15"/>
  <c r="X1120" i="15"/>
  <c r="T1121" i="15"/>
  <c r="L1121" i="15"/>
  <c r="M1121" i="15"/>
  <c r="X1121" i="15"/>
  <c r="T1122" i="15"/>
  <c r="L1122" i="15"/>
  <c r="M1122" i="15"/>
  <c r="X1122" i="15"/>
  <c r="T1123" i="15"/>
  <c r="L1123" i="15"/>
  <c r="M1123" i="15"/>
  <c r="X1123" i="15"/>
  <c r="T1124" i="15"/>
  <c r="L1124" i="15"/>
  <c r="M1124" i="15"/>
  <c r="X1124" i="15"/>
  <c r="T1125" i="15"/>
  <c r="L1125" i="15"/>
  <c r="M1125" i="15"/>
  <c r="X1125" i="15"/>
  <c r="T1126" i="15"/>
  <c r="L1126" i="15"/>
  <c r="M1126" i="15"/>
  <c r="X1126" i="15"/>
  <c r="T1127" i="15"/>
  <c r="L1127" i="15"/>
  <c r="M1127" i="15"/>
  <c r="X1127" i="15"/>
  <c r="T1128" i="15"/>
  <c r="L1128" i="15"/>
  <c r="M1128" i="15"/>
  <c r="X1128" i="15"/>
  <c r="T1129" i="15"/>
  <c r="L1129" i="15"/>
  <c r="M1129" i="15"/>
  <c r="X1129" i="15"/>
  <c r="T1130" i="15"/>
  <c r="L1130" i="15"/>
  <c r="M1130" i="15"/>
  <c r="X1130" i="15"/>
  <c r="T1131" i="15"/>
  <c r="L1131" i="15"/>
  <c r="M1131" i="15"/>
  <c r="X1131" i="15"/>
  <c r="T1132" i="15"/>
  <c r="L1132" i="15"/>
  <c r="M1132" i="15"/>
  <c r="X1132" i="15"/>
  <c r="T1133" i="15"/>
  <c r="L1133" i="15"/>
  <c r="M1133" i="15"/>
  <c r="X1133" i="15"/>
  <c r="T1134" i="15"/>
  <c r="L1134" i="15"/>
  <c r="M1134" i="15"/>
  <c r="X1134" i="15"/>
  <c r="T1135" i="15"/>
  <c r="L1135" i="15"/>
  <c r="M1135" i="15"/>
  <c r="X1135" i="15"/>
  <c r="T1136" i="15"/>
  <c r="L1136" i="15"/>
  <c r="M1136" i="15"/>
  <c r="X1136" i="15"/>
  <c r="T1137" i="15"/>
  <c r="L1137" i="15"/>
  <c r="M1137" i="15"/>
  <c r="X1137" i="15"/>
  <c r="T1138" i="15"/>
  <c r="L1138" i="15"/>
  <c r="M1138" i="15"/>
  <c r="X1138" i="15"/>
  <c r="T1139" i="15"/>
  <c r="L1139" i="15"/>
  <c r="M1139" i="15"/>
  <c r="X1139" i="15"/>
  <c r="T1140" i="15"/>
  <c r="L1140" i="15"/>
  <c r="M1140" i="15"/>
  <c r="X1140" i="15"/>
  <c r="T1141" i="15"/>
  <c r="L1141" i="15"/>
  <c r="M1141" i="15"/>
  <c r="X1141" i="15"/>
  <c r="T1142" i="15"/>
  <c r="L1142" i="15"/>
  <c r="M1142" i="15"/>
  <c r="X1142" i="15"/>
  <c r="T1143" i="15"/>
  <c r="L1143" i="15"/>
  <c r="M1143" i="15"/>
  <c r="X1143" i="15"/>
  <c r="T1144" i="15"/>
  <c r="L1144" i="15"/>
  <c r="M1144" i="15"/>
  <c r="X1144" i="15"/>
  <c r="T1145" i="15"/>
  <c r="L1145" i="15"/>
  <c r="M1145" i="15"/>
  <c r="X1145" i="15"/>
  <c r="T1146" i="15"/>
  <c r="L1146" i="15"/>
  <c r="M1146" i="15"/>
  <c r="X1146" i="15"/>
  <c r="T1147" i="15"/>
  <c r="L1147" i="15"/>
  <c r="M1147" i="15"/>
  <c r="X1147" i="15"/>
  <c r="T1148" i="15"/>
  <c r="L1148" i="15"/>
  <c r="M1148" i="15"/>
  <c r="X1148" i="15"/>
  <c r="T1149" i="15"/>
  <c r="L1149" i="15"/>
  <c r="M1149" i="15"/>
  <c r="X1149" i="15"/>
  <c r="T1150" i="15"/>
  <c r="L1150" i="15"/>
  <c r="M1150" i="15"/>
  <c r="X1150" i="15"/>
  <c r="T1151" i="15"/>
  <c r="L1151" i="15"/>
  <c r="M1151" i="15"/>
  <c r="X1151" i="15"/>
  <c r="T1152" i="15"/>
  <c r="L1152" i="15"/>
  <c r="M1152" i="15"/>
  <c r="X1152" i="15"/>
  <c r="T1153" i="15"/>
  <c r="L1153" i="15"/>
  <c r="M1153" i="15"/>
  <c r="X1153" i="15"/>
  <c r="T1154" i="15"/>
  <c r="L1154" i="15"/>
  <c r="M1154" i="15"/>
  <c r="X1154" i="15"/>
  <c r="T1155" i="15"/>
  <c r="L1155" i="15"/>
  <c r="M1155" i="15"/>
  <c r="X1155" i="15"/>
  <c r="T1156" i="15"/>
  <c r="L1156" i="15"/>
  <c r="M1156" i="15"/>
  <c r="X1156" i="15"/>
  <c r="T1157" i="15"/>
  <c r="L1157" i="15"/>
  <c r="M1157" i="15"/>
  <c r="X1157" i="15"/>
  <c r="T1158" i="15"/>
  <c r="L1158" i="15"/>
  <c r="M1158" i="15"/>
  <c r="X1158" i="15"/>
  <c r="T1159" i="15"/>
  <c r="L1159" i="15"/>
  <c r="M1159" i="15"/>
  <c r="X1159" i="15"/>
  <c r="T1160" i="15"/>
  <c r="L1160" i="15"/>
  <c r="M1160" i="15"/>
  <c r="X1160" i="15"/>
  <c r="T1161" i="15"/>
  <c r="L1161" i="15"/>
  <c r="M1161" i="15"/>
  <c r="X1161" i="15"/>
  <c r="T1162" i="15"/>
  <c r="L1162" i="15"/>
  <c r="M1162" i="15"/>
  <c r="X1162" i="15"/>
  <c r="T1163" i="15"/>
  <c r="L1163" i="15"/>
  <c r="M1163" i="15"/>
  <c r="X1163" i="15"/>
  <c r="T1164" i="15"/>
  <c r="L1164" i="15"/>
  <c r="M1164" i="15"/>
  <c r="X1164" i="15"/>
  <c r="T1165" i="15"/>
  <c r="L1165" i="15"/>
  <c r="M1165" i="15"/>
  <c r="X1165" i="15"/>
  <c r="T1166" i="15"/>
  <c r="L1166" i="15"/>
  <c r="M1166" i="15"/>
  <c r="X1166" i="15"/>
  <c r="T1167" i="15"/>
  <c r="L1167" i="15"/>
  <c r="M1167" i="15"/>
  <c r="X1167" i="15"/>
  <c r="T1168" i="15"/>
  <c r="L1168" i="15"/>
  <c r="M1168" i="15"/>
  <c r="X1168" i="15"/>
  <c r="T1169" i="15"/>
  <c r="L1169" i="15"/>
  <c r="M1169" i="15"/>
  <c r="X1169" i="15"/>
  <c r="T1170" i="15"/>
  <c r="L1170" i="15"/>
  <c r="M1170" i="15"/>
  <c r="X1170" i="15"/>
  <c r="T1171" i="15"/>
  <c r="L1171" i="15"/>
  <c r="M1171" i="15"/>
  <c r="X1171" i="15"/>
  <c r="T1172" i="15"/>
  <c r="L1172" i="15"/>
  <c r="M1172" i="15"/>
  <c r="X1172" i="15"/>
  <c r="T1173" i="15"/>
  <c r="L1173" i="15"/>
  <c r="M1173" i="15"/>
  <c r="X1173" i="15"/>
  <c r="T1174" i="15"/>
  <c r="L1174" i="15"/>
  <c r="M1174" i="15"/>
  <c r="X1174" i="15"/>
  <c r="T1175" i="15"/>
  <c r="L1175" i="15"/>
  <c r="M1175" i="15"/>
  <c r="X1175" i="15"/>
  <c r="T1176" i="15"/>
  <c r="L1176" i="15"/>
  <c r="M1176" i="15"/>
  <c r="X1176" i="15"/>
  <c r="T1177" i="15"/>
  <c r="L1177" i="15"/>
  <c r="M1177" i="15"/>
  <c r="X1177" i="15"/>
  <c r="T1178" i="15"/>
  <c r="L1178" i="15"/>
  <c r="M1178" i="15"/>
  <c r="X1178" i="15"/>
  <c r="T1179" i="15"/>
  <c r="L1179" i="15"/>
  <c r="M1179" i="15"/>
  <c r="X1179" i="15"/>
  <c r="T1180" i="15"/>
  <c r="L1180" i="15"/>
  <c r="M1180" i="15"/>
  <c r="X1180" i="15"/>
  <c r="T1181" i="15"/>
  <c r="L1181" i="15"/>
  <c r="M1181" i="15"/>
  <c r="X1181" i="15"/>
  <c r="T1182" i="15"/>
  <c r="L1182" i="15"/>
  <c r="M1182" i="15"/>
  <c r="X1182" i="15"/>
  <c r="T1183" i="15"/>
  <c r="L1183" i="15"/>
  <c r="M1183" i="15"/>
  <c r="X1183" i="15"/>
  <c r="T1184" i="15"/>
  <c r="L1184" i="15"/>
  <c r="M1184" i="15"/>
  <c r="X1184" i="15"/>
  <c r="T1185" i="15"/>
  <c r="L1185" i="15"/>
  <c r="M1185" i="15"/>
  <c r="X1185" i="15"/>
  <c r="T1186" i="15"/>
  <c r="L1186" i="15"/>
  <c r="M1186" i="15"/>
  <c r="X1186" i="15"/>
  <c r="T1187" i="15"/>
  <c r="L1187" i="15"/>
  <c r="M1187" i="15"/>
  <c r="X1187" i="15"/>
  <c r="T1188" i="15"/>
  <c r="L1188" i="15"/>
  <c r="M1188" i="15"/>
  <c r="X1188" i="15"/>
  <c r="T1189" i="15"/>
  <c r="L1189" i="15"/>
  <c r="M1189" i="15"/>
  <c r="X1189" i="15"/>
  <c r="T1190" i="15"/>
  <c r="L1190" i="15"/>
  <c r="M1190" i="15"/>
  <c r="X1190" i="15"/>
  <c r="T1191" i="15"/>
  <c r="L1191" i="15"/>
  <c r="M1191" i="15"/>
  <c r="X1191" i="15"/>
  <c r="T1192" i="15"/>
  <c r="L1192" i="15"/>
  <c r="M1192" i="15"/>
  <c r="X1192" i="15"/>
  <c r="T1193" i="15"/>
  <c r="L1193" i="15"/>
  <c r="M1193" i="15"/>
  <c r="X1193" i="15"/>
  <c r="T1194" i="15"/>
  <c r="L1194" i="15"/>
  <c r="M1194" i="15"/>
  <c r="X1194" i="15"/>
  <c r="T1195" i="15"/>
  <c r="L1195" i="15"/>
  <c r="M1195" i="15"/>
  <c r="X1195" i="15"/>
  <c r="T1196" i="15"/>
  <c r="L1196" i="15"/>
  <c r="M1196" i="15"/>
  <c r="X1196" i="15"/>
  <c r="T1197" i="15"/>
  <c r="L1197" i="15"/>
  <c r="M1197" i="15"/>
  <c r="X1197" i="15"/>
  <c r="T1198" i="15"/>
  <c r="L1198" i="15"/>
  <c r="M1198" i="15"/>
  <c r="X1198" i="15"/>
  <c r="T1199" i="15"/>
  <c r="L1199" i="15"/>
  <c r="M1199" i="15"/>
  <c r="X1199" i="15"/>
  <c r="T1200" i="15"/>
  <c r="L1200" i="15"/>
  <c r="M1200" i="15"/>
  <c r="X1200" i="15"/>
  <c r="T1201" i="15"/>
  <c r="L1201" i="15"/>
  <c r="M1201" i="15"/>
  <c r="X1201" i="15"/>
  <c r="T1202" i="15"/>
  <c r="L1202" i="15"/>
  <c r="M1202" i="15"/>
  <c r="X1202" i="15"/>
  <c r="T1203" i="15"/>
  <c r="L1203" i="15"/>
  <c r="M1203" i="15"/>
  <c r="X1203" i="15"/>
  <c r="T1204" i="15"/>
  <c r="L1204" i="15"/>
  <c r="M1204" i="15"/>
  <c r="X1204" i="15"/>
  <c r="T1205" i="15"/>
  <c r="L1205" i="15"/>
  <c r="M1205" i="15"/>
  <c r="X1205" i="15"/>
  <c r="T1206" i="15"/>
  <c r="L1206" i="15"/>
  <c r="M1206" i="15"/>
  <c r="X1206" i="15"/>
  <c r="T1207" i="15"/>
  <c r="L1207" i="15"/>
  <c r="M1207" i="15"/>
  <c r="X1207" i="15"/>
  <c r="T1208" i="15"/>
  <c r="L1208" i="15"/>
  <c r="M1208" i="15"/>
  <c r="X1208" i="15"/>
  <c r="T1209" i="15"/>
  <c r="L1209" i="15"/>
  <c r="M1209" i="15"/>
  <c r="X1209" i="15"/>
  <c r="T1210" i="15"/>
  <c r="L1210" i="15"/>
  <c r="M1210" i="15"/>
  <c r="X1210" i="15"/>
  <c r="T1211" i="15"/>
  <c r="L1211" i="15"/>
  <c r="M1211" i="15"/>
  <c r="X1211" i="15"/>
  <c r="T1212" i="15"/>
  <c r="L1212" i="15"/>
  <c r="M1212" i="15"/>
  <c r="X1212" i="15"/>
  <c r="T1213" i="15"/>
  <c r="L1213" i="15"/>
  <c r="M1213" i="15"/>
  <c r="X1213" i="15"/>
  <c r="T1214" i="15"/>
  <c r="L1214" i="15"/>
  <c r="M1214" i="15"/>
  <c r="X1214" i="15"/>
  <c r="T1215" i="15"/>
  <c r="L1215" i="15"/>
  <c r="M1215" i="15"/>
  <c r="X1215" i="15"/>
  <c r="T1216" i="15"/>
  <c r="L1216" i="15"/>
  <c r="M1216" i="15"/>
  <c r="X1216" i="15"/>
  <c r="T1217" i="15"/>
  <c r="L1217" i="15"/>
  <c r="M1217" i="15"/>
  <c r="X1217" i="15"/>
  <c r="T1218" i="15"/>
  <c r="L1218" i="15"/>
  <c r="M1218" i="15"/>
  <c r="X1218" i="15"/>
  <c r="T1219" i="15"/>
  <c r="L1219" i="15"/>
  <c r="M1219" i="15"/>
  <c r="X1219" i="15"/>
  <c r="T1220" i="15"/>
  <c r="L1220" i="15"/>
  <c r="M1220" i="15"/>
  <c r="X1220" i="15"/>
  <c r="T1221" i="15"/>
  <c r="L1221" i="15"/>
  <c r="M1221" i="15"/>
  <c r="X1221" i="15"/>
  <c r="T1222" i="15"/>
  <c r="L1222" i="15"/>
  <c r="M1222" i="15"/>
  <c r="X1222" i="15"/>
  <c r="T1223" i="15"/>
  <c r="L1223" i="15"/>
  <c r="M1223" i="15"/>
  <c r="X1223" i="15"/>
  <c r="T1224" i="15"/>
  <c r="L1224" i="15"/>
  <c r="M1224" i="15"/>
  <c r="X1224" i="15"/>
  <c r="T1225" i="15"/>
  <c r="L1225" i="15"/>
  <c r="M1225" i="15"/>
  <c r="X1225" i="15"/>
  <c r="T1226" i="15"/>
  <c r="L1226" i="15"/>
  <c r="M1226" i="15"/>
  <c r="X1226" i="15"/>
  <c r="T1227" i="15"/>
  <c r="L1227" i="15"/>
  <c r="M1227" i="15"/>
  <c r="X1227" i="15"/>
  <c r="T1228" i="15"/>
  <c r="L1228" i="15"/>
  <c r="M1228" i="15"/>
  <c r="X1228" i="15"/>
  <c r="T1229" i="15"/>
  <c r="L1229" i="15"/>
  <c r="M1229" i="15"/>
  <c r="X1229" i="15"/>
  <c r="T1230" i="15"/>
  <c r="L1230" i="15"/>
  <c r="M1230" i="15"/>
  <c r="X1230" i="15"/>
  <c r="T1231" i="15"/>
  <c r="L1231" i="15"/>
  <c r="M1231" i="15"/>
  <c r="X1231" i="15"/>
  <c r="T1232" i="15"/>
  <c r="L1232" i="15"/>
  <c r="M1232" i="15"/>
  <c r="X1232" i="15"/>
  <c r="T1233" i="15"/>
  <c r="L1233" i="15"/>
  <c r="M1233" i="15"/>
  <c r="X1233" i="15"/>
  <c r="T1234" i="15"/>
  <c r="L1234" i="15"/>
  <c r="M1234" i="15"/>
  <c r="X1234" i="15"/>
  <c r="T1235" i="15"/>
  <c r="L1235" i="15"/>
  <c r="M1235" i="15"/>
  <c r="X1235" i="15"/>
  <c r="T1236" i="15"/>
  <c r="L1236" i="15"/>
  <c r="M1236" i="15"/>
  <c r="X1236" i="15"/>
  <c r="T1237" i="15"/>
  <c r="L1237" i="15"/>
  <c r="M1237" i="15"/>
  <c r="X1237" i="15"/>
  <c r="T1238" i="15"/>
  <c r="L1238" i="15"/>
  <c r="M1238" i="15"/>
  <c r="X1238" i="15"/>
  <c r="T1239" i="15"/>
  <c r="L1239" i="15"/>
  <c r="M1239" i="15"/>
  <c r="X1239" i="15"/>
  <c r="T1240" i="15"/>
  <c r="L1240" i="15"/>
  <c r="M1240" i="15"/>
  <c r="X1240" i="15"/>
  <c r="T1241" i="15"/>
  <c r="L1241" i="15"/>
  <c r="M1241" i="15"/>
  <c r="X1241" i="15"/>
  <c r="T1242" i="15"/>
  <c r="L1242" i="15"/>
  <c r="M1242" i="15"/>
  <c r="X1242" i="15"/>
  <c r="T1243" i="15"/>
  <c r="L1243" i="15"/>
  <c r="M1243" i="15"/>
  <c r="X1243" i="15"/>
  <c r="T1244" i="15"/>
  <c r="L1244" i="15"/>
  <c r="M1244" i="15"/>
  <c r="X1244" i="15"/>
  <c r="T1245" i="15"/>
  <c r="L1245" i="15"/>
  <c r="M1245" i="15"/>
  <c r="X1245" i="15"/>
  <c r="T1246" i="15"/>
  <c r="L1246" i="15"/>
  <c r="M1246" i="15"/>
  <c r="X1246" i="15"/>
  <c r="T1247" i="15"/>
  <c r="L1247" i="15"/>
  <c r="M1247" i="15"/>
  <c r="X1247" i="15"/>
  <c r="T1248" i="15"/>
  <c r="L1248" i="15"/>
  <c r="M1248" i="15"/>
  <c r="X1248" i="15"/>
  <c r="T1249" i="15"/>
  <c r="L1249" i="15"/>
  <c r="M1249" i="15"/>
  <c r="X1249" i="15"/>
  <c r="T1250" i="15"/>
  <c r="L1250" i="15"/>
  <c r="M1250" i="15"/>
  <c r="X1250" i="15"/>
  <c r="T1251" i="15"/>
  <c r="L1251" i="15"/>
  <c r="M1251" i="15"/>
  <c r="X1251" i="15"/>
  <c r="T1252" i="15"/>
  <c r="L1252" i="15"/>
  <c r="M1252" i="15"/>
  <c r="X1252" i="15"/>
  <c r="T1253" i="15"/>
  <c r="L1253" i="15"/>
  <c r="M1253" i="15"/>
  <c r="X1253" i="15"/>
  <c r="T1254" i="15"/>
  <c r="L1254" i="15"/>
  <c r="M1254" i="15"/>
  <c r="X1254" i="15"/>
  <c r="T1255" i="15"/>
  <c r="L1255" i="15"/>
  <c r="M1255" i="15"/>
  <c r="X1255" i="15"/>
  <c r="T1256" i="15"/>
  <c r="L1256" i="15"/>
  <c r="M1256" i="15"/>
  <c r="X1256" i="15"/>
  <c r="T1257" i="15"/>
  <c r="L1257" i="15"/>
  <c r="M1257" i="15"/>
  <c r="X1257" i="15"/>
  <c r="T1258" i="15"/>
  <c r="L1258" i="15"/>
  <c r="M1258" i="15"/>
  <c r="X1258" i="15"/>
  <c r="T1259" i="15"/>
  <c r="L1259" i="15"/>
  <c r="M1259" i="15"/>
  <c r="X1259" i="15"/>
  <c r="T1260" i="15"/>
  <c r="L1260" i="15"/>
  <c r="M1260" i="15"/>
  <c r="X1260" i="15"/>
  <c r="T1261" i="15"/>
  <c r="L1261" i="15"/>
  <c r="M1261" i="15"/>
  <c r="X1261" i="15"/>
  <c r="T1262" i="15"/>
  <c r="L1262" i="15"/>
  <c r="M1262" i="15"/>
  <c r="X1262" i="15"/>
  <c r="T1263" i="15"/>
  <c r="L1263" i="15"/>
  <c r="M1263" i="15"/>
  <c r="X1263" i="15"/>
  <c r="T1264" i="15"/>
  <c r="L1264" i="15"/>
  <c r="M1264" i="15"/>
  <c r="X1264" i="15"/>
  <c r="T1265" i="15"/>
  <c r="L1265" i="15"/>
  <c r="M1265" i="15"/>
  <c r="X1265" i="15"/>
  <c r="T1266" i="15"/>
  <c r="L1266" i="15"/>
  <c r="M1266" i="15"/>
  <c r="X1266" i="15"/>
  <c r="T1267" i="15"/>
  <c r="L1267" i="15"/>
  <c r="M1267" i="15"/>
  <c r="X1267" i="15"/>
  <c r="T1268" i="15"/>
  <c r="L1268" i="15"/>
  <c r="M1268" i="15"/>
  <c r="X1268" i="15"/>
  <c r="T1269" i="15"/>
  <c r="L1269" i="15"/>
  <c r="M1269" i="15"/>
  <c r="X1269" i="15"/>
  <c r="T1270" i="15"/>
  <c r="L1270" i="15"/>
  <c r="M1270" i="15"/>
  <c r="X1270" i="15"/>
  <c r="T1271" i="15"/>
  <c r="L1271" i="15"/>
  <c r="M1271" i="15"/>
  <c r="X1271" i="15"/>
  <c r="T1272" i="15"/>
  <c r="L1272" i="15"/>
  <c r="M1272" i="15"/>
  <c r="X1272" i="15"/>
  <c r="T1273" i="15"/>
  <c r="L1273" i="15"/>
  <c r="M1273" i="15"/>
  <c r="X1273" i="15"/>
  <c r="T1274" i="15"/>
  <c r="L1274" i="15"/>
  <c r="M1274" i="15"/>
  <c r="X1274" i="15"/>
  <c r="T1275" i="15"/>
  <c r="L1275" i="15"/>
  <c r="M1275" i="15"/>
  <c r="X1275" i="15"/>
  <c r="T1276" i="15"/>
  <c r="L1276" i="15"/>
  <c r="M1276" i="15"/>
  <c r="X1276" i="15"/>
  <c r="T1277" i="15"/>
  <c r="L1277" i="15"/>
  <c r="M1277" i="15"/>
  <c r="X1277" i="15"/>
  <c r="T1278" i="15"/>
  <c r="L1278" i="15"/>
  <c r="M1278" i="15"/>
  <c r="X1278" i="15"/>
  <c r="T1279" i="15"/>
  <c r="L1279" i="15"/>
  <c r="M1279" i="15"/>
  <c r="X1279" i="15"/>
  <c r="T1280" i="15"/>
  <c r="L1280" i="15"/>
  <c r="M1280" i="15"/>
  <c r="X1280" i="15"/>
  <c r="T1281" i="15"/>
  <c r="L1281" i="15"/>
  <c r="M1281" i="15"/>
  <c r="X1281" i="15"/>
  <c r="T1282" i="15"/>
  <c r="L1282" i="15"/>
  <c r="M1282" i="15"/>
  <c r="X1282" i="15"/>
  <c r="T1283" i="15"/>
  <c r="L1283" i="15"/>
  <c r="M1283" i="15"/>
  <c r="X1283" i="15"/>
  <c r="T1284" i="15"/>
  <c r="L1284" i="15"/>
  <c r="M1284" i="15"/>
  <c r="X1284" i="15"/>
  <c r="T1285" i="15"/>
  <c r="L1285" i="15"/>
  <c r="M1285" i="15"/>
  <c r="X1285" i="15"/>
  <c r="T1286" i="15"/>
  <c r="L1286" i="15"/>
  <c r="M1286" i="15"/>
  <c r="X1286" i="15"/>
  <c r="T1287" i="15"/>
  <c r="L1287" i="15"/>
  <c r="M1287" i="15"/>
  <c r="X1287" i="15"/>
  <c r="T1288" i="15"/>
  <c r="L1288" i="15"/>
  <c r="M1288" i="15"/>
  <c r="X1288" i="15"/>
  <c r="T1289" i="15"/>
  <c r="L1289" i="15"/>
  <c r="M1289" i="15"/>
  <c r="X1289" i="15"/>
  <c r="T1290" i="15"/>
  <c r="L1290" i="15"/>
  <c r="M1290" i="15"/>
  <c r="X1290" i="15"/>
  <c r="T1291" i="15"/>
  <c r="L1291" i="15"/>
  <c r="M1291" i="15"/>
  <c r="X1291" i="15"/>
  <c r="T1292" i="15"/>
  <c r="L1292" i="15"/>
  <c r="M1292" i="15"/>
  <c r="X1292" i="15"/>
  <c r="T1293" i="15"/>
  <c r="L1293" i="15"/>
  <c r="M1293" i="15"/>
  <c r="X1293" i="15"/>
  <c r="T1294" i="15"/>
  <c r="L1294" i="15"/>
  <c r="M1294" i="15"/>
  <c r="X1294" i="15"/>
  <c r="T1295" i="15"/>
  <c r="L1295" i="15"/>
  <c r="M1295" i="15"/>
  <c r="X1295" i="15"/>
  <c r="T1296" i="15"/>
  <c r="L1296" i="15"/>
  <c r="M1296" i="15"/>
  <c r="X1296" i="15"/>
  <c r="T1297" i="15"/>
  <c r="L1297" i="15"/>
  <c r="M1297" i="15"/>
  <c r="X1297" i="15"/>
  <c r="T1298" i="15"/>
  <c r="L1298" i="15"/>
  <c r="M1298" i="15"/>
  <c r="X1298" i="15"/>
  <c r="T1299" i="15"/>
  <c r="L1299" i="15"/>
  <c r="M1299" i="15"/>
  <c r="X1299" i="15"/>
  <c r="T1300" i="15"/>
  <c r="L1300" i="15"/>
  <c r="M1300" i="15"/>
  <c r="X1300" i="15"/>
  <c r="T1301" i="15"/>
  <c r="L1301" i="15"/>
  <c r="M1301" i="15"/>
  <c r="X1301" i="15"/>
  <c r="T1302" i="15"/>
  <c r="L1302" i="15"/>
  <c r="M1302" i="15"/>
  <c r="X1302" i="15"/>
  <c r="T1303" i="15"/>
  <c r="L1303" i="15"/>
  <c r="M1303" i="15"/>
  <c r="X1303" i="15"/>
  <c r="T1304" i="15"/>
  <c r="L1304" i="15"/>
  <c r="M1304" i="15"/>
  <c r="X1304" i="15"/>
  <c r="T1305" i="15"/>
  <c r="L1305" i="15"/>
  <c r="M1305" i="15"/>
  <c r="X1305" i="15"/>
  <c r="T1306" i="15"/>
  <c r="L1306" i="15"/>
  <c r="M1306" i="15"/>
  <c r="X1306" i="15"/>
  <c r="T1307" i="15"/>
  <c r="L1307" i="15"/>
  <c r="M1307" i="15"/>
  <c r="X1307" i="15"/>
  <c r="T1308" i="15"/>
  <c r="L1308" i="15"/>
  <c r="M1308" i="15"/>
  <c r="X1308" i="15"/>
  <c r="T1309" i="15"/>
  <c r="L1309" i="15"/>
  <c r="M1309" i="15"/>
  <c r="X1309" i="15"/>
  <c r="T1310" i="15"/>
  <c r="L1310" i="15"/>
  <c r="M1310" i="15"/>
  <c r="X1310" i="15"/>
  <c r="T1311" i="15"/>
  <c r="L1311" i="15"/>
  <c r="M1311" i="15"/>
  <c r="X1311" i="15"/>
  <c r="T1312" i="15"/>
  <c r="L1312" i="15"/>
  <c r="M1312" i="15"/>
  <c r="X1312" i="15"/>
  <c r="T1313" i="15"/>
  <c r="L1313" i="15"/>
  <c r="M1313" i="15"/>
  <c r="X1313" i="15"/>
  <c r="T1314" i="15"/>
  <c r="L1314" i="15"/>
  <c r="M1314" i="15"/>
  <c r="X1314" i="15"/>
  <c r="T1315" i="15"/>
  <c r="L1315" i="15"/>
  <c r="M1315" i="15"/>
  <c r="X1315" i="15"/>
  <c r="T1316" i="15"/>
  <c r="L1316" i="15"/>
  <c r="M1316" i="15"/>
  <c r="X1316" i="15"/>
  <c r="T1317" i="15"/>
  <c r="L1317" i="15"/>
  <c r="M1317" i="15"/>
  <c r="X1317" i="15"/>
  <c r="T1318" i="15"/>
  <c r="L1318" i="15"/>
  <c r="M1318" i="15"/>
  <c r="X1318" i="15"/>
  <c r="T1319" i="15"/>
  <c r="L1319" i="15"/>
  <c r="M1319" i="15"/>
  <c r="X1319" i="15"/>
  <c r="T1320" i="15"/>
  <c r="L1320" i="15"/>
  <c r="M1320" i="15"/>
  <c r="X1320" i="15"/>
  <c r="T1321" i="15"/>
  <c r="L1321" i="15"/>
  <c r="M1321" i="15"/>
  <c r="X1321" i="15"/>
  <c r="T1322" i="15"/>
  <c r="L1322" i="15"/>
  <c r="M1322" i="15"/>
  <c r="X1322" i="15"/>
  <c r="T1323" i="15"/>
  <c r="L1323" i="15"/>
  <c r="M1323" i="15"/>
  <c r="X1323" i="15"/>
  <c r="T1324" i="15"/>
  <c r="L1324" i="15"/>
  <c r="M1324" i="15"/>
  <c r="X1324" i="15"/>
  <c r="T1325" i="15"/>
  <c r="L1325" i="15"/>
  <c r="M1325" i="15"/>
  <c r="X1325" i="15"/>
  <c r="T1326" i="15"/>
  <c r="L1326" i="15"/>
  <c r="M1326" i="15"/>
  <c r="X1326" i="15"/>
  <c r="T1327" i="15"/>
  <c r="L1327" i="15"/>
  <c r="M1327" i="15"/>
  <c r="X1327" i="15"/>
  <c r="T1328" i="15"/>
  <c r="L1328" i="15"/>
  <c r="M1328" i="15"/>
  <c r="X1328" i="15"/>
  <c r="T1329" i="15"/>
  <c r="L1329" i="15"/>
  <c r="M1329" i="15"/>
  <c r="X1329" i="15"/>
  <c r="T1330" i="15"/>
  <c r="L1330" i="15"/>
  <c r="M1330" i="15"/>
  <c r="X1330" i="15"/>
  <c r="T1331" i="15"/>
  <c r="L1331" i="15"/>
  <c r="M1331" i="15"/>
  <c r="X1331" i="15"/>
  <c r="T1332" i="15"/>
  <c r="L1332" i="15"/>
  <c r="M1332" i="15"/>
  <c r="X1332" i="15"/>
  <c r="T1333" i="15"/>
  <c r="L1333" i="15"/>
  <c r="M1333" i="15"/>
  <c r="X1333" i="15"/>
  <c r="T1334" i="15"/>
  <c r="L1334" i="15"/>
  <c r="M1334" i="15"/>
  <c r="X1334" i="15"/>
  <c r="T1335" i="15"/>
  <c r="L1335" i="15"/>
  <c r="M1335" i="15"/>
  <c r="X1335" i="15"/>
  <c r="T1336" i="15"/>
  <c r="L1336" i="15"/>
  <c r="M1336" i="15"/>
  <c r="X1336" i="15"/>
  <c r="T1337" i="15"/>
  <c r="L1337" i="15"/>
  <c r="M1337" i="15"/>
  <c r="X1337" i="15"/>
  <c r="T1338" i="15"/>
  <c r="L1338" i="15"/>
  <c r="M1338" i="15"/>
  <c r="X1338" i="15"/>
  <c r="T1339" i="15"/>
  <c r="L1339" i="15"/>
  <c r="M1339" i="15"/>
  <c r="X1339" i="15"/>
  <c r="T1340" i="15"/>
  <c r="L1340" i="15"/>
  <c r="M1340" i="15"/>
  <c r="X1340" i="15"/>
  <c r="T1341" i="15"/>
  <c r="L1341" i="15"/>
  <c r="M1341" i="15"/>
  <c r="X1341" i="15"/>
  <c r="T1342" i="15"/>
  <c r="L1342" i="15"/>
  <c r="M1342" i="15"/>
  <c r="X1342" i="15"/>
  <c r="T1343" i="15"/>
  <c r="L1343" i="15"/>
  <c r="M1343" i="15"/>
  <c r="X1343" i="15"/>
  <c r="T1344" i="15"/>
  <c r="L1344" i="15"/>
  <c r="M1344" i="15"/>
  <c r="X1344" i="15"/>
  <c r="T1345" i="15"/>
  <c r="L1345" i="15"/>
  <c r="M1345" i="15"/>
  <c r="X1345" i="15"/>
  <c r="T1346" i="15"/>
  <c r="L1346" i="15"/>
  <c r="M1346" i="15"/>
  <c r="X1346" i="15"/>
  <c r="T1347" i="15"/>
  <c r="L1347" i="15"/>
  <c r="M1347" i="15"/>
  <c r="X1347" i="15"/>
  <c r="T1348" i="15"/>
  <c r="L1348" i="15"/>
  <c r="M1348" i="15"/>
  <c r="X1348" i="15"/>
  <c r="T1349" i="15"/>
  <c r="L1349" i="15"/>
  <c r="M1349" i="15"/>
  <c r="X1349" i="15"/>
  <c r="T1350" i="15"/>
  <c r="L1350" i="15"/>
  <c r="M1350" i="15"/>
  <c r="X1350" i="15"/>
  <c r="T1351" i="15"/>
  <c r="L1351" i="15"/>
  <c r="M1351" i="15"/>
  <c r="X1351" i="15"/>
  <c r="T1352" i="15"/>
  <c r="L1352" i="15"/>
  <c r="M1352" i="15"/>
  <c r="X1352" i="15"/>
  <c r="T1353" i="15"/>
  <c r="L1353" i="15"/>
  <c r="M1353" i="15"/>
  <c r="X1353" i="15"/>
  <c r="T1354" i="15"/>
  <c r="L1354" i="15"/>
  <c r="M1354" i="15"/>
  <c r="X1354" i="15"/>
  <c r="T1355" i="15"/>
  <c r="L1355" i="15"/>
  <c r="M1355" i="15"/>
  <c r="X1355" i="15"/>
  <c r="T1356" i="15"/>
  <c r="L1356" i="15"/>
  <c r="M1356" i="15"/>
  <c r="X1356" i="15"/>
  <c r="T1357" i="15"/>
  <c r="L1357" i="15"/>
  <c r="M1357" i="15"/>
  <c r="X1357" i="15"/>
  <c r="T1358" i="15"/>
  <c r="L1358" i="15"/>
  <c r="M1358" i="15"/>
  <c r="X1358" i="15"/>
  <c r="T1359" i="15"/>
  <c r="L1359" i="15"/>
  <c r="M1359" i="15"/>
  <c r="X1359" i="15"/>
  <c r="T1360" i="15"/>
  <c r="L1360" i="15"/>
  <c r="M1360" i="15"/>
  <c r="X1360" i="15"/>
  <c r="T1361" i="15"/>
  <c r="L1361" i="15"/>
  <c r="M1361" i="15"/>
  <c r="X1361" i="15"/>
  <c r="T1362" i="15"/>
  <c r="L1362" i="15"/>
  <c r="M1362" i="15"/>
  <c r="X1362" i="15"/>
  <c r="T1363" i="15"/>
  <c r="L1363" i="15"/>
  <c r="M1363" i="15"/>
  <c r="X1363" i="15"/>
  <c r="T1364" i="15"/>
  <c r="L1364" i="15"/>
  <c r="M1364" i="15"/>
  <c r="X1364" i="15"/>
  <c r="T1365" i="15"/>
  <c r="L1365" i="15"/>
  <c r="M1365" i="15"/>
  <c r="X1365" i="15"/>
  <c r="T1366" i="15"/>
  <c r="L1366" i="15"/>
  <c r="M1366" i="15"/>
  <c r="X1366" i="15"/>
  <c r="T1367" i="15"/>
  <c r="L1367" i="15"/>
  <c r="M1367" i="15"/>
  <c r="X1367" i="15"/>
  <c r="T1368" i="15"/>
  <c r="L1368" i="15"/>
  <c r="M1368" i="15"/>
  <c r="X1368" i="15"/>
  <c r="T1369" i="15"/>
  <c r="L1369" i="15"/>
  <c r="M1369" i="15"/>
  <c r="X1369" i="15"/>
  <c r="T1370" i="15"/>
  <c r="L1370" i="15"/>
  <c r="M1370" i="15"/>
  <c r="X1370" i="15"/>
  <c r="T1371" i="15"/>
  <c r="L1371" i="15"/>
  <c r="M1371" i="15"/>
  <c r="X1371" i="15"/>
  <c r="T1372" i="15"/>
  <c r="L1372" i="15"/>
  <c r="M1372" i="15"/>
  <c r="X1372" i="15"/>
  <c r="T1373" i="15"/>
  <c r="L1373" i="15"/>
  <c r="M1373" i="15"/>
  <c r="X1373" i="15"/>
  <c r="T1374" i="15"/>
  <c r="L1374" i="15"/>
  <c r="M1374" i="15"/>
  <c r="X1374" i="15"/>
  <c r="T1375" i="15"/>
  <c r="L1375" i="15"/>
  <c r="M1375" i="15"/>
  <c r="X1375" i="15"/>
  <c r="T1376" i="15"/>
  <c r="L1376" i="15"/>
  <c r="M1376" i="15"/>
  <c r="X1376" i="15"/>
  <c r="T1377" i="15"/>
  <c r="L1377" i="15"/>
  <c r="M1377" i="15"/>
  <c r="X1377" i="15"/>
  <c r="T1378" i="15"/>
  <c r="L1378" i="15"/>
  <c r="M1378" i="15"/>
  <c r="X1378" i="15"/>
  <c r="T1379" i="15"/>
  <c r="L1379" i="15"/>
  <c r="M1379" i="15"/>
  <c r="X1379" i="15"/>
  <c r="T1380" i="15"/>
  <c r="L1380" i="15"/>
  <c r="M1380" i="15"/>
  <c r="X1380" i="15"/>
  <c r="T1381" i="15"/>
  <c r="L1381" i="15"/>
  <c r="M1381" i="15"/>
  <c r="X1381" i="15"/>
  <c r="T1382" i="15"/>
  <c r="L1382" i="15"/>
  <c r="M1382" i="15"/>
  <c r="X1382" i="15"/>
  <c r="T1383" i="15"/>
  <c r="L1383" i="15"/>
  <c r="M1383" i="15"/>
  <c r="X1383" i="15"/>
  <c r="T1384" i="15"/>
  <c r="L1384" i="15"/>
  <c r="M1384" i="15"/>
  <c r="X1384" i="15"/>
  <c r="T1385" i="15"/>
  <c r="L1385" i="15"/>
  <c r="M1385" i="15"/>
  <c r="X1385" i="15"/>
  <c r="T1386" i="15"/>
  <c r="L1386" i="15"/>
  <c r="M1386" i="15"/>
  <c r="X1386" i="15"/>
  <c r="T1387" i="15"/>
  <c r="L1387" i="15"/>
  <c r="M1387" i="15"/>
  <c r="X1387" i="15"/>
  <c r="T1388" i="15"/>
  <c r="L1388" i="15"/>
  <c r="M1388" i="15"/>
  <c r="X1388" i="15"/>
  <c r="T1389" i="15"/>
  <c r="L1389" i="15"/>
  <c r="M1389" i="15"/>
  <c r="X1389" i="15"/>
  <c r="T1390" i="15"/>
  <c r="L1390" i="15"/>
  <c r="M1390" i="15"/>
  <c r="X1390" i="15"/>
  <c r="T1391" i="15"/>
  <c r="L1391" i="15"/>
  <c r="M1391" i="15"/>
  <c r="X1391" i="15"/>
  <c r="T1392" i="15"/>
  <c r="L1392" i="15"/>
  <c r="M1392" i="15"/>
  <c r="X1392" i="15"/>
  <c r="T1393" i="15"/>
  <c r="L1393" i="15"/>
  <c r="M1393" i="15"/>
  <c r="X1393" i="15"/>
  <c r="T1394" i="15"/>
  <c r="L1394" i="15"/>
  <c r="M1394" i="15"/>
  <c r="X1394" i="15"/>
  <c r="T1395" i="15"/>
  <c r="L1395" i="15"/>
  <c r="M1395" i="15"/>
  <c r="X1395" i="15"/>
  <c r="T1396" i="15"/>
  <c r="L1396" i="15"/>
  <c r="M1396" i="15"/>
  <c r="X1396" i="15"/>
  <c r="T1397" i="15"/>
  <c r="L1397" i="15"/>
  <c r="M1397" i="15"/>
  <c r="X1397" i="15"/>
  <c r="T1398" i="15"/>
  <c r="L1398" i="15"/>
  <c r="M1398" i="15"/>
  <c r="X1398" i="15"/>
  <c r="T1399" i="15"/>
  <c r="L1399" i="15"/>
  <c r="M1399" i="15"/>
  <c r="X1399" i="15"/>
  <c r="T1400" i="15"/>
  <c r="L1400" i="15"/>
  <c r="M1400" i="15"/>
  <c r="X1400" i="15"/>
  <c r="T1401" i="15"/>
  <c r="L1401" i="15"/>
  <c r="M1401" i="15"/>
  <c r="X1401" i="15"/>
  <c r="T1402" i="15"/>
  <c r="L1402" i="15"/>
  <c r="M1402" i="15"/>
  <c r="X1402" i="15"/>
  <c r="T1403" i="15"/>
  <c r="L1403" i="15"/>
  <c r="M1403" i="15"/>
  <c r="X1403" i="15"/>
  <c r="T1404" i="15"/>
  <c r="L1404" i="15"/>
  <c r="M1404" i="15"/>
  <c r="X1404" i="15"/>
  <c r="T1405" i="15"/>
  <c r="L1405" i="15"/>
  <c r="M1405" i="15"/>
  <c r="X1405" i="15"/>
  <c r="T1406" i="15"/>
  <c r="L1406" i="15"/>
  <c r="M1406" i="15"/>
  <c r="X1406" i="15"/>
  <c r="T1407" i="15"/>
  <c r="L1407" i="15"/>
  <c r="M1407" i="15"/>
  <c r="X1407" i="15"/>
  <c r="T1408" i="15"/>
  <c r="L1408" i="15"/>
  <c r="M1408" i="15"/>
  <c r="X1408" i="15"/>
  <c r="T1409" i="15"/>
  <c r="L1409" i="15"/>
  <c r="M1409" i="15"/>
  <c r="X1409" i="15"/>
  <c r="T1410" i="15"/>
  <c r="L1410" i="15"/>
  <c r="M1410" i="15"/>
  <c r="X1410" i="15"/>
  <c r="T1411" i="15"/>
  <c r="L1411" i="15"/>
  <c r="M1411" i="15"/>
  <c r="X1411" i="15"/>
  <c r="T1412" i="15"/>
  <c r="L1412" i="15"/>
  <c r="M1412" i="15"/>
  <c r="X1412" i="15"/>
  <c r="T1413" i="15"/>
  <c r="L1413" i="15"/>
  <c r="M1413" i="15"/>
  <c r="X1413" i="15"/>
  <c r="T1414" i="15"/>
  <c r="L1414" i="15"/>
  <c r="M1414" i="15"/>
  <c r="X1414" i="15"/>
  <c r="T1415" i="15"/>
  <c r="L1415" i="15"/>
  <c r="M1415" i="15"/>
  <c r="X1415" i="15"/>
  <c r="T1416" i="15"/>
  <c r="L1416" i="15"/>
  <c r="M1416" i="15"/>
  <c r="X1416" i="15"/>
  <c r="T1417" i="15"/>
  <c r="L1417" i="15"/>
  <c r="M1417" i="15"/>
  <c r="X1417" i="15"/>
  <c r="T1418" i="15"/>
  <c r="L1418" i="15"/>
  <c r="M1418" i="15"/>
  <c r="X1418" i="15"/>
  <c r="T1419" i="15"/>
  <c r="L1419" i="15"/>
  <c r="M1419" i="15"/>
  <c r="X1419" i="15"/>
  <c r="T1420" i="15"/>
  <c r="L1420" i="15"/>
  <c r="M1420" i="15"/>
  <c r="X1420" i="15"/>
  <c r="T1421" i="15"/>
  <c r="L1421" i="15"/>
  <c r="M1421" i="15"/>
  <c r="X1421" i="15"/>
  <c r="T1422" i="15"/>
  <c r="L1422" i="15"/>
  <c r="M1422" i="15"/>
  <c r="X1422" i="15"/>
  <c r="T1423" i="15"/>
  <c r="L1423" i="15"/>
  <c r="M1423" i="15"/>
  <c r="X1423" i="15"/>
  <c r="T1424" i="15"/>
  <c r="L1424" i="15"/>
  <c r="M1424" i="15"/>
  <c r="X1424" i="15"/>
  <c r="T1425" i="15"/>
  <c r="L1425" i="15"/>
  <c r="M1425" i="15"/>
  <c r="X1425" i="15"/>
  <c r="T1426" i="15"/>
  <c r="L1426" i="15"/>
  <c r="M1426" i="15"/>
  <c r="X1426" i="15"/>
  <c r="T1427" i="15"/>
  <c r="L1427" i="15"/>
  <c r="M1427" i="15"/>
  <c r="X1427" i="15"/>
  <c r="T1428" i="15"/>
  <c r="L1428" i="15"/>
  <c r="M1428" i="15"/>
  <c r="X1428" i="15"/>
  <c r="T1429" i="15"/>
  <c r="L1429" i="15"/>
  <c r="M1429" i="15"/>
  <c r="X1429" i="15"/>
  <c r="T1430" i="15"/>
  <c r="L1430" i="15"/>
  <c r="M1430" i="15"/>
  <c r="X1430" i="15"/>
  <c r="T1431" i="15"/>
  <c r="L1431" i="15"/>
  <c r="M1431" i="15"/>
  <c r="X1431" i="15"/>
  <c r="T1432" i="15"/>
  <c r="L1432" i="15"/>
  <c r="M1432" i="15"/>
  <c r="X1432" i="15"/>
  <c r="T1433" i="15"/>
  <c r="L1433" i="15"/>
  <c r="M1433" i="15"/>
  <c r="X1433" i="15"/>
  <c r="T1434" i="15"/>
  <c r="L1434" i="15"/>
  <c r="M1434" i="15"/>
  <c r="X1434" i="15"/>
  <c r="T1435" i="15"/>
  <c r="L1435" i="15"/>
  <c r="M1435" i="15"/>
  <c r="X1435" i="15"/>
  <c r="T1436" i="15"/>
  <c r="L1436" i="15"/>
  <c r="M1436" i="15"/>
  <c r="X1436" i="15"/>
  <c r="T1437" i="15"/>
  <c r="L1437" i="15"/>
  <c r="M1437" i="15"/>
  <c r="X1437" i="15"/>
  <c r="T1438" i="15"/>
  <c r="L1438" i="15"/>
  <c r="M1438" i="15"/>
  <c r="X1438" i="15"/>
  <c r="T1439" i="15"/>
  <c r="L1439" i="15"/>
  <c r="M1439" i="15"/>
  <c r="X1439" i="15"/>
  <c r="T1440" i="15"/>
  <c r="L1440" i="15"/>
  <c r="M1440" i="15"/>
  <c r="X1440" i="15"/>
  <c r="T1441" i="15"/>
  <c r="L1441" i="15"/>
  <c r="M1441" i="15"/>
  <c r="X1441" i="15"/>
  <c r="T1442" i="15"/>
  <c r="L1442" i="15"/>
  <c r="M1442" i="15"/>
  <c r="X1442" i="15"/>
  <c r="T1443" i="15"/>
  <c r="L1443" i="15"/>
  <c r="M1443" i="15"/>
  <c r="X1443" i="15"/>
  <c r="T1444" i="15"/>
  <c r="L1444" i="15"/>
  <c r="M1444" i="15"/>
  <c r="X1444" i="15"/>
  <c r="T1445" i="15"/>
  <c r="L1445" i="15"/>
  <c r="M1445" i="15"/>
  <c r="X1445" i="15"/>
  <c r="T1446" i="15"/>
  <c r="L1446" i="15"/>
  <c r="M1446" i="15"/>
  <c r="X1446" i="15"/>
  <c r="T1447" i="15"/>
  <c r="L1447" i="15"/>
  <c r="M1447" i="15"/>
  <c r="X1447" i="15"/>
  <c r="T1448" i="15"/>
  <c r="L1448" i="15"/>
  <c r="M1448" i="15"/>
  <c r="X1448" i="15"/>
  <c r="T1449" i="15"/>
  <c r="L1449" i="15"/>
  <c r="M1449" i="15"/>
  <c r="X1449" i="15"/>
  <c r="T1450" i="15"/>
  <c r="L1450" i="15"/>
  <c r="M1450" i="15"/>
  <c r="X1450" i="15"/>
  <c r="T1451" i="15"/>
  <c r="L1451" i="15"/>
  <c r="M1451" i="15"/>
  <c r="X1451" i="15"/>
  <c r="T1452" i="15"/>
  <c r="L1452" i="15"/>
  <c r="M1452" i="15"/>
  <c r="X1452" i="15"/>
  <c r="T1453" i="15"/>
  <c r="L1453" i="15"/>
  <c r="M1453" i="15"/>
  <c r="X1453" i="15"/>
  <c r="T1454" i="15"/>
  <c r="L1454" i="15"/>
  <c r="M1454" i="15"/>
  <c r="X1454" i="15"/>
  <c r="T1455" i="15"/>
  <c r="L1455" i="15"/>
  <c r="M1455" i="15"/>
  <c r="X1455" i="15"/>
  <c r="T1456" i="15"/>
  <c r="L1456" i="15"/>
  <c r="M1456" i="15"/>
  <c r="X1456" i="15"/>
  <c r="T1457" i="15"/>
  <c r="L1457" i="15"/>
  <c r="M1457" i="15"/>
  <c r="X1457" i="15"/>
  <c r="T1458" i="15"/>
  <c r="L1458" i="15"/>
  <c r="M1458" i="15"/>
  <c r="X1458" i="15"/>
  <c r="T1459" i="15"/>
  <c r="L1459" i="15"/>
  <c r="M1459" i="15"/>
  <c r="X1459" i="15"/>
  <c r="T1460" i="15"/>
  <c r="L1460" i="15"/>
  <c r="M1460" i="15"/>
  <c r="X1460" i="15"/>
  <c r="T1461" i="15"/>
  <c r="L1461" i="15"/>
  <c r="M1461" i="15"/>
  <c r="X1461" i="15"/>
  <c r="T1462" i="15"/>
  <c r="L1462" i="15"/>
  <c r="M1462" i="15"/>
  <c r="X1462" i="15"/>
  <c r="T1463" i="15"/>
  <c r="L1463" i="15"/>
  <c r="M1463" i="15"/>
  <c r="X1463" i="15"/>
  <c r="T1464" i="15"/>
  <c r="L1464" i="15"/>
  <c r="M1464" i="15"/>
  <c r="X1464" i="15"/>
  <c r="T1465" i="15"/>
  <c r="L1465" i="15"/>
  <c r="M1465" i="15"/>
  <c r="X1465" i="15"/>
  <c r="T1466" i="15"/>
  <c r="L1466" i="15"/>
  <c r="M1466" i="15"/>
  <c r="X1466" i="15"/>
  <c r="T1467" i="15"/>
  <c r="L1467" i="15"/>
  <c r="M1467" i="15"/>
  <c r="X1467" i="15"/>
  <c r="T1468" i="15"/>
  <c r="L1468" i="15"/>
  <c r="M1468" i="15"/>
  <c r="X1468" i="15"/>
  <c r="T1469" i="15"/>
  <c r="L1469" i="15"/>
  <c r="M1469" i="15"/>
  <c r="X1469" i="15"/>
  <c r="T1470" i="15"/>
  <c r="L1470" i="15"/>
  <c r="M1470" i="15"/>
  <c r="X1470" i="15"/>
  <c r="T1471" i="15"/>
  <c r="L1471" i="15"/>
  <c r="M1471" i="15"/>
  <c r="X1471" i="15"/>
  <c r="T1472" i="15"/>
  <c r="L1472" i="15"/>
  <c r="M1472" i="15"/>
  <c r="X1472" i="15"/>
  <c r="T1473" i="15"/>
  <c r="L1473" i="15"/>
  <c r="M1473" i="15"/>
  <c r="X1473" i="15"/>
  <c r="T1474" i="15"/>
  <c r="L1474" i="15"/>
  <c r="M1474" i="15"/>
  <c r="X1474" i="15"/>
  <c r="T1475" i="15"/>
  <c r="L1475" i="15"/>
  <c r="M1475" i="15"/>
  <c r="X1475" i="15"/>
  <c r="T1476" i="15"/>
  <c r="L1476" i="15"/>
  <c r="M1476" i="15"/>
  <c r="X1476" i="15"/>
  <c r="T1477" i="15"/>
  <c r="L1477" i="15"/>
  <c r="M1477" i="15"/>
  <c r="X1477" i="15"/>
  <c r="T1478" i="15"/>
  <c r="L1478" i="15"/>
  <c r="M1478" i="15"/>
  <c r="X1478" i="15"/>
  <c r="T1479" i="15"/>
  <c r="L1479" i="15"/>
  <c r="M1479" i="15"/>
  <c r="X1479" i="15"/>
  <c r="T1480" i="15"/>
  <c r="L1480" i="15"/>
  <c r="M1480" i="15"/>
  <c r="X1480" i="15"/>
  <c r="T1481" i="15"/>
  <c r="L1481" i="15"/>
  <c r="M1481" i="15"/>
  <c r="X1481" i="15"/>
  <c r="T1482" i="15"/>
  <c r="L1482" i="15"/>
  <c r="M1482" i="15"/>
  <c r="X1482" i="15"/>
  <c r="T1483" i="15"/>
  <c r="L1483" i="15"/>
  <c r="M1483" i="15"/>
  <c r="X1483" i="15"/>
  <c r="T1484" i="15"/>
  <c r="L1484" i="15"/>
  <c r="M1484" i="15"/>
  <c r="X1484" i="15"/>
  <c r="T1485" i="15"/>
  <c r="L1485" i="15"/>
  <c r="M1485" i="15"/>
  <c r="X1485" i="15"/>
  <c r="T1486" i="15"/>
  <c r="L1486" i="15"/>
  <c r="M1486" i="15"/>
  <c r="X1486" i="15"/>
  <c r="T1487" i="15"/>
  <c r="L1487" i="15"/>
  <c r="M1487" i="15"/>
  <c r="X1487" i="15"/>
  <c r="T1488" i="15"/>
  <c r="L1488" i="15"/>
  <c r="M1488" i="15"/>
  <c r="X1488" i="15"/>
  <c r="T1489" i="15"/>
  <c r="L1489" i="15"/>
  <c r="M1489" i="15"/>
  <c r="X1489" i="15"/>
  <c r="T1490" i="15"/>
  <c r="L1490" i="15"/>
  <c r="M1490" i="15"/>
  <c r="X1490" i="15"/>
  <c r="T1491" i="15"/>
  <c r="L1491" i="15"/>
  <c r="M1491" i="15"/>
  <c r="X1491" i="15"/>
  <c r="T1492" i="15"/>
  <c r="L1492" i="15"/>
  <c r="M1492" i="15"/>
  <c r="X1492" i="15"/>
  <c r="T1493" i="15"/>
  <c r="L1493" i="15"/>
  <c r="M1493" i="15"/>
  <c r="X1493" i="15"/>
  <c r="T1494" i="15"/>
  <c r="L1494" i="15"/>
  <c r="M1494" i="15"/>
  <c r="X1494" i="15"/>
  <c r="T1495" i="15"/>
  <c r="L1495" i="15"/>
  <c r="M1495" i="15"/>
  <c r="X1495" i="15"/>
  <c r="T1496" i="15"/>
  <c r="L1496" i="15"/>
  <c r="M1496" i="15"/>
  <c r="X1496" i="15"/>
  <c r="T1497" i="15"/>
  <c r="L1497" i="15"/>
  <c r="M1497" i="15"/>
  <c r="X1497" i="15"/>
  <c r="T1498" i="15"/>
  <c r="L1498" i="15"/>
  <c r="M1498" i="15"/>
  <c r="X1498" i="15"/>
  <c r="T1499" i="15"/>
  <c r="L1499" i="15"/>
  <c r="M1499" i="15"/>
  <c r="X1499" i="15"/>
  <c r="T1500" i="15"/>
  <c r="L1500" i="15"/>
  <c r="M1500" i="15"/>
  <c r="X1500" i="15"/>
  <c r="T1501" i="15"/>
  <c r="L1501" i="15"/>
  <c r="M1501" i="15"/>
  <c r="X1501" i="15"/>
  <c r="T1502" i="15"/>
  <c r="L1502" i="15"/>
  <c r="M1502" i="15"/>
  <c r="X1502" i="15"/>
  <c r="T1503" i="15"/>
  <c r="L1503" i="15"/>
  <c r="M1503" i="15"/>
  <c r="X1503" i="15"/>
  <c r="T1504" i="15"/>
  <c r="L1504" i="15"/>
  <c r="M1504" i="15"/>
  <c r="X1504" i="15"/>
  <c r="T1505" i="15"/>
  <c r="L1505" i="15"/>
  <c r="M1505" i="15"/>
  <c r="X1505" i="15"/>
  <c r="T1506" i="15"/>
  <c r="L1506" i="15"/>
  <c r="M1506" i="15"/>
  <c r="X1506" i="15"/>
  <c r="T1507" i="15"/>
  <c r="L1507" i="15"/>
  <c r="M1507" i="15"/>
  <c r="X1507" i="15"/>
  <c r="T1508" i="15"/>
  <c r="L1508" i="15"/>
  <c r="M1508" i="15"/>
  <c r="X1508" i="15"/>
  <c r="T1509" i="15"/>
  <c r="L1509" i="15"/>
  <c r="M1509" i="15"/>
  <c r="X1509" i="15"/>
  <c r="T1510" i="15"/>
  <c r="L1510" i="15"/>
  <c r="M1510" i="15"/>
  <c r="X1510" i="15"/>
  <c r="T1511" i="15"/>
  <c r="L1511" i="15"/>
  <c r="M1511" i="15"/>
  <c r="X1511" i="15"/>
  <c r="T1512" i="15"/>
  <c r="L1512" i="15"/>
  <c r="M1512" i="15"/>
  <c r="X1512" i="15"/>
  <c r="T1513" i="15"/>
  <c r="L1513" i="15"/>
  <c r="M1513" i="15"/>
  <c r="X1513" i="15"/>
  <c r="T1514" i="15"/>
  <c r="L1514" i="15"/>
  <c r="M1514" i="15"/>
  <c r="X1514" i="15"/>
  <c r="T1515" i="15"/>
  <c r="L1515" i="15"/>
  <c r="M1515" i="15"/>
  <c r="X1515" i="15"/>
  <c r="T1516" i="15"/>
  <c r="L1516" i="15"/>
  <c r="M1516" i="15"/>
  <c r="X1516" i="15"/>
  <c r="T1517" i="15"/>
  <c r="L1517" i="15"/>
  <c r="M1517" i="15"/>
  <c r="X1517" i="15"/>
  <c r="T1518" i="15"/>
  <c r="L1518" i="15"/>
  <c r="M1518" i="15"/>
  <c r="X1518" i="15"/>
  <c r="T1519" i="15"/>
  <c r="L1519" i="15"/>
  <c r="M1519" i="15"/>
  <c r="X1519" i="15"/>
  <c r="T1520" i="15"/>
  <c r="L1520" i="15"/>
  <c r="M1520" i="15"/>
  <c r="X1520" i="15"/>
  <c r="T1521" i="15"/>
  <c r="L1521" i="15"/>
  <c r="M1521" i="15"/>
  <c r="X1521" i="15"/>
  <c r="T1522" i="15"/>
  <c r="L1522" i="15"/>
  <c r="M1522" i="15"/>
  <c r="X1522" i="15"/>
  <c r="T1523" i="15"/>
  <c r="L1523" i="15"/>
  <c r="M1523" i="15"/>
  <c r="X1523" i="15"/>
  <c r="T1524" i="15"/>
  <c r="L1524" i="15"/>
  <c r="M1524" i="15"/>
  <c r="X1524" i="15"/>
  <c r="T1525" i="15"/>
  <c r="L1525" i="15"/>
  <c r="M1525" i="15"/>
  <c r="X1525" i="15"/>
  <c r="T1526" i="15"/>
  <c r="L1526" i="15"/>
  <c r="M1526" i="15"/>
  <c r="X1526" i="15"/>
  <c r="T1527" i="15"/>
  <c r="L1527" i="15"/>
  <c r="M1527" i="15"/>
  <c r="X1527" i="15"/>
  <c r="T1528" i="15"/>
  <c r="L1528" i="15"/>
  <c r="M1528" i="15"/>
  <c r="X1528" i="15"/>
  <c r="T1529" i="15"/>
  <c r="L1529" i="15"/>
  <c r="M1529" i="15"/>
  <c r="X1529" i="15"/>
  <c r="T1530" i="15"/>
  <c r="L1530" i="15"/>
  <c r="M1530" i="15"/>
  <c r="X1530" i="15"/>
  <c r="T1531" i="15"/>
  <c r="L1531" i="15"/>
  <c r="M1531" i="15"/>
  <c r="X1531" i="15"/>
  <c r="T1532" i="15"/>
  <c r="L1532" i="15"/>
  <c r="M1532" i="15"/>
  <c r="X1532" i="15"/>
  <c r="T1533" i="15"/>
  <c r="L1533" i="15"/>
  <c r="M1533" i="15"/>
  <c r="X1533" i="15"/>
  <c r="T1534" i="15"/>
  <c r="L1534" i="15"/>
  <c r="M1534" i="15"/>
  <c r="X1534" i="15"/>
  <c r="T1535" i="15"/>
  <c r="L1535" i="15"/>
  <c r="M1535" i="15"/>
  <c r="X1535" i="15"/>
  <c r="T1536" i="15"/>
  <c r="L1536" i="15"/>
  <c r="M1536" i="15"/>
  <c r="X1536" i="15"/>
  <c r="T1537" i="15"/>
  <c r="L1537" i="15"/>
  <c r="M1537" i="15"/>
  <c r="X1537" i="15"/>
  <c r="T1538" i="15"/>
  <c r="L1538" i="15"/>
  <c r="M1538" i="15"/>
  <c r="X1538" i="15"/>
  <c r="T1539" i="15"/>
  <c r="L1539" i="15"/>
  <c r="M1539" i="15"/>
  <c r="X1539" i="15"/>
  <c r="T1540" i="15"/>
  <c r="L1540" i="15"/>
  <c r="M1540" i="15"/>
  <c r="X1540" i="15"/>
  <c r="T1541" i="15"/>
  <c r="L1541" i="15"/>
  <c r="M1541" i="15"/>
  <c r="X1541" i="15"/>
  <c r="T1542" i="15"/>
  <c r="L1542" i="15"/>
  <c r="M1542" i="15"/>
  <c r="X1542" i="15"/>
  <c r="T1543" i="15"/>
  <c r="L1543" i="15"/>
  <c r="M1543" i="15"/>
  <c r="X1543" i="15"/>
  <c r="T1544" i="15"/>
  <c r="L1544" i="15"/>
  <c r="M1544" i="15"/>
  <c r="X1544" i="15"/>
  <c r="T1545" i="15"/>
  <c r="L1545" i="15"/>
  <c r="M1545" i="15"/>
  <c r="X1545" i="15"/>
  <c r="T1546" i="15"/>
  <c r="L1546" i="15"/>
  <c r="M1546" i="15"/>
  <c r="X1546" i="15"/>
  <c r="T1547" i="15"/>
  <c r="L1547" i="15"/>
  <c r="M1547" i="15"/>
  <c r="X1547" i="15"/>
  <c r="T1548" i="15"/>
  <c r="L1548" i="15"/>
  <c r="M1548" i="15"/>
  <c r="X1548" i="15"/>
  <c r="T1549" i="15"/>
  <c r="L1549" i="15"/>
  <c r="M1549" i="15"/>
  <c r="X1549" i="15"/>
  <c r="T1550" i="15"/>
  <c r="L1550" i="15"/>
  <c r="M1550" i="15"/>
  <c r="X1550" i="15"/>
  <c r="T1551" i="15"/>
  <c r="L1551" i="15"/>
  <c r="M1551" i="15"/>
  <c r="X1551" i="15"/>
  <c r="T1552" i="15"/>
  <c r="L1552" i="15"/>
  <c r="M1552" i="15"/>
  <c r="X1552" i="15"/>
  <c r="T1553" i="15"/>
  <c r="L1553" i="15"/>
  <c r="M1553" i="15"/>
  <c r="X1553" i="15"/>
  <c r="T1554" i="15"/>
  <c r="L1554" i="15"/>
  <c r="M1554" i="15"/>
  <c r="X1554" i="15"/>
  <c r="T1555" i="15"/>
  <c r="L1555" i="15"/>
  <c r="M1555" i="15"/>
  <c r="X1555" i="15"/>
  <c r="T1556" i="15"/>
  <c r="L1556" i="15"/>
  <c r="M1556" i="15"/>
  <c r="X1556" i="15"/>
  <c r="T1557" i="15"/>
  <c r="L1557" i="15"/>
  <c r="M1557" i="15"/>
  <c r="X1557" i="15"/>
  <c r="T1558" i="15"/>
  <c r="L1558" i="15"/>
  <c r="M1558" i="15"/>
  <c r="X1558" i="15"/>
  <c r="T1559" i="15"/>
  <c r="L1559" i="15"/>
  <c r="M1559" i="15"/>
  <c r="X1559" i="15"/>
  <c r="T1560" i="15"/>
  <c r="L1560" i="15"/>
  <c r="M1560" i="15"/>
  <c r="X1560" i="15"/>
  <c r="T1561" i="15"/>
  <c r="L1561" i="15"/>
  <c r="M1561" i="15"/>
  <c r="X1561" i="15"/>
  <c r="T1562" i="15"/>
  <c r="L1562" i="15"/>
  <c r="M1562" i="15"/>
  <c r="X1562" i="15"/>
  <c r="T1563" i="15"/>
  <c r="L1563" i="15"/>
  <c r="M1563" i="15"/>
  <c r="X1563" i="15"/>
  <c r="T1564" i="15"/>
  <c r="L1564" i="15"/>
  <c r="M1564" i="15"/>
  <c r="X1564" i="15"/>
  <c r="T1565" i="15"/>
  <c r="L1565" i="15"/>
  <c r="M1565" i="15"/>
  <c r="X1565" i="15"/>
  <c r="T1566" i="15"/>
  <c r="L1566" i="15"/>
  <c r="M1566" i="15"/>
  <c r="X1566" i="15"/>
  <c r="T1567" i="15"/>
  <c r="L1567" i="15"/>
  <c r="M1567" i="15"/>
  <c r="X1567" i="15"/>
  <c r="T1568" i="15"/>
  <c r="L1568" i="15"/>
  <c r="M1568" i="15"/>
  <c r="X1568" i="15"/>
  <c r="T1569" i="15"/>
  <c r="L1569" i="15"/>
  <c r="M1569" i="15"/>
  <c r="X1569" i="15"/>
  <c r="T1570" i="15"/>
  <c r="L1570" i="15"/>
  <c r="M1570" i="15"/>
  <c r="X1570" i="15"/>
  <c r="T1571" i="15"/>
  <c r="L1571" i="15"/>
  <c r="M1571" i="15"/>
  <c r="X1571" i="15"/>
  <c r="T1572" i="15"/>
  <c r="L1572" i="15"/>
  <c r="M1572" i="15"/>
  <c r="X1572" i="15"/>
  <c r="T1573" i="15"/>
  <c r="L1573" i="15"/>
  <c r="M1573" i="15"/>
  <c r="X1573" i="15"/>
  <c r="T1574" i="15"/>
  <c r="L1574" i="15"/>
  <c r="M1574" i="15"/>
  <c r="X1574" i="15"/>
  <c r="T1575" i="15"/>
  <c r="L1575" i="15"/>
  <c r="M1575" i="15"/>
  <c r="X1575" i="15"/>
  <c r="T1576" i="15"/>
  <c r="L1576" i="15"/>
  <c r="M1576" i="15"/>
  <c r="X1576" i="15"/>
  <c r="T1577" i="15"/>
  <c r="L1577" i="15"/>
  <c r="M1577" i="15"/>
  <c r="X1577" i="15"/>
  <c r="T1578" i="15"/>
  <c r="L1578" i="15"/>
  <c r="M1578" i="15"/>
  <c r="X1578" i="15"/>
  <c r="T1579" i="15"/>
  <c r="L1579" i="15"/>
  <c r="M1579" i="15"/>
  <c r="X1579" i="15"/>
  <c r="T1580" i="15"/>
  <c r="L1580" i="15"/>
  <c r="M1580" i="15"/>
  <c r="X1580" i="15"/>
  <c r="T1581" i="15"/>
  <c r="L1581" i="15"/>
  <c r="M1581" i="15"/>
  <c r="X1581" i="15"/>
  <c r="T1582" i="15"/>
  <c r="L1582" i="15"/>
  <c r="M1582" i="15"/>
  <c r="X1582" i="15"/>
  <c r="T1583" i="15"/>
  <c r="L1583" i="15"/>
  <c r="M1583" i="15"/>
  <c r="X1583" i="15"/>
  <c r="T1584" i="15"/>
  <c r="L1584" i="15"/>
  <c r="M1584" i="15"/>
  <c r="X1584" i="15"/>
  <c r="T1585" i="15"/>
  <c r="L1585" i="15"/>
  <c r="M1585" i="15"/>
  <c r="X1585" i="15"/>
  <c r="T1586" i="15"/>
  <c r="L1586" i="15"/>
  <c r="M1586" i="15"/>
  <c r="X1586" i="15"/>
  <c r="T1587" i="15"/>
  <c r="L1587" i="15"/>
  <c r="M1587" i="15"/>
  <c r="X1587" i="15"/>
  <c r="T1588" i="15"/>
  <c r="L1588" i="15"/>
  <c r="M1588" i="15"/>
  <c r="X1588" i="15"/>
  <c r="T1589" i="15"/>
  <c r="L1589" i="15"/>
  <c r="M1589" i="15"/>
  <c r="X1589" i="15"/>
  <c r="T1590" i="15"/>
  <c r="L1590" i="15"/>
  <c r="M1590" i="15"/>
  <c r="X1590" i="15"/>
  <c r="T1591" i="15"/>
  <c r="L1591" i="15"/>
  <c r="M1591" i="15"/>
  <c r="X1591" i="15"/>
  <c r="T1592" i="15"/>
  <c r="L1592" i="15"/>
  <c r="M1592" i="15"/>
  <c r="X1592" i="15"/>
  <c r="T1593" i="15"/>
  <c r="L1593" i="15"/>
  <c r="M1593" i="15"/>
  <c r="X1593" i="15"/>
  <c r="T1594" i="15"/>
  <c r="L1594" i="15"/>
  <c r="M1594" i="15"/>
  <c r="X1594" i="15"/>
  <c r="T1595" i="15"/>
  <c r="L1595" i="15"/>
  <c r="M1595" i="15"/>
  <c r="X1595" i="15"/>
  <c r="T1596" i="15"/>
  <c r="L1596" i="15"/>
  <c r="M1596" i="15"/>
  <c r="X1596" i="15"/>
  <c r="T1597" i="15"/>
  <c r="L1597" i="15"/>
  <c r="M1597" i="15"/>
  <c r="X1597" i="15"/>
  <c r="T1598" i="15"/>
  <c r="L1598" i="15"/>
  <c r="M1598" i="15"/>
  <c r="X1598" i="15"/>
  <c r="T1599" i="15"/>
  <c r="L1599" i="15"/>
  <c r="M1599" i="15"/>
  <c r="X1599" i="15"/>
  <c r="T1600" i="15"/>
  <c r="L1600" i="15"/>
  <c r="M1600" i="15"/>
  <c r="X1600" i="15"/>
  <c r="T1601" i="15"/>
  <c r="L1601" i="15"/>
  <c r="M1601" i="15"/>
  <c r="X1601" i="15"/>
  <c r="T1602" i="15"/>
  <c r="L1602" i="15"/>
  <c r="M1602" i="15"/>
  <c r="X1602" i="15"/>
  <c r="T1603" i="15"/>
  <c r="L1603" i="15"/>
  <c r="M1603" i="15"/>
  <c r="X1603" i="15"/>
  <c r="T1604" i="15"/>
  <c r="L1604" i="15"/>
  <c r="M1604" i="15"/>
  <c r="X1604" i="15"/>
  <c r="T1605" i="15"/>
  <c r="L1605" i="15"/>
  <c r="M1605" i="15"/>
  <c r="X1605" i="15"/>
  <c r="T1606" i="15"/>
  <c r="L1606" i="15"/>
  <c r="M1606" i="15"/>
  <c r="X1606" i="15"/>
  <c r="T1607" i="15"/>
  <c r="L1607" i="15"/>
  <c r="M1607" i="15"/>
  <c r="X1607" i="15"/>
  <c r="T1608" i="15"/>
  <c r="L1608" i="15"/>
  <c r="M1608" i="15"/>
  <c r="X1608" i="15"/>
  <c r="T1609" i="15"/>
  <c r="L1609" i="15"/>
  <c r="M1609" i="15"/>
  <c r="X1609" i="15"/>
  <c r="T1610" i="15"/>
  <c r="L1610" i="15"/>
  <c r="M1610" i="15"/>
  <c r="X1610" i="15"/>
  <c r="T1611" i="15"/>
  <c r="L1611" i="15"/>
  <c r="M1611" i="15"/>
  <c r="X1611" i="15"/>
  <c r="T1612" i="15"/>
  <c r="L1612" i="15"/>
  <c r="M1612" i="15"/>
  <c r="X1612" i="15"/>
  <c r="T1613" i="15"/>
  <c r="L1613" i="15"/>
  <c r="M1613" i="15"/>
  <c r="X1613" i="15"/>
  <c r="T1614" i="15"/>
  <c r="L1614" i="15"/>
  <c r="M1614" i="15"/>
  <c r="X1614" i="15"/>
  <c r="T1615" i="15"/>
  <c r="L1615" i="15"/>
  <c r="M1615" i="15"/>
  <c r="X1615" i="15"/>
  <c r="T1616" i="15"/>
  <c r="L1616" i="15"/>
  <c r="M1616" i="15"/>
  <c r="X1616" i="15"/>
  <c r="T1617" i="15"/>
  <c r="L1617" i="15"/>
  <c r="M1617" i="15"/>
  <c r="X1617" i="15"/>
  <c r="T1618" i="15"/>
  <c r="L1618" i="15"/>
  <c r="M1618" i="15"/>
  <c r="X1618" i="15"/>
  <c r="T1619" i="15"/>
  <c r="L1619" i="15"/>
  <c r="M1619" i="15"/>
  <c r="X1619" i="15"/>
  <c r="T1620" i="15"/>
  <c r="L1620" i="15"/>
  <c r="M1620" i="15"/>
  <c r="X1620" i="15"/>
  <c r="T1621" i="15"/>
  <c r="L1621" i="15"/>
  <c r="M1621" i="15"/>
  <c r="X1621" i="15"/>
  <c r="T1622" i="15"/>
  <c r="L1622" i="15"/>
  <c r="M1622" i="15"/>
  <c r="X1622" i="15"/>
  <c r="T1623" i="15"/>
  <c r="L1623" i="15"/>
  <c r="M1623" i="15"/>
  <c r="X1623" i="15"/>
  <c r="T1624" i="15"/>
  <c r="L1624" i="15"/>
  <c r="M1624" i="15"/>
  <c r="X1624" i="15"/>
  <c r="T1625" i="15"/>
  <c r="L1625" i="15"/>
  <c r="M1625" i="15"/>
  <c r="X1625" i="15"/>
  <c r="T1626" i="15"/>
  <c r="L1626" i="15"/>
  <c r="M1626" i="15"/>
  <c r="X1626" i="15"/>
  <c r="T1627" i="15"/>
  <c r="L1627" i="15"/>
  <c r="M1627" i="15"/>
  <c r="X1627" i="15"/>
  <c r="T1628" i="15"/>
  <c r="L1628" i="15"/>
  <c r="M1628" i="15"/>
  <c r="X1628" i="15"/>
  <c r="T1629" i="15"/>
  <c r="L1629" i="15"/>
  <c r="M1629" i="15"/>
  <c r="X1629" i="15"/>
  <c r="T1630" i="15"/>
  <c r="L1630" i="15"/>
  <c r="M1630" i="15"/>
  <c r="X1630" i="15"/>
  <c r="T1631" i="15"/>
  <c r="L1631" i="15"/>
  <c r="M1631" i="15"/>
  <c r="X1631" i="15"/>
  <c r="T1632" i="15"/>
  <c r="L1632" i="15"/>
  <c r="M1632" i="15"/>
  <c r="X1632" i="15"/>
  <c r="T1633" i="15"/>
  <c r="L1633" i="15"/>
  <c r="M1633" i="15"/>
  <c r="X1633" i="15"/>
  <c r="T1634" i="15"/>
  <c r="L1634" i="15"/>
  <c r="M1634" i="15"/>
  <c r="X1634" i="15"/>
  <c r="T1635" i="15"/>
  <c r="L1635" i="15"/>
  <c r="M1635" i="15"/>
  <c r="X1635" i="15"/>
  <c r="T1636" i="15"/>
  <c r="L1636" i="15"/>
  <c r="M1636" i="15"/>
  <c r="X1636" i="15"/>
  <c r="T1637" i="15"/>
  <c r="L1637" i="15"/>
  <c r="M1637" i="15"/>
  <c r="X1637" i="15"/>
  <c r="T1638" i="15"/>
  <c r="L1638" i="15"/>
  <c r="M1638" i="15"/>
  <c r="X1638" i="15"/>
  <c r="T1639" i="15"/>
  <c r="L1639" i="15"/>
  <c r="M1639" i="15"/>
  <c r="X1639" i="15"/>
  <c r="T1640" i="15"/>
  <c r="L1640" i="15"/>
  <c r="M1640" i="15"/>
  <c r="X1640" i="15"/>
  <c r="T1641" i="15"/>
  <c r="L1641" i="15"/>
  <c r="M1641" i="15"/>
  <c r="X1641" i="15"/>
  <c r="T1642" i="15"/>
  <c r="L1642" i="15"/>
  <c r="M1642" i="15"/>
  <c r="X1642" i="15"/>
  <c r="T1643" i="15"/>
  <c r="L1643" i="15"/>
  <c r="M1643" i="15"/>
  <c r="X1643" i="15"/>
  <c r="T1644" i="15"/>
  <c r="L1644" i="15"/>
  <c r="M1644" i="15"/>
  <c r="X1644" i="15"/>
  <c r="T1645" i="15"/>
  <c r="L1645" i="15"/>
  <c r="M1645" i="15"/>
  <c r="X1645" i="15"/>
  <c r="T1646" i="15"/>
  <c r="L1646" i="15"/>
  <c r="M1646" i="15"/>
  <c r="X1646" i="15"/>
  <c r="T1647" i="15"/>
  <c r="L1647" i="15"/>
  <c r="M1647" i="15"/>
  <c r="X1647" i="15"/>
  <c r="T1648" i="15"/>
  <c r="L1648" i="15"/>
  <c r="M1648" i="15"/>
  <c r="X1648" i="15"/>
  <c r="T1649" i="15"/>
  <c r="L1649" i="15"/>
  <c r="M1649" i="15"/>
  <c r="X1649" i="15"/>
  <c r="T1650" i="15"/>
  <c r="L1650" i="15"/>
  <c r="M1650" i="15"/>
  <c r="X1650" i="15"/>
  <c r="T1651" i="15"/>
  <c r="L1651" i="15"/>
  <c r="M1651" i="15"/>
  <c r="X1651" i="15"/>
  <c r="T1652" i="15"/>
  <c r="L1652" i="15"/>
  <c r="M1652" i="15"/>
  <c r="X1652" i="15"/>
  <c r="T1653" i="15"/>
  <c r="L1653" i="15"/>
  <c r="M1653" i="15"/>
  <c r="X1653" i="15"/>
  <c r="T1654" i="15"/>
  <c r="L1654" i="15"/>
  <c r="M1654" i="15"/>
  <c r="X1654" i="15"/>
  <c r="T1655" i="15"/>
  <c r="L1655" i="15"/>
  <c r="M1655" i="15"/>
  <c r="X1655" i="15"/>
  <c r="T1656" i="15"/>
  <c r="L1656" i="15"/>
  <c r="M1656" i="15"/>
  <c r="X1656" i="15"/>
  <c r="T1657" i="15"/>
  <c r="L1657" i="15"/>
  <c r="M1657" i="15"/>
  <c r="X1657" i="15"/>
  <c r="T1658" i="15"/>
  <c r="L1658" i="15"/>
  <c r="M1658" i="15"/>
  <c r="X1658" i="15"/>
  <c r="T1659" i="15"/>
  <c r="L1659" i="15"/>
  <c r="M1659" i="15"/>
  <c r="X1659" i="15"/>
  <c r="T1660" i="15"/>
  <c r="L1660" i="15"/>
  <c r="M1660" i="15"/>
  <c r="X1660" i="15"/>
  <c r="T1661" i="15"/>
  <c r="L1661" i="15"/>
  <c r="M1661" i="15"/>
  <c r="X1661" i="15"/>
  <c r="T1662" i="15"/>
  <c r="L1662" i="15"/>
  <c r="M1662" i="15"/>
  <c r="X1662" i="15"/>
  <c r="T1663" i="15"/>
  <c r="L1663" i="15"/>
  <c r="M1663" i="15"/>
  <c r="X1663" i="15"/>
  <c r="T1664" i="15"/>
  <c r="L1664" i="15"/>
  <c r="M1664" i="15"/>
  <c r="X1664" i="15"/>
  <c r="T1665" i="15"/>
  <c r="L1665" i="15"/>
  <c r="M1665" i="15"/>
  <c r="X1665" i="15"/>
  <c r="T1666" i="15"/>
  <c r="L1666" i="15"/>
  <c r="M1666" i="15"/>
  <c r="X1666" i="15"/>
  <c r="T1667" i="15"/>
  <c r="L1667" i="15"/>
  <c r="M1667" i="15"/>
  <c r="X1667" i="15"/>
  <c r="T1668" i="15"/>
  <c r="L1668" i="15"/>
  <c r="M1668" i="15"/>
  <c r="X1668" i="15"/>
  <c r="T1669" i="15"/>
  <c r="L1669" i="15"/>
  <c r="M1669" i="15"/>
  <c r="X1669" i="15"/>
  <c r="T1670" i="15"/>
  <c r="L1670" i="15"/>
  <c r="M1670" i="15"/>
  <c r="X1670" i="15"/>
  <c r="T1671" i="15"/>
  <c r="L1671" i="15"/>
  <c r="M1671" i="15"/>
  <c r="X1671" i="15"/>
  <c r="T1672" i="15"/>
  <c r="L1672" i="15"/>
  <c r="M1672" i="15"/>
  <c r="X1672" i="15"/>
  <c r="T1673" i="15"/>
  <c r="L1673" i="15"/>
  <c r="M1673" i="15"/>
  <c r="X1673" i="15"/>
  <c r="T1674" i="15"/>
  <c r="L1674" i="15"/>
  <c r="M1674" i="15"/>
  <c r="X1674" i="15"/>
  <c r="T1675" i="15"/>
  <c r="L1675" i="15"/>
  <c r="M1675" i="15"/>
  <c r="X1675" i="15"/>
  <c r="T1676" i="15"/>
  <c r="L1676" i="15"/>
  <c r="M1676" i="15"/>
  <c r="X1676" i="15"/>
  <c r="T1677" i="15"/>
  <c r="L1677" i="15"/>
  <c r="M1677" i="15"/>
  <c r="X1677" i="15"/>
  <c r="T1678" i="15"/>
  <c r="L1678" i="15"/>
  <c r="M1678" i="15"/>
  <c r="X1678" i="15"/>
  <c r="T1679" i="15"/>
  <c r="L1679" i="15"/>
  <c r="M1679" i="15"/>
  <c r="X1679" i="15"/>
  <c r="T1680" i="15"/>
  <c r="L1680" i="15"/>
  <c r="M1680" i="15"/>
  <c r="X1680" i="15"/>
  <c r="T1681" i="15"/>
  <c r="L1681" i="15"/>
  <c r="M1681" i="15"/>
  <c r="X1681" i="15"/>
  <c r="T1682" i="15"/>
  <c r="L1682" i="15"/>
  <c r="M1682" i="15"/>
  <c r="X1682" i="15"/>
  <c r="T1683" i="15"/>
  <c r="L1683" i="15"/>
  <c r="M1683" i="15"/>
  <c r="X1683" i="15"/>
  <c r="T1684" i="15"/>
  <c r="L1684" i="15"/>
  <c r="M1684" i="15"/>
  <c r="X1684" i="15"/>
  <c r="T1685" i="15"/>
  <c r="L1685" i="15"/>
  <c r="M1685" i="15"/>
  <c r="X1685" i="15"/>
  <c r="T1686" i="15"/>
  <c r="L1686" i="15"/>
  <c r="M1686" i="15"/>
  <c r="X1686" i="15"/>
  <c r="T1687" i="15"/>
  <c r="L1687" i="15"/>
  <c r="M1687" i="15"/>
  <c r="X1687" i="15"/>
  <c r="T1688" i="15"/>
  <c r="L1688" i="15"/>
  <c r="M1688" i="15"/>
  <c r="X1688" i="15"/>
  <c r="T1689" i="15"/>
  <c r="L1689" i="15"/>
  <c r="M1689" i="15"/>
  <c r="X1689" i="15"/>
  <c r="T1690" i="15"/>
  <c r="L1690" i="15"/>
  <c r="M1690" i="15"/>
  <c r="X1690" i="15"/>
  <c r="T1691" i="15"/>
  <c r="L1691" i="15"/>
  <c r="M1691" i="15"/>
  <c r="X1691" i="15"/>
  <c r="T1692" i="15"/>
  <c r="L1692" i="15"/>
  <c r="M1692" i="15"/>
  <c r="X1692" i="15"/>
  <c r="T1693" i="15"/>
  <c r="L1693" i="15"/>
  <c r="M1693" i="15"/>
  <c r="X1693" i="15"/>
  <c r="T1694" i="15"/>
  <c r="L1694" i="15"/>
  <c r="M1694" i="15"/>
  <c r="X1694" i="15"/>
  <c r="T1695" i="15"/>
  <c r="L1695" i="15"/>
  <c r="M1695" i="15"/>
  <c r="X1695" i="15"/>
  <c r="T1696" i="15"/>
  <c r="L1696" i="15"/>
  <c r="M1696" i="15"/>
  <c r="X1696" i="15"/>
  <c r="T1697" i="15"/>
  <c r="L1697" i="15"/>
  <c r="M1697" i="15"/>
  <c r="X1697" i="15"/>
  <c r="T1698" i="15"/>
  <c r="L1698" i="15"/>
  <c r="M1698" i="15"/>
  <c r="X1698" i="15"/>
  <c r="T1699" i="15"/>
  <c r="L1699" i="15"/>
  <c r="M1699" i="15"/>
  <c r="X1699" i="15"/>
  <c r="T1700" i="15"/>
  <c r="L1700" i="15"/>
  <c r="M1700" i="15"/>
  <c r="X1700" i="15"/>
  <c r="T1701" i="15"/>
  <c r="L1701" i="15"/>
  <c r="M1701" i="15"/>
  <c r="X1701" i="15"/>
  <c r="T1702" i="15"/>
  <c r="L1702" i="15"/>
  <c r="M1702" i="15"/>
  <c r="X1702" i="15"/>
  <c r="T1703" i="15"/>
  <c r="L1703" i="15"/>
  <c r="M1703" i="15"/>
  <c r="X1703" i="15"/>
  <c r="T1704" i="15"/>
  <c r="L1704" i="15"/>
  <c r="M1704" i="15"/>
  <c r="X1704" i="15"/>
  <c r="T1705" i="15"/>
  <c r="L1705" i="15"/>
  <c r="M1705" i="15"/>
  <c r="X1705" i="15"/>
  <c r="T1706" i="15"/>
  <c r="L1706" i="15"/>
  <c r="M1706" i="15"/>
  <c r="X1706" i="15"/>
  <c r="T1707" i="15"/>
  <c r="L1707" i="15"/>
  <c r="M1707" i="15"/>
  <c r="X1707" i="15"/>
  <c r="T1708" i="15"/>
  <c r="L1708" i="15"/>
  <c r="M1708" i="15"/>
  <c r="X1708" i="15"/>
  <c r="T1709" i="15"/>
  <c r="L1709" i="15"/>
  <c r="M1709" i="15"/>
  <c r="X1709" i="15"/>
  <c r="T1710" i="15"/>
  <c r="L1710" i="15"/>
  <c r="M1710" i="15"/>
  <c r="X1710" i="15"/>
  <c r="T1711" i="15"/>
  <c r="L1711" i="15"/>
  <c r="M1711" i="15"/>
  <c r="X1711" i="15"/>
  <c r="T1712" i="15"/>
  <c r="L1712" i="15"/>
  <c r="M1712" i="15"/>
  <c r="X1712" i="15"/>
  <c r="T1713" i="15"/>
  <c r="L1713" i="15"/>
  <c r="M1713" i="15"/>
  <c r="X1713" i="15"/>
  <c r="T1714" i="15"/>
  <c r="L1714" i="15"/>
  <c r="M1714" i="15"/>
  <c r="X1714" i="15"/>
  <c r="T1715" i="15"/>
  <c r="L1715" i="15"/>
  <c r="M1715" i="15"/>
  <c r="X1715" i="15"/>
  <c r="T1716" i="15"/>
  <c r="L1716" i="15"/>
  <c r="M1716" i="15"/>
  <c r="X1716" i="15"/>
  <c r="T1717" i="15"/>
  <c r="L1717" i="15"/>
  <c r="M1717" i="15"/>
  <c r="X1717" i="15"/>
  <c r="T1718" i="15"/>
  <c r="L1718" i="15"/>
  <c r="M1718" i="15"/>
  <c r="X1718" i="15"/>
  <c r="T1719" i="15"/>
  <c r="L1719" i="15"/>
  <c r="M1719" i="15"/>
  <c r="X1719" i="15"/>
  <c r="T1720" i="15"/>
  <c r="L1720" i="15"/>
  <c r="M1720" i="15"/>
  <c r="X1720" i="15"/>
  <c r="T1721" i="15"/>
  <c r="L1721" i="15"/>
  <c r="M1721" i="15"/>
  <c r="X1721" i="15"/>
  <c r="T1722" i="15"/>
  <c r="L1722" i="15"/>
  <c r="M1722" i="15"/>
  <c r="X1722" i="15"/>
  <c r="T1723" i="15"/>
  <c r="L1723" i="15"/>
  <c r="M1723" i="15"/>
  <c r="X1723" i="15"/>
  <c r="T1724" i="15"/>
  <c r="L1724" i="15"/>
  <c r="M1724" i="15"/>
  <c r="X1724" i="15"/>
  <c r="T1725" i="15"/>
  <c r="L1725" i="15"/>
  <c r="M1725" i="15"/>
  <c r="X1725" i="15"/>
  <c r="T1726" i="15"/>
  <c r="L1726" i="15"/>
  <c r="M1726" i="15"/>
  <c r="X1726" i="15"/>
  <c r="T1727" i="15"/>
  <c r="L1727" i="15"/>
  <c r="M1727" i="15"/>
  <c r="X1727" i="15"/>
  <c r="T1728" i="15"/>
  <c r="L1728" i="15"/>
  <c r="M1728" i="15"/>
  <c r="X1728" i="15"/>
  <c r="T1729" i="15"/>
  <c r="L1729" i="15"/>
  <c r="M1729" i="15"/>
  <c r="X1729" i="15"/>
  <c r="T1730" i="15"/>
  <c r="L1730" i="15"/>
  <c r="M1730" i="15"/>
  <c r="X1730" i="15"/>
  <c r="T1731" i="15"/>
  <c r="L1731" i="15"/>
  <c r="M1731" i="15"/>
  <c r="X1731" i="15"/>
  <c r="T1732" i="15"/>
  <c r="L1732" i="15"/>
  <c r="M1732" i="15"/>
  <c r="X1732" i="15"/>
  <c r="T1733" i="15"/>
  <c r="L1733" i="15"/>
  <c r="M1733" i="15"/>
  <c r="X1733" i="15"/>
  <c r="T1734" i="15"/>
  <c r="L1734" i="15"/>
  <c r="M1734" i="15"/>
  <c r="X1734" i="15"/>
  <c r="T1735" i="15"/>
  <c r="L1735" i="15"/>
  <c r="M1735" i="15"/>
  <c r="X1735" i="15"/>
  <c r="T1736" i="15"/>
  <c r="L1736" i="15"/>
  <c r="M1736" i="15"/>
  <c r="X1736" i="15"/>
  <c r="T1737" i="15"/>
  <c r="L1737" i="15"/>
  <c r="M1737" i="15"/>
  <c r="X1737" i="15"/>
  <c r="T1738" i="15"/>
  <c r="L1738" i="15"/>
  <c r="M1738" i="15"/>
  <c r="X1738" i="15"/>
  <c r="T1739" i="15"/>
  <c r="L1739" i="15"/>
  <c r="M1739" i="15"/>
  <c r="X1739" i="15"/>
  <c r="T1740" i="15"/>
  <c r="L1740" i="15"/>
  <c r="M1740" i="15"/>
  <c r="X1740" i="15"/>
  <c r="T1741" i="15"/>
  <c r="L1741" i="15"/>
  <c r="M1741" i="15"/>
  <c r="X1741" i="15"/>
  <c r="T1742" i="15"/>
  <c r="L1742" i="15"/>
  <c r="M1742" i="15"/>
  <c r="X1742" i="15"/>
  <c r="T1743" i="15"/>
  <c r="L1743" i="15"/>
  <c r="M1743" i="15"/>
  <c r="X1743" i="15"/>
  <c r="T1744" i="15"/>
  <c r="L1744" i="15"/>
  <c r="M1744" i="15"/>
  <c r="X1744" i="15"/>
  <c r="T1745" i="15"/>
  <c r="L1745" i="15"/>
  <c r="M1745" i="15"/>
  <c r="X1745" i="15"/>
  <c r="T1746" i="15"/>
  <c r="L1746" i="15"/>
  <c r="M1746" i="15"/>
  <c r="X1746" i="15"/>
  <c r="T1747" i="15"/>
  <c r="L1747" i="15"/>
  <c r="M1747" i="15"/>
  <c r="X1747" i="15"/>
  <c r="T1748" i="15"/>
  <c r="L1748" i="15"/>
  <c r="M1748" i="15"/>
  <c r="X1748" i="15"/>
  <c r="T1749" i="15"/>
  <c r="L1749" i="15"/>
  <c r="M1749" i="15"/>
  <c r="X1749" i="15"/>
  <c r="T1750" i="15"/>
  <c r="L1750" i="15"/>
  <c r="M1750" i="15"/>
  <c r="X1750" i="15"/>
  <c r="T1751" i="15"/>
  <c r="L1751" i="15"/>
  <c r="M1751" i="15"/>
  <c r="X1751" i="15"/>
  <c r="T1752" i="15"/>
  <c r="L1752" i="15"/>
  <c r="M1752" i="15"/>
  <c r="X1752" i="15"/>
  <c r="T1753" i="15"/>
  <c r="L1753" i="15"/>
  <c r="M1753" i="15"/>
  <c r="X1753" i="15"/>
  <c r="T1754" i="15"/>
  <c r="L1754" i="15"/>
  <c r="M1754" i="15"/>
  <c r="X1754" i="15"/>
  <c r="T1755" i="15"/>
  <c r="L1755" i="15"/>
  <c r="M1755" i="15"/>
  <c r="X1755" i="15"/>
  <c r="T1756" i="15"/>
  <c r="L1756" i="15"/>
  <c r="M1756" i="15"/>
  <c r="X1756" i="15"/>
  <c r="T1757" i="15"/>
  <c r="L1757" i="15"/>
  <c r="M1757" i="15"/>
  <c r="X1757" i="15"/>
  <c r="T1758" i="15"/>
  <c r="L1758" i="15"/>
  <c r="M1758" i="15"/>
  <c r="X1758" i="15"/>
  <c r="T1759" i="15"/>
  <c r="L1759" i="15"/>
  <c r="M1759" i="15"/>
  <c r="X1759" i="15"/>
  <c r="T1760" i="15"/>
  <c r="L1760" i="15"/>
  <c r="M1760" i="15"/>
  <c r="X1760" i="15"/>
  <c r="T1761" i="15"/>
  <c r="L1761" i="15"/>
  <c r="M1761" i="15"/>
  <c r="X1761" i="15"/>
  <c r="T1762" i="15"/>
  <c r="L1762" i="15"/>
  <c r="M1762" i="15"/>
  <c r="X1762" i="15"/>
  <c r="T1763" i="15"/>
  <c r="L1763" i="15"/>
  <c r="M1763" i="15"/>
  <c r="X1763" i="15"/>
  <c r="T1764" i="15"/>
  <c r="L1764" i="15"/>
  <c r="M1764" i="15"/>
  <c r="X1764" i="15"/>
  <c r="T1765" i="15"/>
  <c r="L1765" i="15"/>
  <c r="M1765" i="15"/>
  <c r="X1765" i="15"/>
  <c r="T1766" i="15"/>
  <c r="L1766" i="15"/>
  <c r="M1766" i="15"/>
  <c r="X1766" i="15"/>
  <c r="T1767" i="15"/>
  <c r="L1767" i="15"/>
  <c r="M1767" i="15"/>
  <c r="X1767" i="15"/>
  <c r="T1768" i="15"/>
  <c r="L1768" i="15"/>
  <c r="M1768" i="15"/>
  <c r="X1768" i="15"/>
  <c r="T1769" i="15"/>
  <c r="L1769" i="15"/>
  <c r="M1769" i="15"/>
  <c r="X1769" i="15"/>
  <c r="T1770" i="15"/>
  <c r="L1770" i="15"/>
  <c r="M1770" i="15"/>
  <c r="X1770" i="15"/>
  <c r="T1771" i="15"/>
  <c r="L1771" i="15"/>
  <c r="M1771" i="15"/>
  <c r="X1771" i="15"/>
  <c r="T1772" i="15"/>
  <c r="L1772" i="15"/>
  <c r="M1772" i="15"/>
  <c r="X1772" i="15"/>
  <c r="T1773" i="15"/>
  <c r="L1773" i="15"/>
  <c r="M1773" i="15"/>
  <c r="X1773" i="15"/>
  <c r="T1774" i="15"/>
  <c r="L1774" i="15"/>
  <c r="M1774" i="15"/>
  <c r="X1774" i="15"/>
  <c r="T1775" i="15"/>
  <c r="L1775" i="15"/>
  <c r="M1775" i="15"/>
  <c r="X1775" i="15"/>
  <c r="T1776" i="15"/>
  <c r="L1776" i="15"/>
  <c r="M1776" i="15"/>
  <c r="X1776" i="15"/>
  <c r="T1777" i="15"/>
  <c r="L1777" i="15"/>
  <c r="M1777" i="15"/>
  <c r="X1777" i="15"/>
  <c r="T1778" i="15"/>
  <c r="L1778" i="15"/>
  <c r="M1778" i="15"/>
  <c r="X1778" i="15"/>
  <c r="T1779" i="15"/>
  <c r="L1779" i="15"/>
  <c r="M1779" i="15"/>
  <c r="X1779" i="15"/>
  <c r="T1780" i="15"/>
  <c r="L1780" i="15"/>
  <c r="M1780" i="15"/>
  <c r="X1780" i="15"/>
  <c r="T1781" i="15"/>
  <c r="L1781" i="15"/>
  <c r="M1781" i="15"/>
  <c r="X1781" i="15"/>
  <c r="T1782" i="15"/>
  <c r="L1782" i="15"/>
  <c r="M1782" i="15"/>
  <c r="X1782" i="15"/>
  <c r="T1783" i="15"/>
  <c r="L1783" i="15"/>
  <c r="M1783" i="15"/>
  <c r="X1783" i="15"/>
  <c r="T1784" i="15"/>
  <c r="L1784" i="15"/>
  <c r="M1784" i="15"/>
  <c r="X1784" i="15"/>
  <c r="T1785" i="15"/>
  <c r="L1785" i="15"/>
  <c r="M1785" i="15"/>
  <c r="X1785" i="15"/>
  <c r="T1786" i="15"/>
  <c r="L1786" i="15"/>
  <c r="M1786" i="15"/>
  <c r="X1786" i="15"/>
  <c r="T1787" i="15"/>
  <c r="L1787" i="15"/>
  <c r="M1787" i="15"/>
  <c r="X1787" i="15"/>
  <c r="T1788" i="15"/>
  <c r="L1788" i="15"/>
  <c r="M1788" i="15"/>
  <c r="X1788" i="15"/>
  <c r="T1789" i="15"/>
  <c r="L1789" i="15"/>
  <c r="M1789" i="15"/>
  <c r="X1789" i="15"/>
  <c r="T1790" i="15"/>
  <c r="L1790" i="15"/>
  <c r="M1790" i="15"/>
  <c r="X1790" i="15"/>
  <c r="T1791" i="15"/>
  <c r="L1791" i="15"/>
  <c r="M1791" i="15"/>
  <c r="X1791" i="15"/>
  <c r="T1792" i="15"/>
  <c r="L1792" i="15"/>
  <c r="M1792" i="15"/>
  <c r="X1792" i="15"/>
  <c r="T1793" i="15"/>
  <c r="L1793" i="15"/>
  <c r="M1793" i="15"/>
  <c r="X1793" i="15"/>
  <c r="T1794" i="15"/>
  <c r="L1794" i="15"/>
  <c r="M1794" i="15"/>
  <c r="X1794" i="15"/>
  <c r="T1795" i="15"/>
  <c r="L1795" i="15"/>
  <c r="M1795" i="15"/>
  <c r="X1795" i="15"/>
  <c r="T1796" i="15"/>
  <c r="L1796" i="15"/>
  <c r="M1796" i="15"/>
  <c r="X1796" i="15"/>
  <c r="T1797" i="15"/>
  <c r="L1797" i="15"/>
  <c r="M1797" i="15"/>
  <c r="X1797" i="15"/>
  <c r="T1798" i="15"/>
  <c r="L1798" i="15"/>
  <c r="M1798" i="15"/>
  <c r="X1798" i="15"/>
  <c r="T1799" i="15"/>
  <c r="L1799" i="15"/>
  <c r="M1799" i="15"/>
  <c r="X1799" i="15"/>
  <c r="T1800" i="15"/>
  <c r="L1800" i="15"/>
  <c r="M1800" i="15"/>
  <c r="X1800" i="15"/>
  <c r="T1801" i="15"/>
  <c r="L1801" i="15"/>
  <c r="M1801" i="15"/>
  <c r="X1801" i="15"/>
  <c r="T1802" i="15"/>
  <c r="L1802" i="15"/>
  <c r="M1802" i="15"/>
  <c r="X1802" i="15"/>
  <c r="T1803" i="15"/>
  <c r="L1803" i="15"/>
  <c r="M1803" i="15"/>
  <c r="X1803" i="15"/>
  <c r="T1804" i="15"/>
  <c r="L1804" i="15"/>
  <c r="M1804" i="15"/>
  <c r="X1804" i="15"/>
  <c r="T1805" i="15"/>
  <c r="L1805" i="15"/>
  <c r="M1805" i="15"/>
  <c r="X1805" i="15"/>
  <c r="T1806" i="15"/>
  <c r="L1806" i="15"/>
  <c r="M1806" i="15"/>
  <c r="X1806" i="15"/>
  <c r="T1807" i="15"/>
  <c r="L1807" i="15"/>
  <c r="M1807" i="15"/>
  <c r="X1807" i="15"/>
  <c r="T1808" i="15"/>
  <c r="L1808" i="15"/>
  <c r="M1808" i="15"/>
  <c r="X1808" i="15"/>
  <c r="T1809" i="15"/>
  <c r="L1809" i="15"/>
  <c r="M1809" i="15"/>
  <c r="X1809" i="15"/>
  <c r="T1810" i="15"/>
  <c r="L1810" i="15"/>
  <c r="M1810" i="15"/>
  <c r="X1810" i="15"/>
  <c r="T1811" i="15"/>
  <c r="L1811" i="15"/>
  <c r="M1811" i="15"/>
  <c r="X1811" i="15"/>
  <c r="T1812" i="15"/>
  <c r="L1812" i="15"/>
  <c r="M1812" i="15"/>
  <c r="X1812" i="15"/>
  <c r="T1813" i="15"/>
  <c r="L1813" i="15"/>
  <c r="M1813" i="15"/>
  <c r="X1813" i="15"/>
  <c r="T1814" i="15"/>
  <c r="L1814" i="15"/>
  <c r="M1814" i="15"/>
  <c r="X1814" i="15"/>
  <c r="T1815" i="15"/>
  <c r="L1815" i="15"/>
  <c r="M1815" i="15"/>
  <c r="X1815" i="15"/>
  <c r="T1816" i="15"/>
  <c r="L1816" i="15"/>
  <c r="M1816" i="15"/>
  <c r="X1816" i="15"/>
  <c r="T1817" i="15"/>
  <c r="L1817" i="15"/>
  <c r="M1817" i="15"/>
  <c r="X1817" i="15"/>
  <c r="T1818" i="15"/>
  <c r="L1818" i="15"/>
  <c r="M1818" i="15"/>
  <c r="X1818" i="15"/>
  <c r="T1819" i="15"/>
  <c r="L1819" i="15"/>
  <c r="M1819" i="15"/>
  <c r="X1819" i="15"/>
  <c r="T1820" i="15"/>
  <c r="L1820" i="15"/>
  <c r="M1820" i="15"/>
  <c r="X1820" i="15"/>
  <c r="T1821" i="15"/>
  <c r="L1821" i="15"/>
  <c r="M1821" i="15"/>
  <c r="X1821" i="15"/>
  <c r="T1822" i="15"/>
  <c r="L1822" i="15"/>
  <c r="M1822" i="15"/>
  <c r="X1822" i="15"/>
  <c r="T1823" i="15"/>
  <c r="L1823" i="15"/>
  <c r="M1823" i="15"/>
  <c r="X1823" i="15"/>
  <c r="T1824" i="15"/>
  <c r="L1824" i="15"/>
  <c r="M1824" i="15"/>
  <c r="X1824" i="15"/>
  <c r="T1825" i="15"/>
  <c r="L1825" i="15"/>
  <c r="M1825" i="15"/>
  <c r="X1825" i="15"/>
  <c r="T1826" i="15"/>
  <c r="L1826" i="15"/>
  <c r="M1826" i="15"/>
  <c r="X1826" i="15"/>
  <c r="T1827" i="15"/>
  <c r="L1827" i="15"/>
  <c r="M1827" i="15"/>
  <c r="X1827" i="15"/>
  <c r="T1828" i="15"/>
  <c r="L1828" i="15"/>
  <c r="M1828" i="15"/>
  <c r="X1828" i="15"/>
  <c r="T1829" i="15"/>
  <c r="L1829" i="15"/>
  <c r="M1829" i="15"/>
  <c r="X1829" i="15"/>
  <c r="T1830" i="15"/>
  <c r="L1830" i="15"/>
  <c r="M1830" i="15"/>
  <c r="X1830" i="15"/>
  <c r="T1831" i="15"/>
  <c r="L1831" i="15"/>
  <c r="M1831" i="15"/>
  <c r="X1831" i="15"/>
  <c r="T1832" i="15"/>
  <c r="L1832" i="15"/>
  <c r="M1832" i="15"/>
  <c r="X1832" i="15"/>
  <c r="T1833" i="15"/>
  <c r="L1833" i="15"/>
  <c r="M1833" i="15"/>
  <c r="X1833" i="15"/>
  <c r="T1834" i="15"/>
  <c r="L1834" i="15"/>
  <c r="M1834" i="15"/>
  <c r="X1834" i="15"/>
  <c r="T1835" i="15"/>
  <c r="L1835" i="15"/>
  <c r="M1835" i="15"/>
  <c r="X1835" i="15"/>
  <c r="T1836" i="15"/>
  <c r="L1836" i="15"/>
  <c r="M1836" i="15"/>
  <c r="X1836" i="15"/>
  <c r="T1837" i="15"/>
  <c r="L1837" i="15"/>
  <c r="M1837" i="15"/>
  <c r="X1837" i="15"/>
  <c r="T1838" i="15"/>
  <c r="L1838" i="15"/>
  <c r="M1838" i="15"/>
  <c r="X1838" i="15"/>
  <c r="T1839" i="15"/>
  <c r="L1839" i="15"/>
  <c r="M1839" i="15"/>
  <c r="X1839" i="15"/>
  <c r="T1840" i="15"/>
  <c r="L1840" i="15"/>
  <c r="M1840" i="15"/>
  <c r="X1840" i="15"/>
  <c r="T1841" i="15"/>
  <c r="L1841" i="15"/>
  <c r="M1841" i="15"/>
  <c r="X1841" i="15"/>
  <c r="T1842" i="15"/>
  <c r="L1842" i="15"/>
  <c r="M1842" i="15"/>
  <c r="X1842" i="15"/>
  <c r="T1843" i="15"/>
  <c r="L1843" i="15"/>
  <c r="M1843" i="15"/>
  <c r="X1843" i="15"/>
  <c r="T1844" i="15"/>
  <c r="L1844" i="15"/>
  <c r="M1844" i="15"/>
  <c r="X1844" i="15"/>
  <c r="T1845" i="15"/>
  <c r="L1845" i="15"/>
  <c r="M1845" i="15"/>
  <c r="X1845" i="15"/>
  <c r="T1846" i="15"/>
  <c r="L1846" i="15"/>
  <c r="M1846" i="15"/>
  <c r="X1846" i="15"/>
  <c r="T1847" i="15"/>
  <c r="L1847" i="15"/>
  <c r="M1847" i="15"/>
  <c r="X1847" i="15"/>
  <c r="T1848" i="15"/>
  <c r="L1848" i="15"/>
  <c r="M1848" i="15"/>
  <c r="X1848" i="15"/>
  <c r="T1849" i="15"/>
  <c r="L1849" i="15"/>
  <c r="M1849" i="15"/>
  <c r="X1849" i="15"/>
  <c r="T1850" i="15"/>
  <c r="L1850" i="15"/>
  <c r="M1850" i="15"/>
  <c r="X1850" i="15"/>
  <c r="T1851" i="15"/>
  <c r="L1851" i="15"/>
  <c r="M1851" i="15"/>
  <c r="X1851" i="15"/>
  <c r="T1852" i="15"/>
  <c r="L1852" i="15"/>
  <c r="M1852" i="15"/>
  <c r="X1852" i="15"/>
  <c r="T1853" i="15"/>
  <c r="L1853" i="15"/>
  <c r="M1853" i="15"/>
  <c r="X1853" i="15"/>
  <c r="T1854" i="15"/>
  <c r="L1854" i="15"/>
  <c r="M1854" i="15"/>
  <c r="X1854" i="15"/>
  <c r="T1855" i="15"/>
  <c r="L1855" i="15"/>
  <c r="M1855" i="15"/>
  <c r="X1855" i="15"/>
  <c r="T1856" i="15"/>
  <c r="L1856" i="15"/>
  <c r="M1856" i="15"/>
  <c r="X1856" i="15"/>
  <c r="T1857" i="15"/>
  <c r="L1857" i="15"/>
  <c r="M1857" i="15"/>
  <c r="X1857" i="15"/>
  <c r="T1858" i="15"/>
  <c r="L1858" i="15"/>
  <c r="M1858" i="15"/>
  <c r="X1858" i="15"/>
  <c r="T1859" i="15"/>
  <c r="L1859" i="15"/>
  <c r="M1859" i="15"/>
  <c r="X1859" i="15"/>
  <c r="T1860" i="15"/>
  <c r="L1860" i="15"/>
  <c r="M1860" i="15"/>
  <c r="X1860" i="15"/>
  <c r="T1861" i="15"/>
  <c r="L1861" i="15"/>
  <c r="M1861" i="15"/>
  <c r="X1861" i="15"/>
  <c r="T1862" i="15"/>
  <c r="L1862" i="15"/>
  <c r="M1862" i="15"/>
  <c r="X1862" i="15"/>
  <c r="T1863" i="15"/>
  <c r="L1863" i="15"/>
  <c r="M1863" i="15"/>
  <c r="X1863" i="15"/>
  <c r="T1864" i="15"/>
  <c r="L1864" i="15"/>
  <c r="M1864" i="15"/>
  <c r="X1864" i="15"/>
  <c r="T1865" i="15"/>
  <c r="L1865" i="15"/>
  <c r="M1865" i="15"/>
  <c r="X1865" i="15"/>
  <c r="T1866" i="15"/>
  <c r="L1866" i="15"/>
  <c r="M1866" i="15"/>
  <c r="X1866" i="15"/>
  <c r="T1867" i="15"/>
  <c r="L1867" i="15"/>
  <c r="M1867" i="15"/>
  <c r="X1867" i="15"/>
  <c r="T1868" i="15"/>
  <c r="L1868" i="15"/>
  <c r="M1868" i="15"/>
  <c r="X1868" i="15"/>
  <c r="T1869" i="15"/>
  <c r="L1869" i="15"/>
  <c r="M1869" i="15"/>
  <c r="X1869" i="15"/>
  <c r="T1870" i="15"/>
  <c r="L1870" i="15"/>
  <c r="M1870" i="15"/>
  <c r="X1870" i="15"/>
  <c r="T1871" i="15"/>
  <c r="L1871" i="15"/>
  <c r="M1871" i="15"/>
  <c r="X1871" i="15"/>
  <c r="T1872" i="15"/>
  <c r="L1872" i="15"/>
  <c r="M1872" i="15"/>
  <c r="X1872" i="15"/>
  <c r="T1873" i="15"/>
  <c r="L1873" i="15"/>
  <c r="M1873" i="15"/>
  <c r="X1873" i="15"/>
  <c r="T1874" i="15"/>
  <c r="L1874" i="15"/>
  <c r="M1874" i="15"/>
  <c r="X1874" i="15"/>
  <c r="T1875" i="15"/>
  <c r="L1875" i="15"/>
  <c r="M1875" i="15"/>
  <c r="X1875" i="15"/>
  <c r="T1876" i="15"/>
  <c r="L1876" i="15"/>
  <c r="M1876" i="15"/>
  <c r="X1876" i="15"/>
  <c r="T1877" i="15"/>
  <c r="L1877" i="15"/>
  <c r="M1877" i="15"/>
  <c r="X1877" i="15"/>
  <c r="T1878" i="15"/>
  <c r="L1878" i="15"/>
  <c r="M1878" i="15"/>
  <c r="X1878" i="15"/>
  <c r="T1879" i="15"/>
  <c r="L1879" i="15"/>
  <c r="M1879" i="15"/>
  <c r="X1879" i="15"/>
  <c r="T1880" i="15"/>
  <c r="L1880" i="15"/>
  <c r="M1880" i="15"/>
  <c r="X1880" i="15"/>
  <c r="T1881" i="15"/>
  <c r="L1881" i="15"/>
  <c r="M1881" i="15"/>
  <c r="X1881" i="15"/>
  <c r="T1882" i="15"/>
  <c r="L1882" i="15"/>
  <c r="M1882" i="15"/>
  <c r="X1882" i="15"/>
  <c r="T1883" i="15"/>
  <c r="L1883" i="15"/>
  <c r="M1883" i="15"/>
  <c r="X1883" i="15"/>
  <c r="T1884" i="15"/>
  <c r="L1884" i="15"/>
  <c r="M1884" i="15"/>
  <c r="X1884" i="15"/>
  <c r="T1885" i="15"/>
  <c r="L1885" i="15"/>
  <c r="M1885" i="15"/>
  <c r="X1885" i="15"/>
  <c r="T1886" i="15"/>
  <c r="L1886" i="15"/>
  <c r="M1886" i="15"/>
  <c r="X1886" i="15"/>
  <c r="T1887" i="15"/>
  <c r="L1887" i="15"/>
  <c r="M1887" i="15"/>
  <c r="X1887" i="15"/>
  <c r="T1888" i="15"/>
  <c r="L1888" i="15"/>
  <c r="M1888" i="15"/>
  <c r="X1888" i="15"/>
  <c r="T1889" i="15"/>
  <c r="L1889" i="15"/>
  <c r="M1889" i="15"/>
  <c r="X1889" i="15"/>
  <c r="T1890" i="15"/>
  <c r="L1890" i="15"/>
  <c r="M1890" i="15"/>
  <c r="X1890" i="15"/>
  <c r="T1891" i="15"/>
  <c r="L1891" i="15"/>
  <c r="M1891" i="15"/>
  <c r="X1891" i="15"/>
  <c r="T1892" i="15"/>
  <c r="L1892" i="15"/>
  <c r="M1892" i="15"/>
  <c r="X1892" i="15"/>
  <c r="T1893" i="15"/>
  <c r="L1893" i="15"/>
  <c r="M1893" i="15"/>
  <c r="X1893" i="15"/>
  <c r="T1894" i="15"/>
  <c r="L1894" i="15"/>
  <c r="M1894" i="15"/>
  <c r="X1894" i="15"/>
  <c r="T1895" i="15"/>
  <c r="L1895" i="15"/>
  <c r="M1895" i="15"/>
  <c r="X1895" i="15"/>
  <c r="T1896" i="15"/>
  <c r="L1896" i="15"/>
  <c r="M1896" i="15"/>
  <c r="X1896" i="15"/>
  <c r="T1897" i="15"/>
  <c r="L1897" i="15"/>
  <c r="M1897" i="15"/>
  <c r="X1897" i="15"/>
  <c r="T1898" i="15"/>
  <c r="L1898" i="15"/>
  <c r="M1898" i="15"/>
  <c r="X1898" i="15"/>
  <c r="T1899" i="15"/>
  <c r="L1899" i="15"/>
  <c r="M1899" i="15"/>
  <c r="X1899" i="15"/>
  <c r="T1900" i="15"/>
  <c r="L1900" i="15"/>
  <c r="M1900" i="15"/>
  <c r="X1900" i="15"/>
  <c r="T1901" i="15"/>
  <c r="L1901" i="15"/>
  <c r="M1901" i="15"/>
  <c r="X1901" i="15"/>
  <c r="T1902" i="15"/>
  <c r="L1902" i="15"/>
  <c r="M1902" i="15"/>
  <c r="X1902" i="15"/>
  <c r="T1903" i="15"/>
  <c r="L1903" i="15"/>
  <c r="M1903" i="15"/>
  <c r="X1903" i="15"/>
  <c r="T1904" i="15"/>
  <c r="L1904" i="15"/>
  <c r="M1904" i="15"/>
  <c r="X1904" i="15"/>
  <c r="T1905" i="15"/>
  <c r="L1905" i="15"/>
  <c r="M1905" i="15"/>
  <c r="X1905" i="15"/>
  <c r="T1906" i="15"/>
  <c r="L1906" i="15"/>
  <c r="M1906" i="15"/>
  <c r="X1906" i="15"/>
  <c r="T1907" i="15"/>
  <c r="L1907" i="15"/>
  <c r="M1907" i="15"/>
  <c r="X1907" i="15"/>
  <c r="T1908" i="15"/>
  <c r="L1908" i="15"/>
  <c r="M1908" i="15"/>
  <c r="X1908" i="15"/>
  <c r="T1909" i="15"/>
  <c r="L1909" i="15"/>
  <c r="M1909" i="15"/>
  <c r="X1909" i="15"/>
  <c r="T1910" i="15"/>
  <c r="L1910" i="15"/>
  <c r="M1910" i="15"/>
  <c r="X1910" i="15"/>
  <c r="T1911" i="15"/>
  <c r="L1911" i="15"/>
  <c r="M1911" i="15"/>
  <c r="X1911" i="15"/>
  <c r="T1912" i="15"/>
  <c r="L1912" i="15"/>
  <c r="M1912" i="15"/>
  <c r="X1912" i="15"/>
  <c r="T1913" i="15"/>
  <c r="L1913" i="15"/>
  <c r="M1913" i="15"/>
  <c r="X1913" i="15"/>
  <c r="T1914" i="15"/>
  <c r="L1914" i="15"/>
  <c r="M1914" i="15"/>
  <c r="X1914" i="15"/>
  <c r="T1915" i="15"/>
  <c r="L1915" i="15"/>
  <c r="M1915" i="15"/>
  <c r="X1915" i="15"/>
  <c r="T1916" i="15"/>
  <c r="L1916" i="15"/>
  <c r="M1916" i="15"/>
  <c r="X1916" i="15"/>
  <c r="T1917" i="15"/>
  <c r="L1917" i="15"/>
  <c r="M1917" i="15"/>
  <c r="X1917" i="15"/>
  <c r="T1918" i="15"/>
  <c r="L1918" i="15"/>
  <c r="M1918" i="15"/>
  <c r="X1918" i="15"/>
  <c r="T1919" i="15"/>
  <c r="L1919" i="15"/>
  <c r="M1919" i="15"/>
  <c r="X1919" i="15"/>
  <c r="T1920" i="15"/>
  <c r="L1920" i="15"/>
  <c r="M1920" i="15"/>
  <c r="X1920" i="15"/>
  <c r="T1921" i="15"/>
  <c r="L1921" i="15"/>
  <c r="M1921" i="15"/>
  <c r="X1921" i="15"/>
  <c r="T1922" i="15"/>
  <c r="L1922" i="15"/>
  <c r="M1922" i="15"/>
  <c r="X1922" i="15"/>
  <c r="T1923" i="15"/>
  <c r="L1923" i="15"/>
  <c r="M1923" i="15"/>
  <c r="X1923" i="15"/>
  <c r="T1924" i="15"/>
  <c r="L1924" i="15"/>
  <c r="M1924" i="15"/>
  <c r="X1924" i="15"/>
  <c r="T1925" i="15"/>
  <c r="L1925" i="15"/>
  <c r="M1925" i="15"/>
  <c r="X1925" i="15"/>
  <c r="T1926" i="15"/>
  <c r="L1926" i="15"/>
  <c r="M1926" i="15"/>
  <c r="X1926" i="15"/>
  <c r="T1927" i="15"/>
  <c r="L1927" i="15"/>
  <c r="M1927" i="15"/>
  <c r="X1927" i="15"/>
  <c r="T1928" i="15"/>
  <c r="L1928" i="15"/>
  <c r="M1928" i="15"/>
  <c r="X1928" i="15"/>
  <c r="T1929" i="15"/>
  <c r="L1929" i="15"/>
  <c r="M1929" i="15"/>
  <c r="X1929" i="15"/>
  <c r="T1930" i="15"/>
  <c r="L1930" i="15"/>
  <c r="M1930" i="15"/>
  <c r="X1930" i="15"/>
  <c r="T1931" i="15"/>
  <c r="L1931" i="15"/>
  <c r="M1931" i="15"/>
  <c r="X1931" i="15"/>
  <c r="T1932" i="15"/>
  <c r="L1932" i="15"/>
  <c r="M1932" i="15"/>
  <c r="X1932" i="15"/>
  <c r="T1933" i="15"/>
  <c r="L1933" i="15"/>
  <c r="M1933" i="15"/>
  <c r="X1933" i="15"/>
  <c r="T1934" i="15"/>
  <c r="L1934" i="15"/>
  <c r="M1934" i="15"/>
  <c r="X1934" i="15"/>
  <c r="T1935" i="15"/>
  <c r="L1935" i="15"/>
  <c r="M1935" i="15"/>
  <c r="X1935" i="15"/>
  <c r="T1936" i="15"/>
  <c r="L1936" i="15"/>
  <c r="M1936" i="15"/>
  <c r="X1936" i="15"/>
  <c r="T1937" i="15"/>
  <c r="L1937" i="15"/>
  <c r="M1937" i="15"/>
  <c r="X1937" i="15"/>
  <c r="T1938" i="15"/>
  <c r="L1938" i="15"/>
  <c r="M1938" i="15"/>
  <c r="X1938" i="15"/>
  <c r="T1939" i="15"/>
  <c r="L1939" i="15"/>
  <c r="M1939" i="15"/>
  <c r="X1939" i="15"/>
  <c r="T1940" i="15"/>
  <c r="L1940" i="15"/>
  <c r="M1940" i="15"/>
  <c r="X1940" i="15"/>
  <c r="T1941" i="15"/>
  <c r="L1941" i="15"/>
  <c r="M1941" i="15"/>
  <c r="X1941" i="15"/>
  <c r="T1942" i="15"/>
  <c r="L1942" i="15"/>
  <c r="M1942" i="15"/>
  <c r="X1942" i="15"/>
  <c r="T1943" i="15"/>
  <c r="L1943" i="15"/>
  <c r="M1943" i="15"/>
  <c r="X1943" i="15"/>
  <c r="T1944" i="15"/>
  <c r="L1944" i="15"/>
  <c r="M1944" i="15"/>
  <c r="X1944" i="15"/>
  <c r="T1945" i="15"/>
  <c r="L1945" i="15"/>
  <c r="M1945" i="15"/>
  <c r="X1945" i="15"/>
  <c r="T1946" i="15"/>
  <c r="L1946" i="15"/>
  <c r="M1946" i="15"/>
  <c r="X1946" i="15"/>
  <c r="T1947" i="15"/>
  <c r="L1947" i="15"/>
  <c r="M1947" i="15"/>
  <c r="X1947" i="15"/>
  <c r="T1948" i="15"/>
  <c r="L1948" i="15"/>
  <c r="M1948" i="15"/>
  <c r="X1948" i="15"/>
  <c r="T1949" i="15"/>
  <c r="L1949" i="15"/>
  <c r="M1949" i="15"/>
  <c r="X1949" i="15"/>
  <c r="T1950" i="15"/>
  <c r="L1950" i="15"/>
  <c r="M1950" i="15"/>
  <c r="X1950" i="15"/>
  <c r="T1951" i="15"/>
  <c r="L1951" i="15"/>
  <c r="M1951" i="15"/>
  <c r="X1951" i="15"/>
  <c r="T1952" i="15"/>
  <c r="L1952" i="15"/>
  <c r="M1952" i="15"/>
  <c r="X1952" i="15"/>
  <c r="T1953" i="15"/>
  <c r="L1953" i="15"/>
  <c r="M1953" i="15"/>
  <c r="X1953" i="15"/>
  <c r="T1954" i="15"/>
  <c r="L1954" i="15"/>
  <c r="M1954" i="15"/>
  <c r="X1954" i="15"/>
  <c r="T1955" i="15"/>
  <c r="L1955" i="15"/>
  <c r="M1955" i="15"/>
  <c r="X1955" i="15"/>
  <c r="T1956" i="15"/>
  <c r="L1956" i="15"/>
  <c r="M1956" i="15"/>
  <c r="X1956" i="15"/>
  <c r="T1957" i="15"/>
  <c r="L1957" i="15"/>
  <c r="M1957" i="15"/>
  <c r="X1957" i="15"/>
  <c r="T1958" i="15"/>
  <c r="L1958" i="15"/>
  <c r="M1958" i="15"/>
  <c r="X1958" i="15"/>
  <c r="T1959" i="15"/>
  <c r="L1959" i="15"/>
  <c r="M1959" i="15"/>
  <c r="X1959" i="15"/>
  <c r="T1960" i="15"/>
  <c r="L1960" i="15"/>
  <c r="M1960" i="15"/>
  <c r="X1960" i="15"/>
  <c r="T1961" i="15"/>
  <c r="L1961" i="15"/>
  <c r="M1961" i="15"/>
  <c r="X1961" i="15"/>
  <c r="T1962" i="15"/>
  <c r="L1962" i="15"/>
  <c r="M1962" i="15"/>
  <c r="X1962" i="15"/>
  <c r="T1963" i="15"/>
  <c r="L1963" i="15"/>
  <c r="M1963" i="15"/>
  <c r="X1963" i="15"/>
  <c r="T1964" i="15"/>
  <c r="L1964" i="15"/>
  <c r="M1964" i="15"/>
  <c r="X1964" i="15"/>
  <c r="T1965" i="15"/>
  <c r="L1965" i="15"/>
  <c r="M1965" i="15"/>
  <c r="X1965" i="15"/>
  <c r="T1966" i="15"/>
  <c r="L1966" i="15"/>
  <c r="M1966" i="15"/>
  <c r="X1966" i="15"/>
  <c r="T1967" i="15"/>
  <c r="L1967" i="15"/>
  <c r="M1967" i="15"/>
  <c r="X1967" i="15"/>
  <c r="T1968" i="15"/>
  <c r="L1968" i="15"/>
  <c r="M1968" i="15"/>
  <c r="X1968" i="15"/>
  <c r="T1969" i="15"/>
  <c r="L1969" i="15"/>
  <c r="M1969" i="15"/>
  <c r="X1969" i="15"/>
  <c r="T1970" i="15"/>
  <c r="L1970" i="15"/>
  <c r="M1970" i="15"/>
  <c r="X1970" i="15"/>
  <c r="T1971" i="15"/>
  <c r="L1971" i="15"/>
  <c r="M1971" i="15"/>
  <c r="X1971" i="15"/>
  <c r="T1972" i="15"/>
  <c r="L1972" i="15"/>
  <c r="M1972" i="15"/>
  <c r="X1972" i="15"/>
  <c r="T1973" i="15"/>
  <c r="L1973" i="15"/>
  <c r="M1973" i="15"/>
  <c r="X1973" i="15"/>
  <c r="T1974" i="15"/>
  <c r="L1974" i="15"/>
  <c r="M1974" i="15"/>
  <c r="X1974" i="15"/>
  <c r="T1975" i="15"/>
  <c r="L1975" i="15"/>
  <c r="M1975" i="15"/>
  <c r="X1975" i="15"/>
  <c r="T1976" i="15"/>
  <c r="L1976" i="15"/>
  <c r="M1976" i="15"/>
  <c r="X1976" i="15"/>
  <c r="T1977" i="15"/>
  <c r="L1977" i="15"/>
  <c r="M1977" i="15"/>
  <c r="X1977" i="15"/>
  <c r="T1978" i="15"/>
  <c r="L1978" i="15"/>
  <c r="M1978" i="15"/>
  <c r="X1978" i="15"/>
  <c r="T1979" i="15"/>
  <c r="L1979" i="15"/>
  <c r="M1979" i="15"/>
  <c r="X1979" i="15"/>
  <c r="T1980" i="15"/>
  <c r="L1980" i="15"/>
  <c r="M1980" i="15"/>
  <c r="X1980" i="15"/>
  <c r="T1981" i="15"/>
  <c r="L1981" i="15"/>
  <c r="M1981" i="15"/>
  <c r="X1981" i="15"/>
  <c r="T1982" i="15"/>
  <c r="L1982" i="15"/>
  <c r="M1982" i="15"/>
  <c r="X1982" i="15"/>
  <c r="T1983" i="15"/>
  <c r="L1983" i="15"/>
  <c r="M1983" i="15"/>
  <c r="X1983" i="15"/>
  <c r="T1984" i="15"/>
  <c r="L1984" i="15"/>
  <c r="M1984" i="15"/>
  <c r="X1984" i="15"/>
  <c r="T1985" i="15"/>
  <c r="L1985" i="15"/>
  <c r="M1985" i="15"/>
  <c r="X1985" i="15"/>
  <c r="T1986" i="15"/>
  <c r="L1986" i="15"/>
  <c r="M1986" i="15"/>
  <c r="X1986" i="15"/>
  <c r="T1987" i="15"/>
  <c r="L1987" i="15"/>
  <c r="M1987" i="15"/>
  <c r="X1987" i="15"/>
  <c r="T1988" i="15"/>
  <c r="L1988" i="15"/>
  <c r="M1988" i="15"/>
  <c r="X1988" i="15"/>
  <c r="T1989" i="15"/>
  <c r="L1989" i="15"/>
  <c r="M1989" i="15"/>
  <c r="X1989" i="15"/>
  <c r="T1990" i="15"/>
  <c r="L1990" i="15"/>
  <c r="M1990" i="15"/>
  <c r="X1990" i="15"/>
  <c r="T1991" i="15"/>
  <c r="L1991" i="15"/>
  <c r="M1991" i="15"/>
  <c r="X1991" i="15"/>
  <c r="T1992" i="15"/>
  <c r="L1992" i="15"/>
  <c r="M1992" i="15"/>
  <c r="X1992" i="15"/>
  <c r="T1993" i="15"/>
  <c r="L1993" i="15"/>
  <c r="M1993" i="15"/>
  <c r="X1993" i="15"/>
  <c r="T1994" i="15"/>
  <c r="L1994" i="15"/>
  <c r="M1994" i="15"/>
  <c r="X1994" i="15"/>
  <c r="T1995" i="15"/>
  <c r="L1995" i="15"/>
  <c r="M1995" i="15"/>
  <c r="X1995" i="15"/>
  <c r="T1996" i="15"/>
  <c r="L1996" i="15"/>
  <c r="M1996" i="15"/>
  <c r="X1996" i="15"/>
  <c r="T1997" i="15"/>
  <c r="L1997" i="15"/>
  <c r="M1997" i="15"/>
  <c r="X1997" i="15"/>
  <c r="T1998" i="15"/>
  <c r="L1998" i="15"/>
  <c r="M1998" i="15"/>
  <c r="X1998" i="15"/>
  <c r="T1999" i="15"/>
  <c r="L1999" i="15"/>
  <c r="M1999" i="15"/>
  <c r="X1999" i="15"/>
  <c r="T2000" i="15"/>
  <c r="L2000" i="15"/>
  <c r="M2000" i="15"/>
  <c r="X2000" i="15"/>
  <c r="T2001" i="15"/>
  <c r="L2001" i="15"/>
  <c r="M2001" i="15"/>
  <c r="X2001" i="15"/>
  <c r="T2002" i="15"/>
  <c r="L2002" i="15"/>
  <c r="M2002" i="15"/>
  <c r="X2002" i="15"/>
  <c r="T2003" i="15"/>
  <c r="L2003" i="15"/>
  <c r="M2003" i="15"/>
  <c r="X2003" i="15"/>
  <c r="T2004" i="15"/>
  <c r="L2004" i="15"/>
  <c r="M2004" i="15"/>
  <c r="X2004" i="15"/>
  <c r="T2005" i="15"/>
  <c r="L2005" i="15"/>
  <c r="M2005" i="15"/>
  <c r="X2005" i="15"/>
  <c r="T2006" i="15"/>
  <c r="L2006" i="15"/>
  <c r="M2006" i="15"/>
  <c r="X2006" i="15"/>
  <c r="T2007" i="15"/>
  <c r="L2007" i="15"/>
  <c r="M2007" i="15"/>
  <c r="X2007" i="15"/>
  <c r="T2008" i="15"/>
  <c r="L2008" i="15"/>
  <c r="M2008" i="15"/>
  <c r="X2008" i="15"/>
  <c r="T2009" i="15"/>
  <c r="L2009" i="15"/>
  <c r="M2009" i="15"/>
  <c r="X2009" i="15"/>
  <c r="T2010" i="15"/>
  <c r="L2010" i="15"/>
  <c r="M2010" i="15"/>
  <c r="X2010" i="15"/>
  <c r="T2011" i="15"/>
  <c r="L2011" i="15"/>
  <c r="M2011" i="15"/>
  <c r="X2011" i="15"/>
  <c r="T2012" i="15"/>
  <c r="L2012" i="15"/>
  <c r="M2012" i="15"/>
  <c r="X2012" i="15"/>
  <c r="T2013" i="15"/>
  <c r="L2013" i="15"/>
  <c r="M2013" i="15"/>
  <c r="X2013" i="15"/>
  <c r="T2014" i="15"/>
  <c r="L2014" i="15"/>
  <c r="M2014" i="15"/>
  <c r="X2014" i="15"/>
  <c r="T2015" i="15"/>
  <c r="L2015" i="15"/>
  <c r="M2015" i="15"/>
  <c r="X2015" i="15"/>
  <c r="T2016" i="15"/>
  <c r="L2016" i="15"/>
  <c r="M2016" i="15"/>
  <c r="X2016" i="15"/>
  <c r="T2017" i="15"/>
  <c r="L2017" i="15"/>
  <c r="M2017" i="15"/>
  <c r="X2017" i="15"/>
  <c r="T2018" i="15"/>
  <c r="L2018" i="15"/>
  <c r="M2018" i="15"/>
  <c r="X2018" i="15"/>
  <c r="T2019" i="15"/>
  <c r="L2019" i="15"/>
  <c r="M2019" i="15"/>
  <c r="X2019" i="15"/>
  <c r="T2020" i="15"/>
  <c r="L2020" i="15"/>
  <c r="M2020" i="15"/>
  <c r="X2020" i="15"/>
  <c r="T2021" i="15"/>
  <c r="L2021" i="15"/>
  <c r="M2021" i="15"/>
  <c r="X2021" i="15"/>
  <c r="T2022" i="15"/>
  <c r="L2022" i="15"/>
  <c r="M2022" i="15"/>
  <c r="X2022" i="15"/>
  <c r="T2023" i="15"/>
  <c r="L2023" i="15"/>
  <c r="M2023" i="15"/>
  <c r="X2023" i="15"/>
  <c r="T2024" i="15"/>
  <c r="L2024" i="15"/>
  <c r="M2024" i="15"/>
  <c r="X2024" i="15"/>
  <c r="T2025" i="15"/>
  <c r="L2025" i="15"/>
  <c r="M2025" i="15"/>
  <c r="X2025" i="15"/>
  <c r="T2026" i="15"/>
  <c r="L2026" i="15"/>
  <c r="M2026" i="15"/>
  <c r="X2026" i="15"/>
  <c r="T2027" i="15"/>
  <c r="L2027" i="15"/>
  <c r="M2027" i="15"/>
  <c r="X2027" i="15"/>
  <c r="T2028" i="15"/>
  <c r="L2028" i="15"/>
  <c r="M2028" i="15"/>
  <c r="X2028" i="15"/>
  <c r="T2029" i="15"/>
  <c r="L2029" i="15"/>
  <c r="M2029" i="15"/>
  <c r="X2029" i="15"/>
  <c r="T2030" i="15"/>
  <c r="L2030" i="15"/>
  <c r="M2030" i="15"/>
  <c r="X2030" i="15"/>
  <c r="T2031" i="15"/>
  <c r="L2031" i="15"/>
  <c r="M2031" i="15"/>
  <c r="X2031" i="15"/>
  <c r="T2032" i="15"/>
  <c r="L2032" i="15"/>
  <c r="M2032" i="15"/>
  <c r="X2032" i="15"/>
  <c r="T2033" i="15"/>
  <c r="L2033" i="15"/>
  <c r="M2033" i="15"/>
  <c r="X2033" i="15"/>
  <c r="T2034" i="15"/>
  <c r="L2034" i="15"/>
  <c r="M2034" i="15"/>
  <c r="X2034" i="15"/>
  <c r="T2035" i="15"/>
  <c r="L2035" i="15"/>
  <c r="M2035" i="15"/>
  <c r="X2035" i="15"/>
  <c r="T2036" i="15"/>
  <c r="L2036" i="15"/>
  <c r="M2036" i="15"/>
  <c r="X2036" i="15"/>
  <c r="T2037" i="15"/>
  <c r="L2037" i="15"/>
  <c r="M2037" i="15"/>
  <c r="X2037" i="15"/>
  <c r="T2038" i="15"/>
  <c r="L2038" i="15"/>
  <c r="M2038" i="15"/>
  <c r="X2038" i="15"/>
  <c r="T2039" i="15"/>
  <c r="L2039" i="15"/>
  <c r="M2039" i="15"/>
  <c r="X2039" i="15"/>
  <c r="T2040" i="15"/>
  <c r="L2040" i="15"/>
  <c r="M2040" i="15"/>
  <c r="X2040" i="15"/>
  <c r="T2041" i="15"/>
  <c r="L2041" i="15"/>
  <c r="M2041" i="15"/>
  <c r="X2041" i="15"/>
  <c r="T2042" i="15"/>
  <c r="L2042" i="15"/>
  <c r="M2042" i="15"/>
  <c r="X2042" i="15"/>
  <c r="T2043" i="15"/>
  <c r="L2043" i="15"/>
  <c r="M2043" i="15"/>
  <c r="X2043" i="15"/>
  <c r="T2044" i="15"/>
  <c r="L2044" i="15"/>
  <c r="M2044" i="15"/>
  <c r="X2044" i="15"/>
  <c r="T2045" i="15"/>
  <c r="L2045" i="15"/>
  <c r="M2045" i="15"/>
  <c r="X2045" i="15"/>
  <c r="T2046" i="15"/>
  <c r="L2046" i="15"/>
  <c r="M2046" i="15"/>
  <c r="X2046" i="15"/>
  <c r="T2047" i="15"/>
  <c r="L2047" i="15"/>
  <c r="M2047" i="15"/>
  <c r="X2047" i="15"/>
  <c r="T2048" i="15"/>
  <c r="L2048" i="15"/>
  <c r="M2048" i="15"/>
  <c r="X2048" i="15"/>
  <c r="T2049" i="15"/>
  <c r="L2049" i="15"/>
  <c r="M2049" i="15"/>
  <c r="X2049" i="15"/>
  <c r="T2050" i="15"/>
  <c r="L2050" i="15"/>
  <c r="M2050" i="15"/>
  <c r="X2050" i="15"/>
  <c r="T2051" i="15"/>
  <c r="L2051" i="15"/>
  <c r="M2051" i="15"/>
  <c r="X2051" i="15"/>
  <c r="T2052" i="15"/>
  <c r="L2052" i="15"/>
  <c r="M2052" i="15"/>
  <c r="X2052" i="15"/>
  <c r="T2053" i="15"/>
  <c r="L2053" i="15"/>
  <c r="M2053" i="15"/>
  <c r="X2053" i="15"/>
  <c r="T2054" i="15"/>
  <c r="L2054" i="15"/>
  <c r="M2054" i="15"/>
  <c r="X2054" i="15"/>
  <c r="T2055" i="15"/>
  <c r="L2055" i="15"/>
  <c r="M2055" i="15"/>
  <c r="X2055" i="15"/>
  <c r="T2056" i="15"/>
  <c r="L2056" i="15"/>
  <c r="M2056" i="15"/>
  <c r="X2056" i="15"/>
  <c r="T2057" i="15"/>
  <c r="L2057" i="15"/>
  <c r="M2057" i="15"/>
  <c r="X2057" i="15"/>
  <c r="T2058" i="15"/>
  <c r="L2058" i="15"/>
  <c r="M2058" i="15"/>
  <c r="X2058" i="15"/>
  <c r="T2059" i="15"/>
  <c r="L2059" i="15"/>
  <c r="M2059" i="15"/>
  <c r="X2059" i="15"/>
  <c r="T2060" i="15"/>
  <c r="L2060" i="15"/>
  <c r="M2060" i="15"/>
  <c r="X2060" i="15"/>
  <c r="T2061" i="15"/>
  <c r="L2061" i="15"/>
  <c r="M2061" i="15"/>
  <c r="X2061" i="15"/>
  <c r="T2062" i="15"/>
  <c r="L2062" i="15"/>
  <c r="M2062" i="15"/>
  <c r="X2062" i="15"/>
  <c r="T2063" i="15"/>
  <c r="L2063" i="15"/>
  <c r="M2063" i="15"/>
  <c r="X2063" i="15"/>
  <c r="T2064" i="15"/>
  <c r="L2064" i="15"/>
  <c r="M2064" i="15"/>
  <c r="X2064" i="15"/>
  <c r="T2065" i="15"/>
  <c r="L2065" i="15"/>
  <c r="M2065" i="15"/>
  <c r="X2065" i="15"/>
  <c r="T2066" i="15"/>
  <c r="L2066" i="15"/>
  <c r="M2066" i="15"/>
  <c r="X2066" i="15"/>
  <c r="T2067" i="15"/>
  <c r="L2067" i="15"/>
  <c r="M2067" i="15"/>
  <c r="X2067" i="15"/>
  <c r="T2068" i="15"/>
  <c r="L2068" i="15"/>
  <c r="M2068" i="15"/>
  <c r="X2068" i="15"/>
  <c r="T2069" i="15"/>
  <c r="L2069" i="15"/>
  <c r="M2069" i="15"/>
  <c r="X2069" i="15"/>
  <c r="T2070" i="15"/>
  <c r="L2070" i="15"/>
  <c r="M2070" i="15"/>
  <c r="X2070" i="15"/>
  <c r="T2071" i="15"/>
  <c r="L2071" i="15"/>
  <c r="M2071" i="15"/>
  <c r="X2071" i="15"/>
  <c r="T2072" i="15"/>
  <c r="L2072" i="15"/>
  <c r="M2072" i="15"/>
  <c r="X2072" i="15"/>
  <c r="T2073" i="15"/>
  <c r="L2073" i="15"/>
  <c r="M2073" i="15"/>
  <c r="X2073" i="15"/>
  <c r="T2074" i="15"/>
  <c r="L2074" i="15"/>
  <c r="M2074" i="15"/>
  <c r="X2074" i="15"/>
  <c r="T2075" i="15"/>
  <c r="L2075" i="15"/>
  <c r="M2075" i="15"/>
  <c r="X2075" i="15"/>
  <c r="T2076" i="15"/>
  <c r="L2076" i="15"/>
  <c r="M2076" i="15"/>
  <c r="X2076" i="15"/>
  <c r="T2077" i="15"/>
  <c r="L2077" i="15"/>
  <c r="M2077" i="15"/>
  <c r="X2077" i="15"/>
  <c r="T2078" i="15"/>
  <c r="L2078" i="15"/>
  <c r="M2078" i="15"/>
  <c r="X2078" i="15"/>
  <c r="T2079" i="15"/>
  <c r="L2079" i="15"/>
  <c r="M2079" i="15"/>
  <c r="X2079" i="15"/>
  <c r="T2080" i="15"/>
  <c r="L2080" i="15"/>
  <c r="M2080" i="15"/>
  <c r="X2080" i="15"/>
  <c r="T2081" i="15"/>
  <c r="L2081" i="15"/>
  <c r="M2081" i="15"/>
  <c r="X2081" i="15"/>
  <c r="T2082" i="15"/>
  <c r="L2082" i="15"/>
  <c r="M2082" i="15"/>
  <c r="X2082" i="15"/>
  <c r="T2083" i="15"/>
  <c r="L2083" i="15"/>
  <c r="M2083" i="15"/>
  <c r="X2083" i="15"/>
  <c r="T2084" i="15"/>
  <c r="L2084" i="15"/>
  <c r="M2084" i="15"/>
  <c r="X2084" i="15"/>
  <c r="T2085" i="15"/>
  <c r="L2085" i="15"/>
  <c r="M2085" i="15"/>
  <c r="X2085" i="15"/>
  <c r="T2086" i="15"/>
  <c r="L2086" i="15"/>
  <c r="M2086" i="15"/>
  <c r="X2086" i="15"/>
  <c r="T2087" i="15"/>
  <c r="L2087" i="15"/>
  <c r="M2087" i="15"/>
  <c r="X2087" i="15"/>
  <c r="T2088" i="15"/>
  <c r="L2088" i="15"/>
  <c r="M2088" i="15"/>
  <c r="X2088" i="15"/>
  <c r="T2089" i="15"/>
  <c r="L2089" i="15"/>
  <c r="M2089" i="15"/>
  <c r="X2089" i="15"/>
  <c r="T2090" i="15"/>
  <c r="L2090" i="15"/>
  <c r="M2090" i="15"/>
  <c r="X2090" i="15"/>
  <c r="T2091" i="15"/>
  <c r="L2091" i="15"/>
  <c r="M2091" i="15"/>
  <c r="X2091" i="15"/>
  <c r="T2092" i="15"/>
  <c r="L2092" i="15"/>
  <c r="M2092" i="15"/>
  <c r="X2092" i="15"/>
  <c r="T2093" i="15"/>
  <c r="L2093" i="15"/>
  <c r="M2093" i="15"/>
  <c r="X2093" i="15"/>
  <c r="T2094" i="15"/>
  <c r="L2094" i="15"/>
  <c r="M2094" i="15"/>
  <c r="X2094" i="15"/>
  <c r="T2095" i="15"/>
  <c r="L2095" i="15"/>
  <c r="M2095" i="15"/>
  <c r="X2095" i="15"/>
  <c r="T2096" i="15"/>
  <c r="L2096" i="15"/>
  <c r="M2096" i="15"/>
  <c r="X2096" i="15"/>
  <c r="T2097" i="15"/>
  <c r="L2097" i="15"/>
  <c r="M2097" i="15"/>
  <c r="X2097" i="15"/>
  <c r="T2098" i="15"/>
  <c r="L2098" i="15"/>
  <c r="M2098" i="15"/>
  <c r="X2098" i="15"/>
  <c r="T2099" i="15"/>
  <c r="L2099" i="15"/>
  <c r="M2099" i="15"/>
  <c r="X2099" i="15"/>
  <c r="T2100" i="15"/>
  <c r="L2100" i="15"/>
  <c r="M2100" i="15"/>
  <c r="X2100" i="15"/>
  <c r="T2101" i="15"/>
  <c r="L2101" i="15"/>
  <c r="M2101" i="15"/>
  <c r="X2101" i="15"/>
  <c r="T2102" i="15"/>
  <c r="L2102" i="15"/>
  <c r="M2102" i="15"/>
  <c r="X2102" i="15"/>
  <c r="T2103" i="15"/>
  <c r="L2103" i="15"/>
  <c r="M2103" i="15"/>
  <c r="X2103" i="15"/>
  <c r="T2104" i="15"/>
  <c r="L2104" i="15"/>
  <c r="M2104" i="15"/>
  <c r="X2104" i="15"/>
  <c r="T2105" i="15"/>
  <c r="L2105" i="15"/>
  <c r="M2105" i="15"/>
  <c r="X2105" i="15"/>
  <c r="T2106" i="15"/>
  <c r="L2106" i="15"/>
  <c r="M2106" i="15"/>
  <c r="X2106" i="15"/>
  <c r="T2107" i="15"/>
  <c r="L2107" i="15"/>
  <c r="M2107" i="15"/>
  <c r="X2107" i="15"/>
  <c r="T2108" i="15"/>
  <c r="L2108" i="15"/>
  <c r="M2108" i="15"/>
  <c r="X2108" i="15"/>
  <c r="T2109" i="15"/>
  <c r="L2109" i="15"/>
  <c r="M2109" i="15"/>
  <c r="X2109" i="15"/>
  <c r="T2110" i="15"/>
  <c r="L2110" i="15"/>
  <c r="M2110" i="15"/>
  <c r="X2110" i="15"/>
  <c r="T2111" i="15"/>
  <c r="L2111" i="15"/>
  <c r="M2111" i="15"/>
  <c r="X2111" i="15"/>
  <c r="T2112" i="15"/>
  <c r="L2112" i="15"/>
  <c r="M2112" i="15"/>
  <c r="X2112" i="15"/>
  <c r="T2113" i="15"/>
  <c r="L2113" i="15"/>
  <c r="M2113" i="15"/>
  <c r="X2113" i="15"/>
  <c r="T2114" i="15"/>
  <c r="L2114" i="15"/>
  <c r="M2114" i="15"/>
  <c r="X2114" i="15"/>
  <c r="T2115" i="15"/>
  <c r="L2115" i="15"/>
  <c r="M2115" i="15"/>
  <c r="X2115" i="15"/>
  <c r="T2116" i="15"/>
  <c r="L2116" i="15"/>
  <c r="M2116" i="15"/>
  <c r="X2116" i="15"/>
  <c r="T2117" i="15"/>
  <c r="L2117" i="15"/>
  <c r="M2117" i="15"/>
  <c r="X2117" i="15"/>
  <c r="T2118" i="15"/>
  <c r="L2118" i="15"/>
  <c r="M2118" i="15"/>
  <c r="X2118" i="15"/>
  <c r="T2119" i="15"/>
  <c r="L2119" i="15"/>
  <c r="M2119" i="15"/>
  <c r="X2119" i="15"/>
  <c r="T2120" i="15"/>
  <c r="L2120" i="15"/>
  <c r="M2120" i="15"/>
  <c r="X2120" i="15"/>
  <c r="T2121" i="15"/>
  <c r="L2121" i="15"/>
  <c r="M2121" i="15"/>
  <c r="X2121" i="15"/>
  <c r="T2122" i="15"/>
  <c r="L2122" i="15"/>
  <c r="M2122" i="15"/>
  <c r="X2122" i="15"/>
  <c r="T2123" i="15"/>
  <c r="L2123" i="15"/>
  <c r="M2123" i="15"/>
  <c r="X2123" i="15"/>
  <c r="T2124" i="15"/>
  <c r="L2124" i="15"/>
  <c r="M2124" i="15"/>
  <c r="X2124" i="15"/>
  <c r="T2125" i="15"/>
  <c r="L2125" i="15"/>
  <c r="M2125" i="15"/>
  <c r="X2125" i="15"/>
  <c r="T2126" i="15"/>
  <c r="L2126" i="15"/>
  <c r="M2126" i="15"/>
  <c r="X2126" i="15"/>
  <c r="T2127" i="15"/>
  <c r="L2127" i="15"/>
  <c r="M2127" i="15"/>
  <c r="X2127" i="15"/>
  <c r="T2128" i="15"/>
  <c r="L2128" i="15"/>
  <c r="M2128" i="15"/>
  <c r="X2128" i="15"/>
  <c r="T2129" i="15"/>
  <c r="L2129" i="15"/>
  <c r="M2129" i="15"/>
  <c r="X2129" i="15"/>
  <c r="T2130" i="15"/>
  <c r="L2130" i="15"/>
  <c r="M2130" i="15"/>
  <c r="X2130" i="15"/>
  <c r="T2131" i="15"/>
  <c r="L2131" i="15"/>
  <c r="M2131" i="15"/>
  <c r="X2131" i="15"/>
  <c r="T2132" i="15"/>
  <c r="L2132" i="15"/>
  <c r="M2132" i="15"/>
  <c r="X2132" i="15"/>
  <c r="T2133" i="15"/>
  <c r="L2133" i="15"/>
  <c r="M2133" i="15"/>
  <c r="X2133" i="15"/>
  <c r="T2134" i="15"/>
  <c r="L2134" i="15"/>
  <c r="M2134" i="15"/>
  <c r="X2134" i="15"/>
  <c r="T2135" i="15"/>
  <c r="L2135" i="15"/>
  <c r="M2135" i="15"/>
  <c r="X2135" i="15"/>
  <c r="T2136" i="15"/>
  <c r="L2136" i="15"/>
  <c r="M2136" i="15"/>
  <c r="X2136" i="15"/>
  <c r="T2137" i="15"/>
  <c r="L2137" i="15"/>
  <c r="M2137" i="15"/>
  <c r="X2137" i="15"/>
  <c r="T2138" i="15"/>
  <c r="L2138" i="15"/>
  <c r="M2138" i="15"/>
  <c r="X2138" i="15"/>
  <c r="T2139" i="15"/>
  <c r="L2139" i="15"/>
  <c r="M2139" i="15"/>
  <c r="X2139" i="15"/>
  <c r="T2140" i="15"/>
  <c r="L2140" i="15"/>
  <c r="M2140" i="15"/>
  <c r="X2140" i="15"/>
  <c r="T2141" i="15"/>
  <c r="L2141" i="15"/>
  <c r="M2141" i="15"/>
  <c r="X2141" i="15"/>
  <c r="T2142" i="15"/>
  <c r="L2142" i="15"/>
  <c r="M2142" i="15"/>
  <c r="X2142" i="15"/>
  <c r="T2143" i="15"/>
  <c r="L2143" i="15"/>
  <c r="M2143" i="15"/>
  <c r="X2143" i="15"/>
  <c r="T2144" i="15"/>
  <c r="L2144" i="15"/>
  <c r="M2144" i="15"/>
  <c r="X2144" i="15"/>
  <c r="T2145" i="15"/>
  <c r="L2145" i="15"/>
  <c r="M2145" i="15"/>
  <c r="X2145" i="15"/>
  <c r="T2146" i="15"/>
  <c r="L2146" i="15"/>
  <c r="M2146" i="15"/>
  <c r="X2146" i="15"/>
  <c r="T2147" i="15"/>
  <c r="L2147" i="15"/>
  <c r="M2147" i="15"/>
  <c r="X2147" i="15"/>
  <c r="T2148" i="15"/>
  <c r="L2148" i="15"/>
  <c r="M2148" i="15"/>
  <c r="X2148" i="15"/>
  <c r="T2149" i="15"/>
  <c r="L2149" i="15"/>
  <c r="M2149" i="15"/>
  <c r="X2149" i="15"/>
  <c r="T2150" i="15"/>
  <c r="L2150" i="15"/>
  <c r="M2150" i="15"/>
  <c r="X2150" i="15"/>
  <c r="T2151" i="15"/>
  <c r="L2151" i="15"/>
  <c r="M2151" i="15"/>
  <c r="X2151" i="15"/>
  <c r="T2152" i="15"/>
  <c r="L2152" i="15"/>
  <c r="M2152" i="15"/>
  <c r="X2152" i="15"/>
  <c r="T2153" i="15"/>
  <c r="L2153" i="15"/>
  <c r="M2153" i="15"/>
  <c r="X2153" i="15"/>
  <c r="T2154" i="15"/>
  <c r="L2154" i="15"/>
  <c r="M2154" i="15"/>
  <c r="X2154" i="15"/>
  <c r="T2155" i="15"/>
  <c r="L2155" i="15"/>
  <c r="M2155" i="15"/>
  <c r="X2155" i="15"/>
  <c r="T2156" i="15"/>
  <c r="L2156" i="15"/>
  <c r="M2156" i="15"/>
  <c r="X2156" i="15"/>
  <c r="T2157" i="15"/>
  <c r="L2157" i="15"/>
  <c r="M2157" i="15"/>
  <c r="X2157" i="15"/>
  <c r="T2158" i="15"/>
  <c r="L2158" i="15"/>
  <c r="M2158" i="15"/>
  <c r="X2158" i="15"/>
  <c r="T2159" i="15"/>
  <c r="L2159" i="15"/>
  <c r="M2159" i="15"/>
  <c r="X2159" i="15"/>
  <c r="T2160" i="15"/>
  <c r="L2160" i="15"/>
  <c r="M2160" i="15"/>
  <c r="X2160" i="15"/>
  <c r="T2161" i="15"/>
  <c r="L2161" i="15"/>
  <c r="M2161" i="15"/>
  <c r="X2161" i="15"/>
  <c r="T2162" i="15"/>
  <c r="L2162" i="15"/>
  <c r="M2162" i="15"/>
  <c r="X2162" i="15"/>
  <c r="T2163" i="15"/>
  <c r="L2163" i="15"/>
  <c r="M2163" i="15"/>
  <c r="X2163" i="15"/>
  <c r="T2164" i="15"/>
  <c r="L2164" i="15"/>
  <c r="M2164" i="15"/>
  <c r="X2164" i="15"/>
  <c r="T2165" i="15"/>
  <c r="L2165" i="15"/>
  <c r="M2165" i="15"/>
  <c r="X2165" i="15"/>
  <c r="T2166" i="15"/>
  <c r="L2166" i="15"/>
  <c r="M2166" i="15"/>
  <c r="X2166" i="15"/>
  <c r="T2167" i="15"/>
  <c r="L2167" i="15"/>
  <c r="M2167" i="15"/>
  <c r="X2167" i="15"/>
  <c r="T2168" i="15"/>
  <c r="L2168" i="15"/>
  <c r="M2168" i="15"/>
  <c r="X2168" i="15"/>
  <c r="T2169" i="15"/>
  <c r="L2169" i="15"/>
  <c r="M2169" i="15"/>
  <c r="X2169" i="15"/>
  <c r="T2170" i="15"/>
  <c r="L2170" i="15"/>
  <c r="M2170" i="15"/>
  <c r="X2170" i="15"/>
  <c r="T2171" i="15"/>
  <c r="L2171" i="15"/>
  <c r="M2171" i="15"/>
  <c r="X2171" i="15"/>
  <c r="T2172" i="15"/>
  <c r="L2172" i="15"/>
  <c r="M2172" i="15"/>
  <c r="X2172" i="15"/>
  <c r="T2173" i="15"/>
  <c r="L2173" i="15"/>
  <c r="M2173" i="15"/>
  <c r="X2173" i="15"/>
  <c r="T2174" i="15"/>
  <c r="L2174" i="15"/>
  <c r="M2174" i="15"/>
  <c r="X2174" i="15"/>
  <c r="T2175" i="15"/>
  <c r="L2175" i="15"/>
  <c r="M2175" i="15"/>
  <c r="X2175" i="15"/>
  <c r="T2176" i="15"/>
  <c r="L2176" i="15"/>
  <c r="M2176" i="15"/>
  <c r="X2176" i="15"/>
  <c r="T2177" i="15"/>
  <c r="L2177" i="15"/>
  <c r="M2177" i="15"/>
  <c r="X2177" i="15"/>
  <c r="T2178" i="15"/>
  <c r="L2178" i="15"/>
  <c r="M2178" i="15"/>
  <c r="X2178" i="15"/>
  <c r="T2179" i="15"/>
  <c r="L2179" i="15"/>
  <c r="M2179" i="15"/>
  <c r="X2179" i="15"/>
  <c r="T2180" i="15"/>
  <c r="L2180" i="15"/>
  <c r="M2180" i="15"/>
  <c r="X2180" i="15"/>
  <c r="T2181" i="15"/>
  <c r="L2181" i="15"/>
  <c r="M2181" i="15"/>
  <c r="X2181" i="15"/>
  <c r="T2182" i="15"/>
  <c r="L2182" i="15"/>
  <c r="M2182" i="15"/>
  <c r="X2182" i="15"/>
  <c r="T2183" i="15"/>
  <c r="L2183" i="15"/>
  <c r="M2183" i="15"/>
  <c r="X2183" i="15"/>
  <c r="T2184" i="15"/>
  <c r="L2184" i="15"/>
  <c r="M2184" i="15"/>
  <c r="X2184" i="15"/>
  <c r="T2185" i="15"/>
  <c r="L2185" i="15"/>
  <c r="M2185" i="15"/>
  <c r="X2185" i="15"/>
  <c r="T2186" i="15"/>
  <c r="L2186" i="15"/>
  <c r="M2186" i="15"/>
  <c r="X2186" i="15"/>
  <c r="T2187" i="15"/>
  <c r="L2187" i="15"/>
  <c r="M2187" i="15"/>
  <c r="X2187" i="15"/>
  <c r="T2188" i="15"/>
  <c r="L2188" i="15"/>
  <c r="M2188" i="15"/>
  <c r="X2188" i="15"/>
  <c r="T2189" i="15"/>
  <c r="L2189" i="15"/>
  <c r="M2189" i="15"/>
  <c r="X2189" i="15"/>
  <c r="T2190" i="15"/>
  <c r="L2190" i="15"/>
  <c r="M2190" i="15"/>
  <c r="X2190" i="15"/>
  <c r="T2191" i="15"/>
  <c r="L2191" i="15"/>
  <c r="M2191" i="15"/>
  <c r="X2191" i="15"/>
  <c r="T2192" i="15"/>
  <c r="L2192" i="15"/>
  <c r="M2192" i="15"/>
  <c r="X2192" i="15"/>
  <c r="T2193" i="15"/>
  <c r="L2193" i="15"/>
  <c r="M2193" i="15"/>
  <c r="X2193" i="15"/>
  <c r="T2194" i="15"/>
  <c r="L2194" i="15"/>
  <c r="M2194" i="15"/>
  <c r="X2194" i="15"/>
  <c r="T2195" i="15"/>
  <c r="L2195" i="15"/>
  <c r="M2195" i="15"/>
  <c r="X2195" i="15"/>
  <c r="T2196" i="15"/>
  <c r="L2196" i="15"/>
  <c r="M2196" i="15"/>
  <c r="X2196" i="15"/>
  <c r="T2197" i="15"/>
  <c r="L2197" i="15"/>
  <c r="M2197" i="15"/>
  <c r="X2197" i="15"/>
  <c r="T2198" i="15"/>
  <c r="L2198" i="15"/>
  <c r="M2198" i="15"/>
  <c r="X2198" i="15"/>
  <c r="T2199" i="15"/>
  <c r="L2199" i="15"/>
  <c r="M2199" i="15"/>
  <c r="X2199" i="15"/>
  <c r="T2200" i="15"/>
  <c r="L2200" i="15"/>
  <c r="M2200" i="15"/>
  <c r="X2200" i="15"/>
  <c r="T2201" i="15"/>
  <c r="L2201" i="15"/>
  <c r="M2201" i="15"/>
  <c r="X2201" i="15"/>
  <c r="T2202" i="15"/>
  <c r="L2202" i="15"/>
  <c r="M2202" i="15"/>
  <c r="X2202" i="15"/>
  <c r="T2203" i="15"/>
  <c r="L2203" i="15"/>
  <c r="M2203" i="15"/>
  <c r="X2203" i="15"/>
  <c r="T2204" i="15"/>
  <c r="L2204" i="15"/>
  <c r="M2204" i="15"/>
  <c r="X2204" i="15"/>
  <c r="T2205" i="15"/>
  <c r="L2205" i="15"/>
  <c r="M2205" i="15"/>
  <c r="X2205" i="15"/>
  <c r="T2206" i="15"/>
  <c r="L2206" i="15"/>
  <c r="M2206" i="15"/>
  <c r="X2206" i="15"/>
  <c r="T2207" i="15"/>
  <c r="L2207" i="15"/>
  <c r="M2207" i="15"/>
  <c r="X2207" i="15"/>
  <c r="T2208" i="15"/>
  <c r="L2208" i="15"/>
  <c r="M2208" i="15"/>
  <c r="X2208" i="15"/>
  <c r="T2209" i="15"/>
  <c r="L2209" i="15"/>
  <c r="M2209" i="15"/>
  <c r="X2209" i="15"/>
  <c r="T2210" i="15"/>
  <c r="L2210" i="15"/>
  <c r="M2210" i="15"/>
  <c r="X2210" i="15"/>
  <c r="T2211" i="15"/>
  <c r="L2211" i="15"/>
  <c r="M2211" i="15"/>
  <c r="X2211" i="15"/>
  <c r="T2212" i="15"/>
  <c r="L2212" i="15"/>
  <c r="M2212" i="15"/>
  <c r="X2212" i="15"/>
  <c r="T2213" i="15"/>
  <c r="L2213" i="15"/>
  <c r="M2213" i="15"/>
  <c r="X2213" i="15"/>
  <c r="T2214" i="15"/>
  <c r="L2214" i="15"/>
  <c r="M2214" i="15"/>
  <c r="X2214" i="15"/>
  <c r="T2215" i="15"/>
  <c r="L2215" i="15"/>
  <c r="M2215" i="15"/>
  <c r="X2215" i="15"/>
  <c r="T2216" i="15"/>
  <c r="L2216" i="15"/>
  <c r="M2216" i="15"/>
  <c r="X2216" i="15"/>
  <c r="T2217" i="15"/>
  <c r="L2217" i="15"/>
  <c r="M2217" i="15"/>
  <c r="X2217" i="15"/>
  <c r="T2218" i="15"/>
  <c r="L2218" i="15"/>
  <c r="M2218" i="15"/>
  <c r="X2218" i="15"/>
  <c r="T2219" i="15"/>
  <c r="L2219" i="15"/>
  <c r="M2219" i="15"/>
  <c r="X2219" i="15"/>
  <c r="T2220" i="15"/>
  <c r="L2220" i="15"/>
  <c r="M2220" i="15"/>
  <c r="X2220" i="15"/>
  <c r="T2221" i="15"/>
  <c r="L2221" i="15"/>
  <c r="M2221" i="15"/>
  <c r="X2221" i="15"/>
  <c r="T2222" i="15"/>
  <c r="L2222" i="15"/>
  <c r="M2222" i="15"/>
  <c r="X2222" i="15"/>
  <c r="T2223" i="15"/>
  <c r="L2223" i="15"/>
  <c r="M2223" i="15"/>
  <c r="X2223" i="15"/>
  <c r="T2224" i="15"/>
  <c r="L2224" i="15"/>
  <c r="M2224" i="15"/>
  <c r="X2224" i="15"/>
  <c r="T2225" i="15"/>
  <c r="L2225" i="15"/>
  <c r="M2225" i="15"/>
  <c r="X2225" i="15"/>
  <c r="T2226" i="15"/>
  <c r="L2226" i="15"/>
  <c r="M2226" i="15"/>
  <c r="X2226" i="15"/>
  <c r="T2227" i="15"/>
  <c r="L2227" i="15"/>
  <c r="M2227" i="15"/>
  <c r="X2227" i="15"/>
  <c r="T2228" i="15"/>
  <c r="L2228" i="15"/>
  <c r="M2228" i="15"/>
  <c r="X2228" i="15"/>
  <c r="T2229" i="15"/>
  <c r="L2229" i="15"/>
  <c r="M2229" i="15"/>
  <c r="X2229" i="15"/>
  <c r="T2230" i="15"/>
  <c r="L2230" i="15"/>
  <c r="M2230" i="15"/>
  <c r="X2230" i="15"/>
  <c r="T2231" i="15"/>
  <c r="L2231" i="15"/>
  <c r="M2231" i="15"/>
  <c r="X2231" i="15"/>
  <c r="T2232" i="15"/>
  <c r="L2232" i="15"/>
  <c r="M2232" i="15"/>
  <c r="X2232" i="15"/>
  <c r="T2233" i="15"/>
  <c r="L2233" i="15"/>
  <c r="M2233" i="15"/>
  <c r="X2233" i="15"/>
  <c r="T2234" i="15"/>
  <c r="L2234" i="15"/>
  <c r="M2234" i="15"/>
  <c r="X2234" i="15"/>
  <c r="T2235" i="15"/>
  <c r="L2235" i="15"/>
  <c r="M2235" i="15"/>
  <c r="X2235" i="15"/>
  <c r="T2236" i="15"/>
  <c r="L2236" i="15"/>
  <c r="M2236" i="15"/>
  <c r="X2236" i="15"/>
  <c r="T2237" i="15"/>
  <c r="L2237" i="15"/>
  <c r="M2237" i="15"/>
  <c r="X2237" i="15"/>
  <c r="T2238" i="15"/>
  <c r="L2238" i="15"/>
  <c r="M2238" i="15"/>
  <c r="X2238" i="15"/>
  <c r="T2239" i="15"/>
  <c r="L2239" i="15"/>
  <c r="M2239" i="15"/>
  <c r="X2239" i="15"/>
  <c r="T2240" i="15"/>
  <c r="L2240" i="15"/>
  <c r="M2240" i="15"/>
  <c r="X2240" i="15"/>
  <c r="T2241" i="15"/>
  <c r="L2241" i="15"/>
  <c r="M2241" i="15"/>
  <c r="X2241" i="15"/>
  <c r="T2242" i="15"/>
  <c r="L2242" i="15"/>
  <c r="M2242" i="15"/>
  <c r="X2242" i="15"/>
  <c r="T2243" i="15"/>
  <c r="L2243" i="15"/>
  <c r="M2243" i="15"/>
  <c r="X2243" i="15"/>
  <c r="T2244" i="15"/>
  <c r="L2244" i="15"/>
  <c r="M2244" i="15"/>
  <c r="X2244" i="15"/>
  <c r="T2245" i="15"/>
  <c r="L2245" i="15"/>
  <c r="M2245" i="15"/>
  <c r="X2245" i="15"/>
  <c r="T2246" i="15"/>
  <c r="L2246" i="15"/>
  <c r="M2246" i="15"/>
  <c r="X2246" i="15"/>
  <c r="T2247" i="15"/>
  <c r="L2247" i="15"/>
  <c r="M2247" i="15"/>
  <c r="X2247" i="15"/>
  <c r="T2248" i="15"/>
  <c r="L2248" i="15"/>
  <c r="M2248" i="15"/>
  <c r="X2248" i="15"/>
  <c r="T2249" i="15"/>
  <c r="L2249" i="15"/>
  <c r="M2249" i="15"/>
  <c r="X2249" i="15"/>
  <c r="T2250" i="15"/>
  <c r="L2250" i="15"/>
  <c r="M2250" i="15"/>
  <c r="X2250" i="15"/>
  <c r="T2251" i="15"/>
  <c r="L2251" i="15"/>
  <c r="M2251" i="15"/>
  <c r="X2251" i="15"/>
  <c r="T2252" i="15"/>
  <c r="L2252" i="15"/>
  <c r="M2252" i="15"/>
  <c r="X2252" i="15"/>
  <c r="T2253" i="15"/>
  <c r="L2253" i="15"/>
  <c r="M2253" i="15"/>
  <c r="X2253" i="15"/>
  <c r="T2254" i="15"/>
  <c r="L2254" i="15"/>
  <c r="M2254" i="15"/>
  <c r="X2254" i="15"/>
  <c r="T2255" i="15"/>
  <c r="L2255" i="15"/>
  <c r="M2255" i="15"/>
  <c r="X2255" i="15"/>
  <c r="T2256" i="15"/>
  <c r="L2256" i="15"/>
  <c r="M2256" i="15"/>
  <c r="X2256" i="15"/>
  <c r="T2257" i="15"/>
  <c r="L2257" i="15"/>
  <c r="M2257" i="15"/>
  <c r="X2257" i="15"/>
  <c r="T2258" i="15"/>
  <c r="L2258" i="15"/>
  <c r="M2258" i="15"/>
  <c r="X2258" i="15"/>
  <c r="T2259" i="15"/>
  <c r="L2259" i="15"/>
  <c r="M2259" i="15"/>
  <c r="X2259" i="15"/>
  <c r="T2260" i="15"/>
  <c r="L2260" i="15"/>
  <c r="M2260" i="15"/>
  <c r="X2260" i="15"/>
  <c r="T2261" i="15"/>
  <c r="L2261" i="15"/>
  <c r="M2261" i="15"/>
  <c r="X2261" i="15"/>
  <c r="T2262" i="15"/>
  <c r="L2262" i="15"/>
  <c r="M2262" i="15"/>
  <c r="X2262" i="15"/>
  <c r="T2263" i="15"/>
  <c r="L2263" i="15"/>
  <c r="M2263" i="15"/>
  <c r="X2263" i="15"/>
  <c r="T2264" i="15"/>
  <c r="L2264" i="15"/>
  <c r="M2264" i="15"/>
  <c r="X2264" i="15"/>
  <c r="T2265" i="15"/>
  <c r="L2265" i="15"/>
  <c r="M2265" i="15"/>
  <c r="X2265" i="15"/>
  <c r="T2266" i="15"/>
  <c r="L2266" i="15"/>
  <c r="M2266" i="15"/>
  <c r="X2266" i="15"/>
  <c r="T2267" i="15"/>
  <c r="L2267" i="15"/>
  <c r="M2267" i="15"/>
  <c r="X2267" i="15"/>
  <c r="T2268" i="15"/>
  <c r="L2268" i="15"/>
  <c r="M2268" i="15"/>
  <c r="X2268" i="15"/>
  <c r="T2269" i="15"/>
  <c r="L2269" i="15"/>
  <c r="M2269" i="15"/>
  <c r="X2269" i="15"/>
  <c r="T2270" i="15"/>
  <c r="L2270" i="15"/>
  <c r="M2270" i="15"/>
  <c r="X2270" i="15"/>
  <c r="T2271" i="15"/>
  <c r="L2271" i="15"/>
  <c r="M2271" i="15"/>
  <c r="X2271" i="15"/>
  <c r="T2272" i="15"/>
  <c r="L2272" i="15"/>
  <c r="M2272" i="15"/>
  <c r="X2272" i="15"/>
  <c r="T2273" i="15"/>
  <c r="L2273" i="15"/>
  <c r="M2273" i="15"/>
  <c r="X2273" i="15"/>
  <c r="T2274" i="15"/>
  <c r="L2274" i="15"/>
  <c r="M2274" i="15"/>
  <c r="X2274" i="15"/>
  <c r="T2275" i="15"/>
  <c r="L2275" i="15"/>
  <c r="M2275" i="15"/>
  <c r="X2275" i="15"/>
  <c r="T2276" i="15"/>
  <c r="L2276" i="15"/>
  <c r="M2276" i="15"/>
  <c r="X2276" i="15"/>
  <c r="T2277" i="15"/>
  <c r="L2277" i="15"/>
  <c r="M2277" i="15"/>
  <c r="X2277" i="15"/>
  <c r="T2278" i="15"/>
  <c r="L2278" i="15"/>
  <c r="M2278" i="15"/>
  <c r="X2278" i="15"/>
  <c r="T2279" i="15"/>
  <c r="L2279" i="15"/>
  <c r="M2279" i="15"/>
  <c r="X2279" i="15"/>
  <c r="T2280" i="15"/>
  <c r="L2280" i="15"/>
  <c r="M2280" i="15"/>
  <c r="X2280" i="15"/>
  <c r="T2281" i="15"/>
  <c r="L2281" i="15"/>
  <c r="M2281" i="15"/>
  <c r="X2281" i="15"/>
  <c r="T2282" i="15"/>
  <c r="L2282" i="15"/>
  <c r="M2282" i="15"/>
  <c r="X2282" i="15"/>
  <c r="T2283" i="15"/>
  <c r="L2283" i="15"/>
  <c r="M2283" i="15"/>
  <c r="X2283" i="15"/>
  <c r="T2284" i="15"/>
  <c r="L2284" i="15"/>
  <c r="M2284" i="15"/>
  <c r="X2284" i="15"/>
  <c r="T2285" i="15"/>
  <c r="L2285" i="15"/>
  <c r="M2285" i="15"/>
  <c r="X2285" i="15"/>
  <c r="T2286" i="15"/>
  <c r="L2286" i="15"/>
  <c r="M2286" i="15"/>
  <c r="X2286" i="15"/>
  <c r="T2287" i="15"/>
  <c r="L2287" i="15"/>
  <c r="M2287" i="15"/>
  <c r="X2287" i="15"/>
  <c r="T2288" i="15"/>
  <c r="L2288" i="15"/>
  <c r="M2288" i="15"/>
  <c r="X2288" i="15"/>
  <c r="T2289" i="15"/>
  <c r="L2289" i="15"/>
  <c r="M2289" i="15"/>
  <c r="X2289" i="15"/>
  <c r="T2290" i="15"/>
  <c r="L2290" i="15"/>
  <c r="M2290" i="15"/>
  <c r="X2290" i="15"/>
  <c r="T2291" i="15"/>
  <c r="L2291" i="15"/>
  <c r="M2291" i="15"/>
  <c r="X2291" i="15"/>
  <c r="T2292" i="15"/>
  <c r="L2292" i="15"/>
  <c r="M2292" i="15"/>
  <c r="X2292" i="15"/>
  <c r="T2293" i="15"/>
  <c r="L2293" i="15"/>
  <c r="M2293" i="15"/>
  <c r="X2293" i="15"/>
  <c r="T2294" i="15"/>
  <c r="L2294" i="15"/>
  <c r="M2294" i="15"/>
  <c r="X2294" i="15"/>
  <c r="T2295" i="15"/>
  <c r="L2295" i="15"/>
  <c r="M2295" i="15"/>
  <c r="X2295" i="15"/>
  <c r="T2296" i="15"/>
  <c r="L2296" i="15"/>
  <c r="M2296" i="15"/>
  <c r="X2296" i="15"/>
  <c r="T2297" i="15"/>
  <c r="L2297" i="15"/>
  <c r="M2297" i="15"/>
  <c r="X2297" i="15"/>
  <c r="T2298" i="15"/>
  <c r="L2298" i="15"/>
  <c r="M2298" i="15"/>
  <c r="X2298" i="15"/>
  <c r="T2299" i="15"/>
  <c r="L2299" i="15"/>
  <c r="M2299" i="15"/>
  <c r="X2299" i="15"/>
  <c r="T2300" i="15"/>
  <c r="L2300" i="15"/>
  <c r="M2300" i="15"/>
  <c r="X2300" i="15"/>
  <c r="T2301" i="15"/>
  <c r="L2301" i="15"/>
  <c r="M2301" i="15"/>
  <c r="X2301" i="15"/>
  <c r="T2302" i="15"/>
  <c r="L2302" i="15"/>
  <c r="M2302" i="15"/>
  <c r="X2302" i="15"/>
  <c r="T2303" i="15"/>
  <c r="L2303" i="15"/>
  <c r="M2303" i="15"/>
  <c r="X2303" i="15"/>
  <c r="T2304" i="15"/>
  <c r="L2304" i="15"/>
  <c r="M2304" i="15"/>
  <c r="X2304" i="15"/>
  <c r="T2305" i="15"/>
  <c r="L2305" i="15"/>
  <c r="M2305" i="15"/>
  <c r="X2305" i="15"/>
  <c r="T2306" i="15"/>
  <c r="L2306" i="15"/>
  <c r="M2306" i="15"/>
  <c r="X2306" i="15"/>
  <c r="T2307" i="15"/>
  <c r="L2307" i="15"/>
  <c r="M2307" i="15"/>
  <c r="X2307" i="15"/>
  <c r="T2308" i="15"/>
  <c r="L2308" i="15"/>
  <c r="M2308" i="15"/>
  <c r="X2308" i="15"/>
  <c r="T2309" i="15"/>
  <c r="L2309" i="15"/>
  <c r="M2309" i="15"/>
  <c r="X2309" i="15"/>
  <c r="T2310" i="15"/>
  <c r="L2310" i="15"/>
  <c r="M2310" i="15"/>
  <c r="X2310" i="15"/>
  <c r="T2311" i="15"/>
  <c r="L2311" i="15"/>
  <c r="M2311" i="15"/>
  <c r="X2311" i="15"/>
  <c r="T2312" i="15"/>
  <c r="L2312" i="15"/>
  <c r="M2312" i="15"/>
  <c r="X2312" i="15"/>
  <c r="T2313" i="15"/>
  <c r="L2313" i="15"/>
  <c r="M2313" i="15"/>
  <c r="X2313" i="15"/>
  <c r="T2314" i="15"/>
  <c r="L2314" i="15"/>
  <c r="M2314" i="15"/>
  <c r="X2314" i="15"/>
  <c r="T2315" i="15"/>
  <c r="L2315" i="15"/>
  <c r="M2315" i="15"/>
  <c r="X2315" i="15"/>
  <c r="T2316" i="15"/>
  <c r="L2316" i="15"/>
  <c r="M2316" i="15"/>
  <c r="X2316" i="15"/>
  <c r="T2317" i="15"/>
  <c r="L2317" i="15"/>
  <c r="M2317" i="15"/>
  <c r="X2317" i="15"/>
  <c r="T2318" i="15"/>
  <c r="L2318" i="15"/>
  <c r="M2318" i="15"/>
  <c r="X2318" i="15"/>
  <c r="T2319" i="15"/>
  <c r="L2319" i="15"/>
  <c r="M2319" i="15"/>
  <c r="X2319" i="15"/>
  <c r="T2320" i="15"/>
  <c r="L2320" i="15"/>
  <c r="M2320" i="15"/>
  <c r="X2320" i="15"/>
  <c r="T2321" i="15"/>
  <c r="L2321" i="15"/>
  <c r="M2321" i="15"/>
  <c r="X2321" i="15"/>
  <c r="T2322" i="15"/>
  <c r="L2322" i="15"/>
  <c r="M2322" i="15"/>
  <c r="X2322" i="15"/>
  <c r="T2323" i="15"/>
  <c r="L2323" i="15"/>
  <c r="M2323" i="15"/>
  <c r="X2323" i="15"/>
  <c r="T2324" i="15"/>
  <c r="L2324" i="15"/>
  <c r="M2324" i="15"/>
  <c r="X2324" i="15"/>
  <c r="T2325" i="15"/>
  <c r="L2325" i="15"/>
  <c r="M2325" i="15"/>
  <c r="X2325" i="15"/>
  <c r="T2326" i="15"/>
  <c r="L2326" i="15"/>
  <c r="M2326" i="15"/>
  <c r="X2326" i="15"/>
  <c r="T2327" i="15"/>
  <c r="L2327" i="15"/>
  <c r="M2327" i="15"/>
  <c r="X2327" i="15"/>
  <c r="T2328" i="15"/>
  <c r="L2328" i="15"/>
  <c r="M2328" i="15"/>
  <c r="X2328" i="15"/>
  <c r="T2329" i="15"/>
  <c r="L2329" i="15"/>
  <c r="M2329" i="15"/>
  <c r="X2329" i="15"/>
  <c r="T2330" i="15"/>
  <c r="L2330" i="15"/>
  <c r="M2330" i="15"/>
  <c r="X2330" i="15"/>
  <c r="T2331" i="15"/>
  <c r="L2331" i="15"/>
  <c r="M2331" i="15"/>
  <c r="X2331" i="15"/>
  <c r="T2332" i="15"/>
  <c r="L2332" i="15"/>
  <c r="M2332" i="15"/>
  <c r="X2332" i="15"/>
  <c r="T2333" i="15"/>
  <c r="L2333" i="15"/>
  <c r="M2333" i="15"/>
  <c r="X2333" i="15"/>
  <c r="T2334" i="15"/>
  <c r="L2334" i="15"/>
  <c r="M2334" i="15"/>
  <c r="X2334" i="15"/>
  <c r="T2335" i="15"/>
  <c r="L2335" i="15"/>
  <c r="M2335" i="15"/>
  <c r="X2335" i="15"/>
  <c r="T2336" i="15"/>
  <c r="L2336" i="15"/>
  <c r="M2336" i="15"/>
  <c r="X2336" i="15"/>
  <c r="T2337" i="15"/>
  <c r="L2337" i="15"/>
  <c r="M2337" i="15"/>
  <c r="X2337" i="15"/>
  <c r="T2338" i="15"/>
  <c r="L2338" i="15"/>
  <c r="M2338" i="15"/>
  <c r="X2338" i="15"/>
  <c r="T2339" i="15"/>
  <c r="L2339" i="15"/>
  <c r="M2339" i="15"/>
  <c r="X2339" i="15"/>
  <c r="T2340" i="15"/>
  <c r="L2340" i="15"/>
  <c r="M2340" i="15"/>
  <c r="X2340" i="15"/>
  <c r="T2341" i="15"/>
  <c r="L2341" i="15"/>
  <c r="M2341" i="15"/>
  <c r="X2341" i="15"/>
  <c r="T2342" i="15"/>
  <c r="L2342" i="15"/>
  <c r="M2342" i="15"/>
  <c r="X2342" i="15"/>
  <c r="T2343" i="15"/>
  <c r="L2343" i="15"/>
  <c r="M2343" i="15"/>
  <c r="X2343" i="15"/>
  <c r="T2344" i="15"/>
  <c r="L2344" i="15"/>
  <c r="M2344" i="15"/>
  <c r="X2344" i="15"/>
  <c r="T2345" i="15"/>
  <c r="L2345" i="15"/>
  <c r="M2345" i="15"/>
  <c r="X2345" i="15"/>
  <c r="T2346" i="15"/>
  <c r="L2346" i="15"/>
  <c r="M2346" i="15"/>
  <c r="X2346" i="15"/>
  <c r="T2347" i="15"/>
  <c r="L2347" i="15"/>
  <c r="M2347" i="15"/>
  <c r="X2347" i="15"/>
  <c r="T2348" i="15"/>
  <c r="L2348" i="15"/>
  <c r="M2348" i="15"/>
  <c r="X2348" i="15"/>
  <c r="T2349" i="15"/>
  <c r="L2349" i="15"/>
  <c r="M2349" i="15"/>
  <c r="X2349" i="15"/>
  <c r="T2350" i="15"/>
  <c r="L2350" i="15"/>
  <c r="M2350" i="15"/>
  <c r="X2350" i="15"/>
  <c r="T2351" i="15"/>
  <c r="L2351" i="15"/>
  <c r="M2351" i="15"/>
  <c r="X2351" i="15"/>
  <c r="T2352" i="15"/>
  <c r="L2352" i="15"/>
  <c r="M2352" i="15"/>
  <c r="X2352" i="15"/>
  <c r="T2353" i="15"/>
  <c r="L2353" i="15"/>
  <c r="M2353" i="15"/>
  <c r="X2353" i="15"/>
  <c r="T2354" i="15"/>
  <c r="L2354" i="15"/>
  <c r="M2354" i="15"/>
  <c r="X2354" i="15"/>
  <c r="T2355" i="15"/>
  <c r="L2355" i="15"/>
  <c r="M2355" i="15"/>
  <c r="X2355" i="15"/>
  <c r="T2356" i="15"/>
  <c r="L2356" i="15"/>
  <c r="M2356" i="15"/>
  <c r="X2356" i="15"/>
  <c r="T2357" i="15"/>
  <c r="L2357" i="15"/>
  <c r="M2357" i="15"/>
  <c r="X2357" i="15"/>
  <c r="T2358" i="15"/>
  <c r="L2358" i="15"/>
  <c r="M2358" i="15"/>
  <c r="X2358" i="15"/>
  <c r="T2359" i="15"/>
  <c r="L2359" i="15"/>
  <c r="M2359" i="15"/>
  <c r="X2359" i="15"/>
  <c r="T2360" i="15"/>
  <c r="L2360" i="15"/>
  <c r="M2360" i="15"/>
  <c r="X2360" i="15"/>
  <c r="T2361" i="15"/>
  <c r="L2361" i="15"/>
  <c r="M2361" i="15"/>
  <c r="X2361" i="15"/>
  <c r="T2362" i="15"/>
  <c r="L2362" i="15"/>
  <c r="M2362" i="15"/>
  <c r="X2362" i="15"/>
  <c r="T2363" i="15"/>
  <c r="L2363" i="15"/>
  <c r="M2363" i="15"/>
  <c r="X2363" i="15"/>
  <c r="T2364" i="15"/>
  <c r="L2364" i="15"/>
  <c r="M2364" i="15"/>
  <c r="X2364" i="15"/>
  <c r="T2365" i="15"/>
  <c r="L2365" i="15"/>
  <c r="M2365" i="15"/>
  <c r="X2365" i="15"/>
  <c r="T2366" i="15"/>
  <c r="L2366" i="15"/>
  <c r="M2366" i="15"/>
  <c r="X2366" i="15"/>
  <c r="T2367" i="15"/>
  <c r="L2367" i="15"/>
  <c r="M2367" i="15"/>
  <c r="X2367" i="15"/>
  <c r="T2368" i="15"/>
  <c r="L2368" i="15"/>
  <c r="M2368" i="15"/>
  <c r="X2368" i="15"/>
  <c r="T2369" i="15"/>
  <c r="L2369" i="15"/>
  <c r="M2369" i="15"/>
  <c r="X2369" i="15"/>
  <c r="T2370" i="15"/>
  <c r="L2370" i="15"/>
  <c r="M2370" i="15"/>
  <c r="X2370" i="15"/>
  <c r="T2371" i="15"/>
  <c r="L2371" i="15"/>
  <c r="M2371" i="15"/>
  <c r="X2371" i="15"/>
  <c r="T2372" i="15"/>
  <c r="L2372" i="15"/>
  <c r="M2372" i="15"/>
  <c r="X2372" i="15"/>
  <c r="T2373" i="15"/>
  <c r="L2373" i="15"/>
  <c r="M2373" i="15"/>
  <c r="X2373" i="15"/>
  <c r="T2374" i="15"/>
  <c r="L2374" i="15"/>
  <c r="M2374" i="15"/>
  <c r="X2374" i="15"/>
  <c r="T2375" i="15"/>
  <c r="L2375" i="15"/>
  <c r="M2375" i="15"/>
  <c r="X2375" i="15"/>
  <c r="T2376" i="15"/>
  <c r="L2376" i="15"/>
  <c r="M2376" i="15"/>
  <c r="X2376" i="15"/>
  <c r="T2377" i="15"/>
  <c r="L2377" i="15"/>
  <c r="M2377" i="15"/>
  <c r="X2377" i="15"/>
  <c r="T2378" i="15"/>
  <c r="L2378" i="15"/>
  <c r="M2378" i="15"/>
  <c r="X2378" i="15"/>
  <c r="T2379" i="15"/>
  <c r="L2379" i="15"/>
  <c r="M2379" i="15"/>
  <c r="X2379" i="15"/>
  <c r="T2380" i="15"/>
  <c r="L2380" i="15"/>
  <c r="M2380" i="15"/>
  <c r="X2380" i="15"/>
  <c r="T2381" i="15"/>
  <c r="L2381" i="15"/>
  <c r="M2381" i="15"/>
  <c r="X2381" i="15"/>
  <c r="T2382" i="15"/>
  <c r="L2382" i="15"/>
  <c r="M2382" i="15"/>
  <c r="X2382" i="15"/>
  <c r="T2383" i="15"/>
  <c r="L2383" i="15"/>
  <c r="M2383" i="15"/>
  <c r="X2383" i="15"/>
  <c r="T2384" i="15"/>
  <c r="L2384" i="15"/>
  <c r="M2384" i="15"/>
  <c r="X2384" i="15"/>
  <c r="T2385" i="15"/>
  <c r="L2385" i="15"/>
  <c r="M2385" i="15"/>
  <c r="X2385" i="15"/>
  <c r="T2386" i="15"/>
  <c r="L2386" i="15"/>
  <c r="M2386" i="15"/>
  <c r="X2386" i="15"/>
  <c r="T2387" i="15"/>
  <c r="L2387" i="15"/>
  <c r="M2387" i="15"/>
  <c r="X2387" i="15"/>
  <c r="T2388" i="15"/>
  <c r="L2388" i="15"/>
  <c r="M2388" i="15"/>
  <c r="X2388" i="15"/>
  <c r="T2389" i="15"/>
  <c r="L2389" i="15"/>
  <c r="M2389" i="15"/>
  <c r="X2389" i="15"/>
  <c r="T2390" i="15"/>
  <c r="L2390" i="15"/>
  <c r="M2390" i="15"/>
  <c r="X2390" i="15"/>
  <c r="T2391" i="15"/>
  <c r="L2391" i="15"/>
  <c r="M2391" i="15"/>
  <c r="X2391" i="15"/>
  <c r="T2392" i="15"/>
  <c r="L2392" i="15"/>
  <c r="M2392" i="15"/>
  <c r="X2392" i="15"/>
  <c r="T2393" i="15"/>
  <c r="L2393" i="15"/>
  <c r="M2393" i="15"/>
  <c r="X2393" i="15"/>
  <c r="T2394" i="15"/>
  <c r="L2394" i="15"/>
  <c r="M2394" i="15"/>
  <c r="X2394" i="15"/>
  <c r="T2395" i="15"/>
  <c r="L2395" i="15"/>
  <c r="M2395" i="15"/>
  <c r="X2395" i="15"/>
  <c r="T2396" i="15"/>
  <c r="L2396" i="15"/>
  <c r="M2396" i="15"/>
  <c r="X2396" i="15"/>
  <c r="T2397" i="15"/>
  <c r="L2397" i="15"/>
  <c r="M2397" i="15"/>
  <c r="X2397" i="15"/>
  <c r="T2398" i="15"/>
  <c r="L2398" i="15"/>
  <c r="M2398" i="15"/>
  <c r="X2398" i="15"/>
  <c r="T2399" i="15"/>
  <c r="L2399" i="15"/>
  <c r="M2399" i="15"/>
  <c r="X2399" i="15"/>
  <c r="T2400" i="15"/>
  <c r="L2400" i="15"/>
  <c r="M2400" i="15"/>
  <c r="X2400" i="15"/>
  <c r="T2401" i="15"/>
  <c r="L2401" i="15"/>
  <c r="M2401" i="15"/>
  <c r="X2401" i="15"/>
  <c r="T2402" i="15"/>
  <c r="L2402" i="15"/>
  <c r="M2402" i="15"/>
  <c r="X2402" i="15"/>
  <c r="T2403" i="15"/>
  <c r="L2403" i="15"/>
  <c r="M2403" i="15"/>
  <c r="X2403" i="15"/>
  <c r="T2404" i="15"/>
  <c r="L2404" i="15"/>
  <c r="M2404" i="15"/>
  <c r="X2404" i="15"/>
  <c r="T2405" i="15"/>
  <c r="L2405" i="15"/>
  <c r="M2405" i="15"/>
  <c r="X2405" i="15"/>
  <c r="T2406" i="15"/>
  <c r="L2406" i="15"/>
  <c r="M2406" i="15"/>
  <c r="X2406" i="15"/>
  <c r="T2407" i="15"/>
  <c r="L2407" i="15"/>
  <c r="M2407" i="15"/>
  <c r="X2407" i="15"/>
  <c r="T2408" i="15"/>
  <c r="L2408" i="15"/>
  <c r="M2408" i="15"/>
  <c r="X2408" i="15"/>
  <c r="T2409" i="15"/>
  <c r="L2409" i="15"/>
  <c r="M2409" i="15"/>
  <c r="X2409" i="15"/>
  <c r="T2410" i="15"/>
  <c r="L2410" i="15"/>
  <c r="M2410" i="15"/>
  <c r="X2410" i="15"/>
  <c r="T2411" i="15"/>
  <c r="L2411" i="15"/>
  <c r="M2411" i="15"/>
  <c r="X2411" i="15"/>
  <c r="T2412" i="15"/>
  <c r="L2412" i="15"/>
  <c r="M2412" i="15"/>
  <c r="X2412" i="15"/>
  <c r="T2413" i="15"/>
  <c r="L2413" i="15"/>
  <c r="M2413" i="15"/>
  <c r="X2413" i="15"/>
  <c r="T2414" i="15"/>
  <c r="L2414" i="15"/>
  <c r="M2414" i="15"/>
  <c r="X2414" i="15"/>
  <c r="T2415" i="15"/>
  <c r="L2415" i="15"/>
  <c r="M2415" i="15"/>
  <c r="X2415" i="15"/>
  <c r="T2416" i="15"/>
  <c r="L2416" i="15"/>
  <c r="M2416" i="15"/>
  <c r="X2416" i="15"/>
  <c r="T2417" i="15"/>
  <c r="L2417" i="15"/>
  <c r="M2417" i="15"/>
  <c r="X2417" i="15"/>
  <c r="T2418" i="15"/>
  <c r="L2418" i="15"/>
  <c r="M2418" i="15"/>
  <c r="X2418" i="15"/>
  <c r="T2419" i="15"/>
  <c r="L2419" i="15"/>
  <c r="M2419" i="15"/>
  <c r="X2419" i="15"/>
  <c r="T2420" i="15"/>
  <c r="L2420" i="15"/>
  <c r="M2420" i="15"/>
  <c r="X2420" i="15"/>
  <c r="T2421" i="15"/>
  <c r="L2421" i="15"/>
  <c r="M2421" i="15"/>
  <c r="X2421" i="15"/>
  <c r="T2422" i="15"/>
  <c r="L2422" i="15"/>
  <c r="M2422" i="15"/>
  <c r="X2422" i="15"/>
  <c r="T2423" i="15"/>
  <c r="L2423" i="15"/>
  <c r="M2423" i="15"/>
  <c r="X2423" i="15"/>
  <c r="T2424" i="15"/>
  <c r="L2424" i="15"/>
  <c r="M2424" i="15"/>
  <c r="X2424" i="15"/>
  <c r="T2425" i="15"/>
  <c r="L2425" i="15"/>
  <c r="M2425" i="15"/>
  <c r="X2425" i="15"/>
  <c r="T2426" i="15"/>
  <c r="L2426" i="15"/>
  <c r="M2426" i="15"/>
  <c r="X2426" i="15"/>
  <c r="T2427" i="15"/>
  <c r="L2427" i="15"/>
  <c r="M2427" i="15"/>
  <c r="X2427" i="15"/>
  <c r="T2428" i="15"/>
  <c r="L2428" i="15"/>
  <c r="M2428" i="15"/>
  <c r="X2428" i="15"/>
  <c r="T2429" i="15"/>
  <c r="L2429" i="15"/>
  <c r="M2429" i="15"/>
  <c r="X2429" i="15"/>
  <c r="T2430" i="15"/>
  <c r="L2430" i="15"/>
  <c r="M2430" i="15"/>
  <c r="X2430" i="15"/>
  <c r="T2431" i="15"/>
  <c r="L2431" i="15"/>
  <c r="M2431" i="15"/>
  <c r="X2431" i="15"/>
  <c r="T2432" i="15"/>
  <c r="L2432" i="15"/>
  <c r="M2432" i="15"/>
  <c r="X2432" i="15"/>
  <c r="T2433" i="15"/>
  <c r="L2433" i="15"/>
  <c r="M2433" i="15"/>
  <c r="X2433" i="15"/>
  <c r="T2434" i="15"/>
  <c r="L2434" i="15"/>
  <c r="M2434" i="15"/>
  <c r="X2434" i="15"/>
  <c r="T2435" i="15"/>
  <c r="L2435" i="15"/>
  <c r="M2435" i="15"/>
  <c r="X2435" i="15"/>
  <c r="T2436" i="15"/>
  <c r="L2436" i="15"/>
  <c r="M2436" i="15"/>
  <c r="X2436" i="15"/>
  <c r="T2437" i="15"/>
  <c r="L2437" i="15"/>
  <c r="M2437" i="15"/>
  <c r="X2437" i="15"/>
  <c r="T2438" i="15"/>
  <c r="L2438" i="15"/>
  <c r="M2438" i="15"/>
  <c r="X2438" i="15"/>
  <c r="T2439" i="15"/>
  <c r="L2439" i="15"/>
  <c r="M2439" i="15"/>
  <c r="X2439" i="15"/>
  <c r="T2440" i="15"/>
  <c r="L2440" i="15"/>
  <c r="M2440" i="15"/>
  <c r="X2440" i="15"/>
  <c r="T2441" i="15"/>
  <c r="L2441" i="15"/>
  <c r="M2441" i="15"/>
  <c r="X2441" i="15"/>
  <c r="T2442" i="15"/>
  <c r="L2442" i="15"/>
  <c r="M2442" i="15"/>
  <c r="X2442" i="15"/>
  <c r="T2443" i="15"/>
  <c r="L2443" i="15"/>
  <c r="M2443" i="15"/>
  <c r="X2443" i="15"/>
  <c r="T2444" i="15"/>
  <c r="L2444" i="15"/>
  <c r="M2444" i="15"/>
  <c r="X2444" i="15"/>
  <c r="T2445" i="15"/>
  <c r="L2445" i="15"/>
  <c r="M2445" i="15"/>
  <c r="X2445" i="15"/>
  <c r="T2446" i="15"/>
  <c r="L2446" i="15"/>
  <c r="M2446" i="15"/>
  <c r="X2446" i="15"/>
  <c r="T2447" i="15"/>
  <c r="L2447" i="15"/>
  <c r="M2447" i="15"/>
  <c r="X2447" i="15"/>
  <c r="T2448" i="15"/>
  <c r="L2448" i="15"/>
  <c r="M2448" i="15"/>
  <c r="X2448" i="15"/>
  <c r="T2449" i="15"/>
  <c r="L2449" i="15"/>
  <c r="M2449" i="15"/>
  <c r="X2449" i="15"/>
  <c r="T2450" i="15"/>
  <c r="L2450" i="15"/>
  <c r="M2450" i="15"/>
  <c r="X2450" i="15"/>
  <c r="T2451" i="15"/>
  <c r="L2451" i="15"/>
  <c r="M2451" i="15"/>
  <c r="X2451" i="15"/>
  <c r="T2452" i="15"/>
  <c r="L2452" i="15"/>
  <c r="M2452" i="15"/>
  <c r="X2452" i="15"/>
  <c r="T2453" i="15"/>
  <c r="L2453" i="15"/>
  <c r="M2453" i="15"/>
  <c r="X2453" i="15"/>
  <c r="T2454" i="15"/>
  <c r="L2454" i="15"/>
  <c r="M2454" i="15"/>
  <c r="X2454" i="15"/>
  <c r="T2455" i="15"/>
  <c r="L2455" i="15"/>
  <c r="M2455" i="15"/>
  <c r="X2455" i="15"/>
  <c r="T2456" i="15"/>
  <c r="L2456" i="15"/>
  <c r="M2456" i="15"/>
  <c r="X2456" i="15"/>
  <c r="T2457" i="15"/>
  <c r="L2457" i="15"/>
  <c r="M2457" i="15"/>
  <c r="X2457" i="15"/>
  <c r="T2458" i="15"/>
  <c r="L2458" i="15"/>
  <c r="M2458" i="15"/>
  <c r="X2458" i="15"/>
  <c r="T2459" i="15"/>
  <c r="L2459" i="15"/>
  <c r="M2459" i="15"/>
  <c r="X2459" i="15"/>
  <c r="T2460" i="15"/>
  <c r="L2460" i="15"/>
  <c r="M2460" i="15"/>
  <c r="X2460" i="15"/>
  <c r="T2461" i="15"/>
  <c r="L2461" i="15"/>
  <c r="M2461" i="15"/>
  <c r="X2461" i="15"/>
  <c r="T2462" i="15"/>
  <c r="L2462" i="15"/>
  <c r="M2462" i="15"/>
  <c r="X2462" i="15"/>
  <c r="T2463" i="15"/>
  <c r="L2463" i="15"/>
  <c r="M2463" i="15"/>
  <c r="X2463" i="15"/>
  <c r="T2464" i="15"/>
  <c r="L2464" i="15"/>
  <c r="M2464" i="15"/>
  <c r="X2464" i="15"/>
  <c r="T2465" i="15"/>
  <c r="L2465" i="15"/>
  <c r="M2465" i="15"/>
  <c r="X2465" i="15"/>
  <c r="T2466" i="15"/>
  <c r="L2466" i="15"/>
  <c r="M2466" i="15"/>
  <c r="X2466" i="15"/>
  <c r="T2467" i="15"/>
  <c r="L2467" i="15"/>
  <c r="M2467" i="15"/>
  <c r="X2467" i="15"/>
  <c r="T2468" i="15"/>
  <c r="L2468" i="15"/>
  <c r="M2468" i="15"/>
  <c r="X2468" i="15"/>
  <c r="T2469" i="15"/>
  <c r="L2469" i="15"/>
  <c r="M2469" i="15"/>
  <c r="X2469" i="15"/>
  <c r="T2470" i="15"/>
  <c r="L2470" i="15"/>
  <c r="M2470" i="15"/>
  <c r="X2470" i="15"/>
  <c r="T2471" i="15"/>
  <c r="L2471" i="15"/>
  <c r="M2471" i="15"/>
  <c r="X2471" i="15"/>
  <c r="T2472" i="15"/>
  <c r="L2472" i="15"/>
  <c r="M2472" i="15"/>
  <c r="X2472" i="15"/>
  <c r="T2473" i="15"/>
  <c r="L2473" i="15"/>
  <c r="M2473" i="15"/>
  <c r="X2473" i="15"/>
  <c r="T2474" i="15"/>
  <c r="L2474" i="15"/>
  <c r="M2474" i="15"/>
  <c r="X2474" i="15"/>
  <c r="T2475" i="15"/>
  <c r="L2475" i="15"/>
  <c r="M2475" i="15"/>
  <c r="X2475" i="15"/>
  <c r="T2476" i="15"/>
  <c r="L2476" i="15"/>
  <c r="M2476" i="15"/>
  <c r="X2476" i="15"/>
  <c r="T2477" i="15"/>
  <c r="L2477" i="15"/>
  <c r="M2477" i="15"/>
  <c r="X2477" i="15"/>
  <c r="T2478" i="15"/>
  <c r="L2478" i="15"/>
  <c r="M2478" i="15"/>
  <c r="X2478" i="15"/>
  <c r="T2479" i="15"/>
  <c r="L2479" i="15"/>
  <c r="M2479" i="15"/>
  <c r="X2479" i="15"/>
  <c r="T2480" i="15"/>
  <c r="L2480" i="15"/>
  <c r="M2480" i="15"/>
  <c r="X2480" i="15"/>
  <c r="T2481" i="15"/>
  <c r="L2481" i="15"/>
  <c r="M2481" i="15"/>
  <c r="X2481" i="15"/>
  <c r="T2482" i="15"/>
  <c r="L2482" i="15"/>
  <c r="M2482" i="15"/>
  <c r="X2482" i="15"/>
  <c r="T2483" i="15"/>
  <c r="L2483" i="15"/>
  <c r="M2483" i="15"/>
  <c r="X2483" i="15"/>
  <c r="T2484" i="15"/>
  <c r="L2484" i="15"/>
  <c r="M2484" i="15"/>
  <c r="X2484" i="15"/>
  <c r="T2485" i="15"/>
  <c r="L2485" i="15"/>
  <c r="M2485" i="15"/>
  <c r="X2485" i="15"/>
  <c r="T2486" i="15"/>
  <c r="L2486" i="15"/>
  <c r="M2486" i="15"/>
  <c r="X2486" i="15"/>
  <c r="T2487" i="15"/>
  <c r="L2487" i="15"/>
  <c r="M2487" i="15"/>
  <c r="X2487" i="15"/>
  <c r="T2488" i="15"/>
  <c r="L2488" i="15"/>
  <c r="M2488" i="15"/>
  <c r="X2488" i="15"/>
  <c r="T2489" i="15"/>
  <c r="L2489" i="15"/>
  <c r="M2489" i="15"/>
  <c r="X2489" i="15"/>
  <c r="T2490" i="15"/>
  <c r="L2490" i="15"/>
  <c r="M2490" i="15"/>
  <c r="X2490" i="15"/>
  <c r="T2491" i="15"/>
  <c r="L2491" i="15"/>
  <c r="M2491" i="15"/>
  <c r="X2491" i="15"/>
  <c r="T2492" i="15"/>
  <c r="L2492" i="15"/>
  <c r="M2492" i="15"/>
  <c r="X2492" i="15"/>
  <c r="T2493" i="15"/>
  <c r="L2493" i="15"/>
  <c r="M2493" i="15"/>
  <c r="X2493" i="15"/>
  <c r="T2494" i="15"/>
  <c r="L2494" i="15"/>
  <c r="M2494" i="15"/>
  <c r="X2494" i="15"/>
  <c r="T2495" i="15"/>
  <c r="L2495" i="15"/>
  <c r="M2495" i="15"/>
  <c r="X2495" i="15"/>
  <c r="T2496" i="15"/>
  <c r="L2496" i="15"/>
  <c r="M2496" i="15"/>
  <c r="X2496" i="15"/>
  <c r="T2497" i="15"/>
  <c r="L2497" i="15"/>
  <c r="M2497" i="15"/>
  <c r="X2497" i="15"/>
  <c r="T2498" i="15"/>
  <c r="L2498" i="15"/>
  <c r="M2498" i="15"/>
  <c r="X2498" i="15"/>
  <c r="T2499" i="15"/>
  <c r="L2499" i="15"/>
  <c r="M2499" i="15"/>
  <c r="X2499" i="15"/>
  <c r="T2500" i="15"/>
  <c r="L2500" i="15"/>
  <c r="M2500" i="15"/>
  <c r="X2500" i="15"/>
  <c r="T2501" i="15"/>
  <c r="L2501" i="15"/>
  <c r="M2501" i="15"/>
  <c r="X2501" i="15"/>
  <c r="T2502" i="15"/>
  <c r="L2502" i="15"/>
  <c r="M2502" i="15"/>
  <c r="X2502" i="15"/>
  <c r="T2503" i="15"/>
  <c r="L2503" i="15"/>
  <c r="M2503" i="15"/>
  <c r="X2503" i="15"/>
  <c r="T2504" i="15"/>
  <c r="L2504" i="15"/>
  <c r="M2504" i="15"/>
  <c r="X2504" i="15"/>
  <c r="T2505" i="15"/>
  <c r="L2505" i="15"/>
  <c r="M2505" i="15"/>
  <c r="X2505" i="15"/>
  <c r="T2506" i="15"/>
  <c r="L2506" i="15"/>
  <c r="M2506" i="15"/>
  <c r="X2506" i="15"/>
  <c r="T2507" i="15"/>
  <c r="L2507" i="15"/>
  <c r="M2507" i="15"/>
  <c r="X2507" i="15"/>
  <c r="T2508" i="15"/>
  <c r="L2508" i="15"/>
  <c r="M2508" i="15"/>
  <c r="X2508" i="15"/>
  <c r="T2509" i="15"/>
  <c r="L2509" i="15"/>
  <c r="M2509" i="15"/>
  <c r="X2509" i="15"/>
  <c r="T2510" i="15"/>
  <c r="L2510" i="15"/>
  <c r="M2510" i="15"/>
  <c r="X2510" i="15"/>
  <c r="T2511" i="15"/>
  <c r="L2511" i="15"/>
  <c r="M2511" i="15"/>
  <c r="X2511" i="15"/>
  <c r="T2512" i="15"/>
  <c r="L2512" i="15"/>
  <c r="M2512" i="15"/>
  <c r="X2512" i="15"/>
  <c r="T2513" i="15"/>
  <c r="L2513" i="15"/>
  <c r="M2513" i="15"/>
  <c r="X2513" i="15"/>
  <c r="T2514" i="15"/>
  <c r="L2514" i="15"/>
  <c r="M2514" i="15"/>
  <c r="X2514" i="15"/>
  <c r="T2515" i="15"/>
  <c r="L2515" i="15"/>
  <c r="M2515" i="15"/>
  <c r="X2515" i="15"/>
  <c r="T2516" i="15"/>
  <c r="L2516" i="15"/>
  <c r="M2516" i="15"/>
  <c r="X2516" i="15"/>
  <c r="T2517" i="15"/>
  <c r="L2517" i="15"/>
  <c r="M2517" i="15"/>
  <c r="X2517" i="15"/>
  <c r="T2518" i="15"/>
  <c r="L2518" i="15"/>
  <c r="M2518" i="15"/>
  <c r="X2518" i="15"/>
  <c r="T2519" i="15"/>
  <c r="L2519" i="15"/>
  <c r="M2519" i="15"/>
  <c r="X2519" i="15"/>
  <c r="T2520" i="15"/>
  <c r="L2520" i="15"/>
  <c r="M2520" i="15"/>
  <c r="X2520" i="15"/>
  <c r="T2521" i="15"/>
  <c r="L2521" i="15"/>
  <c r="M2521" i="15"/>
  <c r="X2521" i="15"/>
  <c r="T2522" i="15"/>
  <c r="L2522" i="15"/>
  <c r="M2522" i="15"/>
  <c r="X2522" i="15"/>
  <c r="T2523" i="15"/>
  <c r="L2523" i="15"/>
  <c r="M2523" i="15"/>
  <c r="X2523" i="15"/>
  <c r="T2524" i="15"/>
  <c r="L2524" i="15"/>
  <c r="M2524" i="15"/>
  <c r="X2524" i="15"/>
  <c r="T2525" i="15"/>
  <c r="L2525" i="15"/>
  <c r="M2525" i="15"/>
  <c r="X2525" i="15"/>
  <c r="T2526" i="15"/>
  <c r="L2526" i="15"/>
  <c r="M2526" i="15"/>
  <c r="X2526" i="15"/>
  <c r="T2527" i="15"/>
  <c r="L2527" i="15"/>
  <c r="M2527" i="15"/>
  <c r="X2527" i="15"/>
  <c r="T2528" i="15"/>
  <c r="L2528" i="15"/>
  <c r="M2528" i="15"/>
  <c r="X2528" i="15"/>
  <c r="T2529" i="15"/>
  <c r="L2529" i="15"/>
  <c r="M2529" i="15"/>
  <c r="X2529" i="15"/>
  <c r="T2530" i="15"/>
  <c r="L2530" i="15"/>
  <c r="M2530" i="15"/>
  <c r="X2530" i="15"/>
  <c r="T2531" i="15"/>
  <c r="L2531" i="15"/>
  <c r="M2531" i="15"/>
  <c r="X2531" i="15"/>
  <c r="T2532" i="15"/>
  <c r="L2532" i="15"/>
  <c r="M2532" i="15"/>
  <c r="X2532" i="15"/>
  <c r="T2533" i="15"/>
  <c r="L2533" i="15"/>
  <c r="M2533" i="15"/>
  <c r="X2533" i="15"/>
  <c r="T2534" i="15"/>
  <c r="L2534" i="15"/>
  <c r="M2534" i="15"/>
  <c r="X2534" i="15"/>
  <c r="T2535" i="15"/>
  <c r="L2535" i="15"/>
  <c r="M2535" i="15"/>
  <c r="X2535" i="15"/>
  <c r="T2536" i="15"/>
  <c r="L2536" i="15"/>
  <c r="M2536" i="15"/>
  <c r="X2536" i="15"/>
  <c r="T2537" i="15"/>
  <c r="L2537" i="15"/>
  <c r="M2537" i="15"/>
  <c r="X2537" i="15"/>
  <c r="T2538" i="15"/>
  <c r="L2538" i="15"/>
  <c r="M2538" i="15"/>
  <c r="X2538" i="15"/>
  <c r="T2539" i="15"/>
  <c r="L2539" i="15"/>
  <c r="M2539" i="15"/>
  <c r="X2539" i="15"/>
  <c r="T2540" i="15"/>
  <c r="L2540" i="15"/>
  <c r="M2540" i="15"/>
  <c r="X2540" i="15"/>
  <c r="T2541" i="15"/>
  <c r="L2541" i="15"/>
  <c r="M2541" i="15"/>
  <c r="X2541" i="15"/>
  <c r="T2542" i="15"/>
  <c r="L2542" i="15"/>
  <c r="M2542" i="15"/>
  <c r="X2542" i="15"/>
  <c r="T2543" i="15"/>
  <c r="L2543" i="15"/>
  <c r="M2543" i="15"/>
  <c r="X2543" i="15"/>
  <c r="T2544" i="15"/>
  <c r="L2544" i="15"/>
  <c r="M2544" i="15"/>
  <c r="X2544" i="15"/>
  <c r="T2545" i="15"/>
  <c r="L2545" i="15"/>
  <c r="M2545" i="15"/>
  <c r="X2545" i="15"/>
  <c r="T2546" i="15"/>
  <c r="L2546" i="15"/>
  <c r="M2546" i="15"/>
  <c r="X2546" i="15"/>
  <c r="T2547" i="15"/>
  <c r="L2547" i="15"/>
  <c r="M2547" i="15"/>
  <c r="X2547" i="15"/>
  <c r="T2548" i="15"/>
  <c r="L2548" i="15"/>
  <c r="M2548" i="15"/>
  <c r="X2548" i="15"/>
  <c r="T2549" i="15"/>
  <c r="L2549" i="15"/>
  <c r="M2549" i="15"/>
  <c r="X2549" i="15"/>
  <c r="T2550" i="15"/>
  <c r="L2550" i="15"/>
  <c r="M2550" i="15"/>
  <c r="X2550" i="15"/>
  <c r="T2551" i="15"/>
  <c r="L2551" i="15"/>
  <c r="M2551" i="15"/>
  <c r="X2551" i="15"/>
  <c r="T2552" i="15"/>
  <c r="L2552" i="15"/>
  <c r="M2552" i="15"/>
  <c r="X2552" i="15"/>
  <c r="T2553" i="15"/>
  <c r="L2553" i="15"/>
  <c r="M2553" i="15"/>
  <c r="X2553" i="15"/>
  <c r="T2554" i="15"/>
  <c r="L2554" i="15"/>
  <c r="M2554" i="15"/>
  <c r="X2554" i="15"/>
  <c r="T2555" i="15"/>
  <c r="L2555" i="15"/>
  <c r="M2555" i="15"/>
  <c r="X2555" i="15"/>
  <c r="T2556" i="15"/>
  <c r="L2556" i="15"/>
  <c r="M2556" i="15"/>
  <c r="X2556" i="15"/>
  <c r="T2557" i="15"/>
  <c r="L2557" i="15"/>
  <c r="M2557" i="15"/>
  <c r="X2557" i="15"/>
  <c r="T2558" i="15"/>
  <c r="L2558" i="15"/>
  <c r="M2558" i="15"/>
  <c r="X2558" i="15"/>
  <c r="T2559" i="15"/>
  <c r="L2559" i="15"/>
  <c r="M2559" i="15"/>
  <c r="X2559" i="15"/>
  <c r="T2560" i="15"/>
  <c r="L2560" i="15"/>
  <c r="M2560" i="15"/>
  <c r="X2560" i="15"/>
  <c r="T2561" i="15"/>
  <c r="L2561" i="15"/>
  <c r="M2561" i="15"/>
  <c r="X2561" i="15"/>
  <c r="T2562" i="15"/>
  <c r="L2562" i="15"/>
  <c r="M2562" i="15"/>
  <c r="X2562" i="15"/>
  <c r="T2563" i="15"/>
  <c r="L2563" i="15"/>
  <c r="M2563" i="15"/>
  <c r="X2563" i="15"/>
  <c r="T2564" i="15"/>
  <c r="L2564" i="15"/>
  <c r="M2564" i="15"/>
  <c r="X2564" i="15"/>
  <c r="T2565" i="15"/>
  <c r="L2565" i="15"/>
  <c r="M2565" i="15"/>
  <c r="X2565" i="15"/>
  <c r="T2566" i="15"/>
  <c r="L2566" i="15"/>
  <c r="M2566" i="15"/>
  <c r="X2566" i="15"/>
  <c r="T2567" i="15"/>
  <c r="L2567" i="15"/>
  <c r="M2567" i="15"/>
  <c r="X2567" i="15"/>
  <c r="T2568" i="15"/>
  <c r="L2568" i="15"/>
  <c r="M2568" i="15"/>
  <c r="X2568" i="15"/>
  <c r="T2569" i="15"/>
  <c r="L2569" i="15"/>
  <c r="M2569" i="15"/>
  <c r="X2569" i="15"/>
  <c r="T2570" i="15"/>
  <c r="L2570" i="15"/>
  <c r="M2570" i="15"/>
  <c r="X2570" i="15"/>
  <c r="T2571" i="15"/>
  <c r="L2571" i="15"/>
  <c r="M2571" i="15"/>
  <c r="X2571" i="15"/>
  <c r="T2572" i="15"/>
  <c r="L2572" i="15"/>
  <c r="M2572" i="15"/>
  <c r="X2572" i="15"/>
  <c r="T2573" i="15"/>
  <c r="L2573" i="15"/>
  <c r="M2573" i="15"/>
  <c r="X2573" i="15"/>
  <c r="T2574" i="15"/>
  <c r="L2574" i="15"/>
  <c r="M2574" i="15"/>
  <c r="X2574" i="15"/>
  <c r="T2575" i="15"/>
  <c r="L2575" i="15"/>
  <c r="M2575" i="15"/>
  <c r="X2575" i="15"/>
  <c r="T2576" i="15"/>
  <c r="L2576" i="15"/>
  <c r="M2576" i="15"/>
  <c r="X2576" i="15"/>
  <c r="T2577" i="15"/>
  <c r="L2577" i="15"/>
  <c r="M2577" i="15"/>
  <c r="X2577" i="15"/>
  <c r="T2578" i="15"/>
  <c r="L2578" i="15"/>
  <c r="M2578" i="15"/>
  <c r="X2578" i="15"/>
  <c r="T2579" i="15"/>
  <c r="L2579" i="15"/>
  <c r="M2579" i="15"/>
  <c r="X2579" i="15"/>
  <c r="T2580" i="15"/>
  <c r="L2580" i="15"/>
  <c r="M2580" i="15"/>
  <c r="X2580" i="15"/>
  <c r="T2581" i="15"/>
  <c r="L2581" i="15"/>
  <c r="M2581" i="15"/>
  <c r="X2581" i="15"/>
  <c r="T2582" i="15"/>
  <c r="L2582" i="15"/>
  <c r="M2582" i="15"/>
  <c r="X2582" i="15"/>
  <c r="T2583" i="15"/>
  <c r="L2583" i="15"/>
  <c r="M2583" i="15"/>
  <c r="X2583" i="15"/>
  <c r="T2584" i="15"/>
  <c r="L2584" i="15"/>
  <c r="M2584" i="15"/>
  <c r="X2584" i="15"/>
  <c r="T2585" i="15"/>
  <c r="L2585" i="15"/>
  <c r="M2585" i="15"/>
  <c r="X2585" i="15"/>
  <c r="T2586" i="15"/>
  <c r="L2586" i="15"/>
  <c r="M2586" i="15"/>
  <c r="X2586" i="15"/>
  <c r="T2587" i="15"/>
  <c r="L2587" i="15"/>
  <c r="M2587" i="15"/>
  <c r="X2587" i="15"/>
  <c r="T2588" i="15"/>
  <c r="L2588" i="15"/>
  <c r="M2588" i="15"/>
  <c r="X2588" i="15"/>
  <c r="T2589" i="15"/>
  <c r="L2589" i="15"/>
  <c r="M2589" i="15"/>
  <c r="X2589" i="15"/>
  <c r="T2590" i="15"/>
  <c r="L2590" i="15"/>
  <c r="M2590" i="15"/>
  <c r="X2590" i="15"/>
  <c r="T2591" i="15"/>
  <c r="L2591" i="15"/>
  <c r="M2591" i="15"/>
  <c r="X2591" i="15"/>
  <c r="T2592" i="15"/>
  <c r="L2592" i="15"/>
  <c r="M2592" i="15"/>
  <c r="X2592" i="15"/>
  <c r="T2593" i="15"/>
  <c r="L2593" i="15"/>
  <c r="M2593" i="15"/>
  <c r="X2593" i="15"/>
  <c r="T2594" i="15"/>
  <c r="L2594" i="15"/>
  <c r="M2594" i="15"/>
  <c r="X2594" i="15"/>
  <c r="T2595" i="15"/>
  <c r="L2595" i="15"/>
  <c r="M2595" i="15"/>
  <c r="X2595" i="15"/>
  <c r="T2596" i="15"/>
  <c r="L2596" i="15"/>
  <c r="M2596" i="15"/>
  <c r="X2596" i="15"/>
  <c r="T2597" i="15"/>
  <c r="L2597" i="15"/>
  <c r="M2597" i="15"/>
  <c r="X2597" i="15"/>
  <c r="T2598" i="15"/>
  <c r="L2598" i="15"/>
  <c r="M2598" i="15"/>
  <c r="X2598" i="15"/>
  <c r="T2599" i="15"/>
  <c r="L2599" i="15"/>
  <c r="M2599" i="15"/>
  <c r="X2599" i="15"/>
  <c r="T2600" i="15"/>
  <c r="L2600" i="15"/>
  <c r="M2600" i="15"/>
  <c r="X2600" i="15"/>
  <c r="T2601" i="15"/>
  <c r="L2601" i="15"/>
  <c r="M2601" i="15"/>
  <c r="X2601" i="15"/>
  <c r="T2602" i="15"/>
  <c r="L2602" i="15"/>
  <c r="M2602" i="15"/>
  <c r="X2602" i="15"/>
  <c r="T2603" i="15"/>
  <c r="L2603" i="15"/>
  <c r="M2603" i="15"/>
  <c r="X2603" i="15"/>
  <c r="T2604" i="15"/>
  <c r="L2604" i="15"/>
  <c r="M2604" i="15"/>
  <c r="X2604" i="15"/>
  <c r="T2605" i="15"/>
  <c r="L2605" i="15"/>
  <c r="M2605" i="15"/>
  <c r="X2605" i="15"/>
  <c r="T2606" i="15"/>
  <c r="L2606" i="15"/>
  <c r="M2606" i="15"/>
  <c r="X2606" i="15"/>
  <c r="T2607" i="15"/>
  <c r="L2607" i="15"/>
  <c r="M2607" i="15"/>
  <c r="X2607" i="15"/>
  <c r="T2608" i="15"/>
  <c r="L2608" i="15"/>
  <c r="M2608" i="15"/>
  <c r="X2608" i="15"/>
  <c r="T2609" i="15"/>
  <c r="L2609" i="15"/>
  <c r="M2609" i="15"/>
  <c r="X2609" i="15"/>
  <c r="T2610" i="15"/>
  <c r="L2610" i="15"/>
  <c r="M2610" i="15"/>
  <c r="X2610" i="15"/>
  <c r="T2611" i="15"/>
  <c r="L2611" i="15"/>
  <c r="M2611" i="15"/>
  <c r="X2611" i="15"/>
  <c r="T2612" i="15"/>
  <c r="L2612" i="15"/>
  <c r="M2612" i="15"/>
  <c r="X2612" i="15"/>
  <c r="T2613" i="15"/>
  <c r="L2613" i="15"/>
  <c r="M2613" i="15"/>
  <c r="X2613" i="15"/>
  <c r="T2614" i="15"/>
  <c r="L2614" i="15"/>
  <c r="M2614" i="15"/>
  <c r="X2614" i="15"/>
  <c r="T2615" i="15"/>
  <c r="L2615" i="15"/>
  <c r="M2615" i="15"/>
  <c r="X2615" i="15"/>
  <c r="T2616" i="15"/>
  <c r="L2616" i="15"/>
  <c r="M2616" i="15"/>
  <c r="X2616" i="15"/>
  <c r="T2617" i="15"/>
  <c r="L2617" i="15"/>
  <c r="M2617" i="15"/>
  <c r="X2617" i="15"/>
  <c r="T2618" i="15"/>
  <c r="L2618" i="15"/>
  <c r="M2618" i="15"/>
  <c r="X2618" i="15"/>
  <c r="T2619" i="15"/>
  <c r="L2619" i="15"/>
  <c r="M2619" i="15"/>
  <c r="X2619" i="15"/>
  <c r="T2620" i="15"/>
  <c r="L2620" i="15"/>
  <c r="M2620" i="15"/>
  <c r="X2620" i="15"/>
  <c r="T2621" i="15"/>
  <c r="L2621" i="15"/>
  <c r="M2621" i="15"/>
  <c r="X2621" i="15"/>
  <c r="T2622" i="15"/>
  <c r="L2622" i="15"/>
  <c r="M2622" i="15"/>
  <c r="X2622" i="15"/>
  <c r="T2623" i="15"/>
  <c r="L2623" i="15"/>
  <c r="M2623" i="15"/>
  <c r="X2623" i="15"/>
  <c r="T2624" i="15"/>
  <c r="L2624" i="15"/>
  <c r="M2624" i="15"/>
  <c r="X2624" i="15"/>
  <c r="T2625" i="15"/>
  <c r="L2625" i="15"/>
  <c r="M2625" i="15"/>
  <c r="X2625" i="15"/>
  <c r="T2626" i="15"/>
  <c r="L2626" i="15"/>
  <c r="M2626" i="15"/>
  <c r="X2626" i="15"/>
  <c r="T2627" i="15"/>
  <c r="L2627" i="15"/>
  <c r="M2627" i="15"/>
  <c r="X2627" i="15"/>
  <c r="T2628" i="15"/>
  <c r="L2628" i="15"/>
  <c r="M2628" i="15"/>
  <c r="X2628" i="15"/>
  <c r="T2629" i="15"/>
  <c r="L2629" i="15"/>
  <c r="M2629" i="15"/>
  <c r="X2629" i="15"/>
  <c r="T2630" i="15"/>
  <c r="L2630" i="15"/>
  <c r="M2630" i="15"/>
  <c r="X2630" i="15"/>
  <c r="T2631" i="15"/>
  <c r="L2631" i="15"/>
  <c r="M2631" i="15"/>
  <c r="X2631" i="15"/>
  <c r="T2632" i="15"/>
  <c r="L2632" i="15"/>
  <c r="M2632" i="15"/>
  <c r="X2632" i="15"/>
  <c r="T2633" i="15"/>
  <c r="L2633" i="15"/>
  <c r="M2633" i="15"/>
  <c r="X2633" i="15"/>
  <c r="T2634" i="15"/>
  <c r="L2634" i="15"/>
  <c r="M2634" i="15"/>
  <c r="X2634" i="15"/>
  <c r="T2635" i="15"/>
  <c r="L2635" i="15"/>
  <c r="M2635" i="15"/>
  <c r="X2635" i="15"/>
  <c r="T2636" i="15"/>
  <c r="L2636" i="15"/>
  <c r="M2636" i="15"/>
  <c r="X2636" i="15"/>
  <c r="T2637" i="15"/>
  <c r="L2637" i="15"/>
  <c r="M2637" i="15"/>
  <c r="X2637" i="15"/>
  <c r="T2638" i="15"/>
  <c r="L2638" i="15"/>
  <c r="M2638" i="15"/>
  <c r="X2638" i="15"/>
  <c r="T2639" i="15"/>
  <c r="L2639" i="15"/>
  <c r="M2639" i="15"/>
  <c r="X2639" i="15"/>
  <c r="T2640" i="15"/>
  <c r="L2640" i="15"/>
  <c r="M2640" i="15"/>
  <c r="X2640" i="15"/>
  <c r="T2641" i="15"/>
  <c r="L2641" i="15"/>
  <c r="M2641" i="15"/>
  <c r="X2641" i="15"/>
  <c r="T2642" i="15"/>
  <c r="L2642" i="15"/>
  <c r="M2642" i="15"/>
  <c r="X2642" i="15"/>
  <c r="T2643" i="15"/>
  <c r="L2643" i="15"/>
  <c r="M2643" i="15"/>
  <c r="X2643" i="15"/>
  <c r="T2644" i="15"/>
  <c r="L2644" i="15"/>
  <c r="M2644" i="15"/>
  <c r="X2644" i="15"/>
  <c r="T2645" i="15"/>
  <c r="L2645" i="15"/>
  <c r="M2645" i="15"/>
  <c r="X2645" i="15"/>
  <c r="T2646" i="15"/>
  <c r="L2646" i="15"/>
  <c r="M2646" i="15"/>
  <c r="X2646" i="15"/>
  <c r="T2647" i="15"/>
  <c r="L2647" i="15"/>
  <c r="M2647" i="15"/>
  <c r="X2647" i="15"/>
  <c r="T2648" i="15"/>
  <c r="L2648" i="15"/>
  <c r="M2648" i="15"/>
  <c r="X2648" i="15"/>
  <c r="T2649" i="15"/>
  <c r="L2649" i="15"/>
  <c r="M2649" i="15"/>
  <c r="X2649" i="15"/>
  <c r="T2650" i="15"/>
  <c r="L2650" i="15"/>
  <c r="M2650" i="15"/>
  <c r="X2650" i="15"/>
  <c r="T2651" i="15"/>
  <c r="L2651" i="15"/>
  <c r="M2651" i="15"/>
  <c r="X2651" i="15"/>
  <c r="T2652" i="15"/>
  <c r="L2652" i="15"/>
  <c r="M2652" i="15"/>
  <c r="X2652" i="15"/>
  <c r="T2653" i="15"/>
  <c r="L2653" i="15"/>
  <c r="M2653" i="15"/>
  <c r="X2653" i="15"/>
  <c r="T2654" i="15"/>
  <c r="L2654" i="15"/>
  <c r="M2654" i="15"/>
  <c r="X2654" i="15"/>
  <c r="T2655" i="15"/>
  <c r="L2655" i="15"/>
  <c r="M2655" i="15"/>
  <c r="X2655" i="15"/>
  <c r="T2656" i="15"/>
  <c r="L2656" i="15"/>
  <c r="M2656" i="15"/>
  <c r="X2656" i="15"/>
  <c r="T2657" i="15"/>
  <c r="L2657" i="15"/>
  <c r="M2657" i="15"/>
  <c r="X2657" i="15"/>
  <c r="T2658" i="15"/>
  <c r="L2658" i="15"/>
  <c r="M2658" i="15"/>
  <c r="X2658" i="15"/>
  <c r="T2659" i="15"/>
  <c r="L2659" i="15"/>
  <c r="M2659" i="15"/>
  <c r="X2659" i="15"/>
  <c r="T2660" i="15"/>
  <c r="L2660" i="15"/>
  <c r="M2660" i="15"/>
  <c r="X2660" i="15"/>
  <c r="T2661" i="15"/>
  <c r="L2661" i="15"/>
  <c r="M2661" i="15"/>
  <c r="X2661" i="15"/>
  <c r="T2662" i="15"/>
  <c r="L2662" i="15"/>
  <c r="M2662" i="15"/>
  <c r="X2662" i="15"/>
  <c r="T2663" i="15"/>
  <c r="L2663" i="15"/>
  <c r="M2663" i="15"/>
  <c r="X2663" i="15"/>
  <c r="T2664" i="15"/>
  <c r="L2664" i="15"/>
  <c r="M2664" i="15"/>
  <c r="X2664" i="15"/>
  <c r="T2665" i="15"/>
  <c r="L2665" i="15"/>
  <c r="M2665" i="15"/>
  <c r="X2665" i="15"/>
  <c r="T2666" i="15"/>
  <c r="L2666" i="15"/>
  <c r="M2666" i="15"/>
  <c r="X2666" i="15"/>
  <c r="T2667" i="15"/>
  <c r="L2667" i="15"/>
  <c r="M2667" i="15"/>
  <c r="X2667" i="15"/>
  <c r="T2668" i="15"/>
  <c r="L2668" i="15"/>
  <c r="M2668" i="15"/>
  <c r="X2668" i="15"/>
  <c r="T2669" i="15"/>
  <c r="L2669" i="15"/>
  <c r="M2669" i="15"/>
  <c r="X2669" i="15"/>
  <c r="T2670" i="15"/>
  <c r="L2670" i="15"/>
  <c r="M2670" i="15"/>
  <c r="X2670" i="15"/>
  <c r="T2671" i="15"/>
  <c r="L2671" i="15"/>
  <c r="M2671" i="15"/>
  <c r="X2671" i="15"/>
  <c r="T2672" i="15"/>
  <c r="L2672" i="15"/>
  <c r="M2672" i="15"/>
  <c r="X2672" i="15"/>
  <c r="T2673" i="15"/>
  <c r="L2673" i="15"/>
  <c r="M2673" i="15"/>
  <c r="X2673" i="15"/>
  <c r="T2674" i="15"/>
  <c r="L2674" i="15"/>
  <c r="M2674" i="15"/>
  <c r="X2674" i="15"/>
  <c r="T2675" i="15"/>
  <c r="L2675" i="15"/>
  <c r="M2675" i="15"/>
  <c r="X2675" i="15"/>
  <c r="T2676" i="15"/>
  <c r="L2676" i="15"/>
  <c r="M2676" i="15"/>
  <c r="X2676" i="15"/>
  <c r="T2677" i="15"/>
  <c r="L2677" i="15"/>
  <c r="M2677" i="15"/>
  <c r="X2677" i="15"/>
  <c r="T2678" i="15"/>
  <c r="L2678" i="15"/>
  <c r="M2678" i="15"/>
  <c r="X2678" i="15"/>
  <c r="T2679" i="15"/>
  <c r="L2679" i="15"/>
  <c r="M2679" i="15"/>
  <c r="X2679" i="15"/>
  <c r="T2680" i="15"/>
  <c r="L2680" i="15"/>
  <c r="M2680" i="15"/>
  <c r="X2680" i="15"/>
  <c r="T2681" i="15"/>
  <c r="L2681" i="15"/>
  <c r="M2681" i="15"/>
  <c r="X2681" i="15"/>
  <c r="T2682" i="15"/>
  <c r="L2682" i="15"/>
  <c r="M2682" i="15"/>
  <c r="X2682" i="15"/>
  <c r="T2683" i="15"/>
  <c r="L2683" i="15"/>
  <c r="M2683" i="15"/>
  <c r="X2683" i="15"/>
  <c r="T2684" i="15"/>
  <c r="L2684" i="15"/>
  <c r="M2684" i="15"/>
  <c r="X2684" i="15"/>
  <c r="T2685" i="15"/>
  <c r="L2685" i="15"/>
  <c r="M2685" i="15"/>
  <c r="X2685" i="15"/>
  <c r="T2686" i="15"/>
  <c r="L2686" i="15"/>
  <c r="M2686" i="15"/>
  <c r="X2686" i="15"/>
  <c r="T2687" i="15"/>
  <c r="L2687" i="15"/>
  <c r="M2687" i="15"/>
  <c r="X2687" i="15"/>
  <c r="T2688" i="15"/>
  <c r="L2688" i="15"/>
  <c r="M2688" i="15"/>
  <c r="X2688" i="15"/>
  <c r="T2689" i="15"/>
  <c r="L2689" i="15"/>
  <c r="M2689" i="15"/>
  <c r="X2689" i="15"/>
  <c r="T2690" i="15"/>
  <c r="L2690" i="15"/>
  <c r="M2690" i="15"/>
  <c r="X2690" i="15"/>
  <c r="T2691" i="15"/>
  <c r="L2691" i="15"/>
  <c r="M2691" i="15"/>
  <c r="X2691" i="15"/>
  <c r="T2692" i="15"/>
  <c r="L2692" i="15"/>
  <c r="M2692" i="15"/>
  <c r="X2692" i="15"/>
  <c r="T2693" i="15"/>
  <c r="L2693" i="15"/>
  <c r="M2693" i="15"/>
  <c r="X2693" i="15"/>
  <c r="T2694" i="15"/>
  <c r="L2694" i="15"/>
  <c r="M2694" i="15"/>
  <c r="X2694" i="15"/>
  <c r="T2695" i="15"/>
  <c r="L2695" i="15"/>
  <c r="M2695" i="15"/>
  <c r="X2695" i="15"/>
  <c r="T2696" i="15"/>
  <c r="L2696" i="15"/>
  <c r="M2696" i="15"/>
  <c r="X2696" i="15"/>
  <c r="T2697" i="15"/>
  <c r="L2697" i="15"/>
  <c r="M2697" i="15"/>
  <c r="X2697" i="15"/>
  <c r="T2698" i="15"/>
  <c r="L2698" i="15"/>
  <c r="M2698" i="15"/>
  <c r="X2698" i="15"/>
  <c r="T2699" i="15"/>
  <c r="L2699" i="15"/>
  <c r="M2699" i="15"/>
  <c r="X2699" i="15"/>
  <c r="T2700" i="15"/>
  <c r="L2700" i="15"/>
  <c r="M2700" i="15"/>
  <c r="X2700" i="15"/>
  <c r="T2701" i="15"/>
  <c r="L2701" i="15"/>
  <c r="M2701" i="15"/>
  <c r="X2701" i="15"/>
  <c r="T2702" i="15"/>
  <c r="L2702" i="15"/>
  <c r="M2702" i="15"/>
  <c r="X2702" i="15"/>
  <c r="T2703" i="15"/>
  <c r="L2703" i="15"/>
  <c r="M2703" i="15"/>
  <c r="X2703" i="15"/>
  <c r="T2704" i="15"/>
  <c r="L2704" i="15"/>
  <c r="M2704" i="15"/>
  <c r="X2704" i="15"/>
  <c r="T2705" i="15"/>
  <c r="L2705" i="15"/>
  <c r="M2705" i="15"/>
  <c r="X2705" i="15"/>
  <c r="T2706" i="15"/>
  <c r="L2706" i="15"/>
  <c r="M2706" i="15"/>
  <c r="X2706" i="15"/>
  <c r="T2707" i="15"/>
  <c r="L2707" i="15"/>
  <c r="M2707" i="15"/>
  <c r="X2707" i="15"/>
  <c r="T2708" i="15"/>
  <c r="L2708" i="15"/>
  <c r="M2708" i="15"/>
  <c r="X2708" i="15"/>
  <c r="T2709" i="15"/>
  <c r="L2709" i="15"/>
  <c r="M2709" i="15"/>
  <c r="X2709" i="15"/>
  <c r="T2710" i="15"/>
  <c r="L2710" i="15"/>
  <c r="M2710" i="15"/>
  <c r="X2710" i="15"/>
  <c r="T2711" i="15"/>
  <c r="L2711" i="15"/>
  <c r="M2711" i="15"/>
  <c r="X2711" i="15"/>
  <c r="T2712" i="15"/>
  <c r="L2712" i="15"/>
  <c r="M2712" i="15"/>
  <c r="X2712" i="15"/>
  <c r="T2713" i="15"/>
  <c r="L2713" i="15"/>
  <c r="M2713" i="15"/>
  <c r="X2713" i="15"/>
  <c r="T2714" i="15"/>
  <c r="L2714" i="15"/>
  <c r="M2714" i="15"/>
  <c r="X2714" i="15"/>
  <c r="T2715" i="15"/>
  <c r="L2715" i="15"/>
  <c r="M2715" i="15"/>
  <c r="X2715" i="15"/>
  <c r="T2716" i="15"/>
  <c r="L2716" i="15"/>
  <c r="M2716" i="15"/>
  <c r="X2716" i="15"/>
  <c r="T2717" i="15"/>
  <c r="L2717" i="15"/>
  <c r="M2717" i="15"/>
  <c r="X2717" i="15"/>
  <c r="T2718" i="15"/>
  <c r="L2718" i="15"/>
  <c r="M2718" i="15"/>
  <c r="X2718" i="15"/>
  <c r="T2719" i="15"/>
  <c r="L2719" i="15"/>
  <c r="M2719" i="15"/>
  <c r="X2719" i="15"/>
  <c r="T2720" i="15"/>
  <c r="L2720" i="15"/>
  <c r="M2720" i="15"/>
  <c r="X2720" i="15"/>
  <c r="T2721" i="15"/>
  <c r="L2721" i="15"/>
  <c r="M2721" i="15"/>
  <c r="X2721" i="15"/>
  <c r="T2722" i="15"/>
  <c r="L2722" i="15"/>
  <c r="M2722" i="15"/>
  <c r="X2722" i="15"/>
  <c r="T2723" i="15"/>
  <c r="L2723" i="15"/>
  <c r="M2723" i="15"/>
  <c r="X2723" i="15"/>
  <c r="T2724" i="15"/>
  <c r="L2724" i="15"/>
  <c r="M2724" i="15"/>
  <c r="X2724" i="15"/>
  <c r="T2725" i="15"/>
  <c r="L2725" i="15"/>
  <c r="M2725" i="15"/>
  <c r="X2725" i="15"/>
  <c r="T2726" i="15"/>
  <c r="L2726" i="15"/>
  <c r="M2726" i="15"/>
  <c r="X2726" i="15"/>
  <c r="T2727" i="15"/>
  <c r="L2727" i="15"/>
  <c r="M2727" i="15"/>
  <c r="X2727" i="15"/>
  <c r="T2728" i="15"/>
  <c r="L2728" i="15"/>
  <c r="M2728" i="15"/>
  <c r="X2728" i="15"/>
  <c r="T2729" i="15"/>
  <c r="L2729" i="15"/>
  <c r="M2729" i="15"/>
  <c r="X2729" i="15"/>
  <c r="T2730" i="15"/>
  <c r="L2730" i="15"/>
  <c r="M2730" i="15"/>
  <c r="X2730" i="15"/>
  <c r="T2731" i="15"/>
  <c r="L2731" i="15"/>
  <c r="M2731" i="15"/>
  <c r="X2731" i="15"/>
  <c r="T2732" i="15"/>
  <c r="L2732" i="15"/>
  <c r="M2732" i="15"/>
  <c r="X2732" i="15"/>
  <c r="T2733" i="15"/>
  <c r="L2733" i="15"/>
  <c r="M2733" i="15"/>
  <c r="X2733" i="15"/>
  <c r="T2734" i="15"/>
  <c r="L2734" i="15"/>
  <c r="M2734" i="15"/>
  <c r="X2734" i="15"/>
  <c r="T2735" i="15"/>
  <c r="L2735" i="15"/>
  <c r="M2735" i="15"/>
  <c r="X2735" i="15"/>
  <c r="T2736" i="15"/>
  <c r="L2736" i="15"/>
  <c r="M2736" i="15"/>
  <c r="X2736" i="15"/>
  <c r="T2737" i="15"/>
  <c r="L2737" i="15"/>
  <c r="M2737" i="15"/>
  <c r="X2737" i="15"/>
  <c r="T2738" i="15"/>
  <c r="L2738" i="15"/>
  <c r="M2738" i="15"/>
  <c r="X2738" i="15"/>
  <c r="T2739" i="15"/>
  <c r="L2739" i="15"/>
  <c r="M2739" i="15"/>
  <c r="X2739" i="15"/>
  <c r="T2740" i="15"/>
  <c r="L2740" i="15"/>
  <c r="M2740" i="15"/>
  <c r="X2740" i="15"/>
  <c r="T2741" i="15"/>
  <c r="L2741" i="15"/>
  <c r="M2741" i="15"/>
  <c r="X2741" i="15"/>
  <c r="T2742" i="15"/>
  <c r="L2742" i="15"/>
  <c r="M2742" i="15"/>
  <c r="X2742" i="15"/>
  <c r="T2743" i="15"/>
  <c r="L2743" i="15"/>
  <c r="M2743" i="15"/>
  <c r="X2743" i="15"/>
  <c r="T2744" i="15"/>
  <c r="L2744" i="15"/>
  <c r="M2744" i="15"/>
  <c r="X2744" i="15"/>
  <c r="T2745" i="15"/>
  <c r="L2745" i="15"/>
  <c r="M2745" i="15"/>
  <c r="X2745" i="15"/>
  <c r="T2746" i="15"/>
  <c r="L2746" i="15"/>
  <c r="M2746" i="15"/>
  <c r="X2746" i="15"/>
  <c r="T2747" i="15"/>
  <c r="L2747" i="15"/>
  <c r="M2747" i="15"/>
  <c r="X2747" i="15"/>
  <c r="T2748" i="15"/>
  <c r="L2748" i="15"/>
  <c r="M2748" i="15"/>
  <c r="X2748" i="15"/>
  <c r="T2749" i="15"/>
  <c r="L2749" i="15"/>
  <c r="M2749" i="15"/>
  <c r="X2749" i="15"/>
  <c r="T2750" i="15"/>
  <c r="L2750" i="15"/>
  <c r="M2750" i="15"/>
  <c r="X2750" i="15"/>
  <c r="T2751" i="15"/>
  <c r="L2751" i="15"/>
  <c r="M2751" i="15"/>
  <c r="X2751" i="15"/>
  <c r="T2752" i="15"/>
  <c r="L2752" i="15"/>
  <c r="M2752" i="15"/>
  <c r="X2752" i="15"/>
  <c r="T2753" i="15"/>
  <c r="L2753" i="15"/>
  <c r="M2753" i="15"/>
  <c r="X2753" i="15"/>
  <c r="T2754" i="15"/>
  <c r="L2754" i="15"/>
  <c r="M2754" i="15"/>
  <c r="X2754" i="15"/>
  <c r="T2755" i="15"/>
  <c r="L2755" i="15"/>
  <c r="M2755" i="15"/>
  <c r="X2755" i="15"/>
  <c r="T2756" i="15"/>
  <c r="L2756" i="15"/>
  <c r="M2756" i="15"/>
  <c r="X2756" i="15"/>
  <c r="T2757" i="15"/>
  <c r="L2757" i="15"/>
  <c r="M2757" i="15"/>
  <c r="X2757" i="15"/>
  <c r="T2758" i="15"/>
  <c r="L2758" i="15"/>
  <c r="M2758" i="15"/>
  <c r="X2758" i="15"/>
  <c r="T2759" i="15"/>
  <c r="L2759" i="15"/>
  <c r="M2759" i="15"/>
  <c r="X2759" i="15"/>
  <c r="T2760" i="15"/>
  <c r="L2760" i="15"/>
  <c r="M2760" i="15"/>
  <c r="X2760" i="15"/>
  <c r="T2761" i="15"/>
  <c r="L2761" i="15"/>
  <c r="M2761" i="15"/>
  <c r="X2761" i="15"/>
  <c r="T2762" i="15"/>
  <c r="L2762" i="15"/>
  <c r="M2762" i="15"/>
  <c r="X2762" i="15"/>
  <c r="T2763" i="15"/>
  <c r="L2763" i="15"/>
  <c r="M2763" i="15"/>
  <c r="X2763" i="15"/>
  <c r="T2764" i="15"/>
  <c r="L2764" i="15"/>
  <c r="M2764" i="15"/>
  <c r="X2764" i="15"/>
  <c r="T2765" i="15"/>
  <c r="L2765" i="15"/>
  <c r="M2765" i="15"/>
  <c r="X2765" i="15"/>
  <c r="T2766" i="15"/>
  <c r="L2766" i="15"/>
  <c r="M2766" i="15"/>
  <c r="X2766" i="15"/>
  <c r="T2767" i="15"/>
  <c r="L2767" i="15"/>
  <c r="M2767" i="15"/>
  <c r="X2767" i="15"/>
  <c r="T2768" i="15"/>
  <c r="L2768" i="15"/>
  <c r="M2768" i="15"/>
  <c r="X2768" i="15"/>
  <c r="T2769" i="15"/>
  <c r="L2769" i="15"/>
  <c r="M2769" i="15"/>
  <c r="X2769" i="15"/>
  <c r="T2770" i="15"/>
  <c r="L2770" i="15"/>
  <c r="M2770" i="15"/>
  <c r="X2770" i="15"/>
  <c r="T2771" i="15"/>
  <c r="L2771" i="15"/>
  <c r="M2771" i="15"/>
  <c r="X2771" i="15"/>
  <c r="T2772" i="15"/>
  <c r="L2772" i="15"/>
  <c r="M2772" i="15"/>
  <c r="X2772" i="15"/>
  <c r="T2773" i="15"/>
  <c r="L2773" i="15"/>
  <c r="M2773" i="15"/>
  <c r="X2773" i="15"/>
  <c r="T2774" i="15"/>
  <c r="L2774" i="15"/>
  <c r="M2774" i="15"/>
  <c r="X2774" i="15"/>
  <c r="T2775" i="15"/>
  <c r="L2775" i="15"/>
  <c r="M2775" i="15"/>
  <c r="X2775" i="15"/>
  <c r="T2776" i="15"/>
  <c r="L2776" i="15"/>
  <c r="M2776" i="15"/>
  <c r="X2776" i="15"/>
  <c r="T2777" i="15"/>
  <c r="L2777" i="15"/>
  <c r="M2777" i="15"/>
  <c r="X2777" i="15"/>
  <c r="T2778" i="15"/>
  <c r="L2778" i="15"/>
  <c r="M2778" i="15"/>
  <c r="X2778" i="15"/>
  <c r="T2779" i="15"/>
  <c r="L2779" i="15"/>
  <c r="M2779" i="15"/>
  <c r="X2779" i="15"/>
  <c r="T2780" i="15"/>
  <c r="L2780" i="15"/>
  <c r="M2780" i="15"/>
  <c r="X2780" i="15"/>
  <c r="T2781" i="15"/>
  <c r="L2781" i="15"/>
  <c r="M2781" i="15"/>
  <c r="X2781" i="15"/>
  <c r="T2782" i="15"/>
  <c r="L2782" i="15"/>
  <c r="M2782" i="15"/>
  <c r="X2782" i="15"/>
  <c r="T2783" i="15"/>
  <c r="L2783" i="15"/>
  <c r="M2783" i="15"/>
  <c r="X2783" i="15"/>
  <c r="T2784" i="15"/>
  <c r="L2784" i="15"/>
  <c r="M2784" i="15"/>
  <c r="X2784" i="15"/>
  <c r="T2785" i="15"/>
  <c r="L2785" i="15"/>
  <c r="M2785" i="15"/>
  <c r="X2785" i="15"/>
  <c r="T2786" i="15"/>
  <c r="L2786" i="15"/>
  <c r="M2786" i="15"/>
  <c r="X2786" i="15"/>
  <c r="T2787" i="15"/>
  <c r="L2787" i="15"/>
  <c r="M2787" i="15"/>
  <c r="X2787" i="15"/>
  <c r="T2788" i="15"/>
  <c r="L2788" i="15"/>
  <c r="M2788" i="15"/>
  <c r="X2788" i="15"/>
  <c r="T2789" i="15"/>
  <c r="L2789" i="15"/>
  <c r="M2789" i="15"/>
  <c r="X2789" i="15"/>
  <c r="T2790" i="15"/>
  <c r="L2790" i="15"/>
  <c r="M2790" i="15"/>
  <c r="X2790" i="15"/>
  <c r="T2791" i="15"/>
  <c r="L2791" i="15"/>
  <c r="M2791" i="15"/>
  <c r="X2791" i="15"/>
  <c r="T2792" i="15"/>
  <c r="L2792" i="15"/>
  <c r="M2792" i="15"/>
  <c r="X2792" i="15"/>
  <c r="T2793" i="15"/>
  <c r="L2793" i="15"/>
  <c r="M2793" i="15"/>
  <c r="X2793" i="15"/>
  <c r="T2794" i="15"/>
  <c r="L2794" i="15"/>
  <c r="M2794" i="15"/>
  <c r="X2794" i="15"/>
  <c r="T2795" i="15"/>
  <c r="L2795" i="15"/>
  <c r="M2795" i="15"/>
  <c r="X2795" i="15"/>
  <c r="T2796" i="15"/>
  <c r="L2796" i="15"/>
  <c r="M2796" i="15"/>
  <c r="X2796" i="15"/>
  <c r="T2797" i="15"/>
  <c r="L2797" i="15"/>
  <c r="M2797" i="15"/>
  <c r="X2797" i="15"/>
  <c r="T2798" i="15"/>
  <c r="L2798" i="15"/>
  <c r="M2798" i="15"/>
  <c r="X2798" i="15"/>
  <c r="T2799" i="15"/>
  <c r="L2799" i="15"/>
  <c r="M2799" i="15"/>
  <c r="X2799" i="15"/>
  <c r="T2800" i="15"/>
  <c r="L2800" i="15"/>
  <c r="M2800" i="15"/>
  <c r="X2800" i="15"/>
  <c r="T2801" i="15"/>
  <c r="L2801" i="15"/>
  <c r="M2801" i="15"/>
  <c r="X2801" i="15"/>
  <c r="T2802" i="15"/>
  <c r="L2802" i="15"/>
  <c r="M2802" i="15"/>
  <c r="X2802" i="15"/>
  <c r="T2803" i="15"/>
  <c r="L2803" i="15"/>
  <c r="M2803" i="15"/>
  <c r="X2803" i="15"/>
  <c r="T2804" i="15"/>
  <c r="L2804" i="15"/>
  <c r="M2804" i="15"/>
  <c r="X2804" i="15"/>
  <c r="T2805" i="15"/>
  <c r="L2805" i="15"/>
  <c r="M2805" i="15"/>
  <c r="X2805" i="15"/>
  <c r="T2806" i="15"/>
  <c r="L2806" i="15"/>
  <c r="M2806" i="15"/>
  <c r="X2806" i="15"/>
  <c r="T2807" i="15"/>
  <c r="L2807" i="15"/>
  <c r="M2807" i="15"/>
  <c r="X2807" i="15"/>
  <c r="T2808" i="15"/>
  <c r="L2808" i="15"/>
  <c r="M2808" i="15"/>
  <c r="X2808" i="15"/>
  <c r="T2809" i="15"/>
  <c r="L2809" i="15"/>
  <c r="M2809" i="15"/>
  <c r="X2809" i="15"/>
  <c r="T2810" i="15"/>
  <c r="L2810" i="15"/>
  <c r="M2810" i="15"/>
  <c r="X2810" i="15"/>
  <c r="T2811" i="15"/>
  <c r="L2811" i="15"/>
  <c r="M2811" i="15"/>
  <c r="X2811" i="15"/>
  <c r="T2812" i="15"/>
  <c r="L2812" i="15"/>
  <c r="M2812" i="15"/>
  <c r="X2812" i="15"/>
  <c r="T2813" i="15"/>
  <c r="L2813" i="15"/>
  <c r="M2813" i="15"/>
  <c r="X2813" i="15"/>
  <c r="T2814" i="15"/>
  <c r="L2814" i="15"/>
  <c r="M2814" i="15"/>
  <c r="X2814" i="15"/>
  <c r="T2815" i="15"/>
  <c r="L2815" i="15"/>
  <c r="M2815" i="15"/>
  <c r="X2815" i="15"/>
  <c r="T2816" i="15"/>
  <c r="L2816" i="15"/>
  <c r="M2816" i="15"/>
  <c r="X2816" i="15"/>
  <c r="T2817" i="15"/>
  <c r="L2817" i="15"/>
  <c r="M2817" i="15"/>
  <c r="X2817" i="15"/>
  <c r="T2818" i="15"/>
  <c r="L2818" i="15"/>
  <c r="M2818" i="15"/>
  <c r="X2818" i="15"/>
  <c r="T2819" i="15"/>
  <c r="L2819" i="15"/>
  <c r="M2819" i="15"/>
  <c r="X2819" i="15"/>
  <c r="T2820" i="15"/>
  <c r="L2820" i="15"/>
  <c r="M2820" i="15"/>
  <c r="X2820" i="15"/>
  <c r="T2821" i="15"/>
  <c r="L2821" i="15"/>
  <c r="M2821" i="15"/>
  <c r="X2821" i="15"/>
  <c r="T2822" i="15"/>
  <c r="L2822" i="15"/>
  <c r="M2822" i="15"/>
  <c r="X2822" i="15"/>
  <c r="T2823" i="15"/>
  <c r="L2823" i="15"/>
  <c r="M2823" i="15"/>
  <c r="X2823" i="15"/>
  <c r="T2824" i="15"/>
  <c r="L2824" i="15"/>
  <c r="M2824" i="15"/>
  <c r="X2824" i="15"/>
  <c r="T2825" i="15"/>
  <c r="L2825" i="15"/>
  <c r="M2825" i="15"/>
  <c r="X2825" i="15"/>
  <c r="T2826" i="15"/>
  <c r="L2826" i="15"/>
  <c r="M2826" i="15"/>
  <c r="X2826" i="15"/>
  <c r="T2827" i="15"/>
  <c r="L2827" i="15"/>
  <c r="M2827" i="15"/>
  <c r="X2827" i="15"/>
  <c r="T2828" i="15"/>
  <c r="L2828" i="15"/>
  <c r="M2828" i="15"/>
  <c r="X2828" i="15"/>
  <c r="T2829" i="15"/>
  <c r="L2829" i="15"/>
  <c r="M2829" i="15"/>
  <c r="X2829" i="15"/>
  <c r="T2830" i="15"/>
  <c r="L2830" i="15"/>
  <c r="M2830" i="15"/>
  <c r="X2830" i="15"/>
  <c r="T2831" i="15"/>
  <c r="L2831" i="15"/>
  <c r="M2831" i="15"/>
  <c r="X2831" i="15"/>
  <c r="T2832" i="15"/>
  <c r="L2832" i="15"/>
  <c r="M2832" i="15"/>
  <c r="X2832" i="15"/>
  <c r="T2833" i="15"/>
  <c r="L2833" i="15"/>
  <c r="M2833" i="15"/>
  <c r="X2833" i="15"/>
  <c r="T2834" i="15"/>
  <c r="L2834" i="15"/>
  <c r="M2834" i="15"/>
  <c r="X2834" i="15"/>
  <c r="T2835" i="15"/>
  <c r="L2835" i="15"/>
  <c r="M2835" i="15"/>
  <c r="X2835" i="15"/>
  <c r="T2836" i="15"/>
  <c r="L2836" i="15"/>
  <c r="M2836" i="15"/>
  <c r="X2836" i="15"/>
  <c r="T2837" i="15"/>
  <c r="L2837" i="15"/>
  <c r="M2837" i="15"/>
  <c r="X2837" i="15"/>
  <c r="T2838" i="15"/>
  <c r="L2838" i="15"/>
  <c r="M2838" i="15"/>
  <c r="X2838" i="15"/>
  <c r="T2839" i="15"/>
  <c r="L2839" i="15"/>
  <c r="M2839" i="15"/>
  <c r="X2839" i="15"/>
  <c r="T2840" i="15"/>
  <c r="L2840" i="15"/>
  <c r="M2840" i="15"/>
  <c r="X2840" i="15"/>
  <c r="T2841" i="15"/>
  <c r="L2841" i="15"/>
  <c r="M2841" i="15"/>
  <c r="X2841" i="15"/>
  <c r="T2842" i="15"/>
  <c r="L2842" i="15"/>
  <c r="M2842" i="15"/>
  <c r="X2842" i="15"/>
  <c r="T2843" i="15"/>
  <c r="L2843" i="15"/>
  <c r="M2843" i="15"/>
  <c r="X2843" i="15"/>
  <c r="T2844" i="15"/>
  <c r="L2844" i="15"/>
  <c r="M2844" i="15"/>
  <c r="X2844" i="15"/>
  <c r="T2845" i="15"/>
  <c r="L2845" i="15"/>
  <c r="M2845" i="15"/>
  <c r="X2845" i="15"/>
  <c r="T2846" i="15"/>
  <c r="L2846" i="15"/>
  <c r="M2846" i="15"/>
  <c r="X2846" i="15"/>
  <c r="T2847" i="15"/>
  <c r="L2847" i="15"/>
  <c r="M2847" i="15"/>
  <c r="X2847" i="15"/>
  <c r="T2848" i="15"/>
  <c r="L2848" i="15"/>
  <c r="M2848" i="15"/>
  <c r="X2848" i="15"/>
  <c r="T2849" i="15"/>
  <c r="L2849" i="15"/>
  <c r="M2849" i="15"/>
  <c r="X2849" i="15"/>
  <c r="T2850" i="15"/>
  <c r="L2850" i="15"/>
  <c r="M2850" i="15"/>
  <c r="X2850" i="15"/>
  <c r="T2851" i="15"/>
  <c r="L2851" i="15"/>
  <c r="M2851" i="15"/>
  <c r="X2851" i="15"/>
  <c r="T2852" i="15"/>
  <c r="L2852" i="15"/>
  <c r="M2852" i="15"/>
  <c r="X2852" i="15"/>
  <c r="T2853" i="15"/>
  <c r="L2853" i="15"/>
  <c r="M2853" i="15"/>
  <c r="X2853" i="15"/>
  <c r="T2854" i="15"/>
  <c r="L2854" i="15"/>
  <c r="M2854" i="15"/>
  <c r="X2854" i="15"/>
  <c r="T2855" i="15"/>
  <c r="L2855" i="15"/>
  <c r="M2855" i="15"/>
  <c r="X2855" i="15"/>
  <c r="T2856" i="15"/>
  <c r="L2856" i="15"/>
  <c r="M2856" i="15"/>
  <c r="X2856" i="15"/>
  <c r="T2857" i="15"/>
  <c r="L2857" i="15"/>
  <c r="M2857" i="15"/>
  <c r="X2857" i="15"/>
  <c r="T2858" i="15"/>
  <c r="L2858" i="15"/>
  <c r="M2858" i="15"/>
  <c r="X2858" i="15"/>
  <c r="T2859" i="15"/>
  <c r="L2859" i="15"/>
  <c r="M2859" i="15"/>
  <c r="X2859" i="15"/>
  <c r="T2860" i="15"/>
  <c r="L2860" i="15"/>
  <c r="M2860" i="15"/>
  <c r="X2860" i="15"/>
  <c r="T2861" i="15"/>
  <c r="L2861" i="15"/>
  <c r="M2861" i="15"/>
  <c r="X2861" i="15"/>
  <c r="T2862" i="15"/>
  <c r="L2862" i="15"/>
  <c r="M2862" i="15"/>
  <c r="X2862" i="15"/>
  <c r="T2863" i="15"/>
  <c r="L2863" i="15"/>
  <c r="M2863" i="15"/>
  <c r="X2863" i="15"/>
  <c r="T2864" i="15"/>
  <c r="L2864" i="15"/>
  <c r="M2864" i="15"/>
  <c r="X2864" i="15"/>
  <c r="T2865" i="15"/>
  <c r="L2865" i="15"/>
  <c r="M2865" i="15"/>
  <c r="X2865" i="15"/>
  <c r="T2866" i="15"/>
  <c r="L2866" i="15"/>
  <c r="M2866" i="15"/>
  <c r="X2866" i="15"/>
  <c r="T2867" i="15"/>
  <c r="L2867" i="15"/>
  <c r="M2867" i="15"/>
  <c r="X2867" i="15"/>
  <c r="T2868" i="15"/>
  <c r="L2868" i="15"/>
  <c r="M2868" i="15"/>
  <c r="X2868" i="15"/>
  <c r="T2869" i="15"/>
  <c r="L2869" i="15"/>
  <c r="M2869" i="15"/>
  <c r="X2869" i="15"/>
  <c r="T2870" i="15"/>
  <c r="L2870" i="15"/>
  <c r="M2870" i="15"/>
  <c r="X2870" i="15"/>
  <c r="T2871" i="15"/>
  <c r="L2871" i="15"/>
  <c r="M2871" i="15"/>
  <c r="X2871" i="15"/>
  <c r="T2872" i="15"/>
  <c r="L2872" i="15"/>
  <c r="M2872" i="15"/>
  <c r="X2872" i="15"/>
  <c r="T2873" i="15"/>
  <c r="L2873" i="15"/>
  <c r="M2873" i="15"/>
  <c r="X2873" i="15"/>
  <c r="T2874" i="15"/>
  <c r="L2874" i="15"/>
  <c r="M2874" i="15"/>
  <c r="X2874" i="15"/>
  <c r="T2875" i="15"/>
  <c r="L2875" i="15"/>
  <c r="M2875" i="15"/>
  <c r="X2875" i="15"/>
  <c r="T2876" i="15"/>
  <c r="L2876" i="15"/>
  <c r="M2876" i="15"/>
  <c r="X2876" i="15"/>
  <c r="T2877" i="15"/>
  <c r="L2877" i="15"/>
  <c r="M2877" i="15"/>
  <c r="X2877" i="15"/>
  <c r="T2878" i="15"/>
  <c r="L2878" i="15"/>
  <c r="M2878" i="15"/>
  <c r="X2878" i="15"/>
  <c r="T2879" i="15"/>
  <c r="L2879" i="15"/>
  <c r="M2879" i="15"/>
  <c r="X2879" i="15"/>
  <c r="T2880" i="15"/>
  <c r="L2880" i="15"/>
  <c r="M2880" i="15"/>
  <c r="X2880" i="15"/>
  <c r="T2881" i="15"/>
  <c r="L2881" i="15"/>
  <c r="M2881" i="15"/>
  <c r="X2881" i="15"/>
  <c r="T2882" i="15"/>
  <c r="L2882" i="15"/>
  <c r="M2882" i="15"/>
  <c r="X2882" i="15"/>
  <c r="T2883" i="15"/>
  <c r="L2883" i="15"/>
  <c r="M2883" i="15"/>
  <c r="X2883" i="15"/>
  <c r="T2884" i="15"/>
  <c r="L2884" i="15"/>
  <c r="M2884" i="15"/>
  <c r="X2884" i="15"/>
  <c r="T2885" i="15"/>
  <c r="L2885" i="15"/>
  <c r="M2885" i="15"/>
  <c r="X2885" i="15"/>
  <c r="T2886" i="15"/>
  <c r="L2886" i="15"/>
  <c r="M2886" i="15"/>
  <c r="X2886" i="15"/>
  <c r="T2887" i="15"/>
  <c r="L2887" i="15"/>
  <c r="M2887" i="15"/>
  <c r="X2887" i="15"/>
  <c r="T2888" i="15"/>
  <c r="L2888" i="15"/>
  <c r="M2888" i="15"/>
  <c r="X2888" i="15"/>
  <c r="T2889" i="15"/>
  <c r="L2889" i="15"/>
  <c r="M2889" i="15"/>
  <c r="X2889" i="15"/>
  <c r="T2890" i="15"/>
  <c r="L2890" i="15"/>
  <c r="M2890" i="15"/>
  <c r="X2890" i="15"/>
  <c r="T2891" i="15"/>
  <c r="L2891" i="15"/>
  <c r="M2891" i="15"/>
  <c r="X2891" i="15"/>
  <c r="T2892" i="15"/>
  <c r="L2892" i="15"/>
  <c r="M2892" i="15"/>
  <c r="X2892" i="15"/>
  <c r="T2893" i="15"/>
  <c r="L2893" i="15"/>
  <c r="M2893" i="15"/>
  <c r="X2893" i="15"/>
  <c r="T2894" i="15"/>
  <c r="L2894" i="15"/>
  <c r="M2894" i="15"/>
  <c r="X2894" i="15"/>
  <c r="T2895" i="15"/>
  <c r="L2895" i="15"/>
  <c r="M2895" i="15"/>
  <c r="X2895" i="15"/>
  <c r="T2896" i="15"/>
  <c r="L2896" i="15"/>
  <c r="M2896" i="15"/>
  <c r="X2896" i="15"/>
  <c r="T2897" i="15"/>
  <c r="L2897" i="15"/>
  <c r="M2897" i="15"/>
  <c r="X2897" i="15"/>
  <c r="T2898" i="15"/>
  <c r="L2898" i="15"/>
  <c r="M2898" i="15"/>
  <c r="X2898" i="15"/>
  <c r="T2899" i="15"/>
  <c r="L2899" i="15"/>
  <c r="M2899" i="15"/>
  <c r="X2899" i="15"/>
  <c r="T2900" i="15"/>
  <c r="L2900" i="15"/>
  <c r="M2900" i="15"/>
  <c r="X2900" i="15"/>
  <c r="T2901" i="15"/>
  <c r="L2901" i="15"/>
  <c r="M2901" i="15"/>
  <c r="X2901" i="15"/>
  <c r="T2902" i="15"/>
  <c r="L2902" i="15"/>
  <c r="M2902" i="15"/>
  <c r="X2902" i="15"/>
  <c r="T2903" i="15"/>
  <c r="L2903" i="15"/>
  <c r="M2903" i="15"/>
  <c r="X2903" i="15"/>
  <c r="T2904" i="15"/>
  <c r="L2904" i="15"/>
  <c r="M2904" i="15"/>
  <c r="X2904" i="15"/>
  <c r="T2905" i="15"/>
  <c r="L2905" i="15"/>
  <c r="M2905" i="15"/>
  <c r="X2905" i="15"/>
  <c r="T2906" i="15"/>
  <c r="L2906" i="15"/>
  <c r="M2906" i="15"/>
  <c r="X2906" i="15"/>
  <c r="T2907" i="15"/>
  <c r="L2907" i="15"/>
  <c r="M2907" i="15"/>
  <c r="X2907" i="15"/>
  <c r="T2908" i="15"/>
  <c r="L2908" i="15"/>
  <c r="M2908" i="15"/>
  <c r="X2908" i="15"/>
  <c r="T2909" i="15"/>
  <c r="L2909" i="15"/>
  <c r="M2909" i="15"/>
  <c r="X2909" i="15"/>
  <c r="T2910" i="15"/>
  <c r="L2910" i="15"/>
  <c r="M2910" i="15"/>
  <c r="X2910" i="15"/>
  <c r="T2911" i="15"/>
  <c r="L2911" i="15"/>
  <c r="M2911" i="15"/>
  <c r="X2911" i="15"/>
  <c r="T2912" i="15"/>
  <c r="L2912" i="15"/>
  <c r="M2912" i="15"/>
  <c r="X2912" i="15"/>
  <c r="T2913" i="15"/>
  <c r="L2913" i="15"/>
  <c r="M2913" i="15"/>
  <c r="X2913" i="15"/>
  <c r="T2914" i="15"/>
  <c r="L2914" i="15"/>
  <c r="M2914" i="15"/>
  <c r="X2914" i="15"/>
  <c r="T2915" i="15"/>
  <c r="L2915" i="15"/>
  <c r="M2915" i="15"/>
  <c r="X2915" i="15"/>
  <c r="T2916" i="15"/>
  <c r="L2916" i="15"/>
  <c r="M2916" i="15"/>
  <c r="X2916" i="15"/>
  <c r="T2917" i="15"/>
  <c r="L2917" i="15"/>
  <c r="M2917" i="15"/>
  <c r="X2917" i="15"/>
  <c r="T2918" i="15"/>
  <c r="L2918" i="15"/>
  <c r="M2918" i="15"/>
  <c r="X2918" i="15"/>
  <c r="T2919" i="15"/>
  <c r="L2919" i="15"/>
  <c r="M2919" i="15"/>
  <c r="X2919" i="15"/>
  <c r="T2920" i="15"/>
  <c r="L2920" i="15"/>
  <c r="M2920" i="15"/>
  <c r="X2920" i="15"/>
  <c r="T2921" i="15"/>
  <c r="L2921" i="15"/>
  <c r="M2921" i="15"/>
  <c r="X2921" i="15"/>
  <c r="T2922" i="15"/>
  <c r="L2922" i="15"/>
  <c r="M2922" i="15"/>
  <c r="X2922" i="15"/>
  <c r="T2923" i="15"/>
  <c r="L2923" i="15"/>
  <c r="M2923" i="15"/>
  <c r="X2923" i="15"/>
  <c r="T2924" i="15"/>
  <c r="L2924" i="15"/>
  <c r="M2924" i="15"/>
  <c r="X2924" i="15"/>
  <c r="T2925" i="15"/>
  <c r="L2925" i="15"/>
  <c r="M2925" i="15"/>
  <c r="X2925" i="15"/>
  <c r="T2926" i="15"/>
  <c r="L2926" i="15"/>
  <c r="M2926" i="15"/>
  <c r="X2926" i="15"/>
  <c r="T2927" i="15"/>
  <c r="L2927" i="15"/>
  <c r="M2927" i="15"/>
  <c r="X2927" i="15"/>
  <c r="T2928" i="15"/>
  <c r="L2928" i="15"/>
  <c r="M2928" i="15"/>
  <c r="X2928" i="15"/>
  <c r="T2929" i="15"/>
  <c r="L2929" i="15"/>
  <c r="M2929" i="15"/>
  <c r="X2929" i="15"/>
  <c r="T2930" i="15"/>
  <c r="L2930" i="15"/>
  <c r="M2930" i="15"/>
  <c r="X2930" i="15"/>
  <c r="T2931" i="15"/>
  <c r="L2931" i="15"/>
  <c r="M2931" i="15"/>
  <c r="X2931" i="15"/>
  <c r="T2932" i="15"/>
  <c r="L2932" i="15"/>
  <c r="M2932" i="15"/>
  <c r="X2932" i="15"/>
  <c r="T2933" i="15"/>
  <c r="L2933" i="15"/>
  <c r="M2933" i="15"/>
  <c r="X2933" i="15"/>
  <c r="T2934" i="15"/>
  <c r="L2934" i="15"/>
  <c r="M2934" i="15"/>
  <c r="X2934" i="15"/>
  <c r="T2935" i="15"/>
  <c r="L2935" i="15"/>
  <c r="M2935" i="15"/>
  <c r="X2935" i="15"/>
  <c r="T2936" i="15"/>
  <c r="L2936" i="15"/>
  <c r="M2936" i="15"/>
  <c r="X2936" i="15"/>
  <c r="T2937" i="15"/>
  <c r="L2937" i="15"/>
  <c r="M2937" i="15"/>
  <c r="X2937" i="15"/>
  <c r="T2938" i="15"/>
  <c r="L2938" i="15"/>
  <c r="M2938" i="15"/>
  <c r="X2938" i="15"/>
  <c r="T2939" i="15"/>
  <c r="L2939" i="15"/>
  <c r="M2939" i="15"/>
  <c r="X2939" i="15"/>
  <c r="T2940" i="15"/>
  <c r="L2940" i="15"/>
  <c r="M2940" i="15"/>
  <c r="X2940" i="15"/>
  <c r="T2941" i="15"/>
  <c r="L2941" i="15"/>
  <c r="M2941" i="15"/>
  <c r="X2941" i="15"/>
  <c r="T2942" i="15"/>
  <c r="L2942" i="15"/>
  <c r="M2942" i="15"/>
  <c r="X2942" i="15"/>
  <c r="T2943" i="15"/>
  <c r="L2943" i="15"/>
  <c r="M2943" i="15"/>
  <c r="X2943" i="15"/>
  <c r="T2944" i="15"/>
  <c r="L2944" i="15"/>
  <c r="M2944" i="15"/>
  <c r="X2944" i="15"/>
  <c r="T2945" i="15"/>
  <c r="L2945" i="15"/>
  <c r="M2945" i="15"/>
  <c r="X2945" i="15"/>
  <c r="T2946" i="15"/>
  <c r="L2946" i="15"/>
  <c r="M2946" i="15"/>
  <c r="X2946" i="15"/>
  <c r="T2947" i="15"/>
  <c r="L2947" i="15"/>
  <c r="M2947" i="15"/>
  <c r="X2947" i="15"/>
  <c r="T2948" i="15"/>
  <c r="L2948" i="15"/>
  <c r="M2948" i="15"/>
  <c r="X2948" i="15"/>
  <c r="T2949" i="15"/>
  <c r="L2949" i="15"/>
  <c r="M2949" i="15"/>
  <c r="X2949" i="15"/>
  <c r="T2950" i="15"/>
  <c r="L2950" i="15"/>
  <c r="M2950" i="15"/>
  <c r="X2950" i="15"/>
  <c r="T2951" i="15"/>
  <c r="L2951" i="15"/>
  <c r="M2951" i="15"/>
  <c r="X2951" i="15"/>
  <c r="T2952" i="15"/>
  <c r="L2952" i="15"/>
  <c r="M2952" i="15"/>
  <c r="X2952" i="15"/>
  <c r="T2953" i="15"/>
  <c r="L2953" i="15"/>
  <c r="M2953" i="15"/>
  <c r="X2953" i="15"/>
  <c r="T2954" i="15"/>
  <c r="L2954" i="15"/>
  <c r="M2954" i="15"/>
  <c r="X2954" i="15"/>
  <c r="T2955" i="15"/>
  <c r="L2955" i="15"/>
  <c r="M2955" i="15"/>
  <c r="X2955" i="15"/>
  <c r="T2956" i="15"/>
  <c r="L2956" i="15"/>
  <c r="M2956" i="15"/>
  <c r="X2956" i="15"/>
  <c r="T2957" i="15"/>
  <c r="L2957" i="15"/>
  <c r="M2957" i="15"/>
  <c r="X2957" i="15"/>
  <c r="T2958" i="15"/>
  <c r="L2958" i="15"/>
  <c r="M2958" i="15"/>
  <c r="X2958" i="15"/>
  <c r="T2959" i="15"/>
  <c r="L2959" i="15"/>
  <c r="M2959" i="15"/>
  <c r="X2959" i="15"/>
  <c r="T2960" i="15"/>
  <c r="L2960" i="15"/>
  <c r="M2960" i="15"/>
  <c r="X2960" i="15"/>
  <c r="T2961" i="15"/>
  <c r="L2961" i="15"/>
  <c r="M2961" i="15"/>
  <c r="X2961" i="15"/>
  <c r="T2962" i="15"/>
  <c r="L2962" i="15"/>
  <c r="M2962" i="15"/>
  <c r="X2962" i="15"/>
  <c r="T2963" i="15"/>
  <c r="L2963" i="15"/>
  <c r="M2963" i="15"/>
  <c r="X2963" i="15"/>
  <c r="T2964" i="15"/>
  <c r="L2964" i="15"/>
  <c r="M2964" i="15"/>
  <c r="X2964" i="15"/>
  <c r="T2965" i="15"/>
  <c r="L2965" i="15"/>
  <c r="M2965" i="15"/>
  <c r="X2965" i="15"/>
  <c r="T2966" i="15"/>
  <c r="L2966" i="15"/>
  <c r="M2966" i="15"/>
  <c r="X2966" i="15"/>
  <c r="T2967" i="15"/>
  <c r="L2967" i="15"/>
  <c r="M2967" i="15"/>
  <c r="X2967" i="15"/>
  <c r="T2968" i="15"/>
  <c r="L2968" i="15"/>
  <c r="M2968" i="15"/>
  <c r="X2968" i="15"/>
  <c r="T2969" i="15"/>
  <c r="L2969" i="15"/>
  <c r="M2969" i="15"/>
  <c r="X2969" i="15"/>
  <c r="T2970" i="15"/>
  <c r="L2970" i="15"/>
  <c r="M2970" i="15"/>
  <c r="X2970" i="15"/>
  <c r="T2971" i="15"/>
  <c r="L2971" i="15"/>
  <c r="M2971" i="15"/>
  <c r="X2971" i="15"/>
  <c r="T2972" i="15"/>
  <c r="L2972" i="15"/>
  <c r="M2972" i="15"/>
  <c r="X2972" i="15"/>
  <c r="T2973" i="15"/>
  <c r="L2973" i="15"/>
  <c r="M2973" i="15"/>
  <c r="X2973" i="15"/>
  <c r="T2974" i="15"/>
  <c r="L2974" i="15"/>
  <c r="M2974" i="15"/>
  <c r="X2974" i="15"/>
  <c r="T2975" i="15"/>
  <c r="L2975" i="15"/>
  <c r="M2975" i="15"/>
  <c r="X2975" i="15"/>
  <c r="T2976" i="15"/>
  <c r="L2976" i="15"/>
  <c r="M2976" i="15"/>
  <c r="X2976" i="15"/>
  <c r="T2977" i="15"/>
  <c r="L2977" i="15"/>
  <c r="M2977" i="15"/>
  <c r="X2977" i="15"/>
  <c r="T2978" i="15"/>
  <c r="L2978" i="15"/>
  <c r="M2978" i="15"/>
  <c r="X2978" i="15"/>
  <c r="T2979" i="15"/>
  <c r="L2979" i="15"/>
  <c r="M2979" i="15"/>
  <c r="X2979" i="15"/>
  <c r="T2980" i="15"/>
  <c r="L2980" i="15"/>
  <c r="M2980" i="15"/>
  <c r="X2980" i="15"/>
  <c r="T2981" i="15"/>
  <c r="L2981" i="15"/>
  <c r="M2981" i="15"/>
  <c r="X2981" i="15"/>
  <c r="T2982" i="15"/>
  <c r="L2982" i="15"/>
  <c r="M2982" i="15"/>
  <c r="X2982" i="15"/>
  <c r="T2983" i="15"/>
  <c r="L2983" i="15"/>
  <c r="M2983" i="15"/>
  <c r="X2983" i="15"/>
  <c r="T2984" i="15"/>
  <c r="L2984" i="15"/>
  <c r="M2984" i="15"/>
  <c r="X2984" i="15"/>
  <c r="T2985" i="15"/>
  <c r="L2985" i="15"/>
  <c r="M2985" i="15"/>
  <c r="X2985" i="15"/>
  <c r="T2986" i="15"/>
  <c r="L2986" i="15"/>
  <c r="M2986" i="15"/>
  <c r="X2986" i="15"/>
  <c r="T2987" i="15"/>
  <c r="L2987" i="15"/>
  <c r="M2987" i="15"/>
  <c r="X2987" i="15"/>
  <c r="T2988" i="15"/>
  <c r="L2988" i="15"/>
  <c r="M2988" i="15"/>
  <c r="X2988" i="15"/>
  <c r="T2989" i="15"/>
  <c r="L2989" i="15"/>
  <c r="M2989" i="15"/>
  <c r="X2989" i="15"/>
  <c r="T2990" i="15"/>
  <c r="L2990" i="15"/>
  <c r="M2990" i="15"/>
  <c r="X2990" i="15"/>
  <c r="T2991" i="15"/>
  <c r="L2991" i="15"/>
  <c r="M2991" i="15"/>
  <c r="X2991" i="15"/>
  <c r="T2992" i="15"/>
  <c r="L2992" i="15"/>
  <c r="M2992" i="15"/>
  <c r="X2992" i="15"/>
  <c r="T2993" i="15"/>
  <c r="L2993" i="15"/>
  <c r="M2993" i="15"/>
  <c r="X2993" i="15"/>
  <c r="T2994" i="15"/>
  <c r="L2994" i="15"/>
  <c r="M2994" i="15"/>
  <c r="X2994" i="15"/>
  <c r="T2995" i="15"/>
  <c r="L2995" i="15"/>
  <c r="M2995" i="15"/>
  <c r="X2995" i="15"/>
  <c r="T2996" i="15"/>
  <c r="L2996" i="15"/>
  <c r="M2996" i="15"/>
  <c r="X2996" i="15"/>
  <c r="T2997" i="15"/>
  <c r="L2997" i="15"/>
  <c r="M2997" i="15"/>
  <c r="X2997" i="15"/>
  <c r="T2998" i="15"/>
  <c r="L2998" i="15"/>
  <c r="M2998" i="15"/>
  <c r="X2998" i="15"/>
  <c r="T2999" i="15"/>
  <c r="L2999" i="15"/>
  <c r="M2999" i="15"/>
  <c r="X2999" i="15"/>
  <c r="T3000" i="15"/>
  <c r="L3000" i="15"/>
  <c r="M3000" i="15"/>
  <c r="X3000" i="15"/>
  <c r="T3001" i="15"/>
  <c r="L3001" i="15"/>
  <c r="M3001" i="15"/>
  <c r="X3001" i="15"/>
  <c r="T3002" i="15"/>
  <c r="L3002" i="15"/>
  <c r="M3002" i="15"/>
  <c r="X3002" i="15"/>
  <c r="T3003" i="15"/>
  <c r="L3003" i="15"/>
  <c r="M3003" i="15"/>
  <c r="X3003" i="15"/>
  <c r="T3004" i="15"/>
  <c r="L3004" i="15"/>
  <c r="M3004" i="15"/>
  <c r="X3004" i="15"/>
  <c r="T3005" i="15"/>
  <c r="L3005" i="15"/>
  <c r="M3005" i="15"/>
  <c r="X3005" i="15"/>
  <c r="T3006" i="15"/>
  <c r="L3006" i="15"/>
  <c r="M3006" i="15"/>
  <c r="X3006" i="15"/>
  <c r="T3007" i="15"/>
  <c r="L3007" i="15"/>
  <c r="M3007" i="15"/>
  <c r="X3007" i="15"/>
  <c r="T3008" i="15"/>
  <c r="L3008" i="15"/>
  <c r="M3008" i="15"/>
  <c r="X3008" i="15"/>
  <c r="T3009" i="15"/>
  <c r="L3009" i="15"/>
  <c r="M3009" i="15"/>
  <c r="X3009" i="15"/>
  <c r="T3010" i="15"/>
  <c r="L3010" i="15"/>
  <c r="M3010" i="15"/>
  <c r="X3010" i="15"/>
  <c r="T3011" i="15"/>
  <c r="L3011" i="15"/>
  <c r="M3011" i="15"/>
  <c r="X3011" i="15"/>
  <c r="T3012" i="15"/>
  <c r="L3012" i="15"/>
  <c r="M3012" i="15"/>
  <c r="X3012" i="15"/>
  <c r="T3013" i="15"/>
  <c r="L3013" i="15"/>
  <c r="M3013" i="15"/>
  <c r="X3013" i="15"/>
  <c r="T3014" i="15"/>
  <c r="L3014" i="15"/>
  <c r="M3014" i="15"/>
  <c r="X3014" i="15"/>
  <c r="T3015" i="15"/>
  <c r="L3015" i="15"/>
  <c r="M3015" i="15"/>
  <c r="X3015" i="15"/>
  <c r="T3016" i="15"/>
  <c r="L3016" i="15"/>
  <c r="M3016" i="15"/>
  <c r="X3016" i="15"/>
  <c r="T3017" i="15"/>
  <c r="L3017" i="15"/>
  <c r="M3017" i="15"/>
  <c r="X3017" i="15"/>
  <c r="T3018" i="15"/>
  <c r="L3018" i="15"/>
  <c r="M3018" i="15"/>
  <c r="X3018" i="15"/>
  <c r="T3019" i="15"/>
  <c r="L3019" i="15"/>
  <c r="M3019" i="15"/>
  <c r="X3019" i="15"/>
  <c r="T3020" i="15"/>
  <c r="L3020" i="15"/>
  <c r="M3020" i="15"/>
  <c r="X3020" i="15"/>
  <c r="T3021" i="15"/>
  <c r="L3021" i="15"/>
  <c r="M3021" i="15"/>
  <c r="X3021" i="15"/>
  <c r="T3022" i="15"/>
  <c r="L3022" i="15"/>
  <c r="M3022" i="15"/>
  <c r="X3022" i="15"/>
  <c r="T3023" i="15"/>
  <c r="L3023" i="15"/>
  <c r="M3023" i="15"/>
  <c r="X3023" i="15"/>
  <c r="T3024" i="15"/>
  <c r="L3024" i="15"/>
  <c r="M3024" i="15"/>
  <c r="X3024" i="15"/>
  <c r="T3025" i="15"/>
  <c r="L3025" i="15"/>
  <c r="M3025" i="15"/>
  <c r="X3025" i="15"/>
  <c r="T3026" i="15"/>
  <c r="L3026" i="15"/>
  <c r="M3026" i="15"/>
  <c r="X3026" i="15"/>
  <c r="T3027" i="15"/>
  <c r="L3027" i="15"/>
  <c r="M3027" i="15"/>
  <c r="X3027" i="15"/>
  <c r="T3028" i="15"/>
  <c r="L3028" i="15"/>
  <c r="M3028" i="15"/>
  <c r="X3028" i="15"/>
  <c r="T3029" i="15"/>
  <c r="L3029" i="15"/>
  <c r="M3029" i="15"/>
  <c r="X3029" i="15"/>
  <c r="T3030" i="15"/>
  <c r="L3030" i="15"/>
  <c r="M3030" i="15"/>
  <c r="X3030" i="15"/>
  <c r="T3031" i="15"/>
  <c r="L3031" i="15"/>
  <c r="M3031" i="15"/>
  <c r="X3031" i="15"/>
  <c r="T3032" i="15"/>
  <c r="L3032" i="15"/>
  <c r="M3032" i="15"/>
  <c r="X3032" i="15"/>
  <c r="T3033" i="15"/>
  <c r="L3033" i="15"/>
  <c r="M3033" i="15"/>
  <c r="X3033" i="15"/>
  <c r="T3034" i="15"/>
  <c r="L3034" i="15"/>
  <c r="M3034" i="15"/>
  <c r="X3034" i="15"/>
  <c r="T3035" i="15"/>
  <c r="L3035" i="15"/>
  <c r="M3035" i="15"/>
  <c r="X3035" i="15"/>
  <c r="T3036" i="15"/>
  <c r="L3036" i="15"/>
  <c r="M3036" i="15"/>
  <c r="X3036" i="15"/>
  <c r="T3037" i="15"/>
  <c r="L3037" i="15"/>
  <c r="M3037" i="15"/>
  <c r="X3037" i="15"/>
  <c r="T3038" i="15"/>
  <c r="L3038" i="15"/>
  <c r="M3038" i="15"/>
  <c r="X3038" i="15"/>
  <c r="T3039" i="15"/>
  <c r="L3039" i="15"/>
  <c r="M3039" i="15"/>
  <c r="X3039" i="15"/>
  <c r="T3040" i="15"/>
  <c r="L3040" i="15"/>
  <c r="M3040" i="15"/>
  <c r="X3040" i="15"/>
  <c r="T3041" i="15"/>
  <c r="L3041" i="15"/>
  <c r="M3041" i="15"/>
  <c r="X3041" i="15"/>
  <c r="T3042" i="15"/>
  <c r="L3042" i="15"/>
  <c r="M3042" i="15"/>
  <c r="X3042" i="15"/>
  <c r="T3043" i="15"/>
  <c r="L3043" i="15"/>
  <c r="M3043" i="15"/>
  <c r="X3043" i="15"/>
  <c r="T3044" i="15"/>
  <c r="L3044" i="15"/>
  <c r="M3044" i="15"/>
  <c r="X3044" i="15"/>
  <c r="T3045" i="15"/>
  <c r="L3045" i="15"/>
  <c r="M3045" i="15"/>
  <c r="X3045" i="15"/>
  <c r="T3046" i="15"/>
  <c r="L3046" i="15"/>
  <c r="M3046" i="15"/>
  <c r="X3046" i="15"/>
  <c r="T3047" i="15"/>
  <c r="L3047" i="15"/>
  <c r="M3047" i="15"/>
  <c r="X3047" i="15"/>
  <c r="T3048" i="15"/>
  <c r="L3048" i="15"/>
  <c r="M3048" i="15"/>
  <c r="X3048" i="15"/>
  <c r="T3049" i="15"/>
  <c r="L3049" i="15"/>
  <c r="M3049" i="15"/>
  <c r="X3049" i="15"/>
  <c r="T3050" i="15"/>
  <c r="L3050" i="15"/>
  <c r="M3050" i="15"/>
  <c r="X3050" i="15"/>
  <c r="T3051" i="15"/>
  <c r="L3051" i="15"/>
  <c r="M3051" i="15"/>
  <c r="X3051" i="15"/>
  <c r="T3052" i="15"/>
  <c r="L3052" i="15"/>
  <c r="M3052" i="15"/>
  <c r="X3052" i="15"/>
  <c r="T3053" i="15"/>
  <c r="L3053" i="15"/>
  <c r="M3053" i="15"/>
  <c r="X3053" i="15"/>
  <c r="T3054" i="15"/>
  <c r="L3054" i="15"/>
  <c r="M3054" i="15"/>
  <c r="X3054" i="15"/>
  <c r="T3055" i="15"/>
  <c r="L3055" i="15"/>
  <c r="M3055" i="15"/>
  <c r="X3055" i="15"/>
  <c r="T3056" i="15"/>
  <c r="L3056" i="15"/>
  <c r="M3056" i="15"/>
  <c r="X3056" i="15"/>
  <c r="T3057" i="15"/>
  <c r="L3057" i="15"/>
  <c r="M3057" i="15"/>
  <c r="X3057" i="15"/>
  <c r="T3058" i="15"/>
  <c r="L3058" i="15"/>
  <c r="M3058" i="15"/>
  <c r="X3058" i="15"/>
  <c r="T3059" i="15"/>
  <c r="L3059" i="15"/>
  <c r="M3059" i="15"/>
  <c r="X3059" i="15"/>
  <c r="T3060" i="15"/>
  <c r="L3060" i="15"/>
  <c r="M3060" i="15"/>
  <c r="X3060" i="15"/>
  <c r="T3061" i="15"/>
  <c r="L3061" i="15"/>
  <c r="M3061" i="15"/>
  <c r="X3061" i="15"/>
  <c r="T3062" i="15"/>
  <c r="L3062" i="15"/>
  <c r="M3062" i="15"/>
  <c r="X3062" i="15"/>
  <c r="T3063" i="15"/>
  <c r="L3063" i="15"/>
  <c r="M3063" i="15"/>
  <c r="X3063" i="15"/>
  <c r="T3064" i="15"/>
  <c r="L3064" i="15"/>
  <c r="M3064" i="15"/>
  <c r="X3064" i="15"/>
  <c r="T3065" i="15"/>
  <c r="L3065" i="15"/>
  <c r="M3065" i="15"/>
  <c r="X3065" i="15"/>
  <c r="T3066" i="15"/>
  <c r="L3066" i="15"/>
  <c r="M3066" i="15"/>
  <c r="X3066" i="15"/>
  <c r="T3067" i="15"/>
  <c r="L3067" i="15"/>
  <c r="M3067" i="15"/>
  <c r="X3067" i="15"/>
  <c r="T3068" i="15"/>
  <c r="L3068" i="15"/>
  <c r="M3068" i="15"/>
  <c r="X3068" i="15"/>
  <c r="T3069" i="15"/>
  <c r="L3069" i="15"/>
  <c r="M3069" i="15"/>
  <c r="X3069" i="15"/>
  <c r="T3070" i="15"/>
  <c r="L3070" i="15"/>
  <c r="M3070" i="15"/>
  <c r="X3070" i="15"/>
  <c r="T3071" i="15"/>
  <c r="L3071" i="15"/>
  <c r="M3071" i="15"/>
  <c r="X3071" i="15"/>
  <c r="T3072" i="15"/>
  <c r="L3072" i="15"/>
  <c r="M3072" i="15"/>
  <c r="X3072" i="15"/>
  <c r="T3073" i="15"/>
  <c r="L3073" i="15"/>
  <c r="M3073" i="15"/>
  <c r="X3073" i="15"/>
  <c r="T3074" i="15"/>
  <c r="L3074" i="15"/>
  <c r="M3074" i="15"/>
  <c r="X3074" i="15"/>
  <c r="T3075" i="15"/>
  <c r="L3075" i="15"/>
  <c r="M3075" i="15"/>
  <c r="X3075" i="15"/>
  <c r="T3076" i="15"/>
  <c r="L3076" i="15"/>
  <c r="M3076" i="15"/>
  <c r="X3076" i="15"/>
  <c r="T3077" i="15"/>
  <c r="L3077" i="15"/>
  <c r="M3077" i="15"/>
  <c r="X3077" i="15"/>
  <c r="T3078" i="15"/>
  <c r="L3078" i="15"/>
  <c r="M3078" i="15"/>
  <c r="X3078" i="15"/>
  <c r="T3079" i="15"/>
  <c r="L3079" i="15"/>
  <c r="M3079" i="15"/>
  <c r="X3079" i="15"/>
  <c r="T3080" i="15"/>
  <c r="L3080" i="15"/>
  <c r="M3080" i="15"/>
  <c r="X3080" i="15"/>
  <c r="T3081" i="15"/>
  <c r="L3081" i="15"/>
  <c r="M3081" i="15"/>
  <c r="X3081" i="15"/>
  <c r="T3082" i="15"/>
  <c r="L3082" i="15"/>
  <c r="M3082" i="15"/>
  <c r="X3082" i="15"/>
  <c r="T3083" i="15"/>
  <c r="L3083" i="15"/>
  <c r="M3083" i="15"/>
  <c r="X3083" i="15"/>
  <c r="T3084" i="15"/>
  <c r="L3084" i="15"/>
  <c r="M3084" i="15"/>
  <c r="X3084" i="15"/>
  <c r="T3085" i="15"/>
  <c r="L3085" i="15"/>
  <c r="M3085" i="15"/>
  <c r="X3085" i="15"/>
  <c r="T3086" i="15"/>
  <c r="L3086" i="15"/>
  <c r="M3086" i="15"/>
  <c r="X3086" i="15"/>
  <c r="T3087" i="15"/>
  <c r="L3087" i="15"/>
  <c r="M3087" i="15"/>
  <c r="X3087" i="15"/>
  <c r="T3088" i="15"/>
  <c r="L3088" i="15"/>
  <c r="M3088" i="15"/>
  <c r="X3088" i="15"/>
  <c r="T3089" i="15"/>
  <c r="L3089" i="15"/>
  <c r="M3089" i="15"/>
  <c r="X3089" i="15"/>
  <c r="T3090" i="15"/>
  <c r="L3090" i="15"/>
  <c r="M3090" i="15"/>
  <c r="X3090" i="15"/>
  <c r="T3091" i="15"/>
  <c r="L3091" i="15"/>
  <c r="M3091" i="15"/>
  <c r="X3091" i="15"/>
  <c r="T3092" i="15"/>
  <c r="L3092" i="15"/>
  <c r="M3092" i="15"/>
  <c r="X3092" i="15"/>
  <c r="T3093" i="15"/>
  <c r="L3093" i="15"/>
  <c r="M3093" i="15"/>
  <c r="X3093" i="15"/>
  <c r="T3094" i="15"/>
  <c r="L3094" i="15"/>
  <c r="M3094" i="15"/>
  <c r="X3094" i="15"/>
  <c r="T3095" i="15"/>
  <c r="L3095" i="15"/>
  <c r="M3095" i="15"/>
  <c r="X3095" i="15"/>
  <c r="T3096" i="15"/>
  <c r="L3096" i="15"/>
  <c r="M3096" i="15"/>
  <c r="X3096" i="15"/>
  <c r="T3097" i="15"/>
  <c r="L3097" i="15"/>
  <c r="M3097" i="15"/>
  <c r="X3097" i="15"/>
  <c r="T3098" i="15"/>
  <c r="L3098" i="15"/>
  <c r="M3098" i="15"/>
  <c r="X3098" i="15"/>
  <c r="T3099" i="15"/>
  <c r="L3099" i="15"/>
  <c r="M3099" i="15"/>
  <c r="X3099" i="15"/>
  <c r="T3100" i="15"/>
  <c r="L3100" i="15"/>
  <c r="M3100" i="15"/>
  <c r="X3100" i="15"/>
  <c r="T3101" i="15"/>
  <c r="L3101" i="15"/>
  <c r="M3101" i="15"/>
  <c r="X3101" i="15"/>
  <c r="T3102" i="15"/>
  <c r="L3102" i="15"/>
  <c r="M3102" i="15"/>
  <c r="X3102" i="15"/>
  <c r="T3103" i="15"/>
  <c r="L3103" i="15"/>
  <c r="M3103" i="15"/>
  <c r="X3103" i="15"/>
  <c r="T3104" i="15"/>
  <c r="L3104" i="15"/>
  <c r="M3104" i="15"/>
  <c r="X3104" i="15"/>
  <c r="T3105" i="15"/>
  <c r="L3105" i="15"/>
  <c r="M3105" i="15"/>
  <c r="X3105" i="15"/>
  <c r="T3106" i="15"/>
  <c r="L3106" i="15"/>
  <c r="M3106" i="15"/>
  <c r="X3106" i="15"/>
  <c r="T3107" i="15"/>
  <c r="L3107" i="15"/>
  <c r="M3107" i="15"/>
  <c r="X3107" i="15"/>
  <c r="T3108" i="15"/>
  <c r="L3108" i="15"/>
  <c r="M3108" i="15"/>
  <c r="X3108" i="15"/>
  <c r="T3109" i="15"/>
  <c r="L3109" i="15"/>
  <c r="M3109" i="15"/>
  <c r="X3109" i="15"/>
  <c r="T3110" i="15"/>
  <c r="L3110" i="15"/>
  <c r="M3110" i="15"/>
  <c r="X3110" i="15"/>
  <c r="T3111" i="15"/>
  <c r="L3111" i="15"/>
  <c r="M3111" i="15"/>
  <c r="X3111" i="15"/>
  <c r="T3112" i="15"/>
  <c r="L3112" i="15"/>
  <c r="M3112" i="15"/>
  <c r="X3112" i="15"/>
  <c r="T3113" i="15"/>
  <c r="L3113" i="15"/>
  <c r="M3113" i="15"/>
  <c r="X3113" i="15"/>
  <c r="T3114" i="15"/>
  <c r="L3114" i="15"/>
  <c r="M3114" i="15"/>
  <c r="X3114" i="15"/>
  <c r="T3115" i="15"/>
  <c r="L3115" i="15"/>
  <c r="M3115" i="15"/>
  <c r="X3115" i="15"/>
  <c r="T3116" i="15"/>
  <c r="L3116" i="15"/>
  <c r="M3116" i="15"/>
  <c r="X3116" i="15"/>
  <c r="T3117" i="15"/>
  <c r="L3117" i="15"/>
  <c r="M3117" i="15"/>
  <c r="X3117" i="15"/>
  <c r="T3118" i="15"/>
  <c r="L3118" i="15"/>
  <c r="M3118" i="15"/>
  <c r="X3118" i="15"/>
  <c r="T3119" i="15"/>
  <c r="L3119" i="15"/>
  <c r="M3119" i="15"/>
  <c r="X3119" i="15"/>
  <c r="T3120" i="15"/>
  <c r="L3120" i="15"/>
  <c r="M3120" i="15"/>
  <c r="X3120" i="15"/>
  <c r="T3121" i="15"/>
  <c r="L3121" i="15"/>
  <c r="M3121" i="15"/>
  <c r="X3121" i="15"/>
  <c r="T3122" i="15"/>
  <c r="L3122" i="15"/>
  <c r="M3122" i="15"/>
  <c r="X3122" i="15"/>
  <c r="T3123" i="15"/>
  <c r="L3123" i="15"/>
  <c r="M3123" i="15"/>
  <c r="X3123" i="15"/>
  <c r="T3124" i="15"/>
  <c r="L3124" i="15"/>
  <c r="M3124" i="15"/>
  <c r="X3124" i="15"/>
  <c r="T3125" i="15"/>
  <c r="L3125" i="15"/>
  <c r="M3125" i="15"/>
  <c r="X3125" i="15"/>
  <c r="T3126" i="15"/>
  <c r="L3126" i="15"/>
  <c r="M3126" i="15"/>
  <c r="X3126" i="15"/>
  <c r="T3127" i="15"/>
  <c r="L3127" i="15"/>
  <c r="M3127" i="15"/>
  <c r="X3127" i="15"/>
  <c r="T3128" i="15"/>
  <c r="L3128" i="15"/>
  <c r="M3128" i="15"/>
  <c r="X3128" i="15"/>
  <c r="T3129" i="15"/>
  <c r="L3129" i="15"/>
  <c r="M3129" i="15"/>
  <c r="X3129" i="15"/>
  <c r="T3130" i="15"/>
  <c r="L3130" i="15"/>
  <c r="M3130" i="15"/>
  <c r="X3130" i="15"/>
  <c r="T3131" i="15"/>
  <c r="L3131" i="15"/>
  <c r="M3131" i="15"/>
  <c r="X3131" i="15"/>
  <c r="T3132" i="15"/>
  <c r="L3132" i="15"/>
  <c r="M3132" i="15"/>
  <c r="X3132" i="15"/>
  <c r="T3133" i="15"/>
  <c r="L3133" i="15"/>
  <c r="M3133" i="15"/>
  <c r="X3133" i="15"/>
  <c r="T3134" i="15"/>
  <c r="L3134" i="15"/>
  <c r="M3134" i="15"/>
  <c r="X3134" i="15"/>
  <c r="T3135" i="15"/>
  <c r="L3135" i="15"/>
  <c r="M3135" i="15"/>
  <c r="X3135" i="15"/>
  <c r="T3136" i="15"/>
  <c r="L3136" i="15"/>
  <c r="M3136" i="15"/>
  <c r="X3136" i="15"/>
  <c r="T3137" i="15"/>
  <c r="L3137" i="15"/>
  <c r="M3137" i="15"/>
  <c r="X3137" i="15"/>
  <c r="T3138" i="15"/>
  <c r="L3138" i="15"/>
  <c r="M3138" i="15"/>
  <c r="X3138" i="15"/>
  <c r="T3139" i="15"/>
  <c r="L3139" i="15"/>
  <c r="M3139" i="15"/>
  <c r="X3139" i="15"/>
  <c r="T3140" i="15"/>
  <c r="L3140" i="15"/>
  <c r="M3140" i="15"/>
  <c r="X3140" i="15"/>
  <c r="T3141" i="15"/>
  <c r="L3141" i="15"/>
  <c r="M3141" i="15"/>
  <c r="X3141" i="15"/>
  <c r="T3142" i="15"/>
  <c r="L3142" i="15"/>
  <c r="M3142" i="15"/>
  <c r="X3142" i="15"/>
  <c r="T3143" i="15"/>
  <c r="L3143" i="15"/>
  <c r="M3143" i="15"/>
  <c r="X3143" i="15"/>
  <c r="T3144" i="15"/>
  <c r="L3144" i="15"/>
  <c r="M3144" i="15"/>
  <c r="X3144" i="15"/>
  <c r="T3145" i="15"/>
  <c r="L3145" i="15"/>
  <c r="M3145" i="15"/>
  <c r="X3145" i="15"/>
  <c r="T3146" i="15"/>
  <c r="L3146" i="15"/>
  <c r="M3146" i="15"/>
  <c r="X3146" i="15"/>
  <c r="T3147" i="15"/>
  <c r="L3147" i="15"/>
  <c r="M3147" i="15"/>
  <c r="X3147" i="15"/>
  <c r="T3148" i="15"/>
  <c r="L3148" i="15"/>
  <c r="M3148" i="15"/>
  <c r="X3148" i="15"/>
  <c r="T3149" i="15"/>
  <c r="L3149" i="15"/>
  <c r="M3149" i="15"/>
  <c r="X3149" i="15"/>
  <c r="T3150" i="15"/>
  <c r="L3150" i="15"/>
  <c r="M3150" i="15"/>
  <c r="X3150" i="15"/>
  <c r="T3151" i="15"/>
  <c r="L3151" i="15"/>
  <c r="M3151" i="15"/>
  <c r="X3151" i="15"/>
  <c r="T3152" i="15"/>
  <c r="L3152" i="15"/>
  <c r="M3152" i="15"/>
  <c r="X3152" i="15"/>
  <c r="T3153" i="15"/>
  <c r="L3153" i="15"/>
  <c r="M3153" i="15"/>
  <c r="X3153" i="15"/>
  <c r="T3154" i="15"/>
  <c r="L3154" i="15"/>
  <c r="M3154" i="15"/>
  <c r="X3154" i="15"/>
  <c r="T3155" i="15"/>
  <c r="L3155" i="15"/>
  <c r="M3155" i="15"/>
  <c r="X3155" i="15"/>
  <c r="T3156" i="15"/>
  <c r="L3156" i="15"/>
  <c r="M3156" i="15"/>
  <c r="X3156" i="15"/>
  <c r="T3157" i="15"/>
  <c r="L3157" i="15"/>
  <c r="M3157" i="15"/>
  <c r="X3157" i="15"/>
  <c r="T3158" i="15"/>
  <c r="L3158" i="15"/>
  <c r="M3158" i="15"/>
  <c r="X3158" i="15"/>
  <c r="T3159" i="15"/>
  <c r="L3159" i="15"/>
  <c r="M3159" i="15"/>
  <c r="X3159" i="15"/>
  <c r="T3160" i="15"/>
  <c r="L3160" i="15"/>
  <c r="M3160" i="15"/>
  <c r="X3160" i="15"/>
  <c r="T3161" i="15"/>
  <c r="L3161" i="15"/>
  <c r="M3161" i="15"/>
  <c r="X3161" i="15"/>
  <c r="T3162" i="15"/>
  <c r="L3162" i="15"/>
  <c r="M3162" i="15"/>
  <c r="X3162" i="15"/>
  <c r="T3163" i="15"/>
  <c r="L3163" i="15"/>
  <c r="M3163" i="15"/>
  <c r="X3163" i="15"/>
  <c r="T3164" i="15"/>
  <c r="L3164" i="15"/>
  <c r="M3164" i="15"/>
  <c r="X3164" i="15"/>
  <c r="T3165" i="15"/>
  <c r="L3165" i="15"/>
  <c r="M3165" i="15"/>
  <c r="X3165" i="15"/>
  <c r="T3166" i="15"/>
  <c r="L3166" i="15"/>
  <c r="M3166" i="15"/>
  <c r="X3166" i="15"/>
  <c r="T3167" i="15"/>
  <c r="L3167" i="15"/>
  <c r="M3167" i="15"/>
  <c r="X3167" i="15"/>
  <c r="T3168" i="15"/>
  <c r="L3168" i="15"/>
  <c r="M3168" i="15"/>
  <c r="X3168" i="15"/>
  <c r="T3169" i="15"/>
  <c r="L3169" i="15"/>
  <c r="M3169" i="15"/>
  <c r="X3169" i="15"/>
  <c r="T3170" i="15"/>
  <c r="L3170" i="15"/>
  <c r="M3170" i="15"/>
  <c r="X3170" i="15"/>
  <c r="T3171" i="15"/>
  <c r="L3171" i="15"/>
  <c r="M3171" i="15"/>
  <c r="X3171" i="15"/>
  <c r="T3172" i="15"/>
  <c r="L3172" i="15"/>
  <c r="M3172" i="15"/>
  <c r="X3172" i="15"/>
  <c r="T3173" i="15"/>
  <c r="L3173" i="15"/>
  <c r="M3173" i="15"/>
  <c r="X3173" i="15"/>
  <c r="T3174" i="15"/>
  <c r="L3174" i="15"/>
  <c r="M3174" i="15"/>
  <c r="X3174" i="15"/>
  <c r="T3175" i="15"/>
  <c r="L3175" i="15"/>
  <c r="M3175" i="15"/>
  <c r="X3175" i="15"/>
  <c r="T3176" i="15"/>
  <c r="L3176" i="15"/>
  <c r="M3176" i="15"/>
  <c r="X3176" i="15"/>
  <c r="T3177" i="15"/>
  <c r="L3177" i="15"/>
  <c r="M3177" i="15"/>
  <c r="X3177" i="15"/>
  <c r="T3178" i="15"/>
  <c r="L3178" i="15"/>
  <c r="M3178" i="15"/>
  <c r="X3178" i="15"/>
  <c r="T3179" i="15"/>
  <c r="L3179" i="15"/>
  <c r="M3179" i="15"/>
  <c r="X3179" i="15"/>
  <c r="T3180" i="15"/>
  <c r="L3180" i="15"/>
  <c r="M3180" i="15"/>
  <c r="X3180" i="15"/>
  <c r="T3181" i="15"/>
  <c r="L3181" i="15"/>
  <c r="M3181" i="15"/>
  <c r="X3181" i="15"/>
  <c r="T3182" i="15"/>
  <c r="L3182" i="15"/>
  <c r="M3182" i="15"/>
  <c r="X3182" i="15"/>
  <c r="T3183" i="15"/>
  <c r="L3183" i="15"/>
  <c r="M3183" i="15"/>
  <c r="X3183" i="15"/>
  <c r="T3184" i="15"/>
  <c r="L3184" i="15"/>
  <c r="M3184" i="15"/>
  <c r="X3184" i="15"/>
  <c r="T3185" i="15"/>
  <c r="L3185" i="15"/>
  <c r="M3185" i="15"/>
  <c r="X3185" i="15"/>
  <c r="T3186" i="15"/>
  <c r="L3186" i="15"/>
  <c r="M3186" i="15"/>
  <c r="X3186" i="15"/>
  <c r="T3187" i="15"/>
  <c r="L3187" i="15"/>
  <c r="M3187" i="15"/>
  <c r="X3187" i="15"/>
  <c r="T3188" i="15"/>
  <c r="L3188" i="15"/>
  <c r="M3188" i="15"/>
  <c r="X3188" i="15"/>
  <c r="T3189" i="15"/>
  <c r="L3189" i="15"/>
  <c r="M3189" i="15"/>
  <c r="X3189" i="15"/>
  <c r="T3190" i="15"/>
  <c r="L3190" i="15"/>
  <c r="M3190" i="15"/>
  <c r="X3190" i="15"/>
  <c r="T3191" i="15"/>
  <c r="L3191" i="15"/>
  <c r="M3191" i="15"/>
  <c r="X3191" i="15"/>
  <c r="T3192" i="15"/>
  <c r="L3192" i="15"/>
  <c r="M3192" i="15"/>
  <c r="X3192" i="15"/>
  <c r="T3193" i="15"/>
  <c r="L3193" i="15"/>
  <c r="M3193" i="15"/>
  <c r="X3193" i="15"/>
  <c r="T3194" i="15"/>
  <c r="L3194" i="15"/>
  <c r="M3194" i="15"/>
  <c r="X3194" i="15"/>
  <c r="T3195" i="15"/>
  <c r="L3195" i="15"/>
  <c r="M3195" i="15"/>
  <c r="X3195" i="15"/>
  <c r="T3196" i="15"/>
  <c r="L3196" i="15"/>
  <c r="M3196" i="15"/>
  <c r="X3196" i="15"/>
  <c r="T3197" i="15"/>
  <c r="L3197" i="15"/>
  <c r="M3197" i="15"/>
  <c r="X3197" i="15"/>
  <c r="T3198" i="15"/>
  <c r="L3198" i="15"/>
  <c r="M3198" i="15"/>
  <c r="X3198" i="15"/>
  <c r="T3199" i="15"/>
  <c r="L3199" i="15"/>
  <c r="M3199" i="15"/>
  <c r="X3199" i="15"/>
  <c r="T3200" i="15"/>
  <c r="L3200" i="15"/>
  <c r="M3200" i="15"/>
  <c r="X3200" i="15"/>
  <c r="T3201" i="15"/>
  <c r="L3201" i="15"/>
  <c r="M3201" i="15"/>
  <c r="X3201" i="15"/>
  <c r="T3202" i="15"/>
  <c r="L3202" i="15"/>
  <c r="M3202" i="15"/>
  <c r="X3202" i="15"/>
  <c r="T3203" i="15"/>
  <c r="L3203" i="15"/>
  <c r="M3203" i="15"/>
  <c r="X3203" i="15"/>
  <c r="T3204" i="15"/>
  <c r="L3204" i="15"/>
  <c r="M3204" i="15"/>
  <c r="X3204" i="15"/>
  <c r="T3205" i="15"/>
  <c r="L3205" i="15"/>
  <c r="M3205" i="15"/>
  <c r="X3205" i="15"/>
  <c r="T3206" i="15"/>
  <c r="L3206" i="15"/>
  <c r="M3206" i="15"/>
  <c r="X3206" i="15"/>
  <c r="T3207" i="15"/>
  <c r="L3207" i="15"/>
  <c r="M3207" i="15"/>
  <c r="X3207" i="15"/>
  <c r="T3208" i="15"/>
  <c r="L3208" i="15"/>
  <c r="M3208" i="15"/>
  <c r="X3208" i="15"/>
  <c r="T3209" i="15"/>
  <c r="L3209" i="15"/>
  <c r="M3209" i="15"/>
  <c r="X3209" i="15"/>
  <c r="T3210" i="15"/>
  <c r="L3210" i="15"/>
  <c r="M3210" i="15"/>
  <c r="X3210" i="15"/>
  <c r="T3211" i="15"/>
  <c r="L3211" i="15"/>
  <c r="M3211" i="15"/>
  <c r="X3211" i="15"/>
  <c r="T3212" i="15"/>
  <c r="L3212" i="15"/>
  <c r="M3212" i="15"/>
  <c r="X3212" i="15"/>
  <c r="T3213" i="15"/>
  <c r="L3213" i="15"/>
  <c r="M3213" i="15"/>
  <c r="X3213" i="15"/>
  <c r="T3214" i="15"/>
  <c r="L3214" i="15"/>
  <c r="M3214" i="15"/>
  <c r="X3214" i="15"/>
  <c r="T3215" i="15"/>
  <c r="L3215" i="15"/>
  <c r="M3215" i="15"/>
  <c r="X3215" i="15"/>
  <c r="T3216" i="15"/>
  <c r="L3216" i="15"/>
  <c r="M3216" i="15"/>
  <c r="X3216" i="15"/>
  <c r="T3217" i="15"/>
  <c r="L3217" i="15"/>
  <c r="M3217" i="15"/>
  <c r="X3217" i="15"/>
  <c r="T3218" i="15"/>
  <c r="L3218" i="15"/>
  <c r="M3218" i="15"/>
  <c r="X3218" i="15"/>
  <c r="T3219" i="15"/>
  <c r="L3219" i="15"/>
  <c r="M3219" i="15"/>
  <c r="X3219" i="15"/>
  <c r="T3220" i="15"/>
  <c r="L3220" i="15"/>
  <c r="M3220" i="15"/>
  <c r="X3220" i="15"/>
  <c r="T3221" i="15"/>
  <c r="L3221" i="15"/>
  <c r="M3221" i="15"/>
  <c r="X3221" i="15"/>
  <c r="T3222" i="15"/>
  <c r="L3222" i="15"/>
  <c r="M3222" i="15"/>
  <c r="X3222" i="15"/>
  <c r="T3223" i="15"/>
  <c r="L3223" i="15"/>
  <c r="M3223" i="15"/>
  <c r="X3223" i="15"/>
  <c r="T3224" i="15"/>
  <c r="L3224" i="15"/>
  <c r="M3224" i="15"/>
  <c r="X3224" i="15"/>
  <c r="T3225" i="15"/>
  <c r="L3225" i="15"/>
  <c r="M3225" i="15"/>
  <c r="X3225" i="15"/>
  <c r="T3226" i="15"/>
  <c r="L3226" i="15"/>
  <c r="M3226" i="15"/>
  <c r="X3226" i="15"/>
  <c r="T3227" i="15"/>
  <c r="L3227" i="15"/>
  <c r="M3227" i="15"/>
  <c r="X3227" i="15"/>
  <c r="T3228" i="15"/>
  <c r="L3228" i="15"/>
  <c r="M3228" i="15"/>
  <c r="X3228" i="15"/>
  <c r="T3229" i="15"/>
  <c r="L3229" i="15"/>
  <c r="M3229" i="15"/>
  <c r="X3229" i="15"/>
  <c r="T3230" i="15"/>
  <c r="L3230" i="15"/>
  <c r="M3230" i="15"/>
  <c r="X3230" i="15"/>
  <c r="T3231" i="15"/>
  <c r="L3231" i="15"/>
  <c r="M3231" i="15"/>
  <c r="X3231" i="15"/>
  <c r="T3232" i="15"/>
  <c r="L3232" i="15"/>
  <c r="M3232" i="15"/>
  <c r="X3232" i="15"/>
  <c r="T3233" i="15"/>
  <c r="L3233" i="15"/>
  <c r="M3233" i="15"/>
  <c r="X3233" i="15"/>
  <c r="T3234" i="15"/>
  <c r="L3234" i="15"/>
  <c r="M3234" i="15"/>
  <c r="X3234" i="15"/>
  <c r="T3235" i="15"/>
  <c r="L3235" i="15"/>
  <c r="M3235" i="15"/>
  <c r="X3235" i="15"/>
  <c r="T3236" i="15"/>
  <c r="L3236" i="15"/>
  <c r="M3236" i="15"/>
  <c r="X3236" i="15"/>
  <c r="T3237" i="15"/>
  <c r="L3237" i="15"/>
  <c r="M3237" i="15"/>
  <c r="X3237" i="15"/>
  <c r="T3238" i="15"/>
  <c r="L3238" i="15"/>
  <c r="M3238" i="15"/>
  <c r="X3238" i="15"/>
  <c r="T3239" i="15"/>
  <c r="L3239" i="15"/>
  <c r="M3239" i="15"/>
  <c r="X3239" i="15"/>
  <c r="T3240" i="15"/>
  <c r="L3240" i="15"/>
  <c r="M3240" i="15"/>
  <c r="X3240" i="15"/>
  <c r="T3241" i="15"/>
  <c r="L3241" i="15"/>
  <c r="M3241" i="15"/>
  <c r="X3241" i="15"/>
  <c r="T3242" i="15"/>
  <c r="L3242" i="15"/>
  <c r="M3242" i="15"/>
  <c r="X3242" i="15"/>
  <c r="T3243" i="15"/>
  <c r="L3243" i="15"/>
  <c r="M3243" i="15"/>
  <c r="X3243" i="15"/>
  <c r="T3244" i="15"/>
  <c r="L3244" i="15"/>
  <c r="M3244" i="15"/>
  <c r="X3244" i="15"/>
  <c r="T3245" i="15"/>
  <c r="L3245" i="15"/>
  <c r="M3245" i="15"/>
  <c r="X3245" i="15"/>
  <c r="T3246" i="15"/>
  <c r="L3246" i="15"/>
  <c r="M3246" i="15"/>
  <c r="X3246" i="15"/>
  <c r="T3247" i="15"/>
  <c r="L3247" i="15"/>
  <c r="M3247" i="15"/>
  <c r="X3247" i="15"/>
  <c r="T3248" i="15"/>
  <c r="L3248" i="15"/>
  <c r="M3248" i="15"/>
  <c r="X3248" i="15"/>
  <c r="T3249" i="15"/>
  <c r="L3249" i="15"/>
  <c r="M3249" i="15"/>
  <c r="X3249" i="15"/>
  <c r="T3250" i="15"/>
  <c r="L3250" i="15"/>
  <c r="M3250" i="15"/>
  <c r="X3250" i="15"/>
  <c r="T3251" i="15"/>
  <c r="L3251" i="15"/>
  <c r="M3251" i="15"/>
  <c r="X3251" i="15"/>
  <c r="T3252" i="15"/>
  <c r="L3252" i="15"/>
  <c r="M3252" i="15"/>
  <c r="X3252" i="15"/>
  <c r="T3253" i="15"/>
  <c r="L3253" i="15"/>
  <c r="M3253" i="15"/>
  <c r="X3253" i="15"/>
  <c r="T3254" i="15"/>
  <c r="L3254" i="15"/>
  <c r="M3254" i="15"/>
  <c r="X3254" i="15"/>
  <c r="T3255" i="15"/>
  <c r="L3255" i="15"/>
  <c r="M3255" i="15"/>
  <c r="X3255" i="15"/>
  <c r="T3256" i="15"/>
  <c r="L3256" i="15"/>
  <c r="M3256" i="15"/>
  <c r="X3256" i="15"/>
  <c r="T3257" i="15"/>
  <c r="L3257" i="15"/>
  <c r="M3257" i="15"/>
  <c r="X3257" i="15"/>
  <c r="T3258" i="15"/>
  <c r="L3258" i="15"/>
  <c r="M3258" i="15"/>
  <c r="X3258" i="15"/>
  <c r="T3259" i="15"/>
  <c r="L3259" i="15"/>
  <c r="M3259" i="15"/>
  <c r="X3259" i="15"/>
  <c r="T3260" i="15"/>
  <c r="L3260" i="15"/>
  <c r="M3260" i="15"/>
  <c r="X3260" i="15"/>
  <c r="T3261" i="15"/>
  <c r="L3261" i="15"/>
  <c r="M3261" i="15"/>
  <c r="X3261" i="15"/>
  <c r="T3262" i="15"/>
  <c r="L3262" i="15"/>
  <c r="M3262" i="15"/>
  <c r="X3262" i="15"/>
  <c r="T3263" i="15"/>
  <c r="L3263" i="15"/>
  <c r="M3263" i="15"/>
  <c r="X3263" i="15"/>
  <c r="T3264" i="15"/>
  <c r="L3264" i="15"/>
  <c r="M3264" i="15"/>
  <c r="X3264" i="15"/>
  <c r="T3265" i="15"/>
  <c r="L3265" i="15"/>
  <c r="M3265" i="15"/>
  <c r="X3265" i="15"/>
  <c r="T3266" i="15"/>
  <c r="L3266" i="15"/>
  <c r="M3266" i="15"/>
  <c r="X3266" i="15"/>
  <c r="T3267" i="15"/>
  <c r="L3267" i="15"/>
  <c r="M3267" i="15"/>
  <c r="X3267" i="15"/>
  <c r="T3268" i="15"/>
  <c r="L3268" i="15"/>
  <c r="M3268" i="15"/>
  <c r="X3268" i="15"/>
  <c r="T3269" i="15"/>
  <c r="L3269" i="15"/>
  <c r="M3269" i="15"/>
  <c r="X3269" i="15"/>
  <c r="T3270" i="15"/>
  <c r="L3270" i="15"/>
  <c r="M3270" i="15"/>
  <c r="X3270" i="15"/>
  <c r="T3271" i="15"/>
  <c r="L3271" i="15"/>
  <c r="M3271" i="15"/>
  <c r="X3271" i="15"/>
  <c r="T3272" i="15"/>
  <c r="L3272" i="15"/>
  <c r="M3272" i="15"/>
  <c r="X3272" i="15"/>
  <c r="T3273" i="15"/>
  <c r="L3273" i="15"/>
  <c r="M3273" i="15"/>
  <c r="X3273" i="15"/>
  <c r="T3274" i="15"/>
  <c r="L3274" i="15"/>
  <c r="M3274" i="15"/>
  <c r="X3274" i="15"/>
  <c r="T3275" i="15"/>
  <c r="L3275" i="15"/>
  <c r="M3275" i="15"/>
  <c r="X3275" i="15"/>
  <c r="T3276" i="15"/>
  <c r="L3276" i="15"/>
  <c r="M3276" i="15"/>
  <c r="X3276" i="15"/>
  <c r="T3277" i="15"/>
  <c r="L3277" i="15"/>
  <c r="M3277" i="15"/>
  <c r="X3277" i="15"/>
  <c r="T3278" i="15"/>
  <c r="L3278" i="15"/>
  <c r="M3278" i="15"/>
  <c r="X3278" i="15"/>
  <c r="T3279" i="15"/>
  <c r="L3279" i="15"/>
  <c r="M3279" i="15"/>
  <c r="X3279" i="15"/>
  <c r="T3280" i="15"/>
  <c r="L3280" i="15"/>
  <c r="M3280" i="15"/>
  <c r="X3280" i="15"/>
  <c r="T3281" i="15"/>
  <c r="L3281" i="15"/>
  <c r="M3281" i="15"/>
  <c r="X3281" i="15"/>
  <c r="T3282" i="15"/>
  <c r="L3282" i="15"/>
  <c r="M3282" i="15"/>
  <c r="X3282" i="15"/>
  <c r="T3283" i="15"/>
  <c r="L3283" i="15"/>
  <c r="M3283" i="15"/>
  <c r="X3283" i="15"/>
  <c r="T3284" i="15"/>
  <c r="L3284" i="15"/>
  <c r="M3284" i="15"/>
  <c r="X3284" i="15"/>
  <c r="T3285" i="15"/>
  <c r="L3285" i="15"/>
  <c r="M3285" i="15"/>
  <c r="X3285" i="15"/>
  <c r="T3286" i="15"/>
  <c r="L3286" i="15"/>
  <c r="M3286" i="15"/>
  <c r="X3286" i="15"/>
  <c r="T3287" i="15"/>
  <c r="L3287" i="15"/>
  <c r="M3287" i="15"/>
  <c r="X3287" i="15"/>
  <c r="T3288" i="15"/>
  <c r="L3288" i="15"/>
  <c r="M3288" i="15"/>
  <c r="X3288" i="15"/>
  <c r="T3289" i="15"/>
  <c r="L3289" i="15"/>
  <c r="M3289" i="15"/>
  <c r="X3289" i="15"/>
  <c r="T3290" i="15"/>
  <c r="L3290" i="15"/>
  <c r="M3290" i="15"/>
  <c r="X3290" i="15"/>
  <c r="T3291" i="15"/>
  <c r="L3291" i="15"/>
  <c r="M3291" i="15"/>
  <c r="X3291" i="15"/>
  <c r="T3292" i="15"/>
  <c r="L3292" i="15"/>
  <c r="M3292" i="15"/>
  <c r="X3292" i="15"/>
  <c r="T3293" i="15"/>
  <c r="L3293" i="15"/>
  <c r="M3293" i="15"/>
  <c r="X3293" i="15"/>
  <c r="T3294" i="15"/>
  <c r="L3294" i="15"/>
  <c r="M3294" i="15"/>
  <c r="X3294" i="15"/>
  <c r="T3295" i="15"/>
  <c r="L3295" i="15"/>
  <c r="M3295" i="15"/>
  <c r="X3295" i="15"/>
  <c r="T3296" i="15"/>
  <c r="L3296" i="15"/>
  <c r="M3296" i="15"/>
  <c r="X3296" i="15"/>
  <c r="T3297" i="15"/>
  <c r="L3297" i="15"/>
  <c r="M3297" i="15"/>
  <c r="X3297" i="15"/>
  <c r="T3298" i="15"/>
  <c r="L3298" i="15"/>
  <c r="M3298" i="15"/>
  <c r="X3298" i="15"/>
  <c r="T3299" i="15"/>
  <c r="L3299" i="15"/>
  <c r="M3299" i="15"/>
  <c r="X3299" i="15"/>
  <c r="T3300" i="15"/>
  <c r="L3300" i="15"/>
  <c r="M3300" i="15"/>
  <c r="X3300" i="15"/>
  <c r="T3301" i="15"/>
  <c r="L3301" i="15"/>
  <c r="M3301" i="15"/>
  <c r="X3301" i="15"/>
  <c r="T3302" i="15"/>
  <c r="L3302" i="15"/>
  <c r="M3302" i="15"/>
  <c r="X3302" i="15"/>
  <c r="T3303" i="15"/>
  <c r="L3303" i="15"/>
  <c r="M3303" i="15"/>
  <c r="X3303" i="15"/>
  <c r="T3304" i="15"/>
  <c r="L3304" i="15"/>
  <c r="M3304" i="15"/>
  <c r="X3304" i="15"/>
  <c r="T3305" i="15"/>
  <c r="L3305" i="15"/>
  <c r="M3305" i="15"/>
  <c r="X3305" i="15"/>
  <c r="T3306" i="15"/>
  <c r="L3306" i="15"/>
  <c r="M3306" i="15"/>
  <c r="X3306" i="15"/>
  <c r="T3307" i="15"/>
  <c r="L3307" i="15"/>
  <c r="M3307" i="15"/>
  <c r="X3307" i="15"/>
  <c r="T3308" i="15"/>
  <c r="L3308" i="15"/>
  <c r="M3308" i="15"/>
  <c r="X3308" i="15"/>
  <c r="T3309" i="15"/>
  <c r="L3309" i="15"/>
  <c r="M3309" i="15"/>
  <c r="X3309" i="15"/>
  <c r="T3310" i="15"/>
  <c r="L3310" i="15"/>
  <c r="M3310" i="15"/>
  <c r="X3310" i="15"/>
  <c r="T3311" i="15"/>
  <c r="L3311" i="15"/>
  <c r="M3311" i="15"/>
  <c r="X3311" i="15"/>
  <c r="T3312" i="15"/>
  <c r="L3312" i="15"/>
  <c r="M3312" i="15"/>
  <c r="X3312" i="15"/>
  <c r="T3313" i="15"/>
  <c r="L3313" i="15"/>
  <c r="M3313" i="15"/>
  <c r="X3313" i="15"/>
  <c r="T3314" i="15"/>
  <c r="L3314" i="15"/>
  <c r="M3314" i="15"/>
  <c r="X3314" i="15"/>
  <c r="T3315" i="15"/>
  <c r="L3315" i="15"/>
  <c r="M3315" i="15"/>
  <c r="X3315" i="15"/>
  <c r="T3316" i="15"/>
  <c r="L3316" i="15"/>
  <c r="M3316" i="15"/>
  <c r="X3316" i="15"/>
  <c r="T3317" i="15"/>
  <c r="L3317" i="15"/>
  <c r="M3317" i="15"/>
  <c r="X3317" i="15"/>
  <c r="T3318" i="15"/>
  <c r="L3318" i="15"/>
  <c r="M3318" i="15"/>
  <c r="X3318" i="15"/>
  <c r="T3319" i="15"/>
  <c r="L3319" i="15"/>
  <c r="M3319" i="15"/>
  <c r="X3319" i="15"/>
  <c r="T3320" i="15"/>
  <c r="L3320" i="15"/>
  <c r="M3320" i="15"/>
  <c r="X3320" i="15"/>
  <c r="T3321" i="15"/>
  <c r="L3321" i="15"/>
  <c r="M3321" i="15"/>
  <c r="X3321" i="15"/>
  <c r="T3322" i="15"/>
  <c r="L3322" i="15"/>
  <c r="M3322" i="15"/>
  <c r="X3322" i="15"/>
  <c r="T3323" i="15"/>
  <c r="L3323" i="15"/>
  <c r="M3323" i="15"/>
  <c r="X3323" i="15"/>
  <c r="T3324" i="15"/>
  <c r="L3324" i="15"/>
  <c r="M3324" i="15"/>
  <c r="X3324" i="15"/>
  <c r="T3325" i="15"/>
  <c r="L3325" i="15"/>
  <c r="M3325" i="15"/>
  <c r="X3325" i="15"/>
  <c r="T3326" i="15"/>
  <c r="L3326" i="15"/>
  <c r="M3326" i="15"/>
  <c r="X3326" i="15"/>
  <c r="T3327" i="15"/>
  <c r="L3327" i="15"/>
  <c r="M3327" i="15"/>
  <c r="X3327" i="15"/>
  <c r="T3328" i="15"/>
  <c r="L3328" i="15"/>
  <c r="M3328" i="15"/>
  <c r="X3328" i="15"/>
  <c r="T3329" i="15"/>
  <c r="L3329" i="15"/>
  <c r="M3329" i="15"/>
  <c r="X3329" i="15"/>
  <c r="T3330" i="15"/>
  <c r="L3330" i="15"/>
  <c r="M3330" i="15"/>
  <c r="X3330" i="15"/>
  <c r="T3331" i="15"/>
  <c r="L3331" i="15"/>
  <c r="M3331" i="15"/>
  <c r="X3331" i="15"/>
  <c r="T3332" i="15"/>
  <c r="L3332" i="15"/>
  <c r="M3332" i="15"/>
  <c r="X3332" i="15"/>
  <c r="T3333" i="15"/>
  <c r="L3333" i="15"/>
  <c r="M3333" i="15"/>
  <c r="X3333" i="15"/>
  <c r="T3334" i="15"/>
  <c r="L3334" i="15"/>
  <c r="M3334" i="15"/>
  <c r="X3334" i="15"/>
  <c r="T3335" i="15"/>
  <c r="L3335" i="15"/>
  <c r="M3335" i="15"/>
  <c r="X3335" i="15"/>
  <c r="T3336" i="15"/>
  <c r="L3336" i="15"/>
  <c r="M3336" i="15"/>
  <c r="X3336" i="15"/>
  <c r="T3337" i="15"/>
  <c r="L3337" i="15"/>
  <c r="M3337" i="15"/>
  <c r="X3337" i="15"/>
  <c r="T3338" i="15"/>
  <c r="L3338" i="15"/>
  <c r="M3338" i="15"/>
  <c r="X3338" i="15"/>
  <c r="T3339" i="15"/>
  <c r="L3339" i="15"/>
  <c r="M3339" i="15"/>
  <c r="X3339" i="15"/>
  <c r="T3340" i="15"/>
  <c r="L3340" i="15"/>
  <c r="M3340" i="15"/>
  <c r="X3340" i="15"/>
  <c r="T3341" i="15"/>
  <c r="L3341" i="15"/>
  <c r="M3341" i="15"/>
  <c r="X3341" i="15"/>
  <c r="T3342" i="15"/>
  <c r="L3342" i="15"/>
  <c r="M3342" i="15"/>
  <c r="X3342" i="15"/>
  <c r="T3343" i="15"/>
  <c r="L3343" i="15"/>
  <c r="M3343" i="15"/>
  <c r="X3343" i="15"/>
  <c r="T3344" i="15"/>
  <c r="L3344" i="15"/>
  <c r="M3344" i="15"/>
  <c r="X3344" i="15"/>
  <c r="T3345" i="15"/>
  <c r="L3345" i="15"/>
  <c r="M3345" i="15"/>
  <c r="X3345" i="15"/>
  <c r="T3346" i="15"/>
  <c r="L3346" i="15"/>
  <c r="M3346" i="15"/>
  <c r="X3346" i="15"/>
  <c r="T3347" i="15"/>
  <c r="L3347" i="15"/>
  <c r="M3347" i="15"/>
  <c r="X3347" i="15"/>
  <c r="T3348" i="15"/>
  <c r="L3348" i="15"/>
  <c r="M3348" i="15"/>
  <c r="X3348" i="15"/>
  <c r="T3349" i="15"/>
  <c r="L3349" i="15"/>
  <c r="M3349" i="15"/>
  <c r="X3349" i="15"/>
  <c r="T3350" i="15"/>
  <c r="L3350" i="15"/>
  <c r="M3350" i="15"/>
  <c r="X3350" i="15"/>
  <c r="T3351" i="15"/>
  <c r="L3351" i="15"/>
  <c r="M3351" i="15"/>
  <c r="X3351" i="15"/>
  <c r="T3352" i="15"/>
  <c r="L3352" i="15"/>
  <c r="M3352" i="15"/>
  <c r="X3352" i="15"/>
  <c r="T3353" i="15"/>
  <c r="L3353" i="15"/>
  <c r="M3353" i="15"/>
  <c r="X3353" i="15"/>
  <c r="T3354" i="15"/>
  <c r="L3354" i="15"/>
  <c r="M3354" i="15"/>
  <c r="X3354" i="15"/>
  <c r="T3355" i="15"/>
  <c r="L3355" i="15"/>
  <c r="M3355" i="15"/>
  <c r="X3355" i="15"/>
  <c r="T3356" i="15"/>
  <c r="L3356" i="15"/>
  <c r="M3356" i="15"/>
  <c r="X3356" i="15"/>
  <c r="T3357" i="15"/>
  <c r="L3357" i="15"/>
  <c r="M3357" i="15"/>
  <c r="X3357" i="15"/>
  <c r="T3358" i="15"/>
  <c r="L3358" i="15"/>
  <c r="M3358" i="15"/>
  <c r="X3358" i="15"/>
  <c r="T3359" i="15"/>
  <c r="L3359" i="15"/>
  <c r="M3359" i="15"/>
  <c r="X3359" i="15"/>
  <c r="T3360" i="15"/>
  <c r="L3360" i="15"/>
  <c r="M3360" i="15"/>
  <c r="X3360" i="15"/>
  <c r="T3361" i="15"/>
  <c r="L3361" i="15"/>
  <c r="M3361" i="15"/>
  <c r="X3361" i="15"/>
  <c r="T3362" i="15"/>
  <c r="L3362" i="15"/>
  <c r="M3362" i="15"/>
  <c r="X3362" i="15"/>
  <c r="T3363" i="15"/>
  <c r="L3363" i="15"/>
  <c r="M3363" i="15"/>
  <c r="X3363" i="15"/>
  <c r="T3364" i="15"/>
  <c r="L3364" i="15"/>
  <c r="M3364" i="15"/>
  <c r="X3364" i="15"/>
  <c r="T3365" i="15"/>
  <c r="L3365" i="15"/>
  <c r="M3365" i="15"/>
  <c r="X3365" i="15"/>
  <c r="T3366" i="15"/>
  <c r="L3366" i="15"/>
  <c r="M3366" i="15"/>
  <c r="X3366" i="15"/>
  <c r="T3367" i="15"/>
  <c r="L3367" i="15"/>
  <c r="M3367" i="15"/>
  <c r="X3367" i="15"/>
  <c r="T3368" i="15"/>
  <c r="L3368" i="15"/>
  <c r="M3368" i="15"/>
  <c r="X3368" i="15"/>
  <c r="T3369" i="15"/>
  <c r="L3369" i="15"/>
  <c r="M3369" i="15"/>
  <c r="X3369" i="15"/>
  <c r="T3370" i="15"/>
  <c r="L3370" i="15"/>
  <c r="M3370" i="15"/>
  <c r="X3370" i="15"/>
  <c r="T3371" i="15"/>
  <c r="L3371" i="15"/>
  <c r="M3371" i="15"/>
  <c r="X3371" i="15"/>
  <c r="T3372" i="15"/>
  <c r="L3372" i="15"/>
  <c r="M3372" i="15"/>
  <c r="X3372" i="15"/>
  <c r="T3373" i="15"/>
  <c r="L3373" i="15"/>
  <c r="M3373" i="15"/>
  <c r="X3373" i="15"/>
  <c r="T3374" i="15"/>
  <c r="L3374" i="15"/>
  <c r="M3374" i="15"/>
  <c r="X3374" i="15"/>
  <c r="T3375" i="15"/>
  <c r="L3375" i="15"/>
  <c r="M3375" i="15"/>
  <c r="X3375" i="15"/>
  <c r="T3376" i="15"/>
  <c r="L3376" i="15"/>
  <c r="M3376" i="15"/>
  <c r="X3376" i="15"/>
  <c r="T3377" i="15"/>
  <c r="L3377" i="15"/>
  <c r="M3377" i="15"/>
  <c r="X3377" i="15"/>
  <c r="T3378" i="15"/>
  <c r="L3378" i="15"/>
  <c r="M3378" i="15"/>
  <c r="X3378" i="15"/>
  <c r="T3379" i="15"/>
  <c r="L3379" i="15"/>
  <c r="M3379" i="15"/>
  <c r="X3379" i="15"/>
  <c r="T3380" i="15"/>
  <c r="L3380" i="15"/>
  <c r="M3380" i="15"/>
  <c r="X3380" i="15"/>
  <c r="T3381" i="15"/>
  <c r="L3381" i="15"/>
  <c r="M3381" i="15"/>
  <c r="X3381" i="15"/>
  <c r="T3382" i="15"/>
  <c r="L3382" i="15"/>
  <c r="M3382" i="15"/>
  <c r="X3382" i="15"/>
  <c r="T3383" i="15"/>
  <c r="L3383" i="15"/>
  <c r="M3383" i="15"/>
  <c r="X3383" i="15"/>
  <c r="T3384" i="15"/>
  <c r="L3384" i="15"/>
  <c r="M3384" i="15"/>
  <c r="X3384" i="15"/>
  <c r="T3385" i="15"/>
  <c r="L3385" i="15"/>
  <c r="M3385" i="15"/>
  <c r="X3385" i="15"/>
  <c r="T3386" i="15"/>
  <c r="L3386" i="15"/>
  <c r="M3386" i="15"/>
  <c r="X3386" i="15"/>
  <c r="T3387" i="15"/>
  <c r="L3387" i="15"/>
  <c r="M3387" i="15"/>
  <c r="X3387" i="15"/>
  <c r="T3388" i="15"/>
  <c r="L3388" i="15"/>
  <c r="M3388" i="15"/>
  <c r="X3388" i="15"/>
  <c r="T3389" i="15"/>
  <c r="L3389" i="15"/>
  <c r="M3389" i="15"/>
  <c r="X3389" i="15"/>
  <c r="T3390" i="15"/>
  <c r="L3390" i="15"/>
  <c r="M3390" i="15"/>
  <c r="X3390" i="15"/>
  <c r="T3391" i="15"/>
  <c r="L3391" i="15"/>
  <c r="M3391" i="15"/>
  <c r="X3391" i="15"/>
  <c r="T3392" i="15"/>
  <c r="L3392" i="15"/>
  <c r="M3392" i="15"/>
  <c r="X3392" i="15"/>
  <c r="T3393" i="15"/>
  <c r="L3393" i="15"/>
  <c r="M3393" i="15"/>
  <c r="X3393" i="15"/>
  <c r="T3394" i="15"/>
  <c r="L3394" i="15"/>
  <c r="M3394" i="15"/>
  <c r="X3394" i="15"/>
  <c r="T3395" i="15"/>
  <c r="L3395" i="15"/>
  <c r="M3395" i="15"/>
  <c r="X3395" i="15"/>
  <c r="T3396" i="15"/>
  <c r="L3396" i="15"/>
  <c r="M3396" i="15"/>
  <c r="X3396" i="15"/>
  <c r="T3397" i="15"/>
  <c r="L3397" i="15"/>
  <c r="M3397" i="15"/>
  <c r="X3397" i="15"/>
  <c r="T3398" i="15"/>
  <c r="L3398" i="15"/>
  <c r="M3398" i="15"/>
  <c r="X3398" i="15"/>
  <c r="T3399" i="15"/>
  <c r="L3399" i="15"/>
  <c r="M3399" i="15"/>
  <c r="X3399" i="15"/>
  <c r="T3400" i="15"/>
  <c r="L3400" i="15"/>
  <c r="M3400" i="15"/>
  <c r="X3400" i="15"/>
  <c r="T3401" i="15"/>
  <c r="L3401" i="15"/>
  <c r="M3401" i="15"/>
  <c r="X3401" i="15"/>
  <c r="T3402" i="15"/>
  <c r="L3402" i="15"/>
  <c r="M3402" i="15"/>
  <c r="X3402" i="15"/>
  <c r="T3403" i="15"/>
  <c r="L3403" i="15"/>
  <c r="M3403" i="15"/>
  <c r="X3403" i="15"/>
  <c r="T3404" i="15"/>
  <c r="L3404" i="15"/>
  <c r="M3404" i="15"/>
  <c r="X3404" i="15"/>
  <c r="T3405" i="15"/>
  <c r="L3405" i="15"/>
  <c r="M3405" i="15"/>
  <c r="X3405" i="15"/>
  <c r="T3406" i="15"/>
  <c r="L3406" i="15"/>
  <c r="M3406" i="15"/>
  <c r="X3406" i="15"/>
  <c r="T3407" i="15"/>
  <c r="L3407" i="15"/>
  <c r="M3407" i="15"/>
  <c r="X3407" i="15"/>
  <c r="T3408" i="15"/>
  <c r="L3408" i="15"/>
  <c r="M3408" i="15"/>
  <c r="X3408" i="15"/>
  <c r="T3409" i="15"/>
  <c r="L3409" i="15"/>
  <c r="M3409" i="15"/>
  <c r="X3409" i="15"/>
  <c r="T3410" i="15"/>
  <c r="L3410" i="15"/>
  <c r="M3410" i="15"/>
  <c r="X3410" i="15"/>
  <c r="T3411" i="15"/>
  <c r="L3411" i="15"/>
  <c r="M3411" i="15"/>
  <c r="X3411" i="15"/>
  <c r="T3412" i="15"/>
  <c r="L3412" i="15"/>
  <c r="M3412" i="15"/>
  <c r="X3412" i="15"/>
  <c r="T3413" i="15"/>
  <c r="L3413" i="15"/>
  <c r="M3413" i="15"/>
  <c r="X3413" i="15"/>
  <c r="T3414" i="15"/>
  <c r="L3414" i="15"/>
  <c r="M3414" i="15"/>
  <c r="X3414" i="15"/>
  <c r="T3415" i="15"/>
  <c r="L3415" i="15"/>
  <c r="M3415" i="15"/>
  <c r="X3415" i="15"/>
  <c r="T3416" i="15"/>
  <c r="L3416" i="15"/>
  <c r="M3416" i="15"/>
  <c r="X3416" i="15"/>
  <c r="T3417" i="15"/>
  <c r="L3417" i="15"/>
  <c r="M3417" i="15"/>
  <c r="X3417" i="15"/>
  <c r="T3418" i="15"/>
  <c r="L3418" i="15"/>
  <c r="M3418" i="15"/>
  <c r="X3418" i="15"/>
  <c r="T3419" i="15"/>
  <c r="L3419" i="15"/>
  <c r="M3419" i="15"/>
  <c r="X3419" i="15"/>
  <c r="T3420" i="15"/>
  <c r="L3420" i="15"/>
  <c r="M3420" i="15"/>
  <c r="X3420" i="15"/>
  <c r="T3421" i="15"/>
  <c r="L3421" i="15"/>
  <c r="M3421" i="15"/>
  <c r="X3421" i="15"/>
  <c r="T3422" i="15"/>
  <c r="L3422" i="15"/>
  <c r="M3422" i="15"/>
  <c r="X3422" i="15"/>
  <c r="T3423" i="15"/>
  <c r="L3423" i="15"/>
  <c r="M3423" i="15"/>
  <c r="X3423" i="15"/>
  <c r="T3424" i="15"/>
  <c r="L3424" i="15"/>
  <c r="M3424" i="15"/>
  <c r="X3424" i="15"/>
  <c r="X3425" i="15"/>
  <c r="Y495" i="15"/>
  <c r="Y506" i="15"/>
  <c r="Y100" i="15"/>
  <c r="Y60" i="15"/>
  <c r="Y432" i="15"/>
  <c r="Y40" i="15"/>
  <c r="Y810" i="15"/>
  <c r="Y811" i="15"/>
  <c r="Y300" i="15"/>
  <c r="Y252" i="15"/>
  <c r="Y282" i="15"/>
  <c r="Y693" i="15"/>
  <c r="Y828" i="15"/>
  <c r="Y572" i="15"/>
  <c r="Y198" i="15"/>
  <c r="Y73" i="15"/>
  <c r="Y796" i="15"/>
  <c r="Y402" i="15"/>
  <c r="Y288" i="15"/>
  <c r="Y755" i="15"/>
  <c r="Y241" i="15"/>
  <c r="Y132" i="15"/>
  <c r="Y81" i="15"/>
  <c r="Y851" i="15"/>
  <c r="Y597" i="15"/>
  <c r="Y618" i="15"/>
  <c r="Y611" i="15"/>
  <c r="Y223" i="15"/>
  <c r="Y101" i="15"/>
  <c r="Y139" i="15"/>
  <c r="Y224" i="15"/>
  <c r="Y23" i="15"/>
  <c r="Y147" i="15"/>
  <c r="Y721" i="15"/>
  <c r="Y382" i="15"/>
  <c r="Y565" i="15"/>
  <c r="Y56" i="15"/>
  <c r="Y443" i="15"/>
  <c r="Y269" i="15"/>
  <c r="Y632" i="15"/>
  <c r="Y57" i="15"/>
  <c r="Y403" i="15"/>
  <c r="Y173" i="15"/>
  <c r="Y517" i="15"/>
  <c r="Y383" i="15"/>
  <c r="Y61" i="15"/>
  <c r="Y475" i="15"/>
  <c r="Y623" i="15"/>
  <c r="Y573" i="15"/>
  <c r="Y671" i="15"/>
  <c r="Y242" i="15"/>
  <c r="Y639" i="15"/>
  <c r="Y20" i="15"/>
  <c r="Y210" i="15"/>
  <c r="Y665" i="15"/>
  <c r="Y801" i="15"/>
  <c r="Y750" i="15"/>
  <c r="Y465" i="15"/>
  <c r="Y709" i="15"/>
  <c r="Y41" i="15"/>
  <c r="Y140" i="15"/>
  <c r="Y476" i="15"/>
  <c r="Y477" i="15"/>
  <c r="Y42" i="15"/>
  <c r="Y804" i="15"/>
  <c r="Y253" i="15"/>
  <c r="Y433" i="15"/>
  <c r="Y341" i="15"/>
  <c r="Y184" i="15"/>
  <c r="Y846" i="15"/>
  <c r="Y688" i="15"/>
  <c r="Y612" i="15"/>
  <c r="Y812" i="15"/>
  <c r="Y82" i="15"/>
  <c r="Y444" i="15"/>
  <c r="Y778" i="15"/>
  <c r="Y813" i="15"/>
  <c r="Y412" i="15"/>
  <c r="Y327" i="15"/>
  <c r="Y133" i="15"/>
  <c r="Y270" i="15"/>
  <c r="Y6" i="15"/>
  <c r="Y74" i="15"/>
  <c r="Y751" i="15"/>
  <c r="Y496" i="15"/>
  <c r="Y536" i="15"/>
  <c r="Y185" i="15"/>
  <c r="Y391" i="15"/>
  <c r="Y328" i="15"/>
  <c r="Y211" i="15"/>
  <c r="Y413" i="15"/>
  <c r="Y527" i="15"/>
  <c r="Y487" i="15"/>
  <c r="Y123" i="15"/>
  <c r="Y116" i="15"/>
  <c r="Y12" i="15"/>
  <c r="Y174" i="15"/>
  <c r="Y774" i="15"/>
  <c r="Y657" i="15"/>
  <c r="Y802" i="15"/>
  <c r="Y724" i="15"/>
  <c r="Y141" i="15"/>
  <c r="Y148" i="15"/>
  <c r="Y142" i="15"/>
  <c r="Y598" i="15"/>
  <c r="Y175" i="15"/>
  <c r="Y787" i="15"/>
  <c r="Y192" i="15"/>
  <c r="Y254" i="15"/>
  <c r="Y823" i="15"/>
  <c r="Y715" i="15"/>
  <c r="Y15" i="15"/>
  <c r="Y731" i="15"/>
  <c r="Y21" i="15"/>
  <c r="Y43" i="15"/>
  <c r="Y758" i="15"/>
  <c r="Y580" i="15"/>
  <c r="Y640" i="15"/>
  <c r="Y102" i="15"/>
  <c r="Y633" i="15"/>
  <c r="Y289" i="15"/>
  <c r="Y29" i="15"/>
  <c r="Y850" i="15"/>
  <c r="Y243" i="15"/>
  <c r="Y255" i="15"/>
  <c r="Y166" i="15"/>
  <c r="Y478" i="15"/>
  <c r="Y837" i="15"/>
  <c r="Y302" i="15"/>
  <c r="Y543" i="15"/>
  <c r="Y361" i="15"/>
  <c r="Y783" i="15"/>
  <c r="Y256" i="15"/>
  <c r="Y7" i="15"/>
  <c r="Y557" i="15"/>
  <c r="Y779" i="15"/>
  <c r="Y149" i="15"/>
  <c r="Y805" i="15"/>
  <c r="Y679" i="15"/>
  <c r="Y694" i="15"/>
  <c r="Y193" i="15"/>
  <c r="Y342" i="15"/>
  <c r="Y698" i="15"/>
  <c r="Y372" i="15"/>
  <c r="Y544" i="15"/>
  <c r="Y660" i="15"/>
  <c r="Y428" i="15"/>
  <c r="Y283" i="15"/>
  <c r="Y666" i="15"/>
  <c r="Y93" i="15"/>
  <c r="Y599" i="15"/>
  <c r="Y158" i="15"/>
  <c r="Y75" i="15"/>
  <c r="Y445" i="15"/>
  <c r="Y574" i="15"/>
  <c r="Y83" i="15"/>
  <c r="Y392" i="15"/>
  <c r="Y84" i="15"/>
  <c r="Y225" i="15"/>
  <c r="Y528" i="15"/>
  <c r="Y479" i="15"/>
  <c r="Y545" i="15"/>
  <c r="Y624" i="15"/>
  <c r="Y414" i="15"/>
  <c r="Y680" i="15"/>
  <c r="Y738" i="15"/>
  <c r="Y226" i="15"/>
  <c r="Y186" i="15"/>
  <c r="Y312" i="15"/>
  <c r="Y619" i="15"/>
  <c r="Y575" i="15"/>
  <c r="Y687" i="15"/>
  <c r="Y699" i="15"/>
  <c r="Y829" i="15"/>
  <c r="Y768" i="15"/>
  <c r="Y650" i="15"/>
  <c r="Y362" i="15"/>
  <c r="Y415" i="15"/>
  <c r="Y546" i="15"/>
  <c r="Y176" i="15"/>
  <c r="Y284" i="15"/>
  <c r="Y187" i="15"/>
  <c r="Y605" i="15"/>
  <c r="Y480" i="15"/>
  <c r="Y718" i="15"/>
  <c r="Y303" i="15"/>
  <c r="Y227" i="15"/>
  <c r="Y613" i="15"/>
  <c r="Y159" i="15"/>
  <c r="Y143" i="15"/>
  <c r="Y8" i="15"/>
  <c r="Y134" i="15"/>
  <c r="Y446" i="15"/>
  <c r="Y644" i="15"/>
  <c r="Y244" i="15"/>
  <c r="Y177" i="15"/>
  <c r="Y178" i="15"/>
  <c r="Y290" i="15"/>
  <c r="Y558" i="15"/>
  <c r="Y94" i="15"/>
  <c r="Y144" i="15"/>
  <c r="Y404" i="15"/>
  <c r="Y826" i="15"/>
  <c r="Y497" i="15"/>
  <c r="Y553" i="15"/>
  <c r="Y620" i="15"/>
  <c r="Y30" i="15"/>
  <c r="Y167" i="15"/>
  <c r="Y498" i="15"/>
  <c r="Y329" i="15"/>
  <c r="Y271" i="15"/>
  <c r="Y212" i="15"/>
  <c r="Y228" i="15"/>
  <c r="Y229" i="15"/>
  <c r="Y690" i="15"/>
  <c r="Y488" i="15"/>
  <c r="Y481" i="15"/>
  <c r="Y62" i="15"/>
  <c r="Y583" i="15"/>
  <c r="Y63" i="15"/>
  <c r="Y566" i="15"/>
  <c r="Y818" i="15"/>
  <c r="Y466" i="15"/>
  <c r="Y467" i="15"/>
  <c r="Y734" i="15"/>
  <c r="Y285" i="15"/>
  <c r="Y584" i="15"/>
  <c r="Y797" i="15"/>
  <c r="Y468" i="15"/>
  <c r="Y188" i="15"/>
  <c r="Y735" i="15"/>
  <c r="Y447" i="15"/>
  <c r="Y448" i="15"/>
  <c r="Y150" i="15"/>
  <c r="Y31" i="15"/>
  <c r="Y313" i="15"/>
  <c r="Y117" i="15"/>
  <c r="Y393" i="15"/>
  <c r="Y824" i="15"/>
  <c r="Y600" i="15"/>
  <c r="Y681" i="15"/>
  <c r="Y363" i="15"/>
  <c r="Y658" i="15"/>
  <c r="Y457" i="15"/>
  <c r="Y352" i="15"/>
  <c r="Y199" i="15"/>
  <c r="Y330" i="15"/>
  <c r="Y601" i="15"/>
  <c r="Y710" i="15"/>
  <c r="Y118" i="15"/>
  <c r="Y711" i="15"/>
  <c r="Y230" i="15"/>
  <c r="Y499" i="15"/>
  <c r="Y726" i="15"/>
  <c r="Y304" i="15"/>
  <c r="Y32" i="15"/>
  <c r="Y51" i="15"/>
  <c r="Y529" i="15"/>
  <c r="Y712" i="15"/>
  <c r="Y700" i="15"/>
  <c r="Y76" i="15"/>
  <c r="Y213" i="15"/>
  <c r="Y482" i="15"/>
  <c r="Y585" i="15"/>
  <c r="Y449" i="15"/>
  <c r="Y592" i="15"/>
  <c r="Y394" i="15"/>
  <c r="Y625" i="15"/>
  <c r="Y189" i="15"/>
  <c r="Y537" i="15"/>
  <c r="Y245" i="15"/>
  <c r="Y634" i="15"/>
  <c r="Y759" i="15"/>
  <c r="Y124" i="15"/>
  <c r="Y716" i="15"/>
  <c r="Y77" i="15"/>
  <c r="Y200" i="15"/>
  <c r="Y343" i="15"/>
  <c r="Y151" i="15"/>
  <c r="Y626" i="15"/>
  <c r="Y179" i="15"/>
  <c r="Y719" i="15"/>
  <c r="Y291" i="15"/>
  <c r="Y832" i="15"/>
  <c r="Y4" i="15"/>
  <c r="Y78" i="15"/>
  <c r="Y621" i="15"/>
  <c r="Y292" i="15"/>
  <c r="Y661" i="15"/>
  <c r="Y775" i="15"/>
  <c r="Y286" i="15"/>
  <c r="Y85" i="15"/>
  <c r="Y257" i="15"/>
  <c r="Y769" i="15"/>
  <c r="Y790" i="15"/>
  <c r="Y538" i="15"/>
  <c r="Y416" i="15"/>
  <c r="Y9" i="15"/>
  <c r="Y52" i="15"/>
  <c r="Y593" i="15"/>
  <c r="Y214" i="15"/>
  <c r="Y437" i="15"/>
  <c r="Y586" i="15"/>
  <c r="Y518" i="15"/>
  <c r="Y741" i="15"/>
  <c r="Y742" i="15"/>
  <c r="Y246" i="15"/>
  <c r="Y450" i="15"/>
  <c r="Y458" i="15"/>
  <c r="Y833" i="15"/>
  <c r="Y507" i="15"/>
  <c r="Y417" i="15"/>
  <c r="Y691" i="15"/>
  <c r="Y64" i="15"/>
  <c r="Y344" i="15"/>
  <c r="Y672" i="15"/>
  <c r="Y405" i="15"/>
  <c r="Y180" i="15"/>
  <c r="Y190" i="15"/>
  <c r="Y231" i="15"/>
  <c r="Y95" i="15"/>
  <c r="Y201" i="15"/>
  <c r="Y483" i="15"/>
  <c r="Y780" i="15"/>
  <c r="Y345" i="15"/>
  <c r="Y346" i="15"/>
  <c r="Y489" i="15"/>
  <c r="Y848" i="15"/>
  <c r="Y587" i="15"/>
  <c r="Y756" i="15"/>
  <c r="Y645" i="15"/>
  <c r="Y781" i="15"/>
  <c r="Y695" i="15"/>
  <c r="Y635" i="15"/>
  <c r="Y35" i="15"/>
  <c r="Y247" i="15"/>
  <c r="Y331" i="15"/>
  <c r="Y682" i="15"/>
  <c r="Y287" i="15"/>
  <c r="Y36" i="15"/>
  <c r="Y490" i="15"/>
  <c r="Y530" i="15"/>
  <c r="Y353" i="15"/>
  <c r="Y434" i="15"/>
  <c r="Y125" i="15"/>
  <c r="Y673" i="15"/>
  <c r="Y438" i="15"/>
  <c r="Y845" i="15"/>
  <c r="Y614" i="15"/>
  <c r="Y567" i="15"/>
  <c r="Y152" i="15"/>
  <c r="Y16" i="15"/>
  <c r="Y418" i="15"/>
  <c r="Y500" i="15"/>
  <c r="Y160" i="15"/>
  <c r="Y701" i="15"/>
  <c r="Y469" i="15"/>
  <c r="Y153" i="15"/>
  <c r="Y743" i="15"/>
  <c r="Y202" i="15"/>
  <c r="Y588" i="15"/>
  <c r="Y697" i="15"/>
  <c r="Y323" i="15"/>
  <c r="Y332" i="15"/>
  <c r="Y215" i="15"/>
  <c r="Y364" i="15"/>
  <c r="Y314" i="15"/>
  <c r="Y354" i="15"/>
  <c r="Y103" i="15"/>
  <c r="Y96" i="15"/>
  <c r="Y232" i="15"/>
  <c r="Y395" i="15"/>
  <c r="Y519" i="15"/>
  <c r="Y154" i="15"/>
  <c r="Y508" i="15"/>
  <c r="Y97" i="15"/>
  <c r="Y2" i="15"/>
  <c r="Y589" i="15"/>
  <c r="Y384" i="15"/>
  <c r="Y419" i="15"/>
  <c r="Y272" i="15"/>
  <c r="Y86" i="15"/>
  <c r="Y347" i="15"/>
  <c r="Y355" i="15"/>
  <c r="Y770" i="15"/>
  <c r="Y406" i="15"/>
  <c r="Y764" i="15"/>
  <c r="Y315" i="15"/>
  <c r="Y509" i="15"/>
  <c r="Y181" i="15"/>
  <c r="Y459" i="15"/>
  <c r="Y776" i="15"/>
  <c r="Y501" i="15"/>
  <c r="Y420" i="15"/>
  <c r="Y305" i="15"/>
  <c r="Y615" i="15"/>
  <c r="Y784" i="15"/>
  <c r="Y161" i="15"/>
  <c r="Y293" i="15"/>
  <c r="Y145" i="15"/>
  <c r="Y842" i="15"/>
  <c r="Y162" i="15"/>
  <c r="Y606" i="15"/>
  <c r="Y373" i="15"/>
  <c r="Y760" i="15"/>
  <c r="Y839" i="15"/>
  <c r="Y689" i="15"/>
  <c r="Y725" i="15"/>
  <c r="Y407" i="15"/>
  <c r="Y37" i="15"/>
  <c r="Y79" i="15"/>
  <c r="Y429" i="15"/>
  <c r="Y258" i="15"/>
  <c r="Y65" i="15"/>
  <c r="Y216" i="15"/>
  <c r="Y233" i="15"/>
  <c r="Y112" i="15"/>
  <c r="Y49" i="15"/>
  <c r="Y520" i="15"/>
  <c r="Y502" i="15"/>
  <c r="Y259" i="15"/>
  <c r="Y146" i="15"/>
  <c r="Y576" i="15"/>
  <c r="Y260" i="15"/>
  <c r="Y396" i="15"/>
  <c r="Y667" i="15"/>
  <c r="Y26" i="15"/>
  <c r="Y510" i="15"/>
  <c r="Y651" i="15"/>
  <c r="Y470" i="15"/>
  <c r="Y385" i="15"/>
  <c r="Y234" i="15"/>
  <c r="Y87" i="15"/>
  <c r="Y235" i="15"/>
  <c r="Y126" i="15"/>
  <c r="Y720" i="15"/>
  <c r="Y559" i="15"/>
  <c r="Y356" i="15"/>
  <c r="Y182" i="15"/>
  <c r="Y814" i="15"/>
  <c r="Y104" i="15"/>
  <c r="Y66" i="15"/>
  <c r="Y460" i="15"/>
  <c r="Y421" i="15"/>
  <c r="Y316" i="15"/>
  <c r="Y451" i="15"/>
  <c r="Y471" i="15"/>
  <c r="Y317" i="15"/>
  <c r="Y831" i="15"/>
  <c r="Y590" i="15"/>
  <c r="Y806" i="15"/>
  <c r="Y422" i="15"/>
  <c r="Y736" i="15"/>
  <c r="Y273" i="15"/>
  <c r="Y521" i="15"/>
  <c r="Y771" i="15"/>
  <c r="Y318" i="15"/>
  <c r="Y636" i="15"/>
  <c r="Y88" i="15"/>
  <c r="Y627" i="15"/>
  <c r="Y194" i="15"/>
  <c r="Y119" i="15"/>
  <c r="Y511" i="15"/>
  <c r="Y853" i="15"/>
  <c r="Y365" i="15"/>
  <c r="Y452" i="15"/>
  <c r="Y50" i="15"/>
  <c r="Y531" i="15"/>
  <c r="Y522" i="15"/>
  <c r="Y453" i="15"/>
  <c r="Y560" i="15"/>
  <c r="Y713" i="15"/>
  <c r="Y306" i="15"/>
  <c r="Y53" i="15"/>
  <c r="Y747" i="15"/>
  <c r="Y203" i="15"/>
  <c r="Y195" i="15"/>
  <c r="Y727" i="15"/>
  <c r="Y89" i="15"/>
  <c r="Y90" i="15"/>
  <c r="Y641" i="15"/>
  <c r="Y821" i="15"/>
  <c r="Y722" i="15"/>
  <c r="Y622" i="15"/>
  <c r="Y248" i="15"/>
  <c r="Y348" i="15"/>
  <c r="Y274" i="15"/>
  <c r="Y703" i="15"/>
  <c r="Y44" i="15"/>
  <c r="Y822" i="15"/>
  <c r="Y723" i="15"/>
  <c r="Y835" i="15"/>
  <c r="Y333" i="15"/>
  <c r="Y646" i="15"/>
  <c r="Y17" i="15"/>
  <c r="Y757" i="15"/>
  <c r="Y791" i="15"/>
  <c r="Y45" i="15"/>
  <c r="Y261" i="15"/>
  <c r="Y472" i="15"/>
  <c r="Y217" i="15"/>
  <c r="Y204" i="15"/>
  <c r="Y386" i="15"/>
  <c r="Y728" i="15"/>
  <c r="Y461" i="15"/>
  <c r="Y135" i="15"/>
  <c r="Y674" i="15"/>
  <c r="Y334" i="15"/>
  <c r="Y512" i="15"/>
  <c r="Y539" i="15"/>
  <c r="Y46" i="15"/>
  <c r="Y815" i="15"/>
  <c r="Y503" i="15"/>
  <c r="Y547" i="15"/>
  <c r="Y191" i="15"/>
  <c r="Y838" i="15"/>
  <c r="Y602" i="15"/>
  <c r="Y607" i="15"/>
  <c r="Y275" i="15"/>
  <c r="Y704" i="15"/>
  <c r="Y439" i="15"/>
  <c r="Y423" i="15"/>
  <c r="Y294" i="15"/>
  <c r="Y33" i="15"/>
  <c r="Y765" i="15"/>
  <c r="Y127" i="15"/>
  <c r="Y38" i="15"/>
  <c r="Y616" i="15"/>
  <c r="Y366" i="15"/>
  <c r="Y349" i="15"/>
  <c r="Y10" i="15"/>
  <c r="Y374" i="15"/>
  <c r="Y659" i="15"/>
  <c r="Y307" i="15"/>
  <c r="Y24" i="15"/>
  <c r="Y491" i="15"/>
  <c r="Y295" i="15"/>
  <c r="Y67" i="15"/>
  <c r="Y218" i="15"/>
  <c r="Y11" i="15"/>
  <c r="Y577" i="15"/>
  <c r="Y652" i="15"/>
  <c r="Y792" i="15"/>
  <c r="Y705" i="15"/>
  <c r="Y668" i="15"/>
  <c r="Y581" i="15"/>
  <c r="Y357" i="15"/>
  <c r="Y387" i="15"/>
  <c r="Y683" i="15"/>
  <c r="Y799" i="15"/>
  <c r="Y513" i="15"/>
  <c r="Y219" i="15"/>
  <c r="Y276" i="15"/>
  <c r="Y105" i="15"/>
  <c r="Y262" i="15"/>
  <c r="Y155" i="15"/>
  <c r="Y473" i="15"/>
  <c r="Y591" i="15"/>
  <c r="Y739" i="15"/>
  <c r="Y514" i="15"/>
  <c r="Y492" i="15"/>
  <c r="Y424" i="15"/>
  <c r="Y263" i="15"/>
  <c r="Y568" i="15"/>
  <c r="Y785" i="15"/>
  <c r="Y335" i="15"/>
  <c r="Y706" i="15"/>
  <c r="Y249" i="15"/>
  <c r="Y68" i="15"/>
  <c r="Y515" i="15"/>
  <c r="Y684" i="15"/>
  <c r="Y569" i="15"/>
  <c r="Y91" i="15"/>
  <c r="Y843" i="15"/>
  <c r="Y296" i="15"/>
  <c r="Y120" i="15"/>
  <c r="Y732" i="15"/>
  <c r="Y156" i="15"/>
  <c r="Y367" i="15"/>
  <c r="Y532" i="15"/>
  <c r="Y662" i="15"/>
  <c r="Y388" i="15"/>
  <c r="Y368" i="15"/>
  <c r="Y548" i="15"/>
  <c r="Y628" i="15"/>
  <c r="Y653" i="15"/>
  <c r="Y220" i="15"/>
  <c r="Y69" i="15"/>
  <c r="Y369" i="15"/>
  <c r="Y744" i="15"/>
  <c r="Y308" i="15"/>
  <c r="Y98" i="15"/>
  <c r="Y454" i="15"/>
  <c r="Y408" i="15"/>
  <c r="Y540" i="15"/>
  <c r="Y319" i="15"/>
  <c r="Y264" i="15"/>
  <c r="Y409" i="15"/>
  <c r="Y99" i="15"/>
  <c r="Y47" i="15"/>
  <c r="Y752" i="15"/>
  <c r="Y27" i="15"/>
  <c r="Y70" i="15"/>
  <c r="Y375" i="15"/>
  <c r="Y71" i="15"/>
  <c r="Y265" i="15"/>
  <c r="Y54" i="15"/>
  <c r="Y128" i="15"/>
  <c r="Y669" i="15"/>
  <c r="Y106" i="15"/>
  <c r="Y113" i="15"/>
  <c r="Y58" i="15"/>
  <c r="Y748" i="15"/>
  <c r="Y205" i="15"/>
  <c r="Y163" i="15"/>
  <c r="Y5" i="15"/>
  <c r="Y836" i="15"/>
  <c r="Y206" i="15"/>
  <c r="Y819" i="15"/>
  <c r="Y561" i="15"/>
  <c r="Y397" i="15"/>
  <c r="Y834" i="15"/>
  <c r="Y647" i="15"/>
  <c r="Y13" i="15"/>
  <c r="Y236" i="15"/>
  <c r="Y455" i="15"/>
  <c r="Y484" i="15"/>
  <c r="Y642" i="15"/>
  <c r="Y136" i="15"/>
  <c r="Y207" i="15"/>
  <c r="Y474" i="15"/>
  <c r="Y398" i="15"/>
  <c r="Y440" i="15"/>
  <c r="Y637" i="15"/>
  <c r="Y336" i="15"/>
  <c r="Y533" i="15"/>
  <c r="Y798" i="15"/>
  <c r="Y767" i="15"/>
  <c r="Y685" i="15"/>
  <c r="Y399" i="15"/>
  <c r="Y603" i="15"/>
  <c r="Y18" i="15"/>
  <c r="Y772" i="15"/>
  <c r="Y549" i="15"/>
  <c r="Y297" i="15"/>
  <c r="Y714" i="15"/>
  <c r="Y554" i="15"/>
  <c r="Y430" i="15"/>
  <c r="Y729" i="15"/>
  <c r="Y358" i="15"/>
  <c r="Y266" i="15"/>
  <c r="Y121" i="15"/>
  <c r="Y485" i="15"/>
  <c r="Y376" i="15"/>
  <c r="Y277" i="15"/>
  <c r="Y550" i="15"/>
  <c r="Y753" i="15"/>
  <c r="Y441" i="15"/>
  <c r="Y555" i="15"/>
  <c r="Y638" i="15"/>
  <c r="Y849" i="15"/>
  <c r="Y462" i="15"/>
  <c r="Y608" i="15"/>
  <c r="Y377" i="15"/>
  <c r="Y793" i="15"/>
  <c r="Y604" i="15"/>
  <c r="Y164" i="15"/>
  <c r="Y675" i="15"/>
  <c r="Y309" i="15"/>
  <c r="Y456" i="15"/>
  <c r="Y534" i="15"/>
  <c r="Y129" i="15"/>
  <c r="Y809" i="15"/>
  <c r="Y370" i="15"/>
  <c r="Y237" i="15"/>
  <c r="Y400" i="15"/>
  <c r="Y740" i="15"/>
  <c r="Y221" i="15"/>
  <c r="Y629" i="15"/>
  <c r="Y617" i="15"/>
  <c r="Y696" i="15"/>
  <c r="Y425" i="15"/>
  <c r="Y825" i="15"/>
  <c r="Y107" i="15"/>
  <c r="Y523" i="15"/>
  <c r="Y130" i="15"/>
  <c r="Y676" i="15"/>
  <c r="Y350" i="15"/>
  <c r="Y108" i="15"/>
  <c r="Y816" i="15"/>
  <c r="Y654" i="15"/>
  <c r="Y337" i="15"/>
  <c r="Y25" i="15"/>
  <c r="Y320" i="15"/>
  <c r="Y22" i="15"/>
  <c r="Y630" i="15"/>
  <c r="Y582" i="15"/>
  <c r="Y426" i="15"/>
  <c r="Y114" i="15"/>
  <c r="Y562" i="15"/>
  <c r="Y278" i="15"/>
  <c r="Y594" i="15"/>
  <c r="Y109" i="15"/>
  <c r="Y279" i="15"/>
  <c r="Y551" i="15"/>
  <c r="Y39" i="15"/>
  <c r="Y524" i="15"/>
  <c r="Y238" i="15"/>
  <c r="Y267" i="15"/>
  <c r="Y168" i="15"/>
  <c r="Y749" i="15"/>
  <c r="Y169" i="15"/>
  <c r="Y324" i="15"/>
  <c r="Y55" i="15"/>
  <c r="Y803" i="15"/>
  <c r="Y782" i="15"/>
  <c r="Y165" i="15"/>
  <c r="Y389" i="15"/>
  <c r="Y378" i="15"/>
  <c r="Y110" i="15"/>
  <c r="Y19" i="15"/>
  <c r="Y820" i="15"/>
  <c r="Y777" i="15"/>
  <c r="Y717" i="15"/>
  <c r="Y431" i="15"/>
  <c r="Y486" i="15"/>
  <c r="Y516" i="15"/>
  <c r="Y800" i="15"/>
  <c r="Y379" i="15"/>
  <c r="Y643" i="15"/>
  <c r="Y59" i="15"/>
  <c r="Y435" i="15"/>
  <c r="Y655" i="15"/>
  <c r="Y670" i="15"/>
  <c r="Y541" i="15"/>
  <c r="Y852" i="15"/>
  <c r="Y111" i="15"/>
  <c r="Y737" i="15"/>
  <c r="Y766" i="15"/>
  <c r="Y789" i="15"/>
  <c r="Y3" i="15"/>
  <c r="Y648" i="15"/>
  <c r="Y686" i="15"/>
  <c r="Y208" i="15"/>
  <c r="Y196" i="15"/>
  <c r="Y250" i="15"/>
  <c r="Y280" i="15"/>
  <c r="Y578" i="15"/>
  <c r="Y525" i="15"/>
  <c r="Y209" i="15"/>
  <c r="Y310" i="15"/>
  <c r="Y338" i="15"/>
  <c r="Y251" i="15"/>
  <c r="Y563" i="15"/>
  <c r="Y197" i="15"/>
  <c r="Y298" i="15"/>
  <c r="Y493" i="15"/>
  <c r="Y410" i="15"/>
  <c r="Y131" i="15"/>
  <c r="Y299" i="15"/>
  <c r="Y281" i="15"/>
  <c r="Y692" i="15"/>
  <c r="Y707" i="15"/>
  <c r="Y239" i="15"/>
  <c r="Y526" i="15"/>
  <c r="Y794" i="15"/>
  <c r="Y325" i="15"/>
  <c r="Y631" i="15"/>
  <c r="Y442" i="15"/>
  <c r="Y371" i="15"/>
  <c r="Y552" i="15"/>
  <c r="Y788" i="15"/>
  <c r="Y708" i="15"/>
  <c r="Y570" i="15"/>
  <c r="Y183" i="15"/>
  <c r="Y321" i="15"/>
  <c r="Y326" i="15"/>
  <c r="Y390" i="15"/>
  <c r="Y222" i="15"/>
  <c r="Y609" i="15"/>
  <c r="Y504" i="15"/>
  <c r="Y556" i="15"/>
  <c r="Y817" i="15"/>
  <c r="Y380" i="15"/>
  <c r="Y571" i="15"/>
  <c r="Y240" i="15"/>
  <c r="Y702" i="15"/>
  <c r="Y80" i="15"/>
  <c r="Y34" i="15"/>
  <c r="Y844" i="15"/>
  <c r="Y795" i="15"/>
  <c r="Y786" i="15"/>
  <c r="Y463" i="15"/>
  <c r="Y170" i="15"/>
  <c r="Y761" i="15"/>
  <c r="Y436" i="15"/>
  <c r="Y311" i="15"/>
  <c r="Y427" i="15"/>
  <c r="Y157" i="15"/>
  <c r="Y830" i="15"/>
  <c r="Y733" i="15"/>
  <c r="Y72" i="15"/>
  <c r="Y595" i="15"/>
  <c r="Y745" i="15"/>
  <c r="Y649" i="15"/>
  <c r="Y610" i="15"/>
  <c r="Y14" i="15"/>
  <c r="Y171" i="15"/>
  <c r="Y730" i="15"/>
  <c r="Y762" i="15"/>
  <c r="Y542" i="15"/>
  <c r="Y172" i="15"/>
  <c r="Y92" i="15"/>
  <c r="Y494" i="15"/>
  <c r="Y564" i="15"/>
  <c r="Y401" i="15"/>
  <c r="Y339" i="15"/>
  <c r="Y663" i="15"/>
  <c r="Y773" i="15"/>
  <c r="Y322" i="15"/>
  <c r="Y28" i="15"/>
  <c r="Y381" i="15"/>
  <c r="Y535" i="15"/>
  <c r="Y411" i="15"/>
  <c r="Y115" i="15"/>
  <c r="Y677" i="15"/>
  <c r="Y268" i="15"/>
  <c r="Y596" i="15"/>
  <c r="Y827" i="15"/>
  <c r="Y847" i="15"/>
  <c r="Y359" i="15"/>
  <c r="Y137" i="15"/>
  <c r="Y754" i="15"/>
  <c r="Y505" i="15"/>
  <c r="Y464" i="15"/>
  <c r="Y301" i="15"/>
  <c r="Y840" i="15"/>
  <c r="Y763" i="15"/>
  <c r="Y807" i="15"/>
  <c r="Y808" i="15"/>
  <c r="Y746" i="15"/>
  <c r="Y841" i="15"/>
  <c r="Y656" i="15"/>
  <c r="Y48" i="15"/>
  <c r="Y138" i="15"/>
  <c r="Y678" i="15"/>
  <c r="Y579" i="15"/>
  <c r="Y340" i="15"/>
  <c r="Y360" i="15"/>
  <c r="Y122" i="15"/>
  <c r="Y351" i="15"/>
  <c r="Y664" i="15"/>
  <c r="Y854" i="15"/>
  <c r="Y855" i="15"/>
  <c r="Y856" i="15"/>
  <c r="Y857" i="15"/>
  <c r="Y858" i="15"/>
  <c r="Y859" i="15"/>
  <c r="Y860" i="15"/>
  <c r="Y861" i="15"/>
  <c r="Y862" i="15"/>
  <c r="Y863" i="15"/>
  <c r="Y864" i="15"/>
  <c r="Y865" i="15"/>
  <c r="Y866" i="15"/>
  <c r="Y867" i="15"/>
  <c r="Y868" i="15"/>
  <c r="Y869" i="15"/>
  <c r="Y870" i="15"/>
  <c r="Y871" i="15"/>
  <c r="Y872" i="15"/>
  <c r="Y873" i="15"/>
  <c r="Y874" i="15"/>
  <c r="Y875" i="15"/>
  <c r="Y876" i="15"/>
  <c r="Y877" i="15"/>
  <c r="Y878" i="15"/>
  <c r="Y879" i="15"/>
  <c r="Y880" i="15"/>
  <c r="Y881" i="15"/>
  <c r="Y882" i="15"/>
  <c r="Y883" i="15"/>
  <c r="Y884" i="15"/>
  <c r="Y885" i="15"/>
  <c r="Y886" i="15"/>
  <c r="Y887" i="15"/>
  <c r="Y888" i="15"/>
  <c r="Y889" i="15"/>
  <c r="Y890" i="15"/>
  <c r="Y891" i="15"/>
  <c r="Y892" i="15"/>
  <c r="Y893" i="15"/>
  <c r="Y894" i="15"/>
  <c r="Y895" i="15"/>
  <c r="Y896" i="15"/>
  <c r="Y897" i="15"/>
  <c r="Y898" i="15"/>
  <c r="Y899" i="15"/>
  <c r="Y900" i="15"/>
  <c r="Y901" i="15"/>
  <c r="Y902" i="15"/>
  <c r="Y903" i="15"/>
  <c r="Y904" i="15"/>
  <c r="Y905" i="15"/>
  <c r="Y906" i="15"/>
  <c r="Y907" i="15"/>
  <c r="Y908" i="15"/>
  <c r="Y909" i="15"/>
  <c r="Y910" i="15"/>
  <c r="Y911" i="15"/>
  <c r="Y912" i="15"/>
  <c r="Y913" i="15"/>
  <c r="Y914" i="15"/>
  <c r="Y915" i="15"/>
  <c r="Y916" i="15"/>
  <c r="Y917" i="15"/>
  <c r="Y918" i="15"/>
  <c r="Y919" i="15"/>
  <c r="Y920" i="15"/>
  <c r="Y921" i="15"/>
  <c r="Y922" i="15"/>
  <c r="Y923" i="15"/>
  <c r="Y924" i="15"/>
  <c r="Y925" i="15"/>
  <c r="Y926" i="15"/>
  <c r="Y927" i="15"/>
  <c r="Y928" i="15"/>
  <c r="Y929" i="15"/>
  <c r="Y930" i="15"/>
  <c r="Y931" i="15"/>
  <c r="Y932" i="15"/>
  <c r="Y933" i="15"/>
  <c r="Y934" i="15"/>
  <c r="Y935" i="15"/>
  <c r="Y936" i="15"/>
  <c r="Y937" i="15"/>
  <c r="Y938" i="15"/>
  <c r="Y939" i="15"/>
  <c r="Y940" i="15"/>
  <c r="Y941" i="15"/>
  <c r="Y942" i="15"/>
  <c r="Y943" i="15"/>
  <c r="Y944" i="15"/>
  <c r="Y945" i="15"/>
  <c r="Y946" i="15"/>
  <c r="Y947" i="15"/>
  <c r="Y948" i="15"/>
  <c r="Y949" i="15"/>
  <c r="Y950" i="15"/>
  <c r="Y951" i="15"/>
  <c r="Y952" i="15"/>
  <c r="Y953" i="15"/>
  <c r="Y954" i="15"/>
  <c r="Y955" i="15"/>
  <c r="Y956" i="15"/>
  <c r="Y957" i="15"/>
  <c r="Y958" i="15"/>
  <c r="Y959" i="15"/>
  <c r="Y960" i="15"/>
  <c r="Y961" i="15"/>
  <c r="Y962" i="15"/>
  <c r="Y963" i="15"/>
  <c r="Y964" i="15"/>
  <c r="Y965" i="15"/>
  <c r="Y966" i="15"/>
  <c r="Y967" i="15"/>
  <c r="Y968" i="15"/>
  <c r="Y969" i="15"/>
  <c r="Y970" i="15"/>
  <c r="Y971" i="15"/>
  <c r="Y972" i="15"/>
  <c r="Y973" i="15"/>
  <c r="Y974" i="15"/>
  <c r="Y975" i="15"/>
  <c r="Y976" i="15"/>
  <c r="Y977" i="15"/>
  <c r="Y978" i="15"/>
  <c r="Y979" i="15"/>
  <c r="Y980" i="15"/>
  <c r="Y981" i="15"/>
  <c r="Y982" i="15"/>
  <c r="Y983" i="15"/>
  <c r="Y984" i="15"/>
  <c r="Y985" i="15"/>
  <c r="Y986" i="15"/>
  <c r="Y987" i="15"/>
  <c r="Y988" i="15"/>
  <c r="Y989" i="15"/>
  <c r="Y990" i="15"/>
  <c r="Y991" i="15"/>
  <c r="Y992" i="15"/>
  <c r="Y993" i="15"/>
  <c r="Y994" i="15"/>
  <c r="Y995" i="15"/>
  <c r="Y996" i="15"/>
  <c r="Y997" i="15"/>
  <c r="Y998" i="15"/>
  <c r="Y999" i="15"/>
  <c r="Y1000" i="15"/>
  <c r="Y1001" i="15"/>
  <c r="Y1002" i="15"/>
  <c r="Y1003" i="15"/>
  <c r="Y1004" i="15"/>
  <c r="Y1005" i="15"/>
  <c r="Y1006" i="15"/>
  <c r="Y1007" i="15"/>
  <c r="Y1008" i="15"/>
  <c r="Y1009" i="15"/>
  <c r="Y1010" i="15"/>
  <c r="Y1011" i="15"/>
  <c r="Y1012" i="15"/>
  <c r="Y1013" i="15"/>
  <c r="Y1014" i="15"/>
  <c r="Y1015" i="15"/>
  <c r="Y1016" i="15"/>
  <c r="Y1017" i="15"/>
  <c r="Y1018" i="15"/>
  <c r="Y1019" i="15"/>
  <c r="Y1020" i="15"/>
  <c r="Y1021" i="15"/>
  <c r="Y1022" i="15"/>
  <c r="Y1023" i="15"/>
  <c r="Y1024" i="15"/>
  <c r="Y1025" i="15"/>
  <c r="Y1026" i="15"/>
  <c r="Y1027" i="15"/>
  <c r="Y1028" i="15"/>
  <c r="Y1029" i="15"/>
  <c r="Y1030" i="15"/>
  <c r="Y1031" i="15"/>
  <c r="Y1032" i="15"/>
  <c r="Y1033" i="15"/>
  <c r="Y1034" i="15"/>
  <c r="Y1035" i="15"/>
  <c r="Y1036" i="15"/>
  <c r="Y1037" i="15"/>
  <c r="Y1038" i="15"/>
  <c r="Y1039" i="15"/>
  <c r="Y1040" i="15"/>
  <c r="Y1041" i="15"/>
  <c r="Y1042" i="15"/>
  <c r="Y1043" i="15"/>
  <c r="Y1044" i="15"/>
  <c r="Y1045" i="15"/>
  <c r="Y1046" i="15"/>
  <c r="Y1047" i="15"/>
  <c r="Y1048" i="15"/>
  <c r="Y1049" i="15"/>
  <c r="Y1050" i="15"/>
  <c r="Y1051" i="15"/>
  <c r="Y1052" i="15"/>
  <c r="Y1053" i="15"/>
  <c r="Y1054" i="15"/>
  <c r="Y1055" i="15"/>
  <c r="Y1056" i="15"/>
  <c r="Y1057" i="15"/>
  <c r="Y1058" i="15"/>
  <c r="Y1059" i="15"/>
  <c r="Y1060" i="15"/>
  <c r="Y1061" i="15"/>
  <c r="Y1062" i="15"/>
  <c r="Y1063" i="15"/>
  <c r="Y1064" i="15"/>
  <c r="Y1065" i="15"/>
  <c r="Y1066" i="15"/>
  <c r="Y1067" i="15"/>
  <c r="Y1068" i="15"/>
  <c r="Y1069" i="15"/>
  <c r="Y1070" i="15"/>
  <c r="Y1071" i="15"/>
  <c r="Y1072" i="15"/>
  <c r="Y1073" i="15"/>
  <c r="Y1074" i="15"/>
  <c r="Y1075" i="15"/>
  <c r="Y1076" i="15"/>
  <c r="Y1077" i="15"/>
  <c r="Y1078" i="15"/>
  <c r="Y1079" i="15"/>
  <c r="Y1080" i="15"/>
  <c r="Y1081" i="15"/>
  <c r="Y1082" i="15"/>
  <c r="Y1083" i="15"/>
  <c r="Y1084" i="15"/>
  <c r="Y1085" i="15"/>
  <c r="Y1086" i="15"/>
  <c r="Y1087" i="15"/>
  <c r="Y1088" i="15"/>
  <c r="Y1089" i="15"/>
  <c r="Y1090" i="15"/>
  <c r="Y1091" i="15"/>
  <c r="Y1092" i="15"/>
  <c r="Y1093" i="15"/>
  <c r="Y1094" i="15"/>
  <c r="Y1095" i="15"/>
  <c r="Y1096" i="15"/>
  <c r="Y1097" i="15"/>
  <c r="Y1098" i="15"/>
  <c r="Y1099" i="15"/>
  <c r="Y1100" i="15"/>
  <c r="Y1101" i="15"/>
  <c r="Y1102" i="15"/>
  <c r="Y1103" i="15"/>
  <c r="Y1104" i="15"/>
  <c r="Y1105" i="15"/>
  <c r="Y1106" i="15"/>
  <c r="Y1107" i="15"/>
  <c r="Y1108" i="15"/>
  <c r="Y1109" i="15"/>
  <c r="Y1110" i="15"/>
  <c r="Y1111" i="15"/>
  <c r="Y1112" i="15"/>
  <c r="Y1113" i="15"/>
  <c r="Y1114" i="15"/>
  <c r="Y1115" i="15"/>
  <c r="Y1116" i="15"/>
  <c r="Y1117" i="15"/>
  <c r="Y1118" i="15"/>
  <c r="Y1119" i="15"/>
  <c r="Y1120" i="15"/>
  <c r="Y1121" i="15"/>
  <c r="Y1122" i="15"/>
  <c r="Y1123" i="15"/>
  <c r="Y1124" i="15"/>
  <c r="Y1125" i="15"/>
  <c r="Y1126" i="15"/>
  <c r="Y1127" i="15"/>
  <c r="Y1128" i="15"/>
  <c r="Y1129" i="15"/>
  <c r="Y1130" i="15"/>
  <c r="Y1131" i="15"/>
  <c r="Y1132" i="15"/>
  <c r="Y1133" i="15"/>
  <c r="Y1134" i="15"/>
  <c r="Y1135" i="15"/>
  <c r="Y1136" i="15"/>
  <c r="Y1137" i="15"/>
  <c r="Y1138" i="15"/>
  <c r="Y1139" i="15"/>
  <c r="Y1140" i="15"/>
  <c r="Y1141" i="15"/>
  <c r="Y1142" i="15"/>
  <c r="Y1143" i="15"/>
  <c r="Y1144" i="15"/>
  <c r="Y1145" i="15"/>
  <c r="Y1146" i="15"/>
  <c r="Y1147" i="15"/>
  <c r="Y1148" i="15"/>
  <c r="Y1149" i="15"/>
  <c r="Y1150" i="15"/>
  <c r="Y1151" i="15"/>
  <c r="Y1152" i="15"/>
  <c r="Y1153" i="15"/>
  <c r="Y1154" i="15"/>
  <c r="Y1155" i="15"/>
  <c r="Y1156" i="15"/>
  <c r="Y1157" i="15"/>
  <c r="Y1158" i="15"/>
  <c r="Y1159" i="15"/>
  <c r="Y1160" i="15"/>
  <c r="Y1161" i="15"/>
  <c r="Y1162" i="15"/>
  <c r="Y1163" i="15"/>
  <c r="Y1164" i="15"/>
  <c r="Y1165" i="15"/>
  <c r="Y1166" i="15"/>
  <c r="Y1167" i="15"/>
  <c r="Y1168" i="15"/>
  <c r="Y1169" i="15"/>
  <c r="Y1170" i="15"/>
  <c r="Y1171" i="15"/>
  <c r="Y1172" i="15"/>
  <c r="Y1173" i="15"/>
  <c r="Y1174" i="15"/>
  <c r="Y1175" i="15"/>
  <c r="Y1176" i="15"/>
  <c r="Y1177" i="15"/>
  <c r="Y1178" i="15"/>
  <c r="Y1179" i="15"/>
  <c r="Y1180" i="15"/>
  <c r="Y1181" i="15"/>
  <c r="Y1182" i="15"/>
  <c r="Y1183" i="15"/>
  <c r="Y1184" i="15"/>
  <c r="Y1185" i="15"/>
  <c r="Y1186" i="15"/>
  <c r="Y1187" i="15"/>
  <c r="Y1188" i="15"/>
  <c r="Y1189" i="15"/>
  <c r="Y1190" i="15"/>
  <c r="Y1191" i="15"/>
  <c r="Y1192" i="15"/>
  <c r="Y1193" i="15"/>
  <c r="Y1194" i="15"/>
  <c r="Y1195" i="15"/>
  <c r="Y1196" i="15"/>
  <c r="Y1197" i="15"/>
  <c r="Y1198" i="15"/>
  <c r="Y1199" i="15"/>
  <c r="Y1200" i="15"/>
  <c r="Y1201" i="15"/>
  <c r="Y1202" i="15"/>
  <c r="Y1203" i="15"/>
  <c r="Y1204" i="15"/>
  <c r="Y1205" i="15"/>
  <c r="Y1206" i="15"/>
  <c r="Y1207" i="15"/>
  <c r="Y1208" i="15"/>
  <c r="Y1209" i="15"/>
  <c r="Y1210" i="15"/>
  <c r="Y1211" i="15"/>
  <c r="Y1212" i="15"/>
  <c r="Y1213" i="15"/>
  <c r="Y1214" i="15"/>
  <c r="Y1215" i="15"/>
  <c r="Y1216" i="15"/>
  <c r="Y1217" i="15"/>
  <c r="Y1218" i="15"/>
  <c r="Y1219" i="15"/>
  <c r="Y1220" i="15"/>
  <c r="Y1221" i="15"/>
  <c r="Y1222" i="15"/>
  <c r="Y1223" i="15"/>
  <c r="Y1224" i="15"/>
  <c r="Y1225" i="15"/>
  <c r="Y1226" i="15"/>
  <c r="Y1227" i="15"/>
  <c r="Y1228" i="15"/>
  <c r="Y1229" i="15"/>
  <c r="Y1230" i="15"/>
  <c r="Y1231" i="15"/>
  <c r="Y1232" i="15"/>
  <c r="Y1233" i="15"/>
  <c r="Y1234" i="15"/>
  <c r="Y1235" i="15"/>
  <c r="Y1236" i="15"/>
  <c r="Y1237" i="15"/>
  <c r="Y1238" i="15"/>
  <c r="Y1239" i="15"/>
  <c r="Y1240" i="15"/>
  <c r="Y1241" i="15"/>
  <c r="Y1242" i="15"/>
  <c r="Y1243" i="15"/>
  <c r="Y1244" i="15"/>
  <c r="Y1245" i="15"/>
  <c r="Y1246" i="15"/>
  <c r="Y1247" i="15"/>
  <c r="Y1248" i="15"/>
  <c r="Y1249" i="15"/>
  <c r="Y1250" i="15"/>
  <c r="Y1251" i="15"/>
  <c r="Y1252" i="15"/>
  <c r="Y1253" i="15"/>
  <c r="Y1254" i="15"/>
  <c r="Y1255" i="15"/>
  <c r="Y1256" i="15"/>
  <c r="Y1257" i="15"/>
  <c r="Y1258" i="15"/>
  <c r="Y1259" i="15"/>
  <c r="Y1260" i="15"/>
  <c r="Y1261" i="15"/>
  <c r="Y1262" i="15"/>
  <c r="Y1263" i="15"/>
  <c r="Y1264" i="15"/>
  <c r="Y1265" i="15"/>
  <c r="Y1266" i="15"/>
  <c r="Y1267" i="15"/>
  <c r="Y1268" i="15"/>
  <c r="Y1269" i="15"/>
  <c r="Y1270" i="15"/>
  <c r="Y1271" i="15"/>
  <c r="Y1272" i="15"/>
  <c r="Y1273" i="15"/>
  <c r="Y1274" i="15"/>
  <c r="Y1275" i="15"/>
  <c r="Y1276" i="15"/>
  <c r="Y1277" i="15"/>
  <c r="Y1278" i="15"/>
  <c r="Y1279" i="15"/>
  <c r="Y1280" i="15"/>
  <c r="Y1281" i="15"/>
  <c r="Y1282" i="15"/>
  <c r="Y1283" i="15"/>
  <c r="Y1284" i="15"/>
  <c r="Y1285" i="15"/>
  <c r="Y1286" i="15"/>
  <c r="Y1287" i="15"/>
  <c r="Y1288" i="15"/>
  <c r="Y1289" i="15"/>
  <c r="Y1290" i="15"/>
  <c r="Y1291" i="15"/>
  <c r="Y1292" i="15"/>
  <c r="Y1293" i="15"/>
  <c r="Y1294" i="15"/>
  <c r="Y1295" i="15"/>
  <c r="Y1296" i="15"/>
  <c r="Y1297" i="15"/>
  <c r="Y1298" i="15"/>
  <c r="Y1299" i="15"/>
  <c r="Y1300" i="15"/>
  <c r="Y1301" i="15"/>
  <c r="Y1302" i="15"/>
  <c r="Y1303" i="15"/>
  <c r="Y1304" i="15"/>
  <c r="Y1305" i="15"/>
  <c r="Y1306" i="15"/>
  <c r="Y1307" i="15"/>
  <c r="Y1308" i="15"/>
  <c r="Y1309" i="15"/>
  <c r="Y1310" i="15"/>
  <c r="Y1311" i="15"/>
  <c r="Y1312" i="15"/>
  <c r="Y1313" i="15"/>
  <c r="Y1314" i="15"/>
  <c r="Y1315" i="15"/>
  <c r="Y1316" i="15"/>
  <c r="Y1317" i="15"/>
  <c r="Y1318" i="15"/>
  <c r="Y1319" i="15"/>
  <c r="Y1320" i="15"/>
  <c r="Y1321" i="15"/>
  <c r="Y1322" i="15"/>
  <c r="Y1323" i="15"/>
  <c r="Y1324" i="15"/>
  <c r="Y1325" i="15"/>
  <c r="Y1326" i="15"/>
  <c r="Y1327" i="15"/>
  <c r="Y1328" i="15"/>
  <c r="Y1329" i="15"/>
  <c r="Y1330" i="15"/>
  <c r="Y1331" i="15"/>
  <c r="Y1332" i="15"/>
  <c r="Y1333" i="15"/>
  <c r="Y1334" i="15"/>
  <c r="Y1335" i="15"/>
  <c r="Y1336" i="15"/>
  <c r="Y1337" i="15"/>
  <c r="Y1338" i="15"/>
  <c r="Y1339" i="15"/>
  <c r="Y1340" i="15"/>
  <c r="Y1341" i="15"/>
  <c r="Y1342" i="15"/>
  <c r="Y1343" i="15"/>
  <c r="Y1344" i="15"/>
  <c r="Y1345" i="15"/>
  <c r="Y1346" i="15"/>
  <c r="Y1347" i="15"/>
  <c r="Y1348" i="15"/>
  <c r="Y1349" i="15"/>
  <c r="Y1350" i="15"/>
  <c r="Y1351" i="15"/>
  <c r="Y1352" i="15"/>
  <c r="Y1353" i="15"/>
  <c r="Y1354" i="15"/>
  <c r="Y1355" i="15"/>
  <c r="Y1356" i="15"/>
  <c r="Y1357" i="15"/>
  <c r="Y1358" i="15"/>
  <c r="Y1359" i="15"/>
  <c r="Y1360" i="15"/>
  <c r="Y1361" i="15"/>
  <c r="Y1362" i="15"/>
  <c r="Y1363" i="15"/>
  <c r="Y1364" i="15"/>
  <c r="Y1365" i="15"/>
  <c r="Y1366" i="15"/>
  <c r="Y1367" i="15"/>
  <c r="Y1368" i="15"/>
  <c r="Y1369" i="15"/>
  <c r="Y1370" i="15"/>
  <c r="Y1371" i="15"/>
  <c r="Y1372" i="15"/>
  <c r="Y1373" i="15"/>
  <c r="Y1374" i="15"/>
  <c r="Y1375" i="15"/>
  <c r="Y1376" i="15"/>
  <c r="Y1377" i="15"/>
  <c r="Y1378" i="15"/>
  <c r="Y1379" i="15"/>
  <c r="Y1380" i="15"/>
  <c r="Y1381" i="15"/>
  <c r="Y1382" i="15"/>
  <c r="Y1383" i="15"/>
  <c r="Y1384" i="15"/>
  <c r="Y1385" i="15"/>
  <c r="Y1386" i="15"/>
  <c r="Y1387" i="15"/>
  <c r="Y1388" i="15"/>
  <c r="Y1389" i="15"/>
  <c r="Y1390" i="15"/>
  <c r="Y1391" i="15"/>
  <c r="Y1392" i="15"/>
  <c r="Y1393" i="15"/>
  <c r="Y1394" i="15"/>
  <c r="Y1395" i="15"/>
  <c r="Y1396" i="15"/>
  <c r="Y1397" i="15"/>
  <c r="Y1398" i="15"/>
  <c r="Y1399" i="15"/>
  <c r="Y1400" i="15"/>
  <c r="Y1401" i="15"/>
  <c r="Y1402" i="15"/>
  <c r="Y1403" i="15"/>
  <c r="Y1404" i="15"/>
  <c r="Y1405" i="15"/>
  <c r="Y1406" i="15"/>
  <c r="Y1407" i="15"/>
  <c r="Y1408" i="15"/>
  <c r="Y1409" i="15"/>
  <c r="Y1410" i="15"/>
  <c r="Y1411" i="15"/>
  <c r="Y1412" i="15"/>
  <c r="Y1413" i="15"/>
  <c r="Y1414" i="15"/>
  <c r="Y1415" i="15"/>
  <c r="Y1416" i="15"/>
  <c r="Y1417" i="15"/>
  <c r="Y1418" i="15"/>
  <c r="Y1419" i="15"/>
  <c r="Y1420" i="15"/>
  <c r="Y1421" i="15"/>
  <c r="Y1422" i="15"/>
  <c r="Y1423" i="15"/>
  <c r="Y1424" i="15"/>
  <c r="Y1425" i="15"/>
  <c r="Y1426" i="15"/>
  <c r="Y1427" i="15"/>
  <c r="Y1428" i="15"/>
  <c r="Y1429" i="15"/>
  <c r="Y1430" i="15"/>
  <c r="Y1431" i="15"/>
  <c r="Y1432" i="15"/>
  <c r="Y1433" i="15"/>
  <c r="Y1434" i="15"/>
  <c r="Y1435" i="15"/>
  <c r="Y1436" i="15"/>
  <c r="Y1437" i="15"/>
  <c r="Y1438" i="15"/>
  <c r="Y1439" i="15"/>
  <c r="Y1440" i="15"/>
  <c r="Y1441" i="15"/>
  <c r="Y1442" i="15"/>
  <c r="Y1443" i="15"/>
  <c r="Y1444" i="15"/>
  <c r="Y1445" i="15"/>
  <c r="Y1446" i="15"/>
  <c r="Y1447" i="15"/>
  <c r="Y1448" i="15"/>
  <c r="Y1449" i="15"/>
  <c r="Y1450" i="15"/>
  <c r="Y1451" i="15"/>
  <c r="Y1452" i="15"/>
  <c r="Y1453" i="15"/>
  <c r="Y1454" i="15"/>
  <c r="Y1455" i="15"/>
  <c r="Y1456" i="15"/>
  <c r="Y1457" i="15"/>
  <c r="Y1458" i="15"/>
  <c r="Y1459" i="15"/>
  <c r="Y1460" i="15"/>
  <c r="Y1461" i="15"/>
  <c r="Y1462" i="15"/>
  <c r="Y1463" i="15"/>
  <c r="Y1464" i="15"/>
  <c r="Y1465" i="15"/>
  <c r="Y1466" i="15"/>
  <c r="Y1467" i="15"/>
  <c r="Y1468" i="15"/>
  <c r="Y1469" i="15"/>
  <c r="Y1470" i="15"/>
  <c r="Y1471" i="15"/>
  <c r="Y1472" i="15"/>
  <c r="Y1473" i="15"/>
  <c r="Y1474" i="15"/>
  <c r="Y1475" i="15"/>
  <c r="Y1476" i="15"/>
  <c r="Y1477" i="15"/>
  <c r="Y1478" i="15"/>
  <c r="Y1479" i="15"/>
  <c r="Y1480" i="15"/>
  <c r="Y1481" i="15"/>
  <c r="Y1482" i="15"/>
  <c r="Y1483" i="15"/>
  <c r="Y1484" i="15"/>
  <c r="Y1485" i="15"/>
  <c r="Y1486" i="15"/>
  <c r="Y1487" i="15"/>
  <c r="Y1488" i="15"/>
  <c r="Y1489" i="15"/>
  <c r="Y1490" i="15"/>
  <c r="Y1491" i="15"/>
  <c r="Y1492" i="15"/>
  <c r="Y1493" i="15"/>
  <c r="Y1494" i="15"/>
  <c r="Y1495" i="15"/>
  <c r="Y1496" i="15"/>
  <c r="Y1497" i="15"/>
  <c r="Y1498" i="15"/>
  <c r="Y1499" i="15"/>
  <c r="Y1500" i="15"/>
  <c r="Y1501" i="15"/>
  <c r="Y1502" i="15"/>
  <c r="Y1503" i="15"/>
  <c r="Y1504" i="15"/>
  <c r="Y1505" i="15"/>
  <c r="Y1506" i="15"/>
  <c r="Y1507" i="15"/>
  <c r="Y1508" i="15"/>
  <c r="Y1509" i="15"/>
  <c r="Y1510" i="15"/>
  <c r="Y1511" i="15"/>
  <c r="Y1512" i="15"/>
  <c r="Y1513" i="15"/>
  <c r="Y1514" i="15"/>
  <c r="Y1515" i="15"/>
  <c r="Y1516" i="15"/>
  <c r="Y1517" i="15"/>
  <c r="Y1518" i="15"/>
  <c r="Y1519" i="15"/>
  <c r="Y1520" i="15"/>
  <c r="Y1521" i="15"/>
  <c r="Y1522" i="15"/>
  <c r="Y1523" i="15"/>
  <c r="Y1524" i="15"/>
  <c r="Y1525" i="15"/>
  <c r="Y1526" i="15"/>
  <c r="Y1527" i="15"/>
  <c r="Y1528" i="15"/>
  <c r="Y1529" i="15"/>
  <c r="Y1530" i="15"/>
  <c r="Y1531" i="15"/>
  <c r="Y1532" i="15"/>
  <c r="Y1533" i="15"/>
  <c r="Y1534" i="15"/>
  <c r="Y1535" i="15"/>
  <c r="Y1536" i="15"/>
  <c r="Y1537" i="15"/>
  <c r="Y1538" i="15"/>
  <c r="Y1539" i="15"/>
  <c r="Y1540" i="15"/>
  <c r="Y1541" i="15"/>
  <c r="Y1542" i="15"/>
  <c r="Y1543" i="15"/>
  <c r="Y1544" i="15"/>
  <c r="Y1545" i="15"/>
  <c r="Y1546" i="15"/>
  <c r="Y1547" i="15"/>
  <c r="Y1548" i="15"/>
  <c r="Y1549" i="15"/>
  <c r="Y1550" i="15"/>
  <c r="Y1551" i="15"/>
  <c r="Y1552" i="15"/>
  <c r="Y1553" i="15"/>
  <c r="Y1554" i="15"/>
  <c r="Y1555" i="15"/>
  <c r="Y1556" i="15"/>
  <c r="Y1557" i="15"/>
  <c r="Y1558" i="15"/>
  <c r="Y1559" i="15"/>
  <c r="Y1560" i="15"/>
  <c r="Y1561" i="15"/>
  <c r="Y1562" i="15"/>
  <c r="Y1563" i="15"/>
  <c r="Y1564" i="15"/>
  <c r="Y1565" i="15"/>
  <c r="Y1566" i="15"/>
  <c r="Y1567" i="15"/>
  <c r="Y1568" i="15"/>
  <c r="Y1569" i="15"/>
  <c r="Y1570" i="15"/>
  <c r="Y1571" i="15"/>
  <c r="Y1572" i="15"/>
  <c r="Y1573" i="15"/>
  <c r="Y1574" i="15"/>
  <c r="Y1575" i="15"/>
  <c r="Y1576" i="15"/>
  <c r="Y1577" i="15"/>
  <c r="Y1578" i="15"/>
  <c r="Y1579" i="15"/>
  <c r="Y1580" i="15"/>
  <c r="Y1581" i="15"/>
  <c r="Y1582" i="15"/>
  <c r="Y1583" i="15"/>
  <c r="Y1584" i="15"/>
  <c r="Y1585" i="15"/>
  <c r="Y1586" i="15"/>
  <c r="Y1587" i="15"/>
  <c r="Y1588" i="15"/>
  <c r="Y1589" i="15"/>
  <c r="Y1590" i="15"/>
  <c r="Y1591" i="15"/>
  <c r="Y1592" i="15"/>
  <c r="Y1593" i="15"/>
  <c r="Y1594" i="15"/>
  <c r="Y1595" i="15"/>
  <c r="Y1596" i="15"/>
  <c r="Y1597" i="15"/>
  <c r="Y1598" i="15"/>
  <c r="Y1599" i="15"/>
  <c r="Y1600" i="15"/>
  <c r="Y1601" i="15"/>
  <c r="Y1602" i="15"/>
  <c r="Y1603" i="15"/>
  <c r="Y1604" i="15"/>
  <c r="Y1605" i="15"/>
  <c r="Y1606" i="15"/>
  <c r="Y1607" i="15"/>
  <c r="Y1608" i="15"/>
  <c r="Y1609" i="15"/>
  <c r="Y1610" i="15"/>
  <c r="Y1611" i="15"/>
  <c r="Y1612" i="15"/>
  <c r="Y1613" i="15"/>
  <c r="Y1614" i="15"/>
  <c r="Y1615" i="15"/>
  <c r="Y1616" i="15"/>
  <c r="Y1617" i="15"/>
  <c r="Y1618" i="15"/>
  <c r="Y1619" i="15"/>
  <c r="Y1620" i="15"/>
  <c r="Y1621" i="15"/>
  <c r="Y1622" i="15"/>
  <c r="Y1623" i="15"/>
  <c r="Y1624" i="15"/>
  <c r="Y1625" i="15"/>
  <c r="Y1626" i="15"/>
  <c r="Y1627" i="15"/>
  <c r="Y1628" i="15"/>
  <c r="Y1629" i="15"/>
  <c r="Y1630" i="15"/>
  <c r="Y1631" i="15"/>
  <c r="Y1632" i="15"/>
  <c r="Y1633" i="15"/>
  <c r="Y1634" i="15"/>
  <c r="Y1635" i="15"/>
  <c r="Y1636" i="15"/>
  <c r="Y1637" i="15"/>
  <c r="Y1638" i="15"/>
  <c r="Y1639" i="15"/>
  <c r="Y1640" i="15"/>
  <c r="Y1641" i="15"/>
  <c r="Y1642" i="15"/>
  <c r="Y1643" i="15"/>
  <c r="Y1644" i="15"/>
  <c r="Y1645" i="15"/>
  <c r="Y1646" i="15"/>
  <c r="Y1647" i="15"/>
  <c r="Y1648" i="15"/>
  <c r="Y1649" i="15"/>
  <c r="Y1650" i="15"/>
  <c r="Y1651" i="15"/>
  <c r="Y1652" i="15"/>
  <c r="Y1653" i="15"/>
  <c r="Y1654" i="15"/>
  <c r="Y1655" i="15"/>
  <c r="Y1656" i="15"/>
  <c r="Y1657" i="15"/>
  <c r="Y1658" i="15"/>
  <c r="Y1659" i="15"/>
  <c r="Y1660" i="15"/>
  <c r="Y1661" i="15"/>
  <c r="Y1662" i="15"/>
  <c r="Y1663" i="15"/>
  <c r="Y1664" i="15"/>
  <c r="Y1665" i="15"/>
  <c r="Y1666" i="15"/>
  <c r="Y1667" i="15"/>
  <c r="Y1668" i="15"/>
  <c r="Y1669" i="15"/>
  <c r="Y1670" i="15"/>
  <c r="Y1671" i="15"/>
  <c r="Y1672" i="15"/>
  <c r="Y1673" i="15"/>
  <c r="Y1674" i="15"/>
  <c r="Y1675" i="15"/>
  <c r="Y1676" i="15"/>
  <c r="Y1677" i="15"/>
  <c r="Y1678" i="15"/>
  <c r="Y1679" i="15"/>
  <c r="Y1680" i="15"/>
  <c r="Y1681" i="15"/>
  <c r="Y1682" i="15"/>
  <c r="Y1683" i="15"/>
  <c r="Y1684" i="15"/>
  <c r="Y1685" i="15"/>
  <c r="Y1686" i="15"/>
  <c r="Y1687" i="15"/>
  <c r="Y1688" i="15"/>
  <c r="Y1689" i="15"/>
  <c r="Y1690" i="15"/>
  <c r="Y1691" i="15"/>
  <c r="Y1692" i="15"/>
  <c r="Y1693" i="15"/>
  <c r="Y1694" i="15"/>
  <c r="Y1695" i="15"/>
  <c r="Y1696" i="15"/>
  <c r="Y1697" i="15"/>
  <c r="Y1698" i="15"/>
  <c r="Y1699" i="15"/>
  <c r="Y1700" i="15"/>
  <c r="Y1701" i="15"/>
  <c r="Y1702" i="15"/>
  <c r="Y1703" i="15"/>
  <c r="Y1704" i="15"/>
  <c r="Y1705" i="15"/>
  <c r="Y1706" i="15"/>
  <c r="Y1707" i="15"/>
  <c r="Y1708" i="15"/>
  <c r="Y1709" i="15"/>
  <c r="Y1710" i="15"/>
  <c r="Y1711" i="15"/>
  <c r="Y1712" i="15"/>
  <c r="Y1713" i="15"/>
  <c r="Y1714" i="15"/>
  <c r="Y1715" i="15"/>
  <c r="Y1716" i="15"/>
  <c r="Y1717" i="15"/>
  <c r="Y1718" i="15"/>
  <c r="Y1719" i="15"/>
  <c r="Y1720" i="15"/>
  <c r="Y1721" i="15"/>
  <c r="Y1722" i="15"/>
  <c r="Y1723" i="15"/>
  <c r="Y1724" i="15"/>
  <c r="Y1725" i="15"/>
  <c r="Y1726" i="15"/>
  <c r="Y1727" i="15"/>
  <c r="Y1728" i="15"/>
  <c r="Y1729" i="15"/>
  <c r="Y1730" i="15"/>
  <c r="Y1731" i="15"/>
  <c r="Y1732" i="15"/>
  <c r="Y1733" i="15"/>
  <c r="Y1734" i="15"/>
  <c r="Y1735" i="15"/>
  <c r="Y1736" i="15"/>
  <c r="Y1737" i="15"/>
  <c r="Y1738" i="15"/>
  <c r="Y1739" i="15"/>
  <c r="Y1740" i="15"/>
  <c r="Y1741" i="15"/>
  <c r="Y1742" i="15"/>
  <c r="Y1743" i="15"/>
  <c r="Y1744" i="15"/>
  <c r="Y1745" i="15"/>
  <c r="Y1746" i="15"/>
  <c r="Y1747" i="15"/>
  <c r="Y1748" i="15"/>
  <c r="Y1749" i="15"/>
  <c r="Y1750" i="15"/>
  <c r="Y1751" i="15"/>
  <c r="Y1752" i="15"/>
  <c r="Y1753" i="15"/>
  <c r="Y1754" i="15"/>
  <c r="Y1755" i="15"/>
  <c r="Y1756" i="15"/>
  <c r="Y1757" i="15"/>
  <c r="Y1758" i="15"/>
  <c r="Y1759" i="15"/>
  <c r="Y1760" i="15"/>
  <c r="Y1761" i="15"/>
  <c r="Y1762" i="15"/>
  <c r="Y1763" i="15"/>
  <c r="Y1764" i="15"/>
  <c r="Y1765" i="15"/>
  <c r="Y1766" i="15"/>
  <c r="Y1767" i="15"/>
  <c r="Y1768" i="15"/>
  <c r="Y1769" i="15"/>
  <c r="Y1770" i="15"/>
  <c r="Y1771" i="15"/>
  <c r="Y1772" i="15"/>
  <c r="Y1773" i="15"/>
  <c r="Y1774" i="15"/>
  <c r="Y1775" i="15"/>
  <c r="Y1776" i="15"/>
  <c r="Y1777" i="15"/>
  <c r="Y1778" i="15"/>
  <c r="Y1779" i="15"/>
  <c r="Y1780" i="15"/>
  <c r="Y1781" i="15"/>
  <c r="Y1782" i="15"/>
  <c r="Y1783" i="15"/>
  <c r="Y1784" i="15"/>
  <c r="Y1785" i="15"/>
  <c r="Y1786" i="15"/>
  <c r="Y1787" i="15"/>
  <c r="Y1788" i="15"/>
  <c r="Y1789" i="15"/>
  <c r="Y1790" i="15"/>
  <c r="Y1791" i="15"/>
  <c r="Y1792" i="15"/>
  <c r="Y1793" i="15"/>
  <c r="Y1794" i="15"/>
  <c r="Y1795" i="15"/>
  <c r="Y1796" i="15"/>
  <c r="Y1797" i="15"/>
  <c r="Y1798" i="15"/>
  <c r="Y1799" i="15"/>
  <c r="Y1800" i="15"/>
  <c r="Y1801" i="15"/>
  <c r="Y1802" i="15"/>
  <c r="Y1803" i="15"/>
  <c r="Y1804" i="15"/>
  <c r="Y1805" i="15"/>
  <c r="Y1806" i="15"/>
  <c r="Y1807" i="15"/>
  <c r="Y1808" i="15"/>
  <c r="Y1809" i="15"/>
  <c r="Y1810" i="15"/>
  <c r="Y1811" i="15"/>
  <c r="Y1812" i="15"/>
  <c r="Y1813" i="15"/>
  <c r="Y1814" i="15"/>
  <c r="Y1815" i="15"/>
  <c r="Y1816" i="15"/>
  <c r="Y1817" i="15"/>
  <c r="Y1818" i="15"/>
  <c r="Y1819" i="15"/>
  <c r="Y1820" i="15"/>
  <c r="Y1821" i="15"/>
  <c r="Y1822" i="15"/>
  <c r="Y1823" i="15"/>
  <c r="Y1824" i="15"/>
  <c r="Y1825" i="15"/>
  <c r="Y1826" i="15"/>
  <c r="Y1827" i="15"/>
  <c r="Y1828" i="15"/>
  <c r="Y1829" i="15"/>
  <c r="Y1830" i="15"/>
  <c r="Y1831" i="15"/>
  <c r="Y1832" i="15"/>
  <c r="Y1833" i="15"/>
  <c r="Y1834" i="15"/>
  <c r="Y1835" i="15"/>
  <c r="Y1836" i="15"/>
  <c r="Y1837" i="15"/>
  <c r="Y1838" i="15"/>
  <c r="Y1839" i="15"/>
  <c r="Y1840" i="15"/>
  <c r="Y1841" i="15"/>
  <c r="Y1842" i="15"/>
  <c r="Y1843" i="15"/>
  <c r="Y1844" i="15"/>
  <c r="Y1845" i="15"/>
  <c r="Y1846" i="15"/>
  <c r="Y1847" i="15"/>
  <c r="Y1848" i="15"/>
  <c r="Y1849" i="15"/>
  <c r="Y1850" i="15"/>
  <c r="Y1851" i="15"/>
  <c r="Y1852" i="15"/>
  <c r="Y1853" i="15"/>
  <c r="Y1854" i="15"/>
  <c r="Y1855" i="15"/>
  <c r="Y1856" i="15"/>
  <c r="Y1857" i="15"/>
  <c r="Y1858" i="15"/>
  <c r="Y1859" i="15"/>
  <c r="Y1860" i="15"/>
  <c r="Y1861" i="15"/>
  <c r="Y1862" i="15"/>
  <c r="Y1863" i="15"/>
  <c r="Y1864" i="15"/>
  <c r="Y1865" i="15"/>
  <c r="Y1866" i="15"/>
  <c r="Y1867" i="15"/>
  <c r="Y1868" i="15"/>
  <c r="Y1869" i="15"/>
  <c r="Y1870" i="15"/>
  <c r="Y1871" i="15"/>
  <c r="Y1872" i="15"/>
  <c r="Y1873" i="15"/>
  <c r="Y1874" i="15"/>
  <c r="Y1875" i="15"/>
  <c r="Y1876" i="15"/>
  <c r="Y1877" i="15"/>
  <c r="Y1878" i="15"/>
  <c r="Y1879" i="15"/>
  <c r="Y1880" i="15"/>
  <c r="Y1881" i="15"/>
  <c r="Y1882" i="15"/>
  <c r="Y1883" i="15"/>
  <c r="Y1884" i="15"/>
  <c r="Y1885" i="15"/>
  <c r="Y1886" i="15"/>
  <c r="Y1887" i="15"/>
  <c r="Y1888" i="15"/>
  <c r="Y1889" i="15"/>
  <c r="Y1890" i="15"/>
  <c r="Y1891" i="15"/>
  <c r="Y1892" i="15"/>
  <c r="Y1893" i="15"/>
  <c r="Y1894" i="15"/>
  <c r="Y1895" i="15"/>
  <c r="Y1896" i="15"/>
  <c r="Y1897" i="15"/>
  <c r="Y1898" i="15"/>
  <c r="Y1899" i="15"/>
  <c r="Y1900" i="15"/>
  <c r="Y1901" i="15"/>
  <c r="Y1902" i="15"/>
  <c r="Y1903" i="15"/>
  <c r="Y1904" i="15"/>
  <c r="Y1905" i="15"/>
  <c r="Y1906" i="15"/>
  <c r="Y1907" i="15"/>
  <c r="Y1908" i="15"/>
  <c r="Y1909" i="15"/>
  <c r="Y1910" i="15"/>
  <c r="Y1911" i="15"/>
  <c r="Y1912" i="15"/>
  <c r="Y1913" i="15"/>
  <c r="Y1914" i="15"/>
  <c r="Y1915" i="15"/>
  <c r="Y1916" i="15"/>
  <c r="Y1917" i="15"/>
  <c r="Y1918" i="15"/>
  <c r="Y1919" i="15"/>
  <c r="Y1920" i="15"/>
  <c r="Y1921" i="15"/>
  <c r="Y1922" i="15"/>
  <c r="Y1923" i="15"/>
  <c r="Y1924" i="15"/>
  <c r="Y1925" i="15"/>
  <c r="Y1926" i="15"/>
  <c r="Y1927" i="15"/>
  <c r="Y1928" i="15"/>
  <c r="Y1929" i="15"/>
  <c r="Y1930" i="15"/>
  <c r="Y1931" i="15"/>
  <c r="Y1932" i="15"/>
  <c r="Y1933" i="15"/>
  <c r="Y1934" i="15"/>
  <c r="Y1935" i="15"/>
  <c r="Y1936" i="15"/>
  <c r="Y1937" i="15"/>
  <c r="Y1938" i="15"/>
  <c r="Y1939" i="15"/>
  <c r="Y1940" i="15"/>
  <c r="Y1941" i="15"/>
  <c r="Y1942" i="15"/>
  <c r="Y1943" i="15"/>
  <c r="Y1944" i="15"/>
  <c r="Y1945" i="15"/>
  <c r="Y1946" i="15"/>
  <c r="Y1947" i="15"/>
  <c r="Y1948" i="15"/>
  <c r="Y1949" i="15"/>
  <c r="Y1950" i="15"/>
  <c r="Y1951" i="15"/>
  <c r="Y1952" i="15"/>
  <c r="Y1953" i="15"/>
  <c r="Y1954" i="15"/>
  <c r="Y1955" i="15"/>
  <c r="Y1956" i="15"/>
  <c r="Y1957" i="15"/>
  <c r="Y1958" i="15"/>
  <c r="Y1959" i="15"/>
  <c r="Y1960" i="15"/>
  <c r="Y1961" i="15"/>
  <c r="Y1962" i="15"/>
  <c r="Y1963" i="15"/>
  <c r="Y1964" i="15"/>
  <c r="Y1965" i="15"/>
  <c r="Y1966" i="15"/>
  <c r="Y1967" i="15"/>
  <c r="Y1968" i="15"/>
  <c r="Y1969" i="15"/>
  <c r="Y1970" i="15"/>
  <c r="Y1971" i="15"/>
  <c r="Y1972" i="15"/>
  <c r="Y1973" i="15"/>
  <c r="Y1974" i="15"/>
  <c r="Y1975" i="15"/>
  <c r="Y1976" i="15"/>
  <c r="Y1977" i="15"/>
  <c r="Y1978" i="15"/>
  <c r="Y1979" i="15"/>
  <c r="Y1980" i="15"/>
  <c r="Y1981" i="15"/>
  <c r="Y1982" i="15"/>
  <c r="Y1983" i="15"/>
  <c r="Y1984" i="15"/>
  <c r="Y1985" i="15"/>
  <c r="Y1986" i="15"/>
  <c r="Y1987" i="15"/>
  <c r="Y1988" i="15"/>
  <c r="Y1989" i="15"/>
  <c r="Y1990" i="15"/>
  <c r="Y1991" i="15"/>
  <c r="Y1992" i="15"/>
  <c r="Y1993" i="15"/>
  <c r="Y1994" i="15"/>
  <c r="Y1995" i="15"/>
  <c r="Y1996" i="15"/>
  <c r="Y1997" i="15"/>
  <c r="Y1998" i="15"/>
  <c r="Y1999" i="15"/>
  <c r="Y2000" i="15"/>
  <c r="Y2001" i="15"/>
  <c r="Y2002" i="15"/>
  <c r="Y2003" i="15"/>
  <c r="Y2004" i="15"/>
  <c r="Y2005" i="15"/>
  <c r="Y2006" i="15"/>
  <c r="Y2007" i="15"/>
  <c r="Y2008" i="15"/>
  <c r="Y2009" i="15"/>
  <c r="Y2010" i="15"/>
  <c r="Y2011" i="15"/>
  <c r="Y2012" i="15"/>
  <c r="Y2013" i="15"/>
  <c r="Y2014" i="15"/>
  <c r="Y2015" i="15"/>
  <c r="Y2016" i="15"/>
  <c r="Y2017" i="15"/>
  <c r="Y2018" i="15"/>
  <c r="Y2019" i="15"/>
  <c r="Y2020" i="15"/>
  <c r="Y2021" i="15"/>
  <c r="Y2022" i="15"/>
  <c r="Y2023" i="15"/>
  <c r="Y2024" i="15"/>
  <c r="Y2025" i="15"/>
  <c r="Y2026" i="15"/>
  <c r="Y2027" i="15"/>
  <c r="Y2028" i="15"/>
  <c r="Y2029" i="15"/>
  <c r="Y2030" i="15"/>
  <c r="Y2031" i="15"/>
  <c r="Y2032" i="15"/>
  <c r="Y2033" i="15"/>
  <c r="Y2034" i="15"/>
  <c r="Y2035" i="15"/>
  <c r="Y2036" i="15"/>
  <c r="Y2037" i="15"/>
  <c r="Y2038" i="15"/>
  <c r="Y2039" i="15"/>
  <c r="Y2040" i="15"/>
  <c r="Y2041" i="15"/>
  <c r="Y2042" i="15"/>
  <c r="Y2043" i="15"/>
  <c r="Y2044" i="15"/>
  <c r="Y2045" i="15"/>
  <c r="Y2046" i="15"/>
  <c r="Y2047" i="15"/>
  <c r="Y2048" i="15"/>
  <c r="Y2049" i="15"/>
  <c r="Y2050" i="15"/>
  <c r="Y2051" i="15"/>
  <c r="Y2052" i="15"/>
  <c r="Y2053" i="15"/>
  <c r="Y2054" i="15"/>
  <c r="Y2055" i="15"/>
  <c r="Y2056" i="15"/>
  <c r="Y2057" i="15"/>
  <c r="Y2058" i="15"/>
  <c r="Y2059" i="15"/>
  <c r="Y2060" i="15"/>
  <c r="Y2061" i="15"/>
  <c r="Y2062" i="15"/>
  <c r="Y2063" i="15"/>
  <c r="Y2064" i="15"/>
  <c r="Y2065" i="15"/>
  <c r="Y2066" i="15"/>
  <c r="Y2067" i="15"/>
  <c r="Y2068" i="15"/>
  <c r="Y2069" i="15"/>
  <c r="Y2070" i="15"/>
  <c r="Y2071" i="15"/>
  <c r="Y2072" i="15"/>
  <c r="Y2073" i="15"/>
  <c r="Y2074" i="15"/>
  <c r="Y2075" i="15"/>
  <c r="Y2076" i="15"/>
  <c r="Y2077" i="15"/>
  <c r="Y2078" i="15"/>
  <c r="Y2079" i="15"/>
  <c r="Y2080" i="15"/>
  <c r="Y2081" i="15"/>
  <c r="Y2082" i="15"/>
  <c r="Y2083" i="15"/>
  <c r="Y2084" i="15"/>
  <c r="Y2085" i="15"/>
  <c r="Y2086" i="15"/>
  <c r="Y2087" i="15"/>
  <c r="Y2088" i="15"/>
  <c r="Y2089" i="15"/>
  <c r="Y2090" i="15"/>
  <c r="Y2091" i="15"/>
  <c r="Y2092" i="15"/>
  <c r="Y2093" i="15"/>
  <c r="Y2094" i="15"/>
  <c r="Y2095" i="15"/>
  <c r="Y2096" i="15"/>
  <c r="Y2097" i="15"/>
  <c r="Y2098" i="15"/>
  <c r="Y2099" i="15"/>
  <c r="Y2100" i="15"/>
  <c r="Y2101" i="15"/>
  <c r="Y2102" i="15"/>
  <c r="Y2103" i="15"/>
  <c r="Y2104" i="15"/>
  <c r="Y2105" i="15"/>
  <c r="Y2106" i="15"/>
  <c r="Y2107" i="15"/>
  <c r="Y2108" i="15"/>
  <c r="Y2109" i="15"/>
  <c r="Y2110" i="15"/>
  <c r="Y2111" i="15"/>
  <c r="Y2112" i="15"/>
  <c r="Y2113" i="15"/>
  <c r="Y2114" i="15"/>
  <c r="Y2115" i="15"/>
  <c r="Y2116" i="15"/>
  <c r="Y2117" i="15"/>
  <c r="Y2118" i="15"/>
  <c r="Y2119" i="15"/>
  <c r="Y2120" i="15"/>
  <c r="Y2121" i="15"/>
  <c r="Y2122" i="15"/>
  <c r="Y2123" i="15"/>
  <c r="Y2124" i="15"/>
  <c r="Y2125" i="15"/>
  <c r="Y2126" i="15"/>
  <c r="Y2127" i="15"/>
  <c r="Y2128" i="15"/>
  <c r="Y2129" i="15"/>
  <c r="Y2130" i="15"/>
  <c r="Y2131" i="15"/>
  <c r="Y2132" i="15"/>
  <c r="Y2133" i="15"/>
  <c r="Y2134" i="15"/>
  <c r="Y2135" i="15"/>
  <c r="Y2136" i="15"/>
  <c r="Y2137" i="15"/>
  <c r="Y2138" i="15"/>
  <c r="Y2139" i="15"/>
  <c r="Y2140" i="15"/>
  <c r="Y2141" i="15"/>
  <c r="Y2142" i="15"/>
  <c r="Y2143" i="15"/>
  <c r="Y2144" i="15"/>
  <c r="Y2145" i="15"/>
  <c r="Y2146" i="15"/>
  <c r="Y2147" i="15"/>
  <c r="Y2148" i="15"/>
  <c r="Y2149" i="15"/>
  <c r="Y2150" i="15"/>
  <c r="Y2151" i="15"/>
  <c r="Y2152" i="15"/>
  <c r="Y2153" i="15"/>
  <c r="Y2154" i="15"/>
  <c r="Y2155" i="15"/>
  <c r="Y2156" i="15"/>
  <c r="Y2157" i="15"/>
  <c r="Y2158" i="15"/>
  <c r="Y2159" i="15"/>
  <c r="Y2160" i="15"/>
  <c r="Y2161" i="15"/>
  <c r="Y2162" i="15"/>
  <c r="Y2163" i="15"/>
  <c r="Y2164" i="15"/>
  <c r="Y2165" i="15"/>
  <c r="Y2166" i="15"/>
  <c r="Y2167" i="15"/>
  <c r="Y2168" i="15"/>
  <c r="Y2169" i="15"/>
  <c r="Y2170" i="15"/>
  <c r="Y2171" i="15"/>
  <c r="Y2172" i="15"/>
  <c r="Y2173" i="15"/>
  <c r="Y2174" i="15"/>
  <c r="Y2175" i="15"/>
  <c r="Y2176" i="15"/>
  <c r="Y2177" i="15"/>
  <c r="Y2178" i="15"/>
  <c r="Y2179" i="15"/>
  <c r="Y2180" i="15"/>
  <c r="Y2181" i="15"/>
  <c r="Y2182" i="15"/>
  <c r="Y2183" i="15"/>
  <c r="Y2184" i="15"/>
  <c r="Y2185" i="15"/>
  <c r="Y2186" i="15"/>
  <c r="Y2187" i="15"/>
  <c r="Y2188" i="15"/>
  <c r="Y2189" i="15"/>
  <c r="Y2190" i="15"/>
  <c r="Y2191" i="15"/>
  <c r="Y2192" i="15"/>
  <c r="Y2193" i="15"/>
  <c r="Y2194" i="15"/>
  <c r="Y2195" i="15"/>
  <c r="Y2196" i="15"/>
  <c r="Y2197" i="15"/>
  <c r="Y2198" i="15"/>
  <c r="Y2199" i="15"/>
  <c r="Y2200" i="15"/>
  <c r="Y2201" i="15"/>
  <c r="Y2202" i="15"/>
  <c r="Y2203" i="15"/>
  <c r="Y2204" i="15"/>
  <c r="Y2205" i="15"/>
  <c r="Y2206" i="15"/>
  <c r="Y2207" i="15"/>
  <c r="Y2208" i="15"/>
  <c r="Y2209" i="15"/>
  <c r="Y2210" i="15"/>
  <c r="Y2211" i="15"/>
  <c r="Y2212" i="15"/>
  <c r="Y2213" i="15"/>
  <c r="Y2214" i="15"/>
  <c r="Y2215" i="15"/>
  <c r="Y2216" i="15"/>
  <c r="Y2217" i="15"/>
  <c r="Y2218" i="15"/>
  <c r="Y2219" i="15"/>
  <c r="Y2220" i="15"/>
  <c r="Y2221" i="15"/>
  <c r="Y2222" i="15"/>
  <c r="Y2223" i="15"/>
  <c r="Y2224" i="15"/>
  <c r="Y2225" i="15"/>
  <c r="Y2226" i="15"/>
  <c r="Y2227" i="15"/>
  <c r="Y2228" i="15"/>
  <c r="Y2229" i="15"/>
  <c r="Y2230" i="15"/>
  <c r="Y2231" i="15"/>
  <c r="Y2232" i="15"/>
  <c r="Y2233" i="15"/>
  <c r="Y2234" i="15"/>
  <c r="Y2235" i="15"/>
  <c r="Y2236" i="15"/>
  <c r="Y2237" i="15"/>
  <c r="Y2238" i="15"/>
  <c r="Y2239" i="15"/>
  <c r="Y2240" i="15"/>
  <c r="Y2241" i="15"/>
  <c r="Y2242" i="15"/>
  <c r="Y2243" i="15"/>
  <c r="Y2244" i="15"/>
  <c r="Y2245" i="15"/>
  <c r="Y2246" i="15"/>
  <c r="Y2247" i="15"/>
  <c r="Y2248" i="15"/>
  <c r="Y2249" i="15"/>
  <c r="Y2250" i="15"/>
  <c r="Y2251" i="15"/>
  <c r="Y2252" i="15"/>
  <c r="Y2253" i="15"/>
  <c r="Y2254" i="15"/>
  <c r="Y2255" i="15"/>
  <c r="Y2256" i="15"/>
  <c r="Y2257" i="15"/>
  <c r="Y2258" i="15"/>
  <c r="Y2259" i="15"/>
  <c r="Y2260" i="15"/>
  <c r="Y2261" i="15"/>
  <c r="Y2262" i="15"/>
  <c r="Y2263" i="15"/>
  <c r="Y2264" i="15"/>
  <c r="Y2265" i="15"/>
  <c r="Y2266" i="15"/>
  <c r="Y2267" i="15"/>
  <c r="Y2268" i="15"/>
  <c r="Y2269" i="15"/>
  <c r="Y2270" i="15"/>
  <c r="Y2271" i="15"/>
  <c r="Y2272" i="15"/>
  <c r="Y2273" i="15"/>
  <c r="Y2274" i="15"/>
  <c r="Y2275" i="15"/>
  <c r="Y2276" i="15"/>
  <c r="Y2277" i="15"/>
  <c r="Y2278" i="15"/>
  <c r="Y2279" i="15"/>
  <c r="Y2280" i="15"/>
  <c r="Y2281" i="15"/>
  <c r="Y2282" i="15"/>
  <c r="Y2283" i="15"/>
  <c r="Y2284" i="15"/>
  <c r="Y2285" i="15"/>
  <c r="Y2286" i="15"/>
  <c r="Y2287" i="15"/>
  <c r="Y2288" i="15"/>
  <c r="Y2289" i="15"/>
  <c r="Y2290" i="15"/>
  <c r="Y2291" i="15"/>
  <c r="Y2292" i="15"/>
  <c r="Y2293" i="15"/>
  <c r="Y2294" i="15"/>
  <c r="Y2295" i="15"/>
  <c r="Y2296" i="15"/>
  <c r="Y2297" i="15"/>
  <c r="Y2298" i="15"/>
  <c r="Y2299" i="15"/>
  <c r="Y2300" i="15"/>
  <c r="Y2301" i="15"/>
  <c r="Y2302" i="15"/>
  <c r="Y2303" i="15"/>
  <c r="Y2304" i="15"/>
  <c r="Y2305" i="15"/>
  <c r="Y2306" i="15"/>
  <c r="Y2307" i="15"/>
  <c r="Y2308" i="15"/>
  <c r="Y2309" i="15"/>
  <c r="Y2310" i="15"/>
  <c r="Y2311" i="15"/>
  <c r="Y2312" i="15"/>
  <c r="Y2313" i="15"/>
  <c r="Y2314" i="15"/>
  <c r="Y2315" i="15"/>
  <c r="Y2316" i="15"/>
  <c r="Y2317" i="15"/>
  <c r="Y2318" i="15"/>
  <c r="Y2319" i="15"/>
  <c r="Y2320" i="15"/>
  <c r="Y2321" i="15"/>
  <c r="Y2322" i="15"/>
  <c r="Y2323" i="15"/>
  <c r="Y2324" i="15"/>
  <c r="Y2325" i="15"/>
  <c r="Y2326" i="15"/>
  <c r="Y2327" i="15"/>
  <c r="Y2328" i="15"/>
  <c r="Y2329" i="15"/>
  <c r="Y2330" i="15"/>
  <c r="Y2331" i="15"/>
  <c r="Y2332" i="15"/>
  <c r="Y2333" i="15"/>
  <c r="Y2334" i="15"/>
  <c r="Y2335" i="15"/>
  <c r="Y2336" i="15"/>
  <c r="Y2337" i="15"/>
  <c r="Y2338" i="15"/>
  <c r="Y2339" i="15"/>
  <c r="Y2340" i="15"/>
  <c r="Y2341" i="15"/>
  <c r="Y2342" i="15"/>
  <c r="Y2343" i="15"/>
  <c r="Y2344" i="15"/>
  <c r="Y2345" i="15"/>
  <c r="Y2346" i="15"/>
  <c r="Y2347" i="15"/>
  <c r="Y2348" i="15"/>
  <c r="Y2349" i="15"/>
  <c r="Y2350" i="15"/>
  <c r="Y2351" i="15"/>
  <c r="Y2352" i="15"/>
  <c r="Y2353" i="15"/>
  <c r="Y2354" i="15"/>
  <c r="Y2355" i="15"/>
  <c r="Y2356" i="15"/>
  <c r="Y2357" i="15"/>
  <c r="Y2358" i="15"/>
  <c r="Y2359" i="15"/>
  <c r="Y2360" i="15"/>
  <c r="Y2361" i="15"/>
  <c r="Y2362" i="15"/>
  <c r="Y2363" i="15"/>
  <c r="Y2364" i="15"/>
  <c r="Y2365" i="15"/>
  <c r="Y2366" i="15"/>
  <c r="Y2367" i="15"/>
  <c r="Y2368" i="15"/>
  <c r="Y2369" i="15"/>
  <c r="Y2370" i="15"/>
  <c r="Y2371" i="15"/>
  <c r="Y2372" i="15"/>
  <c r="Y2373" i="15"/>
  <c r="Y2374" i="15"/>
  <c r="Y2375" i="15"/>
  <c r="Y2376" i="15"/>
  <c r="Y2377" i="15"/>
  <c r="Y2378" i="15"/>
  <c r="Y2379" i="15"/>
  <c r="Y2380" i="15"/>
  <c r="Y2381" i="15"/>
  <c r="Y2382" i="15"/>
  <c r="Y2383" i="15"/>
  <c r="Y2384" i="15"/>
  <c r="Y2385" i="15"/>
  <c r="Y2386" i="15"/>
  <c r="Y2387" i="15"/>
  <c r="Y2388" i="15"/>
  <c r="Y2389" i="15"/>
  <c r="Y2390" i="15"/>
  <c r="Y2391" i="15"/>
  <c r="Y2392" i="15"/>
  <c r="Y2393" i="15"/>
  <c r="Y2394" i="15"/>
  <c r="Y2395" i="15"/>
  <c r="Y2396" i="15"/>
  <c r="Y2397" i="15"/>
  <c r="Y2398" i="15"/>
  <c r="Y2399" i="15"/>
  <c r="Y2400" i="15"/>
  <c r="Y2401" i="15"/>
  <c r="Y2402" i="15"/>
  <c r="Y2403" i="15"/>
  <c r="Y2404" i="15"/>
  <c r="Y2405" i="15"/>
  <c r="Y2406" i="15"/>
  <c r="Y2407" i="15"/>
  <c r="Y2408" i="15"/>
  <c r="Y2409" i="15"/>
  <c r="Y2410" i="15"/>
  <c r="Y2411" i="15"/>
  <c r="Y2412" i="15"/>
  <c r="Y2413" i="15"/>
  <c r="Y2414" i="15"/>
  <c r="Y2415" i="15"/>
  <c r="Y2416" i="15"/>
  <c r="Y2417" i="15"/>
  <c r="Y2418" i="15"/>
  <c r="Y2419" i="15"/>
  <c r="Y2420" i="15"/>
  <c r="Y2421" i="15"/>
  <c r="Y2422" i="15"/>
  <c r="Y2423" i="15"/>
  <c r="Y2424" i="15"/>
  <c r="Y2425" i="15"/>
  <c r="Y2426" i="15"/>
  <c r="Y2427" i="15"/>
  <c r="Y2428" i="15"/>
  <c r="Y2429" i="15"/>
  <c r="Y2430" i="15"/>
  <c r="Y2431" i="15"/>
  <c r="Y2432" i="15"/>
  <c r="Y2433" i="15"/>
  <c r="Y2434" i="15"/>
  <c r="Y2435" i="15"/>
  <c r="Y2436" i="15"/>
  <c r="Y2437" i="15"/>
  <c r="Y2438" i="15"/>
  <c r="Y2439" i="15"/>
  <c r="Y2440" i="15"/>
  <c r="Y2441" i="15"/>
  <c r="Y2442" i="15"/>
  <c r="Y2443" i="15"/>
  <c r="Y2444" i="15"/>
  <c r="Y2445" i="15"/>
  <c r="Y2446" i="15"/>
  <c r="Y2447" i="15"/>
  <c r="Y2448" i="15"/>
  <c r="Y2449" i="15"/>
  <c r="Y2450" i="15"/>
  <c r="Y2451" i="15"/>
  <c r="Y2452" i="15"/>
  <c r="Y2453" i="15"/>
  <c r="Y2454" i="15"/>
  <c r="Y2455" i="15"/>
  <c r="Y2456" i="15"/>
  <c r="Y2457" i="15"/>
  <c r="Y2458" i="15"/>
  <c r="Y2459" i="15"/>
  <c r="Y2460" i="15"/>
  <c r="Y2461" i="15"/>
  <c r="Y2462" i="15"/>
  <c r="Y2463" i="15"/>
  <c r="Y2464" i="15"/>
  <c r="Y2465" i="15"/>
  <c r="Y2466" i="15"/>
  <c r="Y2467" i="15"/>
  <c r="Y2468" i="15"/>
  <c r="Y2469" i="15"/>
  <c r="Y2470" i="15"/>
  <c r="Y2471" i="15"/>
  <c r="Y2472" i="15"/>
  <c r="Y2473" i="15"/>
  <c r="Y2474" i="15"/>
  <c r="Y2475" i="15"/>
  <c r="Y2476" i="15"/>
  <c r="Y2477" i="15"/>
  <c r="Y2478" i="15"/>
  <c r="Y2479" i="15"/>
  <c r="Y2480" i="15"/>
  <c r="Y2481" i="15"/>
  <c r="Y2482" i="15"/>
  <c r="Y2483" i="15"/>
  <c r="Y2484" i="15"/>
  <c r="Y2485" i="15"/>
  <c r="Y2486" i="15"/>
  <c r="Y2487" i="15"/>
  <c r="Y2488" i="15"/>
  <c r="Y2489" i="15"/>
  <c r="Y2490" i="15"/>
  <c r="Y2491" i="15"/>
  <c r="Y2492" i="15"/>
  <c r="Y2493" i="15"/>
  <c r="Y2494" i="15"/>
  <c r="Y2495" i="15"/>
  <c r="Y2496" i="15"/>
  <c r="Y2497" i="15"/>
  <c r="Y2498" i="15"/>
  <c r="Y2499" i="15"/>
  <c r="Y2500" i="15"/>
  <c r="Y2501" i="15"/>
  <c r="Y2502" i="15"/>
  <c r="Y2503" i="15"/>
  <c r="Y2504" i="15"/>
  <c r="Y2505" i="15"/>
  <c r="Y2506" i="15"/>
  <c r="Y2507" i="15"/>
  <c r="Y2508" i="15"/>
  <c r="Y2509" i="15"/>
  <c r="Y2510" i="15"/>
  <c r="Y2511" i="15"/>
  <c r="Y2512" i="15"/>
  <c r="Y2513" i="15"/>
  <c r="Y2514" i="15"/>
  <c r="Y2515" i="15"/>
  <c r="Y2516" i="15"/>
  <c r="Y2517" i="15"/>
  <c r="Y2518" i="15"/>
  <c r="Y2519" i="15"/>
  <c r="Y2520" i="15"/>
  <c r="Y2521" i="15"/>
  <c r="Y2522" i="15"/>
  <c r="Y2523" i="15"/>
  <c r="Y2524" i="15"/>
  <c r="Y2525" i="15"/>
  <c r="Y2526" i="15"/>
  <c r="Y2527" i="15"/>
  <c r="Y2528" i="15"/>
  <c r="Y2529" i="15"/>
  <c r="Y2530" i="15"/>
  <c r="Y2531" i="15"/>
  <c r="Y2532" i="15"/>
  <c r="Y2533" i="15"/>
  <c r="Y2534" i="15"/>
  <c r="Y2535" i="15"/>
  <c r="Y2536" i="15"/>
  <c r="Y2537" i="15"/>
  <c r="Y2538" i="15"/>
  <c r="Y2539" i="15"/>
  <c r="Y2540" i="15"/>
  <c r="Y2541" i="15"/>
  <c r="Y2542" i="15"/>
  <c r="Y2543" i="15"/>
  <c r="Y2544" i="15"/>
  <c r="Y2545" i="15"/>
  <c r="Y2546" i="15"/>
  <c r="Y2547" i="15"/>
  <c r="Y2548" i="15"/>
  <c r="Y2549" i="15"/>
  <c r="Y2550" i="15"/>
  <c r="Y2551" i="15"/>
  <c r="Y2552" i="15"/>
  <c r="Y2553" i="15"/>
  <c r="Y2554" i="15"/>
  <c r="Y2555" i="15"/>
  <c r="Y2556" i="15"/>
  <c r="Y2557" i="15"/>
  <c r="Y2558" i="15"/>
  <c r="Y2559" i="15"/>
  <c r="Y2560" i="15"/>
  <c r="Y2561" i="15"/>
  <c r="Y2562" i="15"/>
  <c r="Y2563" i="15"/>
  <c r="Y2564" i="15"/>
  <c r="Y2565" i="15"/>
  <c r="Y2566" i="15"/>
  <c r="Y2567" i="15"/>
  <c r="Y2568" i="15"/>
  <c r="Y2569" i="15"/>
  <c r="Y2570" i="15"/>
  <c r="Y2571" i="15"/>
  <c r="Y2572" i="15"/>
  <c r="Y2573" i="15"/>
  <c r="Y2574" i="15"/>
  <c r="Y2575" i="15"/>
  <c r="Y2576" i="15"/>
  <c r="Y2577" i="15"/>
  <c r="Y2578" i="15"/>
  <c r="Y2579" i="15"/>
  <c r="Y2580" i="15"/>
  <c r="Y2581" i="15"/>
  <c r="Y2582" i="15"/>
  <c r="Y2583" i="15"/>
  <c r="Y2584" i="15"/>
  <c r="Y2585" i="15"/>
  <c r="Y2586" i="15"/>
  <c r="Y2587" i="15"/>
  <c r="Y2588" i="15"/>
  <c r="Y2589" i="15"/>
  <c r="Y2590" i="15"/>
  <c r="Y2591" i="15"/>
  <c r="Y2592" i="15"/>
  <c r="Y2593" i="15"/>
  <c r="Y2594" i="15"/>
  <c r="Y2595" i="15"/>
  <c r="Y2596" i="15"/>
  <c r="Y2597" i="15"/>
  <c r="Y2598" i="15"/>
  <c r="Y2599" i="15"/>
  <c r="Y2600" i="15"/>
  <c r="Y2601" i="15"/>
  <c r="Y2602" i="15"/>
  <c r="Y2603" i="15"/>
  <c r="Y2604" i="15"/>
  <c r="Y2605" i="15"/>
  <c r="Y2606" i="15"/>
  <c r="Y2607" i="15"/>
  <c r="Y2608" i="15"/>
  <c r="Y2609" i="15"/>
  <c r="Y2610" i="15"/>
  <c r="Y2611" i="15"/>
  <c r="Y2612" i="15"/>
  <c r="Y2613" i="15"/>
  <c r="Y2614" i="15"/>
  <c r="Y2615" i="15"/>
  <c r="Y2616" i="15"/>
  <c r="Y2617" i="15"/>
  <c r="Y2618" i="15"/>
  <c r="Y2619" i="15"/>
  <c r="Y2620" i="15"/>
  <c r="Y2621" i="15"/>
  <c r="Y2622" i="15"/>
  <c r="Y2623" i="15"/>
  <c r="Y2624" i="15"/>
  <c r="Y2625" i="15"/>
  <c r="Y2626" i="15"/>
  <c r="Y2627" i="15"/>
  <c r="Y2628" i="15"/>
  <c r="Y2629" i="15"/>
  <c r="Y2630" i="15"/>
  <c r="Y2631" i="15"/>
  <c r="Y2632" i="15"/>
  <c r="Y2633" i="15"/>
  <c r="Y2634" i="15"/>
  <c r="Y2635" i="15"/>
  <c r="Y2636" i="15"/>
  <c r="Y2637" i="15"/>
  <c r="Y2638" i="15"/>
  <c r="Y2639" i="15"/>
  <c r="Y2640" i="15"/>
  <c r="Y2641" i="15"/>
  <c r="Y2642" i="15"/>
  <c r="Y2643" i="15"/>
  <c r="Y2644" i="15"/>
  <c r="Y2645" i="15"/>
  <c r="Y2646" i="15"/>
  <c r="Y2647" i="15"/>
  <c r="Y2648" i="15"/>
  <c r="Y2649" i="15"/>
  <c r="Y2650" i="15"/>
  <c r="Y2651" i="15"/>
  <c r="Y2652" i="15"/>
  <c r="Y2653" i="15"/>
  <c r="Y2654" i="15"/>
  <c r="Y2655" i="15"/>
  <c r="Y2656" i="15"/>
  <c r="Y2657" i="15"/>
  <c r="Y2658" i="15"/>
  <c r="Y2659" i="15"/>
  <c r="Y2660" i="15"/>
  <c r="Y2661" i="15"/>
  <c r="Y2662" i="15"/>
  <c r="Y2663" i="15"/>
  <c r="Y2664" i="15"/>
  <c r="Y2665" i="15"/>
  <c r="Y2666" i="15"/>
  <c r="Y2667" i="15"/>
  <c r="Y2668" i="15"/>
  <c r="Y2669" i="15"/>
  <c r="Y2670" i="15"/>
  <c r="Y2671" i="15"/>
  <c r="Y2672" i="15"/>
  <c r="Y2673" i="15"/>
  <c r="Y2674" i="15"/>
  <c r="Y2675" i="15"/>
  <c r="Y2676" i="15"/>
  <c r="Y2677" i="15"/>
  <c r="Y2678" i="15"/>
  <c r="Y2679" i="15"/>
  <c r="Y2680" i="15"/>
  <c r="Y2681" i="15"/>
  <c r="Y2682" i="15"/>
  <c r="Y2683" i="15"/>
  <c r="Y2684" i="15"/>
  <c r="Y2685" i="15"/>
  <c r="Y2686" i="15"/>
  <c r="Y2687" i="15"/>
  <c r="Y2688" i="15"/>
  <c r="Y2689" i="15"/>
  <c r="Y2690" i="15"/>
  <c r="Y2691" i="15"/>
  <c r="Y2692" i="15"/>
  <c r="Y2693" i="15"/>
  <c r="Y2694" i="15"/>
  <c r="Y2695" i="15"/>
  <c r="Y2696" i="15"/>
  <c r="Y2697" i="15"/>
  <c r="Y2698" i="15"/>
  <c r="Y2699" i="15"/>
  <c r="Y2700" i="15"/>
  <c r="Y2701" i="15"/>
  <c r="Y2702" i="15"/>
  <c r="Y2703" i="15"/>
  <c r="Y2704" i="15"/>
  <c r="Y2705" i="15"/>
  <c r="Y2706" i="15"/>
  <c r="Y2707" i="15"/>
  <c r="Y2708" i="15"/>
  <c r="Y2709" i="15"/>
  <c r="Y2710" i="15"/>
  <c r="Y2711" i="15"/>
  <c r="Y2712" i="15"/>
  <c r="Y2713" i="15"/>
  <c r="Y2714" i="15"/>
  <c r="Y2715" i="15"/>
  <c r="Y2716" i="15"/>
  <c r="Y2717" i="15"/>
  <c r="Y2718" i="15"/>
  <c r="Y2719" i="15"/>
  <c r="Y2720" i="15"/>
  <c r="Y2721" i="15"/>
  <c r="Y2722" i="15"/>
  <c r="Y2723" i="15"/>
  <c r="Y2724" i="15"/>
  <c r="Y2725" i="15"/>
  <c r="Y2726" i="15"/>
  <c r="Y2727" i="15"/>
  <c r="Y2728" i="15"/>
  <c r="Y2729" i="15"/>
  <c r="Y2730" i="15"/>
  <c r="Y2731" i="15"/>
  <c r="Y2732" i="15"/>
  <c r="Y2733" i="15"/>
  <c r="Y2734" i="15"/>
  <c r="Y2735" i="15"/>
  <c r="Y2736" i="15"/>
  <c r="Y2737" i="15"/>
  <c r="Y2738" i="15"/>
  <c r="Y2739" i="15"/>
  <c r="Y2740" i="15"/>
  <c r="Y2741" i="15"/>
  <c r="Y2742" i="15"/>
  <c r="Y2743" i="15"/>
  <c r="Y2744" i="15"/>
  <c r="Y2745" i="15"/>
  <c r="Y2746" i="15"/>
  <c r="Y2747" i="15"/>
  <c r="Y2748" i="15"/>
  <c r="Y2749" i="15"/>
  <c r="Y2750" i="15"/>
  <c r="Y2751" i="15"/>
  <c r="Y2752" i="15"/>
  <c r="Y2753" i="15"/>
  <c r="Y2754" i="15"/>
  <c r="Y2755" i="15"/>
  <c r="Y2756" i="15"/>
  <c r="Y2757" i="15"/>
  <c r="Y2758" i="15"/>
  <c r="Y2759" i="15"/>
  <c r="Y2760" i="15"/>
  <c r="Y2761" i="15"/>
  <c r="Y2762" i="15"/>
  <c r="Y2763" i="15"/>
  <c r="Y2764" i="15"/>
  <c r="Y2765" i="15"/>
  <c r="Y2766" i="15"/>
  <c r="Y2767" i="15"/>
  <c r="Y2768" i="15"/>
  <c r="Y2769" i="15"/>
  <c r="Y2770" i="15"/>
  <c r="Y2771" i="15"/>
  <c r="Y2772" i="15"/>
  <c r="Y2773" i="15"/>
  <c r="Y2774" i="15"/>
  <c r="Y2775" i="15"/>
  <c r="Y2776" i="15"/>
  <c r="Y2777" i="15"/>
  <c r="Y2778" i="15"/>
  <c r="Y2779" i="15"/>
  <c r="Y2780" i="15"/>
  <c r="Y2781" i="15"/>
  <c r="Y2782" i="15"/>
  <c r="Y2783" i="15"/>
  <c r="Y2784" i="15"/>
  <c r="Y2785" i="15"/>
  <c r="Y2786" i="15"/>
  <c r="Y2787" i="15"/>
  <c r="Y2788" i="15"/>
  <c r="Y2789" i="15"/>
  <c r="Y2790" i="15"/>
  <c r="Y2791" i="15"/>
  <c r="Y2792" i="15"/>
  <c r="Y2793" i="15"/>
  <c r="Y2794" i="15"/>
  <c r="Y2795" i="15"/>
  <c r="Y2796" i="15"/>
  <c r="Y2797" i="15"/>
  <c r="Y2798" i="15"/>
  <c r="Y2799" i="15"/>
  <c r="Y2800" i="15"/>
  <c r="Y2801" i="15"/>
  <c r="Y2802" i="15"/>
  <c r="Y2803" i="15"/>
  <c r="Y2804" i="15"/>
  <c r="Y2805" i="15"/>
  <c r="Y2806" i="15"/>
  <c r="Y2807" i="15"/>
  <c r="Y2808" i="15"/>
  <c r="Y2809" i="15"/>
  <c r="Y2810" i="15"/>
  <c r="Y2811" i="15"/>
  <c r="Y2812" i="15"/>
  <c r="Y2813" i="15"/>
  <c r="Y2814" i="15"/>
  <c r="Y2815" i="15"/>
  <c r="Y2816" i="15"/>
  <c r="Y2817" i="15"/>
  <c r="Y2818" i="15"/>
  <c r="Y2819" i="15"/>
  <c r="Y2820" i="15"/>
  <c r="Y2821" i="15"/>
  <c r="Y2822" i="15"/>
  <c r="Y2823" i="15"/>
  <c r="Y2824" i="15"/>
  <c r="Y2825" i="15"/>
  <c r="Y2826" i="15"/>
  <c r="Y2827" i="15"/>
  <c r="Y2828" i="15"/>
  <c r="Y2829" i="15"/>
  <c r="Y2830" i="15"/>
  <c r="Y2831" i="15"/>
  <c r="Y2832" i="15"/>
  <c r="Y2833" i="15"/>
  <c r="Y2834" i="15"/>
  <c r="Y2835" i="15"/>
  <c r="Y2836" i="15"/>
  <c r="Y2837" i="15"/>
  <c r="Y2838" i="15"/>
  <c r="Y2839" i="15"/>
  <c r="Y2840" i="15"/>
  <c r="Y2841" i="15"/>
  <c r="Y2842" i="15"/>
  <c r="Y2843" i="15"/>
  <c r="Y2844" i="15"/>
  <c r="Y2845" i="15"/>
  <c r="Y2846" i="15"/>
  <c r="Y2847" i="15"/>
  <c r="Y2848" i="15"/>
  <c r="Y2849" i="15"/>
  <c r="Y2850" i="15"/>
  <c r="Y2851" i="15"/>
  <c r="Y2852" i="15"/>
  <c r="Y2853" i="15"/>
  <c r="Y2854" i="15"/>
  <c r="Y2855" i="15"/>
  <c r="Y2856" i="15"/>
  <c r="Y2857" i="15"/>
  <c r="Y2858" i="15"/>
  <c r="Y2859" i="15"/>
  <c r="Y2860" i="15"/>
  <c r="Y2861" i="15"/>
  <c r="Y2862" i="15"/>
  <c r="Y2863" i="15"/>
  <c r="Y2864" i="15"/>
  <c r="Y2865" i="15"/>
  <c r="Y2866" i="15"/>
  <c r="Y2867" i="15"/>
  <c r="Y2868" i="15"/>
  <c r="Y2869" i="15"/>
  <c r="Y2870" i="15"/>
  <c r="Y2871" i="15"/>
  <c r="Y2872" i="15"/>
  <c r="Y2873" i="15"/>
  <c r="Y2874" i="15"/>
  <c r="Y2875" i="15"/>
  <c r="Y2876" i="15"/>
  <c r="Y2877" i="15"/>
  <c r="Y2878" i="15"/>
  <c r="Y2879" i="15"/>
  <c r="Y2880" i="15"/>
  <c r="Y2881" i="15"/>
  <c r="Y2882" i="15"/>
  <c r="Y2883" i="15"/>
  <c r="Y2884" i="15"/>
  <c r="Y2885" i="15"/>
  <c r="Y2886" i="15"/>
  <c r="Y2887" i="15"/>
  <c r="Y2888" i="15"/>
  <c r="Y2889" i="15"/>
  <c r="Y2890" i="15"/>
  <c r="Y2891" i="15"/>
  <c r="Y2892" i="15"/>
  <c r="Y2893" i="15"/>
  <c r="Y2894" i="15"/>
  <c r="Y2895" i="15"/>
  <c r="Y2896" i="15"/>
  <c r="Y2897" i="15"/>
  <c r="Y2898" i="15"/>
  <c r="Y2899" i="15"/>
  <c r="Y2900" i="15"/>
  <c r="Y2901" i="15"/>
  <c r="Y2902" i="15"/>
  <c r="Y2903" i="15"/>
  <c r="Y2904" i="15"/>
  <c r="Y2905" i="15"/>
  <c r="Y2906" i="15"/>
  <c r="Y2907" i="15"/>
  <c r="Y2908" i="15"/>
  <c r="Y2909" i="15"/>
  <c r="Y2910" i="15"/>
  <c r="Y2911" i="15"/>
  <c r="Y2912" i="15"/>
  <c r="Y2913" i="15"/>
  <c r="Y2914" i="15"/>
  <c r="Y2915" i="15"/>
  <c r="Y2916" i="15"/>
  <c r="Y2917" i="15"/>
  <c r="Y2918" i="15"/>
  <c r="Y2919" i="15"/>
  <c r="Y2920" i="15"/>
  <c r="Y2921" i="15"/>
  <c r="Y2922" i="15"/>
  <c r="Y2923" i="15"/>
  <c r="Y2924" i="15"/>
  <c r="Y2925" i="15"/>
  <c r="Y2926" i="15"/>
  <c r="Y2927" i="15"/>
  <c r="Y2928" i="15"/>
  <c r="Y2929" i="15"/>
  <c r="Y2930" i="15"/>
  <c r="Y2931" i="15"/>
  <c r="Y2932" i="15"/>
  <c r="Y2933" i="15"/>
  <c r="Y2934" i="15"/>
  <c r="Y2935" i="15"/>
  <c r="Y2936" i="15"/>
  <c r="Y2937" i="15"/>
  <c r="Y2938" i="15"/>
  <c r="Y2939" i="15"/>
  <c r="Y2940" i="15"/>
  <c r="Y2941" i="15"/>
  <c r="Y2942" i="15"/>
  <c r="Y2943" i="15"/>
  <c r="Y2944" i="15"/>
  <c r="Y2945" i="15"/>
  <c r="Y2946" i="15"/>
  <c r="Y2947" i="15"/>
  <c r="Y2948" i="15"/>
  <c r="Y2949" i="15"/>
  <c r="Y2950" i="15"/>
  <c r="Y2951" i="15"/>
  <c r="Y2952" i="15"/>
  <c r="Y2953" i="15"/>
  <c r="Y2954" i="15"/>
  <c r="Y2955" i="15"/>
  <c r="Y2956" i="15"/>
  <c r="Y2957" i="15"/>
  <c r="Y2958" i="15"/>
  <c r="Y2959" i="15"/>
  <c r="Y2960" i="15"/>
  <c r="Y2961" i="15"/>
  <c r="Y2962" i="15"/>
  <c r="Y2963" i="15"/>
  <c r="Y2964" i="15"/>
  <c r="Y2965" i="15"/>
  <c r="Y2966" i="15"/>
  <c r="Y2967" i="15"/>
  <c r="Y2968" i="15"/>
  <c r="Y2969" i="15"/>
  <c r="Y2970" i="15"/>
  <c r="Y2971" i="15"/>
  <c r="Y2972" i="15"/>
  <c r="Y2973" i="15"/>
  <c r="Y2974" i="15"/>
  <c r="Y2975" i="15"/>
  <c r="Y2976" i="15"/>
  <c r="Y2977" i="15"/>
  <c r="Y2978" i="15"/>
  <c r="Y2979" i="15"/>
  <c r="Y2980" i="15"/>
  <c r="Y2981" i="15"/>
  <c r="Y2982" i="15"/>
  <c r="Y2983" i="15"/>
  <c r="Y2984" i="15"/>
  <c r="Y2985" i="15"/>
  <c r="Y2986" i="15"/>
  <c r="Y2987" i="15"/>
  <c r="Y2988" i="15"/>
  <c r="Y2989" i="15"/>
  <c r="Y2990" i="15"/>
  <c r="Y2991" i="15"/>
  <c r="Y2992" i="15"/>
  <c r="Y2993" i="15"/>
  <c r="Y2994" i="15"/>
  <c r="Y2995" i="15"/>
  <c r="Y2996" i="15"/>
  <c r="Y2997" i="15"/>
  <c r="Y2998" i="15"/>
  <c r="Y2999" i="15"/>
  <c r="Y3000" i="15"/>
  <c r="Y3001" i="15"/>
  <c r="Y3002" i="15"/>
  <c r="Y3003" i="15"/>
  <c r="Y3004" i="15"/>
  <c r="Y3005" i="15"/>
  <c r="Y3006" i="15"/>
  <c r="Y3007" i="15"/>
  <c r="Y3008" i="15"/>
  <c r="Y3009" i="15"/>
  <c r="Y3010" i="15"/>
  <c r="Y3011" i="15"/>
  <c r="Y3012" i="15"/>
  <c r="Y3013" i="15"/>
  <c r="Y3014" i="15"/>
  <c r="Y3015" i="15"/>
  <c r="Y3016" i="15"/>
  <c r="Y3017" i="15"/>
  <c r="Y3018" i="15"/>
  <c r="Y3019" i="15"/>
  <c r="Y3020" i="15"/>
  <c r="Y3021" i="15"/>
  <c r="Y3022" i="15"/>
  <c r="Y3023" i="15"/>
  <c r="Y3024" i="15"/>
  <c r="Y3025" i="15"/>
  <c r="Y3026" i="15"/>
  <c r="Y3027" i="15"/>
  <c r="Y3028" i="15"/>
  <c r="Y3029" i="15"/>
  <c r="Y3030" i="15"/>
  <c r="Y3031" i="15"/>
  <c r="Y3032" i="15"/>
  <c r="Y3033" i="15"/>
  <c r="Y3034" i="15"/>
  <c r="Y3035" i="15"/>
  <c r="Y3036" i="15"/>
  <c r="Y3037" i="15"/>
  <c r="Y3038" i="15"/>
  <c r="Y3039" i="15"/>
  <c r="Y3040" i="15"/>
  <c r="Y3041" i="15"/>
  <c r="Y3042" i="15"/>
  <c r="Y3043" i="15"/>
  <c r="Y3044" i="15"/>
  <c r="Y3045" i="15"/>
  <c r="Y3046" i="15"/>
  <c r="Y3047" i="15"/>
  <c r="Y3048" i="15"/>
  <c r="Y3049" i="15"/>
  <c r="Y3050" i="15"/>
  <c r="Y3051" i="15"/>
  <c r="Y3052" i="15"/>
  <c r="Y3053" i="15"/>
  <c r="Y3054" i="15"/>
  <c r="Y3055" i="15"/>
  <c r="Y3056" i="15"/>
  <c r="Y3057" i="15"/>
  <c r="Y3058" i="15"/>
  <c r="Y3059" i="15"/>
  <c r="Y3060" i="15"/>
  <c r="Y3061" i="15"/>
  <c r="Y3062" i="15"/>
  <c r="Y3063" i="15"/>
  <c r="Y3064" i="15"/>
  <c r="Y3065" i="15"/>
  <c r="Y3066" i="15"/>
  <c r="Y3067" i="15"/>
  <c r="Y3068" i="15"/>
  <c r="Y3069" i="15"/>
  <c r="Y3070" i="15"/>
  <c r="Y3071" i="15"/>
  <c r="Y3072" i="15"/>
  <c r="Y3073" i="15"/>
  <c r="Y3074" i="15"/>
  <c r="Y3075" i="15"/>
  <c r="Y3076" i="15"/>
  <c r="Y3077" i="15"/>
  <c r="Y3078" i="15"/>
  <c r="Y3079" i="15"/>
  <c r="Y3080" i="15"/>
  <c r="Y3081" i="15"/>
  <c r="Y3082" i="15"/>
  <c r="Y3083" i="15"/>
  <c r="Y3084" i="15"/>
  <c r="Y3085" i="15"/>
  <c r="Y3086" i="15"/>
  <c r="Y3087" i="15"/>
  <c r="Y3088" i="15"/>
  <c r="Y3089" i="15"/>
  <c r="Y3090" i="15"/>
  <c r="Y3091" i="15"/>
  <c r="Y3092" i="15"/>
  <c r="Y3093" i="15"/>
  <c r="Y3094" i="15"/>
  <c r="Y3095" i="15"/>
  <c r="Y3096" i="15"/>
  <c r="Y3097" i="15"/>
  <c r="Y3098" i="15"/>
  <c r="Y3099" i="15"/>
  <c r="Y3100" i="15"/>
  <c r="Y3101" i="15"/>
  <c r="Y3102" i="15"/>
  <c r="Y3103" i="15"/>
  <c r="Y3104" i="15"/>
  <c r="Y3105" i="15"/>
  <c r="Y3106" i="15"/>
  <c r="Y3107" i="15"/>
  <c r="Y3108" i="15"/>
  <c r="Y3109" i="15"/>
  <c r="Y3110" i="15"/>
  <c r="Y3111" i="15"/>
  <c r="Y3112" i="15"/>
  <c r="Y3113" i="15"/>
  <c r="Y3114" i="15"/>
  <c r="Y3115" i="15"/>
  <c r="Y3116" i="15"/>
  <c r="Y3117" i="15"/>
  <c r="Y3118" i="15"/>
  <c r="Y3119" i="15"/>
  <c r="Y3120" i="15"/>
  <c r="Y3121" i="15"/>
  <c r="Y3122" i="15"/>
  <c r="Y3123" i="15"/>
  <c r="Y3124" i="15"/>
  <c r="Y3125" i="15"/>
  <c r="Y3126" i="15"/>
  <c r="Y3127" i="15"/>
  <c r="Y3128" i="15"/>
  <c r="Y3129" i="15"/>
  <c r="Y3130" i="15"/>
  <c r="Y3131" i="15"/>
  <c r="Y3132" i="15"/>
  <c r="Y3133" i="15"/>
  <c r="Y3134" i="15"/>
  <c r="Y3135" i="15"/>
  <c r="Y3136" i="15"/>
  <c r="Y3137" i="15"/>
  <c r="Y3138" i="15"/>
  <c r="Y3139" i="15"/>
  <c r="Y3140" i="15"/>
  <c r="Y3141" i="15"/>
  <c r="Y3142" i="15"/>
  <c r="Y3143" i="15"/>
  <c r="Y3144" i="15"/>
  <c r="Y3145" i="15"/>
  <c r="Y3146" i="15"/>
  <c r="Y3147" i="15"/>
  <c r="Y3148" i="15"/>
  <c r="Y3149" i="15"/>
  <c r="Y3150" i="15"/>
  <c r="Y3151" i="15"/>
  <c r="Y3152" i="15"/>
  <c r="Y3153" i="15"/>
  <c r="Y3154" i="15"/>
  <c r="Y3155" i="15"/>
  <c r="Y3156" i="15"/>
  <c r="Y3157" i="15"/>
  <c r="Y3158" i="15"/>
  <c r="Y3159" i="15"/>
  <c r="Y3160" i="15"/>
  <c r="Y3161" i="15"/>
  <c r="Y3162" i="15"/>
  <c r="Y3163" i="15"/>
  <c r="Y3164" i="15"/>
  <c r="Y3165" i="15"/>
  <c r="Y3166" i="15"/>
  <c r="Y3167" i="15"/>
  <c r="Y3168" i="15"/>
  <c r="Y3169" i="15"/>
  <c r="Y3170" i="15"/>
  <c r="Y3171" i="15"/>
  <c r="Y3172" i="15"/>
  <c r="Y3173" i="15"/>
  <c r="Y3174" i="15"/>
  <c r="Y3175" i="15"/>
  <c r="Y3176" i="15"/>
  <c r="Y3177" i="15"/>
  <c r="Y3178" i="15"/>
  <c r="Y3179" i="15"/>
  <c r="Y3180" i="15"/>
  <c r="Y3181" i="15"/>
  <c r="Y3182" i="15"/>
  <c r="Y3183" i="15"/>
  <c r="Y3184" i="15"/>
  <c r="Y3185" i="15"/>
  <c r="Y3186" i="15"/>
  <c r="Y3187" i="15"/>
  <c r="Y3188" i="15"/>
  <c r="Y3189" i="15"/>
  <c r="Y3190" i="15"/>
  <c r="Y3191" i="15"/>
  <c r="Y3192" i="15"/>
  <c r="Y3193" i="15"/>
  <c r="Y3194" i="15"/>
  <c r="Y3195" i="15"/>
  <c r="Y3196" i="15"/>
  <c r="Y3197" i="15"/>
  <c r="Y3198" i="15"/>
  <c r="Y3199" i="15"/>
  <c r="Y3200" i="15"/>
  <c r="Y3201" i="15"/>
  <c r="Y3202" i="15"/>
  <c r="Y3203" i="15"/>
  <c r="Y3204" i="15"/>
  <c r="Y3205" i="15"/>
  <c r="Y3206" i="15"/>
  <c r="Y3207" i="15"/>
  <c r="Y3208" i="15"/>
  <c r="Y3209" i="15"/>
  <c r="Y3210" i="15"/>
  <c r="Y3211" i="15"/>
  <c r="Y3212" i="15"/>
  <c r="Y3213" i="15"/>
  <c r="Y3214" i="15"/>
  <c r="Y3215" i="15"/>
  <c r="Y3216" i="15"/>
  <c r="Y3217" i="15"/>
  <c r="Y3218" i="15"/>
  <c r="Y3219" i="15"/>
  <c r="Y3220" i="15"/>
  <c r="Y3221" i="15"/>
  <c r="Y3222" i="15"/>
  <c r="Y3223" i="15"/>
  <c r="Y3224" i="15"/>
  <c r="Y3225" i="15"/>
  <c r="Y3226" i="15"/>
  <c r="Y3227" i="15"/>
  <c r="Y3228" i="15"/>
  <c r="Y3229" i="15"/>
  <c r="Y3230" i="15"/>
  <c r="Y3231" i="15"/>
  <c r="Y3232" i="15"/>
  <c r="Y3233" i="15"/>
  <c r="Y3234" i="15"/>
  <c r="Y3235" i="15"/>
  <c r="Y3236" i="15"/>
  <c r="Y3237" i="15"/>
  <c r="Y3238" i="15"/>
  <c r="Y3239" i="15"/>
  <c r="Y3240" i="15"/>
  <c r="Y3241" i="15"/>
  <c r="Y3242" i="15"/>
  <c r="Y3243" i="15"/>
  <c r="Y3244" i="15"/>
  <c r="Y3245" i="15"/>
  <c r="Y3246" i="15"/>
  <c r="Y3247" i="15"/>
  <c r="Y3248" i="15"/>
  <c r="Y3249" i="15"/>
  <c r="Y3250" i="15"/>
  <c r="Y3251" i="15"/>
  <c r="Y3252" i="15"/>
  <c r="Y3253" i="15"/>
  <c r="Y3254" i="15"/>
  <c r="Y3255" i="15"/>
  <c r="Y3256" i="15"/>
  <c r="Y3257" i="15"/>
  <c r="Y3258" i="15"/>
  <c r="Y3259" i="15"/>
  <c r="Y3260" i="15"/>
  <c r="Y3261" i="15"/>
  <c r="Y3262" i="15"/>
  <c r="Y3263" i="15"/>
  <c r="Y3264" i="15"/>
  <c r="Y3265" i="15"/>
  <c r="Y3266" i="15"/>
  <c r="Y3267" i="15"/>
  <c r="Y3268" i="15"/>
  <c r="Y3269" i="15"/>
  <c r="Y3270" i="15"/>
  <c r="Y3271" i="15"/>
  <c r="Y3272" i="15"/>
  <c r="Y3273" i="15"/>
  <c r="Y3274" i="15"/>
  <c r="Y3275" i="15"/>
  <c r="Y3276" i="15"/>
  <c r="Y3277" i="15"/>
  <c r="Y3278" i="15"/>
  <c r="Y3279" i="15"/>
  <c r="Y3280" i="15"/>
  <c r="Y3281" i="15"/>
  <c r="Y3282" i="15"/>
  <c r="Y3283" i="15"/>
  <c r="Y3284" i="15"/>
  <c r="Y3285" i="15"/>
  <c r="Y3286" i="15"/>
  <c r="Y3287" i="15"/>
  <c r="Y3288" i="15"/>
  <c r="Y3289" i="15"/>
  <c r="Y3290" i="15"/>
  <c r="Y3291" i="15"/>
  <c r="Y3292" i="15"/>
  <c r="Y3293" i="15"/>
  <c r="Y3294" i="15"/>
  <c r="Y3295" i="15"/>
  <c r="Y3296" i="15"/>
  <c r="Y3297" i="15"/>
  <c r="Y3298" i="15"/>
  <c r="Y3299" i="15"/>
  <c r="Y3300" i="15"/>
  <c r="Y3301" i="15"/>
  <c r="Y3302" i="15"/>
  <c r="Y3303" i="15"/>
  <c r="Y3304" i="15"/>
  <c r="Y3305" i="15"/>
  <c r="Y3306" i="15"/>
  <c r="Y3307" i="15"/>
  <c r="Y3308" i="15"/>
  <c r="Y3309" i="15"/>
  <c r="Y3310" i="15"/>
  <c r="Y3311" i="15"/>
  <c r="Y3312" i="15"/>
  <c r="Y3313" i="15"/>
  <c r="Y3314" i="15"/>
  <c r="Y3315" i="15"/>
  <c r="Y3316" i="15"/>
  <c r="Y3317" i="15"/>
  <c r="Y3318" i="15"/>
  <c r="Y3319" i="15"/>
  <c r="Y3320" i="15"/>
  <c r="Y3321" i="15"/>
  <c r="Y3322" i="15"/>
  <c r="Y3323" i="15"/>
  <c r="Y3324" i="15"/>
  <c r="Y3325" i="15"/>
  <c r="Y3326" i="15"/>
  <c r="Y3327" i="15"/>
  <c r="Y3328" i="15"/>
  <c r="Y3329" i="15"/>
  <c r="Y3330" i="15"/>
  <c r="Y3331" i="15"/>
  <c r="Y3332" i="15"/>
  <c r="Y3333" i="15"/>
  <c r="Y3334" i="15"/>
  <c r="Y3335" i="15"/>
  <c r="Y3336" i="15"/>
  <c r="Y3337" i="15"/>
  <c r="Y3338" i="15"/>
  <c r="Y3339" i="15"/>
  <c r="Y3340" i="15"/>
  <c r="Y3341" i="15"/>
  <c r="Y3342" i="15"/>
  <c r="Y3343" i="15"/>
  <c r="Y3344" i="15"/>
  <c r="Y3345" i="15"/>
  <c r="Y3346" i="15"/>
  <c r="Y3347" i="15"/>
  <c r="Y3348" i="15"/>
  <c r="Y3349" i="15"/>
  <c r="Y3350" i="15"/>
  <c r="Y3351" i="15"/>
  <c r="Y3352" i="15"/>
  <c r="Y3353" i="15"/>
  <c r="Y3354" i="15"/>
  <c r="Y3355" i="15"/>
  <c r="Y3356" i="15"/>
  <c r="Y3357" i="15"/>
  <c r="Y3358" i="15"/>
  <c r="Y3359" i="15"/>
  <c r="Y3360" i="15"/>
  <c r="Y3361" i="15"/>
  <c r="Y3362" i="15"/>
  <c r="Y3363" i="15"/>
  <c r="Y3364" i="15"/>
  <c r="Y3365" i="15"/>
  <c r="Y3366" i="15"/>
  <c r="Y3367" i="15"/>
  <c r="Y3368" i="15"/>
  <c r="Y3369" i="15"/>
  <c r="Y3370" i="15"/>
  <c r="Y3371" i="15"/>
  <c r="Y3372" i="15"/>
  <c r="Y3373" i="15"/>
  <c r="Y3374" i="15"/>
  <c r="Y3375" i="15"/>
  <c r="Y3376" i="15"/>
  <c r="Y3377" i="15"/>
  <c r="Y3378" i="15"/>
  <c r="Y3379" i="15"/>
  <c r="Y3380" i="15"/>
  <c r="Y3381" i="15"/>
  <c r="Y3382" i="15"/>
  <c r="Y3383" i="15"/>
  <c r="Y3384" i="15"/>
  <c r="Y3385" i="15"/>
  <c r="Y3386" i="15"/>
  <c r="Y3387" i="15"/>
  <c r="Y3388" i="15"/>
  <c r="Y3389" i="15"/>
  <c r="Y3390" i="15"/>
  <c r="Y3391" i="15"/>
  <c r="Y3392" i="15"/>
  <c r="Y3393" i="15"/>
  <c r="Y3394" i="15"/>
  <c r="Y3395" i="15"/>
  <c r="Y3396" i="15"/>
  <c r="Y3397" i="15"/>
  <c r="Y3398" i="15"/>
  <c r="Y3399" i="15"/>
  <c r="Y3400" i="15"/>
  <c r="Y3401" i="15"/>
  <c r="Y3402" i="15"/>
  <c r="Y3403" i="15"/>
  <c r="Y3404" i="15"/>
  <c r="Y3405" i="15"/>
  <c r="Y3406" i="15"/>
  <c r="Y3407" i="15"/>
  <c r="Y3408" i="15"/>
  <c r="Y3409" i="15"/>
  <c r="Y3410" i="15"/>
  <c r="Y3411" i="15"/>
  <c r="Y3412" i="15"/>
  <c r="Y3413" i="15"/>
  <c r="Y3414" i="15"/>
  <c r="Y3415" i="15"/>
  <c r="Y3416" i="15"/>
  <c r="Y3417" i="15"/>
  <c r="Y3418" i="15"/>
  <c r="Y3419" i="15"/>
  <c r="Y3420" i="15"/>
  <c r="Y3421" i="15"/>
  <c r="Y3422" i="15"/>
  <c r="Y3423" i="15"/>
  <c r="Y3424" i="15"/>
  <c r="Y3425" i="15"/>
  <c r="L2" i="5"/>
  <c r="M2" i="5"/>
  <c r="Y2" i="5"/>
  <c r="L3" i="5"/>
  <c r="M3" i="5"/>
  <c r="Y3" i="5"/>
  <c r="L4" i="5"/>
  <c r="M4" i="5"/>
  <c r="Y4" i="5"/>
  <c r="L5" i="5"/>
  <c r="M5" i="5"/>
  <c r="Y5" i="5"/>
  <c r="L6" i="5"/>
  <c r="M6" i="5"/>
  <c r="Y6" i="5"/>
  <c r="L7" i="5"/>
  <c r="M7" i="5"/>
  <c r="Y7" i="5"/>
  <c r="L8" i="5"/>
  <c r="M8" i="5"/>
  <c r="Y8" i="5"/>
  <c r="L9" i="5"/>
  <c r="M9" i="5"/>
  <c r="Y9" i="5"/>
  <c r="L10" i="5"/>
  <c r="M10" i="5"/>
  <c r="Y10" i="5"/>
  <c r="L11" i="5"/>
  <c r="M11" i="5"/>
  <c r="Y11" i="5"/>
  <c r="L12" i="5"/>
  <c r="M12" i="5"/>
  <c r="Y12" i="5"/>
  <c r="L13" i="5"/>
  <c r="M13" i="5"/>
  <c r="Y13" i="5"/>
  <c r="L14" i="5"/>
  <c r="M14" i="5"/>
  <c r="Y14" i="5"/>
  <c r="L15" i="5"/>
  <c r="M15" i="5"/>
  <c r="Y15" i="5"/>
  <c r="L16" i="5"/>
  <c r="M16" i="5"/>
  <c r="Y16" i="5"/>
  <c r="L17" i="5"/>
  <c r="M17" i="5"/>
  <c r="Y17" i="5"/>
  <c r="L18" i="5"/>
  <c r="M18" i="5"/>
  <c r="Y18" i="5"/>
  <c r="L19" i="5"/>
  <c r="M19" i="5"/>
  <c r="Y19" i="5"/>
  <c r="L20" i="5"/>
  <c r="M20" i="5"/>
  <c r="Y20" i="5"/>
  <c r="L21" i="5"/>
  <c r="M21" i="5"/>
  <c r="Y21" i="5"/>
  <c r="L22" i="5"/>
  <c r="M22" i="5"/>
  <c r="Y22" i="5"/>
  <c r="L23" i="5"/>
  <c r="M23" i="5"/>
  <c r="Y23" i="5"/>
  <c r="L24" i="5"/>
  <c r="M24" i="5"/>
  <c r="Y24" i="5"/>
  <c r="L25" i="5"/>
  <c r="M25" i="5"/>
  <c r="Y25" i="5"/>
  <c r="L26" i="5"/>
  <c r="M26" i="5"/>
  <c r="Y26" i="5"/>
  <c r="L27" i="5"/>
  <c r="M27" i="5"/>
  <c r="Y27" i="5"/>
  <c r="L28" i="5"/>
  <c r="M28" i="5"/>
  <c r="Y28" i="5"/>
  <c r="L29" i="5"/>
  <c r="M29" i="5"/>
  <c r="Y29" i="5"/>
  <c r="L30" i="5"/>
  <c r="M30" i="5"/>
  <c r="Y30" i="5"/>
  <c r="L31" i="5"/>
  <c r="M31" i="5"/>
  <c r="Y31" i="5"/>
  <c r="L32" i="5"/>
  <c r="M32" i="5"/>
  <c r="Y32" i="5"/>
  <c r="L33" i="5"/>
  <c r="M33" i="5"/>
  <c r="Y33" i="5"/>
  <c r="L34" i="5"/>
  <c r="M34" i="5"/>
  <c r="Y34" i="5"/>
  <c r="L35" i="5"/>
  <c r="M35" i="5"/>
  <c r="Y35" i="5"/>
  <c r="L36" i="5"/>
  <c r="M36" i="5"/>
  <c r="Y36" i="5"/>
  <c r="L37" i="5"/>
  <c r="M37" i="5"/>
  <c r="Y37" i="5"/>
  <c r="L38" i="5"/>
  <c r="M38" i="5"/>
  <c r="Y38" i="5"/>
  <c r="L39" i="5"/>
  <c r="M39" i="5"/>
  <c r="Y39" i="5"/>
  <c r="L40" i="5"/>
  <c r="M40" i="5"/>
  <c r="Y40" i="5"/>
  <c r="L41" i="5"/>
  <c r="M41" i="5"/>
  <c r="Y41" i="5"/>
  <c r="L42" i="5"/>
  <c r="M42" i="5"/>
  <c r="Y42" i="5"/>
  <c r="L43" i="5"/>
  <c r="M43" i="5"/>
  <c r="Y43" i="5"/>
  <c r="L44" i="5"/>
  <c r="M44" i="5"/>
  <c r="Y44" i="5"/>
  <c r="L45" i="5"/>
  <c r="M45" i="5"/>
  <c r="Y45" i="5"/>
  <c r="L46" i="5"/>
  <c r="M46" i="5"/>
  <c r="Y46" i="5"/>
  <c r="L47" i="5"/>
  <c r="M47" i="5"/>
  <c r="Y47" i="5"/>
  <c r="L48" i="5"/>
  <c r="M48" i="5"/>
  <c r="Y48" i="5"/>
  <c r="L49" i="5"/>
  <c r="M49" i="5"/>
  <c r="Y49" i="5"/>
  <c r="L50" i="5"/>
  <c r="M50" i="5"/>
  <c r="Y50" i="5"/>
  <c r="L51" i="5"/>
  <c r="M51" i="5"/>
  <c r="Y51" i="5"/>
  <c r="L52" i="5"/>
  <c r="M52" i="5"/>
  <c r="Y52" i="5"/>
  <c r="L53" i="5"/>
  <c r="M53" i="5"/>
  <c r="Y53" i="5"/>
  <c r="L54" i="5"/>
  <c r="M54" i="5"/>
  <c r="Y54" i="5"/>
  <c r="L55" i="5"/>
  <c r="M55" i="5"/>
  <c r="Y55" i="5"/>
  <c r="L56" i="5"/>
  <c r="M56" i="5"/>
  <c r="Y56" i="5"/>
  <c r="L57" i="5"/>
  <c r="M57" i="5"/>
  <c r="Y57" i="5"/>
  <c r="L58" i="5"/>
  <c r="M58" i="5"/>
  <c r="Y58" i="5"/>
  <c r="L59" i="5"/>
  <c r="M59" i="5"/>
  <c r="Y59" i="5"/>
  <c r="L60" i="5"/>
  <c r="M60" i="5"/>
  <c r="Y60" i="5"/>
  <c r="L61" i="5"/>
  <c r="M61" i="5"/>
  <c r="Y61" i="5"/>
  <c r="L62" i="5"/>
  <c r="M62" i="5"/>
  <c r="Y62" i="5"/>
  <c r="L63" i="5"/>
  <c r="M63" i="5"/>
  <c r="Y63" i="5"/>
  <c r="L64" i="5"/>
  <c r="M64" i="5"/>
  <c r="Y64" i="5"/>
  <c r="L65" i="5"/>
  <c r="M65" i="5"/>
  <c r="Y65" i="5"/>
  <c r="L66" i="5"/>
  <c r="M66" i="5"/>
  <c r="Y66" i="5"/>
  <c r="L67" i="5"/>
  <c r="M67" i="5"/>
  <c r="Y67" i="5"/>
  <c r="L68" i="5"/>
  <c r="M68" i="5"/>
  <c r="Y68" i="5"/>
  <c r="L69" i="5"/>
  <c r="M69" i="5"/>
  <c r="Y69" i="5"/>
  <c r="L70" i="5"/>
  <c r="M70" i="5"/>
  <c r="Y70" i="5"/>
  <c r="L71" i="5"/>
  <c r="M71" i="5"/>
  <c r="Y71" i="5"/>
  <c r="L72" i="5"/>
  <c r="M72" i="5"/>
  <c r="Y72" i="5"/>
  <c r="L73" i="5"/>
  <c r="M73" i="5"/>
  <c r="Y73" i="5"/>
  <c r="L74" i="5"/>
  <c r="M74" i="5"/>
  <c r="Y74" i="5"/>
  <c r="L75" i="5"/>
  <c r="M75" i="5"/>
  <c r="Y75" i="5"/>
  <c r="L76" i="5"/>
  <c r="M76" i="5"/>
  <c r="Y76" i="5"/>
  <c r="L77" i="5"/>
  <c r="M77" i="5"/>
  <c r="Y77" i="5"/>
  <c r="L78" i="5"/>
  <c r="M78" i="5"/>
  <c r="Y78" i="5"/>
  <c r="L79" i="5"/>
  <c r="M79" i="5"/>
  <c r="Y79" i="5"/>
  <c r="L80" i="5"/>
  <c r="M80" i="5"/>
  <c r="Y80" i="5"/>
  <c r="L81" i="5"/>
  <c r="M81" i="5"/>
  <c r="Y81" i="5"/>
  <c r="L82" i="5"/>
  <c r="M82" i="5"/>
  <c r="Y82" i="5"/>
  <c r="L83" i="5"/>
  <c r="M83" i="5"/>
  <c r="Y83" i="5"/>
  <c r="L84" i="5"/>
  <c r="M84" i="5"/>
  <c r="Y84" i="5"/>
  <c r="L85" i="5"/>
  <c r="M85" i="5"/>
  <c r="Y85" i="5"/>
  <c r="L86" i="5"/>
  <c r="M86" i="5"/>
  <c r="Y86" i="5"/>
  <c r="L87" i="5"/>
  <c r="M87" i="5"/>
  <c r="Y87" i="5"/>
  <c r="L88" i="5"/>
  <c r="M88" i="5"/>
  <c r="Y88" i="5"/>
  <c r="L89" i="5"/>
  <c r="M89" i="5"/>
  <c r="Y89" i="5"/>
  <c r="L90" i="5"/>
  <c r="M90" i="5"/>
  <c r="Y90" i="5"/>
  <c r="L91" i="5"/>
  <c r="M91" i="5"/>
  <c r="Y91" i="5"/>
  <c r="L92" i="5"/>
  <c r="M92" i="5"/>
  <c r="Y92" i="5"/>
  <c r="L93" i="5"/>
  <c r="M93" i="5"/>
  <c r="Y93" i="5"/>
  <c r="L94" i="5"/>
  <c r="M94" i="5"/>
  <c r="Y94" i="5"/>
  <c r="L95" i="5"/>
  <c r="M95" i="5"/>
  <c r="Y95" i="5"/>
  <c r="L96" i="5"/>
  <c r="M96" i="5"/>
  <c r="Y96" i="5"/>
  <c r="L97" i="5"/>
  <c r="M97" i="5"/>
  <c r="Y97" i="5"/>
  <c r="L98" i="5"/>
  <c r="M98" i="5"/>
  <c r="Y98" i="5"/>
  <c r="L99" i="5"/>
  <c r="M99" i="5"/>
  <c r="Y99" i="5"/>
  <c r="L100" i="5"/>
  <c r="M100" i="5"/>
  <c r="Y100" i="5"/>
  <c r="L101" i="5"/>
  <c r="M101" i="5"/>
  <c r="Y101" i="5"/>
  <c r="L102" i="5"/>
  <c r="M102" i="5"/>
  <c r="Y102" i="5"/>
  <c r="L103" i="5"/>
  <c r="M103" i="5"/>
  <c r="Y103" i="5"/>
  <c r="L104" i="5"/>
  <c r="M104" i="5"/>
  <c r="Y104" i="5"/>
  <c r="L105" i="5"/>
  <c r="M105" i="5"/>
  <c r="Y105" i="5"/>
  <c r="L106" i="5"/>
  <c r="M106" i="5"/>
  <c r="Y106" i="5"/>
  <c r="L107" i="5"/>
  <c r="M107" i="5"/>
  <c r="Y107" i="5"/>
  <c r="L108" i="5"/>
  <c r="M108" i="5"/>
  <c r="Y108" i="5"/>
  <c r="L109" i="5"/>
  <c r="M109" i="5"/>
  <c r="Y109" i="5"/>
  <c r="L110" i="5"/>
  <c r="M110" i="5"/>
  <c r="Y110" i="5"/>
  <c r="L111" i="5"/>
  <c r="M111" i="5"/>
  <c r="Y111" i="5"/>
  <c r="L112" i="5"/>
  <c r="M112" i="5"/>
  <c r="Y112" i="5"/>
  <c r="L113" i="5"/>
  <c r="M113" i="5"/>
  <c r="Y113" i="5"/>
  <c r="L114" i="5"/>
  <c r="M114" i="5"/>
  <c r="Y114" i="5"/>
  <c r="L115" i="5"/>
  <c r="M115" i="5"/>
  <c r="Y115" i="5"/>
  <c r="L116" i="5"/>
  <c r="M116" i="5"/>
  <c r="Y116" i="5"/>
  <c r="L117" i="5"/>
  <c r="M117" i="5"/>
  <c r="Y117" i="5"/>
  <c r="L118" i="5"/>
  <c r="M118" i="5"/>
  <c r="Y118" i="5"/>
  <c r="L119" i="5"/>
  <c r="M119" i="5"/>
  <c r="Y119" i="5"/>
  <c r="L120" i="5"/>
  <c r="M120" i="5"/>
  <c r="Y120" i="5"/>
  <c r="L121" i="5"/>
  <c r="M121" i="5"/>
  <c r="Y121" i="5"/>
  <c r="L122" i="5"/>
  <c r="M122" i="5"/>
  <c r="Y122" i="5"/>
  <c r="L123" i="5"/>
  <c r="M123" i="5"/>
  <c r="Y123" i="5"/>
  <c r="L124" i="5"/>
  <c r="M124" i="5"/>
  <c r="Y124" i="5"/>
  <c r="L125" i="5"/>
  <c r="M125" i="5"/>
  <c r="Y125" i="5"/>
  <c r="L126" i="5"/>
  <c r="M126" i="5"/>
  <c r="Y126" i="5"/>
  <c r="L127" i="5"/>
  <c r="M127" i="5"/>
  <c r="Y127" i="5"/>
  <c r="L128" i="5"/>
  <c r="M128" i="5"/>
  <c r="Y128" i="5"/>
  <c r="L129" i="5"/>
  <c r="M129" i="5"/>
  <c r="Y129" i="5"/>
  <c r="L130" i="5"/>
  <c r="M130" i="5"/>
  <c r="Y130" i="5"/>
  <c r="L131" i="5"/>
  <c r="M131" i="5"/>
  <c r="Y131" i="5"/>
  <c r="L132" i="5"/>
  <c r="M132" i="5"/>
  <c r="Y132" i="5"/>
  <c r="L133" i="5"/>
  <c r="M133" i="5"/>
  <c r="Y133" i="5"/>
  <c r="L134" i="5"/>
  <c r="M134" i="5"/>
  <c r="Y134" i="5"/>
  <c r="L135" i="5"/>
  <c r="M135" i="5"/>
  <c r="Y135" i="5"/>
  <c r="L136" i="5"/>
  <c r="M136" i="5"/>
  <c r="Y136" i="5"/>
  <c r="L137" i="5"/>
  <c r="M137" i="5"/>
  <c r="Y137" i="5"/>
  <c r="L138" i="5"/>
  <c r="M138" i="5"/>
  <c r="Y138" i="5"/>
  <c r="L139" i="5"/>
  <c r="M139" i="5"/>
  <c r="Y139" i="5"/>
  <c r="L140" i="5"/>
  <c r="M140" i="5"/>
  <c r="Y140" i="5"/>
  <c r="L141" i="5"/>
  <c r="M141" i="5"/>
  <c r="Y141" i="5"/>
  <c r="L142" i="5"/>
  <c r="M142" i="5"/>
  <c r="Y142" i="5"/>
  <c r="L143" i="5"/>
  <c r="M143" i="5"/>
  <c r="Y143" i="5"/>
  <c r="L144" i="5"/>
  <c r="M144" i="5"/>
  <c r="Y144" i="5"/>
  <c r="L145" i="5"/>
  <c r="M145" i="5"/>
  <c r="Y145" i="5"/>
  <c r="L146" i="5"/>
  <c r="M146" i="5"/>
  <c r="Y146" i="5"/>
  <c r="L147" i="5"/>
  <c r="M147" i="5"/>
  <c r="Y147" i="5"/>
  <c r="L148" i="5"/>
  <c r="M148" i="5"/>
  <c r="Y148" i="5"/>
  <c r="L149" i="5"/>
  <c r="M149" i="5"/>
  <c r="Y149" i="5"/>
  <c r="L150" i="5"/>
  <c r="M150" i="5"/>
  <c r="Y150" i="5"/>
  <c r="L151" i="5"/>
  <c r="M151" i="5"/>
  <c r="Y151" i="5"/>
  <c r="L152" i="5"/>
  <c r="M152" i="5"/>
  <c r="Y152" i="5"/>
  <c r="L153" i="5"/>
  <c r="M153" i="5"/>
  <c r="Y153" i="5"/>
  <c r="L154" i="5"/>
  <c r="M154" i="5"/>
  <c r="Y154" i="5"/>
  <c r="L155" i="5"/>
  <c r="M155" i="5"/>
  <c r="Y155" i="5"/>
  <c r="L156" i="5"/>
  <c r="M156" i="5"/>
  <c r="Y156" i="5"/>
  <c r="L157" i="5"/>
  <c r="M157" i="5"/>
  <c r="Y157" i="5"/>
  <c r="L158" i="5"/>
  <c r="M158" i="5"/>
  <c r="Y158" i="5"/>
  <c r="L159" i="5"/>
  <c r="M159" i="5"/>
  <c r="Y159" i="5"/>
  <c r="L160" i="5"/>
  <c r="M160" i="5"/>
  <c r="Y160" i="5"/>
  <c r="L161" i="5"/>
  <c r="M161" i="5"/>
  <c r="Y161" i="5"/>
  <c r="L162" i="5"/>
  <c r="M162" i="5"/>
  <c r="Y162" i="5"/>
  <c r="L163" i="5"/>
  <c r="M163" i="5"/>
  <c r="Y163" i="5"/>
  <c r="L164" i="5"/>
  <c r="M164" i="5"/>
  <c r="Y164" i="5"/>
  <c r="L165" i="5"/>
  <c r="M165" i="5"/>
  <c r="Y165" i="5"/>
  <c r="L166" i="5"/>
  <c r="M166" i="5"/>
  <c r="Y166" i="5"/>
  <c r="L167" i="5"/>
  <c r="M167" i="5"/>
  <c r="Y167" i="5"/>
  <c r="L168" i="5"/>
  <c r="M168" i="5"/>
  <c r="Y168" i="5"/>
  <c r="L169" i="5"/>
  <c r="M169" i="5"/>
  <c r="Y169" i="5"/>
  <c r="L170" i="5"/>
  <c r="M170" i="5"/>
  <c r="Y170" i="5"/>
  <c r="L171" i="5"/>
  <c r="M171" i="5"/>
  <c r="Y171" i="5"/>
  <c r="L172" i="5"/>
  <c r="M172" i="5"/>
  <c r="Y172" i="5"/>
  <c r="L173" i="5"/>
  <c r="M173" i="5"/>
  <c r="Y173" i="5"/>
  <c r="L174" i="5"/>
  <c r="M174" i="5"/>
  <c r="Y174" i="5"/>
  <c r="L175" i="5"/>
  <c r="M175" i="5"/>
  <c r="Y175" i="5"/>
  <c r="L176" i="5"/>
  <c r="M176" i="5"/>
  <c r="Y176" i="5"/>
  <c r="L177" i="5"/>
  <c r="M177" i="5"/>
  <c r="Y177" i="5"/>
  <c r="L178" i="5"/>
  <c r="M178" i="5"/>
  <c r="Y178" i="5"/>
  <c r="L179" i="5"/>
  <c r="M179" i="5"/>
  <c r="Y179" i="5"/>
  <c r="L180" i="5"/>
  <c r="M180" i="5"/>
  <c r="Y180" i="5"/>
  <c r="L181" i="5"/>
  <c r="M181" i="5"/>
  <c r="Y181" i="5"/>
  <c r="L182" i="5"/>
  <c r="M182" i="5"/>
  <c r="Y182" i="5"/>
  <c r="L183" i="5"/>
  <c r="M183" i="5"/>
  <c r="Y183" i="5"/>
  <c r="L184" i="5"/>
  <c r="M184" i="5"/>
  <c r="Y184" i="5"/>
  <c r="L185" i="5"/>
  <c r="M185" i="5"/>
  <c r="Y185" i="5"/>
  <c r="L186" i="5"/>
  <c r="M186" i="5"/>
  <c r="Y186" i="5"/>
  <c r="L187" i="5"/>
  <c r="M187" i="5"/>
  <c r="Y187" i="5"/>
  <c r="L188" i="5"/>
  <c r="M188" i="5"/>
  <c r="Y188" i="5"/>
  <c r="L189" i="5"/>
  <c r="M189" i="5"/>
  <c r="Y189" i="5"/>
  <c r="L190" i="5"/>
  <c r="M190" i="5"/>
  <c r="Y190" i="5"/>
  <c r="L191" i="5"/>
  <c r="M191" i="5"/>
  <c r="Y191" i="5"/>
  <c r="L192" i="5"/>
  <c r="M192" i="5"/>
  <c r="Y192" i="5"/>
  <c r="L193" i="5"/>
  <c r="M193" i="5"/>
  <c r="Y193" i="5"/>
  <c r="L194" i="5"/>
  <c r="M194" i="5"/>
  <c r="Y194" i="5"/>
  <c r="L195" i="5"/>
  <c r="M195" i="5"/>
  <c r="Y195" i="5"/>
  <c r="L196" i="5"/>
  <c r="M196" i="5"/>
  <c r="Y196" i="5"/>
  <c r="L197" i="5"/>
  <c r="M197" i="5"/>
  <c r="Y197" i="5"/>
  <c r="L198" i="5"/>
  <c r="M198" i="5"/>
  <c r="Y198" i="5"/>
  <c r="L199" i="5"/>
  <c r="M199" i="5"/>
  <c r="Y199" i="5"/>
  <c r="L200" i="5"/>
  <c r="M200" i="5"/>
  <c r="Y200" i="5"/>
  <c r="L201" i="5"/>
  <c r="M201" i="5"/>
  <c r="Y201" i="5"/>
  <c r="L202" i="5"/>
  <c r="M202" i="5"/>
  <c r="Y202" i="5"/>
  <c r="L203" i="5"/>
  <c r="M203" i="5"/>
  <c r="Y203" i="5"/>
  <c r="L204" i="5"/>
  <c r="M204" i="5"/>
  <c r="Y204" i="5"/>
  <c r="L205" i="5"/>
  <c r="M205" i="5"/>
  <c r="Y205" i="5"/>
  <c r="L206" i="5"/>
  <c r="M206" i="5"/>
  <c r="Y206" i="5"/>
  <c r="L207" i="5"/>
  <c r="M207" i="5"/>
  <c r="Y207" i="5"/>
  <c r="L208" i="5"/>
  <c r="M208" i="5"/>
  <c r="Y208" i="5"/>
  <c r="L209" i="5"/>
  <c r="M209" i="5"/>
  <c r="Y209" i="5"/>
  <c r="L210" i="5"/>
  <c r="M210" i="5"/>
  <c r="Y210" i="5"/>
  <c r="L211" i="5"/>
  <c r="M211" i="5"/>
  <c r="Y211" i="5"/>
  <c r="L212" i="5"/>
  <c r="M212" i="5"/>
  <c r="Y212" i="5"/>
  <c r="L213" i="5"/>
  <c r="M213" i="5"/>
  <c r="Y213" i="5"/>
  <c r="L214" i="5"/>
  <c r="M214" i="5"/>
  <c r="Y214" i="5"/>
  <c r="L215" i="5"/>
  <c r="M215" i="5"/>
  <c r="Y215" i="5"/>
  <c r="L216" i="5"/>
  <c r="M216" i="5"/>
  <c r="Y216" i="5"/>
  <c r="L217" i="5"/>
  <c r="M217" i="5"/>
  <c r="Y217" i="5"/>
  <c r="L218" i="5"/>
  <c r="M218" i="5"/>
  <c r="Y218" i="5"/>
  <c r="L219" i="5"/>
  <c r="M219" i="5"/>
  <c r="Y219" i="5"/>
  <c r="L220" i="5"/>
  <c r="M220" i="5"/>
  <c r="Y220" i="5"/>
  <c r="L221" i="5"/>
  <c r="M221" i="5"/>
  <c r="Y221" i="5"/>
  <c r="L222" i="5"/>
  <c r="M222" i="5"/>
  <c r="Y222" i="5"/>
  <c r="L223" i="5"/>
  <c r="M223" i="5"/>
  <c r="Y223" i="5"/>
  <c r="L224" i="5"/>
  <c r="M224" i="5"/>
  <c r="Y224" i="5"/>
  <c r="L225" i="5"/>
  <c r="M225" i="5"/>
  <c r="Y225" i="5"/>
  <c r="L226" i="5"/>
  <c r="M226" i="5"/>
  <c r="Y226" i="5"/>
  <c r="L227" i="5"/>
  <c r="M227" i="5"/>
  <c r="Y227" i="5"/>
  <c r="L228" i="5"/>
  <c r="M228" i="5"/>
  <c r="Y228" i="5"/>
  <c r="L229" i="5"/>
  <c r="M229" i="5"/>
  <c r="Y229" i="5"/>
  <c r="L230" i="5"/>
  <c r="M230" i="5"/>
  <c r="Y230" i="5"/>
  <c r="L231" i="5"/>
  <c r="M231" i="5"/>
  <c r="Y231" i="5"/>
  <c r="L232" i="5"/>
  <c r="M232" i="5"/>
  <c r="Y232" i="5"/>
  <c r="L233" i="5"/>
  <c r="M233" i="5"/>
  <c r="Y233" i="5"/>
  <c r="L234" i="5"/>
  <c r="M234" i="5"/>
  <c r="Y234" i="5"/>
  <c r="L235" i="5"/>
  <c r="M235" i="5"/>
  <c r="Y235" i="5"/>
  <c r="L236" i="5"/>
  <c r="M236" i="5"/>
  <c r="Y236" i="5"/>
  <c r="L237" i="5"/>
  <c r="M237" i="5"/>
  <c r="Y237" i="5"/>
  <c r="L238" i="5"/>
  <c r="M238" i="5"/>
  <c r="Y238" i="5"/>
  <c r="L239" i="5"/>
  <c r="M239" i="5"/>
  <c r="Y239" i="5"/>
  <c r="L240" i="5"/>
  <c r="M240" i="5"/>
  <c r="Y240" i="5"/>
  <c r="L241" i="5"/>
  <c r="M241" i="5"/>
  <c r="Y241" i="5"/>
  <c r="L242" i="5"/>
  <c r="M242" i="5"/>
  <c r="Y242" i="5"/>
  <c r="L243" i="5"/>
  <c r="M243" i="5"/>
  <c r="Y243" i="5"/>
  <c r="L244" i="5"/>
  <c r="M244" i="5"/>
  <c r="Y244" i="5"/>
  <c r="L245" i="5"/>
  <c r="M245" i="5"/>
  <c r="Y245" i="5"/>
  <c r="L246" i="5"/>
  <c r="M246" i="5"/>
  <c r="Y246" i="5"/>
  <c r="L247" i="5"/>
  <c r="M247" i="5"/>
  <c r="Y247" i="5"/>
  <c r="L248" i="5"/>
  <c r="M248" i="5"/>
  <c r="Y248" i="5"/>
  <c r="L249" i="5"/>
  <c r="M249" i="5"/>
  <c r="Y249" i="5"/>
  <c r="L250" i="5"/>
  <c r="M250" i="5"/>
  <c r="Y250" i="5"/>
  <c r="L251" i="5"/>
  <c r="M251" i="5"/>
  <c r="Y251" i="5"/>
  <c r="L252" i="5"/>
  <c r="M252" i="5"/>
  <c r="Y252" i="5"/>
  <c r="L253" i="5"/>
  <c r="M253" i="5"/>
  <c r="Y253" i="5"/>
  <c r="L254" i="5"/>
  <c r="M254" i="5"/>
  <c r="Y254" i="5"/>
  <c r="L255" i="5"/>
  <c r="M255" i="5"/>
  <c r="Y255" i="5"/>
  <c r="L256" i="5"/>
  <c r="M256" i="5"/>
  <c r="Y256" i="5"/>
  <c r="L257" i="5"/>
  <c r="M257" i="5"/>
  <c r="Y257" i="5"/>
  <c r="L258" i="5"/>
  <c r="M258" i="5"/>
  <c r="Y258" i="5"/>
  <c r="L259" i="5"/>
  <c r="M259" i="5"/>
  <c r="Y259" i="5"/>
  <c r="L260" i="5"/>
  <c r="M260" i="5"/>
  <c r="Y260" i="5"/>
  <c r="L261" i="5"/>
  <c r="M261" i="5"/>
  <c r="Y261" i="5"/>
  <c r="L262" i="5"/>
  <c r="M262" i="5"/>
  <c r="Y262" i="5"/>
  <c r="L263" i="5"/>
  <c r="M263" i="5"/>
  <c r="Y263" i="5"/>
  <c r="L264" i="5"/>
  <c r="M264" i="5"/>
  <c r="Y264" i="5"/>
  <c r="L265" i="5"/>
  <c r="M265" i="5"/>
  <c r="Y265" i="5"/>
  <c r="L266" i="5"/>
  <c r="M266" i="5"/>
  <c r="Y266" i="5"/>
  <c r="L267" i="5"/>
  <c r="M267" i="5"/>
  <c r="Y267" i="5"/>
  <c r="L268" i="5"/>
  <c r="M268" i="5"/>
  <c r="Y268" i="5"/>
  <c r="L269" i="5"/>
  <c r="M269" i="5"/>
  <c r="Y269" i="5"/>
  <c r="L270" i="5"/>
  <c r="M270" i="5"/>
  <c r="Y270" i="5"/>
  <c r="L271" i="5"/>
  <c r="M271" i="5"/>
  <c r="Y271" i="5"/>
  <c r="L272" i="5"/>
  <c r="M272" i="5"/>
  <c r="Y272" i="5"/>
  <c r="L273" i="5"/>
  <c r="M273" i="5"/>
  <c r="Y273" i="5"/>
  <c r="L274" i="5"/>
  <c r="M274" i="5"/>
  <c r="Y274" i="5"/>
  <c r="L275" i="5"/>
  <c r="M275" i="5"/>
  <c r="Y275" i="5"/>
  <c r="L276" i="5"/>
  <c r="M276" i="5"/>
  <c r="Y276" i="5"/>
  <c r="L277" i="5"/>
  <c r="M277" i="5"/>
  <c r="Y277" i="5"/>
  <c r="L278" i="5"/>
  <c r="M278" i="5"/>
  <c r="Y278" i="5"/>
  <c r="L279" i="5"/>
  <c r="M279" i="5"/>
  <c r="Y279" i="5"/>
  <c r="L280" i="5"/>
  <c r="M280" i="5"/>
  <c r="Y280" i="5"/>
  <c r="L281" i="5"/>
  <c r="M281" i="5"/>
  <c r="Y281" i="5"/>
  <c r="L282" i="5"/>
  <c r="M282" i="5"/>
  <c r="Y282" i="5"/>
  <c r="L283" i="5"/>
  <c r="M283" i="5"/>
  <c r="Y283" i="5"/>
  <c r="L284" i="5"/>
  <c r="M284" i="5"/>
  <c r="Y284" i="5"/>
  <c r="L285" i="5"/>
  <c r="M285" i="5"/>
  <c r="Y285" i="5"/>
  <c r="L286" i="5"/>
  <c r="M286" i="5"/>
  <c r="Y286" i="5"/>
  <c r="L287" i="5"/>
  <c r="M287" i="5"/>
  <c r="Y287" i="5"/>
  <c r="L288" i="5"/>
  <c r="M288" i="5"/>
  <c r="Y288" i="5"/>
  <c r="L289" i="5"/>
  <c r="M289" i="5"/>
  <c r="Y289" i="5"/>
  <c r="L290" i="5"/>
  <c r="M290" i="5"/>
  <c r="Y290" i="5"/>
  <c r="L291" i="5"/>
  <c r="M291" i="5"/>
  <c r="Y291" i="5"/>
  <c r="L292" i="5"/>
  <c r="M292" i="5"/>
  <c r="Y292" i="5"/>
  <c r="L293" i="5"/>
  <c r="M293" i="5"/>
  <c r="Y293" i="5"/>
  <c r="L294" i="5"/>
  <c r="M294" i="5"/>
  <c r="Y294" i="5"/>
  <c r="L295" i="5"/>
  <c r="M295" i="5"/>
  <c r="Y295" i="5"/>
  <c r="L296" i="5"/>
  <c r="M296" i="5"/>
  <c r="Y296" i="5"/>
  <c r="L297" i="5"/>
  <c r="M297" i="5"/>
  <c r="Y297" i="5"/>
  <c r="L298" i="5"/>
  <c r="M298" i="5"/>
  <c r="Y298" i="5"/>
  <c r="L299" i="5"/>
  <c r="M299" i="5"/>
  <c r="Y299" i="5"/>
  <c r="L300" i="5"/>
  <c r="M300" i="5"/>
  <c r="Y300" i="5"/>
  <c r="L301" i="5"/>
  <c r="M301" i="5"/>
  <c r="Y301" i="5"/>
  <c r="L302" i="5"/>
  <c r="M302" i="5"/>
  <c r="Y302" i="5"/>
  <c r="L303" i="5"/>
  <c r="M303" i="5"/>
  <c r="Y303" i="5"/>
  <c r="L304" i="5"/>
  <c r="M304" i="5"/>
  <c r="Y304" i="5"/>
  <c r="L305" i="5"/>
  <c r="M305" i="5"/>
  <c r="Y305" i="5"/>
  <c r="L306" i="5"/>
  <c r="M306" i="5"/>
  <c r="Y306" i="5"/>
  <c r="L307" i="5"/>
  <c r="M307" i="5"/>
  <c r="Y307" i="5"/>
  <c r="L308" i="5"/>
  <c r="M308" i="5"/>
  <c r="Y308" i="5"/>
  <c r="L309" i="5"/>
  <c r="M309" i="5"/>
  <c r="Y309" i="5"/>
  <c r="L310" i="5"/>
  <c r="M310" i="5"/>
  <c r="Y310" i="5"/>
  <c r="L311" i="5"/>
  <c r="M311" i="5"/>
  <c r="Y311" i="5"/>
  <c r="L312" i="5"/>
  <c r="M312" i="5"/>
  <c r="Y312" i="5"/>
  <c r="L313" i="5"/>
  <c r="M313" i="5"/>
  <c r="Y313" i="5"/>
  <c r="L314" i="5"/>
  <c r="M314" i="5"/>
  <c r="Y314" i="5"/>
  <c r="L315" i="5"/>
  <c r="M315" i="5"/>
  <c r="Y315" i="5"/>
  <c r="L316" i="5"/>
  <c r="M316" i="5"/>
  <c r="Y316" i="5"/>
  <c r="L317" i="5"/>
  <c r="M317" i="5"/>
  <c r="Y317" i="5"/>
  <c r="L318" i="5"/>
  <c r="M318" i="5"/>
  <c r="Y318" i="5"/>
  <c r="L319" i="5"/>
  <c r="M319" i="5"/>
  <c r="Y319" i="5"/>
  <c r="L320" i="5"/>
  <c r="M320" i="5"/>
  <c r="Y320" i="5"/>
  <c r="L321" i="5"/>
  <c r="M321" i="5"/>
  <c r="Y321" i="5"/>
  <c r="L322" i="5"/>
  <c r="M322" i="5"/>
  <c r="Y322" i="5"/>
  <c r="L323" i="5"/>
  <c r="M323" i="5"/>
  <c r="Y323" i="5"/>
  <c r="L324" i="5"/>
  <c r="M324" i="5"/>
  <c r="Y324" i="5"/>
  <c r="L325" i="5"/>
  <c r="M325" i="5"/>
  <c r="Y325" i="5"/>
  <c r="L326" i="5"/>
  <c r="M326" i="5"/>
  <c r="Y326" i="5"/>
  <c r="L327" i="5"/>
  <c r="M327" i="5"/>
  <c r="Y327" i="5"/>
  <c r="L328" i="5"/>
  <c r="M328" i="5"/>
  <c r="Y328" i="5"/>
  <c r="L329" i="5"/>
  <c r="M329" i="5"/>
  <c r="Y329" i="5"/>
  <c r="L330" i="5"/>
  <c r="M330" i="5"/>
  <c r="Y330" i="5"/>
  <c r="L331" i="5"/>
  <c r="M331" i="5"/>
  <c r="Y331" i="5"/>
  <c r="L332" i="5"/>
  <c r="M332" i="5"/>
  <c r="Y332" i="5"/>
  <c r="L333" i="5"/>
  <c r="M333" i="5"/>
  <c r="Y333" i="5"/>
  <c r="L334" i="5"/>
  <c r="M334" i="5"/>
  <c r="Y334" i="5"/>
  <c r="L335" i="5"/>
  <c r="M335" i="5"/>
  <c r="Y335" i="5"/>
  <c r="L336" i="5"/>
  <c r="M336" i="5"/>
  <c r="Y336" i="5"/>
  <c r="L337" i="5"/>
  <c r="M337" i="5"/>
  <c r="Y337" i="5"/>
  <c r="L338" i="5"/>
  <c r="M338" i="5"/>
  <c r="Y338" i="5"/>
  <c r="L339" i="5"/>
  <c r="M339" i="5"/>
  <c r="Y339" i="5"/>
  <c r="L340" i="5"/>
  <c r="M340" i="5"/>
  <c r="Y340" i="5"/>
  <c r="L341" i="5"/>
  <c r="M341" i="5"/>
  <c r="Y341" i="5"/>
  <c r="L342" i="5"/>
  <c r="M342" i="5"/>
  <c r="Y342" i="5"/>
  <c r="L343" i="5"/>
  <c r="M343" i="5"/>
  <c r="Y343" i="5"/>
  <c r="L344" i="5"/>
  <c r="M344" i="5"/>
  <c r="Y344" i="5"/>
  <c r="L345" i="5"/>
  <c r="M345" i="5"/>
  <c r="Y345" i="5"/>
  <c r="L346" i="5"/>
  <c r="M346" i="5"/>
  <c r="Y346" i="5"/>
  <c r="L347" i="5"/>
  <c r="M347" i="5"/>
  <c r="Y347" i="5"/>
  <c r="L348" i="5"/>
  <c r="M348" i="5"/>
  <c r="Y348" i="5"/>
  <c r="L349" i="5"/>
  <c r="M349" i="5"/>
  <c r="Y349" i="5"/>
  <c r="L350" i="5"/>
  <c r="M350" i="5"/>
  <c r="Y350" i="5"/>
  <c r="L351" i="5"/>
  <c r="M351" i="5"/>
  <c r="Y351" i="5"/>
  <c r="L352" i="5"/>
  <c r="M352" i="5"/>
  <c r="Y352" i="5"/>
  <c r="L353" i="5"/>
  <c r="M353" i="5"/>
  <c r="Y353" i="5"/>
  <c r="L354" i="5"/>
  <c r="M354" i="5"/>
  <c r="Y354" i="5"/>
  <c r="L355" i="5"/>
  <c r="M355" i="5"/>
  <c r="Y355" i="5"/>
  <c r="L356" i="5"/>
  <c r="M356" i="5"/>
  <c r="Y356" i="5"/>
  <c r="L357" i="5"/>
  <c r="M357" i="5"/>
  <c r="Y357" i="5"/>
  <c r="L358" i="5"/>
  <c r="M358" i="5"/>
  <c r="Y358" i="5"/>
  <c r="L359" i="5"/>
  <c r="M359" i="5"/>
  <c r="Y359" i="5"/>
  <c r="L360" i="5"/>
  <c r="M360" i="5"/>
  <c r="Y360" i="5"/>
  <c r="L361" i="5"/>
  <c r="M361" i="5"/>
  <c r="Y361" i="5"/>
  <c r="L362" i="5"/>
  <c r="M362" i="5"/>
  <c r="Y362" i="5"/>
  <c r="L363" i="5"/>
  <c r="M363" i="5"/>
  <c r="Y363" i="5"/>
  <c r="L364" i="5"/>
  <c r="M364" i="5"/>
  <c r="Y364" i="5"/>
  <c r="L365" i="5"/>
  <c r="M365" i="5"/>
  <c r="Y365" i="5"/>
  <c r="L366" i="5"/>
  <c r="M366" i="5"/>
  <c r="Y366" i="5"/>
  <c r="L367" i="5"/>
  <c r="M367" i="5"/>
  <c r="Y367" i="5"/>
  <c r="L368" i="5"/>
  <c r="M368" i="5"/>
  <c r="Y368" i="5"/>
  <c r="L369" i="5"/>
  <c r="M369" i="5"/>
  <c r="Y369" i="5"/>
  <c r="L370" i="5"/>
  <c r="M370" i="5"/>
  <c r="Y370" i="5"/>
  <c r="L371" i="5"/>
  <c r="M371" i="5"/>
  <c r="Y371" i="5"/>
  <c r="L372" i="5"/>
  <c r="M372" i="5"/>
  <c r="Y372" i="5"/>
  <c r="L373" i="5"/>
  <c r="M373" i="5"/>
  <c r="Y373" i="5"/>
  <c r="L374" i="5"/>
  <c r="M374" i="5"/>
  <c r="Y374" i="5"/>
  <c r="L375" i="5"/>
  <c r="M375" i="5"/>
  <c r="Y375" i="5"/>
  <c r="L376" i="5"/>
  <c r="M376" i="5"/>
  <c r="Y376" i="5"/>
  <c r="L377" i="5"/>
  <c r="M377" i="5"/>
  <c r="Y377" i="5"/>
  <c r="L378" i="5"/>
  <c r="M378" i="5"/>
  <c r="Y378" i="5"/>
  <c r="L379" i="5"/>
  <c r="M379" i="5"/>
  <c r="Y379" i="5"/>
  <c r="L380" i="5"/>
  <c r="M380" i="5"/>
  <c r="Y380" i="5"/>
  <c r="L381" i="5"/>
  <c r="M381" i="5"/>
  <c r="Y381" i="5"/>
  <c r="L382" i="5"/>
  <c r="M382" i="5"/>
  <c r="Y382" i="5"/>
  <c r="L383" i="5"/>
  <c r="M383" i="5"/>
  <c r="Y383" i="5"/>
  <c r="L384" i="5"/>
  <c r="M384" i="5"/>
  <c r="Y384" i="5"/>
  <c r="L385" i="5"/>
  <c r="M385" i="5"/>
  <c r="Y385" i="5"/>
  <c r="L386" i="5"/>
  <c r="M386" i="5"/>
  <c r="Y386" i="5"/>
  <c r="L387" i="5"/>
  <c r="M387" i="5"/>
  <c r="Y387" i="5"/>
  <c r="L388" i="5"/>
  <c r="M388" i="5"/>
  <c r="Y388" i="5"/>
  <c r="L389" i="5"/>
  <c r="M389" i="5"/>
  <c r="Y389" i="5"/>
  <c r="L390" i="5"/>
  <c r="M390" i="5"/>
  <c r="Y390" i="5"/>
  <c r="L391" i="5"/>
  <c r="M391" i="5"/>
  <c r="Y391" i="5"/>
  <c r="L392" i="5"/>
  <c r="M392" i="5"/>
  <c r="Y392" i="5"/>
  <c r="L393" i="5"/>
  <c r="M393" i="5"/>
  <c r="Y393" i="5"/>
  <c r="L394" i="5"/>
  <c r="M394" i="5"/>
  <c r="Y394" i="5"/>
  <c r="L395" i="5"/>
  <c r="M395" i="5"/>
  <c r="Y395" i="5"/>
  <c r="L396" i="5"/>
  <c r="M396" i="5"/>
  <c r="Y396" i="5"/>
  <c r="L397" i="5"/>
  <c r="M397" i="5"/>
  <c r="Y397" i="5"/>
  <c r="L398" i="5"/>
  <c r="M398" i="5"/>
  <c r="Y398" i="5"/>
  <c r="L399" i="5"/>
  <c r="M399" i="5"/>
  <c r="Y399" i="5"/>
  <c r="L400" i="5"/>
  <c r="M400" i="5"/>
  <c r="Y400" i="5"/>
  <c r="L401" i="5"/>
  <c r="M401" i="5"/>
  <c r="Y401" i="5"/>
  <c r="L402" i="5"/>
  <c r="M402" i="5"/>
  <c r="Y402" i="5"/>
  <c r="L403" i="5"/>
  <c r="M403" i="5"/>
  <c r="Y403" i="5"/>
  <c r="L404" i="5"/>
  <c r="M404" i="5"/>
  <c r="Y404" i="5"/>
  <c r="L405" i="5"/>
  <c r="M405" i="5"/>
  <c r="Y405" i="5"/>
  <c r="L406" i="5"/>
  <c r="M406" i="5"/>
  <c r="Y406" i="5"/>
  <c r="L407" i="5"/>
  <c r="M407" i="5"/>
  <c r="Y407" i="5"/>
  <c r="L408" i="5"/>
  <c r="M408" i="5"/>
  <c r="Y408" i="5"/>
  <c r="L409" i="5"/>
  <c r="M409" i="5"/>
  <c r="Y409" i="5"/>
  <c r="L410" i="5"/>
  <c r="M410" i="5"/>
  <c r="Y410" i="5"/>
  <c r="L411" i="5"/>
  <c r="M411" i="5"/>
  <c r="Y411" i="5"/>
  <c r="L412" i="5"/>
  <c r="M412" i="5"/>
  <c r="Y412" i="5"/>
  <c r="L413" i="5"/>
  <c r="M413" i="5"/>
  <c r="Y413" i="5"/>
  <c r="L414" i="5"/>
  <c r="M414" i="5"/>
  <c r="Y414" i="5"/>
  <c r="L415" i="5"/>
  <c r="M415" i="5"/>
  <c r="Y415" i="5"/>
  <c r="L416" i="5"/>
  <c r="M416" i="5"/>
  <c r="Y416" i="5"/>
  <c r="L417" i="5"/>
  <c r="M417" i="5"/>
  <c r="Y417" i="5"/>
  <c r="L418" i="5"/>
  <c r="M418" i="5"/>
  <c r="Y418" i="5"/>
  <c r="L419" i="5"/>
  <c r="M419" i="5"/>
  <c r="Y419" i="5"/>
  <c r="L420" i="5"/>
  <c r="M420" i="5"/>
  <c r="Y420" i="5"/>
  <c r="L421" i="5"/>
  <c r="M421" i="5"/>
  <c r="Y421" i="5"/>
  <c r="L422" i="5"/>
  <c r="M422" i="5"/>
  <c r="Y422" i="5"/>
  <c r="L423" i="5"/>
  <c r="M423" i="5"/>
  <c r="Y423" i="5"/>
  <c r="L424" i="5"/>
  <c r="M424" i="5"/>
  <c r="Y424" i="5"/>
  <c r="L425" i="5"/>
  <c r="M425" i="5"/>
  <c r="Y425" i="5"/>
  <c r="L426" i="5"/>
  <c r="M426" i="5"/>
  <c r="Y426" i="5"/>
  <c r="L427" i="5"/>
  <c r="M427" i="5"/>
  <c r="Y427" i="5"/>
  <c r="L428" i="5"/>
  <c r="M428" i="5"/>
  <c r="Y428" i="5"/>
  <c r="L429" i="5"/>
  <c r="M429" i="5"/>
  <c r="Y429" i="5"/>
  <c r="L430" i="5"/>
  <c r="M430" i="5"/>
  <c r="Y430" i="5"/>
  <c r="L431" i="5"/>
  <c r="M431" i="5"/>
  <c r="Y431" i="5"/>
  <c r="L432" i="5"/>
  <c r="M432" i="5"/>
  <c r="Y432" i="5"/>
  <c r="L433" i="5"/>
  <c r="M433" i="5"/>
  <c r="Y433" i="5"/>
  <c r="L434" i="5"/>
  <c r="M434" i="5"/>
  <c r="Y434" i="5"/>
  <c r="L435" i="5"/>
  <c r="M435" i="5"/>
  <c r="Y435" i="5"/>
  <c r="L436" i="5"/>
  <c r="M436" i="5"/>
  <c r="Y436" i="5"/>
  <c r="L437" i="5"/>
  <c r="M437" i="5"/>
  <c r="Y437" i="5"/>
  <c r="L438" i="5"/>
  <c r="M438" i="5"/>
  <c r="Y438" i="5"/>
  <c r="L439" i="5"/>
  <c r="M439" i="5"/>
  <c r="Y439" i="5"/>
  <c r="L440" i="5"/>
  <c r="M440" i="5"/>
  <c r="Y440" i="5"/>
  <c r="L441" i="5"/>
  <c r="M441" i="5"/>
  <c r="Y441" i="5"/>
  <c r="L442" i="5"/>
  <c r="M442" i="5"/>
  <c r="Y442" i="5"/>
  <c r="L443" i="5"/>
  <c r="M443" i="5"/>
  <c r="Y443" i="5"/>
  <c r="L444" i="5"/>
  <c r="M444" i="5"/>
  <c r="Y444" i="5"/>
  <c r="L445" i="5"/>
  <c r="M445" i="5"/>
  <c r="Y445" i="5"/>
  <c r="L446" i="5"/>
  <c r="M446" i="5"/>
  <c r="Y446" i="5"/>
  <c r="L447" i="5"/>
  <c r="M447" i="5"/>
  <c r="Y447" i="5"/>
  <c r="L448" i="5"/>
  <c r="M448" i="5"/>
  <c r="Y448" i="5"/>
  <c r="L449" i="5"/>
  <c r="M449" i="5"/>
  <c r="Y449" i="5"/>
  <c r="L450" i="5"/>
  <c r="M450" i="5"/>
  <c r="Y450" i="5"/>
  <c r="L451" i="5"/>
  <c r="M451" i="5"/>
  <c r="Y451" i="5"/>
  <c r="L452" i="5"/>
  <c r="M452" i="5"/>
  <c r="Y452" i="5"/>
  <c r="L453" i="5"/>
  <c r="M453" i="5"/>
  <c r="Y453" i="5"/>
  <c r="L454" i="5"/>
  <c r="M454" i="5"/>
  <c r="Y454" i="5"/>
  <c r="L455" i="5"/>
  <c r="M455" i="5"/>
  <c r="Y455" i="5"/>
  <c r="L456" i="5"/>
  <c r="M456" i="5"/>
  <c r="Y456" i="5"/>
  <c r="L457" i="5"/>
  <c r="M457" i="5"/>
  <c r="Y457" i="5"/>
  <c r="L458" i="5"/>
  <c r="M458" i="5"/>
  <c r="Y458" i="5"/>
  <c r="L459" i="5"/>
  <c r="M459" i="5"/>
  <c r="Y459" i="5"/>
  <c r="L460" i="5"/>
  <c r="M460" i="5"/>
  <c r="Y460" i="5"/>
  <c r="L461" i="5"/>
  <c r="M461" i="5"/>
  <c r="Y461" i="5"/>
  <c r="L462" i="5"/>
  <c r="M462" i="5"/>
  <c r="Y462" i="5"/>
  <c r="L463" i="5"/>
  <c r="M463" i="5"/>
  <c r="Y463" i="5"/>
  <c r="L464" i="5"/>
  <c r="M464" i="5"/>
  <c r="Y464" i="5"/>
  <c r="L465" i="5"/>
  <c r="M465" i="5"/>
  <c r="Y465" i="5"/>
  <c r="L466" i="5"/>
  <c r="M466" i="5"/>
  <c r="Y466" i="5"/>
  <c r="L467" i="5"/>
  <c r="M467" i="5"/>
  <c r="Y467" i="5"/>
  <c r="L468" i="5"/>
  <c r="M468" i="5"/>
  <c r="Y468" i="5"/>
  <c r="L469" i="5"/>
  <c r="M469" i="5"/>
  <c r="Y469" i="5"/>
  <c r="L470" i="5"/>
  <c r="M470" i="5"/>
  <c r="Y470" i="5"/>
  <c r="L471" i="5"/>
  <c r="M471" i="5"/>
  <c r="Y471" i="5"/>
  <c r="L472" i="5"/>
  <c r="M472" i="5"/>
  <c r="Y472" i="5"/>
  <c r="L473" i="5"/>
  <c r="M473" i="5"/>
  <c r="Y473" i="5"/>
  <c r="L474" i="5"/>
  <c r="M474" i="5"/>
  <c r="Y474" i="5"/>
  <c r="L475" i="5"/>
  <c r="M475" i="5"/>
  <c r="Y475" i="5"/>
  <c r="L476" i="5"/>
  <c r="M476" i="5"/>
  <c r="Y476" i="5"/>
  <c r="L477" i="5"/>
  <c r="M477" i="5"/>
  <c r="Y477" i="5"/>
  <c r="L478" i="5"/>
  <c r="M478" i="5"/>
  <c r="Y478" i="5"/>
  <c r="L479" i="5"/>
  <c r="M479" i="5"/>
  <c r="Y479" i="5"/>
  <c r="L480" i="5"/>
  <c r="M480" i="5"/>
  <c r="Y480" i="5"/>
  <c r="L481" i="5"/>
  <c r="M481" i="5"/>
  <c r="Y481" i="5"/>
  <c r="L482" i="5"/>
  <c r="M482" i="5"/>
  <c r="Y482" i="5"/>
  <c r="L483" i="5"/>
  <c r="M483" i="5"/>
  <c r="Y483" i="5"/>
  <c r="L484" i="5"/>
  <c r="M484" i="5"/>
  <c r="Y484" i="5"/>
  <c r="L485" i="5"/>
  <c r="M485" i="5"/>
  <c r="Y485" i="5"/>
  <c r="L486" i="5"/>
  <c r="M486" i="5"/>
  <c r="Y486" i="5"/>
  <c r="L487" i="5"/>
  <c r="M487" i="5"/>
  <c r="Y487" i="5"/>
  <c r="L488" i="5"/>
  <c r="M488" i="5"/>
  <c r="Y488" i="5"/>
  <c r="L489" i="5"/>
  <c r="M489" i="5"/>
  <c r="Y489" i="5"/>
  <c r="L490" i="5"/>
  <c r="M490" i="5"/>
  <c r="Y490" i="5"/>
  <c r="L491" i="5"/>
  <c r="M491" i="5"/>
  <c r="Y491" i="5"/>
  <c r="L492" i="5"/>
  <c r="M492" i="5"/>
  <c r="Y492" i="5"/>
  <c r="L493" i="5"/>
  <c r="M493" i="5"/>
  <c r="Y493" i="5"/>
  <c r="L494" i="5"/>
  <c r="M494" i="5"/>
  <c r="Y494" i="5"/>
  <c r="L495" i="5"/>
  <c r="M495" i="5"/>
  <c r="Y495" i="5"/>
  <c r="L496" i="5"/>
  <c r="M496" i="5"/>
  <c r="Y496" i="5"/>
  <c r="L497" i="5"/>
  <c r="M497" i="5"/>
  <c r="Y497" i="5"/>
  <c r="L498" i="5"/>
  <c r="M498" i="5"/>
  <c r="Y498" i="5"/>
  <c r="L499" i="5"/>
  <c r="M499" i="5"/>
  <c r="Y499" i="5"/>
  <c r="L500" i="5"/>
  <c r="M500" i="5"/>
  <c r="Y500" i="5"/>
  <c r="L501" i="5"/>
  <c r="M501" i="5"/>
  <c r="Y501" i="5"/>
  <c r="L502" i="5"/>
  <c r="M502" i="5"/>
  <c r="Y502" i="5"/>
  <c r="L503" i="5"/>
  <c r="M503" i="5"/>
  <c r="Y503" i="5"/>
  <c r="L504" i="5"/>
  <c r="M504" i="5"/>
  <c r="Y504" i="5"/>
  <c r="L505" i="5"/>
  <c r="M505" i="5"/>
  <c r="Y505" i="5"/>
  <c r="L506" i="5"/>
  <c r="M506" i="5"/>
  <c r="Y506" i="5"/>
  <c r="L507" i="5"/>
  <c r="M507" i="5"/>
  <c r="Y507" i="5"/>
  <c r="L508" i="5"/>
  <c r="M508" i="5"/>
  <c r="Y508" i="5"/>
  <c r="L509" i="5"/>
  <c r="M509" i="5"/>
  <c r="Y509" i="5"/>
  <c r="L510" i="5"/>
  <c r="M510" i="5"/>
  <c r="Y510" i="5"/>
  <c r="L511" i="5"/>
  <c r="M511" i="5"/>
  <c r="Y511" i="5"/>
  <c r="L512" i="5"/>
  <c r="M512" i="5"/>
  <c r="Y512" i="5"/>
  <c r="L513" i="5"/>
  <c r="M513" i="5"/>
  <c r="Y513" i="5"/>
  <c r="L514" i="5"/>
  <c r="M514" i="5"/>
  <c r="Y514" i="5"/>
  <c r="L515" i="5"/>
  <c r="M515" i="5"/>
  <c r="Y515" i="5"/>
  <c r="L516" i="5"/>
  <c r="M516" i="5"/>
  <c r="Y516" i="5"/>
  <c r="L517" i="5"/>
  <c r="M517" i="5"/>
  <c r="Y517" i="5"/>
  <c r="L518" i="5"/>
  <c r="M518" i="5"/>
  <c r="Y518" i="5"/>
  <c r="L519" i="5"/>
  <c r="M519" i="5"/>
  <c r="Y519" i="5"/>
  <c r="L520" i="5"/>
  <c r="M520" i="5"/>
  <c r="Y520" i="5"/>
  <c r="L521" i="5"/>
  <c r="M521" i="5"/>
  <c r="Y521" i="5"/>
  <c r="L522" i="5"/>
  <c r="M522" i="5"/>
  <c r="Y522" i="5"/>
  <c r="L523" i="5"/>
  <c r="M523" i="5"/>
  <c r="Y523" i="5"/>
  <c r="L524" i="5"/>
  <c r="M524" i="5"/>
  <c r="Y524" i="5"/>
  <c r="L525" i="5"/>
  <c r="M525" i="5"/>
  <c r="Y525" i="5"/>
  <c r="L526" i="5"/>
  <c r="M526" i="5"/>
  <c r="Y526" i="5"/>
  <c r="L527" i="5"/>
  <c r="M527" i="5"/>
  <c r="Y527" i="5"/>
  <c r="L528" i="5"/>
  <c r="M528" i="5"/>
  <c r="Y528" i="5"/>
  <c r="L529" i="5"/>
  <c r="M529" i="5"/>
  <c r="Y529" i="5"/>
  <c r="L530" i="5"/>
  <c r="M530" i="5"/>
  <c r="Y530" i="5"/>
  <c r="L531" i="5"/>
  <c r="M531" i="5"/>
  <c r="Y531" i="5"/>
  <c r="L532" i="5"/>
  <c r="M532" i="5"/>
  <c r="Y532" i="5"/>
  <c r="L533" i="5"/>
  <c r="M533" i="5"/>
  <c r="Y533" i="5"/>
  <c r="L534" i="5"/>
  <c r="M534" i="5"/>
  <c r="Y534" i="5"/>
  <c r="L535" i="5"/>
  <c r="M535" i="5"/>
  <c r="Y535" i="5"/>
  <c r="L536" i="5"/>
  <c r="M536" i="5"/>
  <c r="Y536" i="5"/>
  <c r="L537" i="5"/>
  <c r="M537" i="5"/>
  <c r="Y537" i="5"/>
  <c r="L538" i="5"/>
  <c r="M538" i="5"/>
  <c r="Y538" i="5"/>
  <c r="L539" i="5"/>
  <c r="M539" i="5"/>
  <c r="Y539" i="5"/>
  <c r="L540" i="5"/>
  <c r="M540" i="5"/>
  <c r="Y540" i="5"/>
  <c r="L541" i="5"/>
  <c r="M541" i="5"/>
  <c r="Y541" i="5"/>
  <c r="L542" i="5"/>
  <c r="M542" i="5"/>
  <c r="Y542" i="5"/>
  <c r="L543" i="5"/>
  <c r="M543" i="5"/>
  <c r="Y543" i="5"/>
  <c r="L544" i="5"/>
  <c r="M544" i="5"/>
  <c r="Y544" i="5"/>
  <c r="L545" i="5"/>
  <c r="M545" i="5"/>
  <c r="Y545" i="5"/>
  <c r="L546" i="5"/>
  <c r="M546" i="5"/>
  <c r="Y546" i="5"/>
  <c r="L547" i="5"/>
  <c r="M547" i="5"/>
  <c r="Y547" i="5"/>
  <c r="L548" i="5"/>
  <c r="M548" i="5"/>
  <c r="Y548" i="5"/>
  <c r="L549" i="5"/>
  <c r="M549" i="5"/>
  <c r="Y549" i="5"/>
  <c r="L550" i="5"/>
  <c r="M550" i="5"/>
  <c r="Y550" i="5"/>
  <c r="L551" i="5"/>
  <c r="M551" i="5"/>
  <c r="Y551" i="5"/>
  <c r="L552" i="5"/>
  <c r="M552" i="5"/>
  <c r="Y552" i="5"/>
  <c r="L553" i="5"/>
  <c r="M553" i="5"/>
  <c r="Y553" i="5"/>
  <c r="L554" i="5"/>
  <c r="M554" i="5"/>
  <c r="Y554" i="5"/>
  <c r="L555" i="5"/>
  <c r="M555" i="5"/>
  <c r="Y555" i="5"/>
  <c r="L556" i="5"/>
  <c r="M556" i="5"/>
  <c r="Y556" i="5"/>
  <c r="L557" i="5"/>
  <c r="M557" i="5"/>
  <c r="Y557" i="5"/>
  <c r="L558" i="5"/>
  <c r="M558" i="5"/>
  <c r="Y558" i="5"/>
  <c r="L559" i="5"/>
  <c r="M559" i="5"/>
  <c r="Y559" i="5"/>
  <c r="L560" i="5"/>
  <c r="M560" i="5"/>
  <c r="Y560" i="5"/>
  <c r="L561" i="5"/>
  <c r="M561" i="5"/>
  <c r="Y561" i="5"/>
  <c r="L562" i="5"/>
  <c r="M562" i="5"/>
  <c r="Y562" i="5"/>
  <c r="L563" i="5"/>
  <c r="M563" i="5"/>
  <c r="Y563" i="5"/>
  <c r="L564" i="5"/>
  <c r="M564" i="5"/>
  <c r="Y564" i="5"/>
  <c r="L565" i="5"/>
  <c r="M565" i="5"/>
  <c r="Y565" i="5"/>
  <c r="L566" i="5"/>
  <c r="M566" i="5"/>
  <c r="Y566" i="5"/>
  <c r="L567" i="5"/>
  <c r="M567" i="5"/>
  <c r="Y567" i="5"/>
  <c r="L568" i="5"/>
  <c r="M568" i="5"/>
  <c r="Y568" i="5"/>
  <c r="L569" i="5"/>
  <c r="M569" i="5"/>
  <c r="Y569" i="5"/>
  <c r="L570" i="5"/>
  <c r="M570" i="5"/>
  <c r="Y570" i="5"/>
  <c r="L571" i="5"/>
  <c r="M571" i="5"/>
  <c r="Y571" i="5"/>
  <c r="L572" i="5"/>
  <c r="M572" i="5"/>
  <c r="Y572" i="5"/>
  <c r="L573" i="5"/>
  <c r="M573" i="5"/>
  <c r="Y573" i="5"/>
  <c r="L574" i="5"/>
  <c r="M574" i="5"/>
  <c r="Y574" i="5"/>
  <c r="L575" i="5"/>
  <c r="M575" i="5"/>
  <c r="Y575" i="5"/>
  <c r="L576" i="5"/>
  <c r="M576" i="5"/>
  <c r="Y576" i="5"/>
  <c r="L577" i="5"/>
  <c r="M577" i="5"/>
  <c r="Y577" i="5"/>
  <c r="L578" i="5"/>
  <c r="M578" i="5"/>
  <c r="Y578" i="5"/>
  <c r="L579" i="5"/>
  <c r="M579" i="5"/>
  <c r="Y579" i="5"/>
  <c r="L580" i="5"/>
  <c r="M580" i="5"/>
  <c r="Y580" i="5"/>
  <c r="L581" i="5"/>
  <c r="M581" i="5"/>
  <c r="Y581" i="5"/>
  <c r="L582" i="5"/>
  <c r="M582" i="5"/>
  <c r="Y582" i="5"/>
  <c r="L583" i="5"/>
  <c r="M583" i="5"/>
  <c r="Y583" i="5"/>
  <c r="L584" i="5"/>
  <c r="M584" i="5"/>
  <c r="Y584" i="5"/>
  <c r="L585" i="5"/>
  <c r="M585" i="5"/>
  <c r="Y585" i="5"/>
  <c r="L586" i="5"/>
  <c r="M586" i="5"/>
  <c r="Y586" i="5"/>
  <c r="L587" i="5"/>
  <c r="M587" i="5"/>
  <c r="Y587" i="5"/>
  <c r="L588" i="5"/>
  <c r="M588" i="5"/>
  <c r="Y588" i="5"/>
  <c r="L589" i="5"/>
  <c r="M589" i="5"/>
  <c r="Y589" i="5"/>
  <c r="L590" i="5"/>
  <c r="M590" i="5"/>
  <c r="Y590" i="5"/>
  <c r="L591" i="5"/>
  <c r="M591" i="5"/>
  <c r="Y591" i="5"/>
  <c r="L592" i="5"/>
  <c r="M592" i="5"/>
  <c r="Y592" i="5"/>
  <c r="L593" i="5"/>
  <c r="M593" i="5"/>
  <c r="Y593" i="5"/>
  <c r="L594" i="5"/>
  <c r="M594" i="5"/>
  <c r="Y594" i="5"/>
  <c r="L595" i="5"/>
  <c r="M595" i="5"/>
  <c r="Y595" i="5"/>
  <c r="L596" i="5"/>
  <c r="M596" i="5"/>
  <c r="Y596" i="5"/>
  <c r="L597" i="5"/>
  <c r="M597" i="5"/>
  <c r="Y597" i="5"/>
  <c r="L598" i="5"/>
  <c r="M598" i="5"/>
  <c r="Y598" i="5"/>
  <c r="L599" i="5"/>
  <c r="M599" i="5"/>
  <c r="Y599" i="5"/>
  <c r="L600" i="5"/>
  <c r="M600" i="5"/>
  <c r="Y600" i="5"/>
  <c r="L601" i="5"/>
  <c r="M601" i="5"/>
  <c r="Y601" i="5"/>
  <c r="L602" i="5"/>
  <c r="M602" i="5"/>
  <c r="Y602" i="5"/>
  <c r="L603" i="5"/>
  <c r="M603" i="5"/>
  <c r="Y603" i="5"/>
  <c r="L604" i="5"/>
  <c r="M604" i="5"/>
  <c r="Y604" i="5"/>
  <c r="L605" i="5"/>
  <c r="M605" i="5"/>
  <c r="Y605" i="5"/>
  <c r="L606" i="5"/>
  <c r="M606" i="5"/>
  <c r="Y606" i="5"/>
  <c r="L607" i="5"/>
  <c r="M607" i="5"/>
  <c r="Y607" i="5"/>
  <c r="L608" i="5"/>
  <c r="M608" i="5"/>
  <c r="Y608" i="5"/>
  <c r="L609" i="5"/>
  <c r="M609" i="5"/>
  <c r="Y609" i="5"/>
  <c r="L610" i="5"/>
  <c r="M610" i="5"/>
  <c r="Y610" i="5"/>
  <c r="L611" i="5"/>
  <c r="M611" i="5"/>
  <c r="Y611" i="5"/>
  <c r="L612" i="5"/>
  <c r="M612" i="5"/>
  <c r="Y612" i="5"/>
  <c r="L613" i="5"/>
  <c r="M613" i="5"/>
  <c r="Y613" i="5"/>
  <c r="L614" i="5"/>
  <c r="M614" i="5"/>
  <c r="Y614" i="5"/>
  <c r="L615" i="5"/>
  <c r="M615" i="5"/>
  <c r="Y615" i="5"/>
  <c r="L616" i="5"/>
  <c r="M616" i="5"/>
  <c r="Y616" i="5"/>
  <c r="L617" i="5"/>
  <c r="M617" i="5"/>
  <c r="Y617" i="5"/>
  <c r="L618" i="5"/>
  <c r="M618" i="5"/>
  <c r="Y618" i="5"/>
  <c r="L619" i="5"/>
  <c r="M619" i="5"/>
  <c r="Y619" i="5"/>
  <c r="L620" i="5"/>
  <c r="M620" i="5"/>
  <c r="Y620" i="5"/>
  <c r="L621" i="5"/>
  <c r="M621" i="5"/>
  <c r="Y621" i="5"/>
  <c r="L622" i="5"/>
  <c r="M622" i="5"/>
  <c r="Y622" i="5"/>
  <c r="L623" i="5"/>
  <c r="M623" i="5"/>
  <c r="Y623" i="5"/>
  <c r="L624" i="5"/>
  <c r="M624" i="5"/>
  <c r="Y624" i="5"/>
  <c r="L625" i="5"/>
  <c r="M625" i="5"/>
  <c r="Y625" i="5"/>
  <c r="L626" i="5"/>
  <c r="M626" i="5"/>
  <c r="Y626" i="5"/>
  <c r="L627" i="5"/>
  <c r="M627" i="5"/>
  <c r="Y627" i="5"/>
  <c r="L628" i="5"/>
  <c r="M628" i="5"/>
  <c r="Y628" i="5"/>
  <c r="L629" i="5"/>
  <c r="M629" i="5"/>
  <c r="Y629" i="5"/>
  <c r="L630" i="5"/>
  <c r="M630" i="5"/>
  <c r="Y630" i="5"/>
  <c r="L631" i="5"/>
  <c r="M631" i="5"/>
  <c r="Y631" i="5"/>
  <c r="L632" i="5"/>
  <c r="M632" i="5"/>
  <c r="Y632" i="5"/>
  <c r="L633" i="5"/>
  <c r="M633" i="5"/>
  <c r="Y633" i="5"/>
  <c r="L634" i="5"/>
  <c r="M634" i="5"/>
  <c r="Y634" i="5"/>
  <c r="L635" i="5"/>
  <c r="M635" i="5"/>
  <c r="Y635" i="5"/>
  <c r="L636" i="5"/>
  <c r="M636" i="5"/>
  <c r="Y636" i="5"/>
  <c r="L637" i="5"/>
  <c r="M637" i="5"/>
  <c r="Y637" i="5"/>
  <c r="L638" i="5"/>
  <c r="M638" i="5"/>
  <c r="Y638" i="5"/>
  <c r="L639" i="5"/>
  <c r="M639" i="5"/>
  <c r="Y639" i="5"/>
  <c r="L640" i="5"/>
  <c r="M640" i="5"/>
  <c r="Y640" i="5"/>
  <c r="L641" i="5"/>
  <c r="M641" i="5"/>
  <c r="Y641" i="5"/>
  <c r="L642" i="5"/>
  <c r="M642" i="5"/>
  <c r="Y642" i="5"/>
  <c r="L643" i="5"/>
  <c r="M643" i="5"/>
  <c r="Y643" i="5"/>
  <c r="L644" i="5"/>
  <c r="M644" i="5"/>
  <c r="Y644" i="5"/>
  <c r="L645" i="5"/>
  <c r="M645" i="5"/>
  <c r="Y645" i="5"/>
  <c r="L646" i="5"/>
  <c r="M646" i="5"/>
  <c r="Y646" i="5"/>
  <c r="L647" i="5"/>
  <c r="M647" i="5"/>
  <c r="Y647" i="5"/>
  <c r="L648" i="5"/>
  <c r="M648" i="5"/>
  <c r="Y648" i="5"/>
  <c r="L649" i="5"/>
  <c r="M649" i="5"/>
  <c r="Y649" i="5"/>
  <c r="L650" i="5"/>
  <c r="M650" i="5"/>
  <c r="Y650" i="5"/>
  <c r="L651" i="5"/>
  <c r="M651" i="5"/>
  <c r="Y651" i="5"/>
  <c r="L652" i="5"/>
  <c r="M652" i="5"/>
  <c r="Y652" i="5"/>
  <c r="L653" i="5"/>
  <c r="M653" i="5"/>
  <c r="Y653" i="5"/>
  <c r="L654" i="5"/>
  <c r="M654" i="5"/>
  <c r="Y654" i="5"/>
  <c r="L655" i="5"/>
  <c r="M655" i="5"/>
  <c r="Y655" i="5"/>
  <c r="L656" i="5"/>
  <c r="M656" i="5"/>
  <c r="Y656" i="5"/>
  <c r="L657" i="5"/>
  <c r="M657" i="5"/>
  <c r="Y657" i="5"/>
  <c r="L658" i="5"/>
  <c r="M658" i="5"/>
  <c r="Y658" i="5"/>
  <c r="L659" i="5"/>
  <c r="M659" i="5"/>
  <c r="Y659" i="5"/>
  <c r="L660" i="5"/>
  <c r="M660" i="5"/>
  <c r="Y660" i="5"/>
  <c r="L661" i="5"/>
  <c r="M661" i="5"/>
  <c r="Y661" i="5"/>
  <c r="L662" i="5"/>
  <c r="M662" i="5"/>
  <c r="Y662" i="5"/>
  <c r="L663" i="5"/>
  <c r="M663" i="5"/>
  <c r="Y663" i="5"/>
  <c r="L664" i="5"/>
  <c r="M664" i="5"/>
  <c r="Y664" i="5"/>
  <c r="L665" i="5"/>
  <c r="M665" i="5"/>
  <c r="Y665" i="5"/>
  <c r="L666" i="5"/>
  <c r="M666" i="5"/>
  <c r="Y666" i="5"/>
  <c r="L667" i="5"/>
  <c r="M667" i="5"/>
  <c r="Y667" i="5"/>
  <c r="L668" i="5"/>
  <c r="M668" i="5"/>
  <c r="Y668" i="5"/>
  <c r="L669" i="5"/>
  <c r="M669" i="5"/>
  <c r="Y669" i="5"/>
  <c r="L670" i="5"/>
  <c r="M670" i="5"/>
  <c r="Y670" i="5"/>
  <c r="L671" i="5"/>
  <c r="M671" i="5"/>
  <c r="Y671" i="5"/>
  <c r="L672" i="5"/>
  <c r="M672" i="5"/>
  <c r="Y672" i="5"/>
  <c r="L673" i="5"/>
  <c r="M673" i="5"/>
  <c r="Y673" i="5"/>
  <c r="L674" i="5"/>
  <c r="M674" i="5"/>
  <c r="Y674" i="5"/>
  <c r="L675" i="5"/>
  <c r="M675" i="5"/>
  <c r="Y675" i="5"/>
  <c r="L676" i="5"/>
  <c r="M676" i="5"/>
  <c r="Y676" i="5"/>
  <c r="L677" i="5"/>
  <c r="M677" i="5"/>
  <c r="Y677" i="5"/>
  <c r="L678" i="5"/>
  <c r="M678" i="5"/>
  <c r="Y678" i="5"/>
  <c r="L679" i="5"/>
  <c r="M679" i="5"/>
  <c r="Y679" i="5"/>
  <c r="L680" i="5"/>
  <c r="M680" i="5"/>
  <c r="Y680" i="5"/>
  <c r="L681" i="5"/>
  <c r="M681" i="5"/>
  <c r="Y681" i="5"/>
  <c r="L682" i="5"/>
  <c r="M682" i="5"/>
  <c r="Y682" i="5"/>
  <c r="L683" i="5"/>
  <c r="M683" i="5"/>
  <c r="Y683" i="5"/>
  <c r="L684" i="5"/>
  <c r="M684" i="5"/>
  <c r="Y684" i="5"/>
  <c r="L685" i="5"/>
  <c r="M685" i="5"/>
  <c r="Y685" i="5"/>
  <c r="L686" i="5"/>
  <c r="M686" i="5"/>
  <c r="Y686" i="5"/>
  <c r="L687" i="5"/>
  <c r="M687" i="5"/>
  <c r="Y687" i="5"/>
  <c r="L688" i="5"/>
  <c r="M688" i="5"/>
  <c r="Y688" i="5"/>
  <c r="L689" i="5"/>
  <c r="M689" i="5"/>
  <c r="Y689" i="5"/>
  <c r="L690" i="5"/>
  <c r="M690" i="5"/>
  <c r="Y690" i="5"/>
  <c r="L691" i="5"/>
  <c r="M691" i="5"/>
  <c r="Y691" i="5"/>
  <c r="L692" i="5"/>
  <c r="M692" i="5"/>
  <c r="Y692" i="5"/>
  <c r="L693" i="5"/>
  <c r="M693" i="5"/>
  <c r="Y693" i="5"/>
  <c r="L694" i="5"/>
  <c r="M694" i="5"/>
  <c r="Y694" i="5"/>
  <c r="L695" i="5"/>
  <c r="M695" i="5"/>
  <c r="Y695" i="5"/>
  <c r="L696" i="5"/>
  <c r="M696" i="5"/>
  <c r="Y696" i="5"/>
  <c r="L697" i="5"/>
  <c r="M697" i="5"/>
  <c r="Y697" i="5"/>
  <c r="L698" i="5"/>
  <c r="M698" i="5"/>
  <c r="Y698" i="5"/>
  <c r="L699" i="5"/>
  <c r="M699" i="5"/>
  <c r="Y699" i="5"/>
  <c r="L700" i="5"/>
  <c r="M700" i="5"/>
  <c r="Y700" i="5"/>
  <c r="L701" i="5"/>
  <c r="M701" i="5"/>
  <c r="Y701" i="5"/>
  <c r="L702" i="5"/>
  <c r="M702" i="5"/>
  <c r="Y702" i="5"/>
  <c r="L703" i="5"/>
  <c r="M703" i="5"/>
  <c r="Y703" i="5"/>
  <c r="L704" i="5"/>
  <c r="M704" i="5"/>
  <c r="Y704" i="5"/>
  <c r="L705" i="5"/>
  <c r="M705" i="5"/>
  <c r="Y705" i="5"/>
  <c r="L706" i="5"/>
  <c r="M706" i="5"/>
  <c r="Y706" i="5"/>
  <c r="L707" i="5"/>
  <c r="M707" i="5"/>
  <c r="Y707" i="5"/>
  <c r="L708" i="5"/>
  <c r="M708" i="5"/>
  <c r="Y708" i="5"/>
  <c r="L709" i="5"/>
  <c r="M709" i="5"/>
  <c r="Y709" i="5"/>
  <c r="L710" i="5"/>
  <c r="M710" i="5"/>
  <c r="Y710" i="5"/>
  <c r="L711" i="5"/>
  <c r="M711" i="5"/>
  <c r="Y711" i="5"/>
  <c r="L712" i="5"/>
  <c r="M712" i="5"/>
  <c r="Y712" i="5"/>
  <c r="L713" i="5"/>
  <c r="M713" i="5"/>
  <c r="Y713" i="5"/>
  <c r="L714" i="5"/>
  <c r="M714" i="5"/>
  <c r="Y714" i="5"/>
  <c r="L715" i="5"/>
  <c r="M715" i="5"/>
  <c r="Y715" i="5"/>
  <c r="L716" i="5"/>
  <c r="M716" i="5"/>
  <c r="Y716" i="5"/>
  <c r="L717" i="5"/>
  <c r="M717" i="5"/>
  <c r="Y717" i="5"/>
  <c r="L718" i="5"/>
  <c r="M718" i="5"/>
  <c r="Y718" i="5"/>
  <c r="L719" i="5"/>
  <c r="M719" i="5"/>
  <c r="Y719" i="5"/>
  <c r="L720" i="5"/>
  <c r="M720" i="5"/>
  <c r="Y720" i="5"/>
  <c r="L721" i="5"/>
  <c r="M721" i="5"/>
  <c r="Y721" i="5"/>
  <c r="L722" i="5"/>
  <c r="M722" i="5"/>
  <c r="Y722" i="5"/>
  <c r="L723" i="5"/>
  <c r="M723" i="5"/>
  <c r="Y723" i="5"/>
  <c r="L724" i="5"/>
  <c r="M724" i="5"/>
  <c r="Y724" i="5"/>
  <c r="L725" i="5"/>
  <c r="M725" i="5"/>
  <c r="Y725" i="5"/>
  <c r="L726" i="5"/>
  <c r="M726" i="5"/>
  <c r="Y726" i="5"/>
  <c r="L727" i="5"/>
  <c r="M727" i="5"/>
  <c r="Y727" i="5"/>
  <c r="L728" i="5"/>
  <c r="M728" i="5"/>
  <c r="Y728" i="5"/>
  <c r="L729" i="5"/>
  <c r="M729" i="5"/>
  <c r="Y729" i="5"/>
  <c r="L730" i="5"/>
  <c r="M730" i="5"/>
  <c r="Y730" i="5"/>
  <c r="L731" i="5"/>
  <c r="M731" i="5"/>
  <c r="Y731" i="5"/>
  <c r="L732" i="5"/>
  <c r="M732" i="5"/>
  <c r="Y732" i="5"/>
  <c r="L733" i="5"/>
  <c r="M733" i="5"/>
  <c r="Y733" i="5"/>
  <c r="L734" i="5"/>
  <c r="M734" i="5"/>
  <c r="Y734" i="5"/>
  <c r="L735" i="5"/>
  <c r="M735" i="5"/>
  <c r="Y735" i="5"/>
  <c r="L736" i="5"/>
  <c r="M736" i="5"/>
  <c r="Y736" i="5"/>
  <c r="L737" i="5"/>
  <c r="M737" i="5"/>
  <c r="Y737" i="5"/>
  <c r="L738" i="5"/>
  <c r="M738" i="5"/>
  <c r="Y738" i="5"/>
  <c r="L739" i="5"/>
  <c r="M739" i="5"/>
  <c r="Y739" i="5"/>
  <c r="Y740" i="5"/>
  <c r="X2" i="5"/>
  <c r="X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X732" i="5"/>
  <c r="X733" i="5"/>
  <c r="X734" i="5"/>
  <c r="X735" i="5"/>
  <c r="X736" i="5"/>
  <c r="X737" i="5"/>
  <c r="X738" i="5"/>
  <c r="X739" i="5"/>
  <c r="X740" i="5"/>
  <c r="L2" i="14"/>
  <c r="M2" i="14"/>
  <c r="Y2" i="14"/>
  <c r="L3" i="14"/>
  <c r="M3" i="14"/>
  <c r="Y3" i="14"/>
  <c r="L4" i="14"/>
  <c r="M4" i="14"/>
  <c r="Y4" i="14"/>
  <c r="L5" i="14"/>
  <c r="M5" i="14"/>
  <c r="Y5" i="14"/>
  <c r="L6" i="14"/>
  <c r="M6" i="14"/>
  <c r="Y6" i="14"/>
  <c r="L7" i="14"/>
  <c r="M7" i="14"/>
  <c r="Y7" i="14"/>
  <c r="L8" i="14"/>
  <c r="M8" i="14"/>
  <c r="Y8" i="14"/>
  <c r="L9" i="14"/>
  <c r="M9" i="14"/>
  <c r="Y9" i="14"/>
  <c r="L10" i="14"/>
  <c r="M10" i="14"/>
  <c r="Y10" i="14"/>
  <c r="L11" i="14"/>
  <c r="M11" i="14"/>
  <c r="Y11" i="14"/>
  <c r="L12" i="14"/>
  <c r="M12" i="14"/>
  <c r="Y12" i="14"/>
  <c r="L13" i="14"/>
  <c r="M13" i="14"/>
  <c r="Y13" i="14"/>
  <c r="L14" i="14"/>
  <c r="M14" i="14"/>
  <c r="Y14" i="14"/>
  <c r="L15" i="14"/>
  <c r="M15" i="14"/>
  <c r="Y15" i="14"/>
  <c r="L16" i="14"/>
  <c r="M16" i="14"/>
  <c r="Y16" i="14"/>
  <c r="L17" i="14"/>
  <c r="M17" i="14"/>
  <c r="Y17" i="14"/>
  <c r="L18" i="14"/>
  <c r="M18" i="14"/>
  <c r="Y18" i="14"/>
  <c r="L19" i="14"/>
  <c r="M19" i="14"/>
  <c r="Y19" i="14"/>
  <c r="L20" i="14"/>
  <c r="M20" i="14"/>
  <c r="Y20" i="14"/>
  <c r="L21" i="14"/>
  <c r="M21" i="14"/>
  <c r="Y21" i="14"/>
  <c r="L22" i="14"/>
  <c r="M22" i="14"/>
  <c r="Y22" i="14"/>
  <c r="L23" i="14"/>
  <c r="M23" i="14"/>
  <c r="Y23" i="14"/>
  <c r="L24" i="14"/>
  <c r="M24" i="14"/>
  <c r="Y24" i="14"/>
  <c r="L25" i="14"/>
  <c r="M25" i="14"/>
  <c r="Y25" i="14"/>
  <c r="L26" i="14"/>
  <c r="M26" i="14"/>
  <c r="Y26" i="14"/>
  <c r="L27" i="14"/>
  <c r="M27" i="14"/>
  <c r="Y27" i="14"/>
  <c r="L28" i="14"/>
  <c r="M28" i="14"/>
  <c r="Y28" i="14"/>
  <c r="L29" i="14"/>
  <c r="M29" i="14"/>
  <c r="Y29" i="14"/>
  <c r="L30" i="14"/>
  <c r="M30" i="14"/>
  <c r="Y30" i="14"/>
  <c r="L31" i="14"/>
  <c r="M31" i="14"/>
  <c r="Y31" i="14"/>
  <c r="L32" i="14"/>
  <c r="M32" i="14"/>
  <c r="Y32" i="14"/>
  <c r="L33" i="14"/>
  <c r="M33" i="14"/>
  <c r="Y33" i="14"/>
  <c r="L34" i="14"/>
  <c r="M34" i="14"/>
  <c r="Y34" i="14"/>
  <c r="L35" i="14"/>
  <c r="M35" i="14"/>
  <c r="Y35" i="14"/>
  <c r="L36" i="14"/>
  <c r="M36" i="14"/>
  <c r="Y36" i="14"/>
  <c r="L37" i="14"/>
  <c r="M37" i="14"/>
  <c r="Y37" i="14"/>
  <c r="L38" i="14"/>
  <c r="M38" i="14"/>
  <c r="Y38" i="14"/>
  <c r="L39" i="14"/>
  <c r="M39" i="14"/>
  <c r="Y39" i="14"/>
  <c r="L40" i="14"/>
  <c r="M40" i="14"/>
  <c r="Y40" i="14"/>
  <c r="L41" i="14"/>
  <c r="M41" i="14"/>
  <c r="Y41" i="14"/>
  <c r="L42" i="14"/>
  <c r="M42" i="14"/>
  <c r="Y42" i="14"/>
  <c r="L43" i="14"/>
  <c r="M43" i="14"/>
  <c r="Y43" i="14"/>
  <c r="L44" i="14"/>
  <c r="M44" i="14"/>
  <c r="Y44" i="14"/>
  <c r="L45" i="14"/>
  <c r="M45" i="14"/>
  <c r="Y45" i="14"/>
  <c r="L46" i="14"/>
  <c r="M46" i="14"/>
  <c r="Y46" i="14"/>
  <c r="L47" i="14"/>
  <c r="M47" i="14"/>
  <c r="Y47" i="14"/>
  <c r="L48" i="14"/>
  <c r="M48" i="14"/>
  <c r="Y48" i="14"/>
  <c r="L49" i="14"/>
  <c r="M49" i="14"/>
  <c r="Y49" i="14"/>
  <c r="L50" i="14"/>
  <c r="M50" i="14"/>
  <c r="Y50" i="14"/>
  <c r="L51" i="14"/>
  <c r="M51" i="14"/>
  <c r="Y51" i="14"/>
  <c r="L52" i="14"/>
  <c r="M52" i="14"/>
  <c r="Y52" i="14"/>
  <c r="L53" i="14"/>
  <c r="M53" i="14"/>
  <c r="Y53" i="14"/>
  <c r="L54" i="14"/>
  <c r="M54" i="14"/>
  <c r="Y54" i="14"/>
  <c r="L55" i="14"/>
  <c r="M55" i="14"/>
  <c r="Y55" i="14"/>
  <c r="L56" i="14"/>
  <c r="M56" i="14"/>
  <c r="Y56" i="14"/>
  <c r="Y57" i="14"/>
  <c r="X2" i="14"/>
  <c r="X3" i="14"/>
  <c r="X4" i="14"/>
  <c r="X5" i="14"/>
  <c r="X6" i="14"/>
  <c r="X7" i="14"/>
  <c r="X8" i="14"/>
  <c r="X9" i="14"/>
  <c r="X10" i="14"/>
  <c r="X11" i="14"/>
  <c r="X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X41" i="14"/>
  <c r="X42" i="14"/>
  <c r="X43" i="14"/>
  <c r="X44" i="14"/>
  <c r="X45" i="14"/>
  <c r="X46" i="14"/>
  <c r="X47" i="14"/>
  <c r="X48" i="14"/>
  <c r="X49" i="14"/>
  <c r="X50" i="14"/>
  <c r="X51" i="14"/>
  <c r="X52" i="14"/>
  <c r="X53" i="14"/>
  <c r="X54" i="14"/>
  <c r="X55" i="14"/>
  <c r="X56" i="14"/>
  <c r="X57" i="14"/>
  <c r="L2" i="13"/>
  <c r="M2" i="13"/>
  <c r="Y2" i="13"/>
  <c r="L3" i="13"/>
  <c r="M3" i="13"/>
  <c r="Y3" i="13"/>
  <c r="L4" i="13"/>
  <c r="M4" i="13"/>
  <c r="Y4" i="13"/>
  <c r="L5" i="13"/>
  <c r="M5" i="13"/>
  <c r="Y5" i="13"/>
  <c r="L6" i="13"/>
  <c r="M6" i="13"/>
  <c r="Y6" i="13"/>
  <c r="L7" i="13"/>
  <c r="M7" i="13"/>
  <c r="Y7" i="13"/>
  <c r="L8" i="13"/>
  <c r="M8" i="13"/>
  <c r="Y8" i="13"/>
  <c r="L9" i="13"/>
  <c r="M9" i="13"/>
  <c r="Y9" i="13"/>
  <c r="L10" i="13"/>
  <c r="M10" i="13"/>
  <c r="Y10" i="13"/>
  <c r="L11" i="13"/>
  <c r="M11" i="13"/>
  <c r="Y11" i="13"/>
  <c r="L12" i="13"/>
  <c r="M12" i="13"/>
  <c r="Y12" i="13"/>
  <c r="L13" i="13"/>
  <c r="M13" i="13"/>
  <c r="Y13" i="13"/>
  <c r="L14" i="13"/>
  <c r="M14" i="13"/>
  <c r="Y14" i="13"/>
  <c r="L15" i="13"/>
  <c r="M15" i="13"/>
  <c r="Y15" i="13"/>
  <c r="L16" i="13"/>
  <c r="M16" i="13"/>
  <c r="Y16" i="13"/>
  <c r="L17" i="13"/>
  <c r="M17" i="13"/>
  <c r="Y17" i="13"/>
  <c r="L18" i="13"/>
  <c r="M18" i="13"/>
  <c r="Y18" i="13"/>
  <c r="L19" i="13"/>
  <c r="M19" i="13"/>
  <c r="Y19" i="13"/>
  <c r="L20" i="13"/>
  <c r="M20" i="13"/>
  <c r="Y20" i="13"/>
  <c r="L21" i="13"/>
  <c r="M21" i="13"/>
  <c r="Y21" i="13"/>
  <c r="L22" i="13"/>
  <c r="M22" i="13"/>
  <c r="Y22" i="13"/>
  <c r="L23" i="13"/>
  <c r="M23" i="13"/>
  <c r="Y23" i="13"/>
  <c r="L24" i="13"/>
  <c r="M24" i="13"/>
  <c r="Y24" i="13"/>
  <c r="L25" i="13"/>
  <c r="M25" i="13"/>
  <c r="Y25" i="13"/>
  <c r="L26" i="13"/>
  <c r="M26" i="13"/>
  <c r="Y26" i="13"/>
  <c r="L27" i="13"/>
  <c r="M27" i="13"/>
  <c r="Y27" i="13"/>
  <c r="L28" i="13"/>
  <c r="M28" i="13"/>
  <c r="Y28" i="13"/>
  <c r="L29" i="13"/>
  <c r="M29" i="13"/>
  <c r="Y29" i="13"/>
  <c r="L30" i="13"/>
  <c r="M30" i="13"/>
  <c r="Y30" i="13"/>
  <c r="L31" i="13"/>
  <c r="M31" i="13"/>
  <c r="Y31" i="13"/>
  <c r="L32" i="13"/>
  <c r="M32" i="13"/>
  <c r="Y32" i="13"/>
  <c r="L33" i="13"/>
  <c r="M33" i="13"/>
  <c r="Y33" i="13"/>
  <c r="L34" i="13"/>
  <c r="M34" i="13"/>
  <c r="Y34" i="13"/>
  <c r="L35" i="13"/>
  <c r="M35" i="13"/>
  <c r="Y35" i="13"/>
  <c r="L36" i="13"/>
  <c r="M36" i="13"/>
  <c r="Y36" i="13"/>
  <c r="L37" i="13"/>
  <c r="M37" i="13"/>
  <c r="Y37" i="13"/>
  <c r="L38" i="13"/>
  <c r="M38" i="13"/>
  <c r="Y38" i="13"/>
  <c r="L39" i="13"/>
  <c r="M39" i="13"/>
  <c r="Y39" i="13"/>
  <c r="L40" i="13"/>
  <c r="M40" i="13"/>
  <c r="Y40" i="13"/>
  <c r="L41" i="13"/>
  <c r="M41" i="13"/>
  <c r="Y41" i="13"/>
  <c r="L42" i="13"/>
  <c r="M42" i="13"/>
  <c r="Y42" i="13"/>
  <c r="L43" i="13"/>
  <c r="M43" i="13"/>
  <c r="Y43" i="13"/>
  <c r="L44" i="13"/>
  <c r="M44" i="13"/>
  <c r="Y44" i="13"/>
  <c r="L45" i="13"/>
  <c r="M45" i="13"/>
  <c r="Y45" i="13"/>
  <c r="L46" i="13"/>
  <c r="M46" i="13"/>
  <c r="Y46" i="13"/>
  <c r="L47" i="13"/>
  <c r="M47" i="13"/>
  <c r="Y47" i="13"/>
  <c r="L48" i="13"/>
  <c r="M48" i="13"/>
  <c r="Y48" i="13"/>
  <c r="L49" i="13"/>
  <c r="M49" i="13"/>
  <c r="Y49" i="13"/>
  <c r="L50" i="13"/>
  <c r="M50" i="13"/>
  <c r="Y50" i="13"/>
  <c r="L51" i="13"/>
  <c r="M51" i="13"/>
  <c r="Y51" i="13"/>
  <c r="L52" i="13"/>
  <c r="M52" i="13"/>
  <c r="Y52" i="13"/>
  <c r="L53" i="13"/>
  <c r="M53" i="13"/>
  <c r="Y53" i="13"/>
  <c r="L54" i="13"/>
  <c r="M54" i="13"/>
  <c r="Y54" i="13"/>
  <c r="L55" i="13"/>
  <c r="M55" i="13"/>
  <c r="Y55" i="13"/>
  <c r="L56" i="13"/>
  <c r="M56" i="13"/>
  <c r="Y56" i="13"/>
  <c r="L57" i="13"/>
  <c r="M57" i="13"/>
  <c r="Y57" i="13"/>
  <c r="L58" i="13"/>
  <c r="M58" i="13"/>
  <c r="Y58" i="13"/>
  <c r="L59" i="13"/>
  <c r="M59" i="13"/>
  <c r="Y59" i="13"/>
  <c r="L60" i="13"/>
  <c r="M60" i="13"/>
  <c r="Y60" i="13"/>
  <c r="L61" i="13"/>
  <c r="M61" i="13"/>
  <c r="Y61" i="13"/>
  <c r="L62" i="13"/>
  <c r="M62" i="13"/>
  <c r="Y62" i="13"/>
  <c r="L63" i="13"/>
  <c r="M63" i="13"/>
  <c r="Y63" i="13"/>
  <c r="L64" i="13"/>
  <c r="M64" i="13"/>
  <c r="Y64" i="13"/>
  <c r="L65" i="13"/>
  <c r="M65" i="13"/>
  <c r="Y65" i="13"/>
  <c r="L66" i="13"/>
  <c r="M66" i="13"/>
  <c r="Y66" i="13"/>
  <c r="L67" i="13"/>
  <c r="M67" i="13"/>
  <c r="Y67" i="13"/>
  <c r="L68" i="13"/>
  <c r="M68" i="13"/>
  <c r="Y68" i="13"/>
  <c r="L69" i="13"/>
  <c r="M69" i="13"/>
  <c r="Y69" i="13"/>
  <c r="L70" i="13"/>
  <c r="M70" i="13"/>
  <c r="Y70" i="13"/>
  <c r="L71" i="13"/>
  <c r="M71" i="13"/>
  <c r="Y71" i="13"/>
  <c r="L72" i="13"/>
  <c r="M72" i="13"/>
  <c r="Y72" i="13"/>
  <c r="L73" i="13"/>
  <c r="M73" i="13"/>
  <c r="Y73" i="13"/>
  <c r="L74" i="13"/>
  <c r="M74" i="13"/>
  <c r="Y74" i="13"/>
  <c r="L75" i="13"/>
  <c r="M75" i="13"/>
  <c r="Y75" i="13"/>
  <c r="L76" i="13"/>
  <c r="M76" i="13"/>
  <c r="Y76" i="13"/>
  <c r="L77" i="13"/>
  <c r="M77" i="13"/>
  <c r="Y77" i="13"/>
  <c r="L78" i="13"/>
  <c r="M78" i="13"/>
  <c r="Y78" i="13"/>
  <c r="L79" i="13"/>
  <c r="M79" i="13"/>
  <c r="Y79" i="13"/>
  <c r="L80" i="13"/>
  <c r="M80" i="13"/>
  <c r="Y80" i="13"/>
  <c r="L81" i="13"/>
  <c r="M81" i="13"/>
  <c r="Y81" i="13"/>
  <c r="L82" i="13"/>
  <c r="M82" i="13"/>
  <c r="Y82" i="13"/>
  <c r="L83" i="13"/>
  <c r="M83" i="13"/>
  <c r="Y83" i="13"/>
  <c r="L84" i="13"/>
  <c r="M84" i="13"/>
  <c r="Y84" i="13"/>
  <c r="L85" i="13"/>
  <c r="M85" i="13"/>
  <c r="Y85" i="13"/>
  <c r="L86" i="13"/>
  <c r="M86" i="13"/>
  <c r="Y86" i="13"/>
  <c r="L87" i="13"/>
  <c r="M87" i="13"/>
  <c r="Y87" i="13"/>
  <c r="L88" i="13"/>
  <c r="M88" i="13"/>
  <c r="Y88" i="13"/>
  <c r="L89" i="13"/>
  <c r="M89" i="13"/>
  <c r="Y89" i="13"/>
  <c r="L90" i="13"/>
  <c r="M90" i="13"/>
  <c r="Y90" i="13"/>
  <c r="L91" i="13"/>
  <c r="M91" i="13"/>
  <c r="Y91" i="13"/>
  <c r="L92" i="13"/>
  <c r="M92" i="13"/>
  <c r="Y92" i="13"/>
  <c r="L93" i="13"/>
  <c r="M93" i="13"/>
  <c r="Y93" i="13"/>
  <c r="L94" i="13"/>
  <c r="M94" i="13"/>
  <c r="Y94" i="13"/>
  <c r="L95" i="13"/>
  <c r="M95" i="13"/>
  <c r="Y95" i="13"/>
  <c r="L96" i="13"/>
  <c r="M96" i="13"/>
  <c r="Y96" i="13"/>
  <c r="L97" i="13"/>
  <c r="M97" i="13"/>
  <c r="Y97" i="13"/>
  <c r="L98" i="13"/>
  <c r="M98" i="13"/>
  <c r="Y98" i="13"/>
  <c r="L99" i="13"/>
  <c r="M99" i="13"/>
  <c r="Y99" i="13"/>
  <c r="L100" i="13"/>
  <c r="M100" i="13"/>
  <c r="Y100" i="13"/>
  <c r="L101" i="13"/>
  <c r="M101" i="13"/>
  <c r="Y101" i="13"/>
  <c r="L102" i="13"/>
  <c r="M102" i="13"/>
  <c r="Y102" i="13"/>
  <c r="L103" i="13"/>
  <c r="M103" i="13"/>
  <c r="Y103" i="13"/>
  <c r="L104" i="13"/>
  <c r="M104" i="13"/>
  <c r="Y104" i="13"/>
  <c r="L105" i="13"/>
  <c r="M105" i="13"/>
  <c r="Y105" i="13"/>
  <c r="L106" i="13"/>
  <c r="M106" i="13"/>
  <c r="Y106" i="13"/>
  <c r="L107" i="13"/>
  <c r="M107" i="13"/>
  <c r="Y107" i="13"/>
  <c r="L108" i="13"/>
  <c r="M108" i="13"/>
  <c r="Y108" i="13"/>
  <c r="L109" i="13"/>
  <c r="M109" i="13"/>
  <c r="Y109" i="13"/>
  <c r="L110" i="13"/>
  <c r="M110" i="13"/>
  <c r="Y110" i="13"/>
  <c r="L111" i="13"/>
  <c r="M111" i="13"/>
  <c r="Y111" i="13"/>
  <c r="L112" i="13"/>
  <c r="M112" i="13"/>
  <c r="Y112" i="13"/>
  <c r="L113" i="13"/>
  <c r="M113" i="13"/>
  <c r="Y113" i="13"/>
  <c r="L114" i="13"/>
  <c r="M114" i="13"/>
  <c r="Y114" i="13"/>
  <c r="L115" i="13"/>
  <c r="M115" i="13"/>
  <c r="Y115" i="13"/>
  <c r="L116" i="13"/>
  <c r="M116" i="13"/>
  <c r="Y116" i="13"/>
  <c r="L117" i="13"/>
  <c r="M117" i="13"/>
  <c r="Y117" i="13"/>
  <c r="L118" i="13"/>
  <c r="M118" i="13"/>
  <c r="Y118" i="13"/>
  <c r="L119" i="13"/>
  <c r="M119" i="13"/>
  <c r="Y119" i="13"/>
  <c r="L120" i="13"/>
  <c r="M120" i="13"/>
  <c r="Y120" i="13"/>
  <c r="L121" i="13"/>
  <c r="M121" i="13"/>
  <c r="Y121" i="13"/>
  <c r="L122" i="13"/>
  <c r="M122" i="13"/>
  <c r="Y122" i="13"/>
  <c r="L123" i="13"/>
  <c r="M123" i="13"/>
  <c r="Y123" i="13"/>
  <c r="L124" i="13"/>
  <c r="M124" i="13"/>
  <c r="Y124" i="13"/>
  <c r="L125" i="13"/>
  <c r="M125" i="13"/>
  <c r="Y125" i="13"/>
  <c r="L126" i="13"/>
  <c r="M126" i="13"/>
  <c r="Y126" i="13"/>
  <c r="L127" i="13"/>
  <c r="M127" i="13"/>
  <c r="Y127" i="13"/>
  <c r="L128" i="13"/>
  <c r="M128" i="13"/>
  <c r="Y128" i="13"/>
  <c r="L129" i="13"/>
  <c r="M129" i="13"/>
  <c r="Y129" i="13"/>
  <c r="L130" i="13"/>
  <c r="M130" i="13"/>
  <c r="Y130" i="13"/>
  <c r="L131" i="13"/>
  <c r="M131" i="13"/>
  <c r="Y131" i="13"/>
  <c r="L132" i="13"/>
  <c r="M132" i="13"/>
  <c r="Y132" i="13"/>
  <c r="L133" i="13"/>
  <c r="M133" i="13"/>
  <c r="Y133" i="13"/>
  <c r="L134" i="13"/>
  <c r="M134" i="13"/>
  <c r="Y134" i="13"/>
  <c r="L135" i="13"/>
  <c r="M135" i="13"/>
  <c r="Y135" i="13"/>
  <c r="L136" i="13"/>
  <c r="M136" i="13"/>
  <c r="Y136" i="13"/>
  <c r="L137" i="13"/>
  <c r="M137" i="13"/>
  <c r="Y137" i="13"/>
  <c r="L138" i="13"/>
  <c r="M138" i="13"/>
  <c r="Y138" i="13"/>
  <c r="L139" i="13"/>
  <c r="M139" i="13"/>
  <c r="Y139" i="13"/>
  <c r="L140" i="13"/>
  <c r="M140" i="13"/>
  <c r="Y140" i="13"/>
  <c r="L141" i="13"/>
  <c r="M141" i="13"/>
  <c r="Y141" i="13"/>
  <c r="L142" i="13"/>
  <c r="M142" i="13"/>
  <c r="Y142" i="13"/>
  <c r="L143" i="13"/>
  <c r="M143" i="13"/>
  <c r="Y143" i="13"/>
  <c r="L144" i="13"/>
  <c r="M144" i="13"/>
  <c r="Y144" i="13"/>
  <c r="L145" i="13"/>
  <c r="M145" i="13"/>
  <c r="Y145" i="13"/>
  <c r="L146" i="13"/>
  <c r="M146" i="13"/>
  <c r="Y146" i="13"/>
  <c r="L147" i="13"/>
  <c r="M147" i="13"/>
  <c r="Y147" i="13"/>
  <c r="L148" i="13"/>
  <c r="M148" i="13"/>
  <c r="Y148" i="13"/>
  <c r="L149" i="13"/>
  <c r="M149" i="13"/>
  <c r="Y149" i="13"/>
  <c r="L150" i="13"/>
  <c r="M150" i="13"/>
  <c r="Y150" i="13"/>
  <c r="L151" i="13"/>
  <c r="M151" i="13"/>
  <c r="Y151" i="13"/>
  <c r="L152" i="13"/>
  <c r="M152" i="13"/>
  <c r="Y152" i="13"/>
  <c r="L153" i="13"/>
  <c r="M153" i="13"/>
  <c r="Y153" i="13"/>
  <c r="L154" i="13"/>
  <c r="M154" i="13"/>
  <c r="Y154" i="13"/>
  <c r="L155" i="13"/>
  <c r="M155" i="13"/>
  <c r="Y155" i="13"/>
  <c r="L156" i="13"/>
  <c r="M156" i="13"/>
  <c r="Y156" i="13"/>
  <c r="L157" i="13"/>
  <c r="M157" i="13"/>
  <c r="Y157" i="13"/>
  <c r="L158" i="13"/>
  <c r="M158" i="13"/>
  <c r="Y158" i="13"/>
  <c r="L159" i="13"/>
  <c r="M159" i="13"/>
  <c r="Y159" i="13"/>
  <c r="L160" i="13"/>
  <c r="M160" i="13"/>
  <c r="Y160" i="13"/>
  <c r="L161" i="13"/>
  <c r="M161" i="13"/>
  <c r="Y161" i="13"/>
  <c r="L162" i="13"/>
  <c r="M162" i="13"/>
  <c r="Y162" i="13"/>
  <c r="L163" i="13"/>
  <c r="M163" i="13"/>
  <c r="Y163" i="13"/>
  <c r="L164" i="13"/>
  <c r="M164" i="13"/>
  <c r="Y164" i="13"/>
  <c r="L165" i="13"/>
  <c r="M165" i="13"/>
  <c r="Y165" i="13"/>
  <c r="L166" i="13"/>
  <c r="M166" i="13"/>
  <c r="Y166" i="13"/>
  <c r="L167" i="13"/>
  <c r="M167" i="13"/>
  <c r="Y167" i="13"/>
  <c r="L168" i="13"/>
  <c r="M168" i="13"/>
  <c r="Y168" i="13"/>
  <c r="L169" i="13"/>
  <c r="M169" i="13"/>
  <c r="Y169" i="13"/>
  <c r="L170" i="13"/>
  <c r="M170" i="13"/>
  <c r="Y170" i="13"/>
  <c r="L171" i="13"/>
  <c r="M171" i="13"/>
  <c r="Y171" i="13"/>
  <c r="L172" i="13"/>
  <c r="M172" i="13"/>
  <c r="Y172" i="13"/>
  <c r="L173" i="13"/>
  <c r="M173" i="13"/>
  <c r="Y173" i="13"/>
  <c r="L174" i="13"/>
  <c r="M174" i="13"/>
  <c r="Y174" i="13"/>
  <c r="L175" i="13"/>
  <c r="M175" i="13"/>
  <c r="Y175" i="13"/>
  <c r="L176" i="13"/>
  <c r="M176" i="13"/>
  <c r="Y176" i="13"/>
  <c r="L177" i="13"/>
  <c r="M177" i="13"/>
  <c r="Y177" i="13"/>
  <c r="L178" i="13"/>
  <c r="M178" i="13"/>
  <c r="Y178" i="13"/>
  <c r="L179" i="13"/>
  <c r="M179" i="13"/>
  <c r="Y179" i="13"/>
  <c r="L180" i="13"/>
  <c r="M180" i="13"/>
  <c r="Y180" i="13"/>
  <c r="L181" i="13"/>
  <c r="M181" i="13"/>
  <c r="Y181" i="13"/>
  <c r="L182" i="13"/>
  <c r="M182" i="13"/>
  <c r="Y182" i="13"/>
  <c r="L183" i="13"/>
  <c r="M183" i="13"/>
  <c r="Y183" i="13"/>
  <c r="L184" i="13"/>
  <c r="M184" i="13"/>
  <c r="Y184" i="13"/>
  <c r="L185" i="13"/>
  <c r="M185" i="13"/>
  <c r="Y185" i="13"/>
  <c r="L186" i="13"/>
  <c r="M186" i="13"/>
  <c r="Y186" i="13"/>
  <c r="L187" i="13"/>
  <c r="M187" i="13"/>
  <c r="Y187" i="13"/>
  <c r="L188" i="13"/>
  <c r="M188" i="13"/>
  <c r="Y188" i="13"/>
  <c r="L189" i="13"/>
  <c r="M189" i="13"/>
  <c r="Y189" i="13"/>
  <c r="L190" i="13"/>
  <c r="M190" i="13"/>
  <c r="Y190" i="13"/>
  <c r="L191" i="13"/>
  <c r="M191" i="13"/>
  <c r="Y191" i="13"/>
  <c r="L192" i="13"/>
  <c r="M192" i="13"/>
  <c r="Y192" i="13"/>
  <c r="L193" i="13"/>
  <c r="M193" i="13"/>
  <c r="Y193" i="13"/>
  <c r="L194" i="13"/>
  <c r="M194" i="13"/>
  <c r="Y194" i="13"/>
  <c r="L195" i="13"/>
  <c r="M195" i="13"/>
  <c r="Y195" i="13"/>
  <c r="L196" i="13"/>
  <c r="M196" i="13"/>
  <c r="Y196" i="13"/>
  <c r="L197" i="13"/>
  <c r="M197" i="13"/>
  <c r="Y197" i="13"/>
  <c r="L198" i="13"/>
  <c r="M198" i="13"/>
  <c r="Y198" i="13"/>
  <c r="L199" i="13"/>
  <c r="M199" i="13"/>
  <c r="Y199" i="13"/>
  <c r="L200" i="13"/>
  <c r="M200" i="13"/>
  <c r="Y200" i="13"/>
  <c r="L201" i="13"/>
  <c r="M201" i="13"/>
  <c r="Y201" i="13"/>
  <c r="L202" i="13"/>
  <c r="M202" i="13"/>
  <c r="Y202" i="13"/>
  <c r="L203" i="13"/>
  <c r="M203" i="13"/>
  <c r="Y203" i="13"/>
  <c r="L204" i="13"/>
  <c r="M204" i="13"/>
  <c r="Y204" i="13"/>
  <c r="L205" i="13"/>
  <c r="M205" i="13"/>
  <c r="Y205" i="13"/>
  <c r="L206" i="13"/>
  <c r="M206" i="13"/>
  <c r="Y206" i="13"/>
  <c r="L207" i="13"/>
  <c r="M207" i="13"/>
  <c r="Y207" i="13"/>
  <c r="L208" i="13"/>
  <c r="M208" i="13"/>
  <c r="Y208" i="13"/>
  <c r="L209" i="13"/>
  <c r="M209" i="13"/>
  <c r="Y209" i="13"/>
  <c r="L210" i="13"/>
  <c r="M210" i="13"/>
  <c r="Y210" i="13"/>
  <c r="L211" i="13"/>
  <c r="M211" i="13"/>
  <c r="Y211" i="13"/>
  <c r="L212" i="13"/>
  <c r="M212" i="13"/>
  <c r="Y212" i="13"/>
  <c r="L213" i="13"/>
  <c r="M213" i="13"/>
  <c r="Y213" i="13"/>
  <c r="L214" i="13"/>
  <c r="M214" i="13"/>
  <c r="Y214" i="13"/>
  <c r="L215" i="13"/>
  <c r="M215" i="13"/>
  <c r="Y215" i="13"/>
  <c r="L216" i="13"/>
  <c r="M216" i="13"/>
  <c r="Y216" i="13"/>
  <c r="L217" i="13"/>
  <c r="M217" i="13"/>
  <c r="Y217" i="13"/>
  <c r="L218" i="13"/>
  <c r="M218" i="13"/>
  <c r="Y218" i="13"/>
  <c r="L219" i="13"/>
  <c r="M219" i="13"/>
  <c r="Y219" i="13"/>
  <c r="L220" i="13"/>
  <c r="M220" i="13"/>
  <c r="Y220" i="13"/>
  <c r="L221" i="13"/>
  <c r="M221" i="13"/>
  <c r="Y221" i="13"/>
  <c r="L222" i="13"/>
  <c r="M222" i="13"/>
  <c r="Y222" i="13"/>
  <c r="L223" i="13"/>
  <c r="M223" i="13"/>
  <c r="Y223" i="13"/>
  <c r="L224" i="13"/>
  <c r="M224" i="13"/>
  <c r="Y224" i="13"/>
  <c r="L225" i="13"/>
  <c r="M225" i="13"/>
  <c r="Y225" i="13"/>
  <c r="L226" i="13"/>
  <c r="M226" i="13"/>
  <c r="Y226" i="13"/>
  <c r="L227" i="13"/>
  <c r="M227" i="13"/>
  <c r="Y227" i="13"/>
  <c r="L228" i="13"/>
  <c r="M228" i="13"/>
  <c r="Y228" i="13"/>
  <c r="L229" i="13"/>
  <c r="M229" i="13"/>
  <c r="Y229" i="13"/>
  <c r="L230" i="13"/>
  <c r="M230" i="13"/>
  <c r="Y230" i="13"/>
  <c r="L231" i="13"/>
  <c r="M231" i="13"/>
  <c r="Y231" i="13"/>
  <c r="L232" i="13"/>
  <c r="M232" i="13"/>
  <c r="Y232" i="13"/>
  <c r="L233" i="13"/>
  <c r="M233" i="13"/>
  <c r="Y233" i="13"/>
  <c r="L234" i="13"/>
  <c r="M234" i="13"/>
  <c r="Y234" i="13"/>
  <c r="L235" i="13"/>
  <c r="M235" i="13"/>
  <c r="Y235" i="13"/>
  <c r="L236" i="13"/>
  <c r="M236" i="13"/>
  <c r="Y236" i="13"/>
  <c r="L237" i="13"/>
  <c r="M237" i="13"/>
  <c r="Y237" i="13"/>
  <c r="L238" i="13"/>
  <c r="M238" i="13"/>
  <c r="Y238" i="13"/>
  <c r="L239" i="13"/>
  <c r="M239" i="13"/>
  <c r="Y239" i="13"/>
  <c r="L240" i="13"/>
  <c r="M240" i="13"/>
  <c r="Y240" i="13"/>
  <c r="L241" i="13"/>
  <c r="M241" i="13"/>
  <c r="Y241" i="13"/>
  <c r="L242" i="13"/>
  <c r="M242" i="13"/>
  <c r="Y242" i="13"/>
  <c r="L243" i="13"/>
  <c r="M243" i="13"/>
  <c r="Y243" i="13"/>
  <c r="L244" i="13"/>
  <c r="M244" i="13"/>
  <c r="Y244" i="13"/>
  <c r="L245" i="13"/>
  <c r="M245" i="13"/>
  <c r="Y245" i="13"/>
  <c r="L246" i="13"/>
  <c r="M246" i="13"/>
  <c r="Y246" i="13"/>
  <c r="L247" i="13"/>
  <c r="M247" i="13"/>
  <c r="Y247" i="13"/>
  <c r="L248" i="13"/>
  <c r="M248" i="13"/>
  <c r="Y248" i="13"/>
  <c r="L249" i="13"/>
  <c r="M249" i="13"/>
  <c r="Y249" i="13"/>
  <c r="L250" i="13"/>
  <c r="M250" i="13"/>
  <c r="Y250" i="13"/>
  <c r="L251" i="13"/>
  <c r="M251" i="13"/>
  <c r="Y251" i="13"/>
  <c r="L252" i="13"/>
  <c r="M252" i="13"/>
  <c r="Y252" i="13"/>
  <c r="L253" i="13"/>
  <c r="M253" i="13"/>
  <c r="Y253" i="13"/>
  <c r="L254" i="13"/>
  <c r="M254" i="13"/>
  <c r="Y254" i="13"/>
  <c r="L255" i="13"/>
  <c r="M255" i="13"/>
  <c r="Y255" i="13"/>
  <c r="L256" i="13"/>
  <c r="M256" i="13"/>
  <c r="Y256" i="13"/>
  <c r="L257" i="13"/>
  <c r="M257" i="13"/>
  <c r="Y257" i="13"/>
  <c r="L258" i="13"/>
  <c r="M258" i="13"/>
  <c r="Y258" i="13"/>
  <c r="L259" i="13"/>
  <c r="M259" i="13"/>
  <c r="Y259" i="13"/>
  <c r="L260" i="13"/>
  <c r="M260" i="13"/>
  <c r="Y260" i="13"/>
  <c r="L261" i="13"/>
  <c r="M261" i="13"/>
  <c r="Y261" i="13"/>
  <c r="L262" i="13"/>
  <c r="M262" i="13"/>
  <c r="Y262" i="13"/>
  <c r="L263" i="13"/>
  <c r="M263" i="13"/>
  <c r="Y263" i="13"/>
  <c r="L264" i="13"/>
  <c r="M264" i="13"/>
  <c r="Y264" i="13"/>
  <c r="L265" i="13"/>
  <c r="M265" i="13"/>
  <c r="Y265" i="13"/>
  <c r="L266" i="13"/>
  <c r="M266" i="13"/>
  <c r="Y266" i="13"/>
  <c r="L267" i="13"/>
  <c r="M267" i="13"/>
  <c r="Y267" i="13"/>
  <c r="L268" i="13"/>
  <c r="M268" i="13"/>
  <c r="Y268" i="13"/>
  <c r="L269" i="13"/>
  <c r="M269" i="13"/>
  <c r="Y269" i="13"/>
  <c r="L270" i="13"/>
  <c r="M270" i="13"/>
  <c r="Y270" i="13"/>
  <c r="L271" i="13"/>
  <c r="M271" i="13"/>
  <c r="Y271" i="13"/>
  <c r="L272" i="13"/>
  <c r="M272" i="13"/>
  <c r="Y272" i="13"/>
  <c r="L273" i="13"/>
  <c r="M273" i="13"/>
  <c r="Y273" i="13"/>
  <c r="L274" i="13"/>
  <c r="M274" i="13"/>
  <c r="Y274" i="13"/>
  <c r="L275" i="13"/>
  <c r="M275" i="13"/>
  <c r="Y275" i="13"/>
  <c r="L276" i="13"/>
  <c r="M276" i="13"/>
  <c r="Y276" i="13"/>
  <c r="L277" i="13"/>
  <c r="M277" i="13"/>
  <c r="Y277" i="13"/>
  <c r="L278" i="13"/>
  <c r="M278" i="13"/>
  <c r="Y278" i="13"/>
  <c r="L279" i="13"/>
  <c r="M279" i="13"/>
  <c r="Y279" i="13"/>
  <c r="L280" i="13"/>
  <c r="M280" i="13"/>
  <c r="Y280" i="13"/>
  <c r="L281" i="13"/>
  <c r="M281" i="13"/>
  <c r="Y281" i="13"/>
  <c r="L282" i="13"/>
  <c r="M282" i="13"/>
  <c r="Y282" i="13"/>
  <c r="L283" i="13"/>
  <c r="M283" i="13"/>
  <c r="Y283" i="13"/>
  <c r="L284" i="13"/>
  <c r="M284" i="13"/>
  <c r="Y284" i="13"/>
  <c r="L285" i="13"/>
  <c r="M285" i="13"/>
  <c r="Y285" i="13"/>
  <c r="L286" i="13"/>
  <c r="M286" i="13"/>
  <c r="Y286" i="13"/>
  <c r="L287" i="13"/>
  <c r="M287" i="13"/>
  <c r="Y287" i="13"/>
  <c r="L288" i="13"/>
  <c r="M288" i="13"/>
  <c r="Y288" i="13"/>
  <c r="L289" i="13"/>
  <c r="M289" i="13"/>
  <c r="Y289" i="13"/>
  <c r="L290" i="13"/>
  <c r="M290" i="13"/>
  <c r="Y290" i="13"/>
  <c r="L291" i="13"/>
  <c r="M291" i="13"/>
  <c r="Y291" i="13"/>
  <c r="L292" i="13"/>
  <c r="M292" i="13"/>
  <c r="Y292" i="13"/>
  <c r="L293" i="13"/>
  <c r="M293" i="13"/>
  <c r="Y293" i="13"/>
  <c r="L294" i="13"/>
  <c r="M294" i="13"/>
  <c r="Y294" i="13"/>
  <c r="L295" i="13"/>
  <c r="M295" i="13"/>
  <c r="Y295" i="13"/>
  <c r="L296" i="13"/>
  <c r="M296" i="13"/>
  <c r="Y296" i="13"/>
  <c r="L297" i="13"/>
  <c r="M297" i="13"/>
  <c r="Y297" i="13"/>
  <c r="L298" i="13"/>
  <c r="M298" i="13"/>
  <c r="Y298" i="13"/>
  <c r="L299" i="13"/>
  <c r="M299" i="13"/>
  <c r="Y299" i="13"/>
  <c r="L300" i="13"/>
  <c r="M300" i="13"/>
  <c r="Y300" i="13"/>
  <c r="L301" i="13"/>
  <c r="M301" i="13"/>
  <c r="Y301" i="13"/>
  <c r="L302" i="13"/>
  <c r="M302" i="13"/>
  <c r="Y302" i="13"/>
  <c r="L303" i="13"/>
  <c r="M303" i="13"/>
  <c r="Y303" i="13"/>
  <c r="L304" i="13"/>
  <c r="M304" i="13"/>
  <c r="Y304" i="13"/>
  <c r="L305" i="13"/>
  <c r="M305" i="13"/>
  <c r="Y305" i="13"/>
  <c r="L306" i="13"/>
  <c r="M306" i="13"/>
  <c r="Y306" i="13"/>
  <c r="L307" i="13"/>
  <c r="M307" i="13"/>
  <c r="Y307" i="13"/>
  <c r="L308" i="13"/>
  <c r="M308" i="13"/>
  <c r="Y308" i="13"/>
  <c r="L309" i="13"/>
  <c r="M309" i="13"/>
  <c r="Y309" i="13"/>
  <c r="L310" i="13"/>
  <c r="M310" i="13"/>
  <c r="Y310" i="13"/>
  <c r="L311" i="13"/>
  <c r="M311" i="13"/>
  <c r="Y311" i="13"/>
  <c r="L312" i="13"/>
  <c r="M312" i="13"/>
  <c r="Y312" i="13"/>
  <c r="L313" i="13"/>
  <c r="M313" i="13"/>
  <c r="Y313" i="13"/>
  <c r="L314" i="13"/>
  <c r="M314" i="13"/>
  <c r="Y314" i="13"/>
  <c r="L315" i="13"/>
  <c r="M315" i="13"/>
  <c r="Y315" i="13"/>
  <c r="L316" i="13"/>
  <c r="M316" i="13"/>
  <c r="Y316" i="13"/>
  <c r="L317" i="13"/>
  <c r="M317" i="13"/>
  <c r="Y317" i="13"/>
  <c r="L318" i="13"/>
  <c r="M318" i="13"/>
  <c r="Y318" i="13"/>
  <c r="L319" i="13"/>
  <c r="M319" i="13"/>
  <c r="Y319" i="13"/>
  <c r="L320" i="13"/>
  <c r="M320" i="13"/>
  <c r="Y320" i="13"/>
  <c r="L321" i="13"/>
  <c r="M321" i="13"/>
  <c r="Y321" i="13"/>
  <c r="L322" i="13"/>
  <c r="M322" i="13"/>
  <c r="Y322" i="13"/>
  <c r="L323" i="13"/>
  <c r="M323" i="13"/>
  <c r="Y323" i="13"/>
  <c r="L324" i="13"/>
  <c r="M324" i="13"/>
  <c r="Y324" i="13"/>
  <c r="L325" i="13"/>
  <c r="M325" i="13"/>
  <c r="Y325" i="13"/>
  <c r="L326" i="13"/>
  <c r="M326" i="13"/>
  <c r="Y326" i="13"/>
  <c r="L327" i="13"/>
  <c r="M327" i="13"/>
  <c r="Y327" i="13"/>
  <c r="L328" i="13"/>
  <c r="M328" i="13"/>
  <c r="Y328" i="13"/>
  <c r="L329" i="13"/>
  <c r="M329" i="13"/>
  <c r="Y329" i="13"/>
  <c r="L330" i="13"/>
  <c r="M330" i="13"/>
  <c r="Y330" i="13"/>
  <c r="L331" i="13"/>
  <c r="M331" i="13"/>
  <c r="Y331" i="13"/>
  <c r="L332" i="13"/>
  <c r="M332" i="13"/>
  <c r="Y332" i="13"/>
  <c r="L333" i="13"/>
  <c r="M333" i="13"/>
  <c r="Y333" i="13"/>
  <c r="L334" i="13"/>
  <c r="M334" i="13"/>
  <c r="Y334" i="13"/>
  <c r="L335" i="13"/>
  <c r="M335" i="13"/>
  <c r="Y335" i="13"/>
  <c r="L336" i="13"/>
  <c r="M336" i="13"/>
  <c r="Y336" i="13"/>
  <c r="L337" i="13"/>
  <c r="M337" i="13"/>
  <c r="Y337" i="13"/>
  <c r="L338" i="13"/>
  <c r="M338" i="13"/>
  <c r="Y338" i="13"/>
  <c r="L339" i="13"/>
  <c r="M339" i="13"/>
  <c r="Y339" i="13"/>
  <c r="L340" i="13"/>
  <c r="M340" i="13"/>
  <c r="Y340" i="13"/>
  <c r="L341" i="13"/>
  <c r="M341" i="13"/>
  <c r="Y341" i="13"/>
  <c r="L342" i="13"/>
  <c r="M342" i="13"/>
  <c r="Y342" i="13"/>
  <c r="L343" i="13"/>
  <c r="M343" i="13"/>
  <c r="Y343" i="13"/>
  <c r="L344" i="13"/>
  <c r="M344" i="13"/>
  <c r="Y344" i="13"/>
  <c r="L345" i="13"/>
  <c r="M345" i="13"/>
  <c r="Y345" i="13"/>
  <c r="L346" i="13"/>
  <c r="M346" i="13"/>
  <c r="Y346" i="13"/>
  <c r="L347" i="13"/>
  <c r="M347" i="13"/>
  <c r="Y347" i="13"/>
  <c r="L348" i="13"/>
  <c r="M348" i="13"/>
  <c r="Y348" i="13"/>
  <c r="L349" i="13"/>
  <c r="M349" i="13"/>
  <c r="Y349" i="13"/>
  <c r="L350" i="13"/>
  <c r="M350" i="13"/>
  <c r="Y350" i="13"/>
  <c r="L351" i="13"/>
  <c r="M351" i="13"/>
  <c r="Y351" i="13"/>
  <c r="L352" i="13"/>
  <c r="M352" i="13"/>
  <c r="Y352" i="13"/>
  <c r="L353" i="13"/>
  <c r="M353" i="13"/>
  <c r="Y353" i="13"/>
  <c r="L354" i="13"/>
  <c r="M354" i="13"/>
  <c r="Y354" i="13"/>
  <c r="L355" i="13"/>
  <c r="M355" i="13"/>
  <c r="Y355" i="13"/>
  <c r="L356" i="13"/>
  <c r="M356" i="13"/>
  <c r="Y356" i="13"/>
  <c r="L357" i="13"/>
  <c r="M357" i="13"/>
  <c r="Y357" i="13"/>
  <c r="L358" i="13"/>
  <c r="M358" i="13"/>
  <c r="Y358" i="13"/>
  <c r="L359" i="13"/>
  <c r="M359" i="13"/>
  <c r="Y359" i="13"/>
  <c r="L360" i="13"/>
  <c r="M360" i="13"/>
  <c r="Y360" i="13"/>
  <c r="L361" i="13"/>
  <c r="M361" i="13"/>
  <c r="Y361" i="13"/>
  <c r="L362" i="13"/>
  <c r="M362" i="13"/>
  <c r="Y362" i="13"/>
  <c r="L363" i="13"/>
  <c r="M363" i="13"/>
  <c r="Y363" i="13"/>
  <c r="L364" i="13"/>
  <c r="M364" i="13"/>
  <c r="Y364" i="13"/>
  <c r="L365" i="13"/>
  <c r="M365" i="13"/>
  <c r="Y365" i="13"/>
  <c r="L366" i="13"/>
  <c r="M366" i="13"/>
  <c r="Y366" i="13"/>
  <c r="L367" i="13"/>
  <c r="M367" i="13"/>
  <c r="Y367" i="13"/>
  <c r="L368" i="13"/>
  <c r="M368" i="13"/>
  <c r="Y368" i="13"/>
  <c r="L369" i="13"/>
  <c r="M369" i="13"/>
  <c r="Y369" i="13"/>
  <c r="L370" i="13"/>
  <c r="M370" i="13"/>
  <c r="Y370" i="13"/>
  <c r="L371" i="13"/>
  <c r="M371" i="13"/>
  <c r="Y371" i="13"/>
  <c r="L372" i="13"/>
  <c r="M372" i="13"/>
  <c r="Y372" i="13"/>
  <c r="L373" i="13"/>
  <c r="M373" i="13"/>
  <c r="Y373" i="13"/>
  <c r="L374" i="13"/>
  <c r="M374" i="13"/>
  <c r="Y374" i="13"/>
  <c r="L375" i="13"/>
  <c r="M375" i="13"/>
  <c r="Y375" i="13"/>
  <c r="L376" i="13"/>
  <c r="M376" i="13"/>
  <c r="Y376" i="13"/>
  <c r="L377" i="13"/>
  <c r="M377" i="13"/>
  <c r="Y377" i="13"/>
  <c r="L378" i="13"/>
  <c r="M378" i="13"/>
  <c r="Y378" i="13"/>
  <c r="L379" i="13"/>
  <c r="M379" i="13"/>
  <c r="Y379" i="13"/>
  <c r="L380" i="13"/>
  <c r="M380" i="13"/>
  <c r="Y380" i="13"/>
  <c r="L381" i="13"/>
  <c r="M381" i="13"/>
  <c r="Y381" i="13"/>
  <c r="L382" i="13"/>
  <c r="M382" i="13"/>
  <c r="Y382" i="13"/>
  <c r="L383" i="13"/>
  <c r="M383" i="13"/>
  <c r="Y383" i="13"/>
  <c r="L384" i="13"/>
  <c r="M384" i="13"/>
  <c r="Y384" i="13"/>
  <c r="L385" i="13"/>
  <c r="M385" i="13"/>
  <c r="Y385" i="13"/>
  <c r="L386" i="13"/>
  <c r="M386" i="13"/>
  <c r="Y386" i="13"/>
  <c r="L387" i="13"/>
  <c r="M387" i="13"/>
  <c r="Y387" i="13"/>
  <c r="L388" i="13"/>
  <c r="M388" i="13"/>
  <c r="Y388" i="13"/>
  <c r="L389" i="13"/>
  <c r="M389" i="13"/>
  <c r="Y389" i="13"/>
  <c r="L390" i="13"/>
  <c r="M390" i="13"/>
  <c r="Y390" i="13"/>
  <c r="L391" i="13"/>
  <c r="M391" i="13"/>
  <c r="Y391" i="13"/>
  <c r="L392" i="13"/>
  <c r="M392" i="13"/>
  <c r="Y392" i="13"/>
  <c r="L393" i="13"/>
  <c r="M393" i="13"/>
  <c r="Y393" i="13"/>
  <c r="L394" i="13"/>
  <c r="M394" i="13"/>
  <c r="Y394" i="13"/>
  <c r="L395" i="13"/>
  <c r="M395" i="13"/>
  <c r="Y395" i="13"/>
  <c r="L396" i="13"/>
  <c r="M396" i="13"/>
  <c r="Y396" i="13"/>
  <c r="L397" i="13"/>
  <c r="M397" i="13"/>
  <c r="Y397" i="13"/>
  <c r="L398" i="13"/>
  <c r="M398" i="13"/>
  <c r="Y398" i="13"/>
  <c r="L399" i="13"/>
  <c r="M399" i="13"/>
  <c r="Y399" i="13"/>
  <c r="L400" i="13"/>
  <c r="M400" i="13"/>
  <c r="Y400" i="13"/>
  <c r="L401" i="13"/>
  <c r="M401" i="13"/>
  <c r="Y401" i="13"/>
  <c r="L402" i="13"/>
  <c r="M402" i="13"/>
  <c r="Y402" i="13"/>
  <c r="L403" i="13"/>
  <c r="M403" i="13"/>
  <c r="Y403" i="13"/>
  <c r="L404" i="13"/>
  <c r="M404" i="13"/>
  <c r="Y404" i="13"/>
  <c r="L405" i="13"/>
  <c r="M405" i="13"/>
  <c r="Y405" i="13"/>
  <c r="L406" i="13"/>
  <c r="M406" i="13"/>
  <c r="Y406" i="13"/>
  <c r="L407" i="13"/>
  <c r="M407" i="13"/>
  <c r="Y407" i="13"/>
  <c r="L408" i="13"/>
  <c r="M408" i="13"/>
  <c r="Y408" i="13"/>
  <c r="L409" i="13"/>
  <c r="M409" i="13"/>
  <c r="Y409" i="13"/>
  <c r="L410" i="13"/>
  <c r="M410" i="13"/>
  <c r="Y410" i="13"/>
  <c r="L411" i="13"/>
  <c r="M411" i="13"/>
  <c r="Y411" i="13"/>
  <c r="L412" i="13"/>
  <c r="M412" i="13"/>
  <c r="Y412" i="13"/>
  <c r="L413" i="13"/>
  <c r="M413" i="13"/>
  <c r="Y413" i="13"/>
  <c r="L414" i="13"/>
  <c r="M414" i="13"/>
  <c r="Y414" i="13"/>
  <c r="L415" i="13"/>
  <c r="M415" i="13"/>
  <c r="Y415" i="13"/>
  <c r="L416" i="13"/>
  <c r="M416" i="13"/>
  <c r="Y416" i="13"/>
  <c r="L417" i="13"/>
  <c r="M417" i="13"/>
  <c r="Y417" i="13"/>
  <c r="L418" i="13"/>
  <c r="M418" i="13"/>
  <c r="Y418" i="13"/>
  <c r="L419" i="13"/>
  <c r="M419" i="13"/>
  <c r="Y419" i="13"/>
  <c r="L420" i="13"/>
  <c r="M420" i="13"/>
  <c r="Y420" i="13"/>
  <c r="L421" i="13"/>
  <c r="M421" i="13"/>
  <c r="Y421" i="13"/>
  <c r="L422" i="13"/>
  <c r="M422" i="13"/>
  <c r="Y422" i="13"/>
  <c r="L423" i="13"/>
  <c r="M423" i="13"/>
  <c r="Y423" i="13"/>
  <c r="L424" i="13"/>
  <c r="M424" i="13"/>
  <c r="Y424" i="13"/>
  <c r="L425" i="13"/>
  <c r="M425" i="13"/>
  <c r="Y425" i="13"/>
  <c r="L426" i="13"/>
  <c r="M426" i="13"/>
  <c r="Y426" i="13"/>
  <c r="L427" i="13"/>
  <c r="M427" i="13"/>
  <c r="Y427" i="13"/>
  <c r="L428" i="13"/>
  <c r="M428" i="13"/>
  <c r="Y428" i="13"/>
  <c r="L429" i="13"/>
  <c r="M429" i="13"/>
  <c r="Y429" i="13"/>
  <c r="L430" i="13"/>
  <c r="M430" i="13"/>
  <c r="Y430" i="13"/>
  <c r="L431" i="13"/>
  <c r="M431" i="13"/>
  <c r="Y431" i="13"/>
  <c r="L432" i="13"/>
  <c r="M432" i="13"/>
  <c r="Y432" i="13"/>
  <c r="L433" i="13"/>
  <c r="M433" i="13"/>
  <c r="Y433" i="13"/>
  <c r="L434" i="13"/>
  <c r="M434" i="13"/>
  <c r="Y434" i="13"/>
  <c r="L435" i="13"/>
  <c r="M435" i="13"/>
  <c r="Y435" i="13"/>
  <c r="L436" i="13"/>
  <c r="M436" i="13"/>
  <c r="Y436" i="13"/>
  <c r="L437" i="13"/>
  <c r="M437" i="13"/>
  <c r="Y437" i="13"/>
  <c r="L438" i="13"/>
  <c r="M438" i="13"/>
  <c r="Y438" i="13"/>
  <c r="L439" i="13"/>
  <c r="M439" i="13"/>
  <c r="Y439" i="13"/>
  <c r="L440" i="13"/>
  <c r="M440" i="13"/>
  <c r="Y440" i="13"/>
  <c r="L441" i="13"/>
  <c r="M441" i="13"/>
  <c r="Y441" i="13"/>
  <c r="L442" i="13"/>
  <c r="M442" i="13"/>
  <c r="Y442" i="13"/>
  <c r="L443" i="13"/>
  <c r="M443" i="13"/>
  <c r="Y443" i="13"/>
  <c r="L444" i="13"/>
  <c r="M444" i="13"/>
  <c r="Y444" i="13"/>
  <c r="L445" i="13"/>
  <c r="M445" i="13"/>
  <c r="Y445" i="13"/>
  <c r="L446" i="13"/>
  <c r="M446" i="13"/>
  <c r="Y446" i="13"/>
  <c r="L447" i="13"/>
  <c r="M447" i="13"/>
  <c r="Y447" i="13"/>
  <c r="L448" i="13"/>
  <c r="M448" i="13"/>
  <c r="Y448" i="13"/>
  <c r="L449" i="13"/>
  <c r="M449" i="13"/>
  <c r="Y449" i="13"/>
  <c r="L450" i="13"/>
  <c r="M450" i="13"/>
  <c r="Y450" i="13"/>
  <c r="L451" i="13"/>
  <c r="M451" i="13"/>
  <c r="Y451" i="13"/>
  <c r="L452" i="13"/>
  <c r="M452" i="13"/>
  <c r="Y452" i="13"/>
  <c r="L453" i="13"/>
  <c r="M453" i="13"/>
  <c r="Y453" i="13"/>
  <c r="L454" i="13"/>
  <c r="M454" i="13"/>
  <c r="Y454" i="13"/>
  <c r="L455" i="13"/>
  <c r="M455" i="13"/>
  <c r="Y455" i="13"/>
  <c r="L456" i="13"/>
  <c r="M456" i="13"/>
  <c r="Y456" i="13"/>
  <c r="L457" i="13"/>
  <c r="M457" i="13"/>
  <c r="Y457" i="13"/>
  <c r="L458" i="13"/>
  <c r="M458" i="13"/>
  <c r="Y458" i="13"/>
  <c r="L459" i="13"/>
  <c r="M459" i="13"/>
  <c r="Y459" i="13"/>
  <c r="L460" i="13"/>
  <c r="M460" i="13"/>
  <c r="Y460" i="13"/>
  <c r="L461" i="13"/>
  <c r="M461" i="13"/>
  <c r="Y461" i="13"/>
  <c r="L462" i="13"/>
  <c r="M462" i="13"/>
  <c r="Y462" i="13"/>
  <c r="L463" i="13"/>
  <c r="M463" i="13"/>
  <c r="Y463" i="13"/>
  <c r="L464" i="13"/>
  <c r="M464" i="13"/>
  <c r="Y464" i="13"/>
  <c r="L465" i="13"/>
  <c r="M465" i="13"/>
  <c r="Y465" i="13"/>
  <c r="L466" i="13"/>
  <c r="M466" i="13"/>
  <c r="Y466" i="13"/>
  <c r="L467" i="13"/>
  <c r="M467" i="13"/>
  <c r="Y467" i="13"/>
  <c r="L468" i="13"/>
  <c r="M468" i="13"/>
  <c r="Y468" i="13"/>
  <c r="L469" i="13"/>
  <c r="M469" i="13"/>
  <c r="Y469" i="13"/>
  <c r="L470" i="13"/>
  <c r="M470" i="13"/>
  <c r="Y470" i="13"/>
  <c r="L471" i="13"/>
  <c r="M471" i="13"/>
  <c r="Y471" i="13"/>
  <c r="L472" i="13"/>
  <c r="M472" i="13"/>
  <c r="Y472" i="13"/>
  <c r="L473" i="13"/>
  <c r="M473" i="13"/>
  <c r="Y473" i="13"/>
  <c r="L474" i="13"/>
  <c r="M474" i="13"/>
  <c r="Y474" i="13"/>
  <c r="L475" i="13"/>
  <c r="M475" i="13"/>
  <c r="Y475" i="13"/>
  <c r="L476" i="13"/>
  <c r="M476" i="13"/>
  <c r="Y476" i="13"/>
  <c r="L477" i="13"/>
  <c r="M477" i="13"/>
  <c r="Y477" i="13"/>
  <c r="L478" i="13"/>
  <c r="M478" i="13"/>
  <c r="Y478" i="13"/>
  <c r="L479" i="13"/>
  <c r="M479" i="13"/>
  <c r="Y479" i="13"/>
  <c r="L480" i="13"/>
  <c r="M480" i="13"/>
  <c r="Y480" i="13"/>
  <c r="L481" i="13"/>
  <c r="M481" i="13"/>
  <c r="Y481" i="13"/>
  <c r="L482" i="13"/>
  <c r="M482" i="13"/>
  <c r="Y482" i="13"/>
  <c r="L483" i="13"/>
  <c r="M483" i="13"/>
  <c r="Y483" i="13"/>
  <c r="L484" i="13"/>
  <c r="M484" i="13"/>
  <c r="Y484" i="13"/>
  <c r="L485" i="13"/>
  <c r="M485" i="13"/>
  <c r="Y485" i="13"/>
  <c r="L486" i="13"/>
  <c r="M486" i="13"/>
  <c r="Y486" i="13"/>
  <c r="L487" i="13"/>
  <c r="M487" i="13"/>
  <c r="Y487" i="13"/>
  <c r="L488" i="13"/>
  <c r="M488" i="13"/>
  <c r="Y488" i="13"/>
  <c r="L489" i="13"/>
  <c r="M489" i="13"/>
  <c r="Y489" i="13"/>
  <c r="L490" i="13"/>
  <c r="M490" i="13"/>
  <c r="Y490" i="13"/>
  <c r="L491" i="13"/>
  <c r="M491" i="13"/>
  <c r="Y491" i="13"/>
  <c r="L492" i="13"/>
  <c r="M492" i="13"/>
  <c r="Y492" i="13"/>
  <c r="L493" i="13"/>
  <c r="M493" i="13"/>
  <c r="Y493" i="13"/>
  <c r="L494" i="13"/>
  <c r="M494" i="13"/>
  <c r="Y494" i="13"/>
  <c r="L495" i="13"/>
  <c r="M495" i="13"/>
  <c r="Y495" i="13"/>
  <c r="L496" i="13"/>
  <c r="M496" i="13"/>
  <c r="Y496" i="13"/>
  <c r="L497" i="13"/>
  <c r="M497" i="13"/>
  <c r="Y497" i="13"/>
  <c r="L498" i="13"/>
  <c r="M498" i="13"/>
  <c r="Y498" i="13"/>
  <c r="L499" i="13"/>
  <c r="M499" i="13"/>
  <c r="Y499" i="13"/>
  <c r="L500" i="13"/>
  <c r="M500" i="13"/>
  <c r="Y500" i="13"/>
  <c r="L501" i="13"/>
  <c r="M501" i="13"/>
  <c r="Y501" i="13"/>
  <c r="L502" i="13"/>
  <c r="M502" i="13"/>
  <c r="Y502" i="13"/>
  <c r="L503" i="13"/>
  <c r="M503" i="13"/>
  <c r="Y503" i="13"/>
  <c r="L504" i="13"/>
  <c r="M504" i="13"/>
  <c r="Y504" i="13"/>
  <c r="L505" i="13"/>
  <c r="M505" i="13"/>
  <c r="Y505" i="13"/>
  <c r="L506" i="13"/>
  <c r="M506" i="13"/>
  <c r="Y506" i="13"/>
  <c r="L507" i="13"/>
  <c r="M507" i="13"/>
  <c r="Y507" i="13"/>
  <c r="L508" i="13"/>
  <c r="M508" i="13"/>
  <c r="Y508" i="13"/>
  <c r="L509" i="13"/>
  <c r="M509" i="13"/>
  <c r="Y509" i="13"/>
  <c r="L510" i="13"/>
  <c r="M510" i="13"/>
  <c r="Y510" i="13"/>
  <c r="L511" i="13"/>
  <c r="M511" i="13"/>
  <c r="Y511" i="13"/>
  <c r="L512" i="13"/>
  <c r="M512" i="13"/>
  <c r="Y512" i="13"/>
  <c r="L513" i="13"/>
  <c r="M513" i="13"/>
  <c r="Y513" i="13"/>
  <c r="L514" i="13"/>
  <c r="M514" i="13"/>
  <c r="Y514" i="13"/>
  <c r="L515" i="13"/>
  <c r="M515" i="13"/>
  <c r="Y515" i="13"/>
  <c r="L516" i="13"/>
  <c r="M516" i="13"/>
  <c r="Y516" i="13"/>
  <c r="L517" i="13"/>
  <c r="M517" i="13"/>
  <c r="Y517" i="13"/>
  <c r="L518" i="13"/>
  <c r="M518" i="13"/>
  <c r="Y518" i="13"/>
  <c r="L519" i="13"/>
  <c r="M519" i="13"/>
  <c r="Y519" i="13"/>
  <c r="L520" i="13"/>
  <c r="M520" i="13"/>
  <c r="Y520" i="13"/>
  <c r="L521" i="13"/>
  <c r="M521" i="13"/>
  <c r="Y521" i="13"/>
  <c r="L522" i="13"/>
  <c r="M522" i="13"/>
  <c r="Y522" i="13"/>
  <c r="L523" i="13"/>
  <c r="M523" i="13"/>
  <c r="Y523" i="13"/>
  <c r="L524" i="13"/>
  <c r="M524" i="13"/>
  <c r="Y524" i="13"/>
  <c r="L525" i="13"/>
  <c r="M525" i="13"/>
  <c r="Y525" i="13"/>
  <c r="L526" i="13"/>
  <c r="M526" i="13"/>
  <c r="Y526" i="13"/>
  <c r="L527" i="13"/>
  <c r="M527" i="13"/>
  <c r="Y527" i="13"/>
  <c r="L528" i="13"/>
  <c r="M528" i="13"/>
  <c r="Y528" i="13"/>
  <c r="L529" i="13"/>
  <c r="M529" i="13"/>
  <c r="Y529" i="13"/>
  <c r="L530" i="13"/>
  <c r="M530" i="13"/>
  <c r="Y530" i="13"/>
  <c r="L531" i="13"/>
  <c r="M531" i="13"/>
  <c r="Y531" i="13"/>
  <c r="L532" i="13"/>
  <c r="M532" i="13"/>
  <c r="Y532" i="13"/>
  <c r="L533" i="13"/>
  <c r="M533" i="13"/>
  <c r="Y533" i="13"/>
  <c r="Y534" i="13"/>
  <c r="X2" i="13"/>
  <c r="X3" i="13"/>
  <c r="X4" i="13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X254" i="13"/>
  <c r="X255" i="13"/>
  <c r="X256" i="13"/>
  <c r="X257" i="13"/>
  <c r="X258" i="13"/>
  <c r="X259" i="13"/>
  <c r="X260" i="13"/>
  <c r="X261" i="13"/>
  <c r="X262" i="13"/>
  <c r="X263" i="13"/>
  <c r="X264" i="13"/>
  <c r="X265" i="13"/>
  <c r="X266" i="13"/>
  <c r="X267" i="13"/>
  <c r="X268" i="13"/>
  <c r="X269" i="13"/>
  <c r="X270" i="13"/>
  <c r="X271" i="13"/>
  <c r="X272" i="13"/>
  <c r="X273" i="13"/>
  <c r="X274" i="13"/>
  <c r="X275" i="13"/>
  <c r="X276" i="13"/>
  <c r="X277" i="13"/>
  <c r="X278" i="13"/>
  <c r="X279" i="13"/>
  <c r="X280" i="13"/>
  <c r="X281" i="13"/>
  <c r="X282" i="13"/>
  <c r="X283" i="13"/>
  <c r="X284" i="13"/>
  <c r="X285" i="13"/>
  <c r="X286" i="13"/>
  <c r="X287" i="13"/>
  <c r="X288" i="13"/>
  <c r="X289" i="13"/>
  <c r="X290" i="13"/>
  <c r="X291" i="13"/>
  <c r="X292" i="13"/>
  <c r="X293" i="13"/>
  <c r="X294" i="13"/>
  <c r="X295" i="13"/>
  <c r="X296" i="13"/>
  <c r="X297" i="13"/>
  <c r="X298" i="13"/>
  <c r="X299" i="13"/>
  <c r="X300" i="13"/>
  <c r="X301" i="13"/>
  <c r="X302" i="13"/>
  <c r="X303" i="13"/>
  <c r="X304" i="13"/>
  <c r="X305" i="13"/>
  <c r="X306" i="13"/>
  <c r="X307" i="13"/>
  <c r="X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X327" i="13"/>
  <c r="X328" i="13"/>
  <c r="X329" i="13"/>
  <c r="X330" i="13"/>
  <c r="X331" i="13"/>
  <c r="X332" i="13"/>
  <c r="X333" i="13"/>
  <c r="X334" i="13"/>
  <c r="X335" i="13"/>
  <c r="X336" i="13"/>
  <c r="X337" i="13"/>
  <c r="X338" i="13"/>
  <c r="X339" i="13"/>
  <c r="X340" i="13"/>
  <c r="X341" i="13"/>
  <c r="X342" i="13"/>
  <c r="X343" i="13"/>
  <c r="X344" i="13"/>
  <c r="X345" i="13"/>
  <c r="X346" i="13"/>
  <c r="X347" i="13"/>
  <c r="X348" i="13"/>
  <c r="X349" i="13"/>
  <c r="X350" i="13"/>
  <c r="X351" i="13"/>
  <c r="X352" i="13"/>
  <c r="X353" i="13"/>
  <c r="X354" i="13"/>
  <c r="X355" i="13"/>
  <c r="X356" i="13"/>
  <c r="X357" i="13"/>
  <c r="X358" i="13"/>
  <c r="X359" i="13"/>
  <c r="X360" i="13"/>
  <c r="X361" i="13"/>
  <c r="X362" i="13"/>
  <c r="X363" i="13"/>
  <c r="X364" i="13"/>
  <c r="X365" i="13"/>
  <c r="X366" i="13"/>
  <c r="X367" i="13"/>
  <c r="X368" i="13"/>
  <c r="X369" i="13"/>
  <c r="X370" i="13"/>
  <c r="X371" i="13"/>
  <c r="X372" i="13"/>
  <c r="X373" i="13"/>
  <c r="X374" i="13"/>
  <c r="X375" i="13"/>
  <c r="X376" i="13"/>
  <c r="X377" i="13"/>
  <c r="X378" i="13"/>
  <c r="X379" i="13"/>
  <c r="X380" i="13"/>
  <c r="X381" i="13"/>
  <c r="X382" i="13"/>
  <c r="X383" i="13"/>
  <c r="X384" i="13"/>
  <c r="X385" i="13"/>
  <c r="X386" i="13"/>
  <c r="X387" i="13"/>
  <c r="X388" i="13"/>
  <c r="X389" i="13"/>
  <c r="X390" i="13"/>
  <c r="X391" i="13"/>
  <c r="X392" i="13"/>
  <c r="X393" i="13"/>
  <c r="X394" i="13"/>
  <c r="X395" i="13"/>
  <c r="X396" i="13"/>
  <c r="X397" i="13"/>
  <c r="X398" i="13"/>
  <c r="X399" i="13"/>
  <c r="X400" i="13"/>
  <c r="X401" i="13"/>
  <c r="X402" i="13"/>
  <c r="X403" i="13"/>
  <c r="X404" i="13"/>
  <c r="X405" i="13"/>
  <c r="X406" i="13"/>
  <c r="X407" i="13"/>
  <c r="X408" i="13"/>
  <c r="X409" i="13"/>
  <c r="X410" i="13"/>
  <c r="X411" i="13"/>
  <c r="X412" i="13"/>
  <c r="X413" i="13"/>
  <c r="X414" i="13"/>
  <c r="X415" i="13"/>
  <c r="X416" i="13"/>
  <c r="X417" i="13"/>
  <c r="X418" i="13"/>
  <c r="X419" i="13"/>
  <c r="X420" i="13"/>
  <c r="X421" i="13"/>
  <c r="X422" i="13"/>
  <c r="X423" i="13"/>
  <c r="X424" i="13"/>
  <c r="X425" i="13"/>
  <c r="X426" i="13"/>
  <c r="X427" i="13"/>
  <c r="X428" i="13"/>
  <c r="X429" i="13"/>
  <c r="X430" i="13"/>
  <c r="X431" i="13"/>
  <c r="X432" i="13"/>
  <c r="X433" i="13"/>
  <c r="X434" i="13"/>
  <c r="X435" i="13"/>
  <c r="X436" i="13"/>
  <c r="X437" i="13"/>
  <c r="X438" i="13"/>
  <c r="X439" i="13"/>
  <c r="X440" i="13"/>
  <c r="X441" i="13"/>
  <c r="X442" i="13"/>
  <c r="X443" i="13"/>
  <c r="X444" i="13"/>
  <c r="X445" i="13"/>
  <c r="X446" i="13"/>
  <c r="X447" i="13"/>
  <c r="X448" i="13"/>
  <c r="X449" i="13"/>
  <c r="X450" i="13"/>
  <c r="X451" i="13"/>
  <c r="X452" i="13"/>
  <c r="X453" i="13"/>
  <c r="X454" i="13"/>
  <c r="X455" i="13"/>
  <c r="X456" i="13"/>
  <c r="X457" i="13"/>
  <c r="X458" i="13"/>
  <c r="X459" i="13"/>
  <c r="X460" i="13"/>
  <c r="X461" i="13"/>
  <c r="X462" i="13"/>
  <c r="X463" i="13"/>
  <c r="X464" i="13"/>
  <c r="X465" i="13"/>
  <c r="X466" i="13"/>
  <c r="X467" i="13"/>
  <c r="X468" i="13"/>
  <c r="X469" i="13"/>
  <c r="X470" i="13"/>
  <c r="X471" i="13"/>
  <c r="X472" i="13"/>
  <c r="X473" i="13"/>
  <c r="X474" i="13"/>
  <c r="X475" i="13"/>
  <c r="X476" i="13"/>
  <c r="X477" i="13"/>
  <c r="X478" i="13"/>
  <c r="X479" i="13"/>
  <c r="X480" i="13"/>
  <c r="X481" i="13"/>
  <c r="X482" i="13"/>
  <c r="X483" i="13"/>
  <c r="X484" i="13"/>
  <c r="X485" i="13"/>
  <c r="X486" i="13"/>
  <c r="X487" i="13"/>
  <c r="X488" i="13"/>
  <c r="X489" i="13"/>
  <c r="X490" i="13"/>
  <c r="X491" i="13"/>
  <c r="X492" i="13"/>
  <c r="X493" i="13"/>
  <c r="X494" i="13"/>
  <c r="X495" i="13"/>
  <c r="X496" i="13"/>
  <c r="X497" i="13"/>
  <c r="X498" i="13"/>
  <c r="X499" i="13"/>
  <c r="X500" i="13"/>
  <c r="X501" i="13"/>
  <c r="X502" i="13"/>
  <c r="X503" i="13"/>
  <c r="X504" i="13"/>
  <c r="X505" i="13"/>
  <c r="X506" i="13"/>
  <c r="X507" i="13"/>
  <c r="X508" i="13"/>
  <c r="X509" i="13"/>
  <c r="X510" i="13"/>
  <c r="X511" i="13"/>
  <c r="X512" i="13"/>
  <c r="X513" i="13"/>
  <c r="X514" i="13"/>
  <c r="X515" i="13"/>
  <c r="X516" i="13"/>
  <c r="X517" i="13"/>
  <c r="X518" i="13"/>
  <c r="X519" i="13"/>
  <c r="X520" i="13"/>
  <c r="X521" i="13"/>
  <c r="X522" i="13"/>
  <c r="X523" i="13"/>
  <c r="X524" i="13"/>
  <c r="X525" i="13"/>
  <c r="X526" i="13"/>
  <c r="X527" i="13"/>
  <c r="X528" i="13"/>
  <c r="X529" i="13"/>
  <c r="X530" i="13"/>
  <c r="X531" i="13"/>
  <c r="X532" i="13"/>
  <c r="X533" i="13"/>
  <c r="X534" i="13"/>
  <c r="L2" i="12"/>
  <c r="M2" i="12"/>
  <c r="Y2" i="12"/>
  <c r="L3" i="12"/>
  <c r="M3" i="12"/>
  <c r="Y3" i="12"/>
  <c r="L4" i="12"/>
  <c r="M4" i="12"/>
  <c r="Y4" i="12"/>
  <c r="L5" i="12"/>
  <c r="M5" i="12"/>
  <c r="Y5" i="12"/>
  <c r="L6" i="12"/>
  <c r="M6" i="12"/>
  <c r="Y6" i="12"/>
  <c r="L7" i="12"/>
  <c r="M7" i="12"/>
  <c r="Y7" i="12"/>
  <c r="L8" i="12"/>
  <c r="M8" i="12"/>
  <c r="Y8" i="12"/>
  <c r="L9" i="12"/>
  <c r="M9" i="12"/>
  <c r="Y9" i="12"/>
  <c r="L10" i="12"/>
  <c r="M10" i="12"/>
  <c r="Y10" i="12"/>
  <c r="L11" i="12"/>
  <c r="M11" i="12"/>
  <c r="Y11" i="12"/>
  <c r="L12" i="12"/>
  <c r="M12" i="12"/>
  <c r="Y12" i="12"/>
  <c r="L13" i="12"/>
  <c r="M13" i="12"/>
  <c r="Y13" i="12"/>
  <c r="L14" i="12"/>
  <c r="M14" i="12"/>
  <c r="Y14" i="12"/>
  <c r="L15" i="12"/>
  <c r="M15" i="12"/>
  <c r="Y15" i="12"/>
  <c r="L16" i="12"/>
  <c r="M16" i="12"/>
  <c r="Y16" i="12"/>
  <c r="L17" i="12"/>
  <c r="M17" i="12"/>
  <c r="Y17" i="12"/>
  <c r="L18" i="12"/>
  <c r="M18" i="12"/>
  <c r="Y18" i="12"/>
  <c r="L19" i="12"/>
  <c r="M19" i="12"/>
  <c r="Y19" i="12"/>
  <c r="L20" i="12"/>
  <c r="M20" i="12"/>
  <c r="Y20" i="12"/>
  <c r="L21" i="12"/>
  <c r="M21" i="12"/>
  <c r="Y21" i="12"/>
  <c r="L22" i="12"/>
  <c r="M22" i="12"/>
  <c r="Y22" i="12"/>
  <c r="L23" i="12"/>
  <c r="M23" i="12"/>
  <c r="Y23" i="12"/>
  <c r="L24" i="12"/>
  <c r="M24" i="12"/>
  <c r="Y24" i="12"/>
  <c r="L25" i="12"/>
  <c r="M25" i="12"/>
  <c r="Y25" i="12"/>
  <c r="L26" i="12"/>
  <c r="M26" i="12"/>
  <c r="Y26" i="12"/>
  <c r="L27" i="12"/>
  <c r="M27" i="12"/>
  <c r="Y27" i="12"/>
  <c r="L28" i="12"/>
  <c r="M28" i="12"/>
  <c r="Y28" i="12"/>
  <c r="L29" i="12"/>
  <c r="M29" i="12"/>
  <c r="Y29" i="12"/>
  <c r="L30" i="12"/>
  <c r="M30" i="12"/>
  <c r="Y30" i="12"/>
  <c r="L31" i="12"/>
  <c r="M31" i="12"/>
  <c r="Y31" i="12"/>
  <c r="L32" i="12"/>
  <c r="M32" i="12"/>
  <c r="Y32" i="12"/>
  <c r="L33" i="12"/>
  <c r="M33" i="12"/>
  <c r="Y33" i="12"/>
  <c r="L34" i="12"/>
  <c r="M34" i="12"/>
  <c r="Y34" i="12"/>
  <c r="L35" i="12"/>
  <c r="M35" i="12"/>
  <c r="Y35" i="12"/>
  <c r="L36" i="12"/>
  <c r="M36" i="12"/>
  <c r="Y36" i="12"/>
  <c r="L37" i="12"/>
  <c r="M37" i="12"/>
  <c r="Y37" i="12"/>
  <c r="L38" i="12"/>
  <c r="M38" i="12"/>
  <c r="Y38" i="12"/>
  <c r="L39" i="12"/>
  <c r="M39" i="12"/>
  <c r="Y39" i="12"/>
  <c r="L40" i="12"/>
  <c r="M40" i="12"/>
  <c r="Y40" i="12"/>
  <c r="L41" i="12"/>
  <c r="M41" i="12"/>
  <c r="Y41" i="12"/>
  <c r="L42" i="12"/>
  <c r="M42" i="12"/>
  <c r="Y42" i="12"/>
  <c r="L43" i="12"/>
  <c r="M43" i="12"/>
  <c r="Y43" i="12"/>
  <c r="L44" i="12"/>
  <c r="M44" i="12"/>
  <c r="Y44" i="12"/>
  <c r="L45" i="12"/>
  <c r="M45" i="12"/>
  <c r="Y45" i="12"/>
  <c r="L46" i="12"/>
  <c r="M46" i="12"/>
  <c r="Y46" i="12"/>
  <c r="L47" i="12"/>
  <c r="M47" i="12"/>
  <c r="Y47" i="12"/>
  <c r="L48" i="12"/>
  <c r="M48" i="12"/>
  <c r="Y48" i="12"/>
  <c r="L49" i="12"/>
  <c r="M49" i="12"/>
  <c r="Y49" i="12"/>
  <c r="L50" i="12"/>
  <c r="M50" i="12"/>
  <c r="Y50" i="12"/>
  <c r="L51" i="12"/>
  <c r="M51" i="12"/>
  <c r="Y51" i="12"/>
  <c r="L52" i="12"/>
  <c r="M52" i="12"/>
  <c r="Y52" i="12"/>
  <c r="L53" i="12"/>
  <c r="M53" i="12"/>
  <c r="Y53" i="12"/>
  <c r="L54" i="12"/>
  <c r="M54" i="12"/>
  <c r="Y54" i="12"/>
  <c r="L55" i="12"/>
  <c r="M55" i="12"/>
  <c r="Y55" i="12"/>
  <c r="L56" i="12"/>
  <c r="M56" i="12"/>
  <c r="Y56" i="12"/>
  <c r="L57" i="12"/>
  <c r="M57" i="12"/>
  <c r="Y57" i="12"/>
  <c r="L58" i="12"/>
  <c r="M58" i="12"/>
  <c r="Y58" i="12"/>
  <c r="L59" i="12"/>
  <c r="M59" i="12"/>
  <c r="Y59" i="12"/>
  <c r="L60" i="12"/>
  <c r="M60" i="12"/>
  <c r="Y60" i="12"/>
  <c r="L61" i="12"/>
  <c r="M61" i="12"/>
  <c r="Y61" i="12"/>
  <c r="L62" i="12"/>
  <c r="M62" i="12"/>
  <c r="Y62" i="12"/>
  <c r="L63" i="12"/>
  <c r="M63" i="12"/>
  <c r="Y63" i="12"/>
  <c r="L64" i="12"/>
  <c r="M64" i="12"/>
  <c r="Y64" i="12"/>
  <c r="L65" i="12"/>
  <c r="M65" i="12"/>
  <c r="Y65" i="12"/>
  <c r="L66" i="12"/>
  <c r="M66" i="12"/>
  <c r="Y66" i="12"/>
  <c r="L67" i="12"/>
  <c r="M67" i="12"/>
  <c r="Y67" i="12"/>
  <c r="L68" i="12"/>
  <c r="M68" i="12"/>
  <c r="Y68" i="12"/>
  <c r="L69" i="12"/>
  <c r="M69" i="12"/>
  <c r="Y69" i="12"/>
  <c r="L70" i="12"/>
  <c r="M70" i="12"/>
  <c r="Y70" i="12"/>
  <c r="L71" i="12"/>
  <c r="M71" i="12"/>
  <c r="Y71" i="12"/>
  <c r="L72" i="12"/>
  <c r="M72" i="12"/>
  <c r="Y72" i="12"/>
  <c r="L73" i="12"/>
  <c r="M73" i="12"/>
  <c r="Y73" i="12"/>
  <c r="L74" i="12"/>
  <c r="M74" i="12"/>
  <c r="Y74" i="12"/>
  <c r="L75" i="12"/>
  <c r="M75" i="12"/>
  <c r="Y75" i="12"/>
  <c r="L76" i="12"/>
  <c r="M76" i="12"/>
  <c r="Y76" i="12"/>
  <c r="L77" i="12"/>
  <c r="M77" i="12"/>
  <c r="Y77" i="12"/>
  <c r="L78" i="12"/>
  <c r="M78" i="12"/>
  <c r="Y78" i="12"/>
  <c r="L79" i="12"/>
  <c r="M79" i="12"/>
  <c r="Y79" i="12"/>
  <c r="Y80" i="12"/>
  <c r="X2" i="12"/>
  <c r="X3" i="12"/>
  <c r="X4" i="12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L2" i="11"/>
  <c r="M2" i="11"/>
  <c r="Y2" i="11"/>
  <c r="L3" i="11"/>
  <c r="M3" i="11"/>
  <c r="Y3" i="11"/>
  <c r="L4" i="11"/>
  <c r="M4" i="11"/>
  <c r="Y4" i="11"/>
  <c r="L5" i="11"/>
  <c r="M5" i="11"/>
  <c r="Y5" i="11"/>
  <c r="L6" i="11"/>
  <c r="M6" i="11"/>
  <c r="Y6" i="11"/>
  <c r="L7" i="11"/>
  <c r="M7" i="11"/>
  <c r="Y7" i="11"/>
  <c r="L8" i="11"/>
  <c r="M8" i="11"/>
  <c r="Y8" i="11"/>
  <c r="L9" i="11"/>
  <c r="M9" i="11"/>
  <c r="Y9" i="11"/>
  <c r="L10" i="11"/>
  <c r="M10" i="11"/>
  <c r="Y10" i="11"/>
  <c r="L11" i="11"/>
  <c r="M11" i="11"/>
  <c r="Y11" i="11"/>
  <c r="L12" i="11"/>
  <c r="M12" i="11"/>
  <c r="Y12" i="11"/>
  <c r="L13" i="11"/>
  <c r="M13" i="11"/>
  <c r="Y13" i="11"/>
  <c r="L14" i="11"/>
  <c r="M14" i="11"/>
  <c r="Y14" i="11"/>
  <c r="L15" i="11"/>
  <c r="M15" i="11"/>
  <c r="Y15" i="11"/>
  <c r="L16" i="11"/>
  <c r="M16" i="11"/>
  <c r="Y16" i="11"/>
  <c r="L17" i="11"/>
  <c r="M17" i="11"/>
  <c r="Y17" i="11"/>
  <c r="L18" i="11"/>
  <c r="M18" i="11"/>
  <c r="Y18" i="11"/>
  <c r="L19" i="11"/>
  <c r="M19" i="11"/>
  <c r="Y19" i="11"/>
  <c r="L20" i="11"/>
  <c r="M20" i="11"/>
  <c r="Y20" i="11"/>
  <c r="L21" i="11"/>
  <c r="M21" i="11"/>
  <c r="Y21" i="11"/>
  <c r="L22" i="11"/>
  <c r="M22" i="11"/>
  <c r="Y22" i="11"/>
  <c r="L23" i="11"/>
  <c r="M23" i="11"/>
  <c r="Y23" i="11"/>
  <c r="L24" i="11"/>
  <c r="M24" i="11"/>
  <c r="Y24" i="11"/>
  <c r="L25" i="11"/>
  <c r="M25" i="11"/>
  <c r="Y25" i="11"/>
  <c r="L26" i="11"/>
  <c r="M26" i="11"/>
  <c r="Y26" i="11"/>
  <c r="L27" i="11"/>
  <c r="M27" i="11"/>
  <c r="Y27" i="11"/>
  <c r="L28" i="11"/>
  <c r="M28" i="11"/>
  <c r="Y28" i="11"/>
  <c r="L29" i="11"/>
  <c r="M29" i="11"/>
  <c r="Y29" i="11"/>
  <c r="L30" i="11"/>
  <c r="M30" i="11"/>
  <c r="Y30" i="11"/>
  <c r="L31" i="11"/>
  <c r="M31" i="11"/>
  <c r="Y31" i="11"/>
  <c r="L32" i="11"/>
  <c r="M32" i="11"/>
  <c r="Y32" i="11"/>
  <c r="L33" i="11"/>
  <c r="M33" i="11"/>
  <c r="Y33" i="11"/>
  <c r="L34" i="11"/>
  <c r="M34" i="11"/>
  <c r="Y34" i="11"/>
  <c r="L35" i="11"/>
  <c r="M35" i="11"/>
  <c r="Y35" i="11"/>
  <c r="L36" i="11"/>
  <c r="M36" i="11"/>
  <c r="Y36" i="11"/>
  <c r="L37" i="11"/>
  <c r="M37" i="11"/>
  <c r="Y37" i="11"/>
  <c r="L38" i="11"/>
  <c r="M38" i="11"/>
  <c r="Y38" i="11"/>
  <c r="L39" i="11"/>
  <c r="M39" i="11"/>
  <c r="Y39" i="11"/>
  <c r="L40" i="11"/>
  <c r="M40" i="11"/>
  <c r="Y40" i="11"/>
  <c r="L41" i="11"/>
  <c r="M41" i="11"/>
  <c r="Y41" i="11"/>
  <c r="L42" i="11"/>
  <c r="M42" i="11"/>
  <c r="Y42" i="11"/>
  <c r="L43" i="11"/>
  <c r="M43" i="11"/>
  <c r="Y43" i="11"/>
  <c r="L44" i="11"/>
  <c r="M44" i="11"/>
  <c r="Y44" i="11"/>
  <c r="L45" i="11"/>
  <c r="M45" i="11"/>
  <c r="Y45" i="11"/>
  <c r="L46" i="11"/>
  <c r="M46" i="11"/>
  <c r="Y46" i="11"/>
  <c r="L47" i="11"/>
  <c r="M47" i="11"/>
  <c r="Y47" i="11"/>
  <c r="L48" i="11"/>
  <c r="M48" i="11"/>
  <c r="Y48" i="11"/>
  <c r="L49" i="11"/>
  <c r="M49" i="11"/>
  <c r="Y49" i="11"/>
  <c r="L50" i="11"/>
  <c r="M50" i="11"/>
  <c r="Y50" i="11"/>
  <c r="L51" i="11"/>
  <c r="M51" i="11"/>
  <c r="Y51" i="11"/>
  <c r="L52" i="11"/>
  <c r="M52" i="11"/>
  <c r="Y52" i="11"/>
  <c r="L53" i="11"/>
  <c r="M53" i="11"/>
  <c r="Y53" i="11"/>
  <c r="L54" i="11"/>
  <c r="M54" i="11"/>
  <c r="Y54" i="11"/>
  <c r="L55" i="11"/>
  <c r="M55" i="11"/>
  <c r="Y55" i="11"/>
  <c r="L56" i="11"/>
  <c r="M56" i="11"/>
  <c r="Y56" i="11"/>
  <c r="L57" i="11"/>
  <c r="M57" i="11"/>
  <c r="Y57" i="11"/>
  <c r="L58" i="11"/>
  <c r="M58" i="11"/>
  <c r="Y58" i="11"/>
  <c r="L59" i="11"/>
  <c r="M59" i="11"/>
  <c r="Y59" i="11"/>
  <c r="L60" i="11"/>
  <c r="M60" i="11"/>
  <c r="Y60" i="11"/>
  <c r="L61" i="11"/>
  <c r="M61" i="11"/>
  <c r="Y61" i="11"/>
  <c r="L62" i="11"/>
  <c r="M62" i="11"/>
  <c r="Y62" i="11"/>
  <c r="L63" i="11"/>
  <c r="M63" i="11"/>
  <c r="Y63" i="11"/>
  <c r="L64" i="11"/>
  <c r="M64" i="11"/>
  <c r="Y64" i="11"/>
  <c r="L65" i="11"/>
  <c r="M65" i="11"/>
  <c r="Y65" i="11"/>
  <c r="L66" i="11"/>
  <c r="M66" i="11"/>
  <c r="Y66" i="11"/>
  <c r="L67" i="11"/>
  <c r="M67" i="11"/>
  <c r="Y67" i="11"/>
  <c r="L68" i="11"/>
  <c r="M68" i="11"/>
  <c r="Y68" i="11"/>
  <c r="L69" i="11"/>
  <c r="M69" i="11"/>
  <c r="Y69" i="11"/>
  <c r="L70" i="11"/>
  <c r="M70" i="11"/>
  <c r="Y70" i="11"/>
  <c r="L71" i="11"/>
  <c r="M71" i="11"/>
  <c r="Y71" i="11"/>
  <c r="L72" i="11"/>
  <c r="M72" i="11"/>
  <c r="Y72" i="11"/>
  <c r="L73" i="11"/>
  <c r="M73" i="11"/>
  <c r="Y73" i="11"/>
  <c r="L74" i="11"/>
  <c r="M74" i="11"/>
  <c r="Y74" i="11"/>
  <c r="L75" i="11"/>
  <c r="M75" i="11"/>
  <c r="Y75" i="11"/>
  <c r="L76" i="11"/>
  <c r="M76" i="11"/>
  <c r="Y76" i="11"/>
  <c r="L77" i="11"/>
  <c r="M77" i="11"/>
  <c r="Y77" i="11"/>
  <c r="L78" i="11"/>
  <c r="M78" i="11"/>
  <c r="Y78" i="11"/>
  <c r="L79" i="11"/>
  <c r="M79" i="11"/>
  <c r="Y79" i="11"/>
  <c r="L80" i="11"/>
  <c r="M80" i="11"/>
  <c r="Y80" i="11"/>
  <c r="L81" i="11"/>
  <c r="M81" i="11"/>
  <c r="Y81" i="11"/>
  <c r="L82" i="11"/>
  <c r="M82" i="11"/>
  <c r="Y82" i="11"/>
  <c r="L83" i="11"/>
  <c r="M83" i="11"/>
  <c r="Y83" i="11"/>
  <c r="L84" i="11"/>
  <c r="M84" i="11"/>
  <c r="Y84" i="11"/>
  <c r="L85" i="11"/>
  <c r="M85" i="11"/>
  <c r="Y85" i="11"/>
  <c r="L86" i="11"/>
  <c r="M86" i="11"/>
  <c r="Y86" i="11"/>
  <c r="L87" i="11"/>
  <c r="M87" i="11"/>
  <c r="Y87" i="11"/>
  <c r="L88" i="11"/>
  <c r="M88" i="11"/>
  <c r="Y88" i="11"/>
  <c r="L89" i="11"/>
  <c r="M89" i="11"/>
  <c r="Y89" i="11"/>
  <c r="L90" i="11"/>
  <c r="M90" i="11"/>
  <c r="Y90" i="11"/>
  <c r="L91" i="11"/>
  <c r="M91" i="11"/>
  <c r="Y91" i="11"/>
  <c r="L92" i="11"/>
  <c r="M92" i="11"/>
  <c r="Y92" i="11"/>
  <c r="L93" i="11"/>
  <c r="M93" i="11"/>
  <c r="Y93" i="11"/>
  <c r="L94" i="11"/>
  <c r="M94" i="11"/>
  <c r="Y94" i="11"/>
  <c r="L95" i="11"/>
  <c r="M95" i="11"/>
  <c r="Y95" i="11"/>
  <c r="L96" i="11"/>
  <c r="M96" i="11"/>
  <c r="Y96" i="11"/>
  <c r="L97" i="11"/>
  <c r="M97" i="11"/>
  <c r="Y97" i="11"/>
  <c r="L98" i="11"/>
  <c r="M98" i="11"/>
  <c r="Y98" i="11"/>
  <c r="L99" i="11"/>
  <c r="M99" i="11"/>
  <c r="Y99" i="11"/>
  <c r="L100" i="11"/>
  <c r="M100" i="11"/>
  <c r="Y100" i="11"/>
  <c r="L101" i="11"/>
  <c r="M101" i="11"/>
  <c r="Y101" i="11"/>
  <c r="L102" i="11"/>
  <c r="M102" i="11"/>
  <c r="Y102" i="11"/>
  <c r="L103" i="11"/>
  <c r="M103" i="11"/>
  <c r="Y103" i="11"/>
  <c r="L104" i="11"/>
  <c r="M104" i="11"/>
  <c r="Y104" i="11"/>
  <c r="L105" i="11"/>
  <c r="M105" i="11"/>
  <c r="Y105" i="11"/>
  <c r="L106" i="11"/>
  <c r="M106" i="11"/>
  <c r="Y106" i="11"/>
  <c r="L107" i="11"/>
  <c r="M107" i="11"/>
  <c r="Y107" i="11"/>
  <c r="L108" i="11"/>
  <c r="M108" i="11"/>
  <c r="Y108" i="11"/>
  <c r="L109" i="11"/>
  <c r="M109" i="11"/>
  <c r="Y109" i="11"/>
  <c r="L110" i="11"/>
  <c r="M110" i="11"/>
  <c r="Y110" i="11"/>
  <c r="L111" i="11"/>
  <c r="M111" i="11"/>
  <c r="Y111" i="11"/>
  <c r="L112" i="11"/>
  <c r="M112" i="11"/>
  <c r="Y112" i="11"/>
  <c r="L113" i="11"/>
  <c r="M113" i="11"/>
  <c r="Y113" i="11"/>
  <c r="L114" i="11"/>
  <c r="M114" i="11"/>
  <c r="Y114" i="11"/>
  <c r="L115" i="11"/>
  <c r="M115" i="11"/>
  <c r="Y115" i="11"/>
  <c r="L116" i="11"/>
  <c r="M116" i="11"/>
  <c r="Y116" i="11"/>
  <c r="L117" i="11"/>
  <c r="M117" i="11"/>
  <c r="Y117" i="11"/>
  <c r="L118" i="11"/>
  <c r="M118" i="11"/>
  <c r="Y118" i="11"/>
  <c r="L119" i="11"/>
  <c r="M119" i="11"/>
  <c r="Y119" i="11"/>
  <c r="L120" i="11"/>
  <c r="M120" i="11"/>
  <c r="Y120" i="11"/>
  <c r="L121" i="11"/>
  <c r="M121" i="11"/>
  <c r="Y121" i="11"/>
  <c r="L122" i="11"/>
  <c r="M122" i="11"/>
  <c r="Y122" i="11"/>
  <c r="L123" i="11"/>
  <c r="M123" i="11"/>
  <c r="Y123" i="11"/>
  <c r="L124" i="11"/>
  <c r="M124" i="11"/>
  <c r="Y124" i="11"/>
  <c r="L125" i="11"/>
  <c r="M125" i="11"/>
  <c r="Y125" i="11"/>
  <c r="L126" i="11"/>
  <c r="M126" i="11"/>
  <c r="Y126" i="11"/>
  <c r="L127" i="11"/>
  <c r="M127" i="11"/>
  <c r="Y127" i="11"/>
  <c r="L128" i="11"/>
  <c r="M128" i="11"/>
  <c r="Y128" i="11"/>
  <c r="L129" i="11"/>
  <c r="M129" i="11"/>
  <c r="Y129" i="11"/>
  <c r="L130" i="11"/>
  <c r="M130" i="11"/>
  <c r="Y130" i="11"/>
  <c r="L131" i="11"/>
  <c r="M131" i="11"/>
  <c r="Y131" i="11"/>
  <c r="L132" i="11"/>
  <c r="M132" i="11"/>
  <c r="Y132" i="11"/>
  <c r="L133" i="11"/>
  <c r="M133" i="11"/>
  <c r="Y133" i="11"/>
  <c r="L134" i="11"/>
  <c r="M134" i="11"/>
  <c r="Y134" i="11"/>
  <c r="L135" i="11"/>
  <c r="M135" i="11"/>
  <c r="Y135" i="11"/>
  <c r="L136" i="11"/>
  <c r="M136" i="11"/>
  <c r="Y136" i="11"/>
  <c r="L137" i="11"/>
  <c r="M137" i="11"/>
  <c r="Y137" i="11"/>
  <c r="L138" i="11"/>
  <c r="M138" i="11"/>
  <c r="Y138" i="11"/>
  <c r="L139" i="11"/>
  <c r="M139" i="11"/>
  <c r="Y139" i="11"/>
  <c r="L140" i="11"/>
  <c r="M140" i="11"/>
  <c r="Y140" i="11"/>
  <c r="L141" i="11"/>
  <c r="M141" i="11"/>
  <c r="Y141" i="11"/>
  <c r="L142" i="11"/>
  <c r="M142" i="11"/>
  <c r="Y142" i="11"/>
  <c r="L143" i="11"/>
  <c r="M143" i="11"/>
  <c r="Y143" i="11"/>
  <c r="L144" i="11"/>
  <c r="M144" i="11"/>
  <c r="Y144" i="11"/>
  <c r="L145" i="11"/>
  <c r="M145" i="11"/>
  <c r="Y145" i="11"/>
  <c r="L146" i="11"/>
  <c r="M146" i="11"/>
  <c r="Y146" i="11"/>
  <c r="L147" i="11"/>
  <c r="M147" i="11"/>
  <c r="Y147" i="11"/>
  <c r="L148" i="11"/>
  <c r="M148" i="11"/>
  <c r="Y148" i="11"/>
  <c r="L149" i="11"/>
  <c r="M149" i="11"/>
  <c r="Y149" i="11"/>
  <c r="L150" i="11"/>
  <c r="M150" i="11"/>
  <c r="Y150" i="11"/>
  <c r="L151" i="11"/>
  <c r="M151" i="11"/>
  <c r="Y151" i="11"/>
  <c r="L152" i="11"/>
  <c r="M152" i="11"/>
  <c r="Y152" i="11"/>
  <c r="L153" i="11"/>
  <c r="M153" i="11"/>
  <c r="Y153" i="11"/>
  <c r="L154" i="11"/>
  <c r="M154" i="11"/>
  <c r="Y154" i="11"/>
  <c r="L155" i="11"/>
  <c r="M155" i="11"/>
  <c r="Y155" i="11"/>
  <c r="L156" i="11"/>
  <c r="M156" i="11"/>
  <c r="Y156" i="11"/>
  <c r="L157" i="11"/>
  <c r="M157" i="11"/>
  <c r="Y157" i="11"/>
  <c r="L158" i="11"/>
  <c r="M158" i="11"/>
  <c r="Y158" i="11"/>
  <c r="L159" i="11"/>
  <c r="M159" i="11"/>
  <c r="Y159" i="11"/>
  <c r="L160" i="11"/>
  <c r="M160" i="11"/>
  <c r="Y160" i="11"/>
  <c r="L161" i="11"/>
  <c r="M161" i="11"/>
  <c r="Y161" i="11"/>
  <c r="L162" i="11"/>
  <c r="M162" i="11"/>
  <c r="Y162" i="11"/>
  <c r="L163" i="11"/>
  <c r="M163" i="11"/>
  <c r="Y163" i="11"/>
  <c r="L164" i="11"/>
  <c r="M164" i="11"/>
  <c r="Y164" i="11"/>
  <c r="L165" i="11"/>
  <c r="M165" i="11"/>
  <c r="Y165" i="11"/>
  <c r="L166" i="11"/>
  <c r="M166" i="11"/>
  <c r="Y166" i="11"/>
  <c r="L167" i="11"/>
  <c r="M167" i="11"/>
  <c r="Y167" i="11"/>
  <c r="L168" i="11"/>
  <c r="M168" i="11"/>
  <c r="Y168" i="11"/>
  <c r="L169" i="11"/>
  <c r="M169" i="11"/>
  <c r="Y169" i="11"/>
  <c r="L170" i="11"/>
  <c r="M170" i="11"/>
  <c r="Y170" i="11"/>
  <c r="L171" i="11"/>
  <c r="M171" i="11"/>
  <c r="Y171" i="11"/>
  <c r="L172" i="11"/>
  <c r="M172" i="11"/>
  <c r="Y172" i="11"/>
  <c r="L173" i="11"/>
  <c r="M173" i="11"/>
  <c r="Y173" i="11"/>
  <c r="L174" i="11"/>
  <c r="M174" i="11"/>
  <c r="Y174" i="11"/>
  <c r="L175" i="11"/>
  <c r="M175" i="11"/>
  <c r="Y175" i="11"/>
  <c r="L176" i="11"/>
  <c r="M176" i="11"/>
  <c r="Y176" i="11"/>
  <c r="L177" i="11"/>
  <c r="M177" i="11"/>
  <c r="Y177" i="11"/>
  <c r="L178" i="11"/>
  <c r="M178" i="11"/>
  <c r="Y178" i="11"/>
  <c r="L179" i="11"/>
  <c r="M179" i="11"/>
  <c r="Y179" i="11"/>
  <c r="L180" i="11"/>
  <c r="M180" i="11"/>
  <c r="Y180" i="11"/>
  <c r="L181" i="11"/>
  <c r="M181" i="11"/>
  <c r="Y181" i="11"/>
  <c r="L182" i="11"/>
  <c r="M182" i="11"/>
  <c r="Y182" i="11"/>
  <c r="L183" i="11"/>
  <c r="M183" i="11"/>
  <c r="Y183" i="11"/>
  <c r="L184" i="11"/>
  <c r="M184" i="11"/>
  <c r="Y184" i="11"/>
  <c r="L185" i="11"/>
  <c r="M185" i="11"/>
  <c r="Y185" i="11"/>
  <c r="L186" i="11"/>
  <c r="M186" i="11"/>
  <c r="Y186" i="11"/>
  <c r="L187" i="11"/>
  <c r="M187" i="11"/>
  <c r="Y187" i="11"/>
  <c r="L188" i="11"/>
  <c r="M188" i="11"/>
  <c r="Y188" i="11"/>
  <c r="L189" i="11"/>
  <c r="M189" i="11"/>
  <c r="Y189" i="11"/>
  <c r="L190" i="11"/>
  <c r="M190" i="11"/>
  <c r="Y190" i="11"/>
  <c r="L191" i="11"/>
  <c r="M191" i="11"/>
  <c r="Y191" i="11"/>
  <c r="L192" i="11"/>
  <c r="M192" i="11"/>
  <c r="Y192" i="11"/>
  <c r="L193" i="11"/>
  <c r="M193" i="11"/>
  <c r="Y193" i="11"/>
  <c r="L194" i="11"/>
  <c r="M194" i="11"/>
  <c r="Y194" i="11"/>
  <c r="L195" i="11"/>
  <c r="M195" i="11"/>
  <c r="Y195" i="11"/>
  <c r="L196" i="11"/>
  <c r="M196" i="11"/>
  <c r="Y196" i="11"/>
  <c r="L197" i="11"/>
  <c r="M197" i="11"/>
  <c r="Y197" i="11"/>
  <c r="L198" i="11"/>
  <c r="M198" i="11"/>
  <c r="Y198" i="11"/>
  <c r="L199" i="11"/>
  <c r="M199" i="11"/>
  <c r="Y199" i="11"/>
  <c r="L200" i="11"/>
  <c r="M200" i="11"/>
  <c r="Y200" i="11"/>
  <c r="L201" i="11"/>
  <c r="M201" i="11"/>
  <c r="Y201" i="11"/>
  <c r="L202" i="11"/>
  <c r="M202" i="11"/>
  <c r="Y202" i="11"/>
  <c r="L203" i="11"/>
  <c r="M203" i="11"/>
  <c r="Y203" i="11"/>
  <c r="L204" i="11"/>
  <c r="M204" i="11"/>
  <c r="Y204" i="11"/>
  <c r="L205" i="11"/>
  <c r="M205" i="11"/>
  <c r="Y205" i="11"/>
  <c r="L206" i="11"/>
  <c r="M206" i="11"/>
  <c r="Y206" i="11"/>
  <c r="L207" i="11"/>
  <c r="M207" i="11"/>
  <c r="Y207" i="11"/>
  <c r="L208" i="11"/>
  <c r="M208" i="11"/>
  <c r="Y208" i="11"/>
  <c r="L209" i="11"/>
  <c r="M209" i="11"/>
  <c r="Y209" i="11"/>
  <c r="L210" i="11"/>
  <c r="M210" i="11"/>
  <c r="Y210" i="11"/>
  <c r="L211" i="11"/>
  <c r="M211" i="11"/>
  <c r="Y211" i="11"/>
  <c r="L212" i="11"/>
  <c r="M212" i="11"/>
  <c r="Y212" i="11"/>
  <c r="L213" i="11"/>
  <c r="M213" i="11"/>
  <c r="Y213" i="11"/>
  <c r="L214" i="11"/>
  <c r="M214" i="11"/>
  <c r="Y214" i="11"/>
  <c r="L215" i="11"/>
  <c r="M215" i="11"/>
  <c r="Y215" i="11"/>
  <c r="L216" i="11"/>
  <c r="M216" i="11"/>
  <c r="Y216" i="11"/>
  <c r="L217" i="11"/>
  <c r="M217" i="11"/>
  <c r="Y217" i="11"/>
  <c r="L218" i="11"/>
  <c r="M218" i="11"/>
  <c r="Y218" i="11"/>
  <c r="L219" i="11"/>
  <c r="M219" i="11"/>
  <c r="Y219" i="11"/>
  <c r="L220" i="11"/>
  <c r="M220" i="11"/>
  <c r="Y220" i="11"/>
  <c r="L221" i="11"/>
  <c r="M221" i="11"/>
  <c r="Y221" i="11"/>
  <c r="L222" i="11"/>
  <c r="M222" i="11"/>
  <c r="Y222" i="11"/>
  <c r="L223" i="11"/>
  <c r="M223" i="11"/>
  <c r="Y223" i="11"/>
  <c r="L224" i="11"/>
  <c r="M224" i="11"/>
  <c r="Y224" i="11"/>
  <c r="L225" i="11"/>
  <c r="M225" i="11"/>
  <c r="Y225" i="11"/>
  <c r="L226" i="11"/>
  <c r="M226" i="11"/>
  <c r="Y226" i="11"/>
  <c r="L227" i="11"/>
  <c r="M227" i="11"/>
  <c r="Y227" i="11"/>
  <c r="L228" i="11"/>
  <c r="M228" i="11"/>
  <c r="Y228" i="11"/>
  <c r="L229" i="11"/>
  <c r="M229" i="11"/>
  <c r="Y229" i="11"/>
  <c r="L230" i="11"/>
  <c r="M230" i="11"/>
  <c r="Y230" i="11"/>
  <c r="L231" i="11"/>
  <c r="M231" i="11"/>
  <c r="Y231" i="11"/>
  <c r="L232" i="11"/>
  <c r="M232" i="11"/>
  <c r="Y232" i="11"/>
  <c r="L233" i="11"/>
  <c r="M233" i="11"/>
  <c r="Y233" i="11"/>
  <c r="L234" i="11"/>
  <c r="M234" i="11"/>
  <c r="Y234" i="11"/>
  <c r="L235" i="11"/>
  <c r="M235" i="11"/>
  <c r="Y235" i="11"/>
  <c r="L236" i="11"/>
  <c r="M236" i="11"/>
  <c r="Y236" i="11"/>
  <c r="L237" i="11"/>
  <c r="M237" i="11"/>
  <c r="Y237" i="11"/>
  <c r="L238" i="11"/>
  <c r="M238" i="11"/>
  <c r="Y238" i="11"/>
  <c r="L239" i="11"/>
  <c r="M239" i="11"/>
  <c r="Y239" i="11"/>
  <c r="L240" i="11"/>
  <c r="M240" i="11"/>
  <c r="Y240" i="11"/>
  <c r="L241" i="11"/>
  <c r="M241" i="11"/>
  <c r="Y241" i="11"/>
  <c r="L242" i="11"/>
  <c r="M242" i="11"/>
  <c r="Y242" i="11"/>
  <c r="L243" i="11"/>
  <c r="M243" i="11"/>
  <c r="Y243" i="11"/>
  <c r="L244" i="11"/>
  <c r="M244" i="11"/>
  <c r="Y244" i="11"/>
  <c r="L245" i="11"/>
  <c r="M245" i="11"/>
  <c r="Y245" i="11"/>
  <c r="L246" i="11"/>
  <c r="M246" i="11"/>
  <c r="Y246" i="11"/>
  <c r="L247" i="11"/>
  <c r="M247" i="11"/>
  <c r="Y247" i="11"/>
  <c r="L248" i="11"/>
  <c r="M248" i="11"/>
  <c r="Y248" i="11"/>
  <c r="L249" i="11"/>
  <c r="M249" i="11"/>
  <c r="Y249" i="11"/>
  <c r="L250" i="11"/>
  <c r="M250" i="11"/>
  <c r="Y250" i="11"/>
  <c r="L251" i="11"/>
  <c r="M251" i="11"/>
  <c r="Y251" i="11"/>
  <c r="L252" i="11"/>
  <c r="M252" i="11"/>
  <c r="Y252" i="11"/>
  <c r="L253" i="11"/>
  <c r="M253" i="11"/>
  <c r="Y253" i="11"/>
  <c r="L254" i="11"/>
  <c r="M254" i="11"/>
  <c r="Y254" i="11"/>
  <c r="L255" i="11"/>
  <c r="M255" i="11"/>
  <c r="Y255" i="11"/>
  <c r="L256" i="11"/>
  <c r="M256" i="11"/>
  <c r="Y256" i="11"/>
  <c r="L257" i="11"/>
  <c r="M257" i="11"/>
  <c r="Y257" i="11"/>
  <c r="L258" i="11"/>
  <c r="M258" i="11"/>
  <c r="Y258" i="11"/>
  <c r="L259" i="11"/>
  <c r="M259" i="11"/>
  <c r="Y259" i="11"/>
  <c r="L260" i="11"/>
  <c r="M260" i="11"/>
  <c r="Y260" i="11"/>
  <c r="L261" i="11"/>
  <c r="M261" i="11"/>
  <c r="Y261" i="11"/>
  <c r="L262" i="11"/>
  <c r="M262" i="11"/>
  <c r="Y262" i="11"/>
  <c r="L263" i="11"/>
  <c r="M263" i="11"/>
  <c r="Y263" i="11"/>
  <c r="L264" i="11"/>
  <c r="M264" i="11"/>
  <c r="Y264" i="11"/>
  <c r="L265" i="11"/>
  <c r="M265" i="11"/>
  <c r="Y265" i="11"/>
  <c r="L266" i="11"/>
  <c r="M266" i="11"/>
  <c r="Y266" i="11"/>
  <c r="L267" i="11"/>
  <c r="M267" i="11"/>
  <c r="Y267" i="11"/>
  <c r="L268" i="11"/>
  <c r="M268" i="11"/>
  <c r="Y268" i="11"/>
  <c r="L269" i="11"/>
  <c r="M269" i="11"/>
  <c r="Y269" i="11"/>
  <c r="L270" i="11"/>
  <c r="M270" i="11"/>
  <c r="Y270" i="11"/>
  <c r="L271" i="11"/>
  <c r="M271" i="11"/>
  <c r="Y271" i="11"/>
  <c r="L272" i="11"/>
  <c r="M272" i="11"/>
  <c r="Y272" i="11"/>
  <c r="L273" i="11"/>
  <c r="M273" i="11"/>
  <c r="Y273" i="11"/>
  <c r="L274" i="11"/>
  <c r="M274" i="11"/>
  <c r="Y274" i="11"/>
  <c r="L275" i="11"/>
  <c r="M275" i="11"/>
  <c r="Y275" i="11"/>
  <c r="L276" i="11"/>
  <c r="M276" i="11"/>
  <c r="Y276" i="11"/>
  <c r="L277" i="11"/>
  <c r="M277" i="11"/>
  <c r="Y277" i="11"/>
  <c r="L278" i="11"/>
  <c r="M278" i="11"/>
  <c r="Y278" i="11"/>
  <c r="L279" i="11"/>
  <c r="M279" i="11"/>
  <c r="Y279" i="11"/>
  <c r="L280" i="11"/>
  <c r="M280" i="11"/>
  <c r="Y280" i="11"/>
  <c r="L281" i="11"/>
  <c r="M281" i="11"/>
  <c r="Y281" i="11"/>
  <c r="L282" i="11"/>
  <c r="M282" i="11"/>
  <c r="Y282" i="11"/>
  <c r="L283" i="11"/>
  <c r="M283" i="11"/>
  <c r="Y283" i="11"/>
  <c r="L284" i="11"/>
  <c r="M284" i="11"/>
  <c r="Y284" i="11"/>
  <c r="L285" i="11"/>
  <c r="M285" i="11"/>
  <c r="Y285" i="11"/>
  <c r="L286" i="11"/>
  <c r="M286" i="11"/>
  <c r="Y286" i="11"/>
  <c r="L287" i="11"/>
  <c r="M287" i="11"/>
  <c r="Y287" i="11"/>
  <c r="L288" i="11"/>
  <c r="M288" i="11"/>
  <c r="Y288" i="11"/>
  <c r="L289" i="11"/>
  <c r="M289" i="11"/>
  <c r="Y289" i="11"/>
  <c r="L290" i="11"/>
  <c r="M290" i="11"/>
  <c r="Y290" i="11"/>
  <c r="L291" i="11"/>
  <c r="M291" i="11"/>
  <c r="Y291" i="11"/>
  <c r="L292" i="11"/>
  <c r="M292" i="11"/>
  <c r="Y292" i="11"/>
  <c r="L293" i="11"/>
  <c r="M293" i="11"/>
  <c r="Y293" i="11"/>
  <c r="L294" i="11"/>
  <c r="M294" i="11"/>
  <c r="Y294" i="11"/>
  <c r="L295" i="11"/>
  <c r="M295" i="11"/>
  <c r="Y295" i="11"/>
  <c r="L296" i="11"/>
  <c r="M296" i="11"/>
  <c r="Y296" i="11"/>
  <c r="L297" i="11"/>
  <c r="M297" i="11"/>
  <c r="Y297" i="11"/>
  <c r="L298" i="11"/>
  <c r="M298" i="11"/>
  <c r="Y298" i="11"/>
  <c r="L299" i="11"/>
  <c r="M299" i="11"/>
  <c r="Y299" i="11"/>
  <c r="L300" i="11"/>
  <c r="M300" i="11"/>
  <c r="Y300" i="11"/>
  <c r="L301" i="11"/>
  <c r="M301" i="11"/>
  <c r="Y301" i="11"/>
  <c r="L302" i="11"/>
  <c r="M302" i="11"/>
  <c r="Y302" i="11"/>
  <c r="L303" i="11"/>
  <c r="M303" i="11"/>
  <c r="Y303" i="11"/>
  <c r="L304" i="11"/>
  <c r="M304" i="11"/>
  <c r="Y304" i="11"/>
  <c r="L305" i="11"/>
  <c r="M305" i="11"/>
  <c r="Y305" i="11"/>
  <c r="L306" i="11"/>
  <c r="M306" i="11"/>
  <c r="Y306" i="11"/>
  <c r="L307" i="11"/>
  <c r="M307" i="11"/>
  <c r="Y307" i="11"/>
  <c r="L308" i="11"/>
  <c r="M308" i="11"/>
  <c r="Y308" i="11"/>
  <c r="L309" i="11"/>
  <c r="M309" i="11"/>
  <c r="Y309" i="11"/>
  <c r="L310" i="11"/>
  <c r="M310" i="11"/>
  <c r="Y310" i="11"/>
  <c r="L311" i="11"/>
  <c r="M311" i="11"/>
  <c r="Y311" i="11"/>
  <c r="L312" i="11"/>
  <c r="M312" i="11"/>
  <c r="Y312" i="11"/>
  <c r="L313" i="11"/>
  <c r="M313" i="11"/>
  <c r="Y313" i="11"/>
  <c r="L314" i="11"/>
  <c r="M314" i="11"/>
  <c r="Y314" i="11"/>
  <c r="L315" i="11"/>
  <c r="M315" i="11"/>
  <c r="Y315" i="11"/>
  <c r="L316" i="11"/>
  <c r="M316" i="11"/>
  <c r="Y316" i="11"/>
  <c r="L317" i="11"/>
  <c r="M317" i="11"/>
  <c r="Y317" i="11"/>
  <c r="L318" i="11"/>
  <c r="M318" i="11"/>
  <c r="Y318" i="11"/>
  <c r="L319" i="11"/>
  <c r="M319" i="11"/>
  <c r="Y319" i="11"/>
  <c r="L320" i="11"/>
  <c r="M320" i="11"/>
  <c r="Y320" i="11"/>
  <c r="L321" i="11"/>
  <c r="M321" i="11"/>
  <c r="Y321" i="11"/>
  <c r="L322" i="11"/>
  <c r="M322" i="11"/>
  <c r="Y322" i="11"/>
  <c r="L323" i="11"/>
  <c r="M323" i="11"/>
  <c r="Y323" i="11"/>
  <c r="L324" i="11"/>
  <c r="M324" i="11"/>
  <c r="Y324" i="11"/>
  <c r="L325" i="11"/>
  <c r="M325" i="11"/>
  <c r="Y325" i="11"/>
  <c r="L326" i="11"/>
  <c r="M326" i="11"/>
  <c r="Y326" i="11"/>
  <c r="L327" i="11"/>
  <c r="M327" i="11"/>
  <c r="Y327" i="11"/>
  <c r="L328" i="11"/>
  <c r="M328" i="11"/>
  <c r="Y328" i="11"/>
  <c r="L329" i="11"/>
  <c r="M329" i="11"/>
  <c r="Y329" i="11"/>
  <c r="L330" i="11"/>
  <c r="M330" i="11"/>
  <c r="Y330" i="11"/>
  <c r="L331" i="11"/>
  <c r="M331" i="11"/>
  <c r="Y331" i="11"/>
  <c r="L332" i="11"/>
  <c r="M332" i="11"/>
  <c r="Y332" i="11"/>
  <c r="L333" i="11"/>
  <c r="M333" i="11"/>
  <c r="Y333" i="11"/>
  <c r="L334" i="11"/>
  <c r="M334" i="11"/>
  <c r="Y334" i="11"/>
  <c r="L335" i="11"/>
  <c r="M335" i="11"/>
  <c r="Y335" i="11"/>
  <c r="L336" i="11"/>
  <c r="M336" i="11"/>
  <c r="Y336" i="11"/>
  <c r="L337" i="11"/>
  <c r="M337" i="11"/>
  <c r="Y337" i="11"/>
  <c r="L338" i="11"/>
  <c r="M338" i="11"/>
  <c r="Y338" i="11"/>
  <c r="L339" i="11"/>
  <c r="M339" i="11"/>
  <c r="Y339" i="11"/>
  <c r="L340" i="11"/>
  <c r="M340" i="11"/>
  <c r="Y340" i="11"/>
  <c r="L341" i="11"/>
  <c r="M341" i="11"/>
  <c r="Y341" i="11"/>
  <c r="L342" i="11"/>
  <c r="M342" i="11"/>
  <c r="Y342" i="11"/>
  <c r="L343" i="11"/>
  <c r="M343" i="11"/>
  <c r="Y343" i="11"/>
  <c r="L344" i="11"/>
  <c r="M344" i="11"/>
  <c r="Y344" i="11"/>
  <c r="L345" i="11"/>
  <c r="M345" i="11"/>
  <c r="Y345" i="11"/>
  <c r="L346" i="11"/>
  <c r="M346" i="11"/>
  <c r="Y346" i="11"/>
  <c r="L347" i="11"/>
  <c r="M347" i="11"/>
  <c r="Y347" i="11"/>
  <c r="L348" i="11"/>
  <c r="M348" i="11"/>
  <c r="Y348" i="11"/>
  <c r="L349" i="11"/>
  <c r="M349" i="11"/>
  <c r="Y349" i="11"/>
  <c r="L350" i="11"/>
  <c r="M350" i="11"/>
  <c r="Y350" i="11"/>
  <c r="L351" i="11"/>
  <c r="M351" i="11"/>
  <c r="Y351" i="11"/>
  <c r="L352" i="11"/>
  <c r="M352" i="11"/>
  <c r="Y352" i="11"/>
  <c r="L353" i="11"/>
  <c r="M353" i="11"/>
  <c r="Y353" i="11"/>
  <c r="L354" i="11"/>
  <c r="M354" i="11"/>
  <c r="Y354" i="11"/>
  <c r="L355" i="11"/>
  <c r="M355" i="11"/>
  <c r="Y355" i="11"/>
  <c r="L356" i="11"/>
  <c r="M356" i="11"/>
  <c r="Y356" i="11"/>
  <c r="L357" i="11"/>
  <c r="M357" i="11"/>
  <c r="Y357" i="11"/>
  <c r="L358" i="11"/>
  <c r="M358" i="11"/>
  <c r="Y358" i="11"/>
  <c r="L359" i="11"/>
  <c r="M359" i="11"/>
  <c r="Y359" i="11"/>
  <c r="L360" i="11"/>
  <c r="M360" i="11"/>
  <c r="Y360" i="11"/>
  <c r="L361" i="11"/>
  <c r="M361" i="11"/>
  <c r="Y361" i="11"/>
  <c r="L362" i="11"/>
  <c r="M362" i="11"/>
  <c r="Y362" i="11"/>
  <c r="L363" i="11"/>
  <c r="M363" i="11"/>
  <c r="Y363" i="11"/>
  <c r="L364" i="11"/>
  <c r="M364" i="11"/>
  <c r="Y364" i="11"/>
  <c r="L365" i="11"/>
  <c r="M365" i="11"/>
  <c r="Y365" i="11"/>
  <c r="L366" i="11"/>
  <c r="M366" i="11"/>
  <c r="Y366" i="11"/>
  <c r="L367" i="11"/>
  <c r="M367" i="11"/>
  <c r="Y367" i="11"/>
  <c r="L368" i="11"/>
  <c r="M368" i="11"/>
  <c r="Y368" i="11"/>
  <c r="L369" i="11"/>
  <c r="M369" i="11"/>
  <c r="Y369" i="11"/>
  <c r="L370" i="11"/>
  <c r="M370" i="11"/>
  <c r="Y370" i="11"/>
  <c r="L371" i="11"/>
  <c r="M371" i="11"/>
  <c r="Y371" i="11"/>
  <c r="L372" i="11"/>
  <c r="M372" i="11"/>
  <c r="Y372" i="11"/>
  <c r="L373" i="11"/>
  <c r="M373" i="11"/>
  <c r="Y373" i="11"/>
  <c r="L374" i="11"/>
  <c r="M374" i="11"/>
  <c r="Y374" i="11"/>
  <c r="L375" i="11"/>
  <c r="M375" i="11"/>
  <c r="Y375" i="11"/>
  <c r="L376" i="11"/>
  <c r="M376" i="11"/>
  <c r="Y376" i="11"/>
  <c r="L377" i="11"/>
  <c r="M377" i="11"/>
  <c r="Y377" i="11"/>
  <c r="L378" i="11"/>
  <c r="M378" i="11"/>
  <c r="Y378" i="11"/>
  <c r="L379" i="11"/>
  <c r="M379" i="11"/>
  <c r="Y379" i="11"/>
  <c r="L380" i="11"/>
  <c r="M380" i="11"/>
  <c r="Y380" i="11"/>
  <c r="L381" i="11"/>
  <c r="M381" i="11"/>
  <c r="Y381" i="11"/>
  <c r="L382" i="11"/>
  <c r="M382" i="11"/>
  <c r="Y382" i="11"/>
  <c r="L383" i="11"/>
  <c r="M383" i="11"/>
  <c r="Y383" i="11"/>
  <c r="L384" i="11"/>
  <c r="M384" i="11"/>
  <c r="Y384" i="11"/>
  <c r="L385" i="11"/>
  <c r="M385" i="11"/>
  <c r="Y385" i="11"/>
  <c r="L386" i="11"/>
  <c r="M386" i="11"/>
  <c r="Y386" i="11"/>
  <c r="L387" i="11"/>
  <c r="M387" i="11"/>
  <c r="Y387" i="11"/>
  <c r="L388" i="11"/>
  <c r="M388" i="11"/>
  <c r="Y388" i="11"/>
  <c r="L389" i="11"/>
  <c r="M389" i="11"/>
  <c r="Y389" i="11"/>
  <c r="L390" i="11"/>
  <c r="M390" i="11"/>
  <c r="Y390" i="11"/>
  <c r="L391" i="11"/>
  <c r="M391" i="11"/>
  <c r="Y391" i="11"/>
  <c r="L392" i="11"/>
  <c r="M392" i="11"/>
  <c r="Y392" i="11"/>
  <c r="L393" i="11"/>
  <c r="M393" i="11"/>
  <c r="Y393" i="11"/>
  <c r="L394" i="11"/>
  <c r="M394" i="11"/>
  <c r="Y394" i="11"/>
  <c r="L395" i="11"/>
  <c r="M395" i="11"/>
  <c r="Y395" i="11"/>
  <c r="L396" i="11"/>
  <c r="M396" i="11"/>
  <c r="Y396" i="11"/>
  <c r="L397" i="11"/>
  <c r="M397" i="11"/>
  <c r="Y397" i="11"/>
  <c r="L398" i="11"/>
  <c r="M398" i="11"/>
  <c r="Y398" i="11"/>
  <c r="L399" i="11"/>
  <c r="M399" i="11"/>
  <c r="Y399" i="11"/>
  <c r="L400" i="11"/>
  <c r="M400" i="11"/>
  <c r="Y400" i="11"/>
  <c r="L401" i="11"/>
  <c r="M401" i="11"/>
  <c r="Y401" i="11"/>
  <c r="L402" i="11"/>
  <c r="M402" i="11"/>
  <c r="Y402" i="11"/>
  <c r="L403" i="11"/>
  <c r="M403" i="11"/>
  <c r="Y403" i="11"/>
  <c r="L404" i="11"/>
  <c r="M404" i="11"/>
  <c r="Y404" i="11"/>
  <c r="L405" i="11"/>
  <c r="M405" i="11"/>
  <c r="Y405" i="11"/>
  <c r="L406" i="11"/>
  <c r="M406" i="11"/>
  <c r="Y406" i="11"/>
  <c r="L407" i="11"/>
  <c r="M407" i="11"/>
  <c r="Y407" i="11"/>
  <c r="L408" i="11"/>
  <c r="M408" i="11"/>
  <c r="Y408" i="11"/>
  <c r="L409" i="11"/>
  <c r="M409" i="11"/>
  <c r="Y409" i="11"/>
  <c r="L410" i="11"/>
  <c r="M410" i="11"/>
  <c r="Y410" i="11"/>
  <c r="L411" i="11"/>
  <c r="M411" i="11"/>
  <c r="Y411" i="11"/>
  <c r="L412" i="11"/>
  <c r="M412" i="11"/>
  <c r="Y412" i="11"/>
  <c r="L413" i="11"/>
  <c r="M413" i="11"/>
  <c r="Y413" i="11"/>
  <c r="L414" i="11"/>
  <c r="M414" i="11"/>
  <c r="Y414" i="11"/>
  <c r="L415" i="11"/>
  <c r="M415" i="11"/>
  <c r="Y415" i="11"/>
  <c r="L416" i="11"/>
  <c r="M416" i="11"/>
  <c r="Y416" i="11"/>
  <c r="L417" i="11"/>
  <c r="M417" i="11"/>
  <c r="Y417" i="11"/>
  <c r="L418" i="11"/>
  <c r="M418" i="11"/>
  <c r="Y418" i="11"/>
  <c r="L419" i="11"/>
  <c r="M419" i="11"/>
  <c r="Y419" i="11"/>
  <c r="L420" i="11"/>
  <c r="M420" i="11"/>
  <c r="Y420" i="11"/>
  <c r="L421" i="11"/>
  <c r="M421" i="11"/>
  <c r="Y421" i="11"/>
  <c r="L422" i="11"/>
  <c r="M422" i="11"/>
  <c r="Y422" i="11"/>
  <c r="L423" i="11"/>
  <c r="M423" i="11"/>
  <c r="Y423" i="11"/>
  <c r="L424" i="11"/>
  <c r="M424" i="11"/>
  <c r="Y424" i="11"/>
  <c r="L425" i="11"/>
  <c r="M425" i="11"/>
  <c r="Y425" i="11"/>
  <c r="L426" i="11"/>
  <c r="M426" i="11"/>
  <c r="Y426" i="11"/>
  <c r="L427" i="11"/>
  <c r="M427" i="11"/>
  <c r="Y427" i="11"/>
  <c r="L428" i="11"/>
  <c r="M428" i="11"/>
  <c r="Y428" i="11"/>
  <c r="L429" i="11"/>
  <c r="M429" i="11"/>
  <c r="Y429" i="11"/>
  <c r="L430" i="11"/>
  <c r="M430" i="11"/>
  <c r="Y430" i="11"/>
  <c r="L431" i="11"/>
  <c r="M431" i="11"/>
  <c r="Y431" i="11"/>
  <c r="L432" i="11"/>
  <c r="M432" i="11"/>
  <c r="Y432" i="11"/>
  <c r="L433" i="11"/>
  <c r="M433" i="11"/>
  <c r="Y433" i="11"/>
  <c r="L434" i="11"/>
  <c r="M434" i="11"/>
  <c r="Y434" i="11"/>
  <c r="L435" i="11"/>
  <c r="M435" i="11"/>
  <c r="Y435" i="11"/>
  <c r="L436" i="11"/>
  <c r="M436" i="11"/>
  <c r="Y436" i="11"/>
  <c r="L437" i="11"/>
  <c r="M437" i="11"/>
  <c r="Y437" i="11"/>
  <c r="L438" i="11"/>
  <c r="M438" i="11"/>
  <c r="Y438" i="11"/>
  <c r="L439" i="11"/>
  <c r="M439" i="11"/>
  <c r="Y439" i="11"/>
  <c r="L440" i="11"/>
  <c r="M440" i="11"/>
  <c r="Y440" i="11"/>
  <c r="L441" i="11"/>
  <c r="M441" i="11"/>
  <c r="Y441" i="11"/>
  <c r="L442" i="11"/>
  <c r="M442" i="11"/>
  <c r="Y442" i="11"/>
  <c r="L443" i="11"/>
  <c r="M443" i="11"/>
  <c r="Y443" i="11"/>
  <c r="L444" i="11"/>
  <c r="M444" i="11"/>
  <c r="Y444" i="11"/>
  <c r="L445" i="11"/>
  <c r="M445" i="11"/>
  <c r="Y445" i="11"/>
  <c r="L446" i="11"/>
  <c r="M446" i="11"/>
  <c r="Y446" i="11"/>
  <c r="L447" i="11"/>
  <c r="M447" i="11"/>
  <c r="Y447" i="11"/>
  <c r="L448" i="11"/>
  <c r="M448" i="11"/>
  <c r="Y448" i="11"/>
  <c r="L449" i="11"/>
  <c r="M449" i="11"/>
  <c r="Y449" i="11"/>
  <c r="L450" i="11"/>
  <c r="M450" i="11"/>
  <c r="Y450" i="11"/>
  <c r="L451" i="11"/>
  <c r="M451" i="11"/>
  <c r="Y451" i="11"/>
  <c r="L452" i="11"/>
  <c r="M452" i="11"/>
  <c r="Y452" i="11"/>
  <c r="L453" i="11"/>
  <c r="M453" i="11"/>
  <c r="Y453" i="11"/>
  <c r="L454" i="11"/>
  <c r="M454" i="11"/>
  <c r="Y454" i="11"/>
  <c r="L455" i="11"/>
  <c r="M455" i="11"/>
  <c r="Y455" i="11"/>
  <c r="L456" i="11"/>
  <c r="M456" i="11"/>
  <c r="Y456" i="11"/>
  <c r="L457" i="11"/>
  <c r="M457" i="11"/>
  <c r="Y457" i="11"/>
  <c r="L458" i="11"/>
  <c r="M458" i="11"/>
  <c r="Y458" i="11"/>
  <c r="L459" i="11"/>
  <c r="M459" i="11"/>
  <c r="Y459" i="11"/>
  <c r="L460" i="11"/>
  <c r="M460" i="11"/>
  <c r="Y460" i="11"/>
  <c r="L461" i="11"/>
  <c r="M461" i="11"/>
  <c r="Y461" i="11"/>
  <c r="L462" i="11"/>
  <c r="M462" i="11"/>
  <c r="Y462" i="11"/>
  <c r="L463" i="11"/>
  <c r="M463" i="11"/>
  <c r="Y463" i="11"/>
  <c r="L464" i="11"/>
  <c r="M464" i="11"/>
  <c r="Y464" i="11"/>
  <c r="L465" i="11"/>
  <c r="M465" i="11"/>
  <c r="Y465" i="11"/>
  <c r="L466" i="11"/>
  <c r="M466" i="11"/>
  <c r="Y466" i="11"/>
  <c r="L467" i="11"/>
  <c r="M467" i="11"/>
  <c r="Y467" i="11"/>
  <c r="L468" i="11"/>
  <c r="M468" i="11"/>
  <c r="Y468" i="11"/>
  <c r="L469" i="11"/>
  <c r="M469" i="11"/>
  <c r="Y469" i="11"/>
  <c r="L470" i="11"/>
  <c r="M470" i="11"/>
  <c r="Y470" i="11"/>
  <c r="L471" i="11"/>
  <c r="M471" i="11"/>
  <c r="Y471" i="11"/>
  <c r="L472" i="11"/>
  <c r="M472" i="11"/>
  <c r="Y472" i="11"/>
  <c r="L473" i="11"/>
  <c r="M473" i="11"/>
  <c r="Y473" i="11"/>
  <c r="L474" i="11"/>
  <c r="M474" i="11"/>
  <c r="Y474" i="11"/>
  <c r="L475" i="11"/>
  <c r="M475" i="11"/>
  <c r="Y475" i="11"/>
  <c r="L476" i="11"/>
  <c r="M476" i="11"/>
  <c r="Y476" i="11"/>
  <c r="L477" i="11"/>
  <c r="M477" i="11"/>
  <c r="Y477" i="11"/>
  <c r="L478" i="11"/>
  <c r="M478" i="11"/>
  <c r="Y478" i="11"/>
  <c r="L479" i="11"/>
  <c r="M479" i="11"/>
  <c r="Y479" i="11"/>
  <c r="L480" i="11"/>
  <c r="M480" i="11"/>
  <c r="Y480" i="11"/>
  <c r="L481" i="11"/>
  <c r="M481" i="11"/>
  <c r="Y481" i="11"/>
  <c r="L482" i="11"/>
  <c r="M482" i="11"/>
  <c r="Y482" i="11"/>
  <c r="L483" i="11"/>
  <c r="M483" i="11"/>
  <c r="Y483" i="11"/>
  <c r="L484" i="11"/>
  <c r="M484" i="11"/>
  <c r="Y484" i="11"/>
  <c r="L485" i="11"/>
  <c r="M485" i="11"/>
  <c r="Y485" i="11"/>
  <c r="L486" i="11"/>
  <c r="M486" i="11"/>
  <c r="Y486" i="11"/>
  <c r="L487" i="11"/>
  <c r="M487" i="11"/>
  <c r="Y487" i="11"/>
  <c r="L488" i="11"/>
  <c r="M488" i="11"/>
  <c r="Y488" i="11"/>
  <c r="L489" i="11"/>
  <c r="M489" i="11"/>
  <c r="Y489" i="11"/>
  <c r="L490" i="11"/>
  <c r="M490" i="11"/>
  <c r="Y490" i="11"/>
  <c r="L491" i="11"/>
  <c r="M491" i="11"/>
  <c r="Y491" i="11"/>
  <c r="L492" i="11"/>
  <c r="M492" i="11"/>
  <c r="Y492" i="11"/>
  <c r="L493" i="11"/>
  <c r="M493" i="11"/>
  <c r="Y493" i="11"/>
  <c r="L494" i="11"/>
  <c r="M494" i="11"/>
  <c r="Y494" i="11"/>
  <c r="L495" i="11"/>
  <c r="M495" i="11"/>
  <c r="Y495" i="11"/>
  <c r="L496" i="11"/>
  <c r="M496" i="11"/>
  <c r="Y496" i="11"/>
  <c r="L497" i="11"/>
  <c r="M497" i="11"/>
  <c r="Y497" i="11"/>
  <c r="L498" i="11"/>
  <c r="M498" i="11"/>
  <c r="Y498" i="11"/>
  <c r="L499" i="11"/>
  <c r="M499" i="11"/>
  <c r="Y499" i="11"/>
  <c r="L500" i="11"/>
  <c r="M500" i="11"/>
  <c r="Y500" i="11"/>
  <c r="L501" i="11"/>
  <c r="M501" i="11"/>
  <c r="Y501" i="11"/>
  <c r="L502" i="11"/>
  <c r="M502" i="11"/>
  <c r="Y502" i="11"/>
  <c r="L503" i="11"/>
  <c r="M503" i="11"/>
  <c r="Y503" i="11"/>
  <c r="L504" i="11"/>
  <c r="M504" i="11"/>
  <c r="Y504" i="11"/>
  <c r="L505" i="11"/>
  <c r="M505" i="11"/>
  <c r="Y505" i="11"/>
  <c r="L506" i="11"/>
  <c r="M506" i="11"/>
  <c r="Y506" i="11"/>
  <c r="L507" i="11"/>
  <c r="M507" i="11"/>
  <c r="Y507" i="11"/>
  <c r="L508" i="11"/>
  <c r="M508" i="11"/>
  <c r="Y508" i="11"/>
  <c r="L509" i="11"/>
  <c r="M509" i="11"/>
  <c r="Y509" i="11"/>
  <c r="L510" i="11"/>
  <c r="M510" i="11"/>
  <c r="Y510" i="11"/>
  <c r="L511" i="11"/>
  <c r="M511" i="11"/>
  <c r="Y511" i="11"/>
  <c r="L512" i="11"/>
  <c r="M512" i="11"/>
  <c r="Y512" i="11"/>
  <c r="L513" i="11"/>
  <c r="M513" i="11"/>
  <c r="Y513" i="11"/>
  <c r="L514" i="11"/>
  <c r="M514" i="11"/>
  <c r="Y514" i="11"/>
  <c r="L515" i="11"/>
  <c r="M515" i="11"/>
  <c r="Y515" i="11"/>
  <c r="L516" i="11"/>
  <c r="M516" i="11"/>
  <c r="Y516" i="11"/>
  <c r="L517" i="11"/>
  <c r="M517" i="11"/>
  <c r="Y517" i="11"/>
  <c r="L518" i="11"/>
  <c r="M518" i="11"/>
  <c r="Y518" i="11"/>
  <c r="L519" i="11"/>
  <c r="M519" i="11"/>
  <c r="Y519" i="11"/>
  <c r="L520" i="11"/>
  <c r="M520" i="11"/>
  <c r="Y520" i="11"/>
  <c r="L521" i="11"/>
  <c r="M521" i="11"/>
  <c r="Y521" i="11"/>
  <c r="L522" i="11"/>
  <c r="M522" i="11"/>
  <c r="Y522" i="11"/>
  <c r="L523" i="11"/>
  <c r="M523" i="11"/>
  <c r="Y523" i="11"/>
  <c r="L524" i="11"/>
  <c r="M524" i="11"/>
  <c r="Y524" i="11"/>
  <c r="L525" i="11"/>
  <c r="M525" i="11"/>
  <c r="Y525" i="11"/>
  <c r="L526" i="11"/>
  <c r="M526" i="11"/>
  <c r="Y526" i="11"/>
  <c r="L527" i="11"/>
  <c r="M527" i="11"/>
  <c r="Y527" i="11"/>
  <c r="L528" i="11"/>
  <c r="M528" i="11"/>
  <c r="Y528" i="11"/>
  <c r="L529" i="11"/>
  <c r="M529" i="11"/>
  <c r="Y529" i="11"/>
  <c r="L530" i="11"/>
  <c r="M530" i="11"/>
  <c r="Y530" i="11"/>
  <c r="L531" i="11"/>
  <c r="M531" i="11"/>
  <c r="Y531" i="11"/>
  <c r="L532" i="11"/>
  <c r="M532" i="11"/>
  <c r="Y532" i="11"/>
  <c r="L533" i="11"/>
  <c r="M533" i="11"/>
  <c r="Y533" i="11"/>
  <c r="L534" i="11"/>
  <c r="M534" i="11"/>
  <c r="Y534" i="11"/>
  <c r="L535" i="11"/>
  <c r="M535" i="11"/>
  <c r="Y535" i="11"/>
  <c r="L536" i="11"/>
  <c r="M536" i="11"/>
  <c r="Y536" i="11"/>
  <c r="L537" i="11"/>
  <c r="M537" i="11"/>
  <c r="Y537" i="11"/>
  <c r="L538" i="11"/>
  <c r="M538" i="11"/>
  <c r="Y538" i="11"/>
  <c r="L539" i="11"/>
  <c r="M539" i="11"/>
  <c r="Y539" i="11"/>
  <c r="L540" i="11"/>
  <c r="M540" i="11"/>
  <c r="Y540" i="11"/>
  <c r="L541" i="11"/>
  <c r="M541" i="11"/>
  <c r="Y541" i="11"/>
  <c r="L542" i="11"/>
  <c r="M542" i="11"/>
  <c r="Y542" i="11"/>
  <c r="L543" i="11"/>
  <c r="M543" i="11"/>
  <c r="Y543" i="11"/>
  <c r="L544" i="11"/>
  <c r="M544" i="11"/>
  <c r="Y544" i="11"/>
  <c r="L545" i="11"/>
  <c r="M545" i="11"/>
  <c r="Y545" i="11"/>
  <c r="L546" i="11"/>
  <c r="M546" i="11"/>
  <c r="Y546" i="11"/>
  <c r="L547" i="11"/>
  <c r="M547" i="11"/>
  <c r="Y547" i="11"/>
  <c r="L548" i="11"/>
  <c r="M548" i="11"/>
  <c r="Y548" i="11"/>
  <c r="L549" i="11"/>
  <c r="M549" i="11"/>
  <c r="Y549" i="11"/>
  <c r="L550" i="11"/>
  <c r="M550" i="11"/>
  <c r="Y550" i="11"/>
  <c r="L551" i="11"/>
  <c r="M551" i="11"/>
  <c r="Y551" i="11"/>
  <c r="L552" i="11"/>
  <c r="M552" i="11"/>
  <c r="Y552" i="11"/>
  <c r="L553" i="11"/>
  <c r="M553" i="11"/>
  <c r="Y553" i="11"/>
  <c r="L554" i="11"/>
  <c r="M554" i="11"/>
  <c r="Y554" i="11"/>
  <c r="L555" i="11"/>
  <c r="M555" i="11"/>
  <c r="Y555" i="11"/>
  <c r="L556" i="11"/>
  <c r="M556" i="11"/>
  <c r="Y556" i="11"/>
  <c r="L557" i="11"/>
  <c r="M557" i="11"/>
  <c r="Y557" i="11"/>
  <c r="L558" i="11"/>
  <c r="M558" i="11"/>
  <c r="Y558" i="11"/>
  <c r="L559" i="11"/>
  <c r="M559" i="11"/>
  <c r="Y559" i="11"/>
  <c r="L560" i="11"/>
  <c r="M560" i="11"/>
  <c r="Y560" i="11"/>
  <c r="L561" i="11"/>
  <c r="M561" i="11"/>
  <c r="Y561" i="11"/>
  <c r="L562" i="11"/>
  <c r="M562" i="11"/>
  <c r="Y562" i="11"/>
  <c r="L563" i="11"/>
  <c r="M563" i="11"/>
  <c r="Y563" i="11"/>
  <c r="L564" i="11"/>
  <c r="M564" i="11"/>
  <c r="Y564" i="11"/>
  <c r="L565" i="11"/>
  <c r="M565" i="11"/>
  <c r="Y565" i="11"/>
  <c r="L566" i="11"/>
  <c r="M566" i="11"/>
  <c r="Y566" i="11"/>
  <c r="L567" i="11"/>
  <c r="M567" i="11"/>
  <c r="Y567" i="11"/>
  <c r="L568" i="11"/>
  <c r="M568" i="11"/>
  <c r="Y568" i="11"/>
  <c r="L569" i="11"/>
  <c r="M569" i="11"/>
  <c r="Y569" i="11"/>
  <c r="L570" i="11"/>
  <c r="M570" i="11"/>
  <c r="Y570" i="11"/>
  <c r="L571" i="11"/>
  <c r="M571" i="11"/>
  <c r="Y571" i="11"/>
  <c r="L572" i="11"/>
  <c r="M572" i="11"/>
  <c r="Y572" i="11"/>
  <c r="L573" i="11"/>
  <c r="M573" i="11"/>
  <c r="Y573" i="11"/>
  <c r="L574" i="11"/>
  <c r="M574" i="11"/>
  <c r="Y574" i="11"/>
  <c r="L575" i="11"/>
  <c r="M575" i="11"/>
  <c r="Y575" i="11"/>
  <c r="L576" i="11"/>
  <c r="M576" i="11"/>
  <c r="Y576" i="11"/>
  <c r="L577" i="11"/>
  <c r="M577" i="11"/>
  <c r="Y577" i="11"/>
  <c r="L578" i="11"/>
  <c r="M578" i="11"/>
  <c r="Y578" i="11"/>
  <c r="L579" i="11"/>
  <c r="M579" i="11"/>
  <c r="Y579" i="11"/>
  <c r="L580" i="11"/>
  <c r="M580" i="11"/>
  <c r="Y580" i="11"/>
  <c r="L581" i="11"/>
  <c r="M581" i="11"/>
  <c r="Y581" i="11"/>
  <c r="L582" i="11"/>
  <c r="M582" i="11"/>
  <c r="Y582" i="11"/>
  <c r="L583" i="11"/>
  <c r="M583" i="11"/>
  <c r="Y583" i="11"/>
  <c r="L584" i="11"/>
  <c r="M584" i="11"/>
  <c r="Y584" i="11"/>
  <c r="L585" i="11"/>
  <c r="M585" i="11"/>
  <c r="Y585" i="11"/>
  <c r="L586" i="11"/>
  <c r="M586" i="11"/>
  <c r="Y586" i="11"/>
  <c r="L587" i="11"/>
  <c r="M587" i="11"/>
  <c r="Y587" i="11"/>
  <c r="L588" i="11"/>
  <c r="M588" i="11"/>
  <c r="Y588" i="11"/>
  <c r="L589" i="11"/>
  <c r="M589" i="11"/>
  <c r="Y589" i="11"/>
  <c r="L590" i="11"/>
  <c r="M590" i="11"/>
  <c r="Y590" i="11"/>
  <c r="L591" i="11"/>
  <c r="M591" i="11"/>
  <c r="Y591" i="11"/>
  <c r="L592" i="11"/>
  <c r="M592" i="11"/>
  <c r="Y592" i="11"/>
  <c r="L593" i="11"/>
  <c r="M593" i="11"/>
  <c r="Y593" i="11"/>
  <c r="L594" i="11"/>
  <c r="M594" i="11"/>
  <c r="Y594" i="11"/>
  <c r="L595" i="11"/>
  <c r="M595" i="11"/>
  <c r="Y595" i="11"/>
  <c r="L596" i="11"/>
  <c r="M596" i="11"/>
  <c r="Y596" i="11"/>
  <c r="L597" i="11"/>
  <c r="M597" i="11"/>
  <c r="Y597" i="11"/>
  <c r="L598" i="11"/>
  <c r="M598" i="11"/>
  <c r="Y598" i="11"/>
  <c r="L599" i="11"/>
  <c r="M599" i="11"/>
  <c r="Y599" i="11"/>
  <c r="L600" i="11"/>
  <c r="M600" i="11"/>
  <c r="Y600" i="11"/>
  <c r="L601" i="11"/>
  <c r="M601" i="11"/>
  <c r="Y601" i="11"/>
  <c r="L602" i="11"/>
  <c r="M602" i="11"/>
  <c r="Y602" i="11"/>
  <c r="L603" i="11"/>
  <c r="M603" i="11"/>
  <c r="Y603" i="11"/>
  <c r="L604" i="11"/>
  <c r="M604" i="11"/>
  <c r="Y604" i="11"/>
  <c r="L605" i="11"/>
  <c r="M605" i="11"/>
  <c r="Y605" i="11"/>
  <c r="L606" i="11"/>
  <c r="M606" i="11"/>
  <c r="Y606" i="11"/>
  <c r="L607" i="11"/>
  <c r="M607" i="11"/>
  <c r="Y607" i="11"/>
  <c r="L608" i="11"/>
  <c r="M608" i="11"/>
  <c r="Y608" i="11"/>
  <c r="L609" i="11"/>
  <c r="M609" i="11"/>
  <c r="Y609" i="11"/>
  <c r="L610" i="11"/>
  <c r="M610" i="11"/>
  <c r="Y610" i="11"/>
  <c r="L611" i="11"/>
  <c r="M611" i="11"/>
  <c r="Y611" i="11"/>
  <c r="L612" i="11"/>
  <c r="M612" i="11"/>
  <c r="Y612" i="11"/>
  <c r="L613" i="11"/>
  <c r="M613" i="11"/>
  <c r="Y613" i="11"/>
  <c r="L614" i="11"/>
  <c r="M614" i="11"/>
  <c r="Y614" i="11"/>
  <c r="L615" i="11"/>
  <c r="M615" i="11"/>
  <c r="Y615" i="11"/>
  <c r="L616" i="11"/>
  <c r="M616" i="11"/>
  <c r="Y616" i="11"/>
  <c r="L617" i="11"/>
  <c r="M617" i="11"/>
  <c r="Y617" i="11"/>
  <c r="L618" i="11"/>
  <c r="M618" i="11"/>
  <c r="Y618" i="11"/>
  <c r="L619" i="11"/>
  <c r="M619" i="11"/>
  <c r="Y619" i="11"/>
  <c r="L620" i="11"/>
  <c r="M620" i="11"/>
  <c r="Y620" i="11"/>
  <c r="L621" i="11"/>
  <c r="M621" i="11"/>
  <c r="Y621" i="11"/>
  <c r="L622" i="11"/>
  <c r="M622" i="11"/>
  <c r="Y622" i="11"/>
  <c r="L623" i="11"/>
  <c r="M623" i="11"/>
  <c r="Y623" i="11"/>
  <c r="L624" i="11"/>
  <c r="M624" i="11"/>
  <c r="Y624" i="11"/>
  <c r="L625" i="11"/>
  <c r="M625" i="11"/>
  <c r="Y625" i="11"/>
  <c r="L626" i="11"/>
  <c r="M626" i="11"/>
  <c r="Y626" i="11"/>
  <c r="L627" i="11"/>
  <c r="M627" i="11"/>
  <c r="Y627" i="11"/>
  <c r="L628" i="11"/>
  <c r="M628" i="11"/>
  <c r="Y628" i="11"/>
  <c r="L629" i="11"/>
  <c r="M629" i="11"/>
  <c r="Y629" i="11"/>
  <c r="L630" i="11"/>
  <c r="M630" i="11"/>
  <c r="Y630" i="11"/>
  <c r="L631" i="11"/>
  <c r="M631" i="11"/>
  <c r="Y631" i="11"/>
  <c r="L632" i="11"/>
  <c r="M632" i="11"/>
  <c r="Y632" i="11"/>
  <c r="L633" i="11"/>
  <c r="M633" i="11"/>
  <c r="Y633" i="11"/>
  <c r="L634" i="11"/>
  <c r="M634" i="11"/>
  <c r="Y634" i="11"/>
  <c r="L635" i="11"/>
  <c r="M635" i="11"/>
  <c r="Y635" i="11"/>
  <c r="L636" i="11"/>
  <c r="M636" i="11"/>
  <c r="Y636" i="11"/>
  <c r="L637" i="11"/>
  <c r="M637" i="11"/>
  <c r="Y637" i="11"/>
  <c r="L638" i="11"/>
  <c r="M638" i="11"/>
  <c r="Y638" i="11"/>
  <c r="L639" i="11"/>
  <c r="M639" i="11"/>
  <c r="Y639" i="11"/>
  <c r="L640" i="11"/>
  <c r="M640" i="11"/>
  <c r="Y640" i="11"/>
  <c r="L641" i="11"/>
  <c r="M641" i="11"/>
  <c r="Y641" i="11"/>
  <c r="L642" i="11"/>
  <c r="M642" i="11"/>
  <c r="Y642" i="11"/>
  <c r="L643" i="11"/>
  <c r="M643" i="11"/>
  <c r="Y643" i="11"/>
  <c r="L644" i="11"/>
  <c r="M644" i="11"/>
  <c r="Y644" i="11"/>
  <c r="L645" i="11"/>
  <c r="M645" i="11"/>
  <c r="Y645" i="11"/>
  <c r="L646" i="11"/>
  <c r="M646" i="11"/>
  <c r="Y646" i="11"/>
  <c r="L647" i="11"/>
  <c r="M647" i="11"/>
  <c r="Y647" i="11"/>
  <c r="L648" i="11"/>
  <c r="M648" i="11"/>
  <c r="Y648" i="11"/>
  <c r="L649" i="11"/>
  <c r="M649" i="11"/>
  <c r="Y649" i="11"/>
  <c r="L650" i="11"/>
  <c r="M650" i="11"/>
  <c r="Y650" i="11"/>
  <c r="L651" i="11"/>
  <c r="M651" i="11"/>
  <c r="Y651" i="11"/>
  <c r="L652" i="11"/>
  <c r="M652" i="11"/>
  <c r="Y652" i="11"/>
  <c r="L653" i="11"/>
  <c r="M653" i="11"/>
  <c r="Y653" i="11"/>
  <c r="L654" i="11"/>
  <c r="M654" i="11"/>
  <c r="Y654" i="11"/>
  <c r="L655" i="11"/>
  <c r="M655" i="11"/>
  <c r="Y655" i="11"/>
  <c r="L656" i="11"/>
  <c r="M656" i="11"/>
  <c r="Y656" i="11"/>
  <c r="L657" i="11"/>
  <c r="M657" i="11"/>
  <c r="Y657" i="11"/>
  <c r="L658" i="11"/>
  <c r="M658" i="11"/>
  <c r="Y658" i="11"/>
  <c r="L659" i="11"/>
  <c r="M659" i="11"/>
  <c r="Y659" i="11"/>
  <c r="L660" i="11"/>
  <c r="M660" i="11"/>
  <c r="Y660" i="11"/>
  <c r="L661" i="11"/>
  <c r="M661" i="11"/>
  <c r="Y661" i="11"/>
  <c r="L662" i="11"/>
  <c r="M662" i="11"/>
  <c r="Y662" i="11"/>
  <c r="L663" i="11"/>
  <c r="M663" i="11"/>
  <c r="Y663" i="11"/>
  <c r="L664" i="11"/>
  <c r="M664" i="11"/>
  <c r="Y664" i="11"/>
  <c r="L665" i="11"/>
  <c r="M665" i="11"/>
  <c r="Y665" i="11"/>
  <c r="L666" i="11"/>
  <c r="M666" i="11"/>
  <c r="Y666" i="11"/>
  <c r="L667" i="11"/>
  <c r="M667" i="11"/>
  <c r="Y667" i="11"/>
  <c r="L668" i="11"/>
  <c r="M668" i="11"/>
  <c r="Y668" i="11"/>
  <c r="L669" i="11"/>
  <c r="M669" i="11"/>
  <c r="Y669" i="11"/>
  <c r="L670" i="11"/>
  <c r="M670" i="11"/>
  <c r="Y670" i="11"/>
  <c r="L671" i="11"/>
  <c r="M671" i="11"/>
  <c r="Y671" i="11"/>
  <c r="L672" i="11"/>
  <c r="M672" i="11"/>
  <c r="Y672" i="11"/>
  <c r="L673" i="11"/>
  <c r="M673" i="11"/>
  <c r="Y673" i="11"/>
  <c r="L674" i="11"/>
  <c r="M674" i="11"/>
  <c r="Y674" i="11"/>
  <c r="L675" i="11"/>
  <c r="M675" i="11"/>
  <c r="Y675" i="11"/>
  <c r="L676" i="11"/>
  <c r="M676" i="11"/>
  <c r="Y676" i="11"/>
  <c r="L677" i="11"/>
  <c r="M677" i="11"/>
  <c r="Y677" i="11"/>
  <c r="L678" i="11"/>
  <c r="M678" i="11"/>
  <c r="Y678" i="11"/>
  <c r="L679" i="11"/>
  <c r="M679" i="11"/>
  <c r="Y679" i="11"/>
  <c r="L680" i="11"/>
  <c r="M680" i="11"/>
  <c r="Y680" i="11"/>
  <c r="L681" i="11"/>
  <c r="M681" i="11"/>
  <c r="Y681" i="11"/>
  <c r="L682" i="11"/>
  <c r="M682" i="11"/>
  <c r="Y682" i="11"/>
  <c r="L683" i="11"/>
  <c r="M683" i="11"/>
  <c r="Y683" i="11"/>
  <c r="L684" i="11"/>
  <c r="M684" i="11"/>
  <c r="Y684" i="11"/>
  <c r="L685" i="11"/>
  <c r="M685" i="11"/>
  <c r="Y685" i="11"/>
  <c r="L686" i="11"/>
  <c r="M686" i="11"/>
  <c r="Y686" i="11"/>
  <c r="L687" i="11"/>
  <c r="M687" i="11"/>
  <c r="Y687" i="11"/>
  <c r="L688" i="11"/>
  <c r="M688" i="11"/>
  <c r="Y688" i="11"/>
  <c r="L689" i="11"/>
  <c r="M689" i="11"/>
  <c r="Y689" i="11"/>
  <c r="L690" i="11"/>
  <c r="M690" i="11"/>
  <c r="Y690" i="11"/>
  <c r="L691" i="11"/>
  <c r="M691" i="11"/>
  <c r="Y691" i="11"/>
  <c r="L692" i="11"/>
  <c r="M692" i="11"/>
  <c r="Y692" i="11"/>
  <c r="L693" i="11"/>
  <c r="M693" i="11"/>
  <c r="Y693" i="11"/>
  <c r="L694" i="11"/>
  <c r="M694" i="11"/>
  <c r="Y694" i="11"/>
  <c r="L695" i="11"/>
  <c r="M695" i="11"/>
  <c r="Y695" i="11"/>
  <c r="L696" i="11"/>
  <c r="M696" i="11"/>
  <c r="Y696" i="11"/>
  <c r="L697" i="11"/>
  <c r="M697" i="11"/>
  <c r="Y697" i="11"/>
  <c r="L698" i="11"/>
  <c r="M698" i="11"/>
  <c r="Y698" i="11"/>
  <c r="L699" i="11"/>
  <c r="M699" i="11"/>
  <c r="Y699" i="11"/>
  <c r="L700" i="11"/>
  <c r="M700" i="11"/>
  <c r="Y700" i="11"/>
  <c r="L701" i="11"/>
  <c r="M701" i="11"/>
  <c r="Y701" i="11"/>
  <c r="L702" i="11"/>
  <c r="M702" i="11"/>
  <c r="Y702" i="11"/>
  <c r="L703" i="11"/>
  <c r="M703" i="11"/>
  <c r="Y703" i="11"/>
  <c r="L704" i="11"/>
  <c r="M704" i="11"/>
  <c r="Y704" i="11"/>
  <c r="L705" i="11"/>
  <c r="M705" i="11"/>
  <c r="Y705" i="11"/>
  <c r="L706" i="11"/>
  <c r="M706" i="11"/>
  <c r="Y706" i="11"/>
  <c r="L707" i="11"/>
  <c r="M707" i="11"/>
  <c r="Y707" i="11"/>
  <c r="L708" i="11"/>
  <c r="M708" i="11"/>
  <c r="Y708" i="11"/>
  <c r="L709" i="11"/>
  <c r="M709" i="11"/>
  <c r="Y709" i="11"/>
  <c r="L710" i="11"/>
  <c r="M710" i="11"/>
  <c r="Y710" i="11"/>
  <c r="L711" i="11"/>
  <c r="M711" i="11"/>
  <c r="Y711" i="11"/>
  <c r="L712" i="11"/>
  <c r="M712" i="11"/>
  <c r="Y712" i="11"/>
  <c r="L713" i="11"/>
  <c r="M713" i="11"/>
  <c r="Y713" i="11"/>
  <c r="L714" i="11"/>
  <c r="M714" i="11"/>
  <c r="Y714" i="11"/>
  <c r="L715" i="11"/>
  <c r="M715" i="11"/>
  <c r="Y715" i="11"/>
  <c r="L716" i="11"/>
  <c r="M716" i="11"/>
  <c r="Y716" i="11"/>
  <c r="L717" i="11"/>
  <c r="M717" i="11"/>
  <c r="Y717" i="11"/>
  <c r="L718" i="11"/>
  <c r="M718" i="11"/>
  <c r="Y718" i="11"/>
  <c r="L719" i="11"/>
  <c r="M719" i="11"/>
  <c r="Y719" i="11"/>
  <c r="L720" i="11"/>
  <c r="M720" i="11"/>
  <c r="Y720" i="11"/>
  <c r="L721" i="11"/>
  <c r="M721" i="11"/>
  <c r="Y721" i="11"/>
  <c r="L722" i="11"/>
  <c r="M722" i="11"/>
  <c r="Y722" i="11"/>
  <c r="L723" i="11"/>
  <c r="M723" i="11"/>
  <c r="Y723" i="11"/>
  <c r="L724" i="11"/>
  <c r="M724" i="11"/>
  <c r="Y724" i="11"/>
  <c r="L725" i="11"/>
  <c r="M725" i="11"/>
  <c r="Y725" i="11"/>
  <c r="L726" i="11"/>
  <c r="M726" i="11"/>
  <c r="Y726" i="11"/>
  <c r="L727" i="11"/>
  <c r="M727" i="11"/>
  <c r="Y727" i="11"/>
  <c r="L728" i="11"/>
  <c r="M728" i="11"/>
  <c r="Y728" i="11"/>
  <c r="L729" i="11"/>
  <c r="M729" i="11"/>
  <c r="Y729" i="11"/>
  <c r="L730" i="11"/>
  <c r="M730" i="11"/>
  <c r="Y730" i="11"/>
  <c r="L731" i="11"/>
  <c r="M731" i="11"/>
  <c r="Y731" i="11"/>
  <c r="L732" i="11"/>
  <c r="M732" i="11"/>
  <c r="Y732" i="11"/>
  <c r="L733" i="11"/>
  <c r="M733" i="11"/>
  <c r="Y733" i="11"/>
  <c r="L734" i="11"/>
  <c r="M734" i="11"/>
  <c r="Y734" i="11"/>
  <c r="L735" i="11"/>
  <c r="M735" i="11"/>
  <c r="Y735" i="11"/>
  <c r="L736" i="11"/>
  <c r="M736" i="11"/>
  <c r="Y736" i="11"/>
  <c r="L737" i="11"/>
  <c r="M737" i="11"/>
  <c r="Y737" i="11"/>
  <c r="L738" i="11"/>
  <c r="M738" i="11"/>
  <c r="Y738" i="11"/>
  <c r="L739" i="11"/>
  <c r="M739" i="11"/>
  <c r="Y739" i="11"/>
  <c r="L740" i="11"/>
  <c r="M740" i="11"/>
  <c r="Y740" i="11"/>
  <c r="L741" i="11"/>
  <c r="M741" i="11"/>
  <c r="Y741" i="11"/>
  <c r="L742" i="11"/>
  <c r="M742" i="11"/>
  <c r="Y742" i="11"/>
  <c r="L743" i="11"/>
  <c r="M743" i="11"/>
  <c r="Y743" i="11"/>
  <c r="L744" i="11"/>
  <c r="M744" i="11"/>
  <c r="Y744" i="11"/>
  <c r="L745" i="11"/>
  <c r="M745" i="11"/>
  <c r="Y745" i="11"/>
  <c r="L746" i="11"/>
  <c r="M746" i="11"/>
  <c r="Y746" i="11"/>
  <c r="L747" i="11"/>
  <c r="M747" i="11"/>
  <c r="Y747" i="11"/>
  <c r="Y748" i="11"/>
  <c r="X2" i="11"/>
  <c r="X3" i="11"/>
  <c r="X4" i="11"/>
  <c r="X5" i="11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297" i="11"/>
  <c r="X298" i="11"/>
  <c r="X299" i="11"/>
  <c r="X300" i="11"/>
  <c r="X301" i="11"/>
  <c r="X302" i="11"/>
  <c r="X303" i="11"/>
  <c r="X304" i="11"/>
  <c r="X305" i="11"/>
  <c r="X306" i="11"/>
  <c r="X307" i="11"/>
  <c r="X308" i="11"/>
  <c r="X309" i="11"/>
  <c r="X310" i="11"/>
  <c r="X311" i="11"/>
  <c r="X312" i="11"/>
  <c r="X313" i="11"/>
  <c r="X31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361" i="11"/>
  <c r="X362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385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404" i="11"/>
  <c r="X405" i="11"/>
  <c r="X406" i="11"/>
  <c r="X407" i="11"/>
  <c r="X408" i="11"/>
  <c r="X409" i="11"/>
  <c r="X410" i="11"/>
  <c r="X411" i="11"/>
  <c r="X412" i="11"/>
  <c r="X413" i="11"/>
  <c r="X414" i="11"/>
  <c r="X415" i="11"/>
  <c r="X416" i="11"/>
  <c r="X417" i="11"/>
  <c r="X418" i="11"/>
  <c r="X419" i="11"/>
  <c r="X420" i="11"/>
  <c r="X421" i="11"/>
  <c r="X422" i="11"/>
  <c r="X423" i="11"/>
  <c r="X424" i="11"/>
  <c r="X425" i="11"/>
  <c r="X426" i="11"/>
  <c r="X427" i="11"/>
  <c r="X428" i="11"/>
  <c r="X429" i="11"/>
  <c r="X430" i="11"/>
  <c r="X431" i="11"/>
  <c r="X432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455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478" i="11"/>
  <c r="X479" i="11"/>
  <c r="X480" i="11"/>
  <c r="X481" i="11"/>
  <c r="X482" i="11"/>
  <c r="X483" i="11"/>
  <c r="X484" i="11"/>
  <c r="X485" i="11"/>
  <c r="X486" i="11"/>
  <c r="X487" i="11"/>
  <c r="X488" i="11"/>
  <c r="X489" i="11"/>
  <c r="X490" i="11"/>
  <c r="X491" i="11"/>
  <c r="X492" i="11"/>
  <c r="X493" i="11"/>
  <c r="X494" i="11"/>
  <c r="X495" i="11"/>
  <c r="X496" i="11"/>
  <c r="X497" i="11"/>
  <c r="X498" i="11"/>
  <c r="X499" i="11"/>
  <c r="X500" i="11"/>
  <c r="X50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4" i="11"/>
  <c r="X525" i="11"/>
  <c r="X526" i="11"/>
  <c r="X527" i="11"/>
  <c r="X528" i="11"/>
  <c r="X529" i="11"/>
  <c r="X530" i="11"/>
  <c r="X531" i="11"/>
  <c r="X532" i="11"/>
  <c r="X533" i="11"/>
  <c r="X534" i="11"/>
  <c r="X535" i="11"/>
  <c r="X536" i="11"/>
  <c r="X537" i="11"/>
  <c r="X538" i="11"/>
  <c r="X539" i="11"/>
  <c r="X540" i="11"/>
  <c r="X541" i="11"/>
  <c r="X542" i="11"/>
  <c r="X543" i="11"/>
  <c r="X544" i="11"/>
  <c r="X545" i="11"/>
  <c r="X546" i="11"/>
  <c r="X547" i="11"/>
  <c r="X548" i="11"/>
  <c r="X549" i="11"/>
  <c r="X550" i="11"/>
  <c r="X551" i="11"/>
  <c r="X552" i="11"/>
  <c r="X553" i="11"/>
  <c r="X554" i="11"/>
  <c r="X555" i="11"/>
  <c r="X556" i="11"/>
  <c r="X557" i="11"/>
  <c r="X558" i="11"/>
  <c r="X559" i="11"/>
  <c r="X560" i="11"/>
  <c r="X561" i="11"/>
  <c r="X562" i="11"/>
  <c r="X563" i="11"/>
  <c r="X564" i="11"/>
  <c r="X565" i="11"/>
  <c r="X566" i="11"/>
  <c r="X567" i="11"/>
  <c r="X568" i="11"/>
  <c r="X569" i="11"/>
  <c r="X570" i="11"/>
  <c r="X571" i="11"/>
  <c r="X572" i="11"/>
  <c r="X573" i="11"/>
  <c r="X574" i="11"/>
  <c r="X575" i="11"/>
  <c r="X576" i="11"/>
  <c r="X577" i="11"/>
  <c r="X578" i="11"/>
  <c r="X579" i="11"/>
  <c r="X580" i="11"/>
  <c r="X581" i="11"/>
  <c r="X582" i="11"/>
  <c r="X583" i="11"/>
  <c r="X584" i="11"/>
  <c r="X585" i="11"/>
  <c r="X586" i="11"/>
  <c r="X587" i="11"/>
  <c r="X588" i="11"/>
  <c r="X589" i="11"/>
  <c r="X590" i="11"/>
  <c r="X591" i="11"/>
  <c r="X592" i="11"/>
  <c r="X593" i="11"/>
  <c r="X594" i="11"/>
  <c r="X595" i="11"/>
  <c r="X596" i="11"/>
  <c r="X597" i="11"/>
  <c r="X598" i="11"/>
  <c r="X599" i="11"/>
  <c r="X600" i="11"/>
  <c r="X601" i="11"/>
  <c r="X602" i="11"/>
  <c r="X603" i="11"/>
  <c r="X604" i="11"/>
  <c r="X605" i="11"/>
  <c r="X606" i="11"/>
  <c r="X607" i="11"/>
  <c r="X608" i="11"/>
  <c r="X609" i="11"/>
  <c r="X610" i="11"/>
  <c r="X611" i="11"/>
  <c r="X612" i="11"/>
  <c r="X613" i="11"/>
  <c r="X614" i="11"/>
  <c r="X615" i="11"/>
  <c r="X616" i="11"/>
  <c r="X617" i="11"/>
  <c r="X618" i="11"/>
  <c r="X619" i="11"/>
  <c r="X620" i="11"/>
  <c r="X621" i="11"/>
  <c r="X622" i="11"/>
  <c r="X623" i="11"/>
  <c r="X624" i="11"/>
  <c r="X625" i="11"/>
  <c r="X626" i="11"/>
  <c r="X627" i="11"/>
  <c r="X628" i="11"/>
  <c r="X629" i="11"/>
  <c r="X630" i="11"/>
  <c r="X631" i="11"/>
  <c r="X632" i="11"/>
  <c r="X633" i="11"/>
  <c r="X634" i="11"/>
  <c r="X635" i="11"/>
  <c r="X636" i="11"/>
  <c r="X637" i="11"/>
  <c r="X638" i="11"/>
  <c r="X639" i="11"/>
  <c r="X640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663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686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09" i="11"/>
  <c r="X710" i="11"/>
  <c r="X711" i="11"/>
  <c r="X712" i="11"/>
  <c r="X713" i="11"/>
  <c r="X714" i="11"/>
  <c r="X715" i="11"/>
  <c r="X716" i="11"/>
  <c r="X717" i="11"/>
  <c r="X718" i="11"/>
  <c r="X719" i="11"/>
  <c r="X720" i="11"/>
  <c r="X721" i="11"/>
  <c r="X722" i="11"/>
  <c r="X723" i="11"/>
  <c r="X724" i="11"/>
  <c r="X725" i="11"/>
  <c r="X726" i="11"/>
  <c r="X727" i="11"/>
  <c r="X728" i="11"/>
  <c r="X729" i="11"/>
  <c r="X730" i="11"/>
  <c r="X731" i="11"/>
  <c r="X73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L2" i="10"/>
  <c r="M2" i="10"/>
  <c r="Y2" i="10"/>
  <c r="L3" i="10"/>
  <c r="M3" i="10"/>
  <c r="Y3" i="10"/>
  <c r="L4" i="10"/>
  <c r="M4" i="10"/>
  <c r="Y4" i="10"/>
  <c r="L5" i="10"/>
  <c r="M5" i="10"/>
  <c r="Y5" i="10"/>
  <c r="L6" i="10"/>
  <c r="M6" i="10"/>
  <c r="Y6" i="10"/>
  <c r="L7" i="10"/>
  <c r="M7" i="10"/>
  <c r="Y7" i="10"/>
  <c r="L8" i="10"/>
  <c r="M8" i="10"/>
  <c r="Y8" i="10"/>
  <c r="L9" i="10"/>
  <c r="M9" i="10"/>
  <c r="Y9" i="10"/>
  <c r="L10" i="10"/>
  <c r="M10" i="10"/>
  <c r="Y10" i="10"/>
  <c r="L11" i="10"/>
  <c r="M11" i="10"/>
  <c r="Y11" i="10"/>
  <c r="L12" i="10"/>
  <c r="M12" i="10"/>
  <c r="Y12" i="10"/>
  <c r="L13" i="10"/>
  <c r="M13" i="10"/>
  <c r="Y13" i="10"/>
  <c r="L14" i="10"/>
  <c r="M14" i="10"/>
  <c r="Y14" i="10"/>
  <c r="L15" i="10"/>
  <c r="M15" i="10"/>
  <c r="Y15" i="10"/>
  <c r="L16" i="10"/>
  <c r="M16" i="10"/>
  <c r="Y16" i="10"/>
  <c r="L17" i="10"/>
  <c r="M17" i="10"/>
  <c r="Y17" i="10"/>
  <c r="L18" i="10"/>
  <c r="M18" i="10"/>
  <c r="Y18" i="10"/>
  <c r="L19" i="10"/>
  <c r="M19" i="10"/>
  <c r="Y19" i="10"/>
  <c r="L20" i="10"/>
  <c r="M20" i="10"/>
  <c r="Y20" i="10"/>
  <c r="L21" i="10"/>
  <c r="M21" i="10"/>
  <c r="Y21" i="10"/>
  <c r="L22" i="10"/>
  <c r="M22" i="10"/>
  <c r="Y22" i="10"/>
  <c r="L23" i="10"/>
  <c r="M23" i="10"/>
  <c r="Y23" i="10"/>
  <c r="L24" i="10"/>
  <c r="M24" i="10"/>
  <c r="Y24" i="10"/>
  <c r="L25" i="10"/>
  <c r="M25" i="10"/>
  <c r="Y25" i="10"/>
  <c r="L26" i="10"/>
  <c r="M26" i="10"/>
  <c r="Y26" i="10"/>
  <c r="L27" i="10"/>
  <c r="M27" i="10"/>
  <c r="Y27" i="10"/>
  <c r="L28" i="10"/>
  <c r="M28" i="10"/>
  <c r="Y28" i="10"/>
  <c r="L29" i="10"/>
  <c r="M29" i="10"/>
  <c r="Y29" i="10"/>
  <c r="L30" i="10"/>
  <c r="M30" i="10"/>
  <c r="Y30" i="10"/>
  <c r="L31" i="10"/>
  <c r="M31" i="10"/>
  <c r="Y31" i="10"/>
  <c r="L32" i="10"/>
  <c r="M32" i="10"/>
  <c r="Y32" i="10"/>
  <c r="L33" i="10"/>
  <c r="M33" i="10"/>
  <c r="Y33" i="10"/>
  <c r="L34" i="10"/>
  <c r="M34" i="10"/>
  <c r="Y34" i="10"/>
  <c r="L35" i="10"/>
  <c r="M35" i="10"/>
  <c r="Y35" i="10"/>
  <c r="L36" i="10"/>
  <c r="M36" i="10"/>
  <c r="Y36" i="10"/>
  <c r="L37" i="10"/>
  <c r="M37" i="10"/>
  <c r="Y37" i="10"/>
  <c r="L38" i="10"/>
  <c r="M38" i="10"/>
  <c r="Y38" i="10"/>
  <c r="L39" i="10"/>
  <c r="M39" i="10"/>
  <c r="Y39" i="10"/>
  <c r="L40" i="10"/>
  <c r="M40" i="10"/>
  <c r="Y40" i="10"/>
  <c r="L41" i="10"/>
  <c r="M41" i="10"/>
  <c r="Y41" i="10"/>
  <c r="L42" i="10"/>
  <c r="M42" i="10"/>
  <c r="Y42" i="10"/>
  <c r="L43" i="10"/>
  <c r="M43" i="10"/>
  <c r="Y43" i="10"/>
  <c r="Y44" i="10"/>
  <c r="X2" i="10"/>
  <c r="X3" i="10"/>
  <c r="X4" i="10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L2" i="9"/>
  <c r="M2" i="9"/>
  <c r="Y2" i="9"/>
  <c r="L3" i="9"/>
  <c r="M3" i="9"/>
  <c r="Y3" i="9"/>
  <c r="L4" i="9"/>
  <c r="M4" i="9"/>
  <c r="Y4" i="9"/>
  <c r="L5" i="9"/>
  <c r="M5" i="9"/>
  <c r="Y5" i="9"/>
  <c r="L6" i="9"/>
  <c r="M6" i="9"/>
  <c r="Y6" i="9"/>
  <c r="L7" i="9"/>
  <c r="M7" i="9"/>
  <c r="Y7" i="9"/>
  <c r="L8" i="9"/>
  <c r="M8" i="9"/>
  <c r="Y8" i="9"/>
  <c r="L9" i="9"/>
  <c r="M9" i="9"/>
  <c r="Y9" i="9"/>
  <c r="L10" i="9"/>
  <c r="M10" i="9"/>
  <c r="Y10" i="9"/>
  <c r="L11" i="9"/>
  <c r="M11" i="9"/>
  <c r="Y11" i="9"/>
  <c r="L12" i="9"/>
  <c r="M12" i="9"/>
  <c r="Y12" i="9"/>
  <c r="L13" i="9"/>
  <c r="M13" i="9"/>
  <c r="Y13" i="9"/>
  <c r="L14" i="9"/>
  <c r="M14" i="9"/>
  <c r="Y14" i="9"/>
  <c r="L15" i="9"/>
  <c r="M15" i="9"/>
  <c r="Y15" i="9"/>
  <c r="L16" i="9"/>
  <c r="M16" i="9"/>
  <c r="Y16" i="9"/>
  <c r="L17" i="9"/>
  <c r="M17" i="9"/>
  <c r="Y17" i="9"/>
  <c r="L18" i="9"/>
  <c r="M18" i="9"/>
  <c r="Y18" i="9"/>
  <c r="L19" i="9"/>
  <c r="M19" i="9"/>
  <c r="Y19" i="9"/>
  <c r="L20" i="9"/>
  <c r="M20" i="9"/>
  <c r="Y20" i="9"/>
  <c r="L21" i="9"/>
  <c r="M21" i="9"/>
  <c r="Y21" i="9"/>
  <c r="L22" i="9"/>
  <c r="M22" i="9"/>
  <c r="Y22" i="9"/>
  <c r="L23" i="9"/>
  <c r="M23" i="9"/>
  <c r="Y23" i="9"/>
  <c r="L24" i="9"/>
  <c r="M24" i="9"/>
  <c r="Y24" i="9"/>
  <c r="L25" i="9"/>
  <c r="M25" i="9"/>
  <c r="Y25" i="9"/>
  <c r="L26" i="9"/>
  <c r="M26" i="9"/>
  <c r="Y26" i="9"/>
  <c r="L27" i="9"/>
  <c r="M27" i="9"/>
  <c r="Y27" i="9"/>
  <c r="L28" i="9"/>
  <c r="M28" i="9"/>
  <c r="Y28" i="9"/>
  <c r="L29" i="9"/>
  <c r="M29" i="9"/>
  <c r="Y29" i="9"/>
  <c r="L30" i="9"/>
  <c r="M30" i="9"/>
  <c r="Y30" i="9"/>
  <c r="L31" i="9"/>
  <c r="M31" i="9"/>
  <c r="Y31" i="9"/>
  <c r="L32" i="9"/>
  <c r="M32" i="9"/>
  <c r="Y32" i="9"/>
  <c r="L33" i="9"/>
  <c r="M33" i="9"/>
  <c r="Y33" i="9"/>
  <c r="L34" i="9"/>
  <c r="M34" i="9"/>
  <c r="Y34" i="9"/>
  <c r="L35" i="9"/>
  <c r="M35" i="9"/>
  <c r="Y35" i="9"/>
  <c r="L36" i="9"/>
  <c r="M36" i="9"/>
  <c r="Y36" i="9"/>
  <c r="L37" i="9"/>
  <c r="M37" i="9"/>
  <c r="Y37" i="9"/>
  <c r="L38" i="9"/>
  <c r="M38" i="9"/>
  <c r="Y38" i="9"/>
  <c r="L39" i="9"/>
  <c r="M39" i="9"/>
  <c r="Y39" i="9"/>
  <c r="L40" i="9"/>
  <c r="M40" i="9"/>
  <c r="Y40" i="9"/>
  <c r="L41" i="9"/>
  <c r="M41" i="9"/>
  <c r="Y41" i="9"/>
  <c r="L42" i="9"/>
  <c r="M42" i="9"/>
  <c r="Y42" i="9"/>
  <c r="L43" i="9"/>
  <c r="M43" i="9"/>
  <c r="Y43" i="9"/>
  <c r="L44" i="9"/>
  <c r="M44" i="9"/>
  <c r="Y44" i="9"/>
  <c r="L45" i="9"/>
  <c r="M45" i="9"/>
  <c r="Y45" i="9"/>
  <c r="L46" i="9"/>
  <c r="M46" i="9"/>
  <c r="Y46" i="9"/>
  <c r="L47" i="9"/>
  <c r="M47" i="9"/>
  <c r="Y47" i="9"/>
  <c r="L48" i="9"/>
  <c r="M48" i="9"/>
  <c r="Y48" i="9"/>
  <c r="L49" i="9"/>
  <c r="M49" i="9"/>
  <c r="Y49" i="9"/>
  <c r="L50" i="9"/>
  <c r="M50" i="9"/>
  <c r="Y50" i="9"/>
  <c r="L51" i="9"/>
  <c r="M51" i="9"/>
  <c r="Y51" i="9"/>
  <c r="L52" i="9"/>
  <c r="M52" i="9"/>
  <c r="Y52" i="9"/>
  <c r="L53" i="9"/>
  <c r="M53" i="9"/>
  <c r="Y53" i="9"/>
  <c r="L54" i="9"/>
  <c r="M54" i="9"/>
  <c r="Y54" i="9"/>
  <c r="L55" i="9"/>
  <c r="M55" i="9"/>
  <c r="Y55" i="9"/>
  <c r="L56" i="9"/>
  <c r="M56" i="9"/>
  <c r="Y56" i="9"/>
  <c r="L57" i="9"/>
  <c r="M57" i="9"/>
  <c r="Y57" i="9"/>
  <c r="L58" i="9"/>
  <c r="M58" i="9"/>
  <c r="Y58" i="9"/>
  <c r="L59" i="9"/>
  <c r="M59" i="9"/>
  <c r="Y59" i="9"/>
  <c r="L60" i="9"/>
  <c r="M60" i="9"/>
  <c r="Y60" i="9"/>
  <c r="L61" i="9"/>
  <c r="M61" i="9"/>
  <c r="Y61" i="9"/>
  <c r="L62" i="9"/>
  <c r="M62" i="9"/>
  <c r="Y62" i="9"/>
  <c r="L63" i="9"/>
  <c r="M63" i="9"/>
  <c r="Y63" i="9"/>
  <c r="L64" i="9"/>
  <c r="M64" i="9"/>
  <c r="Y64" i="9"/>
  <c r="L65" i="9"/>
  <c r="M65" i="9"/>
  <c r="Y65" i="9"/>
  <c r="L66" i="9"/>
  <c r="M66" i="9"/>
  <c r="Y66" i="9"/>
  <c r="L67" i="9"/>
  <c r="M67" i="9"/>
  <c r="Y67" i="9"/>
  <c r="L68" i="9"/>
  <c r="M68" i="9"/>
  <c r="Y68" i="9"/>
  <c r="L69" i="9"/>
  <c r="M69" i="9"/>
  <c r="Y69" i="9"/>
  <c r="L70" i="9"/>
  <c r="M70" i="9"/>
  <c r="Y70" i="9"/>
  <c r="L71" i="9"/>
  <c r="M71" i="9"/>
  <c r="Y71" i="9"/>
  <c r="L72" i="9"/>
  <c r="M72" i="9"/>
  <c r="Y72" i="9"/>
  <c r="L73" i="9"/>
  <c r="M73" i="9"/>
  <c r="Y73" i="9"/>
  <c r="L74" i="9"/>
  <c r="M74" i="9"/>
  <c r="Y74" i="9"/>
  <c r="L75" i="9"/>
  <c r="M75" i="9"/>
  <c r="Y75" i="9"/>
  <c r="L76" i="9"/>
  <c r="M76" i="9"/>
  <c r="Y76" i="9"/>
  <c r="L77" i="9"/>
  <c r="M77" i="9"/>
  <c r="Y77" i="9"/>
  <c r="L78" i="9"/>
  <c r="M78" i="9"/>
  <c r="Y78" i="9"/>
  <c r="L79" i="9"/>
  <c r="M79" i="9"/>
  <c r="Y79" i="9"/>
  <c r="L80" i="9"/>
  <c r="M80" i="9"/>
  <c r="Y80" i="9"/>
  <c r="L81" i="9"/>
  <c r="M81" i="9"/>
  <c r="Y81" i="9"/>
  <c r="L82" i="9"/>
  <c r="M82" i="9"/>
  <c r="Y82" i="9"/>
  <c r="L83" i="9"/>
  <c r="M83" i="9"/>
  <c r="Y83" i="9"/>
  <c r="L84" i="9"/>
  <c r="M84" i="9"/>
  <c r="Y84" i="9"/>
  <c r="L85" i="9"/>
  <c r="M85" i="9"/>
  <c r="Y85" i="9"/>
  <c r="L86" i="9"/>
  <c r="M86" i="9"/>
  <c r="Y86" i="9"/>
  <c r="L87" i="9"/>
  <c r="M87" i="9"/>
  <c r="Y87" i="9"/>
  <c r="L88" i="9"/>
  <c r="M88" i="9"/>
  <c r="Y88" i="9"/>
  <c r="L89" i="9"/>
  <c r="M89" i="9"/>
  <c r="Y89" i="9"/>
  <c r="L90" i="9"/>
  <c r="M90" i="9"/>
  <c r="Y90" i="9"/>
  <c r="L91" i="9"/>
  <c r="M91" i="9"/>
  <c r="Y91" i="9"/>
  <c r="L92" i="9"/>
  <c r="M92" i="9"/>
  <c r="Y92" i="9"/>
  <c r="L93" i="9"/>
  <c r="M93" i="9"/>
  <c r="Y93" i="9"/>
  <c r="L94" i="9"/>
  <c r="M94" i="9"/>
  <c r="Y94" i="9"/>
  <c r="L95" i="9"/>
  <c r="M95" i="9"/>
  <c r="Y95" i="9"/>
  <c r="L96" i="9"/>
  <c r="M96" i="9"/>
  <c r="Y96" i="9"/>
  <c r="L97" i="9"/>
  <c r="M97" i="9"/>
  <c r="Y97" i="9"/>
  <c r="L98" i="9"/>
  <c r="M98" i="9"/>
  <c r="Y98" i="9"/>
  <c r="L99" i="9"/>
  <c r="M99" i="9"/>
  <c r="Y99" i="9"/>
  <c r="L100" i="9"/>
  <c r="M100" i="9"/>
  <c r="Y100" i="9"/>
  <c r="L101" i="9"/>
  <c r="M101" i="9"/>
  <c r="Y101" i="9"/>
  <c r="L102" i="9"/>
  <c r="M102" i="9"/>
  <c r="Y102" i="9"/>
  <c r="L103" i="9"/>
  <c r="M103" i="9"/>
  <c r="Y103" i="9"/>
  <c r="L104" i="9"/>
  <c r="M104" i="9"/>
  <c r="Y104" i="9"/>
  <c r="L105" i="9"/>
  <c r="M105" i="9"/>
  <c r="Y105" i="9"/>
  <c r="L106" i="9"/>
  <c r="M106" i="9"/>
  <c r="Y106" i="9"/>
  <c r="L107" i="9"/>
  <c r="M107" i="9"/>
  <c r="Y107" i="9"/>
  <c r="L108" i="9"/>
  <c r="M108" i="9"/>
  <c r="Y108" i="9"/>
  <c r="L109" i="9"/>
  <c r="M109" i="9"/>
  <c r="Y109" i="9"/>
  <c r="L110" i="9"/>
  <c r="M110" i="9"/>
  <c r="Y110" i="9"/>
  <c r="L111" i="9"/>
  <c r="M111" i="9"/>
  <c r="Y111" i="9"/>
  <c r="L112" i="9"/>
  <c r="M112" i="9"/>
  <c r="Y112" i="9"/>
  <c r="L113" i="9"/>
  <c r="M113" i="9"/>
  <c r="Y113" i="9"/>
  <c r="L114" i="9"/>
  <c r="M114" i="9"/>
  <c r="Y114" i="9"/>
  <c r="L115" i="9"/>
  <c r="M115" i="9"/>
  <c r="Y115" i="9"/>
  <c r="L116" i="9"/>
  <c r="M116" i="9"/>
  <c r="Y116" i="9"/>
  <c r="L117" i="9"/>
  <c r="M117" i="9"/>
  <c r="Y117" i="9"/>
  <c r="L118" i="9"/>
  <c r="M118" i="9"/>
  <c r="Y118" i="9"/>
  <c r="L119" i="9"/>
  <c r="M119" i="9"/>
  <c r="Y119" i="9"/>
  <c r="L120" i="9"/>
  <c r="M120" i="9"/>
  <c r="Y120" i="9"/>
  <c r="L121" i="9"/>
  <c r="M121" i="9"/>
  <c r="Y121" i="9"/>
  <c r="L122" i="9"/>
  <c r="M122" i="9"/>
  <c r="Y122" i="9"/>
  <c r="L123" i="9"/>
  <c r="M123" i="9"/>
  <c r="Y123" i="9"/>
  <c r="L124" i="9"/>
  <c r="M124" i="9"/>
  <c r="Y124" i="9"/>
  <c r="L125" i="9"/>
  <c r="M125" i="9"/>
  <c r="Y125" i="9"/>
  <c r="L126" i="9"/>
  <c r="M126" i="9"/>
  <c r="Y126" i="9"/>
  <c r="L127" i="9"/>
  <c r="M127" i="9"/>
  <c r="Y127" i="9"/>
  <c r="L128" i="9"/>
  <c r="M128" i="9"/>
  <c r="Y128" i="9"/>
  <c r="L129" i="9"/>
  <c r="M129" i="9"/>
  <c r="Y129" i="9"/>
  <c r="L130" i="9"/>
  <c r="M130" i="9"/>
  <c r="Y130" i="9"/>
  <c r="L131" i="9"/>
  <c r="M131" i="9"/>
  <c r="Y131" i="9"/>
  <c r="L132" i="9"/>
  <c r="M132" i="9"/>
  <c r="Y132" i="9"/>
  <c r="L133" i="9"/>
  <c r="M133" i="9"/>
  <c r="Y133" i="9"/>
  <c r="L134" i="9"/>
  <c r="M134" i="9"/>
  <c r="Y134" i="9"/>
  <c r="L135" i="9"/>
  <c r="M135" i="9"/>
  <c r="Y135" i="9"/>
  <c r="L136" i="9"/>
  <c r="M136" i="9"/>
  <c r="Y136" i="9"/>
  <c r="L137" i="9"/>
  <c r="M137" i="9"/>
  <c r="Y137" i="9"/>
  <c r="L138" i="9"/>
  <c r="M138" i="9"/>
  <c r="Y138" i="9"/>
  <c r="L139" i="9"/>
  <c r="M139" i="9"/>
  <c r="Y139" i="9"/>
  <c r="L140" i="9"/>
  <c r="M140" i="9"/>
  <c r="Y140" i="9"/>
  <c r="L141" i="9"/>
  <c r="M141" i="9"/>
  <c r="Y141" i="9"/>
  <c r="L142" i="9"/>
  <c r="M142" i="9"/>
  <c r="Y142" i="9"/>
  <c r="L143" i="9"/>
  <c r="M143" i="9"/>
  <c r="Y143" i="9"/>
  <c r="L144" i="9"/>
  <c r="M144" i="9"/>
  <c r="Y144" i="9"/>
  <c r="L145" i="9"/>
  <c r="M145" i="9"/>
  <c r="Y145" i="9"/>
  <c r="L146" i="9"/>
  <c r="M146" i="9"/>
  <c r="Y146" i="9"/>
  <c r="L147" i="9"/>
  <c r="M147" i="9"/>
  <c r="Y147" i="9"/>
  <c r="L148" i="9"/>
  <c r="M148" i="9"/>
  <c r="Y148" i="9"/>
  <c r="L149" i="9"/>
  <c r="M149" i="9"/>
  <c r="Y149" i="9"/>
  <c r="L150" i="9"/>
  <c r="M150" i="9"/>
  <c r="Y150" i="9"/>
  <c r="L151" i="9"/>
  <c r="M151" i="9"/>
  <c r="Y151" i="9"/>
  <c r="L152" i="9"/>
  <c r="M152" i="9"/>
  <c r="Y152" i="9"/>
  <c r="L153" i="9"/>
  <c r="M153" i="9"/>
  <c r="Y153" i="9"/>
  <c r="L154" i="9"/>
  <c r="M154" i="9"/>
  <c r="Y154" i="9"/>
  <c r="L155" i="9"/>
  <c r="M155" i="9"/>
  <c r="Y155" i="9"/>
  <c r="L156" i="9"/>
  <c r="M156" i="9"/>
  <c r="Y156" i="9"/>
  <c r="L157" i="9"/>
  <c r="M157" i="9"/>
  <c r="Y157" i="9"/>
  <c r="L158" i="9"/>
  <c r="M158" i="9"/>
  <c r="Y158" i="9"/>
  <c r="L159" i="9"/>
  <c r="M159" i="9"/>
  <c r="Y159" i="9"/>
  <c r="L160" i="9"/>
  <c r="M160" i="9"/>
  <c r="Y160" i="9"/>
  <c r="L161" i="9"/>
  <c r="M161" i="9"/>
  <c r="Y161" i="9"/>
  <c r="L162" i="9"/>
  <c r="M162" i="9"/>
  <c r="Y162" i="9"/>
  <c r="L163" i="9"/>
  <c r="M163" i="9"/>
  <c r="Y163" i="9"/>
  <c r="L164" i="9"/>
  <c r="M164" i="9"/>
  <c r="Y164" i="9"/>
  <c r="L165" i="9"/>
  <c r="M165" i="9"/>
  <c r="Y165" i="9"/>
  <c r="L166" i="9"/>
  <c r="M166" i="9"/>
  <c r="Y166" i="9"/>
  <c r="L167" i="9"/>
  <c r="M167" i="9"/>
  <c r="Y167" i="9"/>
  <c r="L168" i="9"/>
  <c r="M168" i="9"/>
  <c r="Y168" i="9"/>
  <c r="L169" i="9"/>
  <c r="M169" i="9"/>
  <c r="Y169" i="9"/>
  <c r="L170" i="9"/>
  <c r="M170" i="9"/>
  <c r="Y170" i="9"/>
  <c r="L171" i="9"/>
  <c r="M171" i="9"/>
  <c r="Y171" i="9"/>
  <c r="L172" i="9"/>
  <c r="M172" i="9"/>
  <c r="Y172" i="9"/>
  <c r="L173" i="9"/>
  <c r="M173" i="9"/>
  <c r="Y173" i="9"/>
  <c r="L174" i="9"/>
  <c r="M174" i="9"/>
  <c r="Y174" i="9"/>
  <c r="L175" i="9"/>
  <c r="M175" i="9"/>
  <c r="Y175" i="9"/>
  <c r="L176" i="9"/>
  <c r="M176" i="9"/>
  <c r="Y176" i="9"/>
  <c r="L177" i="9"/>
  <c r="M177" i="9"/>
  <c r="Y177" i="9"/>
  <c r="L178" i="9"/>
  <c r="M178" i="9"/>
  <c r="Y178" i="9"/>
  <c r="L179" i="9"/>
  <c r="M179" i="9"/>
  <c r="Y179" i="9"/>
  <c r="L180" i="9"/>
  <c r="M180" i="9"/>
  <c r="Y180" i="9"/>
  <c r="L181" i="9"/>
  <c r="M181" i="9"/>
  <c r="Y181" i="9"/>
  <c r="L182" i="9"/>
  <c r="M182" i="9"/>
  <c r="Y182" i="9"/>
  <c r="L183" i="9"/>
  <c r="M183" i="9"/>
  <c r="Y183" i="9"/>
  <c r="L184" i="9"/>
  <c r="M184" i="9"/>
  <c r="Y184" i="9"/>
  <c r="L185" i="9"/>
  <c r="M185" i="9"/>
  <c r="Y185" i="9"/>
  <c r="L186" i="9"/>
  <c r="M186" i="9"/>
  <c r="Y186" i="9"/>
  <c r="L187" i="9"/>
  <c r="M187" i="9"/>
  <c r="Y187" i="9"/>
  <c r="L188" i="9"/>
  <c r="M188" i="9"/>
  <c r="Y188" i="9"/>
  <c r="L189" i="9"/>
  <c r="M189" i="9"/>
  <c r="Y189" i="9"/>
  <c r="L190" i="9"/>
  <c r="M190" i="9"/>
  <c r="Y190" i="9"/>
  <c r="L191" i="9"/>
  <c r="M191" i="9"/>
  <c r="Y191" i="9"/>
  <c r="L192" i="9"/>
  <c r="M192" i="9"/>
  <c r="Y192" i="9"/>
  <c r="L193" i="9"/>
  <c r="M193" i="9"/>
  <c r="Y193" i="9"/>
  <c r="L194" i="9"/>
  <c r="M194" i="9"/>
  <c r="Y194" i="9"/>
  <c r="L195" i="9"/>
  <c r="M195" i="9"/>
  <c r="Y195" i="9"/>
  <c r="L196" i="9"/>
  <c r="M196" i="9"/>
  <c r="Y196" i="9"/>
  <c r="L197" i="9"/>
  <c r="M197" i="9"/>
  <c r="Y197" i="9"/>
  <c r="L198" i="9"/>
  <c r="M198" i="9"/>
  <c r="Y198" i="9"/>
  <c r="L199" i="9"/>
  <c r="M199" i="9"/>
  <c r="Y199" i="9"/>
  <c r="L200" i="9"/>
  <c r="M200" i="9"/>
  <c r="Y200" i="9"/>
  <c r="L201" i="9"/>
  <c r="M201" i="9"/>
  <c r="Y201" i="9"/>
  <c r="L202" i="9"/>
  <c r="M202" i="9"/>
  <c r="Y202" i="9"/>
  <c r="L203" i="9"/>
  <c r="M203" i="9"/>
  <c r="Y203" i="9"/>
  <c r="L204" i="9"/>
  <c r="M204" i="9"/>
  <c r="Y204" i="9"/>
  <c r="L205" i="9"/>
  <c r="M205" i="9"/>
  <c r="Y205" i="9"/>
  <c r="L206" i="9"/>
  <c r="M206" i="9"/>
  <c r="Y206" i="9"/>
  <c r="L207" i="9"/>
  <c r="M207" i="9"/>
  <c r="Y207" i="9"/>
  <c r="L208" i="9"/>
  <c r="M208" i="9"/>
  <c r="Y208" i="9"/>
  <c r="L209" i="9"/>
  <c r="M209" i="9"/>
  <c r="Y209" i="9"/>
  <c r="L210" i="9"/>
  <c r="M210" i="9"/>
  <c r="Y210" i="9"/>
  <c r="L211" i="9"/>
  <c r="M211" i="9"/>
  <c r="Y211" i="9"/>
  <c r="L212" i="9"/>
  <c r="M212" i="9"/>
  <c r="Y212" i="9"/>
  <c r="L213" i="9"/>
  <c r="M213" i="9"/>
  <c r="Y213" i="9"/>
  <c r="L214" i="9"/>
  <c r="M214" i="9"/>
  <c r="Y214" i="9"/>
  <c r="L215" i="9"/>
  <c r="M215" i="9"/>
  <c r="Y215" i="9"/>
  <c r="L216" i="9"/>
  <c r="M216" i="9"/>
  <c r="Y216" i="9"/>
  <c r="L217" i="9"/>
  <c r="M217" i="9"/>
  <c r="Y217" i="9"/>
  <c r="L218" i="9"/>
  <c r="M218" i="9"/>
  <c r="Y218" i="9"/>
  <c r="L219" i="9"/>
  <c r="M219" i="9"/>
  <c r="Y219" i="9"/>
  <c r="L220" i="9"/>
  <c r="M220" i="9"/>
  <c r="Y220" i="9"/>
  <c r="L221" i="9"/>
  <c r="M221" i="9"/>
  <c r="Y221" i="9"/>
  <c r="L222" i="9"/>
  <c r="M222" i="9"/>
  <c r="Y222" i="9"/>
  <c r="L223" i="9"/>
  <c r="M223" i="9"/>
  <c r="Y223" i="9"/>
  <c r="L224" i="9"/>
  <c r="M224" i="9"/>
  <c r="Y224" i="9"/>
  <c r="L225" i="9"/>
  <c r="M225" i="9"/>
  <c r="Y225" i="9"/>
  <c r="L226" i="9"/>
  <c r="M226" i="9"/>
  <c r="Y226" i="9"/>
  <c r="L227" i="9"/>
  <c r="M227" i="9"/>
  <c r="Y227" i="9"/>
  <c r="L228" i="9"/>
  <c r="M228" i="9"/>
  <c r="Y228" i="9"/>
  <c r="L229" i="9"/>
  <c r="M229" i="9"/>
  <c r="Y229" i="9"/>
  <c r="L230" i="9"/>
  <c r="M230" i="9"/>
  <c r="Y230" i="9"/>
  <c r="L231" i="9"/>
  <c r="M231" i="9"/>
  <c r="Y231" i="9"/>
  <c r="L232" i="9"/>
  <c r="M232" i="9"/>
  <c r="Y232" i="9"/>
  <c r="L233" i="9"/>
  <c r="M233" i="9"/>
  <c r="Y233" i="9"/>
  <c r="L234" i="9"/>
  <c r="M234" i="9"/>
  <c r="Y234" i="9"/>
  <c r="L235" i="9"/>
  <c r="M235" i="9"/>
  <c r="Y235" i="9"/>
  <c r="L236" i="9"/>
  <c r="M236" i="9"/>
  <c r="Y236" i="9"/>
  <c r="L237" i="9"/>
  <c r="M237" i="9"/>
  <c r="Y237" i="9"/>
  <c r="L238" i="9"/>
  <c r="M238" i="9"/>
  <c r="Y238" i="9"/>
  <c r="L239" i="9"/>
  <c r="M239" i="9"/>
  <c r="Y239" i="9"/>
  <c r="L240" i="9"/>
  <c r="M240" i="9"/>
  <c r="Y240" i="9"/>
  <c r="L241" i="9"/>
  <c r="M241" i="9"/>
  <c r="Y241" i="9"/>
  <c r="L242" i="9"/>
  <c r="M242" i="9"/>
  <c r="Y242" i="9"/>
  <c r="L243" i="9"/>
  <c r="M243" i="9"/>
  <c r="Y243" i="9"/>
  <c r="L244" i="9"/>
  <c r="M244" i="9"/>
  <c r="Y244" i="9"/>
  <c r="L245" i="9"/>
  <c r="M245" i="9"/>
  <c r="Y245" i="9"/>
  <c r="L246" i="9"/>
  <c r="M246" i="9"/>
  <c r="Y246" i="9"/>
  <c r="L247" i="9"/>
  <c r="M247" i="9"/>
  <c r="Y247" i="9"/>
  <c r="L248" i="9"/>
  <c r="M248" i="9"/>
  <c r="Y248" i="9"/>
  <c r="L249" i="9"/>
  <c r="M249" i="9"/>
  <c r="Y249" i="9"/>
  <c r="L250" i="9"/>
  <c r="M250" i="9"/>
  <c r="Y250" i="9"/>
  <c r="L251" i="9"/>
  <c r="M251" i="9"/>
  <c r="Y251" i="9"/>
  <c r="L252" i="9"/>
  <c r="M252" i="9"/>
  <c r="Y252" i="9"/>
  <c r="L253" i="9"/>
  <c r="M253" i="9"/>
  <c r="Y253" i="9"/>
  <c r="L254" i="9"/>
  <c r="M254" i="9"/>
  <c r="Y254" i="9"/>
  <c r="L255" i="9"/>
  <c r="M255" i="9"/>
  <c r="Y255" i="9"/>
  <c r="L256" i="9"/>
  <c r="M256" i="9"/>
  <c r="Y256" i="9"/>
  <c r="L257" i="9"/>
  <c r="M257" i="9"/>
  <c r="Y257" i="9"/>
  <c r="L258" i="9"/>
  <c r="M258" i="9"/>
  <c r="Y258" i="9"/>
  <c r="L259" i="9"/>
  <c r="M259" i="9"/>
  <c r="Y259" i="9"/>
  <c r="L260" i="9"/>
  <c r="M260" i="9"/>
  <c r="Y260" i="9"/>
  <c r="L261" i="9"/>
  <c r="M261" i="9"/>
  <c r="Y261" i="9"/>
  <c r="L262" i="9"/>
  <c r="M262" i="9"/>
  <c r="Y262" i="9"/>
  <c r="L263" i="9"/>
  <c r="M263" i="9"/>
  <c r="Y263" i="9"/>
  <c r="L264" i="9"/>
  <c r="M264" i="9"/>
  <c r="Y264" i="9"/>
  <c r="L265" i="9"/>
  <c r="M265" i="9"/>
  <c r="Y265" i="9"/>
  <c r="L266" i="9"/>
  <c r="M266" i="9"/>
  <c r="Y266" i="9"/>
  <c r="L267" i="9"/>
  <c r="M267" i="9"/>
  <c r="Y267" i="9"/>
  <c r="L268" i="9"/>
  <c r="M268" i="9"/>
  <c r="Y268" i="9"/>
  <c r="L269" i="9"/>
  <c r="M269" i="9"/>
  <c r="Y269" i="9"/>
  <c r="L270" i="9"/>
  <c r="M270" i="9"/>
  <c r="Y270" i="9"/>
  <c r="L271" i="9"/>
  <c r="M271" i="9"/>
  <c r="Y271" i="9"/>
  <c r="L272" i="9"/>
  <c r="M272" i="9"/>
  <c r="Y272" i="9"/>
  <c r="L273" i="9"/>
  <c r="M273" i="9"/>
  <c r="Y273" i="9"/>
  <c r="L274" i="9"/>
  <c r="M274" i="9"/>
  <c r="Y274" i="9"/>
  <c r="L275" i="9"/>
  <c r="M275" i="9"/>
  <c r="Y275" i="9"/>
  <c r="L276" i="9"/>
  <c r="M276" i="9"/>
  <c r="Y276" i="9"/>
  <c r="L277" i="9"/>
  <c r="M277" i="9"/>
  <c r="Y277" i="9"/>
  <c r="L278" i="9"/>
  <c r="M278" i="9"/>
  <c r="Y278" i="9"/>
  <c r="L279" i="9"/>
  <c r="M279" i="9"/>
  <c r="Y279" i="9"/>
  <c r="L280" i="9"/>
  <c r="M280" i="9"/>
  <c r="Y280" i="9"/>
  <c r="L281" i="9"/>
  <c r="M281" i="9"/>
  <c r="Y281" i="9"/>
  <c r="L282" i="9"/>
  <c r="M282" i="9"/>
  <c r="Y282" i="9"/>
  <c r="L283" i="9"/>
  <c r="M283" i="9"/>
  <c r="Y283" i="9"/>
  <c r="L284" i="9"/>
  <c r="M284" i="9"/>
  <c r="Y284" i="9"/>
  <c r="L285" i="9"/>
  <c r="M285" i="9"/>
  <c r="Y285" i="9"/>
  <c r="L286" i="9"/>
  <c r="M286" i="9"/>
  <c r="Y286" i="9"/>
  <c r="L287" i="9"/>
  <c r="M287" i="9"/>
  <c r="Y287" i="9"/>
  <c r="L288" i="9"/>
  <c r="M288" i="9"/>
  <c r="Y288" i="9"/>
  <c r="L289" i="9"/>
  <c r="M289" i="9"/>
  <c r="Y289" i="9"/>
  <c r="L290" i="9"/>
  <c r="M290" i="9"/>
  <c r="Y290" i="9"/>
  <c r="L291" i="9"/>
  <c r="M291" i="9"/>
  <c r="Y291" i="9"/>
  <c r="L292" i="9"/>
  <c r="M292" i="9"/>
  <c r="Y292" i="9"/>
  <c r="L293" i="9"/>
  <c r="M293" i="9"/>
  <c r="Y293" i="9"/>
  <c r="L294" i="9"/>
  <c r="M294" i="9"/>
  <c r="Y294" i="9"/>
  <c r="L295" i="9"/>
  <c r="M295" i="9"/>
  <c r="Y295" i="9"/>
  <c r="L296" i="9"/>
  <c r="M296" i="9"/>
  <c r="Y296" i="9"/>
  <c r="L297" i="9"/>
  <c r="M297" i="9"/>
  <c r="Y297" i="9"/>
  <c r="L298" i="9"/>
  <c r="M298" i="9"/>
  <c r="Y298" i="9"/>
  <c r="L299" i="9"/>
  <c r="M299" i="9"/>
  <c r="Y299" i="9"/>
  <c r="L300" i="9"/>
  <c r="M300" i="9"/>
  <c r="Y300" i="9"/>
  <c r="L301" i="9"/>
  <c r="M301" i="9"/>
  <c r="Y301" i="9"/>
  <c r="L302" i="9"/>
  <c r="M302" i="9"/>
  <c r="Y302" i="9"/>
  <c r="L303" i="9"/>
  <c r="M303" i="9"/>
  <c r="Y303" i="9"/>
  <c r="L304" i="9"/>
  <c r="M304" i="9"/>
  <c r="Y304" i="9"/>
  <c r="L305" i="9"/>
  <c r="M305" i="9"/>
  <c r="Y305" i="9"/>
  <c r="Y306" i="9"/>
  <c r="X2" i="9"/>
  <c r="X3" i="9"/>
  <c r="X4" i="9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X173" i="9"/>
  <c r="X174" i="9"/>
  <c r="X175" i="9"/>
  <c r="X176" i="9"/>
  <c r="X177" i="9"/>
  <c r="X178" i="9"/>
  <c r="X179" i="9"/>
  <c r="X180" i="9"/>
  <c r="X181" i="9"/>
  <c r="X182" i="9"/>
  <c r="X183" i="9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X200" i="9"/>
  <c r="X201" i="9"/>
  <c r="X202" i="9"/>
  <c r="X203" i="9"/>
  <c r="X204" i="9"/>
  <c r="X205" i="9"/>
  <c r="X206" i="9"/>
  <c r="X207" i="9"/>
  <c r="X208" i="9"/>
  <c r="X209" i="9"/>
  <c r="X210" i="9"/>
  <c r="X211" i="9"/>
  <c r="X212" i="9"/>
  <c r="X213" i="9"/>
  <c r="X214" i="9"/>
  <c r="X215" i="9"/>
  <c r="X216" i="9"/>
  <c r="X217" i="9"/>
  <c r="X218" i="9"/>
  <c r="X219" i="9"/>
  <c r="X220" i="9"/>
  <c r="X221" i="9"/>
  <c r="X222" i="9"/>
  <c r="X223" i="9"/>
  <c r="X224" i="9"/>
  <c r="X225" i="9"/>
  <c r="X226" i="9"/>
  <c r="X227" i="9"/>
  <c r="X228" i="9"/>
  <c r="X229" i="9"/>
  <c r="X230" i="9"/>
  <c r="X231" i="9"/>
  <c r="X232" i="9"/>
  <c r="X233" i="9"/>
  <c r="X234" i="9"/>
  <c r="X235" i="9"/>
  <c r="X236" i="9"/>
  <c r="X237" i="9"/>
  <c r="X238" i="9"/>
  <c r="X239" i="9"/>
  <c r="X240" i="9"/>
  <c r="X241" i="9"/>
  <c r="X242" i="9"/>
  <c r="X243" i="9"/>
  <c r="X244" i="9"/>
  <c r="X245" i="9"/>
  <c r="X246" i="9"/>
  <c r="X247" i="9"/>
  <c r="X248" i="9"/>
  <c r="X249" i="9"/>
  <c r="X250" i="9"/>
  <c r="X251" i="9"/>
  <c r="X252" i="9"/>
  <c r="X253" i="9"/>
  <c r="X254" i="9"/>
  <c r="X255" i="9"/>
  <c r="X256" i="9"/>
  <c r="X257" i="9"/>
  <c r="X258" i="9"/>
  <c r="X259" i="9"/>
  <c r="X260" i="9"/>
  <c r="X261" i="9"/>
  <c r="X262" i="9"/>
  <c r="X263" i="9"/>
  <c r="X264" i="9"/>
  <c r="X265" i="9"/>
  <c r="X266" i="9"/>
  <c r="X267" i="9"/>
  <c r="X268" i="9"/>
  <c r="X269" i="9"/>
  <c r="X270" i="9"/>
  <c r="X271" i="9"/>
  <c r="X272" i="9"/>
  <c r="X273" i="9"/>
  <c r="X274" i="9"/>
  <c r="X275" i="9"/>
  <c r="X276" i="9"/>
  <c r="X277" i="9"/>
  <c r="X278" i="9"/>
  <c r="X279" i="9"/>
  <c r="X280" i="9"/>
  <c r="X281" i="9"/>
  <c r="X282" i="9"/>
  <c r="X283" i="9"/>
  <c r="X284" i="9"/>
  <c r="X285" i="9"/>
  <c r="X286" i="9"/>
  <c r="X287" i="9"/>
  <c r="X288" i="9"/>
  <c r="X289" i="9"/>
  <c r="X290" i="9"/>
  <c r="X291" i="9"/>
  <c r="X292" i="9"/>
  <c r="X293" i="9"/>
  <c r="X294" i="9"/>
  <c r="X295" i="9"/>
  <c r="X296" i="9"/>
  <c r="X297" i="9"/>
  <c r="X298" i="9"/>
  <c r="X299" i="9"/>
  <c r="X300" i="9"/>
  <c r="X301" i="9"/>
  <c r="X302" i="9"/>
  <c r="X303" i="9"/>
  <c r="X304" i="9"/>
  <c r="X305" i="9"/>
  <c r="X306" i="9"/>
  <c r="L2" i="8"/>
  <c r="M2" i="8"/>
  <c r="Y2" i="8"/>
  <c r="L3" i="8"/>
  <c r="M3" i="8"/>
  <c r="Y3" i="8"/>
  <c r="L4" i="8"/>
  <c r="M4" i="8"/>
  <c r="Y4" i="8"/>
  <c r="L5" i="8"/>
  <c r="M5" i="8"/>
  <c r="Y5" i="8"/>
  <c r="L6" i="8"/>
  <c r="M6" i="8"/>
  <c r="Y6" i="8"/>
  <c r="L7" i="8"/>
  <c r="M7" i="8"/>
  <c r="Y7" i="8"/>
  <c r="L8" i="8"/>
  <c r="M8" i="8"/>
  <c r="Y8" i="8"/>
  <c r="L9" i="8"/>
  <c r="M9" i="8"/>
  <c r="Y9" i="8"/>
  <c r="L10" i="8"/>
  <c r="M10" i="8"/>
  <c r="Y10" i="8"/>
  <c r="L11" i="8"/>
  <c r="M11" i="8"/>
  <c r="Y11" i="8"/>
  <c r="L12" i="8"/>
  <c r="M12" i="8"/>
  <c r="Y12" i="8"/>
  <c r="L13" i="8"/>
  <c r="M13" i="8"/>
  <c r="Y13" i="8"/>
  <c r="L14" i="8"/>
  <c r="M14" i="8"/>
  <c r="Y14" i="8"/>
  <c r="L15" i="8"/>
  <c r="M15" i="8"/>
  <c r="Y15" i="8"/>
  <c r="L16" i="8"/>
  <c r="M16" i="8"/>
  <c r="Y16" i="8"/>
  <c r="L17" i="8"/>
  <c r="M17" i="8"/>
  <c r="Y17" i="8"/>
  <c r="L18" i="8"/>
  <c r="M18" i="8"/>
  <c r="Y18" i="8"/>
  <c r="L19" i="8"/>
  <c r="M19" i="8"/>
  <c r="Y19" i="8"/>
  <c r="L20" i="8"/>
  <c r="M20" i="8"/>
  <c r="Y20" i="8"/>
  <c r="L21" i="8"/>
  <c r="M21" i="8"/>
  <c r="Y21" i="8"/>
  <c r="L22" i="8"/>
  <c r="M22" i="8"/>
  <c r="Y22" i="8"/>
  <c r="L23" i="8"/>
  <c r="M23" i="8"/>
  <c r="Y23" i="8"/>
  <c r="L24" i="8"/>
  <c r="M24" i="8"/>
  <c r="Y24" i="8"/>
  <c r="L25" i="8"/>
  <c r="M25" i="8"/>
  <c r="Y25" i="8"/>
  <c r="L26" i="8"/>
  <c r="M26" i="8"/>
  <c r="Y26" i="8"/>
  <c r="L27" i="8"/>
  <c r="M27" i="8"/>
  <c r="Y27" i="8"/>
  <c r="L28" i="8"/>
  <c r="M28" i="8"/>
  <c r="Y28" i="8"/>
  <c r="L29" i="8"/>
  <c r="M29" i="8"/>
  <c r="Y29" i="8"/>
  <c r="L30" i="8"/>
  <c r="M30" i="8"/>
  <c r="Y30" i="8"/>
  <c r="L31" i="8"/>
  <c r="M31" i="8"/>
  <c r="Y31" i="8"/>
  <c r="L32" i="8"/>
  <c r="M32" i="8"/>
  <c r="Y32" i="8"/>
  <c r="L33" i="8"/>
  <c r="M33" i="8"/>
  <c r="Y33" i="8"/>
  <c r="L34" i="8"/>
  <c r="M34" i="8"/>
  <c r="Y34" i="8"/>
  <c r="L35" i="8"/>
  <c r="M35" i="8"/>
  <c r="Y35" i="8"/>
  <c r="L36" i="8"/>
  <c r="M36" i="8"/>
  <c r="Y36" i="8"/>
  <c r="L37" i="8"/>
  <c r="M37" i="8"/>
  <c r="Y37" i="8"/>
  <c r="L38" i="8"/>
  <c r="M38" i="8"/>
  <c r="Y38" i="8"/>
  <c r="L39" i="8"/>
  <c r="M39" i="8"/>
  <c r="Y39" i="8"/>
  <c r="L40" i="8"/>
  <c r="M40" i="8"/>
  <c r="Y40" i="8"/>
  <c r="L41" i="8"/>
  <c r="M41" i="8"/>
  <c r="Y41" i="8"/>
  <c r="L42" i="8"/>
  <c r="M42" i="8"/>
  <c r="Y42" i="8"/>
  <c r="L43" i="8"/>
  <c r="M43" i="8"/>
  <c r="Y43" i="8"/>
  <c r="L44" i="8"/>
  <c r="M44" i="8"/>
  <c r="Y44" i="8"/>
  <c r="L45" i="8"/>
  <c r="M45" i="8"/>
  <c r="Y45" i="8"/>
  <c r="L46" i="8"/>
  <c r="M46" i="8"/>
  <c r="Y46" i="8"/>
  <c r="Y47" i="8"/>
  <c r="X2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L2" i="7"/>
  <c r="M2" i="7"/>
  <c r="Y2" i="7"/>
  <c r="L3" i="7"/>
  <c r="M3" i="7"/>
  <c r="Y3" i="7"/>
  <c r="L4" i="7"/>
  <c r="M4" i="7"/>
  <c r="Y4" i="7"/>
  <c r="L5" i="7"/>
  <c r="M5" i="7"/>
  <c r="Y5" i="7"/>
  <c r="L6" i="7"/>
  <c r="M6" i="7"/>
  <c r="Y6" i="7"/>
  <c r="L7" i="7"/>
  <c r="M7" i="7"/>
  <c r="Y7" i="7"/>
  <c r="L8" i="7"/>
  <c r="M8" i="7"/>
  <c r="Y8" i="7"/>
  <c r="L9" i="7"/>
  <c r="M9" i="7"/>
  <c r="Y9" i="7"/>
  <c r="L10" i="7"/>
  <c r="M10" i="7"/>
  <c r="Y10" i="7"/>
  <c r="L11" i="7"/>
  <c r="M11" i="7"/>
  <c r="Y11" i="7"/>
  <c r="L12" i="7"/>
  <c r="M12" i="7"/>
  <c r="Y12" i="7"/>
  <c r="L13" i="7"/>
  <c r="M13" i="7"/>
  <c r="Y13" i="7"/>
  <c r="L14" i="7"/>
  <c r="M14" i="7"/>
  <c r="Y14" i="7"/>
  <c r="L15" i="7"/>
  <c r="M15" i="7"/>
  <c r="Y15" i="7"/>
  <c r="L16" i="7"/>
  <c r="M16" i="7"/>
  <c r="Y16" i="7"/>
  <c r="L17" i="7"/>
  <c r="M17" i="7"/>
  <c r="Y17" i="7"/>
  <c r="L18" i="7"/>
  <c r="M18" i="7"/>
  <c r="Y18" i="7"/>
  <c r="L19" i="7"/>
  <c r="M19" i="7"/>
  <c r="Y19" i="7"/>
  <c r="L20" i="7"/>
  <c r="M20" i="7"/>
  <c r="Y20" i="7"/>
  <c r="L21" i="7"/>
  <c r="M21" i="7"/>
  <c r="Y21" i="7"/>
  <c r="L22" i="7"/>
  <c r="M22" i="7"/>
  <c r="Y22" i="7"/>
  <c r="L23" i="7"/>
  <c r="M23" i="7"/>
  <c r="Y23" i="7"/>
  <c r="L24" i="7"/>
  <c r="M24" i="7"/>
  <c r="Y24" i="7"/>
  <c r="L25" i="7"/>
  <c r="M25" i="7"/>
  <c r="Y25" i="7"/>
  <c r="L26" i="7"/>
  <c r="M26" i="7"/>
  <c r="Y26" i="7"/>
  <c r="L27" i="7"/>
  <c r="M27" i="7"/>
  <c r="Y27" i="7"/>
  <c r="L28" i="7"/>
  <c r="M28" i="7"/>
  <c r="Y28" i="7"/>
  <c r="L29" i="7"/>
  <c r="M29" i="7"/>
  <c r="Y29" i="7"/>
  <c r="L30" i="7"/>
  <c r="M30" i="7"/>
  <c r="Y30" i="7"/>
  <c r="L31" i="7"/>
  <c r="M31" i="7"/>
  <c r="Y31" i="7"/>
  <c r="L32" i="7"/>
  <c r="M32" i="7"/>
  <c r="Y32" i="7"/>
  <c r="L33" i="7"/>
  <c r="M33" i="7"/>
  <c r="Y33" i="7"/>
  <c r="L34" i="7"/>
  <c r="M34" i="7"/>
  <c r="Y34" i="7"/>
  <c r="L35" i="7"/>
  <c r="M35" i="7"/>
  <c r="Y35" i="7"/>
  <c r="L36" i="7"/>
  <c r="M36" i="7"/>
  <c r="Y36" i="7"/>
  <c r="L37" i="7"/>
  <c r="M37" i="7"/>
  <c r="Y37" i="7"/>
  <c r="L38" i="7"/>
  <c r="M38" i="7"/>
  <c r="Y38" i="7"/>
  <c r="L39" i="7"/>
  <c r="M39" i="7"/>
  <c r="Y39" i="7"/>
  <c r="L40" i="7"/>
  <c r="M40" i="7"/>
  <c r="Y40" i="7"/>
  <c r="L41" i="7"/>
  <c r="M41" i="7"/>
  <c r="Y41" i="7"/>
  <c r="L42" i="7"/>
  <c r="M42" i="7"/>
  <c r="Y42" i="7"/>
  <c r="L43" i="7"/>
  <c r="M43" i="7"/>
  <c r="Y43" i="7"/>
  <c r="L44" i="7"/>
  <c r="M44" i="7"/>
  <c r="Y44" i="7"/>
  <c r="L45" i="7"/>
  <c r="M45" i="7"/>
  <c r="Y45" i="7"/>
  <c r="L46" i="7"/>
  <c r="M46" i="7"/>
  <c r="Y46" i="7"/>
  <c r="L47" i="7"/>
  <c r="M47" i="7"/>
  <c r="Y47" i="7"/>
  <c r="L48" i="7"/>
  <c r="M48" i="7"/>
  <c r="Y48" i="7"/>
  <c r="L49" i="7"/>
  <c r="M49" i="7"/>
  <c r="Y49" i="7"/>
  <c r="L50" i="7"/>
  <c r="M50" i="7"/>
  <c r="Y50" i="7"/>
  <c r="L51" i="7"/>
  <c r="M51" i="7"/>
  <c r="Y51" i="7"/>
  <c r="L52" i="7"/>
  <c r="M52" i="7"/>
  <c r="Y52" i="7"/>
  <c r="L53" i="7"/>
  <c r="M53" i="7"/>
  <c r="Y53" i="7"/>
  <c r="L54" i="7"/>
  <c r="M54" i="7"/>
  <c r="Y54" i="7"/>
  <c r="L55" i="7"/>
  <c r="M55" i="7"/>
  <c r="Y55" i="7"/>
  <c r="L56" i="7"/>
  <c r="M56" i="7"/>
  <c r="Y56" i="7"/>
  <c r="L57" i="7"/>
  <c r="M57" i="7"/>
  <c r="Y57" i="7"/>
  <c r="L58" i="7"/>
  <c r="M58" i="7"/>
  <c r="Y58" i="7"/>
  <c r="L59" i="7"/>
  <c r="M59" i="7"/>
  <c r="Y59" i="7"/>
  <c r="L60" i="7"/>
  <c r="M60" i="7"/>
  <c r="Y60" i="7"/>
  <c r="L61" i="7"/>
  <c r="M61" i="7"/>
  <c r="Y61" i="7"/>
  <c r="L62" i="7"/>
  <c r="M62" i="7"/>
  <c r="Y62" i="7"/>
  <c r="L63" i="7"/>
  <c r="M63" i="7"/>
  <c r="Y63" i="7"/>
  <c r="L64" i="7"/>
  <c r="M64" i="7"/>
  <c r="Y64" i="7"/>
  <c r="L65" i="7"/>
  <c r="M65" i="7"/>
  <c r="Y65" i="7"/>
  <c r="L66" i="7"/>
  <c r="M66" i="7"/>
  <c r="Y66" i="7"/>
  <c r="L67" i="7"/>
  <c r="M67" i="7"/>
  <c r="Y67" i="7"/>
  <c r="L68" i="7"/>
  <c r="M68" i="7"/>
  <c r="Y68" i="7"/>
  <c r="L69" i="7"/>
  <c r="M69" i="7"/>
  <c r="Y69" i="7"/>
  <c r="L70" i="7"/>
  <c r="M70" i="7"/>
  <c r="Y70" i="7"/>
  <c r="L71" i="7"/>
  <c r="M71" i="7"/>
  <c r="Y71" i="7"/>
  <c r="L72" i="7"/>
  <c r="M72" i="7"/>
  <c r="Y72" i="7"/>
  <c r="L73" i="7"/>
  <c r="M73" i="7"/>
  <c r="Y73" i="7"/>
  <c r="L74" i="7"/>
  <c r="M74" i="7"/>
  <c r="Y74" i="7"/>
  <c r="L75" i="7"/>
  <c r="M75" i="7"/>
  <c r="Y75" i="7"/>
  <c r="L76" i="7"/>
  <c r="M76" i="7"/>
  <c r="Y76" i="7"/>
  <c r="L77" i="7"/>
  <c r="M77" i="7"/>
  <c r="Y77" i="7"/>
  <c r="L78" i="7"/>
  <c r="M78" i="7"/>
  <c r="Y78" i="7"/>
  <c r="L79" i="7"/>
  <c r="M79" i="7"/>
  <c r="Y79" i="7"/>
  <c r="L80" i="7"/>
  <c r="M80" i="7"/>
  <c r="Y80" i="7"/>
  <c r="L81" i="7"/>
  <c r="M81" i="7"/>
  <c r="Y81" i="7"/>
  <c r="L82" i="7"/>
  <c r="M82" i="7"/>
  <c r="Y82" i="7"/>
  <c r="L83" i="7"/>
  <c r="M83" i="7"/>
  <c r="Y83" i="7"/>
  <c r="L84" i="7"/>
  <c r="M84" i="7"/>
  <c r="Y84" i="7"/>
  <c r="L85" i="7"/>
  <c r="M85" i="7"/>
  <c r="Y85" i="7"/>
  <c r="L86" i="7"/>
  <c r="M86" i="7"/>
  <c r="Y86" i="7"/>
  <c r="L87" i="7"/>
  <c r="M87" i="7"/>
  <c r="Y87" i="7"/>
  <c r="L88" i="7"/>
  <c r="M88" i="7"/>
  <c r="Y88" i="7"/>
  <c r="L89" i="7"/>
  <c r="M89" i="7"/>
  <c r="Y89" i="7"/>
  <c r="L90" i="7"/>
  <c r="M90" i="7"/>
  <c r="Y90" i="7"/>
  <c r="L91" i="7"/>
  <c r="M91" i="7"/>
  <c r="Y91" i="7"/>
  <c r="L92" i="7"/>
  <c r="M92" i="7"/>
  <c r="Y92" i="7"/>
  <c r="L93" i="7"/>
  <c r="M93" i="7"/>
  <c r="Y93" i="7"/>
  <c r="L94" i="7"/>
  <c r="M94" i="7"/>
  <c r="Y94" i="7"/>
  <c r="L95" i="7"/>
  <c r="M95" i="7"/>
  <c r="Y95" i="7"/>
  <c r="L96" i="7"/>
  <c r="M96" i="7"/>
  <c r="Y96" i="7"/>
  <c r="L97" i="7"/>
  <c r="M97" i="7"/>
  <c r="Y97" i="7"/>
  <c r="L98" i="7"/>
  <c r="M98" i="7"/>
  <c r="Y98" i="7"/>
  <c r="L99" i="7"/>
  <c r="M99" i="7"/>
  <c r="Y99" i="7"/>
  <c r="L100" i="7"/>
  <c r="M100" i="7"/>
  <c r="Y100" i="7"/>
  <c r="L101" i="7"/>
  <c r="M101" i="7"/>
  <c r="Y101" i="7"/>
  <c r="L102" i="7"/>
  <c r="M102" i="7"/>
  <c r="Y102" i="7"/>
  <c r="L103" i="7"/>
  <c r="M103" i="7"/>
  <c r="Y103" i="7"/>
  <c r="L104" i="7"/>
  <c r="M104" i="7"/>
  <c r="Y104" i="7"/>
  <c r="L105" i="7"/>
  <c r="M105" i="7"/>
  <c r="Y105" i="7"/>
  <c r="L106" i="7"/>
  <c r="M106" i="7"/>
  <c r="Y106" i="7"/>
  <c r="L107" i="7"/>
  <c r="M107" i="7"/>
  <c r="Y107" i="7"/>
  <c r="L108" i="7"/>
  <c r="M108" i="7"/>
  <c r="Y108" i="7"/>
  <c r="L109" i="7"/>
  <c r="M109" i="7"/>
  <c r="Y109" i="7"/>
  <c r="L110" i="7"/>
  <c r="M110" i="7"/>
  <c r="Y110" i="7"/>
  <c r="L111" i="7"/>
  <c r="M111" i="7"/>
  <c r="Y111" i="7"/>
  <c r="L112" i="7"/>
  <c r="M112" i="7"/>
  <c r="Y112" i="7"/>
  <c r="L113" i="7"/>
  <c r="M113" i="7"/>
  <c r="Y113" i="7"/>
  <c r="L114" i="7"/>
  <c r="M114" i="7"/>
  <c r="Y114" i="7"/>
  <c r="L115" i="7"/>
  <c r="M115" i="7"/>
  <c r="Y115" i="7"/>
  <c r="L116" i="7"/>
  <c r="M116" i="7"/>
  <c r="Y116" i="7"/>
  <c r="L117" i="7"/>
  <c r="M117" i="7"/>
  <c r="Y117" i="7"/>
  <c r="L118" i="7"/>
  <c r="M118" i="7"/>
  <c r="Y118" i="7"/>
  <c r="L119" i="7"/>
  <c r="M119" i="7"/>
  <c r="Y119" i="7"/>
  <c r="L120" i="7"/>
  <c r="M120" i="7"/>
  <c r="Y120" i="7"/>
  <c r="L121" i="7"/>
  <c r="M121" i="7"/>
  <c r="Y121" i="7"/>
  <c r="L122" i="7"/>
  <c r="M122" i="7"/>
  <c r="Y122" i="7"/>
  <c r="L123" i="7"/>
  <c r="M123" i="7"/>
  <c r="Y123" i="7"/>
  <c r="L124" i="7"/>
  <c r="M124" i="7"/>
  <c r="Y124" i="7"/>
  <c r="L125" i="7"/>
  <c r="M125" i="7"/>
  <c r="Y125" i="7"/>
  <c r="L126" i="7"/>
  <c r="M126" i="7"/>
  <c r="Y126" i="7"/>
  <c r="L127" i="7"/>
  <c r="M127" i="7"/>
  <c r="Y127" i="7"/>
  <c r="L128" i="7"/>
  <c r="M128" i="7"/>
  <c r="Y128" i="7"/>
  <c r="L129" i="7"/>
  <c r="M129" i="7"/>
  <c r="Y129" i="7"/>
  <c r="L130" i="7"/>
  <c r="M130" i="7"/>
  <c r="Y130" i="7"/>
  <c r="L131" i="7"/>
  <c r="M131" i="7"/>
  <c r="Y131" i="7"/>
  <c r="L132" i="7"/>
  <c r="M132" i="7"/>
  <c r="Y132" i="7"/>
  <c r="L133" i="7"/>
  <c r="M133" i="7"/>
  <c r="Y133" i="7"/>
  <c r="L134" i="7"/>
  <c r="M134" i="7"/>
  <c r="Y134" i="7"/>
  <c r="L135" i="7"/>
  <c r="M135" i="7"/>
  <c r="Y135" i="7"/>
  <c r="L136" i="7"/>
  <c r="M136" i="7"/>
  <c r="Y136" i="7"/>
  <c r="L137" i="7"/>
  <c r="M137" i="7"/>
  <c r="Y137" i="7"/>
  <c r="L138" i="7"/>
  <c r="M138" i="7"/>
  <c r="Y138" i="7"/>
  <c r="L139" i="7"/>
  <c r="M139" i="7"/>
  <c r="Y139" i="7"/>
  <c r="L140" i="7"/>
  <c r="M140" i="7"/>
  <c r="Y140" i="7"/>
  <c r="L141" i="7"/>
  <c r="M141" i="7"/>
  <c r="Y141" i="7"/>
  <c r="L142" i="7"/>
  <c r="M142" i="7"/>
  <c r="Y142" i="7"/>
  <c r="L143" i="7"/>
  <c r="M143" i="7"/>
  <c r="Y143" i="7"/>
  <c r="L144" i="7"/>
  <c r="M144" i="7"/>
  <c r="Y144" i="7"/>
  <c r="L145" i="7"/>
  <c r="M145" i="7"/>
  <c r="Y145" i="7"/>
  <c r="L146" i="7"/>
  <c r="M146" i="7"/>
  <c r="Y146" i="7"/>
  <c r="L147" i="7"/>
  <c r="M147" i="7"/>
  <c r="Y147" i="7"/>
  <c r="L148" i="7"/>
  <c r="M148" i="7"/>
  <c r="Y148" i="7"/>
  <c r="L149" i="7"/>
  <c r="M149" i="7"/>
  <c r="Y149" i="7"/>
  <c r="L150" i="7"/>
  <c r="M150" i="7"/>
  <c r="Y150" i="7"/>
  <c r="L151" i="7"/>
  <c r="M151" i="7"/>
  <c r="Y151" i="7"/>
  <c r="L152" i="7"/>
  <c r="M152" i="7"/>
  <c r="Y152" i="7"/>
  <c r="L153" i="7"/>
  <c r="M153" i="7"/>
  <c r="Y153" i="7"/>
  <c r="L154" i="7"/>
  <c r="M154" i="7"/>
  <c r="Y154" i="7"/>
  <c r="L155" i="7"/>
  <c r="M155" i="7"/>
  <c r="Y155" i="7"/>
  <c r="L156" i="7"/>
  <c r="M156" i="7"/>
  <c r="Y156" i="7"/>
  <c r="L157" i="7"/>
  <c r="M157" i="7"/>
  <c r="Y157" i="7"/>
  <c r="L158" i="7"/>
  <c r="M158" i="7"/>
  <c r="Y158" i="7"/>
  <c r="L159" i="7"/>
  <c r="M159" i="7"/>
  <c r="Y159" i="7"/>
  <c r="L160" i="7"/>
  <c r="M160" i="7"/>
  <c r="Y160" i="7"/>
  <c r="L161" i="7"/>
  <c r="M161" i="7"/>
  <c r="Y161" i="7"/>
  <c r="L162" i="7"/>
  <c r="M162" i="7"/>
  <c r="Y162" i="7"/>
  <c r="L163" i="7"/>
  <c r="M163" i="7"/>
  <c r="Y163" i="7"/>
  <c r="L164" i="7"/>
  <c r="M164" i="7"/>
  <c r="Y164" i="7"/>
  <c r="L165" i="7"/>
  <c r="M165" i="7"/>
  <c r="Y165" i="7"/>
  <c r="L166" i="7"/>
  <c r="M166" i="7"/>
  <c r="Y166" i="7"/>
  <c r="L167" i="7"/>
  <c r="M167" i="7"/>
  <c r="Y167" i="7"/>
  <c r="L168" i="7"/>
  <c r="M168" i="7"/>
  <c r="Y168" i="7"/>
  <c r="L169" i="7"/>
  <c r="M169" i="7"/>
  <c r="Y169" i="7"/>
  <c r="L170" i="7"/>
  <c r="M170" i="7"/>
  <c r="Y170" i="7"/>
  <c r="L171" i="7"/>
  <c r="M171" i="7"/>
  <c r="Y171" i="7"/>
  <c r="L172" i="7"/>
  <c r="M172" i="7"/>
  <c r="Y172" i="7"/>
  <c r="L173" i="7"/>
  <c r="M173" i="7"/>
  <c r="Y173" i="7"/>
  <c r="L174" i="7"/>
  <c r="M174" i="7"/>
  <c r="Y174" i="7"/>
  <c r="L175" i="7"/>
  <c r="M175" i="7"/>
  <c r="Y175" i="7"/>
  <c r="L176" i="7"/>
  <c r="M176" i="7"/>
  <c r="Y176" i="7"/>
  <c r="L177" i="7"/>
  <c r="M177" i="7"/>
  <c r="Y177" i="7"/>
  <c r="L178" i="7"/>
  <c r="M178" i="7"/>
  <c r="Y178" i="7"/>
  <c r="L179" i="7"/>
  <c r="M179" i="7"/>
  <c r="Y179" i="7"/>
  <c r="L180" i="7"/>
  <c r="M180" i="7"/>
  <c r="Y180" i="7"/>
  <c r="L181" i="7"/>
  <c r="M181" i="7"/>
  <c r="Y181" i="7"/>
  <c r="L182" i="7"/>
  <c r="M182" i="7"/>
  <c r="Y182" i="7"/>
  <c r="L183" i="7"/>
  <c r="M183" i="7"/>
  <c r="Y183" i="7"/>
  <c r="L184" i="7"/>
  <c r="M184" i="7"/>
  <c r="Y184" i="7"/>
  <c r="L185" i="7"/>
  <c r="M185" i="7"/>
  <c r="Y185" i="7"/>
  <c r="L186" i="7"/>
  <c r="M186" i="7"/>
  <c r="Y186" i="7"/>
  <c r="L187" i="7"/>
  <c r="M187" i="7"/>
  <c r="Y187" i="7"/>
  <c r="L188" i="7"/>
  <c r="M188" i="7"/>
  <c r="Y188" i="7"/>
  <c r="L189" i="7"/>
  <c r="M189" i="7"/>
  <c r="Y189" i="7"/>
  <c r="L190" i="7"/>
  <c r="M190" i="7"/>
  <c r="Y190" i="7"/>
  <c r="L191" i="7"/>
  <c r="M191" i="7"/>
  <c r="Y191" i="7"/>
  <c r="L192" i="7"/>
  <c r="M192" i="7"/>
  <c r="Y192" i="7"/>
  <c r="L193" i="7"/>
  <c r="M193" i="7"/>
  <c r="Y193" i="7"/>
  <c r="L194" i="7"/>
  <c r="M194" i="7"/>
  <c r="Y194" i="7"/>
  <c r="L195" i="7"/>
  <c r="M195" i="7"/>
  <c r="Y195" i="7"/>
  <c r="L196" i="7"/>
  <c r="M196" i="7"/>
  <c r="Y196" i="7"/>
  <c r="L197" i="7"/>
  <c r="M197" i="7"/>
  <c r="Y197" i="7"/>
  <c r="L198" i="7"/>
  <c r="M198" i="7"/>
  <c r="Y198" i="7"/>
  <c r="L199" i="7"/>
  <c r="M199" i="7"/>
  <c r="Y199" i="7"/>
  <c r="L200" i="7"/>
  <c r="M200" i="7"/>
  <c r="Y200" i="7"/>
  <c r="L201" i="7"/>
  <c r="M201" i="7"/>
  <c r="Y201" i="7"/>
  <c r="L202" i="7"/>
  <c r="M202" i="7"/>
  <c r="Y202" i="7"/>
  <c r="L203" i="7"/>
  <c r="M203" i="7"/>
  <c r="Y203" i="7"/>
  <c r="L204" i="7"/>
  <c r="M204" i="7"/>
  <c r="Y204" i="7"/>
  <c r="L205" i="7"/>
  <c r="M205" i="7"/>
  <c r="Y205" i="7"/>
  <c r="L206" i="7"/>
  <c r="M206" i="7"/>
  <c r="Y206" i="7"/>
  <c r="L207" i="7"/>
  <c r="M207" i="7"/>
  <c r="Y207" i="7"/>
  <c r="L208" i="7"/>
  <c r="M208" i="7"/>
  <c r="Y208" i="7"/>
  <c r="L209" i="7"/>
  <c r="M209" i="7"/>
  <c r="Y209" i="7"/>
  <c r="L210" i="7"/>
  <c r="M210" i="7"/>
  <c r="Y210" i="7"/>
  <c r="L211" i="7"/>
  <c r="M211" i="7"/>
  <c r="Y211" i="7"/>
  <c r="L212" i="7"/>
  <c r="M212" i="7"/>
  <c r="Y212" i="7"/>
  <c r="L213" i="7"/>
  <c r="M213" i="7"/>
  <c r="Y213" i="7"/>
  <c r="L214" i="7"/>
  <c r="M214" i="7"/>
  <c r="Y214" i="7"/>
  <c r="L215" i="7"/>
  <c r="M215" i="7"/>
  <c r="Y215" i="7"/>
  <c r="L216" i="7"/>
  <c r="M216" i="7"/>
  <c r="Y216" i="7"/>
  <c r="L217" i="7"/>
  <c r="M217" i="7"/>
  <c r="Y217" i="7"/>
  <c r="L218" i="7"/>
  <c r="M218" i="7"/>
  <c r="Y218" i="7"/>
  <c r="L219" i="7"/>
  <c r="M219" i="7"/>
  <c r="Y219" i="7"/>
  <c r="L220" i="7"/>
  <c r="M220" i="7"/>
  <c r="Y220" i="7"/>
  <c r="L221" i="7"/>
  <c r="M221" i="7"/>
  <c r="Y221" i="7"/>
  <c r="L222" i="7"/>
  <c r="M222" i="7"/>
  <c r="Y222" i="7"/>
  <c r="L223" i="7"/>
  <c r="M223" i="7"/>
  <c r="Y223" i="7"/>
  <c r="L224" i="7"/>
  <c r="M224" i="7"/>
  <c r="Y224" i="7"/>
  <c r="L225" i="7"/>
  <c r="M225" i="7"/>
  <c r="Y225" i="7"/>
  <c r="L226" i="7"/>
  <c r="M226" i="7"/>
  <c r="Y226" i="7"/>
  <c r="L227" i="7"/>
  <c r="M227" i="7"/>
  <c r="Y227" i="7"/>
  <c r="L228" i="7"/>
  <c r="M228" i="7"/>
  <c r="Y228" i="7"/>
  <c r="L229" i="7"/>
  <c r="M229" i="7"/>
  <c r="Y229" i="7"/>
  <c r="L230" i="7"/>
  <c r="M230" i="7"/>
  <c r="Y230" i="7"/>
  <c r="L231" i="7"/>
  <c r="M231" i="7"/>
  <c r="Y231" i="7"/>
  <c r="L232" i="7"/>
  <c r="M232" i="7"/>
  <c r="Y232" i="7"/>
  <c r="L233" i="7"/>
  <c r="M233" i="7"/>
  <c r="Y233" i="7"/>
  <c r="L234" i="7"/>
  <c r="M234" i="7"/>
  <c r="Y234" i="7"/>
  <c r="L235" i="7"/>
  <c r="M235" i="7"/>
  <c r="Y235" i="7"/>
  <c r="L236" i="7"/>
  <c r="M236" i="7"/>
  <c r="Y236" i="7"/>
  <c r="L237" i="7"/>
  <c r="M237" i="7"/>
  <c r="Y237" i="7"/>
  <c r="L238" i="7"/>
  <c r="M238" i="7"/>
  <c r="Y238" i="7"/>
  <c r="L239" i="7"/>
  <c r="M239" i="7"/>
  <c r="Y239" i="7"/>
  <c r="L240" i="7"/>
  <c r="M240" i="7"/>
  <c r="Y240" i="7"/>
  <c r="L241" i="7"/>
  <c r="M241" i="7"/>
  <c r="Y241" i="7"/>
  <c r="L242" i="7"/>
  <c r="M242" i="7"/>
  <c r="Y242" i="7"/>
  <c r="L243" i="7"/>
  <c r="M243" i="7"/>
  <c r="Y243" i="7"/>
  <c r="L244" i="7"/>
  <c r="M244" i="7"/>
  <c r="Y244" i="7"/>
  <c r="L245" i="7"/>
  <c r="M245" i="7"/>
  <c r="Y245" i="7"/>
  <c r="L246" i="7"/>
  <c r="M246" i="7"/>
  <c r="Y246" i="7"/>
  <c r="L247" i="7"/>
  <c r="M247" i="7"/>
  <c r="Y247" i="7"/>
  <c r="L248" i="7"/>
  <c r="M248" i="7"/>
  <c r="Y248" i="7"/>
  <c r="L249" i="7"/>
  <c r="M249" i="7"/>
  <c r="Y249" i="7"/>
  <c r="L250" i="7"/>
  <c r="M250" i="7"/>
  <c r="Y250" i="7"/>
  <c r="L251" i="7"/>
  <c r="M251" i="7"/>
  <c r="Y251" i="7"/>
  <c r="L252" i="7"/>
  <c r="M252" i="7"/>
  <c r="Y252" i="7"/>
  <c r="L253" i="7"/>
  <c r="M253" i="7"/>
  <c r="Y253" i="7"/>
  <c r="L254" i="7"/>
  <c r="M254" i="7"/>
  <c r="Y254" i="7"/>
  <c r="L255" i="7"/>
  <c r="M255" i="7"/>
  <c r="Y255" i="7"/>
  <c r="L256" i="7"/>
  <c r="M256" i="7"/>
  <c r="Y256" i="7"/>
  <c r="L257" i="7"/>
  <c r="M257" i="7"/>
  <c r="Y257" i="7"/>
  <c r="L258" i="7"/>
  <c r="M258" i="7"/>
  <c r="Y258" i="7"/>
  <c r="L259" i="7"/>
  <c r="M259" i="7"/>
  <c r="Y259" i="7"/>
  <c r="L260" i="7"/>
  <c r="M260" i="7"/>
  <c r="Y260" i="7"/>
  <c r="L261" i="7"/>
  <c r="M261" i="7"/>
  <c r="Y261" i="7"/>
  <c r="L262" i="7"/>
  <c r="M262" i="7"/>
  <c r="Y262" i="7"/>
  <c r="L263" i="7"/>
  <c r="M263" i="7"/>
  <c r="Y263" i="7"/>
  <c r="L264" i="7"/>
  <c r="M264" i="7"/>
  <c r="Y264" i="7"/>
  <c r="L265" i="7"/>
  <c r="M265" i="7"/>
  <c r="Y265" i="7"/>
  <c r="L266" i="7"/>
  <c r="M266" i="7"/>
  <c r="Y266" i="7"/>
  <c r="L267" i="7"/>
  <c r="M267" i="7"/>
  <c r="Y267" i="7"/>
  <c r="L268" i="7"/>
  <c r="M268" i="7"/>
  <c r="Y268" i="7"/>
  <c r="L269" i="7"/>
  <c r="M269" i="7"/>
  <c r="Y269" i="7"/>
  <c r="L270" i="7"/>
  <c r="M270" i="7"/>
  <c r="Y270" i="7"/>
  <c r="L271" i="7"/>
  <c r="M271" i="7"/>
  <c r="Y271" i="7"/>
  <c r="L272" i="7"/>
  <c r="M272" i="7"/>
  <c r="Y272" i="7"/>
  <c r="L273" i="7"/>
  <c r="M273" i="7"/>
  <c r="Y273" i="7"/>
  <c r="L274" i="7"/>
  <c r="M274" i="7"/>
  <c r="Y274" i="7"/>
  <c r="L275" i="7"/>
  <c r="M275" i="7"/>
  <c r="Y275" i="7"/>
  <c r="L276" i="7"/>
  <c r="M276" i="7"/>
  <c r="Y276" i="7"/>
  <c r="L277" i="7"/>
  <c r="M277" i="7"/>
  <c r="Y277" i="7"/>
  <c r="L278" i="7"/>
  <c r="M278" i="7"/>
  <c r="Y278" i="7"/>
  <c r="L279" i="7"/>
  <c r="M279" i="7"/>
  <c r="Y279" i="7"/>
  <c r="L280" i="7"/>
  <c r="M280" i="7"/>
  <c r="Y280" i="7"/>
  <c r="L281" i="7"/>
  <c r="M281" i="7"/>
  <c r="Y281" i="7"/>
  <c r="L282" i="7"/>
  <c r="M282" i="7"/>
  <c r="Y282" i="7"/>
  <c r="L283" i="7"/>
  <c r="M283" i="7"/>
  <c r="Y283" i="7"/>
  <c r="L284" i="7"/>
  <c r="M284" i="7"/>
  <c r="Y284" i="7"/>
  <c r="L285" i="7"/>
  <c r="M285" i="7"/>
  <c r="Y285" i="7"/>
  <c r="L286" i="7"/>
  <c r="M286" i="7"/>
  <c r="Y286" i="7"/>
  <c r="L287" i="7"/>
  <c r="M287" i="7"/>
  <c r="Y287" i="7"/>
  <c r="L288" i="7"/>
  <c r="M288" i="7"/>
  <c r="Y288" i="7"/>
  <c r="L289" i="7"/>
  <c r="M289" i="7"/>
  <c r="Y289" i="7"/>
  <c r="L290" i="7"/>
  <c r="M290" i="7"/>
  <c r="Y290" i="7"/>
  <c r="L291" i="7"/>
  <c r="M291" i="7"/>
  <c r="Y291" i="7"/>
  <c r="L292" i="7"/>
  <c r="M292" i="7"/>
  <c r="Y292" i="7"/>
  <c r="L293" i="7"/>
  <c r="M293" i="7"/>
  <c r="Y293" i="7"/>
  <c r="L294" i="7"/>
  <c r="M294" i="7"/>
  <c r="Y294" i="7"/>
  <c r="L295" i="7"/>
  <c r="M295" i="7"/>
  <c r="Y295" i="7"/>
  <c r="L296" i="7"/>
  <c r="M296" i="7"/>
  <c r="Y296" i="7"/>
  <c r="L297" i="7"/>
  <c r="M297" i="7"/>
  <c r="Y297" i="7"/>
  <c r="L298" i="7"/>
  <c r="M298" i="7"/>
  <c r="Y298" i="7"/>
  <c r="L299" i="7"/>
  <c r="M299" i="7"/>
  <c r="Y299" i="7"/>
  <c r="L300" i="7"/>
  <c r="M300" i="7"/>
  <c r="Y300" i="7"/>
  <c r="L301" i="7"/>
  <c r="M301" i="7"/>
  <c r="Y301" i="7"/>
  <c r="L302" i="7"/>
  <c r="M302" i="7"/>
  <c r="Y302" i="7"/>
  <c r="L303" i="7"/>
  <c r="M303" i="7"/>
  <c r="Y303" i="7"/>
  <c r="L304" i="7"/>
  <c r="M304" i="7"/>
  <c r="Y304" i="7"/>
  <c r="L305" i="7"/>
  <c r="M305" i="7"/>
  <c r="Y305" i="7"/>
  <c r="L306" i="7"/>
  <c r="M306" i="7"/>
  <c r="Y306" i="7"/>
  <c r="L307" i="7"/>
  <c r="M307" i="7"/>
  <c r="Y307" i="7"/>
  <c r="L308" i="7"/>
  <c r="M308" i="7"/>
  <c r="Y308" i="7"/>
  <c r="L309" i="7"/>
  <c r="M309" i="7"/>
  <c r="Y309" i="7"/>
  <c r="L310" i="7"/>
  <c r="M310" i="7"/>
  <c r="Y310" i="7"/>
  <c r="L311" i="7"/>
  <c r="M311" i="7"/>
  <c r="Y311" i="7"/>
  <c r="L312" i="7"/>
  <c r="M312" i="7"/>
  <c r="Y312" i="7"/>
  <c r="L313" i="7"/>
  <c r="M313" i="7"/>
  <c r="Y313" i="7"/>
  <c r="L314" i="7"/>
  <c r="M314" i="7"/>
  <c r="Y314" i="7"/>
  <c r="L315" i="7"/>
  <c r="M315" i="7"/>
  <c r="Y315" i="7"/>
  <c r="L316" i="7"/>
  <c r="M316" i="7"/>
  <c r="Y316" i="7"/>
  <c r="L317" i="7"/>
  <c r="M317" i="7"/>
  <c r="Y317" i="7"/>
  <c r="L318" i="7"/>
  <c r="M318" i="7"/>
  <c r="Y318" i="7"/>
  <c r="L319" i="7"/>
  <c r="M319" i="7"/>
  <c r="Y319" i="7"/>
  <c r="L320" i="7"/>
  <c r="M320" i="7"/>
  <c r="Y320" i="7"/>
  <c r="L321" i="7"/>
  <c r="M321" i="7"/>
  <c r="Y321" i="7"/>
  <c r="L322" i="7"/>
  <c r="M322" i="7"/>
  <c r="Y322" i="7"/>
  <c r="L323" i="7"/>
  <c r="M323" i="7"/>
  <c r="Y323" i="7"/>
  <c r="L324" i="7"/>
  <c r="M324" i="7"/>
  <c r="Y324" i="7"/>
  <c r="L325" i="7"/>
  <c r="M325" i="7"/>
  <c r="Y325" i="7"/>
  <c r="L326" i="7"/>
  <c r="M326" i="7"/>
  <c r="Y326" i="7"/>
  <c r="L327" i="7"/>
  <c r="M327" i="7"/>
  <c r="Y327" i="7"/>
  <c r="L328" i="7"/>
  <c r="M328" i="7"/>
  <c r="Y328" i="7"/>
  <c r="L329" i="7"/>
  <c r="M329" i="7"/>
  <c r="Y329" i="7"/>
  <c r="L330" i="7"/>
  <c r="M330" i="7"/>
  <c r="Y330" i="7"/>
  <c r="L331" i="7"/>
  <c r="M331" i="7"/>
  <c r="Y331" i="7"/>
  <c r="L332" i="7"/>
  <c r="M332" i="7"/>
  <c r="Y332" i="7"/>
  <c r="L333" i="7"/>
  <c r="M333" i="7"/>
  <c r="Y333" i="7"/>
  <c r="L334" i="7"/>
  <c r="M334" i="7"/>
  <c r="Y334" i="7"/>
  <c r="L335" i="7"/>
  <c r="M335" i="7"/>
  <c r="Y335" i="7"/>
  <c r="L336" i="7"/>
  <c r="M336" i="7"/>
  <c r="Y336" i="7"/>
  <c r="L337" i="7"/>
  <c r="M337" i="7"/>
  <c r="Y337" i="7"/>
  <c r="L338" i="7"/>
  <c r="M338" i="7"/>
  <c r="Y338" i="7"/>
  <c r="L339" i="7"/>
  <c r="M339" i="7"/>
  <c r="Y339" i="7"/>
  <c r="L340" i="7"/>
  <c r="M340" i="7"/>
  <c r="Y340" i="7"/>
  <c r="L341" i="7"/>
  <c r="M341" i="7"/>
  <c r="Y341" i="7"/>
  <c r="L342" i="7"/>
  <c r="M342" i="7"/>
  <c r="Y342" i="7"/>
  <c r="L343" i="7"/>
  <c r="M343" i="7"/>
  <c r="Y343" i="7"/>
  <c r="L344" i="7"/>
  <c r="M344" i="7"/>
  <c r="Y344" i="7"/>
  <c r="L345" i="7"/>
  <c r="M345" i="7"/>
  <c r="Y345" i="7"/>
  <c r="L346" i="7"/>
  <c r="M346" i="7"/>
  <c r="Y346" i="7"/>
  <c r="L347" i="7"/>
  <c r="M347" i="7"/>
  <c r="Y347" i="7"/>
  <c r="L348" i="7"/>
  <c r="M348" i="7"/>
  <c r="Y348" i="7"/>
  <c r="L349" i="7"/>
  <c r="M349" i="7"/>
  <c r="Y349" i="7"/>
  <c r="L350" i="7"/>
  <c r="M350" i="7"/>
  <c r="Y350" i="7"/>
  <c r="L351" i="7"/>
  <c r="M351" i="7"/>
  <c r="Y351" i="7"/>
  <c r="L352" i="7"/>
  <c r="M352" i="7"/>
  <c r="Y352" i="7"/>
  <c r="L353" i="7"/>
  <c r="M353" i="7"/>
  <c r="Y353" i="7"/>
  <c r="L354" i="7"/>
  <c r="M354" i="7"/>
  <c r="Y354" i="7"/>
  <c r="L355" i="7"/>
  <c r="M355" i="7"/>
  <c r="Y355" i="7"/>
  <c r="L356" i="7"/>
  <c r="M356" i="7"/>
  <c r="Y356" i="7"/>
  <c r="L357" i="7"/>
  <c r="M357" i="7"/>
  <c r="Y357" i="7"/>
  <c r="L358" i="7"/>
  <c r="M358" i="7"/>
  <c r="Y358" i="7"/>
  <c r="L359" i="7"/>
  <c r="M359" i="7"/>
  <c r="Y359" i="7"/>
  <c r="L360" i="7"/>
  <c r="M360" i="7"/>
  <c r="Y360" i="7"/>
  <c r="L361" i="7"/>
  <c r="M361" i="7"/>
  <c r="Y361" i="7"/>
  <c r="L362" i="7"/>
  <c r="M362" i="7"/>
  <c r="Y362" i="7"/>
  <c r="L363" i="7"/>
  <c r="M363" i="7"/>
  <c r="Y363" i="7"/>
  <c r="L364" i="7"/>
  <c r="M364" i="7"/>
  <c r="Y364" i="7"/>
  <c r="L365" i="7"/>
  <c r="M365" i="7"/>
  <c r="Y365" i="7"/>
  <c r="L366" i="7"/>
  <c r="M366" i="7"/>
  <c r="Y366" i="7"/>
  <c r="L367" i="7"/>
  <c r="M367" i="7"/>
  <c r="Y367" i="7"/>
  <c r="L368" i="7"/>
  <c r="M368" i="7"/>
  <c r="Y368" i="7"/>
  <c r="L369" i="7"/>
  <c r="M369" i="7"/>
  <c r="Y369" i="7"/>
  <c r="L370" i="7"/>
  <c r="M370" i="7"/>
  <c r="Y370" i="7"/>
  <c r="L371" i="7"/>
  <c r="M371" i="7"/>
  <c r="Y371" i="7"/>
  <c r="L372" i="7"/>
  <c r="M372" i="7"/>
  <c r="Y372" i="7"/>
  <c r="L373" i="7"/>
  <c r="M373" i="7"/>
  <c r="Y373" i="7"/>
  <c r="L374" i="7"/>
  <c r="M374" i="7"/>
  <c r="Y374" i="7"/>
  <c r="L375" i="7"/>
  <c r="M375" i="7"/>
  <c r="Y375" i="7"/>
  <c r="L376" i="7"/>
  <c r="M376" i="7"/>
  <c r="Y376" i="7"/>
  <c r="L377" i="7"/>
  <c r="M377" i="7"/>
  <c r="Y377" i="7"/>
  <c r="L378" i="7"/>
  <c r="M378" i="7"/>
  <c r="Y378" i="7"/>
  <c r="L379" i="7"/>
  <c r="M379" i="7"/>
  <c r="Y379" i="7"/>
  <c r="L380" i="7"/>
  <c r="M380" i="7"/>
  <c r="Y380" i="7"/>
  <c r="L381" i="7"/>
  <c r="M381" i="7"/>
  <c r="Y381" i="7"/>
  <c r="L382" i="7"/>
  <c r="M382" i="7"/>
  <c r="Y382" i="7"/>
  <c r="L383" i="7"/>
  <c r="M383" i="7"/>
  <c r="Y383" i="7"/>
  <c r="L384" i="7"/>
  <c r="M384" i="7"/>
  <c r="Y384" i="7"/>
  <c r="L385" i="7"/>
  <c r="M385" i="7"/>
  <c r="Y385" i="7"/>
  <c r="L386" i="7"/>
  <c r="M386" i="7"/>
  <c r="Y386" i="7"/>
  <c r="L387" i="7"/>
  <c r="M387" i="7"/>
  <c r="Y387" i="7"/>
  <c r="L388" i="7"/>
  <c r="M388" i="7"/>
  <c r="Y388" i="7"/>
  <c r="L389" i="7"/>
  <c r="M389" i="7"/>
  <c r="Y389" i="7"/>
  <c r="L390" i="7"/>
  <c r="M390" i="7"/>
  <c r="Y390" i="7"/>
  <c r="L391" i="7"/>
  <c r="M391" i="7"/>
  <c r="Y391" i="7"/>
  <c r="L392" i="7"/>
  <c r="M392" i="7"/>
  <c r="Y392" i="7"/>
  <c r="L393" i="7"/>
  <c r="M393" i="7"/>
  <c r="Y393" i="7"/>
  <c r="L394" i="7"/>
  <c r="M394" i="7"/>
  <c r="Y394" i="7"/>
  <c r="L395" i="7"/>
  <c r="M395" i="7"/>
  <c r="Y395" i="7"/>
  <c r="L396" i="7"/>
  <c r="M396" i="7"/>
  <c r="Y396" i="7"/>
  <c r="L397" i="7"/>
  <c r="M397" i="7"/>
  <c r="Y397" i="7"/>
  <c r="L398" i="7"/>
  <c r="M398" i="7"/>
  <c r="Y398" i="7"/>
  <c r="L399" i="7"/>
  <c r="M399" i="7"/>
  <c r="Y399" i="7"/>
  <c r="L400" i="7"/>
  <c r="M400" i="7"/>
  <c r="Y400" i="7"/>
  <c r="L401" i="7"/>
  <c r="M401" i="7"/>
  <c r="Y401" i="7"/>
  <c r="L402" i="7"/>
  <c r="M402" i="7"/>
  <c r="Y402" i="7"/>
  <c r="L403" i="7"/>
  <c r="M403" i="7"/>
  <c r="Y403" i="7"/>
  <c r="L404" i="7"/>
  <c r="M404" i="7"/>
  <c r="Y404" i="7"/>
  <c r="L405" i="7"/>
  <c r="M405" i="7"/>
  <c r="Y405" i="7"/>
  <c r="L406" i="7"/>
  <c r="M406" i="7"/>
  <c r="Y406" i="7"/>
  <c r="L407" i="7"/>
  <c r="M407" i="7"/>
  <c r="Y407" i="7"/>
  <c r="L408" i="7"/>
  <c r="M408" i="7"/>
  <c r="Y408" i="7"/>
  <c r="L409" i="7"/>
  <c r="M409" i="7"/>
  <c r="Y409" i="7"/>
  <c r="L410" i="7"/>
  <c r="M410" i="7"/>
  <c r="Y410" i="7"/>
  <c r="L411" i="7"/>
  <c r="M411" i="7"/>
  <c r="Y411" i="7"/>
  <c r="L412" i="7"/>
  <c r="M412" i="7"/>
  <c r="Y412" i="7"/>
  <c r="L413" i="7"/>
  <c r="M413" i="7"/>
  <c r="Y413" i="7"/>
  <c r="L414" i="7"/>
  <c r="M414" i="7"/>
  <c r="Y414" i="7"/>
  <c r="L415" i="7"/>
  <c r="M415" i="7"/>
  <c r="Y415" i="7"/>
  <c r="L416" i="7"/>
  <c r="M416" i="7"/>
  <c r="Y416" i="7"/>
  <c r="L417" i="7"/>
  <c r="M417" i="7"/>
  <c r="Y417" i="7"/>
  <c r="L418" i="7"/>
  <c r="M418" i="7"/>
  <c r="Y418" i="7"/>
  <c r="L419" i="7"/>
  <c r="M419" i="7"/>
  <c r="Y419" i="7"/>
  <c r="L420" i="7"/>
  <c r="M420" i="7"/>
  <c r="Y420" i="7"/>
  <c r="L421" i="7"/>
  <c r="M421" i="7"/>
  <c r="Y421" i="7"/>
  <c r="L422" i="7"/>
  <c r="M422" i="7"/>
  <c r="Y422" i="7"/>
  <c r="L423" i="7"/>
  <c r="M423" i="7"/>
  <c r="Y423" i="7"/>
  <c r="L424" i="7"/>
  <c r="M424" i="7"/>
  <c r="Y424" i="7"/>
  <c r="L425" i="7"/>
  <c r="M425" i="7"/>
  <c r="Y425" i="7"/>
  <c r="L426" i="7"/>
  <c r="M426" i="7"/>
  <c r="Y426" i="7"/>
  <c r="L427" i="7"/>
  <c r="M427" i="7"/>
  <c r="Y427" i="7"/>
  <c r="L428" i="7"/>
  <c r="M428" i="7"/>
  <c r="Y428" i="7"/>
  <c r="L429" i="7"/>
  <c r="M429" i="7"/>
  <c r="Y429" i="7"/>
  <c r="L430" i="7"/>
  <c r="M430" i="7"/>
  <c r="Y430" i="7"/>
  <c r="L431" i="7"/>
  <c r="M431" i="7"/>
  <c r="Y431" i="7"/>
  <c r="L432" i="7"/>
  <c r="M432" i="7"/>
  <c r="Y432" i="7"/>
  <c r="L433" i="7"/>
  <c r="M433" i="7"/>
  <c r="Y433" i="7"/>
  <c r="L434" i="7"/>
  <c r="M434" i="7"/>
  <c r="Y434" i="7"/>
  <c r="L435" i="7"/>
  <c r="M435" i="7"/>
  <c r="Y435" i="7"/>
  <c r="L436" i="7"/>
  <c r="M436" i="7"/>
  <c r="Y436" i="7"/>
  <c r="L437" i="7"/>
  <c r="M437" i="7"/>
  <c r="Y437" i="7"/>
  <c r="L438" i="7"/>
  <c r="M438" i="7"/>
  <c r="Y438" i="7"/>
  <c r="L439" i="7"/>
  <c r="M439" i="7"/>
  <c r="Y439" i="7"/>
  <c r="L440" i="7"/>
  <c r="M440" i="7"/>
  <c r="Y440" i="7"/>
  <c r="L441" i="7"/>
  <c r="M441" i="7"/>
  <c r="Y441" i="7"/>
  <c r="L442" i="7"/>
  <c r="M442" i="7"/>
  <c r="Y442" i="7"/>
  <c r="L443" i="7"/>
  <c r="M443" i="7"/>
  <c r="Y443" i="7"/>
  <c r="L444" i="7"/>
  <c r="M444" i="7"/>
  <c r="Y444" i="7"/>
  <c r="L445" i="7"/>
  <c r="M445" i="7"/>
  <c r="Y445" i="7"/>
  <c r="L446" i="7"/>
  <c r="M446" i="7"/>
  <c r="Y446" i="7"/>
  <c r="L447" i="7"/>
  <c r="M447" i="7"/>
  <c r="Y447" i="7"/>
  <c r="L448" i="7"/>
  <c r="M448" i="7"/>
  <c r="Y448" i="7"/>
  <c r="Y449" i="7"/>
  <c r="X2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289" i="7"/>
  <c r="X290" i="7"/>
  <c r="X291" i="7"/>
  <c r="X292" i="7"/>
  <c r="X293" i="7"/>
  <c r="X294" i="7"/>
  <c r="X295" i="7"/>
  <c r="X296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17" i="7"/>
  <c r="X318" i="7"/>
  <c r="X319" i="7"/>
  <c r="X320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33" i="7"/>
  <c r="X334" i="7"/>
  <c r="X335" i="7"/>
  <c r="X336" i="7"/>
  <c r="X337" i="7"/>
  <c r="X338" i="7"/>
  <c r="X339" i="7"/>
  <c r="X340" i="7"/>
  <c r="X341" i="7"/>
  <c r="X342" i="7"/>
  <c r="X343" i="7"/>
  <c r="X344" i="7"/>
  <c r="X345" i="7"/>
  <c r="X346" i="7"/>
  <c r="X347" i="7"/>
  <c r="X348" i="7"/>
  <c r="X349" i="7"/>
  <c r="X350" i="7"/>
  <c r="X351" i="7"/>
  <c r="X352" i="7"/>
  <c r="X353" i="7"/>
  <c r="X354" i="7"/>
  <c r="X355" i="7"/>
  <c r="X356" i="7"/>
  <c r="X357" i="7"/>
  <c r="X358" i="7"/>
  <c r="X359" i="7"/>
  <c r="X360" i="7"/>
  <c r="X361" i="7"/>
  <c r="X362" i="7"/>
  <c r="X363" i="7"/>
  <c r="X364" i="7"/>
  <c r="X365" i="7"/>
  <c r="X366" i="7"/>
  <c r="X367" i="7"/>
  <c r="X368" i="7"/>
  <c r="X369" i="7"/>
  <c r="X370" i="7"/>
  <c r="X371" i="7"/>
  <c r="X372" i="7"/>
  <c r="X373" i="7"/>
  <c r="X374" i="7"/>
  <c r="X375" i="7"/>
  <c r="X376" i="7"/>
  <c r="X377" i="7"/>
  <c r="X378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L2" i="6"/>
  <c r="M2" i="6"/>
  <c r="X2" i="6"/>
  <c r="L3" i="6"/>
  <c r="M3" i="6"/>
  <c r="X3" i="6"/>
  <c r="L4" i="6"/>
  <c r="M4" i="6"/>
  <c r="X4" i="6"/>
  <c r="L5" i="6"/>
  <c r="M5" i="6"/>
  <c r="X5" i="6"/>
  <c r="L6" i="6"/>
  <c r="M6" i="6"/>
  <c r="X6" i="6"/>
  <c r="L7" i="6"/>
  <c r="M7" i="6"/>
  <c r="X7" i="6"/>
  <c r="L8" i="6"/>
  <c r="M8" i="6"/>
  <c r="X8" i="6"/>
  <c r="L9" i="6"/>
  <c r="M9" i="6"/>
  <c r="X9" i="6"/>
  <c r="L10" i="6"/>
  <c r="M10" i="6"/>
  <c r="X10" i="6"/>
  <c r="L11" i="6"/>
  <c r="M11" i="6"/>
  <c r="X11" i="6"/>
  <c r="L12" i="6"/>
  <c r="M12" i="6"/>
  <c r="X12" i="6"/>
  <c r="L13" i="6"/>
  <c r="M13" i="6"/>
  <c r="X13" i="6"/>
  <c r="L14" i="6"/>
  <c r="M14" i="6"/>
  <c r="X14" i="6"/>
  <c r="L15" i="6"/>
  <c r="M15" i="6"/>
  <c r="X15" i="6"/>
  <c r="L16" i="6"/>
  <c r="M16" i="6"/>
  <c r="X16" i="6"/>
  <c r="L17" i="6"/>
  <c r="M17" i="6"/>
  <c r="X17" i="6"/>
  <c r="L18" i="6"/>
  <c r="M18" i="6"/>
  <c r="X18" i="6"/>
  <c r="L19" i="6"/>
  <c r="M19" i="6"/>
  <c r="X19" i="6"/>
  <c r="L20" i="6"/>
  <c r="M20" i="6"/>
  <c r="X20" i="6"/>
  <c r="L21" i="6"/>
  <c r="M21" i="6"/>
  <c r="X21" i="6"/>
  <c r="L22" i="6"/>
  <c r="M22" i="6"/>
  <c r="X22" i="6"/>
  <c r="L23" i="6"/>
  <c r="M23" i="6"/>
  <c r="X23" i="6"/>
  <c r="L24" i="6"/>
  <c r="M24" i="6"/>
  <c r="X24" i="6"/>
  <c r="L25" i="6"/>
  <c r="M25" i="6"/>
  <c r="X25" i="6"/>
  <c r="L26" i="6"/>
  <c r="M26" i="6"/>
  <c r="X26" i="6"/>
  <c r="L27" i="6"/>
  <c r="M27" i="6"/>
  <c r="X27" i="6"/>
  <c r="L28" i="6"/>
  <c r="M28" i="6"/>
  <c r="X28" i="6"/>
  <c r="L29" i="6"/>
  <c r="M29" i="6"/>
  <c r="X29" i="6"/>
  <c r="L30" i="6"/>
  <c r="M30" i="6"/>
  <c r="X30" i="6"/>
  <c r="L31" i="6"/>
  <c r="M31" i="6"/>
  <c r="X31" i="6"/>
  <c r="L32" i="6"/>
  <c r="M32" i="6"/>
  <c r="X32" i="6"/>
  <c r="L33" i="6"/>
  <c r="M33" i="6"/>
  <c r="X33" i="6"/>
  <c r="L34" i="6"/>
  <c r="M34" i="6"/>
  <c r="X34" i="6"/>
  <c r="L35" i="6"/>
  <c r="M35" i="6"/>
  <c r="X35" i="6"/>
  <c r="L36" i="6"/>
  <c r="M36" i="6"/>
  <c r="X36" i="6"/>
  <c r="L37" i="6"/>
  <c r="M37" i="6"/>
  <c r="X37" i="6"/>
  <c r="L38" i="6"/>
  <c r="M38" i="6"/>
  <c r="X38" i="6"/>
  <c r="L39" i="6"/>
  <c r="M39" i="6"/>
  <c r="X39" i="6"/>
  <c r="L40" i="6"/>
  <c r="M40" i="6"/>
  <c r="X40" i="6"/>
  <c r="L41" i="6"/>
  <c r="M41" i="6"/>
  <c r="X41" i="6"/>
  <c r="L42" i="6"/>
  <c r="M42" i="6"/>
  <c r="X42" i="6"/>
  <c r="L43" i="6"/>
  <c r="M43" i="6"/>
  <c r="X43" i="6"/>
  <c r="L44" i="6"/>
  <c r="M44" i="6"/>
  <c r="X44" i="6"/>
  <c r="L45" i="6"/>
  <c r="M45" i="6"/>
  <c r="X45" i="6"/>
  <c r="L46" i="6"/>
  <c r="M46" i="6"/>
  <c r="X46" i="6"/>
  <c r="L47" i="6"/>
  <c r="M47" i="6"/>
  <c r="X47" i="6"/>
  <c r="L48" i="6"/>
  <c r="M48" i="6"/>
  <c r="X48" i="6"/>
  <c r="L49" i="6"/>
  <c r="M49" i="6"/>
  <c r="X49" i="6"/>
  <c r="L50" i="6"/>
  <c r="M50" i="6"/>
  <c r="X50" i="6"/>
  <c r="L51" i="6"/>
  <c r="M51" i="6"/>
  <c r="X51" i="6"/>
  <c r="L52" i="6"/>
  <c r="M52" i="6"/>
  <c r="X52" i="6"/>
  <c r="L53" i="6"/>
  <c r="M53" i="6"/>
  <c r="X53" i="6"/>
  <c r="L54" i="6"/>
  <c r="M54" i="6"/>
  <c r="X54" i="6"/>
  <c r="L55" i="6"/>
  <c r="M55" i="6"/>
  <c r="X55" i="6"/>
  <c r="L56" i="6"/>
  <c r="M56" i="6"/>
  <c r="X56" i="6"/>
  <c r="L57" i="6"/>
  <c r="M57" i="6"/>
  <c r="X57" i="6"/>
  <c r="L58" i="6"/>
  <c r="M58" i="6"/>
  <c r="X58" i="6"/>
  <c r="L59" i="6"/>
  <c r="M59" i="6"/>
  <c r="X59" i="6"/>
  <c r="L60" i="6"/>
  <c r="M60" i="6"/>
  <c r="X60" i="6"/>
  <c r="L61" i="6"/>
  <c r="M61" i="6"/>
  <c r="X61" i="6"/>
  <c r="L62" i="6"/>
  <c r="M62" i="6"/>
  <c r="X62" i="6"/>
  <c r="L63" i="6"/>
  <c r="M63" i="6"/>
  <c r="X63" i="6"/>
  <c r="L64" i="6"/>
  <c r="M64" i="6"/>
  <c r="X64" i="6"/>
  <c r="L65" i="6"/>
  <c r="M65" i="6"/>
  <c r="X65" i="6"/>
  <c r="L66" i="6"/>
  <c r="M66" i="6"/>
  <c r="X66" i="6"/>
  <c r="L67" i="6"/>
  <c r="M67" i="6"/>
  <c r="X67" i="6"/>
  <c r="L68" i="6"/>
  <c r="M68" i="6"/>
  <c r="X68" i="6"/>
  <c r="L69" i="6"/>
  <c r="M69" i="6"/>
  <c r="X69" i="6"/>
  <c r="L70" i="6"/>
  <c r="M70" i="6"/>
  <c r="X70" i="6"/>
  <c r="L71" i="6"/>
  <c r="M71" i="6"/>
  <c r="X71" i="6"/>
  <c r="L72" i="6"/>
  <c r="M72" i="6"/>
  <c r="X72" i="6"/>
  <c r="L73" i="6"/>
  <c r="M73" i="6"/>
  <c r="X73" i="6"/>
  <c r="L74" i="6"/>
  <c r="M74" i="6"/>
  <c r="X74" i="6"/>
  <c r="L75" i="6"/>
  <c r="M75" i="6"/>
  <c r="X75" i="6"/>
  <c r="L76" i="6"/>
  <c r="M76" i="6"/>
  <c r="X76" i="6"/>
  <c r="L77" i="6"/>
  <c r="M77" i="6"/>
  <c r="X77" i="6"/>
  <c r="L78" i="6"/>
  <c r="M78" i="6"/>
  <c r="X78" i="6"/>
  <c r="L79" i="6"/>
  <c r="M79" i="6"/>
  <c r="X79" i="6"/>
  <c r="L80" i="6"/>
  <c r="M80" i="6"/>
  <c r="X80" i="6"/>
  <c r="L81" i="6"/>
  <c r="M81" i="6"/>
  <c r="X81" i="6"/>
  <c r="L82" i="6"/>
  <c r="M82" i="6"/>
  <c r="X82" i="6"/>
  <c r="L83" i="6"/>
  <c r="M83" i="6"/>
  <c r="X83" i="6"/>
  <c r="L84" i="6"/>
  <c r="M84" i="6"/>
  <c r="X84" i="6"/>
  <c r="L85" i="6"/>
  <c r="M85" i="6"/>
  <c r="X85" i="6"/>
  <c r="L86" i="6"/>
  <c r="M86" i="6"/>
  <c r="X86" i="6"/>
  <c r="L87" i="6"/>
  <c r="M87" i="6"/>
  <c r="X87" i="6"/>
  <c r="L88" i="6"/>
  <c r="M88" i="6"/>
  <c r="X88" i="6"/>
  <c r="L89" i="6"/>
  <c r="M89" i="6"/>
  <c r="X89" i="6"/>
  <c r="L90" i="6"/>
  <c r="M90" i="6"/>
  <c r="X90" i="6"/>
  <c r="L91" i="6"/>
  <c r="M91" i="6"/>
  <c r="X91" i="6"/>
  <c r="L92" i="6"/>
  <c r="M92" i="6"/>
  <c r="X92" i="6"/>
  <c r="L93" i="6"/>
  <c r="M93" i="6"/>
  <c r="X93" i="6"/>
  <c r="L94" i="6"/>
  <c r="M94" i="6"/>
  <c r="X94" i="6"/>
  <c r="L95" i="6"/>
  <c r="M95" i="6"/>
  <c r="X95" i="6"/>
  <c r="L96" i="6"/>
  <c r="M96" i="6"/>
  <c r="X96" i="6"/>
  <c r="L97" i="6"/>
  <c r="M97" i="6"/>
  <c r="X97" i="6"/>
  <c r="L98" i="6"/>
  <c r="M98" i="6"/>
  <c r="X98" i="6"/>
  <c r="L99" i="6"/>
  <c r="M99" i="6"/>
  <c r="X99" i="6"/>
  <c r="L100" i="6"/>
  <c r="M100" i="6"/>
  <c r="X100" i="6"/>
  <c r="L101" i="6"/>
  <c r="M101" i="6"/>
  <c r="X101" i="6"/>
  <c r="L102" i="6"/>
  <c r="M102" i="6"/>
  <c r="X102" i="6"/>
  <c r="L103" i="6"/>
  <c r="M103" i="6"/>
  <c r="X103" i="6"/>
  <c r="L104" i="6"/>
  <c r="M104" i="6"/>
  <c r="X104" i="6"/>
  <c r="L105" i="6"/>
  <c r="M105" i="6"/>
  <c r="X105" i="6"/>
  <c r="L106" i="6"/>
  <c r="M106" i="6"/>
  <c r="X106" i="6"/>
  <c r="L107" i="6"/>
  <c r="M107" i="6"/>
  <c r="X107" i="6"/>
  <c r="L108" i="6"/>
  <c r="M108" i="6"/>
  <c r="X108" i="6"/>
  <c r="L109" i="6"/>
  <c r="M109" i="6"/>
  <c r="X109" i="6"/>
  <c r="L110" i="6"/>
  <c r="M110" i="6"/>
  <c r="X110" i="6"/>
  <c r="L111" i="6"/>
  <c r="M111" i="6"/>
  <c r="X111" i="6"/>
  <c r="L112" i="6"/>
  <c r="M112" i="6"/>
  <c r="X112" i="6"/>
  <c r="L113" i="6"/>
  <c r="M113" i="6"/>
  <c r="X113" i="6"/>
  <c r="L114" i="6"/>
  <c r="M114" i="6"/>
  <c r="X114" i="6"/>
  <c r="L115" i="6"/>
  <c r="M115" i="6"/>
  <c r="X115" i="6"/>
  <c r="X116" i="6"/>
  <c r="Y2" i="6"/>
  <c r="Y3" i="6"/>
  <c r="Y4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L2" i="4"/>
  <c r="M2" i="4"/>
  <c r="Y2" i="4"/>
  <c r="L3" i="4"/>
  <c r="M3" i="4"/>
  <c r="Y3" i="4"/>
  <c r="L4" i="4"/>
  <c r="M4" i="4"/>
  <c r="Y4" i="4"/>
  <c r="L5" i="4"/>
  <c r="M5" i="4"/>
  <c r="Y5" i="4"/>
  <c r="L6" i="4"/>
  <c r="M6" i="4"/>
  <c r="Y6" i="4"/>
  <c r="L7" i="4"/>
  <c r="M7" i="4"/>
  <c r="Y7" i="4"/>
  <c r="L8" i="4"/>
  <c r="M8" i="4"/>
  <c r="Y8" i="4"/>
  <c r="L9" i="4"/>
  <c r="M9" i="4"/>
  <c r="Y9" i="4"/>
  <c r="L10" i="4"/>
  <c r="M10" i="4"/>
  <c r="Y10" i="4"/>
  <c r="L11" i="4"/>
  <c r="M11" i="4"/>
  <c r="Y11" i="4"/>
  <c r="L12" i="4"/>
  <c r="M12" i="4"/>
  <c r="Y12" i="4"/>
  <c r="L13" i="4"/>
  <c r="M13" i="4"/>
  <c r="Y13" i="4"/>
  <c r="L14" i="4"/>
  <c r="M14" i="4"/>
  <c r="Y14" i="4"/>
  <c r="L15" i="4"/>
  <c r="M15" i="4"/>
  <c r="Y15" i="4"/>
  <c r="L16" i="4"/>
  <c r="M16" i="4"/>
  <c r="Y16" i="4"/>
  <c r="L17" i="4"/>
  <c r="M17" i="4"/>
  <c r="Y17" i="4"/>
  <c r="L18" i="4"/>
  <c r="M18" i="4"/>
  <c r="Y18" i="4"/>
  <c r="L19" i="4"/>
  <c r="M19" i="4"/>
  <c r="Y19" i="4"/>
  <c r="L20" i="4"/>
  <c r="M20" i="4"/>
  <c r="Y20" i="4"/>
  <c r="L21" i="4"/>
  <c r="M21" i="4"/>
  <c r="Y21" i="4"/>
  <c r="L22" i="4"/>
  <c r="M22" i="4"/>
  <c r="Y22" i="4"/>
  <c r="L23" i="4"/>
  <c r="M23" i="4"/>
  <c r="Y23" i="4"/>
  <c r="L24" i="4"/>
  <c r="M24" i="4"/>
  <c r="Y24" i="4"/>
  <c r="L25" i="4"/>
  <c r="M25" i="4"/>
  <c r="Y25" i="4"/>
  <c r="L26" i="4"/>
  <c r="M26" i="4"/>
  <c r="Y26" i="4"/>
  <c r="L27" i="4"/>
  <c r="M27" i="4"/>
  <c r="Y27" i="4"/>
  <c r="L28" i="4"/>
  <c r="M28" i="4"/>
  <c r="Y28" i="4"/>
  <c r="L29" i="4"/>
  <c r="M29" i="4"/>
  <c r="Y29" i="4"/>
  <c r="L30" i="4"/>
  <c r="M30" i="4"/>
  <c r="Y30" i="4"/>
  <c r="L31" i="4"/>
  <c r="M31" i="4"/>
  <c r="Y31" i="4"/>
  <c r="L32" i="4"/>
  <c r="M32" i="4"/>
  <c r="Y32" i="4"/>
  <c r="L33" i="4"/>
  <c r="M33" i="4"/>
  <c r="Y33" i="4"/>
  <c r="Y34" i="4"/>
  <c r="X2" i="4"/>
  <c r="X3" i="4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L2" i="3"/>
  <c r="M2" i="3"/>
  <c r="Y2" i="3"/>
  <c r="L3" i="3"/>
  <c r="M3" i="3"/>
  <c r="Y3" i="3"/>
  <c r="L4" i="3"/>
  <c r="M4" i="3"/>
  <c r="Y4" i="3"/>
  <c r="L5" i="3"/>
  <c r="M5" i="3"/>
  <c r="Y5" i="3"/>
  <c r="L6" i="3"/>
  <c r="M6" i="3"/>
  <c r="Y6" i="3"/>
  <c r="L7" i="3"/>
  <c r="M7" i="3"/>
  <c r="Y7" i="3"/>
  <c r="L8" i="3"/>
  <c r="M8" i="3"/>
  <c r="Y8" i="3"/>
  <c r="L9" i="3"/>
  <c r="M9" i="3"/>
  <c r="Y9" i="3"/>
  <c r="L10" i="3"/>
  <c r="M10" i="3"/>
  <c r="Y10" i="3"/>
  <c r="L11" i="3"/>
  <c r="M11" i="3"/>
  <c r="Y11" i="3"/>
  <c r="L12" i="3"/>
  <c r="M12" i="3"/>
  <c r="Y12" i="3"/>
  <c r="L13" i="3"/>
  <c r="M13" i="3"/>
  <c r="Y13" i="3"/>
  <c r="L14" i="3"/>
  <c r="M14" i="3"/>
  <c r="Y14" i="3"/>
  <c r="L15" i="3"/>
  <c r="M15" i="3"/>
  <c r="Y15" i="3"/>
  <c r="L16" i="3"/>
  <c r="M16" i="3"/>
  <c r="Y16" i="3"/>
  <c r="L17" i="3"/>
  <c r="M17" i="3"/>
  <c r="Y17" i="3"/>
  <c r="L18" i="3"/>
  <c r="M18" i="3"/>
  <c r="Y18" i="3"/>
  <c r="L19" i="3"/>
  <c r="M19" i="3"/>
  <c r="Y19" i="3"/>
  <c r="L20" i="3"/>
  <c r="M20" i="3"/>
  <c r="Y20" i="3"/>
  <c r="L21" i="3"/>
  <c r="M21" i="3"/>
  <c r="Y21" i="3"/>
  <c r="L22" i="3"/>
  <c r="M22" i="3"/>
  <c r="Y22" i="3"/>
  <c r="L23" i="3"/>
  <c r="M23" i="3"/>
  <c r="Y23" i="3"/>
  <c r="L24" i="3"/>
  <c r="M24" i="3"/>
  <c r="Y24" i="3"/>
  <c r="L25" i="3"/>
  <c r="M25" i="3"/>
  <c r="Y25" i="3"/>
  <c r="L26" i="3"/>
  <c r="M26" i="3"/>
  <c r="Y26" i="3"/>
  <c r="L27" i="3"/>
  <c r="M27" i="3"/>
  <c r="Y27" i="3"/>
  <c r="L28" i="3"/>
  <c r="M28" i="3"/>
  <c r="Y28" i="3"/>
  <c r="L29" i="3"/>
  <c r="M29" i="3"/>
  <c r="Y29" i="3"/>
  <c r="L30" i="3"/>
  <c r="M30" i="3"/>
  <c r="Y30" i="3"/>
  <c r="L31" i="3"/>
  <c r="M31" i="3"/>
  <c r="Y31" i="3"/>
  <c r="L32" i="3"/>
  <c r="M32" i="3"/>
  <c r="Y32" i="3"/>
  <c r="L33" i="3"/>
  <c r="M33" i="3"/>
  <c r="Y33" i="3"/>
  <c r="L34" i="3"/>
  <c r="M34" i="3"/>
  <c r="Y34" i="3"/>
  <c r="L35" i="3"/>
  <c r="M35" i="3"/>
  <c r="Y35" i="3"/>
  <c r="L36" i="3"/>
  <c r="M36" i="3"/>
  <c r="Y36" i="3"/>
  <c r="L37" i="3"/>
  <c r="M37" i="3"/>
  <c r="Y37" i="3"/>
  <c r="L38" i="3"/>
  <c r="M38" i="3"/>
  <c r="Y38" i="3"/>
  <c r="L39" i="3"/>
  <c r="M39" i="3"/>
  <c r="Y39" i="3"/>
  <c r="L40" i="3"/>
  <c r="M40" i="3"/>
  <c r="Y40" i="3"/>
  <c r="L41" i="3"/>
  <c r="M41" i="3"/>
  <c r="Y41" i="3"/>
  <c r="L42" i="3"/>
  <c r="M42" i="3"/>
  <c r="Y42" i="3"/>
  <c r="L43" i="3"/>
  <c r="M43" i="3"/>
  <c r="Y43" i="3"/>
  <c r="L44" i="3"/>
  <c r="M44" i="3"/>
  <c r="Y44" i="3"/>
  <c r="L45" i="3"/>
  <c r="M45" i="3"/>
  <c r="Y45" i="3"/>
  <c r="L46" i="3"/>
  <c r="M46" i="3"/>
  <c r="Y46" i="3"/>
  <c r="L47" i="3"/>
  <c r="M47" i="3"/>
  <c r="Y47" i="3"/>
  <c r="L48" i="3"/>
  <c r="M48" i="3"/>
  <c r="Y48" i="3"/>
  <c r="L49" i="3"/>
  <c r="M49" i="3"/>
  <c r="Y49" i="3"/>
  <c r="L50" i="3"/>
  <c r="M50" i="3"/>
  <c r="Y50" i="3"/>
  <c r="L51" i="3"/>
  <c r="M51" i="3"/>
  <c r="Y51" i="3"/>
  <c r="L52" i="3"/>
  <c r="M52" i="3"/>
  <c r="Y52" i="3"/>
  <c r="L53" i="3"/>
  <c r="M53" i="3"/>
  <c r="Y53" i="3"/>
  <c r="L54" i="3"/>
  <c r="M54" i="3"/>
  <c r="Y54" i="3"/>
  <c r="L55" i="3"/>
  <c r="M55" i="3"/>
  <c r="Y55" i="3"/>
  <c r="L56" i="3"/>
  <c r="M56" i="3"/>
  <c r="Y56" i="3"/>
  <c r="L57" i="3"/>
  <c r="M57" i="3"/>
  <c r="Y57" i="3"/>
  <c r="L58" i="3"/>
  <c r="M58" i="3"/>
  <c r="Y58" i="3"/>
  <c r="L59" i="3"/>
  <c r="M59" i="3"/>
  <c r="Y59" i="3"/>
  <c r="L60" i="3"/>
  <c r="M60" i="3"/>
  <c r="Y60" i="3"/>
  <c r="L61" i="3"/>
  <c r="M61" i="3"/>
  <c r="Y61" i="3"/>
  <c r="L62" i="3"/>
  <c r="M62" i="3"/>
  <c r="Y62" i="3"/>
  <c r="L63" i="3"/>
  <c r="M63" i="3"/>
  <c r="Y63" i="3"/>
  <c r="L64" i="3"/>
  <c r="M64" i="3"/>
  <c r="Y64" i="3"/>
  <c r="L65" i="3"/>
  <c r="M65" i="3"/>
  <c r="Y65" i="3"/>
  <c r="L66" i="3"/>
  <c r="M66" i="3"/>
  <c r="Y66" i="3"/>
  <c r="L67" i="3"/>
  <c r="M67" i="3"/>
  <c r="Y67" i="3"/>
  <c r="L68" i="3"/>
  <c r="M68" i="3"/>
  <c r="Y68" i="3"/>
  <c r="L69" i="3"/>
  <c r="M69" i="3"/>
  <c r="Y69" i="3"/>
  <c r="L70" i="3"/>
  <c r="M70" i="3"/>
  <c r="Y70" i="3"/>
  <c r="L71" i="3"/>
  <c r="M71" i="3"/>
  <c r="Y71" i="3"/>
  <c r="L72" i="3"/>
  <c r="M72" i="3"/>
  <c r="Y72" i="3"/>
  <c r="L73" i="3"/>
  <c r="M73" i="3"/>
  <c r="Y73" i="3"/>
  <c r="L74" i="3"/>
  <c r="M74" i="3"/>
  <c r="Y74" i="3"/>
  <c r="L75" i="3"/>
  <c r="M75" i="3"/>
  <c r="Y75" i="3"/>
  <c r="L76" i="3"/>
  <c r="M76" i="3"/>
  <c r="Y76" i="3"/>
  <c r="L77" i="3"/>
  <c r="M77" i="3"/>
  <c r="Y77" i="3"/>
  <c r="L78" i="3"/>
  <c r="M78" i="3"/>
  <c r="Y78" i="3"/>
  <c r="L79" i="3"/>
  <c r="M79" i="3"/>
  <c r="Y79" i="3"/>
  <c r="L80" i="3"/>
  <c r="M80" i="3"/>
  <c r="Y80" i="3"/>
  <c r="L81" i="3"/>
  <c r="M81" i="3"/>
  <c r="Y81" i="3"/>
  <c r="L82" i="3"/>
  <c r="M82" i="3"/>
  <c r="Y82" i="3"/>
  <c r="L83" i="3"/>
  <c r="M83" i="3"/>
  <c r="Y83" i="3"/>
  <c r="L84" i="3"/>
  <c r="M84" i="3"/>
  <c r="Y84" i="3"/>
  <c r="L85" i="3"/>
  <c r="M85" i="3"/>
  <c r="Y85" i="3"/>
  <c r="L86" i="3"/>
  <c r="M86" i="3"/>
  <c r="Y86" i="3"/>
  <c r="L87" i="3"/>
  <c r="M87" i="3"/>
  <c r="Y87" i="3"/>
  <c r="L88" i="3"/>
  <c r="M88" i="3"/>
  <c r="Y88" i="3"/>
  <c r="L89" i="3"/>
  <c r="M89" i="3"/>
  <c r="Y89" i="3"/>
  <c r="L90" i="3"/>
  <c r="M90" i="3"/>
  <c r="Y90" i="3"/>
  <c r="L91" i="3"/>
  <c r="M91" i="3"/>
  <c r="Y91" i="3"/>
  <c r="L92" i="3"/>
  <c r="M92" i="3"/>
  <c r="Y92" i="3"/>
  <c r="L93" i="3"/>
  <c r="M93" i="3"/>
  <c r="Y93" i="3"/>
  <c r="L94" i="3"/>
  <c r="M94" i="3"/>
  <c r="Y94" i="3"/>
  <c r="L95" i="3"/>
  <c r="M95" i="3"/>
  <c r="Y95" i="3"/>
  <c r="L96" i="3"/>
  <c r="M96" i="3"/>
  <c r="Y96" i="3"/>
  <c r="L97" i="3"/>
  <c r="M97" i="3"/>
  <c r="Y97" i="3"/>
  <c r="L98" i="3"/>
  <c r="M98" i="3"/>
  <c r="Y98" i="3"/>
  <c r="L99" i="3"/>
  <c r="M99" i="3"/>
  <c r="Y99" i="3"/>
  <c r="L100" i="3"/>
  <c r="M100" i="3"/>
  <c r="Y100" i="3"/>
  <c r="L101" i="3"/>
  <c r="M101" i="3"/>
  <c r="Y101" i="3"/>
  <c r="L102" i="3"/>
  <c r="M102" i="3"/>
  <c r="Y102" i="3"/>
  <c r="L103" i="3"/>
  <c r="M103" i="3"/>
  <c r="Y103" i="3"/>
  <c r="L104" i="3"/>
  <c r="M104" i="3"/>
  <c r="Y104" i="3"/>
  <c r="L105" i="3"/>
  <c r="M105" i="3"/>
  <c r="Y105" i="3"/>
  <c r="L106" i="3"/>
  <c r="M106" i="3"/>
  <c r="Y106" i="3"/>
  <c r="L107" i="3"/>
  <c r="M107" i="3"/>
  <c r="Y107" i="3"/>
  <c r="L108" i="3"/>
  <c r="M108" i="3"/>
  <c r="Y108" i="3"/>
  <c r="L109" i="3"/>
  <c r="M109" i="3"/>
  <c r="Y109" i="3"/>
  <c r="L110" i="3"/>
  <c r="M110" i="3"/>
  <c r="Y110" i="3"/>
  <c r="L111" i="3"/>
  <c r="M111" i="3"/>
  <c r="Y111" i="3"/>
  <c r="L112" i="3"/>
  <c r="M112" i="3"/>
  <c r="Y112" i="3"/>
  <c r="L113" i="3"/>
  <c r="M113" i="3"/>
  <c r="Y113" i="3"/>
  <c r="L114" i="3"/>
  <c r="M114" i="3"/>
  <c r="Y114" i="3"/>
  <c r="L115" i="3"/>
  <c r="M115" i="3"/>
  <c r="Y115" i="3"/>
  <c r="L116" i="3"/>
  <c r="M116" i="3"/>
  <c r="Y116" i="3"/>
  <c r="L117" i="3"/>
  <c r="M117" i="3"/>
  <c r="Y117" i="3"/>
  <c r="L118" i="3"/>
  <c r="M118" i="3"/>
  <c r="Y118" i="3"/>
  <c r="L119" i="3"/>
  <c r="M119" i="3"/>
  <c r="Y119" i="3"/>
  <c r="L120" i="3"/>
  <c r="M120" i="3"/>
  <c r="Y120" i="3"/>
  <c r="L121" i="3"/>
  <c r="M121" i="3"/>
  <c r="Y121" i="3"/>
  <c r="L122" i="3"/>
  <c r="M122" i="3"/>
  <c r="Y122" i="3"/>
  <c r="L123" i="3"/>
  <c r="M123" i="3"/>
  <c r="Y123" i="3"/>
  <c r="L124" i="3"/>
  <c r="M124" i="3"/>
  <c r="Y124" i="3"/>
  <c r="L125" i="3"/>
  <c r="M125" i="3"/>
  <c r="Y125" i="3"/>
  <c r="L126" i="3"/>
  <c r="M126" i="3"/>
  <c r="Y126" i="3"/>
  <c r="L127" i="3"/>
  <c r="M127" i="3"/>
  <c r="Y127" i="3"/>
  <c r="L128" i="3"/>
  <c r="M128" i="3"/>
  <c r="Y128" i="3"/>
  <c r="L129" i="3"/>
  <c r="M129" i="3"/>
  <c r="Y129" i="3"/>
  <c r="L130" i="3"/>
  <c r="M130" i="3"/>
  <c r="Y130" i="3"/>
  <c r="L131" i="3"/>
  <c r="M131" i="3"/>
  <c r="Y131" i="3"/>
  <c r="L132" i="3"/>
  <c r="M132" i="3"/>
  <c r="Y132" i="3"/>
  <c r="L133" i="3"/>
  <c r="M133" i="3"/>
  <c r="Y133" i="3"/>
  <c r="L134" i="3"/>
  <c r="M134" i="3"/>
  <c r="Y134" i="3"/>
  <c r="L135" i="3"/>
  <c r="M135" i="3"/>
  <c r="Y135" i="3"/>
  <c r="L136" i="3"/>
  <c r="M136" i="3"/>
  <c r="Y136" i="3"/>
  <c r="L137" i="3"/>
  <c r="M137" i="3"/>
  <c r="Y137" i="3"/>
  <c r="L138" i="3"/>
  <c r="M138" i="3"/>
  <c r="Y138" i="3"/>
  <c r="L139" i="3"/>
  <c r="M139" i="3"/>
  <c r="Y139" i="3"/>
  <c r="L140" i="3"/>
  <c r="M140" i="3"/>
  <c r="Y140" i="3"/>
  <c r="L141" i="3"/>
  <c r="M141" i="3"/>
  <c r="Y141" i="3"/>
  <c r="L142" i="3"/>
  <c r="M142" i="3"/>
  <c r="Y142" i="3"/>
  <c r="L143" i="3"/>
  <c r="M143" i="3"/>
  <c r="Y143" i="3"/>
  <c r="L144" i="3"/>
  <c r="M144" i="3"/>
  <c r="Y144" i="3"/>
  <c r="L145" i="3"/>
  <c r="M145" i="3"/>
  <c r="Y145" i="3"/>
  <c r="L146" i="3"/>
  <c r="M146" i="3"/>
  <c r="Y146" i="3"/>
  <c r="L147" i="3"/>
  <c r="M147" i="3"/>
  <c r="Y147" i="3"/>
  <c r="L148" i="3"/>
  <c r="M148" i="3"/>
  <c r="Y148" i="3"/>
  <c r="L149" i="3"/>
  <c r="M149" i="3"/>
  <c r="Y149" i="3"/>
  <c r="L150" i="3"/>
  <c r="M150" i="3"/>
  <c r="Y150" i="3"/>
  <c r="L151" i="3"/>
  <c r="M151" i="3"/>
  <c r="Y151" i="3"/>
  <c r="L152" i="3"/>
  <c r="M152" i="3"/>
  <c r="Y152" i="3"/>
  <c r="L153" i="3"/>
  <c r="M153" i="3"/>
  <c r="Y153" i="3"/>
  <c r="L154" i="3"/>
  <c r="M154" i="3"/>
  <c r="Y154" i="3"/>
  <c r="L155" i="3"/>
  <c r="M155" i="3"/>
  <c r="Y155" i="3"/>
  <c r="L156" i="3"/>
  <c r="M156" i="3"/>
  <c r="Y156" i="3"/>
  <c r="L157" i="3"/>
  <c r="M157" i="3"/>
  <c r="Y157" i="3"/>
  <c r="L158" i="3"/>
  <c r="M158" i="3"/>
  <c r="Y158" i="3"/>
  <c r="L159" i="3"/>
  <c r="M159" i="3"/>
  <c r="Y159" i="3"/>
  <c r="L160" i="3"/>
  <c r="M160" i="3"/>
  <c r="Y160" i="3"/>
  <c r="L161" i="3"/>
  <c r="M161" i="3"/>
  <c r="Y161" i="3"/>
  <c r="L162" i="3"/>
  <c r="M162" i="3"/>
  <c r="Y162" i="3"/>
  <c r="L163" i="3"/>
  <c r="M163" i="3"/>
  <c r="Y163" i="3"/>
  <c r="L164" i="3"/>
  <c r="M164" i="3"/>
  <c r="Y164" i="3"/>
  <c r="L165" i="3"/>
  <c r="M165" i="3"/>
  <c r="Y165" i="3"/>
  <c r="L166" i="3"/>
  <c r="M166" i="3"/>
  <c r="Y166" i="3"/>
  <c r="L167" i="3"/>
  <c r="M167" i="3"/>
  <c r="Y167" i="3"/>
  <c r="L168" i="3"/>
  <c r="M168" i="3"/>
  <c r="Y168" i="3"/>
  <c r="L169" i="3"/>
  <c r="M169" i="3"/>
  <c r="Y169" i="3"/>
  <c r="L170" i="3"/>
  <c r="M170" i="3"/>
  <c r="Y170" i="3"/>
  <c r="L171" i="3"/>
  <c r="M171" i="3"/>
  <c r="Y171" i="3"/>
  <c r="L172" i="3"/>
  <c r="M172" i="3"/>
  <c r="Y172" i="3"/>
  <c r="L173" i="3"/>
  <c r="M173" i="3"/>
  <c r="Y173" i="3"/>
  <c r="L174" i="3"/>
  <c r="M174" i="3"/>
  <c r="Y174" i="3"/>
  <c r="L175" i="3"/>
  <c r="M175" i="3"/>
  <c r="Y175" i="3"/>
  <c r="L176" i="3"/>
  <c r="M176" i="3"/>
  <c r="Y176" i="3"/>
  <c r="L177" i="3"/>
  <c r="M177" i="3"/>
  <c r="Y177" i="3"/>
  <c r="L178" i="3"/>
  <c r="M178" i="3"/>
  <c r="Y178" i="3"/>
  <c r="L179" i="3"/>
  <c r="M179" i="3"/>
  <c r="Y179" i="3"/>
  <c r="L180" i="3"/>
  <c r="M180" i="3"/>
  <c r="Y180" i="3"/>
  <c r="L181" i="3"/>
  <c r="M181" i="3"/>
  <c r="Y181" i="3"/>
  <c r="L182" i="3"/>
  <c r="M182" i="3"/>
  <c r="Y182" i="3"/>
  <c r="L183" i="3"/>
  <c r="M183" i="3"/>
  <c r="Y183" i="3"/>
  <c r="L184" i="3"/>
  <c r="M184" i="3"/>
  <c r="Y184" i="3"/>
  <c r="L185" i="3"/>
  <c r="M185" i="3"/>
  <c r="Y185" i="3"/>
  <c r="L186" i="3"/>
  <c r="M186" i="3"/>
  <c r="Y186" i="3"/>
  <c r="L187" i="3"/>
  <c r="M187" i="3"/>
  <c r="Y187" i="3"/>
  <c r="L188" i="3"/>
  <c r="M188" i="3"/>
  <c r="Y188" i="3"/>
  <c r="L189" i="3"/>
  <c r="M189" i="3"/>
  <c r="Y189" i="3"/>
  <c r="L190" i="3"/>
  <c r="M190" i="3"/>
  <c r="Y190" i="3"/>
  <c r="L191" i="3"/>
  <c r="M191" i="3"/>
  <c r="Y191" i="3"/>
  <c r="L192" i="3"/>
  <c r="M192" i="3"/>
  <c r="Y192" i="3"/>
  <c r="L193" i="3"/>
  <c r="M193" i="3"/>
  <c r="Y193" i="3"/>
  <c r="L194" i="3"/>
  <c r="M194" i="3"/>
  <c r="Y194" i="3"/>
  <c r="L195" i="3"/>
  <c r="M195" i="3"/>
  <c r="Y195" i="3"/>
  <c r="L196" i="3"/>
  <c r="M196" i="3"/>
  <c r="Y196" i="3"/>
  <c r="L197" i="3"/>
  <c r="M197" i="3"/>
  <c r="Y197" i="3"/>
  <c r="L198" i="3"/>
  <c r="M198" i="3"/>
  <c r="Y198" i="3"/>
  <c r="L199" i="3"/>
  <c r="M199" i="3"/>
  <c r="Y199" i="3"/>
  <c r="L200" i="3"/>
  <c r="M200" i="3"/>
  <c r="Y200" i="3"/>
  <c r="L201" i="3"/>
  <c r="M201" i="3"/>
  <c r="Y201" i="3"/>
  <c r="L202" i="3"/>
  <c r="M202" i="3"/>
  <c r="Y202" i="3"/>
  <c r="L203" i="3"/>
  <c r="M203" i="3"/>
  <c r="Y203" i="3"/>
  <c r="L204" i="3"/>
  <c r="M204" i="3"/>
  <c r="Y204" i="3"/>
  <c r="L205" i="3"/>
  <c r="M205" i="3"/>
  <c r="Y205" i="3"/>
  <c r="L206" i="3"/>
  <c r="M206" i="3"/>
  <c r="Y206" i="3"/>
  <c r="L207" i="3"/>
  <c r="M207" i="3"/>
  <c r="Y207" i="3"/>
  <c r="L208" i="3"/>
  <c r="M208" i="3"/>
  <c r="Y208" i="3"/>
  <c r="L209" i="3"/>
  <c r="M209" i="3"/>
  <c r="Y209" i="3"/>
  <c r="L210" i="3"/>
  <c r="M210" i="3"/>
  <c r="Y210" i="3"/>
  <c r="L211" i="3"/>
  <c r="M211" i="3"/>
  <c r="Y211" i="3"/>
  <c r="L212" i="3"/>
  <c r="M212" i="3"/>
  <c r="Y212" i="3"/>
  <c r="L213" i="3"/>
  <c r="M213" i="3"/>
  <c r="Y213" i="3"/>
  <c r="L214" i="3"/>
  <c r="M214" i="3"/>
  <c r="Y214" i="3"/>
  <c r="L215" i="3"/>
  <c r="M215" i="3"/>
  <c r="Y215" i="3"/>
  <c r="L216" i="3"/>
  <c r="M216" i="3"/>
  <c r="Y216" i="3"/>
  <c r="L217" i="3"/>
  <c r="M217" i="3"/>
  <c r="Y217" i="3"/>
  <c r="L218" i="3"/>
  <c r="M218" i="3"/>
  <c r="Y218" i="3"/>
  <c r="L219" i="3"/>
  <c r="M219" i="3"/>
  <c r="Y219" i="3"/>
  <c r="L220" i="3"/>
  <c r="M220" i="3"/>
  <c r="Y220" i="3"/>
  <c r="L221" i="3"/>
  <c r="M221" i="3"/>
  <c r="Y221" i="3"/>
  <c r="L222" i="3"/>
  <c r="M222" i="3"/>
  <c r="Y222" i="3"/>
  <c r="L223" i="3"/>
  <c r="M223" i="3"/>
  <c r="Y223" i="3"/>
  <c r="L224" i="3"/>
  <c r="M224" i="3"/>
  <c r="Y224" i="3"/>
  <c r="L225" i="3"/>
  <c r="M225" i="3"/>
  <c r="Y225" i="3"/>
  <c r="L226" i="3"/>
  <c r="M226" i="3"/>
  <c r="Y226" i="3"/>
  <c r="L227" i="3"/>
  <c r="M227" i="3"/>
  <c r="Y227" i="3"/>
  <c r="L228" i="3"/>
  <c r="M228" i="3"/>
  <c r="Y228" i="3"/>
  <c r="L229" i="3"/>
  <c r="M229" i="3"/>
  <c r="Y229" i="3"/>
  <c r="L230" i="3"/>
  <c r="M230" i="3"/>
  <c r="Y230" i="3"/>
  <c r="L231" i="3"/>
  <c r="M231" i="3"/>
  <c r="Y231" i="3"/>
  <c r="L232" i="3"/>
  <c r="M232" i="3"/>
  <c r="Y232" i="3"/>
  <c r="L233" i="3"/>
  <c r="M233" i="3"/>
  <c r="Y233" i="3"/>
  <c r="L234" i="3"/>
  <c r="M234" i="3"/>
  <c r="Y234" i="3"/>
  <c r="L235" i="3"/>
  <c r="M235" i="3"/>
  <c r="Y235" i="3"/>
  <c r="L236" i="3"/>
  <c r="M236" i="3"/>
  <c r="Y236" i="3"/>
  <c r="L237" i="3"/>
  <c r="M237" i="3"/>
  <c r="Y237" i="3"/>
  <c r="L238" i="3"/>
  <c r="M238" i="3"/>
  <c r="Y238" i="3"/>
  <c r="L239" i="3"/>
  <c r="M239" i="3"/>
  <c r="Y239" i="3"/>
  <c r="L240" i="3"/>
  <c r="M240" i="3"/>
  <c r="Y240" i="3"/>
  <c r="L241" i="3"/>
  <c r="M241" i="3"/>
  <c r="Y241" i="3"/>
  <c r="L242" i="3"/>
  <c r="M242" i="3"/>
  <c r="Y242" i="3"/>
  <c r="L243" i="3"/>
  <c r="M243" i="3"/>
  <c r="Y243" i="3"/>
  <c r="L244" i="3"/>
  <c r="M244" i="3"/>
  <c r="Y244" i="3"/>
  <c r="L245" i="3"/>
  <c r="M245" i="3"/>
  <c r="Y245" i="3"/>
  <c r="L246" i="3"/>
  <c r="M246" i="3"/>
  <c r="Y246" i="3"/>
  <c r="L247" i="3"/>
  <c r="M247" i="3"/>
  <c r="Y247" i="3"/>
  <c r="L248" i="3"/>
  <c r="M248" i="3"/>
  <c r="Y248" i="3"/>
  <c r="L249" i="3"/>
  <c r="M249" i="3"/>
  <c r="Y249" i="3"/>
  <c r="L250" i="3"/>
  <c r="M250" i="3"/>
  <c r="Y250" i="3"/>
  <c r="L251" i="3"/>
  <c r="M251" i="3"/>
  <c r="Y251" i="3"/>
  <c r="L252" i="3"/>
  <c r="M252" i="3"/>
  <c r="Y252" i="3"/>
  <c r="L253" i="3"/>
  <c r="M253" i="3"/>
  <c r="Y253" i="3"/>
  <c r="L254" i="3"/>
  <c r="M254" i="3"/>
  <c r="Y254" i="3"/>
  <c r="L255" i="3"/>
  <c r="M255" i="3"/>
  <c r="Y255" i="3"/>
  <c r="L256" i="3"/>
  <c r="M256" i="3"/>
  <c r="Y256" i="3"/>
  <c r="L257" i="3"/>
  <c r="M257" i="3"/>
  <c r="Y257" i="3"/>
  <c r="L258" i="3"/>
  <c r="M258" i="3"/>
  <c r="Y258" i="3"/>
  <c r="L259" i="3"/>
  <c r="M259" i="3"/>
  <c r="Y259" i="3"/>
  <c r="L260" i="3"/>
  <c r="M260" i="3"/>
  <c r="Y260" i="3"/>
  <c r="L261" i="3"/>
  <c r="M261" i="3"/>
  <c r="Y261" i="3"/>
  <c r="L262" i="3"/>
  <c r="M262" i="3"/>
  <c r="Y262" i="3"/>
  <c r="L263" i="3"/>
  <c r="M263" i="3"/>
  <c r="Y263" i="3"/>
  <c r="L264" i="3"/>
  <c r="M264" i="3"/>
  <c r="Y264" i="3"/>
  <c r="L265" i="3"/>
  <c r="M265" i="3"/>
  <c r="Y265" i="3"/>
  <c r="L266" i="3"/>
  <c r="M266" i="3"/>
  <c r="Y266" i="3"/>
  <c r="L267" i="3"/>
  <c r="M267" i="3"/>
  <c r="Y267" i="3"/>
  <c r="L268" i="3"/>
  <c r="M268" i="3"/>
  <c r="Y268" i="3"/>
  <c r="L269" i="3"/>
  <c r="M269" i="3"/>
  <c r="Y269" i="3"/>
  <c r="L270" i="3"/>
  <c r="M270" i="3"/>
  <c r="Y270" i="3"/>
  <c r="L271" i="3"/>
  <c r="M271" i="3"/>
  <c r="Y271" i="3"/>
  <c r="L272" i="3"/>
  <c r="M272" i="3"/>
  <c r="Y272" i="3"/>
  <c r="L273" i="3"/>
  <c r="M273" i="3"/>
  <c r="Y273" i="3"/>
  <c r="L274" i="3"/>
  <c r="M274" i="3"/>
  <c r="Y274" i="3"/>
  <c r="L275" i="3"/>
  <c r="M275" i="3"/>
  <c r="Y275" i="3"/>
  <c r="L276" i="3"/>
  <c r="M276" i="3"/>
  <c r="Y276" i="3"/>
  <c r="L277" i="3"/>
  <c r="M277" i="3"/>
  <c r="Y277" i="3"/>
  <c r="L278" i="3"/>
  <c r="M278" i="3"/>
  <c r="Y278" i="3"/>
  <c r="L279" i="3"/>
  <c r="M279" i="3"/>
  <c r="Y279" i="3"/>
  <c r="L280" i="3"/>
  <c r="M280" i="3"/>
  <c r="Y280" i="3"/>
  <c r="L281" i="3"/>
  <c r="M281" i="3"/>
  <c r="Y281" i="3"/>
  <c r="L282" i="3"/>
  <c r="M282" i="3"/>
  <c r="Y282" i="3"/>
  <c r="L283" i="3"/>
  <c r="M283" i="3"/>
  <c r="Y283" i="3"/>
  <c r="L284" i="3"/>
  <c r="M284" i="3"/>
  <c r="Y284" i="3"/>
  <c r="L285" i="3"/>
  <c r="M285" i="3"/>
  <c r="Y285" i="3"/>
  <c r="L286" i="3"/>
  <c r="M286" i="3"/>
  <c r="Y286" i="3"/>
  <c r="L287" i="3"/>
  <c r="M287" i="3"/>
  <c r="Y287" i="3"/>
  <c r="L288" i="3"/>
  <c r="M288" i="3"/>
  <c r="Y288" i="3"/>
  <c r="L289" i="3"/>
  <c r="M289" i="3"/>
  <c r="Y289" i="3"/>
  <c r="L290" i="3"/>
  <c r="M290" i="3"/>
  <c r="Y290" i="3"/>
  <c r="L291" i="3"/>
  <c r="M291" i="3"/>
  <c r="Y291" i="3"/>
  <c r="Y292" i="3"/>
  <c r="X2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K2" i="2"/>
  <c r="L2" i="2"/>
  <c r="X2" i="2"/>
  <c r="K3" i="2"/>
  <c r="L3" i="2"/>
  <c r="X3" i="2"/>
  <c r="K4" i="2"/>
  <c r="L4" i="2"/>
  <c r="X4" i="2"/>
  <c r="K5" i="2"/>
  <c r="L5" i="2"/>
  <c r="X5" i="2"/>
  <c r="K6" i="2"/>
  <c r="L6" i="2"/>
  <c r="X6" i="2"/>
  <c r="K7" i="2"/>
  <c r="L7" i="2"/>
  <c r="X7" i="2"/>
  <c r="K8" i="2"/>
  <c r="L8" i="2"/>
  <c r="X8" i="2"/>
  <c r="K9" i="2"/>
  <c r="L9" i="2"/>
  <c r="X9" i="2"/>
  <c r="K10" i="2"/>
  <c r="L10" i="2"/>
  <c r="X10" i="2"/>
  <c r="K11" i="2"/>
  <c r="L11" i="2"/>
  <c r="X11" i="2"/>
  <c r="K12" i="2"/>
  <c r="L12" i="2"/>
  <c r="X12" i="2"/>
  <c r="K13" i="2"/>
  <c r="L13" i="2"/>
  <c r="X13" i="2"/>
  <c r="K14" i="2"/>
  <c r="L14" i="2"/>
  <c r="X14" i="2"/>
  <c r="K15" i="2"/>
  <c r="L15" i="2"/>
  <c r="X15" i="2"/>
  <c r="K16" i="2"/>
  <c r="L16" i="2"/>
  <c r="X16" i="2"/>
  <c r="K17" i="2"/>
  <c r="L17" i="2"/>
  <c r="X17" i="2"/>
  <c r="K18" i="2"/>
  <c r="L18" i="2"/>
  <c r="X18" i="2"/>
  <c r="K19" i="2"/>
  <c r="L19" i="2"/>
  <c r="X19" i="2"/>
  <c r="K20" i="2"/>
  <c r="L20" i="2"/>
  <c r="X20" i="2"/>
  <c r="K21" i="2"/>
  <c r="L21" i="2"/>
  <c r="X21" i="2"/>
  <c r="K22" i="2"/>
  <c r="L22" i="2"/>
  <c r="X22" i="2"/>
  <c r="K23" i="2"/>
  <c r="L23" i="2"/>
  <c r="X23" i="2"/>
  <c r="K24" i="2"/>
  <c r="L24" i="2"/>
  <c r="X24" i="2"/>
  <c r="K25" i="2"/>
  <c r="L25" i="2"/>
  <c r="X25" i="2"/>
  <c r="K26" i="2"/>
  <c r="L26" i="2"/>
  <c r="X26" i="2"/>
  <c r="K27" i="2"/>
  <c r="L27" i="2"/>
  <c r="X27" i="2"/>
  <c r="K28" i="2"/>
  <c r="L28" i="2"/>
  <c r="X28" i="2"/>
  <c r="K29" i="2"/>
  <c r="L29" i="2"/>
  <c r="X29" i="2"/>
  <c r="K30" i="2"/>
  <c r="L30" i="2"/>
  <c r="X30" i="2"/>
  <c r="K31" i="2"/>
  <c r="L31" i="2"/>
  <c r="X31" i="2"/>
  <c r="K32" i="2"/>
  <c r="L32" i="2"/>
  <c r="X32" i="2"/>
  <c r="K33" i="2"/>
  <c r="L33" i="2"/>
  <c r="X33" i="2"/>
  <c r="K34" i="2"/>
  <c r="L34" i="2"/>
  <c r="X34" i="2"/>
  <c r="K35" i="2"/>
  <c r="L35" i="2"/>
  <c r="X35" i="2"/>
  <c r="K36" i="2"/>
  <c r="L36" i="2"/>
  <c r="X36" i="2"/>
  <c r="K37" i="2"/>
  <c r="L37" i="2"/>
  <c r="X37" i="2"/>
  <c r="K38" i="2"/>
  <c r="L38" i="2"/>
  <c r="X38" i="2"/>
  <c r="K39" i="2"/>
  <c r="L39" i="2"/>
  <c r="X39" i="2"/>
  <c r="K40" i="2"/>
  <c r="L40" i="2"/>
  <c r="X40" i="2"/>
  <c r="K41" i="2"/>
  <c r="L41" i="2"/>
  <c r="X41" i="2"/>
  <c r="K42" i="2"/>
  <c r="L42" i="2"/>
  <c r="X42" i="2"/>
  <c r="K43" i="2"/>
  <c r="L43" i="2"/>
  <c r="X43" i="2"/>
  <c r="K44" i="2"/>
  <c r="L44" i="2"/>
  <c r="X44" i="2"/>
  <c r="K45" i="2"/>
  <c r="L45" i="2"/>
  <c r="X45" i="2"/>
  <c r="K46" i="2"/>
  <c r="L46" i="2"/>
  <c r="X46" i="2"/>
  <c r="K47" i="2"/>
  <c r="L47" i="2"/>
  <c r="X47" i="2"/>
  <c r="K48" i="2"/>
  <c r="L48" i="2"/>
  <c r="X48" i="2"/>
  <c r="K49" i="2"/>
  <c r="L49" i="2"/>
  <c r="X49" i="2"/>
  <c r="K50" i="2"/>
  <c r="L50" i="2"/>
  <c r="X50" i="2"/>
  <c r="K51" i="2"/>
  <c r="L51" i="2"/>
  <c r="X51" i="2"/>
  <c r="K52" i="2"/>
  <c r="L52" i="2"/>
  <c r="X52" i="2"/>
  <c r="K53" i="2"/>
  <c r="L53" i="2"/>
  <c r="X53" i="2"/>
  <c r="K54" i="2"/>
  <c r="L54" i="2"/>
  <c r="X54" i="2"/>
  <c r="K55" i="2"/>
  <c r="L55" i="2"/>
  <c r="X55" i="2"/>
  <c r="K56" i="2"/>
  <c r="L56" i="2"/>
  <c r="X56" i="2"/>
  <c r="K57" i="2"/>
  <c r="L57" i="2"/>
  <c r="X57" i="2"/>
  <c r="K58" i="2"/>
  <c r="L58" i="2"/>
  <c r="X58" i="2"/>
  <c r="K59" i="2"/>
  <c r="L59" i="2"/>
  <c r="X59" i="2"/>
  <c r="K60" i="2"/>
  <c r="L60" i="2"/>
  <c r="X60" i="2"/>
  <c r="K61" i="2"/>
  <c r="L61" i="2"/>
  <c r="X61" i="2"/>
  <c r="K62" i="2"/>
  <c r="L62" i="2"/>
  <c r="X62" i="2"/>
  <c r="K63" i="2"/>
  <c r="L63" i="2"/>
  <c r="X63" i="2"/>
  <c r="K64" i="2"/>
  <c r="L64" i="2"/>
  <c r="X64" i="2"/>
  <c r="K65" i="2"/>
  <c r="L65" i="2"/>
  <c r="X65" i="2"/>
  <c r="K66" i="2"/>
  <c r="L66" i="2"/>
  <c r="X66" i="2"/>
  <c r="K67" i="2"/>
  <c r="L67" i="2"/>
  <c r="X67" i="2"/>
  <c r="K68" i="2"/>
  <c r="L68" i="2"/>
  <c r="X68" i="2"/>
  <c r="K69" i="2"/>
  <c r="L69" i="2"/>
  <c r="X69" i="2"/>
  <c r="K70" i="2"/>
  <c r="L70" i="2"/>
  <c r="X70" i="2"/>
  <c r="K71" i="2"/>
  <c r="L71" i="2"/>
  <c r="X71" i="2"/>
  <c r="K72" i="2"/>
  <c r="L72" i="2"/>
  <c r="X72" i="2"/>
  <c r="K73" i="2"/>
  <c r="L73" i="2"/>
  <c r="X73" i="2"/>
  <c r="K74" i="2"/>
  <c r="L74" i="2"/>
  <c r="X74" i="2"/>
  <c r="K75" i="2"/>
  <c r="L75" i="2"/>
  <c r="X75" i="2"/>
  <c r="K76" i="2"/>
  <c r="L76" i="2"/>
  <c r="X76" i="2"/>
  <c r="K77" i="2"/>
  <c r="L77" i="2"/>
  <c r="X77" i="2"/>
  <c r="K78" i="2"/>
  <c r="L78" i="2"/>
  <c r="X78" i="2"/>
  <c r="K79" i="2"/>
  <c r="L79" i="2"/>
  <c r="X79" i="2"/>
  <c r="K80" i="2"/>
  <c r="L80" i="2"/>
  <c r="X80" i="2"/>
  <c r="K81" i="2"/>
  <c r="L81" i="2"/>
  <c r="X81" i="2"/>
  <c r="K82" i="2"/>
  <c r="L82" i="2"/>
  <c r="X82" i="2"/>
  <c r="K83" i="2"/>
  <c r="L83" i="2"/>
  <c r="X83" i="2"/>
  <c r="K84" i="2"/>
  <c r="L84" i="2"/>
  <c r="X84" i="2"/>
  <c r="K85" i="2"/>
  <c r="L85" i="2"/>
  <c r="X85" i="2"/>
  <c r="K86" i="2"/>
  <c r="L86" i="2"/>
  <c r="X86" i="2"/>
  <c r="K87" i="2"/>
  <c r="L87" i="2"/>
  <c r="X87" i="2"/>
  <c r="K88" i="2"/>
  <c r="L88" i="2"/>
  <c r="X88" i="2"/>
  <c r="K89" i="2"/>
  <c r="L89" i="2"/>
  <c r="X89" i="2"/>
  <c r="K90" i="2"/>
  <c r="L90" i="2"/>
  <c r="X90" i="2"/>
  <c r="K91" i="2"/>
  <c r="L91" i="2"/>
  <c r="X91" i="2"/>
  <c r="K92" i="2"/>
  <c r="L92" i="2"/>
  <c r="X92" i="2"/>
  <c r="K93" i="2"/>
  <c r="L93" i="2"/>
  <c r="X93" i="2"/>
  <c r="K94" i="2"/>
  <c r="L94" i="2"/>
  <c r="X94" i="2"/>
  <c r="K95" i="2"/>
  <c r="L95" i="2"/>
  <c r="X95" i="2"/>
  <c r="K96" i="2"/>
  <c r="L96" i="2"/>
  <c r="X96" i="2"/>
  <c r="K97" i="2"/>
  <c r="L97" i="2"/>
  <c r="X97" i="2"/>
  <c r="K98" i="2"/>
  <c r="L98" i="2"/>
  <c r="X98" i="2"/>
  <c r="K99" i="2"/>
  <c r="L99" i="2"/>
  <c r="X99" i="2"/>
  <c r="K100" i="2"/>
  <c r="L100" i="2"/>
  <c r="X100" i="2"/>
  <c r="K101" i="2"/>
  <c r="L101" i="2"/>
  <c r="X101" i="2"/>
  <c r="K102" i="2"/>
  <c r="L102" i="2"/>
  <c r="X102" i="2"/>
  <c r="K103" i="2"/>
  <c r="L103" i="2"/>
  <c r="X103" i="2"/>
  <c r="K104" i="2"/>
  <c r="L104" i="2"/>
  <c r="X104" i="2"/>
  <c r="K105" i="2"/>
  <c r="L105" i="2"/>
  <c r="X105" i="2"/>
  <c r="K106" i="2"/>
  <c r="L106" i="2"/>
  <c r="X106" i="2"/>
  <c r="K107" i="2"/>
  <c r="L107" i="2"/>
  <c r="X107" i="2"/>
  <c r="K108" i="2"/>
  <c r="L108" i="2"/>
  <c r="X108" i="2"/>
  <c r="K109" i="2"/>
  <c r="L109" i="2"/>
  <c r="X109" i="2"/>
  <c r="K110" i="2"/>
  <c r="L110" i="2"/>
  <c r="X110" i="2"/>
  <c r="K111" i="2"/>
  <c r="L111" i="2"/>
  <c r="X111" i="2"/>
  <c r="K112" i="2"/>
  <c r="L112" i="2"/>
  <c r="X112" i="2"/>
  <c r="K113" i="2"/>
  <c r="L113" i="2"/>
  <c r="X113" i="2"/>
  <c r="K114" i="2"/>
  <c r="L114" i="2"/>
  <c r="X114" i="2"/>
  <c r="K115" i="2"/>
  <c r="L115" i="2"/>
  <c r="X115" i="2"/>
  <c r="K116" i="2"/>
  <c r="L116" i="2"/>
  <c r="X116" i="2"/>
  <c r="K117" i="2"/>
  <c r="L117" i="2"/>
  <c r="X117" i="2"/>
  <c r="K118" i="2"/>
  <c r="L118" i="2"/>
  <c r="X118" i="2"/>
  <c r="K119" i="2"/>
  <c r="L119" i="2"/>
  <c r="X119" i="2"/>
  <c r="K120" i="2"/>
  <c r="L120" i="2"/>
  <c r="X120" i="2"/>
  <c r="K121" i="2"/>
  <c r="L121" i="2"/>
  <c r="X121" i="2"/>
  <c r="K122" i="2"/>
  <c r="L122" i="2"/>
  <c r="X122" i="2"/>
  <c r="K123" i="2"/>
  <c r="L123" i="2"/>
  <c r="X123" i="2"/>
  <c r="K124" i="2"/>
  <c r="L124" i="2"/>
  <c r="X124" i="2"/>
  <c r="K125" i="2"/>
  <c r="L125" i="2"/>
  <c r="X125" i="2"/>
  <c r="K126" i="2"/>
  <c r="L126" i="2"/>
  <c r="X126" i="2"/>
  <c r="K127" i="2"/>
  <c r="L127" i="2"/>
  <c r="X127" i="2"/>
  <c r="K128" i="2"/>
  <c r="L128" i="2"/>
  <c r="X128" i="2"/>
  <c r="K129" i="2"/>
  <c r="L129" i="2"/>
  <c r="X129" i="2"/>
  <c r="K130" i="2"/>
  <c r="L130" i="2"/>
  <c r="X130" i="2"/>
  <c r="K131" i="2"/>
  <c r="L131" i="2"/>
  <c r="X131" i="2"/>
  <c r="K132" i="2"/>
  <c r="L132" i="2"/>
  <c r="X132" i="2"/>
  <c r="K133" i="2"/>
  <c r="L133" i="2"/>
  <c r="X133" i="2"/>
  <c r="K134" i="2"/>
  <c r="L134" i="2"/>
  <c r="X134" i="2"/>
  <c r="K135" i="2"/>
  <c r="L135" i="2"/>
  <c r="X135" i="2"/>
  <c r="K136" i="2"/>
  <c r="L136" i="2"/>
  <c r="X136" i="2"/>
  <c r="K137" i="2"/>
  <c r="L137" i="2"/>
  <c r="X137" i="2"/>
  <c r="K138" i="2"/>
  <c r="L138" i="2"/>
  <c r="X138" i="2"/>
  <c r="K139" i="2"/>
  <c r="L139" i="2"/>
  <c r="X139" i="2"/>
  <c r="K140" i="2"/>
  <c r="L140" i="2"/>
  <c r="X140" i="2"/>
  <c r="K141" i="2"/>
  <c r="L141" i="2"/>
  <c r="X141" i="2"/>
  <c r="K142" i="2"/>
  <c r="L142" i="2"/>
  <c r="X142" i="2"/>
  <c r="K143" i="2"/>
  <c r="L143" i="2"/>
  <c r="X143" i="2"/>
  <c r="K144" i="2"/>
  <c r="L144" i="2"/>
  <c r="X144" i="2"/>
  <c r="K145" i="2"/>
  <c r="L145" i="2"/>
  <c r="X145" i="2"/>
  <c r="K146" i="2"/>
  <c r="L146" i="2"/>
  <c r="X146" i="2"/>
  <c r="K147" i="2"/>
  <c r="L147" i="2"/>
  <c r="X147" i="2"/>
  <c r="K148" i="2"/>
  <c r="L148" i="2"/>
  <c r="X148" i="2"/>
  <c r="K149" i="2"/>
  <c r="L149" i="2"/>
  <c r="X149" i="2"/>
  <c r="K150" i="2"/>
  <c r="L150" i="2"/>
  <c r="X150" i="2"/>
  <c r="K151" i="2"/>
  <c r="L151" i="2"/>
  <c r="X151" i="2"/>
  <c r="K152" i="2"/>
  <c r="L152" i="2"/>
  <c r="X152" i="2"/>
  <c r="K153" i="2"/>
  <c r="L153" i="2"/>
  <c r="X153" i="2"/>
  <c r="K154" i="2"/>
  <c r="L154" i="2"/>
  <c r="X154" i="2"/>
  <c r="K155" i="2"/>
  <c r="L155" i="2"/>
  <c r="X155" i="2"/>
  <c r="K156" i="2"/>
  <c r="L156" i="2"/>
  <c r="X156" i="2"/>
  <c r="K157" i="2"/>
  <c r="L157" i="2"/>
  <c r="X157" i="2"/>
  <c r="K158" i="2"/>
  <c r="L158" i="2"/>
  <c r="X158" i="2"/>
  <c r="K159" i="2"/>
  <c r="L159" i="2"/>
  <c r="X159" i="2"/>
  <c r="K160" i="2"/>
  <c r="L160" i="2"/>
  <c r="X160" i="2"/>
  <c r="K161" i="2"/>
  <c r="L161" i="2"/>
  <c r="X161" i="2"/>
  <c r="K162" i="2"/>
  <c r="L162" i="2"/>
  <c r="X162" i="2"/>
  <c r="K163" i="2"/>
  <c r="L163" i="2"/>
  <c r="X163" i="2"/>
  <c r="K164" i="2"/>
  <c r="L164" i="2"/>
  <c r="X164" i="2"/>
  <c r="K165" i="2"/>
  <c r="L165" i="2"/>
  <c r="X165" i="2"/>
  <c r="K166" i="2"/>
  <c r="L166" i="2"/>
  <c r="X166" i="2"/>
  <c r="K167" i="2"/>
  <c r="L167" i="2"/>
  <c r="X167" i="2"/>
  <c r="K168" i="2"/>
  <c r="L168" i="2"/>
  <c r="X168" i="2"/>
  <c r="K169" i="2"/>
  <c r="L169" i="2"/>
  <c r="X169" i="2"/>
  <c r="K170" i="2"/>
  <c r="L170" i="2"/>
  <c r="X170" i="2"/>
  <c r="K171" i="2"/>
  <c r="L171" i="2"/>
  <c r="X171" i="2"/>
  <c r="K172" i="2"/>
  <c r="L172" i="2"/>
  <c r="X172" i="2"/>
  <c r="K173" i="2"/>
  <c r="L173" i="2"/>
  <c r="X173" i="2"/>
  <c r="K174" i="2"/>
  <c r="L174" i="2"/>
  <c r="X174" i="2"/>
  <c r="K175" i="2"/>
  <c r="L175" i="2"/>
  <c r="X175" i="2"/>
  <c r="K176" i="2"/>
  <c r="L176" i="2"/>
  <c r="X176" i="2"/>
  <c r="K177" i="2"/>
  <c r="L177" i="2"/>
  <c r="X177" i="2"/>
  <c r="K178" i="2"/>
  <c r="L178" i="2"/>
  <c r="X178" i="2"/>
  <c r="K179" i="2"/>
  <c r="L179" i="2"/>
  <c r="X179" i="2"/>
  <c r="K180" i="2"/>
  <c r="L180" i="2"/>
  <c r="X180" i="2"/>
  <c r="K181" i="2"/>
  <c r="L181" i="2"/>
  <c r="X181" i="2"/>
  <c r="K182" i="2"/>
  <c r="L182" i="2"/>
  <c r="X182" i="2"/>
  <c r="K183" i="2"/>
  <c r="L183" i="2"/>
  <c r="X183" i="2"/>
  <c r="K184" i="2"/>
  <c r="L184" i="2"/>
  <c r="X184" i="2"/>
  <c r="K185" i="2"/>
  <c r="L185" i="2"/>
  <c r="X185" i="2"/>
  <c r="K186" i="2"/>
  <c r="L186" i="2"/>
  <c r="X186" i="2"/>
  <c r="K187" i="2"/>
  <c r="L187" i="2"/>
  <c r="X187" i="2"/>
  <c r="K188" i="2"/>
  <c r="L188" i="2"/>
  <c r="X188" i="2"/>
  <c r="K189" i="2"/>
  <c r="L189" i="2"/>
  <c r="X189" i="2"/>
  <c r="K190" i="2"/>
  <c r="L190" i="2"/>
  <c r="X190" i="2"/>
  <c r="K191" i="2"/>
  <c r="L191" i="2"/>
  <c r="X191" i="2"/>
  <c r="K192" i="2"/>
  <c r="L192" i="2"/>
  <c r="X192" i="2"/>
  <c r="K193" i="2"/>
  <c r="L193" i="2"/>
  <c r="X193" i="2"/>
  <c r="K194" i="2"/>
  <c r="L194" i="2"/>
  <c r="X194" i="2"/>
  <c r="K195" i="2"/>
  <c r="L195" i="2"/>
  <c r="X195" i="2"/>
  <c r="K196" i="2"/>
  <c r="L196" i="2"/>
  <c r="X196" i="2"/>
  <c r="K197" i="2"/>
  <c r="L197" i="2"/>
  <c r="X197" i="2"/>
  <c r="K198" i="2"/>
  <c r="L198" i="2"/>
  <c r="X198" i="2"/>
  <c r="K199" i="2"/>
  <c r="L199" i="2"/>
  <c r="X199" i="2"/>
  <c r="K200" i="2"/>
  <c r="L200" i="2"/>
  <c r="X200" i="2"/>
  <c r="K201" i="2"/>
  <c r="L201" i="2"/>
  <c r="X201" i="2"/>
  <c r="K202" i="2"/>
  <c r="L202" i="2"/>
  <c r="X202" i="2"/>
  <c r="K203" i="2"/>
  <c r="L203" i="2"/>
  <c r="X203" i="2"/>
  <c r="K204" i="2"/>
  <c r="L204" i="2"/>
  <c r="X204" i="2"/>
  <c r="K205" i="2"/>
  <c r="L205" i="2"/>
  <c r="X205" i="2"/>
  <c r="K206" i="2"/>
  <c r="L206" i="2"/>
  <c r="X206" i="2"/>
  <c r="K207" i="2"/>
  <c r="L207" i="2"/>
  <c r="X207" i="2"/>
  <c r="K208" i="2"/>
  <c r="L208" i="2"/>
  <c r="X208" i="2"/>
  <c r="K209" i="2"/>
  <c r="L209" i="2"/>
  <c r="X209" i="2"/>
  <c r="K210" i="2"/>
  <c r="L210" i="2"/>
  <c r="X210" i="2"/>
  <c r="K211" i="2"/>
  <c r="L211" i="2"/>
  <c r="X211" i="2"/>
  <c r="K212" i="2"/>
  <c r="L212" i="2"/>
  <c r="X212" i="2"/>
  <c r="K213" i="2"/>
  <c r="L213" i="2"/>
  <c r="X213" i="2"/>
  <c r="K214" i="2"/>
  <c r="L214" i="2"/>
  <c r="X214" i="2"/>
  <c r="K215" i="2"/>
  <c r="L215" i="2"/>
  <c r="X215" i="2"/>
  <c r="K216" i="2"/>
  <c r="L216" i="2"/>
  <c r="X216" i="2"/>
  <c r="K217" i="2"/>
  <c r="L217" i="2"/>
  <c r="X217" i="2"/>
  <c r="K218" i="2"/>
  <c r="L218" i="2"/>
  <c r="X218" i="2"/>
  <c r="K219" i="2"/>
  <c r="L219" i="2"/>
  <c r="X219" i="2"/>
  <c r="K220" i="2"/>
  <c r="L220" i="2"/>
  <c r="X220" i="2"/>
  <c r="K221" i="2"/>
  <c r="L221" i="2"/>
  <c r="X221" i="2"/>
  <c r="K222" i="2"/>
  <c r="L222" i="2"/>
  <c r="X222" i="2"/>
  <c r="K223" i="2"/>
  <c r="L223" i="2"/>
  <c r="X223" i="2"/>
  <c r="K224" i="2"/>
  <c r="L224" i="2"/>
  <c r="X224" i="2"/>
  <c r="K225" i="2"/>
  <c r="L225" i="2"/>
  <c r="X225" i="2"/>
  <c r="K226" i="2"/>
  <c r="L226" i="2"/>
  <c r="X226" i="2"/>
  <c r="K227" i="2"/>
  <c r="L227" i="2"/>
  <c r="X227" i="2"/>
  <c r="K228" i="2"/>
  <c r="L228" i="2"/>
  <c r="X228" i="2"/>
  <c r="K229" i="2"/>
  <c r="L229" i="2"/>
  <c r="X229" i="2"/>
  <c r="K230" i="2"/>
  <c r="L230" i="2"/>
  <c r="X230" i="2"/>
  <c r="K231" i="2"/>
  <c r="L231" i="2"/>
  <c r="X231" i="2"/>
  <c r="K232" i="2"/>
  <c r="L232" i="2"/>
  <c r="X232" i="2"/>
  <c r="K233" i="2"/>
  <c r="L233" i="2"/>
  <c r="X233" i="2"/>
  <c r="K234" i="2"/>
  <c r="L234" i="2"/>
  <c r="X234" i="2"/>
  <c r="K235" i="2"/>
  <c r="L235" i="2"/>
  <c r="X235" i="2"/>
  <c r="K236" i="2"/>
  <c r="L236" i="2"/>
  <c r="X236" i="2"/>
  <c r="K237" i="2"/>
  <c r="L237" i="2"/>
  <c r="X237" i="2"/>
  <c r="K238" i="2"/>
  <c r="L238" i="2"/>
  <c r="X238" i="2"/>
  <c r="K239" i="2"/>
  <c r="L239" i="2"/>
  <c r="X239" i="2"/>
  <c r="K240" i="2"/>
  <c r="L240" i="2"/>
  <c r="X240" i="2"/>
  <c r="K241" i="2"/>
  <c r="L241" i="2"/>
  <c r="X241" i="2"/>
  <c r="K242" i="2"/>
  <c r="L242" i="2"/>
  <c r="X242" i="2"/>
  <c r="K243" i="2"/>
  <c r="L243" i="2"/>
  <c r="X243" i="2"/>
  <c r="K244" i="2"/>
  <c r="L244" i="2"/>
  <c r="X244" i="2"/>
  <c r="K245" i="2"/>
  <c r="L245" i="2"/>
  <c r="X245" i="2"/>
  <c r="K246" i="2"/>
  <c r="L246" i="2"/>
  <c r="X246" i="2"/>
  <c r="K247" i="2"/>
  <c r="L247" i="2"/>
  <c r="X247" i="2"/>
  <c r="K248" i="2"/>
  <c r="L248" i="2"/>
  <c r="X248" i="2"/>
  <c r="K249" i="2"/>
  <c r="L249" i="2"/>
  <c r="X249" i="2"/>
  <c r="K250" i="2"/>
  <c r="L250" i="2"/>
  <c r="X250" i="2"/>
  <c r="K251" i="2"/>
  <c r="L251" i="2"/>
  <c r="X251" i="2"/>
  <c r="K252" i="2"/>
  <c r="L252" i="2"/>
  <c r="X252" i="2"/>
  <c r="K253" i="2"/>
  <c r="L253" i="2"/>
  <c r="X253" i="2"/>
  <c r="K254" i="2"/>
  <c r="L254" i="2"/>
  <c r="X254" i="2"/>
  <c r="K255" i="2"/>
  <c r="L255" i="2"/>
  <c r="X255" i="2"/>
  <c r="K256" i="2"/>
  <c r="L256" i="2"/>
  <c r="X256" i="2"/>
  <c r="K257" i="2"/>
  <c r="L257" i="2"/>
  <c r="X257" i="2"/>
  <c r="K258" i="2"/>
  <c r="L258" i="2"/>
  <c r="X258" i="2"/>
  <c r="K259" i="2"/>
  <c r="L259" i="2"/>
  <c r="X259" i="2"/>
  <c r="K260" i="2"/>
  <c r="L260" i="2"/>
  <c r="X260" i="2"/>
  <c r="K261" i="2"/>
  <c r="L261" i="2"/>
  <c r="X261" i="2"/>
  <c r="K262" i="2"/>
  <c r="L262" i="2"/>
  <c r="X262" i="2"/>
  <c r="K263" i="2"/>
  <c r="L263" i="2"/>
  <c r="X263" i="2"/>
  <c r="K264" i="2"/>
  <c r="L264" i="2"/>
  <c r="X264" i="2"/>
  <c r="K265" i="2"/>
  <c r="L265" i="2"/>
  <c r="X265" i="2"/>
  <c r="K266" i="2"/>
  <c r="L266" i="2"/>
  <c r="X266" i="2"/>
  <c r="K267" i="2"/>
  <c r="L267" i="2"/>
  <c r="X267" i="2"/>
  <c r="K268" i="2"/>
  <c r="L268" i="2"/>
  <c r="X268" i="2"/>
  <c r="K269" i="2"/>
  <c r="L269" i="2"/>
  <c r="X269" i="2"/>
  <c r="K270" i="2"/>
  <c r="L270" i="2"/>
  <c r="X270" i="2"/>
  <c r="K271" i="2"/>
  <c r="L271" i="2"/>
  <c r="X271" i="2"/>
  <c r="K272" i="2"/>
  <c r="L272" i="2"/>
  <c r="X272" i="2"/>
  <c r="K273" i="2"/>
  <c r="L273" i="2"/>
  <c r="X273" i="2"/>
  <c r="K274" i="2"/>
  <c r="L274" i="2"/>
  <c r="X274" i="2"/>
  <c r="K275" i="2"/>
  <c r="L275" i="2"/>
  <c r="X275" i="2"/>
  <c r="K276" i="2"/>
  <c r="L276" i="2"/>
  <c r="X276" i="2"/>
  <c r="K277" i="2"/>
  <c r="L277" i="2"/>
  <c r="X277" i="2"/>
  <c r="K278" i="2"/>
  <c r="L278" i="2"/>
  <c r="X278" i="2"/>
  <c r="K279" i="2"/>
  <c r="L279" i="2"/>
  <c r="X279" i="2"/>
  <c r="K280" i="2"/>
  <c r="L280" i="2"/>
  <c r="X280" i="2"/>
  <c r="K281" i="2"/>
  <c r="L281" i="2"/>
  <c r="X281" i="2"/>
  <c r="K282" i="2"/>
  <c r="L282" i="2"/>
  <c r="X282" i="2"/>
  <c r="K283" i="2"/>
  <c r="L283" i="2"/>
  <c r="X283" i="2"/>
  <c r="K284" i="2"/>
  <c r="L284" i="2"/>
  <c r="X284" i="2"/>
  <c r="K285" i="2"/>
  <c r="L285" i="2"/>
  <c r="X285" i="2"/>
  <c r="K286" i="2"/>
  <c r="L286" i="2"/>
  <c r="X286" i="2"/>
  <c r="K287" i="2"/>
  <c r="L287" i="2"/>
  <c r="X287" i="2"/>
  <c r="K288" i="2"/>
  <c r="L288" i="2"/>
  <c r="X288" i="2"/>
  <c r="K289" i="2"/>
  <c r="L289" i="2"/>
  <c r="X289" i="2"/>
  <c r="K290" i="2"/>
  <c r="L290" i="2"/>
  <c r="X290" i="2"/>
  <c r="K291" i="2"/>
  <c r="L291" i="2"/>
  <c r="X291" i="2"/>
  <c r="K292" i="2"/>
  <c r="L292" i="2"/>
  <c r="X292" i="2"/>
  <c r="K293" i="2"/>
  <c r="L293" i="2"/>
  <c r="X293" i="2"/>
  <c r="K294" i="2"/>
  <c r="L294" i="2"/>
  <c r="X294" i="2"/>
  <c r="K295" i="2"/>
  <c r="L295" i="2"/>
  <c r="X295" i="2"/>
  <c r="K296" i="2"/>
  <c r="L296" i="2"/>
  <c r="X296" i="2"/>
  <c r="K297" i="2"/>
  <c r="L297" i="2"/>
  <c r="X297" i="2"/>
  <c r="K298" i="2"/>
  <c r="L298" i="2"/>
  <c r="X298" i="2"/>
  <c r="K299" i="2"/>
  <c r="L299" i="2"/>
  <c r="X299" i="2"/>
  <c r="K300" i="2"/>
  <c r="L300" i="2"/>
  <c r="X300" i="2"/>
  <c r="K301" i="2"/>
  <c r="L301" i="2"/>
  <c r="X301" i="2"/>
  <c r="K302" i="2"/>
  <c r="L302" i="2"/>
  <c r="X302" i="2"/>
  <c r="K303" i="2"/>
  <c r="L303" i="2"/>
  <c r="X303" i="2"/>
  <c r="K304" i="2"/>
  <c r="L304" i="2"/>
  <c r="X304" i="2"/>
  <c r="K305" i="2"/>
  <c r="L305" i="2"/>
  <c r="X305" i="2"/>
  <c r="K306" i="2"/>
  <c r="L306" i="2"/>
  <c r="X306" i="2"/>
  <c r="K307" i="2"/>
  <c r="L307" i="2"/>
  <c r="X307" i="2"/>
  <c r="K308" i="2"/>
  <c r="L308" i="2"/>
  <c r="X308" i="2"/>
  <c r="K309" i="2"/>
  <c r="L309" i="2"/>
  <c r="X309" i="2"/>
  <c r="K310" i="2"/>
  <c r="L310" i="2"/>
  <c r="X310" i="2"/>
  <c r="K311" i="2"/>
  <c r="L311" i="2"/>
  <c r="X311" i="2"/>
  <c r="K312" i="2"/>
  <c r="L312" i="2"/>
  <c r="X312" i="2"/>
  <c r="K313" i="2"/>
  <c r="L313" i="2"/>
  <c r="X313" i="2"/>
  <c r="K314" i="2"/>
  <c r="L314" i="2"/>
  <c r="X314" i="2"/>
  <c r="K315" i="2"/>
  <c r="L315" i="2"/>
  <c r="X315" i="2"/>
  <c r="K316" i="2"/>
  <c r="L316" i="2"/>
  <c r="X316" i="2"/>
  <c r="K317" i="2"/>
  <c r="L317" i="2"/>
  <c r="X317" i="2"/>
  <c r="K318" i="2"/>
  <c r="L318" i="2"/>
  <c r="X318" i="2"/>
  <c r="K319" i="2"/>
  <c r="L319" i="2"/>
  <c r="X319" i="2"/>
  <c r="K320" i="2"/>
  <c r="L320" i="2"/>
  <c r="X320" i="2"/>
  <c r="K321" i="2"/>
  <c r="L321" i="2"/>
  <c r="X321" i="2"/>
  <c r="K322" i="2"/>
  <c r="L322" i="2"/>
  <c r="X322" i="2"/>
  <c r="K323" i="2"/>
  <c r="L323" i="2"/>
  <c r="X323" i="2"/>
  <c r="K324" i="2"/>
  <c r="L324" i="2"/>
  <c r="X324" i="2"/>
  <c r="K325" i="2"/>
  <c r="L325" i="2"/>
  <c r="X325" i="2"/>
  <c r="K326" i="2"/>
  <c r="L326" i="2"/>
  <c r="X326" i="2"/>
  <c r="K327" i="2"/>
  <c r="L327" i="2"/>
  <c r="X327" i="2"/>
  <c r="K328" i="2"/>
  <c r="L328" i="2"/>
  <c r="X328" i="2"/>
  <c r="K329" i="2"/>
  <c r="L329" i="2"/>
  <c r="X329" i="2"/>
  <c r="K330" i="2"/>
  <c r="L330" i="2"/>
  <c r="X330" i="2"/>
  <c r="K331" i="2"/>
  <c r="L331" i="2"/>
  <c r="X331" i="2"/>
  <c r="K332" i="2"/>
  <c r="L332" i="2"/>
  <c r="X332" i="2"/>
  <c r="K333" i="2"/>
  <c r="L333" i="2"/>
  <c r="X333" i="2"/>
  <c r="K334" i="2"/>
  <c r="L334" i="2"/>
  <c r="X334" i="2"/>
  <c r="K335" i="2"/>
  <c r="L335" i="2"/>
  <c r="X335" i="2"/>
  <c r="K336" i="2"/>
  <c r="L336" i="2"/>
  <c r="X336" i="2"/>
  <c r="K337" i="2"/>
  <c r="L337" i="2"/>
  <c r="X337" i="2"/>
  <c r="K338" i="2"/>
  <c r="L338" i="2"/>
  <c r="X338" i="2"/>
  <c r="K339" i="2"/>
  <c r="L339" i="2"/>
  <c r="X339" i="2"/>
  <c r="K340" i="2"/>
  <c r="L340" i="2"/>
  <c r="X340" i="2"/>
  <c r="K341" i="2"/>
  <c r="L341" i="2"/>
  <c r="X341" i="2"/>
  <c r="K342" i="2"/>
  <c r="L342" i="2"/>
  <c r="X342" i="2"/>
  <c r="K343" i="2"/>
  <c r="L343" i="2"/>
  <c r="X343" i="2"/>
  <c r="K344" i="2"/>
  <c r="L344" i="2"/>
  <c r="X344" i="2"/>
  <c r="K345" i="2"/>
  <c r="L345" i="2"/>
  <c r="X345" i="2"/>
  <c r="K346" i="2"/>
  <c r="L346" i="2"/>
  <c r="X346" i="2"/>
  <c r="K347" i="2"/>
  <c r="L347" i="2"/>
  <c r="X347" i="2"/>
  <c r="K348" i="2"/>
  <c r="L348" i="2"/>
  <c r="X348" i="2"/>
  <c r="K349" i="2"/>
  <c r="L349" i="2"/>
  <c r="X349" i="2"/>
  <c r="K350" i="2"/>
  <c r="L350" i="2"/>
  <c r="X350" i="2"/>
  <c r="K351" i="2"/>
  <c r="L351" i="2"/>
  <c r="X351" i="2"/>
  <c r="K352" i="2"/>
  <c r="L352" i="2"/>
  <c r="X352" i="2"/>
  <c r="K353" i="2"/>
  <c r="L353" i="2"/>
  <c r="X353" i="2"/>
  <c r="K354" i="2"/>
  <c r="L354" i="2"/>
  <c r="X354" i="2"/>
  <c r="K355" i="2"/>
  <c r="L355" i="2"/>
  <c r="X355" i="2"/>
  <c r="K356" i="2"/>
  <c r="L356" i="2"/>
  <c r="X356" i="2"/>
  <c r="K357" i="2"/>
  <c r="L357" i="2"/>
  <c r="X357" i="2"/>
  <c r="K358" i="2"/>
  <c r="L358" i="2"/>
  <c r="X358" i="2"/>
  <c r="K359" i="2"/>
  <c r="L359" i="2"/>
  <c r="X359" i="2"/>
  <c r="K360" i="2"/>
  <c r="L360" i="2"/>
  <c r="X360" i="2"/>
  <c r="K361" i="2"/>
  <c r="L361" i="2"/>
  <c r="X361" i="2"/>
  <c r="K362" i="2"/>
  <c r="L362" i="2"/>
  <c r="X362" i="2"/>
  <c r="K363" i="2"/>
  <c r="L363" i="2"/>
  <c r="X363" i="2"/>
  <c r="K364" i="2"/>
  <c r="L364" i="2"/>
  <c r="X364" i="2"/>
  <c r="K365" i="2"/>
  <c r="L365" i="2"/>
  <c r="X365" i="2"/>
  <c r="K366" i="2"/>
  <c r="L366" i="2"/>
  <c r="X366" i="2"/>
  <c r="K367" i="2"/>
  <c r="L367" i="2"/>
  <c r="X367" i="2"/>
  <c r="X368" i="2"/>
  <c r="W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059" i="1"/>
  <c r="X3059" i="1"/>
  <c r="Q56" i="14"/>
  <c r="R56" i="14"/>
  <c r="Q1007" i="15"/>
  <c r="R1007" i="15"/>
  <c r="Q886" i="15"/>
  <c r="R886" i="15"/>
  <c r="Q888" i="15"/>
  <c r="R888" i="15"/>
  <c r="Q889" i="15"/>
  <c r="R889" i="15"/>
  <c r="Q890" i="15"/>
  <c r="R890" i="15"/>
  <c r="Q891" i="15"/>
  <c r="R891" i="15"/>
  <c r="Q1125" i="15"/>
  <c r="R1125" i="15"/>
  <c r="Q1008" i="15"/>
  <c r="R1008" i="15"/>
  <c r="Q1136" i="15"/>
  <c r="R1136" i="15"/>
  <c r="Q1126" i="15"/>
  <c r="R1126" i="15"/>
  <c r="Q1154" i="15"/>
  <c r="R1154" i="15"/>
  <c r="Q1137" i="15"/>
  <c r="R1137" i="15"/>
  <c r="Q1138" i="15"/>
  <c r="R1138" i="15"/>
  <c r="Q892" i="15"/>
  <c r="R892" i="15"/>
  <c r="Q1009" i="15"/>
  <c r="R1009" i="15"/>
  <c r="Q1010" i="15"/>
  <c r="R1010" i="15"/>
  <c r="Q1144" i="15"/>
  <c r="R1144" i="15"/>
  <c r="Q1164" i="15"/>
  <c r="R1164" i="15"/>
  <c r="Q1011" i="15"/>
  <c r="R1011" i="15"/>
  <c r="Q1012" i="15"/>
  <c r="R1012" i="15"/>
  <c r="Q1093" i="15"/>
  <c r="R1093" i="15"/>
  <c r="Q893" i="15"/>
  <c r="R893" i="15"/>
  <c r="Q1013" i="15"/>
  <c r="R1013" i="15"/>
  <c r="Q1094" i="15"/>
  <c r="R1094" i="15"/>
  <c r="Q894" i="15"/>
  <c r="R894" i="15"/>
  <c r="Q1168" i="15"/>
  <c r="R1168" i="15"/>
  <c r="Q1175" i="15"/>
  <c r="R1175" i="15"/>
  <c r="Q1014" i="15"/>
  <c r="R1014" i="15"/>
  <c r="Q1015" i="15"/>
  <c r="R1015" i="15"/>
  <c r="Q895" i="15"/>
  <c r="R895" i="15"/>
  <c r="Q1016" i="15"/>
  <c r="R1016" i="15"/>
  <c r="Q1017" i="15"/>
  <c r="R1017" i="15"/>
  <c r="Q896" i="15"/>
  <c r="R896" i="15"/>
  <c r="Q1155" i="15"/>
  <c r="R1155" i="15"/>
  <c r="Q1156" i="15"/>
  <c r="R1156" i="15"/>
  <c r="Q1018" i="15"/>
  <c r="R1018" i="15"/>
  <c r="Q1019" i="15"/>
  <c r="R1019" i="15"/>
  <c r="Q1020" i="15"/>
  <c r="R1020" i="15"/>
  <c r="Q1021" i="15"/>
  <c r="R1021" i="15"/>
  <c r="Q1022" i="15"/>
  <c r="R1022" i="15"/>
  <c r="Q897" i="15"/>
  <c r="R897" i="15"/>
  <c r="Q1095" i="15"/>
  <c r="R1095" i="15"/>
  <c r="Q1023" i="15"/>
  <c r="R1023" i="15"/>
  <c r="Q1024" i="15"/>
  <c r="R1024" i="15"/>
  <c r="Q898" i="15"/>
  <c r="R898" i="15"/>
  <c r="Q1025" i="15"/>
  <c r="R1025" i="15"/>
  <c r="Q899" i="15"/>
  <c r="R899" i="15"/>
  <c r="Q900" i="15"/>
  <c r="R900" i="15"/>
  <c r="Q901" i="15"/>
  <c r="R901" i="15"/>
  <c r="Q902" i="15"/>
  <c r="R902" i="15"/>
  <c r="Q1026" i="15"/>
  <c r="R1026" i="15"/>
  <c r="Q1169" i="15"/>
  <c r="R1169" i="15"/>
  <c r="Q903" i="15"/>
  <c r="R903" i="15"/>
  <c r="Q904" i="15"/>
  <c r="R904" i="15"/>
  <c r="Q1027" i="15"/>
  <c r="R1027" i="15"/>
  <c r="Q905" i="15"/>
  <c r="R905" i="15"/>
  <c r="Q1096" i="15"/>
  <c r="R1096" i="15"/>
  <c r="Q1028" i="15"/>
  <c r="R1028" i="15"/>
  <c r="Q906" i="15"/>
  <c r="R906" i="15"/>
  <c r="Q1097" i="15"/>
  <c r="R1097" i="15"/>
  <c r="Q907" i="15"/>
  <c r="R907" i="15"/>
  <c r="Q908" i="15"/>
  <c r="R908" i="15"/>
  <c r="Q1173" i="15"/>
  <c r="R1173" i="15"/>
  <c r="Q1029" i="15"/>
  <c r="R1029" i="15"/>
  <c r="Q1139" i="15"/>
  <c r="R1139" i="15"/>
  <c r="Q1030" i="15"/>
  <c r="R1030" i="15"/>
  <c r="Q1098" i="15"/>
  <c r="R1098" i="15"/>
  <c r="Q1099" i="15"/>
  <c r="R1099" i="15"/>
  <c r="Q1170" i="15"/>
  <c r="R1170" i="15"/>
  <c r="Q909" i="15"/>
  <c r="R909" i="15"/>
  <c r="Q910" i="15"/>
  <c r="R910" i="15"/>
  <c r="Q1161" i="15"/>
  <c r="R1161" i="15"/>
  <c r="Q1100" i="15"/>
  <c r="R1100" i="15"/>
  <c r="Q1031" i="15"/>
  <c r="R1031" i="15"/>
  <c r="Q911" i="15"/>
  <c r="R911" i="15"/>
  <c r="Q912" i="15"/>
  <c r="R912" i="15"/>
  <c r="Q1032" i="15"/>
  <c r="R1032" i="15"/>
  <c r="Q1101" i="15"/>
  <c r="R1101" i="15"/>
  <c r="Q1127" i="15"/>
  <c r="R1127" i="15"/>
  <c r="Q1145" i="15"/>
  <c r="R1145" i="15"/>
  <c r="Q1033" i="15"/>
  <c r="R1033" i="15"/>
  <c r="Q913" i="15"/>
  <c r="R913" i="15"/>
  <c r="Q1034" i="15"/>
  <c r="R1034" i="15"/>
  <c r="Q1035" i="15"/>
  <c r="R1035" i="15"/>
  <c r="Q1036" i="15"/>
  <c r="R1036" i="15"/>
  <c r="Q1140" i="15"/>
  <c r="R1140" i="15"/>
  <c r="Q1102" i="15"/>
  <c r="R1102" i="15"/>
  <c r="Q914" i="15"/>
  <c r="R914" i="15"/>
  <c r="Q1141" i="15"/>
  <c r="R1141" i="15"/>
  <c r="Q1128" i="15"/>
  <c r="R1128" i="15"/>
  <c r="Q1165" i="15"/>
  <c r="R1165" i="15"/>
  <c r="Q1037" i="15"/>
  <c r="R1037" i="15"/>
  <c r="Q1038" i="15"/>
  <c r="R1038" i="15"/>
  <c r="Q915" i="15"/>
  <c r="R915" i="15"/>
  <c r="Q916" i="15"/>
  <c r="R916" i="15"/>
  <c r="Q917" i="15"/>
  <c r="R917" i="15"/>
  <c r="Q1157" i="15"/>
  <c r="R1157" i="15"/>
  <c r="Q918" i="15"/>
  <c r="R918" i="15"/>
  <c r="Q919" i="15"/>
  <c r="R919" i="15"/>
  <c r="Q1039" i="15"/>
  <c r="R1039" i="15"/>
  <c r="Q920" i="15"/>
  <c r="R920" i="15"/>
  <c r="Q921" i="15"/>
  <c r="R921" i="15"/>
  <c r="Q1103" i="15"/>
  <c r="R1103" i="15"/>
  <c r="Q922" i="15"/>
  <c r="R922" i="15"/>
  <c r="Q1040" i="15"/>
  <c r="R1040" i="15"/>
  <c r="Q1041" i="15"/>
  <c r="R1041" i="15"/>
  <c r="Q1042" i="15"/>
  <c r="R1042" i="15"/>
  <c r="Q1129" i="15"/>
  <c r="R1129" i="15"/>
  <c r="Q923" i="15"/>
  <c r="R923" i="15"/>
  <c r="Q1151" i="15"/>
  <c r="R1151" i="15"/>
  <c r="Q924" i="15"/>
  <c r="R924" i="15"/>
  <c r="Q925" i="15"/>
  <c r="R925" i="15"/>
  <c r="Q926" i="15"/>
  <c r="R926" i="15"/>
  <c r="Q927" i="15"/>
  <c r="R927" i="15"/>
  <c r="Q1043" i="15"/>
  <c r="R1043" i="15"/>
  <c r="Q1142" i="15"/>
  <c r="R1142" i="15"/>
  <c r="Q928" i="15"/>
  <c r="R928" i="15"/>
  <c r="Q929" i="15"/>
  <c r="R929" i="15"/>
  <c r="Q930" i="15"/>
  <c r="R930" i="15"/>
  <c r="Q1044" i="15"/>
  <c r="R1044" i="15"/>
  <c r="Q931" i="15"/>
  <c r="R931" i="15"/>
  <c r="Q932" i="15"/>
  <c r="R932" i="15"/>
  <c r="Q1045" i="15"/>
  <c r="R1045" i="15"/>
  <c r="Q1046" i="15"/>
  <c r="R1046" i="15"/>
  <c r="Q933" i="15"/>
  <c r="R933" i="15"/>
  <c r="Q934" i="15"/>
  <c r="R934" i="15"/>
  <c r="Q1047" i="15"/>
  <c r="R1047" i="15"/>
  <c r="Q1048" i="15"/>
  <c r="R1048" i="15"/>
  <c r="Q1104" i="15"/>
  <c r="R1104" i="15"/>
  <c r="Q1158" i="15"/>
  <c r="R1158" i="15"/>
  <c r="Q1130" i="15"/>
  <c r="R1130" i="15"/>
  <c r="Q935" i="15"/>
  <c r="R935" i="15"/>
  <c r="Q1049" i="15"/>
  <c r="R1049" i="15"/>
  <c r="Q936" i="15"/>
  <c r="R936" i="15"/>
  <c r="Q937" i="15"/>
  <c r="R937" i="15"/>
  <c r="Q938" i="15"/>
  <c r="R938" i="15"/>
  <c r="Q939" i="15"/>
  <c r="R939" i="15"/>
  <c r="Q1105" i="15"/>
  <c r="R1105" i="15"/>
  <c r="Q940" i="15"/>
  <c r="R940" i="15"/>
  <c r="Q1050" i="15"/>
  <c r="R1050" i="15"/>
  <c r="Q1051" i="15"/>
  <c r="R1051" i="15"/>
  <c r="Q1052" i="15"/>
  <c r="R1052" i="15"/>
  <c r="Q1106" i="15"/>
  <c r="R1106" i="15"/>
  <c r="Q941" i="15"/>
  <c r="R941" i="15"/>
  <c r="Q942" i="15"/>
  <c r="R942" i="15"/>
  <c r="Q943" i="15"/>
  <c r="R943" i="15"/>
  <c r="Q944" i="15"/>
  <c r="R944" i="15"/>
  <c r="Q945" i="15"/>
  <c r="R945" i="15"/>
  <c r="Q1107" i="15"/>
  <c r="R1107" i="15"/>
  <c r="Q1053" i="15"/>
  <c r="R1053" i="15"/>
  <c r="Q1054" i="15"/>
  <c r="R1054" i="15"/>
  <c r="Q946" i="15"/>
  <c r="R946" i="15"/>
  <c r="Q1055" i="15"/>
  <c r="R1055" i="15"/>
  <c r="Q1108" i="15"/>
  <c r="R1108" i="15"/>
  <c r="Q947" i="15"/>
  <c r="R947" i="15"/>
  <c r="Q1146" i="15"/>
  <c r="R1146" i="15"/>
  <c r="Q1171" i="15"/>
  <c r="R1171" i="15"/>
  <c r="Q948" i="15"/>
  <c r="R948" i="15"/>
  <c r="Q1056" i="15"/>
  <c r="R1056" i="15"/>
  <c r="Q1143" i="15"/>
  <c r="R1143" i="15"/>
  <c r="Q949" i="15"/>
  <c r="R949" i="15"/>
  <c r="Q950" i="15"/>
  <c r="R950" i="15"/>
  <c r="Q951" i="15"/>
  <c r="R951" i="15"/>
  <c r="Q1109" i="15"/>
  <c r="R1109" i="15"/>
  <c r="Q1057" i="15"/>
  <c r="R1057" i="15"/>
  <c r="Q1152" i="15"/>
  <c r="R1152" i="15"/>
  <c r="Q952" i="15"/>
  <c r="R952" i="15"/>
  <c r="Q953" i="15"/>
  <c r="R953" i="15"/>
  <c r="Q954" i="15"/>
  <c r="R954" i="15"/>
  <c r="Q955" i="15"/>
  <c r="R955" i="15"/>
  <c r="Q1058" i="15"/>
  <c r="R1058" i="15"/>
  <c r="Q956" i="15"/>
  <c r="R956" i="15"/>
  <c r="Q957" i="15"/>
  <c r="R957" i="15"/>
  <c r="Q1110" i="15"/>
  <c r="R1110" i="15"/>
  <c r="Q1111" i="15"/>
  <c r="R1111" i="15"/>
  <c r="Q1059" i="15"/>
  <c r="R1059" i="15"/>
  <c r="Q1131" i="15"/>
  <c r="R1131" i="15"/>
  <c r="Q958" i="15"/>
  <c r="R958" i="15"/>
  <c r="Q959" i="15"/>
  <c r="R959" i="15"/>
  <c r="Q960" i="15"/>
  <c r="R960" i="15"/>
  <c r="Q1060" i="15"/>
  <c r="R1060" i="15"/>
  <c r="Q1166" i="15"/>
  <c r="R1166" i="15"/>
  <c r="Q887" i="15"/>
  <c r="R887" i="15"/>
  <c r="Q1061" i="15"/>
  <c r="R1061" i="15"/>
  <c r="Q1062" i="15"/>
  <c r="R1062" i="15"/>
  <c r="Q961" i="15"/>
  <c r="R961" i="15"/>
  <c r="Q962" i="15"/>
  <c r="R962" i="15"/>
  <c r="Q1112" i="15"/>
  <c r="R1112" i="15"/>
  <c r="Q1132" i="15"/>
  <c r="R1132" i="15"/>
  <c r="Q1113" i="15"/>
  <c r="R1113" i="15"/>
  <c r="Q963" i="15"/>
  <c r="R963" i="15"/>
  <c r="Q1063" i="15"/>
  <c r="R1063" i="15"/>
  <c r="Q1064" i="15"/>
  <c r="R1064" i="15"/>
  <c r="Q964" i="15"/>
  <c r="R964" i="15"/>
  <c r="Q1065" i="15"/>
  <c r="R1065" i="15"/>
  <c r="Q965" i="15"/>
  <c r="R965" i="15"/>
  <c r="Q1114" i="15"/>
  <c r="R1114" i="15"/>
  <c r="Q966" i="15"/>
  <c r="R966" i="15"/>
  <c r="Q967" i="15"/>
  <c r="R967" i="15"/>
  <c r="Q1066" i="15"/>
  <c r="R1066" i="15"/>
  <c r="Q1067" i="15"/>
  <c r="R1067" i="15"/>
  <c r="Q1068" i="15"/>
  <c r="R1068" i="15"/>
  <c r="Q1069" i="15"/>
  <c r="R1069" i="15"/>
  <c r="Q1070" i="15"/>
  <c r="R1070" i="15"/>
  <c r="Q968" i="15"/>
  <c r="R968" i="15"/>
  <c r="Q969" i="15"/>
  <c r="R969" i="15"/>
  <c r="Q970" i="15"/>
  <c r="R970" i="15"/>
  <c r="Q1133" i="15"/>
  <c r="R1133" i="15"/>
  <c r="Q971" i="15"/>
  <c r="R971" i="15"/>
  <c r="Q1115" i="15"/>
  <c r="R1115" i="15"/>
  <c r="Q1116" i="15"/>
  <c r="R1116" i="15"/>
  <c r="Q972" i="15"/>
  <c r="R972" i="15"/>
  <c r="Q973" i="15"/>
  <c r="R973" i="15"/>
  <c r="Q1071" i="15"/>
  <c r="R1071" i="15"/>
  <c r="Q1072" i="15"/>
  <c r="R1072" i="15"/>
  <c r="Q1073" i="15"/>
  <c r="R1073" i="15"/>
  <c r="Q1153" i="15"/>
  <c r="R1153" i="15"/>
  <c r="Q1117" i="15"/>
  <c r="R1117" i="15"/>
  <c r="Q1162" i="15"/>
  <c r="R1162" i="15"/>
  <c r="Q1118" i="15"/>
  <c r="R1118" i="15"/>
  <c r="Q1119" i="15"/>
  <c r="R1119" i="15"/>
  <c r="Q1074" i="15"/>
  <c r="R1074" i="15"/>
  <c r="Q974" i="15"/>
  <c r="R974" i="15"/>
  <c r="Q1075" i="15"/>
  <c r="R1075" i="15"/>
  <c r="Q1076" i="15"/>
  <c r="R1076" i="15"/>
  <c r="Q975" i="15"/>
  <c r="R975" i="15"/>
  <c r="Q1120" i="15"/>
  <c r="R1120" i="15"/>
  <c r="Q1134" i="15"/>
  <c r="R1134" i="15"/>
  <c r="Q976" i="15"/>
  <c r="R976" i="15"/>
  <c r="Q1077" i="15"/>
  <c r="R1077" i="15"/>
  <c r="Q977" i="15"/>
  <c r="R977" i="15"/>
  <c r="Q1078" i="15"/>
  <c r="R1078" i="15"/>
  <c r="Q1079" i="15"/>
  <c r="R1079" i="15"/>
  <c r="Q1159" i="15"/>
  <c r="R1159" i="15"/>
  <c r="Q978" i="15"/>
  <c r="R978" i="15"/>
  <c r="Q1080" i="15"/>
  <c r="R1080" i="15"/>
  <c r="Q1081" i="15"/>
  <c r="R1081" i="15"/>
  <c r="Q979" i="15"/>
  <c r="R979" i="15"/>
  <c r="Q1082" i="15"/>
  <c r="R1082" i="15"/>
  <c r="Q980" i="15"/>
  <c r="R980" i="15"/>
  <c r="Q1083" i="15"/>
  <c r="R1083" i="15"/>
  <c r="Q1084" i="15"/>
  <c r="R1084" i="15"/>
  <c r="Q1167" i="15"/>
  <c r="R1167" i="15"/>
  <c r="Q981" i="15"/>
  <c r="R981" i="15"/>
  <c r="Q1121" i="15"/>
  <c r="R1121" i="15"/>
  <c r="Q982" i="15"/>
  <c r="R982" i="15"/>
  <c r="Q983" i="15"/>
  <c r="R983" i="15"/>
  <c r="Q984" i="15"/>
  <c r="R984" i="15"/>
  <c r="Q985" i="15"/>
  <c r="R985" i="15"/>
  <c r="Q1085" i="15"/>
  <c r="R1085" i="15"/>
  <c r="Q986" i="15"/>
  <c r="R986" i="15"/>
  <c r="Q987" i="15"/>
  <c r="R987" i="15"/>
  <c r="Q988" i="15"/>
  <c r="R988" i="15"/>
  <c r="Q989" i="15"/>
  <c r="R989" i="15"/>
  <c r="Q990" i="15"/>
  <c r="R990" i="15"/>
  <c r="Q991" i="15"/>
  <c r="R991" i="15"/>
  <c r="Q1160" i="15"/>
  <c r="R1160" i="15"/>
  <c r="Q1163" i="15"/>
  <c r="R1163" i="15"/>
  <c r="Q1148" i="15"/>
  <c r="R1148" i="15"/>
  <c r="Q992" i="15"/>
  <c r="R992" i="15"/>
  <c r="Q993" i="15"/>
  <c r="R993" i="15"/>
  <c r="Q994" i="15"/>
  <c r="R994" i="15"/>
  <c r="Q1149" i="15"/>
  <c r="R1149" i="15"/>
  <c r="Q995" i="15"/>
  <c r="R995" i="15"/>
  <c r="Q996" i="15"/>
  <c r="R996" i="15"/>
  <c r="Q997" i="15"/>
  <c r="R997" i="15"/>
  <c r="Q1086" i="15"/>
  <c r="R1086" i="15"/>
  <c r="Q998" i="15"/>
  <c r="R998" i="15"/>
  <c r="Q999" i="15"/>
  <c r="R999" i="15"/>
  <c r="Q1174" i="15"/>
  <c r="R1174" i="15"/>
  <c r="Q1000" i="15"/>
  <c r="R1000" i="15"/>
  <c r="Q1001" i="15"/>
  <c r="R1001" i="15"/>
  <c r="Q1087" i="15"/>
  <c r="R1087" i="15"/>
  <c r="Q1002" i="15"/>
  <c r="R1002" i="15"/>
  <c r="Q1088" i="15"/>
  <c r="R1088" i="15"/>
  <c r="Q1003" i="15"/>
  <c r="R1003" i="15"/>
  <c r="Q1089" i="15"/>
  <c r="R1089" i="15"/>
  <c r="Q1090" i="15"/>
  <c r="R1090" i="15"/>
  <c r="Q1122" i="15"/>
  <c r="R1122" i="15"/>
  <c r="Q1150" i="15"/>
  <c r="R1150" i="15"/>
  <c r="Q1004" i="15"/>
  <c r="R1004" i="15"/>
  <c r="Q1091" i="15"/>
  <c r="R1091" i="15"/>
  <c r="Q1123" i="15"/>
  <c r="R1123" i="15"/>
  <c r="Q1172" i="15"/>
  <c r="R1172" i="15"/>
  <c r="Q1092" i="15"/>
  <c r="R1092" i="15"/>
  <c r="Q1124" i="15"/>
  <c r="R1124" i="15"/>
  <c r="Q1005" i="15"/>
  <c r="R1005" i="15"/>
  <c r="Q1006" i="15"/>
  <c r="R1006" i="15"/>
  <c r="Q1135" i="15"/>
  <c r="R1135" i="15"/>
  <c r="Q1147" i="15"/>
  <c r="R1147" i="15"/>
  <c r="Q872" i="15"/>
  <c r="R872" i="15"/>
  <c r="Q873" i="15"/>
  <c r="R873" i="15"/>
  <c r="Q874" i="15"/>
  <c r="R874" i="15"/>
  <c r="Q855" i="15"/>
  <c r="R855" i="15"/>
  <c r="Q861" i="15"/>
  <c r="R861" i="15"/>
  <c r="Q856" i="15"/>
  <c r="R856" i="15"/>
  <c r="Q862" i="15"/>
  <c r="R862" i="15"/>
  <c r="Q857" i="15"/>
  <c r="R857" i="15"/>
  <c r="Q863" i="15"/>
  <c r="R863" i="15"/>
  <c r="Q875" i="15"/>
  <c r="R875" i="15"/>
  <c r="Q876" i="15"/>
  <c r="R876" i="15"/>
  <c r="Q864" i="15"/>
  <c r="R864" i="15"/>
  <c r="Q877" i="15"/>
  <c r="R877" i="15"/>
  <c r="Q878" i="15"/>
  <c r="R878" i="15"/>
  <c r="Q865" i="15"/>
  <c r="R865" i="15"/>
  <c r="Q879" i="15"/>
  <c r="R879" i="15"/>
  <c r="Q866" i="15"/>
  <c r="R866" i="15"/>
  <c r="Q880" i="15"/>
  <c r="R880" i="15"/>
  <c r="Q854" i="15"/>
  <c r="R854" i="15"/>
  <c r="Q867" i="15"/>
  <c r="R867" i="15"/>
  <c r="Q868" i="15"/>
  <c r="R868" i="15"/>
  <c r="Q881" i="15"/>
  <c r="R881" i="15"/>
  <c r="Q882" i="15"/>
  <c r="R882" i="15"/>
  <c r="Q883" i="15"/>
  <c r="R883" i="15"/>
  <c r="Q869" i="15"/>
  <c r="R869" i="15"/>
  <c r="Q884" i="15"/>
  <c r="R884" i="15"/>
  <c r="Q885" i="15"/>
  <c r="R885" i="15"/>
  <c r="Q870" i="15"/>
  <c r="R870" i="15"/>
  <c r="Q858" i="15"/>
  <c r="R858" i="15"/>
  <c r="Q859" i="15"/>
  <c r="R859" i="15"/>
  <c r="Q871" i="15"/>
  <c r="R871" i="15"/>
  <c r="Q860" i="15"/>
  <c r="R860" i="15"/>
  <c r="Q97" i="15"/>
  <c r="R97" i="15"/>
  <c r="Q169" i="15"/>
  <c r="R169" i="15"/>
  <c r="Q324" i="15"/>
  <c r="R324" i="15"/>
  <c r="Q379" i="15"/>
  <c r="R379" i="15"/>
  <c r="Q55" i="15"/>
  <c r="R55" i="15"/>
  <c r="Q2" i="15"/>
  <c r="R2" i="15"/>
  <c r="Q163" i="15"/>
  <c r="R163" i="15"/>
  <c r="Q589" i="15"/>
  <c r="R589" i="15"/>
  <c r="Q523" i="15"/>
  <c r="R523" i="15"/>
  <c r="Q43" i="15"/>
  <c r="R43" i="15"/>
  <c r="Q758" i="15"/>
  <c r="R758" i="15"/>
  <c r="Q5" i="15"/>
  <c r="R5" i="15"/>
  <c r="Q580" i="15"/>
  <c r="R580" i="15"/>
  <c r="Q836" i="15"/>
  <c r="R836" i="15"/>
  <c r="Q384" i="15"/>
  <c r="R384" i="15"/>
  <c r="Q640" i="15"/>
  <c r="R640" i="15"/>
  <c r="Q102" i="15"/>
  <c r="R102" i="15"/>
  <c r="Q633" i="15"/>
  <c r="R633" i="15"/>
  <c r="Q419" i="15"/>
  <c r="R419" i="15"/>
  <c r="Q272" i="15"/>
  <c r="R272" i="15"/>
  <c r="Q289" i="15"/>
  <c r="R289" i="15"/>
  <c r="Q86" i="15"/>
  <c r="R86" i="15"/>
  <c r="Q347" i="15"/>
  <c r="R347" i="15"/>
  <c r="Q355" i="15"/>
  <c r="R355" i="15"/>
  <c r="Q29" i="15"/>
  <c r="R29" i="15"/>
  <c r="Q850" i="15"/>
  <c r="R850" i="15"/>
  <c r="Q206" i="15"/>
  <c r="R206" i="15"/>
  <c r="Q770" i="15"/>
  <c r="R770" i="15"/>
  <c r="Q406" i="15"/>
  <c r="R406" i="15"/>
  <c r="Q819" i="15"/>
  <c r="R819" i="15"/>
  <c r="Q561" i="15"/>
  <c r="R561" i="15"/>
  <c r="Q789" i="15"/>
  <c r="R789" i="15"/>
  <c r="Q764" i="15"/>
  <c r="R764" i="15"/>
  <c r="Q243" i="15"/>
  <c r="R243" i="15"/>
  <c r="Q310" i="15"/>
  <c r="R310" i="15"/>
  <c r="Q255" i="15"/>
  <c r="R255" i="15"/>
  <c r="Q166" i="15"/>
  <c r="R166" i="15"/>
  <c r="Q315" i="15"/>
  <c r="R315" i="15"/>
  <c r="Q509" i="15"/>
  <c r="R509" i="15"/>
  <c r="Q181" i="15"/>
  <c r="R181" i="15"/>
  <c r="Q478" i="15"/>
  <c r="R478" i="15"/>
  <c r="Q459" i="15"/>
  <c r="R459" i="15"/>
  <c r="Q692" i="15"/>
  <c r="R692" i="15"/>
  <c r="Q776" i="15"/>
  <c r="R776" i="15"/>
  <c r="Q501" i="15"/>
  <c r="R501" i="15"/>
  <c r="Q837" i="15"/>
  <c r="R837" i="15"/>
  <c r="Q420" i="15"/>
  <c r="R420" i="15"/>
  <c r="Q305" i="15"/>
  <c r="R305" i="15"/>
  <c r="Q615" i="15"/>
  <c r="R615" i="15"/>
  <c r="Q784" i="15"/>
  <c r="R784" i="15"/>
  <c r="Q302" i="15"/>
  <c r="R302" i="15"/>
  <c r="Q130" i="15"/>
  <c r="R130" i="15"/>
  <c r="Q338" i="15"/>
  <c r="R338" i="15"/>
  <c r="Q397" i="15"/>
  <c r="R397" i="15"/>
  <c r="Q72" i="15"/>
  <c r="R72" i="15"/>
  <c r="Q543" i="15"/>
  <c r="R543" i="15"/>
  <c r="Q361" i="15"/>
  <c r="R361" i="15"/>
  <c r="Q161" i="15"/>
  <c r="R161" i="15"/>
  <c r="Q293" i="15"/>
  <c r="R293" i="15"/>
  <c r="Q783" i="15"/>
  <c r="R783" i="15"/>
  <c r="Q256" i="15"/>
  <c r="R256" i="15"/>
  <c r="Q145" i="15"/>
  <c r="R145" i="15"/>
  <c r="Q436" i="15"/>
  <c r="R436" i="15"/>
  <c r="Q842" i="15"/>
  <c r="R842" i="15"/>
  <c r="Q643" i="15"/>
  <c r="R643" i="15"/>
  <c r="Q360" i="15"/>
  <c r="R360" i="15"/>
  <c r="Q834" i="15"/>
  <c r="R834" i="15"/>
  <c r="Q162" i="15"/>
  <c r="R162" i="15"/>
  <c r="Q606" i="15"/>
  <c r="R606" i="15"/>
  <c r="Q7" i="15"/>
  <c r="R7" i="15"/>
  <c r="Q557" i="15"/>
  <c r="R557" i="15"/>
  <c r="Q707" i="15"/>
  <c r="R707" i="15"/>
  <c r="Q373" i="15"/>
  <c r="R373" i="15"/>
  <c r="Q760" i="15"/>
  <c r="R760" i="15"/>
  <c r="Q779" i="15"/>
  <c r="R779" i="15"/>
  <c r="Q839" i="15"/>
  <c r="R839" i="15"/>
  <c r="Q239" i="15"/>
  <c r="R239" i="15"/>
  <c r="Q689" i="15"/>
  <c r="R689" i="15"/>
  <c r="Q251" i="15"/>
  <c r="R251" i="15"/>
  <c r="Q676" i="15"/>
  <c r="R676" i="15"/>
  <c r="Q149" i="15"/>
  <c r="R149" i="15"/>
  <c r="Q805" i="15"/>
  <c r="R805" i="15"/>
  <c r="Q725" i="15"/>
  <c r="R725" i="15"/>
  <c r="Q679" i="15"/>
  <c r="R679" i="15"/>
  <c r="Q407" i="15"/>
  <c r="R407" i="15"/>
  <c r="Q37" i="15"/>
  <c r="R37" i="15"/>
  <c r="Q79" i="15"/>
  <c r="R79" i="15"/>
  <c r="Q694" i="15"/>
  <c r="R694" i="15"/>
  <c r="Q193" i="15"/>
  <c r="R193" i="15"/>
  <c r="Q342" i="15"/>
  <c r="R342" i="15"/>
  <c r="Q698" i="15"/>
  <c r="R698" i="15"/>
  <c r="Q372" i="15"/>
  <c r="R372" i="15"/>
  <c r="Q429" i="15"/>
  <c r="R429" i="15"/>
  <c r="Q647" i="15"/>
  <c r="R647" i="15"/>
  <c r="Q258" i="15"/>
  <c r="R258" i="15"/>
  <c r="Q544" i="15"/>
  <c r="R544" i="15"/>
  <c r="Q65" i="15"/>
  <c r="R65" i="15"/>
  <c r="Q526" i="15"/>
  <c r="R526" i="15"/>
  <c r="Q216" i="15"/>
  <c r="R216" i="15"/>
  <c r="Q350" i="15"/>
  <c r="R350" i="15"/>
  <c r="Q660" i="15"/>
  <c r="R660" i="15"/>
  <c r="Q428" i="15"/>
  <c r="R428" i="15"/>
  <c r="Q283" i="15"/>
  <c r="R283" i="15"/>
  <c r="Q666" i="15"/>
  <c r="R666" i="15"/>
  <c r="Q93" i="15"/>
  <c r="R93" i="15"/>
  <c r="Q599" i="15"/>
  <c r="R599" i="15"/>
  <c r="Q158" i="15"/>
  <c r="R158" i="15"/>
  <c r="Q75" i="15"/>
  <c r="R75" i="15"/>
  <c r="Q233" i="15"/>
  <c r="R233" i="15"/>
  <c r="Q112" i="15"/>
  <c r="R112" i="15"/>
  <c r="Q49" i="15"/>
  <c r="R49" i="15"/>
  <c r="Q520" i="15"/>
  <c r="R520" i="15"/>
  <c r="Q445" i="15"/>
  <c r="R445" i="15"/>
  <c r="Q574" i="15"/>
  <c r="R574" i="15"/>
  <c r="Q108" i="15"/>
  <c r="R108" i="15"/>
  <c r="Q83" i="15"/>
  <c r="R83" i="15"/>
  <c r="Q392" i="15"/>
  <c r="R392" i="15"/>
  <c r="Q84" i="15"/>
  <c r="R84" i="15"/>
  <c r="Q225" i="15"/>
  <c r="R225" i="15"/>
  <c r="Q13" i="15"/>
  <c r="R13" i="15"/>
  <c r="Q528" i="15"/>
  <c r="R528" i="15"/>
  <c r="Q502" i="15"/>
  <c r="R502" i="15"/>
  <c r="Q479" i="15"/>
  <c r="R479" i="15"/>
  <c r="Q545" i="15"/>
  <c r="R545" i="15"/>
  <c r="Q794" i="15"/>
  <c r="R794" i="15"/>
  <c r="Q259" i="15"/>
  <c r="R259" i="15"/>
  <c r="Q236" i="15"/>
  <c r="R236" i="15"/>
  <c r="Q816" i="15"/>
  <c r="R816" i="15"/>
  <c r="Q624" i="15"/>
  <c r="R624" i="15"/>
  <c r="Q803" i="15"/>
  <c r="R803" i="15"/>
  <c r="Q146" i="15"/>
  <c r="R146" i="15"/>
  <c r="Q414" i="15"/>
  <c r="R414" i="15"/>
  <c r="Q576" i="15"/>
  <c r="R576" i="15"/>
  <c r="Q325" i="15"/>
  <c r="R325" i="15"/>
  <c r="Q455" i="15"/>
  <c r="R455" i="15"/>
  <c r="Q260" i="15"/>
  <c r="R260" i="15"/>
  <c r="Q396" i="15"/>
  <c r="R396" i="15"/>
  <c r="Q680" i="15"/>
  <c r="R680" i="15"/>
  <c r="Q738" i="15"/>
  <c r="R738" i="15"/>
  <c r="Q667" i="15"/>
  <c r="R667" i="15"/>
  <c r="Q26" i="15"/>
  <c r="R26" i="15"/>
  <c r="Q510" i="15"/>
  <c r="R510" i="15"/>
  <c r="Q651" i="15"/>
  <c r="R651" i="15"/>
  <c r="Q59" i="15"/>
  <c r="R59" i="15"/>
  <c r="Q470" i="15"/>
  <c r="R470" i="15"/>
  <c r="Q385" i="15"/>
  <c r="R385" i="15"/>
  <c r="Q234" i="15"/>
  <c r="R234" i="15"/>
  <c r="Q484" i="15"/>
  <c r="R484" i="15"/>
  <c r="Q87" i="15"/>
  <c r="R87" i="15"/>
  <c r="Q235" i="15"/>
  <c r="R235" i="15"/>
  <c r="Q782" i="15"/>
  <c r="R782" i="15"/>
  <c r="Q226" i="15"/>
  <c r="R226" i="15"/>
  <c r="Q186" i="15"/>
  <c r="R186" i="15"/>
  <c r="Q126" i="15"/>
  <c r="R126" i="15"/>
  <c r="Q720" i="15"/>
  <c r="R720" i="15"/>
  <c r="Q312" i="15"/>
  <c r="R312" i="15"/>
  <c r="Q642" i="15"/>
  <c r="R642" i="15"/>
  <c r="Q559" i="15"/>
  <c r="R559" i="15"/>
  <c r="Q356" i="15"/>
  <c r="R356" i="15"/>
  <c r="Q619" i="15"/>
  <c r="R619" i="15"/>
  <c r="Q182" i="15"/>
  <c r="R182" i="15"/>
  <c r="Q814" i="15"/>
  <c r="R814" i="15"/>
  <c r="Q763" i="15"/>
  <c r="R763" i="15"/>
  <c r="Q575" i="15"/>
  <c r="R575" i="15"/>
  <c r="Q165" i="15"/>
  <c r="R165" i="15"/>
  <c r="Q654" i="15"/>
  <c r="R654" i="15"/>
  <c r="Q817" i="15"/>
  <c r="R817" i="15"/>
  <c r="Q136" i="15"/>
  <c r="R136" i="15"/>
  <c r="Q337" i="15"/>
  <c r="R337" i="15"/>
  <c r="Q3" i="15"/>
  <c r="R3" i="15"/>
  <c r="Q687" i="15"/>
  <c r="R687" i="15"/>
  <c r="Q435" i="15"/>
  <c r="R435" i="15"/>
  <c r="Q847" i="15"/>
  <c r="R847" i="15"/>
  <c r="Q655" i="15"/>
  <c r="R655" i="15"/>
  <c r="Q104" i="15"/>
  <c r="R104" i="15"/>
  <c r="Q380" i="15"/>
  <c r="R380" i="15"/>
  <c r="Q207" i="15"/>
  <c r="R207" i="15"/>
  <c r="Q66" i="15"/>
  <c r="R66" i="15"/>
  <c r="Q474" i="15"/>
  <c r="R474" i="15"/>
  <c r="Q25" i="15"/>
  <c r="R25" i="15"/>
  <c r="Q460" i="15"/>
  <c r="R460" i="15"/>
  <c r="Q320" i="15"/>
  <c r="R320" i="15"/>
  <c r="Q22" i="15"/>
  <c r="R22" i="15"/>
  <c r="Q398" i="15"/>
  <c r="R398" i="15"/>
  <c r="Q421" i="15"/>
  <c r="R421" i="15"/>
  <c r="Q440" i="15"/>
  <c r="R440" i="15"/>
  <c r="Q699" i="15"/>
  <c r="R699" i="15"/>
  <c r="Q829" i="15"/>
  <c r="R829" i="15"/>
  <c r="Q637" i="15"/>
  <c r="R637" i="15"/>
  <c r="Q768" i="15"/>
  <c r="R768" i="15"/>
  <c r="Q650" i="15"/>
  <c r="R650" i="15"/>
  <c r="Q362" i="15"/>
  <c r="R362" i="15"/>
  <c r="Q316" i="15"/>
  <c r="R316" i="15"/>
  <c r="Q415" i="15"/>
  <c r="R415" i="15"/>
  <c r="Q546" i="15"/>
  <c r="R546" i="15"/>
  <c r="Q670" i="15"/>
  <c r="R670" i="15"/>
  <c r="Q176" i="15"/>
  <c r="R176" i="15"/>
  <c r="Q451" i="15"/>
  <c r="R451" i="15"/>
  <c r="Q471" i="15"/>
  <c r="R471" i="15"/>
  <c r="Q284" i="15"/>
  <c r="R284" i="15"/>
  <c r="Q187" i="15"/>
  <c r="R187" i="15"/>
  <c r="Q317" i="15"/>
  <c r="R317" i="15"/>
  <c r="Q595" i="15"/>
  <c r="R595" i="15"/>
  <c r="Q831" i="15"/>
  <c r="R831" i="15"/>
  <c r="Q605" i="15"/>
  <c r="R605" i="15"/>
  <c r="Q590" i="15"/>
  <c r="R590" i="15"/>
  <c r="Q806" i="15"/>
  <c r="R806" i="15"/>
  <c r="Q480" i="15"/>
  <c r="R480" i="15"/>
  <c r="Q336" i="15"/>
  <c r="R336" i="15"/>
  <c r="Q422" i="15"/>
  <c r="R422" i="15"/>
  <c r="Q773" i="15"/>
  <c r="R773" i="15"/>
  <c r="Q389" i="15"/>
  <c r="R389" i="15"/>
  <c r="Q378" i="15"/>
  <c r="R378" i="15"/>
  <c r="Q718" i="15"/>
  <c r="R718" i="15"/>
  <c r="Q303" i="15"/>
  <c r="R303" i="15"/>
  <c r="Q736" i="15"/>
  <c r="R736" i="15"/>
  <c r="Q533" i="15"/>
  <c r="R533" i="15"/>
  <c r="Q227" i="15"/>
  <c r="R227" i="15"/>
  <c r="Q613" i="15"/>
  <c r="R613" i="15"/>
  <c r="Q159" i="15"/>
  <c r="R159" i="15"/>
  <c r="Q273" i="15"/>
  <c r="R273" i="15"/>
  <c r="Q143" i="15"/>
  <c r="R143" i="15"/>
  <c r="Q8" i="15"/>
  <c r="R8" i="15"/>
  <c r="Q134" i="15"/>
  <c r="R134" i="15"/>
  <c r="Q446" i="15"/>
  <c r="R446" i="15"/>
  <c r="Q644" i="15"/>
  <c r="R644" i="15"/>
  <c r="Q244" i="15"/>
  <c r="R244" i="15"/>
  <c r="Q177" i="15"/>
  <c r="R177" i="15"/>
  <c r="Q178" i="15"/>
  <c r="R178" i="15"/>
  <c r="Q521" i="15"/>
  <c r="R521" i="15"/>
  <c r="Q290" i="15"/>
  <c r="R290" i="15"/>
  <c r="Q771" i="15"/>
  <c r="R771" i="15"/>
  <c r="Q558" i="15"/>
  <c r="R558" i="15"/>
  <c r="Q318" i="15"/>
  <c r="R318" i="15"/>
  <c r="Q92" i="15"/>
  <c r="R92" i="15"/>
  <c r="Q798" i="15"/>
  <c r="R798" i="15"/>
  <c r="Q636" i="15"/>
  <c r="R636" i="15"/>
  <c r="Q494" i="15"/>
  <c r="R494" i="15"/>
  <c r="Q110" i="15"/>
  <c r="R110" i="15"/>
  <c r="Q630" i="15"/>
  <c r="R630" i="15"/>
  <c r="Q94" i="15"/>
  <c r="R94" i="15"/>
  <c r="Q144" i="15"/>
  <c r="R144" i="15"/>
  <c r="Q404" i="15"/>
  <c r="R404" i="15"/>
  <c r="Q826" i="15"/>
  <c r="R826" i="15"/>
  <c r="Q88" i="15"/>
  <c r="R88" i="15"/>
  <c r="Q497" i="15"/>
  <c r="R497" i="15"/>
  <c r="Q553" i="15"/>
  <c r="R553" i="15"/>
  <c r="Q627" i="15"/>
  <c r="R627" i="15"/>
  <c r="Q322" i="15"/>
  <c r="R322" i="15"/>
  <c r="Q767" i="15"/>
  <c r="R767" i="15"/>
  <c r="Q582" i="15"/>
  <c r="R582" i="15"/>
  <c r="Q620" i="15"/>
  <c r="R620" i="15"/>
  <c r="Q30" i="15"/>
  <c r="R30" i="15"/>
  <c r="Q808" i="15"/>
  <c r="R808" i="15"/>
  <c r="Q571" i="15"/>
  <c r="R571" i="15"/>
  <c r="Q426" i="15"/>
  <c r="R426" i="15"/>
  <c r="Q194" i="15"/>
  <c r="R194" i="15"/>
  <c r="Q119" i="15"/>
  <c r="R119" i="15"/>
  <c r="Q167" i="15"/>
  <c r="R167" i="15"/>
  <c r="Q631" i="15"/>
  <c r="R631" i="15"/>
  <c r="Q511" i="15"/>
  <c r="R511" i="15"/>
  <c r="Q122" i="15"/>
  <c r="R122" i="15"/>
  <c r="Q685" i="15"/>
  <c r="R685" i="15"/>
  <c r="Q399" i="15"/>
  <c r="R399" i="15"/>
  <c r="Q853" i="15"/>
  <c r="R853" i="15"/>
  <c r="Q603" i="15"/>
  <c r="R603" i="15"/>
  <c r="Q498" i="15"/>
  <c r="R498" i="15"/>
  <c r="Q28" i="15"/>
  <c r="R28" i="15"/>
  <c r="Q18" i="15"/>
  <c r="R18" i="15"/>
  <c r="Q329" i="15"/>
  <c r="R329" i="15"/>
  <c r="Q19" i="15"/>
  <c r="R19" i="15"/>
  <c r="Q746" i="15"/>
  <c r="R746" i="15"/>
  <c r="Q745" i="15"/>
  <c r="R745" i="15"/>
  <c r="Q114" i="15"/>
  <c r="R114" i="15"/>
  <c r="Q271" i="15"/>
  <c r="R271" i="15"/>
  <c r="Q381" i="15"/>
  <c r="R381" i="15"/>
  <c r="Q365" i="15"/>
  <c r="R365" i="15"/>
  <c r="Q212" i="15"/>
  <c r="R212" i="15"/>
  <c r="Q452" i="15"/>
  <c r="R452" i="15"/>
  <c r="Q228" i="15"/>
  <c r="R228" i="15"/>
  <c r="Q229" i="15"/>
  <c r="R229" i="15"/>
  <c r="Q50" i="15"/>
  <c r="R50" i="15"/>
  <c r="Q531" i="15"/>
  <c r="R531" i="15"/>
  <c r="Q522" i="15"/>
  <c r="R522" i="15"/>
  <c r="Q690" i="15"/>
  <c r="R690" i="15"/>
  <c r="Q453" i="15"/>
  <c r="R453" i="15"/>
  <c r="Q488" i="15"/>
  <c r="R488" i="15"/>
  <c r="Q481" i="15"/>
  <c r="R481" i="15"/>
  <c r="Q560" i="15"/>
  <c r="R560" i="15"/>
  <c r="Q62" i="15"/>
  <c r="R62" i="15"/>
  <c r="Q583" i="15"/>
  <c r="R583" i="15"/>
  <c r="Q713" i="15"/>
  <c r="R713" i="15"/>
  <c r="Q306" i="15"/>
  <c r="R306" i="15"/>
  <c r="Q53" i="15"/>
  <c r="R53" i="15"/>
  <c r="Q63" i="15"/>
  <c r="R63" i="15"/>
  <c r="Q566" i="15"/>
  <c r="R566" i="15"/>
  <c r="Q747" i="15"/>
  <c r="R747" i="15"/>
  <c r="Q203" i="15"/>
  <c r="R203" i="15"/>
  <c r="Q818" i="15"/>
  <c r="R818" i="15"/>
  <c r="Q564" i="15"/>
  <c r="R564" i="15"/>
  <c r="Q466" i="15"/>
  <c r="R466" i="15"/>
  <c r="Q772" i="15"/>
  <c r="R772" i="15"/>
  <c r="Q195" i="15"/>
  <c r="R195" i="15"/>
  <c r="Q727" i="15"/>
  <c r="R727" i="15"/>
  <c r="Q549" i="15"/>
  <c r="R549" i="15"/>
  <c r="Q541" i="15"/>
  <c r="R541" i="15"/>
  <c r="Q648" i="15"/>
  <c r="R648" i="15"/>
  <c r="Q240" i="15"/>
  <c r="R240" i="15"/>
  <c r="Q467" i="15"/>
  <c r="R467" i="15"/>
  <c r="Q686" i="15"/>
  <c r="R686" i="15"/>
  <c r="Q734" i="15"/>
  <c r="R734" i="15"/>
  <c r="Q442" i="15"/>
  <c r="R442" i="15"/>
  <c r="Q89" i="15"/>
  <c r="R89" i="15"/>
  <c r="Q90" i="15"/>
  <c r="R90" i="15"/>
  <c r="Q641" i="15"/>
  <c r="R641" i="15"/>
  <c r="Q821" i="15"/>
  <c r="R821" i="15"/>
  <c r="Q285" i="15"/>
  <c r="R285" i="15"/>
  <c r="Q722" i="15"/>
  <c r="R722" i="15"/>
  <c r="Q297" i="15"/>
  <c r="R297" i="15"/>
  <c r="Q584" i="15"/>
  <c r="R584" i="15"/>
  <c r="Q622" i="15"/>
  <c r="R622" i="15"/>
  <c r="Q797" i="15"/>
  <c r="R797" i="15"/>
  <c r="Q714" i="15"/>
  <c r="R714" i="15"/>
  <c r="Q678" i="15"/>
  <c r="R678" i="15"/>
  <c r="Q820" i="15"/>
  <c r="R820" i="15"/>
  <c r="Q579" i="15"/>
  <c r="R579" i="15"/>
  <c r="Q468" i="15"/>
  <c r="R468" i="15"/>
  <c r="Q188" i="15"/>
  <c r="R188" i="15"/>
  <c r="Q371" i="15"/>
  <c r="R371" i="15"/>
  <c r="Q248" i="15"/>
  <c r="R248" i="15"/>
  <c r="Q348" i="15"/>
  <c r="R348" i="15"/>
  <c r="Q274" i="15"/>
  <c r="R274" i="15"/>
  <c r="Q703" i="15"/>
  <c r="R703" i="15"/>
  <c r="Q735" i="15"/>
  <c r="R735" i="15"/>
  <c r="Q447" i="15"/>
  <c r="R447" i="15"/>
  <c r="Q44" i="15"/>
  <c r="R44" i="15"/>
  <c r="Q448" i="15"/>
  <c r="R448" i="15"/>
  <c r="Q150" i="15"/>
  <c r="R150" i="15"/>
  <c r="Q822" i="15"/>
  <c r="R822" i="15"/>
  <c r="Q723" i="15"/>
  <c r="R723" i="15"/>
  <c r="Q835" i="15"/>
  <c r="R835" i="15"/>
  <c r="Q554" i="15"/>
  <c r="R554" i="15"/>
  <c r="Q430" i="15"/>
  <c r="R430" i="15"/>
  <c r="Q729" i="15"/>
  <c r="R729" i="15"/>
  <c r="Q333" i="15"/>
  <c r="R333" i="15"/>
  <c r="Q31" i="15"/>
  <c r="R31" i="15"/>
  <c r="Q358" i="15"/>
  <c r="R358" i="15"/>
  <c r="Q505" i="15"/>
  <c r="R505" i="15"/>
  <c r="Q563" i="15"/>
  <c r="R563" i="15"/>
  <c r="Q464" i="15"/>
  <c r="R464" i="15"/>
  <c r="Q841" i="15"/>
  <c r="R841" i="15"/>
  <c r="Q313" i="15"/>
  <c r="R313" i="15"/>
  <c r="Q401" i="15"/>
  <c r="R401" i="15"/>
  <c r="Q646" i="15"/>
  <c r="R646" i="15"/>
  <c r="Q649" i="15"/>
  <c r="R649" i="15"/>
  <c r="Q117" i="15"/>
  <c r="R117" i="15"/>
  <c r="Q17" i="15"/>
  <c r="R17" i="15"/>
  <c r="Q757" i="15"/>
  <c r="R757" i="15"/>
  <c r="Q197" i="15"/>
  <c r="R197" i="15"/>
  <c r="Q393" i="15"/>
  <c r="R393" i="15"/>
  <c r="Q791" i="15"/>
  <c r="R791" i="15"/>
  <c r="Q266" i="15"/>
  <c r="R266" i="15"/>
  <c r="Q121" i="15"/>
  <c r="R121" i="15"/>
  <c r="Q852" i="15"/>
  <c r="R852" i="15"/>
  <c r="Q824" i="15"/>
  <c r="R824" i="15"/>
  <c r="Q600" i="15"/>
  <c r="R600" i="15"/>
  <c r="Q681" i="15"/>
  <c r="R681" i="15"/>
  <c r="Q485" i="15"/>
  <c r="R485" i="15"/>
  <c r="Q111" i="15"/>
  <c r="R111" i="15"/>
  <c r="Q777" i="15"/>
  <c r="R777" i="15"/>
  <c r="Q363" i="15"/>
  <c r="R363" i="15"/>
  <c r="Q658" i="15"/>
  <c r="R658" i="15"/>
  <c r="Q45" i="15"/>
  <c r="R45" i="15"/>
  <c r="Q457" i="15"/>
  <c r="R457" i="15"/>
  <c r="Q352" i="15"/>
  <c r="R352" i="15"/>
  <c r="Q199" i="15"/>
  <c r="R199" i="15"/>
  <c r="Q261" i="15"/>
  <c r="R261" i="15"/>
  <c r="Q472" i="15"/>
  <c r="R472" i="15"/>
  <c r="Q217" i="15"/>
  <c r="R217" i="15"/>
  <c r="Q204" i="15"/>
  <c r="R204" i="15"/>
  <c r="Q330" i="15"/>
  <c r="R330" i="15"/>
  <c r="Q601" i="15"/>
  <c r="R601" i="15"/>
  <c r="Q298" i="15"/>
  <c r="R298" i="15"/>
  <c r="Q710" i="15"/>
  <c r="R710" i="15"/>
  <c r="Q386" i="15"/>
  <c r="R386" i="15"/>
  <c r="Q728" i="15"/>
  <c r="R728" i="15"/>
  <c r="Q552" i="15"/>
  <c r="R552" i="15"/>
  <c r="Q461" i="15"/>
  <c r="R461" i="15"/>
  <c r="Q788" i="15"/>
  <c r="R788" i="15"/>
  <c r="Q702" i="15"/>
  <c r="R702" i="15"/>
  <c r="Q807" i="15"/>
  <c r="R807" i="15"/>
  <c r="Q135" i="15"/>
  <c r="R135" i="15"/>
  <c r="Q674" i="15"/>
  <c r="R674" i="15"/>
  <c r="Q351" i="15"/>
  <c r="R351" i="15"/>
  <c r="Q610" i="15"/>
  <c r="R610" i="15"/>
  <c r="Q562" i="15"/>
  <c r="R562" i="15"/>
  <c r="Q118" i="15"/>
  <c r="R118" i="15"/>
  <c r="Q711" i="15"/>
  <c r="R711" i="15"/>
  <c r="Q230" i="15"/>
  <c r="R230" i="15"/>
  <c r="Q499" i="15"/>
  <c r="R499" i="15"/>
  <c r="Q334" i="15"/>
  <c r="R334" i="15"/>
  <c r="Q512" i="15"/>
  <c r="R512" i="15"/>
  <c r="Q339" i="15"/>
  <c r="R339" i="15"/>
  <c r="Q311" i="15"/>
  <c r="R311" i="15"/>
  <c r="Q427" i="15"/>
  <c r="R427" i="15"/>
  <c r="Q493" i="15"/>
  <c r="R493" i="15"/>
  <c r="Q208" i="15"/>
  <c r="R208" i="15"/>
  <c r="Q539" i="15"/>
  <c r="R539" i="15"/>
  <c r="Q726" i="15"/>
  <c r="R726" i="15"/>
  <c r="Q410" i="15"/>
  <c r="R410" i="15"/>
  <c r="Q304" i="15"/>
  <c r="R304" i="15"/>
  <c r="Q32" i="15"/>
  <c r="R32" i="15"/>
  <c r="Q157" i="15"/>
  <c r="R157" i="15"/>
  <c r="Q46" i="15"/>
  <c r="R46" i="15"/>
  <c r="Q376" i="15"/>
  <c r="R376" i="15"/>
  <c r="Q51" i="15"/>
  <c r="R51" i="15"/>
  <c r="Q277" i="15"/>
  <c r="R277" i="15"/>
  <c r="Q529" i="15"/>
  <c r="R529" i="15"/>
  <c r="Q712" i="15"/>
  <c r="R712" i="15"/>
  <c r="Q815" i="15"/>
  <c r="R815" i="15"/>
  <c r="Q700" i="15"/>
  <c r="R700" i="15"/>
  <c r="Q76" i="15"/>
  <c r="R76" i="15"/>
  <c r="Q278" i="15"/>
  <c r="R278" i="15"/>
  <c r="Q503" i="15"/>
  <c r="R503" i="15"/>
  <c r="Q213" i="15"/>
  <c r="R213" i="15"/>
  <c r="Q547" i="15"/>
  <c r="R547" i="15"/>
  <c r="Q191" i="15"/>
  <c r="R191" i="15"/>
  <c r="Q482" i="15"/>
  <c r="R482" i="15"/>
  <c r="Q585" i="15"/>
  <c r="R585" i="15"/>
  <c r="Q838" i="15"/>
  <c r="R838" i="15"/>
  <c r="Q602" i="15"/>
  <c r="R602" i="15"/>
  <c r="Q550" i="15"/>
  <c r="R550" i="15"/>
  <c r="Q607" i="15"/>
  <c r="R607" i="15"/>
  <c r="Q449" i="15"/>
  <c r="R449" i="15"/>
  <c r="Q275" i="15"/>
  <c r="R275" i="15"/>
  <c r="Q753" i="15"/>
  <c r="R753" i="15"/>
  <c r="Q592" i="15"/>
  <c r="R592" i="15"/>
  <c r="Q394" i="15"/>
  <c r="R394" i="15"/>
  <c r="Q625" i="15"/>
  <c r="R625" i="15"/>
  <c r="Q441" i="15"/>
  <c r="R441" i="15"/>
  <c r="Q189" i="15"/>
  <c r="R189" i="15"/>
  <c r="Q537" i="15"/>
  <c r="R537" i="15"/>
  <c r="Q704" i="15"/>
  <c r="R704" i="15"/>
  <c r="Q439" i="15"/>
  <c r="R439" i="15"/>
  <c r="Q423" i="15"/>
  <c r="R423" i="15"/>
  <c r="Q245" i="15"/>
  <c r="R245" i="15"/>
  <c r="Q294" i="15"/>
  <c r="R294" i="15"/>
  <c r="Q33" i="15"/>
  <c r="R33" i="15"/>
  <c r="Q765" i="15"/>
  <c r="R765" i="15"/>
  <c r="Q634" i="15"/>
  <c r="R634" i="15"/>
  <c r="Q759" i="15"/>
  <c r="R759" i="15"/>
  <c r="Q708" i="15"/>
  <c r="R708" i="15"/>
  <c r="Q124" i="15"/>
  <c r="R124" i="15"/>
  <c r="Q127" i="15"/>
  <c r="R127" i="15"/>
  <c r="Q716" i="15"/>
  <c r="R716" i="15"/>
  <c r="Q555" i="15"/>
  <c r="R555" i="15"/>
  <c r="Q638" i="15"/>
  <c r="R638" i="15"/>
  <c r="Q301" i="15"/>
  <c r="R301" i="15"/>
  <c r="Q77" i="15"/>
  <c r="R77" i="15"/>
  <c r="Q594" i="15"/>
  <c r="R594" i="15"/>
  <c r="Q38" i="15"/>
  <c r="R38" i="15"/>
  <c r="Q200" i="15"/>
  <c r="R200" i="15"/>
  <c r="Q196" i="15"/>
  <c r="R196" i="15"/>
  <c r="Q616" i="15"/>
  <c r="R616" i="15"/>
  <c r="Q343" i="15"/>
  <c r="R343" i="15"/>
  <c r="Q366" i="15"/>
  <c r="R366" i="15"/>
  <c r="Q151" i="15"/>
  <c r="R151" i="15"/>
  <c r="Q349" i="15"/>
  <c r="R349" i="15"/>
  <c r="Q10" i="15"/>
  <c r="R10" i="15"/>
  <c r="Q374" i="15"/>
  <c r="R374" i="15"/>
  <c r="Q849" i="15"/>
  <c r="R849" i="15"/>
  <c r="Q626" i="15"/>
  <c r="R626" i="15"/>
  <c r="Q179" i="15"/>
  <c r="R179" i="15"/>
  <c r="Q719" i="15"/>
  <c r="R719" i="15"/>
  <c r="Q659" i="15"/>
  <c r="R659" i="15"/>
  <c r="Q307" i="15"/>
  <c r="R307" i="15"/>
  <c r="Q291" i="15"/>
  <c r="R291" i="15"/>
  <c r="Q80" i="15"/>
  <c r="R80" i="15"/>
  <c r="Q830" i="15"/>
  <c r="R830" i="15"/>
  <c r="Q832" i="15"/>
  <c r="R832" i="15"/>
  <c r="Q4" i="15"/>
  <c r="R4" i="15"/>
  <c r="Q34" i="15"/>
  <c r="R34" i="15"/>
  <c r="Q78" i="15"/>
  <c r="R78" i="15"/>
  <c r="Q844" i="15"/>
  <c r="R844" i="15"/>
  <c r="Q621" i="15"/>
  <c r="R621" i="15"/>
  <c r="Q292" i="15"/>
  <c r="R292" i="15"/>
  <c r="Q24" i="15"/>
  <c r="R24" i="15"/>
  <c r="Q491" i="15"/>
  <c r="R491" i="15"/>
  <c r="Q462" i="15"/>
  <c r="R462" i="15"/>
  <c r="Q663" i="15"/>
  <c r="R663" i="15"/>
  <c r="Q661" i="15"/>
  <c r="R661" i="15"/>
  <c r="Q608" i="15"/>
  <c r="R608" i="15"/>
  <c r="Q656" i="15"/>
  <c r="R656" i="15"/>
  <c r="Q131" i="15"/>
  <c r="R131" i="15"/>
  <c r="Q295" i="15"/>
  <c r="R295" i="15"/>
  <c r="Q109" i="15"/>
  <c r="R109" i="15"/>
  <c r="Q775" i="15"/>
  <c r="R775" i="15"/>
  <c r="Q286" i="15"/>
  <c r="R286" i="15"/>
  <c r="Q279" i="15"/>
  <c r="R279" i="15"/>
  <c r="Q85" i="15"/>
  <c r="R85" i="15"/>
  <c r="Q257" i="15"/>
  <c r="R257" i="15"/>
  <c r="Q14" i="15"/>
  <c r="R14" i="15"/>
  <c r="Q67" i="15"/>
  <c r="R67" i="15"/>
  <c r="Q218" i="15"/>
  <c r="R218" i="15"/>
  <c r="Q11" i="15"/>
  <c r="R11" i="15"/>
  <c r="Q769" i="15"/>
  <c r="R769" i="15"/>
  <c r="Q577" i="15"/>
  <c r="R577" i="15"/>
  <c r="Q790" i="15"/>
  <c r="R790" i="15"/>
  <c r="Q538" i="15"/>
  <c r="R538" i="15"/>
  <c r="Q652" i="15"/>
  <c r="R652" i="15"/>
  <c r="Q792" i="15"/>
  <c r="R792" i="15"/>
  <c r="Q705" i="15"/>
  <c r="R705" i="15"/>
  <c r="Q416" i="15"/>
  <c r="R416" i="15"/>
  <c r="Q668" i="15"/>
  <c r="R668" i="15"/>
  <c r="Q377" i="15"/>
  <c r="R377" i="15"/>
  <c r="Q299" i="15"/>
  <c r="R299" i="15"/>
  <c r="Q737" i="15"/>
  <c r="R737" i="15"/>
  <c r="Q9" i="15"/>
  <c r="R9" i="15"/>
  <c r="Q570" i="15"/>
  <c r="R570" i="15"/>
  <c r="Q581" i="15"/>
  <c r="R581" i="15"/>
  <c r="Q793" i="15"/>
  <c r="R793" i="15"/>
  <c r="Q52" i="15"/>
  <c r="R52" i="15"/>
  <c r="Q593" i="15"/>
  <c r="R593" i="15"/>
  <c r="Q357" i="15"/>
  <c r="R357" i="15"/>
  <c r="Q387" i="15"/>
  <c r="R387" i="15"/>
  <c r="Q683" i="15"/>
  <c r="R683" i="15"/>
  <c r="Q799" i="15"/>
  <c r="R799" i="15"/>
  <c r="Q513" i="15"/>
  <c r="R513" i="15"/>
  <c r="Q183" i="15"/>
  <c r="R183" i="15"/>
  <c r="Q219" i="15"/>
  <c r="R219" i="15"/>
  <c r="Q214" i="15"/>
  <c r="R214" i="15"/>
  <c r="Q276" i="15"/>
  <c r="R276" i="15"/>
  <c r="Q105" i="15"/>
  <c r="R105" i="15"/>
  <c r="Q604" i="15"/>
  <c r="R604" i="15"/>
  <c r="Q795" i="15"/>
  <c r="R795" i="15"/>
  <c r="Q164" i="15"/>
  <c r="R164" i="15"/>
  <c r="Q717" i="15"/>
  <c r="R717" i="15"/>
  <c r="Q437" i="15"/>
  <c r="R437" i="15"/>
  <c r="Q586" i="15"/>
  <c r="R586" i="15"/>
  <c r="Q518" i="15"/>
  <c r="R518" i="15"/>
  <c r="Q262" i="15"/>
  <c r="R262" i="15"/>
  <c r="Q155" i="15"/>
  <c r="R155" i="15"/>
  <c r="Q473" i="15"/>
  <c r="R473" i="15"/>
  <c r="Q591" i="15"/>
  <c r="R591" i="15"/>
  <c r="Q741" i="15"/>
  <c r="R741" i="15"/>
  <c r="Q739" i="15"/>
  <c r="R739" i="15"/>
  <c r="Q514" i="15"/>
  <c r="R514" i="15"/>
  <c r="Q492" i="15"/>
  <c r="R492" i="15"/>
  <c r="Q675" i="15"/>
  <c r="R675" i="15"/>
  <c r="Q309" i="15"/>
  <c r="R309" i="15"/>
  <c r="Q321" i="15"/>
  <c r="R321" i="15"/>
  <c r="Q456" i="15"/>
  <c r="R456" i="15"/>
  <c r="Q551" i="15"/>
  <c r="R551" i="15"/>
  <c r="Q424" i="15"/>
  <c r="R424" i="15"/>
  <c r="Q664" i="15"/>
  <c r="R664" i="15"/>
  <c r="Q359" i="15"/>
  <c r="R359" i="15"/>
  <c r="Q326" i="15"/>
  <c r="R326" i="15"/>
  <c r="Q742" i="15"/>
  <c r="R742" i="15"/>
  <c r="Q246" i="15"/>
  <c r="R246" i="15"/>
  <c r="Q39" i="15"/>
  <c r="R39" i="15"/>
  <c r="Q450" i="15"/>
  <c r="R450" i="15"/>
  <c r="Q733" i="15"/>
  <c r="R733" i="15"/>
  <c r="Q431" i="15"/>
  <c r="R431" i="15"/>
  <c r="Q535" i="15"/>
  <c r="R535" i="15"/>
  <c r="Q458" i="15"/>
  <c r="R458" i="15"/>
  <c r="Q171" i="15"/>
  <c r="R171" i="15"/>
  <c r="Q411" i="15"/>
  <c r="R411" i="15"/>
  <c r="Q840" i="15"/>
  <c r="R840" i="15"/>
  <c r="Q833" i="15"/>
  <c r="R833" i="15"/>
  <c r="Q507" i="15"/>
  <c r="R507" i="15"/>
  <c r="Q263" i="15"/>
  <c r="R263" i="15"/>
  <c r="Q417" i="15"/>
  <c r="R417" i="15"/>
  <c r="Q568" i="15"/>
  <c r="R568" i="15"/>
  <c r="Q691" i="15"/>
  <c r="R691" i="15"/>
  <c r="Q785" i="15"/>
  <c r="R785" i="15"/>
  <c r="Q335" i="15"/>
  <c r="R335" i="15"/>
  <c r="Q786" i="15"/>
  <c r="R786" i="15"/>
  <c r="Q534" i="15"/>
  <c r="R534" i="15"/>
  <c r="Q115" i="15"/>
  <c r="R115" i="15"/>
  <c r="Q250" i="15"/>
  <c r="R250" i="15"/>
  <c r="Q64" i="15"/>
  <c r="R64" i="15"/>
  <c r="Q344" i="15"/>
  <c r="R344" i="15"/>
  <c r="Q48" i="15"/>
  <c r="R48" i="15"/>
  <c r="Q672" i="15"/>
  <c r="R672" i="15"/>
  <c r="Q405" i="15"/>
  <c r="R405" i="15"/>
  <c r="Q180" i="15"/>
  <c r="R180" i="15"/>
  <c r="Q706" i="15"/>
  <c r="R706" i="15"/>
  <c r="Q190" i="15"/>
  <c r="R190" i="15"/>
  <c r="Q231" i="15"/>
  <c r="R231" i="15"/>
  <c r="Q249" i="15"/>
  <c r="R249" i="15"/>
  <c r="Q95" i="15"/>
  <c r="R95" i="15"/>
  <c r="Q68" i="15"/>
  <c r="R68" i="15"/>
  <c r="Q515" i="15"/>
  <c r="R515" i="15"/>
  <c r="Q201" i="15"/>
  <c r="R201" i="15"/>
  <c r="Q483" i="15"/>
  <c r="R483" i="15"/>
  <c r="Q684" i="15"/>
  <c r="R684" i="15"/>
  <c r="Q780" i="15"/>
  <c r="R780" i="15"/>
  <c r="Q345" i="15"/>
  <c r="R345" i="15"/>
  <c r="Q569" i="15"/>
  <c r="R569" i="15"/>
  <c r="Q91" i="15"/>
  <c r="R91" i="15"/>
  <c r="Q843" i="15"/>
  <c r="R843" i="15"/>
  <c r="Q346" i="15"/>
  <c r="R346" i="15"/>
  <c r="Q296" i="15"/>
  <c r="R296" i="15"/>
  <c r="Q489" i="15"/>
  <c r="R489" i="15"/>
  <c r="Q129" i="15"/>
  <c r="R129" i="15"/>
  <c r="Q120" i="15"/>
  <c r="R120" i="15"/>
  <c r="Q809" i="15"/>
  <c r="R809" i="15"/>
  <c r="Q280" i="15"/>
  <c r="R280" i="15"/>
  <c r="Q848" i="15"/>
  <c r="R848" i="15"/>
  <c r="Q524" i="15"/>
  <c r="R524" i="15"/>
  <c r="Q732" i="15"/>
  <c r="R732" i="15"/>
  <c r="Q238" i="15"/>
  <c r="R238" i="15"/>
  <c r="Q587" i="15"/>
  <c r="R587" i="15"/>
  <c r="Q756" i="15"/>
  <c r="R756" i="15"/>
  <c r="Q281" i="15"/>
  <c r="R281" i="15"/>
  <c r="Q578" i="15"/>
  <c r="R578" i="15"/>
  <c r="Q486" i="15"/>
  <c r="R486" i="15"/>
  <c r="Q645" i="15"/>
  <c r="R645" i="15"/>
  <c r="Q156" i="15"/>
  <c r="R156" i="15"/>
  <c r="Q390" i="15"/>
  <c r="R390" i="15"/>
  <c r="Q367" i="15"/>
  <c r="R367" i="15"/>
  <c r="Q222" i="15"/>
  <c r="R222" i="15"/>
  <c r="Q781" i="15"/>
  <c r="R781" i="15"/>
  <c r="Q695" i="15"/>
  <c r="R695" i="15"/>
  <c r="Q635" i="15"/>
  <c r="R635" i="15"/>
  <c r="Q35" i="15"/>
  <c r="R35" i="15"/>
  <c r="Q532" i="15"/>
  <c r="R532" i="15"/>
  <c r="Q662" i="15"/>
  <c r="R662" i="15"/>
  <c r="Q267" i="15"/>
  <c r="R267" i="15"/>
  <c r="Q247" i="15"/>
  <c r="R247" i="15"/>
  <c r="Q331" i="15"/>
  <c r="R331" i="15"/>
  <c r="Q682" i="15"/>
  <c r="R682" i="15"/>
  <c r="Q287" i="15"/>
  <c r="R287" i="15"/>
  <c r="Q677" i="15"/>
  <c r="R677" i="15"/>
  <c r="Q36" i="15"/>
  <c r="R36" i="15"/>
  <c r="Q490" i="15"/>
  <c r="R490" i="15"/>
  <c r="Q530" i="15"/>
  <c r="R530" i="15"/>
  <c r="Q370" i="15"/>
  <c r="R370" i="15"/>
  <c r="Q388" i="15"/>
  <c r="R388" i="15"/>
  <c r="Q368" i="15"/>
  <c r="R368" i="15"/>
  <c r="Q137" i="15"/>
  <c r="R137" i="15"/>
  <c r="Q548" i="15"/>
  <c r="R548" i="15"/>
  <c r="Q730" i="15"/>
  <c r="R730" i="15"/>
  <c r="Q628" i="15"/>
  <c r="R628" i="15"/>
  <c r="Q353" i="15"/>
  <c r="R353" i="15"/>
  <c r="Q516" i="15"/>
  <c r="R516" i="15"/>
  <c r="Q653" i="15"/>
  <c r="R653" i="15"/>
  <c r="Q168" i="15"/>
  <c r="R168" i="15"/>
  <c r="Q434" i="15"/>
  <c r="R434" i="15"/>
  <c r="Q237" i="15"/>
  <c r="R237" i="15"/>
  <c r="Q125" i="15"/>
  <c r="R125" i="15"/>
  <c r="Q673" i="15"/>
  <c r="R673" i="15"/>
  <c r="Q438" i="15"/>
  <c r="R438" i="15"/>
  <c r="Q845" i="15"/>
  <c r="R845" i="15"/>
  <c r="Q614" i="15"/>
  <c r="R614" i="15"/>
  <c r="Q220" i="15"/>
  <c r="R220" i="15"/>
  <c r="Q69" i="15"/>
  <c r="R69" i="15"/>
  <c r="Q567" i="15"/>
  <c r="R567" i="15"/>
  <c r="Q369" i="15"/>
  <c r="R369" i="15"/>
  <c r="Q744" i="15"/>
  <c r="R744" i="15"/>
  <c r="Q463" i="15"/>
  <c r="R463" i="15"/>
  <c r="Q400" i="15"/>
  <c r="R400" i="15"/>
  <c r="Q170" i="15"/>
  <c r="R170" i="15"/>
  <c r="Q308" i="15"/>
  <c r="R308" i="15"/>
  <c r="Q800" i="15"/>
  <c r="R800" i="15"/>
  <c r="Q740" i="15"/>
  <c r="R740" i="15"/>
  <c r="Q525" i="15"/>
  <c r="R525" i="15"/>
  <c r="Q152" i="15"/>
  <c r="R152" i="15"/>
  <c r="Q16" i="15"/>
  <c r="R16" i="15"/>
  <c r="Q418" i="15"/>
  <c r="R418" i="15"/>
  <c r="Q762" i="15"/>
  <c r="R762" i="15"/>
  <c r="Q754" i="15"/>
  <c r="R754" i="15"/>
  <c r="Q500" i="15"/>
  <c r="R500" i="15"/>
  <c r="Q98" i="15"/>
  <c r="R98" i="15"/>
  <c r="Q160" i="15"/>
  <c r="R160" i="15"/>
  <c r="Q701" i="15"/>
  <c r="R701" i="15"/>
  <c r="Q221" i="15"/>
  <c r="R221" i="15"/>
  <c r="Q454" i="15"/>
  <c r="R454" i="15"/>
  <c r="Q408" i="15"/>
  <c r="R408" i="15"/>
  <c r="Q540" i="15"/>
  <c r="R540" i="15"/>
  <c r="Q469" i="15"/>
  <c r="R469" i="15"/>
  <c r="Q319" i="15"/>
  <c r="R319" i="15"/>
  <c r="Q761" i="15"/>
  <c r="R761" i="15"/>
  <c r="Q153" i="15"/>
  <c r="R153" i="15"/>
  <c r="Q340" i="15"/>
  <c r="R340" i="15"/>
  <c r="Q609" i="15"/>
  <c r="R609" i="15"/>
  <c r="Q264" i="15"/>
  <c r="R264" i="15"/>
  <c r="Q743" i="15"/>
  <c r="R743" i="15"/>
  <c r="Q542" i="15"/>
  <c r="R542" i="15"/>
  <c r="Q409" i="15"/>
  <c r="R409" i="15"/>
  <c r="Q202" i="15"/>
  <c r="R202" i="15"/>
  <c r="Q99" i="15"/>
  <c r="R99" i="15"/>
  <c r="Q47" i="15"/>
  <c r="R47" i="15"/>
  <c r="Q588" i="15"/>
  <c r="R588" i="15"/>
  <c r="Q697" i="15"/>
  <c r="R697" i="15"/>
  <c r="Q752" i="15"/>
  <c r="R752" i="15"/>
  <c r="Q27" i="15"/>
  <c r="R27" i="15"/>
  <c r="Q70" i="15"/>
  <c r="R70" i="15"/>
  <c r="Q629" i="15"/>
  <c r="R629" i="15"/>
  <c r="Q375" i="15"/>
  <c r="R375" i="15"/>
  <c r="Q138" i="15"/>
  <c r="R138" i="15"/>
  <c r="Q617" i="15"/>
  <c r="R617" i="15"/>
  <c r="Q323" i="15"/>
  <c r="R323" i="15"/>
  <c r="Q71" i="15"/>
  <c r="R71" i="15"/>
  <c r="Q332" i="15"/>
  <c r="R332" i="15"/>
  <c r="Q215" i="15"/>
  <c r="R215" i="15"/>
  <c r="Q265" i="15"/>
  <c r="R265" i="15"/>
  <c r="Q364" i="15"/>
  <c r="R364" i="15"/>
  <c r="Q314" i="15"/>
  <c r="R314" i="15"/>
  <c r="Q696" i="15"/>
  <c r="R696" i="15"/>
  <c r="Q425" i="15"/>
  <c r="R425" i="15"/>
  <c r="Q268" i="15"/>
  <c r="R268" i="15"/>
  <c r="Q596" i="15"/>
  <c r="R596" i="15"/>
  <c r="Q354" i="15"/>
  <c r="R354" i="15"/>
  <c r="Q749" i="15"/>
  <c r="R749" i="15"/>
  <c r="Q827" i="15"/>
  <c r="R827" i="15"/>
  <c r="Q103" i="15"/>
  <c r="R103" i="15"/>
  <c r="Q96" i="15"/>
  <c r="R96" i="15"/>
  <c r="Q54" i="15"/>
  <c r="R54" i="15"/>
  <c r="Q128" i="15"/>
  <c r="R128" i="15"/>
  <c r="Q825" i="15"/>
  <c r="R825" i="15"/>
  <c r="Q669" i="15"/>
  <c r="R669" i="15"/>
  <c r="Q106" i="15"/>
  <c r="R106" i="15"/>
  <c r="Q232" i="15"/>
  <c r="R232" i="15"/>
  <c r="Q113" i="15"/>
  <c r="R113" i="15"/>
  <c r="Q172" i="15"/>
  <c r="R172" i="15"/>
  <c r="Q395" i="15"/>
  <c r="R395" i="15"/>
  <c r="Q519" i="15"/>
  <c r="R519" i="15"/>
  <c r="Q209" i="15"/>
  <c r="R209" i="15"/>
  <c r="Q58" i="15"/>
  <c r="R58" i="15"/>
  <c r="Q154" i="15"/>
  <c r="R154" i="15"/>
  <c r="Q748" i="15"/>
  <c r="R748" i="15"/>
  <c r="Q107" i="15"/>
  <c r="R107" i="15"/>
  <c r="Q504" i="15"/>
  <c r="R504" i="15"/>
  <c r="Q205" i="15"/>
  <c r="R205" i="15"/>
  <c r="Q766" i="15"/>
  <c r="R766" i="15"/>
  <c r="Q556" i="15"/>
  <c r="R556" i="15"/>
  <c r="Q508" i="15"/>
  <c r="R508" i="15"/>
  <c r="Q810" i="15"/>
  <c r="R810" i="15"/>
  <c r="Q517" i="15"/>
  <c r="R517" i="15"/>
  <c r="Q811" i="15"/>
  <c r="R811" i="15"/>
  <c r="Q495" i="15"/>
  <c r="R495" i="15"/>
  <c r="Q506" i="15"/>
  <c r="R506" i="15"/>
  <c r="Q444" i="15"/>
  <c r="R444" i="15"/>
  <c r="Q383" i="15"/>
  <c r="R383" i="15"/>
  <c r="Q778" i="15"/>
  <c r="R778" i="15"/>
  <c r="Q288" i="15"/>
  <c r="R288" i="15"/>
  <c r="Q61" i="15"/>
  <c r="R61" i="15"/>
  <c r="Q813" i="15"/>
  <c r="R813" i="15"/>
  <c r="Q412" i="15"/>
  <c r="R412" i="15"/>
  <c r="Q475" i="15"/>
  <c r="R475" i="15"/>
  <c r="Q623" i="15"/>
  <c r="R623" i="15"/>
  <c r="Q100" i="15"/>
  <c r="R100" i="15"/>
  <c r="Q300" i="15"/>
  <c r="R300" i="15"/>
  <c r="Q327" i="15"/>
  <c r="R327" i="15"/>
  <c r="Q252" i="15"/>
  <c r="R252" i="15"/>
  <c r="Q133" i="15"/>
  <c r="R133" i="15"/>
  <c r="Q573" i="15"/>
  <c r="R573" i="15"/>
  <c r="Q270" i="15"/>
  <c r="R270" i="15"/>
  <c r="Q671" i="15"/>
  <c r="R671" i="15"/>
  <c r="Q755" i="15"/>
  <c r="R755" i="15"/>
  <c r="Q6" i="15"/>
  <c r="R6" i="15"/>
  <c r="Q242" i="15"/>
  <c r="R242" i="15"/>
  <c r="Q74" i="15"/>
  <c r="R74" i="15"/>
  <c r="Q751" i="15"/>
  <c r="R751" i="15"/>
  <c r="Q496" i="15"/>
  <c r="R496" i="15"/>
  <c r="Q241" i="15"/>
  <c r="R241" i="15"/>
  <c r="Q536" i="15"/>
  <c r="R536" i="15"/>
  <c r="Q132" i="15"/>
  <c r="R132" i="15"/>
  <c r="Q639" i="15"/>
  <c r="R639" i="15"/>
  <c r="Q282" i="15"/>
  <c r="R282" i="15"/>
  <c r="Q185" i="15"/>
  <c r="R185" i="15"/>
  <c r="Q20" i="15"/>
  <c r="R20" i="15"/>
  <c r="Q210" i="15"/>
  <c r="R210" i="15"/>
  <c r="Q60" i="15"/>
  <c r="R60" i="15"/>
  <c r="Q391" i="15"/>
  <c r="R391" i="15"/>
  <c r="Q693" i="15"/>
  <c r="R693" i="15"/>
  <c r="Q81" i="15"/>
  <c r="R81" i="15"/>
  <c r="Q665" i="15"/>
  <c r="R665" i="15"/>
  <c r="Q828" i="15"/>
  <c r="R828" i="15"/>
  <c r="Q328" i="15"/>
  <c r="R328" i="15"/>
  <c r="Q801" i="15"/>
  <c r="R801" i="15"/>
  <c r="Q851" i="15"/>
  <c r="R851" i="15"/>
  <c r="Q750" i="15"/>
  <c r="R750" i="15"/>
  <c r="Q211" i="15"/>
  <c r="R211" i="15"/>
  <c r="Q465" i="15"/>
  <c r="R465" i="15"/>
  <c r="Q597" i="15"/>
  <c r="R597" i="15"/>
  <c r="Q709" i="15"/>
  <c r="R709" i="15"/>
  <c r="Q413" i="15"/>
  <c r="R413" i="15"/>
  <c r="Q527" i="15"/>
  <c r="R527" i="15"/>
  <c r="Q41" i="15"/>
  <c r="R41" i="15"/>
  <c r="Q572" i="15"/>
  <c r="R572" i="15"/>
  <c r="Q618" i="15"/>
  <c r="R618" i="15"/>
  <c r="Q140" i="15"/>
  <c r="R140" i="15"/>
  <c r="Q487" i="15"/>
  <c r="R487" i="15"/>
  <c r="Q476" i="15"/>
  <c r="R476" i="15"/>
  <c r="Q123" i="15"/>
  <c r="R123" i="15"/>
  <c r="Q611" i="15"/>
  <c r="R611" i="15"/>
  <c r="Q223" i="15"/>
  <c r="R223" i="15"/>
  <c r="Q116" i="15"/>
  <c r="R116" i="15"/>
  <c r="Q432" i="15"/>
  <c r="R432" i="15"/>
  <c r="Q12" i="15"/>
  <c r="R12" i="15"/>
  <c r="Q101" i="15"/>
  <c r="R101" i="15"/>
  <c r="Q139" i="15"/>
  <c r="R139" i="15"/>
  <c r="Q174" i="15"/>
  <c r="R174" i="15"/>
  <c r="Q198" i="15"/>
  <c r="R198" i="15"/>
  <c r="Q477" i="15"/>
  <c r="R477" i="15"/>
  <c r="Q73" i="15"/>
  <c r="R73" i="15"/>
  <c r="Q224" i="15"/>
  <c r="R224" i="15"/>
  <c r="Q23" i="15"/>
  <c r="R23" i="15"/>
  <c r="Q42" i="15"/>
  <c r="R42" i="15"/>
  <c r="Q147" i="15"/>
  <c r="R147" i="15"/>
  <c r="Q804" i="15"/>
  <c r="R804" i="15"/>
  <c r="Q721" i="15"/>
  <c r="R721" i="15"/>
  <c r="Q774" i="15"/>
  <c r="R774" i="15"/>
  <c r="Q657" i="15"/>
  <c r="R657" i="15"/>
  <c r="Q253" i="15"/>
  <c r="R253" i="15"/>
  <c r="Q382" i="15"/>
  <c r="R382" i="15"/>
  <c r="Q565" i="15"/>
  <c r="R565" i="15"/>
  <c r="Q802" i="15"/>
  <c r="R802" i="15"/>
  <c r="Q433" i="15"/>
  <c r="R433" i="15"/>
  <c r="Q724" i="15"/>
  <c r="R724" i="15"/>
  <c r="Q141" i="15"/>
  <c r="R141" i="15"/>
  <c r="Q56" i="15"/>
  <c r="R56" i="15"/>
  <c r="Q341" i="15"/>
  <c r="R341" i="15"/>
  <c r="Q148" i="15"/>
  <c r="R148" i="15"/>
  <c r="Q443" i="15"/>
  <c r="R443" i="15"/>
  <c r="Q142" i="15"/>
  <c r="R142" i="15"/>
  <c r="Q184" i="15"/>
  <c r="R184" i="15"/>
  <c r="Q598" i="15"/>
  <c r="R598" i="15"/>
  <c r="Q846" i="15"/>
  <c r="R846" i="15"/>
  <c r="Q688" i="15"/>
  <c r="R688" i="15"/>
  <c r="Q175" i="15"/>
  <c r="R175" i="15"/>
  <c r="Q612" i="15"/>
  <c r="R612" i="15"/>
  <c r="Q812" i="15"/>
  <c r="R812" i="15"/>
  <c r="Q269" i="15"/>
  <c r="R269" i="15"/>
  <c r="Q787" i="15"/>
  <c r="R787" i="15"/>
  <c r="Q632" i="15"/>
  <c r="R632" i="15"/>
  <c r="Q82" i="15"/>
  <c r="R82" i="15"/>
  <c r="Q192" i="15"/>
  <c r="R192" i="15"/>
  <c r="Q796" i="15"/>
  <c r="R796" i="15"/>
  <c r="Q57" i="15"/>
  <c r="R57" i="15"/>
  <c r="Q254" i="15"/>
  <c r="R254" i="15"/>
  <c r="Q823" i="15"/>
  <c r="R823" i="15"/>
  <c r="Q403" i="15"/>
  <c r="R403" i="15"/>
  <c r="Q715" i="15"/>
  <c r="R715" i="15"/>
  <c r="Q173" i="15"/>
  <c r="R173" i="15"/>
  <c r="Q40" i="15"/>
  <c r="R40" i="15"/>
  <c r="Q15" i="15"/>
  <c r="R15" i="15"/>
  <c r="Q731" i="15"/>
  <c r="R731" i="15"/>
  <c r="Q402" i="15"/>
  <c r="R402" i="15"/>
  <c r="Q21" i="15"/>
  <c r="R21" i="15"/>
  <c r="Q2632" i="15"/>
  <c r="R2632" i="15"/>
  <c r="Q3010" i="15"/>
  <c r="R3010" i="15"/>
  <c r="Q2807" i="15"/>
  <c r="R2807" i="15"/>
  <c r="Q2808" i="15"/>
  <c r="R2808" i="15"/>
  <c r="Q3002" i="15"/>
  <c r="R3002" i="15"/>
  <c r="Q2633" i="15"/>
  <c r="R2633" i="15"/>
  <c r="Q3039" i="15"/>
  <c r="R3039" i="15"/>
  <c r="Q2634" i="15"/>
  <c r="R2634" i="15"/>
  <c r="Q2635" i="15"/>
  <c r="R2635" i="15"/>
  <c r="Q2940" i="15"/>
  <c r="R2940" i="15"/>
  <c r="Q3032" i="15"/>
  <c r="R3032" i="15"/>
  <c r="Q2941" i="15"/>
  <c r="R2941" i="15"/>
  <c r="Q2636" i="15"/>
  <c r="R2636" i="15"/>
  <c r="Q2637" i="15"/>
  <c r="R2637" i="15"/>
  <c r="Q3050" i="15"/>
  <c r="R3050" i="15"/>
  <c r="Q2809" i="15"/>
  <c r="R2809" i="15"/>
  <c r="Q2810" i="15"/>
  <c r="R2810" i="15"/>
  <c r="Q2811" i="15"/>
  <c r="R2811" i="15"/>
  <c r="Q2812" i="15"/>
  <c r="R2812" i="15"/>
  <c r="Q3070" i="15"/>
  <c r="R3070" i="15"/>
  <c r="Q3076" i="15"/>
  <c r="R3076" i="15"/>
  <c r="Q2638" i="15"/>
  <c r="R2638" i="15"/>
  <c r="Q2639" i="15"/>
  <c r="R2639" i="15"/>
  <c r="Q2640" i="15"/>
  <c r="R2640" i="15"/>
  <c r="Q2641" i="15"/>
  <c r="R2641" i="15"/>
  <c r="Q2813" i="15"/>
  <c r="R2813" i="15"/>
  <c r="Q2814" i="15"/>
  <c r="R2814" i="15"/>
  <c r="Q2815" i="15"/>
  <c r="R2815" i="15"/>
  <c r="Q2642" i="15"/>
  <c r="R2642" i="15"/>
  <c r="Q2643" i="15"/>
  <c r="R2643" i="15"/>
  <c r="Q2816" i="15"/>
  <c r="R2816" i="15"/>
  <c r="Q3044" i="15"/>
  <c r="R3044" i="15"/>
  <c r="Q2942" i="15"/>
  <c r="R2942" i="15"/>
  <c r="Q2943" i="15"/>
  <c r="R2943" i="15"/>
  <c r="Q3060" i="15"/>
  <c r="R3060" i="15"/>
  <c r="Q2817" i="15"/>
  <c r="R2817" i="15"/>
  <c r="Q2818" i="15"/>
  <c r="R2818" i="15"/>
  <c r="Q2819" i="15"/>
  <c r="R2819" i="15"/>
  <c r="Q2644" i="15"/>
  <c r="R2644" i="15"/>
  <c r="Q3071" i="15"/>
  <c r="R3071" i="15"/>
  <c r="Q2820" i="15"/>
  <c r="R2820" i="15"/>
  <c r="Q3054" i="15"/>
  <c r="R3054" i="15"/>
  <c r="Q3045" i="15"/>
  <c r="R3045" i="15"/>
  <c r="Q2944" i="15"/>
  <c r="R2944" i="15"/>
  <c r="Q2645" i="15"/>
  <c r="R2645" i="15"/>
  <c r="Q2945" i="15"/>
  <c r="R2945" i="15"/>
  <c r="Q2989" i="15"/>
  <c r="R2989" i="15"/>
  <c r="Q3055" i="15"/>
  <c r="R3055" i="15"/>
  <c r="Q3072" i="15"/>
  <c r="R3072" i="15"/>
  <c r="Q2646" i="15"/>
  <c r="R2646" i="15"/>
  <c r="Q3046" i="15"/>
  <c r="R3046" i="15"/>
  <c r="Q2647" i="15"/>
  <c r="R2647" i="15"/>
  <c r="Q2648" i="15"/>
  <c r="R2648" i="15"/>
  <c r="Q2821" i="15"/>
  <c r="R2821" i="15"/>
  <c r="Q2822" i="15"/>
  <c r="R2822" i="15"/>
  <c r="Q2823" i="15"/>
  <c r="R2823" i="15"/>
  <c r="Q2946" i="15"/>
  <c r="R2946" i="15"/>
  <c r="Q2947" i="15"/>
  <c r="R2947" i="15"/>
  <c r="Q2824" i="15"/>
  <c r="R2824" i="15"/>
  <c r="Q2649" i="15"/>
  <c r="R2649" i="15"/>
  <c r="Q2650" i="15"/>
  <c r="R2650" i="15"/>
  <c r="Q2651" i="15"/>
  <c r="R2651" i="15"/>
  <c r="Q2652" i="15"/>
  <c r="R2652" i="15"/>
  <c r="Q2825" i="15"/>
  <c r="R2825" i="15"/>
  <c r="Q3033" i="15"/>
  <c r="R3033" i="15"/>
  <c r="Q2653" i="15"/>
  <c r="R2653" i="15"/>
  <c r="Q3016" i="15"/>
  <c r="R3016" i="15"/>
  <c r="Q2654" i="15"/>
  <c r="R2654" i="15"/>
  <c r="Q2655" i="15"/>
  <c r="R2655" i="15"/>
  <c r="Q2656" i="15"/>
  <c r="R2656" i="15"/>
  <c r="Q2826" i="15"/>
  <c r="R2826" i="15"/>
  <c r="Q2657" i="15"/>
  <c r="R2657" i="15"/>
  <c r="Q2827" i="15"/>
  <c r="R2827" i="15"/>
  <c r="Q2828" i="15"/>
  <c r="R2828" i="15"/>
  <c r="Q2990" i="15"/>
  <c r="R2990" i="15"/>
  <c r="Q2658" i="15"/>
  <c r="R2658" i="15"/>
  <c r="Q3061" i="15"/>
  <c r="R3061" i="15"/>
  <c r="Q2659" i="15"/>
  <c r="R2659" i="15"/>
  <c r="Q2660" i="15"/>
  <c r="R2660" i="15"/>
  <c r="Q2661" i="15"/>
  <c r="R2661" i="15"/>
  <c r="Q2829" i="15"/>
  <c r="R2829" i="15"/>
  <c r="Q2830" i="15"/>
  <c r="R2830" i="15"/>
  <c r="Q2831" i="15"/>
  <c r="R2831" i="15"/>
  <c r="Q2832" i="15"/>
  <c r="R2832" i="15"/>
  <c r="Q2662" i="15"/>
  <c r="R2662" i="15"/>
  <c r="Q2948" i="15"/>
  <c r="R2948" i="15"/>
  <c r="Q2663" i="15"/>
  <c r="R2663" i="15"/>
  <c r="Q2833" i="15"/>
  <c r="R2833" i="15"/>
  <c r="Q2834" i="15"/>
  <c r="R2834" i="15"/>
  <c r="Q2664" i="15"/>
  <c r="R2664" i="15"/>
  <c r="Q2835" i="15"/>
  <c r="R2835" i="15"/>
  <c r="Q2665" i="15"/>
  <c r="R2665" i="15"/>
  <c r="Q2666" i="15"/>
  <c r="R2666" i="15"/>
  <c r="Q2836" i="15"/>
  <c r="R2836" i="15"/>
  <c r="Q3023" i="15"/>
  <c r="R3023" i="15"/>
  <c r="Q2667" i="15"/>
  <c r="R2667" i="15"/>
  <c r="Q2668" i="15"/>
  <c r="R2668" i="15"/>
  <c r="Q2837" i="15"/>
  <c r="R2837" i="15"/>
  <c r="Q2949" i="15"/>
  <c r="R2949" i="15"/>
  <c r="Q2669" i="15"/>
  <c r="R2669" i="15"/>
  <c r="Q2838" i="15"/>
  <c r="R2838" i="15"/>
  <c r="Q2670" i="15"/>
  <c r="R2670" i="15"/>
  <c r="Q2839" i="15"/>
  <c r="R2839" i="15"/>
  <c r="Q2671" i="15"/>
  <c r="R2671" i="15"/>
  <c r="Q2840" i="15"/>
  <c r="R2840" i="15"/>
  <c r="Q2672" i="15"/>
  <c r="R2672" i="15"/>
  <c r="Q2841" i="15"/>
  <c r="R2841" i="15"/>
  <c r="Q2673" i="15"/>
  <c r="R2673" i="15"/>
  <c r="Q2950" i="15"/>
  <c r="R2950" i="15"/>
  <c r="Q2951" i="15"/>
  <c r="R2951" i="15"/>
  <c r="Q2991" i="15"/>
  <c r="R2991" i="15"/>
  <c r="Q2992" i="15"/>
  <c r="R2992" i="15"/>
  <c r="Q2674" i="15"/>
  <c r="R2674" i="15"/>
  <c r="Q2842" i="15"/>
  <c r="R2842" i="15"/>
  <c r="Q2843" i="15"/>
  <c r="R2843" i="15"/>
  <c r="Q3003" i="15"/>
  <c r="R3003" i="15"/>
  <c r="Q2844" i="15"/>
  <c r="R2844" i="15"/>
  <c r="Q2952" i="15"/>
  <c r="R2952" i="15"/>
  <c r="Q2993" i="15"/>
  <c r="R2993" i="15"/>
  <c r="Q2675" i="15"/>
  <c r="R2675" i="15"/>
  <c r="Q2676" i="15"/>
  <c r="R2676" i="15"/>
  <c r="Q2677" i="15"/>
  <c r="R2677" i="15"/>
  <c r="Q2678" i="15"/>
  <c r="R2678" i="15"/>
  <c r="Q2679" i="15"/>
  <c r="R2679" i="15"/>
  <c r="Q3065" i="15"/>
  <c r="R3065" i="15"/>
  <c r="Q2680" i="15"/>
  <c r="R2680" i="15"/>
  <c r="Q2681" i="15"/>
  <c r="R2681" i="15"/>
  <c r="Q2682" i="15"/>
  <c r="R2682" i="15"/>
  <c r="Q2845" i="15"/>
  <c r="R2845" i="15"/>
  <c r="Q2683" i="15"/>
  <c r="R2683" i="15"/>
  <c r="Q2846" i="15"/>
  <c r="R2846" i="15"/>
  <c r="Q2684" i="15"/>
  <c r="R2684" i="15"/>
  <c r="Q2685" i="15"/>
  <c r="R2685" i="15"/>
  <c r="Q2847" i="15"/>
  <c r="R2847" i="15"/>
  <c r="Q2953" i="15"/>
  <c r="R2953" i="15"/>
  <c r="Q3017" i="15"/>
  <c r="R3017" i="15"/>
  <c r="Q2686" i="15"/>
  <c r="R2686" i="15"/>
  <c r="Q2687" i="15"/>
  <c r="R2687" i="15"/>
  <c r="Q2688" i="15"/>
  <c r="R2688" i="15"/>
  <c r="Q2689" i="15"/>
  <c r="R2689" i="15"/>
  <c r="Q3062" i="15"/>
  <c r="R3062" i="15"/>
  <c r="Q2848" i="15"/>
  <c r="R2848" i="15"/>
  <c r="Q3024" i="15"/>
  <c r="R3024" i="15"/>
  <c r="Q2849" i="15"/>
  <c r="R2849" i="15"/>
  <c r="Q2850" i="15"/>
  <c r="R2850" i="15"/>
  <c r="Q2851" i="15"/>
  <c r="R2851" i="15"/>
  <c r="Q3018" i="15"/>
  <c r="R3018" i="15"/>
  <c r="Q3034" i="15"/>
  <c r="R3034" i="15"/>
  <c r="Q2954" i="15"/>
  <c r="R2954" i="15"/>
  <c r="Q2955" i="15"/>
  <c r="R2955" i="15"/>
  <c r="Q2852" i="15"/>
  <c r="R2852" i="15"/>
  <c r="Q3019" i="15"/>
  <c r="R3019" i="15"/>
  <c r="Q2853" i="15"/>
  <c r="R2853" i="15"/>
  <c r="Q2690" i="15"/>
  <c r="R2690" i="15"/>
  <c r="Q3035" i="15"/>
  <c r="R3035" i="15"/>
  <c r="Q2854" i="15"/>
  <c r="R2854" i="15"/>
  <c r="Q2855" i="15"/>
  <c r="R2855" i="15"/>
  <c r="Q2856" i="15"/>
  <c r="R2856" i="15"/>
  <c r="Q2691" i="15"/>
  <c r="R2691" i="15"/>
  <c r="Q2692" i="15"/>
  <c r="R2692" i="15"/>
  <c r="Q2857" i="15"/>
  <c r="R2857" i="15"/>
  <c r="Q2693" i="15"/>
  <c r="R2693" i="15"/>
  <c r="Q3066" i="15"/>
  <c r="R3066" i="15"/>
  <c r="Q2858" i="15"/>
  <c r="R2858" i="15"/>
  <c r="Q2859" i="15"/>
  <c r="R2859" i="15"/>
  <c r="Q2860" i="15"/>
  <c r="R2860" i="15"/>
  <c r="Q2861" i="15"/>
  <c r="R2861" i="15"/>
  <c r="Q3004" i="15"/>
  <c r="R3004" i="15"/>
  <c r="Q3047" i="15"/>
  <c r="R3047" i="15"/>
  <c r="Q2694" i="15"/>
  <c r="R2694" i="15"/>
  <c r="Q2994" i="15"/>
  <c r="R2994" i="15"/>
  <c r="Q2695" i="15"/>
  <c r="R2695" i="15"/>
  <c r="Q2696" i="15"/>
  <c r="R2696" i="15"/>
  <c r="Q2862" i="15"/>
  <c r="R2862" i="15"/>
  <c r="Q2863" i="15"/>
  <c r="R2863" i="15"/>
  <c r="Q2864" i="15"/>
  <c r="R2864" i="15"/>
  <c r="Q2697" i="15"/>
  <c r="R2697" i="15"/>
  <c r="Q2698" i="15"/>
  <c r="R2698" i="15"/>
  <c r="Q2865" i="15"/>
  <c r="R2865" i="15"/>
  <c r="Q3063" i="15"/>
  <c r="R3063" i="15"/>
  <c r="Q2866" i="15"/>
  <c r="R2866" i="15"/>
  <c r="Q2699" i="15"/>
  <c r="R2699" i="15"/>
  <c r="Q2700" i="15"/>
  <c r="R2700" i="15"/>
  <c r="Q2701" i="15"/>
  <c r="R2701" i="15"/>
  <c r="Q2702" i="15"/>
  <c r="R2702" i="15"/>
  <c r="Q2867" i="15"/>
  <c r="R2867" i="15"/>
  <c r="Q2956" i="15"/>
  <c r="R2956" i="15"/>
  <c r="Q2957" i="15"/>
  <c r="R2957" i="15"/>
  <c r="Q2958" i="15"/>
  <c r="R2958" i="15"/>
  <c r="Q2959" i="15"/>
  <c r="R2959" i="15"/>
  <c r="Q2703" i="15"/>
  <c r="R2703" i="15"/>
  <c r="Q2868" i="15"/>
  <c r="R2868" i="15"/>
  <c r="Q2704" i="15"/>
  <c r="R2704" i="15"/>
  <c r="Q2705" i="15"/>
  <c r="R2705" i="15"/>
  <c r="Q2706" i="15"/>
  <c r="R2706" i="15"/>
  <c r="Q2869" i="15"/>
  <c r="R2869" i="15"/>
  <c r="Q2707" i="15"/>
  <c r="R2707" i="15"/>
  <c r="Q2870" i="15"/>
  <c r="R2870" i="15"/>
  <c r="Q2960" i="15"/>
  <c r="R2960" i="15"/>
  <c r="Q2961" i="15"/>
  <c r="R2961" i="15"/>
  <c r="Q2871" i="15"/>
  <c r="R2871" i="15"/>
  <c r="Q2708" i="15"/>
  <c r="R2708" i="15"/>
  <c r="Q3051" i="15"/>
  <c r="R3051" i="15"/>
  <c r="Q2872" i="15"/>
  <c r="R2872" i="15"/>
  <c r="Q3067" i="15"/>
  <c r="R3067" i="15"/>
  <c r="Q3068" i="15"/>
  <c r="R3068" i="15"/>
  <c r="Q2709" i="15"/>
  <c r="R2709" i="15"/>
  <c r="Q2873" i="15"/>
  <c r="R2873" i="15"/>
  <c r="Q2874" i="15"/>
  <c r="R2874" i="15"/>
  <c r="Q2962" i="15"/>
  <c r="R2962" i="15"/>
  <c r="Q3064" i="15"/>
  <c r="R3064" i="15"/>
  <c r="Q3036" i="15"/>
  <c r="R3036" i="15"/>
  <c r="Q2875" i="15"/>
  <c r="R2875" i="15"/>
  <c r="Q2710" i="15"/>
  <c r="R2710" i="15"/>
  <c r="Q2711" i="15"/>
  <c r="R2711" i="15"/>
  <c r="Q2876" i="15"/>
  <c r="R2876" i="15"/>
  <c r="Q2877" i="15"/>
  <c r="R2877" i="15"/>
  <c r="Q2712" i="15"/>
  <c r="R2712" i="15"/>
  <c r="Q3005" i="15"/>
  <c r="R3005" i="15"/>
  <c r="Q2713" i="15"/>
  <c r="R2713" i="15"/>
  <c r="Q2963" i="15"/>
  <c r="R2963" i="15"/>
  <c r="Q2878" i="15"/>
  <c r="R2878" i="15"/>
  <c r="Q2714" i="15"/>
  <c r="R2714" i="15"/>
  <c r="Q2715" i="15"/>
  <c r="R2715" i="15"/>
  <c r="Q2716" i="15"/>
  <c r="R2716" i="15"/>
  <c r="Q3025" i="15"/>
  <c r="R3025" i="15"/>
  <c r="Q2879" i="15"/>
  <c r="R2879" i="15"/>
  <c r="Q2880" i="15"/>
  <c r="R2880" i="15"/>
  <c r="Q3011" i="15"/>
  <c r="R3011" i="15"/>
  <c r="Q2964" i="15"/>
  <c r="R2964" i="15"/>
  <c r="Q3040" i="15"/>
  <c r="R3040" i="15"/>
  <c r="Q2965" i="15"/>
  <c r="R2965" i="15"/>
  <c r="Q2717" i="15"/>
  <c r="R2717" i="15"/>
  <c r="Q2718" i="15"/>
  <c r="R2718" i="15"/>
  <c r="Q3075" i="15"/>
  <c r="R3075" i="15"/>
  <c r="Q3052" i="15"/>
  <c r="R3052" i="15"/>
  <c r="Q3006" i="15"/>
  <c r="R3006" i="15"/>
  <c r="Q2719" i="15"/>
  <c r="R2719" i="15"/>
  <c r="Q2995" i="15"/>
  <c r="R2995" i="15"/>
  <c r="Q2720" i="15"/>
  <c r="R2720" i="15"/>
  <c r="Q2966" i="15"/>
  <c r="R2966" i="15"/>
  <c r="Q2721" i="15"/>
  <c r="R2721" i="15"/>
  <c r="Q3026" i="15"/>
  <c r="R3026" i="15"/>
  <c r="Q2722" i="15"/>
  <c r="R2722" i="15"/>
  <c r="Q3073" i="15"/>
  <c r="R3073" i="15"/>
  <c r="Q2881" i="15"/>
  <c r="R2881" i="15"/>
  <c r="Q2723" i="15"/>
  <c r="R2723" i="15"/>
  <c r="Q2882" i="15"/>
  <c r="R2882" i="15"/>
  <c r="Q2883" i="15"/>
  <c r="R2883" i="15"/>
  <c r="Q2967" i="15"/>
  <c r="R2967" i="15"/>
  <c r="Q2724" i="15"/>
  <c r="R2724" i="15"/>
  <c r="Q2725" i="15"/>
  <c r="R2725" i="15"/>
  <c r="Q2726" i="15"/>
  <c r="R2726" i="15"/>
  <c r="Q2727" i="15"/>
  <c r="R2727" i="15"/>
  <c r="Q2728" i="15"/>
  <c r="R2728" i="15"/>
  <c r="Q2729" i="15"/>
  <c r="R2729" i="15"/>
  <c r="Q2884" i="15"/>
  <c r="R2884" i="15"/>
  <c r="Q2730" i="15"/>
  <c r="R2730" i="15"/>
  <c r="Q2731" i="15"/>
  <c r="R2731" i="15"/>
  <c r="Q2732" i="15"/>
  <c r="R2732" i="15"/>
  <c r="Q2733" i="15"/>
  <c r="R2733" i="15"/>
  <c r="Q2885" i="15"/>
  <c r="R2885" i="15"/>
  <c r="Q2734" i="15"/>
  <c r="R2734" i="15"/>
  <c r="Q2735" i="15"/>
  <c r="R2735" i="15"/>
  <c r="Q3027" i="15"/>
  <c r="R3027" i="15"/>
  <c r="Q2886" i="15"/>
  <c r="R2886" i="15"/>
  <c r="Q2887" i="15"/>
  <c r="R2887" i="15"/>
  <c r="Q2736" i="15"/>
  <c r="R2736" i="15"/>
  <c r="Q2737" i="15"/>
  <c r="R2737" i="15"/>
  <c r="Q2888" i="15"/>
  <c r="R2888" i="15"/>
  <c r="Q2968" i="15"/>
  <c r="R2968" i="15"/>
  <c r="Q3028" i="15"/>
  <c r="R3028" i="15"/>
  <c r="Q2738" i="15"/>
  <c r="R2738" i="15"/>
  <c r="Q2739" i="15"/>
  <c r="R2739" i="15"/>
  <c r="Q2740" i="15"/>
  <c r="R2740" i="15"/>
  <c r="Q2741" i="15"/>
  <c r="R2741" i="15"/>
  <c r="Q2889" i="15"/>
  <c r="R2889" i="15"/>
  <c r="Q2890" i="15"/>
  <c r="R2890" i="15"/>
  <c r="Q2742" i="15"/>
  <c r="R2742" i="15"/>
  <c r="Q3007" i="15"/>
  <c r="R3007" i="15"/>
  <c r="Q2743" i="15"/>
  <c r="R2743" i="15"/>
  <c r="Q2891" i="15"/>
  <c r="R2891" i="15"/>
  <c r="Q2744" i="15"/>
  <c r="R2744" i="15"/>
  <c r="Q2892" i="15"/>
  <c r="R2892" i="15"/>
  <c r="Q2893" i="15"/>
  <c r="R2893" i="15"/>
  <c r="Q3012" i="15"/>
  <c r="R3012" i="15"/>
  <c r="Q2745" i="15"/>
  <c r="R2745" i="15"/>
  <c r="Q2746" i="15"/>
  <c r="R2746" i="15"/>
  <c r="Q2894" i="15"/>
  <c r="R2894" i="15"/>
  <c r="Q2895" i="15"/>
  <c r="R2895" i="15"/>
  <c r="Q2896" i="15"/>
  <c r="R2896" i="15"/>
  <c r="Q2747" i="15"/>
  <c r="R2747" i="15"/>
  <c r="Q2969" i="15"/>
  <c r="R2969" i="15"/>
  <c r="Q2970" i="15"/>
  <c r="R2970" i="15"/>
  <c r="Q3013" i="15"/>
  <c r="R3013" i="15"/>
  <c r="Q3014" i="15"/>
  <c r="R3014" i="15"/>
  <c r="Q3041" i="15"/>
  <c r="R3041" i="15"/>
  <c r="Q2996" i="15"/>
  <c r="R2996" i="15"/>
  <c r="Q2748" i="15"/>
  <c r="R2748" i="15"/>
  <c r="Q3029" i="15"/>
  <c r="R3029" i="15"/>
  <c r="Q2749" i="15"/>
  <c r="R2749" i="15"/>
  <c r="Q3020" i="15"/>
  <c r="R3020" i="15"/>
  <c r="Q2750" i="15"/>
  <c r="R2750" i="15"/>
  <c r="Q3008" i="15"/>
  <c r="R3008" i="15"/>
  <c r="Q2751" i="15"/>
  <c r="R2751" i="15"/>
  <c r="Q2897" i="15"/>
  <c r="R2897" i="15"/>
  <c r="Q2898" i="15"/>
  <c r="R2898" i="15"/>
  <c r="Q2752" i="15"/>
  <c r="R2752" i="15"/>
  <c r="Q2753" i="15"/>
  <c r="R2753" i="15"/>
  <c r="Q2754" i="15"/>
  <c r="R2754" i="15"/>
  <c r="Q2971" i="15"/>
  <c r="R2971" i="15"/>
  <c r="Q2755" i="15"/>
  <c r="R2755" i="15"/>
  <c r="Q2972" i="15"/>
  <c r="R2972" i="15"/>
  <c r="Q2756" i="15"/>
  <c r="R2756" i="15"/>
  <c r="Q2757" i="15"/>
  <c r="R2757" i="15"/>
  <c r="Q2899" i="15"/>
  <c r="R2899" i="15"/>
  <c r="Q3056" i="15"/>
  <c r="R3056" i="15"/>
  <c r="Q2900" i="15"/>
  <c r="R2900" i="15"/>
  <c r="Q2758" i="15"/>
  <c r="R2758" i="15"/>
  <c r="Q2973" i="15"/>
  <c r="R2973" i="15"/>
  <c r="Q2901" i="15"/>
  <c r="R2901" i="15"/>
  <c r="Q2902" i="15"/>
  <c r="R2902" i="15"/>
  <c r="Q2974" i="15"/>
  <c r="R2974" i="15"/>
  <c r="Q2975" i="15"/>
  <c r="R2975" i="15"/>
  <c r="Q2759" i="15"/>
  <c r="R2759" i="15"/>
  <c r="Q2760" i="15"/>
  <c r="R2760" i="15"/>
  <c r="Q3053" i="15"/>
  <c r="R3053" i="15"/>
  <c r="Q2903" i="15"/>
  <c r="R2903" i="15"/>
  <c r="Q2761" i="15"/>
  <c r="R2761" i="15"/>
  <c r="Q2762" i="15"/>
  <c r="R2762" i="15"/>
  <c r="Q2904" i="15"/>
  <c r="R2904" i="15"/>
  <c r="Q2763" i="15"/>
  <c r="R2763" i="15"/>
  <c r="Q2764" i="15"/>
  <c r="R2764" i="15"/>
  <c r="Q2976" i="15"/>
  <c r="R2976" i="15"/>
  <c r="Q2765" i="15"/>
  <c r="R2765" i="15"/>
  <c r="Q2766" i="15"/>
  <c r="R2766" i="15"/>
  <c r="Q2767" i="15"/>
  <c r="R2767" i="15"/>
  <c r="Q2905" i="15"/>
  <c r="R2905" i="15"/>
  <c r="Q2768" i="15"/>
  <c r="R2768" i="15"/>
  <c r="Q2977" i="15"/>
  <c r="R2977" i="15"/>
  <c r="Q2978" i="15"/>
  <c r="R2978" i="15"/>
  <c r="Q2979" i="15"/>
  <c r="R2979" i="15"/>
  <c r="Q2980" i="15"/>
  <c r="R2980" i="15"/>
  <c r="Q2997" i="15"/>
  <c r="R2997" i="15"/>
  <c r="Q2769" i="15"/>
  <c r="R2769" i="15"/>
  <c r="Q3078" i="15"/>
  <c r="R3078" i="15"/>
  <c r="Q3015" i="15"/>
  <c r="R3015" i="15"/>
  <c r="Q2906" i="15"/>
  <c r="R2906" i="15"/>
  <c r="Q2907" i="15"/>
  <c r="R2907" i="15"/>
  <c r="Q2770" i="15"/>
  <c r="R2770" i="15"/>
  <c r="Q3021" i="15"/>
  <c r="R3021" i="15"/>
  <c r="Q2771" i="15"/>
  <c r="R2771" i="15"/>
  <c r="Q2772" i="15"/>
  <c r="R2772" i="15"/>
  <c r="Q2908" i="15"/>
  <c r="R2908" i="15"/>
  <c r="Q2909" i="15"/>
  <c r="R2909" i="15"/>
  <c r="Q3022" i="15"/>
  <c r="R3022" i="15"/>
  <c r="Q2773" i="15"/>
  <c r="R2773" i="15"/>
  <c r="Q2981" i="15"/>
  <c r="R2981" i="15"/>
  <c r="Q2982" i="15"/>
  <c r="R2982" i="15"/>
  <c r="Q2774" i="15"/>
  <c r="R2774" i="15"/>
  <c r="Q2775" i="15"/>
  <c r="R2775" i="15"/>
  <c r="Q2910" i="15"/>
  <c r="R2910" i="15"/>
  <c r="Q2911" i="15"/>
  <c r="R2911" i="15"/>
  <c r="Q2912" i="15"/>
  <c r="R2912" i="15"/>
  <c r="Q2776" i="15"/>
  <c r="R2776" i="15"/>
  <c r="Q3077" i="15"/>
  <c r="R3077" i="15"/>
  <c r="Q2777" i="15"/>
  <c r="R2777" i="15"/>
  <c r="Q2778" i="15"/>
  <c r="R2778" i="15"/>
  <c r="Q2779" i="15"/>
  <c r="R2779" i="15"/>
  <c r="Q2780" i="15"/>
  <c r="R2780" i="15"/>
  <c r="Q2913" i="15"/>
  <c r="R2913" i="15"/>
  <c r="Q2781" i="15"/>
  <c r="R2781" i="15"/>
  <c r="Q2914" i="15"/>
  <c r="R2914" i="15"/>
  <c r="Q2782" i="15"/>
  <c r="R2782" i="15"/>
  <c r="Q2915" i="15"/>
  <c r="R2915" i="15"/>
  <c r="Q2916" i="15"/>
  <c r="R2916" i="15"/>
  <c r="Q3042" i="15"/>
  <c r="R3042" i="15"/>
  <c r="Q2783" i="15"/>
  <c r="R2783" i="15"/>
  <c r="Q2998" i="15"/>
  <c r="R2998" i="15"/>
  <c r="Q2999" i="15"/>
  <c r="R2999" i="15"/>
  <c r="Q3057" i="15"/>
  <c r="R3057" i="15"/>
  <c r="Q2784" i="15"/>
  <c r="R2784" i="15"/>
  <c r="Q2785" i="15"/>
  <c r="R2785" i="15"/>
  <c r="Q2786" i="15"/>
  <c r="R2786" i="15"/>
  <c r="Q2787" i="15"/>
  <c r="R2787" i="15"/>
  <c r="Q2788" i="15"/>
  <c r="R2788" i="15"/>
  <c r="Q2789" i="15"/>
  <c r="R2789" i="15"/>
  <c r="Q2917" i="15"/>
  <c r="R2917" i="15"/>
  <c r="Q2918" i="15"/>
  <c r="R2918" i="15"/>
  <c r="Q2919" i="15"/>
  <c r="R2919" i="15"/>
  <c r="Q2920" i="15"/>
  <c r="R2920" i="15"/>
  <c r="Q2921" i="15"/>
  <c r="R2921" i="15"/>
  <c r="Q2983" i="15"/>
  <c r="R2983" i="15"/>
  <c r="Q3000" i="15"/>
  <c r="R3000" i="15"/>
  <c r="Q3048" i="15"/>
  <c r="R3048" i="15"/>
  <c r="Q3049" i="15"/>
  <c r="R3049" i="15"/>
  <c r="Q2790" i="15"/>
  <c r="R2790" i="15"/>
  <c r="Q2791" i="15"/>
  <c r="R2791" i="15"/>
  <c r="Q2922" i="15"/>
  <c r="R2922" i="15"/>
  <c r="Q2792" i="15"/>
  <c r="R2792" i="15"/>
  <c r="Q2984" i="15"/>
  <c r="R2984" i="15"/>
  <c r="Q2923" i="15"/>
  <c r="R2923" i="15"/>
  <c r="Q2985" i="15"/>
  <c r="R2985" i="15"/>
  <c r="Q2924" i="15"/>
  <c r="R2924" i="15"/>
  <c r="Q3058" i="15"/>
  <c r="R3058" i="15"/>
  <c r="Q2793" i="15"/>
  <c r="R2793" i="15"/>
  <c r="Q2925" i="15"/>
  <c r="R2925" i="15"/>
  <c r="Q2926" i="15"/>
  <c r="R2926" i="15"/>
  <c r="Q2794" i="15"/>
  <c r="R2794" i="15"/>
  <c r="Q2927" i="15"/>
  <c r="R2927" i="15"/>
  <c r="Q3069" i="15"/>
  <c r="R3069" i="15"/>
  <c r="Q2928" i="15"/>
  <c r="R2928" i="15"/>
  <c r="Q2795" i="15"/>
  <c r="R2795" i="15"/>
  <c r="Q3059" i="15"/>
  <c r="R3059" i="15"/>
  <c r="Q2796" i="15"/>
  <c r="R2796" i="15"/>
  <c r="Q3074" i="15"/>
  <c r="R3074" i="15"/>
  <c r="Q2929" i="15"/>
  <c r="R2929" i="15"/>
  <c r="Q2797" i="15"/>
  <c r="R2797" i="15"/>
  <c r="Q3037" i="15"/>
  <c r="R3037" i="15"/>
  <c r="Q2930" i="15"/>
  <c r="R2930" i="15"/>
  <c r="Q2986" i="15"/>
  <c r="R2986" i="15"/>
  <c r="Q3001" i="15"/>
  <c r="R3001" i="15"/>
  <c r="Q2931" i="15"/>
  <c r="R2931" i="15"/>
  <c r="Q2987" i="15"/>
  <c r="R2987" i="15"/>
  <c r="Q2798" i="15"/>
  <c r="R2798" i="15"/>
  <c r="Q2799" i="15"/>
  <c r="R2799" i="15"/>
  <c r="Q2932" i="15"/>
  <c r="R2932" i="15"/>
  <c r="Q2933" i="15"/>
  <c r="R2933" i="15"/>
  <c r="Q2934" i="15"/>
  <c r="R2934" i="15"/>
  <c r="Q2935" i="15"/>
  <c r="R2935" i="15"/>
  <c r="Q2988" i="15"/>
  <c r="R2988" i="15"/>
  <c r="Q2936" i="15"/>
  <c r="R2936" i="15"/>
  <c r="Q2937" i="15"/>
  <c r="R2937" i="15"/>
  <c r="Q2800" i="15"/>
  <c r="R2800" i="15"/>
  <c r="Q2801" i="15"/>
  <c r="R2801" i="15"/>
  <c r="Q3030" i="15"/>
  <c r="R3030" i="15"/>
  <c r="Q2802" i="15"/>
  <c r="R2802" i="15"/>
  <c r="Q3031" i="15"/>
  <c r="R3031" i="15"/>
  <c r="Q2803" i="15"/>
  <c r="R2803" i="15"/>
  <c r="Q3038" i="15"/>
  <c r="R3038" i="15"/>
  <c r="Q2804" i="15"/>
  <c r="R2804" i="15"/>
  <c r="Q2805" i="15"/>
  <c r="R2805" i="15"/>
  <c r="Q2938" i="15"/>
  <c r="R2938" i="15"/>
  <c r="Q3009" i="15"/>
  <c r="R3009" i="15"/>
  <c r="Q2939" i="15"/>
  <c r="R2939" i="15"/>
  <c r="Q2806" i="15"/>
  <c r="R2806" i="15"/>
  <c r="Q3043" i="15"/>
  <c r="R3043" i="15"/>
  <c r="Q2599" i="15"/>
  <c r="R2599" i="15"/>
  <c r="Q2600" i="15"/>
  <c r="R2600" i="15"/>
  <c r="Q2624" i="15"/>
  <c r="R2624" i="15"/>
  <c r="Q2601" i="15"/>
  <c r="R2601" i="15"/>
  <c r="Q2612" i="15"/>
  <c r="R2612" i="15"/>
  <c r="Q2587" i="15"/>
  <c r="R2587" i="15"/>
  <c r="Q2602" i="15"/>
  <c r="R2602" i="15"/>
  <c r="Q2613" i="15"/>
  <c r="R2613" i="15"/>
  <c r="Q2588" i="15"/>
  <c r="R2588" i="15"/>
  <c r="Q2625" i="15"/>
  <c r="R2625" i="15"/>
  <c r="Q2614" i="15"/>
  <c r="R2614" i="15"/>
  <c r="Q2589" i="15"/>
  <c r="R2589" i="15"/>
  <c r="Q2603" i="15"/>
  <c r="R2603" i="15"/>
  <c r="Q2626" i="15"/>
  <c r="R2626" i="15"/>
  <c r="Q2627" i="15"/>
  <c r="R2627" i="15"/>
  <c r="Q2596" i="15"/>
  <c r="R2596" i="15"/>
  <c r="Q2615" i="15"/>
  <c r="R2615" i="15"/>
  <c r="Q2597" i="15"/>
  <c r="R2597" i="15"/>
  <c r="Q2616" i="15"/>
  <c r="R2616" i="15"/>
  <c r="Q2590" i="15"/>
  <c r="R2590" i="15"/>
  <c r="Q2591" i="15"/>
  <c r="R2591" i="15"/>
  <c r="Q2628" i="15"/>
  <c r="R2628" i="15"/>
  <c r="Q2617" i="15"/>
  <c r="R2617" i="15"/>
  <c r="Q2618" i="15"/>
  <c r="R2618" i="15"/>
  <c r="Q2629" i="15"/>
  <c r="R2629" i="15"/>
  <c r="Q2604" i="15"/>
  <c r="R2604" i="15"/>
  <c r="Q2619" i="15"/>
  <c r="R2619" i="15"/>
  <c r="Q2630" i="15"/>
  <c r="R2630" i="15"/>
  <c r="Q2631" i="15"/>
  <c r="R2631" i="15"/>
  <c r="Q2605" i="15"/>
  <c r="R2605" i="15"/>
  <c r="Q2592" i="15"/>
  <c r="R2592" i="15"/>
  <c r="Q2593" i="15"/>
  <c r="R2593" i="15"/>
  <c r="Q2606" i="15"/>
  <c r="R2606" i="15"/>
  <c r="Q2594" i="15"/>
  <c r="R2594" i="15"/>
  <c r="Q2607" i="15"/>
  <c r="R2607" i="15"/>
  <c r="Q2620" i="15"/>
  <c r="R2620" i="15"/>
  <c r="Q2608" i="15"/>
  <c r="R2608" i="15"/>
  <c r="Q2621" i="15"/>
  <c r="R2621" i="15"/>
  <c r="Q2622" i="15"/>
  <c r="R2622" i="15"/>
  <c r="Q2609" i="15"/>
  <c r="R2609" i="15"/>
  <c r="Q2623" i="15"/>
  <c r="R2623" i="15"/>
  <c r="Q2610" i="15"/>
  <c r="R2610" i="15"/>
  <c r="Q2598" i="15"/>
  <c r="R2598" i="15"/>
  <c r="Q2595" i="15"/>
  <c r="R2595" i="15"/>
  <c r="Q2611" i="15"/>
  <c r="R2611" i="15"/>
  <c r="Q3391" i="15"/>
  <c r="R3391" i="15"/>
  <c r="Q3364" i="15"/>
  <c r="R3364" i="15"/>
  <c r="Q3262" i="15"/>
  <c r="R3262" i="15"/>
  <c r="Q3392" i="15"/>
  <c r="R3392" i="15"/>
  <c r="Q3393" i="15"/>
  <c r="R3393" i="15"/>
  <c r="Q3263" i="15"/>
  <c r="R3263" i="15"/>
  <c r="Q3404" i="15"/>
  <c r="R3404" i="15"/>
  <c r="Q3365" i="15"/>
  <c r="R3365" i="15"/>
  <c r="Q3420" i="15"/>
  <c r="R3420" i="15"/>
  <c r="Q3366" i="15"/>
  <c r="R3366" i="15"/>
  <c r="Q3264" i="15"/>
  <c r="R3264" i="15"/>
  <c r="Q3265" i="15"/>
  <c r="R3265" i="15"/>
  <c r="Q3266" i="15"/>
  <c r="R3266" i="15"/>
  <c r="Q3267" i="15"/>
  <c r="R3267" i="15"/>
  <c r="Q3268" i="15"/>
  <c r="R3268" i="15"/>
  <c r="Q3269" i="15"/>
  <c r="R3269" i="15"/>
  <c r="Q3380" i="15"/>
  <c r="R3380" i="15"/>
  <c r="Q3413" i="15"/>
  <c r="R3413" i="15"/>
  <c r="Q3270" i="15"/>
  <c r="R3270" i="15"/>
  <c r="Q3271" i="15"/>
  <c r="R3271" i="15"/>
  <c r="Q3121" i="15"/>
  <c r="R3121" i="15"/>
  <c r="Q3122" i="15"/>
  <c r="R3122" i="15"/>
  <c r="Q3123" i="15"/>
  <c r="R3123" i="15"/>
  <c r="Q3422" i="15"/>
  <c r="R3422" i="15"/>
  <c r="Q3272" i="15"/>
  <c r="R3272" i="15"/>
  <c r="Q3367" i="15"/>
  <c r="R3367" i="15"/>
  <c r="Q3124" i="15"/>
  <c r="R3124" i="15"/>
  <c r="Q3125" i="15"/>
  <c r="R3125" i="15"/>
  <c r="Q3414" i="15"/>
  <c r="R3414" i="15"/>
  <c r="Q3126" i="15"/>
  <c r="R3126" i="15"/>
  <c r="Q3127" i="15"/>
  <c r="R3127" i="15"/>
  <c r="Q3273" i="15"/>
  <c r="R3273" i="15"/>
  <c r="Q3128" i="15"/>
  <c r="R3128" i="15"/>
  <c r="Q3368" i="15"/>
  <c r="R3368" i="15"/>
  <c r="Q3274" i="15"/>
  <c r="R3274" i="15"/>
  <c r="Q3275" i="15"/>
  <c r="R3275" i="15"/>
  <c r="Q3276" i="15"/>
  <c r="R3276" i="15"/>
  <c r="Q3277" i="15"/>
  <c r="R3277" i="15"/>
  <c r="Q3129" i="15"/>
  <c r="R3129" i="15"/>
  <c r="Q3278" i="15"/>
  <c r="R3278" i="15"/>
  <c r="Q3279" i="15"/>
  <c r="R3279" i="15"/>
  <c r="Q3130" i="15"/>
  <c r="R3130" i="15"/>
  <c r="Q3280" i="15"/>
  <c r="R3280" i="15"/>
  <c r="Q3424" i="15"/>
  <c r="R3424" i="15"/>
  <c r="Q3131" i="15"/>
  <c r="R3131" i="15"/>
  <c r="Q3381" i="15"/>
  <c r="R3381" i="15"/>
  <c r="Q3132" i="15"/>
  <c r="R3132" i="15"/>
  <c r="Q3133" i="15"/>
  <c r="R3133" i="15"/>
  <c r="Q3134" i="15"/>
  <c r="R3134" i="15"/>
  <c r="Q3281" i="15"/>
  <c r="R3281" i="15"/>
  <c r="Q3282" i="15"/>
  <c r="R3282" i="15"/>
  <c r="Q3135" i="15"/>
  <c r="R3135" i="15"/>
  <c r="Q3283" i="15"/>
  <c r="R3283" i="15"/>
  <c r="Q3136" i="15"/>
  <c r="R3136" i="15"/>
  <c r="Q3284" i="15"/>
  <c r="R3284" i="15"/>
  <c r="Q3415" i="15"/>
  <c r="R3415" i="15"/>
  <c r="Q3137" i="15"/>
  <c r="R3137" i="15"/>
  <c r="Q3285" i="15"/>
  <c r="R3285" i="15"/>
  <c r="Q3138" i="15"/>
  <c r="R3138" i="15"/>
  <c r="Q3139" i="15"/>
  <c r="R3139" i="15"/>
  <c r="Q3286" i="15"/>
  <c r="R3286" i="15"/>
  <c r="Q3140" i="15"/>
  <c r="R3140" i="15"/>
  <c r="Q3141" i="15"/>
  <c r="R3141" i="15"/>
  <c r="Q3409" i="15"/>
  <c r="R3409" i="15"/>
  <c r="Q3142" i="15"/>
  <c r="R3142" i="15"/>
  <c r="Q3394" i="15"/>
  <c r="R3394" i="15"/>
  <c r="Q3382" i="15"/>
  <c r="R3382" i="15"/>
  <c r="Q3405" i="15"/>
  <c r="R3405" i="15"/>
  <c r="Q3143" i="15"/>
  <c r="R3143" i="15"/>
  <c r="Q3144" i="15"/>
  <c r="R3144" i="15"/>
  <c r="Q3395" i="15"/>
  <c r="R3395" i="15"/>
  <c r="Q3383" i="15"/>
  <c r="R3383" i="15"/>
  <c r="Q3287" i="15"/>
  <c r="R3287" i="15"/>
  <c r="Q3288" i="15"/>
  <c r="R3288" i="15"/>
  <c r="Q3369" i="15"/>
  <c r="R3369" i="15"/>
  <c r="Q3289" i="15"/>
  <c r="R3289" i="15"/>
  <c r="Q3290" i="15"/>
  <c r="R3290" i="15"/>
  <c r="Q3145" i="15"/>
  <c r="R3145" i="15"/>
  <c r="Q3291" i="15"/>
  <c r="R3291" i="15"/>
  <c r="Q3396" i="15"/>
  <c r="R3396" i="15"/>
  <c r="Q3384" i="15"/>
  <c r="R3384" i="15"/>
  <c r="Q3292" i="15"/>
  <c r="R3292" i="15"/>
  <c r="Q3385" i="15"/>
  <c r="R3385" i="15"/>
  <c r="Q3293" i="15"/>
  <c r="R3293" i="15"/>
  <c r="Q3397" i="15"/>
  <c r="R3397" i="15"/>
  <c r="Q3421" i="15"/>
  <c r="R3421" i="15"/>
  <c r="Q3416" i="15"/>
  <c r="R3416" i="15"/>
  <c r="Q3294" i="15"/>
  <c r="R3294" i="15"/>
  <c r="Q3146" i="15"/>
  <c r="R3146" i="15"/>
  <c r="Q3147" i="15"/>
  <c r="R3147" i="15"/>
  <c r="Q3386" i="15"/>
  <c r="R3386" i="15"/>
  <c r="Q3398" i="15"/>
  <c r="R3398" i="15"/>
  <c r="Q3148" i="15"/>
  <c r="R3148" i="15"/>
  <c r="Q3410" i="15"/>
  <c r="R3410" i="15"/>
  <c r="Q3149" i="15"/>
  <c r="R3149" i="15"/>
  <c r="Q3295" i="15"/>
  <c r="R3295" i="15"/>
  <c r="Q3296" i="15"/>
  <c r="R3296" i="15"/>
  <c r="Q3150" i="15"/>
  <c r="R3150" i="15"/>
  <c r="Q3151" i="15"/>
  <c r="R3151" i="15"/>
  <c r="Q3297" i="15"/>
  <c r="R3297" i="15"/>
  <c r="Q3152" i="15"/>
  <c r="R3152" i="15"/>
  <c r="Q3298" i="15"/>
  <c r="R3298" i="15"/>
  <c r="Q3370" i="15"/>
  <c r="R3370" i="15"/>
  <c r="Q3406" i="15"/>
  <c r="R3406" i="15"/>
  <c r="Q3153" i="15"/>
  <c r="R3153" i="15"/>
  <c r="Q3154" i="15"/>
  <c r="R3154" i="15"/>
  <c r="Q3155" i="15"/>
  <c r="R3155" i="15"/>
  <c r="Q3299" i="15"/>
  <c r="R3299" i="15"/>
  <c r="Q3300" i="15"/>
  <c r="R3300" i="15"/>
  <c r="Q3301" i="15"/>
  <c r="R3301" i="15"/>
  <c r="Q3302" i="15"/>
  <c r="R3302" i="15"/>
  <c r="Q3303" i="15"/>
  <c r="R3303" i="15"/>
  <c r="Q3156" i="15"/>
  <c r="R3156" i="15"/>
  <c r="Q3387" i="15"/>
  <c r="R3387" i="15"/>
  <c r="Q3157" i="15"/>
  <c r="R3157" i="15"/>
  <c r="Q3304" i="15"/>
  <c r="R3304" i="15"/>
  <c r="Q3423" i="15"/>
  <c r="R3423" i="15"/>
  <c r="Q3158" i="15"/>
  <c r="R3158" i="15"/>
  <c r="Q3159" i="15"/>
  <c r="R3159" i="15"/>
  <c r="Q3305" i="15"/>
  <c r="R3305" i="15"/>
  <c r="Q3160" i="15"/>
  <c r="R3160" i="15"/>
  <c r="Q3161" i="15"/>
  <c r="R3161" i="15"/>
  <c r="Q3162" i="15"/>
  <c r="R3162" i="15"/>
  <c r="Q3306" i="15"/>
  <c r="R3306" i="15"/>
  <c r="Q3307" i="15"/>
  <c r="R3307" i="15"/>
  <c r="Q3163" i="15"/>
  <c r="R3163" i="15"/>
  <c r="Q3164" i="15"/>
  <c r="R3164" i="15"/>
  <c r="Q3371" i="15"/>
  <c r="R3371" i="15"/>
  <c r="Q3308" i="15"/>
  <c r="R3308" i="15"/>
  <c r="Q3309" i="15"/>
  <c r="R3309" i="15"/>
  <c r="Q3310" i="15"/>
  <c r="R3310" i="15"/>
  <c r="Q3399" i="15"/>
  <c r="R3399" i="15"/>
  <c r="Q3411" i="15"/>
  <c r="R3411" i="15"/>
  <c r="Q3165" i="15"/>
  <c r="R3165" i="15"/>
  <c r="Q3166" i="15"/>
  <c r="R3166" i="15"/>
  <c r="Q3167" i="15"/>
  <c r="R3167" i="15"/>
  <c r="Q3311" i="15"/>
  <c r="R3311" i="15"/>
  <c r="Q3417" i="15"/>
  <c r="R3417" i="15"/>
  <c r="Q3168" i="15"/>
  <c r="R3168" i="15"/>
  <c r="Q3312" i="15"/>
  <c r="R3312" i="15"/>
  <c r="Q3169" i="15"/>
  <c r="R3169" i="15"/>
  <c r="Q3170" i="15"/>
  <c r="R3170" i="15"/>
  <c r="Q3171" i="15"/>
  <c r="R3171" i="15"/>
  <c r="Q3407" i="15"/>
  <c r="R3407" i="15"/>
  <c r="Q3313" i="15"/>
  <c r="R3313" i="15"/>
  <c r="Q3172" i="15"/>
  <c r="R3172" i="15"/>
  <c r="Q3314" i="15"/>
  <c r="R3314" i="15"/>
  <c r="Q3173" i="15"/>
  <c r="R3173" i="15"/>
  <c r="Q3315" i="15"/>
  <c r="R3315" i="15"/>
  <c r="Q3316" i="15"/>
  <c r="R3316" i="15"/>
  <c r="Q3174" i="15"/>
  <c r="R3174" i="15"/>
  <c r="Q3317" i="15"/>
  <c r="R3317" i="15"/>
  <c r="Q3175" i="15"/>
  <c r="R3175" i="15"/>
  <c r="Q3176" i="15"/>
  <c r="R3176" i="15"/>
  <c r="Q3318" i="15"/>
  <c r="R3318" i="15"/>
  <c r="Q3372" i="15"/>
  <c r="R3372" i="15"/>
  <c r="Q3419" i="15"/>
  <c r="R3419" i="15"/>
  <c r="Q3177" i="15"/>
  <c r="R3177" i="15"/>
  <c r="Q3178" i="15"/>
  <c r="R3178" i="15"/>
  <c r="Q3179" i="15"/>
  <c r="R3179" i="15"/>
  <c r="Q3180" i="15"/>
  <c r="R3180" i="15"/>
  <c r="Q3400" i="15"/>
  <c r="R3400" i="15"/>
  <c r="Q3181" i="15"/>
  <c r="R3181" i="15"/>
  <c r="Q3182" i="15"/>
  <c r="R3182" i="15"/>
  <c r="Q3183" i="15"/>
  <c r="R3183" i="15"/>
  <c r="Q3319" i="15"/>
  <c r="R3319" i="15"/>
  <c r="Q3402" i="15"/>
  <c r="R3402" i="15"/>
  <c r="Q3184" i="15"/>
  <c r="R3184" i="15"/>
  <c r="Q3185" i="15"/>
  <c r="R3185" i="15"/>
  <c r="Q3186" i="15"/>
  <c r="R3186" i="15"/>
  <c r="Q3187" i="15"/>
  <c r="R3187" i="15"/>
  <c r="Q3188" i="15"/>
  <c r="R3188" i="15"/>
  <c r="Q3189" i="15"/>
  <c r="R3189" i="15"/>
  <c r="Q3190" i="15"/>
  <c r="R3190" i="15"/>
  <c r="Q3191" i="15"/>
  <c r="R3191" i="15"/>
  <c r="Q3192" i="15"/>
  <c r="R3192" i="15"/>
  <c r="Q3193" i="15"/>
  <c r="R3193" i="15"/>
  <c r="Q3320" i="15"/>
  <c r="R3320" i="15"/>
  <c r="Q3321" i="15"/>
  <c r="R3321" i="15"/>
  <c r="Q3322" i="15"/>
  <c r="R3322" i="15"/>
  <c r="Q3323" i="15"/>
  <c r="R3323" i="15"/>
  <c r="Q3194" i="15"/>
  <c r="R3194" i="15"/>
  <c r="Q3195" i="15"/>
  <c r="R3195" i="15"/>
  <c r="Q3196" i="15"/>
  <c r="R3196" i="15"/>
  <c r="Q3197" i="15"/>
  <c r="R3197" i="15"/>
  <c r="Q3198" i="15"/>
  <c r="R3198" i="15"/>
  <c r="Q3324" i="15"/>
  <c r="R3324" i="15"/>
  <c r="Q3199" i="15"/>
  <c r="R3199" i="15"/>
  <c r="Q3325" i="15"/>
  <c r="R3325" i="15"/>
  <c r="Q3373" i="15"/>
  <c r="R3373" i="15"/>
  <c r="Q3326" i="15"/>
  <c r="R3326" i="15"/>
  <c r="Q3200" i="15"/>
  <c r="R3200" i="15"/>
  <c r="Q3327" i="15"/>
  <c r="R3327" i="15"/>
  <c r="Q3328" i="15"/>
  <c r="R3328" i="15"/>
  <c r="Q3201" i="15"/>
  <c r="R3201" i="15"/>
  <c r="Q3202" i="15"/>
  <c r="R3202" i="15"/>
  <c r="Q3203" i="15"/>
  <c r="R3203" i="15"/>
  <c r="Q3204" i="15"/>
  <c r="R3204" i="15"/>
  <c r="Q3205" i="15"/>
  <c r="R3205" i="15"/>
  <c r="Q3329" i="15"/>
  <c r="R3329" i="15"/>
  <c r="Q3330" i="15"/>
  <c r="R3330" i="15"/>
  <c r="Q3331" i="15"/>
  <c r="R3331" i="15"/>
  <c r="Q3412" i="15"/>
  <c r="R3412" i="15"/>
  <c r="Q3206" i="15"/>
  <c r="R3206" i="15"/>
  <c r="Q3374" i="15"/>
  <c r="R3374" i="15"/>
  <c r="Q3388" i="15"/>
  <c r="R3388" i="15"/>
  <c r="Q3207" i="15"/>
  <c r="R3207" i="15"/>
  <c r="Q3208" i="15"/>
  <c r="R3208" i="15"/>
  <c r="Q3209" i="15"/>
  <c r="R3209" i="15"/>
  <c r="Q3210" i="15"/>
  <c r="R3210" i="15"/>
  <c r="Q3211" i="15"/>
  <c r="R3211" i="15"/>
  <c r="Q3212" i="15"/>
  <c r="R3212" i="15"/>
  <c r="Q3332" i="15"/>
  <c r="R3332" i="15"/>
  <c r="Q3333" i="15"/>
  <c r="R3333" i="15"/>
  <c r="Q3403" i="15"/>
  <c r="R3403" i="15"/>
  <c r="Q3401" i="15"/>
  <c r="R3401" i="15"/>
  <c r="Q3213" i="15"/>
  <c r="R3213" i="15"/>
  <c r="Q3334" i="15"/>
  <c r="R3334" i="15"/>
  <c r="Q3214" i="15"/>
  <c r="R3214" i="15"/>
  <c r="Q3215" i="15"/>
  <c r="R3215" i="15"/>
  <c r="Q3216" i="15"/>
  <c r="R3216" i="15"/>
  <c r="Q3217" i="15"/>
  <c r="R3217" i="15"/>
  <c r="Q3335" i="15"/>
  <c r="R3335" i="15"/>
  <c r="Q3375" i="15"/>
  <c r="R3375" i="15"/>
  <c r="Q3218" i="15"/>
  <c r="R3218" i="15"/>
  <c r="Q3219" i="15"/>
  <c r="R3219" i="15"/>
  <c r="Q3336" i="15"/>
  <c r="R3336" i="15"/>
  <c r="Q3220" i="15"/>
  <c r="R3220" i="15"/>
  <c r="Q3221" i="15"/>
  <c r="R3221" i="15"/>
  <c r="Q3337" i="15"/>
  <c r="R3337" i="15"/>
  <c r="Q3338" i="15"/>
  <c r="R3338" i="15"/>
  <c r="Q3339" i="15"/>
  <c r="R3339" i="15"/>
  <c r="Q3222" i="15"/>
  <c r="R3222" i="15"/>
  <c r="Q3340" i="15"/>
  <c r="R3340" i="15"/>
  <c r="Q3341" i="15"/>
  <c r="R3341" i="15"/>
  <c r="Q3342" i="15"/>
  <c r="R3342" i="15"/>
  <c r="Q3223" i="15"/>
  <c r="R3223" i="15"/>
  <c r="Q3408" i="15"/>
  <c r="R3408" i="15"/>
  <c r="Q3224" i="15"/>
  <c r="R3224" i="15"/>
  <c r="Q3343" i="15"/>
  <c r="R3343" i="15"/>
  <c r="Q3344" i="15"/>
  <c r="R3344" i="15"/>
  <c r="Q3345" i="15"/>
  <c r="R3345" i="15"/>
  <c r="Q3225" i="15"/>
  <c r="R3225" i="15"/>
  <c r="Q3389" i="15"/>
  <c r="R3389" i="15"/>
  <c r="Q3376" i="15"/>
  <c r="R3376" i="15"/>
  <c r="Q3226" i="15"/>
  <c r="R3226" i="15"/>
  <c r="Q3227" i="15"/>
  <c r="R3227" i="15"/>
  <c r="Q3228" i="15"/>
  <c r="R3228" i="15"/>
  <c r="Q3346" i="15"/>
  <c r="R3346" i="15"/>
  <c r="Q3229" i="15"/>
  <c r="R3229" i="15"/>
  <c r="Q3230" i="15"/>
  <c r="R3230" i="15"/>
  <c r="Q3231" i="15"/>
  <c r="R3231" i="15"/>
  <c r="Q3232" i="15"/>
  <c r="R3232" i="15"/>
  <c r="Q3233" i="15"/>
  <c r="R3233" i="15"/>
  <c r="Q3347" i="15"/>
  <c r="R3347" i="15"/>
  <c r="Q3348" i="15"/>
  <c r="R3348" i="15"/>
  <c r="Q3349" i="15"/>
  <c r="R3349" i="15"/>
  <c r="Q3234" i="15"/>
  <c r="R3234" i="15"/>
  <c r="Q3350" i="15"/>
  <c r="R3350" i="15"/>
  <c r="Q3235" i="15"/>
  <c r="R3235" i="15"/>
  <c r="Q3351" i="15"/>
  <c r="R3351" i="15"/>
  <c r="Q3236" i="15"/>
  <c r="R3236" i="15"/>
  <c r="Q3237" i="15"/>
  <c r="R3237" i="15"/>
  <c r="Q3238" i="15"/>
  <c r="R3238" i="15"/>
  <c r="Q3352" i="15"/>
  <c r="R3352" i="15"/>
  <c r="Q3239" i="15"/>
  <c r="R3239" i="15"/>
  <c r="Q3240" i="15"/>
  <c r="R3240" i="15"/>
  <c r="Q3353" i="15"/>
  <c r="R3353" i="15"/>
  <c r="Q3241" i="15"/>
  <c r="R3241" i="15"/>
  <c r="Q3354" i="15"/>
  <c r="R3354" i="15"/>
  <c r="Q3242" i="15"/>
  <c r="R3242" i="15"/>
  <c r="Q3355" i="15"/>
  <c r="R3355" i="15"/>
  <c r="Q3243" i="15"/>
  <c r="R3243" i="15"/>
  <c r="Q3244" i="15"/>
  <c r="R3244" i="15"/>
  <c r="Q3245" i="15"/>
  <c r="R3245" i="15"/>
  <c r="Q3246" i="15"/>
  <c r="R3246" i="15"/>
  <c r="Q3247" i="15"/>
  <c r="R3247" i="15"/>
  <c r="Q3356" i="15"/>
  <c r="R3356" i="15"/>
  <c r="Q3357" i="15"/>
  <c r="R3357" i="15"/>
  <c r="Q3418" i="15"/>
  <c r="R3418" i="15"/>
  <c r="Q3358" i="15"/>
  <c r="R3358" i="15"/>
  <c r="Q3248" i="15"/>
  <c r="R3248" i="15"/>
  <c r="Q3249" i="15"/>
  <c r="R3249" i="15"/>
  <c r="Q3250" i="15"/>
  <c r="R3250" i="15"/>
  <c r="Q3251" i="15"/>
  <c r="R3251" i="15"/>
  <c r="Q3252" i="15"/>
  <c r="R3252" i="15"/>
  <c r="Q3253" i="15"/>
  <c r="R3253" i="15"/>
  <c r="Q3254" i="15"/>
  <c r="R3254" i="15"/>
  <c r="Q3359" i="15"/>
  <c r="R3359" i="15"/>
  <c r="Q3255" i="15"/>
  <c r="R3255" i="15"/>
  <c r="Q3360" i="15"/>
  <c r="R3360" i="15"/>
  <c r="Q3256" i="15"/>
  <c r="R3256" i="15"/>
  <c r="Q3377" i="15"/>
  <c r="R3377" i="15"/>
  <c r="Q3257" i="15"/>
  <c r="R3257" i="15"/>
  <c r="Q3361" i="15"/>
  <c r="R3361" i="15"/>
  <c r="Q3258" i="15"/>
  <c r="R3258" i="15"/>
  <c r="Q3259" i="15"/>
  <c r="R3259" i="15"/>
  <c r="Q3260" i="15"/>
  <c r="R3260" i="15"/>
  <c r="Q3362" i="15"/>
  <c r="R3362" i="15"/>
  <c r="Q3378" i="15"/>
  <c r="R3378" i="15"/>
  <c r="Q3379" i="15"/>
  <c r="R3379" i="15"/>
  <c r="Q3390" i="15"/>
  <c r="R3390" i="15"/>
  <c r="Q3363" i="15"/>
  <c r="R3363" i="15"/>
  <c r="Q3261" i="15"/>
  <c r="R3261" i="15"/>
  <c r="Q3105" i="15"/>
  <c r="R3105" i="15"/>
  <c r="Q3120" i="15"/>
  <c r="R3120" i="15"/>
  <c r="Q3082" i="15"/>
  <c r="R3082" i="15"/>
  <c r="Q3088" i="15"/>
  <c r="R3088" i="15"/>
  <c r="Q3089" i="15"/>
  <c r="R3089" i="15"/>
  <c r="Q3106" i="15"/>
  <c r="R3106" i="15"/>
  <c r="Q3083" i="15"/>
  <c r="R3083" i="15"/>
  <c r="Q3107" i="15"/>
  <c r="R3107" i="15"/>
  <c r="Q3108" i="15"/>
  <c r="R3108" i="15"/>
  <c r="Q3090" i="15"/>
  <c r="R3090" i="15"/>
  <c r="Q3109" i="15"/>
  <c r="R3109" i="15"/>
  <c r="Q3091" i="15"/>
  <c r="R3091" i="15"/>
  <c r="Q3092" i="15"/>
  <c r="R3092" i="15"/>
  <c r="Q3079" i="15"/>
  <c r="R3079" i="15"/>
  <c r="Q3110" i="15"/>
  <c r="R3110" i="15"/>
  <c r="Q3093" i="15"/>
  <c r="R3093" i="15"/>
  <c r="Q3094" i="15"/>
  <c r="R3094" i="15"/>
  <c r="Q3111" i="15"/>
  <c r="R3111" i="15"/>
  <c r="Q3112" i="15"/>
  <c r="R3112" i="15"/>
  <c r="Q3113" i="15"/>
  <c r="R3113" i="15"/>
  <c r="Q3084" i="15"/>
  <c r="R3084" i="15"/>
  <c r="Q3085" i="15"/>
  <c r="R3085" i="15"/>
  <c r="Q3095" i="15"/>
  <c r="R3095" i="15"/>
  <c r="Q3096" i="15"/>
  <c r="R3096" i="15"/>
  <c r="Q3114" i="15"/>
  <c r="R3114" i="15"/>
  <c r="Q3097" i="15"/>
  <c r="R3097" i="15"/>
  <c r="Q3086" i="15"/>
  <c r="R3086" i="15"/>
  <c r="Q3115" i="15"/>
  <c r="R3115" i="15"/>
  <c r="Q3098" i="15"/>
  <c r="R3098" i="15"/>
  <c r="Q3116" i="15"/>
  <c r="R3116" i="15"/>
  <c r="Q3080" i="15"/>
  <c r="R3080" i="15"/>
  <c r="Q3099" i="15"/>
  <c r="R3099" i="15"/>
  <c r="Q3117" i="15"/>
  <c r="R3117" i="15"/>
  <c r="Q3081" i="15"/>
  <c r="R3081" i="15"/>
  <c r="Q3118" i="15"/>
  <c r="R3118" i="15"/>
  <c r="Q3087" i="15"/>
  <c r="R3087" i="15"/>
  <c r="Q3100" i="15"/>
  <c r="R3100" i="15"/>
  <c r="Q3101" i="15"/>
  <c r="R3101" i="15"/>
  <c r="Q3119" i="15"/>
  <c r="R3119" i="15"/>
  <c r="Q3102" i="15"/>
  <c r="R3102" i="15"/>
  <c r="Q3103" i="15"/>
  <c r="R3103" i="15"/>
  <c r="Q3104" i="15"/>
  <c r="R3104" i="15"/>
  <c r="Q1895" i="15"/>
  <c r="R1895" i="15"/>
  <c r="Q1612" i="15"/>
  <c r="R1612" i="15"/>
  <c r="Q1613" i="15"/>
  <c r="R1613" i="15"/>
  <c r="Q1837" i="15"/>
  <c r="R1837" i="15"/>
  <c r="Q1949" i="15"/>
  <c r="R1949" i="15"/>
  <c r="Q1254" i="15"/>
  <c r="R1254" i="15"/>
  <c r="Q1896" i="15"/>
  <c r="R1896" i="15"/>
  <c r="Q1614" i="15"/>
  <c r="R1614" i="15"/>
  <c r="Q1924" i="15"/>
  <c r="R1924" i="15"/>
  <c r="Q1255" i="15"/>
  <c r="R1255" i="15"/>
  <c r="Q1256" i="15"/>
  <c r="R1256" i="15"/>
  <c r="Q1913" i="15"/>
  <c r="R1913" i="15"/>
  <c r="Q1615" i="15"/>
  <c r="R1615" i="15"/>
  <c r="Q1257" i="15"/>
  <c r="R1257" i="15"/>
  <c r="Q1616" i="15"/>
  <c r="R1616" i="15"/>
  <c r="Q1838" i="15"/>
  <c r="R1838" i="15"/>
  <c r="Q1839" i="15"/>
  <c r="R1839" i="15"/>
  <c r="Q1840" i="15"/>
  <c r="R1840" i="15"/>
  <c r="Q1258" i="15"/>
  <c r="R1258" i="15"/>
  <c r="Q1259" i="15"/>
  <c r="R1259" i="15"/>
  <c r="Q1260" i="15"/>
  <c r="R1260" i="15"/>
  <c r="Q1617" i="15"/>
  <c r="R1617" i="15"/>
  <c r="Q1261" i="15"/>
  <c r="R1261" i="15"/>
  <c r="Q1618" i="15"/>
  <c r="R1618" i="15"/>
  <c r="Q1262" i="15"/>
  <c r="R1262" i="15"/>
  <c r="Q1619" i="15"/>
  <c r="R1619" i="15"/>
  <c r="Q1263" i="15"/>
  <c r="R1263" i="15"/>
  <c r="Q1264" i="15"/>
  <c r="R1264" i="15"/>
  <c r="Q1620" i="15"/>
  <c r="R1620" i="15"/>
  <c r="Q1621" i="15"/>
  <c r="R1621" i="15"/>
  <c r="Q1265" i="15"/>
  <c r="R1265" i="15"/>
  <c r="Q1622" i="15"/>
  <c r="R1622" i="15"/>
  <c r="Q1266" i="15"/>
  <c r="R1266" i="15"/>
  <c r="Q1841" i="15"/>
  <c r="R1841" i="15"/>
  <c r="Q1897" i="15"/>
  <c r="R1897" i="15"/>
  <c r="Q1267" i="15"/>
  <c r="R1267" i="15"/>
  <c r="Q1623" i="15"/>
  <c r="R1623" i="15"/>
  <c r="Q1914" i="15"/>
  <c r="R1914" i="15"/>
  <c r="Q1268" i="15"/>
  <c r="R1268" i="15"/>
  <c r="Q1269" i="15"/>
  <c r="R1269" i="15"/>
  <c r="Q1270" i="15"/>
  <c r="R1270" i="15"/>
  <c r="Q1271" i="15"/>
  <c r="R1271" i="15"/>
  <c r="Q1842" i="15"/>
  <c r="R1842" i="15"/>
  <c r="Q1843" i="15"/>
  <c r="R1843" i="15"/>
  <c r="Q1925" i="15"/>
  <c r="R1925" i="15"/>
  <c r="Q1272" i="15"/>
  <c r="R1272" i="15"/>
  <c r="Q1273" i="15"/>
  <c r="R1273" i="15"/>
  <c r="Q1937" i="15"/>
  <c r="R1937" i="15"/>
  <c r="Q1274" i="15"/>
  <c r="R1274" i="15"/>
  <c r="Q1275" i="15"/>
  <c r="R1275" i="15"/>
  <c r="Q1624" i="15"/>
  <c r="R1624" i="15"/>
  <c r="Q1276" i="15"/>
  <c r="R1276" i="15"/>
  <c r="Q1960" i="15"/>
  <c r="R1960" i="15"/>
  <c r="Q1277" i="15"/>
  <c r="R1277" i="15"/>
  <c r="Q1278" i="15"/>
  <c r="R1278" i="15"/>
  <c r="Q1625" i="15"/>
  <c r="R1625" i="15"/>
  <c r="Q1844" i="15"/>
  <c r="R1844" i="15"/>
  <c r="Q1989" i="15"/>
  <c r="R1989" i="15"/>
  <c r="Q1976" i="15"/>
  <c r="R1976" i="15"/>
  <c r="Q1279" i="15"/>
  <c r="R1279" i="15"/>
  <c r="Q1280" i="15"/>
  <c r="R1280" i="15"/>
  <c r="Q1626" i="15"/>
  <c r="R1626" i="15"/>
  <c r="Q1281" i="15"/>
  <c r="R1281" i="15"/>
  <c r="Q1282" i="15"/>
  <c r="R1282" i="15"/>
  <c r="Q1845" i="15"/>
  <c r="R1845" i="15"/>
  <c r="Q1283" i="15"/>
  <c r="R1283" i="15"/>
  <c r="Q1627" i="15"/>
  <c r="R1627" i="15"/>
  <c r="Q1284" i="15"/>
  <c r="R1284" i="15"/>
  <c r="Q1846" i="15"/>
  <c r="R1846" i="15"/>
  <c r="Q1985" i="15"/>
  <c r="R1985" i="15"/>
  <c r="Q1898" i="15"/>
  <c r="R1898" i="15"/>
  <c r="Q1285" i="15"/>
  <c r="R1285" i="15"/>
  <c r="Q1286" i="15"/>
  <c r="R1286" i="15"/>
  <c r="Q1287" i="15"/>
  <c r="R1287" i="15"/>
  <c r="Q1288" i="15"/>
  <c r="R1288" i="15"/>
  <c r="Q1289" i="15"/>
  <c r="R1289" i="15"/>
  <c r="Q1628" i="15"/>
  <c r="R1628" i="15"/>
  <c r="Q1290" i="15"/>
  <c r="R1290" i="15"/>
  <c r="Q1291" i="15"/>
  <c r="R1291" i="15"/>
  <c r="Q1629" i="15"/>
  <c r="R1629" i="15"/>
  <c r="Q1630" i="15"/>
  <c r="R1630" i="15"/>
  <c r="Q1631" i="15"/>
  <c r="R1631" i="15"/>
  <c r="Q1292" i="15"/>
  <c r="R1292" i="15"/>
  <c r="Q1293" i="15"/>
  <c r="R1293" i="15"/>
  <c r="Q1632" i="15"/>
  <c r="R1632" i="15"/>
  <c r="Q1294" i="15"/>
  <c r="R1294" i="15"/>
  <c r="Q1938" i="15"/>
  <c r="R1938" i="15"/>
  <c r="Q1295" i="15"/>
  <c r="R1295" i="15"/>
  <c r="Q1986" i="15"/>
  <c r="R1986" i="15"/>
  <c r="Q1296" i="15"/>
  <c r="R1296" i="15"/>
  <c r="Q1297" i="15"/>
  <c r="R1297" i="15"/>
  <c r="Q1298" i="15"/>
  <c r="R1298" i="15"/>
  <c r="Q1950" i="15"/>
  <c r="R1950" i="15"/>
  <c r="Q1299" i="15"/>
  <c r="R1299" i="15"/>
  <c r="Q1300" i="15"/>
  <c r="R1300" i="15"/>
  <c r="Q1301" i="15"/>
  <c r="R1301" i="15"/>
  <c r="Q1302" i="15"/>
  <c r="R1302" i="15"/>
  <c r="Q1633" i="15"/>
  <c r="R1633" i="15"/>
  <c r="Q1303" i="15"/>
  <c r="R1303" i="15"/>
  <c r="Q1304" i="15"/>
  <c r="R1304" i="15"/>
  <c r="Q1961" i="15"/>
  <c r="R1961" i="15"/>
  <c r="Q1305" i="15"/>
  <c r="R1305" i="15"/>
  <c r="Q1306" i="15"/>
  <c r="R1306" i="15"/>
  <c r="Q1307" i="15"/>
  <c r="R1307" i="15"/>
  <c r="Q1308" i="15"/>
  <c r="R1308" i="15"/>
  <c r="Q1309" i="15"/>
  <c r="R1309" i="15"/>
  <c r="Q1310" i="15"/>
  <c r="R1310" i="15"/>
  <c r="Q1311" i="15"/>
  <c r="R1311" i="15"/>
  <c r="Q1847" i="15"/>
  <c r="R1847" i="15"/>
  <c r="Q1634" i="15"/>
  <c r="R1634" i="15"/>
  <c r="Q1635" i="15"/>
  <c r="R1635" i="15"/>
  <c r="Q1848" i="15"/>
  <c r="R1848" i="15"/>
  <c r="Q1312" i="15"/>
  <c r="R1312" i="15"/>
  <c r="Q1313" i="15"/>
  <c r="R1313" i="15"/>
  <c r="Q1314" i="15"/>
  <c r="R1314" i="15"/>
  <c r="Q1315" i="15"/>
  <c r="R1315" i="15"/>
  <c r="Q1636" i="15"/>
  <c r="R1636" i="15"/>
  <c r="Q1316" i="15"/>
  <c r="R1316" i="15"/>
  <c r="Q1637" i="15"/>
  <c r="R1637" i="15"/>
  <c r="Q1849" i="15"/>
  <c r="R1849" i="15"/>
  <c r="Q1638" i="15"/>
  <c r="R1638" i="15"/>
  <c r="Q1317" i="15"/>
  <c r="R1317" i="15"/>
  <c r="Q1639" i="15"/>
  <c r="R1639" i="15"/>
  <c r="Q1318" i="15"/>
  <c r="R1318" i="15"/>
  <c r="Q1640" i="15"/>
  <c r="R1640" i="15"/>
  <c r="Q1319" i="15"/>
  <c r="R1319" i="15"/>
  <c r="Q1641" i="15"/>
  <c r="R1641" i="15"/>
  <c r="Q1320" i="15"/>
  <c r="R1320" i="15"/>
  <c r="Q1321" i="15"/>
  <c r="R1321" i="15"/>
  <c r="Q1322" i="15"/>
  <c r="R1322" i="15"/>
  <c r="Q1323" i="15"/>
  <c r="R1323" i="15"/>
  <c r="Q1324" i="15"/>
  <c r="R1324" i="15"/>
  <c r="Q1850" i="15"/>
  <c r="R1850" i="15"/>
  <c r="Q1851" i="15"/>
  <c r="R1851" i="15"/>
  <c r="Q1899" i="15"/>
  <c r="R1899" i="15"/>
  <c r="Q1642" i="15"/>
  <c r="R1642" i="15"/>
  <c r="Q1926" i="15"/>
  <c r="R1926" i="15"/>
  <c r="Q1643" i="15"/>
  <c r="R1643" i="15"/>
  <c r="Q1900" i="15"/>
  <c r="R1900" i="15"/>
  <c r="Q1325" i="15"/>
  <c r="R1325" i="15"/>
  <c r="Q1644" i="15"/>
  <c r="R1644" i="15"/>
  <c r="Q1326" i="15"/>
  <c r="R1326" i="15"/>
  <c r="Q1327" i="15"/>
  <c r="R1327" i="15"/>
  <c r="Q1939" i="15"/>
  <c r="R1939" i="15"/>
  <c r="Q1328" i="15"/>
  <c r="R1328" i="15"/>
  <c r="Q1329" i="15"/>
  <c r="R1329" i="15"/>
  <c r="Q1330" i="15"/>
  <c r="R1330" i="15"/>
  <c r="Q1852" i="15"/>
  <c r="R1852" i="15"/>
  <c r="Q1645" i="15"/>
  <c r="R1645" i="15"/>
  <c r="Q1331" i="15"/>
  <c r="R1331" i="15"/>
  <c r="Q1646" i="15"/>
  <c r="R1646" i="15"/>
  <c r="Q1332" i="15"/>
  <c r="R1332" i="15"/>
  <c r="Q1333" i="15"/>
  <c r="R1333" i="15"/>
  <c r="Q1334" i="15"/>
  <c r="R1334" i="15"/>
  <c r="Q1647" i="15"/>
  <c r="R1647" i="15"/>
  <c r="Q1335" i="15"/>
  <c r="R1335" i="15"/>
  <c r="Q1648" i="15"/>
  <c r="R1648" i="15"/>
  <c r="Q1927" i="15"/>
  <c r="R1927" i="15"/>
  <c r="Q1951" i="15"/>
  <c r="R1951" i="15"/>
  <c r="Q1649" i="15"/>
  <c r="R1649" i="15"/>
  <c r="Q1650" i="15"/>
  <c r="R1650" i="15"/>
  <c r="Q1970" i="15"/>
  <c r="R1970" i="15"/>
  <c r="Q1952" i="15"/>
  <c r="R1952" i="15"/>
  <c r="Q1651" i="15"/>
  <c r="R1651" i="15"/>
  <c r="Q1652" i="15"/>
  <c r="R1652" i="15"/>
  <c r="Q1653" i="15"/>
  <c r="R1653" i="15"/>
  <c r="Q1654" i="15"/>
  <c r="R1654" i="15"/>
  <c r="Q1336" i="15"/>
  <c r="R1336" i="15"/>
  <c r="Q1337" i="15"/>
  <c r="R1337" i="15"/>
  <c r="Q1977" i="15"/>
  <c r="R1977" i="15"/>
  <c r="Q1953" i="15"/>
  <c r="R1953" i="15"/>
  <c r="Q1981" i="15"/>
  <c r="R1981" i="15"/>
  <c r="Q1338" i="15"/>
  <c r="R1338" i="15"/>
  <c r="Q1940" i="15"/>
  <c r="R1940" i="15"/>
  <c r="Q1928" i="15"/>
  <c r="R1928" i="15"/>
  <c r="Q1655" i="15"/>
  <c r="R1655" i="15"/>
  <c r="Q1915" i="15"/>
  <c r="R1915" i="15"/>
  <c r="Q1656" i="15"/>
  <c r="R1656" i="15"/>
  <c r="Q1339" i="15"/>
  <c r="R1339" i="15"/>
  <c r="Q1340" i="15"/>
  <c r="R1340" i="15"/>
  <c r="Q1853" i="15"/>
  <c r="R1853" i="15"/>
  <c r="Q1341" i="15"/>
  <c r="R1341" i="15"/>
  <c r="Q1941" i="15"/>
  <c r="R1941" i="15"/>
  <c r="Q1854" i="15"/>
  <c r="R1854" i="15"/>
  <c r="Q1855" i="15"/>
  <c r="R1855" i="15"/>
  <c r="Q1657" i="15"/>
  <c r="R1657" i="15"/>
  <c r="Q1916" i="15"/>
  <c r="R1916" i="15"/>
  <c r="Q1342" i="15"/>
  <c r="R1342" i="15"/>
  <c r="Q1343" i="15"/>
  <c r="R1343" i="15"/>
  <c r="Q1344" i="15"/>
  <c r="R1344" i="15"/>
  <c r="Q1345" i="15"/>
  <c r="R1345" i="15"/>
  <c r="Q1901" i="15"/>
  <c r="R1901" i="15"/>
  <c r="Q1658" i="15"/>
  <c r="R1658" i="15"/>
  <c r="Q1346" i="15"/>
  <c r="R1346" i="15"/>
  <c r="Q1347" i="15"/>
  <c r="R1347" i="15"/>
  <c r="Q1942" i="15"/>
  <c r="R1942" i="15"/>
  <c r="Q1348" i="15"/>
  <c r="R1348" i="15"/>
  <c r="Q1349" i="15"/>
  <c r="R1349" i="15"/>
  <c r="Q1902" i="15"/>
  <c r="R1902" i="15"/>
  <c r="Q1903" i="15"/>
  <c r="R1903" i="15"/>
  <c r="Q1904" i="15"/>
  <c r="R1904" i="15"/>
  <c r="Q1659" i="15"/>
  <c r="R1659" i="15"/>
  <c r="Q1660" i="15"/>
  <c r="R1660" i="15"/>
  <c r="Q1350" i="15"/>
  <c r="R1350" i="15"/>
  <c r="Q1351" i="15"/>
  <c r="R1351" i="15"/>
  <c r="Q1954" i="15"/>
  <c r="R1954" i="15"/>
  <c r="Q1661" i="15"/>
  <c r="R1661" i="15"/>
  <c r="Q1352" i="15"/>
  <c r="R1352" i="15"/>
  <c r="Q1929" i="15"/>
  <c r="R1929" i="15"/>
  <c r="Q1662" i="15"/>
  <c r="R1662" i="15"/>
  <c r="Q1663" i="15"/>
  <c r="R1663" i="15"/>
  <c r="Q1353" i="15"/>
  <c r="R1353" i="15"/>
  <c r="Q1930" i="15"/>
  <c r="R1930" i="15"/>
  <c r="Q1962" i="15"/>
  <c r="R1962" i="15"/>
  <c r="Q1354" i="15"/>
  <c r="R1354" i="15"/>
  <c r="Q1355" i="15"/>
  <c r="R1355" i="15"/>
  <c r="Q1356" i="15"/>
  <c r="R1356" i="15"/>
  <c r="Q1664" i="15"/>
  <c r="R1664" i="15"/>
  <c r="Q1357" i="15"/>
  <c r="R1357" i="15"/>
  <c r="Q1358" i="15"/>
  <c r="R1358" i="15"/>
  <c r="Q1665" i="15"/>
  <c r="R1665" i="15"/>
  <c r="Q1359" i="15"/>
  <c r="R1359" i="15"/>
  <c r="Q1360" i="15"/>
  <c r="R1360" i="15"/>
  <c r="Q1361" i="15"/>
  <c r="R1361" i="15"/>
  <c r="Q1917" i="15"/>
  <c r="R1917" i="15"/>
  <c r="Q1362" i="15"/>
  <c r="R1362" i="15"/>
  <c r="Q1666" i="15"/>
  <c r="R1666" i="15"/>
  <c r="Q1667" i="15"/>
  <c r="R1667" i="15"/>
  <c r="Q1363" i="15"/>
  <c r="R1363" i="15"/>
  <c r="Q1364" i="15"/>
  <c r="R1364" i="15"/>
  <c r="Q1365" i="15"/>
  <c r="R1365" i="15"/>
  <c r="Q1366" i="15"/>
  <c r="R1366" i="15"/>
  <c r="Q1367" i="15"/>
  <c r="R1367" i="15"/>
  <c r="Q1982" i="15"/>
  <c r="R1982" i="15"/>
  <c r="Q1368" i="15"/>
  <c r="R1368" i="15"/>
  <c r="Q1369" i="15"/>
  <c r="R1369" i="15"/>
  <c r="Q1370" i="15"/>
  <c r="R1370" i="15"/>
  <c r="Q1371" i="15"/>
  <c r="R1371" i="15"/>
  <c r="Q1372" i="15"/>
  <c r="R1372" i="15"/>
  <c r="Q1668" i="15"/>
  <c r="R1668" i="15"/>
  <c r="Q1669" i="15"/>
  <c r="R1669" i="15"/>
  <c r="Q1373" i="15"/>
  <c r="R1373" i="15"/>
  <c r="Q1670" i="15"/>
  <c r="R1670" i="15"/>
  <c r="Q1905" i="15"/>
  <c r="R1905" i="15"/>
  <c r="Q1374" i="15"/>
  <c r="R1374" i="15"/>
  <c r="Q1375" i="15"/>
  <c r="R1375" i="15"/>
  <c r="Q1955" i="15"/>
  <c r="R1955" i="15"/>
  <c r="Q1906" i="15"/>
  <c r="R1906" i="15"/>
  <c r="Q1376" i="15"/>
  <c r="R1376" i="15"/>
  <c r="Q1377" i="15"/>
  <c r="R1377" i="15"/>
  <c r="Q1378" i="15"/>
  <c r="R1378" i="15"/>
  <c r="Q1379" i="15"/>
  <c r="R1379" i="15"/>
  <c r="Q1380" i="15"/>
  <c r="R1380" i="15"/>
  <c r="Q1381" i="15"/>
  <c r="R1381" i="15"/>
  <c r="Q1382" i="15"/>
  <c r="R1382" i="15"/>
  <c r="Q1383" i="15"/>
  <c r="R1383" i="15"/>
  <c r="Q1384" i="15"/>
  <c r="R1384" i="15"/>
  <c r="Q1385" i="15"/>
  <c r="R1385" i="15"/>
  <c r="Q1671" i="15"/>
  <c r="R1671" i="15"/>
  <c r="Q1386" i="15"/>
  <c r="R1386" i="15"/>
  <c r="Q1387" i="15"/>
  <c r="R1387" i="15"/>
  <c r="Q1672" i="15"/>
  <c r="R1672" i="15"/>
  <c r="Q1673" i="15"/>
  <c r="R1673" i="15"/>
  <c r="Q1674" i="15"/>
  <c r="R1674" i="15"/>
  <c r="Q1388" i="15"/>
  <c r="R1388" i="15"/>
  <c r="Q1963" i="15"/>
  <c r="R1963" i="15"/>
  <c r="Q1389" i="15"/>
  <c r="R1389" i="15"/>
  <c r="Q1907" i="15"/>
  <c r="R1907" i="15"/>
  <c r="Q1983" i="15"/>
  <c r="R1983" i="15"/>
  <c r="Q1390" i="15"/>
  <c r="R1390" i="15"/>
  <c r="Q1675" i="15"/>
  <c r="R1675" i="15"/>
  <c r="Q1676" i="15"/>
  <c r="R1676" i="15"/>
  <c r="Q1391" i="15"/>
  <c r="R1391" i="15"/>
  <c r="Q1908" i="15"/>
  <c r="R1908" i="15"/>
  <c r="Q1392" i="15"/>
  <c r="R1392" i="15"/>
  <c r="Q1393" i="15"/>
  <c r="R1393" i="15"/>
  <c r="Q1394" i="15"/>
  <c r="R1394" i="15"/>
  <c r="Q1395" i="15"/>
  <c r="R1395" i="15"/>
  <c r="Q1396" i="15"/>
  <c r="R1396" i="15"/>
  <c r="Q1677" i="15"/>
  <c r="R1677" i="15"/>
  <c r="Q1397" i="15"/>
  <c r="R1397" i="15"/>
  <c r="Q1398" i="15"/>
  <c r="R1398" i="15"/>
  <c r="Q1399" i="15"/>
  <c r="R1399" i="15"/>
  <c r="Q1964" i="15"/>
  <c r="R1964" i="15"/>
  <c r="Q1400" i="15"/>
  <c r="R1400" i="15"/>
  <c r="Q1401" i="15"/>
  <c r="R1401" i="15"/>
  <c r="Q1402" i="15"/>
  <c r="R1402" i="15"/>
  <c r="Q1678" i="15"/>
  <c r="R1678" i="15"/>
  <c r="Q1403" i="15"/>
  <c r="R1403" i="15"/>
  <c r="Q1404" i="15"/>
  <c r="R1404" i="15"/>
  <c r="Q1856" i="15"/>
  <c r="R1856" i="15"/>
  <c r="Q1679" i="15"/>
  <c r="R1679" i="15"/>
  <c r="Q1680" i="15"/>
  <c r="R1680" i="15"/>
  <c r="Q1405" i="15"/>
  <c r="R1405" i="15"/>
  <c r="Q1406" i="15"/>
  <c r="R1406" i="15"/>
  <c r="Q1978" i="15"/>
  <c r="R1978" i="15"/>
  <c r="Q1407" i="15"/>
  <c r="R1407" i="15"/>
  <c r="Q1408" i="15"/>
  <c r="R1408" i="15"/>
  <c r="Q1681" i="15"/>
  <c r="R1681" i="15"/>
  <c r="Q1682" i="15"/>
  <c r="R1682" i="15"/>
  <c r="Q1409" i="15"/>
  <c r="R1409" i="15"/>
  <c r="Q1683" i="15"/>
  <c r="R1683" i="15"/>
  <c r="Q1684" i="15"/>
  <c r="R1684" i="15"/>
  <c r="Q1410" i="15"/>
  <c r="R1410" i="15"/>
  <c r="Q1411" i="15"/>
  <c r="R1411" i="15"/>
  <c r="Q1685" i="15"/>
  <c r="R1685" i="15"/>
  <c r="Q1412" i="15"/>
  <c r="R1412" i="15"/>
  <c r="Q1993" i="15"/>
  <c r="R1993" i="15"/>
  <c r="Q1413" i="15"/>
  <c r="R1413" i="15"/>
  <c r="Q1686" i="15"/>
  <c r="R1686" i="15"/>
  <c r="Q1857" i="15"/>
  <c r="R1857" i="15"/>
  <c r="Q1918" i="15"/>
  <c r="R1918" i="15"/>
  <c r="Q1687" i="15"/>
  <c r="R1687" i="15"/>
  <c r="Q1688" i="15"/>
  <c r="R1688" i="15"/>
  <c r="Q1414" i="15"/>
  <c r="R1414" i="15"/>
  <c r="Q1415" i="15"/>
  <c r="R1415" i="15"/>
  <c r="Q1416" i="15"/>
  <c r="R1416" i="15"/>
  <c r="Q1417" i="15"/>
  <c r="R1417" i="15"/>
  <c r="Q1418" i="15"/>
  <c r="R1418" i="15"/>
  <c r="Q1689" i="15"/>
  <c r="R1689" i="15"/>
  <c r="Q1690" i="15"/>
  <c r="R1690" i="15"/>
  <c r="Q1419" i="15"/>
  <c r="R1419" i="15"/>
  <c r="Q1691" i="15"/>
  <c r="R1691" i="15"/>
  <c r="Q1692" i="15"/>
  <c r="R1692" i="15"/>
  <c r="Q1693" i="15"/>
  <c r="R1693" i="15"/>
  <c r="Q1694" i="15"/>
  <c r="R1694" i="15"/>
  <c r="Q1420" i="15"/>
  <c r="R1420" i="15"/>
  <c r="Q1421" i="15"/>
  <c r="R1421" i="15"/>
  <c r="Q1422" i="15"/>
  <c r="R1422" i="15"/>
  <c r="Q1695" i="15"/>
  <c r="R1695" i="15"/>
  <c r="Q1423" i="15"/>
  <c r="R1423" i="15"/>
  <c r="Q1424" i="15"/>
  <c r="R1424" i="15"/>
  <c r="Q1858" i="15"/>
  <c r="R1858" i="15"/>
  <c r="Q1425" i="15"/>
  <c r="R1425" i="15"/>
  <c r="Q1426" i="15"/>
  <c r="R1426" i="15"/>
  <c r="Q1427" i="15"/>
  <c r="R1427" i="15"/>
  <c r="Q1696" i="15"/>
  <c r="R1696" i="15"/>
  <c r="Q1859" i="15"/>
  <c r="R1859" i="15"/>
  <c r="Q1697" i="15"/>
  <c r="R1697" i="15"/>
  <c r="Q1860" i="15"/>
  <c r="R1860" i="15"/>
  <c r="Q1861" i="15"/>
  <c r="R1861" i="15"/>
  <c r="Q1862" i="15"/>
  <c r="R1862" i="15"/>
  <c r="Q1863" i="15"/>
  <c r="R1863" i="15"/>
  <c r="Q1428" i="15"/>
  <c r="R1428" i="15"/>
  <c r="Q1429" i="15"/>
  <c r="R1429" i="15"/>
  <c r="Q1430" i="15"/>
  <c r="R1430" i="15"/>
  <c r="Q1965" i="15"/>
  <c r="R1965" i="15"/>
  <c r="Q1698" i="15"/>
  <c r="R1698" i="15"/>
  <c r="Q1431" i="15"/>
  <c r="R1431" i="15"/>
  <c r="Q1432" i="15"/>
  <c r="R1432" i="15"/>
  <c r="Q1433" i="15"/>
  <c r="R1433" i="15"/>
  <c r="Q1931" i="15"/>
  <c r="R1931" i="15"/>
  <c r="Q1434" i="15"/>
  <c r="R1434" i="15"/>
  <c r="Q1699" i="15"/>
  <c r="R1699" i="15"/>
  <c r="Q1700" i="15"/>
  <c r="R1700" i="15"/>
  <c r="Q1435" i="15"/>
  <c r="R1435" i="15"/>
  <c r="Q1701" i="15"/>
  <c r="R1701" i="15"/>
  <c r="Q1436" i="15"/>
  <c r="R1436" i="15"/>
  <c r="Q1437" i="15"/>
  <c r="R1437" i="15"/>
  <c r="Q1438" i="15"/>
  <c r="R1438" i="15"/>
  <c r="Q1864" i="15"/>
  <c r="R1864" i="15"/>
  <c r="Q1990" i="15"/>
  <c r="R1990" i="15"/>
  <c r="Q1919" i="15"/>
  <c r="R1919" i="15"/>
  <c r="Q1702" i="15"/>
  <c r="R1702" i="15"/>
  <c r="Q1439" i="15"/>
  <c r="R1439" i="15"/>
  <c r="Q1703" i="15"/>
  <c r="R1703" i="15"/>
  <c r="Q1440" i="15"/>
  <c r="R1440" i="15"/>
  <c r="Q1704" i="15"/>
  <c r="R1704" i="15"/>
  <c r="Q1441" i="15"/>
  <c r="R1441" i="15"/>
  <c r="Q1442" i="15"/>
  <c r="R1442" i="15"/>
  <c r="Q1443" i="15"/>
  <c r="R1443" i="15"/>
  <c r="Q1444" i="15"/>
  <c r="R1444" i="15"/>
  <c r="Q1445" i="15"/>
  <c r="R1445" i="15"/>
  <c r="Q1446" i="15"/>
  <c r="R1446" i="15"/>
  <c r="Q1447" i="15"/>
  <c r="R1447" i="15"/>
  <c r="Q1943" i="15"/>
  <c r="R1943" i="15"/>
  <c r="Q1705" i="15"/>
  <c r="R1705" i="15"/>
  <c r="Q1448" i="15"/>
  <c r="R1448" i="15"/>
  <c r="Q1449" i="15"/>
  <c r="R1449" i="15"/>
  <c r="Q1450" i="15"/>
  <c r="R1450" i="15"/>
  <c r="Q1451" i="15"/>
  <c r="R1451" i="15"/>
  <c r="Q1706" i="15"/>
  <c r="R1706" i="15"/>
  <c r="Q1452" i="15"/>
  <c r="R1452" i="15"/>
  <c r="Q1944" i="15"/>
  <c r="R1944" i="15"/>
  <c r="Q1453" i="15"/>
  <c r="R1453" i="15"/>
  <c r="Q1454" i="15"/>
  <c r="R1454" i="15"/>
  <c r="Q1455" i="15"/>
  <c r="R1455" i="15"/>
  <c r="Q1707" i="15"/>
  <c r="R1707" i="15"/>
  <c r="Q1708" i="15"/>
  <c r="R1708" i="15"/>
  <c r="Q1456" i="15"/>
  <c r="R1456" i="15"/>
  <c r="Q1457" i="15"/>
  <c r="R1457" i="15"/>
  <c r="Q1709" i="15"/>
  <c r="R1709" i="15"/>
  <c r="Q1458" i="15"/>
  <c r="R1458" i="15"/>
  <c r="Q1710" i="15"/>
  <c r="R1710" i="15"/>
  <c r="Q1865" i="15"/>
  <c r="R1865" i="15"/>
  <c r="Q1459" i="15"/>
  <c r="R1459" i="15"/>
  <c r="Q1866" i="15"/>
  <c r="R1866" i="15"/>
  <c r="Q1867" i="15"/>
  <c r="R1867" i="15"/>
  <c r="Q1996" i="15"/>
  <c r="R1996" i="15"/>
  <c r="Q1711" i="15"/>
  <c r="R1711" i="15"/>
  <c r="Q1460" i="15"/>
  <c r="R1460" i="15"/>
  <c r="Q1712" i="15"/>
  <c r="R1712" i="15"/>
  <c r="Q1461" i="15"/>
  <c r="R1461" i="15"/>
  <c r="Q1462" i="15"/>
  <c r="R1462" i="15"/>
  <c r="Q1463" i="15"/>
  <c r="R1463" i="15"/>
  <c r="Q1464" i="15"/>
  <c r="R1464" i="15"/>
  <c r="Q1713" i="15"/>
  <c r="R1713" i="15"/>
  <c r="Q1465" i="15"/>
  <c r="R1465" i="15"/>
  <c r="Q1714" i="15"/>
  <c r="R1714" i="15"/>
  <c r="Q1466" i="15"/>
  <c r="R1466" i="15"/>
  <c r="Q1715" i="15"/>
  <c r="R1715" i="15"/>
  <c r="Q1716" i="15"/>
  <c r="R1716" i="15"/>
  <c r="Q1467" i="15"/>
  <c r="R1467" i="15"/>
  <c r="Q1717" i="15"/>
  <c r="R1717" i="15"/>
  <c r="Q1718" i="15"/>
  <c r="R1718" i="15"/>
  <c r="Q1468" i="15"/>
  <c r="R1468" i="15"/>
  <c r="Q1719" i="15"/>
  <c r="R1719" i="15"/>
  <c r="Q1868" i="15"/>
  <c r="R1868" i="15"/>
  <c r="Q1720" i="15"/>
  <c r="R1720" i="15"/>
  <c r="Q1721" i="15"/>
  <c r="R1721" i="15"/>
  <c r="Q1869" i="15"/>
  <c r="R1869" i="15"/>
  <c r="Q1979" i="15"/>
  <c r="R1979" i="15"/>
  <c r="Q1469" i="15"/>
  <c r="R1469" i="15"/>
  <c r="Q1470" i="15"/>
  <c r="R1470" i="15"/>
  <c r="Q1722" i="15"/>
  <c r="R1722" i="15"/>
  <c r="Q1870" i="15"/>
  <c r="R1870" i="15"/>
  <c r="Q1471" i="15"/>
  <c r="R1471" i="15"/>
  <c r="Q1991" i="15"/>
  <c r="R1991" i="15"/>
  <c r="Q1472" i="15"/>
  <c r="R1472" i="15"/>
  <c r="Q1473" i="15"/>
  <c r="R1473" i="15"/>
  <c r="Q1474" i="15"/>
  <c r="R1474" i="15"/>
  <c r="Q1723" i="15"/>
  <c r="R1723" i="15"/>
  <c r="Q1724" i="15"/>
  <c r="R1724" i="15"/>
  <c r="Q1972" i="15"/>
  <c r="R1972" i="15"/>
  <c r="Q1725" i="15"/>
  <c r="R1725" i="15"/>
  <c r="Q1475" i="15"/>
  <c r="R1475" i="15"/>
  <c r="Q1726" i="15"/>
  <c r="R1726" i="15"/>
  <c r="Q1999" i="15"/>
  <c r="R1999" i="15"/>
  <c r="Q1476" i="15"/>
  <c r="R1476" i="15"/>
  <c r="Q1945" i="15"/>
  <c r="R1945" i="15"/>
  <c r="Q1477" i="15"/>
  <c r="R1477" i="15"/>
  <c r="Q1727" i="15"/>
  <c r="R1727" i="15"/>
  <c r="Q1728" i="15"/>
  <c r="R1728" i="15"/>
  <c r="Q1994" i="15"/>
  <c r="R1994" i="15"/>
  <c r="Q1729" i="15"/>
  <c r="R1729" i="15"/>
  <c r="Q1478" i="15"/>
  <c r="R1478" i="15"/>
  <c r="Q1479" i="15"/>
  <c r="R1479" i="15"/>
  <c r="Q1480" i="15"/>
  <c r="R1480" i="15"/>
  <c r="Q1909" i="15"/>
  <c r="R1909" i="15"/>
  <c r="Q1730" i="15"/>
  <c r="R1730" i="15"/>
  <c r="Q1481" i="15"/>
  <c r="R1481" i="15"/>
  <c r="Q1731" i="15"/>
  <c r="R1731" i="15"/>
  <c r="Q1482" i="15"/>
  <c r="R1482" i="15"/>
  <c r="Q1956" i="15"/>
  <c r="R1956" i="15"/>
  <c r="Q1483" i="15"/>
  <c r="R1483" i="15"/>
  <c r="Q1732" i="15"/>
  <c r="R1732" i="15"/>
  <c r="Q1484" i="15"/>
  <c r="R1484" i="15"/>
  <c r="Q1733" i="15"/>
  <c r="R1733" i="15"/>
  <c r="Q1485" i="15"/>
  <c r="R1485" i="15"/>
  <c r="Q1486" i="15"/>
  <c r="R1486" i="15"/>
  <c r="Q1734" i="15"/>
  <c r="R1734" i="15"/>
  <c r="Q1871" i="15"/>
  <c r="R1871" i="15"/>
  <c r="Q1487" i="15"/>
  <c r="R1487" i="15"/>
  <c r="Q1872" i="15"/>
  <c r="R1872" i="15"/>
  <c r="Q1873" i="15"/>
  <c r="R1873" i="15"/>
  <c r="Q1488" i="15"/>
  <c r="R1488" i="15"/>
  <c r="Q1489" i="15"/>
  <c r="R1489" i="15"/>
  <c r="Q1490" i="15"/>
  <c r="R1490" i="15"/>
  <c r="Q1874" i="15"/>
  <c r="R1874" i="15"/>
  <c r="Q1491" i="15"/>
  <c r="R1491" i="15"/>
  <c r="Q1492" i="15"/>
  <c r="R1492" i="15"/>
  <c r="Q1493" i="15"/>
  <c r="R1493" i="15"/>
  <c r="Q1494" i="15"/>
  <c r="R1494" i="15"/>
  <c r="Q1495" i="15"/>
  <c r="R1495" i="15"/>
  <c r="Q1735" i="15"/>
  <c r="R1735" i="15"/>
  <c r="Q1496" i="15"/>
  <c r="R1496" i="15"/>
  <c r="Q1497" i="15"/>
  <c r="R1497" i="15"/>
  <c r="Q1875" i="15"/>
  <c r="R1875" i="15"/>
  <c r="Q1736" i="15"/>
  <c r="R1736" i="15"/>
  <c r="Q1498" i="15"/>
  <c r="R1498" i="15"/>
  <c r="Q1876" i="15"/>
  <c r="R1876" i="15"/>
  <c r="Q1877" i="15"/>
  <c r="R1877" i="15"/>
  <c r="Q1499" i="15"/>
  <c r="R1499" i="15"/>
  <c r="Q1737" i="15"/>
  <c r="R1737" i="15"/>
  <c r="Q1738" i="15"/>
  <c r="R1738" i="15"/>
  <c r="Q1739" i="15"/>
  <c r="R1739" i="15"/>
  <c r="Q1910" i="15"/>
  <c r="R1910" i="15"/>
  <c r="Q1500" i="15"/>
  <c r="R1500" i="15"/>
  <c r="Q1878" i="15"/>
  <c r="R1878" i="15"/>
  <c r="Q1501" i="15"/>
  <c r="R1501" i="15"/>
  <c r="Q1740" i="15"/>
  <c r="R1740" i="15"/>
  <c r="Q1741" i="15"/>
  <c r="R1741" i="15"/>
  <c r="Q1502" i="15"/>
  <c r="R1502" i="15"/>
  <c r="Q1503" i="15"/>
  <c r="R1503" i="15"/>
  <c r="Q1504" i="15"/>
  <c r="R1504" i="15"/>
  <c r="Q1742" i="15"/>
  <c r="R1742" i="15"/>
  <c r="Q1505" i="15"/>
  <c r="R1505" i="15"/>
  <c r="Q1743" i="15"/>
  <c r="R1743" i="15"/>
  <c r="Q1506" i="15"/>
  <c r="R1506" i="15"/>
  <c r="Q1507" i="15"/>
  <c r="R1507" i="15"/>
  <c r="Q1744" i="15"/>
  <c r="R1744" i="15"/>
  <c r="Q1879" i="15"/>
  <c r="R1879" i="15"/>
  <c r="Q1880" i="15"/>
  <c r="R1880" i="15"/>
  <c r="Q1745" i="15"/>
  <c r="R1745" i="15"/>
  <c r="Q1881" i="15"/>
  <c r="R1881" i="15"/>
  <c r="Q1508" i="15"/>
  <c r="R1508" i="15"/>
  <c r="Q1746" i="15"/>
  <c r="R1746" i="15"/>
  <c r="Q1747" i="15"/>
  <c r="R1747" i="15"/>
  <c r="Q1882" i="15"/>
  <c r="R1882" i="15"/>
  <c r="Q1748" i="15"/>
  <c r="R1748" i="15"/>
  <c r="Q1749" i="15"/>
  <c r="R1749" i="15"/>
  <c r="Q1509" i="15"/>
  <c r="R1509" i="15"/>
  <c r="Q1510" i="15"/>
  <c r="R1510" i="15"/>
  <c r="Q1957" i="15"/>
  <c r="R1957" i="15"/>
  <c r="Q1511" i="15"/>
  <c r="R1511" i="15"/>
  <c r="Q1512" i="15"/>
  <c r="R1512" i="15"/>
  <c r="Q1750" i="15"/>
  <c r="R1750" i="15"/>
  <c r="Q1751" i="15"/>
  <c r="R1751" i="15"/>
  <c r="Q1992" i="15"/>
  <c r="R1992" i="15"/>
  <c r="Q1752" i="15"/>
  <c r="R1752" i="15"/>
  <c r="Q1753" i="15"/>
  <c r="R1753" i="15"/>
  <c r="Q1754" i="15"/>
  <c r="R1754" i="15"/>
  <c r="Q1755" i="15"/>
  <c r="R1755" i="15"/>
  <c r="Q1513" i="15"/>
  <c r="R1513" i="15"/>
  <c r="Q1514" i="15"/>
  <c r="R1514" i="15"/>
  <c r="Q1756" i="15"/>
  <c r="R1756" i="15"/>
  <c r="Q1984" i="15"/>
  <c r="R1984" i="15"/>
  <c r="Q1757" i="15"/>
  <c r="R1757" i="15"/>
  <c r="Q1883" i="15"/>
  <c r="R1883" i="15"/>
  <c r="Q1515" i="15"/>
  <c r="R1515" i="15"/>
  <c r="Q1932" i="15"/>
  <c r="R1932" i="15"/>
  <c r="Q1516" i="15"/>
  <c r="R1516" i="15"/>
  <c r="Q1758" i="15"/>
  <c r="R1758" i="15"/>
  <c r="Q1517" i="15"/>
  <c r="R1517" i="15"/>
  <c r="Q1759" i="15"/>
  <c r="R1759" i="15"/>
  <c r="Q1518" i="15"/>
  <c r="R1518" i="15"/>
  <c r="Q1519" i="15"/>
  <c r="R1519" i="15"/>
  <c r="Q1520" i="15"/>
  <c r="R1520" i="15"/>
  <c r="Q1521" i="15"/>
  <c r="R1521" i="15"/>
  <c r="Q1760" i="15"/>
  <c r="R1760" i="15"/>
  <c r="Q1522" i="15"/>
  <c r="R1522" i="15"/>
  <c r="Q1761" i="15"/>
  <c r="R1761" i="15"/>
  <c r="Q1523" i="15"/>
  <c r="R1523" i="15"/>
  <c r="Q1920" i="15"/>
  <c r="R1920" i="15"/>
  <c r="Q1933" i="15"/>
  <c r="R1933" i="15"/>
  <c r="Q1762" i="15"/>
  <c r="R1762" i="15"/>
  <c r="Q1524" i="15"/>
  <c r="R1524" i="15"/>
  <c r="Q1884" i="15"/>
  <c r="R1884" i="15"/>
  <c r="Q1763" i="15"/>
  <c r="R1763" i="15"/>
  <c r="Q1764" i="15"/>
  <c r="R1764" i="15"/>
  <c r="Q1525" i="15"/>
  <c r="R1525" i="15"/>
  <c r="Q1765" i="15"/>
  <c r="R1765" i="15"/>
  <c r="Q1526" i="15"/>
  <c r="R1526" i="15"/>
  <c r="Q1973" i="15"/>
  <c r="R1973" i="15"/>
  <c r="Q1527" i="15"/>
  <c r="R1527" i="15"/>
  <c r="Q1766" i="15"/>
  <c r="R1766" i="15"/>
  <c r="Q1528" i="15"/>
  <c r="R1528" i="15"/>
  <c r="Q1767" i="15"/>
  <c r="R1767" i="15"/>
  <c r="Q1768" i="15"/>
  <c r="R1768" i="15"/>
  <c r="Q1529" i="15"/>
  <c r="R1529" i="15"/>
  <c r="Q1530" i="15"/>
  <c r="R1530" i="15"/>
  <c r="Q1531" i="15"/>
  <c r="R1531" i="15"/>
  <c r="Q1769" i="15"/>
  <c r="R1769" i="15"/>
  <c r="Q1885" i="15"/>
  <c r="R1885" i="15"/>
  <c r="Q1934" i="15"/>
  <c r="R1934" i="15"/>
  <c r="Q1532" i="15"/>
  <c r="R1532" i="15"/>
  <c r="Q1533" i="15"/>
  <c r="R1533" i="15"/>
  <c r="Q1534" i="15"/>
  <c r="R1534" i="15"/>
  <c r="Q1770" i="15"/>
  <c r="R1770" i="15"/>
  <c r="Q1535" i="15"/>
  <c r="R1535" i="15"/>
  <c r="Q1536" i="15"/>
  <c r="R1536" i="15"/>
  <c r="Q1771" i="15"/>
  <c r="R1771" i="15"/>
  <c r="Q1537" i="15"/>
  <c r="R1537" i="15"/>
  <c r="Q1538" i="15"/>
  <c r="R1538" i="15"/>
  <c r="Q1772" i="15"/>
  <c r="R1772" i="15"/>
  <c r="Q1974" i="15"/>
  <c r="R1974" i="15"/>
  <c r="Q1773" i="15"/>
  <c r="R1773" i="15"/>
  <c r="Q1935" i="15"/>
  <c r="R1935" i="15"/>
  <c r="Q1539" i="15"/>
  <c r="R1539" i="15"/>
  <c r="Q1540" i="15"/>
  <c r="R1540" i="15"/>
  <c r="Q1541" i="15"/>
  <c r="R1541" i="15"/>
  <c r="Q1542" i="15"/>
  <c r="R1542" i="15"/>
  <c r="Q1543" i="15"/>
  <c r="R1543" i="15"/>
  <c r="Q1774" i="15"/>
  <c r="R1774" i="15"/>
  <c r="Q1544" i="15"/>
  <c r="R1544" i="15"/>
  <c r="Q1775" i="15"/>
  <c r="R1775" i="15"/>
  <c r="Q1776" i="15"/>
  <c r="R1776" i="15"/>
  <c r="Q1777" i="15"/>
  <c r="R1777" i="15"/>
  <c r="Q1778" i="15"/>
  <c r="R1778" i="15"/>
  <c r="Q1779" i="15"/>
  <c r="R1779" i="15"/>
  <c r="Q1545" i="15"/>
  <c r="R1545" i="15"/>
  <c r="Q1886" i="15"/>
  <c r="R1886" i="15"/>
  <c r="Q1780" i="15"/>
  <c r="R1780" i="15"/>
  <c r="Q1887" i="15"/>
  <c r="R1887" i="15"/>
  <c r="Q1546" i="15"/>
  <c r="R1546" i="15"/>
  <c r="Q1547" i="15"/>
  <c r="R1547" i="15"/>
  <c r="Q1548" i="15"/>
  <c r="R1548" i="15"/>
  <c r="Q1549" i="15"/>
  <c r="R1549" i="15"/>
  <c r="Q1550" i="15"/>
  <c r="R1550" i="15"/>
  <c r="Q1781" i="15"/>
  <c r="R1781" i="15"/>
  <c r="Q1551" i="15"/>
  <c r="R1551" i="15"/>
  <c r="Q1782" i="15"/>
  <c r="R1782" i="15"/>
  <c r="Q1783" i="15"/>
  <c r="R1783" i="15"/>
  <c r="Q1552" i="15"/>
  <c r="R1552" i="15"/>
  <c r="Q1553" i="15"/>
  <c r="R1553" i="15"/>
  <c r="Q1554" i="15"/>
  <c r="R1554" i="15"/>
  <c r="Q1784" i="15"/>
  <c r="R1784" i="15"/>
  <c r="Q1555" i="15"/>
  <c r="R1555" i="15"/>
  <c r="Q1785" i="15"/>
  <c r="R1785" i="15"/>
  <c r="Q1786" i="15"/>
  <c r="R1786" i="15"/>
  <c r="Q1556" i="15"/>
  <c r="R1556" i="15"/>
  <c r="Q1557" i="15"/>
  <c r="R1557" i="15"/>
  <c r="Q1971" i="15"/>
  <c r="R1971" i="15"/>
  <c r="Q1787" i="15"/>
  <c r="R1787" i="15"/>
  <c r="Q1788" i="15"/>
  <c r="R1788" i="15"/>
  <c r="Q1789" i="15"/>
  <c r="R1789" i="15"/>
  <c r="Q1790" i="15"/>
  <c r="R1790" i="15"/>
  <c r="Q1791" i="15"/>
  <c r="R1791" i="15"/>
  <c r="Q1792" i="15"/>
  <c r="R1792" i="15"/>
  <c r="Q1558" i="15"/>
  <c r="R1558" i="15"/>
  <c r="Q1559" i="15"/>
  <c r="R1559" i="15"/>
  <c r="Q1793" i="15"/>
  <c r="R1793" i="15"/>
  <c r="Q1794" i="15"/>
  <c r="R1794" i="15"/>
  <c r="Q1560" i="15"/>
  <c r="R1560" i="15"/>
  <c r="Q1795" i="15"/>
  <c r="R1795" i="15"/>
  <c r="Q1796" i="15"/>
  <c r="R1796" i="15"/>
  <c r="Q1561" i="15"/>
  <c r="R1561" i="15"/>
  <c r="Q1797" i="15"/>
  <c r="R1797" i="15"/>
  <c r="Q1562" i="15"/>
  <c r="R1562" i="15"/>
  <c r="Q1563" i="15"/>
  <c r="R1563" i="15"/>
  <c r="Q1564" i="15"/>
  <c r="R1564" i="15"/>
  <c r="Q1798" i="15"/>
  <c r="R1798" i="15"/>
  <c r="Q1799" i="15"/>
  <c r="R1799" i="15"/>
  <c r="Q1800" i="15"/>
  <c r="R1800" i="15"/>
  <c r="Q1565" i="15"/>
  <c r="R1565" i="15"/>
  <c r="Q1566" i="15"/>
  <c r="R1566" i="15"/>
  <c r="Q1888" i="15"/>
  <c r="R1888" i="15"/>
  <c r="Q1567" i="15"/>
  <c r="R1567" i="15"/>
  <c r="Q1889" i="15"/>
  <c r="R1889" i="15"/>
  <c r="Q1801" i="15"/>
  <c r="R1801" i="15"/>
  <c r="Q1568" i="15"/>
  <c r="R1568" i="15"/>
  <c r="Q1987" i="15"/>
  <c r="R1987" i="15"/>
  <c r="Q1569" i="15"/>
  <c r="R1569" i="15"/>
  <c r="Q1570" i="15"/>
  <c r="R1570" i="15"/>
  <c r="Q1802" i="15"/>
  <c r="R1802" i="15"/>
  <c r="Q1571" i="15"/>
  <c r="R1571" i="15"/>
  <c r="Q1803" i="15"/>
  <c r="R1803" i="15"/>
  <c r="Q1572" i="15"/>
  <c r="R1572" i="15"/>
  <c r="Q1997" i="15"/>
  <c r="R1997" i="15"/>
  <c r="Q1573" i="15"/>
  <c r="R1573" i="15"/>
  <c r="Q1804" i="15"/>
  <c r="R1804" i="15"/>
  <c r="Q1805" i="15"/>
  <c r="R1805" i="15"/>
  <c r="Q1890" i="15"/>
  <c r="R1890" i="15"/>
  <c r="Q1891" i="15"/>
  <c r="R1891" i="15"/>
  <c r="Q1806" i="15"/>
  <c r="R1806" i="15"/>
  <c r="Q1911" i="15"/>
  <c r="R1911" i="15"/>
  <c r="Q1807" i="15"/>
  <c r="R1807" i="15"/>
  <c r="Q1574" i="15"/>
  <c r="R1574" i="15"/>
  <c r="Q1946" i="15"/>
  <c r="R1946" i="15"/>
  <c r="Q1808" i="15"/>
  <c r="R1808" i="15"/>
  <c r="Q1575" i="15"/>
  <c r="R1575" i="15"/>
  <c r="Q1809" i="15"/>
  <c r="R1809" i="15"/>
  <c r="Q1810" i="15"/>
  <c r="R1810" i="15"/>
  <c r="Q1811" i="15"/>
  <c r="R1811" i="15"/>
  <c r="Q1576" i="15"/>
  <c r="R1576" i="15"/>
  <c r="Q1812" i="15"/>
  <c r="R1812" i="15"/>
  <c r="Q1813" i="15"/>
  <c r="R1813" i="15"/>
  <c r="Q1577" i="15"/>
  <c r="R1577" i="15"/>
  <c r="Q1578" i="15"/>
  <c r="R1578" i="15"/>
  <c r="Q1998" i="15"/>
  <c r="R1998" i="15"/>
  <c r="Q1579" i="15"/>
  <c r="R1579" i="15"/>
  <c r="Q1966" i="15"/>
  <c r="R1966" i="15"/>
  <c r="Q1580" i="15"/>
  <c r="R1580" i="15"/>
  <c r="Q1581" i="15"/>
  <c r="R1581" i="15"/>
  <c r="Q1582" i="15"/>
  <c r="R1582" i="15"/>
  <c r="Q1583" i="15"/>
  <c r="R1583" i="15"/>
  <c r="Q1584" i="15"/>
  <c r="R1584" i="15"/>
  <c r="Q1814" i="15"/>
  <c r="R1814" i="15"/>
  <c r="Q1815" i="15"/>
  <c r="R1815" i="15"/>
  <c r="Q1585" i="15"/>
  <c r="R1585" i="15"/>
  <c r="Q1816" i="15"/>
  <c r="R1816" i="15"/>
  <c r="Q1586" i="15"/>
  <c r="R1586" i="15"/>
  <c r="Q1817" i="15"/>
  <c r="R1817" i="15"/>
  <c r="Q1818" i="15"/>
  <c r="R1818" i="15"/>
  <c r="Q1587" i="15"/>
  <c r="R1587" i="15"/>
  <c r="Q1588" i="15"/>
  <c r="R1588" i="15"/>
  <c r="Q1819" i="15"/>
  <c r="R1819" i="15"/>
  <c r="Q1589" i="15"/>
  <c r="R1589" i="15"/>
  <c r="Q1820" i="15"/>
  <c r="R1820" i="15"/>
  <c r="Q1821" i="15"/>
  <c r="R1821" i="15"/>
  <c r="Q1822" i="15"/>
  <c r="R1822" i="15"/>
  <c r="Q1823" i="15"/>
  <c r="R1823" i="15"/>
  <c r="Q1824" i="15"/>
  <c r="R1824" i="15"/>
  <c r="Q1825" i="15"/>
  <c r="R1825" i="15"/>
  <c r="Q1826" i="15"/>
  <c r="R1826" i="15"/>
  <c r="Q1892" i="15"/>
  <c r="R1892" i="15"/>
  <c r="Q1590" i="15"/>
  <c r="R1590" i="15"/>
  <c r="Q1921" i="15"/>
  <c r="R1921" i="15"/>
  <c r="Q1591" i="15"/>
  <c r="R1591" i="15"/>
  <c r="Q1592" i="15"/>
  <c r="R1592" i="15"/>
  <c r="Q1593" i="15"/>
  <c r="R1593" i="15"/>
  <c r="Q1594" i="15"/>
  <c r="R1594" i="15"/>
  <c r="Q1595" i="15"/>
  <c r="R1595" i="15"/>
  <c r="Q1967" i="15"/>
  <c r="R1967" i="15"/>
  <c r="Q1827" i="15"/>
  <c r="R1827" i="15"/>
  <c r="Q1596" i="15"/>
  <c r="R1596" i="15"/>
  <c r="Q1597" i="15"/>
  <c r="R1597" i="15"/>
  <c r="Q1828" i="15"/>
  <c r="R1828" i="15"/>
  <c r="Q1893" i="15"/>
  <c r="R1893" i="15"/>
  <c r="Q1995" i="15"/>
  <c r="R1995" i="15"/>
  <c r="Q1598" i="15"/>
  <c r="R1598" i="15"/>
  <c r="Q1980" i="15"/>
  <c r="R1980" i="15"/>
  <c r="Q1599" i="15"/>
  <c r="R1599" i="15"/>
  <c r="Q1600" i="15"/>
  <c r="R1600" i="15"/>
  <c r="Q1936" i="15"/>
  <c r="R1936" i="15"/>
  <c r="Q1601" i="15"/>
  <c r="R1601" i="15"/>
  <c r="Q1829" i="15"/>
  <c r="R1829" i="15"/>
  <c r="Q1602" i="15"/>
  <c r="R1602" i="15"/>
  <c r="Q1830" i="15"/>
  <c r="R1830" i="15"/>
  <c r="Q1968" i="15"/>
  <c r="R1968" i="15"/>
  <c r="Q1603" i="15"/>
  <c r="R1603" i="15"/>
  <c r="Q1947" i="15"/>
  <c r="R1947" i="15"/>
  <c r="Q1831" i="15"/>
  <c r="R1831" i="15"/>
  <c r="Q1958" i="15"/>
  <c r="R1958" i="15"/>
  <c r="Q1894" i="15"/>
  <c r="R1894" i="15"/>
  <c r="Q1922" i="15"/>
  <c r="R1922" i="15"/>
  <c r="Q1832" i="15"/>
  <c r="R1832" i="15"/>
  <c r="Q1948" i="15"/>
  <c r="R1948" i="15"/>
  <c r="Q1604" i="15"/>
  <c r="R1604" i="15"/>
  <c r="Q1923" i="15"/>
  <c r="R1923" i="15"/>
  <c r="Q1605" i="15"/>
  <c r="R1605" i="15"/>
  <c r="Q1959" i="15"/>
  <c r="R1959" i="15"/>
  <c r="Q1912" i="15"/>
  <c r="R1912" i="15"/>
  <c r="Q1606" i="15"/>
  <c r="R1606" i="15"/>
  <c r="Q1833" i="15"/>
  <c r="R1833" i="15"/>
  <c r="Q1834" i="15"/>
  <c r="R1834" i="15"/>
  <c r="Q1607" i="15"/>
  <c r="R1607" i="15"/>
  <c r="Q1608" i="15"/>
  <c r="R1608" i="15"/>
  <c r="Q1988" i="15"/>
  <c r="R1988" i="15"/>
  <c r="Q1609" i="15"/>
  <c r="R1609" i="15"/>
  <c r="Q1610" i="15"/>
  <c r="R1610" i="15"/>
  <c r="Q1975" i="15"/>
  <c r="R1975" i="15"/>
  <c r="Q1835" i="15"/>
  <c r="R1835" i="15"/>
  <c r="Q1611" i="15"/>
  <c r="R1611" i="15"/>
  <c r="Q1836" i="15"/>
  <c r="R1836" i="15"/>
  <c r="Q1969" i="15"/>
  <c r="R1969" i="15"/>
  <c r="Q1185" i="15"/>
  <c r="R1185" i="15"/>
  <c r="Q1186" i="15"/>
  <c r="R1186" i="15"/>
  <c r="Q1176" i="15"/>
  <c r="R1176" i="15"/>
  <c r="Q1207" i="15"/>
  <c r="R1207" i="15"/>
  <c r="Q1208" i="15"/>
  <c r="R1208" i="15"/>
  <c r="Q1231" i="15"/>
  <c r="R1231" i="15"/>
  <c r="Q1232" i="15"/>
  <c r="R1232" i="15"/>
  <c r="Q1209" i="15"/>
  <c r="R1209" i="15"/>
  <c r="Q1210" i="15"/>
  <c r="R1210" i="15"/>
  <c r="Q1211" i="15"/>
  <c r="R1211" i="15"/>
  <c r="Q1233" i="15"/>
  <c r="R1233" i="15"/>
  <c r="Q1187" i="15"/>
  <c r="R1187" i="15"/>
  <c r="Q1212" i="15"/>
  <c r="R1212" i="15"/>
  <c r="Q1234" i="15"/>
  <c r="R1234" i="15"/>
  <c r="Q1188" i="15"/>
  <c r="R1188" i="15"/>
  <c r="Q1213" i="15"/>
  <c r="R1213" i="15"/>
  <c r="Q1235" i="15"/>
  <c r="R1235" i="15"/>
  <c r="Q1236" i="15"/>
  <c r="R1236" i="15"/>
  <c r="Q1237" i="15"/>
  <c r="R1237" i="15"/>
  <c r="Q1214" i="15"/>
  <c r="R1214" i="15"/>
  <c r="Q1189" i="15"/>
  <c r="R1189" i="15"/>
  <c r="Q1215" i="15"/>
  <c r="R1215" i="15"/>
  <c r="Q1216" i="15"/>
  <c r="R1216" i="15"/>
  <c r="Q1190" i="15"/>
  <c r="R1190" i="15"/>
  <c r="Q1177" i="15"/>
  <c r="R1177" i="15"/>
  <c r="Q1178" i="15"/>
  <c r="R1178" i="15"/>
  <c r="Q1238" i="15"/>
  <c r="R1238" i="15"/>
  <c r="Q1191" i="15"/>
  <c r="R1191" i="15"/>
  <c r="Q1179" i="15"/>
  <c r="R1179" i="15"/>
  <c r="Q1239" i="15"/>
  <c r="R1239" i="15"/>
  <c r="Q1217" i="15"/>
  <c r="R1217" i="15"/>
  <c r="Q1218" i="15"/>
  <c r="R1218" i="15"/>
  <c r="Q1192" i="15"/>
  <c r="R1192" i="15"/>
  <c r="Q1193" i="15"/>
  <c r="R1193" i="15"/>
  <c r="Q1219" i="15"/>
  <c r="R1219" i="15"/>
  <c r="Q1220" i="15"/>
  <c r="R1220" i="15"/>
  <c r="Q1194" i="15"/>
  <c r="R1194" i="15"/>
  <c r="Q1195" i="15"/>
  <c r="R1195" i="15"/>
  <c r="Q1221" i="15"/>
  <c r="R1221" i="15"/>
  <c r="Q1240" i="15"/>
  <c r="R1240" i="15"/>
  <c r="Q1241" i="15"/>
  <c r="R1241" i="15"/>
  <c r="Q1196" i="15"/>
  <c r="R1196" i="15"/>
  <c r="Q1242" i="15"/>
  <c r="R1242" i="15"/>
  <c r="Q1243" i="15"/>
  <c r="R1243" i="15"/>
  <c r="Q1197" i="15"/>
  <c r="R1197" i="15"/>
  <c r="Q1180" i="15"/>
  <c r="R1180" i="15"/>
  <c r="Q1198" i="15"/>
  <c r="R1198" i="15"/>
  <c r="Q1181" i="15"/>
  <c r="R1181" i="15"/>
  <c r="Q1244" i="15"/>
  <c r="R1244" i="15"/>
  <c r="Q1245" i="15"/>
  <c r="R1245" i="15"/>
  <c r="Q1199" i="15"/>
  <c r="R1199" i="15"/>
  <c r="Q1182" i="15"/>
  <c r="R1182" i="15"/>
  <c r="Q1222" i="15"/>
  <c r="R1222" i="15"/>
  <c r="Q1246" i="15"/>
  <c r="R1246" i="15"/>
  <c r="Q1200" i="15"/>
  <c r="R1200" i="15"/>
  <c r="Q1183" i="15"/>
  <c r="R1183" i="15"/>
  <c r="Q1201" i="15"/>
  <c r="R1201" i="15"/>
  <c r="Q1223" i="15"/>
  <c r="R1223" i="15"/>
  <c r="Q1202" i="15"/>
  <c r="R1202" i="15"/>
  <c r="Q1184" i="15"/>
  <c r="R1184" i="15"/>
  <c r="Q1203" i="15"/>
  <c r="R1203" i="15"/>
  <c r="Q1224" i="15"/>
  <c r="R1224" i="15"/>
  <c r="Q1247" i="15"/>
  <c r="R1247" i="15"/>
  <c r="Q1204" i="15"/>
  <c r="R1204" i="15"/>
  <c r="Q1225" i="15"/>
  <c r="R1225" i="15"/>
  <c r="Q1226" i="15"/>
  <c r="R1226" i="15"/>
  <c r="Q1205" i="15"/>
  <c r="R1205" i="15"/>
  <c r="Q1248" i="15"/>
  <c r="R1248" i="15"/>
  <c r="Q1249" i="15"/>
  <c r="R1249" i="15"/>
  <c r="Q1227" i="15"/>
  <c r="R1227" i="15"/>
  <c r="Q1228" i="15"/>
  <c r="R1228" i="15"/>
  <c r="Q1229" i="15"/>
  <c r="R1229" i="15"/>
  <c r="Q1250" i="15"/>
  <c r="R1250" i="15"/>
  <c r="Q1251" i="15"/>
  <c r="R1251" i="15"/>
  <c r="Q1206" i="15"/>
  <c r="R1206" i="15"/>
  <c r="Q1252" i="15"/>
  <c r="R1252" i="15"/>
  <c r="Q1230" i="15"/>
  <c r="R1230" i="15"/>
  <c r="Q1253" i="15"/>
  <c r="R1253" i="15"/>
  <c r="Q2246" i="15"/>
  <c r="R2246" i="15"/>
  <c r="Q2527" i="15"/>
  <c r="R2527" i="15"/>
  <c r="Q2491" i="15"/>
  <c r="R2491" i="15"/>
  <c r="Q2528" i="15"/>
  <c r="R2528" i="15"/>
  <c r="Q2247" i="15"/>
  <c r="R2247" i="15"/>
  <c r="Q2055" i="15"/>
  <c r="R2055" i="15"/>
  <c r="Q2248" i="15"/>
  <c r="R2248" i="15"/>
  <c r="Q2492" i="15"/>
  <c r="R2492" i="15"/>
  <c r="Q2493" i="15"/>
  <c r="R2493" i="15"/>
  <c r="Q2249" i="15"/>
  <c r="R2249" i="15"/>
  <c r="Q2056" i="15"/>
  <c r="R2056" i="15"/>
  <c r="Q2494" i="15"/>
  <c r="R2494" i="15"/>
  <c r="Q2524" i="15"/>
  <c r="R2524" i="15"/>
  <c r="Q2057" i="15"/>
  <c r="R2057" i="15"/>
  <c r="Q2058" i="15"/>
  <c r="R2058" i="15"/>
  <c r="Q2059" i="15"/>
  <c r="R2059" i="15"/>
  <c r="Q2432" i="15"/>
  <c r="R2432" i="15"/>
  <c r="Q2250" i="15"/>
  <c r="R2250" i="15"/>
  <c r="Q2251" i="15"/>
  <c r="R2251" i="15"/>
  <c r="Q2252" i="15"/>
  <c r="R2252" i="15"/>
  <c r="Q2433" i="15"/>
  <c r="R2433" i="15"/>
  <c r="Q2253" i="15"/>
  <c r="R2253" i="15"/>
  <c r="Q2060" i="15"/>
  <c r="R2060" i="15"/>
  <c r="Q2061" i="15"/>
  <c r="R2061" i="15"/>
  <c r="Q2062" i="15"/>
  <c r="R2062" i="15"/>
  <c r="Q2254" i="15"/>
  <c r="R2254" i="15"/>
  <c r="Q2255" i="15"/>
  <c r="R2255" i="15"/>
  <c r="Q2063" i="15"/>
  <c r="R2063" i="15"/>
  <c r="Q2064" i="15"/>
  <c r="R2064" i="15"/>
  <c r="Q2256" i="15"/>
  <c r="R2256" i="15"/>
  <c r="Q2434" i="15"/>
  <c r="R2434" i="15"/>
  <c r="Q2257" i="15"/>
  <c r="R2257" i="15"/>
  <c r="Q2258" i="15"/>
  <c r="R2258" i="15"/>
  <c r="Q2065" i="15"/>
  <c r="R2065" i="15"/>
  <c r="Q2259" i="15"/>
  <c r="R2259" i="15"/>
  <c r="Q2260" i="15"/>
  <c r="R2260" i="15"/>
  <c r="Q2261" i="15"/>
  <c r="R2261" i="15"/>
  <c r="Q2545" i="15"/>
  <c r="R2545" i="15"/>
  <c r="Q2551" i="15"/>
  <c r="R2551" i="15"/>
  <c r="Q2546" i="15"/>
  <c r="R2546" i="15"/>
  <c r="Q2066" i="15"/>
  <c r="R2066" i="15"/>
  <c r="Q2067" i="15"/>
  <c r="R2067" i="15"/>
  <c r="Q2068" i="15"/>
  <c r="R2068" i="15"/>
  <c r="Q2262" i="15"/>
  <c r="R2262" i="15"/>
  <c r="Q2263" i="15"/>
  <c r="R2263" i="15"/>
  <c r="Q2069" i="15"/>
  <c r="R2069" i="15"/>
  <c r="Q2435" i="15"/>
  <c r="R2435" i="15"/>
  <c r="Q2525" i="15"/>
  <c r="R2525" i="15"/>
  <c r="Q2070" i="15"/>
  <c r="R2070" i="15"/>
  <c r="Q2071" i="15"/>
  <c r="R2071" i="15"/>
  <c r="Q2264" i="15"/>
  <c r="R2264" i="15"/>
  <c r="Q2072" i="15"/>
  <c r="R2072" i="15"/>
  <c r="Q2265" i="15"/>
  <c r="R2265" i="15"/>
  <c r="Q2073" i="15"/>
  <c r="R2073" i="15"/>
  <c r="Q2266" i="15"/>
  <c r="R2266" i="15"/>
  <c r="Q2495" i="15"/>
  <c r="R2495" i="15"/>
  <c r="Q2267" i="15"/>
  <c r="R2267" i="15"/>
  <c r="Q2268" i="15"/>
  <c r="R2268" i="15"/>
  <c r="Q2269" i="15"/>
  <c r="R2269" i="15"/>
  <c r="Q2074" i="15"/>
  <c r="R2074" i="15"/>
  <c r="Q2270" i="15"/>
  <c r="R2270" i="15"/>
  <c r="Q2271" i="15"/>
  <c r="R2271" i="15"/>
  <c r="Q2272" i="15"/>
  <c r="R2272" i="15"/>
  <c r="Q2273" i="15"/>
  <c r="R2273" i="15"/>
  <c r="Q2274" i="15"/>
  <c r="R2274" i="15"/>
  <c r="Q2275" i="15"/>
  <c r="R2275" i="15"/>
  <c r="Q2436" i="15"/>
  <c r="R2436" i="15"/>
  <c r="Q2437" i="15"/>
  <c r="R2437" i="15"/>
  <c r="Q2572" i="15"/>
  <c r="R2572" i="15"/>
  <c r="Q2556" i="15"/>
  <c r="R2556" i="15"/>
  <c r="Q2557" i="15"/>
  <c r="R2557" i="15"/>
  <c r="Q2438" i="15"/>
  <c r="R2438" i="15"/>
  <c r="Q2561" i="15"/>
  <c r="R2561" i="15"/>
  <c r="Q2276" i="15"/>
  <c r="R2276" i="15"/>
  <c r="Q2277" i="15"/>
  <c r="R2277" i="15"/>
  <c r="Q2278" i="15"/>
  <c r="R2278" i="15"/>
  <c r="Q2579" i="15"/>
  <c r="R2579" i="15"/>
  <c r="Q2511" i="15"/>
  <c r="R2511" i="15"/>
  <c r="Q2535" i="15"/>
  <c r="R2535" i="15"/>
  <c r="Q2439" i="15"/>
  <c r="R2439" i="15"/>
  <c r="Q2075" i="15"/>
  <c r="R2075" i="15"/>
  <c r="Q2279" i="15"/>
  <c r="R2279" i="15"/>
  <c r="Q2280" i="15"/>
  <c r="R2280" i="15"/>
  <c r="Q2281" i="15"/>
  <c r="R2281" i="15"/>
  <c r="Q2282" i="15"/>
  <c r="R2282" i="15"/>
  <c r="Q2283" i="15"/>
  <c r="R2283" i="15"/>
  <c r="Q2284" i="15"/>
  <c r="R2284" i="15"/>
  <c r="Q2573" i="15"/>
  <c r="R2573" i="15"/>
  <c r="Q2076" i="15"/>
  <c r="R2076" i="15"/>
  <c r="Q2285" i="15"/>
  <c r="R2285" i="15"/>
  <c r="Q2286" i="15"/>
  <c r="R2286" i="15"/>
  <c r="Q2077" i="15"/>
  <c r="R2077" i="15"/>
  <c r="Q2078" i="15"/>
  <c r="R2078" i="15"/>
  <c r="Q2079" i="15"/>
  <c r="R2079" i="15"/>
  <c r="Q2496" i="15"/>
  <c r="R2496" i="15"/>
  <c r="Q2287" i="15"/>
  <c r="R2287" i="15"/>
  <c r="Q2080" i="15"/>
  <c r="R2080" i="15"/>
  <c r="Q2288" i="15"/>
  <c r="R2288" i="15"/>
  <c r="Q2081" i="15"/>
  <c r="R2081" i="15"/>
  <c r="Q2289" i="15"/>
  <c r="R2289" i="15"/>
  <c r="Q2290" i="15"/>
  <c r="R2290" i="15"/>
  <c r="Q2082" i="15"/>
  <c r="R2082" i="15"/>
  <c r="Q2083" i="15"/>
  <c r="R2083" i="15"/>
  <c r="Q2440" i="15"/>
  <c r="R2440" i="15"/>
  <c r="Q2441" i="15"/>
  <c r="R2441" i="15"/>
  <c r="Q2291" i="15"/>
  <c r="R2291" i="15"/>
  <c r="Q2442" i="15"/>
  <c r="R2442" i="15"/>
  <c r="Q2497" i="15"/>
  <c r="R2497" i="15"/>
  <c r="Q2084" i="15"/>
  <c r="R2084" i="15"/>
  <c r="Q2292" i="15"/>
  <c r="R2292" i="15"/>
  <c r="Q2293" i="15"/>
  <c r="R2293" i="15"/>
  <c r="Q2294" i="15"/>
  <c r="R2294" i="15"/>
  <c r="Q2085" i="15"/>
  <c r="R2085" i="15"/>
  <c r="Q2295" i="15"/>
  <c r="R2295" i="15"/>
  <c r="Q2296" i="15"/>
  <c r="R2296" i="15"/>
  <c r="Q2086" i="15"/>
  <c r="R2086" i="15"/>
  <c r="Q2087" i="15"/>
  <c r="R2087" i="15"/>
  <c r="Q2297" i="15"/>
  <c r="R2297" i="15"/>
  <c r="Q2088" i="15"/>
  <c r="R2088" i="15"/>
  <c r="Q2298" i="15"/>
  <c r="R2298" i="15"/>
  <c r="Q2299" i="15"/>
  <c r="R2299" i="15"/>
  <c r="Q2512" i="15"/>
  <c r="R2512" i="15"/>
  <c r="Q2580" i="15"/>
  <c r="R2580" i="15"/>
  <c r="Q2498" i="15"/>
  <c r="R2498" i="15"/>
  <c r="Q2499" i="15"/>
  <c r="R2499" i="15"/>
  <c r="Q2513" i="15"/>
  <c r="R2513" i="15"/>
  <c r="Q2529" i="15"/>
  <c r="R2529" i="15"/>
  <c r="Q2547" i="15"/>
  <c r="R2547" i="15"/>
  <c r="Q2443" i="15"/>
  <c r="R2443" i="15"/>
  <c r="Q2300" i="15"/>
  <c r="R2300" i="15"/>
  <c r="Q2444" i="15"/>
  <c r="R2444" i="15"/>
  <c r="Q2089" i="15"/>
  <c r="R2089" i="15"/>
  <c r="Q2530" i="15"/>
  <c r="R2530" i="15"/>
  <c r="Q2445" i="15"/>
  <c r="R2445" i="15"/>
  <c r="Q2301" i="15"/>
  <c r="R2301" i="15"/>
  <c r="Q2090" i="15"/>
  <c r="R2090" i="15"/>
  <c r="Q2091" i="15"/>
  <c r="R2091" i="15"/>
  <c r="Q2302" i="15"/>
  <c r="R2302" i="15"/>
  <c r="Q2500" i="15"/>
  <c r="R2500" i="15"/>
  <c r="Q2092" i="15"/>
  <c r="R2092" i="15"/>
  <c r="Q2303" i="15"/>
  <c r="R2303" i="15"/>
  <c r="Q2501" i="15"/>
  <c r="R2501" i="15"/>
  <c r="Q2446" i="15"/>
  <c r="R2446" i="15"/>
  <c r="Q2093" i="15"/>
  <c r="R2093" i="15"/>
  <c r="Q2094" i="15"/>
  <c r="R2094" i="15"/>
  <c r="Q2447" i="15"/>
  <c r="R2447" i="15"/>
  <c r="Q2448" i="15"/>
  <c r="R2448" i="15"/>
  <c r="Q2502" i="15"/>
  <c r="R2502" i="15"/>
  <c r="Q2514" i="15"/>
  <c r="R2514" i="15"/>
  <c r="Q2503" i="15"/>
  <c r="R2503" i="15"/>
  <c r="Q2095" i="15"/>
  <c r="R2095" i="15"/>
  <c r="Q2096" i="15"/>
  <c r="R2096" i="15"/>
  <c r="Q2304" i="15"/>
  <c r="R2304" i="15"/>
  <c r="Q2097" i="15"/>
  <c r="R2097" i="15"/>
  <c r="Q2098" i="15"/>
  <c r="R2098" i="15"/>
  <c r="Q2099" i="15"/>
  <c r="R2099" i="15"/>
  <c r="Q2305" i="15"/>
  <c r="R2305" i="15"/>
  <c r="Q2100" i="15"/>
  <c r="R2100" i="15"/>
  <c r="Q2306" i="15"/>
  <c r="R2306" i="15"/>
  <c r="Q2449" i="15"/>
  <c r="R2449" i="15"/>
  <c r="Q2504" i="15"/>
  <c r="R2504" i="15"/>
  <c r="Q2307" i="15"/>
  <c r="R2307" i="15"/>
  <c r="Q2101" i="15"/>
  <c r="R2101" i="15"/>
  <c r="Q2102" i="15"/>
  <c r="R2102" i="15"/>
  <c r="Q2308" i="15"/>
  <c r="R2308" i="15"/>
  <c r="Q2309" i="15"/>
  <c r="R2309" i="15"/>
  <c r="Q2310" i="15"/>
  <c r="R2310" i="15"/>
  <c r="Q2311" i="15"/>
  <c r="R2311" i="15"/>
  <c r="Q2548" i="15"/>
  <c r="R2548" i="15"/>
  <c r="Q2103" i="15"/>
  <c r="R2103" i="15"/>
  <c r="Q2552" i="15"/>
  <c r="R2552" i="15"/>
  <c r="Q2312" i="15"/>
  <c r="R2312" i="15"/>
  <c r="Q2104" i="15"/>
  <c r="R2104" i="15"/>
  <c r="Q2562" i="15"/>
  <c r="R2562" i="15"/>
  <c r="Q2105" i="15"/>
  <c r="R2105" i="15"/>
  <c r="Q2313" i="15"/>
  <c r="R2313" i="15"/>
  <c r="Q2106" i="15"/>
  <c r="R2106" i="15"/>
  <c r="Q2107" i="15"/>
  <c r="R2107" i="15"/>
  <c r="Q2314" i="15"/>
  <c r="R2314" i="15"/>
  <c r="Q2315" i="15"/>
  <c r="R2315" i="15"/>
  <c r="Q2526" i="15"/>
  <c r="R2526" i="15"/>
  <c r="Q2316" i="15"/>
  <c r="R2316" i="15"/>
  <c r="Q2108" i="15"/>
  <c r="R2108" i="15"/>
  <c r="Q2317" i="15"/>
  <c r="R2317" i="15"/>
  <c r="Q2109" i="15"/>
  <c r="R2109" i="15"/>
  <c r="Q2318" i="15"/>
  <c r="R2318" i="15"/>
  <c r="Q2319" i="15"/>
  <c r="R2319" i="15"/>
  <c r="Q2450" i="15"/>
  <c r="R2450" i="15"/>
  <c r="Q2451" i="15"/>
  <c r="R2451" i="15"/>
  <c r="Q2452" i="15"/>
  <c r="R2452" i="15"/>
  <c r="Q2110" i="15"/>
  <c r="R2110" i="15"/>
  <c r="Q2505" i="15"/>
  <c r="R2505" i="15"/>
  <c r="Q2320" i="15"/>
  <c r="R2320" i="15"/>
  <c r="Q2515" i="15"/>
  <c r="R2515" i="15"/>
  <c r="Q2111" i="15"/>
  <c r="R2111" i="15"/>
  <c r="Q2112" i="15"/>
  <c r="R2112" i="15"/>
  <c r="Q2321" i="15"/>
  <c r="R2321" i="15"/>
  <c r="Q2322" i="15"/>
  <c r="R2322" i="15"/>
  <c r="Q2323" i="15"/>
  <c r="R2323" i="15"/>
  <c r="Q2113" i="15"/>
  <c r="R2113" i="15"/>
  <c r="Q2114" i="15"/>
  <c r="R2114" i="15"/>
  <c r="Q2453" i="15"/>
  <c r="R2453" i="15"/>
  <c r="Q2574" i="15"/>
  <c r="R2574" i="15"/>
  <c r="Q2454" i="15"/>
  <c r="R2454" i="15"/>
  <c r="Q2516" i="15"/>
  <c r="R2516" i="15"/>
  <c r="Q2115" i="15"/>
  <c r="R2115" i="15"/>
  <c r="Q2116" i="15"/>
  <c r="R2116" i="15"/>
  <c r="Q2117" i="15"/>
  <c r="R2117" i="15"/>
  <c r="Q2324" i="15"/>
  <c r="R2324" i="15"/>
  <c r="Q2455" i="15"/>
  <c r="R2455" i="15"/>
  <c r="Q2118" i="15"/>
  <c r="R2118" i="15"/>
  <c r="Q2119" i="15"/>
  <c r="R2119" i="15"/>
  <c r="Q2325" i="15"/>
  <c r="R2325" i="15"/>
  <c r="Q2120" i="15"/>
  <c r="R2120" i="15"/>
  <c r="Q2456" i="15"/>
  <c r="R2456" i="15"/>
  <c r="Q2536" i="15"/>
  <c r="R2536" i="15"/>
  <c r="Q2326" i="15"/>
  <c r="R2326" i="15"/>
  <c r="Q2327" i="15"/>
  <c r="R2327" i="15"/>
  <c r="Q2457" i="15"/>
  <c r="R2457" i="15"/>
  <c r="Q2506" i="15"/>
  <c r="R2506" i="15"/>
  <c r="Q2517" i="15"/>
  <c r="R2517" i="15"/>
  <c r="Q2563" i="15"/>
  <c r="R2563" i="15"/>
  <c r="Q2121" i="15"/>
  <c r="R2121" i="15"/>
  <c r="Q2122" i="15"/>
  <c r="R2122" i="15"/>
  <c r="Q2328" i="15"/>
  <c r="R2328" i="15"/>
  <c r="Q2329" i="15"/>
  <c r="R2329" i="15"/>
  <c r="Q2123" i="15"/>
  <c r="R2123" i="15"/>
  <c r="Q2330" i="15"/>
  <c r="R2330" i="15"/>
  <c r="Q2124" i="15"/>
  <c r="R2124" i="15"/>
  <c r="Q2125" i="15"/>
  <c r="R2125" i="15"/>
  <c r="Q2126" i="15"/>
  <c r="R2126" i="15"/>
  <c r="Q2555" i="15"/>
  <c r="R2555" i="15"/>
  <c r="Q2331" i="15"/>
  <c r="R2331" i="15"/>
  <c r="Q2332" i="15"/>
  <c r="R2332" i="15"/>
  <c r="Q2127" i="15"/>
  <c r="R2127" i="15"/>
  <c r="Q2128" i="15"/>
  <c r="R2128" i="15"/>
  <c r="Q2129" i="15"/>
  <c r="R2129" i="15"/>
  <c r="Q2130" i="15"/>
  <c r="R2130" i="15"/>
  <c r="Q2333" i="15"/>
  <c r="R2333" i="15"/>
  <c r="Q2131" i="15"/>
  <c r="R2131" i="15"/>
  <c r="Q2132" i="15"/>
  <c r="R2132" i="15"/>
  <c r="Q2133" i="15"/>
  <c r="R2133" i="15"/>
  <c r="Q2334" i="15"/>
  <c r="R2334" i="15"/>
  <c r="Q2458" i="15"/>
  <c r="R2458" i="15"/>
  <c r="Q2335" i="15"/>
  <c r="R2335" i="15"/>
  <c r="Q2584" i="15"/>
  <c r="R2584" i="15"/>
  <c r="Q2134" i="15"/>
  <c r="R2134" i="15"/>
  <c r="Q2564" i="15"/>
  <c r="R2564" i="15"/>
  <c r="Q2336" i="15"/>
  <c r="R2336" i="15"/>
  <c r="Q2135" i="15"/>
  <c r="R2135" i="15"/>
  <c r="Q2136" i="15"/>
  <c r="R2136" i="15"/>
  <c r="Q2537" i="15"/>
  <c r="R2537" i="15"/>
  <c r="Q2577" i="15"/>
  <c r="R2577" i="15"/>
  <c r="Q2459" i="15"/>
  <c r="R2459" i="15"/>
  <c r="Q2337" i="15"/>
  <c r="R2337" i="15"/>
  <c r="Q2338" i="15"/>
  <c r="R2338" i="15"/>
  <c r="Q2339" i="15"/>
  <c r="R2339" i="15"/>
  <c r="Q2340" i="15"/>
  <c r="R2340" i="15"/>
  <c r="Q2137" i="15"/>
  <c r="R2137" i="15"/>
  <c r="Q2138" i="15"/>
  <c r="R2138" i="15"/>
  <c r="Q2341" i="15"/>
  <c r="R2341" i="15"/>
  <c r="Q2342" i="15"/>
  <c r="R2342" i="15"/>
  <c r="Q2460" i="15"/>
  <c r="R2460" i="15"/>
  <c r="Q2507" i="15"/>
  <c r="R2507" i="15"/>
  <c r="Q2139" i="15"/>
  <c r="R2139" i="15"/>
  <c r="Q2140" i="15"/>
  <c r="R2140" i="15"/>
  <c r="Q2531" i="15"/>
  <c r="R2531" i="15"/>
  <c r="Q2141" i="15"/>
  <c r="R2141" i="15"/>
  <c r="Q2343" i="15"/>
  <c r="R2343" i="15"/>
  <c r="Q2344" i="15"/>
  <c r="R2344" i="15"/>
  <c r="Q2142" i="15"/>
  <c r="R2142" i="15"/>
  <c r="Q2345" i="15"/>
  <c r="R2345" i="15"/>
  <c r="Q2346" i="15"/>
  <c r="R2346" i="15"/>
  <c r="Q2143" i="15"/>
  <c r="R2143" i="15"/>
  <c r="Q2567" i="15"/>
  <c r="R2567" i="15"/>
  <c r="Q2461" i="15"/>
  <c r="R2461" i="15"/>
  <c r="Q2347" i="15"/>
  <c r="R2347" i="15"/>
  <c r="Q2462" i="15"/>
  <c r="R2462" i="15"/>
  <c r="Q2508" i="15"/>
  <c r="R2508" i="15"/>
  <c r="Q2581" i="15"/>
  <c r="R2581" i="15"/>
  <c r="Q2578" i="15"/>
  <c r="R2578" i="15"/>
  <c r="Q2144" i="15"/>
  <c r="R2144" i="15"/>
  <c r="Q2348" i="15"/>
  <c r="R2348" i="15"/>
  <c r="Q2538" i="15"/>
  <c r="R2538" i="15"/>
  <c r="Q2145" i="15"/>
  <c r="R2145" i="15"/>
  <c r="Q2349" i="15"/>
  <c r="R2349" i="15"/>
  <c r="Q2350" i="15"/>
  <c r="R2350" i="15"/>
  <c r="Q2351" i="15"/>
  <c r="R2351" i="15"/>
  <c r="Q2146" i="15"/>
  <c r="R2146" i="15"/>
  <c r="Q2147" i="15"/>
  <c r="R2147" i="15"/>
  <c r="Q2148" i="15"/>
  <c r="R2148" i="15"/>
  <c r="Q2149" i="15"/>
  <c r="R2149" i="15"/>
  <c r="Q2539" i="15"/>
  <c r="R2539" i="15"/>
  <c r="Q2352" i="15"/>
  <c r="R2352" i="15"/>
  <c r="Q2553" i="15"/>
  <c r="R2553" i="15"/>
  <c r="Q2568" i="15"/>
  <c r="R2568" i="15"/>
  <c r="Q2150" i="15"/>
  <c r="R2150" i="15"/>
  <c r="Q2151" i="15"/>
  <c r="R2151" i="15"/>
  <c r="Q2152" i="15"/>
  <c r="R2152" i="15"/>
  <c r="Q2353" i="15"/>
  <c r="R2353" i="15"/>
  <c r="Q2153" i="15"/>
  <c r="R2153" i="15"/>
  <c r="Q2354" i="15"/>
  <c r="R2354" i="15"/>
  <c r="Q2154" i="15"/>
  <c r="R2154" i="15"/>
  <c r="Q2463" i="15"/>
  <c r="R2463" i="15"/>
  <c r="Q2355" i="15"/>
  <c r="R2355" i="15"/>
  <c r="Q2549" i="15"/>
  <c r="R2549" i="15"/>
  <c r="Q2155" i="15"/>
  <c r="R2155" i="15"/>
  <c r="Q2518" i="15"/>
  <c r="R2518" i="15"/>
  <c r="Q2156" i="15"/>
  <c r="R2156" i="15"/>
  <c r="Q2569" i="15"/>
  <c r="R2569" i="15"/>
  <c r="Q2157" i="15"/>
  <c r="R2157" i="15"/>
  <c r="Q2356" i="15"/>
  <c r="R2356" i="15"/>
  <c r="Q2554" i="15"/>
  <c r="R2554" i="15"/>
  <c r="Q2464" i="15"/>
  <c r="R2464" i="15"/>
  <c r="Q2465" i="15"/>
  <c r="R2465" i="15"/>
  <c r="Q2158" i="15"/>
  <c r="R2158" i="15"/>
  <c r="Q2159" i="15"/>
  <c r="R2159" i="15"/>
  <c r="Q2357" i="15"/>
  <c r="R2357" i="15"/>
  <c r="Q2358" i="15"/>
  <c r="R2358" i="15"/>
  <c r="Q2160" i="15"/>
  <c r="R2160" i="15"/>
  <c r="Q2161" i="15"/>
  <c r="R2161" i="15"/>
  <c r="Q2359" i="15"/>
  <c r="R2359" i="15"/>
  <c r="Q2162" i="15"/>
  <c r="R2162" i="15"/>
  <c r="Q2163" i="15"/>
  <c r="R2163" i="15"/>
  <c r="Q2360" i="15"/>
  <c r="R2360" i="15"/>
  <c r="Q2361" i="15"/>
  <c r="R2361" i="15"/>
  <c r="Q2466" i="15"/>
  <c r="R2466" i="15"/>
  <c r="Q2164" i="15"/>
  <c r="R2164" i="15"/>
  <c r="Q2165" i="15"/>
  <c r="R2165" i="15"/>
  <c r="Q2166" i="15"/>
  <c r="R2166" i="15"/>
  <c r="Q2167" i="15"/>
  <c r="R2167" i="15"/>
  <c r="Q2362" i="15"/>
  <c r="R2362" i="15"/>
  <c r="Q2168" i="15"/>
  <c r="R2168" i="15"/>
  <c r="Q2169" i="15"/>
  <c r="R2169" i="15"/>
  <c r="Q2363" i="15"/>
  <c r="R2363" i="15"/>
  <c r="Q2364" i="15"/>
  <c r="R2364" i="15"/>
  <c r="Q2532" i="15"/>
  <c r="R2532" i="15"/>
  <c r="Q2365" i="15"/>
  <c r="R2365" i="15"/>
  <c r="Q2366" i="15"/>
  <c r="R2366" i="15"/>
  <c r="Q2367" i="15"/>
  <c r="R2367" i="15"/>
  <c r="Q2467" i="15"/>
  <c r="R2467" i="15"/>
  <c r="Q2170" i="15"/>
  <c r="R2170" i="15"/>
  <c r="Q2368" i="15"/>
  <c r="R2368" i="15"/>
  <c r="Q2171" i="15"/>
  <c r="R2171" i="15"/>
  <c r="Q2369" i="15"/>
  <c r="R2369" i="15"/>
  <c r="Q2370" i="15"/>
  <c r="R2370" i="15"/>
  <c r="Q2172" i="15"/>
  <c r="R2172" i="15"/>
  <c r="Q2371" i="15"/>
  <c r="R2371" i="15"/>
  <c r="Q2565" i="15"/>
  <c r="R2565" i="15"/>
  <c r="Q2372" i="15"/>
  <c r="R2372" i="15"/>
  <c r="Q2468" i="15"/>
  <c r="R2468" i="15"/>
  <c r="Q2469" i="15"/>
  <c r="R2469" i="15"/>
  <c r="Q2173" i="15"/>
  <c r="R2173" i="15"/>
  <c r="Q2174" i="15"/>
  <c r="R2174" i="15"/>
  <c r="Q2566" i="15"/>
  <c r="R2566" i="15"/>
  <c r="Q2570" i="15"/>
  <c r="R2570" i="15"/>
  <c r="Q2175" i="15"/>
  <c r="R2175" i="15"/>
  <c r="Q2373" i="15"/>
  <c r="R2373" i="15"/>
  <c r="Q2176" i="15"/>
  <c r="R2176" i="15"/>
  <c r="Q2177" i="15"/>
  <c r="R2177" i="15"/>
  <c r="Q2178" i="15"/>
  <c r="R2178" i="15"/>
  <c r="Q2540" i="15"/>
  <c r="R2540" i="15"/>
  <c r="Q2374" i="15"/>
  <c r="R2374" i="15"/>
  <c r="Q2179" i="15"/>
  <c r="R2179" i="15"/>
  <c r="Q2470" i="15"/>
  <c r="R2470" i="15"/>
  <c r="Q2180" i="15"/>
  <c r="R2180" i="15"/>
  <c r="Q2375" i="15"/>
  <c r="R2375" i="15"/>
  <c r="Q2471" i="15"/>
  <c r="R2471" i="15"/>
  <c r="Q2472" i="15"/>
  <c r="R2472" i="15"/>
  <c r="Q2376" i="15"/>
  <c r="R2376" i="15"/>
  <c r="Q2181" i="15"/>
  <c r="R2181" i="15"/>
  <c r="Q2473" i="15"/>
  <c r="R2473" i="15"/>
  <c r="Q2541" i="15"/>
  <c r="R2541" i="15"/>
  <c r="Q2377" i="15"/>
  <c r="R2377" i="15"/>
  <c r="Q2533" i="15"/>
  <c r="R2533" i="15"/>
  <c r="Q2378" i="15"/>
  <c r="R2378" i="15"/>
  <c r="Q2182" i="15"/>
  <c r="R2182" i="15"/>
  <c r="Q2183" i="15"/>
  <c r="R2183" i="15"/>
  <c r="Q2184" i="15"/>
  <c r="R2184" i="15"/>
  <c r="Q2379" i="15"/>
  <c r="R2379" i="15"/>
  <c r="Q2185" i="15"/>
  <c r="R2185" i="15"/>
  <c r="Q2380" i="15"/>
  <c r="R2380" i="15"/>
  <c r="Q2186" i="15"/>
  <c r="R2186" i="15"/>
  <c r="Q2474" i="15"/>
  <c r="R2474" i="15"/>
  <c r="Q2475" i="15"/>
  <c r="R2475" i="15"/>
  <c r="Q2476" i="15"/>
  <c r="R2476" i="15"/>
  <c r="Q2477" i="15"/>
  <c r="R2477" i="15"/>
  <c r="Q2509" i="15"/>
  <c r="R2509" i="15"/>
  <c r="Q2187" i="15"/>
  <c r="R2187" i="15"/>
  <c r="Q2188" i="15"/>
  <c r="R2188" i="15"/>
  <c r="Q2189" i="15"/>
  <c r="R2189" i="15"/>
  <c r="Q2190" i="15"/>
  <c r="R2190" i="15"/>
  <c r="Q2576" i="15"/>
  <c r="R2576" i="15"/>
  <c r="Q2381" i="15"/>
  <c r="R2381" i="15"/>
  <c r="Q2191" i="15"/>
  <c r="R2191" i="15"/>
  <c r="Q2382" i="15"/>
  <c r="R2382" i="15"/>
  <c r="Q2192" i="15"/>
  <c r="R2192" i="15"/>
  <c r="Q2193" i="15"/>
  <c r="R2193" i="15"/>
  <c r="Q2194" i="15"/>
  <c r="R2194" i="15"/>
  <c r="Q2383" i="15"/>
  <c r="R2383" i="15"/>
  <c r="Q2478" i="15"/>
  <c r="R2478" i="15"/>
  <c r="Q2384" i="15"/>
  <c r="R2384" i="15"/>
  <c r="Q2586" i="15"/>
  <c r="R2586" i="15"/>
  <c r="Q2585" i="15"/>
  <c r="R2585" i="15"/>
  <c r="Q2195" i="15"/>
  <c r="R2195" i="15"/>
  <c r="Q2385" i="15"/>
  <c r="R2385" i="15"/>
  <c r="Q2386" i="15"/>
  <c r="R2386" i="15"/>
  <c r="Q2196" i="15"/>
  <c r="R2196" i="15"/>
  <c r="Q2197" i="15"/>
  <c r="R2197" i="15"/>
  <c r="Q2387" i="15"/>
  <c r="R2387" i="15"/>
  <c r="Q2388" i="15"/>
  <c r="R2388" i="15"/>
  <c r="Q2575" i="15"/>
  <c r="R2575" i="15"/>
  <c r="Q2389" i="15"/>
  <c r="R2389" i="15"/>
  <c r="Q2390" i="15"/>
  <c r="R2390" i="15"/>
  <c r="Q2391" i="15"/>
  <c r="R2391" i="15"/>
  <c r="Q2392" i="15"/>
  <c r="R2392" i="15"/>
  <c r="Q2198" i="15"/>
  <c r="R2198" i="15"/>
  <c r="Q2199" i="15"/>
  <c r="R2199" i="15"/>
  <c r="Q2393" i="15"/>
  <c r="R2393" i="15"/>
  <c r="Q2394" i="15"/>
  <c r="R2394" i="15"/>
  <c r="Q2395" i="15"/>
  <c r="R2395" i="15"/>
  <c r="Q2571" i="15"/>
  <c r="R2571" i="15"/>
  <c r="Q2200" i="15"/>
  <c r="R2200" i="15"/>
  <c r="Q2396" i="15"/>
  <c r="R2396" i="15"/>
  <c r="Q2201" i="15"/>
  <c r="R2201" i="15"/>
  <c r="Q2397" i="15"/>
  <c r="R2397" i="15"/>
  <c r="Q2398" i="15"/>
  <c r="R2398" i="15"/>
  <c r="Q2399" i="15"/>
  <c r="R2399" i="15"/>
  <c r="Q2479" i="15"/>
  <c r="R2479" i="15"/>
  <c r="Q2480" i="15"/>
  <c r="R2480" i="15"/>
  <c r="Q2481" i="15"/>
  <c r="R2481" i="15"/>
  <c r="Q2202" i="15"/>
  <c r="R2202" i="15"/>
  <c r="Q2400" i="15"/>
  <c r="R2400" i="15"/>
  <c r="Q2203" i="15"/>
  <c r="R2203" i="15"/>
  <c r="Q2204" i="15"/>
  <c r="R2204" i="15"/>
  <c r="Q2205" i="15"/>
  <c r="R2205" i="15"/>
  <c r="Q2206" i="15"/>
  <c r="R2206" i="15"/>
  <c r="Q2401" i="15"/>
  <c r="R2401" i="15"/>
  <c r="Q2402" i="15"/>
  <c r="R2402" i="15"/>
  <c r="Q2207" i="15"/>
  <c r="R2207" i="15"/>
  <c r="Q2542" i="15"/>
  <c r="R2542" i="15"/>
  <c r="Q2208" i="15"/>
  <c r="R2208" i="15"/>
  <c r="Q2403" i="15"/>
  <c r="R2403" i="15"/>
  <c r="Q2519" i="15"/>
  <c r="R2519" i="15"/>
  <c r="Q2209" i="15"/>
  <c r="R2209" i="15"/>
  <c r="Q2210" i="15"/>
  <c r="R2210" i="15"/>
  <c r="Q2404" i="15"/>
  <c r="R2404" i="15"/>
  <c r="Q2211" i="15"/>
  <c r="R2211" i="15"/>
  <c r="Q2405" i="15"/>
  <c r="R2405" i="15"/>
  <c r="Q2406" i="15"/>
  <c r="R2406" i="15"/>
  <c r="Q2212" i="15"/>
  <c r="R2212" i="15"/>
  <c r="Q2407" i="15"/>
  <c r="R2407" i="15"/>
  <c r="Q2213" i="15"/>
  <c r="R2213" i="15"/>
  <c r="Q2482" i="15"/>
  <c r="R2482" i="15"/>
  <c r="Q2543" i="15"/>
  <c r="R2543" i="15"/>
  <c r="Q2214" i="15"/>
  <c r="R2214" i="15"/>
  <c r="Q2408" i="15"/>
  <c r="R2408" i="15"/>
  <c r="Q2409" i="15"/>
  <c r="R2409" i="15"/>
  <c r="Q2410" i="15"/>
  <c r="R2410" i="15"/>
  <c r="Q2215" i="15"/>
  <c r="R2215" i="15"/>
  <c r="Q2411" i="15"/>
  <c r="R2411" i="15"/>
  <c r="Q2216" i="15"/>
  <c r="R2216" i="15"/>
  <c r="Q2412" i="15"/>
  <c r="R2412" i="15"/>
  <c r="Q2413" i="15"/>
  <c r="R2413" i="15"/>
  <c r="Q2414" i="15"/>
  <c r="R2414" i="15"/>
  <c r="Q2217" i="15"/>
  <c r="R2217" i="15"/>
  <c r="Q2582" i="15"/>
  <c r="R2582" i="15"/>
  <c r="Q2415" i="15"/>
  <c r="R2415" i="15"/>
  <c r="Q2520" i="15"/>
  <c r="R2520" i="15"/>
  <c r="Q2483" i="15"/>
  <c r="R2483" i="15"/>
  <c r="Q2218" i="15"/>
  <c r="R2218" i="15"/>
  <c r="Q2416" i="15"/>
  <c r="R2416" i="15"/>
  <c r="Q2219" i="15"/>
  <c r="R2219" i="15"/>
  <c r="Q2220" i="15"/>
  <c r="R2220" i="15"/>
  <c r="Q2221" i="15"/>
  <c r="R2221" i="15"/>
  <c r="Q2534" i="15"/>
  <c r="R2534" i="15"/>
  <c r="Q2558" i="15"/>
  <c r="R2558" i="15"/>
  <c r="Q2222" i="15"/>
  <c r="R2222" i="15"/>
  <c r="Q2417" i="15"/>
  <c r="R2417" i="15"/>
  <c r="Q2418" i="15"/>
  <c r="R2418" i="15"/>
  <c r="Q2419" i="15"/>
  <c r="R2419" i="15"/>
  <c r="Q2223" i="15"/>
  <c r="R2223" i="15"/>
  <c r="Q2224" i="15"/>
  <c r="R2224" i="15"/>
  <c r="Q2225" i="15"/>
  <c r="R2225" i="15"/>
  <c r="Q2226" i="15"/>
  <c r="R2226" i="15"/>
  <c r="Q2227" i="15"/>
  <c r="R2227" i="15"/>
  <c r="Q2228" i="15"/>
  <c r="R2228" i="15"/>
  <c r="Q2484" i="15"/>
  <c r="R2484" i="15"/>
  <c r="Q2485" i="15"/>
  <c r="R2485" i="15"/>
  <c r="Q2486" i="15"/>
  <c r="R2486" i="15"/>
  <c r="Q2559" i="15"/>
  <c r="R2559" i="15"/>
  <c r="Q2229" i="15"/>
  <c r="R2229" i="15"/>
  <c r="Q2420" i="15"/>
  <c r="R2420" i="15"/>
  <c r="Q2230" i="15"/>
  <c r="R2230" i="15"/>
  <c r="Q2421" i="15"/>
  <c r="R2421" i="15"/>
  <c r="Q2231" i="15"/>
  <c r="R2231" i="15"/>
  <c r="Q2232" i="15"/>
  <c r="R2232" i="15"/>
  <c r="Q2422" i="15"/>
  <c r="R2422" i="15"/>
  <c r="Q2233" i="15"/>
  <c r="R2233" i="15"/>
  <c r="Q2521" i="15"/>
  <c r="R2521" i="15"/>
  <c r="Q2234" i="15"/>
  <c r="R2234" i="15"/>
  <c r="Q2235" i="15"/>
  <c r="R2235" i="15"/>
  <c r="Q2236" i="15"/>
  <c r="R2236" i="15"/>
  <c r="Q2423" i="15"/>
  <c r="R2423" i="15"/>
  <c r="Q2237" i="15"/>
  <c r="R2237" i="15"/>
  <c r="Q2424" i="15"/>
  <c r="R2424" i="15"/>
  <c r="Q2544" i="15"/>
  <c r="R2544" i="15"/>
  <c r="Q2522" i="15"/>
  <c r="R2522" i="15"/>
  <c r="Q2238" i="15"/>
  <c r="R2238" i="15"/>
  <c r="Q2425" i="15"/>
  <c r="R2425" i="15"/>
  <c r="Q2510" i="15"/>
  <c r="R2510" i="15"/>
  <c r="Q2239" i="15"/>
  <c r="R2239" i="15"/>
  <c r="Q2240" i="15"/>
  <c r="R2240" i="15"/>
  <c r="Q2487" i="15"/>
  <c r="R2487" i="15"/>
  <c r="Q2241" i="15"/>
  <c r="R2241" i="15"/>
  <c r="Q2426" i="15"/>
  <c r="R2426" i="15"/>
  <c r="Q2242" i="15"/>
  <c r="R2242" i="15"/>
  <c r="Q2488" i="15"/>
  <c r="R2488" i="15"/>
  <c r="Q2489" i="15"/>
  <c r="R2489" i="15"/>
  <c r="Q2560" i="15"/>
  <c r="R2560" i="15"/>
  <c r="Q2243" i="15"/>
  <c r="R2243" i="15"/>
  <c r="Q2244" i="15"/>
  <c r="R2244" i="15"/>
  <c r="Q2245" i="15"/>
  <c r="R2245" i="15"/>
  <c r="Q2427" i="15"/>
  <c r="R2427" i="15"/>
  <c r="Q2428" i="15"/>
  <c r="R2428" i="15"/>
  <c r="Q2550" i="15"/>
  <c r="R2550" i="15"/>
  <c r="Q2429" i="15"/>
  <c r="R2429" i="15"/>
  <c r="Q2490" i="15"/>
  <c r="R2490" i="15"/>
  <c r="Q2583" i="15"/>
  <c r="R2583" i="15"/>
  <c r="Q2523" i="15"/>
  <c r="R2523" i="15"/>
  <c r="Q2430" i="15"/>
  <c r="R2430" i="15"/>
  <c r="Q2431" i="15"/>
  <c r="R2431" i="15"/>
  <c r="Q2008" i="15"/>
  <c r="R2008" i="15"/>
  <c r="Q2009" i="15"/>
  <c r="R2009" i="15"/>
  <c r="Q2032" i="15"/>
  <c r="R2032" i="15"/>
  <c r="Q2000" i="15"/>
  <c r="R2000" i="15"/>
  <c r="Q2033" i="15"/>
  <c r="R2033" i="15"/>
  <c r="Q2034" i="15"/>
  <c r="R2034" i="15"/>
  <c r="Q2035" i="15"/>
  <c r="R2035" i="15"/>
  <c r="Q2018" i="15"/>
  <c r="R2018" i="15"/>
  <c r="Q2001" i="15"/>
  <c r="R2001" i="15"/>
  <c r="Q2002" i="15"/>
  <c r="R2002" i="15"/>
  <c r="Q2019" i="15"/>
  <c r="R2019" i="15"/>
  <c r="Q2036" i="15"/>
  <c r="R2036" i="15"/>
  <c r="Q2037" i="15"/>
  <c r="R2037" i="15"/>
  <c r="Q2038" i="15"/>
  <c r="R2038" i="15"/>
  <c r="Q2003" i="15"/>
  <c r="R2003" i="15"/>
  <c r="Q2039" i="15"/>
  <c r="R2039" i="15"/>
  <c r="Q2020" i="15"/>
  <c r="R2020" i="15"/>
  <c r="Q2021" i="15"/>
  <c r="R2021" i="15"/>
  <c r="Q2040" i="15"/>
  <c r="R2040" i="15"/>
  <c r="Q2010" i="15"/>
  <c r="R2010" i="15"/>
  <c r="Q2041" i="15"/>
  <c r="R2041" i="15"/>
  <c r="Q2011" i="15"/>
  <c r="R2011" i="15"/>
  <c r="Q2022" i="15"/>
  <c r="R2022" i="15"/>
  <c r="Q2004" i="15"/>
  <c r="R2004" i="15"/>
  <c r="Q2023" i="15"/>
  <c r="R2023" i="15"/>
  <c r="Q2024" i="15"/>
  <c r="R2024" i="15"/>
  <c r="Q2042" i="15"/>
  <c r="R2042" i="15"/>
  <c r="Q2005" i="15"/>
  <c r="R2005" i="15"/>
  <c r="Q2012" i="15"/>
  <c r="R2012" i="15"/>
  <c r="Q2013" i="15"/>
  <c r="R2013" i="15"/>
  <c r="Q2025" i="15"/>
  <c r="R2025" i="15"/>
  <c r="Q2043" i="15"/>
  <c r="R2043" i="15"/>
  <c r="Q2006" i="15"/>
  <c r="R2006" i="15"/>
  <c r="Q2014" i="15"/>
  <c r="R2014" i="15"/>
  <c r="Q2026" i="15"/>
  <c r="R2026" i="15"/>
  <c r="Q2044" i="15"/>
  <c r="R2044" i="15"/>
  <c r="Q2007" i="15"/>
  <c r="R2007" i="15"/>
  <c r="Q2045" i="15"/>
  <c r="R2045" i="15"/>
  <c r="Q2046" i="15"/>
  <c r="R2046" i="15"/>
  <c r="Q2047" i="15"/>
  <c r="R2047" i="15"/>
  <c r="Q2048" i="15"/>
  <c r="R2048" i="15"/>
  <c r="Q2049" i="15"/>
  <c r="R2049" i="15"/>
  <c r="Q2027" i="15"/>
  <c r="R2027" i="15"/>
  <c r="Q2050" i="15"/>
  <c r="R2050" i="15"/>
  <c r="Q2015" i="15"/>
  <c r="R2015" i="15"/>
  <c r="Q2051" i="15"/>
  <c r="R2051" i="15"/>
  <c r="Q2052" i="15"/>
  <c r="R2052" i="15"/>
  <c r="Q2053" i="15"/>
  <c r="R2053" i="15"/>
  <c r="Q2028" i="15"/>
  <c r="R2028" i="15"/>
  <c r="Q2016" i="15"/>
  <c r="R2016" i="15"/>
  <c r="Q2029" i="15"/>
  <c r="R2029" i="15"/>
  <c r="Q2030" i="15"/>
  <c r="R2030" i="15"/>
  <c r="Q2054" i="15"/>
  <c r="R2054" i="15"/>
  <c r="Q2031" i="15"/>
  <c r="R2031" i="15"/>
  <c r="Q2017" i="15"/>
  <c r="R2017" i="15"/>
  <c r="R3433" i="15"/>
  <c r="P2" i="2"/>
  <c r="Q2" i="2"/>
  <c r="P3" i="2"/>
  <c r="Q3" i="2"/>
  <c r="P4" i="2"/>
  <c r="Q4" i="2"/>
  <c r="P5" i="2"/>
  <c r="Q5" i="2"/>
  <c r="P6" i="2"/>
  <c r="Q6" i="2"/>
  <c r="P7" i="2"/>
  <c r="Q7" i="2"/>
  <c r="P8" i="2"/>
  <c r="Q8" i="2"/>
  <c r="P9" i="2"/>
  <c r="Q9" i="2"/>
  <c r="P10" i="2"/>
  <c r="Q10" i="2"/>
  <c r="P11" i="2"/>
  <c r="Q11" i="2"/>
  <c r="P12" i="2"/>
  <c r="Q12" i="2"/>
  <c r="P13" i="2"/>
  <c r="Q13" i="2"/>
  <c r="P14" i="2"/>
  <c r="Q14" i="2"/>
  <c r="P15" i="2"/>
  <c r="Q15" i="2"/>
  <c r="P16" i="2"/>
  <c r="Q16" i="2"/>
  <c r="P17" i="2"/>
  <c r="Q17" i="2"/>
  <c r="P18" i="2"/>
  <c r="Q18" i="2"/>
  <c r="P19" i="2"/>
  <c r="Q19" i="2"/>
  <c r="P20" i="2"/>
  <c r="Q20" i="2"/>
  <c r="P21" i="2"/>
  <c r="Q21" i="2"/>
  <c r="P22" i="2"/>
  <c r="Q22" i="2"/>
  <c r="P23" i="2"/>
  <c r="Q23" i="2"/>
  <c r="P24" i="2"/>
  <c r="Q24" i="2"/>
  <c r="P25" i="2"/>
  <c r="Q25" i="2"/>
  <c r="P26" i="2"/>
  <c r="Q26" i="2"/>
  <c r="P27" i="2"/>
  <c r="Q27" i="2"/>
  <c r="P28" i="2"/>
  <c r="Q28" i="2"/>
  <c r="P29" i="2"/>
  <c r="Q29" i="2"/>
  <c r="P30" i="2"/>
  <c r="Q30" i="2"/>
  <c r="P31" i="2"/>
  <c r="Q31" i="2"/>
  <c r="P32" i="2"/>
  <c r="Q32" i="2"/>
  <c r="P33" i="2"/>
  <c r="Q33" i="2"/>
  <c r="P34" i="2"/>
  <c r="Q34" i="2"/>
  <c r="P35" i="2"/>
  <c r="Q35" i="2"/>
  <c r="P36" i="2"/>
  <c r="Q36" i="2"/>
  <c r="P37" i="2"/>
  <c r="Q37" i="2"/>
  <c r="P38" i="2"/>
  <c r="Q38" i="2"/>
  <c r="P39" i="2"/>
  <c r="Q39" i="2"/>
  <c r="P40" i="2"/>
  <c r="Q40" i="2"/>
  <c r="P41" i="2"/>
  <c r="Q41" i="2"/>
  <c r="P42" i="2"/>
  <c r="Q42" i="2"/>
  <c r="P43" i="2"/>
  <c r="Q43" i="2"/>
  <c r="P44" i="2"/>
  <c r="Q44" i="2"/>
  <c r="P45" i="2"/>
  <c r="Q45" i="2"/>
  <c r="P46" i="2"/>
  <c r="Q46" i="2"/>
  <c r="P47" i="2"/>
  <c r="Q47" i="2"/>
  <c r="P48" i="2"/>
  <c r="Q48" i="2"/>
  <c r="P49" i="2"/>
  <c r="Q49" i="2"/>
  <c r="P50" i="2"/>
  <c r="Q50" i="2"/>
  <c r="P51" i="2"/>
  <c r="Q51" i="2"/>
  <c r="P52" i="2"/>
  <c r="Q52" i="2"/>
  <c r="P53" i="2"/>
  <c r="Q53" i="2"/>
  <c r="P54" i="2"/>
  <c r="Q54" i="2"/>
  <c r="P55" i="2"/>
  <c r="Q55" i="2"/>
  <c r="P56" i="2"/>
  <c r="Q56" i="2"/>
  <c r="P57" i="2"/>
  <c r="Q57" i="2"/>
  <c r="P58" i="2"/>
  <c r="Q58" i="2"/>
  <c r="P59" i="2"/>
  <c r="Q59" i="2"/>
  <c r="P60" i="2"/>
  <c r="Q60" i="2"/>
  <c r="P61" i="2"/>
  <c r="Q61" i="2"/>
  <c r="P62" i="2"/>
  <c r="Q62" i="2"/>
  <c r="P63" i="2"/>
  <c r="Q63" i="2"/>
  <c r="P64" i="2"/>
  <c r="Q64" i="2"/>
  <c r="P65" i="2"/>
  <c r="Q65" i="2"/>
  <c r="P66" i="2"/>
  <c r="Q66" i="2"/>
  <c r="P67" i="2"/>
  <c r="Q67" i="2"/>
  <c r="P68" i="2"/>
  <c r="Q68" i="2"/>
  <c r="P69" i="2"/>
  <c r="Q69" i="2"/>
  <c r="P70" i="2"/>
  <c r="Q70" i="2"/>
  <c r="P71" i="2"/>
  <c r="Q71" i="2"/>
  <c r="P72" i="2"/>
  <c r="Q72" i="2"/>
  <c r="P73" i="2"/>
  <c r="Q73" i="2"/>
  <c r="P74" i="2"/>
  <c r="Q74" i="2"/>
  <c r="P75" i="2"/>
  <c r="Q75" i="2"/>
  <c r="P76" i="2"/>
  <c r="Q76" i="2"/>
  <c r="P77" i="2"/>
  <c r="Q77" i="2"/>
  <c r="P78" i="2"/>
  <c r="Q78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92" i="2"/>
  <c r="Q92" i="2"/>
  <c r="P93" i="2"/>
  <c r="Q93" i="2"/>
  <c r="P94" i="2"/>
  <c r="Q94" i="2"/>
  <c r="P95" i="2"/>
  <c r="Q95" i="2"/>
  <c r="P96" i="2"/>
  <c r="Q96" i="2"/>
  <c r="P97" i="2"/>
  <c r="Q97" i="2"/>
  <c r="P98" i="2"/>
  <c r="Q98" i="2"/>
  <c r="P99" i="2"/>
  <c r="Q99" i="2"/>
  <c r="P100" i="2"/>
  <c r="Q100" i="2"/>
  <c r="P101" i="2"/>
  <c r="Q101" i="2"/>
  <c r="P102" i="2"/>
  <c r="Q102" i="2"/>
  <c r="P103" i="2"/>
  <c r="Q103" i="2"/>
  <c r="P104" i="2"/>
  <c r="Q104" i="2"/>
  <c r="P105" i="2"/>
  <c r="Q105" i="2"/>
  <c r="P106" i="2"/>
  <c r="Q106" i="2"/>
  <c r="P107" i="2"/>
  <c r="Q107" i="2"/>
  <c r="P108" i="2"/>
  <c r="Q108" i="2"/>
  <c r="P109" i="2"/>
  <c r="Q109" i="2"/>
  <c r="P110" i="2"/>
  <c r="Q110" i="2"/>
  <c r="P111" i="2"/>
  <c r="Q111" i="2"/>
  <c r="P112" i="2"/>
  <c r="Q112" i="2"/>
  <c r="P113" i="2"/>
  <c r="Q113" i="2"/>
  <c r="P114" i="2"/>
  <c r="Q114" i="2"/>
  <c r="P115" i="2"/>
  <c r="Q115" i="2"/>
  <c r="P116" i="2"/>
  <c r="Q116" i="2"/>
  <c r="P117" i="2"/>
  <c r="Q117" i="2"/>
  <c r="P118" i="2"/>
  <c r="Q118" i="2"/>
  <c r="P119" i="2"/>
  <c r="Q119" i="2"/>
  <c r="P120" i="2"/>
  <c r="Q120" i="2"/>
  <c r="P121" i="2"/>
  <c r="Q121" i="2"/>
  <c r="P122" i="2"/>
  <c r="Q122" i="2"/>
  <c r="P123" i="2"/>
  <c r="Q123" i="2"/>
  <c r="P124" i="2"/>
  <c r="Q124" i="2"/>
  <c r="P125" i="2"/>
  <c r="Q125" i="2"/>
  <c r="P126" i="2"/>
  <c r="Q126" i="2"/>
  <c r="P127" i="2"/>
  <c r="Q127" i="2"/>
  <c r="P128" i="2"/>
  <c r="Q128" i="2"/>
  <c r="P129" i="2"/>
  <c r="Q129" i="2"/>
  <c r="P130" i="2"/>
  <c r="Q130" i="2"/>
  <c r="P131" i="2"/>
  <c r="Q131" i="2"/>
  <c r="P132" i="2"/>
  <c r="Q132" i="2"/>
  <c r="P133" i="2"/>
  <c r="Q133" i="2"/>
  <c r="P134" i="2"/>
  <c r="Q134" i="2"/>
  <c r="P135" i="2"/>
  <c r="Q135" i="2"/>
  <c r="P136" i="2"/>
  <c r="Q136" i="2"/>
  <c r="P137" i="2"/>
  <c r="Q137" i="2"/>
  <c r="P138" i="2"/>
  <c r="Q138" i="2"/>
  <c r="P139" i="2"/>
  <c r="Q139" i="2"/>
  <c r="P140" i="2"/>
  <c r="Q140" i="2"/>
  <c r="P141" i="2"/>
  <c r="Q141" i="2"/>
  <c r="P142" i="2"/>
  <c r="Q142" i="2"/>
  <c r="P143" i="2"/>
  <c r="Q143" i="2"/>
  <c r="P144" i="2"/>
  <c r="Q144" i="2"/>
  <c r="P145" i="2"/>
  <c r="Q145" i="2"/>
  <c r="P146" i="2"/>
  <c r="Q146" i="2"/>
  <c r="P147" i="2"/>
  <c r="Q147" i="2"/>
  <c r="P148" i="2"/>
  <c r="Q148" i="2"/>
  <c r="P149" i="2"/>
  <c r="Q149" i="2"/>
  <c r="P150" i="2"/>
  <c r="Q150" i="2"/>
  <c r="P151" i="2"/>
  <c r="Q151" i="2"/>
  <c r="P152" i="2"/>
  <c r="Q152" i="2"/>
  <c r="P153" i="2"/>
  <c r="Q153" i="2"/>
  <c r="P154" i="2"/>
  <c r="Q154" i="2"/>
  <c r="P155" i="2"/>
  <c r="Q155" i="2"/>
  <c r="P156" i="2"/>
  <c r="Q156" i="2"/>
  <c r="P157" i="2"/>
  <c r="Q157" i="2"/>
  <c r="P158" i="2"/>
  <c r="Q158" i="2"/>
  <c r="P159" i="2"/>
  <c r="Q159" i="2"/>
  <c r="P160" i="2"/>
  <c r="Q160" i="2"/>
  <c r="P161" i="2"/>
  <c r="Q161" i="2"/>
  <c r="P162" i="2"/>
  <c r="Q162" i="2"/>
  <c r="P163" i="2"/>
  <c r="Q163" i="2"/>
  <c r="P164" i="2"/>
  <c r="Q164" i="2"/>
  <c r="P165" i="2"/>
  <c r="Q165" i="2"/>
  <c r="P166" i="2"/>
  <c r="Q166" i="2"/>
  <c r="P167" i="2"/>
  <c r="Q167" i="2"/>
  <c r="P168" i="2"/>
  <c r="Q168" i="2"/>
  <c r="P169" i="2"/>
  <c r="Q169" i="2"/>
  <c r="P170" i="2"/>
  <c r="Q170" i="2"/>
  <c r="P171" i="2"/>
  <c r="Q171" i="2"/>
  <c r="P172" i="2"/>
  <c r="Q172" i="2"/>
  <c r="P173" i="2"/>
  <c r="Q173" i="2"/>
  <c r="P174" i="2"/>
  <c r="Q174" i="2"/>
  <c r="P175" i="2"/>
  <c r="Q175" i="2"/>
  <c r="P176" i="2"/>
  <c r="Q176" i="2"/>
  <c r="P177" i="2"/>
  <c r="Q177" i="2"/>
  <c r="P178" i="2"/>
  <c r="Q178" i="2"/>
  <c r="P179" i="2"/>
  <c r="Q179" i="2"/>
  <c r="P180" i="2"/>
  <c r="Q180" i="2"/>
  <c r="P181" i="2"/>
  <c r="Q181" i="2"/>
  <c r="P182" i="2"/>
  <c r="Q182" i="2"/>
  <c r="P183" i="2"/>
  <c r="Q183" i="2"/>
  <c r="P184" i="2"/>
  <c r="Q184" i="2"/>
  <c r="P185" i="2"/>
  <c r="Q185" i="2"/>
  <c r="P186" i="2"/>
  <c r="Q186" i="2"/>
  <c r="P187" i="2"/>
  <c r="Q187" i="2"/>
  <c r="P188" i="2"/>
  <c r="Q188" i="2"/>
  <c r="P189" i="2"/>
  <c r="Q189" i="2"/>
  <c r="P190" i="2"/>
  <c r="Q190" i="2"/>
  <c r="P191" i="2"/>
  <c r="Q191" i="2"/>
  <c r="P192" i="2"/>
  <c r="Q192" i="2"/>
  <c r="P193" i="2"/>
  <c r="Q193" i="2"/>
  <c r="P194" i="2"/>
  <c r="Q194" i="2"/>
  <c r="P195" i="2"/>
  <c r="Q195" i="2"/>
  <c r="P196" i="2"/>
  <c r="Q196" i="2"/>
  <c r="P197" i="2"/>
  <c r="Q197" i="2"/>
  <c r="P198" i="2"/>
  <c r="Q198" i="2"/>
  <c r="P199" i="2"/>
  <c r="Q199" i="2"/>
  <c r="P200" i="2"/>
  <c r="Q200" i="2"/>
  <c r="P201" i="2"/>
  <c r="Q201" i="2"/>
  <c r="P202" i="2"/>
  <c r="Q202" i="2"/>
  <c r="P203" i="2"/>
  <c r="Q203" i="2"/>
  <c r="P204" i="2"/>
  <c r="Q204" i="2"/>
  <c r="P205" i="2"/>
  <c r="Q205" i="2"/>
  <c r="P206" i="2"/>
  <c r="Q206" i="2"/>
  <c r="P207" i="2"/>
  <c r="Q207" i="2"/>
  <c r="P208" i="2"/>
  <c r="Q208" i="2"/>
  <c r="P209" i="2"/>
  <c r="Q209" i="2"/>
  <c r="P210" i="2"/>
  <c r="Q210" i="2"/>
  <c r="P211" i="2"/>
  <c r="Q211" i="2"/>
  <c r="P212" i="2"/>
  <c r="Q212" i="2"/>
  <c r="P213" i="2"/>
  <c r="Q213" i="2"/>
  <c r="P214" i="2"/>
  <c r="Q214" i="2"/>
  <c r="P215" i="2"/>
  <c r="Q215" i="2"/>
  <c r="P216" i="2"/>
  <c r="Q216" i="2"/>
  <c r="P217" i="2"/>
  <c r="Q217" i="2"/>
  <c r="P218" i="2"/>
  <c r="Q218" i="2"/>
  <c r="P219" i="2"/>
  <c r="Q219" i="2"/>
  <c r="P220" i="2"/>
  <c r="Q220" i="2"/>
  <c r="P221" i="2"/>
  <c r="Q221" i="2"/>
  <c r="P222" i="2"/>
  <c r="Q222" i="2"/>
  <c r="P223" i="2"/>
  <c r="Q223" i="2"/>
  <c r="P224" i="2"/>
  <c r="Q224" i="2"/>
  <c r="P225" i="2"/>
  <c r="Q225" i="2"/>
  <c r="P226" i="2"/>
  <c r="Q226" i="2"/>
  <c r="P227" i="2"/>
  <c r="Q227" i="2"/>
  <c r="P228" i="2"/>
  <c r="Q228" i="2"/>
  <c r="P229" i="2"/>
  <c r="Q229" i="2"/>
  <c r="P230" i="2"/>
  <c r="Q230" i="2"/>
  <c r="P231" i="2"/>
  <c r="Q231" i="2"/>
  <c r="P232" i="2"/>
  <c r="Q232" i="2"/>
  <c r="P233" i="2"/>
  <c r="Q233" i="2"/>
  <c r="P234" i="2"/>
  <c r="Q234" i="2"/>
  <c r="P235" i="2"/>
  <c r="Q235" i="2"/>
  <c r="P236" i="2"/>
  <c r="Q236" i="2"/>
  <c r="P237" i="2"/>
  <c r="Q237" i="2"/>
  <c r="P238" i="2"/>
  <c r="Q238" i="2"/>
  <c r="P239" i="2"/>
  <c r="Q239" i="2"/>
  <c r="P240" i="2"/>
  <c r="Q240" i="2"/>
  <c r="P241" i="2"/>
  <c r="Q241" i="2"/>
  <c r="P242" i="2"/>
  <c r="Q242" i="2"/>
  <c r="P243" i="2"/>
  <c r="Q243" i="2"/>
  <c r="P244" i="2"/>
  <c r="Q244" i="2"/>
  <c r="P245" i="2"/>
  <c r="Q245" i="2"/>
  <c r="P246" i="2"/>
  <c r="Q246" i="2"/>
  <c r="P247" i="2"/>
  <c r="Q247" i="2"/>
  <c r="P248" i="2"/>
  <c r="Q248" i="2"/>
  <c r="P249" i="2"/>
  <c r="Q249" i="2"/>
  <c r="P250" i="2"/>
  <c r="Q250" i="2"/>
  <c r="P251" i="2"/>
  <c r="Q251" i="2"/>
  <c r="P252" i="2"/>
  <c r="Q252" i="2"/>
  <c r="P253" i="2"/>
  <c r="Q253" i="2"/>
  <c r="P254" i="2"/>
  <c r="Q254" i="2"/>
  <c r="P255" i="2"/>
  <c r="Q255" i="2"/>
  <c r="P256" i="2"/>
  <c r="Q256" i="2"/>
  <c r="P257" i="2"/>
  <c r="Q257" i="2"/>
  <c r="P258" i="2"/>
  <c r="Q258" i="2"/>
  <c r="P259" i="2"/>
  <c r="Q259" i="2"/>
  <c r="P260" i="2"/>
  <c r="Q260" i="2"/>
  <c r="P261" i="2"/>
  <c r="Q261" i="2"/>
  <c r="P262" i="2"/>
  <c r="Q262" i="2"/>
  <c r="P263" i="2"/>
  <c r="Q263" i="2"/>
  <c r="P264" i="2"/>
  <c r="Q264" i="2"/>
  <c r="P265" i="2"/>
  <c r="Q265" i="2"/>
  <c r="P266" i="2"/>
  <c r="Q266" i="2"/>
  <c r="P267" i="2"/>
  <c r="Q267" i="2"/>
  <c r="P268" i="2"/>
  <c r="Q268" i="2"/>
  <c r="P269" i="2"/>
  <c r="Q269" i="2"/>
  <c r="P270" i="2"/>
  <c r="Q270" i="2"/>
  <c r="P271" i="2"/>
  <c r="Q271" i="2"/>
  <c r="P272" i="2"/>
  <c r="Q272" i="2"/>
  <c r="P273" i="2"/>
  <c r="Q273" i="2"/>
  <c r="P274" i="2"/>
  <c r="Q274" i="2"/>
  <c r="P275" i="2"/>
  <c r="Q275" i="2"/>
  <c r="P276" i="2"/>
  <c r="Q276" i="2"/>
  <c r="P277" i="2"/>
  <c r="Q277" i="2"/>
  <c r="P278" i="2"/>
  <c r="Q278" i="2"/>
  <c r="P279" i="2"/>
  <c r="Q279" i="2"/>
  <c r="P280" i="2"/>
  <c r="Q280" i="2"/>
  <c r="P281" i="2"/>
  <c r="Q281" i="2"/>
  <c r="P282" i="2"/>
  <c r="Q282" i="2"/>
  <c r="P283" i="2"/>
  <c r="Q283" i="2"/>
  <c r="P284" i="2"/>
  <c r="Q284" i="2"/>
  <c r="P285" i="2"/>
  <c r="Q285" i="2"/>
  <c r="P286" i="2"/>
  <c r="Q286" i="2"/>
  <c r="P287" i="2"/>
  <c r="Q287" i="2"/>
  <c r="P288" i="2"/>
  <c r="Q288" i="2"/>
  <c r="P289" i="2"/>
  <c r="Q289" i="2"/>
  <c r="P290" i="2"/>
  <c r="Q290" i="2"/>
  <c r="P291" i="2"/>
  <c r="Q291" i="2"/>
  <c r="P292" i="2"/>
  <c r="Q292" i="2"/>
  <c r="P293" i="2"/>
  <c r="Q293" i="2"/>
  <c r="P294" i="2"/>
  <c r="Q294" i="2"/>
  <c r="P295" i="2"/>
  <c r="Q295" i="2"/>
  <c r="P296" i="2"/>
  <c r="Q296" i="2"/>
  <c r="P297" i="2"/>
  <c r="Q297" i="2"/>
  <c r="P298" i="2"/>
  <c r="Q298" i="2"/>
  <c r="P299" i="2"/>
  <c r="Q299" i="2"/>
  <c r="P300" i="2"/>
  <c r="Q300" i="2"/>
  <c r="P301" i="2"/>
  <c r="Q301" i="2"/>
  <c r="P302" i="2"/>
  <c r="Q302" i="2"/>
  <c r="P303" i="2"/>
  <c r="Q303" i="2"/>
  <c r="P304" i="2"/>
  <c r="Q304" i="2"/>
  <c r="P305" i="2"/>
  <c r="Q305" i="2"/>
  <c r="P306" i="2"/>
  <c r="Q306" i="2"/>
  <c r="P307" i="2"/>
  <c r="Q307" i="2"/>
  <c r="P308" i="2"/>
  <c r="Q308" i="2"/>
  <c r="P309" i="2"/>
  <c r="Q309" i="2"/>
  <c r="P310" i="2"/>
  <c r="Q310" i="2"/>
  <c r="P311" i="2"/>
  <c r="Q311" i="2"/>
  <c r="P312" i="2"/>
  <c r="Q312" i="2"/>
  <c r="P313" i="2"/>
  <c r="Q313" i="2"/>
  <c r="P314" i="2"/>
  <c r="Q314" i="2"/>
  <c r="P315" i="2"/>
  <c r="Q315" i="2"/>
  <c r="P316" i="2"/>
  <c r="Q316" i="2"/>
  <c r="P317" i="2"/>
  <c r="Q317" i="2"/>
  <c r="P318" i="2"/>
  <c r="Q318" i="2"/>
  <c r="P319" i="2"/>
  <c r="Q319" i="2"/>
  <c r="P320" i="2"/>
  <c r="Q320" i="2"/>
  <c r="P321" i="2"/>
  <c r="Q321" i="2"/>
  <c r="P322" i="2"/>
  <c r="Q322" i="2"/>
  <c r="P323" i="2"/>
  <c r="Q323" i="2"/>
  <c r="P324" i="2"/>
  <c r="Q324" i="2"/>
  <c r="P325" i="2"/>
  <c r="Q325" i="2"/>
  <c r="P326" i="2"/>
  <c r="Q326" i="2"/>
  <c r="P327" i="2"/>
  <c r="Q327" i="2"/>
  <c r="P328" i="2"/>
  <c r="Q328" i="2"/>
  <c r="P329" i="2"/>
  <c r="Q329" i="2"/>
  <c r="P330" i="2"/>
  <c r="Q330" i="2"/>
  <c r="P331" i="2"/>
  <c r="Q331" i="2"/>
  <c r="P332" i="2"/>
  <c r="Q332" i="2"/>
  <c r="P333" i="2"/>
  <c r="Q333" i="2"/>
  <c r="P334" i="2"/>
  <c r="Q334" i="2"/>
  <c r="P335" i="2"/>
  <c r="Q335" i="2"/>
  <c r="P336" i="2"/>
  <c r="Q336" i="2"/>
  <c r="P337" i="2"/>
  <c r="Q337" i="2"/>
  <c r="P338" i="2"/>
  <c r="Q338" i="2"/>
  <c r="P339" i="2"/>
  <c r="Q339" i="2"/>
  <c r="P340" i="2"/>
  <c r="Q340" i="2"/>
  <c r="P341" i="2"/>
  <c r="Q341" i="2"/>
  <c r="P342" i="2"/>
  <c r="Q342" i="2"/>
  <c r="P343" i="2"/>
  <c r="Q343" i="2"/>
  <c r="P344" i="2"/>
  <c r="Q344" i="2"/>
  <c r="P345" i="2"/>
  <c r="Q345" i="2"/>
  <c r="P346" i="2"/>
  <c r="Q346" i="2"/>
  <c r="P347" i="2"/>
  <c r="Q347" i="2"/>
  <c r="P348" i="2"/>
  <c r="Q348" i="2"/>
  <c r="P349" i="2"/>
  <c r="Q349" i="2"/>
  <c r="P350" i="2"/>
  <c r="Q350" i="2"/>
  <c r="P351" i="2"/>
  <c r="Q351" i="2"/>
  <c r="P352" i="2"/>
  <c r="Q352" i="2"/>
  <c r="P353" i="2"/>
  <c r="Q353" i="2"/>
  <c r="P354" i="2"/>
  <c r="Q354" i="2"/>
  <c r="P355" i="2"/>
  <c r="Q355" i="2"/>
  <c r="P356" i="2"/>
  <c r="Q356" i="2"/>
  <c r="P357" i="2"/>
  <c r="Q357" i="2"/>
  <c r="P358" i="2"/>
  <c r="Q358" i="2"/>
  <c r="P359" i="2"/>
  <c r="Q359" i="2"/>
  <c r="P360" i="2"/>
  <c r="Q360" i="2"/>
  <c r="P361" i="2"/>
  <c r="Q361" i="2"/>
  <c r="P362" i="2"/>
  <c r="Q362" i="2"/>
  <c r="P363" i="2"/>
  <c r="Q363" i="2"/>
  <c r="P364" i="2"/>
  <c r="Q364" i="2"/>
  <c r="P365" i="2"/>
  <c r="Q365" i="2"/>
  <c r="P366" i="2"/>
  <c r="Q366" i="2"/>
  <c r="P367" i="2"/>
  <c r="Q367" i="2"/>
  <c r="Q368" i="2"/>
  <c r="P5" i="1"/>
  <c r="Q5" i="1"/>
  <c r="P6" i="1"/>
  <c r="Q6" i="1"/>
  <c r="P2" i="1"/>
  <c r="Q2" i="1"/>
  <c r="P3" i="1"/>
  <c r="Q3" i="1"/>
  <c r="P9" i="1"/>
  <c r="Q9" i="1"/>
  <c r="P7" i="1"/>
  <c r="Q7" i="1"/>
  <c r="P10" i="1"/>
  <c r="Q10" i="1"/>
  <c r="P4" i="1"/>
  <c r="Q4" i="1"/>
  <c r="P8" i="1"/>
  <c r="Q8" i="1"/>
  <c r="P14" i="1"/>
  <c r="Q14" i="1"/>
  <c r="P11" i="1"/>
  <c r="Q11" i="1"/>
  <c r="P16" i="1"/>
  <c r="Q16" i="1"/>
  <c r="P15" i="1"/>
  <c r="Q15" i="1"/>
  <c r="P17" i="1"/>
  <c r="Q17" i="1"/>
  <c r="P12" i="1"/>
  <c r="Q12" i="1"/>
  <c r="P13" i="1"/>
  <c r="Q13" i="1"/>
  <c r="P19" i="1"/>
  <c r="Q19" i="1"/>
  <c r="P18" i="1"/>
  <c r="Q18" i="1"/>
  <c r="P26" i="1"/>
  <c r="Q26" i="1"/>
  <c r="P29" i="1"/>
  <c r="Q29" i="1"/>
  <c r="P35" i="1"/>
  <c r="Q35" i="1"/>
  <c r="P22" i="1"/>
  <c r="Q22" i="1"/>
  <c r="P23" i="1"/>
  <c r="Q23" i="1"/>
  <c r="P20" i="1"/>
  <c r="Q20" i="1"/>
  <c r="P25" i="1"/>
  <c r="Q25" i="1"/>
  <c r="P27" i="1"/>
  <c r="Q27" i="1"/>
  <c r="P30" i="1"/>
  <c r="Q30" i="1"/>
  <c r="P24" i="1"/>
  <c r="Q24" i="1"/>
  <c r="P31" i="1"/>
  <c r="Q31" i="1"/>
  <c r="P32" i="1"/>
  <c r="Q32" i="1"/>
  <c r="P21" i="1"/>
  <c r="Q21" i="1"/>
  <c r="P28" i="1"/>
  <c r="Q28" i="1"/>
  <c r="P33" i="1"/>
  <c r="Q33" i="1"/>
  <c r="P34" i="1"/>
  <c r="Q34" i="1"/>
  <c r="P45" i="1"/>
  <c r="Q45" i="1"/>
  <c r="P36" i="1"/>
  <c r="Q36" i="1"/>
  <c r="P46" i="1"/>
  <c r="Q46" i="1"/>
  <c r="P37" i="1"/>
  <c r="Q37" i="1"/>
  <c r="P53" i="1"/>
  <c r="Q53" i="1"/>
  <c r="P66" i="1"/>
  <c r="Q66" i="1"/>
  <c r="P47" i="1"/>
  <c r="Q47" i="1"/>
  <c r="P54" i="1"/>
  <c r="Q54" i="1"/>
  <c r="P59" i="1"/>
  <c r="Q59" i="1"/>
  <c r="P38" i="1"/>
  <c r="Q38" i="1"/>
  <c r="P60" i="1"/>
  <c r="Q60" i="1"/>
  <c r="P55" i="1"/>
  <c r="Q55" i="1"/>
  <c r="P65" i="1"/>
  <c r="Q65" i="1"/>
  <c r="P61" i="1"/>
  <c r="Q61" i="1"/>
  <c r="P39" i="1"/>
  <c r="Q39" i="1"/>
  <c r="P40" i="1"/>
  <c r="Q40" i="1"/>
  <c r="P48" i="1"/>
  <c r="Q48" i="1"/>
  <c r="P56" i="1"/>
  <c r="Q56" i="1"/>
  <c r="P57" i="1"/>
  <c r="Q57" i="1"/>
  <c r="P62" i="1"/>
  <c r="Q62" i="1"/>
  <c r="P41" i="1"/>
  <c r="Q41" i="1"/>
  <c r="P63" i="1"/>
  <c r="Q63" i="1"/>
  <c r="P49" i="1"/>
  <c r="Q49" i="1"/>
  <c r="P50" i="1"/>
  <c r="Q50" i="1"/>
  <c r="P58" i="1"/>
  <c r="Q58" i="1"/>
  <c r="P51" i="1"/>
  <c r="Q51" i="1"/>
  <c r="P42" i="1"/>
  <c r="Q42" i="1"/>
  <c r="P64" i="1"/>
  <c r="Q64" i="1"/>
  <c r="P52" i="1"/>
  <c r="Q52" i="1"/>
  <c r="P43" i="1"/>
  <c r="Q43" i="1"/>
  <c r="P44" i="1"/>
  <c r="Q44" i="1"/>
  <c r="P71" i="1"/>
  <c r="Q71" i="1"/>
  <c r="P72" i="1"/>
  <c r="Q72" i="1"/>
  <c r="P73" i="1"/>
  <c r="Q73" i="1"/>
  <c r="P69" i="1"/>
  <c r="Q69" i="1"/>
  <c r="P70" i="1"/>
  <c r="Q70" i="1"/>
  <c r="P74" i="1"/>
  <c r="Q74" i="1"/>
  <c r="P67" i="1"/>
  <c r="Q67" i="1"/>
  <c r="P76" i="1"/>
  <c r="Q76" i="1"/>
  <c r="P68" i="1"/>
  <c r="Q68" i="1"/>
  <c r="P75" i="1"/>
  <c r="Q75" i="1"/>
  <c r="P78" i="1"/>
  <c r="Q78" i="1"/>
  <c r="P77" i="1"/>
  <c r="Q77" i="1"/>
  <c r="P79" i="1"/>
  <c r="Q79" i="1"/>
  <c r="P80" i="1"/>
  <c r="Q80" i="1"/>
  <c r="P81" i="1"/>
  <c r="Q81" i="1"/>
  <c r="P82" i="1"/>
  <c r="Q82" i="1"/>
  <c r="P91" i="1"/>
  <c r="Q91" i="1"/>
  <c r="P92" i="1"/>
  <c r="Q92" i="1"/>
  <c r="P95" i="1"/>
  <c r="Q95" i="1"/>
  <c r="P83" i="1"/>
  <c r="Q83" i="1"/>
  <c r="P90" i="1"/>
  <c r="Q90" i="1"/>
  <c r="P84" i="1"/>
  <c r="Q84" i="1"/>
  <c r="P93" i="1"/>
  <c r="Q93" i="1"/>
  <c r="P85" i="1"/>
  <c r="Q85" i="1"/>
  <c r="P96" i="1"/>
  <c r="Q96" i="1"/>
  <c r="P97" i="1"/>
  <c r="Q97" i="1"/>
  <c r="P86" i="1"/>
  <c r="Q86" i="1"/>
  <c r="P87" i="1"/>
  <c r="Q87" i="1"/>
  <c r="P88" i="1"/>
  <c r="Q88" i="1"/>
  <c r="P89" i="1"/>
  <c r="Q89" i="1"/>
  <c r="P94" i="1"/>
  <c r="Q94" i="1"/>
  <c r="P109" i="1"/>
  <c r="Q109" i="1"/>
  <c r="P98" i="1"/>
  <c r="Q98" i="1"/>
  <c r="P110" i="1"/>
  <c r="Q110" i="1"/>
  <c r="P111" i="1"/>
  <c r="Q111" i="1"/>
  <c r="P112" i="1"/>
  <c r="Q112" i="1"/>
  <c r="P113" i="1"/>
  <c r="Q113" i="1"/>
  <c r="P130" i="1"/>
  <c r="Q130" i="1"/>
  <c r="P99" i="1"/>
  <c r="Q99" i="1"/>
  <c r="P114" i="1"/>
  <c r="Q114" i="1"/>
  <c r="P115" i="1"/>
  <c r="Q115" i="1"/>
  <c r="P100" i="1"/>
  <c r="Q100" i="1"/>
  <c r="P101" i="1"/>
  <c r="Q101" i="1"/>
  <c r="P102" i="1"/>
  <c r="Q102" i="1"/>
  <c r="P116" i="1"/>
  <c r="Q116" i="1"/>
  <c r="P117" i="1"/>
  <c r="Q117" i="1"/>
  <c r="P103" i="1"/>
  <c r="Q103" i="1"/>
  <c r="P118" i="1"/>
  <c r="Q118" i="1"/>
  <c r="P119" i="1"/>
  <c r="Q119" i="1"/>
  <c r="P120" i="1"/>
  <c r="Q120" i="1"/>
  <c r="P104" i="1"/>
  <c r="Q104" i="1"/>
  <c r="P121" i="1"/>
  <c r="Q121" i="1"/>
  <c r="P122" i="1"/>
  <c r="Q122" i="1"/>
  <c r="P132" i="1"/>
  <c r="Q132" i="1"/>
  <c r="P123" i="1"/>
  <c r="Q123" i="1"/>
  <c r="P105" i="1"/>
  <c r="Q105" i="1"/>
  <c r="P106" i="1"/>
  <c r="Q106" i="1"/>
  <c r="P124" i="1"/>
  <c r="Q124" i="1"/>
  <c r="P107" i="1"/>
  <c r="Q107" i="1"/>
  <c r="P125" i="1"/>
  <c r="Q125" i="1"/>
  <c r="P126" i="1"/>
  <c r="Q126" i="1"/>
  <c r="P131" i="1"/>
  <c r="Q131" i="1"/>
  <c r="P127" i="1"/>
  <c r="Q127" i="1"/>
  <c r="P128" i="1"/>
  <c r="Q128" i="1"/>
  <c r="P129" i="1"/>
  <c r="Q129" i="1"/>
  <c r="P108" i="1"/>
  <c r="Q108" i="1"/>
  <c r="P146" i="1"/>
  <c r="Q146" i="1"/>
  <c r="P133" i="1"/>
  <c r="Q133" i="1"/>
  <c r="P141" i="1"/>
  <c r="Q141" i="1"/>
  <c r="P134" i="1"/>
  <c r="Q134" i="1"/>
  <c r="P135" i="1"/>
  <c r="Q135" i="1"/>
  <c r="P142" i="1"/>
  <c r="Q142" i="1"/>
  <c r="P143" i="1"/>
  <c r="Q143" i="1"/>
  <c r="P136" i="1"/>
  <c r="Q136" i="1"/>
  <c r="P137" i="1"/>
  <c r="Q137" i="1"/>
  <c r="P138" i="1"/>
  <c r="Q138" i="1"/>
  <c r="P139" i="1"/>
  <c r="Q139" i="1"/>
  <c r="P140" i="1"/>
  <c r="Q140" i="1"/>
  <c r="P145" i="1"/>
  <c r="Q145" i="1"/>
  <c r="P144" i="1"/>
  <c r="Q144" i="1"/>
  <c r="P147" i="1"/>
  <c r="Q147" i="1"/>
  <c r="P149" i="1"/>
  <c r="Q149" i="1"/>
  <c r="P148" i="1"/>
  <c r="Q148" i="1"/>
  <c r="P150" i="1"/>
  <c r="Q150" i="1"/>
  <c r="P151" i="1"/>
  <c r="Q151" i="1"/>
  <c r="P152" i="1"/>
  <c r="Q152" i="1"/>
  <c r="P161" i="1"/>
  <c r="Q161" i="1"/>
  <c r="P153" i="1"/>
  <c r="Q153" i="1"/>
  <c r="P154" i="1"/>
  <c r="Q154" i="1"/>
  <c r="P155" i="1"/>
  <c r="Q155" i="1"/>
  <c r="P156" i="1"/>
  <c r="Q156" i="1"/>
  <c r="P162" i="1"/>
  <c r="Q162" i="1"/>
  <c r="P165" i="1"/>
  <c r="Q165" i="1"/>
  <c r="P157" i="1"/>
  <c r="Q157" i="1"/>
  <c r="P158" i="1"/>
  <c r="Q158" i="1"/>
  <c r="P164" i="1"/>
  <c r="Q164" i="1"/>
  <c r="P159" i="1"/>
  <c r="Q159" i="1"/>
  <c r="P160" i="1"/>
  <c r="Q160" i="1"/>
  <c r="P167" i="1"/>
  <c r="Q167" i="1"/>
  <c r="P166" i="1"/>
  <c r="Q166" i="1"/>
  <c r="P163" i="1"/>
  <c r="Q163" i="1"/>
  <c r="P168" i="1"/>
  <c r="Q168" i="1"/>
  <c r="P185" i="1"/>
  <c r="Q185" i="1"/>
  <c r="P186" i="1"/>
  <c r="Q186" i="1"/>
  <c r="P187" i="1"/>
  <c r="Q187" i="1"/>
  <c r="P188" i="1"/>
  <c r="Q188" i="1"/>
  <c r="P169" i="1"/>
  <c r="Q169" i="1"/>
  <c r="P189" i="1"/>
  <c r="Q189" i="1"/>
  <c r="P190" i="1"/>
  <c r="Q190" i="1"/>
  <c r="P170" i="1"/>
  <c r="Q170" i="1"/>
  <c r="P191" i="1"/>
  <c r="Q191" i="1"/>
  <c r="P171" i="1"/>
  <c r="Q171" i="1"/>
  <c r="P172" i="1"/>
  <c r="Q172" i="1"/>
  <c r="P173" i="1"/>
  <c r="Q173" i="1"/>
  <c r="P192" i="1"/>
  <c r="Q192" i="1"/>
  <c r="P193" i="1"/>
  <c r="Q193" i="1"/>
  <c r="P174" i="1"/>
  <c r="Q174" i="1"/>
  <c r="P175" i="1"/>
  <c r="Q175" i="1"/>
  <c r="P194" i="1"/>
  <c r="Q194" i="1"/>
  <c r="P176" i="1"/>
  <c r="Q176" i="1"/>
  <c r="P195" i="1"/>
  <c r="Q195" i="1"/>
  <c r="P177" i="1"/>
  <c r="Q177" i="1"/>
  <c r="P178" i="1"/>
  <c r="Q178" i="1"/>
  <c r="P196" i="1"/>
  <c r="Q196" i="1"/>
  <c r="P179" i="1"/>
  <c r="Q179" i="1"/>
  <c r="P180" i="1"/>
  <c r="Q180" i="1"/>
  <c r="P197" i="1"/>
  <c r="Q197" i="1"/>
  <c r="P181" i="1"/>
  <c r="Q181" i="1"/>
  <c r="P198" i="1"/>
  <c r="Q198" i="1"/>
  <c r="P199" i="1"/>
  <c r="Q199" i="1"/>
  <c r="P182" i="1"/>
  <c r="Q182" i="1"/>
  <c r="P200" i="1"/>
  <c r="Q200" i="1"/>
  <c r="P201" i="1"/>
  <c r="Q201" i="1"/>
  <c r="P183" i="1"/>
  <c r="Q183" i="1"/>
  <c r="P202" i="1"/>
  <c r="Q202" i="1"/>
  <c r="P208" i="1"/>
  <c r="Q208" i="1"/>
  <c r="P207" i="1"/>
  <c r="Q207" i="1"/>
  <c r="P203" i="1"/>
  <c r="Q203" i="1"/>
  <c r="P204" i="1"/>
  <c r="Q204" i="1"/>
  <c r="P205" i="1"/>
  <c r="Q205" i="1"/>
  <c r="P206" i="1"/>
  <c r="Q206" i="1"/>
  <c r="P184" i="1"/>
  <c r="Q184" i="1"/>
  <c r="P211" i="1"/>
  <c r="Q211" i="1"/>
  <c r="P214" i="1"/>
  <c r="Q214" i="1"/>
  <c r="P209" i="1"/>
  <c r="Q209" i="1"/>
  <c r="P212" i="1"/>
  <c r="Q212" i="1"/>
  <c r="P213" i="1"/>
  <c r="Q213" i="1"/>
  <c r="P210" i="1"/>
  <c r="Q210" i="1"/>
  <c r="P215" i="1"/>
  <c r="Q215" i="1"/>
  <c r="P216" i="1"/>
  <c r="Q216" i="1"/>
  <c r="P217" i="1"/>
  <c r="Q217" i="1"/>
  <c r="P220" i="1"/>
  <c r="Q220" i="1"/>
  <c r="P218" i="1"/>
  <c r="Q218" i="1"/>
  <c r="P219" i="1"/>
  <c r="Q219" i="1"/>
  <c r="P224" i="1"/>
  <c r="Q224" i="1"/>
  <c r="P223" i="1"/>
  <c r="Q223" i="1"/>
  <c r="P222" i="1"/>
  <c r="Q222" i="1"/>
  <c r="P221" i="1"/>
  <c r="Q221" i="1"/>
  <c r="P225" i="1"/>
  <c r="Q225" i="1"/>
  <c r="P226" i="1"/>
  <c r="Q226" i="1"/>
  <c r="P227" i="1"/>
  <c r="Q227" i="1"/>
  <c r="P228" i="1"/>
  <c r="Q228" i="1"/>
  <c r="P233" i="1"/>
  <c r="Q233" i="1"/>
  <c r="P229" i="1"/>
  <c r="Q229" i="1"/>
  <c r="P235" i="1"/>
  <c r="Q235" i="1"/>
  <c r="P234" i="1"/>
  <c r="Q234" i="1"/>
  <c r="P230" i="1"/>
  <c r="Q230" i="1"/>
  <c r="P231" i="1"/>
  <c r="Q231" i="1"/>
  <c r="P232" i="1"/>
  <c r="Q232" i="1"/>
  <c r="P236" i="1"/>
  <c r="Q236" i="1"/>
  <c r="P251" i="1"/>
  <c r="Q251" i="1"/>
  <c r="P252" i="1"/>
  <c r="Q252" i="1"/>
  <c r="P253" i="1"/>
  <c r="Q253" i="1"/>
  <c r="P254" i="1"/>
  <c r="Q254" i="1"/>
  <c r="P237" i="1"/>
  <c r="Q237" i="1"/>
  <c r="P238" i="1"/>
  <c r="Q238" i="1"/>
  <c r="P265" i="1"/>
  <c r="Q265" i="1"/>
  <c r="P239" i="1"/>
  <c r="Q239" i="1"/>
  <c r="P255" i="1"/>
  <c r="Q255" i="1"/>
  <c r="P240" i="1"/>
  <c r="Q240" i="1"/>
  <c r="P241" i="1"/>
  <c r="Q241" i="1"/>
  <c r="P256" i="1"/>
  <c r="Q256" i="1"/>
  <c r="P242" i="1"/>
  <c r="Q242" i="1"/>
  <c r="P262" i="1"/>
  <c r="Q262" i="1"/>
  <c r="P243" i="1"/>
  <c r="Q243" i="1"/>
  <c r="P257" i="1"/>
  <c r="Q257" i="1"/>
  <c r="P264" i="1"/>
  <c r="Q264" i="1"/>
  <c r="P244" i="1"/>
  <c r="Q244" i="1"/>
  <c r="P245" i="1"/>
  <c r="Q245" i="1"/>
  <c r="P258" i="1"/>
  <c r="Q258" i="1"/>
  <c r="P246" i="1"/>
  <c r="Q246" i="1"/>
  <c r="P247" i="1"/>
  <c r="Q247" i="1"/>
  <c r="P248" i="1"/>
  <c r="Q248" i="1"/>
  <c r="P263" i="1"/>
  <c r="Q263" i="1"/>
  <c r="P259" i="1"/>
  <c r="Q259" i="1"/>
  <c r="P260" i="1"/>
  <c r="Q260" i="1"/>
  <c r="P249" i="1"/>
  <c r="Q249" i="1"/>
  <c r="P261" i="1"/>
  <c r="Q261" i="1"/>
  <c r="P250" i="1"/>
  <c r="Q250" i="1"/>
  <c r="P266" i="1"/>
  <c r="Q266" i="1"/>
  <c r="P269" i="1"/>
  <c r="Q269" i="1"/>
  <c r="P267" i="1"/>
  <c r="Q267" i="1"/>
  <c r="P272" i="1"/>
  <c r="Q272" i="1"/>
  <c r="P268" i="1"/>
  <c r="Q268" i="1"/>
  <c r="P271" i="1"/>
  <c r="Q271" i="1"/>
  <c r="P270" i="1"/>
  <c r="Q270" i="1"/>
  <c r="P275" i="1"/>
  <c r="Q275" i="1"/>
  <c r="P274" i="1"/>
  <c r="Q274" i="1"/>
  <c r="P273" i="1"/>
  <c r="Q273" i="1"/>
  <c r="P276" i="1"/>
  <c r="Q276" i="1"/>
  <c r="P280" i="1"/>
  <c r="Q280" i="1"/>
  <c r="P283" i="1"/>
  <c r="Q283" i="1"/>
  <c r="P284" i="1"/>
  <c r="Q284" i="1"/>
  <c r="P282" i="1"/>
  <c r="Q282" i="1"/>
  <c r="P281" i="1"/>
  <c r="Q281" i="1"/>
  <c r="P277" i="1"/>
  <c r="Q277" i="1"/>
  <c r="P278" i="1"/>
  <c r="Q278" i="1"/>
  <c r="P279" i="1"/>
  <c r="Q279" i="1"/>
  <c r="P285" i="1"/>
  <c r="Q285" i="1"/>
  <c r="P299" i="1"/>
  <c r="Q299" i="1"/>
  <c r="P286" i="1"/>
  <c r="Q286" i="1"/>
  <c r="P300" i="1"/>
  <c r="Q300" i="1"/>
  <c r="P287" i="1"/>
  <c r="Q287" i="1"/>
  <c r="P301" i="1"/>
  <c r="Q301" i="1"/>
  <c r="P314" i="1"/>
  <c r="Q314" i="1"/>
  <c r="P288" i="1"/>
  <c r="Q288" i="1"/>
  <c r="P302" i="1"/>
  <c r="Q302" i="1"/>
  <c r="P303" i="1"/>
  <c r="Q303" i="1"/>
  <c r="P289" i="1"/>
  <c r="Q289" i="1"/>
  <c r="P290" i="1"/>
  <c r="Q290" i="1"/>
  <c r="P304" i="1"/>
  <c r="Q304" i="1"/>
  <c r="P291" i="1"/>
  <c r="Q291" i="1"/>
  <c r="P292" i="1"/>
  <c r="Q292" i="1"/>
  <c r="P319" i="1"/>
  <c r="Q319" i="1"/>
  <c r="P305" i="1"/>
  <c r="Q305" i="1"/>
  <c r="P306" i="1"/>
  <c r="Q306" i="1"/>
  <c r="P307" i="1"/>
  <c r="Q307" i="1"/>
  <c r="P308" i="1"/>
  <c r="Q308" i="1"/>
  <c r="P309" i="1"/>
  <c r="Q309" i="1"/>
  <c r="P315" i="1"/>
  <c r="Q315" i="1"/>
  <c r="P310" i="1"/>
  <c r="Q310" i="1"/>
  <c r="P322" i="1"/>
  <c r="Q322" i="1"/>
  <c r="P316" i="1"/>
  <c r="Q316" i="1"/>
  <c r="P293" i="1"/>
  <c r="Q293" i="1"/>
  <c r="P294" i="1"/>
  <c r="Q294" i="1"/>
  <c r="P295" i="1"/>
  <c r="Q295" i="1"/>
  <c r="P311" i="1"/>
  <c r="Q311" i="1"/>
  <c r="P321" i="1"/>
  <c r="Q321" i="1"/>
  <c r="P318" i="1"/>
  <c r="Q318" i="1"/>
  <c r="P320" i="1"/>
  <c r="Q320" i="1"/>
  <c r="P296" i="1"/>
  <c r="Q296" i="1"/>
  <c r="P312" i="1"/>
  <c r="Q312" i="1"/>
  <c r="P297" i="1"/>
  <c r="Q297" i="1"/>
  <c r="P298" i="1"/>
  <c r="Q298" i="1"/>
  <c r="P317" i="1"/>
  <c r="Q317" i="1"/>
  <c r="P313" i="1"/>
  <c r="Q313" i="1"/>
  <c r="P326" i="1"/>
  <c r="Q326" i="1"/>
  <c r="P324" i="1"/>
  <c r="Q324" i="1"/>
  <c r="P325" i="1"/>
  <c r="Q325" i="1"/>
  <c r="P327" i="1"/>
  <c r="Q327" i="1"/>
  <c r="P323" i="1"/>
  <c r="Q323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9" i="1"/>
  <c r="Q339" i="1"/>
  <c r="P338" i="1"/>
  <c r="Q338" i="1"/>
  <c r="P357" i="1"/>
  <c r="Q357" i="1"/>
  <c r="P358" i="1"/>
  <c r="Q358" i="1"/>
  <c r="P359" i="1"/>
  <c r="Q359" i="1"/>
  <c r="P340" i="1"/>
  <c r="Q340" i="1"/>
  <c r="P360" i="1"/>
  <c r="Q360" i="1"/>
  <c r="P341" i="1"/>
  <c r="Q341" i="1"/>
  <c r="P361" i="1"/>
  <c r="Q361" i="1"/>
  <c r="P362" i="1"/>
  <c r="Q362" i="1"/>
  <c r="P363" i="1"/>
  <c r="Q363" i="1"/>
  <c r="P364" i="1"/>
  <c r="Q364" i="1"/>
  <c r="P342" i="1"/>
  <c r="Q342" i="1"/>
  <c r="P365" i="1"/>
  <c r="Q365" i="1"/>
  <c r="P366" i="1"/>
  <c r="Q366" i="1"/>
  <c r="P367" i="1"/>
  <c r="Q367" i="1"/>
  <c r="P368" i="1"/>
  <c r="Q368" i="1"/>
  <c r="P343" i="1"/>
  <c r="Q343" i="1"/>
  <c r="P344" i="1"/>
  <c r="Q344" i="1"/>
  <c r="P345" i="1"/>
  <c r="Q345" i="1"/>
  <c r="P369" i="1"/>
  <c r="Q369" i="1"/>
  <c r="P346" i="1"/>
  <c r="Q346" i="1"/>
  <c r="P370" i="1"/>
  <c r="Q370" i="1"/>
  <c r="P347" i="1"/>
  <c r="Q347" i="1"/>
  <c r="P348" i="1"/>
  <c r="Q348" i="1"/>
  <c r="P349" i="1"/>
  <c r="Q349" i="1"/>
  <c r="P350" i="1"/>
  <c r="Q350" i="1"/>
  <c r="P371" i="1"/>
  <c r="Q371" i="1"/>
  <c r="P372" i="1"/>
  <c r="Q372" i="1"/>
  <c r="P373" i="1"/>
  <c r="Q373" i="1"/>
  <c r="P374" i="1"/>
  <c r="Q374" i="1"/>
  <c r="P375" i="1"/>
  <c r="Q375" i="1"/>
  <c r="P376" i="1"/>
  <c r="Q376" i="1"/>
  <c r="P351" i="1"/>
  <c r="Q351" i="1"/>
  <c r="P352" i="1"/>
  <c r="Q352" i="1"/>
  <c r="P377" i="1"/>
  <c r="Q377" i="1"/>
  <c r="P378" i="1"/>
  <c r="Q378" i="1"/>
  <c r="P353" i="1"/>
  <c r="Q353" i="1"/>
  <c r="P379" i="1"/>
  <c r="Q379" i="1"/>
  <c r="P380" i="1"/>
  <c r="Q380" i="1"/>
  <c r="P381" i="1"/>
  <c r="Q381" i="1"/>
  <c r="P354" i="1"/>
  <c r="Q354" i="1"/>
  <c r="P382" i="1"/>
  <c r="Q382" i="1"/>
  <c r="P355" i="1"/>
  <c r="Q355" i="1"/>
  <c r="P356" i="1"/>
  <c r="Q356" i="1"/>
  <c r="P383" i="1"/>
  <c r="Q383" i="1"/>
  <c r="P392" i="1"/>
  <c r="Q392" i="1"/>
  <c r="P386" i="1"/>
  <c r="Q386" i="1"/>
  <c r="P398" i="1"/>
  <c r="Q398" i="1"/>
  <c r="P384" i="1"/>
  <c r="Q384" i="1"/>
  <c r="P387" i="1"/>
  <c r="Q387" i="1"/>
  <c r="P388" i="1"/>
  <c r="Q388" i="1"/>
  <c r="P389" i="1"/>
  <c r="Q389" i="1"/>
  <c r="P393" i="1"/>
  <c r="Q393" i="1"/>
  <c r="P394" i="1"/>
  <c r="Q394" i="1"/>
  <c r="P395" i="1"/>
  <c r="Q395" i="1"/>
  <c r="P400" i="1"/>
  <c r="Q400" i="1"/>
  <c r="P390" i="1"/>
  <c r="Q390" i="1"/>
  <c r="P396" i="1"/>
  <c r="Q396" i="1"/>
  <c r="P399" i="1"/>
  <c r="Q399" i="1"/>
  <c r="P385" i="1"/>
  <c r="Q385" i="1"/>
  <c r="P397" i="1"/>
  <c r="Q397" i="1"/>
  <c r="P391" i="1"/>
  <c r="Q391" i="1"/>
  <c r="P401" i="1"/>
  <c r="Q401" i="1"/>
  <c r="P403" i="1"/>
  <c r="Q403" i="1"/>
  <c r="P402" i="1"/>
  <c r="Q402" i="1"/>
  <c r="P404" i="1"/>
  <c r="Q404" i="1"/>
  <c r="P405" i="1"/>
  <c r="Q405" i="1"/>
  <c r="P406" i="1"/>
  <c r="Q406" i="1"/>
  <c r="P407" i="1"/>
  <c r="Q407" i="1"/>
  <c r="P408" i="1"/>
  <c r="Q408" i="1"/>
  <c r="P420" i="1"/>
  <c r="Q420" i="1"/>
  <c r="P409" i="1"/>
  <c r="Q409" i="1"/>
  <c r="P410" i="1"/>
  <c r="Q410" i="1"/>
  <c r="P411" i="1"/>
  <c r="Q411" i="1"/>
  <c r="P412" i="1"/>
  <c r="Q412" i="1"/>
  <c r="P421" i="1"/>
  <c r="Q421" i="1"/>
  <c r="P413" i="1"/>
  <c r="Q413" i="1"/>
  <c r="P414" i="1"/>
  <c r="Q414" i="1"/>
  <c r="P415" i="1"/>
  <c r="Q415" i="1"/>
  <c r="P422" i="1"/>
  <c r="Q422" i="1"/>
  <c r="P416" i="1"/>
  <c r="Q416" i="1"/>
  <c r="P417" i="1"/>
  <c r="Q417" i="1"/>
  <c r="P418" i="1"/>
  <c r="Q418" i="1"/>
  <c r="P419" i="1"/>
  <c r="Q419" i="1"/>
  <c r="P432" i="1"/>
  <c r="Q432" i="1"/>
  <c r="P423" i="1"/>
  <c r="Q423" i="1"/>
  <c r="P433" i="1"/>
  <c r="Q433" i="1"/>
  <c r="P424" i="1"/>
  <c r="Q424" i="1"/>
  <c r="P425" i="1"/>
  <c r="Q425" i="1"/>
  <c r="P426" i="1"/>
  <c r="Q426" i="1"/>
  <c r="P427" i="1"/>
  <c r="Q427" i="1"/>
  <c r="P434" i="1"/>
  <c r="Q434" i="1"/>
  <c r="P428" i="1"/>
  <c r="Q428" i="1"/>
  <c r="P429" i="1"/>
  <c r="Q429" i="1"/>
  <c r="P435" i="1"/>
  <c r="Q435" i="1"/>
  <c r="P436" i="1"/>
  <c r="Q436" i="1"/>
  <c r="P437" i="1"/>
  <c r="Q437" i="1"/>
  <c r="P430" i="1"/>
  <c r="Q430" i="1"/>
  <c r="P438" i="1"/>
  <c r="Q438" i="1"/>
  <c r="P439" i="1"/>
  <c r="Q439" i="1"/>
  <c r="P431" i="1"/>
  <c r="Q431" i="1"/>
  <c r="P440" i="1"/>
  <c r="Q440" i="1"/>
  <c r="P444" i="1"/>
  <c r="Q444" i="1"/>
  <c r="P442" i="1"/>
  <c r="Q442" i="1"/>
  <c r="P441" i="1"/>
  <c r="Q441" i="1"/>
  <c r="P443" i="1"/>
  <c r="Q443" i="1"/>
  <c r="P445" i="1"/>
  <c r="Q445" i="1"/>
  <c r="P446" i="1"/>
  <c r="Q446" i="1"/>
  <c r="P462" i="1"/>
  <c r="Q462" i="1"/>
  <c r="P463" i="1"/>
  <c r="Q463" i="1"/>
  <c r="P447" i="1"/>
  <c r="Q447" i="1"/>
  <c r="P448" i="1"/>
  <c r="Q448" i="1"/>
  <c r="P449" i="1"/>
  <c r="Q449" i="1"/>
  <c r="P450" i="1"/>
  <c r="Q450" i="1"/>
  <c r="P451" i="1"/>
  <c r="Q451" i="1"/>
  <c r="P466" i="1"/>
  <c r="Q466" i="1"/>
  <c r="P452" i="1"/>
  <c r="Q452" i="1"/>
  <c r="P453" i="1"/>
  <c r="Q453" i="1"/>
  <c r="P454" i="1"/>
  <c r="Q454" i="1"/>
  <c r="P455" i="1"/>
  <c r="Q455" i="1"/>
  <c r="P456" i="1"/>
  <c r="Q456" i="1"/>
  <c r="P457" i="1"/>
  <c r="Q457" i="1"/>
  <c r="P458" i="1"/>
  <c r="Q458" i="1"/>
  <c r="P459" i="1"/>
  <c r="Q459" i="1"/>
  <c r="P460" i="1"/>
  <c r="Q460" i="1"/>
  <c r="P467" i="1"/>
  <c r="Q467" i="1"/>
  <c r="P461" i="1"/>
  <c r="Q461" i="1"/>
  <c r="P464" i="1"/>
  <c r="Q464" i="1"/>
  <c r="P465" i="1"/>
  <c r="Q465" i="1"/>
  <c r="P468" i="1"/>
  <c r="Q468" i="1"/>
  <c r="P477" i="1"/>
  <c r="Q477" i="1"/>
  <c r="P487" i="1"/>
  <c r="Q487" i="1"/>
  <c r="P478" i="1"/>
  <c r="Q478" i="1"/>
  <c r="P469" i="1"/>
  <c r="Q469" i="1"/>
  <c r="P479" i="1"/>
  <c r="Q479" i="1"/>
  <c r="P470" i="1"/>
  <c r="Q470" i="1"/>
  <c r="P471" i="1"/>
  <c r="Q471" i="1"/>
  <c r="P480" i="1"/>
  <c r="Q480" i="1"/>
  <c r="P472" i="1"/>
  <c r="Q472" i="1"/>
  <c r="P473" i="1"/>
  <c r="Q473" i="1"/>
  <c r="P481" i="1"/>
  <c r="Q481" i="1"/>
  <c r="P482" i="1"/>
  <c r="Q482" i="1"/>
  <c r="P474" i="1"/>
  <c r="Q474" i="1"/>
  <c r="P475" i="1"/>
  <c r="Q475" i="1"/>
  <c r="P483" i="1"/>
  <c r="Q483" i="1"/>
  <c r="P476" i="1"/>
  <c r="Q476" i="1"/>
  <c r="P484" i="1"/>
  <c r="Q484" i="1"/>
  <c r="P485" i="1"/>
  <c r="Q485" i="1"/>
  <c r="P486" i="1"/>
  <c r="Q486" i="1"/>
  <c r="P488" i="1"/>
  <c r="Q488" i="1"/>
  <c r="P490" i="1"/>
  <c r="Q490" i="1"/>
  <c r="P494" i="1"/>
  <c r="Q494" i="1"/>
  <c r="P491" i="1"/>
  <c r="Q491" i="1"/>
  <c r="P489" i="1"/>
  <c r="Q489" i="1"/>
  <c r="P492" i="1"/>
  <c r="Q492" i="1"/>
  <c r="P493" i="1"/>
  <c r="Q493" i="1"/>
  <c r="P495" i="1"/>
  <c r="Q495" i="1"/>
  <c r="P496" i="1"/>
  <c r="Q496" i="1"/>
  <c r="P498" i="1"/>
  <c r="Q498" i="1"/>
  <c r="P499" i="1"/>
  <c r="Q499" i="1"/>
  <c r="P500" i="1"/>
  <c r="Q500" i="1"/>
  <c r="P502" i="1"/>
  <c r="Q502" i="1"/>
  <c r="P497" i="1"/>
  <c r="Q497" i="1"/>
  <c r="P501" i="1"/>
  <c r="Q501" i="1"/>
  <c r="P503" i="1"/>
  <c r="Q503" i="1"/>
  <c r="P504" i="1"/>
  <c r="Q504" i="1"/>
  <c r="P505" i="1"/>
  <c r="Q505" i="1"/>
  <c r="P515" i="1"/>
  <c r="Q515" i="1"/>
  <c r="P519" i="1"/>
  <c r="Q519" i="1"/>
  <c r="P506" i="1"/>
  <c r="Q506" i="1"/>
  <c r="P507" i="1"/>
  <c r="Q507" i="1"/>
  <c r="P508" i="1"/>
  <c r="Q508" i="1"/>
  <c r="P509" i="1"/>
  <c r="Q509" i="1"/>
  <c r="P510" i="1"/>
  <c r="Q510" i="1"/>
  <c r="P511" i="1"/>
  <c r="Q511" i="1"/>
  <c r="P516" i="1"/>
  <c r="Q516" i="1"/>
  <c r="P512" i="1"/>
  <c r="Q512" i="1"/>
  <c r="P513" i="1"/>
  <c r="Q513" i="1"/>
  <c r="P520" i="1"/>
  <c r="Q520" i="1"/>
  <c r="P514" i="1"/>
  <c r="Q514" i="1"/>
  <c r="P517" i="1"/>
  <c r="Q517" i="1"/>
  <c r="P518" i="1"/>
  <c r="Q518" i="1"/>
  <c r="P543" i="1"/>
  <c r="Q543" i="1"/>
  <c r="P521" i="1"/>
  <c r="Q521" i="1"/>
  <c r="P522" i="1"/>
  <c r="Q522" i="1"/>
  <c r="P572" i="1"/>
  <c r="Q572" i="1"/>
  <c r="P544" i="1"/>
  <c r="Q544" i="1"/>
  <c r="P523" i="1"/>
  <c r="Q523" i="1"/>
  <c r="P545" i="1"/>
  <c r="Q545" i="1"/>
  <c r="P546" i="1"/>
  <c r="Q546" i="1"/>
  <c r="P524" i="1"/>
  <c r="Q524" i="1"/>
  <c r="P547" i="1"/>
  <c r="Q547" i="1"/>
  <c r="P568" i="1"/>
  <c r="Q568" i="1"/>
  <c r="P548" i="1"/>
  <c r="Q548" i="1"/>
  <c r="P549" i="1"/>
  <c r="Q549" i="1"/>
  <c r="P550" i="1"/>
  <c r="Q550" i="1"/>
  <c r="P525" i="1"/>
  <c r="Q525" i="1"/>
  <c r="P569" i="1"/>
  <c r="Q569" i="1"/>
  <c r="P551" i="1"/>
  <c r="Q551" i="1"/>
  <c r="P526" i="1"/>
  <c r="Q526" i="1"/>
  <c r="P552" i="1"/>
  <c r="Q552" i="1"/>
  <c r="P573" i="1"/>
  <c r="Q573" i="1"/>
  <c r="P553" i="1"/>
  <c r="Q553" i="1"/>
  <c r="P527" i="1"/>
  <c r="Q527" i="1"/>
  <c r="P528" i="1"/>
  <c r="Q528" i="1"/>
  <c r="P529" i="1"/>
  <c r="Q529" i="1"/>
  <c r="P530" i="1"/>
  <c r="Q530" i="1"/>
  <c r="P554" i="1"/>
  <c r="Q554" i="1"/>
  <c r="P555" i="1"/>
  <c r="Q555" i="1"/>
  <c r="P531" i="1"/>
  <c r="Q531" i="1"/>
  <c r="P556" i="1"/>
  <c r="Q556" i="1"/>
  <c r="P557" i="1"/>
  <c r="Q557" i="1"/>
  <c r="P558" i="1"/>
  <c r="Q558" i="1"/>
  <c r="P532" i="1"/>
  <c r="Q532" i="1"/>
  <c r="P570" i="1"/>
  <c r="Q570" i="1"/>
  <c r="P533" i="1"/>
  <c r="Q533" i="1"/>
  <c r="P534" i="1"/>
  <c r="Q534" i="1"/>
  <c r="P559" i="1"/>
  <c r="Q559" i="1"/>
  <c r="P560" i="1"/>
  <c r="Q560" i="1"/>
  <c r="P535" i="1"/>
  <c r="Q535" i="1"/>
  <c r="P561" i="1"/>
  <c r="Q561" i="1"/>
  <c r="P536" i="1"/>
  <c r="Q536" i="1"/>
  <c r="P537" i="1"/>
  <c r="Q537" i="1"/>
  <c r="P562" i="1"/>
  <c r="Q562" i="1"/>
  <c r="P538" i="1"/>
  <c r="Q538" i="1"/>
  <c r="P563" i="1"/>
  <c r="Q563" i="1"/>
  <c r="P539" i="1"/>
  <c r="Q539" i="1"/>
  <c r="P564" i="1"/>
  <c r="Q564" i="1"/>
  <c r="P565" i="1"/>
  <c r="Q565" i="1"/>
  <c r="P540" i="1"/>
  <c r="Q540" i="1"/>
  <c r="P566" i="1"/>
  <c r="Q566" i="1"/>
  <c r="P541" i="1"/>
  <c r="Q541" i="1"/>
  <c r="P567" i="1"/>
  <c r="Q567" i="1"/>
  <c r="P542" i="1"/>
  <c r="Q542" i="1"/>
  <c r="P571" i="1"/>
  <c r="Q571" i="1"/>
  <c r="P574" i="1"/>
  <c r="Q574" i="1"/>
  <c r="P575" i="1"/>
  <c r="Q575" i="1"/>
  <c r="P586" i="1"/>
  <c r="Q586" i="1"/>
  <c r="P587" i="1"/>
  <c r="Q587" i="1"/>
  <c r="P579" i="1"/>
  <c r="Q579" i="1"/>
  <c r="P588" i="1"/>
  <c r="Q588" i="1"/>
  <c r="P580" i="1"/>
  <c r="Q580" i="1"/>
  <c r="P595" i="1"/>
  <c r="Q595" i="1"/>
  <c r="P589" i="1"/>
  <c r="Q589" i="1"/>
  <c r="P576" i="1"/>
  <c r="Q576" i="1"/>
  <c r="P581" i="1"/>
  <c r="Q581" i="1"/>
  <c r="P593" i="1"/>
  <c r="Q593" i="1"/>
  <c r="P582" i="1"/>
  <c r="Q582" i="1"/>
  <c r="P590" i="1"/>
  <c r="Q590" i="1"/>
  <c r="P583" i="1"/>
  <c r="Q583" i="1"/>
  <c r="P584" i="1"/>
  <c r="Q584" i="1"/>
  <c r="P594" i="1"/>
  <c r="Q594" i="1"/>
  <c r="P591" i="1"/>
  <c r="Q591" i="1"/>
  <c r="P585" i="1"/>
  <c r="Q585" i="1"/>
  <c r="P577" i="1"/>
  <c r="Q577" i="1"/>
  <c r="P592" i="1"/>
  <c r="Q592" i="1"/>
  <c r="P578" i="1"/>
  <c r="Q578" i="1"/>
  <c r="P597" i="1"/>
  <c r="Q597" i="1"/>
  <c r="P596" i="1"/>
  <c r="Q596" i="1"/>
  <c r="P598" i="1"/>
  <c r="Q598" i="1"/>
  <c r="P610" i="1"/>
  <c r="Q610" i="1"/>
  <c r="P599" i="1"/>
  <c r="Q599" i="1"/>
  <c r="P600" i="1"/>
  <c r="Q600" i="1"/>
  <c r="P611" i="1"/>
  <c r="Q611" i="1"/>
  <c r="P617" i="1"/>
  <c r="Q617" i="1"/>
  <c r="P601" i="1"/>
  <c r="Q601" i="1"/>
  <c r="P612" i="1"/>
  <c r="Q612" i="1"/>
  <c r="P602" i="1"/>
  <c r="Q602" i="1"/>
  <c r="P603" i="1"/>
  <c r="Q603" i="1"/>
  <c r="P604" i="1"/>
  <c r="Q604" i="1"/>
  <c r="P605" i="1"/>
  <c r="Q605" i="1"/>
  <c r="P606" i="1"/>
  <c r="Q606" i="1"/>
  <c r="P619" i="1"/>
  <c r="Q619" i="1"/>
  <c r="P613" i="1"/>
  <c r="Q613" i="1"/>
  <c r="P607" i="1"/>
  <c r="Q607" i="1"/>
  <c r="P608" i="1"/>
  <c r="Q608" i="1"/>
  <c r="P614" i="1"/>
  <c r="Q614" i="1"/>
  <c r="P615" i="1"/>
  <c r="Q615" i="1"/>
  <c r="P616" i="1"/>
  <c r="Q616" i="1"/>
  <c r="P618" i="1"/>
  <c r="Q618" i="1"/>
  <c r="P609" i="1"/>
  <c r="Q609" i="1"/>
  <c r="P620" i="1"/>
  <c r="Q620" i="1"/>
  <c r="P621" i="1"/>
  <c r="Q621" i="1"/>
  <c r="P622" i="1"/>
  <c r="Q622" i="1"/>
  <c r="P662" i="1"/>
  <c r="Q662" i="1"/>
  <c r="P641" i="1"/>
  <c r="Q641" i="1"/>
  <c r="P642" i="1"/>
  <c r="Q642" i="1"/>
  <c r="P643" i="1"/>
  <c r="Q643" i="1"/>
  <c r="P623" i="1"/>
  <c r="Q623" i="1"/>
  <c r="P624" i="1"/>
  <c r="Q624" i="1"/>
  <c r="P625" i="1"/>
  <c r="Q625" i="1"/>
  <c r="P644" i="1"/>
  <c r="Q644" i="1"/>
  <c r="P667" i="1"/>
  <c r="Q667" i="1"/>
  <c r="P645" i="1"/>
  <c r="Q645" i="1"/>
  <c r="P646" i="1"/>
  <c r="Q646" i="1"/>
  <c r="P626" i="1"/>
  <c r="Q626" i="1"/>
  <c r="P627" i="1"/>
  <c r="Q627" i="1"/>
  <c r="P647" i="1"/>
  <c r="Q647" i="1"/>
  <c r="P628" i="1"/>
  <c r="Q628" i="1"/>
  <c r="P629" i="1"/>
  <c r="Q629" i="1"/>
  <c r="P648" i="1"/>
  <c r="Q648" i="1"/>
  <c r="P630" i="1"/>
  <c r="Q630" i="1"/>
  <c r="P649" i="1"/>
  <c r="Q649" i="1"/>
  <c r="P650" i="1"/>
  <c r="Q650" i="1"/>
  <c r="P664" i="1"/>
  <c r="Q664" i="1"/>
  <c r="P651" i="1"/>
  <c r="Q651" i="1"/>
  <c r="P652" i="1"/>
  <c r="Q652" i="1"/>
  <c r="P653" i="1"/>
  <c r="Q653" i="1"/>
  <c r="P631" i="1"/>
  <c r="Q631" i="1"/>
  <c r="P632" i="1"/>
  <c r="Q632" i="1"/>
  <c r="P633" i="1"/>
  <c r="Q633" i="1"/>
  <c r="P654" i="1"/>
  <c r="Q654" i="1"/>
  <c r="P634" i="1"/>
  <c r="Q634" i="1"/>
  <c r="P655" i="1"/>
  <c r="Q655" i="1"/>
  <c r="P635" i="1"/>
  <c r="Q635" i="1"/>
  <c r="P665" i="1"/>
  <c r="Q665" i="1"/>
  <c r="P636" i="1"/>
  <c r="Q636" i="1"/>
  <c r="P656" i="1"/>
  <c r="Q656" i="1"/>
  <c r="P657" i="1"/>
  <c r="Q657" i="1"/>
  <c r="P658" i="1"/>
  <c r="Q658" i="1"/>
  <c r="P666" i="1"/>
  <c r="Q666" i="1"/>
  <c r="P659" i="1"/>
  <c r="Q659" i="1"/>
  <c r="P637" i="1"/>
  <c r="Q637" i="1"/>
  <c r="P663" i="1"/>
  <c r="Q663" i="1"/>
  <c r="P638" i="1"/>
  <c r="Q638" i="1"/>
  <c r="P639" i="1"/>
  <c r="Q639" i="1"/>
  <c r="P660" i="1"/>
  <c r="Q660" i="1"/>
  <c r="P640" i="1"/>
  <c r="Q640" i="1"/>
  <c r="P661" i="1"/>
  <c r="Q661" i="1"/>
  <c r="P668" i="1"/>
  <c r="Q668" i="1"/>
  <c r="P681" i="1"/>
  <c r="Q681" i="1"/>
  <c r="P682" i="1"/>
  <c r="Q682" i="1"/>
  <c r="P669" i="1"/>
  <c r="Q669" i="1"/>
  <c r="P670" i="1"/>
  <c r="Q670" i="1"/>
  <c r="P677" i="1"/>
  <c r="Q677" i="1"/>
  <c r="P671" i="1"/>
  <c r="Q671" i="1"/>
  <c r="P684" i="1"/>
  <c r="Q684" i="1"/>
  <c r="P683" i="1"/>
  <c r="Q683" i="1"/>
  <c r="P672" i="1"/>
  <c r="Q672" i="1"/>
  <c r="P673" i="1"/>
  <c r="Q673" i="1"/>
  <c r="P678" i="1"/>
  <c r="Q678" i="1"/>
  <c r="P674" i="1"/>
  <c r="Q674" i="1"/>
  <c r="P679" i="1"/>
  <c r="Q679" i="1"/>
  <c r="P680" i="1"/>
  <c r="Q680" i="1"/>
  <c r="P675" i="1"/>
  <c r="Q675" i="1"/>
  <c r="P676" i="1"/>
  <c r="Q676" i="1"/>
  <c r="P687" i="1"/>
  <c r="Q687" i="1"/>
  <c r="P686" i="1"/>
  <c r="Q686" i="1"/>
  <c r="P685" i="1"/>
  <c r="Q685" i="1"/>
  <c r="P688" i="1"/>
  <c r="Q688" i="1"/>
  <c r="P694" i="1"/>
  <c r="Q694" i="1"/>
  <c r="P695" i="1"/>
  <c r="Q695" i="1"/>
  <c r="P690" i="1"/>
  <c r="Q690" i="1"/>
  <c r="P689" i="1"/>
  <c r="Q689" i="1"/>
  <c r="P696" i="1"/>
  <c r="Q696" i="1"/>
  <c r="P691" i="1"/>
  <c r="Q691" i="1"/>
  <c r="P692" i="1"/>
  <c r="Q692" i="1"/>
  <c r="P693" i="1"/>
  <c r="Q693" i="1"/>
  <c r="P698" i="1"/>
  <c r="Q698" i="1"/>
  <c r="P697" i="1"/>
  <c r="Q697" i="1"/>
  <c r="P699" i="1"/>
  <c r="Q699" i="1"/>
  <c r="P713" i="1"/>
  <c r="Q713" i="1"/>
  <c r="P700" i="1"/>
  <c r="Q700" i="1"/>
  <c r="P701" i="1"/>
  <c r="Q701" i="1"/>
  <c r="P702" i="1"/>
  <c r="Q702" i="1"/>
  <c r="P714" i="1"/>
  <c r="Q714" i="1"/>
  <c r="P718" i="1"/>
  <c r="Q718" i="1"/>
  <c r="P703" i="1"/>
  <c r="Q703" i="1"/>
  <c r="P717" i="1"/>
  <c r="Q717" i="1"/>
  <c r="P719" i="1"/>
  <c r="Q719" i="1"/>
  <c r="P704" i="1"/>
  <c r="Q704" i="1"/>
  <c r="P715" i="1"/>
  <c r="Q715" i="1"/>
  <c r="P710" i="1"/>
  <c r="Q710" i="1"/>
  <c r="P705" i="1"/>
  <c r="Q705" i="1"/>
  <c r="P711" i="1"/>
  <c r="Q711" i="1"/>
  <c r="P706" i="1"/>
  <c r="Q706" i="1"/>
  <c r="P716" i="1"/>
  <c r="Q716" i="1"/>
  <c r="P709" i="1"/>
  <c r="Q709" i="1"/>
  <c r="P712" i="1"/>
  <c r="Q712" i="1"/>
  <c r="P707" i="1"/>
  <c r="Q707" i="1"/>
  <c r="P708" i="1"/>
  <c r="Q708" i="1"/>
  <c r="P720" i="1"/>
  <c r="Q720" i="1"/>
  <c r="P721" i="1"/>
  <c r="Q721" i="1"/>
  <c r="P722" i="1"/>
  <c r="Q722" i="1"/>
  <c r="P723" i="1"/>
  <c r="Q723" i="1"/>
  <c r="P724" i="1"/>
  <c r="Q724" i="1"/>
  <c r="P727" i="1"/>
  <c r="Q727" i="1"/>
  <c r="P725" i="1"/>
  <c r="Q725" i="1"/>
  <c r="P726" i="1"/>
  <c r="Q726" i="1"/>
  <c r="P728" i="1"/>
  <c r="Q728" i="1"/>
  <c r="P732" i="1"/>
  <c r="Q732" i="1"/>
  <c r="P729" i="1"/>
  <c r="Q729" i="1"/>
  <c r="P730" i="1"/>
  <c r="Q730" i="1"/>
  <c r="P735" i="1"/>
  <c r="Q735" i="1"/>
  <c r="P736" i="1"/>
  <c r="Q736" i="1"/>
  <c r="P737" i="1"/>
  <c r="Q737" i="1"/>
  <c r="P733" i="1"/>
  <c r="Q733" i="1"/>
  <c r="P734" i="1"/>
  <c r="Q734" i="1"/>
  <c r="P738" i="1"/>
  <c r="Q738" i="1"/>
  <c r="P731" i="1"/>
  <c r="Q731" i="1"/>
  <c r="P739" i="1"/>
  <c r="Q739" i="1"/>
  <c r="P744" i="1"/>
  <c r="Q744" i="1"/>
  <c r="P740" i="1"/>
  <c r="Q740" i="1"/>
  <c r="P741" i="1"/>
  <c r="Q741" i="1"/>
  <c r="P742" i="1"/>
  <c r="Q742" i="1"/>
  <c r="P743" i="1"/>
  <c r="Q743" i="1"/>
  <c r="P746" i="1"/>
  <c r="Q746" i="1"/>
  <c r="P748" i="1"/>
  <c r="Q748" i="1"/>
  <c r="P745" i="1"/>
  <c r="Q745" i="1"/>
  <c r="P747" i="1"/>
  <c r="Q747" i="1"/>
  <c r="P763" i="1"/>
  <c r="Q763" i="1"/>
  <c r="P764" i="1"/>
  <c r="Q764" i="1"/>
  <c r="P757" i="1"/>
  <c r="Q757" i="1"/>
  <c r="P751" i="1"/>
  <c r="Q751" i="1"/>
  <c r="P749" i="1"/>
  <c r="Q749" i="1"/>
  <c r="P758" i="1"/>
  <c r="Q758" i="1"/>
  <c r="P752" i="1"/>
  <c r="Q752" i="1"/>
  <c r="P767" i="1"/>
  <c r="Q767" i="1"/>
  <c r="P759" i="1"/>
  <c r="Q759" i="1"/>
  <c r="P760" i="1"/>
  <c r="Q760" i="1"/>
  <c r="P753" i="1"/>
  <c r="Q753" i="1"/>
  <c r="P761" i="1"/>
  <c r="Q761" i="1"/>
  <c r="P766" i="1"/>
  <c r="Q766" i="1"/>
  <c r="P750" i="1"/>
  <c r="Q750" i="1"/>
  <c r="P762" i="1"/>
  <c r="Q762" i="1"/>
  <c r="P754" i="1"/>
  <c r="Q754" i="1"/>
  <c r="P755" i="1"/>
  <c r="Q755" i="1"/>
  <c r="P765" i="1"/>
  <c r="Q765" i="1"/>
  <c r="P756" i="1"/>
  <c r="Q756" i="1"/>
  <c r="P803" i="1"/>
  <c r="Q803" i="1"/>
  <c r="P768" i="1"/>
  <c r="Q768" i="1"/>
  <c r="P814" i="1"/>
  <c r="Q814" i="1"/>
  <c r="P769" i="1"/>
  <c r="Q769" i="1"/>
  <c r="P770" i="1"/>
  <c r="Q770" i="1"/>
  <c r="P785" i="1"/>
  <c r="Q785" i="1"/>
  <c r="P771" i="1"/>
  <c r="Q771" i="1"/>
  <c r="P786" i="1"/>
  <c r="Q786" i="1"/>
  <c r="P772" i="1"/>
  <c r="Q772" i="1"/>
  <c r="P804" i="1"/>
  <c r="Q804" i="1"/>
  <c r="P773" i="1"/>
  <c r="Q773" i="1"/>
  <c r="P774" i="1"/>
  <c r="Q774" i="1"/>
  <c r="P787" i="1"/>
  <c r="Q787" i="1"/>
  <c r="P775" i="1"/>
  <c r="Q775" i="1"/>
  <c r="P788" i="1"/>
  <c r="Q788" i="1"/>
  <c r="P789" i="1"/>
  <c r="Q789" i="1"/>
  <c r="P805" i="1"/>
  <c r="Q805" i="1"/>
  <c r="P776" i="1"/>
  <c r="Q776" i="1"/>
  <c r="P790" i="1"/>
  <c r="Q790" i="1"/>
  <c r="P777" i="1"/>
  <c r="Q777" i="1"/>
  <c r="P791" i="1"/>
  <c r="Q791" i="1"/>
  <c r="P815" i="1"/>
  <c r="Q815" i="1"/>
  <c r="P806" i="1"/>
  <c r="Q806" i="1"/>
  <c r="P807" i="1"/>
  <c r="Q807" i="1"/>
  <c r="P798" i="1"/>
  <c r="Q798" i="1"/>
  <c r="P778" i="1"/>
  <c r="Q778" i="1"/>
  <c r="P792" i="1"/>
  <c r="Q792" i="1"/>
  <c r="P779" i="1"/>
  <c r="Q779" i="1"/>
  <c r="P808" i="1"/>
  <c r="Q808" i="1"/>
  <c r="P799" i="1"/>
  <c r="Q799" i="1"/>
  <c r="P809" i="1"/>
  <c r="Q809" i="1"/>
  <c r="P800" i="1"/>
  <c r="Q800" i="1"/>
  <c r="P793" i="1"/>
  <c r="Q793" i="1"/>
  <c r="P801" i="1"/>
  <c r="Q801" i="1"/>
  <c r="P810" i="1"/>
  <c r="Q810" i="1"/>
  <c r="P811" i="1"/>
  <c r="Q811" i="1"/>
  <c r="P812" i="1"/>
  <c r="Q812" i="1"/>
  <c r="P813" i="1"/>
  <c r="Q813" i="1"/>
  <c r="P780" i="1"/>
  <c r="Q780" i="1"/>
  <c r="P794" i="1"/>
  <c r="Q794" i="1"/>
  <c r="P802" i="1"/>
  <c r="Q802" i="1"/>
  <c r="P795" i="1"/>
  <c r="Q795" i="1"/>
  <c r="P781" i="1"/>
  <c r="Q781" i="1"/>
  <c r="P782" i="1"/>
  <c r="Q782" i="1"/>
  <c r="P796" i="1"/>
  <c r="Q796" i="1"/>
  <c r="P797" i="1"/>
  <c r="Q797" i="1"/>
  <c r="P783" i="1"/>
  <c r="Q783" i="1"/>
  <c r="P784" i="1"/>
  <c r="Q784" i="1"/>
  <c r="P838" i="1"/>
  <c r="Q838" i="1"/>
  <c r="P825" i="1"/>
  <c r="Q825" i="1"/>
  <c r="P834" i="1"/>
  <c r="Q834" i="1"/>
  <c r="P826" i="1"/>
  <c r="Q826" i="1"/>
  <c r="P839" i="1"/>
  <c r="Q839" i="1"/>
  <c r="P816" i="1"/>
  <c r="Q816" i="1"/>
  <c r="P817" i="1"/>
  <c r="Q817" i="1"/>
  <c r="P835" i="1"/>
  <c r="Q835" i="1"/>
  <c r="P836" i="1"/>
  <c r="Q836" i="1"/>
  <c r="P844" i="1"/>
  <c r="Q844" i="1"/>
  <c r="P827" i="1"/>
  <c r="Q827" i="1"/>
  <c r="P818" i="1"/>
  <c r="Q818" i="1"/>
  <c r="P819" i="1"/>
  <c r="Q819" i="1"/>
  <c r="P828" i="1"/>
  <c r="Q828" i="1"/>
  <c r="P820" i="1"/>
  <c r="Q820" i="1"/>
  <c r="P829" i="1"/>
  <c r="Q829" i="1"/>
  <c r="P840" i="1"/>
  <c r="Q840" i="1"/>
  <c r="P821" i="1"/>
  <c r="Q821" i="1"/>
  <c r="P822" i="1"/>
  <c r="Q822" i="1"/>
  <c r="P843" i="1"/>
  <c r="Q843" i="1"/>
  <c r="P830" i="1"/>
  <c r="Q830" i="1"/>
  <c r="P841" i="1"/>
  <c r="Q841" i="1"/>
  <c r="P823" i="1"/>
  <c r="Q823" i="1"/>
  <c r="P831" i="1"/>
  <c r="Q831" i="1"/>
  <c r="P842" i="1"/>
  <c r="Q842" i="1"/>
  <c r="P832" i="1"/>
  <c r="Q832" i="1"/>
  <c r="P824" i="1"/>
  <c r="Q824" i="1"/>
  <c r="P833" i="1"/>
  <c r="Q833" i="1"/>
  <c r="P837" i="1"/>
  <c r="Q837" i="1"/>
  <c r="P845" i="1"/>
  <c r="Q845" i="1"/>
  <c r="P848" i="1"/>
  <c r="Q848" i="1"/>
  <c r="P846" i="1"/>
  <c r="Q846" i="1"/>
  <c r="P849" i="1"/>
  <c r="Q849" i="1"/>
  <c r="P847" i="1"/>
  <c r="Q847" i="1"/>
  <c r="P850" i="1"/>
  <c r="Q850" i="1"/>
  <c r="P851" i="1"/>
  <c r="Q851" i="1"/>
  <c r="P852" i="1"/>
  <c r="Q852" i="1"/>
  <c r="P860" i="1"/>
  <c r="Q860" i="1"/>
  <c r="P853" i="1"/>
  <c r="Q853" i="1"/>
  <c r="P854" i="1"/>
  <c r="Q854" i="1"/>
  <c r="P855" i="1"/>
  <c r="Q855" i="1"/>
  <c r="P856" i="1"/>
  <c r="Q856" i="1"/>
  <c r="P857" i="1"/>
  <c r="Q857" i="1"/>
  <c r="P858" i="1"/>
  <c r="Q858" i="1"/>
  <c r="P861" i="1"/>
  <c r="Q861" i="1"/>
  <c r="P859" i="1"/>
  <c r="Q859" i="1"/>
  <c r="P862" i="1"/>
  <c r="Q862" i="1"/>
  <c r="P863" i="1"/>
  <c r="Q863" i="1"/>
  <c r="P864" i="1"/>
  <c r="Q864" i="1"/>
  <c r="P881" i="1"/>
  <c r="Q881" i="1"/>
  <c r="P865" i="1"/>
  <c r="Q865" i="1"/>
  <c r="P866" i="1"/>
  <c r="Q866" i="1"/>
  <c r="P882" i="1"/>
  <c r="Q882" i="1"/>
  <c r="P867" i="1"/>
  <c r="Q867" i="1"/>
  <c r="P883" i="1"/>
  <c r="Q883" i="1"/>
  <c r="P884" i="1"/>
  <c r="Q884" i="1"/>
  <c r="P868" i="1"/>
  <c r="Q868" i="1"/>
  <c r="P869" i="1"/>
  <c r="Q869" i="1"/>
  <c r="P885" i="1"/>
  <c r="Q885" i="1"/>
  <c r="P886" i="1"/>
  <c r="Q886" i="1"/>
  <c r="P870" i="1"/>
  <c r="Q870" i="1"/>
  <c r="P871" i="1"/>
  <c r="Q871" i="1"/>
  <c r="P872" i="1"/>
  <c r="Q872" i="1"/>
  <c r="P873" i="1"/>
  <c r="Q873" i="1"/>
  <c r="P874" i="1"/>
  <c r="Q874" i="1"/>
  <c r="P895" i="1"/>
  <c r="Q895" i="1"/>
  <c r="P887" i="1"/>
  <c r="Q887" i="1"/>
  <c r="P875" i="1"/>
  <c r="Q875" i="1"/>
  <c r="P876" i="1"/>
  <c r="Q876" i="1"/>
  <c r="P888" i="1"/>
  <c r="Q888" i="1"/>
  <c r="P877" i="1"/>
  <c r="Q877" i="1"/>
  <c r="P897" i="1"/>
  <c r="Q897" i="1"/>
  <c r="P889" i="1"/>
  <c r="Q889" i="1"/>
  <c r="P890" i="1"/>
  <c r="Q890" i="1"/>
  <c r="P891" i="1"/>
  <c r="Q891" i="1"/>
  <c r="P896" i="1"/>
  <c r="Q896" i="1"/>
  <c r="P878" i="1"/>
  <c r="Q878" i="1"/>
  <c r="P879" i="1"/>
  <c r="Q879" i="1"/>
  <c r="P880" i="1"/>
  <c r="Q880" i="1"/>
  <c r="P892" i="1"/>
  <c r="Q892" i="1"/>
  <c r="P893" i="1"/>
  <c r="Q893" i="1"/>
  <c r="P894" i="1"/>
  <c r="Q894" i="1"/>
  <c r="P898" i="1"/>
  <c r="Q898" i="1"/>
  <c r="P901" i="1"/>
  <c r="Q901" i="1"/>
  <c r="P899" i="1"/>
  <c r="Q899" i="1"/>
  <c r="P900" i="1"/>
  <c r="Q900" i="1"/>
  <c r="P902" i="1"/>
  <c r="Q902" i="1"/>
  <c r="P903" i="1"/>
  <c r="Q903" i="1"/>
  <c r="P905" i="1"/>
  <c r="Q905" i="1"/>
  <c r="P906" i="1"/>
  <c r="Q906" i="1"/>
  <c r="P907" i="1"/>
  <c r="Q907" i="1"/>
  <c r="P908" i="1"/>
  <c r="Q908" i="1"/>
  <c r="P904" i="1"/>
  <c r="Q904" i="1"/>
  <c r="P909" i="1"/>
  <c r="Q909" i="1"/>
  <c r="P910" i="1"/>
  <c r="Q910" i="1"/>
  <c r="P911" i="1"/>
  <c r="Q911" i="1"/>
  <c r="P912" i="1"/>
  <c r="Q912" i="1"/>
  <c r="P913" i="1"/>
  <c r="Q913" i="1"/>
  <c r="P914" i="1"/>
  <c r="Q914" i="1"/>
  <c r="P915" i="1"/>
  <c r="Q915" i="1"/>
  <c r="P916" i="1"/>
  <c r="Q916" i="1"/>
  <c r="P917" i="1"/>
  <c r="Q917" i="1"/>
  <c r="P918" i="1"/>
  <c r="Q918" i="1"/>
  <c r="P919" i="1"/>
  <c r="Q919" i="1"/>
  <c r="P920" i="1"/>
  <c r="Q920" i="1"/>
  <c r="P921" i="1"/>
  <c r="Q921" i="1"/>
  <c r="P925" i="1"/>
  <c r="Q925" i="1"/>
  <c r="P922" i="1"/>
  <c r="Q922" i="1"/>
  <c r="P923" i="1"/>
  <c r="Q923" i="1"/>
  <c r="P924" i="1"/>
  <c r="Q924" i="1"/>
  <c r="P926" i="1"/>
  <c r="Q926" i="1"/>
  <c r="P927" i="1"/>
  <c r="Q927" i="1"/>
  <c r="P928" i="1"/>
  <c r="Q928" i="1"/>
  <c r="P929" i="1"/>
  <c r="Q929" i="1"/>
  <c r="P930" i="1"/>
  <c r="Q930" i="1"/>
  <c r="P941" i="1"/>
  <c r="Q941" i="1"/>
  <c r="P931" i="1"/>
  <c r="Q931" i="1"/>
  <c r="P932" i="1"/>
  <c r="Q932" i="1"/>
  <c r="P933" i="1"/>
  <c r="Q933" i="1"/>
  <c r="P934" i="1"/>
  <c r="Q934" i="1"/>
  <c r="P942" i="1"/>
  <c r="Q942" i="1"/>
  <c r="P943" i="1"/>
  <c r="Q943" i="1"/>
  <c r="P935" i="1"/>
  <c r="Q935" i="1"/>
  <c r="P944" i="1"/>
  <c r="Q944" i="1"/>
  <c r="P936" i="1"/>
  <c r="Q936" i="1"/>
  <c r="P954" i="1"/>
  <c r="Q954" i="1"/>
  <c r="P945" i="1"/>
  <c r="Q945" i="1"/>
  <c r="P937" i="1"/>
  <c r="Q937" i="1"/>
  <c r="P946" i="1"/>
  <c r="Q946" i="1"/>
  <c r="P947" i="1"/>
  <c r="Q947" i="1"/>
  <c r="P948" i="1"/>
  <c r="Q948" i="1"/>
  <c r="P938" i="1"/>
  <c r="Q938" i="1"/>
  <c r="P949" i="1"/>
  <c r="Q949" i="1"/>
  <c r="P950" i="1"/>
  <c r="Q950" i="1"/>
  <c r="P953" i="1"/>
  <c r="Q953" i="1"/>
  <c r="P939" i="1"/>
  <c r="Q939" i="1"/>
  <c r="P955" i="1"/>
  <c r="Q955" i="1"/>
  <c r="P940" i="1"/>
  <c r="Q940" i="1"/>
  <c r="P951" i="1"/>
  <c r="Q951" i="1"/>
  <c r="P952" i="1"/>
  <c r="Q952" i="1"/>
  <c r="P956" i="1"/>
  <c r="Q956" i="1"/>
  <c r="P957" i="1"/>
  <c r="Q957" i="1"/>
  <c r="P961" i="1"/>
  <c r="Q961" i="1"/>
  <c r="P962" i="1"/>
  <c r="Q962" i="1"/>
  <c r="P958" i="1"/>
  <c r="Q958" i="1"/>
  <c r="P959" i="1"/>
  <c r="Q959" i="1"/>
  <c r="P963" i="1"/>
  <c r="Q963" i="1"/>
  <c r="P964" i="1"/>
  <c r="Q964" i="1"/>
  <c r="P965" i="1"/>
  <c r="Q965" i="1"/>
  <c r="P960" i="1"/>
  <c r="Q960" i="1"/>
  <c r="P966" i="1"/>
  <c r="Q966" i="1"/>
  <c r="P967" i="1"/>
  <c r="Q967" i="1"/>
  <c r="P968" i="1"/>
  <c r="Q968" i="1"/>
  <c r="P969" i="1"/>
  <c r="Q969" i="1"/>
  <c r="P970" i="1"/>
  <c r="Q970" i="1"/>
  <c r="P971" i="1"/>
  <c r="Q971" i="1"/>
  <c r="P972" i="1"/>
  <c r="Q972" i="1"/>
  <c r="P973" i="1"/>
  <c r="Q973" i="1"/>
  <c r="P974" i="1"/>
  <c r="Q974" i="1"/>
  <c r="P988" i="1"/>
  <c r="Q988" i="1"/>
  <c r="P986" i="1"/>
  <c r="Q986" i="1"/>
  <c r="P975" i="1"/>
  <c r="Q975" i="1"/>
  <c r="P976" i="1"/>
  <c r="Q976" i="1"/>
  <c r="P977" i="1"/>
  <c r="Q977" i="1"/>
  <c r="P978" i="1"/>
  <c r="Q978" i="1"/>
  <c r="P979" i="1"/>
  <c r="Q979" i="1"/>
  <c r="P980" i="1"/>
  <c r="Q980" i="1"/>
  <c r="P987" i="1"/>
  <c r="Q987" i="1"/>
  <c r="P981" i="1"/>
  <c r="Q981" i="1"/>
  <c r="P982" i="1"/>
  <c r="Q982" i="1"/>
  <c r="P983" i="1"/>
  <c r="Q983" i="1"/>
  <c r="P984" i="1"/>
  <c r="Q984" i="1"/>
  <c r="P989" i="1"/>
  <c r="Q989" i="1"/>
  <c r="P985" i="1"/>
  <c r="Q985" i="1"/>
  <c r="P990" i="1"/>
  <c r="Q990" i="1"/>
  <c r="P1014" i="1"/>
  <c r="Q1014" i="1"/>
  <c r="P1015" i="1"/>
  <c r="Q1015" i="1"/>
  <c r="P991" i="1"/>
  <c r="Q991" i="1"/>
  <c r="P992" i="1"/>
  <c r="Q992" i="1"/>
  <c r="P993" i="1"/>
  <c r="Q993" i="1"/>
  <c r="P994" i="1"/>
  <c r="Q994" i="1"/>
  <c r="P995" i="1"/>
  <c r="Q995" i="1"/>
  <c r="P1016" i="1"/>
  <c r="Q1016" i="1"/>
  <c r="P996" i="1"/>
  <c r="Q996" i="1"/>
  <c r="P997" i="1"/>
  <c r="Q997" i="1"/>
  <c r="P1017" i="1"/>
  <c r="Q1017" i="1"/>
  <c r="P1018" i="1"/>
  <c r="Q1018" i="1"/>
  <c r="P1019" i="1"/>
  <c r="Q1019" i="1"/>
  <c r="P998" i="1"/>
  <c r="Q998" i="1"/>
  <c r="P999" i="1"/>
  <c r="Q999" i="1"/>
  <c r="P1020" i="1"/>
  <c r="Q1020" i="1"/>
  <c r="P1000" i="1"/>
  <c r="Q1000" i="1"/>
  <c r="P1001" i="1"/>
  <c r="Q1001" i="1"/>
  <c r="P1021" i="1"/>
  <c r="Q1021" i="1"/>
  <c r="P1022" i="1"/>
  <c r="Q1022" i="1"/>
  <c r="P1002" i="1"/>
  <c r="Q1002" i="1"/>
  <c r="P1023" i="1"/>
  <c r="Q1023" i="1"/>
  <c r="P1003" i="1"/>
  <c r="Q1003" i="1"/>
  <c r="P1024" i="1"/>
  <c r="Q1024" i="1"/>
  <c r="P1035" i="1"/>
  <c r="Q1035" i="1"/>
  <c r="P1004" i="1"/>
  <c r="Q1004" i="1"/>
  <c r="P1025" i="1"/>
  <c r="Q1025" i="1"/>
  <c r="P1005" i="1"/>
  <c r="Q1005" i="1"/>
  <c r="P1006" i="1"/>
  <c r="Q1006" i="1"/>
  <c r="P1036" i="1"/>
  <c r="Q1036" i="1"/>
  <c r="P1007" i="1"/>
  <c r="Q1007" i="1"/>
  <c r="P1008" i="1"/>
  <c r="Q1008" i="1"/>
  <c r="P1009" i="1"/>
  <c r="Q1009" i="1"/>
  <c r="P1026" i="1"/>
  <c r="Q1026" i="1"/>
  <c r="P1027" i="1"/>
  <c r="Q1027" i="1"/>
  <c r="P1010" i="1"/>
  <c r="Q1010" i="1"/>
  <c r="P1028" i="1"/>
  <c r="Q1028" i="1"/>
  <c r="P1029" i="1"/>
  <c r="Q1029" i="1"/>
  <c r="P1011" i="1"/>
  <c r="Q1011" i="1"/>
  <c r="P1012" i="1"/>
  <c r="Q1012" i="1"/>
  <c r="P1030" i="1"/>
  <c r="Q1030" i="1"/>
  <c r="P1031" i="1"/>
  <c r="Q1031" i="1"/>
  <c r="P1032" i="1"/>
  <c r="Q1032" i="1"/>
  <c r="P1033" i="1"/>
  <c r="Q1033" i="1"/>
  <c r="P1034" i="1"/>
  <c r="Q1034" i="1"/>
  <c r="P1013" i="1"/>
  <c r="Q1013" i="1"/>
  <c r="P1039" i="1"/>
  <c r="Q1039" i="1"/>
  <c r="P1050" i="1"/>
  <c r="Q1050" i="1"/>
  <c r="P1040" i="1"/>
  <c r="Q1040" i="1"/>
  <c r="P1045" i="1"/>
  <c r="Q1045" i="1"/>
  <c r="P1041" i="1"/>
  <c r="Q1041" i="1"/>
  <c r="P1037" i="1"/>
  <c r="Q1037" i="1"/>
  <c r="P1046" i="1"/>
  <c r="Q1046" i="1"/>
  <c r="P1042" i="1"/>
  <c r="Q1042" i="1"/>
  <c r="P1049" i="1"/>
  <c r="Q1049" i="1"/>
  <c r="P1047" i="1"/>
  <c r="Q1047" i="1"/>
  <c r="P1043" i="1"/>
  <c r="Q1043" i="1"/>
  <c r="P1038" i="1"/>
  <c r="Q1038" i="1"/>
  <c r="P1044" i="1"/>
  <c r="Q1044" i="1"/>
  <c r="P1048" i="1"/>
  <c r="Q1048" i="1"/>
  <c r="P1052" i="1"/>
  <c r="Q1052" i="1"/>
  <c r="P1054" i="1"/>
  <c r="Q1054" i="1"/>
  <c r="P1053" i="1"/>
  <c r="Q1053" i="1"/>
  <c r="P1051" i="1"/>
  <c r="Q1051" i="1"/>
  <c r="P1058" i="1"/>
  <c r="Q1058" i="1"/>
  <c r="P1056" i="1"/>
  <c r="Q1056" i="1"/>
  <c r="P1057" i="1"/>
  <c r="Q1057" i="1"/>
  <c r="P1055" i="1"/>
  <c r="Q1055" i="1"/>
  <c r="P1059" i="1"/>
  <c r="Q1059" i="1"/>
  <c r="P1060" i="1"/>
  <c r="Q1060" i="1"/>
  <c r="P1061" i="1"/>
  <c r="Q1061" i="1"/>
  <c r="P1062" i="1"/>
  <c r="Q1062" i="1"/>
  <c r="P1072" i="1"/>
  <c r="Q1072" i="1"/>
  <c r="P1063" i="1"/>
  <c r="Q1063" i="1"/>
  <c r="P1068" i="1"/>
  <c r="Q1068" i="1"/>
  <c r="P1067" i="1"/>
  <c r="Q1067" i="1"/>
  <c r="P1064" i="1"/>
  <c r="Q1064" i="1"/>
  <c r="P1069" i="1"/>
  <c r="Q1069" i="1"/>
  <c r="P1065" i="1"/>
  <c r="Q1065" i="1"/>
  <c r="P1070" i="1"/>
  <c r="Q1070" i="1"/>
  <c r="P1071" i="1"/>
  <c r="Q1071" i="1"/>
  <c r="P1066" i="1"/>
  <c r="Q1066" i="1"/>
  <c r="P1073" i="1"/>
  <c r="Q1073" i="1"/>
  <c r="P1095" i="1"/>
  <c r="Q1095" i="1"/>
  <c r="P1096" i="1"/>
  <c r="Q1096" i="1"/>
  <c r="P1074" i="1"/>
  <c r="Q1074" i="1"/>
  <c r="P1075" i="1"/>
  <c r="Q1075" i="1"/>
  <c r="P1076" i="1"/>
  <c r="Q1076" i="1"/>
  <c r="P1103" i="1"/>
  <c r="Q1103" i="1"/>
  <c r="P1077" i="1"/>
  <c r="Q1077" i="1"/>
  <c r="P1078" i="1"/>
  <c r="Q1078" i="1"/>
  <c r="P1079" i="1"/>
  <c r="Q1079" i="1"/>
  <c r="P1080" i="1"/>
  <c r="Q1080" i="1"/>
  <c r="P1106" i="1"/>
  <c r="Q1106" i="1"/>
  <c r="P1081" i="1"/>
  <c r="Q1081" i="1"/>
  <c r="P1082" i="1"/>
  <c r="Q1082" i="1"/>
  <c r="P1097" i="1"/>
  <c r="Q1097" i="1"/>
  <c r="P1083" i="1"/>
  <c r="Q1083" i="1"/>
  <c r="P1098" i="1"/>
  <c r="Q1098" i="1"/>
  <c r="P1084" i="1"/>
  <c r="Q1084" i="1"/>
  <c r="P1085" i="1"/>
  <c r="Q1085" i="1"/>
  <c r="P1086" i="1"/>
  <c r="Q1086" i="1"/>
  <c r="P1087" i="1"/>
  <c r="Q1087" i="1"/>
  <c r="P1088" i="1"/>
  <c r="Q1088" i="1"/>
  <c r="P1089" i="1"/>
  <c r="Q1089" i="1"/>
  <c r="P1099" i="1"/>
  <c r="Q1099" i="1"/>
  <c r="P1105" i="1"/>
  <c r="Q1105" i="1"/>
  <c r="P1090" i="1"/>
  <c r="Q1090" i="1"/>
  <c r="P1091" i="1"/>
  <c r="Q1091" i="1"/>
  <c r="P1104" i="1"/>
  <c r="Q1104" i="1"/>
  <c r="P1092" i="1"/>
  <c r="Q1092" i="1"/>
  <c r="P1100" i="1"/>
  <c r="Q1100" i="1"/>
  <c r="P1093" i="1"/>
  <c r="Q1093" i="1"/>
  <c r="P1094" i="1"/>
  <c r="Q1094" i="1"/>
  <c r="P1102" i="1"/>
  <c r="Q1102" i="1"/>
  <c r="P1101" i="1"/>
  <c r="Q1101" i="1"/>
  <c r="P1107" i="1"/>
  <c r="Q1107" i="1"/>
  <c r="P1121" i="1"/>
  <c r="Q1121" i="1"/>
  <c r="P1112" i="1"/>
  <c r="Q1112" i="1"/>
  <c r="P1122" i="1"/>
  <c r="Q1122" i="1"/>
  <c r="P1113" i="1"/>
  <c r="Q1113" i="1"/>
  <c r="P1114" i="1"/>
  <c r="Q1114" i="1"/>
  <c r="P1108" i="1"/>
  <c r="Q1108" i="1"/>
  <c r="P1109" i="1"/>
  <c r="Q1109" i="1"/>
  <c r="P1110" i="1"/>
  <c r="Q1110" i="1"/>
  <c r="P1115" i="1"/>
  <c r="Q1115" i="1"/>
  <c r="P1116" i="1"/>
  <c r="Q1116" i="1"/>
  <c r="P1117" i="1"/>
  <c r="Q1117" i="1"/>
  <c r="P1111" i="1"/>
  <c r="Q1111" i="1"/>
  <c r="P1118" i="1"/>
  <c r="Q1118" i="1"/>
  <c r="P1119" i="1"/>
  <c r="Q1119" i="1"/>
  <c r="P1120" i="1"/>
  <c r="Q1120" i="1"/>
  <c r="P1123" i="1"/>
  <c r="Q1123" i="1"/>
  <c r="P1124" i="1"/>
  <c r="Q1124" i="1"/>
  <c r="P1125" i="1"/>
  <c r="Q1125" i="1"/>
  <c r="P1128" i="1"/>
  <c r="Q1128" i="1"/>
  <c r="P1127" i="1"/>
  <c r="Q1127" i="1"/>
  <c r="P1126" i="1"/>
  <c r="Q1126" i="1"/>
  <c r="P1132" i="1"/>
  <c r="Q1132" i="1"/>
  <c r="P1129" i="1"/>
  <c r="Q1129" i="1"/>
  <c r="P1130" i="1"/>
  <c r="Q1130" i="1"/>
  <c r="P1131" i="1"/>
  <c r="Q1131" i="1"/>
  <c r="P1133" i="1"/>
  <c r="Q1133" i="1"/>
  <c r="P1153" i="1"/>
  <c r="Q1153" i="1"/>
  <c r="P1170" i="1"/>
  <c r="Q1170" i="1"/>
  <c r="P1134" i="1"/>
  <c r="Q1134" i="1"/>
  <c r="P1154" i="1"/>
  <c r="Q1154" i="1"/>
  <c r="P1135" i="1"/>
  <c r="Q1135" i="1"/>
  <c r="P1155" i="1"/>
  <c r="Q1155" i="1"/>
  <c r="P1156" i="1"/>
  <c r="Q1156" i="1"/>
  <c r="P1136" i="1"/>
  <c r="Q1136" i="1"/>
  <c r="P1137" i="1"/>
  <c r="Q1137" i="1"/>
  <c r="P1157" i="1"/>
  <c r="Q1157" i="1"/>
  <c r="P1158" i="1"/>
  <c r="Q1158" i="1"/>
  <c r="P1138" i="1"/>
  <c r="Q1138" i="1"/>
  <c r="P1159" i="1"/>
  <c r="Q1159" i="1"/>
  <c r="P1160" i="1"/>
  <c r="Q1160" i="1"/>
  <c r="P1139" i="1"/>
  <c r="Q1139" i="1"/>
  <c r="P1140" i="1"/>
  <c r="Q1140" i="1"/>
  <c r="P1141" i="1"/>
  <c r="Q1141" i="1"/>
  <c r="P1175" i="1"/>
  <c r="Q1175" i="1"/>
  <c r="P1161" i="1"/>
  <c r="Q1161" i="1"/>
  <c r="P1142" i="1"/>
  <c r="Q1142" i="1"/>
  <c r="P1162" i="1"/>
  <c r="Q1162" i="1"/>
  <c r="P1143" i="1"/>
  <c r="Q1143" i="1"/>
  <c r="P1144" i="1"/>
  <c r="Q1144" i="1"/>
  <c r="P1145" i="1"/>
  <c r="Q1145" i="1"/>
  <c r="P1172" i="1"/>
  <c r="Q1172" i="1"/>
  <c r="P1146" i="1"/>
  <c r="Q1146" i="1"/>
  <c r="P1163" i="1"/>
  <c r="Q1163" i="1"/>
  <c r="P1164" i="1"/>
  <c r="Q1164" i="1"/>
  <c r="P1147" i="1"/>
  <c r="Q1147" i="1"/>
  <c r="P1165" i="1"/>
  <c r="Q1165" i="1"/>
  <c r="P1166" i="1"/>
  <c r="Q1166" i="1"/>
  <c r="P1148" i="1"/>
  <c r="Q1148" i="1"/>
  <c r="P1167" i="1"/>
  <c r="Q1167" i="1"/>
  <c r="P1173" i="1"/>
  <c r="Q1173" i="1"/>
  <c r="P1149" i="1"/>
  <c r="Q1149" i="1"/>
  <c r="P1150" i="1"/>
  <c r="Q1150" i="1"/>
  <c r="P1168" i="1"/>
  <c r="Q1168" i="1"/>
  <c r="P1174" i="1"/>
  <c r="Q1174" i="1"/>
  <c r="P1151" i="1"/>
  <c r="Q1151" i="1"/>
  <c r="P1171" i="1"/>
  <c r="Q1171" i="1"/>
  <c r="P1169" i="1"/>
  <c r="Q1169" i="1"/>
  <c r="P1152" i="1"/>
  <c r="Q1152" i="1"/>
  <c r="P1198" i="1"/>
  <c r="Q1198" i="1"/>
  <c r="P1206" i="1"/>
  <c r="Q1206" i="1"/>
  <c r="P1204" i="1"/>
  <c r="Q1204" i="1"/>
  <c r="P1209" i="1"/>
  <c r="Q1209" i="1"/>
  <c r="P1184" i="1"/>
  <c r="Q1184" i="1"/>
  <c r="P1185" i="1"/>
  <c r="Q1185" i="1"/>
  <c r="P1186" i="1"/>
  <c r="Q1186" i="1"/>
  <c r="P1187" i="1"/>
  <c r="Q1187" i="1"/>
  <c r="P1176" i="1"/>
  <c r="Q1176" i="1"/>
  <c r="P1177" i="1"/>
  <c r="Q1177" i="1"/>
  <c r="P1188" i="1"/>
  <c r="Q1188" i="1"/>
  <c r="P1189" i="1"/>
  <c r="Q1189" i="1"/>
  <c r="P1190" i="1"/>
  <c r="Q1190" i="1"/>
  <c r="P1178" i="1"/>
  <c r="Q1178" i="1"/>
  <c r="P1191" i="1"/>
  <c r="Q1191" i="1"/>
  <c r="P1192" i="1"/>
  <c r="Q1192" i="1"/>
  <c r="P1199" i="1"/>
  <c r="Q1199" i="1"/>
  <c r="P1179" i="1"/>
  <c r="Q1179" i="1"/>
  <c r="P1207" i="1"/>
  <c r="Q1207" i="1"/>
  <c r="P1200" i="1"/>
  <c r="Q1200" i="1"/>
  <c r="P1180" i="1"/>
  <c r="Q1180" i="1"/>
  <c r="P1208" i="1"/>
  <c r="Q1208" i="1"/>
  <c r="P1181" i="1"/>
  <c r="Q1181" i="1"/>
  <c r="P1182" i="1"/>
  <c r="Q1182" i="1"/>
  <c r="P1193" i="1"/>
  <c r="Q1193" i="1"/>
  <c r="P1183" i="1"/>
  <c r="Q1183" i="1"/>
  <c r="P1201" i="1"/>
  <c r="Q1201" i="1"/>
  <c r="P1194" i="1"/>
  <c r="Q1194" i="1"/>
  <c r="P1195" i="1"/>
  <c r="Q1195" i="1"/>
  <c r="P1202" i="1"/>
  <c r="Q1202" i="1"/>
  <c r="P1196" i="1"/>
  <c r="Q1196" i="1"/>
  <c r="P1205" i="1"/>
  <c r="Q1205" i="1"/>
  <c r="P1203" i="1"/>
  <c r="Q1203" i="1"/>
  <c r="P1197" i="1"/>
  <c r="Q1197" i="1"/>
  <c r="P1212" i="1"/>
  <c r="Q1212" i="1"/>
  <c r="P1210" i="1"/>
  <c r="Q1210" i="1"/>
  <c r="P1211" i="1"/>
  <c r="Q1211" i="1"/>
  <c r="P1215" i="1"/>
  <c r="Q1215" i="1"/>
  <c r="P1214" i="1"/>
  <c r="Q1214" i="1"/>
  <c r="P1217" i="1"/>
  <c r="Q1217" i="1"/>
  <c r="P1213" i="1"/>
  <c r="Q1213" i="1"/>
  <c r="P1216" i="1"/>
  <c r="Q1216" i="1"/>
  <c r="P1218" i="1"/>
  <c r="Q1218" i="1"/>
  <c r="P1219" i="1"/>
  <c r="Q1219" i="1"/>
  <c r="P1220" i="1"/>
  <c r="Q1220" i="1"/>
  <c r="P1224" i="1"/>
  <c r="Q1224" i="1"/>
  <c r="P1221" i="1"/>
  <c r="Q1221" i="1"/>
  <c r="P1225" i="1"/>
  <c r="Q1225" i="1"/>
  <c r="P1226" i="1"/>
  <c r="Q1226" i="1"/>
  <c r="P1223" i="1"/>
  <c r="Q1223" i="1"/>
  <c r="P1222" i="1"/>
  <c r="Q1222" i="1"/>
  <c r="P1227" i="1"/>
  <c r="Q1227" i="1"/>
  <c r="P1228" i="1"/>
  <c r="Q1228" i="1"/>
  <c r="P1232" i="1"/>
  <c r="Q1232" i="1"/>
  <c r="P1231" i="1"/>
  <c r="Q1231" i="1"/>
  <c r="P1229" i="1"/>
  <c r="Q1229" i="1"/>
  <c r="P1230" i="1"/>
  <c r="Q1230" i="1"/>
  <c r="P1250" i="1"/>
  <c r="Q1250" i="1"/>
  <c r="P1233" i="1"/>
  <c r="Q1233" i="1"/>
  <c r="P1234" i="1"/>
  <c r="Q1234" i="1"/>
  <c r="P1251" i="1"/>
  <c r="Q1251" i="1"/>
  <c r="P1252" i="1"/>
  <c r="Q1252" i="1"/>
  <c r="P1235" i="1"/>
  <c r="Q1235" i="1"/>
  <c r="P1236" i="1"/>
  <c r="Q1236" i="1"/>
  <c r="P1237" i="1"/>
  <c r="Q1237" i="1"/>
  <c r="P1238" i="1"/>
  <c r="Q1238" i="1"/>
  <c r="P1239" i="1"/>
  <c r="Q1239" i="1"/>
  <c r="P1240" i="1"/>
  <c r="Q1240" i="1"/>
  <c r="P1241" i="1"/>
  <c r="Q1241" i="1"/>
  <c r="P1242" i="1"/>
  <c r="Q1242" i="1"/>
  <c r="P1243" i="1"/>
  <c r="Q1243" i="1"/>
  <c r="P1253" i="1"/>
  <c r="Q1253" i="1"/>
  <c r="P1244" i="1"/>
  <c r="Q1244" i="1"/>
  <c r="P1245" i="1"/>
  <c r="Q1245" i="1"/>
  <c r="P1246" i="1"/>
  <c r="Q1246" i="1"/>
  <c r="P1254" i="1"/>
  <c r="Q1254" i="1"/>
  <c r="P1247" i="1"/>
  <c r="Q1247" i="1"/>
  <c r="P1248" i="1"/>
  <c r="Q1248" i="1"/>
  <c r="P1255" i="1"/>
  <c r="Q1255" i="1"/>
  <c r="P1249" i="1"/>
  <c r="Q1249" i="1"/>
  <c r="P1256" i="1"/>
  <c r="Q1256" i="1"/>
  <c r="P1257" i="1"/>
  <c r="Q1257" i="1"/>
  <c r="P1298" i="1"/>
  <c r="Q1298" i="1"/>
  <c r="P1258" i="1"/>
  <c r="Q1258" i="1"/>
  <c r="P1259" i="1"/>
  <c r="Q1259" i="1"/>
  <c r="P1299" i="1"/>
  <c r="Q1299" i="1"/>
  <c r="P1300" i="1"/>
  <c r="Q1300" i="1"/>
  <c r="P1260" i="1"/>
  <c r="Q1260" i="1"/>
  <c r="P1261" i="1"/>
  <c r="Q1261" i="1"/>
  <c r="P1301" i="1"/>
  <c r="Q1301" i="1"/>
  <c r="P1302" i="1"/>
  <c r="Q1302" i="1"/>
  <c r="P1332" i="1"/>
  <c r="Q1332" i="1"/>
  <c r="P1303" i="1"/>
  <c r="Q1303" i="1"/>
  <c r="P1262" i="1"/>
  <c r="Q1262" i="1"/>
  <c r="P1263" i="1"/>
  <c r="Q1263" i="1"/>
  <c r="P1304" i="1"/>
  <c r="Q1304" i="1"/>
  <c r="P1305" i="1"/>
  <c r="Q1305" i="1"/>
  <c r="P1264" i="1"/>
  <c r="Q1264" i="1"/>
  <c r="P1265" i="1"/>
  <c r="Q1265" i="1"/>
  <c r="P1306" i="1"/>
  <c r="Q1306" i="1"/>
  <c r="P1307" i="1"/>
  <c r="Q1307" i="1"/>
  <c r="P1266" i="1"/>
  <c r="Q1266" i="1"/>
  <c r="P1308" i="1"/>
  <c r="Q1308" i="1"/>
  <c r="P1333" i="1"/>
  <c r="Q1333" i="1"/>
  <c r="P1309" i="1"/>
  <c r="Q1309" i="1"/>
  <c r="P1267" i="1"/>
  <c r="Q1267" i="1"/>
  <c r="P1268" i="1"/>
  <c r="Q1268" i="1"/>
  <c r="P1269" i="1"/>
  <c r="Q1269" i="1"/>
  <c r="P1310" i="1"/>
  <c r="Q1310" i="1"/>
  <c r="P1311" i="1"/>
  <c r="Q1311" i="1"/>
  <c r="P1270" i="1"/>
  <c r="Q1270" i="1"/>
  <c r="P1271" i="1"/>
  <c r="Q1271" i="1"/>
  <c r="P1312" i="1"/>
  <c r="Q1312" i="1"/>
  <c r="P1313" i="1"/>
  <c r="Q1313" i="1"/>
  <c r="P1314" i="1"/>
  <c r="Q1314" i="1"/>
  <c r="P1315" i="1"/>
  <c r="Q1315" i="1"/>
  <c r="P1272" i="1"/>
  <c r="Q1272" i="1"/>
  <c r="P1273" i="1"/>
  <c r="Q1273" i="1"/>
  <c r="P1274" i="1"/>
  <c r="Q1274" i="1"/>
  <c r="P1316" i="1"/>
  <c r="Q1316" i="1"/>
  <c r="P1275" i="1"/>
  <c r="Q1275" i="1"/>
  <c r="P1317" i="1"/>
  <c r="Q1317" i="1"/>
  <c r="P1276" i="1"/>
  <c r="Q1276" i="1"/>
  <c r="P1277" i="1"/>
  <c r="Q1277" i="1"/>
  <c r="P1318" i="1"/>
  <c r="Q1318" i="1"/>
  <c r="P1278" i="1"/>
  <c r="Q1278" i="1"/>
  <c r="P1279" i="1"/>
  <c r="Q1279" i="1"/>
  <c r="P1280" i="1"/>
  <c r="Q1280" i="1"/>
  <c r="P1281" i="1"/>
  <c r="Q1281" i="1"/>
  <c r="P1282" i="1"/>
  <c r="Q1282" i="1"/>
  <c r="P1334" i="1"/>
  <c r="Q1334" i="1"/>
  <c r="P1283" i="1"/>
  <c r="Q1283" i="1"/>
  <c r="P1319" i="1"/>
  <c r="Q1319" i="1"/>
  <c r="P1320" i="1"/>
  <c r="Q1320" i="1"/>
  <c r="P1321" i="1"/>
  <c r="Q1321" i="1"/>
  <c r="P1284" i="1"/>
  <c r="Q1284" i="1"/>
  <c r="P1322" i="1"/>
  <c r="Q1322" i="1"/>
  <c r="P1323" i="1"/>
  <c r="Q1323" i="1"/>
  <c r="P1285" i="1"/>
  <c r="Q1285" i="1"/>
  <c r="P1286" i="1"/>
  <c r="Q1286" i="1"/>
  <c r="P1287" i="1"/>
  <c r="Q1287" i="1"/>
  <c r="P1324" i="1"/>
  <c r="Q1324" i="1"/>
  <c r="P1288" i="1"/>
  <c r="Q1288" i="1"/>
  <c r="P1289" i="1"/>
  <c r="Q1289" i="1"/>
  <c r="P1290" i="1"/>
  <c r="Q1290" i="1"/>
  <c r="P1325" i="1"/>
  <c r="Q1325" i="1"/>
  <c r="P1326" i="1"/>
  <c r="Q1326" i="1"/>
  <c r="P1335" i="1"/>
  <c r="Q1335" i="1"/>
  <c r="P1291" i="1"/>
  <c r="Q1291" i="1"/>
  <c r="P1292" i="1"/>
  <c r="Q1292" i="1"/>
  <c r="P1327" i="1"/>
  <c r="Q1327" i="1"/>
  <c r="P1336" i="1"/>
  <c r="Q1336" i="1"/>
  <c r="P1328" i="1"/>
  <c r="Q1328" i="1"/>
  <c r="P1293" i="1"/>
  <c r="Q1293" i="1"/>
  <c r="P1294" i="1"/>
  <c r="Q1294" i="1"/>
  <c r="P1295" i="1"/>
  <c r="Q1295" i="1"/>
  <c r="P1329" i="1"/>
  <c r="Q1329" i="1"/>
  <c r="P1296" i="1"/>
  <c r="Q1296" i="1"/>
  <c r="P1330" i="1"/>
  <c r="Q1330" i="1"/>
  <c r="P1331" i="1"/>
  <c r="Q1331" i="1"/>
  <c r="P1297" i="1"/>
  <c r="Q1297" i="1"/>
  <c r="P1345" i="1"/>
  <c r="Q1345" i="1"/>
  <c r="P1338" i="1"/>
  <c r="Q1338" i="1"/>
  <c r="P1346" i="1"/>
  <c r="Q1346" i="1"/>
  <c r="P1347" i="1"/>
  <c r="Q1347" i="1"/>
  <c r="P1348" i="1"/>
  <c r="Q1348" i="1"/>
  <c r="P1339" i="1"/>
  <c r="Q1339" i="1"/>
  <c r="P1340" i="1"/>
  <c r="Q1340" i="1"/>
  <c r="P1341" i="1"/>
  <c r="Q1341" i="1"/>
  <c r="P1349" i="1"/>
  <c r="Q1349" i="1"/>
  <c r="P1350" i="1"/>
  <c r="Q1350" i="1"/>
  <c r="P1342" i="1"/>
  <c r="Q1342" i="1"/>
  <c r="P1351" i="1"/>
  <c r="Q1351" i="1"/>
  <c r="P1352" i="1"/>
  <c r="Q1352" i="1"/>
  <c r="P1337" i="1"/>
  <c r="Q1337" i="1"/>
  <c r="P1353" i="1"/>
  <c r="Q1353" i="1"/>
  <c r="P1356" i="1"/>
  <c r="Q1356" i="1"/>
  <c r="P1354" i="1"/>
  <c r="Q1354" i="1"/>
  <c r="P1343" i="1"/>
  <c r="Q1343" i="1"/>
  <c r="P1344" i="1"/>
  <c r="Q1344" i="1"/>
  <c r="P1355" i="1"/>
  <c r="Q1355" i="1"/>
  <c r="P1357" i="1"/>
  <c r="Q1357" i="1"/>
  <c r="P1358" i="1"/>
  <c r="Q1358" i="1"/>
  <c r="P1359" i="1"/>
  <c r="Q1359" i="1"/>
  <c r="P1360" i="1"/>
  <c r="Q1360" i="1"/>
  <c r="P1361" i="1"/>
  <c r="Q1361" i="1"/>
  <c r="P1362" i="1"/>
  <c r="Q1362" i="1"/>
  <c r="P1363" i="1"/>
  <c r="Q1363" i="1"/>
  <c r="P1375" i="1"/>
  <c r="Q1375" i="1"/>
  <c r="P1364" i="1"/>
  <c r="Q1364" i="1"/>
  <c r="P1378" i="1"/>
  <c r="Q1378" i="1"/>
  <c r="P1365" i="1"/>
  <c r="Q1365" i="1"/>
  <c r="P1366" i="1"/>
  <c r="Q1366" i="1"/>
  <c r="P1367" i="1"/>
  <c r="Q1367" i="1"/>
  <c r="P1376" i="1"/>
  <c r="Q1376" i="1"/>
  <c r="P1368" i="1"/>
  <c r="Q1368" i="1"/>
  <c r="P1379" i="1"/>
  <c r="Q1379" i="1"/>
  <c r="P1377" i="1"/>
  <c r="Q1377" i="1"/>
  <c r="P1369" i="1"/>
  <c r="Q1369" i="1"/>
  <c r="P1370" i="1"/>
  <c r="Q1370" i="1"/>
  <c r="P1371" i="1"/>
  <c r="Q1371" i="1"/>
  <c r="P1373" i="1"/>
  <c r="Q1373" i="1"/>
  <c r="P1374" i="1"/>
  <c r="Q1374" i="1"/>
  <c r="P1372" i="1"/>
  <c r="Q1372" i="1"/>
  <c r="P1380" i="1"/>
  <c r="Q1380" i="1"/>
  <c r="P1399" i="1"/>
  <c r="Q1399" i="1"/>
  <c r="P1400" i="1"/>
  <c r="Q1400" i="1"/>
  <c r="P1381" i="1"/>
  <c r="Q1381" i="1"/>
  <c r="P1401" i="1"/>
  <c r="Q1401" i="1"/>
  <c r="P1402" i="1"/>
  <c r="Q1402" i="1"/>
  <c r="P1420" i="1"/>
  <c r="Q1420" i="1"/>
  <c r="P1382" i="1"/>
  <c r="Q1382" i="1"/>
  <c r="P1403" i="1"/>
  <c r="Q1403" i="1"/>
  <c r="P1404" i="1"/>
  <c r="Q1404" i="1"/>
  <c r="P1383" i="1"/>
  <c r="Q1383" i="1"/>
  <c r="P1405" i="1"/>
  <c r="Q1405" i="1"/>
  <c r="P1406" i="1"/>
  <c r="Q1406" i="1"/>
  <c r="P1384" i="1"/>
  <c r="Q1384" i="1"/>
  <c r="P1385" i="1"/>
  <c r="Q1385" i="1"/>
  <c r="P1407" i="1"/>
  <c r="Q1407" i="1"/>
  <c r="P1422" i="1"/>
  <c r="Q1422" i="1"/>
  <c r="P1386" i="1"/>
  <c r="Q1386" i="1"/>
  <c r="P1387" i="1"/>
  <c r="Q1387" i="1"/>
  <c r="P1388" i="1"/>
  <c r="Q1388" i="1"/>
  <c r="P1408" i="1"/>
  <c r="Q1408" i="1"/>
  <c r="P1389" i="1"/>
  <c r="Q1389" i="1"/>
  <c r="P1409" i="1"/>
  <c r="Q1409" i="1"/>
  <c r="P1410" i="1"/>
  <c r="Q1410" i="1"/>
  <c r="P1390" i="1"/>
  <c r="Q1390" i="1"/>
  <c r="P1391" i="1"/>
  <c r="Q1391" i="1"/>
  <c r="P1392" i="1"/>
  <c r="Q1392" i="1"/>
  <c r="P1393" i="1"/>
  <c r="Q1393" i="1"/>
  <c r="P1411" i="1"/>
  <c r="Q1411" i="1"/>
  <c r="P1412" i="1"/>
  <c r="Q1412" i="1"/>
  <c r="P1394" i="1"/>
  <c r="Q1394" i="1"/>
  <c r="P1395" i="1"/>
  <c r="Q1395" i="1"/>
  <c r="P1396" i="1"/>
  <c r="Q1396" i="1"/>
  <c r="P1413" i="1"/>
  <c r="Q1413" i="1"/>
  <c r="P1414" i="1"/>
  <c r="Q1414" i="1"/>
  <c r="P1397" i="1"/>
  <c r="Q1397" i="1"/>
  <c r="P1415" i="1"/>
  <c r="Q1415" i="1"/>
  <c r="P1398" i="1"/>
  <c r="Q1398" i="1"/>
  <c r="P1416" i="1"/>
  <c r="Q1416" i="1"/>
  <c r="P1417" i="1"/>
  <c r="Q1417" i="1"/>
  <c r="P1418" i="1"/>
  <c r="Q1418" i="1"/>
  <c r="P1421" i="1"/>
  <c r="Q1421" i="1"/>
  <c r="P1419" i="1"/>
  <c r="Q1419" i="1"/>
  <c r="P1424" i="1"/>
  <c r="Q1424" i="1"/>
  <c r="P1423" i="1"/>
  <c r="Q1423" i="1"/>
  <c r="P1425" i="1"/>
  <c r="Q1425" i="1"/>
  <c r="P1429" i="1"/>
  <c r="Q1429" i="1"/>
  <c r="P1430" i="1"/>
  <c r="Q1430" i="1"/>
  <c r="P1433" i="1"/>
  <c r="Q1433" i="1"/>
  <c r="P1431" i="1"/>
  <c r="Q1431" i="1"/>
  <c r="P1434" i="1"/>
  <c r="Q1434" i="1"/>
  <c r="P1426" i="1"/>
  <c r="Q1426" i="1"/>
  <c r="P1436" i="1"/>
  <c r="Q1436" i="1"/>
  <c r="P1427" i="1"/>
  <c r="Q1427" i="1"/>
  <c r="P1432" i="1"/>
  <c r="Q1432" i="1"/>
  <c r="P1435" i="1"/>
  <c r="Q1435" i="1"/>
  <c r="P1428" i="1"/>
  <c r="Q1428" i="1"/>
  <c r="P1437" i="1"/>
  <c r="Q1437" i="1"/>
  <c r="P1439" i="1"/>
  <c r="Q1439" i="1"/>
  <c r="P1440" i="1"/>
  <c r="Q1440" i="1"/>
  <c r="P1438" i="1"/>
  <c r="Q1438" i="1"/>
  <c r="P1441" i="1"/>
  <c r="Q1441" i="1"/>
  <c r="P1443" i="1"/>
  <c r="Q1443" i="1"/>
  <c r="P1442" i="1"/>
  <c r="Q1442" i="1"/>
  <c r="P1444" i="1"/>
  <c r="Q1444" i="1"/>
  <c r="P1445" i="1"/>
  <c r="Q1445" i="1"/>
  <c r="P1446" i="1"/>
  <c r="Q1446" i="1"/>
  <c r="P1447" i="1"/>
  <c r="Q1447" i="1"/>
  <c r="P1448" i="1"/>
  <c r="Q1448" i="1"/>
  <c r="P1449" i="1"/>
  <c r="Q1449" i="1"/>
  <c r="P1457" i="1"/>
  <c r="Q1457" i="1"/>
  <c r="P1452" i="1"/>
  <c r="Q1452" i="1"/>
  <c r="P1455" i="1"/>
  <c r="Q1455" i="1"/>
  <c r="P1450" i="1"/>
  <c r="Q1450" i="1"/>
  <c r="P1458" i="1"/>
  <c r="Q1458" i="1"/>
  <c r="P1456" i="1"/>
  <c r="Q1456" i="1"/>
  <c r="P1451" i="1"/>
  <c r="Q1451" i="1"/>
  <c r="P1454" i="1"/>
  <c r="Q1454" i="1"/>
  <c r="P1453" i="1"/>
  <c r="Q1453" i="1"/>
  <c r="P1459" i="1"/>
  <c r="Q1459" i="1"/>
  <c r="P1480" i="1"/>
  <c r="Q1480" i="1"/>
  <c r="P1481" i="1"/>
  <c r="Q1481" i="1"/>
  <c r="P1482" i="1"/>
  <c r="Q1482" i="1"/>
  <c r="P1460" i="1"/>
  <c r="Q1460" i="1"/>
  <c r="P1461" i="1"/>
  <c r="Q1461" i="1"/>
  <c r="P1462" i="1"/>
  <c r="Q1462" i="1"/>
  <c r="P1483" i="1"/>
  <c r="Q1483" i="1"/>
  <c r="P1484" i="1"/>
  <c r="Q1484" i="1"/>
  <c r="P1463" i="1"/>
  <c r="Q1463" i="1"/>
  <c r="P1485" i="1"/>
  <c r="Q1485" i="1"/>
  <c r="P1486" i="1"/>
  <c r="Q1486" i="1"/>
  <c r="P1487" i="1"/>
  <c r="Q1487" i="1"/>
  <c r="P1488" i="1"/>
  <c r="Q1488" i="1"/>
  <c r="P1464" i="1"/>
  <c r="Q1464" i="1"/>
  <c r="P1502" i="1"/>
  <c r="Q1502" i="1"/>
  <c r="P1489" i="1"/>
  <c r="Q1489" i="1"/>
  <c r="P1465" i="1"/>
  <c r="Q1465" i="1"/>
  <c r="P1490" i="1"/>
  <c r="Q1490" i="1"/>
  <c r="P1466" i="1"/>
  <c r="Q1466" i="1"/>
  <c r="P1491" i="1"/>
  <c r="Q1491" i="1"/>
  <c r="P1503" i="1"/>
  <c r="Q1503" i="1"/>
  <c r="P1505" i="1"/>
  <c r="Q1505" i="1"/>
  <c r="P1504" i="1"/>
  <c r="Q1504" i="1"/>
  <c r="P1467" i="1"/>
  <c r="Q1467" i="1"/>
  <c r="P1468" i="1"/>
  <c r="Q1468" i="1"/>
  <c r="P1469" i="1"/>
  <c r="Q1469" i="1"/>
  <c r="P1470" i="1"/>
  <c r="Q1470" i="1"/>
  <c r="P1471" i="1"/>
  <c r="Q1471" i="1"/>
  <c r="P1472" i="1"/>
  <c r="Q1472" i="1"/>
  <c r="P1473" i="1"/>
  <c r="Q1473" i="1"/>
  <c r="P1474" i="1"/>
  <c r="Q1474" i="1"/>
  <c r="P1475" i="1"/>
  <c r="Q1475" i="1"/>
  <c r="P1492" i="1"/>
  <c r="Q1492" i="1"/>
  <c r="P1493" i="1"/>
  <c r="Q1493" i="1"/>
  <c r="P1476" i="1"/>
  <c r="Q1476" i="1"/>
  <c r="P1477" i="1"/>
  <c r="Q1477" i="1"/>
  <c r="P1478" i="1"/>
  <c r="Q1478" i="1"/>
  <c r="P1494" i="1"/>
  <c r="Q1494" i="1"/>
  <c r="P1495" i="1"/>
  <c r="Q1495" i="1"/>
  <c r="P1496" i="1"/>
  <c r="Q1496" i="1"/>
  <c r="P1497" i="1"/>
  <c r="Q1497" i="1"/>
  <c r="P1498" i="1"/>
  <c r="Q1498" i="1"/>
  <c r="P1506" i="1"/>
  <c r="Q1506" i="1"/>
  <c r="P1479" i="1"/>
  <c r="Q1479" i="1"/>
  <c r="P1499" i="1"/>
  <c r="Q1499" i="1"/>
  <c r="P1500" i="1"/>
  <c r="Q1500" i="1"/>
  <c r="P1501" i="1"/>
  <c r="Q1501" i="1"/>
  <c r="P1507" i="1"/>
  <c r="Q1507" i="1"/>
  <c r="P1508" i="1"/>
  <c r="Q1508" i="1"/>
  <c r="P1509" i="1"/>
  <c r="Q1509" i="1"/>
  <c r="P1511" i="1"/>
  <c r="Q1511" i="1"/>
  <c r="P1510" i="1"/>
  <c r="Q1510" i="1"/>
  <c r="P1512" i="1"/>
  <c r="Q1512" i="1"/>
  <c r="P1513" i="1"/>
  <c r="Q1513" i="1"/>
  <c r="P1523" i="1"/>
  <c r="Q1523" i="1"/>
  <c r="P1517" i="1"/>
  <c r="Q1517" i="1"/>
  <c r="P1514" i="1"/>
  <c r="Q1514" i="1"/>
  <c r="P1518" i="1"/>
  <c r="Q1518" i="1"/>
  <c r="P1524" i="1"/>
  <c r="Q1524" i="1"/>
  <c r="P1519" i="1"/>
  <c r="Q1519" i="1"/>
  <c r="P1525" i="1"/>
  <c r="Q1525" i="1"/>
  <c r="P1520" i="1"/>
  <c r="Q1520" i="1"/>
  <c r="P1515" i="1"/>
  <c r="Q1515" i="1"/>
  <c r="P1521" i="1"/>
  <c r="Q1521" i="1"/>
  <c r="P1516" i="1"/>
  <c r="Q1516" i="1"/>
  <c r="P1522" i="1"/>
  <c r="Q1522" i="1"/>
  <c r="P1527" i="1"/>
  <c r="Q1527" i="1"/>
  <c r="P1528" i="1"/>
  <c r="Q1528" i="1"/>
  <c r="P1526" i="1"/>
  <c r="Q1526" i="1"/>
  <c r="P1529" i="1"/>
  <c r="Q1529" i="1"/>
  <c r="P1531" i="1"/>
  <c r="Q1531" i="1"/>
  <c r="P1533" i="1"/>
  <c r="Q1533" i="1"/>
  <c r="P1536" i="1"/>
  <c r="Q1536" i="1"/>
  <c r="P1532" i="1"/>
  <c r="Q1532" i="1"/>
  <c r="P1534" i="1"/>
  <c r="Q1534" i="1"/>
  <c r="P1530" i="1"/>
  <c r="Q1530" i="1"/>
  <c r="P1535" i="1"/>
  <c r="Q1535" i="1"/>
  <c r="P1537" i="1"/>
  <c r="Q1537" i="1"/>
  <c r="P1538" i="1"/>
  <c r="Q1538" i="1"/>
  <c r="P1539" i="1"/>
  <c r="Q1539" i="1"/>
  <c r="P1548" i="1"/>
  <c r="Q1548" i="1"/>
  <c r="P1540" i="1"/>
  <c r="Q1540" i="1"/>
  <c r="P1541" i="1"/>
  <c r="Q1541" i="1"/>
  <c r="P1549" i="1"/>
  <c r="Q1549" i="1"/>
  <c r="P1546" i="1"/>
  <c r="Q1546" i="1"/>
  <c r="P1542" i="1"/>
  <c r="Q1542" i="1"/>
  <c r="P1543" i="1"/>
  <c r="Q1543" i="1"/>
  <c r="P1551" i="1"/>
  <c r="Q1551" i="1"/>
  <c r="P1547" i="1"/>
  <c r="Q1547" i="1"/>
  <c r="P1550" i="1"/>
  <c r="Q1550" i="1"/>
  <c r="P1544" i="1"/>
  <c r="Q1544" i="1"/>
  <c r="P1545" i="1"/>
  <c r="Q1545" i="1"/>
  <c r="P1570" i="1"/>
  <c r="Q1570" i="1"/>
  <c r="P1552" i="1"/>
  <c r="Q1552" i="1"/>
  <c r="P1553" i="1"/>
  <c r="Q1553" i="1"/>
  <c r="P1571" i="1"/>
  <c r="Q1571" i="1"/>
  <c r="P1554" i="1"/>
  <c r="Q1554" i="1"/>
  <c r="P1555" i="1"/>
  <c r="Q1555" i="1"/>
  <c r="P1572" i="1"/>
  <c r="Q1572" i="1"/>
  <c r="P1573" i="1"/>
  <c r="Q1573" i="1"/>
  <c r="P1585" i="1"/>
  <c r="Q1585" i="1"/>
  <c r="P1574" i="1"/>
  <c r="Q1574" i="1"/>
  <c r="P1556" i="1"/>
  <c r="Q1556" i="1"/>
  <c r="P1575" i="1"/>
  <c r="Q1575" i="1"/>
  <c r="P1557" i="1"/>
  <c r="Q1557" i="1"/>
  <c r="P1584" i="1"/>
  <c r="Q1584" i="1"/>
  <c r="P1558" i="1"/>
  <c r="Q1558" i="1"/>
  <c r="P1586" i="1"/>
  <c r="Q1586" i="1"/>
  <c r="P1559" i="1"/>
  <c r="Q1559" i="1"/>
  <c r="P1583" i="1"/>
  <c r="Q1583" i="1"/>
  <c r="P1560" i="1"/>
  <c r="Q1560" i="1"/>
  <c r="P1576" i="1"/>
  <c r="Q1576" i="1"/>
  <c r="P1561" i="1"/>
  <c r="Q1561" i="1"/>
  <c r="P1577" i="1"/>
  <c r="Q1577" i="1"/>
  <c r="P1562" i="1"/>
  <c r="Q1562" i="1"/>
  <c r="P1587" i="1"/>
  <c r="Q1587" i="1"/>
  <c r="P1578" i="1"/>
  <c r="Q1578" i="1"/>
  <c r="P1563" i="1"/>
  <c r="Q1563" i="1"/>
  <c r="P1579" i="1"/>
  <c r="Q1579" i="1"/>
  <c r="P1588" i="1"/>
  <c r="Q1588" i="1"/>
  <c r="P1580" i="1"/>
  <c r="Q1580" i="1"/>
  <c r="P1564" i="1"/>
  <c r="Q1564" i="1"/>
  <c r="P1565" i="1"/>
  <c r="Q1565" i="1"/>
  <c r="P1566" i="1"/>
  <c r="Q1566" i="1"/>
  <c r="P1581" i="1"/>
  <c r="Q1581" i="1"/>
  <c r="P1567" i="1"/>
  <c r="Q1567" i="1"/>
  <c r="P1568" i="1"/>
  <c r="Q1568" i="1"/>
  <c r="P1582" i="1"/>
  <c r="Q1582" i="1"/>
  <c r="P1569" i="1"/>
  <c r="Q1569" i="1"/>
  <c r="P1597" i="1"/>
  <c r="Q1597" i="1"/>
  <c r="P1593" i="1"/>
  <c r="Q1593" i="1"/>
  <c r="P1598" i="1"/>
  <c r="Q1598" i="1"/>
  <c r="P1589" i="1"/>
  <c r="Q1589" i="1"/>
  <c r="P1594" i="1"/>
  <c r="Q1594" i="1"/>
  <c r="P1595" i="1"/>
  <c r="Q1595" i="1"/>
  <c r="P1599" i="1"/>
  <c r="Q1599" i="1"/>
  <c r="P1604" i="1"/>
  <c r="Q1604" i="1"/>
  <c r="P1590" i="1"/>
  <c r="Q1590" i="1"/>
  <c r="P1600" i="1"/>
  <c r="Q1600" i="1"/>
  <c r="P1591" i="1"/>
  <c r="Q1591" i="1"/>
  <c r="P1601" i="1"/>
  <c r="Q1601" i="1"/>
  <c r="P1602" i="1"/>
  <c r="Q1602" i="1"/>
  <c r="P1596" i="1"/>
  <c r="Q1596" i="1"/>
  <c r="P1592" i="1"/>
  <c r="Q1592" i="1"/>
  <c r="P1603" i="1"/>
  <c r="Q1603" i="1"/>
  <c r="P1606" i="1"/>
  <c r="Q1606" i="1"/>
  <c r="P1607" i="1"/>
  <c r="Q1607" i="1"/>
  <c r="P1605" i="1"/>
  <c r="Q1605" i="1"/>
  <c r="P1609" i="1"/>
  <c r="Q1609" i="1"/>
  <c r="P1608" i="1"/>
  <c r="Q1608" i="1"/>
  <c r="P1611" i="1"/>
  <c r="Q1611" i="1"/>
  <c r="P1612" i="1"/>
  <c r="Q1612" i="1"/>
  <c r="P1610" i="1"/>
  <c r="Q1610" i="1"/>
  <c r="P1629" i="1"/>
  <c r="Q1629" i="1"/>
  <c r="P1613" i="1"/>
  <c r="Q1613" i="1"/>
  <c r="P1630" i="1"/>
  <c r="Q1630" i="1"/>
  <c r="P1614" i="1"/>
  <c r="Q1614" i="1"/>
  <c r="P1615" i="1"/>
  <c r="Q1615" i="1"/>
  <c r="P1616" i="1"/>
  <c r="Q1616" i="1"/>
  <c r="P1632" i="1"/>
  <c r="Q1632" i="1"/>
  <c r="P1617" i="1"/>
  <c r="Q1617" i="1"/>
  <c r="P1618" i="1"/>
  <c r="Q1618" i="1"/>
  <c r="P1619" i="1"/>
  <c r="Q1619" i="1"/>
  <c r="P1620" i="1"/>
  <c r="Q1620" i="1"/>
  <c r="P1621" i="1"/>
  <c r="Q1621" i="1"/>
  <c r="P1622" i="1"/>
  <c r="Q1622" i="1"/>
  <c r="P1623" i="1"/>
  <c r="Q1623" i="1"/>
  <c r="P1631" i="1"/>
  <c r="Q1631" i="1"/>
  <c r="P1624" i="1"/>
  <c r="Q1624" i="1"/>
  <c r="P1625" i="1"/>
  <c r="Q1625" i="1"/>
  <c r="P1626" i="1"/>
  <c r="Q1626" i="1"/>
  <c r="P1627" i="1"/>
  <c r="Q1627" i="1"/>
  <c r="P1628" i="1"/>
  <c r="Q1628" i="1"/>
  <c r="P1633" i="1"/>
  <c r="Q1633" i="1"/>
  <c r="P1634" i="1"/>
  <c r="Q1634" i="1"/>
  <c r="P1635" i="1"/>
  <c r="Q1635" i="1"/>
  <c r="P1669" i="1"/>
  <c r="Q1669" i="1"/>
  <c r="P1636" i="1"/>
  <c r="Q1636" i="1"/>
  <c r="P1652" i="1"/>
  <c r="Q1652" i="1"/>
  <c r="P1653" i="1"/>
  <c r="Q1653" i="1"/>
  <c r="P1654" i="1"/>
  <c r="Q1654" i="1"/>
  <c r="P1668" i="1"/>
  <c r="Q1668" i="1"/>
  <c r="P1655" i="1"/>
  <c r="Q1655" i="1"/>
  <c r="P1637" i="1"/>
  <c r="Q1637" i="1"/>
  <c r="P1656" i="1"/>
  <c r="Q1656" i="1"/>
  <c r="P1671" i="1"/>
  <c r="Q1671" i="1"/>
  <c r="P1638" i="1"/>
  <c r="Q1638" i="1"/>
  <c r="P1657" i="1"/>
  <c r="Q1657" i="1"/>
  <c r="P1639" i="1"/>
  <c r="Q1639" i="1"/>
  <c r="P1640" i="1"/>
  <c r="Q1640" i="1"/>
  <c r="P1641" i="1"/>
  <c r="Q1641" i="1"/>
  <c r="P1658" i="1"/>
  <c r="Q1658" i="1"/>
  <c r="P1659" i="1"/>
  <c r="Q1659" i="1"/>
  <c r="P1660" i="1"/>
  <c r="Q1660" i="1"/>
  <c r="P1661" i="1"/>
  <c r="Q1661" i="1"/>
  <c r="P1662" i="1"/>
  <c r="Q1662" i="1"/>
  <c r="P1642" i="1"/>
  <c r="Q1642" i="1"/>
  <c r="P1663" i="1"/>
  <c r="Q1663" i="1"/>
  <c r="P1664" i="1"/>
  <c r="Q1664" i="1"/>
  <c r="P1643" i="1"/>
  <c r="Q1643" i="1"/>
  <c r="P1665" i="1"/>
  <c r="Q1665" i="1"/>
  <c r="P1672" i="1"/>
  <c r="Q1672" i="1"/>
  <c r="P1644" i="1"/>
  <c r="Q1644" i="1"/>
  <c r="P1666" i="1"/>
  <c r="Q1666" i="1"/>
  <c r="P1645" i="1"/>
  <c r="Q1645" i="1"/>
  <c r="P1646" i="1"/>
  <c r="Q1646" i="1"/>
  <c r="P1647" i="1"/>
  <c r="Q1647" i="1"/>
  <c r="P1670" i="1"/>
  <c r="Q1670" i="1"/>
  <c r="P1648" i="1"/>
  <c r="Q1648" i="1"/>
  <c r="P1649" i="1"/>
  <c r="Q1649" i="1"/>
  <c r="P1650" i="1"/>
  <c r="Q1650" i="1"/>
  <c r="P1667" i="1"/>
  <c r="Q1667" i="1"/>
  <c r="P1651" i="1"/>
  <c r="Q1651" i="1"/>
  <c r="P1673" i="1"/>
  <c r="Q1673" i="1"/>
  <c r="P1674" i="1"/>
  <c r="Q1674" i="1"/>
  <c r="P1678" i="1"/>
  <c r="Q1678" i="1"/>
  <c r="P1679" i="1"/>
  <c r="Q1679" i="1"/>
  <c r="P1680" i="1"/>
  <c r="Q1680" i="1"/>
  <c r="P1693" i="1"/>
  <c r="Q1693" i="1"/>
  <c r="P1675" i="1"/>
  <c r="Q1675" i="1"/>
  <c r="P1688" i="1"/>
  <c r="Q1688" i="1"/>
  <c r="P1681" i="1"/>
  <c r="Q1681" i="1"/>
  <c r="P1676" i="1"/>
  <c r="Q1676" i="1"/>
  <c r="P1689" i="1"/>
  <c r="Q1689" i="1"/>
  <c r="P1682" i="1"/>
  <c r="Q1682" i="1"/>
  <c r="P1690" i="1"/>
  <c r="Q1690" i="1"/>
  <c r="P1683" i="1"/>
  <c r="Q1683" i="1"/>
  <c r="P1694" i="1"/>
  <c r="Q1694" i="1"/>
  <c r="P1691" i="1"/>
  <c r="Q1691" i="1"/>
  <c r="P1695" i="1"/>
  <c r="Q1695" i="1"/>
  <c r="P1684" i="1"/>
  <c r="Q1684" i="1"/>
  <c r="P1685" i="1"/>
  <c r="Q1685" i="1"/>
  <c r="P1692" i="1"/>
  <c r="Q1692" i="1"/>
  <c r="P1686" i="1"/>
  <c r="Q1686" i="1"/>
  <c r="P1687" i="1"/>
  <c r="Q1687" i="1"/>
  <c r="P1696" i="1"/>
  <c r="Q1696" i="1"/>
  <c r="P1677" i="1"/>
  <c r="Q1677" i="1"/>
  <c r="P1697" i="1"/>
  <c r="Q1697" i="1"/>
  <c r="P1698" i="1"/>
  <c r="Q1698" i="1"/>
  <c r="P1701" i="1"/>
  <c r="Q1701" i="1"/>
  <c r="P1699" i="1"/>
  <c r="Q1699" i="1"/>
  <c r="P1700" i="1"/>
  <c r="Q1700" i="1"/>
  <c r="P1702" i="1"/>
  <c r="Q1702" i="1"/>
  <c r="P1703" i="1"/>
  <c r="Q1703" i="1"/>
  <c r="P1704" i="1"/>
  <c r="Q1704" i="1"/>
  <c r="P1705" i="1"/>
  <c r="Q1705" i="1"/>
  <c r="P1706" i="1"/>
  <c r="Q1706" i="1"/>
  <c r="P1709" i="1"/>
  <c r="Q1709" i="1"/>
  <c r="P1707" i="1"/>
  <c r="Q1707" i="1"/>
  <c r="P1708" i="1"/>
  <c r="Q1708" i="1"/>
  <c r="P1710" i="1"/>
  <c r="Q1710" i="1"/>
  <c r="P1724" i="1"/>
  <c r="Q1724" i="1"/>
  <c r="P1730" i="1"/>
  <c r="Q1730" i="1"/>
  <c r="P1711" i="1"/>
  <c r="Q1711" i="1"/>
  <c r="P1712" i="1"/>
  <c r="Q1712" i="1"/>
  <c r="P1734" i="1"/>
  <c r="Q1734" i="1"/>
  <c r="P1713" i="1"/>
  <c r="Q1713" i="1"/>
  <c r="P1714" i="1"/>
  <c r="Q1714" i="1"/>
  <c r="P1715" i="1"/>
  <c r="Q1715" i="1"/>
  <c r="P1716" i="1"/>
  <c r="Q1716" i="1"/>
  <c r="P1717" i="1"/>
  <c r="Q1717" i="1"/>
  <c r="P1718" i="1"/>
  <c r="Q1718" i="1"/>
  <c r="P1733" i="1"/>
  <c r="Q1733" i="1"/>
  <c r="P1719" i="1"/>
  <c r="Q1719" i="1"/>
  <c r="P1725" i="1"/>
  <c r="Q1725" i="1"/>
  <c r="P1726" i="1"/>
  <c r="Q1726" i="1"/>
  <c r="P1720" i="1"/>
  <c r="Q1720" i="1"/>
  <c r="P1727" i="1"/>
  <c r="Q1727" i="1"/>
  <c r="P1731" i="1"/>
  <c r="Q1731" i="1"/>
  <c r="P1721" i="1"/>
  <c r="Q1721" i="1"/>
  <c r="P1722" i="1"/>
  <c r="Q1722" i="1"/>
  <c r="P1728" i="1"/>
  <c r="Q1728" i="1"/>
  <c r="P1732" i="1"/>
  <c r="Q1732" i="1"/>
  <c r="P1735" i="1"/>
  <c r="Q1735" i="1"/>
  <c r="P1723" i="1"/>
  <c r="Q1723" i="1"/>
  <c r="P1729" i="1"/>
  <c r="Q1729" i="1"/>
  <c r="P1736" i="1"/>
  <c r="Q1736" i="1"/>
  <c r="P1744" i="1"/>
  <c r="Q1744" i="1"/>
  <c r="P1745" i="1"/>
  <c r="Q1745" i="1"/>
  <c r="P1737" i="1"/>
  <c r="Q1737" i="1"/>
  <c r="P1741" i="1"/>
  <c r="Q1741" i="1"/>
  <c r="P1746" i="1"/>
  <c r="Q1746" i="1"/>
  <c r="P1747" i="1"/>
  <c r="Q1747" i="1"/>
  <c r="P1748" i="1"/>
  <c r="Q1748" i="1"/>
  <c r="P1738" i="1"/>
  <c r="Q1738" i="1"/>
  <c r="P1739" i="1"/>
  <c r="Q1739" i="1"/>
  <c r="P1742" i="1"/>
  <c r="Q1742" i="1"/>
  <c r="P1743" i="1"/>
  <c r="Q1743" i="1"/>
  <c r="P1740" i="1"/>
  <c r="Q1740" i="1"/>
  <c r="P1749" i="1"/>
  <c r="Q1749" i="1"/>
  <c r="P1752" i="1"/>
  <c r="Q1752" i="1"/>
  <c r="P1753" i="1"/>
  <c r="Q1753" i="1"/>
  <c r="P1750" i="1"/>
  <c r="Q1750" i="1"/>
  <c r="P1751" i="1"/>
  <c r="Q1751" i="1"/>
  <c r="P1754" i="1"/>
  <c r="Q1754" i="1"/>
  <c r="P1755" i="1"/>
  <c r="Q1755" i="1"/>
  <c r="P1756" i="1"/>
  <c r="Q1756" i="1"/>
  <c r="P1759" i="1"/>
  <c r="Q1759" i="1"/>
  <c r="P1757" i="1"/>
  <c r="Q1757" i="1"/>
  <c r="P1758" i="1"/>
  <c r="Q1758" i="1"/>
  <c r="P1760" i="1"/>
  <c r="Q1760" i="1"/>
  <c r="P1761" i="1"/>
  <c r="Q1761" i="1"/>
  <c r="P1762" i="1"/>
  <c r="Q1762" i="1"/>
  <c r="P1763" i="1"/>
  <c r="Q1763" i="1"/>
  <c r="P1765" i="1"/>
  <c r="Q1765" i="1"/>
  <c r="P1766" i="1"/>
  <c r="Q1766" i="1"/>
  <c r="P1767" i="1"/>
  <c r="Q1767" i="1"/>
  <c r="P1764" i="1"/>
  <c r="Q1764" i="1"/>
  <c r="P1769" i="1"/>
  <c r="Q1769" i="1"/>
  <c r="P1771" i="1"/>
  <c r="Q1771" i="1"/>
  <c r="P1772" i="1"/>
  <c r="Q1772" i="1"/>
  <c r="P1770" i="1"/>
  <c r="Q1770" i="1"/>
  <c r="P1773" i="1"/>
  <c r="Q1773" i="1"/>
  <c r="P1768" i="1"/>
  <c r="Q1768" i="1"/>
  <c r="P1774" i="1"/>
  <c r="Q1774" i="1"/>
  <c r="P1775" i="1"/>
  <c r="Q1775" i="1"/>
  <c r="P1776" i="1"/>
  <c r="Q1776" i="1"/>
  <c r="P1777" i="1"/>
  <c r="Q1777" i="1"/>
  <c r="P1778" i="1"/>
  <c r="Q1778" i="1"/>
  <c r="P1779" i="1"/>
  <c r="Q1779" i="1"/>
  <c r="P1781" i="1"/>
  <c r="Q1781" i="1"/>
  <c r="P1780" i="1"/>
  <c r="Q1780" i="1"/>
  <c r="P1782" i="1"/>
  <c r="Q1782" i="1"/>
  <c r="P1783" i="1"/>
  <c r="Q1783" i="1"/>
  <c r="P1784" i="1"/>
  <c r="Q1784" i="1"/>
  <c r="P1785" i="1"/>
  <c r="Q1785" i="1"/>
  <c r="P1786" i="1"/>
  <c r="Q1786" i="1"/>
  <c r="P1787" i="1"/>
  <c r="Q1787" i="1"/>
  <c r="P1788" i="1"/>
  <c r="Q1788" i="1"/>
  <c r="P1789" i="1"/>
  <c r="Q1789" i="1"/>
  <c r="P1790" i="1"/>
  <c r="Q1790" i="1"/>
  <c r="P1791" i="1"/>
  <c r="Q1791" i="1"/>
  <c r="P1792" i="1"/>
  <c r="Q1792" i="1"/>
  <c r="P1793" i="1"/>
  <c r="Q1793" i="1"/>
  <c r="P1795" i="1"/>
  <c r="Q1795" i="1"/>
  <c r="P1796" i="1"/>
  <c r="Q1796" i="1"/>
  <c r="P1794" i="1"/>
  <c r="Q1794" i="1"/>
  <c r="P1798" i="1"/>
  <c r="Q1798" i="1"/>
  <c r="P1797" i="1"/>
  <c r="Q1797" i="1"/>
  <c r="P1806" i="1"/>
  <c r="Q1806" i="1"/>
  <c r="P1799" i="1"/>
  <c r="Q1799" i="1"/>
  <c r="P1807" i="1"/>
  <c r="Q1807" i="1"/>
  <c r="P1800" i="1"/>
  <c r="Q1800" i="1"/>
  <c r="P1808" i="1"/>
  <c r="Q1808" i="1"/>
  <c r="P1801" i="1"/>
  <c r="Q1801" i="1"/>
  <c r="P1802" i="1"/>
  <c r="Q1802" i="1"/>
  <c r="P1803" i="1"/>
  <c r="Q1803" i="1"/>
  <c r="P1804" i="1"/>
  <c r="Q1804" i="1"/>
  <c r="P1809" i="1"/>
  <c r="Q1809" i="1"/>
  <c r="P1805" i="1"/>
  <c r="Q1805" i="1"/>
  <c r="P1810" i="1"/>
  <c r="Q1810" i="1"/>
  <c r="P1811" i="1"/>
  <c r="Q1811" i="1"/>
  <c r="P1813" i="1"/>
  <c r="Q1813" i="1"/>
  <c r="P1814" i="1"/>
  <c r="Q1814" i="1"/>
  <c r="P1815" i="1"/>
  <c r="Q1815" i="1"/>
  <c r="P1812" i="1"/>
  <c r="Q1812" i="1"/>
  <c r="P1817" i="1"/>
  <c r="Q1817" i="1"/>
  <c r="P1816" i="1"/>
  <c r="Q1816" i="1"/>
  <c r="P1818" i="1"/>
  <c r="Q1818" i="1"/>
  <c r="P1819" i="1"/>
  <c r="Q1819" i="1"/>
  <c r="P1820" i="1"/>
  <c r="Q1820" i="1"/>
  <c r="P1821" i="1"/>
  <c r="Q1821" i="1"/>
  <c r="P1822" i="1"/>
  <c r="Q1822" i="1"/>
  <c r="P1823" i="1"/>
  <c r="Q1823" i="1"/>
  <c r="P1824" i="1"/>
  <c r="Q1824" i="1"/>
  <c r="P1825" i="1"/>
  <c r="Q1825" i="1"/>
  <c r="P1826" i="1"/>
  <c r="Q1826" i="1"/>
  <c r="P1842" i="1"/>
  <c r="Q1842" i="1"/>
  <c r="P1827" i="1"/>
  <c r="Q1827" i="1"/>
  <c r="P1852" i="1"/>
  <c r="Q1852" i="1"/>
  <c r="P1828" i="1"/>
  <c r="Q1828" i="1"/>
  <c r="P1829" i="1"/>
  <c r="Q1829" i="1"/>
  <c r="P1830" i="1"/>
  <c r="Q1830" i="1"/>
  <c r="P1831" i="1"/>
  <c r="Q1831" i="1"/>
  <c r="P1832" i="1"/>
  <c r="Q1832" i="1"/>
  <c r="P1833" i="1"/>
  <c r="Q1833" i="1"/>
  <c r="P1843" i="1"/>
  <c r="Q1843" i="1"/>
  <c r="P1844" i="1"/>
  <c r="Q1844" i="1"/>
  <c r="P1845" i="1"/>
  <c r="Q1845" i="1"/>
  <c r="P1846" i="1"/>
  <c r="Q1846" i="1"/>
  <c r="P1834" i="1"/>
  <c r="Q1834" i="1"/>
  <c r="P1835" i="1"/>
  <c r="Q1835" i="1"/>
  <c r="P1836" i="1"/>
  <c r="Q1836" i="1"/>
  <c r="P1847" i="1"/>
  <c r="Q1847" i="1"/>
  <c r="P1837" i="1"/>
  <c r="Q1837" i="1"/>
  <c r="P1848" i="1"/>
  <c r="Q1848" i="1"/>
  <c r="P1838" i="1"/>
  <c r="Q1838" i="1"/>
  <c r="P1853" i="1"/>
  <c r="Q1853" i="1"/>
  <c r="P1839" i="1"/>
  <c r="Q1839" i="1"/>
  <c r="P1849" i="1"/>
  <c r="Q1849" i="1"/>
  <c r="P1850" i="1"/>
  <c r="Q1850" i="1"/>
  <c r="P1840" i="1"/>
  <c r="Q1840" i="1"/>
  <c r="P1851" i="1"/>
  <c r="Q1851" i="1"/>
  <c r="P1841" i="1"/>
  <c r="Q1841" i="1"/>
  <c r="P1859" i="1"/>
  <c r="Q1859" i="1"/>
  <c r="P1860" i="1"/>
  <c r="Q1860" i="1"/>
  <c r="P1854" i="1"/>
  <c r="Q1854" i="1"/>
  <c r="P1855" i="1"/>
  <c r="Q1855" i="1"/>
  <c r="P1856" i="1"/>
  <c r="Q1856" i="1"/>
  <c r="P1857" i="1"/>
  <c r="Q1857" i="1"/>
  <c r="P1858" i="1"/>
  <c r="Q1858" i="1"/>
  <c r="P1861" i="1"/>
  <c r="Q1861" i="1"/>
  <c r="P1866" i="1"/>
  <c r="Q1866" i="1"/>
  <c r="P1867" i="1"/>
  <c r="Q1867" i="1"/>
  <c r="P1862" i="1"/>
  <c r="Q1862" i="1"/>
  <c r="P1864" i="1"/>
  <c r="Q1864" i="1"/>
  <c r="P1865" i="1"/>
  <c r="Q1865" i="1"/>
  <c r="P1863" i="1"/>
  <c r="Q1863" i="1"/>
  <c r="P1868" i="1"/>
  <c r="Q1868" i="1"/>
  <c r="P1869" i="1"/>
  <c r="Q1869" i="1"/>
  <c r="P1878" i="1"/>
  <c r="Q1878" i="1"/>
  <c r="P1870" i="1"/>
  <c r="Q1870" i="1"/>
  <c r="P1871" i="1"/>
  <c r="Q1871" i="1"/>
  <c r="P1879" i="1"/>
  <c r="Q1879" i="1"/>
  <c r="P1872" i="1"/>
  <c r="Q1872" i="1"/>
  <c r="P1880" i="1"/>
  <c r="Q1880" i="1"/>
  <c r="P1873" i="1"/>
  <c r="Q1873" i="1"/>
  <c r="P1874" i="1"/>
  <c r="Q1874" i="1"/>
  <c r="P1875" i="1"/>
  <c r="Q1875" i="1"/>
  <c r="P1876" i="1"/>
  <c r="Q1876" i="1"/>
  <c r="P1877" i="1"/>
  <c r="Q1877" i="1"/>
  <c r="P1901" i="1"/>
  <c r="Q1901" i="1"/>
  <c r="P1881" i="1"/>
  <c r="Q1881" i="1"/>
  <c r="P1902" i="1"/>
  <c r="Q1902" i="1"/>
  <c r="P1882" i="1"/>
  <c r="Q1882" i="1"/>
  <c r="P1883" i="1"/>
  <c r="Q1883" i="1"/>
  <c r="P1903" i="1"/>
  <c r="Q1903" i="1"/>
  <c r="P1884" i="1"/>
  <c r="Q1884" i="1"/>
  <c r="P1885" i="1"/>
  <c r="Q1885" i="1"/>
  <c r="P1886" i="1"/>
  <c r="Q1886" i="1"/>
  <c r="P1887" i="1"/>
  <c r="Q1887" i="1"/>
  <c r="P1888" i="1"/>
  <c r="Q1888" i="1"/>
  <c r="P1904" i="1"/>
  <c r="Q1904" i="1"/>
  <c r="P1923" i="1"/>
  <c r="Q1923" i="1"/>
  <c r="P1905" i="1"/>
  <c r="Q1905" i="1"/>
  <c r="P1889" i="1"/>
  <c r="Q1889" i="1"/>
  <c r="P1890" i="1"/>
  <c r="Q1890" i="1"/>
  <c r="P1891" i="1"/>
  <c r="Q1891" i="1"/>
  <c r="P1906" i="1"/>
  <c r="Q1906" i="1"/>
  <c r="P1907" i="1"/>
  <c r="Q1907" i="1"/>
  <c r="P1908" i="1"/>
  <c r="Q1908" i="1"/>
  <c r="P1892" i="1"/>
  <c r="Q1892" i="1"/>
  <c r="P1893" i="1"/>
  <c r="Q1893" i="1"/>
  <c r="P1909" i="1"/>
  <c r="Q1909" i="1"/>
  <c r="P1894" i="1"/>
  <c r="Q1894" i="1"/>
  <c r="P1895" i="1"/>
  <c r="Q1895" i="1"/>
  <c r="P1896" i="1"/>
  <c r="Q1896" i="1"/>
  <c r="P1910" i="1"/>
  <c r="Q1910" i="1"/>
  <c r="P1911" i="1"/>
  <c r="Q1911" i="1"/>
  <c r="P1912" i="1"/>
  <c r="Q1912" i="1"/>
  <c r="P1913" i="1"/>
  <c r="Q1913" i="1"/>
  <c r="P1921" i="1"/>
  <c r="Q1921" i="1"/>
  <c r="P1897" i="1"/>
  <c r="Q1897" i="1"/>
  <c r="P1914" i="1"/>
  <c r="Q1914" i="1"/>
  <c r="P1898" i="1"/>
  <c r="Q1898" i="1"/>
  <c r="P1922" i="1"/>
  <c r="Q1922" i="1"/>
  <c r="P1899" i="1"/>
  <c r="Q1899" i="1"/>
  <c r="P1915" i="1"/>
  <c r="Q1915" i="1"/>
  <c r="P1916" i="1"/>
  <c r="Q1916" i="1"/>
  <c r="P1917" i="1"/>
  <c r="Q1917" i="1"/>
  <c r="P1900" i="1"/>
  <c r="Q1900" i="1"/>
  <c r="P1918" i="1"/>
  <c r="Q1918" i="1"/>
  <c r="P1919" i="1"/>
  <c r="Q1919" i="1"/>
  <c r="P1920" i="1"/>
  <c r="Q1920" i="1"/>
  <c r="P1924" i="1"/>
  <c r="Q1924" i="1"/>
  <c r="P1925" i="1"/>
  <c r="Q1925" i="1"/>
  <c r="P1937" i="1"/>
  <c r="Q1937" i="1"/>
  <c r="P1928" i="1"/>
  <c r="Q1928" i="1"/>
  <c r="P1938" i="1"/>
  <c r="Q1938" i="1"/>
  <c r="P1939" i="1"/>
  <c r="Q1939" i="1"/>
  <c r="P1929" i="1"/>
  <c r="Q1929" i="1"/>
  <c r="P1930" i="1"/>
  <c r="Q1930" i="1"/>
  <c r="P1940" i="1"/>
  <c r="Q1940" i="1"/>
  <c r="P1942" i="1"/>
  <c r="Q1942" i="1"/>
  <c r="P1926" i="1"/>
  <c r="Q1926" i="1"/>
  <c r="P1927" i="1"/>
  <c r="Q1927" i="1"/>
  <c r="P1931" i="1"/>
  <c r="Q1931" i="1"/>
  <c r="P1932" i="1"/>
  <c r="Q1932" i="1"/>
  <c r="P1941" i="1"/>
  <c r="Q1941" i="1"/>
  <c r="P1933" i="1"/>
  <c r="Q1933" i="1"/>
  <c r="P1934" i="1"/>
  <c r="Q1934" i="1"/>
  <c r="P1935" i="1"/>
  <c r="Q1935" i="1"/>
  <c r="P1936" i="1"/>
  <c r="Q1936" i="1"/>
  <c r="P1943" i="1"/>
  <c r="Q1943" i="1"/>
  <c r="P1944" i="1"/>
  <c r="Q1944" i="1"/>
  <c r="P1945" i="1"/>
  <c r="Q1945" i="1"/>
  <c r="P1946" i="1"/>
  <c r="Q1946" i="1"/>
  <c r="P1947" i="1"/>
  <c r="Q1947" i="1"/>
  <c r="P1961" i="1"/>
  <c r="Q1961" i="1"/>
  <c r="P1948" i="1"/>
  <c r="Q1948" i="1"/>
  <c r="P1949" i="1"/>
  <c r="Q1949" i="1"/>
  <c r="P1950" i="1"/>
  <c r="Q1950" i="1"/>
  <c r="P1951" i="1"/>
  <c r="Q1951" i="1"/>
  <c r="P1952" i="1"/>
  <c r="Q1952" i="1"/>
  <c r="P1953" i="1"/>
  <c r="Q1953" i="1"/>
  <c r="P1954" i="1"/>
  <c r="Q1954" i="1"/>
  <c r="P1955" i="1"/>
  <c r="Q1955" i="1"/>
  <c r="P1956" i="1"/>
  <c r="Q1956" i="1"/>
  <c r="P1962" i="1"/>
  <c r="Q1962" i="1"/>
  <c r="P1963" i="1"/>
  <c r="Q1963" i="1"/>
  <c r="P1964" i="1"/>
  <c r="Q1964" i="1"/>
  <c r="P1957" i="1"/>
  <c r="Q1957" i="1"/>
  <c r="P1958" i="1"/>
  <c r="Q1958" i="1"/>
  <c r="P1959" i="1"/>
  <c r="Q1959" i="1"/>
  <c r="P1960" i="1"/>
  <c r="Q1960" i="1"/>
  <c r="P1981" i="1"/>
  <c r="Q1981" i="1"/>
  <c r="P1965" i="1"/>
  <c r="Q1965" i="1"/>
  <c r="P1982" i="1"/>
  <c r="Q1982" i="1"/>
  <c r="P1983" i="1"/>
  <c r="Q1983" i="1"/>
  <c r="P1966" i="1"/>
  <c r="Q1966" i="1"/>
  <c r="P1967" i="1"/>
  <c r="Q1967" i="1"/>
  <c r="P1984" i="1"/>
  <c r="Q1984" i="1"/>
  <c r="P1985" i="1"/>
  <c r="Q1985" i="1"/>
  <c r="P1986" i="1"/>
  <c r="Q1986" i="1"/>
  <c r="P1968" i="1"/>
  <c r="Q1968" i="1"/>
  <c r="P1987" i="1"/>
  <c r="Q1987" i="1"/>
  <c r="P1988" i="1"/>
  <c r="Q1988" i="1"/>
  <c r="P1989" i="1"/>
  <c r="Q1989" i="1"/>
  <c r="P2009" i="1"/>
  <c r="Q2009" i="1"/>
  <c r="P1990" i="1"/>
  <c r="Q1990" i="1"/>
  <c r="P1991" i="1"/>
  <c r="Q1991" i="1"/>
  <c r="P1992" i="1"/>
  <c r="Q1992" i="1"/>
  <c r="P1969" i="1"/>
  <c r="Q1969" i="1"/>
  <c r="P1970" i="1"/>
  <c r="Q1970" i="1"/>
  <c r="P1993" i="1"/>
  <c r="Q1993" i="1"/>
  <c r="P1994" i="1"/>
  <c r="Q1994" i="1"/>
  <c r="P1995" i="1"/>
  <c r="Q1995" i="1"/>
  <c r="P1996" i="1"/>
  <c r="Q1996" i="1"/>
  <c r="P1997" i="1"/>
  <c r="Q1997" i="1"/>
  <c r="P1998" i="1"/>
  <c r="Q1998" i="1"/>
  <c r="P1999" i="1"/>
  <c r="Q1999" i="1"/>
  <c r="P1971" i="1"/>
  <c r="Q1971" i="1"/>
  <c r="P1972" i="1"/>
  <c r="Q1972" i="1"/>
  <c r="P2000" i="1"/>
  <c r="Q2000" i="1"/>
  <c r="P1973" i="1"/>
  <c r="Q1973" i="1"/>
  <c r="P1974" i="1"/>
  <c r="Q1974" i="1"/>
  <c r="P2001" i="1"/>
  <c r="Q2001" i="1"/>
  <c r="P1975" i="1"/>
  <c r="Q1975" i="1"/>
  <c r="P2002" i="1"/>
  <c r="Q2002" i="1"/>
  <c r="P1976" i="1"/>
  <c r="Q1976" i="1"/>
  <c r="P1977" i="1"/>
  <c r="Q1977" i="1"/>
  <c r="P1978" i="1"/>
  <c r="Q1978" i="1"/>
  <c r="P2003" i="1"/>
  <c r="Q2003" i="1"/>
  <c r="P2008" i="1"/>
  <c r="Q2008" i="1"/>
  <c r="P2004" i="1"/>
  <c r="Q2004" i="1"/>
  <c r="P2005" i="1"/>
  <c r="Q2005" i="1"/>
  <c r="P1979" i="1"/>
  <c r="Q1979" i="1"/>
  <c r="P1980" i="1"/>
  <c r="Q1980" i="1"/>
  <c r="P2006" i="1"/>
  <c r="Q2006" i="1"/>
  <c r="P2007" i="1"/>
  <c r="Q2007" i="1"/>
  <c r="P2026" i="1"/>
  <c r="Q2026" i="1"/>
  <c r="P2017" i="1"/>
  <c r="Q2017" i="1"/>
  <c r="P2010" i="1"/>
  <c r="Q2010" i="1"/>
  <c r="P2011" i="1"/>
  <c r="Q2011" i="1"/>
  <c r="P2018" i="1"/>
  <c r="Q2018" i="1"/>
  <c r="P2019" i="1"/>
  <c r="Q2019" i="1"/>
  <c r="P2022" i="1"/>
  <c r="Q2022" i="1"/>
  <c r="P2012" i="1"/>
  <c r="Q2012" i="1"/>
  <c r="P2020" i="1"/>
  <c r="Q2020" i="1"/>
  <c r="P2013" i="1"/>
  <c r="Q2013" i="1"/>
  <c r="P2027" i="1"/>
  <c r="Q2027" i="1"/>
  <c r="P2023" i="1"/>
  <c r="Q2023" i="1"/>
  <c r="P2014" i="1"/>
  <c r="Q2014" i="1"/>
  <c r="P2015" i="1"/>
  <c r="Q2015" i="1"/>
  <c r="P2025" i="1"/>
  <c r="Q2025" i="1"/>
  <c r="P2016" i="1"/>
  <c r="Q2016" i="1"/>
  <c r="P2021" i="1"/>
  <c r="Q2021" i="1"/>
  <c r="P2024" i="1"/>
  <c r="Q2024" i="1"/>
  <c r="P2031" i="1"/>
  <c r="Q2031" i="1"/>
  <c r="P2029" i="1"/>
  <c r="Q2029" i="1"/>
  <c r="P2028" i="1"/>
  <c r="Q2028" i="1"/>
  <c r="P2030" i="1"/>
  <c r="Q2030" i="1"/>
  <c r="P2033" i="1"/>
  <c r="Q2033" i="1"/>
  <c r="P2032" i="1"/>
  <c r="Q2032" i="1"/>
  <c r="P2034" i="1"/>
  <c r="Q2034" i="1"/>
  <c r="P2035" i="1"/>
  <c r="Q2035" i="1"/>
  <c r="P2049" i="1"/>
  <c r="Q2049" i="1"/>
  <c r="P2036" i="1"/>
  <c r="Q2036" i="1"/>
  <c r="P2037" i="1"/>
  <c r="Q2037" i="1"/>
  <c r="P2053" i="1"/>
  <c r="Q2053" i="1"/>
  <c r="P2052" i="1"/>
  <c r="Q2052" i="1"/>
  <c r="P2038" i="1"/>
  <c r="Q2038" i="1"/>
  <c r="P2039" i="1"/>
  <c r="Q2039" i="1"/>
  <c r="P2050" i="1"/>
  <c r="Q2050" i="1"/>
  <c r="P2040" i="1"/>
  <c r="Q2040" i="1"/>
  <c r="P2041" i="1"/>
  <c r="Q2041" i="1"/>
  <c r="P2054" i="1"/>
  <c r="Q2054" i="1"/>
  <c r="P2042" i="1"/>
  <c r="Q2042" i="1"/>
  <c r="P2043" i="1"/>
  <c r="Q2043" i="1"/>
  <c r="P2044" i="1"/>
  <c r="Q2044" i="1"/>
  <c r="P2045" i="1"/>
  <c r="Q2045" i="1"/>
  <c r="P2046" i="1"/>
  <c r="Q2046" i="1"/>
  <c r="P2055" i="1"/>
  <c r="Q2055" i="1"/>
  <c r="P2051" i="1"/>
  <c r="Q2051" i="1"/>
  <c r="P2047" i="1"/>
  <c r="Q2047" i="1"/>
  <c r="P2048" i="1"/>
  <c r="Q2048" i="1"/>
  <c r="P2077" i="1"/>
  <c r="Q2077" i="1"/>
  <c r="P2056" i="1"/>
  <c r="Q2056" i="1"/>
  <c r="P2078" i="1"/>
  <c r="Q2078" i="1"/>
  <c r="P2079" i="1"/>
  <c r="Q2079" i="1"/>
  <c r="P2057" i="1"/>
  <c r="Q2057" i="1"/>
  <c r="P2098" i="1"/>
  <c r="Q2098" i="1"/>
  <c r="P2058" i="1"/>
  <c r="Q2058" i="1"/>
  <c r="P2059" i="1"/>
  <c r="Q2059" i="1"/>
  <c r="P2080" i="1"/>
  <c r="Q2080" i="1"/>
  <c r="P2060" i="1"/>
  <c r="Q2060" i="1"/>
  <c r="P2061" i="1"/>
  <c r="Q2061" i="1"/>
  <c r="P2101" i="1"/>
  <c r="Q2101" i="1"/>
  <c r="P2081" i="1"/>
  <c r="Q2081" i="1"/>
  <c r="P2082" i="1"/>
  <c r="Q2082" i="1"/>
  <c r="P2062" i="1"/>
  <c r="Q2062" i="1"/>
  <c r="P2083" i="1"/>
  <c r="Q2083" i="1"/>
  <c r="P2063" i="1"/>
  <c r="Q2063" i="1"/>
  <c r="P2084" i="1"/>
  <c r="Q2084" i="1"/>
  <c r="P2085" i="1"/>
  <c r="Q2085" i="1"/>
  <c r="P2086" i="1"/>
  <c r="Q2086" i="1"/>
  <c r="P2087" i="1"/>
  <c r="Q2087" i="1"/>
  <c r="P2088" i="1"/>
  <c r="Q2088" i="1"/>
  <c r="P2064" i="1"/>
  <c r="Q2064" i="1"/>
  <c r="P2089" i="1"/>
  <c r="Q2089" i="1"/>
  <c r="P2102" i="1"/>
  <c r="Q2102" i="1"/>
  <c r="P2090" i="1"/>
  <c r="Q2090" i="1"/>
  <c r="P2065" i="1"/>
  <c r="Q2065" i="1"/>
  <c r="P2091" i="1"/>
  <c r="Q2091" i="1"/>
  <c r="P2066" i="1"/>
  <c r="Q2066" i="1"/>
  <c r="P2067" i="1"/>
  <c r="Q2067" i="1"/>
  <c r="P2068" i="1"/>
  <c r="Q2068" i="1"/>
  <c r="P2092" i="1"/>
  <c r="Q2092" i="1"/>
  <c r="P2069" i="1"/>
  <c r="Q2069" i="1"/>
  <c r="P2070" i="1"/>
  <c r="Q2070" i="1"/>
  <c r="P2099" i="1"/>
  <c r="Q2099" i="1"/>
  <c r="P2093" i="1"/>
  <c r="Q2093" i="1"/>
  <c r="P2071" i="1"/>
  <c r="Q2071" i="1"/>
  <c r="P2094" i="1"/>
  <c r="Q2094" i="1"/>
  <c r="P2095" i="1"/>
  <c r="Q2095" i="1"/>
  <c r="P2072" i="1"/>
  <c r="Q2072" i="1"/>
  <c r="P2073" i="1"/>
  <c r="Q2073" i="1"/>
  <c r="P2096" i="1"/>
  <c r="Q2096" i="1"/>
  <c r="P2074" i="1"/>
  <c r="Q2074" i="1"/>
  <c r="P2075" i="1"/>
  <c r="Q2075" i="1"/>
  <c r="P2103" i="1"/>
  <c r="Q2103" i="1"/>
  <c r="P2097" i="1"/>
  <c r="Q2097" i="1"/>
  <c r="P2076" i="1"/>
  <c r="Q2076" i="1"/>
  <c r="P2100" i="1"/>
  <c r="Q2100" i="1"/>
  <c r="P2123" i="1"/>
  <c r="Q2123" i="1"/>
  <c r="P2124" i="1"/>
  <c r="Q2124" i="1"/>
  <c r="P2109" i="1"/>
  <c r="Q2109" i="1"/>
  <c r="P2104" i="1"/>
  <c r="Q2104" i="1"/>
  <c r="P2110" i="1"/>
  <c r="Q2110" i="1"/>
  <c r="P2126" i="1"/>
  <c r="Q2126" i="1"/>
  <c r="P2114" i="1"/>
  <c r="Q2114" i="1"/>
  <c r="P2105" i="1"/>
  <c r="Q2105" i="1"/>
  <c r="P2115" i="1"/>
  <c r="Q2115" i="1"/>
  <c r="P2106" i="1"/>
  <c r="Q2106" i="1"/>
  <c r="P2116" i="1"/>
  <c r="Q2116" i="1"/>
  <c r="P2117" i="1"/>
  <c r="Q2117" i="1"/>
  <c r="P2118" i="1"/>
  <c r="Q2118" i="1"/>
  <c r="P2119" i="1"/>
  <c r="Q2119" i="1"/>
  <c r="P2125" i="1"/>
  <c r="Q2125" i="1"/>
  <c r="P2120" i="1"/>
  <c r="Q2120" i="1"/>
  <c r="P2111" i="1"/>
  <c r="Q2111" i="1"/>
  <c r="P2112" i="1"/>
  <c r="Q2112" i="1"/>
  <c r="P2107" i="1"/>
  <c r="Q2107" i="1"/>
  <c r="P2108" i="1"/>
  <c r="Q2108" i="1"/>
  <c r="P2121" i="1"/>
  <c r="Q2121" i="1"/>
  <c r="P2113" i="1"/>
  <c r="Q2113" i="1"/>
  <c r="P2122" i="1"/>
  <c r="Q2122" i="1"/>
  <c r="P2130" i="1"/>
  <c r="Q2130" i="1"/>
  <c r="P2127" i="1"/>
  <c r="Q2127" i="1"/>
  <c r="P2128" i="1"/>
  <c r="Q2128" i="1"/>
  <c r="P2131" i="1"/>
  <c r="Q2131" i="1"/>
  <c r="P2133" i="1"/>
  <c r="Q2133" i="1"/>
  <c r="P2132" i="1"/>
  <c r="Q2132" i="1"/>
  <c r="P2134" i="1"/>
  <c r="Q2134" i="1"/>
  <c r="P2129" i="1"/>
  <c r="Q2129" i="1"/>
  <c r="P2135" i="1"/>
  <c r="Q2135" i="1"/>
  <c r="P2136" i="1"/>
  <c r="Q2136" i="1"/>
  <c r="P2137" i="1"/>
  <c r="Q2137" i="1"/>
  <c r="P2138" i="1"/>
  <c r="Q2138" i="1"/>
  <c r="P2151" i="1"/>
  <c r="Q2151" i="1"/>
  <c r="P2157" i="1"/>
  <c r="Q2157" i="1"/>
  <c r="P2139" i="1"/>
  <c r="Q2139" i="1"/>
  <c r="P2140" i="1"/>
  <c r="Q2140" i="1"/>
  <c r="P2152" i="1"/>
  <c r="Q2152" i="1"/>
  <c r="P2141" i="1"/>
  <c r="Q2141" i="1"/>
  <c r="P2149" i="1"/>
  <c r="Q2149" i="1"/>
  <c r="P2142" i="1"/>
  <c r="Q2142" i="1"/>
  <c r="P2150" i="1"/>
  <c r="Q2150" i="1"/>
  <c r="P2143" i="1"/>
  <c r="Q2143" i="1"/>
  <c r="P2144" i="1"/>
  <c r="Q2144" i="1"/>
  <c r="P2153" i="1"/>
  <c r="Q2153" i="1"/>
  <c r="P2154" i="1"/>
  <c r="Q2154" i="1"/>
  <c r="P2155" i="1"/>
  <c r="Q2155" i="1"/>
  <c r="P2156" i="1"/>
  <c r="Q2156" i="1"/>
  <c r="P2145" i="1"/>
  <c r="Q2145" i="1"/>
  <c r="P2146" i="1"/>
  <c r="Q2146" i="1"/>
  <c r="P2147" i="1"/>
  <c r="Q2147" i="1"/>
  <c r="P2148" i="1"/>
  <c r="Q2148" i="1"/>
  <c r="P2158" i="1"/>
  <c r="Q2158" i="1"/>
  <c r="P2178" i="1"/>
  <c r="Q2178" i="1"/>
  <c r="P2159" i="1"/>
  <c r="Q2159" i="1"/>
  <c r="P2179" i="1"/>
  <c r="Q2179" i="1"/>
  <c r="P2193" i="1"/>
  <c r="Q2193" i="1"/>
  <c r="P2160" i="1"/>
  <c r="Q2160" i="1"/>
  <c r="P2180" i="1"/>
  <c r="Q2180" i="1"/>
  <c r="P2161" i="1"/>
  <c r="Q2161" i="1"/>
  <c r="P2162" i="1"/>
  <c r="Q2162" i="1"/>
  <c r="P2163" i="1"/>
  <c r="Q2163" i="1"/>
  <c r="P2164" i="1"/>
  <c r="Q2164" i="1"/>
  <c r="P2165" i="1"/>
  <c r="Q2165" i="1"/>
  <c r="P2181" i="1"/>
  <c r="Q2181" i="1"/>
  <c r="P2166" i="1"/>
  <c r="Q2166" i="1"/>
  <c r="P2182" i="1"/>
  <c r="Q2182" i="1"/>
  <c r="P2167" i="1"/>
  <c r="Q2167" i="1"/>
  <c r="P2183" i="1"/>
  <c r="Q2183" i="1"/>
  <c r="P2168" i="1"/>
  <c r="Q2168" i="1"/>
  <c r="P2184" i="1"/>
  <c r="Q2184" i="1"/>
  <c r="P2191" i="1"/>
  <c r="Q2191" i="1"/>
  <c r="P2169" i="1"/>
  <c r="Q2169" i="1"/>
  <c r="P2185" i="1"/>
  <c r="Q2185" i="1"/>
  <c r="P2186" i="1"/>
  <c r="Q2186" i="1"/>
  <c r="P2170" i="1"/>
  <c r="Q2170" i="1"/>
  <c r="P2171" i="1"/>
  <c r="Q2171" i="1"/>
  <c r="P2172" i="1"/>
  <c r="Q2172" i="1"/>
  <c r="P2173" i="1"/>
  <c r="Q2173" i="1"/>
  <c r="P2187" i="1"/>
  <c r="Q2187" i="1"/>
  <c r="P2188" i="1"/>
  <c r="Q2188" i="1"/>
  <c r="P2174" i="1"/>
  <c r="Q2174" i="1"/>
  <c r="P2175" i="1"/>
  <c r="Q2175" i="1"/>
  <c r="P2194" i="1"/>
  <c r="Q2194" i="1"/>
  <c r="P2189" i="1"/>
  <c r="Q2189" i="1"/>
  <c r="P2190" i="1"/>
  <c r="Q2190" i="1"/>
  <c r="P2176" i="1"/>
  <c r="Q2176" i="1"/>
  <c r="P2177" i="1"/>
  <c r="Q2177" i="1"/>
  <c r="P2192" i="1"/>
  <c r="Q2192" i="1"/>
  <c r="P2195" i="1"/>
  <c r="Q2195" i="1"/>
  <c r="P2197" i="1"/>
  <c r="Q2197" i="1"/>
  <c r="P2199" i="1"/>
  <c r="Q2199" i="1"/>
  <c r="P2200" i="1"/>
  <c r="Q2200" i="1"/>
  <c r="P2201" i="1"/>
  <c r="Q2201" i="1"/>
  <c r="P2202" i="1"/>
  <c r="Q2202" i="1"/>
  <c r="P2203" i="1"/>
  <c r="Q2203" i="1"/>
  <c r="P2198" i="1"/>
  <c r="Q2198" i="1"/>
  <c r="P2204" i="1"/>
  <c r="Q2204" i="1"/>
  <c r="P2196" i="1"/>
  <c r="Q2196" i="1"/>
  <c r="P2205" i="1"/>
  <c r="Q2205" i="1"/>
  <c r="P2206" i="1"/>
  <c r="Q2206" i="1"/>
  <c r="P2207" i="1"/>
  <c r="Q2207" i="1"/>
  <c r="P2209" i="1"/>
  <c r="Q2209" i="1"/>
  <c r="P2208" i="1"/>
  <c r="Q2208" i="1"/>
  <c r="P2219" i="1"/>
  <c r="Q2219" i="1"/>
  <c r="P2220" i="1"/>
  <c r="Q2220" i="1"/>
  <c r="P2217" i="1"/>
  <c r="Q2217" i="1"/>
  <c r="P2210" i="1"/>
  <c r="Q2210" i="1"/>
  <c r="P2218" i="1"/>
  <c r="Q2218" i="1"/>
  <c r="P2211" i="1"/>
  <c r="Q2211" i="1"/>
  <c r="P2212" i="1"/>
  <c r="Q2212" i="1"/>
  <c r="P2221" i="1"/>
  <c r="Q2221" i="1"/>
  <c r="P2213" i="1"/>
  <c r="Q2213" i="1"/>
  <c r="P2214" i="1"/>
  <c r="Q2214" i="1"/>
  <c r="P2215" i="1"/>
  <c r="Q2215" i="1"/>
  <c r="P2216" i="1"/>
  <c r="Q2216" i="1"/>
  <c r="P2243" i="1"/>
  <c r="Q2243" i="1"/>
  <c r="P2261" i="1"/>
  <c r="Q2261" i="1"/>
  <c r="P2222" i="1"/>
  <c r="Q2222" i="1"/>
  <c r="P2244" i="1"/>
  <c r="Q2244" i="1"/>
  <c r="P2223" i="1"/>
  <c r="Q2223" i="1"/>
  <c r="P2224" i="1"/>
  <c r="Q2224" i="1"/>
  <c r="P2225" i="1"/>
  <c r="Q2225" i="1"/>
  <c r="P2226" i="1"/>
  <c r="Q2226" i="1"/>
  <c r="P2245" i="1"/>
  <c r="Q2245" i="1"/>
  <c r="P2246" i="1"/>
  <c r="Q2246" i="1"/>
  <c r="P2227" i="1"/>
  <c r="Q2227" i="1"/>
  <c r="P2260" i="1"/>
  <c r="Q2260" i="1"/>
  <c r="P2228" i="1"/>
  <c r="Q2228" i="1"/>
  <c r="P2247" i="1"/>
  <c r="Q2247" i="1"/>
  <c r="P2229" i="1"/>
  <c r="Q2229" i="1"/>
  <c r="P2248" i="1"/>
  <c r="Q2248" i="1"/>
  <c r="P2230" i="1"/>
  <c r="Q2230" i="1"/>
  <c r="P2231" i="1"/>
  <c r="Q2231" i="1"/>
  <c r="P2232" i="1"/>
  <c r="Q2232" i="1"/>
  <c r="P2233" i="1"/>
  <c r="Q2233" i="1"/>
  <c r="P2234" i="1"/>
  <c r="Q2234" i="1"/>
  <c r="P2259" i="1"/>
  <c r="Q2259" i="1"/>
  <c r="P2235" i="1"/>
  <c r="Q2235" i="1"/>
  <c r="P2262" i="1"/>
  <c r="Q2262" i="1"/>
  <c r="P2249" i="1"/>
  <c r="Q2249" i="1"/>
  <c r="P2236" i="1"/>
  <c r="Q2236" i="1"/>
  <c r="P2237" i="1"/>
  <c r="Q2237" i="1"/>
  <c r="P2238" i="1"/>
  <c r="Q2238" i="1"/>
  <c r="P2239" i="1"/>
  <c r="Q2239" i="1"/>
  <c r="P2250" i="1"/>
  <c r="Q2250" i="1"/>
  <c r="P2240" i="1"/>
  <c r="Q2240" i="1"/>
  <c r="P2251" i="1"/>
  <c r="Q2251" i="1"/>
  <c r="P2252" i="1"/>
  <c r="Q2252" i="1"/>
  <c r="P2253" i="1"/>
  <c r="Q2253" i="1"/>
  <c r="P2254" i="1"/>
  <c r="Q2254" i="1"/>
  <c r="P2241" i="1"/>
  <c r="Q2241" i="1"/>
  <c r="P2242" i="1"/>
  <c r="Q2242" i="1"/>
  <c r="P2255" i="1"/>
  <c r="Q2255" i="1"/>
  <c r="P2256" i="1"/>
  <c r="Q2256" i="1"/>
  <c r="P2257" i="1"/>
  <c r="Q2257" i="1"/>
  <c r="P2258" i="1"/>
  <c r="Q2258" i="1"/>
  <c r="P2263" i="1"/>
  <c r="Q2263" i="1"/>
  <c r="P2265" i="1"/>
  <c r="Q2265" i="1"/>
  <c r="P2267" i="1"/>
  <c r="Q2267" i="1"/>
  <c r="P2264" i="1"/>
  <c r="Q2264" i="1"/>
  <c r="P2268" i="1"/>
  <c r="Q2268" i="1"/>
  <c r="P2266" i="1"/>
  <c r="Q2266" i="1"/>
  <c r="P2269" i="1"/>
  <c r="Q2269" i="1"/>
  <c r="P2270" i="1"/>
  <c r="Q2270" i="1"/>
  <c r="P2273" i="1"/>
  <c r="Q2273" i="1"/>
  <c r="P2274" i="1"/>
  <c r="Q2274" i="1"/>
  <c r="P2271" i="1"/>
  <c r="Q2271" i="1"/>
  <c r="P2276" i="1"/>
  <c r="Q2276" i="1"/>
  <c r="P2272" i="1"/>
  <c r="Q2272" i="1"/>
  <c r="P2275" i="1"/>
  <c r="Q2275" i="1"/>
  <c r="P2277" i="1"/>
  <c r="Q2277" i="1"/>
  <c r="P2278" i="1"/>
  <c r="Q2278" i="1"/>
  <c r="P2279" i="1"/>
  <c r="Q2279" i="1"/>
  <c r="P2283" i="1"/>
  <c r="Q2283" i="1"/>
  <c r="P2280" i="1"/>
  <c r="Q2280" i="1"/>
  <c r="P2281" i="1"/>
  <c r="Q2281" i="1"/>
  <c r="P2286" i="1"/>
  <c r="Q2286" i="1"/>
  <c r="P2284" i="1"/>
  <c r="Q2284" i="1"/>
  <c r="P2287" i="1"/>
  <c r="Q2287" i="1"/>
  <c r="P2285" i="1"/>
  <c r="Q2285" i="1"/>
  <c r="P2289" i="1"/>
  <c r="Q2289" i="1"/>
  <c r="P2282" i="1"/>
  <c r="Q2282" i="1"/>
  <c r="P2288" i="1"/>
  <c r="Q2288" i="1"/>
  <c r="P2290" i="1"/>
  <c r="Q2290" i="1"/>
  <c r="P2291" i="1"/>
  <c r="Q2291" i="1"/>
  <c r="P2306" i="1"/>
  <c r="Q2306" i="1"/>
  <c r="P2292" i="1"/>
  <c r="Q2292" i="1"/>
  <c r="P2293" i="1"/>
  <c r="Q2293" i="1"/>
  <c r="P2294" i="1"/>
  <c r="Q2294" i="1"/>
  <c r="P2307" i="1"/>
  <c r="Q2307" i="1"/>
  <c r="P2295" i="1"/>
  <c r="Q2295" i="1"/>
  <c r="P2333" i="1"/>
  <c r="Q2333" i="1"/>
  <c r="P2296" i="1"/>
  <c r="Q2296" i="1"/>
  <c r="P2297" i="1"/>
  <c r="Q2297" i="1"/>
  <c r="P2308" i="1"/>
  <c r="Q2308" i="1"/>
  <c r="P2298" i="1"/>
  <c r="Q2298" i="1"/>
  <c r="P2309" i="1"/>
  <c r="Q2309" i="1"/>
  <c r="P2310" i="1"/>
  <c r="Q2310" i="1"/>
  <c r="P2299" i="1"/>
  <c r="Q2299" i="1"/>
  <c r="P2311" i="1"/>
  <c r="Q2311" i="1"/>
  <c r="P2300" i="1"/>
  <c r="Q2300" i="1"/>
  <c r="P2312" i="1"/>
  <c r="Q2312" i="1"/>
  <c r="P2301" i="1"/>
  <c r="Q2301" i="1"/>
  <c r="P2313" i="1"/>
  <c r="Q2313" i="1"/>
  <c r="P2314" i="1"/>
  <c r="Q2314" i="1"/>
  <c r="P2315" i="1"/>
  <c r="Q2315" i="1"/>
  <c r="P2316" i="1"/>
  <c r="Q2316" i="1"/>
  <c r="P2302" i="1"/>
  <c r="Q2302" i="1"/>
  <c r="P2317" i="1"/>
  <c r="Q2317" i="1"/>
  <c r="P2318" i="1"/>
  <c r="Q2318" i="1"/>
  <c r="P2319" i="1"/>
  <c r="Q2319" i="1"/>
  <c r="P2320" i="1"/>
  <c r="Q2320" i="1"/>
  <c r="P2321" i="1"/>
  <c r="Q2321" i="1"/>
  <c r="P2322" i="1"/>
  <c r="Q2322" i="1"/>
  <c r="P2323" i="1"/>
  <c r="Q2323" i="1"/>
  <c r="P2324" i="1"/>
  <c r="Q2324" i="1"/>
  <c r="P2303" i="1"/>
  <c r="Q2303" i="1"/>
  <c r="P2331" i="1"/>
  <c r="Q2331" i="1"/>
  <c r="P2325" i="1"/>
  <c r="Q2325" i="1"/>
  <c r="P2304" i="1"/>
  <c r="Q2304" i="1"/>
  <c r="P2326" i="1"/>
  <c r="Q2326" i="1"/>
  <c r="P2327" i="1"/>
  <c r="Q2327" i="1"/>
  <c r="P2328" i="1"/>
  <c r="Q2328" i="1"/>
  <c r="P2334" i="1"/>
  <c r="Q2334" i="1"/>
  <c r="P2305" i="1"/>
  <c r="Q2305" i="1"/>
  <c r="P2332" i="1"/>
  <c r="Q2332" i="1"/>
  <c r="P2329" i="1"/>
  <c r="Q2329" i="1"/>
  <c r="P2335" i="1"/>
  <c r="Q2335" i="1"/>
  <c r="P2330" i="1"/>
  <c r="Q2330" i="1"/>
  <c r="P2337" i="1"/>
  <c r="Q2337" i="1"/>
  <c r="P2338" i="1"/>
  <c r="Q2338" i="1"/>
  <c r="P2339" i="1"/>
  <c r="Q2339" i="1"/>
  <c r="P2340" i="1"/>
  <c r="Q2340" i="1"/>
  <c r="P2343" i="1"/>
  <c r="Q2343" i="1"/>
  <c r="P2341" i="1"/>
  <c r="Q2341" i="1"/>
  <c r="P2344" i="1"/>
  <c r="Q2344" i="1"/>
  <c r="P2342" i="1"/>
  <c r="Q2342" i="1"/>
  <c r="P2336" i="1"/>
  <c r="Q2336" i="1"/>
  <c r="P2348" i="1"/>
  <c r="Q2348" i="1"/>
  <c r="P2346" i="1"/>
  <c r="Q2346" i="1"/>
  <c r="P2345" i="1"/>
  <c r="Q2345" i="1"/>
  <c r="P2347" i="1"/>
  <c r="Q2347" i="1"/>
  <c r="P2349" i="1"/>
  <c r="Q2349" i="1"/>
  <c r="P2350" i="1"/>
  <c r="Q2350" i="1"/>
  <c r="P2351" i="1"/>
  <c r="Q2351" i="1"/>
  <c r="P2365" i="1"/>
  <c r="Q2365" i="1"/>
  <c r="P2364" i="1"/>
  <c r="Q2364" i="1"/>
  <c r="P2352" i="1"/>
  <c r="Q2352" i="1"/>
  <c r="P2353" i="1"/>
  <c r="Q2353" i="1"/>
  <c r="P2354" i="1"/>
  <c r="Q2354" i="1"/>
  <c r="P2366" i="1"/>
  <c r="Q2366" i="1"/>
  <c r="P2355" i="1"/>
  <c r="Q2355" i="1"/>
  <c r="P2356" i="1"/>
  <c r="Q2356" i="1"/>
  <c r="P2357" i="1"/>
  <c r="Q2357" i="1"/>
  <c r="P2358" i="1"/>
  <c r="Q2358" i="1"/>
  <c r="P2359" i="1"/>
  <c r="Q2359" i="1"/>
  <c r="P2360" i="1"/>
  <c r="Q2360" i="1"/>
  <c r="P2361" i="1"/>
  <c r="Q2361" i="1"/>
  <c r="P2362" i="1"/>
  <c r="Q2362" i="1"/>
  <c r="P2363" i="1"/>
  <c r="Q2363" i="1"/>
  <c r="P2384" i="1"/>
  <c r="Q2384" i="1"/>
  <c r="P2385" i="1"/>
  <c r="Q2385" i="1"/>
  <c r="P2386" i="1"/>
  <c r="Q2386" i="1"/>
  <c r="P2367" i="1"/>
  <c r="Q2367" i="1"/>
  <c r="P2387" i="1"/>
  <c r="Q2387" i="1"/>
  <c r="P2388" i="1"/>
  <c r="Q2388" i="1"/>
  <c r="P2368" i="1"/>
  <c r="Q2368" i="1"/>
  <c r="P2389" i="1"/>
  <c r="Q2389" i="1"/>
  <c r="P2390" i="1"/>
  <c r="Q2390" i="1"/>
  <c r="P2369" i="1"/>
  <c r="Q2369" i="1"/>
  <c r="P2391" i="1"/>
  <c r="Q2391" i="1"/>
  <c r="P2392" i="1"/>
  <c r="Q2392" i="1"/>
  <c r="P2393" i="1"/>
  <c r="Q2393" i="1"/>
  <c r="P2394" i="1"/>
  <c r="Q2394" i="1"/>
  <c r="P2370" i="1"/>
  <c r="Q2370" i="1"/>
  <c r="P2371" i="1"/>
  <c r="Q2371" i="1"/>
  <c r="P2372" i="1"/>
  <c r="Q2372" i="1"/>
  <c r="P2373" i="1"/>
  <c r="Q2373" i="1"/>
  <c r="P2395" i="1"/>
  <c r="Q2395" i="1"/>
  <c r="P2374" i="1"/>
  <c r="Q2374" i="1"/>
  <c r="P2375" i="1"/>
  <c r="Q2375" i="1"/>
  <c r="P2408" i="1"/>
  <c r="Q2408" i="1"/>
  <c r="P2376" i="1"/>
  <c r="Q2376" i="1"/>
  <c r="P2407" i="1"/>
  <c r="Q2407" i="1"/>
  <c r="P2396" i="1"/>
  <c r="Q2396" i="1"/>
  <c r="P2397" i="1"/>
  <c r="Q2397" i="1"/>
  <c r="P2398" i="1"/>
  <c r="Q2398" i="1"/>
  <c r="P2377" i="1"/>
  <c r="Q2377" i="1"/>
  <c r="P2399" i="1"/>
  <c r="Q2399" i="1"/>
  <c r="P2400" i="1"/>
  <c r="Q2400" i="1"/>
  <c r="P2378" i="1"/>
  <c r="Q2378" i="1"/>
  <c r="P2401" i="1"/>
  <c r="Q2401" i="1"/>
  <c r="P2379" i="1"/>
  <c r="Q2379" i="1"/>
  <c r="P2402" i="1"/>
  <c r="Q2402" i="1"/>
  <c r="P2403" i="1"/>
  <c r="Q2403" i="1"/>
  <c r="P2380" i="1"/>
  <c r="Q2380" i="1"/>
  <c r="P2381" i="1"/>
  <c r="Q2381" i="1"/>
  <c r="P2404" i="1"/>
  <c r="Q2404" i="1"/>
  <c r="P2382" i="1"/>
  <c r="Q2382" i="1"/>
  <c r="P2383" i="1"/>
  <c r="Q2383" i="1"/>
  <c r="P2405" i="1"/>
  <c r="Q2405" i="1"/>
  <c r="P2406" i="1"/>
  <c r="Q2406" i="1"/>
  <c r="P2420" i="1"/>
  <c r="Q2420" i="1"/>
  <c r="P2411" i="1"/>
  <c r="Q2411" i="1"/>
  <c r="P2409" i="1"/>
  <c r="Q2409" i="1"/>
  <c r="P2432" i="1"/>
  <c r="Q2432" i="1"/>
  <c r="P2421" i="1"/>
  <c r="Q2421" i="1"/>
  <c r="P2412" i="1"/>
  <c r="Q2412" i="1"/>
  <c r="P2422" i="1"/>
  <c r="Q2422" i="1"/>
  <c r="P2423" i="1"/>
  <c r="Q2423" i="1"/>
  <c r="P2424" i="1"/>
  <c r="Q2424" i="1"/>
  <c r="P2431" i="1"/>
  <c r="Q2431" i="1"/>
  <c r="P2425" i="1"/>
  <c r="Q2425" i="1"/>
  <c r="P2426" i="1"/>
  <c r="Q2426" i="1"/>
  <c r="P2413" i="1"/>
  <c r="Q2413" i="1"/>
  <c r="P2414" i="1"/>
  <c r="Q2414" i="1"/>
  <c r="P2410" i="1"/>
  <c r="Q2410" i="1"/>
  <c r="P2427" i="1"/>
  <c r="Q2427" i="1"/>
  <c r="P2428" i="1"/>
  <c r="Q2428" i="1"/>
  <c r="P2415" i="1"/>
  <c r="Q2415" i="1"/>
  <c r="P2416" i="1"/>
  <c r="Q2416" i="1"/>
  <c r="P2417" i="1"/>
  <c r="Q2417" i="1"/>
  <c r="P2418" i="1"/>
  <c r="Q2418" i="1"/>
  <c r="P2419" i="1"/>
  <c r="Q2419" i="1"/>
  <c r="P2429" i="1"/>
  <c r="Q2429" i="1"/>
  <c r="P2430" i="1"/>
  <c r="Q2430" i="1"/>
  <c r="P2436" i="1"/>
  <c r="Q2436" i="1"/>
  <c r="P2433" i="1"/>
  <c r="Q2433" i="1"/>
  <c r="P2435" i="1"/>
  <c r="Q2435" i="1"/>
  <c r="P2434" i="1"/>
  <c r="Q2434" i="1"/>
  <c r="P2437" i="1"/>
  <c r="Q2437" i="1"/>
  <c r="P2438" i="1"/>
  <c r="Q2438" i="1"/>
  <c r="P2439" i="1"/>
  <c r="Q2439" i="1"/>
  <c r="P2440" i="1"/>
  <c r="Q2440" i="1"/>
  <c r="P2441" i="1"/>
  <c r="Q2441" i="1"/>
  <c r="P2442" i="1"/>
  <c r="Q2442" i="1"/>
  <c r="P2448" i="1"/>
  <c r="Q2448" i="1"/>
  <c r="P2443" i="1"/>
  <c r="Q2443" i="1"/>
  <c r="P2444" i="1"/>
  <c r="Q2444" i="1"/>
  <c r="P2452" i="1"/>
  <c r="Q2452" i="1"/>
  <c r="P2445" i="1"/>
  <c r="Q2445" i="1"/>
  <c r="P2449" i="1"/>
  <c r="Q2449" i="1"/>
  <c r="P2451" i="1"/>
  <c r="Q2451" i="1"/>
  <c r="P2453" i="1"/>
  <c r="Q2453" i="1"/>
  <c r="P2446" i="1"/>
  <c r="Q2446" i="1"/>
  <c r="P2450" i="1"/>
  <c r="Q2450" i="1"/>
  <c r="P2447" i="1"/>
  <c r="Q2447" i="1"/>
  <c r="P2467" i="1"/>
  <c r="Q2467" i="1"/>
  <c r="P2477" i="1"/>
  <c r="Q2477" i="1"/>
  <c r="P2454" i="1"/>
  <c r="Q2454" i="1"/>
  <c r="P2468" i="1"/>
  <c r="Q2468" i="1"/>
  <c r="P2455" i="1"/>
  <c r="Q2455" i="1"/>
  <c r="P2469" i="1"/>
  <c r="Q2469" i="1"/>
  <c r="P2470" i="1"/>
  <c r="Q2470" i="1"/>
  <c r="P2456" i="1"/>
  <c r="Q2456" i="1"/>
  <c r="P2457" i="1"/>
  <c r="Q2457" i="1"/>
  <c r="P2458" i="1"/>
  <c r="Q2458" i="1"/>
  <c r="P2480" i="1"/>
  <c r="Q2480" i="1"/>
  <c r="P2459" i="1"/>
  <c r="Q2459" i="1"/>
  <c r="P2471" i="1"/>
  <c r="Q2471" i="1"/>
  <c r="P2472" i="1"/>
  <c r="Q2472" i="1"/>
  <c r="P2460" i="1"/>
  <c r="Q2460" i="1"/>
  <c r="P2473" i="1"/>
  <c r="Q2473" i="1"/>
  <c r="P2474" i="1"/>
  <c r="Q2474" i="1"/>
  <c r="P2461" i="1"/>
  <c r="Q2461" i="1"/>
  <c r="P2475" i="1"/>
  <c r="Q2475" i="1"/>
  <c r="P2476" i="1"/>
  <c r="Q2476" i="1"/>
  <c r="P2462" i="1"/>
  <c r="Q2462" i="1"/>
  <c r="P2463" i="1"/>
  <c r="Q2463" i="1"/>
  <c r="P2464" i="1"/>
  <c r="Q2464" i="1"/>
  <c r="P2465" i="1"/>
  <c r="Q2465" i="1"/>
  <c r="P2478" i="1"/>
  <c r="Q2478" i="1"/>
  <c r="P2466" i="1"/>
  <c r="Q2466" i="1"/>
  <c r="P2479" i="1"/>
  <c r="Q2479" i="1"/>
  <c r="P2482" i="1"/>
  <c r="Q2482" i="1"/>
  <c r="P2481" i="1"/>
  <c r="Q2481" i="1"/>
  <c r="P2483" i="1"/>
  <c r="Q2483" i="1"/>
  <c r="P2484" i="1"/>
  <c r="Q2484" i="1"/>
  <c r="P2485" i="1"/>
  <c r="Q2485" i="1"/>
  <c r="P2486" i="1"/>
  <c r="Q2486" i="1"/>
  <c r="P2487" i="1"/>
  <c r="Q2487" i="1"/>
  <c r="P2488" i="1"/>
  <c r="Q2488" i="1"/>
  <c r="P2490" i="1"/>
  <c r="Q2490" i="1"/>
  <c r="P2491" i="1"/>
  <c r="Q2491" i="1"/>
  <c r="P2489" i="1"/>
  <c r="Q2489" i="1"/>
  <c r="P2492" i="1"/>
  <c r="Q2492" i="1"/>
  <c r="P2510" i="1"/>
  <c r="Q2510" i="1"/>
  <c r="P2493" i="1"/>
  <c r="Q2493" i="1"/>
  <c r="P2494" i="1"/>
  <c r="Q2494" i="1"/>
  <c r="P2495" i="1"/>
  <c r="Q2495" i="1"/>
  <c r="P2496" i="1"/>
  <c r="Q2496" i="1"/>
  <c r="P2497" i="1"/>
  <c r="Q2497" i="1"/>
  <c r="P2498" i="1"/>
  <c r="Q2498" i="1"/>
  <c r="P2511" i="1"/>
  <c r="Q2511" i="1"/>
  <c r="P2512" i="1"/>
  <c r="Q2512" i="1"/>
  <c r="P2513" i="1"/>
  <c r="Q2513" i="1"/>
  <c r="P2499" i="1"/>
  <c r="Q2499" i="1"/>
  <c r="P2514" i="1"/>
  <c r="Q2514" i="1"/>
  <c r="P2500" i="1"/>
  <c r="Q2500" i="1"/>
  <c r="P2515" i="1"/>
  <c r="Q2515" i="1"/>
  <c r="P2501" i="1"/>
  <c r="Q2501" i="1"/>
  <c r="P2502" i="1"/>
  <c r="Q2502" i="1"/>
  <c r="P2503" i="1"/>
  <c r="Q2503" i="1"/>
  <c r="P2504" i="1"/>
  <c r="Q2504" i="1"/>
  <c r="P2505" i="1"/>
  <c r="Q2505" i="1"/>
  <c r="P2516" i="1"/>
  <c r="Q2516" i="1"/>
  <c r="P2517" i="1"/>
  <c r="Q2517" i="1"/>
  <c r="P2506" i="1"/>
  <c r="Q2506" i="1"/>
  <c r="P2507" i="1"/>
  <c r="Q2507" i="1"/>
  <c r="P2508" i="1"/>
  <c r="Q2508" i="1"/>
  <c r="P2518" i="1"/>
  <c r="Q2518" i="1"/>
  <c r="P2519" i="1"/>
  <c r="Q2519" i="1"/>
  <c r="P2509" i="1"/>
  <c r="Q2509" i="1"/>
  <c r="P2520" i="1"/>
  <c r="Q2520" i="1"/>
  <c r="P2524" i="1"/>
  <c r="Q2524" i="1"/>
  <c r="P2521" i="1"/>
  <c r="Q2521" i="1"/>
  <c r="P2530" i="1"/>
  <c r="Q2530" i="1"/>
  <c r="P2522" i="1"/>
  <c r="Q2522" i="1"/>
  <c r="P2531" i="1"/>
  <c r="Q2531" i="1"/>
  <c r="P2532" i="1"/>
  <c r="Q2532" i="1"/>
  <c r="P2525" i="1"/>
  <c r="Q2525" i="1"/>
  <c r="P2523" i="1"/>
  <c r="Q2523" i="1"/>
  <c r="P2526" i="1"/>
  <c r="Q2526" i="1"/>
  <c r="P2527" i="1"/>
  <c r="Q2527" i="1"/>
  <c r="P2528" i="1"/>
  <c r="Q2528" i="1"/>
  <c r="P2529" i="1"/>
  <c r="Q2529" i="1"/>
  <c r="P2536" i="1"/>
  <c r="Q2536" i="1"/>
  <c r="P2535" i="1"/>
  <c r="Q2535" i="1"/>
  <c r="P2533" i="1"/>
  <c r="Q2533" i="1"/>
  <c r="P2534" i="1"/>
  <c r="Q2534" i="1"/>
  <c r="P2537" i="1"/>
  <c r="Q2537" i="1"/>
  <c r="P2539" i="1"/>
  <c r="Q2539" i="1"/>
  <c r="P2538" i="1"/>
  <c r="Q2538" i="1"/>
  <c r="P2560" i="1"/>
  <c r="Q2560" i="1"/>
  <c r="P2540" i="1"/>
  <c r="Q2540" i="1"/>
  <c r="P2558" i="1"/>
  <c r="Q2558" i="1"/>
  <c r="P2541" i="1"/>
  <c r="Q2541" i="1"/>
  <c r="P2542" i="1"/>
  <c r="Q2542" i="1"/>
  <c r="P2543" i="1"/>
  <c r="Q2543" i="1"/>
  <c r="P2544" i="1"/>
  <c r="Q2544" i="1"/>
  <c r="P2545" i="1"/>
  <c r="Q2545" i="1"/>
  <c r="P2546" i="1"/>
  <c r="Q2546" i="1"/>
  <c r="P2547" i="1"/>
  <c r="Q2547" i="1"/>
  <c r="P2548" i="1"/>
  <c r="Q2548" i="1"/>
  <c r="P2559" i="1"/>
  <c r="Q2559" i="1"/>
  <c r="P2549" i="1"/>
  <c r="Q2549" i="1"/>
  <c r="P2550" i="1"/>
  <c r="Q2550" i="1"/>
  <c r="P2551" i="1"/>
  <c r="Q2551" i="1"/>
  <c r="P2552" i="1"/>
  <c r="Q2552" i="1"/>
  <c r="P2557" i="1"/>
  <c r="Q2557" i="1"/>
  <c r="P2553" i="1"/>
  <c r="Q2553" i="1"/>
  <c r="P2554" i="1"/>
  <c r="Q2554" i="1"/>
  <c r="P2555" i="1"/>
  <c r="Q2555" i="1"/>
  <c r="P2556" i="1"/>
  <c r="Q2556" i="1"/>
  <c r="P2561" i="1"/>
  <c r="Q2561" i="1"/>
  <c r="P2587" i="1"/>
  <c r="Q2587" i="1"/>
  <c r="P2588" i="1"/>
  <c r="Q2588" i="1"/>
  <c r="P2589" i="1"/>
  <c r="Q2589" i="1"/>
  <c r="P2562" i="1"/>
  <c r="Q2562" i="1"/>
  <c r="P2563" i="1"/>
  <c r="Q2563" i="1"/>
  <c r="P2590" i="1"/>
  <c r="Q2590" i="1"/>
  <c r="P2564" i="1"/>
  <c r="Q2564" i="1"/>
  <c r="P2591" i="1"/>
  <c r="Q2591" i="1"/>
  <c r="P2565" i="1"/>
  <c r="Q2565" i="1"/>
  <c r="P2566" i="1"/>
  <c r="Q2566" i="1"/>
  <c r="P2567" i="1"/>
  <c r="Q2567" i="1"/>
  <c r="P2568" i="1"/>
  <c r="Q2568" i="1"/>
  <c r="P2592" i="1"/>
  <c r="Q2592" i="1"/>
  <c r="P2569" i="1"/>
  <c r="Q2569" i="1"/>
  <c r="P2593" i="1"/>
  <c r="Q2593" i="1"/>
  <c r="P2570" i="1"/>
  <c r="Q2570" i="1"/>
  <c r="P2594" i="1"/>
  <c r="Q2594" i="1"/>
  <c r="P2571" i="1"/>
  <c r="Q2571" i="1"/>
  <c r="P2595" i="1"/>
  <c r="Q2595" i="1"/>
  <c r="P2572" i="1"/>
  <c r="Q2572" i="1"/>
  <c r="P2596" i="1"/>
  <c r="Q2596" i="1"/>
  <c r="P2573" i="1"/>
  <c r="Q2573" i="1"/>
  <c r="P2574" i="1"/>
  <c r="Q2574" i="1"/>
  <c r="P2575" i="1"/>
  <c r="Q2575" i="1"/>
  <c r="P2576" i="1"/>
  <c r="Q2576" i="1"/>
  <c r="P2597" i="1"/>
  <c r="Q2597" i="1"/>
  <c r="P2577" i="1"/>
  <c r="Q2577" i="1"/>
  <c r="P2598" i="1"/>
  <c r="Q2598" i="1"/>
  <c r="P2599" i="1"/>
  <c r="Q2599" i="1"/>
  <c r="P2578" i="1"/>
  <c r="Q2578" i="1"/>
  <c r="P2600" i="1"/>
  <c r="Q2600" i="1"/>
  <c r="P2579" i="1"/>
  <c r="Q2579" i="1"/>
  <c r="P2580" i="1"/>
  <c r="Q2580" i="1"/>
  <c r="P2601" i="1"/>
  <c r="Q2601" i="1"/>
  <c r="P2581" i="1"/>
  <c r="Q2581" i="1"/>
  <c r="P2582" i="1"/>
  <c r="Q2582" i="1"/>
  <c r="P2602" i="1"/>
  <c r="Q2602" i="1"/>
  <c r="P2612" i="1"/>
  <c r="Q2612" i="1"/>
  <c r="P2603" i="1"/>
  <c r="Q2603" i="1"/>
  <c r="P2604" i="1"/>
  <c r="Q2604" i="1"/>
  <c r="P2605" i="1"/>
  <c r="Q2605" i="1"/>
  <c r="P2583" i="1"/>
  <c r="Q2583" i="1"/>
  <c r="P2606" i="1"/>
  <c r="Q2606" i="1"/>
  <c r="P2607" i="1"/>
  <c r="Q2607" i="1"/>
  <c r="P2608" i="1"/>
  <c r="Q2608" i="1"/>
  <c r="P2609" i="1"/>
  <c r="Q2609" i="1"/>
  <c r="P2584" i="1"/>
  <c r="Q2584" i="1"/>
  <c r="P2585" i="1"/>
  <c r="Q2585" i="1"/>
  <c r="P2610" i="1"/>
  <c r="Q2610" i="1"/>
  <c r="P2586" i="1"/>
  <c r="Q2586" i="1"/>
  <c r="P2611" i="1"/>
  <c r="Q2611" i="1"/>
  <c r="P2614" i="1"/>
  <c r="Q2614" i="1"/>
  <c r="P2620" i="1"/>
  <c r="Q2620" i="1"/>
  <c r="P2613" i="1"/>
  <c r="Q2613" i="1"/>
  <c r="P2615" i="1"/>
  <c r="Q2615" i="1"/>
  <c r="P2616" i="1"/>
  <c r="Q2616" i="1"/>
  <c r="P2625" i="1"/>
  <c r="Q2625" i="1"/>
  <c r="P2621" i="1"/>
  <c r="Q2621" i="1"/>
  <c r="P2622" i="1"/>
  <c r="Q2622" i="1"/>
  <c r="P2617" i="1"/>
  <c r="Q2617" i="1"/>
  <c r="P2618" i="1"/>
  <c r="Q2618" i="1"/>
  <c r="P2619" i="1"/>
  <c r="Q2619" i="1"/>
  <c r="P2627" i="1"/>
  <c r="Q2627" i="1"/>
  <c r="P2626" i="1"/>
  <c r="Q2626" i="1"/>
  <c r="P2624" i="1"/>
  <c r="Q2624" i="1"/>
  <c r="P2623" i="1"/>
  <c r="Q2623" i="1"/>
  <c r="P2628" i="1"/>
  <c r="Q2628" i="1"/>
  <c r="P2632" i="1"/>
  <c r="Q2632" i="1"/>
  <c r="P2634" i="1"/>
  <c r="Q2634" i="1"/>
  <c r="P2633" i="1"/>
  <c r="Q2633" i="1"/>
  <c r="P2631" i="1"/>
  <c r="Q2631" i="1"/>
  <c r="P2629" i="1"/>
  <c r="Q2629" i="1"/>
  <c r="P2630" i="1"/>
  <c r="Q2630" i="1"/>
  <c r="P2636" i="1"/>
  <c r="Q2636" i="1"/>
  <c r="P2635" i="1"/>
  <c r="Q2635" i="1"/>
  <c r="P2637" i="1"/>
  <c r="Q2637" i="1"/>
  <c r="P2651" i="1"/>
  <c r="Q2651" i="1"/>
  <c r="P2638" i="1"/>
  <c r="Q2638" i="1"/>
  <c r="P2639" i="1"/>
  <c r="Q2639" i="1"/>
  <c r="P2640" i="1"/>
  <c r="Q2640" i="1"/>
  <c r="P2657" i="1"/>
  <c r="Q2657" i="1"/>
  <c r="P2641" i="1"/>
  <c r="Q2641" i="1"/>
  <c r="P2642" i="1"/>
  <c r="Q2642" i="1"/>
  <c r="P2643" i="1"/>
  <c r="Q2643" i="1"/>
  <c r="P2644" i="1"/>
  <c r="Q2644" i="1"/>
  <c r="P2654" i="1"/>
  <c r="Q2654" i="1"/>
  <c r="P2645" i="1"/>
  <c r="Q2645" i="1"/>
  <c r="P2646" i="1"/>
  <c r="Q2646" i="1"/>
  <c r="P2652" i="1"/>
  <c r="Q2652" i="1"/>
  <c r="P2653" i="1"/>
  <c r="Q2653" i="1"/>
  <c r="P2658" i="1"/>
  <c r="Q2658" i="1"/>
  <c r="P2647" i="1"/>
  <c r="Q2647" i="1"/>
  <c r="P2655" i="1"/>
  <c r="Q2655" i="1"/>
  <c r="P2659" i="1"/>
  <c r="Q2659" i="1"/>
  <c r="P2656" i="1"/>
  <c r="Q2656" i="1"/>
  <c r="P2648" i="1"/>
  <c r="Q2648" i="1"/>
  <c r="P2649" i="1"/>
  <c r="Q2649" i="1"/>
  <c r="P2650" i="1"/>
  <c r="Q2650" i="1"/>
  <c r="P2683" i="1"/>
  <c r="Q2683" i="1"/>
  <c r="P2684" i="1"/>
  <c r="Q2684" i="1"/>
  <c r="P2685" i="1"/>
  <c r="Q2685" i="1"/>
  <c r="P2686" i="1"/>
  <c r="Q2686" i="1"/>
  <c r="P2660" i="1"/>
  <c r="Q2660" i="1"/>
  <c r="P2661" i="1"/>
  <c r="Q2661" i="1"/>
  <c r="P2700" i="1"/>
  <c r="Q2700" i="1"/>
  <c r="P2662" i="1"/>
  <c r="Q2662" i="1"/>
  <c r="P2687" i="1"/>
  <c r="Q2687" i="1"/>
  <c r="P2663" i="1"/>
  <c r="Q2663" i="1"/>
  <c r="P2688" i="1"/>
  <c r="Q2688" i="1"/>
  <c r="P2689" i="1"/>
  <c r="Q2689" i="1"/>
  <c r="P2664" i="1"/>
  <c r="Q2664" i="1"/>
  <c r="P2690" i="1"/>
  <c r="Q2690" i="1"/>
  <c r="P2691" i="1"/>
  <c r="Q2691" i="1"/>
  <c r="P2692" i="1"/>
  <c r="Q2692" i="1"/>
  <c r="P2665" i="1"/>
  <c r="Q2665" i="1"/>
  <c r="P2693" i="1"/>
  <c r="Q2693" i="1"/>
  <c r="P2666" i="1"/>
  <c r="Q2666" i="1"/>
  <c r="P2701" i="1"/>
  <c r="Q2701" i="1"/>
  <c r="P2667" i="1"/>
  <c r="Q2667" i="1"/>
  <c r="P2668" i="1"/>
  <c r="Q2668" i="1"/>
  <c r="P2694" i="1"/>
  <c r="Q2694" i="1"/>
  <c r="P2669" i="1"/>
  <c r="Q2669" i="1"/>
  <c r="P2670" i="1"/>
  <c r="Q2670" i="1"/>
  <c r="P2671" i="1"/>
  <c r="Q2671" i="1"/>
  <c r="P2695" i="1"/>
  <c r="Q2695" i="1"/>
  <c r="P2672" i="1"/>
  <c r="Q2672" i="1"/>
  <c r="P2673" i="1"/>
  <c r="Q2673" i="1"/>
  <c r="P2674" i="1"/>
  <c r="Q2674" i="1"/>
  <c r="P2675" i="1"/>
  <c r="Q2675" i="1"/>
  <c r="P2676" i="1"/>
  <c r="Q2676" i="1"/>
  <c r="P2677" i="1"/>
  <c r="Q2677" i="1"/>
  <c r="P2696" i="1"/>
  <c r="Q2696" i="1"/>
  <c r="P2678" i="1"/>
  <c r="Q2678" i="1"/>
  <c r="P2679" i="1"/>
  <c r="Q2679" i="1"/>
  <c r="P2697" i="1"/>
  <c r="Q2697" i="1"/>
  <c r="P2680" i="1"/>
  <c r="Q2680" i="1"/>
  <c r="P2698" i="1"/>
  <c r="Q2698" i="1"/>
  <c r="P2699" i="1"/>
  <c r="Q2699" i="1"/>
  <c r="P2681" i="1"/>
  <c r="Q2681" i="1"/>
  <c r="P2682" i="1"/>
  <c r="Q2682" i="1"/>
  <c r="P2702" i="1"/>
  <c r="Q2702" i="1"/>
  <c r="P2714" i="1"/>
  <c r="Q2714" i="1"/>
  <c r="P2706" i="1"/>
  <c r="Q2706" i="1"/>
  <c r="P2710" i="1"/>
  <c r="Q2710" i="1"/>
  <c r="P2703" i="1"/>
  <c r="Q2703" i="1"/>
  <c r="P2711" i="1"/>
  <c r="Q2711" i="1"/>
  <c r="P2707" i="1"/>
  <c r="Q2707" i="1"/>
  <c r="P2708" i="1"/>
  <c r="Q2708" i="1"/>
  <c r="P2704" i="1"/>
  <c r="Q2704" i="1"/>
  <c r="P2705" i="1"/>
  <c r="Q2705" i="1"/>
  <c r="P2712" i="1"/>
  <c r="Q2712" i="1"/>
  <c r="P2709" i="1"/>
  <c r="Q2709" i="1"/>
  <c r="P2713" i="1"/>
  <c r="Q2713" i="1"/>
  <c r="P2716" i="1"/>
  <c r="Q2716" i="1"/>
  <c r="P2717" i="1"/>
  <c r="Q2717" i="1"/>
  <c r="P2718" i="1"/>
  <c r="Q2718" i="1"/>
  <c r="P2715" i="1"/>
  <c r="Q2715" i="1"/>
  <c r="P2719" i="1"/>
  <c r="Q2719" i="1"/>
  <c r="P2720" i="1"/>
  <c r="Q2720" i="1"/>
  <c r="P2721" i="1"/>
  <c r="Q2721" i="1"/>
  <c r="P2722" i="1"/>
  <c r="Q2722" i="1"/>
  <c r="P2723" i="1"/>
  <c r="Q2723" i="1"/>
  <c r="P2724" i="1"/>
  <c r="Q2724" i="1"/>
  <c r="P2725" i="1"/>
  <c r="Q2725" i="1"/>
  <c r="P2726" i="1"/>
  <c r="Q2726" i="1"/>
  <c r="P2744" i="1"/>
  <c r="Q2744" i="1"/>
  <c r="P2727" i="1"/>
  <c r="Q2727" i="1"/>
  <c r="P2728" i="1"/>
  <c r="Q2728" i="1"/>
  <c r="P2729" i="1"/>
  <c r="Q2729" i="1"/>
  <c r="P2730" i="1"/>
  <c r="Q2730" i="1"/>
  <c r="P2731" i="1"/>
  <c r="Q2731" i="1"/>
  <c r="P2732" i="1"/>
  <c r="Q2732" i="1"/>
  <c r="P2733" i="1"/>
  <c r="Q2733" i="1"/>
  <c r="P2734" i="1"/>
  <c r="Q2734" i="1"/>
  <c r="P2735" i="1"/>
  <c r="Q2735" i="1"/>
  <c r="P2743" i="1"/>
  <c r="Q2743" i="1"/>
  <c r="P2741" i="1"/>
  <c r="Q2741" i="1"/>
  <c r="P2736" i="1"/>
  <c r="Q2736" i="1"/>
  <c r="P2737" i="1"/>
  <c r="Q2737" i="1"/>
  <c r="P2745" i="1"/>
  <c r="Q2745" i="1"/>
  <c r="P2738" i="1"/>
  <c r="Q2738" i="1"/>
  <c r="P2739" i="1"/>
  <c r="Q2739" i="1"/>
  <c r="P2742" i="1"/>
  <c r="Q2742" i="1"/>
  <c r="P2740" i="1"/>
  <c r="Q2740" i="1"/>
  <c r="P2746" i="1"/>
  <c r="Q2746" i="1"/>
  <c r="P2747" i="1"/>
  <c r="Q2747" i="1"/>
  <c r="P2773" i="1"/>
  <c r="Q2773" i="1"/>
  <c r="P2756" i="1"/>
  <c r="Q2756" i="1"/>
  <c r="P2757" i="1"/>
  <c r="Q2757" i="1"/>
  <c r="P2758" i="1"/>
  <c r="Q2758" i="1"/>
  <c r="P2748" i="1"/>
  <c r="Q2748" i="1"/>
  <c r="P2749" i="1"/>
  <c r="Q2749" i="1"/>
  <c r="P2759" i="1"/>
  <c r="Q2759" i="1"/>
  <c r="P2769" i="1"/>
  <c r="Q2769" i="1"/>
  <c r="P2760" i="1"/>
  <c r="Q2760" i="1"/>
  <c r="P2761" i="1"/>
  <c r="Q2761" i="1"/>
  <c r="P2750" i="1"/>
  <c r="Q2750" i="1"/>
  <c r="P2751" i="1"/>
  <c r="Q2751" i="1"/>
  <c r="P2762" i="1"/>
  <c r="Q2762" i="1"/>
  <c r="P2752" i="1"/>
  <c r="Q2752" i="1"/>
  <c r="P2763" i="1"/>
  <c r="Q2763" i="1"/>
  <c r="P2770" i="1"/>
  <c r="Q2770" i="1"/>
  <c r="P2753" i="1"/>
  <c r="Q2753" i="1"/>
  <c r="P2754" i="1"/>
  <c r="Q2754" i="1"/>
  <c r="P2764" i="1"/>
  <c r="Q2764" i="1"/>
  <c r="P2765" i="1"/>
  <c r="Q2765" i="1"/>
  <c r="P2766" i="1"/>
  <c r="Q2766" i="1"/>
  <c r="P2767" i="1"/>
  <c r="Q2767" i="1"/>
  <c r="P2771" i="1"/>
  <c r="Q2771" i="1"/>
  <c r="P2772" i="1"/>
  <c r="Q2772" i="1"/>
  <c r="P2755" i="1"/>
  <c r="Q2755" i="1"/>
  <c r="P2768" i="1"/>
  <c r="Q2768" i="1"/>
  <c r="P2774" i="1"/>
  <c r="Q2774" i="1"/>
  <c r="P2783" i="1"/>
  <c r="Q2783" i="1"/>
  <c r="P2775" i="1"/>
  <c r="Q2775" i="1"/>
  <c r="P2780" i="1"/>
  <c r="Q2780" i="1"/>
  <c r="P2777" i="1"/>
  <c r="Q2777" i="1"/>
  <c r="P2781" i="1"/>
  <c r="Q2781" i="1"/>
  <c r="P2776" i="1"/>
  <c r="Q2776" i="1"/>
  <c r="P2782" i="1"/>
  <c r="Q2782" i="1"/>
  <c r="P2778" i="1"/>
  <c r="Q2778" i="1"/>
  <c r="P2779" i="1"/>
  <c r="Q2779" i="1"/>
  <c r="P2784" i="1"/>
  <c r="Q2784" i="1"/>
  <c r="P2785" i="1"/>
  <c r="Q2785" i="1"/>
  <c r="P2786" i="1"/>
  <c r="Q2786" i="1"/>
  <c r="P2787" i="1"/>
  <c r="Q2787" i="1"/>
  <c r="P2788" i="1"/>
  <c r="Q2788" i="1"/>
  <c r="P2789" i="1"/>
  <c r="Q2789" i="1"/>
  <c r="P2790" i="1"/>
  <c r="Q2790" i="1"/>
  <c r="P2791" i="1"/>
  <c r="Q2791" i="1"/>
  <c r="P2792" i="1"/>
  <c r="Q2792" i="1"/>
  <c r="P2794" i="1"/>
  <c r="Q2794" i="1"/>
  <c r="P2793" i="1"/>
  <c r="Q2793" i="1"/>
  <c r="P2804" i="1"/>
  <c r="Q2804" i="1"/>
  <c r="P2805" i="1"/>
  <c r="Q2805" i="1"/>
  <c r="P2820" i="1"/>
  <c r="Q2820" i="1"/>
  <c r="P2806" i="1"/>
  <c r="Q2806" i="1"/>
  <c r="P2807" i="1"/>
  <c r="Q2807" i="1"/>
  <c r="P2808" i="1"/>
  <c r="Q2808" i="1"/>
  <c r="P2795" i="1"/>
  <c r="Q2795" i="1"/>
  <c r="P2809" i="1"/>
  <c r="Q2809" i="1"/>
  <c r="P2810" i="1"/>
  <c r="Q2810" i="1"/>
  <c r="P2811" i="1"/>
  <c r="Q2811" i="1"/>
  <c r="P2812" i="1"/>
  <c r="Q2812" i="1"/>
  <c r="P2813" i="1"/>
  <c r="Q2813" i="1"/>
  <c r="P2814" i="1"/>
  <c r="Q2814" i="1"/>
  <c r="P2796" i="1"/>
  <c r="Q2796" i="1"/>
  <c r="P2797" i="1"/>
  <c r="Q2797" i="1"/>
  <c r="P2798" i="1"/>
  <c r="Q2798" i="1"/>
  <c r="P2815" i="1"/>
  <c r="Q2815" i="1"/>
  <c r="P2799" i="1"/>
  <c r="Q2799" i="1"/>
  <c r="P2800" i="1"/>
  <c r="Q2800" i="1"/>
  <c r="P2801" i="1"/>
  <c r="Q2801" i="1"/>
  <c r="P2816" i="1"/>
  <c r="Q2816" i="1"/>
  <c r="P2802" i="1"/>
  <c r="Q2802" i="1"/>
  <c r="P2817" i="1"/>
  <c r="Q2817" i="1"/>
  <c r="P2803" i="1"/>
  <c r="Q2803" i="1"/>
  <c r="P2818" i="1"/>
  <c r="Q2818" i="1"/>
  <c r="P2819" i="1"/>
  <c r="Q2819" i="1"/>
  <c r="P2822" i="1"/>
  <c r="Q2822" i="1"/>
  <c r="P2823" i="1"/>
  <c r="Q2823" i="1"/>
  <c r="P2824" i="1"/>
  <c r="Q2824" i="1"/>
  <c r="P2829" i="1"/>
  <c r="Q2829" i="1"/>
  <c r="P2825" i="1"/>
  <c r="Q2825" i="1"/>
  <c r="P2826" i="1"/>
  <c r="Q2826" i="1"/>
  <c r="P2827" i="1"/>
  <c r="Q2827" i="1"/>
  <c r="P2828" i="1"/>
  <c r="Q2828" i="1"/>
  <c r="P2830" i="1"/>
  <c r="Q2830" i="1"/>
  <c r="P2831" i="1"/>
  <c r="Q2831" i="1"/>
  <c r="P2821" i="1"/>
  <c r="Q2821" i="1"/>
  <c r="P2832" i="1"/>
  <c r="Q2832" i="1"/>
  <c r="P2833" i="1"/>
  <c r="Q2833" i="1"/>
  <c r="P2834" i="1"/>
  <c r="Q2834" i="1"/>
  <c r="P2835" i="1"/>
  <c r="Q2835" i="1"/>
  <c r="P2836" i="1"/>
  <c r="Q2836" i="1"/>
  <c r="P2837" i="1"/>
  <c r="Q2837" i="1"/>
  <c r="P2838" i="1"/>
  <c r="Q2838" i="1"/>
  <c r="P2839" i="1"/>
  <c r="Q2839" i="1"/>
  <c r="P2840" i="1"/>
  <c r="Q2840" i="1"/>
  <c r="P2852" i="1"/>
  <c r="Q2852" i="1"/>
  <c r="P2841" i="1"/>
  <c r="Q2841" i="1"/>
  <c r="P2849" i="1"/>
  <c r="Q2849" i="1"/>
  <c r="P2842" i="1"/>
  <c r="Q2842" i="1"/>
  <c r="P2843" i="1"/>
  <c r="Q2843" i="1"/>
  <c r="P2844" i="1"/>
  <c r="Q2844" i="1"/>
  <c r="P2848" i="1"/>
  <c r="Q2848" i="1"/>
  <c r="P2845" i="1"/>
  <c r="Q2845" i="1"/>
  <c r="P2846" i="1"/>
  <c r="Q2846" i="1"/>
  <c r="P2850" i="1"/>
  <c r="Q2850" i="1"/>
  <c r="P2854" i="1"/>
  <c r="Q2854" i="1"/>
  <c r="P2847" i="1"/>
  <c r="Q2847" i="1"/>
  <c r="P2853" i="1"/>
  <c r="Q2853" i="1"/>
  <c r="P2851" i="1"/>
  <c r="Q2851" i="1"/>
  <c r="P2870" i="1"/>
  <c r="Q2870" i="1"/>
  <c r="P2855" i="1"/>
  <c r="Q2855" i="1"/>
  <c r="P2856" i="1"/>
  <c r="Q2856" i="1"/>
  <c r="P2857" i="1"/>
  <c r="Q2857" i="1"/>
  <c r="P2858" i="1"/>
  <c r="Q2858" i="1"/>
  <c r="P2859" i="1"/>
  <c r="Q2859" i="1"/>
  <c r="P2877" i="1"/>
  <c r="Q2877" i="1"/>
  <c r="P2871" i="1"/>
  <c r="Q2871" i="1"/>
  <c r="P2872" i="1"/>
  <c r="Q2872" i="1"/>
  <c r="P2860" i="1"/>
  <c r="Q2860" i="1"/>
  <c r="P2861" i="1"/>
  <c r="Q2861" i="1"/>
  <c r="P2862" i="1"/>
  <c r="Q2862" i="1"/>
  <c r="P2863" i="1"/>
  <c r="Q2863" i="1"/>
  <c r="P2873" i="1"/>
  <c r="Q2873" i="1"/>
  <c r="P2864" i="1"/>
  <c r="Q2864" i="1"/>
  <c r="P2875" i="1"/>
  <c r="Q2875" i="1"/>
  <c r="P2876" i="1"/>
  <c r="Q2876" i="1"/>
  <c r="P2865" i="1"/>
  <c r="Q2865" i="1"/>
  <c r="P2874" i="1"/>
  <c r="Q2874" i="1"/>
  <c r="P2866" i="1"/>
  <c r="Q2866" i="1"/>
  <c r="P2867" i="1"/>
  <c r="Q2867" i="1"/>
  <c r="P2868" i="1"/>
  <c r="Q2868" i="1"/>
  <c r="P2869" i="1"/>
  <c r="Q2869" i="1"/>
  <c r="P2883" i="1"/>
  <c r="Q2883" i="1"/>
  <c r="P2878" i="1"/>
  <c r="Q2878" i="1"/>
  <c r="P2879" i="1"/>
  <c r="Q2879" i="1"/>
  <c r="P2884" i="1"/>
  <c r="Q2884" i="1"/>
  <c r="P2880" i="1"/>
  <c r="Q2880" i="1"/>
  <c r="P2881" i="1"/>
  <c r="Q2881" i="1"/>
  <c r="P2885" i="1"/>
  <c r="Q2885" i="1"/>
  <c r="P2882" i="1"/>
  <c r="Q2882" i="1"/>
  <c r="P2886" i="1"/>
  <c r="Q2886" i="1"/>
  <c r="P2887" i="1"/>
  <c r="Q2887" i="1"/>
  <c r="P2889" i="1"/>
  <c r="Q2889" i="1"/>
  <c r="P2888" i="1"/>
  <c r="Q2888" i="1"/>
  <c r="P2890" i="1"/>
  <c r="Q2890" i="1"/>
  <c r="P2896" i="1"/>
  <c r="Q2896" i="1"/>
  <c r="P2892" i="1"/>
  <c r="Q2892" i="1"/>
  <c r="P2897" i="1"/>
  <c r="Q2897" i="1"/>
  <c r="P2891" i="1"/>
  <c r="Q2891" i="1"/>
  <c r="P2895" i="1"/>
  <c r="Q2895" i="1"/>
  <c r="P2894" i="1"/>
  <c r="Q2894" i="1"/>
  <c r="P2893" i="1"/>
  <c r="Q2893" i="1"/>
  <c r="P2898" i="1"/>
  <c r="Q2898" i="1"/>
  <c r="P2899" i="1"/>
  <c r="Q2899" i="1"/>
  <c r="P2906" i="1"/>
  <c r="Q2906" i="1"/>
  <c r="P2900" i="1"/>
  <c r="Q2900" i="1"/>
  <c r="P2903" i="1"/>
  <c r="Q2903" i="1"/>
  <c r="P2901" i="1"/>
  <c r="Q2901" i="1"/>
  <c r="P2904" i="1"/>
  <c r="Q2904" i="1"/>
  <c r="P2907" i="1"/>
  <c r="Q2907" i="1"/>
  <c r="P2905" i="1"/>
  <c r="Q2905" i="1"/>
  <c r="P2902" i="1"/>
  <c r="Q2902" i="1"/>
  <c r="P2919" i="1"/>
  <c r="Q2919" i="1"/>
  <c r="P2920" i="1"/>
  <c r="Q2920" i="1"/>
  <c r="P2908" i="1"/>
  <c r="Q2908" i="1"/>
  <c r="P2930" i="1"/>
  <c r="Q2930" i="1"/>
  <c r="P2921" i="1"/>
  <c r="Q2921" i="1"/>
  <c r="P2922" i="1"/>
  <c r="Q2922" i="1"/>
  <c r="P2909" i="1"/>
  <c r="Q2909" i="1"/>
  <c r="P2910" i="1"/>
  <c r="Q2910" i="1"/>
  <c r="P2923" i="1"/>
  <c r="Q2923" i="1"/>
  <c r="P2924" i="1"/>
  <c r="Q2924" i="1"/>
  <c r="P2911" i="1"/>
  <c r="Q2911" i="1"/>
  <c r="P2912" i="1"/>
  <c r="Q2912" i="1"/>
  <c r="P2925" i="1"/>
  <c r="Q2925" i="1"/>
  <c r="P2926" i="1"/>
  <c r="Q2926" i="1"/>
  <c r="P2913" i="1"/>
  <c r="Q2913" i="1"/>
  <c r="P2929" i="1"/>
  <c r="Q2929" i="1"/>
  <c r="P2914" i="1"/>
  <c r="Q2914" i="1"/>
  <c r="P2915" i="1"/>
  <c r="Q2915" i="1"/>
  <c r="P2916" i="1"/>
  <c r="Q2916" i="1"/>
  <c r="P2917" i="1"/>
  <c r="Q2917" i="1"/>
  <c r="P2927" i="1"/>
  <c r="Q2927" i="1"/>
  <c r="P2918" i="1"/>
  <c r="Q2918" i="1"/>
  <c r="P2928" i="1"/>
  <c r="Q2928" i="1"/>
  <c r="P2932" i="1"/>
  <c r="Q2932" i="1"/>
  <c r="P2933" i="1"/>
  <c r="Q2933" i="1"/>
  <c r="P2934" i="1"/>
  <c r="Q2934" i="1"/>
  <c r="P2935" i="1"/>
  <c r="Q2935" i="1"/>
  <c r="P2936" i="1"/>
  <c r="Q2936" i="1"/>
  <c r="P2938" i="1"/>
  <c r="Q2938" i="1"/>
  <c r="P2942" i="1"/>
  <c r="Q2942" i="1"/>
  <c r="P2943" i="1"/>
  <c r="Q2943" i="1"/>
  <c r="P2939" i="1"/>
  <c r="Q2939" i="1"/>
  <c r="P2937" i="1"/>
  <c r="Q2937" i="1"/>
  <c r="P2931" i="1"/>
  <c r="Q2931" i="1"/>
  <c r="P2940" i="1"/>
  <c r="Q2940" i="1"/>
  <c r="P2941" i="1"/>
  <c r="Q2941" i="1"/>
  <c r="P2944" i="1"/>
  <c r="Q2944" i="1"/>
  <c r="P2955" i="1"/>
  <c r="Q2955" i="1"/>
  <c r="P2958" i="1"/>
  <c r="Q2958" i="1"/>
  <c r="P2949" i="1"/>
  <c r="Q2949" i="1"/>
  <c r="P2945" i="1"/>
  <c r="Q2945" i="1"/>
  <c r="P2957" i="1"/>
  <c r="Q2957" i="1"/>
  <c r="P2950" i="1"/>
  <c r="Q2950" i="1"/>
  <c r="P2952" i="1"/>
  <c r="Q2952" i="1"/>
  <c r="P2951" i="1"/>
  <c r="Q2951" i="1"/>
  <c r="P2946" i="1"/>
  <c r="Q2946" i="1"/>
  <c r="P2954" i="1"/>
  <c r="Q2954" i="1"/>
  <c r="P2956" i="1"/>
  <c r="Q2956" i="1"/>
  <c r="P2947" i="1"/>
  <c r="Q2947" i="1"/>
  <c r="P2953" i="1"/>
  <c r="Q2953" i="1"/>
  <c r="P2948" i="1"/>
  <c r="Q2948" i="1"/>
  <c r="P2968" i="1"/>
  <c r="Q2968" i="1"/>
  <c r="P2969" i="1"/>
  <c r="Q2969" i="1"/>
  <c r="P2959" i="1"/>
  <c r="Q2959" i="1"/>
  <c r="P2970" i="1"/>
  <c r="Q2970" i="1"/>
  <c r="P2960" i="1"/>
  <c r="Q2960" i="1"/>
  <c r="P2971" i="1"/>
  <c r="Q2971" i="1"/>
  <c r="P2972" i="1"/>
  <c r="Q2972" i="1"/>
  <c r="P2977" i="1"/>
  <c r="Q2977" i="1"/>
  <c r="P2973" i="1"/>
  <c r="Q2973" i="1"/>
  <c r="P2961" i="1"/>
  <c r="Q2961" i="1"/>
  <c r="P2962" i="1"/>
  <c r="Q2962" i="1"/>
  <c r="P2963" i="1"/>
  <c r="Q2963" i="1"/>
  <c r="P2964" i="1"/>
  <c r="Q2964" i="1"/>
  <c r="P2965" i="1"/>
  <c r="Q2965" i="1"/>
  <c r="P2966" i="1"/>
  <c r="Q2966" i="1"/>
  <c r="P2974" i="1"/>
  <c r="Q2974" i="1"/>
  <c r="P2976" i="1"/>
  <c r="Q2976" i="1"/>
  <c r="P2967" i="1"/>
  <c r="Q2967" i="1"/>
  <c r="P2975" i="1"/>
  <c r="Q2975" i="1"/>
  <c r="P2983" i="1"/>
  <c r="Q2983" i="1"/>
  <c r="P2984" i="1"/>
  <c r="Q2984" i="1"/>
  <c r="P2990" i="1"/>
  <c r="Q2990" i="1"/>
  <c r="P2978" i="1"/>
  <c r="Q2978" i="1"/>
  <c r="P2988" i="1"/>
  <c r="Q2988" i="1"/>
  <c r="P2981" i="1"/>
  <c r="Q2981" i="1"/>
  <c r="P2982" i="1"/>
  <c r="Q2982" i="1"/>
  <c r="P2985" i="1"/>
  <c r="Q2985" i="1"/>
  <c r="P2979" i="1"/>
  <c r="Q2979" i="1"/>
  <c r="P2980" i="1"/>
  <c r="Q2980" i="1"/>
  <c r="P2989" i="1"/>
  <c r="Q2989" i="1"/>
  <c r="P2986" i="1"/>
  <c r="Q2986" i="1"/>
  <c r="P2987" i="1"/>
  <c r="Q2987" i="1"/>
  <c r="P2993" i="1"/>
  <c r="Q2993" i="1"/>
  <c r="P2992" i="1"/>
  <c r="Q2992" i="1"/>
  <c r="P2991" i="1"/>
  <c r="Q2991" i="1"/>
  <c r="P2994" i="1"/>
  <c r="Q2994" i="1"/>
  <c r="P2995" i="1"/>
  <c r="Q2995" i="1"/>
  <c r="P2996" i="1"/>
  <c r="Q2996" i="1"/>
  <c r="P2997" i="1"/>
  <c r="Q2997" i="1"/>
  <c r="P2998" i="1"/>
  <c r="Q2998" i="1"/>
  <c r="P3002" i="1"/>
  <c r="Q3002" i="1"/>
  <c r="P3001" i="1"/>
  <c r="Q3001" i="1"/>
  <c r="P2999" i="1"/>
  <c r="Q2999" i="1"/>
  <c r="P3003" i="1"/>
  <c r="Q3003" i="1"/>
  <c r="P3000" i="1"/>
  <c r="Q3000" i="1"/>
  <c r="P3004" i="1"/>
  <c r="Q3004" i="1"/>
  <c r="P3005" i="1"/>
  <c r="Q3005" i="1"/>
  <c r="P3011" i="1"/>
  <c r="Q3011" i="1"/>
  <c r="P3012" i="1"/>
  <c r="Q3012" i="1"/>
  <c r="P3006" i="1"/>
  <c r="Q3006" i="1"/>
  <c r="P3013" i="1"/>
  <c r="Q3013" i="1"/>
  <c r="P3014" i="1"/>
  <c r="Q3014" i="1"/>
  <c r="P3015" i="1"/>
  <c r="Q3015" i="1"/>
  <c r="P3007" i="1"/>
  <c r="Q3007" i="1"/>
  <c r="P3016" i="1"/>
  <c r="Q3016" i="1"/>
  <c r="P3008" i="1"/>
  <c r="Q3008" i="1"/>
  <c r="P3019" i="1"/>
  <c r="Q3019" i="1"/>
  <c r="P3009" i="1"/>
  <c r="Q3009" i="1"/>
  <c r="P3017" i="1"/>
  <c r="Q3017" i="1"/>
  <c r="P3010" i="1"/>
  <c r="Q3010" i="1"/>
  <c r="P3018" i="1"/>
  <c r="Q3018" i="1"/>
  <c r="P3021" i="1"/>
  <c r="Q3021" i="1"/>
  <c r="P3020" i="1"/>
  <c r="Q3020" i="1"/>
  <c r="P3023" i="1"/>
  <c r="Q3023" i="1"/>
  <c r="P3024" i="1"/>
  <c r="Q3024" i="1"/>
  <c r="P3022" i="1"/>
  <c r="Q3022" i="1"/>
  <c r="P3025" i="1"/>
  <c r="Q3025" i="1"/>
  <c r="P3026" i="1"/>
  <c r="Q3026" i="1"/>
  <c r="P3027" i="1"/>
  <c r="Q3027" i="1"/>
  <c r="P3028" i="1"/>
  <c r="Q3028" i="1"/>
  <c r="P3034" i="1"/>
  <c r="Q3034" i="1"/>
  <c r="P3033" i="1"/>
  <c r="Q3033" i="1"/>
  <c r="P3032" i="1"/>
  <c r="Q3032" i="1"/>
  <c r="P3029" i="1"/>
  <c r="Q3029" i="1"/>
  <c r="P3030" i="1"/>
  <c r="Q3030" i="1"/>
  <c r="P3031" i="1"/>
  <c r="Q3031" i="1"/>
  <c r="P3036" i="1"/>
  <c r="Q3036" i="1"/>
  <c r="P3037" i="1"/>
  <c r="Q3037" i="1"/>
  <c r="P3035" i="1"/>
  <c r="Q3035" i="1"/>
  <c r="P3038" i="1"/>
  <c r="Q3038" i="1"/>
  <c r="P3039" i="1"/>
  <c r="Q3039" i="1"/>
  <c r="P3040" i="1"/>
  <c r="Q3040" i="1"/>
  <c r="P3041" i="1"/>
  <c r="Q3041" i="1"/>
  <c r="P3045" i="1"/>
  <c r="Q3045" i="1"/>
  <c r="P3044" i="1"/>
  <c r="Q3044" i="1"/>
  <c r="P3042" i="1"/>
  <c r="Q3042" i="1"/>
  <c r="P3043" i="1"/>
  <c r="Q3043" i="1"/>
  <c r="P3046" i="1"/>
  <c r="Q3046" i="1"/>
  <c r="P3047" i="1"/>
  <c r="Q3047" i="1"/>
  <c r="P3048" i="1"/>
  <c r="Q3048" i="1"/>
  <c r="P3050" i="1"/>
  <c r="Q3050" i="1"/>
  <c r="P3049" i="1"/>
  <c r="Q3049" i="1"/>
  <c r="P3052" i="1"/>
  <c r="Q3052" i="1"/>
  <c r="P3051" i="1"/>
  <c r="Q3051" i="1"/>
  <c r="P3056" i="1"/>
  <c r="Q3056" i="1"/>
  <c r="P3053" i="1"/>
  <c r="Q3053" i="1"/>
  <c r="P3055" i="1"/>
  <c r="Q3055" i="1"/>
  <c r="P3057" i="1"/>
  <c r="Q3057" i="1"/>
  <c r="P3054" i="1"/>
  <c r="Q3054" i="1"/>
  <c r="P3058" i="1"/>
  <c r="Q3058" i="1"/>
  <c r="Q3059" i="1"/>
  <c r="Q2" i="14"/>
  <c r="R2" i="14"/>
  <c r="Q3" i="14"/>
  <c r="R3" i="14"/>
  <c r="Q4" i="14"/>
  <c r="R4" i="14"/>
  <c r="Q5" i="14"/>
  <c r="R5" i="14"/>
  <c r="Q6" i="14"/>
  <c r="R6" i="14"/>
  <c r="Q7" i="14"/>
  <c r="R7" i="14"/>
  <c r="Q8" i="14"/>
  <c r="R8" i="14"/>
  <c r="Q9" i="14"/>
  <c r="R9" i="14"/>
  <c r="Q10" i="14"/>
  <c r="R10" i="14"/>
  <c r="Q11" i="14"/>
  <c r="R11" i="14"/>
  <c r="Q12" i="14"/>
  <c r="R12" i="14"/>
  <c r="Q13" i="14"/>
  <c r="R13" i="14"/>
  <c r="Q14" i="14"/>
  <c r="R14" i="14"/>
  <c r="Q15" i="14"/>
  <c r="R15" i="14"/>
  <c r="Q16" i="14"/>
  <c r="R16" i="14"/>
  <c r="Q17" i="14"/>
  <c r="R17" i="14"/>
  <c r="Q18" i="14"/>
  <c r="R18" i="14"/>
  <c r="Q19" i="14"/>
  <c r="R19" i="14"/>
  <c r="Q20" i="14"/>
  <c r="R20" i="14"/>
  <c r="Q21" i="14"/>
  <c r="R21" i="14"/>
  <c r="Q22" i="14"/>
  <c r="R22" i="14"/>
  <c r="Q23" i="14"/>
  <c r="R23" i="14"/>
  <c r="Q24" i="14"/>
  <c r="R24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34" i="14"/>
  <c r="R34" i="14"/>
  <c r="Q35" i="14"/>
  <c r="R35" i="14"/>
  <c r="Q36" i="14"/>
  <c r="R36" i="14"/>
  <c r="Q37" i="14"/>
  <c r="R37" i="14"/>
  <c r="Q38" i="14"/>
  <c r="R38" i="14"/>
  <c r="Q39" i="14"/>
  <c r="R39" i="14"/>
  <c r="Q40" i="14"/>
  <c r="R40" i="14"/>
  <c r="Q41" i="14"/>
  <c r="R41" i="14"/>
  <c r="Q42" i="14"/>
  <c r="R42" i="14"/>
  <c r="Q43" i="14"/>
  <c r="R43" i="14"/>
  <c r="Q44" i="14"/>
  <c r="R44" i="14"/>
  <c r="Q45" i="14"/>
  <c r="R45" i="14"/>
  <c r="Q46" i="14"/>
  <c r="R46" i="14"/>
  <c r="Q47" i="14"/>
  <c r="R47" i="14"/>
  <c r="Q48" i="14"/>
  <c r="R48" i="14"/>
  <c r="Q49" i="14"/>
  <c r="R49" i="14"/>
  <c r="Q50" i="14"/>
  <c r="R50" i="14"/>
  <c r="Q51" i="14"/>
  <c r="R51" i="14"/>
  <c r="Q52" i="14"/>
  <c r="R52" i="14"/>
  <c r="Q53" i="14"/>
  <c r="R53" i="14"/>
  <c r="Q54" i="14"/>
  <c r="R54" i="14"/>
  <c r="Q55" i="14"/>
  <c r="R55" i="14"/>
  <c r="R57" i="14"/>
  <c r="Q2" i="13"/>
  <c r="R2" i="13"/>
  <c r="Q3" i="13"/>
  <c r="R3" i="13"/>
  <c r="Q4" i="13"/>
  <c r="R4" i="13"/>
  <c r="Q5" i="13"/>
  <c r="R5" i="13"/>
  <c r="Q6" i="13"/>
  <c r="R6" i="13"/>
  <c r="Q7" i="13"/>
  <c r="R7" i="13"/>
  <c r="Q8" i="13"/>
  <c r="R8" i="13"/>
  <c r="Q9" i="13"/>
  <c r="R9" i="13"/>
  <c r="Q10" i="13"/>
  <c r="R10" i="13"/>
  <c r="Q11" i="13"/>
  <c r="R11" i="13"/>
  <c r="Q12" i="13"/>
  <c r="R12" i="13"/>
  <c r="Q13" i="13"/>
  <c r="R13" i="13"/>
  <c r="Q14" i="13"/>
  <c r="R14" i="13"/>
  <c r="Q15" i="13"/>
  <c r="R15" i="13"/>
  <c r="Q16" i="13"/>
  <c r="R16" i="13"/>
  <c r="Q17" i="13"/>
  <c r="R17" i="13"/>
  <c r="Q18" i="13"/>
  <c r="R18" i="13"/>
  <c r="Q19" i="13"/>
  <c r="R19" i="13"/>
  <c r="Q20" i="13"/>
  <c r="R20" i="13"/>
  <c r="Q21" i="13"/>
  <c r="R21" i="13"/>
  <c r="Q22" i="13"/>
  <c r="R22" i="13"/>
  <c r="Q23" i="13"/>
  <c r="R23" i="13"/>
  <c r="Q24" i="13"/>
  <c r="R24" i="13"/>
  <c r="Q25" i="13"/>
  <c r="R25" i="13"/>
  <c r="Q26" i="13"/>
  <c r="R26" i="13"/>
  <c r="Q27" i="13"/>
  <c r="R27" i="13"/>
  <c r="Q28" i="13"/>
  <c r="R28" i="13"/>
  <c r="Q29" i="13"/>
  <c r="R29" i="13"/>
  <c r="Q30" i="13"/>
  <c r="R30" i="13"/>
  <c r="Q31" i="13"/>
  <c r="R31" i="13"/>
  <c r="Q32" i="13"/>
  <c r="R32" i="13"/>
  <c r="Q33" i="13"/>
  <c r="R33" i="13"/>
  <c r="Q34" i="13"/>
  <c r="R34" i="13"/>
  <c r="Q35" i="13"/>
  <c r="R35" i="13"/>
  <c r="Q36" i="13"/>
  <c r="R36" i="13"/>
  <c r="Q37" i="13"/>
  <c r="R37" i="13"/>
  <c r="Q38" i="13"/>
  <c r="R38" i="13"/>
  <c r="Q39" i="13"/>
  <c r="R39" i="13"/>
  <c r="Q40" i="13"/>
  <c r="R40" i="13"/>
  <c r="Q41" i="13"/>
  <c r="R41" i="13"/>
  <c r="Q42" i="13"/>
  <c r="R42" i="13"/>
  <c r="Q43" i="13"/>
  <c r="R43" i="13"/>
  <c r="Q44" i="13"/>
  <c r="R44" i="13"/>
  <c r="Q45" i="13"/>
  <c r="R45" i="13"/>
  <c r="Q46" i="13"/>
  <c r="R46" i="13"/>
  <c r="Q47" i="13"/>
  <c r="R47" i="13"/>
  <c r="Q48" i="13"/>
  <c r="R48" i="13"/>
  <c r="Q49" i="13"/>
  <c r="R49" i="13"/>
  <c r="Q50" i="13"/>
  <c r="R50" i="13"/>
  <c r="Q51" i="13"/>
  <c r="R51" i="13"/>
  <c r="Q52" i="13"/>
  <c r="R52" i="13"/>
  <c r="Q53" i="13"/>
  <c r="R53" i="13"/>
  <c r="Q54" i="13"/>
  <c r="R54" i="13"/>
  <c r="Q55" i="13"/>
  <c r="R55" i="13"/>
  <c r="Q56" i="13"/>
  <c r="R56" i="13"/>
  <c r="Q57" i="13"/>
  <c r="R57" i="13"/>
  <c r="Q58" i="13"/>
  <c r="R58" i="13"/>
  <c r="Q59" i="13"/>
  <c r="R59" i="13"/>
  <c r="Q60" i="13"/>
  <c r="R60" i="13"/>
  <c r="Q61" i="13"/>
  <c r="R61" i="13"/>
  <c r="Q62" i="13"/>
  <c r="R62" i="13"/>
  <c r="Q63" i="13"/>
  <c r="R63" i="13"/>
  <c r="Q64" i="13"/>
  <c r="R64" i="13"/>
  <c r="Q65" i="13"/>
  <c r="R65" i="13"/>
  <c r="Q66" i="13"/>
  <c r="R66" i="13"/>
  <c r="Q67" i="13"/>
  <c r="R67" i="13"/>
  <c r="Q68" i="13"/>
  <c r="R68" i="13"/>
  <c r="Q69" i="13"/>
  <c r="R69" i="13"/>
  <c r="Q70" i="13"/>
  <c r="R70" i="13"/>
  <c r="Q71" i="13"/>
  <c r="R71" i="13"/>
  <c r="Q72" i="13"/>
  <c r="R72" i="13"/>
  <c r="Q73" i="13"/>
  <c r="R73" i="13"/>
  <c r="Q74" i="13"/>
  <c r="R74" i="13"/>
  <c r="Q75" i="13"/>
  <c r="R75" i="13"/>
  <c r="Q76" i="13"/>
  <c r="R76" i="13"/>
  <c r="Q77" i="13"/>
  <c r="R77" i="13"/>
  <c r="Q78" i="13"/>
  <c r="R78" i="13"/>
  <c r="Q79" i="13"/>
  <c r="R79" i="13"/>
  <c r="Q80" i="13"/>
  <c r="R80" i="13"/>
  <c r="Q81" i="13"/>
  <c r="R81" i="13"/>
  <c r="Q82" i="13"/>
  <c r="R82" i="13"/>
  <c r="Q83" i="13"/>
  <c r="R83" i="13"/>
  <c r="Q84" i="13"/>
  <c r="R84" i="13"/>
  <c r="Q85" i="13"/>
  <c r="R85" i="13"/>
  <c r="Q86" i="13"/>
  <c r="R86" i="13"/>
  <c r="Q87" i="13"/>
  <c r="R87" i="13"/>
  <c r="Q88" i="13"/>
  <c r="R88" i="13"/>
  <c r="Q89" i="13"/>
  <c r="R89" i="13"/>
  <c r="Q90" i="13"/>
  <c r="R90" i="13"/>
  <c r="Q91" i="13"/>
  <c r="R91" i="13"/>
  <c r="Q92" i="13"/>
  <c r="R92" i="13"/>
  <c r="Q93" i="13"/>
  <c r="R93" i="13"/>
  <c r="Q94" i="13"/>
  <c r="R94" i="13"/>
  <c r="Q95" i="13"/>
  <c r="R95" i="13"/>
  <c r="Q96" i="13"/>
  <c r="R96" i="13"/>
  <c r="Q97" i="13"/>
  <c r="R97" i="13"/>
  <c r="Q98" i="13"/>
  <c r="R98" i="13"/>
  <c r="Q99" i="13"/>
  <c r="R99" i="13"/>
  <c r="Q100" i="13"/>
  <c r="R100" i="13"/>
  <c r="Q101" i="13"/>
  <c r="R101" i="13"/>
  <c r="Q102" i="13"/>
  <c r="R102" i="13"/>
  <c r="Q103" i="13"/>
  <c r="R103" i="13"/>
  <c r="Q104" i="13"/>
  <c r="R104" i="13"/>
  <c r="Q105" i="13"/>
  <c r="R105" i="13"/>
  <c r="Q106" i="13"/>
  <c r="R106" i="13"/>
  <c r="Q107" i="13"/>
  <c r="R107" i="13"/>
  <c r="Q108" i="13"/>
  <c r="R108" i="13"/>
  <c r="Q109" i="13"/>
  <c r="R109" i="13"/>
  <c r="Q110" i="13"/>
  <c r="R110" i="13"/>
  <c r="Q111" i="13"/>
  <c r="R111" i="13"/>
  <c r="Q112" i="13"/>
  <c r="R112" i="13"/>
  <c r="Q113" i="13"/>
  <c r="R113" i="13"/>
  <c r="Q114" i="13"/>
  <c r="R114" i="13"/>
  <c r="Q115" i="13"/>
  <c r="R115" i="13"/>
  <c r="Q116" i="13"/>
  <c r="R116" i="13"/>
  <c r="Q117" i="13"/>
  <c r="R117" i="13"/>
  <c r="Q118" i="13"/>
  <c r="R118" i="13"/>
  <c r="Q119" i="13"/>
  <c r="R119" i="13"/>
  <c r="Q120" i="13"/>
  <c r="R120" i="13"/>
  <c r="Q121" i="13"/>
  <c r="R121" i="13"/>
  <c r="Q122" i="13"/>
  <c r="R122" i="13"/>
  <c r="Q123" i="13"/>
  <c r="R123" i="13"/>
  <c r="Q124" i="13"/>
  <c r="R124" i="13"/>
  <c r="Q125" i="13"/>
  <c r="R125" i="13"/>
  <c r="Q126" i="13"/>
  <c r="R126" i="13"/>
  <c r="Q127" i="13"/>
  <c r="R127" i="13"/>
  <c r="Q128" i="13"/>
  <c r="R128" i="13"/>
  <c r="Q129" i="13"/>
  <c r="R129" i="13"/>
  <c r="Q130" i="13"/>
  <c r="R130" i="13"/>
  <c r="Q131" i="13"/>
  <c r="R131" i="13"/>
  <c r="Q132" i="13"/>
  <c r="R132" i="13"/>
  <c r="Q133" i="13"/>
  <c r="R133" i="13"/>
  <c r="Q134" i="13"/>
  <c r="R134" i="13"/>
  <c r="Q135" i="13"/>
  <c r="R135" i="13"/>
  <c r="Q136" i="13"/>
  <c r="R136" i="13"/>
  <c r="Q137" i="13"/>
  <c r="R137" i="13"/>
  <c r="Q138" i="13"/>
  <c r="R138" i="13"/>
  <c r="Q139" i="13"/>
  <c r="R139" i="13"/>
  <c r="Q140" i="13"/>
  <c r="R140" i="13"/>
  <c r="Q141" i="13"/>
  <c r="R141" i="13"/>
  <c r="Q142" i="13"/>
  <c r="R142" i="13"/>
  <c r="Q143" i="13"/>
  <c r="R143" i="13"/>
  <c r="Q144" i="13"/>
  <c r="R144" i="13"/>
  <c r="Q145" i="13"/>
  <c r="R145" i="13"/>
  <c r="Q146" i="13"/>
  <c r="R146" i="13"/>
  <c r="Q147" i="13"/>
  <c r="R147" i="13"/>
  <c r="Q148" i="13"/>
  <c r="R148" i="13"/>
  <c r="Q149" i="13"/>
  <c r="R149" i="13"/>
  <c r="Q150" i="13"/>
  <c r="R150" i="13"/>
  <c r="Q151" i="13"/>
  <c r="R151" i="13"/>
  <c r="Q152" i="13"/>
  <c r="R152" i="13"/>
  <c r="Q153" i="13"/>
  <c r="R153" i="13"/>
  <c r="Q154" i="13"/>
  <c r="R154" i="13"/>
  <c r="Q155" i="13"/>
  <c r="R155" i="13"/>
  <c r="Q156" i="13"/>
  <c r="R156" i="13"/>
  <c r="Q157" i="13"/>
  <c r="R157" i="13"/>
  <c r="Q158" i="13"/>
  <c r="R158" i="13"/>
  <c r="Q159" i="13"/>
  <c r="R159" i="13"/>
  <c r="Q160" i="13"/>
  <c r="R160" i="13"/>
  <c r="Q161" i="13"/>
  <c r="R161" i="13"/>
  <c r="Q162" i="13"/>
  <c r="R162" i="13"/>
  <c r="Q163" i="13"/>
  <c r="R163" i="13"/>
  <c r="Q164" i="13"/>
  <c r="R164" i="13"/>
  <c r="Q165" i="13"/>
  <c r="R165" i="13"/>
  <c r="Q166" i="13"/>
  <c r="R166" i="13"/>
  <c r="Q167" i="13"/>
  <c r="R167" i="13"/>
  <c r="Q168" i="13"/>
  <c r="R168" i="13"/>
  <c r="Q169" i="13"/>
  <c r="R169" i="13"/>
  <c r="Q170" i="13"/>
  <c r="R170" i="13"/>
  <c r="Q171" i="13"/>
  <c r="R171" i="13"/>
  <c r="Q172" i="13"/>
  <c r="R172" i="13"/>
  <c r="Q173" i="13"/>
  <c r="R173" i="13"/>
  <c r="Q174" i="13"/>
  <c r="R174" i="13"/>
  <c r="Q175" i="13"/>
  <c r="R175" i="13"/>
  <c r="Q176" i="13"/>
  <c r="R176" i="13"/>
  <c r="Q177" i="13"/>
  <c r="R177" i="13"/>
  <c r="Q178" i="13"/>
  <c r="R178" i="13"/>
  <c r="Q179" i="13"/>
  <c r="R179" i="13"/>
  <c r="Q180" i="13"/>
  <c r="R180" i="13"/>
  <c r="Q181" i="13"/>
  <c r="R181" i="13"/>
  <c r="Q182" i="13"/>
  <c r="R182" i="13"/>
  <c r="Q183" i="13"/>
  <c r="R183" i="13"/>
  <c r="Q184" i="13"/>
  <c r="R184" i="13"/>
  <c r="Q185" i="13"/>
  <c r="R185" i="13"/>
  <c r="Q186" i="13"/>
  <c r="R186" i="13"/>
  <c r="Q187" i="13"/>
  <c r="R187" i="13"/>
  <c r="Q188" i="13"/>
  <c r="R188" i="13"/>
  <c r="Q189" i="13"/>
  <c r="R189" i="13"/>
  <c r="Q190" i="13"/>
  <c r="R190" i="13"/>
  <c r="Q191" i="13"/>
  <c r="R191" i="13"/>
  <c r="Q192" i="13"/>
  <c r="R192" i="13"/>
  <c r="Q193" i="13"/>
  <c r="R193" i="13"/>
  <c r="Q194" i="13"/>
  <c r="R194" i="13"/>
  <c r="Q195" i="13"/>
  <c r="R195" i="13"/>
  <c r="Q196" i="13"/>
  <c r="R196" i="13"/>
  <c r="Q197" i="13"/>
  <c r="R197" i="13"/>
  <c r="Q198" i="13"/>
  <c r="R198" i="13"/>
  <c r="Q199" i="13"/>
  <c r="R199" i="13"/>
  <c r="Q200" i="13"/>
  <c r="R200" i="13"/>
  <c r="Q201" i="13"/>
  <c r="R201" i="13"/>
  <c r="Q202" i="13"/>
  <c r="R202" i="13"/>
  <c r="Q203" i="13"/>
  <c r="R203" i="13"/>
  <c r="Q204" i="13"/>
  <c r="R204" i="13"/>
  <c r="Q205" i="13"/>
  <c r="R205" i="13"/>
  <c r="Q206" i="13"/>
  <c r="R206" i="13"/>
  <c r="Q207" i="13"/>
  <c r="R207" i="13"/>
  <c r="Q208" i="13"/>
  <c r="R208" i="13"/>
  <c r="Q209" i="13"/>
  <c r="R209" i="13"/>
  <c r="Q210" i="13"/>
  <c r="R210" i="13"/>
  <c r="Q211" i="13"/>
  <c r="R211" i="13"/>
  <c r="Q212" i="13"/>
  <c r="R212" i="13"/>
  <c r="Q213" i="13"/>
  <c r="R213" i="13"/>
  <c r="Q214" i="13"/>
  <c r="R214" i="13"/>
  <c r="Q215" i="13"/>
  <c r="R215" i="13"/>
  <c r="Q216" i="13"/>
  <c r="R216" i="13"/>
  <c r="Q217" i="13"/>
  <c r="R217" i="13"/>
  <c r="Q218" i="13"/>
  <c r="R218" i="13"/>
  <c r="Q219" i="13"/>
  <c r="R219" i="13"/>
  <c r="Q220" i="13"/>
  <c r="R220" i="13"/>
  <c r="Q221" i="13"/>
  <c r="R221" i="13"/>
  <c r="Q222" i="13"/>
  <c r="R222" i="13"/>
  <c r="Q223" i="13"/>
  <c r="R223" i="13"/>
  <c r="Q224" i="13"/>
  <c r="R224" i="13"/>
  <c r="Q225" i="13"/>
  <c r="R225" i="13"/>
  <c r="Q226" i="13"/>
  <c r="R226" i="13"/>
  <c r="Q227" i="13"/>
  <c r="R227" i="13"/>
  <c r="Q228" i="13"/>
  <c r="R228" i="13"/>
  <c r="Q229" i="13"/>
  <c r="R229" i="13"/>
  <c r="Q230" i="13"/>
  <c r="R230" i="13"/>
  <c r="Q231" i="13"/>
  <c r="R231" i="13"/>
  <c r="Q232" i="13"/>
  <c r="R232" i="13"/>
  <c r="Q233" i="13"/>
  <c r="R233" i="13"/>
  <c r="Q234" i="13"/>
  <c r="R234" i="13"/>
  <c r="Q235" i="13"/>
  <c r="R235" i="13"/>
  <c r="Q236" i="13"/>
  <c r="R236" i="13"/>
  <c r="Q237" i="13"/>
  <c r="R237" i="13"/>
  <c r="Q238" i="13"/>
  <c r="R238" i="13"/>
  <c r="Q239" i="13"/>
  <c r="R239" i="13"/>
  <c r="Q240" i="13"/>
  <c r="R240" i="13"/>
  <c r="Q241" i="13"/>
  <c r="R241" i="13"/>
  <c r="Q242" i="13"/>
  <c r="R242" i="13"/>
  <c r="Q243" i="13"/>
  <c r="R243" i="13"/>
  <c r="Q244" i="13"/>
  <c r="R244" i="13"/>
  <c r="Q245" i="13"/>
  <c r="R245" i="13"/>
  <c r="Q246" i="13"/>
  <c r="R246" i="13"/>
  <c r="Q247" i="13"/>
  <c r="R247" i="13"/>
  <c r="Q248" i="13"/>
  <c r="R248" i="13"/>
  <c r="Q249" i="13"/>
  <c r="R249" i="13"/>
  <c r="Q250" i="13"/>
  <c r="R250" i="13"/>
  <c r="Q251" i="13"/>
  <c r="R251" i="13"/>
  <c r="Q252" i="13"/>
  <c r="R252" i="13"/>
  <c r="Q253" i="13"/>
  <c r="R253" i="13"/>
  <c r="Q254" i="13"/>
  <c r="R254" i="13"/>
  <c r="Q255" i="13"/>
  <c r="R255" i="13"/>
  <c r="Q256" i="13"/>
  <c r="R256" i="13"/>
  <c r="Q257" i="13"/>
  <c r="R257" i="13"/>
  <c r="Q258" i="13"/>
  <c r="R258" i="13"/>
  <c r="Q259" i="13"/>
  <c r="R259" i="13"/>
  <c r="Q260" i="13"/>
  <c r="R260" i="13"/>
  <c r="Q261" i="13"/>
  <c r="R261" i="13"/>
  <c r="Q262" i="13"/>
  <c r="R262" i="13"/>
  <c r="Q263" i="13"/>
  <c r="R263" i="13"/>
  <c r="Q264" i="13"/>
  <c r="R264" i="13"/>
  <c r="Q265" i="13"/>
  <c r="R265" i="13"/>
  <c r="Q266" i="13"/>
  <c r="R266" i="13"/>
  <c r="Q267" i="13"/>
  <c r="R267" i="13"/>
  <c r="Q268" i="13"/>
  <c r="R268" i="13"/>
  <c r="Q269" i="13"/>
  <c r="R269" i="13"/>
  <c r="Q270" i="13"/>
  <c r="R270" i="13"/>
  <c r="Q271" i="13"/>
  <c r="R271" i="13"/>
  <c r="Q272" i="13"/>
  <c r="R272" i="13"/>
  <c r="Q273" i="13"/>
  <c r="R273" i="13"/>
  <c r="Q274" i="13"/>
  <c r="R274" i="13"/>
  <c r="Q275" i="13"/>
  <c r="R275" i="13"/>
  <c r="Q276" i="13"/>
  <c r="R276" i="13"/>
  <c r="Q277" i="13"/>
  <c r="R277" i="13"/>
  <c r="Q278" i="13"/>
  <c r="R278" i="13"/>
  <c r="Q279" i="13"/>
  <c r="R279" i="13"/>
  <c r="Q280" i="13"/>
  <c r="R280" i="13"/>
  <c r="Q281" i="13"/>
  <c r="R281" i="13"/>
  <c r="Q282" i="13"/>
  <c r="R282" i="13"/>
  <c r="Q283" i="13"/>
  <c r="R283" i="13"/>
  <c r="Q284" i="13"/>
  <c r="R284" i="13"/>
  <c r="Q285" i="13"/>
  <c r="R285" i="13"/>
  <c r="Q286" i="13"/>
  <c r="R286" i="13"/>
  <c r="Q287" i="13"/>
  <c r="R287" i="13"/>
  <c r="Q288" i="13"/>
  <c r="R288" i="13"/>
  <c r="Q289" i="13"/>
  <c r="R289" i="13"/>
  <c r="Q290" i="13"/>
  <c r="R290" i="13"/>
  <c r="Q291" i="13"/>
  <c r="R291" i="13"/>
  <c r="Q292" i="13"/>
  <c r="R292" i="13"/>
  <c r="Q293" i="13"/>
  <c r="R293" i="13"/>
  <c r="Q294" i="13"/>
  <c r="R294" i="13"/>
  <c r="Q295" i="13"/>
  <c r="R295" i="13"/>
  <c r="Q296" i="13"/>
  <c r="R296" i="13"/>
  <c r="Q297" i="13"/>
  <c r="R297" i="13"/>
  <c r="Q298" i="13"/>
  <c r="R298" i="13"/>
  <c r="Q299" i="13"/>
  <c r="R299" i="13"/>
  <c r="Q300" i="13"/>
  <c r="R300" i="13"/>
  <c r="Q301" i="13"/>
  <c r="R301" i="13"/>
  <c r="Q302" i="13"/>
  <c r="R302" i="13"/>
  <c r="Q303" i="13"/>
  <c r="R303" i="13"/>
  <c r="Q304" i="13"/>
  <c r="R304" i="13"/>
  <c r="Q305" i="13"/>
  <c r="R305" i="13"/>
  <c r="Q306" i="13"/>
  <c r="R306" i="13"/>
  <c r="Q307" i="13"/>
  <c r="R307" i="13"/>
  <c r="Q308" i="13"/>
  <c r="R308" i="13"/>
  <c r="Q309" i="13"/>
  <c r="R309" i="13"/>
  <c r="Q310" i="13"/>
  <c r="R310" i="13"/>
  <c r="Q311" i="13"/>
  <c r="R311" i="13"/>
  <c r="Q312" i="13"/>
  <c r="R312" i="13"/>
  <c r="Q313" i="13"/>
  <c r="R313" i="13"/>
  <c r="Q314" i="13"/>
  <c r="R314" i="13"/>
  <c r="Q315" i="13"/>
  <c r="R315" i="13"/>
  <c r="Q316" i="13"/>
  <c r="R316" i="13"/>
  <c r="Q317" i="13"/>
  <c r="R317" i="13"/>
  <c r="Q318" i="13"/>
  <c r="R318" i="13"/>
  <c r="Q319" i="13"/>
  <c r="R319" i="13"/>
  <c r="Q320" i="13"/>
  <c r="R320" i="13"/>
  <c r="Q321" i="13"/>
  <c r="R321" i="13"/>
  <c r="Q322" i="13"/>
  <c r="R322" i="13"/>
  <c r="Q323" i="13"/>
  <c r="R323" i="13"/>
  <c r="Q324" i="13"/>
  <c r="R324" i="13"/>
  <c r="Q325" i="13"/>
  <c r="R325" i="13"/>
  <c r="Q326" i="13"/>
  <c r="R326" i="13"/>
  <c r="Q327" i="13"/>
  <c r="R327" i="13"/>
  <c r="Q328" i="13"/>
  <c r="R328" i="13"/>
  <c r="Q329" i="13"/>
  <c r="R329" i="13"/>
  <c r="Q330" i="13"/>
  <c r="R330" i="13"/>
  <c r="Q331" i="13"/>
  <c r="R331" i="13"/>
  <c r="Q332" i="13"/>
  <c r="R332" i="13"/>
  <c r="Q333" i="13"/>
  <c r="R333" i="13"/>
  <c r="Q334" i="13"/>
  <c r="R334" i="13"/>
  <c r="Q335" i="13"/>
  <c r="R335" i="13"/>
  <c r="Q336" i="13"/>
  <c r="R336" i="13"/>
  <c r="Q337" i="13"/>
  <c r="R337" i="13"/>
  <c r="Q338" i="13"/>
  <c r="R338" i="13"/>
  <c r="Q339" i="13"/>
  <c r="R339" i="13"/>
  <c r="Q340" i="13"/>
  <c r="R340" i="13"/>
  <c r="Q341" i="13"/>
  <c r="R341" i="13"/>
  <c r="Q342" i="13"/>
  <c r="R342" i="13"/>
  <c r="Q343" i="13"/>
  <c r="R343" i="13"/>
  <c r="Q344" i="13"/>
  <c r="R344" i="13"/>
  <c r="Q345" i="13"/>
  <c r="R345" i="13"/>
  <c r="Q346" i="13"/>
  <c r="R346" i="13"/>
  <c r="Q347" i="13"/>
  <c r="R347" i="13"/>
  <c r="Q348" i="13"/>
  <c r="R348" i="13"/>
  <c r="Q349" i="13"/>
  <c r="R349" i="13"/>
  <c r="Q350" i="13"/>
  <c r="R350" i="13"/>
  <c r="Q351" i="13"/>
  <c r="R351" i="13"/>
  <c r="Q352" i="13"/>
  <c r="R352" i="13"/>
  <c r="Q353" i="13"/>
  <c r="R353" i="13"/>
  <c r="Q354" i="13"/>
  <c r="R354" i="13"/>
  <c r="Q355" i="13"/>
  <c r="R355" i="13"/>
  <c r="Q356" i="13"/>
  <c r="R356" i="13"/>
  <c r="Q357" i="13"/>
  <c r="R357" i="13"/>
  <c r="Q358" i="13"/>
  <c r="R358" i="13"/>
  <c r="Q359" i="13"/>
  <c r="R359" i="13"/>
  <c r="Q360" i="13"/>
  <c r="R360" i="13"/>
  <c r="Q361" i="13"/>
  <c r="R361" i="13"/>
  <c r="Q362" i="13"/>
  <c r="R362" i="13"/>
  <c r="Q363" i="13"/>
  <c r="R363" i="13"/>
  <c r="Q364" i="13"/>
  <c r="R364" i="13"/>
  <c r="Q365" i="13"/>
  <c r="R365" i="13"/>
  <c r="Q366" i="13"/>
  <c r="R366" i="13"/>
  <c r="Q367" i="13"/>
  <c r="R367" i="13"/>
  <c r="Q368" i="13"/>
  <c r="R368" i="13"/>
  <c r="Q369" i="13"/>
  <c r="R369" i="13"/>
  <c r="Q370" i="13"/>
  <c r="R370" i="13"/>
  <c r="Q371" i="13"/>
  <c r="R371" i="13"/>
  <c r="Q372" i="13"/>
  <c r="R372" i="13"/>
  <c r="Q373" i="13"/>
  <c r="R373" i="13"/>
  <c r="Q374" i="13"/>
  <c r="R374" i="13"/>
  <c r="Q375" i="13"/>
  <c r="R375" i="13"/>
  <c r="Q376" i="13"/>
  <c r="R376" i="13"/>
  <c r="Q377" i="13"/>
  <c r="R377" i="13"/>
  <c r="Q378" i="13"/>
  <c r="R378" i="13"/>
  <c r="Q379" i="13"/>
  <c r="R379" i="13"/>
  <c r="Q380" i="13"/>
  <c r="R380" i="13"/>
  <c r="Q381" i="13"/>
  <c r="R381" i="13"/>
  <c r="Q382" i="13"/>
  <c r="R382" i="13"/>
  <c r="Q383" i="13"/>
  <c r="R383" i="13"/>
  <c r="Q384" i="13"/>
  <c r="R384" i="13"/>
  <c r="Q385" i="13"/>
  <c r="R385" i="13"/>
  <c r="Q386" i="13"/>
  <c r="R386" i="13"/>
  <c r="Q387" i="13"/>
  <c r="R387" i="13"/>
  <c r="Q388" i="13"/>
  <c r="R388" i="13"/>
  <c r="Q389" i="13"/>
  <c r="R389" i="13"/>
  <c r="Q390" i="13"/>
  <c r="R390" i="13"/>
  <c r="Q391" i="13"/>
  <c r="R391" i="13"/>
  <c r="Q392" i="13"/>
  <c r="R392" i="13"/>
  <c r="Q393" i="13"/>
  <c r="R393" i="13"/>
  <c r="Q394" i="13"/>
  <c r="R394" i="13"/>
  <c r="Q395" i="13"/>
  <c r="R395" i="13"/>
  <c r="Q396" i="13"/>
  <c r="R396" i="13"/>
  <c r="Q397" i="13"/>
  <c r="R397" i="13"/>
  <c r="Q398" i="13"/>
  <c r="R398" i="13"/>
  <c r="Q399" i="13"/>
  <c r="R399" i="13"/>
  <c r="Q400" i="13"/>
  <c r="R400" i="13"/>
  <c r="Q401" i="13"/>
  <c r="R401" i="13"/>
  <c r="Q402" i="13"/>
  <c r="R402" i="13"/>
  <c r="Q403" i="13"/>
  <c r="R403" i="13"/>
  <c r="Q404" i="13"/>
  <c r="R404" i="13"/>
  <c r="Q405" i="13"/>
  <c r="R405" i="13"/>
  <c r="Q406" i="13"/>
  <c r="R406" i="13"/>
  <c r="Q407" i="13"/>
  <c r="R407" i="13"/>
  <c r="Q408" i="13"/>
  <c r="R408" i="13"/>
  <c r="Q409" i="13"/>
  <c r="R409" i="13"/>
  <c r="Q410" i="13"/>
  <c r="R410" i="13"/>
  <c r="Q411" i="13"/>
  <c r="R411" i="13"/>
  <c r="Q412" i="13"/>
  <c r="R412" i="13"/>
  <c r="Q413" i="13"/>
  <c r="R413" i="13"/>
  <c r="Q414" i="13"/>
  <c r="R414" i="13"/>
  <c r="Q415" i="13"/>
  <c r="R415" i="13"/>
  <c r="Q416" i="13"/>
  <c r="R416" i="13"/>
  <c r="Q417" i="13"/>
  <c r="R417" i="13"/>
  <c r="Q418" i="13"/>
  <c r="R418" i="13"/>
  <c r="Q419" i="13"/>
  <c r="R419" i="13"/>
  <c r="Q420" i="13"/>
  <c r="R420" i="13"/>
  <c r="Q421" i="13"/>
  <c r="R421" i="13"/>
  <c r="Q422" i="13"/>
  <c r="R422" i="13"/>
  <c r="Q423" i="13"/>
  <c r="R423" i="13"/>
  <c r="Q424" i="13"/>
  <c r="R424" i="13"/>
  <c r="Q425" i="13"/>
  <c r="R425" i="13"/>
  <c r="Q426" i="13"/>
  <c r="R426" i="13"/>
  <c r="Q427" i="13"/>
  <c r="R427" i="13"/>
  <c r="Q428" i="13"/>
  <c r="R428" i="13"/>
  <c r="Q429" i="13"/>
  <c r="R429" i="13"/>
  <c r="Q430" i="13"/>
  <c r="R430" i="13"/>
  <c r="Q431" i="13"/>
  <c r="R431" i="13"/>
  <c r="Q432" i="13"/>
  <c r="R432" i="13"/>
  <c r="Q433" i="13"/>
  <c r="R433" i="13"/>
  <c r="Q434" i="13"/>
  <c r="R434" i="13"/>
  <c r="Q435" i="13"/>
  <c r="R435" i="13"/>
  <c r="Q436" i="13"/>
  <c r="R436" i="13"/>
  <c r="Q437" i="13"/>
  <c r="R437" i="13"/>
  <c r="Q438" i="13"/>
  <c r="R438" i="13"/>
  <c r="Q439" i="13"/>
  <c r="R439" i="13"/>
  <c r="Q440" i="13"/>
  <c r="R440" i="13"/>
  <c r="Q441" i="13"/>
  <c r="R441" i="13"/>
  <c r="Q442" i="13"/>
  <c r="R442" i="13"/>
  <c r="Q443" i="13"/>
  <c r="R443" i="13"/>
  <c r="Q444" i="13"/>
  <c r="R444" i="13"/>
  <c r="Q445" i="13"/>
  <c r="R445" i="13"/>
  <c r="Q446" i="13"/>
  <c r="R446" i="13"/>
  <c r="Q447" i="13"/>
  <c r="R447" i="13"/>
  <c r="Q448" i="13"/>
  <c r="R448" i="13"/>
  <c r="Q449" i="13"/>
  <c r="R449" i="13"/>
  <c r="Q450" i="13"/>
  <c r="R450" i="13"/>
  <c r="Q451" i="13"/>
  <c r="R451" i="13"/>
  <c r="Q452" i="13"/>
  <c r="R452" i="13"/>
  <c r="Q453" i="13"/>
  <c r="R453" i="13"/>
  <c r="Q454" i="13"/>
  <c r="R454" i="13"/>
  <c r="Q455" i="13"/>
  <c r="R455" i="13"/>
  <c r="Q456" i="13"/>
  <c r="R456" i="13"/>
  <c r="Q457" i="13"/>
  <c r="R457" i="13"/>
  <c r="Q458" i="13"/>
  <c r="R458" i="13"/>
  <c r="Q459" i="13"/>
  <c r="R459" i="13"/>
  <c r="Q460" i="13"/>
  <c r="R460" i="13"/>
  <c r="Q461" i="13"/>
  <c r="R461" i="13"/>
  <c r="Q462" i="13"/>
  <c r="R462" i="13"/>
  <c r="Q463" i="13"/>
  <c r="R463" i="13"/>
  <c r="Q464" i="13"/>
  <c r="R464" i="13"/>
  <c r="Q465" i="13"/>
  <c r="R465" i="13"/>
  <c r="Q466" i="13"/>
  <c r="R466" i="13"/>
  <c r="Q467" i="13"/>
  <c r="R467" i="13"/>
  <c r="Q468" i="13"/>
  <c r="R468" i="13"/>
  <c r="Q469" i="13"/>
  <c r="R469" i="13"/>
  <c r="Q470" i="13"/>
  <c r="R470" i="13"/>
  <c r="Q471" i="13"/>
  <c r="R471" i="13"/>
  <c r="Q472" i="13"/>
  <c r="R472" i="13"/>
  <c r="Q473" i="13"/>
  <c r="R473" i="13"/>
  <c r="Q474" i="13"/>
  <c r="R474" i="13"/>
  <c r="Q475" i="13"/>
  <c r="R475" i="13"/>
  <c r="Q476" i="13"/>
  <c r="R476" i="13"/>
  <c r="Q477" i="13"/>
  <c r="R477" i="13"/>
  <c r="Q478" i="13"/>
  <c r="R478" i="13"/>
  <c r="Q479" i="13"/>
  <c r="R479" i="13"/>
  <c r="Q480" i="13"/>
  <c r="R480" i="13"/>
  <c r="Q481" i="13"/>
  <c r="R481" i="13"/>
  <c r="Q482" i="13"/>
  <c r="R482" i="13"/>
  <c r="Q483" i="13"/>
  <c r="R483" i="13"/>
  <c r="Q484" i="13"/>
  <c r="R484" i="13"/>
  <c r="Q485" i="13"/>
  <c r="R485" i="13"/>
  <c r="Q486" i="13"/>
  <c r="R486" i="13"/>
  <c r="Q487" i="13"/>
  <c r="R487" i="13"/>
  <c r="Q488" i="13"/>
  <c r="R488" i="13"/>
  <c r="Q489" i="13"/>
  <c r="R489" i="13"/>
  <c r="Q490" i="13"/>
  <c r="R490" i="13"/>
  <c r="Q491" i="13"/>
  <c r="R491" i="13"/>
  <c r="Q492" i="13"/>
  <c r="R492" i="13"/>
  <c r="Q493" i="13"/>
  <c r="R493" i="13"/>
  <c r="Q494" i="13"/>
  <c r="R494" i="13"/>
  <c r="Q495" i="13"/>
  <c r="R495" i="13"/>
  <c r="Q496" i="13"/>
  <c r="R496" i="13"/>
  <c r="Q497" i="13"/>
  <c r="R497" i="13"/>
  <c r="Q498" i="13"/>
  <c r="R498" i="13"/>
  <c r="Q499" i="13"/>
  <c r="R499" i="13"/>
  <c r="Q500" i="13"/>
  <c r="R500" i="13"/>
  <c r="Q501" i="13"/>
  <c r="R501" i="13"/>
  <c r="Q502" i="13"/>
  <c r="R502" i="13"/>
  <c r="Q503" i="13"/>
  <c r="R503" i="13"/>
  <c r="Q504" i="13"/>
  <c r="R504" i="13"/>
  <c r="Q505" i="13"/>
  <c r="R505" i="13"/>
  <c r="Q506" i="13"/>
  <c r="R506" i="13"/>
  <c r="Q507" i="13"/>
  <c r="R507" i="13"/>
  <c r="Q508" i="13"/>
  <c r="R508" i="13"/>
  <c r="Q509" i="13"/>
  <c r="R509" i="13"/>
  <c r="Q510" i="13"/>
  <c r="R510" i="13"/>
  <c r="Q511" i="13"/>
  <c r="R511" i="13"/>
  <c r="Q512" i="13"/>
  <c r="R512" i="13"/>
  <c r="Q513" i="13"/>
  <c r="R513" i="13"/>
  <c r="Q514" i="13"/>
  <c r="R514" i="13"/>
  <c r="Q515" i="13"/>
  <c r="R515" i="13"/>
  <c r="Q516" i="13"/>
  <c r="R516" i="13"/>
  <c r="Q517" i="13"/>
  <c r="R517" i="13"/>
  <c r="Q518" i="13"/>
  <c r="R518" i="13"/>
  <c r="Q519" i="13"/>
  <c r="R519" i="13"/>
  <c r="Q520" i="13"/>
  <c r="R520" i="13"/>
  <c r="Q521" i="13"/>
  <c r="R521" i="13"/>
  <c r="Q522" i="13"/>
  <c r="R522" i="13"/>
  <c r="Q523" i="13"/>
  <c r="R523" i="13"/>
  <c r="Q524" i="13"/>
  <c r="R524" i="13"/>
  <c r="Q525" i="13"/>
  <c r="R525" i="13"/>
  <c r="Q526" i="13"/>
  <c r="R526" i="13"/>
  <c r="Q527" i="13"/>
  <c r="R527" i="13"/>
  <c r="Q528" i="13"/>
  <c r="R528" i="13"/>
  <c r="Q529" i="13"/>
  <c r="R529" i="13"/>
  <c r="Q530" i="13"/>
  <c r="R530" i="13"/>
  <c r="Q531" i="13"/>
  <c r="R531" i="13"/>
  <c r="Q532" i="13"/>
  <c r="R532" i="13"/>
  <c r="Q533" i="13"/>
  <c r="R533" i="13"/>
  <c r="R534" i="13"/>
  <c r="Q2" i="12"/>
  <c r="R2" i="12"/>
  <c r="Q3" i="12"/>
  <c r="R3" i="12"/>
  <c r="Q4" i="12"/>
  <c r="R4" i="12"/>
  <c r="Q5" i="12"/>
  <c r="R5" i="12"/>
  <c r="Q6" i="12"/>
  <c r="R6" i="12"/>
  <c r="Q7" i="12"/>
  <c r="R7" i="12"/>
  <c r="Q8" i="12"/>
  <c r="R8" i="12"/>
  <c r="Q9" i="12"/>
  <c r="R9" i="12"/>
  <c r="Q10" i="12"/>
  <c r="R10" i="12"/>
  <c r="Q11" i="12"/>
  <c r="R11" i="12"/>
  <c r="Q12" i="12"/>
  <c r="R12" i="12"/>
  <c r="Q13" i="12"/>
  <c r="R13" i="12"/>
  <c r="Q14" i="12"/>
  <c r="R14" i="12"/>
  <c r="Q15" i="12"/>
  <c r="R15" i="12"/>
  <c r="Q16" i="12"/>
  <c r="R16" i="12"/>
  <c r="Q17" i="12"/>
  <c r="R17" i="12"/>
  <c r="Q18" i="12"/>
  <c r="R18" i="12"/>
  <c r="Q19" i="12"/>
  <c r="R19" i="12"/>
  <c r="Q20" i="12"/>
  <c r="R20" i="12"/>
  <c r="Q21" i="12"/>
  <c r="R21" i="12"/>
  <c r="Q22" i="12"/>
  <c r="R22" i="12"/>
  <c r="Q23" i="12"/>
  <c r="R23" i="12"/>
  <c r="Q24" i="12"/>
  <c r="R24" i="12"/>
  <c r="Q25" i="12"/>
  <c r="R25" i="12"/>
  <c r="Q26" i="12"/>
  <c r="R26" i="12"/>
  <c r="Q27" i="12"/>
  <c r="R27" i="12"/>
  <c r="Q28" i="12"/>
  <c r="R28" i="12"/>
  <c r="Q29" i="12"/>
  <c r="R29" i="12"/>
  <c r="Q30" i="12"/>
  <c r="R30" i="12"/>
  <c r="Q31" i="12"/>
  <c r="R31" i="12"/>
  <c r="Q32" i="12"/>
  <c r="R32" i="12"/>
  <c r="Q33" i="12"/>
  <c r="R33" i="12"/>
  <c r="Q34" i="12"/>
  <c r="R34" i="12"/>
  <c r="Q35" i="12"/>
  <c r="R35" i="12"/>
  <c r="Q36" i="12"/>
  <c r="R36" i="12"/>
  <c r="Q37" i="12"/>
  <c r="R37" i="12"/>
  <c r="Q38" i="12"/>
  <c r="R38" i="12"/>
  <c r="Q39" i="12"/>
  <c r="R39" i="12"/>
  <c r="Q40" i="12"/>
  <c r="R40" i="12"/>
  <c r="Q41" i="12"/>
  <c r="R41" i="12"/>
  <c r="Q42" i="12"/>
  <c r="R42" i="12"/>
  <c r="Q43" i="12"/>
  <c r="R43" i="12"/>
  <c r="Q44" i="12"/>
  <c r="R44" i="12"/>
  <c r="Q45" i="12"/>
  <c r="R45" i="12"/>
  <c r="Q46" i="12"/>
  <c r="R46" i="12"/>
  <c r="Q47" i="12"/>
  <c r="R47" i="12"/>
  <c r="Q48" i="12"/>
  <c r="R48" i="12"/>
  <c r="Q49" i="12"/>
  <c r="R49" i="12"/>
  <c r="Q50" i="12"/>
  <c r="R50" i="12"/>
  <c r="Q51" i="12"/>
  <c r="R51" i="12"/>
  <c r="Q52" i="12"/>
  <c r="R52" i="12"/>
  <c r="Q53" i="12"/>
  <c r="R53" i="12"/>
  <c r="Q54" i="12"/>
  <c r="R54" i="12"/>
  <c r="Q55" i="12"/>
  <c r="R55" i="12"/>
  <c r="Q56" i="12"/>
  <c r="R56" i="12"/>
  <c r="Q57" i="12"/>
  <c r="R57" i="12"/>
  <c r="Q58" i="12"/>
  <c r="R58" i="12"/>
  <c r="Q59" i="12"/>
  <c r="R59" i="12"/>
  <c r="Q60" i="12"/>
  <c r="R60" i="12"/>
  <c r="Q61" i="12"/>
  <c r="R61" i="12"/>
  <c r="Q62" i="12"/>
  <c r="R62" i="12"/>
  <c r="Q63" i="12"/>
  <c r="R63" i="12"/>
  <c r="Q64" i="12"/>
  <c r="R64" i="12"/>
  <c r="Q65" i="12"/>
  <c r="R65" i="12"/>
  <c r="Q66" i="12"/>
  <c r="R66" i="12"/>
  <c r="Q67" i="12"/>
  <c r="R67" i="12"/>
  <c r="Q68" i="12"/>
  <c r="R68" i="12"/>
  <c r="Q69" i="12"/>
  <c r="R69" i="12"/>
  <c r="Q70" i="12"/>
  <c r="R70" i="12"/>
  <c r="Q71" i="12"/>
  <c r="R71" i="12"/>
  <c r="Q72" i="12"/>
  <c r="R72" i="12"/>
  <c r="Q73" i="12"/>
  <c r="R73" i="12"/>
  <c r="Q74" i="12"/>
  <c r="R74" i="12"/>
  <c r="Q75" i="12"/>
  <c r="R75" i="12"/>
  <c r="Q76" i="12"/>
  <c r="R76" i="12"/>
  <c r="Q77" i="12"/>
  <c r="R77" i="12"/>
  <c r="Q78" i="12"/>
  <c r="R78" i="12"/>
  <c r="Q79" i="12"/>
  <c r="R79" i="12"/>
  <c r="R80" i="12"/>
  <c r="Q2" i="11"/>
  <c r="R2" i="11"/>
  <c r="Q3" i="11"/>
  <c r="R3" i="11"/>
  <c r="Q4" i="11"/>
  <c r="R4" i="11"/>
  <c r="Q5" i="11"/>
  <c r="R5" i="11"/>
  <c r="Q6" i="11"/>
  <c r="R6" i="11"/>
  <c r="Q7" i="11"/>
  <c r="R7" i="11"/>
  <c r="Q8" i="11"/>
  <c r="R8" i="11"/>
  <c r="Q9" i="11"/>
  <c r="R9" i="11"/>
  <c r="Q10" i="11"/>
  <c r="R10" i="11"/>
  <c r="Q11" i="11"/>
  <c r="R11" i="11"/>
  <c r="Q12" i="11"/>
  <c r="R12" i="11"/>
  <c r="Q13" i="11"/>
  <c r="R13" i="11"/>
  <c r="Q14" i="11"/>
  <c r="R14" i="11"/>
  <c r="Q15" i="11"/>
  <c r="R15" i="11"/>
  <c r="Q16" i="11"/>
  <c r="R16" i="11"/>
  <c r="Q17" i="11"/>
  <c r="R17" i="11"/>
  <c r="Q18" i="11"/>
  <c r="R18" i="11"/>
  <c r="Q19" i="11"/>
  <c r="R19" i="11"/>
  <c r="Q20" i="11"/>
  <c r="R20" i="11"/>
  <c r="Q21" i="11"/>
  <c r="R21" i="11"/>
  <c r="Q22" i="11"/>
  <c r="R22" i="11"/>
  <c r="Q23" i="11"/>
  <c r="R23" i="11"/>
  <c r="Q24" i="11"/>
  <c r="R24" i="11"/>
  <c r="Q25" i="11"/>
  <c r="R25" i="11"/>
  <c r="Q26" i="11"/>
  <c r="R26" i="11"/>
  <c r="Q27" i="11"/>
  <c r="R27" i="11"/>
  <c r="Q28" i="11"/>
  <c r="R28" i="11"/>
  <c r="Q29" i="11"/>
  <c r="R29" i="11"/>
  <c r="Q30" i="11"/>
  <c r="R30" i="11"/>
  <c r="Q31" i="11"/>
  <c r="R31" i="11"/>
  <c r="Q32" i="11"/>
  <c r="R32" i="11"/>
  <c r="Q33" i="11"/>
  <c r="R33" i="11"/>
  <c r="Q34" i="11"/>
  <c r="R34" i="11"/>
  <c r="Q35" i="11"/>
  <c r="R35" i="11"/>
  <c r="Q36" i="11"/>
  <c r="R36" i="11"/>
  <c r="Q37" i="11"/>
  <c r="R37" i="11"/>
  <c r="Q38" i="11"/>
  <c r="R38" i="11"/>
  <c r="Q39" i="11"/>
  <c r="R39" i="11"/>
  <c r="Q40" i="11"/>
  <c r="R40" i="11"/>
  <c r="Q41" i="11"/>
  <c r="R41" i="11"/>
  <c r="Q42" i="11"/>
  <c r="R42" i="11"/>
  <c r="Q43" i="11"/>
  <c r="R43" i="11"/>
  <c r="Q44" i="11"/>
  <c r="R44" i="11"/>
  <c r="Q45" i="11"/>
  <c r="R45" i="11"/>
  <c r="Q46" i="11"/>
  <c r="R46" i="11"/>
  <c r="Q47" i="11"/>
  <c r="R47" i="11"/>
  <c r="Q48" i="11"/>
  <c r="R48" i="11"/>
  <c r="Q49" i="11"/>
  <c r="R49" i="11"/>
  <c r="Q50" i="11"/>
  <c r="R50" i="11"/>
  <c r="Q51" i="11"/>
  <c r="R51" i="11"/>
  <c r="Q52" i="11"/>
  <c r="R52" i="11"/>
  <c r="Q53" i="11"/>
  <c r="R53" i="11"/>
  <c r="Q54" i="11"/>
  <c r="R54" i="11"/>
  <c r="Q55" i="11"/>
  <c r="R55" i="11"/>
  <c r="Q56" i="11"/>
  <c r="R56" i="11"/>
  <c r="Q57" i="11"/>
  <c r="R57" i="11"/>
  <c r="Q58" i="11"/>
  <c r="R58" i="11"/>
  <c r="Q59" i="11"/>
  <c r="R59" i="11"/>
  <c r="Q60" i="11"/>
  <c r="R60" i="11"/>
  <c r="Q61" i="11"/>
  <c r="R61" i="11"/>
  <c r="Q62" i="11"/>
  <c r="R62" i="11"/>
  <c r="Q63" i="11"/>
  <c r="R63" i="11"/>
  <c r="Q64" i="11"/>
  <c r="R64" i="11"/>
  <c r="Q65" i="11"/>
  <c r="R65" i="11"/>
  <c r="Q66" i="11"/>
  <c r="R66" i="11"/>
  <c r="Q67" i="11"/>
  <c r="R67" i="11"/>
  <c r="Q68" i="11"/>
  <c r="R68" i="11"/>
  <c r="Q69" i="11"/>
  <c r="R69" i="11"/>
  <c r="Q70" i="11"/>
  <c r="R70" i="11"/>
  <c r="Q71" i="11"/>
  <c r="R71" i="11"/>
  <c r="Q72" i="11"/>
  <c r="R72" i="11"/>
  <c r="Q73" i="11"/>
  <c r="R73" i="11"/>
  <c r="Q74" i="11"/>
  <c r="R74" i="11"/>
  <c r="Q75" i="11"/>
  <c r="R75" i="11"/>
  <c r="Q76" i="11"/>
  <c r="R76" i="11"/>
  <c r="Q77" i="11"/>
  <c r="R77" i="11"/>
  <c r="Q78" i="11"/>
  <c r="R78" i="11"/>
  <c r="Q79" i="11"/>
  <c r="R79" i="11"/>
  <c r="Q80" i="11"/>
  <c r="R80" i="11"/>
  <c r="Q81" i="11"/>
  <c r="R81" i="11"/>
  <c r="Q82" i="11"/>
  <c r="R82" i="11"/>
  <c r="Q83" i="11"/>
  <c r="R83" i="11"/>
  <c r="Q84" i="11"/>
  <c r="R84" i="11"/>
  <c r="Q85" i="11"/>
  <c r="R85" i="11"/>
  <c r="Q86" i="11"/>
  <c r="R86" i="11"/>
  <c r="Q87" i="11"/>
  <c r="R87" i="11"/>
  <c r="Q88" i="11"/>
  <c r="R88" i="11"/>
  <c r="Q89" i="11"/>
  <c r="R89" i="11"/>
  <c r="Q90" i="11"/>
  <c r="R90" i="11"/>
  <c r="Q91" i="11"/>
  <c r="R91" i="11"/>
  <c r="Q92" i="11"/>
  <c r="R92" i="11"/>
  <c r="Q93" i="11"/>
  <c r="R93" i="11"/>
  <c r="Q94" i="11"/>
  <c r="R94" i="11"/>
  <c r="Q95" i="11"/>
  <c r="R95" i="11"/>
  <c r="Q96" i="11"/>
  <c r="R96" i="11"/>
  <c r="Q97" i="11"/>
  <c r="R97" i="11"/>
  <c r="Q98" i="11"/>
  <c r="R98" i="11"/>
  <c r="Q99" i="11"/>
  <c r="R99" i="11"/>
  <c r="Q100" i="11"/>
  <c r="R100" i="11"/>
  <c r="Q101" i="11"/>
  <c r="R101" i="11"/>
  <c r="Q102" i="11"/>
  <c r="R102" i="11"/>
  <c r="Q103" i="11"/>
  <c r="R103" i="11"/>
  <c r="Q104" i="11"/>
  <c r="R104" i="11"/>
  <c r="Q105" i="11"/>
  <c r="R105" i="11"/>
  <c r="Q106" i="11"/>
  <c r="R106" i="11"/>
  <c r="Q107" i="11"/>
  <c r="R107" i="11"/>
  <c r="Q108" i="11"/>
  <c r="R108" i="11"/>
  <c r="Q109" i="11"/>
  <c r="R109" i="11"/>
  <c r="Q110" i="11"/>
  <c r="R110" i="11"/>
  <c r="Q111" i="11"/>
  <c r="R111" i="11"/>
  <c r="Q112" i="11"/>
  <c r="R112" i="11"/>
  <c r="Q113" i="11"/>
  <c r="R113" i="11"/>
  <c r="Q114" i="11"/>
  <c r="R114" i="11"/>
  <c r="Q115" i="11"/>
  <c r="R115" i="11"/>
  <c r="Q116" i="11"/>
  <c r="R116" i="11"/>
  <c r="Q117" i="11"/>
  <c r="R117" i="11"/>
  <c r="Q118" i="11"/>
  <c r="R118" i="11"/>
  <c r="Q119" i="11"/>
  <c r="R119" i="11"/>
  <c r="Q120" i="11"/>
  <c r="R120" i="11"/>
  <c r="Q121" i="11"/>
  <c r="R121" i="11"/>
  <c r="Q122" i="11"/>
  <c r="R122" i="11"/>
  <c r="Q123" i="11"/>
  <c r="R123" i="11"/>
  <c r="Q124" i="11"/>
  <c r="R124" i="11"/>
  <c r="Q125" i="11"/>
  <c r="R125" i="11"/>
  <c r="Q126" i="11"/>
  <c r="R126" i="11"/>
  <c r="Q127" i="11"/>
  <c r="R127" i="11"/>
  <c r="Q128" i="11"/>
  <c r="R128" i="11"/>
  <c r="Q129" i="11"/>
  <c r="R129" i="11"/>
  <c r="Q130" i="11"/>
  <c r="R130" i="11"/>
  <c r="Q131" i="11"/>
  <c r="R131" i="11"/>
  <c r="Q132" i="11"/>
  <c r="R132" i="11"/>
  <c r="Q133" i="11"/>
  <c r="R133" i="11"/>
  <c r="Q134" i="11"/>
  <c r="R134" i="11"/>
  <c r="Q135" i="11"/>
  <c r="R135" i="11"/>
  <c r="Q136" i="11"/>
  <c r="R136" i="11"/>
  <c r="Q137" i="11"/>
  <c r="R137" i="11"/>
  <c r="Q138" i="11"/>
  <c r="R138" i="11"/>
  <c r="Q139" i="11"/>
  <c r="R139" i="11"/>
  <c r="Q140" i="11"/>
  <c r="R140" i="11"/>
  <c r="Q141" i="11"/>
  <c r="R141" i="11"/>
  <c r="Q142" i="11"/>
  <c r="R142" i="11"/>
  <c r="Q143" i="11"/>
  <c r="R143" i="11"/>
  <c r="Q144" i="11"/>
  <c r="R144" i="11"/>
  <c r="Q145" i="11"/>
  <c r="R145" i="11"/>
  <c r="Q146" i="11"/>
  <c r="R146" i="11"/>
  <c r="Q147" i="11"/>
  <c r="R147" i="11"/>
  <c r="Q148" i="11"/>
  <c r="R148" i="11"/>
  <c r="Q149" i="11"/>
  <c r="R149" i="11"/>
  <c r="Q150" i="11"/>
  <c r="R150" i="11"/>
  <c r="Q151" i="11"/>
  <c r="R151" i="11"/>
  <c r="Q152" i="11"/>
  <c r="R152" i="11"/>
  <c r="Q153" i="11"/>
  <c r="R153" i="11"/>
  <c r="Q154" i="11"/>
  <c r="R154" i="11"/>
  <c r="Q155" i="11"/>
  <c r="R155" i="11"/>
  <c r="Q156" i="11"/>
  <c r="R156" i="11"/>
  <c r="Q157" i="11"/>
  <c r="R157" i="11"/>
  <c r="Q158" i="11"/>
  <c r="R158" i="11"/>
  <c r="Q159" i="11"/>
  <c r="R159" i="11"/>
  <c r="Q160" i="11"/>
  <c r="R160" i="11"/>
  <c r="Q161" i="11"/>
  <c r="R161" i="11"/>
  <c r="Q162" i="11"/>
  <c r="R162" i="11"/>
  <c r="Q163" i="11"/>
  <c r="R163" i="11"/>
  <c r="Q164" i="11"/>
  <c r="R164" i="11"/>
  <c r="Q165" i="11"/>
  <c r="R165" i="11"/>
  <c r="Q166" i="11"/>
  <c r="R166" i="11"/>
  <c r="Q167" i="11"/>
  <c r="R167" i="11"/>
  <c r="Q168" i="11"/>
  <c r="R168" i="11"/>
  <c r="Q169" i="11"/>
  <c r="R169" i="11"/>
  <c r="Q170" i="11"/>
  <c r="R170" i="11"/>
  <c r="Q171" i="11"/>
  <c r="R171" i="11"/>
  <c r="Q172" i="11"/>
  <c r="R172" i="11"/>
  <c r="Q173" i="11"/>
  <c r="R173" i="11"/>
  <c r="Q174" i="11"/>
  <c r="R174" i="11"/>
  <c r="Q175" i="11"/>
  <c r="R175" i="11"/>
  <c r="Q176" i="11"/>
  <c r="R176" i="11"/>
  <c r="Q177" i="11"/>
  <c r="R177" i="11"/>
  <c r="Q178" i="11"/>
  <c r="R178" i="11"/>
  <c r="Q179" i="11"/>
  <c r="R179" i="11"/>
  <c r="Q180" i="11"/>
  <c r="R180" i="11"/>
  <c r="Q181" i="11"/>
  <c r="R181" i="11"/>
  <c r="Q182" i="11"/>
  <c r="R182" i="11"/>
  <c r="Q183" i="11"/>
  <c r="R183" i="11"/>
  <c r="Q184" i="11"/>
  <c r="R184" i="11"/>
  <c r="Q185" i="11"/>
  <c r="R185" i="11"/>
  <c r="Q186" i="11"/>
  <c r="R186" i="11"/>
  <c r="Q187" i="11"/>
  <c r="R187" i="11"/>
  <c r="Q188" i="11"/>
  <c r="R188" i="11"/>
  <c r="Q189" i="11"/>
  <c r="R189" i="11"/>
  <c r="Q190" i="11"/>
  <c r="R190" i="11"/>
  <c r="Q191" i="11"/>
  <c r="R191" i="11"/>
  <c r="Q192" i="11"/>
  <c r="R192" i="11"/>
  <c r="Q193" i="11"/>
  <c r="R193" i="11"/>
  <c r="Q194" i="11"/>
  <c r="R194" i="11"/>
  <c r="Q195" i="11"/>
  <c r="R195" i="11"/>
  <c r="Q196" i="11"/>
  <c r="R196" i="11"/>
  <c r="Q197" i="11"/>
  <c r="R197" i="11"/>
  <c r="Q198" i="11"/>
  <c r="R198" i="11"/>
  <c r="Q199" i="11"/>
  <c r="R199" i="11"/>
  <c r="Q200" i="11"/>
  <c r="R200" i="11"/>
  <c r="Q201" i="11"/>
  <c r="R201" i="11"/>
  <c r="Q202" i="11"/>
  <c r="R202" i="11"/>
  <c r="Q203" i="11"/>
  <c r="R203" i="11"/>
  <c r="Q204" i="11"/>
  <c r="R204" i="11"/>
  <c r="Q205" i="11"/>
  <c r="R205" i="11"/>
  <c r="Q206" i="11"/>
  <c r="R206" i="11"/>
  <c r="Q207" i="11"/>
  <c r="R207" i="11"/>
  <c r="Q208" i="11"/>
  <c r="R208" i="11"/>
  <c r="Q209" i="11"/>
  <c r="R209" i="11"/>
  <c r="Q210" i="11"/>
  <c r="R210" i="11"/>
  <c r="Q211" i="11"/>
  <c r="R211" i="11"/>
  <c r="Q212" i="11"/>
  <c r="R212" i="11"/>
  <c r="Q213" i="11"/>
  <c r="R213" i="11"/>
  <c r="Q214" i="11"/>
  <c r="R214" i="11"/>
  <c r="Q215" i="11"/>
  <c r="R215" i="11"/>
  <c r="Q216" i="11"/>
  <c r="R216" i="11"/>
  <c r="Q217" i="11"/>
  <c r="R217" i="11"/>
  <c r="Q218" i="11"/>
  <c r="R218" i="11"/>
  <c r="Q219" i="11"/>
  <c r="R219" i="11"/>
  <c r="Q220" i="11"/>
  <c r="R220" i="11"/>
  <c r="Q221" i="11"/>
  <c r="R221" i="11"/>
  <c r="Q222" i="11"/>
  <c r="R222" i="11"/>
  <c r="Q223" i="11"/>
  <c r="R223" i="11"/>
  <c r="Q224" i="11"/>
  <c r="R224" i="11"/>
  <c r="Q225" i="11"/>
  <c r="R225" i="11"/>
  <c r="Q226" i="11"/>
  <c r="R226" i="11"/>
  <c r="Q227" i="11"/>
  <c r="R227" i="11"/>
  <c r="Q228" i="11"/>
  <c r="R228" i="11"/>
  <c r="Q229" i="11"/>
  <c r="R229" i="11"/>
  <c r="Q230" i="11"/>
  <c r="R230" i="11"/>
  <c r="Q231" i="11"/>
  <c r="R231" i="11"/>
  <c r="Q232" i="11"/>
  <c r="R232" i="11"/>
  <c r="Q233" i="11"/>
  <c r="R233" i="11"/>
  <c r="Q234" i="11"/>
  <c r="R234" i="11"/>
  <c r="Q235" i="11"/>
  <c r="R235" i="11"/>
  <c r="Q236" i="11"/>
  <c r="R236" i="11"/>
  <c r="Q237" i="11"/>
  <c r="R237" i="11"/>
  <c r="Q238" i="11"/>
  <c r="R238" i="11"/>
  <c r="Q239" i="11"/>
  <c r="R239" i="11"/>
  <c r="Q240" i="11"/>
  <c r="R240" i="11"/>
  <c r="Q241" i="11"/>
  <c r="R241" i="11"/>
  <c r="Q242" i="11"/>
  <c r="R242" i="11"/>
  <c r="Q243" i="11"/>
  <c r="R243" i="11"/>
  <c r="Q244" i="11"/>
  <c r="R244" i="11"/>
  <c r="Q245" i="11"/>
  <c r="R245" i="11"/>
  <c r="Q246" i="11"/>
  <c r="R246" i="11"/>
  <c r="Q247" i="11"/>
  <c r="R247" i="11"/>
  <c r="Q248" i="11"/>
  <c r="R248" i="11"/>
  <c r="Q249" i="11"/>
  <c r="R249" i="11"/>
  <c r="Q250" i="11"/>
  <c r="R250" i="11"/>
  <c r="Q251" i="11"/>
  <c r="R251" i="11"/>
  <c r="Q252" i="11"/>
  <c r="R252" i="11"/>
  <c r="Q253" i="11"/>
  <c r="R253" i="11"/>
  <c r="Q254" i="11"/>
  <c r="R254" i="11"/>
  <c r="Q255" i="11"/>
  <c r="R255" i="11"/>
  <c r="Q256" i="11"/>
  <c r="R256" i="11"/>
  <c r="Q257" i="11"/>
  <c r="R257" i="11"/>
  <c r="Q258" i="11"/>
  <c r="R258" i="11"/>
  <c r="Q259" i="11"/>
  <c r="R259" i="11"/>
  <c r="Q260" i="11"/>
  <c r="R260" i="11"/>
  <c r="Q261" i="11"/>
  <c r="R261" i="11"/>
  <c r="Q262" i="11"/>
  <c r="R262" i="11"/>
  <c r="Q263" i="11"/>
  <c r="R263" i="11"/>
  <c r="Q264" i="11"/>
  <c r="R264" i="11"/>
  <c r="Q265" i="11"/>
  <c r="R265" i="11"/>
  <c r="Q266" i="11"/>
  <c r="R266" i="11"/>
  <c r="Q267" i="11"/>
  <c r="R267" i="11"/>
  <c r="Q268" i="11"/>
  <c r="R268" i="11"/>
  <c r="Q269" i="11"/>
  <c r="R269" i="11"/>
  <c r="Q270" i="11"/>
  <c r="R270" i="11"/>
  <c r="Q271" i="11"/>
  <c r="R271" i="11"/>
  <c r="Q272" i="11"/>
  <c r="R272" i="11"/>
  <c r="Q273" i="11"/>
  <c r="R273" i="11"/>
  <c r="Q274" i="11"/>
  <c r="R274" i="11"/>
  <c r="Q275" i="11"/>
  <c r="R275" i="11"/>
  <c r="Q276" i="11"/>
  <c r="R276" i="11"/>
  <c r="Q277" i="11"/>
  <c r="R277" i="11"/>
  <c r="Q278" i="11"/>
  <c r="R278" i="11"/>
  <c r="Q279" i="11"/>
  <c r="R279" i="11"/>
  <c r="Q280" i="11"/>
  <c r="R280" i="11"/>
  <c r="Q281" i="11"/>
  <c r="R281" i="11"/>
  <c r="Q282" i="11"/>
  <c r="R282" i="11"/>
  <c r="Q283" i="11"/>
  <c r="R283" i="11"/>
  <c r="Q284" i="11"/>
  <c r="R284" i="11"/>
  <c r="Q285" i="11"/>
  <c r="R285" i="11"/>
  <c r="Q286" i="11"/>
  <c r="R286" i="11"/>
  <c r="Q287" i="11"/>
  <c r="R287" i="11"/>
  <c r="Q288" i="11"/>
  <c r="R288" i="11"/>
  <c r="Q289" i="11"/>
  <c r="R289" i="11"/>
  <c r="Q290" i="11"/>
  <c r="R290" i="11"/>
  <c r="Q291" i="11"/>
  <c r="R291" i="11"/>
  <c r="Q292" i="11"/>
  <c r="R292" i="11"/>
  <c r="Q293" i="11"/>
  <c r="R293" i="11"/>
  <c r="Q294" i="11"/>
  <c r="R294" i="11"/>
  <c r="Q295" i="11"/>
  <c r="R295" i="11"/>
  <c r="Q296" i="11"/>
  <c r="R296" i="11"/>
  <c r="Q297" i="11"/>
  <c r="R297" i="11"/>
  <c r="Q298" i="11"/>
  <c r="R298" i="11"/>
  <c r="Q299" i="11"/>
  <c r="R299" i="11"/>
  <c r="Q300" i="11"/>
  <c r="R300" i="11"/>
  <c r="Q301" i="11"/>
  <c r="R301" i="11"/>
  <c r="Q302" i="11"/>
  <c r="R302" i="11"/>
  <c r="Q303" i="11"/>
  <c r="R303" i="11"/>
  <c r="Q304" i="11"/>
  <c r="R304" i="11"/>
  <c r="Q305" i="11"/>
  <c r="R305" i="11"/>
  <c r="Q306" i="11"/>
  <c r="R306" i="11"/>
  <c r="Q307" i="11"/>
  <c r="R307" i="11"/>
  <c r="Q308" i="11"/>
  <c r="R308" i="11"/>
  <c r="Q309" i="11"/>
  <c r="R309" i="11"/>
  <c r="Q310" i="11"/>
  <c r="R310" i="11"/>
  <c r="Q311" i="11"/>
  <c r="R311" i="11"/>
  <c r="Q312" i="11"/>
  <c r="R312" i="11"/>
  <c r="Q313" i="11"/>
  <c r="R313" i="11"/>
  <c r="Q314" i="11"/>
  <c r="R314" i="11"/>
  <c r="Q315" i="11"/>
  <c r="R315" i="11"/>
  <c r="Q316" i="11"/>
  <c r="R316" i="11"/>
  <c r="Q317" i="11"/>
  <c r="R317" i="11"/>
  <c r="Q318" i="11"/>
  <c r="R318" i="11"/>
  <c r="Q319" i="11"/>
  <c r="R319" i="11"/>
  <c r="Q320" i="11"/>
  <c r="R320" i="11"/>
  <c r="Q321" i="11"/>
  <c r="R321" i="11"/>
  <c r="Q322" i="11"/>
  <c r="R322" i="11"/>
  <c r="Q323" i="11"/>
  <c r="R323" i="11"/>
  <c r="Q324" i="11"/>
  <c r="R324" i="11"/>
  <c r="Q325" i="11"/>
  <c r="R325" i="11"/>
  <c r="Q326" i="11"/>
  <c r="R326" i="11"/>
  <c r="Q327" i="11"/>
  <c r="R327" i="11"/>
  <c r="Q328" i="11"/>
  <c r="R328" i="11"/>
  <c r="Q329" i="11"/>
  <c r="R329" i="11"/>
  <c r="Q330" i="11"/>
  <c r="R330" i="11"/>
  <c r="Q331" i="11"/>
  <c r="R331" i="11"/>
  <c r="Q332" i="11"/>
  <c r="R332" i="11"/>
  <c r="Q333" i="11"/>
  <c r="R333" i="11"/>
  <c r="Q334" i="11"/>
  <c r="R334" i="11"/>
  <c r="Q335" i="11"/>
  <c r="R335" i="11"/>
  <c r="Q336" i="11"/>
  <c r="R336" i="11"/>
  <c r="Q337" i="11"/>
  <c r="R337" i="11"/>
  <c r="Q338" i="11"/>
  <c r="R338" i="11"/>
  <c r="Q339" i="11"/>
  <c r="R339" i="11"/>
  <c r="Q340" i="11"/>
  <c r="R340" i="11"/>
  <c r="Q341" i="11"/>
  <c r="R341" i="11"/>
  <c r="Q342" i="11"/>
  <c r="R342" i="11"/>
  <c r="Q343" i="11"/>
  <c r="R343" i="11"/>
  <c r="Q344" i="11"/>
  <c r="R344" i="11"/>
  <c r="Q345" i="11"/>
  <c r="R345" i="11"/>
  <c r="Q346" i="11"/>
  <c r="R346" i="11"/>
  <c r="Q347" i="11"/>
  <c r="R347" i="11"/>
  <c r="Q348" i="11"/>
  <c r="R348" i="11"/>
  <c r="Q349" i="11"/>
  <c r="R349" i="11"/>
  <c r="Q350" i="11"/>
  <c r="R350" i="11"/>
  <c r="Q351" i="11"/>
  <c r="R351" i="11"/>
  <c r="Q352" i="11"/>
  <c r="R352" i="11"/>
  <c r="Q353" i="11"/>
  <c r="R353" i="11"/>
  <c r="Q354" i="11"/>
  <c r="R354" i="11"/>
  <c r="Q355" i="11"/>
  <c r="R355" i="11"/>
  <c r="Q356" i="11"/>
  <c r="R356" i="11"/>
  <c r="Q357" i="11"/>
  <c r="R357" i="11"/>
  <c r="Q358" i="11"/>
  <c r="R358" i="11"/>
  <c r="Q359" i="11"/>
  <c r="R359" i="11"/>
  <c r="Q360" i="11"/>
  <c r="R360" i="11"/>
  <c r="Q361" i="11"/>
  <c r="R361" i="11"/>
  <c r="Q362" i="11"/>
  <c r="R362" i="11"/>
  <c r="Q363" i="11"/>
  <c r="R363" i="11"/>
  <c r="Q364" i="11"/>
  <c r="R364" i="11"/>
  <c r="Q365" i="11"/>
  <c r="R365" i="11"/>
  <c r="Q366" i="11"/>
  <c r="R366" i="11"/>
  <c r="Q367" i="11"/>
  <c r="R367" i="11"/>
  <c r="Q368" i="11"/>
  <c r="R368" i="11"/>
  <c r="Q369" i="11"/>
  <c r="R369" i="11"/>
  <c r="Q370" i="11"/>
  <c r="R370" i="11"/>
  <c r="Q371" i="11"/>
  <c r="R371" i="11"/>
  <c r="Q372" i="11"/>
  <c r="R372" i="11"/>
  <c r="Q373" i="11"/>
  <c r="R373" i="11"/>
  <c r="Q374" i="11"/>
  <c r="R374" i="11"/>
  <c r="Q375" i="11"/>
  <c r="R375" i="11"/>
  <c r="Q376" i="11"/>
  <c r="R376" i="11"/>
  <c r="Q377" i="11"/>
  <c r="R377" i="11"/>
  <c r="Q378" i="11"/>
  <c r="R378" i="11"/>
  <c r="Q379" i="11"/>
  <c r="R379" i="11"/>
  <c r="Q380" i="11"/>
  <c r="R380" i="11"/>
  <c r="Q381" i="11"/>
  <c r="R381" i="11"/>
  <c r="Q382" i="11"/>
  <c r="R382" i="11"/>
  <c r="Q383" i="11"/>
  <c r="R383" i="11"/>
  <c r="Q384" i="11"/>
  <c r="R384" i="11"/>
  <c r="Q385" i="11"/>
  <c r="R385" i="11"/>
  <c r="Q386" i="11"/>
  <c r="R386" i="11"/>
  <c r="Q387" i="11"/>
  <c r="R387" i="11"/>
  <c r="Q388" i="11"/>
  <c r="R388" i="11"/>
  <c r="Q389" i="11"/>
  <c r="R389" i="11"/>
  <c r="Q390" i="11"/>
  <c r="R390" i="11"/>
  <c r="Q391" i="11"/>
  <c r="R391" i="11"/>
  <c r="Q392" i="11"/>
  <c r="R392" i="11"/>
  <c r="Q393" i="11"/>
  <c r="R393" i="11"/>
  <c r="Q394" i="11"/>
  <c r="R394" i="11"/>
  <c r="Q395" i="11"/>
  <c r="R395" i="11"/>
  <c r="Q396" i="11"/>
  <c r="R396" i="11"/>
  <c r="Q397" i="11"/>
  <c r="R397" i="11"/>
  <c r="Q398" i="11"/>
  <c r="R398" i="11"/>
  <c r="Q399" i="11"/>
  <c r="R399" i="11"/>
  <c r="Q400" i="11"/>
  <c r="R400" i="11"/>
  <c r="Q401" i="11"/>
  <c r="R401" i="11"/>
  <c r="Q402" i="11"/>
  <c r="R402" i="11"/>
  <c r="Q403" i="11"/>
  <c r="R403" i="11"/>
  <c r="Q404" i="11"/>
  <c r="R404" i="11"/>
  <c r="Q405" i="11"/>
  <c r="R405" i="11"/>
  <c r="Q406" i="11"/>
  <c r="R406" i="11"/>
  <c r="Q407" i="11"/>
  <c r="R407" i="11"/>
  <c r="Q408" i="11"/>
  <c r="R408" i="11"/>
  <c r="Q409" i="11"/>
  <c r="R409" i="11"/>
  <c r="Q410" i="11"/>
  <c r="R410" i="11"/>
  <c r="Q411" i="11"/>
  <c r="R411" i="11"/>
  <c r="Q412" i="11"/>
  <c r="R412" i="11"/>
  <c r="Q413" i="11"/>
  <c r="R413" i="11"/>
  <c r="Q414" i="11"/>
  <c r="R414" i="11"/>
  <c r="Q415" i="11"/>
  <c r="R415" i="11"/>
  <c r="Q416" i="11"/>
  <c r="R416" i="11"/>
  <c r="Q417" i="11"/>
  <c r="R417" i="11"/>
  <c r="Q418" i="11"/>
  <c r="R418" i="11"/>
  <c r="Q419" i="11"/>
  <c r="R419" i="11"/>
  <c r="Q420" i="11"/>
  <c r="R420" i="11"/>
  <c r="Q421" i="11"/>
  <c r="R421" i="11"/>
  <c r="Q422" i="11"/>
  <c r="R422" i="11"/>
  <c r="Q423" i="11"/>
  <c r="R423" i="11"/>
  <c r="Q424" i="11"/>
  <c r="R424" i="11"/>
  <c r="Q425" i="11"/>
  <c r="R425" i="11"/>
  <c r="Q426" i="11"/>
  <c r="R426" i="11"/>
  <c r="Q427" i="11"/>
  <c r="R427" i="11"/>
  <c r="Q428" i="11"/>
  <c r="R428" i="11"/>
  <c r="Q429" i="11"/>
  <c r="R429" i="11"/>
  <c r="Q430" i="11"/>
  <c r="R430" i="11"/>
  <c r="Q431" i="11"/>
  <c r="R431" i="11"/>
  <c r="Q432" i="11"/>
  <c r="R432" i="11"/>
  <c r="Q433" i="11"/>
  <c r="R433" i="11"/>
  <c r="Q434" i="11"/>
  <c r="R434" i="11"/>
  <c r="Q435" i="11"/>
  <c r="R435" i="11"/>
  <c r="Q436" i="11"/>
  <c r="R436" i="11"/>
  <c r="Q437" i="11"/>
  <c r="R437" i="11"/>
  <c r="Q438" i="11"/>
  <c r="R438" i="11"/>
  <c r="Q439" i="11"/>
  <c r="R439" i="11"/>
  <c r="Q440" i="11"/>
  <c r="R440" i="11"/>
  <c r="Q441" i="11"/>
  <c r="R441" i="11"/>
  <c r="Q442" i="11"/>
  <c r="R442" i="11"/>
  <c r="Q443" i="11"/>
  <c r="R443" i="11"/>
  <c r="Q444" i="11"/>
  <c r="R444" i="11"/>
  <c r="Q445" i="11"/>
  <c r="R445" i="11"/>
  <c r="Q446" i="11"/>
  <c r="R446" i="11"/>
  <c r="Q447" i="11"/>
  <c r="R447" i="11"/>
  <c r="Q448" i="11"/>
  <c r="R448" i="11"/>
  <c r="Q449" i="11"/>
  <c r="R449" i="11"/>
  <c r="Q450" i="11"/>
  <c r="R450" i="11"/>
  <c r="Q451" i="11"/>
  <c r="R451" i="11"/>
  <c r="Q452" i="11"/>
  <c r="R452" i="11"/>
  <c r="Q453" i="11"/>
  <c r="R453" i="11"/>
  <c r="Q454" i="11"/>
  <c r="R454" i="11"/>
  <c r="Q455" i="11"/>
  <c r="R455" i="11"/>
  <c r="Q456" i="11"/>
  <c r="R456" i="11"/>
  <c r="Q457" i="11"/>
  <c r="R457" i="11"/>
  <c r="Q458" i="11"/>
  <c r="R458" i="11"/>
  <c r="Q459" i="11"/>
  <c r="R459" i="11"/>
  <c r="Q460" i="11"/>
  <c r="R460" i="11"/>
  <c r="Q461" i="11"/>
  <c r="R461" i="11"/>
  <c r="Q462" i="11"/>
  <c r="R462" i="11"/>
  <c r="Q463" i="11"/>
  <c r="R463" i="11"/>
  <c r="Q464" i="11"/>
  <c r="R464" i="11"/>
  <c r="Q465" i="11"/>
  <c r="R465" i="11"/>
  <c r="Q466" i="11"/>
  <c r="R466" i="11"/>
  <c r="Q467" i="11"/>
  <c r="R467" i="11"/>
  <c r="Q468" i="11"/>
  <c r="R468" i="11"/>
  <c r="Q469" i="11"/>
  <c r="R469" i="11"/>
  <c r="Q470" i="11"/>
  <c r="R470" i="11"/>
  <c r="Q471" i="11"/>
  <c r="R471" i="11"/>
  <c r="Q472" i="11"/>
  <c r="R472" i="11"/>
  <c r="Q473" i="11"/>
  <c r="R473" i="11"/>
  <c r="Q474" i="11"/>
  <c r="R474" i="11"/>
  <c r="Q475" i="11"/>
  <c r="R475" i="11"/>
  <c r="Q476" i="11"/>
  <c r="R476" i="11"/>
  <c r="Q477" i="11"/>
  <c r="R477" i="11"/>
  <c r="Q478" i="11"/>
  <c r="R478" i="11"/>
  <c r="Q479" i="11"/>
  <c r="R479" i="11"/>
  <c r="Q480" i="11"/>
  <c r="R480" i="11"/>
  <c r="Q481" i="11"/>
  <c r="R481" i="11"/>
  <c r="Q482" i="11"/>
  <c r="R482" i="11"/>
  <c r="Q483" i="11"/>
  <c r="R483" i="11"/>
  <c r="Q484" i="11"/>
  <c r="R484" i="11"/>
  <c r="Q485" i="11"/>
  <c r="R485" i="11"/>
  <c r="Q486" i="11"/>
  <c r="R486" i="11"/>
  <c r="Q487" i="11"/>
  <c r="R487" i="11"/>
  <c r="Q488" i="11"/>
  <c r="R488" i="11"/>
  <c r="Q489" i="11"/>
  <c r="R489" i="11"/>
  <c r="Q490" i="11"/>
  <c r="R490" i="11"/>
  <c r="Q491" i="11"/>
  <c r="R491" i="11"/>
  <c r="Q492" i="11"/>
  <c r="R492" i="11"/>
  <c r="Q493" i="11"/>
  <c r="R493" i="11"/>
  <c r="Q494" i="11"/>
  <c r="R494" i="11"/>
  <c r="Q495" i="11"/>
  <c r="R495" i="11"/>
  <c r="Q496" i="11"/>
  <c r="R496" i="11"/>
  <c r="Q497" i="11"/>
  <c r="R497" i="11"/>
  <c r="Q498" i="11"/>
  <c r="R498" i="11"/>
  <c r="Q499" i="11"/>
  <c r="R499" i="11"/>
  <c r="Q500" i="11"/>
  <c r="R500" i="11"/>
  <c r="Q501" i="11"/>
  <c r="R501" i="11"/>
  <c r="Q502" i="11"/>
  <c r="R502" i="11"/>
  <c r="Q503" i="11"/>
  <c r="R503" i="11"/>
  <c r="Q504" i="11"/>
  <c r="R504" i="11"/>
  <c r="Q505" i="11"/>
  <c r="R505" i="11"/>
  <c r="Q506" i="11"/>
  <c r="R506" i="11"/>
  <c r="Q507" i="11"/>
  <c r="R507" i="11"/>
  <c r="Q508" i="11"/>
  <c r="R508" i="11"/>
  <c r="Q509" i="11"/>
  <c r="R509" i="11"/>
  <c r="Q510" i="11"/>
  <c r="R510" i="11"/>
  <c r="Q511" i="11"/>
  <c r="R511" i="11"/>
  <c r="Q512" i="11"/>
  <c r="R512" i="11"/>
  <c r="Q513" i="11"/>
  <c r="R513" i="11"/>
  <c r="Q514" i="11"/>
  <c r="R514" i="11"/>
  <c r="Q515" i="11"/>
  <c r="R515" i="11"/>
  <c r="Q516" i="11"/>
  <c r="R516" i="11"/>
  <c r="Q517" i="11"/>
  <c r="R517" i="11"/>
  <c r="Q518" i="11"/>
  <c r="R518" i="11"/>
  <c r="Q519" i="11"/>
  <c r="R519" i="11"/>
  <c r="Q520" i="11"/>
  <c r="R520" i="11"/>
  <c r="Q521" i="11"/>
  <c r="R521" i="11"/>
  <c r="Q522" i="11"/>
  <c r="R522" i="11"/>
  <c r="Q523" i="11"/>
  <c r="R523" i="11"/>
  <c r="Q524" i="11"/>
  <c r="R524" i="11"/>
  <c r="Q525" i="11"/>
  <c r="R525" i="11"/>
  <c r="Q526" i="11"/>
  <c r="R526" i="11"/>
  <c r="Q527" i="11"/>
  <c r="R527" i="11"/>
  <c r="Q528" i="11"/>
  <c r="R528" i="11"/>
  <c r="Q529" i="11"/>
  <c r="R529" i="11"/>
  <c r="Q530" i="11"/>
  <c r="R530" i="11"/>
  <c r="Q531" i="11"/>
  <c r="R531" i="11"/>
  <c r="Q532" i="11"/>
  <c r="R532" i="11"/>
  <c r="Q533" i="11"/>
  <c r="R533" i="11"/>
  <c r="Q534" i="11"/>
  <c r="R534" i="11"/>
  <c r="Q535" i="11"/>
  <c r="R535" i="11"/>
  <c r="Q536" i="11"/>
  <c r="R536" i="11"/>
  <c r="Q537" i="11"/>
  <c r="R537" i="11"/>
  <c r="Q538" i="11"/>
  <c r="R538" i="11"/>
  <c r="Q539" i="11"/>
  <c r="R539" i="11"/>
  <c r="Q540" i="11"/>
  <c r="R540" i="11"/>
  <c r="Q541" i="11"/>
  <c r="R541" i="11"/>
  <c r="Q542" i="11"/>
  <c r="R542" i="11"/>
  <c r="Q543" i="11"/>
  <c r="R543" i="11"/>
  <c r="Q544" i="11"/>
  <c r="R544" i="11"/>
  <c r="Q545" i="11"/>
  <c r="R545" i="11"/>
  <c r="Q546" i="11"/>
  <c r="R546" i="11"/>
  <c r="Q547" i="11"/>
  <c r="R547" i="11"/>
  <c r="Q548" i="11"/>
  <c r="R548" i="11"/>
  <c r="Q549" i="11"/>
  <c r="R549" i="11"/>
  <c r="Q550" i="11"/>
  <c r="R550" i="11"/>
  <c r="Q551" i="11"/>
  <c r="R551" i="11"/>
  <c r="Q552" i="11"/>
  <c r="R552" i="11"/>
  <c r="Q553" i="11"/>
  <c r="R553" i="11"/>
  <c r="Q554" i="11"/>
  <c r="R554" i="11"/>
  <c r="Q555" i="11"/>
  <c r="R555" i="11"/>
  <c r="Q556" i="11"/>
  <c r="R556" i="11"/>
  <c r="Q557" i="11"/>
  <c r="R557" i="11"/>
  <c r="Q558" i="11"/>
  <c r="R558" i="11"/>
  <c r="Q559" i="11"/>
  <c r="R559" i="11"/>
  <c r="Q560" i="11"/>
  <c r="R560" i="11"/>
  <c r="Q561" i="11"/>
  <c r="R561" i="11"/>
  <c r="Q562" i="11"/>
  <c r="R562" i="11"/>
  <c r="Q563" i="11"/>
  <c r="R563" i="11"/>
  <c r="Q564" i="11"/>
  <c r="R564" i="11"/>
  <c r="Q565" i="11"/>
  <c r="R565" i="11"/>
  <c r="Q566" i="11"/>
  <c r="R566" i="11"/>
  <c r="Q567" i="11"/>
  <c r="R567" i="11"/>
  <c r="Q568" i="11"/>
  <c r="R568" i="11"/>
  <c r="Q569" i="11"/>
  <c r="R569" i="11"/>
  <c r="Q570" i="11"/>
  <c r="R570" i="11"/>
  <c r="Q571" i="11"/>
  <c r="R571" i="11"/>
  <c r="Q572" i="11"/>
  <c r="R572" i="11"/>
  <c r="Q573" i="11"/>
  <c r="R573" i="11"/>
  <c r="Q574" i="11"/>
  <c r="R574" i="11"/>
  <c r="Q575" i="11"/>
  <c r="R575" i="11"/>
  <c r="Q576" i="11"/>
  <c r="R576" i="11"/>
  <c r="Q577" i="11"/>
  <c r="R577" i="11"/>
  <c r="Q578" i="11"/>
  <c r="R578" i="11"/>
  <c r="Q579" i="11"/>
  <c r="R579" i="11"/>
  <c r="Q580" i="11"/>
  <c r="R580" i="11"/>
  <c r="Q581" i="11"/>
  <c r="R581" i="11"/>
  <c r="Q582" i="11"/>
  <c r="R582" i="11"/>
  <c r="Q583" i="11"/>
  <c r="R583" i="11"/>
  <c r="Q584" i="11"/>
  <c r="R584" i="11"/>
  <c r="Q585" i="11"/>
  <c r="R585" i="11"/>
  <c r="Q586" i="11"/>
  <c r="R586" i="11"/>
  <c r="Q587" i="11"/>
  <c r="R587" i="11"/>
  <c r="Q588" i="11"/>
  <c r="R588" i="11"/>
  <c r="Q589" i="11"/>
  <c r="R589" i="11"/>
  <c r="Q590" i="11"/>
  <c r="R590" i="11"/>
  <c r="Q591" i="11"/>
  <c r="R591" i="11"/>
  <c r="Q592" i="11"/>
  <c r="R592" i="11"/>
  <c r="Q593" i="11"/>
  <c r="R593" i="11"/>
  <c r="Q594" i="11"/>
  <c r="R594" i="11"/>
  <c r="Q595" i="11"/>
  <c r="R595" i="11"/>
  <c r="Q596" i="11"/>
  <c r="R596" i="11"/>
  <c r="Q597" i="11"/>
  <c r="R597" i="11"/>
  <c r="Q598" i="11"/>
  <c r="R598" i="11"/>
  <c r="Q599" i="11"/>
  <c r="R599" i="11"/>
  <c r="Q600" i="11"/>
  <c r="R600" i="11"/>
  <c r="Q601" i="11"/>
  <c r="R601" i="11"/>
  <c r="Q602" i="11"/>
  <c r="R602" i="11"/>
  <c r="Q603" i="11"/>
  <c r="R603" i="11"/>
  <c r="Q604" i="11"/>
  <c r="R604" i="11"/>
  <c r="Q605" i="11"/>
  <c r="R605" i="11"/>
  <c r="Q606" i="11"/>
  <c r="R606" i="11"/>
  <c r="Q607" i="11"/>
  <c r="R607" i="11"/>
  <c r="Q608" i="11"/>
  <c r="R608" i="11"/>
  <c r="Q609" i="11"/>
  <c r="R609" i="11"/>
  <c r="Q610" i="11"/>
  <c r="R610" i="11"/>
  <c r="Q611" i="11"/>
  <c r="R611" i="11"/>
  <c r="Q612" i="11"/>
  <c r="R612" i="11"/>
  <c r="Q613" i="11"/>
  <c r="R613" i="11"/>
  <c r="Q614" i="11"/>
  <c r="R614" i="11"/>
  <c r="Q615" i="11"/>
  <c r="R615" i="11"/>
  <c r="Q616" i="11"/>
  <c r="R616" i="11"/>
  <c r="Q617" i="11"/>
  <c r="R617" i="11"/>
  <c r="Q618" i="11"/>
  <c r="R618" i="11"/>
  <c r="Q619" i="11"/>
  <c r="R619" i="11"/>
  <c r="Q620" i="11"/>
  <c r="R620" i="11"/>
  <c r="Q621" i="11"/>
  <c r="R621" i="11"/>
  <c r="Q622" i="11"/>
  <c r="R622" i="11"/>
  <c r="Q623" i="11"/>
  <c r="R623" i="11"/>
  <c r="Q624" i="11"/>
  <c r="R624" i="11"/>
  <c r="Q625" i="11"/>
  <c r="R625" i="11"/>
  <c r="Q626" i="11"/>
  <c r="R626" i="11"/>
  <c r="Q627" i="11"/>
  <c r="R627" i="11"/>
  <c r="Q628" i="11"/>
  <c r="R628" i="11"/>
  <c r="Q629" i="11"/>
  <c r="R629" i="11"/>
  <c r="Q630" i="11"/>
  <c r="R630" i="11"/>
  <c r="Q631" i="11"/>
  <c r="R631" i="11"/>
  <c r="Q632" i="11"/>
  <c r="R632" i="11"/>
  <c r="Q633" i="11"/>
  <c r="R633" i="11"/>
  <c r="Q634" i="11"/>
  <c r="R634" i="11"/>
  <c r="Q635" i="11"/>
  <c r="R635" i="11"/>
  <c r="Q636" i="11"/>
  <c r="R636" i="11"/>
  <c r="Q637" i="11"/>
  <c r="R637" i="11"/>
  <c r="Q638" i="11"/>
  <c r="R638" i="11"/>
  <c r="Q639" i="11"/>
  <c r="R639" i="11"/>
  <c r="Q640" i="11"/>
  <c r="R640" i="11"/>
  <c r="Q641" i="11"/>
  <c r="R641" i="11"/>
  <c r="Q642" i="11"/>
  <c r="R642" i="11"/>
  <c r="Q643" i="11"/>
  <c r="R643" i="11"/>
  <c r="Q644" i="11"/>
  <c r="R644" i="11"/>
  <c r="Q645" i="11"/>
  <c r="R645" i="11"/>
  <c r="Q646" i="11"/>
  <c r="R646" i="11"/>
  <c r="Q647" i="11"/>
  <c r="R647" i="11"/>
  <c r="Q648" i="11"/>
  <c r="R648" i="11"/>
  <c r="Q649" i="11"/>
  <c r="R649" i="11"/>
  <c r="Q650" i="11"/>
  <c r="R650" i="11"/>
  <c r="Q651" i="11"/>
  <c r="R651" i="11"/>
  <c r="Q652" i="11"/>
  <c r="R652" i="11"/>
  <c r="Q653" i="11"/>
  <c r="R653" i="11"/>
  <c r="Q654" i="11"/>
  <c r="R654" i="11"/>
  <c r="Q655" i="11"/>
  <c r="R655" i="11"/>
  <c r="Q656" i="11"/>
  <c r="R656" i="11"/>
  <c r="Q657" i="11"/>
  <c r="R657" i="11"/>
  <c r="Q658" i="11"/>
  <c r="R658" i="11"/>
  <c r="Q659" i="11"/>
  <c r="R659" i="11"/>
  <c r="Q660" i="11"/>
  <c r="R660" i="11"/>
  <c r="Q661" i="11"/>
  <c r="R661" i="11"/>
  <c r="Q662" i="11"/>
  <c r="R662" i="11"/>
  <c r="Q663" i="11"/>
  <c r="R663" i="11"/>
  <c r="Q664" i="11"/>
  <c r="R664" i="11"/>
  <c r="Q665" i="11"/>
  <c r="R665" i="11"/>
  <c r="Q666" i="11"/>
  <c r="R666" i="11"/>
  <c r="Q667" i="11"/>
  <c r="R667" i="11"/>
  <c r="Q668" i="11"/>
  <c r="R668" i="11"/>
  <c r="Q669" i="11"/>
  <c r="R669" i="11"/>
  <c r="Q670" i="11"/>
  <c r="R670" i="11"/>
  <c r="Q671" i="11"/>
  <c r="R671" i="11"/>
  <c r="Q672" i="11"/>
  <c r="R672" i="11"/>
  <c r="Q673" i="11"/>
  <c r="R673" i="11"/>
  <c r="Q674" i="11"/>
  <c r="R674" i="11"/>
  <c r="Q675" i="11"/>
  <c r="R675" i="11"/>
  <c r="Q676" i="11"/>
  <c r="R676" i="11"/>
  <c r="Q677" i="11"/>
  <c r="R677" i="11"/>
  <c r="Q678" i="11"/>
  <c r="R678" i="11"/>
  <c r="Q679" i="11"/>
  <c r="R679" i="11"/>
  <c r="Q680" i="11"/>
  <c r="R680" i="11"/>
  <c r="Q681" i="11"/>
  <c r="R681" i="11"/>
  <c r="Q682" i="11"/>
  <c r="R682" i="11"/>
  <c r="Q683" i="11"/>
  <c r="R683" i="11"/>
  <c r="Q684" i="11"/>
  <c r="R684" i="11"/>
  <c r="Q685" i="11"/>
  <c r="R685" i="11"/>
  <c r="Q686" i="11"/>
  <c r="R686" i="11"/>
  <c r="Q687" i="11"/>
  <c r="R687" i="11"/>
  <c r="Q688" i="11"/>
  <c r="R688" i="11"/>
  <c r="Q689" i="11"/>
  <c r="R689" i="11"/>
  <c r="Q690" i="11"/>
  <c r="R690" i="11"/>
  <c r="Q691" i="11"/>
  <c r="R691" i="11"/>
  <c r="Q692" i="11"/>
  <c r="R692" i="11"/>
  <c r="Q693" i="11"/>
  <c r="R693" i="11"/>
  <c r="Q694" i="11"/>
  <c r="R694" i="11"/>
  <c r="Q695" i="11"/>
  <c r="R695" i="11"/>
  <c r="Q696" i="11"/>
  <c r="R696" i="11"/>
  <c r="Q697" i="11"/>
  <c r="R697" i="11"/>
  <c r="Q698" i="11"/>
  <c r="R698" i="11"/>
  <c r="Q699" i="11"/>
  <c r="R699" i="11"/>
  <c r="Q700" i="11"/>
  <c r="R700" i="11"/>
  <c r="Q701" i="11"/>
  <c r="R701" i="11"/>
  <c r="Q702" i="11"/>
  <c r="R702" i="11"/>
  <c r="Q703" i="11"/>
  <c r="R703" i="11"/>
  <c r="Q704" i="11"/>
  <c r="R704" i="11"/>
  <c r="Q705" i="11"/>
  <c r="R705" i="11"/>
  <c r="Q706" i="11"/>
  <c r="R706" i="11"/>
  <c r="Q707" i="11"/>
  <c r="R707" i="11"/>
  <c r="Q708" i="11"/>
  <c r="R708" i="11"/>
  <c r="Q709" i="11"/>
  <c r="R709" i="11"/>
  <c r="Q710" i="11"/>
  <c r="R710" i="11"/>
  <c r="Q711" i="11"/>
  <c r="R711" i="11"/>
  <c r="Q712" i="11"/>
  <c r="R712" i="11"/>
  <c r="Q713" i="11"/>
  <c r="R713" i="11"/>
  <c r="Q714" i="11"/>
  <c r="R714" i="11"/>
  <c r="Q715" i="11"/>
  <c r="R715" i="11"/>
  <c r="Q716" i="11"/>
  <c r="R716" i="11"/>
  <c r="Q717" i="11"/>
  <c r="R717" i="11"/>
  <c r="Q718" i="11"/>
  <c r="R718" i="11"/>
  <c r="Q719" i="11"/>
  <c r="R719" i="11"/>
  <c r="Q720" i="11"/>
  <c r="R720" i="11"/>
  <c r="Q721" i="11"/>
  <c r="R721" i="11"/>
  <c r="Q722" i="11"/>
  <c r="R722" i="11"/>
  <c r="Q723" i="11"/>
  <c r="R723" i="11"/>
  <c r="Q724" i="11"/>
  <c r="R724" i="11"/>
  <c r="Q725" i="11"/>
  <c r="R725" i="11"/>
  <c r="Q726" i="11"/>
  <c r="R726" i="11"/>
  <c r="Q727" i="11"/>
  <c r="R727" i="11"/>
  <c r="Q728" i="11"/>
  <c r="R728" i="11"/>
  <c r="Q729" i="11"/>
  <c r="R729" i="11"/>
  <c r="Q730" i="11"/>
  <c r="R730" i="11"/>
  <c r="Q731" i="11"/>
  <c r="R731" i="11"/>
  <c r="Q732" i="11"/>
  <c r="R732" i="11"/>
  <c r="Q733" i="11"/>
  <c r="R733" i="11"/>
  <c r="Q734" i="11"/>
  <c r="R734" i="11"/>
  <c r="Q735" i="11"/>
  <c r="R735" i="11"/>
  <c r="Q736" i="11"/>
  <c r="R736" i="11"/>
  <c r="Q737" i="11"/>
  <c r="R737" i="11"/>
  <c r="Q738" i="11"/>
  <c r="R738" i="11"/>
  <c r="Q739" i="11"/>
  <c r="R739" i="11"/>
  <c r="Q740" i="11"/>
  <c r="R740" i="11"/>
  <c r="Q741" i="11"/>
  <c r="R741" i="11"/>
  <c r="Q742" i="11"/>
  <c r="R742" i="11"/>
  <c r="Q743" i="11"/>
  <c r="R743" i="11"/>
  <c r="Q744" i="11"/>
  <c r="R744" i="11"/>
  <c r="Q745" i="11"/>
  <c r="R745" i="11"/>
  <c r="Q746" i="11"/>
  <c r="R746" i="11"/>
  <c r="Q747" i="11"/>
  <c r="R747" i="11"/>
  <c r="R748" i="11"/>
  <c r="Q2" i="10"/>
  <c r="R2" i="10"/>
  <c r="Q3" i="10"/>
  <c r="R3" i="10"/>
  <c r="Q4" i="10"/>
  <c r="R4" i="10"/>
  <c r="Q5" i="10"/>
  <c r="R5" i="10"/>
  <c r="Q6" i="10"/>
  <c r="R6" i="10"/>
  <c r="Q7" i="10"/>
  <c r="R7" i="10"/>
  <c r="Q8" i="10"/>
  <c r="R8" i="10"/>
  <c r="Q9" i="10"/>
  <c r="R9" i="10"/>
  <c r="Q10" i="10"/>
  <c r="R10" i="10"/>
  <c r="Q11" i="10"/>
  <c r="R11" i="10"/>
  <c r="Q12" i="10"/>
  <c r="R12" i="10"/>
  <c r="Q13" i="10"/>
  <c r="R13" i="10"/>
  <c r="Q14" i="10"/>
  <c r="R14" i="10"/>
  <c r="Q15" i="10"/>
  <c r="R15" i="10"/>
  <c r="Q16" i="10"/>
  <c r="R16" i="10"/>
  <c r="Q17" i="10"/>
  <c r="R17" i="10"/>
  <c r="Q18" i="10"/>
  <c r="R18" i="10"/>
  <c r="Q19" i="10"/>
  <c r="R19" i="10"/>
  <c r="Q20" i="10"/>
  <c r="R20" i="10"/>
  <c r="Q21" i="10"/>
  <c r="R21" i="10"/>
  <c r="Q22" i="10"/>
  <c r="R22" i="10"/>
  <c r="Q23" i="10"/>
  <c r="R23" i="10"/>
  <c r="Q24" i="10"/>
  <c r="R24" i="10"/>
  <c r="Q25" i="10"/>
  <c r="R25" i="10"/>
  <c r="Q26" i="10"/>
  <c r="R26" i="10"/>
  <c r="Q27" i="10"/>
  <c r="R27" i="10"/>
  <c r="Q28" i="10"/>
  <c r="R28" i="10"/>
  <c r="Q29" i="10"/>
  <c r="R29" i="10"/>
  <c r="Q30" i="10"/>
  <c r="R30" i="10"/>
  <c r="Q31" i="10"/>
  <c r="R31" i="10"/>
  <c r="Q32" i="10"/>
  <c r="R32" i="10"/>
  <c r="Q33" i="10"/>
  <c r="R33" i="10"/>
  <c r="Q34" i="10"/>
  <c r="R34" i="10"/>
  <c r="Q35" i="10"/>
  <c r="R35" i="10"/>
  <c r="Q36" i="10"/>
  <c r="R36" i="10"/>
  <c r="Q37" i="10"/>
  <c r="R37" i="10"/>
  <c r="Q38" i="10"/>
  <c r="R38" i="10"/>
  <c r="Q39" i="10"/>
  <c r="R39" i="10"/>
  <c r="Q40" i="10"/>
  <c r="R40" i="10"/>
  <c r="Q41" i="10"/>
  <c r="R41" i="10"/>
  <c r="Q42" i="10"/>
  <c r="R42" i="10"/>
  <c r="Q43" i="10"/>
  <c r="R43" i="10"/>
  <c r="R44" i="10"/>
  <c r="Q2" i="9"/>
  <c r="R2" i="9"/>
  <c r="Q3" i="9"/>
  <c r="R3" i="9"/>
  <c r="Q4" i="9"/>
  <c r="R4" i="9"/>
  <c r="Q5" i="9"/>
  <c r="R5" i="9"/>
  <c r="Q6" i="9"/>
  <c r="R6" i="9"/>
  <c r="Q7" i="9"/>
  <c r="R7" i="9"/>
  <c r="Q8" i="9"/>
  <c r="R8" i="9"/>
  <c r="Q9" i="9"/>
  <c r="R9" i="9"/>
  <c r="Q10" i="9"/>
  <c r="R10" i="9"/>
  <c r="Q11" i="9"/>
  <c r="R11" i="9"/>
  <c r="Q12" i="9"/>
  <c r="R12" i="9"/>
  <c r="Q13" i="9"/>
  <c r="R13" i="9"/>
  <c r="Q14" i="9"/>
  <c r="R14" i="9"/>
  <c r="Q15" i="9"/>
  <c r="R15" i="9"/>
  <c r="Q16" i="9"/>
  <c r="R16" i="9"/>
  <c r="Q17" i="9"/>
  <c r="R17" i="9"/>
  <c r="Q18" i="9"/>
  <c r="R18" i="9"/>
  <c r="Q19" i="9"/>
  <c r="R19" i="9"/>
  <c r="Q20" i="9"/>
  <c r="R20" i="9"/>
  <c r="Q21" i="9"/>
  <c r="R21" i="9"/>
  <c r="Q22" i="9"/>
  <c r="R22" i="9"/>
  <c r="Q23" i="9"/>
  <c r="R23" i="9"/>
  <c r="Q24" i="9"/>
  <c r="R24" i="9"/>
  <c r="Q25" i="9"/>
  <c r="R25" i="9"/>
  <c r="Q26" i="9"/>
  <c r="R26" i="9"/>
  <c r="Q27" i="9"/>
  <c r="R27" i="9"/>
  <c r="Q28" i="9"/>
  <c r="R28" i="9"/>
  <c r="Q29" i="9"/>
  <c r="R29" i="9"/>
  <c r="Q30" i="9"/>
  <c r="R30" i="9"/>
  <c r="Q31" i="9"/>
  <c r="R31" i="9"/>
  <c r="Q32" i="9"/>
  <c r="R32" i="9"/>
  <c r="Q33" i="9"/>
  <c r="R33" i="9"/>
  <c r="Q34" i="9"/>
  <c r="R34" i="9"/>
  <c r="Q35" i="9"/>
  <c r="R35" i="9"/>
  <c r="Q36" i="9"/>
  <c r="R36" i="9"/>
  <c r="Q37" i="9"/>
  <c r="R37" i="9"/>
  <c r="Q38" i="9"/>
  <c r="R38" i="9"/>
  <c r="Q39" i="9"/>
  <c r="R39" i="9"/>
  <c r="Q40" i="9"/>
  <c r="R40" i="9"/>
  <c r="Q41" i="9"/>
  <c r="R41" i="9"/>
  <c r="Q42" i="9"/>
  <c r="R42" i="9"/>
  <c r="Q43" i="9"/>
  <c r="R43" i="9"/>
  <c r="Q44" i="9"/>
  <c r="R44" i="9"/>
  <c r="Q45" i="9"/>
  <c r="R45" i="9"/>
  <c r="Q46" i="9"/>
  <c r="R46" i="9"/>
  <c r="Q47" i="9"/>
  <c r="R47" i="9"/>
  <c r="Q48" i="9"/>
  <c r="R48" i="9"/>
  <c r="Q49" i="9"/>
  <c r="R49" i="9"/>
  <c r="Q50" i="9"/>
  <c r="R50" i="9"/>
  <c r="Q51" i="9"/>
  <c r="R51" i="9"/>
  <c r="Q52" i="9"/>
  <c r="R52" i="9"/>
  <c r="Q53" i="9"/>
  <c r="R53" i="9"/>
  <c r="Q54" i="9"/>
  <c r="R54" i="9"/>
  <c r="Q55" i="9"/>
  <c r="R55" i="9"/>
  <c r="Q56" i="9"/>
  <c r="R56" i="9"/>
  <c r="Q57" i="9"/>
  <c r="R57" i="9"/>
  <c r="Q58" i="9"/>
  <c r="R58" i="9"/>
  <c r="Q59" i="9"/>
  <c r="R59" i="9"/>
  <c r="Q60" i="9"/>
  <c r="R60" i="9"/>
  <c r="Q61" i="9"/>
  <c r="R61" i="9"/>
  <c r="Q62" i="9"/>
  <c r="R62" i="9"/>
  <c r="Q63" i="9"/>
  <c r="R63" i="9"/>
  <c r="Q64" i="9"/>
  <c r="R64" i="9"/>
  <c r="Q65" i="9"/>
  <c r="R65" i="9"/>
  <c r="Q66" i="9"/>
  <c r="R66" i="9"/>
  <c r="Q67" i="9"/>
  <c r="R67" i="9"/>
  <c r="Q68" i="9"/>
  <c r="R68" i="9"/>
  <c r="Q69" i="9"/>
  <c r="R69" i="9"/>
  <c r="Q70" i="9"/>
  <c r="R70" i="9"/>
  <c r="Q71" i="9"/>
  <c r="R71" i="9"/>
  <c r="Q72" i="9"/>
  <c r="R72" i="9"/>
  <c r="Q73" i="9"/>
  <c r="R73" i="9"/>
  <c r="Q74" i="9"/>
  <c r="R74" i="9"/>
  <c r="Q75" i="9"/>
  <c r="R75" i="9"/>
  <c r="Q76" i="9"/>
  <c r="R76" i="9"/>
  <c r="Q77" i="9"/>
  <c r="R77" i="9"/>
  <c r="Q78" i="9"/>
  <c r="R78" i="9"/>
  <c r="Q79" i="9"/>
  <c r="R79" i="9"/>
  <c r="Q80" i="9"/>
  <c r="R80" i="9"/>
  <c r="Q81" i="9"/>
  <c r="R81" i="9"/>
  <c r="Q82" i="9"/>
  <c r="R82" i="9"/>
  <c r="Q83" i="9"/>
  <c r="R83" i="9"/>
  <c r="Q84" i="9"/>
  <c r="R84" i="9"/>
  <c r="Q85" i="9"/>
  <c r="R85" i="9"/>
  <c r="Q86" i="9"/>
  <c r="R86" i="9"/>
  <c r="Q87" i="9"/>
  <c r="R87" i="9"/>
  <c r="Q88" i="9"/>
  <c r="R88" i="9"/>
  <c r="Q89" i="9"/>
  <c r="R89" i="9"/>
  <c r="Q90" i="9"/>
  <c r="R90" i="9"/>
  <c r="Q91" i="9"/>
  <c r="R91" i="9"/>
  <c r="Q92" i="9"/>
  <c r="R92" i="9"/>
  <c r="Q93" i="9"/>
  <c r="R93" i="9"/>
  <c r="Q94" i="9"/>
  <c r="R94" i="9"/>
  <c r="Q95" i="9"/>
  <c r="R95" i="9"/>
  <c r="Q96" i="9"/>
  <c r="R96" i="9"/>
  <c r="Q97" i="9"/>
  <c r="R97" i="9"/>
  <c r="Q98" i="9"/>
  <c r="R98" i="9"/>
  <c r="Q99" i="9"/>
  <c r="R99" i="9"/>
  <c r="Q100" i="9"/>
  <c r="R100" i="9"/>
  <c r="Q101" i="9"/>
  <c r="R101" i="9"/>
  <c r="Q102" i="9"/>
  <c r="R102" i="9"/>
  <c r="Q103" i="9"/>
  <c r="R103" i="9"/>
  <c r="Q104" i="9"/>
  <c r="R104" i="9"/>
  <c r="Q105" i="9"/>
  <c r="R105" i="9"/>
  <c r="Q106" i="9"/>
  <c r="R106" i="9"/>
  <c r="Q107" i="9"/>
  <c r="R107" i="9"/>
  <c r="Q108" i="9"/>
  <c r="R108" i="9"/>
  <c r="Q109" i="9"/>
  <c r="R109" i="9"/>
  <c r="Q110" i="9"/>
  <c r="R110" i="9"/>
  <c r="Q111" i="9"/>
  <c r="R111" i="9"/>
  <c r="Q112" i="9"/>
  <c r="R112" i="9"/>
  <c r="Q113" i="9"/>
  <c r="R113" i="9"/>
  <c r="Q114" i="9"/>
  <c r="R114" i="9"/>
  <c r="Q115" i="9"/>
  <c r="R115" i="9"/>
  <c r="Q116" i="9"/>
  <c r="R116" i="9"/>
  <c r="Q117" i="9"/>
  <c r="R117" i="9"/>
  <c r="Q118" i="9"/>
  <c r="R118" i="9"/>
  <c r="Q119" i="9"/>
  <c r="R119" i="9"/>
  <c r="Q120" i="9"/>
  <c r="R120" i="9"/>
  <c r="Q121" i="9"/>
  <c r="R121" i="9"/>
  <c r="Q122" i="9"/>
  <c r="R122" i="9"/>
  <c r="Q123" i="9"/>
  <c r="R123" i="9"/>
  <c r="Q124" i="9"/>
  <c r="R124" i="9"/>
  <c r="Q125" i="9"/>
  <c r="R125" i="9"/>
  <c r="Q126" i="9"/>
  <c r="R126" i="9"/>
  <c r="Q127" i="9"/>
  <c r="R127" i="9"/>
  <c r="Q128" i="9"/>
  <c r="R128" i="9"/>
  <c r="Q129" i="9"/>
  <c r="R129" i="9"/>
  <c r="Q130" i="9"/>
  <c r="R130" i="9"/>
  <c r="Q131" i="9"/>
  <c r="R131" i="9"/>
  <c r="Q132" i="9"/>
  <c r="R132" i="9"/>
  <c r="Q133" i="9"/>
  <c r="R133" i="9"/>
  <c r="Q134" i="9"/>
  <c r="R134" i="9"/>
  <c r="Q135" i="9"/>
  <c r="R135" i="9"/>
  <c r="Q136" i="9"/>
  <c r="R136" i="9"/>
  <c r="Q137" i="9"/>
  <c r="R137" i="9"/>
  <c r="Q138" i="9"/>
  <c r="R138" i="9"/>
  <c r="Q139" i="9"/>
  <c r="R139" i="9"/>
  <c r="Q140" i="9"/>
  <c r="R140" i="9"/>
  <c r="Q141" i="9"/>
  <c r="R141" i="9"/>
  <c r="Q142" i="9"/>
  <c r="R142" i="9"/>
  <c r="Q143" i="9"/>
  <c r="R143" i="9"/>
  <c r="Q144" i="9"/>
  <c r="R144" i="9"/>
  <c r="Q145" i="9"/>
  <c r="R145" i="9"/>
  <c r="Q146" i="9"/>
  <c r="R146" i="9"/>
  <c r="Q147" i="9"/>
  <c r="R147" i="9"/>
  <c r="Q148" i="9"/>
  <c r="R148" i="9"/>
  <c r="Q149" i="9"/>
  <c r="R149" i="9"/>
  <c r="Q150" i="9"/>
  <c r="R150" i="9"/>
  <c r="Q151" i="9"/>
  <c r="R151" i="9"/>
  <c r="Q152" i="9"/>
  <c r="R152" i="9"/>
  <c r="Q153" i="9"/>
  <c r="R153" i="9"/>
  <c r="Q154" i="9"/>
  <c r="R154" i="9"/>
  <c r="Q155" i="9"/>
  <c r="R155" i="9"/>
  <c r="Q156" i="9"/>
  <c r="R156" i="9"/>
  <c r="Q157" i="9"/>
  <c r="R157" i="9"/>
  <c r="Q158" i="9"/>
  <c r="R158" i="9"/>
  <c r="Q159" i="9"/>
  <c r="R159" i="9"/>
  <c r="Q160" i="9"/>
  <c r="R160" i="9"/>
  <c r="Q161" i="9"/>
  <c r="R161" i="9"/>
  <c r="Q162" i="9"/>
  <c r="R162" i="9"/>
  <c r="Q163" i="9"/>
  <c r="R163" i="9"/>
  <c r="Q164" i="9"/>
  <c r="R164" i="9"/>
  <c r="Q165" i="9"/>
  <c r="R165" i="9"/>
  <c r="Q166" i="9"/>
  <c r="R166" i="9"/>
  <c r="Q167" i="9"/>
  <c r="R167" i="9"/>
  <c r="Q168" i="9"/>
  <c r="R168" i="9"/>
  <c r="Q169" i="9"/>
  <c r="R169" i="9"/>
  <c r="Q170" i="9"/>
  <c r="R170" i="9"/>
  <c r="Q171" i="9"/>
  <c r="R171" i="9"/>
  <c r="Q172" i="9"/>
  <c r="R172" i="9"/>
  <c r="Q173" i="9"/>
  <c r="R173" i="9"/>
  <c r="Q174" i="9"/>
  <c r="R174" i="9"/>
  <c r="Q175" i="9"/>
  <c r="R175" i="9"/>
  <c r="Q176" i="9"/>
  <c r="R176" i="9"/>
  <c r="Q177" i="9"/>
  <c r="R177" i="9"/>
  <c r="Q178" i="9"/>
  <c r="R178" i="9"/>
  <c r="Q179" i="9"/>
  <c r="R179" i="9"/>
  <c r="Q180" i="9"/>
  <c r="R180" i="9"/>
  <c r="Q181" i="9"/>
  <c r="R181" i="9"/>
  <c r="Q182" i="9"/>
  <c r="R182" i="9"/>
  <c r="Q183" i="9"/>
  <c r="R183" i="9"/>
  <c r="Q184" i="9"/>
  <c r="R184" i="9"/>
  <c r="Q185" i="9"/>
  <c r="R185" i="9"/>
  <c r="Q186" i="9"/>
  <c r="R186" i="9"/>
  <c r="Q187" i="9"/>
  <c r="R187" i="9"/>
  <c r="Q188" i="9"/>
  <c r="R188" i="9"/>
  <c r="Q189" i="9"/>
  <c r="R189" i="9"/>
  <c r="Q190" i="9"/>
  <c r="R190" i="9"/>
  <c r="Q191" i="9"/>
  <c r="R191" i="9"/>
  <c r="Q192" i="9"/>
  <c r="R192" i="9"/>
  <c r="Q193" i="9"/>
  <c r="R193" i="9"/>
  <c r="Q194" i="9"/>
  <c r="R194" i="9"/>
  <c r="Q195" i="9"/>
  <c r="R195" i="9"/>
  <c r="Q196" i="9"/>
  <c r="R196" i="9"/>
  <c r="Q197" i="9"/>
  <c r="R197" i="9"/>
  <c r="Q198" i="9"/>
  <c r="R198" i="9"/>
  <c r="Q199" i="9"/>
  <c r="R199" i="9"/>
  <c r="Q200" i="9"/>
  <c r="R200" i="9"/>
  <c r="Q201" i="9"/>
  <c r="R201" i="9"/>
  <c r="Q202" i="9"/>
  <c r="R202" i="9"/>
  <c r="Q203" i="9"/>
  <c r="R203" i="9"/>
  <c r="Q204" i="9"/>
  <c r="R204" i="9"/>
  <c r="Q205" i="9"/>
  <c r="R205" i="9"/>
  <c r="Q206" i="9"/>
  <c r="R206" i="9"/>
  <c r="Q207" i="9"/>
  <c r="R207" i="9"/>
  <c r="Q208" i="9"/>
  <c r="R208" i="9"/>
  <c r="Q209" i="9"/>
  <c r="R209" i="9"/>
  <c r="Q210" i="9"/>
  <c r="R210" i="9"/>
  <c r="Q211" i="9"/>
  <c r="R211" i="9"/>
  <c r="Q212" i="9"/>
  <c r="R212" i="9"/>
  <c r="Q213" i="9"/>
  <c r="R213" i="9"/>
  <c r="Q214" i="9"/>
  <c r="R214" i="9"/>
  <c r="Q215" i="9"/>
  <c r="R215" i="9"/>
  <c r="Q216" i="9"/>
  <c r="R216" i="9"/>
  <c r="Q217" i="9"/>
  <c r="R217" i="9"/>
  <c r="Q218" i="9"/>
  <c r="R218" i="9"/>
  <c r="Q219" i="9"/>
  <c r="R219" i="9"/>
  <c r="Q220" i="9"/>
  <c r="R220" i="9"/>
  <c r="Q221" i="9"/>
  <c r="R221" i="9"/>
  <c r="Q222" i="9"/>
  <c r="R222" i="9"/>
  <c r="Q223" i="9"/>
  <c r="R223" i="9"/>
  <c r="Q224" i="9"/>
  <c r="R224" i="9"/>
  <c r="Q225" i="9"/>
  <c r="R225" i="9"/>
  <c r="Q226" i="9"/>
  <c r="R226" i="9"/>
  <c r="Q227" i="9"/>
  <c r="R227" i="9"/>
  <c r="Q228" i="9"/>
  <c r="R228" i="9"/>
  <c r="Q229" i="9"/>
  <c r="R229" i="9"/>
  <c r="Q230" i="9"/>
  <c r="R230" i="9"/>
  <c r="Q231" i="9"/>
  <c r="R231" i="9"/>
  <c r="Q232" i="9"/>
  <c r="R232" i="9"/>
  <c r="Q233" i="9"/>
  <c r="R233" i="9"/>
  <c r="Q234" i="9"/>
  <c r="R234" i="9"/>
  <c r="Q235" i="9"/>
  <c r="R235" i="9"/>
  <c r="Q236" i="9"/>
  <c r="R236" i="9"/>
  <c r="Q237" i="9"/>
  <c r="R237" i="9"/>
  <c r="Q238" i="9"/>
  <c r="R238" i="9"/>
  <c r="Q239" i="9"/>
  <c r="R239" i="9"/>
  <c r="Q240" i="9"/>
  <c r="R240" i="9"/>
  <c r="Q241" i="9"/>
  <c r="R241" i="9"/>
  <c r="Q242" i="9"/>
  <c r="R242" i="9"/>
  <c r="Q243" i="9"/>
  <c r="R243" i="9"/>
  <c r="Q244" i="9"/>
  <c r="R244" i="9"/>
  <c r="Q245" i="9"/>
  <c r="R245" i="9"/>
  <c r="Q246" i="9"/>
  <c r="R246" i="9"/>
  <c r="Q247" i="9"/>
  <c r="R247" i="9"/>
  <c r="Q248" i="9"/>
  <c r="R248" i="9"/>
  <c r="Q249" i="9"/>
  <c r="R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Q256" i="9"/>
  <c r="R256" i="9"/>
  <c r="Q257" i="9"/>
  <c r="R257" i="9"/>
  <c r="Q258" i="9"/>
  <c r="R258" i="9"/>
  <c r="Q259" i="9"/>
  <c r="R259" i="9"/>
  <c r="Q260" i="9"/>
  <c r="R260" i="9"/>
  <c r="Q261" i="9"/>
  <c r="R261" i="9"/>
  <c r="Q262" i="9"/>
  <c r="R262" i="9"/>
  <c r="Q263" i="9"/>
  <c r="R263" i="9"/>
  <c r="Q264" i="9"/>
  <c r="R264" i="9"/>
  <c r="Q265" i="9"/>
  <c r="R265" i="9"/>
  <c r="Q266" i="9"/>
  <c r="R266" i="9"/>
  <c r="Q267" i="9"/>
  <c r="R267" i="9"/>
  <c r="Q268" i="9"/>
  <c r="R268" i="9"/>
  <c r="Q269" i="9"/>
  <c r="R269" i="9"/>
  <c r="Q270" i="9"/>
  <c r="R270" i="9"/>
  <c r="Q271" i="9"/>
  <c r="R271" i="9"/>
  <c r="Q272" i="9"/>
  <c r="R272" i="9"/>
  <c r="Q273" i="9"/>
  <c r="R273" i="9"/>
  <c r="Q274" i="9"/>
  <c r="R274" i="9"/>
  <c r="Q275" i="9"/>
  <c r="R275" i="9"/>
  <c r="Q276" i="9"/>
  <c r="R276" i="9"/>
  <c r="Q277" i="9"/>
  <c r="R277" i="9"/>
  <c r="Q278" i="9"/>
  <c r="R278" i="9"/>
  <c r="Q279" i="9"/>
  <c r="R279" i="9"/>
  <c r="Q280" i="9"/>
  <c r="R280" i="9"/>
  <c r="Q281" i="9"/>
  <c r="R281" i="9"/>
  <c r="Q282" i="9"/>
  <c r="R282" i="9"/>
  <c r="Q283" i="9"/>
  <c r="R283" i="9"/>
  <c r="Q284" i="9"/>
  <c r="R284" i="9"/>
  <c r="Q285" i="9"/>
  <c r="R285" i="9"/>
  <c r="Q286" i="9"/>
  <c r="R286" i="9"/>
  <c r="Q287" i="9"/>
  <c r="R287" i="9"/>
  <c r="Q288" i="9"/>
  <c r="R288" i="9"/>
  <c r="Q289" i="9"/>
  <c r="R289" i="9"/>
  <c r="Q290" i="9"/>
  <c r="R290" i="9"/>
  <c r="Q291" i="9"/>
  <c r="R291" i="9"/>
  <c r="Q292" i="9"/>
  <c r="R292" i="9"/>
  <c r="Q293" i="9"/>
  <c r="R293" i="9"/>
  <c r="Q294" i="9"/>
  <c r="R294" i="9"/>
  <c r="Q295" i="9"/>
  <c r="R295" i="9"/>
  <c r="Q296" i="9"/>
  <c r="R296" i="9"/>
  <c r="Q297" i="9"/>
  <c r="R297" i="9"/>
  <c r="Q298" i="9"/>
  <c r="R298" i="9"/>
  <c r="Q299" i="9"/>
  <c r="R299" i="9"/>
  <c r="Q300" i="9"/>
  <c r="R300" i="9"/>
  <c r="Q301" i="9"/>
  <c r="R301" i="9"/>
  <c r="Q302" i="9"/>
  <c r="R302" i="9"/>
  <c r="Q303" i="9"/>
  <c r="R303" i="9"/>
  <c r="Q304" i="9"/>
  <c r="R304" i="9"/>
  <c r="Q305" i="9"/>
  <c r="R305" i="9"/>
  <c r="R306" i="9"/>
  <c r="Q2" i="8"/>
  <c r="R2" i="8"/>
  <c r="Q3" i="8"/>
  <c r="R3" i="8"/>
  <c r="Q4" i="8"/>
  <c r="R4" i="8"/>
  <c r="Q5" i="8"/>
  <c r="R5" i="8"/>
  <c r="Q6" i="8"/>
  <c r="R6" i="8"/>
  <c r="Q7" i="8"/>
  <c r="R7" i="8"/>
  <c r="Q8" i="8"/>
  <c r="R8" i="8"/>
  <c r="Q9" i="8"/>
  <c r="R9" i="8"/>
  <c r="Q10" i="8"/>
  <c r="R10" i="8"/>
  <c r="Q11" i="8"/>
  <c r="R11" i="8"/>
  <c r="Q12" i="8"/>
  <c r="R12" i="8"/>
  <c r="Q13" i="8"/>
  <c r="R13" i="8"/>
  <c r="Q14" i="8"/>
  <c r="R14" i="8"/>
  <c r="Q15" i="8"/>
  <c r="R15" i="8"/>
  <c r="Q16" i="8"/>
  <c r="R16" i="8"/>
  <c r="Q17" i="8"/>
  <c r="R17" i="8"/>
  <c r="Q18" i="8"/>
  <c r="R18" i="8"/>
  <c r="Q19" i="8"/>
  <c r="R19" i="8"/>
  <c r="Q20" i="8"/>
  <c r="R20" i="8"/>
  <c r="Q21" i="8"/>
  <c r="R21" i="8"/>
  <c r="Q22" i="8"/>
  <c r="R22" i="8"/>
  <c r="Q23" i="8"/>
  <c r="R23" i="8"/>
  <c r="Q24" i="8"/>
  <c r="R24" i="8"/>
  <c r="Q25" i="8"/>
  <c r="R25" i="8"/>
  <c r="Q26" i="8"/>
  <c r="R26" i="8"/>
  <c r="Q27" i="8"/>
  <c r="R27" i="8"/>
  <c r="Q28" i="8"/>
  <c r="R28" i="8"/>
  <c r="Q29" i="8"/>
  <c r="R29" i="8"/>
  <c r="Q30" i="8"/>
  <c r="R30" i="8"/>
  <c r="Q31" i="8"/>
  <c r="R31" i="8"/>
  <c r="Q32" i="8"/>
  <c r="R32" i="8"/>
  <c r="Q33" i="8"/>
  <c r="R33" i="8"/>
  <c r="Q34" i="8"/>
  <c r="R34" i="8"/>
  <c r="Q35" i="8"/>
  <c r="R35" i="8"/>
  <c r="Q36" i="8"/>
  <c r="R36" i="8"/>
  <c r="Q37" i="8"/>
  <c r="R37" i="8"/>
  <c r="Q38" i="8"/>
  <c r="R38" i="8"/>
  <c r="Q39" i="8"/>
  <c r="R39" i="8"/>
  <c r="Q40" i="8"/>
  <c r="R40" i="8"/>
  <c r="Q41" i="8"/>
  <c r="R41" i="8"/>
  <c r="Q42" i="8"/>
  <c r="R42" i="8"/>
  <c r="Q43" i="8"/>
  <c r="R43" i="8"/>
  <c r="Q44" i="8"/>
  <c r="R44" i="8"/>
  <c r="Q45" i="8"/>
  <c r="R45" i="8"/>
  <c r="Q46" i="8"/>
  <c r="R46" i="8"/>
  <c r="R47" i="8"/>
  <c r="Q2" i="7"/>
  <c r="R2" i="7"/>
  <c r="Q3" i="7"/>
  <c r="R3" i="7"/>
  <c r="Q4" i="7"/>
  <c r="R4" i="7"/>
  <c r="Q5" i="7"/>
  <c r="R5" i="7"/>
  <c r="Q6" i="7"/>
  <c r="R6" i="7"/>
  <c r="Q7" i="7"/>
  <c r="R7" i="7"/>
  <c r="Q8" i="7"/>
  <c r="R8" i="7"/>
  <c r="Q9" i="7"/>
  <c r="R9" i="7"/>
  <c r="Q10" i="7"/>
  <c r="R10" i="7"/>
  <c r="Q11" i="7"/>
  <c r="R11" i="7"/>
  <c r="Q12" i="7"/>
  <c r="R12" i="7"/>
  <c r="Q13" i="7"/>
  <c r="R13" i="7"/>
  <c r="Q14" i="7"/>
  <c r="R14" i="7"/>
  <c r="Q15" i="7"/>
  <c r="R15" i="7"/>
  <c r="Q16" i="7"/>
  <c r="R16" i="7"/>
  <c r="Q17" i="7"/>
  <c r="R17" i="7"/>
  <c r="Q18" i="7"/>
  <c r="R18" i="7"/>
  <c r="Q19" i="7"/>
  <c r="R19" i="7"/>
  <c r="Q20" i="7"/>
  <c r="R20" i="7"/>
  <c r="Q21" i="7"/>
  <c r="R21" i="7"/>
  <c r="Q22" i="7"/>
  <c r="R22" i="7"/>
  <c r="Q23" i="7"/>
  <c r="R23" i="7"/>
  <c r="Q24" i="7"/>
  <c r="R24" i="7"/>
  <c r="Q25" i="7"/>
  <c r="R25" i="7"/>
  <c r="Q26" i="7"/>
  <c r="R26" i="7"/>
  <c r="Q27" i="7"/>
  <c r="R27" i="7"/>
  <c r="Q28" i="7"/>
  <c r="R28" i="7"/>
  <c r="Q29" i="7"/>
  <c r="R29" i="7"/>
  <c r="Q30" i="7"/>
  <c r="R30" i="7"/>
  <c r="Q31" i="7"/>
  <c r="R31" i="7"/>
  <c r="Q32" i="7"/>
  <c r="R32" i="7"/>
  <c r="Q33" i="7"/>
  <c r="R33" i="7"/>
  <c r="Q34" i="7"/>
  <c r="R34" i="7"/>
  <c r="Q35" i="7"/>
  <c r="R35" i="7"/>
  <c r="Q36" i="7"/>
  <c r="R36" i="7"/>
  <c r="Q37" i="7"/>
  <c r="R37" i="7"/>
  <c r="Q38" i="7"/>
  <c r="R38" i="7"/>
  <c r="Q39" i="7"/>
  <c r="R39" i="7"/>
  <c r="Q40" i="7"/>
  <c r="R40" i="7"/>
  <c r="Q41" i="7"/>
  <c r="R41" i="7"/>
  <c r="Q42" i="7"/>
  <c r="R42" i="7"/>
  <c r="Q43" i="7"/>
  <c r="R43" i="7"/>
  <c r="Q44" i="7"/>
  <c r="R44" i="7"/>
  <c r="Q45" i="7"/>
  <c r="R45" i="7"/>
  <c r="Q46" i="7"/>
  <c r="R46" i="7"/>
  <c r="Q47" i="7"/>
  <c r="R47" i="7"/>
  <c r="Q48" i="7"/>
  <c r="R48" i="7"/>
  <c r="Q49" i="7"/>
  <c r="R49" i="7"/>
  <c r="Q50" i="7"/>
  <c r="R50" i="7"/>
  <c r="Q51" i="7"/>
  <c r="R51" i="7"/>
  <c r="Q52" i="7"/>
  <c r="R52" i="7"/>
  <c r="Q53" i="7"/>
  <c r="R53" i="7"/>
  <c r="Q54" i="7"/>
  <c r="R54" i="7"/>
  <c r="Q55" i="7"/>
  <c r="R55" i="7"/>
  <c r="Q56" i="7"/>
  <c r="R56" i="7"/>
  <c r="Q57" i="7"/>
  <c r="R57" i="7"/>
  <c r="Q58" i="7"/>
  <c r="R58" i="7"/>
  <c r="Q59" i="7"/>
  <c r="R59" i="7"/>
  <c r="Q60" i="7"/>
  <c r="R60" i="7"/>
  <c r="Q61" i="7"/>
  <c r="R61" i="7"/>
  <c r="Q62" i="7"/>
  <c r="R62" i="7"/>
  <c r="Q63" i="7"/>
  <c r="R63" i="7"/>
  <c r="Q64" i="7"/>
  <c r="R64" i="7"/>
  <c r="Q65" i="7"/>
  <c r="R65" i="7"/>
  <c r="Q66" i="7"/>
  <c r="R66" i="7"/>
  <c r="Q67" i="7"/>
  <c r="R67" i="7"/>
  <c r="Q68" i="7"/>
  <c r="R68" i="7"/>
  <c r="Q69" i="7"/>
  <c r="R69" i="7"/>
  <c r="Q70" i="7"/>
  <c r="R70" i="7"/>
  <c r="Q71" i="7"/>
  <c r="R71" i="7"/>
  <c r="Q72" i="7"/>
  <c r="R72" i="7"/>
  <c r="Q73" i="7"/>
  <c r="R73" i="7"/>
  <c r="Q74" i="7"/>
  <c r="R74" i="7"/>
  <c r="Q75" i="7"/>
  <c r="R75" i="7"/>
  <c r="Q76" i="7"/>
  <c r="R76" i="7"/>
  <c r="Q77" i="7"/>
  <c r="R77" i="7"/>
  <c r="Q78" i="7"/>
  <c r="R78" i="7"/>
  <c r="Q79" i="7"/>
  <c r="R79" i="7"/>
  <c r="Q80" i="7"/>
  <c r="R80" i="7"/>
  <c r="Q81" i="7"/>
  <c r="R81" i="7"/>
  <c r="Q82" i="7"/>
  <c r="R82" i="7"/>
  <c r="Q83" i="7"/>
  <c r="R83" i="7"/>
  <c r="Q84" i="7"/>
  <c r="R84" i="7"/>
  <c r="Q85" i="7"/>
  <c r="R85" i="7"/>
  <c r="Q86" i="7"/>
  <c r="R86" i="7"/>
  <c r="Q87" i="7"/>
  <c r="R87" i="7"/>
  <c r="Q88" i="7"/>
  <c r="R88" i="7"/>
  <c r="Q89" i="7"/>
  <c r="R89" i="7"/>
  <c r="Q90" i="7"/>
  <c r="R90" i="7"/>
  <c r="Q91" i="7"/>
  <c r="R91" i="7"/>
  <c r="Q92" i="7"/>
  <c r="R92" i="7"/>
  <c r="Q93" i="7"/>
  <c r="R93" i="7"/>
  <c r="Q94" i="7"/>
  <c r="R94" i="7"/>
  <c r="Q95" i="7"/>
  <c r="R95" i="7"/>
  <c r="Q96" i="7"/>
  <c r="R96" i="7"/>
  <c r="Q97" i="7"/>
  <c r="R97" i="7"/>
  <c r="Q98" i="7"/>
  <c r="R98" i="7"/>
  <c r="Q99" i="7"/>
  <c r="R99" i="7"/>
  <c r="Q100" i="7"/>
  <c r="R100" i="7"/>
  <c r="Q101" i="7"/>
  <c r="R101" i="7"/>
  <c r="Q102" i="7"/>
  <c r="R102" i="7"/>
  <c r="Q103" i="7"/>
  <c r="R103" i="7"/>
  <c r="Q104" i="7"/>
  <c r="R104" i="7"/>
  <c r="Q105" i="7"/>
  <c r="R105" i="7"/>
  <c r="Q106" i="7"/>
  <c r="R106" i="7"/>
  <c r="Q107" i="7"/>
  <c r="R107" i="7"/>
  <c r="Q108" i="7"/>
  <c r="R108" i="7"/>
  <c r="Q109" i="7"/>
  <c r="R109" i="7"/>
  <c r="Q110" i="7"/>
  <c r="R110" i="7"/>
  <c r="Q111" i="7"/>
  <c r="R111" i="7"/>
  <c r="Q112" i="7"/>
  <c r="R112" i="7"/>
  <c r="Q113" i="7"/>
  <c r="R113" i="7"/>
  <c r="Q114" i="7"/>
  <c r="R114" i="7"/>
  <c r="Q115" i="7"/>
  <c r="R115" i="7"/>
  <c r="Q116" i="7"/>
  <c r="R116" i="7"/>
  <c r="Q117" i="7"/>
  <c r="R117" i="7"/>
  <c r="Q118" i="7"/>
  <c r="R118" i="7"/>
  <c r="Q119" i="7"/>
  <c r="R119" i="7"/>
  <c r="Q120" i="7"/>
  <c r="R120" i="7"/>
  <c r="Q121" i="7"/>
  <c r="R121" i="7"/>
  <c r="Q122" i="7"/>
  <c r="R122" i="7"/>
  <c r="Q123" i="7"/>
  <c r="R123" i="7"/>
  <c r="Q124" i="7"/>
  <c r="R124" i="7"/>
  <c r="Q125" i="7"/>
  <c r="R125" i="7"/>
  <c r="Q126" i="7"/>
  <c r="R126" i="7"/>
  <c r="Q127" i="7"/>
  <c r="R127" i="7"/>
  <c r="Q128" i="7"/>
  <c r="R128" i="7"/>
  <c r="Q129" i="7"/>
  <c r="R129" i="7"/>
  <c r="Q130" i="7"/>
  <c r="R130" i="7"/>
  <c r="Q131" i="7"/>
  <c r="R131" i="7"/>
  <c r="Q132" i="7"/>
  <c r="R132" i="7"/>
  <c r="Q133" i="7"/>
  <c r="R133" i="7"/>
  <c r="Q134" i="7"/>
  <c r="R134" i="7"/>
  <c r="Q135" i="7"/>
  <c r="R135" i="7"/>
  <c r="Q136" i="7"/>
  <c r="R136" i="7"/>
  <c r="Q137" i="7"/>
  <c r="R137" i="7"/>
  <c r="Q138" i="7"/>
  <c r="R138" i="7"/>
  <c r="Q139" i="7"/>
  <c r="R139" i="7"/>
  <c r="Q140" i="7"/>
  <c r="R140" i="7"/>
  <c r="Q141" i="7"/>
  <c r="R141" i="7"/>
  <c r="Q142" i="7"/>
  <c r="R142" i="7"/>
  <c r="Q143" i="7"/>
  <c r="R143" i="7"/>
  <c r="Q144" i="7"/>
  <c r="R144" i="7"/>
  <c r="Q145" i="7"/>
  <c r="R145" i="7"/>
  <c r="Q146" i="7"/>
  <c r="R146" i="7"/>
  <c r="Q147" i="7"/>
  <c r="R147" i="7"/>
  <c r="Q148" i="7"/>
  <c r="R148" i="7"/>
  <c r="Q149" i="7"/>
  <c r="R149" i="7"/>
  <c r="Q150" i="7"/>
  <c r="R150" i="7"/>
  <c r="Q151" i="7"/>
  <c r="R151" i="7"/>
  <c r="Q152" i="7"/>
  <c r="R152" i="7"/>
  <c r="Q153" i="7"/>
  <c r="R153" i="7"/>
  <c r="Q154" i="7"/>
  <c r="R154" i="7"/>
  <c r="Q155" i="7"/>
  <c r="R155" i="7"/>
  <c r="Q156" i="7"/>
  <c r="R156" i="7"/>
  <c r="Q157" i="7"/>
  <c r="R157" i="7"/>
  <c r="Q158" i="7"/>
  <c r="R158" i="7"/>
  <c r="Q159" i="7"/>
  <c r="R159" i="7"/>
  <c r="Q160" i="7"/>
  <c r="R160" i="7"/>
  <c r="Q161" i="7"/>
  <c r="R161" i="7"/>
  <c r="Q162" i="7"/>
  <c r="R162" i="7"/>
  <c r="Q163" i="7"/>
  <c r="R163" i="7"/>
  <c r="Q164" i="7"/>
  <c r="R164" i="7"/>
  <c r="Q165" i="7"/>
  <c r="R165" i="7"/>
  <c r="Q166" i="7"/>
  <c r="R166" i="7"/>
  <c r="Q167" i="7"/>
  <c r="R167" i="7"/>
  <c r="Q168" i="7"/>
  <c r="R168" i="7"/>
  <c r="Q169" i="7"/>
  <c r="R169" i="7"/>
  <c r="Q170" i="7"/>
  <c r="R170" i="7"/>
  <c r="Q171" i="7"/>
  <c r="R171" i="7"/>
  <c r="Q172" i="7"/>
  <c r="R172" i="7"/>
  <c r="Q173" i="7"/>
  <c r="R173" i="7"/>
  <c r="Q174" i="7"/>
  <c r="R174" i="7"/>
  <c r="Q175" i="7"/>
  <c r="R175" i="7"/>
  <c r="Q176" i="7"/>
  <c r="R176" i="7"/>
  <c r="Q177" i="7"/>
  <c r="R177" i="7"/>
  <c r="Q178" i="7"/>
  <c r="R178" i="7"/>
  <c r="Q179" i="7"/>
  <c r="R179" i="7"/>
  <c r="Q180" i="7"/>
  <c r="R180" i="7"/>
  <c r="Q181" i="7"/>
  <c r="R181" i="7"/>
  <c r="Q182" i="7"/>
  <c r="R182" i="7"/>
  <c r="Q183" i="7"/>
  <c r="R183" i="7"/>
  <c r="Q184" i="7"/>
  <c r="R184" i="7"/>
  <c r="Q185" i="7"/>
  <c r="R185" i="7"/>
  <c r="Q186" i="7"/>
  <c r="R186" i="7"/>
  <c r="Q187" i="7"/>
  <c r="R187" i="7"/>
  <c r="Q188" i="7"/>
  <c r="R188" i="7"/>
  <c r="Q189" i="7"/>
  <c r="R189" i="7"/>
  <c r="Q190" i="7"/>
  <c r="R190" i="7"/>
  <c r="Q191" i="7"/>
  <c r="R191" i="7"/>
  <c r="Q192" i="7"/>
  <c r="R192" i="7"/>
  <c r="Q193" i="7"/>
  <c r="R193" i="7"/>
  <c r="Q194" i="7"/>
  <c r="R194" i="7"/>
  <c r="Q195" i="7"/>
  <c r="R195" i="7"/>
  <c r="Q196" i="7"/>
  <c r="R196" i="7"/>
  <c r="Q197" i="7"/>
  <c r="R197" i="7"/>
  <c r="Q198" i="7"/>
  <c r="R198" i="7"/>
  <c r="Q199" i="7"/>
  <c r="R199" i="7"/>
  <c r="Q200" i="7"/>
  <c r="R200" i="7"/>
  <c r="Q201" i="7"/>
  <c r="R201" i="7"/>
  <c r="Q202" i="7"/>
  <c r="R202" i="7"/>
  <c r="Q203" i="7"/>
  <c r="R203" i="7"/>
  <c r="Q204" i="7"/>
  <c r="R204" i="7"/>
  <c r="Q205" i="7"/>
  <c r="R205" i="7"/>
  <c r="Q206" i="7"/>
  <c r="R206" i="7"/>
  <c r="Q207" i="7"/>
  <c r="R207" i="7"/>
  <c r="Q208" i="7"/>
  <c r="R208" i="7"/>
  <c r="Q209" i="7"/>
  <c r="R209" i="7"/>
  <c r="Q210" i="7"/>
  <c r="R210" i="7"/>
  <c r="Q211" i="7"/>
  <c r="R211" i="7"/>
  <c r="Q212" i="7"/>
  <c r="R212" i="7"/>
  <c r="Q213" i="7"/>
  <c r="R213" i="7"/>
  <c r="Q214" i="7"/>
  <c r="R214" i="7"/>
  <c r="Q215" i="7"/>
  <c r="R215" i="7"/>
  <c r="Q216" i="7"/>
  <c r="R216" i="7"/>
  <c r="Q217" i="7"/>
  <c r="R217" i="7"/>
  <c r="Q218" i="7"/>
  <c r="R218" i="7"/>
  <c r="Q219" i="7"/>
  <c r="R219" i="7"/>
  <c r="Q220" i="7"/>
  <c r="R220" i="7"/>
  <c r="Q221" i="7"/>
  <c r="R221" i="7"/>
  <c r="Q222" i="7"/>
  <c r="R222" i="7"/>
  <c r="Q223" i="7"/>
  <c r="R223" i="7"/>
  <c r="Q224" i="7"/>
  <c r="R224" i="7"/>
  <c r="Q225" i="7"/>
  <c r="R225" i="7"/>
  <c r="Q226" i="7"/>
  <c r="R226" i="7"/>
  <c r="Q227" i="7"/>
  <c r="R227" i="7"/>
  <c r="Q228" i="7"/>
  <c r="R228" i="7"/>
  <c r="Q229" i="7"/>
  <c r="R229" i="7"/>
  <c r="Q230" i="7"/>
  <c r="R230" i="7"/>
  <c r="Q231" i="7"/>
  <c r="R231" i="7"/>
  <c r="Q232" i="7"/>
  <c r="R232" i="7"/>
  <c r="Q233" i="7"/>
  <c r="R233" i="7"/>
  <c r="Q234" i="7"/>
  <c r="R234" i="7"/>
  <c r="Q235" i="7"/>
  <c r="R235" i="7"/>
  <c r="Q236" i="7"/>
  <c r="R236" i="7"/>
  <c r="Q237" i="7"/>
  <c r="R237" i="7"/>
  <c r="Q238" i="7"/>
  <c r="R238" i="7"/>
  <c r="Q239" i="7"/>
  <c r="R239" i="7"/>
  <c r="Q240" i="7"/>
  <c r="R240" i="7"/>
  <c r="Q241" i="7"/>
  <c r="R241" i="7"/>
  <c r="Q242" i="7"/>
  <c r="R242" i="7"/>
  <c r="Q243" i="7"/>
  <c r="R243" i="7"/>
  <c r="Q244" i="7"/>
  <c r="R244" i="7"/>
  <c r="Q245" i="7"/>
  <c r="R245" i="7"/>
  <c r="Q246" i="7"/>
  <c r="R246" i="7"/>
  <c r="Q247" i="7"/>
  <c r="R247" i="7"/>
  <c r="Q248" i="7"/>
  <c r="R248" i="7"/>
  <c r="Q249" i="7"/>
  <c r="R249" i="7"/>
  <c r="Q250" i="7"/>
  <c r="R250" i="7"/>
  <c r="Q251" i="7"/>
  <c r="R251" i="7"/>
  <c r="Q252" i="7"/>
  <c r="R252" i="7"/>
  <c r="Q253" i="7"/>
  <c r="R253" i="7"/>
  <c r="Q254" i="7"/>
  <c r="R254" i="7"/>
  <c r="Q255" i="7"/>
  <c r="R255" i="7"/>
  <c r="Q256" i="7"/>
  <c r="R256" i="7"/>
  <c r="Q257" i="7"/>
  <c r="R257" i="7"/>
  <c r="Q258" i="7"/>
  <c r="R258" i="7"/>
  <c r="Q259" i="7"/>
  <c r="R259" i="7"/>
  <c r="Q260" i="7"/>
  <c r="R260" i="7"/>
  <c r="Q261" i="7"/>
  <c r="R261" i="7"/>
  <c r="Q262" i="7"/>
  <c r="R262" i="7"/>
  <c r="Q263" i="7"/>
  <c r="R263" i="7"/>
  <c r="Q264" i="7"/>
  <c r="R264" i="7"/>
  <c r="Q265" i="7"/>
  <c r="R265" i="7"/>
  <c r="Q266" i="7"/>
  <c r="R266" i="7"/>
  <c r="Q267" i="7"/>
  <c r="R267" i="7"/>
  <c r="Q268" i="7"/>
  <c r="R268" i="7"/>
  <c r="Q269" i="7"/>
  <c r="R269" i="7"/>
  <c r="Q270" i="7"/>
  <c r="R270" i="7"/>
  <c r="Q271" i="7"/>
  <c r="R271" i="7"/>
  <c r="Q272" i="7"/>
  <c r="R272" i="7"/>
  <c r="Q273" i="7"/>
  <c r="R273" i="7"/>
  <c r="Q274" i="7"/>
  <c r="R274" i="7"/>
  <c r="Q275" i="7"/>
  <c r="R275" i="7"/>
  <c r="Q276" i="7"/>
  <c r="R276" i="7"/>
  <c r="Q277" i="7"/>
  <c r="R277" i="7"/>
  <c r="Q278" i="7"/>
  <c r="R278" i="7"/>
  <c r="Q279" i="7"/>
  <c r="R279" i="7"/>
  <c r="Q280" i="7"/>
  <c r="R280" i="7"/>
  <c r="Q281" i="7"/>
  <c r="R281" i="7"/>
  <c r="Q282" i="7"/>
  <c r="R282" i="7"/>
  <c r="Q283" i="7"/>
  <c r="R283" i="7"/>
  <c r="Q284" i="7"/>
  <c r="R284" i="7"/>
  <c r="Q285" i="7"/>
  <c r="R285" i="7"/>
  <c r="Q286" i="7"/>
  <c r="R286" i="7"/>
  <c r="Q287" i="7"/>
  <c r="R287" i="7"/>
  <c r="Q288" i="7"/>
  <c r="R288" i="7"/>
  <c r="Q289" i="7"/>
  <c r="R289" i="7"/>
  <c r="Q290" i="7"/>
  <c r="R290" i="7"/>
  <c r="Q291" i="7"/>
  <c r="R291" i="7"/>
  <c r="Q292" i="7"/>
  <c r="R292" i="7"/>
  <c r="Q293" i="7"/>
  <c r="R293" i="7"/>
  <c r="Q294" i="7"/>
  <c r="R294" i="7"/>
  <c r="Q295" i="7"/>
  <c r="R295" i="7"/>
  <c r="Q296" i="7"/>
  <c r="R296" i="7"/>
  <c r="Q297" i="7"/>
  <c r="R297" i="7"/>
  <c r="Q298" i="7"/>
  <c r="R298" i="7"/>
  <c r="Q299" i="7"/>
  <c r="R299" i="7"/>
  <c r="Q300" i="7"/>
  <c r="R300" i="7"/>
  <c r="Q301" i="7"/>
  <c r="R301" i="7"/>
  <c r="Q302" i="7"/>
  <c r="R302" i="7"/>
  <c r="Q303" i="7"/>
  <c r="R303" i="7"/>
  <c r="Q304" i="7"/>
  <c r="R304" i="7"/>
  <c r="Q305" i="7"/>
  <c r="R305" i="7"/>
  <c r="Q306" i="7"/>
  <c r="R306" i="7"/>
  <c r="Q307" i="7"/>
  <c r="R307" i="7"/>
  <c r="Q308" i="7"/>
  <c r="R308" i="7"/>
  <c r="Q309" i="7"/>
  <c r="R309" i="7"/>
  <c r="Q310" i="7"/>
  <c r="R310" i="7"/>
  <c r="Q311" i="7"/>
  <c r="R311" i="7"/>
  <c r="Q312" i="7"/>
  <c r="R312" i="7"/>
  <c r="Q313" i="7"/>
  <c r="R313" i="7"/>
  <c r="Q314" i="7"/>
  <c r="R314" i="7"/>
  <c r="Q315" i="7"/>
  <c r="R315" i="7"/>
  <c r="Q316" i="7"/>
  <c r="R316" i="7"/>
  <c r="Q317" i="7"/>
  <c r="R317" i="7"/>
  <c r="Q318" i="7"/>
  <c r="R318" i="7"/>
  <c r="Q319" i="7"/>
  <c r="R319" i="7"/>
  <c r="Q320" i="7"/>
  <c r="R320" i="7"/>
  <c r="Q321" i="7"/>
  <c r="R321" i="7"/>
  <c r="Q322" i="7"/>
  <c r="R322" i="7"/>
  <c r="Q323" i="7"/>
  <c r="R323" i="7"/>
  <c r="Q324" i="7"/>
  <c r="R324" i="7"/>
  <c r="Q325" i="7"/>
  <c r="R325" i="7"/>
  <c r="Q326" i="7"/>
  <c r="R326" i="7"/>
  <c r="Q327" i="7"/>
  <c r="R327" i="7"/>
  <c r="Q328" i="7"/>
  <c r="R328" i="7"/>
  <c r="Q329" i="7"/>
  <c r="R329" i="7"/>
  <c r="Q330" i="7"/>
  <c r="R330" i="7"/>
  <c r="Q331" i="7"/>
  <c r="R331" i="7"/>
  <c r="Q332" i="7"/>
  <c r="R332" i="7"/>
  <c r="Q333" i="7"/>
  <c r="R333" i="7"/>
  <c r="Q334" i="7"/>
  <c r="R334" i="7"/>
  <c r="Q335" i="7"/>
  <c r="R335" i="7"/>
  <c r="Q336" i="7"/>
  <c r="R336" i="7"/>
  <c r="Q337" i="7"/>
  <c r="R337" i="7"/>
  <c r="Q338" i="7"/>
  <c r="R338" i="7"/>
  <c r="Q339" i="7"/>
  <c r="R339" i="7"/>
  <c r="Q340" i="7"/>
  <c r="R340" i="7"/>
  <c r="Q341" i="7"/>
  <c r="R341" i="7"/>
  <c r="Q342" i="7"/>
  <c r="R342" i="7"/>
  <c r="Q343" i="7"/>
  <c r="R343" i="7"/>
  <c r="Q344" i="7"/>
  <c r="R344" i="7"/>
  <c r="Q345" i="7"/>
  <c r="R345" i="7"/>
  <c r="Q346" i="7"/>
  <c r="R346" i="7"/>
  <c r="Q347" i="7"/>
  <c r="R347" i="7"/>
  <c r="Q348" i="7"/>
  <c r="R348" i="7"/>
  <c r="Q349" i="7"/>
  <c r="R349" i="7"/>
  <c r="Q350" i="7"/>
  <c r="R350" i="7"/>
  <c r="Q351" i="7"/>
  <c r="R351" i="7"/>
  <c r="Q352" i="7"/>
  <c r="R352" i="7"/>
  <c r="Q353" i="7"/>
  <c r="R353" i="7"/>
  <c r="Q354" i="7"/>
  <c r="R354" i="7"/>
  <c r="Q355" i="7"/>
  <c r="R355" i="7"/>
  <c r="Q356" i="7"/>
  <c r="R356" i="7"/>
  <c r="Q357" i="7"/>
  <c r="R357" i="7"/>
  <c r="Q358" i="7"/>
  <c r="R358" i="7"/>
  <c r="Q359" i="7"/>
  <c r="R359" i="7"/>
  <c r="Q360" i="7"/>
  <c r="R360" i="7"/>
  <c r="Q361" i="7"/>
  <c r="R361" i="7"/>
  <c r="Q362" i="7"/>
  <c r="R362" i="7"/>
  <c r="Q363" i="7"/>
  <c r="R363" i="7"/>
  <c r="Q364" i="7"/>
  <c r="R364" i="7"/>
  <c r="Q365" i="7"/>
  <c r="R365" i="7"/>
  <c r="Q366" i="7"/>
  <c r="R366" i="7"/>
  <c r="Q367" i="7"/>
  <c r="R367" i="7"/>
  <c r="Q368" i="7"/>
  <c r="R368" i="7"/>
  <c r="Q369" i="7"/>
  <c r="R369" i="7"/>
  <c r="Q370" i="7"/>
  <c r="R370" i="7"/>
  <c r="Q371" i="7"/>
  <c r="R371" i="7"/>
  <c r="Q372" i="7"/>
  <c r="R372" i="7"/>
  <c r="Q373" i="7"/>
  <c r="R373" i="7"/>
  <c r="Q374" i="7"/>
  <c r="R374" i="7"/>
  <c r="Q375" i="7"/>
  <c r="R375" i="7"/>
  <c r="Q376" i="7"/>
  <c r="R376" i="7"/>
  <c r="Q377" i="7"/>
  <c r="R377" i="7"/>
  <c r="Q378" i="7"/>
  <c r="R378" i="7"/>
  <c r="Q379" i="7"/>
  <c r="R379" i="7"/>
  <c r="Q380" i="7"/>
  <c r="R380" i="7"/>
  <c r="Q381" i="7"/>
  <c r="R381" i="7"/>
  <c r="Q382" i="7"/>
  <c r="R382" i="7"/>
  <c r="Q383" i="7"/>
  <c r="R383" i="7"/>
  <c r="Q384" i="7"/>
  <c r="R384" i="7"/>
  <c r="Q385" i="7"/>
  <c r="R385" i="7"/>
  <c r="Q386" i="7"/>
  <c r="R386" i="7"/>
  <c r="Q387" i="7"/>
  <c r="R387" i="7"/>
  <c r="Q388" i="7"/>
  <c r="R388" i="7"/>
  <c r="Q389" i="7"/>
  <c r="R389" i="7"/>
  <c r="Q390" i="7"/>
  <c r="R390" i="7"/>
  <c r="Q391" i="7"/>
  <c r="R391" i="7"/>
  <c r="Q392" i="7"/>
  <c r="R392" i="7"/>
  <c r="Q393" i="7"/>
  <c r="R393" i="7"/>
  <c r="Q394" i="7"/>
  <c r="R394" i="7"/>
  <c r="Q395" i="7"/>
  <c r="R395" i="7"/>
  <c r="Q396" i="7"/>
  <c r="R396" i="7"/>
  <c r="Q397" i="7"/>
  <c r="R397" i="7"/>
  <c r="Q398" i="7"/>
  <c r="R398" i="7"/>
  <c r="Q399" i="7"/>
  <c r="R399" i="7"/>
  <c r="Q400" i="7"/>
  <c r="R400" i="7"/>
  <c r="Q401" i="7"/>
  <c r="R401" i="7"/>
  <c r="Q402" i="7"/>
  <c r="R402" i="7"/>
  <c r="Q403" i="7"/>
  <c r="R403" i="7"/>
  <c r="Q404" i="7"/>
  <c r="R404" i="7"/>
  <c r="Q405" i="7"/>
  <c r="R405" i="7"/>
  <c r="Q406" i="7"/>
  <c r="R406" i="7"/>
  <c r="Q407" i="7"/>
  <c r="R407" i="7"/>
  <c r="Q408" i="7"/>
  <c r="R408" i="7"/>
  <c r="Q409" i="7"/>
  <c r="R409" i="7"/>
  <c r="Q410" i="7"/>
  <c r="R410" i="7"/>
  <c r="Q411" i="7"/>
  <c r="R411" i="7"/>
  <c r="Q412" i="7"/>
  <c r="R412" i="7"/>
  <c r="Q413" i="7"/>
  <c r="R413" i="7"/>
  <c r="Q414" i="7"/>
  <c r="R414" i="7"/>
  <c r="Q415" i="7"/>
  <c r="R415" i="7"/>
  <c r="Q416" i="7"/>
  <c r="R416" i="7"/>
  <c r="Q417" i="7"/>
  <c r="R417" i="7"/>
  <c r="Q418" i="7"/>
  <c r="R418" i="7"/>
  <c r="Q419" i="7"/>
  <c r="R419" i="7"/>
  <c r="Q420" i="7"/>
  <c r="R420" i="7"/>
  <c r="Q421" i="7"/>
  <c r="R421" i="7"/>
  <c r="Q422" i="7"/>
  <c r="R422" i="7"/>
  <c r="Q423" i="7"/>
  <c r="R423" i="7"/>
  <c r="Q424" i="7"/>
  <c r="R424" i="7"/>
  <c r="Q425" i="7"/>
  <c r="R425" i="7"/>
  <c r="Q426" i="7"/>
  <c r="R426" i="7"/>
  <c r="Q427" i="7"/>
  <c r="R427" i="7"/>
  <c r="Q428" i="7"/>
  <c r="R428" i="7"/>
  <c r="Q429" i="7"/>
  <c r="R429" i="7"/>
  <c r="Q430" i="7"/>
  <c r="R430" i="7"/>
  <c r="Q431" i="7"/>
  <c r="R431" i="7"/>
  <c r="Q432" i="7"/>
  <c r="R432" i="7"/>
  <c r="Q433" i="7"/>
  <c r="R433" i="7"/>
  <c r="Q434" i="7"/>
  <c r="R434" i="7"/>
  <c r="Q435" i="7"/>
  <c r="R435" i="7"/>
  <c r="Q436" i="7"/>
  <c r="R436" i="7"/>
  <c r="Q437" i="7"/>
  <c r="R437" i="7"/>
  <c r="Q438" i="7"/>
  <c r="R438" i="7"/>
  <c r="Q439" i="7"/>
  <c r="R439" i="7"/>
  <c r="Q440" i="7"/>
  <c r="R440" i="7"/>
  <c r="Q441" i="7"/>
  <c r="R441" i="7"/>
  <c r="Q442" i="7"/>
  <c r="R442" i="7"/>
  <c r="Q443" i="7"/>
  <c r="R443" i="7"/>
  <c r="Q444" i="7"/>
  <c r="R444" i="7"/>
  <c r="Q445" i="7"/>
  <c r="R445" i="7"/>
  <c r="Q446" i="7"/>
  <c r="R446" i="7"/>
  <c r="Q447" i="7"/>
  <c r="R447" i="7"/>
  <c r="Q448" i="7"/>
  <c r="R448" i="7"/>
  <c r="R449" i="7"/>
  <c r="Q2" i="6"/>
  <c r="R2" i="6"/>
  <c r="Q3" i="6"/>
  <c r="R3" i="6"/>
  <c r="Q4" i="6"/>
  <c r="R4" i="6"/>
  <c r="Q5" i="6"/>
  <c r="R5" i="6"/>
  <c r="Q6" i="6"/>
  <c r="R6" i="6"/>
  <c r="Q7" i="6"/>
  <c r="R7" i="6"/>
  <c r="Q8" i="6"/>
  <c r="R8" i="6"/>
  <c r="Q9" i="6"/>
  <c r="R9" i="6"/>
  <c r="Q10" i="6"/>
  <c r="R10" i="6"/>
  <c r="Q11" i="6"/>
  <c r="R11" i="6"/>
  <c r="Q12" i="6"/>
  <c r="R12" i="6"/>
  <c r="Q13" i="6"/>
  <c r="R13" i="6"/>
  <c r="Q14" i="6"/>
  <c r="R14" i="6"/>
  <c r="Q15" i="6"/>
  <c r="R15" i="6"/>
  <c r="Q16" i="6"/>
  <c r="R16" i="6"/>
  <c r="Q17" i="6"/>
  <c r="R17" i="6"/>
  <c r="Q18" i="6"/>
  <c r="R18" i="6"/>
  <c r="Q19" i="6"/>
  <c r="R19" i="6"/>
  <c r="Q20" i="6"/>
  <c r="R20" i="6"/>
  <c r="Q21" i="6"/>
  <c r="R21" i="6"/>
  <c r="Q22" i="6"/>
  <c r="R22" i="6"/>
  <c r="Q23" i="6"/>
  <c r="R23" i="6"/>
  <c r="Q24" i="6"/>
  <c r="R24" i="6"/>
  <c r="Q25" i="6"/>
  <c r="R25" i="6"/>
  <c r="Q26" i="6"/>
  <c r="R26" i="6"/>
  <c r="Q27" i="6"/>
  <c r="R27" i="6"/>
  <c r="Q28" i="6"/>
  <c r="R28" i="6"/>
  <c r="Q29" i="6"/>
  <c r="R29" i="6"/>
  <c r="Q30" i="6"/>
  <c r="R30" i="6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Q39" i="6"/>
  <c r="R39" i="6"/>
  <c r="Q40" i="6"/>
  <c r="R40" i="6"/>
  <c r="Q41" i="6"/>
  <c r="R41" i="6"/>
  <c r="Q42" i="6"/>
  <c r="R42" i="6"/>
  <c r="Q43" i="6"/>
  <c r="R43" i="6"/>
  <c r="Q44" i="6"/>
  <c r="R44" i="6"/>
  <c r="Q45" i="6"/>
  <c r="R45" i="6"/>
  <c r="Q46" i="6"/>
  <c r="R46" i="6"/>
  <c r="Q47" i="6"/>
  <c r="R47" i="6"/>
  <c r="Q48" i="6"/>
  <c r="R48" i="6"/>
  <c r="Q49" i="6"/>
  <c r="R49" i="6"/>
  <c r="Q50" i="6"/>
  <c r="R50" i="6"/>
  <c r="Q51" i="6"/>
  <c r="R51" i="6"/>
  <c r="Q52" i="6"/>
  <c r="R52" i="6"/>
  <c r="Q53" i="6"/>
  <c r="R53" i="6"/>
  <c r="Q54" i="6"/>
  <c r="R54" i="6"/>
  <c r="Q55" i="6"/>
  <c r="R55" i="6"/>
  <c r="Q56" i="6"/>
  <c r="R56" i="6"/>
  <c r="Q57" i="6"/>
  <c r="R57" i="6"/>
  <c r="Q58" i="6"/>
  <c r="R58" i="6"/>
  <c r="Q59" i="6"/>
  <c r="R59" i="6"/>
  <c r="Q60" i="6"/>
  <c r="R60" i="6"/>
  <c r="Q61" i="6"/>
  <c r="R61" i="6"/>
  <c r="Q62" i="6"/>
  <c r="R62" i="6"/>
  <c r="Q63" i="6"/>
  <c r="R63" i="6"/>
  <c r="Q64" i="6"/>
  <c r="R64" i="6"/>
  <c r="Q65" i="6"/>
  <c r="R65" i="6"/>
  <c r="Q66" i="6"/>
  <c r="R66" i="6"/>
  <c r="Q67" i="6"/>
  <c r="R67" i="6"/>
  <c r="Q68" i="6"/>
  <c r="R68" i="6"/>
  <c r="Q69" i="6"/>
  <c r="R69" i="6"/>
  <c r="Q70" i="6"/>
  <c r="R70" i="6"/>
  <c r="Q71" i="6"/>
  <c r="R71" i="6"/>
  <c r="Q72" i="6"/>
  <c r="R72" i="6"/>
  <c r="Q73" i="6"/>
  <c r="R73" i="6"/>
  <c r="Q74" i="6"/>
  <c r="R74" i="6"/>
  <c r="Q75" i="6"/>
  <c r="R75" i="6"/>
  <c r="Q76" i="6"/>
  <c r="R76" i="6"/>
  <c r="Q77" i="6"/>
  <c r="R77" i="6"/>
  <c r="Q78" i="6"/>
  <c r="R78" i="6"/>
  <c r="Q79" i="6"/>
  <c r="R79" i="6"/>
  <c r="Q80" i="6"/>
  <c r="R80" i="6"/>
  <c r="Q81" i="6"/>
  <c r="R81" i="6"/>
  <c r="Q82" i="6"/>
  <c r="R82" i="6"/>
  <c r="Q83" i="6"/>
  <c r="R83" i="6"/>
  <c r="Q84" i="6"/>
  <c r="R84" i="6"/>
  <c r="Q85" i="6"/>
  <c r="R85" i="6"/>
  <c r="Q86" i="6"/>
  <c r="R86" i="6"/>
  <c r="Q87" i="6"/>
  <c r="R87" i="6"/>
  <c r="Q88" i="6"/>
  <c r="R88" i="6"/>
  <c r="Q89" i="6"/>
  <c r="R89" i="6"/>
  <c r="Q90" i="6"/>
  <c r="R90" i="6"/>
  <c r="Q91" i="6"/>
  <c r="R91" i="6"/>
  <c r="Q92" i="6"/>
  <c r="R92" i="6"/>
  <c r="Q93" i="6"/>
  <c r="R93" i="6"/>
  <c r="Q94" i="6"/>
  <c r="R94" i="6"/>
  <c r="Q95" i="6"/>
  <c r="R95" i="6"/>
  <c r="Q96" i="6"/>
  <c r="R96" i="6"/>
  <c r="Q97" i="6"/>
  <c r="R97" i="6"/>
  <c r="Q98" i="6"/>
  <c r="R98" i="6"/>
  <c r="Q99" i="6"/>
  <c r="R99" i="6"/>
  <c r="Q100" i="6"/>
  <c r="R100" i="6"/>
  <c r="Q101" i="6"/>
  <c r="R101" i="6"/>
  <c r="Q102" i="6"/>
  <c r="R102" i="6"/>
  <c r="Q103" i="6"/>
  <c r="R103" i="6"/>
  <c r="Q104" i="6"/>
  <c r="R104" i="6"/>
  <c r="Q105" i="6"/>
  <c r="R105" i="6"/>
  <c r="Q106" i="6"/>
  <c r="R106" i="6"/>
  <c r="Q107" i="6"/>
  <c r="R107" i="6"/>
  <c r="Q108" i="6"/>
  <c r="R108" i="6"/>
  <c r="Q109" i="6"/>
  <c r="R109" i="6"/>
  <c r="Q110" i="6"/>
  <c r="R110" i="6"/>
  <c r="Q111" i="6"/>
  <c r="R111" i="6"/>
  <c r="Q112" i="6"/>
  <c r="R112" i="6"/>
  <c r="Q113" i="6"/>
  <c r="R113" i="6"/>
  <c r="Q114" i="6"/>
  <c r="R114" i="6"/>
  <c r="Q115" i="6"/>
  <c r="R115" i="6"/>
  <c r="R116" i="6"/>
  <c r="Q2" i="5"/>
  <c r="R2" i="5"/>
  <c r="Q3" i="5"/>
  <c r="R3" i="5"/>
  <c r="Q4" i="5"/>
  <c r="R4" i="5"/>
  <c r="Q5" i="5"/>
  <c r="R5" i="5"/>
  <c r="Q6" i="5"/>
  <c r="R6" i="5"/>
  <c r="Q7" i="5"/>
  <c r="R7" i="5"/>
  <c r="Q8" i="5"/>
  <c r="R8" i="5"/>
  <c r="Q9" i="5"/>
  <c r="R9" i="5"/>
  <c r="Q10" i="5"/>
  <c r="R10" i="5"/>
  <c r="Q11" i="5"/>
  <c r="R11" i="5"/>
  <c r="Q12" i="5"/>
  <c r="R12" i="5"/>
  <c r="Q13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Q60" i="5"/>
  <c r="R60" i="5"/>
  <c r="Q61" i="5"/>
  <c r="R61" i="5"/>
  <c r="Q62" i="5"/>
  <c r="R62" i="5"/>
  <c r="Q63" i="5"/>
  <c r="R63" i="5"/>
  <c r="Q64" i="5"/>
  <c r="R64" i="5"/>
  <c r="Q65" i="5"/>
  <c r="R65" i="5"/>
  <c r="Q66" i="5"/>
  <c r="R66" i="5"/>
  <c r="Q67" i="5"/>
  <c r="R67" i="5"/>
  <c r="Q68" i="5"/>
  <c r="R68" i="5"/>
  <c r="Q69" i="5"/>
  <c r="R69" i="5"/>
  <c r="Q70" i="5"/>
  <c r="R70" i="5"/>
  <c r="Q71" i="5"/>
  <c r="R71" i="5"/>
  <c r="Q72" i="5"/>
  <c r="R72" i="5"/>
  <c r="Q73" i="5"/>
  <c r="R73" i="5"/>
  <c r="Q74" i="5"/>
  <c r="R74" i="5"/>
  <c r="Q75" i="5"/>
  <c r="R75" i="5"/>
  <c r="Q76" i="5"/>
  <c r="R76" i="5"/>
  <c r="Q77" i="5"/>
  <c r="R77" i="5"/>
  <c r="Q78" i="5"/>
  <c r="R78" i="5"/>
  <c r="Q79" i="5"/>
  <c r="R79" i="5"/>
  <c r="Q80" i="5"/>
  <c r="R80" i="5"/>
  <c r="Q81" i="5"/>
  <c r="R81" i="5"/>
  <c r="Q82" i="5"/>
  <c r="R82" i="5"/>
  <c r="Q83" i="5"/>
  <c r="R83" i="5"/>
  <c r="Q84" i="5"/>
  <c r="R84" i="5"/>
  <c r="Q85" i="5"/>
  <c r="R85" i="5"/>
  <c r="Q86" i="5"/>
  <c r="R86" i="5"/>
  <c r="Q87" i="5"/>
  <c r="R87" i="5"/>
  <c r="Q88" i="5"/>
  <c r="R88" i="5"/>
  <c r="Q89" i="5"/>
  <c r="R89" i="5"/>
  <c r="Q90" i="5"/>
  <c r="R90" i="5"/>
  <c r="Q91" i="5"/>
  <c r="R91" i="5"/>
  <c r="Q92" i="5"/>
  <c r="R92" i="5"/>
  <c r="Q93" i="5"/>
  <c r="R93" i="5"/>
  <c r="Q94" i="5"/>
  <c r="R94" i="5"/>
  <c r="Q95" i="5"/>
  <c r="R95" i="5"/>
  <c r="Q96" i="5"/>
  <c r="R96" i="5"/>
  <c r="Q97" i="5"/>
  <c r="R97" i="5"/>
  <c r="Q98" i="5"/>
  <c r="R98" i="5"/>
  <c r="Q99" i="5"/>
  <c r="R99" i="5"/>
  <c r="Q100" i="5"/>
  <c r="R100" i="5"/>
  <c r="Q101" i="5"/>
  <c r="R101" i="5"/>
  <c r="Q102" i="5"/>
  <c r="R102" i="5"/>
  <c r="Q103" i="5"/>
  <c r="R103" i="5"/>
  <c r="Q104" i="5"/>
  <c r="R104" i="5"/>
  <c r="Q105" i="5"/>
  <c r="R105" i="5"/>
  <c r="Q106" i="5"/>
  <c r="R106" i="5"/>
  <c r="Q107" i="5"/>
  <c r="R107" i="5"/>
  <c r="Q108" i="5"/>
  <c r="R108" i="5"/>
  <c r="Q109" i="5"/>
  <c r="R109" i="5"/>
  <c r="Q110" i="5"/>
  <c r="R110" i="5"/>
  <c r="Q111" i="5"/>
  <c r="R111" i="5"/>
  <c r="Q112" i="5"/>
  <c r="R112" i="5"/>
  <c r="Q113" i="5"/>
  <c r="R113" i="5"/>
  <c r="Q114" i="5"/>
  <c r="R114" i="5"/>
  <c r="Q115" i="5"/>
  <c r="R115" i="5"/>
  <c r="Q116" i="5"/>
  <c r="R116" i="5"/>
  <c r="Q117" i="5"/>
  <c r="R117" i="5"/>
  <c r="Q118" i="5"/>
  <c r="R118" i="5"/>
  <c r="Q119" i="5"/>
  <c r="R119" i="5"/>
  <c r="Q120" i="5"/>
  <c r="R120" i="5"/>
  <c r="Q121" i="5"/>
  <c r="R121" i="5"/>
  <c r="Q122" i="5"/>
  <c r="R122" i="5"/>
  <c r="Q123" i="5"/>
  <c r="R123" i="5"/>
  <c r="Q124" i="5"/>
  <c r="R124" i="5"/>
  <c r="Q125" i="5"/>
  <c r="R125" i="5"/>
  <c r="Q126" i="5"/>
  <c r="R126" i="5"/>
  <c r="Q127" i="5"/>
  <c r="R127" i="5"/>
  <c r="Q128" i="5"/>
  <c r="R128" i="5"/>
  <c r="Q129" i="5"/>
  <c r="R129" i="5"/>
  <c r="Q130" i="5"/>
  <c r="R130" i="5"/>
  <c r="Q131" i="5"/>
  <c r="R131" i="5"/>
  <c r="Q132" i="5"/>
  <c r="R132" i="5"/>
  <c r="Q133" i="5"/>
  <c r="R133" i="5"/>
  <c r="Q134" i="5"/>
  <c r="R134" i="5"/>
  <c r="Q135" i="5"/>
  <c r="R135" i="5"/>
  <c r="Q136" i="5"/>
  <c r="R136" i="5"/>
  <c r="Q137" i="5"/>
  <c r="R137" i="5"/>
  <c r="Q138" i="5"/>
  <c r="R138" i="5"/>
  <c r="Q139" i="5"/>
  <c r="R139" i="5"/>
  <c r="Q140" i="5"/>
  <c r="R140" i="5"/>
  <c r="Q141" i="5"/>
  <c r="R141" i="5"/>
  <c r="Q142" i="5"/>
  <c r="R142" i="5"/>
  <c r="Q143" i="5"/>
  <c r="R143" i="5"/>
  <c r="Q144" i="5"/>
  <c r="R144" i="5"/>
  <c r="Q145" i="5"/>
  <c r="R145" i="5"/>
  <c r="Q146" i="5"/>
  <c r="R146" i="5"/>
  <c r="Q147" i="5"/>
  <c r="R147" i="5"/>
  <c r="Q148" i="5"/>
  <c r="R148" i="5"/>
  <c r="Q149" i="5"/>
  <c r="R149" i="5"/>
  <c r="Q150" i="5"/>
  <c r="R150" i="5"/>
  <c r="Q151" i="5"/>
  <c r="R151" i="5"/>
  <c r="Q152" i="5"/>
  <c r="R152" i="5"/>
  <c r="Q153" i="5"/>
  <c r="R153" i="5"/>
  <c r="Q154" i="5"/>
  <c r="R154" i="5"/>
  <c r="Q155" i="5"/>
  <c r="R155" i="5"/>
  <c r="Q156" i="5"/>
  <c r="R156" i="5"/>
  <c r="Q157" i="5"/>
  <c r="R157" i="5"/>
  <c r="Q158" i="5"/>
  <c r="R158" i="5"/>
  <c r="Q159" i="5"/>
  <c r="R159" i="5"/>
  <c r="Q160" i="5"/>
  <c r="R160" i="5"/>
  <c r="Q161" i="5"/>
  <c r="R161" i="5"/>
  <c r="Q162" i="5"/>
  <c r="R162" i="5"/>
  <c r="Q163" i="5"/>
  <c r="R163" i="5"/>
  <c r="Q164" i="5"/>
  <c r="R164" i="5"/>
  <c r="Q165" i="5"/>
  <c r="R165" i="5"/>
  <c r="Q166" i="5"/>
  <c r="R166" i="5"/>
  <c r="Q167" i="5"/>
  <c r="R167" i="5"/>
  <c r="Q168" i="5"/>
  <c r="R168" i="5"/>
  <c r="Q169" i="5"/>
  <c r="R169" i="5"/>
  <c r="Q170" i="5"/>
  <c r="R170" i="5"/>
  <c r="Q171" i="5"/>
  <c r="R171" i="5"/>
  <c r="Q172" i="5"/>
  <c r="R172" i="5"/>
  <c r="Q173" i="5"/>
  <c r="R173" i="5"/>
  <c r="Q174" i="5"/>
  <c r="R174" i="5"/>
  <c r="Q175" i="5"/>
  <c r="R175" i="5"/>
  <c r="Q176" i="5"/>
  <c r="R176" i="5"/>
  <c r="Q177" i="5"/>
  <c r="R177" i="5"/>
  <c r="Q178" i="5"/>
  <c r="R178" i="5"/>
  <c r="Q179" i="5"/>
  <c r="R179" i="5"/>
  <c r="Q180" i="5"/>
  <c r="R180" i="5"/>
  <c r="Q181" i="5"/>
  <c r="R181" i="5"/>
  <c r="Q182" i="5"/>
  <c r="R182" i="5"/>
  <c r="Q183" i="5"/>
  <c r="R183" i="5"/>
  <c r="Q184" i="5"/>
  <c r="R184" i="5"/>
  <c r="Q185" i="5"/>
  <c r="R185" i="5"/>
  <c r="Q186" i="5"/>
  <c r="R186" i="5"/>
  <c r="Q187" i="5"/>
  <c r="R187" i="5"/>
  <c r="Q188" i="5"/>
  <c r="R188" i="5"/>
  <c r="Q189" i="5"/>
  <c r="R189" i="5"/>
  <c r="Q190" i="5"/>
  <c r="R190" i="5"/>
  <c r="Q191" i="5"/>
  <c r="R191" i="5"/>
  <c r="Q192" i="5"/>
  <c r="R192" i="5"/>
  <c r="Q193" i="5"/>
  <c r="R193" i="5"/>
  <c r="Q194" i="5"/>
  <c r="R194" i="5"/>
  <c r="Q195" i="5"/>
  <c r="R195" i="5"/>
  <c r="Q196" i="5"/>
  <c r="R196" i="5"/>
  <c r="Q197" i="5"/>
  <c r="R197" i="5"/>
  <c r="Q198" i="5"/>
  <c r="R198" i="5"/>
  <c r="Q199" i="5"/>
  <c r="R199" i="5"/>
  <c r="Q200" i="5"/>
  <c r="R200" i="5"/>
  <c r="Q201" i="5"/>
  <c r="R201" i="5"/>
  <c r="Q202" i="5"/>
  <c r="R202" i="5"/>
  <c r="Q203" i="5"/>
  <c r="R203" i="5"/>
  <c r="Q204" i="5"/>
  <c r="R204" i="5"/>
  <c r="Q205" i="5"/>
  <c r="R205" i="5"/>
  <c r="Q206" i="5"/>
  <c r="R206" i="5"/>
  <c r="Q207" i="5"/>
  <c r="R207" i="5"/>
  <c r="Q208" i="5"/>
  <c r="R208" i="5"/>
  <c r="Q209" i="5"/>
  <c r="R209" i="5"/>
  <c r="Q210" i="5"/>
  <c r="R210" i="5"/>
  <c r="Q211" i="5"/>
  <c r="R211" i="5"/>
  <c r="Q212" i="5"/>
  <c r="R212" i="5"/>
  <c r="Q213" i="5"/>
  <c r="R213" i="5"/>
  <c r="Q214" i="5"/>
  <c r="R214" i="5"/>
  <c r="Q215" i="5"/>
  <c r="R215" i="5"/>
  <c r="Q216" i="5"/>
  <c r="R216" i="5"/>
  <c r="Q217" i="5"/>
  <c r="R217" i="5"/>
  <c r="Q218" i="5"/>
  <c r="R218" i="5"/>
  <c r="Q219" i="5"/>
  <c r="R219" i="5"/>
  <c r="Q220" i="5"/>
  <c r="R220" i="5"/>
  <c r="Q221" i="5"/>
  <c r="R221" i="5"/>
  <c r="Q222" i="5"/>
  <c r="R222" i="5"/>
  <c r="Q223" i="5"/>
  <c r="R223" i="5"/>
  <c r="Q224" i="5"/>
  <c r="R224" i="5"/>
  <c r="Q225" i="5"/>
  <c r="R225" i="5"/>
  <c r="Q226" i="5"/>
  <c r="R226" i="5"/>
  <c r="Q227" i="5"/>
  <c r="R227" i="5"/>
  <c r="Q228" i="5"/>
  <c r="R228" i="5"/>
  <c r="Q229" i="5"/>
  <c r="R229" i="5"/>
  <c r="Q230" i="5"/>
  <c r="R230" i="5"/>
  <c r="Q231" i="5"/>
  <c r="R231" i="5"/>
  <c r="Q232" i="5"/>
  <c r="R232" i="5"/>
  <c r="Q233" i="5"/>
  <c r="R233" i="5"/>
  <c r="Q234" i="5"/>
  <c r="R234" i="5"/>
  <c r="Q235" i="5"/>
  <c r="R235" i="5"/>
  <c r="Q236" i="5"/>
  <c r="R236" i="5"/>
  <c r="Q237" i="5"/>
  <c r="R237" i="5"/>
  <c r="Q238" i="5"/>
  <c r="R238" i="5"/>
  <c r="Q239" i="5"/>
  <c r="R239" i="5"/>
  <c r="Q240" i="5"/>
  <c r="R240" i="5"/>
  <c r="Q241" i="5"/>
  <c r="R241" i="5"/>
  <c r="Q242" i="5"/>
  <c r="R242" i="5"/>
  <c r="Q243" i="5"/>
  <c r="R243" i="5"/>
  <c r="Q244" i="5"/>
  <c r="R244" i="5"/>
  <c r="Q245" i="5"/>
  <c r="R245" i="5"/>
  <c r="Q246" i="5"/>
  <c r="R246" i="5"/>
  <c r="Q247" i="5"/>
  <c r="R247" i="5"/>
  <c r="Q248" i="5"/>
  <c r="R248" i="5"/>
  <c r="Q249" i="5"/>
  <c r="R249" i="5"/>
  <c r="Q250" i="5"/>
  <c r="R250" i="5"/>
  <c r="Q251" i="5"/>
  <c r="R251" i="5"/>
  <c r="Q252" i="5"/>
  <c r="R252" i="5"/>
  <c r="Q253" i="5"/>
  <c r="R253" i="5"/>
  <c r="Q254" i="5"/>
  <c r="R254" i="5"/>
  <c r="Q255" i="5"/>
  <c r="R255" i="5"/>
  <c r="Q256" i="5"/>
  <c r="R256" i="5"/>
  <c r="Q257" i="5"/>
  <c r="R257" i="5"/>
  <c r="Q258" i="5"/>
  <c r="R258" i="5"/>
  <c r="Q259" i="5"/>
  <c r="R259" i="5"/>
  <c r="Q260" i="5"/>
  <c r="R260" i="5"/>
  <c r="Q261" i="5"/>
  <c r="R261" i="5"/>
  <c r="Q262" i="5"/>
  <c r="R262" i="5"/>
  <c r="Q263" i="5"/>
  <c r="R263" i="5"/>
  <c r="Q264" i="5"/>
  <c r="R264" i="5"/>
  <c r="Q265" i="5"/>
  <c r="R265" i="5"/>
  <c r="Q266" i="5"/>
  <c r="R266" i="5"/>
  <c r="Q267" i="5"/>
  <c r="R267" i="5"/>
  <c r="Q268" i="5"/>
  <c r="R268" i="5"/>
  <c r="Q269" i="5"/>
  <c r="R269" i="5"/>
  <c r="Q270" i="5"/>
  <c r="R270" i="5"/>
  <c r="Q271" i="5"/>
  <c r="R271" i="5"/>
  <c r="Q272" i="5"/>
  <c r="R272" i="5"/>
  <c r="Q273" i="5"/>
  <c r="R273" i="5"/>
  <c r="Q274" i="5"/>
  <c r="R274" i="5"/>
  <c r="Q275" i="5"/>
  <c r="R275" i="5"/>
  <c r="Q276" i="5"/>
  <c r="R276" i="5"/>
  <c r="Q277" i="5"/>
  <c r="R277" i="5"/>
  <c r="Q278" i="5"/>
  <c r="R278" i="5"/>
  <c r="Q279" i="5"/>
  <c r="R279" i="5"/>
  <c r="Q280" i="5"/>
  <c r="R280" i="5"/>
  <c r="Q281" i="5"/>
  <c r="R281" i="5"/>
  <c r="Q282" i="5"/>
  <c r="R282" i="5"/>
  <c r="Q283" i="5"/>
  <c r="R283" i="5"/>
  <c r="Q284" i="5"/>
  <c r="R284" i="5"/>
  <c r="Q285" i="5"/>
  <c r="R285" i="5"/>
  <c r="Q286" i="5"/>
  <c r="R286" i="5"/>
  <c r="Q287" i="5"/>
  <c r="R287" i="5"/>
  <c r="Q288" i="5"/>
  <c r="R288" i="5"/>
  <c r="Q289" i="5"/>
  <c r="R289" i="5"/>
  <c r="Q290" i="5"/>
  <c r="R290" i="5"/>
  <c r="Q291" i="5"/>
  <c r="R291" i="5"/>
  <c r="Q292" i="5"/>
  <c r="R292" i="5"/>
  <c r="Q293" i="5"/>
  <c r="R293" i="5"/>
  <c r="Q294" i="5"/>
  <c r="R294" i="5"/>
  <c r="Q295" i="5"/>
  <c r="R295" i="5"/>
  <c r="Q296" i="5"/>
  <c r="R296" i="5"/>
  <c r="Q297" i="5"/>
  <c r="R297" i="5"/>
  <c r="Q298" i="5"/>
  <c r="R298" i="5"/>
  <c r="Q299" i="5"/>
  <c r="R299" i="5"/>
  <c r="Q300" i="5"/>
  <c r="R300" i="5"/>
  <c r="Q301" i="5"/>
  <c r="R301" i="5"/>
  <c r="Q302" i="5"/>
  <c r="R302" i="5"/>
  <c r="Q303" i="5"/>
  <c r="R303" i="5"/>
  <c r="Q304" i="5"/>
  <c r="R304" i="5"/>
  <c r="Q305" i="5"/>
  <c r="R305" i="5"/>
  <c r="Q306" i="5"/>
  <c r="R306" i="5"/>
  <c r="Q307" i="5"/>
  <c r="R307" i="5"/>
  <c r="Q308" i="5"/>
  <c r="R308" i="5"/>
  <c r="Q309" i="5"/>
  <c r="R309" i="5"/>
  <c r="Q310" i="5"/>
  <c r="R310" i="5"/>
  <c r="Q311" i="5"/>
  <c r="R311" i="5"/>
  <c r="Q312" i="5"/>
  <c r="R312" i="5"/>
  <c r="Q313" i="5"/>
  <c r="R313" i="5"/>
  <c r="Q314" i="5"/>
  <c r="R314" i="5"/>
  <c r="Q315" i="5"/>
  <c r="R315" i="5"/>
  <c r="Q316" i="5"/>
  <c r="R316" i="5"/>
  <c r="Q317" i="5"/>
  <c r="R317" i="5"/>
  <c r="Q318" i="5"/>
  <c r="R318" i="5"/>
  <c r="Q319" i="5"/>
  <c r="R319" i="5"/>
  <c r="Q320" i="5"/>
  <c r="R320" i="5"/>
  <c r="Q321" i="5"/>
  <c r="R321" i="5"/>
  <c r="Q322" i="5"/>
  <c r="R322" i="5"/>
  <c r="Q323" i="5"/>
  <c r="R323" i="5"/>
  <c r="Q324" i="5"/>
  <c r="R324" i="5"/>
  <c r="Q325" i="5"/>
  <c r="R325" i="5"/>
  <c r="Q326" i="5"/>
  <c r="R326" i="5"/>
  <c r="Q327" i="5"/>
  <c r="R327" i="5"/>
  <c r="Q328" i="5"/>
  <c r="R328" i="5"/>
  <c r="Q329" i="5"/>
  <c r="R329" i="5"/>
  <c r="Q330" i="5"/>
  <c r="R330" i="5"/>
  <c r="Q331" i="5"/>
  <c r="R331" i="5"/>
  <c r="Q332" i="5"/>
  <c r="R332" i="5"/>
  <c r="Q333" i="5"/>
  <c r="R333" i="5"/>
  <c r="Q334" i="5"/>
  <c r="R334" i="5"/>
  <c r="Q335" i="5"/>
  <c r="R335" i="5"/>
  <c r="Q336" i="5"/>
  <c r="R336" i="5"/>
  <c r="Q337" i="5"/>
  <c r="R337" i="5"/>
  <c r="Q338" i="5"/>
  <c r="R338" i="5"/>
  <c r="Q339" i="5"/>
  <c r="R339" i="5"/>
  <c r="Q340" i="5"/>
  <c r="R340" i="5"/>
  <c r="Q341" i="5"/>
  <c r="R341" i="5"/>
  <c r="Q342" i="5"/>
  <c r="R342" i="5"/>
  <c r="Q343" i="5"/>
  <c r="R343" i="5"/>
  <c r="Q344" i="5"/>
  <c r="R344" i="5"/>
  <c r="Q345" i="5"/>
  <c r="R345" i="5"/>
  <c r="Q346" i="5"/>
  <c r="R346" i="5"/>
  <c r="Q347" i="5"/>
  <c r="R347" i="5"/>
  <c r="Q348" i="5"/>
  <c r="R348" i="5"/>
  <c r="Q349" i="5"/>
  <c r="R349" i="5"/>
  <c r="Q350" i="5"/>
  <c r="R350" i="5"/>
  <c r="Q351" i="5"/>
  <c r="R351" i="5"/>
  <c r="Q352" i="5"/>
  <c r="R352" i="5"/>
  <c r="Q353" i="5"/>
  <c r="R353" i="5"/>
  <c r="Q354" i="5"/>
  <c r="R354" i="5"/>
  <c r="Q355" i="5"/>
  <c r="R355" i="5"/>
  <c r="Q356" i="5"/>
  <c r="R356" i="5"/>
  <c r="Q357" i="5"/>
  <c r="R357" i="5"/>
  <c r="Q358" i="5"/>
  <c r="R358" i="5"/>
  <c r="Q359" i="5"/>
  <c r="R359" i="5"/>
  <c r="Q360" i="5"/>
  <c r="R360" i="5"/>
  <c r="Q361" i="5"/>
  <c r="R361" i="5"/>
  <c r="Q362" i="5"/>
  <c r="R362" i="5"/>
  <c r="Q363" i="5"/>
  <c r="R363" i="5"/>
  <c r="Q364" i="5"/>
  <c r="R364" i="5"/>
  <c r="Q365" i="5"/>
  <c r="R365" i="5"/>
  <c r="Q366" i="5"/>
  <c r="R366" i="5"/>
  <c r="Q367" i="5"/>
  <c r="R367" i="5"/>
  <c r="Q368" i="5"/>
  <c r="R368" i="5"/>
  <c r="Q369" i="5"/>
  <c r="R369" i="5"/>
  <c r="Q370" i="5"/>
  <c r="R370" i="5"/>
  <c r="Q371" i="5"/>
  <c r="R371" i="5"/>
  <c r="Q372" i="5"/>
  <c r="R372" i="5"/>
  <c r="Q373" i="5"/>
  <c r="R373" i="5"/>
  <c r="Q374" i="5"/>
  <c r="R374" i="5"/>
  <c r="Q375" i="5"/>
  <c r="R375" i="5"/>
  <c r="Q376" i="5"/>
  <c r="R376" i="5"/>
  <c r="Q377" i="5"/>
  <c r="R377" i="5"/>
  <c r="Q378" i="5"/>
  <c r="R378" i="5"/>
  <c r="Q379" i="5"/>
  <c r="R379" i="5"/>
  <c r="Q380" i="5"/>
  <c r="R380" i="5"/>
  <c r="Q381" i="5"/>
  <c r="R381" i="5"/>
  <c r="Q382" i="5"/>
  <c r="R382" i="5"/>
  <c r="Q383" i="5"/>
  <c r="R383" i="5"/>
  <c r="Q384" i="5"/>
  <c r="R384" i="5"/>
  <c r="Q385" i="5"/>
  <c r="R385" i="5"/>
  <c r="Q386" i="5"/>
  <c r="R386" i="5"/>
  <c r="Q387" i="5"/>
  <c r="R387" i="5"/>
  <c r="Q388" i="5"/>
  <c r="R388" i="5"/>
  <c r="Q389" i="5"/>
  <c r="R389" i="5"/>
  <c r="Q390" i="5"/>
  <c r="R390" i="5"/>
  <c r="Q391" i="5"/>
  <c r="R391" i="5"/>
  <c r="Q392" i="5"/>
  <c r="R392" i="5"/>
  <c r="Q393" i="5"/>
  <c r="R393" i="5"/>
  <c r="Q394" i="5"/>
  <c r="R394" i="5"/>
  <c r="Q395" i="5"/>
  <c r="R395" i="5"/>
  <c r="Q396" i="5"/>
  <c r="R396" i="5"/>
  <c r="Q397" i="5"/>
  <c r="R397" i="5"/>
  <c r="Q398" i="5"/>
  <c r="R398" i="5"/>
  <c r="Q399" i="5"/>
  <c r="R399" i="5"/>
  <c r="Q400" i="5"/>
  <c r="R400" i="5"/>
  <c r="Q401" i="5"/>
  <c r="R401" i="5"/>
  <c r="Q402" i="5"/>
  <c r="R402" i="5"/>
  <c r="Q403" i="5"/>
  <c r="R403" i="5"/>
  <c r="Q404" i="5"/>
  <c r="R404" i="5"/>
  <c r="Q405" i="5"/>
  <c r="R405" i="5"/>
  <c r="Q406" i="5"/>
  <c r="R406" i="5"/>
  <c r="Q407" i="5"/>
  <c r="R407" i="5"/>
  <c r="Q408" i="5"/>
  <c r="R408" i="5"/>
  <c r="Q409" i="5"/>
  <c r="R409" i="5"/>
  <c r="Q410" i="5"/>
  <c r="R410" i="5"/>
  <c r="Q411" i="5"/>
  <c r="R411" i="5"/>
  <c r="Q412" i="5"/>
  <c r="R412" i="5"/>
  <c r="Q413" i="5"/>
  <c r="R413" i="5"/>
  <c r="Q414" i="5"/>
  <c r="R414" i="5"/>
  <c r="Q415" i="5"/>
  <c r="R415" i="5"/>
  <c r="Q416" i="5"/>
  <c r="R416" i="5"/>
  <c r="Q417" i="5"/>
  <c r="R417" i="5"/>
  <c r="Q418" i="5"/>
  <c r="R418" i="5"/>
  <c r="Q419" i="5"/>
  <c r="R419" i="5"/>
  <c r="Q420" i="5"/>
  <c r="R420" i="5"/>
  <c r="Q421" i="5"/>
  <c r="R421" i="5"/>
  <c r="Q422" i="5"/>
  <c r="R422" i="5"/>
  <c r="Q423" i="5"/>
  <c r="R423" i="5"/>
  <c r="Q424" i="5"/>
  <c r="R424" i="5"/>
  <c r="Q425" i="5"/>
  <c r="R425" i="5"/>
  <c r="Q426" i="5"/>
  <c r="R426" i="5"/>
  <c r="Q427" i="5"/>
  <c r="R427" i="5"/>
  <c r="Q428" i="5"/>
  <c r="R428" i="5"/>
  <c r="Q429" i="5"/>
  <c r="R429" i="5"/>
  <c r="Q430" i="5"/>
  <c r="R430" i="5"/>
  <c r="Q431" i="5"/>
  <c r="R431" i="5"/>
  <c r="Q432" i="5"/>
  <c r="R432" i="5"/>
  <c r="Q433" i="5"/>
  <c r="R433" i="5"/>
  <c r="Q434" i="5"/>
  <c r="R434" i="5"/>
  <c r="Q435" i="5"/>
  <c r="R435" i="5"/>
  <c r="Q436" i="5"/>
  <c r="R436" i="5"/>
  <c r="Q437" i="5"/>
  <c r="R437" i="5"/>
  <c r="Q438" i="5"/>
  <c r="R438" i="5"/>
  <c r="Q439" i="5"/>
  <c r="R439" i="5"/>
  <c r="Q440" i="5"/>
  <c r="R440" i="5"/>
  <c r="Q441" i="5"/>
  <c r="R441" i="5"/>
  <c r="Q442" i="5"/>
  <c r="R442" i="5"/>
  <c r="Q443" i="5"/>
  <c r="R443" i="5"/>
  <c r="Q444" i="5"/>
  <c r="R444" i="5"/>
  <c r="Q445" i="5"/>
  <c r="R445" i="5"/>
  <c r="Q446" i="5"/>
  <c r="R446" i="5"/>
  <c r="Q447" i="5"/>
  <c r="R447" i="5"/>
  <c r="Q448" i="5"/>
  <c r="R448" i="5"/>
  <c r="Q449" i="5"/>
  <c r="R449" i="5"/>
  <c r="Q450" i="5"/>
  <c r="R450" i="5"/>
  <c r="Q451" i="5"/>
  <c r="R451" i="5"/>
  <c r="Q452" i="5"/>
  <c r="R452" i="5"/>
  <c r="Q453" i="5"/>
  <c r="R453" i="5"/>
  <c r="Q454" i="5"/>
  <c r="R454" i="5"/>
  <c r="Q455" i="5"/>
  <c r="R455" i="5"/>
  <c r="Q456" i="5"/>
  <c r="R456" i="5"/>
  <c r="Q457" i="5"/>
  <c r="R457" i="5"/>
  <c r="Q458" i="5"/>
  <c r="R458" i="5"/>
  <c r="Q459" i="5"/>
  <c r="R459" i="5"/>
  <c r="Q460" i="5"/>
  <c r="R460" i="5"/>
  <c r="Q461" i="5"/>
  <c r="R461" i="5"/>
  <c r="Q462" i="5"/>
  <c r="R462" i="5"/>
  <c r="Q463" i="5"/>
  <c r="R463" i="5"/>
  <c r="Q464" i="5"/>
  <c r="R464" i="5"/>
  <c r="Q465" i="5"/>
  <c r="R465" i="5"/>
  <c r="Q466" i="5"/>
  <c r="R466" i="5"/>
  <c r="Q467" i="5"/>
  <c r="R467" i="5"/>
  <c r="Q468" i="5"/>
  <c r="R468" i="5"/>
  <c r="Q469" i="5"/>
  <c r="R469" i="5"/>
  <c r="Q470" i="5"/>
  <c r="R470" i="5"/>
  <c r="Q471" i="5"/>
  <c r="R471" i="5"/>
  <c r="Q472" i="5"/>
  <c r="R472" i="5"/>
  <c r="Q473" i="5"/>
  <c r="R473" i="5"/>
  <c r="Q474" i="5"/>
  <c r="R474" i="5"/>
  <c r="Q475" i="5"/>
  <c r="R475" i="5"/>
  <c r="Q476" i="5"/>
  <c r="R476" i="5"/>
  <c r="Q477" i="5"/>
  <c r="R477" i="5"/>
  <c r="Q478" i="5"/>
  <c r="R478" i="5"/>
  <c r="Q479" i="5"/>
  <c r="R479" i="5"/>
  <c r="Q480" i="5"/>
  <c r="R480" i="5"/>
  <c r="Q481" i="5"/>
  <c r="R481" i="5"/>
  <c r="Q482" i="5"/>
  <c r="R482" i="5"/>
  <c r="Q483" i="5"/>
  <c r="R483" i="5"/>
  <c r="Q484" i="5"/>
  <c r="R484" i="5"/>
  <c r="Q485" i="5"/>
  <c r="R485" i="5"/>
  <c r="Q486" i="5"/>
  <c r="R486" i="5"/>
  <c r="Q487" i="5"/>
  <c r="R487" i="5"/>
  <c r="Q488" i="5"/>
  <c r="R488" i="5"/>
  <c r="Q489" i="5"/>
  <c r="R489" i="5"/>
  <c r="Q490" i="5"/>
  <c r="R490" i="5"/>
  <c r="Q491" i="5"/>
  <c r="R491" i="5"/>
  <c r="Q492" i="5"/>
  <c r="R492" i="5"/>
  <c r="Q493" i="5"/>
  <c r="R493" i="5"/>
  <c r="Q494" i="5"/>
  <c r="R494" i="5"/>
  <c r="Q495" i="5"/>
  <c r="R495" i="5"/>
  <c r="Q496" i="5"/>
  <c r="R496" i="5"/>
  <c r="Q497" i="5"/>
  <c r="R497" i="5"/>
  <c r="Q498" i="5"/>
  <c r="R498" i="5"/>
  <c r="Q499" i="5"/>
  <c r="R499" i="5"/>
  <c r="Q500" i="5"/>
  <c r="R500" i="5"/>
  <c r="Q501" i="5"/>
  <c r="R501" i="5"/>
  <c r="Q502" i="5"/>
  <c r="R502" i="5"/>
  <c r="Q503" i="5"/>
  <c r="R503" i="5"/>
  <c r="Q504" i="5"/>
  <c r="R504" i="5"/>
  <c r="Q505" i="5"/>
  <c r="R505" i="5"/>
  <c r="Q506" i="5"/>
  <c r="R506" i="5"/>
  <c r="Q507" i="5"/>
  <c r="R507" i="5"/>
  <c r="Q508" i="5"/>
  <c r="R508" i="5"/>
  <c r="Q509" i="5"/>
  <c r="R509" i="5"/>
  <c r="Q510" i="5"/>
  <c r="R510" i="5"/>
  <c r="Q511" i="5"/>
  <c r="R511" i="5"/>
  <c r="Q512" i="5"/>
  <c r="R512" i="5"/>
  <c r="Q513" i="5"/>
  <c r="R513" i="5"/>
  <c r="Q514" i="5"/>
  <c r="R514" i="5"/>
  <c r="Q515" i="5"/>
  <c r="R515" i="5"/>
  <c r="Q516" i="5"/>
  <c r="R516" i="5"/>
  <c r="Q517" i="5"/>
  <c r="R517" i="5"/>
  <c r="Q518" i="5"/>
  <c r="R518" i="5"/>
  <c r="Q519" i="5"/>
  <c r="R519" i="5"/>
  <c r="Q520" i="5"/>
  <c r="R520" i="5"/>
  <c r="Q521" i="5"/>
  <c r="R521" i="5"/>
  <c r="Q522" i="5"/>
  <c r="R522" i="5"/>
  <c r="Q523" i="5"/>
  <c r="R523" i="5"/>
  <c r="Q524" i="5"/>
  <c r="R524" i="5"/>
  <c r="Q525" i="5"/>
  <c r="R525" i="5"/>
  <c r="Q526" i="5"/>
  <c r="R526" i="5"/>
  <c r="Q527" i="5"/>
  <c r="R527" i="5"/>
  <c r="Q528" i="5"/>
  <c r="R528" i="5"/>
  <c r="Q529" i="5"/>
  <c r="R529" i="5"/>
  <c r="Q530" i="5"/>
  <c r="R530" i="5"/>
  <c r="Q531" i="5"/>
  <c r="R531" i="5"/>
  <c r="Q532" i="5"/>
  <c r="R532" i="5"/>
  <c r="Q533" i="5"/>
  <c r="R533" i="5"/>
  <c r="Q534" i="5"/>
  <c r="R534" i="5"/>
  <c r="Q535" i="5"/>
  <c r="R535" i="5"/>
  <c r="Q536" i="5"/>
  <c r="R536" i="5"/>
  <c r="Q537" i="5"/>
  <c r="R537" i="5"/>
  <c r="Q538" i="5"/>
  <c r="R538" i="5"/>
  <c r="Q539" i="5"/>
  <c r="R539" i="5"/>
  <c r="Q540" i="5"/>
  <c r="R540" i="5"/>
  <c r="Q541" i="5"/>
  <c r="R541" i="5"/>
  <c r="Q542" i="5"/>
  <c r="R542" i="5"/>
  <c r="Q543" i="5"/>
  <c r="R543" i="5"/>
  <c r="Q544" i="5"/>
  <c r="R544" i="5"/>
  <c r="Q545" i="5"/>
  <c r="R545" i="5"/>
  <c r="Q546" i="5"/>
  <c r="R546" i="5"/>
  <c r="Q547" i="5"/>
  <c r="R547" i="5"/>
  <c r="Q548" i="5"/>
  <c r="R548" i="5"/>
  <c r="Q549" i="5"/>
  <c r="R549" i="5"/>
  <c r="Q550" i="5"/>
  <c r="R550" i="5"/>
  <c r="Q551" i="5"/>
  <c r="R551" i="5"/>
  <c r="Q552" i="5"/>
  <c r="R552" i="5"/>
  <c r="Q553" i="5"/>
  <c r="R553" i="5"/>
  <c r="Q554" i="5"/>
  <c r="R554" i="5"/>
  <c r="Q555" i="5"/>
  <c r="R555" i="5"/>
  <c r="Q556" i="5"/>
  <c r="R556" i="5"/>
  <c r="Q557" i="5"/>
  <c r="R557" i="5"/>
  <c r="Q558" i="5"/>
  <c r="R558" i="5"/>
  <c r="Q559" i="5"/>
  <c r="R559" i="5"/>
  <c r="Q560" i="5"/>
  <c r="R560" i="5"/>
  <c r="Q561" i="5"/>
  <c r="R561" i="5"/>
  <c r="Q562" i="5"/>
  <c r="R562" i="5"/>
  <c r="Q563" i="5"/>
  <c r="R563" i="5"/>
  <c r="Q564" i="5"/>
  <c r="R564" i="5"/>
  <c r="Q565" i="5"/>
  <c r="R565" i="5"/>
  <c r="Q566" i="5"/>
  <c r="R566" i="5"/>
  <c r="Q567" i="5"/>
  <c r="R567" i="5"/>
  <c r="Q568" i="5"/>
  <c r="R568" i="5"/>
  <c r="Q569" i="5"/>
  <c r="R569" i="5"/>
  <c r="Q570" i="5"/>
  <c r="R570" i="5"/>
  <c r="Q571" i="5"/>
  <c r="R571" i="5"/>
  <c r="Q572" i="5"/>
  <c r="R572" i="5"/>
  <c r="Q573" i="5"/>
  <c r="R573" i="5"/>
  <c r="Q574" i="5"/>
  <c r="R574" i="5"/>
  <c r="Q575" i="5"/>
  <c r="R575" i="5"/>
  <c r="Q576" i="5"/>
  <c r="R576" i="5"/>
  <c r="Q577" i="5"/>
  <c r="R577" i="5"/>
  <c r="Q578" i="5"/>
  <c r="R578" i="5"/>
  <c r="Q579" i="5"/>
  <c r="R579" i="5"/>
  <c r="Q580" i="5"/>
  <c r="R580" i="5"/>
  <c r="Q581" i="5"/>
  <c r="R581" i="5"/>
  <c r="Q582" i="5"/>
  <c r="R582" i="5"/>
  <c r="Q583" i="5"/>
  <c r="R583" i="5"/>
  <c r="Q584" i="5"/>
  <c r="R584" i="5"/>
  <c r="Q585" i="5"/>
  <c r="R585" i="5"/>
  <c r="Q586" i="5"/>
  <c r="R586" i="5"/>
  <c r="Q587" i="5"/>
  <c r="R587" i="5"/>
  <c r="Q588" i="5"/>
  <c r="R588" i="5"/>
  <c r="Q589" i="5"/>
  <c r="R589" i="5"/>
  <c r="Q590" i="5"/>
  <c r="R590" i="5"/>
  <c r="Q591" i="5"/>
  <c r="R591" i="5"/>
  <c r="Q592" i="5"/>
  <c r="R592" i="5"/>
  <c r="Q593" i="5"/>
  <c r="R593" i="5"/>
  <c r="Q594" i="5"/>
  <c r="R594" i="5"/>
  <c r="Q595" i="5"/>
  <c r="R595" i="5"/>
  <c r="Q596" i="5"/>
  <c r="R596" i="5"/>
  <c r="Q597" i="5"/>
  <c r="R597" i="5"/>
  <c r="Q598" i="5"/>
  <c r="R598" i="5"/>
  <c r="Q599" i="5"/>
  <c r="R599" i="5"/>
  <c r="Q600" i="5"/>
  <c r="R600" i="5"/>
  <c r="Q601" i="5"/>
  <c r="R601" i="5"/>
  <c r="Q602" i="5"/>
  <c r="R602" i="5"/>
  <c r="Q603" i="5"/>
  <c r="R603" i="5"/>
  <c r="Q604" i="5"/>
  <c r="R604" i="5"/>
  <c r="Q605" i="5"/>
  <c r="R605" i="5"/>
  <c r="Q606" i="5"/>
  <c r="R606" i="5"/>
  <c r="Q607" i="5"/>
  <c r="R607" i="5"/>
  <c r="Q608" i="5"/>
  <c r="R608" i="5"/>
  <c r="Q609" i="5"/>
  <c r="R609" i="5"/>
  <c r="Q610" i="5"/>
  <c r="R610" i="5"/>
  <c r="Q611" i="5"/>
  <c r="R611" i="5"/>
  <c r="Q612" i="5"/>
  <c r="R612" i="5"/>
  <c r="Q613" i="5"/>
  <c r="R613" i="5"/>
  <c r="Q614" i="5"/>
  <c r="R614" i="5"/>
  <c r="Q615" i="5"/>
  <c r="R615" i="5"/>
  <c r="Q616" i="5"/>
  <c r="R616" i="5"/>
  <c r="Q617" i="5"/>
  <c r="R617" i="5"/>
  <c r="Q618" i="5"/>
  <c r="R618" i="5"/>
  <c r="Q619" i="5"/>
  <c r="R619" i="5"/>
  <c r="Q620" i="5"/>
  <c r="R620" i="5"/>
  <c r="Q621" i="5"/>
  <c r="R621" i="5"/>
  <c r="Q622" i="5"/>
  <c r="R622" i="5"/>
  <c r="Q623" i="5"/>
  <c r="R623" i="5"/>
  <c r="Q624" i="5"/>
  <c r="R624" i="5"/>
  <c r="Q625" i="5"/>
  <c r="R625" i="5"/>
  <c r="Q626" i="5"/>
  <c r="R626" i="5"/>
  <c r="Q627" i="5"/>
  <c r="R627" i="5"/>
  <c r="Q628" i="5"/>
  <c r="R628" i="5"/>
  <c r="Q629" i="5"/>
  <c r="R629" i="5"/>
  <c r="Q630" i="5"/>
  <c r="R630" i="5"/>
  <c r="Q631" i="5"/>
  <c r="R631" i="5"/>
  <c r="Q632" i="5"/>
  <c r="R632" i="5"/>
  <c r="Q633" i="5"/>
  <c r="R633" i="5"/>
  <c r="Q634" i="5"/>
  <c r="R634" i="5"/>
  <c r="Q635" i="5"/>
  <c r="R635" i="5"/>
  <c r="Q636" i="5"/>
  <c r="R636" i="5"/>
  <c r="Q637" i="5"/>
  <c r="R637" i="5"/>
  <c r="Q638" i="5"/>
  <c r="R638" i="5"/>
  <c r="Q639" i="5"/>
  <c r="R639" i="5"/>
  <c r="Q640" i="5"/>
  <c r="R640" i="5"/>
  <c r="Q641" i="5"/>
  <c r="R641" i="5"/>
  <c r="Q642" i="5"/>
  <c r="R642" i="5"/>
  <c r="Q643" i="5"/>
  <c r="R643" i="5"/>
  <c r="Q644" i="5"/>
  <c r="R644" i="5"/>
  <c r="Q645" i="5"/>
  <c r="R645" i="5"/>
  <c r="Q646" i="5"/>
  <c r="R646" i="5"/>
  <c r="Q647" i="5"/>
  <c r="R647" i="5"/>
  <c r="Q648" i="5"/>
  <c r="R648" i="5"/>
  <c r="Q649" i="5"/>
  <c r="R649" i="5"/>
  <c r="Q650" i="5"/>
  <c r="R650" i="5"/>
  <c r="Q651" i="5"/>
  <c r="R651" i="5"/>
  <c r="Q652" i="5"/>
  <c r="R652" i="5"/>
  <c r="Q653" i="5"/>
  <c r="R653" i="5"/>
  <c r="Q654" i="5"/>
  <c r="R654" i="5"/>
  <c r="Q655" i="5"/>
  <c r="R655" i="5"/>
  <c r="Q656" i="5"/>
  <c r="R656" i="5"/>
  <c r="Q657" i="5"/>
  <c r="R657" i="5"/>
  <c r="Q658" i="5"/>
  <c r="R658" i="5"/>
  <c r="Q659" i="5"/>
  <c r="R659" i="5"/>
  <c r="Q660" i="5"/>
  <c r="R660" i="5"/>
  <c r="Q661" i="5"/>
  <c r="R661" i="5"/>
  <c r="Q662" i="5"/>
  <c r="R662" i="5"/>
  <c r="Q663" i="5"/>
  <c r="R663" i="5"/>
  <c r="Q664" i="5"/>
  <c r="R664" i="5"/>
  <c r="Q665" i="5"/>
  <c r="R665" i="5"/>
  <c r="Q666" i="5"/>
  <c r="R666" i="5"/>
  <c r="Q667" i="5"/>
  <c r="R667" i="5"/>
  <c r="Q668" i="5"/>
  <c r="R668" i="5"/>
  <c r="Q669" i="5"/>
  <c r="R669" i="5"/>
  <c r="Q670" i="5"/>
  <c r="R670" i="5"/>
  <c r="Q671" i="5"/>
  <c r="R671" i="5"/>
  <c r="Q672" i="5"/>
  <c r="R672" i="5"/>
  <c r="Q673" i="5"/>
  <c r="R673" i="5"/>
  <c r="Q674" i="5"/>
  <c r="R674" i="5"/>
  <c r="Q675" i="5"/>
  <c r="R675" i="5"/>
  <c r="Q676" i="5"/>
  <c r="R676" i="5"/>
  <c r="Q677" i="5"/>
  <c r="R677" i="5"/>
  <c r="Q678" i="5"/>
  <c r="R678" i="5"/>
  <c r="Q679" i="5"/>
  <c r="R679" i="5"/>
  <c r="Q680" i="5"/>
  <c r="R680" i="5"/>
  <c r="Q681" i="5"/>
  <c r="R681" i="5"/>
  <c r="Q682" i="5"/>
  <c r="R682" i="5"/>
  <c r="Q683" i="5"/>
  <c r="R683" i="5"/>
  <c r="Q684" i="5"/>
  <c r="R684" i="5"/>
  <c r="Q685" i="5"/>
  <c r="R685" i="5"/>
  <c r="Q686" i="5"/>
  <c r="R686" i="5"/>
  <c r="Q687" i="5"/>
  <c r="R687" i="5"/>
  <c r="Q688" i="5"/>
  <c r="R688" i="5"/>
  <c r="Q689" i="5"/>
  <c r="R689" i="5"/>
  <c r="Q690" i="5"/>
  <c r="R690" i="5"/>
  <c r="Q691" i="5"/>
  <c r="R691" i="5"/>
  <c r="Q692" i="5"/>
  <c r="R692" i="5"/>
  <c r="Q693" i="5"/>
  <c r="R693" i="5"/>
  <c r="Q694" i="5"/>
  <c r="R694" i="5"/>
  <c r="Q695" i="5"/>
  <c r="R695" i="5"/>
  <c r="Q696" i="5"/>
  <c r="R696" i="5"/>
  <c r="Q697" i="5"/>
  <c r="R697" i="5"/>
  <c r="Q698" i="5"/>
  <c r="R698" i="5"/>
  <c r="Q699" i="5"/>
  <c r="R699" i="5"/>
  <c r="Q700" i="5"/>
  <c r="R700" i="5"/>
  <c r="Q701" i="5"/>
  <c r="R701" i="5"/>
  <c r="Q702" i="5"/>
  <c r="R702" i="5"/>
  <c r="Q703" i="5"/>
  <c r="R703" i="5"/>
  <c r="Q704" i="5"/>
  <c r="R704" i="5"/>
  <c r="Q705" i="5"/>
  <c r="R705" i="5"/>
  <c r="Q706" i="5"/>
  <c r="R706" i="5"/>
  <c r="Q707" i="5"/>
  <c r="R707" i="5"/>
  <c r="Q708" i="5"/>
  <c r="R708" i="5"/>
  <c r="Q709" i="5"/>
  <c r="R709" i="5"/>
  <c r="Q710" i="5"/>
  <c r="R710" i="5"/>
  <c r="Q711" i="5"/>
  <c r="R711" i="5"/>
  <c r="Q712" i="5"/>
  <c r="R712" i="5"/>
  <c r="Q713" i="5"/>
  <c r="R713" i="5"/>
  <c r="Q714" i="5"/>
  <c r="R714" i="5"/>
  <c r="Q715" i="5"/>
  <c r="R715" i="5"/>
  <c r="Q716" i="5"/>
  <c r="R716" i="5"/>
  <c r="Q717" i="5"/>
  <c r="R717" i="5"/>
  <c r="Q718" i="5"/>
  <c r="R718" i="5"/>
  <c r="Q719" i="5"/>
  <c r="R719" i="5"/>
  <c r="Q720" i="5"/>
  <c r="R720" i="5"/>
  <c r="Q721" i="5"/>
  <c r="R721" i="5"/>
  <c r="Q722" i="5"/>
  <c r="R722" i="5"/>
  <c r="Q723" i="5"/>
  <c r="R723" i="5"/>
  <c r="Q724" i="5"/>
  <c r="R724" i="5"/>
  <c r="Q725" i="5"/>
  <c r="R725" i="5"/>
  <c r="Q726" i="5"/>
  <c r="R726" i="5"/>
  <c r="Q727" i="5"/>
  <c r="R727" i="5"/>
  <c r="Q728" i="5"/>
  <c r="R728" i="5"/>
  <c r="Q729" i="5"/>
  <c r="R729" i="5"/>
  <c r="Q730" i="5"/>
  <c r="R730" i="5"/>
  <c r="Q731" i="5"/>
  <c r="R731" i="5"/>
  <c r="Q732" i="5"/>
  <c r="R732" i="5"/>
  <c r="Q733" i="5"/>
  <c r="R733" i="5"/>
  <c r="Q734" i="5"/>
  <c r="R734" i="5"/>
  <c r="Q735" i="5"/>
  <c r="R735" i="5"/>
  <c r="Q736" i="5"/>
  <c r="R736" i="5"/>
  <c r="Q737" i="5"/>
  <c r="R737" i="5"/>
  <c r="Q738" i="5"/>
  <c r="R738" i="5"/>
  <c r="Q739" i="5"/>
  <c r="R739" i="5"/>
  <c r="R740" i="5"/>
  <c r="Q2" i="3"/>
  <c r="R2" i="3"/>
  <c r="Q3" i="3"/>
  <c r="R3" i="3"/>
  <c r="Q4" i="3"/>
  <c r="R4" i="3"/>
  <c r="Q5" i="3"/>
  <c r="R5" i="3"/>
  <c r="Q6" i="3"/>
  <c r="R6" i="3"/>
  <c r="Q7" i="3"/>
  <c r="R7" i="3"/>
  <c r="Q8" i="3"/>
  <c r="R8" i="3"/>
  <c r="Q9" i="3"/>
  <c r="R9" i="3"/>
  <c r="Q10" i="3"/>
  <c r="R10" i="3"/>
  <c r="Q11" i="3"/>
  <c r="R11" i="3"/>
  <c r="Q12" i="3"/>
  <c r="R12" i="3"/>
  <c r="Q13" i="3"/>
  <c r="R13" i="3"/>
  <c r="Q14" i="3"/>
  <c r="R14" i="3"/>
  <c r="Q15" i="3"/>
  <c r="R15" i="3"/>
  <c r="Q16" i="3"/>
  <c r="R16" i="3"/>
  <c r="Q17" i="3"/>
  <c r="R17" i="3"/>
  <c r="Q18" i="3"/>
  <c r="R18" i="3"/>
  <c r="Q19" i="3"/>
  <c r="R19" i="3"/>
  <c r="Q20" i="3"/>
  <c r="R20" i="3"/>
  <c r="Q21" i="3"/>
  <c r="R21" i="3"/>
  <c r="Q22" i="3"/>
  <c r="R22" i="3"/>
  <c r="Q23" i="3"/>
  <c r="R23" i="3"/>
  <c r="Q24" i="3"/>
  <c r="R24" i="3"/>
  <c r="Q25" i="3"/>
  <c r="R25" i="3"/>
  <c r="Q26" i="3"/>
  <c r="R26" i="3"/>
  <c r="Q27" i="3"/>
  <c r="R27" i="3"/>
  <c r="Q28" i="3"/>
  <c r="R28" i="3"/>
  <c r="Q29" i="3"/>
  <c r="R29" i="3"/>
  <c r="Q30" i="3"/>
  <c r="R30" i="3"/>
  <c r="Q31" i="3"/>
  <c r="R31" i="3"/>
  <c r="Q32" i="3"/>
  <c r="R32" i="3"/>
  <c r="Q33" i="3"/>
  <c r="R33" i="3"/>
  <c r="Q34" i="3"/>
  <c r="R34" i="3"/>
  <c r="Q35" i="3"/>
  <c r="R35" i="3"/>
  <c r="Q36" i="3"/>
  <c r="R36" i="3"/>
  <c r="Q37" i="3"/>
  <c r="R37" i="3"/>
  <c r="Q38" i="3"/>
  <c r="R38" i="3"/>
  <c r="Q39" i="3"/>
  <c r="R39" i="3"/>
  <c r="Q40" i="3"/>
  <c r="R40" i="3"/>
  <c r="Q41" i="3"/>
  <c r="R41" i="3"/>
  <c r="Q42" i="3"/>
  <c r="R42" i="3"/>
  <c r="Q43" i="3"/>
  <c r="R43" i="3"/>
  <c r="Q44" i="3"/>
  <c r="R44" i="3"/>
  <c r="Q45" i="3"/>
  <c r="R45" i="3"/>
  <c r="Q46" i="3"/>
  <c r="R46" i="3"/>
  <c r="Q47" i="3"/>
  <c r="R47" i="3"/>
  <c r="Q48" i="3"/>
  <c r="R48" i="3"/>
  <c r="Q49" i="3"/>
  <c r="R49" i="3"/>
  <c r="Q50" i="3"/>
  <c r="R50" i="3"/>
  <c r="Q51" i="3"/>
  <c r="R51" i="3"/>
  <c r="Q52" i="3"/>
  <c r="R52" i="3"/>
  <c r="Q53" i="3"/>
  <c r="R53" i="3"/>
  <c r="Q54" i="3"/>
  <c r="R54" i="3"/>
  <c r="Q55" i="3"/>
  <c r="R55" i="3"/>
  <c r="Q56" i="3"/>
  <c r="R56" i="3"/>
  <c r="Q57" i="3"/>
  <c r="R57" i="3"/>
  <c r="Q58" i="3"/>
  <c r="R58" i="3"/>
  <c r="Q59" i="3"/>
  <c r="R59" i="3"/>
  <c r="Q60" i="3"/>
  <c r="R60" i="3"/>
  <c r="Q61" i="3"/>
  <c r="R61" i="3"/>
  <c r="Q62" i="3"/>
  <c r="R62" i="3"/>
  <c r="Q63" i="3"/>
  <c r="R63" i="3"/>
  <c r="Q64" i="3"/>
  <c r="R64" i="3"/>
  <c r="Q65" i="3"/>
  <c r="R65" i="3"/>
  <c r="Q66" i="3"/>
  <c r="R66" i="3"/>
  <c r="Q67" i="3"/>
  <c r="R67" i="3"/>
  <c r="Q68" i="3"/>
  <c r="R68" i="3"/>
  <c r="Q69" i="3"/>
  <c r="R69" i="3"/>
  <c r="Q70" i="3"/>
  <c r="R70" i="3"/>
  <c r="Q71" i="3"/>
  <c r="R71" i="3"/>
  <c r="Q72" i="3"/>
  <c r="R72" i="3"/>
  <c r="Q73" i="3"/>
  <c r="R73" i="3"/>
  <c r="Q74" i="3"/>
  <c r="R74" i="3"/>
  <c r="Q75" i="3"/>
  <c r="R75" i="3"/>
  <c r="Q76" i="3"/>
  <c r="R76" i="3"/>
  <c r="Q77" i="3"/>
  <c r="R77" i="3"/>
  <c r="Q78" i="3"/>
  <c r="R78" i="3"/>
  <c r="Q79" i="3"/>
  <c r="R79" i="3"/>
  <c r="Q80" i="3"/>
  <c r="R80" i="3"/>
  <c r="Q81" i="3"/>
  <c r="R81" i="3"/>
  <c r="Q82" i="3"/>
  <c r="R82" i="3"/>
  <c r="Q83" i="3"/>
  <c r="R83" i="3"/>
  <c r="Q84" i="3"/>
  <c r="R84" i="3"/>
  <c r="Q85" i="3"/>
  <c r="R85" i="3"/>
  <c r="Q86" i="3"/>
  <c r="R86" i="3"/>
  <c r="Q87" i="3"/>
  <c r="R87" i="3"/>
  <c r="Q88" i="3"/>
  <c r="R88" i="3"/>
  <c r="Q89" i="3"/>
  <c r="R89" i="3"/>
  <c r="Q90" i="3"/>
  <c r="R90" i="3"/>
  <c r="Q91" i="3"/>
  <c r="R91" i="3"/>
  <c r="Q92" i="3"/>
  <c r="R92" i="3"/>
  <c r="Q93" i="3"/>
  <c r="R93" i="3"/>
  <c r="Q94" i="3"/>
  <c r="R94" i="3"/>
  <c r="Q95" i="3"/>
  <c r="R95" i="3"/>
  <c r="Q96" i="3"/>
  <c r="R96" i="3"/>
  <c r="Q97" i="3"/>
  <c r="R97" i="3"/>
  <c r="Q98" i="3"/>
  <c r="R98" i="3"/>
  <c r="Q99" i="3"/>
  <c r="R99" i="3"/>
  <c r="Q100" i="3"/>
  <c r="R100" i="3"/>
  <c r="Q101" i="3"/>
  <c r="R101" i="3"/>
  <c r="Q102" i="3"/>
  <c r="R102" i="3"/>
  <c r="Q103" i="3"/>
  <c r="R103" i="3"/>
  <c r="Q104" i="3"/>
  <c r="R104" i="3"/>
  <c r="Q105" i="3"/>
  <c r="R105" i="3"/>
  <c r="Q106" i="3"/>
  <c r="R106" i="3"/>
  <c r="Q107" i="3"/>
  <c r="R107" i="3"/>
  <c r="Q108" i="3"/>
  <c r="R108" i="3"/>
  <c r="Q109" i="3"/>
  <c r="R109" i="3"/>
  <c r="Q110" i="3"/>
  <c r="R110" i="3"/>
  <c r="Q111" i="3"/>
  <c r="R111" i="3"/>
  <c r="Q112" i="3"/>
  <c r="R112" i="3"/>
  <c r="Q113" i="3"/>
  <c r="R113" i="3"/>
  <c r="Q114" i="3"/>
  <c r="R114" i="3"/>
  <c r="Q115" i="3"/>
  <c r="R115" i="3"/>
  <c r="Q116" i="3"/>
  <c r="R116" i="3"/>
  <c r="Q117" i="3"/>
  <c r="R117" i="3"/>
  <c r="Q118" i="3"/>
  <c r="R118" i="3"/>
  <c r="Q119" i="3"/>
  <c r="R119" i="3"/>
  <c r="Q120" i="3"/>
  <c r="R120" i="3"/>
  <c r="Q121" i="3"/>
  <c r="R121" i="3"/>
  <c r="Q122" i="3"/>
  <c r="R122" i="3"/>
  <c r="Q123" i="3"/>
  <c r="R123" i="3"/>
  <c r="Q124" i="3"/>
  <c r="R124" i="3"/>
  <c r="Q125" i="3"/>
  <c r="R125" i="3"/>
  <c r="Q126" i="3"/>
  <c r="R126" i="3"/>
  <c r="Q127" i="3"/>
  <c r="R127" i="3"/>
  <c r="Q128" i="3"/>
  <c r="R128" i="3"/>
  <c r="Q129" i="3"/>
  <c r="R129" i="3"/>
  <c r="Q130" i="3"/>
  <c r="R130" i="3"/>
  <c r="Q131" i="3"/>
  <c r="R131" i="3"/>
  <c r="Q132" i="3"/>
  <c r="R132" i="3"/>
  <c r="Q133" i="3"/>
  <c r="R133" i="3"/>
  <c r="Q134" i="3"/>
  <c r="R134" i="3"/>
  <c r="Q135" i="3"/>
  <c r="R135" i="3"/>
  <c r="Q136" i="3"/>
  <c r="R136" i="3"/>
  <c r="Q137" i="3"/>
  <c r="R137" i="3"/>
  <c r="Q138" i="3"/>
  <c r="R138" i="3"/>
  <c r="Q139" i="3"/>
  <c r="R139" i="3"/>
  <c r="Q140" i="3"/>
  <c r="R140" i="3"/>
  <c r="Q141" i="3"/>
  <c r="R141" i="3"/>
  <c r="Q142" i="3"/>
  <c r="R142" i="3"/>
  <c r="Q143" i="3"/>
  <c r="R143" i="3"/>
  <c r="Q144" i="3"/>
  <c r="R144" i="3"/>
  <c r="Q145" i="3"/>
  <c r="R145" i="3"/>
  <c r="Q146" i="3"/>
  <c r="R146" i="3"/>
  <c r="Q147" i="3"/>
  <c r="R147" i="3"/>
  <c r="Q148" i="3"/>
  <c r="R148" i="3"/>
  <c r="Q149" i="3"/>
  <c r="R149" i="3"/>
  <c r="Q150" i="3"/>
  <c r="R150" i="3"/>
  <c r="Q151" i="3"/>
  <c r="R151" i="3"/>
  <c r="Q152" i="3"/>
  <c r="R152" i="3"/>
  <c r="Q153" i="3"/>
  <c r="R153" i="3"/>
  <c r="Q154" i="3"/>
  <c r="R154" i="3"/>
  <c r="Q155" i="3"/>
  <c r="R155" i="3"/>
  <c r="Q156" i="3"/>
  <c r="R156" i="3"/>
  <c r="Q157" i="3"/>
  <c r="R157" i="3"/>
  <c r="Q158" i="3"/>
  <c r="R158" i="3"/>
  <c r="Q159" i="3"/>
  <c r="R159" i="3"/>
  <c r="Q160" i="3"/>
  <c r="R160" i="3"/>
  <c r="Q161" i="3"/>
  <c r="R161" i="3"/>
  <c r="Q162" i="3"/>
  <c r="R162" i="3"/>
  <c r="Q163" i="3"/>
  <c r="R163" i="3"/>
  <c r="Q164" i="3"/>
  <c r="R164" i="3"/>
  <c r="Q165" i="3"/>
  <c r="R165" i="3"/>
  <c r="Q166" i="3"/>
  <c r="R166" i="3"/>
  <c r="Q167" i="3"/>
  <c r="R167" i="3"/>
  <c r="Q168" i="3"/>
  <c r="R168" i="3"/>
  <c r="Q169" i="3"/>
  <c r="R169" i="3"/>
  <c r="Q170" i="3"/>
  <c r="R170" i="3"/>
  <c r="Q171" i="3"/>
  <c r="R171" i="3"/>
  <c r="Q172" i="3"/>
  <c r="R172" i="3"/>
  <c r="Q173" i="3"/>
  <c r="R173" i="3"/>
  <c r="Q174" i="3"/>
  <c r="R174" i="3"/>
  <c r="Q175" i="3"/>
  <c r="R175" i="3"/>
  <c r="Q176" i="3"/>
  <c r="R176" i="3"/>
  <c r="Q177" i="3"/>
  <c r="R177" i="3"/>
  <c r="Q178" i="3"/>
  <c r="R178" i="3"/>
  <c r="Q179" i="3"/>
  <c r="R179" i="3"/>
  <c r="Q180" i="3"/>
  <c r="R180" i="3"/>
  <c r="Q181" i="3"/>
  <c r="R181" i="3"/>
  <c r="Q182" i="3"/>
  <c r="R182" i="3"/>
  <c r="Q183" i="3"/>
  <c r="R183" i="3"/>
  <c r="Q184" i="3"/>
  <c r="R184" i="3"/>
  <c r="Q185" i="3"/>
  <c r="R185" i="3"/>
  <c r="Q186" i="3"/>
  <c r="R186" i="3"/>
  <c r="Q187" i="3"/>
  <c r="R187" i="3"/>
  <c r="Q188" i="3"/>
  <c r="R188" i="3"/>
  <c r="Q189" i="3"/>
  <c r="R189" i="3"/>
  <c r="Q190" i="3"/>
  <c r="R190" i="3"/>
  <c r="Q191" i="3"/>
  <c r="R191" i="3"/>
  <c r="Q192" i="3"/>
  <c r="R192" i="3"/>
  <c r="Q193" i="3"/>
  <c r="R193" i="3"/>
  <c r="Q194" i="3"/>
  <c r="R194" i="3"/>
  <c r="Q195" i="3"/>
  <c r="R195" i="3"/>
  <c r="Q196" i="3"/>
  <c r="R196" i="3"/>
  <c r="Q197" i="3"/>
  <c r="R197" i="3"/>
  <c r="Q198" i="3"/>
  <c r="R198" i="3"/>
  <c r="Q199" i="3"/>
  <c r="R199" i="3"/>
  <c r="Q200" i="3"/>
  <c r="R200" i="3"/>
  <c r="Q201" i="3"/>
  <c r="R201" i="3"/>
  <c r="Q202" i="3"/>
  <c r="R202" i="3"/>
  <c r="Q203" i="3"/>
  <c r="R203" i="3"/>
  <c r="Q204" i="3"/>
  <c r="R204" i="3"/>
  <c r="Q205" i="3"/>
  <c r="R205" i="3"/>
  <c r="Q206" i="3"/>
  <c r="R206" i="3"/>
  <c r="Q207" i="3"/>
  <c r="R207" i="3"/>
  <c r="Q208" i="3"/>
  <c r="R208" i="3"/>
  <c r="Q209" i="3"/>
  <c r="R209" i="3"/>
  <c r="Q210" i="3"/>
  <c r="R210" i="3"/>
  <c r="Q211" i="3"/>
  <c r="R211" i="3"/>
  <c r="Q212" i="3"/>
  <c r="R212" i="3"/>
  <c r="Q213" i="3"/>
  <c r="R213" i="3"/>
  <c r="Q214" i="3"/>
  <c r="R214" i="3"/>
  <c r="Q215" i="3"/>
  <c r="R215" i="3"/>
  <c r="Q216" i="3"/>
  <c r="R216" i="3"/>
  <c r="Q217" i="3"/>
  <c r="R217" i="3"/>
  <c r="Q218" i="3"/>
  <c r="R218" i="3"/>
  <c r="Q219" i="3"/>
  <c r="R219" i="3"/>
  <c r="Q220" i="3"/>
  <c r="R220" i="3"/>
  <c r="Q221" i="3"/>
  <c r="R221" i="3"/>
  <c r="Q222" i="3"/>
  <c r="R222" i="3"/>
  <c r="Q223" i="3"/>
  <c r="R223" i="3"/>
  <c r="Q224" i="3"/>
  <c r="R224" i="3"/>
  <c r="Q225" i="3"/>
  <c r="R225" i="3"/>
  <c r="Q226" i="3"/>
  <c r="R226" i="3"/>
  <c r="Q227" i="3"/>
  <c r="R227" i="3"/>
  <c r="Q228" i="3"/>
  <c r="R228" i="3"/>
  <c r="Q229" i="3"/>
  <c r="R229" i="3"/>
  <c r="Q230" i="3"/>
  <c r="R230" i="3"/>
  <c r="Q231" i="3"/>
  <c r="R231" i="3"/>
  <c r="Q232" i="3"/>
  <c r="R232" i="3"/>
  <c r="Q233" i="3"/>
  <c r="R233" i="3"/>
  <c r="Q234" i="3"/>
  <c r="R234" i="3"/>
  <c r="Q235" i="3"/>
  <c r="R235" i="3"/>
  <c r="Q236" i="3"/>
  <c r="R236" i="3"/>
  <c r="Q237" i="3"/>
  <c r="R237" i="3"/>
  <c r="Q238" i="3"/>
  <c r="R238" i="3"/>
  <c r="Q239" i="3"/>
  <c r="R239" i="3"/>
  <c r="Q240" i="3"/>
  <c r="R240" i="3"/>
  <c r="Q241" i="3"/>
  <c r="R241" i="3"/>
  <c r="Q242" i="3"/>
  <c r="R242" i="3"/>
  <c r="Q243" i="3"/>
  <c r="R243" i="3"/>
  <c r="Q244" i="3"/>
  <c r="R244" i="3"/>
  <c r="Q245" i="3"/>
  <c r="R245" i="3"/>
  <c r="Q246" i="3"/>
  <c r="R246" i="3"/>
  <c r="Q247" i="3"/>
  <c r="R247" i="3"/>
  <c r="Q248" i="3"/>
  <c r="R248" i="3"/>
  <c r="Q249" i="3"/>
  <c r="R249" i="3"/>
  <c r="Q250" i="3"/>
  <c r="R250" i="3"/>
  <c r="Q251" i="3"/>
  <c r="R251" i="3"/>
  <c r="Q252" i="3"/>
  <c r="R252" i="3"/>
  <c r="Q253" i="3"/>
  <c r="R253" i="3"/>
  <c r="Q254" i="3"/>
  <c r="R254" i="3"/>
  <c r="Q255" i="3"/>
  <c r="R255" i="3"/>
  <c r="Q256" i="3"/>
  <c r="R256" i="3"/>
  <c r="Q257" i="3"/>
  <c r="R257" i="3"/>
  <c r="Q258" i="3"/>
  <c r="R258" i="3"/>
  <c r="Q259" i="3"/>
  <c r="R259" i="3"/>
  <c r="Q260" i="3"/>
  <c r="R260" i="3"/>
  <c r="Q261" i="3"/>
  <c r="R261" i="3"/>
  <c r="Q262" i="3"/>
  <c r="R262" i="3"/>
  <c r="Q263" i="3"/>
  <c r="R263" i="3"/>
  <c r="Q264" i="3"/>
  <c r="R264" i="3"/>
  <c r="Q265" i="3"/>
  <c r="R265" i="3"/>
  <c r="Q266" i="3"/>
  <c r="R266" i="3"/>
  <c r="Q267" i="3"/>
  <c r="R267" i="3"/>
  <c r="Q268" i="3"/>
  <c r="R268" i="3"/>
  <c r="Q269" i="3"/>
  <c r="R269" i="3"/>
  <c r="Q270" i="3"/>
  <c r="R270" i="3"/>
  <c r="Q271" i="3"/>
  <c r="R271" i="3"/>
  <c r="Q272" i="3"/>
  <c r="R272" i="3"/>
  <c r="Q273" i="3"/>
  <c r="R273" i="3"/>
  <c r="Q274" i="3"/>
  <c r="R274" i="3"/>
  <c r="Q275" i="3"/>
  <c r="R275" i="3"/>
  <c r="Q276" i="3"/>
  <c r="R276" i="3"/>
  <c r="Q277" i="3"/>
  <c r="R277" i="3"/>
  <c r="Q278" i="3"/>
  <c r="R278" i="3"/>
  <c r="Q279" i="3"/>
  <c r="R279" i="3"/>
  <c r="Q280" i="3"/>
  <c r="R280" i="3"/>
  <c r="Q281" i="3"/>
  <c r="R281" i="3"/>
  <c r="Q282" i="3"/>
  <c r="R282" i="3"/>
  <c r="Q283" i="3"/>
  <c r="R283" i="3"/>
  <c r="Q284" i="3"/>
  <c r="R284" i="3"/>
  <c r="Q285" i="3"/>
  <c r="R285" i="3"/>
  <c r="Q286" i="3"/>
  <c r="R286" i="3"/>
  <c r="Q287" i="3"/>
  <c r="R287" i="3"/>
  <c r="Q288" i="3"/>
  <c r="R288" i="3"/>
  <c r="Q289" i="3"/>
  <c r="R289" i="3"/>
  <c r="Q290" i="3"/>
  <c r="R290" i="3"/>
  <c r="Q291" i="3"/>
  <c r="R291" i="3"/>
  <c r="R292" i="3"/>
  <c r="Q2" i="4"/>
  <c r="R2" i="4"/>
  <c r="Q3" i="4"/>
  <c r="R3" i="4"/>
  <c r="Q4" i="4"/>
  <c r="R4" i="4"/>
  <c r="Q5" i="4"/>
  <c r="R5" i="4"/>
  <c r="Q6" i="4"/>
  <c r="R6" i="4"/>
  <c r="Q7" i="4"/>
  <c r="R7" i="4"/>
  <c r="Q8" i="4"/>
  <c r="R8" i="4"/>
  <c r="Q9" i="4"/>
  <c r="R9" i="4"/>
  <c r="Q10" i="4"/>
  <c r="R10" i="4"/>
  <c r="Q11" i="4"/>
  <c r="R11" i="4"/>
  <c r="Q12" i="4"/>
  <c r="R12" i="4"/>
  <c r="Q13" i="4"/>
  <c r="R13" i="4"/>
  <c r="Q14" i="4"/>
  <c r="R14" i="4"/>
  <c r="Q15" i="4"/>
  <c r="R15" i="4"/>
  <c r="Q16" i="4"/>
  <c r="R16" i="4"/>
  <c r="Q17" i="4"/>
  <c r="R17" i="4"/>
  <c r="Q18" i="4"/>
  <c r="R18" i="4"/>
  <c r="Q19" i="4"/>
  <c r="R19" i="4"/>
  <c r="Q20" i="4"/>
  <c r="R20" i="4"/>
  <c r="Q21" i="4"/>
  <c r="R21" i="4"/>
  <c r="Q22" i="4"/>
  <c r="R22" i="4"/>
  <c r="Q23" i="4"/>
  <c r="R23" i="4"/>
  <c r="Q24" i="4"/>
  <c r="R24" i="4"/>
  <c r="Q25" i="4"/>
  <c r="R25" i="4"/>
  <c r="Q26" i="4"/>
  <c r="R26" i="4"/>
  <c r="Q27" i="4"/>
  <c r="R27" i="4"/>
  <c r="Q28" i="4"/>
  <c r="R28" i="4"/>
  <c r="Q29" i="4"/>
  <c r="R29" i="4"/>
  <c r="Q30" i="4"/>
  <c r="R30" i="4"/>
  <c r="Q31" i="4"/>
  <c r="R31" i="4"/>
  <c r="Q32" i="4"/>
  <c r="R32" i="4"/>
  <c r="Q33" i="4"/>
  <c r="R33" i="4"/>
  <c r="R34" i="4"/>
  <c r="AC2017" i="15"/>
  <c r="V2017" i="15"/>
  <c r="W2017" i="15"/>
  <c r="AC2031" i="15"/>
  <c r="V2031" i="15"/>
  <c r="W2031" i="15"/>
  <c r="AC2054" i="15"/>
  <c r="V2054" i="15"/>
  <c r="W2054" i="15"/>
  <c r="AC2030" i="15"/>
  <c r="V2030" i="15"/>
  <c r="W2030" i="15"/>
  <c r="AC2029" i="15"/>
  <c r="V2029" i="15"/>
  <c r="W2029" i="15"/>
  <c r="AC2016" i="15"/>
  <c r="V2016" i="15"/>
  <c r="W2016" i="15"/>
  <c r="AC2028" i="15"/>
  <c r="V2028" i="15"/>
  <c r="W2028" i="15"/>
  <c r="AC2053" i="15"/>
  <c r="V2053" i="15"/>
  <c r="W2053" i="15"/>
  <c r="AC2052" i="15"/>
  <c r="V2052" i="15"/>
  <c r="W2052" i="15"/>
  <c r="AC2051" i="15"/>
  <c r="V2051" i="15"/>
  <c r="W2051" i="15"/>
  <c r="AC2015" i="15"/>
  <c r="V2015" i="15"/>
  <c r="W2015" i="15"/>
  <c r="AC2050" i="15"/>
  <c r="V2050" i="15"/>
  <c r="W2050" i="15"/>
  <c r="AC2027" i="15"/>
  <c r="V2027" i="15"/>
  <c r="W2027" i="15"/>
  <c r="AC2049" i="15"/>
  <c r="V2049" i="15"/>
  <c r="W2049" i="15"/>
  <c r="AC2048" i="15"/>
  <c r="V2048" i="15"/>
  <c r="W2048" i="15"/>
  <c r="AC2047" i="15"/>
  <c r="V2047" i="15"/>
  <c r="W2047" i="15"/>
  <c r="AC2046" i="15"/>
  <c r="V2046" i="15"/>
  <c r="W2046" i="15"/>
  <c r="AC2045" i="15"/>
  <c r="V2045" i="15"/>
  <c r="W2045" i="15"/>
  <c r="AC2007" i="15"/>
  <c r="V2007" i="15"/>
  <c r="W2007" i="15"/>
  <c r="AC2044" i="15"/>
  <c r="V2044" i="15"/>
  <c r="W2044" i="15"/>
  <c r="AC2026" i="15"/>
  <c r="V2026" i="15"/>
  <c r="W2026" i="15"/>
  <c r="AC2014" i="15"/>
  <c r="V2014" i="15"/>
  <c r="W2014" i="15"/>
  <c r="AC2006" i="15"/>
  <c r="V2006" i="15"/>
  <c r="W2006" i="15"/>
  <c r="AC2043" i="15"/>
  <c r="V2043" i="15"/>
  <c r="W2043" i="15"/>
  <c r="AC2025" i="15"/>
  <c r="V2025" i="15"/>
  <c r="W2025" i="15"/>
  <c r="AC2013" i="15"/>
  <c r="V2013" i="15"/>
  <c r="W2013" i="15"/>
  <c r="AC2012" i="15"/>
  <c r="V2012" i="15"/>
  <c r="W2012" i="15"/>
  <c r="AC2005" i="15"/>
  <c r="V2005" i="15"/>
  <c r="W2005" i="15"/>
  <c r="AC2042" i="15"/>
  <c r="V2042" i="15"/>
  <c r="W2042" i="15"/>
  <c r="AC2024" i="15"/>
  <c r="V2024" i="15"/>
  <c r="W2024" i="15"/>
  <c r="AC2023" i="15"/>
  <c r="V2023" i="15"/>
  <c r="W2023" i="15"/>
  <c r="AC2004" i="15"/>
  <c r="V2004" i="15"/>
  <c r="W2004" i="15"/>
  <c r="AC2022" i="15"/>
  <c r="V2022" i="15"/>
  <c r="W2022" i="15"/>
  <c r="AC2011" i="15"/>
  <c r="V2011" i="15"/>
  <c r="W2011" i="15"/>
  <c r="AC2041" i="15"/>
  <c r="V2041" i="15"/>
  <c r="W2041" i="15"/>
  <c r="AC2010" i="15"/>
  <c r="V2010" i="15"/>
  <c r="W2010" i="15"/>
  <c r="AC2040" i="15"/>
  <c r="V2040" i="15"/>
  <c r="W2040" i="15"/>
  <c r="AC2021" i="15"/>
  <c r="V2021" i="15"/>
  <c r="W2021" i="15"/>
  <c r="AC2020" i="15"/>
  <c r="V2020" i="15"/>
  <c r="W2020" i="15"/>
  <c r="AC2039" i="15"/>
  <c r="V2039" i="15"/>
  <c r="W2039" i="15"/>
  <c r="AC2003" i="15"/>
  <c r="V2003" i="15"/>
  <c r="W2003" i="15"/>
  <c r="AC2038" i="15"/>
  <c r="V2038" i="15"/>
  <c r="W2038" i="15"/>
  <c r="AC2037" i="15"/>
  <c r="V2037" i="15"/>
  <c r="W2037" i="15"/>
  <c r="AC2036" i="15"/>
  <c r="V2036" i="15"/>
  <c r="W2036" i="15"/>
  <c r="AC2019" i="15"/>
  <c r="V2019" i="15"/>
  <c r="W2019" i="15"/>
  <c r="AC2002" i="15"/>
  <c r="V2002" i="15"/>
  <c r="W2002" i="15"/>
  <c r="AC2001" i="15"/>
  <c r="V2001" i="15"/>
  <c r="W2001" i="15"/>
  <c r="AC2018" i="15"/>
  <c r="V2018" i="15"/>
  <c r="W2018" i="15"/>
  <c r="AC2035" i="15"/>
  <c r="V2035" i="15"/>
  <c r="W2035" i="15"/>
  <c r="AC2034" i="15"/>
  <c r="V2034" i="15"/>
  <c r="W2034" i="15"/>
  <c r="AC2033" i="15"/>
  <c r="V2033" i="15"/>
  <c r="W2033" i="15"/>
  <c r="AC2000" i="15"/>
  <c r="V2000" i="15"/>
  <c r="W2000" i="15"/>
  <c r="AC2032" i="15"/>
  <c r="V2032" i="15"/>
  <c r="W2032" i="15"/>
  <c r="AC2009" i="15"/>
  <c r="V2009" i="15"/>
  <c r="W2009" i="15"/>
  <c r="AC2008" i="15"/>
  <c r="V2008" i="15"/>
  <c r="W2008" i="15"/>
  <c r="AC2431" i="15"/>
  <c r="V2431" i="15"/>
  <c r="W2431" i="15"/>
  <c r="AC2430" i="15"/>
  <c r="V2430" i="15"/>
  <c r="W2430" i="15"/>
  <c r="AC2523" i="15"/>
  <c r="V2523" i="15"/>
  <c r="W2523" i="15"/>
  <c r="AC2583" i="15"/>
  <c r="V2583" i="15"/>
  <c r="W2583" i="15"/>
  <c r="AC2490" i="15"/>
  <c r="V2490" i="15"/>
  <c r="W2490" i="15"/>
  <c r="AC2429" i="15"/>
  <c r="V2429" i="15"/>
  <c r="W2429" i="15"/>
  <c r="AC2550" i="15"/>
  <c r="V2550" i="15"/>
  <c r="W2550" i="15"/>
  <c r="AC2428" i="15"/>
  <c r="V2428" i="15"/>
  <c r="W2428" i="15"/>
  <c r="AC2427" i="15"/>
  <c r="V2427" i="15"/>
  <c r="W2427" i="15"/>
  <c r="AC2245" i="15"/>
  <c r="V2245" i="15"/>
  <c r="W2245" i="15"/>
  <c r="AC2244" i="15"/>
  <c r="V2244" i="15"/>
  <c r="W2244" i="15"/>
  <c r="AC2243" i="15"/>
  <c r="V2243" i="15"/>
  <c r="W2243" i="15"/>
  <c r="AC2560" i="15"/>
  <c r="V2560" i="15"/>
  <c r="W2560" i="15"/>
  <c r="AC2489" i="15"/>
  <c r="V2489" i="15"/>
  <c r="W2489" i="15"/>
  <c r="AC2488" i="15"/>
  <c r="V2488" i="15"/>
  <c r="W2488" i="15"/>
  <c r="AC2242" i="15"/>
  <c r="V2242" i="15"/>
  <c r="W2242" i="15"/>
  <c r="AC2426" i="15"/>
  <c r="V2426" i="15"/>
  <c r="W2426" i="15"/>
  <c r="AC2241" i="15"/>
  <c r="V2241" i="15"/>
  <c r="W2241" i="15"/>
  <c r="AC2487" i="15"/>
  <c r="V2487" i="15"/>
  <c r="W2487" i="15"/>
  <c r="AC2240" i="15"/>
  <c r="V2240" i="15"/>
  <c r="W2240" i="15"/>
  <c r="AC2239" i="15"/>
  <c r="V2239" i="15"/>
  <c r="W2239" i="15"/>
  <c r="AC2510" i="15"/>
  <c r="V2510" i="15"/>
  <c r="W2510" i="15"/>
  <c r="AC2425" i="15"/>
  <c r="V2425" i="15"/>
  <c r="W2425" i="15"/>
  <c r="AC2238" i="15"/>
  <c r="V2238" i="15"/>
  <c r="W2238" i="15"/>
  <c r="AC2522" i="15"/>
  <c r="V2522" i="15"/>
  <c r="W2522" i="15"/>
  <c r="AC2544" i="15"/>
  <c r="V2544" i="15"/>
  <c r="W2544" i="15"/>
  <c r="AC2424" i="15"/>
  <c r="V2424" i="15"/>
  <c r="W2424" i="15"/>
  <c r="AC2237" i="15"/>
  <c r="V2237" i="15"/>
  <c r="W2237" i="15"/>
  <c r="AC2423" i="15"/>
  <c r="V2423" i="15"/>
  <c r="W2423" i="15"/>
  <c r="AC2236" i="15"/>
  <c r="V2236" i="15"/>
  <c r="W2236" i="15"/>
  <c r="AC2235" i="15"/>
  <c r="V2235" i="15"/>
  <c r="W2235" i="15"/>
  <c r="AC2234" i="15"/>
  <c r="V2234" i="15"/>
  <c r="W2234" i="15"/>
  <c r="AC2521" i="15"/>
  <c r="V2521" i="15"/>
  <c r="W2521" i="15"/>
  <c r="AC2233" i="15"/>
  <c r="V2233" i="15"/>
  <c r="W2233" i="15"/>
  <c r="AC2422" i="15"/>
  <c r="V2422" i="15"/>
  <c r="W2422" i="15"/>
  <c r="AC2232" i="15"/>
  <c r="V2232" i="15"/>
  <c r="W2232" i="15"/>
  <c r="AC2231" i="15"/>
  <c r="V2231" i="15"/>
  <c r="W2231" i="15"/>
  <c r="AC2421" i="15"/>
  <c r="V2421" i="15"/>
  <c r="W2421" i="15"/>
  <c r="AC2230" i="15"/>
  <c r="V2230" i="15"/>
  <c r="W2230" i="15"/>
  <c r="AC2420" i="15"/>
  <c r="V2420" i="15"/>
  <c r="W2420" i="15"/>
  <c r="AC2229" i="15"/>
  <c r="V2229" i="15"/>
  <c r="W2229" i="15"/>
  <c r="AC2559" i="15"/>
  <c r="V2559" i="15"/>
  <c r="W2559" i="15"/>
  <c r="AC2486" i="15"/>
  <c r="V2486" i="15"/>
  <c r="W2486" i="15"/>
  <c r="AC2485" i="15"/>
  <c r="V2485" i="15"/>
  <c r="W2485" i="15"/>
  <c r="AC2484" i="15"/>
  <c r="V2484" i="15"/>
  <c r="W2484" i="15"/>
  <c r="AC2228" i="15"/>
  <c r="V2228" i="15"/>
  <c r="W2228" i="15"/>
  <c r="AC2227" i="15"/>
  <c r="V2227" i="15"/>
  <c r="W2227" i="15"/>
  <c r="AC2226" i="15"/>
  <c r="V2226" i="15"/>
  <c r="W2226" i="15"/>
  <c r="AC2225" i="15"/>
  <c r="V2225" i="15"/>
  <c r="W2225" i="15"/>
  <c r="AC2224" i="15"/>
  <c r="V2224" i="15"/>
  <c r="W2224" i="15"/>
  <c r="AC2223" i="15"/>
  <c r="V2223" i="15"/>
  <c r="W2223" i="15"/>
  <c r="AC2419" i="15"/>
  <c r="V2419" i="15"/>
  <c r="W2419" i="15"/>
  <c r="AC2418" i="15"/>
  <c r="V2418" i="15"/>
  <c r="W2418" i="15"/>
  <c r="AC2417" i="15"/>
  <c r="V2417" i="15"/>
  <c r="W2417" i="15"/>
  <c r="AC2222" i="15"/>
  <c r="V2222" i="15"/>
  <c r="W2222" i="15"/>
  <c r="AC2558" i="15"/>
  <c r="V2558" i="15"/>
  <c r="W2558" i="15"/>
  <c r="AC2534" i="15"/>
  <c r="V2534" i="15"/>
  <c r="W2534" i="15"/>
  <c r="AC2221" i="15"/>
  <c r="V2221" i="15"/>
  <c r="W2221" i="15"/>
  <c r="AC2220" i="15"/>
  <c r="V2220" i="15"/>
  <c r="W2220" i="15"/>
  <c r="AC2219" i="15"/>
  <c r="V2219" i="15"/>
  <c r="W2219" i="15"/>
  <c r="AC2416" i="15"/>
  <c r="V2416" i="15"/>
  <c r="W2416" i="15"/>
  <c r="AC2218" i="15"/>
  <c r="V2218" i="15"/>
  <c r="W2218" i="15"/>
  <c r="AC2483" i="15"/>
  <c r="V2483" i="15"/>
  <c r="W2483" i="15"/>
  <c r="AC2520" i="15"/>
  <c r="V2520" i="15"/>
  <c r="W2520" i="15"/>
  <c r="AC2415" i="15"/>
  <c r="V2415" i="15"/>
  <c r="W2415" i="15"/>
  <c r="AC2582" i="15"/>
  <c r="V2582" i="15"/>
  <c r="W2582" i="15"/>
  <c r="AC2217" i="15"/>
  <c r="V2217" i="15"/>
  <c r="W2217" i="15"/>
  <c r="AC2414" i="15"/>
  <c r="V2414" i="15"/>
  <c r="W2414" i="15"/>
  <c r="AC2413" i="15"/>
  <c r="V2413" i="15"/>
  <c r="W2413" i="15"/>
  <c r="AC2412" i="15"/>
  <c r="V2412" i="15"/>
  <c r="W2412" i="15"/>
  <c r="AC2216" i="15"/>
  <c r="V2216" i="15"/>
  <c r="W2216" i="15"/>
  <c r="AC2411" i="15"/>
  <c r="V2411" i="15"/>
  <c r="W2411" i="15"/>
  <c r="AC2215" i="15"/>
  <c r="V2215" i="15"/>
  <c r="W2215" i="15"/>
  <c r="AC2410" i="15"/>
  <c r="V2410" i="15"/>
  <c r="W2410" i="15"/>
  <c r="AC2409" i="15"/>
  <c r="V2409" i="15"/>
  <c r="W2409" i="15"/>
  <c r="AC2408" i="15"/>
  <c r="V2408" i="15"/>
  <c r="W2408" i="15"/>
  <c r="AC2214" i="15"/>
  <c r="V2214" i="15"/>
  <c r="W2214" i="15"/>
  <c r="AC2543" i="15"/>
  <c r="V2543" i="15"/>
  <c r="W2543" i="15"/>
  <c r="AC2482" i="15"/>
  <c r="V2482" i="15"/>
  <c r="W2482" i="15"/>
  <c r="AC2213" i="15"/>
  <c r="V2213" i="15"/>
  <c r="W2213" i="15"/>
  <c r="AC2407" i="15"/>
  <c r="V2407" i="15"/>
  <c r="W2407" i="15"/>
  <c r="AC2212" i="15"/>
  <c r="V2212" i="15"/>
  <c r="W2212" i="15"/>
  <c r="AC2406" i="15"/>
  <c r="V2406" i="15"/>
  <c r="W2406" i="15"/>
  <c r="AC2405" i="15"/>
  <c r="V2405" i="15"/>
  <c r="W2405" i="15"/>
  <c r="AC2211" i="15"/>
  <c r="V2211" i="15"/>
  <c r="W2211" i="15"/>
  <c r="AC2404" i="15"/>
  <c r="V2404" i="15"/>
  <c r="W2404" i="15"/>
  <c r="AC2210" i="15"/>
  <c r="V2210" i="15"/>
  <c r="W2210" i="15"/>
  <c r="AC2209" i="15"/>
  <c r="V2209" i="15"/>
  <c r="W2209" i="15"/>
  <c r="AC2519" i="15"/>
  <c r="V2519" i="15"/>
  <c r="W2519" i="15"/>
  <c r="AC2403" i="15"/>
  <c r="V2403" i="15"/>
  <c r="W2403" i="15"/>
  <c r="AC2208" i="15"/>
  <c r="V2208" i="15"/>
  <c r="W2208" i="15"/>
  <c r="AC2542" i="15"/>
  <c r="V2542" i="15"/>
  <c r="W2542" i="15"/>
  <c r="AC2207" i="15"/>
  <c r="V2207" i="15"/>
  <c r="W2207" i="15"/>
  <c r="AC2402" i="15"/>
  <c r="V2402" i="15"/>
  <c r="W2402" i="15"/>
  <c r="AC2401" i="15"/>
  <c r="V2401" i="15"/>
  <c r="W2401" i="15"/>
  <c r="AC2206" i="15"/>
  <c r="V2206" i="15"/>
  <c r="W2206" i="15"/>
  <c r="AC2205" i="15"/>
  <c r="V2205" i="15"/>
  <c r="W2205" i="15"/>
  <c r="AC2204" i="15"/>
  <c r="V2204" i="15"/>
  <c r="W2204" i="15"/>
  <c r="AC2203" i="15"/>
  <c r="V2203" i="15"/>
  <c r="W2203" i="15"/>
  <c r="AC2400" i="15"/>
  <c r="V2400" i="15"/>
  <c r="W2400" i="15"/>
  <c r="AC2202" i="15"/>
  <c r="V2202" i="15"/>
  <c r="W2202" i="15"/>
  <c r="AC2481" i="15"/>
  <c r="V2481" i="15"/>
  <c r="W2481" i="15"/>
  <c r="AC2480" i="15"/>
  <c r="V2480" i="15"/>
  <c r="W2480" i="15"/>
  <c r="AC2479" i="15"/>
  <c r="V2479" i="15"/>
  <c r="W2479" i="15"/>
  <c r="AC2399" i="15"/>
  <c r="V2399" i="15"/>
  <c r="W2399" i="15"/>
  <c r="AC2398" i="15"/>
  <c r="V2398" i="15"/>
  <c r="W2398" i="15"/>
  <c r="AC2397" i="15"/>
  <c r="V2397" i="15"/>
  <c r="W2397" i="15"/>
  <c r="AC2201" i="15"/>
  <c r="V2201" i="15"/>
  <c r="W2201" i="15"/>
  <c r="AC2396" i="15"/>
  <c r="V2396" i="15"/>
  <c r="W2396" i="15"/>
  <c r="AC2200" i="15"/>
  <c r="V2200" i="15"/>
  <c r="W2200" i="15"/>
  <c r="AC2571" i="15"/>
  <c r="V2571" i="15"/>
  <c r="W2571" i="15"/>
  <c r="AC2395" i="15"/>
  <c r="V2395" i="15"/>
  <c r="W2395" i="15"/>
  <c r="AC2394" i="15"/>
  <c r="V2394" i="15"/>
  <c r="W2394" i="15"/>
  <c r="AC2393" i="15"/>
  <c r="V2393" i="15"/>
  <c r="W2393" i="15"/>
  <c r="AC2199" i="15"/>
  <c r="V2199" i="15"/>
  <c r="W2199" i="15"/>
  <c r="AC2198" i="15"/>
  <c r="V2198" i="15"/>
  <c r="W2198" i="15"/>
  <c r="AC2392" i="15"/>
  <c r="V2392" i="15"/>
  <c r="W2392" i="15"/>
  <c r="AC2391" i="15"/>
  <c r="V2391" i="15"/>
  <c r="W2391" i="15"/>
  <c r="AC2390" i="15"/>
  <c r="V2390" i="15"/>
  <c r="W2390" i="15"/>
  <c r="AC2389" i="15"/>
  <c r="V2389" i="15"/>
  <c r="W2389" i="15"/>
  <c r="AC2575" i="15"/>
  <c r="V2575" i="15"/>
  <c r="W2575" i="15"/>
  <c r="AC2388" i="15"/>
  <c r="V2388" i="15"/>
  <c r="W2388" i="15"/>
  <c r="AC2387" i="15"/>
  <c r="V2387" i="15"/>
  <c r="W2387" i="15"/>
  <c r="AC2197" i="15"/>
  <c r="V2197" i="15"/>
  <c r="W2197" i="15"/>
  <c r="AC2196" i="15"/>
  <c r="V2196" i="15"/>
  <c r="W2196" i="15"/>
  <c r="AC2386" i="15"/>
  <c r="V2386" i="15"/>
  <c r="W2386" i="15"/>
  <c r="AC2385" i="15"/>
  <c r="V2385" i="15"/>
  <c r="W2385" i="15"/>
  <c r="AC2195" i="15"/>
  <c r="V2195" i="15"/>
  <c r="W2195" i="15"/>
  <c r="AC2585" i="15"/>
  <c r="V2585" i="15"/>
  <c r="W2585" i="15"/>
  <c r="AC2586" i="15"/>
  <c r="V2586" i="15"/>
  <c r="W2586" i="15"/>
  <c r="AC2384" i="15"/>
  <c r="V2384" i="15"/>
  <c r="W2384" i="15"/>
  <c r="AC2478" i="15"/>
  <c r="V2478" i="15"/>
  <c r="W2478" i="15"/>
  <c r="AC2383" i="15"/>
  <c r="V2383" i="15"/>
  <c r="W2383" i="15"/>
  <c r="AC2194" i="15"/>
  <c r="V2194" i="15"/>
  <c r="W2194" i="15"/>
  <c r="AC2193" i="15"/>
  <c r="V2193" i="15"/>
  <c r="W2193" i="15"/>
  <c r="AC2192" i="15"/>
  <c r="V2192" i="15"/>
  <c r="W2192" i="15"/>
  <c r="AC2382" i="15"/>
  <c r="V2382" i="15"/>
  <c r="W2382" i="15"/>
  <c r="AC2191" i="15"/>
  <c r="V2191" i="15"/>
  <c r="W2191" i="15"/>
  <c r="AC2381" i="15"/>
  <c r="V2381" i="15"/>
  <c r="W2381" i="15"/>
  <c r="AC2576" i="15"/>
  <c r="V2576" i="15"/>
  <c r="W2576" i="15"/>
  <c r="AC2190" i="15"/>
  <c r="V2190" i="15"/>
  <c r="W2190" i="15"/>
  <c r="AC2189" i="15"/>
  <c r="V2189" i="15"/>
  <c r="W2189" i="15"/>
  <c r="AC2188" i="15"/>
  <c r="V2188" i="15"/>
  <c r="W2188" i="15"/>
  <c r="AC2187" i="15"/>
  <c r="V2187" i="15"/>
  <c r="W2187" i="15"/>
  <c r="AC2509" i="15"/>
  <c r="V2509" i="15"/>
  <c r="W2509" i="15"/>
  <c r="AC2477" i="15"/>
  <c r="V2477" i="15"/>
  <c r="W2477" i="15"/>
  <c r="AC2476" i="15"/>
  <c r="V2476" i="15"/>
  <c r="W2476" i="15"/>
  <c r="AC2475" i="15"/>
  <c r="V2475" i="15"/>
  <c r="W2475" i="15"/>
  <c r="AC2474" i="15"/>
  <c r="V2474" i="15"/>
  <c r="W2474" i="15"/>
  <c r="AC2186" i="15"/>
  <c r="V2186" i="15"/>
  <c r="W2186" i="15"/>
  <c r="AC2380" i="15"/>
  <c r="V2380" i="15"/>
  <c r="W2380" i="15"/>
  <c r="AC2185" i="15"/>
  <c r="V2185" i="15"/>
  <c r="W2185" i="15"/>
  <c r="AC2379" i="15"/>
  <c r="V2379" i="15"/>
  <c r="W2379" i="15"/>
  <c r="AC2184" i="15"/>
  <c r="V2184" i="15"/>
  <c r="W2184" i="15"/>
  <c r="AC2183" i="15"/>
  <c r="V2183" i="15"/>
  <c r="W2183" i="15"/>
  <c r="AC2182" i="15"/>
  <c r="V2182" i="15"/>
  <c r="W2182" i="15"/>
  <c r="AC2378" i="15"/>
  <c r="V2378" i="15"/>
  <c r="W2378" i="15"/>
  <c r="AC2533" i="15"/>
  <c r="V2533" i="15"/>
  <c r="W2533" i="15"/>
  <c r="AC2377" i="15"/>
  <c r="V2377" i="15"/>
  <c r="W2377" i="15"/>
  <c r="AC2541" i="15"/>
  <c r="V2541" i="15"/>
  <c r="W2541" i="15"/>
  <c r="AC2473" i="15"/>
  <c r="V2473" i="15"/>
  <c r="W2473" i="15"/>
  <c r="AC2181" i="15"/>
  <c r="V2181" i="15"/>
  <c r="W2181" i="15"/>
  <c r="AC2376" i="15"/>
  <c r="V2376" i="15"/>
  <c r="W2376" i="15"/>
  <c r="AC2472" i="15"/>
  <c r="V2472" i="15"/>
  <c r="W2472" i="15"/>
  <c r="AC2471" i="15"/>
  <c r="V2471" i="15"/>
  <c r="W2471" i="15"/>
  <c r="AC2375" i="15"/>
  <c r="V2375" i="15"/>
  <c r="W2375" i="15"/>
  <c r="AC2180" i="15"/>
  <c r="V2180" i="15"/>
  <c r="W2180" i="15"/>
  <c r="AC2470" i="15"/>
  <c r="V2470" i="15"/>
  <c r="W2470" i="15"/>
  <c r="AC2179" i="15"/>
  <c r="V2179" i="15"/>
  <c r="W2179" i="15"/>
  <c r="AC2374" i="15"/>
  <c r="V2374" i="15"/>
  <c r="W2374" i="15"/>
  <c r="AC2540" i="15"/>
  <c r="V2540" i="15"/>
  <c r="W2540" i="15"/>
  <c r="AC2178" i="15"/>
  <c r="V2178" i="15"/>
  <c r="W2178" i="15"/>
  <c r="AC2177" i="15"/>
  <c r="V2177" i="15"/>
  <c r="W2177" i="15"/>
  <c r="AC2176" i="15"/>
  <c r="V2176" i="15"/>
  <c r="W2176" i="15"/>
  <c r="AC2373" i="15"/>
  <c r="V2373" i="15"/>
  <c r="W2373" i="15"/>
  <c r="AC2175" i="15"/>
  <c r="V2175" i="15"/>
  <c r="W2175" i="15"/>
  <c r="AC2570" i="15"/>
  <c r="V2570" i="15"/>
  <c r="W2570" i="15"/>
  <c r="AC2566" i="15"/>
  <c r="V2566" i="15"/>
  <c r="W2566" i="15"/>
  <c r="AC2174" i="15"/>
  <c r="V2174" i="15"/>
  <c r="W2174" i="15"/>
  <c r="AC2173" i="15"/>
  <c r="V2173" i="15"/>
  <c r="W2173" i="15"/>
  <c r="AC2469" i="15"/>
  <c r="V2469" i="15"/>
  <c r="W2469" i="15"/>
  <c r="AC2468" i="15"/>
  <c r="V2468" i="15"/>
  <c r="W2468" i="15"/>
  <c r="AC2372" i="15"/>
  <c r="V2372" i="15"/>
  <c r="W2372" i="15"/>
  <c r="AC2565" i="15"/>
  <c r="V2565" i="15"/>
  <c r="W2565" i="15"/>
  <c r="AC2371" i="15"/>
  <c r="V2371" i="15"/>
  <c r="W2371" i="15"/>
  <c r="AC2172" i="15"/>
  <c r="V2172" i="15"/>
  <c r="W2172" i="15"/>
  <c r="AC2370" i="15"/>
  <c r="V2370" i="15"/>
  <c r="W2370" i="15"/>
  <c r="AC2369" i="15"/>
  <c r="V2369" i="15"/>
  <c r="W2369" i="15"/>
  <c r="AC2171" i="15"/>
  <c r="V2171" i="15"/>
  <c r="W2171" i="15"/>
  <c r="AC2368" i="15"/>
  <c r="V2368" i="15"/>
  <c r="W2368" i="15"/>
  <c r="AC2170" i="15"/>
  <c r="V2170" i="15"/>
  <c r="W2170" i="15"/>
  <c r="AC2467" i="15"/>
  <c r="V2467" i="15"/>
  <c r="W2467" i="15"/>
  <c r="AC2367" i="15"/>
  <c r="V2367" i="15"/>
  <c r="W2367" i="15"/>
  <c r="AC2366" i="15"/>
  <c r="V2366" i="15"/>
  <c r="W2366" i="15"/>
  <c r="AC2365" i="15"/>
  <c r="V2365" i="15"/>
  <c r="W2365" i="15"/>
  <c r="AC2532" i="15"/>
  <c r="V2532" i="15"/>
  <c r="W2532" i="15"/>
  <c r="AC2364" i="15"/>
  <c r="V2364" i="15"/>
  <c r="W2364" i="15"/>
  <c r="AC2363" i="15"/>
  <c r="V2363" i="15"/>
  <c r="W2363" i="15"/>
  <c r="AC2169" i="15"/>
  <c r="V2169" i="15"/>
  <c r="W2169" i="15"/>
  <c r="AC2168" i="15"/>
  <c r="V2168" i="15"/>
  <c r="W2168" i="15"/>
  <c r="AC2362" i="15"/>
  <c r="V2362" i="15"/>
  <c r="W2362" i="15"/>
  <c r="AC2167" i="15"/>
  <c r="V2167" i="15"/>
  <c r="W2167" i="15"/>
  <c r="AC2166" i="15"/>
  <c r="V2166" i="15"/>
  <c r="W2166" i="15"/>
  <c r="AC2165" i="15"/>
  <c r="V2165" i="15"/>
  <c r="W2165" i="15"/>
  <c r="AC2164" i="15"/>
  <c r="V2164" i="15"/>
  <c r="W2164" i="15"/>
  <c r="AC2466" i="15"/>
  <c r="V2466" i="15"/>
  <c r="W2466" i="15"/>
  <c r="AC2361" i="15"/>
  <c r="V2361" i="15"/>
  <c r="W2361" i="15"/>
  <c r="AC2360" i="15"/>
  <c r="V2360" i="15"/>
  <c r="W2360" i="15"/>
  <c r="AC2163" i="15"/>
  <c r="V2163" i="15"/>
  <c r="W2163" i="15"/>
  <c r="AC2162" i="15"/>
  <c r="V2162" i="15"/>
  <c r="W2162" i="15"/>
  <c r="AC2359" i="15"/>
  <c r="V2359" i="15"/>
  <c r="W2359" i="15"/>
  <c r="AC2161" i="15"/>
  <c r="V2161" i="15"/>
  <c r="W2161" i="15"/>
  <c r="AC2160" i="15"/>
  <c r="V2160" i="15"/>
  <c r="W2160" i="15"/>
  <c r="AC2358" i="15"/>
  <c r="V2358" i="15"/>
  <c r="W2358" i="15"/>
  <c r="AC2357" i="15"/>
  <c r="V2357" i="15"/>
  <c r="W2357" i="15"/>
  <c r="AC2159" i="15"/>
  <c r="V2159" i="15"/>
  <c r="W2159" i="15"/>
  <c r="AC2158" i="15"/>
  <c r="V2158" i="15"/>
  <c r="W2158" i="15"/>
  <c r="AC2465" i="15"/>
  <c r="V2465" i="15"/>
  <c r="W2465" i="15"/>
  <c r="AC2464" i="15"/>
  <c r="V2464" i="15"/>
  <c r="W2464" i="15"/>
  <c r="AC2554" i="15"/>
  <c r="V2554" i="15"/>
  <c r="W2554" i="15"/>
  <c r="AC2356" i="15"/>
  <c r="V2356" i="15"/>
  <c r="W2356" i="15"/>
  <c r="AC2157" i="15"/>
  <c r="V2157" i="15"/>
  <c r="W2157" i="15"/>
  <c r="AC2569" i="15"/>
  <c r="V2569" i="15"/>
  <c r="W2569" i="15"/>
  <c r="AC2156" i="15"/>
  <c r="V2156" i="15"/>
  <c r="W2156" i="15"/>
  <c r="AC2518" i="15"/>
  <c r="V2518" i="15"/>
  <c r="W2518" i="15"/>
  <c r="AC2155" i="15"/>
  <c r="V2155" i="15"/>
  <c r="W2155" i="15"/>
  <c r="AC2549" i="15"/>
  <c r="V2549" i="15"/>
  <c r="W2549" i="15"/>
  <c r="AC2355" i="15"/>
  <c r="V2355" i="15"/>
  <c r="W2355" i="15"/>
  <c r="AC2463" i="15"/>
  <c r="V2463" i="15"/>
  <c r="W2463" i="15"/>
  <c r="AC2154" i="15"/>
  <c r="V2154" i="15"/>
  <c r="W2154" i="15"/>
  <c r="AC2354" i="15"/>
  <c r="V2354" i="15"/>
  <c r="W2354" i="15"/>
  <c r="AC2153" i="15"/>
  <c r="V2153" i="15"/>
  <c r="W2153" i="15"/>
  <c r="AC2353" i="15"/>
  <c r="V2353" i="15"/>
  <c r="W2353" i="15"/>
  <c r="AC2152" i="15"/>
  <c r="V2152" i="15"/>
  <c r="W2152" i="15"/>
  <c r="AC2151" i="15"/>
  <c r="V2151" i="15"/>
  <c r="W2151" i="15"/>
  <c r="AC2150" i="15"/>
  <c r="V2150" i="15"/>
  <c r="W2150" i="15"/>
  <c r="AC2568" i="15"/>
  <c r="V2568" i="15"/>
  <c r="W2568" i="15"/>
  <c r="AC2553" i="15"/>
  <c r="V2553" i="15"/>
  <c r="W2553" i="15"/>
  <c r="AC2352" i="15"/>
  <c r="V2352" i="15"/>
  <c r="W2352" i="15"/>
  <c r="AC2539" i="15"/>
  <c r="V2539" i="15"/>
  <c r="W2539" i="15"/>
  <c r="AC2149" i="15"/>
  <c r="V2149" i="15"/>
  <c r="W2149" i="15"/>
  <c r="AC2148" i="15"/>
  <c r="V2148" i="15"/>
  <c r="W2148" i="15"/>
  <c r="AC2147" i="15"/>
  <c r="V2147" i="15"/>
  <c r="W2147" i="15"/>
  <c r="AC2146" i="15"/>
  <c r="V2146" i="15"/>
  <c r="W2146" i="15"/>
  <c r="AC2351" i="15"/>
  <c r="V2351" i="15"/>
  <c r="W2351" i="15"/>
  <c r="AC2350" i="15"/>
  <c r="V2350" i="15"/>
  <c r="W2350" i="15"/>
  <c r="AC2349" i="15"/>
  <c r="V2349" i="15"/>
  <c r="W2349" i="15"/>
  <c r="AC2145" i="15"/>
  <c r="V2145" i="15"/>
  <c r="W2145" i="15"/>
  <c r="AC2538" i="15"/>
  <c r="V2538" i="15"/>
  <c r="W2538" i="15"/>
  <c r="AC2348" i="15"/>
  <c r="V2348" i="15"/>
  <c r="W2348" i="15"/>
  <c r="AC2144" i="15"/>
  <c r="V2144" i="15"/>
  <c r="W2144" i="15"/>
  <c r="AC2578" i="15"/>
  <c r="V2578" i="15"/>
  <c r="W2578" i="15"/>
  <c r="AC2581" i="15"/>
  <c r="V2581" i="15"/>
  <c r="W2581" i="15"/>
  <c r="AC2508" i="15"/>
  <c r="V2508" i="15"/>
  <c r="W2508" i="15"/>
  <c r="AC2462" i="15"/>
  <c r="V2462" i="15"/>
  <c r="W2462" i="15"/>
  <c r="AC2347" i="15"/>
  <c r="V2347" i="15"/>
  <c r="W2347" i="15"/>
  <c r="AC2461" i="15"/>
  <c r="V2461" i="15"/>
  <c r="W2461" i="15"/>
  <c r="AC2567" i="15"/>
  <c r="V2567" i="15"/>
  <c r="W2567" i="15"/>
  <c r="AC2143" i="15"/>
  <c r="V2143" i="15"/>
  <c r="W2143" i="15"/>
  <c r="AC2346" i="15"/>
  <c r="V2346" i="15"/>
  <c r="W2346" i="15"/>
  <c r="AC2345" i="15"/>
  <c r="V2345" i="15"/>
  <c r="W2345" i="15"/>
  <c r="AC2142" i="15"/>
  <c r="V2142" i="15"/>
  <c r="W2142" i="15"/>
  <c r="AC2344" i="15"/>
  <c r="V2344" i="15"/>
  <c r="W2344" i="15"/>
  <c r="AC2343" i="15"/>
  <c r="V2343" i="15"/>
  <c r="W2343" i="15"/>
  <c r="AC2141" i="15"/>
  <c r="V2141" i="15"/>
  <c r="W2141" i="15"/>
  <c r="AC2531" i="15"/>
  <c r="V2531" i="15"/>
  <c r="W2531" i="15"/>
  <c r="AC2140" i="15"/>
  <c r="V2140" i="15"/>
  <c r="W2140" i="15"/>
  <c r="AC2139" i="15"/>
  <c r="V2139" i="15"/>
  <c r="W2139" i="15"/>
  <c r="AC2507" i="15"/>
  <c r="V2507" i="15"/>
  <c r="W2507" i="15"/>
  <c r="AC2460" i="15"/>
  <c r="V2460" i="15"/>
  <c r="W2460" i="15"/>
  <c r="AC2342" i="15"/>
  <c r="V2342" i="15"/>
  <c r="W2342" i="15"/>
  <c r="AC2341" i="15"/>
  <c r="V2341" i="15"/>
  <c r="W2341" i="15"/>
  <c r="AC2138" i="15"/>
  <c r="V2138" i="15"/>
  <c r="W2138" i="15"/>
  <c r="AC2137" i="15"/>
  <c r="V2137" i="15"/>
  <c r="W2137" i="15"/>
  <c r="AC2340" i="15"/>
  <c r="V2340" i="15"/>
  <c r="W2340" i="15"/>
  <c r="AC2339" i="15"/>
  <c r="V2339" i="15"/>
  <c r="W2339" i="15"/>
  <c r="AC2338" i="15"/>
  <c r="V2338" i="15"/>
  <c r="W2338" i="15"/>
  <c r="AC2337" i="15"/>
  <c r="V2337" i="15"/>
  <c r="W2337" i="15"/>
  <c r="AC2459" i="15"/>
  <c r="V2459" i="15"/>
  <c r="W2459" i="15"/>
  <c r="AC2577" i="15"/>
  <c r="V2577" i="15"/>
  <c r="W2577" i="15"/>
  <c r="AC2537" i="15"/>
  <c r="V2537" i="15"/>
  <c r="W2537" i="15"/>
  <c r="AC2136" i="15"/>
  <c r="V2136" i="15"/>
  <c r="W2136" i="15"/>
  <c r="AC2135" i="15"/>
  <c r="V2135" i="15"/>
  <c r="W2135" i="15"/>
  <c r="AC2336" i="15"/>
  <c r="V2336" i="15"/>
  <c r="W2336" i="15"/>
  <c r="AC2564" i="15"/>
  <c r="V2564" i="15"/>
  <c r="W2564" i="15"/>
  <c r="AC2134" i="15"/>
  <c r="V2134" i="15"/>
  <c r="W2134" i="15"/>
  <c r="AC2584" i="15"/>
  <c r="V2584" i="15"/>
  <c r="W2584" i="15"/>
  <c r="AC2335" i="15"/>
  <c r="V2335" i="15"/>
  <c r="W2335" i="15"/>
  <c r="AC2458" i="15"/>
  <c r="V2458" i="15"/>
  <c r="W2458" i="15"/>
  <c r="AC2334" i="15"/>
  <c r="V2334" i="15"/>
  <c r="W2334" i="15"/>
  <c r="AC2133" i="15"/>
  <c r="V2133" i="15"/>
  <c r="W2133" i="15"/>
  <c r="AC2132" i="15"/>
  <c r="V2132" i="15"/>
  <c r="W2132" i="15"/>
  <c r="AC2131" i="15"/>
  <c r="V2131" i="15"/>
  <c r="W2131" i="15"/>
  <c r="AC2333" i="15"/>
  <c r="V2333" i="15"/>
  <c r="W2333" i="15"/>
  <c r="AC2130" i="15"/>
  <c r="V2130" i="15"/>
  <c r="W2130" i="15"/>
  <c r="AC2129" i="15"/>
  <c r="V2129" i="15"/>
  <c r="W2129" i="15"/>
  <c r="AC2128" i="15"/>
  <c r="V2128" i="15"/>
  <c r="W2128" i="15"/>
  <c r="AC2127" i="15"/>
  <c r="V2127" i="15"/>
  <c r="W2127" i="15"/>
  <c r="AC2332" i="15"/>
  <c r="V2332" i="15"/>
  <c r="W2332" i="15"/>
  <c r="AC2331" i="15"/>
  <c r="V2331" i="15"/>
  <c r="W2331" i="15"/>
  <c r="AC2555" i="15"/>
  <c r="V2555" i="15"/>
  <c r="W2555" i="15"/>
  <c r="AC2126" i="15"/>
  <c r="V2126" i="15"/>
  <c r="W2126" i="15"/>
  <c r="AC2125" i="15"/>
  <c r="V2125" i="15"/>
  <c r="W2125" i="15"/>
  <c r="AC2124" i="15"/>
  <c r="V2124" i="15"/>
  <c r="W2124" i="15"/>
  <c r="AC2330" i="15"/>
  <c r="V2330" i="15"/>
  <c r="W2330" i="15"/>
  <c r="AC2123" i="15"/>
  <c r="V2123" i="15"/>
  <c r="W2123" i="15"/>
  <c r="AC2329" i="15"/>
  <c r="V2329" i="15"/>
  <c r="W2329" i="15"/>
  <c r="AC2328" i="15"/>
  <c r="V2328" i="15"/>
  <c r="W2328" i="15"/>
  <c r="AC2122" i="15"/>
  <c r="V2122" i="15"/>
  <c r="W2122" i="15"/>
  <c r="AC2121" i="15"/>
  <c r="V2121" i="15"/>
  <c r="W2121" i="15"/>
  <c r="AC2563" i="15"/>
  <c r="V2563" i="15"/>
  <c r="W2563" i="15"/>
  <c r="AC2517" i="15"/>
  <c r="V2517" i="15"/>
  <c r="W2517" i="15"/>
  <c r="AC2506" i="15"/>
  <c r="V2506" i="15"/>
  <c r="W2506" i="15"/>
  <c r="AC2457" i="15"/>
  <c r="V2457" i="15"/>
  <c r="W2457" i="15"/>
  <c r="AC2327" i="15"/>
  <c r="V2327" i="15"/>
  <c r="W2327" i="15"/>
  <c r="AC2326" i="15"/>
  <c r="V2326" i="15"/>
  <c r="W2326" i="15"/>
  <c r="AC2536" i="15"/>
  <c r="V2536" i="15"/>
  <c r="W2536" i="15"/>
  <c r="AC2456" i="15"/>
  <c r="V2456" i="15"/>
  <c r="W2456" i="15"/>
  <c r="AC2120" i="15"/>
  <c r="V2120" i="15"/>
  <c r="W2120" i="15"/>
  <c r="AC2325" i="15"/>
  <c r="V2325" i="15"/>
  <c r="W2325" i="15"/>
  <c r="AC2119" i="15"/>
  <c r="V2119" i="15"/>
  <c r="W2119" i="15"/>
  <c r="AC2118" i="15"/>
  <c r="V2118" i="15"/>
  <c r="W2118" i="15"/>
  <c r="AC2455" i="15"/>
  <c r="V2455" i="15"/>
  <c r="W2455" i="15"/>
  <c r="AC2324" i="15"/>
  <c r="V2324" i="15"/>
  <c r="W2324" i="15"/>
  <c r="AC2117" i="15"/>
  <c r="V2117" i="15"/>
  <c r="W2117" i="15"/>
  <c r="AC2116" i="15"/>
  <c r="V2116" i="15"/>
  <c r="W2116" i="15"/>
  <c r="AC2115" i="15"/>
  <c r="V2115" i="15"/>
  <c r="W2115" i="15"/>
  <c r="AC2516" i="15"/>
  <c r="V2516" i="15"/>
  <c r="W2516" i="15"/>
  <c r="AC2454" i="15"/>
  <c r="V2454" i="15"/>
  <c r="W2454" i="15"/>
  <c r="AC2574" i="15"/>
  <c r="V2574" i="15"/>
  <c r="W2574" i="15"/>
  <c r="AC2453" i="15"/>
  <c r="V2453" i="15"/>
  <c r="W2453" i="15"/>
  <c r="AC2114" i="15"/>
  <c r="V2114" i="15"/>
  <c r="W2114" i="15"/>
  <c r="AC2113" i="15"/>
  <c r="V2113" i="15"/>
  <c r="W2113" i="15"/>
  <c r="AC2323" i="15"/>
  <c r="V2323" i="15"/>
  <c r="W2323" i="15"/>
  <c r="AC2322" i="15"/>
  <c r="V2322" i="15"/>
  <c r="W2322" i="15"/>
  <c r="AC2321" i="15"/>
  <c r="V2321" i="15"/>
  <c r="W2321" i="15"/>
  <c r="AC2112" i="15"/>
  <c r="V2112" i="15"/>
  <c r="W2112" i="15"/>
  <c r="AC2111" i="15"/>
  <c r="V2111" i="15"/>
  <c r="W2111" i="15"/>
  <c r="AC2515" i="15"/>
  <c r="V2515" i="15"/>
  <c r="W2515" i="15"/>
  <c r="AC2320" i="15"/>
  <c r="V2320" i="15"/>
  <c r="W2320" i="15"/>
  <c r="AC2505" i="15"/>
  <c r="V2505" i="15"/>
  <c r="W2505" i="15"/>
  <c r="AC2110" i="15"/>
  <c r="V2110" i="15"/>
  <c r="W2110" i="15"/>
  <c r="AC2452" i="15"/>
  <c r="V2452" i="15"/>
  <c r="W2452" i="15"/>
  <c r="AC2451" i="15"/>
  <c r="V2451" i="15"/>
  <c r="W2451" i="15"/>
  <c r="AC2450" i="15"/>
  <c r="V2450" i="15"/>
  <c r="W2450" i="15"/>
  <c r="AC2319" i="15"/>
  <c r="V2319" i="15"/>
  <c r="W2319" i="15"/>
  <c r="AC2318" i="15"/>
  <c r="V2318" i="15"/>
  <c r="W2318" i="15"/>
  <c r="AC2109" i="15"/>
  <c r="V2109" i="15"/>
  <c r="W2109" i="15"/>
  <c r="AC2317" i="15"/>
  <c r="V2317" i="15"/>
  <c r="W2317" i="15"/>
  <c r="AC2108" i="15"/>
  <c r="V2108" i="15"/>
  <c r="W2108" i="15"/>
  <c r="AC2316" i="15"/>
  <c r="V2316" i="15"/>
  <c r="W2316" i="15"/>
  <c r="AC2526" i="15"/>
  <c r="V2526" i="15"/>
  <c r="W2526" i="15"/>
  <c r="AC2315" i="15"/>
  <c r="V2315" i="15"/>
  <c r="W2315" i="15"/>
  <c r="AC2314" i="15"/>
  <c r="V2314" i="15"/>
  <c r="W2314" i="15"/>
  <c r="AC2107" i="15"/>
  <c r="V2107" i="15"/>
  <c r="W2107" i="15"/>
  <c r="AC2106" i="15"/>
  <c r="V2106" i="15"/>
  <c r="W2106" i="15"/>
  <c r="AC2313" i="15"/>
  <c r="V2313" i="15"/>
  <c r="W2313" i="15"/>
  <c r="AC2105" i="15"/>
  <c r="V2105" i="15"/>
  <c r="W2105" i="15"/>
  <c r="AC2562" i="15"/>
  <c r="V2562" i="15"/>
  <c r="W2562" i="15"/>
  <c r="AC2104" i="15"/>
  <c r="V2104" i="15"/>
  <c r="W2104" i="15"/>
  <c r="AC2312" i="15"/>
  <c r="V2312" i="15"/>
  <c r="W2312" i="15"/>
  <c r="AC2552" i="15"/>
  <c r="V2552" i="15"/>
  <c r="W2552" i="15"/>
  <c r="AC2103" i="15"/>
  <c r="V2103" i="15"/>
  <c r="W2103" i="15"/>
  <c r="AC2548" i="15"/>
  <c r="V2548" i="15"/>
  <c r="W2548" i="15"/>
  <c r="AC2311" i="15"/>
  <c r="V2311" i="15"/>
  <c r="W2311" i="15"/>
  <c r="AC2310" i="15"/>
  <c r="V2310" i="15"/>
  <c r="W2310" i="15"/>
  <c r="AC2309" i="15"/>
  <c r="V2309" i="15"/>
  <c r="W2309" i="15"/>
  <c r="AC2308" i="15"/>
  <c r="V2308" i="15"/>
  <c r="W2308" i="15"/>
  <c r="AC2102" i="15"/>
  <c r="V2102" i="15"/>
  <c r="W2102" i="15"/>
  <c r="AC2101" i="15"/>
  <c r="V2101" i="15"/>
  <c r="W2101" i="15"/>
  <c r="AC2307" i="15"/>
  <c r="V2307" i="15"/>
  <c r="W2307" i="15"/>
  <c r="AC2504" i="15"/>
  <c r="V2504" i="15"/>
  <c r="W2504" i="15"/>
  <c r="AC2449" i="15"/>
  <c r="V2449" i="15"/>
  <c r="W2449" i="15"/>
  <c r="AC2306" i="15"/>
  <c r="V2306" i="15"/>
  <c r="W2306" i="15"/>
  <c r="AC2100" i="15"/>
  <c r="V2100" i="15"/>
  <c r="W2100" i="15"/>
  <c r="AC2305" i="15"/>
  <c r="V2305" i="15"/>
  <c r="W2305" i="15"/>
  <c r="AC2099" i="15"/>
  <c r="V2099" i="15"/>
  <c r="W2099" i="15"/>
  <c r="AC2098" i="15"/>
  <c r="V2098" i="15"/>
  <c r="W2098" i="15"/>
  <c r="AC2097" i="15"/>
  <c r="V2097" i="15"/>
  <c r="W2097" i="15"/>
  <c r="AC2304" i="15"/>
  <c r="V2304" i="15"/>
  <c r="W2304" i="15"/>
  <c r="AC2096" i="15"/>
  <c r="V2096" i="15"/>
  <c r="W2096" i="15"/>
  <c r="AC2095" i="15"/>
  <c r="V2095" i="15"/>
  <c r="W2095" i="15"/>
  <c r="AC2503" i="15"/>
  <c r="V2503" i="15"/>
  <c r="W2503" i="15"/>
  <c r="AC2514" i="15"/>
  <c r="V2514" i="15"/>
  <c r="W2514" i="15"/>
  <c r="AC2502" i="15"/>
  <c r="V2502" i="15"/>
  <c r="W2502" i="15"/>
  <c r="AC2448" i="15"/>
  <c r="V2448" i="15"/>
  <c r="W2448" i="15"/>
  <c r="AC2447" i="15"/>
  <c r="V2447" i="15"/>
  <c r="W2447" i="15"/>
  <c r="AC2094" i="15"/>
  <c r="V2094" i="15"/>
  <c r="W2094" i="15"/>
  <c r="AC2093" i="15"/>
  <c r="V2093" i="15"/>
  <c r="W2093" i="15"/>
  <c r="AC2446" i="15"/>
  <c r="V2446" i="15"/>
  <c r="W2446" i="15"/>
  <c r="AC2501" i="15"/>
  <c r="V2501" i="15"/>
  <c r="W2501" i="15"/>
  <c r="AC2303" i="15"/>
  <c r="V2303" i="15"/>
  <c r="W2303" i="15"/>
  <c r="AC2092" i="15"/>
  <c r="V2092" i="15"/>
  <c r="W2092" i="15"/>
  <c r="AC2500" i="15"/>
  <c r="V2500" i="15"/>
  <c r="W2500" i="15"/>
  <c r="AC2302" i="15"/>
  <c r="V2302" i="15"/>
  <c r="W2302" i="15"/>
  <c r="AC2091" i="15"/>
  <c r="V2091" i="15"/>
  <c r="W2091" i="15"/>
  <c r="AC2090" i="15"/>
  <c r="V2090" i="15"/>
  <c r="W2090" i="15"/>
  <c r="AC2301" i="15"/>
  <c r="V2301" i="15"/>
  <c r="W2301" i="15"/>
  <c r="AC2445" i="15"/>
  <c r="V2445" i="15"/>
  <c r="W2445" i="15"/>
  <c r="AC2530" i="15"/>
  <c r="V2530" i="15"/>
  <c r="W2530" i="15"/>
  <c r="AC2089" i="15"/>
  <c r="V2089" i="15"/>
  <c r="W2089" i="15"/>
  <c r="AC2444" i="15"/>
  <c r="V2444" i="15"/>
  <c r="W2444" i="15"/>
  <c r="AC2300" i="15"/>
  <c r="V2300" i="15"/>
  <c r="W2300" i="15"/>
  <c r="AC2443" i="15"/>
  <c r="V2443" i="15"/>
  <c r="W2443" i="15"/>
  <c r="AC2547" i="15"/>
  <c r="V2547" i="15"/>
  <c r="W2547" i="15"/>
  <c r="AC2529" i="15"/>
  <c r="V2529" i="15"/>
  <c r="W2529" i="15"/>
  <c r="AC2513" i="15"/>
  <c r="V2513" i="15"/>
  <c r="W2513" i="15"/>
  <c r="AC2499" i="15"/>
  <c r="V2499" i="15"/>
  <c r="W2499" i="15"/>
  <c r="AC2498" i="15"/>
  <c r="V2498" i="15"/>
  <c r="W2498" i="15"/>
  <c r="AC2580" i="15"/>
  <c r="V2580" i="15"/>
  <c r="W2580" i="15"/>
  <c r="AC2512" i="15"/>
  <c r="V2512" i="15"/>
  <c r="W2512" i="15"/>
  <c r="AC2299" i="15"/>
  <c r="V2299" i="15"/>
  <c r="W2299" i="15"/>
  <c r="AC2298" i="15"/>
  <c r="V2298" i="15"/>
  <c r="W2298" i="15"/>
  <c r="AC2088" i="15"/>
  <c r="V2088" i="15"/>
  <c r="W2088" i="15"/>
  <c r="AC2297" i="15"/>
  <c r="V2297" i="15"/>
  <c r="W2297" i="15"/>
  <c r="AC2087" i="15"/>
  <c r="V2087" i="15"/>
  <c r="W2087" i="15"/>
  <c r="AC2086" i="15"/>
  <c r="V2086" i="15"/>
  <c r="W2086" i="15"/>
  <c r="AC2296" i="15"/>
  <c r="V2296" i="15"/>
  <c r="W2296" i="15"/>
  <c r="AC2295" i="15"/>
  <c r="V2295" i="15"/>
  <c r="W2295" i="15"/>
  <c r="AC2085" i="15"/>
  <c r="V2085" i="15"/>
  <c r="W2085" i="15"/>
  <c r="AC2294" i="15"/>
  <c r="V2294" i="15"/>
  <c r="W2294" i="15"/>
  <c r="AC2293" i="15"/>
  <c r="V2293" i="15"/>
  <c r="W2293" i="15"/>
  <c r="AC2292" i="15"/>
  <c r="V2292" i="15"/>
  <c r="W2292" i="15"/>
  <c r="AC2084" i="15"/>
  <c r="V2084" i="15"/>
  <c r="W2084" i="15"/>
  <c r="AC2497" i="15"/>
  <c r="V2497" i="15"/>
  <c r="W2497" i="15"/>
  <c r="AC2442" i="15"/>
  <c r="V2442" i="15"/>
  <c r="W2442" i="15"/>
  <c r="AC2291" i="15"/>
  <c r="V2291" i="15"/>
  <c r="W2291" i="15"/>
  <c r="AC2441" i="15"/>
  <c r="V2441" i="15"/>
  <c r="W2441" i="15"/>
  <c r="AC2440" i="15"/>
  <c r="V2440" i="15"/>
  <c r="W2440" i="15"/>
  <c r="AC2083" i="15"/>
  <c r="V2083" i="15"/>
  <c r="W2083" i="15"/>
  <c r="AC2082" i="15"/>
  <c r="V2082" i="15"/>
  <c r="W2082" i="15"/>
  <c r="AC2290" i="15"/>
  <c r="V2290" i="15"/>
  <c r="W2290" i="15"/>
  <c r="AC2289" i="15"/>
  <c r="V2289" i="15"/>
  <c r="W2289" i="15"/>
  <c r="AC2081" i="15"/>
  <c r="V2081" i="15"/>
  <c r="W2081" i="15"/>
  <c r="AC2288" i="15"/>
  <c r="V2288" i="15"/>
  <c r="W2288" i="15"/>
  <c r="AC2080" i="15"/>
  <c r="V2080" i="15"/>
  <c r="W2080" i="15"/>
  <c r="AC2287" i="15"/>
  <c r="V2287" i="15"/>
  <c r="W2287" i="15"/>
  <c r="AC2496" i="15"/>
  <c r="V2496" i="15"/>
  <c r="W2496" i="15"/>
  <c r="AC2079" i="15"/>
  <c r="V2079" i="15"/>
  <c r="W2079" i="15"/>
  <c r="AC2078" i="15"/>
  <c r="V2078" i="15"/>
  <c r="W2078" i="15"/>
  <c r="AC2077" i="15"/>
  <c r="V2077" i="15"/>
  <c r="W2077" i="15"/>
  <c r="AC2286" i="15"/>
  <c r="V2286" i="15"/>
  <c r="W2286" i="15"/>
  <c r="AC2285" i="15"/>
  <c r="V2285" i="15"/>
  <c r="W2285" i="15"/>
  <c r="AC2076" i="15"/>
  <c r="V2076" i="15"/>
  <c r="W2076" i="15"/>
  <c r="AC2573" i="15"/>
  <c r="V2573" i="15"/>
  <c r="W2573" i="15"/>
  <c r="AC2284" i="15"/>
  <c r="V2284" i="15"/>
  <c r="W2284" i="15"/>
  <c r="AC2283" i="15"/>
  <c r="V2283" i="15"/>
  <c r="W2283" i="15"/>
  <c r="AC2282" i="15"/>
  <c r="V2282" i="15"/>
  <c r="W2282" i="15"/>
  <c r="AC2281" i="15"/>
  <c r="V2281" i="15"/>
  <c r="W2281" i="15"/>
  <c r="AC2280" i="15"/>
  <c r="V2280" i="15"/>
  <c r="W2280" i="15"/>
  <c r="AC2279" i="15"/>
  <c r="V2279" i="15"/>
  <c r="W2279" i="15"/>
  <c r="AC2075" i="15"/>
  <c r="V2075" i="15"/>
  <c r="W2075" i="15"/>
  <c r="AC2439" i="15"/>
  <c r="V2439" i="15"/>
  <c r="W2439" i="15"/>
  <c r="AC2535" i="15"/>
  <c r="V2535" i="15"/>
  <c r="W2535" i="15"/>
  <c r="AC2511" i="15"/>
  <c r="V2511" i="15"/>
  <c r="W2511" i="15"/>
  <c r="AC2579" i="15"/>
  <c r="V2579" i="15"/>
  <c r="W2579" i="15"/>
  <c r="AC2278" i="15"/>
  <c r="V2278" i="15"/>
  <c r="W2278" i="15"/>
  <c r="AC2277" i="15"/>
  <c r="V2277" i="15"/>
  <c r="W2277" i="15"/>
  <c r="AC2276" i="15"/>
  <c r="V2276" i="15"/>
  <c r="W2276" i="15"/>
  <c r="AC2561" i="15"/>
  <c r="V2561" i="15"/>
  <c r="W2561" i="15"/>
  <c r="AC2438" i="15"/>
  <c r="V2438" i="15"/>
  <c r="W2438" i="15"/>
  <c r="AC2557" i="15"/>
  <c r="V2557" i="15"/>
  <c r="W2557" i="15"/>
  <c r="AC2556" i="15"/>
  <c r="V2556" i="15"/>
  <c r="W2556" i="15"/>
  <c r="AC2572" i="15"/>
  <c r="V2572" i="15"/>
  <c r="W2572" i="15"/>
  <c r="AC2437" i="15"/>
  <c r="V2437" i="15"/>
  <c r="W2437" i="15"/>
  <c r="AC2436" i="15"/>
  <c r="V2436" i="15"/>
  <c r="W2436" i="15"/>
  <c r="AC2275" i="15"/>
  <c r="V2275" i="15"/>
  <c r="W2275" i="15"/>
  <c r="AC2274" i="15"/>
  <c r="V2274" i="15"/>
  <c r="W2274" i="15"/>
  <c r="AC2273" i="15"/>
  <c r="V2273" i="15"/>
  <c r="W2273" i="15"/>
  <c r="AC2272" i="15"/>
  <c r="V2272" i="15"/>
  <c r="W2272" i="15"/>
  <c r="AC2271" i="15"/>
  <c r="V2271" i="15"/>
  <c r="W2271" i="15"/>
  <c r="AC2270" i="15"/>
  <c r="V2270" i="15"/>
  <c r="W2270" i="15"/>
  <c r="AC2074" i="15"/>
  <c r="V2074" i="15"/>
  <c r="W2074" i="15"/>
  <c r="AC2269" i="15"/>
  <c r="V2269" i="15"/>
  <c r="W2269" i="15"/>
  <c r="AC2268" i="15"/>
  <c r="V2268" i="15"/>
  <c r="W2268" i="15"/>
  <c r="AC2267" i="15"/>
  <c r="V2267" i="15"/>
  <c r="W2267" i="15"/>
  <c r="AC2495" i="15"/>
  <c r="V2495" i="15"/>
  <c r="W2495" i="15"/>
  <c r="AC2266" i="15"/>
  <c r="V2266" i="15"/>
  <c r="W2266" i="15"/>
  <c r="AC2073" i="15"/>
  <c r="V2073" i="15"/>
  <c r="W2073" i="15"/>
  <c r="AC2265" i="15"/>
  <c r="V2265" i="15"/>
  <c r="W2265" i="15"/>
  <c r="AC2072" i="15"/>
  <c r="V2072" i="15"/>
  <c r="W2072" i="15"/>
  <c r="AC2264" i="15"/>
  <c r="V2264" i="15"/>
  <c r="W2264" i="15"/>
  <c r="AC2071" i="15"/>
  <c r="V2071" i="15"/>
  <c r="W2071" i="15"/>
  <c r="AC2070" i="15"/>
  <c r="V2070" i="15"/>
  <c r="W2070" i="15"/>
  <c r="AC2525" i="15"/>
  <c r="V2525" i="15"/>
  <c r="W2525" i="15"/>
  <c r="AC2435" i="15"/>
  <c r="V2435" i="15"/>
  <c r="W2435" i="15"/>
  <c r="AC2069" i="15"/>
  <c r="V2069" i="15"/>
  <c r="W2069" i="15"/>
  <c r="AC2263" i="15"/>
  <c r="V2263" i="15"/>
  <c r="W2263" i="15"/>
  <c r="AC2262" i="15"/>
  <c r="V2262" i="15"/>
  <c r="W2262" i="15"/>
  <c r="AC2068" i="15"/>
  <c r="V2068" i="15"/>
  <c r="W2068" i="15"/>
  <c r="AC2067" i="15"/>
  <c r="V2067" i="15"/>
  <c r="W2067" i="15"/>
  <c r="AC2066" i="15"/>
  <c r="V2066" i="15"/>
  <c r="W2066" i="15"/>
  <c r="AC2546" i="15"/>
  <c r="V2546" i="15"/>
  <c r="W2546" i="15"/>
  <c r="AC2551" i="15"/>
  <c r="V2551" i="15"/>
  <c r="W2551" i="15"/>
  <c r="AC2545" i="15"/>
  <c r="V2545" i="15"/>
  <c r="W2545" i="15"/>
  <c r="AC2261" i="15"/>
  <c r="V2261" i="15"/>
  <c r="W2261" i="15"/>
  <c r="AC2260" i="15"/>
  <c r="V2260" i="15"/>
  <c r="W2260" i="15"/>
  <c r="AC2259" i="15"/>
  <c r="V2259" i="15"/>
  <c r="W2259" i="15"/>
  <c r="AC2065" i="15"/>
  <c r="V2065" i="15"/>
  <c r="W2065" i="15"/>
  <c r="AC2258" i="15"/>
  <c r="V2258" i="15"/>
  <c r="W2258" i="15"/>
  <c r="AC2257" i="15"/>
  <c r="V2257" i="15"/>
  <c r="W2257" i="15"/>
  <c r="AC2434" i="15"/>
  <c r="V2434" i="15"/>
  <c r="W2434" i="15"/>
  <c r="AC2256" i="15"/>
  <c r="V2256" i="15"/>
  <c r="W2256" i="15"/>
  <c r="AC2064" i="15"/>
  <c r="V2064" i="15"/>
  <c r="W2064" i="15"/>
  <c r="AC2063" i="15"/>
  <c r="V2063" i="15"/>
  <c r="W2063" i="15"/>
  <c r="AC2255" i="15"/>
  <c r="V2255" i="15"/>
  <c r="W2255" i="15"/>
  <c r="AC2254" i="15"/>
  <c r="V2254" i="15"/>
  <c r="W2254" i="15"/>
  <c r="AC2062" i="15"/>
  <c r="V2062" i="15"/>
  <c r="W2062" i="15"/>
  <c r="AC2061" i="15"/>
  <c r="V2061" i="15"/>
  <c r="W2061" i="15"/>
  <c r="AC2060" i="15"/>
  <c r="V2060" i="15"/>
  <c r="W2060" i="15"/>
  <c r="AC2253" i="15"/>
  <c r="V2253" i="15"/>
  <c r="W2253" i="15"/>
  <c r="AC2433" i="15"/>
  <c r="V2433" i="15"/>
  <c r="W2433" i="15"/>
  <c r="AC2252" i="15"/>
  <c r="V2252" i="15"/>
  <c r="W2252" i="15"/>
  <c r="AC2251" i="15"/>
  <c r="V2251" i="15"/>
  <c r="W2251" i="15"/>
  <c r="AC2250" i="15"/>
  <c r="V2250" i="15"/>
  <c r="W2250" i="15"/>
  <c r="AC2432" i="15"/>
  <c r="V2432" i="15"/>
  <c r="W2432" i="15"/>
  <c r="AC2059" i="15"/>
  <c r="V2059" i="15"/>
  <c r="W2059" i="15"/>
  <c r="AC2058" i="15"/>
  <c r="V2058" i="15"/>
  <c r="W2058" i="15"/>
  <c r="AC2057" i="15"/>
  <c r="V2057" i="15"/>
  <c r="W2057" i="15"/>
  <c r="AC2524" i="15"/>
  <c r="V2524" i="15"/>
  <c r="W2524" i="15"/>
  <c r="AC2494" i="15"/>
  <c r="V2494" i="15"/>
  <c r="W2494" i="15"/>
  <c r="AC2056" i="15"/>
  <c r="V2056" i="15"/>
  <c r="W2056" i="15"/>
  <c r="AC2249" i="15"/>
  <c r="V2249" i="15"/>
  <c r="W2249" i="15"/>
  <c r="AC2493" i="15"/>
  <c r="V2493" i="15"/>
  <c r="W2493" i="15"/>
  <c r="AC2492" i="15"/>
  <c r="V2492" i="15"/>
  <c r="W2492" i="15"/>
  <c r="AC2248" i="15"/>
  <c r="V2248" i="15"/>
  <c r="W2248" i="15"/>
  <c r="AC2055" i="15"/>
  <c r="V2055" i="15"/>
  <c r="W2055" i="15"/>
  <c r="AC2247" i="15"/>
  <c r="V2247" i="15"/>
  <c r="W2247" i="15"/>
  <c r="AC2528" i="15"/>
  <c r="V2528" i="15"/>
  <c r="W2528" i="15"/>
  <c r="AC2491" i="15"/>
  <c r="V2491" i="15"/>
  <c r="W2491" i="15"/>
  <c r="AC2527" i="15"/>
  <c r="V2527" i="15"/>
  <c r="W2527" i="15"/>
  <c r="AC2246" i="15"/>
  <c r="V2246" i="15"/>
  <c r="W2246" i="15"/>
  <c r="AC1253" i="15"/>
  <c r="V1253" i="15"/>
  <c r="W1253" i="15"/>
  <c r="AC1230" i="15"/>
  <c r="V1230" i="15"/>
  <c r="W1230" i="15"/>
  <c r="AC1252" i="15"/>
  <c r="V1252" i="15"/>
  <c r="W1252" i="15"/>
  <c r="AC1206" i="15"/>
  <c r="V1206" i="15"/>
  <c r="W1206" i="15"/>
  <c r="AC1251" i="15"/>
  <c r="V1251" i="15"/>
  <c r="W1251" i="15"/>
  <c r="AC1250" i="15"/>
  <c r="V1250" i="15"/>
  <c r="W1250" i="15"/>
  <c r="AC1229" i="15"/>
  <c r="V1229" i="15"/>
  <c r="W1229" i="15"/>
  <c r="AC1228" i="15"/>
  <c r="V1228" i="15"/>
  <c r="W1228" i="15"/>
  <c r="AC1227" i="15"/>
  <c r="V1227" i="15"/>
  <c r="W1227" i="15"/>
  <c r="AC1249" i="15"/>
  <c r="V1249" i="15"/>
  <c r="W1249" i="15"/>
  <c r="AC1248" i="15"/>
  <c r="V1248" i="15"/>
  <c r="W1248" i="15"/>
  <c r="AC1205" i="15"/>
  <c r="V1205" i="15"/>
  <c r="W1205" i="15"/>
  <c r="AC1226" i="15"/>
  <c r="V1226" i="15"/>
  <c r="W1226" i="15"/>
  <c r="AC1225" i="15"/>
  <c r="V1225" i="15"/>
  <c r="W1225" i="15"/>
  <c r="AC1204" i="15"/>
  <c r="V1204" i="15"/>
  <c r="W1204" i="15"/>
  <c r="AC1247" i="15"/>
  <c r="V1247" i="15"/>
  <c r="W1247" i="15"/>
  <c r="AC1224" i="15"/>
  <c r="V1224" i="15"/>
  <c r="W1224" i="15"/>
  <c r="AC1203" i="15"/>
  <c r="V1203" i="15"/>
  <c r="W1203" i="15"/>
  <c r="AC1184" i="15"/>
  <c r="V1184" i="15"/>
  <c r="W1184" i="15"/>
  <c r="AC1202" i="15"/>
  <c r="V1202" i="15"/>
  <c r="W1202" i="15"/>
  <c r="AC1223" i="15"/>
  <c r="V1223" i="15"/>
  <c r="W1223" i="15"/>
  <c r="AC1201" i="15"/>
  <c r="V1201" i="15"/>
  <c r="W1201" i="15"/>
  <c r="AC1183" i="15"/>
  <c r="V1183" i="15"/>
  <c r="W1183" i="15"/>
  <c r="AC1200" i="15"/>
  <c r="V1200" i="15"/>
  <c r="W1200" i="15"/>
  <c r="AC1246" i="15"/>
  <c r="V1246" i="15"/>
  <c r="W1246" i="15"/>
  <c r="AC1222" i="15"/>
  <c r="V1222" i="15"/>
  <c r="W1222" i="15"/>
  <c r="AC1182" i="15"/>
  <c r="V1182" i="15"/>
  <c r="W1182" i="15"/>
  <c r="AC1199" i="15"/>
  <c r="V1199" i="15"/>
  <c r="W1199" i="15"/>
  <c r="AC1245" i="15"/>
  <c r="V1245" i="15"/>
  <c r="W1245" i="15"/>
  <c r="AC1244" i="15"/>
  <c r="V1244" i="15"/>
  <c r="W1244" i="15"/>
  <c r="AC1181" i="15"/>
  <c r="V1181" i="15"/>
  <c r="W1181" i="15"/>
  <c r="AC1198" i="15"/>
  <c r="V1198" i="15"/>
  <c r="W1198" i="15"/>
  <c r="AC1180" i="15"/>
  <c r="V1180" i="15"/>
  <c r="W1180" i="15"/>
  <c r="AC1197" i="15"/>
  <c r="V1197" i="15"/>
  <c r="W1197" i="15"/>
  <c r="AC1243" i="15"/>
  <c r="V1243" i="15"/>
  <c r="W1243" i="15"/>
  <c r="AC1242" i="15"/>
  <c r="V1242" i="15"/>
  <c r="W1242" i="15"/>
  <c r="AC1196" i="15"/>
  <c r="V1196" i="15"/>
  <c r="W1196" i="15"/>
  <c r="AC1241" i="15"/>
  <c r="V1241" i="15"/>
  <c r="W1241" i="15"/>
  <c r="AC1240" i="15"/>
  <c r="V1240" i="15"/>
  <c r="W1240" i="15"/>
  <c r="AC1221" i="15"/>
  <c r="V1221" i="15"/>
  <c r="W1221" i="15"/>
  <c r="AC1195" i="15"/>
  <c r="V1195" i="15"/>
  <c r="W1195" i="15"/>
  <c r="AC1194" i="15"/>
  <c r="V1194" i="15"/>
  <c r="W1194" i="15"/>
  <c r="AC1220" i="15"/>
  <c r="V1220" i="15"/>
  <c r="W1220" i="15"/>
  <c r="AC1219" i="15"/>
  <c r="V1219" i="15"/>
  <c r="W1219" i="15"/>
  <c r="AC1193" i="15"/>
  <c r="V1193" i="15"/>
  <c r="W1193" i="15"/>
  <c r="AC1192" i="15"/>
  <c r="V1192" i="15"/>
  <c r="W1192" i="15"/>
  <c r="AC1218" i="15"/>
  <c r="V1218" i="15"/>
  <c r="W1218" i="15"/>
  <c r="AC1217" i="15"/>
  <c r="V1217" i="15"/>
  <c r="W1217" i="15"/>
  <c r="AC1239" i="15"/>
  <c r="V1239" i="15"/>
  <c r="W1239" i="15"/>
  <c r="AC1179" i="15"/>
  <c r="V1179" i="15"/>
  <c r="W1179" i="15"/>
  <c r="AC1191" i="15"/>
  <c r="V1191" i="15"/>
  <c r="W1191" i="15"/>
  <c r="AC1238" i="15"/>
  <c r="V1238" i="15"/>
  <c r="W1238" i="15"/>
  <c r="AC1178" i="15"/>
  <c r="V1178" i="15"/>
  <c r="W1178" i="15"/>
  <c r="AC1177" i="15"/>
  <c r="V1177" i="15"/>
  <c r="W1177" i="15"/>
  <c r="AC1190" i="15"/>
  <c r="V1190" i="15"/>
  <c r="W1190" i="15"/>
  <c r="AC1216" i="15"/>
  <c r="V1216" i="15"/>
  <c r="W1216" i="15"/>
  <c r="AC1215" i="15"/>
  <c r="V1215" i="15"/>
  <c r="W1215" i="15"/>
  <c r="AC1189" i="15"/>
  <c r="V1189" i="15"/>
  <c r="W1189" i="15"/>
  <c r="AC1214" i="15"/>
  <c r="V1214" i="15"/>
  <c r="W1214" i="15"/>
  <c r="AC1237" i="15"/>
  <c r="V1237" i="15"/>
  <c r="W1237" i="15"/>
  <c r="AC1236" i="15"/>
  <c r="V1236" i="15"/>
  <c r="W1236" i="15"/>
  <c r="AC1235" i="15"/>
  <c r="V1235" i="15"/>
  <c r="W1235" i="15"/>
  <c r="AC1213" i="15"/>
  <c r="V1213" i="15"/>
  <c r="W1213" i="15"/>
  <c r="AC1188" i="15"/>
  <c r="V1188" i="15"/>
  <c r="W1188" i="15"/>
  <c r="AC1234" i="15"/>
  <c r="V1234" i="15"/>
  <c r="W1234" i="15"/>
  <c r="AC1212" i="15"/>
  <c r="V1212" i="15"/>
  <c r="W1212" i="15"/>
  <c r="AC1187" i="15"/>
  <c r="V1187" i="15"/>
  <c r="W1187" i="15"/>
  <c r="AC1233" i="15"/>
  <c r="V1233" i="15"/>
  <c r="W1233" i="15"/>
  <c r="AC1211" i="15"/>
  <c r="V1211" i="15"/>
  <c r="W1211" i="15"/>
  <c r="AC1210" i="15"/>
  <c r="V1210" i="15"/>
  <c r="W1210" i="15"/>
  <c r="AC1209" i="15"/>
  <c r="V1209" i="15"/>
  <c r="W1209" i="15"/>
  <c r="AC1232" i="15"/>
  <c r="V1232" i="15"/>
  <c r="W1232" i="15"/>
  <c r="AC1231" i="15"/>
  <c r="V1231" i="15"/>
  <c r="W1231" i="15"/>
  <c r="AC1208" i="15"/>
  <c r="V1208" i="15"/>
  <c r="W1208" i="15"/>
  <c r="AC1207" i="15"/>
  <c r="V1207" i="15"/>
  <c r="W1207" i="15"/>
  <c r="AC1176" i="15"/>
  <c r="V1176" i="15"/>
  <c r="W1176" i="15"/>
  <c r="AC1186" i="15"/>
  <c r="V1186" i="15"/>
  <c r="W1186" i="15"/>
  <c r="AC1185" i="15"/>
  <c r="V1185" i="15"/>
  <c r="W1185" i="15"/>
  <c r="AC1969" i="15"/>
  <c r="V1969" i="15"/>
  <c r="W1969" i="15"/>
  <c r="AC1836" i="15"/>
  <c r="V1836" i="15"/>
  <c r="W1836" i="15"/>
  <c r="AC1611" i="15"/>
  <c r="V1611" i="15"/>
  <c r="W1611" i="15"/>
  <c r="AC1835" i="15"/>
  <c r="V1835" i="15"/>
  <c r="W1835" i="15"/>
  <c r="AC1975" i="15"/>
  <c r="V1975" i="15"/>
  <c r="W1975" i="15"/>
  <c r="AC1610" i="15"/>
  <c r="V1610" i="15"/>
  <c r="W1610" i="15"/>
  <c r="AC1609" i="15"/>
  <c r="V1609" i="15"/>
  <c r="W1609" i="15"/>
  <c r="AC1988" i="15"/>
  <c r="V1988" i="15"/>
  <c r="W1988" i="15"/>
  <c r="AC1608" i="15"/>
  <c r="V1608" i="15"/>
  <c r="W1608" i="15"/>
  <c r="AC1607" i="15"/>
  <c r="V1607" i="15"/>
  <c r="W1607" i="15"/>
  <c r="AC1834" i="15"/>
  <c r="V1834" i="15"/>
  <c r="W1834" i="15"/>
  <c r="AC1833" i="15"/>
  <c r="V1833" i="15"/>
  <c r="W1833" i="15"/>
  <c r="AC1606" i="15"/>
  <c r="V1606" i="15"/>
  <c r="W1606" i="15"/>
  <c r="AC1912" i="15"/>
  <c r="V1912" i="15"/>
  <c r="W1912" i="15"/>
  <c r="AC1959" i="15"/>
  <c r="V1959" i="15"/>
  <c r="W1959" i="15"/>
  <c r="AC1605" i="15"/>
  <c r="V1605" i="15"/>
  <c r="W1605" i="15"/>
  <c r="AC1923" i="15"/>
  <c r="V1923" i="15"/>
  <c r="W1923" i="15"/>
  <c r="AC1604" i="15"/>
  <c r="V1604" i="15"/>
  <c r="W1604" i="15"/>
  <c r="AC1948" i="15"/>
  <c r="V1948" i="15"/>
  <c r="W1948" i="15"/>
  <c r="AC1832" i="15"/>
  <c r="V1832" i="15"/>
  <c r="W1832" i="15"/>
  <c r="AC1922" i="15"/>
  <c r="V1922" i="15"/>
  <c r="W1922" i="15"/>
  <c r="AC1894" i="15"/>
  <c r="V1894" i="15"/>
  <c r="W1894" i="15"/>
  <c r="AC1958" i="15"/>
  <c r="V1958" i="15"/>
  <c r="W1958" i="15"/>
  <c r="AC1831" i="15"/>
  <c r="V1831" i="15"/>
  <c r="W1831" i="15"/>
  <c r="AC1947" i="15"/>
  <c r="V1947" i="15"/>
  <c r="W1947" i="15"/>
  <c r="AC1603" i="15"/>
  <c r="V1603" i="15"/>
  <c r="W1603" i="15"/>
  <c r="AC1968" i="15"/>
  <c r="V1968" i="15"/>
  <c r="W1968" i="15"/>
  <c r="AC1830" i="15"/>
  <c r="V1830" i="15"/>
  <c r="W1830" i="15"/>
  <c r="AC1602" i="15"/>
  <c r="V1602" i="15"/>
  <c r="W1602" i="15"/>
  <c r="AC1829" i="15"/>
  <c r="V1829" i="15"/>
  <c r="W1829" i="15"/>
  <c r="AC1601" i="15"/>
  <c r="V1601" i="15"/>
  <c r="W1601" i="15"/>
  <c r="AC1936" i="15"/>
  <c r="V1936" i="15"/>
  <c r="W1936" i="15"/>
  <c r="AC1600" i="15"/>
  <c r="V1600" i="15"/>
  <c r="W1600" i="15"/>
  <c r="AC1599" i="15"/>
  <c r="V1599" i="15"/>
  <c r="W1599" i="15"/>
  <c r="AC1980" i="15"/>
  <c r="V1980" i="15"/>
  <c r="W1980" i="15"/>
  <c r="AC1598" i="15"/>
  <c r="V1598" i="15"/>
  <c r="W1598" i="15"/>
  <c r="AC1995" i="15"/>
  <c r="V1995" i="15"/>
  <c r="W1995" i="15"/>
  <c r="AC1893" i="15"/>
  <c r="V1893" i="15"/>
  <c r="W1893" i="15"/>
  <c r="AC1828" i="15"/>
  <c r="V1828" i="15"/>
  <c r="W1828" i="15"/>
  <c r="AC1597" i="15"/>
  <c r="V1597" i="15"/>
  <c r="W1597" i="15"/>
  <c r="AC1596" i="15"/>
  <c r="V1596" i="15"/>
  <c r="W1596" i="15"/>
  <c r="AC1827" i="15"/>
  <c r="V1827" i="15"/>
  <c r="W1827" i="15"/>
  <c r="AC1967" i="15"/>
  <c r="V1967" i="15"/>
  <c r="W1967" i="15"/>
  <c r="AC1595" i="15"/>
  <c r="V1595" i="15"/>
  <c r="W1595" i="15"/>
  <c r="AC1594" i="15"/>
  <c r="V1594" i="15"/>
  <c r="W1594" i="15"/>
  <c r="AC1593" i="15"/>
  <c r="V1593" i="15"/>
  <c r="W1593" i="15"/>
  <c r="AC1592" i="15"/>
  <c r="V1592" i="15"/>
  <c r="W1592" i="15"/>
  <c r="AC1591" i="15"/>
  <c r="V1591" i="15"/>
  <c r="W1591" i="15"/>
  <c r="AC1921" i="15"/>
  <c r="V1921" i="15"/>
  <c r="W1921" i="15"/>
  <c r="AC1590" i="15"/>
  <c r="V1590" i="15"/>
  <c r="W1590" i="15"/>
  <c r="AC1892" i="15"/>
  <c r="V1892" i="15"/>
  <c r="W1892" i="15"/>
  <c r="AC1826" i="15"/>
  <c r="V1826" i="15"/>
  <c r="W1826" i="15"/>
  <c r="AC1825" i="15"/>
  <c r="V1825" i="15"/>
  <c r="W1825" i="15"/>
  <c r="AC1824" i="15"/>
  <c r="V1824" i="15"/>
  <c r="W1824" i="15"/>
  <c r="AC1823" i="15"/>
  <c r="V1823" i="15"/>
  <c r="W1823" i="15"/>
  <c r="AC1822" i="15"/>
  <c r="V1822" i="15"/>
  <c r="W1822" i="15"/>
  <c r="AC1821" i="15"/>
  <c r="V1821" i="15"/>
  <c r="W1821" i="15"/>
  <c r="AC1820" i="15"/>
  <c r="V1820" i="15"/>
  <c r="W1820" i="15"/>
  <c r="AC1589" i="15"/>
  <c r="V1589" i="15"/>
  <c r="W1589" i="15"/>
  <c r="AC1819" i="15"/>
  <c r="V1819" i="15"/>
  <c r="W1819" i="15"/>
  <c r="AC1588" i="15"/>
  <c r="V1588" i="15"/>
  <c r="W1588" i="15"/>
  <c r="AC1587" i="15"/>
  <c r="V1587" i="15"/>
  <c r="W1587" i="15"/>
  <c r="AC1818" i="15"/>
  <c r="V1818" i="15"/>
  <c r="W1818" i="15"/>
  <c r="AC1817" i="15"/>
  <c r="V1817" i="15"/>
  <c r="W1817" i="15"/>
  <c r="AC1586" i="15"/>
  <c r="V1586" i="15"/>
  <c r="W1586" i="15"/>
  <c r="AC1816" i="15"/>
  <c r="V1816" i="15"/>
  <c r="W1816" i="15"/>
  <c r="AC1585" i="15"/>
  <c r="V1585" i="15"/>
  <c r="W1585" i="15"/>
  <c r="AC1815" i="15"/>
  <c r="V1815" i="15"/>
  <c r="W1815" i="15"/>
  <c r="AC1814" i="15"/>
  <c r="V1814" i="15"/>
  <c r="W1814" i="15"/>
  <c r="AC1584" i="15"/>
  <c r="V1584" i="15"/>
  <c r="W1584" i="15"/>
  <c r="AC1583" i="15"/>
  <c r="V1583" i="15"/>
  <c r="W1583" i="15"/>
  <c r="AC1582" i="15"/>
  <c r="V1582" i="15"/>
  <c r="W1582" i="15"/>
  <c r="AC1581" i="15"/>
  <c r="V1581" i="15"/>
  <c r="W1581" i="15"/>
  <c r="AC1580" i="15"/>
  <c r="V1580" i="15"/>
  <c r="W1580" i="15"/>
  <c r="AC1966" i="15"/>
  <c r="V1966" i="15"/>
  <c r="W1966" i="15"/>
  <c r="AC1579" i="15"/>
  <c r="V1579" i="15"/>
  <c r="W1579" i="15"/>
  <c r="AC1998" i="15"/>
  <c r="V1998" i="15"/>
  <c r="W1998" i="15"/>
  <c r="AC1578" i="15"/>
  <c r="V1578" i="15"/>
  <c r="W1578" i="15"/>
  <c r="AC1577" i="15"/>
  <c r="V1577" i="15"/>
  <c r="W1577" i="15"/>
  <c r="AC1813" i="15"/>
  <c r="V1813" i="15"/>
  <c r="W1813" i="15"/>
  <c r="AC1812" i="15"/>
  <c r="V1812" i="15"/>
  <c r="W1812" i="15"/>
  <c r="AC1576" i="15"/>
  <c r="V1576" i="15"/>
  <c r="W1576" i="15"/>
  <c r="AC1811" i="15"/>
  <c r="V1811" i="15"/>
  <c r="W1811" i="15"/>
  <c r="AC1810" i="15"/>
  <c r="V1810" i="15"/>
  <c r="W1810" i="15"/>
  <c r="AC1809" i="15"/>
  <c r="V1809" i="15"/>
  <c r="W1809" i="15"/>
  <c r="AC1575" i="15"/>
  <c r="V1575" i="15"/>
  <c r="W1575" i="15"/>
  <c r="AC1808" i="15"/>
  <c r="V1808" i="15"/>
  <c r="W1808" i="15"/>
  <c r="AC1946" i="15"/>
  <c r="V1946" i="15"/>
  <c r="W1946" i="15"/>
  <c r="AC1574" i="15"/>
  <c r="V1574" i="15"/>
  <c r="W1574" i="15"/>
  <c r="AC1807" i="15"/>
  <c r="V1807" i="15"/>
  <c r="W1807" i="15"/>
  <c r="AC1911" i="15"/>
  <c r="V1911" i="15"/>
  <c r="W1911" i="15"/>
  <c r="AC1806" i="15"/>
  <c r="V1806" i="15"/>
  <c r="W1806" i="15"/>
  <c r="AC1891" i="15"/>
  <c r="V1891" i="15"/>
  <c r="W1891" i="15"/>
  <c r="AC1890" i="15"/>
  <c r="V1890" i="15"/>
  <c r="W1890" i="15"/>
  <c r="AC1805" i="15"/>
  <c r="V1805" i="15"/>
  <c r="W1805" i="15"/>
  <c r="AC1804" i="15"/>
  <c r="V1804" i="15"/>
  <c r="W1804" i="15"/>
  <c r="AC1573" i="15"/>
  <c r="V1573" i="15"/>
  <c r="W1573" i="15"/>
  <c r="AC1997" i="15"/>
  <c r="V1997" i="15"/>
  <c r="W1997" i="15"/>
  <c r="AC1572" i="15"/>
  <c r="V1572" i="15"/>
  <c r="W1572" i="15"/>
  <c r="AC1803" i="15"/>
  <c r="V1803" i="15"/>
  <c r="W1803" i="15"/>
  <c r="AC1571" i="15"/>
  <c r="V1571" i="15"/>
  <c r="W1571" i="15"/>
  <c r="AC1802" i="15"/>
  <c r="V1802" i="15"/>
  <c r="W1802" i="15"/>
  <c r="AC1570" i="15"/>
  <c r="V1570" i="15"/>
  <c r="W1570" i="15"/>
  <c r="AC1569" i="15"/>
  <c r="V1569" i="15"/>
  <c r="W1569" i="15"/>
  <c r="AC1987" i="15"/>
  <c r="V1987" i="15"/>
  <c r="W1987" i="15"/>
  <c r="AC1568" i="15"/>
  <c r="V1568" i="15"/>
  <c r="W1568" i="15"/>
  <c r="AC1801" i="15"/>
  <c r="V1801" i="15"/>
  <c r="W1801" i="15"/>
  <c r="AC1889" i="15"/>
  <c r="V1889" i="15"/>
  <c r="W1889" i="15"/>
  <c r="AC1567" i="15"/>
  <c r="V1567" i="15"/>
  <c r="W1567" i="15"/>
  <c r="AC1888" i="15"/>
  <c r="V1888" i="15"/>
  <c r="W1888" i="15"/>
  <c r="AC1566" i="15"/>
  <c r="V1566" i="15"/>
  <c r="W1566" i="15"/>
  <c r="AC1565" i="15"/>
  <c r="V1565" i="15"/>
  <c r="W1565" i="15"/>
  <c r="AC1800" i="15"/>
  <c r="V1800" i="15"/>
  <c r="W1800" i="15"/>
  <c r="AC1799" i="15"/>
  <c r="V1799" i="15"/>
  <c r="W1799" i="15"/>
  <c r="AC1798" i="15"/>
  <c r="V1798" i="15"/>
  <c r="W1798" i="15"/>
  <c r="AC1564" i="15"/>
  <c r="V1564" i="15"/>
  <c r="W1564" i="15"/>
  <c r="AC1563" i="15"/>
  <c r="V1563" i="15"/>
  <c r="W1563" i="15"/>
  <c r="AC1562" i="15"/>
  <c r="V1562" i="15"/>
  <c r="W1562" i="15"/>
  <c r="AC1797" i="15"/>
  <c r="V1797" i="15"/>
  <c r="W1797" i="15"/>
  <c r="AC1561" i="15"/>
  <c r="V1561" i="15"/>
  <c r="W1561" i="15"/>
  <c r="AC1796" i="15"/>
  <c r="V1796" i="15"/>
  <c r="W1796" i="15"/>
  <c r="AC1795" i="15"/>
  <c r="V1795" i="15"/>
  <c r="W1795" i="15"/>
  <c r="AC1560" i="15"/>
  <c r="V1560" i="15"/>
  <c r="W1560" i="15"/>
  <c r="AC1794" i="15"/>
  <c r="V1794" i="15"/>
  <c r="W1794" i="15"/>
  <c r="AC1793" i="15"/>
  <c r="V1793" i="15"/>
  <c r="W1793" i="15"/>
  <c r="AC1559" i="15"/>
  <c r="V1559" i="15"/>
  <c r="W1559" i="15"/>
  <c r="AC1558" i="15"/>
  <c r="V1558" i="15"/>
  <c r="W1558" i="15"/>
  <c r="AC1792" i="15"/>
  <c r="V1792" i="15"/>
  <c r="W1792" i="15"/>
  <c r="AC1791" i="15"/>
  <c r="V1791" i="15"/>
  <c r="W1791" i="15"/>
  <c r="AC1790" i="15"/>
  <c r="V1790" i="15"/>
  <c r="W1790" i="15"/>
  <c r="AC1789" i="15"/>
  <c r="V1789" i="15"/>
  <c r="W1789" i="15"/>
  <c r="AC1788" i="15"/>
  <c r="V1788" i="15"/>
  <c r="W1788" i="15"/>
  <c r="AC1787" i="15"/>
  <c r="V1787" i="15"/>
  <c r="W1787" i="15"/>
  <c r="AC1971" i="15"/>
  <c r="V1971" i="15"/>
  <c r="W1971" i="15"/>
  <c r="AC1557" i="15"/>
  <c r="V1557" i="15"/>
  <c r="W1557" i="15"/>
  <c r="AC1556" i="15"/>
  <c r="V1556" i="15"/>
  <c r="W1556" i="15"/>
  <c r="AC1786" i="15"/>
  <c r="V1786" i="15"/>
  <c r="W1786" i="15"/>
  <c r="AC1785" i="15"/>
  <c r="V1785" i="15"/>
  <c r="W1785" i="15"/>
  <c r="AC1555" i="15"/>
  <c r="V1555" i="15"/>
  <c r="W1555" i="15"/>
  <c r="AC1784" i="15"/>
  <c r="V1784" i="15"/>
  <c r="W1784" i="15"/>
  <c r="AC1554" i="15"/>
  <c r="V1554" i="15"/>
  <c r="W1554" i="15"/>
  <c r="AC1553" i="15"/>
  <c r="V1553" i="15"/>
  <c r="W1553" i="15"/>
  <c r="AC1552" i="15"/>
  <c r="V1552" i="15"/>
  <c r="W1552" i="15"/>
  <c r="AC1783" i="15"/>
  <c r="V1783" i="15"/>
  <c r="W1783" i="15"/>
  <c r="AC1782" i="15"/>
  <c r="V1782" i="15"/>
  <c r="W1782" i="15"/>
  <c r="AC1551" i="15"/>
  <c r="V1551" i="15"/>
  <c r="W1551" i="15"/>
  <c r="AC1781" i="15"/>
  <c r="V1781" i="15"/>
  <c r="W1781" i="15"/>
  <c r="AC1550" i="15"/>
  <c r="V1550" i="15"/>
  <c r="W1550" i="15"/>
  <c r="AC1549" i="15"/>
  <c r="V1549" i="15"/>
  <c r="W1549" i="15"/>
  <c r="AC1548" i="15"/>
  <c r="V1548" i="15"/>
  <c r="W1548" i="15"/>
  <c r="AC1547" i="15"/>
  <c r="V1547" i="15"/>
  <c r="W1547" i="15"/>
  <c r="AC1546" i="15"/>
  <c r="V1546" i="15"/>
  <c r="W1546" i="15"/>
  <c r="AC1887" i="15"/>
  <c r="V1887" i="15"/>
  <c r="W1887" i="15"/>
  <c r="AC1780" i="15"/>
  <c r="V1780" i="15"/>
  <c r="W1780" i="15"/>
  <c r="AC1886" i="15"/>
  <c r="V1886" i="15"/>
  <c r="W1886" i="15"/>
  <c r="AC1545" i="15"/>
  <c r="V1545" i="15"/>
  <c r="W1545" i="15"/>
  <c r="AC1779" i="15"/>
  <c r="V1779" i="15"/>
  <c r="W1779" i="15"/>
  <c r="AC1778" i="15"/>
  <c r="V1778" i="15"/>
  <c r="W1778" i="15"/>
  <c r="AC1777" i="15"/>
  <c r="V1777" i="15"/>
  <c r="W1777" i="15"/>
  <c r="AC1776" i="15"/>
  <c r="V1776" i="15"/>
  <c r="W1776" i="15"/>
  <c r="AC1775" i="15"/>
  <c r="V1775" i="15"/>
  <c r="W1775" i="15"/>
  <c r="AC1544" i="15"/>
  <c r="V1544" i="15"/>
  <c r="W1544" i="15"/>
  <c r="AC1774" i="15"/>
  <c r="V1774" i="15"/>
  <c r="W1774" i="15"/>
  <c r="AC1543" i="15"/>
  <c r="V1543" i="15"/>
  <c r="W1543" i="15"/>
  <c r="AC1542" i="15"/>
  <c r="V1542" i="15"/>
  <c r="W1542" i="15"/>
  <c r="AC1541" i="15"/>
  <c r="V1541" i="15"/>
  <c r="W1541" i="15"/>
  <c r="AC1540" i="15"/>
  <c r="V1540" i="15"/>
  <c r="W1540" i="15"/>
  <c r="AC1539" i="15"/>
  <c r="V1539" i="15"/>
  <c r="W1539" i="15"/>
  <c r="AC1935" i="15"/>
  <c r="V1935" i="15"/>
  <c r="W1935" i="15"/>
  <c r="AC1773" i="15"/>
  <c r="V1773" i="15"/>
  <c r="W1773" i="15"/>
  <c r="AC1974" i="15"/>
  <c r="V1974" i="15"/>
  <c r="W1974" i="15"/>
  <c r="AC1772" i="15"/>
  <c r="V1772" i="15"/>
  <c r="W1772" i="15"/>
  <c r="AC1538" i="15"/>
  <c r="V1538" i="15"/>
  <c r="W1538" i="15"/>
  <c r="AC1537" i="15"/>
  <c r="V1537" i="15"/>
  <c r="W1537" i="15"/>
  <c r="AC1771" i="15"/>
  <c r="V1771" i="15"/>
  <c r="W1771" i="15"/>
  <c r="AC1536" i="15"/>
  <c r="V1536" i="15"/>
  <c r="W1536" i="15"/>
  <c r="AC1535" i="15"/>
  <c r="V1535" i="15"/>
  <c r="W1535" i="15"/>
  <c r="AC1770" i="15"/>
  <c r="V1770" i="15"/>
  <c r="W1770" i="15"/>
  <c r="AC1534" i="15"/>
  <c r="V1534" i="15"/>
  <c r="W1534" i="15"/>
  <c r="AC1533" i="15"/>
  <c r="V1533" i="15"/>
  <c r="W1533" i="15"/>
  <c r="AC1532" i="15"/>
  <c r="V1532" i="15"/>
  <c r="W1532" i="15"/>
  <c r="AC1934" i="15"/>
  <c r="V1934" i="15"/>
  <c r="W1934" i="15"/>
  <c r="AC1885" i="15"/>
  <c r="V1885" i="15"/>
  <c r="W1885" i="15"/>
  <c r="AC1769" i="15"/>
  <c r="V1769" i="15"/>
  <c r="W1769" i="15"/>
  <c r="AC1531" i="15"/>
  <c r="V1531" i="15"/>
  <c r="W1531" i="15"/>
  <c r="AC1530" i="15"/>
  <c r="V1530" i="15"/>
  <c r="W1530" i="15"/>
  <c r="AC1529" i="15"/>
  <c r="V1529" i="15"/>
  <c r="W1529" i="15"/>
  <c r="AC1768" i="15"/>
  <c r="V1768" i="15"/>
  <c r="W1768" i="15"/>
  <c r="AC1767" i="15"/>
  <c r="V1767" i="15"/>
  <c r="W1767" i="15"/>
  <c r="AC1528" i="15"/>
  <c r="V1528" i="15"/>
  <c r="W1528" i="15"/>
  <c r="AC1766" i="15"/>
  <c r="V1766" i="15"/>
  <c r="W1766" i="15"/>
  <c r="AC1527" i="15"/>
  <c r="V1527" i="15"/>
  <c r="W1527" i="15"/>
  <c r="AC1973" i="15"/>
  <c r="V1973" i="15"/>
  <c r="W1973" i="15"/>
  <c r="AC1526" i="15"/>
  <c r="V1526" i="15"/>
  <c r="W1526" i="15"/>
  <c r="AC1765" i="15"/>
  <c r="V1765" i="15"/>
  <c r="W1765" i="15"/>
  <c r="AC1525" i="15"/>
  <c r="V1525" i="15"/>
  <c r="W1525" i="15"/>
  <c r="AC1764" i="15"/>
  <c r="V1764" i="15"/>
  <c r="W1764" i="15"/>
  <c r="AC1763" i="15"/>
  <c r="V1763" i="15"/>
  <c r="W1763" i="15"/>
  <c r="AC1884" i="15"/>
  <c r="V1884" i="15"/>
  <c r="W1884" i="15"/>
  <c r="AC1524" i="15"/>
  <c r="V1524" i="15"/>
  <c r="W1524" i="15"/>
  <c r="AC1762" i="15"/>
  <c r="V1762" i="15"/>
  <c r="W1762" i="15"/>
  <c r="AC1933" i="15"/>
  <c r="V1933" i="15"/>
  <c r="W1933" i="15"/>
  <c r="AC1920" i="15"/>
  <c r="V1920" i="15"/>
  <c r="W1920" i="15"/>
  <c r="AC1523" i="15"/>
  <c r="V1523" i="15"/>
  <c r="W1523" i="15"/>
  <c r="AC1761" i="15"/>
  <c r="V1761" i="15"/>
  <c r="W1761" i="15"/>
  <c r="AC1522" i="15"/>
  <c r="V1522" i="15"/>
  <c r="W1522" i="15"/>
  <c r="AC1760" i="15"/>
  <c r="V1760" i="15"/>
  <c r="W1760" i="15"/>
  <c r="AC1521" i="15"/>
  <c r="V1521" i="15"/>
  <c r="W1521" i="15"/>
  <c r="AC1520" i="15"/>
  <c r="V1520" i="15"/>
  <c r="W1520" i="15"/>
  <c r="AC1519" i="15"/>
  <c r="V1519" i="15"/>
  <c r="W1519" i="15"/>
  <c r="AC1518" i="15"/>
  <c r="V1518" i="15"/>
  <c r="W1518" i="15"/>
  <c r="AC1759" i="15"/>
  <c r="V1759" i="15"/>
  <c r="W1759" i="15"/>
  <c r="AC1517" i="15"/>
  <c r="V1517" i="15"/>
  <c r="W1517" i="15"/>
  <c r="AC1758" i="15"/>
  <c r="V1758" i="15"/>
  <c r="W1758" i="15"/>
  <c r="AC1516" i="15"/>
  <c r="V1516" i="15"/>
  <c r="W1516" i="15"/>
  <c r="AC1932" i="15"/>
  <c r="V1932" i="15"/>
  <c r="W1932" i="15"/>
  <c r="AC1515" i="15"/>
  <c r="V1515" i="15"/>
  <c r="W1515" i="15"/>
  <c r="AC1883" i="15"/>
  <c r="V1883" i="15"/>
  <c r="W1883" i="15"/>
  <c r="AC1757" i="15"/>
  <c r="V1757" i="15"/>
  <c r="W1757" i="15"/>
  <c r="AC1984" i="15"/>
  <c r="V1984" i="15"/>
  <c r="W1984" i="15"/>
  <c r="AC1756" i="15"/>
  <c r="V1756" i="15"/>
  <c r="W1756" i="15"/>
  <c r="AC1514" i="15"/>
  <c r="V1514" i="15"/>
  <c r="W1514" i="15"/>
  <c r="AC1513" i="15"/>
  <c r="V1513" i="15"/>
  <c r="W1513" i="15"/>
  <c r="AC1755" i="15"/>
  <c r="V1755" i="15"/>
  <c r="W1755" i="15"/>
  <c r="AC1754" i="15"/>
  <c r="V1754" i="15"/>
  <c r="W1754" i="15"/>
  <c r="AC1753" i="15"/>
  <c r="V1753" i="15"/>
  <c r="W1753" i="15"/>
  <c r="AC1752" i="15"/>
  <c r="V1752" i="15"/>
  <c r="W1752" i="15"/>
  <c r="AC1992" i="15"/>
  <c r="V1992" i="15"/>
  <c r="W1992" i="15"/>
  <c r="AC1751" i="15"/>
  <c r="V1751" i="15"/>
  <c r="W1751" i="15"/>
  <c r="AC1750" i="15"/>
  <c r="V1750" i="15"/>
  <c r="W1750" i="15"/>
  <c r="AC1512" i="15"/>
  <c r="V1512" i="15"/>
  <c r="W1512" i="15"/>
  <c r="AC1511" i="15"/>
  <c r="V1511" i="15"/>
  <c r="W1511" i="15"/>
  <c r="AC1957" i="15"/>
  <c r="V1957" i="15"/>
  <c r="W1957" i="15"/>
  <c r="AC1510" i="15"/>
  <c r="V1510" i="15"/>
  <c r="W1510" i="15"/>
  <c r="AC1509" i="15"/>
  <c r="V1509" i="15"/>
  <c r="W1509" i="15"/>
  <c r="AC1749" i="15"/>
  <c r="V1749" i="15"/>
  <c r="W1749" i="15"/>
  <c r="AC1748" i="15"/>
  <c r="V1748" i="15"/>
  <c r="W1748" i="15"/>
  <c r="AC1882" i="15"/>
  <c r="V1882" i="15"/>
  <c r="W1882" i="15"/>
  <c r="AC1747" i="15"/>
  <c r="V1747" i="15"/>
  <c r="W1747" i="15"/>
  <c r="AC1746" i="15"/>
  <c r="V1746" i="15"/>
  <c r="W1746" i="15"/>
  <c r="AC1508" i="15"/>
  <c r="V1508" i="15"/>
  <c r="W1508" i="15"/>
  <c r="AC1881" i="15"/>
  <c r="V1881" i="15"/>
  <c r="W1881" i="15"/>
  <c r="AC1745" i="15"/>
  <c r="V1745" i="15"/>
  <c r="W1745" i="15"/>
  <c r="AC1880" i="15"/>
  <c r="V1880" i="15"/>
  <c r="W1880" i="15"/>
  <c r="AC1879" i="15"/>
  <c r="V1879" i="15"/>
  <c r="W1879" i="15"/>
  <c r="AC1744" i="15"/>
  <c r="V1744" i="15"/>
  <c r="W1744" i="15"/>
  <c r="AC1507" i="15"/>
  <c r="V1507" i="15"/>
  <c r="W1507" i="15"/>
  <c r="AC1506" i="15"/>
  <c r="V1506" i="15"/>
  <c r="W1506" i="15"/>
  <c r="AC1743" i="15"/>
  <c r="V1743" i="15"/>
  <c r="W1743" i="15"/>
  <c r="AC1505" i="15"/>
  <c r="V1505" i="15"/>
  <c r="W1505" i="15"/>
  <c r="AC1742" i="15"/>
  <c r="V1742" i="15"/>
  <c r="W1742" i="15"/>
  <c r="AC1504" i="15"/>
  <c r="V1504" i="15"/>
  <c r="W1504" i="15"/>
  <c r="AC1503" i="15"/>
  <c r="V1503" i="15"/>
  <c r="W1503" i="15"/>
  <c r="AC1502" i="15"/>
  <c r="V1502" i="15"/>
  <c r="W1502" i="15"/>
  <c r="AC1741" i="15"/>
  <c r="V1741" i="15"/>
  <c r="W1741" i="15"/>
  <c r="AC1740" i="15"/>
  <c r="V1740" i="15"/>
  <c r="W1740" i="15"/>
  <c r="AC1501" i="15"/>
  <c r="V1501" i="15"/>
  <c r="W1501" i="15"/>
  <c r="AC1878" i="15"/>
  <c r="V1878" i="15"/>
  <c r="W1878" i="15"/>
  <c r="AC1500" i="15"/>
  <c r="V1500" i="15"/>
  <c r="W1500" i="15"/>
  <c r="AC1910" i="15"/>
  <c r="V1910" i="15"/>
  <c r="W1910" i="15"/>
  <c r="AC1739" i="15"/>
  <c r="V1739" i="15"/>
  <c r="W1739" i="15"/>
  <c r="AC1738" i="15"/>
  <c r="V1738" i="15"/>
  <c r="W1738" i="15"/>
  <c r="AC1737" i="15"/>
  <c r="V1737" i="15"/>
  <c r="W1737" i="15"/>
  <c r="AC1499" i="15"/>
  <c r="V1499" i="15"/>
  <c r="W1499" i="15"/>
  <c r="AC1877" i="15"/>
  <c r="V1877" i="15"/>
  <c r="W1877" i="15"/>
  <c r="AC1876" i="15"/>
  <c r="V1876" i="15"/>
  <c r="W1876" i="15"/>
  <c r="AC1498" i="15"/>
  <c r="V1498" i="15"/>
  <c r="W1498" i="15"/>
  <c r="AC1736" i="15"/>
  <c r="V1736" i="15"/>
  <c r="W1736" i="15"/>
  <c r="AC1875" i="15"/>
  <c r="V1875" i="15"/>
  <c r="W1875" i="15"/>
  <c r="AC1497" i="15"/>
  <c r="V1497" i="15"/>
  <c r="W1497" i="15"/>
  <c r="AC1496" i="15"/>
  <c r="V1496" i="15"/>
  <c r="W1496" i="15"/>
  <c r="AC1735" i="15"/>
  <c r="V1735" i="15"/>
  <c r="W1735" i="15"/>
  <c r="AC1495" i="15"/>
  <c r="V1495" i="15"/>
  <c r="W1495" i="15"/>
  <c r="AC1494" i="15"/>
  <c r="V1494" i="15"/>
  <c r="W1494" i="15"/>
  <c r="AC1493" i="15"/>
  <c r="V1493" i="15"/>
  <c r="W1493" i="15"/>
  <c r="AC1492" i="15"/>
  <c r="V1492" i="15"/>
  <c r="W1492" i="15"/>
  <c r="AC1491" i="15"/>
  <c r="V1491" i="15"/>
  <c r="W1491" i="15"/>
  <c r="AC1874" i="15"/>
  <c r="V1874" i="15"/>
  <c r="W1874" i="15"/>
  <c r="AC1490" i="15"/>
  <c r="V1490" i="15"/>
  <c r="W1490" i="15"/>
  <c r="AC1489" i="15"/>
  <c r="V1489" i="15"/>
  <c r="W1489" i="15"/>
  <c r="AC1488" i="15"/>
  <c r="V1488" i="15"/>
  <c r="W1488" i="15"/>
  <c r="AC1873" i="15"/>
  <c r="V1873" i="15"/>
  <c r="W1873" i="15"/>
  <c r="AC1872" i="15"/>
  <c r="V1872" i="15"/>
  <c r="W1872" i="15"/>
  <c r="AC1487" i="15"/>
  <c r="V1487" i="15"/>
  <c r="W1487" i="15"/>
  <c r="AC1871" i="15"/>
  <c r="V1871" i="15"/>
  <c r="W1871" i="15"/>
  <c r="AC1734" i="15"/>
  <c r="V1734" i="15"/>
  <c r="W1734" i="15"/>
  <c r="AC1486" i="15"/>
  <c r="V1486" i="15"/>
  <c r="W1486" i="15"/>
  <c r="AC1485" i="15"/>
  <c r="V1485" i="15"/>
  <c r="W1485" i="15"/>
  <c r="AC1733" i="15"/>
  <c r="V1733" i="15"/>
  <c r="W1733" i="15"/>
  <c r="AC1484" i="15"/>
  <c r="V1484" i="15"/>
  <c r="W1484" i="15"/>
  <c r="AC1732" i="15"/>
  <c r="V1732" i="15"/>
  <c r="W1732" i="15"/>
  <c r="AC1483" i="15"/>
  <c r="V1483" i="15"/>
  <c r="W1483" i="15"/>
  <c r="AC1956" i="15"/>
  <c r="V1956" i="15"/>
  <c r="W1956" i="15"/>
  <c r="AC1482" i="15"/>
  <c r="V1482" i="15"/>
  <c r="W1482" i="15"/>
  <c r="AC1731" i="15"/>
  <c r="V1731" i="15"/>
  <c r="W1731" i="15"/>
  <c r="AC1481" i="15"/>
  <c r="V1481" i="15"/>
  <c r="W1481" i="15"/>
  <c r="AC1730" i="15"/>
  <c r="V1730" i="15"/>
  <c r="W1730" i="15"/>
  <c r="AC1909" i="15"/>
  <c r="V1909" i="15"/>
  <c r="W1909" i="15"/>
  <c r="AC1480" i="15"/>
  <c r="V1480" i="15"/>
  <c r="W1480" i="15"/>
  <c r="AC1479" i="15"/>
  <c r="V1479" i="15"/>
  <c r="W1479" i="15"/>
  <c r="AC1478" i="15"/>
  <c r="V1478" i="15"/>
  <c r="W1478" i="15"/>
  <c r="AC1729" i="15"/>
  <c r="V1729" i="15"/>
  <c r="W1729" i="15"/>
  <c r="AC1994" i="15"/>
  <c r="V1994" i="15"/>
  <c r="W1994" i="15"/>
  <c r="AC1728" i="15"/>
  <c r="V1728" i="15"/>
  <c r="W1728" i="15"/>
  <c r="AC1727" i="15"/>
  <c r="V1727" i="15"/>
  <c r="W1727" i="15"/>
  <c r="AC1477" i="15"/>
  <c r="V1477" i="15"/>
  <c r="W1477" i="15"/>
  <c r="AC1945" i="15"/>
  <c r="V1945" i="15"/>
  <c r="W1945" i="15"/>
  <c r="AC1476" i="15"/>
  <c r="V1476" i="15"/>
  <c r="W1476" i="15"/>
  <c r="AC1999" i="15"/>
  <c r="V1999" i="15"/>
  <c r="W1999" i="15"/>
  <c r="AC1726" i="15"/>
  <c r="V1726" i="15"/>
  <c r="W1726" i="15"/>
  <c r="AC1475" i="15"/>
  <c r="V1475" i="15"/>
  <c r="W1475" i="15"/>
  <c r="AC1725" i="15"/>
  <c r="V1725" i="15"/>
  <c r="W1725" i="15"/>
  <c r="AC1972" i="15"/>
  <c r="V1972" i="15"/>
  <c r="W1972" i="15"/>
  <c r="AC1724" i="15"/>
  <c r="V1724" i="15"/>
  <c r="W1724" i="15"/>
  <c r="AC1723" i="15"/>
  <c r="V1723" i="15"/>
  <c r="W1723" i="15"/>
  <c r="AC1474" i="15"/>
  <c r="V1474" i="15"/>
  <c r="W1474" i="15"/>
  <c r="AC1473" i="15"/>
  <c r="V1473" i="15"/>
  <c r="W1473" i="15"/>
  <c r="AC1472" i="15"/>
  <c r="V1472" i="15"/>
  <c r="W1472" i="15"/>
  <c r="AC1991" i="15"/>
  <c r="V1991" i="15"/>
  <c r="W1991" i="15"/>
  <c r="AC1471" i="15"/>
  <c r="V1471" i="15"/>
  <c r="W1471" i="15"/>
  <c r="AC1870" i="15"/>
  <c r="V1870" i="15"/>
  <c r="W1870" i="15"/>
  <c r="AC1722" i="15"/>
  <c r="V1722" i="15"/>
  <c r="W1722" i="15"/>
  <c r="AC1470" i="15"/>
  <c r="V1470" i="15"/>
  <c r="W1470" i="15"/>
  <c r="AC1469" i="15"/>
  <c r="V1469" i="15"/>
  <c r="W1469" i="15"/>
  <c r="AC1979" i="15"/>
  <c r="V1979" i="15"/>
  <c r="W1979" i="15"/>
  <c r="AC1869" i="15"/>
  <c r="V1869" i="15"/>
  <c r="W1869" i="15"/>
  <c r="AC1721" i="15"/>
  <c r="V1721" i="15"/>
  <c r="W1721" i="15"/>
  <c r="AC1720" i="15"/>
  <c r="V1720" i="15"/>
  <c r="W1720" i="15"/>
  <c r="AC1868" i="15"/>
  <c r="V1868" i="15"/>
  <c r="W1868" i="15"/>
  <c r="AC1719" i="15"/>
  <c r="V1719" i="15"/>
  <c r="W1719" i="15"/>
  <c r="AC1468" i="15"/>
  <c r="V1468" i="15"/>
  <c r="W1468" i="15"/>
  <c r="AC1718" i="15"/>
  <c r="V1718" i="15"/>
  <c r="W1718" i="15"/>
  <c r="AC1717" i="15"/>
  <c r="V1717" i="15"/>
  <c r="W1717" i="15"/>
  <c r="AC1467" i="15"/>
  <c r="V1467" i="15"/>
  <c r="W1467" i="15"/>
  <c r="AC1716" i="15"/>
  <c r="V1716" i="15"/>
  <c r="W1716" i="15"/>
  <c r="AC1715" i="15"/>
  <c r="V1715" i="15"/>
  <c r="W1715" i="15"/>
  <c r="AC1466" i="15"/>
  <c r="V1466" i="15"/>
  <c r="W1466" i="15"/>
  <c r="AC1714" i="15"/>
  <c r="V1714" i="15"/>
  <c r="W1714" i="15"/>
  <c r="AC1465" i="15"/>
  <c r="V1465" i="15"/>
  <c r="W1465" i="15"/>
  <c r="AC1713" i="15"/>
  <c r="V1713" i="15"/>
  <c r="W1713" i="15"/>
  <c r="AC1464" i="15"/>
  <c r="V1464" i="15"/>
  <c r="W1464" i="15"/>
  <c r="AC1463" i="15"/>
  <c r="V1463" i="15"/>
  <c r="W1463" i="15"/>
  <c r="AC1462" i="15"/>
  <c r="V1462" i="15"/>
  <c r="W1462" i="15"/>
  <c r="AC1461" i="15"/>
  <c r="V1461" i="15"/>
  <c r="W1461" i="15"/>
  <c r="AC1712" i="15"/>
  <c r="V1712" i="15"/>
  <c r="W1712" i="15"/>
  <c r="AC1460" i="15"/>
  <c r="V1460" i="15"/>
  <c r="W1460" i="15"/>
  <c r="AC1711" i="15"/>
  <c r="V1711" i="15"/>
  <c r="W1711" i="15"/>
  <c r="AC1996" i="15"/>
  <c r="V1996" i="15"/>
  <c r="W1996" i="15"/>
  <c r="AC1867" i="15"/>
  <c r="V1867" i="15"/>
  <c r="W1867" i="15"/>
  <c r="AC1866" i="15"/>
  <c r="V1866" i="15"/>
  <c r="W1866" i="15"/>
  <c r="AC1459" i="15"/>
  <c r="V1459" i="15"/>
  <c r="W1459" i="15"/>
  <c r="AC1865" i="15"/>
  <c r="V1865" i="15"/>
  <c r="W1865" i="15"/>
  <c r="AC1710" i="15"/>
  <c r="V1710" i="15"/>
  <c r="W1710" i="15"/>
  <c r="AC1458" i="15"/>
  <c r="V1458" i="15"/>
  <c r="W1458" i="15"/>
  <c r="AC1709" i="15"/>
  <c r="V1709" i="15"/>
  <c r="W1709" i="15"/>
  <c r="AC1457" i="15"/>
  <c r="V1457" i="15"/>
  <c r="W1457" i="15"/>
  <c r="AC1456" i="15"/>
  <c r="V1456" i="15"/>
  <c r="W1456" i="15"/>
  <c r="AC1708" i="15"/>
  <c r="V1708" i="15"/>
  <c r="W1708" i="15"/>
  <c r="AC1707" i="15"/>
  <c r="V1707" i="15"/>
  <c r="W1707" i="15"/>
  <c r="AC1455" i="15"/>
  <c r="V1455" i="15"/>
  <c r="W1455" i="15"/>
  <c r="AC1454" i="15"/>
  <c r="V1454" i="15"/>
  <c r="W1454" i="15"/>
  <c r="AC1453" i="15"/>
  <c r="V1453" i="15"/>
  <c r="W1453" i="15"/>
  <c r="AC1944" i="15"/>
  <c r="V1944" i="15"/>
  <c r="W1944" i="15"/>
  <c r="AC1452" i="15"/>
  <c r="V1452" i="15"/>
  <c r="W1452" i="15"/>
  <c r="AC1706" i="15"/>
  <c r="V1706" i="15"/>
  <c r="W1706" i="15"/>
  <c r="AC1451" i="15"/>
  <c r="V1451" i="15"/>
  <c r="W1451" i="15"/>
  <c r="AC1450" i="15"/>
  <c r="V1450" i="15"/>
  <c r="W1450" i="15"/>
  <c r="AC1449" i="15"/>
  <c r="V1449" i="15"/>
  <c r="W1449" i="15"/>
  <c r="AC1448" i="15"/>
  <c r="V1448" i="15"/>
  <c r="W1448" i="15"/>
  <c r="AC1705" i="15"/>
  <c r="V1705" i="15"/>
  <c r="W1705" i="15"/>
  <c r="AC1943" i="15"/>
  <c r="V1943" i="15"/>
  <c r="W1943" i="15"/>
  <c r="AC1447" i="15"/>
  <c r="V1447" i="15"/>
  <c r="W1447" i="15"/>
  <c r="AC1446" i="15"/>
  <c r="V1446" i="15"/>
  <c r="W1446" i="15"/>
  <c r="AC1445" i="15"/>
  <c r="V1445" i="15"/>
  <c r="W1445" i="15"/>
  <c r="AC1444" i="15"/>
  <c r="V1444" i="15"/>
  <c r="W1444" i="15"/>
  <c r="AC1443" i="15"/>
  <c r="V1443" i="15"/>
  <c r="W1443" i="15"/>
  <c r="AC1442" i="15"/>
  <c r="V1442" i="15"/>
  <c r="W1442" i="15"/>
  <c r="AC1441" i="15"/>
  <c r="V1441" i="15"/>
  <c r="W1441" i="15"/>
  <c r="AC1704" i="15"/>
  <c r="V1704" i="15"/>
  <c r="W1704" i="15"/>
  <c r="AC1440" i="15"/>
  <c r="V1440" i="15"/>
  <c r="W1440" i="15"/>
  <c r="AC1703" i="15"/>
  <c r="V1703" i="15"/>
  <c r="W1703" i="15"/>
  <c r="AC1439" i="15"/>
  <c r="V1439" i="15"/>
  <c r="W1439" i="15"/>
  <c r="AC1702" i="15"/>
  <c r="V1702" i="15"/>
  <c r="W1702" i="15"/>
  <c r="AC1919" i="15"/>
  <c r="V1919" i="15"/>
  <c r="W1919" i="15"/>
  <c r="AC1990" i="15"/>
  <c r="V1990" i="15"/>
  <c r="W1990" i="15"/>
  <c r="AC1864" i="15"/>
  <c r="V1864" i="15"/>
  <c r="W1864" i="15"/>
  <c r="AC1438" i="15"/>
  <c r="V1438" i="15"/>
  <c r="W1438" i="15"/>
  <c r="AC1437" i="15"/>
  <c r="V1437" i="15"/>
  <c r="W1437" i="15"/>
  <c r="AC1436" i="15"/>
  <c r="V1436" i="15"/>
  <c r="W1436" i="15"/>
  <c r="AC1701" i="15"/>
  <c r="V1701" i="15"/>
  <c r="W1701" i="15"/>
  <c r="AC1435" i="15"/>
  <c r="V1435" i="15"/>
  <c r="W1435" i="15"/>
  <c r="AC1700" i="15"/>
  <c r="V1700" i="15"/>
  <c r="W1700" i="15"/>
  <c r="AC1699" i="15"/>
  <c r="V1699" i="15"/>
  <c r="W1699" i="15"/>
  <c r="AC1434" i="15"/>
  <c r="V1434" i="15"/>
  <c r="W1434" i="15"/>
  <c r="AC1931" i="15"/>
  <c r="V1931" i="15"/>
  <c r="W1931" i="15"/>
  <c r="AC1433" i="15"/>
  <c r="V1433" i="15"/>
  <c r="W1433" i="15"/>
  <c r="AC1432" i="15"/>
  <c r="V1432" i="15"/>
  <c r="W1432" i="15"/>
  <c r="AC1431" i="15"/>
  <c r="V1431" i="15"/>
  <c r="W1431" i="15"/>
  <c r="AC1698" i="15"/>
  <c r="V1698" i="15"/>
  <c r="W1698" i="15"/>
  <c r="AC1965" i="15"/>
  <c r="V1965" i="15"/>
  <c r="W1965" i="15"/>
  <c r="AC1430" i="15"/>
  <c r="V1430" i="15"/>
  <c r="W1430" i="15"/>
  <c r="AC1429" i="15"/>
  <c r="V1429" i="15"/>
  <c r="W1429" i="15"/>
  <c r="AC1428" i="15"/>
  <c r="V1428" i="15"/>
  <c r="W1428" i="15"/>
  <c r="AC1863" i="15"/>
  <c r="V1863" i="15"/>
  <c r="W1863" i="15"/>
  <c r="AC1862" i="15"/>
  <c r="V1862" i="15"/>
  <c r="W1862" i="15"/>
  <c r="AC1861" i="15"/>
  <c r="V1861" i="15"/>
  <c r="W1861" i="15"/>
  <c r="AC1860" i="15"/>
  <c r="V1860" i="15"/>
  <c r="W1860" i="15"/>
  <c r="AC1697" i="15"/>
  <c r="V1697" i="15"/>
  <c r="W1697" i="15"/>
  <c r="AC1859" i="15"/>
  <c r="V1859" i="15"/>
  <c r="W1859" i="15"/>
  <c r="AC1696" i="15"/>
  <c r="V1696" i="15"/>
  <c r="W1696" i="15"/>
  <c r="AC1427" i="15"/>
  <c r="V1427" i="15"/>
  <c r="W1427" i="15"/>
  <c r="AC1426" i="15"/>
  <c r="V1426" i="15"/>
  <c r="W1426" i="15"/>
  <c r="AC1425" i="15"/>
  <c r="V1425" i="15"/>
  <c r="W1425" i="15"/>
  <c r="AC1858" i="15"/>
  <c r="V1858" i="15"/>
  <c r="W1858" i="15"/>
  <c r="AC1424" i="15"/>
  <c r="V1424" i="15"/>
  <c r="W1424" i="15"/>
  <c r="AC1423" i="15"/>
  <c r="V1423" i="15"/>
  <c r="W1423" i="15"/>
  <c r="AC1695" i="15"/>
  <c r="V1695" i="15"/>
  <c r="W1695" i="15"/>
  <c r="AC1422" i="15"/>
  <c r="V1422" i="15"/>
  <c r="W1422" i="15"/>
  <c r="AC1421" i="15"/>
  <c r="V1421" i="15"/>
  <c r="W1421" i="15"/>
  <c r="AC1420" i="15"/>
  <c r="V1420" i="15"/>
  <c r="W1420" i="15"/>
  <c r="AC1694" i="15"/>
  <c r="V1694" i="15"/>
  <c r="W1694" i="15"/>
  <c r="AC1693" i="15"/>
  <c r="V1693" i="15"/>
  <c r="W1693" i="15"/>
  <c r="AC1692" i="15"/>
  <c r="V1692" i="15"/>
  <c r="W1692" i="15"/>
  <c r="AC1691" i="15"/>
  <c r="V1691" i="15"/>
  <c r="W1691" i="15"/>
  <c r="AC1419" i="15"/>
  <c r="V1419" i="15"/>
  <c r="W1419" i="15"/>
  <c r="AC1690" i="15"/>
  <c r="V1690" i="15"/>
  <c r="W1690" i="15"/>
  <c r="AC1689" i="15"/>
  <c r="V1689" i="15"/>
  <c r="W1689" i="15"/>
  <c r="AC1418" i="15"/>
  <c r="V1418" i="15"/>
  <c r="W1418" i="15"/>
  <c r="AC1417" i="15"/>
  <c r="V1417" i="15"/>
  <c r="W1417" i="15"/>
  <c r="AC1416" i="15"/>
  <c r="V1416" i="15"/>
  <c r="W1416" i="15"/>
  <c r="AC1415" i="15"/>
  <c r="V1415" i="15"/>
  <c r="W1415" i="15"/>
  <c r="AC1414" i="15"/>
  <c r="V1414" i="15"/>
  <c r="W1414" i="15"/>
  <c r="AC1688" i="15"/>
  <c r="V1688" i="15"/>
  <c r="W1688" i="15"/>
  <c r="AC1687" i="15"/>
  <c r="V1687" i="15"/>
  <c r="W1687" i="15"/>
  <c r="AC1918" i="15"/>
  <c r="V1918" i="15"/>
  <c r="W1918" i="15"/>
  <c r="AC1857" i="15"/>
  <c r="V1857" i="15"/>
  <c r="W1857" i="15"/>
  <c r="AC1686" i="15"/>
  <c r="V1686" i="15"/>
  <c r="W1686" i="15"/>
  <c r="AC1413" i="15"/>
  <c r="V1413" i="15"/>
  <c r="W1413" i="15"/>
  <c r="AC1993" i="15"/>
  <c r="V1993" i="15"/>
  <c r="W1993" i="15"/>
  <c r="AC1412" i="15"/>
  <c r="V1412" i="15"/>
  <c r="W1412" i="15"/>
  <c r="AC1685" i="15"/>
  <c r="V1685" i="15"/>
  <c r="W1685" i="15"/>
  <c r="AC1411" i="15"/>
  <c r="V1411" i="15"/>
  <c r="W1411" i="15"/>
  <c r="AC1410" i="15"/>
  <c r="V1410" i="15"/>
  <c r="W1410" i="15"/>
  <c r="AC1684" i="15"/>
  <c r="V1684" i="15"/>
  <c r="W1684" i="15"/>
  <c r="AC1683" i="15"/>
  <c r="V1683" i="15"/>
  <c r="W1683" i="15"/>
  <c r="AC1409" i="15"/>
  <c r="V1409" i="15"/>
  <c r="W1409" i="15"/>
  <c r="AC1682" i="15"/>
  <c r="V1682" i="15"/>
  <c r="W1682" i="15"/>
  <c r="AC1681" i="15"/>
  <c r="V1681" i="15"/>
  <c r="W1681" i="15"/>
  <c r="AC1408" i="15"/>
  <c r="V1408" i="15"/>
  <c r="W1408" i="15"/>
  <c r="AC1407" i="15"/>
  <c r="V1407" i="15"/>
  <c r="W1407" i="15"/>
  <c r="AC1978" i="15"/>
  <c r="V1978" i="15"/>
  <c r="W1978" i="15"/>
  <c r="AC1406" i="15"/>
  <c r="V1406" i="15"/>
  <c r="W1406" i="15"/>
  <c r="AC1405" i="15"/>
  <c r="V1405" i="15"/>
  <c r="W1405" i="15"/>
  <c r="AC1680" i="15"/>
  <c r="V1680" i="15"/>
  <c r="W1680" i="15"/>
  <c r="AC1679" i="15"/>
  <c r="V1679" i="15"/>
  <c r="W1679" i="15"/>
  <c r="AC1856" i="15"/>
  <c r="V1856" i="15"/>
  <c r="W1856" i="15"/>
  <c r="AC1404" i="15"/>
  <c r="V1404" i="15"/>
  <c r="W1404" i="15"/>
  <c r="AC1403" i="15"/>
  <c r="V1403" i="15"/>
  <c r="W1403" i="15"/>
  <c r="AC1678" i="15"/>
  <c r="V1678" i="15"/>
  <c r="W1678" i="15"/>
  <c r="AC1402" i="15"/>
  <c r="V1402" i="15"/>
  <c r="W1402" i="15"/>
  <c r="AC1401" i="15"/>
  <c r="V1401" i="15"/>
  <c r="W1401" i="15"/>
  <c r="AC1400" i="15"/>
  <c r="V1400" i="15"/>
  <c r="W1400" i="15"/>
  <c r="AC1964" i="15"/>
  <c r="V1964" i="15"/>
  <c r="W1964" i="15"/>
  <c r="AC1399" i="15"/>
  <c r="V1399" i="15"/>
  <c r="W1399" i="15"/>
  <c r="AC1398" i="15"/>
  <c r="V1398" i="15"/>
  <c r="W1398" i="15"/>
  <c r="AC1397" i="15"/>
  <c r="V1397" i="15"/>
  <c r="W1397" i="15"/>
  <c r="AC1677" i="15"/>
  <c r="V1677" i="15"/>
  <c r="W1677" i="15"/>
  <c r="AC1396" i="15"/>
  <c r="V1396" i="15"/>
  <c r="W1396" i="15"/>
  <c r="AC1395" i="15"/>
  <c r="V1395" i="15"/>
  <c r="W1395" i="15"/>
  <c r="AC1394" i="15"/>
  <c r="V1394" i="15"/>
  <c r="W1394" i="15"/>
  <c r="AC1393" i="15"/>
  <c r="V1393" i="15"/>
  <c r="W1393" i="15"/>
  <c r="AC1392" i="15"/>
  <c r="V1392" i="15"/>
  <c r="W1392" i="15"/>
  <c r="AC1908" i="15"/>
  <c r="V1908" i="15"/>
  <c r="W1908" i="15"/>
  <c r="AC1391" i="15"/>
  <c r="V1391" i="15"/>
  <c r="W1391" i="15"/>
  <c r="AC1676" i="15"/>
  <c r="V1676" i="15"/>
  <c r="W1676" i="15"/>
  <c r="AC1675" i="15"/>
  <c r="V1675" i="15"/>
  <c r="W1675" i="15"/>
  <c r="AC1390" i="15"/>
  <c r="V1390" i="15"/>
  <c r="W1390" i="15"/>
  <c r="AC1983" i="15"/>
  <c r="V1983" i="15"/>
  <c r="W1983" i="15"/>
  <c r="AC1907" i="15"/>
  <c r="V1907" i="15"/>
  <c r="W1907" i="15"/>
  <c r="AC1389" i="15"/>
  <c r="V1389" i="15"/>
  <c r="W1389" i="15"/>
  <c r="AC1963" i="15"/>
  <c r="V1963" i="15"/>
  <c r="W1963" i="15"/>
  <c r="AC1388" i="15"/>
  <c r="V1388" i="15"/>
  <c r="W1388" i="15"/>
  <c r="AC1674" i="15"/>
  <c r="V1674" i="15"/>
  <c r="W1674" i="15"/>
  <c r="AC1673" i="15"/>
  <c r="V1673" i="15"/>
  <c r="W1673" i="15"/>
  <c r="AC1672" i="15"/>
  <c r="V1672" i="15"/>
  <c r="W1672" i="15"/>
  <c r="AC1387" i="15"/>
  <c r="V1387" i="15"/>
  <c r="W1387" i="15"/>
  <c r="AC1386" i="15"/>
  <c r="V1386" i="15"/>
  <c r="W1386" i="15"/>
  <c r="AC1671" i="15"/>
  <c r="V1671" i="15"/>
  <c r="W1671" i="15"/>
  <c r="AC1385" i="15"/>
  <c r="V1385" i="15"/>
  <c r="W1385" i="15"/>
  <c r="AC1384" i="15"/>
  <c r="V1384" i="15"/>
  <c r="W1384" i="15"/>
  <c r="AC1383" i="15"/>
  <c r="V1383" i="15"/>
  <c r="W1383" i="15"/>
  <c r="AC1382" i="15"/>
  <c r="V1382" i="15"/>
  <c r="W1382" i="15"/>
  <c r="AC1381" i="15"/>
  <c r="V1381" i="15"/>
  <c r="W1381" i="15"/>
  <c r="AC1380" i="15"/>
  <c r="V1380" i="15"/>
  <c r="W1380" i="15"/>
  <c r="AC1379" i="15"/>
  <c r="V1379" i="15"/>
  <c r="W1379" i="15"/>
  <c r="AC1378" i="15"/>
  <c r="V1378" i="15"/>
  <c r="W1378" i="15"/>
  <c r="AC1377" i="15"/>
  <c r="V1377" i="15"/>
  <c r="W1377" i="15"/>
  <c r="AC1376" i="15"/>
  <c r="V1376" i="15"/>
  <c r="W1376" i="15"/>
  <c r="AC1906" i="15"/>
  <c r="V1906" i="15"/>
  <c r="W1906" i="15"/>
  <c r="AC1955" i="15"/>
  <c r="V1955" i="15"/>
  <c r="W1955" i="15"/>
  <c r="AC1375" i="15"/>
  <c r="V1375" i="15"/>
  <c r="W1375" i="15"/>
  <c r="AC1374" i="15"/>
  <c r="V1374" i="15"/>
  <c r="W1374" i="15"/>
  <c r="AC1905" i="15"/>
  <c r="V1905" i="15"/>
  <c r="W1905" i="15"/>
  <c r="AC1670" i="15"/>
  <c r="V1670" i="15"/>
  <c r="W1670" i="15"/>
  <c r="AC1373" i="15"/>
  <c r="V1373" i="15"/>
  <c r="W1373" i="15"/>
  <c r="AC1669" i="15"/>
  <c r="V1669" i="15"/>
  <c r="W1669" i="15"/>
  <c r="AC1668" i="15"/>
  <c r="V1668" i="15"/>
  <c r="W1668" i="15"/>
  <c r="AC1372" i="15"/>
  <c r="V1372" i="15"/>
  <c r="W1372" i="15"/>
  <c r="AC1371" i="15"/>
  <c r="V1371" i="15"/>
  <c r="W1371" i="15"/>
  <c r="AC1370" i="15"/>
  <c r="V1370" i="15"/>
  <c r="W1370" i="15"/>
  <c r="AC1369" i="15"/>
  <c r="V1369" i="15"/>
  <c r="W1369" i="15"/>
  <c r="AC1368" i="15"/>
  <c r="V1368" i="15"/>
  <c r="W1368" i="15"/>
  <c r="AC1982" i="15"/>
  <c r="V1982" i="15"/>
  <c r="W1982" i="15"/>
  <c r="AC1367" i="15"/>
  <c r="V1367" i="15"/>
  <c r="W1367" i="15"/>
  <c r="AC1366" i="15"/>
  <c r="V1366" i="15"/>
  <c r="W1366" i="15"/>
  <c r="AC1365" i="15"/>
  <c r="V1365" i="15"/>
  <c r="W1365" i="15"/>
  <c r="AC1364" i="15"/>
  <c r="V1364" i="15"/>
  <c r="W1364" i="15"/>
  <c r="AC1363" i="15"/>
  <c r="V1363" i="15"/>
  <c r="W1363" i="15"/>
  <c r="AC1667" i="15"/>
  <c r="V1667" i="15"/>
  <c r="W1667" i="15"/>
  <c r="AC1666" i="15"/>
  <c r="V1666" i="15"/>
  <c r="W1666" i="15"/>
  <c r="AC1362" i="15"/>
  <c r="V1362" i="15"/>
  <c r="W1362" i="15"/>
  <c r="AC1917" i="15"/>
  <c r="V1917" i="15"/>
  <c r="W1917" i="15"/>
  <c r="AC1361" i="15"/>
  <c r="V1361" i="15"/>
  <c r="W1361" i="15"/>
  <c r="AC1360" i="15"/>
  <c r="V1360" i="15"/>
  <c r="W1360" i="15"/>
  <c r="AC1359" i="15"/>
  <c r="V1359" i="15"/>
  <c r="W1359" i="15"/>
  <c r="AC1665" i="15"/>
  <c r="V1665" i="15"/>
  <c r="W1665" i="15"/>
  <c r="AC1358" i="15"/>
  <c r="V1358" i="15"/>
  <c r="W1358" i="15"/>
  <c r="AC1357" i="15"/>
  <c r="V1357" i="15"/>
  <c r="W1357" i="15"/>
  <c r="AC1664" i="15"/>
  <c r="V1664" i="15"/>
  <c r="W1664" i="15"/>
  <c r="AC1356" i="15"/>
  <c r="V1356" i="15"/>
  <c r="W1356" i="15"/>
  <c r="AC1355" i="15"/>
  <c r="V1355" i="15"/>
  <c r="W1355" i="15"/>
  <c r="AC1354" i="15"/>
  <c r="V1354" i="15"/>
  <c r="W1354" i="15"/>
  <c r="AC1962" i="15"/>
  <c r="V1962" i="15"/>
  <c r="W1962" i="15"/>
  <c r="AC1930" i="15"/>
  <c r="V1930" i="15"/>
  <c r="W1930" i="15"/>
  <c r="AC1353" i="15"/>
  <c r="V1353" i="15"/>
  <c r="W1353" i="15"/>
  <c r="AC1663" i="15"/>
  <c r="V1663" i="15"/>
  <c r="W1663" i="15"/>
  <c r="AC1662" i="15"/>
  <c r="V1662" i="15"/>
  <c r="W1662" i="15"/>
  <c r="AC1929" i="15"/>
  <c r="V1929" i="15"/>
  <c r="W1929" i="15"/>
  <c r="AC1352" i="15"/>
  <c r="V1352" i="15"/>
  <c r="W1352" i="15"/>
  <c r="AC1661" i="15"/>
  <c r="V1661" i="15"/>
  <c r="W1661" i="15"/>
  <c r="AC1954" i="15"/>
  <c r="V1954" i="15"/>
  <c r="W1954" i="15"/>
  <c r="AC1351" i="15"/>
  <c r="V1351" i="15"/>
  <c r="W1351" i="15"/>
  <c r="AC1350" i="15"/>
  <c r="V1350" i="15"/>
  <c r="W1350" i="15"/>
  <c r="AC1660" i="15"/>
  <c r="V1660" i="15"/>
  <c r="W1660" i="15"/>
  <c r="AC1659" i="15"/>
  <c r="V1659" i="15"/>
  <c r="W1659" i="15"/>
  <c r="AC1904" i="15"/>
  <c r="V1904" i="15"/>
  <c r="W1904" i="15"/>
  <c r="AC1903" i="15"/>
  <c r="V1903" i="15"/>
  <c r="W1903" i="15"/>
  <c r="AC1902" i="15"/>
  <c r="V1902" i="15"/>
  <c r="W1902" i="15"/>
  <c r="AC1349" i="15"/>
  <c r="V1349" i="15"/>
  <c r="W1349" i="15"/>
  <c r="AC1348" i="15"/>
  <c r="V1348" i="15"/>
  <c r="W1348" i="15"/>
  <c r="AC1942" i="15"/>
  <c r="V1942" i="15"/>
  <c r="W1942" i="15"/>
  <c r="AC1347" i="15"/>
  <c r="V1347" i="15"/>
  <c r="W1347" i="15"/>
  <c r="AC1346" i="15"/>
  <c r="V1346" i="15"/>
  <c r="W1346" i="15"/>
  <c r="AC1658" i="15"/>
  <c r="V1658" i="15"/>
  <c r="W1658" i="15"/>
  <c r="AC1901" i="15"/>
  <c r="V1901" i="15"/>
  <c r="W1901" i="15"/>
  <c r="AC1345" i="15"/>
  <c r="V1345" i="15"/>
  <c r="W1345" i="15"/>
  <c r="AC1344" i="15"/>
  <c r="V1344" i="15"/>
  <c r="W1344" i="15"/>
  <c r="AC1343" i="15"/>
  <c r="V1343" i="15"/>
  <c r="W1343" i="15"/>
  <c r="AC1342" i="15"/>
  <c r="V1342" i="15"/>
  <c r="W1342" i="15"/>
  <c r="AC1916" i="15"/>
  <c r="V1916" i="15"/>
  <c r="W1916" i="15"/>
  <c r="AC1657" i="15"/>
  <c r="V1657" i="15"/>
  <c r="W1657" i="15"/>
  <c r="AC1855" i="15"/>
  <c r="V1855" i="15"/>
  <c r="W1855" i="15"/>
  <c r="AC1854" i="15"/>
  <c r="V1854" i="15"/>
  <c r="W1854" i="15"/>
  <c r="AC1941" i="15"/>
  <c r="V1941" i="15"/>
  <c r="W1941" i="15"/>
  <c r="AC1341" i="15"/>
  <c r="V1341" i="15"/>
  <c r="W1341" i="15"/>
  <c r="AC1853" i="15"/>
  <c r="V1853" i="15"/>
  <c r="W1853" i="15"/>
  <c r="AC1340" i="15"/>
  <c r="V1340" i="15"/>
  <c r="W1340" i="15"/>
  <c r="AC1339" i="15"/>
  <c r="V1339" i="15"/>
  <c r="W1339" i="15"/>
  <c r="AC1656" i="15"/>
  <c r="V1656" i="15"/>
  <c r="W1656" i="15"/>
  <c r="AC1915" i="15"/>
  <c r="V1915" i="15"/>
  <c r="W1915" i="15"/>
  <c r="AC1655" i="15"/>
  <c r="V1655" i="15"/>
  <c r="W1655" i="15"/>
  <c r="AC1928" i="15"/>
  <c r="V1928" i="15"/>
  <c r="W1928" i="15"/>
  <c r="AC1940" i="15"/>
  <c r="V1940" i="15"/>
  <c r="W1940" i="15"/>
  <c r="AC1338" i="15"/>
  <c r="V1338" i="15"/>
  <c r="W1338" i="15"/>
  <c r="AC1981" i="15"/>
  <c r="V1981" i="15"/>
  <c r="W1981" i="15"/>
  <c r="AC1953" i="15"/>
  <c r="V1953" i="15"/>
  <c r="W1953" i="15"/>
  <c r="AC1977" i="15"/>
  <c r="V1977" i="15"/>
  <c r="W1977" i="15"/>
  <c r="AC1337" i="15"/>
  <c r="V1337" i="15"/>
  <c r="W1337" i="15"/>
  <c r="AC1336" i="15"/>
  <c r="V1336" i="15"/>
  <c r="W1336" i="15"/>
  <c r="AC1654" i="15"/>
  <c r="V1654" i="15"/>
  <c r="W1654" i="15"/>
  <c r="AC1653" i="15"/>
  <c r="V1653" i="15"/>
  <c r="W1653" i="15"/>
  <c r="AC1652" i="15"/>
  <c r="V1652" i="15"/>
  <c r="W1652" i="15"/>
  <c r="AC1651" i="15"/>
  <c r="V1651" i="15"/>
  <c r="W1651" i="15"/>
  <c r="AC1952" i="15"/>
  <c r="V1952" i="15"/>
  <c r="W1952" i="15"/>
  <c r="AC1970" i="15"/>
  <c r="V1970" i="15"/>
  <c r="W1970" i="15"/>
  <c r="AC1650" i="15"/>
  <c r="V1650" i="15"/>
  <c r="W1650" i="15"/>
  <c r="AC1649" i="15"/>
  <c r="V1649" i="15"/>
  <c r="W1649" i="15"/>
  <c r="AC1951" i="15"/>
  <c r="V1951" i="15"/>
  <c r="W1951" i="15"/>
  <c r="AC1927" i="15"/>
  <c r="V1927" i="15"/>
  <c r="W1927" i="15"/>
  <c r="AC1648" i="15"/>
  <c r="V1648" i="15"/>
  <c r="W1648" i="15"/>
  <c r="AC1335" i="15"/>
  <c r="V1335" i="15"/>
  <c r="W1335" i="15"/>
  <c r="AC1647" i="15"/>
  <c r="V1647" i="15"/>
  <c r="W1647" i="15"/>
  <c r="AC1334" i="15"/>
  <c r="V1334" i="15"/>
  <c r="W1334" i="15"/>
  <c r="AC1333" i="15"/>
  <c r="V1333" i="15"/>
  <c r="W1333" i="15"/>
  <c r="AC1332" i="15"/>
  <c r="V1332" i="15"/>
  <c r="W1332" i="15"/>
  <c r="AC1646" i="15"/>
  <c r="V1646" i="15"/>
  <c r="W1646" i="15"/>
  <c r="AC1331" i="15"/>
  <c r="V1331" i="15"/>
  <c r="W1331" i="15"/>
  <c r="AC1645" i="15"/>
  <c r="V1645" i="15"/>
  <c r="W1645" i="15"/>
  <c r="AC1852" i="15"/>
  <c r="V1852" i="15"/>
  <c r="W1852" i="15"/>
  <c r="AC1330" i="15"/>
  <c r="V1330" i="15"/>
  <c r="W1330" i="15"/>
  <c r="AC1329" i="15"/>
  <c r="V1329" i="15"/>
  <c r="W1329" i="15"/>
  <c r="AC1328" i="15"/>
  <c r="V1328" i="15"/>
  <c r="W1328" i="15"/>
  <c r="AC1939" i="15"/>
  <c r="V1939" i="15"/>
  <c r="W1939" i="15"/>
  <c r="AC1327" i="15"/>
  <c r="V1327" i="15"/>
  <c r="W1327" i="15"/>
  <c r="AC1326" i="15"/>
  <c r="V1326" i="15"/>
  <c r="W1326" i="15"/>
  <c r="AC1644" i="15"/>
  <c r="V1644" i="15"/>
  <c r="W1644" i="15"/>
  <c r="AC1325" i="15"/>
  <c r="V1325" i="15"/>
  <c r="W1325" i="15"/>
  <c r="AC1900" i="15"/>
  <c r="V1900" i="15"/>
  <c r="W1900" i="15"/>
  <c r="AC1643" i="15"/>
  <c r="V1643" i="15"/>
  <c r="W1643" i="15"/>
  <c r="AC1926" i="15"/>
  <c r="V1926" i="15"/>
  <c r="W1926" i="15"/>
  <c r="AC1642" i="15"/>
  <c r="V1642" i="15"/>
  <c r="W1642" i="15"/>
  <c r="AC1899" i="15"/>
  <c r="V1899" i="15"/>
  <c r="W1899" i="15"/>
  <c r="AC1851" i="15"/>
  <c r="V1851" i="15"/>
  <c r="W1851" i="15"/>
  <c r="AC1850" i="15"/>
  <c r="V1850" i="15"/>
  <c r="W1850" i="15"/>
  <c r="AC1324" i="15"/>
  <c r="V1324" i="15"/>
  <c r="W1324" i="15"/>
  <c r="AC1323" i="15"/>
  <c r="V1323" i="15"/>
  <c r="W1323" i="15"/>
  <c r="AC1322" i="15"/>
  <c r="V1322" i="15"/>
  <c r="W1322" i="15"/>
  <c r="AC1321" i="15"/>
  <c r="V1321" i="15"/>
  <c r="W1321" i="15"/>
  <c r="AC1320" i="15"/>
  <c r="V1320" i="15"/>
  <c r="W1320" i="15"/>
  <c r="AC1641" i="15"/>
  <c r="V1641" i="15"/>
  <c r="W1641" i="15"/>
  <c r="AC1319" i="15"/>
  <c r="V1319" i="15"/>
  <c r="W1319" i="15"/>
  <c r="AC1640" i="15"/>
  <c r="V1640" i="15"/>
  <c r="W1640" i="15"/>
  <c r="AC1318" i="15"/>
  <c r="V1318" i="15"/>
  <c r="W1318" i="15"/>
  <c r="AC1639" i="15"/>
  <c r="V1639" i="15"/>
  <c r="W1639" i="15"/>
  <c r="AC1317" i="15"/>
  <c r="V1317" i="15"/>
  <c r="W1317" i="15"/>
  <c r="AC1638" i="15"/>
  <c r="V1638" i="15"/>
  <c r="W1638" i="15"/>
  <c r="AC1849" i="15"/>
  <c r="V1849" i="15"/>
  <c r="W1849" i="15"/>
  <c r="AC1637" i="15"/>
  <c r="V1637" i="15"/>
  <c r="W1637" i="15"/>
  <c r="AC1316" i="15"/>
  <c r="V1316" i="15"/>
  <c r="W1316" i="15"/>
  <c r="AC1636" i="15"/>
  <c r="V1636" i="15"/>
  <c r="W1636" i="15"/>
  <c r="AC1315" i="15"/>
  <c r="V1315" i="15"/>
  <c r="W1315" i="15"/>
  <c r="AC1314" i="15"/>
  <c r="V1314" i="15"/>
  <c r="W1314" i="15"/>
  <c r="AC1313" i="15"/>
  <c r="V1313" i="15"/>
  <c r="W1313" i="15"/>
  <c r="AC1312" i="15"/>
  <c r="V1312" i="15"/>
  <c r="W1312" i="15"/>
  <c r="AC1848" i="15"/>
  <c r="V1848" i="15"/>
  <c r="W1848" i="15"/>
  <c r="AC1635" i="15"/>
  <c r="V1635" i="15"/>
  <c r="W1635" i="15"/>
  <c r="AC1634" i="15"/>
  <c r="V1634" i="15"/>
  <c r="W1634" i="15"/>
  <c r="AC1847" i="15"/>
  <c r="V1847" i="15"/>
  <c r="W1847" i="15"/>
  <c r="AC1311" i="15"/>
  <c r="V1311" i="15"/>
  <c r="W1311" i="15"/>
  <c r="AC1310" i="15"/>
  <c r="V1310" i="15"/>
  <c r="W1310" i="15"/>
  <c r="AC1309" i="15"/>
  <c r="V1309" i="15"/>
  <c r="W1309" i="15"/>
  <c r="AC1308" i="15"/>
  <c r="V1308" i="15"/>
  <c r="W1308" i="15"/>
  <c r="AC1307" i="15"/>
  <c r="V1307" i="15"/>
  <c r="W1307" i="15"/>
  <c r="AC1306" i="15"/>
  <c r="V1306" i="15"/>
  <c r="W1306" i="15"/>
  <c r="AC1305" i="15"/>
  <c r="V1305" i="15"/>
  <c r="W1305" i="15"/>
  <c r="AC1961" i="15"/>
  <c r="V1961" i="15"/>
  <c r="W1961" i="15"/>
  <c r="AC1304" i="15"/>
  <c r="V1304" i="15"/>
  <c r="W1304" i="15"/>
  <c r="AC1303" i="15"/>
  <c r="V1303" i="15"/>
  <c r="W1303" i="15"/>
  <c r="AC1633" i="15"/>
  <c r="V1633" i="15"/>
  <c r="W1633" i="15"/>
  <c r="AC1302" i="15"/>
  <c r="V1302" i="15"/>
  <c r="W1302" i="15"/>
  <c r="AC1301" i="15"/>
  <c r="V1301" i="15"/>
  <c r="W1301" i="15"/>
  <c r="AC1300" i="15"/>
  <c r="V1300" i="15"/>
  <c r="W1300" i="15"/>
  <c r="AC1299" i="15"/>
  <c r="V1299" i="15"/>
  <c r="W1299" i="15"/>
  <c r="AC1950" i="15"/>
  <c r="V1950" i="15"/>
  <c r="W1950" i="15"/>
  <c r="AC1298" i="15"/>
  <c r="V1298" i="15"/>
  <c r="W1298" i="15"/>
  <c r="AC1297" i="15"/>
  <c r="V1297" i="15"/>
  <c r="W1297" i="15"/>
  <c r="AC1296" i="15"/>
  <c r="V1296" i="15"/>
  <c r="W1296" i="15"/>
  <c r="AC1986" i="15"/>
  <c r="V1986" i="15"/>
  <c r="W1986" i="15"/>
  <c r="AC1295" i="15"/>
  <c r="V1295" i="15"/>
  <c r="W1295" i="15"/>
  <c r="AC1938" i="15"/>
  <c r="V1938" i="15"/>
  <c r="W1938" i="15"/>
  <c r="AC1294" i="15"/>
  <c r="V1294" i="15"/>
  <c r="W1294" i="15"/>
  <c r="AC1632" i="15"/>
  <c r="V1632" i="15"/>
  <c r="W1632" i="15"/>
  <c r="AC1293" i="15"/>
  <c r="V1293" i="15"/>
  <c r="W1293" i="15"/>
  <c r="AC1292" i="15"/>
  <c r="V1292" i="15"/>
  <c r="W1292" i="15"/>
  <c r="AC1631" i="15"/>
  <c r="V1631" i="15"/>
  <c r="W1631" i="15"/>
  <c r="AC1630" i="15"/>
  <c r="V1630" i="15"/>
  <c r="W1630" i="15"/>
  <c r="AC1629" i="15"/>
  <c r="V1629" i="15"/>
  <c r="W1629" i="15"/>
  <c r="AC1291" i="15"/>
  <c r="V1291" i="15"/>
  <c r="W1291" i="15"/>
  <c r="AC1290" i="15"/>
  <c r="V1290" i="15"/>
  <c r="W1290" i="15"/>
  <c r="AC1628" i="15"/>
  <c r="V1628" i="15"/>
  <c r="W1628" i="15"/>
  <c r="AC1289" i="15"/>
  <c r="V1289" i="15"/>
  <c r="W1289" i="15"/>
  <c r="AC1288" i="15"/>
  <c r="V1288" i="15"/>
  <c r="W1288" i="15"/>
  <c r="AC1287" i="15"/>
  <c r="V1287" i="15"/>
  <c r="W1287" i="15"/>
  <c r="AC1286" i="15"/>
  <c r="V1286" i="15"/>
  <c r="W1286" i="15"/>
  <c r="AC1285" i="15"/>
  <c r="V1285" i="15"/>
  <c r="W1285" i="15"/>
  <c r="AC1898" i="15"/>
  <c r="V1898" i="15"/>
  <c r="W1898" i="15"/>
  <c r="AC1985" i="15"/>
  <c r="V1985" i="15"/>
  <c r="W1985" i="15"/>
  <c r="AC1846" i="15"/>
  <c r="V1846" i="15"/>
  <c r="W1846" i="15"/>
  <c r="AC1284" i="15"/>
  <c r="V1284" i="15"/>
  <c r="W1284" i="15"/>
  <c r="AC1627" i="15"/>
  <c r="V1627" i="15"/>
  <c r="W1627" i="15"/>
  <c r="AC1283" i="15"/>
  <c r="V1283" i="15"/>
  <c r="W1283" i="15"/>
  <c r="AC1845" i="15"/>
  <c r="V1845" i="15"/>
  <c r="W1845" i="15"/>
  <c r="AC1282" i="15"/>
  <c r="V1282" i="15"/>
  <c r="W1282" i="15"/>
  <c r="AC1281" i="15"/>
  <c r="V1281" i="15"/>
  <c r="W1281" i="15"/>
  <c r="AC1626" i="15"/>
  <c r="V1626" i="15"/>
  <c r="W1626" i="15"/>
  <c r="AC1280" i="15"/>
  <c r="V1280" i="15"/>
  <c r="W1280" i="15"/>
  <c r="AC1279" i="15"/>
  <c r="V1279" i="15"/>
  <c r="W1279" i="15"/>
  <c r="AC1976" i="15"/>
  <c r="V1976" i="15"/>
  <c r="W1976" i="15"/>
  <c r="AC1989" i="15"/>
  <c r="V1989" i="15"/>
  <c r="W1989" i="15"/>
  <c r="AC1844" i="15"/>
  <c r="V1844" i="15"/>
  <c r="W1844" i="15"/>
  <c r="AC1625" i="15"/>
  <c r="V1625" i="15"/>
  <c r="W1625" i="15"/>
  <c r="AC1278" i="15"/>
  <c r="V1278" i="15"/>
  <c r="W1278" i="15"/>
  <c r="AC1277" i="15"/>
  <c r="V1277" i="15"/>
  <c r="W1277" i="15"/>
  <c r="AC1960" i="15"/>
  <c r="V1960" i="15"/>
  <c r="W1960" i="15"/>
  <c r="AC1276" i="15"/>
  <c r="V1276" i="15"/>
  <c r="W1276" i="15"/>
  <c r="AC1624" i="15"/>
  <c r="V1624" i="15"/>
  <c r="W1624" i="15"/>
  <c r="AC1275" i="15"/>
  <c r="V1275" i="15"/>
  <c r="W1275" i="15"/>
  <c r="AC1274" i="15"/>
  <c r="V1274" i="15"/>
  <c r="W1274" i="15"/>
  <c r="AC1937" i="15"/>
  <c r="V1937" i="15"/>
  <c r="W1937" i="15"/>
  <c r="AC1273" i="15"/>
  <c r="V1273" i="15"/>
  <c r="W1273" i="15"/>
  <c r="AC1272" i="15"/>
  <c r="V1272" i="15"/>
  <c r="W1272" i="15"/>
  <c r="AC1925" i="15"/>
  <c r="V1925" i="15"/>
  <c r="W1925" i="15"/>
  <c r="AC1843" i="15"/>
  <c r="V1843" i="15"/>
  <c r="W1843" i="15"/>
  <c r="AC1842" i="15"/>
  <c r="V1842" i="15"/>
  <c r="W1842" i="15"/>
  <c r="AC1271" i="15"/>
  <c r="V1271" i="15"/>
  <c r="W1271" i="15"/>
  <c r="AC1270" i="15"/>
  <c r="V1270" i="15"/>
  <c r="W1270" i="15"/>
  <c r="AC1269" i="15"/>
  <c r="V1269" i="15"/>
  <c r="W1269" i="15"/>
  <c r="AC1268" i="15"/>
  <c r="V1268" i="15"/>
  <c r="W1268" i="15"/>
  <c r="AC1914" i="15"/>
  <c r="V1914" i="15"/>
  <c r="W1914" i="15"/>
  <c r="AC1623" i="15"/>
  <c r="V1623" i="15"/>
  <c r="W1623" i="15"/>
  <c r="AC1267" i="15"/>
  <c r="V1267" i="15"/>
  <c r="W1267" i="15"/>
  <c r="AC1897" i="15"/>
  <c r="V1897" i="15"/>
  <c r="W1897" i="15"/>
  <c r="AC1841" i="15"/>
  <c r="V1841" i="15"/>
  <c r="W1841" i="15"/>
  <c r="AC1266" i="15"/>
  <c r="V1266" i="15"/>
  <c r="W1266" i="15"/>
  <c r="AC1622" i="15"/>
  <c r="V1622" i="15"/>
  <c r="W1622" i="15"/>
  <c r="AC1265" i="15"/>
  <c r="V1265" i="15"/>
  <c r="W1265" i="15"/>
  <c r="AC1621" i="15"/>
  <c r="V1621" i="15"/>
  <c r="W1621" i="15"/>
  <c r="AC1620" i="15"/>
  <c r="V1620" i="15"/>
  <c r="W1620" i="15"/>
  <c r="AC1264" i="15"/>
  <c r="V1264" i="15"/>
  <c r="W1264" i="15"/>
  <c r="AC1263" i="15"/>
  <c r="V1263" i="15"/>
  <c r="W1263" i="15"/>
  <c r="AC1619" i="15"/>
  <c r="V1619" i="15"/>
  <c r="W1619" i="15"/>
  <c r="AC1262" i="15"/>
  <c r="V1262" i="15"/>
  <c r="W1262" i="15"/>
  <c r="AC1618" i="15"/>
  <c r="V1618" i="15"/>
  <c r="W1618" i="15"/>
  <c r="AC1261" i="15"/>
  <c r="V1261" i="15"/>
  <c r="W1261" i="15"/>
  <c r="AC1617" i="15"/>
  <c r="V1617" i="15"/>
  <c r="W1617" i="15"/>
  <c r="AC1260" i="15"/>
  <c r="V1260" i="15"/>
  <c r="W1260" i="15"/>
  <c r="AC1259" i="15"/>
  <c r="V1259" i="15"/>
  <c r="W1259" i="15"/>
  <c r="AC1258" i="15"/>
  <c r="V1258" i="15"/>
  <c r="W1258" i="15"/>
  <c r="AC1840" i="15"/>
  <c r="V1840" i="15"/>
  <c r="W1840" i="15"/>
  <c r="AC1839" i="15"/>
  <c r="V1839" i="15"/>
  <c r="W1839" i="15"/>
  <c r="AC1838" i="15"/>
  <c r="V1838" i="15"/>
  <c r="W1838" i="15"/>
  <c r="AC1616" i="15"/>
  <c r="V1616" i="15"/>
  <c r="W1616" i="15"/>
  <c r="AC1257" i="15"/>
  <c r="V1257" i="15"/>
  <c r="W1257" i="15"/>
  <c r="AC1615" i="15"/>
  <c r="V1615" i="15"/>
  <c r="W1615" i="15"/>
  <c r="AC1913" i="15"/>
  <c r="V1913" i="15"/>
  <c r="W1913" i="15"/>
  <c r="AC1256" i="15"/>
  <c r="V1256" i="15"/>
  <c r="W1256" i="15"/>
  <c r="AC1255" i="15"/>
  <c r="V1255" i="15"/>
  <c r="W1255" i="15"/>
  <c r="AC1924" i="15"/>
  <c r="V1924" i="15"/>
  <c r="W1924" i="15"/>
  <c r="AC1614" i="15"/>
  <c r="V1614" i="15"/>
  <c r="W1614" i="15"/>
  <c r="AC1896" i="15"/>
  <c r="V1896" i="15"/>
  <c r="W1896" i="15"/>
  <c r="AC1254" i="15"/>
  <c r="V1254" i="15"/>
  <c r="W1254" i="15"/>
  <c r="AC1949" i="15"/>
  <c r="V1949" i="15"/>
  <c r="W1949" i="15"/>
  <c r="AC1837" i="15"/>
  <c r="V1837" i="15"/>
  <c r="W1837" i="15"/>
  <c r="AC1613" i="15"/>
  <c r="V1613" i="15"/>
  <c r="W1613" i="15"/>
  <c r="AC1612" i="15"/>
  <c r="V1612" i="15"/>
  <c r="W1612" i="15"/>
  <c r="AC1895" i="15"/>
  <c r="V1895" i="15"/>
  <c r="W1895" i="15"/>
  <c r="AC3104" i="15"/>
  <c r="V3104" i="15"/>
  <c r="W3104" i="15"/>
  <c r="AC3103" i="15"/>
  <c r="V3103" i="15"/>
  <c r="W3103" i="15"/>
  <c r="AC3102" i="15"/>
  <c r="V3102" i="15"/>
  <c r="W3102" i="15"/>
  <c r="AC3119" i="15"/>
  <c r="V3119" i="15"/>
  <c r="W3119" i="15"/>
  <c r="AC3101" i="15"/>
  <c r="V3101" i="15"/>
  <c r="W3101" i="15"/>
  <c r="AC3100" i="15"/>
  <c r="V3100" i="15"/>
  <c r="W3100" i="15"/>
  <c r="AC3087" i="15"/>
  <c r="V3087" i="15"/>
  <c r="W3087" i="15"/>
  <c r="AC3118" i="15"/>
  <c r="V3118" i="15"/>
  <c r="W3118" i="15"/>
  <c r="AC3081" i="15"/>
  <c r="V3081" i="15"/>
  <c r="W3081" i="15"/>
  <c r="AC3117" i="15"/>
  <c r="V3117" i="15"/>
  <c r="W3117" i="15"/>
  <c r="AC3099" i="15"/>
  <c r="V3099" i="15"/>
  <c r="W3099" i="15"/>
  <c r="AC3080" i="15"/>
  <c r="V3080" i="15"/>
  <c r="W3080" i="15"/>
  <c r="AC3116" i="15"/>
  <c r="V3116" i="15"/>
  <c r="W3116" i="15"/>
  <c r="AC3098" i="15"/>
  <c r="V3098" i="15"/>
  <c r="W3098" i="15"/>
  <c r="AC3115" i="15"/>
  <c r="V3115" i="15"/>
  <c r="W3115" i="15"/>
  <c r="AC3086" i="15"/>
  <c r="V3086" i="15"/>
  <c r="W3086" i="15"/>
  <c r="AC3097" i="15"/>
  <c r="V3097" i="15"/>
  <c r="W3097" i="15"/>
  <c r="AC3114" i="15"/>
  <c r="V3114" i="15"/>
  <c r="W3114" i="15"/>
  <c r="AC3096" i="15"/>
  <c r="V3096" i="15"/>
  <c r="W3096" i="15"/>
  <c r="AC3095" i="15"/>
  <c r="V3095" i="15"/>
  <c r="W3095" i="15"/>
  <c r="AC3085" i="15"/>
  <c r="V3085" i="15"/>
  <c r="W3085" i="15"/>
  <c r="AC3084" i="15"/>
  <c r="V3084" i="15"/>
  <c r="W3084" i="15"/>
  <c r="AC3113" i="15"/>
  <c r="V3113" i="15"/>
  <c r="W3113" i="15"/>
  <c r="AC3112" i="15"/>
  <c r="V3112" i="15"/>
  <c r="W3112" i="15"/>
  <c r="AC3111" i="15"/>
  <c r="V3111" i="15"/>
  <c r="W3111" i="15"/>
  <c r="AC3094" i="15"/>
  <c r="V3094" i="15"/>
  <c r="W3094" i="15"/>
  <c r="AC3093" i="15"/>
  <c r="V3093" i="15"/>
  <c r="W3093" i="15"/>
  <c r="AC3110" i="15"/>
  <c r="V3110" i="15"/>
  <c r="W3110" i="15"/>
  <c r="AC3079" i="15"/>
  <c r="V3079" i="15"/>
  <c r="W3079" i="15"/>
  <c r="AC3092" i="15"/>
  <c r="V3092" i="15"/>
  <c r="W3092" i="15"/>
  <c r="AC3091" i="15"/>
  <c r="V3091" i="15"/>
  <c r="W3091" i="15"/>
  <c r="AC3109" i="15"/>
  <c r="V3109" i="15"/>
  <c r="W3109" i="15"/>
  <c r="AC3090" i="15"/>
  <c r="V3090" i="15"/>
  <c r="W3090" i="15"/>
  <c r="AC3108" i="15"/>
  <c r="V3108" i="15"/>
  <c r="W3108" i="15"/>
  <c r="AC3107" i="15"/>
  <c r="V3107" i="15"/>
  <c r="W3107" i="15"/>
  <c r="AC3083" i="15"/>
  <c r="V3083" i="15"/>
  <c r="W3083" i="15"/>
  <c r="AC3106" i="15"/>
  <c r="V3106" i="15"/>
  <c r="W3106" i="15"/>
  <c r="AC3089" i="15"/>
  <c r="V3089" i="15"/>
  <c r="W3089" i="15"/>
  <c r="AC3088" i="15"/>
  <c r="V3088" i="15"/>
  <c r="W3088" i="15"/>
  <c r="AC3082" i="15"/>
  <c r="V3082" i="15"/>
  <c r="W3082" i="15"/>
  <c r="AC3120" i="15"/>
  <c r="V3120" i="15"/>
  <c r="W3120" i="15"/>
  <c r="AC3105" i="15"/>
  <c r="V3105" i="15"/>
  <c r="W3105" i="15"/>
  <c r="AC3261" i="15"/>
  <c r="V3261" i="15"/>
  <c r="W3261" i="15"/>
  <c r="AC3363" i="15"/>
  <c r="V3363" i="15"/>
  <c r="W3363" i="15"/>
  <c r="AC3390" i="15"/>
  <c r="V3390" i="15"/>
  <c r="W3390" i="15"/>
  <c r="AC3379" i="15"/>
  <c r="V3379" i="15"/>
  <c r="W3379" i="15"/>
  <c r="AC3378" i="15"/>
  <c r="V3378" i="15"/>
  <c r="W3378" i="15"/>
  <c r="AC3362" i="15"/>
  <c r="V3362" i="15"/>
  <c r="W3362" i="15"/>
  <c r="AC3260" i="15"/>
  <c r="V3260" i="15"/>
  <c r="W3260" i="15"/>
  <c r="AC3259" i="15"/>
  <c r="V3259" i="15"/>
  <c r="W3259" i="15"/>
  <c r="AC3258" i="15"/>
  <c r="V3258" i="15"/>
  <c r="W3258" i="15"/>
  <c r="AC3361" i="15"/>
  <c r="V3361" i="15"/>
  <c r="W3361" i="15"/>
  <c r="AC3257" i="15"/>
  <c r="V3257" i="15"/>
  <c r="W3257" i="15"/>
  <c r="AC3377" i="15"/>
  <c r="V3377" i="15"/>
  <c r="W3377" i="15"/>
  <c r="AC3256" i="15"/>
  <c r="V3256" i="15"/>
  <c r="W3256" i="15"/>
  <c r="AC3360" i="15"/>
  <c r="V3360" i="15"/>
  <c r="W3360" i="15"/>
  <c r="AC3255" i="15"/>
  <c r="V3255" i="15"/>
  <c r="W3255" i="15"/>
  <c r="AC3359" i="15"/>
  <c r="V3359" i="15"/>
  <c r="W3359" i="15"/>
  <c r="AC3254" i="15"/>
  <c r="V3254" i="15"/>
  <c r="W3254" i="15"/>
  <c r="AC3253" i="15"/>
  <c r="V3253" i="15"/>
  <c r="W3253" i="15"/>
  <c r="AC3252" i="15"/>
  <c r="V3252" i="15"/>
  <c r="W3252" i="15"/>
  <c r="AC3251" i="15"/>
  <c r="V3251" i="15"/>
  <c r="W3251" i="15"/>
  <c r="AC3250" i="15"/>
  <c r="V3250" i="15"/>
  <c r="W3250" i="15"/>
  <c r="AC3249" i="15"/>
  <c r="V3249" i="15"/>
  <c r="W3249" i="15"/>
  <c r="AC3248" i="15"/>
  <c r="V3248" i="15"/>
  <c r="W3248" i="15"/>
  <c r="AC3358" i="15"/>
  <c r="V3358" i="15"/>
  <c r="W3358" i="15"/>
  <c r="AC3418" i="15"/>
  <c r="V3418" i="15"/>
  <c r="W3418" i="15"/>
  <c r="AC3357" i="15"/>
  <c r="V3357" i="15"/>
  <c r="W3357" i="15"/>
  <c r="AC3356" i="15"/>
  <c r="V3356" i="15"/>
  <c r="W3356" i="15"/>
  <c r="AC3247" i="15"/>
  <c r="V3247" i="15"/>
  <c r="W3247" i="15"/>
  <c r="AC3246" i="15"/>
  <c r="V3246" i="15"/>
  <c r="W3246" i="15"/>
  <c r="AC3245" i="15"/>
  <c r="V3245" i="15"/>
  <c r="W3245" i="15"/>
  <c r="AC3244" i="15"/>
  <c r="V3244" i="15"/>
  <c r="W3244" i="15"/>
  <c r="AC3243" i="15"/>
  <c r="V3243" i="15"/>
  <c r="W3243" i="15"/>
  <c r="AC3355" i="15"/>
  <c r="V3355" i="15"/>
  <c r="W3355" i="15"/>
  <c r="AC3242" i="15"/>
  <c r="V3242" i="15"/>
  <c r="W3242" i="15"/>
  <c r="AC3354" i="15"/>
  <c r="V3354" i="15"/>
  <c r="W3354" i="15"/>
  <c r="AC3241" i="15"/>
  <c r="V3241" i="15"/>
  <c r="W3241" i="15"/>
  <c r="AC3353" i="15"/>
  <c r="V3353" i="15"/>
  <c r="W3353" i="15"/>
  <c r="AC3240" i="15"/>
  <c r="V3240" i="15"/>
  <c r="W3240" i="15"/>
  <c r="AC3239" i="15"/>
  <c r="V3239" i="15"/>
  <c r="W3239" i="15"/>
  <c r="AC3352" i="15"/>
  <c r="V3352" i="15"/>
  <c r="W3352" i="15"/>
  <c r="AC3238" i="15"/>
  <c r="V3238" i="15"/>
  <c r="W3238" i="15"/>
  <c r="AC3237" i="15"/>
  <c r="V3237" i="15"/>
  <c r="W3237" i="15"/>
  <c r="AC3236" i="15"/>
  <c r="V3236" i="15"/>
  <c r="W3236" i="15"/>
  <c r="AC3351" i="15"/>
  <c r="V3351" i="15"/>
  <c r="W3351" i="15"/>
  <c r="AC3235" i="15"/>
  <c r="V3235" i="15"/>
  <c r="W3235" i="15"/>
  <c r="AC3350" i="15"/>
  <c r="V3350" i="15"/>
  <c r="W3350" i="15"/>
  <c r="AC3234" i="15"/>
  <c r="V3234" i="15"/>
  <c r="W3234" i="15"/>
  <c r="AC3349" i="15"/>
  <c r="V3349" i="15"/>
  <c r="W3349" i="15"/>
  <c r="AC3348" i="15"/>
  <c r="V3348" i="15"/>
  <c r="W3348" i="15"/>
  <c r="AC3347" i="15"/>
  <c r="V3347" i="15"/>
  <c r="W3347" i="15"/>
  <c r="AC3233" i="15"/>
  <c r="V3233" i="15"/>
  <c r="W3233" i="15"/>
  <c r="AC3232" i="15"/>
  <c r="V3232" i="15"/>
  <c r="W3232" i="15"/>
  <c r="AC3231" i="15"/>
  <c r="V3231" i="15"/>
  <c r="W3231" i="15"/>
  <c r="AC3230" i="15"/>
  <c r="V3230" i="15"/>
  <c r="W3230" i="15"/>
  <c r="AC3229" i="15"/>
  <c r="V3229" i="15"/>
  <c r="W3229" i="15"/>
  <c r="AC3346" i="15"/>
  <c r="V3346" i="15"/>
  <c r="W3346" i="15"/>
  <c r="AC3228" i="15"/>
  <c r="V3228" i="15"/>
  <c r="W3228" i="15"/>
  <c r="AC3227" i="15"/>
  <c r="V3227" i="15"/>
  <c r="W3227" i="15"/>
  <c r="AC3226" i="15"/>
  <c r="V3226" i="15"/>
  <c r="W3226" i="15"/>
  <c r="AC3376" i="15"/>
  <c r="V3376" i="15"/>
  <c r="W3376" i="15"/>
  <c r="AC3389" i="15"/>
  <c r="V3389" i="15"/>
  <c r="W3389" i="15"/>
  <c r="AC3225" i="15"/>
  <c r="V3225" i="15"/>
  <c r="W3225" i="15"/>
  <c r="AC3345" i="15"/>
  <c r="V3345" i="15"/>
  <c r="W3345" i="15"/>
  <c r="AC3344" i="15"/>
  <c r="V3344" i="15"/>
  <c r="W3344" i="15"/>
  <c r="AC3343" i="15"/>
  <c r="V3343" i="15"/>
  <c r="W3343" i="15"/>
  <c r="AC3224" i="15"/>
  <c r="V3224" i="15"/>
  <c r="W3224" i="15"/>
  <c r="AC3408" i="15"/>
  <c r="V3408" i="15"/>
  <c r="W3408" i="15"/>
  <c r="AC3223" i="15"/>
  <c r="V3223" i="15"/>
  <c r="W3223" i="15"/>
  <c r="AC3342" i="15"/>
  <c r="V3342" i="15"/>
  <c r="W3342" i="15"/>
  <c r="AC3341" i="15"/>
  <c r="V3341" i="15"/>
  <c r="W3341" i="15"/>
  <c r="AC3340" i="15"/>
  <c r="V3340" i="15"/>
  <c r="W3340" i="15"/>
  <c r="AC3222" i="15"/>
  <c r="V3222" i="15"/>
  <c r="W3222" i="15"/>
  <c r="AC3339" i="15"/>
  <c r="V3339" i="15"/>
  <c r="W3339" i="15"/>
  <c r="AC3338" i="15"/>
  <c r="V3338" i="15"/>
  <c r="W3338" i="15"/>
  <c r="AC3337" i="15"/>
  <c r="V3337" i="15"/>
  <c r="W3337" i="15"/>
  <c r="AC3221" i="15"/>
  <c r="V3221" i="15"/>
  <c r="W3221" i="15"/>
  <c r="AC3220" i="15"/>
  <c r="V3220" i="15"/>
  <c r="W3220" i="15"/>
  <c r="AC3336" i="15"/>
  <c r="V3336" i="15"/>
  <c r="W3336" i="15"/>
  <c r="AC3219" i="15"/>
  <c r="V3219" i="15"/>
  <c r="W3219" i="15"/>
  <c r="AC3218" i="15"/>
  <c r="V3218" i="15"/>
  <c r="W3218" i="15"/>
  <c r="AC3375" i="15"/>
  <c r="V3375" i="15"/>
  <c r="W3375" i="15"/>
  <c r="AC3335" i="15"/>
  <c r="V3335" i="15"/>
  <c r="W3335" i="15"/>
  <c r="AC3217" i="15"/>
  <c r="V3217" i="15"/>
  <c r="W3217" i="15"/>
  <c r="AC3216" i="15"/>
  <c r="V3216" i="15"/>
  <c r="W3216" i="15"/>
  <c r="AC3215" i="15"/>
  <c r="V3215" i="15"/>
  <c r="W3215" i="15"/>
  <c r="AC3214" i="15"/>
  <c r="V3214" i="15"/>
  <c r="W3214" i="15"/>
  <c r="AC3334" i="15"/>
  <c r="V3334" i="15"/>
  <c r="W3334" i="15"/>
  <c r="AC3213" i="15"/>
  <c r="V3213" i="15"/>
  <c r="W3213" i="15"/>
  <c r="AC3401" i="15"/>
  <c r="V3401" i="15"/>
  <c r="W3401" i="15"/>
  <c r="AC3403" i="15"/>
  <c r="V3403" i="15"/>
  <c r="W3403" i="15"/>
  <c r="AC3333" i="15"/>
  <c r="V3333" i="15"/>
  <c r="W3333" i="15"/>
  <c r="AC3332" i="15"/>
  <c r="V3332" i="15"/>
  <c r="W3332" i="15"/>
  <c r="AC3212" i="15"/>
  <c r="V3212" i="15"/>
  <c r="W3212" i="15"/>
  <c r="AC3211" i="15"/>
  <c r="V3211" i="15"/>
  <c r="W3211" i="15"/>
  <c r="AC3210" i="15"/>
  <c r="V3210" i="15"/>
  <c r="W3210" i="15"/>
  <c r="AC3209" i="15"/>
  <c r="V3209" i="15"/>
  <c r="W3209" i="15"/>
  <c r="AC3208" i="15"/>
  <c r="V3208" i="15"/>
  <c r="W3208" i="15"/>
  <c r="AC3207" i="15"/>
  <c r="V3207" i="15"/>
  <c r="W3207" i="15"/>
  <c r="AC3388" i="15"/>
  <c r="V3388" i="15"/>
  <c r="W3388" i="15"/>
  <c r="AC3374" i="15"/>
  <c r="V3374" i="15"/>
  <c r="W3374" i="15"/>
  <c r="AC3206" i="15"/>
  <c r="V3206" i="15"/>
  <c r="W3206" i="15"/>
  <c r="AC3412" i="15"/>
  <c r="V3412" i="15"/>
  <c r="W3412" i="15"/>
  <c r="AC3331" i="15"/>
  <c r="V3331" i="15"/>
  <c r="W3331" i="15"/>
  <c r="AC3330" i="15"/>
  <c r="V3330" i="15"/>
  <c r="W3330" i="15"/>
  <c r="AC3329" i="15"/>
  <c r="V3329" i="15"/>
  <c r="W3329" i="15"/>
  <c r="AC3205" i="15"/>
  <c r="V3205" i="15"/>
  <c r="W3205" i="15"/>
  <c r="AC3204" i="15"/>
  <c r="V3204" i="15"/>
  <c r="W3204" i="15"/>
  <c r="AC3203" i="15"/>
  <c r="V3203" i="15"/>
  <c r="W3203" i="15"/>
  <c r="AC3202" i="15"/>
  <c r="V3202" i="15"/>
  <c r="W3202" i="15"/>
  <c r="AC3201" i="15"/>
  <c r="V3201" i="15"/>
  <c r="W3201" i="15"/>
  <c r="AC3328" i="15"/>
  <c r="V3328" i="15"/>
  <c r="W3328" i="15"/>
  <c r="AC3327" i="15"/>
  <c r="V3327" i="15"/>
  <c r="W3327" i="15"/>
  <c r="AC3200" i="15"/>
  <c r="V3200" i="15"/>
  <c r="W3200" i="15"/>
  <c r="AC3326" i="15"/>
  <c r="V3326" i="15"/>
  <c r="W3326" i="15"/>
  <c r="AC3373" i="15"/>
  <c r="V3373" i="15"/>
  <c r="W3373" i="15"/>
  <c r="AC3325" i="15"/>
  <c r="V3325" i="15"/>
  <c r="W3325" i="15"/>
  <c r="AC3199" i="15"/>
  <c r="V3199" i="15"/>
  <c r="W3199" i="15"/>
  <c r="AC3324" i="15"/>
  <c r="V3324" i="15"/>
  <c r="W3324" i="15"/>
  <c r="AC3198" i="15"/>
  <c r="V3198" i="15"/>
  <c r="W3198" i="15"/>
  <c r="AC3197" i="15"/>
  <c r="V3197" i="15"/>
  <c r="W3197" i="15"/>
  <c r="AC3196" i="15"/>
  <c r="V3196" i="15"/>
  <c r="W3196" i="15"/>
  <c r="AC3195" i="15"/>
  <c r="V3195" i="15"/>
  <c r="W3195" i="15"/>
  <c r="AC3194" i="15"/>
  <c r="V3194" i="15"/>
  <c r="W3194" i="15"/>
  <c r="AC3323" i="15"/>
  <c r="V3323" i="15"/>
  <c r="W3323" i="15"/>
  <c r="AC3322" i="15"/>
  <c r="V3322" i="15"/>
  <c r="W3322" i="15"/>
  <c r="AC3321" i="15"/>
  <c r="V3321" i="15"/>
  <c r="W3321" i="15"/>
  <c r="AC3320" i="15"/>
  <c r="V3320" i="15"/>
  <c r="W3320" i="15"/>
  <c r="AC3193" i="15"/>
  <c r="V3193" i="15"/>
  <c r="W3193" i="15"/>
  <c r="AC3192" i="15"/>
  <c r="V3192" i="15"/>
  <c r="W3192" i="15"/>
  <c r="AC3191" i="15"/>
  <c r="V3191" i="15"/>
  <c r="W3191" i="15"/>
  <c r="AC3190" i="15"/>
  <c r="V3190" i="15"/>
  <c r="W3190" i="15"/>
  <c r="AC3189" i="15"/>
  <c r="V3189" i="15"/>
  <c r="W3189" i="15"/>
  <c r="AC3188" i="15"/>
  <c r="V3188" i="15"/>
  <c r="W3188" i="15"/>
  <c r="AC3187" i="15"/>
  <c r="V3187" i="15"/>
  <c r="W3187" i="15"/>
  <c r="AC3186" i="15"/>
  <c r="V3186" i="15"/>
  <c r="W3186" i="15"/>
  <c r="AC3185" i="15"/>
  <c r="V3185" i="15"/>
  <c r="W3185" i="15"/>
  <c r="AC3184" i="15"/>
  <c r="V3184" i="15"/>
  <c r="W3184" i="15"/>
  <c r="AC3402" i="15"/>
  <c r="V3402" i="15"/>
  <c r="W3402" i="15"/>
  <c r="AC3319" i="15"/>
  <c r="V3319" i="15"/>
  <c r="W3319" i="15"/>
  <c r="AC3183" i="15"/>
  <c r="V3183" i="15"/>
  <c r="W3183" i="15"/>
  <c r="AC3182" i="15"/>
  <c r="V3182" i="15"/>
  <c r="W3182" i="15"/>
  <c r="AC3181" i="15"/>
  <c r="V3181" i="15"/>
  <c r="W3181" i="15"/>
  <c r="AC3400" i="15"/>
  <c r="V3400" i="15"/>
  <c r="W3400" i="15"/>
  <c r="AC3180" i="15"/>
  <c r="V3180" i="15"/>
  <c r="W3180" i="15"/>
  <c r="AC3179" i="15"/>
  <c r="V3179" i="15"/>
  <c r="W3179" i="15"/>
  <c r="AC3178" i="15"/>
  <c r="V3178" i="15"/>
  <c r="W3178" i="15"/>
  <c r="AC3177" i="15"/>
  <c r="V3177" i="15"/>
  <c r="W3177" i="15"/>
  <c r="AC3419" i="15"/>
  <c r="V3419" i="15"/>
  <c r="W3419" i="15"/>
  <c r="AC3372" i="15"/>
  <c r="V3372" i="15"/>
  <c r="W3372" i="15"/>
  <c r="AC3318" i="15"/>
  <c r="V3318" i="15"/>
  <c r="W3318" i="15"/>
  <c r="AC3176" i="15"/>
  <c r="V3176" i="15"/>
  <c r="W3176" i="15"/>
  <c r="AC3175" i="15"/>
  <c r="V3175" i="15"/>
  <c r="W3175" i="15"/>
  <c r="AC3317" i="15"/>
  <c r="V3317" i="15"/>
  <c r="W3317" i="15"/>
  <c r="AC3174" i="15"/>
  <c r="V3174" i="15"/>
  <c r="W3174" i="15"/>
  <c r="AC3316" i="15"/>
  <c r="V3316" i="15"/>
  <c r="W3316" i="15"/>
  <c r="AC3315" i="15"/>
  <c r="V3315" i="15"/>
  <c r="W3315" i="15"/>
  <c r="AC3173" i="15"/>
  <c r="V3173" i="15"/>
  <c r="W3173" i="15"/>
  <c r="AC3314" i="15"/>
  <c r="V3314" i="15"/>
  <c r="W3314" i="15"/>
  <c r="AC3172" i="15"/>
  <c r="V3172" i="15"/>
  <c r="W3172" i="15"/>
  <c r="AC3313" i="15"/>
  <c r="V3313" i="15"/>
  <c r="W3313" i="15"/>
  <c r="AC3407" i="15"/>
  <c r="V3407" i="15"/>
  <c r="W3407" i="15"/>
  <c r="AC3171" i="15"/>
  <c r="V3171" i="15"/>
  <c r="W3171" i="15"/>
  <c r="AC3170" i="15"/>
  <c r="V3170" i="15"/>
  <c r="W3170" i="15"/>
  <c r="AC3169" i="15"/>
  <c r="V3169" i="15"/>
  <c r="W3169" i="15"/>
  <c r="AC3312" i="15"/>
  <c r="V3312" i="15"/>
  <c r="W3312" i="15"/>
  <c r="AC3168" i="15"/>
  <c r="V3168" i="15"/>
  <c r="W3168" i="15"/>
  <c r="AC3417" i="15"/>
  <c r="V3417" i="15"/>
  <c r="W3417" i="15"/>
  <c r="AC3311" i="15"/>
  <c r="V3311" i="15"/>
  <c r="W3311" i="15"/>
  <c r="AC3167" i="15"/>
  <c r="V3167" i="15"/>
  <c r="W3167" i="15"/>
  <c r="AC3166" i="15"/>
  <c r="V3166" i="15"/>
  <c r="W3166" i="15"/>
  <c r="AC3165" i="15"/>
  <c r="V3165" i="15"/>
  <c r="W3165" i="15"/>
  <c r="AC3411" i="15"/>
  <c r="V3411" i="15"/>
  <c r="W3411" i="15"/>
  <c r="AC3399" i="15"/>
  <c r="V3399" i="15"/>
  <c r="W3399" i="15"/>
  <c r="AC3310" i="15"/>
  <c r="V3310" i="15"/>
  <c r="W3310" i="15"/>
  <c r="AC3309" i="15"/>
  <c r="V3309" i="15"/>
  <c r="W3309" i="15"/>
  <c r="AC3308" i="15"/>
  <c r="V3308" i="15"/>
  <c r="W3308" i="15"/>
  <c r="AC3371" i="15"/>
  <c r="V3371" i="15"/>
  <c r="W3371" i="15"/>
  <c r="AC3164" i="15"/>
  <c r="V3164" i="15"/>
  <c r="W3164" i="15"/>
  <c r="AC3163" i="15"/>
  <c r="V3163" i="15"/>
  <c r="W3163" i="15"/>
  <c r="AC3307" i="15"/>
  <c r="V3307" i="15"/>
  <c r="W3307" i="15"/>
  <c r="AC3306" i="15"/>
  <c r="V3306" i="15"/>
  <c r="W3306" i="15"/>
  <c r="AC3162" i="15"/>
  <c r="V3162" i="15"/>
  <c r="W3162" i="15"/>
  <c r="AC3161" i="15"/>
  <c r="V3161" i="15"/>
  <c r="W3161" i="15"/>
  <c r="AC3160" i="15"/>
  <c r="V3160" i="15"/>
  <c r="W3160" i="15"/>
  <c r="AC3305" i="15"/>
  <c r="V3305" i="15"/>
  <c r="W3305" i="15"/>
  <c r="AC3159" i="15"/>
  <c r="V3159" i="15"/>
  <c r="W3159" i="15"/>
  <c r="AC3158" i="15"/>
  <c r="V3158" i="15"/>
  <c r="W3158" i="15"/>
  <c r="AC3423" i="15"/>
  <c r="V3423" i="15"/>
  <c r="W3423" i="15"/>
  <c r="AC3304" i="15"/>
  <c r="V3304" i="15"/>
  <c r="W3304" i="15"/>
  <c r="AC3157" i="15"/>
  <c r="V3157" i="15"/>
  <c r="W3157" i="15"/>
  <c r="AC3387" i="15"/>
  <c r="V3387" i="15"/>
  <c r="W3387" i="15"/>
  <c r="AC3156" i="15"/>
  <c r="V3156" i="15"/>
  <c r="W3156" i="15"/>
  <c r="AC3303" i="15"/>
  <c r="V3303" i="15"/>
  <c r="W3303" i="15"/>
  <c r="AC3302" i="15"/>
  <c r="V3302" i="15"/>
  <c r="W3302" i="15"/>
  <c r="AC3301" i="15"/>
  <c r="V3301" i="15"/>
  <c r="W3301" i="15"/>
  <c r="AC3300" i="15"/>
  <c r="V3300" i="15"/>
  <c r="W3300" i="15"/>
  <c r="AC3299" i="15"/>
  <c r="V3299" i="15"/>
  <c r="W3299" i="15"/>
  <c r="AC3155" i="15"/>
  <c r="V3155" i="15"/>
  <c r="W3155" i="15"/>
  <c r="AC3154" i="15"/>
  <c r="V3154" i="15"/>
  <c r="W3154" i="15"/>
  <c r="AC3153" i="15"/>
  <c r="V3153" i="15"/>
  <c r="W3153" i="15"/>
  <c r="AC3406" i="15"/>
  <c r="V3406" i="15"/>
  <c r="W3406" i="15"/>
  <c r="AC3370" i="15"/>
  <c r="V3370" i="15"/>
  <c r="W3370" i="15"/>
  <c r="AC3298" i="15"/>
  <c r="V3298" i="15"/>
  <c r="W3298" i="15"/>
  <c r="AC3152" i="15"/>
  <c r="V3152" i="15"/>
  <c r="W3152" i="15"/>
  <c r="AC3297" i="15"/>
  <c r="V3297" i="15"/>
  <c r="W3297" i="15"/>
  <c r="AC3151" i="15"/>
  <c r="V3151" i="15"/>
  <c r="W3151" i="15"/>
  <c r="AC3150" i="15"/>
  <c r="V3150" i="15"/>
  <c r="W3150" i="15"/>
  <c r="AC3296" i="15"/>
  <c r="V3296" i="15"/>
  <c r="W3296" i="15"/>
  <c r="AC3295" i="15"/>
  <c r="V3295" i="15"/>
  <c r="W3295" i="15"/>
  <c r="AC3149" i="15"/>
  <c r="V3149" i="15"/>
  <c r="W3149" i="15"/>
  <c r="AC3410" i="15"/>
  <c r="V3410" i="15"/>
  <c r="W3410" i="15"/>
  <c r="AC3148" i="15"/>
  <c r="V3148" i="15"/>
  <c r="W3148" i="15"/>
  <c r="AC3398" i="15"/>
  <c r="V3398" i="15"/>
  <c r="W3398" i="15"/>
  <c r="AC3386" i="15"/>
  <c r="V3386" i="15"/>
  <c r="W3386" i="15"/>
  <c r="AC3147" i="15"/>
  <c r="V3147" i="15"/>
  <c r="W3147" i="15"/>
  <c r="AC3146" i="15"/>
  <c r="V3146" i="15"/>
  <c r="W3146" i="15"/>
  <c r="AC3294" i="15"/>
  <c r="V3294" i="15"/>
  <c r="W3294" i="15"/>
  <c r="AC3416" i="15"/>
  <c r="V3416" i="15"/>
  <c r="W3416" i="15"/>
  <c r="AC3421" i="15"/>
  <c r="V3421" i="15"/>
  <c r="W3421" i="15"/>
  <c r="AC3397" i="15"/>
  <c r="V3397" i="15"/>
  <c r="W3397" i="15"/>
  <c r="AC3293" i="15"/>
  <c r="V3293" i="15"/>
  <c r="W3293" i="15"/>
  <c r="AC3385" i="15"/>
  <c r="V3385" i="15"/>
  <c r="W3385" i="15"/>
  <c r="AC3292" i="15"/>
  <c r="V3292" i="15"/>
  <c r="W3292" i="15"/>
  <c r="AC3384" i="15"/>
  <c r="V3384" i="15"/>
  <c r="W3384" i="15"/>
  <c r="AC3396" i="15"/>
  <c r="V3396" i="15"/>
  <c r="W3396" i="15"/>
  <c r="AC3291" i="15"/>
  <c r="V3291" i="15"/>
  <c r="W3291" i="15"/>
  <c r="AC3145" i="15"/>
  <c r="V3145" i="15"/>
  <c r="W3145" i="15"/>
  <c r="AC3290" i="15"/>
  <c r="V3290" i="15"/>
  <c r="W3290" i="15"/>
  <c r="AC3289" i="15"/>
  <c r="V3289" i="15"/>
  <c r="W3289" i="15"/>
  <c r="AC3369" i="15"/>
  <c r="V3369" i="15"/>
  <c r="W3369" i="15"/>
  <c r="AC3288" i="15"/>
  <c r="V3288" i="15"/>
  <c r="W3288" i="15"/>
  <c r="AC3287" i="15"/>
  <c r="V3287" i="15"/>
  <c r="W3287" i="15"/>
  <c r="AC3383" i="15"/>
  <c r="V3383" i="15"/>
  <c r="W3383" i="15"/>
  <c r="AC3395" i="15"/>
  <c r="V3395" i="15"/>
  <c r="W3395" i="15"/>
  <c r="AC3144" i="15"/>
  <c r="V3144" i="15"/>
  <c r="W3144" i="15"/>
  <c r="AC3143" i="15"/>
  <c r="V3143" i="15"/>
  <c r="W3143" i="15"/>
  <c r="AC3405" i="15"/>
  <c r="V3405" i="15"/>
  <c r="W3405" i="15"/>
  <c r="AC3382" i="15"/>
  <c r="V3382" i="15"/>
  <c r="W3382" i="15"/>
  <c r="AC3394" i="15"/>
  <c r="V3394" i="15"/>
  <c r="W3394" i="15"/>
  <c r="AC3142" i="15"/>
  <c r="V3142" i="15"/>
  <c r="W3142" i="15"/>
  <c r="AC3409" i="15"/>
  <c r="V3409" i="15"/>
  <c r="W3409" i="15"/>
  <c r="AC3141" i="15"/>
  <c r="V3141" i="15"/>
  <c r="W3141" i="15"/>
  <c r="AC3140" i="15"/>
  <c r="V3140" i="15"/>
  <c r="W3140" i="15"/>
  <c r="AC3286" i="15"/>
  <c r="V3286" i="15"/>
  <c r="W3286" i="15"/>
  <c r="AC3139" i="15"/>
  <c r="V3139" i="15"/>
  <c r="W3139" i="15"/>
  <c r="AC3138" i="15"/>
  <c r="V3138" i="15"/>
  <c r="W3138" i="15"/>
  <c r="AC3285" i="15"/>
  <c r="V3285" i="15"/>
  <c r="W3285" i="15"/>
  <c r="AC3137" i="15"/>
  <c r="V3137" i="15"/>
  <c r="W3137" i="15"/>
  <c r="AC3415" i="15"/>
  <c r="V3415" i="15"/>
  <c r="W3415" i="15"/>
  <c r="AC3284" i="15"/>
  <c r="V3284" i="15"/>
  <c r="W3284" i="15"/>
  <c r="AC3136" i="15"/>
  <c r="V3136" i="15"/>
  <c r="W3136" i="15"/>
  <c r="AC3283" i="15"/>
  <c r="V3283" i="15"/>
  <c r="W3283" i="15"/>
  <c r="AC3135" i="15"/>
  <c r="V3135" i="15"/>
  <c r="W3135" i="15"/>
  <c r="AC3282" i="15"/>
  <c r="V3282" i="15"/>
  <c r="W3282" i="15"/>
  <c r="AC3281" i="15"/>
  <c r="V3281" i="15"/>
  <c r="W3281" i="15"/>
  <c r="AC3134" i="15"/>
  <c r="V3134" i="15"/>
  <c r="W3134" i="15"/>
  <c r="AC3133" i="15"/>
  <c r="V3133" i="15"/>
  <c r="W3133" i="15"/>
  <c r="AC3132" i="15"/>
  <c r="V3132" i="15"/>
  <c r="W3132" i="15"/>
  <c r="AC3381" i="15"/>
  <c r="V3381" i="15"/>
  <c r="W3381" i="15"/>
  <c r="AC3131" i="15"/>
  <c r="V3131" i="15"/>
  <c r="W3131" i="15"/>
  <c r="AC3424" i="15"/>
  <c r="V3424" i="15"/>
  <c r="W3424" i="15"/>
  <c r="AC3280" i="15"/>
  <c r="V3280" i="15"/>
  <c r="W3280" i="15"/>
  <c r="AC3130" i="15"/>
  <c r="V3130" i="15"/>
  <c r="W3130" i="15"/>
  <c r="AC3279" i="15"/>
  <c r="V3279" i="15"/>
  <c r="W3279" i="15"/>
  <c r="AC3278" i="15"/>
  <c r="V3278" i="15"/>
  <c r="W3278" i="15"/>
  <c r="AC3129" i="15"/>
  <c r="V3129" i="15"/>
  <c r="W3129" i="15"/>
  <c r="AC3277" i="15"/>
  <c r="V3277" i="15"/>
  <c r="W3277" i="15"/>
  <c r="AC3276" i="15"/>
  <c r="V3276" i="15"/>
  <c r="W3276" i="15"/>
  <c r="AC3275" i="15"/>
  <c r="V3275" i="15"/>
  <c r="W3275" i="15"/>
  <c r="AC3274" i="15"/>
  <c r="V3274" i="15"/>
  <c r="W3274" i="15"/>
  <c r="AC3368" i="15"/>
  <c r="V3368" i="15"/>
  <c r="W3368" i="15"/>
  <c r="AC3128" i="15"/>
  <c r="V3128" i="15"/>
  <c r="W3128" i="15"/>
  <c r="AC3273" i="15"/>
  <c r="V3273" i="15"/>
  <c r="W3273" i="15"/>
  <c r="AC3127" i="15"/>
  <c r="V3127" i="15"/>
  <c r="W3127" i="15"/>
  <c r="AC3126" i="15"/>
  <c r="V3126" i="15"/>
  <c r="W3126" i="15"/>
  <c r="AC3414" i="15"/>
  <c r="V3414" i="15"/>
  <c r="W3414" i="15"/>
  <c r="AC3125" i="15"/>
  <c r="V3125" i="15"/>
  <c r="W3125" i="15"/>
  <c r="AC3124" i="15"/>
  <c r="V3124" i="15"/>
  <c r="W3124" i="15"/>
  <c r="AC3367" i="15"/>
  <c r="V3367" i="15"/>
  <c r="W3367" i="15"/>
  <c r="AC3272" i="15"/>
  <c r="V3272" i="15"/>
  <c r="W3272" i="15"/>
  <c r="AC3422" i="15"/>
  <c r="V3422" i="15"/>
  <c r="W3422" i="15"/>
  <c r="AC3123" i="15"/>
  <c r="V3123" i="15"/>
  <c r="W3123" i="15"/>
  <c r="AC3122" i="15"/>
  <c r="V3122" i="15"/>
  <c r="W3122" i="15"/>
  <c r="AC3121" i="15"/>
  <c r="V3121" i="15"/>
  <c r="W3121" i="15"/>
  <c r="AC3271" i="15"/>
  <c r="V3271" i="15"/>
  <c r="W3271" i="15"/>
  <c r="AC3270" i="15"/>
  <c r="V3270" i="15"/>
  <c r="W3270" i="15"/>
  <c r="AC3413" i="15"/>
  <c r="V3413" i="15"/>
  <c r="W3413" i="15"/>
  <c r="AC3380" i="15"/>
  <c r="V3380" i="15"/>
  <c r="W3380" i="15"/>
  <c r="AC3269" i="15"/>
  <c r="V3269" i="15"/>
  <c r="W3269" i="15"/>
  <c r="AC3268" i="15"/>
  <c r="V3268" i="15"/>
  <c r="W3268" i="15"/>
  <c r="AC3267" i="15"/>
  <c r="V3267" i="15"/>
  <c r="W3267" i="15"/>
  <c r="AC3266" i="15"/>
  <c r="V3266" i="15"/>
  <c r="W3266" i="15"/>
  <c r="AC3265" i="15"/>
  <c r="V3265" i="15"/>
  <c r="W3265" i="15"/>
  <c r="AC3264" i="15"/>
  <c r="V3264" i="15"/>
  <c r="W3264" i="15"/>
  <c r="AC3366" i="15"/>
  <c r="V3366" i="15"/>
  <c r="W3366" i="15"/>
  <c r="AC3420" i="15"/>
  <c r="V3420" i="15"/>
  <c r="W3420" i="15"/>
  <c r="AC3365" i="15"/>
  <c r="V3365" i="15"/>
  <c r="W3365" i="15"/>
  <c r="AC3404" i="15"/>
  <c r="V3404" i="15"/>
  <c r="W3404" i="15"/>
  <c r="AC3263" i="15"/>
  <c r="V3263" i="15"/>
  <c r="W3263" i="15"/>
  <c r="AC3393" i="15"/>
  <c r="V3393" i="15"/>
  <c r="W3393" i="15"/>
  <c r="AC3392" i="15"/>
  <c r="V3392" i="15"/>
  <c r="W3392" i="15"/>
  <c r="AC3262" i="15"/>
  <c r="V3262" i="15"/>
  <c r="W3262" i="15"/>
  <c r="AC3364" i="15"/>
  <c r="V3364" i="15"/>
  <c r="W3364" i="15"/>
  <c r="AC3391" i="15"/>
  <c r="V3391" i="15"/>
  <c r="W3391" i="15"/>
  <c r="AC2611" i="15"/>
  <c r="V2611" i="15"/>
  <c r="W2611" i="15"/>
  <c r="AC2595" i="15"/>
  <c r="V2595" i="15"/>
  <c r="W2595" i="15"/>
  <c r="AC2598" i="15"/>
  <c r="V2598" i="15"/>
  <c r="W2598" i="15"/>
  <c r="AC2610" i="15"/>
  <c r="V2610" i="15"/>
  <c r="W2610" i="15"/>
  <c r="AC2623" i="15"/>
  <c r="V2623" i="15"/>
  <c r="W2623" i="15"/>
  <c r="AC2609" i="15"/>
  <c r="V2609" i="15"/>
  <c r="W2609" i="15"/>
  <c r="AC2622" i="15"/>
  <c r="V2622" i="15"/>
  <c r="W2622" i="15"/>
  <c r="AC2621" i="15"/>
  <c r="V2621" i="15"/>
  <c r="W2621" i="15"/>
  <c r="AC2608" i="15"/>
  <c r="V2608" i="15"/>
  <c r="W2608" i="15"/>
  <c r="AC2620" i="15"/>
  <c r="V2620" i="15"/>
  <c r="W2620" i="15"/>
  <c r="AC2607" i="15"/>
  <c r="V2607" i="15"/>
  <c r="W2607" i="15"/>
  <c r="AC2594" i="15"/>
  <c r="V2594" i="15"/>
  <c r="W2594" i="15"/>
  <c r="AC2606" i="15"/>
  <c r="V2606" i="15"/>
  <c r="W2606" i="15"/>
  <c r="AC2593" i="15"/>
  <c r="V2593" i="15"/>
  <c r="W2593" i="15"/>
  <c r="AC2592" i="15"/>
  <c r="V2592" i="15"/>
  <c r="W2592" i="15"/>
  <c r="AC2605" i="15"/>
  <c r="V2605" i="15"/>
  <c r="W2605" i="15"/>
  <c r="AC2631" i="15"/>
  <c r="V2631" i="15"/>
  <c r="W2631" i="15"/>
  <c r="AC2630" i="15"/>
  <c r="V2630" i="15"/>
  <c r="W2630" i="15"/>
  <c r="AC2619" i="15"/>
  <c r="V2619" i="15"/>
  <c r="W2619" i="15"/>
  <c r="AC2604" i="15"/>
  <c r="V2604" i="15"/>
  <c r="W2604" i="15"/>
  <c r="AC2629" i="15"/>
  <c r="V2629" i="15"/>
  <c r="W2629" i="15"/>
  <c r="AC2618" i="15"/>
  <c r="V2618" i="15"/>
  <c r="W2618" i="15"/>
  <c r="AC2617" i="15"/>
  <c r="V2617" i="15"/>
  <c r="W2617" i="15"/>
  <c r="AC2628" i="15"/>
  <c r="V2628" i="15"/>
  <c r="W2628" i="15"/>
  <c r="AC2591" i="15"/>
  <c r="V2591" i="15"/>
  <c r="W2591" i="15"/>
  <c r="AC2590" i="15"/>
  <c r="V2590" i="15"/>
  <c r="W2590" i="15"/>
  <c r="AC2616" i="15"/>
  <c r="V2616" i="15"/>
  <c r="W2616" i="15"/>
  <c r="AC2597" i="15"/>
  <c r="V2597" i="15"/>
  <c r="W2597" i="15"/>
  <c r="AC2615" i="15"/>
  <c r="V2615" i="15"/>
  <c r="W2615" i="15"/>
  <c r="AC2596" i="15"/>
  <c r="V2596" i="15"/>
  <c r="W2596" i="15"/>
  <c r="AC2627" i="15"/>
  <c r="V2627" i="15"/>
  <c r="W2627" i="15"/>
  <c r="AC2626" i="15"/>
  <c r="V2626" i="15"/>
  <c r="W2626" i="15"/>
  <c r="AC2603" i="15"/>
  <c r="V2603" i="15"/>
  <c r="W2603" i="15"/>
  <c r="AC2589" i="15"/>
  <c r="V2589" i="15"/>
  <c r="W2589" i="15"/>
  <c r="AC2614" i="15"/>
  <c r="V2614" i="15"/>
  <c r="W2614" i="15"/>
  <c r="AC2625" i="15"/>
  <c r="V2625" i="15"/>
  <c r="W2625" i="15"/>
  <c r="AC2588" i="15"/>
  <c r="V2588" i="15"/>
  <c r="W2588" i="15"/>
  <c r="AC2613" i="15"/>
  <c r="V2613" i="15"/>
  <c r="W2613" i="15"/>
  <c r="AC2602" i="15"/>
  <c r="V2602" i="15"/>
  <c r="W2602" i="15"/>
  <c r="AC2587" i="15"/>
  <c r="V2587" i="15"/>
  <c r="W2587" i="15"/>
  <c r="AC2612" i="15"/>
  <c r="V2612" i="15"/>
  <c r="W2612" i="15"/>
  <c r="AC2601" i="15"/>
  <c r="V2601" i="15"/>
  <c r="W2601" i="15"/>
  <c r="AC2624" i="15"/>
  <c r="V2624" i="15"/>
  <c r="W2624" i="15"/>
  <c r="AC2600" i="15"/>
  <c r="V2600" i="15"/>
  <c r="W2600" i="15"/>
  <c r="AC2599" i="15"/>
  <c r="V2599" i="15"/>
  <c r="W2599" i="15"/>
  <c r="AC3043" i="15"/>
  <c r="V3043" i="15"/>
  <c r="W3043" i="15"/>
  <c r="AC2806" i="15"/>
  <c r="V2806" i="15"/>
  <c r="W2806" i="15"/>
  <c r="AC2939" i="15"/>
  <c r="V2939" i="15"/>
  <c r="W2939" i="15"/>
  <c r="AC3009" i="15"/>
  <c r="V3009" i="15"/>
  <c r="W3009" i="15"/>
  <c r="AC2938" i="15"/>
  <c r="V2938" i="15"/>
  <c r="W2938" i="15"/>
  <c r="AC2805" i="15"/>
  <c r="V2805" i="15"/>
  <c r="W2805" i="15"/>
  <c r="AC2804" i="15"/>
  <c r="V2804" i="15"/>
  <c r="W2804" i="15"/>
  <c r="AC3038" i="15"/>
  <c r="V3038" i="15"/>
  <c r="W3038" i="15"/>
  <c r="AC2803" i="15"/>
  <c r="V2803" i="15"/>
  <c r="W2803" i="15"/>
  <c r="AC3031" i="15"/>
  <c r="V3031" i="15"/>
  <c r="W3031" i="15"/>
  <c r="AC2802" i="15"/>
  <c r="V2802" i="15"/>
  <c r="W2802" i="15"/>
  <c r="AC3030" i="15"/>
  <c r="V3030" i="15"/>
  <c r="W3030" i="15"/>
  <c r="AC2801" i="15"/>
  <c r="V2801" i="15"/>
  <c r="W2801" i="15"/>
  <c r="AC2800" i="15"/>
  <c r="V2800" i="15"/>
  <c r="W2800" i="15"/>
  <c r="AC2937" i="15"/>
  <c r="V2937" i="15"/>
  <c r="W2937" i="15"/>
  <c r="AC2936" i="15"/>
  <c r="V2936" i="15"/>
  <c r="W2936" i="15"/>
  <c r="AC2988" i="15"/>
  <c r="V2988" i="15"/>
  <c r="W2988" i="15"/>
  <c r="AC2935" i="15"/>
  <c r="V2935" i="15"/>
  <c r="W2935" i="15"/>
  <c r="AC2934" i="15"/>
  <c r="V2934" i="15"/>
  <c r="W2934" i="15"/>
  <c r="AC2933" i="15"/>
  <c r="V2933" i="15"/>
  <c r="W2933" i="15"/>
  <c r="AC2932" i="15"/>
  <c r="V2932" i="15"/>
  <c r="W2932" i="15"/>
  <c r="AC2799" i="15"/>
  <c r="V2799" i="15"/>
  <c r="W2799" i="15"/>
  <c r="AC2798" i="15"/>
  <c r="V2798" i="15"/>
  <c r="W2798" i="15"/>
  <c r="AC2987" i="15"/>
  <c r="V2987" i="15"/>
  <c r="W2987" i="15"/>
  <c r="AC2931" i="15"/>
  <c r="V2931" i="15"/>
  <c r="W2931" i="15"/>
  <c r="AC3001" i="15"/>
  <c r="V3001" i="15"/>
  <c r="W3001" i="15"/>
  <c r="AC2986" i="15"/>
  <c r="V2986" i="15"/>
  <c r="W2986" i="15"/>
  <c r="AC2930" i="15"/>
  <c r="V2930" i="15"/>
  <c r="W2930" i="15"/>
  <c r="AC3037" i="15"/>
  <c r="V3037" i="15"/>
  <c r="W3037" i="15"/>
  <c r="AC2797" i="15"/>
  <c r="V2797" i="15"/>
  <c r="W2797" i="15"/>
  <c r="AC2929" i="15"/>
  <c r="V2929" i="15"/>
  <c r="W2929" i="15"/>
  <c r="AC3074" i="15"/>
  <c r="V3074" i="15"/>
  <c r="W3074" i="15"/>
  <c r="AC2796" i="15"/>
  <c r="V2796" i="15"/>
  <c r="W2796" i="15"/>
  <c r="AC3059" i="15"/>
  <c r="V3059" i="15"/>
  <c r="W3059" i="15"/>
  <c r="AC2795" i="15"/>
  <c r="V2795" i="15"/>
  <c r="W2795" i="15"/>
  <c r="AC2928" i="15"/>
  <c r="V2928" i="15"/>
  <c r="W2928" i="15"/>
  <c r="AC3069" i="15"/>
  <c r="V3069" i="15"/>
  <c r="W3069" i="15"/>
  <c r="AC2927" i="15"/>
  <c r="V2927" i="15"/>
  <c r="W2927" i="15"/>
  <c r="AC2794" i="15"/>
  <c r="V2794" i="15"/>
  <c r="W2794" i="15"/>
  <c r="AC2926" i="15"/>
  <c r="V2926" i="15"/>
  <c r="W2926" i="15"/>
  <c r="AC2925" i="15"/>
  <c r="V2925" i="15"/>
  <c r="W2925" i="15"/>
  <c r="AC2793" i="15"/>
  <c r="V2793" i="15"/>
  <c r="W2793" i="15"/>
  <c r="AC3058" i="15"/>
  <c r="V3058" i="15"/>
  <c r="W3058" i="15"/>
  <c r="AC2924" i="15"/>
  <c r="V2924" i="15"/>
  <c r="W2924" i="15"/>
  <c r="AC2985" i="15"/>
  <c r="V2985" i="15"/>
  <c r="W2985" i="15"/>
  <c r="AC2923" i="15"/>
  <c r="V2923" i="15"/>
  <c r="W2923" i="15"/>
  <c r="AC2984" i="15"/>
  <c r="V2984" i="15"/>
  <c r="W2984" i="15"/>
  <c r="AC2792" i="15"/>
  <c r="V2792" i="15"/>
  <c r="W2792" i="15"/>
  <c r="AC2922" i="15"/>
  <c r="V2922" i="15"/>
  <c r="W2922" i="15"/>
  <c r="AC2791" i="15"/>
  <c r="V2791" i="15"/>
  <c r="W2791" i="15"/>
  <c r="AC2790" i="15"/>
  <c r="V2790" i="15"/>
  <c r="W2790" i="15"/>
  <c r="AC3049" i="15"/>
  <c r="V3049" i="15"/>
  <c r="W3049" i="15"/>
  <c r="AC3048" i="15"/>
  <c r="V3048" i="15"/>
  <c r="W3048" i="15"/>
  <c r="AC3000" i="15"/>
  <c r="V3000" i="15"/>
  <c r="W3000" i="15"/>
  <c r="AC2983" i="15"/>
  <c r="V2983" i="15"/>
  <c r="W2983" i="15"/>
  <c r="AC2921" i="15"/>
  <c r="V2921" i="15"/>
  <c r="W2921" i="15"/>
  <c r="AC2920" i="15"/>
  <c r="V2920" i="15"/>
  <c r="W2920" i="15"/>
  <c r="AC2919" i="15"/>
  <c r="V2919" i="15"/>
  <c r="W2919" i="15"/>
  <c r="AC2918" i="15"/>
  <c r="V2918" i="15"/>
  <c r="W2918" i="15"/>
  <c r="AC2917" i="15"/>
  <c r="V2917" i="15"/>
  <c r="W2917" i="15"/>
  <c r="AC2789" i="15"/>
  <c r="V2789" i="15"/>
  <c r="W2789" i="15"/>
  <c r="AC2788" i="15"/>
  <c r="V2788" i="15"/>
  <c r="W2788" i="15"/>
  <c r="AC2787" i="15"/>
  <c r="V2787" i="15"/>
  <c r="W2787" i="15"/>
  <c r="AC2786" i="15"/>
  <c r="V2786" i="15"/>
  <c r="W2786" i="15"/>
  <c r="AC2785" i="15"/>
  <c r="V2785" i="15"/>
  <c r="W2785" i="15"/>
  <c r="AC2784" i="15"/>
  <c r="V2784" i="15"/>
  <c r="W2784" i="15"/>
  <c r="AC3057" i="15"/>
  <c r="V3057" i="15"/>
  <c r="W3057" i="15"/>
  <c r="AC2999" i="15"/>
  <c r="V2999" i="15"/>
  <c r="W2999" i="15"/>
  <c r="AC2998" i="15"/>
  <c r="V2998" i="15"/>
  <c r="W2998" i="15"/>
  <c r="AC2783" i="15"/>
  <c r="V2783" i="15"/>
  <c r="W2783" i="15"/>
  <c r="AC3042" i="15"/>
  <c r="V3042" i="15"/>
  <c r="W3042" i="15"/>
  <c r="AC2916" i="15"/>
  <c r="V2916" i="15"/>
  <c r="W2916" i="15"/>
  <c r="AC2915" i="15"/>
  <c r="V2915" i="15"/>
  <c r="W2915" i="15"/>
  <c r="AC2782" i="15"/>
  <c r="V2782" i="15"/>
  <c r="W2782" i="15"/>
  <c r="AC2914" i="15"/>
  <c r="V2914" i="15"/>
  <c r="W2914" i="15"/>
  <c r="AC2781" i="15"/>
  <c r="V2781" i="15"/>
  <c r="W2781" i="15"/>
  <c r="AC2913" i="15"/>
  <c r="V2913" i="15"/>
  <c r="W2913" i="15"/>
  <c r="AC2780" i="15"/>
  <c r="V2780" i="15"/>
  <c r="W2780" i="15"/>
  <c r="AC2779" i="15"/>
  <c r="V2779" i="15"/>
  <c r="W2779" i="15"/>
  <c r="AC2778" i="15"/>
  <c r="V2778" i="15"/>
  <c r="W2778" i="15"/>
  <c r="AC2777" i="15"/>
  <c r="V2777" i="15"/>
  <c r="W2777" i="15"/>
  <c r="AC3077" i="15"/>
  <c r="V3077" i="15"/>
  <c r="W3077" i="15"/>
  <c r="AC2776" i="15"/>
  <c r="V2776" i="15"/>
  <c r="W2776" i="15"/>
  <c r="AC2912" i="15"/>
  <c r="V2912" i="15"/>
  <c r="W2912" i="15"/>
  <c r="AC2911" i="15"/>
  <c r="V2911" i="15"/>
  <c r="W2911" i="15"/>
  <c r="AC2910" i="15"/>
  <c r="V2910" i="15"/>
  <c r="W2910" i="15"/>
  <c r="AC2775" i="15"/>
  <c r="V2775" i="15"/>
  <c r="W2775" i="15"/>
  <c r="AC2774" i="15"/>
  <c r="V2774" i="15"/>
  <c r="W2774" i="15"/>
  <c r="AC2982" i="15"/>
  <c r="V2982" i="15"/>
  <c r="W2982" i="15"/>
  <c r="AC2981" i="15"/>
  <c r="V2981" i="15"/>
  <c r="W2981" i="15"/>
  <c r="AC2773" i="15"/>
  <c r="V2773" i="15"/>
  <c r="W2773" i="15"/>
  <c r="AC3022" i="15"/>
  <c r="V3022" i="15"/>
  <c r="W3022" i="15"/>
  <c r="AC2909" i="15"/>
  <c r="V2909" i="15"/>
  <c r="W2909" i="15"/>
  <c r="AC2908" i="15"/>
  <c r="V2908" i="15"/>
  <c r="W2908" i="15"/>
  <c r="AC2772" i="15"/>
  <c r="V2772" i="15"/>
  <c r="W2772" i="15"/>
  <c r="AC2771" i="15"/>
  <c r="V2771" i="15"/>
  <c r="W2771" i="15"/>
  <c r="AC3021" i="15"/>
  <c r="V3021" i="15"/>
  <c r="W3021" i="15"/>
  <c r="AC2770" i="15"/>
  <c r="V2770" i="15"/>
  <c r="W2770" i="15"/>
  <c r="AC2907" i="15"/>
  <c r="V2907" i="15"/>
  <c r="W2907" i="15"/>
  <c r="AC2906" i="15"/>
  <c r="V2906" i="15"/>
  <c r="W2906" i="15"/>
  <c r="AC3015" i="15"/>
  <c r="V3015" i="15"/>
  <c r="W3015" i="15"/>
  <c r="AC3078" i="15"/>
  <c r="V3078" i="15"/>
  <c r="W3078" i="15"/>
  <c r="AC2769" i="15"/>
  <c r="V2769" i="15"/>
  <c r="W2769" i="15"/>
  <c r="AC2997" i="15"/>
  <c r="V2997" i="15"/>
  <c r="W2997" i="15"/>
  <c r="AC2980" i="15"/>
  <c r="V2980" i="15"/>
  <c r="W2980" i="15"/>
  <c r="AC2979" i="15"/>
  <c r="V2979" i="15"/>
  <c r="W2979" i="15"/>
  <c r="AC2978" i="15"/>
  <c r="V2978" i="15"/>
  <c r="W2978" i="15"/>
  <c r="AC2977" i="15"/>
  <c r="V2977" i="15"/>
  <c r="W2977" i="15"/>
  <c r="AC2768" i="15"/>
  <c r="V2768" i="15"/>
  <c r="W2768" i="15"/>
  <c r="AC2905" i="15"/>
  <c r="V2905" i="15"/>
  <c r="W2905" i="15"/>
  <c r="AC2767" i="15"/>
  <c r="V2767" i="15"/>
  <c r="W2767" i="15"/>
  <c r="AC2766" i="15"/>
  <c r="V2766" i="15"/>
  <c r="W2766" i="15"/>
  <c r="AC2765" i="15"/>
  <c r="V2765" i="15"/>
  <c r="W2765" i="15"/>
  <c r="AC2976" i="15"/>
  <c r="V2976" i="15"/>
  <c r="W2976" i="15"/>
  <c r="AC2764" i="15"/>
  <c r="V2764" i="15"/>
  <c r="W2764" i="15"/>
  <c r="AC2763" i="15"/>
  <c r="V2763" i="15"/>
  <c r="W2763" i="15"/>
  <c r="AC2904" i="15"/>
  <c r="V2904" i="15"/>
  <c r="W2904" i="15"/>
  <c r="AC2762" i="15"/>
  <c r="V2762" i="15"/>
  <c r="W2762" i="15"/>
  <c r="AC2761" i="15"/>
  <c r="V2761" i="15"/>
  <c r="W2761" i="15"/>
  <c r="AC2903" i="15"/>
  <c r="V2903" i="15"/>
  <c r="W2903" i="15"/>
  <c r="AC3053" i="15"/>
  <c r="V3053" i="15"/>
  <c r="W3053" i="15"/>
  <c r="AC2760" i="15"/>
  <c r="V2760" i="15"/>
  <c r="W2760" i="15"/>
  <c r="AC2759" i="15"/>
  <c r="V2759" i="15"/>
  <c r="W2759" i="15"/>
  <c r="AC2975" i="15"/>
  <c r="V2975" i="15"/>
  <c r="W2975" i="15"/>
  <c r="AC2974" i="15"/>
  <c r="V2974" i="15"/>
  <c r="W2974" i="15"/>
  <c r="AC2902" i="15"/>
  <c r="V2902" i="15"/>
  <c r="W2902" i="15"/>
  <c r="AC2901" i="15"/>
  <c r="V2901" i="15"/>
  <c r="W2901" i="15"/>
  <c r="AC2973" i="15"/>
  <c r="V2973" i="15"/>
  <c r="W2973" i="15"/>
  <c r="AC2758" i="15"/>
  <c r="V2758" i="15"/>
  <c r="W2758" i="15"/>
  <c r="AC2900" i="15"/>
  <c r="V2900" i="15"/>
  <c r="W2900" i="15"/>
  <c r="AC3056" i="15"/>
  <c r="V3056" i="15"/>
  <c r="W3056" i="15"/>
  <c r="AC2899" i="15"/>
  <c r="V2899" i="15"/>
  <c r="W2899" i="15"/>
  <c r="AC2757" i="15"/>
  <c r="V2757" i="15"/>
  <c r="W2757" i="15"/>
  <c r="AC2756" i="15"/>
  <c r="V2756" i="15"/>
  <c r="W2756" i="15"/>
  <c r="AC2972" i="15"/>
  <c r="V2972" i="15"/>
  <c r="W2972" i="15"/>
  <c r="AC2755" i="15"/>
  <c r="V2755" i="15"/>
  <c r="W2755" i="15"/>
  <c r="AC2971" i="15"/>
  <c r="V2971" i="15"/>
  <c r="W2971" i="15"/>
  <c r="AC2754" i="15"/>
  <c r="V2754" i="15"/>
  <c r="W2754" i="15"/>
  <c r="AC2753" i="15"/>
  <c r="V2753" i="15"/>
  <c r="W2753" i="15"/>
  <c r="AC2752" i="15"/>
  <c r="V2752" i="15"/>
  <c r="W2752" i="15"/>
  <c r="AC2898" i="15"/>
  <c r="V2898" i="15"/>
  <c r="W2898" i="15"/>
  <c r="AC2897" i="15"/>
  <c r="V2897" i="15"/>
  <c r="W2897" i="15"/>
  <c r="AC2751" i="15"/>
  <c r="V2751" i="15"/>
  <c r="W2751" i="15"/>
  <c r="AC3008" i="15"/>
  <c r="V3008" i="15"/>
  <c r="W3008" i="15"/>
  <c r="AC2750" i="15"/>
  <c r="V2750" i="15"/>
  <c r="W2750" i="15"/>
  <c r="AC3020" i="15"/>
  <c r="V3020" i="15"/>
  <c r="W3020" i="15"/>
  <c r="AC2749" i="15"/>
  <c r="V2749" i="15"/>
  <c r="W2749" i="15"/>
  <c r="AC3029" i="15"/>
  <c r="V3029" i="15"/>
  <c r="W3029" i="15"/>
  <c r="AC2748" i="15"/>
  <c r="V2748" i="15"/>
  <c r="W2748" i="15"/>
  <c r="AC2996" i="15"/>
  <c r="V2996" i="15"/>
  <c r="W2996" i="15"/>
  <c r="AC3041" i="15"/>
  <c r="V3041" i="15"/>
  <c r="W3041" i="15"/>
  <c r="AC3014" i="15"/>
  <c r="V3014" i="15"/>
  <c r="W3014" i="15"/>
  <c r="AC3013" i="15"/>
  <c r="V3013" i="15"/>
  <c r="W3013" i="15"/>
  <c r="AC2970" i="15"/>
  <c r="V2970" i="15"/>
  <c r="W2970" i="15"/>
  <c r="AC2969" i="15"/>
  <c r="V2969" i="15"/>
  <c r="W2969" i="15"/>
  <c r="AC2747" i="15"/>
  <c r="V2747" i="15"/>
  <c r="W2747" i="15"/>
  <c r="AC2896" i="15"/>
  <c r="V2896" i="15"/>
  <c r="W2896" i="15"/>
  <c r="AC2895" i="15"/>
  <c r="V2895" i="15"/>
  <c r="W2895" i="15"/>
  <c r="AC2894" i="15"/>
  <c r="V2894" i="15"/>
  <c r="W2894" i="15"/>
  <c r="AC2746" i="15"/>
  <c r="V2746" i="15"/>
  <c r="W2746" i="15"/>
  <c r="AC2745" i="15"/>
  <c r="V2745" i="15"/>
  <c r="W2745" i="15"/>
  <c r="AC3012" i="15"/>
  <c r="V3012" i="15"/>
  <c r="W3012" i="15"/>
  <c r="AC2893" i="15"/>
  <c r="V2893" i="15"/>
  <c r="W2893" i="15"/>
  <c r="AC2892" i="15"/>
  <c r="V2892" i="15"/>
  <c r="W2892" i="15"/>
  <c r="AC2744" i="15"/>
  <c r="V2744" i="15"/>
  <c r="W2744" i="15"/>
  <c r="AC2891" i="15"/>
  <c r="V2891" i="15"/>
  <c r="W2891" i="15"/>
  <c r="AC2743" i="15"/>
  <c r="V2743" i="15"/>
  <c r="W2743" i="15"/>
  <c r="AC3007" i="15"/>
  <c r="V3007" i="15"/>
  <c r="W3007" i="15"/>
  <c r="AC2742" i="15"/>
  <c r="V2742" i="15"/>
  <c r="W2742" i="15"/>
  <c r="AC2890" i="15"/>
  <c r="V2890" i="15"/>
  <c r="W2890" i="15"/>
  <c r="AC2889" i="15"/>
  <c r="V2889" i="15"/>
  <c r="W2889" i="15"/>
  <c r="AC2741" i="15"/>
  <c r="V2741" i="15"/>
  <c r="W2741" i="15"/>
  <c r="AC2740" i="15"/>
  <c r="V2740" i="15"/>
  <c r="W2740" i="15"/>
  <c r="AC2739" i="15"/>
  <c r="V2739" i="15"/>
  <c r="W2739" i="15"/>
  <c r="AC2738" i="15"/>
  <c r="V2738" i="15"/>
  <c r="W2738" i="15"/>
  <c r="AC3028" i="15"/>
  <c r="V3028" i="15"/>
  <c r="W3028" i="15"/>
  <c r="AC2968" i="15"/>
  <c r="V2968" i="15"/>
  <c r="W2968" i="15"/>
  <c r="AC2888" i="15"/>
  <c r="V2888" i="15"/>
  <c r="W2888" i="15"/>
  <c r="AC2737" i="15"/>
  <c r="V2737" i="15"/>
  <c r="W2737" i="15"/>
  <c r="AC2736" i="15"/>
  <c r="V2736" i="15"/>
  <c r="W2736" i="15"/>
  <c r="AC2887" i="15"/>
  <c r="V2887" i="15"/>
  <c r="W2887" i="15"/>
  <c r="AC2886" i="15"/>
  <c r="V2886" i="15"/>
  <c r="W2886" i="15"/>
  <c r="AC3027" i="15"/>
  <c r="V3027" i="15"/>
  <c r="W3027" i="15"/>
  <c r="AC2735" i="15"/>
  <c r="V2735" i="15"/>
  <c r="W2735" i="15"/>
  <c r="AC2734" i="15"/>
  <c r="V2734" i="15"/>
  <c r="W2734" i="15"/>
  <c r="AC2885" i="15"/>
  <c r="V2885" i="15"/>
  <c r="W2885" i="15"/>
  <c r="AC2733" i="15"/>
  <c r="V2733" i="15"/>
  <c r="W2733" i="15"/>
  <c r="AC2732" i="15"/>
  <c r="V2732" i="15"/>
  <c r="W2732" i="15"/>
  <c r="AC2731" i="15"/>
  <c r="V2731" i="15"/>
  <c r="W2731" i="15"/>
  <c r="AC2730" i="15"/>
  <c r="V2730" i="15"/>
  <c r="W2730" i="15"/>
  <c r="AC2884" i="15"/>
  <c r="V2884" i="15"/>
  <c r="W2884" i="15"/>
  <c r="AC2729" i="15"/>
  <c r="V2729" i="15"/>
  <c r="W2729" i="15"/>
  <c r="AC2728" i="15"/>
  <c r="V2728" i="15"/>
  <c r="W2728" i="15"/>
  <c r="AC2727" i="15"/>
  <c r="V2727" i="15"/>
  <c r="W2727" i="15"/>
  <c r="AC2726" i="15"/>
  <c r="V2726" i="15"/>
  <c r="W2726" i="15"/>
  <c r="AC2725" i="15"/>
  <c r="V2725" i="15"/>
  <c r="W2725" i="15"/>
  <c r="AC2724" i="15"/>
  <c r="V2724" i="15"/>
  <c r="W2724" i="15"/>
  <c r="AC2967" i="15"/>
  <c r="V2967" i="15"/>
  <c r="W2967" i="15"/>
  <c r="AC2883" i="15"/>
  <c r="V2883" i="15"/>
  <c r="W2883" i="15"/>
  <c r="AC2882" i="15"/>
  <c r="V2882" i="15"/>
  <c r="W2882" i="15"/>
  <c r="AC2723" i="15"/>
  <c r="V2723" i="15"/>
  <c r="W2723" i="15"/>
  <c r="AC2881" i="15"/>
  <c r="V2881" i="15"/>
  <c r="W2881" i="15"/>
  <c r="AC3073" i="15"/>
  <c r="V3073" i="15"/>
  <c r="W3073" i="15"/>
  <c r="AC2722" i="15"/>
  <c r="V2722" i="15"/>
  <c r="W2722" i="15"/>
  <c r="AC3026" i="15"/>
  <c r="V3026" i="15"/>
  <c r="W3026" i="15"/>
  <c r="AC2721" i="15"/>
  <c r="V2721" i="15"/>
  <c r="W2721" i="15"/>
  <c r="AC2966" i="15"/>
  <c r="V2966" i="15"/>
  <c r="W2966" i="15"/>
  <c r="AC2720" i="15"/>
  <c r="V2720" i="15"/>
  <c r="W2720" i="15"/>
  <c r="AC2995" i="15"/>
  <c r="V2995" i="15"/>
  <c r="W2995" i="15"/>
  <c r="AC2719" i="15"/>
  <c r="V2719" i="15"/>
  <c r="W2719" i="15"/>
  <c r="AC3006" i="15"/>
  <c r="V3006" i="15"/>
  <c r="W3006" i="15"/>
  <c r="AC3052" i="15"/>
  <c r="V3052" i="15"/>
  <c r="W3052" i="15"/>
  <c r="AC3075" i="15"/>
  <c r="V3075" i="15"/>
  <c r="W3075" i="15"/>
  <c r="AC2718" i="15"/>
  <c r="V2718" i="15"/>
  <c r="W2718" i="15"/>
  <c r="AC2717" i="15"/>
  <c r="V2717" i="15"/>
  <c r="W2717" i="15"/>
  <c r="AC2965" i="15"/>
  <c r="V2965" i="15"/>
  <c r="W2965" i="15"/>
  <c r="AC3040" i="15"/>
  <c r="V3040" i="15"/>
  <c r="W3040" i="15"/>
  <c r="AC2964" i="15"/>
  <c r="V2964" i="15"/>
  <c r="W2964" i="15"/>
  <c r="AC3011" i="15"/>
  <c r="V3011" i="15"/>
  <c r="W3011" i="15"/>
  <c r="AC2880" i="15"/>
  <c r="V2880" i="15"/>
  <c r="W2880" i="15"/>
  <c r="AC2879" i="15"/>
  <c r="V2879" i="15"/>
  <c r="W2879" i="15"/>
  <c r="AC3025" i="15"/>
  <c r="V3025" i="15"/>
  <c r="W3025" i="15"/>
  <c r="AC2716" i="15"/>
  <c r="V2716" i="15"/>
  <c r="W2716" i="15"/>
  <c r="AC2715" i="15"/>
  <c r="V2715" i="15"/>
  <c r="W2715" i="15"/>
  <c r="AC2714" i="15"/>
  <c r="V2714" i="15"/>
  <c r="W2714" i="15"/>
  <c r="AC2878" i="15"/>
  <c r="V2878" i="15"/>
  <c r="W2878" i="15"/>
  <c r="AC2963" i="15"/>
  <c r="V2963" i="15"/>
  <c r="W2963" i="15"/>
  <c r="AC2713" i="15"/>
  <c r="V2713" i="15"/>
  <c r="W2713" i="15"/>
  <c r="AC3005" i="15"/>
  <c r="V3005" i="15"/>
  <c r="W3005" i="15"/>
  <c r="AC2712" i="15"/>
  <c r="V2712" i="15"/>
  <c r="W2712" i="15"/>
  <c r="AC2877" i="15"/>
  <c r="V2877" i="15"/>
  <c r="W2877" i="15"/>
  <c r="AC2876" i="15"/>
  <c r="V2876" i="15"/>
  <c r="W2876" i="15"/>
  <c r="AC2711" i="15"/>
  <c r="V2711" i="15"/>
  <c r="W2711" i="15"/>
  <c r="AC2710" i="15"/>
  <c r="V2710" i="15"/>
  <c r="W2710" i="15"/>
  <c r="AC2875" i="15"/>
  <c r="V2875" i="15"/>
  <c r="W2875" i="15"/>
  <c r="AC3036" i="15"/>
  <c r="V3036" i="15"/>
  <c r="W3036" i="15"/>
  <c r="AC3064" i="15"/>
  <c r="V3064" i="15"/>
  <c r="W3064" i="15"/>
  <c r="AC2962" i="15"/>
  <c r="V2962" i="15"/>
  <c r="W2962" i="15"/>
  <c r="AC2874" i="15"/>
  <c r="V2874" i="15"/>
  <c r="W2874" i="15"/>
  <c r="AC2873" i="15"/>
  <c r="V2873" i="15"/>
  <c r="W2873" i="15"/>
  <c r="AC2709" i="15"/>
  <c r="V2709" i="15"/>
  <c r="W2709" i="15"/>
  <c r="AC3068" i="15"/>
  <c r="V3068" i="15"/>
  <c r="W3068" i="15"/>
  <c r="AC3067" i="15"/>
  <c r="V3067" i="15"/>
  <c r="W3067" i="15"/>
  <c r="AC2872" i="15"/>
  <c r="V2872" i="15"/>
  <c r="W2872" i="15"/>
  <c r="AC3051" i="15"/>
  <c r="V3051" i="15"/>
  <c r="W3051" i="15"/>
  <c r="AC2708" i="15"/>
  <c r="V2708" i="15"/>
  <c r="W2708" i="15"/>
  <c r="AC2871" i="15"/>
  <c r="V2871" i="15"/>
  <c r="W2871" i="15"/>
  <c r="AC2961" i="15"/>
  <c r="V2961" i="15"/>
  <c r="W2961" i="15"/>
  <c r="AC2960" i="15"/>
  <c r="V2960" i="15"/>
  <c r="W2960" i="15"/>
  <c r="AC2870" i="15"/>
  <c r="V2870" i="15"/>
  <c r="W2870" i="15"/>
  <c r="AC2707" i="15"/>
  <c r="V2707" i="15"/>
  <c r="W2707" i="15"/>
  <c r="AC2869" i="15"/>
  <c r="V2869" i="15"/>
  <c r="W2869" i="15"/>
  <c r="AC2706" i="15"/>
  <c r="V2706" i="15"/>
  <c r="W2706" i="15"/>
  <c r="AC2705" i="15"/>
  <c r="V2705" i="15"/>
  <c r="W2705" i="15"/>
  <c r="AC2704" i="15"/>
  <c r="V2704" i="15"/>
  <c r="W2704" i="15"/>
  <c r="AC2868" i="15"/>
  <c r="V2868" i="15"/>
  <c r="W2868" i="15"/>
  <c r="AC2703" i="15"/>
  <c r="V2703" i="15"/>
  <c r="W2703" i="15"/>
  <c r="AC2959" i="15"/>
  <c r="V2959" i="15"/>
  <c r="W2959" i="15"/>
  <c r="AC2958" i="15"/>
  <c r="V2958" i="15"/>
  <c r="W2958" i="15"/>
  <c r="AC2957" i="15"/>
  <c r="V2957" i="15"/>
  <c r="W2957" i="15"/>
  <c r="AC2956" i="15"/>
  <c r="V2956" i="15"/>
  <c r="W2956" i="15"/>
  <c r="AC2867" i="15"/>
  <c r="V2867" i="15"/>
  <c r="W2867" i="15"/>
  <c r="AC2702" i="15"/>
  <c r="V2702" i="15"/>
  <c r="W2702" i="15"/>
  <c r="AC2701" i="15"/>
  <c r="V2701" i="15"/>
  <c r="W2701" i="15"/>
  <c r="AC2700" i="15"/>
  <c r="V2700" i="15"/>
  <c r="W2700" i="15"/>
  <c r="AC2699" i="15"/>
  <c r="V2699" i="15"/>
  <c r="W2699" i="15"/>
  <c r="AC2866" i="15"/>
  <c r="V2866" i="15"/>
  <c r="W2866" i="15"/>
  <c r="AC3063" i="15"/>
  <c r="V3063" i="15"/>
  <c r="W3063" i="15"/>
  <c r="AC2865" i="15"/>
  <c r="V2865" i="15"/>
  <c r="W2865" i="15"/>
  <c r="AC2698" i="15"/>
  <c r="V2698" i="15"/>
  <c r="W2698" i="15"/>
  <c r="AC2697" i="15"/>
  <c r="V2697" i="15"/>
  <c r="W2697" i="15"/>
  <c r="AC2864" i="15"/>
  <c r="V2864" i="15"/>
  <c r="W2864" i="15"/>
  <c r="AC2863" i="15"/>
  <c r="V2863" i="15"/>
  <c r="W2863" i="15"/>
  <c r="AC2862" i="15"/>
  <c r="V2862" i="15"/>
  <c r="W2862" i="15"/>
  <c r="AC2696" i="15"/>
  <c r="V2696" i="15"/>
  <c r="W2696" i="15"/>
  <c r="AC2695" i="15"/>
  <c r="V2695" i="15"/>
  <c r="W2695" i="15"/>
  <c r="AC2994" i="15"/>
  <c r="V2994" i="15"/>
  <c r="W2994" i="15"/>
  <c r="AC2694" i="15"/>
  <c r="V2694" i="15"/>
  <c r="W2694" i="15"/>
  <c r="AC3047" i="15"/>
  <c r="V3047" i="15"/>
  <c r="W3047" i="15"/>
  <c r="AC3004" i="15"/>
  <c r="V3004" i="15"/>
  <c r="W3004" i="15"/>
  <c r="AC2861" i="15"/>
  <c r="V2861" i="15"/>
  <c r="W2861" i="15"/>
  <c r="AC2860" i="15"/>
  <c r="V2860" i="15"/>
  <c r="W2860" i="15"/>
  <c r="AC2859" i="15"/>
  <c r="V2859" i="15"/>
  <c r="W2859" i="15"/>
  <c r="AC2858" i="15"/>
  <c r="V2858" i="15"/>
  <c r="W2858" i="15"/>
  <c r="AC3066" i="15"/>
  <c r="V3066" i="15"/>
  <c r="W3066" i="15"/>
  <c r="AC2693" i="15"/>
  <c r="V2693" i="15"/>
  <c r="W2693" i="15"/>
  <c r="AC2857" i="15"/>
  <c r="V2857" i="15"/>
  <c r="W2857" i="15"/>
  <c r="AC2692" i="15"/>
  <c r="V2692" i="15"/>
  <c r="W2692" i="15"/>
  <c r="AC2691" i="15"/>
  <c r="V2691" i="15"/>
  <c r="W2691" i="15"/>
  <c r="AC2856" i="15"/>
  <c r="V2856" i="15"/>
  <c r="W2856" i="15"/>
  <c r="AC2855" i="15"/>
  <c r="V2855" i="15"/>
  <c r="W2855" i="15"/>
  <c r="AC2854" i="15"/>
  <c r="V2854" i="15"/>
  <c r="W2854" i="15"/>
  <c r="AC3035" i="15"/>
  <c r="V3035" i="15"/>
  <c r="W3035" i="15"/>
  <c r="AC2690" i="15"/>
  <c r="V2690" i="15"/>
  <c r="W2690" i="15"/>
  <c r="AC2853" i="15"/>
  <c r="V2853" i="15"/>
  <c r="W2853" i="15"/>
  <c r="AC3019" i="15"/>
  <c r="V3019" i="15"/>
  <c r="W3019" i="15"/>
  <c r="AC2852" i="15"/>
  <c r="V2852" i="15"/>
  <c r="W2852" i="15"/>
  <c r="AC2955" i="15"/>
  <c r="V2955" i="15"/>
  <c r="W2955" i="15"/>
  <c r="AC2954" i="15"/>
  <c r="V2954" i="15"/>
  <c r="W2954" i="15"/>
  <c r="AC3034" i="15"/>
  <c r="V3034" i="15"/>
  <c r="W3034" i="15"/>
  <c r="AC3018" i="15"/>
  <c r="V3018" i="15"/>
  <c r="W3018" i="15"/>
  <c r="AC2851" i="15"/>
  <c r="V2851" i="15"/>
  <c r="W2851" i="15"/>
  <c r="AC2850" i="15"/>
  <c r="V2850" i="15"/>
  <c r="W2850" i="15"/>
  <c r="AC2849" i="15"/>
  <c r="V2849" i="15"/>
  <c r="W2849" i="15"/>
  <c r="AC3024" i="15"/>
  <c r="V3024" i="15"/>
  <c r="W3024" i="15"/>
  <c r="AC2848" i="15"/>
  <c r="V2848" i="15"/>
  <c r="W2848" i="15"/>
  <c r="AC3062" i="15"/>
  <c r="V3062" i="15"/>
  <c r="W3062" i="15"/>
  <c r="AC2689" i="15"/>
  <c r="V2689" i="15"/>
  <c r="W2689" i="15"/>
  <c r="AC2688" i="15"/>
  <c r="V2688" i="15"/>
  <c r="W2688" i="15"/>
  <c r="AC2687" i="15"/>
  <c r="V2687" i="15"/>
  <c r="W2687" i="15"/>
  <c r="AC2686" i="15"/>
  <c r="V2686" i="15"/>
  <c r="W2686" i="15"/>
  <c r="AC3017" i="15"/>
  <c r="V3017" i="15"/>
  <c r="W3017" i="15"/>
  <c r="AC2953" i="15"/>
  <c r="V2953" i="15"/>
  <c r="W2953" i="15"/>
  <c r="AC2847" i="15"/>
  <c r="V2847" i="15"/>
  <c r="W2847" i="15"/>
  <c r="AC2685" i="15"/>
  <c r="V2685" i="15"/>
  <c r="W2685" i="15"/>
  <c r="AC2684" i="15"/>
  <c r="V2684" i="15"/>
  <c r="W2684" i="15"/>
  <c r="AC2846" i="15"/>
  <c r="V2846" i="15"/>
  <c r="W2846" i="15"/>
  <c r="AC2683" i="15"/>
  <c r="V2683" i="15"/>
  <c r="W2683" i="15"/>
  <c r="AC2845" i="15"/>
  <c r="V2845" i="15"/>
  <c r="W2845" i="15"/>
  <c r="AC2682" i="15"/>
  <c r="V2682" i="15"/>
  <c r="W2682" i="15"/>
  <c r="AC2681" i="15"/>
  <c r="V2681" i="15"/>
  <c r="W2681" i="15"/>
  <c r="AC2680" i="15"/>
  <c r="V2680" i="15"/>
  <c r="W2680" i="15"/>
  <c r="AC3065" i="15"/>
  <c r="V3065" i="15"/>
  <c r="W3065" i="15"/>
  <c r="AC2679" i="15"/>
  <c r="V2679" i="15"/>
  <c r="W2679" i="15"/>
  <c r="AC2678" i="15"/>
  <c r="V2678" i="15"/>
  <c r="W2678" i="15"/>
  <c r="AC2677" i="15"/>
  <c r="V2677" i="15"/>
  <c r="W2677" i="15"/>
  <c r="AC2676" i="15"/>
  <c r="V2676" i="15"/>
  <c r="W2676" i="15"/>
  <c r="AC2675" i="15"/>
  <c r="V2675" i="15"/>
  <c r="W2675" i="15"/>
  <c r="AC2993" i="15"/>
  <c r="V2993" i="15"/>
  <c r="W2993" i="15"/>
  <c r="AC2952" i="15"/>
  <c r="V2952" i="15"/>
  <c r="W2952" i="15"/>
  <c r="AC2844" i="15"/>
  <c r="V2844" i="15"/>
  <c r="W2844" i="15"/>
  <c r="AC3003" i="15"/>
  <c r="V3003" i="15"/>
  <c r="W3003" i="15"/>
  <c r="AC2843" i="15"/>
  <c r="V2843" i="15"/>
  <c r="W2843" i="15"/>
  <c r="AC2842" i="15"/>
  <c r="V2842" i="15"/>
  <c r="W2842" i="15"/>
  <c r="AC2674" i="15"/>
  <c r="V2674" i="15"/>
  <c r="W2674" i="15"/>
  <c r="AC2992" i="15"/>
  <c r="V2992" i="15"/>
  <c r="W2992" i="15"/>
  <c r="AC2991" i="15"/>
  <c r="V2991" i="15"/>
  <c r="W2991" i="15"/>
  <c r="AC2951" i="15"/>
  <c r="V2951" i="15"/>
  <c r="W2951" i="15"/>
  <c r="AC2950" i="15"/>
  <c r="V2950" i="15"/>
  <c r="W2950" i="15"/>
  <c r="AC2673" i="15"/>
  <c r="V2673" i="15"/>
  <c r="W2673" i="15"/>
  <c r="AC2841" i="15"/>
  <c r="V2841" i="15"/>
  <c r="W2841" i="15"/>
  <c r="AC2672" i="15"/>
  <c r="V2672" i="15"/>
  <c r="W2672" i="15"/>
  <c r="AC2840" i="15"/>
  <c r="V2840" i="15"/>
  <c r="W2840" i="15"/>
  <c r="AC2671" i="15"/>
  <c r="V2671" i="15"/>
  <c r="W2671" i="15"/>
  <c r="AC2839" i="15"/>
  <c r="V2839" i="15"/>
  <c r="W2839" i="15"/>
  <c r="AC2670" i="15"/>
  <c r="V2670" i="15"/>
  <c r="W2670" i="15"/>
  <c r="AC2838" i="15"/>
  <c r="V2838" i="15"/>
  <c r="W2838" i="15"/>
  <c r="AC2669" i="15"/>
  <c r="V2669" i="15"/>
  <c r="W2669" i="15"/>
  <c r="AC2949" i="15"/>
  <c r="V2949" i="15"/>
  <c r="W2949" i="15"/>
  <c r="AC2837" i="15"/>
  <c r="V2837" i="15"/>
  <c r="W2837" i="15"/>
  <c r="AC2668" i="15"/>
  <c r="V2668" i="15"/>
  <c r="W2668" i="15"/>
  <c r="AC2667" i="15"/>
  <c r="V2667" i="15"/>
  <c r="W2667" i="15"/>
  <c r="AC3023" i="15"/>
  <c r="V3023" i="15"/>
  <c r="W3023" i="15"/>
  <c r="AC2836" i="15"/>
  <c r="V2836" i="15"/>
  <c r="W2836" i="15"/>
  <c r="AC2666" i="15"/>
  <c r="V2666" i="15"/>
  <c r="W2666" i="15"/>
  <c r="AC2665" i="15"/>
  <c r="V2665" i="15"/>
  <c r="W2665" i="15"/>
  <c r="AC2835" i="15"/>
  <c r="V2835" i="15"/>
  <c r="W2835" i="15"/>
  <c r="AC2664" i="15"/>
  <c r="V2664" i="15"/>
  <c r="W2664" i="15"/>
  <c r="AC2834" i="15"/>
  <c r="V2834" i="15"/>
  <c r="W2834" i="15"/>
  <c r="AC2833" i="15"/>
  <c r="V2833" i="15"/>
  <c r="W2833" i="15"/>
  <c r="AC2663" i="15"/>
  <c r="V2663" i="15"/>
  <c r="W2663" i="15"/>
  <c r="AC2948" i="15"/>
  <c r="V2948" i="15"/>
  <c r="W2948" i="15"/>
  <c r="AC2662" i="15"/>
  <c r="V2662" i="15"/>
  <c r="W2662" i="15"/>
  <c r="AC2832" i="15"/>
  <c r="V2832" i="15"/>
  <c r="W2832" i="15"/>
  <c r="AC2831" i="15"/>
  <c r="V2831" i="15"/>
  <c r="W2831" i="15"/>
  <c r="AC2830" i="15"/>
  <c r="V2830" i="15"/>
  <c r="W2830" i="15"/>
  <c r="AC2829" i="15"/>
  <c r="V2829" i="15"/>
  <c r="W2829" i="15"/>
  <c r="AC2661" i="15"/>
  <c r="V2661" i="15"/>
  <c r="W2661" i="15"/>
  <c r="AC2660" i="15"/>
  <c r="V2660" i="15"/>
  <c r="W2660" i="15"/>
  <c r="AC2659" i="15"/>
  <c r="V2659" i="15"/>
  <c r="W2659" i="15"/>
  <c r="AC3061" i="15"/>
  <c r="V3061" i="15"/>
  <c r="W3061" i="15"/>
  <c r="AC2658" i="15"/>
  <c r="V2658" i="15"/>
  <c r="W2658" i="15"/>
  <c r="AC2990" i="15"/>
  <c r="V2990" i="15"/>
  <c r="W2990" i="15"/>
  <c r="AC2828" i="15"/>
  <c r="V2828" i="15"/>
  <c r="W2828" i="15"/>
  <c r="AC2827" i="15"/>
  <c r="V2827" i="15"/>
  <c r="W2827" i="15"/>
  <c r="AC2657" i="15"/>
  <c r="V2657" i="15"/>
  <c r="W2657" i="15"/>
  <c r="AC2826" i="15"/>
  <c r="V2826" i="15"/>
  <c r="W2826" i="15"/>
  <c r="AC2656" i="15"/>
  <c r="V2656" i="15"/>
  <c r="W2656" i="15"/>
  <c r="AC2655" i="15"/>
  <c r="V2655" i="15"/>
  <c r="W2655" i="15"/>
  <c r="AC2654" i="15"/>
  <c r="V2654" i="15"/>
  <c r="W2654" i="15"/>
  <c r="AC3016" i="15"/>
  <c r="V3016" i="15"/>
  <c r="W3016" i="15"/>
  <c r="AC2653" i="15"/>
  <c r="V2653" i="15"/>
  <c r="W2653" i="15"/>
  <c r="AC3033" i="15"/>
  <c r="V3033" i="15"/>
  <c r="W3033" i="15"/>
  <c r="AC2825" i="15"/>
  <c r="V2825" i="15"/>
  <c r="W2825" i="15"/>
  <c r="AC2652" i="15"/>
  <c r="V2652" i="15"/>
  <c r="W2652" i="15"/>
  <c r="AC2651" i="15"/>
  <c r="V2651" i="15"/>
  <c r="W2651" i="15"/>
  <c r="AC2650" i="15"/>
  <c r="V2650" i="15"/>
  <c r="W2650" i="15"/>
  <c r="AC2649" i="15"/>
  <c r="V2649" i="15"/>
  <c r="W2649" i="15"/>
  <c r="AC2824" i="15"/>
  <c r="V2824" i="15"/>
  <c r="W2824" i="15"/>
  <c r="AC2947" i="15"/>
  <c r="V2947" i="15"/>
  <c r="W2947" i="15"/>
  <c r="AC2946" i="15"/>
  <c r="V2946" i="15"/>
  <c r="W2946" i="15"/>
  <c r="AC2823" i="15"/>
  <c r="V2823" i="15"/>
  <c r="W2823" i="15"/>
  <c r="AC2822" i="15"/>
  <c r="V2822" i="15"/>
  <c r="W2822" i="15"/>
  <c r="AC2821" i="15"/>
  <c r="V2821" i="15"/>
  <c r="W2821" i="15"/>
  <c r="AC2648" i="15"/>
  <c r="V2648" i="15"/>
  <c r="W2648" i="15"/>
  <c r="AC2647" i="15"/>
  <c r="V2647" i="15"/>
  <c r="W2647" i="15"/>
  <c r="AC3046" i="15"/>
  <c r="V3046" i="15"/>
  <c r="W3046" i="15"/>
  <c r="AC2646" i="15"/>
  <c r="V2646" i="15"/>
  <c r="W2646" i="15"/>
  <c r="AC3072" i="15"/>
  <c r="V3072" i="15"/>
  <c r="W3072" i="15"/>
  <c r="AC3055" i="15"/>
  <c r="V3055" i="15"/>
  <c r="W3055" i="15"/>
  <c r="AC2989" i="15"/>
  <c r="V2989" i="15"/>
  <c r="W2989" i="15"/>
  <c r="AC2945" i="15"/>
  <c r="V2945" i="15"/>
  <c r="W2945" i="15"/>
  <c r="AC2645" i="15"/>
  <c r="V2645" i="15"/>
  <c r="W2645" i="15"/>
  <c r="AC2944" i="15"/>
  <c r="V2944" i="15"/>
  <c r="W2944" i="15"/>
  <c r="AC3045" i="15"/>
  <c r="V3045" i="15"/>
  <c r="W3045" i="15"/>
  <c r="AC3054" i="15"/>
  <c r="V3054" i="15"/>
  <c r="W3054" i="15"/>
  <c r="AC2820" i="15"/>
  <c r="V2820" i="15"/>
  <c r="W2820" i="15"/>
  <c r="AC3071" i="15"/>
  <c r="V3071" i="15"/>
  <c r="W3071" i="15"/>
  <c r="AC2644" i="15"/>
  <c r="V2644" i="15"/>
  <c r="W2644" i="15"/>
  <c r="AC2819" i="15"/>
  <c r="V2819" i="15"/>
  <c r="W2819" i="15"/>
  <c r="AC2818" i="15"/>
  <c r="V2818" i="15"/>
  <c r="W2818" i="15"/>
  <c r="AC2817" i="15"/>
  <c r="V2817" i="15"/>
  <c r="W2817" i="15"/>
  <c r="AC3060" i="15"/>
  <c r="V3060" i="15"/>
  <c r="W3060" i="15"/>
  <c r="AC2943" i="15"/>
  <c r="V2943" i="15"/>
  <c r="W2943" i="15"/>
  <c r="AC2942" i="15"/>
  <c r="V2942" i="15"/>
  <c r="W2942" i="15"/>
  <c r="AC3044" i="15"/>
  <c r="V3044" i="15"/>
  <c r="W3044" i="15"/>
  <c r="AC2816" i="15"/>
  <c r="V2816" i="15"/>
  <c r="W2816" i="15"/>
  <c r="AC2643" i="15"/>
  <c r="V2643" i="15"/>
  <c r="W2643" i="15"/>
  <c r="AC2642" i="15"/>
  <c r="V2642" i="15"/>
  <c r="W2642" i="15"/>
  <c r="AC2815" i="15"/>
  <c r="V2815" i="15"/>
  <c r="W2815" i="15"/>
  <c r="AC2814" i="15"/>
  <c r="V2814" i="15"/>
  <c r="W2814" i="15"/>
  <c r="AC2813" i="15"/>
  <c r="V2813" i="15"/>
  <c r="W2813" i="15"/>
  <c r="AC2641" i="15"/>
  <c r="V2641" i="15"/>
  <c r="W2641" i="15"/>
  <c r="AC2640" i="15"/>
  <c r="V2640" i="15"/>
  <c r="W2640" i="15"/>
  <c r="AC2639" i="15"/>
  <c r="V2639" i="15"/>
  <c r="W2639" i="15"/>
  <c r="AC2638" i="15"/>
  <c r="V2638" i="15"/>
  <c r="W2638" i="15"/>
  <c r="AC3076" i="15"/>
  <c r="V3076" i="15"/>
  <c r="W3076" i="15"/>
  <c r="AC3070" i="15"/>
  <c r="V3070" i="15"/>
  <c r="W3070" i="15"/>
  <c r="AC2812" i="15"/>
  <c r="V2812" i="15"/>
  <c r="W2812" i="15"/>
  <c r="AC2811" i="15"/>
  <c r="V2811" i="15"/>
  <c r="W2811" i="15"/>
  <c r="AC2810" i="15"/>
  <c r="V2810" i="15"/>
  <c r="W2810" i="15"/>
  <c r="AC2809" i="15"/>
  <c r="V2809" i="15"/>
  <c r="W2809" i="15"/>
  <c r="AC3050" i="15"/>
  <c r="V3050" i="15"/>
  <c r="W3050" i="15"/>
  <c r="AC2637" i="15"/>
  <c r="V2637" i="15"/>
  <c r="W2637" i="15"/>
  <c r="AC2636" i="15"/>
  <c r="V2636" i="15"/>
  <c r="W2636" i="15"/>
  <c r="AC2941" i="15"/>
  <c r="V2941" i="15"/>
  <c r="W2941" i="15"/>
  <c r="AC3032" i="15"/>
  <c r="V3032" i="15"/>
  <c r="W3032" i="15"/>
  <c r="AC2940" i="15"/>
  <c r="V2940" i="15"/>
  <c r="W2940" i="15"/>
  <c r="AC2635" i="15"/>
  <c r="V2635" i="15"/>
  <c r="W2635" i="15"/>
  <c r="AC2634" i="15"/>
  <c r="V2634" i="15"/>
  <c r="W2634" i="15"/>
  <c r="AC3039" i="15"/>
  <c r="V3039" i="15"/>
  <c r="W3039" i="15"/>
  <c r="AC2633" i="15"/>
  <c r="V2633" i="15"/>
  <c r="W2633" i="15"/>
  <c r="AC3002" i="15"/>
  <c r="V3002" i="15"/>
  <c r="W3002" i="15"/>
  <c r="AC2808" i="15"/>
  <c r="V2808" i="15"/>
  <c r="W2808" i="15"/>
  <c r="AC2807" i="15"/>
  <c r="V2807" i="15"/>
  <c r="W2807" i="15"/>
  <c r="AC3010" i="15"/>
  <c r="V3010" i="15"/>
  <c r="W3010" i="15"/>
  <c r="AC2632" i="15"/>
  <c r="V2632" i="15"/>
  <c r="W2632" i="15"/>
  <c r="AC21" i="15"/>
  <c r="V21" i="15"/>
  <c r="W21" i="15"/>
  <c r="AC402" i="15"/>
  <c r="V402" i="15"/>
  <c r="W402" i="15"/>
  <c r="AC731" i="15"/>
  <c r="V731" i="15"/>
  <c r="W731" i="15"/>
  <c r="AC15" i="15"/>
  <c r="V15" i="15"/>
  <c r="W15" i="15"/>
  <c r="AC40" i="15"/>
  <c r="V40" i="15"/>
  <c r="W40" i="15"/>
  <c r="AC173" i="15"/>
  <c r="V173" i="15"/>
  <c r="W173" i="15"/>
  <c r="AC715" i="15"/>
  <c r="V715" i="15"/>
  <c r="W715" i="15"/>
  <c r="AC403" i="15"/>
  <c r="V403" i="15"/>
  <c r="W403" i="15"/>
  <c r="AC823" i="15"/>
  <c r="V823" i="15"/>
  <c r="W823" i="15"/>
  <c r="AC254" i="15"/>
  <c r="V254" i="15"/>
  <c r="W254" i="15"/>
  <c r="AC57" i="15"/>
  <c r="V57" i="15"/>
  <c r="W57" i="15"/>
  <c r="AC796" i="15"/>
  <c r="V796" i="15"/>
  <c r="W796" i="15"/>
  <c r="AC192" i="15"/>
  <c r="V192" i="15"/>
  <c r="W192" i="15"/>
  <c r="AC82" i="15"/>
  <c r="V82" i="15"/>
  <c r="W82" i="15"/>
  <c r="AC632" i="15"/>
  <c r="V632" i="15"/>
  <c r="W632" i="15"/>
  <c r="AC787" i="15"/>
  <c r="V787" i="15"/>
  <c r="W787" i="15"/>
  <c r="AC269" i="15"/>
  <c r="V269" i="15"/>
  <c r="W269" i="15"/>
  <c r="AC812" i="15"/>
  <c r="V812" i="15"/>
  <c r="W812" i="15"/>
  <c r="AC612" i="15"/>
  <c r="V612" i="15"/>
  <c r="W612" i="15"/>
  <c r="AC175" i="15"/>
  <c r="V175" i="15"/>
  <c r="W175" i="15"/>
  <c r="AC688" i="15"/>
  <c r="V688" i="15"/>
  <c r="W688" i="15"/>
  <c r="AC846" i="15"/>
  <c r="V846" i="15"/>
  <c r="W846" i="15"/>
  <c r="AC598" i="15"/>
  <c r="V598" i="15"/>
  <c r="W598" i="15"/>
  <c r="AC184" i="15"/>
  <c r="V184" i="15"/>
  <c r="W184" i="15"/>
  <c r="AC142" i="15"/>
  <c r="V142" i="15"/>
  <c r="W142" i="15"/>
  <c r="AC443" i="15"/>
  <c r="V443" i="15"/>
  <c r="W443" i="15"/>
  <c r="AC148" i="15"/>
  <c r="V148" i="15"/>
  <c r="W148" i="15"/>
  <c r="AC341" i="15"/>
  <c r="V341" i="15"/>
  <c r="W341" i="15"/>
  <c r="AC56" i="15"/>
  <c r="V56" i="15"/>
  <c r="W56" i="15"/>
  <c r="AC141" i="15"/>
  <c r="V141" i="15"/>
  <c r="W141" i="15"/>
  <c r="AC724" i="15"/>
  <c r="V724" i="15"/>
  <c r="W724" i="15"/>
  <c r="AC433" i="15"/>
  <c r="V433" i="15"/>
  <c r="W433" i="15"/>
  <c r="AC802" i="15"/>
  <c r="V802" i="15"/>
  <c r="W802" i="15"/>
  <c r="AC565" i="15"/>
  <c r="V565" i="15"/>
  <c r="W565" i="15"/>
  <c r="AC382" i="15"/>
  <c r="V382" i="15"/>
  <c r="W382" i="15"/>
  <c r="AC253" i="15"/>
  <c r="V253" i="15"/>
  <c r="W253" i="15"/>
  <c r="AC657" i="15"/>
  <c r="V657" i="15"/>
  <c r="W657" i="15"/>
  <c r="AC774" i="15"/>
  <c r="V774" i="15"/>
  <c r="W774" i="15"/>
  <c r="AC721" i="15"/>
  <c r="V721" i="15"/>
  <c r="W721" i="15"/>
  <c r="AC804" i="15"/>
  <c r="V804" i="15"/>
  <c r="W804" i="15"/>
  <c r="AC147" i="15"/>
  <c r="V147" i="15"/>
  <c r="W147" i="15"/>
  <c r="AC42" i="15"/>
  <c r="V42" i="15"/>
  <c r="W42" i="15"/>
  <c r="AC23" i="15"/>
  <c r="V23" i="15"/>
  <c r="W23" i="15"/>
  <c r="AC224" i="15"/>
  <c r="V224" i="15"/>
  <c r="W224" i="15"/>
  <c r="AC73" i="15"/>
  <c r="V73" i="15"/>
  <c r="W73" i="15"/>
  <c r="AC477" i="15"/>
  <c r="V477" i="15"/>
  <c r="W477" i="15"/>
  <c r="AC198" i="15"/>
  <c r="V198" i="15"/>
  <c r="W198" i="15"/>
  <c r="AC174" i="15"/>
  <c r="V174" i="15"/>
  <c r="W174" i="15"/>
  <c r="AC139" i="15"/>
  <c r="V139" i="15"/>
  <c r="W139" i="15"/>
  <c r="AC101" i="15"/>
  <c r="V101" i="15"/>
  <c r="W101" i="15"/>
  <c r="AC12" i="15"/>
  <c r="V12" i="15"/>
  <c r="W12" i="15"/>
  <c r="AC432" i="15"/>
  <c r="V432" i="15"/>
  <c r="W432" i="15"/>
  <c r="AC116" i="15"/>
  <c r="V116" i="15"/>
  <c r="W116" i="15"/>
  <c r="AC223" i="15"/>
  <c r="V223" i="15"/>
  <c r="W223" i="15"/>
  <c r="AC611" i="15"/>
  <c r="V611" i="15"/>
  <c r="W611" i="15"/>
  <c r="AC123" i="15"/>
  <c r="V123" i="15"/>
  <c r="W123" i="15"/>
  <c r="AC476" i="15"/>
  <c r="V476" i="15"/>
  <c r="W476" i="15"/>
  <c r="AC487" i="15"/>
  <c r="V487" i="15"/>
  <c r="W487" i="15"/>
  <c r="AC140" i="15"/>
  <c r="V140" i="15"/>
  <c r="W140" i="15"/>
  <c r="AC618" i="15"/>
  <c r="V618" i="15"/>
  <c r="W618" i="15"/>
  <c r="AC572" i="15"/>
  <c r="V572" i="15"/>
  <c r="W572" i="15"/>
  <c r="AC41" i="15"/>
  <c r="V41" i="15"/>
  <c r="W41" i="15"/>
  <c r="AC527" i="15"/>
  <c r="V527" i="15"/>
  <c r="W527" i="15"/>
  <c r="AC413" i="15"/>
  <c r="V413" i="15"/>
  <c r="W413" i="15"/>
  <c r="AC709" i="15"/>
  <c r="V709" i="15"/>
  <c r="W709" i="15"/>
  <c r="AC597" i="15"/>
  <c r="V597" i="15"/>
  <c r="W597" i="15"/>
  <c r="AC465" i="15"/>
  <c r="V465" i="15"/>
  <c r="W465" i="15"/>
  <c r="AC211" i="15"/>
  <c r="V211" i="15"/>
  <c r="W211" i="15"/>
  <c r="AC750" i="15"/>
  <c r="V750" i="15"/>
  <c r="W750" i="15"/>
  <c r="AC851" i="15"/>
  <c r="V851" i="15"/>
  <c r="W851" i="15"/>
  <c r="AC801" i="15"/>
  <c r="V801" i="15"/>
  <c r="W801" i="15"/>
  <c r="AC328" i="15"/>
  <c r="V328" i="15"/>
  <c r="W328" i="15"/>
  <c r="AC828" i="15"/>
  <c r="V828" i="15"/>
  <c r="W828" i="15"/>
  <c r="AC665" i="15"/>
  <c r="V665" i="15"/>
  <c r="W665" i="15"/>
  <c r="AC81" i="15"/>
  <c r="V81" i="15"/>
  <c r="W81" i="15"/>
  <c r="AC693" i="15"/>
  <c r="V693" i="15"/>
  <c r="W693" i="15"/>
  <c r="AC391" i="15"/>
  <c r="V391" i="15"/>
  <c r="W391" i="15"/>
  <c r="AC60" i="15"/>
  <c r="V60" i="15"/>
  <c r="W60" i="15"/>
  <c r="AC210" i="15"/>
  <c r="V210" i="15"/>
  <c r="W210" i="15"/>
  <c r="AC20" i="15"/>
  <c r="V20" i="15"/>
  <c r="W20" i="15"/>
  <c r="AC185" i="15"/>
  <c r="V185" i="15"/>
  <c r="W185" i="15"/>
  <c r="AC282" i="15"/>
  <c r="V282" i="15"/>
  <c r="W282" i="15"/>
  <c r="AC639" i="15"/>
  <c r="V639" i="15"/>
  <c r="W639" i="15"/>
  <c r="AC132" i="15"/>
  <c r="V132" i="15"/>
  <c r="W132" i="15"/>
  <c r="AC536" i="15"/>
  <c r="V536" i="15"/>
  <c r="W536" i="15"/>
  <c r="AC241" i="15"/>
  <c r="V241" i="15"/>
  <c r="W241" i="15"/>
  <c r="AC496" i="15"/>
  <c r="V496" i="15"/>
  <c r="W496" i="15"/>
  <c r="AC751" i="15"/>
  <c r="V751" i="15"/>
  <c r="W751" i="15"/>
  <c r="AC74" i="15"/>
  <c r="V74" i="15"/>
  <c r="W74" i="15"/>
  <c r="AC242" i="15"/>
  <c r="V242" i="15"/>
  <c r="W242" i="15"/>
  <c r="AC6" i="15"/>
  <c r="V6" i="15"/>
  <c r="W6" i="15"/>
  <c r="AC755" i="15"/>
  <c r="V755" i="15"/>
  <c r="W755" i="15"/>
  <c r="AC671" i="15"/>
  <c r="V671" i="15"/>
  <c r="W671" i="15"/>
  <c r="AC270" i="15"/>
  <c r="V270" i="15"/>
  <c r="W270" i="15"/>
  <c r="AC573" i="15"/>
  <c r="V573" i="15"/>
  <c r="W573" i="15"/>
  <c r="AC133" i="15"/>
  <c r="V133" i="15"/>
  <c r="W133" i="15"/>
  <c r="AC252" i="15"/>
  <c r="V252" i="15"/>
  <c r="W252" i="15"/>
  <c r="AC327" i="15"/>
  <c r="V327" i="15"/>
  <c r="W327" i="15"/>
  <c r="AC300" i="15"/>
  <c r="V300" i="15"/>
  <c r="W300" i="15"/>
  <c r="AC100" i="15"/>
  <c r="V100" i="15"/>
  <c r="W100" i="15"/>
  <c r="AC623" i="15"/>
  <c r="V623" i="15"/>
  <c r="W623" i="15"/>
  <c r="AC475" i="15"/>
  <c r="V475" i="15"/>
  <c r="W475" i="15"/>
  <c r="AC412" i="15"/>
  <c r="V412" i="15"/>
  <c r="W412" i="15"/>
  <c r="AC813" i="15"/>
  <c r="V813" i="15"/>
  <c r="W813" i="15"/>
  <c r="AC61" i="15"/>
  <c r="V61" i="15"/>
  <c r="W61" i="15"/>
  <c r="AC288" i="15"/>
  <c r="V288" i="15"/>
  <c r="W288" i="15"/>
  <c r="AC778" i="15"/>
  <c r="V778" i="15"/>
  <c r="W778" i="15"/>
  <c r="AC383" i="15"/>
  <c r="V383" i="15"/>
  <c r="W383" i="15"/>
  <c r="AC444" i="15"/>
  <c r="V444" i="15"/>
  <c r="W444" i="15"/>
  <c r="AC506" i="15"/>
  <c r="V506" i="15"/>
  <c r="W506" i="15"/>
  <c r="AC495" i="15"/>
  <c r="V495" i="15"/>
  <c r="W495" i="15"/>
  <c r="AC811" i="15"/>
  <c r="V811" i="15"/>
  <c r="W811" i="15"/>
  <c r="AC517" i="15"/>
  <c r="V517" i="15"/>
  <c r="W517" i="15"/>
  <c r="AC810" i="15"/>
  <c r="V810" i="15"/>
  <c r="W810" i="15"/>
  <c r="AC508" i="15"/>
  <c r="V508" i="15"/>
  <c r="W508" i="15"/>
  <c r="AC556" i="15"/>
  <c r="V556" i="15"/>
  <c r="W556" i="15"/>
  <c r="AC766" i="15"/>
  <c r="V766" i="15"/>
  <c r="W766" i="15"/>
  <c r="AC205" i="15"/>
  <c r="V205" i="15"/>
  <c r="W205" i="15"/>
  <c r="AC504" i="15"/>
  <c r="V504" i="15"/>
  <c r="W504" i="15"/>
  <c r="AC107" i="15"/>
  <c r="V107" i="15"/>
  <c r="W107" i="15"/>
  <c r="AC748" i="15"/>
  <c r="V748" i="15"/>
  <c r="W748" i="15"/>
  <c r="AC154" i="15"/>
  <c r="V154" i="15"/>
  <c r="W154" i="15"/>
  <c r="AC58" i="15"/>
  <c r="V58" i="15"/>
  <c r="W58" i="15"/>
  <c r="AC209" i="15"/>
  <c r="V209" i="15"/>
  <c r="W209" i="15"/>
  <c r="AC519" i="15"/>
  <c r="V519" i="15"/>
  <c r="W519" i="15"/>
  <c r="AC395" i="15"/>
  <c r="V395" i="15"/>
  <c r="W395" i="15"/>
  <c r="AC172" i="15"/>
  <c r="V172" i="15"/>
  <c r="W172" i="15"/>
  <c r="AC113" i="15"/>
  <c r="V113" i="15"/>
  <c r="W113" i="15"/>
  <c r="AC232" i="15"/>
  <c r="V232" i="15"/>
  <c r="W232" i="15"/>
  <c r="AC106" i="15"/>
  <c r="V106" i="15"/>
  <c r="W106" i="15"/>
  <c r="AC669" i="15"/>
  <c r="V669" i="15"/>
  <c r="W669" i="15"/>
  <c r="AC825" i="15"/>
  <c r="V825" i="15"/>
  <c r="W825" i="15"/>
  <c r="AC128" i="15"/>
  <c r="V128" i="15"/>
  <c r="W128" i="15"/>
  <c r="AC54" i="15"/>
  <c r="V54" i="15"/>
  <c r="W54" i="15"/>
  <c r="AC96" i="15"/>
  <c r="V96" i="15"/>
  <c r="W96" i="15"/>
  <c r="AC103" i="15"/>
  <c r="V103" i="15"/>
  <c r="W103" i="15"/>
  <c r="AC827" i="15"/>
  <c r="V827" i="15"/>
  <c r="W827" i="15"/>
  <c r="AC749" i="15"/>
  <c r="V749" i="15"/>
  <c r="W749" i="15"/>
  <c r="AC354" i="15"/>
  <c r="V354" i="15"/>
  <c r="W354" i="15"/>
  <c r="AC596" i="15"/>
  <c r="V596" i="15"/>
  <c r="W596" i="15"/>
  <c r="AC268" i="15"/>
  <c r="V268" i="15"/>
  <c r="W268" i="15"/>
  <c r="AC425" i="15"/>
  <c r="V425" i="15"/>
  <c r="W425" i="15"/>
  <c r="AC696" i="15"/>
  <c r="V696" i="15"/>
  <c r="W696" i="15"/>
  <c r="AC314" i="15"/>
  <c r="V314" i="15"/>
  <c r="W314" i="15"/>
  <c r="AC364" i="15"/>
  <c r="V364" i="15"/>
  <c r="W364" i="15"/>
  <c r="AC265" i="15"/>
  <c r="V265" i="15"/>
  <c r="W265" i="15"/>
  <c r="AC215" i="15"/>
  <c r="V215" i="15"/>
  <c r="W215" i="15"/>
  <c r="AC332" i="15"/>
  <c r="V332" i="15"/>
  <c r="W332" i="15"/>
  <c r="AC71" i="15"/>
  <c r="V71" i="15"/>
  <c r="W71" i="15"/>
  <c r="AC323" i="15"/>
  <c r="V323" i="15"/>
  <c r="W323" i="15"/>
  <c r="AC617" i="15"/>
  <c r="V617" i="15"/>
  <c r="W617" i="15"/>
  <c r="AC138" i="15"/>
  <c r="V138" i="15"/>
  <c r="W138" i="15"/>
  <c r="AC375" i="15"/>
  <c r="V375" i="15"/>
  <c r="W375" i="15"/>
  <c r="AC629" i="15"/>
  <c r="V629" i="15"/>
  <c r="W629" i="15"/>
  <c r="AC70" i="15"/>
  <c r="V70" i="15"/>
  <c r="W70" i="15"/>
  <c r="AC27" i="15"/>
  <c r="V27" i="15"/>
  <c r="W27" i="15"/>
  <c r="AC752" i="15"/>
  <c r="V752" i="15"/>
  <c r="W752" i="15"/>
  <c r="AC697" i="15"/>
  <c r="V697" i="15"/>
  <c r="W697" i="15"/>
  <c r="AC588" i="15"/>
  <c r="V588" i="15"/>
  <c r="W588" i="15"/>
  <c r="AC47" i="15"/>
  <c r="V47" i="15"/>
  <c r="W47" i="15"/>
  <c r="AC99" i="15"/>
  <c r="V99" i="15"/>
  <c r="W99" i="15"/>
  <c r="AC202" i="15"/>
  <c r="V202" i="15"/>
  <c r="W202" i="15"/>
  <c r="AC409" i="15"/>
  <c r="V409" i="15"/>
  <c r="W409" i="15"/>
  <c r="AC542" i="15"/>
  <c r="V542" i="15"/>
  <c r="W542" i="15"/>
  <c r="AC743" i="15"/>
  <c r="V743" i="15"/>
  <c r="W743" i="15"/>
  <c r="AC264" i="15"/>
  <c r="V264" i="15"/>
  <c r="W264" i="15"/>
  <c r="AC609" i="15"/>
  <c r="V609" i="15"/>
  <c r="W609" i="15"/>
  <c r="AC340" i="15"/>
  <c r="V340" i="15"/>
  <c r="W340" i="15"/>
  <c r="AC153" i="15"/>
  <c r="V153" i="15"/>
  <c r="W153" i="15"/>
  <c r="AC761" i="15"/>
  <c r="V761" i="15"/>
  <c r="W761" i="15"/>
  <c r="AC319" i="15"/>
  <c r="V319" i="15"/>
  <c r="W319" i="15"/>
  <c r="AC469" i="15"/>
  <c r="V469" i="15"/>
  <c r="W469" i="15"/>
  <c r="AC540" i="15"/>
  <c r="V540" i="15"/>
  <c r="W540" i="15"/>
  <c r="AC408" i="15"/>
  <c r="V408" i="15"/>
  <c r="W408" i="15"/>
  <c r="AC454" i="15"/>
  <c r="V454" i="15"/>
  <c r="W454" i="15"/>
  <c r="AC221" i="15"/>
  <c r="V221" i="15"/>
  <c r="W221" i="15"/>
  <c r="AC701" i="15"/>
  <c r="V701" i="15"/>
  <c r="W701" i="15"/>
  <c r="AC160" i="15"/>
  <c r="V160" i="15"/>
  <c r="W160" i="15"/>
  <c r="AC98" i="15"/>
  <c r="V98" i="15"/>
  <c r="W98" i="15"/>
  <c r="AC500" i="15"/>
  <c r="V500" i="15"/>
  <c r="W500" i="15"/>
  <c r="AC754" i="15"/>
  <c r="V754" i="15"/>
  <c r="W754" i="15"/>
  <c r="AC762" i="15"/>
  <c r="V762" i="15"/>
  <c r="W762" i="15"/>
  <c r="AC418" i="15"/>
  <c r="V418" i="15"/>
  <c r="W418" i="15"/>
  <c r="AC16" i="15"/>
  <c r="V16" i="15"/>
  <c r="W16" i="15"/>
  <c r="AC152" i="15"/>
  <c r="V152" i="15"/>
  <c r="W152" i="15"/>
  <c r="AC525" i="15"/>
  <c r="V525" i="15"/>
  <c r="W525" i="15"/>
  <c r="AC740" i="15"/>
  <c r="V740" i="15"/>
  <c r="W740" i="15"/>
  <c r="AC800" i="15"/>
  <c r="V800" i="15"/>
  <c r="W800" i="15"/>
  <c r="AC308" i="15"/>
  <c r="V308" i="15"/>
  <c r="W308" i="15"/>
  <c r="AC170" i="15"/>
  <c r="V170" i="15"/>
  <c r="W170" i="15"/>
  <c r="AC400" i="15"/>
  <c r="V400" i="15"/>
  <c r="W400" i="15"/>
  <c r="AC463" i="15"/>
  <c r="V463" i="15"/>
  <c r="W463" i="15"/>
  <c r="AC744" i="15"/>
  <c r="V744" i="15"/>
  <c r="W744" i="15"/>
  <c r="AC369" i="15"/>
  <c r="V369" i="15"/>
  <c r="W369" i="15"/>
  <c r="AC567" i="15"/>
  <c r="V567" i="15"/>
  <c r="W567" i="15"/>
  <c r="AC69" i="15"/>
  <c r="V69" i="15"/>
  <c r="W69" i="15"/>
  <c r="AC220" i="15"/>
  <c r="V220" i="15"/>
  <c r="W220" i="15"/>
  <c r="AC614" i="15"/>
  <c r="V614" i="15"/>
  <c r="W614" i="15"/>
  <c r="AC845" i="15"/>
  <c r="V845" i="15"/>
  <c r="W845" i="15"/>
  <c r="AC438" i="15"/>
  <c r="V438" i="15"/>
  <c r="W438" i="15"/>
  <c r="AC673" i="15"/>
  <c r="V673" i="15"/>
  <c r="W673" i="15"/>
  <c r="AC125" i="15"/>
  <c r="V125" i="15"/>
  <c r="W125" i="15"/>
  <c r="AC237" i="15"/>
  <c r="V237" i="15"/>
  <c r="W237" i="15"/>
  <c r="AC434" i="15"/>
  <c r="V434" i="15"/>
  <c r="W434" i="15"/>
  <c r="AC168" i="15"/>
  <c r="V168" i="15"/>
  <c r="W168" i="15"/>
  <c r="AC653" i="15"/>
  <c r="V653" i="15"/>
  <c r="W653" i="15"/>
  <c r="AC516" i="15"/>
  <c r="V516" i="15"/>
  <c r="W516" i="15"/>
  <c r="AC353" i="15"/>
  <c r="V353" i="15"/>
  <c r="W353" i="15"/>
  <c r="AC628" i="15"/>
  <c r="V628" i="15"/>
  <c r="W628" i="15"/>
  <c r="AC730" i="15"/>
  <c r="V730" i="15"/>
  <c r="W730" i="15"/>
  <c r="AC548" i="15"/>
  <c r="V548" i="15"/>
  <c r="W548" i="15"/>
  <c r="AC137" i="15"/>
  <c r="V137" i="15"/>
  <c r="W137" i="15"/>
  <c r="AC368" i="15"/>
  <c r="V368" i="15"/>
  <c r="W368" i="15"/>
  <c r="AC388" i="15"/>
  <c r="V388" i="15"/>
  <c r="W388" i="15"/>
  <c r="AC370" i="15"/>
  <c r="V370" i="15"/>
  <c r="W370" i="15"/>
  <c r="AC530" i="15"/>
  <c r="V530" i="15"/>
  <c r="W530" i="15"/>
  <c r="AC490" i="15"/>
  <c r="V490" i="15"/>
  <c r="W490" i="15"/>
  <c r="AC36" i="15"/>
  <c r="V36" i="15"/>
  <c r="W36" i="15"/>
  <c r="AC677" i="15"/>
  <c r="V677" i="15"/>
  <c r="W677" i="15"/>
  <c r="AC287" i="15"/>
  <c r="V287" i="15"/>
  <c r="W287" i="15"/>
  <c r="AC682" i="15"/>
  <c r="V682" i="15"/>
  <c r="W682" i="15"/>
  <c r="AC331" i="15"/>
  <c r="V331" i="15"/>
  <c r="W331" i="15"/>
  <c r="AC247" i="15"/>
  <c r="V247" i="15"/>
  <c r="W247" i="15"/>
  <c r="AC267" i="15"/>
  <c r="V267" i="15"/>
  <c r="W267" i="15"/>
  <c r="AC662" i="15"/>
  <c r="V662" i="15"/>
  <c r="W662" i="15"/>
  <c r="AC532" i="15"/>
  <c r="V532" i="15"/>
  <c r="W532" i="15"/>
  <c r="AC35" i="15"/>
  <c r="V35" i="15"/>
  <c r="W35" i="15"/>
  <c r="AC635" i="15"/>
  <c r="V635" i="15"/>
  <c r="W635" i="15"/>
  <c r="AC695" i="15"/>
  <c r="V695" i="15"/>
  <c r="W695" i="15"/>
  <c r="AC781" i="15"/>
  <c r="V781" i="15"/>
  <c r="W781" i="15"/>
  <c r="AC222" i="15"/>
  <c r="V222" i="15"/>
  <c r="W222" i="15"/>
  <c r="AC367" i="15"/>
  <c r="V367" i="15"/>
  <c r="W367" i="15"/>
  <c r="AC390" i="15"/>
  <c r="V390" i="15"/>
  <c r="W390" i="15"/>
  <c r="AC156" i="15"/>
  <c r="V156" i="15"/>
  <c r="W156" i="15"/>
  <c r="AC645" i="15"/>
  <c r="V645" i="15"/>
  <c r="W645" i="15"/>
  <c r="AC486" i="15"/>
  <c r="V486" i="15"/>
  <c r="W486" i="15"/>
  <c r="AC578" i="15"/>
  <c r="V578" i="15"/>
  <c r="W578" i="15"/>
  <c r="AC281" i="15"/>
  <c r="V281" i="15"/>
  <c r="W281" i="15"/>
  <c r="AC756" i="15"/>
  <c r="V756" i="15"/>
  <c r="W756" i="15"/>
  <c r="AC587" i="15"/>
  <c r="V587" i="15"/>
  <c r="W587" i="15"/>
  <c r="AC238" i="15"/>
  <c r="V238" i="15"/>
  <c r="W238" i="15"/>
  <c r="AC732" i="15"/>
  <c r="V732" i="15"/>
  <c r="W732" i="15"/>
  <c r="AC524" i="15"/>
  <c r="V524" i="15"/>
  <c r="W524" i="15"/>
  <c r="AC848" i="15"/>
  <c r="V848" i="15"/>
  <c r="W848" i="15"/>
  <c r="AC280" i="15"/>
  <c r="V280" i="15"/>
  <c r="W280" i="15"/>
  <c r="AC809" i="15"/>
  <c r="V809" i="15"/>
  <c r="W809" i="15"/>
  <c r="AC120" i="15"/>
  <c r="V120" i="15"/>
  <c r="W120" i="15"/>
  <c r="AC129" i="15"/>
  <c r="V129" i="15"/>
  <c r="W129" i="15"/>
  <c r="AC489" i="15"/>
  <c r="V489" i="15"/>
  <c r="W489" i="15"/>
  <c r="AC296" i="15"/>
  <c r="V296" i="15"/>
  <c r="W296" i="15"/>
  <c r="AC346" i="15"/>
  <c r="V346" i="15"/>
  <c r="W346" i="15"/>
  <c r="AC843" i="15"/>
  <c r="V843" i="15"/>
  <c r="W843" i="15"/>
  <c r="AC91" i="15"/>
  <c r="V91" i="15"/>
  <c r="W91" i="15"/>
  <c r="AC569" i="15"/>
  <c r="V569" i="15"/>
  <c r="W569" i="15"/>
  <c r="AC345" i="15"/>
  <c r="V345" i="15"/>
  <c r="W345" i="15"/>
  <c r="AC780" i="15"/>
  <c r="V780" i="15"/>
  <c r="W780" i="15"/>
  <c r="AC684" i="15"/>
  <c r="V684" i="15"/>
  <c r="W684" i="15"/>
  <c r="AC483" i="15"/>
  <c r="V483" i="15"/>
  <c r="W483" i="15"/>
  <c r="AC201" i="15"/>
  <c r="V201" i="15"/>
  <c r="W201" i="15"/>
  <c r="AC515" i="15"/>
  <c r="V515" i="15"/>
  <c r="W515" i="15"/>
  <c r="AC68" i="15"/>
  <c r="V68" i="15"/>
  <c r="W68" i="15"/>
  <c r="AC95" i="15"/>
  <c r="V95" i="15"/>
  <c r="W95" i="15"/>
  <c r="AC249" i="15"/>
  <c r="V249" i="15"/>
  <c r="W249" i="15"/>
  <c r="AC231" i="15"/>
  <c r="V231" i="15"/>
  <c r="W231" i="15"/>
  <c r="AC190" i="15"/>
  <c r="V190" i="15"/>
  <c r="W190" i="15"/>
  <c r="AC706" i="15"/>
  <c r="V706" i="15"/>
  <c r="W706" i="15"/>
  <c r="AC180" i="15"/>
  <c r="V180" i="15"/>
  <c r="W180" i="15"/>
  <c r="AC405" i="15"/>
  <c r="V405" i="15"/>
  <c r="W405" i="15"/>
  <c r="AC672" i="15"/>
  <c r="V672" i="15"/>
  <c r="W672" i="15"/>
  <c r="AC48" i="15"/>
  <c r="V48" i="15"/>
  <c r="W48" i="15"/>
  <c r="AC344" i="15"/>
  <c r="V344" i="15"/>
  <c r="W344" i="15"/>
  <c r="AC64" i="15"/>
  <c r="V64" i="15"/>
  <c r="W64" i="15"/>
  <c r="AC250" i="15"/>
  <c r="V250" i="15"/>
  <c r="W250" i="15"/>
  <c r="AC115" i="15"/>
  <c r="V115" i="15"/>
  <c r="W115" i="15"/>
  <c r="AC534" i="15"/>
  <c r="V534" i="15"/>
  <c r="W534" i="15"/>
  <c r="AC786" i="15"/>
  <c r="V786" i="15"/>
  <c r="W786" i="15"/>
  <c r="AC335" i="15"/>
  <c r="V335" i="15"/>
  <c r="W335" i="15"/>
  <c r="AC785" i="15"/>
  <c r="V785" i="15"/>
  <c r="W785" i="15"/>
  <c r="AC691" i="15"/>
  <c r="V691" i="15"/>
  <c r="W691" i="15"/>
  <c r="AC568" i="15"/>
  <c r="V568" i="15"/>
  <c r="W568" i="15"/>
  <c r="AC417" i="15"/>
  <c r="V417" i="15"/>
  <c r="W417" i="15"/>
  <c r="AC263" i="15"/>
  <c r="V263" i="15"/>
  <c r="W263" i="15"/>
  <c r="AC507" i="15"/>
  <c r="V507" i="15"/>
  <c r="W507" i="15"/>
  <c r="AC833" i="15"/>
  <c r="V833" i="15"/>
  <c r="W833" i="15"/>
  <c r="AC840" i="15"/>
  <c r="V840" i="15"/>
  <c r="W840" i="15"/>
  <c r="AC411" i="15"/>
  <c r="V411" i="15"/>
  <c r="W411" i="15"/>
  <c r="AC171" i="15"/>
  <c r="V171" i="15"/>
  <c r="W171" i="15"/>
  <c r="AC458" i="15"/>
  <c r="V458" i="15"/>
  <c r="W458" i="15"/>
  <c r="AC535" i="15"/>
  <c r="V535" i="15"/>
  <c r="W535" i="15"/>
  <c r="AC431" i="15"/>
  <c r="V431" i="15"/>
  <c r="W431" i="15"/>
  <c r="AC733" i="15"/>
  <c r="V733" i="15"/>
  <c r="W733" i="15"/>
  <c r="AC450" i="15"/>
  <c r="V450" i="15"/>
  <c r="W450" i="15"/>
  <c r="AC39" i="15"/>
  <c r="V39" i="15"/>
  <c r="W39" i="15"/>
  <c r="AC246" i="15"/>
  <c r="V246" i="15"/>
  <c r="W246" i="15"/>
  <c r="AC742" i="15"/>
  <c r="V742" i="15"/>
  <c r="W742" i="15"/>
  <c r="AC326" i="15"/>
  <c r="V326" i="15"/>
  <c r="W326" i="15"/>
  <c r="AC359" i="15"/>
  <c r="V359" i="15"/>
  <c r="W359" i="15"/>
  <c r="AC664" i="15"/>
  <c r="V664" i="15"/>
  <c r="W664" i="15"/>
  <c r="AC424" i="15"/>
  <c r="V424" i="15"/>
  <c r="W424" i="15"/>
  <c r="AC551" i="15"/>
  <c r="V551" i="15"/>
  <c r="W551" i="15"/>
  <c r="AC456" i="15"/>
  <c r="V456" i="15"/>
  <c r="W456" i="15"/>
  <c r="AC321" i="15"/>
  <c r="V321" i="15"/>
  <c r="W321" i="15"/>
  <c r="AC309" i="15"/>
  <c r="V309" i="15"/>
  <c r="W309" i="15"/>
  <c r="AC675" i="15"/>
  <c r="V675" i="15"/>
  <c r="W675" i="15"/>
  <c r="AC492" i="15"/>
  <c r="V492" i="15"/>
  <c r="W492" i="15"/>
  <c r="AC514" i="15"/>
  <c r="V514" i="15"/>
  <c r="W514" i="15"/>
  <c r="AC739" i="15"/>
  <c r="V739" i="15"/>
  <c r="W739" i="15"/>
  <c r="AC741" i="15"/>
  <c r="V741" i="15"/>
  <c r="W741" i="15"/>
  <c r="AC591" i="15"/>
  <c r="V591" i="15"/>
  <c r="W591" i="15"/>
  <c r="AC473" i="15"/>
  <c r="V473" i="15"/>
  <c r="W473" i="15"/>
  <c r="AC155" i="15"/>
  <c r="V155" i="15"/>
  <c r="W155" i="15"/>
  <c r="AC262" i="15"/>
  <c r="V262" i="15"/>
  <c r="W262" i="15"/>
  <c r="AC518" i="15"/>
  <c r="V518" i="15"/>
  <c r="W518" i="15"/>
  <c r="AC586" i="15"/>
  <c r="V586" i="15"/>
  <c r="W586" i="15"/>
  <c r="AC437" i="15"/>
  <c r="V437" i="15"/>
  <c r="W437" i="15"/>
  <c r="AC717" i="15"/>
  <c r="V717" i="15"/>
  <c r="W717" i="15"/>
  <c r="AC164" i="15"/>
  <c r="V164" i="15"/>
  <c r="W164" i="15"/>
  <c r="AC795" i="15"/>
  <c r="V795" i="15"/>
  <c r="W795" i="15"/>
  <c r="AC604" i="15"/>
  <c r="V604" i="15"/>
  <c r="W604" i="15"/>
  <c r="AC105" i="15"/>
  <c r="V105" i="15"/>
  <c r="W105" i="15"/>
  <c r="AC276" i="15"/>
  <c r="V276" i="15"/>
  <c r="W276" i="15"/>
  <c r="AC214" i="15"/>
  <c r="V214" i="15"/>
  <c r="W214" i="15"/>
  <c r="AC219" i="15"/>
  <c r="V219" i="15"/>
  <c r="W219" i="15"/>
  <c r="AC183" i="15"/>
  <c r="V183" i="15"/>
  <c r="W183" i="15"/>
  <c r="AC513" i="15"/>
  <c r="V513" i="15"/>
  <c r="W513" i="15"/>
  <c r="AC799" i="15"/>
  <c r="V799" i="15"/>
  <c r="W799" i="15"/>
  <c r="AC683" i="15"/>
  <c r="V683" i="15"/>
  <c r="W683" i="15"/>
  <c r="AC387" i="15"/>
  <c r="V387" i="15"/>
  <c r="W387" i="15"/>
  <c r="AC357" i="15"/>
  <c r="V357" i="15"/>
  <c r="W357" i="15"/>
  <c r="AC593" i="15"/>
  <c r="V593" i="15"/>
  <c r="W593" i="15"/>
  <c r="AC52" i="15"/>
  <c r="V52" i="15"/>
  <c r="W52" i="15"/>
  <c r="AC793" i="15"/>
  <c r="V793" i="15"/>
  <c r="W793" i="15"/>
  <c r="AC581" i="15"/>
  <c r="V581" i="15"/>
  <c r="W581" i="15"/>
  <c r="AC570" i="15"/>
  <c r="V570" i="15"/>
  <c r="W570" i="15"/>
  <c r="AC9" i="15"/>
  <c r="V9" i="15"/>
  <c r="W9" i="15"/>
  <c r="AC737" i="15"/>
  <c r="V737" i="15"/>
  <c r="W737" i="15"/>
  <c r="AC299" i="15"/>
  <c r="V299" i="15"/>
  <c r="W299" i="15"/>
  <c r="AC377" i="15"/>
  <c r="V377" i="15"/>
  <c r="W377" i="15"/>
  <c r="AC668" i="15"/>
  <c r="V668" i="15"/>
  <c r="W668" i="15"/>
  <c r="AC416" i="15"/>
  <c r="V416" i="15"/>
  <c r="W416" i="15"/>
  <c r="AC705" i="15"/>
  <c r="V705" i="15"/>
  <c r="W705" i="15"/>
  <c r="AC792" i="15"/>
  <c r="V792" i="15"/>
  <c r="W792" i="15"/>
  <c r="AC652" i="15"/>
  <c r="V652" i="15"/>
  <c r="W652" i="15"/>
  <c r="AC538" i="15"/>
  <c r="V538" i="15"/>
  <c r="W538" i="15"/>
  <c r="AC790" i="15"/>
  <c r="V790" i="15"/>
  <c r="W790" i="15"/>
  <c r="AC577" i="15"/>
  <c r="V577" i="15"/>
  <c r="W577" i="15"/>
  <c r="AC769" i="15"/>
  <c r="V769" i="15"/>
  <c r="W769" i="15"/>
  <c r="AC11" i="15"/>
  <c r="V11" i="15"/>
  <c r="W11" i="15"/>
  <c r="AC218" i="15"/>
  <c r="V218" i="15"/>
  <c r="W218" i="15"/>
  <c r="AC67" i="15"/>
  <c r="V67" i="15"/>
  <c r="W67" i="15"/>
  <c r="AC14" i="15"/>
  <c r="V14" i="15"/>
  <c r="W14" i="15"/>
  <c r="AC257" i="15"/>
  <c r="V257" i="15"/>
  <c r="W257" i="15"/>
  <c r="AC85" i="15"/>
  <c r="V85" i="15"/>
  <c r="W85" i="15"/>
  <c r="AC279" i="15"/>
  <c r="V279" i="15"/>
  <c r="W279" i="15"/>
  <c r="AC286" i="15"/>
  <c r="V286" i="15"/>
  <c r="W286" i="15"/>
  <c r="AC775" i="15"/>
  <c r="V775" i="15"/>
  <c r="W775" i="15"/>
  <c r="AC109" i="15"/>
  <c r="V109" i="15"/>
  <c r="W109" i="15"/>
  <c r="AC295" i="15"/>
  <c r="V295" i="15"/>
  <c r="W295" i="15"/>
  <c r="AC131" i="15"/>
  <c r="V131" i="15"/>
  <c r="W131" i="15"/>
  <c r="AC656" i="15"/>
  <c r="V656" i="15"/>
  <c r="W656" i="15"/>
  <c r="AC608" i="15"/>
  <c r="V608" i="15"/>
  <c r="W608" i="15"/>
  <c r="AC661" i="15"/>
  <c r="V661" i="15"/>
  <c r="W661" i="15"/>
  <c r="AC663" i="15"/>
  <c r="V663" i="15"/>
  <c r="W663" i="15"/>
  <c r="AC462" i="15"/>
  <c r="V462" i="15"/>
  <c r="W462" i="15"/>
  <c r="AC491" i="15"/>
  <c r="V491" i="15"/>
  <c r="W491" i="15"/>
  <c r="AC24" i="15"/>
  <c r="V24" i="15"/>
  <c r="W24" i="15"/>
  <c r="AC292" i="15"/>
  <c r="V292" i="15"/>
  <c r="W292" i="15"/>
  <c r="AC621" i="15"/>
  <c r="V621" i="15"/>
  <c r="W621" i="15"/>
  <c r="AC844" i="15"/>
  <c r="V844" i="15"/>
  <c r="W844" i="15"/>
  <c r="AC78" i="15"/>
  <c r="V78" i="15"/>
  <c r="W78" i="15"/>
  <c r="AC34" i="15"/>
  <c r="V34" i="15"/>
  <c r="W34" i="15"/>
  <c r="AC4" i="15"/>
  <c r="V4" i="15"/>
  <c r="W4" i="15"/>
  <c r="AC832" i="15"/>
  <c r="V832" i="15"/>
  <c r="W832" i="15"/>
  <c r="AC830" i="15"/>
  <c r="V830" i="15"/>
  <c r="W830" i="15"/>
  <c r="AC80" i="15"/>
  <c r="V80" i="15"/>
  <c r="W80" i="15"/>
  <c r="AC291" i="15"/>
  <c r="V291" i="15"/>
  <c r="W291" i="15"/>
  <c r="AC307" i="15"/>
  <c r="V307" i="15"/>
  <c r="W307" i="15"/>
  <c r="AC659" i="15"/>
  <c r="V659" i="15"/>
  <c r="W659" i="15"/>
  <c r="AC719" i="15"/>
  <c r="V719" i="15"/>
  <c r="W719" i="15"/>
  <c r="AC179" i="15"/>
  <c r="V179" i="15"/>
  <c r="W179" i="15"/>
  <c r="AC626" i="15"/>
  <c r="V626" i="15"/>
  <c r="W626" i="15"/>
  <c r="AC849" i="15"/>
  <c r="V849" i="15"/>
  <c r="W849" i="15"/>
  <c r="AC374" i="15"/>
  <c r="V374" i="15"/>
  <c r="W374" i="15"/>
  <c r="AC10" i="15"/>
  <c r="V10" i="15"/>
  <c r="W10" i="15"/>
  <c r="AC349" i="15"/>
  <c r="V349" i="15"/>
  <c r="W349" i="15"/>
  <c r="AC151" i="15"/>
  <c r="V151" i="15"/>
  <c r="W151" i="15"/>
  <c r="AC366" i="15"/>
  <c r="V366" i="15"/>
  <c r="W366" i="15"/>
  <c r="AC343" i="15"/>
  <c r="V343" i="15"/>
  <c r="W343" i="15"/>
  <c r="AC616" i="15"/>
  <c r="V616" i="15"/>
  <c r="W616" i="15"/>
  <c r="AC196" i="15"/>
  <c r="V196" i="15"/>
  <c r="W196" i="15"/>
  <c r="AC200" i="15"/>
  <c r="V200" i="15"/>
  <c r="W200" i="15"/>
  <c r="AC38" i="15"/>
  <c r="V38" i="15"/>
  <c r="W38" i="15"/>
  <c r="AC594" i="15"/>
  <c r="V594" i="15"/>
  <c r="W594" i="15"/>
  <c r="AC77" i="15"/>
  <c r="V77" i="15"/>
  <c r="W77" i="15"/>
  <c r="AC301" i="15"/>
  <c r="V301" i="15"/>
  <c r="W301" i="15"/>
  <c r="AC638" i="15"/>
  <c r="V638" i="15"/>
  <c r="W638" i="15"/>
  <c r="AC555" i="15"/>
  <c r="V555" i="15"/>
  <c r="W555" i="15"/>
  <c r="AC716" i="15"/>
  <c r="V716" i="15"/>
  <c r="W716" i="15"/>
  <c r="AC127" i="15"/>
  <c r="V127" i="15"/>
  <c r="W127" i="15"/>
  <c r="AC124" i="15"/>
  <c r="V124" i="15"/>
  <c r="W124" i="15"/>
  <c r="AC708" i="15"/>
  <c r="V708" i="15"/>
  <c r="W708" i="15"/>
  <c r="AC759" i="15"/>
  <c r="V759" i="15"/>
  <c r="W759" i="15"/>
  <c r="AC634" i="15"/>
  <c r="V634" i="15"/>
  <c r="W634" i="15"/>
  <c r="AC765" i="15"/>
  <c r="V765" i="15"/>
  <c r="W765" i="15"/>
  <c r="AC33" i="15"/>
  <c r="V33" i="15"/>
  <c r="W33" i="15"/>
  <c r="AC294" i="15"/>
  <c r="V294" i="15"/>
  <c r="W294" i="15"/>
  <c r="AC245" i="15"/>
  <c r="V245" i="15"/>
  <c r="W245" i="15"/>
  <c r="AC423" i="15"/>
  <c r="V423" i="15"/>
  <c r="W423" i="15"/>
  <c r="AC439" i="15"/>
  <c r="V439" i="15"/>
  <c r="W439" i="15"/>
  <c r="AC704" i="15"/>
  <c r="V704" i="15"/>
  <c r="W704" i="15"/>
  <c r="AC537" i="15"/>
  <c r="V537" i="15"/>
  <c r="W537" i="15"/>
  <c r="AC189" i="15"/>
  <c r="V189" i="15"/>
  <c r="W189" i="15"/>
  <c r="AC441" i="15"/>
  <c r="V441" i="15"/>
  <c r="W441" i="15"/>
  <c r="AC625" i="15"/>
  <c r="V625" i="15"/>
  <c r="W625" i="15"/>
  <c r="AC394" i="15"/>
  <c r="V394" i="15"/>
  <c r="W394" i="15"/>
  <c r="AC592" i="15"/>
  <c r="V592" i="15"/>
  <c r="W592" i="15"/>
  <c r="AC753" i="15"/>
  <c r="V753" i="15"/>
  <c r="W753" i="15"/>
  <c r="AC275" i="15"/>
  <c r="V275" i="15"/>
  <c r="W275" i="15"/>
  <c r="AC449" i="15"/>
  <c r="V449" i="15"/>
  <c r="W449" i="15"/>
  <c r="AC607" i="15"/>
  <c r="V607" i="15"/>
  <c r="W607" i="15"/>
  <c r="AC550" i="15"/>
  <c r="V550" i="15"/>
  <c r="W550" i="15"/>
  <c r="AC602" i="15"/>
  <c r="V602" i="15"/>
  <c r="W602" i="15"/>
  <c r="AC838" i="15"/>
  <c r="V838" i="15"/>
  <c r="W838" i="15"/>
  <c r="AC585" i="15"/>
  <c r="V585" i="15"/>
  <c r="W585" i="15"/>
  <c r="AC482" i="15"/>
  <c r="V482" i="15"/>
  <c r="W482" i="15"/>
  <c r="AC191" i="15"/>
  <c r="V191" i="15"/>
  <c r="W191" i="15"/>
  <c r="AC547" i="15"/>
  <c r="V547" i="15"/>
  <c r="W547" i="15"/>
  <c r="AC213" i="15"/>
  <c r="V213" i="15"/>
  <c r="W213" i="15"/>
  <c r="AC503" i="15"/>
  <c r="V503" i="15"/>
  <c r="W503" i="15"/>
  <c r="AC278" i="15"/>
  <c r="V278" i="15"/>
  <c r="W278" i="15"/>
  <c r="AC76" i="15"/>
  <c r="V76" i="15"/>
  <c r="W76" i="15"/>
  <c r="AC700" i="15"/>
  <c r="V700" i="15"/>
  <c r="W700" i="15"/>
  <c r="AC815" i="15"/>
  <c r="V815" i="15"/>
  <c r="W815" i="15"/>
  <c r="AC712" i="15"/>
  <c r="V712" i="15"/>
  <c r="W712" i="15"/>
  <c r="AC529" i="15"/>
  <c r="V529" i="15"/>
  <c r="W529" i="15"/>
  <c r="AC277" i="15"/>
  <c r="V277" i="15"/>
  <c r="W277" i="15"/>
  <c r="AC51" i="15"/>
  <c r="V51" i="15"/>
  <c r="W51" i="15"/>
  <c r="AC376" i="15"/>
  <c r="V376" i="15"/>
  <c r="W376" i="15"/>
  <c r="AC46" i="15"/>
  <c r="V46" i="15"/>
  <c r="W46" i="15"/>
  <c r="AC157" i="15"/>
  <c r="V157" i="15"/>
  <c r="W157" i="15"/>
  <c r="AC32" i="15"/>
  <c r="V32" i="15"/>
  <c r="W32" i="15"/>
  <c r="AC304" i="15"/>
  <c r="V304" i="15"/>
  <c r="W304" i="15"/>
  <c r="AC410" i="15"/>
  <c r="V410" i="15"/>
  <c r="W410" i="15"/>
  <c r="AC726" i="15"/>
  <c r="V726" i="15"/>
  <c r="W726" i="15"/>
  <c r="AC539" i="15"/>
  <c r="V539" i="15"/>
  <c r="W539" i="15"/>
  <c r="AC208" i="15"/>
  <c r="V208" i="15"/>
  <c r="W208" i="15"/>
  <c r="AC493" i="15"/>
  <c r="V493" i="15"/>
  <c r="W493" i="15"/>
  <c r="AC427" i="15"/>
  <c r="V427" i="15"/>
  <c r="W427" i="15"/>
  <c r="AC311" i="15"/>
  <c r="V311" i="15"/>
  <c r="W311" i="15"/>
  <c r="AC339" i="15"/>
  <c r="V339" i="15"/>
  <c r="W339" i="15"/>
  <c r="AC512" i="15"/>
  <c r="V512" i="15"/>
  <c r="W512" i="15"/>
  <c r="AC334" i="15"/>
  <c r="V334" i="15"/>
  <c r="W334" i="15"/>
  <c r="AC499" i="15"/>
  <c r="V499" i="15"/>
  <c r="W499" i="15"/>
  <c r="AC230" i="15"/>
  <c r="V230" i="15"/>
  <c r="W230" i="15"/>
  <c r="AC711" i="15"/>
  <c r="V711" i="15"/>
  <c r="W711" i="15"/>
  <c r="AC118" i="15"/>
  <c r="V118" i="15"/>
  <c r="W118" i="15"/>
  <c r="AC562" i="15"/>
  <c r="V562" i="15"/>
  <c r="W562" i="15"/>
  <c r="AC610" i="15"/>
  <c r="V610" i="15"/>
  <c r="W610" i="15"/>
  <c r="AC351" i="15"/>
  <c r="V351" i="15"/>
  <c r="W351" i="15"/>
  <c r="AC674" i="15"/>
  <c r="V674" i="15"/>
  <c r="W674" i="15"/>
  <c r="AC135" i="15"/>
  <c r="V135" i="15"/>
  <c r="W135" i="15"/>
  <c r="AC807" i="15"/>
  <c r="V807" i="15"/>
  <c r="W807" i="15"/>
  <c r="AC702" i="15"/>
  <c r="V702" i="15"/>
  <c r="W702" i="15"/>
  <c r="AC788" i="15"/>
  <c r="V788" i="15"/>
  <c r="W788" i="15"/>
  <c r="AC461" i="15"/>
  <c r="V461" i="15"/>
  <c r="W461" i="15"/>
  <c r="AC552" i="15"/>
  <c r="V552" i="15"/>
  <c r="W552" i="15"/>
  <c r="AC728" i="15"/>
  <c r="V728" i="15"/>
  <c r="W728" i="15"/>
  <c r="AC386" i="15"/>
  <c r="V386" i="15"/>
  <c r="W386" i="15"/>
  <c r="AC710" i="15"/>
  <c r="V710" i="15"/>
  <c r="W710" i="15"/>
  <c r="AC298" i="15"/>
  <c r="V298" i="15"/>
  <c r="W298" i="15"/>
  <c r="AC601" i="15"/>
  <c r="V601" i="15"/>
  <c r="W601" i="15"/>
  <c r="AC330" i="15"/>
  <c r="V330" i="15"/>
  <c r="W330" i="15"/>
  <c r="AC204" i="15"/>
  <c r="V204" i="15"/>
  <c r="W204" i="15"/>
  <c r="AC217" i="15"/>
  <c r="V217" i="15"/>
  <c r="W217" i="15"/>
  <c r="AC472" i="15"/>
  <c r="V472" i="15"/>
  <c r="W472" i="15"/>
  <c r="AC261" i="15"/>
  <c r="V261" i="15"/>
  <c r="W261" i="15"/>
  <c r="AC199" i="15"/>
  <c r="V199" i="15"/>
  <c r="W199" i="15"/>
  <c r="AC352" i="15"/>
  <c r="V352" i="15"/>
  <c r="W352" i="15"/>
  <c r="AC457" i="15"/>
  <c r="V457" i="15"/>
  <c r="W457" i="15"/>
  <c r="AC45" i="15"/>
  <c r="V45" i="15"/>
  <c r="W45" i="15"/>
  <c r="AC658" i="15"/>
  <c r="V658" i="15"/>
  <c r="W658" i="15"/>
  <c r="AC363" i="15"/>
  <c r="V363" i="15"/>
  <c r="W363" i="15"/>
  <c r="AC777" i="15"/>
  <c r="V777" i="15"/>
  <c r="W777" i="15"/>
  <c r="AC111" i="15"/>
  <c r="V111" i="15"/>
  <c r="W111" i="15"/>
  <c r="AC485" i="15"/>
  <c r="V485" i="15"/>
  <c r="W485" i="15"/>
  <c r="AC681" i="15"/>
  <c r="V681" i="15"/>
  <c r="W681" i="15"/>
  <c r="AC600" i="15"/>
  <c r="V600" i="15"/>
  <c r="W600" i="15"/>
  <c r="AC824" i="15"/>
  <c r="V824" i="15"/>
  <c r="W824" i="15"/>
  <c r="AC852" i="15"/>
  <c r="V852" i="15"/>
  <c r="W852" i="15"/>
  <c r="AC121" i="15"/>
  <c r="V121" i="15"/>
  <c r="W121" i="15"/>
  <c r="AC266" i="15"/>
  <c r="V266" i="15"/>
  <c r="W266" i="15"/>
  <c r="AC791" i="15"/>
  <c r="V791" i="15"/>
  <c r="W791" i="15"/>
  <c r="AC393" i="15"/>
  <c r="V393" i="15"/>
  <c r="W393" i="15"/>
  <c r="AC197" i="15"/>
  <c r="V197" i="15"/>
  <c r="W197" i="15"/>
  <c r="AC757" i="15"/>
  <c r="V757" i="15"/>
  <c r="W757" i="15"/>
  <c r="AC17" i="15"/>
  <c r="V17" i="15"/>
  <c r="W17" i="15"/>
  <c r="AC117" i="15"/>
  <c r="V117" i="15"/>
  <c r="W117" i="15"/>
  <c r="AC649" i="15"/>
  <c r="V649" i="15"/>
  <c r="W649" i="15"/>
  <c r="AC646" i="15"/>
  <c r="V646" i="15"/>
  <c r="W646" i="15"/>
  <c r="AC401" i="15"/>
  <c r="V401" i="15"/>
  <c r="W401" i="15"/>
  <c r="AC313" i="15"/>
  <c r="V313" i="15"/>
  <c r="W313" i="15"/>
  <c r="AC841" i="15"/>
  <c r="V841" i="15"/>
  <c r="W841" i="15"/>
  <c r="AC464" i="15"/>
  <c r="V464" i="15"/>
  <c r="W464" i="15"/>
  <c r="AC563" i="15"/>
  <c r="V563" i="15"/>
  <c r="W563" i="15"/>
  <c r="AC505" i="15"/>
  <c r="V505" i="15"/>
  <c r="W505" i="15"/>
  <c r="AC358" i="15"/>
  <c r="V358" i="15"/>
  <c r="W358" i="15"/>
  <c r="AC31" i="15"/>
  <c r="V31" i="15"/>
  <c r="W31" i="15"/>
  <c r="AC333" i="15"/>
  <c r="V333" i="15"/>
  <c r="W333" i="15"/>
  <c r="AC729" i="15"/>
  <c r="V729" i="15"/>
  <c r="W729" i="15"/>
  <c r="AC430" i="15"/>
  <c r="V430" i="15"/>
  <c r="W430" i="15"/>
  <c r="AC554" i="15"/>
  <c r="V554" i="15"/>
  <c r="W554" i="15"/>
  <c r="AC835" i="15"/>
  <c r="V835" i="15"/>
  <c r="W835" i="15"/>
  <c r="AC723" i="15"/>
  <c r="V723" i="15"/>
  <c r="W723" i="15"/>
  <c r="AC822" i="15"/>
  <c r="V822" i="15"/>
  <c r="W822" i="15"/>
  <c r="AC150" i="15"/>
  <c r="V150" i="15"/>
  <c r="W150" i="15"/>
  <c r="AC448" i="15"/>
  <c r="V448" i="15"/>
  <c r="W448" i="15"/>
  <c r="AC44" i="15"/>
  <c r="V44" i="15"/>
  <c r="W44" i="15"/>
  <c r="AC447" i="15"/>
  <c r="V447" i="15"/>
  <c r="W447" i="15"/>
  <c r="AC735" i="15"/>
  <c r="V735" i="15"/>
  <c r="W735" i="15"/>
  <c r="AC703" i="15"/>
  <c r="V703" i="15"/>
  <c r="W703" i="15"/>
  <c r="AC274" i="15"/>
  <c r="V274" i="15"/>
  <c r="W274" i="15"/>
  <c r="AC348" i="15"/>
  <c r="V348" i="15"/>
  <c r="W348" i="15"/>
  <c r="AC248" i="15"/>
  <c r="V248" i="15"/>
  <c r="W248" i="15"/>
  <c r="AC371" i="15"/>
  <c r="V371" i="15"/>
  <c r="W371" i="15"/>
  <c r="AC188" i="15"/>
  <c r="V188" i="15"/>
  <c r="W188" i="15"/>
  <c r="AC468" i="15"/>
  <c r="V468" i="15"/>
  <c r="W468" i="15"/>
  <c r="AC579" i="15"/>
  <c r="V579" i="15"/>
  <c r="W579" i="15"/>
  <c r="AC820" i="15"/>
  <c r="V820" i="15"/>
  <c r="W820" i="15"/>
  <c r="AC678" i="15"/>
  <c r="V678" i="15"/>
  <c r="W678" i="15"/>
  <c r="AC714" i="15"/>
  <c r="V714" i="15"/>
  <c r="W714" i="15"/>
  <c r="AC797" i="15"/>
  <c r="V797" i="15"/>
  <c r="W797" i="15"/>
  <c r="AC622" i="15"/>
  <c r="V622" i="15"/>
  <c r="W622" i="15"/>
  <c r="AC584" i="15"/>
  <c r="V584" i="15"/>
  <c r="W584" i="15"/>
  <c r="AC297" i="15"/>
  <c r="V297" i="15"/>
  <c r="W297" i="15"/>
  <c r="AC722" i="15"/>
  <c r="V722" i="15"/>
  <c r="W722" i="15"/>
  <c r="AC285" i="15"/>
  <c r="V285" i="15"/>
  <c r="W285" i="15"/>
  <c r="AC821" i="15"/>
  <c r="V821" i="15"/>
  <c r="W821" i="15"/>
  <c r="AC641" i="15"/>
  <c r="V641" i="15"/>
  <c r="W641" i="15"/>
  <c r="AC90" i="15"/>
  <c r="V90" i="15"/>
  <c r="W90" i="15"/>
  <c r="AC89" i="15"/>
  <c r="V89" i="15"/>
  <c r="W89" i="15"/>
  <c r="AC442" i="15"/>
  <c r="V442" i="15"/>
  <c r="W442" i="15"/>
  <c r="AC734" i="15"/>
  <c r="V734" i="15"/>
  <c r="W734" i="15"/>
  <c r="AC686" i="15"/>
  <c r="V686" i="15"/>
  <c r="W686" i="15"/>
  <c r="AC467" i="15"/>
  <c r="V467" i="15"/>
  <c r="W467" i="15"/>
  <c r="AC240" i="15"/>
  <c r="V240" i="15"/>
  <c r="W240" i="15"/>
  <c r="AC648" i="15"/>
  <c r="V648" i="15"/>
  <c r="W648" i="15"/>
  <c r="AC541" i="15"/>
  <c r="V541" i="15"/>
  <c r="W541" i="15"/>
  <c r="AC549" i="15"/>
  <c r="V549" i="15"/>
  <c r="W549" i="15"/>
  <c r="AC727" i="15"/>
  <c r="V727" i="15"/>
  <c r="W727" i="15"/>
  <c r="AC195" i="15"/>
  <c r="V195" i="15"/>
  <c r="W195" i="15"/>
  <c r="AC772" i="15"/>
  <c r="V772" i="15"/>
  <c r="W772" i="15"/>
  <c r="AC466" i="15"/>
  <c r="V466" i="15"/>
  <c r="W466" i="15"/>
  <c r="AC564" i="15"/>
  <c r="V564" i="15"/>
  <c r="W564" i="15"/>
  <c r="AC818" i="15"/>
  <c r="V818" i="15"/>
  <c r="W818" i="15"/>
  <c r="AC203" i="15"/>
  <c r="V203" i="15"/>
  <c r="W203" i="15"/>
  <c r="AC747" i="15"/>
  <c r="V747" i="15"/>
  <c r="W747" i="15"/>
  <c r="AC566" i="15"/>
  <c r="V566" i="15"/>
  <c r="W566" i="15"/>
  <c r="AC63" i="15"/>
  <c r="V63" i="15"/>
  <c r="W63" i="15"/>
  <c r="AC53" i="15"/>
  <c r="V53" i="15"/>
  <c r="W53" i="15"/>
  <c r="AC306" i="15"/>
  <c r="V306" i="15"/>
  <c r="W306" i="15"/>
  <c r="AC713" i="15"/>
  <c r="V713" i="15"/>
  <c r="W713" i="15"/>
  <c r="AC583" i="15"/>
  <c r="V583" i="15"/>
  <c r="W583" i="15"/>
  <c r="AC62" i="15"/>
  <c r="V62" i="15"/>
  <c r="W62" i="15"/>
  <c r="AC560" i="15"/>
  <c r="V560" i="15"/>
  <c r="W560" i="15"/>
  <c r="AC481" i="15"/>
  <c r="V481" i="15"/>
  <c r="W481" i="15"/>
  <c r="AC488" i="15"/>
  <c r="V488" i="15"/>
  <c r="W488" i="15"/>
  <c r="AC453" i="15"/>
  <c r="V453" i="15"/>
  <c r="W453" i="15"/>
  <c r="AC690" i="15"/>
  <c r="V690" i="15"/>
  <c r="W690" i="15"/>
  <c r="AC522" i="15"/>
  <c r="V522" i="15"/>
  <c r="W522" i="15"/>
  <c r="AC531" i="15"/>
  <c r="V531" i="15"/>
  <c r="W531" i="15"/>
  <c r="AC50" i="15"/>
  <c r="V50" i="15"/>
  <c r="W50" i="15"/>
  <c r="AC229" i="15"/>
  <c r="V229" i="15"/>
  <c r="W229" i="15"/>
  <c r="AC228" i="15"/>
  <c r="V228" i="15"/>
  <c r="W228" i="15"/>
  <c r="AC452" i="15"/>
  <c r="V452" i="15"/>
  <c r="W452" i="15"/>
  <c r="AC212" i="15"/>
  <c r="V212" i="15"/>
  <c r="W212" i="15"/>
  <c r="AC365" i="15"/>
  <c r="V365" i="15"/>
  <c r="W365" i="15"/>
  <c r="AC381" i="15"/>
  <c r="V381" i="15"/>
  <c r="W381" i="15"/>
  <c r="AC271" i="15"/>
  <c r="V271" i="15"/>
  <c r="W271" i="15"/>
  <c r="AC114" i="15"/>
  <c r="V114" i="15"/>
  <c r="W114" i="15"/>
  <c r="AC745" i="15"/>
  <c r="V745" i="15"/>
  <c r="W745" i="15"/>
  <c r="AC746" i="15"/>
  <c r="V746" i="15"/>
  <c r="W746" i="15"/>
  <c r="AC19" i="15"/>
  <c r="V19" i="15"/>
  <c r="W19" i="15"/>
  <c r="AC329" i="15"/>
  <c r="V329" i="15"/>
  <c r="W329" i="15"/>
  <c r="AC18" i="15"/>
  <c r="V18" i="15"/>
  <c r="W18" i="15"/>
  <c r="AC28" i="15"/>
  <c r="V28" i="15"/>
  <c r="W28" i="15"/>
  <c r="AC498" i="15"/>
  <c r="V498" i="15"/>
  <c r="W498" i="15"/>
  <c r="AC603" i="15"/>
  <c r="V603" i="15"/>
  <c r="W603" i="15"/>
  <c r="AC853" i="15"/>
  <c r="V853" i="15"/>
  <c r="W853" i="15"/>
  <c r="AC399" i="15"/>
  <c r="V399" i="15"/>
  <c r="W399" i="15"/>
  <c r="AC685" i="15"/>
  <c r="V685" i="15"/>
  <c r="W685" i="15"/>
  <c r="AC122" i="15"/>
  <c r="V122" i="15"/>
  <c r="W122" i="15"/>
  <c r="AC511" i="15"/>
  <c r="V511" i="15"/>
  <c r="W511" i="15"/>
  <c r="AC631" i="15"/>
  <c r="V631" i="15"/>
  <c r="W631" i="15"/>
  <c r="AC167" i="15"/>
  <c r="V167" i="15"/>
  <c r="W167" i="15"/>
  <c r="AC119" i="15"/>
  <c r="V119" i="15"/>
  <c r="W119" i="15"/>
  <c r="AC194" i="15"/>
  <c r="V194" i="15"/>
  <c r="W194" i="15"/>
  <c r="AC426" i="15"/>
  <c r="V426" i="15"/>
  <c r="W426" i="15"/>
  <c r="AC571" i="15"/>
  <c r="V571" i="15"/>
  <c r="W571" i="15"/>
  <c r="AC808" i="15"/>
  <c r="V808" i="15"/>
  <c r="W808" i="15"/>
  <c r="AC30" i="15"/>
  <c r="V30" i="15"/>
  <c r="W30" i="15"/>
  <c r="AC620" i="15"/>
  <c r="V620" i="15"/>
  <c r="W620" i="15"/>
  <c r="AC582" i="15"/>
  <c r="V582" i="15"/>
  <c r="W582" i="15"/>
  <c r="AC767" i="15"/>
  <c r="V767" i="15"/>
  <c r="W767" i="15"/>
  <c r="AC322" i="15"/>
  <c r="V322" i="15"/>
  <c r="W322" i="15"/>
  <c r="AC627" i="15"/>
  <c r="V627" i="15"/>
  <c r="W627" i="15"/>
  <c r="AC553" i="15"/>
  <c r="V553" i="15"/>
  <c r="W553" i="15"/>
  <c r="AC497" i="15"/>
  <c r="V497" i="15"/>
  <c r="W497" i="15"/>
  <c r="AC88" i="15"/>
  <c r="V88" i="15"/>
  <c r="W88" i="15"/>
  <c r="AC826" i="15"/>
  <c r="V826" i="15"/>
  <c r="W826" i="15"/>
  <c r="AC404" i="15"/>
  <c r="V404" i="15"/>
  <c r="W404" i="15"/>
  <c r="AC144" i="15"/>
  <c r="V144" i="15"/>
  <c r="W144" i="15"/>
  <c r="AC94" i="15"/>
  <c r="V94" i="15"/>
  <c r="W94" i="15"/>
  <c r="AC630" i="15"/>
  <c r="V630" i="15"/>
  <c r="W630" i="15"/>
  <c r="AC110" i="15"/>
  <c r="V110" i="15"/>
  <c r="W110" i="15"/>
  <c r="AC494" i="15"/>
  <c r="V494" i="15"/>
  <c r="W494" i="15"/>
  <c r="AC636" i="15"/>
  <c r="V636" i="15"/>
  <c r="W636" i="15"/>
  <c r="AC798" i="15"/>
  <c r="V798" i="15"/>
  <c r="W798" i="15"/>
  <c r="AC92" i="15"/>
  <c r="V92" i="15"/>
  <c r="W92" i="15"/>
  <c r="AC318" i="15"/>
  <c r="V318" i="15"/>
  <c r="W318" i="15"/>
  <c r="AC558" i="15"/>
  <c r="V558" i="15"/>
  <c r="W558" i="15"/>
  <c r="AC771" i="15"/>
  <c r="V771" i="15"/>
  <c r="W771" i="15"/>
  <c r="AC290" i="15"/>
  <c r="V290" i="15"/>
  <c r="W290" i="15"/>
  <c r="AC521" i="15"/>
  <c r="V521" i="15"/>
  <c r="W521" i="15"/>
  <c r="AC178" i="15"/>
  <c r="V178" i="15"/>
  <c r="W178" i="15"/>
  <c r="AC177" i="15"/>
  <c r="V177" i="15"/>
  <c r="W177" i="15"/>
  <c r="AC244" i="15"/>
  <c r="V244" i="15"/>
  <c r="W244" i="15"/>
  <c r="AC644" i="15"/>
  <c r="V644" i="15"/>
  <c r="W644" i="15"/>
  <c r="AC446" i="15"/>
  <c r="V446" i="15"/>
  <c r="W446" i="15"/>
  <c r="AC134" i="15"/>
  <c r="V134" i="15"/>
  <c r="W134" i="15"/>
  <c r="AC8" i="15"/>
  <c r="V8" i="15"/>
  <c r="W8" i="15"/>
  <c r="AC143" i="15"/>
  <c r="V143" i="15"/>
  <c r="W143" i="15"/>
  <c r="AC273" i="15"/>
  <c r="V273" i="15"/>
  <c r="W273" i="15"/>
  <c r="AC159" i="15"/>
  <c r="V159" i="15"/>
  <c r="W159" i="15"/>
  <c r="AC613" i="15"/>
  <c r="V613" i="15"/>
  <c r="W613" i="15"/>
  <c r="AC227" i="15"/>
  <c r="V227" i="15"/>
  <c r="W227" i="15"/>
  <c r="AC533" i="15"/>
  <c r="V533" i="15"/>
  <c r="W533" i="15"/>
  <c r="AC736" i="15"/>
  <c r="V736" i="15"/>
  <c r="W736" i="15"/>
  <c r="AC303" i="15"/>
  <c r="V303" i="15"/>
  <c r="W303" i="15"/>
  <c r="AC718" i="15"/>
  <c r="V718" i="15"/>
  <c r="W718" i="15"/>
  <c r="AC378" i="15"/>
  <c r="V378" i="15"/>
  <c r="W378" i="15"/>
  <c r="AC389" i="15"/>
  <c r="V389" i="15"/>
  <c r="W389" i="15"/>
  <c r="AC773" i="15"/>
  <c r="V773" i="15"/>
  <c r="W773" i="15"/>
  <c r="AC422" i="15"/>
  <c r="V422" i="15"/>
  <c r="W422" i="15"/>
  <c r="AC336" i="15"/>
  <c r="V336" i="15"/>
  <c r="W336" i="15"/>
  <c r="AC480" i="15"/>
  <c r="V480" i="15"/>
  <c r="W480" i="15"/>
  <c r="AC806" i="15"/>
  <c r="V806" i="15"/>
  <c r="W806" i="15"/>
  <c r="AC590" i="15"/>
  <c r="V590" i="15"/>
  <c r="W590" i="15"/>
  <c r="AC605" i="15"/>
  <c r="V605" i="15"/>
  <c r="W605" i="15"/>
  <c r="AC831" i="15"/>
  <c r="V831" i="15"/>
  <c r="W831" i="15"/>
  <c r="AC595" i="15"/>
  <c r="V595" i="15"/>
  <c r="W595" i="15"/>
  <c r="AC317" i="15"/>
  <c r="V317" i="15"/>
  <c r="W317" i="15"/>
  <c r="AC187" i="15"/>
  <c r="V187" i="15"/>
  <c r="W187" i="15"/>
  <c r="AC284" i="15"/>
  <c r="V284" i="15"/>
  <c r="W284" i="15"/>
  <c r="AC471" i="15"/>
  <c r="V471" i="15"/>
  <c r="W471" i="15"/>
  <c r="AC451" i="15"/>
  <c r="V451" i="15"/>
  <c r="W451" i="15"/>
  <c r="AC176" i="15"/>
  <c r="V176" i="15"/>
  <c r="W176" i="15"/>
  <c r="AC670" i="15"/>
  <c r="V670" i="15"/>
  <c r="W670" i="15"/>
  <c r="AC546" i="15"/>
  <c r="V546" i="15"/>
  <c r="W546" i="15"/>
  <c r="AC415" i="15"/>
  <c r="V415" i="15"/>
  <c r="W415" i="15"/>
  <c r="AC316" i="15"/>
  <c r="V316" i="15"/>
  <c r="W316" i="15"/>
  <c r="AC362" i="15"/>
  <c r="V362" i="15"/>
  <c r="W362" i="15"/>
  <c r="AC650" i="15"/>
  <c r="V650" i="15"/>
  <c r="W650" i="15"/>
  <c r="AC768" i="15"/>
  <c r="V768" i="15"/>
  <c r="W768" i="15"/>
  <c r="AC637" i="15"/>
  <c r="V637" i="15"/>
  <c r="W637" i="15"/>
  <c r="AC829" i="15"/>
  <c r="V829" i="15"/>
  <c r="W829" i="15"/>
  <c r="AC699" i="15"/>
  <c r="V699" i="15"/>
  <c r="W699" i="15"/>
  <c r="AC440" i="15"/>
  <c r="V440" i="15"/>
  <c r="W440" i="15"/>
  <c r="AC421" i="15"/>
  <c r="V421" i="15"/>
  <c r="W421" i="15"/>
  <c r="AC398" i="15"/>
  <c r="V398" i="15"/>
  <c r="W398" i="15"/>
  <c r="AC22" i="15"/>
  <c r="V22" i="15"/>
  <c r="W22" i="15"/>
  <c r="AC320" i="15"/>
  <c r="V320" i="15"/>
  <c r="W320" i="15"/>
  <c r="AC460" i="15"/>
  <c r="V460" i="15"/>
  <c r="W460" i="15"/>
  <c r="AC25" i="15"/>
  <c r="V25" i="15"/>
  <c r="W25" i="15"/>
  <c r="AC474" i="15"/>
  <c r="V474" i="15"/>
  <c r="W474" i="15"/>
  <c r="AC66" i="15"/>
  <c r="V66" i="15"/>
  <c r="W66" i="15"/>
  <c r="AC207" i="15"/>
  <c r="V207" i="15"/>
  <c r="W207" i="15"/>
  <c r="AC380" i="15"/>
  <c r="V380" i="15"/>
  <c r="W380" i="15"/>
  <c r="AC104" i="15"/>
  <c r="V104" i="15"/>
  <c r="W104" i="15"/>
  <c r="AC655" i="15"/>
  <c r="V655" i="15"/>
  <c r="W655" i="15"/>
  <c r="AC847" i="15"/>
  <c r="V847" i="15"/>
  <c r="W847" i="15"/>
  <c r="AC435" i="15"/>
  <c r="V435" i="15"/>
  <c r="W435" i="15"/>
  <c r="AC687" i="15"/>
  <c r="V687" i="15"/>
  <c r="W687" i="15"/>
  <c r="AC3" i="15"/>
  <c r="V3" i="15"/>
  <c r="W3" i="15"/>
  <c r="AC337" i="15"/>
  <c r="V337" i="15"/>
  <c r="W337" i="15"/>
  <c r="AC136" i="15"/>
  <c r="V136" i="15"/>
  <c r="W136" i="15"/>
  <c r="AC817" i="15"/>
  <c r="V817" i="15"/>
  <c r="W817" i="15"/>
  <c r="AC654" i="15"/>
  <c r="V654" i="15"/>
  <c r="W654" i="15"/>
  <c r="AC165" i="15"/>
  <c r="V165" i="15"/>
  <c r="W165" i="15"/>
  <c r="AC575" i="15"/>
  <c r="V575" i="15"/>
  <c r="W575" i="15"/>
  <c r="AC763" i="15"/>
  <c r="V763" i="15"/>
  <c r="W763" i="15"/>
  <c r="AC814" i="15"/>
  <c r="V814" i="15"/>
  <c r="W814" i="15"/>
  <c r="AC182" i="15"/>
  <c r="V182" i="15"/>
  <c r="W182" i="15"/>
  <c r="AC619" i="15"/>
  <c r="V619" i="15"/>
  <c r="W619" i="15"/>
  <c r="AC356" i="15"/>
  <c r="V356" i="15"/>
  <c r="W356" i="15"/>
  <c r="AC559" i="15"/>
  <c r="V559" i="15"/>
  <c r="W559" i="15"/>
  <c r="AC642" i="15"/>
  <c r="V642" i="15"/>
  <c r="W642" i="15"/>
  <c r="AC312" i="15"/>
  <c r="V312" i="15"/>
  <c r="W312" i="15"/>
  <c r="AC720" i="15"/>
  <c r="V720" i="15"/>
  <c r="W720" i="15"/>
  <c r="AC126" i="15"/>
  <c r="V126" i="15"/>
  <c r="W126" i="15"/>
  <c r="AC186" i="15"/>
  <c r="V186" i="15"/>
  <c r="W186" i="15"/>
  <c r="AC226" i="15"/>
  <c r="V226" i="15"/>
  <c r="W226" i="15"/>
  <c r="AC782" i="15"/>
  <c r="V782" i="15"/>
  <c r="W782" i="15"/>
  <c r="AC235" i="15"/>
  <c r="V235" i="15"/>
  <c r="W235" i="15"/>
  <c r="AC87" i="15"/>
  <c r="V87" i="15"/>
  <c r="W87" i="15"/>
  <c r="AC484" i="15"/>
  <c r="V484" i="15"/>
  <c r="W484" i="15"/>
  <c r="AC234" i="15"/>
  <c r="V234" i="15"/>
  <c r="W234" i="15"/>
  <c r="AC385" i="15"/>
  <c r="V385" i="15"/>
  <c r="W385" i="15"/>
  <c r="AC470" i="15"/>
  <c r="V470" i="15"/>
  <c r="W470" i="15"/>
  <c r="AC59" i="15"/>
  <c r="V59" i="15"/>
  <c r="W59" i="15"/>
  <c r="AC651" i="15"/>
  <c r="V651" i="15"/>
  <c r="W651" i="15"/>
  <c r="AC510" i="15"/>
  <c r="V510" i="15"/>
  <c r="W510" i="15"/>
  <c r="AC26" i="15"/>
  <c r="V26" i="15"/>
  <c r="W26" i="15"/>
  <c r="AC667" i="15"/>
  <c r="V667" i="15"/>
  <c r="W667" i="15"/>
  <c r="AC738" i="15"/>
  <c r="V738" i="15"/>
  <c r="W738" i="15"/>
  <c r="AC680" i="15"/>
  <c r="V680" i="15"/>
  <c r="W680" i="15"/>
  <c r="AC396" i="15"/>
  <c r="V396" i="15"/>
  <c r="W396" i="15"/>
  <c r="AC260" i="15"/>
  <c r="V260" i="15"/>
  <c r="W260" i="15"/>
  <c r="AC455" i="15"/>
  <c r="V455" i="15"/>
  <c r="W455" i="15"/>
  <c r="AC325" i="15"/>
  <c r="V325" i="15"/>
  <c r="W325" i="15"/>
  <c r="AC576" i="15"/>
  <c r="V576" i="15"/>
  <c r="W576" i="15"/>
  <c r="AC414" i="15"/>
  <c r="V414" i="15"/>
  <c r="W414" i="15"/>
  <c r="AC146" i="15"/>
  <c r="V146" i="15"/>
  <c r="W146" i="15"/>
  <c r="AC803" i="15"/>
  <c r="V803" i="15"/>
  <c r="W803" i="15"/>
  <c r="AC624" i="15"/>
  <c r="V624" i="15"/>
  <c r="W624" i="15"/>
  <c r="AC816" i="15"/>
  <c r="V816" i="15"/>
  <c r="W816" i="15"/>
  <c r="AC236" i="15"/>
  <c r="V236" i="15"/>
  <c r="W236" i="15"/>
  <c r="AC259" i="15"/>
  <c r="V259" i="15"/>
  <c r="W259" i="15"/>
  <c r="AC794" i="15"/>
  <c r="V794" i="15"/>
  <c r="W794" i="15"/>
  <c r="AC545" i="15"/>
  <c r="V545" i="15"/>
  <c r="W545" i="15"/>
  <c r="AC479" i="15"/>
  <c r="V479" i="15"/>
  <c r="W479" i="15"/>
  <c r="AC502" i="15"/>
  <c r="V502" i="15"/>
  <c r="W502" i="15"/>
  <c r="AC528" i="15"/>
  <c r="V528" i="15"/>
  <c r="W528" i="15"/>
  <c r="AC13" i="15"/>
  <c r="V13" i="15"/>
  <c r="W13" i="15"/>
  <c r="AC225" i="15"/>
  <c r="V225" i="15"/>
  <c r="W225" i="15"/>
  <c r="AC84" i="15"/>
  <c r="V84" i="15"/>
  <c r="W84" i="15"/>
  <c r="AC392" i="15"/>
  <c r="V392" i="15"/>
  <c r="W392" i="15"/>
  <c r="AC83" i="15"/>
  <c r="V83" i="15"/>
  <c r="W83" i="15"/>
  <c r="AC108" i="15"/>
  <c r="V108" i="15"/>
  <c r="W108" i="15"/>
  <c r="AC574" i="15"/>
  <c r="V574" i="15"/>
  <c r="W574" i="15"/>
  <c r="AC445" i="15"/>
  <c r="V445" i="15"/>
  <c r="W445" i="15"/>
  <c r="AC520" i="15"/>
  <c r="V520" i="15"/>
  <c r="W520" i="15"/>
  <c r="AC49" i="15"/>
  <c r="V49" i="15"/>
  <c r="W49" i="15"/>
  <c r="AC112" i="15"/>
  <c r="V112" i="15"/>
  <c r="W112" i="15"/>
  <c r="AC233" i="15"/>
  <c r="V233" i="15"/>
  <c r="W233" i="15"/>
  <c r="AC75" i="15"/>
  <c r="V75" i="15"/>
  <c r="W75" i="15"/>
  <c r="AC158" i="15"/>
  <c r="V158" i="15"/>
  <c r="W158" i="15"/>
  <c r="AC599" i="15"/>
  <c r="V599" i="15"/>
  <c r="W599" i="15"/>
  <c r="AC93" i="15"/>
  <c r="V93" i="15"/>
  <c r="W93" i="15"/>
  <c r="AC666" i="15"/>
  <c r="V666" i="15"/>
  <c r="W666" i="15"/>
  <c r="AC283" i="15"/>
  <c r="V283" i="15"/>
  <c r="W283" i="15"/>
  <c r="AC428" i="15"/>
  <c r="V428" i="15"/>
  <c r="W428" i="15"/>
  <c r="AC660" i="15"/>
  <c r="V660" i="15"/>
  <c r="W660" i="15"/>
  <c r="AC350" i="15"/>
  <c r="V350" i="15"/>
  <c r="W350" i="15"/>
  <c r="AC216" i="15"/>
  <c r="V216" i="15"/>
  <c r="W216" i="15"/>
  <c r="AC526" i="15"/>
  <c r="V526" i="15"/>
  <c r="W526" i="15"/>
  <c r="AC65" i="15"/>
  <c r="V65" i="15"/>
  <c r="W65" i="15"/>
  <c r="AC544" i="15"/>
  <c r="V544" i="15"/>
  <c r="W544" i="15"/>
  <c r="AC258" i="15"/>
  <c r="V258" i="15"/>
  <c r="W258" i="15"/>
  <c r="AC647" i="15"/>
  <c r="V647" i="15"/>
  <c r="W647" i="15"/>
  <c r="AC429" i="15"/>
  <c r="V429" i="15"/>
  <c r="W429" i="15"/>
  <c r="AC372" i="15"/>
  <c r="V372" i="15"/>
  <c r="W372" i="15"/>
  <c r="AC698" i="15"/>
  <c r="V698" i="15"/>
  <c r="W698" i="15"/>
  <c r="AC342" i="15"/>
  <c r="V342" i="15"/>
  <c r="W342" i="15"/>
  <c r="AC193" i="15"/>
  <c r="V193" i="15"/>
  <c r="W193" i="15"/>
  <c r="AC694" i="15"/>
  <c r="V694" i="15"/>
  <c r="W694" i="15"/>
  <c r="AC79" i="15"/>
  <c r="V79" i="15"/>
  <c r="W79" i="15"/>
  <c r="AC37" i="15"/>
  <c r="V37" i="15"/>
  <c r="W37" i="15"/>
  <c r="AC407" i="15"/>
  <c r="V407" i="15"/>
  <c r="W407" i="15"/>
  <c r="AC679" i="15"/>
  <c r="V679" i="15"/>
  <c r="W679" i="15"/>
  <c r="AC725" i="15"/>
  <c r="V725" i="15"/>
  <c r="W725" i="15"/>
  <c r="AC805" i="15"/>
  <c r="V805" i="15"/>
  <c r="W805" i="15"/>
  <c r="AC149" i="15"/>
  <c r="V149" i="15"/>
  <c r="W149" i="15"/>
  <c r="AC676" i="15"/>
  <c r="V676" i="15"/>
  <c r="W676" i="15"/>
  <c r="AC251" i="15"/>
  <c r="V251" i="15"/>
  <c r="W251" i="15"/>
  <c r="AC689" i="15"/>
  <c r="V689" i="15"/>
  <c r="W689" i="15"/>
  <c r="AC239" i="15"/>
  <c r="V239" i="15"/>
  <c r="W239" i="15"/>
  <c r="AC839" i="15"/>
  <c r="V839" i="15"/>
  <c r="W839" i="15"/>
  <c r="AC779" i="15"/>
  <c r="V779" i="15"/>
  <c r="W779" i="15"/>
  <c r="AC760" i="15"/>
  <c r="V760" i="15"/>
  <c r="W760" i="15"/>
  <c r="AC373" i="15"/>
  <c r="V373" i="15"/>
  <c r="W373" i="15"/>
  <c r="AC707" i="15"/>
  <c r="V707" i="15"/>
  <c r="W707" i="15"/>
  <c r="AC557" i="15"/>
  <c r="V557" i="15"/>
  <c r="W557" i="15"/>
  <c r="AC7" i="15"/>
  <c r="V7" i="15"/>
  <c r="W7" i="15"/>
  <c r="AC606" i="15"/>
  <c r="V606" i="15"/>
  <c r="W606" i="15"/>
  <c r="AC162" i="15"/>
  <c r="V162" i="15"/>
  <c r="W162" i="15"/>
  <c r="AC834" i="15"/>
  <c r="V834" i="15"/>
  <c r="W834" i="15"/>
  <c r="AC360" i="15"/>
  <c r="V360" i="15"/>
  <c r="W360" i="15"/>
  <c r="AC643" i="15"/>
  <c r="V643" i="15"/>
  <c r="W643" i="15"/>
  <c r="AC842" i="15"/>
  <c r="V842" i="15"/>
  <c r="W842" i="15"/>
  <c r="AC436" i="15"/>
  <c r="V436" i="15"/>
  <c r="W436" i="15"/>
  <c r="AC145" i="15"/>
  <c r="V145" i="15"/>
  <c r="W145" i="15"/>
  <c r="AC256" i="15"/>
  <c r="V256" i="15"/>
  <c r="W256" i="15"/>
  <c r="AC783" i="15"/>
  <c r="V783" i="15"/>
  <c r="W783" i="15"/>
  <c r="AC293" i="15"/>
  <c r="V293" i="15"/>
  <c r="W293" i="15"/>
  <c r="AC161" i="15"/>
  <c r="V161" i="15"/>
  <c r="W161" i="15"/>
  <c r="AC361" i="15"/>
  <c r="V361" i="15"/>
  <c r="W361" i="15"/>
  <c r="AC543" i="15"/>
  <c r="V543" i="15"/>
  <c r="W543" i="15"/>
  <c r="AC72" i="15"/>
  <c r="V72" i="15"/>
  <c r="W72" i="15"/>
  <c r="AC397" i="15"/>
  <c r="V397" i="15"/>
  <c r="W397" i="15"/>
  <c r="AC338" i="15"/>
  <c r="V338" i="15"/>
  <c r="W338" i="15"/>
  <c r="AC130" i="15"/>
  <c r="V130" i="15"/>
  <c r="W130" i="15"/>
  <c r="AC302" i="15"/>
  <c r="V302" i="15"/>
  <c r="W302" i="15"/>
  <c r="AC784" i="15"/>
  <c r="V784" i="15"/>
  <c r="W784" i="15"/>
  <c r="AC615" i="15"/>
  <c r="V615" i="15"/>
  <c r="W615" i="15"/>
  <c r="AC305" i="15"/>
  <c r="V305" i="15"/>
  <c r="W305" i="15"/>
  <c r="AC420" i="15"/>
  <c r="V420" i="15"/>
  <c r="W420" i="15"/>
  <c r="AC837" i="15"/>
  <c r="V837" i="15"/>
  <c r="W837" i="15"/>
  <c r="AC501" i="15"/>
  <c r="V501" i="15"/>
  <c r="W501" i="15"/>
  <c r="AC776" i="15"/>
  <c r="V776" i="15"/>
  <c r="W776" i="15"/>
  <c r="AC692" i="15"/>
  <c r="V692" i="15"/>
  <c r="W692" i="15"/>
  <c r="AC459" i="15"/>
  <c r="V459" i="15"/>
  <c r="W459" i="15"/>
  <c r="AC478" i="15"/>
  <c r="V478" i="15"/>
  <c r="W478" i="15"/>
  <c r="AC181" i="15"/>
  <c r="V181" i="15"/>
  <c r="W181" i="15"/>
  <c r="AC509" i="15"/>
  <c r="V509" i="15"/>
  <c r="W509" i="15"/>
  <c r="AC315" i="15"/>
  <c r="V315" i="15"/>
  <c r="W315" i="15"/>
  <c r="AC166" i="15"/>
  <c r="V166" i="15"/>
  <c r="W166" i="15"/>
  <c r="AC255" i="15"/>
  <c r="V255" i="15"/>
  <c r="W255" i="15"/>
  <c r="AC310" i="15"/>
  <c r="V310" i="15"/>
  <c r="W310" i="15"/>
  <c r="AC243" i="15"/>
  <c r="V243" i="15"/>
  <c r="W243" i="15"/>
  <c r="AC764" i="15"/>
  <c r="V764" i="15"/>
  <c r="W764" i="15"/>
  <c r="AC789" i="15"/>
  <c r="V789" i="15"/>
  <c r="W789" i="15"/>
  <c r="AC561" i="15"/>
  <c r="V561" i="15"/>
  <c r="W561" i="15"/>
  <c r="AC819" i="15"/>
  <c r="V819" i="15"/>
  <c r="W819" i="15"/>
  <c r="AC406" i="15"/>
  <c r="V406" i="15"/>
  <c r="W406" i="15"/>
  <c r="AC770" i="15"/>
  <c r="V770" i="15"/>
  <c r="W770" i="15"/>
  <c r="AC206" i="15"/>
  <c r="V206" i="15"/>
  <c r="W206" i="15"/>
  <c r="AC850" i="15"/>
  <c r="V850" i="15"/>
  <c r="W850" i="15"/>
  <c r="AC29" i="15"/>
  <c r="V29" i="15"/>
  <c r="W29" i="15"/>
  <c r="AC355" i="15"/>
  <c r="V355" i="15"/>
  <c r="W355" i="15"/>
  <c r="AC347" i="15"/>
  <c r="V347" i="15"/>
  <c r="W347" i="15"/>
  <c r="AC86" i="15"/>
  <c r="V86" i="15"/>
  <c r="W86" i="15"/>
  <c r="AC289" i="15"/>
  <c r="V289" i="15"/>
  <c r="W289" i="15"/>
  <c r="AC272" i="15"/>
  <c r="V272" i="15"/>
  <c r="W272" i="15"/>
  <c r="AC419" i="15"/>
  <c r="V419" i="15"/>
  <c r="W419" i="15"/>
  <c r="AC633" i="15"/>
  <c r="V633" i="15"/>
  <c r="W633" i="15"/>
  <c r="AC102" i="15"/>
  <c r="V102" i="15"/>
  <c r="W102" i="15"/>
  <c r="AC640" i="15"/>
  <c r="V640" i="15"/>
  <c r="W640" i="15"/>
  <c r="AC384" i="15"/>
  <c r="V384" i="15"/>
  <c r="W384" i="15"/>
  <c r="AC836" i="15"/>
  <c r="V836" i="15"/>
  <c r="W836" i="15"/>
  <c r="AC580" i="15"/>
  <c r="V580" i="15"/>
  <c r="W580" i="15"/>
  <c r="AC5" i="15"/>
  <c r="V5" i="15"/>
  <c r="W5" i="15"/>
  <c r="AC758" i="15"/>
  <c r="V758" i="15"/>
  <c r="W758" i="15"/>
  <c r="AC43" i="15"/>
  <c r="V43" i="15"/>
  <c r="W43" i="15"/>
  <c r="AC523" i="15"/>
  <c r="V523" i="15"/>
  <c r="W523" i="15"/>
  <c r="AC589" i="15"/>
  <c r="V589" i="15"/>
  <c r="W589" i="15"/>
  <c r="AC163" i="15"/>
  <c r="V163" i="15"/>
  <c r="W163" i="15"/>
  <c r="AC2" i="15"/>
  <c r="V2" i="15"/>
  <c r="W2" i="15"/>
  <c r="AC55" i="15"/>
  <c r="V55" i="15"/>
  <c r="W55" i="15"/>
  <c r="AC379" i="15"/>
  <c r="V379" i="15"/>
  <c r="W379" i="15"/>
  <c r="AC324" i="15"/>
  <c r="V324" i="15"/>
  <c r="W324" i="15"/>
  <c r="AC169" i="15"/>
  <c r="V169" i="15"/>
  <c r="W169" i="15"/>
  <c r="AC97" i="15"/>
  <c r="V97" i="15"/>
  <c r="W97" i="15"/>
  <c r="AC860" i="15"/>
  <c r="V860" i="15"/>
  <c r="W860" i="15"/>
  <c r="AC871" i="15"/>
  <c r="V871" i="15"/>
  <c r="W871" i="15"/>
  <c r="AC859" i="15"/>
  <c r="V859" i="15"/>
  <c r="W859" i="15"/>
  <c r="AC858" i="15"/>
  <c r="V858" i="15"/>
  <c r="W858" i="15"/>
  <c r="AC870" i="15"/>
  <c r="V870" i="15"/>
  <c r="W870" i="15"/>
  <c r="AC885" i="15"/>
  <c r="V885" i="15"/>
  <c r="W885" i="15"/>
  <c r="AC884" i="15"/>
  <c r="V884" i="15"/>
  <c r="W884" i="15"/>
  <c r="AC869" i="15"/>
  <c r="V869" i="15"/>
  <c r="W869" i="15"/>
  <c r="AC883" i="15"/>
  <c r="V883" i="15"/>
  <c r="W883" i="15"/>
  <c r="AC882" i="15"/>
  <c r="V882" i="15"/>
  <c r="W882" i="15"/>
  <c r="AC881" i="15"/>
  <c r="V881" i="15"/>
  <c r="W881" i="15"/>
  <c r="AC868" i="15"/>
  <c r="V868" i="15"/>
  <c r="W868" i="15"/>
  <c r="AC867" i="15"/>
  <c r="V867" i="15"/>
  <c r="W867" i="15"/>
  <c r="AC854" i="15"/>
  <c r="V854" i="15"/>
  <c r="W854" i="15"/>
  <c r="AC880" i="15"/>
  <c r="V880" i="15"/>
  <c r="W880" i="15"/>
  <c r="AC866" i="15"/>
  <c r="V866" i="15"/>
  <c r="W866" i="15"/>
  <c r="AC879" i="15"/>
  <c r="V879" i="15"/>
  <c r="W879" i="15"/>
  <c r="AC865" i="15"/>
  <c r="V865" i="15"/>
  <c r="W865" i="15"/>
  <c r="AC878" i="15"/>
  <c r="V878" i="15"/>
  <c r="W878" i="15"/>
  <c r="AC877" i="15"/>
  <c r="V877" i="15"/>
  <c r="W877" i="15"/>
  <c r="AC864" i="15"/>
  <c r="V864" i="15"/>
  <c r="W864" i="15"/>
  <c r="AC876" i="15"/>
  <c r="V876" i="15"/>
  <c r="W876" i="15"/>
  <c r="AC875" i="15"/>
  <c r="V875" i="15"/>
  <c r="W875" i="15"/>
  <c r="AC863" i="15"/>
  <c r="V863" i="15"/>
  <c r="W863" i="15"/>
  <c r="AC857" i="15"/>
  <c r="V857" i="15"/>
  <c r="W857" i="15"/>
  <c r="AC862" i="15"/>
  <c r="V862" i="15"/>
  <c r="W862" i="15"/>
  <c r="AC856" i="15"/>
  <c r="V856" i="15"/>
  <c r="W856" i="15"/>
  <c r="AC861" i="15"/>
  <c r="V861" i="15"/>
  <c r="W861" i="15"/>
  <c r="AC855" i="15"/>
  <c r="V855" i="15"/>
  <c r="W855" i="15"/>
  <c r="AC874" i="15"/>
  <c r="V874" i="15"/>
  <c r="W874" i="15"/>
  <c r="AC873" i="15"/>
  <c r="V873" i="15"/>
  <c r="W873" i="15"/>
  <c r="AC872" i="15"/>
  <c r="V872" i="15"/>
  <c r="W872" i="15"/>
  <c r="AC1147" i="15"/>
  <c r="V1147" i="15"/>
  <c r="W1147" i="15"/>
  <c r="AC1135" i="15"/>
  <c r="V1135" i="15"/>
  <c r="W1135" i="15"/>
  <c r="AC1006" i="15"/>
  <c r="V1006" i="15"/>
  <c r="W1006" i="15"/>
  <c r="AC1005" i="15"/>
  <c r="V1005" i="15"/>
  <c r="W1005" i="15"/>
  <c r="AC1124" i="15"/>
  <c r="V1124" i="15"/>
  <c r="W1124" i="15"/>
  <c r="AC1092" i="15"/>
  <c r="V1092" i="15"/>
  <c r="W1092" i="15"/>
  <c r="AC1172" i="15"/>
  <c r="V1172" i="15"/>
  <c r="W1172" i="15"/>
  <c r="AC1123" i="15"/>
  <c r="V1123" i="15"/>
  <c r="W1123" i="15"/>
  <c r="AC1091" i="15"/>
  <c r="V1091" i="15"/>
  <c r="W1091" i="15"/>
  <c r="AC1004" i="15"/>
  <c r="V1004" i="15"/>
  <c r="W1004" i="15"/>
  <c r="AC1150" i="15"/>
  <c r="V1150" i="15"/>
  <c r="W1150" i="15"/>
  <c r="AC1122" i="15"/>
  <c r="V1122" i="15"/>
  <c r="W1122" i="15"/>
  <c r="AC1090" i="15"/>
  <c r="V1090" i="15"/>
  <c r="W1090" i="15"/>
  <c r="AC1089" i="15"/>
  <c r="V1089" i="15"/>
  <c r="W1089" i="15"/>
  <c r="AC1003" i="15"/>
  <c r="V1003" i="15"/>
  <c r="W1003" i="15"/>
  <c r="AC1088" i="15"/>
  <c r="V1088" i="15"/>
  <c r="W1088" i="15"/>
  <c r="AC1002" i="15"/>
  <c r="V1002" i="15"/>
  <c r="W1002" i="15"/>
  <c r="AC1087" i="15"/>
  <c r="V1087" i="15"/>
  <c r="W1087" i="15"/>
  <c r="AC1001" i="15"/>
  <c r="V1001" i="15"/>
  <c r="W1001" i="15"/>
  <c r="AC1000" i="15"/>
  <c r="V1000" i="15"/>
  <c r="W1000" i="15"/>
  <c r="AC1174" i="15"/>
  <c r="V1174" i="15"/>
  <c r="W1174" i="15"/>
  <c r="AC999" i="15"/>
  <c r="V999" i="15"/>
  <c r="W999" i="15"/>
  <c r="AC998" i="15"/>
  <c r="V998" i="15"/>
  <c r="W998" i="15"/>
  <c r="AC1086" i="15"/>
  <c r="V1086" i="15"/>
  <c r="W1086" i="15"/>
  <c r="AC997" i="15"/>
  <c r="V997" i="15"/>
  <c r="W997" i="15"/>
  <c r="AC996" i="15"/>
  <c r="V996" i="15"/>
  <c r="W996" i="15"/>
  <c r="AC995" i="15"/>
  <c r="V995" i="15"/>
  <c r="W995" i="15"/>
  <c r="AC1149" i="15"/>
  <c r="V1149" i="15"/>
  <c r="W1149" i="15"/>
  <c r="AC994" i="15"/>
  <c r="V994" i="15"/>
  <c r="W994" i="15"/>
  <c r="AC993" i="15"/>
  <c r="V993" i="15"/>
  <c r="W993" i="15"/>
  <c r="AC992" i="15"/>
  <c r="V992" i="15"/>
  <c r="W992" i="15"/>
  <c r="AC1148" i="15"/>
  <c r="V1148" i="15"/>
  <c r="W1148" i="15"/>
  <c r="AC1163" i="15"/>
  <c r="V1163" i="15"/>
  <c r="W1163" i="15"/>
  <c r="AC1160" i="15"/>
  <c r="V1160" i="15"/>
  <c r="W1160" i="15"/>
  <c r="AC991" i="15"/>
  <c r="V991" i="15"/>
  <c r="W991" i="15"/>
  <c r="AC990" i="15"/>
  <c r="V990" i="15"/>
  <c r="W990" i="15"/>
  <c r="AC989" i="15"/>
  <c r="V989" i="15"/>
  <c r="W989" i="15"/>
  <c r="AC988" i="15"/>
  <c r="V988" i="15"/>
  <c r="W988" i="15"/>
  <c r="AC987" i="15"/>
  <c r="V987" i="15"/>
  <c r="W987" i="15"/>
  <c r="AC986" i="15"/>
  <c r="V986" i="15"/>
  <c r="W986" i="15"/>
  <c r="AC1085" i="15"/>
  <c r="V1085" i="15"/>
  <c r="W1085" i="15"/>
  <c r="AC985" i="15"/>
  <c r="V985" i="15"/>
  <c r="W985" i="15"/>
  <c r="AC984" i="15"/>
  <c r="V984" i="15"/>
  <c r="W984" i="15"/>
  <c r="AC983" i="15"/>
  <c r="V983" i="15"/>
  <c r="W983" i="15"/>
  <c r="AC982" i="15"/>
  <c r="V982" i="15"/>
  <c r="W982" i="15"/>
  <c r="AC1121" i="15"/>
  <c r="V1121" i="15"/>
  <c r="W1121" i="15"/>
  <c r="AC981" i="15"/>
  <c r="V981" i="15"/>
  <c r="W981" i="15"/>
  <c r="AC1167" i="15"/>
  <c r="V1167" i="15"/>
  <c r="W1167" i="15"/>
  <c r="AC1084" i="15"/>
  <c r="V1084" i="15"/>
  <c r="W1084" i="15"/>
  <c r="AC1083" i="15"/>
  <c r="V1083" i="15"/>
  <c r="W1083" i="15"/>
  <c r="AC980" i="15"/>
  <c r="V980" i="15"/>
  <c r="W980" i="15"/>
  <c r="AC1082" i="15"/>
  <c r="V1082" i="15"/>
  <c r="W1082" i="15"/>
  <c r="AC979" i="15"/>
  <c r="V979" i="15"/>
  <c r="W979" i="15"/>
  <c r="AC1081" i="15"/>
  <c r="V1081" i="15"/>
  <c r="W1081" i="15"/>
  <c r="AC1080" i="15"/>
  <c r="V1080" i="15"/>
  <c r="W1080" i="15"/>
  <c r="AC978" i="15"/>
  <c r="V978" i="15"/>
  <c r="W978" i="15"/>
  <c r="AC1159" i="15"/>
  <c r="V1159" i="15"/>
  <c r="W1159" i="15"/>
  <c r="AC1079" i="15"/>
  <c r="V1079" i="15"/>
  <c r="W1079" i="15"/>
  <c r="AC1078" i="15"/>
  <c r="V1078" i="15"/>
  <c r="W1078" i="15"/>
  <c r="AC977" i="15"/>
  <c r="V977" i="15"/>
  <c r="W977" i="15"/>
  <c r="AC1077" i="15"/>
  <c r="V1077" i="15"/>
  <c r="W1077" i="15"/>
  <c r="AC976" i="15"/>
  <c r="V976" i="15"/>
  <c r="W976" i="15"/>
  <c r="AC1134" i="15"/>
  <c r="V1134" i="15"/>
  <c r="W1134" i="15"/>
  <c r="AC1120" i="15"/>
  <c r="V1120" i="15"/>
  <c r="W1120" i="15"/>
  <c r="AC975" i="15"/>
  <c r="V975" i="15"/>
  <c r="W975" i="15"/>
  <c r="AC1076" i="15"/>
  <c r="V1076" i="15"/>
  <c r="W1076" i="15"/>
  <c r="AC1075" i="15"/>
  <c r="V1075" i="15"/>
  <c r="W1075" i="15"/>
  <c r="AC974" i="15"/>
  <c r="V974" i="15"/>
  <c r="W974" i="15"/>
  <c r="AC1074" i="15"/>
  <c r="V1074" i="15"/>
  <c r="W1074" i="15"/>
  <c r="AC1119" i="15"/>
  <c r="V1119" i="15"/>
  <c r="W1119" i="15"/>
  <c r="AC1118" i="15"/>
  <c r="V1118" i="15"/>
  <c r="W1118" i="15"/>
  <c r="AC1162" i="15"/>
  <c r="V1162" i="15"/>
  <c r="W1162" i="15"/>
  <c r="AC1117" i="15"/>
  <c r="V1117" i="15"/>
  <c r="W1117" i="15"/>
  <c r="AC1153" i="15"/>
  <c r="V1153" i="15"/>
  <c r="W1153" i="15"/>
  <c r="AC1073" i="15"/>
  <c r="V1073" i="15"/>
  <c r="W1073" i="15"/>
  <c r="AC1072" i="15"/>
  <c r="V1072" i="15"/>
  <c r="W1072" i="15"/>
  <c r="AC1071" i="15"/>
  <c r="V1071" i="15"/>
  <c r="W1071" i="15"/>
  <c r="AC973" i="15"/>
  <c r="V973" i="15"/>
  <c r="W973" i="15"/>
  <c r="AC972" i="15"/>
  <c r="V972" i="15"/>
  <c r="W972" i="15"/>
  <c r="AC1116" i="15"/>
  <c r="V1116" i="15"/>
  <c r="W1116" i="15"/>
  <c r="AC1115" i="15"/>
  <c r="V1115" i="15"/>
  <c r="W1115" i="15"/>
  <c r="AC971" i="15"/>
  <c r="V971" i="15"/>
  <c r="W971" i="15"/>
  <c r="AC1133" i="15"/>
  <c r="V1133" i="15"/>
  <c r="W1133" i="15"/>
  <c r="AC970" i="15"/>
  <c r="V970" i="15"/>
  <c r="W970" i="15"/>
  <c r="AC969" i="15"/>
  <c r="V969" i="15"/>
  <c r="W969" i="15"/>
  <c r="AC968" i="15"/>
  <c r="V968" i="15"/>
  <c r="W968" i="15"/>
  <c r="AC1070" i="15"/>
  <c r="V1070" i="15"/>
  <c r="W1070" i="15"/>
  <c r="AC1069" i="15"/>
  <c r="V1069" i="15"/>
  <c r="W1069" i="15"/>
  <c r="AC1068" i="15"/>
  <c r="V1068" i="15"/>
  <c r="W1068" i="15"/>
  <c r="AC1067" i="15"/>
  <c r="V1067" i="15"/>
  <c r="W1067" i="15"/>
  <c r="AC1066" i="15"/>
  <c r="V1066" i="15"/>
  <c r="W1066" i="15"/>
  <c r="AC967" i="15"/>
  <c r="V967" i="15"/>
  <c r="W967" i="15"/>
  <c r="AC966" i="15"/>
  <c r="V966" i="15"/>
  <c r="W966" i="15"/>
  <c r="AC1114" i="15"/>
  <c r="V1114" i="15"/>
  <c r="W1114" i="15"/>
  <c r="AC965" i="15"/>
  <c r="V965" i="15"/>
  <c r="W965" i="15"/>
  <c r="AC1065" i="15"/>
  <c r="V1065" i="15"/>
  <c r="W1065" i="15"/>
  <c r="AC964" i="15"/>
  <c r="V964" i="15"/>
  <c r="W964" i="15"/>
  <c r="AC1064" i="15"/>
  <c r="V1064" i="15"/>
  <c r="W1064" i="15"/>
  <c r="AC1063" i="15"/>
  <c r="V1063" i="15"/>
  <c r="W1063" i="15"/>
  <c r="AC963" i="15"/>
  <c r="V963" i="15"/>
  <c r="W963" i="15"/>
  <c r="AC1113" i="15"/>
  <c r="V1113" i="15"/>
  <c r="W1113" i="15"/>
  <c r="AC1132" i="15"/>
  <c r="V1132" i="15"/>
  <c r="W1132" i="15"/>
  <c r="AC1112" i="15"/>
  <c r="V1112" i="15"/>
  <c r="W1112" i="15"/>
  <c r="AC962" i="15"/>
  <c r="V962" i="15"/>
  <c r="W962" i="15"/>
  <c r="AC961" i="15"/>
  <c r="V961" i="15"/>
  <c r="W961" i="15"/>
  <c r="AC1062" i="15"/>
  <c r="V1062" i="15"/>
  <c r="W1062" i="15"/>
  <c r="AC1061" i="15"/>
  <c r="V1061" i="15"/>
  <c r="W1061" i="15"/>
  <c r="AC887" i="15"/>
  <c r="V887" i="15"/>
  <c r="W887" i="15"/>
  <c r="AC1166" i="15"/>
  <c r="V1166" i="15"/>
  <c r="W1166" i="15"/>
  <c r="AC1060" i="15"/>
  <c r="V1060" i="15"/>
  <c r="W1060" i="15"/>
  <c r="AC960" i="15"/>
  <c r="V960" i="15"/>
  <c r="W960" i="15"/>
  <c r="AC959" i="15"/>
  <c r="V959" i="15"/>
  <c r="W959" i="15"/>
  <c r="AC958" i="15"/>
  <c r="V958" i="15"/>
  <c r="W958" i="15"/>
  <c r="AC1131" i="15"/>
  <c r="V1131" i="15"/>
  <c r="W1131" i="15"/>
  <c r="AC1059" i="15"/>
  <c r="V1059" i="15"/>
  <c r="W1059" i="15"/>
  <c r="AC1111" i="15"/>
  <c r="V1111" i="15"/>
  <c r="W1111" i="15"/>
  <c r="AC1110" i="15"/>
  <c r="V1110" i="15"/>
  <c r="W1110" i="15"/>
  <c r="AC957" i="15"/>
  <c r="V957" i="15"/>
  <c r="W957" i="15"/>
  <c r="AC956" i="15"/>
  <c r="V956" i="15"/>
  <c r="W956" i="15"/>
  <c r="AC1058" i="15"/>
  <c r="V1058" i="15"/>
  <c r="W1058" i="15"/>
  <c r="AC955" i="15"/>
  <c r="V955" i="15"/>
  <c r="W955" i="15"/>
  <c r="AC954" i="15"/>
  <c r="V954" i="15"/>
  <c r="W954" i="15"/>
  <c r="AC953" i="15"/>
  <c r="V953" i="15"/>
  <c r="W953" i="15"/>
  <c r="AC952" i="15"/>
  <c r="V952" i="15"/>
  <c r="W952" i="15"/>
  <c r="AC1152" i="15"/>
  <c r="V1152" i="15"/>
  <c r="W1152" i="15"/>
  <c r="AC1057" i="15"/>
  <c r="V1057" i="15"/>
  <c r="W1057" i="15"/>
  <c r="AC1109" i="15"/>
  <c r="V1109" i="15"/>
  <c r="W1109" i="15"/>
  <c r="AC951" i="15"/>
  <c r="V951" i="15"/>
  <c r="W951" i="15"/>
  <c r="AC950" i="15"/>
  <c r="V950" i="15"/>
  <c r="W950" i="15"/>
  <c r="AC949" i="15"/>
  <c r="V949" i="15"/>
  <c r="W949" i="15"/>
  <c r="AC1143" i="15"/>
  <c r="V1143" i="15"/>
  <c r="W1143" i="15"/>
  <c r="AC1056" i="15"/>
  <c r="V1056" i="15"/>
  <c r="W1056" i="15"/>
  <c r="AC948" i="15"/>
  <c r="V948" i="15"/>
  <c r="W948" i="15"/>
  <c r="AC1171" i="15"/>
  <c r="V1171" i="15"/>
  <c r="W1171" i="15"/>
  <c r="AC1146" i="15"/>
  <c r="V1146" i="15"/>
  <c r="W1146" i="15"/>
  <c r="AC947" i="15"/>
  <c r="V947" i="15"/>
  <c r="W947" i="15"/>
  <c r="AC1108" i="15"/>
  <c r="V1108" i="15"/>
  <c r="W1108" i="15"/>
  <c r="AC1055" i="15"/>
  <c r="V1055" i="15"/>
  <c r="W1055" i="15"/>
  <c r="AC946" i="15"/>
  <c r="V946" i="15"/>
  <c r="W946" i="15"/>
  <c r="AC1054" i="15"/>
  <c r="V1054" i="15"/>
  <c r="W1054" i="15"/>
  <c r="AC1053" i="15"/>
  <c r="V1053" i="15"/>
  <c r="W1053" i="15"/>
  <c r="AC1107" i="15"/>
  <c r="V1107" i="15"/>
  <c r="W1107" i="15"/>
  <c r="AC945" i="15"/>
  <c r="V945" i="15"/>
  <c r="W945" i="15"/>
  <c r="AC944" i="15"/>
  <c r="V944" i="15"/>
  <c r="W944" i="15"/>
  <c r="AC943" i="15"/>
  <c r="V943" i="15"/>
  <c r="W943" i="15"/>
  <c r="AC942" i="15"/>
  <c r="V942" i="15"/>
  <c r="W942" i="15"/>
  <c r="AC941" i="15"/>
  <c r="V941" i="15"/>
  <c r="W941" i="15"/>
  <c r="AC1106" i="15"/>
  <c r="V1106" i="15"/>
  <c r="W1106" i="15"/>
  <c r="AC1052" i="15"/>
  <c r="V1052" i="15"/>
  <c r="W1052" i="15"/>
  <c r="AC1051" i="15"/>
  <c r="V1051" i="15"/>
  <c r="W1051" i="15"/>
  <c r="AC1050" i="15"/>
  <c r="V1050" i="15"/>
  <c r="W1050" i="15"/>
  <c r="AC940" i="15"/>
  <c r="V940" i="15"/>
  <c r="W940" i="15"/>
  <c r="AC1105" i="15"/>
  <c r="V1105" i="15"/>
  <c r="W1105" i="15"/>
  <c r="AC939" i="15"/>
  <c r="V939" i="15"/>
  <c r="W939" i="15"/>
  <c r="AC938" i="15"/>
  <c r="V938" i="15"/>
  <c r="W938" i="15"/>
  <c r="AC937" i="15"/>
  <c r="V937" i="15"/>
  <c r="W937" i="15"/>
  <c r="AC936" i="15"/>
  <c r="V936" i="15"/>
  <c r="W936" i="15"/>
  <c r="AC1049" i="15"/>
  <c r="V1049" i="15"/>
  <c r="W1049" i="15"/>
  <c r="AC935" i="15"/>
  <c r="V935" i="15"/>
  <c r="W935" i="15"/>
  <c r="AC1130" i="15"/>
  <c r="V1130" i="15"/>
  <c r="W1130" i="15"/>
  <c r="AC1158" i="15"/>
  <c r="V1158" i="15"/>
  <c r="W1158" i="15"/>
  <c r="AC1104" i="15"/>
  <c r="V1104" i="15"/>
  <c r="W1104" i="15"/>
  <c r="AC1048" i="15"/>
  <c r="V1048" i="15"/>
  <c r="W1048" i="15"/>
  <c r="AC1047" i="15"/>
  <c r="V1047" i="15"/>
  <c r="W1047" i="15"/>
  <c r="AC934" i="15"/>
  <c r="V934" i="15"/>
  <c r="W934" i="15"/>
  <c r="AC933" i="15"/>
  <c r="V933" i="15"/>
  <c r="W933" i="15"/>
  <c r="AC1046" i="15"/>
  <c r="V1046" i="15"/>
  <c r="W1046" i="15"/>
  <c r="AC1045" i="15"/>
  <c r="V1045" i="15"/>
  <c r="W1045" i="15"/>
  <c r="AC932" i="15"/>
  <c r="V932" i="15"/>
  <c r="W932" i="15"/>
  <c r="AC931" i="15"/>
  <c r="V931" i="15"/>
  <c r="W931" i="15"/>
  <c r="AC1044" i="15"/>
  <c r="V1044" i="15"/>
  <c r="W1044" i="15"/>
  <c r="AC930" i="15"/>
  <c r="V930" i="15"/>
  <c r="W930" i="15"/>
  <c r="AC929" i="15"/>
  <c r="V929" i="15"/>
  <c r="W929" i="15"/>
  <c r="AC928" i="15"/>
  <c r="V928" i="15"/>
  <c r="W928" i="15"/>
  <c r="AC1142" i="15"/>
  <c r="V1142" i="15"/>
  <c r="W1142" i="15"/>
  <c r="AC1043" i="15"/>
  <c r="V1043" i="15"/>
  <c r="W1043" i="15"/>
  <c r="AC927" i="15"/>
  <c r="V927" i="15"/>
  <c r="W927" i="15"/>
  <c r="AC926" i="15"/>
  <c r="V926" i="15"/>
  <c r="W926" i="15"/>
  <c r="AC925" i="15"/>
  <c r="V925" i="15"/>
  <c r="W925" i="15"/>
  <c r="AC924" i="15"/>
  <c r="V924" i="15"/>
  <c r="W924" i="15"/>
  <c r="AC1151" i="15"/>
  <c r="V1151" i="15"/>
  <c r="W1151" i="15"/>
  <c r="AC923" i="15"/>
  <c r="V923" i="15"/>
  <c r="W923" i="15"/>
  <c r="AC1129" i="15"/>
  <c r="V1129" i="15"/>
  <c r="W1129" i="15"/>
  <c r="AC1042" i="15"/>
  <c r="V1042" i="15"/>
  <c r="W1042" i="15"/>
  <c r="AC1041" i="15"/>
  <c r="V1041" i="15"/>
  <c r="W1041" i="15"/>
  <c r="AC1040" i="15"/>
  <c r="V1040" i="15"/>
  <c r="W1040" i="15"/>
  <c r="AC922" i="15"/>
  <c r="V922" i="15"/>
  <c r="W922" i="15"/>
  <c r="AC1103" i="15"/>
  <c r="V1103" i="15"/>
  <c r="W1103" i="15"/>
  <c r="AC921" i="15"/>
  <c r="V921" i="15"/>
  <c r="W921" i="15"/>
  <c r="AC920" i="15"/>
  <c r="V920" i="15"/>
  <c r="W920" i="15"/>
  <c r="AC1039" i="15"/>
  <c r="V1039" i="15"/>
  <c r="W1039" i="15"/>
  <c r="AC919" i="15"/>
  <c r="V919" i="15"/>
  <c r="W919" i="15"/>
  <c r="AC918" i="15"/>
  <c r="V918" i="15"/>
  <c r="W918" i="15"/>
  <c r="AC1157" i="15"/>
  <c r="V1157" i="15"/>
  <c r="W1157" i="15"/>
  <c r="AC917" i="15"/>
  <c r="V917" i="15"/>
  <c r="W917" i="15"/>
  <c r="AC916" i="15"/>
  <c r="V916" i="15"/>
  <c r="W916" i="15"/>
  <c r="AC915" i="15"/>
  <c r="V915" i="15"/>
  <c r="W915" i="15"/>
  <c r="AC1038" i="15"/>
  <c r="V1038" i="15"/>
  <c r="W1038" i="15"/>
  <c r="AC1037" i="15"/>
  <c r="V1037" i="15"/>
  <c r="W1037" i="15"/>
  <c r="AC1165" i="15"/>
  <c r="V1165" i="15"/>
  <c r="W1165" i="15"/>
  <c r="AC1128" i="15"/>
  <c r="V1128" i="15"/>
  <c r="W1128" i="15"/>
  <c r="AC1141" i="15"/>
  <c r="V1141" i="15"/>
  <c r="W1141" i="15"/>
  <c r="AC914" i="15"/>
  <c r="V914" i="15"/>
  <c r="W914" i="15"/>
  <c r="AC1102" i="15"/>
  <c r="V1102" i="15"/>
  <c r="W1102" i="15"/>
  <c r="AC1140" i="15"/>
  <c r="V1140" i="15"/>
  <c r="W1140" i="15"/>
  <c r="AC1036" i="15"/>
  <c r="V1036" i="15"/>
  <c r="W1036" i="15"/>
  <c r="AC1035" i="15"/>
  <c r="V1035" i="15"/>
  <c r="W1035" i="15"/>
  <c r="AC1034" i="15"/>
  <c r="V1034" i="15"/>
  <c r="W1034" i="15"/>
  <c r="AC913" i="15"/>
  <c r="V913" i="15"/>
  <c r="W913" i="15"/>
  <c r="AC1033" i="15"/>
  <c r="V1033" i="15"/>
  <c r="W1033" i="15"/>
  <c r="AC1145" i="15"/>
  <c r="V1145" i="15"/>
  <c r="W1145" i="15"/>
  <c r="AC1127" i="15"/>
  <c r="V1127" i="15"/>
  <c r="W1127" i="15"/>
  <c r="AC1101" i="15"/>
  <c r="V1101" i="15"/>
  <c r="W1101" i="15"/>
  <c r="AC1032" i="15"/>
  <c r="V1032" i="15"/>
  <c r="W1032" i="15"/>
  <c r="AC912" i="15"/>
  <c r="V912" i="15"/>
  <c r="W912" i="15"/>
  <c r="AC911" i="15"/>
  <c r="V911" i="15"/>
  <c r="W911" i="15"/>
  <c r="AC1031" i="15"/>
  <c r="V1031" i="15"/>
  <c r="W1031" i="15"/>
  <c r="AC1100" i="15"/>
  <c r="V1100" i="15"/>
  <c r="W1100" i="15"/>
  <c r="AC1161" i="15"/>
  <c r="V1161" i="15"/>
  <c r="W1161" i="15"/>
  <c r="AC910" i="15"/>
  <c r="V910" i="15"/>
  <c r="W910" i="15"/>
  <c r="AC909" i="15"/>
  <c r="V909" i="15"/>
  <c r="W909" i="15"/>
  <c r="AC1170" i="15"/>
  <c r="V1170" i="15"/>
  <c r="W1170" i="15"/>
  <c r="AC1099" i="15"/>
  <c r="V1099" i="15"/>
  <c r="W1099" i="15"/>
  <c r="AC1098" i="15"/>
  <c r="V1098" i="15"/>
  <c r="W1098" i="15"/>
  <c r="AC1030" i="15"/>
  <c r="V1030" i="15"/>
  <c r="W1030" i="15"/>
  <c r="AC1139" i="15"/>
  <c r="V1139" i="15"/>
  <c r="W1139" i="15"/>
  <c r="AC1029" i="15"/>
  <c r="V1029" i="15"/>
  <c r="W1029" i="15"/>
  <c r="AC1173" i="15"/>
  <c r="V1173" i="15"/>
  <c r="W1173" i="15"/>
  <c r="AC908" i="15"/>
  <c r="V908" i="15"/>
  <c r="W908" i="15"/>
  <c r="AC907" i="15"/>
  <c r="V907" i="15"/>
  <c r="W907" i="15"/>
  <c r="AC1097" i="15"/>
  <c r="V1097" i="15"/>
  <c r="W1097" i="15"/>
  <c r="AC906" i="15"/>
  <c r="V906" i="15"/>
  <c r="W906" i="15"/>
  <c r="AC1028" i="15"/>
  <c r="V1028" i="15"/>
  <c r="W1028" i="15"/>
  <c r="AC1096" i="15"/>
  <c r="V1096" i="15"/>
  <c r="W1096" i="15"/>
  <c r="AC905" i="15"/>
  <c r="V905" i="15"/>
  <c r="W905" i="15"/>
  <c r="AC1027" i="15"/>
  <c r="V1027" i="15"/>
  <c r="W1027" i="15"/>
  <c r="AC904" i="15"/>
  <c r="V904" i="15"/>
  <c r="W904" i="15"/>
  <c r="AC903" i="15"/>
  <c r="V903" i="15"/>
  <c r="W903" i="15"/>
  <c r="AC1169" i="15"/>
  <c r="V1169" i="15"/>
  <c r="W1169" i="15"/>
  <c r="AC1026" i="15"/>
  <c r="V1026" i="15"/>
  <c r="W1026" i="15"/>
  <c r="AC902" i="15"/>
  <c r="V902" i="15"/>
  <c r="W902" i="15"/>
  <c r="AC901" i="15"/>
  <c r="V901" i="15"/>
  <c r="W901" i="15"/>
  <c r="AC900" i="15"/>
  <c r="V900" i="15"/>
  <c r="W900" i="15"/>
  <c r="AC899" i="15"/>
  <c r="V899" i="15"/>
  <c r="W899" i="15"/>
  <c r="AC1025" i="15"/>
  <c r="V1025" i="15"/>
  <c r="W1025" i="15"/>
  <c r="AC898" i="15"/>
  <c r="V898" i="15"/>
  <c r="W898" i="15"/>
  <c r="AC1024" i="15"/>
  <c r="V1024" i="15"/>
  <c r="W1024" i="15"/>
  <c r="AC1023" i="15"/>
  <c r="V1023" i="15"/>
  <c r="W1023" i="15"/>
  <c r="AC1095" i="15"/>
  <c r="V1095" i="15"/>
  <c r="W1095" i="15"/>
  <c r="AC897" i="15"/>
  <c r="V897" i="15"/>
  <c r="W897" i="15"/>
  <c r="AC1022" i="15"/>
  <c r="V1022" i="15"/>
  <c r="W1022" i="15"/>
  <c r="AC1021" i="15"/>
  <c r="V1021" i="15"/>
  <c r="W1021" i="15"/>
  <c r="AC1020" i="15"/>
  <c r="V1020" i="15"/>
  <c r="W1020" i="15"/>
  <c r="AC1019" i="15"/>
  <c r="V1019" i="15"/>
  <c r="W1019" i="15"/>
  <c r="AC1018" i="15"/>
  <c r="V1018" i="15"/>
  <c r="W1018" i="15"/>
  <c r="AC1156" i="15"/>
  <c r="V1156" i="15"/>
  <c r="W1156" i="15"/>
  <c r="AC1155" i="15"/>
  <c r="V1155" i="15"/>
  <c r="W1155" i="15"/>
  <c r="AC896" i="15"/>
  <c r="V896" i="15"/>
  <c r="W896" i="15"/>
  <c r="AC1017" i="15"/>
  <c r="V1017" i="15"/>
  <c r="W1017" i="15"/>
  <c r="AC1016" i="15"/>
  <c r="V1016" i="15"/>
  <c r="W1016" i="15"/>
  <c r="AC895" i="15"/>
  <c r="V895" i="15"/>
  <c r="W895" i="15"/>
  <c r="AC1015" i="15"/>
  <c r="V1015" i="15"/>
  <c r="W1015" i="15"/>
  <c r="AC1014" i="15"/>
  <c r="V1014" i="15"/>
  <c r="W1014" i="15"/>
  <c r="AC1175" i="15"/>
  <c r="V1175" i="15"/>
  <c r="W1175" i="15"/>
  <c r="AC1168" i="15"/>
  <c r="V1168" i="15"/>
  <c r="W1168" i="15"/>
  <c r="AC894" i="15"/>
  <c r="V894" i="15"/>
  <c r="W894" i="15"/>
  <c r="AC1094" i="15"/>
  <c r="V1094" i="15"/>
  <c r="W1094" i="15"/>
  <c r="AC1013" i="15"/>
  <c r="V1013" i="15"/>
  <c r="W1013" i="15"/>
  <c r="AC893" i="15"/>
  <c r="V893" i="15"/>
  <c r="W893" i="15"/>
  <c r="AC1093" i="15"/>
  <c r="V1093" i="15"/>
  <c r="W1093" i="15"/>
  <c r="AC1012" i="15"/>
  <c r="V1012" i="15"/>
  <c r="W1012" i="15"/>
  <c r="AC1011" i="15"/>
  <c r="V1011" i="15"/>
  <c r="W1011" i="15"/>
  <c r="AC1164" i="15"/>
  <c r="V1164" i="15"/>
  <c r="W1164" i="15"/>
  <c r="AC1144" i="15"/>
  <c r="V1144" i="15"/>
  <c r="W1144" i="15"/>
  <c r="AC1010" i="15"/>
  <c r="V1010" i="15"/>
  <c r="W1010" i="15"/>
  <c r="AC1009" i="15"/>
  <c r="V1009" i="15"/>
  <c r="W1009" i="15"/>
  <c r="AC892" i="15"/>
  <c r="V892" i="15"/>
  <c r="W892" i="15"/>
  <c r="AC1138" i="15"/>
  <c r="V1138" i="15"/>
  <c r="W1138" i="15"/>
  <c r="AC1137" i="15"/>
  <c r="V1137" i="15"/>
  <c r="W1137" i="15"/>
  <c r="AC1154" i="15"/>
  <c r="V1154" i="15"/>
  <c r="W1154" i="15"/>
  <c r="AC1126" i="15"/>
  <c r="V1126" i="15"/>
  <c r="W1126" i="15"/>
  <c r="AC1136" i="15"/>
  <c r="V1136" i="15"/>
  <c r="W1136" i="15"/>
  <c r="AC1008" i="15"/>
  <c r="V1008" i="15"/>
  <c r="W1008" i="15"/>
  <c r="AC1125" i="15"/>
  <c r="V1125" i="15"/>
  <c r="W1125" i="15"/>
  <c r="AC891" i="15"/>
  <c r="V891" i="15"/>
  <c r="W891" i="15"/>
  <c r="AC890" i="15"/>
  <c r="V890" i="15"/>
  <c r="W890" i="15"/>
  <c r="AC889" i="15"/>
  <c r="V889" i="15"/>
  <c r="W889" i="15"/>
  <c r="AC888" i="15"/>
  <c r="V888" i="15"/>
  <c r="W888" i="15"/>
  <c r="AC886" i="15"/>
  <c r="V886" i="15"/>
  <c r="W886" i="15"/>
  <c r="AC1007" i="15"/>
  <c r="V1007" i="15"/>
  <c r="W1007" i="15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2" i="2"/>
  <c r="AE39" i="14"/>
  <c r="V39" i="14"/>
  <c r="W39" i="14"/>
  <c r="AE48" i="14"/>
  <c r="V48" i="14"/>
  <c r="W48" i="14"/>
  <c r="AE20" i="14"/>
  <c r="V20" i="14"/>
  <c r="W20" i="14"/>
  <c r="AE34" i="14"/>
  <c r="V34" i="14"/>
  <c r="W34" i="14"/>
  <c r="AE36" i="14"/>
  <c r="V36" i="14"/>
  <c r="W36" i="14"/>
  <c r="AE8" i="14"/>
  <c r="V8" i="14"/>
  <c r="W8" i="14"/>
  <c r="AE54" i="14"/>
  <c r="V54" i="14"/>
  <c r="W54" i="14"/>
  <c r="AE24" i="14"/>
  <c r="V24" i="14"/>
  <c r="W24" i="14"/>
  <c r="AE41" i="14"/>
  <c r="V41" i="14"/>
  <c r="W41" i="14"/>
  <c r="AE16" i="14"/>
  <c r="V16" i="14"/>
  <c r="W16" i="14"/>
  <c r="AE14" i="14"/>
  <c r="V14" i="14"/>
  <c r="W14" i="14"/>
  <c r="AE6" i="14"/>
  <c r="V6" i="14"/>
  <c r="W6" i="14"/>
  <c r="AE23" i="14"/>
  <c r="V23" i="14"/>
  <c r="W23" i="14"/>
  <c r="AE44" i="14"/>
  <c r="V44" i="14"/>
  <c r="W44" i="14"/>
  <c r="AE4" i="14"/>
  <c r="V4" i="14"/>
  <c r="W4" i="14"/>
  <c r="AE5" i="14"/>
  <c r="V5" i="14"/>
  <c r="W5" i="14"/>
  <c r="AE17" i="14"/>
  <c r="V17" i="14"/>
  <c r="W17" i="14"/>
  <c r="AE52" i="14"/>
  <c r="V52" i="14"/>
  <c r="W52" i="14"/>
  <c r="AE27" i="14"/>
  <c r="V27" i="14"/>
  <c r="W27" i="14"/>
  <c r="AE15" i="14"/>
  <c r="V15" i="14"/>
  <c r="W15" i="14"/>
  <c r="AE10" i="14"/>
  <c r="V10" i="14"/>
  <c r="W10" i="14"/>
  <c r="AE43" i="14"/>
  <c r="V43" i="14"/>
  <c r="W43" i="14"/>
  <c r="AE19" i="14"/>
  <c r="V19" i="14"/>
  <c r="W19" i="14"/>
  <c r="AE7" i="14"/>
  <c r="V7" i="14"/>
  <c r="W7" i="14"/>
  <c r="AE26" i="14"/>
  <c r="V26" i="14"/>
  <c r="W26" i="14"/>
  <c r="AE53" i="14"/>
  <c r="V53" i="14"/>
  <c r="W53" i="14"/>
  <c r="AE51" i="14"/>
  <c r="V51" i="14"/>
  <c r="W51" i="14"/>
  <c r="AE25" i="14"/>
  <c r="V25" i="14"/>
  <c r="W25" i="14"/>
  <c r="AE18" i="14"/>
  <c r="V18" i="14"/>
  <c r="W18" i="14"/>
  <c r="AE9" i="14"/>
  <c r="V9" i="14"/>
  <c r="W9" i="14"/>
  <c r="AE56" i="14"/>
  <c r="V56" i="14"/>
  <c r="W56" i="14"/>
  <c r="AE33" i="14"/>
  <c r="V33" i="14"/>
  <c r="W33" i="14"/>
  <c r="AE45" i="14"/>
  <c r="V45" i="14"/>
  <c r="W45" i="14"/>
  <c r="AE46" i="14"/>
  <c r="V46" i="14"/>
  <c r="W46" i="14"/>
  <c r="AE32" i="14"/>
  <c r="V32" i="14"/>
  <c r="W32" i="14"/>
  <c r="AE37" i="14"/>
  <c r="V37" i="14"/>
  <c r="W37" i="14"/>
  <c r="AE35" i="14"/>
  <c r="V35" i="14"/>
  <c r="W35" i="14"/>
  <c r="AE42" i="14"/>
  <c r="V42" i="14"/>
  <c r="W42" i="14"/>
  <c r="AE40" i="14"/>
  <c r="V40" i="14"/>
  <c r="W40" i="14"/>
  <c r="AE21" i="14"/>
  <c r="V21" i="14"/>
  <c r="W21" i="14"/>
  <c r="AE28" i="14"/>
  <c r="V28" i="14"/>
  <c r="W28" i="14"/>
  <c r="AE49" i="14"/>
  <c r="V49" i="14"/>
  <c r="W49" i="14"/>
  <c r="AE22" i="14"/>
  <c r="V22" i="14"/>
  <c r="W22" i="14"/>
  <c r="AE30" i="14"/>
  <c r="V30" i="14"/>
  <c r="W30" i="14"/>
  <c r="AE2" i="14"/>
  <c r="V2" i="14"/>
  <c r="W2" i="14"/>
  <c r="AE38" i="14"/>
  <c r="V38" i="14"/>
  <c r="W38" i="14"/>
  <c r="AE11" i="14"/>
  <c r="V11" i="14"/>
  <c r="W11" i="14"/>
  <c r="AE31" i="14"/>
  <c r="V31" i="14"/>
  <c r="W31" i="14"/>
  <c r="AE55" i="14"/>
  <c r="V55" i="14"/>
  <c r="W55" i="14"/>
  <c r="AE47" i="14"/>
  <c r="V47" i="14"/>
  <c r="W47" i="14"/>
  <c r="AE50" i="14"/>
  <c r="V50" i="14"/>
  <c r="W50" i="14"/>
  <c r="AE13" i="14"/>
  <c r="V13" i="14"/>
  <c r="W13" i="14"/>
  <c r="AE12" i="14"/>
  <c r="V12" i="14"/>
  <c r="W12" i="14"/>
  <c r="AE29" i="14"/>
  <c r="V29" i="14"/>
  <c r="W29" i="14"/>
  <c r="AE3" i="14"/>
  <c r="V3" i="14"/>
  <c r="W3" i="14"/>
  <c r="AE188" i="13"/>
  <c r="V188" i="13"/>
  <c r="W188" i="13"/>
  <c r="AE449" i="13"/>
  <c r="V449" i="13"/>
  <c r="W449" i="13"/>
  <c r="AE173" i="13"/>
  <c r="V173" i="13"/>
  <c r="W173" i="13"/>
  <c r="AE428" i="13"/>
  <c r="V428" i="13"/>
  <c r="W428" i="13"/>
  <c r="AE159" i="13"/>
  <c r="V159" i="13"/>
  <c r="W159" i="13"/>
  <c r="AE526" i="13"/>
  <c r="V526" i="13"/>
  <c r="W526" i="13"/>
  <c r="AE340" i="13"/>
  <c r="V340" i="13"/>
  <c r="W340" i="13"/>
  <c r="AE328" i="13"/>
  <c r="V328" i="13"/>
  <c r="W328" i="13"/>
  <c r="AE145" i="13"/>
  <c r="V145" i="13"/>
  <c r="W145" i="13"/>
  <c r="AE108" i="13"/>
  <c r="V108" i="13"/>
  <c r="W108" i="13"/>
  <c r="AE107" i="13"/>
  <c r="V107" i="13"/>
  <c r="W107" i="13"/>
  <c r="AE66" i="13"/>
  <c r="V66" i="13"/>
  <c r="W66" i="13"/>
  <c r="AE375" i="13"/>
  <c r="V375" i="13"/>
  <c r="W375" i="13"/>
  <c r="AE358" i="13"/>
  <c r="V358" i="13"/>
  <c r="W358" i="13"/>
  <c r="AE365" i="13"/>
  <c r="V365" i="13"/>
  <c r="W365" i="13"/>
  <c r="AE244" i="13"/>
  <c r="V244" i="13"/>
  <c r="W244" i="13"/>
  <c r="AE478" i="13"/>
  <c r="V478" i="13"/>
  <c r="W478" i="13"/>
  <c r="AE456" i="13"/>
  <c r="V456" i="13"/>
  <c r="W456" i="13"/>
  <c r="AE402" i="13"/>
  <c r="V402" i="13"/>
  <c r="W402" i="13"/>
  <c r="AE427" i="13"/>
  <c r="V427" i="13"/>
  <c r="W427" i="13"/>
  <c r="AE337" i="13"/>
  <c r="V337" i="13"/>
  <c r="W337" i="13"/>
  <c r="AE466" i="13"/>
  <c r="V466" i="13"/>
  <c r="W466" i="13"/>
  <c r="AE213" i="13"/>
  <c r="V213" i="13"/>
  <c r="W213" i="13"/>
  <c r="AE151" i="13"/>
  <c r="V151" i="13"/>
  <c r="W151" i="13"/>
  <c r="AE21" i="13"/>
  <c r="V21" i="13"/>
  <c r="W21" i="13"/>
  <c r="AE406" i="13"/>
  <c r="V406" i="13"/>
  <c r="W406" i="13"/>
  <c r="AE5" i="13"/>
  <c r="V5" i="13"/>
  <c r="W5" i="13"/>
  <c r="AE205" i="13"/>
  <c r="V205" i="13"/>
  <c r="W205" i="13"/>
  <c r="AE136" i="13"/>
  <c r="V136" i="13"/>
  <c r="W136" i="13"/>
  <c r="AE442" i="13"/>
  <c r="V442" i="13"/>
  <c r="W442" i="13"/>
  <c r="AE263" i="13"/>
  <c r="V263" i="13"/>
  <c r="W263" i="13"/>
  <c r="AE172" i="13"/>
  <c r="V172" i="13"/>
  <c r="W172" i="13"/>
  <c r="AE14" i="13"/>
  <c r="V14" i="13"/>
  <c r="W14" i="13"/>
  <c r="AE243" i="13"/>
  <c r="V243" i="13"/>
  <c r="W243" i="13"/>
  <c r="AE441" i="13"/>
  <c r="V441" i="13"/>
  <c r="W441" i="13"/>
  <c r="AE226" i="13"/>
  <c r="V226" i="13"/>
  <c r="W226" i="13"/>
  <c r="AE491" i="13"/>
  <c r="V491" i="13"/>
  <c r="W491" i="13"/>
  <c r="AE133" i="13"/>
  <c r="V133" i="13"/>
  <c r="W133" i="13"/>
  <c r="AE225" i="13"/>
  <c r="V225" i="13"/>
  <c r="W225" i="13"/>
  <c r="AE242" i="13"/>
  <c r="V242" i="13"/>
  <c r="W242" i="13"/>
  <c r="AE87" i="13"/>
  <c r="V87" i="13"/>
  <c r="W87" i="13"/>
  <c r="AE109" i="13"/>
  <c r="V109" i="13"/>
  <c r="W109" i="13"/>
  <c r="AE78" i="13"/>
  <c r="V78" i="13"/>
  <c r="W78" i="13"/>
  <c r="AE65" i="13"/>
  <c r="V65" i="13"/>
  <c r="W65" i="13"/>
  <c r="AE498" i="13"/>
  <c r="V498" i="13"/>
  <c r="W498" i="13"/>
  <c r="AE524" i="13"/>
  <c r="V524" i="13"/>
  <c r="W524" i="13"/>
  <c r="AE488" i="13"/>
  <c r="V488" i="13"/>
  <c r="W488" i="13"/>
  <c r="AE357" i="13"/>
  <c r="V357" i="13"/>
  <c r="W357" i="13"/>
  <c r="AE274" i="13"/>
  <c r="V274" i="13"/>
  <c r="W274" i="13"/>
  <c r="AE241" i="13"/>
  <c r="V241" i="13"/>
  <c r="W241" i="13"/>
  <c r="AE202" i="13"/>
  <c r="V202" i="13"/>
  <c r="W202" i="13"/>
  <c r="AE56" i="13"/>
  <c r="V56" i="13"/>
  <c r="W56" i="13"/>
  <c r="AE26" i="13"/>
  <c r="V26" i="13"/>
  <c r="W26" i="13"/>
  <c r="AE4" i="13"/>
  <c r="V4" i="13"/>
  <c r="W4" i="13"/>
  <c r="AE477" i="13"/>
  <c r="V477" i="13"/>
  <c r="W477" i="13"/>
  <c r="AE356" i="13"/>
  <c r="V356" i="13"/>
  <c r="W356" i="13"/>
  <c r="AE121" i="13"/>
  <c r="V121" i="13"/>
  <c r="W121" i="13"/>
  <c r="AE530" i="13"/>
  <c r="V530" i="13"/>
  <c r="W530" i="13"/>
  <c r="AE376" i="13"/>
  <c r="V376" i="13"/>
  <c r="W376" i="13"/>
  <c r="AE364" i="13"/>
  <c r="V364" i="13"/>
  <c r="W364" i="13"/>
  <c r="AE204" i="13"/>
  <c r="V204" i="13"/>
  <c r="W204" i="13"/>
  <c r="AE196" i="13"/>
  <c r="V196" i="13"/>
  <c r="W196" i="13"/>
  <c r="AE201" i="13"/>
  <c r="V201" i="13"/>
  <c r="W201" i="13"/>
  <c r="AE86" i="13"/>
  <c r="V86" i="13"/>
  <c r="W86" i="13"/>
  <c r="AE37" i="13"/>
  <c r="V37" i="13"/>
  <c r="W37" i="13"/>
  <c r="AE304" i="13"/>
  <c r="V304" i="13"/>
  <c r="W304" i="13"/>
  <c r="AE55" i="13"/>
  <c r="V55" i="13"/>
  <c r="W55" i="13"/>
  <c r="AE36" i="13"/>
  <c r="V36" i="13"/>
  <c r="W36" i="13"/>
  <c r="AE35" i="13"/>
  <c r="V35" i="13"/>
  <c r="W35" i="13"/>
  <c r="AE465" i="13"/>
  <c r="V465" i="13"/>
  <c r="W465" i="13"/>
  <c r="AE464" i="13"/>
  <c r="V464" i="13"/>
  <c r="W464" i="13"/>
  <c r="AE388" i="13"/>
  <c r="V388" i="13"/>
  <c r="W388" i="13"/>
  <c r="AE373" i="13"/>
  <c r="V373" i="13"/>
  <c r="W373" i="13"/>
  <c r="AE200" i="13"/>
  <c r="V200" i="13"/>
  <c r="W200" i="13"/>
  <c r="AE463" i="13"/>
  <c r="V463" i="13"/>
  <c r="W463" i="13"/>
  <c r="AE401" i="13"/>
  <c r="V401" i="13"/>
  <c r="W401" i="13"/>
  <c r="AE127" i="13"/>
  <c r="V127" i="13"/>
  <c r="W127" i="13"/>
  <c r="AE387" i="13"/>
  <c r="V387" i="13"/>
  <c r="W387" i="13"/>
  <c r="AE487" i="13"/>
  <c r="V487" i="13"/>
  <c r="W487" i="13"/>
  <c r="AE279" i="13"/>
  <c r="V279" i="13"/>
  <c r="W279" i="13"/>
  <c r="AE212" i="13"/>
  <c r="V212" i="13"/>
  <c r="W212" i="13"/>
  <c r="AE533" i="13"/>
  <c r="V533" i="13"/>
  <c r="W533" i="13"/>
  <c r="AE417" i="13"/>
  <c r="V417" i="13"/>
  <c r="W417" i="13"/>
  <c r="AE309" i="13"/>
  <c r="V309" i="13"/>
  <c r="W309" i="13"/>
  <c r="AE240" i="13"/>
  <c r="V240" i="13"/>
  <c r="W240" i="13"/>
  <c r="AE89" i="13"/>
  <c r="V89" i="13"/>
  <c r="W89" i="13"/>
  <c r="AE85" i="13"/>
  <c r="V85" i="13"/>
  <c r="W85" i="13"/>
  <c r="AE47" i="13"/>
  <c r="V47" i="13"/>
  <c r="W47" i="13"/>
  <c r="AE434" i="13"/>
  <c r="V434" i="13"/>
  <c r="W434" i="13"/>
  <c r="AE440" i="13"/>
  <c r="V440" i="13"/>
  <c r="W440" i="13"/>
  <c r="AE426" i="13"/>
  <c r="V426" i="13"/>
  <c r="W426" i="13"/>
  <c r="AE315" i="13"/>
  <c r="V315" i="13"/>
  <c r="W315" i="13"/>
  <c r="AE284" i="13"/>
  <c r="V284" i="13"/>
  <c r="W284" i="13"/>
  <c r="AE187" i="13"/>
  <c r="V187" i="13"/>
  <c r="W187" i="13"/>
  <c r="AE171" i="13"/>
  <c r="V171" i="13"/>
  <c r="W171" i="13"/>
  <c r="AE507" i="13"/>
  <c r="V507" i="13"/>
  <c r="W507" i="13"/>
  <c r="AE349" i="13"/>
  <c r="V349" i="13"/>
  <c r="W349" i="13"/>
  <c r="AE343" i="13"/>
  <c r="V343" i="13"/>
  <c r="W343" i="13"/>
  <c r="AE342" i="13"/>
  <c r="V342" i="13"/>
  <c r="W342" i="13"/>
  <c r="AE158" i="13"/>
  <c r="V158" i="13"/>
  <c r="W158" i="13"/>
  <c r="AE149" i="13"/>
  <c r="V149" i="13"/>
  <c r="W149" i="13"/>
  <c r="AE144" i="13"/>
  <c r="V144" i="13"/>
  <c r="W144" i="13"/>
  <c r="AE126" i="13"/>
  <c r="V126" i="13"/>
  <c r="W126" i="13"/>
  <c r="AE120" i="13"/>
  <c r="V120" i="13"/>
  <c r="W120" i="13"/>
  <c r="AE82" i="13"/>
  <c r="V82" i="13"/>
  <c r="W82" i="13"/>
  <c r="AE64" i="13"/>
  <c r="V64" i="13"/>
  <c r="W64" i="13"/>
  <c r="AE34" i="13"/>
  <c r="V34" i="13"/>
  <c r="W34" i="13"/>
  <c r="AE12" i="13"/>
  <c r="V12" i="13"/>
  <c r="W12" i="13"/>
  <c r="AE2" i="13"/>
  <c r="V2" i="13"/>
  <c r="W2" i="13"/>
  <c r="AE439" i="13"/>
  <c r="V439" i="13"/>
  <c r="W439" i="13"/>
  <c r="AE303" i="13"/>
  <c r="V303" i="13"/>
  <c r="W303" i="13"/>
  <c r="AE262" i="13"/>
  <c r="V262" i="13"/>
  <c r="W262" i="13"/>
  <c r="AE119" i="13"/>
  <c r="V119" i="13"/>
  <c r="W119" i="13"/>
  <c r="AE420" i="13"/>
  <c r="V420" i="13"/>
  <c r="W420" i="13"/>
  <c r="AE348" i="13"/>
  <c r="V348" i="13"/>
  <c r="W348" i="13"/>
  <c r="AE320" i="13"/>
  <c r="V320" i="13"/>
  <c r="W320" i="13"/>
  <c r="AE94" i="13"/>
  <c r="V94" i="13"/>
  <c r="W94" i="13"/>
  <c r="AE302" i="13"/>
  <c r="V302" i="13"/>
  <c r="W302" i="13"/>
  <c r="AE239" i="13"/>
  <c r="V239" i="13"/>
  <c r="W239" i="13"/>
  <c r="AE308" i="13"/>
  <c r="V308" i="13"/>
  <c r="W308" i="13"/>
  <c r="AE84" i="13"/>
  <c r="V84" i="13"/>
  <c r="W84" i="13"/>
  <c r="AE46" i="13"/>
  <c r="V46" i="13"/>
  <c r="W46" i="13"/>
  <c r="AE438" i="13"/>
  <c r="V438" i="13"/>
  <c r="W438" i="13"/>
  <c r="AE321" i="13"/>
  <c r="V321" i="13"/>
  <c r="W321" i="13"/>
  <c r="AE238" i="13"/>
  <c r="V238" i="13"/>
  <c r="W238" i="13"/>
  <c r="AE76" i="13"/>
  <c r="V76" i="13"/>
  <c r="W76" i="13"/>
  <c r="AE63" i="13"/>
  <c r="V63" i="13"/>
  <c r="W63" i="13"/>
  <c r="AE462" i="13"/>
  <c r="V462" i="13"/>
  <c r="W462" i="13"/>
  <c r="AE448" i="13"/>
  <c r="V448" i="13"/>
  <c r="W448" i="13"/>
  <c r="AE433" i="13"/>
  <c r="V433" i="13"/>
  <c r="W433" i="13"/>
  <c r="AE176" i="13"/>
  <c r="V176" i="13"/>
  <c r="W176" i="13"/>
  <c r="AE93" i="13"/>
  <c r="V93" i="13"/>
  <c r="W93" i="13"/>
  <c r="AE33" i="13"/>
  <c r="V33" i="13"/>
  <c r="W33" i="13"/>
  <c r="AE20" i="13"/>
  <c r="V20" i="13"/>
  <c r="W20" i="13"/>
  <c r="AE506" i="13"/>
  <c r="V506" i="13"/>
  <c r="W506" i="13"/>
  <c r="AE118" i="13"/>
  <c r="V118" i="13"/>
  <c r="W118" i="13"/>
  <c r="AE322" i="13"/>
  <c r="V322" i="13"/>
  <c r="W322" i="13"/>
  <c r="AE54" i="13"/>
  <c r="V54" i="13"/>
  <c r="W54" i="13"/>
  <c r="AE372" i="13"/>
  <c r="V372" i="13"/>
  <c r="W372" i="13"/>
  <c r="AE301" i="13"/>
  <c r="V301" i="13"/>
  <c r="W301" i="13"/>
  <c r="AE294" i="13"/>
  <c r="V294" i="13"/>
  <c r="W294" i="13"/>
  <c r="AE152" i="13"/>
  <c r="V152" i="13"/>
  <c r="W152" i="13"/>
  <c r="AE117" i="13"/>
  <c r="V117" i="13"/>
  <c r="W117" i="13"/>
  <c r="AE106" i="13"/>
  <c r="V106" i="13"/>
  <c r="W106" i="13"/>
  <c r="AE81" i="13"/>
  <c r="V81" i="13"/>
  <c r="W81" i="13"/>
  <c r="AE497" i="13"/>
  <c r="V497" i="13"/>
  <c r="W497" i="13"/>
  <c r="AE405" i="13"/>
  <c r="V405" i="13"/>
  <c r="W405" i="13"/>
  <c r="AE355" i="13"/>
  <c r="V355" i="13"/>
  <c r="W355" i="13"/>
  <c r="AE293" i="13"/>
  <c r="V293" i="13"/>
  <c r="W293" i="13"/>
  <c r="AE211" i="13"/>
  <c r="V211" i="13"/>
  <c r="W211" i="13"/>
  <c r="AE203" i="13"/>
  <c r="V203" i="13"/>
  <c r="W203" i="13"/>
  <c r="AE73" i="13"/>
  <c r="V73" i="13"/>
  <c r="W73" i="13"/>
  <c r="AE437" i="13"/>
  <c r="V437" i="13"/>
  <c r="W437" i="13"/>
  <c r="AE347" i="13"/>
  <c r="V347" i="13"/>
  <c r="W347" i="13"/>
  <c r="AE223" i="13"/>
  <c r="V223" i="13"/>
  <c r="W223" i="13"/>
  <c r="AE186" i="13"/>
  <c r="V186" i="13"/>
  <c r="W186" i="13"/>
  <c r="AE164" i="13"/>
  <c r="V164" i="13"/>
  <c r="W164" i="13"/>
  <c r="AE135" i="13"/>
  <c r="V135" i="13"/>
  <c r="W135" i="13"/>
  <c r="AE103" i="13"/>
  <c r="V103" i="13"/>
  <c r="W103" i="13"/>
  <c r="AE70" i="13"/>
  <c r="V70" i="13"/>
  <c r="W70" i="13"/>
  <c r="AE519" i="13"/>
  <c r="V519" i="13"/>
  <c r="W519" i="13"/>
  <c r="AE515" i="13"/>
  <c r="V515" i="13"/>
  <c r="W515" i="13"/>
  <c r="AE415" i="13"/>
  <c r="V415" i="13"/>
  <c r="W415" i="13"/>
  <c r="AE399" i="13"/>
  <c r="V399" i="13"/>
  <c r="W399" i="13"/>
  <c r="AE363" i="13"/>
  <c r="V363" i="13"/>
  <c r="W363" i="13"/>
  <c r="AE362" i="13"/>
  <c r="V362" i="13"/>
  <c r="W362" i="13"/>
  <c r="AE346" i="13"/>
  <c r="V346" i="13"/>
  <c r="W346" i="13"/>
  <c r="AE331" i="13"/>
  <c r="V331" i="13"/>
  <c r="W331" i="13"/>
  <c r="AE170" i="13"/>
  <c r="V170" i="13"/>
  <c r="W170" i="13"/>
  <c r="AE143" i="13"/>
  <c r="V143" i="13"/>
  <c r="W143" i="13"/>
  <c r="AE116" i="13"/>
  <c r="V116" i="13"/>
  <c r="W116" i="13"/>
  <c r="AE74" i="13"/>
  <c r="V74" i="13"/>
  <c r="W74" i="13"/>
  <c r="AE476" i="13"/>
  <c r="V476" i="13"/>
  <c r="W476" i="13"/>
  <c r="AE471" i="13"/>
  <c r="V471" i="13"/>
  <c r="W471" i="13"/>
  <c r="AE461" i="13"/>
  <c r="V461" i="13"/>
  <c r="W461" i="13"/>
  <c r="AE447" i="13"/>
  <c r="V447" i="13"/>
  <c r="W447" i="13"/>
  <c r="AE330" i="13"/>
  <c r="V330" i="13"/>
  <c r="W330" i="13"/>
  <c r="AE316" i="13"/>
  <c r="V316" i="13"/>
  <c r="W316" i="13"/>
  <c r="AE297" i="13"/>
  <c r="V297" i="13"/>
  <c r="W297" i="13"/>
  <c r="AE175" i="13"/>
  <c r="V175" i="13"/>
  <c r="W175" i="13"/>
  <c r="AE161" i="13"/>
  <c r="V161" i="13"/>
  <c r="W161" i="13"/>
  <c r="AE142" i="13"/>
  <c r="V142" i="13"/>
  <c r="W142" i="13"/>
  <c r="AE134" i="13"/>
  <c r="V134" i="13"/>
  <c r="W134" i="13"/>
  <c r="AE43" i="13"/>
  <c r="V43" i="13"/>
  <c r="W43" i="13"/>
  <c r="AE41" i="13"/>
  <c r="V41" i="13"/>
  <c r="W41" i="13"/>
  <c r="AE32" i="13"/>
  <c r="V32" i="13"/>
  <c r="W32" i="13"/>
  <c r="AE19" i="13"/>
  <c r="V19" i="13"/>
  <c r="W19" i="13"/>
  <c r="AE425" i="13"/>
  <c r="V425" i="13"/>
  <c r="W425" i="13"/>
  <c r="AE169" i="13"/>
  <c r="V169" i="13"/>
  <c r="W169" i="13"/>
  <c r="AE105" i="13"/>
  <c r="V105" i="13"/>
  <c r="W105" i="13"/>
  <c r="AE31" i="13"/>
  <c r="V31" i="13"/>
  <c r="W31" i="13"/>
  <c r="AE508" i="13"/>
  <c r="V508" i="13"/>
  <c r="W508" i="13"/>
  <c r="AE496" i="13"/>
  <c r="V496" i="13"/>
  <c r="W496" i="13"/>
  <c r="AE445" i="13"/>
  <c r="V445" i="13"/>
  <c r="W445" i="13"/>
  <c r="AE391" i="13"/>
  <c r="V391" i="13"/>
  <c r="W391" i="13"/>
  <c r="AE313" i="13"/>
  <c r="V313" i="13"/>
  <c r="W313" i="13"/>
  <c r="AE261" i="13"/>
  <c r="V261" i="13"/>
  <c r="W261" i="13"/>
  <c r="AE185" i="13"/>
  <c r="V185" i="13"/>
  <c r="W185" i="13"/>
  <c r="AE157" i="13"/>
  <c r="V157" i="13"/>
  <c r="W157" i="13"/>
  <c r="AE102" i="13"/>
  <c r="V102" i="13"/>
  <c r="W102" i="13"/>
  <c r="AE490" i="13"/>
  <c r="V490" i="13"/>
  <c r="W490" i="13"/>
  <c r="AE398" i="13"/>
  <c r="V398" i="13"/>
  <c r="W398" i="13"/>
  <c r="AE354" i="13"/>
  <c r="V354" i="13"/>
  <c r="W354" i="13"/>
  <c r="AE336" i="13"/>
  <c r="V336" i="13"/>
  <c r="W336" i="13"/>
  <c r="AE327" i="13"/>
  <c r="V327" i="13"/>
  <c r="W327" i="13"/>
  <c r="AE307" i="13"/>
  <c r="V307" i="13"/>
  <c r="W307" i="13"/>
  <c r="AE306" i="13"/>
  <c r="V306" i="13"/>
  <c r="W306" i="13"/>
  <c r="AE292" i="13"/>
  <c r="V292" i="13"/>
  <c r="W292" i="13"/>
  <c r="AE278" i="13"/>
  <c r="V278" i="13"/>
  <c r="W278" i="13"/>
  <c r="AE193" i="13"/>
  <c r="V193" i="13"/>
  <c r="W193" i="13"/>
  <c r="AE184" i="13"/>
  <c r="V184" i="13"/>
  <c r="W184" i="13"/>
  <c r="AE148" i="13"/>
  <c r="V148" i="13"/>
  <c r="W148" i="13"/>
  <c r="AE101" i="13"/>
  <c r="V101" i="13"/>
  <c r="W101" i="13"/>
  <c r="AE100" i="13"/>
  <c r="V100" i="13"/>
  <c r="W100" i="13"/>
  <c r="AE62" i="13"/>
  <c r="V62" i="13"/>
  <c r="W62" i="13"/>
  <c r="AE11" i="13"/>
  <c r="V11" i="13"/>
  <c r="W11" i="13"/>
  <c r="AE502" i="13"/>
  <c r="V502" i="13"/>
  <c r="W502" i="13"/>
  <c r="AE486" i="13"/>
  <c r="V486" i="13"/>
  <c r="W486" i="13"/>
  <c r="AE455" i="13"/>
  <c r="V455" i="13"/>
  <c r="W455" i="13"/>
  <c r="AE385" i="13"/>
  <c r="V385" i="13"/>
  <c r="W385" i="13"/>
  <c r="AE45" i="13"/>
  <c r="V45" i="13"/>
  <c r="W45" i="13"/>
  <c r="AE521" i="13"/>
  <c r="V521" i="13"/>
  <c r="W521" i="13"/>
  <c r="AE492" i="13"/>
  <c r="V492" i="13"/>
  <c r="W492" i="13"/>
  <c r="AE475" i="13"/>
  <c r="V475" i="13"/>
  <c r="W475" i="13"/>
  <c r="AE470" i="13"/>
  <c r="V470" i="13"/>
  <c r="W470" i="13"/>
  <c r="AE451" i="13"/>
  <c r="V451" i="13"/>
  <c r="W451" i="13"/>
  <c r="AE450" i="13"/>
  <c r="V450" i="13"/>
  <c r="W450" i="13"/>
  <c r="AE424" i="13"/>
  <c r="V424" i="13"/>
  <c r="W424" i="13"/>
  <c r="AE397" i="13"/>
  <c r="V397" i="13"/>
  <c r="W397" i="13"/>
  <c r="AE396" i="13"/>
  <c r="V396" i="13"/>
  <c r="W396" i="13"/>
  <c r="AE384" i="13"/>
  <c r="V384" i="13"/>
  <c r="W384" i="13"/>
  <c r="AE361" i="13"/>
  <c r="V361" i="13"/>
  <c r="W361" i="13"/>
  <c r="AE345" i="13"/>
  <c r="V345" i="13"/>
  <c r="W345" i="13"/>
  <c r="AE291" i="13"/>
  <c r="V291" i="13"/>
  <c r="W291" i="13"/>
  <c r="AE290" i="13"/>
  <c r="V290" i="13"/>
  <c r="W290" i="13"/>
  <c r="AE277" i="13"/>
  <c r="V277" i="13"/>
  <c r="W277" i="13"/>
  <c r="AE220" i="13"/>
  <c r="V220" i="13"/>
  <c r="W220" i="13"/>
  <c r="AE50" i="13"/>
  <c r="V50" i="13"/>
  <c r="W50" i="13"/>
  <c r="AE53" i="13"/>
  <c r="V53" i="13"/>
  <c r="W53" i="13"/>
  <c r="AE25" i="13"/>
  <c r="V25" i="13"/>
  <c r="W25" i="13"/>
  <c r="AE3" i="13"/>
  <c r="V3" i="13"/>
  <c r="W3" i="13"/>
  <c r="AE512" i="13"/>
  <c r="V512" i="13"/>
  <c r="W512" i="13"/>
  <c r="AE505" i="13"/>
  <c r="V505" i="13"/>
  <c r="W505" i="13"/>
  <c r="AE469" i="13"/>
  <c r="V469" i="13"/>
  <c r="W469" i="13"/>
  <c r="AE383" i="13"/>
  <c r="V383" i="13"/>
  <c r="W383" i="13"/>
  <c r="AE371" i="13"/>
  <c r="V371" i="13"/>
  <c r="W371" i="13"/>
  <c r="AE339" i="13"/>
  <c r="V339" i="13"/>
  <c r="W339" i="13"/>
  <c r="AE319" i="13"/>
  <c r="V319" i="13"/>
  <c r="W319" i="13"/>
  <c r="AE317" i="13"/>
  <c r="V317" i="13"/>
  <c r="W317" i="13"/>
  <c r="AE300" i="13"/>
  <c r="V300" i="13"/>
  <c r="W300" i="13"/>
  <c r="AE237" i="13"/>
  <c r="V237" i="13"/>
  <c r="W237" i="13"/>
  <c r="AE163" i="13"/>
  <c r="V163" i="13"/>
  <c r="W163" i="13"/>
  <c r="AE156" i="13"/>
  <c r="V156" i="13"/>
  <c r="W156" i="13"/>
  <c r="AE155" i="13"/>
  <c r="V155" i="13"/>
  <c r="W155" i="13"/>
  <c r="AE150" i="13"/>
  <c r="V150" i="13"/>
  <c r="W150" i="13"/>
  <c r="AE123" i="13"/>
  <c r="V123" i="13"/>
  <c r="W123" i="13"/>
  <c r="AE111" i="13"/>
  <c r="V111" i="13"/>
  <c r="W111" i="13"/>
  <c r="AE122" i="13"/>
  <c r="V122" i="13"/>
  <c r="W122" i="13"/>
  <c r="AE110" i="13"/>
  <c r="V110" i="13"/>
  <c r="W110" i="13"/>
  <c r="AE17" i="13"/>
  <c r="V17" i="13"/>
  <c r="W17" i="13"/>
  <c r="AE503" i="13"/>
  <c r="V503" i="13"/>
  <c r="W503" i="13"/>
  <c r="AE454" i="13"/>
  <c r="V454" i="13"/>
  <c r="W454" i="13"/>
  <c r="AE404" i="13"/>
  <c r="V404" i="13"/>
  <c r="W404" i="13"/>
  <c r="AE344" i="13"/>
  <c r="V344" i="13"/>
  <c r="W344" i="13"/>
  <c r="AE283" i="13"/>
  <c r="V283" i="13"/>
  <c r="W283" i="13"/>
  <c r="AE236" i="13"/>
  <c r="V236" i="13"/>
  <c r="W236" i="13"/>
  <c r="AE183" i="13"/>
  <c r="V183" i="13"/>
  <c r="W183" i="13"/>
  <c r="AE168" i="13"/>
  <c r="V168" i="13"/>
  <c r="W168" i="13"/>
  <c r="AE141" i="13"/>
  <c r="V141" i="13"/>
  <c r="W141" i="13"/>
  <c r="AE99" i="13"/>
  <c r="V99" i="13"/>
  <c r="W99" i="13"/>
  <c r="AE49" i="13"/>
  <c r="V49" i="13"/>
  <c r="W49" i="13"/>
  <c r="AE22" i="13"/>
  <c r="V22" i="13"/>
  <c r="W22" i="13"/>
  <c r="AE514" i="13"/>
  <c r="V514" i="13"/>
  <c r="W514" i="13"/>
  <c r="AE501" i="13"/>
  <c r="V501" i="13"/>
  <c r="W501" i="13"/>
  <c r="AE468" i="13"/>
  <c r="V468" i="13"/>
  <c r="W468" i="13"/>
  <c r="AE460" i="13"/>
  <c r="V460" i="13"/>
  <c r="W460" i="13"/>
  <c r="AE432" i="13"/>
  <c r="V432" i="13"/>
  <c r="W432" i="13"/>
  <c r="AE247" i="13"/>
  <c r="V247" i="13"/>
  <c r="W247" i="13"/>
  <c r="AE235" i="13"/>
  <c r="V235" i="13"/>
  <c r="W235" i="13"/>
  <c r="AE234" i="13"/>
  <c r="V234" i="13"/>
  <c r="W234" i="13"/>
  <c r="AE210" i="13"/>
  <c r="V210" i="13"/>
  <c r="W210" i="13"/>
  <c r="AE167" i="13"/>
  <c r="V167" i="13"/>
  <c r="W167" i="13"/>
  <c r="AE140" i="13"/>
  <c r="V140" i="13"/>
  <c r="W140" i="13"/>
  <c r="AE299" i="13"/>
  <c r="V299" i="13"/>
  <c r="W299" i="13"/>
  <c r="AE276" i="13"/>
  <c r="V276" i="13"/>
  <c r="W276" i="13"/>
  <c r="AE260" i="13"/>
  <c r="V260" i="13"/>
  <c r="W260" i="13"/>
  <c r="AE98" i="13"/>
  <c r="V98" i="13"/>
  <c r="W98" i="13"/>
  <c r="AE61" i="13"/>
  <c r="V61" i="13"/>
  <c r="W61" i="13"/>
  <c r="AE528" i="13"/>
  <c r="V528" i="13"/>
  <c r="W528" i="13"/>
  <c r="AE511" i="13"/>
  <c r="V511" i="13"/>
  <c r="W511" i="13"/>
  <c r="AE485" i="13"/>
  <c r="V485" i="13"/>
  <c r="W485" i="13"/>
  <c r="AE419" i="13"/>
  <c r="V419" i="13"/>
  <c r="W419" i="13"/>
  <c r="AE382" i="13"/>
  <c r="V382" i="13"/>
  <c r="W382" i="13"/>
  <c r="AE273" i="13"/>
  <c r="V273" i="13"/>
  <c r="W273" i="13"/>
  <c r="AE259" i="13"/>
  <c r="V259" i="13"/>
  <c r="W259" i="13"/>
  <c r="AE258" i="13"/>
  <c r="V258" i="13"/>
  <c r="W258" i="13"/>
  <c r="AE246" i="13"/>
  <c r="V246" i="13"/>
  <c r="W246" i="13"/>
  <c r="AE104" i="13"/>
  <c r="V104" i="13"/>
  <c r="W104" i="13"/>
  <c r="AE57" i="13"/>
  <c r="V57" i="13"/>
  <c r="W57" i="13"/>
  <c r="AE219" i="13"/>
  <c r="V219" i="13"/>
  <c r="W219" i="13"/>
  <c r="AE182" i="13"/>
  <c r="V182" i="13"/>
  <c r="W182" i="13"/>
  <c r="AE418" i="13"/>
  <c r="V418" i="13"/>
  <c r="W418" i="13"/>
  <c r="AE414" i="13"/>
  <c r="V414" i="13"/>
  <c r="W414" i="13"/>
  <c r="AE312" i="13"/>
  <c r="V312" i="13"/>
  <c r="W312" i="13"/>
  <c r="AE222" i="13"/>
  <c r="V222" i="13"/>
  <c r="W222" i="13"/>
  <c r="AE10" i="13"/>
  <c r="V10" i="13"/>
  <c r="W10" i="13"/>
  <c r="AE523" i="13"/>
  <c r="V523" i="13"/>
  <c r="W523" i="13"/>
  <c r="AE522" i="13"/>
  <c r="V522" i="13"/>
  <c r="W522" i="13"/>
  <c r="AE474" i="13"/>
  <c r="V474" i="13"/>
  <c r="W474" i="13"/>
  <c r="AE352" i="13"/>
  <c r="V352" i="13"/>
  <c r="W352" i="13"/>
  <c r="AE257" i="13"/>
  <c r="V257" i="13"/>
  <c r="W257" i="13"/>
  <c r="AE207" i="13"/>
  <c r="V207" i="13"/>
  <c r="W207" i="13"/>
  <c r="AE206" i="13"/>
  <c r="V206" i="13"/>
  <c r="W206" i="13"/>
  <c r="AE190" i="13"/>
  <c r="V190" i="13"/>
  <c r="W190" i="13"/>
  <c r="AE97" i="13"/>
  <c r="V97" i="13"/>
  <c r="W97" i="13"/>
  <c r="AE72" i="13"/>
  <c r="V72" i="13"/>
  <c r="W72" i="13"/>
  <c r="AE69" i="13"/>
  <c r="V69" i="13"/>
  <c r="W69" i="13"/>
  <c r="AE30" i="13"/>
  <c r="V30" i="13"/>
  <c r="W30" i="13"/>
  <c r="AE510" i="13"/>
  <c r="V510" i="13"/>
  <c r="W510" i="13"/>
  <c r="AE489" i="13"/>
  <c r="V489" i="13"/>
  <c r="W489" i="13"/>
  <c r="AE484" i="13"/>
  <c r="V484" i="13"/>
  <c r="W484" i="13"/>
  <c r="AE386" i="13"/>
  <c r="V386" i="13"/>
  <c r="W386" i="13"/>
  <c r="AE381" i="13"/>
  <c r="V381" i="13"/>
  <c r="W381" i="13"/>
  <c r="AE305" i="13"/>
  <c r="V305" i="13"/>
  <c r="W305" i="13"/>
  <c r="AE218" i="13"/>
  <c r="V218" i="13"/>
  <c r="W218" i="13"/>
  <c r="AE166" i="13"/>
  <c r="V166" i="13"/>
  <c r="W166" i="13"/>
  <c r="AE132" i="13"/>
  <c r="V132" i="13"/>
  <c r="W132" i="13"/>
  <c r="AE80" i="13"/>
  <c r="V80" i="13"/>
  <c r="W80" i="13"/>
  <c r="AE24" i="13"/>
  <c r="V24" i="13"/>
  <c r="W24" i="13"/>
  <c r="AE329" i="13"/>
  <c r="V329" i="13"/>
  <c r="W329" i="13"/>
  <c r="AE199" i="13"/>
  <c r="V199" i="13"/>
  <c r="W199" i="13"/>
  <c r="AE249" i="13"/>
  <c r="V249" i="13"/>
  <c r="W249" i="13"/>
  <c r="AE96" i="13"/>
  <c r="V96" i="13"/>
  <c r="W96" i="13"/>
  <c r="AE92" i="13"/>
  <c r="V92" i="13"/>
  <c r="W92" i="13"/>
  <c r="AE335" i="13"/>
  <c r="V335" i="13"/>
  <c r="W335" i="13"/>
  <c r="AE265" i="13"/>
  <c r="V265" i="13"/>
  <c r="W265" i="13"/>
  <c r="AE71" i="13"/>
  <c r="V71" i="13"/>
  <c r="W71" i="13"/>
  <c r="AE40" i="13"/>
  <c r="V40" i="13"/>
  <c r="W40" i="13"/>
  <c r="AE334" i="13"/>
  <c r="V334" i="13"/>
  <c r="W334" i="13"/>
  <c r="AE289" i="13"/>
  <c r="V289" i="13"/>
  <c r="W289" i="13"/>
  <c r="AE286" i="13"/>
  <c r="V286" i="13"/>
  <c r="W286" i="13"/>
  <c r="AE233" i="13"/>
  <c r="V233" i="13"/>
  <c r="W233" i="13"/>
  <c r="AE232" i="13"/>
  <c r="V232" i="13"/>
  <c r="W232" i="13"/>
  <c r="AE198" i="13"/>
  <c r="V198" i="13"/>
  <c r="W198" i="13"/>
  <c r="AE115" i="13"/>
  <c r="V115" i="13"/>
  <c r="W115" i="13"/>
  <c r="AE79" i="13"/>
  <c r="V79" i="13"/>
  <c r="W79" i="13"/>
  <c r="AE495" i="13"/>
  <c r="V495" i="13"/>
  <c r="W495" i="13"/>
  <c r="AE416" i="13"/>
  <c r="V416" i="13"/>
  <c r="W416" i="13"/>
  <c r="AE395" i="13"/>
  <c r="V395" i="13"/>
  <c r="W395" i="13"/>
  <c r="AE370" i="13"/>
  <c r="V370" i="13"/>
  <c r="W370" i="13"/>
  <c r="AE298" i="13"/>
  <c r="V298" i="13"/>
  <c r="W298" i="13"/>
  <c r="AE296" i="13"/>
  <c r="V296" i="13"/>
  <c r="W296" i="13"/>
  <c r="AE256" i="13"/>
  <c r="V256" i="13"/>
  <c r="W256" i="13"/>
  <c r="AE231" i="13"/>
  <c r="V231" i="13"/>
  <c r="W231" i="13"/>
  <c r="AE125" i="13"/>
  <c r="V125" i="13"/>
  <c r="W125" i="13"/>
  <c r="AE9" i="13"/>
  <c r="V9" i="13"/>
  <c r="W9" i="13"/>
  <c r="AE531" i="13"/>
  <c r="V531" i="13"/>
  <c r="W531" i="13"/>
  <c r="AE431" i="13"/>
  <c r="V431" i="13"/>
  <c r="W431" i="13"/>
  <c r="AE413" i="13"/>
  <c r="V413" i="13"/>
  <c r="W413" i="13"/>
  <c r="AE255" i="13"/>
  <c r="V255" i="13"/>
  <c r="W255" i="13"/>
  <c r="AE217" i="13"/>
  <c r="V217" i="13"/>
  <c r="W217" i="13"/>
  <c r="AE216" i="13"/>
  <c r="V216" i="13"/>
  <c r="W216" i="13"/>
  <c r="AE197" i="13"/>
  <c r="V197" i="13"/>
  <c r="W197" i="13"/>
  <c r="AE194" i="13"/>
  <c r="V194" i="13"/>
  <c r="W194" i="13"/>
  <c r="AE124" i="13"/>
  <c r="V124" i="13"/>
  <c r="W124" i="13"/>
  <c r="AE529" i="13"/>
  <c r="V529" i="13"/>
  <c r="W529" i="13"/>
  <c r="AE282" i="13"/>
  <c r="V282" i="13"/>
  <c r="W282" i="13"/>
  <c r="AE254" i="13"/>
  <c r="V254" i="13"/>
  <c r="W254" i="13"/>
  <c r="AE253" i="13"/>
  <c r="V253" i="13"/>
  <c r="W253" i="13"/>
  <c r="AE248" i="13"/>
  <c r="V248" i="13"/>
  <c r="W248" i="13"/>
  <c r="AE16" i="13"/>
  <c r="V16" i="13"/>
  <c r="W16" i="13"/>
  <c r="AE494" i="13"/>
  <c r="V494" i="13"/>
  <c r="W494" i="13"/>
  <c r="AE154" i="13"/>
  <c r="V154" i="13"/>
  <c r="W154" i="13"/>
  <c r="AE13" i="13"/>
  <c r="V13" i="13"/>
  <c r="W13" i="13"/>
  <c r="AE532" i="13"/>
  <c r="V532" i="13"/>
  <c r="W532" i="13"/>
  <c r="AE272" i="13"/>
  <c r="V272" i="13"/>
  <c r="W272" i="13"/>
  <c r="AE230" i="13"/>
  <c r="V230" i="13"/>
  <c r="W230" i="13"/>
  <c r="AE209" i="13"/>
  <c r="V209" i="13"/>
  <c r="W209" i="13"/>
  <c r="AE215" i="13"/>
  <c r="V215" i="13"/>
  <c r="W215" i="13"/>
  <c r="AE189" i="13"/>
  <c r="V189" i="13"/>
  <c r="W189" i="13"/>
  <c r="AE29" i="13"/>
  <c r="V29" i="13"/>
  <c r="W29" i="13"/>
  <c r="AE423" i="13"/>
  <c r="V423" i="13"/>
  <c r="W423" i="13"/>
  <c r="AE394" i="13"/>
  <c r="V394" i="13"/>
  <c r="W394" i="13"/>
  <c r="AE393" i="13"/>
  <c r="V393" i="13"/>
  <c r="W393" i="13"/>
  <c r="AE374" i="13"/>
  <c r="V374" i="13"/>
  <c r="W374" i="13"/>
  <c r="AE338" i="13"/>
  <c r="V338" i="13"/>
  <c r="W338" i="13"/>
  <c r="AE333" i="13"/>
  <c r="V333" i="13"/>
  <c r="W333" i="13"/>
  <c r="AE285" i="13"/>
  <c r="V285" i="13"/>
  <c r="W285" i="13"/>
  <c r="AE153" i="13"/>
  <c r="V153" i="13"/>
  <c r="W153" i="13"/>
  <c r="AE525" i="13"/>
  <c r="V525" i="13"/>
  <c r="W525" i="13"/>
  <c r="AE483" i="13"/>
  <c r="V483" i="13"/>
  <c r="W483" i="13"/>
  <c r="AE311" i="13"/>
  <c r="V311" i="13"/>
  <c r="W311" i="13"/>
  <c r="AE266" i="13"/>
  <c r="V266" i="13"/>
  <c r="W266" i="13"/>
  <c r="AE162" i="13"/>
  <c r="V162" i="13"/>
  <c r="W162" i="13"/>
  <c r="AE83" i="13"/>
  <c r="V83" i="13"/>
  <c r="W83" i="13"/>
  <c r="AE60" i="13"/>
  <c r="V60" i="13"/>
  <c r="W60" i="13"/>
  <c r="AE369" i="13"/>
  <c r="V369" i="13"/>
  <c r="W369" i="13"/>
  <c r="AE192" i="13"/>
  <c r="V192" i="13"/>
  <c r="W192" i="13"/>
  <c r="AE91" i="13"/>
  <c r="V91" i="13"/>
  <c r="W91" i="13"/>
  <c r="AE380" i="13"/>
  <c r="V380" i="13"/>
  <c r="W380" i="13"/>
  <c r="AE379" i="13"/>
  <c r="V379" i="13"/>
  <c r="W379" i="13"/>
  <c r="AE378" i="13"/>
  <c r="V378" i="13"/>
  <c r="W378" i="13"/>
  <c r="AE332" i="13"/>
  <c r="V332" i="13"/>
  <c r="W332" i="13"/>
  <c r="AE139" i="13"/>
  <c r="V139" i="13"/>
  <c r="W139" i="13"/>
  <c r="AE18" i="13"/>
  <c r="V18" i="13"/>
  <c r="W18" i="13"/>
  <c r="AE500" i="13"/>
  <c r="V500" i="13"/>
  <c r="W500" i="13"/>
  <c r="AE482" i="13"/>
  <c r="V482" i="13"/>
  <c r="W482" i="13"/>
  <c r="AE459" i="13"/>
  <c r="V459" i="13"/>
  <c r="W459" i="13"/>
  <c r="AE458" i="13"/>
  <c r="V458" i="13"/>
  <c r="W458" i="13"/>
  <c r="AE457" i="13"/>
  <c r="V457" i="13"/>
  <c r="W457" i="13"/>
  <c r="AE436" i="13"/>
  <c r="V436" i="13"/>
  <c r="W436" i="13"/>
  <c r="AE422" i="13"/>
  <c r="V422" i="13"/>
  <c r="W422" i="13"/>
  <c r="AE353" i="13"/>
  <c r="V353" i="13"/>
  <c r="W353" i="13"/>
  <c r="AE326" i="13"/>
  <c r="V326" i="13"/>
  <c r="W326" i="13"/>
  <c r="AE314" i="13"/>
  <c r="V314" i="13"/>
  <c r="W314" i="13"/>
  <c r="AE268" i="13"/>
  <c r="V268" i="13"/>
  <c r="W268" i="13"/>
  <c r="AE280" i="13"/>
  <c r="V280" i="13"/>
  <c r="W280" i="13"/>
  <c r="AE271" i="13"/>
  <c r="V271" i="13"/>
  <c r="W271" i="13"/>
  <c r="AE275" i="13"/>
  <c r="V275" i="13"/>
  <c r="W275" i="13"/>
  <c r="AE129" i="13"/>
  <c r="V129" i="13"/>
  <c r="W129" i="13"/>
  <c r="AE128" i="13"/>
  <c r="V128" i="13"/>
  <c r="W128" i="13"/>
  <c r="AE90" i="13"/>
  <c r="V90" i="13"/>
  <c r="W90" i="13"/>
  <c r="AE88" i="13"/>
  <c r="V88" i="13"/>
  <c r="W88" i="13"/>
  <c r="AE75" i="13"/>
  <c r="V75" i="13"/>
  <c r="W75" i="13"/>
  <c r="AE77" i="13"/>
  <c r="V77" i="13"/>
  <c r="W77" i="13"/>
  <c r="AE23" i="13"/>
  <c r="V23" i="13"/>
  <c r="W23" i="13"/>
  <c r="AE28" i="13"/>
  <c r="V28" i="13"/>
  <c r="W28" i="13"/>
  <c r="AE8" i="13"/>
  <c r="V8" i="13"/>
  <c r="W8" i="13"/>
  <c r="AE7" i="13"/>
  <c r="V7" i="13"/>
  <c r="W7" i="13"/>
  <c r="AE520" i="13"/>
  <c r="V520" i="13"/>
  <c r="W520" i="13"/>
  <c r="AE473" i="13"/>
  <c r="V473" i="13"/>
  <c r="W473" i="13"/>
  <c r="AE481" i="13"/>
  <c r="V481" i="13"/>
  <c r="W481" i="13"/>
  <c r="AE412" i="13"/>
  <c r="V412" i="13"/>
  <c r="W412" i="13"/>
  <c r="AE390" i="13"/>
  <c r="V390" i="13"/>
  <c r="W390" i="13"/>
  <c r="AE368" i="13"/>
  <c r="V368" i="13"/>
  <c r="W368" i="13"/>
  <c r="AE360" i="13"/>
  <c r="V360" i="13"/>
  <c r="W360" i="13"/>
  <c r="AE367" i="13"/>
  <c r="V367" i="13"/>
  <c r="W367" i="13"/>
  <c r="AE325" i="13"/>
  <c r="V325" i="13"/>
  <c r="W325" i="13"/>
  <c r="AE318" i="13"/>
  <c r="V318" i="13"/>
  <c r="W318" i="13"/>
  <c r="AE288" i="13"/>
  <c r="V288" i="13"/>
  <c r="W288" i="13"/>
  <c r="AE287" i="13"/>
  <c r="V287" i="13"/>
  <c r="W287" i="13"/>
  <c r="AE295" i="13"/>
  <c r="V295" i="13"/>
  <c r="W295" i="13"/>
  <c r="AE270" i="13"/>
  <c r="V270" i="13"/>
  <c r="W270" i="13"/>
  <c r="AE267" i="13"/>
  <c r="V267" i="13"/>
  <c r="W267" i="13"/>
  <c r="AE264" i="13"/>
  <c r="V264" i="13"/>
  <c r="W264" i="13"/>
  <c r="AE252" i="13"/>
  <c r="V252" i="13"/>
  <c r="W252" i="13"/>
  <c r="AE251" i="13"/>
  <c r="V251" i="13"/>
  <c r="W251" i="13"/>
  <c r="AE229" i="13"/>
  <c r="V229" i="13"/>
  <c r="W229" i="13"/>
  <c r="AE224" i="13"/>
  <c r="V224" i="13"/>
  <c r="W224" i="13"/>
  <c r="AE228" i="13"/>
  <c r="V228" i="13"/>
  <c r="W228" i="13"/>
  <c r="AE221" i="13"/>
  <c r="V221" i="13"/>
  <c r="W221" i="13"/>
  <c r="AE181" i="13"/>
  <c r="V181" i="13"/>
  <c r="W181" i="13"/>
  <c r="AE180" i="13"/>
  <c r="V180" i="13"/>
  <c r="W180" i="13"/>
  <c r="AE160" i="13"/>
  <c r="V160" i="13"/>
  <c r="W160" i="13"/>
  <c r="AE147" i="13"/>
  <c r="V147" i="13"/>
  <c r="W147" i="13"/>
  <c r="AE138" i="13"/>
  <c r="V138" i="13"/>
  <c r="W138" i="13"/>
  <c r="AE137" i="13"/>
  <c r="V137" i="13"/>
  <c r="W137" i="13"/>
  <c r="AE131" i="13"/>
  <c r="V131" i="13"/>
  <c r="W131" i="13"/>
  <c r="AE114" i="13"/>
  <c r="V114" i="13"/>
  <c r="W114" i="13"/>
  <c r="AE68" i="13"/>
  <c r="V68" i="13"/>
  <c r="W68" i="13"/>
  <c r="AE59" i="13"/>
  <c r="V59" i="13"/>
  <c r="W59" i="13"/>
  <c r="AE67" i="13"/>
  <c r="V67" i="13"/>
  <c r="W67" i="13"/>
  <c r="AE52" i="13"/>
  <c r="V52" i="13"/>
  <c r="W52" i="13"/>
  <c r="AE51" i="13"/>
  <c r="V51" i="13"/>
  <c r="W51" i="13"/>
  <c r="AE44" i="13"/>
  <c r="V44" i="13"/>
  <c r="W44" i="13"/>
  <c r="AE39" i="13"/>
  <c r="V39" i="13"/>
  <c r="W39" i="13"/>
  <c r="AE499" i="13"/>
  <c r="V499" i="13"/>
  <c r="W499" i="13"/>
  <c r="AE493" i="13"/>
  <c r="V493" i="13"/>
  <c r="W493" i="13"/>
  <c r="AE480" i="13"/>
  <c r="V480" i="13"/>
  <c r="W480" i="13"/>
  <c r="AE453" i="13"/>
  <c r="V453" i="13"/>
  <c r="W453" i="13"/>
  <c r="AE467" i="13"/>
  <c r="V467" i="13"/>
  <c r="W467" i="13"/>
  <c r="AE446" i="13"/>
  <c r="V446" i="13"/>
  <c r="W446" i="13"/>
  <c r="AE435" i="13"/>
  <c r="V435" i="13"/>
  <c r="W435" i="13"/>
  <c r="AE430" i="13"/>
  <c r="V430" i="13"/>
  <c r="W430" i="13"/>
  <c r="AE403" i="13"/>
  <c r="V403" i="13"/>
  <c r="W403" i="13"/>
  <c r="AE411" i="13"/>
  <c r="V411" i="13"/>
  <c r="W411" i="13"/>
  <c r="AE410" i="13"/>
  <c r="V410" i="13"/>
  <c r="W410" i="13"/>
  <c r="AE392" i="13"/>
  <c r="V392" i="13"/>
  <c r="W392" i="13"/>
  <c r="AE400" i="13"/>
  <c r="V400" i="13"/>
  <c r="W400" i="13"/>
  <c r="AE359" i="13"/>
  <c r="V359" i="13"/>
  <c r="W359" i="13"/>
  <c r="AE351" i="13"/>
  <c r="V351" i="13"/>
  <c r="W351" i="13"/>
  <c r="AE341" i="13"/>
  <c r="V341" i="13"/>
  <c r="W341" i="13"/>
  <c r="AE323" i="13"/>
  <c r="V323" i="13"/>
  <c r="W323" i="13"/>
  <c r="AE310" i="13"/>
  <c r="V310" i="13"/>
  <c r="W310" i="13"/>
  <c r="AE269" i="13"/>
  <c r="V269" i="13"/>
  <c r="W269" i="13"/>
  <c r="AE214" i="13"/>
  <c r="V214" i="13"/>
  <c r="W214" i="13"/>
  <c r="AE191" i="13"/>
  <c r="V191" i="13"/>
  <c r="W191" i="13"/>
  <c r="AE174" i="13"/>
  <c r="V174" i="13"/>
  <c r="W174" i="13"/>
  <c r="AE179" i="13"/>
  <c r="V179" i="13"/>
  <c r="W179" i="13"/>
  <c r="AE165" i="13"/>
  <c r="V165" i="13"/>
  <c r="W165" i="13"/>
  <c r="AE113" i="13"/>
  <c r="V113" i="13"/>
  <c r="W113" i="13"/>
  <c r="AE58" i="13"/>
  <c r="V58" i="13"/>
  <c r="W58" i="13"/>
  <c r="AE15" i="13"/>
  <c r="V15" i="13"/>
  <c r="W15" i="13"/>
  <c r="AE444" i="13"/>
  <c r="V444" i="13"/>
  <c r="W444" i="13"/>
  <c r="AE409" i="13"/>
  <c r="V409" i="13"/>
  <c r="W409" i="13"/>
  <c r="AE281" i="13"/>
  <c r="V281" i="13"/>
  <c r="W281" i="13"/>
  <c r="AE195" i="13"/>
  <c r="V195" i="13"/>
  <c r="W195" i="13"/>
  <c r="AE408" i="13"/>
  <c r="V408" i="13"/>
  <c r="W408" i="13"/>
  <c r="AE178" i="13"/>
  <c r="V178" i="13"/>
  <c r="W178" i="13"/>
  <c r="AE38" i="13"/>
  <c r="V38" i="13"/>
  <c r="W38" i="13"/>
  <c r="AE479" i="13"/>
  <c r="V479" i="13"/>
  <c r="W479" i="13"/>
  <c r="AE250" i="13"/>
  <c r="V250" i="13"/>
  <c r="W250" i="13"/>
  <c r="AE146" i="13"/>
  <c r="V146" i="13"/>
  <c r="W146" i="13"/>
  <c r="AE130" i="13"/>
  <c r="V130" i="13"/>
  <c r="W130" i="13"/>
  <c r="AE527" i="13"/>
  <c r="V527" i="13"/>
  <c r="W527" i="13"/>
  <c r="AE518" i="13"/>
  <c r="V518" i="13"/>
  <c r="W518" i="13"/>
  <c r="AE429" i="13"/>
  <c r="V429" i="13"/>
  <c r="W429" i="13"/>
  <c r="AE366" i="13"/>
  <c r="V366" i="13"/>
  <c r="W366" i="13"/>
  <c r="AE324" i="13"/>
  <c r="V324" i="13"/>
  <c r="W324" i="13"/>
  <c r="AE245" i="13"/>
  <c r="V245" i="13"/>
  <c r="W245" i="13"/>
  <c r="AE112" i="13"/>
  <c r="V112" i="13"/>
  <c r="W112" i="13"/>
  <c r="AE95" i="13"/>
  <c r="V95" i="13"/>
  <c r="W95" i="13"/>
  <c r="AE48" i="13"/>
  <c r="V48" i="13"/>
  <c r="W48" i="13"/>
  <c r="AE42" i="13"/>
  <c r="V42" i="13"/>
  <c r="W42" i="13"/>
  <c r="AE452" i="13"/>
  <c r="V452" i="13"/>
  <c r="W452" i="13"/>
  <c r="AE443" i="13"/>
  <c r="V443" i="13"/>
  <c r="W443" i="13"/>
  <c r="AE208" i="13"/>
  <c r="V208" i="13"/>
  <c r="W208" i="13"/>
  <c r="AE177" i="13"/>
  <c r="V177" i="13"/>
  <c r="W177" i="13"/>
  <c r="AE27" i="13"/>
  <c r="V27" i="13"/>
  <c r="W27" i="13"/>
  <c r="AE6" i="13"/>
  <c r="V6" i="13"/>
  <c r="W6" i="13"/>
  <c r="AE350" i="13"/>
  <c r="V350" i="13"/>
  <c r="W350" i="13"/>
  <c r="AE509" i="13"/>
  <c r="V509" i="13"/>
  <c r="W509" i="13"/>
  <c r="AE389" i="13"/>
  <c r="V389" i="13"/>
  <c r="W389" i="13"/>
  <c r="AE227" i="13"/>
  <c r="V227" i="13"/>
  <c r="W227" i="13"/>
  <c r="AE517" i="13"/>
  <c r="V517" i="13"/>
  <c r="W517" i="13"/>
  <c r="AE516" i="13"/>
  <c r="V516" i="13"/>
  <c r="W516" i="13"/>
  <c r="AE513" i="13"/>
  <c r="V513" i="13"/>
  <c r="W513" i="13"/>
  <c r="AE504" i="13"/>
  <c r="V504" i="13"/>
  <c r="W504" i="13"/>
  <c r="AE472" i="13"/>
  <c r="V472" i="13"/>
  <c r="W472" i="13"/>
  <c r="AE421" i="13"/>
  <c r="V421" i="13"/>
  <c r="W421" i="13"/>
  <c r="AE407" i="13"/>
  <c r="V407" i="13"/>
  <c r="W407" i="13"/>
  <c r="AE377" i="13"/>
  <c r="V377" i="13"/>
  <c r="W377" i="13"/>
  <c r="AE70" i="12"/>
  <c r="V70" i="12"/>
  <c r="W70" i="12"/>
  <c r="AE36" i="12"/>
  <c r="V36" i="12"/>
  <c r="W36" i="12"/>
  <c r="AE38" i="12"/>
  <c r="V38" i="12"/>
  <c r="W38" i="12"/>
  <c r="AE33" i="12"/>
  <c r="V33" i="12"/>
  <c r="W33" i="12"/>
  <c r="AE19" i="12"/>
  <c r="V19" i="12"/>
  <c r="W19" i="12"/>
  <c r="AE37" i="12"/>
  <c r="V37" i="12"/>
  <c r="W37" i="12"/>
  <c r="AE68" i="12"/>
  <c r="V68" i="12"/>
  <c r="W68" i="12"/>
  <c r="AE46" i="12"/>
  <c r="V46" i="12"/>
  <c r="W46" i="12"/>
  <c r="AE52" i="12"/>
  <c r="V52" i="12"/>
  <c r="W52" i="12"/>
  <c r="AE18" i="12"/>
  <c r="V18" i="12"/>
  <c r="W18" i="12"/>
  <c r="AE48" i="12"/>
  <c r="V48" i="12"/>
  <c r="W48" i="12"/>
  <c r="AE44" i="12"/>
  <c r="V44" i="12"/>
  <c r="W44" i="12"/>
  <c r="AE11" i="12"/>
  <c r="V11" i="12"/>
  <c r="W11" i="12"/>
  <c r="AE72" i="12"/>
  <c r="V72" i="12"/>
  <c r="W72" i="12"/>
  <c r="AE42" i="12"/>
  <c r="V42" i="12"/>
  <c r="W42" i="12"/>
  <c r="AE12" i="12"/>
  <c r="V12" i="12"/>
  <c r="W12" i="12"/>
  <c r="AE23" i="12"/>
  <c r="V23" i="12"/>
  <c r="W23" i="12"/>
  <c r="AE17" i="12"/>
  <c r="V17" i="12"/>
  <c r="W17" i="12"/>
  <c r="AE43" i="12"/>
  <c r="V43" i="12"/>
  <c r="W43" i="12"/>
  <c r="AE24" i="12"/>
  <c r="V24" i="12"/>
  <c r="W24" i="12"/>
  <c r="AE31" i="12"/>
  <c r="V31" i="12"/>
  <c r="W31" i="12"/>
  <c r="AE28" i="12"/>
  <c r="V28" i="12"/>
  <c r="W28" i="12"/>
  <c r="AE79" i="12"/>
  <c r="V79" i="12"/>
  <c r="W79" i="12"/>
  <c r="AE21" i="12"/>
  <c r="V21" i="12"/>
  <c r="W21" i="12"/>
  <c r="AE15" i="12"/>
  <c r="V15" i="12"/>
  <c r="W15" i="12"/>
  <c r="AE75" i="12"/>
  <c r="V75" i="12"/>
  <c r="W75" i="12"/>
  <c r="AE65" i="12"/>
  <c r="V65" i="12"/>
  <c r="W65" i="12"/>
  <c r="AE35" i="12"/>
  <c r="V35" i="12"/>
  <c r="W35" i="12"/>
  <c r="AE60" i="12"/>
  <c r="V60" i="12"/>
  <c r="W60" i="12"/>
  <c r="AE73" i="12"/>
  <c r="V73" i="12"/>
  <c r="W73" i="12"/>
  <c r="AE66" i="12"/>
  <c r="V66" i="12"/>
  <c r="W66" i="12"/>
  <c r="AE32" i="12"/>
  <c r="V32" i="12"/>
  <c r="W32" i="12"/>
  <c r="AE63" i="12"/>
  <c r="V63" i="12"/>
  <c r="W63" i="12"/>
  <c r="AE54" i="12"/>
  <c r="V54" i="12"/>
  <c r="W54" i="12"/>
  <c r="AE40" i="12"/>
  <c r="V40" i="12"/>
  <c r="W40" i="12"/>
  <c r="AE61" i="12"/>
  <c r="V61" i="12"/>
  <c r="W61" i="12"/>
  <c r="AE45" i="12"/>
  <c r="V45" i="12"/>
  <c r="W45" i="12"/>
  <c r="AE58" i="12"/>
  <c r="V58" i="12"/>
  <c r="W58" i="12"/>
  <c r="AE78" i="12"/>
  <c r="V78" i="12"/>
  <c r="W78" i="12"/>
  <c r="AE69" i="12"/>
  <c r="V69" i="12"/>
  <c r="W69" i="12"/>
  <c r="AE13" i="12"/>
  <c r="V13" i="12"/>
  <c r="W13" i="12"/>
  <c r="AE53" i="12"/>
  <c r="V53" i="12"/>
  <c r="W53" i="12"/>
  <c r="AE30" i="12"/>
  <c r="V30" i="12"/>
  <c r="W30" i="12"/>
  <c r="AE27" i="12"/>
  <c r="V27" i="12"/>
  <c r="W27" i="12"/>
  <c r="AE26" i="12"/>
  <c r="V26" i="12"/>
  <c r="W26" i="12"/>
  <c r="AE8" i="12"/>
  <c r="V8" i="12"/>
  <c r="W8" i="12"/>
  <c r="AE51" i="12"/>
  <c r="V51" i="12"/>
  <c r="W51" i="12"/>
  <c r="AE2" i="12"/>
  <c r="V2" i="12"/>
  <c r="W2" i="12"/>
  <c r="AE41" i="12"/>
  <c r="V41" i="12"/>
  <c r="W41" i="12"/>
  <c r="AE7" i="12"/>
  <c r="V7" i="12"/>
  <c r="W7" i="12"/>
  <c r="AE5" i="12"/>
  <c r="V5" i="12"/>
  <c r="W5" i="12"/>
  <c r="AE22" i="12"/>
  <c r="V22" i="12"/>
  <c r="W22" i="12"/>
  <c r="AE10" i="12"/>
  <c r="V10" i="12"/>
  <c r="W10" i="12"/>
  <c r="AE76" i="12"/>
  <c r="V76" i="12"/>
  <c r="W76" i="12"/>
  <c r="AE56" i="12"/>
  <c r="V56" i="12"/>
  <c r="W56" i="12"/>
  <c r="AE47" i="12"/>
  <c r="V47" i="12"/>
  <c r="W47" i="12"/>
  <c r="AE25" i="12"/>
  <c r="V25" i="12"/>
  <c r="W25" i="12"/>
  <c r="AE39" i="12"/>
  <c r="V39" i="12"/>
  <c r="W39" i="12"/>
  <c r="AE6" i="12"/>
  <c r="V6" i="12"/>
  <c r="W6" i="12"/>
  <c r="AE9" i="12"/>
  <c r="V9" i="12"/>
  <c r="W9" i="12"/>
  <c r="AE59" i="12"/>
  <c r="V59" i="12"/>
  <c r="W59" i="12"/>
  <c r="AE20" i="12"/>
  <c r="V20" i="12"/>
  <c r="W20" i="12"/>
  <c r="AE14" i="12"/>
  <c r="V14" i="12"/>
  <c r="W14" i="12"/>
  <c r="AE49" i="12"/>
  <c r="V49" i="12"/>
  <c r="W49" i="12"/>
  <c r="AE16" i="12"/>
  <c r="V16" i="12"/>
  <c r="W16" i="12"/>
  <c r="AE4" i="12"/>
  <c r="V4" i="12"/>
  <c r="W4" i="12"/>
  <c r="AE67" i="12"/>
  <c r="V67" i="12"/>
  <c r="W67" i="12"/>
  <c r="AE77" i="12"/>
  <c r="V77" i="12"/>
  <c r="W77" i="12"/>
  <c r="AE3" i="12"/>
  <c r="V3" i="12"/>
  <c r="W3" i="12"/>
  <c r="AE62" i="12"/>
  <c r="V62" i="12"/>
  <c r="W62" i="12"/>
  <c r="AE55" i="12"/>
  <c r="V55" i="12"/>
  <c r="W55" i="12"/>
  <c r="AE71" i="12"/>
  <c r="V71" i="12"/>
  <c r="W71" i="12"/>
  <c r="AE29" i="12"/>
  <c r="V29" i="12"/>
  <c r="W29" i="12"/>
  <c r="AE34" i="12"/>
  <c r="V34" i="12"/>
  <c r="W34" i="12"/>
  <c r="AE64" i="12"/>
  <c r="V64" i="12"/>
  <c r="W64" i="12"/>
  <c r="AE57" i="12"/>
  <c r="V57" i="12"/>
  <c r="W57" i="12"/>
  <c r="AE50" i="12"/>
  <c r="V50" i="12"/>
  <c r="W50" i="12"/>
  <c r="AE74" i="12"/>
  <c r="V74" i="12"/>
  <c r="W74" i="12"/>
  <c r="AE620" i="11"/>
  <c r="V620" i="11"/>
  <c r="W620" i="11"/>
  <c r="AE262" i="11"/>
  <c r="V262" i="11"/>
  <c r="W262" i="11"/>
  <c r="AE439" i="11"/>
  <c r="V439" i="11"/>
  <c r="W439" i="11"/>
  <c r="AE392" i="11"/>
  <c r="V392" i="11"/>
  <c r="W392" i="11"/>
  <c r="AE550" i="11"/>
  <c r="V550" i="11"/>
  <c r="W550" i="11"/>
  <c r="AE400" i="11"/>
  <c r="V400" i="11"/>
  <c r="W400" i="11"/>
  <c r="AE657" i="11"/>
  <c r="V657" i="11"/>
  <c r="W657" i="11"/>
  <c r="AE57" i="11"/>
  <c r="V57" i="11"/>
  <c r="W57" i="11"/>
  <c r="AE527" i="11"/>
  <c r="V527" i="11"/>
  <c r="W527" i="11"/>
  <c r="AE358" i="11"/>
  <c r="V358" i="11"/>
  <c r="W358" i="11"/>
  <c r="AE741" i="11"/>
  <c r="V741" i="11"/>
  <c r="W741" i="11"/>
  <c r="AE69" i="11"/>
  <c r="V69" i="11"/>
  <c r="W69" i="11"/>
  <c r="AE688" i="11"/>
  <c r="V688" i="11"/>
  <c r="W688" i="11"/>
  <c r="AE613" i="11"/>
  <c r="V613" i="11"/>
  <c r="W613" i="11"/>
  <c r="AE16" i="11"/>
  <c r="V16" i="11"/>
  <c r="W16" i="11"/>
  <c r="AE544" i="11"/>
  <c r="V544" i="11"/>
  <c r="W544" i="11"/>
  <c r="AE668" i="11"/>
  <c r="V668" i="11"/>
  <c r="W668" i="11"/>
  <c r="AE62" i="11"/>
  <c r="V62" i="11"/>
  <c r="W62" i="11"/>
  <c r="AE235" i="11"/>
  <c r="V235" i="11"/>
  <c r="W235" i="11"/>
  <c r="AE698" i="11"/>
  <c r="V698" i="11"/>
  <c r="W698" i="11"/>
  <c r="AE364" i="11"/>
  <c r="V364" i="11"/>
  <c r="W364" i="11"/>
  <c r="AE234" i="11"/>
  <c r="V234" i="11"/>
  <c r="W234" i="11"/>
  <c r="AE641" i="11"/>
  <c r="V641" i="11"/>
  <c r="W641" i="11"/>
  <c r="AE261" i="11"/>
  <c r="V261" i="11"/>
  <c r="W261" i="11"/>
  <c r="AE543" i="11"/>
  <c r="V543" i="11"/>
  <c r="W543" i="11"/>
  <c r="AE526" i="11"/>
  <c r="V526" i="11"/>
  <c r="W526" i="11"/>
  <c r="AE311" i="11"/>
  <c r="V311" i="11"/>
  <c r="W311" i="11"/>
  <c r="AE212" i="11"/>
  <c r="V212" i="11"/>
  <c r="W212" i="11"/>
  <c r="AE391" i="11"/>
  <c r="V391" i="11"/>
  <c r="W391" i="11"/>
  <c r="AE111" i="11"/>
  <c r="V111" i="11"/>
  <c r="W111" i="11"/>
  <c r="AE685" i="11"/>
  <c r="V685" i="11"/>
  <c r="W685" i="11"/>
  <c r="AE612" i="11"/>
  <c r="V612" i="11"/>
  <c r="W612" i="11"/>
  <c r="AE542" i="11"/>
  <c r="V542" i="11"/>
  <c r="W542" i="11"/>
  <c r="AE565" i="11"/>
  <c r="V565" i="11"/>
  <c r="W565" i="11"/>
  <c r="AE516" i="11"/>
  <c r="V516" i="11"/>
  <c r="W516" i="11"/>
  <c r="AE656" i="11"/>
  <c r="V656" i="11"/>
  <c r="W656" i="11"/>
  <c r="AE619" i="11"/>
  <c r="V619" i="11"/>
  <c r="W619" i="11"/>
  <c r="AE398" i="11"/>
  <c r="V398" i="11"/>
  <c r="W398" i="11"/>
  <c r="AE390" i="11"/>
  <c r="V390" i="11"/>
  <c r="W390" i="11"/>
  <c r="AE284" i="11"/>
  <c r="V284" i="11"/>
  <c r="W284" i="11"/>
  <c r="AE652" i="11"/>
  <c r="V652" i="11"/>
  <c r="W652" i="11"/>
  <c r="AE651" i="11"/>
  <c r="V651" i="11"/>
  <c r="W651" i="11"/>
  <c r="AE567" i="11"/>
  <c r="V567" i="11"/>
  <c r="W567" i="11"/>
  <c r="AE318" i="11"/>
  <c r="V318" i="11"/>
  <c r="W318" i="11"/>
  <c r="AE211" i="11"/>
  <c r="V211" i="11"/>
  <c r="W211" i="11"/>
  <c r="AE33" i="11"/>
  <c r="V33" i="11"/>
  <c r="W33" i="11"/>
  <c r="AE139" i="11"/>
  <c r="V139" i="11"/>
  <c r="W139" i="11"/>
  <c r="AE596" i="11"/>
  <c r="V596" i="11"/>
  <c r="W596" i="11"/>
  <c r="AE481" i="11"/>
  <c r="V481" i="11"/>
  <c r="W481" i="11"/>
  <c r="AE317" i="11"/>
  <c r="V317" i="11"/>
  <c r="W317" i="11"/>
  <c r="AE511" i="11"/>
  <c r="V511" i="11"/>
  <c r="W511" i="11"/>
  <c r="AE338" i="11"/>
  <c r="V338" i="11"/>
  <c r="W338" i="11"/>
  <c r="AE363" i="11"/>
  <c r="V363" i="11"/>
  <c r="W363" i="11"/>
  <c r="AE670" i="11"/>
  <c r="V670" i="11"/>
  <c r="W670" i="11"/>
  <c r="AE440" i="11"/>
  <c r="V440" i="11"/>
  <c r="W440" i="11"/>
  <c r="AE404" i="11"/>
  <c r="V404" i="11"/>
  <c r="W404" i="11"/>
  <c r="AE176" i="11"/>
  <c r="V176" i="11"/>
  <c r="W176" i="11"/>
  <c r="AE480" i="11"/>
  <c r="V480" i="11"/>
  <c r="W480" i="11"/>
  <c r="AE158" i="11"/>
  <c r="V158" i="11"/>
  <c r="W158" i="11"/>
  <c r="AE722" i="11"/>
  <c r="V722" i="11"/>
  <c r="W722" i="11"/>
  <c r="AE138" i="11"/>
  <c r="V138" i="11"/>
  <c r="W138" i="11"/>
  <c r="AE389" i="11"/>
  <c r="V389" i="11"/>
  <c r="W389" i="11"/>
  <c r="AE357" i="11"/>
  <c r="V357" i="11"/>
  <c r="W357" i="11"/>
  <c r="AE403" i="11"/>
  <c r="V403" i="11"/>
  <c r="W403" i="11"/>
  <c r="AE4" i="11"/>
  <c r="V4" i="11"/>
  <c r="W4" i="11"/>
  <c r="AE43" i="11"/>
  <c r="V43" i="11"/>
  <c r="W43" i="11"/>
  <c r="AE677" i="11"/>
  <c r="V677" i="11"/>
  <c r="W677" i="11"/>
  <c r="AE669" i="11"/>
  <c r="V669" i="11"/>
  <c r="W669" i="11"/>
  <c r="AE87" i="11"/>
  <c r="V87" i="11"/>
  <c r="W87" i="11"/>
  <c r="AE503" i="11"/>
  <c r="V503" i="11"/>
  <c r="W503" i="11"/>
  <c r="AE435" i="11"/>
  <c r="V435" i="11"/>
  <c r="W435" i="11"/>
  <c r="AE245" i="11"/>
  <c r="V245" i="11"/>
  <c r="W245" i="11"/>
  <c r="AE593" i="11"/>
  <c r="V593" i="11"/>
  <c r="W593" i="11"/>
  <c r="AE376" i="11"/>
  <c r="V376" i="11"/>
  <c r="W376" i="11"/>
  <c r="AE592" i="11"/>
  <c r="V592" i="11"/>
  <c r="W592" i="11"/>
  <c r="AE313" i="11"/>
  <c r="V313" i="11"/>
  <c r="W313" i="11"/>
  <c r="AE337" i="11"/>
  <c r="V337" i="11"/>
  <c r="W337" i="11"/>
  <c r="AE167" i="11"/>
  <c r="V167" i="11"/>
  <c r="W167" i="11"/>
  <c r="AE740" i="11"/>
  <c r="V740" i="11"/>
  <c r="W740" i="11"/>
  <c r="AE628" i="11"/>
  <c r="V628" i="11"/>
  <c r="W628" i="11"/>
  <c r="AE611" i="11"/>
  <c r="V611" i="11"/>
  <c r="W611" i="11"/>
  <c r="AE303" i="11"/>
  <c r="V303" i="11"/>
  <c r="W303" i="11"/>
  <c r="AE639" i="11"/>
  <c r="V639" i="11"/>
  <c r="W639" i="11"/>
  <c r="AE541" i="11"/>
  <c r="V541" i="11"/>
  <c r="W541" i="11"/>
  <c r="AE336" i="11"/>
  <c r="V336" i="11"/>
  <c r="W336" i="11"/>
  <c r="AE268" i="11"/>
  <c r="V268" i="11"/>
  <c r="W268" i="11"/>
  <c r="AE131" i="11"/>
  <c r="V131" i="11"/>
  <c r="W131" i="11"/>
  <c r="AE56" i="11"/>
  <c r="V56" i="11"/>
  <c r="W56" i="11"/>
  <c r="AE15" i="11"/>
  <c r="V15" i="11"/>
  <c r="W15" i="11"/>
  <c r="AE502" i="11"/>
  <c r="V502" i="11"/>
  <c r="W502" i="11"/>
  <c r="AE130" i="11"/>
  <c r="V130" i="11"/>
  <c r="W130" i="11"/>
  <c r="AE595" i="11"/>
  <c r="V595" i="11"/>
  <c r="W595" i="11"/>
  <c r="AE137" i="11"/>
  <c r="V137" i="11"/>
  <c r="W137" i="11"/>
  <c r="AE577" i="11"/>
  <c r="V577" i="11"/>
  <c r="W577" i="11"/>
  <c r="AE335" i="11"/>
  <c r="V335" i="11"/>
  <c r="W335" i="11"/>
  <c r="AE288" i="11"/>
  <c r="V288" i="11"/>
  <c r="W288" i="11"/>
  <c r="AE86" i="11"/>
  <c r="V86" i="11"/>
  <c r="W86" i="11"/>
  <c r="AE564" i="11"/>
  <c r="V564" i="11"/>
  <c r="W564" i="11"/>
  <c r="AE202" i="11"/>
  <c r="V202" i="11"/>
  <c r="W202" i="11"/>
  <c r="AE671" i="11"/>
  <c r="V671" i="11"/>
  <c r="W671" i="11"/>
  <c r="AE707" i="11"/>
  <c r="V707" i="11"/>
  <c r="W707" i="11"/>
  <c r="AE591" i="11"/>
  <c r="V591" i="11"/>
  <c r="W591" i="11"/>
  <c r="AE525" i="11"/>
  <c r="V525" i="11"/>
  <c r="W525" i="11"/>
  <c r="AE590" i="11"/>
  <c r="V590" i="11"/>
  <c r="W590" i="11"/>
  <c r="AE744" i="11"/>
  <c r="V744" i="11"/>
  <c r="W744" i="11"/>
  <c r="AE479" i="11"/>
  <c r="V479" i="11"/>
  <c r="W479" i="11"/>
  <c r="AE451" i="11"/>
  <c r="V451" i="11"/>
  <c r="W451" i="11"/>
  <c r="AE157" i="11"/>
  <c r="V157" i="11"/>
  <c r="W157" i="11"/>
  <c r="AE510" i="11"/>
  <c r="V510" i="11"/>
  <c r="W510" i="11"/>
  <c r="AE310" i="11"/>
  <c r="V310" i="11"/>
  <c r="W310" i="11"/>
  <c r="AE233" i="11"/>
  <c r="V233" i="11"/>
  <c r="W233" i="11"/>
  <c r="AE540" i="11"/>
  <c r="V540" i="11"/>
  <c r="W540" i="11"/>
  <c r="AE650" i="11"/>
  <c r="V650" i="11"/>
  <c r="W650" i="11"/>
  <c r="AE524" i="11"/>
  <c r="V524" i="11"/>
  <c r="W524" i="11"/>
  <c r="AE228" i="11"/>
  <c r="V228" i="11"/>
  <c r="W228" i="11"/>
  <c r="AE166" i="11"/>
  <c r="V166" i="11"/>
  <c r="W166" i="11"/>
  <c r="AE706" i="11"/>
  <c r="V706" i="11"/>
  <c r="W706" i="11"/>
  <c r="AE302" i="11"/>
  <c r="V302" i="11"/>
  <c r="W302" i="11"/>
  <c r="AE515" i="11"/>
  <c r="V515" i="11"/>
  <c r="W515" i="11"/>
  <c r="AE232" i="11"/>
  <c r="V232" i="11"/>
  <c r="W232" i="11"/>
  <c r="AE589" i="11"/>
  <c r="V589" i="11"/>
  <c r="W589" i="11"/>
  <c r="AE655" i="11"/>
  <c r="V655" i="11"/>
  <c r="W655" i="11"/>
  <c r="AE146" i="11"/>
  <c r="V146" i="11"/>
  <c r="W146" i="11"/>
  <c r="AE563" i="11"/>
  <c r="V563" i="11"/>
  <c r="W563" i="11"/>
  <c r="AE549" i="11"/>
  <c r="V549" i="11"/>
  <c r="W549" i="11"/>
  <c r="AE649" i="11"/>
  <c r="V649" i="11"/>
  <c r="W649" i="11"/>
  <c r="AE445" i="11"/>
  <c r="V445" i="11"/>
  <c r="W445" i="11"/>
  <c r="AE739" i="11"/>
  <c r="V739" i="11"/>
  <c r="W739" i="11"/>
  <c r="AE356" i="11"/>
  <c r="V356" i="11"/>
  <c r="W356" i="11"/>
  <c r="AE260" i="11"/>
  <c r="V260" i="11"/>
  <c r="W260" i="11"/>
  <c r="AE71" i="11"/>
  <c r="V71" i="11"/>
  <c r="W71" i="11"/>
  <c r="AE21" i="11"/>
  <c r="V21" i="11"/>
  <c r="W21" i="11"/>
  <c r="AE531" i="11"/>
  <c r="V531" i="11"/>
  <c r="W531" i="11"/>
  <c r="AE301" i="11"/>
  <c r="V301" i="11"/>
  <c r="W301" i="11"/>
  <c r="AE110" i="11"/>
  <c r="V110" i="11"/>
  <c r="W110" i="11"/>
  <c r="AE509" i="11"/>
  <c r="V509" i="11"/>
  <c r="W509" i="11"/>
  <c r="AE618" i="11"/>
  <c r="V618" i="11"/>
  <c r="W618" i="11"/>
  <c r="AE562" i="11"/>
  <c r="V562" i="11"/>
  <c r="W562" i="11"/>
  <c r="AE388" i="11"/>
  <c r="V388" i="11"/>
  <c r="W388" i="11"/>
  <c r="AE334" i="11"/>
  <c r="V334" i="11"/>
  <c r="W334" i="11"/>
  <c r="AE61" i="11"/>
  <c r="V61" i="11"/>
  <c r="W61" i="11"/>
  <c r="AE115" i="11"/>
  <c r="V115" i="11"/>
  <c r="W115" i="11"/>
  <c r="AE109" i="11"/>
  <c r="V109" i="11"/>
  <c r="W109" i="11"/>
  <c r="AE375" i="11"/>
  <c r="V375" i="11"/>
  <c r="W375" i="11"/>
  <c r="AE333" i="11"/>
  <c r="V333" i="11"/>
  <c r="W333" i="11"/>
  <c r="AE45" i="11"/>
  <c r="V45" i="11"/>
  <c r="W45" i="11"/>
  <c r="AE561" i="11"/>
  <c r="V561" i="11"/>
  <c r="W561" i="11"/>
  <c r="AE332" i="11"/>
  <c r="V332" i="11"/>
  <c r="W332" i="11"/>
  <c r="AE316" i="11"/>
  <c r="V316" i="11"/>
  <c r="W316" i="11"/>
  <c r="AE229" i="11"/>
  <c r="V229" i="11"/>
  <c r="W229" i="11"/>
  <c r="AE85" i="11"/>
  <c r="V85" i="11"/>
  <c r="W85" i="11"/>
  <c r="AE259" i="11"/>
  <c r="V259" i="11"/>
  <c r="W259" i="11"/>
  <c r="AE684" i="11"/>
  <c r="V684" i="11"/>
  <c r="W684" i="11"/>
  <c r="AE258" i="11"/>
  <c r="V258" i="11"/>
  <c r="W258" i="11"/>
  <c r="AE314" i="11"/>
  <c r="V314" i="11"/>
  <c r="W314" i="11"/>
  <c r="AE374" i="11"/>
  <c r="V374" i="11"/>
  <c r="W374" i="11"/>
  <c r="AE501" i="11"/>
  <c r="V501" i="11"/>
  <c r="W501" i="11"/>
  <c r="AE210" i="11"/>
  <c r="V210" i="11"/>
  <c r="W210" i="11"/>
  <c r="AE627" i="11"/>
  <c r="V627" i="11"/>
  <c r="W627" i="11"/>
  <c r="AE667" i="11"/>
  <c r="V667" i="11"/>
  <c r="W667" i="11"/>
  <c r="AE84" i="11"/>
  <c r="V84" i="11"/>
  <c r="W84" i="11"/>
  <c r="AE373" i="11"/>
  <c r="V373" i="11"/>
  <c r="W373" i="11"/>
  <c r="AE55" i="11"/>
  <c r="V55" i="11"/>
  <c r="W55" i="11"/>
  <c r="AE227" i="11"/>
  <c r="V227" i="11"/>
  <c r="W227" i="11"/>
  <c r="AE243" i="11"/>
  <c r="V243" i="11"/>
  <c r="W243" i="11"/>
  <c r="AE413" i="11"/>
  <c r="V413" i="11"/>
  <c r="W413" i="11"/>
  <c r="AE372" i="11"/>
  <c r="V372" i="11"/>
  <c r="W372" i="11"/>
  <c r="AE83" i="11"/>
  <c r="V83" i="11"/>
  <c r="W83" i="11"/>
  <c r="AE508" i="11"/>
  <c r="V508" i="11"/>
  <c r="W508" i="11"/>
  <c r="AE344" i="11"/>
  <c r="V344" i="11"/>
  <c r="W344" i="11"/>
  <c r="AE70" i="11"/>
  <c r="V70" i="11"/>
  <c r="W70" i="11"/>
  <c r="AE42" i="11"/>
  <c r="V42" i="11"/>
  <c r="W42" i="11"/>
  <c r="AE32" i="11"/>
  <c r="V32" i="11"/>
  <c r="W32" i="11"/>
  <c r="AE636" i="11"/>
  <c r="V636" i="11"/>
  <c r="W636" i="11"/>
  <c r="AE683" i="11"/>
  <c r="V683" i="11"/>
  <c r="W683" i="11"/>
  <c r="AE387" i="11"/>
  <c r="V387" i="11"/>
  <c r="W387" i="11"/>
  <c r="AE189" i="11"/>
  <c r="V189" i="11"/>
  <c r="W189" i="11"/>
  <c r="AE343" i="11"/>
  <c r="V343" i="11"/>
  <c r="W343" i="11"/>
  <c r="AE145" i="11"/>
  <c r="V145" i="11"/>
  <c r="W145" i="11"/>
  <c r="AE478" i="11"/>
  <c r="V478" i="11"/>
  <c r="W478" i="11"/>
  <c r="AE257" i="11"/>
  <c r="V257" i="11"/>
  <c r="W257" i="11"/>
  <c r="AE588" i="11"/>
  <c r="V588" i="11"/>
  <c r="W588" i="11"/>
  <c r="AE539" i="11"/>
  <c r="V539" i="11"/>
  <c r="W539" i="11"/>
  <c r="AE727" i="11"/>
  <c r="V727" i="11"/>
  <c r="W727" i="11"/>
  <c r="AE731" i="11"/>
  <c r="V731" i="11"/>
  <c r="W731" i="11"/>
  <c r="AE449" i="11"/>
  <c r="V449" i="11"/>
  <c r="W449" i="11"/>
  <c r="AE533" i="11"/>
  <c r="V533" i="11"/>
  <c r="W533" i="11"/>
  <c r="AE201" i="11"/>
  <c r="V201" i="11"/>
  <c r="W201" i="11"/>
  <c r="AE523" i="11"/>
  <c r="V523" i="11"/>
  <c r="W523" i="11"/>
  <c r="AE719" i="11"/>
  <c r="V719" i="11"/>
  <c r="W719" i="11"/>
  <c r="AE579" i="11"/>
  <c r="V579" i="11"/>
  <c r="W579" i="11"/>
  <c r="AE638" i="11"/>
  <c r="V638" i="11"/>
  <c r="W638" i="11"/>
  <c r="AE256" i="11"/>
  <c r="V256" i="11"/>
  <c r="W256" i="11"/>
  <c r="AE610" i="11"/>
  <c r="V610" i="11"/>
  <c r="W610" i="11"/>
  <c r="AE144" i="11"/>
  <c r="V144" i="11"/>
  <c r="W144" i="11"/>
  <c r="AE560" i="11"/>
  <c r="V560" i="11"/>
  <c r="W560" i="11"/>
  <c r="AE283" i="11"/>
  <c r="V283" i="11"/>
  <c r="W283" i="11"/>
  <c r="AE14" i="11"/>
  <c r="V14" i="11"/>
  <c r="W14" i="11"/>
  <c r="AE705" i="11"/>
  <c r="V705" i="11"/>
  <c r="W705" i="11"/>
  <c r="AE648" i="11"/>
  <c r="V648" i="11"/>
  <c r="W648" i="11"/>
  <c r="AE386" i="11"/>
  <c r="V386" i="11"/>
  <c r="W386" i="11"/>
  <c r="AE713" i="11"/>
  <c r="V713" i="11"/>
  <c r="W713" i="11"/>
  <c r="AE538" i="11"/>
  <c r="V538" i="11"/>
  <c r="W538" i="11"/>
  <c r="AE156" i="11"/>
  <c r="V156" i="11"/>
  <c r="W156" i="11"/>
  <c r="AE397" i="11"/>
  <c r="V397" i="11"/>
  <c r="W397" i="11"/>
  <c r="AE82" i="11"/>
  <c r="V82" i="11"/>
  <c r="W82" i="11"/>
  <c r="AE213" i="11"/>
  <c r="V213" i="11"/>
  <c r="W213" i="11"/>
  <c r="AE81" i="11"/>
  <c r="V81" i="11"/>
  <c r="W81" i="11"/>
  <c r="AE200" i="11"/>
  <c r="V200" i="11"/>
  <c r="W200" i="11"/>
  <c r="AE626" i="11"/>
  <c r="V626" i="11"/>
  <c r="W626" i="11"/>
  <c r="AE600" i="11"/>
  <c r="V600" i="11"/>
  <c r="W600" i="11"/>
  <c r="AE31" i="11"/>
  <c r="V31" i="11"/>
  <c r="W31" i="11"/>
  <c r="AE226" i="11"/>
  <c r="V226" i="11"/>
  <c r="W226" i="11"/>
  <c r="AE587" i="11"/>
  <c r="V587" i="11"/>
  <c r="W587" i="11"/>
  <c r="AE617" i="11"/>
  <c r="V617" i="11"/>
  <c r="W617" i="11"/>
  <c r="AE434" i="11"/>
  <c r="V434" i="11"/>
  <c r="W434" i="11"/>
  <c r="AE129" i="11"/>
  <c r="V129" i="11"/>
  <c r="W129" i="11"/>
  <c r="AE188" i="11"/>
  <c r="V188" i="11"/>
  <c r="W188" i="11"/>
  <c r="AE282" i="11"/>
  <c r="V282" i="11"/>
  <c r="W282" i="11"/>
  <c r="AE522" i="11"/>
  <c r="V522" i="11"/>
  <c r="W522" i="11"/>
  <c r="AE452" i="11"/>
  <c r="V452" i="11"/>
  <c r="W452" i="11"/>
  <c r="AE500" i="11"/>
  <c r="V500" i="11"/>
  <c r="W500" i="11"/>
  <c r="AE95" i="11"/>
  <c r="V95" i="11"/>
  <c r="W95" i="11"/>
  <c r="AE178" i="11"/>
  <c r="V178" i="11"/>
  <c r="W178" i="11"/>
  <c r="AE609" i="11"/>
  <c r="V609" i="11"/>
  <c r="W609" i="11"/>
  <c r="AE39" i="11"/>
  <c r="V39" i="11"/>
  <c r="W39" i="11"/>
  <c r="AE199" i="11"/>
  <c r="V199" i="11"/>
  <c r="W199" i="11"/>
  <c r="AE30" i="11"/>
  <c r="V30" i="11"/>
  <c r="W30" i="11"/>
  <c r="AE300" i="11"/>
  <c r="V300" i="11"/>
  <c r="W300" i="11"/>
  <c r="AE225" i="11"/>
  <c r="V225" i="11"/>
  <c r="W225" i="11"/>
  <c r="AE362" i="11"/>
  <c r="V362" i="11"/>
  <c r="W362" i="11"/>
  <c r="AE20" i="11"/>
  <c r="V20" i="11"/>
  <c r="W20" i="11"/>
  <c r="AE165" i="11"/>
  <c r="V165" i="11"/>
  <c r="W165" i="11"/>
  <c r="AE654" i="11"/>
  <c r="V654" i="11"/>
  <c r="W654" i="11"/>
  <c r="AE267" i="11"/>
  <c r="V267" i="11"/>
  <c r="W267" i="11"/>
  <c r="AE738" i="11"/>
  <c r="V738" i="11"/>
  <c r="W738" i="11"/>
  <c r="AE412" i="11"/>
  <c r="V412" i="11"/>
  <c r="W412" i="11"/>
  <c r="AE309" i="11"/>
  <c r="V309" i="11"/>
  <c r="W309" i="11"/>
  <c r="AE281" i="11"/>
  <c r="V281" i="11"/>
  <c r="W281" i="11"/>
  <c r="AE438" i="11"/>
  <c r="V438" i="11"/>
  <c r="W438" i="11"/>
  <c r="AE198" i="11"/>
  <c r="V198" i="11"/>
  <c r="W198" i="11"/>
  <c r="AE80" i="11"/>
  <c r="V80" i="11"/>
  <c r="W80" i="11"/>
  <c r="AE572" i="11"/>
  <c r="V572" i="11"/>
  <c r="W572" i="11"/>
  <c r="AE136" i="11"/>
  <c r="V136" i="11"/>
  <c r="W136" i="11"/>
  <c r="AE308" i="11"/>
  <c r="V308" i="11"/>
  <c r="W308" i="11"/>
  <c r="AE464" i="11"/>
  <c r="V464" i="11"/>
  <c r="W464" i="11"/>
  <c r="AE11" i="11"/>
  <c r="V11" i="11"/>
  <c r="W11" i="11"/>
  <c r="AE355" i="11"/>
  <c r="V355" i="11"/>
  <c r="W355" i="11"/>
  <c r="AE187" i="11"/>
  <c r="V187" i="11"/>
  <c r="W187" i="11"/>
  <c r="AE643" i="11"/>
  <c r="V643" i="11"/>
  <c r="W643" i="11"/>
  <c r="AE574" i="11"/>
  <c r="V574" i="11"/>
  <c r="W574" i="11"/>
  <c r="AE371" i="11"/>
  <c r="V371" i="11"/>
  <c r="W371" i="11"/>
  <c r="AE423" i="11"/>
  <c r="V423" i="11"/>
  <c r="W423" i="11"/>
  <c r="AE559" i="11"/>
  <c r="V559" i="11"/>
  <c r="W559" i="11"/>
  <c r="AE421" i="11"/>
  <c r="V421" i="11"/>
  <c r="W421" i="11"/>
  <c r="AE242" i="11"/>
  <c r="V242" i="11"/>
  <c r="W242" i="11"/>
  <c r="AE437" i="11"/>
  <c r="V437" i="11"/>
  <c r="W437" i="11"/>
  <c r="AE186" i="11"/>
  <c r="V186" i="11"/>
  <c r="W186" i="11"/>
  <c r="AE79" i="11"/>
  <c r="V79" i="11"/>
  <c r="W79" i="11"/>
  <c r="AE554" i="11"/>
  <c r="V554" i="11"/>
  <c r="W554" i="11"/>
  <c r="AE255" i="11"/>
  <c r="V255" i="11"/>
  <c r="W255" i="11"/>
  <c r="AE128" i="11"/>
  <c r="V128" i="11"/>
  <c r="W128" i="11"/>
  <c r="AE608" i="11"/>
  <c r="V608" i="11"/>
  <c r="W608" i="11"/>
  <c r="AE127" i="11"/>
  <c r="V127" i="11"/>
  <c r="W127" i="11"/>
  <c r="AE616" i="11"/>
  <c r="V616" i="11"/>
  <c r="W616" i="11"/>
  <c r="AE126" i="11"/>
  <c r="V126" i="11"/>
  <c r="W126" i="11"/>
  <c r="AE745" i="11"/>
  <c r="V745" i="11"/>
  <c r="W745" i="11"/>
  <c r="AE164" i="11"/>
  <c r="V164" i="11"/>
  <c r="W164" i="11"/>
  <c r="AE299" i="11"/>
  <c r="V299" i="11"/>
  <c r="W299" i="11"/>
  <c r="AE441" i="11"/>
  <c r="V441" i="11"/>
  <c r="W441" i="11"/>
  <c r="AE224" i="11"/>
  <c r="V224" i="11"/>
  <c r="W224" i="11"/>
  <c r="AE197" i="11"/>
  <c r="V197" i="11"/>
  <c r="W197" i="11"/>
  <c r="AE94" i="11"/>
  <c r="V94" i="11"/>
  <c r="W94" i="11"/>
  <c r="AE507" i="11"/>
  <c r="V507" i="11"/>
  <c r="W507" i="11"/>
  <c r="AE660" i="11"/>
  <c r="V660" i="11"/>
  <c r="W660" i="11"/>
  <c r="AE710" i="11"/>
  <c r="V710" i="11"/>
  <c r="W710" i="11"/>
  <c r="AE666" i="11"/>
  <c r="V666" i="11"/>
  <c r="W666" i="11"/>
  <c r="AE209" i="11"/>
  <c r="V209" i="11"/>
  <c r="W209" i="11"/>
  <c r="AE348" i="11"/>
  <c r="V348" i="11"/>
  <c r="W348" i="11"/>
  <c r="AE208" i="11"/>
  <c r="V208" i="11"/>
  <c r="W208" i="11"/>
  <c r="AE287" i="11"/>
  <c r="V287" i="11"/>
  <c r="W287" i="11"/>
  <c r="AE396" i="11"/>
  <c r="V396" i="11"/>
  <c r="W396" i="11"/>
  <c r="AE548" i="11"/>
  <c r="V548" i="11"/>
  <c r="W548" i="11"/>
  <c r="AE420" i="11"/>
  <c r="V420" i="11"/>
  <c r="W420" i="11"/>
  <c r="AE272" i="11"/>
  <c r="V272" i="11"/>
  <c r="W272" i="11"/>
  <c r="AE607" i="11"/>
  <c r="V607" i="11"/>
  <c r="W607" i="11"/>
  <c r="AE29" i="11"/>
  <c r="V29" i="11"/>
  <c r="W29" i="11"/>
  <c r="AE704" i="11"/>
  <c r="V704" i="11"/>
  <c r="W704" i="11"/>
  <c r="AE682" i="11"/>
  <c r="V682" i="11"/>
  <c r="W682" i="11"/>
  <c r="AE635" i="11"/>
  <c r="V635" i="11"/>
  <c r="W635" i="11"/>
  <c r="AE378" i="11"/>
  <c r="V378" i="11"/>
  <c r="W378" i="11"/>
  <c r="AE155" i="11"/>
  <c r="V155" i="11"/>
  <c r="W155" i="11"/>
  <c r="AE10" i="11"/>
  <c r="V10" i="11"/>
  <c r="W10" i="11"/>
  <c r="AE433" i="11"/>
  <c r="V433" i="11"/>
  <c r="W433" i="11"/>
  <c r="AE499" i="11"/>
  <c r="V499" i="11"/>
  <c r="W499" i="11"/>
  <c r="AE558" i="11"/>
  <c r="V558" i="11"/>
  <c r="W558" i="11"/>
  <c r="AE514" i="11"/>
  <c r="V514" i="11"/>
  <c r="W514" i="11"/>
  <c r="AE747" i="11"/>
  <c r="V747" i="11"/>
  <c r="W747" i="11"/>
  <c r="AE557" i="11"/>
  <c r="V557" i="11"/>
  <c r="W557" i="11"/>
  <c r="AE354" i="11"/>
  <c r="V354" i="11"/>
  <c r="W354" i="11"/>
  <c r="AE676" i="11"/>
  <c r="V676" i="11"/>
  <c r="W676" i="11"/>
  <c r="AE60" i="11"/>
  <c r="V60" i="11"/>
  <c r="W60" i="11"/>
  <c r="AE419" i="11"/>
  <c r="V419" i="11"/>
  <c r="W419" i="11"/>
  <c r="AE361" i="11"/>
  <c r="V361" i="11"/>
  <c r="W361" i="11"/>
  <c r="AE331" i="11"/>
  <c r="V331" i="11"/>
  <c r="W331" i="11"/>
  <c r="AE196" i="11"/>
  <c r="V196" i="11"/>
  <c r="W196" i="11"/>
  <c r="AE251" i="11"/>
  <c r="V251" i="11"/>
  <c r="W251" i="11"/>
  <c r="AE675" i="11"/>
  <c r="V675" i="11"/>
  <c r="W675" i="11"/>
  <c r="AE681" i="11"/>
  <c r="V681" i="11"/>
  <c r="W681" i="11"/>
  <c r="AE746" i="11"/>
  <c r="V746" i="11"/>
  <c r="W746" i="11"/>
  <c r="AE377" i="11"/>
  <c r="V377" i="11"/>
  <c r="W377" i="11"/>
  <c r="AE298" i="11"/>
  <c r="V298" i="11"/>
  <c r="W298" i="11"/>
  <c r="AE54" i="11"/>
  <c r="V54" i="11"/>
  <c r="W54" i="11"/>
  <c r="AE312" i="11"/>
  <c r="V312" i="11"/>
  <c r="W312" i="11"/>
  <c r="AE143" i="11"/>
  <c r="V143" i="11"/>
  <c r="W143" i="11"/>
  <c r="AE477" i="11"/>
  <c r="V477" i="11"/>
  <c r="W477" i="11"/>
  <c r="AE280" i="11"/>
  <c r="V280" i="11"/>
  <c r="W280" i="11"/>
  <c r="AE599" i="11"/>
  <c r="V599" i="11"/>
  <c r="W599" i="11"/>
  <c r="AE28" i="11"/>
  <c r="V28" i="11"/>
  <c r="W28" i="11"/>
  <c r="AE491" i="11"/>
  <c r="V491" i="11"/>
  <c r="W491" i="11"/>
  <c r="AE291" i="11"/>
  <c r="V291" i="11"/>
  <c r="W291" i="11"/>
  <c r="AE576" i="11"/>
  <c r="V576" i="11"/>
  <c r="W576" i="11"/>
  <c r="AE694" i="11"/>
  <c r="V694" i="11"/>
  <c r="W694" i="11"/>
  <c r="AE712" i="11"/>
  <c r="V712" i="11"/>
  <c r="W712" i="11"/>
  <c r="AE49" i="11"/>
  <c r="V49" i="11"/>
  <c r="W49" i="11"/>
  <c r="AE353" i="11"/>
  <c r="V353" i="11"/>
  <c r="W353" i="11"/>
  <c r="AE330" i="11"/>
  <c r="V330" i="11"/>
  <c r="W330" i="11"/>
  <c r="AE125" i="11"/>
  <c r="V125" i="11"/>
  <c r="W125" i="11"/>
  <c r="AE53" i="11"/>
  <c r="V53" i="11"/>
  <c r="W53" i="11"/>
  <c r="AE606" i="11"/>
  <c r="V606" i="11"/>
  <c r="W606" i="11"/>
  <c r="AE521" i="11"/>
  <c r="V521" i="11"/>
  <c r="W521" i="11"/>
  <c r="AE411" i="11"/>
  <c r="V411" i="11"/>
  <c r="W411" i="11"/>
  <c r="AE48" i="11"/>
  <c r="V48" i="11"/>
  <c r="W48" i="11"/>
  <c r="AE46" i="11"/>
  <c r="V46" i="11"/>
  <c r="W46" i="11"/>
  <c r="AE329" i="11"/>
  <c r="V329" i="11"/>
  <c r="W329" i="11"/>
  <c r="AE286" i="11"/>
  <c r="V286" i="11"/>
  <c r="W286" i="11"/>
  <c r="AE114" i="11"/>
  <c r="V114" i="11"/>
  <c r="W114" i="11"/>
  <c r="AE175" i="11"/>
  <c r="V175" i="11"/>
  <c r="W175" i="11"/>
  <c r="AE174" i="11"/>
  <c r="V174" i="11"/>
  <c r="W174" i="11"/>
  <c r="AE360" i="11"/>
  <c r="V360" i="11"/>
  <c r="W360" i="11"/>
  <c r="AE27" i="11"/>
  <c r="V27" i="11"/>
  <c r="W27" i="11"/>
  <c r="AE352" i="11"/>
  <c r="V352" i="11"/>
  <c r="W352" i="11"/>
  <c r="AE605" i="11"/>
  <c r="V605" i="11"/>
  <c r="W605" i="11"/>
  <c r="AE697" i="11"/>
  <c r="V697" i="11"/>
  <c r="W697" i="11"/>
  <c r="AE297" i="11"/>
  <c r="V297" i="11"/>
  <c r="W297" i="11"/>
  <c r="AE47" i="11"/>
  <c r="V47" i="11"/>
  <c r="W47" i="11"/>
  <c r="AE195" i="11"/>
  <c r="V195" i="11"/>
  <c r="W195" i="11"/>
  <c r="AE163" i="11"/>
  <c r="V163" i="11"/>
  <c r="W163" i="11"/>
  <c r="AE9" i="11"/>
  <c r="V9" i="11"/>
  <c r="W9" i="11"/>
  <c r="AE223" i="11"/>
  <c r="V223" i="11"/>
  <c r="W223" i="11"/>
  <c r="AE26" i="11"/>
  <c r="V26" i="11"/>
  <c r="W26" i="11"/>
  <c r="AE674" i="11"/>
  <c r="V674" i="11"/>
  <c r="W674" i="11"/>
  <c r="AE556" i="11"/>
  <c r="V556" i="11"/>
  <c r="W556" i="11"/>
  <c r="AE19" i="11"/>
  <c r="V19" i="11"/>
  <c r="W19" i="11"/>
  <c r="AE466" i="11"/>
  <c r="V466" i="11"/>
  <c r="W466" i="11"/>
  <c r="AE3" i="11"/>
  <c r="V3" i="11"/>
  <c r="W3" i="11"/>
  <c r="AE443" i="11"/>
  <c r="V443" i="11"/>
  <c r="W443" i="11"/>
  <c r="AE665" i="11"/>
  <c r="V665" i="11"/>
  <c r="W665" i="11"/>
  <c r="AE279" i="11"/>
  <c r="V279" i="11"/>
  <c r="W279" i="11"/>
  <c r="AE709" i="11"/>
  <c r="V709" i="11"/>
  <c r="W709" i="11"/>
  <c r="AE594" i="11"/>
  <c r="V594" i="11"/>
  <c r="W594" i="11"/>
  <c r="AE278" i="11"/>
  <c r="V278" i="11"/>
  <c r="W278" i="11"/>
  <c r="AE664" i="11"/>
  <c r="V664" i="11"/>
  <c r="W664" i="11"/>
  <c r="AE385" i="11"/>
  <c r="V385" i="11"/>
  <c r="W385" i="11"/>
  <c r="AE384" i="11"/>
  <c r="V384" i="11"/>
  <c r="W384" i="11"/>
  <c r="AE270" i="11"/>
  <c r="V270" i="11"/>
  <c r="W270" i="11"/>
  <c r="AE25" i="11"/>
  <c r="V25" i="11"/>
  <c r="W25" i="11"/>
  <c r="AE207" i="11"/>
  <c r="V207" i="11"/>
  <c r="W207" i="11"/>
  <c r="AE162" i="11"/>
  <c r="V162" i="11"/>
  <c r="W162" i="11"/>
  <c r="AE296" i="11"/>
  <c r="V296" i="11"/>
  <c r="W296" i="11"/>
  <c r="AE8" i="11"/>
  <c r="V8" i="11"/>
  <c r="W8" i="11"/>
  <c r="AE461" i="11"/>
  <c r="V461" i="11"/>
  <c r="W461" i="11"/>
  <c r="AE432" i="11"/>
  <c r="V432" i="11"/>
  <c r="W432" i="11"/>
  <c r="AE395" i="11"/>
  <c r="V395" i="11"/>
  <c r="W395" i="11"/>
  <c r="AE194" i="11"/>
  <c r="V194" i="11"/>
  <c r="W194" i="11"/>
  <c r="AE13" i="11"/>
  <c r="V13" i="11"/>
  <c r="W13" i="11"/>
  <c r="AE597" i="11"/>
  <c r="V597" i="11"/>
  <c r="W597" i="11"/>
  <c r="AE647" i="11"/>
  <c r="V647" i="11"/>
  <c r="W647" i="11"/>
  <c r="AE718" i="11"/>
  <c r="V718" i="11"/>
  <c r="W718" i="11"/>
  <c r="AE410" i="11"/>
  <c r="V410" i="11"/>
  <c r="W410" i="11"/>
  <c r="AE351" i="11"/>
  <c r="V351" i="11"/>
  <c r="W351" i="11"/>
  <c r="AE217" i="11"/>
  <c r="V217" i="11"/>
  <c r="W217" i="11"/>
  <c r="AE573" i="11"/>
  <c r="V573" i="11"/>
  <c r="W573" i="11"/>
  <c r="AE454" i="11"/>
  <c r="V454" i="11"/>
  <c r="W454" i="11"/>
  <c r="AE409" i="11"/>
  <c r="V409" i="11"/>
  <c r="W409" i="11"/>
  <c r="AE142" i="11"/>
  <c r="V142" i="11"/>
  <c r="W142" i="11"/>
  <c r="AE490" i="11"/>
  <c r="V490" i="11"/>
  <c r="W490" i="11"/>
  <c r="AE347" i="11"/>
  <c r="V347" i="11"/>
  <c r="W347" i="11"/>
  <c r="AE663" i="11"/>
  <c r="V663" i="11"/>
  <c r="W663" i="11"/>
  <c r="AE422" i="11"/>
  <c r="V422" i="11"/>
  <c r="W422" i="11"/>
  <c r="AE520" i="11"/>
  <c r="V520" i="11"/>
  <c r="W520" i="11"/>
  <c r="AE662" i="11"/>
  <c r="V662" i="11"/>
  <c r="W662" i="11"/>
  <c r="AE487" i="11"/>
  <c r="V487" i="11"/>
  <c r="W487" i="11"/>
  <c r="AE173" i="11"/>
  <c r="V173" i="11"/>
  <c r="W173" i="11"/>
  <c r="AE106" i="11"/>
  <c r="V106" i="11"/>
  <c r="W106" i="11"/>
  <c r="AE370" i="11"/>
  <c r="V370" i="11"/>
  <c r="W370" i="11"/>
  <c r="AE721" i="11"/>
  <c r="V721" i="11"/>
  <c r="W721" i="11"/>
  <c r="AE586" i="11"/>
  <c r="V586" i="11"/>
  <c r="W586" i="11"/>
  <c r="AE277" i="11"/>
  <c r="V277" i="11"/>
  <c r="W277" i="11"/>
  <c r="AE615" i="11"/>
  <c r="V615" i="11"/>
  <c r="W615" i="11"/>
  <c r="AE350" i="11"/>
  <c r="V350" i="11"/>
  <c r="W350" i="11"/>
  <c r="AE269" i="11"/>
  <c r="V269" i="11"/>
  <c r="W269" i="11"/>
  <c r="AE100" i="11"/>
  <c r="V100" i="11"/>
  <c r="W100" i="11"/>
  <c r="AE646" i="11"/>
  <c r="V646" i="11"/>
  <c r="W646" i="11"/>
  <c r="AE537" i="11"/>
  <c r="V537" i="11"/>
  <c r="W537" i="11"/>
  <c r="AE418" i="11"/>
  <c r="V418" i="11"/>
  <c r="W418" i="11"/>
  <c r="AE214" i="11"/>
  <c r="V214" i="11"/>
  <c r="W214" i="11"/>
  <c r="AE369" i="11"/>
  <c r="V369" i="11"/>
  <c r="W369" i="11"/>
  <c r="AE124" i="11"/>
  <c r="V124" i="11"/>
  <c r="W124" i="11"/>
  <c r="AE349" i="11"/>
  <c r="V349" i="11"/>
  <c r="W349" i="11"/>
  <c r="AE346" i="11"/>
  <c r="V346" i="11"/>
  <c r="W346" i="11"/>
  <c r="AE571" i="11"/>
  <c r="V571" i="11"/>
  <c r="W571" i="11"/>
  <c r="AE394" i="11"/>
  <c r="V394" i="11"/>
  <c r="W394" i="11"/>
  <c r="AE254" i="11"/>
  <c r="V254" i="11"/>
  <c r="W254" i="11"/>
  <c r="AE75" i="11"/>
  <c r="V75" i="11"/>
  <c r="W75" i="11"/>
  <c r="AE99" i="11"/>
  <c r="V99" i="11"/>
  <c r="W99" i="11"/>
  <c r="AE468" i="11"/>
  <c r="V468" i="11"/>
  <c r="W468" i="11"/>
  <c r="AE328" i="11"/>
  <c r="V328" i="11"/>
  <c r="W328" i="11"/>
  <c r="AE24" i="11"/>
  <c r="V24" i="11"/>
  <c r="W24" i="11"/>
  <c r="AE154" i="11"/>
  <c r="V154" i="11"/>
  <c r="W154" i="11"/>
  <c r="AE486" i="11"/>
  <c r="V486" i="11"/>
  <c r="W486" i="11"/>
  <c r="AE93" i="11"/>
  <c r="V93" i="11"/>
  <c r="W93" i="11"/>
  <c r="AE578" i="11"/>
  <c r="V578" i="11"/>
  <c r="W578" i="11"/>
  <c r="AE105" i="11"/>
  <c r="V105" i="11"/>
  <c r="W105" i="11"/>
  <c r="AE737" i="11"/>
  <c r="V737" i="11"/>
  <c r="W737" i="11"/>
  <c r="AE622" i="11"/>
  <c r="V622" i="11"/>
  <c r="W622" i="11"/>
  <c r="AE241" i="11"/>
  <c r="V241" i="11"/>
  <c r="W241" i="11"/>
  <c r="AE41" i="11"/>
  <c r="V41" i="11"/>
  <c r="W41" i="11"/>
  <c r="AE489" i="11"/>
  <c r="V489" i="11"/>
  <c r="W489" i="11"/>
  <c r="AE408" i="11"/>
  <c r="V408" i="11"/>
  <c r="W408" i="11"/>
  <c r="AE240" i="11"/>
  <c r="V240" i="11"/>
  <c r="W240" i="11"/>
  <c r="AE185" i="11"/>
  <c r="V185" i="11"/>
  <c r="W185" i="11"/>
  <c r="AE59" i="11"/>
  <c r="V59" i="11"/>
  <c r="W59" i="11"/>
  <c r="AE661" i="11"/>
  <c r="V661" i="11"/>
  <c r="W661" i="11"/>
  <c r="AE436" i="11"/>
  <c r="V436" i="11"/>
  <c r="W436" i="11"/>
  <c r="AE35" i="11"/>
  <c r="V35" i="11"/>
  <c r="W35" i="11"/>
  <c r="AE604" i="11"/>
  <c r="V604" i="11"/>
  <c r="W604" i="11"/>
  <c r="AE476" i="11"/>
  <c r="V476" i="11"/>
  <c r="W476" i="11"/>
  <c r="AE485" i="11"/>
  <c r="V485" i="11"/>
  <c r="W485" i="11"/>
  <c r="AE498" i="11"/>
  <c r="V498" i="11"/>
  <c r="W498" i="11"/>
  <c r="AE585" i="11"/>
  <c r="V585" i="11"/>
  <c r="W585" i="11"/>
  <c r="AE634" i="11"/>
  <c r="V634" i="11"/>
  <c r="W634" i="11"/>
  <c r="AE7" i="11"/>
  <c r="V7" i="11"/>
  <c r="W7" i="11"/>
  <c r="AE307" i="11"/>
  <c r="V307" i="11"/>
  <c r="W307" i="11"/>
  <c r="AE693" i="11"/>
  <c r="V693" i="11"/>
  <c r="W693" i="11"/>
  <c r="AE417" i="11"/>
  <c r="V417" i="11"/>
  <c r="W417" i="11"/>
  <c r="AE161" i="11"/>
  <c r="V161" i="11"/>
  <c r="W161" i="11"/>
  <c r="AE250" i="11"/>
  <c r="V250" i="11"/>
  <c r="W250" i="11"/>
  <c r="AE463" i="11"/>
  <c r="V463" i="11"/>
  <c r="W463" i="11"/>
  <c r="AE5" i="11"/>
  <c r="V5" i="11"/>
  <c r="W5" i="11"/>
  <c r="AE575" i="11"/>
  <c r="V575" i="11"/>
  <c r="W575" i="11"/>
  <c r="AE536" i="11"/>
  <c r="V536" i="11"/>
  <c r="W536" i="11"/>
  <c r="AE153" i="11"/>
  <c r="V153" i="11"/>
  <c r="W153" i="11"/>
  <c r="AE680" i="11"/>
  <c r="V680" i="11"/>
  <c r="W680" i="11"/>
  <c r="AE141" i="11"/>
  <c r="V141" i="11"/>
  <c r="W141" i="11"/>
  <c r="AE327" i="11"/>
  <c r="V327" i="11"/>
  <c r="W327" i="11"/>
  <c r="AE699" i="11"/>
  <c r="V699" i="11"/>
  <c r="W699" i="11"/>
  <c r="AE497" i="11"/>
  <c r="V497" i="11"/>
  <c r="W497" i="11"/>
  <c r="AE368" i="11"/>
  <c r="V368" i="11"/>
  <c r="W368" i="11"/>
  <c r="AE184" i="11"/>
  <c r="V184" i="11"/>
  <c r="W184" i="11"/>
  <c r="AE276" i="11"/>
  <c r="V276" i="11"/>
  <c r="W276" i="11"/>
  <c r="AE460" i="11"/>
  <c r="V460" i="11"/>
  <c r="W460" i="11"/>
  <c r="AE407" i="11"/>
  <c r="V407" i="11"/>
  <c r="W407" i="11"/>
  <c r="AE34" i="11"/>
  <c r="V34" i="11"/>
  <c r="W34" i="11"/>
  <c r="AE726" i="11"/>
  <c r="V726" i="11"/>
  <c r="W726" i="11"/>
  <c r="AE679" i="11"/>
  <c r="V679" i="11"/>
  <c r="W679" i="11"/>
  <c r="AE475" i="11"/>
  <c r="V475" i="11"/>
  <c r="W475" i="11"/>
  <c r="AE431" i="11"/>
  <c r="V431" i="11"/>
  <c r="W431" i="11"/>
  <c r="AE68" i="11"/>
  <c r="V68" i="11"/>
  <c r="W68" i="11"/>
  <c r="AE193" i="11"/>
  <c r="V193" i="11"/>
  <c r="W193" i="11"/>
  <c r="AE266" i="11"/>
  <c r="V266" i="11"/>
  <c r="W266" i="11"/>
  <c r="AE23" i="11"/>
  <c r="V23" i="11"/>
  <c r="W23" i="11"/>
  <c r="AE172" i="11"/>
  <c r="V172" i="11"/>
  <c r="W172" i="11"/>
  <c r="AE603" i="11"/>
  <c r="V603" i="11"/>
  <c r="W603" i="11"/>
  <c r="AE192" i="11"/>
  <c r="V192" i="11"/>
  <c r="W192" i="11"/>
  <c r="AE462" i="11"/>
  <c r="V462" i="11"/>
  <c r="W462" i="11"/>
  <c r="AE108" i="11"/>
  <c r="V108" i="11"/>
  <c r="W108" i="11"/>
  <c r="AE168" i="11"/>
  <c r="V168" i="11"/>
  <c r="W168" i="11"/>
  <c r="AE253" i="11"/>
  <c r="V253" i="11"/>
  <c r="W253" i="11"/>
  <c r="AE711" i="11"/>
  <c r="V711" i="11"/>
  <c r="W711" i="11"/>
  <c r="AE729" i="11"/>
  <c r="V729" i="11"/>
  <c r="W729" i="11"/>
  <c r="AE736" i="11"/>
  <c r="V736" i="11"/>
  <c r="W736" i="11"/>
  <c r="AE519" i="11"/>
  <c r="V519" i="11"/>
  <c r="W519" i="11"/>
  <c r="AE448" i="11"/>
  <c r="V448" i="11"/>
  <c r="W448" i="11"/>
  <c r="AE107" i="11"/>
  <c r="V107" i="11"/>
  <c r="W107" i="11"/>
  <c r="AE104" i="11"/>
  <c r="V104" i="11"/>
  <c r="W104" i="11"/>
  <c r="AE633" i="11"/>
  <c r="V633" i="11"/>
  <c r="W633" i="11"/>
  <c r="AE123" i="11"/>
  <c r="V123" i="11"/>
  <c r="W123" i="11"/>
  <c r="AE453" i="11"/>
  <c r="V453" i="11"/>
  <c r="W453" i="11"/>
  <c r="AE231" i="11"/>
  <c r="V231" i="11"/>
  <c r="W231" i="11"/>
  <c r="AE140" i="11"/>
  <c r="V140" i="11"/>
  <c r="W140" i="11"/>
  <c r="AE102" i="11"/>
  <c r="V102" i="11"/>
  <c r="W102" i="11"/>
  <c r="AE36" i="11"/>
  <c r="V36" i="11"/>
  <c r="W36" i="11"/>
  <c r="AE171" i="11"/>
  <c r="V171" i="11"/>
  <c r="W171" i="11"/>
  <c r="AE2" i="11"/>
  <c r="V2" i="11"/>
  <c r="W2" i="11"/>
  <c r="AE708" i="11"/>
  <c r="V708" i="11"/>
  <c r="W708" i="11"/>
  <c r="AE52" i="11"/>
  <c r="V52" i="11"/>
  <c r="W52" i="11"/>
  <c r="AE306" i="11"/>
  <c r="V306" i="11"/>
  <c r="W306" i="11"/>
  <c r="AE728" i="11"/>
  <c r="V728" i="11"/>
  <c r="W728" i="11"/>
  <c r="AE399" i="11"/>
  <c r="V399" i="11"/>
  <c r="W399" i="11"/>
  <c r="AE566" i="11"/>
  <c r="V566" i="11"/>
  <c r="W566" i="11"/>
  <c r="AE506" i="11"/>
  <c r="V506" i="11"/>
  <c r="W506" i="11"/>
  <c r="AE249" i="11"/>
  <c r="V249" i="11"/>
  <c r="W249" i="11"/>
  <c r="AE22" i="11"/>
  <c r="V22" i="11"/>
  <c r="W22" i="11"/>
  <c r="AE602" i="11"/>
  <c r="V602" i="11"/>
  <c r="W602" i="11"/>
  <c r="AE720" i="11"/>
  <c r="V720" i="11"/>
  <c r="W720" i="11"/>
  <c r="AE625" i="11"/>
  <c r="V625" i="11"/>
  <c r="W625" i="11"/>
  <c r="AE98" i="11"/>
  <c r="V98" i="11"/>
  <c r="W98" i="11"/>
  <c r="AE265" i="11"/>
  <c r="V265" i="11"/>
  <c r="W265" i="11"/>
  <c r="AE379" i="11"/>
  <c r="V379" i="11"/>
  <c r="W379" i="11"/>
  <c r="AE367" i="11"/>
  <c r="V367" i="11"/>
  <c r="W367" i="11"/>
  <c r="AE305" i="11"/>
  <c r="V305" i="11"/>
  <c r="W305" i="11"/>
  <c r="AE122" i="11"/>
  <c r="V122" i="11"/>
  <c r="W122" i="11"/>
  <c r="AE216" i="11"/>
  <c r="V216" i="11"/>
  <c r="W216" i="11"/>
  <c r="AE717" i="11"/>
  <c r="V717" i="11"/>
  <c r="W717" i="11"/>
  <c r="AE659" i="11"/>
  <c r="V659" i="11"/>
  <c r="W659" i="11"/>
  <c r="AE518" i="11"/>
  <c r="V518" i="11"/>
  <c r="W518" i="11"/>
  <c r="AE222" i="11"/>
  <c r="V222" i="11"/>
  <c r="W222" i="11"/>
  <c r="AE430" i="11"/>
  <c r="V430" i="11"/>
  <c r="W430" i="11"/>
  <c r="AE444" i="11"/>
  <c r="V444" i="11"/>
  <c r="W444" i="11"/>
  <c r="AE271" i="11"/>
  <c r="V271" i="11"/>
  <c r="W271" i="11"/>
  <c r="AE295" i="11"/>
  <c r="V295" i="11"/>
  <c r="W295" i="11"/>
  <c r="AE366" i="11"/>
  <c r="V366" i="11"/>
  <c r="W366" i="11"/>
  <c r="AE474" i="11"/>
  <c r="V474" i="11"/>
  <c r="W474" i="11"/>
  <c r="AE645" i="11"/>
  <c r="V645" i="11"/>
  <c r="W645" i="11"/>
  <c r="AE624" i="11"/>
  <c r="V624" i="11"/>
  <c r="W624" i="11"/>
  <c r="AE326" i="11"/>
  <c r="V326" i="11"/>
  <c r="W326" i="11"/>
  <c r="AE239" i="11"/>
  <c r="V239" i="11"/>
  <c r="W239" i="11"/>
  <c r="AE673" i="11"/>
  <c r="V673" i="11"/>
  <c r="W673" i="11"/>
  <c r="AE18" i="11"/>
  <c r="V18" i="11"/>
  <c r="W18" i="11"/>
  <c r="AE725" i="11"/>
  <c r="V725" i="11"/>
  <c r="W725" i="11"/>
  <c r="AE530" i="11"/>
  <c r="V530" i="11"/>
  <c r="W530" i="11"/>
  <c r="AE294" i="11"/>
  <c r="V294" i="11"/>
  <c r="W294" i="11"/>
  <c r="AE58" i="11"/>
  <c r="V58" i="11"/>
  <c r="W58" i="11"/>
  <c r="AE51" i="11"/>
  <c r="V51" i="11"/>
  <c r="W51" i="11"/>
  <c r="AE529" i="11"/>
  <c r="V529" i="11"/>
  <c r="W529" i="11"/>
  <c r="AE496" i="11"/>
  <c r="V496" i="11"/>
  <c r="W496" i="11"/>
  <c r="AE248" i="11"/>
  <c r="V248" i="11"/>
  <c r="W248" i="11"/>
  <c r="AE113" i="11"/>
  <c r="V113" i="11"/>
  <c r="W113" i="11"/>
  <c r="AE473" i="11"/>
  <c r="V473" i="11"/>
  <c r="W473" i="11"/>
  <c r="AE97" i="11"/>
  <c r="V97" i="11"/>
  <c r="W97" i="11"/>
  <c r="AE304" i="11"/>
  <c r="V304" i="11"/>
  <c r="W304" i="11"/>
  <c r="AE121" i="11"/>
  <c r="V121" i="11"/>
  <c r="W121" i="11"/>
  <c r="AE96" i="11"/>
  <c r="V96" i="11"/>
  <c r="W96" i="11"/>
  <c r="AE402" i="11"/>
  <c r="V402" i="11"/>
  <c r="W402" i="11"/>
  <c r="AE135" i="11"/>
  <c r="V135" i="11"/>
  <c r="W135" i="11"/>
  <c r="AE89" i="11"/>
  <c r="V89" i="11"/>
  <c r="W89" i="11"/>
  <c r="AE535" i="11"/>
  <c r="V535" i="11"/>
  <c r="W535" i="11"/>
  <c r="AE103" i="11"/>
  <c r="V103" i="11"/>
  <c r="W103" i="11"/>
  <c r="AE467" i="11"/>
  <c r="V467" i="11"/>
  <c r="W467" i="11"/>
  <c r="AE598" i="11"/>
  <c r="V598" i="11"/>
  <c r="W598" i="11"/>
  <c r="AE584" i="11"/>
  <c r="V584" i="11"/>
  <c r="W584" i="11"/>
  <c r="AE495" i="11"/>
  <c r="V495" i="11"/>
  <c r="W495" i="11"/>
  <c r="AE730" i="11"/>
  <c r="V730" i="11"/>
  <c r="W730" i="11"/>
  <c r="AE653" i="11"/>
  <c r="V653" i="11"/>
  <c r="W653" i="11"/>
  <c r="AE632" i="11"/>
  <c r="V632" i="11"/>
  <c r="W632" i="11"/>
  <c r="AE532" i="11"/>
  <c r="V532" i="11"/>
  <c r="W532" i="11"/>
  <c r="AE238" i="11"/>
  <c r="V238" i="11"/>
  <c r="W238" i="11"/>
  <c r="AE152" i="11"/>
  <c r="V152" i="11"/>
  <c r="W152" i="11"/>
  <c r="AE67" i="11"/>
  <c r="V67" i="11"/>
  <c r="W67" i="11"/>
  <c r="AE553" i="11"/>
  <c r="V553" i="11"/>
  <c r="W553" i="11"/>
  <c r="AE424" i="11"/>
  <c r="V424" i="11"/>
  <c r="W424" i="11"/>
  <c r="AE160" i="11"/>
  <c r="V160" i="11"/>
  <c r="W160" i="11"/>
  <c r="AE505" i="11"/>
  <c r="V505" i="11"/>
  <c r="W505" i="11"/>
  <c r="AE50" i="11"/>
  <c r="V50" i="11"/>
  <c r="W50" i="11"/>
  <c r="AE570" i="11"/>
  <c r="V570" i="11"/>
  <c r="W570" i="11"/>
  <c r="AE66" i="11"/>
  <c r="V66" i="11"/>
  <c r="W66" i="11"/>
  <c r="AE17" i="11"/>
  <c r="V17" i="11"/>
  <c r="W17" i="11"/>
  <c r="AE40" i="11"/>
  <c r="V40" i="11"/>
  <c r="W40" i="11"/>
  <c r="AE244" i="11"/>
  <c r="V244" i="11"/>
  <c r="W244" i="11"/>
  <c r="AE583" i="11"/>
  <c r="V583" i="11"/>
  <c r="W583" i="11"/>
  <c r="AE687" i="11"/>
  <c r="V687" i="11"/>
  <c r="W687" i="11"/>
  <c r="AE151" i="11"/>
  <c r="V151" i="11"/>
  <c r="W151" i="11"/>
  <c r="AE513" i="11"/>
  <c r="V513" i="11"/>
  <c r="W513" i="11"/>
  <c r="AE325" i="11"/>
  <c r="V325" i="11"/>
  <c r="W325" i="11"/>
  <c r="AE120" i="11"/>
  <c r="V120" i="11"/>
  <c r="W120" i="11"/>
  <c r="AE221" i="11"/>
  <c r="V221" i="11"/>
  <c r="W221" i="11"/>
  <c r="AE569" i="11"/>
  <c r="V569" i="11"/>
  <c r="W569" i="11"/>
  <c r="AE442" i="11"/>
  <c r="V442" i="11"/>
  <c r="W442" i="11"/>
  <c r="AE252" i="11"/>
  <c r="V252" i="11"/>
  <c r="W252" i="11"/>
  <c r="AE459" i="11"/>
  <c r="V459" i="11"/>
  <c r="W459" i="11"/>
  <c r="AE88" i="11"/>
  <c r="V88" i="11"/>
  <c r="W88" i="11"/>
  <c r="AE112" i="11"/>
  <c r="V112" i="11"/>
  <c r="W112" i="11"/>
  <c r="AE614" i="11"/>
  <c r="V614" i="11"/>
  <c r="W614" i="11"/>
  <c r="AE703" i="11"/>
  <c r="V703" i="11"/>
  <c r="W703" i="11"/>
  <c r="AE689" i="11"/>
  <c r="V689" i="11"/>
  <c r="W689" i="11"/>
  <c r="AE65" i="11"/>
  <c r="V65" i="11"/>
  <c r="W65" i="11"/>
  <c r="AE450" i="11"/>
  <c r="V450" i="11"/>
  <c r="W450" i="11"/>
  <c r="AE552" i="11"/>
  <c r="V552" i="11"/>
  <c r="W552" i="11"/>
  <c r="AE465" i="11"/>
  <c r="V465" i="11"/>
  <c r="W465" i="11"/>
  <c r="AE631" i="11"/>
  <c r="V631" i="11"/>
  <c r="W631" i="11"/>
  <c r="AE119" i="11"/>
  <c r="V119" i="11"/>
  <c r="W119" i="11"/>
  <c r="AE640" i="11"/>
  <c r="V640" i="11"/>
  <c r="W640" i="11"/>
  <c r="AE447" i="11"/>
  <c r="V447" i="11"/>
  <c r="W447" i="11"/>
  <c r="AE582" i="11"/>
  <c r="V582" i="11"/>
  <c r="W582" i="11"/>
  <c r="AE275" i="11"/>
  <c r="V275" i="11"/>
  <c r="W275" i="11"/>
  <c r="AE215" i="11"/>
  <c r="V215" i="11"/>
  <c r="W215" i="11"/>
  <c r="AE517" i="11"/>
  <c r="V517" i="11"/>
  <c r="W517" i="11"/>
  <c r="AE735" i="11"/>
  <c r="V735" i="11"/>
  <c r="W735" i="11"/>
  <c r="AE734" i="11"/>
  <c r="V734" i="11"/>
  <c r="W734" i="11"/>
  <c r="AE621" i="11"/>
  <c r="V621" i="11"/>
  <c r="W621" i="11"/>
  <c r="AE702" i="11"/>
  <c r="V702" i="11"/>
  <c r="W702" i="11"/>
  <c r="AE733" i="11"/>
  <c r="V733" i="11"/>
  <c r="W733" i="11"/>
  <c r="AE324" i="11"/>
  <c r="V324" i="11"/>
  <c r="W324" i="11"/>
  <c r="AE547" i="11"/>
  <c r="V547" i="11"/>
  <c r="W547" i="11"/>
  <c r="AE446" i="11"/>
  <c r="V446" i="11"/>
  <c r="W446" i="11"/>
  <c r="AE191" i="11"/>
  <c r="V191" i="11"/>
  <c r="W191" i="11"/>
  <c r="AE743" i="11"/>
  <c r="V743" i="11"/>
  <c r="W743" i="11"/>
  <c r="AE716" i="11"/>
  <c r="V716" i="11"/>
  <c r="W716" i="11"/>
  <c r="AE686" i="11"/>
  <c r="V686" i="11"/>
  <c r="W686" i="11"/>
  <c r="AE38" i="11"/>
  <c r="V38" i="11"/>
  <c r="W38" i="11"/>
  <c r="AE383" i="11"/>
  <c r="V383" i="11"/>
  <c r="W383" i="11"/>
  <c r="AE701" i="11"/>
  <c r="V701" i="11"/>
  <c r="W701" i="11"/>
  <c r="AE323" i="11"/>
  <c r="V323" i="11"/>
  <c r="W323" i="11"/>
  <c r="AE742" i="11"/>
  <c r="V742" i="11"/>
  <c r="W742" i="11"/>
  <c r="AE401" i="11"/>
  <c r="V401" i="11"/>
  <c r="W401" i="11"/>
  <c r="AE134" i="11"/>
  <c r="V134" i="11"/>
  <c r="W134" i="11"/>
  <c r="AE715" i="11"/>
  <c r="V715" i="11"/>
  <c r="W715" i="11"/>
  <c r="AE285" i="11"/>
  <c r="V285" i="11"/>
  <c r="W285" i="11"/>
  <c r="AE416" i="11"/>
  <c r="V416" i="11"/>
  <c r="W416" i="11"/>
  <c r="AE206" i="11"/>
  <c r="V206" i="11"/>
  <c r="W206" i="11"/>
  <c r="AE534" i="11"/>
  <c r="V534" i="11"/>
  <c r="W534" i="11"/>
  <c r="AE101" i="11"/>
  <c r="V101" i="11"/>
  <c r="W101" i="11"/>
  <c r="AE568" i="11"/>
  <c r="V568" i="11"/>
  <c r="W568" i="11"/>
  <c r="AE581" i="11"/>
  <c r="V581" i="11"/>
  <c r="W581" i="11"/>
  <c r="AE630" i="11"/>
  <c r="V630" i="11"/>
  <c r="W630" i="11"/>
  <c r="AE472" i="11"/>
  <c r="V472" i="11"/>
  <c r="W472" i="11"/>
  <c r="AE274" i="11"/>
  <c r="V274" i="11"/>
  <c r="W274" i="11"/>
  <c r="AE150" i="11"/>
  <c r="V150" i="11"/>
  <c r="W150" i="11"/>
  <c r="AE504" i="11"/>
  <c r="V504" i="11"/>
  <c r="W504" i="11"/>
  <c r="AE488" i="11"/>
  <c r="V488" i="11"/>
  <c r="W488" i="11"/>
  <c r="AE92" i="11"/>
  <c r="V92" i="11"/>
  <c r="W92" i="11"/>
  <c r="AE623" i="11"/>
  <c r="V623" i="11"/>
  <c r="W623" i="11"/>
  <c r="AE205" i="11"/>
  <c r="V205" i="11"/>
  <c r="W205" i="11"/>
  <c r="AE696" i="11"/>
  <c r="V696" i="11"/>
  <c r="W696" i="11"/>
  <c r="AE415" i="11"/>
  <c r="V415" i="11"/>
  <c r="W415" i="11"/>
  <c r="AE732" i="11"/>
  <c r="V732" i="11"/>
  <c r="W732" i="11"/>
  <c r="AE455" i="11"/>
  <c r="V455" i="11"/>
  <c r="W455" i="11"/>
  <c r="AE342" i="11"/>
  <c r="V342" i="11"/>
  <c r="W342" i="11"/>
  <c r="AE264" i="11"/>
  <c r="V264" i="11"/>
  <c r="W264" i="11"/>
  <c r="AE724" i="11"/>
  <c r="V724" i="11"/>
  <c r="W724" i="11"/>
  <c r="AE658" i="11"/>
  <c r="V658" i="11"/>
  <c r="W658" i="11"/>
  <c r="AE692" i="11"/>
  <c r="V692" i="11"/>
  <c r="W692" i="11"/>
  <c r="AE555" i="11"/>
  <c r="V555" i="11"/>
  <c r="W555" i="11"/>
  <c r="AE204" i="11"/>
  <c r="V204" i="11"/>
  <c r="W204" i="11"/>
  <c r="AE714" i="11"/>
  <c r="V714" i="11"/>
  <c r="W714" i="11"/>
  <c r="AE220" i="11"/>
  <c r="V220" i="11"/>
  <c r="W220" i="11"/>
  <c r="AE637" i="11"/>
  <c r="V637" i="11"/>
  <c r="W637" i="11"/>
  <c r="AE393" i="11"/>
  <c r="V393" i="11"/>
  <c r="W393" i="11"/>
  <c r="AE170" i="11"/>
  <c r="V170" i="11"/>
  <c r="W170" i="11"/>
  <c r="AE484" i="11"/>
  <c r="V484" i="11"/>
  <c r="W484" i="11"/>
  <c r="AE219" i="11"/>
  <c r="V219" i="11"/>
  <c r="W219" i="11"/>
  <c r="AE471" i="11"/>
  <c r="V471" i="11"/>
  <c r="W471" i="11"/>
  <c r="AE159" i="11"/>
  <c r="V159" i="11"/>
  <c r="W159" i="11"/>
  <c r="AE78" i="11"/>
  <c r="V78" i="11"/>
  <c r="W78" i="11"/>
  <c r="AE365" i="11"/>
  <c r="V365" i="11"/>
  <c r="W365" i="11"/>
  <c r="AE494" i="11"/>
  <c r="V494" i="11"/>
  <c r="W494" i="11"/>
  <c r="AE429" i="11"/>
  <c r="V429" i="11"/>
  <c r="W429" i="11"/>
  <c r="AE118" i="11"/>
  <c r="V118" i="11"/>
  <c r="W118" i="11"/>
  <c r="AE149" i="11"/>
  <c r="V149" i="11"/>
  <c r="W149" i="11"/>
  <c r="AE148" i="11"/>
  <c r="V148" i="11"/>
  <c r="W148" i="11"/>
  <c r="AE382" i="11"/>
  <c r="V382" i="11"/>
  <c r="W382" i="11"/>
  <c r="AE133" i="11"/>
  <c r="V133" i="11"/>
  <c r="W133" i="11"/>
  <c r="AE117" i="11"/>
  <c r="V117" i="11"/>
  <c r="W117" i="11"/>
  <c r="AE341" i="11"/>
  <c r="V341" i="11"/>
  <c r="W341" i="11"/>
  <c r="AE340" i="11"/>
  <c r="V340" i="11"/>
  <c r="W340" i="11"/>
  <c r="AE237" i="11"/>
  <c r="V237" i="11"/>
  <c r="W237" i="11"/>
  <c r="AE183" i="11"/>
  <c r="V183" i="11"/>
  <c r="W183" i="11"/>
  <c r="AE12" i="11"/>
  <c r="V12" i="11"/>
  <c r="W12" i="11"/>
  <c r="AE642" i="11"/>
  <c r="V642" i="11"/>
  <c r="W642" i="11"/>
  <c r="AE339" i="11"/>
  <c r="V339" i="11"/>
  <c r="W339" i="11"/>
  <c r="AE691" i="11"/>
  <c r="V691" i="11"/>
  <c r="W691" i="11"/>
  <c r="AE322" i="11"/>
  <c r="V322" i="11"/>
  <c r="W322" i="11"/>
  <c r="AE230" i="11"/>
  <c r="V230" i="11"/>
  <c r="W230" i="11"/>
  <c r="AE458" i="11"/>
  <c r="V458" i="11"/>
  <c r="W458" i="11"/>
  <c r="AE64" i="11"/>
  <c r="V64" i="11"/>
  <c r="W64" i="11"/>
  <c r="AE580" i="11"/>
  <c r="V580" i="11"/>
  <c r="W580" i="11"/>
  <c r="AE723" i="11"/>
  <c r="V723" i="11"/>
  <c r="W723" i="11"/>
  <c r="AE493" i="11"/>
  <c r="V493" i="11"/>
  <c r="W493" i="11"/>
  <c r="AE546" i="11"/>
  <c r="V546" i="11"/>
  <c r="W546" i="11"/>
  <c r="AE406" i="11"/>
  <c r="V406" i="11"/>
  <c r="W406" i="11"/>
  <c r="AE315" i="11"/>
  <c r="V315" i="11"/>
  <c r="W315" i="11"/>
  <c r="AE63" i="11"/>
  <c r="V63" i="11"/>
  <c r="W63" i="11"/>
  <c r="AE6" i="11"/>
  <c r="V6" i="11"/>
  <c r="W6" i="11"/>
  <c r="AE629" i="11"/>
  <c r="V629" i="11"/>
  <c r="W629" i="11"/>
  <c r="AE90" i="11"/>
  <c r="V90" i="11"/>
  <c r="W90" i="11"/>
  <c r="AE132" i="11"/>
  <c r="V132" i="11"/>
  <c r="W132" i="11"/>
  <c r="AE72" i="11"/>
  <c r="V72" i="11"/>
  <c r="W72" i="11"/>
  <c r="AE37" i="11"/>
  <c r="V37" i="11"/>
  <c r="W37" i="11"/>
  <c r="AE405" i="11"/>
  <c r="V405" i="11"/>
  <c r="W405" i="11"/>
  <c r="AE290" i="11"/>
  <c r="V290" i="11"/>
  <c r="W290" i="11"/>
  <c r="AE483" i="11"/>
  <c r="V483" i="11"/>
  <c r="W483" i="11"/>
  <c r="AE414" i="11"/>
  <c r="V414" i="11"/>
  <c r="W414" i="11"/>
  <c r="AE470" i="11"/>
  <c r="V470" i="11"/>
  <c r="W470" i="11"/>
  <c r="AE182" i="11"/>
  <c r="V182" i="11"/>
  <c r="W182" i="11"/>
  <c r="AE321" i="11"/>
  <c r="V321" i="11"/>
  <c r="W321" i="11"/>
  <c r="AE672" i="11"/>
  <c r="V672" i="11"/>
  <c r="W672" i="11"/>
  <c r="AE359" i="11"/>
  <c r="V359" i="11"/>
  <c r="W359" i="11"/>
  <c r="AE218" i="11"/>
  <c r="V218" i="11"/>
  <c r="W218" i="11"/>
  <c r="AE289" i="11"/>
  <c r="V289" i="11"/>
  <c r="W289" i="11"/>
  <c r="AE293" i="11"/>
  <c r="V293" i="11"/>
  <c r="W293" i="11"/>
  <c r="AE247" i="11"/>
  <c r="V247" i="11"/>
  <c r="W247" i="11"/>
  <c r="AE469" i="11"/>
  <c r="V469" i="11"/>
  <c r="W469" i="11"/>
  <c r="AE203" i="11"/>
  <c r="V203" i="11"/>
  <c r="W203" i="11"/>
  <c r="AE644" i="11"/>
  <c r="V644" i="11"/>
  <c r="W644" i="11"/>
  <c r="AE457" i="11"/>
  <c r="V457" i="11"/>
  <c r="W457" i="11"/>
  <c r="AE77" i="11"/>
  <c r="V77" i="11"/>
  <c r="W77" i="11"/>
  <c r="AE345" i="11"/>
  <c r="V345" i="11"/>
  <c r="W345" i="11"/>
  <c r="AE695" i="11"/>
  <c r="V695" i="11"/>
  <c r="W695" i="11"/>
  <c r="AE246" i="11"/>
  <c r="V246" i="11"/>
  <c r="W246" i="11"/>
  <c r="AE456" i="11"/>
  <c r="V456" i="11"/>
  <c r="W456" i="11"/>
  <c r="AE169" i="11"/>
  <c r="V169" i="11"/>
  <c r="W169" i="11"/>
  <c r="AE190" i="11"/>
  <c r="V190" i="11"/>
  <c r="W190" i="11"/>
  <c r="AE147" i="11"/>
  <c r="V147" i="11"/>
  <c r="W147" i="11"/>
  <c r="AE512" i="11"/>
  <c r="V512" i="11"/>
  <c r="W512" i="11"/>
  <c r="AE678" i="11"/>
  <c r="V678" i="11"/>
  <c r="W678" i="11"/>
  <c r="AE76" i="11"/>
  <c r="V76" i="11"/>
  <c r="W76" i="11"/>
  <c r="AE428" i="11"/>
  <c r="V428" i="11"/>
  <c r="W428" i="11"/>
  <c r="AE601" i="11"/>
  <c r="V601" i="11"/>
  <c r="W601" i="11"/>
  <c r="AE292" i="11"/>
  <c r="V292" i="11"/>
  <c r="W292" i="11"/>
  <c r="AE482" i="11"/>
  <c r="V482" i="11"/>
  <c r="W482" i="11"/>
  <c r="AE181" i="11"/>
  <c r="V181" i="11"/>
  <c r="W181" i="11"/>
  <c r="AE177" i="11"/>
  <c r="V177" i="11"/>
  <c r="W177" i="11"/>
  <c r="AE74" i="11"/>
  <c r="V74" i="11"/>
  <c r="W74" i="11"/>
  <c r="AE180" i="11"/>
  <c r="V180" i="11"/>
  <c r="W180" i="11"/>
  <c r="AE44" i="11"/>
  <c r="V44" i="11"/>
  <c r="W44" i="11"/>
  <c r="AE263" i="11"/>
  <c r="V263" i="11"/>
  <c r="W263" i="11"/>
  <c r="AE690" i="11"/>
  <c r="V690" i="11"/>
  <c r="W690" i="11"/>
  <c r="AE320" i="11"/>
  <c r="V320" i="11"/>
  <c r="W320" i="11"/>
  <c r="AE545" i="11"/>
  <c r="V545" i="11"/>
  <c r="W545" i="11"/>
  <c r="AE381" i="11"/>
  <c r="V381" i="11"/>
  <c r="W381" i="11"/>
  <c r="AE91" i="11"/>
  <c r="V91" i="11"/>
  <c r="W91" i="11"/>
  <c r="AE492" i="11"/>
  <c r="V492" i="11"/>
  <c r="W492" i="11"/>
  <c r="AE380" i="11"/>
  <c r="V380" i="11"/>
  <c r="W380" i="11"/>
  <c r="AE551" i="11"/>
  <c r="V551" i="11"/>
  <c r="W551" i="11"/>
  <c r="AE116" i="11"/>
  <c r="V116" i="11"/>
  <c r="W116" i="11"/>
  <c r="AE273" i="11"/>
  <c r="V273" i="11"/>
  <c r="W273" i="11"/>
  <c r="AE700" i="11"/>
  <c r="V700" i="11"/>
  <c r="W700" i="11"/>
  <c r="AE73" i="11"/>
  <c r="V73" i="11"/>
  <c r="W73" i="11"/>
  <c r="AE427" i="11"/>
  <c r="V427" i="11"/>
  <c r="W427" i="11"/>
  <c r="AE426" i="11"/>
  <c r="V426" i="11"/>
  <c r="W426" i="11"/>
  <c r="AE236" i="11"/>
  <c r="V236" i="11"/>
  <c r="W236" i="11"/>
  <c r="AE319" i="11"/>
  <c r="V319" i="11"/>
  <c r="W319" i="11"/>
  <c r="AE425" i="11"/>
  <c r="V425" i="11"/>
  <c r="W425" i="11"/>
  <c r="AE528" i="11"/>
  <c r="V528" i="11"/>
  <c r="W528" i="11"/>
  <c r="AE179" i="11"/>
  <c r="V179" i="11"/>
  <c r="W179" i="11"/>
  <c r="AE15" i="10"/>
  <c r="V15" i="10"/>
  <c r="W15" i="10"/>
  <c r="AE34" i="10"/>
  <c r="V34" i="10"/>
  <c r="W34" i="10"/>
  <c r="AE40" i="10"/>
  <c r="V40" i="10"/>
  <c r="W40" i="10"/>
  <c r="AE30" i="10"/>
  <c r="V30" i="10"/>
  <c r="W30" i="10"/>
  <c r="AE16" i="10"/>
  <c r="V16" i="10"/>
  <c r="W16" i="10"/>
  <c r="AE6" i="10"/>
  <c r="V6" i="10"/>
  <c r="W6" i="10"/>
  <c r="AE12" i="10"/>
  <c r="V12" i="10"/>
  <c r="W12" i="10"/>
  <c r="AE20" i="10"/>
  <c r="V20" i="10"/>
  <c r="W20" i="10"/>
  <c r="AE42" i="10"/>
  <c r="V42" i="10"/>
  <c r="W42" i="10"/>
  <c r="AE27" i="10"/>
  <c r="V27" i="10"/>
  <c r="W27" i="10"/>
  <c r="AE25" i="10"/>
  <c r="V25" i="10"/>
  <c r="W25" i="10"/>
  <c r="AE35" i="10"/>
  <c r="V35" i="10"/>
  <c r="W35" i="10"/>
  <c r="AE37" i="10"/>
  <c r="V37" i="10"/>
  <c r="W37" i="10"/>
  <c r="AE33" i="10"/>
  <c r="V33" i="10"/>
  <c r="W33" i="10"/>
  <c r="AE31" i="10"/>
  <c r="V31" i="10"/>
  <c r="W31" i="10"/>
  <c r="AE8" i="10"/>
  <c r="V8" i="10"/>
  <c r="W8" i="10"/>
  <c r="AE24" i="10"/>
  <c r="V24" i="10"/>
  <c r="W24" i="10"/>
  <c r="AE43" i="10"/>
  <c r="V43" i="10"/>
  <c r="W43" i="10"/>
  <c r="AE3" i="10"/>
  <c r="V3" i="10"/>
  <c r="W3" i="10"/>
  <c r="AE9" i="10"/>
  <c r="V9" i="10"/>
  <c r="W9" i="10"/>
  <c r="AE29" i="10"/>
  <c r="V29" i="10"/>
  <c r="W29" i="10"/>
  <c r="AE19" i="10"/>
  <c r="V19" i="10"/>
  <c r="W19" i="10"/>
  <c r="AE28" i="10"/>
  <c r="V28" i="10"/>
  <c r="W28" i="10"/>
  <c r="AE14" i="10"/>
  <c r="V14" i="10"/>
  <c r="W14" i="10"/>
  <c r="AE7" i="10"/>
  <c r="V7" i="10"/>
  <c r="W7" i="10"/>
  <c r="AE2" i="10"/>
  <c r="V2" i="10"/>
  <c r="W2" i="10"/>
  <c r="AE11" i="10"/>
  <c r="V11" i="10"/>
  <c r="W11" i="10"/>
  <c r="AE21" i="10"/>
  <c r="V21" i="10"/>
  <c r="W21" i="10"/>
  <c r="AE26" i="10"/>
  <c r="V26" i="10"/>
  <c r="W26" i="10"/>
  <c r="AE39" i="10"/>
  <c r="V39" i="10"/>
  <c r="W39" i="10"/>
  <c r="AE17" i="10"/>
  <c r="V17" i="10"/>
  <c r="W17" i="10"/>
  <c r="AE4" i="10"/>
  <c r="V4" i="10"/>
  <c r="W4" i="10"/>
  <c r="AE36" i="10"/>
  <c r="V36" i="10"/>
  <c r="W36" i="10"/>
  <c r="AE22" i="10"/>
  <c r="V22" i="10"/>
  <c r="W22" i="10"/>
  <c r="AE41" i="10"/>
  <c r="V41" i="10"/>
  <c r="W41" i="10"/>
  <c r="AE32" i="10"/>
  <c r="V32" i="10"/>
  <c r="W32" i="10"/>
  <c r="AE13" i="10"/>
  <c r="V13" i="10"/>
  <c r="W13" i="10"/>
  <c r="AE18" i="10"/>
  <c r="V18" i="10"/>
  <c r="W18" i="10"/>
  <c r="AE5" i="10"/>
  <c r="V5" i="10"/>
  <c r="W5" i="10"/>
  <c r="AE38" i="10"/>
  <c r="V38" i="10"/>
  <c r="W38" i="10"/>
  <c r="AE10" i="10"/>
  <c r="V10" i="10"/>
  <c r="W10" i="10"/>
  <c r="AE23" i="10"/>
  <c r="V23" i="10"/>
  <c r="W23" i="10"/>
  <c r="AE255" i="9"/>
  <c r="V255" i="9"/>
  <c r="W255" i="9"/>
  <c r="AE219" i="9"/>
  <c r="V219" i="9"/>
  <c r="W219" i="9"/>
  <c r="AE189" i="9"/>
  <c r="V189" i="9"/>
  <c r="W189" i="9"/>
  <c r="AE175" i="9"/>
  <c r="V175" i="9"/>
  <c r="W175" i="9"/>
  <c r="AE290" i="9"/>
  <c r="V290" i="9"/>
  <c r="W290" i="9"/>
  <c r="AE245" i="9"/>
  <c r="V245" i="9"/>
  <c r="W245" i="9"/>
  <c r="AE268" i="9"/>
  <c r="V268" i="9"/>
  <c r="W268" i="9"/>
  <c r="AE193" i="9"/>
  <c r="V193" i="9"/>
  <c r="W193" i="9"/>
  <c r="AE114" i="9"/>
  <c r="V114" i="9"/>
  <c r="W114" i="9"/>
  <c r="AE65" i="9"/>
  <c r="V65" i="9"/>
  <c r="W65" i="9"/>
  <c r="AE56" i="9"/>
  <c r="V56" i="9"/>
  <c r="W56" i="9"/>
  <c r="AE47" i="9"/>
  <c r="V47" i="9"/>
  <c r="W47" i="9"/>
  <c r="AE118" i="9"/>
  <c r="V118" i="9"/>
  <c r="W118" i="9"/>
  <c r="AE305" i="9"/>
  <c r="V305" i="9"/>
  <c r="W305" i="9"/>
  <c r="AE151" i="9"/>
  <c r="V151" i="9"/>
  <c r="W151" i="9"/>
  <c r="AE154" i="9"/>
  <c r="V154" i="9"/>
  <c r="W154" i="9"/>
  <c r="AE129" i="9"/>
  <c r="V129" i="9"/>
  <c r="W129" i="9"/>
  <c r="AE117" i="9"/>
  <c r="V117" i="9"/>
  <c r="W117" i="9"/>
  <c r="AE203" i="9"/>
  <c r="V203" i="9"/>
  <c r="W203" i="9"/>
  <c r="AE166" i="9"/>
  <c r="V166" i="9"/>
  <c r="W166" i="9"/>
  <c r="AE141" i="9"/>
  <c r="V141" i="9"/>
  <c r="W141" i="9"/>
  <c r="AE293" i="9"/>
  <c r="V293" i="9"/>
  <c r="W293" i="9"/>
  <c r="AE276" i="9"/>
  <c r="V276" i="9"/>
  <c r="W276" i="9"/>
  <c r="AE254" i="9"/>
  <c r="V254" i="9"/>
  <c r="W254" i="9"/>
  <c r="AE202" i="9"/>
  <c r="V202" i="9"/>
  <c r="W202" i="9"/>
  <c r="AE188" i="9"/>
  <c r="V188" i="9"/>
  <c r="W188" i="9"/>
  <c r="AE178" i="9"/>
  <c r="V178" i="9"/>
  <c r="W178" i="9"/>
  <c r="AE75" i="9"/>
  <c r="V75" i="9"/>
  <c r="W75" i="9"/>
  <c r="AE74" i="9"/>
  <c r="V74" i="9"/>
  <c r="W74" i="9"/>
  <c r="AE55" i="9"/>
  <c r="V55" i="9"/>
  <c r="W55" i="9"/>
  <c r="AE207" i="9"/>
  <c r="V207" i="9"/>
  <c r="W207" i="9"/>
  <c r="AE133" i="9"/>
  <c r="V133" i="9"/>
  <c r="W133" i="9"/>
  <c r="AE150" i="9"/>
  <c r="V150" i="9"/>
  <c r="W150" i="9"/>
  <c r="AE87" i="9"/>
  <c r="V87" i="9"/>
  <c r="W87" i="9"/>
  <c r="AE31" i="9"/>
  <c r="V31" i="9"/>
  <c r="W31" i="9"/>
  <c r="AE289" i="9"/>
  <c r="V289" i="9"/>
  <c r="W289" i="9"/>
  <c r="AE265" i="9"/>
  <c r="V265" i="9"/>
  <c r="W265" i="9"/>
  <c r="AE201" i="9"/>
  <c r="V201" i="9"/>
  <c r="W201" i="9"/>
  <c r="AE170" i="9"/>
  <c r="V170" i="9"/>
  <c r="W170" i="9"/>
  <c r="AE156" i="9"/>
  <c r="V156" i="9"/>
  <c r="W156" i="9"/>
  <c r="AE45" i="9"/>
  <c r="V45" i="9"/>
  <c r="W45" i="9"/>
  <c r="AE301" i="9"/>
  <c r="V301" i="9"/>
  <c r="W301" i="9"/>
  <c r="AE300" i="9"/>
  <c r="V300" i="9"/>
  <c r="W300" i="9"/>
  <c r="AE244" i="9"/>
  <c r="V244" i="9"/>
  <c r="W244" i="9"/>
  <c r="AE173" i="9"/>
  <c r="V173" i="9"/>
  <c r="W173" i="9"/>
  <c r="AE54" i="9"/>
  <c r="V54" i="9"/>
  <c r="W54" i="9"/>
  <c r="AE53" i="9"/>
  <c r="V53" i="9"/>
  <c r="W53" i="9"/>
  <c r="AE286" i="9"/>
  <c r="V286" i="9"/>
  <c r="W286" i="9"/>
  <c r="AE275" i="9"/>
  <c r="V275" i="9"/>
  <c r="W275" i="9"/>
  <c r="AE247" i="9"/>
  <c r="V247" i="9"/>
  <c r="W247" i="9"/>
  <c r="AE215" i="9"/>
  <c r="V215" i="9"/>
  <c r="W215" i="9"/>
  <c r="AE181" i="9"/>
  <c r="V181" i="9"/>
  <c r="W181" i="9"/>
  <c r="AE128" i="9"/>
  <c r="V128" i="9"/>
  <c r="W128" i="9"/>
  <c r="AE111" i="9"/>
  <c r="V111" i="9"/>
  <c r="W111" i="9"/>
  <c r="AE103" i="9"/>
  <c r="V103" i="9"/>
  <c r="W103" i="9"/>
  <c r="AE27" i="9"/>
  <c r="V27" i="9"/>
  <c r="W27" i="9"/>
  <c r="AE42" i="9"/>
  <c r="V42" i="9"/>
  <c r="W42" i="9"/>
  <c r="AE253" i="9"/>
  <c r="V253" i="9"/>
  <c r="W253" i="9"/>
  <c r="AE71" i="9"/>
  <c r="V71" i="9"/>
  <c r="W71" i="9"/>
  <c r="AE26" i="9"/>
  <c r="V26" i="9"/>
  <c r="W26" i="9"/>
  <c r="AE274" i="9"/>
  <c r="V274" i="9"/>
  <c r="W274" i="9"/>
  <c r="AE252" i="9"/>
  <c r="V252" i="9"/>
  <c r="W252" i="9"/>
  <c r="AE206" i="9"/>
  <c r="V206" i="9"/>
  <c r="W206" i="9"/>
  <c r="AE200" i="9"/>
  <c r="V200" i="9"/>
  <c r="W200" i="9"/>
  <c r="AE174" i="9"/>
  <c r="V174" i="9"/>
  <c r="W174" i="9"/>
  <c r="AE52" i="9"/>
  <c r="V52" i="9"/>
  <c r="W52" i="9"/>
  <c r="AE34" i="9"/>
  <c r="V34" i="9"/>
  <c r="W34" i="9"/>
  <c r="AE18" i="9"/>
  <c r="V18" i="9"/>
  <c r="W18" i="9"/>
  <c r="AE284" i="9"/>
  <c r="V284" i="9"/>
  <c r="W284" i="9"/>
  <c r="AE273" i="9"/>
  <c r="V273" i="9"/>
  <c r="W273" i="9"/>
  <c r="AE231" i="9"/>
  <c r="V231" i="9"/>
  <c r="W231" i="9"/>
  <c r="AE212" i="9"/>
  <c r="V212" i="9"/>
  <c r="W212" i="9"/>
  <c r="AE165" i="9"/>
  <c r="V165" i="9"/>
  <c r="W165" i="9"/>
  <c r="AE157" i="9"/>
  <c r="V157" i="9"/>
  <c r="W157" i="9"/>
  <c r="AE144" i="9"/>
  <c r="V144" i="9"/>
  <c r="W144" i="9"/>
  <c r="AE84" i="9"/>
  <c r="V84" i="9"/>
  <c r="W84" i="9"/>
  <c r="AE41" i="9"/>
  <c r="V41" i="9"/>
  <c r="W41" i="9"/>
  <c r="AE295" i="9"/>
  <c r="V295" i="9"/>
  <c r="W295" i="9"/>
  <c r="AE230" i="9"/>
  <c r="V230" i="9"/>
  <c r="W230" i="9"/>
  <c r="AE127" i="9"/>
  <c r="V127" i="9"/>
  <c r="W127" i="9"/>
  <c r="AE25" i="9"/>
  <c r="V25" i="9"/>
  <c r="W25" i="9"/>
  <c r="AE6" i="9"/>
  <c r="V6" i="9"/>
  <c r="W6" i="9"/>
  <c r="AE279" i="9"/>
  <c r="V279" i="9"/>
  <c r="W279" i="9"/>
  <c r="AE264" i="9"/>
  <c r="V264" i="9"/>
  <c r="W264" i="9"/>
  <c r="AE223" i="9"/>
  <c r="V223" i="9"/>
  <c r="W223" i="9"/>
  <c r="AE183" i="9"/>
  <c r="V183" i="9"/>
  <c r="W183" i="9"/>
  <c r="AE187" i="9"/>
  <c r="V187" i="9"/>
  <c r="W187" i="9"/>
  <c r="AE58" i="9"/>
  <c r="V58" i="9"/>
  <c r="W58" i="9"/>
  <c r="AE35" i="9"/>
  <c r="V35" i="9"/>
  <c r="W35" i="9"/>
  <c r="AE243" i="9"/>
  <c r="V243" i="9"/>
  <c r="W243" i="9"/>
  <c r="AE222" i="9"/>
  <c r="V222" i="9"/>
  <c r="W222" i="9"/>
  <c r="AE199" i="9"/>
  <c r="V199" i="9"/>
  <c r="W199" i="9"/>
  <c r="AE176" i="9"/>
  <c r="V176" i="9"/>
  <c r="W176" i="9"/>
  <c r="AE172" i="9"/>
  <c r="V172" i="9"/>
  <c r="W172" i="9"/>
  <c r="AE168" i="9"/>
  <c r="V168" i="9"/>
  <c r="W168" i="9"/>
  <c r="AE140" i="9"/>
  <c r="V140" i="9"/>
  <c r="W140" i="9"/>
  <c r="AE110" i="9"/>
  <c r="V110" i="9"/>
  <c r="W110" i="9"/>
  <c r="AE43" i="9"/>
  <c r="V43" i="9"/>
  <c r="W43" i="9"/>
  <c r="AE17" i="9"/>
  <c r="V17" i="9"/>
  <c r="W17" i="9"/>
  <c r="AE16" i="9"/>
  <c r="V16" i="9"/>
  <c r="W16" i="9"/>
  <c r="AE272" i="9"/>
  <c r="V272" i="9"/>
  <c r="W272" i="9"/>
  <c r="AE113" i="9"/>
  <c r="V113" i="9"/>
  <c r="W113" i="9"/>
  <c r="AE102" i="9"/>
  <c r="V102" i="9"/>
  <c r="W102" i="9"/>
  <c r="AE70" i="9"/>
  <c r="V70" i="9"/>
  <c r="W70" i="9"/>
  <c r="AE3" i="9"/>
  <c r="V3" i="9"/>
  <c r="W3" i="9"/>
  <c r="AE257" i="9"/>
  <c r="V257" i="9"/>
  <c r="W257" i="9"/>
  <c r="AE246" i="9"/>
  <c r="V246" i="9"/>
  <c r="W246" i="9"/>
  <c r="AE229" i="9"/>
  <c r="V229" i="9"/>
  <c r="W229" i="9"/>
  <c r="AE198" i="9"/>
  <c r="V198" i="9"/>
  <c r="W198" i="9"/>
  <c r="AE192" i="9"/>
  <c r="V192" i="9"/>
  <c r="W192" i="9"/>
  <c r="AE149" i="9"/>
  <c r="V149" i="9"/>
  <c r="W149" i="9"/>
  <c r="AE139" i="9"/>
  <c r="V139" i="9"/>
  <c r="W139" i="9"/>
  <c r="AE105" i="9"/>
  <c r="V105" i="9"/>
  <c r="W105" i="9"/>
  <c r="AE51" i="9"/>
  <c r="V51" i="9"/>
  <c r="W51" i="9"/>
  <c r="AE50" i="9"/>
  <c r="V50" i="9"/>
  <c r="W50" i="9"/>
  <c r="AE24" i="9"/>
  <c r="V24" i="9"/>
  <c r="W24" i="9"/>
  <c r="AE294" i="9"/>
  <c r="V294" i="9"/>
  <c r="W294" i="9"/>
  <c r="AE101" i="9"/>
  <c r="V101" i="9"/>
  <c r="W101" i="9"/>
  <c r="AE100" i="9"/>
  <c r="V100" i="9"/>
  <c r="W100" i="9"/>
  <c r="AE69" i="9"/>
  <c r="V69" i="9"/>
  <c r="W69" i="9"/>
  <c r="AE64" i="9"/>
  <c r="V64" i="9"/>
  <c r="W64" i="9"/>
  <c r="AE63" i="9"/>
  <c r="V63" i="9"/>
  <c r="W63" i="9"/>
  <c r="AE15" i="9"/>
  <c r="V15" i="9"/>
  <c r="W15" i="9"/>
  <c r="AE155" i="9"/>
  <c r="V155" i="9"/>
  <c r="W155" i="9"/>
  <c r="AE299" i="9"/>
  <c r="V299" i="9"/>
  <c r="W299" i="9"/>
  <c r="AE205" i="9"/>
  <c r="V205" i="9"/>
  <c r="W205" i="9"/>
  <c r="AE182" i="9"/>
  <c r="V182" i="9"/>
  <c r="W182" i="9"/>
  <c r="AE68" i="9"/>
  <c r="V68" i="9"/>
  <c r="W68" i="9"/>
  <c r="AE40" i="9"/>
  <c r="V40" i="9"/>
  <c r="W40" i="9"/>
  <c r="AE23" i="9"/>
  <c r="V23" i="9"/>
  <c r="W23" i="9"/>
  <c r="AE8" i="9"/>
  <c r="V8" i="9"/>
  <c r="W8" i="9"/>
  <c r="AE180" i="9"/>
  <c r="V180" i="9"/>
  <c r="W180" i="9"/>
  <c r="AE177" i="9"/>
  <c r="V177" i="9"/>
  <c r="W177" i="9"/>
  <c r="AE218" i="9"/>
  <c r="V218" i="9"/>
  <c r="W218" i="9"/>
  <c r="AE277" i="9"/>
  <c r="V277" i="9"/>
  <c r="W277" i="9"/>
  <c r="AE232" i="9"/>
  <c r="V232" i="9"/>
  <c r="W232" i="9"/>
  <c r="AE235" i="9"/>
  <c r="V235" i="9"/>
  <c r="W235" i="9"/>
  <c r="AE96" i="9"/>
  <c r="V96" i="9"/>
  <c r="W96" i="9"/>
  <c r="AE99" i="9"/>
  <c r="V99" i="9"/>
  <c r="W99" i="9"/>
  <c r="AE62" i="9"/>
  <c r="V62" i="9"/>
  <c r="W62" i="9"/>
  <c r="AE283" i="9"/>
  <c r="V283" i="9"/>
  <c r="W283" i="9"/>
  <c r="AE39" i="9"/>
  <c r="V39" i="9"/>
  <c r="W39" i="9"/>
  <c r="AE211" i="9"/>
  <c r="V211" i="9"/>
  <c r="W211" i="9"/>
  <c r="AE164" i="9"/>
  <c r="V164" i="9"/>
  <c r="W164" i="9"/>
  <c r="AE121" i="9"/>
  <c r="V121" i="9"/>
  <c r="W121" i="9"/>
  <c r="AE30" i="9"/>
  <c r="V30" i="9"/>
  <c r="W30" i="9"/>
  <c r="AE263" i="9"/>
  <c r="V263" i="9"/>
  <c r="W263" i="9"/>
  <c r="AE249" i="9"/>
  <c r="V249" i="9"/>
  <c r="W249" i="9"/>
  <c r="AE158" i="9"/>
  <c r="V158" i="9"/>
  <c r="W158" i="9"/>
  <c r="AE116" i="9"/>
  <c r="V116" i="9"/>
  <c r="W116" i="9"/>
  <c r="AE44" i="9"/>
  <c r="V44" i="9"/>
  <c r="W44" i="9"/>
  <c r="AE242" i="9"/>
  <c r="V242" i="9"/>
  <c r="W242" i="9"/>
  <c r="AE234" i="9"/>
  <c r="V234" i="9"/>
  <c r="W234" i="9"/>
  <c r="AE86" i="9"/>
  <c r="V86" i="9"/>
  <c r="W86" i="9"/>
  <c r="AE20" i="9"/>
  <c r="V20" i="9"/>
  <c r="W20" i="9"/>
  <c r="AE288" i="9"/>
  <c r="V288" i="9"/>
  <c r="W288" i="9"/>
  <c r="AE236" i="9"/>
  <c r="V236" i="9"/>
  <c r="W236" i="9"/>
  <c r="AE210" i="9"/>
  <c r="V210" i="9"/>
  <c r="W210" i="9"/>
  <c r="AE138" i="9"/>
  <c r="V138" i="9"/>
  <c r="W138" i="9"/>
  <c r="AE136" i="9"/>
  <c r="V136" i="9"/>
  <c r="W136" i="9"/>
  <c r="AE81" i="9"/>
  <c r="V81" i="9"/>
  <c r="W81" i="9"/>
  <c r="AE262" i="9"/>
  <c r="V262" i="9"/>
  <c r="W262" i="9"/>
  <c r="AE261" i="9"/>
  <c r="V261" i="9"/>
  <c r="W261" i="9"/>
  <c r="AE241" i="9"/>
  <c r="V241" i="9"/>
  <c r="W241" i="9"/>
  <c r="AE214" i="9"/>
  <c r="V214" i="9"/>
  <c r="W214" i="9"/>
  <c r="AE204" i="9"/>
  <c r="V204" i="9"/>
  <c r="W204" i="9"/>
  <c r="AE191" i="9"/>
  <c r="V191" i="9"/>
  <c r="W191" i="9"/>
  <c r="AE126" i="9"/>
  <c r="V126" i="9"/>
  <c r="W126" i="9"/>
  <c r="AE120" i="9"/>
  <c r="V120" i="9"/>
  <c r="W120" i="9"/>
  <c r="AE91" i="9"/>
  <c r="V91" i="9"/>
  <c r="W91" i="9"/>
  <c r="AE186" i="9"/>
  <c r="V186" i="9"/>
  <c r="W186" i="9"/>
  <c r="AE163" i="9"/>
  <c r="V163" i="9"/>
  <c r="W163" i="9"/>
  <c r="AE80" i="9"/>
  <c r="V80" i="9"/>
  <c r="W80" i="9"/>
  <c r="AE266" i="9"/>
  <c r="V266" i="9"/>
  <c r="W266" i="9"/>
  <c r="AE125" i="9"/>
  <c r="V125" i="9"/>
  <c r="W125" i="9"/>
  <c r="AE33" i="9"/>
  <c r="V33" i="9"/>
  <c r="W33" i="9"/>
  <c r="AE14" i="9"/>
  <c r="V14" i="9"/>
  <c r="W14" i="9"/>
  <c r="AE298" i="9"/>
  <c r="V298" i="9"/>
  <c r="W298" i="9"/>
  <c r="AE285" i="9"/>
  <c r="V285" i="9"/>
  <c r="W285" i="9"/>
  <c r="AE271" i="9"/>
  <c r="V271" i="9"/>
  <c r="W271" i="9"/>
  <c r="AE267" i="9"/>
  <c r="V267" i="9"/>
  <c r="W267" i="9"/>
  <c r="AE228" i="9"/>
  <c r="V228" i="9"/>
  <c r="W228" i="9"/>
  <c r="AE227" i="9"/>
  <c r="V227" i="9"/>
  <c r="W227" i="9"/>
  <c r="AE209" i="9"/>
  <c r="V209" i="9"/>
  <c r="W209" i="9"/>
  <c r="AE171" i="9"/>
  <c r="V171" i="9"/>
  <c r="W171" i="9"/>
  <c r="AE153" i="9"/>
  <c r="V153" i="9"/>
  <c r="W153" i="9"/>
  <c r="AE137" i="9"/>
  <c r="V137" i="9"/>
  <c r="W137" i="9"/>
  <c r="AE115" i="9"/>
  <c r="V115" i="9"/>
  <c r="W115" i="9"/>
  <c r="AE109" i="9"/>
  <c r="V109" i="9"/>
  <c r="W109" i="9"/>
  <c r="AE79" i="9"/>
  <c r="V79" i="9"/>
  <c r="W79" i="9"/>
  <c r="AE57" i="9"/>
  <c r="V57" i="9"/>
  <c r="W57" i="9"/>
  <c r="AE49" i="9"/>
  <c r="V49" i="9"/>
  <c r="W49" i="9"/>
  <c r="AE297" i="9"/>
  <c r="V297" i="9"/>
  <c r="W297" i="9"/>
  <c r="AE256" i="9"/>
  <c r="V256" i="9"/>
  <c r="W256" i="9"/>
  <c r="AE251" i="9"/>
  <c r="V251" i="9"/>
  <c r="W251" i="9"/>
  <c r="AE221" i="9"/>
  <c r="V221" i="9"/>
  <c r="W221" i="9"/>
  <c r="AE179" i="9"/>
  <c r="V179" i="9"/>
  <c r="W179" i="9"/>
  <c r="AE159" i="9"/>
  <c r="V159" i="9"/>
  <c r="W159" i="9"/>
  <c r="AE135" i="9"/>
  <c r="V135" i="9"/>
  <c r="W135" i="9"/>
  <c r="AE124" i="9"/>
  <c r="V124" i="9"/>
  <c r="W124" i="9"/>
  <c r="AE85" i="9"/>
  <c r="V85" i="9"/>
  <c r="W85" i="9"/>
  <c r="AE78" i="9"/>
  <c r="V78" i="9"/>
  <c r="W78" i="9"/>
  <c r="AE22" i="9"/>
  <c r="V22" i="9"/>
  <c r="W22" i="9"/>
  <c r="AE2" i="9"/>
  <c r="V2" i="9"/>
  <c r="W2" i="9"/>
  <c r="AE270" i="9"/>
  <c r="V270" i="9"/>
  <c r="W270" i="9"/>
  <c r="AE260" i="9"/>
  <c r="V260" i="9"/>
  <c r="W260" i="9"/>
  <c r="AE197" i="9"/>
  <c r="V197" i="9"/>
  <c r="W197" i="9"/>
  <c r="AE167" i="9"/>
  <c r="V167" i="9"/>
  <c r="W167" i="9"/>
  <c r="AE132" i="9"/>
  <c r="V132" i="9"/>
  <c r="W132" i="9"/>
  <c r="AE92" i="9"/>
  <c r="V92" i="9"/>
  <c r="W92" i="9"/>
  <c r="AE73" i="9"/>
  <c r="V73" i="9"/>
  <c r="W73" i="9"/>
  <c r="AE21" i="9"/>
  <c r="V21" i="9"/>
  <c r="W21" i="9"/>
  <c r="AE278" i="9"/>
  <c r="V278" i="9"/>
  <c r="W278" i="9"/>
  <c r="AE240" i="9"/>
  <c r="V240" i="9"/>
  <c r="W240" i="9"/>
  <c r="AE196" i="9"/>
  <c r="V196" i="9"/>
  <c r="W196" i="9"/>
  <c r="AE185" i="9"/>
  <c r="V185" i="9"/>
  <c r="W185" i="9"/>
  <c r="AE112" i="9"/>
  <c r="V112" i="9"/>
  <c r="W112" i="9"/>
  <c r="AE5" i="9"/>
  <c r="V5" i="9"/>
  <c r="W5" i="9"/>
  <c r="AE282" i="9"/>
  <c r="V282" i="9"/>
  <c r="W282" i="9"/>
  <c r="AE208" i="9"/>
  <c r="V208" i="9"/>
  <c r="W208" i="9"/>
  <c r="AE131" i="9"/>
  <c r="V131" i="9"/>
  <c r="W131" i="9"/>
  <c r="AE287" i="9"/>
  <c r="V287" i="9"/>
  <c r="W287" i="9"/>
  <c r="AE237" i="9"/>
  <c r="V237" i="9"/>
  <c r="W237" i="9"/>
  <c r="AE217" i="9"/>
  <c r="V217" i="9"/>
  <c r="W217" i="9"/>
  <c r="AE148" i="9"/>
  <c r="V148" i="9"/>
  <c r="W148" i="9"/>
  <c r="AE11" i="9"/>
  <c r="V11" i="9"/>
  <c r="W11" i="9"/>
  <c r="AE281" i="9"/>
  <c r="V281" i="9"/>
  <c r="W281" i="9"/>
  <c r="AE108" i="9"/>
  <c r="V108" i="9"/>
  <c r="W108" i="9"/>
  <c r="AE77" i="9"/>
  <c r="V77" i="9"/>
  <c r="W77" i="9"/>
  <c r="AE61" i="9"/>
  <c r="V61" i="9"/>
  <c r="W61" i="9"/>
  <c r="AE66" i="9"/>
  <c r="V66" i="9"/>
  <c r="W66" i="9"/>
  <c r="AE28" i="9"/>
  <c r="V28" i="9"/>
  <c r="W28" i="9"/>
  <c r="AE60" i="9"/>
  <c r="V60" i="9"/>
  <c r="W60" i="9"/>
  <c r="AE152" i="9"/>
  <c r="V152" i="9"/>
  <c r="W152" i="9"/>
  <c r="AE130" i="9"/>
  <c r="V130" i="9"/>
  <c r="W130" i="9"/>
  <c r="AE98" i="9"/>
  <c r="V98" i="9"/>
  <c r="W98" i="9"/>
  <c r="AE48" i="9"/>
  <c r="V48" i="9"/>
  <c r="W48" i="9"/>
  <c r="AE195" i="9"/>
  <c r="V195" i="9"/>
  <c r="W195" i="9"/>
  <c r="AE123" i="9"/>
  <c r="V123" i="9"/>
  <c r="W123" i="9"/>
  <c r="AE32" i="9"/>
  <c r="V32" i="9"/>
  <c r="W32" i="9"/>
  <c r="AE10" i="9"/>
  <c r="V10" i="9"/>
  <c r="W10" i="9"/>
  <c r="AE89" i="9"/>
  <c r="V89" i="9"/>
  <c r="W89" i="9"/>
  <c r="AE259" i="9"/>
  <c r="V259" i="9"/>
  <c r="W259" i="9"/>
  <c r="AE147" i="9"/>
  <c r="V147" i="9"/>
  <c r="W147" i="9"/>
  <c r="AE29" i="9"/>
  <c r="V29" i="9"/>
  <c r="W29" i="9"/>
  <c r="AE143" i="9"/>
  <c r="V143" i="9"/>
  <c r="W143" i="9"/>
  <c r="AE97" i="9"/>
  <c r="V97" i="9"/>
  <c r="W97" i="9"/>
  <c r="AE13" i="9"/>
  <c r="V13" i="9"/>
  <c r="W13" i="9"/>
  <c r="AE134" i="9"/>
  <c r="V134" i="9"/>
  <c r="W134" i="9"/>
  <c r="AE119" i="9"/>
  <c r="V119" i="9"/>
  <c r="W119" i="9"/>
  <c r="AE90" i="9"/>
  <c r="V90" i="9"/>
  <c r="W90" i="9"/>
  <c r="AE226" i="9"/>
  <c r="V226" i="9"/>
  <c r="W226" i="9"/>
  <c r="AE162" i="9"/>
  <c r="V162" i="9"/>
  <c r="W162" i="9"/>
  <c r="AE302" i="9"/>
  <c r="V302" i="9"/>
  <c r="W302" i="9"/>
  <c r="AE303" i="9"/>
  <c r="V303" i="9"/>
  <c r="W303" i="9"/>
  <c r="AE224" i="9"/>
  <c r="V224" i="9"/>
  <c r="W224" i="9"/>
  <c r="AE95" i="9"/>
  <c r="V95" i="9"/>
  <c r="W95" i="9"/>
  <c r="AE93" i="9"/>
  <c r="V93" i="9"/>
  <c r="W93" i="9"/>
  <c r="AE292" i="9"/>
  <c r="V292" i="9"/>
  <c r="W292" i="9"/>
  <c r="AE190" i="9"/>
  <c r="V190" i="9"/>
  <c r="W190" i="9"/>
  <c r="AE169" i="9"/>
  <c r="V169" i="9"/>
  <c r="W169" i="9"/>
  <c r="AE161" i="9"/>
  <c r="V161" i="9"/>
  <c r="W161" i="9"/>
  <c r="AE83" i="9"/>
  <c r="V83" i="9"/>
  <c r="W83" i="9"/>
  <c r="AE216" i="9"/>
  <c r="V216" i="9"/>
  <c r="W216" i="9"/>
  <c r="AE104" i="9"/>
  <c r="V104" i="9"/>
  <c r="W104" i="9"/>
  <c r="AE291" i="9"/>
  <c r="V291" i="9"/>
  <c r="W291" i="9"/>
  <c r="AE250" i="9"/>
  <c r="V250" i="9"/>
  <c r="W250" i="9"/>
  <c r="AE88" i="9"/>
  <c r="V88" i="9"/>
  <c r="W88" i="9"/>
  <c r="AE38" i="9"/>
  <c r="V38" i="9"/>
  <c r="W38" i="9"/>
  <c r="AE19" i="9"/>
  <c r="V19" i="9"/>
  <c r="W19" i="9"/>
  <c r="AE4" i="9"/>
  <c r="V4" i="9"/>
  <c r="W4" i="9"/>
  <c r="AE304" i="9"/>
  <c r="V304" i="9"/>
  <c r="W304" i="9"/>
  <c r="AE280" i="9"/>
  <c r="V280" i="9"/>
  <c r="W280" i="9"/>
  <c r="AE213" i="9"/>
  <c r="V213" i="9"/>
  <c r="W213" i="9"/>
  <c r="AE184" i="9"/>
  <c r="V184" i="9"/>
  <c r="W184" i="9"/>
  <c r="AE146" i="9"/>
  <c r="V146" i="9"/>
  <c r="W146" i="9"/>
  <c r="AE142" i="9"/>
  <c r="V142" i="9"/>
  <c r="W142" i="9"/>
  <c r="AE107" i="9"/>
  <c r="V107" i="9"/>
  <c r="W107" i="9"/>
  <c r="AE94" i="9"/>
  <c r="V94" i="9"/>
  <c r="W94" i="9"/>
  <c r="AE76" i="9"/>
  <c r="V76" i="9"/>
  <c r="W76" i="9"/>
  <c r="AE46" i="9"/>
  <c r="V46" i="9"/>
  <c r="W46" i="9"/>
  <c r="AE72" i="9"/>
  <c r="V72" i="9"/>
  <c r="W72" i="9"/>
  <c r="AE9" i="9"/>
  <c r="V9" i="9"/>
  <c r="W9" i="9"/>
  <c r="AE7" i="9"/>
  <c r="V7" i="9"/>
  <c r="W7" i="9"/>
  <c r="AE296" i="9"/>
  <c r="V296" i="9"/>
  <c r="W296" i="9"/>
  <c r="AE258" i="9"/>
  <c r="V258" i="9"/>
  <c r="W258" i="9"/>
  <c r="AE220" i="9"/>
  <c r="V220" i="9"/>
  <c r="W220" i="9"/>
  <c r="AE160" i="9"/>
  <c r="V160" i="9"/>
  <c r="W160" i="9"/>
  <c r="AE122" i="9"/>
  <c r="V122" i="9"/>
  <c r="W122" i="9"/>
  <c r="AE67" i="9"/>
  <c r="V67" i="9"/>
  <c r="W67" i="9"/>
  <c r="AE37" i="9"/>
  <c r="V37" i="9"/>
  <c r="W37" i="9"/>
  <c r="AE269" i="9"/>
  <c r="V269" i="9"/>
  <c r="W269" i="9"/>
  <c r="AE248" i="9"/>
  <c r="V248" i="9"/>
  <c r="W248" i="9"/>
  <c r="AE239" i="9"/>
  <c r="V239" i="9"/>
  <c r="W239" i="9"/>
  <c r="AE238" i="9"/>
  <c r="V238" i="9"/>
  <c r="W238" i="9"/>
  <c r="AE233" i="9"/>
  <c r="V233" i="9"/>
  <c r="W233" i="9"/>
  <c r="AE225" i="9"/>
  <c r="V225" i="9"/>
  <c r="W225" i="9"/>
  <c r="AE194" i="9"/>
  <c r="V194" i="9"/>
  <c r="W194" i="9"/>
  <c r="AE106" i="9"/>
  <c r="V106" i="9"/>
  <c r="W106" i="9"/>
  <c r="AE82" i="9"/>
  <c r="V82" i="9"/>
  <c r="W82" i="9"/>
  <c r="AE59" i="9"/>
  <c r="V59" i="9"/>
  <c r="W59" i="9"/>
  <c r="AE36" i="9"/>
  <c r="V36" i="9"/>
  <c r="W36" i="9"/>
  <c r="AE145" i="9"/>
  <c r="V145" i="9"/>
  <c r="W145" i="9"/>
  <c r="AE12" i="9"/>
  <c r="V12" i="9"/>
  <c r="W12" i="9"/>
  <c r="AE16" i="8"/>
  <c r="V16" i="8"/>
  <c r="W16" i="8"/>
  <c r="AE44" i="8"/>
  <c r="V44" i="8"/>
  <c r="W44" i="8"/>
  <c r="AE34" i="8"/>
  <c r="V34" i="8"/>
  <c r="W34" i="8"/>
  <c r="AE38" i="8"/>
  <c r="V38" i="8"/>
  <c r="W38" i="8"/>
  <c r="AE21" i="8"/>
  <c r="V21" i="8"/>
  <c r="W21" i="8"/>
  <c r="AE6" i="8"/>
  <c r="V6" i="8"/>
  <c r="W6" i="8"/>
  <c r="AE7" i="8"/>
  <c r="V7" i="8"/>
  <c r="W7" i="8"/>
  <c r="AE13" i="8"/>
  <c r="V13" i="8"/>
  <c r="W13" i="8"/>
  <c r="AE10" i="8"/>
  <c r="V10" i="8"/>
  <c r="W10" i="8"/>
  <c r="AE30" i="8"/>
  <c r="V30" i="8"/>
  <c r="W30" i="8"/>
  <c r="AE20" i="8"/>
  <c r="V20" i="8"/>
  <c r="W20" i="8"/>
  <c r="AE4" i="8"/>
  <c r="V4" i="8"/>
  <c r="W4" i="8"/>
  <c r="AE40" i="8"/>
  <c r="V40" i="8"/>
  <c r="W40" i="8"/>
  <c r="AE9" i="8"/>
  <c r="V9" i="8"/>
  <c r="W9" i="8"/>
  <c r="AE18" i="8"/>
  <c r="V18" i="8"/>
  <c r="W18" i="8"/>
  <c r="AE39" i="8"/>
  <c r="V39" i="8"/>
  <c r="W39" i="8"/>
  <c r="AE27" i="8"/>
  <c r="V27" i="8"/>
  <c r="W27" i="8"/>
  <c r="AE11" i="8"/>
  <c r="V11" i="8"/>
  <c r="W11" i="8"/>
  <c r="AE41" i="8"/>
  <c r="V41" i="8"/>
  <c r="W41" i="8"/>
  <c r="AE24" i="8"/>
  <c r="V24" i="8"/>
  <c r="W24" i="8"/>
  <c r="AE12" i="8"/>
  <c r="V12" i="8"/>
  <c r="W12" i="8"/>
  <c r="AE5" i="8"/>
  <c r="V5" i="8"/>
  <c r="W5" i="8"/>
  <c r="AE25" i="8"/>
  <c r="V25" i="8"/>
  <c r="W25" i="8"/>
  <c r="AE35" i="8"/>
  <c r="V35" i="8"/>
  <c r="W35" i="8"/>
  <c r="AE33" i="8"/>
  <c r="V33" i="8"/>
  <c r="W33" i="8"/>
  <c r="AE42" i="8"/>
  <c r="V42" i="8"/>
  <c r="W42" i="8"/>
  <c r="AE37" i="8"/>
  <c r="V37" i="8"/>
  <c r="W37" i="8"/>
  <c r="AE15" i="8"/>
  <c r="V15" i="8"/>
  <c r="W15" i="8"/>
  <c r="AE8" i="8"/>
  <c r="V8" i="8"/>
  <c r="W8" i="8"/>
  <c r="AE2" i="8"/>
  <c r="V2" i="8"/>
  <c r="W2" i="8"/>
  <c r="AE17" i="8"/>
  <c r="V17" i="8"/>
  <c r="W17" i="8"/>
  <c r="AE22" i="8"/>
  <c r="V22" i="8"/>
  <c r="W22" i="8"/>
  <c r="AE23" i="8"/>
  <c r="V23" i="8"/>
  <c r="W23" i="8"/>
  <c r="AE43" i="8"/>
  <c r="V43" i="8"/>
  <c r="W43" i="8"/>
  <c r="AE28" i="8"/>
  <c r="V28" i="8"/>
  <c r="W28" i="8"/>
  <c r="AE29" i="8"/>
  <c r="V29" i="8"/>
  <c r="W29" i="8"/>
  <c r="AE19" i="8"/>
  <c r="V19" i="8"/>
  <c r="W19" i="8"/>
  <c r="AE3" i="8"/>
  <c r="V3" i="8"/>
  <c r="W3" i="8"/>
  <c r="AE14" i="8"/>
  <c r="V14" i="8"/>
  <c r="W14" i="8"/>
  <c r="AE46" i="8"/>
  <c r="V46" i="8"/>
  <c r="W46" i="8"/>
  <c r="AE45" i="8"/>
  <c r="V45" i="8"/>
  <c r="W45" i="8"/>
  <c r="AE36" i="8"/>
  <c r="V36" i="8"/>
  <c r="W36" i="8"/>
  <c r="AE32" i="8"/>
  <c r="V32" i="8"/>
  <c r="W32" i="8"/>
  <c r="AE26" i="8"/>
  <c r="V26" i="8"/>
  <c r="W26" i="8"/>
  <c r="AE31" i="8"/>
  <c r="V31" i="8"/>
  <c r="W31" i="8"/>
  <c r="AE410" i="7"/>
  <c r="V410" i="7"/>
  <c r="W410" i="7"/>
  <c r="AE266" i="7"/>
  <c r="V266" i="7"/>
  <c r="W266" i="7"/>
  <c r="AE405" i="7"/>
  <c r="V405" i="7"/>
  <c r="W405" i="7"/>
  <c r="AE354" i="7"/>
  <c r="V354" i="7"/>
  <c r="W354" i="7"/>
  <c r="AE358" i="7"/>
  <c r="V358" i="7"/>
  <c r="W358" i="7"/>
  <c r="AE16" i="7"/>
  <c r="V16" i="7"/>
  <c r="W16" i="7"/>
  <c r="AE141" i="7"/>
  <c r="V141" i="7"/>
  <c r="W141" i="7"/>
  <c r="AE64" i="7"/>
  <c r="V64" i="7"/>
  <c r="W64" i="7"/>
  <c r="AE123" i="7"/>
  <c r="V123" i="7"/>
  <c r="W123" i="7"/>
  <c r="AE283" i="7"/>
  <c r="V283" i="7"/>
  <c r="W283" i="7"/>
  <c r="AE187" i="7"/>
  <c r="V187" i="7"/>
  <c r="W187" i="7"/>
  <c r="AE293" i="7"/>
  <c r="V293" i="7"/>
  <c r="W293" i="7"/>
  <c r="AE325" i="7"/>
  <c r="V325" i="7"/>
  <c r="W325" i="7"/>
  <c r="AE311" i="7"/>
  <c r="V311" i="7"/>
  <c r="W311" i="7"/>
  <c r="AE340" i="7"/>
  <c r="V340" i="7"/>
  <c r="W340" i="7"/>
  <c r="AE397" i="7"/>
  <c r="V397" i="7"/>
  <c r="W397" i="7"/>
  <c r="AE292" i="7"/>
  <c r="V292" i="7"/>
  <c r="W292" i="7"/>
  <c r="AE208" i="7"/>
  <c r="V208" i="7"/>
  <c r="W208" i="7"/>
  <c r="AE38" i="7"/>
  <c r="V38" i="7"/>
  <c r="W38" i="7"/>
  <c r="AE31" i="7"/>
  <c r="V31" i="7"/>
  <c r="W31" i="7"/>
  <c r="AE443" i="7"/>
  <c r="V443" i="7"/>
  <c r="W443" i="7"/>
  <c r="AE369" i="7"/>
  <c r="V369" i="7"/>
  <c r="W369" i="7"/>
  <c r="AE256" i="7"/>
  <c r="V256" i="7"/>
  <c r="W256" i="7"/>
  <c r="AE245" i="7"/>
  <c r="V245" i="7"/>
  <c r="W245" i="7"/>
  <c r="AE234" i="7"/>
  <c r="V234" i="7"/>
  <c r="W234" i="7"/>
  <c r="AE221" i="7"/>
  <c r="V221" i="7"/>
  <c r="W221" i="7"/>
  <c r="AE122" i="7"/>
  <c r="V122" i="7"/>
  <c r="W122" i="7"/>
  <c r="AE115" i="7"/>
  <c r="V115" i="7"/>
  <c r="W115" i="7"/>
  <c r="AE94" i="7"/>
  <c r="V94" i="7"/>
  <c r="W94" i="7"/>
  <c r="AE59" i="7"/>
  <c r="V59" i="7"/>
  <c r="W59" i="7"/>
  <c r="AE58" i="7"/>
  <c r="V58" i="7"/>
  <c r="W58" i="7"/>
  <c r="AE34" i="7"/>
  <c r="V34" i="7"/>
  <c r="W34" i="7"/>
  <c r="AE422" i="7"/>
  <c r="V422" i="7"/>
  <c r="W422" i="7"/>
  <c r="AE421" i="7"/>
  <c r="V421" i="7"/>
  <c r="W421" i="7"/>
  <c r="AE409" i="7"/>
  <c r="V409" i="7"/>
  <c r="W409" i="7"/>
  <c r="AE385" i="7"/>
  <c r="V385" i="7"/>
  <c r="W385" i="7"/>
  <c r="AE347" i="7"/>
  <c r="V347" i="7"/>
  <c r="W347" i="7"/>
  <c r="AE344" i="7"/>
  <c r="V344" i="7"/>
  <c r="W344" i="7"/>
  <c r="AE327" i="7"/>
  <c r="V327" i="7"/>
  <c r="W327" i="7"/>
  <c r="AE314" i="7"/>
  <c r="V314" i="7"/>
  <c r="W314" i="7"/>
  <c r="AE310" i="7"/>
  <c r="V310" i="7"/>
  <c r="W310" i="7"/>
  <c r="AE309" i="7"/>
  <c r="V309" i="7"/>
  <c r="W309" i="7"/>
  <c r="AE299" i="7"/>
  <c r="V299" i="7"/>
  <c r="W299" i="7"/>
  <c r="AE207" i="7"/>
  <c r="V207" i="7"/>
  <c r="W207" i="7"/>
  <c r="AE168" i="7"/>
  <c r="V168" i="7"/>
  <c r="W168" i="7"/>
  <c r="AE161" i="7"/>
  <c r="V161" i="7"/>
  <c r="W161" i="7"/>
  <c r="AE160" i="7"/>
  <c r="V160" i="7"/>
  <c r="W160" i="7"/>
  <c r="AE121" i="7"/>
  <c r="V121" i="7"/>
  <c r="W121" i="7"/>
  <c r="AE105" i="7"/>
  <c r="V105" i="7"/>
  <c r="W105" i="7"/>
  <c r="AE85" i="7"/>
  <c r="V85" i="7"/>
  <c r="W85" i="7"/>
  <c r="AE35" i="7"/>
  <c r="V35" i="7"/>
  <c r="W35" i="7"/>
  <c r="AE23" i="7"/>
  <c r="V23" i="7"/>
  <c r="W23" i="7"/>
  <c r="AE30" i="7"/>
  <c r="V30" i="7"/>
  <c r="W30" i="7"/>
  <c r="AE11" i="7"/>
  <c r="V11" i="7"/>
  <c r="W11" i="7"/>
  <c r="AE10" i="7"/>
  <c r="V10" i="7"/>
  <c r="W10" i="7"/>
  <c r="AE444" i="7"/>
  <c r="V444" i="7"/>
  <c r="W444" i="7"/>
  <c r="AE432" i="7"/>
  <c r="V432" i="7"/>
  <c r="W432" i="7"/>
  <c r="AE404" i="7"/>
  <c r="V404" i="7"/>
  <c r="W404" i="7"/>
  <c r="AE391" i="7"/>
  <c r="V391" i="7"/>
  <c r="W391" i="7"/>
  <c r="AE376" i="7"/>
  <c r="V376" i="7"/>
  <c r="W376" i="7"/>
  <c r="AE343" i="7"/>
  <c r="V343" i="7"/>
  <c r="W343" i="7"/>
  <c r="AE339" i="7"/>
  <c r="V339" i="7"/>
  <c r="W339" i="7"/>
  <c r="AE338" i="7"/>
  <c r="V338" i="7"/>
  <c r="W338" i="7"/>
  <c r="AE346" i="7"/>
  <c r="V346" i="7"/>
  <c r="W346" i="7"/>
  <c r="AE318" i="7"/>
  <c r="V318" i="7"/>
  <c r="W318" i="7"/>
  <c r="AE324" i="7"/>
  <c r="V324" i="7"/>
  <c r="W324" i="7"/>
  <c r="AE271" i="7"/>
  <c r="V271" i="7"/>
  <c r="W271" i="7"/>
  <c r="AE239" i="7"/>
  <c r="V239" i="7"/>
  <c r="W239" i="7"/>
  <c r="AE227" i="7"/>
  <c r="V227" i="7"/>
  <c r="W227" i="7"/>
  <c r="AE233" i="7"/>
  <c r="V233" i="7"/>
  <c r="W233" i="7"/>
  <c r="AE190" i="7"/>
  <c r="V190" i="7"/>
  <c r="W190" i="7"/>
  <c r="AE159" i="7"/>
  <c r="V159" i="7"/>
  <c r="W159" i="7"/>
  <c r="AE167" i="7"/>
  <c r="V167" i="7"/>
  <c r="W167" i="7"/>
  <c r="AE129" i="7"/>
  <c r="V129" i="7"/>
  <c r="W129" i="7"/>
  <c r="AE120" i="7"/>
  <c r="V120" i="7"/>
  <c r="W120" i="7"/>
  <c r="AE119" i="7"/>
  <c r="V119" i="7"/>
  <c r="W119" i="7"/>
  <c r="AE118" i="7"/>
  <c r="V118" i="7"/>
  <c r="W118" i="7"/>
  <c r="AE102" i="7"/>
  <c r="V102" i="7"/>
  <c r="W102" i="7"/>
  <c r="AE57" i="7"/>
  <c r="V57" i="7"/>
  <c r="W57" i="7"/>
  <c r="AE32" i="7"/>
  <c r="V32" i="7"/>
  <c r="W32" i="7"/>
  <c r="AE19" i="7"/>
  <c r="V19" i="7"/>
  <c r="W19" i="7"/>
  <c r="AE15" i="7"/>
  <c r="V15" i="7"/>
  <c r="W15" i="7"/>
  <c r="AE366" i="7"/>
  <c r="V366" i="7"/>
  <c r="W366" i="7"/>
  <c r="AE353" i="7"/>
  <c r="V353" i="7"/>
  <c r="W353" i="7"/>
  <c r="AE306" i="7"/>
  <c r="V306" i="7"/>
  <c r="W306" i="7"/>
  <c r="AE291" i="7"/>
  <c r="V291" i="7"/>
  <c r="W291" i="7"/>
  <c r="AE274" i="7"/>
  <c r="V274" i="7"/>
  <c r="W274" i="7"/>
  <c r="AE260" i="7"/>
  <c r="V260" i="7"/>
  <c r="W260" i="7"/>
  <c r="AE261" i="7"/>
  <c r="V261" i="7"/>
  <c r="W261" i="7"/>
  <c r="AE250" i="7"/>
  <c r="V250" i="7"/>
  <c r="W250" i="7"/>
  <c r="AE223" i="7"/>
  <c r="V223" i="7"/>
  <c r="W223" i="7"/>
  <c r="AE198" i="7"/>
  <c r="V198" i="7"/>
  <c r="W198" i="7"/>
  <c r="AE128" i="7"/>
  <c r="V128" i="7"/>
  <c r="W128" i="7"/>
  <c r="AE29" i="7"/>
  <c r="V29" i="7"/>
  <c r="W29" i="7"/>
  <c r="AE416" i="7"/>
  <c r="V416" i="7"/>
  <c r="W416" i="7"/>
  <c r="AE331" i="7"/>
  <c r="V331" i="7"/>
  <c r="W331" i="7"/>
  <c r="AE323" i="7"/>
  <c r="V323" i="7"/>
  <c r="W323" i="7"/>
  <c r="AE313" i="7"/>
  <c r="V313" i="7"/>
  <c r="W313" i="7"/>
  <c r="AE290" i="7"/>
  <c r="V290" i="7"/>
  <c r="W290" i="7"/>
  <c r="AE289" i="7"/>
  <c r="V289" i="7"/>
  <c r="W289" i="7"/>
  <c r="AE279" i="7"/>
  <c r="V279" i="7"/>
  <c r="W279" i="7"/>
  <c r="AE270" i="7"/>
  <c r="V270" i="7"/>
  <c r="W270" i="7"/>
  <c r="AE216" i="7"/>
  <c r="V216" i="7"/>
  <c r="W216" i="7"/>
  <c r="AE146" i="7"/>
  <c r="V146" i="7"/>
  <c r="W146" i="7"/>
  <c r="AE80" i="7"/>
  <c r="V80" i="7"/>
  <c r="W80" i="7"/>
  <c r="AE65" i="7"/>
  <c r="V65" i="7"/>
  <c r="W65" i="7"/>
  <c r="AE52" i="7"/>
  <c r="V52" i="7"/>
  <c r="W52" i="7"/>
  <c r="AE51" i="7"/>
  <c r="V51" i="7"/>
  <c r="W51" i="7"/>
  <c r="AE22" i="7"/>
  <c r="V22" i="7"/>
  <c r="W22" i="7"/>
  <c r="AE9" i="7"/>
  <c r="V9" i="7"/>
  <c r="W9" i="7"/>
  <c r="AE2" i="7"/>
  <c r="V2" i="7"/>
  <c r="W2" i="7"/>
  <c r="AE441" i="7"/>
  <c r="V441" i="7"/>
  <c r="W441" i="7"/>
  <c r="AE420" i="7"/>
  <c r="V420" i="7"/>
  <c r="W420" i="7"/>
  <c r="AE390" i="7"/>
  <c r="V390" i="7"/>
  <c r="W390" i="7"/>
  <c r="AE288" i="7"/>
  <c r="V288" i="7"/>
  <c r="W288" i="7"/>
  <c r="AE152" i="7"/>
  <c r="V152" i="7"/>
  <c r="W152" i="7"/>
  <c r="AE147" i="7"/>
  <c r="V147" i="7"/>
  <c r="W147" i="7"/>
  <c r="AE140" i="7"/>
  <c r="V140" i="7"/>
  <c r="W140" i="7"/>
  <c r="AE74" i="7"/>
  <c r="V74" i="7"/>
  <c r="W74" i="7"/>
  <c r="AE73" i="7"/>
  <c r="V73" i="7"/>
  <c r="W73" i="7"/>
  <c r="AE50" i="7"/>
  <c r="V50" i="7"/>
  <c r="W50" i="7"/>
  <c r="AE5" i="7"/>
  <c r="V5" i="7"/>
  <c r="W5" i="7"/>
  <c r="AE226" i="7"/>
  <c r="V226" i="7"/>
  <c r="W226" i="7"/>
  <c r="AE442" i="7"/>
  <c r="V442" i="7"/>
  <c r="W442" i="7"/>
  <c r="AE413" i="7"/>
  <c r="V413" i="7"/>
  <c r="W413" i="7"/>
  <c r="AE407" i="7"/>
  <c r="V407" i="7"/>
  <c r="W407" i="7"/>
  <c r="AE269" i="7"/>
  <c r="V269" i="7"/>
  <c r="W269" i="7"/>
  <c r="AE253" i="7"/>
  <c r="V253" i="7"/>
  <c r="W253" i="7"/>
  <c r="AE252" i="7"/>
  <c r="V252" i="7"/>
  <c r="W252" i="7"/>
  <c r="AE248" i="7"/>
  <c r="V248" i="7"/>
  <c r="W248" i="7"/>
  <c r="AE220" i="7"/>
  <c r="V220" i="7"/>
  <c r="W220" i="7"/>
  <c r="AE186" i="7"/>
  <c r="V186" i="7"/>
  <c r="W186" i="7"/>
  <c r="AE139" i="7"/>
  <c r="V139" i="7"/>
  <c r="W139" i="7"/>
  <c r="AE127" i="7"/>
  <c r="V127" i="7"/>
  <c r="W127" i="7"/>
  <c r="AE106" i="7"/>
  <c r="V106" i="7"/>
  <c r="W106" i="7"/>
  <c r="AE93" i="7"/>
  <c r="V93" i="7"/>
  <c r="W93" i="7"/>
  <c r="AE219" i="7"/>
  <c r="V219" i="7"/>
  <c r="W219" i="7"/>
  <c r="AE166" i="7"/>
  <c r="V166" i="7"/>
  <c r="W166" i="7"/>
  <c r="AE287" i="7"/>
  <c r="V287" i="7"/>
  <c r="W287" i="7"/>
  <c r="AE278" i="7"/>
  <c r="V278" i="7"/>
  <c r="W278" i="7"/>
  <c r="AE158" i="7"/>
  <c r="V158" i="7"/>
  <c r="W158" i="7"/>
  <c r="AE154" i="7"/>
  <c r="V154" i="7"/>
  <c r="W154" i="7"/>
  <c r="AE110" i="7"/>
  <c r="V110" i="7"/>
  <c r="W110" i="7"/>
  <c r="AE69" i="7"/>
  <c r="V69" i="7"/>
  <c r="W69" i="7"/>
  <c r="AE439" i="7"/>
  <c r="V439" i="7"/>
  <c r="W439" i="7"/>
  <c r="AE394" i="7"/>
  <c r="V394" i="7"/>
  <c r="W394" i="7"/>
  <c r="AE381" i="7"/>
  <c r="V381" i="7"/>
  <c r="W381" i="7"/>
  <c r="AE375" i="7"/>
  <c r="V375" i="7"/>
  <c r="W375" i="7"/>
  <c r="AE215" i="7"/>
  <c r="V215" i="7"/>
  <c r="W215" i="7"/>
  <c r="AE200" i="7"/>
  <c r="V200" i="7"/>
  <c r="W200" i="7"/>
  <c r="AE189" i="7"/>
  <c r="V189" i="7"/>
  <c r="W189" i="7"/>
  <c r="AE185" i="7"/>
  <c r="V185" i="7"/>
  <c r="W185" i="7"/>
  <c r="AE145" i="7"/>
  <c r="V145" i="7"/>
  <c r="W145" i="7"/>
  <c r="AE99" i="7"/>
  <c r="V99" i="7"/>
  <c r="W99" i="7"/>
  <c r="AE231" i="7"/>
  <c r="V231" i="7"/>
  <c r="W231" i="7"/>
  <c r="AE197" i="7"/>
  <c r="V197" i="7"/>
  <c r="W197" i="7"/>
  <c r="AE317" i="7"/>
  <c r="V317" i="7"/>
  <c r="W317" i="7"/>
  <c r="AE282" i="7"/>
  <c r="V282" i="7"/>
  <c r="W282" i="7"/>
  <c r="AE196" i="7"/>
  <c r="V196" i="7"/>
  <c r="W196" i="7"/>
  <c r="AE448" i="7"/>
  <c r="V448" i="7"/>
  <c r="W448" i="7"/>
  <c r="AE403" i="7"/>
  <c r="V403" i="7"/>
  <c r="W403" i="7"/>
  <c r="AE365" i="7"/>
  <c r="V365" i="7"/>
  <c r="W365" i="7"/>
  <c r="AE335" i="7"/>
  <c r="V335" i="7"/>
  <c r="W335" i="7"/>
  <c r="AE305" i="7"/>
  <c r="V305" i="7"/>
  <c r="W305" i="7"/>
  <c r="AE273" i="7"/>
  <c r="V273" i="7"/>
  <c r="W273" i="7"/>
  <c r="AE254" i="7"/>
  <c r="V254" i="7"/>
  <c r="W254" i="7"/>
  <c r="AE249" i="7"/>
  <c r="V249" i="7"/>
  <c r="W249" i="7"/>
  <c r="AE242" i="7"/>
  <c r="V242" i="7"/>
  <c r="W242" i="7"/>
  <c r="AE214" i="7"/>
  <c r="V214" i="7"/>
  <c r="W214" i="7"/>
  <c r="AE218" i="7"/>
  <c r="V218" i="7"/>
  <c r="W218" i="7"/>
  <c r="AE389" i="7"/>
  <c r="V389" i="7"/>
  <c r="W389" i="7"/>
  <c r="AE374" i="7"/>
  <c r="V374" i="7"/>
  <c r="W374" i="7"/>
  <c r="AE334" i="7"/>
  <c r="V334" i="7"/>
  <c r="W334" i="7"/>
  <c r="AE304" i="7"/>
  <c r="V304" i="7"/>
  <c r="W304" i="7"/>
  <c r="AE280" i="7"/>
  <c r="V280" i="7"/>
  <c r="W280" i="7"/>
  <c r="AE236" i="7"/>
  <c r="V236" i="7"/>
  <c r="W236" i="7"/>
  <c r="AE213" i="7"/>
  <c r="V213" i="7"/>
  <c r="W213" i="7"/>
  <c r="AE17" i="7"/>
  <c r="V17" i="7"/>
  <c r="W17" i="7"/>
  <c r="AE380" i="7"/>
  <c r="V380" i="7"/>
  <c r="W380" i="7"/>
  <c r="AE379" i="7"/>
  <c r="V379" i="7"/>
  <c r="W379" i="7"/>
  <c r="AE352" i="7"/>
  <c r="V352" i="7"/>
  <c r="W352" i="7"/>
  <c r="AE84" i="7"/>
  <c r="V84" i="7"/>
  <c r="W84" i="7"/>
  <c r="AE419" i="7"/>
  <c r="V419" i="7"/>
  <c r="W419" i="7"/>
  <c r="AE388" i="7"/>
  <c r="V388" i="7"/>
  <c r="W388" i="7"/>
  <c r="AE367" i="7"/>
  <c r="V367" i="7"/>
  <c r="W367" i="7"/>
  <c r="AE322" i="7"/>
  <c r="V322" i="7"/>
  <c r="W322" i="7"/>
  <c r="AE316" i="7"/>
  <c r="V316" i="7"/>
  <c r="W316" i="7"/>
  <c r="AE244" i="7"/>
  <c r="V244" i="7"/>
  <c r="W244" i="7"/>
  <c r="AE195" i="7"/>
  <c r="V195" i="7"/>
  <c r="W195" i="7"/>
  <c r="AE165" i="7"/>
  <c r="V165" i="7"/>
  <c r="W165" i="7"/>
  <c r="AE135" i="7"/>
  <c r="V135" i="7"/>
  <c r="W135" i="7"/>
  <c r="AE83" i="7"/>
  <c r="V83" i="7"/>
  <c r="W83" i="7"/>
  <c r="AE28" i="7"/>
  <c r="V28" i="7"/>
  <c r="W28" i="7"/>
  <c r="AE438" i="7"/>
  <c r="V438" i="7"/>
  <c r="W438" i="7"/>
  <c r="AE326" i="7"/>
  <c r="V326" i="7"/>
  <c r="W326" i="7"/>
  <c r="AE296" i="7"/>
  <c r="V296" i="7"/>
  <c r="W296" i="7"/>
  <c r="AE295" i="7"/>
  <c r="V295" i="7"/>
  <c r="W295" i="7"/>
  <c r="AE188" i="7"/>
  <c r="V188" i="7"/>
  <c r="W188" i="7"/>
  <c r="AE184" i="7"/>
  <c r="V184" i="7"/>
  <c r="W184" i="7"/>
  <c r="AE164" i="7"/>
  <c r="V164" i="7"/>
  <c r="W164" i="7"/>
  <c r="AE163" i="7"/>
  <c r="V163" i="7"/>
  <c r="W163" i="7"/>
  <c r="AE92" i="7"/>
  <c r="V92" i="7"/>
  <c r="W92" i="7"/>
  <c r="AE418" i="7"/>
  <c r="V418" i="7"/>
  <c r="W418" i="7"/>
  <c r="AE357" i="7"/>
  <c r="V357" i="7"/>
  <c r="W357" i="7"/>
  <c r="AE112" i="7"/>
  <c r="V112" i="7"/>
  <c r="W112" i="7"/>
  <c r="AE91" i="7"/>
  <c r="V91" i="7"/>
  <c r="W91" i="7"/>
  <c r="AE72" i="7"/>
  <c r="V72" i="7"/>
  <c r="W72" i="7"/>
  <c r="AE373" i="7"/>
  <c r="V373" i="7"/>
  <c r="W373" i="7"/>
  <c r="AE230" i="7"/>
  <c r="V230" i="7"/>
  <c r="W230" i="7"/>
  <c r="AE108" i="7"/>
  <c r="V108" i="7"/>
  <c r="W108" i="7"/>
  <c r="AE43" i="7"/>
  <c r="V43" i="7"/>
  <c r="W43" i="7"/>
  <c r="AE49" i="7"/>
  <c r="V49" i="7"/>
  <c r="W49" i="7"/>
  <c r="AE8" i="7"/>
  <c r="V8" i="7"/>
  <c r="W8" i="7"/>
  <c r="AE277" i="7"/>
  <c r="V277" i="7"/>
  <c r="W277" i="7"/>
  <c r="AE210" i="7"/>
  <c r="V210" i="7"/>
  <c r="W210" i="7"/>
  <c r="AE426" i="7"/>
  <c r="V426" i="7"/>
  <c r="W426" i="7"/>
  <c r="AE372" i="7"/>
  <c r="V372" i="7"/>
  <c r="W372" i="7"/>
  <c r="AE364" i="7"/>
  <c r="V364" i="7"/>
  <c r="W364" i="7"/>
  <c r="AE349" i="7"/>
  <c r="V349" i="7"/>
  <c r="W349" i="7"/>
  <c r="AE148" i="7"/>
  <c r="V148" i="7"/>
  <c r="W148" i="7"/>
  <c r="AE134" i="7"/>
  <c r="V134" i="7"/>
  <c r="W134" i="7"/>
  <c r="AE98" i="7"/>
  <c r="V98" i="7"/>
  <c r="W98" i="7"/>
  <c r="AE27" i="7"/>
  <c r="V27" i="7"/>
  <c r="W27" i="7"/>
  <c r="AE7" i="7"/>
  <c r="V7" i="7"/>
  <c r="W7" i="7"/>
  <c r="AE362" i="7"/>
  <c r="V362" i="7"/>
  <c r="W362" i="7"/>
  <c r="AE247" i="7"/>
  <c r="V247" i="7"/>
  <c r="W247" i="7"/>
  <c r="AE194" i="7"/>
  <c r="V194" i="7"/>
  <c r="W194" i="7"/>
  <c r="AE174" i="7"/>
  <c r="V174" i="7"/>
  <c r="W174" i="7"/>
  <c r="AE172" i="7"/>
  <c r="V172" i="7"/>
  <c r="W172" i="7"/>
  <c r="AE97" i="7"/>
  <c r="V97" i="7"/>
  <c r="W97" i="7"/>
  <c r="AE68" i="7"/>
  <c r="V68" i="7"/>
  <c r="W68" i="7"/>
  <c r="AE206" i="7"/>
  <c r="V206" i="7"/>
  <c r="W206" i="7"/>
  <c r="AE117" i="7"/>
  <c r="V117" i="7"/>
  <c r="W117" i="7"/>
  <c r="AE356" i="7"/>
  <c r="V356" i="7"/>
  <c r="W356" i="7"/>
  <c r="AE351" i="7"/>
  <c r="V351" i="7"/>
  <c r="W351" i="7"/>
  <c r="AE342" i="7"/>
  <c r="V342" i="7"/>
  <c r="W342" i="7"/>
  <c r="AE294" i="7"/>
  <c r="V294" i="7"/>
  <c r="W294" i="7"/>
  <c r="AE272" i="7"/>
  <c r="V272" i="7"/>
  <c r="W272" i="7"/>
  <c r="AE259" i="7"/>
  <c r="V259" i="7"/>
  <c r="W259" i="7"/>
  <c r="AE201" i="7"/>
  <c r="V201" i="7"/>
  <c r="W201" i="7"/>
  <c r="AE173" i="7"/>
  <c r="V173" i="7"/>
  <c r="W173" i="7"/>
  <c r="AE101" i="7"/>
  <c r="V101" i="7"/>
  <c r="W101" i="7"/>
  <c r="AE63" i="7"/>
  <c r="V63" i="7"/>
  <c r="W63" i="7"/>
  <c r="AE430" i="7"/>
  <c r="V430" i="7"/>
  <c r="W430" i="7"/>
  <c r="AE401" i="7"/>
  <c r="V401" i="7"/>
  <c r="W401" i="7"/>
  <c r="AE268" i="7"/>
  <c r="V268" i="7"/>
  <c r="W268" i="7"/>
  <c r="AE251" i="7"/>
  <c r="V251" i="7"/>
  <c r="W251" i="7"/>
  <c r="AE211" i="7"/>
  <c r="V211" i="7"/>
  <c r="W211" i="7"/>
  <c r="AE205" i="7"/>
  <c r="V205" i="7"/>
  <c r="W205" i="7"/>
  <c r="AE183" i="7"/>
  <c r="V183" i="7"/>
  <c r="W183" i="7"/>
  <c r="AE144" i="7"/>
  <c r="V144" i="7"/>
  <c r="W144" i="7"/>
  <c r="AE138" i="7"/>
  <c r="V138" i="7"/>
  <c r="W138" i="7"/>
  <c r="AE104" i="7"/>
  <c r="V104" i="7"/>
  <c r="W104" i="7"/>
  <c r="AE21" i="7"/>
  <c r="V21" i="7"/>
  <c r="W21" i="7"/>
  <c r="AE4" i="7"/>
  <c r="V4" i="7"/>
  <c r="W4" i="7"/>
  <c r="AE425" i="7"/>
  <c r="V425" i="7"/>
  <c r="W425" i="7"/>
  <c r="AE429" i="7"/>
  <c r="V429" i="7"/>
  <c r="W429" i="7"/>
  <c r="AE402" i="7"/>
  <c r="V402" i="7"/>
  <c r="W402" i="7"/>
  <c r="AE308" i="7"/>
  <c r="V308" i="7"/>
  <c r="W308" i="7"/>
  <c r="AE114" i="7"/>
  <c r="V114" i="7"/>
  <c r="W114" i="7"/>
  <c r="AE79" i="7"/>
  <c r="V79" i="7"/>
  <c r="W79" i="7"/>
  <c r="AE37" i="7"/>
  <c r="V37" i="7"/>
  <c r="W37" i="7"/>
  <c r="AE20" i="7"/>
  <c r="V20" i="7"/>
  <c r="W20" i="7"/>
  <c r="AE417" i="7"/>
  <c r="V417" i="7"/>
  <c r="W417" i="7"/>
  <c r="AE384" i="7"/>
  <c r="V384" i="7"/>
  <c r="W384" i="7"/>
  <c r="AE350" i="7"/>
  <c r="V350" i="7"/>
  <c r="W350" i="7"/>
  <c r="AE337" i="7"/>
  <c r="V337" i="7"/>
  <c r="W337" i="7"/>
  <c r="AE330" i="7"/>
  <c r="V330" i="7"/>
  <c r="W330" i="7"/>
  <c r="AE303" i="7"/>
  <c r="V303" i="7"/>
  <c r="W303" i="7"/>
  <c r="AE182" i="7"/>
  <c r="V182" i="7"/>
  <c r="W182" i="7"/>
  <c r="AE170" i="7"/>
  <c r="V170" i="7"/>
  <c r="W170" i="7"/>
  <c r="AE157" i="7"/>
  <c r="V157" i="7"/>
  <c r="W157" i="7"/>
  <c r="AE103" i="7"/>
  <c r="V103" i="7"/>
  <c r="W103" i="7"/>
  <c r="AE78" i="7"/>
  <c r="V78" i="7"/>
  <c r="W78" i="7"/>
  <c r="AE71" i="7"/>
  <c r="V71" i="7"/>
  <c r="W71" i="7"/>
  <c r="AE48" i="7"/>
  <c r="V48" i="7"/>
  <c r="W48" i="7"/>
  <c r="AE40" i="7"/>
  <c r="V40" i="7"/>
  <c r="W40" i="7"/>
  <c r="AE383" i="7"/>
  <c r="V383" i="7"/>
  <c r="W383" i="7"/>
  <c r="AE355" i="7"/>
  <c r="V355" i="7"/>
  <c r="W355" i="7"/>
  <c r="AE298" i="7"/>
  <c r="V298" i="7"/>
  <c r="W298" i="7"/>
  <c r="AE286" i="7"/>
  <c r="V286" i="7"/>
  <c r="W286" i="7"/>
  <c r="AE258" i="7"/>
  <c r="V258" i="7"/>
  <c r="W258" i="7"/>
  <c r="AE225" i="7"/>
  <c r="V225" i="7"/>
  <c r="W225" i="7"/>
  <c r="AE217" i="7"/>
  <c r="V217" i="7"/>
  <c r="W217" i="7"/>
  <c r="AE181" i="7"/>
  <c r="V181" i="7"/>
  <c r="W181" i="7"/>
  <c r="AE143" i="7"/>
  <c r="V143" i="7"/>
  <c r="W143" i="7"/>
  <c r="AE87" i="7"/>
  <c r="V87" i="7"/>
  <c r="W87" i="7"/>
  <c r="AE70" i="7"/>
  <c r="V70" i="7"/>
  <c r="W70" i="7"/>
  <c r="AE26" i="7"/>
  <c r="V26" i="7"/>
  <c r="W26" i="7"/>
  <c r="AE424" i="7"/>
  <c r="V424" i="7"/>
  <c r="W424" i="7"/>
  <c r="AE428" i="7"/>
  <c r="V428" i="7"/>
  <c r="W428" i="7"/>
  <c r="AE109" i="7"/>
  <c r="V109" i="7"/>
  <c r="W109" i="7"/>
  <c r="AE408" i="7"/>
  <c r="V408" i="7"/>
  <c r="W408" i="7"/>
  <c r="AE180" i="7"/>
  <c r="V180" i="7"/>
  <c r="W180" i="7"/>
  <c r="AE86" i="7"/>
  <c r="V86" i="7"/>
  <c r="W86" i="7"/>
  <c r="AE423" i="7"/>
  <c r="V423" i="7"/>
  <c r="W423" i="7"/>
  <c r="AE382" i="7"/>
  <c r="V382" i="7"/>
  <c r="W382" i="7"/>
  <c r="AE285" i="7"/>
  <c r="V285" i="7"/>
  <c r="W285" i="7"/>
  <c r="AE67" i="7"/>
  <c r="V67" i="7"/>
  <c r="W67" i="7"/>
  <c r="AE434" i="7"/>
  <c r="V434" i="7"/>
  <c r="W434" i="7"/>
  <c r="AE371" i="7"/>
  <c r="V371" i="7"/>
  <c r="W371" i="7"/>
  <c r="AE361" i="7"/>
  <c r="V361" i="7"/>
  <c r="W361" i="7"/>
  <c r="AE329" i="7"/>
  <c r="V329" i="7"/>
  <c r="W329" i="7"/>
  <c r="AE179" i="7"/>
  <c r="V179" i="7"/>
  <c r="W179" i="7"/>
  <c r="AE47" i="7"/>
  <c r="V47" i="7"/>
  <c r="W47" i="7"/>
  <c r="AE406" i="7"/>
  <c r="V406" i="7"/>
  <c r="W406" i="7"/>
  <c r="AE360" i="7"/>
  <c r="V360" i="7"/>
  <c r="W360" i="7"/>
  <c r="AE333" i="7"/>
  <c r="V333" i="7"/>
  <c r="W333" i="7"/>
  <c r="AE281" i="7"/>
  <c r="V281" i="7"/>
  <c r="W281" i="7"/>
  <c r="AE246" i="7"/>
  <c r="V246" i="7"/>
  <c r="W246" i="7"/>
  <c r="AE39" i="7"/>
  <c r="V39" i="7"/>
  <c r="W39" i="7"/>
  <c r="AE412" i="7"/>
  <c r="V412" i="7"/>
  <c r="W412" i="7"/>
  <c r="AE209" i="7"/>
  <c r="V209" i="7"/>
  <c r="W209" i="7"/>
  <c r="AE156" i="7"/>
  <c r="V156" i="7"/>
  <c r="W156" i="7"/>
  <c r="AE400" i="7"/>
  <c r="V400" i="7"/>
  <c r="W400" i="7"/>
  <c r="AE235" i="7"/>
  <c r="V235" i="7"/>
  <c r="W235" i="7"/>
  <c r="AE243" i="7"/>
  <c r="V243" i="7"/>
  <c r="W243" i="7"/>
  <c r="AE204" i="7"/>
  <c r="V204" i="7"/>
  <c r="W204" i="7"/>
  <c r="AE203" i="7"/>
  <c r="V203" i="7"/>
  <c r="W203" i="7"/>
  <c r="AE137" i="7"/>
  <c r="V137" i="7"/>
  <c r="W137" i="7"/>
  <c r="AE370" i="7"/>
  <c r="V370" i="7"/>
  <c r="W370" i="7"/>
  <c r="AE328" i="7"/>
  <c r="V328" i="7"/>
  <c r="W328" i="7"/>
  <c r="AE321" i="7"/>
  <c r="V321" i="7"/>
  <c r="W321" i="7"/>
  <c r="AE178" i="7"/>
  <c r="V178" i="7"/>
  <c r="W178" i="7"/>
  <c r="AE126" i="7"/>
  <c r="V126" i="7"/>
  <c r="W126" i="7"/>
  <c r="AE100" i="7"/>
  <c r="V100" i="7"/>
  <c r="W100" i="7"/>
  <c r="AE56" i="7"/>
  <c r="V56" i="7"/>
  <c r="W56" i="7"/>
  <c r="AE142" i="7"/>
  <c r="V142" i="7"/>
  <c r="W142" i="7"/>
  <c r="AE436" i="7"/>
  <c r="V436" i="7"/>
  <c r="W436" i="7"/>
  <c r="AE399" i="7"/>
  <c r="V399" i="7"/>
  <c r="W399" i="7"/>
  <c r="AE387" i="7"/>
  <c r="V387" i="7"/>
  <c r="W387" i="7"/>
  <c r="AE332" i="7"/>
  <c r="V332" i="7"/>
  <c r="W332" i="7"/>
  <c r="AE284" i="7"/>
  <c r="V284" i="7"/>
  <c r="W284" i="7"/>
  <c r="AE265" i="7"/>
  <c r="V265" i="7"/>
  <c r="W265" i="7"/>
  <c r="AE153" i="7"/>
  <c r="V153" i="7"/>
  <c r="W153" i="7"/>
  <c r="AE151" i="7"/>
  <c r="V151" i="7"/>
  <c r="W151" i="7"/>
  <c r="AE133" i="7"/>
  <c r="V133" i="7"/>
  <c r="W133" i="7"/>
  <c r="AE82" i="7"/>
  <c r="V82" i="7"/>
  <c r="W82" i="7"/>
  <c r="AE36" i="7"/>
  <c r="V36" i="7"/>
  <c r="W36" i="7"/>
  <c r="AE33" i="7"/>
  <c r="V33" i="7"/>
  <c r="W33" i="7"/>
  <c r="AE393" i="7"/>
  <c r="V393" i="7"/>
  <c r="W393" i="7"/>
  <c r="AE302" i="7"/>
  <c r="V302" i="7"/>
  <c r="W302" i="7"/>
  <c r="AE241" i="7"/>
  <c r="V241" i="7"/>
  <c r="W241" i="7"/>
  <c r="AE14" i="7"/>
  <c r="V14" i="7"/>
  <c r="W14" i="7"/>
  <c r="AE6" i="7"/>
  <c r="V6" i="7"/>
  <c r="W6" i="7"/>
  <c r="AE398" i="7"/>
  <c r="V398" i="7"/>
  <c r="W398" i="7"/>
  <c r="AE359" i="7"/>
  <c r="V359" i="7"/>
  <c r="W359" i="7"/>
  <c r="AE320" i="7"/>
  <c r="V320" i="7"/>
  <c r="W320" i="7"/>
  <c r="AE301" i="7"/>
  <c r="V301" i="7"/>
  <c r="W301" i="7"/>
  <c r="AE276" i="7"/>
  <c r="V276" i="7"/>
  <c r="W276" i="7"/>
  <c r="AE255" i="7"/>
  <c r="V255" i="7"/>
  <c r="W255" i="7"/>
  <c r="AE257" i="7"/>
  <c r="V257" i="7"/>
  <c r="W257" i="7"/>
  <c r="AE229" i="7"/>
  <c r="V229" i="7"/>
  <c r="W229" i="7"/>
  <c r="AE222" i="7"/>
  <c r="V222" i="7"/>
  <c r="W222" i="7"/>
  <c r="AE202" i="7"/>
  <c r="V202" i="7"/>
  <c r="W202" i="7"/>
  <c r="AE132" i="7"/>
  <c r="V132" i="7"/>
  <c r="W132" i="7"/>
  <c r="AE90" i="7"/>
  <c r="V90" i="7"/>
  <c r="W90" i="7"/>
  <c r="AE75" i="7"/>
  <c r="V75" i="7"/>
  <c r="W75" i="7"/>
  <c r="AE55" i="7"/>
  <c r="V55" i="7"/>
  <c r="W55" i="7"/>
  <c r="AE54" i="7"/>
  <c r="V54" i="7"/>
  <c r="W54" i="7"/>
  <c r="AE46" i="7"/>
  <c r="V46" i="7"/>
  <c r="W46" i="7"/>
  <c r="AE25" i="7"/>
  <c r="V25" i="7"/>
  <c r="W25" i="7"/>
  <c r="AE3" i="7"/>
  <c r="V3" i="7"/>
  <c r="W3" i="7"/>
  <c r="AE440" i="7"/>
  <c r="V440" i="7"/>
  <c r="W440" i="7"/>
  <c r="AE435" i="7"/>
  <c r="V435" i="7"/>
  <c r="W435" i="7"/>
  <c r="AE396" i="7"/>
  <c r="V396" i="7"/>
  <c r="W396" i="7"/>
  <c r="AE348" i="7"/>
  <c r="V348" i="7"/>
  <c r="W348" i="7"/>
  <c r="AE336" i="7"/>
  <c r="V336" i="7"/>
  <c r="W336" i="7"/>
  <c r="AE307" i="7"/>
  <c r="V307" i="7"/>
  <c r="W307" i="7"/>
  <c r="AE238" i="7"/>
  <c r="V238" i="7"/>
  <c r="W238" i="7"/>
  <c r="AE171" i="7"/>
  <c r="V171" i="7"/>
  <c r="W171" i="7"/>
  <c r="AE155" i="7"/>
  <c r="V155" i="7"/>
  <c r="W155" i="7"/>
  <c r="AE125" i="7"/>
  <c r="V125" i="7"/>
  <c r="W125" i="7"/>
  <c r="AE62" i="7"/>
  <c r="V62" i="7"/>
  <c r="W62" i="7"/>
  <c r="AE42" i="7"/>
  <c r="V42" i="7"/>
  <c r="W42" i="7"/>
  <c r="AE18" i="7"/>
  <c r="V18" i="7"/>
  <c r="W18" i="7"/>
  <c r="AE12" i="7"/>
  <c r="V12" i="7"/>
  <c r="W12" i="7"/>
  <c r="AE427" i="7"/>
  <c r="V427" i="7"/>
  <c r="W427" i="7"/>
  <c r="AE297" i="7"/>
  <c r="V297" i="7"/>
  <c r="W297" i="7"/>
  <c r="AE192" i="7"/>
  <c r="V192" i="7"/>
  <c r="W192" i="7"/>
  <c r="AE96" i="7"/>
  <c r="V96" i="7"/>
  <c r="W96" i="7"/>
  <c r="AE24" i="7"/>
  <c r="V24" i="7"/>
  <c r="W24" i="7"/>
  <c r="AE431" i="7"/>
  <c r="V431" i="7"/>
  <c r="W431" i="7"/>
  <c r="AE378" i="7"/>
  <c r="V378" i="7"/>
  <c r="W378" i="7"/>
  <c r="AE377" i="7"/>
  <c r="V377" i="7"/>
  <c r="W377" i="7"/>
  <c r="AE363" i="7"/>
  <c r="V363" i="7"/>
  <c r="W363" i="7"/>
  <c r="AE267" i="7"/>
  <c r="V267" i="7"/>
  <c r="W267" i="7"/>
  <c r="AE237" i="7"/>
  <c r="V237" i="7"/>
  <c r="W237" i="7"/>
  <c r="AE111" i="7"/>
  <c r="V111" i="7"/>
  <c r="W111" i="7"/>
  <c r="AE433" i="7"/>
  <c r="V433" i="7"/>
  <c r="W433" i="7"/>
  <c r="AE415" i="7"/>
  <c r="V415" i="7"/>
  <c r="W415" i="7"/>
  <c r="AE212" i="7"/>
  <c r="V212" i="7"/>
  <c r="W212" i="7"/>
  <c r="AE150" i="7"/>
  <c r="V150" i="7"/>
  <c r="W150" i="7"/>
  <c r="AE131" i="7"/>
  <c r="V131" i="7"/>
  <c r="W131" i="7"/>
  <c r="AE124" i="7"/>
  <c r="V124" i="7"/>
  <c r="W124" i="7"/>
  <c r="AE44" i="7"/>
  <c r="V44" i="7"/>
  <c r="W44" i="7"/>
  <c r="AE319" i="7"/>
  <c r="V319" i="7"/>
  <c r="W319" i="7"/>
  <c r="AE95" i="7"/>
  <c r="V95" i="7"/>
  <c r="W95" i="7"/>
  <c r="AE61" i="7"/>
  <c r="V61" i="7"/>
  <c r="W61" i="7"/>
  <c r="AE13" i="7"/>
  <c r="V13" i="7"/>
  <c r="W13" i="7"/>
  <c r="AE414" i="7"/>
  <c r="V414" i="7"/>
  <c r="W414" i="7"/>
  <c r="AE411" i="7"/>
  <c r="V411" i="7"/>
  <c r="W411" i="7"/>
  <c r="AE395" i="7"/>
  <c r="V395" i="7"/>
  <c r="W395" i="7"/>
  <c r="AE392" i="7"/>
  <c r="V392" i="7"/>
  <c r="W392" i="7"/>
  <c r="AE368" i="7"/>
  <c r="V368" i="7"/>
  <c r="W368" i="7"/>
  <c r="AE341" i="7"/>
  <c r="V341" i="7"/>
  <c r="W341" i="7"/>
  <c r="AE315" i="7"/>
  <c r="V315" i="7"/>
  <c r="W315" i="7"/>
  <c r="AE312" i="7"/>
  <c r="V312" i="7"/>
  <c r="W312" i="7"/>
  <c r="AE264" i="7"/>
  <c r="V264" i="7"/>
  <c r="W264" i="7"/>
  <c r="AE240" i="7"/>
  <c r="V240" i="7"/>
  <c r="W240" i="7"/>
  <c r="AE228" i="7"/>
  <c r="V228" i="7"/>
  <c r="W228" i="7"/>
  <c r="AE177" i="7"/>
  <c r="V177" i="7"/>
  <c r="W177" i="7"/>
  <c r="AE162" i="7"/>
  <c r="V162" i="7"/>
  <c r="W162" i="7"/>
  <c r="AE149" i="7"/>
  <c r="V149" i="7"/>
  <c r="W149" i="7"/>
  <c r="AE136" i="7"/>
  <c r="V136" i="7"/>
  <c r="W136" i="7"/>
  <c r="AE130" i="7"/>
  <c r="V130" i="7"/>
  <c r="W130" i="7"/>
  <c r="AE113" i="7"/>
  <c r="V113" i="7"/>
  <c r="W113" i="7"/>
  <c r="AE116" i="7"/>
  <c r="V116" i="7"/>
  <c r="W116" i="7"/>
  <c r="AE66" i="7"/>
  <c r="V66" i="7"/>
  <c r="W66" i="7"/>
  <c r="AE53" i="7"/>
  <c r="V53" i="7"/>
  <c r="W53" i="7"/>
  <c r="AE437" i="7"/>
  <c r="V437" i="7"/>
  <c r="W437" i="7"/>
  <c r="AE386" i="7"/>
  <c r="V386" i="7"/>
  <c r="W386" i="7"/>
  <c r="AE263" i="7"/>
  <c r="V263" i="7"/>
  <c r="W263" i="7"/>
  <c r="AE262" i="7"/>
  <c r="V262" i="7"/>
  <c r="W262" i="7"/>
  <c r="AE232" i="7"/>
  <c r="V232" i="7"/>
  <c r="W232" i="7"/>
  <c r="AE224" i="7"/>
  <c r="V224" i="7"/>
  <c r="W224" i="7"/>
  <c r="AE193" i="7"/>
  <c r="V193" i="7"/>
  <c r="W193" i="7"/>
  <c r="AE199" i="7"/>
  <c r="V199" i="7"/>
  <c r="W199" i="7"/>
  <c r="AE176" i="7"/>
  <c r="V176" i="7"/>
  <c r="W176" i="7"/>
  <c r="AE175" i="7"/>
  <c r="V175" i="7"/>
  <c r="W175" i="7"/>
  <c r="AE107" i="7"/>
  <c r="V107" i="7"/>
  <c r="W107" i="7"/>
  <c r="AE89" i="7"/>
  <c r="V89" i="7"/>
  <c r="W89" i="7"/>
  <c r="AE88" i="7"/>
  <c r="V88" i="7"/>
  <c r="W88" i="7"/>
  <c r="AE77" i="7"/>
  <c r="V77" i="7"/>
  <c r="W77" i="7"/>
  <c r="AE76" i="7"/>
  <c r="V76" i="7"/>
  <c r="W76" i="7"/>
  <c r="AE60" i="7"/>
  <c r="V60" i="7"/>
  <c r="W60" i="7"/>
  <c r="AE45" i="7"/>
  <c r="V45" i="7"/>
  <c r="W45" i="7"/>
  <c r="AE41" i="7"/>
  <c r="V41" i="7"/>
  <c r="W41" i="7"/>
  <c r="AE345" i="7"/>
  <c r="V345" i="7"/>
  <c r="W345" i="7"/>
  <c r="AE300" i="7"/>
  <c r="V300" i="7"/>
  <c r="W300" i="7"/>
  <c r="AE191" i="7"/>
  <c r="V191" i="7"/>
  <c r="W191" i="7"/>
  <c r="AE81" i="7"/>
  <c r="V81" i="7"/>
  <c r="W81" i="7"/>
  <c r="AE275" i="7"/>
  <c r="V275" i="7"/>
  <c r="W275" i="7"/>
  <c r="AE446" i="7"/>
  <c r="V446" i="7"/>
  <c r="W446" i="7"/>
  <c r="AE447" i="7"/>
  <c r="V447" i="7"/>
  <c r="W447" i="7"/>
  <c r="AE445" i="7"/>
  <c r="V445" i="7"/>
  <c r="W445" i="7"/>
  <c r="AE169" i="7"/>
  <c r="V169" i="7"/>
  <c r="W169" i="7"/>
  <c r="AE46" i="6"/>
  <c r="V46" i="6"/>
  <c r="W46" i="6"/>
  <c r="AE94" i="6"/>
  <c r="V94" i="6"/>
  <c r="W94" i="6"/>
  <c r="AE43" i="6"/>
  <c r="V43" i="6"/>
  <c r="W43" i="6"/>
  <c r="AE107" i="6"/>
  <c r="V107" i="6"/>
  <c r="W107" i="6"/>
  <c r="AE98" i="6"/>
  <c r="V98" i="6"/>
  <c r="W98" i="6"/>
  <c r="AE12" i="6"/>
  <c r="V12" i="6"/>
  <c r="W12" i="6"/>
  <c r="AE4" i="6"/>
  <c r="V4" i="6"/>
  <c r="W4" i="6"/>
  <c r="AE2" i="6"/>
  <c r="V2" i="6"/>
  <c r="W2" i="6"/>
  <c r="AE76" i="6"/>
  <c r="V76" i="6"/>
  <c r="W76" i="6"/>
  <c r="AE45" i="6"/>
  <c r="V45" i="6"/>
  <c r="W45" i="6"/>
  <c r="AE83" i="6"/>
  <c r="V83" i="6"/>
  <c r="W83" i="6"/>
  <c r="AE104" i="6"/>
  <c r="V104" i="6"/>
  <c r="W104" i="6"/>
  <c r="AE100" i="6"/>
  <c r="V100" i="6"/>
  <c r="W100" i="6"/>
  <c r="AE9" i="6"/>
  <c r="V9" i="6"/>
  <c r="W9" i="6"/>
  <c r="AE78" i="6"/>
  <c r="V78" i="6"/>
  <c r="W78" i="6"/>
  <c r="AE24" i="6"/>
  <c r="V24" i="6"/>
  <c r="W24" i="6"/>
  <c r="AE28" i="6"/>
  <c r="V28" i="6"/>
  <c r="W28" i="6"/>
  <c r="AE47" i="6"/>
  <c r="V47" i="6"/>
  <c r="W47" i="6"/>
  <c r="AE113" i="6"/>
  <c r="V113" i="6"/>
  <c r="W113" i="6"/>
  <c r="AE85" i="6"/>
  <c r="V85" i="6"/>
  <c r="W85" i="6"/>
  <c r="AE77" i="6"/>
  <c r="V77" i="6"/>
  <c r="W77" i="6"/>
  <c r="AE109" i="6"/>
  <c r="V109" i="6"/>
  <c r="W109" i="6"/>
  <c r="AE51" i="6"/>
  <c r="V51" i="6"/>
  <c r="W51" i="6"/>
  <c r="AE40" i="6"/>
  <c r="V40" i="6"/>
  <c r="W40" i="6"/>
  <c r="AE95" i="6"/>
  <c r="V95" i="6"/>
  <c r="W95" i="6"/>
  <c r="AE23" i="6"/>
  <c r="V23" i="6"/>
  <c r="W23" i="6"/>
  <c r="AE42" i="6"/>
  <c r="V42" i="6"/>
  <c r="W42" i="6"/>
  <c r="AE79" i="6"/>
  <c r="V79" i="6"/>
  <c r="W79" i="6"/>
  <c r="AE33" i="6"/>
  <c r="V33" i="6"/>
  <c r="W33" i="6"/>
  <c r="AE101" i="6"/>
  <c r="V101" i="6"/>
  <c r="W101" i="6"/>
  <c r="AE15" i="6"/>
  <c r="V15" i="6"/>
  <c r="W15" i="6"/>
  <c r="AE56" i="6"/>
  <c r="V56" i="6"/>
  <c r="W56" i="6"/>
  <c r="AE97" i="6"/>
  <c r="V97" i="6"/>
  <c r="W97" i="6"/>
  <c r="AE61" i="6"/>
  <c r="V61" i="6"/>
  <c r="W61" i="6"/>
  <c r="AE50" i="6"/>
  <c r="V50" i="6"/>
  <c r="W50" i="6"/>
  <c r="AE93" i="6"/>
  <c r="V93" i="6"/>
  <c r="W93" i="6"/>
  <c r="AE55" i="6"/>
  <c r="V55" i="6"/>
  <c r="W55" i="6"/>
  <c r="AE21" i="6"/>
  <c r="V21" i="6"/>
  <c r="W21" i="6"/>
  <c r="AE82" i="6"/>
  <c r="V82" i="6"/>
  <c r="W82" i="6"/>
  <c r="AE31" i="6"/>
  <c r="V31" i="6"/>
  <c r="W31" i="6"/>
  <c r="AE53" i="6"/>
  <c r="V53" i="6"/>
  <c r="W53" i="6"/>
  <c r="AE3" i="6"/>
  <c r="V3" i="6"/>
  <c r="W3" i="6"/>
  <c r="AE6" i="6"/>
  <c r="V6" i="6"/>
  <c r="W6" i="6"/>
  <c r="AE29" i="6"/>
  <c r="V29" i="6"/>
  <c r="W29" i="6"/>
  <c r="AE5" i="6"/>
  <c r="V5" i="6"/>
  <c r="W5" i="6"/>
  <c r="AE58" i="6"/>
  <c r="V58" i="6"/>
  <c r="W58" i="6"/>
  <c r="AE70" i="6"/>
  <c r="V70" i="6"/>
  <c r="W70" i="6"/>
  <c r="AE14" i="6"/>
  <c r="V14" i="6"/>
  <c r="W14" i="6"/>
  <c r="AE59" i="6"/>
  <c r="V59" i="6"/>
  <c r="W59" i="6"/>
  <c r="AE49" i="6"/>
  <c r="V49" i="6"/>
  <c r="W49" i="6"/>
  <c r="AE7" i="6"/>
  <c r="V7" i="6"/>
  <c r="W7" i="6"/>
  <c r="AE90" i="6"/>
  <c r="V90" i="6"/>
  <c r="W90" i="6"/>
  <c r="AE84" i="6"/>
  <c r="V84" i="6"/>
  <c r="W84" i="6"/>
  <c r="AE64" i="6"/>
  <c r="V64" i="6"/>
  <c r="W64" i="6"/>
  <c r="AE52" i="6"/>
  <c r="V52" i="6"/>
  <c r="W52" i="6"/>
  <c r="AE13" i="6"/>
  <c r="V13" i="6"/>
  <c r="W13" i="6"/>
  <c r="AE108" i="6"/>
  <c r="V108" i="6"/>
  <c r="W108" i="6"/>
  <c r="AE114" i="6"/>
  <c r="V114" i="6"/>
  <c r="W114" i="6"/>
  <c r="AE39" i="6"/>
  <c r="V39" i="6"/>
  <c r="W39" i="6"/>
  <c r="AE8" i="6"/>
  <c r="V8" i="6"/>
  <c r="W8" i="6"/>
  <c r="AE81" i="6"/>
  <c r="V81" i="6"/>
  <c r="W81" i="6"/>
  <c r="AE88" i="6"/>
  <c r="V88" i="6"/>
  <c r="W88" i="6"/>
  <c r="AE44" i="6"/>
  <c r="V44" i="6"/>
  <c r="W44" i="6"/>
  <c r="AE18" i="6"/>
  <c r="V18" i="6"/>
  <c r="W18" i="6"/>
  <c r="AE17" i="6"/>
  <c r="V17" i="6"/>
  <c r="W17" i="6"/>
  <c r="AE10" i="6"/>
  <c r="V10" i="6"/>
  <c r="W10" i="6"/>
  <c r="AE34" i="6"/>
  <c r="V34" i="6"/>
  <c r="W34" i="6"/>
  <c r="AE22" i="6"/>
  <c r="V22" i="6"/>
  <c r="W22" i="6"/>
  <c r="AE99" i="6"/>
  <c r="V99" i="6"/>
  <c r="W99" i="6"/>
  <c r="AE19" i="6"/>
  <c r="V19" i="6"/>
  <c r="W19" i="6"/>
  <c r="AE80" i="6"/>
  <c r="V80" i="6"/>
  <c r="W80" i="6"/>
  <c r="AE106" i="6"/>
  <c r="V106" i="6"/>
  <c r="W106" i="6"/>
  <c r="AE30" i="6"/>
  <c r="V30" i="6"/>
  <c r="W30" i="6"/>
  <c r="AE26" i="6"/>
  <c r="V26" i="6"/>
  <c r="W26" i="6"/>
  <c r="AE72" i="6"/>
  <c r="V72" i="6"/>
  <c r="W72" i="6"/>
  <c r="AE62" i="6"/>
  <c r="V62" i="6"/>
  <c r="W62" i="6"/>
  <c r="AE48" i="6"/>
  <c r="V48" i="6"/>
  <c r="W48" i="6"/>
  <c r="AE37" i="6"/>
  <c r="V37" i="6"/>
  <c r="W37" i="6"/>
  <c r="AE69" i="6"/>
  <c r="V69" i="6"/>
  <c r="W69" i="6"/>
  <c r="AE103" i="6"/>
  <c r="V103" i="6"/>
  <c r="W103" i="6"/>
  <c r="AE92" i="6"/>
  <c r="V92" i="6"/>
  <c r="W92" i="6"/>
  <c r="AE35" i="6"/>
  <c r="V35" i="6"/>
  <c r="W35" i="6"/>
  <c r="AE96" i="6"/>
  <c r="V96" i="6"/>
  <c r="W96" i="6"/>
  <c r="AE110" i="6"/>
  <c r="V110" i="6"/>
  <c r="W110" i="6"/>
  <c r="AE68" i="6"/>
  <c r="V68" i="6"/>
  <c r="W68" i="6"/>
  <c r="AE75" i="6"/>
  <c r="V75" i="6"/>
  <c r="W75" i="6"/>
  <c r="AE89" i="6"/>
  <c r="V89" i="6"/>
  <c r="W89" i="6"/>
  <c r="AE86" i="6"/>
  <c r="V86" i="6"/>
  <c r="W86" i="6"/>
  <c r="AE91" i="6"/>
  <c r="V91" i="6"/>
  <c r="W91" i="6"/>
  <c r="AE57" i="6"/>
  <c r="V57" i="6"/>
  <c r="W57" i="6"/>
  <c r="AE67" i="6"/>
  <c r="V67" i="6"/>
  <c r="W67" i="6"/>
  <c r="AE20" i="6"/>
  <c r="V20" i="6"/>
  <c r="W20" i="6"/>
  <c r="AE32" i="6"/>
  <c r="V32" i="6"/>
  <c r="W32" i="6"/>
  <c r="AE60" i="6"/>
  <c r="V60" i="6"/>
  <c r="W60" i="6"/>
  <c r="AE63" i="6"/>
  <c r="V63" i="6"/>
  <c r="W63" i="6"/>
  <c r="AE66" i="6"/>
  <c r="V66" i="6"/>
  <c r="W66" i="6"/>
  <c r="AE16" i="6"/>
  <c r="V16" i="6"/>
  <c r="W16" i="6"/>
  <c r="AE102" i="6"/>
  <c r="V102" i="6"/>
  <c r="W102" i="6"/>
  <c r="AE41" i="6"/>
  <c r="V41" i="6"/>
  <c r="W41" i="6"/>
  <c r="AE71" i="6"/>
  <c r="V71" i="6"/>
  <c r="W71" i="6"/>
  <c r="AE27" i="6"/>
  <c r="V27" i="6"/>
  <c r="W27" i="6"/>
  <c r="AE11" i="6"/>
  <c r="V11" i="6"/>
  <c r="W11" i="6"/>
  <c r="AE38" i="6"/>
  <c r="V38" i="6"/>
  <c r="W38" i="6"/>
  <c r="AE87" i="6"/>
  <c r="V87" i="6"/>
  <c r="W87" i="6"/>
  <c r="AE105" i="6"/>
  <c r="V105" i="6"/>
  <c r="W105" i="6"/>
  <c r="AE54" i="6"/>
  <c r="V54" i="6"/>
  <c r="W54" i="6"/>
  <c r="AE111" i="6"/>
  <c r="V111" i="6"/>
  <c r="W111" i="6"/>
  <c r="AE74" i="6"/>
  <c r="V74" i="6"/>
  <c r="W74" i="6"/>
  <c r="AE73" i="6"/>
  <c r="V73" i="6"/>
  <c r="W73" i="6"/>
  <c r="AE36" i="6"/>
  <c r="V36" i="6"/>
  <c r="W36" i="6"/>
  <c r="AE115" i="6"/>
  <c r="V115" i="6"/>
  <c r="W115" i="6"/>
  <c r="AE112" i="6"/>
  <c r="V112" i="6"/>
  <c r="W112" i="6"/>
  <c r="AE65" i="6"/>
  <c r="V65" i="6"/>
  <c r="W65" i="6"/>
  <c r="AE25" i="6"/>
  <c r="V25" i="6"/>
  <c r="W25" i="6"/>
  <c r="AE411" i="5"/>
  <c r="V411" i="5"/>
  <c r="W411" i="5"/>
  <c r="AE324" i="5"/>
  <c r="V324" i="5"/>
  <c r="W324" i="5"/>
  <c r="AE661" i="5"/>
  <c r="V661" i="5"/>
  <c r="W661" i="5"/>
  <c r="AE403" i="5"/>
  <c r="V403" i="5"/>
  <c r="W403" i="5"/>
  <c r="AE362" i="5"/>
  <c r="V362" i="5"/>
  <c r="W362" i="5"/>
  <c r="AE515" i="5"/>
  <c r="V515" i="5"/>
  <c r="W515" i="5"/>
  <c r="AE397" i="5"/>
  <c r="V397" i="5"/>
  <c r="W397" i="5"/>
  <c r="AE538" i="5"/>
  <c r="V538" i="5"/>
  <c r="W538" i="5"/>
  <c r="AE453" i="5"/>
  <c r="V453" i="5"/>
  <c r="W453" i="5"/>
  <c r="AE196" i="5"/>
  <c r="V196" i="5"/>
  <c r="W196" i="5"/>
  <c r="AE52" i="5"/>
  <c r="V52" i="5"/>
  <c r="W52" i="5"/>
  <c r="AE534" i="5"/>
  <c r="V534" i="5"/>
  <c r="W534" i="5"/>
  <c r="AE418" i="5"/>
  <c r="V418" i="5"/>
  <c r="W418" i="5"/>
  <c r="AE434" i="5"/>
  <c r="V434" i="5"/>
  <c r="W434" i="5"/>
  <c r="AE305" i="5"/>
  <c r="V305" i="5"/>
  <c r="W305" i="5"/>
  <c r="AE181" i="5"/>
  <c r="V181" i="5"/>
  <c r="W181" i="5"/>
  <c r="AE648" i="5"/>
  <c r="V648" i="5"/>
  <c r="W648" i="5"/>
  <c r="AE533" i="5"/>
  <c r="V533" i="5"/>
  <c r="W533" i="5"/>
  <c r="AE270" i="5"/>
  <c r="V270" i="5"/>
  <c r="W270" i="5"/>
  <c r="AE422" i="5"/>
  <c r="V422" i="5"/>
  <c r="W422" i="5"/>
  <c r="AE532" i="5"/>
  <c r="V532" i="5"/>
  <c r="W532" i="5"/>
  <c r="AE626" i="5"/>
  <c r="V626" i="5"/>
  <c r="W626" i="5"/>
  <c r="AE605" i="5"/>
  <c r="V605" i="5"/>
  <c r="W605" i="5"/>
  <c r="AE63" i="5"/>
  <c r="V63" i="5"/>
  <c r="W63" i="5"/>
  <c r="AE514" i="5"/>
  <c r="V514" i="5"/>
  <c r="W514" i="5"/>
  <c r="AE304" i="5"/>
  <c r="V304" i="5"/>
  <c r="W304" i="5"/>
  <c r="AE153" i="5"/>
  <c r="V153" i="5"/>
  <c r="W153" i="5"/>
  <c r="AE94" i="5"/>
  <c r="V94" i="5"/>
  <c r="W94" i="5"/>
  <c r="AE433" i="5"/>
  <c r="V433" i="5"/>
  <c r="W433" i="5"/>
  <c r="AE223" i="5"/>
  <c r="V223" i="5"/>
  <c r="W223" i="5"/>
  <c r="AE630" i="5"/>
  <c r="V630" i="5"/>
  <c r="W630" i="5"/>
  <c r="AE568" i="5"/>
  <c r="V568" i="5"/>
  <c r="W568" i="5"/>
  <c r="AE531" i="5"/>
  <c r="V531" i="5"/>
  <c r="W531" i="5"/>
  <c r="AE473" i="5"/>
  <c r="V473" i="5"/>
  <c r="W473" i="5"/>
  <c r="AE652" i="5"/>
  <c r="V652" i="5"/>
  <c r="W652" i="5"/>
  <c r="AE553" i="5"/>
  <c r="V553" i="5"/>
  <c r="W553" i="5"/>
  <c r="AE349" i="5"/>
  <c r="V349" i="5"/>
  <c r="W349" i="5"/>
  <c r="AE647" i="5"/>
  <c r="V647" i="5"/>
  <c r="W647" i="5"/>
  <c r="AE590" i="5"/>
  <c r="V590" i="5"/>
  <c r="W590" i="5"/>
  <c r="AE537" i="5"/>
  <c r="V537" i="5"/>
  <c r="W537" i="5"/>
  <c r="AE101" i="5"/>
  <c r="V101" i="5"/>
  <c r="W101" i="5"/>
  <c r="AE77" i="5"/>
  <c r="V77" i="5"/>
  <c r="W77" i="5"/>
  <c r="AE66" i="5"/>
  <c r="V66" i="5"/>
  <c r="W66" i="5"/>
  <c r="AE685" i="5"/>
  <c r="V685" i="5"/>
  <c r="W685" i="5"/>
  <c r="AE665" i="5"/>
  <c r="V665" i="5"/>
  <c r="W665" i="5"/>
  <c r="AE636" i="5"/>
  <c r="V636" i="5"/>
  <c r="W636" i="5"/>
  <c r="AE646" i="5"/>
  <c r="V646" i="5"/>
  <c r="W646" i="5"/>
  <c r="AE604" i="5"/>
  <c r="V604" i="5"/>
  <c r="W604" i="5"/>
  <c r="AE589" i="5"/>
  <c r="V589" i="5"/>
  <c r="W589" i="5"/>
  <c r="AE552" i="5"/>
  <c r="V552" i="5"/>
  <c r="W552" i="5"/>
  <c r="AE513" i="5"/>
  <c r="V513" i="5"/>
  <c r="W513" i="5"/>
  <c r="AE414" i="5"/>
  <c r="V414" i="5"/>
  <c r="W414" i="5"/>
  <c r="AE402" i="5"/>
  <c r="V402" i="5"/>
  <c r="W402" i="5"/>
  <c r="AE352" i="5"/>
  <c r="V352" i="5"/>
  <c r="W352" i="5"/>
  <c r="AE303" i="5"/>
  <c r="V303" i="5"/>
  <c r="W303" i="5"/>
  <c r="AE283" i="5"/>
  <c r="V283" i="5"/>
  <c r="W283" i="5"/>
  <c r="AE300" i="5"/>
  <c r="V300" i="5"/>
  <c r="W300" i="5"/>
  <c r="AE262" i="5"/>
  <c r="V262" i="5"/>
  <c r="W262" i="5"/>
  <c r="AE235" i="5"/>
  <c r="V235" i="5"/>
  <c r="W235" i="5"/>
  <c r="AE209" i="5"/>
  <c r="V209" i="5"/>
  <c r="W209" i="5"/>
  <c r="AE134" i="5"/>
  <c r="V134" i="5"/>
  <c r="W134" i="5"/>
  <c r="AE148" i="5"/>
  <c r="V148" i="5"/>
  <c r="W148" i="5"/>
  <c r="AE100" i="5"/>
  <c r="V100" i="5"/>
  <c r="W100" i="5"/>
  <c r="AE55" i="5"/>
  <c r="V55" i="5"/>
  <c r="W55" i="5"/>
  <c r="AE51" i="5"/>
  <c r="V51" i="5"/>
  <c r="W51" i="5"/>
  <c r="AE20" i="5"/>
  <c r="V20" i="5"/>
  <c r="W20" i="5"/>
  <c r="AE15" i="5"/>
  <c r="V15" i="5"/>
  <c r="W15" i="5"/>
  <c r="AE530" i="5"/>
  <c r="V530" i="5"/>
  <c r="W530" i="5"/>
  <c r="AE452" i="5"/>
  <c r="V452" i="5"/>
  <c r="W452" i="5"/>
  <c r="AE377" i="5"/>
  <c r="V377" i="5"/>
  <c r="W377" i="5"/>
  <c r="AE361" i="5"/>
  <c r="V361" i="5"/>
  <c r="W361" i="5"/>
  <c r="AE367" i="5"/>
  <c r="V367" i="5"/>
  <c r="W367" i="5"/>
  <c r="AE723" i="5"/>
  <c r="V723" i="5"/>
  <c r="W723" i="5"/>
  <c r="AE725" i="5"/>
  <c r="V725" i="5"/>
  <c r="W725" i="5"/>
  <c r="AE716" i="5"/>
  <c r="V716" i="5"/>
  <c r="W716" i="5"/>
  <c r="AE697" i="5"/>
  <c r="V697" i="5"/>
  <c r="W697" i="5"/>
  <c r="AE656" i="5"/>
  <c r="V656" i="5"/>
  <c r="W656" i="5"/>
  <c r="AE588" i="5"/>
  <c r="V588" i="5"/>
  <c r="W588" i="5"/>
  <c r="AE587" i="5"/>
  <c r="V587" i="5"/>
  <c r="W587" i="5"/>
  <c r="AE610" i="5"/>
  <c r="V610" i="5"/>
  <c r="W610" i="5"/>
  <c r="AE567" i="5"/>
  <c r="V567" i="5"/>
  <c r="W567" i="5"/>
  <c r="AE578" i="5"/>
  <c r="V578" i="5"/>
  <c r="W578" i="5"/>
  <c r="AE529" i="5"/>
  <c r="V529" i="5"/>
  <c r="W529" i="5"/>
  <c r="AE512" i="5"/>
  <c r="V512" i="5"/>
  <c r="W512" i="5"/>
  <c r="AE390" i="5"/>
  <c r="V390" i="5"/>
  <c r="W390" i="5"/>
  <c r="AE389" i="5"/>
  <c r="V389" i="5"/>
  <c r="W389" i="5"/>
  <c r="AE360" i="5"/>
  <c r="V360" i="5"/>
  <c r="W360" i="5"/>
  <c r="AE255" i="5"/>
  <c r="V255" i="5"/>
  <c r="W255" i="5"/>
  <c r="AE195" i="5"/>
  <c r="V195" i="5"/>
  <c r="W195" i="5"/>
  <c r="AE162" i="5"/>
  <c r="V162" i="5"/>
  <c r="W162" i="5"/>
  <c r="AE50" i="5"/>
  <c r="V50" i="5"/>
  <c r="W50" i="5"/>
  <c r="AE30" i="5"/>
  <c r="V30" i="5"/>
  <c r="W30" i="5"/>
  <c r="AE6" i="5"/>
  <c r="V6" i="5"/>
  <c r="W6" i="5"/>
  <c r="AE730" i="5"/>
  <c r="V730" i="5"/>
  <c r="W730" i="5"/>
  <c r="AE688" i="5"/>
  <c r="V688" i="5"/>
  <c r="W688" i="5"/>
  <c r="AE586" i="5"/>
  <c r="V586" i="5"/>
  <c r="W586" i="5"/>
  <c r="AE603" i="5"/>
  <c r="V603" i="5"/>
  <c r="W603" i="5"/>
  <c r="AE577" i="5"/>
  <c r="V577" i="5"/>
  <c r="W577" i="5"/>
  <c r="AE480" i="5"/>
  <c r="V480" i="5"/>
  <c r="W480" i="5"/>
  <c r="AE476" i="5"/>
  <c r="V476" i="5"/>
  <c r="W476" i="5"/>
  <c r="AE432" i="5"/>
  <c r="V432" i="5"/>
  <c r="W432" i="5"/>
  <c r="AE420" i="5"/>
  <c r="V420" i="5"/>
  <c r="W420" i="5"/>
  <c r="AE371" i="5"/>
  <c r="V371" i="5"/>
  <c r="W371" i="5"/>
  <c r="AE313" i="5"/>
  <c r="V313" i="5"/>
  <c r="W313" i="5"/>
  <c r="AE282" i="5"/>
  <c r="V282" i="5"/>
  <c r="W282" i="5"/>
  <c r="AE274" i="5"/>
  <c r="V274" i="5"/>
  <c r="W274" i="5"/>
  <c r="AE238" i="5"/>
  <c r="V238" i="5"/>
  <c r="W238" i="5"/>
  <c r="AE212" i="5"/>
  <c r="V212" i="5"/>
  <c r="W212" i="5"/>
  <c r="AE191" i="5"/>
  <c r="V191" i="5"/>
  <c r="W191" i="5"/>
  <c r="AE176" i="5"/>
  <c r="V176" i="5"/>
  <c r="W176" i="5"/>
  <c r="AE161" i="5"/>
  <c r="V161" i="5"/>
  <c r="W161" i="5"/>
  <c r="AE145" i="5"/>
  <c r="V145" i="5"/>
  <c r="W145" i="5"/>
  <c r="AE128" i="5"/>
  <c r="V128" i="5"/>
  <c r="W128" i="5"/>
  <c r="AE107" i="5"/>
  <c r="V107" i="5"/>
  <c r="W107" i="5"/>
  <c r="AE84" i="5"/>
  <c r="V84" i="5"/>
  <c r="W84" i="5"/>
  <c r="AE93" i="5"/>
  <c r="V93" i="5"/>
  <c r="W93" i="5"/>
  <c r="AE57" i="5"/>
  <c r="V57" i="5"/>
  <c r="W57" i="5"/>
  <c r="AE62" i="5"/>
  <c r="V62" i="5"/>
  <c r="W62" i="5"/>
  <c r="AE61" i="5"/>
  <c r="V61" i="5"/>
  <c r="W61" i="5"/>
  <c r="AE29" i="5"/>
  <c r="V29" i="5"/>
  <c r="W29" i="5"/>
  <c r="AE34" i="5"/>
  <c r="V34" i="5"/>
  <c r="W34" i="5"/>
  <c r="AE12" i="5"/>
  <c r="V12" i="5"/>
  <c r="W12" i="5"/>
  <c r="AE727" i="5"/>
  <c r="V727" i="5"/>
  <c r="W727" i="5"/>
  <c r="AE651" i="5"/>
  <c r="V651" i="5"/>
  <c r="W651" i="5"/>
  <c r="AE625" i="5"/>
  <c r="V625" i="5"/>
  <c r="W625" i="5"/>
  <c r="AE613" i="5"/>
  <c r="V613" i="5"/>
  <c r="W613" i="5"/>
  <c r="AE608" i="5"/>
  <c r="V608" i="5"/>
  <c r="W608" i="5"/>
  <c r="AE557" i="5"/>
  <c r="V557" i="5"/>
  <c r="W557" i="5"/>
  <c r="AE520" i="5"/>
  <c r="V520" i="5"/>
  <c r="W520" i="5"/>
  <c r="AE486" i="5"/>
  <c r="V486" i="5"/>
  <c r="W486" i="5"/>
  <c r="AE351" i="5"/>
  <c r="V351" i="5"/>
  <c r="W351" i="5"/>
  <c r="AE342" i="5"/>
  <c r="V342" i="5"/>
  <c r="W342" i="5"/>
  <c r="AE328" i="5"/>
  <c r="V328" i="5"/>
  <c r="W328" i="5"/>
  <c r="AE234" i="5"/>
  <c r="V234" i="5"/>
  <c r="W234" i="5"/>
  <c r="AE208" i="5"/>
  <c r="V208" i="5"/>
  <c r="W208" i="5"/>
  <c r="AE190" i="5"/>
  <c r="V190" i="5"/>
  <c r="W190" i="5"/>
  <c r="AE177" i="5"/>
  <c r="V177" i="5"/>
  <c r="W177" i="5"/>
  <c r="AE115" i="5"/>
  <c r="V115" i="5"/>
  <c r="W115" i="5"/>
  <c r="AE92" i="5"/>
  <c r="V92" i="5"/>
  <c r="W92" i="5"/>
  <c r="AE91" i="5"/>
  <c r="V91" i="5"/>
  <c r="W91" i="5"/>
  <c r="AE54" i="5"/>
  <c r="V54" i="5"/>
  <c r="W54" i="5"/>
  <c r="AE722" i="5"/>
  <c r="V722" i="5"/>
  <c r="W722" i="5"/>
  <c r="AE710" i="5"/>
  <c r="V710" i="5"/>
  <c r="W710" i="5"/>
  <c r="AE696" i="5"/>
  <c r="V696" i="5"/>
  <c r="W696" i="5"/>
  <c r="AE655" i="5"/>
  <c r="V655" i="5"/>
  <c r="W655" i="5"/>
  <c r="AE645" i="5"/>
  <c r="V645" i="5"/>
  <c r="W645" i="5"/>
  <c r="AE619" i="5"/>
  <c r="V619" i="5"/>
  <c r="W619" i="5"/>
  <c r="AE602" i="5"/>
  <c r="V602" i="5"/>
  <c r="W602" i="5"/>
  <c r="AE551" i="5"/>
  <c r="V551" i="5"/>
  <c r="W551" i="5"/>
  <c r="AE547" i="5"/>
  <c r="V547" i="5"/>
  <c r="W547" i="5"/>
  <c r="AE511" i="5"/>
  <c r="V511" i="5"/>
  <c r="W511" i="5"/>
  <c r="AE510" i="5"/>
  <c r="V510" i="5"/>
  <c r="W510" i="5"/>
  <c r="AE493" i="5"/>
  <c r="V493" i="5"/>
  <c r="W493" i="5"/>
  <c r="AE451" i="5"/>
  <c r="V451" i="5"/>
  <c r="W451" i="5"/>
  <c r="AE341" i="5"/>
  <c r="V341" i="5"/>
  <c r="W341" i="5"/>
  <c r="AE319" i="5"/>
  <c r="V319" i="5"/>
  <c r="W319" i="5"/>
  <c r="AE318" i="5"/>
  <c r="V318" i="5"/>
  <c r="W318" i="5"/>
  <c r="AE299" i="5"/>
  <c r="V299" i="5"/>
  <c r="W299" i="5"/>
  <c r="AE298" i="5"/>
  <c r="V298" i="5"/>
  <c r="W298" i="5"/>
  <c r="AE297" i="5"/>
  <c r="V297" i="5"/>
  <c r="W297" i="5"/>
  <c r="AE269" i="5"/>
  <c r="V269" i="5"/>
  <c r="W269" i="5"/>
  <c r="AE245" i="5"/>
  <c r="V245" i="5"/>
  <c r="W245" i="5"/>
  <c r="AE239" i="5"/>
  <c r="V239" i="5"/>
  <c r="W239" i="5"/>
  <c r="AE216" i="5"/>
  <c r="V216" i="5"/>
  <c r="W216" i="5"/>
  <c r="AE207" i="5"/>
  <c r="V207" i="5"/>
  <c r="W207" i="5"/>
  <c r="AE206" i="5"/>
  <c r="V206" i="5"/>
  <c r="W206" i="5"/>
  <c r="AE189" i="5"/>
  <c r="V189" i="5"/>
  <c r="W189" i="5"/>
  <c r="AE175" i="5"/>
  <c r="V175" i="5"/>
  <c r="W175" i="5"/>
  <c r="AE76" i="5"/>
  <c r="V76" i="5"/>
  <c r="W76" i="5"/>
  <c r="AE714" i="5"/>
  <c r="V714" i="5"/>
  <c r="W714" i="5"/>
  <c r="AE684" i="5"/>
  <c r="V684" i="5"/>
  <c r="W684" i="5"/>
  <c r="AE677" i="5"/>
  <c r="V677" i="5"/>
  <c r="W677" i="5"/>
  <c r="AE660" i="5"/>
  <c r="V660" i="5"/>
  <c r="W660" i="5"/>
  <c r="AE601" i="5"/>
  <c r="V601" i="5"/>
  <c r="W601" i="5"/>
  <c r="AE576" i="5"/>
  <c r="V576" i="5"/>
  <c r="W576" i="5"/>
  <c r="AE556" i="5"/>
  <c r="V556" i="5"/>
  <c r="W556" i="5"/>
  <c r="AE564" i="5"/>
  <c r="V564" i="5"/>
  <c r="W564" i="5"/>
  <c r="AE550" i="5"/>
  <c r="V550" i="5"/>
  <c r="W550" i="5"/>
  <c r="AE494" i="5"/>
  <c r="V494" i="5"/>
  <c r="W494" i="5"/>
  <c r="AE472" i="5"/>
  <c r="V472" i="5"/>
  <c r="W472" i="5"/>
  <c r="AE457" i="5"/>
  <c r="V457" i="5"/>
  <c r="W457" i="5"/>
  <c r="AE443" i="5"/>
  <c r="V443" i="5"/>
  <c r="W443" i="5"/>
  <c r="AE435" i="5"/>
  <c r="V435" i="5"/>
  <c r="W435" i="5"/>
  <c r="AE401" i="5"/>
  <c r="V401" i="5"/>
  <c r="W401" i="5"/>
  <c r="AE376" i="5"/>
  <c r="V376" i="5"/>
  <c r="W376" i="5"/>
  <c r="AE348" i="5"/>
  <c r="V348" i="5"/>
  <c r="W348" i="5"/>
  <c r="AE317" i="5"/>
  <c r="V317" i="5"/>
  <c r="W317" i="5"/>
  <c r="AE306" i="5"/>
  <c r="V306" i="5"/>
  <c r="W306" i="5"/>
  <c r="AE244" i="5"/>
  <c r="V244" i="5"/>
  <c r="W244" i="5"/>
  <c r="AE254" i="5"/>
  <c r="V254" i="5"/>
  <c r="W254" i="5"/>
  <c r="AE233" i="5"/>
  <c r="V233" i="5"/>
  <c r="W233" i="5"/>
  <c r="AE227" i="5"/>
  <c r="V227" i="5"/>
  <c r="W227" i="5"/>
  <c r="AE188" i="5"/>
  <c r="V188" i="5"/>
  <c r="W188" i="5"/>
  <c r="AE160" i="5"/>
  <c r="V160" i="5"/>
  <c r="W160" i="5"/>
  <c r="AE144" i="5"/>
  <c r="V144" i="5"/>
  <c r="W144" i="5"/>
  <c r="AE127" i="5"/>
  <c r="V127" i="5"/>
  <c r="W127" i="5"/>
  <c r="AE90" i="5"/>
  <c r="V90" i="5"/>
  <c r="W90" i="5"/>
  <c r="AE81" i="5"/>
  <c r="V81" i="5"/>
  <c r="W81" i="5"/>
  <c r="AE75" i="5"/>
  <c r="V75" i="5"/>
  <c r="W75" i="5"/>
  <c r="AE19" i="5"/>
  <c r="V19" i="5"/>
  <c r="W19" i="5"/>
  <c r="AE11" i="5"/>
  <c r="V11" i="5"/>
  <c r="W11" i="5"/>
  <c r="AE736" i="5"/>
  <c r="V736" i="5"/>
  <c r="W736" i="5"/>
  <c r="AE729" i="5"/>
  <c r="V729" i="5"/>
  <c r="W729" i="5"/>
  <c r="AE721" i="5"/>
  <c r="V721" i="5"/>
  <c r="W721" i="5"/>
  <c r="AE692" i="5"/>
  <c r="V692" i="5"/>
  <c r="W692" i="5"/>
  <c r="AE618" i="5"/>
  <c r="V618" i="5"/>
  <c r="W618" i="5"/>
  <c r="AE546" i="5"/>
  <c r="V546" i="5"/>
  <c r="W546" i="5"/>
  <c r="AE518" i="5"/>
  <c r="V518" i="5"/>
  <c r="W518" i="5"/>
  <c r="AE464" i="5"/>
  <c r="V464" i="5"/>
  <c r="W464" i="5"/>
  <c r="AE458" i="5"/>
  <c r="V458" i="5"/>
  <c r="W458" i="5"/>
  <c r="AE340" i="5"/>
  <c r="V340" i="5"/>
  <c r="W340" i="5"/>
  <c r="AE339" i="5"/>
  <c r="V339" i="5"/>
  <c r="W339" i="5"/>
  <c r="AE312" i="5"/>
  <c r="V312" i="5"/>
  <c r="W312" i="5"/>
  <c r="AE296" i="5"/>
  <c r="V296" i="5"/>
  <c r="W296" i="5"/>
  <c r="AE194" i="5"/>
  <c r="V194" i="5"/>
  <c r="W194" i="5"/>
  <c r="AE178" i="5"/>
  <c r="V178" i="5"/>
  <c r="W178" i="5"/>
  <c r="AE152" i="5"/>
  <c r="V152" i="5"/>
  <c r="W152" i="5"/>
  <c r="AE99" i="5"/>
  <c r="V99" i="5"/>
  <c r="W99" i="5"/>
  <c r="AE74" i="5"/>
  <c r="V74" i="5"/>
  <c r="W74" i="5"/>
  <c r="AE5" i="5"/>
  <c r="V5" i="5"/>
  <c r="W5" i="5"/>
  <c r="AE10" i="5"/>
  <c r="V10" i="5"/>
  <c r="W10" i="5"/>
  <c r="AE16" i="5"/>
  <c r="V16" i="5"/>
  <c r="W16" i="5"/>
  <c r="AE738" i="5"/>
  <c r="V738" i="5"/>
  <c r="W738" i="5"/>
  <c r="AE664" i="5"/>
  <c r="V664" i="5"/>
  <c r="W664" i="5"/>
  <c r="AE667" i="5"/>
  <c r="V667" i="5"/>
  <c r="W667" i="5"/>
  <c r="AE659" i="5"/>
  <c r="V659" i="5"/>
  <c r="W659" i="5"/>
  <c r="AE600" i="5"/>
  <c r="V600" i="5"/>
  <c r="W600" i="5"/>
  <c r="AE575" i="5"/>
  <c r="V575" i="5"/>
  <c r="W575" i="5"/>
  <c r="AE562" i="5"/>
  <c r="V562" i="5"/>
  <c r="W562" i="5"/>
  <c r="AE509" i="5"/>
  <c r="V509" i="5"/>
  <c r="W509" i="5"/>
  <c r="AE442" i="5"/>
  <c r="V442" i="5"/>
  <c r="W442" i="5"/>
  <c r="AE388" i="5"/>
  <c r="V388" i="5"/>
  <c r="W388" i="5"/>
  <c r="AE369" i="5"/>
  <c r="V369" i="5"/>
  <c r="W369" i="5"/>
  <c r="AE323" i="5"/>
  <c r="V323" i="5"/>
  <c r="W323" i="5"/>
  <c r="AE295" i="5"/>
  <c r="V295" i="5"/>
  <c r="W295" i="5"/>
  <c r="AE302" i="5"/>
  <c r="V302" i="5"/>
  <c r="W302" i="5"/>
  <c r="AE241" i="5"/>
  <c r="V241" i="5"/>
  <c r="W241" i="5"/>
  <c r="AE222" i="5"/>
  <c r="V222" i="5"/>
  <c r="W222" i="5"/>
  <c r="AE159" i="5"/>
  <c r="V159" i="5"/>
  <c r="W159" i="5"/>
  <c r="AE143" i="5"/>
  <c r="V143" i="5"/>
  <c r="W143" i="5"/>
  <c r="AE147" i="5"/>
  <c r="V147" i="5"/>
  <c r="W147" i="5"/>
  <c r="AE14" i="5"/>
  <c r="V14" i="5"/>
  <c r="W14" i="5"/>
  <c r="AE695" i="5"/>
  <c r="V695" i="5"/>
  <c r="W695" i="5"/>
  <c r="AE471" i="5"/>
  <c r="V471" i="5"/>
  <c r="W471" i="5"/>
  <c r="AE475" i="5"/>
  <c r="V475" i="5"/>
  <c r="W475" i="5"/>
  <c r="AE431" i="5"/>
  <c r="V431" i="5"/>
  <c r="W431" i="5"/>
  <c r="AE410" i="5"/>
  <c r="V410" i="5"/>
  <c r="W410" i="5"/>
  <c r="AE301" i="5"/>
  <c r="V301" i="5"/>
  <c r="W301" i="5"/>
  <c r="AE276" i="5"/>
  <c r="V276" i="5"/>
  <c r="W276" i="5"/>
  <c r="AE232" i="5"/>
  <c r="V232" i="5"/>
  <c r="W232" i="5"/>
  <c r="AE214" i="5"/>
  <c r="V214" i="5"/>
  <c r="W214" i="5"/>
  <c r="AE205" i="5"/>
  <c r="V205" i="5"/>
  <c r="W205" i="5"/>
  <c r="AE180" i="5"/>
  <c r="V180" i="5"/>
  <c r="W180" i="5"/>
  <c r="AE173" i="5"/>
  <c r="V173" i="5"/>
  <c r="W173" i="5"/>
  <c r="AE49" i="5"/>
  <c r="V49" i="5"/>
  <c r="W49" i="5"/>
  <c r="AE33" i="5"/>
  <c r="V33" i="5"/>
  <c r="W33" i="5"/>
  <c r="AE18" i="5"/>
  <c r="V18" i="5"/>
  <c r="W18" i="5"/>
  <c r="AE733" i="5"/>
  <c r="V733" i="5"/>
  <c r="W733" i="5"/>
  <c r="AE700" i="5"/>
  <c r="V700" i="5"/>
  <c r="W700" i="5"/>
  <c r="AE599" i="5"/>
  <c r="V599" i="5"/>
  <c r="W599" i="5"/>
  <c r="AE563" i="5"/>
  <c r="V563" i="5"/>
  <c r="W563" i="5"/>
  <c r="AE366" i="5"/>
  <c r="V366" i="5"/>
  <c r="W366" i="5"/>
  <c r="AE237" i="5"/>
  <c r="V237" i="5"/>
  <c r="W237" i="5"/>
  <c r="AE163" i="5"/>
  <c r="V163" i="5"/>
  <c r="W163" i="5"/>
  <c r="AE114" i="5"/>
  <c r="V114" i="5"/>
  <c r="W114" i="5"/>
  <c r="AE35" i="5"/>
  <c r="V35" i="5"/>
  <c r="W35" i="5"/>
  <c r="AE703" i="5"/>
  <c r="V703" i="5"/>
  <c r="W703" i="5"/>
  <c r="AE666" i="5"/>
  <c r="V666" i="5"/>
  <c r="W666" i="5"/>
  <c r="AE566" i="5"/>
  <c r="V566" i="5"/>
  <c r="W566" i="5"/>
  <c r="AE491" i="5"/>
  <c r="V491" i="5"/>
  <c r="W491" i="5"/>
  <c r="AE359" i="5"/>
  <c r="V359" i="5"/>
  <c r="W359" i="5"/>
  <c r="AE268" i="5"/>
  <c r="V268" i="5"/>
  <c r="W268" i="5"/>
  <c r="AE32" i="5"/>
  <c r="V32" i="5"/>
  <c r="W32" i="5"/>
  <c r="AE702" i="5"/>
  <c r="V702" i="5"/>
  <c r="W702" i="5"/>
  <c r="AE713" i="5"/>
  <c r="V713" i="5"/>
  <c r="W713" i="5"/>
  <c r="AE709" i="5"/>
  <c r="V709" i="5"/>
  <c r="W709" i="5"/>
  <c r="AE644" i="5"/>
  <c r="V644" i="5"/>
  <c r="W644" i="5"/>
  <c r="AE643" i="5"/>
  <c r="V643" i="5"/>
  <c r="W643" i="5"/>
  <c r="AE629" i="5"/>
  <c r="V629" i="5"/>
  <c r="W629" i="5"/>
  <c r="AE554" i="5"/>
  <c r="V554" i="5"/>
  <c r="W554" i="5"/>
  <c r="AE535" i="5"/>
  <c r="V535" i="5"/>
  <c r="W535" i="5"/>
  <c r="AE499" i="5"/>
  <c r="V499" i="5"/>
  <c r="W499" i="5"/>
  <c r="AE387" i="5"/>
  <c r="V387" i="5"/>
  <c r="W387" i="5"/>
  <c r="AE275" i="5"/>
  <c r="V275" i="5"/>
  <c r="W275" i="5"/>
  <c r="AE130" i="5"/>
  <c r="V130" i="5"/>
  <c r="W130" i="5"/>
  <c r="AE60" i="5"/>
  <c r="V60" i="5"/>
  <c r="W60" i="5"/>
  <c r="AE53" i="5"/>
  <c r="V53" i="5"/>
  <c r="W53" i="5"/>
  <c r="AE48" i="5"/>
  <c r="V48" i="5"/>
  <c r="W48" i="5"/>
  <c r="AE28" i="5"/>
  <c r="V28" i="5"/>
  <c r="W28" i="5"/>
  <c r="AE635" i="5"/>
  <c r="V635" i="5"/>
  <c r="W635" i="5"/>
  <c r="AE565" i="5"/>
  <c r="V565" i="5"/>
  <c r="W565" i="5"/>
  <c r="AE294" i="5"/>
  <c r="V294" i="5"/>
  <c r="W294" i="5"/>
  <c r="AE281" i="5"/>
  <c r="V281" i="5"/>
  <c r="W281" i="5"/>
  <c r="AE243" i="5"/>
  <c r="V243" i="5"/>
  <c r="W243" i="5"/>
  <c r="AE187" i="5"/>
  <c r="V187" i="5"/>
  <c r="W187" i="5"/>
  <c r="AE142" i="5"/>
  <c r="V142" i="5"/>
  <c r="W142" i="5"/>
  <c r="AE47" i="5"/>
  <c r="V47" i="5"/>
  <c r="W47" i="5"/>
  <c r="AE31" i="5"/>
  <c r="V31" i="5"/>
  <c r="W31" i="5"/>
  <c r="AE116" i="5"/>
  <c r="V116" i="5"/>
  <c r="W116" i="5"/>
  <c r="AE691" i="5"/>
  <c r="V691" i="5"/>
  <c r="W691" i="5"/>
  <c r="AE186" i="5"/>
  <c r="V186" i="5"/>
  <c r="W186" i="5"/>
  <c r="AE598" i="5"/>
  <c r="V598" i="5"/>
  <c r="W598" i="5"/>
  <c r="AE267" i="5"/>
  <c r="V267" i="5"/>
  <c r="W267" i="5"/>
  <c r="AE168" i="5"/>
  <c r="V168" i="5"/>
  <c r="W168" i="5"/>
  <c r="AE67" i="5"/>
  <c r="V67" i="5"/>
  <c r="W67" i="5"/>
  <c r="AE694" i="5"/>
  <c r="V694" i="5"/>
  <c r="W694" i="5"/>
  <c r="AE46" i="5"/>
  <c r="V46" i="5"/>
  <c r="W46" i="5"/>
  <c r="AE528" i="5"/>
  <c r="V528" i="5"/>
  <c r="W528" i="5"/>
  <c r="AE394" i="5"/>
  <c r="V394" i="5"/>
  <c r="W394" i="5"/>
  <c r="AE253" i="5"/>
  <c r="V253" i="5"/>
  <c r="W253" i="5"/>
  <c r="AE129" i="5"/>
  <c r="V129" i="5"/>
  <c r="W129" i="5"/>
  <c r="AE65" i="5"/>
  <c r="V65" i="5"/>
  <c r="W65" i="5"/>
  <c r="AE508" i="5"/>
  <c r="V508" i="5"/>
  <c r="W508" i="5"/>
  <c r="AE485" i="5"/>
  <c r="V485" i="5"/>
  <c r="W485" i="5"/>
  <c r="AE204" i="5"/>
  <c r="V204" i="5"/>
  <c r="W204" i="5"/>
  <c r="AE141" i="5"/>
  <c r="V141" i="5"/>
  <c r="W141" i="5"/>
  <c r="AE579" i="5"/>
  <c r="V579" i="5"/>
  <c r="W579" i="5"/>
  <c r="AE507" i="5"/>
  <c r="V507" i="5"/>
  <c r="W507" i="5"/>
  <c r="AE490" i="5"/>
  <c r="V490" i="5"/>
  <c r="W490" i="5"/>
  <c r="AE430" i="5"/>
  <c r="V430" i="5"/>
  <c r="W430" i="5"/>
  <c r="AE252" i="5"/>
  <c r="V252" i="5"/>
  <c r="W252" i="5"/>
  <c r="AE231" i="5"/>
  <c r="V231" i="5"/>
  <c r="W231" i="5"/>
  <c r="AE203" i="5"/>
  <c r="V203" i="5"/>
  <c r="W203" i="5"/>
  <c r="AE172" i="5"/>
  <c r="V172" i="5"/>
  <c r="W172" i="5"/>
  <c r="AE624" i="5"/>
  <c r="V624" i="5"/>
  <c r="W624" i="5"/>
  <c r="AE545" i="5"/>
  <c r="V545" i="5"/>
  <c r="W545" i="5"/>
  <c r="AE406" i="5"/>
  <c r="V406" i="5"/>
  <c r="W406" i="5"/>
  <c r="AE407" i="5"/>
  <c r="V407" i="5"/>
  <c r="W407" i="5"/>
  <c r="AE251" i="5"/>
  <c r="V251" i="5"/>
  <c r="W251" i="5"/>
  <c r="AE89" i="5"/>
  <c r="V89" i="5"/>
  <c r="W89" i="5"/>
  <c r="AE45" i="5"/>
  <c r="V45" i="5"/>
  <c r="W45" i="5"/>
  <c r="AE266" i="5"/>
  <c r="V266" i="5"/>
  <c r="W266" i="5"/>
  <c r="AE585" i="5"/>
  <c r="V585" i="5"/>
  <c r="W585" i="5"/>
  <c r="AE322" i="5"/>
  <c r="V322" i="5"/>
  <c r="W322" i="5"/>
  <c r="AE719" i="5"/>
  <c r="V719" i="5"/>
  <c r="W719" i="5"/>
  <c r="AE347" i="5"/>
  <c r="V347" i="5"/>
  <c r="W347" i="5"/>
  <c r="AE230" i="5"/>
  <c r="V230" i="5"/>
  <c r="W230" i="5"/>
  <c r="AE673" i="5"/>
  <c r="V673" i="5"/>
  <c r="W673" i="5"/>
  <c r="AE527" i="5"/>
  <c r="V527" i="5"/>
  <c r="W527" i="5"/>
  <c r="AE506" i="5"/>
  <c r="V506" i="5"/>
  <c r="W506" i="5"/>
  <c r="AE413" i="5"/>
  <c r="V413" i="5"/>
  <c r="W413" i="5"/>
  <c r="AE293" i="5"/>
  <c r="V293" i="5"/>
  <c r="W293" i="5"/>
  <c r="AE224" i="5"/>
  <c r="V224" i="5"/>
  <c r="W224" i="5"/>
  <c r="AE171" i="5"/>
  <c r="V171" i="5"/>
  <c r="W171" i="5"/>
  <c r="AE13" i="5"/>
  <c r="V13" i="5"/>
  <c r="W13" i="5"/>
  <c r="AE672" i="5"/>
  <c r="V672" i="5"/>
  <c r="W672" i="5"/>
  <c r="AE386" i="5"/>
  <c r="V386" i="5"/>
  <c r="W386" i="5"/>
  <c r="AE140" i="5"/>
  <c r="V140" i="5"/>
  <c r="W140" i="5"/>
  <c r="AE139" i="5"/>
  <c r="V139" i="5"/>
  <c r="W139" i="5"/>
  <c r="AE73" i="5"/>
  <c r="V73" i="5"/>
  <c r="W73" i="5"/>
  <c r="AE612" i="5"/>
  <c r="V612" i="5"/>
  <c r="W612" i="5"/>
  <c r="AE450" i="5"/>
  <c r="V450" i="5"/>
  <c r="W450" i="5"/>
  <c r="AE158" i="5"/>
  <c r="V158" i="5"/>
  <c r="W158" i="5"/>
  <c r="AE326" i="5"/>
  <c r="V326" i="5"/>
  <c r="W326" i="5"/>
  <c r="AE4" i="5"/>
  <c r="V4" i="5"/>
  <c r="W4" i="5"/>
  <c r="AE3" i="5"/>
  <c r="V3" i="5"/>
  <c r="W3" i="5"/>
  <c r="AE498" i="5"/>
  <c r="V498" i="5"/>
  <c r="W498" i="5"/>
  <c r="AE463" i="5"/>
  <c r="V463" i="5"/>
  <c r="W463" i="5"/>
  <c r="AE292" i="5"/>
  <c r="V292" i="5"/>
  <c r="W292" i="5"/>
  <c r="AE221" i="5"/>
  <c r="V221" i="5"/>
  <c r="W221" i="5"/>
  <c r="AE157" i="5"/>
  <c r="V157" i="5"/>
  <c r="W157" i="5"/>
  <c r="AE83" i="5"/>
  <c r="V83" i="5"/>
  <c r="W83" i="5"/>
  <c r="AE79" i="5"/>
  <c r="V79" i="5"/>
  <c r="W79" i="5"/>
  <c r="AE412" i="5"/>
  <c r="V412" i="5"/>
  <c r="W412" i="5"/>
  <c r="AE27" i="5"/>
  <c r="V27" i="5"/>
  <c r="W27" i="5"/>
  <c r="AE671" i="5"/>
  <c r="V671" i="5"/>
  <c r="W671" i="5"/>
  <c r="AE385" i="5"/>
  <c r="V385" i="5"/>
  <c r="W385" i="5"/>
  <c r="AE291" i="5"/>
  <c r="V291" i="5"/>
  <c r="W291" i="5"/>
  <c r="AE197" i="5"/>
  <c r="V197" i="5"/>
  <c r="W197" i="5"/>
  <c r="AE174" i="5"/>
  <c r="V174" i="5"/>
  <c r="W174" i="5"/>
  <c r="AE9" i="5"/>
  <c r="V9" i="5"/>
  <c r="W9" i="5"/>
  <c r="AE365" i="5"/>
  <c r="V365" i="5"/>
  <c r="W365" i="5"/>
  <c r="AE185" i="5"/>
  <c r="V185" i="5"/>
  <c r="W185" i="5"/>
  <c r="AE44" i="5"/>
  <c r="V44" i="5"/>
  <c r="W44" i="5"/>
  <c r="AE663" i="5"/>
  <c r="V663" i="5"/>
  <c r="W663" i="5"/>
  <c r="AE617" i="5"/>
  <c r="V617" i="5"/>
  <c r="W617" i="5"/>
  <c r="AE429" i="5"/>
  <c r="V429" i="5"/>
  <c r="W429" i="5"/>
  <c r="AE400" i="5"/>
  <c r="V400" i="5"/>
  <c r="W400" i="5"/>
  <c r="AE375" i="5"/>
  <c r="V375" i="5"/>
  <c r="W375" i="5"/>
  <c r="AE250" i="5"/>
  <c r="V250" i="5"/>
  <c r="W250" i="5"/>
  <c r="AE597" i="5"/>
  <c r="V597" i="5"/>
  <c r="W597" i="5"/>
  <c r="AE574" i="5"/>
  <c r="V574" i="5"/>
  <c r="W574" i="5"/>
  <c r="AE561" i="5"/>
  <c r="V561" i="5"/>
  <c r="W561" i="5"/>
  <c r="AE489" i="5"/>
  <c r="V489" i="5"/>
  <c r="W489" i="5"/>
  <c r="AE484" i="5"/>
  <c r="V484" i="5"/>
  <c r="W484" i="5"/>
  <c r="AE462" i="5"/>
  <c r="V462" i="5"/>
  <c r="W462" i="5"/>
  <c r="AE474" i="5"/>
  <c r="V474" i="5"/>
  <c r="W474" i="5"/>
  <c r="AE364" i="5"/>
  <c r="V364" i="5"/>
  <c r="W364" i="5"/>
  <c r="AE202" i="5"/>
  <c r="V202" i="5"/>
  <c r="W202" i="5"/>
  <c r="AE98" i="5"/>
  <c r="V98" i="5"/>
  <c r="W98" i="5"/>
  <c r="AE72" i="5"/>
  <c r="V72" i="5"/>
  <c r="W72" i="5"/>
  <c r="AE681" i="5"/>
  <c r="V681" i="5"/>
  <c r="W681" i="5"/>
  <c r="AE670" i="5"/>
  <c r="V670" i="5"/>
  <c r="W670" i="5"/>
  <c r="AE634" i="5"/>
  <c r="V634" i="5"/>
  <c r="W634" i="5"/>
  <c r="AE628" i="5"/>
  <c r="V628" i="5"/>
  <c r="W628" i="5"/>
  <c r="AE584" i="5"/>
  <c r="V584" i="5"/>
  <c r="W584" i="5"/>
  <c r="AE449" i="5"/>
  <c r="V449" i="5"/>
  <c r="W449" i="5"/>
  <c r="AE428" i="5"/>
  <c r="V428" i="5"/>
  <c r="W428" i="5"/>
  <c r="AE409" i="5"/>
  <c r="V409" i="5"/>
  <c r="W409" i="5"/>
  <c r="AE346" i="5"/>
  <c r="V346" i="5"/>
  <c r="W346" i="5"/>
  <c r="AE338" i="5"/>
  <c r="V338" i="5"/>
  <c r="W338" i="5"/>
  <c r="AE229" i="5"/>
  <c r="V229" i="5"/>
  <c r="W229" i="5"/>
  <c r="AE122" i="5"/>
  <c r="V122" i="5"/>
  <c r="W122" i="5"/>
  <c r="AE106" i="5"/>
  <c r="V106" i="5"/>
  <c r="W106" i="5"/>
  <c r="AE71" i="5"/>
  <c r="V71" i="5"/>
  <c r="W71" i="5"/>
  <c r="AE26" i="5"/>
  <c r="V26" i="5"/>
  <c r="W26" i="5"/>
  <c r="AE708" i="5"/>
  <c r="V708" i="5"/>
  <c r="W708" i="5"/>
  <c r="AE642" i="5"/>
  <c r="V642" i="5"/>
  <c r="W642" i="5"/>
  <c r="AE616" i="5"/>
  <c r="V616" i="5"/>
  <c r="W616" i="5"/>
  <c r="AE448" i="5"/>
  <c r="V448" i="5"/>
  <c r="W448" i="5"/>
  <c r="AE404" i="5"/>
  <c r="V404" i="5"/>
  <c r="W404" i="5"/>
  <c r="AE201" i="5"/>
  <c r="V201" i="5"/>
  <c r="W201" i="5"/>
  <c r="AE633" i="5"/>
  <c r="V633" i="5"/>
  <c r="W633" i="5"/>
  <c r="AE560" i="5"/>
  <c r="V560" i="5"/>
  <c r="W560" i="5"/>
  <c r="AE423" i="5"/>
  <c r="V423" i="5"/>
  <c r="W423" i="5"/>
  <c r="AE393" i="5"/>
  <c r="V393" i="5"/>
  <c r="W393" i="5"/>
  <c r="AE215" i="5"/>
  <c r="V215" i="5"/>
  <c r="W215" i="5"/>
  <c r="AE126" i="5"/>
  <c r="V126" i="5"/>
  <c r="W126" i="5"/>
  <c r="AE544" i="5"/>
  <c r="V544" i="5"/>
  <c r="W544" i="5"/>
  <c r="AE526" i="5"/>
  <c r="V526" i="5"/>
  <c r="W526" i="5"/>
  <c r="AE505" i="5"/>
  <c r="V505" i="5"/>
  <c r="W505" i="5"/>
  <c r="AE483" i="5"/>
  <c r="V483" i="5"/>
  <c r="W483" i="5"/>
  <c r="AE461" i="5"/>
  <c r="V461" i="5"/>
  <c r="W461" i="5"/>
  <c r="AE441" i="5"/>
  <c r="V441" i="5"/>
  <c r="W441" i="5"/>
  <c r="AE421" i="5"/>
  <c r="V421" i="5"/>
  <c r="W421" i="5"/>
  <c r="AE416" i="5"/>
  <c r="V416" i="5"/>
  <c r="W416" i="5"/>
  <c r="AE415" i="5"/>
  <c r="V415" i="5"/>
  <c r="W415" i="5"/>
  <c r="AE408" i="5"/>
  <c r="V408" i="5"/>
  <c r="W408" i="5"/>
  <c r="AE405" i="5"/>
  <c r="V405" i="5"/>
  <c r="W405" i="5"/>
  <c r="AE399" i="5"/>
  <c r="V399" i="5"/>
  <c r="W399" i="5"/>
  <c r="AE354" i="5"/>
  <c r="V354" i="5"/>
  <c r="W354" i="5"/>
  <c r="AE337" i="5"/>
  <c r="V337" i="5"/>
  <c r="W337" i="5"/>
  <c r="AE261" i="5"/>
  <c r="V261" i="5"/>
  <c r="W261" i="5"/>
  <c r="AE260" i="5"/>
  <c r="V260" i="5"/>
  <c r="W260" i="5"/>
  <c r="AE151" i="5"/>
  <c r="V151" i="5"/>
  <c r="W151" i="5"/>
  <c r="AE735" i="5"/>
  <c r="V735" i="5"/>
  <c r="W735" i="5"/>
  <c r="AE720" i="5"/>
  <c r="V720" i="5"/>
  <c r="W720" i="5"/>
  <c r="AE701" i="5"/>
  <c r="V701" i="5"/>
  <c r="W701" i="5"/>
  <c r="AE683" i="5"/>
  <c r="V683" i="5"/>
  <c r="W683" i="5"/>
  <c r="AE669" i="5"/>
  <c r="V669" i="5"/>
  <c r="W669" i="5"/>
  <c r="AE641" i="5"/>
  <c r="V641" i="5"/>
  <c r="W641" i="5"/>
  <c r="AE596" i="5"/>
  <c r="V596" i="5"/>
  <c r="W596" i="5"/>
  <c r="AE440" i="5"/>
  <c r="V440" i="5"/>
  <c r="W440" i="5"/>
  <c r="AE311" i="5"/>
  <c r="V311" i="5"/>
  <c r="W311" i="5"/>
  <c r="AE310" i="5"/>
  <c r="V310" i="5"/>
  <c r="W310" i="5"/>
  <c r="AE307" i="5"/>
  <c r="V307" i="5"/>
  <c r="W307" i="5"/>
  <c r="AE290" i="5"/>
  <c r="V290" i="5"/>
  <c r="W290" i="5"/>
  <c r="AE249" i="5"/>
  <c r="V249" i="5"/>
  <c r="W249" i="5"/>
  <c r="AE156" i="5"/>
  <c r="V156" i="5"/>
  <c r="W156" i="5"/>
  <c r="AE155" i="5"/>
  <c r="V155" i="5"/>
  <c r="W155" i="5"/>
  <c r="AE165" i="5"/>
  <c r="V165" i="5"/>
  <c r="W165" i="5"/>
  <c r="AE138" i="5"/>
  <c r="V138" i="5"/>
  <c r="W138" i="5"/>
  <c r="AE137" i="5"/>
  <c r="V137" i="5"/>
  <c r="W137" i="5"/>
  <c r="AE121" i="5"/>
  <c r="V121" i="5"/>
  <c r="W121" i="5"/>
  <c r="AE113" i="5"/>
  <c r="V113" i="5"/>
  <c r="W113" i="5"/>
  <c r="AE82" i="5"/>
  <c r="V82" i="5"/>
  <c r="W82" i="5"/>
  <c r="AE97" i="5"/>
  <c r="V97" i="5"/>
  <c r="W97" i="5"/>
  <c r="AE56" i="5"/>
  <c r="V56" i="5"/>
  <c r="W56" i="5"/>
  <c r="AE25" i="5"/>
  <c r="V25" i="5"/>
  <c r="W25" i="5"/>
  <c r="AE732" i="5"/>
  <c r="V732" i="5"/>
  <c r="W732" i="5"/>
  <c r="AE680" i="5"/>
  <c r="V680" i="5"/>
  <c r="W680" i="5"/>
  <c r="AE679" i="5"/>
  <c r="V679" i="5"/>
  <c r="W679" i="5"/>
  <c r="AE543" i="5"/>
  <c r="V543" i="5"/>
  <c r="W543" i="5"/>
  <c r="AE549" i="5"/>
  <c r="V549" i="5"/>
  <c r="W549" i="5"/>
  <c r="AE548" i="5"/>
  <c r="V548" i="5"/>
  <c r="W548" i="5"/>
  <c r="AE492" i="5"/>
  <c r="V492" i="5"/>
  <c r="W492" i="5"/>
  <c r="AE479" i="5"/>
  <c r="V479" i="5"/>
  <c r="W479" i="5"/>
  <c r="AE470" i="5"/>
  <c r="V470" i="5"/>
  <c r="W470" i="5"/>
  <c r="AE478" i="5"/>
  <c r="V478" i="5"/>
  <c r="W478" i="5"/>
  <c r="AE419" i="5"/>
  <c r="V419" i="5"/>
  <c r="W419" i="5"/>
  <c r="AE374" i="5"/>
  <c r="V374" i="5"/>
  <c r="W374" i="5"/>
  <c r="AE358" i="5"/>
  <c r="V358" i="5"/>
  <c r="W358" i="5"/>
  <c r="AE336" i="5"/>
  <c r="V336" i="5"/>
  <c r="W336" i="5"/>
  <c r="AE321" i="5"/>
  <c r="V321" i="5"/>
  <c r="W321" i="5"/>
  <c r="AE280" i="5"/>
  <c r="V280" i="5"/>
  <c r="W280" i="5"/>
  <c r="AE289" i="5"/>
  <c r="V289" i="5"/>
  <c r="W289" i="5"/>
  <c r="AE226" i="5"/>
  <c r="V226" i="5"/>
  <c r="W226" i="5"/>
  <c r="AE228" i="5"/>
  <c r="V228" i="5"/>
  <c r="W228" i="5"/>
  <c r="AE200" i="5"/>
  <c r="V200" i="5"/>
  <c r="W200" i="5"/>
  <c r="AE184" i="5"/>
  <c r="V184" i="5"/>
  <c r="W184" i="5"/>
  <c r="AE193" i="5"/>
  <c r="V193" i="5"/>
  <c r="W193" i="5"/>
  <c r="AE167" i="5"/>
  <c r="V167" i="5"/>
  <c r="W167" i="5"/>
  <c r="AE149" i="5"/>
  <c r="V149" i="5"/>
  <c r="W149" i="5"/>
  <c r="AE132" i="5"/>
  <c r="V132" i="5"/>
  <c r="W132" i="5"/>
  <c r="AE112" i="5"/>
  <c r="V112" i="5"/>
  <c r="W112" i="5"/>
  <c r="AE111" i="5"/>
  <c r="V111" i="5"/>
  <c r="W111" i="5"/>
  <c r="AE43" i="5"/>
  <c r="V43" i="5"/>
  <c r="W43" i="5"/>
  <c r="AE42" i="5"/>
  <c r="V42" i="5"/>
  <c r="W42" i="5"/>
  <c r="AE615" i="5"/>
  <c r="V615" i="5"/>
  <c r="W615" i="5"/>
  <c r="AE595" i="5"/>
  <c r="V595" i="5"/>
  <c r="W595" i="5"/>
  <c r="AE573" i="5"/>
  <c r="V573" i="5"/>
  <c r="W573" i="5"/>
  <c r="AE555" i="5"/>
  <c r="V555" i="5"/>
  <c r="W555" i="5"/>
  <c r="AE559" i="5"/>
  <c r="V559" i="5"/>
  <c r="W559" i="5"/>
  <c r="AE525" i="5"/>
  <c r="V525" i="5"/>
  <c r="W525" i="5"/>
  <c r="AE516" i="5"/>
  <c r="V516" i="5"/>
  <c r="W516" i="5"/>
  <c r="AE439" i="5"/>
  <c r="V439" i="5"/>
  <c r="W439" i="5"/>
  <c r="AE437" i="5"/>
  <c r="V437" i="5"/>
  <c r="W437" i="5"/>
  <c r="AE427" i="5"/>
  <c r="V427" i="5"/>
  <c r="W427" i="5"/>
  <c r="AE426" i="5"/>
  <c r="V426" i="5"/>
  <c r="W426" i="5"/>
  <c r="AE392" i="5"/>
  <c r="V392" i="5"/>
  <c r="W392" i="5"/>
  <c r="AE373" i="5"/>
  <c r="V373" i="5"/>
  <c r="W373" i="5"/>
  <c r="AE335" i="5"/>
  <c r="V335" i="5"/>
  <c r="W335" i="5"/>
  <c r="AE316" i="5"/>
  <c r="V316" i="5"/>
  <c r="W316" i="5"/>
  <c r="AE273" i="5"/>
  <c r="V273" i="5"/>
  <c r="W273" i="5"/>
  <c r="AE225" i="5"/>
  <c r="V225" i="5"/>
  <c r="W225" i="5"/>
  <c r="AE211" i="5"/>
  <c r="V211" i="5"/>
  <c r="W211" i="5"/>
  <c r="AE170" i="5"/>
  <c r="V170" i="5"/>
  <c r="W170" i="5"/>
  <c r="AE136" i="5"/>
  <c r="V136" i="5"/>
  <c r="W136" i="5"/>
  <c r="AE125" i="5"/>
  <c r="V125" i="5"/>
  <c r="W125" i="5"/>
  <c r="AE105" i="5"/>
  <c r="V105" i="5"/>
  <c r="W105" i="5"/>
  <c r="AE96" i="5"/>
  <c r="V96" i="5"/>
  <c r="W96" i="5"/>
  <c r="AE38" i="5"/>
  <c r="V38" i="5"/>
  <c r="W38" i="5"/>
  <c r="AE731" i="5"/>
  <c r="V731" i="5"/>
  <c r="W731" i="5"/>
  <c r="AE724" i="5"/>
  <c r="V724" i="5"/>
  <c r="W724" i="5"/>
  <c r="AE726" i="5"/>
  <c r="V726" i="5"/>
  <c r="W726" i="5"/>
  <c r="AE690" i="5"/>
  <c r="V690" i="5"/>
  <c r="W690" i="5"/>
  <c r="AE658" i="5"/>
  <c r="V658" i="5"/>
  <c r="W658" i="5"/>
  <c r="AE632" i="5"/>
  <c r="V632" i="5"/>
  <c r="W632" i="5"/>
  <c r="AE583" i="5"/>
  <c r="V583" i="5"/>
  <c r="W583" i="5"/>
  <c r="AE582" i="5"/>
  <c r="V582" i="5"/>
  <c r="W582" i="5"/>
  <c r="AE524" i="5"/>
  <c r="V524" i="5"/>
  <c r="W524" i="5"/>
  <c r="AE523" i="5"/>
  <c r="V523" i="5"/>
  <c r="W523" i="5"/>
  <c r="AE517" i="5"/>
  <c r="V517" i="5"/>
  <c r="W517" i="5"/>
  <c r="AE447" i="5"/>
  <c r="V447" i="5"/>
  <c r="W447" i="5"/>
  <c r="AE417" i="5"/>
  <c r="V417" i="5"/>
  <c r="W417" i="5"/>
  <c r="AE384" i="5"/>
  <c r="V384" i="5"/>
  <c r="W384" i="5"/>
  <c r="AE334" i="5"/>
  <c r="V334" i="5"/>
  <c r="W334" i="5"/>
  <c r="AE320" i="5"/>
  <c r="V320" i="5"/>
  <c r="W320" i="5"/>
  <c r="AE278" i="5"/>
  <c r="V278" i="5"/>
  <c r="W278" i="5"/>
  <c r="AE265" i="5"/>
  <c r="V265" i="5"/>
  <c r="W265" i="5"/>
  <c r="AE259" i="5"/>
  <c r="V259" i="5"/>
  <c r="W259" i="5"/>
  <c r="AE213" i="5"/>
  <c r="V213" i="5"/>
  <c r="W213" i="5"/>
  <c r="AE199" i="5"/>
  <c r="V199" i="5"/>
  <c r="W199" i="5"/>
  <c r="AE133" i="5"/>
  <c r="V133" i="5"/>
  <c r="W133" i="5"/>
  <c r="AE707" i="5"/>
  <c r="V707" i="5"/>
  <c r="W707" i="5"/>
  <c r="AE678" i="5"/>
  <c r="V678" i="5"/>
  <c r="W678" i="5"/>
  <c r="AE654" i="5"/>
  <c r="V654" i="5"/>
  <c r="W654" i="5"/>
  <c r="AE650" i="5"/>
  <c r="V650" i="5"/>
  <c r="W650" i="5"/>
  <c r="AE623" i="5"/>
  <c r="V623" i="5"/>
  <c r="W623" i="5"/>
  <c r="AE580" i="5"/>
  <c r="V580" i="5"/>
  <c r="W580" i="5"/>
  <c r="AE504" i="5"/>
  <c r="V504" i="5"/>
  <c r="W504" i="5"/>
  <c r="AE460" i="5"/>
  <c r="V460" i="5"/>
  <c r="W460" i="5"/>
  <c r="AE446" i="5"/>
  <c r="V446" i="5"/>
  <c r="W446" i="5"/>
  <c r="AE445" i="5"/>
  <c r="V445" i="5"/>
  <c r="W445" i="5"/>
  <c r="AE315" i="5"/>
  <c r="V315" i="5"/>
  <c r="W315" i="5"/>
  <c r="AE248" i="5"/>
  <c r="V248" i="5"/>
  <c r="W248" i="5"/>
  <c r="AE236" i="5"/>
  <c r="V236" i="5"/>
  <c r="W236" i="5"/>
  <c r="AE110" i="5"/>
  <c r="V110" i="5"/>
  <c r="W110" i="5"/>
  <c r="AE109" i="5"/>
  <c r="V109" i="5"/>
  <c r="W109" i="5"/>
  <c r="AE88" i="5"/>
  <c r="V88" i="5"/>
  <c r="W88" i="5"/>
  <c r="AE87" i="5"/>
  <c r="V87" i="5"/>
  <c r="W87" i="5"/>
  <c r="AE86" i="5"/>
  <c r="V86" i="5"/>
  <c r="W86" i="5"/>
  <c r="AE436" i="5"/>
  <c r="V436" i="5"/>
  <c r="W436" i="5"/>
  <c r="AE333" i="5"/>
  <c r="V333" i="5"/>
  <c r="W333" i="5"/>
  <c r="AE482" i="5"/>
  <c r="V482" i="5"/>
  <c r="W482" i="5"/>
  <c r="AE668" i="5"/>
  <c r="V668" i="5"/>
  <c r="W668" i="5"/>
  <c r="AE572" i="5"/>
  <c r="V572" i="5"/>
  <c r="W572" i="5"/>
  <c r="AE594" i="5"/>
  <c r="V594" i="5"/>
  <c r="W594" i="5"/>
  <c r="AE383" i="5"/>
  <c r="V383" i="5"/>
  <c r="W383" i="5"/>
  <c r="AE332" i="5"/>
  <c r="V332" i="5"/>
  <c r="W332" i="5"/>
  <c r="AE288" i="5"/>
  <c r="V288" i="5"/>
  <c r="W288" i="5"/>
  <c r="AE220" i="5"/>
  <c r="V220" i="5"/>
  <c r="W220" i="5"/>
  <c r="AE146" i="5"/>
  <c r="V146" i="5"/>
  <c r="W146" i="5"/>
  <c r="AE70" i="5"/>
  <c r="V70" i="5"/>
  <c r="W70" i="5"/>
  <c r="AE24" i="5"/>
  <c r="V24" i="5"/>
  <c r="W24" i="5"/>
  <c r="AE614" i="5"/>
  <c r="V614" i="5"/>
  <c r="W614" i="5"/>
  <c r="AE382" i="5"/>
  <c r="V382" i="5"/>
  <c r="W382" i="5"/>
  <c r="AE210" i="5"/>
  <c r="V210" i="5"/>
  <c r="W210" i="5"/>
  <c r="AE739" i="5"/>
  <c r="V739" i="5"/>
  <c r="W739" i="5"/>
  <c r="AE706" i="5"/>
  <c r="V706" i="5"/>
  <c r="W706" i="5"/>
  <c r="AE622" i="5"/>
  <c r="V622" i="5"/>
  <c r="W622" i="5"/>
  <c r="AE503" i="5"/>
  <c r="V503" i="5"/>
  <c r="W503" i="5"/>
  <c r="AE502" i="5"/>
  <c r="V502" i="5"/>
  <c r="W502" i="5"/>
  <c r="AE469" i="5"/>
  <c r="V469" i="5"/>
  <c r="W469" i="5"/>
  <c r="AE357" i="5"/>
  <c r="V357" i="5"/>
  <c r="W357" i="5"/>
  <c r="AE272" i="5"/>
  <c r="V272" i="5"/>
  <c r="W272" i="5"/>
  <c r="AE621" i="5"/>
  <c r="V621" i="5"/>
  <c r="W621" i="5"/>
  <c r="AE95" i="5"/>
  <c r="V95" i="5"/>
  <c r="W95" i="5"/>
  <c r="AE718" i="5"/>
  <c r="V718" i="5"/>
  <c r="W718" i="5"/>
  <c r="AE676" i="5"/>
  <c r="V676" i="5"/>
  <c r="W676" i="5"/>
  <c r="AE395" i="5"/>
  <c r="V395" i="5"/>
  <c r="W395" i="5"/>
  <c r="AE271" i="5"/>
  <c r="V271" i="5"/>
  <c r="W271" i="5"/>
  <c r="AE166" i="5"/>
  <c r="V166" i="5"/>
  <c r="W166" i="5"/>
  <c r="AE104" i="5"/>
  <c r="V104" i="5"/>
  <c r="W104" i="5"/>
  <c r="AE69" i="5"/>
  <c r="V69" i="5"/>
  <c r="W69" i="5"/>
  <c r="AE59" i="5"/>
  <c r="V59" i="5"/>
  <c r="W59" i="5"/>
  <c r="AE58" i="5"/>
  <c r="V58" i="5"/>
  <c r="W58" i="5"/>
  <c r="AE350" i="5"/>
  <c r="V350" i="5"/>
  <c r="W350" i="5"/>
  <c r="AE689" i="5"/>
  <c r="V689" i="5"/>
  <c r="W689" i="5"/>
  <c r="AE23" i="5"/>
  <c r="V23" i="5"/>
  <c r="W23" i="5"/>
  <c r="AE108" i="5"/>
  <c r="V108" i="5"/>
  <c r="W108" i="5"/>
  <c r="AE693" i="5"/>
  <c r="V693" i="5"/>
  <c r="W693" i="5"/>
  <c r="AE699" i="5"/>
  <c r="V699" i="5"/>
  <c r="W699" i="5"/>
  <c r="AE519" i="5"/>
  <c r="V519" i="5"/>
  <c r="W519" i="5"/>
  <c r="AE2" i="5"/>
  <c r="V2" i="5"/>
  <c r="W2" i="5"/>
  <c r="AE242" i="5"/>
  <c r="V242" i="5"/>
  <c r="W242" i="5"/>
  <c r="AE593" i="5"/>
  <c r="V593" i="5"/>
  <c r="W593" i="5"/>
  <c r="AE258" i="5"/>
  <c r="V258" i="5"/>
  <c r="W258" i="5"/>
  <c r="AE164" i="5"/>
  <c r="V164" i="5"/>
  <c r="W164" i="5"/>
  <c r="AE103" i="5"/>
  <c r="V103" i="5"/>
  <c r="W103" i="5"/>
  <c r="AE571" i="5"/>
  <c r="V571" i="5"/>
  <c r="W571" i="5"/>
  <c r="AE240" i="5"/>
  <c r="V240" i="5"/>
  <c r="W240" i="5"/>
  <c r="AE705" i="5"/>
  <c r="V705" i="5"/>
  <c r="W705" i="5"/>
  <c r="AE592" i="5"/>
  <c r="V592" i="5"/>
  <c r="W592" i="5"/>
  <c r="AE309" i="5"/>
  <c r="V309" i="5"/>
  <c r="W309" i="5"/>
  <c r="AE308" i="5"/>
  <c r="V308" i="5"/>
  <c r="W308" i="5"/>
  <c r="AE120" i="5"/>
  <c r="V120" i="5"/>
  <c r="W120" i="5"/>
  <c r="AE620" i="5"/>
  <c r="V620" i="5"/>
  <c r="W620" i="5"/>
  <c r="AE627" i="5"/>
  <c r="V627" i="5"/>
  <c r="W627" i="5"/>
  <c r="AE150" i="5"/>
  <c r="V150" i="5"/>
  <c r="W150" i="5"/>
  <c r="AE119" i="5"/>
  <c r="V119" i="5"/>
  <c r="W119" i="5"/>
  <c r="AE675" i="5"/>
  <c r="V675" i="5"/>
  <c r="W675" i="5"/>
  <c r="AE522" i="5"/>
  <c r="V522" i="5"/>
  <c r="W522" i="5"/>
  <c r="AE64" i="5"/>
  <c r="V64" i="5"/>
  <c r="W64" i="5"/>
  <c r="AE734" i="5"/>
  <c r="V734" i="5"/>
  <c r="W734" i="5"/>
  <c r="AE712" i="5"/>
  <c r="V712" i="5"/>
  <c r="W712" i="5"/>
  <c r="AE497" i="5"/>
  <c r="V497" i="5"/>
  <c r="W497" i="5"/>
  <c r="AE468" i="5"/>
  <c r="V468" i="5"/>
  <c r="W468" i="5"/>
  <c r="AE381" i="5"/>
  <c r="V381" i="5"/>
  <c r="W381" i="5"/>
  <c r="AE257" i="5"/>
  <c r="V257" i="5"/>
  <c r="W257" i="5"/>
  <c r="AE467" i="5"/>
  <c r="V467" i="5"/>
  <c r="W467" i="5"/>
  <c r="AE353" i="5"/>
  <c r="V353" i="5"/>
  <c r="W353" i="5"/>
  <c r="AE264" i="5"/>
  <c r="V264" i="5"/>
  <c r="W264" i="5"/>
  <c r="AE179" i="5"/>
  <c r="V179" i="5"/>
  <c r="W179" i="5"/>
  <c r="AE85" i="5"/>
  <c r="V85" i="5"/>
  <c r="W85" i="5"/>
  <c r="AE41" i="5"/>
  <c r="V41" i="5"/>
  <c r="W41" i="5"/>
  <c r="AE22" i="5"/>
  <c r="V22" i="5"/>
  <c r="W22" i="5"/>
  <c r="AE698" i="5"/>
  <c r="V698" i="5"/>
  <c r="W698" i="5"/>
  <c r="AE657" i="5"/>
  <c r="V657" i="5"/>
  <c r="W657" i="5"/>
  <c r="AE607" i="5"/>
  <c r="V607" i="5"/>
  <c r="W607" i="5"/>
  <c r="AE488" i="5"/>
  <c r="V488" i="5"/>
  <c r="W488" i="5"/>
  <c r="AE279" i="5"/>
  <c r="V279" i="5"/>
  <c r="W279" i="5"/>
  <c r="AE154" i="5"/>
  <c r="V154" i="5"/>
  <c r="W154" i="5"/>
  <c r="AE456" i="5"/>
  <c r="V456" i="5"/>
  <c r="W456" i="5"/>
  <c r="AE391" i="5"/>
  <c r="V391" i="5"/>
  <c r="W391" i="5"/>
  <c r="AE8" i="5"/>
  <c r="V8" i="5"/>
  <c r="W8" i="5"/>
  <c r="AE541" i="5"/>
  <c r="V541" i="5"/>
  <c r="W541" i="5"/>
  <c r="AE653" i="5"/>
  <c r="V653" i="5"/>
  <c r="W653" i="5"/>
  <c r="AE466" i="5"/>
  <c r="V466" i="5"/>
  <c r="W466" i="5"/>
  <c r="AE591" i="5"/>
  <c r="V591" i="5"/>
  <c r="W591" i="5"/>
  <c r="AE542" i="5"/>
  <c r="V542" i="5"/>
  <c r="W542" i="5"/>
  <c r="AE80" i="5"/>
  <c r="V80" i="5"/>
  <c r="W80" i="5"/>
  <c r="AE380" i="5"/>
  <c r="V380" i="5"/>
  <c r="W380" i="5"/>
  <c r="AE219" i="5"/>
  <c r="V219" i="5"/>
  <c r="W219" i="5"/>
  <c r="AE40" i="5"/>
  <c r="V40" i="5"/>
  <c r="W40" i="5"/>
  <c r="AE570" i="5"/>
  <c r="V570" i="5"/>
  <c r="W570" i="5"/>
  <c r="AE287" i="5"/>
  <c r="V287" i="5"/>
  <c r="W287" i="5"/>
  <c r="AE649" i="5"/>
  <c r="V649" i="5"/>
  <c r="W649" i="5"/>
  <c r="AE496" i="5"/>
  <c r="V496" i="5"/>
  <c r="W496" i="5"/>
  <c r="AE438" i="5"/>
  <c r="V438" i="5"/>
  <c r="W438" i="5"/>
  <c r="AE286" i="5"/>
  <c r="V286" i="5"/>
  <c r="W286" i="5"/>
  <c r="AE640" i="5"/>
  <c r="V640" i="5"/>
  <c r="W640" i="5"/>
  <c r="AE368" i="5"/>
  <c r="V368" i="5"/>
  <c r="W368" i="5"/>
  <c r="AE711" i="5"/>
  <c r="V711" i="5"/>
  <c r="W711" i="5"/>
  <c r="AE704" i="5"/>
  <c r="V704" i="5"/>
  <c r="W704" i="5"/>
  <c r="AE569" i="5"/>
  <c r="V569" i="5"/>
  <c r="W569" i="5"/>
  <c r="AE444" i="5"/>
  <c r="V444" i="5"/>
  <c r="W444" i="5"/>
  <c r="AE356" i="5"/>
  <c r="V356" i="5"/>
  <c r="W356" i="5"/>
  <c r="AE345" i="5"/>
  <c r="V345" i="5"/>
  <c r="W345" i="5"/>
  <c r="AE256" i="5"/>
  <c r="V256" i="5"/>
  <c r="W256" i="5"/>
  <c r="AE135" i="5"/>
  <c r="V135" i="5"/>
  <c r="W135" i="5"/>
  <c r="AE68" i="5"/>
  <c r="V68" i="5"/>
  <c r="W68" i="5"/>
  <c r="AE481" i="5"/>
  <c r="V481" i="5"/>
  <c r="W481" i="5"/>
  <c r="AE425" i="5"/>
  <c r="V425" i="5"/>
  <c r="W425" i="5"/>
  <c r="AE355" i="5"/>
  <c r="V355" i="5"/>
  <c r="W355" i="5"/>
  <c r="AE344" i="5"/>
  <c r="V344" i="5"/>
  <c r="W344" i="5"/>
  <c r="AE183" i="5"/>
  <c r="V183" i="5"/>
  <c r="W183" i="5"/>
  <c r="AE39" i="5"/>
  <c r="V39" i="5"/>
  <c r="W39" i="5"/>
  <c r="AE17" i="5"/>
  <c r="V17" i="5"/>
  <c r="W17" i="5"/>
  <c r="AE396" i="5"/>
  <c r="V396" i="5"/>
  <c r="W396" i="5"/>
  <c r="AE424" i="5"/>
  <c r="V424" i="5"/>
  <c r="W424" i="5"/>
  <c r="AE325" i="5"/>
  <c r="V325" i="5"/>
  <c r="W325" i="5"/>
  <c r="AE118" i="5"/>
  <c r="V118" i="5"/>
  <c r="W118" i="5"/>
  <c r="AE715" i="5"/>
  <c r="V715" i="5"/>
  <c r="W715" i="5"/>
  <c r="AE674" i="5"/>
  <c r="V674" i="5"/>
  <c r="W674" i="5"/>
  <c r="AE540" i="5"/>
  <c r="V540" i="5"/>
  <c r="W540" i="5"/>
  <c r="AE536" i="5"/>
  <c r="V536" i="5"/>
  <c r="W536" i="5"/>
  <c r="AE372" i="5"/>
  <c r="V372" i="5"/>
  <c r="W372" i="5"/>
  <c r="AE331" i="5"/>
  <c r="V331" i="5"/>
  <c r="W331" i="5"/>
  <c r="AE285" i="5"/>
  <c r="V285" i="5"/>
  <c r="W285" i="5"/>
  <c r="AE21" i="5"/>
  <c r="V21" i="5"/>
  <c r="W21" i="5"/>
  <c r="AE487" i="5"/>
  <c r="V487" i="5"/>
  <c r="W487" i="5"/>
  <c r="AE330" i="5"/>
  <c r="V330" i="5"/>
  <c r="W330" i="5"/>
  <c r="AE218" i="5"/>
  <c r="V218" i="5"/>
  <c r="W218" i="5"/>
  <c r="AE124" i="5"/>
  <c r="V124" i="5"/>
  <c r="W124" i="5"/>
  <c r="AE37" i="5"/>
  <c r="V37" i="5"/>
  <c r="W37" i="5"/>
  <c r="AE558" i="5"/>
  <c r="V558" i="5"/>
  <c r="W558" i="5"/>
  <c r="AE102" i="5"/>
  <c r="V102" i="5"/>
  <c r="W102" i="5"/>
  <c r="AE477" i="5"/>
  <c r="V477" i="5"/>
  <c r="W477" i="5"/>
  <c r="AE247" i="5"/>
  <c r="V247" i="5"/>
  <c r="W247" i="5"/>
  <c r="AE123" i="5"/>
  <c r="V123" i="5"/>
  <c r="W123" i="5"/>
  <c r="AE36" i="5"/>
  <c r="V36" i="5"/>
  <c r="W36" i="5"/>
  <c r="AE611" i="5"/>
  <c r="V611" i="5"/>
  <c r="W611" i="5"/>
  <c r="AE379" i="5"/>
  <c r="V379" i="5"/>
  <c r="W379" i="5"/>
  <c r="AE717" i="5"/>
  <c r="V717" i="5"/>
  <c r="W717" i="5"/>
  <c r="AE327" i="5"/>
  <c r="V327" i="5"/>
  <c r="W327" i="5"/>
  <c r="AE728" i="5"/>
  <c r="V728" i="5"/>
  <c r="W728" i="5"/>
  <c r="AE639" i="5"/>
  <c r="V639" i="5"/>
  <c r="W639" i="5"/>
  <c r="AE182" i="5"/>
  <c r="V182" i="5"/>
  <c r="W182" i="5"/>
  <c r="AE638" i="5"/>
  <c r="V638" i="5"/>
  <c r="W638" i="5"/>
  <c r="AE198" i="5"/>
  <c r="V198" i="5"/>
  <c r="W198" i="5"/>
  <c r="AE631" i="5"/>
  <c r="V631" i="5"/>
  <c r="W631" i="5"/>
  <c r="AE521" i="5"/>
  <c r="V521" i="5"/>
  <c r="W521" i="5"/>
  <c r="AE378" i="5"/>
  <c r="V378" i="5"/>
  <c r="W378" i="5"/>
  <c r="AE501" i="5"/>
  <c r="V501" i="5"/>
  <c r="W501" i="5"/>
  <c r="AE314" i="5"/>
  <c r="V314" i="5"/>
  <c r="W314" i="5"/>
  <c r="AE246" i="5"/>
  <c r="V246" i="5"/>
  <c r="W246" i="5"/>
  <c r="AE217" i="5"/>
  <c r="V217" i="5"/>
  <c r="W217" i="5"/>
  <c r="AE465" i="5"/>
  <c r="V465" i="5"/>
  <c r="W465" i="5"/>
  <c r="AE455" i="5"/>
  <c r="V455" i="5"/>
  <c r="W455" i="5"/>
  <c r="AE169" i="5"/>
  <c r="V169" i="5"/>
  <c r="W169" i="5"/>
  <c r="AE7" i="5"/>
  <c r="V7" i="5"/>
  <c r="W7" i="5"/>
  <c r="AE343" i="5"/>
  <c r="V343" i="5"/>
  <c r="W343" i="5"/>
  <c r="AE687" i="5"/>
  <c r="V687" i="5"/>
  <c r="W687" i="5"/>
  <c r="AE662" i="5"/>
  <c r="V662" i="5"/>
  <c r="W662" i="5"/>
  <c r="AE581" i="5"/>
  <c r="V581" i="5"/>
  <c r="W581" i="5"/>
  <c r="AE539" i="5"/>
  <c r="V539" i="5"/>
  <c r="W539" i="5"/>
  <c r="AE459" i="5"/>
  <c r="V459" i="5"/>
  <c r="W459" i="5"/>
  <c r="AE454" i="5"/>
  <c r="V454" i="5"/>
  <c r="W454" i="5"/>
  <c r="AE398" i="5"/>
  <c r="V398" i="5"/>
  <c r="W398" i="5"/>
  <c r="AE370" i="5"/>
  <c r="V370" i="5"/>
  <c r="W370" i="5"/>
  <c r="AE329" i="5"/>
  <c r="V329" i="5"/>
  <c r="W329" i="5"/>
  <c r="AE277" i="5"/>
  <c r="V277" i="5"/>
  <c r="W277" i="5"/>
  <c r="AE263" i="5"/>
  <c r="V263" i="5"/>
  <c r="W263" i="5"/>
  <c r="AE284" i="5"/>
  <c r="V284" i="5"/>
  <c r="W284" i="5"/>
  <c r="AE117" i="5"/>
  <c r="V117" i="5"/>
  <c r="W117" i="5"/>
  <c r="AE686" i="5"/>
  <c r="V686" i="5"/>
  <c r="W686" i="5"/>
  <c r="AE495" i="5"/>
  <c r="V495" i="5"/>
  <c r="W495" i="5"/>
  <c r="AE500" i="5"/>
  <c r="V500" i="5"/>
  <c r="W500" i="5"/>
  <c r="AE131" i="5"/>
  <c r="V131" i="5"/>
  <c r="W131" i="5"/>
  <c r="AE78" i="5"/>
  <c r="V78" i="5"/>
  <c r="W78" i="5"/>
  <c r="AE682" i="5"/>
  <c r="V682" i="5"/>
  <c r="W682" i="5"/>
  <c r="AE609" i="5"/>
  <c r="V609" i="5"/>
  <c r="W609" i="5"/>
  <c r="AE606" i="5"/>
  <c r="V606" i="5"/>
  <c r="W606" i="5"/>
  <c r="AE363" i="5"/>
  <c r="V363" i="5"/>
  <c r="W363" i="5"/>
  <c r="AE637" i="5"/>
  <c r="V637" i="5"/>
  <c r="W637" i="5"/>
  <c r="AE192" i="5"/>
  <c r="V192" i="5"/>
  <c r="W192" i="5"/>
  <c r="AE737" i="5"/>
  <c r="V737" i="5"/>
  <c r="W737" i="5"/>
  <c r="AE13" i="4"/>
  <c r="V13" i="4"/>
  <c r="W13" i="4"/>
  <c r="AE4" i="4"/>
  <c r="V4" i="4"/>
  <c r="W4" i="4"/>
  <c r="AE31" i="4"/>
  <c r="V31" i="4"/>
  <c r="W31" i="4"/>
  <c r="AE28" i="4"/>
  <c r="V28" i="4"/>
  <c r="W28" i="4"/>
  <c r="AE26" i="4"/>
  <c r="V26" i="4"/>
  <c r="W26" i="4"/>
  <c r="AE6" i="4"/>
  <c r="V6" i="4"/>
  <c r="W6" i="4"/>
  <c r="AE17" i="4"/>
  <c r="V17" i="4"/>
  <c r="W17" i="4"/>
  <c r="AE9" i="4"/>
  <c r="V9" i="4"/>
  <c r="W9" i="4"/>
  <c r="AE22" i="4"/>
  <c r="V22" i="4"/>
  <c r="W22" i="4"/>
  <c r="AE19" i="4"/>
  <c r="V19" i="4"/>
  <c r="W19" i="4"/>
  <c r="AE21" i="4"/>
  <c r="V21" i="4"/>
  <c r="W21" i="4"/>
  <c r="AE5" i="4"/>
  <c r="V5" i="4"/>
  <c r="W5" i="4"/>
  <c r="AE16" i="4"/>
  <c r="V16" i="4"/>
  <c r="W16" i="4"/>
  <c r="AE29" i="4"/>
  <c r="V29" i="4"/>
  <c r="W29" i="4"/>
  <c r="AE10" i="4"/>
  <c r="V10" i="4"/>
  <c r="W10" i="4"/>
  <c r="AE30" i="4"/>
  <c r="V30" i="4"/>
  <c r="W30" i="4"/>
  <c r="AE23" i="4"/>
  <c r="V23" i="4"/>
  <c r="W23" i="4"/>
  <c r="AE7" i="4"/>
  <c r="V7" i="4"/>
  <c r="W7" i="4"/>
  <c r="AE32" i="4"/>
  <c r="V32" i="4"/>
  <c r="W32" i="4"/>
  <c r="AE25" i="4"/>
  <c r="V25" i="4"/>
  <c r="W25" i="4"/>
  <c r="AE24" i="4"/>
  <c r="V24" i="4"/>
  <c r="W24" i="4"/>
  <c r="AE15" i="4"/>
  <c r="V15" i="4"/>
  <c r="W15" i="4"/>
  <c r="AE3" i="4"/>
  <c r="V3" i="4"/>
  <c r="W3" i="4"/>
  <c r="AE33" i="4"/>
  <c r="V33" i="4"/>
  <c r="W33" i="4"/>
  <c r="AE14" i="4"/>
  <c r="V14" i="4"/>
  <c r="W14" i="4"/>
  <c r="AE20" i="4"/>
  <c r="V20" i="4"/>
  <c r="W20" i="4"/>
  <c r="AE11" i="4"/>
  <c r="V11" i="4"/>
  <c r="W11" i="4"/>
  <c r="AE18" i="4"/>
  <c r="V18" i="4"/>
  <c r="W18" i="4"/>
  <c r="AE12" i="4"/>
  <c r="V12" i="4"/>
  <c r="W12" i="4"/>
  <c r="AE2" i="4"/>
  <c r="V2" i="4"/>
  <c r="W2" i="4"/>
  <c r="AE8" i="4"/>
  <c r="V8" i="4"/>
  <c r="W8" i="4"/>
  <c r="AE27" i="4"/>
  <c r="V27" i="4"/>
  <c r="W27" i="4"/>
  <c r="AE242" i="3"/>
  <c r="V242" i="3"/>
  <c r="W242" i="3"/>
  <c r="AE157" i="3"/>
  <c r="V157" i="3"/>
  <c r="W157" i="3"/>
  <c r="AE86" i="3"/>
  <c r="V86" i="3"/>
  <c r="W86" i="3"/>
  <c r="AE61" i="3"/>
  <c r="V61" i="3"/>
  <c r="W61" i="3"/>
  <c r="AE210" i="3"/>
  <c r="V210" i="3"/>
  <c r="W210" i="3"/>
  <c r="AE46" i="3"/>
  <c r="V46" i="3"/>
  <c r="W46" i="3"/>
  <c r="AE233" i="3"/>
  <c r="V233" i="3"/>
  <c r="W233" i="3"/>
  <c r="AE171" i="3"/>
  <c r="V171" i="3"/>
  <c r="W171" i="3"/>
  <c r="AE138" i="3"/>
  <c r="V138" i="3"/>
  <c r="W138" i="3"/>
  <c r="AE137" i="3"/>
  <c r="V137" i="3"/>
  <c r="W137" i="3"/>
  <c r="AE182" i="3"/>
  <c r="V182" i="3"/>
  <c r="W182" i="3"/>
  <c r="AE166" i="3"/>
  <c r="V166" i="3"/>
  <c r="W166" i="3"/>
  <c r="AE24" i="3"/>
  <c r="V24" i="3"/>
  <c r="W24" i="3"/>
  <c r="AE280" i="3"/>
  <c r="V280" i="3"/>
  <c r="W280" i="3"/>
  <c r="AE221" i="3"/>
  <c r="V221" i="3"/>
  <c r="W221" i="3"/>
  <c r="AE42" i="3"/>
  <c r="V42" i="3"/>
  <c r="W42" i="3"/>
  <c r="AE185" i="3"/>
  <c r="V185" i="3"/>
  <c r="W185" i="3"/>
  <c r="AE177" i="3"/>
  <c r="V177" i="3"/>
  <c r="W177" i="3"/>
  <c r="AE111" i="3"/>
  <c r="V111" i="3"/>
  <c r="W111" i="3"/>
  <c r="AE85" i="3"/>
  <c r="V85" i="3"/>
  <c r="W85" i="3"/>
  <c r="AE45" i="3"/>
  <c r="V45" i="3"/>
  <c r="W45" i="3"/>
  <c r="AE17" i="3"/>
  <c r="V17" i="3"/>
  <c r="W17" i="3"/>
  <c r="AE269" i="3"/>
  <c r="V269" i="3"/>
  <c r="W269" i="3"/>
  <c r="AE132" i="3"/>
  <c r="V132" i="3"/>
  <c r="W132" i="3"/>
  <c r="AE110" i="3"/>
  <c r="V110" i="3"/>
  <c r="W110" i="3"/>
  <c r="AE277" i="3"/>
  <c r="V277" i="3"/>
  <c r="W277" i="3"/>
  <c r="AE265" i="3"/>
  <c r="V265" i="3"/>
  <c r="W265" i="3"/>
  <c r="AE236" i="3"/>
  <c r="V236" i="3"/>
  <c r="W236" i="3"/>
  <c r="AE218" i="3"/>
  <c r="V218" i="3"/>
  <c r="W218" i="3"/>
  <c r="AE160" i="3"/>
  <c r="V160" i="3"/>
  <c r="W160" i="3"/>
  <c r="AE84" i="3"/>
  <c r="V84" i="3"/>
  <c r="W84" i="3"/>
  <c r="AE32" i="3"/>
  <c r="V32" i="3"/>
  <c r="W32" i="3"/>
  <c r="AE99" i="3"/>
  <c r="V99" i="3"/>
  <c r="W99" i="3"/>
  <c r="AE286" i="3"/>
  <c r="V286" i="3"/>
  <c r="W286" i="3"/>
  <c r="AE259" i="3"/>
  <c r="V259" i="3"/>
  <c r="W259" i="3"/>
  <c r="AE253" i="3"/>
  <c r="V253" i="3"/>
  <c r="W253" i="3"/>
  <c r="AE208" i="3"/>
  <c r="V208" i="3"/>
  <c r="W208" i="3"/>
  <c r="AE165" i="3"/>
  <c r="V165" i="3"/>
  <c r="W165" i="3"/>
  <c r="AE143" i="3"/>
  <c r="V143" i="3"/>
  <c r="W143" i="3"/>
  <c r="AE127" i="3"/>
  <c r="V127" i="3"/>
  <c r="W127" i="3"/>
  <c r="AE89" i="3"/>
  <c r="V89" i="3"/>
  <c r="W89" i="3"/>
  <c r="AE72" i="3"/>
  <c r="V72" i="3"/>
  <c r="W72" i="3"/>
  <c r="AE40" i="3"/>
  <c r="V40" i="3"/>
  <c r="W40" i="3"/>
  <c r="AE19" i="3"/>
  <c r="V19" i="3"/>
  <c r="W19" i="3"/>
  <c r="AE184" i="3"/>
  <c r="V184" i="3"/>
  <c r="W184" i="3"/>
  <c r="AE156" i="3"/>
  <c r="V156" i="3"/>
  <c r="W156" i="3"/>
  <c r="AE44" i="3"/>
  <c r="V44" i="3"/>
  <c r="W44" i="3"/>
  <c r="AE252" i="3"/>
  <c r="V252" i="3"/>
  <c r="W252" i="3"/>
  <c r="AE178" i="3"/>
  <c r="V178" i="3"/>
  <c r="W178" i="3"/>
  <c r="AE7" i="3"/>
  <c r="V7" i="3"/>
  <c r="W7" i="3"/>
  <c r="AE179" i="3"/>
  <c r="V179" i="3"/>
  <c r="W179" i="3"/>
  <c r="AE98" i="3"/>
  <c r="V98" i="3"/>
  <c r="W98" i="3"/>
  <c r="AE276" i="3"/>
  <c r="V276" i="3"/>
  <c r="W276" i="3"/>
  <c r="AE136" i="3"/>
  <c r="V136" i="3"/>
  <c r="W136" i="3"/>
  <c r="AE97" i="3"/>
  <c r="V97" i="3"/>
  <c r="W97" i="3"/>
  <c r="AE50" i="3"/>
  <c r="V50" i="3"/>
  <c r="W50" i="3"/>
  <c r="AE241" i="3"/>
  <c r="V241" i="3"/>
  <c r="W241" i="3"/>
  <c r="AE128" i="3"/>
  <c r="V128" i="3"/>
  <c r="W128" i="3"/>
  <c r="AE10" i="3"/>
  <c r="V10" i="3"/>
  <c r="W10" i="3"/>
  <c r="AE226" i="3"/>
  <c r="V226" i="3"/>
  <c r="W226" i="3"/>
  <c r="AE88" i="3"/>
  <c r="V88" i="3"/>
  <c r="W88" i="3"/>
  <c r="AE34" i="3"/>
  <c r="V34" i="3"/>
  <c r="W34" i="3"/>
  <c r="AE135" i="3"/>
  <c r="V135" i="3"/>
  <c r="W135" i="3"/>
  <c r="AE22" i="3"/>
  <c r="V22" i="3"/>
  <c r="W22" i="3"/>
  <c r="AE104" i="3"/>
  <c r="V104" i="3"/>
  <c r="W104" i="3"/>
  <c r="AE225" i="3"/>
  <c r="V225" i="3"/>
  <c r="W225" i="3"/>
  <c r="AE70" i="3"/>
  <c r="V70" i="3"/>
  <c r="W70" i="3"/>
  <c r="AE240" i="3"/>
  <c r="V240" i="3"/>
  <c r="W240" i="3"/>
  <c r="AE49" i="3"/>
  <c r="V49" i="3"/>
  <c r="W49" i="3"/>
  <c r="AE248" i="3"/>
  <c r="V248" i="3"/>
  <c r="W248" i="3"/>
  <c r="AE200" i="3"/>
  <c r="V200" i="3"/>
  <c r="W200" i="3"/>
  <c r="AE117" i="3"/>
  <c r="V117" i="3"/>
  <c r="W117" i="3"/>
  <c r="AE75" i="3"/>
  <c r="V75" i="3"/>
  <c r="W75" i="3"/>
  <c r="AE16" i="3"/>
  <c r="V16" i="3"/>
  <c r="W16" i="3"/>
  <c r="AE217" i="3"/>
  <c r="V217" i="3"/>
  <c r="W217" i="3"/>
  <c r="AE232" i="3"/>
  <c r="V232" i="3"/>
  <c r="W232" i="3"/>
  <c r="AE229" i="3"/>
  <c r="V229" i="3"/>
  <c r="W229" i="3"/>
  <c r="AE91" i="3"/>
  <c r="V91" i="3"/>
  <c r="W91" i="3"/>
  <c r="AE264" i="3"/>
  <c r="V264" i="3"/>
  <c r="W264" i="3"/>
  <c r="AE244" i="3"/>
  <c r="V244" i="3"/>
  <c r="W244" i="3"/>
  <c r="AE154" i="3"/>
  <c r="V154" i="3"/>
  <c r="W154" i="3"/>
  <c r="AE146" i="3"/>
  <c r="V146" i="3"/>
  <c r="W146" i="3"/>
  <c r="AE131" i="3"/>
  <c r="V131" i="3"/>
  <c r="W131" i="3"/>
  <c r="AE83" i="3"/>
  <c r="V83" i="3"/>
  <c r="W83" i="3"/>
  <c r="AE39" i="3"/>
  <c r="V39" i="3"/>
  <c r="W39" i="3"/>
  <c r="AE21" i="3"/>
  <c r="V21" i="3"/>
  <c r="W21" i="3"/>
  <c r="AE222" i="3"/>
  <c r="V222" i="3"/>
  <c r="W222" i="3"/>
  <c r="AE203" i="3"/>
  <c r="V203" i="3"/>
  <c r="W203" i="3"/>
  <c r="AE199" i="3"/>
  <c r="V199" i="3"/>
  <c r="W199" i="3"/>
  <c r="AE196" i="3"/>
  <c r="V196" i="3"/>
  <c r="W196" i="3"/>
  <c r="AE176" i="3"/>
  <c r="V176" i="3"/>
  <c r="W176" i="3"/>
  <c r="AE134" i="3"/>
  <c r="V134" i="3"/>
  <c r="W134" i="3"/>
  <c r="AE126" i="3"/>
  <c r="V126" i="3"/>
  <c r="W126" i="3"/>
  <c r="AE116" i="3"/>
  <c r="V116" i="3"/>
  <c r="W116" i="3"/>
  <c r="AE115" i="3"/>
  <c r="V115" i="3"/>
  <c r="W115" i="3"/>
  <c r="AE100" i="3"/>
  <c r="V100" i="3"/>
  <c r="W100" i="3"/>
  <c r="AE79" i="3"/>
  <c r="V79" i="3"/>
  <c r="W79" i="3"/>
  <c r="AE48" i="3"/>
  <c r="V48" i="3"/>
  <c r="W48" i="3"/>
  <c r="AE51" i="3"/>
  <c r="V51" i="3"/>
  <c r="W51" i="3"/>
  <c r="AE263" i="3"/>
  <c r="V263" i="3"/>
  <c r="W263" i="3"/>
  <c r="AE95" i="3"/>
  <c r="V95" i="3"/>
  <c r="W95" i="3"/>
  <c r="AE290" i="3"/>
  <c r="V290" i="3"/>
  <c r="W290" i="3"/>
  <c r="AE191" i="3"/>
  <c r="V191" i="3"/>
  <c r="W191" i="3"/>
  <c r="AE33" i="3"/>
  <c r="V33" i="3"/>
  <c r="W33" i="3"/>
  <c r="AE195" i="3"/>
  <c r="V195" i="3"/>
  <c r="W195" i="3"/>
  <c r="AE107" i="3"/>
  <c r="V107" i="3"/>
  <c r="W107" i="3"/>
  <c r="AE23" i="3"/>
  <c r="V23" i="3"/>
  <c r="W23" i="3"/>
  <c r="AE275" i="3"/>
  <c r="V275" i="3"/>
  <c r="W275" i="3"/>
  <c r="AE188" i="3"/>
  <c r="V188" i="3"/>
  <c r="W188" i="3"/>
  <c r="AE118" i="3"/>
  <c r="V118" i="3"/>
  <c r="W118" i="3"/>
  <c r="AE239" i="3"/>
  <c r="V239" i="3"/>
  <c r="W239" i="3"/>
  <c r="AE77" i="3"/>
  <c r="V77" i="3"/>
  <c r="W77" i="3"/>
  <c r="AE228" i="3"/>
  <c r="V228" i="3"/>
  <c r="W228" i="3"/>
  <c r="AE14" i="3"/>
  <c r="V14" i="3"/>
  <c r="W14" i="3"/>
  <c r="AE285" i="3"/>
  <c r="V285" i="3"/>
  <c r="W285" i="3"/>
  <c r="AE274" i="3"/>
  <c r="V274" i="3"/>
  <c r="W274" i="3"/>
  <c r="AE243" i="3"/>
  <c r="V243" i="3"/>
  <c r="W243" i="3"/>
  <c r="AE207" i="3"/>
  <c r="V207" i="3"/>
  <c r="W207" i="3"/>
  <c r="AE170" i="3"/>
  <c r="V170" i="3"/>
  <c r="W170" i="3"/>
  <c r="AE152" i="3"/>
  <c r="V152" i="3"/>
  <c r="W152" i="3"/>
  <c r="AE125" i="3"/>
  <c r="V125" i="3"/>
  <c r="W125" i="3"/>
  <c r="AE58" i="3"/>
  <c r="V58" i="3"/>
  <c r="W58" i="3"/>
  <c r="AE174" i="3"/>
  <c r="V174" i="3"/>
  <c r="W174" i="3"/>
  <c r="AE130" i="3"/>
  <c r="V130" i="3"/>
  <c r="W130" i="3"/>
  <c r="AE273" i="3"/>
  <c r="V273" i="3"/>
  <c r="W273" i="3"/>
  <c r="AE247" i="3"/>
  <c r="V247" i="3"/>
  <c r="W247" i="3"/>
  <c r="AE220" i="3"/>
  <c r="V220" i="3"/>
  <c r="W220" i="3"/>
  <c r="AE216" i="3"/>
  <c r="V216" i="3"/>
  <c r="W216" i="3"/>
  <c r="AE92" i="3"/>
  <c r="V92" i="3"/>
  <c r="W92" i="3"/>
  <c r="AE74" i="3"/>
  <c r="V74" i="3"/>
  <c r="W74" i="3"/>
  <c r="AE53" i="3"/>
  <c r="V53" i="3"/>
  <c r="W53" i="3"/>
  <c r="AE279" i="3"/>
  <c r="V279" i="3"/>
  <c r="W279" i="3"/>
  <c r="AE271" i="3"/>
  <c r="V271" i="3"/>
  <c r="W271" i="3"/>
  <c r="AE164" i="3"/>
  <c r="V164" i="3"/>
  <c r="W164" i="3"/>
  <c r="AE142" i="3"/>
  <c r="V142" i="3"/>
  <c r="W142" i="3"/>
  <c r="AE67" i="3"/>
  <c r="V67" i="3"/>
  <c r="W67" i="3"/>
  <c r="AE57" i="3"/>
  <c r="V57" i="3"/>
  <c r="W57" i="3"/>
  <c r="AE60" i="3"/>
  <c r="V60" i="3"/>
  <c r="W60" i="3"/>
  <c r="AE13" i="3"/>
  <c r="V13" i="3"/>
  <c r="W13" i="3"/>
  <c r="AE257" i="3"/>
  <c r="V257" i="3"/>
  <c r="W257" i="3"/>
  <c r="AE235" i="3"/>
  <c r="V235" i="3"/>
  <c r="W235" i="3"/>
  <c r="AE198" i="3"/>
  <c r="V198" i="3"/>
  <c r="W198" i="3"/>
  <c r="AE151" i="3"/>
  <c r="V151" i="3"/>
  <c r="W151" i="3"/>
  <c r="AE145" i="3"/>
  <c r="V145" i="3"/>
  <c r="W145" i="3"/>
  <c r="AE71" i="3"/>
  <c r="V71" i="3"/>
  <c r="W71" i="3"/>
  <c r="AE55" i="3"/>
  <c r="V55" i="3"/>
  <c r="W55" i="3"/>
  <c r="AE54" i="3"/>
  <c r="V54" i="3"/>
  <c r="W54" i="3"/>
  <c r="AE38" i="3"/>
  <c r="V38" i="3"/>
  <c r="W38" i="3"/>
  <c r="AE12" i="3"/>
  <c r="V12" i="3"/>
  <c r="W12" i="3"/>
  <c r="AE15" i="3"/>
  <c r="V15" i="3"/>
  <c r="W15" i="3"/>
  <c r="AE4" i="3"/>
  <c r="V4" i="3"/>
  <c r="W4" i="3"/>
  <c r="AE6" i="3"/>
  <c r="V6" i="3"/>
  <c r="W6" i="3"/>
  <c r="AE3" i="3"/>
  <c r="V3" i="3"/>
  <c r="W3" i="3"/>
  <c r="AE250" i="3"/>
  <c r="V250" i="3"/>
  <c r="W250" i="3"/>
  <c r="AE194" i="3"/>
  <c r="V194" i="3"/>
  <c r="W194" i="3"/>
  <c r="AE141" i="3"/>
  <c r="V141" i="3"/>
  <c r="W141" i="3"/>
  <c r="AE114" i="3"/>
  <c r="V114" i="3"/>
  <c r="W114" i="3"/>
  <c r="AE103" i="3"/>
  <c r="V103" i="3"/>
  <c r="W103" i="3"/>
  <c r="AE66" i="3"/>
  <c r="V66" i="3"/>
  <c r="W66" i="3"/>
  <c r="AE69" i="3"/>
  <c r="V69" i="3"/>
  <c r="W69" i="3"/>
  <c r="AE47" i="3"/>
  <c r="V47" i="3"/>
  <c r="W47" i="3"/>
  <c r="AE31" i="3"/>
  <c r="V31" i="3"/>
  <c r="W31" i="3"/>
  <c r="AE256" i="3"/>
  <c r="V256" i="3"/>
  <c r="W256" i="3"/>
  <c r="AE231" i="3"/>
  <c r="V231" i="3"/>
  <c r="W231" i="3"/>
  <c r="AE173" i="3"/>
  <c r="V173" i="3"/>
  <c r="W173" i="3"/>
  <c r="AE150" i="3"/>
  <c r="V150" i="3"/>
  <c r="W150" i="3"/>
  <c r="AE41" i="3"/>
  <c r="V41" i="3"/>
  <c r="W41" i="3"/>
  <c r="AE30" i="3"/>
  <c r="V30" i="3"/>
  <c r="W30" i="3"/>
  <c r="AE56" i="3"/>
  <c r="V56" i="3"/>
  <c r="W56" i="3"/>
  <c r="AE175" i="3"/>
  <c r="V175" i="3"/>
  <c r="W175" i="3"/>
  <c r="AE238" i="3"/>
  <c r="V238" i="3"/>
  <c r="W238" i="3"/>
  <c r="AE193" i="3"/>
  <c r="V193" i="3"/>
  <c r="W193" i="3"/>
  <c r="AE172" i="3"/>
  <c r="V172" i="3"/>
  <c r="W172" i="3"/>
  <c r="AE149" i="3"/>
  <c r="V149" i="3"/>
  <c r="W149" i="3"/>
  <c r="AE124" i="3"/>
  <c r="V124" i="3"/>
  <c r="W124" i="3"/>
  <c r="AE113" i="3"/>
  <c r="V113" i="3"/>
  <c r="W113" i="3"/>
  <c r="AE82" i="3"/>
  <c r="V82" i="3"/>
  <c r="W82" i="3"/>
  <c r="AE68" i="3"/>
  <c r="V68" i="3"/>
  <c r="W68" i="3"/>
  <c r="AE230" i="3"/>
  <c r="V230" i="3"/>
  <c r="W230" i="3"/>
  <c r="AE102" i="3"/>
  <c r="V102" i="3"/>
  <c r="W102" i="3"/>
  <c r="AE9" i="3"/>
  <c r="V9" i="3"/>
  <c r="W9" i="3"/>
  <c r="AE206" i="3"/>
  <c r="V206" i="3"/>
  <c r="W206" i="3"/>
  <c r="AE169" i="3"/>
  <c r="V169" i="3"/>
  <c r="W169" i="3"/>
  <c r="AE227" i="3"/>
  <c r="V227" i="3"/>
  <c r="W227" i="3"/>
  <c r="AE133" i="3"/>
  <c r="V133" i="3"/>
  <c r="W133" i="3"/>
  <c r="AE112" i="3"/>
  <c r="V112" i="3"/>
  <c r="W112" i="3"/>
  <c r="AE43" i="3"/>
  <c r="V43" i="3"/>
  <c r="W43" i="3"/>
  <c r="AE37" i="3"/>
  <c r="V37" i="3"/>
  <c r="W37" i="3"/>
  <c r="AE8" i="3"/>
  <c r="V8" i="3"/>
  <c r="W8" i="3"/>
  <c r="AE11" i="3"/>
  <c r="V11" i="3"/>
  <c r="W11" i="3"/>
  <c r="AE215" i="3"/>
  <c r="V215" i="3"/>
  <c r="W215" i="3"/>
  <c r="AE205" i="3"/>
  <c r="V205" i="3"/>
  <c r="W205" i="3"/>
  <c r="AE190" i="3"/>
  <c r="V190" i="3"/>
  <c r="W190" i="3"/>
  <c r="AE155" i="3"/>
  <c r="V155" i="3"/>
  <c r="W155" i="3"/>
  <c r="AE81" i="3"/>
  <c r="V81" i="3"/>
  <c r="W81" i="3"/>
  <c r="AE20" i="3"/>
  <c r="V20" i="3"/>
  <c r="W20" i="3"/>
  <c r="AE2" i="3"/>
  <c r="V2" i="3"/>
  <c r="W2" i="3"/>
  <c r="AE5" i="3"/>
  <c r="V5" i="3"/>
  <c r="W5" i="3"/>
  <c r="AE289" i="3"/>
  <c r="V289" i="3"/>
  <c r="W289" i="3"/>
  <c r="AE282" i="3"/>
  <c r="V282" i="3"/>
  <c r="W282" i="3"/>
  <c r="AE278" i="3"/>
  <c r="V278" i="3"/>
  <c r="W278" i="3"/>
  <c r="AE249" i="3"/>
  <c r="V249" i="3"/>
  <c r="W249" i="3"/>
  <c r="AE234" i="3"/>
  <c r="V234" i="3"/>
  <c r="W234" i="3"/>
  <c r="AE214" i="3"/>
  <c r="V214" i="3"/>
  <c r="W214" i="3"/>
  <c r="AE213" i="3"/>
  <c r="V213" i="3"/>
  <c r="W213" i="3"/>
  <c r="AE202" i="3"/>
  <c r="V202" i="3"/>
  <c r="W202" i="3"/>
  <c r="AE192" i="3"/>
  <c r="V192" i="3"/>
  <c r="W192" i="3"/>
  <c r="AE197" i="3"/>
  <c r="V197" i="3"/>
  <c r="W197" i="3"/>
  <c r="AE180" i="3"/>
  <c r="V180" i="3"/>
  <c r="W180" i="3"/>
  <c r="AE158" i="3"/>
  <c r="V158" i="3"/>
  <c r="W158" i="3"/>
  <c r="AE159" i="3"/>
  <c r="V159" i="3"/>
  <c r="W159" i="3"/>
  <c r="AE148" i="3"/>
  <c r="V148" i="3"/>
  <c r="W148" i="3"/>
  <c r="AE153" i="3"/>
  <c r="V153" i="3"/>
  <c r="W153" i="3"/>
  <c r="AE140" i="3"/>
  <c r="V140" i="3"/>
  <c r="W140" i="3"/>
  <c r="AE123" i="3"/>
  <c r="V123" i="3"/>
  <c r="W123" i="3"/>
  <c r="AE96" i="3"/>
  <c r="V96" i="3"/>
  <c r="W96" i="3"/>
  <c r="AE76" i="3"/>
  <c r="V76" i="3"/>
  <c r="W76" i="3"/>
  <c r="AE29" i="3"/>
  <c r="V29" i="3"/>
  <c r="W29" i="3"/>
  <c r="AE284" i="3"/>
  <c r="V284" i="3"/>
  <c r="W284" i="3"/>
  <c r="AE262" i="3"/>
  <c r="V262" i="3"/>
  <c r="W262" i="3"/>
  <c r="AE245" i="3"/>
  <c r="V245" i="3"/>
  <c r="W245" i="3"/>
  <c r="AE237" i="3"/>
  <c r="V237" i="3"/>
  <c r="W237" i="3"/>
  <c r="AE122" i="3"/>
  <c r="V122" i="3"/>
  <c r="W122" i="3"/>
  <c r="AE65" i="3"/>
  <c r="V65" i="3"/>
  <c r="W65" i="3"/>
  <c r="AE254" i="3"/>
  <c r="V254" i="3"/>
  <c r="W254" i="3"/>
  <c r="AE168" i="3"/>
  <c r="V168" i="3"/>
  <c r="W168" i="3"/>
  <c r="AE52" i="3"/>
  <c r="V52" i="3"/>
  <c r="W52" i="3"/>
  <c r="AE35" i="3"/>
  <c r="V35" i="3"/>
  <c r="W35" i="3"/>
  <c r="AE246" i="3"/>
  <c r="V246" i="3"/>
  <c r="W246" i="3"/>
  <c r="AE187" i="3"/>
  <c r="V187" i="3"/>
  <c r="W187" i="3"/>
  <c r="AE161" i="3"/>
  <c r="V161" i="3"/>
  <c r="W161" i="3"/>
  <c r="AE147" i="3"/>
  <c r="V147" i="3"/>
  <c r="W147" i="3"/>
  <c r="AE144" i="3"/>
  <c r="V144" i="3"/>
  <c r="W144" i="3"/>
  <c r="AE121" i="3"/>
  <c r="V121" i="3"/>
  <c r="W121" i="3"/>
  <c r="AE129" i="3"/>
  <c r="V129" i="3"/>
  <c r="W129" i="3"/>
  <c r="AE108" i="3"/>
  <c r="V108" i="3"/>
  <c r="W108" i="3"/>
  <c r="AE101" i="3"/>
  <c r="V101" i="3"/>
  <c r="W101" i="3"/>
  <c r="AE80" i="3"/>
  <c r="V80" i="3"/>
  <c r="W80" i="3"/>
  <c r="AE26" i="3"/>
  <c r="V26" i="3"/>
  <c r="W26" i="3"/>
  <c r="AE288" i="3"/>
  <c r="V288" i="3"/>
  <c r="W288" i="3"/>
  <c r="AE281" i="3"/>
  <c r="V281" i="3"/>
  <c r="W281" i="3"/>
  <c r="AE268" i="3"/>
  <c r="V268" i="3"/>
  <c r="W268" i="3"/>
  <c r="AE267" i="3"/>
  <c r="V267" i="3"/>
  <c r="W267" i="3"/>
  <c r="AE224" i="3"/>
  <c r="V224" i="3"/>
  <c r="W224" i="3"/>
  <c r="AE201" i="3"/>
  <c r="V201" i="3"/>
  <c r="W201" i="3"/>
  <c r="AE186" i="3"/>
  <c r="V186" i="3"/>
  <c r="W186" i="3"/>
  <c r="AE183" i="3"/>
  <c r="V183" i="3"/>
  <c r="W183" i="3"/>
  <c r="AE106" i="3"/>
  <c r="V106" i="3"/>
  <c r="W106" i="3"/>
  <c r="AE87" i="3"/>
  <c r="V87" i="3"/>
  <c r="W87" i="3"/>
  <c r="AE90" i="3"/>
  <c r="V90" i="3"/>
  <c r="W90" i="3"/>
  <c r="AE78" i="3"/>
  <c r="V78" i="3"/>
  <c r="W78" i="3"/>
  <c r="AE73" i="3"/>
  <c r="V73" i="3"/>
  <c r="W73" i="3"/>
  <c r="AE64" i="3"/>
  <c r="V64" i="3"/>
  <c r="W64" i="3"/>
  <c r="AE62" i="3"/>
  <c r="V62" i="3"/>
  <c r="W62" i="3"/>
  <c r="AE28" i="3"/>
  <c r="V28" i="3"/>
  <c r="W28" i="3"/>
  <c r="AE266" i="3"/>
  <c r="V266" i="3"/>
  <c r="W266" i="3"/>
  <c r="AE261" i="3"/>
  <c r="V261" i="3"/>
  <c r="W261" i="3"/>
  <c r="AE255" i="3"/>
  <c r="V255" i="3"/>
  <c r="W255" i="3"/>
  <c r="AE209" i="3"/>
  <c r="V209" i="3"/>
  <c r="W209" i="3"/>
  <c r="AE204" i="3"/>
  <c r="V204" i="3"/>
  <c r="W204" i="3"/>
  <c r="AE167" i="3"/>
  <c r="V167" i="3"/>
  <c r="W167" i="3"/>
  <c r="AE139" i="3"/>
  <c r="V139" i="3"/>
  <c r="W139" i="3"/>
  <c r="AE105" i="3"/>
  <c r="V105" i="3"/>
  <c r="W105" i="3"/>
  <c r="AE94" i="3"/>
  <c r="V94" i="3"/>
  <c r="W94" i="3"/>
  <c r="AE93" i="3"/>
  <c r="V93" i="3"/>
  <c r="W93" i="3"/>
  <c r="AE63" i="3"/>
  <c r="V63" i="3"/>
  <c r="W63" i="3"/>
  <c r="AE27" i="3"/>
  <c r="V27" i="3"/>
  <c r="W27" i="3"/>
  <c r="AE120" i="3"/>
  <c r="V120" i="3"/>
  <c r="W120" i="3"/>
  <c r="AE109" i="3"/>
  <c r="V109" i="3"/>
  <c r="W109" i="3"/>
  <c r="AE59" i="3"/>
  <c r="V59" i="3"/>
  <c r="W59" i="3"/>
  <c r="AE36" i="3"/>
  <c r="V36" i="3"/>
  <c r="W36" i="3"/>
  <c r="AE25" i="3"/>
  <c r="V25" i="3"/>
  <c r="W25" i="3"/>
  <c r="AE260" i="3"/>
  <c r="V260" i="3"/>
  <c r="W260" i="3"/>
  <c r="AE223" i="3"/>
  <c r="V223" i="3"/>
  <c r="W223" i="3"/>
  <c r="AE212" i="3"/>
  <c r="V212" i="3"/>
  <c r="W212" i="3"/>
  <c r="AE163" i="3"/>
  <c r="V163" i="3"/>
  <c r="W163" i="3"/>
  <c r="AE162" i="3"/>
  <c r="V162" i="3"/>
  <c r="W162" i="3"/>
  <c r="AE18" i="3"/>
  <c r="V18" i="3"/>
  <c r="W18" i="3"/>
  <c r="AE291" i="3"/>
  <c r="V291" i="3"/>
  <c r="W291" i="3"/>
  <c r="AE287" i="3"/>
  <c r="V287" i="3"/>
  <c r="W287" i="3"/>
  <c r="AE283" i="3"/>
  <c r="V283" i="3"/>
  <c r="W283" i="3"/>
  <c r="AE270" i="3"/>
  <c r="V270" i="3"/>
  <c r="W270" i="3"/>
  <c r="AE272" i="3"/>
  <c r="V272" i="3"/>
  <c r="W272" i="3"/>
  <c r="AE258" i="3"/>
  <c r="V258" i="3"/>
  <c r="W258" i="3"/>
  <c r="AE251" i="3"/>
  <c r="V251" i="3"/>
  <c r="W251" i="3"/>
  <c r="AE211" i="3"/>
  <c r="V211" i="3"/>
  <c r="W211" i="3"/>
  <c r="AE219" i="3"/>
  <c r="V219" i="3"/>
  <c r="W219" i="3"/>
  <c r="AE189" i="3"/>
  <c r="V189" i="3"/>
  <c r="W189" i="3"/>
  <c r="AE181" i="3"/>
  <c r="V181" i="3"/>
  <c r="W181" i="3"/>
  <c r="AE119" i="3"/>
  <c r="V119" i="3"/>
  <c r="W119" i="3"/>
  <c r="AC61" i="2"/>
  <c r="U61" i="2"/>
  <c r="V61" i="2"/>
  <c r="AC155" i="2"/>
  <c r="U155" i="2"/>
  <c r="V155" i="2"/>
  <c r="AC309" i="2"/>
  <c r="U309" i="2"/>
  <c r="V309" i="2"/>
  <c r="AC277" i="2"/>
  <c r="U277" i="2"/>
  <c r="V277" i="2"/>
  <c r="AC145" i="2"/>
  <c r="U145" i="2"/>
  <c r="V145" i="2"/>
  <c r="AC330" i="2"/>
  <c r="U330" i="2"/>
  <c r="V330" i="2"/>
  <c r="AC349" i="2"/>
  <c r="U349" i="2"/>
  <c r="V349" i="2"/>
  <c r="AC311" i="2"/>
  <c r="U311" i="2"/>
  <c r="V311" i="2"/>
  <c r="AC320" i="2"/>
  <c r="U320" i="2"/>
  <c r="V320" i="2"/>
  <c r="AC23" i="2"/>
  <c r="U23" i="2"/>
  <c r="V23" i="2"/>
  <c r="AC10" i="2"/>
  <c r="U10" i="2"/>
  <c r="V10" i="2"/>
  <c r="AC4" i="2"/>
  <c r="U4" i="2"/>
  <c r="V4" i="2"/>
  <c r="AC136" i="2"/>
  <c r="U136" i="2"/>
  <c r="V136" i="2"/>
  <c r="AC241" i="2"/>
  <c r="U241" i="2"/>
  <c r="V241" i="2"/>
  <c r="AC274" i="2"/>
  <c r="U274" i="2"/>
  <c r="V274" i="2"/>
  <c r="AC151" i="2"/>
  <c r="U151" i="2"/>
  <c r="V151" i="2"/>
  <c r="AC339" i="2"/>
  <c r="U339" i="2"/>
  <c r="V339" i="2"/>
  <c r="AC327" i="2"/>
  <c r="U327" i="2"/>
  <c r="V327" i="2"/>
  <c r="AC162" i="2"/>
  <c r="U162" i="2"/>
  <c r="V162" i="2"/>
  <c r="AC16" i="2"/>
  <c r="U16" i="2"/>
  <c r="V16" i="2"/>
  <c r="AC254" i="2"/>
  <c r="U254" i="2"/>
  <c r="V254" i="2"/>
  <c r="AC250" i="2"/>
  <c r="U250" i="2"/>
  <c r="V250" i="2"/>
  <c r="AC256" i="2"/>
  <c r="U256" i="2"/>
  <c r="V256" i="2"/>
  <c r="AC305" i="2"/>
  <c r="U305" i="2"/>
  <c r="V305" i="2"/>
  <c r="AC82" i="2"/>
  <c r="U82" i="2"/>
  <c r="V82" i="2"/>
  <c r="AC161" i="2"/>
  <c r="U161" i="2"/>
  <c r="V161" i="2"/>
  <c r="AC97" i="2"/>
  <c r="U97" i="2"/>
  <c r="V97" i="2"/>
  <c r="AC263" i="2"/>
  <c r="U263" i="2"/>
  <c r="V263" i="2"/>
  <c r="AC284" i="2"/>
  <c r="U284" i="2"/>
  <c r="V284" i="2"/>
  <c r="AC359" i="2"/>
  <c r="U359" i="2"/>
  <c r="V359" i="2"/>
  <c r="AC283" i="2"/>
  <c r="U283" i="2"/>
  <c r="V283" i="2"/>
  <c r="AC96" i="2"/>
  <c r="U96" i="2"/>
  <c r="V96" i="2"/>
  <c r="AC69" i="2"/>
  <c r="U69" i="2"/>
  <c r="V69" i="2"/>
  <c r="AC248" i="2"/>
  <c r="U248" i="2"/>
  <c r="V248" i="2"/>
  <c r="AC138" i="2"/>
  <c r="U138" i="2"/>
  <c r="V138" i="2"/>
  <c r="AC353" i="2"/>
  <c r="U353" i="2"/>
  <c r="V353" i="2"/>
  <c r="AC166" i="2"/>
  <c r="U166" i="2"/>
  <c r="V166" i="2"/>
  <c r="AC352" i="2"/>
  <c r="U352" i="2"/>
  <c r="V352" i="2"/>
  <c r="AC133" i="2"/>
  <c r="U133" i="2"/>
  <c r="V133" i="2"/>
  <c r="AC147" i="2"/>
  <c r="U147" i="2"/>
  <c r="V147" i="2"/>
  <c r="AC312" i="2"/>
  <c r="U312" i="2"/>
  <c r="V312" i="2"/>
  <c r="AC24" i="2"/>
  <c r="U24" i="2"/>
  <c r="V24" i="2"/>
  <c r="AC282" i="2"/>
  <c r="U282" i="2"/>
  <c r="V282" i="2"/>
  <c r="AC28" i="2"/>
  <c r="U28" i="2"/>
  <c r="V28" i="2"/>
  <c r="AC79" i="2"/>
  <c r="U79" i="2"/>
  <c r="V79" i="2"/>
  <c r="AC31" i="2"/>
  <c r="U31" i="2"/>
  <c r="V31" i="2"/>
  <c r="AC144" i="2"/>
  <c r="U144" i="2"/>
  <c r="V144" i="2"/>
  <c r="AC343" i="2"/>
  <c r="U343" i="2"/>
  <c r="V343" i="2"/>
  <c r="AC44" i="2"/>
  <c r="U44" i="2"/>
  <c r="V44" i="2"/>
  <c r="AC251" i="2"/>
  <c r="U251" i="2"/>
  <c r="V251" i="2"/>
  <c r="AC111" i="2"/>
  <c r="U111" i="2"/>
  <c r="V111" i="2"/>
  <c r="AC319" i="2"/>
  <c r="U319" i="2"/>
  <c r="V319" i="2"/>
  <c r="AC281" i="2"/>
  <c r="U281" i="2"/>
  <c r="V281" i="2"/>
  <c r="AC168" i="2"/>
  <c r="U168" i="2"/>
  <c r="V168" i="2"/>
  <c r="AC110" i="2"/>
  <c r="U110" i="2"/>
  <c r="V110" i="2"/>
  <c r="AC177" i="2"/>
  <c r="U177" i="2"/>
  <c r="V177" i="2"/>
  <c r="AC170" i="2"/>
  <c r="U170" i="2"/>
  <c r="V170" i="2"/>
  <c r="AC35" i="2"/>
  <c r="U35" i="2"/>
  <c r="V35" i="2"/>
  <c r="AC329" i="2"/>
  <c r="U329" i="2"/>
  <c r="V329" i="2"/>
  <c r="AC38" i="2"/>
  <c r="U38" i="2"/>
  <c r="V38" i="2"/>
  <c r="AC54" i="2"/>
  <c r="U54" i="2"/>
  <c r="V54" i="2"/>
  <c r="AC183" i="2"/>
  <c r="U183" i="2"/>
  <c r="V183" i="2"/>
  <c r="AC95" i="2"/>
  <c r="U95" i="2"/>
  <c r="V95" i="2"/>
  <c r="AC59" i="2"/>
  <c r="U59" i="2"/>
  <c r="V59" i="2"/>
  <c r="AC159" i="2"/>
  <c r="U159" i="2"/>
  <c r="V159" i="2"/>
  <c r="AC318" i="2"/>
  <c r="U318" i="2"/>
  <c r="V318" i="2"/>
  <c r="AC205" i="2"/>
  <c r="U205" i="2"/>
  <c r="V205" i="2"/>
  <c r="AC200" i="2"/>
  <c r="U200" i="2"/>
  <c r="V200" i="2"/>
  <c r="AC131" i="2"/>
  <c r="U131" i="2"/>
  <c r="V131" i="2"/>
  <c r="AC22" i="2"/>
  <c r="U22" i="2"/>
  <c r="V22" i="2"/>
  <c r="AC306" i="2"/>
  <c r="U306" i="2"/>
  <c r="V306" i="2"/>
  <c r="AC165" i="2"/>
  <c r="U165" i="2"/>
  <c r="V165" i="2"/>
  <c r="AC308" i="2"/>
  <c r="U308" i="2"/>
  <c r="V308" i="2"/>
  <c r="AC302" i="2"/>
  <c r="U302" i="2"/>
  <c r="V302" i="2"/>
  <c r="AC85" i="2"/>
  <c r="U85" i="2"/>
  <c r="V85" i="2"/>
  <c r="AC176" i="2"/>
  <c r="U176" i="2"/>
  <c r="V176" i="2"/>
  <c r="AC37" i="2"/>
  <c r="U37" i="2"/>
  <c r="V37" i="2"/>
  <c r="AC181" i="2"/>
  <c r="U181" i="2"/>
  <c r="V181" i="2"/>
  <c r="AC73" i="2"/>
  <c r="U73" i="2"/>
  <c r="V73" i="2"/>
  <c r="AC258" i="2"/>
  <c r="U258" i="2"/>
  <c r="V258" i="2"/>
  <c r="AC246" i="2"/>
  <c r="U246" i="2"/>
  <c r="V246" i="2"/>
  <c r="AC146" i="2"/>
  <c r="U146" i="2"/>
  <c r="V146" i="2"/>
  <c r="AC106" i="2"/>
  <c r="U106" i="2"/>
  <c r="V106" i="2"/>
  <c r="AC267" i="2"/>
  <c r="U267" i="2"/>
  <c r="V267" i="2"/>
  <c r="AC290" i="2"/>
  <c r="U290" i="2"/>
  <c r="V290" i="2"/>
  <c r="AC56" i="2"/>
  <c r="U56" i="2"/>
  <c r="V56" i="2"/>
  <c r="AC124" i="2"/>
  <c r="U124" i="2"/>
  <c r="V124" i="2"/>
  <c r="AC295" i="2"/>
  <c r="U295" i="2"/>
  <c r="V295" i="2"/>
  <c r="AC57" i="2"/>
  <c r="U57" i="2"/>
  <c r="V57" i="2"/>
  <c r="AC297" i="2"/>
  <c r="U297" i="2"/>
  <c r="V297" i="2"/>
  <c r="AC187" i="2"/>
  <c r="U187" i="2"/>
  <c r="V187" i="2"/>
  <c r="AC39" i="2"/>
  <c r="U39" i="2"/>
  <c r="V39" i="2"/>
  <c r="AC201" i="2"/>
  <c r="U201" i="2"/>
  <c r="V201" i="2"/>
  <c r="AC217" i="2"/>
  <c r="U217" i="2"/>
  <c r="V217" i="2"/>
  <c r="AC34" i="2"/>
  <c r="U34" i="2"/>
  <c r="V34" i="2"/>
  <c r="AC224" i="2"/>
  <c r="U224" i="2"/>
  <c r="V224" i="2"/>
  <c r="AC84" i="2"/>
  <c r="U84" i="2"/>
  <c r="V84" i="2"/>
  <c r="AC105" i="2"/>
  <c r="U105" i="2"/>
  <c r="V105" i="2"/>
  <c r="AC119" i="2"/>
  <c r="U119" i="2"/>
  <c r="V119" i="2"/>
  <c r="AC116" i="2"/>
  <c r="U116" i="2"/>
  <c r="V116" i="2"/>
  <c r="AC208" i="2"/>
  <c r="U208" i="2"/>
  <c r="V208" i="2"/>
  <c r="AC348" i="2"/>
  <c r="U348" i="2"/>
  <c r="V348" i="2"/>
  <c r="AC245" i="2"/>
  <c r="U245" i="2"/>
  <c r="V245" i="2"/>
  <c r="AC322" i="2"/>
  <c r="U322" i="2"/>
  <c r="V322" i="2"/>
  <c r="AC173" i="2"/>
  <c r="U173" i="2"/>
  <c r="V173" i="2"/>
  <c r="AC172" i="2"/>
  <c r="U172" i="2"/>
  <c r="V172" i="2"/>
  <c r="AC346" i="2"/>
  <c r="U346" i="2"/>
  <c r="V346" i="2"/>
  <c r="AC195" i="2"/>
  <c r="U195" i="2"/>
  <c r="V195" i="2"/>
  <c r="AC9" i="2"/>
  <c r="U9" i="2"/>
  <c r="V9" i="2"/>
  <c r="AC48" i="2"/>
  <c r="U48" i="2"/>
  <c r="V48" i="2"/>
  <c r="AC240" i="2"/>
  <c r="U240" i="2"/>
  <c r="V240" i="2"/>
  <c r="AC13" i="2"/>
  <c r="U13" i="2"/>
  <c r="V13" i="2"/>
  <c r="AC180" i="2"/>
  <c r="U180" i="2"/>
  <c r="V180" i="2"/>
  <c r="AC154" i="2"/>
  <c r="U154" i="2"/>
  <c r="V154" i="2"/>
  <c r="AC53" i="2"/>
  <c r="U53" i="2"/>
  <c r="V53" i="2"/>
  <c r="AC307" i="2"/>
  <c r="U307" i="2"/>
  <c r="V307" i="2"/>
  <c r="AC99" i="2"/>
  <c r="U99" i="2"/>
  <c r="V99" i="2"/>
  <c r="AC12" i="2"/>
  <c r="U12" i="2"/>
  <c r="V12" i="2"/>
  <c r="AC109" i="2"/>
  <c r="U109" i="2"/>
  <c r="V109" i="2"/>
  <c r="AC78" i="2"/>
  <c r="U78" i="2"/>
  <c r="V78" i="2"/>
  <c r="AC42" i="2"/>
  <c r="U42" i="2"/>
  <c r="V42" i="2"/>
  <c r="AC27" i="2"/>
  <c r="U27" i="2"/>
  <c r="V27" i="2"/>
  <c r="AC190" i="2"/>
  <c r="U190" i="2"/>
  <c r="V190" i="2"/>
  <c r="AC132" i="2"/>
  <c r="U132" i="2"/>
  <c r="V132" i="2"/>
  <c r="AC324" i="2"/>
  <c r="U324" i="2"/>
  <c r="V324" i="2"/>
  <c r="AC186" i="2"/>
  <c r="U186" i="2"/>
  <c r="V186" i="2"/>
  <c r="AC328" i="2"/>
  <c r="U328" i="2"/>
  <c r="V328" i="2"/>
  <c r="AC179" i="2"/>
  <c r="U179" i="2"/>
  <c r="V179" i="2"/>
  <c r="AC219" i="2"/>
  <c r="U219" i="2"/>
  <c r="V219" i="2"/>
  <c r="AC198" i="2"/>
  <c r="U198" i="2"/>
  <c r="V198" i="2"/>
  <c r="AC50" i="2"/>
  <c r="U50" i="2"/>
  <c r="V50" i="2"/>
  <c r="AC64" i="2"/>
  <c r="U64" i="2"/>
  <c r="V64" i="2"/>
  <c r="AC301" i="2"/>
  <c r="U301" i="2"/>
  <c r="V301" i="2"/>
  <c r="AC287" i="2"/>
  <c r="U287" i="2"/>
  <c r="V287" i="2"/>
  <c r="AC71" i="2"/>
  <c r="U71" i="2"/>
  <c r="V71" i="2"/>
  <c r="AC261" i="2"/>
  <c r="U261" i="2"/>
  <c r="V261" i="2"/>
  <c r="AC164" i="2"/>
  <c r="U164" i="2"/>
  <c r="V164" i="2"/>
  <c r="AC286" i="2"/>
  <c r="U286" i="2"/>
  <c r="V286" i="2"/>
  <c r="AC123" i="2"/>
  <c r="U123" i="2"/>
  <c r="V123" i="2"/>
  <c r="AC68" i="2"/>
  <c r="U68" i="2"/>
  <c r="V68" i="2"/>
  <c r="AC98" i="2"/>
  <c r="U98" i="2"/>
  <c r="V98" i="2"/>
  <c r="AC81" i="2"/>
  <c r="U81" i="2"/>
  <c r="V81" i="2"/>
  <c r="AC153" i="2"/>
  <c r="U153" i="2"/>
  <c r="V153" i="2"/>
  <c r="AC194" i="2"/>
  <c r="U194" i="2"/>
  <c r="V194" i="2"/>
  <c r="AC252" i="2"/>
  <c r="U252" i="2"/>
  <c r="V252" i="2"/>
  <c r="AC296" i="2"/>
  <c r="U296" i="2"/>
  <c r="V296" i="2"/>
  <c r="AC14" i="2"/>
  <c r="U14" i="2"/>
  <c r="V14" i="2"/>
  <c r="AC239" i="2"/>
  <c r="U239" i="2"/>
  <c r="V239" i="2"/>
  <c r="AC323" i="2"/>
  <c r="U323" i="2"/>
  <c r="V323" i="2"/>
  <c r="AC271" i="2"/>
  <c r="U271" i="2"/>
  <c r="V271" i="2"/>
  <c r="AC175" i="2"/>
  <c r="U175" i="2"/>
  <c r="V175" i="2"/>
  <c r="AC115" i="2"/>
  <c r="U115" i="2"/>
  <c r="V115" i="2"/>
  <c r="AC350" i="2"/>
  <c r="U350" i="2"/>
  <c r="V350" i="2"/>
  <c r="AC7" i="2"/>
  <c r="U7" i="2"/>
  <c r="V7" i="2"/>
  <c r="AC60" i="2"/>
  <c r="U60" i="2"/>
  <c r="V60" i="2"/>
  <c r="AC32" i="2"/>
  <c r="U32" i="2"/>
  <c r="V32" i="2"/>
  <c r="AC279" i="2"/>
  <c r="U279" i="2"/>
  <c r="V279" i="2"/>
  <c r="AC210" i="2"/>
  <c r="U210" i="2"/>
  <c r="V210" i="2"/>
  <c r="AC33" i="2"/>
  <c r="U33" i="2"/>
  <c r="V33" i="2"/>
  <c r="AC347" i="2"/>
  <c r="U347" i="2"/>
  <c r="V347" i="2"/>
  <c r="AC345" i="2"/>
  <c r="U345" i="2"/>
  <c r="V345" i="2"/>
  <c r="AC152" i="2"/>
  <c r="U152" i="2"/>
  <c r="V152" i="2"/>
  <c r="AC121" i="2"/>
  <c r="U121" i="2"/>
  <c r="V121" i="2"/>
  <c r="AC77" i="2"/>
  <c r="U77" i="2"/>
  <c r="V77" i="2"/>
  <c r="AC83" i="2"/>
  <c r="U83" i="2"/>
  <c r="V83" i="2"/>
  <c r="AC8" i="2"/>
  <c r="U8" i="2"/>
  <c r="V8" i="2"/>
  <c r="AC169" i="2"/>
  <c r="U169" i="2"/>
  <c r="V169" i="2"/>
  <c r="AC41" i="2"/>
  <c r="U41" i="2"/>
  <c r="V41" i="2"/>
  <c r="AC365" i="2"/>
  <c r="U365" i="2"/>
  <c r="V365" i="2"/>
  <c r="AC150" i="2"/>
  <c r="U150" i="2"/>
  <c r="V150" i="2"/>
  <c r="AC130" i="2"/>
  <c r="U130" i="2"/>
  <c r="V130" i="2"/>
  <c r="AC259" i="2"/>
  <c r="U259" i="2"/>
  <c r="V259" i="2"/>
  <c r="AC360" i="2"/>
  <c r="U360" i="2"/>
  <c r="V360" i="2"/>
  <c r="AC351" i="2"/>
  <c r="U351" i="2"/>
  <c r="V351" i="2"/>
  <c r="AC363" i="2"/>
  <c r="U363" i="2"/>
  <c r="V363" i="2"/>
  <c r="AC93" i="2"/>
  <c r="U93" i="2"/>
  <c r="V93" i="2"/>
  <c r="AC74" i="2"/>
  <c r="U74" i="2"/>
  <c r="V74" i="2"/>
  <c r="AC104" i="2"/>
  <c r="U104" i="2"/>
  <c r="V104" i="2"/>
  <c r="AC129" i="2"/>
  <c r="U129" i="2"/>
  <c r="V129" i="2"/>
  <c r="AC253" i="2"/>
  <c r="U253" i="2"/>
  <c r="V253" i="2"/>
  <c r="AC334" i="2"/>
  <c r="U334" i="2"/>
  <c r="V334" i="2"/>
  <c r="AC276" i="2"/>
  <c r="U276" i="2"/>
  <c r="V276" i="2"/>
  <c r="AC209" i="2"/>
  <c r="U209" i="2"/>
  <c r="V209" i="2"/>
  <c r="AC149" i="2"/>
  <c r="U149" i="2"/>
  <c r="V149" i="2"/>
  <c r="AC264" i="2"/>
  <c r="U264" i="2"/>
  <c r="V264" i="2"/>
  <c r="AC15" i="2"/>
  <c r="U15" i="2"/>
  <c r="V15" i="2"/>
  <c r="AC103" i="2"/>
  <c r="U103" i="2"/>
  <c r="V103" i="2"/>
  <c r="AC300" i="2"/>
  <c r="U300" i="2"/>
  <c r="V300" i="2"/>
  <c r="AC304" i="2"/>
  <c r="U304" i="2"/>
  <c r="V304" i="2"/>
  <c r="AC247" i="2"/>
  <c r="U247" i="2"/>
  <c r="V247" i="2"/>
  <c r="AC167" i="2"/>
  <c r="U167" i="2"/>
  <c r="V167" i="2"/>
  <c r="AC255" i="2"/>
  <c r="U255" i="2"/>
  <c r="V255" i="2"/>
  <c r="AC249" i="2"/>
  <c r="U249" i="2"/>
  <c r="V249" i="2"/>
  <c r="AC135" i="2"/>
  <c r="U135" i="2"/>
  <c r="V135" i="2"/>
  <c r="AC268" i="2"/>
  <c r="U268" i="2"/>
  <c r="V268" i="2"/>
  <c r="AC266" i="2"/>
  <c r="U266" i="2"/>
  <c r="V266" i="2"/>
  <c r="AC260" i="2"/>
  <c r="U260" i="2"/>
  <c r="V260" i="2"/>
  <c r="AC332" i="2"/>
  <c r="U332" i="2"/>
  <c r="V332" i="2"/>
  <c r="AC288" i="2"/>
  <c r="U288" i="2"/>
  <c r="V288" i="2"/>
  <c r="AC158" i="2"/>
  <c r="U158" i="2"/>
  <c r="V158" i="2"/>
  <c r="AC58" i="2"/>
  <c r="U58" i="2"/>
  <c r="V58" i="2"/>
  <c r="AC293" i="2"/>
  <c r="U293" i="2"/>
  <c r="V293" i="2"/>
  <c r="AC51" i="2"/>
  <c r="U51" i="2"/>
  <c r="V51" i="2"/>
  <c r="AC157" i="2"/>
  <c r="U157" i="2"/>
  <c r="V157" i="2"/>
  <c r="AC148" i="2"/>
  <c r="U148" i="2"/>
  <c r="V148" i="2"/>
  <c r="AC66" i="2"/>
  <c r="U66" i="2"/>
  <c r="V66" i="2"/>
  <c r="AC273" i="2"/>
  <c r="U273" i="2"/>
  <c r="V273" i="2"/>
  <c r="AC278" i="2"/>
  <c r="U278" i="2"/>
  <c r="V278" i="2"/>
  <c r="AC192" i="2"/>
  <c r="U192" i="2"/>
  <c r="V192" i="2"/>
  <c r="AC285" i="2"/>
  <c r="U285" i="2"/>
  <c r="V285" i="2"/>
  <c r="AC229" i="2"/>
  <c r="U229" i="2"/>
  <c r="V229" i="2"/>
  <c r="AC184" i="2"/>
  <c r="U184" i="2"/>
  <c r="V184" i="2"/>
  <c r="AC265" i="2"/>
  <c r="U265" i="2"/>
  <c r="V265" i="2"/>
  <c r="AC199" i="2"/>
  <c r="U199" i="2"/>
  <c r="V199" i="2"/>
  <c r="AC63" i="2"/>
  <c r="U63" i="2"/>
  <c r="V63" i="2"/>
  <c r="AC43" i="2"/>
  <c r="U43" i="2"/>
  <c r="V43" i="2"/>
  <c r="AC243" i="2"/>
  <c r="U243" i="2"/>
  <c r="V243" i="2"/>
  <c r="AC18" i="2"/>
  <c r="U18" i="2"/>
  <c r="V18" i="2"/>
  <c r="AC280" i="2"/>
  <c r="U280" i="2"/>
  <c r="V280" i="2"/>
  <c r="AC142" i="2"/>
  <c r="U142" i="2"/>
  <c r="V142" i="2"/>
  <c r="AC362" i="2"/>
  <c r="U362" i="2"/>
  <c r="V362" i="2"/>
  <c r="AC317" i="2"/>
  <c r="U317" i="2"/>
  <c r="V317" i="2"/>
  <c r="AC6" i="2"/>
  <c r="U6" i="2"/>
  <c r="V6" i="2"/>
  <c r="AC112" i="2"/>
  <c r="U112" i="2"/>
  <c r="V112" i="2"/>
  <c r="AC316" i="2"/>
  <c r="U316" i="2"/>
  <c r="V316" i="2"/>
  <c r="AC156" i="2"/>
  <c r="U156" i="2"/>
  <c r="V156" i="2"/>
  <c r="AC65" i="2"/>
  <c r="U65" i="2"/>
  <c r="V65" i="2"/>
  <c r="AC326" i="2"/>
  <c r="U326" i="2"/>
  <c r="V326" i="2"/>
  <c r="AC76" i="2"/>
  <c r="U76" i="2"/>
  <c r="V76" i="2"/>
  <c r="AC227" i="2"/>
  <c r="U227" i="2"/>
  <c r="V227" i="2"/>
  <c r="AC113" i="2"/>
  <c r="U113" i="2"/>
  <c r="V113" i="2"/>
  <c r="AC325" i="2"/>
  <c r="U325" i="2"/>
  <c r="V325" i="2"/>
  <c r="AC196" i="2"/>
  <c r="U196" i="2"/>
  <c r="V196" i="2"/>
  <c r="AC341" i="2"/>
  <c r="U341" i="2"/>
  <c r="V341" i="2"/>
  <c r="AC262" i="2"/>
  <c r="U262" i="2"/>
  <c r="V262" i="2"/>
  <c r="AC67" i="2"/>
  <c r="U67" i="2"/>
  <c r="V67" i="2"/>
  <c r="AC218" i="2"/>
  <c r="U218" i="2"/>
  <c r="V218" i="2"/>
  <c r="AC102" i="2"/>
  <c r="U102" i="2"/>
  <c r="V102" i="2"/>
  <c r="AC226" i="2"/>
  <c r="U226" i="2"/>
  <c r="V226" i="2"/>
  <c r="AC197" i="2"/>
  <c r="U197" i="2"/>
  <c r="V197" i="2"/>
  <c r="AC120" i="2"/>
  <c r="U120" i="2"/>
  <c r="V120" i="2"/>
  <c r="AC100" i="2"/>
  <c r="U100" i="2"/>
  <c r="V100" i="2"/>
  <c r="AC88" i="2"/>
  <c r="U88" i="2"/>
  <c r="V88" i="2"/>
  <c r="AC313" i="2"/>
  <c r="U313" i="2"/>
  <c r="V313" i="2"/>
  <c r="AC143" i="2"/>
  <c r="U143" i="2"/>
  <c r="V143" i="2"/>
  <c r="AC225" i="2"/>
  <c r="U225" i="2"/>
  <c r="V225" i="2"/>
  <c r="AC139" i="2"/>
  <c r="U139" i="2"/>
  <c r="V139" i="2"/>
  <c r="AC128" i="2"/>
  <c r="U128" i="2"/>
  <c r="V128" i="2"/>
  <c r="AC127" i="2"/>
  <c r="U127" i="2"/>
  <c r="V127" i="2"/>
  <c r="AC46" i="2"/>
  <c r="U46" i="2"/>
  <c r="V46" i="2"/>
  <c r="AC17" i="2"/>
  <c r="U17" i="2"/>
  <c r="V17" i="2"/>
  <c r="AC228" i="2"/>
  <c r="U228" i="2"/>
  <c r="V228" i="2"/>
  <c r="AC206" i="2"/>
  <c r="U206" i="2"/>
  <c r="V206" i="2"/>
  <c r="AC21" i="2"/>
  <c r="U21" i="2"/>
  <c r="V21" i="2"/>
  <c r="AC223" i="2"/>
  <c r="U223" i="2"/>
  <c r="V223" i="2"/>
  <c r="AC3" i="2"/>
  <c r="U3" i="2"/>
  <c r="V3" i="2"/>
  <c r="AC242" i="2"/>
  <c r="U242" i="2"/>
  <c r="V242" i="2"/>
  <c r="AC163" i="2"/>
  <c r="U163" i="2"/>
  <c r="V163" i="2"/>
  <c r="AC118" i="2"/>
  <c r="U118" i="2"/>
  <c r="V118" i="2"/>
  <c r="AC185" i="2"/>
  <c r="U185" i="2"/>
  <c r="V185" i="2"/>
  <c r="AC40" i="2"/>
  <c r="U40" i="2"/>
  <c r="V40" i="2"/>
  <c r="AC47" i="2"/>
  <c r="U47" i="2"/>
  <c r="V47" i="2"/>
  <c r="AC216" i="2"/>
  <c r="U216" i="2"/>
  <c r="V216" i="2"/>
  <c r="AC30" i="2"/>
  <c r="U30" i="2"/>
  <c r="V30" i="2"/>
  <c r="AC367" i="2"/>
  <c r="U367" i="2"/>
  <c r="V367" i="2"/>
  <c r="AC366" i="2"/>
  <c r="U366" i="2"/>
  <c r="V366" i="2"/>
  <c r="AC338" i="2"/>
  <c r="U338" i="2"/>
  <c r="V338" i="2"/>
  <c r="AC331" i="2"/>
  <c r="U331" i="2"/>
  <c r="V331" i="2"/>
  <c r="AC101" i="2"/>
  <c r="U101" i="2"/>
  <c r="V101" i="2"/>
  <c r="AC189" i="2"/>
  <c r="U189" i="2"/>
  <c r="V189" i="2"/>
  <c r="AC2" i="2"/>
  <c r="U2" i="2"/>
  <c r="V2" i="2"/>
  <c r="AC94" i="2"/>
  <c r="U94" i="2"/>
  <c r="V94" i="2"/>
  <c r="AC52" i="2"/>
  <c r="U52" i="2"/>
  <c r="V52" i="2"/>
  <c r="AC303" i="2"/>
  <c r="U303" i="2"/>
  <c r="V303" i="2"/>
  <c r="AC114" i="2"/>
  <c r="U114" i="2"/>
  <c r="V114" i="2"/>
  <c r="AC270" i="2"/>
  <c r="U270" i="2"/>
  <c r="V270" i="2"/>
  <c r="AC355" i="2"/>
  <c r="U355" i="2"/>
  <c r="V355" i="2"/>
  <c r="AC235" i="2"/>
  <c r="U235" i="2"/>
  <c r="V235" i="2"/>
  <c r="AC204" i="2"/>
  <c r="U204" i="2"/>
  <c r="V204" i="2"/>
  <c r="AC122" i="2"/>
  <c r="U122" i="2"/>
  <c r="V122" i="2"/>
  <c r="AC354" i="2"/>
  <c r="U354" i="2"/>
  <c r="V354" i="2"/>
  <c r="AC315" i="2"/>
  <c r="U315" i="2"/>
  <c r="V315" i="2"/>
  <c r="AC215" i="2"/>
  <c r="U215" i="2"/>
  <c r="V215" i="2"/>
  <c r="AC178" i="2"/>
  <c r="U178" i="2"/>
  <c r="V178" i="2"/>
  <c r="AC342" i="2"/>
  <c r="U342" i="2"/>
  <c r="V342" i="2"/>
  <c r="AC191" i="2"/>
  <c r="U191" i="2"/>
  <c r="V191" i="2"/>
  <c r="AC80" i="2"/>
  <c r="U80" i="2"/>
  <c r="V80" i="2"/>
  <c r="AC193" i="2"/>
  <c r="U193" i="2"/>
  <c r="V193" i="2"/>
  <c r="AC36" i="2"/>
  <c r="U36" i="2"/>
  <c r="V36" i="2"/>
  <c r="AC294" i="2"/>
  <c r="U294" i="2"/>
  <c r="V294" i="2"/>
  <c r="AC238" i="2"/>
  <c r="U238" i="2"/>
  <c r="V238" i="2"/>
  <c r="AC364" i="2"/>
  <c r="U364" i="2"/>
  <c r="V364" i="2"/>
  <c r="AC49" i="2"/>
  <c r="U49" i="2"/>
  <c r="V49" i="2"/>
  <c r="AC269" i="2"/>
  <c r="U269" i="2"/>
  <c r="V269" i="2"/>
  <c r="AC299" i="2"/>
  <c r="U299" i="2"/>
  <c r="V299" i="2"/>
  <c r="AC291" i="2"/>
  <c r="U291" i="2"/>
  <c r="V291" i="2"/>
  <c r="AC214" i="2"/>
  <c r="U214" i="2"/>
  <c r="V214" i="2"/>
  <c r="AC188" i="2"/>
  <c r="U188" i="2"/>
  <c r="V188" i="2"/>
  <c r="AC244" i="2"/>
  <c r="U244" i="2"/>
  <c r="V244" i="2"/>
  <c r="AC91" i="2"/>
  <c r="U91" i="2"/>
  <c r="V91" i="2"/>
  <c r="AC70" i="2"/>
  <c r="U70" i="2"/>
  <c r="V70" i="2"/>
  <c r="AC107" i="2"/>
  <c r="U107" i="2"/>
  <c r="V107" i="2"/>
  <c r="AC72" i="2"/>
  <c r="U72" i="2"/>
  <c r="V72" i="2"/>
  <c r="AC140" i="2"/>
  <c r="U140" i="2"/>
  <c r="V140" i="2"/>
  <c r="AC55" i="2"/>
  <c r="U55" i="2"/>
  <c r="V55" i="2"/>
  <c r="AC310" i="2"/>
  <c r="U310" i="2"/>
  <c r="V310" i="2"/>
  <c r="AC212" i="2"/>
  <c r="U212" i="2"/>
  <c r="V212" i="2"/>
  <c r="AC75" i="2"/>
  <c r="U75" i="2"/>
  <c r="V75" i="2"/>
  <c r="AC26" i="2"/>
  <c r="U26" i="2"/>
  <c r="V26" i="2"/>
  <c r="AC11" i="2"/>
  <c r="U11" i="2"/>
  <c r="V11" i="2"/>
  <c r="AC233" i="2"/>
  <c r="U233" i="2"/>
  <c r="V233" i="2"/>
  <c r="AC203" i="2"/>
  <c r="U203" i="2"/>
  <c r="V203" i="2"/>
  <c r="AC289" i="2"/>
  <c r="U289" i="2"/>
  <c r="V289" i="2"/>
  <c r="AC314" i="2"/>
  <c r="U314" i="2"/>
  <c r="V314" i="2"/>
  <c r="AC207" i="2"/>
  <c r="U207" i="2"/>
  <c r="V207" i="2"/>
  <c r="AC337" i="2"/>
  <c r="U337" i="2"/>
  <c r="V337" i="2"/>
  <c r="AC358" i="2"/>
  <c r="U358" i="2"/>
  <c r="V358" i="2"/>
  <c r="AC126" i="2"/>
  <c r="U126" i="2"/>
  <c r="V126" i="2"/>
  <c r="AC92" i="2"/>
  <c r="U92" i="2"/>
  <c r="V92" i="2"/>
  <c r="AC19" i="2"/>
  <c r="U19" i="2"/>
  <c r="V19" i="2"/>
  <c r="AC232" i="2"/>
  <c r="U232" i="2"/>
  <c r="V232" i="2"/>
  <c r="AC213" i="2"/>
  <c r="U213" i="2"/>
  <c r="V213" i="2"/>
  <c r="AC62" i="2"/>
  <c r="U62" i="2"/>
  <c r="V62" i="2"/>
  <c r="AC272" i="2"/>
  <c r="U272" i="2"/>
  <c r="V272" i="2"/>
  <c r="AC87" i="2"/>
  <c r="U87" i="2"/>
  <c r="V87" i="2"/>
  <c r="AC230" i="2"/>
  <c r="U230" i="2"/>
  <c r="V230" i="2"/>
  <c r="AC182" i="2"/>
  <c r="U182" i="2"/>
  <c r="V182" i="2"/>
  <c r="AC335" i="2"/>
  <c r="U335" i="2"/>
  <c r="V335" i="2"/>
  <c r="AC141" i="2"/>
  <c r="U141" i="2"/>
  <c r="V141" i="2"/>
  <c r="AC90" i="2"/>
  <c r="U90" i="2"/>
  <c r="V90" i="2"/>
  <c r="AC171" i="2"/>
  <c r="U171" i="2"/>
  <c r="V171" i="2"/>
  <c r="AC344" i="2"/>
  <c r="U344" i="2"/>
  <c r="V344" i="2"/>
  <c r="AC222" i="2"/>
  <c r="U222" i="2"/>
  <c r="V222" i="2"/>
  <c r="AC89" i="2"/>
  <c r="U89" i="2"/>
  <c r="V89" i="2"/>
  <c r="AC5" i="2"/>
  <c r="U5" i="2"/>
  <c r="V5" i="2"/>
  <c r="AC321" i="2"/>
  <c r="U321" i="2"/>
  <c r="V321" i="2"/>
  <c r="AC137" i="2"/>
  <c r="U137" i="2"/>
  <c r="V137" i="2"/>
  <c r="AC298" i="2"/>
  <c r="U298" i="2"/>
  <c r="V298" i="2"/>
  <c r="AC125" i="2"/>
  <c r="U125" i="2"/>
  <c r="V125" i="2"/>
  <c r="AC20" i="2"/>
  <c r="U20" i="2"/>
  <c r="V20" i="2"/>
  <c r="AC134" i="2"/>
  <c r="U134" i="2"/>
  <c r="V134" i="2"/>
  <c r="AC220" i="2"/>
  <c r="U220" i="2"/>
  <c r="V220" i="2"/>
  <c r="AC340" i="2"/>
  <c r="U340" i="2"/>
  <c r="V340" i="2"/>
  <c r="AC292" i="2"/>
  <c r="U292" i="2"/>
  <c r="V292" i="2"/>
  <c r="AC25" i="2"/>
  <c r="U25" i="2"/>
  <c r="V25" i="2"/>
  <c r="AC160" i="2"/>
  <c r="U160" i="2"/>
  <c r="V160" i="2"/>
  <c r="AC45" i="2"/>
  <c r="U45" i="2"/>
  <c r="V45" i="2"/>
  <c r="AC275" i="2"/>
  <c r="U275" i="2"/>
  <c r="V275" i="2"/>
  <c r="AC202" i="2"/>
  <c r="U202" i="2"/>
  <c r="V202" i="2"/>
  <c r="AC237" i="2"/>
  <c r="U237" i="2"/>
  <c r="V237" i="2"/>
  <c r="AC356" i="2"/>
  <c r="U356" i="2"/>
  <c r="V356" i="2"/>
  <c r="AC236" i="2"/>
  <c r="U236" i="2"/>
  <c r="V236" i="2"/>
  <c r="AC174" i="2"/>
  <c r="U174" i="2"/>
  <c r="V174" i="2"/>
  <c r="AC221" i="2"/>
  <c r="U221" i="2"/>
  <c r="V221" i="2"/>
  <c r="AC29" i="2"/>
  <c r="U29" i="2"/>
  <c r="V29" i="2"/>
  <c r="AC336" i="2"/>
  <c r="U336" i="2"/>
  <c r="V336" i="2"/>
  <c r="AC108" i="2"/>
  <c r="U108" i="2"/>
  <c r="V108" i="2"/>
  <c r="AC257" i="2"/>
  <c r="U257" i="2"/>
  <c r="V257" i="2"/>
  <c r="AC231" i="2"/>
  <c r="U231" i="2"/>
  <c r="V231" i="2"/>
  <c r="AC361" i="2"/>
  <c r="U361" i="2"/>
  <c r="V361" i="2"/>
  <c r="AC117" i="2"/>
  <c r="U117" i="2"/>
  <c r="V117" i="2"/>
  <c r="AC333" i="2"/>
  <c r="U333" i="2"/>
  <c r="V333" i="2"/>
  <c r="AC357" i="2"/>
  <c r="U357" i="2"/>
  <c r="V357" i="2"/>
  <c r="AC211" i="2"/>
  <c r="U211" i="2"/>
  <c r="V211" i="2"/>
  <c r="AC234" i="2"/>
  <c r="U234" i="2"/>
  <c r="V234" i="2"/>
  <c r="AC86" i="2"/>
  <c r="U86" i="2"/>
  <c r="V86" i="2"/>
  <c r="U1842" i="1"/>
  <c r="V1842" i="1"/>
  <c r="U45" i="1"/>
  <c r="V45" i="1"/>
  <c r="U109" i="1"/>
  <c r="V109" i="1"/>
  <c r="U713" i="1"/>
  <c r="V713" i="1"/>
  <c r="U71" i="1"/>
  <c r="V71" i="1"/>
  <c r="U732" i="1"/>
  <c r="V732" i="1"/>
  <c r="U2138" i="1"/>
  <c r="V2138" i="1"/>
  <c r="U2026" i="1"/>
  <c r="V2026" i="1"/>
  <c r="U2440" i="1"/>
  <c r="V2440" i="1"/>
  <c r="U5" i="1"/>
  <c r="V5" i="1"/>
  <c r="U285" i="1"/>
  <c r="V285" i="1"/>
  <c r="U968" i="1"/>
  <c r="V968" i="1"/>
  <c r="U2077" i="1"/>
  <c r="V2077" i="1"/>
  <c r="U2243" i="1"/>
  <c r="V2243" i="1"/>
  <c r="U2278" i="1"/>
  <c r="V2278" i="1"/>
  <c r="U2983" i="1"/>
  <c r="V2983" i="1"/>
  <c r="U462" i="1"/>
  <c r="V462" i="1"/>
  <c r="U1710" i="1"/>
  <c r="V1710" i="1"/>
  <c r="U2261" i="1"/>
  <c r="V2261" i="1"/>
  <c r="U763" i="1"/>
  <c r="V763" i="1"/>
  <c r="U926" i="1"/>
  <c r="V926" i="1"/>
  <c r="U1198" i="1"/>
  <c r="V1198" i="1"/>
  <c r="U1215" i="1"/>
  <c r="V1215" i="1"/>
  <c r="U1256" i="1"/>
  <c r="V1256" i="1"/>
  <c r="U1459" i="1"/>
  <c r="V1459" i="1"/>
  <c r="U1570" i="1"/>
  <c r="V1570" i="1"/>
  <c r="U1820" i="1"/>
  <c r="V1820" i="1"/>
  <c r="U2561" i="1"/>
  <c r="V2561" i="1"/>
  <c r="U2836" i="1"/>
  <c r="V2836" i="1"/>
  <c r="U357" i="1"/>
  <c r="V357" i="1"/>
  <c r="U803" i="1"/>
  <c r="V803" i="1"/>
  <c r="U1724" i="1"/>
  <c r="V1724" i="1"/>
  <c r="U2056" i="1"/>
  <c r="V2056" i="1"/>
  <c r="U764" i="1"/>
  <c r="V764" i="1"/>
  <c r="U1730" i="1"/>
  <c r="V1730" i="1"/>
  <c r="U2178" i="1"/>
  <c r="V2178" i="1"/>
  <c r="U2151" i="1"/>
  <c r="V2151" i="1"/>
  <c r="U333" i="1"/>
  <c r="V333" i="1"/>
  <c r="U543" i="1"/>
  <c r="V543" i="1"/>
  <c r="U1206" i="1"/>
  <c r="V1206" i="1"/>
  <c r="U2467" i="1"/>
  <c r="V2467" i="1"/>
  <c r="U2837" i="1"/>
  <c r="V2837" i="1"/>
  <c r="U2932" i="1"/>
  <c r="V2932" i="1"/>
  <c r="U98" i="1"/>
  <c r="V98" i="1"/>
  <c r="U598" i="1"/>
  <c r="V598" i="1"/>
  <c r="U909" i="1"/>
  <c r="V909" i="1"/>
  <c r="U1060" i="1"/>
  <c r="V1060" i="1"/>
  <c r="U1073" i="1"/>
  <c r="V1073" i="1"/>
  <c r="U1095" i="1"/>
  <c r="V1095" i="1"/>
  <c r="U1507" i="1"/>
  <c r="V1507" i="1"/>
  <c r="U1480" i="1"/>
  <c r="V1480" i="1"/>
  <c r="U1793" i="1"/>
  <c r="V1793" i="1"/>
  <c r="U1981" i="1"/>
  <c r="V1981" i="1"/>
  <c r="U2017" i="1"/>
  <c r="V2017" i="1"/>
  <c r="U2157" i="1"/>
  <c r="V2157" i="1"/>
  <c r="U358" i="1"/>
  <c r="V358" i="1"/>
  <c r="U406" i="1"/>
  <c r="V406" i="1"/>
  <c r="U521" i="1"/>
  <c r="V521" i="1"/>
  <c r="U1133" i="1"/>
  <c r="V1133" i="1"/>
  <c r="U1153" i="1"/>
  <c r="V1153" i="1"/>
  <c r="U1552" i="1"/>
  <c r="V1552" i="1"/>
  <c r="U1539" i="1"/>
  <c r="V1539" i="1"/>
  <c r="U1901" i="1"/>
  <c r="V1901" i="1"/>
  <c r="U2010" i="1"/>
  <c r="V2010" i="1"/>
  <c r="U2049" i="1"/>
  <c r="V2049" i="1"/>
  <c r="U2135" i="1"/>
  <c r="V2135" i="1"/>
  <c r="U2123" i="1"/>
  <c r="V2123" i="1"/>
  <c r="U2477" i="1"/>
  <c r="V2477" i="1"/>
  <c r="U2587" i="1"/>
  <c r="V2587" i="1"/>
  <c r="U2702" i="1"/>
  <c r="V2702" i="1"/>
  <c r="U2722" i="1"/>
  <c r="V2722" i="1"/>
  <c r="U36" i="1"/>
  <c r="V36" i="1"/>
  <c r="U359" i="1"/>
  <c r="V359" i="1"/>
  <c r="U522" i="1"/>
  <c r="V522" i="1"/>
  <c r="U838" i="1"/>
  <c r="V838" i="1"/>
  <c r="U1121" i="1"/>
  <c r="V1121" i="1"/>
  <c r="U1204" i="1"/>
  <c r="V1204" i="1"/>
  <c r="U1257" i="1"/>
  <c r="V1257" i="1"/>
  <c r="U1481" i="1"/>
  <c r="V1481" i="1"/>
  <c r="U1548" i="1"/>
  <c r="V1548" i="1"/>
  <c r="U1540" i="1"/>
  <c r="V1540" i="1"/>
  <c r="U1629" i="1"/>
  <c r="V1629" i="1"/>
  <c r="U1806" i="1"/>
  <c r="V1806" i="1"/>
  <c r="U2524" i="1"/>
  <c r="V2524" i="1"/>
  <c r="U2560" i="1"/>
  <c r="V2560" i="1"/>
  <c r="U2804" i="1"/>
  <c r="V2804" i="1"/>
  <c r="U2919" i="1"/>
  <c r="V2919" i="1"/>
  <c r="U26" i="1"/>
  <c r="V26" i="1"/>
  <c r="U211" i="1"/>
  <c r="V211" i="1"/>
  <c r="U185" i="1"/>
  <c r="V185" i="1"/>
  <c r="U432" i="1"/>
  <c r="V432" i="1"/>
  <c r="U729" i="1"/>
  <c r="V729" i="1"/>
  <c r="U730" i="1"/>
  <c r="V730" i="1"/>
  <c r="U1039" i="1"/>
  <c r="V1039" i="1"/>
  <c r="U1250" i="1"/>
  <c r="V1250" i="1"/>
  <c r="U1965" i="1"/>
  <c r="V1965" i="1"/>
  <c r="U29" i="1"/>
  <c r="V29" i="1"/>
  <c r="U334" i="1"/>
  <c r="V334" i="1"/>
  <c r="U720" i="1"/>
  <c r="V720" i="1"/>
  <c r="U739" i="1"/>
  <c r="V739" i="1"/>
  <c r="U927" i="1"/>
  <c r="V927" i="1"/>
  <c r="U1170" i="1"/>
  <c r="V1170" i="1"/>
  <c r="U1298" i="1"/>
  <c r="V1298" i="1"/>
  <c r="U1613" i="1"/>
  <c r="V1613" i="1"/>
  <c r="U1711" i="1"/>
  <c r="V1711" i="1"/>
  <c r="U1810" i="1"/>
  <c r="V1810" i="1"/>
  <c r="U1859" i="1"/>
  <c r="V1859" i="1"/>
  <c r="U2222" i="1"/>
  <c r="V2222" i="1"/>
  <c r="U2290" i="1"/>
  <c r="V2290" i="1"/>
  <c r="U2384" i="1"/>
  <c r="V2384" i="1"/>
  <c r="U2385" i="1"/>
  <c r="V2385" i="1"/>
  <c r="U3011" i="1"/>
  <c r="V3011" i="1"/>
  <c r="U79" i="1"/>
  <c r="V79" i="1"/>
  <c r="U340" i="1"/>
  <c r="V340" i="1"/>
  <c r="U463" i="1"/>
  <c r="V463" i="1"/>
  <c r="U572" i="1"/>
  <c r="V572" i="1"/>
  <c r="U620" i="1"/>
  <c r="V620" i="1"/>
  <c r="U768" i="1"/>
  <c r="V768" i="1"/>
  <c r="U1380" i="1"/>
  <c r="V1380" i="1"/>
  <c r="U1961" i="1"/>
  <c r="V1961" i="1"/>
  <c r="U2441" i="1"/>
  <c r="V2441" i="1"/>
  <c r="U2628" i="1"/>
  <c r="V2628" i="1"/>
  <c r="U2746" i="1"/>
  <c r="V2746" i="1"/>
  <c r="U3036" i="1"/>
  <c r="V3036" i="1"/>
  <c r="U224" i="1"/>
  <c r="V224" i="1"/>
  <c r="U392" i="1"/>
  <c r="V392" i="1"/>
  <c r="U386" i="1"/>
  <c r="V386" i="1"/>
  <c r="U360" i="1"/>
  <c r="V360" i="1"/>
  <c r="U341" i="1"/>
  <c r="V341" i="1"/>
  <c r="U504" i="1"/>
  <c r="V504" i="1"/>
  <c r="U700" i="1"/>
  <c r="V700" i="1"/>
  <c r="U757" i="1"/>
  <c r="V757" i="1"/>
  <c r="U751" i="1"/>
  <c r="V751" i="1"/>
  <c r="U971" i="1"/>
  <c r="V971" i="1"/>
  <c r="U1258" i="1"/>
  <c r="V1258" i="1"/>
  <c r="U1259" i="1"/>
  <c r="V1259" i="1"/>
  <c r="U1233" i="1"/>
  <c r="V1233" i="1"/>
  <c r="U1362" i="1"/>
  <c r="V1362" i="1"/>
  <c r="U1553" i="1"/>
  <c r="V1553" i="1"/>
  <c r="U1799" i="1"/>
  <c r="V1799" i="1"/>
  <c r="U2244" i="1"/>
  <c r="V2244" i="1"/>
  <c r="U2454" i="1"/>
  <c r="V2454" i="1"/>
  <c r="U2540" i="1"/>
  <c r="V2540" i="1"/>
  <c r="U2588" i="1"/>
  <c r="V2588" i="1"/>
  <c r="U2589" i="1"/>
  <c r="V2589" i="1"/>
  <c r="U2805" i="1"/>
  <c r="V2805" i="1"/>
  <c r="U2822" i="1"/>
  <c r="V2822" i="1"/>
  <c r="U2933" i="1"/>
  <c r="V2933" i="1"/>
  <c r="U2968" i="1"/>
  <c r="V2968" i="1"/>
  <c r="U361" i="1"/>
  <c r="V361" i="1"/>
  <c r="U423" i="1"/>
  <c r="V423" i="1"/>
  <c r="U668" i="1"/>
  <c r="V668" i="1"/>
  <c r="U621" i="1"/>
  <c r="V621" i="1"/>
  <c r="U694" i="1"/>
  <c r="V694" i="1"/>
  <c r="U825" i="1"/>
  <c r="V825" i="1"/>
  <c r="U862" i="1"/>
  <c r="V862" i="1"/>
  <c r="U956" i="1"/>
  <c r="V956" i="1"/>
  <c r="U972" i="1"/>
  <c r="V972" i="1"/>
  <c r="U1134" i="1"/>
  <c r="V1134" i="1"/>
  <c r="U1154" i="1"/>
  <c r="V1154" i="1"/>
  <c r="U1132" i="1"/>
  <c r="V1132" i="1"/>
  <c r="U1444" i="1"/>
  <c r="V1444" i="1"/>
  <c r="U1790" i="1"/>
  <c r="V1790" i="1"/>
  <c r="U1795" i="1"/>
  <c r="V1795" i="1"/>
  <c r="U1807" i="1"/>
  <c r="V1807" i="1"/>
  <c r="U1827" i="1"/>
  <c r="V1827" i="1"/>
  <c r="U1869" i="1"/>
  <c r="V1869" i="1"/>
  <c r="U2036" i="1"/>
  <c r="V2036" i="1"/>
  <c r="U2136" i="1"/>
  <c r="V2136" i="1"/>
  <c r="U2078" i="1"/>
  <c r="V2078" i="1"/>
  <c r="U2139" i="1"/>
  <c r="V2139" i="1"/>
  <c r="U2386" i="1"/>
  <c r="V2386" i="1"/>
  <c r="U2562" i="1"/>
  <c r="V2562" i="1"/>
  <c r="U2563" i="1"/>
  <c r="V2563" i="1"/>
  <c r="U2558" i="1"/>
  <c r="V2558" i="1"/>
  <c r="U110" i="1"/>
  <c r="V110" i="1"/>
  <c r="U151" i="1"/>
  <c r="V151" i="1"/>
  <c r="U186" i="1"/>
  <c r="V186" i="1"/>
  <c r="U468" i="1"/>
  <c r="V468" i="1"/>
  <c r="U447" i="1"/>
  <c r="V447" i="1"/>
  <c r="U448" i="1"/>
  <c r="V448" i="1"/>
  <c r="U544" i="1"/>
  <c r="V544" i="1"/>
  <c r="U610" i="1"/>
  <c r="V610" i="1"/>
  <c r="U744" i="1"/>
  <c r="V744" i="1"/>
  <c r="U1050" i="1"/>
  <c r="V1050" i="1"/>
  <c r="U1096" i="1"/>
  <c r="V1096" i="1"/>
  <c r="U1129" i="1"/>
  <c r="V1129" i="1"/>
  <c r="U1299" i="1"/>
  <c r="V1299" i="1"/>
  <c r="U1399" i="1"/>
  <c r="V1399" i="1"/>
  <c r="U1400" i="1"/>
  <c r="V1400" i="1"/>
  <c r="U1674" i="1"/>
  <c r="V1674" i="1"/>
  <c r="U1633" i="1"/>
  <c r="V1633" i="1"/>
  <c r="U1736" i="1"/>
  <c r="V1736" i="1"/>
  <c r="U1779" i="1"/>
  <c r="V1779" i="1"/>
  <c r="U1785" i="1"/>
  <c r="V1785" i="1"/>
  <c r="U1860" i="1"/>
  <c r="V1860" i="1"/>
  <c r="U1852" i="1"/>
  <c r="V1852" i="1"/>
  <c r="U1881" i="1"/>
  <c r="V1881" i="1"/>
  <c r="U1982" i="1"/>
  <c r="V1982" i="1"/>
  <c r="U2223" i="1"/>
  <c r="V2223" i="1"/>
  <c r="U2365" i="1"/>
  <c r="V2365" i="1"/>
  <c r="U2364" i="1"/>
  <c r="V2364" i="1"/>
  <c r="U2590" i="1"/>
  <c r="V2590" i="1"/>
  <c r="U2723" i="1"/>
  <c r="V2723" i="1"/>
  <c r="U2788" i="1"/>
  <c r="V2788" i="1"/>
  <c r="U2823" i="1"/>
  <c r="V2823" i="1"/>
  <c r="U2820" i="1"/>
  <c r="V2820" i="1"/>
  <c r="U3027" i="1"/>
  <c r="V3027" i="1"/>
  <c r="U14" i="1"/>
  <c r="V14" i="1"/>
  <c r="U35" i="1"/>
  <c r="V35" i="1"/>
  <c r="U299" i="1"/>
  <c r="V299" i="1"/>
  <c r="U328" i="1"/>
  <c r="V328" i="1"/>
  <c r="U405" i="1"/>
  <c r="V405" i="1"/>
  <c r="U407" i="1"/>
  <c r="V407" i="1"/>
  <c r="U496" i="1"/>
  <c r="V496" i="1"/>
  <c r="U574" i="1"/>
  <c r="V574" i="1"/>
  <c r="U1061" i="1"/>
  <c r="V1061" i="1"/>
  <c r="U1234" i="1"/>
  <c r="V1234" i="1"/>
  <c r="U1251" i="1"/>
  <c r="V1251" i="1"/>
  <c r="U1363" i="1"/>
  <c r="V1363" i="1"/>
  <c r="U1571" i="1"/>
  <c r="V1571" i="1"/>
  <c r="U1634" i="1"/>
  <c r="V1634" i="1"/>
  <c r="U1635" i="1"/>
  <c r="V1635" i="1"/>
  <c r="U1744" i="1"/>
  <c r="V1744" i="1"/>
  <c r="U1762" i="1"/>
  <c r="V1762" i="1"/>
  <c r="U1811" i="1"/>
  <c r="V1811" i="1"/>
  <c r="U2124" i="1"/>
  <c r="V2124" i="1"/>
  <c r="U2159" i="1"/>
  <c r="V2159" i="1"/>
  <c r="U2291" i="1"/>
  <c r="V2291" i="1"/>
  <c r="U2510" i="1"/>
  <c r="V2510" i="1"/>
  <c r="U2564" i="1"/>
  <c r="V2564" i="1"/>
  <c r="U2870" i="1"/>
  <c r="V2870" i="1"/>
  <c r="U2920" i="1"/>
  <c r="V2920" i="1"/>
  <c r="U2993" i="1"/>
  <c r="V2993" i="1"/>
  <c r="U2996" i="1"/>
  <c r="V2996" i="1"/>
  <c r="U82" i="1"/>
  <c r="V82" i="1"/>
  <c r="U251" i="1"/>
  <c r="V251" i="1"/>
  <c r="U362" i="1"/>
  <c r="V362" i="1"/>
  <c r="U445" i="1"/>
  <c r="V445" i="1"/>
  <c r="U449" i="1"/>
  <c r="V449" i="1"/>
  <c r="U721" i="1"/>
  <c r="V721" i="1"/>
  <c r="U910" i="1"/>
  <c r="V910" i="1"/>
  <c r="U1058" i="1"/>
  <c r="V1058" i="1"/>
  <c r="U1014" i="1"/>
  <c r="V1014" i="1"/>
  <c r="U1112" i="1"/>
  <c r="V1112" i="1"/>
  <c r="U1429" i="1"/>
  <c r="V1429" i="1"/>
  <c r="U1611" i="1"/>
  <c r="V1611" i="1"/>
  <c r="U1669" i="1"/>
  <c r="V1669" i="1"/>
  <c r="U1902" i="1"/>
  <c r="V1902" i="1"/>
  <c r="U2079" i="1"/>
  <c r="V2079" i="1"/>
  <c r="U2219" i="1"/>
  <c r="V2219" i="1"/>
  <c r="U2306" i="1"/>
  <c r="V2306" i="1"/>
  <c r="U2292" i="1"/>
  <c r="V2292" i="1"/>
  <c r="U2591" i="1"/>
  <c r="V2591" i="1"/>
  <c r="U2838" i="1"/>
  <c r="V2838" i="1"/>
  <c r="U2934" i="1"/>
  <c r="V2934" i="1"/>
  <c r="U2955" i="1"/>
  <c r="V2955" i="1"/>
  <c r="U2997" i="1"/>
  <c r="V2997" i="1"/>
  <c r="U3021" i="1"/>
  <c r="V3021" i="1"/>
  <c r="U3045" i="1"/>
  <c r="V3045" i="1"/>
  <c r="U46" i="1"/>
  <c r="V46" i="1"/>
  <c r="U37" i="1"/>
  <c r="V37" i="1"/>
  <c r="U286" i="1"/>
  <c r="V286" i="1"/>
  <c r="U433" i="1"/>
  <c r="V433" i="1"/>
  <c r="U749" i="1"/>
  <c r="V749" i="1"/>
  <c r="U863" i="1"/>
  <c r="V863" i="1"/>
  <c r="U928" i="1"/>
  <c r="V928" i="1"/>
  <c r="U911" i="1"/>
  <c r="V911" i="1"/>
  <c r="U1135" i="1"/>
  <c r="V1135" i="1"/>
  <c r="U1224" i="1"/>
  <c r="V1224" i="1"/>
  <c r="U1252" i="1"/>
  <c r="V1252" i="1"/>
  <c r="U1300" i="1"/>
  <c r="V1300" i="1"/>
  <c r="U1345" i="1"/>
  <c r="V1345" i="1"/>
  <c r="U1800" i="1"/>
  <c r="V1800" i="1"/>
  <c r="U1983" i="1"/>
  <c r="V1983" i="1"/>
  <c r="U2130" i="1"/>
  <c r="V2130" i="1"/>
  <c r="U2057" i="1"/>
  <c r="V2057" i="1"/>
  <c r="U2206" i="1"/>
  <c r="V2206" i="1"/>
  <c r="U2367" i="1"/>
  <c r="V2367" i="1"/>
  <c r="U2536" i="1"/>
  <c r="V2536" i="1"/>
  <c r="U2541" i="1"/>
  <c r="V2541" i="1"/>
  <c r="U2747" i="1"/>
  <c r="V2747" i="1"/>
  <c r="U2724" i="1"/>
  <c r="V2724" i="1"/>
  <c r="U2725" i="1"/>
  <c r="V2725" i="1"/>
  <c r="U2806" i="1"/>
  <c r="V2806" i="1"/>
  <c r="U2789" i="1"/>
  <c r="V2789" i="1"/>
  <c r="U3025" i="1"/>
  <c r="V3025" i="1"/>
  <c r="U11" i="1"/>
  <c r="V11" i="1"/>
  <c r="U6" i="1"/>
  <c r="V6" i="1"/>
  <c r="U111" i="1"/>
  <c r="V111" i="1"/>
  <c r="U575" i="1"/>
  <c r="V575" i="1"/>
  <c r="U523" i="1"/>
  <c r="V523" i="1"/>
  <c r="U622" i="1"/>
  <c r="V622" i="1"/>
  <c r="U662" i="1"/>
  <c r="V662" i="1"/>
  <c r="U1074" i="1"/>
  <c r="V1074" i="1"/>
  <c r="U1155" i="1"/>
  <c r="V1155" i="1"/>
  <c r="U1209" i="1"/>
  <c r="V1209" i="1"/>
  <c r="U1338" i="1"/>
  <c r="V1338" i="1"/>
  <c r="U1346" i="1"/>
  <c r="V1346" i="1"/>
  <c r="U1554" i="1"/>
  <c r="V1554" i="1"/>
  <c r="U1597" i="1"/>
  <c r="V1597" i="1"/>
  <c r="U1541" i="1"/>
  <c r="V1541" i="1"/>
  <c r="U1555" i="1"/>
  <c r="V1555" i="1"/>
  <c r="U1704" i="1"/>
  <c r="V1704" i="1"/>
  <c r="U1924" i="1"/>
  <c r="V1924" i="1"/>
  <c r="U2140" i="1"/>
  <c r="V2140" i="1"/>
  <c r="U2179" i="1"/>
  <c r="V2179" i="1"/>
  <c r="U2614" i="1"/>
  <c r="V2614" i="1"/>
  <c r="U2632" i="1"/>
  <c r="V2632" i="1"/>
  <c r="U2807" i="1"/>
  <c r="V2807" i="1"/>
  <c r="U214" i="1"/>
  <c r="V214" i="1"/>
  <c r="U152" i="1"/>
  <c r="V152" i="1"/>
  <c r="U209" i="1"/>
  <c r="V209" i="1"/>
  <c r="U363" i="1"/>
  <c r="V363" i="1"/>
  <c r="U490" i="1"/>
  <c r="V490" i="1"/>
  <c r="U450" i="1"/>
  <c r="V450" i="1"/>
  <c r="U451" i="1"/>
  <c r="V451" i="1"/>
  <c r="U545" i="1"/>
  <c r="V545" i="1"/>
  <c r="U546" i="1"/>
  <c r="V546" i="1"/>
  <c r="U641" i="1"/>
  <c r="V641" i="1"/>
  <c r="U681" i="1"/>
  <c r="V681" i="1"/>
  <c r="U701" i="1"/>
  <c r="V701" i="1"/>
  <c r="U834" i="1"/>
  <c r="V834" i="1"/>
  <c r="U826" i="1"/>
  <c r="V826" i="1"/>
  <c r="U864" i="1"/>
  <c r="V864" i="1"/>
  <c r="U881" i="1"/>
  <c r="V881" i="1"/>
  <c r="U973" i="1"/>
  <c r="V973" i="1"/>
  <c r="U1347" i="1"/>
  <c r="V1347" i="1"/>
  <c r="U1508" i="1"/>
  <c r="V1508" i="1"/>
  <c r="U1482" i="1"/>
  <c r="V1482" i="1"/>
  <c r="U1593" i="1"/>
  <c r="V1593" i="1"/>
  <c r="U1712" i="1"/>
  <c r="V1712" i="1"/>
  <c r="U1734" i="1"/>
  <c r="V1734" i="1"/>
  <c r="U1854" i="1"/>
  <c r="V1854" i="1"/>
  <c r="U1828" i="1"/>
  <c r="V1828" i="1"/>
  <c r="U1882" i="1"/>
  <c r="V1882" i="1"/>
  <c r="U2011" i="1"/>
  <c r="V2011" i="1"/>
  <c r="U2018" i="1"/>
  <c r="V2018" i="1"/>
  <c r="U2098" i="1"/>
  <c r="V2098" i="1"/>
  <c r="U2220" i="1"/>
  <c r="V2220" i="1"/>
  <c r="U2387" i="1"/>
  <c r="V2387" i="1"/>
  <c r="U2521" i="1"/>
  <c r="V2521" i="1"/>
  <c r="U2542" i="1"/>
  <c r="V2542" i="1"/>
  <c r="U2620" i="1"/>
  <c r="V2620" i="1"/>
  <c r="U2784" i="1"/>
  <c r="V2784" i="1"/>
  <c r="U2898" i="1"/>
  <c r="V2898" i="1"/>
  <c r="U3012" i="1"/>
  <c r="V3012" i="1"/>
  <c r="U3037" i="1"/>
  <c r="V3037" i="1"/>
  <c r="U3048" i="1"/>
  <c r="V3048" i="1"/>
  <c r="U91" i="1"/>
  <c r="V91" i="1"/>
  <c r="U424" i="1"/>
  <c r="V424" i="1"/>
  <c r="U699" i="1"/>
  <c r="V699" i="1"/>
  <c r="U814" i="1"/>
  <c r="V814" i="1"/>
  <c r="U839" i="1"/>
  <c r="V839" i="1"/>
  <c r="U816" i="1"/>
  <c r="V816" i="1"/>
  <c r="U974" i="1"/>
  <c r="V974" i="1"/>
  <c r="U1040" i="1"/>
  <c r="V1040" i="1"/>
  <c r="U1184" i="1"/>
  <c r="V1184" i="1"/>
  <c r="U1348" i="1"/>
  <c r="V1348" i="1"/>
  <c r="U1381" i="1"/>
  <c r="V1381" i="1"/>
  <c r="U1401" i="1"/>
  <c r="V1401" i="1"/>
  <c r="U1509" i="1"/>
  <c r="V1509" i="1"/>
  <c r="U1678" i="1"/>
  <c r="V1678" i="1"/>
  <c r="U1679" i="1"/>
  <c r="V1679" i="1"/>
  <c r="U1798" i="1"/>
  <c r="V1798" i="1"/>
  <c r="U2058" i="1"/>
  <c r="V2058" i="1"/>
  <c r="U2195" i="1"/>
  <c r="V2195" i="1"/>
  <c r="U2193" i="1"/>
  <c r="V2193" i="1"/>
  <c r="U2420" i="1"/>
  <c r="V2420" i="1"/>
  <c r="U2468" i="1"/>
  <c r="V2468" i="1"/>
  <c r="U2683" i="1"/>
  <c r="V2683" i="1"/>
  <c r="U2651" i="1"/>
  <c r="V2651" i="1"/>
  <c r="U2638" i="1"/>
  <c r="V2638" i="1"/>
  <c r="U2773" i="1"/>
  <c r="V2773" i="1"/>
  <c r="U2824" i="1"/>
  <c r="V2824" i="1"/>
  <c r="U2808" i="1"/>
  <c r="V2808" i="1"/>
  <c r="U2855" i="1"/>
  <c r="V2855" i="1"/>
  <c r="U2935" i="1"/>
  <c r="V2935" i="1"/>
  <c r="U2958" i="1"/>
  <c r="V2958" i="1"/>
  <c r="U2949" i="1"/>
  <c r="V2949" i="1"/>
  <c r="U2998" i="1"/>
  <c r="V2998" i="1"/>
  <c r="U3056" i="1"/>
  <c r="V3056" i="1"/>
  <c r="U3053" i="1"/>
  <c r="V3053" i="1"/>
  <c r="U252" i="1"/>
  <c r="V252" i="1"/>
  <c r="U253" i="1"/>
  <c r="V253" i="1"/>
  <c r="U408" i="1"/>
  <c r="V408" i="1"/>
  <c r="U498" i="1"/>
  <c r="V498" i="1"/>
  <c r="U477" i="1"/>
  <c r="V477" i="1"/>
  <c r="U466" i="1"/>
  <c r="V466" i="1"/>
  <c r="U505" i="1"/>
  <c r="V505" i="1"/>
  <c r="U599" i="1"/>
  <c r="V599" i="1"/>
  <c r="U642" i="1"/>
  <c r="V642" i="1"/>
  <c r="U957" i="1"/>
  <c r="V957" i="1"/>
  <c r="U1015" i="1"/>
  <c r="V1015" i="1"/>
  <c r="U1062" i="1"/>
  <c r="V1062" i="1"/>
  <c r="U1075" i="1"/>
  <c r="V1075" i="1"/>
  <c r="U1185" i="1"/>
  <c r="V1185" i="1"/>
  <c r="U1375" i="1"/>
  <c r="V1375" i="1"/>
  <c r="U1782" i="1"/>
  <c r="V1782" i="1"/>
  <c r="U1775" i="1"/>
  <c r="V1775" i="1"/>
  <c r="U1829" i="1"/>
  <c r="V1829" i="1"/>
  <c r="U1866" i="1"/>
  <c r="V1866" i="1"/>
  <c r="U1925" i="1"/>
  <c r="V1925" i="1"/>
  <c r="U1937" i="1"/>
  <c r="V1937" i="1"/>
  <c r="U2160" i="1"/>
  <c r="V2160" i="1"/>
  <c r="U2217" i="1"/>
  <c r="V2217" i="1"/>
  <c r="U2224" i="1"/>
  <c r="V2224" i="1"/>
  <c r="U2293" i="1"/>
  <c r="V2293" i="1"/>
  <c r="U2294" i="1"/>
  <c r="V2294" i="1"/>
  <c r="U2493" i="1"/>
  <c r="V2493" i="1"/>
  <c r="U2494" i="1"/>
  <c r="V2494" i="1"/>
  <c r="U2726" i="1"/>
  <c r="V2726" i="1"/>
  <c r="U2795" i="1"/>
  <c r="V2795" i="1"/>
  <c r="U335" i="1"/>
  <c r="V335" i="1"/>
  <c r="U440" i="1"/>
  <c r="V440" i="1"/>
  <c r="U586" i="1"/>
  <c r="V586" i="1"/>
  <c r="U817" i="1"/>
  <c r="V817" i="1"/>
  <c r="U898" i="1"/>
  <c r="V898" i="1"/>
  <c r="U1122" i="1"/>
  <c r="V1122" i="1"/>
  <c r="U1260" i="1"/>
  <c r="V1260" i="1"/>
  <c r="U1261" i="1"/>
  <c r="V1261" i="1"/>
  <c r="U1235" i="1"/>
  <c r="V1235" i="1"/>
  <c r="U1460" i="1"/>
  <c r="V1460" i="1"/>
  <c r="U1572" i="1"/>
  <c r="V1572" i="1"/>
  <c r="U1680" i="1"/>
  <c r="V1680" i="1"/>
  <c r="U1630" i="1"/>
  <c r="V1630" i="1"/>
  <c r="U1745" i="1"/>
  <c r="V1745" i="1"/>
  <c r="U1796" i="1"/>
  <c r="V1796" i="1"/>
  <c r="U2059" i="1"/>
  <c r="V2059" i="1"/>
  <c r="U2080" i="1"/>
  <c r="V2080" i="1"/>
  <c r="U2152" i="1"/>
  <c r="V2152" i="1"/>
  <c r="U2225" i="1"/>
  <c r="V2225" i="1"/>
  <c r="U2388" i="1"/>
  <c r="V2388" i="1"/>
  <c r="U2684" i="1"/>
  <c r="V2684" i="1"/>
  <c r="U2639" i="1"/>
  <c r="V2639" i="1"/>
  <c r="U2887" i="1"/>
  <c r="V2887" i="1"/>
  <c r="U2839" i="1"/>
  <c r="V2839" i="1"/>
  <c r="U2840" i="1"/>
  <c r="V2840" i="1"/>
  <c r="U2908" i="1"/>
  <c r="V2908" i="1"/>
  <c r="U3035" i="1"/>
  <c r="V3035" i="1"/>
  <c r="U3028" i="1"/>
  <c r="V3028" i="1"/>
  <c r="U53" i="1"/>
  <c r="V53" i="1"/>
  <c r="U161" i="1"/>
  <c r="V161" i="1"/>
  <c r="U187" i="1"/>
  <c r="V187" i="1"/>
  <c r="U254" i="1"/>
  <c r="V254" i="1"/>
  <c r="U300" i="1"/>
  <c r="V300" i="1"/>
  <c r="U425" i="1"/>
  <c r="V425" i="1"/>
  <c r="U597" i="1"/>
  <c r="V597" i="1"/>
  <c r="U695" i="1"/>
  <c r="V695" i="1"/>
  <c r="U702" i="1"/>
  <c r="V702" i="1"/>
  <c r="U735" i="1"/>
  <c r="V735" i="1"/>
  <c r="U758" i="1"/>
  <c r="V758" i="1"/>
  <c r="U769" i="1"/>
  <c r="V769" i="1"/>
  <c r="U929" i="1"/>
  <c r="V929" i="1"/>
  <c r="U930" i="1"/>
  <c r="V930" i="1"/>
  <c r="U1076" i="1"/>
  <c r="V1076" i="1"/>
  <c r="U1156" i="1"/>
  <c r="V1156" i="1"/>
  <c r="U1186" i="1"/>
  <c r="V1186" i="1"/>
  <c r="U1236" i="1"/>
  <c r="V1236" i="1"/>
  <c r="U1301" i="1"/>
  <c r="V1301" i="1"/>
  <c r="U1302" i="1"/>
  <c r="V1302" i="1"/>
  <c r="U1402" i="1"/>
  <c r="V1402" i="1"/>
  <c r="U1461" i="1"/>
  <c r="V1461" i="1"/>
  <c r="U1705" i="1"/>
  <c r="V1705" i="1"/>
  <c r="U1754" i="1"/>
  <c r="V1754" i="1"/>
  <c r="U1713" i="1"/>
  <c r="V1713" i="1"/>
  <c r="U1774" i="1"/>
  <c r="V1774" i="1"/>
  <c r="U1867" i="1"/>
  <c r="V1867" i="1"/>
  <c r="U1855" i="1"/>
  <c r="V1855" i="1"/>
  <c r="U1948" i="1"/>
  <c r="V1948" i="1"/>
  <c r="U2109" i="1"/>
  <c r="V2109" i="1"/>
  <c r="U2349" i="1"/>
  <c r="V2349" i="1"/>
  <c r="U2442" i="1"/>
  <c r="V2442" i="1"/>
  <c r="U2685" i="1"/>
  <c r="V2685" i="1"/>
  <c r="U2686" i="1"/>
  <c r="V2686" i="1"/>
  <c r="U2660" i="1"/>
  <c r="V2660" i="1"/>
  <c r="U2774" i="1"/>
  <c r="V2774" i="1"/>
  <c r="U2856" i="1"/>
  <c r="V2856" i="1"/>
  <c r="U2857" i="1"/>
  <c r="V2857" i="1"/>
  <c r="U2930" i="1"/>
  <c r="V2930" i="1"/>
  <c r="U2984" i="1"/>
  <c r="V2984" i="1"/>
  <c r="U3002" i="1"/>
  <c r="V3002" i="1"/>
  <c r="U3034" i="1"/>
  <c r="V3034" i="1"/>
  <c r="U16" i="1"/>
  <c r="V16" i="1"/>
  <c r="U153" i="1"/>
  <c r="V153" i="1"/>
  <c r="U154" i="1"/>
  <c r="V154" i="1"/>
  <c r="U287" i="1"/>
  <c r="V287" i="1"/>
  <c r="U524" i="1"/>
  <c r="V524" i="1"/>
  <c r="U770" i="1"/>
  <c r="V770" i="1"/>
  <c r="U785" i="1"/>
  <c r="V785" i="1"/>
  <c r="U860" i="1"/>
  <c r="V860" i="1"/>
  <c r="U1072" i="1"/>
  <c r="V1072" i="1"/>
  <c r="U1103" i="1"/>
  <c r="V1103" i="1"/>
  <c r="U1136" i="1"/>
  <c r="V1136" i="1"/>
  <c r="U1137" i="1"/>
  <c r="V1137" i="1"/>
  <c r="U1714" i="1"/>
  <c r="V1714" i="1"/>
  <c r="U1776" i="1"/>
  <c r="V1776" i="1"/>
  <c r="U1781" i="1"/>
  <c r="V1781" i="1"/>
  <c r="U1817" i="1"/>
  <c r="V1817" i="1"/>
  <c r="U1813" i="1"/>
  <c r="V1813" i="1"/>
  <c r="U1883" i="1"/>
  <c r="V1883" i="1"/>
  <c r="U1966" i="1"/>
  <c r="V1966" i="1"/>
  <c r="U2060" i="1"/>
  <c r="V2060" i="1"/>
  <c r="U2141" i="1"/>
  <c r="V2141" i="1"/>
  <c r="U2307" i="1"/>
  <c r="V2307" i="1"/>
  <c r="U2295" i="1"/>
  <c r="V2295" i="1"/>
  <c r="U2411" i="1"/>
  <c r="V2411" i="1"/>
  <c r="U2409" i="1"/>
  <c r="V2409" i="1"/>
  <c r="U2490" i="1"/>
  <c r="V2490" i="1"/>
  <c r="U2495" i="1"/>
  <c r="V2495" i="1"/>
  <c r="U2535" i="1"/>
  <c r="V2535" i="1"/>
  <c r="U2496" i="1"/>
  <c r="V2496" i="1"/>
  <c r="U2783" i="1"/>
  <c r="V2783" i="1"/>
  <c r="U2756" i="1"/>
  <c r="V2756" i="1"/>
  <c r="U2829" i="1"/>
  <c r="V2829" i="1"/>
  <c r="U2921" i="1"/>
  <c r="V2921" i="1"/>
  <c r="U2992" i="1"/>
  <c r="V2992" i="1"/>
  <c r="U2969" i="1"/>
  <c r="V2969" i="1"/>
  <c r="U3026" i="1"/>
  <c r="V3026" i="1"/>
  <c r="U3006" i="1"/>
  <c r="V3006" i="1"/>
  <c r="U3001" i="1"/>
  <c r="V3001" i="1"/>
  <c r="U188" i="1"/>
  <c r="V188" i="1"/>
  <c r="U266" i="1"/>
  <c r="V266" i="1"/>
  <c r="U301" i="1"/>
  <c r="V301" i="1"/>
  <c r="U398" i="1"/>
  <c r="V398" i="1"/>
  <c r="U515" i="1"/>
  <c r="V515" i="1"/>
  <c r="U643" i="1"/>
  <c r="V643" i="1"/>
  <c r="U752" i="1"/>
  <c r="V752" i="1"/>
  <c r="U853" i="1"/>
  <c r="V853" i="1"/>
  <c r="U991" i="1"/>
  <c r="V991" i="1"/>
  <c r="U992" i="1"/>
  <c r="V992" i="1"/>
  <c r="U993" i="1"/>
  <c r="V993" i="1"/>
  <c r="U1332" i="1"/>
  <c r="V1332" i="1"/>
  <c r="U1573" i="1"/>
  <c r="V1573" i="1"/>
  <c r="U1808" i="1"/>
  <c r="V1808" i="1"/>
  <c r="U1801" i="1"/>
  <c r="V1801" i="1"/>
  <c r="U2033" i="1"/>
  <c r="V2033" i="1"/>
  <c r="U2104" i="1"/>
  <c r="V2104" i="1"/>
  <c r="U2110" i="1"/>
  <c r="V2110" i="1"/>
  <c r="U2333" i="1"/>
  <c r="V2333" i="1"/>
  <c r="U2432" i="1"/>
  <c r="V2432" i="1"/>
  <c r="U2543" i="1"/>
  <c r="V2543" i="1"/>
  <c r="U2613" i="1"/>
  <c r="V2613" i="1"/>
  <c r="U2785" i="1"/>
  <c r="V2785" i="1"/>
  <c r="U2858" i="1"/>
  <c r="V2858" i="1"/>
  <c r="U3047" i="1"/>
  <c r="V3047" i="1"/>
  <c r="U72" i="1"/>
  <c r="V72" i="1"/>
  <c r="U112" i="1"/>
  <c r="V112" i="1"/>
  <c r="U113" i="1"/>
  <c r="V113" i="1"/>
  <c r="U212" i="1"/>
  <c r="V212" i="1"/>
  <c r="U169" i="1"/>
  <c r="V169" i="1"/>
  <c r="U237" i="1"/>
  <c r="V237" i="1"/>
  <c r="U314" i="1"/>
  <c r="V314" i="1"/>
  <c r="U288" i="1"/>
  <c r="V288" i="1"/>
  <c r="U302" i="1"/>
  <c r="V302" i="1"/>
  <c r="U364" i="1"/>
  <c r="V364" i="1"/>
  <c r="U547" i="1"/>
  <c r="V547" i="1"/>
  <c r="U623" i="1"/>
  <c r="V623" i="1"/>
  <c r="U624" i="1"/>
  <c r="V624" i="1"/>
  <c r="U690" i="1"/>
  <c r="V690" i="1"/>
  <c r="U746" i="1"/>
  <c r="V746" i="1"/>
  <c r="U845" i="1"/>
  <c r="V845" i="1"/>
  <c r="U835" i="1"/>
  <c r="V835" i="1"/>
  <c r="U865" i="1"/>
  <c r="V865" i="1"/>
  <c r="U866" i="1"/>
  <c r="V866" i="1"/>
  <c r="U961" i="1"/>
  <c r="V961" i="1"/>
  <c r="U941" i="1"/>
  <c r="V941" i="1"/>
  <c r="U994" i="1"/>
  <c r="V994" i="1"/>
  <c r="U995" i="1"/>
  <c r="V995" i="1"/>
  <c r="U1016" i="1"/>
  <c r="V1016" i="1"/>
  <c r="U1214" i="1"/>
  <c r="V1214" i="1"/>
  <c r="U1303" i="1"/>
  <c r="V1303" i="1"/>
  <c r="U1364" i="1"/>
  <c r="V1364" i="1"/>
  <c r="U1462" i="1"/>
  <c r="V1462" i="1"/>
  <c r="U1527" i="1"/>
  <c r="V1527" i="1"/>
  <c r="U1636" i="1"/>
  <c r="V1636" i="1"/>
  <c r="U1693" i="1"/>
  <c r="V1693" i="1"/>
  <c r="U1763" i="1"/>
  <c r="V1763" i="1"/>
  <c r="U1903" i="1"/>
  <c r="V1903" i="1"/>
  <c r="U1949" i="1"/>
  <c r="V1949" i="1"/>
  <c r="U1967" i="1"/>
  <c r="V1967" i="1"/>
  <c r="U1950" i="1"/>
  <c r="V1950" i="1"/>
  <c r="U2037" i="1"/>
  <c r="V2037" i="1"/>
  <c r="U2226" i="1"/>
  <c r="V2226" i="1"/>
  <c r="U2245" i="1"/>
  <c r="V2245" i="1"/>
  <c r="U2296" i="1"/>
  <c r="V2296" i="1"/>
  <c r="U2455" i="1"/>
  <c r="V2455" i="1"/>
  <c r="U2565" i="1"/>
  <c r="V2565" i="1"/>
  <c r="U2544" i="1"/>
  <c r="V2544" i="1"/>
  <c r="U2775" i="1"/>
  <c r="V2775" i="1"/>
  <c r="U2922" i="1"/>
  <c r="V2922" i="1"/>
  <c r="U146" i="1"/>
  <c r="V146" i="1"/>
  <c r="U189" i="1"/>
  <c r="V189" i="1"/>
  <c r="U238" i="1"/>
  <c r="V238" i="1"/>
  <c r="U303" i="1"/>
  <c r="V303" i="1"/>
  <c r="U289" i="1"/>
  <c r="V289" i="1"/>
  <c r="U342" i="1"/>
  <c r="V342" i="1"/>
  <c r="U384" i="1"/>
  <c r="V384" i="1"/>
  <c r="U426" i="1"/>
  <c r="V426" i="1"/>
  <c r="U452" i="1"/>
  <c r="V452" i="1"/>
  <c r="U587" i="1"/>
  <c r="V587" i="1"/>
  <c r="U579" i="1"/>
  <c r="V579" i="1"/>
  <c r="U625" i="1"/>
  <c r="V625" i="1"/>
  <c r="U644" i="1"/>
  <c r="V644" i="1"/>
  <c r="U682" i="1"/>
  <c r="V682" i="1"/>
  <c r="U771" i="1"/>
  <c r="V771" i="1"/>
  <c r="U931" i="1"/>
  <c r="V931" i="1"/>
  <c r="U1045" i="1"/>
  <c r="V1045" i="1"/>
  <c r="U1157" i="1"/>
  <c r="V1157" i="1"/>
  <c r="U1339" i="1"/>
  <c r="V1339" i="1"/>
  <c r="U1262" i="1"/>
  <c r="V1262" i="1"/>
  <c r="U1263" i="1"/>
  <c r="V1263" i="1"/>
  <c r="U1483" i="1"/>
  <c r="V1483" i="1"/>
  <c r="U1585" i="1"/>
  <c r="V1585" i="1"/>
  <c r="U1614" i="1"/>
  <c r="V1614" i="1"/>
  <c r="U1675" i="1"/>
  <c r="V1675" i="1"/>
  <c r="U1706" i="1"/>
  <c r="V1706" i="1"/>
  <c r="U1821" i="1"/>
  <c r="V1821" i="1"/>
  <c r="U1878" i="1"/>
  <c r="V1878" i="1"/>
  <c r="U1884" i="1"/>
  <c r="V1884" i="1"/>
  <c r="U1928" i="1"/>
  <c r="V1928" i="1"/>
  <c r="U2053" i="1"/>
  <c r="V2053" i="1"/>
  <c r="U2061" i="1"/>
  <c r="V2061" i="1"/>
  <c r="U2052" i="1"/>
  <c r="V2052" i="1"/>
  <c r="U2149" i="1"/>
  <c r="V2149" i="1"/>
  <c r="U2180" i="1"/>
  <c r="V2180" i="1"/>
  <c r="U2273" i="1"/>
  <c r="V2273" i="1"/>
  <c r="U2297" i="1"/>
  <c r="V2297" i="1"/>
  <c r="U2421" i="1"/>
  <c r="V2421" i="1"/>
  <c r="U2352" i="1"/>
  <c r="V2352" i="1"/>
  <c r="U2469" i="1"/>
  <c r="V2469" i="1"/>
  <c r="U2482" i="1"/>
  <c r="V2482" i="1"/>
  <c r="U2530" i="1"/>
  <c r="V2530" i="1"/>
  <c r="U2497" i="1"/>
  <c r="V2497" i="1"/>
  <c r="U2615" i="1"/>
  <c r="V2615" i="1"/>
  <c r="U2661" i="1"/>
  <c r="V2661" i="1"/>
  <c r="U2859" i="1"/>
  <c r="V2859" i="1"/>
  <c r="U2990" i="1"/>
  <c r="V2990" i="1"/>
  <c r="U2978" i="1"/>
  <c r="V2978" i="1"/>
  <c r="U66" i="1"/>
  <c r="V66" i="1"/>
  <c r="U73" i="1"/>
  <c r="V73" i="1"/>
  <c r="U130" i="1"/>
  <c r="V130" i="1"/>
  <c r="U265" i="1"/>
  <c r="V265" i="1"/>
  <c r="U239" i="1"/>
  <c r="V239" i="1"/>
  <c r="U269" i="1"/>
  <c r="V269" i="1"/>
  <c r="U427" i="1"/>
  <c r="V427" i="1"/>
  <c r="U499" i="1"/>
  <c r="V499" i="1"/>
  <c r="U568" i="1"/>
  <c r="V568" i="1"/>
  <c r="U519" i="1"/>
  <c r="V519" i="1"/>
  <c r="U588" i="1"/>
  <c r="V588" i="1"/>
  <c r="U667" i="1"/>
  <c r="V667" i="1"/>
  <c r="U714" i="1"/>
  <c r="V714" i="1"/>
  <c r="U736" i="1"/>
  <c r="V736" i="1"/>
  <c r="U932" i="1"/>
  <c r="V932" i="1"/>
  <c r="U962" i="1"/>
  <c r="V962" i="1"/>
  <c r="U988" i="1"/>
  <c r="V988" i="1"/>
  <c r="U1077" i="1"/>
  <c r="V1077" i="1"/>
  <c r="U1078" i="1"/>
  <c r="V1078" i="1"/>
  <c r="U1187" i="1"/>
  <c r="V1187" i="1"/>
  <c r="U1158" i="1"/>
  <c r="V1158" i="1"/>
  <c r="U1304" i="1"/>
  <c r="V1304" i="1"/>
  <c r="U1305" i="1"/>
  <c r="V1305" i="1"/>
  <c r="U1264" i="1"/>
  <c r="V1264" i="1"/>
  <c r="U1445" i="1"/>
  <c r="V1445" i="1"/>
  <c r="U1484" i="1"/>
  <c r="V1484" i="1"/>
  <c r="U1615" i="1"/>
  <c r="V1615" i="1"/>
  <c r="U1652" i="1"/>
  <c r="V1652" i="1"/>
  <c r="U1653" i="1"/>
  <c r="V1653" i="1"/>
  <c r="U1759" i="1"/>
  <c r="V1759" i="1"/>
  <c r="U1802" i="1"/>
  <c r="V1802" i="1"/>
  <c r="U1830" i="1"/>
  <c r="V1830" i="1"/>
  <c r="U1831" i="1"/>
  <c r="V1831" i="1"/>
  <c r="U1870" i="1"/>
  <c r="V1870" i="1"/>
  <c r="U1885" i="1"/>
  <c r="V1885" i="1"/>
  <c r="U1886" i="1"/>
  <c r="V1886" i="1"/>
  <c r="U2019" i="1"/>
  <c r="V2019" i="1"/>
  <c r="U2022" i="1"/>
  <c r="V2022" i="1"/>
  <c r="U2038" i="1"/>
  <c r="V2038" i="1"/>
  <c r="U2039" i="1"/>
  <c r="V2039" i="1"/>
  <c r="U2308" i="1"/>
  <c r="V2308" i="1"/>
  <c r="U2470" i="1"/>
  <c r="V2470" i="1"/>
  <c r="U2566" i="1"/>
  <c r="V2566" i="1"/>
  <c r="U2567" i="1"/>
  <c r="V2567" i="1"/>
  <c r="U2568" i="1"/>
  <c r="V2568" i="1"/>
  <c r="U2744" i="1"/>
  <c r="V2744" i="1"/>
  <c r="U2877" i="1"/>
  <c r="V2877" i="1"/>
  <c r="U2899" i="1"/>
  <c r="V2899" i="1"/>
  <c r="U2906" i="1"/>
  <c r="V2906" i="1"/>
  <c r="U2945" i="1"/>
  <c r="V2945" i="1"/>
  <c r="U2957" i="1"/>
  <c r="V2957" i="1"/>
  <c r="U2999" i="1"/>
  <c r="V2999" i="1"/>
  <c r="U3044" i="1"/>
  <c r="V3044" i="1"/>
  <c r="U3033" i="1"/>
  <c r="V3033" i="1"/>
  <c r="U2" i="1"/>
  <c r="V2" i="1"/>
  <c r="U69" i="1"/>
  <c r="V69" i="1"/>
  <c r="U47" i="1"/>
  <c r="V47" i="1"/>
  <c r="U92" i="1"/>
  <c r="V92" i="1"/>
  <c r="U387" i="1"/>
  <c r="V387" i="1"/>
  <c r="U548" i="1"/>
  <c r="V548" i="1"/>
  <c r="U687" i="1"/>
  <c r="V687" i="1"/>
  <c r="U645" i="1"/>
  <c r="V645" i="1"/>
  <c r="U836" i="1"/>
  <c r="V836" i="1"/>
  <c r="U882" i="1"/>
  <c r="V882" i="1"/>
  <c r="U1063" i="1"/>
  <c r="V1063" i="1"/>
  <c r="U1138" i="1"/>
  <c r="V1138" i="1"/>
  <c r="U1237" i="1"/>
  <c r="V1237" i="1"/>
  <c r="U1265" i="1"/>
  <c r="V1265" i="1"/>
  <c r="U1306" i="1"/>
  <c r="V1306" i="1"/>
  <c r="U1463" i="1"/>
  <c r="V1463" i="1"/>
  <c r="U1549" i="1"/>
  <c r="V1549" i="1"/>
  <c r="U1654" i="1"/>
  <c r="V1654" i="1"/>
  <c r="U1715" i="1"/>
  <c r="V1715" i="1"/>
  <c r="U1769" i="1"/>
  <c r="V1769" i="1"/>
  <c r="U1887" i="1"/>
  <c r="V1887" i="1"/>
  <c r="U1984" i="1"/>
  <c r="V1984" i="1"/>
  <c r="U1985" i="1"/>
  <c r="V1985" i="1"/>
  <c r="U2032" i="1"/>
  <c r="V2032" i="1"/>
  <c r="U2142" i="1"/>
  <c r="V2142" i="1"/>
  <c r="U2274" i="1"/>
  <c r="V2274" i="1"/>
  <c r="U2246" i="1"/>
  <c r="V2246" i="1"/>
  <c r="U2298" i="1"/>
  <c r="V2298" i="1"/>
  <c r="U2309" i="1"/>
  <c r="V2309" i="1"/>
  <c r="U2498" i="1"/>
  <c r="V2498" i="1"/>
  <c r="U2592" i="1"/>
  <c r="V2592" i="1"/>
  <c r="U2700" i="1"/>
  <c r="V2700" i="1"/>
  <c r="U2640" i="1"/>
  <c r="V2640" i="1"/>
  <c r="U2809" i="1"/>
  <c r="V2809" i="1"/>
  <c r="U2810" i="1"/>
  <c r="V2810" i="1"/>
  <c r="U2883" i="1"/>
  <c r="V2883" i="1"/>
  <c r="U2959" i="1"/>
  <c r="V2959" i="1"/>
  <c r="U2950" i="1"/>
  <c r="V2950" i="1"/>
  <c r="U2970" i="1"/>
  <c r="V2970" i="1"/>
  <c r="U3052" i="1"/>
  <c r="V3052" i="1"/>
  <c r="U3" i="1"/>
  <c r="V3" i="1"/>
  <c r="U70" i="1"/>
  <c r="V70" i="1"/>
  <c r="U95" i="1"/>
  <c r="V95" i="1"/>
  <c r="U99" i="1"/>
  <c r="V99" i="1"/>
  <c r="U255" i="1"/>
  <c r="V255" i="1"/>
  <c r="U326" i="1"/>
  <c r="V326" i="1"/>
  <c r="U290" i="1"/>
  <c r="V290" i="1"/>
  <c r="U365" i="1"/>
  <c r="V365" i="1"/>
  <c r="U434" i="1"/>
  <c r="V434" i="1"/>
  <c r="U420" i="1"/>
  <c r="V420" i="1"/>
  <c r="U428" i="1"/>
  <c r="V428" i="1"/>
  <c r="U453" i="1"/>
  <c r="V453" i="1"/>
  <c r="U487" i="1"/>
  <c r="V487" i="1"/>
  <c r="U580" i="1"/>
  <c r="V580" i="1"/>
  <c r="U549" i="1"/>
  <c r="V549" i="1"/>
  <c r="U506" i="1"/>
  <c r="V506" i="1"/>
  <c r="U600" i="1"/>
  <c r="V600" i="1"/>
  <c r="U611" i="1"/>
  <c r="V611" i="1"/>
  <c r="U646" i="1"/>
  <c r="V646" i="1"/>
  <c r="U854" i="1"/>
  <c r="V854" i="1"/>
  <c r="U933" i="1"/>
  <c r="V933" i="1"/>
  <c r="U1041" i="1"/>
  <c r="V1041" i="1"/>
  <c r="U986" i="1"/>
  <c r="V986" i="1"/>
  <c r="U1176" i="1"/>
  <c r="V1176" i="1"/>
  <c r="U1177" i="1"/>
  <c r="V1177" i="1"/>
  <c r="U1188" i="1"/>
  <c r="V1188" i="1"/>
  <c r="U1238" i="1"/>
  <c r="V1238" i="1"/>
  <c r="U1239" i="1"/>
  <c r="V1239" i="1"/>
  <c r="U1240" i="1"/>
  <c r="V1240" i="1"/>
  <c r="U1307" i="1"/>
  <c r="V1307" i="1"/>
  <c r="U1420" i="1"/>
  <c r="V1420" i="1"/>
  <c r="U1378" i="1"/>
  <c r="V1378" i="1"/>
  <c r="U1446" i="1"/>
  <c r="V1446" i="1"/>
  <c r="U1529" i="1"/>
  <c r="V1529" i="1"/>
  <c r="U1485" i="1"/>
  <c r="V1485" i="1"/>
  <c r="U1546" i="1"/>
  <c r="V1546" i="1"/>
  <c r="U1606" i="1"/>
  <c r="V1606" i="1"/>
  <c r="U1688" i="1"/>
  <c r="V1688" i="1"/>
  <c r="U1668" i="1"/>
  <c r="V1668" i="1"/>
  <c r="U1716" i="1"/>
  <c r="V1716" i="1"/>
  <c r="U1832" i="1"/>
  <c r="V1832" i="1"/>
  <c r="U1938" i="1"/>
  <c r="V1938" i="1"/>
  <c r="U1943" i="1"/>
  <c r="V1943" i="1"/>
  <c r="U2207" i="1"/>
  <c r="V2207" i="1"/>
  <c r="U2263" i="1"/>
  <c r="V2263" i="1"/>
  <c r="U2310" i="1"/>
  <c r="V2310" i="1"/>
  <c r="U2299" i="1"/>
  <c r="V2299" i="1"/>
  <c r="U2368" i="1"/>
  <c r="V2368" i="1"/>
  <c r="U2448" i="1"/>
  <c r="V2448" i="1"/>
  <c r="U2456" i="1"/>
  <c r="V2456" i="1"/>
  <c r="U2545" i="1"/>
  <c r="V2545" i="1"/>
  <c r="U2637" i="1"/>
  <c r="V2637" i="1"/>
  <c r="U2569" i="1"/>
  <c r="V2569" i="1"/>
  <c r="U2780" i="1"/>
  <c r="V2780" i="1"/>
  <c r="U2777" i="1"/>
  <c r="V2777" i="1"/>
  <c r="U2852" i="1"/>
  <c r="V2852" i="1"/>
  <c r="U2909" i="1"/>
  <c r="V2909" i="1"/>
  <c r="U2936" i="1"/>
  <c r="V2936" i="1"/>
  <c r="U2960" i="1"/>
  <c r="V2960" i="1"/>
  <c r="U2971" i="1"/>
  <c r="V2971" i="1"/>
  <c r="U3020" i="1"/>
  <c r="V3020" i="1"/>
  <c r="U9" i="1"/>
  <c r="V9" i="1"/>
  <c r="U22" i="1"/>
  <c r="V22" i="1"/>
  <c r="U54" i="1"/>
  <c r="V54" i="1"/>
  <c r="U147" i="1"/>
  <c r="V147" i="1"/>
  <c r="U149" i="1"/>
  <c r="V149" i="1"/>
  <c r="U190" i="1"/>
  <c r="V190" i="1"/>
  <c r="U329" i="1"/>
  <c r="V329" i="1"/>
  <c r="U280" i="1"/>
  <c r="V280" i="1"/>
  <c r="U444" i="1"/>
  <c r="V444" i="1"/>
  <c r="U478" i="1"/>
  <c r="V478" i="1"/>
  <c r="U469" i="1"/>
  <c r="V469" i="1"/>
  <c r="U454" i="1"/>
  <c r="V454" i="1"/>
  <c r="U550" i="1"/>
  <c r="V550" i="1"/>
  <c r="U525" i="1"/>
  <c r="V525" i="1"/>
  <c r="U669" i="1"/>
  <c r="V669" i="1"/>
  <c r="U686" i="1"/>
  <c r="V686" i="1"/>
  <c r="U617" i="1"/>
  <c r="V617" i="1"/>
  <c r="U718" i="1"/>
  <c r="V718" i="1"/>
  <c r="U934" i="1"/>
  <c r="V934" i="1"/>
  <c r="U912" i="1"/>
  <c r="V912" i="1"/>
  <c r="U996" i="1"/>
  <c r="V996" i="1"/>
  <c r="U997" i="1"/>
  <c r="V997" i="1"/>
  <c r="U1266" i="1"/>
  <c r="V1266" i="1"/>
  <c r="U1486" i="1"/>
  <c r="V1486" i="1"/>
  <c r="U1511" i="1"/>
  <c r="V1511" i="1"/>
  <c r="U1717" i="1"/>
  <c r="V1717" i="1"/>
  <c r="U1777" i="1"/>
  <c r="V1777" i="1"/>
  <c r="U1791" i="1"/>
  <c r="V1791" i="1"/>
  <c r="U1792" i="1"/>
  <c r="V1792" i="1"/>
  <c r="U1939" i="1"/>
  <c r="V1939" i="1"/>
  <c r="U1986" i="1"/>
  <c r="V1986" i="1"/>
  <c r="U1968" i="1"/>
  <c r="V1968" i="1"/>
  <c r="U1987" i="1"/>
  <c r="V1987" i="1"/>
  <c r="U2457" i="1"/>
  <c r="V2457" i="1"/>
  <c r="U2539" i="1"/>
  <c r="V2539" i="1"/>
  <c r="U2511" i="1"/>
  <c r="V2511" i="1"/>
  <c r="U2593" i="1"/>
  <c r="V2593" i="1"/>
  <c r="U2727" i="1"/>
  <c r="V2727" i="1"/>
  <c r="U2841" i="1"/>
  <c r="V2841" i="1"/>
  <c r="U2878" i="1"/>
  <c r="V2878" i="1"/>
  <c r="U2896" i="1"/>
  <c r="V2896" i="1"/>
  <c r="U2849" i="1"/>
  <c r="V2849" i="1"/>
  <c r="U2910" i="1"/>
  <c r="V2910" i="1"/>
  <c r="U2972" i="1"/>
  <c r="V2972" i="1"/>
  <c r="U2977" i="1"/>
  <c r="V2977" i="1"/>
  <c r="U3013" i="1"/>
  <c r="V3013" i="1"/>
  <c r="U59" i="1"/>
  <c r="V59" i="1"/>
  <c r="U23" i="1"/>
  <c r="V23" i="1"/>
  <c r="U133" i="1"/>
  <c r="V133" i="1"/>
  <c r="U114" i="1"/>
  <c r="V114" i="1"/>
  <c r="U155" i="1"/>
  <c r="V155" i="1"/>
  <c r="U240" i="1"/>
  <c r="V240" i="1"/>
  <c r="U304" i="1"/>
  <c r="V304" i="1"/>
  <c r="U388" i="1"/>
  <c r="V388" i="1"/>
  <c r="U366" i="1"/>
  <c r="V366" i="1"/>
  <c r="U446" i="1"/>
  <c r="V446" i="1"/>
  <c r="U455" i="1"/>
  <c r="V455" i="1"/>
  <c r="U479" i="1"/>
  <c r="V479" i="1"/>
  <c r="U470" i="1"/>
  <c r="V470" i="1"/>
  <c r="U507" i="1"/>
  <c r="V507" i="1"/>
  <c r="U569" i="1"/>
  <c r="V569" i="1"/>
  <c r="U551" i="1"/>
  <c r="V551" i="1"/>
  <c r="U526" i="1"/>
  <c r="V526" i="1"/>
  <c r="U703" i="1"/>
  <c r="V703" i="1"/>
  <c r="U717" i="1"/>
  <c r="V717" i="1"/>
  <c r="U786" i="1"/>
  <c r="V786" i="1"/>
  <c r="U772" i="1"/>
  <c r="V772" i="1"/>
  <c r="U804" i="1"/>
  <c r="V804" i="1"/>
  <c r="U913" i="1"/>
  <c r="V913" i="1"/>
  <c r="U914" i="1"/>
  <c r="V914" i="1"/>
  <c r="U1037" i="1"/>
  <c r="V1037" i="1"/>
  <c r="U1017" i="1"/>
  <c r="V1017" i="1"/>
  <c r="U1159" i="1"/>
  <c r="V1159" i="1"/>
  <c r="U1160" i="1"/>
  <c r="V1160" i="1"/>
  <c r="U1308" i="1"/>
  <c r="V1308" i="1"/>
  <c r="U1430" i="1"/>
  <c r="V1430" i="1"/>
  <c r="U1598" i="1"/>
  <c r="V1598" i="1"/>
  <c r="U1574" i="1"/>
  <c r="V1574" i="1"/>
  <c r="U1616" i="1"/>
  <c r="V1616" i="1"/>
  <c r="U1655" i="1"/>
  <c r="V1655" i="1"/>
  <c r="U1681" i="1"/>
  <c r="V1681" i="1"/>
  <c r="U1637" i="1"/>
  <c r="V1637" i="1"/>
  <c r="U1718" i="1"/>
  <c r="V1718" i="1"/>
  <c r="U1814" i="1"/>
  <c r="V1814" i="1"/>
  <c r="U1833" i="1"/>
  <c r="V1833" i="1"/>
  <c r="U1888" i="1"/>
  <c r="V1888" i="1"/>
  <c r="U2012" i="1"/>
  <c r="V2012" i="1"/>
  <c r="U1988" i="1"/>
  <c r="V1988" i="1"/>
  <c r="U1951" i="1"/>
  <c r="V1951" i="1"/>
  <c r="U2101" i="1"/>
  <c r="V2101" i="1"/>
  <c r="U2197" i="1"/>
  <c r="V2197" i="1"/>
  <c r="U2161" i="1"/>
  <c r="V2161" i="1"/>
  <c r="U2227" i="1"/>
  <c r="V2227" i="1"/>
  <c r="U2389" i="1"/>
  <c r="V2389" i="1"/>
  <c r="U2390" i="1"/>
  <c r="V2390" i="1"/>
  <c r="U2485" i="1"/>
  <c r="V2485" i="1"/>
  <c r="U2533" i="1"/>
  <c r="V2533" i="1"/>
  <c r="U2512" i="1"/>
  <c r="V2512" i="1"/>
  <c r="U2714" i="1"/>
  <c r="V2714" i="1"/>
  <c r="U2757" i="1"/>
  <c r="V2757" i="1"/>
  <c r="U2892" i="1"/>
  <c r="V2892" i="1"/>
  <c r="U2973" i="1"/>
  <c r="V2973" i="1"/>
  <c r="U2988" i="1"/>
  <c r="V2988" i="1"/>
  <c r="U2952" i="1"/>
  <c r="V2952" i="1"/>
  <c r="U15" i="1"/>
  <c r="V15" i="1"/>
  <c r="U20" i="1"/>
  <c r="V20" i="1"/>
  <c r="U38" i="1"/>
  <c r="V38" i="1"/>
  <c r="U115" i="1"/>
  <c r="V115" i="1"/>
  <c r="U170" i="1"/>
  <c r="V170" i="1"/>
  <c r="U191" i="1"/>
  <c r="V191" i="1"/>
  <c r="U226" i="1"/>
  <c r="V226" i="1"/>
  <c r="U291" i="1"/>
  <c r="V291" i="1"/>
  <c r="U471" i="1"/>
  <c r="V471" i="1"/>
  <c r="U480" i="1"/>
  <c r="V480" i="1"/>
  <c r="U626" i="1"/>
  <c r="V626" i="1"/>
  <c r="U601" i="1"/>
  <c r="V601" i="1"/>
  <c r="U670" i="1"/>
  <c r="V670" i="1"/>
  <c r="U737" i="1"/>
  <c r="V737" i="1"/>
  <c r="U748" i="1"/>
  <c r="V748" i="1"/>
  <c r="U773" i="1"/>
  <c r="V773" i="1"/>
  <c r="U767" i="1"/>
  <c r="V767" i="1"/>
  <c r="U774" i="1"/>
  <c r="V774" i="1"/>
  <c r="U855" i="1"/>
  <c r="V855" i="1"/>
  <c r="U942" i="1"/>
  <c r="V942" i="1"/>
  <c r="U943" i="1"/>
  <c r="V943" i="1"/>
  <c r="U975" i="1"/>
  <c r="V975" i="1"/>
  <c r="U1079" i="1"/>
  <c r="V1079" i="1"/>
  <c r="U1139" i="1"/>
  <c r="V1139" i="1"/>
  <c r="U1189" i="1"/>
  <c r="V1189" i="1"/>
  <c r="U1221" i="1"/>
  <c r="V1221" i="1"/>
  <c r="U1333" i="1"/>
  <c r="V1333" i="1"/>
  <c r="U1309" i="1"/>
  <c r="V1309" i="1"/>
  <c r="U1437" i="1"/>
  <c r="V1437" i="1"/>
  <c r="U1487" i="1"/>
  <c r="V1487" i="1"/>
  <c r="U1488" i="1"/>
  <c r="V1488" i="1"/>
  <c r="U1464" i="1"/>
  <c r="V1464" i="1"/>
  <c r="U1556" i="1"/>
  <c r="V1556" i="1"/>
  <c r="U1676" i="1"/>
  <c r="V1676" i="1"/>
  <c r="U1737" i="1"/>
  <c r="V1737" i="1"/>
  <c r="U1819" i="1"/>
  <c r="V1819" i="1"/>
  <c r="U1803" i="1"/>
  <c r="V1803" i="1"/>
  <c r="U1815" i="1"/>
  <c r="V1815" i="1"/>
  <c r="U1843" i="1"/>
  <c r="V1843" i="1"/>
  <c r="U1904" i="1"/>
  <c r="V1904" i="1"/>
  <c r="U1944" i="1"/>
  <c r="V1944" i="1"/>
  <c r="U1923" i="1"/>
  <c r="V1923" i="1"/>
  <c r="U1905" i="1"/>
  <c r="V1905" i="1"/>
  <c r="U2081" i="1"/>
  <c r="V2081" i="1"/>
  <c r="U2050" i="1"/>
  <c r="V2050" i="1"/>
  <c r="U2082" i="1"/>
  <c r="V2082" i="1"/>
  <c r="U2260" i="1"/>
  <c r="V2260" i="1"/>
  <c r="U2228" i="1"/>
  <c r="V2228" i="1"/>
  <c r="U2271" i="1"/>
  <c r="V2271" i="1"/>
  <c r="U2311" i="1"/>
  <c r="V2311" i="1"/>
  <c r="U2369" i="1"/>
  <c r="V2369" i="1"/>
  <c r="U2634" i="1"/>
  <c r="V2634" i="1"/>
  <c r="U2716" i="1"/>
  <c r="V2716" i="1"/>
  <c r="U2657" i="1"/>
  <c r="V2657" i="1"/>
  <c r="U2706" i="1"/>
  <c r="V2706" i="1"/>
  <c r="U2641" i="1"/>
  <c r="V2641" i="1"/>
  <c r="U2758" i="1"/>
  <c r="V2758" i="1"/>
  <c r="U2825" i="1"/>
  <c r="V2825" i="1"/>
  <c r="U2811" i="1"/>
  <c r="V2811" i="1"/>
  <c r="U2835" i="1"/>
  <c r="V2835" i="1"/>
  <c r="U2842" i="1"/>
  <c r="V2842" i="1"/>
  <c r="U100" i="1"/>
  <c r="V100" i="1"/>
  <c r="U141" i="1"/>
  <c r="V141" i="1"/>
  <c r="U171" i="1"/>
  <c r="V171" i="1"/>
  <c r="U156" i="1"/>
  <c r="V156" i="1"/>
  <c r="U162" i="1"/>
  <c r="V162" i="1"/>
  <c r="U241" i="1"/>
  <c r="V241" i="1"/>
  <c r="U292" i="1"/>
  <c r="V292" i="1"/>
  <c r="U283" i="1"/>
  <c r="V283" i="1"/>
  <c r="U409" i="1"/>
  <c r="V409" i="1"/>
  <c r="U410" i="1"/>
  <c r="V410" i="1"/>
  <c r="U456" i="1"/>
  <c r="V456" i="1"/>
  <c r="U627" i="1"/>
  <c r="V627" i="1"/>
  <c r="U787" i="1"/>
  <c r="V787" i="1"/>
  <c r="U759" i="1"/>
  <c r="V759" i="1"/>
  <c r="U867" i="1"/>
  <c r="V867" i="1"/>
  <c r="U958" i="1"/>
  <c r="V958" i="1"/>
  <c r="U959" i="1"/>
  <c r="V959" i="1"/>
  <c r="U935" i="1"/>
  <c r="V935" i="1"/>
  <c r="U944" i="1"/>
  <c r="V944" i="1"/>
  <c r="U1018" i="1"/>
  <c r="V1018" i="1"/>
  <c r="U1019" i="1"/>
  <c r="V1019" i="1"/>
  <c r="U1068" i="1"/>
  <c r="V1068" i="1"/>
  <c r="U1267" i="1"/>
  <c r="V1267" i="1"/>
  <c r="U1382" i="1"/>
  <c r="V1382" i="1"/>
  <c r="U1403" i="1"/>
  <c r="V1403" i="1"/>
  <c r="U1404" i="1"/>
  <c r="V1404" i="1"/>
  <c r="U1502" i="1"/>
  <c r="V1502" i="1"/>
  <c r="U1542" i="1"/>
  <c r="V1542" i="1"/>
  <c r="U1689" i="1"/>
  <c r="V1689" i="1"/>
  <c r="U1632" i="1"/>
  <c r="V1632" i="1"/>
  <c r="U1656" i="1"/>
  <c r="V1656" i="1"/>
  <c r="U1741" i="1"/>
  <c r="V1741" i="1"/>
  <c r="U1816" i="1"/>
  <c r="V1816" i="1"/>
  <c r="U1844" i="1"/>
  <c r="V1844" i="1"/>
  <c r="U1862" i="1"/>
  <c r="V1862" i="1"/>
  <c r="U1856" i="1"/>
  <c r="V1856" i="1"/>
  <c r="U1857" i="1"/>
  <c r="V1857" i="1"/>
  <c r="U1845" i="1"/>
  <c r="V1845" i="1"/>
  <c r="U1929" i="1"/>
  <c r="V1929" i="1"/>
  <c r="U1889" i="1"/>
  <c r="V1889" i="1"/>
  <c r="U1930" i="1"/>
  <c r="V1930" i="1"/>
  <c r="U2150" i="1"/>
  <c r="V2150" i="1"/>
  <c r="U2210" i="1"/>
  <c r="V2210" i="1"/>
  <c r="U2279" i="1"/>
  <c r="V2279" i="1"/>
  <c r="U2300" i="1"/>
  <c r="V2300" i="1"/>
  <c r="U2312" i="1"/>
  <c r="V2312" i="1"/>
  <c r="U2283" i="1"/>
  <c r="V2283" i="1"/>
  <c r="U2391" i="1"/>
  <c r="V2391" i="1"/>
  <c r="U2392" i="1"/>
  <c r="V2392" i="1"/>
  <c r="U2458" i="1"/>
  <c r="V2458" i="1"/>
  <c r="U2443" i="1"/>
  <c r="V2443" i="1"/>
  <c r="U2513" i="1"/>
  <c r="V2513" i="1"/>
  <c r="U2570" i="1"/>
  <c r="V2570" i="1"/>
  <c r="U2662" i="1"/>
  <c r="V2662" i="1"/>
  <c r="U2642" i="1"/>
  <c r="V2642" i="1"/>
  <c r="U2687" i="1"/>
  <c r="V2687" i="1"/>
  <c r="U2710" i="1"/>
  <c r="V2710" i="1"/>
  <c r="U2728" i="1"/>
  <c r="V2728" i="1"/>
  <c r="U2729" i="1"/>
  <c r="V2729" i="1"/>
  <c r="U2871" i="1"/>
  <c r="V2871" i="1"/>
  <c r="U3014" i="1"/>
  <c r="V3014" i="1"/>
  <c r="U3038" i="1"/>
  <c r="V3038" i="1"/>
  <c r="U101" i="1"/>
  <c r="V101" i="1"/>
  <c r="U172" i="1"/>
  <c r="V172" i="1"/>
  <c r="U256" i="1"/>
  <c r="V256" i="1"/>
  <c r="U336" i="1"/>
  <c r="V336" i="1"/>
  <c r="U429" i="1"/>
  <c r="V429" i="1"/>
  <c r="U435" i="1"/>
  <c r="V435" i="1"/>
  <c r="U595" i="1"/>
  <c r="V595" i="1"/>
  <c r="U552" i="1"/>
  <c r="V552" i="1"/>
  <c r="U733" i="1"/>
  <c r="V733" i="1"/>
  <c r="U852" i="1"/>
  <c r="V852" i="1"/>
  <c r="U998" i="1"/>
  <c r="V998" i="1"/>
  <c r="U999" i="1"/>
  <c r="V999" i="1"/>
  <c r="U1056" i="1"/>
  <c r="V1056" i="1"/>
  <c r="U1113" i="1"/>
  <c r="V1113" i="1"/>
  <c r="U1080" i="1"/>
  <c r="V1080" i="1"/>
  <c r="U1190" i="1"/>
  <c r="V1190" i="1"/>
  <c r="U1268" i="1"/>
  <c r="V1268" i="1"/>
  <c r="U1433" i="1"/>
  <c r="V1433" i="1"/>
  <c r="U1383" i="1"/>
  <c r="V1383" i="1"/>
  <c r="U1365" i="1"/>
  <c r="V1365" i="1"/>
  <c r="U1405" i="1"/>
  <c r="V1405" i="1"/>
  <c r="U1489" i="1"/>
  <c r="V1489" i="1"/>
  <c r="U1510" i="1"/>
  <c r="V1510" i="1"/>
  <c r="U1589" i="1"/>
  <c r="V1589" i="1"/>
  <c r="U1671" i="1"/>
  <c r="V1671" i="1"/>
  <c r="U1682" i="1"/>
  <c r="V1682" i="1"/>
  <c r="U1733" i="1"/>
  <c r="V1733" i="1"/>
  <c r="U1822" i="1"/>
  <c r="V1822" i="1"/>
  <c r="U1989" i="1"/>
  <c r="V1989" i="1"/>
  <c r="U2127" i="1"/>
  <c r="V2127" i="1"/>
  <c r="U2062" i="1"/>
  <c r="V2062" i="1"/>
  <c r="U2162" i="1"/>
  <c r="V2162" i="1"/>
  <c r="U2218" i="1"/>
  <c r="V2218" i="1"/>
  <c r="U2276" i="1"/>
  <c r="V2276" i="1"/>
  <c r="U2247" i="1"/>
  <c r="V2247" i="1"/>
  <c r="U2229" i="1"/>
  <c r="V2229" i="1"/>
  <c r="U2348" i="1"/>
  <c r="V2348" i="1"/>
  <c r="U2280" i="1"/>
  <c r="V2280" i="1"/>
  <c r="U2412" i="1"/>
  <c r="V2412" i="1"/>
  <c r="U2594" i="1"/>
  <c r="V2594" i="1"/>
  <c r="U2616" i="1"/>
  <c r="V2616" i="1"/>
  <c r="U2571" i="1"/>
  <c r="V2571" i="1"/>
  <c r="U2595" i="1"/>
  <c r="V2595" i="1"/>
  <c r="U2643" i="1"/>
  <c r="V2643" i="1"/>
  <c r="U2703" i="1"/>
  <c r="V2703" i="1"/>
  <c r="U2923" i="1"/>
  <c r="V2923" i="1"/>
  <c r="U2938" i="1"/>
  <c r="V2938" i="1"/>
  <c r="U2981" i="1"/>
  <c r="V2981" i="1"/>
  <c r="U3032" i="1"/>
  <c r="V3032" i="1"/>
  <c r="U25" i="1"/>
  <c r="V25" i="1"/>
  <c r="U367" i="1"/>
  <c r="V367" i="1"/>
  <c r="U411" i="1"/>
  <c r="V411" i="1"/>
  <c r="U472" i="1"/>
  <c r="V472" i="1"/>
  <c r="U457" i="1"/>
  <c r="V457" i="1"/>
  <c r="U589" i="1"/>
  <c r="V589" i="1"/>
  <c r="U677" i="1"/>
  <c r="V677" i="1"/>
  <c r="U612" i="1"/>
  <c r="V612" i="1"/>
  <c r="U719" i="1"/>
  <c r="V719" i="1"/>
  <c r="U775" i="1"/>
  <c r="V775" i="1"/>
  <c r="U856" i="1"/>
  <c r="V856" i="1"/>
  <c r="U1212" i="1"/>
  <c r="V1212" i="1"/>
  <c r="U1340" i="1"/>
  <c r="V1340" i="1"/>
  <c r="U1341" i="1"/>
  <c r="V1341" i="1"/>
  <c r="U1269" i="1"/>
  <c r="V1269" i="1"/>
  <c r="U1406" i="1"/>
  <c r="V1406" i="1"/>
  <c r="U1366" i="1"/>
  <c r="V1366" i="1"/>
  <c r="U1465" i="1"/>
  <c r="V1465" i="1"/>
  <c r="U1575" i="1"/>
  <c r="V1575" i="1"/>
  <c r="U1617" i="1"/>
  <c r="V1617" i="1"/>
  <c r="U1618" i="1"/>
  <c r="V1618" i="1"/>
  <c r="U1638" i="1"/>
  <c r="V1638" i="1"/>
  <c r="U1698" i="1"/>
  <c r="V1698" i="1"/>
  <c r="U1794" i="1"/>
  <c r="V1794" i="1"/>
  <c r="U1858" i="1"/>
  <c r="V1858" i="1"/>
  <c r="U1868" i="1"/>
  <c r="V1868" i="1"/>
  <c r="U2035" i="1"/>
  <c r="V2035" i="1"/>
  <c r="U2009" i="1"/>
  <c r="V2009" i="1"/>
  <c r="U2126" i="1"/>
  <c r="V2126" i="1"/>
  <c r="U2248" i="1"/>
  <c r="V2248" i="1"/>
  <c r="U2265" i="1"/>
  <c r="V2265" i="1"/>
  <c r="U2301" i="1"/>
  <c r="V2301" i="1"/>
  <c r="U2393" i="1"/>
  <c r="V2393" i="1"/>
  <c r="U2422" i="1"/>
  <c r="V2422" i="1"/>
  <c r="U2423" i="1"/>
  <c r="V2423" i="1"/>
  <c r="U2394" i="1"/>
  <c r="V2394" i="1"/>
  <c r="U2444" i="1"/>
  <c r="V2444" i="1"/>
  <c r="U2572" i="1"/>
  <c r="V2572" i="1"/>
  <c r="U2644" i="1"/>
  <c r="V2644" i="1"/>
  <c r="U2663" i="1"/>
  <c r="V2663" i="1"/>
  <c r="U2688" i="1"/>
  <c r="V2688" i="1"/>
  <c r="U2942" i="1"/>
  <c r="V2942" i="1"/>
  <c r="U2943" i="1"/>
  <c r="V2943" i="1"/>
  <c r="U27" i="1"/>
  <c r="V27" i="1"/>
  <c r="U60" i="1"/>
  <c r="V60" i="1"/>
  <c r="U55" i="1"/>
  <c r="V55" i="1"/>
  <c r="U173" i="1"/>
  <c r="V173" i="1"/>
  <c r="U192" i="1"/>
  <c r="V192" i="1"/>
  <c r="U165" i="1"/>
  <c r="V165" i="1"/>
  <c r="U368" i="1"/>
  <c r="V368" i="1"/>
  <c r="U343" i="1"/>
  <c r="V343" i="1"/>
  <c r="U508" i="1"/>
  <c r="V508" i="1"/>
  <c r="U647" i="1"/>
  <c r="V647" i="1"/>
  <c r="U671" i="1"/>
  <c r="V671" i="1"/>
  <c r="U788" i="1"/>
  <c r="V788" i="1"/>
  <c r="U789" i="1"/>
  <c r="V789" i="1"/>
  <c r="U844" i="1"/>
  <c r="V844" i="1"/>
  <c r="U883" i="1"/>
  <c r="V883" i="1"/>
  <c r="U915" i="1"/>
  <c r="V915" i="1"/>
  <c r="U963" i="1"/>
  <c r="V963" i="1"/>
  <c r="U916" i="1"/>
  <c r="V916" i="1"/>
  <c r="U936" i="1"/>
  <c r="V936" i="1"/>
  <c r="U976" i="1"/>
  <c r="V976" i="1"/>
  <c r="U1114" i="1"/>
  <c r="V1114" i="1"/>
  <c r="U1128" i="1"/>
  <c r="V1128" i="1"/>
  <c r="U1140" i="1"/>
  <c r="V1140" i="1"/>
  <c r="U1310" i="1"/>
  <c r="V1310" i="1"/>
  <c r="U1439" i="1"/>
  <c r="V1439" i="1"/>
  <c r="U1384" i="1"/>
  <c r="V1384" i="1"/>
  <c r="U1594" i="1"/>
  <c r="V1594" i="1"/>
  <c r="U1619" i="1"/>
  <c r="V1619" i="1"/>
  <c r="U1657" i="1"/>
  <c r="V1657" i="1"/>
  <c r="U1752" i="1"/>
  <c r="V1752" i="1"/>
  <c r="U1746" i="1"/>
  <c r="V1746" i="1"/>
  <c r="U1719" i="1"/>
  <c r="V1719" i="1"/>
  <c r="U1747" i="1"/>
  <c r="V1747" i="1"/>
  <c r="U1787" i="1"/>
  <c r="V1787" i="1"/>
  <c r="U1804" i="1"/>
  <c r="V1804" i="1"/>
  <c r="U1940" i="1"/>
  <c r="V1940" i="1"/>
  <c r="U1942" i="1"/>
  <c r="V1942" i="1"/>
  <c r="U1990" i="1"/>
  <c r="V1990" i="1"/>
  <c r="U2040" i="1"/>
  <c r="V2040" i="1"/>
  <c r="U2114" i="1"/>
  <c r="V2114" i="1"/>
  <c r="U2128" i="1"/>
  <c r="V2128" i="1"/>
  <c r="U2041" i="1"/>
  <c r="V2041" i="1"/>
  <c r="U2346" i="1"/>
  <c r="V2346" i="1"/>
  <c r="U2345" i="1"/>
  <c r="V2345" i="1"/>
  <c r="U2424" i="1"/>
  <c r="V2424" i="1"/>
  <c r="U2353" i="1"/>
  <c r="V2353" i="1"/>
  <c r="U2596" i="1"/>
  <c r="V2596" i="1"/>
  <c r="U2573" i="1"/>
  <c r="V2573" i="1"/>
  <c r="U2689" i="1"/>
  <c r="V2689" i="1"/>
  <c r="U2826" i="1"/>
  <c r="V2826" i="1"/>
  <c r="U2812" i="1"/>
  <c r="V2812" i="1"/>
  <c r="U2924" i="1"/>
  <c r="V2924" i="1"/>
  <c r="U2961" i="1"/>
  <c r="V2961" i="1"/>
  <c r="U7" i="1"/>
  <c r="V7" i="1"/>
  <c r="U30" i="1"/>
  <c r="V30" i="1"/>
  <c r="U24" i="1"/>
  <c r="V24" i="1"/>
  <c r="U74" i="1"/>
  <c r="V74" i="1"/>
  <c r="U102" i="1"/>
  <c r="V102" i="1"/>
  <c r="U116" i="1"/>
  <c r="V116" i="1"/>
  <c r="U193" i="1"/>
  <c r="V193" i="1"/>
  <c r="U223" i="1"/>
  <c r="V223" i="1"/>
  <c r="U227" i="1"/>
  <c r="V227" i="1"/>
  <c r="U442" i="1"/>
  <c r="V442" i="1"/>
  <c r="U509" i="1"/>
  <c r="V509" i="1"/>
  <c r="U628" i="1"/>
  <c r="V628" i="1"/>
  <c r="U684" i="1"/>
  <c r="V684" i="1"/>
  <c r="U827" i="1"/>
  <c r="V827" i="1"/>
  <c r="U805" i="1"/>
  <c r="V805" i="1"/>
  <c r="U884" i="1"/>
  <c r="V884" i="1"/>
  <c r="U868" i="1"/>
  <c r="V868" i="1"/>
  <c r="U954" i="1"/>
  <c r="V954" i="1"/>
  <c r="U1020" i="1"/>
  <c r="V1020" i="1"/>
  <c r="U977" i="1"/>
  <c r="V977" i="1"/>
  <c r="U1059" i="1"/>
  <c r="V1059" i="1"/>
  <c r="U1106" i="1"/>
  <c r="V1106" i="1"/>
  <c r="U1081" i="1"/>
  <c r="V1081" i="1"/>
  <c r="U1082" i="1"/>
  <c r="V1082" i="1"/>
  <c r="U1097" i="1"/>
  <c r="V1097" i="1"/>
  <c r="U1311" i="1"/>
  <c r="V1311" i="1"/>
  <c r="U1543" i="1"/>
  <c r="V1543" i="1"/>
  <c r="U1557" i="1"/>
  <c r="V1557" i="1"/>
  <c r="U1584" i="1"/>
  <c r="V1584" i="1"/>
  <c r="U1690" i="1"/>
  <c r="V1690" i="1"/>
  <c r="U1639" i="1"/>
  <c r="V1639" i="1"/>
  <c r="U1765" i="1"/>
  <c r="V1765" i="1"/>
  <c r="U1818" i="1"/>
  <c r="V1818" i="1"/>
  <c r="U2083" i="1"/>
  <c r="V2083" i="1"/>
  <c r="U2163" i="1"/>
  <c r="V2163" i="1"/>
  <c r="U2164" i="1"/>
  <c r="V2164" i="1"/>
  <c r="U2337" i="1"/>
  <c r="V2337" i="1"/>
  <c r="U2431" i="1"/>
  <c r="V2431" i="1"/>
  <c r="U2370" i="1"/>
  <c r="V2370" i="1"/>
  <c r="U2425" i="1"/>
  <c r="V2425" i="1"/>
  <c r="U2499" i="1"/>
  <c r="V2499" i="1"/>
  <c r="U2633" i="1"/>
  <c r="V2633" i="1"/>
  <c r="U2717" i="1"/>
  <c r="V2717" i="1"/>
  <c r="U2664" i="1"/>
  <c r="V2664" i="1"/>
  <c r="U2690" i="1"/>
  <c r="V2690" i="1"/>
  <c r="U2691" i="1"/>
  <c r="V2691" i="1"/>
  <c r="U2730" i="1"/>
  <c r="V2730" i="1"/>
  <c r="U2889" i="1"/>
  <c r="V2889" i="1"/>
  <c r="U2843" i="1"/>
  <c r="V2843" i="1"/>
  <c r="U2879" i="1"/>
  <c r="V2879" i="1"/>
  <c r="U2900" i="1"/>
  <c r="V2900" i="1"/>
  <c r="U2982" i="1"/>
  <c r="V2982" i="1"/>
  <c r="U2962" i="1"/>
  <c r="V2962" i="1"/>
  <c r="U17" i="1"/>
  <c r="V17" i="1"/>
  <c r="U117" i="1"/>
  <c r="V117" i="1"/>
  <c r="U228" i="1"/>
  <c r="V228" i="1"/>
  <c r="U319" i="1"/>
  <c r="V319" i="1"/>
  <c r="U412" i="1"/>
  <c r="V412" i="1"/>
  <c r="U573" i="1"/>
  <c r="V573" i="1"/>
  <c r="U704" i="1"/>
  <c r="V704" i="1"/>
  <c r="U715" i="1"/>
  <c r="V715" i="1"/>
  <c r="U776" i="1"/>
  <c r="V776" i="1"/>
  <c r="U967" i="1"/>
  <c r="V967" i="1"/>
  <c r="U1141" i="1"/>
  <c r="V1141" i="1"/>
  <c r="U1175" i="1"/>
  <c r="V1175" i="1"/>
  <c r="U1385" i="1"/>
  <c r="V1385" i="1"/>
  <c r="U1407" i="1"/>
  <c r="V1407" i="1"/>
  <c r="U1512" i="1"/>
  <c r="V1512" i="1"/>
  <c r="U1447" i="1"/>
  <c r="V1447" i="1"/>
  <c r="U1846" i="1"/>
  <c r="V1846" i="1"/>
  <c r="U2143" i="1"/>
  <c r="V2143" i="1"/>
  <c r="U2371" i="1"/>
  <c r="V2371" i="1"/>
  <c r="U2480" i="1"/>
  <c r="V2480" i="1"/>
  <c r="U2459" i="1"/>
  <c r="V2459" i="1"/>
  <c r="U2534" i="1"/>
  <c r="V2534" i="1"/>
  <c r="U2625" i="1"/>
  <c r="V2625" i="1"/>
  <c r="U2787" i="1"/>
  <c r="V2787" i="1"/>
  <c r="U2827" i="1"/>
  <c r="V2827" i="1"/>
  <c r="U2872" i="1"/>
  <c r="V2872" i="1"/>
  <c r="U2963" i="1"/>
  <c r="V2963" i="1"/>
  <c r="U3015" i="1"/>
  <c r="V3015" i="1"/>
  <c r="U3029" i="1"/>
  <c r="V3029" i="1"/>
  <c r="U103" i="1"/>
  <c r="V103" i="1"/>
  <c r="U220" i="1"/>
  <c r="V220" i="1"/>
  <c r="U174" i="1"/>
  <c r="V174" i="1"/>
  <c r="U157" i="1"/>
  <c r="V157" i="1"/>
  <c r="U222" i="1"/>
  <c r="V222" i="1"/>
  <c r="U233" i="1"/>
  <c r="V233" i="1"/>
  <c r="U242" i="1"/>
  <c r="V242" i="1"/>
  <c r="U229" i="1"/>
  <c r="V229" i="1"/>
  <c r="U235" i="1"/>
  <c r="V235" i="1"/>
  <c r="U389" i="1"/>
  <c r="V389" i="1"/>
  <c r="U393" i="1"/>
  <c r="V393" i="1"/>
  <c r="U576" i="1"/>
  <c r="V576" i="1"/>
  <c r="U553" i="1"/>
  <c r="V553" i="1"/>
  <c r="U527" i="1"/>
  <c r="V527" i="1"/>
  <c r="U510" i="1"/>
  <c r="V510" i="1"/>
  <c r="U710" i="1"/>
  <c r="V710" i="1"/>
  <c r="U901" i="1"/>
  <c r="V901" i="1"/>
  <c r="U869" i="1"/>
  <c r="V869" i="1"/>
  <c r="U1000" i="1"/>
  <c r="V1000" i="1"/>
  <c r="U978" i="1"/>
  <c r="V978" i="1"/>
  <c r="U1108" i="1"/>
  <c r="V1108" i="1"/>
  <c r="U1210" i="1"/>
  <c r="V1210" i="1"/>
  <c r="U1130" i="1"/>
  <c r="V1130" i="1"/>
  <c r="U1241" i="1"/>
  <c r="V1241" i="1"/>
  <c r="U1270" i="1"/>
  <c r="V1270" i="1"/>
  <c r="U1271" i="1"/>
  <c r="V1271" i="1"/>
  <c r="U1440" i="1"/>
  <c r="V1440" i="1"/>
  <c r="U1431" i="1"/>
  <c r="V1431" i="1"/>
  <c r="U1422" i="1"/>
  <c r="V1422" i="1"/>
  <c r="U1434" i="1"/>
  <c r="V1434" i="1"/>
  <c r="U1513" i="1"/>
  <c r="V1513" i="1"/>
  <c r="U1448" i="1"/>
  <c r="V1448" i="1"/>
  <c r="U1595" i="1"/>
  <c r="V1595" i="1"/>
  <c r="U1683" i="1"/>
  <c r="V1683" i="1"/>
  <c r="U1640" i="1"/>
  <c r="V1640" i="1"/>
  <c r="U1641" i="1"/>
  <c r="V1641" i="1"/>
  <c r="U1694" i="1"/>
  <c r="V1694" i="1"/>
  <c r="U1725" i="1"/>
  <c r="V1725" i="1"/>
  <c r="U1748" i="1"/>
  <c r="V1748" i="1"/>
  <c r="U1871" i="1"/>
  <c r="V1871" i="1"/>
  <c r="U1952" i="1"/>
  <c r="V1952" i="1"/>
  <c r="U1991" i="1"/>
  <c r="V1991" i="1"/>
  <c r="U1992" i="1"/>
  <c r="V1992" i="1"/>
  <c r="U2105" i="1"/>
  <c r="V2105" i="1"/>
  <c r="U2272" i="1"/>
  <c r="V2272" i="1"/>
  <c r="U2372" i="1"/>
  <c r="V2372" i="1"/>
  <c r="U2354" i="1"/>
  <c r="V2354" i="1"/>
  <c r="U2514" i="1"/>
  <c r="V2514" i="1"/>
  <c r="U2731" i="1"/>
  <c r="V2731" i="1"/>
  <c r="U2813" i="1"/>
  <c r="V2813" i="1"/>
  <c r="U2897" i="1"/>
  <c r="V2897" i="1"/>
  <c r="U2891" i="1"/>
  <c r="V2891" i="1"/>
  <c r="U2964" i="1"/>
  <c r="V2964" i="1"/>
  <c r="U118" i="1"/>
  <c r="V118" i="1"/>
  <c r="U267" i="1"/>
  <c r="V267" i="1"/>
  <c r="U262" i="1"/>
  <c r="V262" i="1"/>
  <c r="U344" i="1"/>
  <c r="V344" i="1"/>
  <c r="U401" i="1"/>
  <c r="V401" i="1"/>
  <c r="U602" i="1"/>
  <c r="V602" i="1"/>
  <c r="U629" i="1"/>
  <c r="V629" i="1"/>
  <c r="U603" i="1"/>
  <c r="V603" i="1"/>
  <c r="U790" i="1"/>
  <c r="V790" i="1"/>
  <c r="U885" i="1"/>
  <c r="V885" i="1"/>
  <c r="U945" i="1"/>
  <c r="V945" i="1"/>
  <c r="U1001" i="1"/>
  <c r="V1001" i="1"/>
  <c r="U979" i="1"/>
  <c r="V979" i="1"/>
  <c r="U1109" i="1"/>
  <c r="V1109" i="1"/>
  <c r="U1083" i="1"/>
  <c r="V1083" i="1"/>
  <c r="U1161" i="1"/>
  <c r="V1161" i="1"/>
  <c r="U1142" i="1"/>
  <c r="V1142" i="1"/>
  <c r="U1211" i="1"/>
  <c r="V1211" i="1"/>
  <c r="U1162" i="1"/>
  <c r="V1162" i="1"/>
  <c r="U1312" i="1"/>
  <c r="V1312" i="1"/>
  <c r="U1386" i="1"/>
  <c r="V1386" i="1"/>
  <c r="U1490" i="1"/>
  <c r="V1490" i="1"/>
  <c r="U1523" i="1"/>
  <c r="V1523" i="1"/>
  <c r="U1466" i="1"/>
  <c r="V1466" i="1"/>
  <c r="U1701" i="1"/>
  <c r="V1701" i="1"/>
  <c r="U1757" i="1"/>
  <c r="V1757" i="1"/>
  <c r="U1834" i="1"/>
  <c r="V1834" i="1"/>
  <c r="U2063" i="1"/>
  <c r="V2063" i="1"/>
  <c r="U2084" i="1"/>
  <c r="V2084" i="1"/>
  <c r="U2165" i="1"/>
  <c r="V2165" i="1"/>
  <c r="U2211" i="1"/>
  <c r="V2211" i="1"/>
  <c r="U2574" i="1"/>
  <c r="V2574" i="1"/>
  <c r="U2575" i="1"/>
  <c r="V2575" i="1"/>
  <c r="U2546" i="1"/>
  <c r="V2546" i="1"/>
  <c r="U2692" i="1"/>
  <c r="V2692" i="1"/>
  <c r="U2748" i="1"/>
  <c r="V2748" i="1"/>
  <c r="U2732" i="1"/>
  <c r="V2732" i="1"/>
  <c r="U3055" i="1"/>
  <c r="V3055" i="1"/>
  <c r="U119" i="1"/>
  <c r="V119" i="1"/>
  <c r="U120" i="1"/>
  <c r="V120" i="1"/>
  <c r="U175" i="1"/>
  <c r="V175" i="1"/>
  <c r="U284" i="1"/>
  <c r="V284" i="1"/>
  <c r="U305" i="1"/>
  <c r="V305" i="1"/>
  <c r="U282" i="1"/>
  <c r="V282" i="1"/>
  <c r="U528" i="1"/>
  <c r="V528" i="1"/>
  <c r="U648" i="1"/>
  <c r="V648" i="1"/>
  <c r="U745" i="1"/>
  <c r="V745" i="1"/>
  <c r="U777" i="1"/>
  <c r="V777" i="1"/>
  <c r="U937" i="1"/>
  <c r="V937" i="1"/>
  <c r="U1021" i="1"/>
  <c r="V1021" i="1"/>
  <c r="U1178" i="1"/>
  <c r="V1178" i="1"/>
  <c r="U1242" i="1"/>
  <c r="V1242" i="1"/>
  <c r="U1313" i="1"/>
  <c r="V1313" i="1"/>
  <c r="U1314" i="1"/>
  <c r="V1314" i="1"/>
  <c r="U1387" i="1"/>
  <c r="V1387" i="1"/>
  <c r="U1517" i="1"/>
  <c r="V1517" i="1"/>
  <c r="U1449" i="1"/>
  <c r="V1449" i="1"/>
  <c r="U1491" i="1"/>
  <c r="V1491" i="1"/>
  <c r="U1620" i="1"/>
  <c r="V1620" i="1"/>
  <c r="U1691" i="1"/>
  <c r="V1691" i="1"/>
  <c r="U1758" i="1"/>
  <c r="V1758" i="1"/>
  <c r="U1890" i="1"/>
  <c r="V1890" i="1"/>
  <c r="U1891" i="1"/>
  <c r="V1891" i="1"/>
  <c r="U1969" i="1"/>
  <c r="V1969" i="1"/>
  <c r="U2031" i="1"/>
  <c r="V2031" i="1"/>
  <c r="U2085" i="1"/>
  <c r="V2085" i="1"/>
  <c r="U2086" i="1"/>
  <c r="V2086" i="1"/>
  <c r="U2181" i="1"/>
  <c r="V2181" i="1"/>
  <c r="U2313" i="1"/>
  <c r="V2313" i="1"/>
  <c r="U2452" i="1"/>
  <c r="V2452" i="1"/>
  <c r="U2471" i="1"/>
  <c r="V2471" i="1"/>
  <c r="U2481" i="1"/>
  <c r="V2481" i="1"/>
  <c r="U2665" i="1"/>
  <c r="V2665" i="1"/>
  <c r="U2749" i="1"/>
  <c r="V2749" i="1"/>
  <c r="U2733" i="1"/>
  <c r="V2733" i="1"/>
  <c r="U2860" i="1"/>
  <c r="V2860" i="1"/>
  <c r="U2903" i="1"/>
  <c r="V2903" i="1"/>
  <c r="U2991" i="1"/>
  <c r="V2991" i="1"/>
  <c r="U3057" i="1"/>
  <c r="V3057" i="1"/>
  <c r="U65" i="1"/>
  <c r="V65" i="1"/>
  <c r="U31" i="1"/>
  <c r="V31" i="1"/>
  <c r="U243" i="1"/>
  <c r="V243" i="1"/>
  <c r="U257" i="1"/>
  <c r="V257" i="1"/>
  <c r="U436" i="1"/>
  <c r="V436" i="1"/>
  <c r="U503" i="1"/>
  <c r="V503" i="1"/>
  <c r="U630" i="1"/>
  <c r="V630" i="1"/>
  <c r="U747" i="1"/>
  <c r="V747" i="1"/>
  <c r="U818" i="1"/>
  <c r="V818" i="1"/>
  <c r="U857" i="1"/>
  <c r="V857" i="1"/>
  <c r="U1022" i="1"/>
  <c r="V1022" i="1"/>
  <c r="U1046" i="1"/>
  <c r="V1046" i="1"/>
  <c r="U1191" i="1"/>
  <c r="V1191" i="1"/>
  <c r="U1228" i="1"/>
  <c r="V1228" i="1"/>
  <c r="U1243" i="1"/>
  <c r="V1243" i="1"/>
  <c r="U1443" i="1"/>
  <c r="V1443" i="1"/>
  <c r="U1503" i="1"/>
  <c r="V1503" i="1"/>
  <c r="U1514" i="1"/>
  <c r="V1514" i="1"/>
  <c r="U1621" i="1"/>
  <c r="V1621" i="1"/>
  <c r="U1709" i="1"/>
  <c r="V1709" i="1"/>
  <c r="U1738" i="1"/>
  <c r="V1738" i="1"/>
  <c r="U1726" i="1"/>
  <c r="V1726" i="1"/>
  <c r="U1835" i="1"/>
  <c r="V1835" i="1"/>
  <c r="U1861" i="1"/>
  <c r="V1861" i="1"/>
  <c r="U1906" i="1"/>
  <c r="V1906" i="1"/>
  <c r="U1907" i="1"/>
  <c r="V1907" i="1"/>
  <c r="U1908" i="1"/>
  <c r="V1908" i="1"/>
  <c r="U1970" i="1"/>
  <c r="V1970" i="1"/>
  <c r="U1953" i="1"/>
  <c r="V1953" i="1"/>
  <c r="U2087" i="1"/>
  <c r="V2087" i="1"/>
  <c r="U2166" i="1"/>
  <c r="V2166" i="1"/>
  <c r="U2500" i="1"/>
  <c r="V2500" i="1"/>
  <c r="U2515" i="1"/>
  <c r="V2515" i="1"/>
  <c r="U2631" i="1"/>
  <c r="V2631" i="1"/>
  <c r="U2693" i="1"/>
  <c r="V2693" i="1"/>
  <c r="U2711" i="1"/>
  <c r="V2711" i="1"/>
  <c r="U2759" i="1"/>
  <c r="V2759" i="1"/>
  <c r="U2769" i="1"/>
  <c r="V2769" i="1"/>
  <c r="U2760" i="1"/>
  <c r="V2760" i="1"/>
  <c r="U2814" i="1"/>
  <c r="V2814" i="1"/>
  <c r="U2861" i="1"/>
  <c r="V2861" i="1"/>
  <c r="U2862" i="1"/>
  <c r="V2862" i="1"/>
  <c r="U2911" i="1"/>
  <c r="V2911" i="1"/>
  <c r="U2965" i="1"/>
  <c r="V2965" i="1"/>
  <c r="U3003" i="1"/>
  <c r="V3003" i="1"/>
  <c r="U10" i="1"/>
  <c r="V10" i="1"/>
  <c r="U32" i="1"/>
  <c r="V32" i="1"/>
  <c r="U83" i="1"/>
  <c r="V83" i="1"/>
  <c r="U104" i="1"/>
  <c r="V104" i="1"/>
  <c r="U306" i="1"/>
  <c r="V306" i="1"/>
  <c r="U345" i="1"/>
  <c r="V345" i="1"/>
  <c r="U369" i="1"/>
  <c r="V369" i="1"/>
  <c r="U437" i="1"/>
  <c r="V437" i="1"/>
  <c r="U473" i="1"/>
  <c r="V473" i="1"/>
  <c r="U727" i="1"/>
  <c r="V727" i="1"/>
  <c r="U819" i="1"/>
  <c r="V819" i="1"/>
  <c r="U828" i="1"/>
  <c r="V828" i="1"/>
  <c r="U905" i="1"/>
  <c r="V905" i="1"/>
  <c r="U886" i="1"/>
  <c r="V886" i="1"/>
  <c r="U1002" i="1"/>
  <c r="V1002" i="1"/>
  <c r="U1110" i="1"/>
  <c r="V1110" i="1"/>
  <c r="U1067" i="1"/>
  <c r="V1067" i="1"/>
  <c r="U1192" i="1"/>
  <c r="V1192" i="1"/>
  <c r="U1232" i="1"/>
  <c r="V1232" i="1"/>
  <c r="U1349" i="1"/>
  <c r="V1349" i="1"/>
  <c r="U1426" i="1"/>
  <c r="V1426" i="1"/>
  <c r="U1367" i="1"/>
  <c r="V1367" i="1"/>
  <c r="U1388" i="1"/>
  <c r="V1388" i="1"/>
  <c r="U1376" i="1"/>
  <c r="V1376" i="1"/>
  <c r="U1518" i="1"/>
  <c r="V1518" i="1"/>
  <c r="U1599" i="1"/>
  <c r="V1599" i="1"/>
  <c r="U1695" i="1"/>
  <c r="V1695" i="1"/>
  <c r="U1684" i="1"/>
  <c r="V1684" i="1"/>
  <c r="U1720" i="1"/>
  <c r="V1720" i="1"/>
  <c r="U1809" i="1"/>
  <c r="V1809" i="1"/>
  <c r="U2115" i="1"/>
  <c r="V2115" i="1"/>
  <c r="U2088" i="1"/>
  <c r="V2088" i="1"/>
  <c r="U2106" i="1"/>
  <c r="V2106" i="1"/>
  <c r="U2054" i="1"/>
  <c r="V2054" i="1"/>
  <c r="U2267" i="1"/>
  <c r="V2267" i="1"/>
  <c r="U2373" i="1"/>
  <c r="V2373" i="1"/>
  <c r="U2576" i="1"/>
  <c r="V2576" i="1"/>
  <c r="U2666" i="1"/>
  <c r="V2666" i="1"/>
  <c r="U2863" i="1"/>
  <c r="V2863" i="1"/>
  <c r="U2901" i="1"/>
  <c r="V2901" i="1"/>
  <c r="U2951" i="1"/>
  <c r="V2951" i="1"/>
  <c r="U3058" i="1"/>
  <c r="V3058" i="1"/>
  <c r="U12" i="1"/>
  <c r="V12" i="1"/>
  <c r="U80" i="1"/>
  <c r="V80" i="1"/>
  <c r="U148" i="1"/>
  <c r="V148" i="1"/>
  <c r="U158" i="1"/>
  <c r="V158" i="1"/>
  <c r="U324" i="1"/>
  <c r="V324" i="1"/>
  <c r="U421" i="1"/>
  <c r="V421" i="1"/>
  <c r="U529" i="1"/>
  <c r="V529" i="1"/>
  <c r="U581" i="1"/>
  <c r="V581" i="1"/>
  <c r="U530" i="1"/>
  <c r="V530" i="1"/>
  <c r="U683" i="1"/>
  <c r="V683" i="1"/>
  <c r="U649" i="1"/>
  <c r="V649" i="1"/>
  <c r="U728" i="1"/>
  <c r="V728" i="1"/>
  <c r="U820" i="1"/>
  <c r="V820" i="1"/>
  <c r="U791" i="1"/>
  <c r="V791" i="1"/>
  <c r="U815" i="1"/>
  <c r="V815" i="1"/>
  <c r="U806" i="1"/>
  <c r="V806" i="1"/>
  <c r="U807" i="1"/>
  <c r="V807" i="1"/>
  <c r="U906" i="1"/>
  <c r="V906" i="1"/>
  <c r="U870" i="1"/>
  <c r="V870" i="1"/>
  <c r="U980" i="1"/>
  <c r="V980" i="1"/>
  <c r="U1023" i="1"/>
  <c r="V1023" i="1"/>
  <c r="U1127" i="1"/>
  <c r="V1127" i="1"/>
  <c r="U1143" i="1"/>
  <c r="V1143" i="1"/>
  <c r="U1144" i="1"/>
  <c r="V1144" i="1"/>
  <c r="U1350" i="1"/>
  <c r="V1350" i="1"/>
  <c r="U1315" i="1"/>
  <c r="V1315" i="1"/>
  <c r="U1408" i="1"/>
  <c r="V1408" i="1"/>
  <c r="U1389" i="1"/>
  <c r="V1389" i="1"/>
  <c r="U1531" i="1"/>
  <c r="V1531" i="1"/>
  <c r="U1524" i="1"/>
  <c r="V1524" i="1"/>
  <c r="U1658" i="1"/>
  <c r="V1658" i="1"/>
  <c r="U1707" i="1"/>
  <c r="V1707" i="1"/>
  <c r="U1760" i="1"/>
  <c r="V1760" i="1"/>
  <c r="U1823" i="1"/>
  <c r="V1823" i="1"/>
  <c r="U1879" i="1"/>
  <c r="V1879" i="1"/>
  <c r="U1926" i="1"/>
  <c r="V1926" i="1"/>
  <c r="U1954" i="1"/>
  <c r="V1954" i="1"/>
  <c r="U1993" i="1"/>
  <c r="V1993" i="1"/>
  <c r="U2182" i="1"/>
  <c r="V2182" i="1"/>
  <c r="U2199" i="1"/>
  <c r="V2199" i="1"/>
  <c r="U2230" i="1"/>
  <c r="V2230" i="1"/>
  <c r="U2314" i="1"/>
  <c r="V2314" i="1"/>
  <c r="U2436" i="1"/>
  <c r="V2436" i="1"/>
  <c r="U2426" i="1"/>
  <c r="V2426" i="1"/>
  <c r="U2472" i="1"/>
  <c r="V2472" i="1"/>
  <c r="U2701" i="1"/>
  <c r="V2701" i="1"/>
  <c r="U2667" i="1"/>
  <c r="V2667" i="1"/>
  <c r="U2654" i="1"/>
  <c r="V2654" i="1"/>
  <c r="U2761" i="1"/>
  <c r="V2761" i="1"/>
  <c r="U2884" i="1"/>
  <c r="V2884" i="1"/>
  <c r="U61" i="1"/>
  <c r="V61" i="1"/>
  <c r="U218" i="1"/>
  <c r="V218" i="1"/>
  <c r="U307" i="1"/>
  <c r="V307" i="1"/>
  <c r="U394" i="1"/>
  <c r="V394" i="1"/>
  <c r="U346" i="1"/>
  <c r="V346" i="1"/>
  <c r="U458" i="1"/>
  <c r="V458" i="1"/>
  <c r="U500" i="1"/>
  <c r="V500" i="1"/>
  <c r="U554" i="1"/>
  <c r="V554" i="1"/>
  <c r="U555" i="1"/>
  <c r="V555" i="1"/>
  <c r="U531" i="1"/>
  <c r="V531" i="1"/>
  <c r="U556" i="1"/>
  <c r="V556" i="1"/>
  <c r="U557" i="1"/>
  <c r="V557" i="1"/>
  <c r="U604" i="1"/>
  <c r="V604" i="1"/>
  <c r="U650" i="1"/>
  <c r="V650" i="1"/>
  <c r="U722" i="1"/>
  <c r="V722" i="1"/>
  <c r="U734" i="1"/>
  <c r="V734" i="1"/>
  <c r="U738" i="1"/>
  <c r="V738" i="1"/>
  <c r="U798" i="1"/>
  <c r="V798" i="1"/>
  <c r="U760" i="1"/>
  <c r="V760" i="1"/>
  <c r="U858" i="1"/>
  <c r="V858" i="1"/>
  <c r="U917" i="1"/>
  <c r="V917" i="1"/>
  <c r="U946" i="1"/>
  <c r="V946" i="1"/>
  <c r="U947" i="1"/>
  <c r="V947" i="1"/>
  <c r="U1003" i="1"/>
  <c r="V1003" i="1"/>
  <c r="U1052" i="1"/>
  <c r="V1052" i="1"/>
  <c r="U1115" i="1"/>
  <c r="V1115" i="1"/>
  <c r="U1199" i="1"/>
  <c r="V1199" i="1"/>
  <c r="U1272" i="1"/>
  <c r="V1272" i="1"/>
  <c r="U1342" i="1"/>
  <c r="V1342" i="1"/>
  <c r="U1368" i="1"/>
  <c r="V1368" i="1"/>
  <c r="U1505" i="1"/>
  <c r="V1505" i="1"/>
  <c r="U1558" i="1"/>
  <c r="V1558" i="1"/>
  <c r="U1551" i="1"/>
  <c r="V1551" i="1"/>
  <c r="U1699" i="1"/>
  <c r="V1699" i="1"/>
  <c r="U1685" i="1"/>
  <c r="V1685" i="1"/>
  <c r="U1700" i="1"/>
  <c r="V1700" i="1"/>
  <c r="U1659" i="1"/>
  <c r="V1659" i="1"/>
  <c r="U1739" i="1"/>
  <c r="V1739" i="1"/>
  <c r="U1836" i="1"/>
  <c r="V1836" i="1"/>
  <c r="U1955" i="1"/>
  <c r="V1955" i="1"/>
  <c r="U2131" i="1"/>
  <c r="V2131" i="1"/>
  <c r="U2167" i="1"/>
  <c r="V2167" i="1"/>
  <c r="U2144" i="1"/>
  <c r="V2144" i="1"/>
  <c r="U2183" i="1"/>
  <c r="V2183" i="1"/>
  <c r="U2231" i="1"/>
  <c r="V2231" i="1"/>
  <c r="U2281" i="1"/>
  <c r="V2281" i="1"/>
  <c r="U2315" i="1"/>
  <c r="V2315" i="1"/>
  <c r="U2413" i="1"/>
  <c r="V2413" i="1"/>
  <c r="U2395" i="1"/>
  <c r="V2395" i="1"/>
  <c r="U2547" i="1"/>
  <c r="V2547" i="1"/>
  <c r="U2597" i="1"/>
  <c r="V2597" i="1"/>
  <c r="U2718" i="1"/>
  <c r="V2718" i="1"/>
  <c r="U2668" i="1"/>
  <c r="V2668" i="1"/>
  <c r="U2828" i="1"/>
  <c r="V2828" i="1"/>
  <c r="U2966" i="1"/>
  <c r="V2966" i="1"/>
  <c r="U3030" i="1"/>
  <c r="V3030" i="1"/>
  <c r="U3042" i="1"/>
  <c r="V3042" i="1"/>
  <c r="U39" i="1"/>
  <c r="V39" i="1"/>
  <c r="U40" i="1"/>
  <c r="V40" i="1"/>
  <c r="U21" i="1"/>
  <c r="V21" i="1"/>
  <c r="U121" i="1"/>
  <c r="V121" i="1"/>
  <c r="U134" i="1"/>
  <c r="V134" i="1"/>
  <c r="U194" i="1"/>
  <c r="V194" i="1"/>
  <c r="U225" i="1"/>
  <c r="V225" i="1"/>
  <c r="U221" i="1"/>
  <c r="V221" i="1"/>
  <c r="U176" i="1"/>
  <c r="V176" i="1"/>
  <c r="U264" i="1"/>
  <c r="V264" i="1"/>
  <c r="U308" i="1"/>
  <c r="V308" i="1"/>
  <c r="U309" i="1"/>
  <c r="V309" i="1"/>
  <c r="U370" i="1"/>
  <c r="V370" i="1"/>
  <c r="U395" i="1"/>
  <c r="V395" i="1"/>
  <c r="U347" i="1"/>
  <c r="V347" i="1"/>
  <c r="U348" i="1"/>
  <c r="V348" i="1"/>
  <c r="U349" i="1"/>
  <c r="V349" i="1"/>
  <c r="U593" i="1"/>
  <c r="V593" i="1"/>
  <c r="U605" i="1"/>
  <c r="V605" i="1"/>
  <c r="U689" i="1"/>
  <c r="V689" i="1"/>
  <c r="U705" i="1"/>
  <c r="V705" i="1"/>
  <c r="U829" i="1"/>
  <c r="V829" i="1"/>
  <c r="U840" i="1"/>
  <c r="V840" i="1"/>
  <c r="U778" i="1"/>
  <c r="V778" i="1"/>
  <c r="U753" i="1"/>
  <c r="V753" i="1"/>
  <c r="U964" i="1"/>
  <c r="V964" i="1"/>
  <c r="U1042" i="1"/>
  <c r="V1042" i="1"/>
  <c r="U987" i="1"/>
  <c r="V987" i="1"/>
  <c r="U1049" i="1"/>
  <c r="V1049" i="1"/>
  <c r="U1024" i="1"/>
  <c r="V1024" i="1"/>
  <c r="U1064" i="1"/>
  <c r="V1064" i="1"/>
  <c r="U1098" i="1"/>
  <c r="V1098" i="1"/>
  <c r="U1145" i="1"/>
  <c r="V1145" i="1"/>
  <c r="U1179" i="1"/>
  <c r="V1179" i="1"/>
  <c r="U1207" i="1"/>
  <c r="V1207" i="1"/>
  <c r="U1409" i="1"/>
  <c r="V1409" i="1"/>
  <c r="U1436" i="1"/>
  <c r="V1436" i="1"/>
  <c r="U1457" i="1"/>
  <c r="V1457" i="1"/>
  <c r="U1504" i="1"/>
  <c r="V1504" i="1"/>
  <c r="U1467" i="1"/>
  <c r="V1467" i="1"/>
  <c r="U1586" i="1"/>
  <c r="V1586" i="1"/>
  <c r="U1559" i="1"/>
  <c r="V1559" i="1"/>
  <c r="U1583" i="1"/>
  <c r="V1583" i="1"/>
  <c r="U1660" i="1"/>
  <c r="V1660" i="1"/>
  <c r="U1692" i="1"/>
  <c r="V1692" i="1"/>
  <c r="U1742" i="1"/>
  <c r="V1742" i="1"/>
  <c r="U1771" i="1"/>
  <c r="V1771" i="1"/>
  <c r="U1783" i="1"/>
  <c r="V1783" i="1"/>
  <c r="U1812" i="1"/>
  <c r="V1812" i="1"/>
  <c r="U1956" i="1"/>
  <c r="V1956" i="1"/>
  <c r="U2064" i="1"/>
  <c r="V2064" i="1"/>
  <c r="U2089" i="1"/>
  <c r="V2089" i="1"/>
  <c r="U2200" i="1"/>
  <c r="V2200" i="1"/>
  <c r="U2264" i="1"/>
  <c r="V2264" i="1"/>
  <c r="U2232" i="1"/>
  <c r="V2232" i="1"/>
  <c r="U2233" i="1"/>
  <c r="V2233" i="1"/>
  <c r="U2374" i="1"/>
  <c r="V2374" i="1"/>
  <c r="U2445" i="1"/>
  <c r="V2445" i="1"/>
  <c r="U2460" i="1"/>
  <c r="V2460" i="1"/>
  <c r="U2491" i="1"/>
  <c r="V2491" i="1"/>
  <c r="U2548" i="1"/>
  <c r="V2548" i="1"/>
  <c r="U2621" i="1"/>
  <c r="V2621" i="1"/>
  <c r="U2559" i="1"/>
  <c r="V2559" i="1"/>
  <c r="U2645" i="1"/>
  <c r="V2645" i="1"/>
  <c r="U2694" i="1"/>
  <c r="V2694" i="1"/>
  <c r="U2721" i="1"/>
  <c r="V2721" i="1"/>
  <c r="U2880" i="1"/>
  <c r="V2880" i="1"/>
  <c r="U2912" i="1"/>
  <c r="V2912" i="1"/>
  <c r="U2904" i="1"/>
  <c r="V2904" i="1"/>
  <c r="U3007" i="1"/>
  <c r="V3007" i="1"/>
  <c r="U90" i="1"/>
  <c r="V90" i="1"/>
  <c r="U84" i="1"/>
  <c r="V84" i="1"/>
  <c r="U122" i="1"/>
  <c r="V122" i="1"/>
  <c r="U195" i="1"/>
  <c r="V195" i="1"/>
  <c r="U164" i="1"/>
  <c r="V164" i="1"/>
  <c r="U281" i="1"/>
  <c r="V281" i="1"/>
  <c r="U350" i="1"/>
  <c r="V350" i="1"/>
  <c r="U371" i="1"/>
  <c r="V371" i="1"/>
  <c r="U481" i="1"/>
  <c r="V481" i="1"/>
  <c r="U511" i="1"/>
  <c r="V511" i="1"/>
  <c r="U558" i="1"/>
  <c r="V558" i="1"/>
  <c r="U672" i="1"/>
  <c r="V672" i="1"/>
  <c r="U725" i="1"/>
  <c r="V725" i="1"/>
  <c r="U726" i="1"/>
  <c r="V726" i="1"/>
  <c r="U821" i="1"/>
  <c r="V821" i="1"/>
  <c r="U792" i="1"/>
  <c r="V792" i="1"/>
  <c r="U779" i="1"/>
  <c r="V779" i="1"/>
  <c r="U761" i="1"/>
  <c r="V761" i="1"/>
  <c r="U899" i="1"/>
  <c r="V899" i="1"/>
  <c r="U871" i="1"/>
  <c r="V871" i="1"/>
  <c r="U872" i="1"/>
  <c r="V872" i="1"/>
  <c r="U969" i="1"/>
  <c r="V969" i="1"/>
  <c r="U981" i="1"/>
  <c r="V981" i="1"/>
  <c r="U1116" i="1"/>
  <c r="V1116" i="1"/>
  <c r="U1172" i="1"/>
  <c r="V1172" i="1"/>
  <c r="U1146" i="1"/>
  <c r="V1146" i="1"/>
  <c r="U1163" i="1"/>
  <c r="V1163" i="1"/>
  <c r="U1452" i="1"/>
  <c r="V1452" i="1"/>
  <c r="U1547" i="1"/>
  <c r="V1547" i="1"/>
  <c r="U1753" i="1"/>
  <c r="V1753" i="1"/>
  <c r="U1994" i="1"/>
  <c r="V1994" i="1"/>
  <c r="U2102" i="1"/>
  <c r="V2102" i="1"/>
  <c r="U2090" i="1"/>
  <c r="V2090" i="1"/>
  <c r="U2168" i="1"/>
  <c r="V2168" i="1"/>
  <c r="U2234" i="1"/>
  <c r="V2234" i="1"/>
  <c r="U2366" i="1"/>
  <c r="V2366" i="1"/>
  <c r="U2375" i="1"/>
  <c r="V2375" i="1"/>
  <c r="U2408" i="1"/>
  <c r="V2408" i="1"/>
  <c r="U2449" i="1"/>
  <c r="V2449" i="1"/>
  <c r="U2501" i="1"/>
  <c r="V2501" i="1"/>
  <c r="U2715" i="1"/>
  <c r="V2715" i="1"/>
  <c r="U2750" i="1"/>
  <c r="V2750" i="1"/>
  <c r="U2844" i="1"/>
  <c r="V2844" i="1"/>
  <c r="U2925" i="1"/>
  <c r="V2925" i="1"/>
  <c r="U2985" i="1"/>
  <c r="V2985" i="1"/>
  <c r="U372" i="1"/>
  <c r="V372" i="1"/>
  <c r="U413" i="1"/>
  <c r="V413" i="1"/>
  <c r="U414" i="1"/>
  <c r="V414" i="1"/>
  <c r="U532" i="1"/>
  <c r="V532" i="1"/>
  <c r="U516" i="1"/>
  <c r="V516" i="1"/>
  <c r="U766" i="1"/>
  <c r="V766" i="1"/>
  <c r="U873" i="1"/>
  <c r="V873" i="1"/>
  <c r="U874" i="1"/>
  <c r="V874" i="1"/>
  <c r="U948" i="1"/>
  <c r="V948" i="1"/>
  <c r="U1035" i="1"/>
  <c r="V1035" i="1"/>
  <c r="U1084" i="1"/>
  <c r="V1084" i="1"/>
  <c r="U1085" i="1"/>
  <c r="V1085" i="1"/>
  <c r="U1273" i="1"/>
  <c r="V1273" i="1"/>
  <c r="U1438" i="1"/>
  <c r="V1438" i="1"/>
  <c r="U1379" i="1"/>
  <c r="V1379" i="1"/>
  <c r="U1519" i="1"/>
  <c r="V1519" i="1"/>
  <c r="U1604" i="1"/>
  <c r="V1604" i="1"/>
  <c r="U1622" i="1"/>
  <c r="V1622" i="1"/>
  <c r="U1727" i="1"/>
  <c r="V1727" i="1"/>
  <c r="U1708" i="1"/>
  <c r="V1708" i="1"/>
  <c r="U1788" i="1"/>
  <c r="V1788" i="1"/>
  <c r="U1847" i="1"/>
  <c r="V1847" i="1"/>
  <c r="U1892" i="1"/>
  <c r="V1892" i="1"/>
  <c r="U1946" i="1"/>
  <c r="V1946" i="1"/>
  <c r="U1995" i="1"/>
  <c r="V1995" i="1"/>
  <c r="U2042" i="1"/>
  <c r="V2042" i="1"/>
  <c r="U2316" i="1"/>
  <c r="V2316" i="1"/>
  <c r="U2338" i="1"/>
  <c r="V2338" i="1"/>
  <c r="U2433" i="1"/>
  <c r="V2433" i="1"/>
  <c r="U2414" i="1"/>
  <c r="V2414" i="1"/>
  <c r="U2488" i="1"/>
  <c r="V2488" i="1"/>
  <c r="U2502" i="1"/>
  <c r="V2502" i="1"/>
  <c r="U2577" i="1"/>
  <c r="V2577" i="1"/>
  <c r="U2598" i="1"/>
  <c r="V2598" i="1"/>
  <c r="U2781" i="1"/>
  <c r="V2781" i="1"/>
  <c r="U2848" i="1"/>
  <c r="V2848" i="1"/>
  <c r="U93" i="1"/>
  <c r="V93" i="1"/>
  <c r="U132" i="1"/>
  <c r="V132" i="1"/>
  <c r="U123" i="1"/>
  <c r="V123" i="1"/>
  <c r="U177" i="1"/>
  <c r="V177" i="1"/>
  <c r="U159" i="1"/>
  <c r="V159" i="1"/>
  <c r="U275" i="1"/>
  <c r="V275" i="1"/>
  <c r="U373" i="1"/>
  <c r="V373" i="1"/>
  <c r="U374" i="1"/>
  <c r="V374" i="1"/>
  <c r="U441" i="1"/>
  <c r="V441" i="1"/>
  <c r="U512" i="1"/>
  <c r="V512" i="1"/>
  <c r="U664" i="1"/>
  <c r="V664" i="1"/>
  <c r="U651" i="1"/>
  <c r="V651" i="1"/>
  <c r="U652" i="1"/>
  <c r="V652" i="1"/>
  <c r="U711" i="1"/>
  <c r="V711" i="1"/>
  <c r="U851" i="1"/>
  <c r="V851" i="1"/>
  <c r="U808" i="1"/>
  <c r="V808" i="1"/>
  <c r="U895" i="1"/>
  <c r="V895" i="1"/>
  <c r="U965" i="1"/>
  <c r="V965" i="1"/>
  <c r="U1164" i="1"/>
  <c r="V1164" i="1"/>
  <c r="U1217" i="1"/>
  <c r="V1217" i="1"/>
  <c r="U1200" i="1"/>
  <c r="V1200" i="1"/>
  <c r="U1410" i="1"/>
  <c r="V1410" i="1"/>
  <c r="U1590" i="1"/>
  <c r="V1590" i="1"/>
  <c r="U1560" i="1"/>
  <c r="V1560" i="1"/>
  <c r="U1872" i="1"/>
  <c r="V1872" i="1"/>
  <c r="U1880" i="1"/>
  <c r="V1880" i="1"/>
  <c r="U2065" i="1"/>
  <c r="V2065" i="1"/>
  <c r="U2043" i="1"/>
  <c r="V2043" i="1"/>
  <c r="U2091" i="1"/>
  <c r="V2091" i="1"/>
  <c r="U2066" i="1"/>
  <c r="V2066" i="1"/>
  <c r="U2259" i="1"/>
  <c r="V2259" i="1"/>
  <c r="U2302" i="1"/>
  <c r="V2302" i="1"/>
  <c r="U2376" i="1"/>
  <c r="V2376" i="1"/>
  <c r="U2407" i="1"/>
  <c r="V2407" i="1"/>
  <c r="U2355" i="1"/>
  <c r="V2355" i="1"/>
  <c r="U2473" i="1"/>
  <c r="V2473" i="1"/>
  <c r="U2474" i="1"/>
  <c r="V2474" i="1"/>
  <c r="U2522" i="1"/>
  <c r="V2522" i="1"/>
  <c r="U2599" i="1"/>
  <c r="V2599" i="1"/>
  <c r="U2669" i="1"/>
  <c r="V2669" i="1"/>
  <c r="U2670" i="1"/>
  <c r="V2670" i="1"/>
  <c r="U2776" i="1"/>
  <c r="V2776" i="1"/>
  <c r="U2796" i="1"/>
  <c r="V2796" i="1"/>
  <c r="U2873" i="1"/>
  <c r="V2873" i="1"/>
  <c r="U2864" i="1"/>
  <c r="V2864" i="1"/>
  <c r="U2845" i="1"/>
  <c r="V2845" i="1"/>
  <c r="U2895" i="1"/>
  <c r="V2895" i="1"/>
  <c r="U2939" i="1"/>
  <c r="V2939" i="1"/>
  <c r="U3043" i="1"/>
  <c r="V3043" i="1"/>
  <c r="U3054" i="1"/>
  <c r="V3054" i="1"/>
  <c r="U48" i="1"/>
  <c r="V48" i="1"/>
  <c r="U178" i="1"/>
  <c r="V178" i="1"/>
  <c r="U196" i="1"/>
  <c r="V196" i="1"/>
  <c r="U606" i="1"/>
  <c r="V606" i="1"/>
  <c r="U653" i="1"/>
  <c r="V653" i="1"/>
  <c r="U799" i="1"/>
  <c r="V799" i="1"/>
  <c r="U809" i="1"/>
  <c r="V809" i="1"/>
  <c r="U822" i="1"/>
  <c r="V822" i="1"/>
  <c r="U1004" i="1"/>
  <c r="V1004" i="1"/>
  <c r="U1124" i="1"/>
  <c r="V1124" i="1"/>
  <c r="U1086" i="1"/>
  <c r="V1086" i="1"/>
  <c r="U1274" i="1"/>
  <c r="V1274" i="1"/>
  <c r="U1377" i="1"/>
  <c r="V1377" i="1"/>
  <c r="U1390" i="1"/>
  <c r="V1390" i="1"/>
  <c r="U1391" i="1"/>
  <c r="V1391" i="1"/>
  <c r="U1550" i="1"/>
  <c r="V1550" i="1"/>
  <c r="U1576" i="1"/>
  <c r="V1576" i="1"/>
  <c r="U1837" i="1"/>
  <c r="V1837" i="1"/>
  <c r="U1893" i="1"/>
  <c r="V1893" i="1"/>
  <c r="U1909" i="1"/>
  <c r="V1909" i="1"/>
  <c r="U2020" i="1"/>
  <c r="V2020" i="1"/>
  <c r="U1996" i="1"/>
  <c r="V1996" i="1"/>
  <c r="U1962" i="1"/>
  <c r="V1962" i="1"/>
  <c r="U2013" i="1"/>
  <c r="V2013" i="1"/>
  <c r="U1963" i="1"/>
  <c r="V1963" i="1"/>
  <c r="U2029" i="1"/>
  <c r="V2029" i="1"/>
  <c r="U1997" i="1"/>
  <c r="V1997" i="1"/>
  <c r="U2044" i="1"/>
  <c r="V2044" i="1"/>
  <c r="U2201" i="1"/>
  <c r="V2201" i="1"/>
  <c r="U2184" i="1"/>
  <c r="V2184" i="1"/>
  <c r="U2202" i="1"/>
  <c r="V2202" i="1"/>
  <c r="U2268" i="1"/>
  <c r="V2268" i="1"/>
  <c r="U2235" i="1"/>
  <c r="V2235" i="1"/>
  <c r="U2266" i="1"/>
  <c r="V2266" i="1"/>
  <c r="U2286" i="1"/>
  <c r="V2286" i="1"/>
  <c r="U2317" i="1"/>
  <c r="V2317" i="1"/>
  <c r="U2356" i="1"/>
  <c r="V2356" i="1"/>
  <c r="U2357" i="1"/>
  <c r="V2357" i="1"/>
  <c r="U2396" i="1"/>
  <c r="V2396" i="1"/>
  <c r="U2531" i="1"/>
  <c r="V2531" i="1"/>
  <c r="U2549" i="1"/>
  <c r="V2549" i="1"/>
  <c r="U2578" i="1"/>
  <c r="V2578" i="1"/>
  <c r="U2671" i="1"/>
  <c r="V2671" i="1"/>
  <c r="U2734" i="1"/>
  <c r="V2734" i="1"/>
  <c r="U2790" i="1"/>
  <c r="V2790" i="1"/>
  <c r="U2875" i="1"/>
  <c r="V2875" i="1"/>
  <c r="U2926" i="1"/>
  <c r="V2926" i="1"/>
  <c r="U2913" i="1"/>
  <c r="V2913" i="1"/>
  <c r="U2946" i="1"/>
  <c r="V2946" i="1"/>
  <c r="U105" i="1"/>
  <c r="V105" i="1"/>
  <c r="U135" i="1"/>
  <c r="V135" i="1"/>
  <c r="U179" i="1"/>
  <c r="V179" i="1"/>
  <c r="U180" i="1"/>
  <c r="V180" i="1"/>
  <c r="U325" i="1"/>
  <c r="V325" i="1"/>
  <c r="U400" i="1"/>
  <c r="V400" i="1"/>
  <c r="U430" i="1"/>
  <c r="V430" i="1"/>
  <c r="U438" i="1"/>
  <c r="V438" i="1"/>
  <c r="U482" i="1"/>
  <c r="V482" i="1"/>
  <c r="U570" i="1"/>
  <c r="V570" i="1"/>
  <c r="U631" i="1"/>
  <c r="V631" i="1"/>
  <c r="U619" i="1"/>
  <c r="V619" i="1"/>
  <c r="U696" i="1"/>
  <c r="V696" i="1"/>
  <c r="U731" i="1"/>
  <c r="V731" i="1"/>
  <c r="U750" i="1"/>
  <c r="V750" i="1"/>
  <c r="U800" i="1"/>
  <c r="V800" i="1"/>
  <c r="U887" i="1"/>
  <c r="V887" i="1"/>
  <c r="U907" i="1"/>
  <c r="V907" i="1"/>
  <c r="U875" i="1"/>
  <c r="V875" i="1"/>
  <c r="U982" i="1"/>
  <c r="V982" i="1"/>
  <c r="U1025" i="1"/>
  <c r="V1025" i="1"/>
  <c r="U1005" i="1"/>
  <c r="V1005" i="1"/>
  <c r="U1006" i="1"/>
  <c r="V1006" i="1"/>
  <c r="U1047" i="1"/>
  <c r="V1047" i="1"/>
  <c r="U1231" i="1"/>
  <c r="V1231" i="1"/>
  <c r="U1316" i="1"/>
  <c r="V1316" i="1"/>
  <c r="U1253" i="1"/>
  <c r="V1253" i="1"/>
  <c r="U1275" i="1"/>
  <c r="V1275" i="1"/>
  <c r="U1351" i="1"/>
  <c r="V1351" i="1"/>
  <c r="U1317" i="1"/>
  <c r="V1317" i="1"/>
  <c r="U1392" i="1"/>
  <c r="V1392" i="1"/>
  <c r="U1468" i="1"/>
  <c r="V1468" i="1"/>
  <c r="U1469" i="1"/>
  <c r="V1469" i="1"/>
  <c r="U1455" i="1"/>
  <c r="V1455" i="1"/>
  <c r="U1561" i="1"/>
  <c r="V1561" i="1"/>
  <c r="U1778" i="1"/>
  <c r="V1778" i="1"/>
  <c r="U1797" i="1"/>
  <c r="V1797" i="1"/>
  <c r="U1864" i="1"/>
  <c r="V1864" i="1"/>
  <c r="U1848" i="1"/>
  <c r="V1848" i="1"/>
  <c r="U1838" i="1"/>
  <c r="V1838" i="1"/>
  <c r="U1927" i="1"/>
  <c r="V1927" i="1"/>
  <c r="U1894" i="1"/>
  <c r="V1894" i="1"/>
  <c r="U2045" i="1"/>
  <c r="V2045" i="1"/>
  <c r="U2067" i="1"/>
  <c r="V2067" i="1"/>
  <c r="U2262" i="1"/>
  <c r="V2262" i="1"/>
  <c r="U2339" i="1"/>
  <c r="V2339" i="1"/>
  <c r="U2318" i="1"/>
  <c r="V2318" i="1"/>
  <c r="U2410" i="1"/>
  <c r="V2410" i="1"/>
  <c r="U2427" i="1"/>
  <c r="V2427" i="1"/>
  <c r="U2397" i="1"/>
  <c r="V2397" i="1"/>
  <c r="U2461" i="1"/>
  <c r="V2461" i="1"/>
  <c r="U2483" i="1"/>
  <c r="V2483" i="1"/>
  <c r="U2503" i="1"/>
  <c r="V2503" i="1"/>
  <c r="U2600" i="1"/>
  <c r="V2600" i="1"/>
  <c r="U2646" i="1"/>
  <c r="V2646" i="1"/>
  <c r="U2751" i="1"/>
  <c r="V2751" i="1"/>
  <c r="U2881" i="1"/>
  <c r="V2881" i="1"/>
  <c r="U2885" i="1"/>
  <c r="V2885" i="1"/>
  <c r="U2995" i="1"/>
  <c r="V2995" i="1"/>
  <c r="U2954" i="1"/>
  <c r="V2954" i="1"/>
  <c r="U3023" i="1"/>
  <c r="V3023" i="1"/>
  <c r="U3016" i="1"/>
  <c r="V3016" i="1"/>
  <c r="U85" i="1"/>
  <c r="V85" i="1"/>
  <c r="U197" i="1"/>
  <c r="V197" i="1"/>
  <c r="U244" i="1"/>
  <c r="V244" i="1"/>
  <c r="U315" i="1"/>
  <c r="V315" i="1"/>
  <c r="U375" i="1"/>
  <c r="V375" i="1"/>
  <c r="U390" i="1"/>
  <c r="V390" i="1"/>
  <c r="U533" i="1"/>
  <c r="V533" i="1"/>
  <c r="U632" i="1"/>
  <c r="V632" i="1"/>
  <c r="U633" i="1"/>
  <c r="V633" i="1"/>
  <c r="U793" i="1"/>
  <c r="V793" i="1"/>
  <c r="U876" i="1"/>
  <c r="V876" i="1"/>
  <c r="U938" i="1"/>
  <c r="V938" i="1"/>
  <c r="U983" i="1"/>
  <c r="V983" i="1"/>
  <c r="U1213" i="1"/>
  <c r="V1213" i="1"/>
  <c r="U1147" i="1"/>
  <c r="V1147" i="1"/>
  <c r="U1352" i="1"/>
  <c r="V1352" i="1"/>
  <c r="U1393" i="1"/>
  <c r="V1393" i="1"/>
  <c r="U1533" i="1"/>
  <c r="V1533" i="1"/>
  <c r="U1470" i="1"/>
  <c r="V1470" i="1"/>
  <c r="U1536" i="1"/>
  <c r="V1536" i="1"/>
  <c r="U1577" i="1"/>
  <c r="V1577" i="1"/>
  <c r="U1623" i="1"/>
  <c r="V1623" i="1"/>
  <c r="U1661" i="1"/>
  <c r="V1661" i="1"/>
  <c r="U1662" i="1"/>
  <c r="V1662" i="1"/>
  <c r="U1642" i="1"/>
  <c r="V1642" i="1"/>
  <c r="U1865" i="1"/>
  <c r="V1865" i="1"/>
  <c r="U1931" i="1"/>
  <c r="V1931" i="1"/>
  <c r="U2046" i="1"/>
  <c r="V2046" i="1"/>
  <c r="U2191" i="1"/>
  <c r="V2191" i="1"/>
  <c r="U2169" i="1"/>
  <c r="V2169" i="1"/>
  <c r="U2489" i="1"/>
  <c r="V2489" i="1"/>
  <c r="U2550" i="1"/>
  <c r="V2550" i="1"/>
  <c r="U2652" i="1"/>
  <c r="V2652" i="1"/>
  <c r="U2786" i="1"/>
  <c r="V2786" i="1"/>
  <c r="U2797" i="1"/>
  <c r="V2797" i="1"/>
  <c r="U2830" i="1"/>
  <c r="V2830" i="1"/>
  <c r="U2876" i="1"/>
  <c r="V2876" i="1"/>
  <c r="U150" i="1"/>
  <c r="V150" i="1"/>
  <c r="U106" i="1"/>
  <c r="V106" i="1"/>
  <c r="U160" i="1"/>
  <c r="V160" i="1"/>
  <c r="U376" i="1"/>
  <c r="V376" i="1"/>
  <c r="U351" i="1"/>
  <c r="V351" i="1"/>
  <c r="U582" i="1"/>
  <c r="V582" i="1"/>
  <c r="U534" i="1"/>
  <c r="V534" i="1"/>
  <c r="U613" i="1"/>
  <c r="V613" i="1"/>
  <c r="U762" i="1"/>
  <c r="V762" i="1"/>
  <c r="U843" i="1"/>
  <c r="V843" i="1"/>
  <c r="U888" i="1"/>
  <c r="V888" i="1"/>
  <c r="U918" i="1"/>
  <c r="V918" i="1"/>
  <c r="U1216" i="1"/>
  <c r="V1216" i="1"/>
  <c r="U1225" i="1"/>
  <c r="V1225" i="1"/>
  <c r="U1337" i="1"/>
  <c r="V1337" i="1"/>
  <c r="U1276" i="1"/>
  <c r="V1276" i="1"/>
  <c r="U1277" i="1"/>
  <c r="V1277" i="1"/>
  <c r="U1318" i="1"/>
  <c r="V1318" i="1"/>
  <c r="U1369" i="1"/>
  <c r="V1369" i="1"/>
  <c r="U1411" i="1"/>
  <c r="V1411" i="1"/>
  <c r="U1450" i="1"/>
  <c r="V1450" i="1"/>
  <c r="U1471" i="1"/>
  <c r="V1471" i="1"/>
  <c r="U1472" i="1"/>
  <c r="V1472" i="1"/>
  <c r="U1663" i="1"/>
  <c r="V1663" i="1"/>
  <c r="U1664" i="1"/>
  <c r="V1664" i="1"/>
  <c r="U1895" i="1"/>
  <c r="V1895" i="1"/>
  <c r="U2027" i="1"/>
  <c r="V2027" i="1"/>
  <c r="U2068" i="1"/>
  <c r="V2068" i="1"/>
  <c r="U2092" i="1"/>
  <c r="V2092" i="1"/>
  <c r="U2069" i="1"/>
  <c r="V2069" i="1"/>
  <c r="U2116" i="1"/>
  <c r="V2116" i="1"/>
  <c r="U2185" i="1"/>
  <c r="V2185" i="1"/>
  <c r="U2319" i="1"/>
  <c r="V2319" i="1"/>
  <c r="U2398" i="1"/>
  <c r="V2398" i="1"/>
  <c r="U2377" i="1"/>
  <c r="V2377" i="1"/>
  <c r="U2358" i="1"/>
  <c r="V2358" i="1"/>
  <c r="U2475" i="1"/>
  <c r="V2475" i="1"/>
  <c r="U2504" i="1"/>
  <c r="V2504" i="1"/>
  <c r="U2695" i="1"/>
  <c r="V2695" i="1"/>
  <c r="U2735" i="1"/>
  <c r="V2735" i="1"/>
  <c r="U2888" i="1"/>
  <c r="V2888" i="1"/>
  <c r="U181" i="1"/>
  <c r="V181" i="1"/>
  <c r="U352" i="1"/>
  <c r="V352" i="1"/>
  <c r="U396" i="1"/>
  <c r="V396" i="1"/>
  <c r="U474" i="1"/>
  <c r="V474" i="1"/>
  <c r="U596" i="1"/>
  <c r="V596" i="1"/>
  <c r="U740" i="1"/>
  <c r="V740" i="1"/>
  <c r="U830" i="1"/>
  <c r="V830" i="1"/>
  <c r="U877" i="1"/>
  <c r="V877" i="1"/>
  <c r="U900" i="1"/>
  <c r="V900" i="1"/>
  <c r="U1036" i="1"/>
  <c r="V1036" i="1"/>
  <c r="U1007" i="1"/>
  <c r="V1007" i="1"/>
  <c r="U1008" i="1"/>
  <c r="V1008" i="1"/>
  <c r="U1087" i="1"/>
  <c r="V1087" i="1"/>
  <c r="U1229" i="1"/>
  <c r="V1229" i="1"/>
  <c r="U1278" i="1"/>
  <c r="V1278" i="1"/>
  <c r="U1607" i="1"/>
  <c r="V1607" i="1"/>
  <c r="U1896" i="1"/>
  <c r="V1896" i="1"/>
  <c r="U1998" i="1"/>
  <c r="V1998" i="1"/>
  <c r="U2070" i="1"/>
  <c r="V2070" i="1"/>
  <c r="U2153" i="1"/>
  <c r="V2153" i="1"/>
  <c r="U2437" i="1"/>
  <c r="V2437" i="1"/>
  <c r="U2428" i="1"/>
  <c r="V2428" i="1"/>
  <c r="U2476" i="1"/>
  <c r="V2476" i="1"/>
  <c r="U2484" i="1"/>
  <c r="V2484" i="1"/>
  <c r="U2579" i="1"/>
  <c r="V2579" i="1"/>
  <c r="U2653" i="1"/>
  <c r="V2653" i="1"/>
  <c r="U2762" i="1"/>
  <c r="V2762" i="1"/>
  <c r="U2929" i="1"/>
  <c r="V2929" i="1"/>
  <c r="U2979" i="1"/>
  <c r="V2979" i="1"/>
  <c r="U3024" i="1"/>
  <c r="V3024" i="1"/>
  <c r="U13" i="1"/>
  <c r="V13" i="1"/>
  <c r="U56" i="1"/>
  <c r="V56" i="1"/>
  <c r="U81" i="1"/>
  <c r="V81" i="1"/>
  <c r="U219" i="1"/>
  <c r="V219" i="1"/>
  <c r="U213" i="1"/>
  <c r="V213" i="1"/>
  <c r="U310" i="1"/>
  <c r="V310" i="1"/>
  <c r="U277" i="1"/>
  <c r="V277" i="1"/>
  <c r="U475" i="1"/>
  <c r="V475" i="1"/>
  <c r="U513" i="1"/>
  <c r="V513" i="1"/>
  <c r="U706" i="1"/>
  <c r="V706" i="1"/>
  <c r="U1054" i="1"/>
  <c r="V1054" i="1"/>
  <c r="U1180" i="1"/>
  <c r="V1180" i="1"/>
  <c r="U1165" i="1"/>
  <c r="V1165" i="1"/>
  <c r="U1208" i="1"/>
  <c r="V1208" i="1"/>
  <c r="U1181" i="1"/>
  <c r="V1181" i="1"/>
  <c r="U1279" i="1"/>
  <c r="V1279" i="1"/>
  <c r="U1280" i="1"/>
  <c r="V1280" i="1"/>
  <c r="U1281" i="1"/>
  <c r="V1281" i="1"/>
  <c r="U1282" i="1"/>
  <c r="V1282" i="1"/>
  <c r="U1244" i="1"/>
  <c r="V1244" i="1"/>
  <c r="U1334" i="1"/>
  <c r="V1334" i="1"/>
  <c r="U1473" i="1"/>
  <c r="V1473" i="1"/>
  <c r="U1755" i="1"/>
  <c r="V1755" i="1"/>
  <c r="U1731" i="1"/>
  <c r="V1731" i="1"/>
  <c r="U1721" i="1"/>
  <c r="V1721" i="1"/>
  <c r="U1910" i="1"/>
  <c r="V1910" i="1"/>
  <c r="U2099" i="1"/>
  <c r="V2099" i="1"/>
  <c r="U2186" i="1"/>
  <c r="V2186" i="1"/>
  <c r="U2154" i="1"/>
  <c r="V2154" i="1"/>
  <c r="U2170" i="1"/>
  <c r="V2170" i="1"/>
  <c r="U2415" i="1"/>
  <c r="V2415" i="1"/>
  <c r="U2580" i="1"/>
  <c r="V2580" i="1"/>
  <c r="U2658" i="1"/>
  <c r="V2658" i="1"/>
  <c r="U2752" i="1"/>
  <c r="V2752" i="1"/>
  <c r="U2956" i="1"/>
  <c r="V2956" i="1"/>
  <c r="U19" i="1"/>
  <c r="V19" i="1"/>
  <c r="U96" i="1"/>
  <c r="V96" i="1"/>
  <c r="U124" i="1"/>
  <c r="V124" i="1"/>
  <c r="U198" i="1"/>
  <c r="V198" i="1"/>
  <c r="U245" i="1"/>
  <c r="V245" i="1"/>
  <c r="U322" i="1"/>
  <c r="V322" i="1"/>
  <c r="U415" i="1"/>
  <c r="V415" i="1"/>
  <c r="U483" i="1"/>
  <c r="V483" i="1"/>
  <c r="U494" i="1"/>
  <c r="V494" i="1"/>
  <c r="U654" i="1"/>
  <c r="V654" i="1"/>
  <c r="U634" i="1"/>
  <c r="V634" i="1"/>
  <c r="U848" i="1"/>
  <c r="V848" i="1"/>
  <c r="U801" i="1"/>
  <c r="V801" i="1"/>
  <c r="U754" i="1"/>
  <c r="V754" i="1"/>
  <c r="U1009" i="1"/>
  <c r="V1009" i="1"/>
  <c r="U984" i="1"/>
  <c r="V984" i="1"/>
  <c r="U1088" i="1"/>
  <c r="V1088" i="1"/>
  <c r="U1182" i="1"/>
  <c r="V1182" i="1"/>
  <c r="U1166" i="1"/>
  <c r="V1166" i="1"/>
  <c r="U1283" i="1"/>
  <c r="V1283" i="1"/>
  <c r="U1525" i="1"/>
  <c r="V1525" i="1"/>
  <c r="U1532" i="1"/>
  <c r="V1532" i="1"/>
  <c r="U1562" i="1"/>
  <c r="V1562" i="1"/>
  <c r="U1643" i="1"/>
  <c r="V1643" i="1"/>
  <c r="U1722" i="1"/>
  <c r="V1722" i="1"/>
  <c r="U1766" i="1"/>
  <c r="V1766" i="1"/>
  <c r="U1911" i="1"/>
  <c r="V1911" i="1"/>
  <c r="U1912" i="1"/>
  <c r="V1912" i="1"/>
  <c r="U1932" i="1"/>
  <c r="V1932" i="1"/>
  <c r="U2093" i="1"/>
  <c r="V2093" i="1"/>
  <c r="U2117" i="1"/>
  <c r="V2117" i="1"/>
  <c r="U2171" i="1"/>
  <c r="V2171" i="1"/>
  <c r="U2320" i="1"/>
  <c r="V2320" i="1"/>
  <c r="U2284" i="1"/>
  <c r="V2284" i="1"/>
  <c r="U2416" i="1"/>
  <c r="V2416" i="1"/>
  <c r="U2647" i="1"/>
  <c r="V2647" i="1"/>
  <c r="U2763" i="1"/>
  <c r="V2763" i="1"/>
  <c r="U2865" i="1"/>
  <c r="V2865" i="1"/>
  <c r="U2947" i="1"/>
  <c r="V2947" i="1"/>
  <c r="U3046" i="1"/>
  <c r="V3046" i="1"/>
  <c r="U4" i="1"/>
  <c r="V4" i="1"/>
  <c r="U67" i="1"/>
  <c r="V67" i="1"/>
  <c r="U97" i="1"/>
  <c r="V97" i="1"/>
  <c r="U86" i="1"/>
  <c r="V86" i="1"/>
  <c r="U142" i="1"/>
  <c r="V142" i="1"/>
  <c r="U199" i="1"/>
  <c r="V199" i="1"/>
  <c r="U272" i="1"/>
  <c r="V272" i="1"/>
  <c r="U327" i="1"/>
  <c r="V327" i="1"/>
  <c r="U459" i="1"/>
  <c r="V459" i="1"/>
  <c r="U502" i="1"/>
  <c r="V502" i="1"/>
  <c r="U590" i="1"/>
  <c r="V590" i="1"/>
  <c r="U559" i="1"/>
  <c r="V559" i="1"/>
  <c r="U655" i="1"/>
  <c r="V655" i="1"/>
  <c r="U691" i="1"/>
  <c r="V691" i="1"/>
  <c r="U755" i="1"/>
  <c r="V755" i="1"/>
  <c r="U897" i="1"/>
  <c r="V897" i="1"/>
  <c r="U949" i="1"/>
  <c r="V949" i="1"/>
  <c r="U1043" i="1"/>
  <c r="V1043" i="1"/>
  <c r="U1026" i="1"/>
  <c r="V1026" i="1"/>
  <c r="U1089" i="1"/>
  <c r="V1089" i="1"/>
  <c r="U1099" i="1"/>
  <c r="V1099" i="1"/>
  <c r="U1148" i="1"/>
  <c r="V1148" i="1"/>
  <c r="U1167" i="1"/>
  <c r="V1167" i="1"/>
  <c r="U1319" i="1"/>
  <c r="V1319" i="1"/>
  <c r="U1245" i="1"/>
  <c r="V1245" i="1"/>
  <c r="U1412" i="1"/>
  <c r="V1412" i="1"/>
  <c r="U1544" i="1"/>
  <c r="V1544" i="1"/>
  <c r="U1743" i="1"/>
  <c r="V1743" i="1"/>
  <c r="U1728" i="1"/>
  <c r="V1728" i="1"/>
  <c r="U2028" i="1"/>
  <c r="V2028" i="1"/>
  <c r="U2133" i="1"/>
  <c r="V2133" i="1"/>
  <c r="U2249" i="1"/>
  <c r="V2249" i="1"/>
  <c r="U2321" i="1"/>
  <c r="V2321" i="1"/>
  <c r="U2340" i="1"/>
  <c r="V2340" i="1"/>
  <c r="U2417" i="1"/>
  <c r="V2417" i="1"/>
  <c r="U2505" i="1"/>
  <c r="V2505" i="1"/>
  <c r="U2601" i="1"/>
  <c r="V2601" i="1"/>
  <c r="U2581" i="1"/>
  <c r="V2581" i="1"/>
  <c r="U2719" i="1"/>
  <c r="V2719" i="1"/>
  <c r="U2770" i="1"/>
  <c r="V2770" i="1"/>
  <c r="U2753" i="1"/>
  <c r="V2753" i="1"/>
  <c r="U2846" i="1"/>
  <c r="V2846" i="1"/>
  <c r="U2974" i="1"/>
  <c r="V2974" i="1"/>
  <c r="U3008" i="1"/>
  <c r="V3008" i="1"/>
  <c r="U3051" i="1"/>
  <c r="V3051" i="1"/>
  <c r="U57" i="1"/>
  <c r="V57" i="1"/>
  <c r="U62" i="1"/>
  <c r="V62" i="1"/>
  <c r="U87" i="1"/>
  <c r="V87" i="1"/>
  <c r="U399" i="1"/>
  <c r="V399" i="1"/>
  <c r="U439" i="1"/>
  <c r="V439" i="1"/>
  <c r="U422" i="1"/>
  <c r="V422" i="1"/>
  <c r="U520" i="1"/>
  <c r="V520" i="1"/>
  <c r="U635" i="1"/>
  <c r="V635" i="1"/>
  <c r="U607" i="1"/>
  <c r="V607" i="1"/>
  <c r="U716" i="1"/>
  <c r="V716" i="1"/>
  <c r="U741" i="1"/>
  <c r="V741" i="1"/>
  <c r="U810" i="1"/>
  <c r="V810" i="1"/>
  <c r="U765" i="1"/>
  <c r="V765" i="1"/>
  <c r="U950" i="1"/>
  <c r="V950" i="1"/>
  <c r="U919" i="1"/>
  <c r="V919" i="1"/>
  <c r="U1027" i="1"/>
  <c r="V1027" i="1"/>
  <c r="U1105" i="1"/>
  <c r="V1105" i="1"/>
  <c r="U1117" i="1"/>
  <c r="V1117" i="1"/>
  <c r="U1193" i="1"/>
  <c r="V1193" i="1"/>
  <c r="U1173" i="1"/>
  <c r="V1173" i="1"/>
  <c r="U1149" i="1"/>
  <c r="V1149" i="1"/>
  <c r="U1320" i="1"/>
  <c r="V1320" i="1"/>
  <c r="U1587" i="1"/>
  <c r="V1587" i="1"/>
  <c r="U1772" i="1"/>
  <c r="V1772" i="1"/>
  <c r="U1780" i="1"/>
  <c r="V1780" i="1"/>
  <c r="U1873" i="1"/>
  <c r="V1873" i="1"/>
  <c r="U1964" i="1"/>
  <c r="V1964" i="1"/>
  <c r="U2118" i="1"/>
  <c r="V2118" i="1"/>
  <c r="U2172" i="1"/>
  <c r="V2172" i="1"/>
  <c r="U2173" i="1"/>
  <c r="V2173" i="1"/>
  <c r="U2212" i="1"/>
  <c r="V2212" i="1"/>
  <c r="U2347" i="1"/>
  <c r="V2347" i="1"/>
  <c r="U2322" i="1"/>
  <c r="V2322" i="1"/>
  <c r="U2359" i="1"/>
  <c r="V2359" i="1"/>
  <c r="U2360" i="1"/>
  <c r="V2360" i="1"/>
  <c r="U2636" i="1"/>
  <c r="V2636" i="1"/>
  <c r="U2582" i="1"/>
  <c r="V2582" i="1"/>
  <c r="U2622" i="1"/>
  <c r="V2622" i="1"/>
  <c r="U2798" i="1"/>
  <c r="V2798" i="1"/>
  <c r="U2850" i="1"/>
  <c r="V2850" i="1"/>
  <c r="U3031" i="1"/>
  <c r="V3031" i="1"/>
  <c r="U234" i="1"/>
  <c r="V234" i="1"/>
  <c r="U316" i="1"/>
  <c r="V316" i="1"/>
  <c r="U377" i="1"/>
  <c r="V377" i="1"/>
  <c r="U460" i="1"/>
  <c r="V460" i="1"/>
  <c r="U560" i="1"/>
  <c r="V560" i="1"/>
  <c r="U608" i="1"/>
  <c r="V608" i="1"/>
  <c r="U673" i="1"/>
  <c r="V673" i="1"/>
  <c r="U889" i="1"/>
  <c r="V889" i="1"/>
  <c r="U953" i="1"/>
  <c r="V953" i="1"/>
  <c r="U920" i="1"/>
  <c r="V920" i="1"/>
  <c r="U1090" i="1"/>
  <c r="V1090" i="1"/>
  <c r="U1069" i="1"/>
  <c r="V1069" i="1"/>
  <c r="U1183" i="1"/>
  <c r="V1183" i="1"/>
  <c r="U1321" i="1"/>
  <c r="V1321" i="1"/>
  <c r="U1394" i="1"/>
  <c r="V1394" i="1"/>
  <c r="U1474" i="1"/>
  <c r="V1474" i="1"/>
  <c r="U1750" i="1"/>
  <c r="V1750" i="1"/>
  <c r="U1824" i="1"/>
  <c r="V1824" i="1"/>
  <c r="U1945" i="1"/>
  <c r="V1945" i="1"/>
  <c r="U1874" i="1"/>
  <c r="V1874" i="1"/>
  <c r="U1941" i="1"/>
  <c r="V1941" i="1"/>
  <c r="U1999" i="1"/>
  <c r="V1999" i="1"/>
  <c r="U2071" i="1"/>
  <c r="V2071" i="1"/>
  <c r="U2236" i="1"/>
  <c r="V2236" i="1"/>
  <c r="U2532" i="1"/>
  <c r="V2532" i="1"/>
  <c r="U2492" i="1"/>
  <c r="V2492" i="1"/>
  <c r="U2602" i="1"/>
  <c r="V2602" i="1"/>
  <c r="U2551" i="1"/>
  <c r="V2551" i="1"/>
  <c r="U2612" i="1"/>
  <c r="V2612" i="1"/>
  <c r="U2707" i="1"/>
  <c r="V2707" i="1"/>
  <c r="U2672" i="1"/>
  <c r="V2672" i="1"/>
  <c r="U2743" i="1"/>
  <c r="V2743" i="1"/>
  <c r="U2754" i="1"/>
  <c r="V2754" i="1"/>
  <c r="U2815" i="1"/>
  <c r="V2815" i="1"/>
  <c r="U2831" i="1"/>
  <c r="V2831" i="1"/>
  <c r="U2874" i="1"/>
  <c r="V2874" i="1"/>
  <c r="U3022" i="1"/>
  <c r="V3022" i="1"/>
  <c r="U107" i="1"/>
  <c r="V107" i="1"/>
  <c r="U182" i="1"/>
  <c r="V182" i="1"/>
  <c r="U276" i="1"/>
  <c r="V276" i="1"/>
  <c r="U293" i="1"/>
  <c r="V293" i="1"/>
  <c r="U665" i="1"/>
  <c r="V665" i="1"/>
  <c r="U636" i="1"/>
  <c r="V636" i="1"/>
  <c r="U656" i="1"/>
  <c r="V656" i="1"/>
  <c r="U841" i="1"/>
  <c r="V841" i="1"/>
  <c r="U846" i="1"/>
  <c r="V846" i="1"/>
  <c r="U849" i="1"/>
  <c r="V849" i="1"/>
  <c r="U1361" i="1"/>
  <c r="V1361" i="1"/>
  <c r="U1475" i="1"/>
  <c r="V1475" i="1"/>
  <c r="U1665" i="1"/>
  <c r="V1665" i="1"/>
  <c r="U1767" i="1"/>
  <c r="V1767" i="1"/>
  <c r="U1786" i="1"/>
  <c r="V1786" i="1"/>
  <c r="U1853" i="1"/>
  <c r="V1853" i="1"/>
  <c r="U1957" i="1"/>
  <c r="V1957" i="1"/>
  <c r="U1971" i="1"/>
  <c r="V1971" i="1"/>
  <c r="U1972" i="1"/>
  <c r="V1972" i="1"/>
  <c r="U2132" i="1"/>
  <c r="V2132" i="1"/>
  <c r="U2237" i="1"/>
  <c r="V2237" i="1"/>
  <c r="U2323" i="1"/>
  <c r="V2323" i="1"/>
  <c r="U2324" i="1"/>
  <c r="V2324" i="1"/>
  <c r="U2525" i="1"/>
  <c r="V2525" i="1"/>
  <c r="U2655" i="1"/>
  <c r="V2655" i="1"/>
  <c r="U2854" i="1"/>
  <c r="V2854" i="1"/>
  <c r="U2882" i="1"/>
  <c r="V2882" i="1"/>
  <c r="U2866" i="1"/>
  <c r="V2866" i="1"/>
  <c r="U2937" i="1"/>
  <c r="V2937" i="1"/>
  <c r="U2907" i="1"/>
  <c r="V2907" i="1"/>
  <c r="U3039" i="1"/>
  <c r="V3039" i="1"/>
  <c r="U3040" i="1"/>
  <c r="V3040" i="1"/>
  <c r="U76" i="1"/>
  <c r="V76" i="1"/>
  <c r="U230" i="1"/>
  <c r="V230" i="1"/>
  <c r="U268" i="1"/>
  <c r="V268" i="1"/>
  <c r="U385" i="1"/>
  <c r="V385" i="1"/>
  <c r="U378" i="1"/>
  <c r="V378" i="1"/>
  <c r="U476" i="1"/>
  <c r="V476" i="1"/>
  <c r="U491" i="1"/>
  <c r="V491" i="1"/>
  <c r="U467" i="1"/>
  <c r="V467" i="1"/>
  <c r="U583" i="1"/>
  <c r="V583" i="1"/>
  <c r="U535" i="1"/>
  <c r="V535" i="1"/>
  <c r="U584" i="1"/>
  <c r="V584" i="1"/>
  <c r="U823" i="1"/>
  <c r="V823" i="1"/>
  <c r="U831" i="1"/>
  <c r="V831" i="1"/>
  <c r="U811" i="1"/>
  <c r="V811" i="1"/>
  <c r="U812" i="1"/>
  <c r="V812" i="1"/>
  <c r="U989" i="1"/>
  <c r="V989" i="1"/>
  <c r="U1111" i="1"/>
  <c r="V1111" i="1"/>
  <c r="U1150" i="1"/>
  <c r="V1150" i="1"/>
  <c r="U1357" i="1"/>
  <c r="V1357" i="1"/>
  <c r="U1246" i="1"/>
  <c r="V1246" i="1"/>
  <c r="U1284" i="1"/>
  <c r="V1284" i="1"/>
  <c r="U1672" i="1"/>
  <c r="V1672" i="1"/>
  <c r="U1644" i="1"/>
  <c r="V1644" i="1"/>
  <c r="U1770" i="1"/>
  <c r="V1770" i="1"/>
  <c r="U1761" i="1"/>
  <c r="V1761" i="1"/>
  <c r="U1913" i="1"/>
  <c r="V1913" i="1"/>
  <c r="U1921" i="1"/>
  <c r="V1921" i="1"/>
  <c r="U1897" i="1"/>
  <c r="V1897" i="1"/>
  <c r="U2187" i="1"/>
  <c r="V2187" i="1"/>
  <c r="U2155" i="1"/>
  <c r="V2155" i="1"/>
  <c r="U2238" i="1"/>
  <c r="V2238" i="1"/>
  <c r="U2277" i="1"/>
  <c r="V2277" i="1"/>
  <c r="U2438" i="1"/>
  <c r="V2438" i="1"/>
  <c r="U2435" i="1"/>
  <c r="V2435" i="1"/>
  <c r="U2462" i="1"/>
  <c r="V2462" i="1"/>
  <c r="U2463" i="1"/>
  <c r="V2463" i="1"/>
  <c r="U2659" i="1"/>
  <c r="V2659" i="1"/>
  <c r="U2673" i="1"/>
  <c r="V2673" i="1"/>
  <c r="U2720" i="1"/>
  <c r="V2720" i="1"/>
  <c r="U2764" i="1"/>
  <c r="V2764" i="1"/>
  <c r="U2741" i="1"/>
  <c r="V2741" i="1"/>
  <c r="U28" i="1"/>
  <c r="V28" i="1"/>
  <c r="U200" i="1"/>
  <c r="V200" i="1"/>
  <c r="U258" i="1"/>
  <c r="V258" i="1"/>
  <c r="U443" i="1"/>
  <c r="V443" i="1"/>
  <c r="U461" i="1"/>
  <c r="V461" i="1"/>
  <c r="U464" i="1"/>
  <c r="V464" i="1"/>
  <c r="U561" i="1"/>
  <c r="V561" i="1"/>
  <c r="U536" i="1"/>
  <c r="V536" i="1"/>
  <c r="U537" i="1"/>
  <c r="V537" i="1"/>
  <c r="U514" i="1"/>
  <c r="V514" i="1"/>
  <c r="U678" i="1"/>
  <c r="V678" i="1"/>
  <c r="U742" i="1"/>
  <c r="V742" i="1"/>
  <c r="U1091" i="1"/>
  <c r="V1091" i="1"/>
  <c r="U1353" i="1"/>
  <c r="V1353" i="1"/>
  <c r="U1520" i="1"/>
  <c r="V1520" i="1"/>
  <c r="U1492" i="1"/>
  <c r="V1492" i="1"/>
  <c r="U1600" i="1"/>
  <c r="V1600" i="1"/>
  <c r="U1666" i="1"/>
  <c r="V1666" i="1"/>
  <c r="U1645" i="1"/>
  <c r="V1645" i="1"/>
  <c r="U2023" i="1"/>
  <c r="V2023" i="1"/>
  <c r="U2034" i="1"/>
  <c r="V2034" i="1"/>
  <c r="U2119" i="1"/>
  <c r="V2119" i="1"/>
  <c r="U2125" i="1"/>
  <c r="V2125" i="1"/>
  <c r="U2239" i="1"/>
  <c r="V2239" i="1"/>
  <c r="U2343" i="1"/>
  <c r="V2343" i="1"/>
  <c r="U2537" i="1"/>
  <c r="V2537" i="1"/>
  <c r="U2708" i="1"/>
  <c r="V2708" i="1"/>
  <c r="U2980" i="1"/>
  <c r="V2980" i="1"/>
  <c r="U3000" i="1"/>
  <c r="V3000" i="1"/>
  <c r="U3050" i="1"/>
  <c r="V3050" i="1"/>
  <c r="U41" i="1"/>
  <c r="V41" i="1"/>
  <c r="U143" i="1"/>
  <c r="V143" i="1"/>
  <c r="U246" i="1"/>
  <c r="V246" i="1"/>
  <c r="U294" i="1"/>
  <c r="V294" i="1"/>
  <c r="U295" i="1"/>
  <c r="V295" i="1"/>
  <c r="U562" i="1"/>
  <c r="V562" i="1"/>
  <c r="U538" i="1"/>
  <c r="V538" i="1"/>
  <c r="U657" i="1"/>
  <c r="V657" i="1"/>
  <c r="U614" i="1"/>
  <c r="V614" i="1"/>
  <c r="U658" i="1"/>
  <c r="V658" i="1"/>
  <c r="U1010" i="1"/>
  <c r="V1010" i="1"/>
  <c r="U1038" i="1"/>
  <c r="V1038" i="1"/>
  <c r="U1168" i="1"/>
  <c r="V1168" i="1"/>
  <c r="U1322" i="1"/>
  <c r="V1322" i="1"/>
  <c r="U1323" i="1"/>
  <c r="V1323" i="1"/>
  <c r="U1356" i="1"/>
  <c r="V1356" i="1"/>
  <c r="U1254" i="1"/>
  <c r="V1254" i="1"/>
  <c r="U1285" i="1"/>
  <c r="V1285" i="1"/>
  <c r="U1286" i="1"/>
  <c r="V1286" i="1"/>
  <c r="U1370" i="1"/>
  <c r="V1370" i="1"/>
  <c r="U1528" i="1"/>
  <c r="V1528" i="1"/>
  <c r="U1702" i="1"/>
  <c r="V1702" i="1"/>
  <c r="U1914" i="1"/>
  <c r="V1914" i="1"/>
  <c r="U1898" i="1"/>
  <c r="V1898" i="1"/>
  <c r="U2000" i="1"/>
  <c r="V2000" i="1"/>
  <c r="U2094" i="1"/>
  <c r="V2094" i="1"/>
  <c r="U2523" i="1"/>
  <c r="V2523" i="1"/>
  <c r="U2516" i="1"/>
  <c r="V2516" i="1"/>
  <c r="U2617" i="1"/>
  <c r="V2617" i="1"/>
  <c r="U2799" i="1"/>
  <c r="V2799" i="1"/>
  <c r="U2976" i="1"/>
  <c r="V2976" i="1"/>
  <c r="U63" i="1"/>
  <c r="V63" i="1"/>
  <c r="U49" i="1"/>
  <c r="V49" i="1"/>
  <c r="U167" i="1"/>
  <c r="V167" i="1"/>
  <c r="U247" i="1"/>
  <c r="V247" i="1"/>
  <c r="U674" i="1"/>
  <c r="V674" i="1"/>
  <c r="U709" i="1"/>
  <c r="V709" i="1"/>
  <c r="U908" i="1"/>
  <c r="V908" i="1"/>
  <c r="U1126" i="1"/>
  <c r="V1126" i="1"/>
  <c r="U1125" i="1"/>
  <c r="V1125" i="1"/>
  <c r="U1226" i="1"/>
  <c r="V1226" i="1"/>
  <c r="U1287" i="1"/>
  <c r="V1287" i="1"/>
  <c r="U1324" i="1"/>
  <c r="V1324" i="1"/>
  <c r="U1288" i="1"/>
  <c r="V1288" i="1"/>
  <c r="U1493" i="1"/>
  <c r="V1493" i="1"/>
  <c r="U1526" i="1"/>
  <c r="V1526" i="1"/>
  <c r="U1646" i="1"/>
  <c r="V1646" i="1"/>
  <c r="U1764" i="1"/>
  <c r="V1764" i="1"/>
  <c r="U1784" i="1"/>
  <c r="V1784" i="1"/>
  <c r="U1839" i="1"/>
  <c r="V1839" i="1"/>
  <c r="U2287" i="1"/>
  <c r="V2287" i="1"/>
  <c r="U2303" i="1"/>
  <c r="V2303" i="1"/>
  <c r="U2439" i="1"/>
  <c r="V2439" i="1"/>
  <c r="U2399" i="1"/>
  <c r="V2399" i="1"/>
  <c r="U2451" i="1"/>
  <c r="V2451" i="1"/>
  <c r="U2464" i="1"/>
  <c r="V2464" i="1"/>
  <c r="U2517" i="1"/>
  <c r="V2517" i="1"/>
  <c r="U2603" i="1"/>
  <c r="V2603" i="1"/>
  <c r="U2674" i="1"/>
  <c r="V2674" i="1"/>
  <c r="U2800" i="1"/>
  <c r="V2800" i="1"/>
  <c r="U3019" i="1"/>
  <c r="V3019" i="1"/>
  <c r="U166" i="1"/>
  <c r="V166" i="1"/>
  <c r="U231" i="1"/>
  <c r="V231" i="1"/>
  <c r="U431" i="1"/>
  <c r="V431" i="1"/>
  <c r="U517" i="1"/>
  <c r="V517" i="1"/>
  <c r="U685" i="1"/>
  <c r="V685" i="1"/>
  <c r="U813" i="1"/>
  <c r="V813" i="1"/>
  <c r="U861" i="1"/>
  <c r="V861" i="1"/>
  <c r="U1131" i="1"/>
  <c r="V1131" i="1"/>
  <c r="U1395" i="1"/>
  <c r="V1395" i="1"/>
  <c r="U1458" i="1"/>
  <c r="V1458" i="1"/>
  <c r="U1476" i="1"/>
  <c r="V1476" i="1"/>
  <c r="U2188" i="1"/>
  <c r="V2188" i="1"/>
  <c r="U2250" i="1"/>
  <c r="V2250" i="1"/>
  <c r="U2331" i="1"/>
  <c r="V2331" i="1"/>
  <c r="U2465" i="1"/>
  <c r="V2465" i="1"/>
  <c r="U2656" i="1"/>
  <c r="V2656" i="1"/>
  <c r="U2944" i="1"/>
  <c r="V2944" i="1"/>
  <c r="U68" i="1"/>
  <c r="V68" i="1"/>
  <c r="U136" i="1"/>
  <c r="V136" i="1"/>
  <c r="U337" i="1"/>
  <c r="V337" i="1"/>
  <c r="U353" i="1"/>
  <c r="V353" i="1"/>
  <c r="U970" i="1"/>
  <c r="V970" i="1"/>
  <c r="U1104" i="1"/>
  <c r="V1104" i="1"/>
  <c r="U1220" i="1"/>
  <c r="V1220" i="1"/>
  <c r="U1354" i="1"/>
  <c r="V1354" i="1"/>
  <c r="U1477" i="1"/>
  <c r="V1477" i="1"/>
  <c r="U1732" i="1"/>
  <c r="V1732" i="1"/>
  <c r="U1922" i="1"/>
  <c r="V1922" i="1"/>
  <c r="U2325" i="1"/>
  <c r="V2325" i="1"/>
  <c r="U2341" i="1"/>
  <c r="V2341" i="1"/>
  <c r="U2675" i="1"/>
  <c r="V2675" i="1"/>
  <c r="U8" i="1"/>
  <c r="V8" i="1"/>
  <c r="U50" i="1"/>
  <c r="V50" i="1"/>
  <c r="U58" i="1"/>
  <c r="V58" i="1"/>
  <c r="U201" i="1"/>
  <c r="V201" i="1"/>
  <c r="U183" i="1"/>
  <c r="V183" i="1"/>
  <c r="U379" i="1"/>
  <c r="V379" i="1"/>
  <c r="U497" i="1"/>
  <c r="V497" i="1"/>
  <c r="U563" i="1"/>
  <c r="V563" i="1"/>
  <c r="U692" i="1"/>
  <c r="V692" i="1"/>
  <c r="U666" i="1"/>
  <c r="V666" i="1"/>
  <c r="U743" i="1"/>
  <c r="V743" i="1"/>
  <c r="U756" i="1"/>
  <c r="V756" i="1"/>
  <c r="U890" i="1"/>
  <c r="V890" i="1"/>
  <c r="U891" i="1"/>
  <c r="V891" i="1"/>
  <c r="U1289" i="1"/>
  <c r="V1289" i="1"/>
  <c r="U1427" i="1"/>
  <c r="V1427" i="1"/>
  <c r="U1396" i="1"/>
  <c r="V1396" i="1"/>
  <c r="U1371" i="1"/>
  <c r="V1371" i="1"/>
  <c r="U1631" i="1"/>
  <c r="V1631" i="1"/>
  <c r="U1899" i="1"/>
  <c r="V1899" i="1"/>
  <c r="U1915" i="1"/>
  <c r="V1915" i="1"/>
  <c r="U2014" i="1"/>
  <c r="V2014" i="1"/>
  <c r="U2055" i="1"/>
  <c r="V2055" i="1"/>
  <c r="U2174" i="1"/>
  <c r="V2174" i="1"/>
  <c r="U2156" i="1"/>
  <c r="V2156" i="1"/>
  <c r="U2285" i="1"/>
  <c r="V2285" i="1"/>
  <c r="U2361" i="1"/>
  <c r="V2361" i="1"/>
  <c r="U2362" i="1"/>
  <c r="V2362" i="1"/>
  <c r="U2400" i="1"/>
  <c r="V2400" i="1"/>
  <c r="U2648" i="1"/>
  <c r="V2648" i="1"/>
  <c r="U2704" i="1"/>
  <c r="V2704" i="1"/>
  <c r="U2736" i="1"/>
  <c r="V2736" i="1"/>
  <c r="U2914" i="1"/>
  <c r="V2914" i="1"/>
  <c r="U248" i="1"/>
  <c r="V248" i="1"/>
  <c r="U780" i="1"/>
  <c r="V780" i="1"/>
  <c r="U896" i="1"/>
  <c r="V896" i="1"/>
  <c r="U1290" i="1"/>
  <c r="V1290" i="1"/>
  <c r="U1578" i="1"/>
  <c r="V1578" i="1"/>
  <c r="U1958" i="1"/>
  <c r="V1958" i="1"/>
  <c r="U1973" i="1"/>
  <c r="V1973" i="1"/>
  <c r="U2051" i="1"/>
  <c r="V2051" i="1"/>
  <c r="U2304" i="1"/>
  <c r="V2304" i="1"/>
  <c r="U2378" i="1"/>
  <c r="V2378" i="1"/>
  <c r="U2418" i="1"/>
  <c r="V2418" i="1"/>
  <c r="U2867" i="1"/>
  <c r="V2867" i="1"/>
  <c r="U2989" i="1"/>
  <c r="V2989" i="1"/>
  <c r="U18" i="1"/>
  <c r="V18" i="1"/>
  <c r="U416" i="1"/>
  <c r="V416" i="1"/>
  <c r="U594" i="1"/>
  <c r="V594" i="1"/>
  <c r="U591" i="1"/>
  <c r="V591" i="1"/>
  <c r="U659" i="1"/>
  <c r="V659" i="1"/>
  <c r="U712" i="1"/>
  <c r="V712" i="1"/>
  <c r="U878" i="1"/>
  <c r="V878" i="1"/>
  <c r="U1201" i="1"/>
  <c r="V1201" i="1"/>
  <c r="U1325" i="1"/>
  <c r="V1325" i="1"/>
  <c r="U1591" i="1"/>
  <c r="V1591" i="1"/>
  <c r="U1647" i="1"/>
  <c r="V1647" i="1"/>
  <c r="U1624" i="1"/>
  <c r="V1624" i="1"/>
  <c r="U1849" i="1"/>
  <c r="V1849" i="1"/>
  <c r="U1916" i="1"/>
  <c r="V1916" i="1"/>
  <c r="U1875" i="1"/>
  <c r="V1875" i="1"/>
  <c r="U1974" i="1"/>
  <c r="V1974" i="1"/>
  <c r="U2221" i="1"/>
  <c r="V2221" i="1"/>
  <c r="U2344" i="1"/>
  <c r="V2344" i="1"/>
  <c r="U2342" i="1"/>
  <c r="V2342" i="1"/>
  <c r="U2618" i="1"/>
  <c r="V2618" i="1"/>
  <c r="U2676" i="1"/>
  <c r="V2676" i="1"/>
  <c r="U2677" i="1"/>
  <c r="V2677" i="1"/>
  <c r="U2801" i="1"/>
  <c r="V2801" i="1"/>
  <c r="U2931" i="1"/>
  <c r="V2931" i="1"/>
  <c r="U263" i="1"/>
  <c r="V263" i="1"/>
  <c r="U311" i="1"/>
  <c r="V311" i="1"/>
  <c r="U484" i="1"/>
  <c r="V484" i="1"/>
  <c r="U879" i="1"/>
  <c r="V879" i="1"/>
  <c r="U1028" i="1"/>
  <c r="V1028" i="1"/>
  <c r="U1029" i="1"/>
  <c r="V1029" i="1"/>
  <c r="U1194" i="1"/>
  <c r="V1194" i="1"/>
  <c r="U1478" i="1"/>
  <c r="V1478" i="1"/>
  <c r="U1494" i="1"/>
  <c r="V1494" i="1"/>
  <c r="U1456" i="1"/>
  <c r="V1456" i="1"/>
  <c r="U1703" i="1"/>
  <c r="V1703" i="1"/>
  <c r="U1756" i="1"/>
  <c r="V1756" i="1"/>
  <c r="U1917" i="1"/>
  <c r="V1917" i="1"/>
  <c r="U1933" i="1"/>
  <c r="V1933" i="1"/>
  <c r="U2203" i="1"/>
  <c r="V2203" i="1"/>
  <c r="U2401" i="1"/>
  <c r="V2401" i="1"/>
  <c r="U2552" i="1"/>
  <c r="V2552" i="1"/>
  <c r="U2705" i="1"/>
  <c r="V2705" i="1"/>
  <c r="U2894" i="1"/>
  <c r="V2894" i="1"/>
  <c r="U2893" i="1"/>
  <c r="V2893" i="1"/>
  <c r="U125" i="1"/>
  <c r="V125" i="1"/>
  <c r="U202" i="1"/>
  <c r="V202" i="1"/>
  <c r="U380" i="1"/>
  <c r="V380" i="1"/>
  <c r="U939" i="1"/>
  <c r="V939" i="1"/>
  <c r="U955" i="1"/>
  <c r="V955" i="1"/>
  <c r="U1247" i="1"/>
  <c r="V1247" i="1"/>
  <c r="U1326" i="1"/>
  <c r="V1326" i="1"/>
  <c r="U1335" i="1"/>
  <c r="V1335" i="1"/>
  <c r="U1601" i="1"/>
  <c r="V1601" i="1"/>
  <c r="U1805" i="1"/>
  <c r="V1805" i="1"/>
  <c r="U1850" i="1"/>
  <c r="V1850" i="1"/>
  <c r="U1934" i="1"/>
  <c r="V1934" i="1"/>
  <c r="U2095" i="1"/>
  <c r="V2095" i="1"/>
  <c r="U2175" i="1"/>
  <c r="V2175" i="1"/>
  <c r="U2326" i="1"/>
  <c r="V2326" i="1"/>
  <c r="U2363" i="1"/>
  <c r="V2363" i="1"/>
  <c r="U2478" i="1"/>
  <c r="V2478" i="1"/>
  <c r="U2696" i="1"/>
  <c r="V2696" i="1"/>
  <c r="U2791" i="1"/>
  <c r="V2791" i="1"/>
  <c r="U2953" i="1"/>
  <c r="V2953" i="1"/>
  <c r="U3009" i="1"/>
  <c r="V3009" i="1"/>
  <c r="U51" i="1"/>
  <c r="V51" i="1"/>
  <c r="U321" i="1"/>
  <c r="V321" i="1"/>
  <c r="U637" i="1"/>
  <c r="V637" i="1"/>
  <c r="U707" i="1"/>
  <c r="V707" i="1"/>
  <c r="U842" i="1"/>
  <c r="V842" i="1"/>
  <c r="U1092" i="1"/>
  <c r="V1092" i="1"/>
  <c r="U1223" i="1"/>
  <c r="V1223" i="1"/>
  <c r="U1432" i="1"/>
  <c r="V1432" i="1"/>
  <c r="U1563" i="1"/>
  <c r="V1563" i="1"/>
  <c r="U1840" i="1"/>
  <c r="V1840" i="1"/>
  <c r="U1935" i="1"/>
  <c r="V1935" i="1"/>
  <c r="U2120" i="1"/>
  <c r="V2120" i="1"/>
  <c r="U2198" i="1"/>
  <c r="V2198" i="1"/>
  <c r="U2145" i="1"/>
  <c r="V2145" i="1"/>
  <c r="U2240" i="1"/>
  <c r="V2240" i="1"/>
  <c r="U2336" i="1"/>
  <c r="V2336" i="1"/>
  <c r="U2604" i="1"/>
  <c r="V2604" i="1"/>
  <c r="U2915" i="1"/>
  <c r="V2915" i="1"/>
  <c r="U126" i="1"/>
  <c r="V126" i="1"/>
  <c r="U489" i="1"/>
  <c r="V489" i="1"/>
  <c r="U585" i="1"/>
  <c r="V585" i="1"/>
  <c r="U794" i="1"/>
  <c r="V794" i="1"/>
  <c r="U832" i="1"/>
  <c r="V832" i="1"/>
  <c r="U847" i="1"/>
  <c r="V847" i="1"/>
  <c r="U1057" i="1"/>
  <c r="V1057" i="1"/>
  <c r="U1100" i="1"/>
  <c r="V1100" i="1"/>
  <c r="U1174" i="1"/>
  <c r="V1174" i="1"/>
  <c r="U1959" i="1"/>
  <c r="V1959" i="1"/>
  <c r="U2001" i="1"/>
  <c r="V2001" i="1"/>
  <c r="U2072" i="1"/>
  <c r="V2072" i="1"/>
  <c r="U2605" i="1"/>
  <c r="V2605" i="1"/>
  <c r="U2678" i="1"/>
  <c r="V2678" i="1"/>
  <c r="U2712" i="1"/>
  <c r="V2712" i="1"/>
  <c r="U2765" i="1"/>
  <c r="V2765" i="1"/>
  <c r="U2816" i="1"/>
  <c r="V2816" i="1"/>
  <c r="U2940" i="1"/>
  <c r="V2940" i="1"/>
  <c r="U2916" i="1"/>
  <c r="V2916" i="1"/>
  <c r="U42" i="1"/>
  <c r="V42" i="1"/>
  <c r="U88" i="1"/>
  <c r="V88" i="1"/>
  <c r="U210" i="1"/>
  <c r="V210" i="1"/>
  <c r="U802" i="1"/>
  <c r="V802" i="1"/>
  <c r="U1044" i="1"/>
  <c r="V1044" i="1"/>
  <c r="U1248" i="1"/>
  <c r="V1248" i="1"/>
  <c r="U1291" i="1"/>
  <c r="V1291" i="1"/>
  <c r="U1292" i="1"/>
  <c r="V1292" i="1"/>
  <c r="U1975" i="1"/>
  <c r="V1975" i="1"/>
  <c r="U2030" i="1"/>
  <c r="V2030" i="1"/>
  <c r="U2213" i="1"/>
  <c r="V2213" i="1"/>
  <c r="U2679" i="1"/>
  <c r="V2679" i="1"/>
  <c r="U2737" i="1"/>
  <c r="V2737" i="1"/>
  <c r="U33" i="1"/>
  <c r="V33" i="1"/>
  <c r="U89" i="1"/>
  <c r="V89" i="1"/>
  <c r="U163" i="1"/>
  <c r="V163" i="1"/>
  <c r="U274" i="1"/>
  <c r="V274" i="1"/>
  <c r="U318" i="1"/>
  <c r="V318" i="1"/>
  <c r="U539" i="1"/>
  <c r="V539" i="1"/>
  <c r="U663" i="1"/>
  <c r="V663" i="1"/>
  <c r="U1065" i="1"/>
  <c r="V1065" i="1"/>
  <c r="U1413" i="1"/>
  <c r="V1413" i="1"/>
  <c r="U1534" i="1"/>
  <c r="V1534" i="1"/>
  <c r="U2015" i="1"/>
  <c r="V2015" i="1"/>
  <c r="U2025" i="1"/>
  <c r="V2025" i="1"/>
  <c r="U2214" i="1"/>
  <c r="V2214" i="1"/>
  <c r="U2583" i="1"/>
  <c r="V2583" i="1"/>
  <c r="U215" i="1"/>
  <c r="V215" i="1"/>
  <c r="U397" i="1"/>
  <c r="V397" i="1"/>
  <c r="U381" i="1"/>
  <c r="V381" i="1"/>
  <c r="U985" i="1"/>
  <c r="V985" i="1"/>
  <c r="U1093" i="1"/>
  <c r="V1093" i="1"/>
  <c r="U1255" i="1"/>
  <c r="V1255" i="1"/>
  <c r="U1373" i="1"/>
  <c r="V1373" i="1"/>
  <c r="U1579" i="1"/>
  <c r="V1579" i="1"/>
  <c r="U1588" i="1"/>
  <c r="V1588" i="1"/>
  <c r="U1580" i="1"/>
  <c r="V1580" i="1"/>
  <c r="U1602" i="1"/>
  <c r="V1602" i="1"/>
  <c r="U2629" i="1"/>
  <c r="V2629" i="1"/>
  <c r="U2606" i="1"/>
  <c r="V2606" i="1"/>
  <c r="U2649" i="1"/>
  <c r="V2649" i="1"/>
  <c r="U131" i="1"/>
  <c r="V131" i="1"/>
  <c r="U137" i="1"/>
  <c r="V137" i="1"/>
  <c r="U138" i="1"/>
  <c r="V138" i="1"/>
  <c r="U564" i="1"/>
  <c r="V564" i="1"/>
  <c r="U693" i="1"/>
  <c r="V693" i="1"/>
  <c r="U723" i="1"/>
  <c r="V723" i="1"/>
  <c r="U824" i="1"/>
  <c r="V824" i="1"/>
  <c r="U960" i="1"/>
  <c r="V960" i="1"/>
  <c r="U1118" i="1"/>
  <c r="V1118" i="1"/>
  <c r="U1327" i="1"/>
  <c r="V1327" i="1"/>
  <c r="U1359" i="1"/>
  <c r="V1359" i="1"/>
  <c r="U1960" i="1"/>
  <c r="V1960" i="1"/>
  <c r="U2209" i="1"/>
  <c r="V2209" i="1"/>
  <c r="U2204" i="1"/>
  <c r="V2204" i="1"/>
  <c r="U2251" i="1"/>
  <c r="V2251" i="1"/>
  <c r="U2252" i="1"/>
  <c r="V2252" i="1"/>
  <c r="U2419" i="1"/>
  <c r="V2419" i="1"/>
  <c r="U2486" i="1"/>
  <c r="V2486" i="1"/>
  <c r="U2619" i="1"/>
  <c r="V2619" i="1"/>
  <c r="U2557" i="1"/>
  <c r="V2557" i="1"/>
  <c r="U2766" i="1"/>
  <c r="V2766" i="1"/>
  <c r="U2917" i="1"/>
  <c r="V2917" i="1"/>
  <c r="U465" i="1"/>
  <c r="V465" i="1"/>
  <c r="U638" i="1"/>
  <c r="V638" i="1"/>
  <c r="U1545" i="1"/>
  <c r="V1545" i="1"/>
  <c r="U1625" i="1"/>
  <c r="V1625" i="1"/>
  <c r="U2002" i="1"/>
  <c r="V2002" i="1"/>
  <c r="U2111" i="1"/>
  <c r="V2111" i="1"/>
  <c r="U2073" i="1"/>
  <c r="V2073" i="1"/>
  <c r="U2379" i="1"/>
  <c r="V2379" i="1"/>
  <c r="U2767" i="1"/>
  <c r="V2767" i="1"/>
  <c r="U2802" i="1"/>
  <c r="V2802" i="1"/>
  <c r="U2905" i="1"/>
  <c r="V2905" i="1"/>
  <c r="U232" i="1"/>
  <c r="V232" i="1"/>
  <c r="U403" i="1"/>
  <c r="V403" i="1"/>
  <c r="U417" i="1"/>
  <c r="V417" i="1"/>
  <c r="U492" i="1"/>
  <c r="V492" i="1"/>
  <c r="U795" i="1"/>
  <c r="V795" i="1"/>
  <c r="U833" i="1"/>
  <c r="V833" i="1"/>
  <c r="U902" i="1"/>
  <c r="V902" i="1"/>
  <c r="U1055" i="1"/>
  <c r="V1055" i="1"/>
  <c r="U1119" i="1"/>
  <c r="V1119" i="1"/>
  <c r="U1195" i="1"/>
  <c r="V1195" i="1"/>
  <c r="U1249" i="1"/>
  <c r="V1249" i="1"/>
  <c r="U1414" i="1"/>
  <c r="V1414" i="1"/>
  <c r="U1564" i="1"/>
  <c r="V1564" i="1"/>
  <c r="U2196" i="1"/>
  <c r="V2196" i="1"/>
  <c r="U2194" i="1"/>
  <c r="V2194" i="1"/>
  <c r="U2453" i="1"/>
  <c r="V2453" i="1"/>
  <c r="U2526" i="1"/>
  <c r="V2526" i="1"/>
  <c r="U2709" i="1"/>
  <c r="V2709" i="1"/>
  <c r="U418" i="1"/>
  <c r="V418" i="1"/>
  <c r="U565" i="1"/>
  <c r="V565" i="1"/>
  <c r="U850" i="1"/>
  <c r="V850" i="1"/>
  <c r="U1451" i="1"/>
  <c r="V1451" i="1"/>
  <c r="U1626" i="1"/>
  <c r="V1626" i="1"/>
  <c r="U1735" i="1"/>
  <c r="V1735" i="1"/>
  <c r="U1976" i="1"/>
  <c r="V1976" i="1"/>
  <c r="U2112" i="1"/>
  <c r="V2112" i="1"/>
  <c r="U2253" i="1"/>
  <c r="V2253" i="1"/>
  <c r="U2713" i="1"/>
  <c r="V2713" i="1"/>
  <c r="U3017" i="1"/>
  <c r="V3017" i="1"/>
  <c r="U331" i="1"/>
  <c r="V331" i="1"/>
  <c r="U1151" i="1"/>
  <c r="V1151" i="1"/>
  <c r="U1441" i="1"/>
  <c r="V1441" i="1"/>
  <c r="U1515" i="1"/>
  <c r="V1515" i="1"/>
  <c r="U1686" i="1"/>
  <c r="V1686" i="1"/>
  <c r="U2096" i="1"/>
  <c r="V2096" i="1"/>
  <c r="U2429" i="1"/>
  <c r="V2429" i="1"/>
  <c r="U2527" i="1"/>
  <c r="V2527" i="1"/>
  <c r="U2553" i="1"/>
  <c r="V2553" i="1"/>
  <c r="U2554" i="1"/>
  <c r="V2554" i="1"/>
  <c r="U2745" i="1"/>
  <c r="V2745" i="1"/>
  <c r="U2792" i="1"/>
  <c r="V2792" i="1"/>
  <c r="U271" i="1"/>
  <c r="V271" i="1"/>
  <c r="U354" i="1"/>
  <c r="V354" i="1"/>
  <c r="U540" i="1"/>
  <c r="V540" i="1"/>
  <c r="U639" i="1"/>
  <c r="V639" i="1"/>
  <c r="U921" i="1"/>
  <c r="V921" i="1"/>
  <c r="U1011" i="1"/>
  <c r="V1011" i="1"/>
  <c r="U1053" i="1"/>
  <c r="V1053" i="1"/>
  <c r="U1202" i="1"/>
  <c r="V1202" i="1"/>
  <c r="U1374" i="1"/>
  <c r="V1374" i="1"/>
  <c r="U1454" i="1"/>
  <c r="V1454" i="1"/>
  <c r="U1495" i="1"/>
  <c r="V1495" i="1"/>
  <c r="U1605" i="1"/>
  <c r="V1605" i="1"/>
  <c r="U1596" i="1"/>
  <c r="V1596" i="1"/>
  <c r="U2327" i="1"/>
  <c r="V2327" i="1"/>
  <c r="U2402" i="1"/>
  <c r="V2402" i="1"/>
  <c r="U2538" i="1"/>
  <c r="V2538" i="1"/>
  <c r="U2607" i="1"/>
  <c r="V2607" i="1"/>
  <c r="U2738" i="1"/>
  <c r="V2738" i="1"/>
  <c r="U2927" i="1"/>
  <c r="V2927" i="1"/>
  <c r="U259" i="1"/>
  <c r="V259" i="1"/>
  <c r="U270" i="1"/>
  <c r="V270" i="1"/>
  <c r="U708" i="1"/>
  <c r="V708" i="1"/>
  <c r="U781" i="1"/>
  <c r="V781" i="1"/>
  <c r="U1222" i="1"/>
  <c r="V1222" i="1"/>
  <c r="U1336" i="1"/>
  <c r="V1336" i="1"/>
  <c r="U1496" i="1"/>
  <c r="V1496" i="1"/>
  <c r="U1565" i="1"/>
  <c r="V1565" i="1"/>
  <c r="U2074" i="1"/>
  <c r="V2074" i="1"/>
  <c r="U2967" i="1"/>
  <c r="V2967" i="1"/>
  <c r="U78" i="1"/>
  <c r="V78" i="1"/>
  <c r="U34" i="1"/>
  <c r="V34" i="1"/>
  <c r="U323" i="1"/>
  <c r="V323" i="1"/>
  <c r="U278" i="1"/>
  <c r="V278" i="1"/>
  <c r="U382" i="1"/>
  <c r="V382" i="1"/>
  <c r="U493" i="1"/>
  <c r="V493" i="1"/>
  <c r="U485" i="1"/>
  <c r="V485" i="1"/>
  <c r="U566" i="1"/>
  <c r="V566" i="1"/>
  <c r="U904" i="1"/>
  <c r="V904" i="1"/>
  <c r="U940" i="1"/>
  <c r="V940" i="1"/>
  <c r="U925" i="1"/>
  <c r="V925" i="1"/>
  <c r="U1070" i="1"/>
  <c r="V1070" i="1"/>
  <c r="U1328" i="1"/>
  <c r="V1328" i="1"/>
  <c r="U1900" i="1"/>
  <c r="V1900" i="1"/>
  <c r="U1977" i="1"/>
  <c r="V1977" i="1"/>
  <c r="U2146" i="1"/>
  <c r="V2146" i="1"/>
  <c r="U2782" i="1"/>
  <c r="V2782" i="1"/>
  <c r="U2821" i="1"/>
  <c r="V2821" i="1"/>
  <c r="U208" i="1"/>
  <c r="V208" i="1"/>
  <c r="U1012" i="1"/>
  <c r="V1012" i="1"/>
  <c r="U1293" i="1"/>
  <c r="V1293" i="1"/>
  <c r="U1294" i="1"/>
  <c r="V1294" i="1"/>
  <c r="U1295" i="1"/>
  <c r="V1295" i="1"/>
  <c r="U1397" i="1"/>
  <c r="V1397" i="1"/>
  <c r="U1687" i="1"/>
  <c r="V1687" i="1"/>
  <c r="U1773" i="1"/>
  <c r="V1773" i="1"/>
  <c r="U2506" i="1"/>
  <c r="V2506" i="1"/>
  <c r="U2697" i="1"/>
  <c r="V2697" i="1"/>
  <c r="U2739" i="1"/>
  <c r="V2739" i="1"/>
  <c r="U2794" i="1"/>
  <c r="V2794" i="1"/>
  <c r="U64" i="1"/>
  <c r="V64" i="1"/>
  <c r="U77" i="1"/>
  <c r="V77" i="1"/>
  <c r="U355" i="1"/>
  <c r="V355" i="1"/>
  <c r="U615" i="1"/>
  <c r="V615" i="1"/>
  <c r="U1120" i="1"/>
  <c r="V1120" i="1"/>
  <c r="U1612" i="1"/>
  <c r="V1612" i="1"/>
  <c r="U1670" i="1"/>
  <c r="V1670" i="1"/>
  <c r="U1740" i="1"/>
  <c r="V1740" i="1"/>
  <c r="U1825" i="1"/>
  <c r="V1825" i="1"/>
  <c r="U1876" i="1"/>
  <c r="V1876" i="1"/>
  <c r="U1936" i="1"/>
  <c r="V1936" i="1"/>
  <c r="U1978" i="1"/>
  <c r="V1978" i="1"/>
  <c r="U2075" i="1"/>
  <c r="V2075" i="1"/>
  <c r="U2328" i="1"/>
  <c r="V2328" i="1"/>
  <c r="U2528" i="1"/>
  <c r="V2528" i="1"/>
  <c r="U2608" i="1"/>
  <c r="V2608" i="1"/>
  <c r="U2680" i="1"/>
  <c r="V2680" i="1"/>
  <c r="U2847" i="1"/>
  <c r="V2847" i="1"/>
  <c r="U2986" i="1"/>
  <c r="V2986" i="1"/>
  <c r="U2975" i="1"/>
  <c r="V2975" i="1"/>
  <c r="U577" i="1"/>
  <c r="V577" i="1"/>
  <c r="U880" i="1"/>
  <c r="V880" i="1"/>
  <c r="U1230" i="1"/>
  <c r="V1230" i="1"/>
  <c r="U1343" i="1"/>
  <c r="V1343" i="1"/>
  <c r="U1530" i="1"/>
  <c r="V1530" i="1"/>
  <c r="U2147" i="1"/>
  <c r="V2147" i="1"/>
  <c r="U2289" i="1"/>
  <c r="V2289" i="1"/>
  <c r="U2609" i="1"/>
  <c r="V2609" i="1"/>
  <c r="U2918" i="1"/>
  <c r="V2918" i="1"/>
  <c r="U2987" i="1"/>
  <c r="V2987" i="1"/>
  <c r="U52" i="1"/>
  <c r="V52" i="1"/>
  <c r="U356" i="1"/>
  <c r="V356" i="1"/>
  <c r="U402" i="1"/>
  <c r="V402" i="1"/>
  <c r="U782" i="1"/>
  <c r="V782" i="1"/>
  <c r="U1696" i="1"/>
  <c r="V1696" i="1"/>
  <c r="U1863" i="1"/>
  <c r="V1863" i="1"/>
  <c r="U2403" i="1"/>
  <c r="V2403" i="1"/>
  <c r="U2698" i="1"/>
  <c r="V2698" i="1"/>
  <c r="U2771" i="1"/>
  <c r="V2771" i="1"/>
  <c r="U2817" i="1"/>
  <c r="V2817" i="1"/>
  <c r="U2868" i="1"/>
  <c r="V2868" i="1"/>
  <c r="U320" i="1"/>
  <c r="V320" i="1"/>
  <c r="U892" i="1"/>
  <c r="V892" i="1"/>
  <c r="U1497" i="1"/>
  <c r="V1497" i="1"/>
  <c r="U2003" i="1"/>
  <c r="V2003" i="1"/>
  <c r="U2008" i="1"/>
  <c r="V2008" i="1"/>
  <c r="U2254" i="1"/>
  <c r="V2254" i="1"/>
  <c r="U2380" i="1"/>
  <c r="V2380" i="1"/>
  <c r="U2555" i="1"/>
  <c r="V2555" i="1"/>
  <c r="U2869" i="1"/>
  <c r="V2869" i="1"/>
  <c r="U260" i="1"/>
  <c r="V260" i="1"/>
  <c r="U296" i="1"/>
  <c r="V296" i="1"/>
  <c r="U1094" i="1"/>
  <c r="V1094" i="1"/>
  <c r="U1123" i="1"/>
  <c r="V1123" i="1"/>
  <c r="U1329" i="1"/>
  <c r="V1329" i="1"/>
  <c r="U1435" i="1"/>
  <c r="V1435" i="1"/>
  <c r="U1648" i="1"/>
  <c r="V1648" i="1"/>
  <c r="U1723" i="1"/>
  <c r="V1723" i="1"/>
  <c r="U1826" i="1"/>
  <c r="V1826" i="1"/>
  <c r="U2627" i="1"/>
  <c r="V2627" i="1"/>
  <c r="U2778" i="1"/>
  <c r="V2778" i="1"/>
  <c r="U127" i="1"/>
  <c r="V127" i="1"/>
  <c r="U616" i="1"/>
  <c r="V616" i="1"/>
  <c r="U1627" i="1"/>
  <c r="V1627" i="1"/>
  <c r="U2016" i="1"/>
  <c r="V2016" i="1"/>
  <c r="U2004" i="1"/>
  <c r="V2004" i="1"/>
  <c r="U2189" i="1"/>
  <c r="V2189" i="1"/>
  <c r="U2205" i="1"/>
  <c r="V2205" i="1"/>
  <c r="U2351" i="1"/>
  <c r="V2351" i="1"/>
  <c r="U2334" i="1"/>
  <c r="V2334" i="1"/>
  <c r="U2446" i="1"/>
  <c r="V2446" i="1"/>
  <c r="U2584" i="1"/>
  <c r="V2584" i="1"/>
  <c r="U2803" i="1"/>
  <c r="V2803" i="1"/>
  <c r="U2948" i="1"/>
  <c r="V2948" i="1"/>
  <c r="U207" i="1"/>
  <c r="V207" i="1"/>
  <c r="U249" i="1"/>
  <c r="V249" i="1"/>
  <c r="U837" i="1"/>
  <c r="V837" i="1"/>
  <c r="U922" i="1"/>
  <c r="V922" i="1"/>
  <c r="U1358" i="1"/>
  <c r="V1358" i="1"/>
  <c r="U1453" i="1"/>
  <c r="V1453" i="1"/>
  <c r="U1649" i="1"/>
  <c r="V1649" i="1"/>
  <c r="U1628" i="1"/>
  <c r="V1628" i="1"/>
  <c r="U2107" i="1"/>
  <c r="V2107" i="1"/>
  <c r="U2585" i="1"/>
  <c r="V2585" i="1"/>
  <c r="U3004" i="1"/>
  <c r="V3004" i="1"/>
  <c r="U660" i="1"/>
  <c r="V660" i="1"/>
  <c r="U796" i="1"/>
  <c r="V796" i="1"/>
  <c r="U1196" i="1"/>
  <c r="V1196" i="1"/>
  <c r="U1650" i="1"/>
  <c r="V1650" i="1"/>
  <c r="U1751" i="1"/>
  <c r="V1751" i="1"/>
  <c r="U2134" i="1"/>
  <c r="V2134" i="1"/>
  <c r="U2626" i="1"/>
  <c r="V2626" i="1"/>
  <c r="U2699" i="1"/>
  <c r="V2699" i="1"/>
  <c r="U383" i="1"/>
  <c r="V383" i="1"/>
  <c r="U679" i="1"/>
  <c r="V679" i="1"/>
  <c r="U640" i="1"/>
  <c r="V640" i="1"/>
  <c r="U859" i="1"/>
  <c r="V859" i="1"/>
  <c r="U1171" i="1"/>
  <c r="V1171" i="1"/>
  <c r="U1296" i="1"/>
  <c r="V1296" i="1"/>
  <c r="U1415" i="1"/>
  <c r="V1415" i="1"/>
  <c r="U1498" i="1"/>
  <c r="V1498" i="1"/>
  <c r="U1566" i="1"/>
  <c r="V1566" i="1"/>
  <c r="U2108" i="1"/>
  <c r="V2108" i="1"/>
  <c r="U2121" i="1"/>
  <c r="V2121" i="1"/>
  <c r="U2190" i="1"/>
  <c r="V2190" i="1"/>
  <c r="U2269" i="1"/>
  <c r="V2269" i="1"/>
  <c r="U2507" i="1"/>
  <c r="V2507" i="1"/>
  <c r="U2779" i="1"/>
  <c r="V2779" i="1"/>
  <c r="U43" i="1"/>
  <c r="V43" i="1"/>
  <c r="U339" i="1"/>
  <c r="V339" i="1"/>
  <c r="U419" i="1"/>
  <c r="V419" i="1"/>
  <c r="U1169" i="1"/>
  <c r="V1169" i="1"/>
  <c r="U1398" i="1"/>
  <c r="V1398" i="1"/>
  <c r="U1918" i="1"/>
  <c r="V1918" i="1"/>
  <c r="U2176" i="1"/>
  <c r="V2176" i="1"/>
  <c r="U2450" i="1"/>
  <c r="V2450" i="1"/>
  <c r="U2610" i="1"/>
  <c r="V2610" i="1"/>
  <c r="U94" i="1"/>
  <c r="V94" i="1"/>
  <c r="U486" i="1"/>
  <c r="V486" i="1"/>
  <c r="U698" i="1"/>
  <c r="V698" i="1"/>
  <c r="U1344" i="1"/>
  <c r="V1344" i="1"/>
  <c r="U1416" i="1"/>
  <c r="V1416" i="1"/>
  <c r="U1521" i="1"/>
  <c r="V1521" i="1"/>
  <c r="U1667" i="1"/>
  <c r="V1667" i="1"/>
  <c r="U1651" i="1"/>
  <c r="V1651" i="1"/>
  <c r="U1768" i="1"/>
  <c r="V1768" i="1"/>
  <c r="U2772" i="1"/>
  <c r="V2772" i="1"/>
  <c r="U3010" i="1"/>
  <c r="V3010" i="1"/>
  <c r="U797" i="1"/>
  <c r="V797" i="1"/>
  <c r="U1030" i="1"/>
  <c r="V1030" i="1"/>
  <c r="U1330" i="1"/>
  <c r="V1330" i="1"/>
  <c r="U2177" i="1"/>
  <c r="V2177" i="1"/>
  <c r="U2487" i="1"/>
  <c r="V2487" i="1"/>
  <c r="U2635" i="1"/>
  <c r="V2635" i="1"/>
  <c r="U1417" i="1"/>
  <c r="V1417" i="1"/>
  <c r="U1506" i="1"/>
  <c r="V1506" i="1"/>
  <c r="U951" i="1"/>
  <c r="V951" i="1"/>
  <c r="U1372" i="1"/>
  <c r="V1372" i="1"/>
  <c r="U1538" i="1"/>
  <c r="V1538" i="1"/>
  <c r="U1479" i="1"/>
  <c r="V1479" i="1"/>
  <c r="U1789" i="1"/>
  <c r="V1789" i="1"/>
  <c r="U2005" i="1"/>
  <c r="V2005" i="1"/>
  <c r="U2275" i="1"/>
  <c r="V2275" i="1"/>
  <c r="U2381" i="1"/>
  <c r="V2381" i="1"/>
  <c r="U2447" i="1"/>
  <c r="V2447" i="1"/>
  <c r="U2755" i="1"/>
  <c r="V2755" i="1"/>
  <c r="U541" i="1"/>
  <c r="V541" i="1"/>
  <c r="U567" i="1"/>
  <c r="V567" i="1"/>
  <c r="U1499" i="1"/>
  <c r="V1499" i="1"/>
  <c r="U2404" i="1"/>
  <c r="V2404" i="1"/>
  <c r="U2832" i="1"/>
  <c r="V2832" i="1"/>
  <c r="U2818" i="1"/>
  <c r="V2818" i="1"/>
  <c r="U139" i="1"/>
  <c r="V139" i="1"/>
  <c r="U261" i="1"/>
  <c r="V261" i="1"/>
  <c r="U1071" i="1"/>
  <c r="V1071" i="1"/>
  <c r="U1218" i="1"/>
  <c r="V1218" i="1"/>
  <c r="U1219" i="1"/>
  <c r="V1219" i="1"/>
  <c r="U1152" i="1"/>
  <c r="V1152" i="1"/>
  <c r="U2208" i="1"/>
  <c r="V2208" i="1"/>
  <c r="U2382" i="1"/>
  <c r="V2382" i="1"/>
  <c r="U2466" i="1"/>
  <c r="V2466" i="1"/>
  <c r="U2819" i="1"/>
  <c r="V2819" i="1"/>
  <c r="U2902" i="1"/>
  <c r="V2902" i="1"/>
  <c r="U680" i="1"/>
  <c r="V680" i="1"/>
  <c r="U1331" i="1"/>
  <c r="V1331" i="1"/>
  <c r="U2383" i="1"/>
  <c r="V2383" i="1"/>
  <c r="U2508" i="1"/>
  <c r="V2508" i="1"/>
  <c r="U2994" i="1"/>
  <c r="V2994" i="1"/>
  <c r="U3041" i="1"/>
  <c r="V3041" i="1"/>
  <c r="U1418" i="1"/>
  <c r="V1418" i="1"/>
  <c r="U1947" i="1"/>
  <c r="V1947" i="1"/>
  <c r="U2624" i="1"/>
  <c r="V2624" i="1"/>
  <c r="U2853" i="1"/>
  <c r="V2853" i="1"/>
  <c r="U2928" i="1"/>
  <c r="V2928" i="1"/>
  <c r="U216" i="1"/>
  <c r="V216" i="1"/>
  <c r="U923" i="1"/>
  <c r="V923" i="1"/>
  <c r="U1581" i="1"/>
  <c r="V1581" i="1"/>
  <c r="U1609" i="1"/>
  <c r="V1609" i="1"/>
  <c r="U1608" i="1"/>
  <c r="V1608" i="1"/>
  <c r="U1979" i="1"/>
  <c r="V1979" i="1"/>
  <c r="U2556" i="1"/>
  <c r="V2556" i="1"/>
  <c r="U2650" i="1"/>
  <c r="V2650" i="1"/>
  <c r="U2681" i="1"/>
  <c r="V2681" i="1"/>
  <c r="U2742" i="1"/>
  <c r="V2742" i="1"/>
  <c r="U44" i="1"/>
  <c r="V44" i="1"/>
  <c r="U312" i="1"/>
  <c r="V312" i="1"/>
  <c r="U688" i="1"/>
  <c r="V688" i="1"/>
  <c r="U1980" i="1"/>
  <c r="V1980" i="1"/>
  <c r="U2047" i="1"/>
  <c r="V2047" i="1"/>
  <c r="U2768" i="1"/>
  <c r="V2768" i="1"/>
  <c r="U2890" i="1"/>
  <c r="V2890" i="1"/>
  <c r="U2851" i="1"/>
  <c r="V2851" i="1"/>
  <c r="U140" i="1"/>
  <c r="V140" i="1"/>
  <c r="U2006" i="1"/>
  <c r="V2006" i="1"/>
  <c r="U3049" i="1"/>
  <c r="V3049" i="1"/>
  <c r="U1102" i="1"/>
  <c r="V1102" i="1"/>
  <c r="U1205" i="1"/>
  <c r="V1205" i="1"/>
  <c r="U1537" i="1"/>
  <c r="V1537" i="1"/>
  <c r="U1567" i="1"/>
  <c r="V1567" i="1"/>
  <c r="U2215" i="1"/>
  <c r="V2215" i="1"/>
  <c r="U1729" i="1"/>
  <c r="V1729" i="1"/>
  <c r="U2021" i="1"/>
  <c r="V2021" i="1"/>
  <c r="U2103" i="1"/>
  <c r="V2103" i="1"/>
  <c r="U128" i="1"/>
  <c r="V128" i="1"/>
  <c r="U675" i="1"/>
  <c r="V675" i="1"/>
  <c r="U783" i="1"/>
  <c r="V783" i="1"/>
  <c r="U903" i="1"/>
  <c r="V903" i="1"/>
  <c r="U1031" i="1"/>
  <c r="V1031" i="1"/>
  <c r="U1032" i="1"/>
  <c r="V1032" i="1"/>
  <c r="U1101" i="1"/>
  <c r="V1101" i="1"/>
  <c r="U1355" i="1"/>
  <c r="V1355" i="1"/>
  <c r="U1421" i="1"/>
  <c r="V1421" i="1"/>
  <c r="U1568" i="1"/>
  <c r="V1568" i="1"/>
  <c r="U1677" i="1"/>
  <c r="V1677" i="1"/>
  <c r="U2113" i="1"/>
  <c r="V2113" i="1"/>
  <c r="U2241" i="1"/>
  <c r="V2241" i="1"/>
  <c r="U2282" i="1"/>
  <c r="V2282" i="1"/>
  <c r="U203" i="1"/>
  <c r="V203" i="1"/>
  <c r="U1360" i="1"/>
  <c r="V1360" i="1"/>
  <c r="U1610" i="1"/>
  <c r="V1610" i="1"/>
  <c r="U2216" i="1"/>
  <c r="V2216" i="1"/>
  <c r="U297" i="1"/>
  <c r="V297" i="1"/>
  <c r="U618" i="1"/>
  <c r="V618" i="1"/>
  <c r="U2024" i="1"/>
  <c r="V2024" i="1"/>
  <c r="U2586" i="1"/>
  <c r="V2586" i="1"/>
  <c r="U2682" i="1"/>
  <c r="V2682" i="1"/>
  <c r="U204" i="1"/>
  <c r="V204" i="1"/>
  <c r="U250" i="1"/>
  <c r="V250" i="1"/>
  <c r="U518" i="1"/>
  <c r="V518" i="1"/>
  <c r="U2270" i="1"/>
  <c r="V2270" i="1"/>
  <c r="U2305" i="1"/>
  <c r="V2305" i="1"/>
  <c r="U2518" i="1"/>
  <c r="V2518" i="1"/>
  <c r="U2519" i="1"/>
  <c r="V2519" i="1"/>
  <c r="U298" i="1"/>
  <c r="V298" i="1"/>
  <c r="U1516" i="1"/>
  <c r="V1516" i="1"/>
  <c r="U1673" i="1"/>
  <c r="V1673" i="1"/>
  <c r="U205" i="1"/>
  <c r="V205" i="1"/>
  <c r="U279" i="1"/>
  <c r="V279" i="1"/>
  <c r="U332" i="1"/>
  <c r="V332" i="1"/>
  <c r="U542" i="1"/>
  <c r="V542" i="1"/>
  <c r="U1227" i="1"/>
  <c r="V1227" i="1"/>
  <c r="U145" i="1"/>
  <c r="V145" i="1"/>
  <c r="U2242" i="1"/>
  <c r="V2242" i="1"/>
  <c r="U391" i="1"/>
  <c r="V391" i="1"/>
  <c r="U488" i="1"/>
  <c r="V488" i="1"/>
  <c r="U1033" i="1"/>
  <c r="V1033" i="1"/>
  <c r="U1582" i="1"/>
  <c r="V1582" i="1"/>
  <c r="U2097" i="1"/>
  <c r="V2097" i="1"/>
  <c r="U2255" i="1"/>
  <c r="V2255" i="1"/>
  <c r="U2332" i="1"/>
  <c r="V2332" i="1"/>
  <c r="U2350" i="1"/>
  <c r="V2350" i="1"/>
  <c r="U952" i="1"/>
  <c r="V952" i="1"/>
  <c r="U1048" i="1"/>
  <c r="V1048" i="1"/>
  <c r="U1428" i="1"/>
  <c r="V1428" i="1"/>
  <c r="U1877" i="1"/>
  <c r="V1877" i="1"/>
  <c r="U2329" i="1"/>
  <c r="V2329" i="1"/>
  <c r="U2335" i="1"/>
  <c r="V2335" i="1"/>
  <c r="U2833" i="1"/>
  <c r="V2833" i="1"/>
  <c r="U236" i="1"/>
  <c r="V236" i="1"/>
  <c r="U501" i="1"/>
  <c r="V501" i="1"/>
  <c r="U338" i="1"/>
  <c r="V338" i="1"/>
  <c r="U1034" i="1"/>
  <c r="V1034" i="1"/>
  <c r="U2048" i="1"/>
  <c r="V2048" i="1"/>
  <c r="U2256" i="1"/>
  <c r="V2256" i="1"/>
  <c r="U330" i="1"/>
  <c r="V330" i="1"/>
  <c r="U609" i="1"/>
  <c r="V609" i="1"/>
  <c r="U893" i="1"/>
  <c r="V893" i="1"/>
  <c r="U1107" i="1"/>
  <c r="V1107" i="1"/>
  <c r="U1697" i="1"/>
  <c r="V1697" i="1"/>
  <c r="U1749" i="1"/>
  <c r="V1749" i="1"/>
  <c r="U1013" i="1"/>
  <c r="V1013" i="1"/>
  <c r="U2623" i="1"/>
  <c r="V2623" i="1"/>
  <c r="U990" i="1"/>
  <c r="V990" i="1"/>
  <c r="U2076" i="1"/>
  <c r="V2076" i="1"/>
  <c r="U206" i="1"/>
  <c r="V206" i="1"/>
  <c r="U495" i="1"/>
  <c r="V495" i="1"/>
  <c r="U676" i="1"/>
  <c r="V676" i="1"/>
  <c r="U1851" i="1"/>
  <c r="V1851" i="1"/>
  <c r="U2257" i="1"/>
  <c r="V2257" i="1"/>
  <c r="U571" i="1"/>
  <c r="V571" i="1"/>
  <c r="U697" i="1"/>
  <c r="V697" i="1"/>
  <c r="U2529" i="1"/>
  <c r="V2529" i="1"/>
  <c r="U144" i="1"/>
  <c r="V144" i="1"/>
  <c r="U592" i="1"/>
  <c r="V592" i="1"/>
  <c r="U1297" i="1"/>
  <c r="V1297" i="1"/>
  <c r="U1442" i="1"/>
  <c r="V1442" i="1"/>
  <c r="U1569" i="1"/>
  <c r="V1569" i="1"/>
  <c r="U2434" i="1"/>
  <c r="V2434" i="1"/>
  <c r="U661" i="1"/>
  <c r="V661" i="1"/>
  <c r="U1419" i="1"/>
  <c r="V1419" i="1"/>
  <c r="U1500" i="1"/>
  <c r="V1500" i="1"/>
  <c r="U2886" i="1"/>
  <c r="V2886" i="1"/>
  <c r="U2192" i="1"/>
  <c r="V2192" i="1"/>
  <c r="U2288" i="1"/>
  <c r="V2288" i="1"/>
  <c r="U2479" i="1"/>
  <c r="V2479" i="1"/>
  <c r="U1592" i="1"/>
  <c r="V1592" i="1"/>
  <c r="U3018" i="1"/>
  <c r="V3018" i="1"/>
  <c r="U1919" i="1"/>
  <c r="V1919" i="1"/>
  <c r="U217" i="1"/>
  <c r="V217" i="1"/>
  <c r="U1051" i="1"/>
  <c r="V1051" i="1"/>
  <c r="U1841" i="1"/>
  <c r="V1841" i="1"/>
  <c r="U2405" i="1"/>
  <c r="V2405" i="1"/>
  <c r="U1066" i="1"/>
  <c r="V1066" i="1"/>
  <c r="U2122" i="1"/>
  <c r="V2122" i="1"/>
  <c r="U2834" i="1"/>
  <c r="V2834" i="1"/>
  <c r="U3005" i="1"/>
  <c r="V3005" i="1"/>
  <c r="U966" i="1"/>
  <c r="V966" i="1"/>
  <c r="U1522" i="1"/>
  <c r="V1522" i="1"/>
  <c r="U404" i="1"/>
  <c r="V404" i="1"/>
  <c r="U784" i="1"/>
  <c r="V784" i="1"/>
  <c r="U168" i="1"/>
  <c r="V168" i="1"/>
  <c r="U2137" i="1"/>
  <c r="V2137" i="1"/>
  <c r="U2258" i="1"/>
  <c r="V2258" i="1"/>
  <c r="U894" i="1"/>
  <c r="V894" i="1"/>
  <c r="U1424" i="1"/>
  <c r="V1424" i="1"/>
  <c r="U2148" i="1"/>
  <c r="V2148" i="1"/>
  <c r="U2406" i="1"/>
  <c r="V2406" i="1"/>
  <c r="U2509" i="1"/>
  <c r="V2509" i="1"/>
  <c r="U317" i="1"/>
  <c r="V317" i="1"/>
  <c r="U1501" i="1"/>
  <c r="V1501" i="1"/>
  <c r="U2740" i="1"/>
  <c r="V2740" i="1"/>
  <c r="U75" i="1"/>
  <c r="V75" i="1"/>
  <c r="U578" i="1"/>
  <c r="V578" i="1"/>
  <c r="U2330" i="1"/>
  <c r="V2330" i="1"/>
  <c r="U2430" i="1"/>
  <c r="V2430" i="1"/>
  <c r="U184" i="1"/>
  <c r="V184" i="1"/>
  <c r="U1920" i="1"/>
  <c r="V1920" i="1"/>
  <c r="U2007" i="1"/>
  <c r="V2007" i="1"/>
  <c r="U313" i="1"/>
  <c r="V313" i="1"/>
  <c r="U1535" i="1"/>
  <c r="V1535" i="1"/>
  <c r="U2520" i="1"/>
  <c r="V2520" i="1"/>
  <c r="U129" i="1"/>
  <c r="V129" i="1"/>
  <c r="U1423" i="1"/>
  <c r="V1423" i="1"/>
  <c r="U1425" i="1"/>
  <c r="V1425" i="1"/>
  <c r="U924" i="1"/>
  <c r="V924" i="1"/>
  <c r="U273" i="1"/>
  <c r="V273" i="1"/>
  <c r="U2158" i="1"/>
  <c r="V2158" i="1"/>
  <c r="U2611" i="1"/>
  <c r="V2611" i="1"/>
  <c r="U2793" i="1"/>
  <c r="V2793" i="1"/>
  <c r="U724" i="1"/>
  <c r="V724" i="1"/>
  <c r="U2630" i="1"/>
  <c r="V2630" i="1"/>
  <c r="U2100" i="1"/>
  <c r="V2100" i="1"/>
  <c r="U108" i="1"/>
  <c r="V108" i="1"/>
  <c r="U1203" i="1"/>
  <c r="V1203" i="1"/>
  <c r="U1603" i="1"/>
  <c r="V1603" i="1"/>
  <c r="U2941" i="1"/>
  <c r="V2941" i="1"/>
  <c r="U2129" i="1"/>
  <c r="V2129" i="1"/>
  <c r="U1197" i="1"/>
  <c r="V1197" i="1"/>
  <c r="AC1197" i="1"/>
  <c r="AC2129" i="1"/>
  <c r="AC2941" i="1"/>
  <c r="AC1603" i="1"/>
  <c r="AC1203" i="1"/>
  <c r="AC108" i="1"/>
  <c r="AC2100" i="1"/>
  <c r="AC2630" i="1"/>
  <c r="AC724" i="1"/>
  <c r="AC2793" i="1"/>
  <c r="AC2611" i="1"/>
  <c r="AC2158" i="1"/>
  <c r="AC273" i="1"/>
  <c r="AC924" i="1"/>
  <c r="AC1425" i="1"/>
  <c r="AC1423" i="1"/>
  <c r="AC129" i="1"/>
  <c r="AC2520" i="1"/>
  <c r="AC1535" i="1"/>
  <c r="AC313" i="1"/>
  <c r="AC2007" i="1"/>
  <c r="AC1920" i="1"/>
  <c r="AC184" i="1"/>
  <c r="AC2430" i="1"/>
  <c r="AC2330" i="1"/>
  <c r="AC578" i="1"/>
  <c r="AC75" i="1"/>
  <c r="AC2740" i="1"/>
  <c r="AC1501" i="1"/>
  <c r="AC317" i="1"/>
  <c r="AC2509" i="1"/>
  <c r="AC2406" i="1"/>
  <c r="AC2148" i="1"/>
  <c r="AC1424" i="1"/>
  <c r="AC894" i="1"/>
  <c r="AC2258" i="1"/>
  <c r="AC2137" i="1"/>
  <c r="AC168" i="1"/>
  <c r="AC784" i="1"/>
  <c r="AC404" i="1"/>
  <c r="AC1522" i="1"/>
  <c r="AC966" i="1"/>
  <c r="AC3005" i="1"/>
  <c r="AC2834" i="1"/>
  <c r="AC2122" i="1"/>
  <c r="AC1066" i="1"/>
  <c r="AC2405" i="1"/>
  <c r="AC1841" i="1"/>
  <c r="AC1051" i="1"/>
  <c r="AC217" i="1"/>
  <c r="AC1919" i="1"/>
  <c r="AC3018" i="1"/>
  <c r="AC1592" i="1"/>
  <c r="AC2479" i="1"/>
  <c r="AC2288" i="1"/>
  <c r="AC2192" i="1"/>
  <c r="AC2886" i="1"/>
  <c r="AC1500" i="1"/>
  <c r="AC1419" i="1"/>
  <c r="AC661" i="1"/>
  <c r="AC2434" i="1"/>
  <c r="AC1569" i="1"/>
  <c r="AC1442" i="1"/>
  <c r="AC1297" i="1"/>
  <c r="AC592" i="1"/>
  <c r="AC144" i="1"/>
  <c r="AC2529" i="1"/>
  <c r="AC697" i="1"/>
  <c r="AC571" i="1"/>
  <c r="AC2257" i="1"/>
  <c r="AC1851" i="1"/>
  <c r="AC676" i="1"/>
  <c r="AC495" i="1"/>
  <c r="AC206" i="1"/>
  <c r="AC2076" i="1"/>
  <c r="AC990" i="1"/>
  <c r="AC2623" i="1"/>
  <c r="AC1013" i="1"/>
  <c r="AC1749" i="1"/>
  <c r="AC1697" i="1"/>
  <c r="AC1107" i="1"/>
  <c r="AC893" i="1"/>
  <c r="AC609" i="1"/>
  <c r="AC330" i="1"/>
  <c r="AC2256" i="1"/>
  <c r="AC2048" i="1"/>
  <c r="AC1034" i="1"/>
  <c r="AC338" i="1"/>
  <c r="AC501" i="1"/>
  <c r="AC236" i="1"/>
  <c r="AC2833" i="1"/>
  <c r="AC2335" i="1"/>
  <c r="AC2329" i="1"/>
  <c r="AC1877" i="1"/>
  <c r="AC1428" i="1"/>
  <c r="AC1048" i="1"/>
  <c r="AC952" i="1"/>
  <c r="AC2350" i="1"/>
  <c r="AC2332" i="1"/>
  <c r="AC2255" i="1"/>
  <c r="AC2097" i="1"/>
  <c r="AC1582" i="1"/>
  <c r="AC1033" i="1"/>
  <c r="AC488" i="1"/>
  <c r="AC391" i="1"/>
  <c r="AC2242" i="1"/>
  <c r="AC145" i="1"/>
  <c r="AC1227" i="1"/>
  <c r="AC542" i="1"/>
  <c r="AC332" i="1"/>
  <c r="AC279" i="1"/>
  <c r="AC205" i="1"/>
  <c r="AC1673" i="1"/>
  <c r="AC1516" i="1"/>
  <c r="AC298" i="1"/>
  <c r="AC2519" i="1"/>
  <c r="AC2518" i="1"/>
  <c r="AC2305" i="1"/>
  <c r="AC2270" i="1"/>
  <c r="AC518" i="1"/>
  <c r="AC250" i="1"/>
  <c r="AC204" i="1"/>
  <c r="AC2682" i="1"/>
  <c r="AC2586" i="1"/>
  <c r="AC2024" i="1"/>
  <c r="AC618" i="1"/>
  <c r="AC297" i="1"/>
  <c r="AC2216" i="1"/>
  <c r="AC1610" i="1"/>
  <c r="AC1360" i="1"/>
  <c r="AC203" i="1"/>
  <c r="AC2282" i="1"/>
  <c r="AC2241" i="1"/>
  <c r="AC2113" i="1"/>
  <c r="AC1677" i="1"/>
  <c r="AC1568" i="1"/>
  <c r="AC1421" i="1"/>
  <c r="AC1355" i="1"/>
  <c r="AC1101" i="1"/>
  <c r="AC1032" i="1"/>
  <c r="AC1031" i="1"/>
  <c r="AC903" i="1"/>
  <c r="AC783" i="1"/>
  <c r="AC675" i="1"/>
  <c r="AC128" i="1"/>
  <c r="AC2103" i="1"/>
  <c r="AC2021" i="1"/>
  <c r="AC1729" i="1"/>
  <c r="AC2215" i="1"/>
  <c r="AC1567" i="1"/>
  <c r="AC1537" i="1"/>
  <c r="AC1205" i="1"/>
  <c r="AC1102" i="1"/>
  <c r="AC3049" i="1"/>
  <c r="AC2006" i="1"/>
  <c r="AC140" i="1"/>
  <c r="AC2851" i="1"/>
  <c r="AC2890" i="1"/>
  <c r="AC2768" i="1"/>
  <c r="AC2047" i="1"/>
  <c r="AC1980" i="1"/>
  <c r="AC688" i="1"/>
  <c r="AC312" i="1"/>
  <c r="AC44" i="1"/>
  <c r="AC2742" i="1"/>
  <c r="AC2681" i="1"/>
  <c r="AC2650" i="1"/>
  <c r="AC2556" i="1"/>
  <c r="AC1979" i="1"/>
  <c r="AC1608" i="1"/>
  <c r="AC1609" i="1"/>
  <c r="AC1581" i="1"/>
  <c r="AC923" i="1"/>
  <c r="AC216" i="1"/>
  <c r="AC2928" i="1"/>
  <c r="AC2853" i="1"/>
  <c r="AC2624" i="1"/>
  <c r="AC1947" i="1"/>
  <c r="AC1418" i="1"/>
  <c r="AC3041" i="1"/>
  <c r="AC2994" i="1"/>
  <c r="AC2508" i="1"/>
  <c r="AC2383" i="1"/>
  <c r="AC1331" i="1"/>
  <c r="AC680" i="1"/>
  <c r="AC2902" i="1"/>
  <c r="AC2819" i="1"/>
  <c r="AC2466" i="1"/>
  <c r="AC2382" i="1"/>
  <c r="AC2208" i="1"/>
  <c r="AC1152" i="1"/>
  <c r="AC1219" i="1"/>
  <c r="AC1218" i="1"/>
  <c r="AC1071" i="1"/>
  <c r="AC261" i="1"/>
  <c r="AC139" i="1"/>
  <c r="AC2818" i="1"/>
  <c r="AC2832" i="1"/>
  <c r="AC2404" i="1"/>
  <c r="AC1499" i="1"/>
  <c r="AC567" i="1"/>
  <c r="AC541" i="1"/>
  <c r="AC2755" i="1"/>
  <c r="AC2447" i="1"/>
  <c r="AC2381" i="1"/>
  <c r="AC2275" i="1"/>
  <c r="AC2005" i="1"/>
  <c r="AC1789" i="1"/>
  <c r="AC1479" i="1"/>
  <c r="AC1538" i="1"/>
  <c r="AC1372" i="1"/>
  <c r="AC951" i="1"/>
  <c r="AC1506" i="1"/>
  <c r="AC1417" i="1"/>
  <c r="AC2635" i="1"/>
  <c r="AC2487" i="1"/>
  <c r="AC2177" i="1"/>
  <c r="AC1330" i="1"/>
  <c r="AC1030" i="1"/>
  <c r="AC797" i="1"/>
  <c r="AC3010" i="1"/>
  <c r="AC2772" i="1"/>
  <c r="AC1768" i="1"/>
  <c r="AC1651" i="1"/>
  <c r="AC1667" i="1"/>
  <c r="AC1521" i="1"/>
  <c r="AC1416" i="1"/>
  <c r="AC1344" i="1"/>
  <c r="AC698" i="1"/>
  <c r="AC486" i="1"/>
  <c r="AC94" i="1"/>
  <c r="AC2610" i="1"/>
  <c r="AC2450" i="1"/>
  <c r="AC2176" i="1"/>
  <c r="AC1918" i="1"/>
  <c r="AC1398" i="1"/>
  <c r="AC1169" i="1"/>
  <c r="AC419" i="1"/>
  <c r="AC339" i="1"/>
  <c r="AC43" i="1"/>
  <c r="AC2779" i="1"/>
  <c r="AC2507" i="1"/>
  <c r="AC2269" i="1"/>
  <c r="AC2190" i="1"/>
  <c r="AC2121" i="1"/>
  <c r="AC2108" i="1"/>
  <c r="AC1566" i="1"/>
  <c r="AC1498" i="1"/>
  <c r="AC1415" i="1"/>
  <c r="AC1296" i="1"/>
  <c r="AC1171" i="1"/>
  <c r="AC859" i="1"/>
  <c r="AC640" i="1"/>
  <c r="AC679" i="1"/>
  <c r="AC383" i="1"/>
  <c r="AC2699" i="1"/>
  <c r="AC2626" i="1"/>
  <c r="AC2134" i="1"/>
  <c r="AC1751" i="1"/>
  <c r="AC1650" i="1"/>
  <c r="AC1196" i="1"/>
  <c r="AC796" i="1"/>
  <c r="AC660" i="1"/>
  <c r="AC3004" i="1"/>
  <c r="AC2585" i="1"/>
  <c r="AC2107" i="1"/>
  <c r="AC1628" i="1"/>
  <c r="AC1649" i="1"/>
  <c r="AC1453" i="1"/>
  <c r="AC1358" i="1"/>
  <c r="AC922" i="1"/>
  <c r="AC837" i="1"/>
  <c r="AC249" i="1"/>
  <c r="AC207" i="1"/>
  <c r="AC2948" i="1"/>
  <c r="AC2803" i="1"/>
  <c r="AC2584" i="1"/>
  <c r="AC2446" i="1"/>
  <c r="AC2334" i="1"/>
  <c r="AC2351" i="1"/>
  <c r="AC2205" i="1"/>
  <c r="AC2189" i="1"/>
  <c r="AC2004" i="1"/>
  <c r="AC2016" i="1"/>
  <c r="AC1627" i="1"/>
  <c r="AC616" i="1"/>
  <c r="AC127" i="1"/>
  <c r="AC2778" i="1"/>
  <c r="AC2627" i="1"/>
  <c r="AC1826" i="1"/>
  <c r="AC1723" i="1"/>
  <c r="AC1648" i="1"/>
  <c r="AC1435" i="1"/>
  <c r="AC1329" i="1"/>
  <c r="AC1123" i="1"/>
  <c r="AC1094" i="1"/>
  <c r="AC296" i="1"/>
  <c r="AC260" i="1"/>
  <c r="AC2869" i="1"/>
  <c r="AC2555" i="1"/>
  <c r="AC2380" i="1"/>
  <c r="AC2254" i="1"/>
  <c r="AC2008" i="1"/>
  <c r="AC2003" i="1"/>
  <c r="AC1497" i="1"/>
  <c r="AC892" i="1"/>
  <c r="AC320" i="1"/>
  <c r="AC2868" i="1"/>
  <c r="AC2817" i="1"/>
  <c r="AC2771" i="1"/>
  <c r="AC2698" i="1"/>
  <c r="AC2403" i="1"/>
  <c r="AC1863" i="1"/>
  <c r="AC1696" i="1"/>
  <c r="AC782" i="1"/>
  <c r="AC402" i="1"/>
  <c r="AC356" i="1"/>
  <c r="AC52" i="1"/>
  <c r="AC2987" i="1"/>
  <c r="AC2918" i="1"/>
  <c r="AC2609" i="1"/>
  <c r="AC2289" i="1"/>
  <c r="AC2147" i="1"/>
  <c r="AC1530" i="1"/>
  <c r="AC1343" i="1"/>
  <c r="AC1230" i="1"/>
  <c r="AC880" i="1"/>
  <c r="AC577" i="1"/>
  <c r="AC2975" i="1"/>
  <c r="AC2986" i="1"/>
  <c r="AC2847" i="1"/>
  <c r="AC2680" i="1"/>
  <c r="AC2608" i="1"/>
  <c r="AC2528" i="1"/>
  <c r="AC2328" i="1"/>
  <c r="AC2075" i="1"/>
  <c r="AC1978" i="1"/>
  <c r="AC1936" i="1"/>
  <c r="AC1876" i="1"/>
  <c r="AC1825" i="1"/>
  <c r="AC1740" i="1"/>
  <c r="AC1670" i="1"/>
  <c r="AC1612" i="1"/>
  <c r="AC1120" i="1"/>
  <c r="AC615" i="1"/>
  <c r="AC355" i="1"/>
  <c r="AC77" i="1"/>
  <c r="AC64" i="1"/>
  <c r="AC2794" i="1"/>
  <c r="AC2739" i="1"/>
  <c r="AC2697" i="1"/>
  <c r="AC2506" i="1"/>
  <c r="AC1773" i="1"/>
  <c r="AC1687" i="1"/>
  <c r="AC1397" i="1"/>
  <c r="AC1295" i="1"/>
  <c r="AC1294" i="1"/>
  <c r="AC1293" i="1"/>
  <c r="AC1012" i="1"/>
  <c r="AC208" i="1"/>
  <c r="AC2821" i="1"/>
  <c r="AC2782" i="1"/>
  <c r="AC2146" i="1"/>
  <c r="AC1977" i="1"/>
  <c r="AC1900" i="1"/>
  <c r="AC1328" i="1"/>
  <c r="AC1070" i="1"/>
  <c r="AC925" i="1"/>
  <c r="AC940" i="1"/>
  <c r="AC904" i="1"/>
  <c r="AC566" i="1"/>
  <c r="AC485" i="1"/>
  <c r="AC493" i="1"/>
  <c r="AC382" i="1"/>
  <c r="AC278" i="1"/>
  <c r="AC323" i="1"/>
  <c r="AC34" i="1"/>
  <c r="AC78" i="1"/>
  <c r="AC2967" i="1"/>
  <c r="AC2074" i="1"/>
  <c r="AC1565" i="1"/>
  <c r="AC1496" i="1"/>
  <c r="AC1336" i="1"/>
  <c r="AC1222" i="1"/>
  <c r="AC781" i="1"/>
  <c r="AC708" i="1"/>
  <c r="AC270" i="1"/>
  <c r="AC259" i="1"/>
  <c r="AC2927" i="1"/>
  <c r="AC2738" i="1"/>
  <c r="AC2607" i="1"/>
  <c r="AC2538" i="1"/>
  <c r="AC2402" i="1"/>
  <c r="AC2327" i="1"/>
  <c r="AC1596" i="1"/>
  <c r="AC1605" i="1"/>
  <c r="AC1495" i="1"/>
  <c r="AC1454" i="1"/>
  <c r="AC1374" i="1"/>
  <c r="AC1202" i="1"/>
  <c r="AC1053" i="1"/>
  <c r="AC1011" i="1"/>
  <c r="AC921" i="1"/>
  <c r="AC639" i="1"/>
  <c r="AC540" i="1"/>
  <c r="AC354" i="1"/>
  <c r="AC271" i="1"/>
  <c r="AC2792" i="1"/>
  <c r="AC2745" i="1"/>
  <c r="AC2554" i="1"/>
  <c r="AC2553" i="1"/>
  <c r="AC2527" i="1"/>
  <c r="AC2429" i="1"/>
  <c r="AC2096" i="1"/>
  <c r="AC1686" i="1"/>
  <c r="AC1515" i="1"/>
  <c r="AC1441" i="1"/>
  <c r="AC1151" i="1"/>
  <c r="AC331" i="1"/>
  <c r="AC3017" i="1"/>
  <c r="AC2713" i="1"/>
  <c r="AC2253" i="1"/>
  <c r="AC2112" i="1"/>
  <c r="AC1976" i="1"/>
  <c r="AC1735" i="1"/>
  <c r="AC1626" i="1"/>
  <c r="AC1451" i="1"/>
  <c r="AC850" i="1"/>
  <c r="AC565" i="1"/>
  <c r="AC418" i="1"/>
  <c r="AC2709" i="1"/>
  <c r="AC2526" i="1"/>
  <c r="AC2453" i="1"/>
  <c r="AC2194" i="1"/>
  <c r="AC2196" i="1"/>
  <c r="AC1564" i="1"/>
  <c r="AC1414" i="1"/>
  <c r="AC1249" i="1"/>
  <c r="AC1195" i="1"/>
  <c r="AC1119" i="1"/>
  <c r="AC1055" i="1"/>
  <c r="AC902" i="1"/>
  <c r="AC833" i="1"/>
  <c r="AC795" i="1"/>
  <c r="AC492" i="1"/>
  <c r="AC417" i="1"/>
  <c r="AC403" i="1"/>
  <c r="AC232" i="1"/>
  <c r="AC2905" i="1"/>
  <c r="AC2802" i="1"/>
  <c r="AC2767" i="1"/>
  <c r="AC2379" i="1"/>
  <c r="AC2073" i="1"/>
  <c r="AC2111" i="1"/>
  <c r="AC2002" i="1"/>
  <c r="AC1625" i="1"/>
  <c r="AC1545" i="1"/>
  <c r="AC638" i="1"/>
  <c r="AC465" i="1"/>
  <c r="AC2917" i="1"/>
  <c r="AC2766" i="1"/>
  <c r="AC2557" i="1"/>
  <c r="AC2619" i="1"/>
  <c r="AC2486" i="1"/>
  <c r="AC2419" i="1"/>
  <c r="AC2252" i="1"/>
  <c r="AC2251" i="1"/>
  <c r="AC2204" i="1"/>
  <c r="AC2209" i="1"/>
  <c r="AC1960" i="1"/>
  <c r="AC1359" i="1"/>
  <c r="AC1327" i="1"/>
  <c r="AC1118" i="1"/>
  <c r="AC960" i="1"/>
  <c r="AC824" i="1"/>
  <c r="AC723" i="1"/>
  <c r="AC693" i="1"/>
  <c r="AC564" i="1"/>
  <c r="AC138" i="1"/>
  <c r="AC137" i="1"/>
  <c r="AC131" i="1"/>
  <c r="AC2649" i="1"/>
  <c r="AC2606" i="1"/>
  <c r="AC2629" i="1"/>
  <c r="AC1602" i="1"/>
  <c r="AC1580" i="1"/>
  <c r="AC1588" i="1"/>
  <c r="AC1579" i="1"/>
  <c r="AC1373" i="1"/>
  <c r="AC1255" i="1"/>
  <c r="AC1093" i="1"/>
  <c r="AC985" i="1"/>
  <c r="AC381" i="1"/>
  <c r="AC397" i="1"/>
  <c r="AC215" i="1"/>
  <c r="AC2583" i="1"/>
  <c r="AC2214" i="1"/>
  <c r="AC2025" i="1"/>
  <c r="AC2015" i="1"/>
  <c r="AC1534" i="1"/>
  <c r="AC1413" i="1"/>
  <c r="AC1065" i="1"/>
  <c r="AC663" i="1"/>
  <c r="AC539" i="1"/>
  <c r="AC318" i="1"/>
  <c r="AC274" i="1"/>
  <c r="AC163" i="1"/>
  <c r="AC89" i="1"/>
  <c r="AC33" i="1"/>
  <c r="AC2737" i="1"/>
  <c r="AC2679" i="1"/>
  <c r="AC2213" i="1"/>
  <c r="AC2030" i="1"/>
  <c r="AC1975" i="1"/>
  <c r="AC1292" i="1"/>
  <c r="AC1291" i="1"/>
  <c r="AC1248" i="1"/>
  <c r="AC1044" i="1"/>
  <c r="AC802" i="1"/>
  <c r="AC210" i="1"/>
  <c r="AC88" i="1"/>
  <c r="AC42" i="1"/>
  <c r="AC2916" i="1"/>
  <c r="AC2940" i="1"/>
  <c r="AC2816" i="1"/>
  <c r="AC2765" i="1"/>
  <c r="AC2712" i="1"/>
  <c r="AC2678" i="1"/>
  <c r="AC2605" i="1"/>
  <c r="AC2072" i="1"/>
  <c r="AC2001" i="1"/>
  <c r="AC1959" i="1"/>
  <c r="AC1174" i="1"/>
  <c r="AC1100" i="1"/>
  <c r="AC1057" i="1"/>
  <c r="AC847" i="1"/>
  <c r="AC832" i="1"/>
  <c r="AC794" i="1"/>
  <c r="AC585" i="1"/>
  <c r="AC489" i="1"/>
  <c r="AC126" i="1"/>
  <c r="AC2915" i="1"/>
  <c r="AC2604" i="1"/>
  <c r="AC2336" i="1"/>
  <c r="AC2240" i="1"/>
  <c r="AC2145" i="1"/>
  <c r="AC2198" i="1"/>
  <c r="AC2120" i="1"/>
  <c r="AC1935" i="1"/>
  <c r="AC1840" i="1"/>
  <c r="AC1563" i="1"/>
  <c r="AC1432" i="1"/>
  <c r="AC1223" i="1"/>
  <c r="AC1092" i="1"/>
  <c r="AC842" i="1"/>
  <c r="AC707" i="1"/>
  <c r="AC637" i="1"/>
  <c r="AC321" i="1"/>
  <c r="AC51" i="1"/>
  <c r="AC3009" i="1"/>
  <c r="AC2953" i="1"/>
  <c r="AC2791" i="1"/>
  <c r="AC2696" i="1"/>
  <c r="AC2478" i="1"/>
  <c r="AC2363" i="1"/>
  <c r="AC2326" i="1"/>
  <c r="AC2175" i="1"/>
  <c r="AC2095" i="1"/>
  <c r="AC1934" i="1"/>
  <c r="AC1850" i="1"/>
  <c r="AC1805" i="1"/>
  <c r="AC1601" i="1"/>
  <c r="AC1335" i="1"/>
  <c r="AC1326" i="1"/>
  <c r="AC1247" i="1"/>
  <c r="AC955" i="1"/>
  <c r="AC939" i="1"/>
  <c r="AC380" i="1"/>
  <c r="AC202" i="1"/>
  <c r="AC125" i="1"/>
  <c r="AC2893" i="1"/>
  <c r="AC2894" i="1"/>
  <c r="AC2705" i="1"/>
  <c r="AC2552" i="1"/>
  <c r="AC2401" i="1"/>
  <c r="AC2203" i="1"/>
  <c r="AC1933" i="1"/>
  <c r="AC1917" i="1"/>
  <c r="AC1756" i="1"/>
  <c r="AC1703" i="1"/>
  <c r="AC1456" i="1"/>
  <c r="AC1494" i="1"/>
  <c r="AC1478" i="1"/>
  <c r="AC1194" i="1"/>
  <c r="AC1029" i="1"/>
  <c r="AC1028" i="1"/>
  <c r="AC879" i="1"/>
  <c r="AC484" i="1"/>
  <c r="AC311" i="1"/>
  <c r="AC263" i="1"/>
  <c r="AC2931" i="1"/>
  <c r="AC2801" i="1"/>
  <c r="AC2677" i="1"/>
  <c r="AC2676" i="1"/>
  <c r="AC2618" i="1"/>
  <c r="AC2342" i="1"/>
  <c r="AC2344" i="1"/>
  <c r="AC2221" i="1"/>
  <c r="AC1974" i="1"/>
  <c r="AC1875" i="1"/>
  <c r="AC1916" i="1"/>
  <c r="AC1849" i="1"/>
  <c r="AC1624" i="1"/>
  <c r="AC1647" i="1"/>
  <c r="AC1591" i="1"/>
  <c r="AC1325" i="1"/>
  <c r="AC1201" i="1"/>
  <c r="AC878" i="1"/>
  <c r="AC712" i="1"/>
  <c r="AC659" i="1"/>
  <c r="AC591" i="1"/>
  <c r="AC594" i="1"/>
  <c r="AC416" i="1"/>
  <c r="AC18" i="1"/>
  <c r="AC2989" i="1"/>
  <c r="AC2867" i="1"/>
  <c r="AC2418" i="1"/>
  <c r="AC2378" i="1"/>
  <c r="AC2304" i="1"/>
  <c r="AC2051" i="1"/>
  <c r="AC1973" i="1"/>
  <c r="AC1958" i="1"/>
  <c r="AC1578" i="1"/>
  <c r="AC1290" i="1"/>
  <c r="AC896" i="1"/>
  <c r="AC780" i="1"/>
  <c r="AC248" i="1"/>
  <c r="AC2914" i="1"/>
  <c r="AC2736" i="1"/>
  <c r="AC2704" i="1"/>
  <c r="AC2648" i="1"/>
  <c r="AC2400" i="1"/>
  <c r="AC2362" i="1"/>
  <c r="AC2361" i="1"/>
  <c r="AC2285" i="1"/>
  <c r="AC2156" i="1"/>
  <c r="AC2174" i="1"/>
  <c r="AC2055" i="1"/>
  <c r="AC2014" i="1"/>
  <c r="AC1915" i="1"/>
  <c r="AC1899" i="1"/>
  <c r="AC1631" i="1"/>
  <c r="AC1371" i="1"/>
  <c r="AC1396" i="1"/>
  <c r="AC1427" i="1"/>
  <c r="AC1289" i="1"/>
  <c r="AC891" i="1"/>
  <c r="AC890" i="1"/>
  <c r="AC756" i="1"/>
  <c r="AC743" i="1"/>
  <c r="AC666" i="1"/>
  <c r="AC692" i="1"/>
  <c r="AC563" i="1"/>
  <c r="AC497" i="1"/>
  <c r="AC379" i="1"/>
  <c r="AC183" i="1"/>
  <c r="AC201" i="1"/>
  <c r="AC58" i="1"/>
  <c r="AC50" i="1"/>
  <c r="AC8" i="1"/>
  <c r="AC2675" i="1"/>
  <c r="AC2341" i="1"/>
  <c r="AC2325" i="1"/>
  <c r="AC1922" i="1"/>
  <c r="AC1732" i="1"/>
  <c r="AC1477" i="1"/>
  <c r="AC1354" i="1"/>
  <c r="AC1220" i="1"/>
  <c r="AC1104" i="1"/>
  <c r="AC970" i="1"/>
  <c r="AC353" i="1"/>
  <c r="AC337" i="1"/>
  <c r="AC136" i="1"/>
  <c r="AC68" i="1"/>
  <c r="AC2944" i="1"/>
  <c r="AC2656" i="1"/>
  <c r="AC2465" i="1"/>
  <c r="AC2331" i="1"/>
  <c r="AC2250" i="1"/>
  <c r="AC2188" i="1"/>
  <c r="AC1476" i="1"/>
  <c r="AC1458" i="1"/>
  <c r="AC1395" i="1"/>
  <c r="AC1131" i="1"/>
  <c r="AC861" i="1"/>
  <c r="AC813" i="1"/>
  <c r="AC685" i="1"/>
  <c r="AC517" i="1"/>
  <c r="AC431" i="1"/>
  <c r="AC231" i="1"/>
  <c r="AC166" i="1"/>
  <c r="AC3019" i="1"/>
  <c r="AC2800" i="1"/>
  <c r="AC2674" i="1"/>
  <c r="AC2603" i="1"/>
  <c r="AC2517" i="1"/>
  <c r="AC2464" i="1"/>
  <c r="AC2451" i="1"/>
  <c r="AC2399" i="1"/>
  <c r="AC2439" i="1"/>
  <c r="AC2303" i="1"/>
  <c r="AC2287" i="1"/>
  <c r="AC1839" i="1"/>
  <c r="AC1784" i="1"/>
  <c r="AC1764" i="1"/>
  <c r="AC1646" i="1"/>
  <c r="AC1526" i="1"/>
  <c r="AC1493" i="1"/>
  <c r="AC1288" i="1"/>
  <c r="AC1324" i="1"/>
  <c r="AC1287" i="1"/>
  <c r="AC1226" i="1"/>
  <c r="AC1125" i="1"/>
  <c r="AC1126" i="1"/>
  <c r="AC908" i="1"/>
  <c r="AC709" i="1"/>
  <c r="AC674" i="1"/>
  <c r="AC247" i="1"/>
  <c r="AC167" i="1"/>
  <c r="AC49" i="1"/>
  <c r="AC63" i="1"/>
  <c r="AC2976" i="1"/>
  <c r="AC2799" i="1"/>
  <c r="AC2617" i="1"/>
  <c r="AC2516" i="1"/>
  <c r="AC2523" i="1"/>
  <c r="AC2094" i="1"/>
  <c r="AC2000" i="1"/>
  <c r="AC1898" i="1"/>
  <c r="AC1914" i="1"/>
  <c r="AC1702" i="1"/>
  <c r="AC1528" i="1"/>
  <c r="AC1370" i="1"/>
  <c r="AC1286" i="1"/>
  <c r="AC1285" i="1"/>
  <c r="AC1254" i="1"/>
  <c r="AC1356" i="1"/>
  <c r="AC1323" i="1"/>
  <c r="AC1322" i="1"/>
  <c r="AC1168" i="1"/>
  <c r="AC1038" i="1"/>
  <c r="AC1010" i="1"/>
  <c r="AC658" i="1"/>
  <c r="AC614" i="1"/>
  <c r="AC657" i="1"/>
  <c r="AC538" i="1"/>
  <c r="AC562" i="1"/>
  <c r="AC295" i="1"/>
  <c r="AC294" i="1"/>
  <c r="AC246" i="1"/>
  <c r="AC143" i="1"/>
  <c r="AC41" i="1"/>
  <c r="AC3050" i="1"/>
  <c r="AC3000" i="1"/>
  <c r="AC2980" i="1"/>
  <c r="AC2708" i="1"/>
  <c r="AC2537" i="1"/>
  <c r="AC2343" i="1"/>
  <c r="AC2239" i="1"/>
  <c r="AC2125" i="1"/>
  <c r="AC2119" i="1"/>
  <c r="AC2034" i="1"/>
  <c r="AC2023" i="1"/>
  <c r="AC1645" i="1"/>
  <c r="AC1666" i="1"/>
  <c r="AC1600" i="1"/>
  <c r="AC1492" i="1"/>
  <c r="AC1520" i="1"/>
  <c r="AC1353" i="1"/>
  <c r="AC1091" i="1"/>
  <c r="AC742" i="1"/>
  <c r="AC678" i="1"/>
  <c r="AC514" i="1"/>
  <c r="AC537" i="1"/>
  <c r="AC536" i="1"/>
  <c r="AC561" i="1"/>
  <c r="AC464" i="1"/>
  <c r="AC461" i="1"/>
  <c r="AC443" i="1"/>
  <c r="AC258" i="1"/>
  <c r="AC200" i="1"/>
  <c r="AC28" i="1"/>
  <c r="AC2741" i="1"/>
  <c r="AC2764" i="1"/>
  <c r="AC2720" i="1"/>
  <c r="AC2673" i="1"/>
  <c r="AC2659" i="1"/>
  <c r="AC2463" i="1"/>
  <c r="AC2462" i="1"/>
  <c r="AC2435" i="1"/>
  <c r="AC2438" i="1"/>
  <c r="AC2277" i="1"/>
  <c r="AC2238" i="1"/>
  <c r="AC2155" i="1"/>
  <c r="AC2187" i="1"/>
  <c r="AC1897" i="1"/>
  <c r="AC1921" i="1"/>
  <c r="AC1913" i="1"/>
  <c r="AC1761" i="1"/>
  <c r="AC1770" i="1"/>
  <c r="AC1644" i="1"/>
  <c r="AC1672" i="1"/>
  <c r="AC1284" i="1"/>
  <c r="AC1246" i="1"/>
  <c r="AC1357" i="1"/>
  <c r="AC1150" i="1"/>
  <c r="AC1111" i="1"/>
  <c r="AC989" i="1"/>
  <c r="AC812" i="1"/>
  <c r="AC811" i="1"/>
  <c r="AC831" i="1"/>
  <c r="AC823" i="1"/>
  <c r="AC584" i="1"/>
  <c r="AC535" i="1"/>
  <c r="AC583" i="1"/>
  <c r="AC467" i="1"/>
  <c r="AC491" i="1"/>
  <c r="AC476" i="1"/>
  <c r="AC378" i="1"/>
  <c r="AC385" i="1"/>
  <c r="AC268" i="1"/>
  <c r="AC230" i="1"/>
  <c r="AC76" i="1"/>
  <c r="AC3040" i="1"/>
  <c r="AC3039" i="1"/>
  <c r="AC2907" i="1"/>
  <c r="AC2937" i="1"/>
  <c r="AC2866" i="1"/>
  <c r="AC2882" i="1"/>
  <c r="AC2854" i="1"/>
  <c r="AC2655" i="1"/>
  <c r="AC2525" i="1"/>
  <c r="AC2324" i="1"/>
  <c r="AC2323" i="1"/>
  <c r="AC2237" i="1"/>
  <c r="AC2132" i="1"/>
  <c r="AC1972" i="1"/>
  <c r="AC1971" i="1"/>
  <c r="AC1957" i="1"/>
  <c r="AC1853" i="1"/>
  <c r="AC1786" i="1"/>
  <c r="AC1767" i="1"/>
  <c r="AC1665" i="1"/>
  <c r="AC1475" i="1"/>
  <c r="AC1361" i="1"/>
  <c r="AC849" i="1"/>
  <c r="AC846" i="1"/>
  <c r="AC841" i="1"/>
  <c r="AC656" i="1"/>
  <c r="AC636" i="1"/>
  <c r="AC665" i="1"/>
  <c r="AC293" i="1"/>
  <c r="AC276" i="1"/>
  <c r="AC182" i="1"/>
  <c r="AC107" i="1"/>
  <c r="AC3022" i="1"/>
  <c r="AC2874" i="1"/>
  <c r="AC2831" i="1"/>
  <c r="AC2815" i="1"/>
  <c r="AC2754" i="1"/>
  <c r="AC2743" i="1"/>
  <c r="AC2672" i="1"/>
  <c r="AC2707" i="1"/>
  <c r="AC2612" i="1"/>
  <c r="AC2551" i="1"/>
  <c r="AC2602" i="1"/>
  <c r="AC2492" i="1"/>
  <c r="AC2532" i="1"/>
  <c r="AC2236" i="1"/>
  <c r="AC2071" i="1"/>
  <c r="AC1999" i="1"/>
  <c r="AC1941" i="1"/>
  <c r="AC1874" i="1"/>
  <c r="AC1945" i="1"/>
  <c r="AC1824" i="1"/>
  <c r="AC1750" i="1"/>
  <c r="AC1474" i="1"/>
  <c r="AC1394" i="1"/>
  <c r="AC1321" i="1"/>
  <c r="AC1183" i="1"/>
  <c r="AC1069" i="1"/>
  <c r="AC1090" i="1"/>
  <c r="AC920" i="1"/>
  <c r="AC953" i="1"/>
  <c r="AC889" i="1"/>
  <c r="AC673" i="1"/>
  <c r="AC608" i="1"/>
  <c r="AC560" i="1"/>
  <c r="AC460" i="1"/>
  <c r="AC377" i="1"/>
  <c r="AC316" i="1"/>
  <c r="AC234" i="1"/>
  <c r="AC3031" i="1"/>
  <c r="AC2850" i="1"/>
  <c r="AC2798" i="1"/>
  <c r="AC2622" i="1"/>
  <c r="AC2582" i="1"/>
  <c r="AC2636" i="1"/>
  <c r="AC2360" i="1"/>
  <c r="AC2359" i="1"/>
  <c r="AC2322" i="1"/>
  <c r="AC2347" i="1"/>
  <c r="AC2212" i="1"/>
  <c r="AC2173" i="1"/>
  <c r="AC2172" i="1"/>
  <c r="AC2118" i="1"/>
  <c r="AC1964" i="1"/>
  <c r="AC1873" i="1"/>
  <c r="AC1780" i="1"/>
  <c r="AC1772" i="1"/>
  <c r="AC1587" i="1"/>
  <c r="AC1320" i="1"/>
  <c r="AC1149" i="1"/>
  <c r="AC1173" i="1"/>
  <c r="AC1193" i="1"/>
  <c r="AC1117" i="1"/>
  <c r="AC1105" i="1"/>
  <c r="AC1027" i="1"/>
  <c r="AC919" i="1"/>
  <c r="AC950" i="1"/>
  <c r="AC765" i="1"/>
  <c r="AC810" i="1"/>
  <c r="AC741" i="1"/>
  <c r="AC716" i="1"/>
  <c r="AC607" i="1"/>
  <c r="AC635" i="1"/>
  <c r="AC520" i="1"/>
  <c r="AC422" i="1"/>
  <c r="AC439" i="1"/>
  <c r="AC399" i="1"/>
  <c r="AC87" i="1"/>
  <c r="AC62" i="1"/>
  <c r="AC57" i="1"/>
  <c r="AC3051" i="1"/>
  <c r="AC3008" i="1"/>
  <c r="AC2974" i="1"/>
  <c r="AC2846" i="1"/>
  <c r="AC2753" i="1"/>
  <c r="AC2770" i="1"/>
  <c r="AC2719" i="1"/>
  <c r="AC2581" i="1"/>
  <c r="AC2601" i="1"/>
  <c r="AC2505" i="1"/>
  <c r="AC2417" i="1"/>
  <c r="AC2340" i="1"/>
  <c r="AC2321" i="1"/>
  <c r="AC2249" i="1"/>
  <c r="AC2133" i="1"/>
  <c r="AC2028" i="1"/>
  <c r="AC1728" i="1"/>
  <c r="AC1743" i="1"/>
  <c r="AC1544" i="1"/>
  <c r="AC1412" i="1"/>
  <c r="AC1245" i="1"/>
  <c r="AC1319" i="1"/>
  <c r="AC1167" i="1"/>
  <c r="AC1148" i="1"/>
  <c r="AC1099" i="1"/>
  <c r="AC1089" i="1"/>
  <c r="AC1026" i="1"/>
  <c r="AC1043" i="1"/>
  <c r="AC949" i="1"/>
  <c r="AC897" i="1"/>
  <c r="AC755" i="1"/>
  <c r="AC691" i="1"/>
  <c r="AC655" i="1"/>
  <c r="AC559" i="1"/>
  <c r="AC590" i="1"/>
  <c r="AC502" i="1"/>
  <c r="AC459" i="1"/>
  <c r="AC327" i="1"/>
  <c r="AC272" i="1"/>
  <c r="AC199" i="1"/>
  <c r="AC142" i="1"/>
  <c r="AC86" i="1"/>
  <c r="AC97" i="1"/>
  <c r="AC67" i="1"/>
  <c r="AC4" i="1"/>
  <c r="AC3046" i="1"/>
  <c r="AC2947" i="1"/>
  <c r="AC2865" i="1"/>
  <c r="AC2763" i="1"/>
  <c r="AC2647" i="1"/>
  <c r="AC2416" i="1"/>
  <c r="AC2284" i="1"/>
  <c r="AC2320" i="1"/>
  <c r="AC2171" i="1"/>
  <c r="AC2117" i="1"/>
  <c r="AC2093" i="1"/>
  <c r="AC1932" i="1"/>
  <c r="AC1912" i="1"/>
  <c r="AC1911" i="1"/>
  <c r="AC1766" i="1"/>
  <c r="AC1722" i="1"/>
  <c r="AC1643" i="1"/>
  <c r="AC1562" i="1"/>
  <c r="AC1532" i="1"/>
  <c r="AC1525" i="1"/>
  <c r="AC1283" i="1"/>
  <c r="AC1166" i="1"/>
  <c r="AC1182" i="1"/>
  <c r="AC1088" i="1"/>
  <c r="AC984" i="1"/>
  <c r="AC1009" i="1"/>
  <c r="AC754" i="1"/>
  <c r="AC801" i="1"/>
  <c r="AC848" i="1"/>
  <c r="AC634" i="1"/>
  <c r="AC654" i="1"/>
  <c r="AC494" i="1"/>
  <c r="AC483" i="1"/>
  <c r="AC415" i="1"/>
  <c r="AC322" i="1"/>
  <c r="AC245" i="1"/>
  <c r="AC198" i="1"/>
  <c r="AC124" i="1"/>
  <c r="AC96" i="1"/>
  <c r="AC19" i="1"/>
  <c r="AC2956" i="1"/>
  <c r="AC2752" i="1"/>
  <c r="AC2658" i="1"/>
  <c r="AC2580" i="1"/>
  <c r="AC2415" i="1"/>
  <c r="AC2170" i="1"/>
  <c r="AC2154" i="1"/>
  <c r="AC2186" i="1"/>
  <c r="AC2099" i="1"/>
  <c r="AC1910" i="1"/>
  <c r="AC1721" i="1"/>
  <c r="AC1731" i="1"/>
  <c r="AC1755" i="1"/>
  <c r="AC1473" i="1"/>
  <c r="AC1334" i="1"/>
  <c r="AC1244" i="1"/>
  <c r="AC1282" i="1"/>
  <c r="AC1281" i="1"/>
  <c r="AC1280" i="1"/>
  <c r="AC1279" i="1"/>
  <c r="AC1181" i="1"/>
  <c r="AC1208" i="1"/>
  <c r="AC1165" i="1"/>
  <c r="AC1180" i="1"/>
  <c r="AC1054" i="1"/>
  <c r="AC706" i="1"/>
  <c r="AC513" i="1"/>
  <c r="AC475" i="1"/>
  <c r="AC277" i="1"/>
  <c r="AC310" i="1"/>
  <c r="AC213" i="1"/>
  <c r="AC219" i="1"/>
  <c r="AC81" i="1"/>
  <c r="AC56" i="1"/>
  <c r="AC13" i="1"/>
  <c r="AC3024" i="1"/>
  <c r="AC2979" i="1"/>
  <c r="AC2929" i="1"/>
  <c r="AC2762" i="1"/>
  <c r="AC2653" i="1"/>
  <c r="AC2579" i="1"/>
  <c r="AC2484" i="1"/>
  <c r="AC2476" i="1"/>
  <c r="AC2428" i="1"/>
  <c r="AC2437" i="1"/>
  <c r="AC2153" i="1"/>
  <c r="AC2070" i="1"/>
  <c r="AC1998" i="1"/>
  <c r="AC1896" i="1"/>
  <c r="AC1607" i="1"/>
  <c r="AC1278" i="1"/>
  <c r="AC1229" i="1"/>
  <c r="AC1087" i="1"/>
  <c r="AC1008" i="1"/>
  <c r="AC1007" i="1"/>
  <c r="AC1036" i="1"/>
  <c r="AC900" i="1"/>
  <c r="AC877" i="1"/>
  <c r="AC830" i="1"/>
  <c r="AC740" i="1"/>
  <c r="AC596" i="1"/>
  <c r="AC474" i="1"/>
  <c r="AC396" i="1"/>
  <c r="AC352" i="1"/>
  <c r="AC181" i="1"/>
  <c r="AC2888" i="1"/>
  <c r="AC2735" i="1"/>
  <c r="AC2695" i="1"/>
  <c r="AC2504" i="1"/>
  <c r="AC2475" i="1"/>
  <c r="AC2358" i="1"/>
  <c r="AC2377" i="1"/>
  <c r="AC2398" i="1"/>
  <c r="AC2319" i="1"/>
  <c r="AC2185" i="1"/>
  <c r="AC2116" i="1"/>
  <c r="AC2069" i="1"/>
  <c r="AC2092" i="1"/>
  <c r="AC2068" i="1"/>
  <c r="AC2027" i="1"/>
  <c r="AC1895" i="1"/>
  <c r="AC1664" i="1"/>
  <c r="AC1663" i="1"/>
  <c r="AC1472" i="1"/>
  <c r="AC1471" i="1"/>
  <c r="AC1450" i="1"/>
  <c r="AC1411" i="1"/>
  <c r="AC1369" i="1"/>
  <c r="AC1318" i="1"/>
  <c r="AC1277" i="1"/>
  <c r="AC1276" i="1"/>
  <c r="AC1337" i="1"/>
  <c r="AC1225" i="1"/>
  <c r="AC1216" i="1"/>
  <c r="AC918" i="1"/>
  <c r="AC888" i="1"/>
  <c r="AC843" i="1"/>
  <c r="AC762" i="1"/>
  <c r="AC613" i="1"/>
  <c r="AC534" i="1"/>
  <c r="AC582" i="1"/>
  <c r="AC351" i="1"/>
  <c r="AC376" i="1"/>
  <c r="AC160" i="1"/>
  <c r="AC106" i="1"/>
  <c r="AC150" i="1"/>
  <c r="AC2876" i="1"/>
  <c r="AC2830" i="1"/>
  <c r="AC2797" i="1"/>
  <c r="AC2786" i="1"/>
  <c r="AC2652" i="1"/>
  <c r="AC2550" i="1"/>
  <c r="AC2489" i="1"/>
  <c r="AC2169" i="1"/>
  <c r="AC2191" i="1"/>
  <c r="AC2046" i="1"/>
  <c r="AC1931" i="1"/>
  <c r="AC1865" i="1"/>
  <c r="AC1642" i="1"/>
  <c r="AC1662" i="1"/>
  <c r="AC1661" i="1"/>
  <c r="AC1623" i="1"/>
  <c r="AC1577" i="1"/>
  <c r="AC1536" i="1"/>
  <c r="AC1470" i="1"/>
  <c r="AC1533" i="1"/>
  <c r="AC1393" i="1"/>
  <c r="AC1352" i="1"/>
  <c r="AC1147" i="1"/>
  <c r="AC1213" i="1"/>
  <c r="AC983" i="1"/>
  <c r="AC938" i="1"/>
  <c r="AC876" i="1"/>
  <c r="AC793" i="1"/>
  <c r="AC633" i="1"/>
  <c r="AC632" i="1"/>
  <c r="AC533" i="1"/>
  <c r="AC390" i="1"/>
  <c r="AC375" i="1"/>
  <c r="AC315" i="1"/>
  <c r="AC244" i="1"/>
  <c r="AC197" i="1"/>
  <c r="AC85" i="1"/>
  <c r="AC3016" i="1"/>
  <c r="AC3023" i="1"/>
  <c r="AC2954" i="1"/>
  <c r="AC2995" i="1"/>
  <c r="AC2885" i="1"/>
  <c r="AC2881" i="1"/>
  <c r="AC2751" i="1"/>
  <c r="AC2646" i="1"/>
  <c r="AC2600" i="1"/>
  <c r="AC2503" i="1"/>
  <c r="AC2483" i="1"/>
  <c r="AC2461" i="1"/>
  <c r="AC2397" i="1"/>
  <c r="AC2427" i="1"/>
  <c r="AC2410" i="1"/>
  <c r="AC2318" i="1"/>
  <c r="AC2339" i="1"/>
  <c r="AC2262" i="1"/>
  <c r="AC2067" i="1"/>
  <c r="AC2045" i="1"/>
  <c r="AC1894" i="1"/>
  <c r="AC1927" i="1"/>
  <c r="AC1838" i="1"/>
  <c r="AC1848" i="1"/>
  <c r="AC1864" i="1"/>
  <c r="AC1797" i="1"/>
  <c r="AC1778" i="1"/>
  <c r="AC1561" i="1"/>
  <c r="AC1455" i="1"/>
  <c r="AC1469" i="1"/>
  <c r="AC1468" i="1"/>
  <c r="AC1392" i="1"/>
  <c r="AC1317" i="1"/>
  <c r="AC1351" i="1"/>
  <c r="AC1275" i="1"/>
  <c r="AC1253" i="1"/>
  <c r="AC1316" i="1"/>
  <c r="AC1231" i="1"/>
  <c r="AC1047" i="1"/>
  <c r="AC1006" i="1"/>
  <c r="AC1005" i="1"/>
  <c r="AC1025" i="1"/>
  <c r="AC982" i="1"/>
  <c r="AC875" i="1"/>
  <c r="AC907" i="1"/>
  <c r="AC887" i="1"/>
  <c r="AC800" i="1"/>
  <c r="AC750" i="1"/>
  <c r="AC731" i="1"/>
  <c r="AC696" i="1"/>
  <c r="AC619" i="1"/>
  <c r="AC631" i="1"/>
  <c r="AC570" i="1"/>
  <c r="AC482" i="1"/>
  <c r="AC438" i="1"/>
  <c r="AC430" i="1"/>
  <c r="AC400" i="1"/>
  <c r="AC325" i="1"/>
  <c r="AC180" i="1"/>
  <c r="AC179" i="1"/>
  <c r="AC135" i="1"/>
  <c r="AC105" i="1"/>
  <c r="AC2946" i="1"/>
  <c r="AC2913" i="1"/>
  <c r="AC2926" i="1"/>
  <c r="AC2875" i="1"/>
  <c r="AC2790" i="1"/>
  <c r="AC2734" i="1"/>
  <c r="AC2671" i="1"/>
  <c r="AC2578" i="1"/>
  <c r="AC2549" i="1"/>
  <c r="AC2531" i="1"/>
  <c r="AC2396" i="1"/>
  <c r="AC2357" i="1"/>
  <c r="AC2356" i="1"/>
  <c r="AC2317" i="1"/>
  <c r="AC2286" i="1"/>
  <c r="AC2266" i="1"/>
  <c r="AC2235" i="1"/>
  <c r="AC2268" i="1"/>
  <c r="AC2202" i="1"/>
  <c r="AC2184" i="1"/>
  <c r="AC2201" i="1"/>
  <c r="AC2044" i="1"/>
  <c r="AC1997" i="1"/>
  <c r="AC2029" i="1"/>
  <c r="AC1963" i="1"/>
  <c r="AC2013" i="1"/>
  <c r="AC1962" i="1"/>
  <c r="AC1996" i="1"/>
  <c r="AC2020" i="1"/>
  <c r="AC1909" i="1"/>
  <c r="AC1893" i="1"/>
  <c r="AC1837" i="1"/>
  <c r="AC1576" i="1"/>
  <c r="AC1550" i="1"/>
  <c r="AC1391" i="1"/>
  <c r="AC1390" i="1"/>
  <c r="AC1377" i="1"/>
  <c r="AC1274" i="1"/>
  <c r="AC1086" i="1"/>
  <c r="AC1124" i="1"/>
  <c r="AC1004" i="1"/>
  <c r="AC822" i="1"/>
  <c r="AC809" i="1"/>
  <c r="AC799" i="1"/>
  <c r="AC653" i="1"/>
  <c r="AC606" i="1"/>
  <c r="AC196" i="1"/>
  <c r="AC178" i="1"/>
  <c r="AC48" i="1"/>
  <c r="AC3054" i="1"/>
  <c r="AC3043" i="1"/>
  <c r="AC2939" i="1"/>
  <c r="AC2895" i="1"/>
  <c r="AC2845" i="1"/>
  <c r="AC2864" i="1"/>
  <c r="AC2873" i="1"/>
  <c r="AC2796" i="1"/>
  <c r="AC2776" i="1"/>
  <c r="AC2670" i="1"/>
  <c r="AC2669" i="1"/>
  <c r="AC2599" i="1"/>
  <c r="AC2522" i="1"/>
  <c r="AC2474" i="1"/>
  <c r="AC2473" i="1"/>
  <c r="AC2355" i="1"/>
  <c r="AC2407" i="1"/>
  <c r="AC2376" i="1"/>
  <c r="AC2302" i="1"/>
  <c r="AC2259" i="1"/>
  <c r="AC2066" i="1"/>
  <c r="AC2091" i="1"/>
  <c r="AC2043" i="1"/>
  <c r="AC2065" i="1"/>
  <c r="AC1880" i="1"/>
  <c r="AC1872" i="1"/>
  <c r="AC1560" i="1"/>
  <c r="AC1590" i="1"/>
  <c r="AC1410" i="1"/>
  <c r="AC1200" i="1"/>
  <c r="AC1217" i="1"/>
  <c r="AC1164" i="1"/>
  <c r="AC965" i="1"/>
  <c r="AC895" i="1"/>
  <c r="AC808" i="1"/>
  <c r="AC851" i="1"/>
  <c r="AC711" i="1"/>
  <c r="AC652" i="1"/>
  <c r="AC651" i="1"/>
  <c r="AC664" i="1"/>
  <c r="AC512" i="1"/>
  <c r="AC441" i="1"/>
  <c r="AC374" i="1"/>
  <c r="AC373" i="1"/>
  <c r="AC275" i="1"/>
  <c r="AC159" i="1"/>
  <c r="AC177" i="1"/>
  <c r="AC123" i="1"/>
  <c r="AC132" i="1"/>
  <c r="AC93" i="1"/>
  <c r="AC2848" i="1"/>
  <c r="AC2781" i="1"/>
  <c r="AC2598" i="1"/>
  <c r="AC2577" i="1"/>
  <c r="AC2502" i="1"/>
  <c r="AC2488" i="1"/>
  <c r="AC2414" i="1"/>
  <c r="AC2433" i="1"/>
  <c r="AC2338" i="1"/>
  <c r="AC2316" i="1"/>
  <c r="AC2042" i="1"/>
  <c r="AC1995" i="1"/>
  <c r="AC1946" i="1"/>
  <c r="AC1892" i="1"/>
  <c r="AC1847" i="1"/>
  <c r="AC1788" i="1"/>
  <c r="AC1708" i="1"/>
  <c r="AC1727" i="1"/>
  <c r="AC1622" i="1"/>
  <c r="AC1604" i="1"/>
  <c r="AC1519" i="1"/>
  <c r="AC1379" i="1"/>
  <c r="AC1438" i="1"/>
  <c r="AC1273" i="1"/>
  <c r="AC1085" i="1"/>
  <c r="AC1084" i="1"/>
  <c r="AC1035" i="1"/>
  <c r="AC948" i="1"/>
  <c r="AC874" i="1"/>
  <c r="AC873" i="1"/>
  <c r="AC766" i="1"/>
  <c r="AC516" i="1"/>
  <c r="AC532" i="1"/>
  <c r="AC414" i="1"/>
  <c r="AC413" i="1"/>
  <c r="AC372" i="1"/>
  <c r="AC2985" i="1"/>
  <c r="AC2925" i="1"/>
  <c r="AC2844" i="1"/>
  <c r="AC2750" i="1"/>
  <c r="AC2715" i="1"/>
  <c r="AC2501" i="1"/>
  <c r="AC2449" i="1"/>
  <c r="AC2408" i="1"/>
  <c r="AC2375" i="1"/>
  <c r="AC2366" i="1"/>
  <c r="AC2234" i="1"/>
  <c r="AC2168" i="1"/>
  <c r="AC2090" i="1"/>
  <c r="AC2102" i="1"/>
  <c r="AC1994" i="1"/>
  <c r="AC1753" i="1"/>
  <c r="AC1547" i="1"/>
  <c r="AC1452" i="1"/>
  <c r="AC1163" i="1"/>
  <c r="AC1146" i="1"/>
  <c r="AC1172" i="1"/>
  <c r="AC1116" i="1"/>
  <c r="AC981" i="1"/>
  <c r="AC969" i="1"/>
  <c r="AC872" i="1"/>
  <c r="AC871" i="1"/>
  <c r="AC899" i="1"/>
  <c r="AC761" i="1"/>
  <c r="AC779" i="1"/>
  <c r="AC792" i="1"/>
  <c r="AC821" i="1"/>
  <c r="AC726" i="1"/>
  <c r="AC725" i="1"/>
  <c r="AC672" i="1"/>
  <c r="AC558" i="1"/>
  <c r="AC511" i="1"/>
  <c r="AC481" i="1"/>
  <c r="AC371" i="1"/>
  <c r="AC350" i="1"/>
  <c r="AC281" i="1"/>
  <c r="AC164" i="1"/>
  <c r="AC195" i="1"/>
  <c r="AC122" i="1"/>
  <c r="AC84" i="1"/>
  <c r="AC90" i="1"/>
  <c r="AC3007" i="1"/>
  <c r="AC2904" i="1"/>
  <c r="AC2912" i="1"/>
  <c r="AC2880" i="1"/>
  <c r="AC2721" i="1"/>
  <c r="AC2694" i="1"/>
  <c r="AC2645" i="1"/>
  <c r="AC2559" i="1"/>
  <c r="AC2621" i="1"/>
  <c r="AC2548" i="1"/>
  <c r="AC2491" i="1"/>
  <c r="AC2460" i="1"/>
  <c r="AC2445" i="1"/>
  <c r="AC2374" i="1"/>
  <c r="AC2233" i="1"/>
  <c r="AC2232" i="1"/>
  <c r="AC2264" i="1"/>
  <c r="AC2200" i="1"/>
  <c r="AC2089" i="1"/>
  <c r="AC2064" i="1"/>
  <c r="AC1956" i="1"/>
  <c r="AC1812" i="1"/>
  <c r="AC1783" i="1"/>
  <c r="AC1771" i="1"/>
  <c r="AC1742" i="1"/>
  <c r="AC1692" i="1"/>
  <c r="AC1660" i="1"/>
  <c r="AC1583" i="1"/>
  <c r="AC1559" i="1"/>
  <c r="AC1586" i="1"/>
  <c r="AC1467" i="1"/>
  <c r="AC1504" i="1"/>
  <c r="AC1457" i="1"/>
  <c r="AC1436" i="1"/>
  <c r="AC1409" i="1"/>
  <c r="AC1207" i="1"/>
  <c r="AC1179" i="1"/>
  <c r="AC1145" i="1"/>
  <c r="AC1098" i="1"/>
  <c r="AC1064" i="1"/>
  <c r="AC1024" i="1"/>
  <c r="AC1049" i="1"/>
  <c r="AC987" i="1"/>
  <c r="AC1042" i="1"/>
  <c r="AC964" i="1"/>
  <c r="AC753" i="1"/>
  <c r="AC778" i="1"/>
  <c r="AC840" i="1"/>
  <c r="AC829" i="1"/>
  <c r="AC705" i="1"/>
  <c r="AC689" i="1"/>
  <c r="AC605" i="1"/>
  <c r="AC593" i="1"/>
  <c r="AC349" i="1"/>
  <c r="AC348" i="1"/>
  <c r="AC347" i="1"/>
  <c r="AC395" i="1"/>
  <c r="AC370" i="1"/>
  <c r="AC309" i="1"/>
  <c r="AC308" i="1"/>
  <c r="AC264" i="1"/>
  <c r="AC176" i="1"/>
  <c r="AC221" i="1"/>
  <c r="AC225" i="1"/>
  <c r="AC194" i="1"/>
  <c r="AC134" i="1"/>
  <c r="AC121" i="1"/>
  <c r="AC21" i="1"/>
  <c r="AC40" i="1"/>
  <c r="AC39" i="1"/>
  <c r="AC3042" i="1"/>
  <c r="AC3030" i="1"/>
  <c r="AC2966" i="1"/>
  <c r="AC2828" i="1"/>
  <c r="AC2668" i="1"/>
  <c r="AC2718" i="1"/>
  <c r="AC2597" i="1"/>
  <c r="AC2547" i="1"/>
  <c r="AC2395" i="1"/>
  <c r="AC2413" i="1"/>
  <c r="AC2315" i="1"/>
  <c r="AC2281" i="1"/>
  <c r="AC2231" i="1"/>
  <c r="AC2183" i="1"/>
  <c r="AC2144" i="1"/>
  <c r="AC2167" i="1"/>
  <c r="AC2131" i="1"/>
  <c r="AC1955" i="1"/>
  <c r="AC1836" i="1"/>
  <c r="AC1739" i="1"/>
  <c r="AC1659" i="1"/>
  <c r="AC1700" i="1"/>
  <c r="AC1685" i="1"/>
  <c r="AC1699" i="1"/>
  <c r="AC1551" i="1"/>
  <c r="AC1558" i="1"/>
  <c r="AC1505" i="1"/>
  <c r="AC1368" i="1"/>
  <c r="AC1342" i="1"/>
  <c r="AC1272" i="1"/>
  <c r="AC1199" i="1"/>
  <c r="AC1115" i="1"/>
  <c r="AC1052" i="1"/>
  <c r="AC1003" i="1"/>
  <c r="AC947" i="1"/>
  <c r="AC946" i="1"/>
  <c r="AC917" i="1"/>
  <c r="AC858" i="1"/>
  <c r="AC760" i="1"/>
  <c r="AC798" i="1"/>
  <c r="AC738" i="1"/>
  <c r="AC734" i="1"/>
  <c r="AC722" i="1"/>
  <c r="AC650" i="1"/>
  <c r="AC604" i="1"/>
  <c r="AC557" i="1"/>
  <c r="AC556" i="1"/>
  <c r="AC531" i="1"/>
  <c r="AC555" i="1"/>
  <c r="AC554" i="1"/>
  <c r="AC500" i="1"/>
  <c r="AC458" i="1"/>
  <c r="AC346" i="1"/>
  <c r="AC394" i="1"/>
  <c r="AC307" i="1"/>
  <c r="AC218" i="1"/>
  <c r="AC61" i="1"/>
  <c r="AC2884" i="1"/>
  <c r="AC2761" i="1"/>
  <c r="AC2654" i="1"/>
  <c r="AC2667" i="1"/>
  <c r="AC2701" i="1"/>
  <c r="AC2472" i="1"/>
  <c r="AC2426" i="1"/>
  <c r="AC2436" i="1"/>
  <c r="AC2314" i="1"/>
  <c r="AC2230" i="1"/>
  <c r="AC2199" i="1"/>
  <c r="AC2182" i="1"/>
  <c r="AC1993" i="1"/>
  <c r="AC1954" i="1"/>
  <c r="AC1926" i="1"/>
  <c r="AC1879" i="1"/>
  <c r="AC1823" i="1"/>
  <c r="AC1760" i="1"/>
  <c r="AC1707" i="1"/>
  <c r="AC1658" i="1"/>
  <c r="AC1524" i="1"/>
  <c r="AC1531" i="1"/>
  <c r="AC1389" i="1"/>
  <c r="AC1408" i="1"/>
  <c r="AC1315" i="1"/>
  <c r="AC1350" i="1"/>
  <c r="AC1144" i="1"/>
  <c r="AC1143" i="1"/>
  <c r="AC1127" i="1"/>
  <c r="AC1023" i="1"/>
  <c r="AC980" i="1"/>
  <c r="AC870" i="1"/>
  <c r="AC906" i="1"/>
  <c r="AC807" i="1"/>
  <c r="AC806" i="1"/>
  <c r="AC815" i="1"/>
  <c r="AC791" i="1"/>
  <c r="AC820" i="1"/>
  <c r="AC728" i="1"/>
  <c r="AC649" i="1"/>
  <c r="AC683" i="1"/>
  <c r="AC530" i="1"/>
  <c r="AC581" i="1"/>
  <c r="AC529" i="1"/>
  <c r="AC421" i="1"/>
  <c r="AC324" i="1"/>
  <c r="AC158" i="1"/>
  <c r="AC148" i="1"/>
  <c r="AC80" i="1"/>
  <c r="AC12" i="1"/>
  <c r="AC3058" i="1"/>
  <c r="AC2951" i="1"/>
  <c r="AC2901" i="1"/>
  <c r="AC2863" i="1"/>
  <c r="AC2666" i="1"/>
  <c r="AC2576" i="1"/>
  <c r="AC2373" i="1"/>
  <c r="AC2267" i="1"/>
  <c r="AC2054" i="1"/>
  <c r="AC2106" i="1"/>
  <c r="AC2088" i="1"/>
  <c r="AC2115" i="1"/>
  <c r="AC1809" i="1"/>
  <c r="AC1720" i="1"/>
  <c r="AC1684" i="1"/>
  <c r="AC1695" i="1"/>
  <c r="AC1599" i="1"/>
  <c r="AC1518" i="1"/>
  <c r="AC1376" i="1"/>
  <c r="AC1388" i="1"/>
  <c r="AC1367" i="1"/>
  <c r="AC1426" i="1"/>
  <c r="AC1349" i="1"/>
  <c r="AC1232" i="1"/>
  <c r="AC1192" i="1"/>
  <c r="AC1067" i="1"/>
  <c r="AC1110" i="1"/>
  <c r="AC1002" i="1"/>
  <c r="AC886" i="1"/>
  <c r="AC905" i="1"/>
  <c r="AC828" i="1"/>
  <c r="AC819" i="1"/>
  <c r="AC727" i="1"/>
  <c r="AC473" i="1"/>
  <c r="AC437" i="1"/>
  <c r="AC369" i="1"/>
  <c r="AC345" i="1"/>
  <c r="AC306" i="1"/>
  <c r="AC104" i="1"/>
  <c r="AC83" i="1"/>
  <c r="AC32" i="1"/>
  <c r="AC10" i="1"/>
  <c r="AC3003" i="1"/>
  <c r="AC2965" i="1"/>
  <c r="AC2911" i="1"/>
  <c r="AC2862" i="1"/>
  <c r="AC2861" i="1"/>
  <c r="AC2814" i="1"/>
  <c r="AC2760" i="1"/>
  <c r="AC2769" i="1"/>
  <c r="AC2759" i="1"/>
  <c r="AC2711" i="1"/>
  <c r="AC2693" i="1"/>
  <c r="AC2631" i="1"/>
  <c r="AC2515" i="1"/>
  <c r="AC2500" i="1"/>
  <c r="AC2166" i="1"/>
  <c r="AC2087" i="1"/>
  <c r="AC1953" i="1"/>
  <c r="AC1970" i="1"/>
  <c r="AC1908" i="1"/>
  <c r="AC1907" i="1"/>
  <c r="AC1906" i="1"/>
  <c r="AC1861" i="1"/>
  <c r="AC1835" i="1"/>
  <c r="AC1726" i="1"/>
  <c r="AC1738" i="1"/>
  <c r="AC1709" i="1"/>
  <c r="AC1621" i="1"/>
  <c r="AC1514" i="1"/>
  <c r="AC1503" i="1"/>
  <c r="AC1443" i="1"/>
  <c r="AC1243" i="1"/>
  <c r="AC1228" i="1"/>
  <c r="AC1191" i="1"/>
  <c r="AC1046" i="1"/>
  <c r="AC1022" i="1"/>
  <c r="AC857" i="1"/>
  <c r="AC818" i="1"/>
  <c r="AC747" i="1"/>
  <c r="AC630" i="1"/>
  <c r="AC503" i="1"/>
  <c r="AC436" i="1"/>
  <c r="AC257" i="1"/>
  <c r="AC243" i="1"/>
  <c r="AC31" i="1"/>
  <c r="AC65" i="1"/>
  <c r="AC3057" i="1"/>
  <c r="AC2991" i="1"/>
  <c r="AC2903" i="1"/>
  <c r="AC2860" i="1"/>
  <c r="AC2733" i="1"/>
  <c r="AC2749" i="1"/>
  <c r="AC2665" i="1"/>
  <c r="AC2481" i="1"/>
  <c r="AC2471" i="1"/>
  <c r="AC2452" i="1"/>
  <c r="AC2313" i="1"/>
  <c r="AC2181" i="1"/>
  <c r="AC2086" i="1"/>
  <c r="AC2085" i="1"/>
  <c r="AC2031" i="1"/>
  <c r="AC1969" i="1"/>
  <c r="AC1891" i="1"/>
  <c r="AC1890" i="1"/>
  <c r="AC1758" i="1"/>
  <c r="AC1691" i="1"/>
  <c r="AC1620" i="1"/>
  <c r="AC1491" i="1"/>
  <c r="AC1449" i="1"/>
  <c r="AC1517" i="1"/>
  <c r="AC1387" i="1"/>
  <c r="AC1314" i="1"/>
  <c r="AC1313" i="1"/>
  <c r="AC1242" i="1"/>
  <c r="AC1178" i="1"/>
  <c r="AC1021" i="1"/>
  <c r="AC937" i="1"/>
  <c r="AC777" i="1"/>
  <c r="AC745" i="1"/>
  <c r="AC648" i="1"/>
  <c r="AC528" i="1"/>
  <c r="AC282" i="1"/>
  <c r="AC305" i="1"/>
  <c r="AC284" i="1"/>
  <c r="AC175" i="1"/>
  <c r="AC120" i="1"/>
  <c r="AC119" i="1"/>
  <c r="AC3055" i="1"/>
  <c r="AC2732" i="1"/>
  <c r="AC2748" i="1"/>
  <c r="AC2692" i="1"/>
  <c r="AC2546" i="1"/>
  <c r="AC2575" i="1"/>
  <c r="AC2574" i="1"/>
  <c r="AC2211" i="1"/>
  <c r="AC2165" i="1"/>
  <c r="AC2084" i="1"/>
  <c r="AC2063" i="1"/>
  <c r="AC1834" i="1"/>
  <c r="AC1757" i="1"/>
  <c r="AC1701" i="1"/>
  <c r="AC1466" i="1"/>
  <c r="AC1523" i="1"/>
  <c r="AC1490" i="1"/>
  <c r="AC1386" i="1"/>
  <c r="AC1312" i="1"/>
  <c r="AC1162" i="1"/>
  <c r="AC1211" i="1"/>
  <c r="AC1142" i="1"/>
  <c r="AC1161" i="1"/>
  <c r="AC1083" i="1"/>
  <c r="AC1109" i="1"/>
  <c r="AC979" i="1"/>
  <c r="AC1001" i="1"/>
  <c r="AC945" i="1"/>
  <c r="AC885" i="1"/>
  <c r="AC790" i="1"/>
  <c r="AC603" i="1"/>
  <c r="AC629" i="1"/>
  <c r="AC602" i="1"/>
  <c r="AC401" i="1"/>
  <c r="AC344" i="1"/>
  <c r="AC262" i="1"/>
  <c r="AC267" i="1"/>
  <c r="AC118" i="1"/>
  <c r="AC2964" i="1"/>
  <c r="AC2891" i="1"/>
  <c r="AC2897" i="1"/>
  <c r="AC2813" i="1"/>
  <c r="AC2731" i="1"/>
  <c r="AC2514" i="1"/>
  <c r="AC2354" i="1"/>
  <c r="AC2372" i="1"/>
  <c r="AC2272" i="1"/>
  <c r="AC2105" i="1"/>
  <c r="AC1992" i="1"/>
  <c r="AC1991" i="1"/>
  <c r="AC1952" i="1"/>
  <c r="AC1871" i="1"/>
  <c r="AC1748" i="1"/>
  <c r="AC1725" i="1"/>
  <c r="AC1694" i="1"/>
  <c r="AC1641" i="1"/>
  <c r="AC1640" i="1"/>
  <c r="AC1683" i="1"/>
  <c r="AC1595" i="1"/>
  <c r="AC1448" i="1"/>
  <c r="AC1513" i="1"/>
  <c r="AC1434" i="1"/>
  <c r="AC1422" i="1"/>
  <c r="AC1431" i="1"/>
  <c r="AC1440" i="1"/>
  <c r="AC1271" i="1"/>
  <c r="AC1270" i="1"/>
  <c r="AC1241" i="1"/>
  <c r="AC1130" i="1"/>
  <c r="AC1210" i="1"/>
  <c r="AC1108" i="1"/>
  <c r="AC978" i="1"/>
  <c r="AC1000" i="1"/>
  <c r="AC869" i="1"/>
  <c r="AC901" i="1"/>
  <c r="AC710" i="1"/>
  <c r="AC510" i="1"/>
  <c r="AC527" i="1"/>
  <c r="AC553" i="1"/>
  <c r="AC576" i="1"/>
  <c r="AC393" i="1"/>
  <c r="AC389" i="1"/>
  <c r="AC235" i="1"/>
  <c r="AC229" i="1"/>
  <c r="AC242" i="1"/>
  <c r="AC233" i="1"/>
  <c r="AC222" i="1"/>
  <c r="AC157" i="1"/>
  <c r="AC174" i="1"/>
  <c r="AC220" i="1"/>
  <c r="AC103" i="1"/>
  <c r="AC3029" i="1"/>
  <c r="AC3015" i="1"/>
  <c r="AC2963" i="1"/>
  <c r="AC2872" i="1"/>
  <c r="AC2827" i="1"/>
  <c r="AC2787" i="1"/>
  <c r="AC2625" i="1"/>
  <c r="AC2534" i="1"/>
  <c r="AC2459" i="1"/>
  <c r="AC2480" i="1"/>
  <c r="AC2371" i="1"/>
  <c r="AC2143" i="1"/>
  <c r="AC1846" i="1"/>
  <c r="AC1447" i="1"/>
  <c r="AC1512" i="1"/>
  <c r="AC1407" i="1"/>
  <c r="AC1385" i="1"/>
  <c r="AC1175" i="1"/>
  <c r="AC1141" i="1"/>
  <c r="AC967" i="1"/>
  <c r="AC776" i="1"/>
  <c r="AC715" i="1"/>
  <c r="AC704" i="1"/>
  <c r="AC573" i="1"/>
  <c r="AC412" i="1"/>
  <c r="AC319" i="1"/>
  <c r="AC228" i="1"/>
  <c r="AC117" i="1"/>
  <c r="AC17" i="1"/>
  <c r="AC2962" i="1"/>
  <c r="AC2982" i="1"/>
  <c r="AC2900" i="1"/>
  <c r="AC2879" i="1"/>
  <c r="AC2843" i="1"/>
  <c r="AC2889" i="1"/>
  <c r="AC2730" i="1"/>
  <c r="AC2691" i="1"/>
  <c r="AC2690" i="1"/>
  <c r="AC2664" i="1"/>
  <c r="AC2717" i="1"/>
  <c r="AC2633" i="1"/>
  <c r="AC2499" i="1"/>
  <c r="AC2425" i="1"/>
  <c r="AC2370" i="1"/>
  <c r="AC2431" i="1"/>
  <c r="AC2337" i="1"/>
  <c r="AC2164" i="1"/>
  <c r="AC2163" i="1"/>
  <c r="AC2083" i="1"/>
  <c r="AC1818" i="1"/>
  <c r="AC1765" i="1"/>
  <c r="AC1639" i="1"/>
  <c r="AC1690" i="1"/>
  <c r="AC1584" i="1"/>
  <c r="AC1557" i="1"/>
  <c r="AC1543" i="1"/>
  <c r="AC1311" i="1"/>
  <c r="AC1097" i="1"/>
  <c r="AC1082" i="1"/>
  <c r="AC1081" i="1"/>
  <c r="AC1106" i="1"/>
  <c r="AC1059" i="1"/>
  <c r="AC977" i="1"/>
  <c r="AC1020" i="1"/>
  <c r="AC954" i="1"/>
  <c r="AC868" i="1"/>
  <c r="AC884" i="1"/>
  <c r="AC805" i="1"/>
  <c r="AC827" i="1"/>
  <c r="AC684" i="1"/>
  <c r="AC628" i="1"/>
  <c r="AC509" i="1"/>
  <c r="AC442" i="1"/>
  <c r="AC227" i="1"/>
  <c r="AC223" i="1"/>
  <c r="AC193" i="1"/>
  <c r="AC116" i="1"/>
  <c r="AC102" i="1"/>
  <c r="AC74" i="1"/>
  <c r="AC24" i="1"/>
  <c r="AC30" i="1"/>
  <c r="AC7" i="1"/>
  <c r="AC2961" i="1"/>
  <c r="AC2924" i="1"/>
  <c r="AC2812" i="1"/>
  <c r="AC2826" i="1"/>
  <c r="AC2689" i="1"/>
  <c r="AC2573" i="1"/>
  <c r="AC2596" i="1"/>
  <c r="AC2353" i="1"/>
  <c r="AC2424" i="1"/>
  <c r="AC2345" i="1"/>
  <c r="AC2346" i="1"/>
  <c r="AC2041" i="1"/>
  <c r="AC2128" i="1"/>
  <c r="AC2114" i="1"/>
  <c r="AC2040" i="1"/>
  <c r="AC1990" i="1"/>
  <c r="AC1942" i="1"/>
  <c r="AC1940" i="1"/>
  <c r="AC1804" i="1"/>
  <c r="AC1787" i="1"/>
  <c r="AC1747" i="1"/>
  <c r="AC1719" i="1"/>
  <c r="AC1746" i="1"/>
  <c r="AC1752" i="1"/>
  <c r="AC1657" i="1"/>
  <c r="AC1619" i="1"/>
  <c r="AC1594" i="1"/>
  <c r="AC1384" i="1"/>
  <c r="AC1439" i="1"/>
  <c r="AC1310" i="1"/>
  <c r="AC1140" i="1"/>
  <c r="AC1128" i="1"/>
  <c r="AC1114" i="1"/>
  <c r="AC976" i="1"/>
  <c r="AC936" i="1"/>
  <c r="AC916" i="1"/>
  <c r="AC963" i="1"/>
  <c r="AC915" i="1"/>
  <c r="AC883" i="1"/>
  <c r="AC844" i="1"/>
  <c r="AC789" i="1"/>
  <c r="AC788" i="1"/>
  <c r="AC671" i="1"/>
  <c r="AC647" i="1"/>
  <c r="AC508" i="1"/>
  <c r="AC343" i="1"/>
  <c r="AC368" i="1"/>
  <c r="AC165" i="1"/>
  <c r="AC192" i="1"/>
  <c r="AC173" i="1"/>
  <c r="AC55" i="1"/>
  <c r="AC60" i="1"/>
  <c r="AC27" i="1"/>
  <c r="AC2943" i="1"/>
  <c r="AC2942" i="1"/>
  <c r="AC2688" i="1"/>
  <c r="AC2663" i="1"/>
  <c r="AC2644" i="1"/>
  <c r="AC2572" i="1"/>
  <c r="AC2444" i="1"/>
  <c r="AC2394" i="1"/>
  <c r="AC2423" i="1"/>
  <c r="AC2422" i="1"/>
  <c r="AC2393" i="1"/>
  <c r="AC2301" i="1"/>
  <c r="AC2265" i="1"/>
  <c r="AC2248" i="1"/>
  <c r="AC2126" i="1"/>
  <c r="AC2009" i="1"/>
  <c r="AC2035" i="1"/>
  <c r="AC1868" i="1"/>
  <c r="AC1858" i="1"/>
  <c r="AC1794" i="1"/>
  <c r="AC1698" i="1"/>
  <c r="AC1638" i="1"/>
  <c r="AC1618" i="1"/>
  <c r="AC1617" i="1"/>
  <c r="AC1575" i="1"/>
  <c r="AC1465" i="1"/>
  <c r="AC1366" i="1"/>
  <c r="AC1406" i="1"/>
  <c r="AC1269" i="1"/>
  <c r="AC1341" i="1"/>
  <c r="AC1340" i="1"/>
  <c r="AC1212" i="1"/>
  <c r="AC856" i="1"/>
  <c r="AC775" i="1"/>
  <c r="AC719" i="1"/>
  <c r="AC612" i="1"/>
  <c r="AC677" i="1"/>
  <c r="AC589" i="1"/>
  <c r="AC457" i="1"/>
  <c r="AC472" i="1"/>
  <c r="AC411" i="1"/>
  <c r="AC367" i="1"/>
  <c r="AC25" i="1"/>
  <c r="AC3032" i="1"/>
  <c r="AC2981" i="1"/>
  <c r="AC2938" i="1"/>
  <c r="AC2923" i="1"/>
  <c r="AC2703" i="1"/>
  <c r="AC2643" i="1"/>
  <c r="AC2595" i="1"/>
  <c r="AC2571" i="1"/>
  <c r="AC2616" i="1"/>
  <c r="AC2594" i="1"/>
  <c r="AC2412" i="1"/>
  <c r="AC2280" i="1"/>
  <c r="AC2348" i="1"/>
  <c r="AC2229" i="1"/>
  <c r="AC2247" i="1"/>
  <c r="AC2276" i="1"/>
  <c r="AC2218" i="1"/>
  <c r="AC2162" i="1"/>
  <c r="AC2062" i="1"/>
  <c r="AC2127" i="1"/>
  <c r="AC1989" i="1"/>
  <c r="AC1822" i="1"/>
  <c r="AC1733" i="1"/>
  <c r="AC1682" i="1"/>
  <c r="AC1671" i="1"/>
  <c r="AC1589" i="1"/>
  <c r="AC1510" i="1"/>
  <c r="AC1489" i="1"/>
  <c r="AC1405" i="1"/>
  <c r="AC1365" i="1"/>
  <c r="AC1383" i="1"/>
  <c r="AC1433" i="1"/>
  <c r="AC1268" i="1"/>
  <c r="AC1190" i="1"/>
  <c r="AC1080" i="1"/>
  <c r="AC1113" i="1"/>
  <c r="AC1056" i="1"/>
  <c r="AC999" i="1"/>
  <c r="AC998" i="1"/>
  <c r="AC852" i="1"/>
  <c r="AC733" i="1"/>
  <c r="AC552" i="1"/>
  <c r="AC595" i="1"/>
  <c r="AC435" i="1"/>
  <c r="AC429" i="1"/>
  <c r="AC336" i="1"/>
  <c r="AC256" i="1"/>
  <c r="AC172" i="1"/>
  <c r="AC101" i="1"/>
  <c r="AC3038" i="1"/>
  <c r="AC3014" i="1"/>
  <c r="AC2871" i="1"/>
  <c r="AC2729" i="1"/>
  <c r="AC2728" i="1"/>
  <c r="AC2710" i="1"/>
  <c r="AC2687" i="1"/>
  <c r="AC2642" i="1"/>
  <c r="AC2662" i="1"/>
  <c r="AC2570" i="1"/>
  <c r="AC2513" i="1"/>
  <c r="AC2443" i="1"/>
  <c r="AC2458" i="1"/>
  <c r="AC2392" i="1"/>
  <c r="AC2391" i="1"/>
  <c r="AC2283" i="1"/>
  <c r="AC2312" i="1"/>
  <c r="AC2300" i="1"/>
  <c r="AC2279" i="1"/>
  <c r="AC2210" i="1"/>
  <c r="AC2150" i="1"/>
  <c r="AC1930" i="1"/>
  <c r="AC1889" i="1"/>
  <c r="AC1929" i="1"/>
  <c r="AC1845" i="1"/>
  <c r="AC1857" i="1"/>
  <c r="AC1856" i="1"/>
  <c r="AC1862" i="1"/>
  <c r="AC1844" i="1"/>
  <c r="AC1816" i="1"/>
  <c r="AC1741" i="1"/>
  <c r="AC1656" i="1"/>
  <c r="AC1632" i="1"/>
  <c r="AC1689" i="1"/>
  <c r="AC1542" i="1"/>
  <c r="AC1502" i="1"/>
  <c r="AC1404" i="1"/>
  <c r="AC1403" i="1"/>
  <c r="AC1382" i="1"/>
  <c r="AC1267" i="1"/>
  <c r="AC1068" i="1"/>
  <c r="AC1019" i="1"/>
  <c r="AC1018" i="1"/>
  <c r="AC944" i="1"/>
  <c r="AC935" i="1"/>
  <c r="AC959" i="1"/>
  <c r="AC958" i="1"/>
  <c r="AC867" i="1"/>
  <c r="AC759" i="1"/>
  <c r="AC787" i="1"/>
  <c r="AC627" i="1"/>
  <c r="AC456" i="1"/>
  <c r="AC410" i="1"/>
  <c r="AC409" i="1"/>
  <c r="AC283" i="1"/>
  <c r="AC292" i="1"/>
  <c r="AC241" i="1"/>
  <c r="AC162" i="1"/>
  <c r="AC156" i="1"/>
  <c r="AC171" i="1"/>
  <c r="AC141" i="1"/>
  <c r="AC100" i="1"/>
  <c r="AC2842" i="1"/>
  <c r="AC2835" i="1"/>
  <c r="AC2811" i="1"/>
  <c r="AC2825" i="1"/>
  <c r="AC2758" i="1"/>
  <c r="AC2641" i="1"/>
  <c r="AC2706" i="1"/>
  <c r="AC2657" i="1"/>
  <c r="AC2716" i="1"/>
  <c r="AC2634" i="1"/>
  <c r="AC2369" i="1"/>
  <c r="AC2311" i="1"/>
  <c r="AC2271" i="1"/>
  <c r="AC2228" i="1"/>
  <c r="AC2260" i="1"/>
  <c r="AC2082" i="1"/>
  <c r="AC2050" i="1"/>
  <c r="AC2081" i="1"/>
  <c r="AC1905" i="1"/>
  <c r="AC1923" i="1"/>
  <c r="AC1944" i="1"/>
  <c r="AC1904" i="1"/>
  <c r="AC1843" i="1"/>
  <c r="AC1815" i="1"/>
  <c r="AC1803" i="1"/>
  <c r="AC1819" i="1"/>
  <c r="AC1737" i="1"/>
  <c r="AC1676" i="1"/>
  <c r="AC1556" i="1"/>
  <c r="AC1464" i="1"/>
  <c r="AC1488" i="1"/>
  <c r="AC1487" i="1"/>
  <c r="AC1437" i="1"/>
  <c r="AC1309" i="1"/>
  <c r="AC1333" i="1"/>
  <c r="AC1221" i="1"/>
  <c r="AC1189" i="1"/>
  <c r="AC1139" i="1"/>
  <c r="AC1079" i="1"/>
  <c r="AC975" i="1"/>
  <c r="AC943" i="1"/>
  <c r="AC942" i="1"/>
  <c r="AC855" i="1"/>
  <c r="AC774" i="1"/>
  <c r="AC767" i="1"/>
  <c r="AC773" i="1"/>
  <c r="AC748" i="1"/>
  <c r="AC737" i="1"/>
  <c r="AC670" i="1"/>
  <c r="AC601" i="1"/>
  <c r="AC626" i="1"/>
  <c r="AC480" i="1"/>
  <c r="AC471" i="1"/>
  <c r="AC291" i="1"/>
  <c r="AC226" i="1"/>
  <c r="AC191" i="1"/>
  <c r="AC170" i="1"/>
  <c r="AC115" i="1"/>
  <c r="AC38" i="1"/>
  <c r="AC20" i="1"/>
  <c r="AC15" i="1"/>
  <c r="AC2952" i="1"/>
  <c r="AC2988" i="1"/>
  <c r="AC2973" i="1"/>
  <c r="AC2892" i="1"/>
  <c r="AC2757" i="1"/>
  <c r="AC2714" i="1"/>
  <c r="AC2512" i="1"/>
  <c r="AC2533" i="1"/>
  <c r="AC2485" i="1"/>
  <c r="AC2390" i="1"/>
  <c r="AC2389" i="1"/>
  <c r="AC2227" i="1"/>
  <c r="AC2161" i="1"/>
  <c r="AC2197" i="1"/>
  <c r="AC2101" i="1"/>
  <c r="AC1951" i="1"/>
  <c r="AC1988" i="1"/>
  <c r="AC2012" i="1"/>
  <c r="AC1888" i="1"/>
  <c r="AC1833" i="1"/>
  <c r="AC1814" i="1"/>
  <c r="AC1718" i="1"/>
  <c r="AC1637" i="1"/>
  <c r="AC1681" i="1"/>
  <c r="AC1655" i="1"/>
  <c r="AC1616" i="1"/>
  <c r="AC1574" i="1"/>
  <c r="AC1598" i="1"/>
  <c r="AC1430" i="1"/>
  <c r="AC1308" i="1"/>
  <c r="AC1160" i="1"/>
  <c r="AC1159" i="1"/>
  <c r="AC1017" i="1"/>
  <c r="AC1037" i="1"/>
  <c r="AC914" i="1"/>
  <c r="AC913" i="1"/>
  <c r="AC804" i="1"/>
  <c r="AC772" i="1"/>
  <c r="AC786" i="1"/>
  <c r="AC717" i="1"/>
  <c r="AC703" i="1"/>
  <c r="AC526" i="1"/>
  <c r="AC551" i="1"/>
  <c r="AC569" i="1"/>
  <c r="AC507" i="1"/>
  <c r="AC470" i="1"/>
  <c r="AC479" i="1"/>
  <c r="AC455" i="1"/>
  <c r="AC446" i="1"/>
  <c r="AC366" i="1"/>
  <c r="AC388" i="1"/>
  <c r="AC304" i="1"/>
  <c r="AC240" i="1"/>
  <c r="AC155" i="1"/>
  <c r="AC114" i="1"/>
  <c r="AC133" i="1"/>
  <c r="AC23" i="1"/>
  <c r="AC59" i="1"/>
  <c r="AC3013" i="1"/>
  <c r="AC2977" i="1"/>
  <c r="AC2972" i="1"/>
  <c r="AC2910" i="1"/>
  <c r="AC2849" i="1"/>
  <c r="AC2896" i="1"/>
  <c r="AC2878" i="1"/>
  <c r="AC2841" i="1"/>
  <c r="AC2727" i="1"/>
  <c r="AC2593" i="1"/>
  <c r="AC2511" i="1"/>
  <c r="AC2539" i="1"/>
  <c r="AC2457" i="1"/>
  <c r="AC1987" i="1"/>
  <c r="AC1968" i="1"/>
  <c r="AC1986" i="1"/>
  <c r="AC1939" i="1"/>
  <c r="AC1792" i="1"/>
  <c r="AC1791" i="1"/>
  <c r="AC1777" i="1"/>
  <c r="AC1717" i="1"/>
  <c r="AC1511" i="1"/>
  <c r="AC1486" i="1"/>
  <c r="AC1266" i="1"/>
  <c r="AC997" i="1"/>
  <c r="AC996" i="1"/>
  <c r="AC912" i="1"/>
  <c r="AC934" i="1"/>
  <c r="AC718" i="1"/>
  <c r="AC617" i="1"/>
  <c r="AC686" i="1"/>
  <c r="AC669" i="1"/>
  <c r="AC525" i="1"/>
  <c r="AC550" i="1"/>
  <c r="AC454" i="1"/>
  <c r="AC469" i="1"/>
  <c r="AC478" i="1"/>
  <c r="AC444" i="1"/>
  <c r="AC280" i="1"/>
  <c r="AC329" i="1"/>
  <c r="AC190" i="1"/>
  <c r="AC149" i="1"/>
  <c r="AC147" i="1"/>
  <c r="AC54" i="1"/>
  <c r="AC22" i="1"/>
  <c r="AC9" i="1"/>
  <c r="AC3020" i="1"/>
  <c r="AC2971" i="1"/>
  <c r="AC2960" i="1"/>
  <c r="AC2936" i="1"/>
  <c r="AC2909" i="1"/>
  <c r="AC2852" i="1"/>
  <c r="AC2777" i="1"/>
  <c r="AC2780" i="1"/>
  <c r="AC2569" i="1"/>
  <c r="AC2637" i="1"/>
  <c r="AC2545" i="1"/>
  <c r="AC2456" i="1"/>
  <c r="AC2448" i="1"/>
  <c r="AC2368" i="1"/>
  <c r="AC2299" i="1"/>
  <c r="AC2310" i="1"/>
  <c r="AC2263" i="1"/>
  <c r="AC2207" i="1"/>
  <c r="AC1943" i="1"/>
  <c r="AC1938" i="1"/>
  <c r="AC1832" i="1"/>
  <c r="AC1716" i="1"/>
  <c r="AC1668" i="1"/>
  <c r="AC1688" i="1"/>
  <c r="AC1606" i="1"/>
  <c r="AC1546" i="1"/>
  <c r="AC1485" i="1"/>
  <c r="AC1529" i="1"/>
  <c r="AC1446" i="1"/>
  <c r="AC1378" i="1"/>
  <c r="AC1420" i="1"/>
  <c r="AC1307" i="1"/>
  <c r="AC1240" i="1"/>
  <c r="AC1239" i="1"/>
  <c r="AC1238" i="1"/>
  <c r="AC1188" i="1"/>
  <c r="AC1177" i="1"/>
  <c r="AC1176" i="1"/>
  <c r="AC986" i="1"/>
  <c r="AC1041" i="1"/>
  <c r="AC933" i="1"/>
  <c r="AC854" i="1"/>
  <c r="AC646" i="1"/>
  <c r="AC611" i="1"/>
  <c r="AC600" i="1"/>
  <c r="AC506" i="1"/>
  <c r="AC549" i="1"/>
  <c r="AC580" i="1"/>
  <c r="AC487" i="1"/>
  <c r="AC453" i="1"/>
  <c r="AC428" i="1"/>
  <c r="AC420" i="1"/>
  <c r="AC434" i="1"/>
  <c r="AC365" i="1"/>
  <c r="AC290" i="1"/>
  <c r="AC326" i="1"/>
  <c r="AC255" i="1"/>
  <c r="AC99" i="1"/>
  <c r="AC95" i="1"/>
  <c r="AC70" i="1"/>
  <c r="AC3" i="1"/>
  <c r="AC3052" i="1"/>
  <c r="AC2970" i="1"/>
  <c r="AC2950" i="1"/>
  <c r="AC2959" i="1"/>
  <c r="AC2883" i="1"/>
  <c r="AC2810" i="1"/>
  <c r="AC2809" i="1"/>
  <c r="AC2640" i="1"/>
  <c r="AC2700" i="1"/>
  <c r="AC2592" i="1"/>
  <c r="AC2498" i="1"/>
  <c r="AC2309" i="1"/>
  <c r="AC2298" i="1"/>
  <c r="AC2246" i="1"/>
  <c r="AC2274" i="1"/>
  <c r="AC2142" i="1"/>
  <c r="AC2032" i="1"/>
  <c r="AC1985" i="1"/>
  <c r="AC1984" i="1"/>
  <c r="AC1887" i="1"/>
  <c r="AC1769" i="1"/>
  <c r="AC1715" i="1"/>
  <c r="AC1654" i="1"/>
  <c r="AC1549" i="1"/>
  <c r="AC1463" i="1"/>
  <c r="AC1306" i="1"/>
  <c r="AC1265" i="1"/>
  <c r="AC1237" i="1"/>
  <c r="AC1138" i="1"/>
  <c r="AC1063" i="1"/>
  <c r="AC882" i="1"/>
  <c r="AC836" i="1"/>
  <c r="AC645" i="1"/>
  <c r="AC687" i="1"/>
  <c r="AC548" i="1"/>
  <c r="AC387" i="1"/>
  <c r="AC92" i="1"/>
  <c r="AC47" i="1"/>
  <c r="AC69" i="1"/>
  <c r="AC2" i="1"/>
  <c r="AC3033" i="1"/>
  <c r="AC3044" i="1"/>
  <c r="AC2999" i="1"/>
  <c r="AC2957" i="1"/>
  <c r="AC2945" i="1"/>
  <c r="AC2906" i="1"/>
  <c r="AC2899" i="1"/>
  <c r="AC2877" i="1"/>
  <c r="AC2744" i="1"/>
  <c r="AC2568" i="1"/>
  <c r="AC2567" i="1"/>
  <c r="AC2566" i="1"/>
  <c r="AC2470" i="1"/>
  <c r="AC2308" i="1"/>
  <c r="AC2039" i="1"/>
  <c r="AC2038" i="1"/>
  <c r="AC2022" i="1"/>
  <c r="AC2019" i="1"/>
  <c r="AC1886" i="1"/>
  <c r="AC1885" i="1"/>
  <c r="AC1870" i="1"/>
  <c r="AC1831" i="1"/>
  <c r="AC1830" i="1"/>
  <c r="AC1802" i="1"/>
  <c r="AC1759" i="1"/>
  <c r="AC1653" i="1"/>
  <c r="AC1652" i="1"/>
  <c r="AC1615" i="1"/>
  <c r="AC1484" i="1"/>
  <c r="AC1445" i="1"/>
  <c r="AC1264" i="1"/>
  <c r="AC1305" i="1"/>
  <c r="AC1304" i="1"/>
  <c r="AC1158" i="1"/>
  <c r="AC1187" i="1"/>
  <c r="AC1078" i="1"/>
  <c r="AC1077" i="1"/>
  <c r="AC988" i="1"/>
  <c r="AC962" i="1"/>
  <c r="AC932" i="1"/>
  <c r="AC736" i="1"/>
  <c r="AC714" i="1"/>
  <c r="AC667" i="1"/>
  <c r="AC588" i="1"/>
  <c r="AC519" i="1"/>
  <c r="AC568" i="1"/>
  <c r="AC499" i="1"/>
  <c r="AC427" i="1"/>
  <c r="AC269" i="1"/>
  <c r="AC239" i="1"/>
  <c r="AC265" i="1"/>
  <c r="AC130" i="1"/>
  <c r="AC73" i="1"/>
  <c r="AC66" i="1"/>
  <c r="AC2978" i="1"/>
  <c r="AC2990" i="1"/>
  <c r="AC2859" i="1"/>
  <c r="AC2661" i="1"/>
  <c r="AC2615" i="1"/>
  <c r="AC2497" i="1"/>
  <c r="AC2530" i="1"/>
  <c r="AC2482" i="1"/>
  <c r="AC2469" i="1"/>
  <c r="AC2352" i="1"/>
  <c r="AC2421" i="1"/>
  <c r="AC2297" i="1"/>
  <c r="AC2273" i="1"/>
  <c r="AC2180" i="1"/>
  <c r="AC2149" i="1"/>
  <c r="AC2052" i="1"/>
  <c r="AC2061" i="1"/>
  <c r="AC2053" i="1"/>
  <c r="AC1928" i="1"/>
  <c r="AC1884" i="1"/>
  <c r="AC1878" i="1"/>
  <c r="AC1821" i="1"/>
  <c r="AC1706" i="1"/>
  <c r="AC1675" i="1"/>
  <c r="AC1614" i="1"/>
  <c r="AC1585" i="1"/>
  <c r="AC1483" i="1"/>
  <c r="AC1263" i="1"/>
  <c r="AC1262" i="1"/>
  <c r="AC1339" i="1"/>
  <c r="AC1157" i="1"/>
  <c r="AC1045" i="1"/>
  <c r="AC931" i="1"/>
  <c r="AC771" i="1"/>
  <c r="AC682" i="1"/>
  <c r="AC644" i="1"/>
  <c r="AC625" i="1"/>
  <c r="AC579" i="1"/>
  <c r="AC587" i="1"/>
  <c r="AC452" i="1"/>
  <c r="AC426" i="1"/>
  <c r="AC384" i="1"/>
  <c r="AC342" i="1"/>
  <c r="AC289" i="1"/>
  <c r="AC303" i="1"/>
  <c r="AC238" i="1"/>
  <c r="AC189" i="1"/>
  <c r="AC146" i="1"/>
  <c r="AC2922" i="1"/>
  <c r="AC2775" i="1"/>
  <c r="AC2544" i="1"/>
  <c r="AC2565" i="1"/>
  <c r="AC2455" i="1"/>
  <c r="AC2296" i="1"/>
  <c r="AC2245" i="1"/>
  <c r="AC2226" i="1"/>
  <c r="AC2037" i="1"/>
  <c r="AC1950" i="1"/>
  <c r="AC1967" i="1"/>
  <c r="AC1949" i="1"/>
  <c r="AC1903" i="1"/>
  <c r="AC1763" i="1"/>
  <c r="AC1693" i="1"/>
  <c r="AC1636" i="1"/>
  <c r="AC1527" i="1"/>
  <c r="AC1462" i="1"/>
  <c r="AC1364" i="1"/>
  <c r="AC1303" i="1"/>
  <c r="AC1214" i="1"/>
  <c r="AC1016" i="1"/>
  <c r="AC995" i="1"/>
  <c r="AC994" i="1"/>
  <c r="AC941" i="1"/>
  <c r="AC961" i="1"/>
  <c r="AC866" i="1"/>
  <c r="AC865" i="1"/>
  <c r="AC835" i="1"/>
  <c r="AC845" i="1"/>
  <c r="AC746" i="1"/>
  <c r="AC690" i="1"/>
  <c r="AC624" i="1"/>
  <c r="AC623" i="1"/>
  <c r="AC547" i="1"/>
  <c r="AC364" i="1"/>
  <c r="AC302" i="1"/>
  <c r="AC288" i="1"/>
  <c r="AC314" i="1"/>
  <c r="AC237" i="1"/>
  <c r="AC169" i="1"/>
  <c r="AC212" i="1"/>
  <c r="AC113" i="1"/>
  <c r="AC112" i="1"/>
  <c r="AC72" i="1"/>
  <c r="AC3047" i="1"/>
  <c r="AC2858" i="1"/>
  <c r="AC2785" i="1"/>
  <c r="AC2613" i="1"/>
  <c r="AC2543" i="1"/>
  <c r="AC2432" i="1"/>
  <c r="AC2333" i="1"/>
  <c r="AC2110" i="1"/>
  <c r="AC2104" i="1"/>
  <c r="AC2033" i="1"/>
  <c r="AC1801" i="1"/>
  <c r="AC1808" i="1"/>
  <c r="AC1573" i="1"/>
  <c r="AC1332" i="1"/>
  <c r="AC993" i="1"/>
  <c r="AC992" i="1"/>
  <c r="AC991" i="1"/>
  <c r="AC853" i="1"/>
  <c r="AC752" i="1"/>
  <c r="AC643" i="1"/>
  <c r="AC515" i="1"/>
  <c r="AC398" i="1"/>
  <c r="AC301" i="1"/>
  <c r="AC266" i="1"/>
  <c r="AC188" i="1"/>
  <c r="AC3001" i="1"/>
  <c r="AC3006" i="1"/>
  <c r="AC3026" i="1"/>
  <c r="AC2969" i="1"/>
  <c r="AC2992" i="1"/>
  <c r="AC2921" i="1"/>
  <c r="AC2829" i="1"/>
  <c r="AC2756" i="1"/>
  <c r="AC2783" i="1"/>
  <c r="AC2496" i="1"/>
  <c r="AC2535" i="1"/>
  <c r="AC2495" i="1"/>
  <c r="AC2490" i="1"/>
  <c r="AC2409" i="1"/>
  <c r="AC2411" i="1"/>
  <c r="AC2295" i="1"/>
  <c r="AC2307" i="1"/>
  <c r="AC2141" i="1"/>
  <c r="AC2060" i="1"/>
  <c r="AC1966" i="1"/>
  <c r="AC1883" i="1"/>
  <c r="AC1813" i="1"/>
  <c r="AC1817" i="1"/>
  <c r="AC1781" i="1"/>
  <c r="AC1776" i="1"/>
  <c r="AC1714" i="1"/>
  <c r="AC1137" i="1"/>
  <c r="AC1136" i="1"/>
  <c r="AC1103" i="1"/>
  <c r="AC1072" i="1"/>
  <c r="AC860" i="1"/>
  <c r="AC785" i="1"/>
  <c r="AC770" i="1"/>
  <c r="AC524" i="1"/>
  <c r="AC287" i="1"/>
  <c r="AC154" i="1"/>
  <c r="AC153" i="1"/>
  <c r="AC16" i="1"/>
  <c r="AC3034" i="1"/>
  <c r="AC3002" i="1"/>
  <c r="AC2984" i="1"/>
  <c r="AC2930" i="1"/>
  <c r="AC2857" i="1"/>
  <c r="AC2856" i="1"/>
  <c r="AC2774" i="1"/>
  <c r="AC2660" i="1"/>
  <c r="AC2686" i="1"/>
  <c r="AC2685" i="1"/>
  <c r="AC2442" i="1"/>
  <c r="AC2349" i="1"/>
  <c r="AC2109" i="1"/>
  <c r="AC1948" i="1"/>
  <c r="AC1855" i="1"/>
  <c r="AC1867" i="1"/>
  <c r="AC1774" i="1"/>
  <c r="AC1713" i="1"/>
  <c r="AC1754" i="1"/>
  <c r="AC1705" i="1"/>
  <c r="AC1461" i="1"/>
  <c r="AC1402" i="1"/>
  <c r="AC1302" i="1"/>
  <c r="AC1301" i="1"/>
  <c r="AC1236" i="1"/>
  <c r="AC1186" i="1"/>
  <c r="AC1156" i="1"/>
  <c r="AC1076" i="1"/>
  <c r="AC930" i="1"/>
  <c r="AC929" i="1"/>
  <c r="AC769" i="1"/>
  <c r="AC758" i="1"/>
  <c r="AC735" i="1"/>
  <c r="AC702" i="1"/>
  <c r="AC695" i="1"/>
  <c r="AC597" i="1"/>
  <c r="AC425" i="1"/>
  <c r="AC300" i="1"/>
  <c r="AC254" i="1"/>
  <c r="AC187" i="1"/>
  <c r="AC161" i="1"/>
  <c r="AC53" i="1"/>
  <c r="AC3028" i="1"/>
  <c r="AC3035" i="1"/>
  <c r="AC2908" i="1"/>
  <c r="AC2840" i="1"/>
  <c r="AC2839" i="1"/>
  <c r="AC2887" i="1"/>
  <c r="AC2639" i="1"/>
  <c r="AC2684" i="1"/>
  <c r="AC2388" i="1"/>
  <c r="AC2225" i="1"/>
  <c r="AC2152" i="1"/>
  <c r="AC2080" i="1"/>
  <c r="AC2059" i="1"/>
  <c r="AC1796" i="1"/>
  <c r="AC1745" i="1"/>
  <c r="AC1630" i="1"/>
  <c r="AC1680" i="1"/>
  <c r="AC1572" i="1"/>
  <c r="AC1460" i="1"/>
  <c r="AC1235" i="1"/>
  <c r="AC1261" i="1"/>
  <c r="AC1260" i="1"/>
  <c r="AC1122" i="1"/>
  <c r="AC898" i="1"/>
  <c r="AC817" i="1"/>
  <c r="AC586" i="1"/>
  <c r="AC440" i="1"/>
  <c r="AC335" i="1"/>
  <c r="AC2795" i="1"/>
  <c r="AC2726" i="1"/>
  <c r="AC2494" i="1"/>
  <c r="AC2493" i="1"/>
  <c r="AC2294" i="1"/>
  <c r="AC2293" i="1"/>
  <c r="AC2224" i="1"/>
  <c r="AC2217" i="1"/>
  <c r="AC2160" i="1"/>
  <c r="AC1937" i="1"/>
  <c r="AC1925" i="1"/>
  <c r="AC1866" i="1"/>
  <c r="AC1829" i="1"/>
  <c r="AC1775" i="1"/>
  <c r="AC1782" i="1"/>
  <c r="AC1375" i="1"/>
  <c r="AC1185" i="1"/>
  <c r="AC1075" i="1"/>
  <c r="AC1062" i="1"/>
  <c r="AC1015" i="1"/>
  <c r="AC957" i="1"/>
  <c r="AC642" i="1"/>
  <c r="AC599" i="1"/>
  <c r="AC505" i="1"/>
  <c r="AC466" i="1"/>
  <c r="AC477" i="1"/>
  <c r="AC498" i="1"/>
  <c r="AC408" i="1"/>
  <c r="AC253" i="1"/>
  <c r="AC252" i="1"/>
  <c r="AC3053" i="1"/>
  <c r="AC3056" i="1"/>
  <c r="AC2998" i="1"/>
  <c r="AC2949" i="1"/>
  <c r="AC2958" i="1"/>
  <c r="AC2935" i="1"/>
  <c r="AC2855" i="1"/>
  <c r="AC2808" i="1"/>
  <c r="AC2824" i="1"/>
  <c r="AC2773" i="1"/>
  <c r="AC2638" i="1"/>
  <c r="AC2651" i="1"/>
  <c r="AC2683" i="1"/>
  <c r="AC2468" i="1"/>
  <c r="AC2420" i="1"/>
  <c r="AC2193" i="1"/>
  <c r="AC2195" i="1"/>
  <c r="AC2058" i="1"/>
  <c r="AC1798" i="1"/>
  <c r="AC1679" i="1"/>
  <c r="AC1678" i="1"/>
  <c r="AC1509" i="1"/>
  <c r="AC1401" i="1"/>
  <c r="AC1381" i="1"/>
  <c r="AC1348" i="1"/>
  <c r="AC1184" i="1"/>
  <c r="AC1040" i="1"/>
  <c r="AC974" i="1"/>
  <c r="AC816" i="1"/>
  <c r="AC839" i="1"/>
  <c r="AC814" i="1"/>
  <c r="AC699" i="1"/>
  <c r="AC424" i="1"/>
  <c r="AC91" i="1"/>
  <c r="AC3048" i="1"/>
  <c r="AC3037" i="1"/>
  <c r="AC3012" i="1"/>
  <c r="AC2898" i="1"/>
  <c r="AC2784" i="1"/>
  <c r="AC2620" i="1"/>
  <c r="AC2542" i="1"/>
  <c r="AC2521" i="1"/>
  <c r="AC2387" i="1"/>
  <c r="AC2220" i="1"/>
  <c r="AC2098" i="1"/>
  <c r="AC2018" i="1"/>
  <c r="AC2011" i="1"/>
  <c r="AC1882" i="1"/>
  <c r="AC1828" i="1"/>
  <c r="AC1854" i="1"/>
  <c r="AC1734" i="1"/>
  <c r="AC1712" i="1"/>
  <c r="AC1593" i="1"/>
  <c r="AC1482" i="1"/>
  <c r="AC1508" i="1"/>
  <c r="AC1347" i="1"/>
  <c r="AC973" i="1"/>
  <c r="AC881" i="1"/>
  <c r="AC864" i="1"/>
  <c r="AC826" i="1"/>
  <c r="AC834" i="1"/>
  <c r="AC701" i="1"/>
  <c r="AC681" i="1"/>
  <c r="AC641" i="1"/>
  <c r="AC546" i="1"/>
  <c r="AC545" i="1"/>
  <c r="AC451" i="1"/>
  <c r="AC450" i="1"/>
  <c r="AC490" i="1"/>
  <c r="AC363" i="1"/>
  <c r="AC209" i="1"/>
  <c r="AC152" i="1"/>
  <c r="AC214" i="1"/>
  <c r="AC2807" i="1"/>
  <c r="AC2632" i="1"/>
  <c r="AC2614" i="1"/>
  <c r="AC2179" i="1"/>
  <c r="AC2140" i="1"/>
  <c r="AC1924" i="1"/>
  <c r="AC1704" i="1"/>
  <c r="AC1555" i="1"/>
  <c r="AC1541" i="1"/>
  <c r="AC1597" i="1"/>
  <c r="AC1554" i="1"/>
  <c r="AC1346" i="1"/>
  <c r="AC1338" i="1"/>
  <c r="AC1209" i="1"/>
  <c r="AC1155" i="1"/>
  <c r="AC1074" i="1"/>
  <c r="AC662" i="1"/>
  <c r="AC622" i="1"/>
  <c r="AC523" i="1"/>
  <c r="AC575" i="1"/>
  <c r="AC111" i="1"/>
  <c r="AC6" i="1"/>
  <c r="AC11" i="1"/>
  <c r="AC3025" i="1"/>
  <c r="AC2789" i="1"/>
  <c r="AC2806" i="1"/>
  <c r="AC2725" i="1"/>
  <c r="AC2724" i="1"/>
  <c r="AC2747" i="1"/>
  <c r="AC2541" i="1"/>
  <c r="AC2536" i="1"/>
  <c r="AC2367" i="1"/>
  <c r="AC2206" i="1"/>
  <c r="AC2057" i="1"/>
  <c r="AC2130" i="1"/>
  <c r="AC1983" i="1"/>
  <c r="AC1800" i="1"/>
  <c r="AC1345" i="1"/>
  <c r="AC1300" i="1"/>
  <c r="AC1252" i="1"/>
  <c r="AC1224" i="1"/>
  <c r="AC1135" i="1"/>
  <c r="AC911" i="1"/>
  <c r="AC928" i="1"/>
  <c r="AC863" i="1"/>
  <c r="AC749" i="1"/>
  <c r="AC433" i="1"/>
  <c r="AC286" i="1"/>
  <c r="AC37" i="1"/>
  <c r="AC46" i="1"/>
  <c r="AC3045" i="1"/>
  <c r="AC3021" i="1"/>
  <c r="AC2997" i="1"/>
  <c r="AC2955" i="1"/>
  <c r="AC2934" i="1"/>
  <c r="AC2838" i="1"/>
  <c r="AC2591" i="1"/>
  <c r="AC2292" i="1"/>
  <c r="AC2306" i="1"/>
  <c r="AC2219" i="1"/>
  <c r="AC2079" i="1"/>
  <c r="AC1902" i="1"/>
  <c r="AC1669" i="1"/>
  <c r="AC1611" i="1"/>
  <c r="AC1429" i="1"/>
  <c r="AC1112" i="1"/>
  <c r="AC1014" i="1"/>
  <c r="AC1058" i="1"/>
  <c r="AC910" i="1"/>
  <c r="AC721" i="1"/>
  <c r="AC449" i="1"/>
  <c r="AC445" i="1"/>
  <c r="AC362" i="1"/>
  <c r="AC251" i="1"/>
  <c r="AC82" i="1"/>
  <c r="AC2996" i="1"/>
  <c r="AC2993" i="1"/>
  <c r="AC2920" i="1"/>
  <c r="AC2870" i="1"/>
  <c r="AC2564" i="1"/>
  <c r="AC2510" i="1"/>
  <c r="AC2291" i="1"/>
  <c r="AC2159" i="1"/>
  <c r="AC2124" i="1"/>
  <c r="AC1811" i="1"/>
  <c r="AC1762" i="1"/>
  <c r="AC1744" i="1"/>
  <c r="AC1635" i="1"/>
  <c r="AC1634" i="1"/>
  <c r="AC1571" i="1"/>
  <c r="AC1363" i="1"/>
  <c r="AC1251" i="1"/>
  <c r="AC1234" i="1"/>
  <c r="AC1061" i="1"/>
  <c r="AC574" i="1"/>
  <c r="AC496" i="1"/>
  <c r="AC407" i="1"/>
  <c r="AC405" i="1"/>
  <c r="AC328" i="1"/>
  <c r="AC299" i="1"/>
  <c r="AC35" i="1"/>
  <c r="AC14" i="1"/>
  <c r="AC3027" i="1"/>
  <c r="AC2820" i="1"/>
  <c r="AC2823" i="1"/>
  <c r="AC2788" i="1"/>
  <c r="AC2723" i="1"/>
  <c r="AC2590" i="1"/>
  <c r="AC2364" i="1"/>
  <c r="AC2365" i="1"/>
  <c r="AC2223" i="1"/>
  <c r="AC1982" i="1"/>
  <c r="AC1881" i="1"/>
  <c r="AC1852" i="1"/>
  <c r="AC1860" i="1"/>
  <c r="AC1785" i="1"/>
  <c r="AC1779" i="1"/>
  <c r="AC1736" i="1"/>
  <c r="AC1633" i="1"/>
  <c r="AC1674" i="1"/>
  <c r="AC1400" i="1"/>
  <c r="AC1399" i="1"/>
  <c r="AC1299" i="1"/>
  <c r="AC1129" i="1"/>
  <c r="AC1096" i="1"/>
  <c r="AC1050" i="1"/>
  <c r="AC744" i="1"/>
  <c r="AC610" i="1"/>
  <c r="AC544" i="1"/>
  <c r="AC448" i="1"/>
  <c r="AC447" i="1"/>
  <c r="AC468" i="1"/>
  <c r="AC186" i="1"/>
  <c r="AC151" i="1"/>
  <c r="AC110" i="1"/>
  <c r="AC2558" i="1"/>
  <c r="AC2563" i="1"/>
  <c r="AC2562" i="1"/>
  <c r="AC2386" i="1"/>
  <c r="AC2139" i="1"/>
  <c r="AC2078" i="1"/>
  <c r="AC2136" i="1"/>
  <c r="AC2036" i="1"/>
  <c r="AC1869" i="1"/>
  <c r="AC1827" i="1"/>
  <c r="AC1807" i="1"/>
  <c r="AC1795" i="1"/>
  <c r="AC1790" i="1"/>
  <c r="AC1444" i="1"/>
  <c r="AC1132" i="1"/>
  <c r="AC1154" i="1"/>
  <c r="AC1134" i="1"/>
  <c r="AC972" i="1"/>
  <c r="AC956" i="1"/>
  <c r="AC862" i="1"/>
  <c r="AC825" i="1"/>
  <c r="AC694" i="1"/>
  <c r="AC621" i="1"/>
  <c r="AC668" i="1"/>
  <c r="AC423" i="1"/>
  <c r="AC361" i="1"/>
  <c r="AC2968" i="1"/>
  <c r="AC2933" i="1"/>
  <c r="AC2822" i="1"/>
  <c r="AC2805" i="1"/>
  <c r="AC2589" i="1"/>
  <c r="AC2588" i="1"/>
  <c r="AC2540" i="1"/>
  <c r="AC2454" i="1"/>
  <c r="AC2244" i="1"/>
  <c r="AC1799" i="1"/>
  <c r="AC1553" i="1"/>
  <c r="AC1362" i="1"/>
  <c r="AC1233" i="1"/>
  <c r="AC1259" i="1"/>
  <c r="AC1258" i="1"/>
  <c r="AC971" i="1"/>
  <c r="AC751" i="1"/>
  <c r="AC757" i="1"/>
  <c r="AC700" i="1"/>
  <c r="AC504" i="1"/>
  <c r="AC341" i="1"/>
  <c r="AC360" i="1"/>
  <c r="AC386" i="1"/>
  <c r="AC392" i="1"/>
  <c r="AC224" i="1"/>
  <c r="AC3036" i="1"/>
  <c r="AC2746" i="1"/>
  <c r="AC2628" i="1"/>
  <c r="AC2441" i="1"/>
  <c r="AC1961" i="1"/>
  <c r="AC1380" i="1"/>
  <c r="AC768" i="1"/>
  <c r="AC620" i="1"/>
  <c r="AC572" i="1"/>
  <c r="AC463" i="1"/>
  <c r="AC340" i="1"/>
  <c r="AC79" i="1"/>
  <c r="AC3011" i="1"/>
  <c r="AC2385" i="1"/>
  <c r="AC2384" i="1"/>
  <c r="AC2290" i="1"/>
  <c r="AC2222" i="1"/>
  <c r="AC1859" i="1"/>
  <c r="AC1810" i="1"/>
  <c r="AC1711" i="1"/>
  <c r="AC1613" i="1"/>
  <c r="AC1298" i="1"/>
  <c r="AC1170" i="1"/>
  <c r="AC927" i="1"/>
  <c r="AC739" i="1"/>
  <c r="AC720" i="1"/>
  <c r="AC334" i="1"/>
  <c r="AC29" i="1"/>
  <c r="AC1965" i="1"/>
  <c r="AC1250" i="1"/>
  <c r="AC1039" i="1"/>
  <c r="AC730" i="1"/>
  <c r="AC729" i="1"/>
  <c r="AC432" i="1"/>
  <c r="AC185" i="1"/>
  <c r="AC211" i="1"/>
  <c r="AC26" i="1"/>
  <c r="AC2919" i="1"/>
  <c r="AC2804" i="1"/>
  <c r="AC2560" i="1"/>
  <c r="AC2524" i="1"/>
  <c r="AC1806" i="1"/>
  <c r="AC1629" i="1"/>
  <c r="AC1540" i="1"/>
  <c r="AC1548" i="1"/>
  <c r="AC1481" i="1"/>
  <c r="AC1257" i="1"/>
  <c r="AC1204" i="1"/>
  <c r="AC1121" i="1"/>
  <c r="AC838" i="1"/>
  <c r="AC522" i="1"/>
  <c r="AC359" i="1"/>
  <c r="AC36" i="1"/>
  <c r="AC2722" i="1"/>
  <c r="AC2702" i="1"/>
  <c r="AC2587" i="1"/>
  <c r="AC2477" i="1"/>
  <c r="AC2123" i="1"/>
  <c r="AC2135" i="1"/>
  <c r="AC2049" i="1"/>
  <c r="AC2010" i="1"/>
  <c r="AC1901" i="1"/>
  <c r="AC1539" i="1"/>
  <c r="AC1552" i="1"/>
  <c r="AC1153" i="1"/>
  <c r="AC1133" i="1"/>
  <c r="AC521" i="1"/>
  <c r="AC406" i="1"/>
  <c r="AC358" i="1"/>
  <c r="AC2157" i="1"/>
  <c r="AC2017" i="1"/>
  <c r="AC1981" i="1"/>
  <c r="AC1793" i="1"/>
  <c r="AC1480" i="1"/>
  <c r="AC1507" i="1"/>
  <c r="AC1095" i="1"/>
  <c r="AC1073" i="1"/>
  <c r="AC1060" i="1"/>
  <c r="AC909" i="1"/>
  <c r="AC598" i="1"/>
  <c r="AC98" i="1"/>
  <c r="AC2932" i="1"/>
  <c r="AC2837" i="1"/>
  <c r="AC2467" i="1"/>
  <c r="AC1206" i="1"/>
  <c r="AC543" i="1"/>
  <c r="AC333" i="1"/>
  <c r="AC2151" i="1"/>
  <c r="AC2178" i="1"/>
  <c r="AC1730" i="1"/>
  <c r="AC764" i="1"/>
  <c r="AC2056" i="1"/>
  <c r="AC1724" i="1"/>
  <c r="AC803" i="1"/>
  <c r="AC357" i="1"/>
  <c r="AC2836" i="1"/>
  <c r="AC2561" i="1"/>
  <c r="AC1820" i="1"/>
  <c r="AC1570" i="1"/>
  <c r="AC1459" i="1"/>
  <c r="AC1256" i="1"/>
  <c r="AC1215" i="1"/>
  <c r="AC1198" i="1"/>
  <c r="AC926" i="1"/>
  <c r="AC763" i="1"/>
  <c r="AC2261" i="1"/>
  <c r="AC1710" i="1"/>
  <c r="AC462" i="1"/>
  <c r="AC2983" i="1"/>
  <c r="AC2278" i="1"/>
  <c r="AC2243" i="1"/>
  <c r="AC2077" i="1"/>
  <c r="AC968" i="1"/>
  <c r="AC285" i="1"/>
  <c r="AC5" i="1"/>
  <c r="AC2440" i="1"/>
  <c r="AC2026" i="1"/>
  <c r="AC2138" i="1"/>
  <c r="AC732" i="1"/>
  <c r="AC71" i="1"/>
  <c r="AC713" i="1"/>
  <c r="AC109" i="1"/>
  <c r="AC45" i="1"/>
  <c r="AC1842" i="1"/>
</calcChain>
</file>

<file path=xl/sharedStrings.xml><?xml version="1.0" encoding="utf-8"?>
<sst xmlns="http://schemas.openxmlformats.org/spreadsheetml/2006/main" count="72720" uniqueCount="2778">
  <si>
    <t>Uke</t>
  </si>
  <si>
    <t>Adresse</t>
  </si>
  <si>
    <t>Eierform</t>
  </si>
  <si>
    <t>Boligtype</t>
  </si>
  <si>
    <t>P-rom</t>
  </si>
  <si>
    <t>BTA</t>
  </si>
  <si>
    <t>Reg.dato</t>
  </si>
  <si>
    <t>Salgsdato</t>
  </si>
  <si>
    <t>Oms.hast</t>
  </si>
  <si>
    <t>Prisant.</t>
  </si>
  <si>
    <t>Salgspris</t>
  </si>
  <si>
    <t>Absolutt diff</t>
  </si>
  <si>
    <t>Diff. %</t>
  </si>
  <si>
    <t>Fellesgjeld</t>
  </si>
  <si>
    <t>Prisant m2 P-rom</t>
  </si>
  <si>
    <t>Salgspris m2 P-rom</t>
  </si>
  <si>
    <t>Absolutt diff.</t>
  </si>
  <si>
    <t>Tomt</t>
  </si>
  <si>
    <t>Byggeår</t>
  </si>
  <si>
    <t>Boligens alder</t>
  </si>
  <si>
    <t>Megler</t>
  </si>
  <si>
    <t>Fagerborggata 44, 0360 OSLO</t>
  </si>
  <si>
    <t>Selveier</t>
  </si>
  <si>
    <t>Leilighet</t>
  </si>
  <si>
    <t>11 d</t>
  </si>
  <si>
    <t>PRIVATmegleren Aksept</t>
  </si>
  <si>
    <t>Mauritz Hansens gate 8, 0350 OSLO</t>
  </si>
  <si>
    <t>Nordvik &amp; Partners St.Hanshaugen</t>
  </si>
  <si>
    <t>Deichmans gate 15B, 0178 OSLO</t>
  </si>
  <si>
    <t>Schala &amp; Partners Grünerløkka</t>
  </si>
  <si>
    <t>Frederik Stangs gate 33, 0264 OSLO</t>
  </si>
  <si>
    <t>16 d</t>
  </si>
  <si>
    <t>12 d</t>
  </si>
  <si>
    <t>Christian Krohgs gate 54, 0186 OSLO</t>
  </si>
  <si>
    <t>iHUS Grünerløkka</t>
  </si>
  <si>
    <t>Fagerborggata 6A, 0360 OSLO</t>
  </si>
  <si>
    <t>10 d</t>
  </si>
  <si>
    <t>DNB Eiendom AS</t>
  </si>
  <si>
    <t>Arendalsgata 14, 0463 OSLO</t>
  </si>
  <si>
    <t>22 d</t>
  </si>
  <si>
    <t>Notar Oslo</t>
  </si>
  <si>
    <t>Lille Bislett 16, 0170 OSLO</t>
  </si>
  <si>
    <t>Margit Hansens gate 5, 0190 OSLO</t>
  </si>
  <si>
    <t>chønings gate 24B, 0362 OSLO</t>
  </si>
  <si>
    <t>Krogsveen avd. Majorstuen</t>
  </si>
  <si>
    <t>Bogstadveien 9A, 0355 OSLO</t>
  </si>
  <si>
    <t>Eie eiendomsmegling Røa, Skøyen og Ullern</t>
  </si>
  <si>
    <t>Frederik Stangs gate 4B, 0272 OSLO</t>
  </si>
  <si>
    <t>Aktiv Majorstuen</t>
  </si>
  <si>
    <t>Sporveisgata 4, 0354 OSLO</t>
  </si>
  <si>
    <t>Aktiv Grünerløkka Torshov</t>
  </si>
  <si>
    <t>Tidemands gate 43D, 0260 OSLO</t>
  </si>
  <si>
    <t>Krogsveen avd. Løren</t>
  </si>
  <si>
    <t>Helgesens gate 12F, 0553 OSLO</t>
  </si>
  <si>
    <t>Uranienborgveien 29, 0355 OSLO</t>
  </si>
  <si>
    <t>21 d</t>
  </si>
  <si>
    <t>Stovner Senter 1, 0985 OSLO</t>
  </si>
  <si>
    <t>13 d</t>
  </si>
  <si>
    <t>PRIVATmegleren Soria Moria</t>
  </si>
  <si>
    <t>Maridalsveien 33M, 0175 OSLO</t>
  </si>
  <si>
    <t>Observatoriegata 12, 0254 OSLO</t>
  </si>
  <si>
    <t>Eie Eiendomsmegling Frogner</t>
  </si>
  <si>
    <t>14 d</t>
  </si>
  <si>
    <t>PRIVATmegleren Allè</t>
  </si>
  <si>
    <t>Eugenies gate 4, 0168 OSLO</t>
  </si>
  <si>
    <t>Krogsveen avd. Grünerløkka</t>
  </si>
  <si>
    <t>Halvdan Svartes gate 4A, 0268 OSLO</t>
  </si>
  <si>
    <t>Nordvik &amp; Partners Frogner</t>
  </si>
  <si>
    <t>Mina Beiteplukksvei 151D, 1272 OSLO</t>
  </si>
  <si>
    <t>Kirkeveien 57, 0368 OSLO</t>
  </si>
  <si>
    <t>Krumgata 4A, 0170 OSLO</t>
  </si>
  <si>
    <t>Bogstadveien 34, 0366 OSLO</t>
  </si>
  <si>
    <t>Sagveien 8, 0459 OSLO</t>
  </si>
  <si>
    <t>Proa Eiendomsmegling Jessheim</t>
  </si>
  <si>
    <t>Bestumveien 31A, 0281 OSLO</t>
  </si>
  <si>
    <t>PRIVATmegleren Aveny</t>
  </si>
  <si>
    <t>Munkedamsveien 61, 0270 OSLO</t>
  </si>
  <si>
    <t>Svoldergata 4, 0271 OSLO</t>
  </si>
  <si>
    <t>Stensgata 12, 0358 OSLO</t>
  </si>
  <si>
    <t>PRIVATmegleren Thøgersen &amp; Partnere</t>
  </si>
  <si>
    <t>Sannergata 9, 0557 OSLO</t>
  </si>
  <si>
    <t>EiendomsMegler 1 Oslo Sentrum</t>
  </si>
  <si>
    <t>Professor Dahls gate 5E, 0355 OSLO</t>
  </si>
  <si>
    <t>PrivatMegleren Renommè</t>
  </si>
  <si>
    <t>Pilestredet 59, 0350 OSLO</t>
  </si>
  <si>
    <t>23 d</t>
  </si>
  <si>
    <t>Eie eiendomsmegling Stabekk</t>
  </si>
  <si>
    <t>Disenveien 31, 0587 OSLO</t>
  </si>
  <si>
    <t>EiendomsMegler 1 Torshov</t>
  </si>
  <si>
    <t>Sannergata 28B, 0557 OSLO</t>
  </si>
  <si>
    <t>PRIVATmegleren Park</t>
  </si>
  <si>
    <t>EiendomsMegler 1 Oslo Vest</t>
  </si>
  <si>
    <t>Schønings gate 24A, 0362 OSLO</t>
  </si>
  <si>
    <t>Bjerregaards gate 1B, 0172 OSLO</t>
  </si>
  <si>
    <t>PRIVATmegleren Panorama</t>
  </si>
  <si>
    <t>Sandstuveien 52D, 1184 OSLO</t>
  </si>
  <si>
    <t>PRIVATmegleren Première</t>
  </si>
  <si>
    <t>Schweigaards gate 54C, 0656 OSLO</t>
  </si>
  <si>
    <t>Holbergs gate 11B, 0166 OSLO</t>
  </si>
  <si>
    <t>Slåmotgangen 6A, 0186 OSLO</t>
  </si>
  <si>
    <t>Camilla Colletts vei 15, 0258 OSLO</t>
  </si>
  <si>
    <t>Fougstads gate 2, 0173 OSLO</t>
  </si>
  <si>
    <t>Aktiv Frogner</t>
  </si>
  <si>
    <t>Nordvik &amp; Partners Majorstuen</t>
  </si>
  <si>
    <t>Nydalen allé 17, 0484 OSLO</t>
  </si>
  <si>
    <t>Nordvik &amp; Partners Nydalen AS</t>
  </si>
  <si>
    <t>Parkveien 64, 0254 OSLO</t>
  </si>
  <si>
    <t>19 d</t>
  </si>
  <si>
    <t>Sem &amp; Johnsen Eiendomsmegling</t>
  </si>
  <si>
    <t>Industrigata 53D, 0357 OSLO</t>
  </si>
  <si>
    <t>Claus Riis` gate 7B, 0457 OSLO</t>
  </si>
  <si>
    <t>Søndre gate 2, 0550 OSLO</t>
  </si>
  <si>
    <t>Boa Eiendomsmegling Oslo Vest AS</t>
  </si>
  <si>
    <t>Kaptein Oppegaards vei 23, 1164 OSLO</t>
  </si>
  <si>
    <t>Estate Meglerne - Din Boligmegler AS</t>
  </si>
  <si>
    <t>Waldemar Thranes gate 63C, 0173 OSLO</t>
  </si>
  <si>
    <t>iHUS Premium</t>
  </si>
  <si>
    <t>Hauchs gate 6A, 0175 OSLO</t>
  </si>
  <si>
    <t>Grefsenveien 21C, 0482 OSLO</t>
  </si>
  <si>
    <t>Schweigaards gate 58F, 0656 OSLO</t>
  </si>
  <si>
    <t>PRIVATmegleren Excellence</t>
  </si>
  <si>
    <t>Trondheimsveien 6A, 0560 OSLO</t>
  </si>
  <si>
    <t>Sverdrups gate 11, 0559 OSLO</t>
  </si>
  <si>
    <t>Aktiv Carl Berner</t>
  </si>
  <si>
    <t>Parkveien 13, 0350 OSLO</t>
  </si>
  <si>
    <t>Vidars gate 4, 0452 OSLO</t>
  </si>
  <si>
    <t>Kirkeveien 51, 0368 OSLO</t>
  </si>
  <si>
    <t>PRIVATmegleren Dyve &amp; Partnere</t>
  </si>
  <si>
    <t>Parkveien 1, 0350 OSLO</t>
  </si>
  <si>
    <t>Bergsliens gate 9B, 0354 OSLO</t>
  </si>
  <si>
    <t>Schala &amp; Partners Carl Berner</t>
  </si>
  <si>
    <t>Folke Bernadottes vei 2, 0862 OSLO</t>
  </si>
  <si>
    <t>Ebbells gate 3B, 0183 OSLO</t>
  </si>
  <si>
    <t>Aktiv Sagene</t>
  </si>
  <si>
    <t>Ekebergveien 33, 0196 OSLO</t>
  </si>
  <si>
    <t>Gørbitz` gate 3B, 0360 OSLO</t>
  </si>
  <si>
    <t>Maridalsveien 196, 0469 OSLO</t>
  </si>
  <si>
    <t>Krogsveen avd. Sagene</t>
  </si>
  <si>
    <t>Mosseveien 12A, 0193 OSLO</t>
  </si>
  <si>
    <t>iHUS Skedsmo</t>
  </si>
  <si>
    <t>Bergensveien 66, 0963 OSLO</t>
  </si>
  <si>
    <t>Uranienborgveien 13, 0351 OSLO</t>
  </si>
  <si>
    <t>Brageveien 2B, 0452 OSLO</t>
  </si>
  <si>
    <t>Uranienborgveien 11A, 0351 OSLO</t>
  </si>
  <si>
    <t>27 d</t>
  </si>
  <si>
    <t>Sandakerveien 23B, 0473 OSLO</t>
  </si>
  <si>
    <t>eie eiendomsmegling</t>
  </si>
  <si>
    <t>Haxthausens gate 2B, 0263 OSLO</t>
  </si>
  <si>
    <t>Schala &amp; Partners, avd Sagene/Torshov</t>
  </si>
  <si>
    <t>Eiriks gate 12, 0650 OSLO</t>
  </si>
  <si>
    <t>Trondheimsveien 145, 0570 OSLO</t>
  </si>
  <si>
    <t>EiendomsMegler 1 Grorud</t>
  </si>
  <si>
    <t>Husebybakken 34, 0379 OSLO</t>
  </si>
  <si>
    <t>Schultz` gate 3, 0365 OSLO</t>
  </si>
  <si>
    <t>Waldemar Thranes gate 11A, 0171 OSLO</t>
  </si>
  <si>
    <t>Torshovgata 4, 0476 OSLO</t>
  </si>
  <si>
    <t>iHUS Torshov</t>
  </si>
  <si>
    <t>Slåmotgangen 2, 0186 OSLO</t>
  </si>
  <si>
    <t>Aslakveien 33, 0753 OSLO</t>
  </si>
  <si>
    <t>Rosenborggata 10, 0356 OSLO</t>
  </si>
  <si>
    <t>Brochmanns gate 7, 0470 OSLO</t>
  </si>
  <si>
    <t>Krogsveen avd. Grefsen</t>
  </si>
  <si>
    <t>Frydenbergveien 54, 0575 OSLO</t>
  </si>
  <si>
    <t>Brochmanns gate 5, 0470 OSLO</t>
  </si>
  <si>
    <t>Lilleakerveien 33E, 0284 OSLO</t>
  </si>
  <si>
    <t>Københavngata 14E, 0566 OSLO</t>
  </si>
  <si>
    <t>Vibes gate 9B, 0356 OSLO</t>
  </si>
  <si>
    <t>Thereses gate 18, 0452 OSLO</t>
  </si>
  <si>
    <t>Claus Riis` gate 7C, 0457 OSLO</t>
  </si>
  <si>
    <t>Eie Eiendomsmegling Torshov</t>
  </si>
  <si>
    <t>Niels Juels gate 64, 0259 OSLO</t>
  </si>
  <si>
    <t>Grefsenveien 30C, 0485 OSLO</t>
  </si>
  <si>
    <t>Eiriks gate 10, 0650 OSLO</t>
  </si>
  <si>
    <t>EiendomsMegler 1 Gamle Oslo</t>
  </si>
  <si>
    <t>Sandakerveien 29H, 0473 OSLO</t>
  </si>
  <si>
    <t>Frognerveien 64, 0266 OSLO</t>
  </si>
  <si>
    <t>Ribbunggata 19D, 0196 OSLO</t>
  </si>
  <si>
    <t>Peter Møllers vei 6A, 0585 OSLO</t>
  </si>
  <si>
    <t>Grefsenkollveien 12E, 0490 OSLO</t>
  </si>
  <si>
    <t>Grønnegata 14A, 0350 OSLO</t>
  </si>
  <si>
    <t>15 d</t>
  </si>
  <si>
    <t>HOME Eiendomsmegler - nå eie</t>
  </si>
  <si>
    <t>Olaf Schous vei 20, 0572 OSLO</t>
  </si>
  <si>
    <t>EiendomsMegler 1 Sinsen</t>
  </si>
  <si>
    <t>Carl Berners plass 2, 0568 OSLO</t>
  </si>
  <si>
    <t>Nydalen allé 5, 0484 OSLO</t>
  </si>
  <si>
    <t>Aktiv Nordre Aker</t>
  </si>
  <si>
    <t>Nils Huus` gate 18B, 0482 OSLO</t>
  </si>
  <si>
    <t>Exact Eiendomsmeglere - Torshov</t>
  </si>
  <si>
    <t>Frysjaveien 5, 0883 OSLO</t>
  </si>
  <si>
    <t>Sverres gate 2, 0652 OSLO</t>
  </si>
  <si>
    <t>Aktiv Grønland/Bjørvika</t>
  </si>
  <si>
    <t>Oskar Braatens gate 29, 0474 OSLO</t>
  </si>
  <si>
    <t>Kirkeveien 48, 0368 OSLO</t>
  </si>
  <si>
    <t>Jacob Aalls gate 23A, 0364 OSLO</t>
  </si>
  <si>
    <t>Bogstadveien 53A, 0366 OSLO</t>
  </si>
  <si>
    <t>Pilestredet park 14, 0176 OSLO</t>
  </si>
  <si>
    <t>Thorvald Meyers gate 74B, 0552 OSLO</t>
  </si>
  <si>
    <t>Arendalsgata 20D, 0463 OSLO</t>
  </si>
  <si>
    <t>Hølandsgata 22B, 0655 OSLO</t>
  </si>
  <si>
    <t>Eiendomsmegler 1 Bøler</t>
  </si>
  <si>
    <t>Rosenborggata 26, 0356 OSLO</t>
  </si>
  <si>
    <t>Sandakerveien 46B, 0477 OSLO</t>
  </si>
  <si>
    <t>EiendomsMegler 1 Signatur</t>
  </si>
  <si>
    <t>Gimleveien 21A, 0266 OSLO</t>
  </si>
  <si>
    <t>Bogstadveien 64A, 0366 OSLO</t>
  </si>
  <si>
    <t>Krogsveen avd. Frogner</t>
  </si>
  <si>
    <t>Pilestredet 38, 0166 OSLO</t>
  </si>
  <si>
    <t>Københavngata 14A, 0566 OSLO</t>
  </si>
  <si>
    <t>Eiendomsmegler 1 Nordre Aker</t>
  </si>
  <si>
    <t>Industrigata 53F, 0357 OSLO</t>
  </si>
  <si>
    <t>Frysjaveien 1, 0883 OSLO</t>
  </si>
  <si>
    <t>Parkveien 77, 0254 OSLO</t>
  </si>
  <si>
    <t>Nordvik &amp; Partners Bygdøy Allè</t>
  </si>
  <si>
    <t>Grønnegata 10, 0350 OSLO</t>
  </si>
  <si>
    <t>Vestheimgata 8, 0262 OSLO</t>
  </si>
  <si>
    <t>Bentsegata 6B, 0465 OSLO</t>
  </si>
  <si>
    <t>PRIVATmegleren Horisont</t>
  </si>
  <si>
    <t>Sorgenfrigata 34, 0365 OSLO</t>
  </si>
  <si>
    <t>Erling Skjalgssons gate 22A, 0267 OSLO</t>
  </si>
  <si>
    <t>agerborggata 50A, 0360 OSLO</t>
  </si>
  <si>
    <t>Fagerborggata 50A, 0360 OSLO</t>
  </si>
  <si>
    <t>Pilestredet park 20, 0176 OSLO</t>
  </si>
  <si>
    <t>Sandakerveien 50C, 0477 OSLO</t>
  </si>
  <si>
    <t>Fagerheimgata 11B, 0567 OSLO</t>
  </si>
  <si>
    <t>PRIVATmegleren Ullevål</t>
  </si>
  <si>
    <t>Olaf Schous vei 1, 0572 OSLO</t>
  </si>
  <si>
    <t>Platous gate 31, 0190 OSLO</t>
  </si>
  <si>
    <t>Sinsenveien 16, 0572 OSLO</t>
  </si>
  <si>
    <t>Pontoppidans gate 13C, 0462 OSLO</t>
  </si>
  <si>
    <t>Bergensveien 4A, 0963 OSLO</t>
  </si>
  <si>
    <t>Krogsveen avd. Torshov</t>
  </si>
  <si>
    <t>Nils Huus` gate 18, 0482 OSLO</t>
  </si>
  <si>
    <t>Aktiv Lambertseter</t>
  </si>
  <si>
    <t>Frognerveien 58, 0266 OSLO</t>
  </si>
  <si>
    <t>Erling Skjalgssons gate 22B, 0267 OSLO</t>
  </si>
  <si>
    <t>Drammensveien 56B, 0271 OSLO</t>
  </si>
  <si>
    <t>Bogstadveien 53B, 0366 OSLO</t>
  </si>
  <si>
    <t>Eie Eiendomsmegling Fagerborg</t>
  </si>
  <si>
    <t>Mosseveien 10, 0193 OSLO</t>
  </si>
  <si>
    <t>Krogsveen avd. Hasle</t>
  </si>
  <si>
    <t>Thunes vei 11B, 0274 OSLO</t>
  </si>
  <si>
    <t>17 d</t>
  </si>
  <si>
    <t>Professor Lochmanns gate 2A, 0559 OSLO</t>
  </si>
  <si>
    <t>iHUS Sagene</t>
  </si>
  <si>
    <t>Jens Bjelkes gate 86B, 0652 OSLO</t>
  </si>
  <si>
    <t>Jacob Aalls gate 18, 0368 OSLO</t>
  </si>
  <si>
    <t>Welhavens gate 9A, 0350 OSLO</t>
  </si>
  <si>
    <t>Herregårdsveien 8B, 1168 OSLO</t>
  </si>
  <si>
    <t>Holmboes gate 2, 0357 OSLO</t>
  </si>
  <si>
    <t>Sarpsborggata 14E, 0468 OSLO</t>
  </si>
  <si>
    <t>PrivatMegleren Lørenskog</t>
  </si>
  <si>
    <t>Københavngata 14D, 0566 OSLO</t>
  </si>
  <si>
    <t>Skjelderups gate 15A, 0559 OSLO</t>
  </si>
  <si>
    <t>Westye Egebergs gate 3B, 0177 OSLO</t>
  </si>
  <si>
    <t>Munkerudkleiva 10, 1164 OSLO</t>
  </si>
  <si>
    <t>Københavngata 14B, 0566 OSLO</t>
  </si>
  <si>
    <t>Trondheimsveien 149, 0570 OSLO</t>
  </si>
  <si>
    <t>Ullevålsveien 101, 0359 OSLO</t>
  </si>
  <si>
    <t>Krogsveen avd. Nordstrand</t>
  </si>
  <si>
    <t>Fagerliveien 1, 0587 OSLO</t>
  </si>
  <si>
    <t>Parkveien 8, 0350 OSLO</t>
  </si>
  <si>
    <t>Toftes gate 8, 0556 OSLO</t>
  </si>
  <si>
    <t>Stensgata 38A, 0358 OSLO</t>
  </si>
  <si>
    <t>18 d</t>
  </si>
  <si>
    <t>Rosenborggata 1A, 0356 OSLO</t>
  </si>
  <si>
    <t>Sinsenterrassen 18, 0574 OSLO</t>
  </si>
  <si>
    <t>Sars` gate 10, 0562 OSLO</t>
  </si>
  <si>
    <t>Seilduksgata 33A, 0553 OSLO</t>
  </si>
  <si>
    <t>Sars` gate 12, 0562 OSLO</t>
  </si>
  <si>
    <t>Osterhaus` gate 12C, 0183 OSLO</t>
  </si>
  <si>
    <t>Smedgata 3, 0651 OSLO</t>
  </si>
  <si>
    <t>Sinsenterrassen 20, 0574 OSLO</t>
  </si>
  <si>
    <t>Åkebergveien 56A, 0650 OSLO</t>
  </si>
  <si>
    <t>Mikkel Revs vei 2, 0688 OSLO</t>
  </si>
  <si>
    <t>Falbes gate 18F, 0170 OSLO</t>
  </si>
  <si>
    <t>Maridalsveien 59, 0458 OSLO</t>
  </si>
  <si>
    <t>Rosteds gate 11, 0178 OSLO</t>
  </si>
  <si>
    <t>Eie Eiendomsmegling Fredensborg</t>
  </si>
  <si>
    <t>Westye Egebergs gate 4B, 0177 OSLO</t>
  </si>
  <si>
    <t>Nydalen allé 21, 0484 OSLO</t>
  </si>
  <si>
    <t>Monrads gate 17B, 0564 OSLO</t>
  </si>
  <si>
    <t>Bygdøy allé 37, 0265 OSLO</t>
  </si>
  <si>
    <t>Jacob Aalls gate 4, 0368 OSLO</t>
  </si>
  <si>
    <t>Lovisenberggata 4A, 0456 OSLO</t>
  </si>
  <si>
    <t>Tostrups gate 22B, 0264 OSLO</t>
  </si>
  <si>
    <t>Enerhaugplassen 4A, 0650 OSLO</t>
  </si>
  <si>
    <t>Lille Bislett 8, 0170 OSLO</t>
  </si>
  <si>
    <t>Haxthausens gate 7, 0263 OSLO</t>
  </si>
  <si>
    <t>Hølandsgata 22A, 0655 OSLO</t>
  </si>
  <si>
    <t>EiendomsMegler 1 Kolbotn</t>
  </si>
  <si>
    <t>Uranienborgveien 26, 0259 OSLO</t>
  </si>
  <si>
    <t>EiendomsMegler 1 Vika</t>
  </si>
  <si>
    <t>Nannestadgata 2C, 0654 OSLO</t>
  </si>
  <si>
    <t>Inkognito terrasse 8, 0256 OSLO</t>
  </si>
  <si>
    <t>Boa Eiendomsmegling Oslo Øst</t>
  </si>
  <si>
    <t>Sletteløkka 38A, 0597 OSLO</t>
  </si>
  <si>
    <t>Exact Eiendomsmeglere - Kalbakken</t>
  </si>
  <si>
    <t>Hertug Skules gate 15A, 0652 OSLO</t>
  </si>
  <si>
    <t>Sørkedalsveien 11F, 0369 OSLO</t>
  </si>
  <si>
    <t>Louises gate 16A, 0169 OSLO</t>
  </si>
  <si>
    <t>Proaktiv Bolig og Prosjektmegling</t>
  </si>
  <si>
    <t>Waldemars hage 3, 0175 OSLO</t>
  </si>
  <si>
    <t>Thereses gate 39, 0354 OSLO</t>
  </si>
  <si>
    <t>Majorstuveien 36, 0367 OSLO</t>
  </si>
  <si>
    <t>Oskar Braatens gate 8A, 0474 OSLO</t>
  </si>
  <si>
    <t>Bjerregaards gate 49, 0174 OSLO</t>
  </si>
  <si>
    <t>Aktiv Lillestrøm</t>
  </si>
  <si>
    <t>Haakon den godes vei 16, 0373 OSLO</t>
  </si>
  <si>
    <t>Mandalls gate 18, 0190 OSLO</t>
  </si>
  <si>
    <t>Frederik Stangs gate 37, 0264 OSLO</t>
  </si>
  <si>
    <t>Industrigata 51, 0357 OSLO</t>
  </si>
  <si>
    <t>Eie Eiendomsmegling Kolsås/Sandvika</t>
  </si>
  <si>
    <t>Osterhaus` gate 16C, 0183 OSLO</t>
  </si>
  <si>
    <t>Teglverksgata 11, 0553 OSLO</t>
  </si>
  <si>
    <t>PRIVATmegleren Primera</t>
  </si>
  <si>
    <t>Trondheimsveien 197B, 0570 OSLO</t>
  </si>
  <si>
    <t>Jacob Aalls gate 23B, 0364 OSLO</t>
  </si>
  <si>
    <t>Rathkes gate 10B, 0558 OSLO</t>
  </si>
  <si>
    <t>St. Halvards gate 25D, 0192 OSLO</t>
  </si>
  <si>
    <t>Maridalsveien 4A, 0178 OSLO</t>
  </si>
  <si>
    <t>Båhusveien 12, 0573 OSLO</t>
  </si>
  <si>
    <t>Herslebs gate 17C, 0561 OSLO</t>
  </si>
  <si>
    <t>Frognerveien 12B, 0263 OSLO</t>
  </si>
  <si>
    <t>Hedmarksgata 10A, 0658 OSLO</t>
  </si>
  <si>
    <t>Båhusveien 18, 0573 OSLO</t>
  </si>
  <si>
    <t>Båhusveien 16, 0573 OSLO</t>
  </si>
  <si>
    <t>Østgaards gate 3, 0474 OSLO</t>
  </si>
  <si>
    <t>Linderudsletta 1, 0593 OSLO</t>
  </si>
  <si>
    <t>Sletteløkka 38C, 0597 OSLO</t>
  </si>
  <si>
    <t>Bidenkaps gate 1B, 0165 OSLO</t>
  </si>
  <si>
    <t>Romsåsveien 10, 0962 OSLO</t>
  </si>
  <si>
    <t>Krogsveen avd. Stovner</t>
  </si>
  <si>
    <t>Oscars gate 19, 0352 OSLO</t>
  </si>
  <si>
    <t>Romsdalsgata 2A, 0556 OSLO</t>
  </si>
  <si>
    <t>OBOS Eiendomsmeglere - Hammersborg</t>
  </si>
  <si>
    <t>Årvollveien 58B, 0590 OSLO</t>
  </si>
  <si>
    <t>Uelands gate 16, 0175 OSLO</t>
  </si>
  <si>
    <t>Bestumveien 86R, 0283 OSLO</t>
  </si>
  <si>
    <t>Platous gate 13, 0190 OSLO</t>
  </si>
  <si>
    <t>Frysjaveien 27A, 0884 OSLO</t>
  </si>
  <si>
    <t>Stensberggata 21, 0170 OSLO</t>
  </si>
  <si>
    <t>Hauchs gate 7, 0175 OSLO</t>
  </si>
  <si>
    <t>Rødstuveien 6, 0572 OSLO</t>
  </si>
  <si>
    <t>Vogts gate 52A, 0477 OSLO</t>
  </si>
  <si>
    <t>Maries gate 12C, 0368 OSLO</t>
  </si>
  <si>
    <t>Olav Selvaags plass 4, 0252 OSLO</t>
  </si>
  <si>
    <t>29 d</t>
  </si>
  <si>
    <t>Vøyensvingen 7, 0458 OSLO</t>
  </si>
  <si>
    <t>Nordlandsgata 11, 0483 OSLO</t>
  </si>
  <si>
    <t>Bogstadveien 46B, 0366 OSLO</t>
  </si>
  <si>
    <t>Jørgen Løvlands gate 3, 0568 OSLO</t>
  </si>
  <si>
    <t>Linderudsletta 5A, 0593 OSLO</t>
  </si>
  <si>
    <t>Teisenveien 3A, 0664 OSLO</t>
  </si>
  <si>
    <t>Selvbyggerveien 102, 0591 OSLO</t>
  </si>
  <si>
    <t>Vibes gate 17, 0356 OSLO</t>
  </si>
  <si>
    <t>Brekkeveien 19, 0884 OSLO</t>
  </si>
  <si>
    <t>Dronning Eufemias gate 12, 0191 OSLO</t>
  </si>
  <si>
    <t>Kristine Bonnevies vei 20, 0592 OSLO</t>
  </si>
  <si>
    <t>PRIVATmegleren Drammen</t>
  </si>
  <si>
    <t>Teisenveien 3B, 0664 OSLO</t>
  </si>
  <si>
    <t>Hans Nordahls gate 88, 0485 OSLO</t>
  </si>
  <si>
    <t>Røisland &amp; Co Prosjektsalg AS</t>
  </si>
  <si>
    <t>Bygdøy allé 20, 0262 OSLO</t>
  </si>
  <si>
    <t>Eie eiendomsmegling Majorstuen</t>
  </si>
  <si>
    <t>Christian Michelsens gate 3C, 0568 OSLO</t>
  </si>
  <si>
    <t>Advokatfirmaet Pharos AS</t>
  </si>
  <si>
    <t>Trondheimsveien 197A, 0570 OSLO</t>
  </si>
  <si>
    <t>Anna Rogstads vei 4, 0592 OSLO</t>
  </si>
  <si>
    <t>Maridalsveien 86A, 0458 OSLO</t>
  </si>
  <si>
    <t>Stockfleths gate 56C, 0461 OSLO</t>
  </si>
  <si>
    <t>EiendomsMegler 1 Tonsen</t>
  </si>
  <si>
    <t>Kristine Bonnevies vei 10, 0592 OSLO</t>
  </si>
  <si>
    <t>Anna Rogstads vei 6, 0592 OSLO</t>
  </si>
  <si>
    <t>Rosteds gate 10, 0178 OSLO</t>
  </si>
  <si>
    <t>Peter Møllers vei 5B, 0585 OSLO</t>
  </si>
  <si>
    <t>Sarpsborggata 14B, 0468 OSLO</t>
  </si>
  <si>
    <t>Lindeberglia 10, 1069 OSLO</t>
  </si>
  <si>
    <t>Fernanda Nissens gate 1B, 0484 OSLO</t>
  </si>
  <si>
    <t>24 d</t>
  </si>
  <si>
    <t>Christian Michelsens gate 1B, 0568 OSLO</t>
  </si>
  <si>
    <t>Sjøgangen 2, 0252 OSLO</t>
  </si>
  <si>
    <t>Rostockgata 24, 0191 OSLO</t>
  </si>
  <si>
    <t>Krogsveen avd. Tjuvholmen</t>
  </si>
  <si>
    <t>Vidars gate 20B, 0452 OSLO</t>
  </si>
  <si>
    <t>Rubina Ranas gate 14, 0190 OSLO</t>
  </si>
  <si>
    <t>Kavringen brygge 1, 0252 OSLO</t>
  </si>
  <si>
    <t>Huitfeldts gate 33, 0253 OSLO</t>
  </si>
  <si>
    <t>Maridalsveien 39D, 0175 OSLO</t>
  </si>
  <si>
    <t>Anna Rogstads vei 12, 0592 OSLO</t>
  </si>
  <si>
    <t>Helga Vaneks vei 9, 1281 OSLO</t>
  </si>
  <si>
    <t>Casparis gate 2, 0174 OSLO</t>
  </si>
  <si>
    <t>Pareliusveien 19B, 1177 OSLO</t>
  </si>
  <si>
    <t>Rubina Ranas gate 3, 0190 OSLO</t>
  </si>
  <si>
    <t>Seilduksgata 9A, 0553 OSLO</t>
  </si>
  <si>
    <t>Proaktiv Bekkestua</t>
  </si>
  <si>
    <t>Frydens gate 4C, 0564 OSLO</t>
  </si>
  <si>
    <t>Kaptein Oppegaards vei 1B, 1164 OSLO</t>
  </si>
  <si>
    <t>Nordengstubben 9, 0757 OSLO</t>
  </si>
  <si>
    <t>Sognsveien 4, 0451 OSLO</t>
  </si>
  <si>
    <t>Skjelderups gate 15B, 0559 OSLO</t>
  </si>
  <si>
    <t>Herslebs gate 17B, 0561 OSLO</t>
  </si>
  <si>
    <t>Sletteløkka 20, 0597 OSLO</t>
  </si>
  <si>
    <t>20 d</t>
  </si>
  <si>
    <t>Olaf Helsets vei 1A, 0694 OSLO</t>
  </si>
  <si>
    <t>Maridalsveien 39C, 0175 OSLO</t>
  </si>
  <si>
    <t>Anna Rogstads vei 31, 0592 OSLO</t>
  </si>
  <si>
    <t>Thorvald Meyers gate 16B, 0555 OSLO</t>
  </si>
  <si>
    <t>PRIVATmegleren Børke &amp; Partners</t>
  </si>
  <si>
    <t>Hoffsveien 65B, 0377 OSLO</t>
  </si>
  <si>
    <t>Fearnleys gate 2B, 0353 OSLO</t>
  </si>
  <si>
    <t>Christies gate 26A, 0557 OSLO</t>
  </si>
  <si>
    <t>Fagerlia 34, 0667 OSLO</t>
  </si>
  <si>
    <t>Odins gate 2B, 0266 OSLO</t>
  </si>
  <si>
    <t>Sandakerveien 74A, 0484 OSLO</t>
  </si>
  <si>
    <t>Trelastgata 27, 0191 OSLO</t>
  </si>
  <si>
    <t>Fredensborgveien 3A, 0177 OSLO</t>
  </si>
  <si>
    <t>Observatoriegata 17A, 0254 OSLO</t>
  </si>
  <si>
    <t>Nedre Skogvei 7A, 0281 OSLO</t>
  </si>
  <si>
    <t>Thorvald Meyers gate 12F, 0555 OSLO</t>
  </si>
  <si>
    <t>Kirkeveien 53, 0368 OSLO</t>
  </si>
  <si>
    <t>PRIVATmegleren Prestige</t>
  </si>
  <si>
    <t>Nordvik &amp; Partners Skøyen</t>
  </si>
  <si>
    <t>Borggata 6, 0650 OSLO</t>
  </si>
  <si>
    <t>Bergsliens gate 14, 0354 OSLO</t>
  </si>
  <si>
    <t>Sigurd Hoels vei 98, 0655 OSLO</t>
  </si>
  <si>
    <t>Exact Eiendomsmeglere - Ensjø</t>
  </si>
  <si>
    <t>Nobels gate 18, 0268 OSLO</t>
  </si>
  <si>
    <t>Sinsenveien 18, 0572 OSLO</t>
  </si>
  <si>
    <t>iHUS Frogner</t>
  </si>
  <si>
    <t>Heimdalsgata 14, 0561 OSLO</t>
  </si>
  <si>
    <t>Eiriks gate 17B, 0650 OSLO</t>
  </si>
  <si>
    <t>9 d</t>
  </si>
  <si>
    <t>iHUS Grønland</t>
  </si>
  <si>
    <t>Båhusveien 14, 0573 OSLO</t>
  </si>
  <si>
    <t>Sletteløkka 23A, 0597 OSLO</t>
  </si>
  <si>
    <t>Eie Eiendomsmegling Sinsen</t>
  </si>
  <si>
    <t>Askergata 2, 0475 OSLO</t>
  </si>
  <si>
    <t>Thereses gate 3F, 0358 OSLO</t>
  </si>
  <si>
    <t>von Øtkens vei 1, 1169 OSLO</t>
  </si>
  <si>
    <t>Schleppegrells gate 16B, 0556 OSLO</t>
  </si>
  <si>
    <t>Sveriges gate 11C, 0658 OSLO</t>
  </si>
  <si>
    <t>Falsens gate 26, 0557 OSLO</t>
  </si>
  <si>
    <t>Vogts gate 52B, 0477 OSLO</t>
  </si>
  <si>
    <t>Herslebs gate 25, 0561 OSLO</t>
  </si>
  <si>
    <t>Seljeveien 29, 0575 OSLO</t>
  </si>
  <si>
    <t>Trondheimsveien 157, 0570 OSLO</t>
  </si>
  <si>
    <t>Gunnar Schjelderups vei 13E, 0485 OSLO</t>
  </si>
  <si>
    <t>Arendalsgata 20C, 0463 OSLO</t>
  </si>
  <si>
    <t>Ullevålsveien 99, 0359 OSLO</t>
  </si>
  <si>
    <t>Sverdrups gate 13B, 0559 OSLO</t>
  </si>
  <si>
    <t>Nydalen allé 3, 0484 OSLO</t>
  </si>
  <si>
    <t>Neuberggata 7B, 0367 OSLO</t>
  </si>
  <si>
    <t>Rosteds gate 1B, 0178 OSLO</t>
  </si>
  <si>
    <t>Thorvald Meyers gate 16A, 0555 OSLO</t>
  </si>
  <si>
    <t>Trondheimsveien 159, 0570 OSLO</t>
  </si>
  <si>
    <t>Hesteskoen 9, 0493 OSLO</t>
  </si>
  <si>
    <t>Dybwads gate 4B, 0367 OSLO</t>
  </si>
  <si>
    <t>Sorgenfrigata 2, 0367 OSLO</t>
  </si>
  <si>
    <t>Hovinveien 37A, 0576 OSLO</t>
  </si>
  <si>
    <t>Proaktiv Eiendomsmegling</t>
  </si>
  <si>
    <t>Eie eiendomsmegling Bekkelaget &amp; Nordstrand</t>
  </si>
  <si>
    <t>Calmeyers gate 13F, 0183 OSLO</t>
  </si>
  <si>
    <t>Fauchalds gate 2, 0365 OSLO</t>
  </si>
  <si>
    <t>Trondheimsveien 17D, 0560 OSLO</t>
  </si>
  <si>
    <t>Bjørn Stallares vei 5, 0574 OSLO</t>
  </si>
  <si>
    <t>Schultz` gate 6, 0365 OSLO</t>
  </si>
  <si>
    <t>Bøkkerveien 34B, 0579 OSLO</t>
  </si>
  <si>
    <t>Bygdøy allé 125A, 0273 OSLO</t>
  </si>
  <si>
    <t>Aktiv CC Vest</t>
  </si>
  <si>
    <t>Bygdøy allé 125B, 0273 OSLO</t>
  </si>
  <si>
    <t>Hegdehaugsveien 36A, 0352 OSLO</t>
  </si>
  <si>
    <t>Gamle Madserud allé 10, 0274 OSLO</t>
  </si>
  <si>
    <t>Ullevålsveien 93, 0359 OSLO</t>
  </si>
  <si>
    <t>Sognsveien 66A, 0855 OSLO</t>
  </si>
  <si>
    <t>Stålfjæra 34C, 0975 OSLO</t>
  </si>
  <si>
    <t>Harald Hårfagres gate 5E, 0363 OSLO</t>
  </si>
  <si>
    <t>Eiriks gate 18, 0650 OSLO</t>
  </si>
  <si>
    <t>Tøyengata 35B, 0578 OSLO</t>
  </si>
  <si>
    <t>Økern torgvei 80, 0589 OSLO</t>
  </si>
  <si>
    <t>Sigurd Lies gate 30, 0479 OSLO</t>
  </si>
  <si>
    <t>Herslebs gate 17A, 0561 OSLO</t>
  </si>
  <si>
    <t>Myklegardgata 3A, 0656 OSLO</t>
  </si>
  <si>
    <t>Arnstein Arnebergs vei 5, 0274 OSLO</t>
  </si>
  <si>
    <t>Nedre Skøyen vei 10B, 0276 OSLO</t>
  </si>
  <si>
    <t>Toftes gate 21A, 0556 OSLO</t>
  </si>
  <si>
    <t>Mandalls gate 12, 0190 OSLO</t>
  </si>
  <si>
    <t>Kaptein Oppegaards vei 1A, 1164 OSLO</t>
  </si>
  <si>
    <t>Krumgata 10, 0170 OSLO</t>
  </si>
  <si>
    <t>Hans Nielsen Hauges gate 29D, 0481 OSLO</t>
  </si>
  <si>
    <t>Observatoriegata 7B, 0254 OSLO</t>
  </si>
  <si>
    <t>Markveien 29, 0554 OSLO</t>
  </si>
  <si>
    <t>Kirkeveien 98B, 0361 OSLO</t>
  </si>
  <si>
    <t>Lille Bislett 26, 0170 OSLO</t>
  </si>
  <si>
    <t>DNB Eiendom Residens</t>
  </si>
  <si>
    <t>Sognsveien 66C, 0855 OSLO</t>
  </si>
  <si>
    <t>Fernanda Nissens gate 3B, 0484 OSLO</t>
  </si>
  <si>
    <t>Toftes gate 29A, 0556 OSLO</t>
  </si>
  <si>
    <t>Fernanda Nissens gate 3A, 0484 OSLO</t>
  </si>
  <si>
    <t>Edvard Griegs allé 21, 0479 OSLO</t>
  </si>
  <si>
    <t>Foss &amp; Co Oslo</t>
  </si>
  <si>
    <t>Åsaveien 20, 0362 OSLO</t>
  </si>
  <si>
    <t>Gabels gate 47B, 0262 OSLO</t>
  </si>
  <si>
    <t>Benneches gate 3E, 0169 OSLO</t>
  </si>
  <si>
    <t>Toftes gate 66A, 0552 OSLO</t>
  </si>
  <si>
    <t>iHUS Lambertseter/Bekkelaget</t>
  </si>
  <si>
    <t>Grefsenveien 30B, 0485 OSLO</t>
  </si>
  <si>
    <t>Exact Eiendomsmeglere - Hammersborg Torg</t>
  </si>
  <si>
    <t>Motzfeldts gate 24A, 0561 OSLO</t>
  </si>
  <si>
    <t>Sukkertoppveien 3, 0571 OSLO</t>
  </si>
  <si>
    <t>Bispegata 6, 0192 OSLO</t>
  </si>
  <si>
    <t>Toftes gate 2, 0556 OSLO</t>
  </si>
  <si>
    <t>Sørengkaia 33, 0194 OSLO</t>
  </si>
  <si>
    <t>Hoffsveien 65E, 0377 OSLO</t>
  </si>
  <si>
    <t>Tverrbakken 4A, 0475 OSLO</t>
  </si>
  <si>
    <t>Iduns gate 5A, 0178 OSLO</t>
  </si>
  <si>
    <t>Louises gate 16B, 0169 OSLO</t>
  </si>
  <si>
    <t>Vulkan 10, 0178 OSLO</t>
  </si>
  <si>
    <t>Lunden 20, 0598 OSLO</t>
  </si>
  <si>
    <t>Professor Lochmanns gate 2B, 0559 OSLO</t>
  </si>
  <si>
    <t>Lille Bislett 24, 0170 OSLO</t>
  </si>
  <si>
    <t>Lillogata 5M, 0484 OSLO</t>
  </si>
  <si>
    <t>Konows gate 53, 0196 OSLO</t>
  </si>
  <si>
    <t>Krogsveen avd. Gamle Oslo</t>
  </si>
  <si>
    <t>Bjerregaards gate 7C, 0172 OSLO</t>
  </si>
  <si>
    <t>Drammensveien 51, 0271 OSLO</t>
  </si>
  <si>
    <t>Vogts gate 48B, 0477 OSLO</t>
  </si>
  <si>
    <t>ABBL Eiendomsmegling</t>
  </si>
  <si>
    <t>Huitfeldts gate 31, 0253 OSLO</t>
  </si>
  <si>
    <t>Schønings gate 9B, 0362 OSLO</t>
  </si>
  <si>
    <t>Nonnegata 6A, 0656 OSLO</t>
  </si>
  <si>
    <t>Gladengveien 8D, 0661 OSLO</t>
  </si>
  <si>
    <t>Krogsveen avd. Sandvika</t>
  </si>
  <si>
    <t>Nedre Skøyen vei 18B, 0276 OSLO</t>
  </si>
  <si>
    <t>Kruses gate 3A, 0263 OSLO</t>
  </si>
  <si>
    <t>iHUS Frogner Premium</t>
  </si>
  <si>
    <t>Sverres gate 10, 0652 OSLO</t>
  </si>
  <si>
    <t>Kjelsåsveien 188A, 0884 OSLO</t>
  </si>
  <si>
    <t>Vossegata 30, 0475 OSLO</t>
  </si>
  <si>
    <t>Rathkes gate 3, 0558 OSLO</t>
  </si>
  <si>
    <t>Reichweins gate 8A, 0254 OSLO</t>
  </si>
  <si>
    <t>Keysers gate 4, 0165 OSLO</t>
  </si>
  <si>
    <t>Pilestredet 75C, 0354 OSLO</t>
  </si>
  <si>
    <t>Kirkeveien 54, 0368 OSLO</t>
  </si>
  <si>
    <t>Schønings gate 24B, 0362 OSLO</t>
  </si>
  <si>
    <t>Betzy Kjelsbergs vei 15B, 0486 OSLO</t>
  </si>
  <si>
    <t>Olaf Schous vei 5, 0572 OSLO</t>
  </si>
  <si>
    <t>Sørengkaia 86, 0194 OSLO</t>
  </si>
  <si>
    <t>Gunnar Schjelderups vei 11H, 0485 OSLO</t>
  </si>
  <si>
    <t>Vibes gate 14C, 0356 OSLO</t>
  </si>
  <si>
    <t>Maridalsveien 33L, 0175 OSLO</t>
  </si>
  <si>
    <t>Frognerveien 3, 0257 OSLO</t>
  </si>
  <si>
    <t>Peter Møllers vei 4D, 0585 OSLO</t>
  </si>
  <si>
    <t>Etterstadgata 11B, 0658 OSLO</t>
  </si>
  <si>
    <t>Kingos gate 1C, 0457 OSLO</t>
  </si>
  <si>
    <t>Konows gate 1E, 0192 OSLO</t>
  </si>
  <si>
    <t>Vogts gate 31D, 0474 OSLO</t>
  </si>
  <si>
    <t>Jordal terrasse 8, 0658 OSLO</t>
  </si>
  <si>
    <t>iHUS Sinsen</t>
  </si>
  <si>
    <t>Rosteds gate 1A, 0178 OSLO</t>
  </si>
  <si>
    <t>Nydalen allé 9, 0484 OSLO</t>
  </si>
  <si>
    <t>Gunnar Schjelderups vei 11F, 0485 OSLO</t>
  </si>
  <si>
    <t>Gunnar Schjelderups vei 11N, 0485 OSLO</t>
  </si>
  <si>
    <t>Bentsebrugata 27B, 0469 OSLO</t>
  </si>
  <si>
    <t>iHUS St.Hanshaugen/Bislett</t>
  </si>
  <si>
    <t>Majorstuveien 26, 0367 OSLO</t>
  </si>
  <si>
    <t>Valdresgata 16E, 0474 OSLO</t>
  </si>
  <si>
    <t>Kristine Bonnevies vei 26, 0592 OSLO</t>
  </si>
  <si>
    <t>Ekebergveien 41, 0196 OSLO</t>
  </si>
  <si>
    <t>Krogsveen avd. Årvoll</t>
  </si>
  <si>
    <t>Gunnar Schjelderups vei 11C, 0485 OSLO</t>
  </si>
  <si>
    <t>Sars` gate 16, 0562 OSLO</t>
  </si>
  <si>
    <t>Rathkes gate 17B, 0558 OSLO</t>
  </si>
  <si>
    <t>Skøyenveien 9F, 0375 OSLO</t>
  </si>
  <si>
    <t>Ivan Bjørndals gate 1, 0472 OSLO</t>
  </si>
  <si>
    <t>Tingstuveien 3I, 0281 OSLO</t>
  </si>
  <si>
    <t>Voksenkollveien 84B, 0790 OSLO</t>
  </si>
  <si>
    <t>Silurveien 47, 0380 OSLO</t>
  </si>
  <si>
    <t>Sars` gate 22, 0562 OSLO</t>
  </si>
  <si>
    <t>Jordstjerneveien 38D, 1283 OSLO</t>
  </si>
  <si>
    <t>Messepromenaden 10, 0279 OSLO</t>
  </si>
  <si>
    <t>Motzfeldts gate 23, 0561 OSLO</t>
  </si>
  <si>
    <t>Bjerregaards gate 66B, 0174 OSLO</t>
  </si>
  <si>
    <t>Nordvik &amp; Partners Eiendomsmegling Slottsparken AS</t>
  </si>
  <si>
    <t>Trondheimsveien 2F, 0560 OSLO</t>
  </si>
  <si>
    <t>Neuberggata 9C, 0367 OSLO</t>
  </si>
  <si>
    <t>Erling Skjalgssons gate 30A, 0267 OSLO</t>
  </si>
  <si>
    <t>Spireaveien 10A, 0580 OSLO</t>
  </si>
  <si>
    <t>Sandakerveien 23C, 0473 OSLO</t>
  </si>
  <si>
    <t>Laura Gundersens gate 4A, 0168 OSLO</t>
  </si>
  <si>
    <t>Exact Eiendomsmeglere - Manglerud</t>
  </si>
  <si>
    <t>Markveien 31A, 0554 OSLO</t>
  </si>
  <si>
    <t>Herslebs gate 15A, 0561 OSLO</t>
  </si>
  <si>
    <t>Sons gate 7A, 0654 OSLO</t>
  </si>
  <si>
    <t>Stockfleths gate 54B, 0461 OSLO</t>
  </si>
  <si>
    <t>Åslandhellinga 3, 1274 OSLO</t>
  </si>
  <si>
    <t>Pilestredet park 22, 0176 OSLO</t>
  </si>
  <si>
    <t>Schweigaards gate 50C, 0191 OSLO</t>
  </si>
  <si>
    <t>Gøteborggata 12D, 0566 OSLO</t>
  </si>
  <si>
    <t>Jens Bjelkes gate 74, 0652 OSLO</t>
  </si>
  <si>
    <t>Hans Nielsen Hauges gate 29A, 0481 OSLO</t>
  </si>
  <si>
    <t>Erling Skjalgssons gate 30B, 0267 OSLO</t>
  </si>
  <si>
    <t>ossveien 23B, 0551 OSLO</t>
  </si>
  <si>
    <t>Rosenhoffgata 2J, 0569 OSLO</t>
  </si>
  <si>
    <t>Pontoppidans gate 13B, 0462 OSLO</t>
  </si>
  <si>
    <t>Fossveien 23B, 0551 OSLO</t>
  </si>
  <si>
    <t>Nedre Skøyen vei 18A, 0276 OSLO</t>
  </si>
  <si>
    <t>Sørengkaia 70, 0194 OSLO</t>
  </si>
  <si>
    <t>Lillogata 5B, 0484 OSLO</t>
  </si>
  <si>
    <t>Vulkan 40, 0178 OSLO</t>
  </si>
  <si>
    <t>Badebakken 12, 0467 OSLO</t>
  </si>
  <si>
    <t>Lallakroken 2, 0259 OSLO</t>
  </si>
  <si>
    <t>Huitfeldts gate 47A, 0253 OSLO</t>
  </si>
  <si>
    <t>Krafts gate 4, 0169 OSLO</t>
  </si>
  <si>
    <t>Silurveien 55, 0380 OSLO</t>
  </si>
  <si>
    <t>Hoffsveien 8A, 0275 OSLO</t>
  </si>
  <si>
    <t>Vibes gate 10B, 0356 OSLO</t>
  </si>
  <si>
    <t>Nedre Skogvei 7B, 0281 OSLO</t>
  </si>
  <si>
    <t>Hovinveien 39, 0661 OSLO</t>
  </si>
  <si>
    <t>Uelands gate 65B, 0462 OSLO</t>
  </si>
  <si>
    <t>Økern torgvei 84, 0589 OSLO</t>
  </si>
  <si>
    <t>Eie Eiendomsmegling Løren</t>
  </si>
  <si>
    <t>Gøteborggata 51, 0566 OSLO</t>
  </si>
  <si>
    <t>Fernanda Nissens gate 10A, 0484 OSLO</t>
  </si>
  <si>
    <t>Schønings gate 7, 0356 OSLO</t>
  </si>
  <si>
    <t>Toftes gate 48A, 0556 OSLO</t>
  </si>
  <si>
    <t>Trondheimsveien 6B, 0560 OSLO</t>
  </si>
  <si>
    <t>Hoffsveien 10B, 0275 OSLO</t>
  </si>
  <si>
    <t>Etterstadsletta 90, 0659 OSLO</t>
  </si>
  <si>
    <t>Aktiv Bryn Senter</t>
  </si>
  <si>
    <t>Olaf Schous vei 22, 0572 OSLO</t>
  </si>
  <si>
    <t>Selvbyggerveien 108, 0591 OSLO</t>
  </si>
  <si>
    <t>Etterstadsletta 78, 0659 OSLO</t>
  </si>
  <si>
    <t>Nydalen allé 27, 0484 OSLO</t>
  </si>
  <si>
    <t>Sørengkaia 87, 0194 OSLO</t>
  </si>
  <si>
    <t>Eie eiendomsmegling Aker Brygge</t>
  </si>
  <si>
    <t>Waldemars hage 4, 0175 OSLO</t>
  </si>
  <si>
    <t>Kingos gate 15, 0457 OSLO</t>
  </si>
  <si>
    <t>Svingen 7, 0196 OSLO</t>
  </si>
  <si>
    <t>Harald Sohlbergs vei 5B, 1064 OSLO</t>
  </si>
  <si>
    <t>Etterstadsletta 64, 0659 OSLO</t>
  </si>
  <si>
    <t>26 d</t>
  </si>
  <si>
    <t>Eie Eiendomsmegling Stovner</t>
  </si>
  <si>
    <t>Lakkegata 68A, 0562 OSLO</t>
  </si>
  <si>
    <t>Trygve Strømbergs vei 6C, 1263 OSLO</t>
  </si>
  <si>
    <t>Sandakerveien 10C, 0473 OSLO</t>
  </si>
  <si>
    <t>Sørengkaia 62, 0194 OSLO</t>
  </si>
  <si>
    <t>30 d</t>
  </si>
  <si>
    <t>Vøyensvingen 19B, 0458 OSLO</t>
  </si>
  <si>
    <t>Lørenveien 41E, 0585 OSLO</t>
  </si>
  <si>
    <t>PRIVATmegleren Renommè AS</t>
  </si>
  <si>
    <t>Helga Vaneks vei 3D, 1281 OSLO</t>
  </si>
  <si>
    <t>Fernanda Nissens gate 4A, 0484 OSLO</t>
  </si>
  <si>
    <t>Kanonhallveien 32C, 0585 OSLO</t>
  </si>
  <si>
    <t>Sørengkaia 66, 0194 OSLO</t>
  </si>
  <si>
    <t>Hoffsveien 6A, 0275 OSLO</t>
  </si>
  <si>
    <t>Jacob Aalls gate 15C, 0368 OSLO</t>
  </si>
  <si>
    <t>Schleppegrells gate 28, 0556 OSLO</t>
  </si>
  <si>
    <t>Tverrvei 2 2, 0486 OSLO</t>
  </si>
  <si>
    <t>Hedmarksgata 10C, 0658 OSLO</t>
  </si>
  <si>
    <t>Lybekkveien 44A, 0770 OSLO</t>
  </si>
  <si>
    <t>Hovinveien 37K, 0576 OSLO</t>
  </si>
  <si>
    <t>Niels Juels gate 39A, 0257 OSLO</t>
  </si>
  <si>
    <t>Fagerheimgata 11A, 0567 OSLO</t>
  </si>
  <si>
    <t>Stasjonsveien 69, 0768 OSLO</t>
  </si>
  <si>
    <t>Møllergata 50, 0179 OSLO</t>
  </si>
  <si>
    <t>Lybekkveien 50A, 0770 OSLO</t>
  </si>
  <si>
    <t>Reichweins gate 8, 0254 OSLO</t>
  </si>
  <si>
    <t>Spireaveien 12A, 0580 OSLO</t>
  </si>
  <si>
    <t>Stensgata 5C, 0358 OSLO</t>
  </si>
  <si>
    <t>Darres gate 30, 0175 OSLO</t>
  </si>
  <si>
    <t>Steenstrups gate 3B, 0554 OSLO</t>
  </si>
  <si>
    <t>Spireaveien 12B, 0580 OSLO</t>
  </si>
  <si>
    <t>Gøteborggata 49, 0566 OSLO</t>
  </si>
  <si>
    <t>Helgesens gate 21, 0553 OSLO</t>
  </si>
  <si>
    <t>Trondheimsveien 163, 0570 OSLO</t>
  </si>
  <si>
    <t>Camilla Colletts vei 20, 0258 OSLO</t>
  </si>
  <si>
    <t>Akersbakken 25D, 0172 OSLO</t>
  </si>
  <si>
    <t>Bjerkelundgata 2B, 0553 OSLO</t>
  </si>
  <si>
    <t>Hegdehaugsveien 5B, 0352 OSLO</t>
  </si>
  <si>
    <t>Maria Dehlis vei 34B, 1083 OSLO</t>
  </si>
  <si>
    <t>Krogsveen avd. Oppsal</t>
  </si>
  <si>
    <t>Nordkappgata 23, 0479 OSLO</t>
  </si>
  <si>
    <t>Gamle Enebakkvei 71, 1188 OSLO</t>
  </si>
  <si>
    <t>Blakkens vei 94, 1281 OSLO</t>
  </si>
  <si>
    <t>Deichmans gate 10A, 0178 OSLO</t>
  </si>
  <si>
    <t>Trondheimsveien 147, 0570 OSLO</t>
  </si>
  <si>
    <t>Åkebergveien 14, 0650 OSLO</t>
  </si>
  <si>
    <t>Sletteløkka 10B, 0597 OSLO</t>
  </si>
  <si>
    <t>Pilestredet park 39, 0176 OSLO</t>
  </si>
  <si>
    <t>Aslakveien 16A, 0753 OSLO</t>
  </si>
  <si>
    <t>Skøyenåsveien 9E, 0686 OSLO</t>
  </si>
  <si>
    <t>Fauchalds gate 1, 0365 OSLO</t>
  </si>
  <si>
    <t>Eirik Raudes vei 22K, 0196 OSLO</t>
  </si>
  <si>
    <t>25 d</t>
  </si>
  <si>
    <t>Exact Eiendomsmeglere - Oppsal</t>
  </si>
  <si>
    <t>Trondheimsveien 143, 0570 OSLO</t>
  </si>
  <si>
    <t>Hauchs gate 9S, 0175 OSLO</t>
  </si>
  <si>
    <t>Christian Krohgs gate 39B, 0186 OSLO</t>
  </si>
  <si>
    <t>Ombergveien 10, 0283 OSLO</t>
  </si>
  <si>
    <t>Messepromenaden 1, 0279 OSLO</t>
  </si>
  <si>
    <t>Ivan Bjørndals gate 3, 0472 OSLO</t>
  </si>
  <si>
    <t>Slemdalsveien 63A, 0373 OSLO</t>
  </si>
  <si>
    <t>Arbos gate 2A, 0368 OSLO</t>
  </si>
  <si>
    <t>Tverrbakken 4B, 0475 OSLO</t>
  </si>
  <si>
    <t>Sandakerveien 50D, 0477 OSLO</t>
  </si>
  <si>
    <t>Sørkedalsveien 5C, 0369 OSLO</t>
  </si>
  <si>
    <t>Markveien 12, 0554 OSLO</t>
  </si>
  <si>
    <t>Huldreveien 2A, 0781 OSLO</t>
  </si>
  <si>
    <t>Ekebergveien 25B, 0196 OSLO</t>
  </si>
  <si>
    <t>Munkedamsveien 66, 0270 OSLO</t>
  </si>
  <si>
    <t>Hansteens gate 9B, 0253 OSLO</t>
  </si>
  <si>
    <t>Kjelsåsveien 49G, 0488 OSLO</t>
  </si>
  <si>
    <t>Oscars gate 8A, 0352 OSLO</t>
  </si>
  <si>
    <t>Thorvald Meyers gate 30B, 0555 OSLO</t>
  </si>
  <si>
    <t>Møllergata 52, 0179 OSLO</t>
  </si>
  <si>
    <t>Harald Hårfagres gate 10B, 0363 OSLO</t>
  </si>
  <si>
    <t>Økernveien 214, 0584 OSLO</t>
  </si>
  <si>
    <t>Pilestredet park 28, 0176 OSLO</t>
  </si>
  <si>
    <t>EiendomsMegler 1 Oslo Syd</t>
  </si>
  <si>
    <t>Smalgangen 16, 0188 OSLO</t>
  </si>
  <si>
    <t>Bøgata 25C, 0655 OSLO</t>
  </si>
  <si>
    <t>Stensgata 18, 0358 OSLO</t>
  </si>
  <si>
    <t>Sandakerveien 33, 0477 OSLO</t>
  </si>
  <si>
    <t>Malmøgata 9, 0566 OSLO</t>
  </si>
  <si>
    <t>ULLEVÅLSVEIEN 51, 0171 OSLO</t>
  </si>
  <si>
    <t>Nedre Skøyen vei 16, 0276 OSLO</t>
  </si>
  <si>
    <t>Rosenborggata 13B, 0356 OSLO</t>
  </si>
  <si>
    <t>Johan Scharffenbergs vei 75D, 0694 OSLO</t>
  </si>
  <si>
    <t>PRIVATmegleren Solli &amp; partnere</t>
  </si>
  <si>
    <t>President Harbitz` gate 2A, 0259 OSLO</t>
  </si>
  <si>
    <t>Welhavens gate 3B, 0166 OSLO</t>
  </si>
  <si>
    <t>Dælenenggata 36, 0567 OSLO</t>
  </si>
  <si>
    <t>Veslekroken 1D, 0379 OSLO</t>
  </si>
  <si>
    <t>Oscars gate 59B, 0258 OSLO</t>
  </si>
  <si>
    <t>Lille Bislett 4, 0170 OSLO</t>
  </si>
  <si>
    <t>Gøteborggata 32, 0566 OSLO</t>
  </si>
  <si>
    <t>Skovveien 3, 0257 OSLO</t>
  </si>
  <si>
    <t>Ivan Bjørndals gate 6, 0472 OSLO</t>
  </si>
  <si>
    <t>Kingos gate 24, 0457 OSLO</t>
  </si>
  <si>
    <t>Sandakerveien 68A, 0484 OSLO</t>
  </si>
  <si>
    <t>Mortensvingen 10, 0284 OSLO</t>
  </si>
  <si>
    <t>Vibes gate 21B, 0356 OSLO</t>
  </si>
  <si>
    <t>Lofsrudhøgda 219, 1281 OSLO</t>
  </si>
  <si>
    <t>Ryenstubben 8B, 0679 OSLO</t>
  </si>
  <si>
    <t>Wilses gate 2B, 0178 OSLO</t>
  </si>
  <si>
    <t>Trondheimsveien 2G, 0560 OSLO</t>
  </si>
  <si>
    <t>Årvollia 11, 0591 OSLO</t>
  </si>
  <si>
    <t>Frederik Glads gate 22C, 0482 OSLO</t>
  </si>
  <si>
    <t>Lunden 9A, 0598 OSLO</t>
  </si>
  <si>
    <t>Briskebyveien 86B, 0259 OSLO</t>
  </si>
  <si>
    <t>Årvollveien 62E, 0590 OSLO</t>
  </si>
  <si>
    <t>Olaf Schous vei 17, 0572 OSLO</t>
  </si>
  <si>
    <t>Motzfeldts gate 21, 0561 OSLO</t>
  </si>
  <si>
    <t>Louises gate 29, 0169 OSLO</t>
  </si>
  <si>
    <t>Larviksgata 5, 0468 OSLO</t>
  </si>
  <si>
    <t>Skullerudveien 91, 1188 OSLO</t>
  </si>
  <si>
    <t>Schultz` gate 25, 0365 OSLO</t>
  </si>
  <si>
    <t>Fredrikke Qvams gate 9A, 0172 OSLO</t>
  </si>
  <si>
    <t>Gyldenløves gate 2C, 0260 OSLO</t>
  </si>
  <si>
    <t>Årvollia 17, 0591 OSLO</t>
  </si>
  <si>
    <t>Pareliusveien 1C, 1177 OSLO</t>
  </si>
  <si>
    <t>Nedre Vaskegang 4B, 0186 OSLO</t>
  </si>
  <si>
    <t>Rubina Ranas gate 8, 0190 OSLO</t>
  </si>
  <si>
    <t>Olaf Schous vei 3, 0572 OSLO</t>
  </si>
  <si>
    <t>Skovveien 4, 0257 OSLO</t>
  </si>
  <si>
    <t>Marstrandgata 12, 0566 OSLO</t>
  </si>
  <si>
    <t>Etterstadkroken 5A, 0659 OSLO</t>
  </si>
  <si>
    <t>Hegdehaugsveien 23, 0352 OSLO</t>
  </si>
  <si>
    <t>Lillogata 18, 0484 OSLO</t>
  </si>
  <si>
    <t>Haakon den godes vei 12B, 0373 OSLO</t>
  </si>
  <si>
    <t>Olav Kyrres gate 8, 0273 OSLO</t>
  </si>
  <si>
    <t>Åsstubben 62, 0381 OSLO</t>
  </si>
  <si>
    <t>Lillogata 10, 0477 OSLO</t>
  </si>
  <si>
    <t>Nordvik &amp; Partners Nydalen</t>
  </si>
  <si>
    <t>Anna Rogstads vei 35, 0592 OSLO</t>
  </si>
  <si>
    <t>Olaf Schous vei 23, 0572 OSLO</t>
  </si>
  <si>
    <t>Knut Alvssons vei 35, 0574 OSLO</t>
  </si>
  <si>
    <t>Frydenlundgata 10A, 0169 OSLO</t>
  </si>
  <si>
    <t>Manglerudveien 120, 0678 OSLO</t>
  </si>
  <si>
    <t>Conradis gate 1B, 0559 OSLO</t>
  </si>
  <si>
    <t>Privatmegleren Jessheim</t>
  </si>
  <si>
    <t>Sandakerveien 22B, 0473 OSLO</t>
  </si>
  <si>
    <t>Jens Bjelkes gate 80A, 0652 OSLO</t>
  </si>
  <si>
    <t>Jørgen Løvlands gate 5, 0568 OSLO</t>
  </si>
  <si>
    <t>Oscars gate 6B, 0352 OSLO</t>
  </si>
  <si>
    <t>Lindemans gate 4B, 0267 OSLO</t>
  </si>
  <si>
    <t>Edvard Munchs vei 79, 1063 OSLO</t>
  </si>
  <si>
    <t>Olaf Schous vei 21, 0572 OSLO</t>
  </si>
  <si>
    <t>Herman Foss` gate 12A, 0171 OSLO</t>
  </si>
  <si>
    <t>Brinken 41, 0654 OSLO</t>
  </si>
  <si>
    <t>Jens Bjelkes gate 86C, 0652 OSLO</t>
  </si>
  <si>
    <t>Parkveien 79, 0254 OSLO</t>
  </si>
  <si>
    <t>Knut Alvssons vei 15, 0574 OSLO</t>
  </si>
  <si>
    <t>Bjørn Farmanns gate 14A, 0271 OSLO</t>
  </si>
  <si>
    <t>Borger Withs gate 20, 0482 OSLO</t>
  </si>
  <si>
    <t>Frognerveien 38C, 0263 OSLO</t>
  </si>
  <si>
    <t>HOUELANDEK</t>
  </si>
  <si>
    <t>Gydas vei 16, 0363 OSLO</t>
  </si>
  <si>
    <t>Anna Rogstads vei 33, 0592 OSLO</t>
  </si>
  <si>
    <t>Aktiv Levanger</t>
  </si>
  <si>
    <t>Nydalsveien 26A, 0484 OSLO</t>
  </si>
  <si>
    <t>Herslebs gate 19, 0561 OSLO</t>
  </si>
  <si>
    <t>Thor Olsens gate 3A, 0177 OSLO</t>
  </si>
  <si>
    <t>Magnus` gate 6, 0650 OSLO</t>
  </si>
  <si>
    <t>trondheimsveien 197A, 0570 OSLO</t>
  </si>
  <si>
    <t>Maridalsveien 154B, 0461 OSLO</t>
  </si>
  <si>
    <t>Hansteens gate 16, 0253 OSLO</t>
  </si>
  <si>
    <t>Eilert Sundts gate 38C, 0259 OSLO</t>
  </si>
  <si>
    <t>Briskebyveien 22C, 0259 OSLO</t>
  </si>
  <si>
    <t>Stensberggata 23A, 0170 OSLO</t>
  </si>
  <si>
    <t>Gamle Madserud allé 6, 0274 OSLO</t>
  </si>
  <si>
    <t>28 d</t>
  </si>
  <si>
    <t>Ingeborgs gate 8A, 0658 OSLO</t>
  </si>
  <si>
    <t>Bjørn Farmanns gate 19, 0271 OSLO</t>
  </si>
  <si>
    <t>Marstrandgata 4, 0566 OSLO</t>
  </si>
  <si>
    <t>Magnus` gate 13, 0650 OSLO</t>
  </si>
  <si>
    <t>Etterstadsletta 60, 0659 OSLO</t>
  </si>
  <si>
    <t>Harald Hårfagres gate 17, 0363 OSLO</t>
  </si>
  <si>
    <t>PRIVATmegleren Stadion</t>
  </si>
  <si>
    <t>Sognsveien 6B, 0451 OSLO</t>
  </si>
  <si>
    <t>Jordal terrasse 14, 0658 OSLO</t>
  </si>
  <si>
    <t>Malerhaugveien 2J, 0661 OSLO</t>
  </si>
  <si>
    <t>Biermanns gate 11, 0473 OSLO</t>
  </si>
  <si>
    <t>Olaf Schous vei 16, 0572 OSLO</t>
  </si>
  <si>
    <t>Kristine Bonnevies vei 8, 0592 OSLO</t>
  </si>
  <si>
    <t>Monrads gate 17C, 0564 OSLO</t>
  </si>
  <si>
    <t>Monolitveien 46C, 0375 OSLO</t>
  </si>
  <si>
    <t>Eie eiendomsmegling Bekkestua</t>
  </si>
  <si>
    <t>Breigata 7, 0187 OSLO</t>
  </si>
  <si>
    <t>Kristine Bonnevies vei 13, 0592 OSLO</t>
  </si>
  <si>
    <t>Skullerudveien 85, 1188 OSLO</t>
  </si>
  <si>
    <t>Sofies gate 3B, 0170 OSLO</t>
  </si>
  <si>
    <t>Salmakersvenn Marius Jantzens plass 2, 0252 OSLO</t>
  </si>
  <si>
    <t>Etterstadsletta 72, 0659 OSLO</t>
  </si>
  <si>
    <t>Gydas vei 22, 0363 OSLO</t>
  </si>
  <si>
    <t>Akersbakken 35B, 0172 OSLO</t>
  </si>
  <si>
    <t>Knut Alvssons vei 21, 0574 OSLO</t>
  </si>
  <si>
    <t>PRIVATmegleren Scenario</t>
  </si>
  <si>
    <t>Sandakerveien 22C, 0473 OSLO</t>
  </si>
  <si>
    <t>Bakkeveien 21, 0281 OSLO</t>
  </si>
  <si>
    <t>Mandalls gate 14, 0190 OSLO</t>
  </si>
  <si>
    <t>Frysjaveien 27B, 0884 OSLO</t>
  </si>
  <si>
    <t>Kristine Bonnevies vei 24, 0592 OSLO</t>
  </si>
  <si>
    <t>Akersbakken 39, 0172 OSLO</t>
  </si>
  <si>
    <t>Klaus Torgårds vei 12B, 0372 OSLO</t>
  </si>
  <si>
    <t>Bogstadveien 46A, 0366 OSLO</t>
  </si>
  <si>
    <t>Munthes gate 33, 0260 OSLO</t>
  </si>
  <si>
    <t>Ivan Bjørndals gate 4, 0472 OSLO</t>
  </si>
  <si>
    <t>Hedmarksgata 8A, 0658 OSLO</t>
  </si>
  <si>
    <t>Industrigata 42A, 0357 OSLO</t>
  </si>
  <si>
    <t>Cort Adelers gate 17, 0254 OSLO</t>
  </si>
  <si>
    <t>Sinsenveien 26, 0572 OSLO</t>
  </si>
  <si>
    <t>Nobels gate 21, 0268 OSLO</t>
  </si>
  <si>
    <t>Nordkappgata 31, 0479 OSLO</t>
  </si>
  <si>
    <t>Olaf Schous vei 7, 0572 OSLO</t>
  </si>
  <si>
    <t>Vogts gate 15, 0474 OSLO</t>
  </si>
  <si>
    <t>Midtoddveien 26C, 0494 OSLO</t>
  </si>
  <si>
    <t>Lindemans gate 4A, 0267 OSLO</t>
  </si>
  <si>
    <t>Selvbyggerveien 179, 0591 OSLO</t>
  </si>
  <si>
    <t>Edvard Munchs vei 59, 1063 OSLO</t>
  </si>
  <si>
    <t>Blindernveien 4, 0361 OSLO</t>
  </si>
  <si>
    <t>Geitmyrsveien 27, 0171 OSLO</t>
  </si>
  <si>
    <t>Sognsveien 159, 0860 OSLO</t>
  </si>
  <si>
    <t>Gøteborggata 35B, 0566 OSLO</t>
  </si>
  <si>
    <t>Sinsenterrassen 13, 0574 OSLO</t>
  </si>
  <si>
    <t>Borggata 12D, 0650 OSLO</t>
  </si>
  <si>
    <t>Skogbrynet 20D, 0283 OSLO</t>
  </si>
  <si>
    <t>Blakkens vei 100, 1281 OSLO</t>
  </si>
  <si>
    <t>Ivan Bjørndals gate 5, 0472 OSLO</t>
  </si>
  <si>
    <t>Gunnar Schjelderups vei 11S, 0485 OSLO</t>
  </si>
  <si>
    <t>Selvbyggerveien 161, 0591 OSLO</t>
  </si>
  <si>
    <t>Schønings gate 9A, 0362 OSLO</t>
  </si>
  <si>
    <t>Mina Beiteplukksvei 155D, 1272 OSLO</t>
  </si>
  <si>
    <t>Frydens gate 2A, 0564 OSLO</t>
  </si>
  <si>
    <t>Hans Nielsen Hauges gate 37B, 0481 OSLO</t>
  </si>
  <si>
    <t>Hedmarksgata 10D, 0658 OSLO</t>
  </si>
  <si>
    <t>Christies gate 36C, 0557 OSLO</t>
  </si>
  <si>
    <t>Frognerveien 14C, 0263 OSLO</t>
  </si>
  <si>
    <t>Sørengkaia 98, 0194 OSLO</t>
  </si>
  <si>
    <t>Kjølberggata 23, 0653 OSLO</t>
  </si>
  <si>
    <t>Alnafetgata 5, 0192 OSLO</t>
  </si>
  <si>
    <t>Christian Krohgs gate 39A, 0186 OSLO</t>
  </si>
  <si>
    <t>Christian Michelsens gate 37, 0568 OSLO</t>
  </si>
  <si>
    <t>Freserveien 41, 0195 OSLO</t>
  </si>
  <si>
    <t>OBOS eiendomsmeglere - Kværnerbyen</t>
  </si>
  <si>
    <t>Hovinveien 37D, 0576 OSLO</t>
  </si>
  <si>
    <t>Olaf Schous vei 24, 0572 OSLO</t>
  </si>
  <si>
    <t>Bjerregaards gate 7B, 0172 OSLO</t>
  </si>
  <si>
    <t>Ensjøveien 27B, 0661 OSLO</t>
  </si>
  <si>
    <t>Munkedamsveien 82A, 0270 OSLO</t>
  </si>
  <si>
    <t>Darres gate 14, 0175 OSLO</t>
  </si>
  <si>
    <t>Ekebergveien 159, 1177 OSLO</t>
  </si>
  <si>
    <t>Fagerheimgata 18, 0475 OSLO</t>
  </si>
  <si>
    <t>Sjøgangen 4, 0252 OSLO</t>
  </si>
  <si>
    <t>Krumgata 6A, 0170 OSLO</t>
  </si>
  <si>
    <t>Sinsenveien 28, 0572 OSLO</t>
  </si>
  <si>
    <t>Observatoriegata 14A, 0254 OSLO</t>
  </si>
  <si>
    <t>Freserveien 47, 0195 OSLO</t>
  </si>
  <si>
    <t>Grorudveien 98H, 1053 OSLO</t>
  </si>
  <si>
    <t>Maridalsveien 349, 0881 OSLO</t>
  </si>
  <si>
    <t>Snippen 23B, 0566 OSLO</t>
  </si>
  <si>
    <t>Økern torgvei 74, 0589 OSLO</t>
  </si>
  <si>
    <t>Grenseveien 16, 0571 OSLO</t>
  </si>
  <si>
    <t>Kingos gate 17, 0457 OSLO</t>
  </si>
  <si>
    <t>Gladengveien 8C, 0661 OSLO</t>
  </si>
  <si>
    <t>Romsdalsgata 5A, 0556 OSLO</t>
  </si>
  <si>
    <t>Christian Michelsens gate 21, 0568 OSLO</t>
  </si>
  <si>
    <t>Olaf Bulls vei 74, 0765 OSLO</t>
  </si>
  <si>
    <t>Messepromenaden 8, 0279 OSLO</t>
  </si>
  <si>
    <t>Betzy Kjelsbergs vei 3A, 0486 OSLO</t>
  </si>
  <si>
    <t>Anna Rogstads vei 23, 0592 OSLO</t>
  </si>
  <si>
    <t>Rødstuveien 10, 0572 OSLO</t>
  </si>
  <si>
    <t>Nobels gate 1, 0273 OSLO</t>
  </si>
  <si>
    <t>Edvard Griegs allé 27, 0479 OSLO</t>
  </si>
  <si>
    <t>Christian Michelsens gate 49, 0568 OSLO</t>
  </si>
  <si>
    <t>Rosenlundgata 15, 0474 OSLO</t>
  </si>
  <si>
    <t>Ragna Nielsens vei 16, 0592 OSLO</t>
  </si>
  <si>
    <t>Rødstuveien 12, 0572 OSLO</t>
  </si>
  <si>
    <t>Jordal terrasse 12, 0658 OSLO</t>
  </si>
  <si>
    <t>Etterstadkroken 5B, 0659 OSLO</t>
  </si>
  <si>
    <t>Trondheimsveien 139A, 0570 OSLO</t>
  </si>
  <si>
    <t>Skullerudveien 59, 1188 OSLO</t>
  </si>
  <si>
    <t>Stensgata 33B, 0358 OSLO</t>
  </si>
  <si>
    <t>Thorvald Meyers gate 72, 0552 OSLO</t>
  </si>
  <si>
    <t>Niels Juels gate 47B, 0259 OSLO</t>
  </si>
  <si>
    <t>Solskinnskroken 11B, 0375 OSLO</t>
  </si>
  <si>
    <t>Furulundtoppen 15, 0282 OSLO</t>
  </si>
  <si>
    <t>Nordahl Bruns gate 18B, 0165 OSLO</t>
  </si>
  <si>
    <t>Grønlandsleiret 61B, 0190 OSLO</t>
  </si>
  <si>
    <t>Ragna Nielsens vei 9, 0592 OSLO</t>
  </si>
  <si>
    <t>Konghellegata 8, 0570 OSLO</t>
  </si>
  <si>
    <t>Tøyengata 13, 0190 OSLO</t>
  </si>
  <si>
    <t>Christian Michelsens gate 23, 0568 OSLO</t>
  </si>
  <si>
    <t>Rosenlundgata 11, 0474 OSLO</t>
  </si>
  <si>
    <t>Lørenveien 36A, 0585 OSLO</t>
  </si>
  <si>
    <t>Falbes gate 18C, 0170 OSLO</t>
  </si>
  <si>
    <t>Fernanda Nissens gate 1D, 0484 OSLO</t>
  </si>
  <si>
    <t>Frysjaveien 25A, 0883 OSLO</t>
  </si>
  <si>
    <t>Fredensborgveien 4A, 0177 OSLO</t>
  </si>
  <si>
    <t>Åsaveien 11A, 0362 OSLO</t>
  </si>
  <si>
    <t>Ragna Nielsens vei 14, 0592 OSLO</t>
  </si>
  <si>
    <t>Fernanda Nissens gate 1A, 0484 OSLO</t>
  </si>
  <si>
    <t>Christian Michelsens gate 33, 0568 OSLO</t>
  </si>
  <si>
    <t>Thereses gate 16H, 0452 OSLO</t>
  </si>
  <si>
    <t>Thurmanns gate 12C, 0461 OSLO</t>
  </si>
  <si>
    <t>Westye Egebergs gate 7A, 0172 OSLO</t>
  </si>
  <si>
    <t>Sinsenterrassen 11, 0574 OSLO</t>
  </si>
  <si>
    <t>Sandakerveien 101C, 0484 OSLO</t>
  </si>
  <si>
    <t>Privatmegleren Kolbotn</t>
  </si>
  <si>
    <t>Østensjøveien 81E, 0667 OSLO</t>
  </si>
  <si>
    <t>Westye Egebergs gate 3C, 0177 OSLO</t>
  </si>
  <si>
    <t>Gamle Hovsetervei 2D, 0768 OSLO</t>
  </si>
  <si>
    <t>Gamlehagen 19, 1151 OSLO</t>
  </si>
  <si>
    <t>Rødbergveien 25, 0591 OSLO</t>
  </si>
  <si>
    <t>Sinsenterrassen 5, 0574 OSLO</t>
  </si>
  <si>
    <t>Badebakken 16, 0467 OSLO</t>
  </si>
  <si>
    <t>Løvenskiolds gate 21, 0260 OSLO</t>
  </si>
  <si>
    <t>Toftes gate 16, 0556 OSLO</t>
  </si>
  <si>
    <t>Lørenveien 35, 0585 OSLO</t>
  </si>
  <si>
    <t>Marcus Thranes gate 4D, 0473 OSLO</t>
  </si>
  <si>
    <t>Bøgata 25B, 0655 OSLO</t>
  </si>
  <si>
    <t>Toftes gate 13A, 0556 OSLO</t>
  </si>
  <si>
    <t>OBOS eiendomsmeglere - Torshov</t>
  </si>
  <si>
    <t>Kingos gate 3, 0457 OSLO</t>
  </si>
  <si>
    <t>eie eiendomsmegling Prosjekt</t>
  </si>
  <si>
    <t>Etterstadgata 11C, 0658 OSLO</t>
  </si>
  <si>
    <t>Schleppegrells gate 14A, 0556 OSLO</t>
  </si>
  <si>
    <t>Lutvannsveien 5, 0676 OSLO</t>
  </si>
  <si>
    <t>AS Casa Eiendom</t>
  </si>
  <si>
    <t>Trondheimsveien 20A, 0560 OSLO</t>
  </si>
  <si>
    <t>Trondheimsveien 43, 0560 OSLO</t>
  </si>
  <si>
    <t>Gabels gate 45A, 0262 OSLO</t>
  </si>
  <si>
    <t>Maridalsveien 122, 0461 OSLO</t>
  </si>
  <si>
    <t>Steinhammerveien 6C, 1177 OSLO</t>
  </si>
  <si>
    <t>eliteBO</t>
  </si>
  <si>
    <t>Hovinveien 37F, 0576 OSLO</t>
  </si>
  <si>
    <t>Oscars gate 6A, 0352 OSLO</t>
  </si>
  <si>
    <t>Sandakerveien 50B, 0477 OSLO</t>
  </si>
  <si>
    <t>Hansteens gate 20, 0253 OSLO</t>
  </si>
  <si>
    <t>Olav Kyrres gate 13, 0273 OSLO</t>
  </si>
  <si>
    <t>Lutvannsveien 46, 0676 OSLO</t>
  </si>
  <si>
    <t>OBOS eiendomsmeglere - Ensjø</t>
  </si>
  <si>
    <t>Kingos gate 8, 0457 OSLO</t>
  </si>
  <si>
    <t>Smalgangen 7, 0188 OSLO</t>
  </si>
  <si>
    <t>Lutvannsveien 25, 0676 OSLO</t>
  </si>
  <si>
    <t>Vogts gate 36A, 0474 OSLO</t>
  </si>
  <si>
    <t>Lindemans gate 2A, 0267 OSLO</t>
  </si>
  <si>
    <t>Frydenlundgata 19, 0169 OSLO</t>
  </si>
  <si>
    <t>Skullerudveien 57, 1188 OSLO</t>
  </si>
  <si>
    <t>Thereses gate 16E, 0452 OSLO</t>
  </si>
  <si>
    <t>Lofsrudhøgda 233, 1281 OSLO</t>
  </si>
  <si>
    <t>Thereses gate 13B, 0358 OSLO</t>
  </si>
  <si>
    <t>Elmholt allé 4, 0275 OSLO</t>
  </si>
  <si>
    <t>Herman Foss` gate 14A, 0171 OSLO</t>
  </si>
  <si>
    <t>Stensberggata 14, 0170 OSLO</t>
  </si>
  <si>
    <t>Romsåsveien 6, 0962 OSLO</t>
  </si>
  <si>
    <t>Gamle Enebakkvei 121, 1188 OSLO</t>
  </si>
  <si>
    <t>Birch-Reichenwalds gate 2B, 0483 OSLO</t>
  </si>
  <si>
    <t>Smalgangen 21, 0188 OSLO</t>
  </si>
  <si>
    <t>Marstrandgata 13B, 0566 OSLO</t>
  </si>
  <si>
    <t>Darres gate 12, 0175 OSLO</t>
  </si>
  <si>
    <t>PrivatMegleren Follo</t>
  </si>
  <si>
    <t>Westye Egebergs gate 1A, 0177 OSLO</t>
  </si>
  <si>
    <t>Helgesens gate 3, 0553 OSLO</t>
  </si>
  <si>
    <t>Spireaveien 14C, 0580 OSLO</t>
  </si>
  <si>
    <t>Hertzbergs gate 7B, 0360 OSLO</t>
  </si>
  <si>
    <t>Uelands gate 10, 0175 OSLO</t>
  </si>
  <si>
    <t>Urtegata 24A, 0187 OSLO</t>
  </si>
  <si>
    <t>Sigurd Lies gate 28, 0479 OSLO</t>
  </si>
  <si>
    <t>Malerhaugveien 24B, 0661 OSLO</t>
  </si>
  <si>
    <t>Helga Vaneks vei 1D, 1281 OSLO</t>
  </si>
  <si>
    <t>Hesselbergs gate 7B, 0555 OSLO</t>
  </si>
  <si>
    <t>Sofienberggata 13B, 0551 OSLO</t>
  </si>
  <si>
    <t>Marstrandgata 15, 0566 OSLO</t>
  </si>
  <si>
    <t>Ivan Bjørndals gate 23B, 0472 OSLO</t>
  </si>
  <si>
    <t>Sigurd Lies gate 26, 0479 OSLO</t>
  </si>
  <si>
    <t>Fredensborgveien 41, 0177 OSLO</t>
  </si>
  <si>
    <t>Norbygata 17, 0187 OSLO</t>
  </si>
  <si>
    <t>Bo-Sentralt AS</t>
  </si>
  <si>
    <t>Fernanda Nissens gate 6A, 0484 OSLO</t>
  </si>
  <si>
    <t>Valhallveien 4A, 0196 OSLO</t>
  </si>
  <si>
    <t>Lyngtrekket 7, 1086 OSLO</t>
  </si>
  <si>
    <t>Maridalsveien 22, 0175 OSLO</t>
  </si>
  <si>
    <t>Hoffsveien 10C, 0275 OSLO</t>
  </si>
  <si>
    <t>Frichs gate 1C, 0360 OSLO</t>
  </si>
  <si>
    <t>Gamle Enebakkvei 119, 1188 OSLO</t>
  </si>
  <si>
    <t>Ullernkammen 21, 0380 OSLO</t>
  </si>
  <si>
    <t>Christies gate 30A, 0557 OSLO</t>
  </si>
  <si>
    <t>Dælenenggata 29, 0567 OSLO</t>
  </si>
  <si>
    <t>Elmholt allé 13, 0275 OSLO</t>
  </si>
  <si>
    <t>Sporveisgata 23B, 0354 OSLO</t>
  </si>
  <si>
    <t>Oscars gate 1C, 0352 OSLO</t>
  </si>
  <si>
    <t>Middelthuns gate 21A, 0368 OSLO</t>
  </si>
  <si>
    <t>Smalgangen 18, 0188 OSLO</t>
  </si>
  <si>
    <t>Aktiv Drammen</t>
  </si>
  <si>
    <t>Årvollveien 56T, 0590 OSLO</t>
  </si>
  <si>
    <t>Fossumveien 64, 0988 OSLO</t>
  </si>
  <si>
    <t>Seilduksgata 11, 0553 OSLO</t>
  </si>
  <si>
    <t>Kirkeveien 114C, 0361 OSLO</t>
  </si>
  <si>
    <t>Grefsenveien 21B, 0482 OSLO</t>
  </si>
  <si>
    <t>Iduns gate 5, 0178 OSLO</t>
  </si>
  <si>
    <t>Tøyengata 37A, 0578 OSLO</t>
  </si>
  <si>
    <t>Sørengkaia 105, 0194 OSLO</t>
  </si>
  <si>
    <t>Majorstuveien 39, 0367 OSLO</t>
  </si>
  <si>
    <t>Steingrims vei 2A, 1185 OSLO</t>
  </si>
  <si>
    <t>Vikingveien 5, 1170 OSLO</t>
  </si>
  <si>
    <t>Stasjonsveien 71, 0768 OSLO</t>
  </si>
  <si>
    <t>Toftes gate 48B, 0556 OSLO</t>
  </si>
  <si>
    <t>Professor Dahls gate 35A, 0353 OSLO</t>
  </si>
  <si>
    <t>Bergensveien 72B, 0963 OSLO</t>
  </si>
  <si>
    <t>Fernanda Nissens gate 5A, 0484 OSLO</t>
  </si>
  <si>
    <t>Sarpsborggata 16B, 0468 OSLO</t>
  </si>
  <si>
    <t>Ragna Nielsens vei 30A, 0592 OSLO</t>
  </si>
  <si>
    <t>Frydenbergveien 58, 0575 OSLO</t>
  </si>
  <si>
    <t>Vibes gate 26A, 0356 OSLO</t>
  </si>
  <si>
    <t>Skoleveien 8, 1178 OSLO</t>
  </si>
  <si>
    <t>Vogts gate 50B, 0477 OSLO</t>
  </si>
  <si>
    <t>Hoffsveien 12A, 0275 OSLO</t>
  </si>
  <si>
    <t>Trudvangveien 6C, 0364 OSLO</t>
  </si>
  <si>
    <t>Frichs gate 1D, 0360 OSLO</t>
  </si>
  <si>
    <t>Badebakken 6, 0467 OSLO</t>
  </si>
  <si>
    <t>Ullernkammen 26, 0380 OSLO</t>
  </si>
  <si>
    <t>Vålerenggata 9D, 0657 OSLO</t>
  </si>
  <si>
    <t>Myklegardgata 1A, 0656 OSLO</t>
  </si>
  <si>
    <t>Thor Olsens gate 8B, 0177 OSLO</t>
  </si>
  <si>
    <t>Herslebs gate 23, 0561 OSLO</t>
  </si>
  <si>
    <t>Sinsenveien 37, 0585 OSLO</t>
  </si>
  <si>
    <t>Eckersbergs gate 39, 0266 OSLO</t>
  </si>
  <si>
    <t>Hoffsveien 65D, 0377 OSLO</t>
  </si>
  <si>
    <t>Pilestredet park 5, 0176 OSLO</t>
  </si>
  <si>
    <t>Gunnar Schjelderups vei 11G, 0485 OSLO</t>
  </si>
  <si>
    <t>Bogstadveien 19B, 0355 OSLO</t>
  </si>
  <si>
    <t>Johan Scharffenbergs vei 138, 0694 OSLO</t>
  </si>
  <si>
    <t>Kirkeveien 102D, 0361 OSLO</t>
  </si>
  <si>
    <t>Frederik Glads gate 18, 0482 OSLO</t>
  </si>
  <si>
    <t>Heimdalsgata 16F, 0561 OSLO</t>
  </si>
  <si>
    <t>Attentus Eiendomsmegling</t>
  </si>
  <si>
    <t>Haarklous plass 17B, 0479 OSLO</t>
  </si>
  <si>
    <t>Ullagerveien 3, 0585 OSLO</t>
  </si>
  <si>
    <t>Gardeveien 17, 0363 OSLO</t>
  </si>
  <si>
    <t>Herregårdsveien 5, 1168 OSLO</t>
  </si>
  <si>
    <t>Gaustadveien 23B, 0372 OSLO</t>
  </si>
  <si>
    <t>Kristine Bonnevies vei 4, 0592 OSLO</t>
  </si>
  <si>
    <t>Harald Hårfagres gate 5F, 0363 OSLO</t>
  </si>
  <si>
    <t>Industrigata 61, 0357 OSLO</t>
  </si>
  <si>
    <t>Proa Eiendomsmegling Bekkestua</t>
  </si>
  <si>
    <t>Suhms gate 8A, 0362 OSLO</t>
  </si>
  <si>
    <t>Kirkegårdsgata 10B, 0558 OSLO</t>
  </si>
  <si>
    <t>Pilestredet park 25, 0176 OSLO</t>
  </si>
  <si>
    <t>PRIVATmegleren Aksep</t>
  </si>
  <si>
    <t>Seljeveien 37, 0575 OSLO</t>
  </si>
  <si>
    <t>Langaards gate 3, 0260 OSLO</t>
  </si>
  <si>
    <t>Toftes gate 15B, 0556 OSLO</t>
  </si>
  <si>
    <t>Jordal terrasse 10, 0658 OSLO</t>
  </si>
  <si>
    <t>Underhaugsveien 9, 0354 OSLO</t>
  </si>
  <si>
    <t>Ullagerveien 1, 0585 OSLO</t>
  </si>
  <si>
    <t>Brinken 20, 0654 OSLO</t>
  </si>
  <si>
    <t>Wilses gate 2A, 0178 OSLO</t>
  </si>
  <si>
    <t>Sandakerveien 50A, 0477 OSLO</t>
  </si>
  <si>
    <t>Frydenlundgata 4A, 0169 OSLO</t>
  </si>
  <si>
    <t>Grefsenveien 21A, 0482 OSLO</t>
  </si>
  <si>
    <t>Elisenbergveien 30, 0265 OSLO</t>
  </si>
  <si>
    <t>Kirkeveien 110C, 0361 OSLO</t>
  </si>
  <si>
    <t>Hoffsjef Løvenskiolds vei 25B, 0382 OSLO</t>
  </si>
  <si>
    <t>Bergensveien 72D, 0963 OSLO</t>
  </si>
  <si>
    <t>Waldemar Thranes gate 15B, 0171 OSLO</t>
  </si>
  <si>
    <t>Malmøgata 11, 0566 OSLO</t>
  </si>
  <si>
    <t>Proaktiv Christiania</t>
  </si>
  <si>
    <t>Grefsenveien 30A, 0485 OSLO</t>
  </si>
  <si>
    <t>Bjerregaards gate 24A, 0172 OSLO</t>
  </si>
  <si>
    <t>Toftes gate 11A, 0556 OSLO</t>
  </si>
  <si>
    <t>Edvard Munchs vei 51, 1063 OSLO</t>
  </si>
  <si>
    <t>Frognerveien 30A, 0263 OSLO</t>
  </si>
  <si>
    <t>Christian Michelsens gate 3A, 0568 OSLO</t>
  </si>
  <si>
    <t>Bertrand Narvesens vei 45, 0661 OSLO</t>
  </si>
  <si>
    <t>St. Halvards gate 22, 0192 OSLO</t>
  </si>
  <si>
    <t>Konglerudtoppen 53, 1187 OSLO</t>
  </si>
  <si>
    <t>Cort Adelers gate 20, 0254 OSLO</t>
  </si>
  <si>
    <t>Haarklous plass 19, 0479 OSLO</t>
  </si>
  <si>
    <t>Seljeveien 21, 0575 OSLO</t>
  </si>
  <si>
    <t>Akersbakken 35D, 0172 OSLO</t>
  </si>
  <si>
    <t>Normannsgata 5A, 0655 OSLO</t>
  </si>
  <si>
    <t>entsegata 8, 0465 OSLO</t>
  </si>
  <si>
    <t>Frostveien 12, 1164 OSLO</t>
  </si>
  <si>
    <t>Frederik Glads gate 20, 0482 OSLO</t>
  </si>
  <si>
    <t>Sjøgata 4, 0250 OSLO</t>
  </si>
  <si>
    <t>Kurveien 15, 0495 OSLO</t>
  </si>
  <si>
    <t>Urtegata 26, 0187 OSLO</t>
  </si>
  <si>
    <t>Ullern allé 93, 0381 OSLO</t>
  </si>
  <si>
    <t>Mosseveien 6B, 0193 OSLO</t>
  </si>
  <si>
    <t>Bentsebrugata 21, 0469 OSLO</t>
  </si>
  <si>
    <t>Deichmans gate 21, 0178 OSLO</t>
  </si>
  <si>
    <t>Sandstuveien 52A, 1184 OSLO</t>
  </si>
  <si>
    <t>Grüners gate 12B, 0552 OSLO</t>
  </si>
  <si>
    <t>Elisenbergveien 24B, 0265 OSLO</t>
  </si>
  <si>
    <t>Ulsrudveien 3B, 0690 OSLO</t>
  </si>
  <si>
    <t>Lørenvangen 18, 0585 OSLO</t>
  </si>
  <si>
    <t>Krogsveen avd. Lørenskog</t>
  </si>
  <si>
    <t>Haakon Tveters vei 24B, 0682 OSLO</t>
  </si>
  <si>
    <t>Thorvald Meyers gate 12E, 0555 OSLO</t>
  </si>
  <si>
    <t>Lørenveien 50, 0585 OSLO</t>
  </si>
  <si>
    <t>Eie eiendomsmegling Vinderen</t>
  </si>
  <si>
    <t>Bertrand Narvesens vei 3, 0661 OSLO</t>
  </si>
  <si>
    <t>Danmarks gate 12B, 0658 OSLO</t>
  </si>
  <si>
    <t>Motzfeldts gate 7, 0187 OSLO</t>
  </si>
  <si>
    <t>Calmeyers gate 13E, 0183 OSLO</t>
  </si>
  <si>
    <t>Trondheimsveien 2E, 0560 OSLO</t>
  </si>
  <si>
    <t>Kirkeveien 40, 0368 OSLO</t>
  </si>
  <si>
    <t>Munkedamsveien 81C, 0270 OSLO</t>
  </si>
  <si>
    <t>Thorleifs allé 17, 0489 OSLO</t>
  </si>
  <si>
    <t>Herman Foss` gate 16, 0171 OSLO</t>
  </si>
  <si>
    <t>Eugenies gate 2, 0168 OSLO</t>
  </si>
  <si>
    <t>Thorvald Meyers gate 17B, 0555 OSLO</t>
  </si>
  <si>
    <t>Kongsveien 16, 0193 OSLO</t>
  </si>
  <si>
    <t>Krogsveen avd. Asker</t>
  </si>
  <si>
    <t>Tøyenbekken 6, 0188 OSLO</t>
  </si>
  <si>
    <t>Johan Scharffenbergs vei 75A, 0694 OSLO</t>
  </si>
  <si>
    <t>Grefsenkollveien 21, 0490 OSLO</t>
  </si>
  <si>
    <t>ADVOKAT EINAR EDIN AS</t>
  </si>
  <si>
    <t>Neuberggata 9B, 0367 OSLO</t>
  </si>
  <si>
    <t>Krokliveien 2, 0584 OSLO</t>
  </si>
  <si>
    <t>Ribbunggata 19C, 0196 OSLO</t>
  </si>
  <si>
    <t>Holmenkollveien 72E, 0784 OSLO</t>
  </si>
  <si>
    <t>Hegdehaugsveien 8A, 0167 OSLO</t>
  </si>
  <si>
    <t>Nobels gate 8, 0273 OSLO</t>
  </si>
  <si>
    <t>Vogts gate 33, 0474 OSLO</t>
  </si>
  <si>
    <t>Vekslerveien 5, 0585 OSLO</t>
  </si>
  <si>
    <t>Gunnar Schjelderups vei 11E, 0485 OSLO</t>
  </si>
  <si>
    <t>Vekslerveien 7, 0585 OSLO</t>
  </si>
  <si>
    <t>Schønings gate 29A, 0362 OSLO</t>
  </si>
  <si>
    <t>Parkveien 81, 0254 OSLO</t>
  </si>
  <si>
    <t>Pontoppidans gate 12A, 0462 OSLO</t>
  </si>
  <si>
    <t>EiendomsMegler 1 Lillestrøm</t>
  </si>
  <si>
    <t>Kanalen 3, 0252 OSLO</t>
  </si>
  <si>
    <t>Bertrand Narvesens vei 47, 0661 OSLO</t>
  </si>
  <si>
    <t>Krogsveen avd. Lillestrøm</t>
  </si>
  <si>
    <t>Munkedamsveien 70B, 0270 OSLO</t>
  </si>
  <si>
    <t>Ensjøsvingen 10D, 0661 OSLO</t>
  </si>
  <si>
    <t>Sandakerveien 20L, 0473 OSLO</t>
  </si>
  <si>
    <t>Odins gate 18, 0266 OSLO</t>
  </si>
  <si>
    <t>Oscars gate 41B, 0258 OSLO</t>
  </si>
  <si>
    <t>Sognsveien 2, 0451 OSLO</t>
  </si>
  <si>
    <t>Sannergata 19C, 0557 OSLO</t>
  </si>
  <si>
    <t>Islands gate 4, 0658 OSLO</t>
  </si>
  <si>
    <t>Nordstrandveien 17A, 1170 OSLO</t>
  </si>
  <si>
    <t>Stensgata 35B, 0358 OSLO</t>
  </si>
  <si>
    <t>Ullevålsveien 112C, 0451 OSLO</t>
  </si>
  <si>
    <t>Seljeveien 33, 0575 OSLO</t>
  </si>
  <si>
    <t>Etterstadkroken 5E, 0659 OSLO</t>
  </si>
  <si>
    <t>Herslebs gate 9, 0561 OSLO</t>
  </si>
  <si>
    <t>Tore Hals Mejdells vei 22, 0751 OSLO</t>
  </si>
  <si>
    <t>Verksgata 3, 0566 OSLO</t>
  </si>
  <si>
    <t>Gustav Vigelands vei 1, 0274 OSLO</t>
  </si>
  <si>
    <t>Magnus Bergs gate 7, 0266 OSLO</t>
  </si>
  <si>
    <t>Waldemar Thranes gate 24, 0171 OSLO</t>
  </si>
  <si>
    <t>Schønings gate 32, 0362 OSLO</t>
  </si>
  <si>
    <t>Munkedamsveien 84B, 0270 OSLO</t>
  </si>
  <si>
    <t>Eckersbergs gate 41B, 0266 OSLO</t>
  </si>
  <si>
    <t>Gabels gate 47, 0262 OSLO</t>
  </si>
  <si>
    <t>Pontoppidans gate 10A, 0462 OSLO</t>
  </si>
  <si>
    <t>Sannergata 19B, 0557 OSLO</t>
  </si>
  <si>
    <t>Grenseveien 20, 0571 OSLO</t>
  </si>
  <si>
    <t>Åsaveien 27, 0362 OSLO</t>
  </si>
  <si>
    <t>Ullevålsveien 111A, 0359 OSLO</t>
  </si>
  <si>
    <t>Ekebergveien 19Q, 0196 OSLO</t>
  </si>
  <si>
    <t>Jacob Aalls gate 31B, 0364 OSLO</t>
  </si>
  <si>
    <t>Gørbitz` gate 3A, 0360 OSLO</t>
  </si>
  <si>
    <t>Harald Sohlbergs vei 1, 1064 OSLO</t>
  </si>
  <si>
    <t>Odins gate 15, 0266 OSLO</t>
  </si>
  <si>
    <t>Åslandhellinga 175, 1274 OSLO</t>
  </si>
  <si>
    <t>Toftes gate 19A, 0556 OSLO</t>
  </si>
  <si>
    <t>Lunden 40, 0598 OSLO</t>
  </si>
  <si>
    <t>Ekebergveien 19N, 0196 OSLO</t>
  </si>
  <si>
    <t>Oberst Angells vei 2, 0787 OSLO</t>
  </si>
  <si>
    <t>Schweigaards gate 69, 0656 OSLO</t>
  </si>
  <si>
    <t>Hegdehaugsveien 1, 0352 OSLO</t>
  </si>
  <si>
    <t>Karlstadgata 15, 0553 OSLO</t>
  </si>
  <si>
    <t>Silurveien 57, 0380 OSLO</t>
  </si>
  <si>
    <t>Bygdøy allé 62A, 0265 OSLO</t>
  </si>
  <si>
    <t>Sletteløkka 23, 0597 OSLO</t>
  </si>
  <si>
    <t>Ekebergveien 19J, 0196 OSLO</t>
  </si>
  <si>
    <t>Wessels gate 2A, 0165 OSLO</t>
  </si>
  <si>
    <t>Herman Foss` gate 22B, 0171 OSLO</t>
  </si>
  <si>
    <t>Nordahl Bruns gate 12A, 0165 OSLO</t>
  </si>
  <si>
    <t>Geviret 62, 1270 OSLO</t>
  </si>
  <si>
    <t>Falsens gate 27C, 0556 OSLO</t>
  </si>
  <si>
    <t>Harald Hårfagres gate 12D, 0363 OSLO</t>
  </si>
  <si>
    <t>Haxthausens gate 1B, 0263 OSLO</t>
  </si>
  <si>
    <t>Pilestredet park 23, 0176 OSLO</t>
  </si>
  <si>
    <t>Nydalsveien 16A, 0484 OSLO</t>
  </si>
  <si>
    <t>Dalsbergstien 12B, 0170 OSLO</t>
  </si>
  <si>
    <t>Maries gate 10B, 0368 OSLO</t>
  </si>
  <si>
    <t>Herslebs gate 11, 0561 OSLO</t>
  </si>
  <si>
    <t>Sigurd Hoels vei 49, 0655 OSLO</t>
  </si>
  <si>
    <t>Åslandhellinga 187, 1274 OSLO</t>
  </si>
  <si>
    <t>Lindemans gate 6, 0267 OSLO</t>
  </si>
  <si>
    <t>Grenseveien 18, 0571 OSLO</t>
  </si>
  <si>
    <t>Bergensgata 40A, 0468 OSLO</t>
  </si>
  <si>
    <t>Rosenbergveien 25D, 0963 OSLO</t>
  </si>
  <si>
    <t>Motzfeldts gate 8, 0187 OSLO</t>
  </si>
  <si>
    <t>Urtegata 24D, 0187 OSLO</t>
  </si>
  <si>
    <t>Sofienberggata 56C, 0563 OSLO</t>
  </si>
  <si>
    <t>Pilestredet park 2, 0176 OSLO</t>
  </si>
  <si>
    <t>Jacob Aalls gate 3C, 0368 OSLO</t>
  </si>
  <si>
    <t>Åkerøveien 3A, 0586 OSLO</t>
  </si>
  <si>
    <t>Linderudveien 5, 0594 OSLO</t>
  </si>
  <si>
    <t>Pilestredet park 32, 0176 OSLO</t>
  </si>
  <si>
    <t>Bakkeveien 4, 0281 OSLO</t>
  </si>
  <si>
    <t>Eiriks gate 16, 0650 OSLO</t>
  </si>
  <si>
    <t>Arendalsgata 6, 0463 OSLO</t>
  </si>
  <si>
    <t>Johan Castbergs vei 44, 0673 OSLO</t>
  </si>
  <si>
    <t>Bjerregaards gate 70B, 0174 OSLO</t>
  </si>
  <si>
    <t>Konows gate 83B, 0196 OSLO</t>
  </si>
  <si>
    <t>Økernveien 212, 0584 OSLO</t>
  </si>
  <si>
    <t>Lillogata 6, 0477 OSLO</t>
  </si>
  <si>
    <t>Bjerregaards gate 47, 0174 OSLO</t>
  </si>
  <si>
    <t>Hovinveien 43D, 0576 OSLO</t>
  </si>
  <si>
    <t>Kruses gate 11, 0263 OSLO</t>
  </si>
  <si>
    <t>Bertrand Narvesens vei 4C, 0661 OSLO</t>
  </si>
  <si>
    <t>Bidenkaps gate 4B, 0165 OSLO</t>
  </si>
  <si>
    <t>Vesteråsveien 28, 0382 OSLO</t>
  </si>
  <si>
    <t>Linderudveien 37, 0594 OSLO</t>
  </si>
  <si>
    <t>Erling Skjalgssons gate 34A, 0267 OSLO</t>
  </si>
  <si>
    <t>Markveien 14, 0554 OSLO</t>
  </si>
  <si>
    <t>Sorgenfrigata 33A, 0365 OSLO</t>
  </si>
  <si>
    <t>Helgesens gate 12C, 0553 OSLO</t>
  </si>
  <si>
    <t>Nydalsveien 20A, 0484 OSLO</t>
  </si>
  <si>
    <t>Linderudveien 36, 0594 OSLO</t>
  </si>
  <si>
    <t>Louises gate 15B, 0169 OSLO</t>
  </si>
  <si>
    <t>Bogstadveien 50, 0366 OSLO</t>
  </si>
  <si>
    <t>Lindeberglia 36, 1069 OSLO</t>
  </si>
  <si>
    <t>Neuberggata 20, 0367 OSLO</t>
  </si>
  <si>
    <t>Majorstuveien 41B, 0367 OSLO</t>
  </si>
  <si>
    <t>Linderudsletta 15A, 0597 OSLO</t>
  </si>
  <si>
    <t>Bogstadveien 62C, 0366 OSLO</t>
  </si>
  <si>
    <t>Frognerveien 14B, 0263 OSLO</t>
  </si>
  <si>
    <t>Kirkeveien 104A, 0361 OSLO</t>
  </si>
  <si>
    <t>Folke Bernadottes vei 37A, 0862 OSLO</t>
  </si>
  <si>
    <t>Waldemars hage 1, 0175 OSLO</t>
  </si>
  <si>
    <t>Lindeberglia 23, 1069 OSLO</t>
  </si>
  <si>
    <t>Statsråd Mathiesens vei 17, 0594 OSLO</t>
  </si>
  <si>
    <t>Smalgangen 20, 0188 OSLO</t>
  </si>
  <si>
    <t>Herman Foss` gate 22A, 0171 OSLO</t>
  </si>
  <si>
    <t>Kjelsåsveien 162, 0491 OSLO</t>
  </si>
  <si>
    <t>Bergensgata 44A, 0468 OSLO</t>
  </si>
  <si>
    <t>Helga Vaneks vei 3A, 1281 OSLO</t>
  </si>
  <si>
    <t>Bygdøy allé 35, 0262 OSLO</t>
  </si>
  <si>
    <t>Freserveien 35, 0195 OSLO</t>
  </si>
  <si>
    <t>Haxthausens gate 15B, 0263 OSLO</t>
  </si>
  <si>
    <t>Sukkertoppveien 1, 0571 OSLO</t>
  </si>
  <si>
    <t>Bergrådveien 33, 0873 OSLO</t>
  </si>
  <si>
    <t>Morud &amp; Partnere Eiendomsmegling AS</t>
  </si>
  <si>
    <t>Rosenborggata 15B, 0356 OSLO</t>
  </si>
  <si>
    <t>Darres gate 10, 0175 OSLO</t>
  </si>
  <si>
    <t>PRIVATmegleren Infinita</t>
  </si>
  <si>
    <t>Sofies gate 75C, 0454 OSLO</t>
  </si>
  <si>
    <t>Pilestredet park 27, 0176 OSLO</t>
  </si>
  <si>
    <t>Uranienborgveien 11G, 0351 OSLO</t>
  </si>
  <si>
    <t>Johan Castbergs vei 68, 0673 OSLO</t>
  </si>
  <si>
    <t>Gimleveien 21B, 0266 OSLO</t>
  </si>
  <si>
    <t>Selvbyggerveien 92, 0591 OSLO</t>
  </si>
  <si>
    <t>Sporveisgata 2A, 0354 OSLO</t>
  </si>
  <si>
    <t>Eugenies gate 19, 0168 OSLO</t>
  </si>
  <si>
    <t>Kirkegårdsgata 11B, 0558 OSLO</t>
  </si>
  <si>
    <t>Ostadalsveien 60, 0753 OSLO</t>
  </si>
  <si>
    <t>Sørengkaia 72, 0194 OSLO</t>
  </si>
  <si>
    <t>Sigurds gate 1, 0650 OSLO</t>
  </si>
  <si>
    <t>Trondheimsveien 151, 0570 OSLO</t>
  </si>
  <si>
    <t>Solligrenda 87, 0491 OSLO</t>
  </si>
  <si>
    <t>Ostadalsveien 54, 0753 OSLO</t>
  </si>
  <si>
    <t>Gabels gate 45B, 0262 OSLO</t>
  </si>
  <si>
    <t>Anton Schjøths gate 21, 0454 OSLO</t>
  </si>
  <si>
    <t>Henrichsens gate 2B, 0169 OSLO</t>
  </si>
  <si>
    <t>Fjellgata 31C, 0566 OSLO</t>
  </si>
  <si>
    <t>Konows gate 83A, 0196 OSLO</t>
  </si>
  <si>
    <t>Kjelsåsveien 101, 0491 OSLO</t>
  </si>
  <si>
    <t>Sofies gate 75B, 0454 OSLO</t>
  </si>
  <si>
    <t>Tuengen allé 8E, 0374 OSLO</t>
  </si>
  <si>
    <t>Odins gate 29, 0260 OSLO</t>
  </si>
  <si>
    <t>Olaves Hvervens vei 12, 1266 OSLO</t>
  </si>
  <si>
    <t>Grenseveien 26, 0571 OSLO</t>
  </si>
  <si>
    <t>Selvbyggerveien 169, 0591 OSLO</t>
  </si>
  <si>
    <t>Lensmann Hiorths allé 9B, 0661 OSLO</t>
  </si>
  <si>
    <t>Sandakerveien 22E, 0473 OSLO</t>
  </si>
  <si>
    <t>Anna Rogstads vei 37, 0592 OSLO</t>
  </si>
  <si>
    <t>Sørengkaia 132, 0194 OSLO</t>
  </si>
  <si>
    <t>Exact Eiendomsmeglere - Røa</t>
  </si>
  <si>
    <t>Ullern allé 77, 0381 OSLO</t>
  </si>
  <si>
    <t>Borgenveien 50, 0373 OSLO</t>
  </si>
  <si>
    <t>Geviret 65, 1270 OSLO</t>
  </si>
  <si>
    <t>Jens Bjelkes gate 10A, 0562 OSLO</t>
  </si>
  <si>
    <t>Hovinveien 37H, 0576 OSLO</t>
  </si>
  <si>
    <t>Holmboes gate 1, 0357 OSLO</t>
  </si>
  <si>
    <t>Etterstadsletta 106, 0659 OSLO</t>
  </si>
  <si>
    <t>Maries gate 10D, 0368 OSLO</t>
  </si>
  <si>
    <t>Hagelundveien 6, 0963 OSLO</t>
  </si>
  <si>
    <t>Grimstadgata 11, 0464 OSLO</t>
  </si>
  <si>
    <t>Frognerveien 8, 0257 OSLO</t>
  </si>
  <si>
    <t>Fyrstikkalléen 9B, 0661 OSLO</t>
  </si>
  <si>
    <t>Harald Hårfagres gate 19, 0363 OSLO</t>
  </si>
  <si>
    <t>Hans Nielsen Hauges gate 37A, 0481 OSLO</t>
  </si>
  <si>
    <t>Gøteborggata 10A, 0566 OSLO</t>
  </si>
  <si>
    <t>Fernanda Nissens gate 5B, 0484 OSLO</t>
  </si>
  <si>
    <t>Østdalsveien 8, 1187 OSLO</t>
  </si>
  <si>
    <t>Heierstuveien 25, 0880 OSLO</t>
  </si>
  <si>
    <t>Linderudsletta 15B, 0597 OSLO</t>
  </si>
  <si>
    <t>Gunnar Schjelderups vei 11B, 0485 OSLO</t>
  </si>
  <si>
    <t>Schives gate 3A, 0259 OSLO</t>
  </si>
  <si>
    <t>Libakkfaret 5A, 1184 OSLO</t>
  </si>
  <si>
    <t>Libakkveien 25C, 1184 OSLO</t>
  </si>
  <si>
    <t>Grefsenveien 42A, 0485 OSLO</t>
  </si>
  <si>
    <t>Grefsenkollveien 20G, 0490 OSLO</t>
  </si>
  <si>
    <t>Stensgata 3B, 0358 OSLO</t>
  </si>
  <si>
    <t>Høyenhallveien 2D, 0667 OSLO</t>
  </si>
  <si>
    <t>Westye Egebergs gate 4A, 0177 OSLO</t>
  </si>
  <si>
    <t>Libakkfaret 10B, 1184 OSLO</t>
  </si>
  <si>
    <t>Vibes gate 22, 0356 OSLO</t>
  </si>
  <si>
    <t>Schleppegrells gate 17A, 0556 OSLO</t>
  </si>
  <si>
    <t>Helgesens gate 38A, 0553 OSLO</t>
  </si>
  <si>
    <t>Fallanveien 30B, 0495 OSLO</t>
  </si>
  <si>
    <t>Bentsebrugata 11B, 0476 OSLO</t>
  </si>
  <si>
    <t>Gunnar Schjelderups vei 11J, 0485 OSLO</t>
  </si>
  <si>
    <t>Harald Hårfagres gate 12C, 0363 OSLO</t>
  </si>
  <si>
    <t>Selvbyggerveien 191, 0591 OSLO</t>
  </si>
  <si>
    <t>Libakkfaret 2A, 1184 OSLO</t>
  </si>
  <si>
    <t>Sandakerveien 22D, 0473 OSLO</t>
  </si>
  <si>
    <t>Vogts gate 31B, 0474 OSLO</t>
  </si>
  <si>
    <t>Waldemar Thranes gate 38B, 0171 OSLO</t>
  </si>
  <si>
    <t>Libakkfaret 9A, 1184 OSLO</t>
  </si>
  <si>
    <t>Eie eiendomsmegling Asker</t>
  </si>
  <si>
    <t>Hellinga 8, 1151 OSLO</t>
  </si>
  <si>
    <t>Årvollveien 60A, 0590 OSLO</t>
  </si>
  <si>
    <t>Hertzbergs gate 3B, 0360 OSLO</t>
  </si>
  <si>
    <t>Schives gate 1B, 0259 OSLO</t>
  </si>
  <si>
    <t>Industrigata 58A, 0357 OSLO</t>
  </si>
  <si>
    <t>Hans Nordahls gate 62, 0481 OSLO</t>
  </si>
  <si>
    <t>Anna Rogstads vei 39, 0592 OSLO</t>
  </si>
  <si>
    <t>Libakkfaret 10A, 1184 OSLO</t>
  </si>
  <si>
    <t>Sverdrups gate 3, 0559 OSLO</t>
  </si>
  <si>
    <t>Reichweins gate 6B, 0254 OSLO</t>
  </si>
  <si>
    <t>Hockeyveien 17, 1069 OSLO</t>
  </si>
  <si>
    <t>Sletteløkka 22B, 0597 OSLO</t>
  </si>
  <si>
    <t>PRIVATmegleren Fortuna</t>
  </si>
  <si>
    <t>Selvbyggerveien 104, 0591 OSLO</t>
  </si>
  <si>
    <t>Libakkveien 23B, 1184 OSLO</t>
  </si>
  <si>
    <t>Vassfaret 7, 0773 OSLO</t>
  </si>
  <si>
    <t>Dronning Eufemias gate 22, 0191 OSLO</t>
  </si>
  <si>
    <t>EiendomsMegler 1 Jessheim</t>
  </si>
  <si>
    <t>Holmengrenda 1B, 0771 OSLO</t>
  </si>
  <si>
    <t>Selvbyggerveien 94, 0591 OSLO</t>
  </si>
  <si>
    <t>Stensgata 32C, 0358 OSLO</t>
  </si>
  <si>
    <t>Dannevigsveien 18C, 0463 OSLO</t>
  </si>
  <si>
    <t>Vestveien 34C, 0284 OSLO</t>
  </si>
  <si>
    <t>Hagelundveien 4, 0963 OSLO</t>
  </si>
  <si>
    <t>Anna Rogstads vei 22, 0592 OSLO</t>
  </si>
  <si>
    <t>Anna Rogstads vei 20, 0592 OSLO</t>
  </si>
  <si>
    <t>Anna Rogstads vei 16, 0592 OSLO</t>
  </si>
  <si>
    <t>Hekkveien 20, 0571 OSLO</t>
  </si>
  <si>
    <t>Økern torgvei 82, 0589 OSLO</t>
  </si>
  <si>
    <t>Konows gate 83C, 0196 OSLO</t>
  </si>
  <si>
    <t>Harry Fetts vei 8, 0667 OSLO</t>
  </si>
  <si>
    <t>Gunnar Schjelderups vei 11K, 0485 OSLO</t>
  </si>
  <si>
    <t>Pilestredet 63D, 0350 OSLO</t>
  </si>
  <si>
    <t>Uelands gate 63C, 0462 OSLO</t>
  </si>
  <si>
    <t>Frimanns gate 26A, 0165 OSLO</t>
  </si>
  <si>
    <t>Markveien 56, 0550 OSLO</t>
  </si>
  <si>
    <t>Pontoppidans gate 15A, 0462 OSLO</t>
  </si>
  <si>
    <t>Hekkveien 18, 0571 OSLO</t>
  </si>
  <si>
    <t>Sørengkaia 80, 0194 OSLO</t>
  </si>
  <si>
    <t>Libakkveien 6A, 1184 OSLO</t>
  </si>
  <si>
    <t>Bergensveien 2B, 0963 OSLO</t>
  </si>
  <si>
    <t>Thurmanns gate 16C, 0461 OSLO</t>
  </si>
  <si>
    <t>Gamle Hovsetervei 2B, 0768 OSLO</t>
  </si>
  <si>
    <t>Frederik Glads gate 22B, 0482 OSLO</t>
  </si>
  <si>
    <t>Oscars gate 3B, 0352 OSLO</t>
  </si>
  <si>
    <t>Konghellegata 1, 0569 OSLO</t>
  </si>
  <si>
    <t>Ensjøveien 27C, 0661 OSLO</t>
  </si>
  <si>
    <t>Ragna Nielsens vei 19, 0592 OSLO</t>
  </si>
  <si>
    <t>Ekraveien 61, 0757 OSLO</t>
  </si>
  <si>
    <t>Marstrandgata 5, 0566 OSLO</t>
  </si>
  <si>
    <t>Vøyensvingen 21B, 0458 OSLO</t>
  </si>
  <si>
    <t>Badebakken 26, 0467 OSLO</t>
  </si>
  <si>
    <t>Ragna Nielsens vei 5, 0592 OSLO</t>
  </si>
  <si>
    <t>Anna Rogstads vei 27, 0592 OSLO</t>
  </si>
  <si>
    <t>Nydalen allé 29, 0484 OSLO</t>
  </si>
  <si>
    <t>Thorvald Meyers gate 50A, 0552 OSLO</t>
  </si>
  <si>
    <t>Kanonhallveien 46H, 0585 OSLO</t>
  </si>
  <si>
    <t>Anna Rogstads vei 14, 0592 OSLO</t>
  </si>
  <si>
    <t>Hockeyveien 8, 1069 OSLO</t>
  </si>
  <si>
    <t>Oscars gate 8B, 0352 OSLO</t>
  </si>
  <si>
    <t>Mosseveien 6A, 0193 OSLO</t>
  </si>
  <si>
    <t>Haxthausens gate 4B, 0263 OSLO</t>
  </si>
  <si>
    <t>Seilduksgata 9B, 0553 OSLO</t>
  </si>
  <si>
    <t>Ole Vigs gate 12, 0366 OSLO</t>
  </si>
  <si>
    <t>PRIVATmegleren Home</t>
  </si>
  <si>
    <t>Feddersens gate 6A, 0473 OSLO</t>
  </si>
  <si>
    <t>Hølandsgata 4B, 0655 OSLO</t>
  </si>
  <si>
    <t>Linderudsletta 17A, 0597 OSLO</t>
  </si>
  <si>
    <t>Kjelsåsveien 53E, 0488 OSLO</t>
  </si>
  <si>
    <t>Fridtjof Nansens vei 32, 0369 OSLO</t>
  </si>
  <si>
    <t>Proa Eiendomsmegling Lørenskog</t>
  </si>
  <si>
    <t>Lillogata 14, 0484 OSLO</t>
  </si>
  <si>
    <t>Nedre Vaskegang 2A, 0186 OSLO</t>
  </si>
  <si>
    <t>Hoffsveien 12F, 0275 OSLO</t>
  </si>
  <si>
    <t>Frognerveien 42A, 0266 OSLO</t>
  </si>
  <si>
    <t>Ivan Bjørndals gate 8, 0472 OSLO</t>
  </si>
  <si>
    <t>Minister Ditleffs vei 23B, 0862 OSLO</t>
  </si>
  <si>
    <t>Halvdan Svartes gate 2A, 0268 OSLO</t>
  </si>
  <si>
    <t>Peter Møllers vei 6B, 0585 OSLO</t>
  </si>
  <si>
    <t>Lachmanns vei 3, 0495 OSLO</t>
  </si>
  <si>
    <t>Nydalen allé 23, 0484 OSLO</t>
  </si>
  <si>
    <t>Colletts gate 16, 0169 OSLO</t>
  </si>
  <si>
    <t>Tidemands gate 40, 0260 OSLO</t>
  </si>
  <si>
    <t>Årvollveien 60G, 0590 OSLO</t>
  </si>
  <si>
    <t>Børsteveien 2A, 0585 OSLO</t>
  </si>
  <si>
    <t>Schweigaards gate 50B, 0191 OSLO</t>
  </si>
  <si>
    <t>Kirkeveien 73, 0364 OSLO</t>
  </si>
  <si>
    <t>Harald Hårfagres gate 10C, 0363 OSLO</t>
  </si>
  <si>
    <t>Bernt Knudsens vei 62, 1152 OSLO</t>
  </si>
  <si>
    <t>Selvbyggerveien 193, 0591 OSLO</t>
  </si>
  <si>
    <t>Ruseløkkveien 59C, 0251 OSLO</t>
  </si>
  <si>
    <t>Lille Bislett 2, 0170 OSLO</t>
  </si>
  <si>
    <t>Kjelsåsveien 53D, 0488 OSLO</t>
  </si>
  <si>
    <t>Harald Hårfagres gate 12B, 0363 OSLO</t>
  </si>
  <si>
    <t>EiendomsMegler 1 Prosjekt</t>
  </si>
  <si>
    <t>Arnebråtveien 79G, 0771 OSLO</t>
  </si>
  <si>
    <t>Josefines gate 2B, 0351 OSLO</t>
  </si>
  <si>
    <t>Nordvik &amp; Partners Eiendomsmegling Ullevål AS</t>
  </si>
  <si>
    <t>Hans Nordahls gate 60, 0481 OSLO</t>
  </si>
  <si>
    <t>Løkkegangen 10, 0251 OSLO</t>
  </si>
  <si>
    <t>Niels Juels gate 68, 0259 OSLO</t>
  </si>
  <si>
    <t>Gildevangen 8, 0585 OSLO</t>
  </si>
  <si>
    <t>Montebelloveien 7B, 0379 OSLO</t>
  </si>
  <si>
    <t>Amtmann Meinichs gate 7, 0482 OSLO</t>
  </si>
  <si>
    <t>Fyrstikkbakken 7C, 0667 OSLO</t>
  </si>
  <si>
    <t>Årvollveien 60D, 0590 OSLO</t>
  </si>
  <si>
    <t>Løkkalia 7, 0783 OSLO</t>
  </si>
  <si>
    <t>Hauketoveien 10, 1266 OSLO</t>
  </si>
  <si>
    <t>Pharos Eiendomsmegling</t>
  </si>
  <si>
    <t>Kanonhallveien 22E, 0585 OSLO</t>
  </si>
  <si>
    <t>Vassfaret 2, 0773 OSLO</t>
  </si>
  <si>
    <t>Badebakken 20, 0467 OSLO</t>
  </si>
  <si>
    <t>Husebybakken 17F, 0379 OSLO</t>
  </si>
  <si>
    <t>Beddingen 2, 0250 OSLO</t>
  </si>
  <si>
    <t>Geviret 87, 1270 OSLO</t>
  </si>
  <si>
    <t>Steenstrups gate 8, 0554 OSLO</t>
  </si>
  <si>
    <t>Betzy Kjelsbergs vei 14B, 0486 OSLO</t>
  </si>
  <si>
    <t>PrivatMegleren Drøbak</t>
  </si>
  <si>
    <t>Kruttveien 12, 0585 OSLO</t>
  </si>
  <si>
    <t>Messepromenaden 5, 0279 OSLO</t>
  </si>
  <si>
    <t>Darres gate 16, 0175 OSLO</t>
  </si>
  <si>
    <t>Silurveien 46, 0380 OSLO</t>
  </si>
  <si>
    <t>Børsteveien 6A, 0585 OSLO</t>
  </si>
  <si>
    <t>Colletts gate 4A, 0169 OSLO</t>
  </si>
  <si>
    <t>Rathkes gate 9, 0558 OSLO</t>
  </si>
  <si>
    <t>Betzy Kjelsbergs vei 16A, 0486 OSLO</t>
  </si>
  <si>
    <t>Schous plass 3D, 0552 OSLO</t>
  </si>
  <si>
    <t>Fredensborgveien 70, 0177 OSLO</t>
  </si>
  <si>
    <t>Nordstjerneveien 1, 0494 OSLO</t>
  </si>
  <si>
    <t>Frysjaveien 27C, 0884 OSLO</t>
  </si>
  <si>
    <t>Sletteløkka 6A, 0597 OSLO</t>
  </si>
  <si>
    <t>Grefsenkollveien 3A, 0490 OSLO</t>
  </si>
  <si>
    <t>Pilestredet park 38, 0176 OSLO</t>
  </si>
  <si>
    <t>Ullevålsveien 49, 0171 OSLO</t>
  </si>
  <si>
    <t>Lørenveien 41C, 0585 OSLO</t>
  </si>
  <si>
    <t>Lunden 13B, 0598 OSLO</t>
  </si>
  <si>
    <t>Lybekkveien 48B, 0770 OSLO</t>
  </si>
  <si>
    <t>Frøyas gate 10B, 0273 OSLO</t>
  </si>
  <si>
    <t>Børsteveien 6B, 0585 OSLO</t>
  </si>
  <si>
    <t>Møllergata 53, 0179 OSLO</t>
  </si>
  <si>
    <t>Statsråd Mathiesens vei 23, 0594 OSLO</t>
  </si>
  <si>
    <t>Thorvald Meyers gate 23C, 0555 OSLO</t>
  </si>
  <si>
    <t>Fredensborgveien 47, 0177 OSLO</t>
  </si>
  <si>
    <t>Hans Nordahls gate 66, 0485 OSLO</t>
  </si>
  <si>
    <t>Konows gate 93B, 0196 OSLO</t>
  </si>
  <si>
    <t>Gamle Enebakkvei 77D, 1188 OSLO</t>
  </si>
  <si>
    <t>Gamle Enebakkvei 77E, 1188 OSLO</t>
  </si>
  <si>
    <t>Generallunden 25, 0381 OSLO</t>
  </si>
  <si>
    <t>Linderudveien 31, 0594 OSLO</t>
  </si>
  <si>
    <t>Christies gate 30B, 0557 OSLO</t>
  </si>
  <si>
    <t>Frostveien 20H, 1164 OSLO</t>
  </si>
  <si>
    <t>Skogbakken 3, 1177 OSLO</t>
  </si>
  <si>
    <t>Rubina Ranas gate 12, 0190 OSLO</t>
  </si>
  <si>
    <t>Linderudveien 35, 0594 OSLO</t>
  </si>
  <si>
    <t>Bentsegata 6A, 0465 OSLO</t>
  </si>
  <si>
    <t>Harry Fetts vei 7A, 0667 OSLO</t>
  </si>
  <si>
    <t>Johan Scharffenbergs vei 115A, 0694 OSLO</t>
  </si>
  <si>
    <t>Gamle Enebakkvei 77F, 1188 OSLO</t>
  </si>
  <si>
    <t>Fredensborgveien 2A, 0177 OSLO</t>
  </si>
  <si>
    <t>Jørgen Løvlands gate 1B, 0568 OSLO</t>
  </si>
  <si>
    <t>Minister Ditleffs vei 15A, 0862 OSLO</t>
  </si>
  <si>
    <t>Exact Eiendomsmeglere - Kværnerbyen</t>
  </si>
  <si>
    <t>Sofienberggata 11A, 0551 OSLO</t>
  </si>
  <si>
    <t>Borggata 4, 0650 OSLO</t>
  </si>
  <si>
    <t>Dops gate 6, 0177 OSLO</t>
  </si>
  <si>
    <t>Arups gate 10B, 0192 OSLO</t>
  </si>
  <si>
    <t>Statsråd Mathiesens vei 11, 0594 OSLO</t>
  </si>
  <si>
    <t>Schwensens gate 16A, 0170 OSLO</t>
  </si>
  <si>
    <t>Kirkeveien 102B, 0361 OSLO</t>
  </si>
  <si>
    <t>Helga Vaneks vei 7, 1281 OSLO</t>
  </si>
  <si>
    <t>Ballplassveien 8, 1181 OSLO</t>
  </si>
  <si>
    <t>Herregårdsveien 8A, 1168 OSLO</t>
  </si>
  <si>
    <t>Tore Hals Mejdells vei 19, 0751 OSLO</t>
  </si>
  <si>
    <t>Grimstadgata 21, 0464 OSLO</t>
  </si>
  <si>
    <t>Hellerudstubben 14A, 0671 OSLO</t>
  </si>
  <si>
    <t>Lybekkveien 50B, 0770 OSLO</t>
  </si>
  <si>
    <t>Gabels gate 9B, 0272 OSLO</t>
  </si>
  <si>
    <t>Louises gate 15C, 0169 OSLO</t>
  </si>
  <si>
    <t>Johan Castbergs vei 14, 0673 OSLO</t>
  </si>
  <si>
    <t>Kurveien 19, 0495 OSLO</t>
  </si>
  <si>
    <t>Linderudsletta 5B, 0593 OSLO</t>
  </si>
  <si>
    <t>Heimdalsgata 5, 0561 OSLO</t>
  </si>
  <si>
    <t>Dalsbergstien 20C, 0170 OSLO</t>
  </si>
  <si>
    <t>Rosenborggata 13C, 0356 OSLO</t>
  </si>
  <si>
    <t>Halvdan Svartes gate 6C, 0268 OSLO</t>
  </si>
  <si>
    <t>Johan Castbergs vei 40, 0673 OSLO</t>
  </si>
  <si>
    <t>Johan Castbergs vei 50, 0673 OSLO</t>
  </si>
  <si>
    <t>Johannes Bruns gate 13B, 0452 OSLO</t>
  </si>
  <si>
    <t>Torvbakkgata 12, 0550 OSLO</t>
  </si>
  <si>
    <t>Fossumveien 70, 0988 OSLO</t>
  </si>
  <si>
    <t>Trettebakken 5, 0755 OSLO</t>
  </si>
  <si>
    <t>Linderudsletta 11B, 0597 OSLO</t>
  </si>
  <si>
    <t>Stasjonsveien 57, 0771 OSLO</t>
  </si>
  <si>
    <t>Griniveien 12, 0756 OSLO</t>
  </si>
  <si>
    <t>Sørkedalsveien 11C, 0369 OSLO</t>
  </si>
  <si>
    <t>Bergensveien 68, 0963 OSLO</t>
  </si>
  <si>
    <t>Gamlehagen 23, 1151 OSLO</t>
  </si>
  <si>
    <t>Elmholt allé 1, 0275 OSLO</t>
  </si>
  <si>
    <t>Vestbrynet 16A, 1176 OSLO</t>
  </si>
  <si>
    <t>Vogts gate 50A, 0477 OSLO</t>
  </si>
  <si>
    <t>ybekkveien 50B, 0770 OSLO</t>
  </si>
  <si>
    <t>Østre Elvebakke 5, 0182 OSLO</t>
  </si>
  <si>
    <t>Frysjaveien 3, 0883 OSLO</t>
  </si>
  <si>
    <t>Geviret 29, 1270 OSLO</t>
  </si>
  <si>
    <t>Deichmans gate 5, 0178 OSLO</t>
  </si>
  <si>
    <t>Ostadalsveien 62, 0753 OSLO</t>
  </si>
  <si>
    <t>Ullevålsveien 95D, 0359 OSLO</t>
  </si>
  <si>
    <t>Edvard Munchs vei 61, 1063 OSLO</t>
  </si>
  <si>
    <t>Nordhagaveien 1M, 0491 OSLO</t>
  </si>
  <si>
    <t>Lilleakerveien 33C, 0284 OSLO</t>
  </si>
  <si>
    <t>Foss &amp; Co Kolbotn</t>
  </si>
  <si>
    <t>Åsstubben 27, 0381 OSLO</t>
  </si>
  <si>
    <t>Eilert Sundts gate 48B, 0355 OSLO</t>
  </si>
  <si>
    <t>Kristine Bonnevies vei 6, 0592 OSLO</t>
  </si>
  <si>
    <t>Kanonhallveien 66A, 0585 OSLO</t>
  </si>
  <si>
    <t>Ostadalsveien 52, 0753 OSLO</t>
  </si>
  <si>
    <t>Skolebakken 15A, 0486 OSLO</t>
  </si>
  <si>
    <t>Sørligata 8D, 0577 OSLO</t>
  </si>
  <si>
    <t>Ole Vigs gate 14, 0366 OSLO</t>
  </si>
  <si>
    <t>Sorgenfrigata 1B, 0367 OSLO</t>
  </si>
  <si>
    <t>Bergensveien 72A, 0963 OSLO</t>
  </si>
  <si>
    <t>Lillogata 5H, 0484 OSLO</t>
  </si>
  <si>
    <t>Bråtenalléen 35B, 0487 OSLO</t>
  </si>
  <si>
    <t>Etterstadkroken 5G, 0659 OSLO</t>
  </si>
  <si>
    <t>Eilert Sundts gate 48C, 0355 OSLO</t>
  </si>
  <si>
    <t>Lachmanns vei 24A, 0495 OSLO</t>
  </si>
  <si>
    <t>Ivan Bjørndals gate 26, 0472 OSLO</t>
  </si>
  <si>
    <t>Bøkkerveien 32A, 0579 OSLO</t>
  </si>
  <si>
    <t>Stensgata 32A, 0358 OSLO</t>
  </si>
  <si>
    <t>Waldemar Thranes gate 40B, 0171 OSLO</t>
  </si>
  <si>
    <t>Frognerveien 48B, 0266 OSLO</t>
  </si>
  <si>
    <t>Birch-Reichenwalds gate 2G, 0483 OSLO</t>
  </si>
  <si>
    <t>Nils Bays vei 110E, 0855 OSLO</t>
  </si>
  <si>
    <t>Sørumgata 1, 0654 OSLO</t>
  </si>
  <si>
    <t>Christian Krohgs gate 39F, 0186 OSLO</t>
  </si>
  <si>
    <t>St. Halvards plass 1, 0192 OSLO</t>
  </si>
  <si>
    <t>Eilert Sundts gate 35B, 0259 OSLO</t>
  </si>
  <si>
    <t>Sletteløkka 1, 0593 OSLO</t>
  </si>
  <si>
    <t>Erling Skjalgssons gate 20A, 0267 OSLO</t>
  </si>
  <si>
    <t>Årvollveien 58E, 0590 OSLO</t>
  </si>
  <si>
    <t>Rosenlundgata 9, 0474 OSLO</t>
  </si>
  <si>
    <t>Johan Castbergs vei 62, 0673 OSLO</t>
  </si>
  <si>
    <t>Ullern allé 73, 0381 OSLO</t>
  </si>
  <si>
    <t>Tromsøgata 1C, 0565 OSLO</t>
  </si>
  <si>
    <t>Sorgenfrigata 1A, 0367 OSLO</t>
  </si>
  <si>
    <t>Frodes vei 6, 1185 OSLO</t>
  </si>
  <si>
    <t>Lakkegata 66E, 0562 OSLO</t>
  </si>
  <si>
    <t>Seljeveien 35, 0575 OSLO</t>
  </si>
  <si>
    <t>Tamburveien 13C, 0485 OSLO</t>
  </si>
  <si>
    <t>Nedre Skøyen vei 6, 0276 OSLO</t>
  </si>
  <si>
    <t>Halvdan Svartes gate 4C, 0268 OSLO</t>
  </si>
  <si>
    <t>Hesselbergs gate 3A, 0555 OSLO</t>
  </si>
  <si>
    <t>Østensjøveien 81C, 0667 OSLO</t>
  </si>
  <si>
    <t>Leyrins gate 3, 0585 OSLO</t>
  </si>
  <si>
    <t>Sofies gate 9, 0170 OSLO</t>
  </si>
  <si>
    <t>Holmlia Senter vei 31, 1255 OSLO</t>
  </si>
  <si>
    <t>Thurmanns gate 12B, 0461 OSLO</t>
  </si>
  <si>
    <t>Sørengkaia 100, 0194 OSLO</t>
  </si>
  <si>
    <t>Lilleakerveien 37E, 0284 OSLO</t>
  </si>
  <si>
    <t>Huitfeldts gate 13, 0253 OSLO</t>
  </si>
  <si>
    <t>Nedre Skøyen vei 14, 0276 OSLO</t>
  </si>
  <si>
    <t>Frognerveien 30B, 0263 OSLO</t>
  </si>
  <si>
    <t>Reichweins gate 4, 0254 OSLO</t>
  </si>
  <si>
    <t>Lørenveien 41G, 0585 OSLO</t>
  </si>
  <si>
    <t>Myrerveien 44B, 0494 OSLO</t>
  </si>
  <si>
    <t>Birch-Reichenwalds gate 2H, 0483 OSLO</t>
  </si>
  <si>
    <t>Ostadalsveien 79, 0753 OSLO</t>
  </si>
  <si>
    <t>Sorgenfrigata 39A, 0365 OSLO</t>
  </si>
  <si>
    <t>Thunes vei 5, 0274 OSLO</t>
  </si>
  <si>
    <t>Niels Juels gate 4A, 0272 OSLO</t>
  </si>
  <si>
    <t>Ivar Aasens vei 14B, 0373 OSLO</t>
  </si>
  <si>
    <t>Gunnar Schjelderups vei 11L, 0485 OSLO</t>
  </si>
  <si>
    <t>Malerhaugveien 34C, 0661 OSLO</t>
  </si>
  <si>
    <t>Sørkedalsveien 7, 0369 OSLO</t>
  </si>
  <si>
    <t>Sletteløkka 42H, 0597 OSLO</t>
  </si>
  <si>
    <t>Blakkens vei 104, 1281 OSLO</t>
  </si>
  <si>
    <t>Sagadammen 26, 0884 OSLO</t>
  </si>
  <si>
    <t>ougstads gate 25A, 0173 OSLO</t>
  </si>
  <si>
    <t>Ulsrudveien 1A, 0690 OSLO</t>
  </si>
  <si>
    <t>Ivan Bjørndals gate 7, 0472 OSLO</t>
  </si>
  <si>
    <t>Grefsenkollveien 16C, 0490 OSLO</t>
  </si>
  <si>
    <t>Erling Skjalgssons gate 21B, 0267 OSLO</t>
  </si>
  <si>
    <t>Fossveien 17, 0551 OSLO</t>
  </si>
  <si>
    <t>Vibes gate 31B, 0356 OSLO</t>
  </si>
  <si>
    <t>Ostadalsveien 70, 0753 OSLO</t>
  </si>
  <si>
    <t>OBOS eiendomsmeglere - Røa</t>
  </si>
  <si>
    <t>Holmlia Senter vei 24, 1255 OSLO</t>
  </si>
  <si>
    <t>Gabels gate 43, 0262 OSLO</t>
  </si>
  <si>
    <t>Åsstubben 64, 0381 OSLO</t>
  </si>
  <si>
    <t>Hoffsjef Løvenskiolds vei 21, 0382 OSLO</t>
  </si>
  <si>
    <t>Schønings gate 26B, 0362 OSLO</t>
  </si>
  <si>
    <t>Bjørnåsveien 19, 1272 OSLO</t>
  </si>
  <si>
    <t>Maries gate 7B, 0368 OSLO</t>
  </si>
  <si>
    <t>Middelthuns gate 25A, 0368 OSLO</t>
  </si>
  <si>
    <t>Pontoppidans gate 13A, 0462 OSLO</t>
  </si>
  <si>
    <t>Kjelsåsveien 49L, 0488 OSLO</t>
  </si>
  <si>
    <t>Årrundveien 4, 0588 OSLO</t>
  </si>
  <si>
    <t>Munkebekken 454A, 1061 OSLO</t>
  </si>
  <si>
    <t>Lilleakerveien 27, 0283 OSLO</t>
  </si>
  <si>
    <t>Ullernkammen 28, 0380 OSLO</t>
  </si>
  <si>
    <t>Professor Dahls gate 52, 0260 OSLO</t>
  </si>
  <si>
    <t>Åkerøveien 10, 0586 OSLO</t>
  </si>
  <si>
    <t>Lofsrudhøgda 27B, 1281 OSLO</t>
  </si>
  <si>
    <t>Grefsenveien 48B, 0485 OSLO</t>
  </si>
  <si>
    <t>Hagastubben 66, 0980 OSLO</t>
  </si>
  <si>
    <t>Tjuvholmen allé 21, 0252 OSLO</t>
  </si>
  <si>
    <t>Kyrre Grepps gate 19B, 0479 OSLO</t>
  </si>
  <si>
    <t>Gunnar Schjelderups vei 11M, 0485 OSLO</t>
  </si>
  <si>
    <t>Hansteens gate 18, 0253 OSLO</t>
  </si>
  <si>
    <t>Sørkedalsveien 5A, 0369 OSLO</t>
  </si>
  <si>
    <t>Dalsbergstien 22B, 0170 OSLO</t>
  </si>
  <si>
    <t>Briskebyveien 11B, 0259 OSLO</t>
  </si>
  <si>
    <t>Hans Nielsen Hauges gate 29B, 0481 OSLO</t>
  </si>
  <si>
    <t>Granliveien 19B, 1086 OSLO</t>
  </si>
  <si>
    <t>Hans Nordahls gate 94, 0485 OSLO</t>
  </si>
  <si>
    <t>Hans Nordahls gate 64, 0481 OSLO</t>
  </si>
  <si>
    <t>Bogstadveien 9B, 0355 OSLO</t>
  </si>
  <si>
    <t>Balders gate 9A, 0263 OSLO</t>
  </si>
  <si>
    <t>Gange-Rolvs gate 6B, 0273 OSLO</t>
  </si>
  <si>
    <t>Johannes Bruns gate 12C, 0452 OSLO</t>
  </si>
  <si>
    <t>Edvard Munchs vei 91, 1063 OSLO</t>
  </si>
  <si>
    <t>Lofsrudhøgda 207, 1281 OSLO</t>
  </si>
  <si>
    <t>Lofsrudhøgda 7D, 1281 OSLO</t>
  </si>
  <si>
    <t>Majorstuveien 17A, 0367 OSLO</t>
  </si>
  <si>
    <t>Neuberggata 7A, 0367 OSLO</t>
  </si>
  <si>
    <t>Ullernkammen 17, 0380 OSLO</t>
  </si>
  <si>
    <t>Vårveien 47B, 1182 OSLO</t>
  </si>
  <si>
    <t>Veita 1, 0880 OSLO</t>
  </si>
  <si>
    <t>Tøyenbekken 4, 0188 OSLO</t>
  </si>
  <si>
    <t>Sørengkaia 106, 0194 OSLO</t>
  </si>
  <si>
    <t>Konows gate 30L, 0196 OSLO</t>
  </si>
  <si>
    <t>Årvollveien 60K, 0590 OSLO</t>
  </si>
  <si>
    <t>Fredensborgveien 6D, 0177 OSLO</t>
  </si>
  <si>
    <t>Lillogata 5P, 0484 OSLO</t>
  </si>
  <si>
    <t>Konows gate 30H, 0196 OSLO</t>
  </si>
  <si>
    <t>Olaf Schous vei 18, 0572 OSLO</t>
  </si>
  <si>
    <t>Maridalsveien 160A, 0461 OSLO</t>
  </si>
  <si>
    <t>Jens Bjelkes gate 41C, 0578 OSLO</t>
  </si>
  <si>
    <t>Parkveien 4B, 0350 OSLO</t>
  </si>
  <si>
    <t>Lutvannsveien 13, 0676 OSLO</t>
  </si>
  <si>
    <t>Ragna Nielsens vei 28, 0592 OSLO</t>
  </si>
  <si>
    <t>Lutvannsveien 32, 0676 OSLO</t>
  </si>
  <si>
    <t>Waldemar Thranes gate 66C, 0173 OSLO</t>
  </si>
  <si>
    <t>Munkedamsveien 72B, 0270 OSLO</t>
  </si>
  <si>
    <t>Lofsrudhøgda 253, 1281 OSLO</t>
  </si>
  <si>
    <t>Hans Nielsen Hauges gate 37C, 0481 OSLO</t>
  </si>
  <si>
    <t>Lillogata 5S, 0484 OSLO</t>
  </si>
  <si>
    <t>Hans Nordahls gate 76, 0485 OSLO</t>
  </si>
  <si>
    <t>Proa Eiendomsmegling Lillestrøm</t>
  </si>
  <si>
    <t>Thorvald Meyers gate 27A, 0555 OSLO</t>
  </si>
  <si>
    <t>Lillogata 5K, 0484 OSLO</t>
  </si>
  <si>
    <t>Drammensveien 97A, 0273 OSLO</t>
  </si>
  <si>
    <t>Dalsbergstien 22A, 0170 OSLO</t>
  </si>
  <si>
    <t>Lofsrudhøgda 271, 1281 OSLO</t>
  </si>
  <si>
    <t>Sigurd Hoels vei 51, 0655 OSLO</t>
  </si>
  <si>
    <t>Gamle Enebakkvei 75D, 1188 OSLO</t>
  </si>
  <si>
    <t>Sinsenveien 4B, 0572 OSLO</t>
  </si>
  <si>
    <t>Jacob Aalls gate 5B, 0368 OSLO</t>
  </si>
  <si>
    <t>Professor Dahls gate 1, 0355 OSLO</t>
  </si>
  <si>
    <t>Øvre Skogvei 16A, 0281 OSLO</t>
  </si>
  <si>
    <t>Niels Juels gate 38B, 0257 OSLO</t>
  </si>
  <si>
    <t>Sørengkaia 85, 0194 OSLO</t>
  </si>
  <si>
    <t>Mina Beiteplukksvei 115F, 1272 OSLO</t>
  </si>
  <si>
    <t>Skullerudbakken 12C, 1189 OSLO</t>
  </si>
  <si>
    <t>Sorgenfrigata 24B, 0365 OSLO</t>
  </si>
  <si>
    <t>Eugenies gate 16, 0168 OSLO</t>
  </si>
  <si>
    <t>Sletteløkka 40B, 0597 OSLO</t>
  </si>
  <si>
    <t>Olaf Helsets vei 1C, 0694 OSLO</t>
  </si>
  <si>
    <t>Middelthuns gate 25C, 0368 OSLO</t>
  </si>
  <si>
    <t>Ivan Bjørndals gate 12, 0472 OSLO</t>
  </si>
  <si>
    <t>Åkebergveien 18A, 0650 OSLO</t>
  </si>
  <si>
    <t>Frydenlundgata 12B, 0169 OSLO</t>
  </si>
  <si>
    <t>Gamle Kjelsåsvei 40, 0492 OSLO</t>
  </si>
  <si>
    <t>Blakkens vei 90, 1281 OSLO</t>
  </si>
  <si>
    <t>Middelthuns gate 25D, 0368 OSLO</t>
  </si>
  <si>
    <t>Eckersbergs gate 16, 0266 OSLO</t>
  </si>
  <si>
    <t>Fjellgata 25, 0566 OSLO</t>
  </si>
  <si>
    <t>Behrens` gate 4, 0257 OSLO</t>
  </si>
  <si>
    <t>Jordstjerneveien 29H, 1283 OSLO</t>
  </si>
  <si>
    <t>Malmøgata 4, 0566 OSLO</t>
  </si>
  <si>
    <t>Leiv Eirikssons gate 1, 0271 OSLO</t>
  </si>
  <si>
    <t>Olaf Bulls vei 58, 0765 OSLO</t>
  </si>
  <si>
    <t>Etterstadkroken 5F, 0659 OSLO</t>
  </si>
  <si>
    <t>Lensmann Hiorths allé 5, 0661 OSLO</t>
  </si>
  <si>
    <t>Lofsrudhøgda 209, 1281 OSLO</t>
  </si>
  <si>
    <t>OBOS eiendomsmeglere - Søndre Nordstrand</t>
  </si>
  <si>
    <t>Lofsrudhøgda 33B, 1281 OSLO</t>
  </si>
  <si>
    <t>St. Edmunds vei 31, 0280 OSLO</t>
  </si>
  <si>
    <t>Fernanda Nissens gate 1C, 0484 OSLO</t>
  </si>
  <si>
    <t>Nedre Skogvei 16A, 0281 OSLO</t>
  </si>
  <si>
    <t>Mortensrudveien 18B, 1283 OSLO</t>
  </si>
  <si>
    <t>Lindemans gate 3D, 0267 OSLO</t>
  </si>
  <si>
    <t>Ankerveien 38B, 0785 OSLO</t>
  </si>
  <si>
    <t>Tidemands gate 43A, 0260 OSLO</t>
  </si>
  <si>
    <t>Herslebs gate 47A, 0578 OSLO</t>
  </si>
  <si>
    <t>Fernanda Nissens gate 10B, 0484 OSLO</t>
  </si>
  <si>
    <t>Ris skolevei 15A, 0373 OSLO</t>
  </si>
  <si>
    <t>Welhavens gate 2A, 0166 OSLO</t>
  </si>
  <si>
    <t>Bjørnåsveien 37, 1272 OSLO</t>
  </si>
  <si>
    <t>Lillogata 5F, 0484 OSLO</t>
  </si>
  <si>
    <t>Advokatfirma Storberget</t>
  </si>
  <si>
    <t>Lensmann Hiorths allé 8, 0661 OSLO</t>
  </si>
  <si>
    <t>Ullensakergata 1A, 0655 OSLO</t>
  </si>
  <si>
    <t>Elisenbergveien 19A, 0265 OSLO</t>
  </si>
  <si>
    <t>Thereses gate 8B, 0452 OSLO</t>
  </si>
  <si>
    <t>Maridalsveien 372, 0881 OSLO</t>
  </si>
  <si>
    <t>Thor Olsens gate 10B, 0177 OSLO</t>
  </si>
  <si>
    <t>Ryenbergveien 73B, 0677 OSLO</t>
  </si>
  <si>
    <t>Eugenies gate 18, 0168 OSLO</t>
  </si>
  <si>
    <t>Sletteløkka 42A, 0597 OSLO</t>
  </si>
  <si>
    <t>Konows gate 39, 0196 OSLO</t>
  </si>
  <si>
    <t>Havnabakken 4A, 0874 OSLO</t>
  </si>
  <si>
    <t>Konows gate 1D, 0192 OSLO</t>
  </si>
  <si>
    <t>Uranienborgveien 9A, 0351 OSLO</t>
  </si>
  <si>
    <t>Smedgata 35A, 0651 OSLO</t>
  </si>
  <si>
    <t>Bjerregaards gate 29H, 0172 OSLO</t>
  </si>
  <si>
    <t>Gjestvang &amp; Partners AS</t>
  </si>
  <si>
    <t>Kingos gate 19, 0457 OSLO</t>
  </si>
  <si>
    <t>Elmholt allé 10, 0275 OSLO</t>
  </si>
  <si>
    <t>Schweigaards gate 50A, 0191 OSLO</t>
  </si>
  <si>
    <t>Welhavens gate 21A, 0350 OSLO</t>
  </si>
  <si>
    <t>Hovinveien 43E, 0576 OSLO</t>
  </si>
  <si>
    <t>Smestadhagan 22B, 0376 OSLO</t>
  </si>
  <si>
    <t>Jordstjerneveien 77H, 1283 OSLO</t>
  </si>
  <si>
    <t>Josefines gate 28, 0351 OSLO</t>
  </si>
  <si>
    <t>Lunden 38, 0598 OSLO</t>
  </si>
  <si>
    <t>Skovveien 35, 0258 OSLO</t>
  </si>
  <si>
    <t>Parkveien 80, 0254 OSLO</t>
  </si>
  <si>
    <t>Waldemar Thranes gate 66A, 0173 OSLO</t>
  </si>
  <si>
    <t>Olaf Bulls vei 52, 0765 OSLO</t>
  </si>
  <si>
    <t>Grønnegata 15, 0350 OSLO</t>
  </si>
  <si>
    <t>Lofsrudhøgda 279, 1281 OSLO</t>
  </si>
  <si>
    <t>Bjørnåsveien 35, 1272 OSLO</t>
  </si>
  <si>
    <t>Konvallveien 29B, 0875 OSLO</t>
  </si>
  <si>
    <t>Munkedamsveien 57, 0270 OSLO</t>
  </si>
  <si>
    <t>Eckersbergs gate 35A, 0266 OSLO</t>
  </si>
  <si>
    <t>Munkerudveien 81K, 1165 OSLO</t>
  </si>
  <si>
    <t>Hellerudstubben 46A, 0671 OSLO</t>
  </si>
  <si>
    <t>EiendomsMegler 1 - Årnes</t>
  </si>
  <si>
    <t>Elisenbergveien 4, 0265 OSLO</t>
  </si>
  <si>
    <t>Ostadalsveien 64, 0753 OSLO</t>
  </si>
  <si>
    <t>Waldemar Thranes gate 19A, 0171 OSLO</t>
  </si>
  <si>
    <t>Bjerregaards gate 26C, 0172 OSLO</t>
  </si>
  <si>
    <t>Hagegata 31, 0653 OSLO</t>
  </si>
  <si>
    <t>St. Halvards gate 75, 0657 OSLO</t>
  </si>
  <si>
    <t>Jordstjerneveien 79A, 1283 OSLO</t>
  </si>
  <si>
    <t>Hekkveien 10C, 0571 OSLO</t>
  </si>
  <si>
    <t>Ole Vigs gate 6, 0357 OSLO</t>
  </si>
  <si>
    <t>Advokatfirmaet Salomon Johansen AS</t>
  </si>
  <si>
    <t>Haugerudveien 85, 0674 OSLO</t>
  </si>
  <si>
    <t>Skogroveien 4B, 1178 OSLO</t>
  </si>
  <si>
    <t>Mortensrudveien 8G, 1283 OSLO</t>
  </si>
  <si>
    <t>Rathkes gate 17A, 0558 OSLO</t>
  </si>
  <si>
    <t>Grefsenkollveien 12A, 0490 OSLO</t>
  </si>
  <si>
    <t>Hovinveien 43J, 0576 OSLO</t>
  </si>
  <si>
    <t>Sletteløkka 8B, 0597 OSLO</t>
  </si>
  <si>
    <t>Vogts gate 45B, 0477 OSLO</t>
  </si>
  <si>
    <t>Gøteborggata 14E, 0566 OSLO</t>
  </si>
  <si>
    <t>Ekebergveien 255B, 1166 OSLO</t>
  </si>
  <si>
    <t>Exact Eiendomsmeglere - Tveita</t>
  </si>
  <si>
    <t>Dybwads gate 7, 0367 OSLO</t>
  </si>
  <si>
    <t>Hofftunet 2, 0379 OSLO</t>
  </si>
  <si>
    <t>Middelthuns gate 19, 0368 OSLO</t>
  </si>
  <si>
    <t>Fernanda Nissens gate 2B, 0484 OSLO</t>
  </si>
  <si>
    <t>Gabels gate 1B, 0272 OSLO</t>
  </si>
  <si>
    <t>Skullerudveien 77, 1188 OSLO</t>
  </si>
  <si>
    <t>Gladvoll terrasse 3, 1168 OSLO</t>
  </si>
  <si>
    <t>Geitmyrsveien 1, 0171 OSLO</t>
  </si>
  <si>
    <t>Industrigata 69, 0357 OSLO</t>
  </si>
  <si>
    <t>Olav Aukrusts vei 4C, 0785 OSLO</t>
  </si>
  <si>
    <t>Sigurd Hoels vei 100, 0655 OSLO</t>
  </si>
  <si>
    <t>Gøteborggata 18, 0566 OSLO</t>
  </si>
  <si>
    <t>Holmboes gate 6B, 0357 OSLO</t>
  </si>
  <si>
    <t>EiendomsMegler 1 Vestby/Son</t>
  </si>
  <si>
    <t>Gøteborggata 33E, 0566 OSLO</t>
  </si>
  <si>
    <t>Svingen 10D, 0196 OSLO</t>
  </si>
  <si>
    <t>Holmenveien 7B, 0374 OSLO</t>
  </si>
  <si>
    <t>Markveien 60, 0550 OSLO</t>
  </si>
  <si>
    <t>Axel Flinders vei 4, 1162 OSLO</t>
  </si>
  <si>
    <t>Mortensrudveien 12H, 1283 OSLO</t>
  </si>
  <si>
    <t>Jacob Aalls gate 7, 0368 OSLO</t>
  </si>
  <si>
    <t>Lofsrudhøgda 225, 1281 OSLO</t>
  </si>
  <si>
    <t>Thereses gate 3D, 0358 OSLO</t>
  </si>
  <si>
    <t>Toftes gate 20B, 0556 OSLO</t>
  </si>
  <si>
    <t>Thomas Heftyes gate 43B, 0267 OSLO</t>
  </si>
  <si>
    <t>Professor Dahls gate 5B, 0355 OSLO</t>
  </si>
  <si>
    <t>Freserveien 45, 0195 OSLO</t>
  </si>
  <si>
    <t>Jordstjerneveien 79C, 1283 OSLO</t>
  </si>
  <si>
    <t>Gydas vei 26, 0363 OSLO</t>
  </si>
  <si>
    <t>Sørengkaia 73, 0194 OSLO</t>
  </si>
  <si>
    <t>Mortensrudveien 18Q, 1283 OSLO</t>
  </si>
  <si>
    <t>Malmøgata 2, 0566 OSLO</t>
  </si>
  <si>
    <t>Hoffsveien 88, 0377 OSLO</t>
  </si>
  <si>
    <t>Olaf Bulls vei 64, 0765 OSLO</t>
  </si>
  <si>
    <t>Ankerveien 40B, 0785 OSLO</t>
  </si>
  <si>
    <t>Økernveien 218, 0584 OSLO</t>
  </si>
  <si>
    <t>Lybekkveien 38, 0770 OSLO</t>
  </si>
  <si>
    <t>Jordstjerneveien 52A, 1283 OSLO</t>
  </si>
  <si>
    <t>Lillogata 16, 0484 OSLO</t>
  </si>
  <si>
    <t>PRIVATmegleren Nyeboliger AS</t>
  </si>
  <si>
    <t>Minister Ditleffs vei 17A, 0862 OSLO</t>
  </si>
  <si>
    <t>Sigurd Hoels vei 96, 0655 OSLO</t>
  </si>
  <si>
    <t>Frydenlundgata 1A, 0169 OSLO</t>
  </si>
  <si>
    <t>Ole Vigs gate 8B, 0357 OSLO</t>
  </si>
  <si>
    <t>Mortensrudveien 18D, 1283 OSLO</t>
  </si>
  <si>
    <t>Industrigata 67, 0357 OSLO</t>
  </si>
  <si>
    <t>Lørenveien 41B, 0585 OSLO</t>
  </si>
  <si>
    <t>Maries gate 5B, 0368 OSLO</t>
  </si>
  <si>
    <t>Jordstjerneveien 50E, 1283 OSLO</t>
  </si>
  <si>
    <t>Bogstadveien 60A, 0366 OSLO</t>
  </si>
  <si>
    <t>Thorvald Meyers gate 14, 0555 OSLO</t>
  </si>
  <si>
    <t>Vassfaret 16, 0773 OSLO</t>
  </si>
  <si>
    <t>Åkebergveien 18B, 0650 OSLO</t>
  </si>
  <si>
    <t>Ivan Bjørndals gate 10, 0472 OSLO</t>
  </si>
  <si>
    <t>Sørkedalsveien 3A, 0369 OSLO</t>
  </si>
  <si>
    <t>Lørenveien 46, 0585 OSLO</t>
  </si>
  <si>
    <t>Thereses gate 6B, 0452 OSLO</t>
  </si>
  <si>
    <t>Schønings gate 3A, 0356 OSLO</t>
  </si>
  <si>
    <t>Årvollveien 60H, 0590 OSLO</t>
  </si>
  <si>
    <t>Børsteveien 4B, 0585 OSLO</t>
  </si>
  <si>
    <t>Harald Hårfagres gate 12A, 0363 OSLO</t>
  </si>
  <si>
    <t>Mina Beiteplukksvei 87C, 1272 OSLO</t>
  </si>
  <si>
    <t>PrivatMegleren Lillestrøm</t>
  </si>
  <si>
    <t>St. Halvards gate 20A, 0192 OSLO</t>
  </si>
  <si>
    <t>Frydenlundgata 14B, 0169 OSLO</t>
  </si>
  <si>
    <t>Lørenveien 48G, 0585 OSLO</t>
  </si>
  <si>
    <t>Børsteveien 4A, 0585 OSLO</t>
  </si>
  <si>
    <t>Gaupefaret 8, 0773 OSLO</t>
  </si>
  <si>
    <t>Neuberggata 3, 0367 OSLO</t>
  </si>
  <si>
    <t>Lutvannsveien 9, 0676 OSLO</t>
  </si>
  <si>
    <t>Sverdrups gate 9A, 0559 OSLO</t>
  </si>
  <si>
    <t>Ullevålsveien 17, 0165 OSLO</t>
  </si>
  <si>
    <t>Edvard Munchs vei 97, 1063 OSLO</t>
  </si>
  <si>
    <t>Sørkedalsveien 3C, 0369 OSLO</t>
  </si>
  <si>
    <t>Welhavens gate 19B, 0350 OSLO</t>
  </si>
  <si>
    <t>Krumgata 1C, 0170 OSLO</t>
  </si>
  <si>
    <t>Lybekkveien 20, 0770 OSLO</t>
  </si>
  <si>
    <t>Maridalsveien 33N, 0175 OSLO</t>
  </si>
  <si>
    <t>Jacob Aalls gate 46B, 0364 OSLO</t>
  </si>
  <si>
    <t>Bispeluelia 9A, 1286 OSLO</t>
  </si>
  <si>
    <t>Exact Eiendomsmeglere - Søndre Nordstrand</t>
  </si>
  <si>
    <t>Waldemar Thranes gate 17B, 0171 OSLO</t>
  </si>
  <si>
    <t>Otto Blehrs vei 14A, 0588 OSLO</t>
  </si>
  <si>
    <t>Munkebekken 412B, 1061 OSLO</t>
  </si>
  <si>
    <t>EiendomsMegler 1 Lørenskog</t>
  </si>
  <si>
    <t>Bjerregaards gate 64B, 0174 OSLO</t>
  </si>
  <si>
    <t>Jacob Aalls gate 46A, 0364 OSLO</t>
  </si>
  <si>
    <t>Karenslyst allé 3B, 0278 OSLO</t>
  </si>
  <si>
    <t>Stasjonsveien 47A, 0771 OSLO</t>
  </si>
  <si>
    <t>Lybekkveien 37C, 0770 OSLO</t>
  </si>
  <si>
    <t>Messepromenaden 7, 0279 OSLO</t>
  </si>
  <si>
    <t>Munkebekken 428A, 1061 OSLO</t>
  </si>
  <si>
    <t>Lilleakerveien 5, 0283 OSLO</t>
  </si>
  <si>
    <t>Frodes vei 4, 1185 OSLO</t>
  </si>
  <si>
    <t>Hans Nielsen Hauges gate 37G, 0481 OSLO</t>
  </si>
  <si>
    <t>Ullevålsalléen 6A, 0852 OSLO</t>
  </si>
  <si>
    <t>Klaus Torgårds vei 16B, 0372 OSLO</t>
  </si>
  <si>
    <t>Harald Hårfagres gate 10A, 0363 OSLO</t>
  </si>
  <si>
    <t>Lutvannsveien 17, 0676 OSLO</t>
  </si>
  <si>
    <t>Lille Stranden 6, 0252 OSLO</t>
  </si>
  <si>
    <t>Sigurd Johannesens vei 12, 1163 OSLO</t>
  </si>
  <si>
    <t>Mina Beiteplukksvei 147C, 1272 OSLO</t>
  </si>
  <si>
    <t>Colletts gate 4C, 0169 OSLO</t>
  </si>
  <si>
    <t>Bergsliens gate 9A, 0354 OSLO</t>
  </si>
  <si>
    <t>Landerokollen 44, 0672 OSLO</t>
  </si>
  <si>
    <t>Lutvannsveien 34, 0676 OSLO</t>
  </si>
  <si>
    <t>Lutvannsveien 22, 0676 OSLO</t>
  </si>
  <si>
    <t>Holmenkollveien 76A, 0784 OSLO</t>
  </si>
  <si>
    <t>Lutvannsveien 15, 0676 OSLO</t>
  </si>
  <si>
    <t>Behrens` gate 8A, 0257 OSLO</t>
  </si>
  <si>
    <t>Sandakerveien 74B, 0484 OSLO</t>
  </si>
  <si>
    <t>Dronning Astrids gate 5, 0355 OSLO</t>
  </si>
  <si>
    <t>Ole Fladagers gate 12B, 0353 OSLO</t>
  </si>
  <si>
    <t>Årvollveien 58R, 0590 OSLO</t>
  </si>
  <si>
    <t>Pilestredet 70, 0354 OSLO</t>
  </si>
  <si>
    <t>Schultz` gate 10, 0365 OSLO</t>
  </si>
  <si>
    <t>Gaustadveien 23A, 0372 OSLO</t>
  </si>
  <si>
    <t>Linstows gate 4B, 0166 OSLO</t>
  </si>
  <si>
    <t>Magnus` gate 7, 0650 OSLO</t>
  </si>
  <si>
    <t>Observatorie terrasse 7B, 0270 OSLO</t>
  </si>
  <si>
    <t>Eilert Sundts gate 50, 0355 OSLO</t>
  </si>
  <si>
    <t>Geitmyrsveien 7C, 0171 OSLO</t>
  </si>
  <si>
    <t>Ostadalsveien 8A, 0753 OSLO</t>
  </si>
  <si>
    <t>Waldemar Thranes gate 64C, 0173 OSLO</t>
  </si>
  <si>
    <t>Bygdøy allé 49A, 0265 OSLO</t>
  </si>
  <si>
    <t>Hegdehaugsveien 11, 0352 OSLO</t>
  </si>
  <si>
    <t>Sørkedalsveien 26D, 0369 OSLO</t>
  </si>
  <si>
    <t>Bjerregaards gate 3B, 0172 OSLO</t>
  </si>
  <si>
    <t>Oskar Braatens gate 17, 0474 OSLO</t>
  </si>
  <si>
    <t>Bestumveien 84R, 0283 OSLO</t>
  </si>
  <si>
    <t>Pilestredet 68A, 0354 OSLO</t>
  </si>
  <si>
    <t>Kirkeveien 110B, 0361 OSLO</t>
  </si>
  <si>
    <t>Holmenkollveien 76B, 0784 OSLO</t>
  </si>
  <si>
    <t>Lofsrudhøgda 211, 1281 OSLO</t>
  </si>
  <si>
    <t>Eugenies gate 7A, 0168 OSLO</t>
  </si>
  <si>
    <t>Lofsrudhøgda 213, 1281 OSLO</t>
  </si>
  <si>
    <t>Fjordalléen 7, 0250 OSLO</t>
  </si>
  <si>
    <t>Waldemar Thranes gate 62C, 0173 OSLO</t>
  </si>
  <si>
    <t>Lillogata 2, 0477 OSLO</t>
  </si>
  <si>
    <t>Lofsrudhøgda 239, 1281 OSLO</t>
  </si>
  <si>
    <t>Lofsrudhøgda 237, 1281 OSLO</t>
  </si>
  <si>
    <t>Deichmans gate 11, 0178 OSLO</t>
  </si>
  <si>
    <t>Holbergs gate 3, 0166 OSLO</t>
  </si>
  <si>
    <t>Lofsrudhøgda 263, 1281 OSLO</t>
  </si>
  <si>
    <t>Munkedamsveien 69B, 0270 OSLO</t>
  </si>
  <si>
    <t>Strømsveien 240A, 0668 OSLO</t>
  </si>
  <si>
    <t>Ullagerveien 7, 0585 OSLO</t>
  </si>
  <si>
    <t>Breidablikkveien 4, 1167 OSLO</t>
  </si>
  <si>
    <t>Fauchalds gate 4A, 0365 OSLO</t>
  </si>
  <si>
    <t>Dalsveien 34B, 0775 OSLO</t>
  </si>
  <si>
    <t>Gildevangen 6, 0585 OSLO</t>
  </si>
  <si>
    <t>Bergstien 16A, 0172 OSLO</t>
  </si>
  <si>
    <t>Åkebergveien 12, 0650 OSLO</t>
  </si>
  <si>
    <t>Daas gate 1A, 0259 OSLO</t>
  </si>
  <si>
    <t>Frognerveien 4B, 0257 OSLO</t>
  </si>
  <si>
    <t>Observatorie terrasse 15C, 0270 OSLO</t>
  </si>
  <si>
    <t>Waldemar Thranes gate 64A, 0173 OSLO</t>
  </si>
  <si>
    <t>Tøyenbekken 1, 0188 OSLO</t>
  </si>
  <si>
    <t>Ankerveien 40A, 0785 OSLO</t>
  </si>
  <si>
    <t>Edvard Munchs vei 67, 1063 OSLO</t>
  </si>
  <si>
    <t>Amtmann Meinichs gate 3, 0482 OSLO</t>
  </si>
  <si>
    <t>Hagegata 36B, 0653 OSLO</t>
  </si>
  <si>
    <t>Jacob Aalls gate 36A, 0364 OSLO</t>
  </si>
  <si>
    <t>Sarpsborggata 3, 0468 OSLO</t>
  </si>
  <si>
    <t>Skullerudbakken 12B, 1189 OSLO</t>
  </si>
  <si>
    <t>Løvenskiolds gate 22A, 0260 OSLO</t>
  </si>
  <si>
    <t>Schweigaards gate 78B, 0656 OSLO</t>
  </si>
  <si>
    <t>Parkveien 15, 0350 OSLO</t>
  </si>
  <si>
    <t>Marselis` gate 35B, 0551 OSLO</t>
  </si>
  <si>
    <t>iHUS Grünerløkka Premium</t>
  </si>
  <si>
    <t>Schønings gate 12, 0362 OSLO</t>
  </si>
  <si>
    <t>Frimanns gate 18B, 0165 OSLO</t>
  </si>
  <si>
    <t>Brekkeveien 12, 0884 OSLO</t>
  </si>
  <si>
    <t>Nydalen allé 25, 0484 OSLO</t>
  </si>
  <si>
    <t>Sinsenveien 41, 0585 OSLO</t>
  </si>
  <si>
    <t>Suhms gate 28, 0362 OSLO</t>
  </si>
  <si>
    <t>Waldemar Thranes gate 64E, 0173 OSLO</t>
  </si>
  <si>
    <t>Jacob Aalls gate 9C, 0368 OSLO</t>
  </si>
  <si>
    <t>Ankerveien 68A, 0767 OSLO</t>
  </si>
  <si>
    <t>Glückstads gate 2A, 0170 OSLO</t>
  </si>
  <si>
    <t>Gøteborggata 16, 0566 OSLO</t>
  </si>
  <si>
    <t>Thereses gate 21, 0354 OSLO</t>
  </si>
  <si>
    <t>Sigurd Iversens vei 47A, 0281 OSLO</t>
  </si>
  <si>
    <t>Bjerregaards gate 64A, 0174 OSLO</t>
  </si>
  <si>
    <t>Bjerregaards gate 6, 0172 OSLO</t>
  </si>
  <si>
    <t>Sigurd Hoels vei 104, 0655 OSLO</t>
  </si>
  <si>
    <t>Lallakroken 10, 0259 OSLO</t>
  </si>
  <si>
    <t>Frederik Stangs gate 46A, 0264 OSLO</t>
  </si>
  <si>
    <t>Observatorie terrasse 4B, 0254 OSLO</t>
  </si>
  <si>
    <t>Olav Aukrusts vei 2F, 0785 OSLO</t>
  </si>
  <si>
    <t>Stasjonsveien 51C, 0771 OSLO</t>
  </si>
  <si>
    <t>Sigurd Hoels vei 102, 0655 OSLO</t>
  </si>
  <si>
    <t>Ullevålsveien 88A, 0451 OSLO</t>
  </si>
  <si>
    <t>Olav Kyrres gate 6E, 0273 OSLO</t>
  </si>
  <si>
    <t>Exact eiendomsmeglere - Nordstrand</t>
  </si>
  <si>
    <t>Framnes terrasse 2, 0270 OSLO</t>
  </si>
  <si>
    <t>PRIVATmegleren Brustad &amp; Partnere</t>
  </si>
  <si>
    <t>Fernanda Nissens gate 7B, 0484 OSLO</t>
  </si>
  <si>
    <t>Sorgenfrigata 40B, 0365 OSLO</t>
  </si>
  <si>
    <t>Jacob Aalls gate 36B, 0364 OSLO</t>
  </si>
  <si>
    <t>Hagastubben 19, 0980 OSLO</t>
  </si>
  <si>
    <t>Toftes gate 50A, 0556 OSLO</t>
  </si>
  <si>
    <t>Industrigata 38A, 0357 OSLO</t>
  </si>
  <si>
    <t>Edvard Munchs vei 83, 1063 OSLO</t>
  </si>
  <si>
    <t>Camilla Colletts vei 2A, 0258 OSLO</t>
  </si>
  <si>
    <t>Norbygata 9, 0187 OSLO</t>
  </si>
  <si>
    <t>Inkognitogata 2, 0258 OSLO</t>
  </si>
  <si>
    <t>Lofsrudhøgda 79A, 1281 OSLO</t>
  </si>
  <si>
    <t>iHUS Grünerløkka/Carl Berner</t>
  </si>
  <si>
    <t>Jacob Aalls gate 10B, 0368 OSLO</t>
  </si>
  <si>
    <t>Grefsenkollveien 12C, 0490 OSLO</t>
  </si>
  <si>
    <t>Seilduksgata 15B, 0553 OSLO</t>
  </si>
  <si>
    <t>Olaf Bulls vei 54, 0765 OSLO</t>
  </si>
  <si>
    <t>Kirkeveien 67C, 0364 OSLO</t>
  </si>
  <si>
    <t>Lundliveien 14, 0584 OSLO</t>
  </si>
  <si>
    <t>Underhaugsveien 7, 0354 OSLO</t>
  </si>
  <si>
    <t>Niels Juels gate 6B, 0272 OSLO</t>
  </si>
  <si>
    <t>Sofienberggata 2A, 0551 OSLO</t>
  </si>
  <si>
    <t>Grefsenveien 48A, 0485 OSLO</t>
  </si>
  <si>
    <t>Huitfeldts gate 10A, 0253 OSLO</t>
  </si>
  <si>
    <t>Morgedalsvegen 43, 0378 OSLO</t>
  </si>
  <si>
    <t>Jerpefaret 6, 0788 OSLO</t>
  </si>
  <si>
    <t>Sletteløkka 3, 0593 OSLO</t>
  </si>
  <si>
    <t>Jacob Aalls gate 47A, 0364 OSLO</t>
  </si>
  <si>
    <t>Maridalsveien 374A, 0881 OSLO</t>
  </si>
  <si>
    <t>Kirkeveien 100A, 0361 OSLO</t>
  </si>
  <si>
    <t>Lybekkveien 46B, 0770 OSLO</t>
  </si>
  <si>
    <t>Ullevålsveien 85D, 0454 OSLO</t>
  </si>
  <si>
    <t>Colletts gate 4B, 0169 OSLO</t>
  </si>
  <si>
    <t>Munkedamsveien 72A, 0270 OSLO</t>
  </si>
  <si>
    <t>Michel Nielsens vei 12, 0871 OSLO</t>
  </si>
  <si>
    <t>Jacob Aalls gate 24, 0368 OSLO</t>
  </si>
  <si>
    <t>Nydalsveien 14A, 0484 OSLO</t>
  </si>
  <si>
    <t>Waldemar Thranes gate 36A, 0171 OSLO</t>
  </si>
  <si>
    <t>Toftes gate 56F, 0552 OSLO</t>
  </si>
  <si>
    <t>President Harbitz` gate 22B, 0259 OSLO</t>
  </si>
  <si>
    <t>Gildevangen 10A, 0585 OSLO</t>
  </si>
  <si>
    <t>Hansteens gate 12C, 0253 OSLO</t>
  </si>
  <si>
    <t>Inkognito terrasse 5B, 0256 OSLO</t>
  </si>
  <si>
    <t>Slalåmveien 15, 0380 OSLO</t>
  </si>
  <si>
    <t>Fernanda Nissens gate 4B, 0484 OSLO</t>
  </si>
  <si>
    <t>Gladvoll terrasse 6, 1168 OSLO</t>
  </si>
  <si>
    <t>Årvollia 9, 0591 OSLO</t>
  </si>
  <si>
    <t>Framnesveien 8A, 0270 OSLO</t>
  </si>
  <si>
    <t>Borgestadveien 1A, 0875 OSLO</t>
  </si>
  <si>
    <t>St. Edmunds vei 39D, 0280 OSLO</t>
  </si>
  <si>
    <t>Markveien 11A, 0554 OSLO</t>
  </si>
  <si>
    <t>Ullevålsveien 97C, 0359 OSLO</t>
  </si>
  <si>
    <t>Bjerregaards gate 60A, 0174 OSLO</t>
  </si>
  <si>
    <t>Holmenkollveien 72D, 0784 OSLO</t>
  </si>
  <si>
    <t>Sofienberggata 31, 0558 OSLO</t>
  </si>
  <si>
    <t>Inkognitogata 15B, 0256 OSLO</t>
  </si>
  <si>
    <t>Årvollia 7, 0591 OSLO</t>
  </si>
  <si>
    <t>Arthur Nordlies vei 1B, 0956 OSLO</t>
  </si>
  <si>
    <t>Grønnegata 23, 0350 OSLO</t>
  </si>
  <si>
    <t>Nydalsveien 14B, 0484 OSLO</t>
  </si>
  <si>
    <t>Trygve Strømbergs vei 2A, 1263 OSLO</t>
  </si>
  <si>
    <t>Bygdøy allé 13A, 0257 OSLO</t>
  </si>
  <si>
    <t>Gamle Enebakkvei 53, 1188 OSLO</t>
  </si>
  <si>
    <t>Sarabråtveien 8E, 0687 OSLO</t>
  </si>
  <si>
    <t>Brinken 11, 0654 OSLO</t>
  </si>
  <si>
    <t>Sorgenfrigata 3, 0367 OSLO</t>
  </si>
  <si>
    <t>Olav Aukrusts vei 8, 0785 OSLO</t>
  </si>
  <si>
    <t>Hans Nordahls gate 98A, 0485 OSLO</t>
  </si>
  <si>
    <t>Sletteløkka 8A, 0597 OSLO</t>
  </si>
  <si>
    <t>Elmholt allé 6, 0275 OSLO</t>
  </si>
  <si>
    <t>Årvollveien 58N, 0590 OSLO</t>
  </si>
  <si>
    <t>Vogts gate 56B, 0477 OSLO</t>
  </si>
  <si>
    <t>Edvard Munchs vei 75, 1063 OSLO</t>
  </si>
  <si>
    <t>Årvollveien 62C, 0590 OSLO</t>
  </si>
  <si>
    <t>Fjordgløttveien 17, 0575 OSLO</t>
  </si>
  <si>
    <t>Steenstrups gate 13, 0554 OSLO</t>
  </si>
  <si>
    <t>Trosterudveien 29A, 0778 OSLO</t>
  </si>
  <si>
    <t>Hafrsfjordgata 29A, 0268 OSLO</t>
  </si>
  <si>
    <t>Drammensveien 113, 0273 OSLO</t>
  </si>
  <si>
    <t>Fearnleys gate 10A, 0353 OSLO</t>
  </si>
  <si>
    <t>Hjelms gate 4A, 0355 OSLO</t>
  </si>
  <si>
    <t>Nordengveien 56, 0755 OSLO</t>
  </si>
  <si>
    <t>Kjelsåsveien 152B, 0491 OSLO</t>
  </si>
  <si>
    <t>Holmenkollveien 72B, 0784 OSLO</t>
  </si>
  <si>
    <t>Skovveien 49, 0258 OSLO</t>
  </si>
  <si>
    <t>Silurveien 42, 0380 OSLO</t>
  </si>
  <si>
    <t>Hammerstads gate 11, 0363 OSLO</t>
  </si>
  <si>
    <t>Odins gate 12B, 0266 OSLO</t>
  </si>
  <si>
    <t>Niels Juels gate 45B, 0259 OSLO</t>
  </si>
  <si>
    <t>Hegdehaugsveien 27A, 0352 OSLO</t>
  </si>
  <si>
    <t>Birch-Reichenwalds gate 2C, 0483 OSLO</t>
  </si>
  <si>
    <t>Sponhoggveien 41B, 0284 OSLO</t>
  </si>
  <si>
    <t>Kapellveien 160J, 0493 OSLO</t>
  </si>
  <si>
    <t>Niels Juels gate 49, 0259 OSLO</t>
  </si>
  <si>
    <t>Seilduksgata 31A, 0553 OSLO</t>
  </si>
  <si>
    <t>eie eiendomsmegling Lillestrøm</t>
  </si>
  <si>
    <t>P. A. Munchs vei 4A, 0870 OSLO</t>
  </si>
  <si>
    <t>PRIVATmegleren Metro AS</t>
  </si>
  <si>
    <t>Professor Dahls gate 50A, 0260 OSLO</t>
  </si>
  <si>
    <t>Kirkeveien 114E, 0361 OSLO</t>
  </si>
  <si>
    <t>Holtegata 18, 0259 OSLO</t>
  </si>
  <si>
    <t>Gamle Enebakkvei 65, 1188 OSLO</t>
  </si>
  <si>
    <t>Holmenkollveien 70C, 0784 OSLO</t>
  </si>
  <si>
    <t>Gyldenløves gate 22, 0260 OSLO</t>
  </si>
  <si>
    <t>Meglerhuset Mona Bjerke AS</t>
  </si>
  <si>
    <t>Smedhaugen 2, 0754 OSLO</t>
  </si>
  <si>
    <t>Bygdøy allé 117A, 0273 OSLO</t>
  </si>
  <si>
    <t>Trollfaret 6A, 0490 OSLO</t>
  </si>
  <si>
    <t>Waldemar Thranes gate 55B, 0173 OSLO</t>
  </si>
  <si>
    <t>Waldemar Thranes gate 62B, 0173 OSLO</t>
  </si>
  <si>
    <t>Kanonhallveien 24F, 0585 OSLO</t>
  </si>
  <si>
    <t>Majorstuveien 9, 0353 OSLO</t>
  </si>
  <si>
    <t>Husebybakken 17J, 0379 OSLO</t>
  </si>
  <si>
    <t>Bygdøy allé 65B, 0265 OSLO</t>
  </si>
  <si>
    <t>Holmenveien 1, 0374 OSLO</t>
  </si>
  <si>
    <t>Eilert Sundts gate 30, 0259 OSLO</t>
  </si>
  <si>
    <t>Bryggetorget 11, 0250 OSLO</t>
  </si>
  <si>
    <t>Bryggetorget 9, 0250 OSLO</t>
  </si>
  <si>
    <t>Helgesens gate 14B, 0553 OSLO</t>
  </si>
  <si>
    <t>Hans Nordahls gate 82, 0485 OSLO</t>
  </si>
  <si>
    <t>Niels Juels gate 47A, 0259 OSLO</t>
  </si>
  <si>
    <t>Etterstadgata 9A, 0658 OSLO</t>
  </si>
  <si>
    <t>Colletts gate 6C, 0169 OSLO</t>
  </si>
  <si>
    <t>Midtoddveien 21C, 0494 OSLO</t>
  </si>
  <si>
    <t>Eckersbergs gate 17, 0266 OSLO</t>
  </si>
  <si>
    <t>Drammensveien 54A, 0271 OSLO</t>
  </si>
  <si>
    <t>Meltzers gate 1, 0257 OSLO</t>
  </si>
  <si>
    <t>Kavringen brygge 3, 0252 OSLO</t>
  </si>
  <si>
    <t>Bjerregaards gate 29B, 0172 OSLO</t>
  </si>
  <si>
    <t>Tuengen allé 21A, 0374 OSLO</t>
  </si>
  <si>
    <t>Frimanns gate 16A, 0165 OSLO</t>
  </si>
  <si>
    <t>Schultz` gate 4B, 0365 OSLO</t>
  </si>
  <si>
    <t>Thorvald Meyers gate 27B, 0555 OSLO</t>
  </si>
  <si>
    <t>Ullevålsveien 57, 0171 OSLO</t>
  </si>
  <si>
    <t>Bertrand Narvesens vei 4B, 0661 OSLO</t>
  </si>
  <si>
    <t>Harbitzalléen 18B, 0275 OSLO</t>
  </si>
  <si>
    <t>Ullern allé 99, 0381 OSLO</t>
  </si>
  <si>
    <t>Welhavens gate 18, 0350 OSLO</t>
  </si>
  <si>
    <t>Exact eiendomsmeglere â?? Oslo Sentrum</t>
  </si>
  <si>
    <t>Grefsenkollveien 16A, 0490 OSLO</t>
  </si>
  <si>
    <t>Edvard Munchs vei 65, 1063 OSLO</t>
  </si>
  <si>
    <t>Nydalen allé 11, 0484 OSLO</t>
  </si>
  <si>
    <t>Hammerstads gate 23D, 0363 OSLO</t>
  </si>
  <si>
    <t>Kurveien 5, 0495 OSLO</t>
  </si>
  <si>
    <t>Neuberggata 29A, 0367 OSLO</t>
  </si>
  <si>
    <t>Hans Nielsen Hauges gate 39E, 0481 OSLO</t>
  </si>
  <si>
    <t>Bertrand Narvesens vei 51, 0661 OSLO</t>
  </si>
  <si>
    <t>Strømsveien 19A, 0657 OSLO</t>
  </si>
  <si>
    <t>Dalsbergstien 22E, 0170 OSLO</t>
  </si>
  <si>
    <t>Vesteråsveien 26D, 0382 OSLO</t>
  </si>
  <si>
    <t>Øvre Skogvei 13A, 0281 OSLO</t>
  </si>
  <si>
    <t>Fuglehauggata 15A, 0260 OSLO</t>
  </si>
  <si>
    <t>Svingen 10C, 0196 OSLO</t>
  </si>
  <si>
    <t>Marcus Thranes gate 4E, 0473 OSLO</t>
  </si>
  <si>
    <t>Vesteråsveien 40B, 0382 OSLO</t>
  </si>
  <si>
    <t>Elmholt allé 2, 0275 OSLO</t>
  </si>
  <si>
    <t>Hellerudstubben 40A, 0671 OSLO</t>
  </si>
  <si>
    <t>Thunes vei 13, 0274 OSLO</t>
  </si>
  <si>
    <t>Etterstadsletta 100, 0659 OSLO</t>
  </si>
  <si>
    <t>Hauchs gate 9T, 0175 OSLO</t>
  </si>
  <si>
    <t>Bygdøy allé 109, 0273 OSLO</t>
  </si>
  <si>
    <t>Riddervolds gate 3, 0258 OSLO</t>
  </si>
  <si>
    <t>Årvollia 27, 0591 OSLO</t>
  </si>
  <si>
    <t>Jacob Aalls gate 47B, 0364 OSLO</t>
  </si>
  <si>
    <t>Kirkeveien 90C, 0364 OSLO</t>
  </si>
  <si>
    <t>Åsaveien 5, 0362 OSLO</t>
  </si>
  <si>
    <t>Gimle terrasse 9, 0264 OSLO</t>
  </si>
  <si>
    <t>Henrichsens gate 2A, 0169 OSLO</t>
  </si>
  <si>
    <t>Hjaltlandsgata 2B, 0658 OSLO</t>
  </si>
  <si>
    <t>Badebakken 2, 0467 OSLO</t>
  </si>
  <si>
    <t>Olaf Bulls vei 78, 0765 OSLO</t>
  </si>
  <si>
    <t>Løkkeveien 7A, 0253 OSLO</t>
  </si>
  <si>
    <t>Magnus Bergs gate 2B, 0266 OSLO</t>
  </si>
  <si>
    <t>Eddaveien 31C, 0772 OSLO</t>
  </si>
  <si>
    <t>Sorgenfrigata 25, 0365 OSLO</t>
  </si>
  <si>
    <t>Maries gate 5A, 0368 OSLO</t>
  </si>
  <si>
    <t>Olaf Bulls vei 40, 0765 OSLO</t>
  </si>
  <si>
    <t>Haxthausens gate 3, 0263 OSLO</t>
  </si>
  <si>
    <t>General Birchs gate 32A, 0454 OSLO</t>
  </si>
  <si>
    <t>Kirkeveien 79A, 0364 OSLO</t>
  </si>
  <si>
    <t>Tidemands gate 2, 0266 OSLO</t>
  </si>
  <si>
    <t>Maria Dehlis vei 38A, 1083 OSLO</t>
  </si>
  <si>
    <t>Frøyas gate 1, 0273 OSLO</t>
  </si>
  <si>
    <t>Trudvangveien 2B, 0363 OSLO</t>
  </si>
  <si>
    <t>Hoffsveien 43A, 0377 OSLO</t>
  </si>
  <si>
    <t>Hans Nielsen Hauges gate 39D, 0481 OSLO</t>
  </si>
  <si>
    <t>Holmenkollveien 78G, 0784 OSLO</t>
  </si>
  <si>
    <t>Fearnleys gate 10B, 0353 OSLO</t>
  </si>
  <si>
    <t>Kjelsåsveien 152C, 0491 OSLO</t>
  </si>
  <si>
    <t>Bogstadveien 26, 0355 OSLO</t>
  </si>
  <si>
    <t>Maries gate 7, 0368 OSLO</t>
  </si>
  <si>
    <t>Svingen 10A, 0196 OSLO</t>
  </si>
  <si>
    <t>Hans Nielsen Hauges gate 39A, 0481 OSLO</t>
  </si>
  <si>
    <t>Gabels gate 25A, 0272 OSLO</t>
  </si>
  <si>
    <t>Sigyns gate 1, 0260 OSLO</t>
  </si>
  <si>
    <t>Etterstadsletta 92, 0659 OSLO</t>
  </si>
  <si>
    <t>Rubina Ranas gate 10, 0190 OSLO</t>
  </si>
  <si>
    <t>Sorgenfrigata 31B, 0365 OSLO</t>
  </si>
  <si>
    <t>Åsstubben 13, 0381 OSLO</t>
  </si>
  <si>
    <t>Jordstjerneveien 42, 1283 OSLO</t>
  </si>
  <si>
    <t>Bilittkroken 21, 1279 OSLO</t>
  </si>
  <si>
    <t>Sofies gate 1A, 0170 OSLO</t>
  </si>
  <si>
    <t>Salomon Johansen Eiendomsmegling</t>
  </si>
  <si>
    <t>Sponhoggveien 41C, 0284 OSLO</t>
  </si>
  <si>
    <t>Fougstads gate 25A, 0173 OSLO</t>
  </si>
  <si>
    <t>Tyrihansveien 30, 0851 OSLO</t>
  </si>
  <si>
    <t>Skøyen terrasse 36, 0276 OSLO</t>
  </si>
  <si>
    <t>Frederik Stangs gate 46B, 0264 OSLO</t>
  </si>
  <si>
    <t>Hovinveien 43F, 0576 OSLO</t>
  </si>
  <si>
    <t>Ryenbergveien 73A, 0677 OSLO</t>
  </si>
  <si>
    <t>Hoffselvpromenaden 4, 0279 OSLO</t>
  </si>
  <si>
    <t>Ivar Aasens vei 37E, 0373 OSLO</t>
  </si>
  <si>
    <t>Thereses gate 1A, 0358 OSLO</t>
  </si>
  <si>
    <t>Husebybakken 17M, 0379 OSLO</t>
  </si>
  <si>
    <t>Edvard Munchs vei 95, 1063 OSLO</t>
  </si>
  <si>
    <t>St. Georgs vei 61, 0280 OSLO</t>
  </si>
  <si>
    <t>Pilestredet park 30, 0176 OSLO</t>
  </si>
  <si>
    <t>Waldemar Thranes gate 36B, 0171 OSLO</t>
  </si>
  <si>
    <t>Suhms gate 5, 0362 OSLO</t>
  </si>
  <si>
    <t>Høyenhallveien 64, 0678 OSLO</t>
  </si>
  <si>
    <t>Jacob Aalls gate 13, 0368 OSLO</t>
  </si>
  <si>
    <t>Stensberggata 15B, 0170 OSLO</t>
  </si>
  <si>
    <t>Josefines gate 22B, 0351 OSLO</t>
  </si>
  <si>
    <t>Frydenlundgata 17, 0169 OSLO</t>
  </si>
  <si>
    <t>Kaptein Oppegaards vei 1C, 1164 OSLO</t>
  </si>
  <si>
    <t>Holmenkollveien 80C, 0784 OSLO</t>
  </si>
  <si>
    <t>Edvard Munchs vei 3F, 1063 OSLO</t>
  </si>
  <si>
    <t>Holmenveien 16, 0374 OSLO</t>
  </si>
  <si>
    <t>Lofsrudhøgda 85A, 1281 OSLO</t>
  </si>
  <si>
    <t>Karenslyst allé 3A, 0278 OSLO</t>
  </si>
  <si>
    <t>Trudvangveien 1B, 0363 OSLO</t>
  </si>
  <si>
    <t>Åsstubben 25, 0381 OSLO</t>
  </si>
  <si>
    <t>Advokatfirmaet Kopstad &amp; Nilson as</t>
  </si>
  <si>
    <t>Munkerudveien 79G, 1165 OSLO</t>
  </si>
  <si>
    <t>Gaustadveien 23C, 0372 OSLO</t>
  </si>
  <si>
    <t>Vesteråsveien 26C, 0382 OSLO</t>
  </si>
  <si>
    <t>Arnulf Øverlands vei 274, 0763 OSLO</t>
  </si>
  <si>
    <t>Helga Vaneks vei 3F, 1281 OSLO</t>
  </si>
  <si>
    <t>Sinsenveien 35, 0585 OSLO</t>
  </si>
  <si>
    <t>Sørvangen 26B, 0282 OSLO</t>
  </si>
  <si>
    <t>Inkognito terrasse 1, 0256 OSLO</t>
  </si>
  <si>
    <t>Hofftunet 3, 0379 OSLO</t>
  </si>
  <si>
    <t>Bryggetorget 7, 0250 OSLO</t>
  </si>
  <si>
    <t>Ryenstubben 6B, 0679 OSLO</t>
  </si>
  <si>
    <t>Hellerud gårdsvei 10, 0671 OSLO</t>
  </si>
  <si>
    <t>Tingstuveien 19D, 0281 OSLO</t>
  </si>
  <si>
    <t>Sigurds gate 8B, 0650 OSLO</t>
  </si>
  <si>
    <t>Kjelsåsveien 56B, 0488 OSLO</t>
  </si>
  <si>
    <t>Gulleråsveien 30D, 0779 OSLO</t>
  </si>
  <si>
    <t>Brobekkveien 26, 0598 OSLO</t>
  </si>
  <si>
    <t>Arnebråtveien 55, 0771 OSLO</t>
  </si>
  <si>
    <t>Niels Juels gate 27, 0257 OSLO</t>
  </si>
  <si>
    <t>Furulundtoppen 9C, 0282 OSLO</t>
  </si>
  <si>
    <t>Svoldergata 7, 0271 OSLO</t>
  </si>
  <si>
    <t>Gregers Grams vei 27, 0382 OSLO</t>
  </si>
  <si>
    <t>Schultz` gate 4A, 0365 OSLO</t>
  </si>
  <si>
    <t>Olav Kyrres gate 9B, 0273 OSLO</t>
  </si>
  <si>
    <t>Observatoriegata 14B, 0254 OSLO</t>
  </si>
  <si>
    <t>Slemdalsveien 61B, 0373 OSLO</t>
  </si>
  <si>
    <t>Ullernveien 15, 0280 OSLO</t>
  </si>
  <si>
    <t>Olaf Bulls vei 38, 0765 OSLO</t>
  </si>
  <si>
    <t>Karenslyst allé 1B, 0278 OSLO</t>
  </si>
  <si>
    <t>Hammerstads gate 14A, 0363 OSLO</t>
  </si>
  <si>
    <t>Bryggegata 22, 0250 OSLO</t>
  </si>
  <si>
    <t>Welhavens gate 6A, 0166 OSLO</t>
  </si>
  <si>
    <t>Gyldenløves gate 40A, 0260 OSLO</t>
  </si>
  <si>
    <t>Marselis` gate 27B, 0551 OSLO</t>
  </si>
  <si>
    <t>Schønings gate 27, 0362 OSLO</t>
  </si>
  <si>
    <t>St. Georgs vei 57, 0280 OSLO</t>
  </si>
  <si>
    <t>Ullern allé 111, 0381 OSLO</t>
  </si>
  <si>
    <t>Lachmanns vei 12B, 0495 OSLO</t>
  </si>
  <si>
    <t>Holmenkollveien 38, 0376 OSLO</t>
  </si>
  <si>
    <t>Camilla Colletts vei 18, 0258 OSLO</t>
  </si>
  <si>
    <t>Daas gate 13, 0259 OSLO</t>
  </si>
  <si>
    <t>Bogstadveien 7A, 0355 OSLO</t>
  </si>
  <si>
    <t>Skovveien 26, 0257 OSLO</t>
  </si>
  <si>
    <t>Øvrefoss 1, 0555 OSLO</t>
  </si>
  <si>
    <t>Holmenveien 5B, 0374 OSLO</t>
  </si>
  <si>
    <t>Olav Kyrres gate 9A, 0273 OSLO</t>
  </si>
  <si>
    <t>Skøyen terrasse 38, 0276 OSLO</t>
  </si>
  <si>
    <t>Konvallveien 29A, 0875 OSLO</t>
  </si>
  <si>
    <t>Birgitte Hammers vei 1B, 1167 OSLO</t>
  </si>
  <si>
    <t>Erlandstuveien 15, 1178 OSLO</t>
  </si>
  <si>
    <t>Vækerøveien 135D, 0383 OSLO</t>
  </si>
  <si>
    <t>Axel Flinders vei 2A, 1162 OSLO</t>
  </si>
  <si>
    <t>Vækerøveien 129B, 0383 OSLO</t>
  </si>
  <si>
    <t>Solveien 142I, 1167 OSLO</t>
  </si>
  <si>
    <t>Olav Aukrusts vei 2D, 0785 OSLO</t>
  </si>
  <si>
    <t>Drammensveien 46B, 0271 OSLO</t>
  </si>
  <si>
    <t>Hellinga 11A, 1151 OSLO</t>
  </si>
  <si>
    <t>Ljabruveien 22, 1169 OSLO</t>
  </si>
  <si>
    <t>Etterstadsletta 110, 0659 OSLO</t>
  </si>
  <si>
    <t>Fridtjof Nansens vei 24C, 0369 OSLO</t>
  </si>
  <si>
    <t>Solveien 138C, 1167 OSLO</t>
  </si>
  <si>
    <t>Østensjøveien 81F, 0667 OSLO</t>
  </si>
  <si>
    <t>Nobels gate 35, 0268 OSLO</t>
  </si>
  <si>
    <t>Vækerøveien 135C, 0383 OSLO</t>
  </si>
  <si>
    <t>Erlandstuveien 39C, 1178 OSLO</t>
  </si>
  <si>
    <t>Ryghs vei 7C, 0786 OSLO</t>
  </si>
  <si>
    <t>Støttumveien 1G, 1170 OSLO</t>
  </si>
  <si>
    <t>Steinhammerveien 7A, 1177 OSLO</t>
  </si>
  <si>
    <t>Pilestredet 66, 0354 OSLO</t>
  </si>
  <si>
    <t>Dagaliveien 33B, 0783 OSLO</t>
  </si>
  <si>
    <t>Idas vei 57, 0981 OSLO</t>
  </si>
  <si>
    <t>Grefsenkollveien 12B, 0490 OSLO</t>
  </si>
  <si>
    <t>Sorgenfrigata 19A, 0365 OSLO</t>
  </si>
  <si>
    <t>Niels Juels gate 44, 0257 OSLO</t>
  </si>
  <si>
    <t>Arnebråtveien 53, 0771 OSLO</t>
  </si>
  <si>
    <t>Ljabruveien 46A, 1167 OSLO</t>
  </si>
  <si>
    <t>Kaptein Oppegaards vei 5, 1164 OSLO</t>
  </si>
  <si>
    <t>Langbølgen 89, 1150 OSLO</t>
  </si>
  <si>
    <t>Nordstrandveien 33A, 1163 OSLO</t>
  </si>
  <si>
    <t>Jacob Aalls gate 10C, 0368 OSLO</t>
  </si>
  <si>
    <t>Ryenbergveien 35, 0196 OSLO</t>
  </si>
  <si>
    <t>Kjelsåsveien 56A, 0488 OSLO</t>
  </si>
  <si>
    <t>Brattelia 7, 0875 OSLO</t>
  </si>
  <si>
    <t>Kjelsåsveien 152A, 0491 OSLO</t>
  </si>
  <si>
    <t>Neptunveien 23, 0493 OSLO</t>
  </si>
  <si>
    <t>Ullernveien 15B, 0280 OSLO</t>
  </si>
  <si>
    <t>Sørengkaia 126, 0194 OSLO</t>
  </si>
  <si>
    <t>Stovner Senter 15, 0985 OSLO</t>
  </si>
  <si>
    <t>Hansteens gate 12A, 0253 OSLO</t>
  </si>
  <si>
    <t>Bryggetorget 15, 0250 OSLO</t>
  </si>
  <si>
    <t>Kapellveien 160F, 0493 OSLO</t>
  </si>
  <si>
    <t>Frognerveien 14D, 0263 OSLO</t>
  </si>
  <si>
    <t>President Harbitz` gate 19A, 0259 OSLO</t>
  </si>
  <si>
    <t>Thorvald Meyers gate 85B, 0550 OSLO</t>
  </si>
  <si>
    <t>Sømveien 33A, 0493 OSLO</t>
  </si>
  <si>
    <t>Kirkeveien 100C, 0361 OSLO</t>
  </si>
  <si>
    <t>Bakkeveien 15, 0281 OSLO</t>
  </si>
  <si>
    <t>Bygdøy allé 59B, 0265 OSLO</t>
  </si>
  <si>
    <t>Frederik Stangs gate 31C, 0264 OSLO</t>
  </si>
  <si>
    <t>Sarabråtveien 8G, 0687 OSLO</t>
  </si>
  <si>
    <t>Huk aveny 58A, 0287 OSLO</t>
  </si>
  <si>
    <t>Leiv Eirikssons gate 5, 0271 OSLO</t>
  </si>
  <si>
    <t>Sørengkaia 130, 0194 OSLO</t>
  </si>
  <si>
    <t>Hammerstads gate 23E, 0363 OSLO</t>
  </si>
  <si>
    <t>St. Olavs gate 13A, 0165 OSLO</t>
  </si>
  <si>
    <t>Brageveien 4A, 0358 OSLO</t>
  </si>
  <si>
    <t>Thorleif Haugs vei 75, 0791 OSLO</t>
  </si>
  <si>
    <t>Åsstubben 58, 0381 OSLO</t>
  </si>
  <si>
    <t>Nordahl Bruns gate 10B, 0165 OSLO</t>
  </si>
  <si>
    <t>Eckersbergs gate 2, 0266 OSLO</t>
  </si>
  <si>
    <t>Huitfeldts gate 36, 0253 OSLO</t>
  </si>
  <si>
    <t>Hertzbergs gate 7A, 0360 OSLO</t>
  </si>
  <si>
    <t>Vesteråsveien 42, 0382 OSLO</t>
  </si>
  <si>
    <t>Dyna brygge 5, 0252 OSLO</t>
  </si>
  <si>
    <t>Tjuvholmen KS</t>
  </si>
  <si>
    <t>Drammensveien 117, 0273 OSLO</t>
  </si>
  <si>
    <t>Holmenveien 8B, 0374 OSLO</t>
  </si>
  <si>
    <t>Tore Hals Mejdells vei 12, 0751 OSLO</t>
  </si>
  <si>
    <t>Schultz` gate 12A, 0365 OSLO</t>
  </si>
  <si>
    <t>Hegdehaugsveien 7A, 0352 OSLO</t>
  </si>
  <si>
    <t>Niels Juels gate 11A, 0272 OSLO</t>
  </si>
  <si>
    <t>Skøyen terrasse 39, 0276 OSLO</t>
  </si>
  <si>
    <t>Tostrups gate 29, 0264 OSLO</t>
  </si>
  <si>
    <t>Neptunveien 17C, 0493 OSLO</t>
  </si>
  <si>
    <t>Vesteråsveien 32, 0382 OSLO</t>
  </si>
  <si>
    <t>Skovveien 22, 0257 OSLO</t>
  </si>
  <si>
    <t>Bygdøy allé 59A, 0265 OSLO</t>
  </si>
  <si>
    <t>Tåsenveien 42, 0870 OSLO</t>
  </si>
  <si>
    <t>Bygdøy allé 88, 0273 OSLO</t>
  </si>
  <si>
    <t>Snippen 19A, 0566 OSLO</t>
  </si>
  <si>
    <t>Fritzners gate 19, 0264 OSLO</t>
  </si>
  <si>
    <t>Vesteråsveien 26A, 0382 OSLO</t>
  </si>
  <si>
    <t>Niels Juels gate 66, 0259 OSLO</t>
  </si>
  <si>
    <t>Waldemar Thranes gate 17, 0171 OSLO</t>
  </si>
  <si>
    <t>Vækerøveien 191B, 0751 OSLO</t>
  </si>
  <si>
    <t>Rosenborggata 15C, 0356 OSLO</t>
  </si>
  <si>
    <t>Ullern allé 123, 0381 OSLO</t>
  </si>
  <si>
    <t>Myrhaugen 33A, 0752 OSLO</t>
  </si>
  <si>
    <t>Professor Dahls gate 21B, 0353 OSLO</t>
  </si>
  <si>
    <t>Olav Kyrres gate 11, 0273 OSLO</t>
  </si>
  <si>
    <t>Olav Aukrusts vei 2E, 0785 OSLO</t>
  </si>
  <si>
    <t>Colletts gate 31A, 0169 OSLO</t>
  </si>
  <si>
    <t>Cort Adelers gate 2, 0254 OSLO</t>
  </si>
  <si>
    <t>Oscars gate 67B, 0256 OSLO</t>
  </si>
  <si>
    <t>Lille Frogner allé 8A, 0263 OSLO</t>
  </si>
  <si>
    <t>Dyna brygge 6, 0252 OSLO</t>
  </si>
  <si>
    <t>Jacob Aalls gate 42A, 0364 OSLO</t>
  </si>
  <si>
    <t>Holmenkollveien 20A, 0376 OSLO</t>
  </si>
  <si>
    <t>Borgenveien 53A, 0373 OSLO</t>
  </si>
  <si>
    <t>Henrichsens gate 3, 0169 OSLO</t>
  </si>
  <si>
    <t>Gråkamveien 14A, 0779 OSLO</t>
  </si>
  <si>
    <t>Myrhaugen 35A, 0752 OSLO</t>
  </si>
  <si>
    <t>Jens Bjelkes gate 71, 0652 OSLO</t>
  </si>
  <si>
    <t>Ullernkammen 19, 0380 OSLO</t>
  </si>
  <si>
    <t>Skøyen terrasse 30, 0276 OSLO</t>
  </si>
  <si>
    <t>Elisenbergveien 26, 0265 OSLO</t>
  </si>
  <si>
    <t>Bervens løkke 4, 0254 OSLO</t>
  </si>
  <si>
    <t>Drammensveien 62, 0271 OSLO</t>
  </si>
  <si>
    <t>Ullevålsveien 19, 0165 OSLO</t>
  </si>
  <si>
    <t>Nedre Ullern terrasse 7, 0280 OSLO</t>
  </si>
  <si>
    <t>Lachmanns vei 10B, 0495 OSLO</t>
  </si>
  <si>
    <t>Sagveien 17B, 0459 OSLO</t>
  </si>
  <si>
    <t>Østreheimsveien 1C, 0590 OSLO</t>
  </si>
  <si>
    <t>Bøkkerveien 32C, 0579 OSLO</t>
  </si>
  <si>
    <t>Jacob Aalls gate 21, 0364 OSLO</t>
  </si>
  <si>
    <t>P. A. Munchs vei 5B, 0870 OSLO</t>
  </si>
  <si>
    <t>Hoffsjef Løvenskiolds vei 23A, 0382 OSLO</t>
  </si>
  <si>
    <t>Huitfeldts gate 32D, 0253 OSLO</t>
  </si>
  <si>
    <t>Frederik Stangs gate 46D, 0264 OSLO</t>
  </si>
  <si>
    <t>Jacob Aalls gate 14A, 0368 OSLO</t>
  </si>
  <si>
    <t>Bygdøy allé 17, 0262 OSLO</t>
  </si>
  <si>
    <t>Doktor Holms vei 19D, 0787 OSLO</t>
  </si>
  <si>
    <t>Magnus Bergs gate 4A, 0266 OSLO</t>
  </si>
  <si>
    <t>Oscars gate 33A, 0352 OSLO</t>
  </si>
  <si>
    <t>Elisenbergveien 28, 0265 OSLO</t>
  </si>
  <si>
    <t>Thorleif Haugs vei 5, 0791 OSLO</t>
  </si>
  <si>
    <t>Kapellveien 31, 0487 OSLO</t>
  </si>
  <si>
    <t>Hoffsjef Løvenskiolds vei 31E, 0382 OSLO</t>
  </si>
  <si>
    <t>Frognerveien 31, 0263 OSLO</t>
  </si>
  <si>
    <t>Skovveien 20, 0257 OSLO</t>
  </si>
  <si>
    <t>Olav Aukrusts vei 4B, 0785 OSLO</t>
  </si>
  <si>
    <t>Jomfrubråtveien 25C, 1179 OSLO</t>
  </si>
  <si>
    <t>Skovveien 13A, 0257 OSLO</t>
  </si>
  <si>
    <t>Generallunden 23, 0381 OSLO</t>
  </si>
  <si>
    <t>Furulundtoppen 19, 0282 OSLO</t>
  </si>
  <si>
    <t>Ostadalsveien 75, 0753 OSLO</t>
  </si>
  <si>
    <t>Lille Frogner allé 3, 0263 OSLO</t>
  </si>
  <si>
    <t>Danmarks gate 37B, 0658 OSLO</t>
  </si>
  <si>
    <t>PRIVATmegleren Sydvendt</t>
  </si>
  <si>
    <t>Skovveien 18A, 0257 OSLO</t>
  </si>
  <si>
    <t>Åsstubben 60, 0381 OSLO</t>
  </si>
  <si>
    <t>Jacob Aalls gate 44B, 0364 OSLO</t>
  </si>
  <si>
    <t>Tostrups gate 24, 0264 OSLO</t>
  </si>
  <si>
    <t>Ole Vigs gate 23, 0366 OSLO</t>
  </si>
  <si>
    <t>Gulleråsveien 20, 0779 OSLO</t>
  </si>
  <si>
    <t>Tors gate 3, 0260 OSLO</t>
  </si>
  <si>
    <t>Kittel-Nielsens vei 59C, 1163 OSLO</t>
  </si>
  <si>
    <t>Lovisenlund 7B, 0287 OSLO</t>
  </si>
  <si>
    <t>Trudvangveien 6A, 0364 OSLO</t>
  </si>
  <si>
    <t>Monolitveien 40, 0375 OSLO</t>
  </si>
  <si>
    <t>Slemdalsvingen 21, 0776 OSLO</t>
  </si>
  <si>
    <t>Brolandsveien 12B, 0980 OSLO</t>
  </si>
  <si>
    <t>Niels Juels gate 45A, 0259 OSLO</t>
  </si>
  <si>
    <t>Skovveien 24B, 0257 OSLO</t>
  </si>
  <si>
    <t>Gabels gate 46A, 0262 OSLO</t>
  </si>
  <si>
    <t>Trondheimsveien 14A, 0560 OSLO</t>
  </si>
  <si>
    <t>Drammensveien 45, 0271 OSLO</t>
  </si>
  <si>
    <t>Vesteråsveien 38, 0382 OSLO</t>
  </si>
  <si>
    <t>Ullern allé 67, 0381 OSLO</t>
  </si>
  <si>
    <t>Vesteråsveien 36, 0382 OSLO</t>
  </si>
  <si>
    <t>Elisenbergveien 16, 0265 OSLO</t>
  </si>
  <si>
    <t>Thomas Heftyes gate 45B, 0267 OSLO</t>
  </si>
  <si>
    <t>Løvenskiolds gate 19A, 0260 OSLO</t>
  </si>
  <si>
    <t>Hospitsveien 11B, 0789 OSLO</t>
  </si>
  <si>
    <t>Thunes vei 12B, 0274 OSLO</t>
  </si>
  <si>
    <t>Oscars gate 60, 0256 OSLO</t>
  </si>
  <si>
    <t>301-213/395/0/4 , 0257 OSLO</t>
  </si>
  <si>
    <t>Eilert Sundts gate 20, 0259 OSLO</t>
  </si>
  <si>
    <t>Bergslia 12B, 0854 OSLO</t>
  </si>
  <si>
    <t>Meltzers gate 3, 0257 OSLO</t>
  </si>
  <si>
    <t>Ullernkammen 20, 0380 OSLO</t>
  </si>
  <si>
    <t>Vesteråsveien 14B, 0382 OSLO</t>
  </si>
  <si>
    <t>Bestumveien 35C, 0281 OSLO</t>
  </si>
  <si>
    <t>Thomas Heftyes gate 45A, 0267 OSLO</t>
  </si>
  <si>
    <t>Bygdøy allé 69B, 0265 OSLO</t>
  </si>
  <si>
    <t>Heggelibakken 13, 0375 OSLO</t>
  </si>
  <si>
    <t>Elmholt allé 16, 0275 OSLO</t>
  </si>
  <si>
    <t>Borgenveien 24B, 0370 OSLO</t>
  </si>
  <si>
    <t>Nordstrand terrasse 43, 1170 OSLO</t>
  </si>
  <si>
    <t>Løkkalia 1, 0783 OSLO</t>
  </si>
  <si>
    <t>Thorleif Haugs vei 1, 0791 OSLO</t>
  </si>
  <si>
    <t>Huitfeldts gate 18, 0253 OSLO</t>
  </si>
  <si>
    <t>P. A. Munchs vei 1A, 0870 OSLO</t>
  </si>
  <si>
    <t>Generallunden 19, 0381 OSLO</t>
  </si>
  <si>
    <t>Gregers Grams vei 26, 0382 OSLO</t>
  </si>
  <si>
    <t>Jacob Aalls gate 12A, 0368 OSLO</t>
  </si>
  <si>
    <t>Bølersletta 2A, 0690 OSLO</t>
  </si>
  <si>
    <t>OBOS eiendomsmeglere - Kalbakken</t>
  </si>
  <si>
    <t>President Harbitz` gate 23A, 0259 OSLO</t>
  </si>
  <si>
    <t>Sofies plass 2B, 0169 OSLO</t>
  </si>
  <si>
    <t>Morud &amp; Partnere Eiendom</t>
  </si>
  <si>
    <t>Sigurd Syrs gate 4, 0273 OSLO</t>
  </si>
  <si>
    <t>Monolitveien 46B, 0375 OSLO</t>
  </si>
  <si>
    <t>Bygdøy allé 64A, 0265 OSLO</t>
  </si>
  <si>
    <t>Kristinelundveien 8, 0268 OSLO</t>
  </si>
  <si>
    <t>Huitfeldts gate 4B, 0253 OSLO</t>
  </si>
  <si>
    <t>Maridalsveien 347C, 0881 OSLO</t>
  </si>
  <si>
    <t>Jørgen Moes gate 3, 0259 OSLO</t>
  </si>
  <si>
    <t>Furulundtoppen 13, 0282 OSLO</t>
  </si>
  <si>
    <t>Gråkamveien 2D, 0777 OSLO</t>
  </si>
  <si>
    <t>Lillevannsveien 71C, 0788 OSLO</t>
  </si>
  <si>
    <t>Oscars gate 80, 0256 OSLO</t>
  </si>
  <si>
    <t>Ullevålsveien 67, 0454 OSLO</t>
  </si>
  <si>
    <t>Rosenborggata 14, 0356 OSLO</t>
  </si>
  <si>
    <t>Tostrup terrasse 5B, 0271 OSLO</t>
  </si>
  <si>
    <t>Fjordalléen 18, 0250 OSLO</t>
  </si>
  <si>
    <t>Ullevålsveien 37, 0171 OSLO</t>
  </si>
  <si>
    <t>Trollfaret 6B, 0490 OSLO</t>
  </si>
  <si>
    <t>Østfoldgata 2, 0656 OSLO</t>
  </si>
  <si>
    <t>Drammensveien 103B, 0273 OSLO</t>
  </si>
  <si>
    <t>Thomas Heftyes gate 42E, 0264 OSLO</t>
  </si>
  <si>
    <t>Bygdøy allé 69A, 0265 OSLO</t>
  </si>
  <si>
    <t>Niels Juels gate 38A, 0257 OSLO</t>
  </si>
  <si>
    <t>Bjørn Farmanns gate 10, 0271 OSLO</t>
  </si>
  <si>
    <t>Inkognitogata 4, 0258 OSLO</t>
  </si>
  <si>
    <t>Oscars gate 88, 0256 OSLO</t>
  </si>
  <si>
    <t>Kirkeveien 65A, 0364 OSLO</t>
  </si>
  <si>
    <t>Gulleråsveien 63, 0779 OSLO</t>
  </si>
  <si>
    <t>Gyldenløves gate 27, 0260 OSLO</t>
  </si>
  <si>
    <t>Tennisveien 28D, 0777 OSLO</t>
  </si>
  <si>
    <t>St. Georgs vei 41A, 0280 OSLO</t>
  </si>
  <si>
    <t>Fritzners gate 16, 0264 OSLO</t>
  </si>
  <si>
    <t>Måned</t>
  </si>
  <si>
    <t>Januar</t>
  </si>
  <si>
    <t>Februar</t>
  </si>
  <si>
    <t>Mars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</si>
  <si>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</si>
  <si>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</si>
  <si>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</si>
  <si>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</si>
  <si>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</si>
  <si>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</si>
  <si>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</si>
  <si>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</si>
  <si>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Desember</t>
  </si>
  <si>
    <t>Parkveien 5B, 0350 OSLO</t>
  </si>
  <si>
    <t>4 d</t>
  </si>
  <si>
    <t>Fredensborgveien 3B, 0177 OSLO</t>
  </si>
  <si>
    <t>2 d</t>
  </si>
  <si>
    <t>Fuglehauggata 13C, 0260 OSLO</t>
  </si>
  <si>
    <t>3 d</t>
  </si>
  <si>
    <t>Nordahl Bruns gate 19, 0165 OSLO</t>
  </si>
  <si>
    <t>Helgesens gate 12E, 0553 OSLO</t>
  </si>
  <si>
    <t>Vestheimgata 4, 0262 OSLO</t>
  </si>
  <si>
    <t>0 d</t>
  </si>
  <si>
    <t>1 d</t>
  </si>
  <si>
    <t>Waldemar Thranes gate 65C, 0173 OSLO</t>
  </si>
  <si>
    <t>Konows gate 35, 0196 OSLO</t>
  </si>
  <si>
    <t>Arendalsgata 9, 0463 OSLO</t>
  </si>
  <si>
    <t>Kjelsåsveien 188B, 0884 OSLO</t>
  </si>
  <si>
    <t>Bolette brygge 5, 0252 OSLO</t>
  </si>
  <si>
    <t>Vallegata 14B, 0454 OSLO</t>
  </si>
  <si>
    <t>Jacob Aalls gate 11, 0368 OSLO</t>
  </si>
  <si>
    <t>Eiendomsmegler 1 Nordre Ak</t>
  </si>
  <si>
    <t>Platous gate 33, 0190 OSLO</t>
  </si>
  <si>
    <t>Klaus Torgårds vei 6A, 0372 OSLO</t>
  </si>
  <si>
    <t>Vålerenggata 9A, 0657 OSLO</t>
  </si>
  <si>
    <t>Briskebyveien 48, 0259 OSLO</t>
  </si>
  <si>
    <t>5 d</t>
  </si>
  <si>
    <t>Nedre Skøyen vei 4, 0276 OSLO</t>
  </si>
  <si>
    <t>Underhaugsveien 4, 0354 OSLO</t>
  </si>
  <si>
    <t>Eugenies gate 22D, 0168 OSLO</t>
  </si>
  <si>
    <t>Åkebergveien 56B, 0650 OSLO</t>
  </si>
  <si>
    <t>Oskar Braatens gate 9, 0474 OSLO</t>
  </si>
  <si>
    <t>Ullevålsalléen 4B, 0852 OSLO</t>
  </si>
  <si>
    <t>Selvbyggerveien 66, 0591 OSLO</t>
  </si>
  <si>
    <t>Ullevålsveien 105, 0359 OSLO</t>
  </si>
  <si>
    <t>Marstrandgata 1, 0566 OSLO</t>
  </si>
  <si>
    <t>Grüners gate 7, 0552 OSLO</t>
  </si>
  <si>
    <t>Nuggerudveien 24A, 1089 OSLO</t>
  </si>
  <si>
    <t>Thorvald Meyers gate 78C, 0550 OSLO</t>
  </si>
  <si>
    <t>Bjerregaards gate 20B, 0172 OSLO</t>
  </si>
  <si>
    <t>Stensgata 33C, 0358 OSLO</t>
  </si>
  <si>
    <t>Welhavens gate 22C, 0350 OSLO</t>
  </si>
  <si>
    <t>Schønings gate 29B, 0362 OSLO</t>
  </si>
  <si>
    <t>Trondheimsveien 7, 0560 OSLO</t>
  </si>
  <si>
    <t>Bergsliens gate 9C, 0354 OSLO</t>
  </si>
  <si>
    <t>Rosenborggata 8, 0356 OSLO</t>
  </si>
  <si>
    <t>Markveien 24B, 0554 OSLO</t>
  </si>
  <si>
    <t>Sverdrups gate 18, 0559 OSLO</t>
  </si>
  <si>
    <t>Sørengkaia 51, 0194 OSLO</t>
  </si>
  <si>
    <t>Refstadveien 42, 0589 OSLO</t>
  </si>
  <si>
    <t>Dælenenggata 20B, 0567 OSLO</t>
  </si>
  <si>
    <t>Arendalsgata 22, 0463 OSLO</t>
  </si>
  <si>
    <t>Schleppegrells gate 17B, 0556 OSLO</t>
  </si>
  <si>
    <t>Advokat Thomas Nortvedt</t>
  </si>
  <si>
    <t>Haxthausens gate 9, 0263 OSLO</t>
  </si>
  <si>
    <t>Hammerstads gate 3B, 0363 OSLO</t>
  </si>
  <si>
    <t>Bergstien 16B, 0172 OSLO</t>
  </si>
  <si>
    <t>Markveien 6B, 0554 OSLO</t>
  </si>
  <si>
    <t>Smalgangen 30, 0188 OSLO</t>
  </si>
  <si>
    <t>Grønnegata 13B, 0350 OSLO</t>
  </si>
  <si>
    <t>Vibes gate 18A, 0356 OSLO</t>
  </si>
  <si>
    <t>Lunden 7A, 0598 OSLO</t>
  </si>
  <si>
    <t>Trondheimsveien 161, 0570 OSLO</t>
  </si>
  <si>
    <t>Ullagerveien 9B, 0585 OSLO</t>
  </si>
  <si>
    <t>Ullagerveien 9D, 0585 OSLO</t>
  </si>
  <si>
    <t>Ullagerveien 9A, 0585 OSLO</t>
  </si>
  <si>
    <t>Mortensvingen 14, 0284 OSLO</t>
  </si>
  <si>
    <t>Gydas vei 18, 0363 OSLO</t>
  </si>
  <si>
    <t>Huitfeldts gate 25, 0253 OSLO</t>
  </si>
  <si>
    <t>Østreheimsveien 34, 0590 OSLO</t>
  </si>
  <si>
    <t>Waldemar Thranes gate 65A, 0173 OSLO</t>
  </si>
  <si>
    <t>Magnus` gate 8, 0650 OSLO</t>
  </si>
  <si>
    <t>Hjørungavåggata 1, 0273 OSLO</t>
  </si>
  <si>
    <t>Bogstadveien 31A, 0366 OSLO</t>
  </si>
  <si>
    <t>Spireaveien 12C, 0580 OSLO</t>
  </si>
  <si>
    <t>Deichmans gate 10B, 0178 OSLO</t>
  </si>
  <si>
    <t>Heimdalsgata 9, 0561 OSLO</t>
  </si>
  <si>
    <t>Odins gate 1C, 0266 OSLO</t>
  </si>
  <si>
    <t>Toftes gate 61D, 0552 OSLO</t>
  </si>
  <si>
    <t>Proaktiv Eiendomsmeg</t>
  </si>
  <si>
    <t>Falbes gate 18B, 0170 OSLO</t>
  </si>
  <si>
    <t>Solligrenda 86, 0491 OSLO</t>
  </si>
  <si>
    <t>Solskinnskroken 15A, 0375 OSLO</t>
  </si>
  <si>
    <t>Thorvald Meyers gate 12A, 0555 OSLO</t>
  </si>
  <si>
    <t>Elmholt allé 3A, 0275 OSLO</t>
  </si>
  <si>
    <t>Sørkedalsveien 1A, 0369 OSLO</t>
  </si>
  <si>
    <t>Ekebergveien 13, 0192 OSLO</t>
  </si>
  <si>
    <t>Jacob Aalls gate 32, 0364 OSLO</t>
  </si>
  <si>
    <t>Ullevålsveien 111B, 0359 OSLO</t>
  </si>
  <si>
    <t>Maridalsveien 60, 0458 OSLO</t>
  </si>
  <si>
    <t>Holmenkollveien 76D, 0784 OSLO</t>
  </si>
  <si>
    <t>Westye Egebergs gate 1C, 0177 OSLO</t>
  </si>
  <si>
    <t>Jonsrudveien 1C, 0274 OSLO</t>
  </si>
  <si>
    <t>Schweigaards gate 57, 0656 OSLO</t>
  </si>
  <si>
    <t>Inkognitogata 6, 0258 OSLO</t>
  </si>
  <si>
    <t>Haxthausens gate 15A, 0263 OSLO</t>
  </si>
  <si>
    <t>Sinsenterrassen 6, 0574 OSLO</t>
  </si>
  <si>
    <t>Ostadalsveien 72, 0753 OSLO</t>
  </si>
  <si>
    <t>Sandakerveien 22G, 0473 OSLO</t>
  </si>
  <si>
    <t>Tjuvholmen allé 4, 0252 OSLO</t>
  </si>
  <si>
    <t>Krumgata 1, 0170 OSLO</t>
  </si>
  <si>
    <t>Kanonhallveien 22D, 0585 OSLO</t>
  </si>
  <si>
    <t>Kanonhallveien 14M, 0585 OSLO</t>
  </si>
  <si>
    <t>Erling Skjalgssons gate 20B, 0267 OSLO</t>
  </si>
  <si>
    <t>Lindeberglia 26, 1069 OSLO</t>
  </si>
  <si>
    <t>Krumgata 1B, 0170 OSLO</t>
  </si>
  <si>
    <t>Elmholt allé 5, 0275 OSLO</t>
  </si>
  <si>
    <t>Vassfaret 4, 0773 OSLO</t>
  </si>
  <si>
    <t>Messepromenaden 3, 0279 OSLO</t>
  </si>
  <si>
    <t>Betzy Kjelsbergs vei 1B, 0486 OSLO</t>
  </si>
  <si>
    <t>Hansteens gate 3, 0253 OSLO</t>
  </si>
  <si>
    <t>Linderudveien 11, 0594 OSLO</t>
  </si>
  <si>
    <t>Blakkens vei 121, 1281 OSLO</t>
  </si>
  <si>
    <t>Fougstads gate 25B, 0173 OSLO</t>
  </si>
  <si>
    <t>Rosteds gate 4B, 0178 OSLO</t>
  </si>
  <si>
    <t>Linderudveien 13, 0594 OSLO</t>
  </si>
  <si>
    <t>Statsråd Mathiesens vei 2B, 0598 OSLO</t>
  </si>
  <si>
    <t>Brageveien 2C, 0452 OSLO</t>
  </si>
  <si>
    <t>Bygdøy allé 49C, 0265 OSLO</t>
  </si>
  <si>
    <t>Sinsenveien 4C, 0572 OSLO</t>
  </si>
  <si>
    <t>Othilie Tonnings vei 7, 0486 OSLO</t>
  </si>
  <si>
    <t>Lilleakerveien 33D, 0284 OSLO</t>
  </si>
  <si>
    <t>jelsåsveien 49L, 0488 OSLO</t>
  </si>
  <si>
    <t>Ullevålsveien 47A, 0171 OSLO</t>
  </si>
  <si>
    <t>Sofies gate 15C, 0170 OSLO</t>
  </si>
  <si>
    <t>Seljeveien 19, 0575 OSLO</t>
  </si>
  <si>
    <t>Uranienborgveien 7A, 0351 OSLO</t>
  </si>
  <si>
    <t>Mosseveien 224, 1169 OSLO</t>
  </si>
  <si>
    <t>Vibes gate 14B, 0356 OSLO</t>
  </si>
  <si>
    <t>Lofsrudhøgda 257, 1281 OSLO</t>
  </si>
  <si>
    <t>Middelthuns gate 25E, 0368 OSLO</t>
  </si>
  <si>
    <t>EiendomsMegler 1</t>
  </si>
  <si>
    <t>Bogstadveien 72B, 0366 OSLO</t>
  </si>
  <si>
    <t>Grefsenkollveien 20E, 0490 OSLO</t>
  </si>
  <si>
    <t>Normannsgata 5B, 0655 OSLO</t>
  </si>
  <si>
    <t>Johannes Bruns gate 13A, 0452 OSLO</t>
  </si>
  <si>
    <t>Arctanders gate 1, 0192 OSLO</t>
  </si>
  <si>
    <t>Waldemars hage 6, 0175 OSLO</t>
  </si>
  <si>
    <t>Nydalsveien 26D, 0872 OSLO</t>
  </si>
  <si>
    <t>Drammensveien 52B, 0271 OSLO</t>
  </si>
  <si>
    <t>Skoleveien 5, 1178 OSLO</t>
  </si>
  <si>
    <t>Nordstrandveien 89A, 1164 OSLO</t>
  </si>
  <si>
    <t>Frydenlundgata 4B, 0169 OSLO</t>
  </si>
  <si>
    <t>Colletts gate 11A, 0169 OSLO</t>
  </si>
  <si>
    <t>Maridalsveien 370A, 0881 OSLO</t>
  </si>
  <si>
    <t>Munkegata 2A, 0656 OSLO</t>
  </si>
  <si>
    <t>Frognerveien 52A, 0266 OSLO</t>
  </si>
  <si>
    <t>Bentsegata 4B, 0465 OSLO</t>
  </si>
  <si>
    <t>Sandakerveien 70D, 0484 OSLO</t>
  </si>
  <si>
    <t>Sørengkaia 116, 0194 OSLO</t>
  </si>
  <si>
    <t>Lutvannsveien 27, 0676 OSLO</t>
  </si>
  <si>
    <t>Steenstrups gate 6, 0554 OSLO</t>
  </si>
  <si>
    <t>Mortensrudveien 10V, 1283 OSLO</t>
  </si>
  <si>
    <t>Frydenlundgata 10B, 0169 OSLO</t>
  </si>
  <si>
    <t>Dagaliveien 19C, 0776 OSLO</t>
  </si>
  <si>
    <t>Holmenkollveien 80A, 0784 OSLO</t>
  </si>
  <si>
    <t>Grandeveien 8, 0286 OSLO</t>
  </si>
  <si>
    <t>Johan Scharffenbergs vei 75B, 0694 OSLO</t>
  </si>
  <si>
    <t>Thunes vei 8B, 0274 OSLO</t>
  </si>
  <si>
    <t>Smedgata 35C, 0651 OSLO</t>
  </si>
  <si>
    <t>Bygdøy terrasse 13, 0287 OSLO</t>
  </si>
  <si>
    <t>Spireaveien 14A, 0580 OSLO</t>
  </si>
  <si>
    <t>Hovinveien 37B, 0576 OSLO</t>
  </si>
  <si>
    <t>Falsens gate 28, 0557 OSLO</t>
  </si>
  <si>
    <t>Østreheimsveien 29, 0590 OSLO</t>
  </si>
  <si>
    <t>Eckersbergs gate 6, 0266 OSLO</t>
  </si>
  <si>
    <t>Lofsrudhøgda 35C, 1281 OSLO</t>
  </si>
  <si>
    <t>Ribstonveien 10, 0586 OSLO</t>
  </si>
  <si>
    <t>Mortensrudveien 8A, 1283 OSLO</t>
  </si>
  <si>
    <t>Magnus Barfots gate 7, 0273 OSLO</t>
  </si>
  <si>
    <t>Josefines gate 28B, 0351 OSLO</t>
  </si>
  <si>
    <t>Markveien 11B, 0554 OSLO</t>
  </si>
  <si>
    <t>Havnabakken 4F, 0874 OSLO</t>
  </si>
  <si>
    <t>Thomles gate 6A, 0270 OSLO</t>
  </si>
  <si>
    <t>Balders gate 8A, 0263 OSLO</t>
  </si>
  <si>
    <t>Kittel-Nielsens vei 91H, 1163 OSLO</t>
  </si>
  <si>
    <t>Krogsveen AS Nordstrand</t>
  </si>
  <si>
    <t>Bergsliens gate 1B, 0354 OSLO</t>
  </si>
  <si>
    <t>Thereses gate 5A, 0358 OSLO</t>
  </si>
  <si>
    <t>Louises gate 18B, 0169 OSLO</t>
  </si>
  <si>
    <t>Helgesens gate 32, 0553 OSLO</t>
  </si>
  <si>
    <t>Frognerveien 38A, 0263 OSLO</t>
  </si>
  <si>
    <t>Seljeveien 27, 0575 OSLO</t>
  </si>
  <si>
    <t>Thereses gate 7A, 0358 OSLO</t>
  </si>
  <si>
    <t>Dagaliveien 34G, 0783 OSLO</t>
  </si>
  <si>
    <t>Stovnerlia 75, 0983 OSLO</t>
  </si>
  <si>
    <t>Hafrsfjordgata 7, 0273 OSLO</t>
  </si>
  <si>
    <t>Jordstjerneveien 44, 1283 OSLO</t>
  </si>
  <si>
    <t>Hofftunet 15, 0379 OSLO</t>
  </si>
  <si>
    <t>Elisenbergveien 7, 0265 OSLO</t>
  </si>
  <si>
    <t>Vækerøveien 135B, 0383 OSLO</t>
  </si>
  <si>
    <t>ækerøveien 216A, 0751 OSLO</t>
  </si>
  <si>
    <t>Uranienborgveien 10, 0258 OSLO</t>
  </si>
  <si>
    <t>Oscars gate 76B, 0256 OSLO</t>
  </si>
  <si>
    <t>Østreheimsveien 3, 0590 OSLO</t>
  </si>
  <si>
    <t>Ullern allé 7, 0381 OSLO</t>
  </si>
  <si>
    <t>Konows gate 26G, 0196 OSLO</t>
  </si>
  <si>
    <t>Frognerveien 60, 0266 OSLO</t>
  </si>
  <si>
    <t>Beddingen 20, 0250 OSLO</t>
  </si>
  <si>
    <t>Grorudveien 92B, 1053 OSLO</t>
  </si>
  <si>
    <t>Professor Dahls gate 8A, 0355 OSLO</t>
  </si>
  <si>
    <t>Niels Juels gate 43A, 0257 OSLO</t>
  </si>
  <si>
    <t>Eckersbergs gate 4, 0266 OSLO</t>
  </si>
  <si>
    <t>Munkerudveien 26B, 1163 OSLO</t>
  </si>
  <si>
    <t>Sorgenfrigata 9, 0367 OSLO</t>
  </si>
  <si>
    <t>Ullevålsveien 59A, 0171 OSLO</t>
  </si>
  <si>
    <t>Camilla Colletts vei 16, 0258 OSLO</t>
  </si>
  <si>
    <t>Arbins gate 9B, 0253 OSLO</t>
  </si>
  <si>
    <t>Niels Juels gate 41A, 0257 OSLO</t>
  </si>
  <si>
    <t>JACOB AALLS GATE 16A, 0368 OSLO</t>
  </si>
  <si>
    <t>Neuberggata 1A, 0367 OSLO</t>
  </si>
  <si>
    <t>Eilert Sundts gate 29, 0259 OSLO</t>
  </si>
  <si>
    <t>Holmenkollveien 35E, 0376 OSLO</t>
  </si>
  <si>
    <t>Frederik Stangs gate 14, 0272 OSLO</t>
  </si>
  <si>
    <t>Thomas Heftyes gate 58B, 0267 OSLO</t>
  </si>
  <si>
    <t>Ostadalsveien 50, 0753 OSLO</t>
  </si>
  <si>
    <t>Bygdøy allé 12, 0262 OSLO</t>
  </si>
  <si>
    <t>Økernveien 191, 0584 OSLO</t>
  </si>
  <si>
    <t>Indeks</t>
  </si>
  <si>
    <t>Disk.faktor</t>
  </si>
  <si>
    <t>Differanse %</t>
  </si>
  <si>
    <t>Justert salgspris m2</t>
  </si>
  <si>
    <t>Justert prisant. m2</t>
  </si>
  <si>
    <t>Justert absoluttdiff.</t>
  </si>
  <si>
    <t>Salgstype</t>
  </si>
  <si>
    <t>Bud</t>
  </si>
  <si>
    <t>Kupp</t>
  </si>
  <si>
    <t>Justert absoluttdiff</t>
  </si>
  <si>
    <t>Område</t>
  </si>
  <si>
    <t>Gamle Oslo</t>
  </si>
  <si>
    <t>Frogner</t>
  </si>
  <si>
    <t>Oslo Øst</t>
  </si>
  <si>
    <t>St.hanshaugen</t>
  </si>
  <si>
    <t>Gr.løkka og Sagene</t>
  </si>
  <si>
    <t>Oslo Vest</t>
  </si>
  <si>
    <t>Justert total salgspris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</si>
</sst>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\ %"/>
    <numFmt numFmtId="165" formatCode="0.000"/>
    <numFmt numFmtId="166" formatCode="0.0"/>
    <numFmt numFmtId="167" formatCode="0.00000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Verdana"/>
    </font>
    <font>
      <sz val="9"/>
      <color rgb="FF000000"/>
      <name val="Verdana"/>
    </font>
    <font>
      <sz val="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/>
    <xf numFmtId="0" fontId="2" fillId="0" borderId="0" xfId="0" applyFont="1"/>
    <xf numFmtId="14" fontId="2" fillId="0" borderId="0" xfId="0" applyNumberFormat="1" applyFont="1"/>
    <xf numFmtId="164" fontId="2" fillId="0" borderId="0" xfId="1" applyNumberFormat="1" applyFont="1"/>
    <xf numFmtId="1" fontId="2" fillId="0" borderId="0" xfId="0" applyNumberFormat="1" applyFont="1"/>
    <xf numFmtId="0" fontId="3" fillId="0" borderId="0" xfId="0" applyFont="1"/>
    <xf numFmtId="14" fontId="3" fillId="0" borderId="0" xfId="0" applyNumberFormat="1" applyFont="1"/>
    <xf numFmtId="164" fontId="3" fillId="0" borderId="0" xfId="1" applyNumberFormat="1" applyFont="1"/>
    <xf numFmtId="1" fontId="3" fillId="0" borderId="0" xfId="0" applyNumberFormat="1" applyFont="1"/>
    <xf numFmtId="3" fontId="3" fillId="0" borderId="0" xfId="0" applyNumberFormat="1" applyFont="1"/>
    <xf numFmtId="3" fontId="2" fillId="0" borderId="0" xfId="0" applyNumberFormat="1" applyFont="1"/>
    <xf numFmtId="0" fontId="4" fillId="0" borderId="0" xfId="0" applyFont="1"/>
    <xf numFmtId="0" fontId="3" fillId="0" borderId="0" xfId="0" applyFont="1" applyBorder="1"/>
    <xf numFmtId="165" fontId="2" fillId="0" borderId="0" xfId="0" applyNumberFormat="1" applyFont="1"/>
    <xf numFmtId="166" fontId="0" fillId="0" borderId="0" xfId="0" applyNumberFormat="1"/>
    <xf numFmtId="167" fontId="0" fillId="0" borderId="0" xfId="0" applyNumberFormat="1"/>
    <xf numFmtId="2" fontId="3" fillId="0" borderId="0" xfId="0" applyNumberFormat="1" applyFont="1"/>
    <xf numFmtId="2" fontId="0" fillId="0" borderId="0" xfId="0" applyNumberFormat="1"/>
    <xf numFmtId="165" fontId="0" fillId="0" borderId="0" xfId="0" applyNumberFormat="1"/>
    <xf numFmtId="165" fontId="3" fillId="0" borderId="0" xfId="0" applyNumberFormat="1" applyFont="1"/>
    <xf numFmtId="1" fontId="0" fillId="0" borderId="0" xfId="0" applyNumberFormat="1"/>
    <xf numFmtId="1" fontId="3" fillId="0" borderId="0" xfId="1" applyNumberFormat="1" applyFont="1"/>
    <xf numFmtId="1" fontId="2" fillId="0" borderId="0" xfId="1" applyNumberFormat="1" applyFont="1"/>
    <xf numFmtId="164" fontId="0" fillId="0" borderId="0" xfId="0" applyNumberFormat="1"/>
    <xf numFmtId="167" fontId="3" fillId="0" borderId="0" xfId="1" applyNumberFormat="1" applyFont="1"/>
    <xf numFmtId="164" fontId="2" fillId="2" borderId="0" xfId="1" applyNumberFormat="1" applyFont="1" applyFill="1"/>
    <xf numFmtId="164" fontId="0" fillId="2" borderId="0" xfId="1" applyNumberFormat="1" applyFont="1" applyFill="1"/>
    <xf numFmtId="164" fontId="3" fillId="2" borderId="0" xfId="1" applyNumberFormat="1" applyFont="1" applyFill="1"/>
    <xf numFmtId="164" fontId="0" fillId="0" borderId="0" xfId="1" applyNumberFormat="1" applyFont="1"/>
  </cellXfs>
  <cellStyles count="4">
    <cellStyle name="Benyttet hyperkobling" xfId="3" builtinId="9" hidden="1"/>
    <cellStyle name="Hyperkobling" xfId="2" builtinId="8" hidden="1"/>
    <cellStyle name="Normal" xfId="0" builtinId="0"/>
    <cellStyle name="Prosent" xfId="1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34"/>
  <sheetViews>
    <sheetView topLeftCell="F1" workbookViewId="0">
      <selection activeCell="T11" sqref="T11"/>
    </sheetView>
  </sheetViews>
  <sheetFormatPr baseColWidth="10" defaultRowHeight="16" x14ac:dyDescent="0.2"/>
  <cols>
    <col min="23" max="23" width="16.33203125" bestFit="1" customWidth="1"/>
    <col min="24" max="24" width="17.6640625" customWidth="1"/>
    <col min="25" max="25" width="16.83203125" customWidth="1"/>
    <col min="26" max="26" width="18.1640625" bestFit="1" customWidth="1"/>
  </cols>
  <sheetData>
    <row r="1" spans="1:30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s="18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16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2777</v>
      </c>
      <c r="AA1" t="s">
        <v>17</v>
      </c>
      <c r="AB1" t="s">
        <v>18</v>
      </c>
      <c r="AC1" t="s">
        <v>19</v>
      </c>
      <c r="AD1" t="s">
        <v>20</v>
      </c>
    </row>
    <row r="2" spans="1:30" x14ac:dyDescent="0.2">
      <c r="A2">
        <v>2</v>
      </c>
      <c r="B2" s="6" t="s">
        <v>26</v>
      </c>
      <c r="C2" s="6" t="s">
        <v>22</v>
      </c>
      <c r="D2" s="6" t="s">
        <v>23</v>
      </c>
      <c r="E2" s="6" t="s">
        <v>2767</v>
      </c>
      <c r="F2" s="6" t="s">
        <v>2772</v>
      </c>
      <c r="G2" s="6">
        <v>16</v>
      </c>
      <c r="H2" s="6">
        <v>18</v>
      </c>
      <c r="I2" s="7">
        <v>42370</v>
      </c>
      <c r="J2" s="7">
        <v>42381</v>
      </c>
      <c r="K2" s="7" t="s">
        <v>2533</v>
      </c>
      <c r="L2" s="17">
        <f t="shared" ref="L2:L65" si="0"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 t="shared" ref="M2:M65" si="1">$L$2/L2</f>
        <v>1</v>
      </c>
      <c r="N2" s="6">
        <v>11</v>
      </c>
      <c r="O2" s="6">
        <v>1790000</v>
      </c>
      <c r="P2" s="6">
        <v>2000000</v>
      </c>
      <c r="Q2" s="6">
        <f t="shared" ref="Q2:Q65" si="2">P2-O2</f>
        <v>210000</v>
      </c>
      <c r="R2" s="8">
        <f t="shared" ref="R2:R65" si="3">Q2/O2</f>
        <v>0.11731843575418995</v>
      </c>
      <c r="S2" s="6"/>
      <c r="T2" s="9">
        <f t="shared" ref="T2:T65" si="4">(O2+S2)/G2</f>
        <v>111875</v>
      </c>
      <c r="U2" s="6">
        <v>125000</v>
      </c>
      <c r="V2" s="9">
        <f t="shared" ref="V2:V65" si="5">U2-T2</f>
        <v>13125</v>
      </c>
      <c r="W2" s="8">
        <f t="shared" ref="W2:W65" si="6">V2/T2</f>
        <v>0.11731843575418995</v>
      </c>
      <c r="X2" s="22">
        <f t="shared" ref="X2:X65" si="7">T2*M2</f>
        <v>111875</v>
      </c>
      <c r="Y2" s="22">
        <f t="shared" ref="Y2:Y65" si="8">U2*M2</f>
        <v>125000</v>
      </c>
      <c r="Z2" s="22">
        <f>Y2*G2</f>
        <v>2000000</v>
      </c>
      <c r="AA2" s="6">
        <v>851</v>
      </c>
      <c r="AB2" s="6">
        <v>2006</v>
      </c>
      <c r="AC2" s="6">
        <f t="shared" ref="AC2:AC65" si="9">2016-AB2</f>
        <v>10</v>
      </c>
      <c r="AD2" s="6" t="s">
        <v>27</v>
      </c>
    </row>
    <row r="3" spans="1:30" x14ac:dyDescent="0.2">
      <c r="A3">
        <v>12</v>
      </c>
      <c r="B3" s="6" t="s">
        <v>30</v>
      </c>
      <c r="C3" s="6" t="s">
        <v>22</v>
      </c>
      <c r="D3" s="6" t="s">
        <v>23</v>
      </c>
      <c r="E3" s="6" t="s">
        <v>2767</v>
      </c>
      <c r="F3" s="6" t="s">
        <v>2772</v>
      </c>
      <c r="G3" s="6">
        <v>16</v>
      </c>
      <c r="H3" s="6">
        <v>19</v>
      </c>
      <c r="I3" s="7">
        <v>42434</v>
      </c>
      <c r="J3" s="7">
        <v>42450</v>
      </c>
      <c r="K3" s="7" t="s">
        <v>2535</v>
      </c>
      <c r="L3" s="17">
        <f t="shared" si="0"/>
        <v>245.99</v>
      </c>
      <c r="M3" s="20">
        <f t="shared" si="1"/>
        <v>0.96829139395910402</v>
      </c>
      <c r="N3" s="6">
        <v>16</v>
      </c>
      <c r="O3" s="6">
        <v>2100000</v>
      </c>
      <c r="P3" s="6">
        <v>2100000</v>
      </c>
      <c r="Q3" s="6">
        <f t="shared" si="2"/>
        <v>0</v>
      </c>
      <c r="R3" s="8">
        <f t="shared" si="3"/>
        <v>0</v>
      </c>
      <c r="S3" s="6">
        <v>7783</v>
      </c>
      <c r="T3" s="9">
        <f t="shared" si="4"/>
        <v>131736.4375</v>
      </c>
      <c r="U3" s="6">
        <v>131736</v>
      </c>
      <c r="V3" s="9">
        <f t="shared" si="5"/>
        <v>-0.4375</v>
      </c>
      <c r="W3" s="8">
        <f t="shared" si="6"/>
        <v>-3.3210249821732121E-6</v>
      </c>
      <c r="X3" s="22">
        <f t="shared" si="7"/>
        <v>127559.25870208138</v>
      </c>
      <c r="Y3" s="22">
        <f t="shared" si="8"/>
        <v>127558.83507459653</v>
      </c>
      <c r="Z3" s="22">
        <f t="shared" ref="Z3:Z66" si="10">Y3*G3</f>
        <v>2040941.3611935445</v>
      </c>
      <c r="AA3" s="6">
        <v>481</v>
      </c>
      <c r="AB3" s="6">
        <v>1921</v>
      </c>
      <c r="AC3" s="6">
        <f t="shared" si="9"/>
        <v>95</v>
      </c>
      <c r="AD3" s="6" t="s">
        <v>27</v>
      </c>
    </row>
    <row r="4" spans="1:30" x14ac:dyDescent="0.2">
      <c r="A4">
        <v>36</v>
      </c>
      <c r="B4" s="6" t="s">
        <v>35</v>
      </c>
      <c r="C4" s="6" t="s">
        <v>22</v>
      </c>
      <c r="D4" s="6" t="s">
        <v>23</v>
      </c>
      <c r="E4" s="6" t="s">
        <v>2767</v>
      </c>
      <c r="F4" s="6" t="s">
        <v>2772</v>
      </c>
      <c r="G4" s="6">
        <v>17</v>
      </c>
      <c r="H4" s="6">
        <v>20</v>
      </c>
      <c r="I4" s="7">
        <v>42608</v>
      </c>
      <c r="J4" s="7">
        <v>42618</v>
      </c>
      <c r="K4" s="7" t="s">
        <v>2541</v>
      </c>
      <c r="L4" s="17">
        <f t="shared" si="0"/>
        <v>275.91000000000003</v>
      </c>
      <c r="M4" s="20">
        <f t="shared" si="1"/>
        <v>0.86328875357906554</v>
      </c>
      <c r="N4" s="6">
        <v>10</v>
      </c>
      <c r="O4" s="6">
        <v>1790000</v>
      </c>
      <c r="P4" s="6">
        <v>2070000</v>
      </c>
      <c r="Q4" s="6">
        <f t="shared" si="2"/>
        <v>280000</v>
      </c>
      <c r="R4" s="8">
        <f t="shared" si="3"/>
        <v>0.15642458100558659</v>
      </c>
      <c r="S4" s="6">
        <v>39934</v>
      </c>
      <c r="T4" s="9">
        <f t="shared" si="4"/>
        <v>107643.17647058824</v>
      </c>
      <c r="U4" s="6">
        <v>124114</v>
      </c>
      <c r="V4" s="9">
        <f t="shared" si="5"/>
        <v>16470.823529411762</v>
      </c>
      <c r="W4" s="8">
        <f t="shared" si="6"/>
        <v>0.15301316878095053</v>
      </c>
      <c r="X4" s="22">
        <f t="shared" si="7"/>
        <v>92927.143646585508</v>
      </c>
      <c r="Y4" s="22">
        <f t="shared" si="8"/>
        <v>107146.22036171214</v>
      </c>
      <c r="Z4" s="22">
        <f t="shared" si="10"/>
        <v>1821485.7461491064</v>
      </c>
      <c r="AA4" s="10">
        <v>1640</v>
      </c>
      <c r="AB4" s="6">
        <v>1942</v>
      </c>
      <c r="AC4" s="6">
        <f t="shared" si="9"/>
        <v>74</v>
      </c>
      <c r="AD4" s="6" t="s">
        <v>37</v>
      </c>
    </row>
    <row r="5" spans="1:30" x14ac:dyDescent="0.2">
      <c r="A5">
        <v>2</v>
      </c>
      <c r="B5" s="6" t="s">
        <v>30</v>
      </c>
      <c r="C5" s="6" t="s">
        <v>22</v>
      </c>
      <c r="D5" s="6" t="s">
        <v>23</v>
      </c>
      <c r="E5" s="6" t="s">
        <v>2767</v>
      </c>
      <c r="F5" s="6" t="s">
        <v>2772</v>
      </c>
      <c r="G5" s="6">
        <v>17</v>
      </c>
      <c r="H5" s="6">
        <v>20</v>
      </c>
      <c r="I5" s="7">
        <v>42370</v>
      </c>
      <c r="J5" s="7">
        <v>42382</v>
      </c>
      <c r="K5" s="7" t="s">
        <v>2533</v>
      </c>
      <c r="L5" s="17">
        <f t="shared" si="0"/>
        <v>238.19</v>
      </c>
      <c r="M5" s="20">
        <f t="shared" si="1"/>
        <v>1</v>
      </c>
      <c r="N5" s="6">
        <v>12</v>
      </c>
      <c r="O5" s="6">
        <v>1890000</v>
      </c>
      <c r="P5" s="6">
        <v>2060000</v>
      </c>
      <c r="Q5" s="6">
        <f t="shared" si="2"/>
        <v>170000</v>
      </c>
      <c r="R5" s="8">
        <f t="shared" si="3"/>
        <v>8.9947089947089942E-2</v>
      </c>
      <c r="S5" s="6">
        <v>8782</v>
      </c>
      <c r="T5" s="9">
        <f t="shared" si="4"/>
        <v>111693.05882352941</v>
      </c>
      <c r="U5" s="6">
        <v>121693</v>
      </c>
      <c r="V5" s="9">
        <f t="shared" si="5"/>
        <v>9999.9411764705874</v>
      </c>
      <c r="W5" s="8">
        <f t="shared" si="6"/>
        <v>8.953055169050475E-2</v>
      </c>
      <c r="X5" s="22">
        <f t="shared" si="7"/>
        <v>111693.05882352941</v>
      </c>
      <c r="Y5" s="22">
        <f t="shared" si="8"/>
        <v>121693</v>
      </c>
      <c r="Z5" s="22">
        <f t="shared" si="10"/>
        <v>2068781</v>
      </c>
      <c r="AA5" s="6">
        <v>481</v>
      </c>
      <c r="AB5" s="6">
        <v>1921</v>
      </c>
      <c r="AC5" s="6">
        <f t="shared" si="9"/>
        <v>95</v>
      </c>
      <c r="AD5" s="6" t="s">
        <v>27</v>
      </c>
    </row>
    <row r="6" spans="1:30" x14ac:dyDescent="0.2">
      <c r="A6">
        <v>14</v>
      </c>
      <c r="B6" s="6" t="s">
        <v>2545</v>
      </c>
      <c r="C6" s="6" t="s">
        <v>22</v>
      </c>
      <c r="D6" s="6" t="s">
        <v>23</v>
      </c>
      <c r="E6" s="6" t="s">
        <v>2768</v>
      </c>
      <c r="F6" s="6" t="s">
        <v>2772</v>
      </c>
      <c r="G6" s="6">
        <v>18</v>
      </c>
      <c r="H6" s="6">
        <v>21</v>
      </c>
      <c r="I6" s="7">
        <v>42463</v>
      </c>
      <c r="J6" s="7">
        <v>42467</v>
      </c>
      <c r="K6" s="7" t="s">
        <v>2536</v>
      </c>
      <c r="L6" s="17">
        <f t="shared" si="0"/>
        <v>250.79</v>
      </c>
      <c r="M6" s="20">
        <f t="shared" si="1"/>
        <v>0.9497587623110969</v>
      </c>
      <c r="N6" s="6">
        <v>4</v>
      </c>
      <c r="O6" s="6">
        <v>2600000</v>
      </c>
      <c r="P6" s="6">
        <v>2800000</v>
      </c>
      <c r="Q6" s="6">
        <f t="shared" si="2"/>
        <v>200000</v>
      </c>
      <c r="R6" s="8">
        <f t="shared" si="3"/>
        <v>7.6923076923076927E-2</v>
      </c>
      <c r="S6" s="6">
        <v>336</v>
      </c>
      <c r="T6" s="9">
        <f t="shared" si="4"/>
        <v>144463.11111111112</v>
      </c>
      <c r="U6" s="6">
        <v>155574</v>
      </c>
      <c r="V6" s="9">
        <f t="shared" si="5"/>
        <v>11110.888888888876</v>
      </c>
      <c r="W6" s="8">
        <f t="shared" si="6"/>
        <v>7.6911599116421786E-2</v>
      </c>
      <c r="X6" s="22">
        <f t="shared" si="7"/>
        <v>137205.10560849938</v>
      </c>
      <c r="Y6" s="22">
        <f t="shared" si="8"/>
        <v>147757.76968778658</v>
      </c>
      <c r="Z6" s="22">
        <f t="shared" si="10"/>
        <v>2659639.8543801587</v>
      </c>
      <c r="AA6" s="6">
        <v>234</v>
      </c>
      <c r="AB6" s="6">
        <v>2011</v>
      </c>
      <c r="AC6" s="6">
        <f t="shared" si="9"/>
        <v>5</v>
      </c>
      <c r="AD6" s="6" t="s">
        <v>63</v>
      </c>
    </row>
    <row r="7" spans="1:30" x14ac:dyDescent="0.2">
      <c r="A7">
        <v>6</v>
      </c>
      <c r="B7" s="6" t="s">
        <v>43</v>
      </c>
      <c r="C7" s="6" t="s">
        <v>22</v>
      </c>
      <c r="D7" s="6" t="s">
        <v>23</v>
      </c>
      <c r="E7" s="6" t="s">
        <v>2767</v>
      </c>
      <c r="F7" s="6" t="s">
        <v>2772</v>
      </c>
      <c r="G7" s="6">
        <v>20</v>
      </c>
      <c r="H7" s="6">
        <v>24</v>
      </c>
      <c r="I7" s="7">
        <v>42399</v>
      </c>
      <c r="J7" s="7">
        <v>42409</v>
      </c>
      <c r="K7" s="7" t="s">
        <v>2534</v>
      </c>
      <c r="L7" s="17">
        <f t="shared" si="0"/>
        <v>240.59</v>
      </c>
      <c r="M7" s="20">
        <f t="shared" si="1"/>
        <v>0.99002452304750821</v>
      </c>
      <c r="N7" s="6">
        <v>10</v>
      </c>
      <c r="O7" s="6">
        <v>2100000</v>
      </c>
      <c r="P7" s="6">
        <v>2240000</v>
      </c>
      <c r="Q7" s="6">
        <f t="shared" si="2"/>
        <v>140000</v>
      </c>
      <c r="R7" s="8">
        <f t="shared" si="3"/>
        <v>6.6666666666666666E-2</v>
      </c>
      <c r="S7" s="6">
        <v>1870</v>
      </c>
      <c r="T7" s="9">
        <f t="shared" si="4"/>
        <v>105093.5</v>
      </c>
      <c r="U7" s="6">
        <v>112094</v>
      </c>
      <c r="V7" s="9">
        <f t="shared" si="5"/>
        <v>7000.5</v>
      </c>
      <c r="W7" s="8">
        <f t="shared" si="6"/>
        <v>6.6612112071631452E-2</v>
      </c>
      <c r="X7" s="22">
        <f t="shared" si="7"/>
        <v>104045.1422128933</v>
      </c>
      <c r="Y7" s="22">
        <f t="shared" si="8"/>
        <v>110975.80888648739</v>
      </c>
      <c r="Z7" s="22">
        <f t="shared" si="10"/>
        <v>2219516.1777297477</v>
      </c>
      <c r="AA7" s="6">
        <v>643</v>
      </c>
      <c r="AB7" s="6">
        <v>1932</v>
      </c>
      <c r="AC7" s="6">
        <f t="shared" si="9"/>
        <v>84</v>
      </c>
      <c r="AD7" s="6" t="s">
        <v>37</v>
      </c>
    </row>
    <row r="8" spans="1:30" x14ac:dyDescent="0.2">
      <c r="A8">
        <v>16</v>
      </c>
      <c r="B8" s="6" t="s">
        <v>30</v>
      </c>
      <c r="C8" s="6" t="s">
        <v>22</v>
      </c>
      <c r="D8" s="6" t="s">
        <v>23</v>
      </c>
      <c r="E8" s="6" t="s">
        <v>2767</v>
      </c>
      <c r="F8" s="6" t="s">
        <v>2772</v>
      </c>
      <c r="G8" s="6">
        <v>20</v>
      </c>
      <c r="H8" s="6">
        <v>22</v>
      </c>
      <c r="I8" s="7">
        <v>42472</v>
      </c>
      <c r="J8" s="7">
        <v>42482</v>
      </c>
      <c r="K8" s="7" t="s">
        <v>2536</v>
      </c>
      <c r="L8" s="17">
        <f t="shared" si="0"/>
        <v>250.79</v>
      </c>
      <c r="M8" s="20">
        <f t="shared" si="1"/>
        <v>0.9497587623110969</v>
      </c>
      <c r="N8" s="6">
        <v>10</v>
      </c>
      <c r="O8" s="6">
        <v>2000000</v>
      </c>
      <c r="P8" s="6">
        <v>2075000</v>
      </c>
      <c r="Q8" s="6">
        <f t="shared" si="2"/>
        <v>75000</v>
      </c>
      <c r="R8" s="8">
        <f t="shared" si="3"/>
        <v>3.7499999999999999E-2</v>
      </c>
      <c r="S8" s="6">
        <v>9608</v>
      </c>
      <c r="T8" s="9">
        <f t="shared" si="4"/>
        <v>100480.4</v>
      </c>
      <c r="U8" s="6">
        <v>104230</v>
      </c>
      <c r="V8" s="9">
        <f t="shared" si="5"/>
        <v>3749.6000000000058</v>
      </c>
      <c r="W8" s="8">
        <f t="shared" si="6"/>
        <v>3.7316730427028613E-2</v>
      </c>
      <c r="X8" s="22">
        <f t="shared" si="7"/>
        <v>95432.14034052394</v>
      </c>
      <c r="Y8" s="22">
        <f t="shared" si="8"/>
        <v>98993.355795685624</v>
      </c>
      <c r="Z8" s="22">
        <f t="shared" si="10"/>
        <v>1979867.1159137124</v>
      </c>
      <c r="AA8" s="6">
        <v>481</v>
      </c>
      <c r="AB8" s="6">
        <v>1921</v>
      </c>
      <c r="AC8" s="6">
        <f t="shared" si="9"/>
        <v>95</v>
      </c>
      <c r="AD8" s="6" t="s">
        <v>44</v>
      </c>
    </row>
    <row r="9" spans="1:30" x14ac:dyDescent="0.2">
      <c r="A9">
        <v>38</v>
      </c>
      <c r="B9" s="6" t="s">
        <v>47</v>
      </c>
      <c r="C9" s="6" t="s">
        <v>22</v>
      </c>
      <c r="D9" s="6" t="s">
        <v>23</v>
      </c>
      <c r="E9" s="6" t="s">
        <v>2767</v>
      </c>
      <c r="F9" s="6" t="s">
        <v>2772</v>
      </c>
      <c r="G9" s="6">
        <v>20</v>
      </c>
      <c r="H9" s="6">
        <v>24</v>
      </c>
      <c r="I9" s="7">
        <v>42622</v>
      </c>
      <c r="J9" s="7">
        <v>42632</v>
      </c>
      <c r="K9" s="7" t="s">
        <v>2541</v>
      </c>
      <c r="L9" s="17">
        <f t="shared" si="0"/>
        <v>275.91000000000003</v>
      </c>
      <c r="M9" s="20">
        <f t="shared" si="1"/>
        <v>0.86328875357906554</v>
      </c>
      <c r="N9" s="6">
        <v>10</v>
      </c>
      <c r="O9" s="6">
        <v>1830000</v>
      </c>
      <c r="P9" s="6">
        <v>2355000</v>
      </c>
      <c r="Q9" s="6">
        <f t="shared" si="2"/>
        <v>525000</v>
      </c>
      <c r="R9" s="8">
        <f t="shared" si="3"/>
        <v>0.28688524590163933</v>
      </c>
      <c r="S9" s="6">
        <v>167791</v>
      </c>
      <c r="T9" s="9">
        <f t="shared" si="4"/>
        <v>99889.55</v>
      </c>
      <c r="U9" s="6">
        <v>126140</v>
      </c>
      <c r="V9" s="9">
        <f t="shared" si="5"/>
        <v>26250.449999999997</v>
      </c>
      <c r="W9" s="8">
        <f t="shared" si="6"/>
        <v>0.26279475680889541</v>
      </c>
      <c r="X9" s="22">
        <f t="shared" si="7"/>
        <v>86233.525115073746</v>
      </c>
      <c r="Y9" s="22">
        <f t="shared" si="8"/>
        <v>108895.24337646333</v>
      </c>
      <c r="Z9" s="22">
        <f t="shared" si="10"/>
        <v>2177904.8675292665</v>
      </c>
      <c r="AA9" s="10">
        <v>1549</v>
      </c>
      <c r="AB9" s="6">
        <v>1964</v>
      </c>
      <c r="AC9" s="6">
        <f t="shared" si="9"/>
        <v>52</v>
      </c>
      <c r="AD9" s="6" t="s">
        <v>48</v>
      </c>
    </row>
    <row r="10" spans="1:30" x14ac:dyDescent="0.2">
      <c r="A10">
        <v>35</v>
      </c>
      <c r="B10" s="6" t="s">
        <v>45</v>
      </c>
      <c r="C10" s="6" t="s">
        <v>22</v>
      </c>
      <c r="D10" s="6" t="s">
        <v>23</v>
      </c>
      <c r="E10" s="6" t="s">
        <v>2767</v>
      </c>
      <c r="F10" s="6" t="s">
        <v>2772</v>
      </c>
      <c r="G10" s="6">
        <v>20</v>
      </c>
      <c r="H10" s="6">
        <v>22</v>
      </c>
      <c r="I10" s="7">
        <v>42601</v>
      </c>
      <c r="J10" s="7">
        <v>42612</v>
      </c>
      <c r="K10" s="7" t="s">
        <v>2540</v>
      </c>
      <c r="L10" s="17">
        <f t="shared" si="0"/>
        <v>272.20999999999998</v>
      </c>
      <c r="M10" s="20">
        <f t="shared" si="1"/>
        <v>0.87502296021454029</v>
      </c>
      <c r="N10" s="6">
        <v>11</v>
      </c>
      <c r="O10" s="6">
        <v>2490000</v>
      </c>
      <c r="P10" s="6">
        <v>2570000</v>
      </c>
      <c r="Q10" s="6">
        <f t="shared" si="2"/>
        <v>80000</v>
      </c>
      <c r="R10" s="8">
        <f t="shared" si="3"/>
        <v>3.2128514056224897E-2</v>
      </c>
      <c r="S10" s="6">
        <v>7929</v>
      </c>
      <c r="T10" s="9">
        <f t="shared" si="4"/>
        <v>124896.45</v>
      </c>
      <c r="U10" s="6">
        <v>128896</v>
      </c>
      <c r="V10" s="9">
        <f t="shared" si="5"/>
        <v>3999.5500000000029</v>
      </c>
      <c r="W10" s="8">
        <f t="shared" si="6"/>
        <v>3.2022927793384066E-2</v>
      </c>
      <c r="X10" s="22">
        <f t="shared" si="7"/>
        <v>109287.26139928732</v>
      </c>
      <c r="Y10" s="22">
        <f t="shared" si="8"/>
        <v>112786.95947981339</v>
      </c>
      <c r="Z10" s="22">
        <f t="shared" si="10"/>
        <v>2255739.1895962679</v>
      </c>
      <c r="AA10" s="10">
        <v>1161</v>
      </c>
      <c r="AB10" s="6">
        <v>1937</v>
      </c>
      <c r="AC10" s="6">
        <f t="shared" si="9"/>
        <v>79</v>
      </c>
      <c r="AD10" s="6" t="s">
        <v>46</v>
      </c>
    </row>
    <row r="11" spans="1:30" x14ac:dyDescent="0.2">
      <c r="A11">
        <v>37</v>
      </c>
      <c r="B11" s="6" t="s">
        <v>30</v>
      </c>
      <c r="C11" s="6" t="s">
        <v>22</v>
      </c>
      <c r="D11" s="6" t="s">
        <v>23</v>
      </c>
      <c r="E11" s="6" t="s">
        <v>2767</v>
      </c>
      <c r="F11" s="6" t="s">
        <v>2772</v>
      </c>
      <c r="G11" s="6">
        <v>20</v>
      </c>
      <c r="H11" s="6">
        <v>23</v>
      </c>
      <c r="I11" s="7">
        <v>42615</v>
      </c>
      <c r="J11" s="7">
        <v>42626</v>
      </c>
      <c r="K11" s="7" t="s">
        <v>2541</v>
      </c>
      <c r="L11" s="17">
        <f t="shared" si="0"/>
        <v>275.91000000000003</v>
      </c>
      <c r="M11" s="20">
        <f t="shared" si="1"/>
        <v>0.86328875357906554</v>
      </c>
      <c r="N11" s="6">
        <v>11</v>
      </c>
      <c r="O11" s="6">
        <v>2000000</v>
      </c>
      <c r="P11" s="6">
        <v>2500000</v>
      </c>
      <c r="Q11" s="6">
        <f t="shared" si="2"/>
        <v>500000</v>
      </c>
      <c r="R11" s="8">
        <f t="shared" si="3"/>
        <v>0.25</v>
      </c>
      <c r="S11" s="6">
        <v>9608</v>
      </c>
      <c r="T11" s="9">
        <f t="shared" si="4"/>
        <v>100480.4</v>
      </c>
      <c r="U11" s="6">
        <v>125480</v>
      </c>
      <c r="V11" s="9">
        <f t="shared" si="5"/>
        <v>24999.600000000006</v>
      </c>
      <c r="W11" s="8">
        <f t="shared" si="6"/>
        <v>0.24880076114346686</v>
      </c>
      <c r="X11" s="22">
        <f t="shared" si="7"/>
        <v>86743.599275125933</v>
      </c>
      <c r="Y11" s="22">
        <f t="shared" si="8"/>
        <v>108325.47279910115</v>
      </c>
      <c r="Z11" s="22">
        <f t="shared" si="10"/>
        <v>2166509.4559820229</v>
      </c>
      <c r="AA11" s="6">
        <v>481</v>
      </c>
      <c r="AB11" s="6">
        <v>1921</v>
      </c>
      <c r="AC11" s="6">
        <f t="shared" si="9"/>
        <v>95</v>
      </c>
      <c r="AD11" s="6" t="s">
        <v>37</v>
      </c>
    </row>
    <row r="12" spans="1:30" x14ac:dyDescent="0.2">
      <c r="A12">
        <v>27</v>
      </c>
      <c r="B12" s="6" t="s">
        <v>54</v>
      </c>
      <c r="C12" s="6" t="s">
        <v>22</v>
      </c>
      <c r="D12" s="6" t="s">
        <v>23</v>
      </c>
      <c r="E12" s="6" t="s">
        <v>2768</v>
      </c>
      <c r="F12" s="6" t="s">
        <v>2772</v>
      </c>
      <c r="G12" s="6">
        <v>21</v>
      </c>
      <c r="H12" s="6">
        <v>24</v>
      </c>
      <c r="I12" s="7">
        <v>42554</v>
      </c>
      <c r="J12" s="7">
        <v>42558</v>
      </c>
      <c r="K12" s="7" t="s">
        <v>2539</v>
      </c>
      <c r="L12" s="17">
        <f t="shared" si="0"/>
        <v>265.66000000000003</v>
      </c>
      <c r="M12" s="20">
        <f t="shared" si="1"/>
        <v>0.89659715425732134</v>
      </c>
      <c r="N12" s="6">
        <v>4</v>
      </c>
      <c r="O12" s="6">
        <v>2500000</v>
      </c>
      <c r="P12" s="6">
        <v>2800000</v>
      </c>
      <c r="Q12" s="6">
        <f t="shared" si="2"/>
        <v>300000</v>
      </c>
      <c r="R12" s="8">
        <f t="shared" si="3"/>
        <v>0.12</v>
      </c>
      <c r="S12" s="6">
        <v>4978</v>
      </c>
      <c r="T12" s="9">
        <f t="shared" si="4"/>
        <v>119284.66666666667</v>
      </c>
      <c r="U12" s="6">
        <v>133570</v>
      </c>
      <c r="V12" s="9">
        <f t="shared" si="5"/>
        <v>14285.333333333328</v>
      </c>
      <c r="W12" s="8">
        <f t="shared" si="6"/>
        <v>0.11975833719896936</v>
      </c>
      <c r="X12" s="22">
        <f t="shared" si="7"/>
        <v>106950.2926798665</v>
      </c>
      <c r="Y12" s="22">
        <f t="shared" si="8"/>
        <v>119758.48189415041</v>
      </c>
      <c r="Z12" s="22">
        <f t="shared" si="10"/>
        <v>2514928.1197771584</v>
      </c>
      <c r="AA12" s="6">
        <v>520</v>
      </c>
      <c r="AB12" s="6">
        <v>1952</v>
      </c>
      <c r="AC12" s="6">
        <f t="shared" si="9"/>
        <v>64</v>
      </c>
      <c r="AD12" s="6" t="s">
        <v>25</v>
      </c>
    </row>
    <row r="13" spans="1:30" x14ac:dyDescent="0.2">
      <c r="A13">
        <v>9</v>
      </c>
      <c r="B13" s="6" t="s">
        <v>51</v>
      </c>
      <c r="C13" s="6" t="s">
        <v>22</v>
      </c>
      <c r="D13" s="6" t="s">
        <v>23</v>
      </c>
      <c r="E13" s="6" t="s">
        <v>2767</v>
      </c>
      <c r="F13" s="6" t="s">
        <v>2772</v>
      </c>
      <c r="G13" s="6">
        <v>21</v>
      </c>
      <c r="H13" s="6">
        <v>25</v>
      </c>
      <c r="I13" s="7">
        <v>42417</v>
      </c>
      <c r="J13" s="7">
        <v>42429</v>
      </c>
      <c r="K13" s="7" t="s">
        <v>2534</v>
      </c>
      <c r="L13" s="17">
        <f t="shared" si="0"/>
        <v>240.59</v>
      </c>
      <c r="M13" s="20">
        <f t="shared" si="1"/>
        <v>0.99002452304750821</v>
      </c>
      <c r="N13" s="6">
        <v>12</v>
      </c>
      <c r="O13" s="6">
        <v>2070000</v>
      </c>
      <c r="P13" s="6">
        <v>2000000</v>
      </c>
      <c r="Q13" s="6">
        <f t="shared" si="2"/>
        <v>-70000</v>
      </c>
      <c r="R13" s="8">
        <f t="shared" si="3"/>
        <v>-3.3816425120772944E-2</v>
      </c>
      <c r="S13" s="6">
        <v>23456</v>
      </c>
      <c r="T13" s="9">
        <f t="shared" si="4"/>
        <v>99688.380952380947</v>
      </c>
      <c r="U13" s="6">
        <v>96355</v>
      </c>
      <c r="V13" s="9">
        <f t="shared" si="5"/>
        <v>-3333.3809523809468</v>
      </c>
      <c r="W13" s="8">
        <f t="shared" si="6"/>
        <v>-3.3438008728150906E-2</v>
      </c>
      <c r="X13" s="22">
        <f t="shared" si="7"/>
        <v>98693.941805759256</v>
      </c>
      <c r="Y13" s="22">
        <f t="shared" si="8"/>
        <v>95393.812918242649</v>
      </c>
      <c r="Z13" s="22">
        <f t="shared" si="10"/>
        <v>2003270.0712830955</v>
      </c>
      <c r="AA13" s="10">
        <v>1542</v>
      </c>
      <c r="AB13" s="6">
        <v>1936</v>
      </c>
      <c r="AC13" s="6">
        <f t="shared" si="9"/>
        <v>80</v>
      </c>
      <c r="AD13" s="6" t="s">
        <v>52</v>
      </c>
    </row>
    <row r="14" spans="1:30" x14ac:dyDescent="0.2">
      <c r="A14">
        <v>37</v>
      </c>
      <c r="B14" s="6" t="s">
        <v>54</v>
      </c>
      <c r="C14" s="6" t="s">
        <v>22</v>
      </c>
      <c r="D14" s="6" t="s">
        <v>23</v>
      </c>
      <c r="E14" s="6" t="s">
        <v>2767</v>
      </c>
      <c r="F14" s="6" t="s">
        <v>2772</v>
      </c>
      <c r="G14" s="6">
        <v>21</v>
      </c>
      <c r="H14" s="6">
        <v>24</v>
      </c>
      <c r="I14" s="7">
        <v>42605</v>
      </c>
      <c r="J14" s="7">
        <v>42626</v>
      </c>
      <c r="K14" s="7" t="s">
        <v>2541</v>
      </c>
      <c r="L14" s="17">
        <f t="shared" si="0"/>
        <v>275.91000000000003</v>
      </c>
      <c r="M14" s="20">
        <f t="shared" si="1"/>
        <v>0.86328875357906554</v>
      </c>
      <c r="N14" s="6">
        <v>21</v>
      </c>
      <c r="O14" s="6">
        <v>2390000</v>
      </c>
      <c r="P14" s="6">
        <v>2750000</v>
      </c>
      <c r="Q14" s="6">
        <f t="shared" si="2"/>
        <v>360000</v>
      </c>
      <c r="R14" s="8">
        <f t="shared" si="3"/>
        <v>0.15062761506276151</v>
      </c>
      <c r="S14" s="6">
        <v>4978</v>
      </c>
      <c r="T14" s="9">
        <f t="shared" si="4"/>
        <v>114046.57142857143</v>
      </c>
      <c r="U14" s="6">
        <v>131189</v>
      </c>
      <c r="V14" s="9">
        <f t="shared" si="5"/>
        <v>17142.428571428565</v>
      </c>
      <c r="W14" s="8">
        <f t="shared" si="6"/>
        <v>0.15031077529730955</v>
      </c>
      <c r="X14" s="22">
        <f t="shared" si="7"/>
        <v>98455.122498537297</v>
      </c>
      <c r="Y14" s="22">
        <f t="shared" si="8"/>
        <v>113253.98829328403</v>
      </c>
      <c r="Z14" s="22">
        <f t="shared" si="10"/>
        <v>2378333.7541589644</v>
      </c>
      <c r="AA14" s="6">
        <v>520</v>
      </c>
      <c r="AB14" s="6">
        <v>1952</v>
      </c>
      <c r="AC14" s="6">
        <f t="shared" si="9"/>
        <v>64</v>
      </c>
      <c r="AD14" s="6" t="s">
        <v>25</v>
      </c>
    </row>
    <row r="15" spans="1:30" x14ac:dyDescent="0.2">
      <c r="A15">
        <v>48</v>
      </c>
      <c r="B15" s="6" t="s">
        <v>54</v>
      </c>
      <c r="C15" s="6" t="s">
        <v>22</v>
      </c>
      <c r="D15" s="6" t="s">
        <v>23</v>
      </c>
      <c r="E15" s="6" t="s">
        <v>2768</v>
      </c>
      <c r="F15" s="6" t="s">
        <v>2772</v>
      </c>
      <c r="G15" s="6">
        <v>22</v>
      </c>
      <c r="H15" s="6">
        <v>25</v>
      </c>
      <c r="I15" s="7">
        <v>42699</v>
      </c>
      <c r="J15" s="7">
        <v>42703</v>
      </c>
      <c r="K15" s="7" t="s">
        <v>2543</v>
      </c>
      <c r="L15" s="17">
        <f t="shared" si="0"/>
        <v>284.38</v>
      </c>
      <c r="M15" s="20">
        <f t="shared" si="1"/>
        <v>0.83757648217174208</v>
      </c>
      <c r="N15" s="6">
        <v>4</v>
      </c>
      <c r="O15" s="6">
        <v>2400000</v>
      </c>
      <c r="P15" s="6">
        <v>2800000</v>
      </c>
      <c r="Q15" s="6">
        <f t="shared" si="2"/>
        <v>400000</v>
      </c>
      <c r="R15" s="8">
        <f t="shared" si="3"/>
        <v>0.16666666666666666</v>
      </c>
      <c r="S15" s="6">
        <v>11429</v>
      </c>
      <c r="T15" s="9">
        <f t="shared" si="4"/>
        <v>109610.40909090909</v>
      </c>
      <c r="U15" s="6">
        <v>127792</v>
      </c>
      <c r="V15" s="9">
        <f t="shared" si="5"/>
        <v>18181.590909090912</v>
      </c>
      <c r="W15" s="8">
        <f t="shared" si="6"/>
        <v>0.16587467431137307</v>
      </c>
      <c r="X15" s="22">
        <f t="shared" si="7"/>
        <v>91807.100855769168</v>
      </c>
      <c r="Y15" s="22">
        <f t="shared" si="8"/>
        <v>107035.57380969127</v>
      </c>
      <c r="Z15" s="22">
        <f t="shared" si="10"/>
        <v>2354782.6238132077</v>
      </c>
      <c r="AA15" s="6">
        <v>515</v>
      </c>
      <c r="AB15" s="6">
        <v>1952</v>
      </c>
      <c r="AC15" s="6">
        <f t="shared" si="9"/>
        <v>64</v>
      </c>
      <c r="AD15" s="6" t="s">
        <v>108</v>
      </c>
    </row>
    <row r="16" spans="1:30" x14ac:dyDescent="0.2">
      <c r="A16">
        <v>46</v>
      </c>
      <c r="B16" s="6" t="s">
        <v>69</v>
      </c>
      <c r="C16" s="6" t="s">
        <v>22</v>
      </c>
      <c r="D16" s="6" t="s">
        <v>23</v>
      </c>
      <c r="E16" s="6" t="s">
        <v>2767</v>
      </c>
      <c r="F16" s="6" t="s">
        <v>2772</v>
      </c>
      <c r="G16" s="6">
        <v>22</v>
      </c>
      <c r="H16" s="6"/>
      <c r="I16" s="7">
        <v>42678</v>
      </c>
      <c r="J16" s="7">
        <v>42688</v>
      </c>
      <c r="K16" s="7" t="s">
        <v>2543</v>
      </c>
      <c r="L16" s="17">
        <f t="shared" si="0"/>
        <v>284.38</v>
      </c>
      <c r="M16" s="20">
        <f t="shared" si="1"/>
        <v>0.83757648217174208</v>
      </c>
      <c r="N16" s="6">
        <v>10</v>
      </c>
      <c r="O16" s="6">
        <v>2290000</v>
      </c>
      <c r="P16" s="6">
        <v>2315000</v>
      </c>
      <c r="Q16" s="6">
        <f t="shared" si="2"/>
        <v>25000</v>
      </c>
      <c r="R16" s="8">
        <f t="shared" si="3"/>
        <v>1.0917030567685589E-2</v>
      </c>
      <c r="S16" s="6">
        <v>107000</v>
      </c>
      <c r="T16" s="9">
        <f t="shared" si="4"/>
        <v>108954.54545454546</v>
      </c>
      <c r="U16" s="6">
        <v>110091</v>
      </c>
      <c r="V16" s="9">
        <f t="shared" si="5"/>
        <v>1136.4545454545441</v>
      </c>
      <c r="W16" s="8">
        <f t="shared" si="6"/>
        <v>1.0430538172715883E-2</v>
      </c>
      <c r="X16" s="22">
        <f t="shared" si="7"/>
        <v>91257.76489843936</v>
      </c>
      <c r="Y16" s="22">
        <f t="shared" si="8"/>
        <v>92209.63249876925</v>
      </c>
      <c r="Z16" s="22">
        <f t="shared" si="10"/>
        <v>2028611.9149729235</v>
      </c>
      <c r="AA16" s="10">
        <v>1020</v>
      </c>
      <c r="AB16" s="6">
        <v>1932</v>
      </c>
      <c r="AC16" s="6">
        <f t="shared" si="9"/>
        <v>84</v>
      </c>
      <c r="AD16" s="6" t="s">
        <v>67</v>
      </c>
    </row>
    <row r="17" spans="1:30" x14ac:dyDescent="0.2">
      <c r="A17">
        <v>24</v>
      </c>
      <c r="B17" s="6" t="s">
        <v>66</v>
      </c>
      <c r="C17" s="6" t="s">
        <v>22</v>
      </c>
      <c r="D17" s="6" t="s">
        <v>23</v>
      </c>
      <c r="E17" s="6" t="s">
        <v>2767</v>
      </c>
      <c r="F17" s="6" t="s">
        <v>2772</v>
      </c>
      <c r="G17" s="6">
        <v>22</v>
      </c>
      <c r="H17" s="6">
        <v>26</v>
      </c>
      <c r="I17" s="7">
        <v>42524</v>
      </c>
      <c r="J17" s="7">
        <v>42535</v>
      </c>
      <c r="K17" s="7" t="s">
        <v>2538</v>
      </c>
      <c r="L17" s="17">
        <f t="shared" si="0"/>
        <v>259.83</v>
      </c>
      <c r="M17" s="20">
        <f t="shared" si="1"/>
        <v>0.91671477504522192</v>
      </c>
      <c r="N17" s="6">
        <v>11</v>
      </c>
      <c r="O17" s="6">
        <v>2150000</v>
      </c>
      <c r="P17" s="6">
        <v>2620000</v>
      </c>
      <c r="Q17" s="6">
        <f t="shared" si="2"/>
        <v>470000</v>
      </c>
      <c r="R17" s="8">
        <f t="shared" si="3"/>
        <v>0.21860465116279071</v>
      </c>
      <c r="S17" s="6">
        <v>14158</v>
      </c>
      <c r="T17" s="9">
        <f t="shared" si="4"/>
        <v>98370.818181818177</v>
      </c>
      <c r="U17" s="6">
        <v>119734</v>
      </c>
      <c r="V17" s="9">
        <f t="shared" si="5"/>
        <v>21363.181818181823</v>
      </c>
      <c r="W17" s="8">
        <f t="shared" si="6"/>
        <v>0.21716991088451035</v>
      </c>
      <c r="X17" s="22">
        <f t="shared" si="7"/>
        <v>90177.98246055987</v>
      </c>
      <c r="Y17" s="22">
        <f t="shared" si="8"/>
        <v>109761.9268752646</v>
      </c>
      <c r="Z17" s="22">
        <f t="shared" si="10"/>
        <v>2414762.3912558211</v>
      </c>
      <c r="AA17" s="10">
        <v>1715</v>
      </c>
      <c r="AB17" s="6">
        <v>1937</v>
      </c>
      <c r="AC17" s="6">
        <f t="shared" si="9"/>
        <v>79</v>
      </c>
      <c r="AD17" s="6" t="s">
        <v>67</v>
      </c>
    </row>
    <row r="18" spans="1:30" x14ac:dyDescent="0.2">
      <c r="A18">
        <v>19</v>
      </c>
      <c r="B18" s="6" t="s">
        <v>60</v>
      </c>
      <c r="C18" s="6" t="s">
        <v>22</v>
      </c>
      <c r="D18" s="6" t="s">
        <v>23</v>
      </c>
      <c r="E18" s="6" t="s">
        <v>2767</v>
      </c>
      <c r="F18" s="6" t="s">
        <v>2772</v>
      </c>
      <c r="G18" s="6">
        <v>22</v>
      </c>
      <c r="H18" s="6">
        <v>25</v>
      </c>
      <c r="I18" s="7">
        <v>42489</v>
      </c>
      <c r="J18" s="7">
        <v>42501</v>
      </c>
      <c r="K18" s="7" t="s">
        <v>2537</v>
      </c>
      <c r="L18" s="17">
        <f t="shared" si="0"/>
        <v>256.52</v>
      </c>
      <c r="M18" s="20">
        <f t="shared" si="1"/>
        <v>0.92854358334632781</v>
      </c>
      <c r="N18" s="6">
        <v>12</v>
      </c>
      <c r="O18" s="6">
        <v>1990000</v>
      </c>
      <c r="P18" s="6">
        <v>1990000</v>
      </c>
      <c r="Q18" s="6">
        <f t="shared" si="2"/>
        <v>0</v>
      </c>
      <c r="R18" s="8">
        <f t="shared" si="3"/>
        <v>0</v>
      </c>
      <c r="S18" s="6"/>
      <c r="T18" s="9">
        <f t="shared" si="4"/>
        <v>90454.545454545456</v>
      </c>
      <c r="U18" s="6">
        <v>90455</v>
      </c>
      <c r="V18" s="9">
        <f t="shared" si="5"/>
        <v>0.45454545454413164</v>
      </c>
      <c r="W18" s="8">
        <f t="shared" si="6"/>
        <v>5.0251256281260781E-6</v>
      </c>
      <c r="X18" s="22">
        <f t="shared" si="7"/>
        <v>83990.987766326929</v>
      </c>
      <c r="Y18" s="22">
        <f t="shared" si="8"/>
        <v>83991.409831592086</v>
      </c>
      <c r="Z18" s="22">
        <f t="shared" si="10"/>
        <v>1847811.0162950258</v>
      </c>
      <c r="AA18" s="6">
        <v>799</v>
      </c>
      <c r="AB18" s="6">
        <v>1881</v>
      </c>
      <c r="AC18" s="6">
        <f t="shared" si="9"/>
        <v>135</v>
      </c>
      <c r="AD18" s="6" t="s">
        <v>61</v>
      </c>
    </row>
    <row r="19" spans="1:30" x14ac:dyDescent="0.2">
      <c r="A19">
        <v>19</v>
      </c>
      <c r="B19" s="6" t="s">
        <v>54</v>
      </c>
      <c r="C19" s="6" t="s">
        <v>22</v>
      </c>
      <c r="D19" s="6" t="s">
        <v>23</v>
      </c>
      <c r="E19" s="6" t="s">
        <v>2767</v>
      </c>
      <c r="F19" s="6" t="s">
        <v>2772</v>
      </c>
      <c r="G19" s="6">
        <v>22</v>
      </c>
      <c r="H19" s="6">
        <v>24</v>
      </c>
      <c r="I19" s="7">
        <v>42489</v>
      </c>
      <c r="J19" s="7">
        <v>42503</v>
      </c>
      <c r="K19" s="7" t="s">
        <v>2537</v>
      </c>
      <c r="L19" s="17">
        <f t="shared" si="0"/>
        <v>256.52</v>
      </c>
      <c r="M19" s="20">
        <f t="shared" si="1"/>
        <v>0.92854358334632781</v>
      </c>
      <c r="N19" s="6">
        <v>14</v>
      </c>
      <c r="O19" s="6">
        <v>2190000</v>
      </c>
      <c r="P19" s="6">
        <v>2510000</v>
      </c>
      <c r="Q19" s="6">
        <f t="shared" si="2"/>
        <v>320000</v>
      </c>
      <c r="R19" s="8">
        <f t="shared" si="3"/>
        <v>0.14611872146118721</v>
      </c>
      <c r="S19" s="6">
        <v>13258</v>
      </c>
      <c r="T19" s="9">
        <f t="shared" si="4"/>
        <v>100148.09090909091</v>
      </c>
      <c r="U19" s="6">
        <v>114694</v>
      </c>
      <c r="V19" s="9">
        <f t="shared" si="5"/>
        <v>14545.909090909088</v>
      </c>
      <c r="W19" s="8">
        <f t="shared" si="6"/>
        <v>0.14524399775241933</v>
      </c>
      <c r="X19" s="22">
        <f t="shared" si="7"/>
        <v>92991.867198021064</v>
      </c>
      <c r="Y19" s="22">
        <f t="shared" si="8"/>
        <v>106498.37774832372</v>
      </c>
      <c r="Z19" s="22">
        <f t="shared" si="10"/>
        <v>2342964.3104631221</v>
      </c>
      <c r="AA19" s="6">
        <v>515</v>
      </c>
      <c r="AB19" s="6">
        <v>1952</v>
      </c>
      <c r="AC19" s="6">
        <f t="shared" si="9"/>
        <v>64</v>
      </c>
      <c r="AD19" s="6" t="s">
        <v>63</v>
      </c>
    </row>
    <row r="20" spans="1:30" x14ac:dyDescent="0.2">
      <c r="A20">
        <v>17</v>
      </c>
      <c r="B20" s="6" t="s">
        <v>2549</v>
      </c>
      <c r="C20" s="6" t="s">
        <v>22</v>
      </c>
      <c r="D20" s="6" t="s">
        <v>23</v>
      </c>
      <c r="E20" s="6" t="s">
        <v>2768</v>
      </c>
      <c r="F20" s="6" t="s">
        <v>2772</v>
      </c>
      <c r="G20" s="6">
        <v>23</v>
      </c>
      <c r="H20" s="6"/>
      <c r="I20" s="7">
        <v>42485</v>
      </c>
      <c r="J20" s="7">
        <v>42488</v>
      </c>
      <c r="K20" s="7" t="s">
        <v>2536</v>
      </c>
      <c r="L20" s="17">
        <f t="shared" si="0"/>
        <v>250.79</v>
      </c>
      <c r="M20" s="20">
        <f t="shared" si="1"/>
        <v>0.9497587623110969</v>
      </c>
      <c r="N20" s="6">
        <v>3</v>
      </c>
      <c r="O20" s="6">
        <v>1990000</v>
      </c>
      <c r="P20" s="6">
        <v>2300000</v>
      </c>
      <c r="Q20" s="6">
        <f t="shared" si="2"/>
        <v>310000</v>
      </c>
      <c r="R20" s="8">
        <f t="shared" si="3"/>
        <v>0.15577889447236182</v>
      </c>
      <c r="S20" s="6">
        <v>55383</v>
      </c>
      <c r="T20" s="9">
        <f t="shared" si="4"/>
        <v>88929.695652173919</v>
      </c>
      <c r="U20" s="6">
        <v>102408</v>
      </c>
      <c r="V20" s="9">
        <f t="shared" si="5"/>
        <v>13478.304347826081</v>
      </c>
      <c r="W20" s="8">
        <f t="shared" si="6"/>
        <v>0.15156134572351479</v>
      </c>
      <c r="X20" s="22">
        <f t="shared" si="7"/>
        <v>84461.757675311237</v>
      </c>
      <c r="Y20" s="22">
        <f t="shared" si="8"/>
        <v>97262.895330754807</v>
      </c>
      <c r="Z20" s="22">
        <f t="shared" si="10"/>
        <v>2237046.5926073603</v>
      </c>
      <c r="AA20" s="6">
        <v>763</v>
      </c>
      <c r="AB20" s="6">
        <v>1889</v>
      </c>
      <c r="AC20" s="6">
        <f t="shared" si="9"/>
        <v>127</v>
      </c>
      <c r="AD20" s="6" t="s">
        <v>75</v>
      </c>
    </row>
    <row r="21" spans="1:30" x14ac:dyDescent="0.2">
      <c r="A21">
        <v>49</v>
      </c>
      <c r="B21" s="6" t="s">
        <v>1287</v>
      </c>
      <c r="C21" s="6" t="s">
        <v>22</v>
      </c>
      <c r="D21" s="6" t="s">
        <v>23</v>
      </c>
      <c r="E21" s="6" t="s">
        <v>2768</v>
      </c>
      <c r="F21" s="6" t="s">
        <v>2772</v>
      </c>
      <c r="G21" s="6">
        <v>23</v>
      </c>
      <c r="H21" s="6">
        <v>26</v>
      </c>
      <c r="I21" s="7">
        <v>42706</v>
      </c>
      <c r="J21" s="7">
        <v>42710</v>
      </c>
      <c r="K21" s="7" t="s">
        <v>2544</v>
      </c>
      <c r="L21" s="17">
        <f t="shared" si="0"/>
        <v>287.33999999999997</v>
      </c>
      <c r="M21" s="20">
        <f t="shared" si="1"/>
        <v>0.82894828426254619</v>
      </c>
      <c r="N21" s="6">
        <v>4</v>
      </c>
      <c r="O21" s="6">
        <v>2700000</v>
      </c>
      <c r="P21" s="6">
        <v>3025000</v>
      </c>
      <c r="Q21" s="6">
        <f t="shared" si="2"/>
        <v>325000</v>
      </c>
      <c r="R21" s="8">
        <f t="shared" si="3"/>
        <v>0.12037037037037036</v>
      </c>
      <c r="S21" s="6">
        <v>37202</v>
      </c>
      <c r="T21" s="9">
        <f t="shared" si="4"/>
        <v>119008.78260869565</v>
      </c>
      <c r="U21" s="6">
        <v>133139</v>
      </c>
      <c r="V21" s="9">
        <f t="shared" si="5"/>
        <v>14130.217391304352</v>
      </c>
      <c r="W21" s="8">
        <f t="shared" si="6"/>
        <v>0.1187325597453166</v>
      </c>
      <c r="X21" s="22">
        <f t="shared" si="7"/>
        <v>98652.126155652601</v>
      </c>
      <c r="Y21" s="22">
        <f t="shared" si="8"/>
        <v>110365.34561843114</v>
      </c>
      <c r="Z21" s="22">
        <f t="shared" si="10"/>
        <v>2538402.949223916</v>
      </c>
      <c r="AA21" s="6">
        <v>701</v>
      </c>
      <c r="AB21" s="6">
        <v>1934</v>
      </c>
      <c r="AC21" s="6">
        <f t="shared" si="9"/>
        <v>82</v>
      </c>
      <c r="AD21" s="6" t="s">
        <v>37</v>
      </c>
    </row>
    <row r="22" spans="1:30" x14ac:dyDescent="0.2">
      <c r="A22">
        <v>14</v>
      </c>
      <c r="B22" s="6" t="s">
        <v>71</v>
      </c>
      <c r="C22" s="6" t="s">
        <v>22</v>
      </c>
      <c r="D22" s="6" t="s">
        <v>23</v>
      </c>
      <c r="E22" s="6" t="s">
        <v>2767</v>
      </c>
      <c r="F22" s="6" t="s">
        <v>2772</v>
      </c>
      <c r="G22" s="6">
        <v>23</v>
      </c>
      <c r="H22" s="6"/>
      <c r="I22" s="7">
        <v>42452</v>
      </c>
      <c r="J22" s="7">
        <v>42465</v>
      </c>
      <c r="K22" s="7" t="s">
        <v>2536</v>
      </c>
      <c r="L22" s="17">
        <f t="shared" si="0"/>
        <v>250.79</v>
      </c>
      <c r="M22" s="20">
        <f t="shared" si="1"/>
        <v>0.9497587623110969</v>
      </c>
      <c r="N22" s="6">
        <v>13</v>
      </c>
      <c r="O22" s="6">
        <v>1950000</v>
      </c>
      <c r="P22" s="6">
        <v>2180000</v>
      </c>
      <c r="Q22" s="6">
        <f t="shared" si="2"/>
        <v>230000</v>
      </c>
      <c r="R22" s="8">
        <f t="shared" si="3"/>
        <v>0.11794871794871795</v>
      </c>
      <c r="S22" s="6">
        <v>21566</v>
      </c>
      <c r="T22" s="9">
        <f t="shared" si="4"/>
        <v>85720.260869565216</v>
      </c>
      <c r="U22" s="6">
        <v>95720</v>
      </c>
      <c r="V22" s="9">
        <f t="shared" si="5"/>
        <v>9999.7391304347839</v>
      </c>
      <c r="W22" s="8">
        <f t="shared" si="6"/>
        <v>0.11665549111721343</v>
      </c>
      <c r="X22" s="22">
        <f t="shared" si="7"/>
        <v>81413.568868462607</v>
      </c>
      <c r="Y22" s="22">
        <f t="shared" si="8"/>
        <v>90910.908728418202</v>
      </c>
      <c r="Z22" s="22">
        <f t="shared" si="10"/>
        <v>2090950.9007536187</v>
      </c>
      <c r="AA22" s="6">
        <v>373</v>
      </c>
      <c r="AB22" s="6">
        <v>1937</v>
      </c>
      <c r="AC22" s="6">
        <f t="shared" si="9"/>
        <v>79</v>
      </c>
      <c r="AD22" s="6" t="s">
        <v>37</v>
      </c>
    </row>
    <row r="23" spans="1:30" x14ac:dyDescent="0.2">
      <c r="A23">
        <v>31</v>
      </c>
      <c r="B23" s="6" t="s">
        <v>60</v>
      </c>
      <c r="C23" s="6" t="s">
        <v>22</v>
      </c>
      <c r="D23" s="6" t="s">
        <v>23</v>
      </c>
      <c r="E23" s="6" t="s">
        <v>2768</v>
      </c>
      <c r="F23" s="6" t="s">
        <v>2772</v>
      </c>
      <c r="G23" s="6">
        <v>24</v>
      </c>
      <c r="H23" s="6">
        <v>28</v>
      </c>
      <c r="I23" s="7">
        <v>42584</v>
      </c>
      <c r="J23" s="7">
        <v>42586</v>
      </c>
      <c r="K23" s="7" t="s">
        <v>2540</v>
      </c>
      <c r="L23" s="17">
        <f t="shared" si="0"/>
        <v>272.20999999999998</v>
      </c>
      <c r="M23" s="20">
        <f t="shared" si="1"/>
        <v>0.87502296021454029</v>
      </c>
      <c r="N23" s="6">
        <v>2</v>
      </c>
      <c r="O23" s="6">
        <v>2200000</v>
      </c>
      <c r="P23" s="6">
        <v>2625000</v>
      </c>
      <c r="Q23" s="6">
        <f t="shared" si="2"/>
        <v>425000</v>
      </c>
      <c r="R23" s="8">
        <f t="shared" si="3"/>
        <v>0.19318181818181818</v>
      </c>
      <c r="S23" s="6"/>
      <c r="T23" s="9">
        <f t="shared" si="4"/>
        <v>91666.666666666672</v>
      </c>
      <c r="U23" s="6">
        <v>109375</v>
      </c>
      <c r="V23" s="9">
        <f t="shared" si="5"/>
        <v>17708.333333333328</v>
      </c>
      <c r="W23" s="8">
        <f t="shared" si="6"/>
        <v>0.19318181818181812</v>
      </c>
      <c r="X23" s="22">
        <f t="shared" si="7"/>
        <v>80210.438019666195</v>
      </c>
      <c r="Y23" s="22">
        <f t="shared" si="8"/>
        <v>95705.636273465338</v>
      </c>
      <c r="Z23" s="22">
        <f t="shared" si="10"/>
        <v>2296935.270563168</v>
      </c>
      <c r="AA23" s="6">
        <v>761</v>
      </c>
      <c r="AB23" s="6">
        <v>1881</v>
      </c>
      <c r="AC23" s="6">
        <f t="shared" si="9"/>
        <v>135</v>
      </c>
      <c r="AD23" s="6" t="s">
        <v>44</v>
      </c>
    </row>
    <row r="24" spans="1:30" x14ac:dyDescent="0.2">
      <c r="A24">
        <v>36</v>
      </c>
      <c r="B24" s="6" t="s">
        <v>77</v>
      </c>
      <c r="C24" s="6" t="s">
        <v>22</v>
      </c>
      <c r="D24" s="6" t="s">
        <v>23</v>
      </c>
      <c r="E24" s="6" t="s">
        <v>2767</v>
      </c>
      <c r="F24" s="6" t="s">
        <v>2772</v>
      </c>
      <c r="G24" s="6">
        <v>24</v>
      </c>
      <c r="H24" s="6">
        <v>28</v>
      </c>
      <c r="I24" s="7">
        <v>42608</v>
      </c>
      <c r="J24" s="7">
        <v>42619</v>
      </c>
      <c r="K24" s="7" t="s">
        <v>2541</v>
      </c>
      <c r="L24" s="17">
        <f t="shared" si="0"/>
        <v>275.91000000000003</v>
      </c>
      <c r="M24" s="20">
        <f t="shared" si="1"/>
        <v>0.86328875357906554</v>
      </c>
      <c r="N24" s="6">
        <v>11</v>
      </c>
      <c r="O24" s="6">
        <v>2250000</v>
      </c>
      <c r="P24" s="6">
        <v>2875000</v>
      </c>
      <c r="Q24" s="6">
        <f t="shared" si="2"/>
        <v>625000</v>
      </c>
      <c r="R24" s="8">
        <f t="shared" si="3"/>
        <v>0.27777777777777779</v>
      </c>
      <c r="S24" s="6">
        <v>16122</v>
      </c>
      <c r="T24" s="9">
        <f t="shared" si="4"/>
        <v>94421.75</v>
      </c>
      <c r="U24" s="6">
        <v>120463</v>
      </c>
      <c r="V24" s="9">
        <f t="shared" si="5"/>
        <v>26041.25</v>
      </c>
      <c r="W24" s="8">
        <f t="shared" si="6"/>
        <v>0.27579715478690026</v>
      </c>
      <c r="X24" s="22">
        <f t="shared" si="7"/>
        <v>81513.234868254134</v>
      </c>
      <c r="Y24" s="22">
        <f t="shared" si="8"/>
        <v>103994.35312239497</v>
      </c>
      <c r="Z24" s="22">
        <f t="shared" si="10"/>
        <v>2495864.474937479</v>
      </c>
      <c r="AA24" s="10">
        <v>1270</v>
      </c>
      <c r="AB24" s="6">
        <v>1976</v>
      </c>
      <c r="AC24" s="6">
        <f t="shared" si="9"/>
        <v>40</v>
      </c>
      <c r="AD24" s="6" t="s">
        <v>46</v>
      </c>
    </row>
    <row r="25" spans="1:30" x14ac:dyDescent="0.2">
      <c r="A25">
        <v>14</v>
      </c>
      <c r="B25" s="6" t="s">
        <v>76</v>
      </c>
      <c r="C25" s="6" t="s">
        <v>22</v>
      </c>
      <c r="D25" s="6" t="s">
        <v>23</v>
      </c>
      <c r="E25" s="6" t="s">
        <v>2767</v>
      </c>
      <c r="F25" s="6" t="s">
        <v>2772</v>
      </c>
      <c r="G25" s="6">
        <v>24</v>
      </c>
      <c r="H25" s="6">
        <v>27</v>
      </c>
      <c r="I25" s="7">
        <v>42451</v>
      </c>
      <c r="J25" s="7">
        <v>42464</v>
      </c>
      <c r="K25" s="7" t="s">
        <v>2536</v>
      </c>
      <c r="L25" s="17">
        <f t="shared" si="0"/>
        <v>250.79</v>
      </c>
      <c r="M25" s="20">
        <f t="shared" si="1"/>
        <v>0.9497587623110969</v>
      </c>
      <c r="N25" s="6">
        <v>13</v>
      </c>
      <c r="O25" s="6">
        <v>2150000</v>
      </c>
      <c r="P25" s="6">
        <v>2420000</v>
      </c>
      <c r="Q25" s="6">
        <f t="shared" si="2"/>
        <v>270000</v>
      </c>
      <c r="R25" s="8">
        <f t="shared" si="3"/>
        <v>0.12558139534883722</v>
      </c>
      <c r="S25" s="6">
        <v>1192</v>
      </c>
      <c r="T25" s="9">
        <f t="shared" si="4"/>
        <v>89633</v>
      </c>
      <c r="U25" s="6">
        <v>100883</v>
      </c>
      <c r="V25" s="9">
        <f t="shared" si="5"/>
        <v>11250</v>
      </c>
      <c r="W25" s="8">
        <f t="shared" si="6"/>
        <v>0.12551180926667632</v>
      </c>
      <c r="X25" s="22">
        <f t="shared" si="7"/>
        <v>85129.727142230549</v>
      </c>
      <c r="Y25" s="22">
        <f t="shared" si="8"/>
        <v>95814.513218230393</v>
      </c>
      <c r="Z25" s="22">
        <f t="shared" si="10"/>
        <v>2299548.3172375294</v>
      </c>
      <c r="AA25" s="6">
        <v>612</v>
      </c>
      <c r="AB25" s="6">
        <v>1880</v>
      </c>
      <c r="AC25" s="6">
        <f t="shared" si="9"/>
        <v>136</v>
      </c>
      <c r="AD25" s="6" t="s">
        <v>46</v>
      </c>
    </row>
    <row r="26" spans="1:30" x14ac:dyDescent="0.2">
      <c r="A26">
        <v>10</v>
      </c>
      <c r="B26" s="6" t="s">
        <v>82</v>
      </c>
      <c r="C26" s="6" t="s">
        <v>22</v>
      </c>
      <c r="D26" s="6" t="s">
        <v>23</v>
      </c>
      <c r="E26" s="6" t="s">
        <v>2767</v>
      </c>
      <c r="F26" s="6" t="s">
        <v>2772</v>
      </c>
      <c r="G26" s="6">
        <v>25</v>
      </c>
      <c r="H26" s="6">
        <v>29</v>
      </c>
      <c r="I26" s="7">
        <v>42426</v>
      </c>
      <c r="J26" s="7">
        <v>42437</v>
      </c>
      <c r="K26" s="7" t="s">
        <v>2535</v>
      </c>
      <c r="L26" s="17">
        <f t="shared" si="0"/>
        <v>245.99</v>
      </c>
      <c r="M26" s="20">
        <f t="shared" si="1"/>
        <v>0.96829139395910402</v>
      </c>
      <c r="N26" s="6">
        <v>11</v>
      </c>
      <c r="O26" s="6">
        <v>2090000</v>
      </c>
      <c r="P26" s="6">
        <v>2400000</v>
      </c>
      <c r="Q26" s="6">
        <f t="shared" si="2"/>
        <v>310000</v>
      </c>
      <c r="R26" s="8">
        <f t="shared" si="3"/>
        <v>0.14832535885167464</v>
      </c>
      <c r="S26" s="6">
        <v>18934</v>
      </c>
      <c r="T26" s="9">
        <f t="shared" si="4"/>
        <v>84357.36</v>
      </c>
      <c r="U26" s="6">
        <v>96757</v>
      </c>
      <c r="V26" s="9">
        <f t="shared" si="5"/>
        <v>12399.64</v>
      </c>
      <c r="W26" s="8">
        <f t="shared" si="6"/>
        <v>0.14698942688581054</v>
      </c>
      <c r="X26" s="22">
        <f t="shared" si="7"/>
        <v>81682.505705109957</v>
      </c>
      <c r="Y26" s="22">
        <f t="shared" si="8"/>
        <v>93688.970405301021</v>
      </c>
      <c r="Z26" s="22">
        <f t="shared" si="10"/>
        <v>2342224.2601325256</v>
      </c>
      <c r="AA26" s="6">
        <v>615</v>
      </c>
      <c r="AB26" s="6">
        <v>1905</v>
      </c>
      <c r="AC26" s="6">
        <f t="shared" si="9"/>
        <v>111</v>
      </c>
      <c r="AD26" s="6" t="s">
        <v>83</v>
      </c>
    </row>
    <row r="27" spans="1:30" x14ac:dyDescent="0.2">
      <c r="A27">
        <v>47</v>
      </c>
      <c r="B27" s="6" t="s">
        <v>77</v>
      </c>
      <c r="C27" s="6" t="s">
        <v>22</v>
      </c>
      <c r="D27" s="6" t="s">
        <v>23</v>
      </c>
      <c r="E27" s="6" t="s">
        <v>2767</v>
      </c>
      <c r="F27" s="6" t="s">
        <v>2772</v>
      </c>
      <c r="G27" s="6">
        <v>25</v>
      </c>
      <c r="H27" s="6">
        <v>28</v>
      </c>
      <c r="I27" s="7">
        <v>42686</v>
      </c>
      <c r="J27" s="7">
        <v>42697</v>
      </c>
      <c r="K27" s="7" t="s">
        <v>2543</v>
      </c>
      <c r="L27" s="17">
        <f t="shared" si="0"/>
        <v>284.38</v>
      </c>
      <c r="M27" s="20">
        <f t="shared" si="1"/>
        <v>0.83757648217174208</v>
      </c>
      <c r="N27" s="6">
        <v>11</v>
      </c>
      <c r="O27" s="6">
        <v>2500000</v>
      </c>
      <c r="P27" s="6">
        <v>2860000</v>
      </c>
      <c r="Q27" s="6">
        <f t="shared" si="2"/>
        <v>360000</v>
      </c>
      <c r="R27" s="8">
        <f t="shared" si="3"/>
        <v>0.14399999999999999</v>
      </c>
      <c r="S27" s="6">
        <v>15230</v>
      </c>
      <c r="T27" s="9">
        <f t="shared" si="4"/>
        <v>100609.2</v>
      </c>
      <c r="U27" s="6">
        <v>115009</v>
      </c>
      <c r="V27" s="9">
        <f t="shared" si="5"/>
        <v>14399.800000000003</v>
      </c>
      <c r="W27" s="8">
        <f t="shared" si="6"/>
        <v>0.14312607594534102</v>
      </c>
      <c r="X27" s="22">
        <f t="shared" si="7"/>
        <v>84267.899810113231</v>
      </c>
      <c r="Y27" s="22">
        <f t="shared" si="8"/>
        <v>96328.833638089884</v>
      </c>
      <c r="Z27" s="22">
        <f t="shared" si="10"/>
        <v>2408220.8409522469</v>
      </c>
      <c r="AA27" s="10">
        <v>1262</v>
      </c>
      <c r="AB27" s="6">
        <v>1976</v>
      </c>
      <c r="AC27" s="6">
        <f t="shared" si="9"/>
        <v>40</v>
      </c>
      <c r="AD27" s="6" t="s">
        <v>91</v>
      </c>
    </row>
    <row r="28" spans="1:30" x14ac:dyDescent="0.2">
      <c r="A28">
        <v>19</v>
      </c>
      <c r="B28" s="6" t="s">
        <v>84</v>
      </c>
      <c r="C28" s="6" t="s">
        <v>22</v>
      </c>
      <c r="D28" s="6" t="s">
        <v>23</v>
      </c>
      <c r="E28" s="6" t="s">
        <v>2767</v>
      </c>
      <c r="F28" s="6" t="s">
        <v>2772</v>
      </c>
      <c r="G28" s="6">
        <v>25</v>
      </c>
      <c r="H28" s="6">
        <v>31</v>
      </c>
      <c r="I28" s="7">
        <v>42478</v>
      </c>
      <c r="J28" s="7">
        <v>42501</v>
      </c>
      <c r="K28" s="7" t="s">
        <v>2537</v>
      </c>
      <c r="L28" s="17">
        <f t="shared" si="0"/>
        <v>256.52</v>
      </c>
      <c r="M28" s="20">
        <f t="shared" si="1"/>
        <v>0.92854358334632781</v>
      </c>
      <c r="N28" s="6">
        <v>23</v>
      </c>
      <c r="O28" s="6">
        <v>2200000</v>
      </c>
      <c r="P28" s="6">
        <v>2400000</v>
      </c>
      <c r="Q28" s="6">
        <f t="shared" si="2"/>
        <v>200000</v>
      </c>
      <c r="R28" s="8">
        <f t="shared" si="3"/>
        <v>9.0909090909090912E-2</v>
      </c>
      <c r="S28" s="6"/>
      <c r="T28" s="9">
        <f t="shared" si="4"/>
        <v>88000</v>
      </c>
      <c r="U28" s="6">
        <v>96000</v>
      </c>
      <c r="V28" s="9">
        <f t="shared" si="5"/>
        <v>8000</v>
      </c>
      <c r="W28" s="8">
        <f t="shared" si="6"/>
        <v>9.0909090909090912E-2</v>
      </c>
      <c r="X28" s="22">
        <f t="shared" si="7"/>
        <v>81711.83533447684</v>
      </c>
      <c r="Y28" s="22">
        <f t="shared" si="8"/>
        <v>89140.184001247471</v>
      </c>
      <c r="Z28" s="22">
        <f t="shared" si="10"/>
        <v>2228504.6000311868</v>
      </c>
      <c r="AA28" s="6">
        <v>832</v>
      </c>
      <c r="AB28" s="6">
        <v>1897</v>
      </c>
      <c r="AC28" s="6">
        <f t="shared" si="9"/>
        <v>119</v>
      </c>
      <c r="AD28" s="6" t="s">
        <v>86</v>
      </c>
    </row>
    <row r="29" spans="1:30" x14ac:dyDescent="0.2">
      <c r="A29">
        <v>3</v>
      </c>
      <c r="B29" s="6" t="s">
        <v>92</v>
      </c>
      <c r="C29" s="6" t="s">
        <v>22</v>
      </c>
      <c r="D29" s="6" t="s">
        <v>23</v>
      </c>
      <c r="E29" s="6" t="s">
        <v>2767</v>
      </c>
      <c r="F29" s="6" t="s">
        <v>2772</v>
      </c>
      <c r="G29" s="6">
        <v>26</v>
      </c>
      <c r="H29" s="6">
        <v>30</v>
      </c>
      <c r="I29" s="7">
        <v>42378</v>
      </c>
      <c r="J29" s="7">
        <v>42388</v>
      </c>
      <c r="K29" s="7" t="s">
        <v>2533</v>
      </c>
      <c r="L29" s="17">
        <f t="shared" si="0"/>
        <v>238.19</v>
      </c>
      <c r="M29" s="20">
        <f t="shared" si="1"/>
        <v>1</v>
      </c>
      <c r="N29" s="6">
        <v>10</v>
      </c>
      <c r="O29" s="6">
        <v>2290000</v>
      </c>
      <c r="P29" s="6">
        <v>2300000</v>
      </c>
      <c r="Q29" s="6">
        <f t="shared" si="2"/>
        <v>10000</v>
      </c>
      <c r="R29" s="8">
        <f t="shared" si="3"/>
        <v>4.3668122270742356E-3</v>
      </c>
      <c r="S29" s="6">
        <v>2244</v>
      </c>
      <c r="T29" s="9">
        <f t="shared" si="4"/>
        <v>88163.230769230766</v>
      </c>
      <c r="U29" s="6">
        <v>88548</v>
      </c>
      <c r="V29" s="9">
        <f t="shared" si="5"/>
        <v>384.76923076923413</v>
      </c>
      <c r="W29" s="8">
        <f t="shared" si="6"/>
        <v>4.3642823364354261E-3</v>
      </c>
      <c r="X29" s="22">
        <f t="shared" si="7"/>
        <v>88163.230769230766</v>
      </c>
      <c r="Y29" s="22">
        <f t="shared" si="8"/>
        <v>88548</v>
      </c>
      <c r="Z29" s="22">
        <f t="shared" si="10"/>
        <v>2302248</v>
      </c>
      <c r="AA29" s="6">
        <v>637</v>
      </c>
      <c r="AB29" s="6">
        <v>1932</v>
      </c>
      <c r="AC29" s="6">
        <f t="shared" si="9"/>
        <v>84</v>
      </c>
      <c r="AD29" s="6" t="s">
        <v>37</v>
      </c>
    </row>
    <row r="30" spans="1:30" x14ac:dyDescent="0.2">
      <c r="A30">
        <v>18</v>
      </c>
      <c r="B30" s="6" t="s">
        <v>98</v>
      </c>
      <c r="C30" s="6" t="s">
        <v>22</v>
      </c>
      <c r="D30" s="6" t="s">
        <v>23</v>
      </c>
      <c r="E30" s="6" t="s">
        <v>2767</v>
      </c>
      <c r="F30" s="6" t="s">
        <v>2772</v>
      </c>
      <c r="G30" s="6">
        <v>26</v>
      </c>
      <c r="H30" s="6">
        <v>33</v>
      </c>
      <c r="I30" s="7">
        <v>42483</v>
      </c>
      <c r="J30" s="7">
        <v>42493</v>
      </c>
      <c r="K30" s="7" t="s">
        <v>2537</v>
      </c>
      <c r="L30" s="17">
        <f t="shared" si="0"/>
        <v>256.52</v>
      </c>
      <c r="M30" s="20">
        <f t="shared" si="1"/>
        <v>0.92854358334632781</v>
      </c>
      <c r="N30" s="6">
        <v>10</v>
      </c>
      <c r="O30" s="6">
        <v>2300000</v>
      </c>
      <c r="P30" s="6">
        <v>2535000</v>
      </c>
      <c r="Q30" s="6">
        <f t="shared" si="2"/>
        <v>235000</v>
      </c>
      <c r="R30" s="8">
        <f t="shared" si="3"/>
        <v>0.10217391304347827</v>
      </c>
      <c r="S30" s="6"/>
      <c r="T30" s="9">
        <f t="shared" si="4"/>
        <v>88461.538461538468</v>
      </c>
      <c r="U30" s="6">
        <v>97500</v>
      </c>
      <c r="V30" s="9">
        <f t="shared" si="5"/>
        <v>9038.4615384615317</v>
      </c>
      <c r="W30" s="8">
        <f t="shared" si="6"/>
        <v>0.10217391304347817</v>
      </c>
      <c r="X30" s="22">
        <f t="shared" si="7"/>
        <v>82140.393911405932</v>
      </c>
      <c r="Y30" s="22">
        <f t="shared" si="8"/>
        <v>90532.999376266962</v>
      </c>
      <c r="Z30" s="22">
        <f t="shared" si="10"/>
        <v>2353857.983782941</v>
      </c>
      <c r="AA30" s="6">
        <v>462</v>
      </c>
      <c r="AB30" s="6">
        <v>1898</v>
      </c>
      <c r="AC30" s="6">
        <f t="shared" si="9"/>
        <v>118</v>
      </c>
      <c r="AD30" s="6" t="s">
        <v>90</v>
      </c>
    </row>
    <row r="31" spans="1:30" x14ac:dyDescent="0.2">
      <c r="A31">
        <v>23</v>
      </c>
      <c r="B31" s="6" t="s">
        <v>100</v>
      </c>
      <c r="C31" s="6" t="s">
        <v>22</v>
      </c>
      <c r="D31" s="6" t="s">
        <v>23</v>
      </c>
      <c r="E31" s="6" t="s">
        <v>2767</v>
      </c>
      <c r="F31" s="6" t="s">
        <v>2772</v>
      </c>
      <c r="G31" s="6">
        <v>26</v>
      </c>
      <c r="H31" s="6">
        <v>31</v>
      </c>
      <c r="I31" s="7">
        <v>42519</v>
      </c>
      <c r="J31" s="7">
        <v>42529</v>
      </c>
      <c r="K31" s="7" t="s">
        <v>2538</v>
      </c>
      <c r="L31" s="17">
        <f t="shared" si="0"/>
        <v>259.83</v>
      </c>
      <c r="M31" s="20">
        <f t="shared" si="1"/>
        <v>0.91671477504522192</v>
      </c>
      <c r="N31" s="6">
        <v>10</v>
      </c>
      <c r="O31" s="6">
        <v>2200000</v>
      </c>
      <c r="P31" s="6">
        <v>3000000</v>
      </c>
      <c r="Q31" s="6">
        <f t="shared" si="2"/>
        <v>800000</v>
      </c>
      <c r="R31" s="8">
        <f t="shared" si="3"/>
        <v>0.36363636363636365</v>
      </c>
      <c r="S31" s="6">
        <v>22788</v>
      </c>
      <c r="T31" s="9">
        <f t="shared" si="4"/>
        <v>85491.846153846156</v>
      </c>
      <c r="U31" s="6">
        <v>116261</v>
      </c>
      <c r="V31" s="9">
        <f t="shared" si="5"/>
        <v>30769.153846153844</v>
      </c>
      <c r="W31" s="8">
        <f t="shared" si="6"/>
        <v>0.35990746755875952</v>
      </c>
      <c r="X31" s="22">
        <f t="shared" si="7"/>
        <v>78371.638515123806</v>
      </c>
      <c r="Y31" s="22">
        <f t="shared" si="8"/>
        <v>106578.17646153255</v>
      </c>
      <c r="Z31" s="22">
        <f t="shared" si="10"/>
        <v>2771032.5879998463</v>
      </c>
      <c r="AA31" s="6">
        <v>683</v>
      </c>
      <c r="AB31" s="6">
        <v>1919</v>
      </c>
      <c r="AC31" s="6">
        <f t="shared" si="9"/>
        <v>97</v>
      </c>
      <c r="AD31" s="6" t="s">
        <v>44</v>
      </c>
    </row>
    <row r="32" spans="1:30" x14ac:dyDescent="0.2">
      <c r="A32">
        <v>30</v>
      </c>
      <c r="B32" s="6" t="s">
        <v>30</v>
      </c>
      <c r="C32" s="6" t="s">
        <v>22</v>
      </c>
      <c r="D32" s="6" t="s">
        <v>23</v>
      </c>
      <c r="E32" s="6" t="s">
        <v>2767</v>
      </c>
      <c r="F32" s="6" t="s">
        <v>2772</v>
      </c>
      <c r="G32" s="6">
        <v>26</v>
      </c>
      <c r="H32" s="6">
        <v>29</v>
      </c>
      <c r="I32" s="7">
        <v>42568</v>
      </c>
      <c r="J32" s="7">
        <v>42578</v>
      </c>
      <c r="K32" s="7" t="s">
        <v>2539</v>
      </c>
      <c r="L32" s="17">
        <f t="shared" si="0"/>
        <v>265.66000000000003</v>
      </c>
      <c r="M32" s="20">
        <f t="shared" si="1"/>
        <v>0.89659715425732134</v>
      </c>
      <c r="N32" s="6">
        <v>10</v>
      </c>
      <c r="O32" s="6">
        <v>2400000</v>
      </c>
      <c r="P32" s="6">
        <v>2925000</v>
      </c>
      <c r="Q32" s="6">
        <f t="shared" si="2"/>
        <v>525000</v>
      </c>
      <c r="R32" s="8">
        <f t="shared" si="3"/>
        <v>0.21875</v>
      </c>
      <c r="S32" s="6">
        <v>12107</v>
      </c>
      <c r="T32" s="9">
        <f t="shared" si="4"/>
        <v>92773.346153846156</v>
      </c>
      <c r="U32" s="6">
        <v>112966</v>
      </c>
      <c r="V32" s="9">
        <f t="shared" si="5"/>
        <v>20192.653846153844</v>
      </c>
      <c r="W32" s="8">
        <f t="shared" si="6"/>
        <v>0.2176557673436543</v>
      </c>
      <c r="X32" s="22">
        <f t="shared" si="7"/>
        <v>83180.318152467866</v>
      </c>
      <c r="Y32" s="22">
        <f t="shared" si="8"/>
        <v>101284.99412783256</v>
      </c>
      <c r="Z32" s="22">
        <f t="shared" si="10"/>
        <v>2633409.8473236463</v>
      </c>
      <c r="AA32" s="6">
        <v>481</v>
      </c>
      <c r="AB32" s="6">
        <v>1921</v>
      </c>
      <c r="AC32" s="6">
        <f t="shared" si="9"/>
        <v>95</v>
      </c>
      <c r="AD32" s="6" t="s">
        <v>102</v>
      </c>
    </row>
    <row r="33" spans="1:30" x14ac:dyDescent="0.2">
      <c r="A33">
        <v>34</v>
      </c>
      <c r="B33" s="6" t="s">
        <v>69</v>
      </c>
      <c r="C33" s="6" t="s">
        <v>22</v>
      </c>
      <c r="D33" s="6" t="s">
        <v>23</v>
      </c>
      <c r="E33" s="6" t="s">
        <v>2767</v>
      </c>
      <c r="F33" s="6" t="s">
        <v>2772</v>
      </c>
      <c r="G33" s="6">
        <v>26</v>
      </c>
      <c r="H33" s="6">
        <v>31</v>
      </c>
      <c r="I33" s="7">
        <v>42594</v>
      </c>
      <c r="J33" s="7">
        <v>42605</v>
      </c>
      <c r="K33" s="7" t="s">
        <v>2540</v>
      </c>
      <c r="L33" s="17">
        <f t="shared" si="0"/>
        <v>272.20999999999998</v>
      </c>
      <c r="M33" s="20">
        <f t="shared" si="1"/>
        <v>0.87502296021454029</v>
      </c>
      <c r="N33" s="6">
        <v>11</v>
      </c>
      <c r="O33" s="6">
        <v>2350000</v>
      </c>
      <c r="P33" s="6">
        <v>2420000</v>
      </c>
      <c r="Q33" s="6">
        <f t="shared" si="2"/>
        <v>70000</v>
      </c>
      <c r="R33" s="8">
        <f t="shared" si="3"/>
        <v>2.9787234042553193E-2</v>
      </c>
      <c r="S33" s="6">
        <v>120000</v>
      </c>
      <c r="T33" s="9">
        <f t="shared" si="4"/>
        <v>95000</v>
      </c>
      <c r="U33" s="6">
        <v>97692</v>
      </c>
      <c r="V33" s="9">
        <f t="shared" si="5"/>
        <v>2692</v>
      </c>
      <c r="W33" s="8">
        <f t="shared" si="6"/>
        <v>2.8336842105263157E-2</v>
      </c>
      <c r="X33" s="22">
        <f t="shared" si="7"/>
        <v>83127.181220381332</v>
      </c>
      <c r="Y33" s="22">
        <f t="shared" si="8"/>
        <v>85482.743029278863</v>
      </c>
      <c r="Z33" s="22">
        <f t="shared" si="10"/>
        <v>2222551.3187612505</v>
      </c>
      <c r="AA33" s="10">
        <v>1020</v>
      </c>
      <c r="AB33" s="6">
        <v>1932</v>
      </c>
      <c r="AC33" s="6">
        <f t="shared" si="9"/>
        <v>84</v>
      </c>
      <c r="AD33" s="6" t="s">
        <v>103</v>
      </c>
    </row>
    <row r="34" spans="1:30" x14ac:dyDescent="0.2">
      <c r="A34">
        <v>36</v>
      </c>
      <c r="B34" s="6" t="s">
        <v>106</v>
      </c>
      <c r="C34" s="6" t="s">
        <v>22</v>
      </c>
      <c r="D34" s="6" t="s">
        <v>23</v>
      </c>
      <c r="E34" s="6" t="s">
        <v>2767</v>
      </c>
      <c r="F34" s="6" t="s">
        <v>2772</v>
      </c>
      <c r="G34" s="6">
        <v>26</v>
      </c>
      <c r="H34" s="6">
        <v>29</v>
      </c>
      <c r="I34" s="7">
        <v>42599</v>
      </c>
      <c r="J34" s="7">
        <v>42618</v>
      </c>
      <c r="K34" s="7" t="s">
        <v>2541</v>
      </c>
      <c r="L34" s="17">
        <f t="shared" si="0"/>
        <v>275.91000000000003</v>
      </c>
      <c r="M34" s="20">
        <f t="shared" si="1"/>
        <v>0.86328875357906554</v>
      </c>
      <c r="N34" s="6">
        <v>19</v>
      </c>
      <c r="O34" s="6">
        <v>2490000</v>
      </c>
      <c r="P34" s="6">
        <v>2700000</v>
      </c>
      <c r="Q34" s="6">
        <f t="shared" si="2"/>
        <v>210000</v>
      </c>
      <c r="R34" s="8">
        <f t="shared" si="3"/>
        <v>8.4337349397590355E-2</v>
      </c>
      <c r="S34" s="6"/>
      <c r="T34" s="9">
        <f t="shared" si="4"/>
        <v>95769.230769230766</v>
      </c>
      <c r="U34" s="6">
        <v>103846</v>
      </c>
      <c r="V34" s="9">
        <f t="shared" si="5"/>
        <v>8076.7692307692341</v>
      </c>
      <c r="W34" s="8">
        <f t="shared" si="6"/>
        <v>8.433574297188759E-2</v>
      </c>
      <c r="X34" s="22">
        <f t="shared" si="7"/>
        <v>82676.499861995122</v>
      </c>
      <c r="Y34" s="22">
        <f t="shared" si="8"/>
        <v>89649.083904171639</v>
      </c>
      <c r="Z34" s="22">
        <f t="shared" si="10"/>
        <v>2330876.1815084624</v>
      </c>
      <c r="AA34" s="10">
        <v>3020</v>
      </c>
      <c r="AB34" s="6">
        <v>1935</v>
      </c>
      <c r="AC34" s="6">
        <f t="shared" si="9"/>
        <v>81</v>
      </c>
      <c r="AD34" s="6" t="s">
        <v>108</v>
      </c>
    </row>
    <row r="35" spans="1:30" x14ac:dyDescent="0.2">
      <c r="A35">
        <v>43</v>
      </c>
      <c r="B35" s="6" t="s">
        <v>126</v>
      </c>
      <c r="C35" s="6" t="s">
        <v>22</v>
      </c>
      <c r="D35" s="6" t="s">
        <v>23</v>
      </c>
      <c r="E35" s="6" t="s">
        <v>2767</v>
      </c>
      <c r="F35" s="6" t="s">
        <v>2772</v>
      </c>
      <c r="G35" s="6">
        <v>27</v>
      </c>
      <c r="H35" s="6">
        <v>32</v>
      </c>
      <c r="I35" s="7">
        <v>42659</v>
      </c>
      <c r="J35" s="7">
        <v>42669</v>
      </c>
      <c r="K35" s="7" t="s">
        <v>2542</v>
      </c>
      <c r="L35" s="17">
        <f t="shared" si="0"/>
        <v>281.13</v>
      </c>
      <c r="M35" s="20">
        <f t="shared" si="1"/>
        <v>0.84725927506847365</v>
      </c>
      <c r="N35" s="6">
        <v>10</v>
      </c>
      <c r="O35" s="6">
        <v>2690000</v>
      </c>
      <c r="P35" s="6">
        <v>3150000</v>
      </c>
      <c r="Q35" s="6">
        <f t="shared" si="2"/>
        <v>460000</v>
      </c>
      <c r="R35" s="8">
        <f t="shared" si="3"/>
        <v>0.17100371747211895</v>
      </c>
      <c r="S35" s="6"/>
      <c r="T35" s="9">
        <f t="shared" si="4"/>
        <v>99629.629629629635</v>
      </c>
      <c r="U35" s="6">
        <v>116667</v>
      </c>
      <c r="V35" s="9">
        <f t="shared" si="5"/>
        <v>17037.370370370365</v>
      </c>
      <c r="W35" s="8">
        <f t="shared" si="6"/>
        <v>0.17100706319702597</v>
      </c>
      <c r="X35" s="22">
        <f t="shared" si="7"/>
        <v>84412.12777534053</v>
      </c>
      <c r="Y35" s="22">
        <f t="shared" si="8"/>
        <v>98847.197844413618</v>
      </c>
      <c r="Z35" s="22">
        <f t="shared" si="10"/>
        <v>2668874.3417991679</v>
      </c>
      <c r="AA35" s="6">
        <v>425</v>
      </c>
      <c r="AB35" s="6">
        <v>1970</v>
      </c>
      <c r="AC35" s="6">
        <f t="shared" si="9"/>
        <v>46</v>
      </c>
      <c r="AD35" s="6" t="s">
        <v>127</v>
      </c>
    </row>
    <row r="36" spans="1:30" x14ac:dyDescent="0.2">
      <c r="A36">
        <v>44</v>
      </c>
      <c r="B36" s="6" t="s">
        <v>128</v>
      </c>
      <c r="C36" s="6" t="s">
        <v>22</v>
      </c>
      <c r="D36" s="6" t="s">
        <v>23</v>
      </c>
      <c r="E36" s="6" t="s">
        <v>2767</v>
      </c>
      <c r="F36" s="6" t="s">
        <v>2772</v>
      </c>
      <c r="G36" s="6">
        <v>27</v>
      </c>
      <c r="H36" s="6">
        <v>33</v>
      </c>
      <c r="I36" s="7">
        <v>42664</v>
      </c>
      <c r="J36" s="7">
        <v>42674</v>
      </c>
      <c r="K36" s="7" t="s">
        <v>2542</v>
      </c>
      <c r="L36" s="17">
        <f t="shared" si="0"/>
        <v>281.13</v>
      </c>
      <c r="M36" s="20">
        <f t="shared" si="1"/>
        <v>0.84725927506847365</v>
      </c>
      <c r="N36" s="6">
        <v>10</v>
      </c>
      <c r="O36" s="6">
        <v>2400000</v>
      </c>
      <c r="P36" s="6">
        <v>2720000</v>
      </c>
      <c r="Q36" s="6">
        <f t="shared" si="2"/>
        <v>320000</v>
      </c>
      <c r="R36" s="8">
        <f t="shared" si="3"/>
        <v>0.13333333333333333</v>
      </c>
      <c r="S36" s="6">
        <v>24048</v>
      </c>
      <c r="T36" s="9">
        <f t="shared" si="4"/>
        <v>89779.555555555562</v>
      </c>
      <c r="U36" s="6">
        <v>101631</v>
      </c>
      <c r="V36" s="9">
        <f t="shared" si="5"/>
        <v>11851.444444444438</v>
      </c>
      <c r="W36" s="8">
        <f t="shared" si="6"/>
        <v>0.13200604938516061</v>
      </c>
      <c r="X36" s="22">
        <f t="shared" si="7"/>
        <v>76066.561155969757</v>
      </c>
      <c r="Y36" s="22">
        <f t="shared" si="8"/>
        <v>86107.80738448404</v>
      </c>
      <c r="Z36" s="22">
        <f t="shared" si="10"/>
        <v>2324910.7993810689</v>
      </c>
      <c r="AA36" s="6">
        <v>783</v>
      </c>
      <c r="AB36" s="6">
        <v>1892</v>
      </c>
      <c r="AC36" s="6">
        <f t="shared" si="9"/>
        <v>124</v>
      </c>
      <c r="AD36" s="6" t="s">
        <v>37</v>
      </c>
    </row>
    <row r="37" spans="1:30" x14ac:dyDescent="0.2">
      <c r="A37">
        <v>7</v>
      </c>
      <c r="B37" s="6" t="s">
        <v>109</v>
      </c>
      <c r="C37" s="6" t="s">
        <v>22</v>
      </c>
      <c r="D37" s="6" t="s">
        <v>23</v>
      </c>
      <c r="E37" s="6" t="s">
        <v>2767</v>
      </c>
      <c r="F37" s="6" t="s">
        <v>2772</v>
      </c>
      <c r="G37" s="6">
        <v>27</v>
      </c>
      <c r="H37" s="6">
        <v>32</v>
      </c>
      <c r="I37" s="7">
        <v>42405</v>
      </c>
      <c r="J37" s="7">
        <v>42416</v>
      </c>
      <c r="K37" s="7" t="s">
        <v>2534</v>
      </c>
      <c r="L37" s="17">
        <f t="shared" si="0"/>
        <v>240.59</v>
      </c>
      <c r="M37" s="20">
        <f t="shared" si="1"/>
        <v>0.99002452304750821</v>
      </c>
      <c r="N37" s="6">
        <v>11</v>
      </c>
      <c r="O37" s="6">
        <v>1890000</v>
      </c>
      <c r="P37" s="6">
        <v>1895000</v>
      </c>
      <c r="Q37" s="6">
        <f t="shared" si="2"/>
        <v>5000</v>
      </c>
      <c r="R37" s="8">
        <f t="shared" si="3"/>
        <v>2.6455026455026454E-3</v>
      </c>
      <c r="S37" s="6">
        <v>35463</v>
      </c>
      <c r="T37" s="9">
        <f t="shared" si="4"/>
        <v>71313.444444444438</v>
      </c>
      <c r="U37" s="6">
        <v>71499</v>
      </c>
      <c r="V37" s="9">
        <f t="shared" si="5"/>
        <v>185.55555555556202</v>
      </c>
      <c r="W37" s="8">
        <f t="shared" si="6"/>
        <v>2.6019715777452876E-3</v>
      </c>
      <c r="X37" s="22">
        <f t="shared" si="7"/>
        <v>70602.058822986073</v>
      </c>
      <c r="Y37" s="22">
        <f t="shared" si="8"/>
        <v>70785.763373373789</v>
      </c>
      <c r="Z37" s="22">
        <f t="shared" si="10"/>
        <v>1911215.6110810924</v>
      </c>
      <c r="AA37" s="6">
        <v>572</v>
      </c>
      <c r="AB37" s="6">
        <v>1940</v>
      </c>
      <c r="AC37" s="6">
        <f t="shared" si="9"/>
        <v>76</v>
      </c>
      <c r="AD37" s="6" t="s">
        <v>37</v>
      </c>
    </row>
    <row r="38" spans="1:30" x14ac:dyDescent="0.2">
      <c r="A38">
        <v>35</v>
      </c>
      <c r="B38" s="6" t="s">
        <v>69</v>
      </c>
      <c r="C38" s="6" t="s">
        <v>22</v>
      </c>
      <c r="D38" s="6" t="s">
        <v>23</v>
      </c>
      <c r="E38" s="6" t="s">
        <v>2767</v>
      </c>
      <c r="F38" s="6" t="s">
        <v>2772</v>
      </c>
      <c r="G38" s="6">
        <v>27</v>
      </c>
      <c r="H38" s="6">
        <v>32</v>
      </c>
      <c r="I38" s="7">
        <v>42600</v>
      </c>
      <c r="J38" s="7">
        <v>42611</v>
      </c>
      <c r="K38" s="7" t="s">
        <v>2540</v>
      </c>
      <c r="L38" s="17">
        <f t="shared" si="0"/>
        <v>272.20999999999998</v>
      </c>
      <c r="M38" s="20">
        <f t="shared" si="1"/>
        <v>0.87502296021454029</v>
      </c>
      <c r="N38" s="6">
        <v>11</v>
      </c>
      <c r="O38" s="6">
        <v>2300000</v>
      </c>
      <c r="P38" s="6">
        <v>2540000</v>
      </c>
      <c r="Q38" s="6">
        <f t="shared" si="2"/>
        <v>240000</v>
      </c>
      <c r="R38" s="8">
        <f t="shared" si="3"/>
        <v>0.10434782608695652</v>
      </c>
      <c r="S38" s="6">
        <v>110000</v>
      </c>
      <c r="T38" s="9">
        <f t="shared" si="4"/>
        <v>89259.259259259255</v>
      </c>
      <c r="U38" s="6">
        <v>98148</v>
      </c>
      <c r="V38" s="9">
        <f t="shared" si="5"/>
        <v>8888.7407407407445</v>
      </c>
      <c r="W38" s="8">
        <f t="shared" si="6"/>
        <v>9.9583402489626605E-2</v>
      </c>
      <c r="X38" s="22">
        <f t="shared" si="7"/>
        <v>78103.901263594147</v>
      </c>
      <c r="Y38" s="22">
        <f t="shared" si="8"/>
        <v>85881.753499136699</v>
      </c>
      <c r="Z38" s="22">
        <f t="shared" si="10"/>
        <v>2318807.344476691</v>
      </c>
      <c r="AA38" s="10">
        <v>1019</v>
      </c>
      <c r="AB38" s="6">
        <v>1931</v>
      </c>
      <c r="AC38" s="6">
        <f t="shared" si="9"/>
        <v>85</v>
      </c>
      <c r="AD38" s="6" t="s">
        <v>37</v>
      </c>
    </row>
    <row r="39" spans="1:30" x14ac:dyDescent="0.2">
      <c r="A39">
        <v>40</v>
      </c>
      <c r="B39" s="6" t="s">
        <v>124</v>
      </c>
      <c r="C39" s="6" t="s">
        <v>22</v>
      </c>
      <c r="D39" s="6" t="s">
        <v>23</v>
      </c>
      <c r="E39" s="6" t="s">
        <v>2767</v>
      </c>
      <c r="F39" s="6" t="s">
        <v>2772</v>
      </c>
      <c r="G39" s="6">
        <v>27</v>
      </c>
      <c r="H39" s="6">
        <v>30</v>
      </c>
      <c r="I39" s="7">
        <v>42634</v>
      </c>
      <c r="J39" s="7">
        <v>42647</v>
      </c>
      <c r="K39" s="7" t="s">
        <v>2542</v>
      </c>
      <c r="L39" s="17">
        <f t="shared" si="0"/>
        <v>281.13</v>
      </c>
      <c r="M39" s="20">
        <f t="shared" si="1"/>
        <v>0.84725927506847365</v>
      </c>
      <c r="N39" s="6">
        <v>13</v>
      </c>
      <c r="O39" s="6">
        <v>2590000</v>
      </c>
      <c r="P39" s="6">
        <v>2675000</v>
      </c>
      <c r="Q39" s="6">
        <f t="shared" si="2"/>
        <v>85000</v>
      </c>
      <c r="R39" s="8">
        <f t="shared" si="3"/>
        <v>3.2818532818532815E-2</v>
      </c>
      <c r="S39" s="6">
        <v>3780</v>
      </c>
      <c r="T39" s="9">
        <f t="shared" si="4"/>
        <v>96065.925925925927</v>
      </c>
      <c r="U39" s="6">
        <v>99214</v>
      </c>
      <c r="V39" s="9">
        <f t="shared" si="5"/>
        <v>3148.074074074073</v>
      </c>
      <c r="W39" s="8">
        <f t="shared" si="6"/>
        <v>3.2769934227266755E-2</v>
      </c>
      <c r="X39" s="22">
        <f t="shared" si="7"/>
        <v>81392.746758781694</v>
      </c>
      <c r="Y39" s="22">
        <f t="shared" si="8"/>
        <v>84059.981716643539</v>
      </c>
      <c r="Z39" s="22">
        <f t="shared" si="10"/>
        <v>2269619.5063493755</v>
      </c>
      <c r="AA39" s="6">
        <v>684</v>
      </c>
      <c r="AB39" s="6">
        <v>1931</v>
      </c>
      <c r="AC39" s="6">
        <f t="shared" si="9"/>
        <v>85</v>
      </c>
      <c r="AD39" s="6" t="s">
        <v>90</v>
      </c>
    </row>
    <row r="40" spans="1:30" x14ac:dyDescent="0.2">
      <c r="A40">
        <v>47</v>
      </c>
      <c r="B40" s="6" t="s">
        <v>2553</v>
      </c>
      <c r="C40" s="6" t="s">
        <v>22</v>
      </c>
      <c r="D40" s="6" t="s">
        <v>23</v>
      </c>
      <c r="E40" s="6" t="s">
        <v>2768</v>
      </c>
      <c r="F40" s="6" t="s">
        <v>2772</v>
      </c>
      <c r="G40" s="6">
        <v>28</v>
      </c>
      <c r="H40" s="6">
        <v>32</v>
      </c>
      <c r="I40" s="7">
        <v>42700</v>
      </c>
      <c r="J40" s="7">
        <v>42700</v>
      </c>
      <c r="K40" s="7" t="s">
        <v>2543</v>
      </c>
      <c r="L40" s="17">
        <f t="shared" si="0"/>
        <v>284.38</v>
      </c>
      <c r="M40" s="20">
        <f t="shared" si="1"/>
        <v>0.83757648217174208</v>
      </c>
      <c r="N40" s="6">
        <v>0</v>
      </c>
      <c r="O40" s="6">
        <v>2800000</v>
      </c>
      <c r="P40" s="6">
        <v>3200000</v>
      </c>
      <c r="Q40" s="6">
        <f t="shared" si="2"/>
        <v>400000</v>
      </c>
      <c r="R40" s="8">
        <f t="shared" si="3"/>
        <v>0.14285714285714285</v>
      </c>
      <c r="S40" s="6"/>
      <c r="T40" s="9">
        <f t="shared" si="4"/>
        <v>100000</v>
      </c>
      <c r="U40" s="6">
        <v>114286</v>
      </c>
      <c r="V40" s="9">
        <f t="shared" si="5"/>
        <v>14286</v>
      </c>
      <c r="W40" s="8">
        <f t="shared" si="6"/>
        <v>0.14285999999999999</v>
      </c>
      <c r="X40" s="22">
        <f t="shared" si="7"/>
        <v>83757.64821717421</v>
      </c>
      <c r="Y40" s="22">
        <f t="shared" si="8"/>
        <v>95723.265841479719</v>
      </c>
      <c r="Z40" s="22">
        <f t="shared" si="10"/>
        <v>2680251.443561432</v>
      </c>
      <c r="AA40" s="10">
        <v>1330</v>
      </c>
      <c r="AB40" s="6">
        <v>1945</v>
      </c>
      <c r="AC40" s="6">
        <f t="shared" si="9"/>
        <v>71</v>
      </c>
      <c r="AD40" s="6" t="s">
        <v>44</v>
      </c>
    </row>
    <row r="41" spans="1:30" x14ac:dyDescent="0.2">
      <c r="A41">
        <v>23</v>
      </c>
      <c r="B41" s="6" t="s">
        <v>106</v>
      </c>
      <c r="C41" s="6" t="s">
        <v>22</v>
      </c>
      <c r="D41" s="6" t="s">
        <v>23</v>
      </c>
      <c r="E41" s="6" t="s">
        <v>2768</v>
      </c>
      <c r="F41" s="6" t="s">
        <v>2772</v>
      </c>
      <c r="G41" s="6">
        <v>28</v>
      </c>
      <c r="H41" s="6">
        <v>31</v>
      </c>
      <c r="I41" s="7">
        <v>42524</v>
      </c>
      <c r="J41" s="7">
        <v>42527</v>
      </c>
      <c r="K41" s="7" t="s">
        <v>2538</v>
      </c>
      <c r="L41" s="17">
        <f t="shared" si="0"/>
        <v>259.83</v>
      </c>
      <c r="M41" s="20">
        <f t="shared" si="1"/>
        <v>0.91671477504522192</v>
      </c>
      <c r="N41" s="6">
        <v>3</v>
      </c>
      <c r="O41" s="6">
        <v>2250000</v>
      </c>
      <c r="P41" s="6">
        <v>2650000</v>
      </c>
      <c r="Q41" s="6">
        <f t="shared" si="2"/>
        <v>400000</v>
      </c>
      <c r="R41" s="8">
        <f t="shared" si="3"/>
        <v>0.17777777777777778</v>
      </c>
      <c r="S41" s="6"/>
      <c r="T41" s="9">
        <f t="shared" si="4"/>
        <v>80357.142857142855</v>
      </c>
      <c r="U41" s="6">
        <v>94643</v>
      </c>
      <c r="V41" s="9">
        <f t="shared" si="5"/>
        <v>14285.857142857145</v>
      </c>
      <c r="W41" s="8">
        <f t="shared" si="6"/>
        <v>0.17777955555555558</v>
      </c>
      <c r="X41" s="22">
        <f t="shared" si="7"/>
        <v>73664.580137562472</v>
      </c>
      <c r="Y41" s="22">
        <f t="shared" si="8"/>
        <v>86760.636454604944</v>
      </c>
      <c r="Z41" s="22">
        <f t="shared" si="10"/>
        <v>2429297.8207289386</v>
      </c>
      <c r="AA41" s="6"/>
      <c r="AB41" s="6">
        <v>1935</v>
      </c>
      <c r="AC41" s="6">
        <f t="shared" si="9"/>
        <v>81</v>
      </c>
      <c r="AD41" s="6" t="s">
        <v>37</v>
      </c>
    </row>
    <row r="42" spans="1:30" x14ac:dyDescent="0.2">
      <c r="A42">
        <v>32</v>
      </c>
      <c r="B42" s="6" t="s">
        <v>310</v>
      </c>
      <c r="C42" s="6" t="s">
        <v>22</v>
      </c>
      <c r="D42" s="6" t="s">
        <v>23</v>
      </c>
      <c r="E42" s="6" t="s">
        <v>2768</v>
      </c>
      <c r="F42" s="6" t="s">
        <v>2772</v>
      </c>
      <c r="G42" s="6">
        <v>28</v>
      </c>
      <c r="H42" s="6">
        <v>32</v>
      </c>
      <c r="I42" s="7">
        <v>42587</v>
      </c>
      <c r="J42" s="7">
        <v>42590</v>
      </c>
      <c r="K42" s="7" t="s">
        <v>2540</v>
      </c>
      <c r="L42" s="17">
        <f t="shared" si="0"/>
        <v>272.20999999999998</v>
      </c>
      <c r="M42" s="20">
        <f t="shared" si="1"/>
        <v>0.87502296021454029</v>
      </c>
      <c r="N42" s="6">
        <v>3</v>
      </c>
      <c r="O42" s="6">
        <v>2350000</v>
      </c>
      <c r="P42" s="6">
        <v>2950000</v>
      </c>
      <c r="Q42" s="6">
        <f t="shared" si="2"/>
        <v>600000</v>
      </c>
      <c r="R42" s="8">
        <f t="shared" si="3"/>
        <v>0.25531914893617019</v>
      </c>
      <c r="S42" s="6">
        <v>20872</v>
      </c>
      <c r="T42" s="9">
        <f t="shared" si="4"/>
        <v>84674</v>
      </c>
      <c r="U42" s="6">
        <v>106103</v>
      </c>
      <c r="V42" s="9">
        <f t="shared" si="5"/>
        <v>21429</v>
      </c>
      <c r="W42" s="8">
        <f t="shared" si="6"/>
        <v>0.25307650518459029</v>
      </c>
      <c r="X42" s="22">
        <f t="shared" si="7"/>
        <v>74091.69413320598</v>
      </c>
      <c r="Y42" s="22">
        <f t="shared" si="8"/>
        <v>92842.56114764337</v>
      </c>
      <c r="Z42" s="22">
        <f t="shared" si="10"/>
        <v>2599591.7121340143</v>
      </c>
      <c r="AA42" s="6">
        <v>600</v>
      </c>
      <c r="AB42" s="6">
        <v>1955</v>
      </c>
      <c r="AC42" s="6">
        <f t="shared" si="9"/>
        <v>61</v>
      </c>
      <c r="AD42" s="6" t="s">
        <v>828</v>
      </c>
    </row>
    <row r="43" spans="1:30" x14ac:dyDescent="0.2">
      <c r="A43">
        <v>2</v>
      </c>
      <c r="B43" s="6" t="s">
        <v>129</v>
      </c>
      <c r="C43" s="6" t="s">
        <v>22</v>
      </c>
      <c r="D43" s="6" t="s">
        <v>23</v>
      </c>
      <c r="E43" s="6" t="s">
        <v>2767</v>
      </c>
      <c r="F43" s="6" t="s">
        <v>2772</v>
      </c>
      <c r="G43" s="6">
        <v>28</v>
      </c>
      <c r="H43" s="6">
        <v>32</v>
      </c>
      <c r="I43" s="7">
        <v>42371</v>
      </c>
      <c r="J43" s="7">
        <v>42381</v>
      </c>
      <c r="K43" s="7" t="s">
        <v>2533</v>
      </c>
      <c r="L43" s="17">
        <f t="shared" si="0"/>
        <v>238.19</v>
      </c>
      <c r="M43" s="20">
        <f t="shared" si="1"/>
        <v>1</v>
      </c>
      <c r="N43" s="6">
        <v>10</v>
      </c>
      <c r="O43" s="6">
        <v>2300000</v>
      </c>
      <c r="P43" s="6">
        <v>2750000</v>
      </c>
      <c r="Q43" s="6">
        <f t="shared" si="2"/>
        <v>450000</v>
      </c>
      <c r="R43" s="8">
        <f t="shared" si="3"/>
        <v>0.19565217391304349</v>
      </c>
      <c r="S43" s="6">
        <v>22872</v>
      </c>
      <c r="T43" s="9">
        <f t="shared" si="4"/>
        <v>82959.71428571429</v>
      </c>
      <c r="U43" s="6">
        <v>99031</v>
      </c>
      <c r="V43" s="9">
        <f t="shared" si="5"/>
        <v>16071.28571428571</v>
      </c>
      <c r="W43" s="8">
        <f t="shared" si="6"/>
        <v>0.19372397618121009</v>
      </c>
      <c r="X43" s="22">
        <f t="shared" si="7"/>
        <v>82959.71428571429</v>
      </c>
      <c r="Y43" s="22">
        <f t="shared" si="8"/>
        <v>99031</v>
      </c>
      <c r="Z43" s="22">
        <f t="shared" si="10"/>
        <v>2772868</v>
      </c>
      <c r="AA43" s="6">
        <v>751</v>
      </c>
      <c r="AB43" s="6">
        <v>1898</v>
      </c>
      <c r="AC43" s="6">
        <f t="shared" si="9"/>
        <v>118</v>
      </c>
      <c r="AD43" s="6" t="s">
        <v>130</v>
      </c>
    </row>
    <row r="44" spans="1:30" x14ac:dyDescent="0.2">
      <c r="A44">
        <v>23</v>
      </c>
      <c r="B44" s="6" t="s">
        <v>106</v>
      </c>
      <c r="C44" s="6" t="s">
        <v>22</v>
      </c>
      <c r="D44" s="6" t="s">
        <v>23</v>
      </c>
      <c r="E44" s="6" t="s">
        <v>2767</v>
      </c>
      <c r="F44" s="6" t="s">
        <v>2772</v>
      </c>
      <c r="G44" s="6">
        <v>28</v>
      </c>
      <c r="H44" s="6">
        <v>31</v>
      </c>
      <c r="I44" s="7">
        <v>42517</v>
      </c>
      <c r="J44" s="7">
        <v>42528</v>
      </c>
      <c r="K44" s="7" t="s">
        <v>2538</v>
      </c>
      <c r="L44" s="17">
        <f t="shared" si="0"/>
        <v>259.83</v>
      </c>
      <c r="M44" s="20">
        <f t="shared" si="1"/>
        <v>0.91671477504522192</v>
      </c>
      <c r="N44" s="6">
        <v>11</v>
      </c>
      <c r="O44" s="6">
        <v>2350000</v>
      </c>
      <c r="P44" s="6">
        <v>2800000</v>
      </c>
      <c r="Q44" s="6">
        <f t="shared" si="2"/>
        <v>450000</v>
      </c>
      <c r="R44" s="8">
        <f t="shared" si="3"/>
        <v>0.19148936170212766</v>
      </c>
      <c r="S44" s="6"/>
      <c r="T44" s="9">
        <f t="shared" si="4"/>
        <v>83928.571428571435</v>
      </c>
      <c r="U44" s="6">
        <v>100000</v>
      </c>
      <c r="V44" s="9">
        <f t="shared" si="5"/>
        <v>16071.428571428565</v>
      </c>
      <c r="W44" s="8">
        <f t="shared" si="6"/>
        <v>0.19148936170212758</v>
      </c>
      <c r="X44" s="22">
        <f t="shared" si="7"/>
        <v>76938.561477009702</v>
      </c>
      <c r="Y44" s="22">
        <f t="shared" si="8"/>
        <v>91671.47750452219</v>
      </c>
      <c r="Z44" s="22">
        <f t="shared" si="10"/>
        <v>2566801.3701266213</v>
      </c>
      <c r="AA44" s="10">
        <v>3020</v>
      </c>
      <c r="AB44" s="6">
        <v>1935</v>
      </c>
      <c r="AC44" s="6">
        <f t="shared" si="9"/>
        <v>81</v>
      </c>
      <c r="AD44" s="6" t="s">
        <v>108</v>
      </c>
    </row>
    <row r="45" spans="1:30" x14ac:dyDescent="0.2">
      <c r="A45">
        <v>25</v>
      </c>
      <c r="B45" s="6" t="s">
        <v>141</v>
      </c>
      <c r="C45" s="6" t="s">
        <v>22</v>
      </c>
      <c r="D45" s="6" t="s">
        <v>23</v>
      </c>
      <c r="E45" s="6" t="s">
        <v>2767</v>
      </c>
      <c r="F45" s="6" t="s">
        <v>2772</v>
      </c>
      <c r="G45" s="6">
        <v>28</v>
      </c>
      <c r="H45" s="6">
        <v>31</v>
      </c>
      <c r="I45" s="7">
        <v>42530</v>
      </c>
      <c r="J45" s="7">
        <v>42541</v>
      </c>
      <c r="K45" s="7" t="s">
        <v>2538</v>
      </c>
      <c r="L45" s="17">
        <f t="shared" si="0"/>
        <v>259.83</v>
      </c>
      <c r="M45" s="20">
        <f t="shared" si="1"/>
        <v>0.91671477504522192</v>
      </c>
      <c r="N45" s="6">
        <v>11</v>
      </c>
      <c r="O45" s="6">
        <v>2250000</v>
      </c>
      <c r="P45" s="6">
        <v>2550000</v>
      </c>
      <c r="Q45" s="6">
        <f t="shared" si="2"/>
        <v>300000</v>
      </c>
      <c r="R45" s="8">
        <f t="shared" si="3"/>
        <v>0.13333333333333333</v>
      </c>
      <c r="S45" s="6">
        <v>46636</v>
      </c>
      <c r="T45" s="9">
        <f t="shared" si="4"/>
        <v>82022.71428571429</v>
      </c>
      <c r="U45" s="6">
        <v>92737</v>
      </c>
      <c r="V45" s="9">
        <f t="shared" si="5"/>
        <v>10714.28571428571</v>
      </c>
      <c r="W45" s="8">
        <f t="shared" si="6"/>
        <v>0.13062583709390599</v>
      </c>
      <c r="X45" s="22">
        <f t="shared" si="7"/>
        <v>75191.434075027079</v>
      </c>
      <c r="Y45" s="22">
        <f t="shared" si="8"/>
        <v>85013.378093368752</v>
      </c>
      <c r="Z45" s="22">
        <f t="shared" si="10"/>
        <v>2380374.5866143252</v>
      </c>
      <c r="AA45" s="6">
        <v>764</v>
      </c>
      <c r="AB45" s="6">
        <v>1937</v>
      </c>
      <c r="AC45" s="6">
        <f t="shared" si="9"/>
        <v>79</v>
      </c>
      <c r="AD45" s="6" t="s">
        <v>103</v>
      </c>
    </row>
    <row r="46" spans="1:30" x14ac:dyDescent="0.2">
      <c r="A46">
        <v>31</v>
      </c>
      <c r="B46" s="6" t="s">
        <v>106</v>
      </c>
      <c r="C46" s="6" t="s">
        <v>22</v>
      </c>
      <c r="D46" s="6" t="s">
        <v>23</v>
      </c>
      <c r="E46" s="6" t="s">
        <v>2767</v>
      </c>
      <c r="F46" s="6" t="s">
        <v>2772</v>
      </c>
      <c r="G46" s="6">
        <v>28</v>
      </c>
      <c r="H46" s="6"/>
      <c r="I46" s="7">
        <v>42573</v>
      </c>
      <c r="J46" s="7">
        <v>42584</v>
      </c>
      <c r="K46" s="7" t="s">
        <v>2540</v>
      </c>
      <c r="L46" s="17">
        <f t="shared" si="0"/>
        <v>272.20999999999998</v>
      </c>
      <c r="M46" s="20">
        <f t="shared" si="1"/>
        <v>0.87502296021454029</v>
      </c>
      <c r="N46" s="6">
        <v>11</v>
      </c>
      <c r="O46" s="6">
        <v>2650000</v>
      </c>
      <c r="P46" s="6">
        <v>2850000</v>
      </c>
      <c r="Q46" s="6">
        <f t="shared" si="2"/>
        <v>200000</v>
      </c>
      <c r="R46" s="8">
        <f t="shared" si="3"/>
        <v>7.5471698113207544E-2</v>
      </c>
      <c r="S46" s="6"/>
      <c r="T46" s="9">
        <f t="shared" si="4"/>
        <v>94642.857142857145</v>
      </c>
      <c r="U46" s="6">
        <v>101786</v>
      </c>
      <c r="V46" s="9">
        <f t="shared" si="5"/>
        <v>7143.1428571428551</v>
      </c>
      <c r="W46" s="8">
        <f t="shared" si="6"/>
        <v>7.5474716981132048E-2</v>
      </c>
      <c r="X46" s="22">
        <f t="shared" si="7"/>
        <v>82814.673020304705</v>
      </c>
      <c r="Y46" s="22">
        <f t="shared" si="8"/>
        <v>89065.087028397204</v>
      </c>
      <c r="Z46" s="22">
        <f t="shared" si="10"/>
        <v>2493822.4367951215</v>
      </c>
      <c r="AA46" s="10">
        <v>3020</v>
      </c>
      <c r="AB46" s="6">
        <v>1935</v>
      </c>
      <c r="AC46" s="6">
        <f t="shared" si="9"/>
        <v>81</v>
      </c>
      <c r="AD46" s="6" t="s">
        <v>27</v>
      </c>
    </row>
    <row r="47" spans="1:30" x14ac:dyDescent="0.2">
      <c r="A47">
        <v>47</v>
      </c>
      <c r="B47" s="6" t="s">
        <v>147</v>
      </c>
      <c r="C47" s="6" t="s">
        <v>22</v>
      </c>
      <c r="D47" s="6" t="s">
        <v>23</v>
      </c>
      <c r="E47" s="6" t="s">
        <v>2767</v>
      </c>
      <c r="F47" s="6" t="s">
        <v>2772</v>
      </c>
      <c r="G47" s="6">
        <v>28</v>
      </c>
      <c r="H47" s="6">
        <v>33</v>
      </c>
      <c r="I47" s="7">
        <v>42685</v>
      </c>
      <c r="J47" s="7">
        <v>42696</v>
      </c>
      <c r="K47" s="7" t="s">
        <v>2543</v>
      </c>
      <c r="L47" s="17">
        <f t="shared" si="0"/>
        <v>284.38</v>
      </c>
      <c r="M47" s="20">
        <f t="shared" si="1"/>
        <v>0.83757648217174208</v>
      </c>
      <c r="N47" s="6">
        <v>11</v>
      </c>
      <c r="O47" s="6">
        <v>2700000</v>
      </c>
      <c r="P47" s="6">
        <v>3350000</v>
      </c>
      <c r="Q47" s="6">
        <f t="shared" si="2"/>
        <v>650000</v>
      </c>
      <c r="R47" s="8">
        <f t="shared" si="3"/>
        <v>0.24074074074074073</v>
      </c>
      <c r="S47" s="6"/>
      <c r="T47" s="9">
        <f t="shared" si="4"/>
        <v>96428.571428571435</v>
      </c>
      <c r="U47" s="6">
        <v>119643</v>
      </c>
      <c r="V47" s="9">
        <f t="shared" si="5"/>
        <v>23214.428571428565</v>
      </c>
      <c r="W47" s="8">
        <f t="shared" si="6"/>
        <v>0.24074222222222214</v>
      </c>
      <c r="X47" s="22">
        <f t="shared" si="7"/>
        <v>80766.303637989418</v>
      </c>
      <c r="Y47" s="22">
        <f t="shared" si="8"/>
        <v>100210.16305647374</v>
      </c>
      <c r="Z47" s="22">
        <f t="shared" si="10"/>
        <v>2805884.5655812649</v>
      </c>
      <c r="AA47" s="6">
        <v>423</v>
      </c>
      <c r="AB47" s="6">
        <v>1910</v>
      </c>
      <c r="AC47" s="6">
        <f t="shared" si="9"/>
        <v>106</v>
      </c>
      <c r="AD47" s="6" t="s">
        <v>148</v>
      </c>
    </row>
    <row r="48" spans="1:30" x14ac:dyDescent="0.2">
      <c r="A48">
        <v>42</v>
      </c>
      <c r="B48" s="6" t="s">
        <v>143</v>
      </c>
      <c r="C48" s="6" t="s">
        <v>22</v>
      </c>
      <c r="D48" s="6" t="s">
        <v>23</v>
      </c>
      <c r="E48" s="6" t="s">
        <v>2767</v>
      </c>
      <c r="F48" s="6" t="s">
        <v>2772</v>
      </c>
      <c r="G48" s="6">
        <v>28</v>
      </c>
      <c r="H48" s="6">
        <v>32</v>
      </c>
      <c r="I48" s="7">
        <v>42633</v>
      </c>
      <c r="J48" s="7">
        <v>42660</v>
      </c>
      <c r="K48" s="7" t="s">
        <v>2542</v>
      </c>
      <c r="L48" s="17">
        <f t="shared" si="0"/>
        <v>281.13</v>
      </c>
      <c r="M48" s="20">
        <f t="shared" si="1"/>
        <v>0.84725927506847365</v>
      </c>
      <c r="N48" s="6">
        <v>27</v>
      </c>
      <c r="O48" s="6">
        <v>2750000</v>
      </c>
      <c r="P48" s="6">
        <v>3210000</v>
      </c>
      <c r="Q48" s="6">
        <f t="shared" si="2"/>
        <v>460000</v>
      </c>
      <c r="R48" s="8">
        <f t="shared" si="3"/>
        <v>0.16727272727272727</v>
      </c>
      <c r="S48" s="6">
        <v>112388</v>
      </c>
      <c r="T48" s="9">
        <f t="shared" si="4"/>
        <v>102228.14285714286</v>
      </c>
      <c r="U48" s="6">
        <v>118657</v>
      </c>
      <c r="V48" s="9">
        <f t="shared" si="5"/>
        <v>16428.857142857145</v>
      </c>
      <c r="W48" s="8">
        <f t="shared" si="6"/>
        <v>0.16070777267093073</v>
      </c>
      <c r="X48" s="22">
        <f t="shared" si="7"/>
        <v>86613.742208739219</v>
      </c>
      <c r="Y48" s="22">
        <f t="shared" si="8"/>
        <v>100533.24380179988</v>
      </c>
      <c r="Z48" s="22">
        <f t="shared" si="10"/>
        <v>2814930.8264503968</v>
      </c>
      <c r="AA48" s="6">
        <v>988</v>
      </c>
      <c r="AB48" s="6">
        <v>1932</v>
      </c>
      <c r="AC48" s="6">
        <f t="shared" si="9"/>
        <v>84</v>
      </c>
      <c r="AD48" s="6" t="s">
        <v>94</v>
      </c>
    </row>
    <row r="49" spans="1:30" x14ac:dyDescent="0.2">
      <c r="A49">
        <v>8</v>
      </c>
      <c r="B49" s="6" t="s">
        <v>153</v>
      </c>
      <c r="C49" s="6" t="s">
        <v>22</v>
      </c>
      <c r="D49" s="6" t="s">
        <v>23</v>
      </c>
      <c r="E49" s="6" t="s">
        <v>2767</v>
      </c>
      <c r="F49" s="6" t="s">
        <v>2772</v>
      </c>
      <c r="G49" s="6">
        <v>29</v>
      </c>
      <c r="H49" s="6">
        <v>32</v>
      </c>
      <c r="I49" s="7">
        <v>42412</v>
      </c>
      <c r="J49" s="7">
        <v>42423</v>
      </c>
      <c r="K49" s="7" t="s">
        <v>2534</v>
      </c>
      <c r="L49" s="17">
        <f t="shared" si="0"/>
        <v>240.59</v>
      </c>
      <c r="M49" s="20">
        <f t="shared" si="1"/>
        <v>0.99002452304750821</v>
      </c>
      <c r="N49" s="6">
        <v>11</v>
      </c>
      <c r="O49" s="6">
        <v>2300000</v>
      </c>
      <c r="P49" s="6">
        <v>2650000</v>
      </c>
      <c r="Q49" s="6">
        <f t="shared" si="2"/>
        <v>350000</v>
      </c>
      <c r="R49" s="8">
        <f t="shared" si="3"/>
        <v>0.15217391304347827</v>
      </c>
      <c r="S49" s="6">
        <v>1099</v>
      </c>
      <c r="T49" s="9">
        <f t="shared" si="4"/>
        <v>79348.241379310348</v>
      </c>
      <c r="U49" s="6">
        <v>91417</v>
      </c>
      <c r="V49" s="9">
        <f t="shared" si="5"/>
        <v>12068.758620689652</v>
      </c>
      <c r="W49" s="8">
        <f t="shared" si="6"/>
        <v>0.15209862765574184</v>
      </c>
      <c r="X49" s="22">
        <f t="shared" si="7"/>
        <v>78556.704826210276</v>
      </c>
      <c r="Y49" s="22">
        <f t="shared" si="8"/>
        <v>90505.07182343406</v>
      </c>
      <c r="Z49" s="22">
        <f t="shared" si="10"/>
        <v>2624647.0828795875</v>
      </c>
      <c r="AA49" s="6">
        <v>478</v>
      </c>
      <c r="AB49" s="6">
        <v>1937</v>
      </c>
      <c r="AC49" s="6">
        <f t="shared" si="9"/>
        <v>79</v>
      </c>
      <c r="AD49" s="6" t="s">
        <v>103</v>
      </c>
    </row>
    <row r="50" spans="1:30" x14ac:dyDescent="0.2">
      <c r="A50">
        <v>21</v>
      </c>
      <c r="B50" s="6" t="s">
        <v>128</v>
      </c>
      <c r="C50" s="6" t="s">
        <v>22</v>
      </c>
      <c r="D50" s="6" t="s">
        <v>23</v>
      </c>
      <c r="E50" s="6" t="s">
        <v>2767</v>
      </c>
      <c r="F50" s="6" t="s">
        <v>2772</v>
      </c>
      <c r="G50" s="6">
        <v>29</v>
      </c>
      <c r="H50" s="6">
        <v>34</v>
      </c>
      <c r="I50" s="7">
        <v>42502</v>
      </c>
      <c r="J50" s="7">
        <v>42513</v>
      </c>
      <c r="K50" s="7" t="s">
        <v>2537</v>
      </c>
      <c r="L50" s="17">
        <f t="shared" si="0"/>
        <v>256.52</v>
      </c>
      <c r="M50" s="20">
        <f t="shared" si="1"/>
        <v>0.92854358334632781</v>
      </c>
      <c r="N50" s="6">
        <v>11</v>
      </c>
      <c r="O50" s="6">
        <v>2150000</v>
      </c>
      <c r="P50" s="6">
        <v>2400000</v>
      </c>
      <c r="Q50" s="6">
        <f t="shared" si="2"/>
        <v>250000</v>
      </c>
      <c r="R50" s="8">
        <f t="shared" si="3"/>
        <v>0.11627906976744186</v>
      </c>
      <c r="S50" s="6">
        <v>22814</v>
      </c>
      <c r="T50" s="9">
        <f t="shared" si="4"/>
        <v>74924.620689655174</v>
      </c>
      <c r="U50" s="6">
        <v>83545</v>
      </c>
      <c r="V50" s="9">
        <f t="shared" si="5"/>
        <v>8620.3793103448261</v>
      </c>
      <c r="W50" s="8">
        <f t="shared" si="6"/>
        <v>0.11505402671374537</v>
      </c>
      <c r="X50" s="22">
        <f t="shared" si="7"/>
        <v>69570.775776036826</v>
      </c>
      <c r="Y50" s="22">
        <f t="shared" si="8"/>
        <v>77575.173670668955</v>
      </c>
      <c r="Z50" s="22">
        <f t="shared" si="10"/>
        <v>2249680.0364493998</v>
      </c>
      <c r="AA50" s="6">
        <v>783</v>
      </c>
      <c r="AB50" s="6">
        <v>1892</v>
      </c>
      <c r="AC50" s="6">
        <f t="shared" si="9"/>
        <v>124</v>
      </c>
      <c r="AD50" s="6" t="s">
        <v>67</v>
      </c>
    </row>
    <row r="51" spans="1:30" x14ac:dyDescent="0.2">
      <c r="A51">
        <v>31</v>
      </c>
      <c r="B51" s="6" t="s">
        <v>170</v>
      </c>
      <c r="C51" s="6" t="s">
        <v>22</v>
      </c>
      <c r="D51" s="6" t="s">
        <v>23</v>
      </c>
      <c r="E51" s="6" t="s">
        <v>2767</v>
      </c>
      <c r="F51" s="6" t="s">
        <v>2772</v>
      </c>
      <c r="G51" s="6">
        <v>30</v>
      </c>
      <c r="H51" s="6">
        <v>33</v>
      </c>
      <c r="I51" s="7">
        <v>42575</v>
      </c>
      <c r="J51" s="7">
        <v>42585</v>
      </c>
      <c r="K51" s="7" t="s">
        <v>2540</v>
      </c>
      <c r="L51" s="17">
        <f t="shared" si="0"/>
        <v>272.20999999999998</v>
      </c>
      <c r="M51" s="20">
        <f t="shared" si="1"/>
        <v>0.87502296021454029</v>
      </c>
      <c r="N51" s="6">
        <v>10</v>
      </c>
      <c r="O51" s="6">
        <v>2250000</v>
      </c>
      <c r="P51" s="6">
        <v>3100000</v>
      </c>
      <c r="Q51" s="6">
        <f t="shared" si="2"/>
        <v>850000</v>
      </c>
      <c r="R51" s="8">
        <f t="shared" si="3"/>
        <v>0.37777777777777777</v>
      </c>
      <c r="S51" s="6"/>
      <c r="T51" s="9">
        <f t="shared" si="4"/>
        <v>75000</v>
      </c>
      <c r="U51" s="6">
        <v>103333</v>
      </c>
      <c r="V51" s="9">
        <f t="shared" si="5"/>
        <v>28333</v>
      </c>
      <c r="W51" s="8">
        <f t="shared" si="6"/>
        <v>0.37777333333333335</v>
      </c>
      <c r="X51" s="22">
        <f t="shared" si="7"/>
        <v>65626.722016090527</v>
      </c>
      <c r="Y51" s="22">
        <f t="shared" si="8"/>
        <v>90418.747547849096</v>
      </c>
      <c r="Z51" s="22">
        <f t="shared" si="10"/>
        <v>2712562.4264354729</v>
      </c>
      <c r="AA51" s="6">
        <v>798</v>
      </c>
      <c r="AB51" s="6">
        <v>1939</v>
      </c>
      <c r="AC51" s="6">
        <f t="shared" si="9"/>
        <v>77</v>
      </c>
      <c r="AD51" s="6" t="s">
        <v>67</v>
      </c>
    </row>
    <row r="52" spans="1:30" x14ac:dyDescent="0.2">
      <c r="A52">
        <v>38</v>
      </c>
      <c r="B52" s="6" t="s">
        <v>170</v>
      </c>
      <c r="C52" s="6" t="s">
        <v>22</v>
      </c>
      <c r="D52" s="6" t="s">
        <v>23</v>
      </c>
      <c r="E52" s="6" t="s">
        <v>2767</v>
      </c>
      <c r="F52" s="6" t="s">
        <v>2772</v>
      </c>
      <c r="G52" s="6">
        <v>30</v>
      </c>
      <c r="H52" s="6">
        <v>34</v>
      </c>
      <c r="I52" s="7">
        <v>42623</v>
      </c>
      <c r="J52" s="7">
        <v>42633</v>
      </c>
      <c r="K52" s="7" t="s">
        <v>2541</v>
      </c>
      <c r="L52" s="17">
        <f t="shared" si="0"/>
        <v>275.91000000000003</v>
      </c>
      <c r="M52" s="20">
        <f t="shared" si="1"/>
        <v>0.86328875357906554</v>
      </c>
      <c r="N52" s="6">
        <v>10</v>
      </c>
      <c r="O52" s="6">
        <v>2490000</v>
      </c>
      <c r="P52" s="6">
        <v>3100000</v>
      </c>
      <c r="Q52" s="6">
        <f t="shared" si="2"/>
        <v>610000</v>
      </c>
      <c r="R52" s="8">
        <f t="shared" si="3"/>
        <v>0.24497991967871485</v>
      </c>
      <c r="S52" s="6"/>
      <c r="T52" s="9">
        <f t="shared" si="4"/>
        <v>83000</v>
      </c>
      <c r="U52" s="6">
        <v>103333</v>
      </c>
      <c r="V52" s="9">
        <f t="shared" si="5"/>
        <v>20333</v>
      </c>
      <c r="W52" s="8">
        <f t="shared" si="6"/>
        <v>0.24497590361445784</v>
      </c>
      <c r="X52" s="22">
        <f t="shared" si="7"/>
        <v>71652.966547062446</v>
      </c>
      <c r="Y52" s="22">
        <f t="shared" si="8"/>
        <v>89206.216773585576</v>
      </c>
      <c r="Z52" s="22">
        <f t="shared" si="10"/>
        <v>2676186.5032075671</v>
      </c>
      <c r="AA52" s="6">
        <v>798</v>
      </c>
      <c r="AB52" s="6">
        <v>1939</v>
      </c>
      <c r="AC52" s="6">
        <f t="shared" si="9"/>
        <v>77</v>
      </c>
      <c r="AD52" s="6" t="s">
        <v>37</v>
      </c>
    </row>
    <row r="53" spans="1:30" x14ac:dyDescent="0.2">
      <c r="A53">
        <v>21</v>
      </c>
      <c r="B53" s="6" t="s">
        <v>166</v>
      </c>
      <c r="C53" s="6" t="s">
        <v>22</v>
      </c>
      <c r="D53" s="6" t="s">
        <v>23</v>
      </c>
      <c r="E53" s="6" t="s">
        <v>2767</v>
      </c>
      <c r="F53" s="6" t="s">
        <v>2772</v>
      </c>
      <c r="G53" s="6">
        <v>30</v>
      </c>
      <c r="H53" s="6">
        <v>34</v>
      </c>
      <c r="I53" s="7">
        <v>42503</v>
      </c>
      <c r="J53" s="7">
        <v>42514</v>
      </c>
      <c r="K53" s="7" t="s">
        <v>2537</v>
      </c>
      <c r="L53" s="17">
        <f t="shared" si="0"/>
        <v>256.52</v>
      </c>
      <c r="M53" s="20">
        <f t="shared" si="1"/>
        <v>0.92854358334632781</v>
      </c>
      <c r="N53" s="6">
        <v>11</v>
      </c>
      <c r="O53" s="6">
        <v>2690000</v>
      </c>
      <c r="P53" s="6">
        <v>2930000</v>
      </c>
      <c r="Q53" s="6">
        <f t="shared" si="2"/>
        <v>240000</v>
      </c>
      <c r="R53" s="8">
        <f t="shared" si="3"/>
        <v>8.9219330855018583E-2</v>
      </c>
      <c r="S53" s="6">
        <v>51426</v>
      </c>
      <c r="T53" s="9">
        <f t="shared" si="4"/>
        <v>91380.866666666669</v>
      </c>
      <c r="U53" s="6">
        <v>99381</v>
      </c>
      <c r="V53" s="9">
        <f t="shared" si="5"/>
        <v>8000.1333333333314</v>
      </c>
      <c r="W53" s="8">
        <f t="shared" si="6"/>
        <v>8.7547137876419032E-2</v>
      </c>
      <c r="X53" s="22">
        <f t="shared" si="7"/>
        <v>84851.117383959674</v>
      </c>
      <c r="Y53" s="22">
        <f t="shared" si="8"/>
        <v>92279.58985654141</v>
      </c>
      <c r="Z53" s="22">
        <f t="shared" si="10"/>
        <v>2768387.6956962422</v>
      </c>
      <c r="AA53" s="6">
        <v>405</v>
      </c>
      <c r="AB53" s="6">
        <v>1900</v>
      </c>
      <c r="AC53" s="6">
        <f t="shared" si="9"/>
        <v>116</v>
      </c>
      <c r="AD53" s="6" t="s">
        <v>103</v>
      </c>
    </row>
    <row r="54" spans="1:30" x14ac:dyDescent="0.2">
      <c r="A54">
        <v>49</v>
      </c>
      <c r="B54" s="6" t="s">
        <v>175</v>
      </c>
      <c r="C54" s="6" t="s">
        <v>22</v>
      </c>
      <c r="D54" s="6" t="s">
        <v>23</v>
      </c>
      <c r="E54" s="6" t="s">
        <v>2767</v>
      </c>
      <c r="F54" s="6" t="s">
        <v>2772</v>
      </c>
      <c r="G54" s="6">
        <v>30</v>
      </c>
      <c r="H54" s="6">
        <v>34</v>
      </c>
      <c r="I54" s="7">
        <v>42699</v>
      </c>
      <c r="J54" s="7">
        <v>42710</v>
      </c>
      <c r="K54" s="7" t="s">
        <v>2544</v>
      </c>
      <c r="L54" s="17">
        <f t="shared" si="0"/>
        <v>287.33999999999997</v>
      </c>
      <c r="M54" s="20">
        <f t="shared" si="1"/>
        <v>0.82894828426254619</v>
      </c>
      <c r="N54" s="6">
        <v>11</v>
      </c>
      <c r="O54" s="6">
        <v>3490000</v>
      </c>
      <c r="P54" s="6">
        <v>3500000</v>
      </c>
      <c r="Q54" s="6">
        <f t="shared" si="2"/>
        <v>10000</v>
      </c>
      <c r="R54" s="8">
        <f t="shared" si="3"/>
        <v>2.8653295128939827E-3</v>
      </c>
      <c r="S54" s="6">
        <v>77514</v>
      </c>
      <c r="T54" s="9">
        <f t="shared" si="4"/>
        <v>118917.13333333333</v>
      </c>
      <c r="U54" s="6">
        <v>119250</v>
      </c>
      <c r="V54" s="9">
        <f t="shared" si="5"/>
        <v>332.86666666666861</v>
      </c>
      <c r="W54" s="8">
        <f t="shared" si="6"/>
        <v>2.7991480902387652E-3</v>
      </c>
      <c r="X54" s="22">
        <f t="shared" si="7"/>
        <v>98576.153646087099</v>
      </c>
      <c r="Y54" s="22">
        <f t="shared" si="8"/>
        <v>98852.082898308639</v>
      </c>
      <c r="Z54" s="22">
        <f t="shared" si="10"/>
        <v>2965562.4869492594</v>
      </c>
      <c r="AA54" s="6">
        <v>502</v>
      </c>
      <c r="AB54" s="6">
        <v>1936</v>
      </c>
      <c r="AC54" s="6">
        <f t="shared" si="9"/>
        <v>80</v>
      </c>
      <c r="AD54" s="6" t="s">
        <v>27</v>
      </c>
    </row>
    <row r="55" spans="1:30" x14ac:dyDescent="0.2">
      <c r="A55">
        <v>2</v>
      </c>
      <c r="B55" s="6" t="s">
        <v>159</v>
      </c>
      <c r="C55" s="6" t="s">
        <v>22</v>
      </c>
      <c r="D55" s="6" t="s">
        <v>23</v>
      </c>
      <c r="E55" s="6" t="s">
        <v>2767</v>
      </c>
      <c r="F55" s="6" t="s">
        <v>2772</v>
      </c>
      <c r="G55" s="6">
        <v>30</v>
      </c>
      <c r="H55" s="6">
        <v>36</v>
      </c>
      <c r="I55" s="7">
        <v>42366</v>
      </c>
      <c r="J55" s="7">
        <v>42380</v>
      </c>
      <c r="K55" s="7" t="s">
        <v>2533</v>
      </c>
      <c r="L55" s="17">
        <f t="shared" si="0"/>
        <v>238.19</v>
      </c>
      <c r="M55" s="20">
        <f t="shared" si="1"/>
        <v>1</v>
      </c>
      <c r="N55" s="6">
        <v>14</v>
      </c>
      <c r="O55" s="6">
        <v>2600000</v>
      </c>
      <c r="P55" s="6">
        <v>2690000</v>
      </c>
      <c r="Q55" s="6">
        <f t="shared" si="2"/>
        <v>90000</v>
      </c>
      <c r="R55" s="8">
        <f t="shared" si="3"/>
        <v>3.4615384615384617E-2</v>
      </c>
      <c r="S55" s="6">
        <v>2975</v>
      </c>
      <c r="T55" s="9">
        <f t="shared" si="4"/>
        <v>86765.833333333328</v>
      </c>
      <c r="U55" s="6">
        <v>89766</v>
      </c>
      <c r="V55" s="9">
        <f t="shared" si="5"/>
        <v>3000.1666666666715</v>
      </c>
      <c r="W55" s="8">
        <f t="shared" si="6"/>
        <v>3.4577742775093942E-2</v>
      </c>
      <c r="X55" s="22">
        <f t="shared" si="7"/>
        <v>86765.833333333328</v>
      </c>
      <c r="Y55" s="22">
        <f t="shared" si="8"/>
        <v>89766</v>
      </c>
      <c r="Z55" s="22">
        <f t="shared" si="10"/>
        <v>2692980</v>
      </c>
      <c r="AA55" s="10">
        <v>1742</v>
      </c>
      <c r="AB55" s="6">
        <v>1894</v>
      </c>
      <c r="AC55" s="6">
        <f t="shared" si="9"/>
        <v>122</v>
      </c>
      <c r="AD55" s="6" t="s">
        <v>29</v>
      </c>
    </row>
    <row r="56" spans="1:30" x14ac:dyDescent="0.2">
      <c r="A56">
        <v>39</v>
      </c>
      <c r="B56" s="6" t="s">
        <v>1607</v>
      </c>
      <c r="C56" s="6" t="s">
        <v>22</v>
      </c>
      <c r="D56" s="6" t="s">
        <v>23</v>
      </c>
      <c r="E56" s="6" t="s">
        <v>2768</v>
      </c>
      <c r="F56" s="6" t="s">
        <v>2772</v>
      </c>
      <c r="G56" s="6">
        <v>31</v>
      </c>
      <c r="H56" s="6">
        <v>40</v>
      </c>
      <c r="I56" s="7">
        <v>42638</v>
      </c>
      <c r="J56" s="7">
        <v>42640</v>
      </c>
      <c r="K56" s="7" t="s">
        <v>2541</v>
      </c>
      <c r="L56" s="17">
        <f t="shared" si="0"/>
        <v>275.91000000000003</v>
      </c>
      <c r="M56" s="20">
        <f t="shared" si="1"/>
        <v>0.86328875357906554</v>
      </c>
      <c r="N56" s="6">
        <v>2</v>
      </c>
      <c r="O56" s="6">
        <v>2490000</v>
      </c>
      <c r="P56" s="6">
        <v>3250000</v>
      </c>
      <c r="Q56" s="6">
        <f t="shared" si="2"/>
        <v>760000</v>
      </c>
      <c r="R56" s="8">
        <f t="shared" si="3"/>
        <v>0.30522088353413657</v>
      </c>
      <c r="S56" s="6"/>
      <c r="T56" s="9">
        <f t="shared" si="4"/>
        <v>80322.580645161288</v>
      </c>
      <c r="U56" s="6">
        <v>104839</v>
      </c>
      <c r="V56" s="9">
        <f t="shared" si="5"/>
        <v>24516.419354838712</v>
      </c>
      <c r="W56" s="8">
        <f t="shared" si="6"/>
        <v>0.30522449799196794</v>
      </c>
      <c r="X56" s="22">
        <f t="shared" si="7"/>
        <v>69341.580529415267</v>
      </c>
      <c r="Y56" s="22">
        <f t="shared" si="8"/>
        <v>90506.329636475653</v>
      </c>
      <c r="Z56" s="22">
        <f t="shared" si="10"/>
        <v>2805696.2187307454</v>
      </c>
      <c r="AA56" s="6">
        <v>925</v>
      </c>
      <c r="AB56" s="6">
        <v>1890</v>
      </c>
      <c r="AC56" s="6">
        <f t="shared" si="9"/>
        <v>126</v>
      </c>
      <c r="AD56" s="6" t="s">
        <v>44</v>
      </c>
    </row>
    <row r="57" spans="1:30" x14ac:dyDescent="0.2">
      <c r="A57">
        <v>45</v>
      </c>
      <c r="B57" s="6" t="s">
        <v>2560</v>
      </c>
      <c r="C57" s="6" t="s">
        <v>22</v>
      </c>
      <c r="D57" s="6" t="s">
        <v>23</v>
      </c>
      <c r="E57" s="6" t="s">
        <v>2768</v>
      </c>
      <c r="F57" s="6" t="s">
        <v>2772</v>
      </c>
      <c r="G57" s="6">
        <v>31</v>
      </c>
      <c r="H57" s="6">
        <v>37</v>
      </c>
      <c r="I57" s="7">
        <v>42681</v>
      </c>
      <c r="J57" s="7">
        <v>42683</v>
      </c>
      <c r="K57" s="7" t="s">
        <v>2543</v>
      </c>
      <c r="L57" s="17">
        <f t="shared" si="0"/>
        <v>284.38</v>
      </c>
      <c r="M57" s="20">
        <f t="shared" si="1"/>
        <v>0.83757648217174208</v>
      </c>
      <c r="N57" s="6">
        <v>2</v>
      </c>
      <c r="O57" s="6">
        <v>4500000</v>
      </c>
      <c r="P57" s="6">
        <v>4450000</v>
      </c>
      <c r="Q57" s="6">
        <f t="shared" si="2"/>
        <v>-50000</v>
      </c>
      <c r="R57" s="8">
        <f t="shared" si="3"/>
        <v>-1.1111111111111112E-2</v>
      </c>
      <c r="S57" s="6">
        <v>3010</v>
      </c>
      <c r="T57" s="9">
        <f t="shared" si="4"/>
        <v>145258.38709677418</v>
      </c>
      <c r="U57" s="6">
        <v>143645</v>
      </c>
      <c r="V57" s="9">
        <f t="shared" si="5"/>
        <v>-1613.3870967741823</v>
      </c>
      <c r="W57" s="8">
        <f t="shared" si="6"/>
        <v>-1.1107015085464978E-2</v>
      </c>
      <c r="X57" s="22">
        <f t="shared" si="7"/>
        <v>121665.00887045728</v>
      </c>
      <c r="Y57" s="22">
        <f t="shared" si="8"/>
        <v>120313.67378155989</v>
      </c>
      <c r="Z57" s="22">
        <f t="shared" si="10"/>
        <v>3729723.8872283567</v>
      </c>
      <c r="AA57" s="10">
        <v>1577</v>
      </c>
      <c r="AB57" s="6">
        <v>2007</v>
      </c>
      <c r="AC57" s="6">
        <f t="shared" si="9"/>
        <v>9</v>
      </c>
      <c r="AD57" s="6" t="s">
        <v>67</v>
      </c>
    </row>
    <row r="58" spans="1:30" x14ac:dyDescent="0.2">
      <c r="A58">
        <v>50</v>
      </c>
      <c r="B58" s="6" t="s">
        <v>193</v>
      </c>
      <c r="C58" s="6" t="s">
        <v>22</v>
      </c>
      <c r="D58" s="6" t="s">
        <v>23</v>
      </c>
      <c r="E58" s="6" t="s">
        <v>2767</v>
      </c>
      <c r="F58" s="6" t="s">
        <v>2772</v>
      </c>
      <c r="G58" s="6">
        <v>31</v>
      </c>
      <c r="H58" s="6">
        <v>35</v>
      </c>
      <c r="I58" s="7">
        <v>42706</v>
      </c>
      <c r="J58" s="7">
        <v>42717</v>
      </c>
      <c r="K58" s="7" t="s">
        <v>2544</v>
      </c>
      <c r="L58" s="17">
        <f t="shared" si="0"/>
        <v>287.33999999999997</v>
      </c>
      <c r="M58" s="20">
        <f t="shared" si="1"/>
        <v>0.82894828426254619</v>
      </c>
      <c r="N58" s="6">
        <v>11</v>
      </c>
      <c r="O58" s="6">
        <v>2550000</v>
      </c>
      <c r="P58" s="6">
        <v>3025000</v>
      </c>
      <c r="Q58" s="6">
        <f t="shared" si="2"/>
        <v>475000</v>
      </c>
      <c r="R58" s="8">
        <f t="shared" si="3"/>
        <v>0.18627450980392157</v>
      </c>
      <c r="S58" s="6">
        <v>25942</v>
      </c>
      <c r="T58" s="9">
        <f t="shared" si="4"/>
        <v>83094.903225806454</v>
      </c>
      <c r="U58" s="6">
        <v>98417</v>
      </c>
      <c r="V58" s="9">
        <f t="shared" si="5"/>
        <v>15322.096774193546</v>
      </c>
      <c r="W58" s="8">
        <f t="shared" si="6"/>
        <v>0.18439273865638275</v>
      </c>
      <c r="X58" s="22">
        <f t="shared" si="7"/>
        <v>68881.377459994575</v>
      </c>
      <c r="Y58" s="22">
        <f t="shared" si="8"/>
        <v>81582.603292267013</v>
      </c>
      <c r="Z58" s="22">
        <f t="shared" si="10"/>
        <v>2529060.7020602776</v>
      </c>
      <c r="AA58" s="6">
        <v>671</v>
      </c>
      <c r="AB58" s="6">
        <v>1939</v>
      </c>
      <c r="AC58" s="6">
        <f t="shared" si="9"/>
        <v>77</v>
      </c>
      <c r="AD58" s="6" t="s">
        <v>37</v>
      </c>
    </row>
    <row r="59" spans="1:30" x14ac:dyDescent="0.2">
      <c r="A59">
        <v>10</v>
      </c>
      <c r="B59" s="6" t="s">
        <v>179</v>
      </c>
      <c r="C59" s="6" t="s">
        <v>22</v>
      </c>
      <c r="D59" s="6" t="s">
        <v>23</v>
      </c>
      <c r="E59" s="6" t="s">
        <v>2767</v>
      </c>
      <c r="F59" s="6" t="s">
        <v>2772</v>
      </c>
      <c r="G59" s="6">
        <v>31</v>
      </c>
      <c r="H59" s="6">
        <v>37</v>
      </c>
      <c r="I59" s="7">
        <v>42422</v>
      </c>
      <c r="J59" s="7">
        <v>42437</v>
      </c>
      <c r="K59" s="7" t="s">
        <v>2535</v>
      </c>
      <c r="L59" s="17">
        <f t="shared" si="0"/>
        <v>245.99</v>
      </c>
      <c r="M59" s="20">
        <f t="shared" si="1"/>
        <v>0.96829139395910402</v>
      </c>
      <c r="N59" s="6">
        <v>15</v>
      </c>
      <c r="O59" s="6">
        <v>2500000</v>
      </c>
      <c r="P59" s="6">
        <v>2570000</v>
      </c>
      <c r="Q59" s="6">
        <f t="shared" si="2"/>
        <v>70000</v>
      </c>
      <c r="R59" s="8">
        <f t="shared" si="3"/>
        <v>2.8000000000000001E-2</v>
      </c>
      <c r="S59" s="6"/>
      <c r="T59" s="9">
        <f t="shared" si="4"/>
        <v>80645.161290322576</v>
      </c>
      <c r="U59" s="6">
        <v>82903</v>
      </c>
      <c r="V59" s="9">
        <f t="shared" si="5"/>
        <v>2257.838709677424</v>
      </c>
      <c r="W59" s="8">
        <f t="shared" si="6"/>
        <v>2.7997200000000059E-2</v>
      </c>
      <c r="X59" s="22">
        <f t="shared" si="7"/>
        <v>78088.015641863225</v>
      </c>
      <c r="Y59" s="22">
        <f t="shared" si="8"/>
        <v>80274.261433391599</v>
      </c>
      <c r="Z59" s="22">
        <f t="shared" si="10"/>
        <v>2488502.1044351393</v>
      </c>
      <c r="AA59" s="6">
        <v>469</v>
      </c>
      <c r="AB59" s="6">
        <v>1895</v>
      </c>
      <c r="AC59" s="6">
        <f t="shared" si="9"/>
        <v>121</v>
      </c>
      <c r="AD59" s="6" t="s">
        <v>181</v>
      </c>
    </row>
    <row r="60" spans="1:30" x14ac:dyDescent="0.2">
      <c r="A60">
        <v>18</v>
      </c>
      <c r="B60" s="6" t="s">
        <v>2562</v>
      </c>
      <c r="C60" s="6" t="s">
        <v>22</v>
      </c>
      <c r="D60" s="6" t="s">
        <v>23</v>
      </c>
      <c r="E60" s="6" t="s">
        <v>2768</v>
      </c>
      <c r="F60" s="6" t="s">
        <v>2772</v>
      </c>
      <c r="G60" s="6">
        <v>32</v>
      </c>
      <c r="H60" s="6">
        <v>37</v>
      </c>
      <c r="I60" s="7">
        <v>42494</v>
      </c>
      <c r="J60" s="7">
        <v>42494</v>
      </c>
      <c r="K60" s="7" t="s">
        <v>2537</v>
      </c>
      <c r="L60" s="17">
        <f t="shared" si="0"/>
        <v>256.52</v>
      </c>
      <c r="M60" s="20">
        <f t="shared" si="1"/>
        <v>0.92854358334632781</v>
      </c>
      <c r="N60" s="6">
        <v>0</v>
      </c>
      <c r="O60" s="6">
        <v>2850000</v>
      </c>
      <c r="P60" s="6">
        <v>3400000</v>
      </c>
      <c r="Q60" s="6">
        <f t="shared" si="2"/>
        <v>550000</v>
      </c>
      <c r="R60" s="8">
        <f t="shared" si="3"/>
        <v>0.19298245614035087</v>
      </c>
      <c r="S60" s="6"/>
      <c r="T60" s="9">
        <f t="shared" si="4"/>
        <v>89062.5</v>
      </c>
      <c r="U60" s="6">
        <v>106250</v>
      </c>
      <c r="V60" s="9">
        <f t="shared" si="5"/>
        <v>17187.5</v>
      </c>
      <c r="W60" s="8">
        <f t="shared" si="6"/>
        <v>0.19298245614035087</v>
      </c>
      <c r="X60" s="22">
        <f t="shared" si="7"/>
        <v>82698.412891782325</v>
      </c>
      <c r="Y60" s="22">
        <f t="shared" si="8"/>
        <v>98657.755730547331</v>
      </c>
      <c r="Z60" s="22">
        <f t="shared" si="10"/>
        <v>3157048.1833775146</v>
      </c>
      <c r="AA60" s="6">
        <v>213</v>
      </c>
      <c r="AB60" s="6">
        <v>2006</v>
      </c>
      <c r="AC60" s="6">
        <f t="shared" si="9"/>
        <v>10</v>
      </c>
      <c r="AD60" s="6" t="s">
        <v>44</v>
      </c>
    </row>
    <row r="61" spans="1:30" x14ac:dyDescent="0.2">
      <c r="A61">
        <v>4</v>
      </c>
      <c r="B61" s="6" t="s">
        <v>214</v>
      </c>
      <c r="C61" s="6" t="s">
        <v>22</v>
      </c>
      <c r="D61" s="6" t="s">
        <v>23</v>
      </c>
      <c r="E61" s="6" t="s">
        <v>2768</v>
      </c>
      <c r="F61" s="6" t="s">
        <v>2772</v>
      </c>
      <c r="G61" s="6">
        <v>32</v>
      </c>
      <c r="H61" s="6">
        <v>36</v>
      </c>
      <c r="I61" s="7">
        <v>42392</v>
      </c>
      <c r="J61" s="7">
        <v>42395</v>
      </c>
      <c r="K61" s="7" t="s">
        <v>2533</v>
      </c>
      <c r="L61" s="17">
        <f t="shared" si="0"/>
        <v>238.19</v>
      </c>
      <c r="M61" s="20">
        <f t="shared" si="1"/>
        <v>1</v>
      </c>
      <c r="N61" s="6">
        <v>3</v>
      </c>
      <c r="O61" s="6">
        <v>2490000</v>
      </c>
      <c r="P61" s="6">
        <v>2710000</v>
      </c>
      <c r="Q61" s="6">
        <f t="shared" si="2"/>
        <v>220000</v>
      </c>
      <c r="R61" s="8">
        <f t="shared" si="3"/>
        <v>8.8353413654618476E-2</v>
      </c>
      <c r="S61" s="6">
        <v>10560</v>
      </c>
      <c r="T61" s="9">
        <f t="shared" si="4"/>
        <v>78142.5</v>
      </c>
      <c r="U61" s="6">
        <v>85018</v>
      </c>
      <c r="V61" s="9">
        <f t="shared" si="5"/>
        <v>6875.5</v>
      </c>
      <c r="W61" s="8">
        <f t="shared" si="6"/>
        <v>8.7986690981220209E-2</v>
      </c>
      <c r="X61" s="22">
        <f t="shared" si="7"/>
        <v>78142.5</v>
      </c>
      <c r="Y61" s="22">
        <f t="shared" si="8"/>
        <v>85018</v>
      </c>
      <c r="Z61" s="22">
        <f t="shared" si="10"/>
        <v>2720576</v>
      </c>
      <c r="AA61" s="10">
        <v>1164</v>
      </c>
      <c r="AB61" s="6">
        <v>1966</v>
      </c>
      <c r="AC61" s="6">
        <f t="shared" si="9"/>
        <v>50</v>
      </c>
      <c r="AD61" s="6" t="s">
        <v>44</v>
      </c>
    </row>
    <row r="62" spans="1:30" x14ac:dyDescent="0.2">
      <c r="A62">
        <v>21</v>
      </c>
      <c r="B62" s="6" t="s">
        <v>205</v>
      </c>
      <c r="C62" s="6" t="s">
        <v>22</v>
      </c>
      <c r="D62" s="6" t="s">
        <v>23</v>
      </c>
      <c r="E62" s="6" t="s">
        <v>2767</v>
      </c>
      <c r="F62" s="6" t="s">
        <v>2772</v>
      </c>
      <c r="G62" s="6">
        <v>32</v>
      </c>
      <c r="H62" s="6">
        <v>35</v>
      </c>
      <c r="I62" s="7">
        <v>42504</v>
      </c>
      <c r="J62" s="7">
        <v>42514</v>
      </c>
      <c r="K62" s="7" t="s">
        <v>2537</v>
      </c>
      <c r="L62" s="17">
        <f t="shared" si="0"/>
        <v>256.52</v>
      </c>
      <c r="M62" s="20">
        <f t="shared" si="1"/>
        <v>0.92854358334632781</v>
      </c>
      <c r="N62" s="6">
        <v>10</v>
      </c>
      <c r="O62" s="6">
        <v>2490000</v>
      </c>
      <c r="P62" s="6">
        <v>2800000</v>
      </c>
      <c r="Q62" s="6">
        <f t="shared" si="2"/>
        <v>310000</v>
      </c>
      <c r="R62" s="8">
        <f t="shared" si="3"/>
        <v>0.12449799196787148</v>
      </c>
      <c r="S62" s="6">
        <v>19000</v>
      </c>
      <c r="T62" s="9">
        <f t="shared" si="4"/>
        <v>78406.25</v>
      </c>
      <c r="U62" s="6">
        <v>88094</v>
      </c>
      <c r="V62" s="9">
        <f t="shared" si="5"/>
        <v>9687.75</v>
      </c>
      <c r="W62" s="8">
        <f t="shared" si="6"/>
        <v>0.12355838979673177</v>
      </c>
      <c r="X62" s="22">
        <f t="shared" si="7"/>
        <v>72803.62033174801</v>
      </c>
      <c r="Y62" s="22">
        <f t="shared" si="8"/>
        <v>81799.118431311406</v>
      </c>
      <c r="Z62" s="22">
        <f t="shared" si="10"/>
        <v>2617571.789801965</v>
      </c>
      <c r="AA62" s="6">
        <v>462</v>
      </c>
      <c r="AB62" s="6">
        <v>1928</v>
      </c>
      <c r="AC62" s="6">
        <f t="shared" si="9"/>
        <v>88</v>
      </c>
      <c r="AD62" s="6" t="s">
        <v>206</v>
      </c>
    </row>
    <row r="63" spans="1:30" x14ac:dyDescent="0.2">
      <c r="A63">
        <v>21</v>
      </c>
      <c r="B63" s="6" t="s">
        <v>204</v>
      </c>
      <c r="C63" s="6" t="s">
        <v>22</v>
      </c>
      <c r="D63" s="6" t="s">
        <v>23</v>
      </c>
      <c r="E63" s="6" t="s">
        <v>2767</v>
      </c>
      <c r="F63" s="6" t="s">
        <v>2772</v>
      </c>
      <c r="G63" s="6">
        <v>32</v>
      </c>
      <c r="H63" s="6">
        <v>37</v>
      </c>
      <c r="I63" s="7">
        <v>42504</v>
      </c>
      <c r="J63" s="7">
        <v>42514</v>
      </c>
      <c r="K63" s="7" t="s">
        <v>2537</v>
      </c>
      <c r="L63" s="17">
        <f t="shared" si="0"/>
        <v>256.52</v>
      </c>
      <c r="M63" s="20">
        <f t="shared" si="1"/>
        <v>0.92854358334632781</v>
      </c>
      <c r="N63" s="6">
        <v>10</v>
      </c>
      <c r="O63" s="6">
        <v>2900000</v>
      </c>
      <c r="P63" s="6">
        <v>3150000</v>
      </c>
      <c r="Q63" s="6">
        <f t="shared" si="2"/>
        <v>250000</v>
      </c>
      <c r="R63" s="8">
        <f t="shared" si="3"/>
        <v>8.6206896551724144E-2</v>
      </c>
      <c r="S63" s="6">
        <v>2139</v>
      </c>
      <c r="T63" s="9">
        <f t="shared" si="4"/>
        <v>90691.84375</v>
      </c>
      <c r="U63" s="6">
        <v>98504</v>
      </c>
      <c r="V63" s="9">
        <f t="shared" si="5"/>
        <v>7812.15625</v>
      </c>
      <c r="W63" s="8">
        <f t="shared" si="6"/>
        <v>8.6139568090983928E-2</v>
      </c>
      <c r="X63" s="22">
        <f t="shared" si="7"/>
        <v>84211.329575910262</v>
      </c>
      <c r="Y63" s="22">
        <f t="shared" si="8"/>
        <v>91465.257133946681</v>
      </c>
      <c r="Z63" s="22">
        <f t="shared" si="10"/>
        <v>2926888.2282862938</v>
      </c>
      <c r="AA63" s="6">
        <v>692</v>
      </c>
      <c r="AB63" s="6">
        <v>1899</v>
      </c>
      <c r="AC63" s="6">
        <f t="shared" si="9"/>
        <v>117</v>
      </c>
      <c r="AD63" s="6" t="s">
        <v>108</v>
      </c>
    </row>
    <row r="64" spans="1:30" x14ac:dyDescent="0.2">
      <c r="A64">
        <v>42</v>
      </c>
      <c r="B64" s="6" t="s">
        <v>212</v>
      </c>
      <c r="C64" s="6" t="s">
        <v>22</v>
      </c>
      <c r="D64" s="6" t="s">
        <v>23</v>
      </c>
      <c r="E64" s="6" t="s">
        <v>2767</v>
      </c>
      <c r="F64" s="6" t="s">
        <v>2772</v>
      </c>
      <c r="G64" s="6">
        <v>32</v>
      </c>
      <c r="H64" s="6">
        <v>37</v>
      </c>
      <c r="I64" s="7">
        <v>42650</v>
      </c>
      <c r="J64" s="7">
        <v>42660</v>
      </c>
      <c r="K64" s="7" t="s">
        <v>2542</v>
      </c>
      <c r="L64" s="17">
        <f t="shared" si="0"/>
        <v>281.13</v>
      </c>
      <c r="M64" s="20">
        <f t="shared" si="1"/>
        <v>0.84725927506847365</v>
      </c>
      <c r="N64" s="6">
        <v>10</v>
      </c>
      <c r="O64" s="6">
        <v>3200000</v>
      </c>
      <c r="P64" s="6">
        <v>3562500</v>
      </c>
      <c r="Q64" s="6">
        <f t="shared" si="2"/>
        <v>362500</v>
      </c>
      <c r="R64" s="8">
        <f t="shared" si="3"/>
        <v>0.11328125</v>
      </c>
      <c r="S64" s="6"/>
      <c r="T64" s="9">
        <f t="shared" si="4"/>
        <v>100000</v>
      </c>
      <c r="U64" s="6">
        <v>111328</v>
      </c>
      <c r="V64" s="9">
        <f t="shared" si="5"/>
        <v>11328</v>
      </c>
      <c r="W64" s="8">
        <f t="shared" si="6"/>
        <v>0.11328000000000001</v>
      </c>
      <c r="X64" s="22">
        <f t="shared" si="7"/>
        <v>84725.927506847365</v>
      </c>
      <c r="Y64" s="22">
        <f t="shared" si="8"/>
        <v>94323.68057482304</v>
      </c>
      <c r="Z64" s="22">
        <f t="shared" si="10"/>
        <v>3018357.7783943373</v>
      </c>
      <c r="AA64" s="6">
        <v>786</v>
      </c>
      <c r="AB64" s="6">
        <v>1939</v>
      </c>
      <c r="AC64" s="6">
        <f t="shared" si="9"/>
        <v>77</v>
      </c>
      <c r="AD64" s="6" t="s">
        <v>213</v>
      </c>
    </row>
    <row r="65" spans="1:30" x14ac:dyDescent="0.2">
      <c r="A65">
        <v>7</v>
      </c>
      <c r="B65" s="6" t="s">
        <v>195</v>
      </c>
      <c r="C65" s="6" t="s">
        <v>22</v>
      </c>
      <c r="D65" s="6" t="s">
        <v>23</v>
      </c>
      <c r="E65" s="6" t="s">
        <v>2767</v>
      </c>
      <c r="F65" s="6" t="s">
        <v>2772</v>
      </c>
      <c r="G65" s="6">
        <v>32</v>
      </c>
      <c r="H65" s="6">
        <v>36</v>
      </c>
      <c r="I65" s="7">
        <v>42406</v>
      </c>
      <c r="J65" s="7">
        <v>42417</v>
      </c>
      <c r="K65" s="7" t="s">
        <v>2534</v>
      </c>
      <c r="L65" s="17">
        <f t="shared" si="0"/>
        <v>240.59</v>
      </c>
      <c r="M65" s="20">
        <f t="shared" si="1"/>
        <v>0.99002452304750821</v>
      </c>
      <c r="N65" s="6">
        <v>11</v>
      </c>
      <c r="O65" s="6">
        <v>2390000</v>
      </c>
      <c r="P65" s="6">
        <v>2400000</v>
      </c>
      <c r="Q65" s="6">
        <f t="shared" si="2"/>
        <v>10000</v>
      </c>
      <c r="R65" s="8">
        <f t="shared" si="3"/>
        <v>4.1841004184100415E-3</v>
      </c>
      <c r="S65" s="6">
        <v>9868</v>
      </c>
      <c r="T65" s="9">
        <f t="shared" si="4"/>
        <v>74995.875</v>
      </c>
      <c r="U65" s="6">
        <v>75308</v>
      </c>
      <c r="V65" s="9">
        <f t="shared" si="5"/>
        <v>312.125</v>
      </c>
      <c r="W65" s="8">
        <f t="shared" si="6"/>
        <v>4.1618955709230672E-3</v>
      </c>
      <c r="X65" s="22">
        <f t="shared" si="7"/>
        <v>74247.755377405541</v>
      </c>
      <c r="Y65" s="22">
        <f t="shared" si="8"/>
        <v>74556.766781661747</v>
      </c>
      <c r="Z65" s="22">
        <f t="shared" si="10"/>
        <v>2385816.5370131759</v>
      </c>
      <c r="AA65" s="10">
        <v>1115</v>
      </c>
      <c r="AB65" s="6">
        <v>1931</v>
      </c>
      <c r="AC65" s="6">
        <f t="shared" si="9"/>
        <v>85</v>
      </c>
      <c r="AD65" s="6" t="s">
        <v>37</v>
      </c>
    </row>
    <row r="66" spans="1:30" x14ac:dyDescent="0.2">
      <c r="A66">
        <v>14</v>
      </c>
      <c r="B66" s="6" t="s">
        <v>201</v>
      </c>
      <c r="C66" s="6" t="s">
        <v>22</v>
      </c>
      <c r="D66" s="6" t="s">
        <v>23</v>
      </c>
      <c r="E66" s="6" t="s">
        <v>2767</v>
      </c>
      <c r="F66" s="6" t="s">
        <v>2772</v>
      </c>
      <c r="G66" s="6">
        <v>32</v>
      </c>
      <c r="H66" s="6">
        <v>35</v>
      </c>
      <c r="I66" s="7">
        <v>42453</v>
      </c>
      <c r="J66" s="7">
        <v>42464</v>
      </c>
      <c r="K66" s="7" t="s">
        <v>2536</v>
      </c>
      <c r="L66" s="17">
        <f t="shared" ref="L66:L129" si="11">IF(K66="Januar",238.19,IF(K66="Februar",240.59,IF(K66="Mars",245.99,IF(K66="April",250.79,IF(K66="Mai",256.52,IF(K66="Juni",259.83,IF(K66="Juli",265.66,IF(K66="August",272.21,IF(K66="September",275.91,IF(K66="Oktober",281.13,IF(K66="November",284.38,IF(K66="Desember",287.34,0))))))))))))</f>
        <v>250.79</v>
      </c>
      <c r="M66" s="20">
        <f t="shared" ref="M66:M129" si="12">$L$2/L66</f>
        <v>0.9497587623110969</v>
      </c>
      <c r="N66" s="6">
        <v>11</v>
      </c>
      <c r="O66" s="6">
        <v>2750000</v>
      </c>
      <c r="P66" s="6">
        <v>3000000</v>
      </c>
      <c r="Q66" s="6">
        <f t="shared" ref="Q66:Q129" si="13">P66-O66</f>
        <v>250000</v>
      </c>
      <c r="R66" s="8">
        <f t="shared" ref="R66:R129" si="14">Q66/O66</f>
        <v>9.0909090909090912E-2</v>
      </c>
      <c r="S66" s="6">
        <v>62322</v>
      </c>
      <c r="T66" s="9">
        <f t="shared" ref="T66:T129" si="15">(O66+S66)/G66</f>
        <v>87885.0625</v>
      </c>
      <c r="U66" s="6">
        <v>95698</v>
      </c>
      <c r="V66" s="9">
        <f t="shared" ref="V66:V129" si="16">U66-T66</f>
        <v>7812.9375</v>
      </c>
      <c r="W66" s="8">
        <f t="shared" ref="W66:W129" si="17">V66/T66</f>
        <v>8.8899493016802486E-2</v>
      </c>
      <c r="X66" s="22">
        <f t="shared" ref="X66:X129" si="18">T66*M66</f>
        <v>83469.608185633391</v>
      </c>
      <c r="Y66" s="22">
        <f t="shared" ref="Y66:Y129" si="19">U66*M66</f>
        <v>90890.014035647357</v>
      </c>
      <c r="Z66" s="22">
        <f t="shared" si="10"/>
        <v>2908480.4491407154</v>
      </c>
      <c r="AA66" s="6">
        <v>637</v>
      </c>
      <c r="AB66" s="6">
        <v>1975</v>
      </c>
      <c r="AC66" s="6">
        <f t="shared" ref="AC66:AC129" si="20">2016-AB66</f>
        <v>41</v>
      </c>
      <c r="AD66" s="6" t="s">
        <v>37</v>
      </c>
    </row>
    <row r="67" spans="1:30" x14ac:dyDescent="0.2">
      <c r="A67">
        <v>37</v>
      </c>
      <c r="B67" s="6" t="s">
        <v>210</v>
      </c>
      <c r="C67" s="6" t="s">
        <v>22</v>
      </c>
      <c r="D67" s="6" t="s">
        <v>23</v>
      </c>
      <c r="E67" s="6" t="s">
        <v>2767</v>
      </c>
      <c r="F67" s="6" t="s">
        <v>2772</v>
      </c>
      <c r="G67" s="6">
        <v>32</v>
      </c>
      <c r="H67" s="6">
        <v>36</v>
      </c>
      <c r="I67" s="7">
        <v>42615</v>
      </c>
      <c r="J67" s="7">
        <v>42626</v>
      </c>
      <c r="K67" s="7" t="s">
        <v>2541</v>
      </c>
      <c r="L67" s="17">
        <f t="shared" si="11"/>
        <v>275.91000000000003</v>
      </c>
      <c r="M67" s="20">
        <f t="shared" si="12"/>
        <v>0.86328875357906554</v>
      </c>
      <c r="N67" s="6">
        <v>11</v>
      </c>
      <c r="O67" s="6">
        <v>2600000</v>
      </c>
      <c r="P67" s="6">
        <v>2650000</v>
      </c>
      <c r="Q67" s="6">
        <f t="shared" si="13"/>
        <v>50000</v>
      </c>
      <c r="R67" s="8">
        <f t="shared" si="14"/>
        <v>1.9230769230769232E-2</v>
      </c>
      <c r="S67" s="6">
        <v>37996</v>
      </c>
      <c r="T67" s="9">
        <f t="shared" si="15"/>
        <v>82437.375</v>
      </c>
      <c r="U67" s="6">
        <v>84000</v>
      </c>
      <c r="V67" s="9">
        <f t="shared" si="16"/>
        <v>1562.625</v>
      </c>
      <c r="W67" s="8">
        <f t="shared" si="17"/>
        <v>1.8955297885212868E-2</v>
      </c>
      <c r="X67" s="22">
        <f t="shared" si="18"/>
        <v>71167.258712080016</v>
      </c>
      <c r="Y67" s="22">
        <f t="shared" si="19"/>
        <v>72516.255300641511</v>
      </c>
      <c r="Z67" s="22">
        <f t="shared" ref="Z67:Z130" si="21">Y67*G67</f>
        <v>2320520.1696205284</v>
      </c>
      <c r="AA67" s="6">
        <v>578</v>
      </c>
      <c r="AB67" s="6">
        <v>1940</v>
      </c>
      <c r="AC67" s="6">
        <f t="shared" si="20"/>
        <v>76</v>
      </c>
      <c r="AD67" s="6" t="s">
        <v>37</v>
      </c>
    </row>
    <row r="68" spans="1:30" x14ac:dyDescent="0.2">
      <c r="A68">
        <v>42</v>
      </c>
      <c r="B68" s="6" t="s">
        <v>214</v>
      </c>
      <c r="C68" s="6" t="s">
        <v>22</v>
      </c>
      <c r="D68" s="6" t="s">
        <v>23</v>
      </c>
      <c r="E68" s="6" t="s">
        <v>2767</v>
      </c>
      <c r="F68" s="6" t="s">
        <v>2772</v>
      </c>
      <c r="G68" s="6">
        <v>32</v>
      </c>
      <c r="H68" s="6">
        <v>34</v>
      </c>
      <c r="I68" s="7">
        <v>42650</v>
      </c>
      <c r="J68" s="7">
        <v>42661</v>
      </c>
      <c r="K68" s="7" t="s">
        <v>2542</v>
      </c>
      <c r="L68" s="17">
        <f t="shared" si="11"/>
        <v>281.13</v>
      </c>
      <c r="M68" s="20">
        <f t="shared" si="12"/>
        <v>0.84725927506847365</v>
      </c>
      <c r="N68" s="6">
        <v>11</v>
      </c>
      <c r="O68" s="6">
        <v>2790000</v>
      </c>
      <c r="P68" s="6">
        <v>2990000</v>
      </c>
      <c r="Q68" s="6">
        <f t="shared" si="13"/>
        <v>200000</v>
      </c>
      <c r="R68" s="8">
        <f t="shared" si="14"/>
        <v>7.1684587813620068E-2</v>
      </c>
      <c r="S68" s="6"/>
      <c r="T68" s="9">
        <f t="shared" si="15"/>
        <v>87187.5</v>
      </c>
      <c r="U68" s="6">
        <v>93438</v>
      </c>
      <c r="V68" s="9">
        <f t="shared" si="16"/>
        <v>6250.5</v>
      </c>
      <c r="W68" s="8">
        <f t="shared" si="17"/>
        <v>7.1690322580645158E-2</v>
      </c>
      <c r="X68" s="22">
        <f t="shared" si="18"/>
        <v>73870.418045032551</v>
      </c>
      <c r="Y68" s="22">
        <f t="shared" si="19"/>
        <v>79166.212143848039</v>
      </c>
      <c r="Z68" s="22">
        <f t="shared" si="21"/>
        <v>2533318.7886031372</v>
      </c>
      <c r="AA68" s="10">
        <v>1159</v>
      </c>
      <c r="AB68" s="6">
        <v>1966</v>
      </c>
      <c r="AC68" s="6">
        <f t="shared" si="20"/>
        <v>50</v>
      </c>
      <c r="AD68" s="6" t="s">
        <v>75</v>
      </c>
    </row>
    <row r="69" spans="1:30" x14ac:dyDescent="0.2">
      <c r="A69">
        <v>45</v>
      </c>
      <c r="B69" s="6" t="s">
        <v>215</v>
      </c>
      <c r="C69" s="6" t="s">
        <v>22</v>
      </c>
      <c r="D69" s="6" t="s">
        <v>23</v>
      </c>
      <c r="E69" s="6" t="s">
        <v>2767</v>
      </c>
      <c r="F69" s="6" t="s">
        <v>2772</v>
      </c>
      <c r="G69" s="6">
        <v>32</v>
      </c>
      <c r="H69" s="6">
        <v>35</v>
      </c>
      <c r="I69" s="7">
        <v>42671</v>
      </c>
      <c r="J69" s="7">
        <v>42682</v>
      </c>
      <c r="K69" s="7" t="s">
        <v>2543</v>
      </c>
      <c r="L69" s="17">
        <f t="shared" si="11"/>
        <v>284.38</v>
      </c>
      <c r="M69" s="20">
        <f t="shared" si="12"/>
        <v>0.83757648217174208</v>
      </c>
      <c r="N69" s="6">
        <v>11</v>
      </c>
      <c r="O69" s="6">
        <v>3100000</v>
      </c>
      <c r="P69" s="6">
        <v>3100000</v>
      </c>
      <c r="Q69" s="6">
        <f t="shared" si="13"/>
        <v>0</v>
      </c>
      <c r="R69" s="8">
        <f t="shared" si="14"/>
        <v>0</v>
      </c>
      <c r="S69" s="6">
        <v>98271</v>
      </c>
      <c r="T69" s="9">
        <f t="shared" si="15"/>
        <v>99945.96875</v>
      </c>
      <c r="U69" s="6">
        <v>99946</v>
      </c>
      <c r="V69" s="9">
        <f t="shared" si="16"/>
        <v>3.125E-2</v>
      </c>
      <c r="W69" s="8">
        <f t="shared" si="17"/>
        <v>3.1266893893606889E-7</v>
      </c>
      <c r="X69" s="22">
        <f t="shared" si="18"/>
        <v>83712.392912871859</v>
      </c>
      <c r="Y69" s="22">
        <f t="shared" si="19"/>
        <v>83712.419087136936</v>
      </c>
      <c r="Z69" s="22">
        <f t="shared" si="21"/>
        <v>2678797.4107883819</v>
      </c>
      <c r="AA69" s="6">
        <v>695</v>
      </c>
      <c r="AB69" s="6">
        <v>1939</v>
      </c>
      <c r="AC69" s="6">
        <f t="shared" si="20"/>
        <v>77</v>
      </c>
      <c r="AD69" s="6" t="s">
        <v>103</v>
      </c>
    </row>
    <row r="70" spans="1:30" x14ac:dyDescent="0.2">
      <c r="A70">
        <v>47</v>
      </c>
      <c r="B70" s="6" t="s">
        <v>214</v>
      </c>
      <c r="C70" s="6" t="s">
        <v>22</v>
      </c>
      <c r="D70" s="6" t="s">
        <v>23</v>
      </c>
      <c r="E70" s="6" t="s">
        <v>2767</v>
      </c>
      <c r="F70" s="6" t="s">
        <v>2772</v>
      </c>
      <c r="G70" s="6">
        <v>32</v>
      </c>
      <c r="H70" s="6">
        <v>36</v>
      </c>
      <c r="I70" s="7">
        <v>42686</v>
      </c>
      <c r="J70" s="7">
        <v>42697</v>
      </c>
      <c r="K70" s="7" t="s">
        <v>2543</v>
      </c>
      <c r="L70" s="17">
        <f t="shared" si="11"/>
        <v>284.38</v>
      </c>
      <c r="M70" s="20">
        <f t="shared" si="12"/>
        <v>0.83757648217174208</v>
      </c>
      <c r="N70" s="6">
        <v>11</v>
      </c>
      <c r="O70" s="6">
        <v>2900000</v>
      </c>
      <c r="P70" s="6">
        <v>3400000</v>
      </c>
      <c r="Q70" s="6">
        <f t="shared" si="13"/>
        <v>500000</v>
      </c>
      <c r="R70" s="8">
        <f t="shared" si="14"/>
        <v>0.17241379310344829</v>
      </c>
      <c r="S70" s="6">
        <v>10427</v>
      </c>
      <c r="T70" s="9">
        <f t="shared" si="15"/>
        <v>90950.84375</v>
      </c>
      <c r="U70" s="6">
        <v>106576</v>
      </c>
      <c r="V70" s="9">
        <f t="shared" si="16"/>
        <v>15625.15625</v>
      </c>
      <c r="W70" s="8">
        <f t="shared" si="17"/>
        <v>0.17179781523467175</v>
      </c>
      <c r="X70" s="22">
        <f t="shared" si="18"/>
        <v>76178.287758676772</v>
      </c>
      <c r="Y70" s="22">
        <f t="shared" si="19"/>
        <v>89265.551163935583</v>
      </c>
      <c r="Z70" s="22">
        <f t="shared" si="21"/>
        <v>2856497.6372459386</v>
      </c>
      <c r="AA70" s="10">
        <v>1164</v>
      </c>
      <c r="AB70" s="6">
        <v>1964</v>
      </c>
      <c r="AC70" s="6">
        <f t="shared" si="20"/>
        <v>52</v>
      </c>
      <c r="AD70" s="6" t="s">
        <v>67</v>
      </c>
    </row>
    <row r="71" spans="1:30" x14ac:dyDescent="0.2">
      <c r="A71">
        <v>48</v>
      </c>
      <c r="B71" s="6" t="s">
        <v>218</v>
      </c>
      <c r="C71" s="6" t="s">
        <v>22</v>
      </c>
      <c r="D71" s="6" t="s">
        <v>23</v>
      </c>
      <c r="E71" s="6" t="s">
        <v>2767</v>
      </c>
      <c r="F71" s="6" t="s">
        <v>2772</v>
      </c>
      <c r="G71" s="6">
        <v>32</v>
      </c>
      <c r="H71" s="6">
        <v>36</v>
      </c>
      <c r="I71" s="7">
        <v>42692</v>
      </c>
      <c r="J71" s="7">
        <v>42703</v>
      </c>
      <c r="K71" s="7" t="s">
        <v>2543</v>
      </c>
      <c r="L71" s="17">
        <f t="shared" si="11"/>
        <v>284.38</v>
      </c>
      <c r="M71" s="20">
        <f t="shared" si="12"/>
        <v>0.83757648217174208</v>
      </c>
      <c r="N71" s="6">
        <v>11</v>
      </c>
      <c r="O71" s="6">
        <v>3000000</v>
      </c>
      <c r="P71" s="6">
        <v>3650000</v>
      </c>
      <c r="Q71" s="6">
        <f t="shared" si="13"/>
        <v>650000</v>
      </c>
      <c r="R71" s="8">
        <f t="shared" si="14"/>
        <v>0.21666666666666667</v>
      </c>
      <c r="S71" s="6">
        <v>24000</v>
      </c>
      <c r="T71" s="9">
        <f t="shared" si="15"/>
        <v>94500</v>
      </c>
      <c r="U71" s="6">
        <v>114813</v>
      </c>
      <c r="V71" s="9">
        <f t="shared" si="16"/>
        <v>20313</v>
      </c>
      <c r="W71" s="8">
        <f t="shared" si="17"/>
        <v>0.21495238095238095</v>
      </c>
      <c r="X71" s="22">
        <f t="shared" si="18"/>
        <v>79150.977565229623</v>
      </c>
      <c r="Y71" s="22">
        <f t="shared" si="19"/>
        <v>96164.668647584229</v>
      </c>
      <c r="Z71" s="22">
        <f t="shared" si="21"/>
        <v>3077269.3967226953</v>
      </c>
      <c r="AA71" s="10">
        <v>1135</v>
      </c>
      <c r="AB71" s="6">
        <v>1968</v>
      </c>
      <c r="AC71" s="6">
        <f t="shared" si="20"/>
        <v>48</v>
      </c>
      <c r="AD71" s="6" t="s">
        <v>103</v>
      </c>
    </row>
    <row r="72" spans="1:30" x14ac:dyDescent="0.2">
      <c r="A72">
        <v>4</v>
      </c>
      <c r="B72" s="6" t="s">
        <v>194</v>
      </c>
      <c r="C72" s="6" t="s">
        <v>22</v>
      </c>
      <c r="D72" s="6" t="s">
        <v>23</v>
      </c>
      <c r="E72" s="6" t="s">
        <v>2767</v>
      </c>
      <c r="F72" s="6" t="s">
        <v>2772</v>
      </c>
      <c r="G72" s="6">
        <v>32</v>
      </c>
      <c r="H72" s="6">
        <v>35</v>
      </c>
      <c r="I72" s="7">
        <v>42377</v>
      </c>
      <c r="J72" s="7">
        <v>42398</v>
      </c>
      <c r="K72" s="7" t="s">
        <v>2533</v>
      </c>
      <c r="L72" s="17">
        <f t="shared" si="11"/>
        <v>238.19</v>
      </c>
      <c r="M72" s="20">
        <f t="shared" si="12"/>
        <v>1</v>
      </c>
      <c r="N72" s="6">
        <v>21</v>
      </c>
      <c r="O72" s="6">
        <v>1990000</v>
      </c>
      <c r="P72" s="6">
        <v>2370000</v>
      </c>
      <c r="Q72" s="6">
        <f t="shared" si="13"/>
        <v>380000</v>
      </c>
      <c r="R72" s="8">
        <f t="shared" si="14"/>
        <v>0.19095477386934673</v>
      </c>
      <c r="S72" s="6">
        <v>36960</v>
      </c>
      <c r="T72" s="9">
        <f t="shared" si="15"/>
        <v>63342.5</v>
      </c>
      <c r="U72" s="6">
        <v>75218</v>
      </c>
      <c r="V72" s="9">
        <f t="shared" si="16"/>
        <v>11875.5</v>
      </c>
      <c r="W72" s="8">
        <f t="shared" si="17"/>
        <v>0.18748075936377628</v>
      </c>
      <c r="X72" s="22">
        <f t="shared" si="18"/>
        <v>63342.5</v>
      </c>
      <c r="Y72" s="22">
        <f t="shared" si="19"/>
        <v>75218</v>
      </c>
      <c r="Z72" s="22">
        <f t="shared" si="21"/>
        <v>2406976</v>
      </c>
      <c r="AA72" s="6">
        <v>832</v>
      </c>
      <c r="AB72" s="6">
        <v>1936</v>
      </c>
      <c r="AC72" s="6">
        <f t="shared" si="20"/>
        <v>80</v>
      </c>
      <c r="AD72" s="6" t="s">
        <v>103</v>
      </c>
    </row>
    <row r="73" spans="1:30" x14ac:dyDescent="0.2">
      <c r="A73">
        <v>30</v>
      </c>
      <c r="B73" s="6" t="s">
        <v>69</v>
      </c>
      <c r="C73" s="6" t="s">
        <v>22</v>
      </c>
      <c r="D73" s="6" t="s">
        <v>23</v>
      </c>
      <c r="E73" s="6" t="s">
        <v>2768</v>
      </c>
      <c r="F73" s="6" t="s">
        <v>2772</v>
      </c>
      <c r="G73" s="6">
        <v>33</v>
      </c>
      <c r="H73" s="6">
        <v>37</v>
      </c>
      <c r="I73" s="7">
        <v>42577</v>
      </c>
      <c r="J73" s="7">
        <v>42578</v>
      </c>
      <c r="K73" s="7" t="s">
        <v>2539</v>
      </c>
      <c r="L73" s="17">
        <f t="shared" si="11"/>
        <v>265.66000000000003</v>
      </c>
      <c r="M73" s="20">
        <f t="shared" si="12"/>
        <v>0.89659715425732134</v>
      </c>
      <c r="N73" s="6">
        <v>1</v>
      </c>
      <c r="O73" s="6">
        <v>2500000</v>
      </c>
      <c r="P73" s="6">
        <v>3100000</v>
      </c>
      <c r="Q73" s="6">
        <f t="shared" si="13"/>
        <v>600000</v>
      </c>
      <c r="R73" s="8">
        <f t="shared" si="14"/>
        <v>0.24</v>
      </c>
      <c r="S73" s="6">
        <v>131870</v>
      </c>
      <c r="T73" s="9">
        <f t="shared" si="15"/>
        <v>79753.636363636368</v>
      </c>
      <c r="U73" s="6">
        <v>97935</v>
      </c>
      <c r="V73" s="9">
        <f t="shared" si="16"/>
        <v>18181.363636363632</v>
      </c>
      <c r="W73" s="8">
        <f t="shared" si="17"/>
        <v>0.22796908661901988</v>
      </c>
      <c r="X73" s="22">
        <f t="shared" si="18"/>
        <v>71506.883405309592</v>
      </c>
      <c r="Y73" s="22">
        <f t="shared" si="19"/>
        <v>87808.24230219076</v>
      </c>
      <c r="Z73" s="22">
        <f t="shared" si="21"/>
        <v>2897671.9959722953</v>
      </c>
      <c r="AA73" s="10">
        <v>1020</v>
      </c>
      <c r="AB73" s="6">
        <v>1932</v>
      </c>
      <c r="AC73" s="6">
        <f t="shared" si="20"/>
        <v>84</v>
      </c>
      <c r="AD73" s="6" t="s">
        <v>44</v>
      </c>
    </row>
    <row r="74" spans="1:30" x14ac:dyDescent="0.2">
      <c r="A74">
        <v>14</v>
      </c>
      <c r="B74" s="6" t="s">
        <v>1687</v>
      </c>
      <c r="C74" s="6" t="s">
        <v>22</v>
      </c>
      <c r="D74" s="6" t="s">
        <v>23</v>
      </c>
      <c r="E74" s="6" t="s">
        <v>2768</v>
      </c>
      <c r="F74" s="6" t="s">
        <v>2772</v>
      </c>
      <c r="G74" s="6">
        <v>33</v>
      </c>
      <c r="H74" s="6">
        <v>37</v>
      </c>
      <c r="I74" s="7">
        <v>42464</v>
      </c>
      <c r="J74" s="7">
        <v>42468</v>
      </c>
      <c r="K74" s="7" t="s">
        <v>2536</v>
      </c>
      <c r="L74" s="17">
        <f t="shared" si="11"/>
        <v>250.79</v>
      </c>
      <c r="M74" s="20">
        <f t="shared" si="12"/>
        <v>0.9497587623110969</v>
      </c>
      <c r="N74" s="6">
        <v>4</v>
      </c>
      <c r="O74" s="6">
        <v>2600000</v>
      </c>
      <c r="P74" s="6">
        <v>3000000</v>
      </c>
      <c r="Q74" s="6">
        <f t="shared" si="13"/>
        <v>400000</v>
      </c>
      <c r="R74" s="8">
        <f t="shared" si="14"/>
        <v>0.15384615384615385</v>
      </c>
      <c r="S74" s="6"/>
      <c r="T74" s="9">
        <f t="shared" si="15"/>
        <v>78787.878787878784</v>
      </c>
      <c r="U74" s="6">
        <v>90909</v>
      </c>
      <c r="V74" s="9">
        <f t="shared" si="16"/>
        <v>12121.121212121216</v>
      </c>
      <c r="W74" s="8">
        <f t="shared" si="17"/>
        <v>0.15384500000000007</v>
      </c>
      <c r="X74" s="22">
        <f t="shared" si="18"/>
        <v>74829.478242692479</v>
      </c>
      <c r="Y74" s="22">
        <f t="shared" si="19"/>
        <v>86341.619322939514</v>
      </c>
      <c r="Z74" s="22">
        <f t="shared" si="21"/>
        <v>2849273.4376570038</v>
      </c>
      <c r="AA74" s="10">
        <v>1161</v>
      </c>
      <c r="AB74" s="6">
        <v>1937</v>
      </c>
      <c r="AC74" s="6">
        <f t="shared" si="20"/>
        <v>79</v>
      </c>
      <c r="AD74" s="6" t="s">
        <v>48</v>
      </c>
    </row>
    <row r="75" spans="1:30" x14ac:dyDescent="0.2">
      <c r="A75">
        <v>8</v>
      </c>
      <c r="B75" s="6" t="s">
        <v>219</v>
      </c>
      <c r="C75" s="6" t="s">
        <v>22</v>
      </c>
      <c r="D75" s="6" t="s">
        <v>23</v>
      </c>
      <c r="E75" s="6" t="s">
        <v>2767</v>
      </c>
      <c r="F75" s="6" t="s">
        <v>2772</v>
      </c>
      <c r="G75" s="6">
        <v>33</v>
      </c>
      <c r="H75" s="6">
        <v>36</v>
      </c>
      <c r="I75" s="7">
        <v>42413</v>
      </c>
      <c r="J75" s="7">
        <v>42423</v>
      </c>
      <c r="K75" s="7" t="s">
        <v>2534</v>
      </c>
      <c r="L75" s="17">
        <f t="shared" si="11"/>
        <v>240.59</v>
      </c>
      <c r="M75" s="20">
        <f t="shared" si="12"/>
        <v>0.99002452304750821</v>
      </c>
      <c r="N75" s="6">
        <v>10</v>
      </c>
      <c r="O75" s="6">
        <v>2490000</v>
      </c>
      <c r="P75" s="6">
        <v>2550000</v>
      </c>
      <c r="Q75" s="6">
        <f t="shared" si="13"/>
        <v>60000</v>
      </c>
      <c r="R75" s="8">
        <f t="shared" si="14"/>
        <v>2.4096385542168676E-2</v>
      </c>
      <c r="S75" s="6">
        <v>95376</v>
      </c>
      <c r="T75" s="9">
        <f t="shared" si="15"/>
        <v>78344.727272727279</v>
      </c>
      <c r="U75" s="6">
        <v>80163</v>
      </c>
      <c r="V75" s="9">
        <f t="shared" si="16"/>
        <v>1818.2727272727207</v>
      </c>
      <c r="W75" s="8">
        <f t="shared" si="17"/>
        <v>2.3208616464297564E-2</v>
      </c>
      <c r="X75" s="22">
        <f t="shared" si="18"/>
        <v>77563.201251468927</v>
      </c>
      <c r="Y75" s="22">
        <f t="shared" si="19"/>
        <v>79363.3358410574</v>
      </c>
      <c r="Z75" s="22">
        <f t="shared" si="21"/>
        <v>2618990.0827548942</v>
      </c>
      <c r="AA75" s="10">
        <v>1029</v>
      </c>
      <c r="AB75" s="6">
        <v>1940</v>
      </c>
      <c r="AC75" s="6">
        <f t="shared" si="20"/>
        <v>76</v>
      </c>
      <c r="AD75" s="6" t="s">
        <v>44</v>
      </c>
    </row>
    <row r="76" spans="1:30" x14ac:dyDescent="0.2">
      <c r="A76">
        <v>33</v>
      </c>
      <c r="B76" s="6" t="s">
        <v>234</v>
      </c>
      <c r="C76" s="6" t="s">
        <v>22</v>
      </c>
      <c r="D76" s="6" t="s">
        <v>23</v>
      </c>
      <c r="E76" s="6" t="s">
        <v>2767</v>
      </c>
      <c r="F76" s="6" t="s">
        <v>2772</v>
      </c>
      <c r="G76" s="6">
        <v>33</v>
      </c>
      <c r="H76" s="6">
        <v>36</v>
      </c>
      <c r="I76" s="7">
        <v>42587</v>
      </c>
      <c r="J76" s="7">
        <v>42597</v>
      </c>
      <c r="K76" s="7" t="s">
        <v>2540</v>
      </c>
      <c r="L76" s="17">
        <f t="shared" si="11"/>
        <v>272.20999999999998</v>
      </c>
      <c r="M76" s="20">
        <f t="shared" si="12"/>
        <v>0.87502296021454029</v>
      </c>
      <c r="N76" s="6">
        <v>10</v>
      </c>
      <c r="O76" s="6">
        <v>2900000</v>
      </c>
      <c r="P76" s="6">
        <v>3400000</v>
      </c>
      <c r="Q76" s="6">
        <f t="shared" si="13"/>
        <v>500000</v>
      </c>
      <c r="R76" s="8">
        <f t="shared" si="14"/>
        <v>0.17241379310344829</v>
      </c>
      <c r="S76" s="6"/>
      <c r="T76" s="9">
        <f t="shared" si="15"/>
        <v>87878.787878787873</v>
      </c>
      <c r="U76" s="6">
        <v>103030</v>
      </c>
      <c r="V76" s="9">
        <f t="shared" si="16"/>
        <v>15151.212121212127</v>
      </c>
      <c r="W76" s="8">
        <f t="shared" si="17"/>
        <v>0.1724103448275863</v>
      </c>
      <c r="X76" s="22">
        <f t="shared" si="18"/>
        <v>76895.957109762632</v>
      </c>
      <c r="Y76" s="22">
        <f t="shared" si="19"/>
        <v>90153.615590904083</v>
      </c>
      <c r="Z76" s="22">
        <f t="shared" si="21"/>
        <v>2975069.3144998346</v>
      </c>
      <c r="AA76" s="6">
        <v>815</v>
      </c>
      <c r="AB76" s="6">
        <v>1934</v>
      </c>
      <c r="AC76" s="6">
        <f t="shared" si="20"/>
        <v>82</v>
      </c>
      <c r="AD76" s="6" t="s">
        <v>206</v>
      </c>
    </row>
    <row r="77" spans="1:30" x14ac:dyDescent="0.2">
      <c r="A77">
        <v>35</v>
      </c>
      <c r="B77" s="6" t="s">
        <v>235</v>
      </c>
      <c r="C77" s="6" t="s">
        <v>22</v>
      </c>
      <c r="D77" s="6" t="s">
        <v>23</v>
      </c>
      <c r="E77" s="6" t="s">
        <v>2767</v>
      </c>
      <c r="F77" s="6" t="s">
        <v>2772</v>
      </c>
      <c r="G77" s="6">
        <v>33</v>
      </c>
      <c r="H77" s="6">
        <v>37</v>
      </c>
      <c r="I77" s="7">
        <v>42601</v>
      </c>
      <c r="J77" s="7">
        <v>42611</v>
      </c>
      <c r="K77" s="7" t="s">
        <v>2540</v>
      </c>
      <c r="L77" s="17">
        <f t="shared" si="11"/>
        <v>272.20999999999998</v>
      </c>
      <c r="M77" s="20">
        <f t="shared" si="12"/>
        <v>0.87502296021454029</v>
      </c>
      <c r="N77" s="6">
        <v>10</v>
      </c>
      <c r="O77" s="6">
        <v>2900000</v>
      </c>
      <c r="P77" s="6">
        <v>3310000</v>
      </c>
      <c r="Q77" s="6">
        <f t="shared" si="13"/>
        <v>410000</v>
      </c>
      <c r="R77" s="8">
        <f t="shared" si="14"/>
        <v>0.14137931034482759</v>
      </c>
      <c r="S77" s="6">
        <v>96106</v>
      </c>
      <c r="T77" s="9">
        <f t="shared" si="15"/>
        <v>90791.090909090912</v>
      </c>
      <c r="U77" s="6">
        <v>103215</v>
      </c>
      <c r="V77" s="9">
        <f t="shared" si="16"/>
        <v>12423.909090909088</v>
      </c>
      <c r="W77" s="8">
        <f t="shared" si="17"/>
        <v>0.13684061912362244</v>
      </c>
      <c r="X77" s="22">
        <f t="shared" si="18"/>
        <v>79444.289128380173</v>
      </c>
      <c r="Y77" s="22">
        <f t="shared" si="19"/>
        <v>90315.494838543775</v>
      </c>
      <c r="Z77" s="22">
        <f t="shared" si="21"/>
        <v>2980411.3296719445</v>
      </c>
      <c r="AA77" s="10">
        <v>1011</v>
      </c>
      <c r="AB77" s="6">
        <v>1940</v>
      </c>
      <c r="AC77" s="6">
        <f t="shared" si="20"/>
        <v>76</v>
      </c>
      <c r="AD77" s="6" t="s">
        <v>103</v>
      </c>
    </row>
    <row r="78" spans="1:30" x14ac:dyDescent="0.2">
      <c r="A78">
        <v>36</v>
      </c>
      <c r="B78" s="6" t="s">
        <v>237</v>
      </c>
      <c r="C78" s="6" t="s">
        <v>22</v>
      </c>
      <c r="D78" s="6" t="s">
        <v>23</v>
      </c>
      <c r="E78" s="6" t="s">
        <v>2767</v>
      </c>
      <c r="F78" s="6" t="s">
        <v>2772</v>
      </c>
      <c r="G78" s="6">
        <v>33</v>
      </c>
      <c r="H78" s="6">
        <v>36</v>
      </c>
      <c r="I78" s="7">
        <v>42608</v>
      </c>
      <c r="J78" s="7">
        <v>42618</v>
      </c>
      <c r="K78" s="7" t="s">
        <v>2541</v>
      </c>
      <c r="L78" s="17">
        <f t="shared" si="11"/>
        <v>275.91000000000003</v>
      </c>
      <c r="M78" s="20">
        <f t="shared" si="12"/>
        <v>0.86328875357906554</v>
      </c>
      <c r="N78" s="6">
        <v>10</v>
      </c>
      <c r="O78" s="6">
        <v>3000000</v>
      </c>
      <c r="P78" s="6">
        <v>3000000</v>
      </c>
      <c r="Q78" s="6">
        <f t="shared" si="13"/>
        <v>0</v>
      </c>
      <c r="R78" s="8">
        <f t="shared" si="14"/>
        <v>0</v>
      </c>
      <c r="S78" s="6">
        <v>10156</v>
      </c>
      <c r="T78" s="9">
        <f t="shared" si="15"/>
        <v>91216.84848484848</v>
      </c>
      <c r="U78" s="6">
        <v>91217</v>
      </c>
      <c r="V78" s="9">
        <f t="shared" si="16"/>
        <v>0.15151515151956119</v>
      </c>
      <c r="W78" s="8">
        <f t="shared" si="17"/>
        <v>1.661043480851331E-6</v>
      </c>
      <c r="X78" s="22">
        <f t="shared" si="18"/>
        <v>78746.479433895322</v>
      </c>
      <c r="Y78" s="22">
        <f t="shared" si="19"/>
        <v>78746.610235221626</v>
      </c>
      <c r="Z78" s="22">
        <f t="shared" si="21"/>
        <v>2598638.1377623137</v>
      </c>
      <c r="AA78" s="10">
        <v>1115</v>
      </c>
      <c r="AB78" s="6">
        <v>1931</v>
      </c>
      <c r="AC78" s="6">
        <f t="shared" si="20"/>
        <v>85</v>
      </c>
      <c r="AD78" s="6" t="s">
        <v>238</v>
      </c>
    </row>
    <row r="79" spans="1:30" x14ac:dyDescent="0.2">
      <c r="A79">
        <v>7</v>
      </c>
      <c r="B79" s="6" t="s">
        <v>215</v>
      </c>
      <c r="C79" s="6" t="s">
        <v>22</v>
      </c>
      <c r="D79" s="6" t="s">
        <v>23</v>
      </c>
      <c r="E79" s="6" t="s">
        <v>2767</v>
      </c>
      <c r="F79" s="6" t="s">
        <v>2772</v>
      </c>
      <c r="G79" s="6">
        <v>33</v>
      </c>
      <c r="H79" s="6">
        <v>37</v>
      </c>
      <c r="I79" s="7">
        <v>42405</v>
      </c>
      <c r="J79" s="7">
        <v>42416</v>
      </c>
      <c r="K79" s="7" t="s">
        <v>2534</v>
      </c>
      <c r="L79" s="17">
        <f t="shared" si="11"/>
        <v>240.59</v>
      </c>
      <c r="M79" s="20">
        <f t="shared" si="12"/>
        <v>0.99002452304750821</v>
      </c>
      <c r="N79" s="6">
        <v>11</v>
      </c>
      <c r="O79" s="6">
        <v>2500000</v>
      </c>
      <c r="P79" s="6">
        <v>2785000</v>
      </c>
      <c r="Q79" s="6">
        <f t="shared" si="13"/>
        <v>285000</v>
      </c>
      <c r="R79" s="8">
        <f t="shared" si="14"/>
        <v>0.114</v>
      </c>
      <c r="S79" s="6">
        <v>95331</v>
      </c>
      <c r="T79" s="9">
        <f t="shared" si="15"/>
        <v>78646.393939393936</v>
      </c>
      <c r="U79" s="6">
        <v>87283</v>
      </c>
      <c r="V79" s="9">
        <f t="shared" si="16"/>
        <v>8636.6060606060637</v>
      </c>
      <c r="W79" s="8">
        <f t="shared" si="17"/>
        <v>0.10981566513096022</v>
      </c>
      <c r="X79" s="22">
        <f t="shared" si="18"/>
        <v>77861.858649254922</v>
      </c>
      <c r="Y79" s="22">
        <f t="shared" si="19"/>
        <v>86412.310445155657</v>
      </c>
      <c r="Z79" s="22">
        <f t="shared" si="21"/>
        <v>2851606.2446901365</v>
      </c>
      <c r="AA79" s="6">
        <v>696</v>
      </c>
      <c r="AB79" s="6">
        <v>1940</v>
      </c>
      <c r="AC79" s="6">
        <f t="shared" si="20"/>
        <v>76</v>
      </c>
      <c r="AD79" s="6" t="s">
        <v>37</v>
      </c>
    </row>
    <row r="80" spans="1:30" x14ac:dyDescent="0.2">
      <c r="A80">
        <v>35</v>
      </c>
      <c r="B80" s="6" t="s">
        <v>236</v>
      </c>
      <c r="C80" s="6" t="s">
        <v>22</v>
      </c>
      <c r="D80" s="6" t="s">
        <v>23</v>
      </c>
      <c r="E80" s="6" t="s">
        <v>2767</v>
      </c>
      <c r="F80" s="6" t="s">
        <v>2772</v>
      </c>
      <c r="G80" s="6">
        <v>33</v>
      </c>
      <c r="H80" s="6">
        <v>36</v>
      </c>
      <c r="I80" s="7">
        <v>42596</v>
      </c>
      <c r="J80" s="7">
        <v>42615</v>
      </c>
      <c r="K80" s="7" t="s">
        <v>2541</v>
      </c>
      <c r="L80" s="17">
        <f t="shared" si="11"/>
        <v>275.91000000000003</v>
      </c>
      <c r="M80" s="20">
        <f t="shared" si="12"/>
        <v>0.86328875357906554</v>
      </c>
      <c r="N80" s="6">
        <v>19</v>
      </c>
      <c r="O80" s="6">
        <v>2800000</v>
      </c>
      <c r="P80" s="6">
        <v>2850000</v>
      </c>
      <c r="Q80" s="6">
        <f t="shared" si="13"/>
        <v>50000</v>
      </c>
      <c r="R80" s="8">
        <f t="shared" si="14"/>
        <v>1.7857142857142856E-2</v>
      </c>
      <c r="S80" s="6"/>
      <c r="T80" s="9">
        <f t="shared" si="15"/>
        <v>84848.484848484848</v>
      </c>
      <c r="U80" s="6">
        <v>86364</v>
      </c>
      <c r="V80" s="9">
        <f t="shared" si="16"/>
        <v>1515.515151515152</v>
      </c>
      <c r="W80" s="8">
        <f t="shared" si="17"/>
        <v>1.7861428571428577E-2</v>
      </c>
      <c r="X80" s="22">
        <f t="shared" si="18"/>
        <v>73248.742727920719</v>
      </c>
      <c r="Y80" s="22">
        <f t="shared" si="19"/>
        <v>74557.069914102423</v>
      </c>
      <c r="Z80" s="22">
        <f t="shared" si="21"/>
        <v>2460383.3071653801</v>
      </c>
      <c r="AA80" s="10">
        <v>4005</v>
      </c>
      <c r="AB80" s="6">
        <v>1937</v>
      </c>
      <c r="AC80" s="6">
        <f t="shared" si="20"/>
        <v>79</v>
      </c>
      <c r="AD80" s="6" t="s">
        <v>206</v>
      </c>
    </row>
    <row r="81" spans="1:30" x14ac:dyDescent="0.2">
      <c r="A81">
        <v>20</v>
      </c>
      <c r="B81" s="6" t="s">
        <v>249</v>
      </c>
      <c r="C81" s="6" t="s">
        <v>22</v>
      </c>
      <c r="D81" s="6" t="s">
        <v>23</v>
      </c>
      <c r="E81" s="6" t="s">
        <v>2768</v>
      </c>
      <c r="F81" s="6" t="s">
        <v>2772</v>
      </c>
      <c r="G81" s="6">
        <v>34</v>
      </c>
      <c r="H81" s="6">
        <v>38</v>
      </c>
      <c r="I81" s="7">
        <v>42504</v>
      </c>
      <c r="J81" s="7">
        <v>42506</v>
      </c>
      <c r="K81" s="7" t="s">
        <v>2537</v>
      </c>
      <c r="L81" s="17">
        <f t="shared" si="11"/>
        <v>256.52</v>
      </c>
      <c r="M81" s="20">
        <f t="shared" si="12"/>
        <v>0.92854358334632781</v>
      </c>
      <c r="N81" s="6">
        <v>2</v>
      </c>
      <c r="O81" s="6">
        <v>2990000</v>
      </c>
      <c r="P81" s="6">
        <v>3450000</v>
      </c>
      <c r="Q81" s="6">
        <f t="shared" si="13"/>
        <v>460000</v>
      </c>
      <c r="R81" s="8">
        <f t="shared" si="14"/>
        <v>0.15384615384615385</v>
      </c>
      <c r="S81" s="6"/>
      <c r="T81" s="9">
        <f t="shared" si="15"/>
        <v>87941.176470588238</v>
      </c>
      <c r="U81" s="6">
        <v>101471</v>
      </c>
      <c r="V81" s="9">
        <f t="shared" si="16"/>
        <v>13529.823529411762</v>
      </c>
      <c r="W81" s="8">
        <f t="shared" si="17"/>
        <v>0.15385083612040129</v>
      </c>
      <c r="X81" s="22">
        <f t="shared" si="18"/>
        <v>81657.215123691771</v>
      </c>
      <c r="Y81" s="22">
        <f t="shared" si="19"/>
        <v>94220.245945735223</v>
      </c>
      <c r="Z81" s="22">
        <f t="shared" si="21"/>
        <v>3203488.3621549974</v>
      </c>
      <c r="AA81" s="6">
        <v>461</v>
      </c>
      <c r="AB81" s="6">
        <v>2005</v>
      </c>
      <c r="AC81" s="6">
        <f t="shared" si="20"/>
        <v>11</v>
      </c>
      <c r="AD81" s="6" t="s">
        <v>67</v>
      </c>
    </row>
    <row r="82" spans="1:30" x14ac:dyDescent="0.2">
      <c r="A82">
        <v>44</v>
      </c>
      <c r="B82" s="6" t="s">
        <v>2567</v>
      </c>
      <c r="C82" s="6" t="s">
        <v>22</v>
      </c>
      <c r="D82" s="6" t="s">
        <v>23</v>
      </c>
      <c r="E82" s="6" t="s">
        <v>2768</v>
      </c>
      <c r="F82" s="6" t="s">
        <v>2772</v>
      </c>
      <c r="G82" s="6">
        <v>34</v>
      </c>
      <c r="H82" s="6">
        <v>37</v>
      </c>
      <c r="I82" s="7">
        <v>42677</v>
      </c>
      <c r="J82" s="7">
        <v>42680</v>
      </c>
      <c r="K82" s="7" t="s">
        <v>2543</v>
      </c>
      <c r="L82" s="17">
        <f t="shared" si="11"/>
        <v>284.38</v>
      </c>
      <c r="M82" s="20">
        <f t="shared" si="12"/>
        <v>0.83757648217174208</v>
      </c>
      <c r="N82" s="6">
        <v>3</v>
      </c>
      <c r="O82" s="6">
        <v>2850000</v>
      </c>
      <c r="P82" s="6">
        <v>3600000</v>
      </c>
      <c r="Q82" s="6">
        <f t="shared" si="13"/>
        <v>750000</v>
      </c>
      <c r="R82" s="8">
        <f t="shared" si="14"/>
        <v>0.26315789473684209</v>
      </c>
      <c r="S82" s="6"/>
      <c r="T82" s="9">
        <f t="shared" si="15"/>
        <v>83823.529411764699</v>
      </c>
      <c r="U82" s="6">
        <v>105882</v>
      </c>
      <c r="V82" s="9">
        <f t="shared" si="16"/>
        <v>22058.470588235301</v>
      </c>
      <c r="W82" s="8">
        <f t="shared" si="17"/>
        <v>0.26315368421052643</v>
      </c>
      <c r="X82" s="22">
        <f t="shared" si="18"/>
        <v>70208.61688792544</v>
      </c>
      <c r="Y82" s="22">
        <f t="shared" si="19"/>
        <v>88684.273085308392</v>
      </c>
      <c r="Z82" s="22">
        <f t="shared" si="21"/>
        <v>3015265.2849004855</v>
      </c>
      <c r="AA82" s="10">
        <v>1241</v>
      </c>
      <c r="AB82" s="6">
        <v>1971</v>
      </c>
      <c r="AC82" s="6">
        <f t="shared" si="20"/>
        <v>45</v>
      </c>
      <c r="AD82" s="6" t="s">
        <v>108</v>
      </c>
    </row>
    <row r="83" spans="1:30" x14ac:dyDescent="0.2">
      <c r="A83">
        <v>9</v>
      </c>
      <c r="B83" s="6" t="s">
        <v>247</v>
      </c>
      <c r="C83" s="6" t="s">
        <v>22</v>
      </c>
      <c r="D83" s="6" t="s">
        <v>23</v>
      </c>
      <c r="E83" s="6" t="s">
        <v>2767</v>
      </c>
      <c r="F83" s="6" t="s">
        <v>2772</v>
      </c>
      <c r="G83" s="6">
        <v>34</v>
      </c>
      <c r="H83" s="6">
        <v>38</v>
      </c>
      <c r="I83" s="7">
        <v>42419</v>
      </c>
      <c r="J83" s="7">
        <v>42429</v>
      </c>
      <c r="K83" s="7" t="s">
        <v>2534</v>
      </c>
      <c r="L83" s="17">
        <f t="shared" si="11"/>
        <v>240.59</v>
      </c>
      <c r="M83" s="20">
        <f t="shared" si="12"/>
        <v>0.99002452304750821</v>
      </c>
      <c r="N83" s="6">
        <v>10</v>
      </c>
      <c r="O83" s="6">
        <v>2700000</v>
      </c>
      <c r="P83" s="6">
        <v>3200000</v>
      </c>
      <c r="Q83" s="6">
        <f t="shared" si="13"/>
        <v>500000</v>
      </c>
      <c r="R83" s="8">
        <f t="shared" si="14"/>
        <v>0.18518518518518517</v>
      </c>
      <c r="S83" s="6"/>
      <c r="T83" s="9">
        <f t="shared" si="15"/>
        <v>79411.76470588235</v>
      </c>
      <c r="U83" s="6">
        <v>94118</v>
      </c>
      <c r="V83" s="9">
        <f t="shared" si="16"/>
        <v>14706.23529411765</v>
      </c>
      <c r="W83" s="8">
        <f t="shared" si="17"/>
        <v>0.18518962962962968</v>
      </c>
      <c r="X83" s="22">
        <f t="shared" si="18"/>
        <v>78619.594477302118</v>
      </c>
      <c r="Y83" s="22">
        <f t="shared" si="19"/>
        <v>93179.12806018538</v>
      </c>
      <c r="Z83" s="22">
        <f t="shared" si="21"/>
        <v>3168090.3540463028</v>
      </c>
      <c r="AA83" s="6">
        <v>410</v>
      </c>
      <c r="AB83" s="6">
        <v>2009</v>
      </c>
      <c r="AC83" s="6">
        <f t="shared" si="20"/>
        <v>7</v>
      </c>
      <c r="AD83" s="6" t="s">
        <v>209</v>
      </c>
    </row>
    <row r="84" spans="1:30" x14ac:dyDescent="0.2">
      <c r="A84">
        <v>9</v>
      </c>
      <c r="B84" s="6" t="s">
        <v>246</v>
      </c>
      <c r="C84" s="6" t="s">
        <v>22</v>
      </c>
      <c r="D84" s="6" t="s">
        <v>23</v>
      </c>
      <c r="E84" s="6" t="s">
        <v>2767</v>
      </c>
      <c r="F84" s="6" t="s">
        <v>2772</v>
      </c>
      <c r="G84" s="6">
        <v>34</v>
      </c>
      <c r="H84" s="6">
        <v>40</v>
      </c>
      <c r="I84" s="7">
        <v>42419</v>
      </c>
      <c r="J84" s="7">
        <v>42429</v>
      </c>
      <c r="K84" s="7" t="s">
        <v>2534</v>
      </c>
      <c r="L84" s="17">
        <f t="shared" si="11"/>
        <v>240.59</v>
      </c>
      <c r="M84" s="20">
        <f t="shared" si="12"/>
        <v>0.99002452304750821</v>
      </c>
      <c r="N84" s="6">
        <v>10</v>
      </c>
      <c r="O84" s="6">
        <v>2500000</v>
      </c>
      <c r="P84" s="6">
        <v>2700000</v>
      </c>
      <c r="Q84" s="6">
        <f t="shared" si="13"/>
        <v>200000</v>
      </c>
      <c r="R84" s="8">
        <f t="shared" si="14"/>
        <v>0.08</v>
      </c>
      <c r="S84" s="6">
        <v>13398</v>
      </c>
      <c r="T84" s="9">
        <f t="shared" si="15"/>
        <v>73923.470588235301</v>
      </c>
      <c r="U84" s="6">
        <v>79806</v>
      </c>
      <c r="V84" s="9">
        <f t="shared" si="16"/>
        <v>5882.529411764699</v>
      </c>
      <c r="W84" s="8">
        <f t="shared" si="17"/>
        <v>7.9575936640356892E-2</v>
      </c>
      <c r="X84" s="22">
        <f t="shared" si="18"/>
        <v>73186.04871113415</v>
      </c>
      <c r="Y84" s="22">
        <f t="shared" si="19"/>
        <v>79009.897086329438</v>
      </c>
      <c r="Z84" s="22">
        <f t="shared" si="21"/>
        <v>2686336.5009352011</v>
      </c>
      <c r="AA84" s="10">
        <v>1623</v>
      </c>
      <c r="AB84" s="6">
        <v>1970</v>
      </c>
      <c r="AC84" s="6">
        <f t="shared" si="20"/>
        <v>46</v>
      </c>
      <c r="AD84" s="6" t="s">
        <v>83</v>
      </c>
    </row>
    <row r="85" spans="1:30" x14ac:dyDescent="0.2">
      <c r="A85">
        <v>37</v>
      </c>
      <c r="B85" s="6" t="s">
        <v>249</v>
      </c>
      <c r="C85" s="6" t="s">
        <v>22</v>
      </c>
      <c r="D85" s="6" t="s">
        <v>23</v>
      </c>
      <c r="E85" s="6" t="s">
        <v>2767</v>
      </c>
      <c r="F85" s="6" t="s">
        <v>2772</v>
      </c>
      <c r="G85" s="6">
        <v>34</v>
      </c>
      <c r="H85" s="6">
        <v>37</v>
      </c>
      <c r="I85" s="7">
        <v>42616</v>
      </c>
      <c r="J85" s="7">
        <v>42626</v>
      </c>
      <c r="K85" s="7" t="s">
        <v>2541</v>
      </c>
      <c r="L85" s="17">
        <f t="shared" si="11"/>
        <v>275.91000000000003</v>
      </c>
      <c r="M85" s="20">
        <f t="shared" si="12"/>
        <v>0.86328875357906554</v>
      </c>
      <c r="N85" s="6">
        <v>10</v>
      </c>
      <c r="O85" s="6">
        <v>3200000</v>
      </c>
      <c r="P85" s="6">
        <v>3760000</v>
      </c>
      <c r="Q85" s="6">
        <f t="shared" si="13"/>
        <v>560000</v>
      </c>
      <c r="R85" s="8">
        <f t="shared" si="14"/>
        <v>0.17499999999999999</v>
      </c>
      <c r="S85" s="6"/>
      <c r="T85" s="9">
        <f t="shared" si="15"/>
        <v>94117.647058823524</v>
      </c>
      <c r="U85" s="6">
        <v>110588</v>
      </c>
      <c r="V85" s="9">
        <f t="shared" si="16"/>
        <v>16470.352941176476</v>
      </c>
      <c r="W85" s="8">
        <f t="shared" si="17"/>
        <v>0.17499750000000006</v>
      </c>
      <c r="X85" s="22">
        <f t="shared" si="18"/>
        <v>81250.706219206157</v>
      </c>
      <c r="Y85" s="22">
        <f t="shared" si="19"/>
        <v>95469.376680801695</v>
      </c>
      <c r="Z85" s="22">
        <f t="shared" si="21"/>
        <v>3245958.8071472575</v>
      </c>
      <c r="AA85" s="6">
        <v>461</v>
      </c>
      <c r="AB85" s="6">
        <v>2005</v>
      </c>
      <c r="AC85" s="6">
        <f t="shared" si="20"/>
        <v>11</v>
      </c>
      <c r="AD85" s="6" t="s">
        <v>29</v>
      </c>
    </row>
    <row r="86" spans="1:30" x14ac:dyDescent="0.2">
      <c r="A86">
        <v>3</v>
      </c>
      <c r="B86" s="6" t="s">
        <v>47</v>
      </c>
      <c r="C86" s="6" t="s">
        <v>22</v>
      </c>
      <c r="D86" s="6" t="s">
        <v>23</v>
      </c>
      <c r="E86" s="6" t="s">
        <v>2767</v>
      </c>
      <c r="F86" s="6" t="s">
        <v>2772</v>
      </c>
      <c r="G86" s="6">
        <v>34</v>
      </c>
      <c r="H86" s="6">
        <v>38</v>
      </c>
      <c r="I86" s="7">
        <v>42377</v>
      </c>
      <c r="J86" s="7">
        <v>42388</v>
      </c>
      <c r="K86" s="7" t="s">
        <v>2533</v>
      </c>
      <c r="L86" s="17">
        <f t="shared" si="11"/>
        <v>238.19</v>
      </c>
      <c r="M86" s="20">
        <f t="shared" si="12"/>
        <v>1</v>
      </c>
      <c r="N86" s="6">
        <v>11</v>
      </c>
      <c r="O86" s="6">
        <v>2790000</v>
      </c>
      <c r="P86" s="6">
        <v>2900000</v>
      </c>
      <c r="Q86" s="6">
        <f t="shared" si="13"/>
        <v>110000</v>
      </c>
      <c r="R86" s="8">
        <f t="shared" si="14"/>
        <v>3.9426523297491037E-2</v>
      </c>
      <c r="S86" s="6">
        <v>281847</v>
      </c>
      <c r="T86" s="9">
        <f t="shared" si="15"/>
        <v>90348.441176470587</v>
      </c>
      <c r="U86" s="6">
        <v>93584</v>
      </c>
      <c r="V86" s="9">
        <f t="shared" si="16"/>
        <v>3235.5588235294126</v>
      </c>
      <c r="W86" s="8">
        <f t="shared" si="17"/>
        <v>3.5812004959882453E-2</v>
      </c>
      <c r="X86" s="22">
        <f t="shared" si="18"/>
        <v>90348.441176470587</v>
      </c>
      <c r="Y86" s="22">
        <f t="shared" si="19"/>
        <v>93584</v>
      </c>
      <c r="Z86" s="22">
        <f t="shared" si="21"/>
        <v>3181856</v>
      </c>
      <c r="AA86" s="10">
        <v>2168</v>
      </c>
      <c r="AB86" s="6">
        <v>1961</v>
      </c>
      <c r="AC86" s="6">
        <f t="shared" si="20"/>
        <v>55</v>
      </c>
      <c r="AD86" s="6" t="s">
        <v>181</v>
      </c>
    </row>
    <row r="87" spans="1:30" x14ac:dyDescent="0.2">
      <c r="A87">
        <v>11</v>
      </c>
      <c r="B87" s="6" t="s">
        <v>246</v>
      </c>
      <c r="C87" s="6" t="s">
        <v>22</v>
      </c>
      <c r="D87" s="6" t="s">
        <v>23</v>
      </c>
      <c r="E87" s="6" t="s">
        <v>2767</v>
      </c>
      <c r="F87" s="6" t="s">
        <v>2772</v>
      </c>
      <c r="G87" s="6">
        <v>34</v>
      </c>
      <c r="H87" s="6">
        <v>38</v>
      </c>
      <c r="I87" s="7">
        <v>42432</v>
      </c>
      <c r="J87" s="7">
        <v>42443</v>
      </c>
      <c r="K87" s="7" t="s">
        <v>2535</v>
      </c>
      <c r="L87" s="17">
        <f t="shared" si="11"/>
        <v>245.99</v>
      </c>
      <c r="M87" s="20">
        <f t="shared" si="12"/>
        <v>0.96829139395910402</v>
      </c>
      <c r="N87" s="6">
        <v>11</v>
      </c>
      <c r="O87" s="6">
        <v>2600000</v>
      </c>
      <c r="P87" s="6">
        <v>2750000</v>
      </c>
      <c r="Q87" s="6">
        <f t="shared" si="13"/>
        <v>150000</v>
      </c>
      <c r="R87" s="8">
        <f t="shared" si="14"/>
        <v>5.7692307692307696E-2</v>
      </c>
      <c r="S87" s="6">
        <v>13397</v>
      </c>
      <c r="T87" s="9">
        <f t="shared" si="15"/>
        <v>76864.617647058825</v>
      </c>
      <c r="U87" s="6">
        <v>81276</v>
      </c>
      <c r="V87" s="9">
        <f t="shared" si="16"/>
        <v>4411.3823529411748</v>
      </c>
      <c r="W87" s="8">
        <f t="shared" si="17"/>
        <v>5.7391586505991986E-2</v>
      </c>
      <c r="X87" s="22">
        <f t="shared" si="18"/>
        <v>74427.347767604137</v>
      </c>
      <c r="Y87" s="22">
        <f t="shared" si="19"/>
        <v>78698.851335420142</v>
      </c>
      <c r="Z87" s="22">
        <f t="shared" si="21"/>
        <v>2675760.9454042846</v>
      </c>
      <c r="AA87" s="10">
        <v>1615</v>
      </c>
      <c r="AB87" s="6">
        <v>1970</v>
      </c>
      <c r="AC87" s="6">
        <f t="shared" si="20"/>
        <v>46</v>
      </c>
      <c r="AD87" s="6" t="s">
        <v>108</v>
      </c>
    </row>
    <row r="88" spans="1:30" x14ac:dyDescent="0.2">
      <c r="A88">
        <v>18</v>
      </c>
      <c r="B88" s="6" t="s">
        <v>249</v>
      </c>
      <c r="C88" s="6" t="s">
        <v>22</v>
      </c>
      <c r="D88" s="6" t="s">
        <v>23</v>
      </c>
      <c r="E88" s="6" t="s">
        <v>2767</v>
      </c>
      <c r="F88" s="6" t="s">
        <v>2772</v>
      </c>
      <c r="G88" s="6">
        <v>34</v>
      </c>
      <c r="H88" s="6">
        <v>38</v>
      </c>
      <c r="I88" s="7">
        <v>42482</v>
      </c>
      <c r="J88" s="7">
        <v>42493</v>
      </c>
      <c r="K88" s="7" t="s">
        <v>2537</v>
      </c>
      <c r="L88" s="17">
        <f t="shared" si="11"/>
        <v>256.52</v>
      </c>
      <c r="M88" s="20">
        <f t="shared" si="12"/>
        <v>0.92854358334632781</v>
      </c>
      <c r="N88" s="6">
        <v>11</v>
      </c>
      <c r="O88" s="6">
        <v>2500000</v>
      </c>
      <c r="P88" s="6">
        <v>3200000</v>
      </c>
      <c r="Q88" s="6">
        <f t="shared" si="13"/>
        <v>700000</v>
      </c>
      <c r="R88" s="8">
        <f t="shared" si="14"/>
        <v>0.28000000000000003</v>
      </c>
      <c r="S88" s="6"/>
      <c r="T88" s="9">
        <f t="shared" si="15"/>
        <v>73529.411764705888</v>
      </c>
      <c r="U88" s="6">
        <v>94118</v>
      </c>
      <c r="V88" s="9">
        <f t="shared" si="16"/>
        <v>20588.588235294112</v>
      </c>
      <c r="W88" s="8">
        <f t="shared" si="17"/>
        <v>0.28000479999999989</v>
      </c>
      <c r="X88" s="22">
        <f t="shared" si="18"/>
        <v>68275.263481347632</v>
      </c>
      <c r="Y88" s="22">
        <f t="shared" si="19"/>
        <v>87392.664977389679</v>
      </c>
      <c r="Z88" s="22">
        <f t="shared" si="21"/>
        <v>2971350.609231249</v>
      </c>
      <c r="AA88" s="6">
        <v>461</v>
      </c>
      <c r="AB88" s="6">
        <v>2005</v>
      </c>
      <c r="AC88" s="6">
        <f t="shared" si="20"/>
        <v>11</v>
      </c>
      <c r="AD88" s="6" t="s">
        <v>37</v>
      </c>
    </row>
    <row r="89" spans="1:30" x14ac:dyDescent="0.2">
      <c r="A89">
        <v>22</v>
      </c>
      <c r="B89" s="6" t="s">
        <v>249</v>
      </c>
      <c r="C89" s="6" t="s">
        <v>22</v>
      </c>
      <c r="D89" s="6" t="s">
        <v>23</v>
      </c>
      <c r="E89" s="6" t="s">
        <v>2767</v>
      </c>
      <c r="F89" s="6" t="s">
        <v>2772</v>
      </c>
      <c r="G89" s="6">
        <v>34</v>
      </c>
      <c r="H89" s="6">
        <v>38</v>
      </c>
      <c r="I89" s="7">
        <v>42510</v>
      </c>
      <c r="J89" s="7">
        <v>42521</v>
      </c>
      <c r="K89" s="7" t="s">
        <v>2537</v>
      </c>
      <c r="L89" s="17">
        <f t="shared" si="11"/>
        <v>256.52</v>
      </c>
      <c r="M89" s="20">
        <f t="shared" si="12"/>
        <v>0.92854358334632781</v>
      </c>
      <c r="N89" s="6">
        <v>11</v>
      </c>
      <c r="O89" s="6">
        <v>2990000</v>
      </c>
      <c r="P89" s="6">
        <v>3630000</v>
      </c>
      <c r="Q89" s="6">
        <f t="shared" si="13"/>
        <v>640000</v>
      </c>
      <c r="R89" s="8">
        <f t="shared" si="14"/>
        <v>0.21404682274247491</v>
      </c>
      <c r="S89" s="6"/>
      <c r="T89" s="9">
        <f t="shared" si="15"/>
        <v>87941.176470588238</v>
      </c>
      <c r="U89" s="6">
        <v>106765</v>
      </c>
      <c r="V89" s="9">
        <f t="shared" si="16"/>
        <v>18823.823529411762</v>
      </c>
      <c r="W89" s="8">
        <f t="shared" si="17"/>
        <v>0.21405016722408024</v>
      </c>
      <c r="X89" s="22">
        <f t="shared" si="18"/>
        <v>81657.215123691771</v>
      </c>
      <c r="Y89" s="22">
        <f t="shared" si="19"/>
        <v>99135.95567597069</v>
      </c>
      <c r="Z89" s="22">
        <f t="shared" si="21"/>
        <v>3370622.4929830036</v>
      </c>
      <c r="AA89" s="6">
        <v>461</v>
      </c>
      <c r="AB89" s="6">
        <v>2005</v>
      </c>
      <c r="AC89" s="6">
        <f t="shared" si="20"/>
        <v>11</v>
      </c>
      <c r="AD89" s="6" t="s">
        <v>103</v>
      </c>
    </row>
    <row r="90" spans="1:30" x14ac:dyDescent="0.2">
      <c r="A90">
        <v>22</v>
      </c>
      <c r="B90" s="6" t="s">
        <v>219</v>
      </c>
      <c r="C90" s="6" t="s">
        <v>22</v>
      </c>
      <c r="D90" s="6" t="s">
        <v>23</v>
      </c>
      <c r="E90" s="6" t="s">
        <v>2767</v>
      </c>
      <c r="F90" s="6" t="s">
        <v>2772</v>
      </c>
      <c r="G90" s="6">
        <v>34</v>
      </c>
      <c r="H90" s="6">
        <v>38</v>
      </c>
      <c r="I90" s="7">
        <v>42510</v>
      </c>
      <c r="J90" s="7">
        <v>42521</v>
      </c>
      <c r="K90" s="7" t="s">
        <v>2537</v>
      </c>
      <c r="L90" s="17">
        <f t="shared" si="11"/>
        <v>256.52</v>
      </c>
      <c r="M90" s="20">
        <f t="shared" si="12"/>
        <v>0.92854358334632781</v>
      </c>
      <c r="N90" s="6">
        <v>11</v>
      </c>
      <c r="O90" s="6">
        <v>3000000</v>
      </c>
      <c r="P90" s="6">
        <v>3120000</v>
      </c>
      <c r="Q90" s="6">
        <f t="shared" si="13"/>
        <v>120000</v>
      </c>
      <c r="R90" s="8">
        <f t="shared" si="14"/>
        <v>0.04</v>
      </c>
      <c r="S90" s="6">
        <v>94007</v>
      </c>
      <c r="T90" s="9">
        <f t="shared" si="15"/>
        <v>91000.205882352937</v>
      </c>
      <c r="U90" s="6">
        <v>94530</v>
      </c>
      <c r="V90" s="9">
        <f t="shared" si="16"/>
        <v>3529.7941176470631</v>
      </c>
      <c r="W90" s="8">
        <f t="shared" si="17"/>
        <v>3.8788858590171303E-2</v>
      </c>
      <c r="X90" s="22">
        <f t="shared" si="18"/>
        <v>84497.65725525358</v>
      </c>
      <c r="Y90" s="22">
        <f t="shared" si="19"/>
        <v>87775.224933728372</v>
      </c>
      <c r="Z90" s="22">
        <f t="shared" si="21"/>
        <v>2984357.6477467646</v>
      </c>
      <c r="AA90" s="10">
        <v>1010</v>
      </c>
      <c r="AB90" s="6">
        <v>1940</v>
      </c>
      <c r="AC90" s="6">
        <f t="shared" si="20"/>
        <v>76</v>
      </c>
      <c r="AD90" s="6" t="s">
        <v>103</v>
      </c>
    </row>
    <row r="91" spans="1:30" x14ac:dyDescent="0.2">
      <c r="A91">
        <v>42</v>
      </c>
      <c r="B91" s="6" t="s">
        <v>261</v>
      </c>
      <c r="C91" s="6" t="s">
        <v>22</v>
      </c>
      <c r="D91" s="6" t="s">
        <v>23</v>
      </c>
      <c r="E91" s="6" t="s">
        <v>2767</v>
      </c>
      <c r="F91" s="6" t="s">
        <v>2772</v>
      </c>
      <c r="G91" s="6">
        <v>34</v>
      </c>
      <c r="H91" s="6">
        <v>37</v>
      </c>
      <c r="I91" s="7">
        <v>42650</v>
      </c>
      <c r="J91" s="7">
        <v>42661</v>
      </c>
      <c r="K91" s="7" t="s">
        <v>2542</v>
      </c>
      <c r="L91" s="17">
        <f t="shared" si="11"/>
        <v>281.13</v>
      </c>
      <c r="M91" s="20">
        <f t="shared" si="12"/>
        <v>0.84725927506847365</v>
      </c>
      <c r="N91" s="6">
        <v>11</v>
      </c>
      <c r="O91" s="6">
        <v>2700000</v>
      </c>
      <c r="P91" s="6">
        <v>3500000</v>
      </c>
      <c r="Q91" s="6">
        <f t="shared" si="13"/>
        <v>800000</v>
      </c>
      <c r="R91" s="8">
        <f t="shared" si="14"/>
        <v>0.29629629629629628</v>
      </c>
      <c r="S91" s="6"/>
      <c r="T91" s="9">
        <f t="shared" si="15"/>
        <v>79411.76470588235</v>
      </c>
      <c r="U91" s="6">
        <v>102941</v>
      </c>
      <c r="V91" s="9">
        <f t="shared" si="16"/>
        <v>23529.23529411765</v>
      </c>
      <c r="W91" s="8">
        <f t="shared" si="17"/>
        <v>0.29629407407407415</v>
      </c>
      <c r="X91" s="22">
        <f t="shared" si="18"/>
        <v>67282.354196614076</v>
      </c>
      <c r="Y91" s="22">
        <f t="shared" si="19"/>
        <v>87217.717034823741</v>
      </c>
      <c r="Z91" s="22">
        <f t="shared" si="21"/>
        <v>2965402.3791840072</v>
      </c>
      <c r="AA91" s="6">
        <v>626</v>
      </c>
      <c r="AB91" s="6">
        <v>1898</v>
      </c>
      <c r="AC91" s="6">
        <f t="shared" si="20"/>
        <v>118</v>
      </c>
      <c r="AD91" s="6" t="s">
        <v>37</v>
      </c>
    </row>
    <row r="92" spans="1:30" x14ac:dyDescent="0.2">
      <c r="A92">
        <v>17</v>
      </c>
      <c r="B92" s="6" t="s">
        <v>235</v>
      </c>
      <c r="C92" s="6" t="s">
        <v>22</v>
      </c>
      <c r="D92" s="6" t="s">
        <v>23</v>
      </c>
      <c r="E92" s="6" t="s">
        <v>2767</v>
      </c>
      <c r="F92" s="6" t="s">
        <v>2772</v>
      </c>
      <c r="G92" s="6">
        <v>34</v>
      </c>
      <c r="H92" s="6">
        <v>37</v>
      </c>
      <c r="I92" s="7">
        <v>42465</v>
      </c>
      <c r="J92" s="7">
        <v>42487</v>
      </c>
      <c r="K92" s="7" t="s">
        <v>2536</v>
      </c>
      <c r="L92" s="17">
        <f t="shared" si="11"/>
        <v>250.79</v>
      </c>
      <c r="M92" s="20">
        <f t="shared" si="12"/>
        <v>0.9497587623110969</v>
      </c>
      <c r="N92" s="6">
        <v>22</v>
      </c>
      <c r="O92" s="6">
        <v>2990000</v>
      </c>
      <c r="P92" s="6">
        <v>2900000</v>
      </c>
      <c r="Q92" s="6">
        <f t="shared" si="13"/>
        <v>-90000</v>
      </c>
      <c r="R92" s="8">
        <f t="shared" si="14"/>
        <v>-3.0100334448160536E-2</v>
      </c>
      <c r="S92" s="6">
        <v>104316</v>
      </c>
      <c r="T92" s="9">
        <f t="shared" si="15"/>
        <v>91009.294117647063</v>
      </c>
      <c r="U92" s="6">
        <v>88362</v>
      </c>
      <c r="V92" s="9">
        <f t="shared" si="16"/>
        <v>-2647.2941176470631</v>
      </c>
      <c r="W92" s="8">
        <f t="shared" si="17"/>
        <v>-2.9088173282883888E-2</v>
      </c>
      <c r="X92" s="22">
        <f t="shared" si="18"/>
        <v>86436.874539983066</v>
      </c>
      <c r="Y92" s="22">
        <f t="shared" si="19"/>
        <v>83922.583755333151</v>
      </c>
      <c r="Z92" s="22">
        <f t="shared" si="21"/>
        <v>2853367.8476813273</v>
      </c>
      <c r="AA92" s="10">
        <v>1029</v>
      </c>
      <c r="AB92" s="6">
        <v>1940</v>
      </c>
      <c r="AC92" s="6">
        <f t="shared" si="20"/>
        <v>76</v>
      </c>
      <c r="AD92" s="6" t="s">
        <v>75</v>
      </c>
    </row>
    <row r="93" spans="1:30" x14ac:dyDescent="0.2">
      <c r="A93">
        <v>8</v>
      </c>
      <c r="B93" s="6" t="s">
        <v>69</v>
      </c>
      <c r="C93" s="6" t="s">
        <v>22</v>
      </c>
      <c r="D93" s="6" t="s">
        <v>23</v>
      </c>
      <c r="E93" s="6" t="s">
        <v>2767</v>
      </c>
      <c r="F93" s="6" t="s">
        <v>2772</v>
      </c>
      <c r="G93" s="6">
        <v>35</v>
      </c>
      <c r="H93" s="6">
        <v>38</v>
      </c>
      <c r="I93" s="7">
        <v>42412</v>
      </c>
      <c r="J93" s="7">
        <v>42422</v>
      </c>
      <c r="K93" s="7" t="s">
        <v>2534</v>
      </c>
      <c r="L93" s="17">
        <f t="shared" si="11"/>
        <v>240.59</v>
      </c>
      <c r="M93" s="20">
        <f t="shared" si="12"/>
        <v>0.99002452304750821</v>
      </c>
      <c r="N93" s="6">
        <v>10</v>
      </c>
      <c r="O93" s="6">
        <v>2400000</v>
      </c>
      <c r="P93" s="6">
        <v>2410000</v>
      </c>
      <c r="Q93" s="6">
        <f t="shared" si="13"/>
        <v>10000</v>
      </c>
      <c r="R93" s="8">
        <f t="shared" si="14"/>
        <v>4.1666666666666666E-3</v>
      </c>
      <c r="S93" s="6">
        <v>137000</v>
      </c>
      <c r="T93" s="9">
        <f t="shared" si="15"/>
        <v>72485.71428571429</v>
      </c>
      <c r="U93" s="6">
        <v>72771</v>
      </c>
      <c r="V93" s="9">
        <f t="shared" si="16"/>
        <v>285.28571428571013</v>
      </c>
      <c r="W93" s="8">
        <f t="shared" si="17"/>
        <v>3.9357508868742034E-3</v>
      </c>
      <c r="X93" s="22">
        <f t="shared" si="18"/>
        <v>71762.634713472245</v>
      </c>
      <c r="Y93" s="22">
        <f t="shared" si="19"/>
        <v>72045.074566690222</v>
      </c>
      <c r="Z93" s="22">
        <f t="shared" si="21"/>
        <v>2521577.6098341579</v>
      </c>
      <c r="AA93" s="10">
        <v>1020</v>
      </c>
      <c r="AB93" s="6">
        <v>1932</v>
      </c>
      <c r="AC93" s="6">
        <f t="shared" si="20"/>
        <v>84</v>
      </c>
      <c r="AD93" s="6" t="s">
        <v>102</v>
      </c>
    </row>
    <row r="94" spans="1:30" x14ac:dyDescent="0.2">
      <c r="A94">
        <v>18</v>
      </c>
      <c r="B94" s="6" t="s">
        <v>265</v>
      </c>
      <c r="C94" s="6" t="s">
        <v>22</v>
      </c>
      <c r="D94" s="6" t="s">
        <v>23</v>
      </c>
      <c r="E94" s="6" t="s">
        <v>2767</v>
      </c>
      <c r="F94" s="6" t="s">
        <v>2772</v>
      </c>
      <c r="G94" s="6">
        <v>35</v>
      </c>
      <c r="H94" s="6">
        <v>39</v>
      </c>
      <c r="I94" s="7">
        <v>42482</v>
      </c>
      <c r="J94" s="7">
        <v>42492</v>
      </c>
      <c r="K94" s="7" t="s">
        <v>2537</v>
      </c>
      <c r="L94" s="17">
        <f t="shared" si="11"/>
        <v>256.52</v>
      </c>
      <c r="M94" s="20">
        <f t="shared" si="12"/>
        <v>0.92854358334632781</v>
      </c>
      <c r="N94" s="6">
        <v>10</v>
      </c>
      <c r="O94" s="6">
        <v>2990000</v>
      </c>
      <c r="P94" s="6">
        <v>3250000</v>
      </c>
      <c r="Q94" s="6">
        <f t="shared" si="13"/>
        <v>260000</v>
      </c>
      <c r="R94" s="8">
        <f t="shared" si="14"/>
        <v>8.6956521739130432E-2</v>
      </c>
      <c r="S94" s="6">
        <v>115000</v>
      </c>
      <c r="T94" s="9">
        <f t="shared" si="15"/>
        <v>88714.28571428571</v>
      </c>
      <c r="U94" s="6">
        <v>96143</v>
      </c>
      <c r="V94" s="9">
        <f t="shared" si="16"/>
        <v>7428.7142857142899</v>
      </c>
      <c r="W94" s="8">
        <f t="shared" si="17"/>
        <v>8.373752012882453E-2</v>
      </c>
      <c r="X94" s="22">
        <f t="shared" si="18"/>
        <v>82375.080751152796</v>
      </c>
      <c r="Y94" s="22">
        <f t="shared" si="19"/>
        <v>89272.965733665987</v>
      </c>
      <c r="Z94" s="22">
        <f t="shared" si="21"/>
        <v>3124553.8006783095</v>
      </c>
      <c r="AA94" s="10">
        <v>1580</v>
      </c>
      <c r="AB94" s="6">
        <v>1965</v>
      </c>
      <c r="AC94" s="6">
        <f t="shared" si="20"/>
        <v>51</v>
      </c>
      <c r="AD94" s="6" t="s">
        <v>25</v>
      </c>
    </row>
    <row r="95" spans="1:30" x14ac:dyDescent="0.2">
      <c r="A95">
        <v>42</v>
      </c>
      <c r="B95" s="6" t="s">
        <v>282</v>
      </c>
      <c r="C95" s="6" t="s">
        <v>22</v>
      </c>
      <c r="D95" s="6" t="s">
        <v>23</v>
      </c>
      <c r="E95" s="6" t="s">
        <v>2767</v>
      </c>
      <c r="F95" s="6" t="s">
        <v>2772</v>
      </c>
      <c r="G95" s="6">
        <v>35</v>
      </c>
      <c r="H95" s="6">
        <v>40</v>
      </c>
      <c r="I95" s="7">
        <v>42651</v>
      </c>
      <c r="J95" s="7">
        <v>42661</v>
      </c>
      <c r="K95" s="7" t="s">
        <v>2542</v>
      </c>
      <c r="L95" s="17">
        <f t="shared" si="11"/>
        <v>281.13</v>
      </c>
      <c r="M95" s="20">
        <f t="shared" si="12"/>
        <v>0.84725927506847365</v>
      </c>
      <c r="N95" s="6">
        <v>10</v>
      </c>
      <c r="O95" s="6">
        <v>3450000</v>
      </c>
      <c r="P95" s="6">
        <v>3250000</v>
      </c>
      <c r="Q95" s="6">
        <f t="shared" si="13"/>
        <v>-200000</v>
      </c>
      <c r="R95" s="8">
        <f t="shared" si="14"/>
        <v>-5.7971014492753624E-2</v>
      </c>
      <c r="S95" s="6">
        <v>62052</v>
      </c>
      <c r="T95" s="9">
        <f t="shared" si="15"/>
        <v>100344.34285714285</v>
      </c>
      <c r="U95" s="6">
        <v>94630</v>
      </c>
      <c r="V95" s="9">
        <f t="shared" si="16"/>
        <v>-5714.3428571428522</v>
      </c>
      <c r="W95" s="8">
        <f t="shared" si="17"/>
        <v>-5.6947334492769425E-2</v>
      </c>
      <c r="X95" s="22">
        <f t="shared" si="18"/>
        <v>85017.675186365232</v>
      </c>
      <c r="Y95" s="22">
        <f t="shared" si="19"/>
        <v>80176.145199729668</v>
      </c>
      <c r="Z95" s="22">
        <f t="shared" si="21"/>
        <v>2806165.0819905382</v>
      </c>
      <c r="AA95" s="6">
        <v>604</v>
      </c>
      <c r="AB95" s="6">
        <v>1969</v>
      </c>
      <c r="AC95" s="6">
        <f t="shared" si="20"/>
        <v>47</v>
      </c>
      <c r="AD95" s="6" t="s">
        <v>37</v>
      </c>
    </row>
    <row r="96" spans="1:30" x14ac:dyDescent="0.2">
      <c r="A96">
        <v>49</v>
      </c>
      <c r="B96" s="6" t="s">
        <v>30</v>
      </c>
      <c r="C96" s="6" t="s">
        <v>22</v>
      </c>
      <c r="D96" s="6" t="s">
        <v>23</v>
      </c>
      <c r="E96" s="6" t="s">
        <v>2767</v>
      </c>
      <c r="F96" s="6" t="s">
        <v>2772</v>
      </c>
      <c r="G96" s="6">
        <v>35</v>
      </c>
      <c r="H96" s="6">
        <v>40</v>
      </c>
      <c r="I96" s="7">
        <v>42699</v>
      </c>
      <c r="J96" s="7">
        <v>42709</v>
      </c>
      <c r="K96" s="7" t="s">
        <v>2544</v>
      </c>
      <c r="L96" s="17">
        <f t="shared" si="11"/>
        <v>287.33999999999997</v>
      </c>
      <c r="M96" s="20">
        <f t="shared" si="12"/>
        <v>0.82894828426254619</v>
      </c>
      <c r="N96" s="6">
        <v>10</v>
      </c>
      <c r="O96" s="6">
        <v>3400000</v>
      </c>
      <c r="P96" s="6">
        <v>3850000</v>
      </c>
      <c r="Q96" s="6">
        <f t="shared" si="13"/>
        <v>450000</v>
      </c>
      <c r="R96" s="8">
        <f t="shared" si="14"/>
        <v>0.13235294117647059</v>
      </c>
      <c r="S96" s="6">
        <v>16190</v>
      </c>
      <c r="T96" s="9">
        <f t="shared" si="15"/>
        <v>97605.428571428565</v>
      </c>
      <c r="U96" s="6">
        <v>110463</v>
      </c>
      <c r="V96" s="9">
        <f t="shared" si="16"/>
        <v>12857.571428571435</v>
      </c>
      <c r="W96" s="8">
        <f t="shared" si="17"/>
        <v>0.13173008527043292</v>
      </c>
      <c r="X96" s="22">
        <f t="shared" si="18"/>
        <v>80909.852548996219</v>
      </c>
      <c r="Y96" s="22">
        <f t="shared" si="19"/>
        <v>91568.114324493639</v>
      </c>
      <c r="Z96" s="22">
        <f t="shared" si="21"/>
        <v>3204884.0013572774</v>
      </c>
      <c r="AA96" s="6"/>
      <c r="AB96" s="6">
        <v>1919</v>
      </c>
      <c r="AC96" s="6">
        <f t="shared" si="20"/>
        <v>97</v>
      </c>
      <c r="AD96" s="6" t="s">
        <v>25</v>
      </c>
    </row>
    <row r="97" spans="1:30" x14ac:dyDescent="0.2">
      <c r="A97">
        <v>1</v>
      </c>
      <c r="B97" s="6" t="s">
        <v>265</v>
      </c>
      <c r="C97" s="6" t="s">
        <v>22</v>
      </c>
      <c r="D97" s="6" t="s">
        <v>23</v>
      </c>
      <c r="E97" s="6" t="s">
        <v>2767</v>
      </c>
      <c r="F97" s="6" t="s">
        <v>2772</v>
      </c>
      <c r="G97" s="6">
        <v>35</v>
      </c>
      <c r="H97" s="6">
        <v>38</v>
      </c>
      <c r="I97" s="7">
        <v>42364</v>
      </c>
      <c r="J97" s="7">
        <v>42375</v>
      </c>
      <c r="K97" s="7" t="s">
        <v>2533</v>
      </c>
      <c r="L97" s="17">
        <f t="shared" si="11"/>
        <v>238.19</v>
      </c>
      <c r="M97" s="20">
        <f t="shared" si="12"/>
        <v>1</v>
      </c>
      <c r="N97" s="6">
        <v>11</v>
      </c>
      <c r="O97" s="6">
        <v>2700000</v>
      </c>
      <c r="P97" s="6">
        <v>2980000</v>
      </c>
      <c r="Q97" s="6">
        <f t="shared" si="13"/>
        <v>280000</v>
      </c>
      <c r="R97" s="8">
        <f t="shared" si="14"/>
        <v>0.1037037037037037</v>
      </c>
      <c r="S97" s="6">
        <v>150258</v>
      </c>
      <c r="T97" s="9">
        <f t="shared" si="15"/>
        <v>81435.942857142858</v>
      </c>
      <c r="U97" s="6">
        <v>89436</v>
      </c>
      <c r="V97" s="9">
        <f t="shared" si="16"/>
        <v>8000.057142857142</v>
      </c>
      <c r="W97" s="8">
        <f t="shared" si="17"/>
        <v>9.8237422717522407E-2</v>
      </c>
      <c r="X97" s="22">
        <f t="shared" si="18"/>
        <v>81435.942857142858</v>
      </c>
      <c r="Y97" s="22">
        <f t="shared" si="19"/>
        <v>89436</v>
      </c>
      <c r="Z97" s="22">
        <f t="shared" si="21"/>
        <v>3130260</v>
      </c>
      <c r="AA97" s="10">
        <v>1580</v>
      </c>
      <c r="AB97" s="6">
        <v>1964</v>
      </c>
      <c r="AC97" s="13">
        <f t="shared" si="20"/>
        <v>52</v>
      </c>
      <c r="AD97" s="6" t="s">
        <v>37</v>
      </c>
    </row>
    <row r="98" spans="1:30" x14ac:dyDescent="0.2">
      <c r="A98">
        <v>46</v>
      </c>
      <c r="B98" s="6" t="s">
        <v>283</v>
      </c>
      <c r="C98" s="6" t="s">
        <v>22</v>
      </c>
      <c r="D98" s="6" t="s">
        <v>23</v>
      </c>
      <c r="E98" s="6" t="s">
        <v>2767</v>
      </c>
      <c r="F98" s="6" t="s">
        <v>2772</v>
      </c>
      <c r="G98" s="6">
        <v>35</v>
      </c>
      <c r="H98" s="6">
        <v>39</v>
      </c>
      <c r="I98" s="7">
        <v>42678</v>
      </c>
      <c r="J98" s="7">
        <v>42689</v>
      </c>
      <c r="K98" s="7" t="s">
        <v>2543</v>
      </c>
      <c r="L98" s="17">
        <f t="shared" si="11"/>
        <v>284.38</v>
      </c>
      <c r="M98" s="20">
        <f t="shared" si="12"/>
        <v>0.83757648217174208</v>
      </c>
      <c r="N98" s="6">
        <v>11</v>
      </c>
      <c r="O98" s="6">
        <v>3500000</v>
      </c>
      <c r="P98" s="6">
        <v>3610000</v>
      </c>
      <c r="Q98" s="6">
        <f t="shared" si="13"/>
        <v>110000</v>
      </c>
      <c r="R98" s="8">
        <f t="shared" si="14"/>
        <v>3.1428571428571431E-2</v>
      </c>
      <c r="S98" s="6">
        <v>2988</v>
      </c>
      <c r="T98" s="9">
        <f t="shared" si="15"/>
        <v>100085.37142857142</v>
      </c>
      <c r="U98" s="6">
        <v>103228</v>
      </c>
      <c r="V98" s="9">
        <f t="shared" si="16"/>
        <v>3142.6285714285768</v>
      </c>
      <c r="W98" s="8">
        <f t="shared" si="17"/>
        <v>3.1399479530046973E-2</v>
      </c>
      <c r="X98" s="22">
        <f t="shared" si="18"/>
        <v>83829.153317995035</v>
      </c>
      <c r="Y98" s="22">
        <f t="shared" si="19"/>
        <v>86461.345101624596</v>
      </c>
      <c r="Z98" s="22">
        <f t="shared" si="21"/>
        <v>3026147.0785568608</v>
      </c>
      <c r="AA98" s="6">
        <v>880</v>
      </c>
      <c r="AB98" s="6">
        <v>1972</v>
      </c>
      <c r="AC98" s="6">
        <f t="shared" si="20"/>
        <v>44</v>
      </c>
      <c r="AD98" s="6" t="s">
        <v>67</v>
      </c>
    </row>
    <row r="99" spans="1:30" x14ac:dyDescent="0.2">
      <c r="A99">
        <v>47</v>
      </c>
      <c r="B99" s="6" t="s">
        <v>265</v>
      </c>
      <c r="C99" s="6" t="s">
        <v>22</v>
      </c>
      <c r="D99" s="6" t="s">
        <v>23</v>
      </c>
      <c r="E99" s="6" t="s">
        <v>2767</v>
      </c>
      <c r="F99" s="6" t="s">
        <v>2772</v>
      </c>
      <c r="G99" s="6">
        <v>35</v>
      </c>
      <c r="H99" s="6"/>
      <c r="I99" s="7">
        <v>42685</v>
      </c>
      <c r="J99" s="7">
        <v>42696</v>
      </c>
      <c r="K99" s="7" t="s">
        <v>2543</v>
      </c>
      <c r="L99" s="17">
        <f t="shared" si="11"/>
        <v>284.38</v>
      </c>
      <c r="M99" s="20">
        <f t="shared" si="12"/>
        <v>0.83757648217174208</v>
      </c>
      <c r="N99" s="6">
        <v>11</v>
      </c>
      <c r="O99" s="6">
        <v>3500000</v>
      </c>
      <c r="P99" s="6">
        <v>3350000</v>
      </c>
      <c r="Q99" s="6">
        <f t="shared" si="13"/>
        <v>-150000</v>
      </c>
      <c r="R99" s="8">
        <f t="shared" si="14"/>
        <v>-4.2857142857142858E-2</v>
      </c>
      <c r="S99" s="6">
        <v>26304</v>
      </c>
      <c r="T99" s="9">
        <f t="shared" si="15"/>
        <v>100751.54285714286</v>
      </c>
      <c r="U99" s="6">
        <v>96466</v>
      </c>
      <c r="V99" s="9">
        <f t="shared" si="16"/>
        <v>-4285.5428571428638</v>
      </c>
      <c r="W99" s="8">
        <f t="shared" si="17"/>
        <v>-4.2535754149387067E-2</v>
      </c>
      <c r="X99" s="22">
        <f t="shared" si="18"/>
        <v>84387.122839661228</v>
      </c>
      <c r="Y99" s="22">
        <f t="shared" si="19"/>
        <v>80797.652929179269</v>
      </c>
      <c r="Z99" s="22">
        <f t="shared" si="21"/>
        <v>2827917.8525212742</v>
      </c>
      <c r="AA99" s="10">
        <v>1580</v>
      </c>
      <c r="AB99" s="6">
        <v>1964</v>
      </c>
      <c r="AC99" s="6">
        <f t="shared" si="20"/>
        <v>52</v>
      </c>
      <c r="AD99" s="6" t="s">
        <v>116</v>
      </c>
    </row>
    <row r="100" spans="1:30" x14ac:dyDescent="0.2">
      <c r="A100">
        <v>10</v>
      </c>
      <c r="B100" s="6" t="s">
        <v>2116</v>
      </c>
      <c r="C100" s="6" t="s">
        <v>22</v>
      </c>
      <c r="D100" s="6" t="s">
        <v>23</v>
      </c>
      <c r="E100" s="6" t="s">
        <v>2768</v>
      </c>
      <c r="F100" s="6" t="s">
        <v>2772</v>
      </c>
      <c r="G100" s="6">
        <v>36</v>
      </c>
      <c r="H100" s="6">
        <v>42</v>
      </c>
      <c r="I100" s="7">
        <v>42440</v>
      </c>
      <c r="J100" s="7">
        <v>42440</v>
      </c>
      <c r="K100" s="7" t="s">
        <v>2535</v>
      </c>
      <c r="L100" s="17">
        <f t="shared" si="11"/>
        <v>245.99</v>
      </c>
      <c r="M100" s="20">
        <f t="shared" si="12"/>
        <v>0.96829139395910402</v>
      </c>
      <c r="N100" s="6">
        <v>0</v>
      </c>
      <c r="O100" s="6">
        <v>2390000</v>
      </c>
      <c r="P100" s="6">
        <v>2590000</v>
      </c>
      <c r="Q100" s="6">
        <f t="shared" si="13"/>
        <v>200000</v>
      </c>
      <c r="R100" s="8">
        <f t="shared" si="14"/>
        <v>8.3682008368200833E-2</v>
      </c>
      <c r="S100" s="6">
        <v>1121</v>
      </c>
      <c r="T100" s="9">
        <f t="shared" si="15"/>
        <v>66420.027777777781</v>
      </c>
      <c r="U100" s="6">
        <v>71976</v>
      </c>
      <c r="V100" s="9">
        <f t="shared" si="16"/>
        <v>5555.972222222219</v>
      </c>
      <c r="W100" s="8">
        <f t="shared" si="17"/>
        <v>8.3649049964430858E-2</v>
      </c>
      <c r="X100" s="22">
        <f t="shared" si="18"/>
        <v>64313.941283746855</v>
      </c>
      <c r="Y100" s="22">
        <f t="shared" si="19"/>
        <v>69693.741371600467</v>
      </c>
      <c r="Z100" s="22">
        <f t="shared" si="21"/>
        <v>2508974.6893776166</v>
      </c>
      <c r="AA100" s="6">
        <v>986</v>
      </c>
      <c r="AB100" s="6">
        <v>1895</v>
      </c>
      <c r="AC100" s="6">
        <f t="shared" si="20"/>
        <v>121</v>
      </c>
      <c r="AD100" s="6" t="s">
        <v>213</v>
      </c>
    </row>
    <row r="101" spans="1:30" x14ac:dyDescent="0.2">
      <c r="A101">
        <v>28</v>
      </c>
      <c r="B101" s="6" t="s">
        <v>2570</v>
      </c>
      <c r="C101" s="6" t="s">
        <v>22</v>
      </c>
      <c r="D101" s="6" t="s">
        <v>23</v>
      </c>
      <c r="E101" s="6" t="s">
        <v>2768</v>
      </c>
      <c r="F101" s="6" t="s">
        <v>2772</v>
      </c>
      <c r="G101" s="6">
        <v>36</v>
      </c>
      <c r="H101" s="6">
        <v>42</v>
      </c>
      <c r="I101" s="7">
        <v>42562</v>
      </c>
      <c r="J101" s="7">
        <v>42564</v>
      </c>
      <c r="K101" s="7" t="s">
        <v>2539</v>
      </c>
      <c r="L101" s="17">
        <f t="shared" si="11"/>
        <v>265.66000000000003</v>
      </c>
      <c r="M101" s="20">
        <f t="shared" si="12"/>
        <v>0.89659715425732134</v>
      </c>
      <c r="N101" s="6">
        <v>2</v>
      </c>
      <c r="O101" s="6">
        <v>2590000</v>
      </c>
      <c r="P101" s="6">
        <v>3150000</v>
      </c>
      <c r="Q101" s="6">
        <f t="shared" si="13"/>
        <v>560000</v>
      </c>
      <c r="R101" s="8">
        <f t="shared" si="14"/>
        <v>0.21621621621621623</v>
      </c>
      <c r="S101" s="6"/>
      <c r="T101" s="9">
        <f t="shared" si="15"/>
        <v>71944.444444444438</v>
      </c>
      <c r="U101" s="6">
        <v>87500</v>
      </c>
      <c r="V101" s="9">
        <f t="shared" si="16"/>
        <v>15555.555555555562</v>
      </c>
      <c r="W101" s="8">
        <f t="shared" si="17"/>
        <v>0.21621621621621634</v>
      </c>
      <c r="X101" s="22">
        <f t="shared" si="18"/>
        <v>64505.184153512833</v>
      </c>
      <c r="Y101" s="22">
        <f t="shared" si="19"/>
        <v>78452.250997515614</v>
      </c>
      <c r="Z101" s="22">
        <f t="shared" si="21"/>
        <v>2824281.0359105621</v>
      </c>
      <c r="AA101" s="6">
        <v>551</v>
      </c>
      <c r="AB101" s="6">
        <v>1893</v>
      </c>
      <c r="AC101" s="6">
        <f t="shared" si="20"/>
        <v>123</v>
      </c>
      <c r="AD101" s="6" t="s">
        <v>37</v>
      </c>
    </row>
    <row r="102" spans="1:30" x14ac:dyDescent="0.2">
      <c r="A102">
        <v>3</v>
      </c>
      <c r="B102" s="6" t="s">
        <v>285</v>
      </c>
      <c r="C102" s="6" t="s">
        <v>22</v>
      </c>
      <c r="D102" s="6" t="s">
        <v>23</v>
      </c>
      <c r="E102" s="6" t="s">
        <v>2767</v>
      </c>
      <c r="F102" s="6" t="s">
        <v>2772</v>
      </c>
      <c r="G102" s="6">
        <v>36</v>
      </c>
      <c r="H102" s="6">
        <v>42</v>
      </c>
      <c r="I102" s="7">
        <v>42377</v>
      </c>
      <c r="J102" s="7">
        <v>42387</v>
      </c>
      <c r="K102" s="7" t="s">
        <v>2533</v>
      </c>
      <c r="L102" s="17">
        <f t="shared" si="11"/>
        <v>238.19</v>
      </c>
      <c r="M102" s="20">
        <f t="shared" si="12"/>
        <v>1</v>
      </c>
      <c r="N102" s="6">
        <v>10</v>
      </c>
      <c r="O102" s="6">
        <v>2590000</v>
      </c>
      <c r="P102" s="6">
        <v>3000000</v>
      </c>
      <c r="Q102" s="6">
        <f t="shared" si="13"/>
        <v>410000</v>
      </c>
      <c r="R102" s="8">
        <f t="shared" si="14"/>
        <v>0.15830115830115829</v>
      </c>
      <c r="S102" s="6">
        <v>29845</v>
      </c>
      <c r="T102" s="9">
        <f t="shared" si="15"/>
        <v>72773.472222222219</v>
      </c>
      <c r="U102" s="6">
        <v>84162</v>
      </c>
      <c r="V102" s="9">
        <f t="shared" si="16"/>
        <v>11388.527777777781</v>
      </c>
      <c r="W102" s="8">
        <f t="shared" si="17"/>
        <v>0.15649284595081012</v>
      </c>
      <c r="X102" s="22">
        <f t="shared" si="18"/>
        <v>72773.472222222219</v>
      </c>
      <c r="Y102" s="22">
        <f t="shared" si="19"/>
        <v>84162</v>
      </c>
      <c r="Z102" s="22">
        <f t="shared" si="21"/>
        <v>3029832</v>
      </c>
      <c r="AA102" s="6">
        <v>644</v>
      </c>
      <c r="AB102" s="6">
        <v>1901</v>
      </c>
      <c r="AC102" s="6">
        <f t="shared" si="20"/>
        <v>115</v>
      </c>
      <c r="AD102" s="6" t="s">
        <v>67</v>
      </c>
    </row>
    <row r="103" spans="1:30" x14ac:dyDescent="0.2">
      <c r="A103">
        <v>49</v>
      </c>
      <c r="B103" s="6" t="s">
        <v>310</v>
      </c>
      <c r="C103" s="6" t="s">
        <v>22</v>
      </c>
      <c r="D103" s="6" t="s">
        <v>23</v>
      </c>
      <c r="E103" s="6" t="s">
        <v>2767</v>
      </c>
      <c r="F103" s="6" t="s">
        <v>2772</v>
      </c>
      <c r="G103" s="6">
        <v>36</v>
      </c>
      <c r="H103" s="6">
        <v>40</v>
      </c>
      <c r="I103" s="7">
        <v>42699</v>
      </c>
      <c r="J103" s="7">
        <v>42709</v>
      </c>
      <c r="K103" s="7" t="s">
        <v>2544</v>
      </c>
      <c r="L103" s="17">
        <f t="shared" si="11"/>
        <v>287.33999999999997</v>
      </c>
      <c r="M103" s="20">
        <f t="shared" si="12"/>
        <v>0.82894828426254619</v>
      </c>
      <c r="N103" s="6">
        <v>10</v>
      </c>
      <c r="O103" s="6">
        <v>3500000</v>
      </c>
      <c r="P103" s="6">
        <v>3660000</v>
      </c>
      <c r="Q103" s="6">
        <f t="shared" si="13"/>
        <v>160000</v>
      </c>
      <c r="R103" s="8">
        <f t="shared" si="14"/>
        <v>4.5714285714285714E-2</v>
      </c>
      <c r="S103" s="6">
        <v>21802</v>
      </c>
      <c r="T103" s="9">
        <f t="shared" si="15"/>
        <v>97827.833333333328</v>
      </c>
      <c r="U103" s="6">
        <v>102272</v>
      </c>
      <c r="V103" s="9">
        <f t="shared" si="16"/>
        <v>4444.1666666666715</v>
      </c>
      <c r="W103" s="8">
        <f t="shared" si="17"/>
        <v>4.5428448277330807E-2</v>
      </c>
      <c r="X103" s="22">
        <f t="shared" si="18"/>
        <v>81094.21459478898</v>
      </c>
      <c r="Y103" s="22">
        <f t="shared" si="19"/>
        <v>84778.198928099126</v>
      </c>
      <c r="Z103" s="22">
        <f t="shared" si="21"/>
        <v>3052015.1614115685</v>
      </c>
      <c r="AA103" s="6">
        <v>600</v>
      </c>
      <c r="AB103" s="6">
        <v>1955</v>
      </c>
      <c r="AC103" s="6">
        <f t="shared" si="20"/>
        <v>61</v>
      </c>
      <c r="AD103" s="6" t="s">
        <v>37</v>
      </c>
    </row>
    <row r="104" spans="1:30" x14ac:dyDescent="0.2">
      <c r="A104">
        <v>12</v>
      </c>
      <c r="B104" s="6" t="s">
        <v>291</v>
      </c>
      <c r="C104" s="6" t="s">
        <v>22</v>
      </c>
      <c r="D104" s="6" t="s">
        <v>23</v>
      </c>
      <c r="E104" s="6" t="s">
        <v>2767</v>
      </c>
      <c r="F104" s="6" t="s">
        <v>2772</v>
      </c>
      <c r="G104" s="6">
        <v>36</v>
      </c>
      <c r="H104" s="6">
        <v>42</v>
      </c>
      <c r="I104" s="7">
        <v>42440</v>
      </c>
      <c r="J104" s="7">
        <v>42451</v>
      </c>
      <c r="K104" s="7" t="s">
        <v>2535</v>
      </c>
      <c r="L104" s="17">
        <f t="shared" si="11"/>
        <v>245.99</v>
      </c>
      <c r="M104" s="20">
        <f t="shared" si="12"/>
        <v>0.96829139395910402</v>
      </c>
      <c r="N104" s="6">
        <v>11</v>
      </c>
      <c r="O104" s="6">
        <v>2500000</v>
      </c>
      <c r="P104" s="6">
        <v>3100000</v>
      </c>
      <c r="Q104" s="6">
        <f t="shared" si="13"/>
        <v>600000</v>
      </c>
      <c r="R104" s="8">
        <f t="shared" si="14"/>
        <v>0.24</v>
      </c>
      <c r="S104" s="6"/>
      <c r="T104" s="9">
        <f t="shared" si="15"/>
        <v>69444.444444444438</v>
      </c>
      <c r="U104" s="6">
        <v>86111</v>
      </c>
      <c r="V104" s="9">
        <f t="shared" si="16"/>
        <v>16666.555555555562</v>
      </c>
      <c r="W104" s="8">
        <f t="shared" si="17"/>
        <v>0.23999840000000011</v>
      </c>
      <c r="X104" s="22">
        <f t="shared" si="18"/>
        <v>67242.457913826656</v>
      </c>
      <c r="Y104" s="22">
        <f t="shared" si="19"/>
        <v>83380.540225212404</v>
      </c>
      <c r="Z104" s="22">
        <f t="shared" si="21"/>
        <v>3001699.4481076468</v>
      </c>
      <c r="AA104" s="6">
        <v>693</v>
      </c>
      <c r="AB104" s="6">
        <v>1895</v>
      </c>
      <c r="AC104" s="6">
        <f t="shared" si="20"/>
        <v>121</v>
      </c>
      <c r="AD104" s="6" t="s">
        <v>292</v>
      </c>
    </row>
    <row r="105" spans="1:30" x14ac:dyDescent="0.2">
      <c r="A105">
        <v>38</v>
      </c>
      <c r="B105" s="6" t="s">
        <v>247</v>
      </c>
      <c r="C105" s="6" t="s">
        <v>22</v>
      </c>
      <c r="D105" s="6" t="s">
        <v>23</v>
      </c>
      <c r="E105" s="6" t="s">
        <v>2767</v>
      </c>
      <c r="F105" s="6" t="s">
        <v>2772</v>
      </c>
      <c r="G105" s="6">
        <v>36</v>
      </c>
      <c r="H105" s="6">
        <v>49</v>
      </c>
      <c r="I105" s="7">
        <v>42622</v>
      </c>
      <c r="J105" s="7">
        <v>42633</v>
      </c>
      <c r="K105" s="7" t="s">
        <v>2541</v>
      </c>
      <c r="L105" s="17">
        <f t="shared" si="11"/>
        <v>275.91000000000003</v>
      </c>
      <c r="M105" s="20">
        <f t="shared" si="12"/>
        <v>0.86328875357906554</v>
      </c>
      <c r="N105" s="6">
        <v>11</v>
      </c>
      <c r="O105" s="6">
        <v>2990000</v>
      </c>
      <c r="P105" s="6">
        <v>3630000</v>
      </c>
      <c r="Q105" s="6">
        <f t="shared" si="13"/>
        <v>640000</v>
      </c>
      <c r="R105" s="8">
        <f t="shared" si="14"/>
        <v>0.21404682274247491</v>
      </c>
      <c r="S105" s="6"/>
      <c r="T105" s="9">
        <f t="shared" si="15"/>
        <v>83055.555555555562</v>
      </c>
      <c r="U105" s="6">
        <v>100833</v>
      </c>
      <c r="V105" s="9">
        <f t="shared" si="16"/>
        <v>17777.444444444438</v>
      </c>
      <c r="W105" s="8">
        <f t="shared" si="17"/>
        <v>0.21404280936454839</v>
      </c>
      <c r="X105" s="22">
        <f t="shared" si="18"/>
        <v>71700.927033372398</v>
      </c>
      <c r="Y105" s="22">
        <f t="shared" si="19"/>
        <v>87047.994889637921</v>
      </c>
      <c r="Z105" s="22">
        <f t="shared" si="21"/>
        <v>3133727.8160269652</v>
      </c>
      <c r="AA105" s="6">
        <v>408</v>
      </c>
      <c r="AB105" s="6">
        <v>1879</v>
      </c>
      <c r="AC105" s="6">
        <f t="shared" si="20"/>
        <v>137</v>
      </c>
      <c r="AD105" s="6" t="s">
        <v>213</v>
      </c>
    </row>
    <row r="106" spans="1:30" x14ac:dyDescent="0.2">
      <c r="A106">
        <v>49</v>
      </c>
      <c r="B106" s="6" t="s">
        <v>311</v>
      </c>
      <c r="C106" s="6" t="s">
        <v>22</v>
      </c>
      <c r="D106" s="6" t="s">
        <v>23</v>
      </c>
      <c r="E106" s="6" t="s">
        <v>2767</v>
      </c>
      <c r="F106" s="6" t="s">
        <v>2772</v>
      </c>
      <c r="G106" s="6">
        <v>36</v>
      </c>
      <c r="H106" s="6">
        <v>40</v>
      </c>
      <c r="I106" s="7">
        <v>42700</v>
      </c>
      <c r="J106" s="7">
        <v>42711</v>
      </c>
      <c r="K106" s="7" t="s">
        <v>2544</v>
      </c>
      <c r="L106" s="17">
        <f t="shared" si="11"/>
        <v>287.33999999999997</v>
      </c>
      <c r="M106" s="20">
        <f t="shared" si="12"/>
        <v>0.82894828426254619</v>
      </c>
      <c r="N106" s="6">
        <v>11</v>
      </c>
      <c r="O106" s="6">
        <v>3600000</v>
      </c>
      <c r="P106" s="6">
        <v>3850000</v>
      </c>
      <c r="Q106" s="6">
        <f t="shared" si="13"/>
        <v>250000</v>
      </c>
      <c r="R106" s="8">
        <f t="shared" si="14"/>
        <v>6.9444444444444448E-2</v>
      </c>
      <c r="S106" s="6"/>
      <c r="T106" s="9">
        <f t="shared" si="15"/>
        <v>100000</v>
      </c>
      <c r="U106" s="6">
        <v>106944</v>
      </c>
      <c r="V106" s="9">
        <f t="shared" si="16"/>
        <v>6944</v>
      </c>
      <c r="W106" s="8">
        <f t="shared" si="17"/>
        <v>6.9440000000000002E-2</v>
      </c>
      <c r="X106" s="22">
        <f t="shared" si="18"/>
        <v>82894.828426254622</v>
      </c>
      <c r="Y106" s="22">
        <f t="shared" si="19"/>
        <v>88651.045312173737</v>
      </c>
      <c r="Z106" s="22">
        <f t="shared" si="21"/>
        <v>3191437.6312382547</v>
      </c>
      <c r="AA106" s="6">
        <v>368</v>
      </c>
      <c r="AB106" s="6">
        <v>1939</v>
      </c>
      <c r="AC106" s="6">
        <f t="shared" si="20"/>
        <v>77</v>
      </c>
      <c r="AD106" s="6" t="s">
        <v>46</v>
      </c>
    </row>
    <row r="107" spans="1:30" x14ac:dyDescent="0.2">
      <c r="A107">
        <v>50</v>
      </c>
      <c r="B107" s="6" t="s">
        <v>141</v>
      </c>
      <c r="C107" s="6" t="s">
        <v>22</v>
      </c>
      <c r="D107" s="6" t="s">
        <v>23</v>
      </c>
      <c r="E107" s="6" t="s">
        <v>2767</v>
      </c>
      <c r="F107" s="6" t="s">
        <v>2772</v>
      </c>
      <c r="G107" s="6">
        <v>36</v>
      </c>
      <c r="H107" s="6">
        <v>40</v>
      </c>
      <c r="I107" s="7">
        <v>42706</v>
      </c>
      <c r="J107" s="7">
        <v>42718</v>
      </c>
      <c r="K107" s="7" t="s">
        <v>2544</v>
      </c>
      <c r="L107" s="17">
        <f t="shared" si="11"/>
        <v>287.33999999999997</v>
      </c>
      <c r="M107" s="20">
        <f t="shared" si="12"/>
        <v>0.82894828426254619</v>
      </c>
      <c r="N107" s="6">
        <v>12</v>
      </c>
      <c r="O107" s="6">
        <v>3690000</v>
      </c>
      <c r="P107" s="6">
        <v>3650000</v>
      </c>
      <c r="Q107" s="6">
        <f t="shared" si="13"/>
        <v>-40000</v>
      </c>
      <c r="R107" s="8">
        <f t="shared" si="14"/>
        <v>-1.0840108401084011E-2</v>
      </c>
      <c r="S107" s="6">
        <v>71000</v>
      </c>
      <c r="T107" s="9">
        <f t="shared" si="15"/>
        <v>104472.22222222222</v>
      </c>
      <c r="U107" s="6">
        <v>103361</v>
      </c>
      <c r="V107" s="9">
        <f t="shared" si="16"/>
        <v>-1111.222222222219</v>
      </c>
      <c r="W107" s="8">
        <f t="shared" si="17"/>
        <v>-1.0636532837011402E-2</v>
      </c>
      <c r="X107" s="22">
        <f t="shared" si="18"/>
        <v>86602.06936420656</v>
      </c>
      <c r="Y107" s="22">
        <f t="shared" si="19"/>
        <v>85680.92360966104</v>
      </c>
      <c r="Z107" s="22">
        <f t="shared" si="21"/>
        <v>3084513.2499477975</v>
      </c>
      <c r="AA107" s="6">
        <v>764</v>
      </c>
      <c r="AB107" s="6">
        <v>1973</v>
      </c>
      <c r="AC107" s="6">
        <f t="shared" si="20"/>
        <v>43</v>
      </c>
      <c r="AD107" s="6" t="s">
        <v>312</v>
      </c>
    </row>
    <row r="108" spans="1:30" x14ac:dyDescent="0.2">
      <c r="A108">
        <v>8</v>
      </c>
      <c r="B108" s="6" t="s">
        <v>288</v>
      </c>
      <c r="C108" s="6" t="s">
        <v>22</v>
      </c>
      <c r="D108" s="6" t="s">
        <v>23</v>
      </c>
      <c r="E108" s="6" t="s">
        <v>2767</v>
      </c>
      <c r="F108" s="6" t="s">
        <v>2772</v>
      </c>
      <c r="G108" s="6">
        <v>36</v>
      </c>
      <c r="H108" s="6">
        <v>44</v>
      </c>
      <c r="I108" s="7">
        <v>42412</v>
      </c>
      <c r="J108" s="7">
        <v>42425</v>
      </c>
      <c r="K108" s="7" t="s">
        <v>2534</v>
      </c>
      <c r="L108" s="17">
        <f t="shared" si="11"/>
        <v>240.59</v>
      </c>
      <c r="M108" s="20">
        <f t="shared" si="12"/>
        <v>0.99002452304750821</v>
      </c>
      <c r="N108" s="6">
        <v>13</v>
      </c>
      <c r="O108" s="6">
        <v>2420000</v>
      </c>
      <c r="P108" s="6">
        <v>2500000</v>
      </c>
      <c r="Q108" s="6">
        <f t="shared" si="13"/>
        <v>80000</v>
      </c>
      <c r="R108" s="8">
        <f t="shared" si="14"/>
        <v>3.3057851239669422E-2</v>
      </c>
      <c r="S108" s="6"/>
      <c r="T108" s="9">
        <f t="shared" si="15"/>
        <v>67222.222222222219</v>
      </c>
      <c r="U108" s="6">
        <v>69444</v>
      </c>
      <c r="V108" s="9">
        <f t="shared" si="16"/>
        <v>2221.777777777781</v>
      </c>
      <c r="W108" s="8">
        <f t="shared" si="17"/>
        <v>3.3051239669421535E-2</v>
      </c>
      <c r="X108" s="22">
        <f t="shared" si="18"/>
        <v>66551.648493749162</v>
      </c>
      <c r="Y108" s="22">
        <f t="shared" si="19"/>
        <v>68751.262978511164</v>
      </c>
      <c r="Z108" s="22">
        <f t="shared" si="21"/>
        <v>2475045.4672264019</v>
      </c>
      <c r="AA108" s="6">
        <v>512</v>
      </c>
      <c r="AB108" s="6">
        <v>1906</v>
      </c>
      <c r="AC108" s="6">
        <f t="shared" si="20"/>
        <v>110</v>
      </c>
      <c r="AD108" s="6" t="s">
        <v>94</v>
      </c>
    </row>
    <row r="109" spans="1:30" x14ac:dyDescent="0.2">
      <c r="A109">
        <v>37</v>
      </c>
      <c r="B109" s="6" t="s">
        <v>304</v>
      </c>
      <c r="C109" s="6" t="s">
        <v>22</v>
      </c>
      <c r="D109" s="6" t="s">
        <v>23</v>
      </c>
      <c r="E109" s="6" t="s">
        <v>2767</v>
      </c>
      <c r="F109" s="6" t="s">
        <v>2772</v>
      </c>
      <c r="G109" s="6">
        <v>36</v>
      </c>
      <c r="H109" s="6">
        <v>40</v>
      </c>
      <c r="I109" s="7">
        <v>42612</v>
      </c>
      <c r="J109" s="7">
        <v>42625</v>
      </c>
      <c r="K109" s="7" t="s">
        <v>2541</v>
      </c>
      <c r="L109" s="17">
        <f t="shared" si="11"/>
        <v>275.91000000000003</v>
      </c>
      <c r="M109" s="20">
        <f t="shared" si="12"/>
        <v>0.86328875357906554</v>
      </c>
      <c r="N109" s="6">
        <v>13</v>
      </c>
      <c r="O109" s="6">
        <v>3400000</v>
      </c>
      <c r="P109" s="6">
        <v>3400000</v>
      </c>
      <c r="Q109" s="6">
        <f t="shared" si="13"/>
        <v>0</v>
      </c>
      <c r="R109" s="8">
        <f t="shared" si="14"/>
        <v>0</v>
      </c>
      <c r="S109" s="6">
        <v>91301</v>
      </c>
      <c r="T109" s="9">
        <f t="shared" si="15"/>
        <v>96980.583333333328</v>
      </c>
      <c r="U109" s="6">
        <v>96981</v>
      </c>
      <c r="V109" s="9">
        <f t="shared" si="16"/>
        <v>0.41666666667151731</v>
      </c>
      <c r="W109" s="8">
        <f t="shared" si="17"/>
        <v>4.2963926628424826E-6</v>
      </c>
      <c r="X109" s="22">
        <f t="shared" si="18"/>
        <v>83722.246907204026</v>
      </c>
      <c r="Y109" s="22">
        <f t="shared" si="19"/>
        <v>83722.606610851348</v>
      </c>
      <c r="Z109" s="22">
        <f t="shared" si="21"/>
        <v>3014013.8379906486</v>
      </c>
      <c r="AA109" s="6">
        <v>994</v>
      </c>
      <c r="AB109" s="6">
        <v>1973</v>
      </c>
      <c r="AC109" s="6">
        <f t="shared" si="20"/>
        <v>43</v>
      </c>
      <c r="AD109" s="6" t="s">
        <v>27</v>
      </c>
    </row>
    <row r="110" spans="1:30" x14ac:dyDescent="0.2">
      <c r="A110">
        <v>17</v>
      </c>
      <c r="B110" s="6" t="s">
        <v>294</v>
      </c>
      <c r="C110" s="6" t="s">
        <v>22</v>
      </c>
      <c r="D110" s="6" t="s">
        <v>23</v>
      </c>
      <c r="E110" s="6" t="s">
        <v>2767</v>
      </c>
      <c r="F110" s="6" t="s">
        <v>2772</v>
      </c>
      <c r="G110" s="6">
        <v>36</v>
      </c>
      <c r="H110" s="6">
        <v>40</v>
      </c>
      <c r="I110" s="7">
        <v>42475</v>
      </c>
      <c r="J110" s="7">
        <v>42489</v>
      </c>
      <c r="K110" s="7" t="s">
        <v>2536</v>
      </c>
      <c r="L110" s="17">
        <f t="shared" si="11"/>
        <v>250.79</v>
      </c>
      <c r="M110" s="20">
        <f t="shared" si="12"/>
        <v>0.9497587623110969</v>
      </c>
      <c r="N110" s="6">
        <v>14</v>
      </c>
      <c r="O110" s="6">
        <v>3300000</v>
      </c>
      <c r="P110" s="6">
        <v>3240000</v>
      </c>
      <c r="Q110" s="6">
        <f t="shared" si="13"/>
        <v>-60000</v>
      </c>
      <c r="R110" s="8">
        <f t="shared" si="14"/>
        <v>-1.8181818181818181E-2</v>
      </c>
      <c r="S110" s="6"/>
      <c r="T110" s="9">
        <f t="shared" si="15"/>
        <v>91666.666666666672</v>
      </c>
      <c r="U110" s="6">
        <v>90000</v>
      </c>
      <c r="V110" s="9">
        <f t="shared" si="16"/>
        <v>-1666.6666666666715</v>
      </c>
      <c r="W110" s="8">
        <f t="shared" si="17"/>
        <v>-1.8181818181818233E-2</v>
      </c>
      <c r="X110" s="22">
        <f t="shared" si="18"/>
        <v>87061.219878517222</v>
      </c>
      <c r="Y110" s="22">
        <f t="shared" si="19"/>
        <v>85478.288607998722</v>
      </c>
      <c r="Z110" s="22">
        <f t="shared" si="21"/>
        <v>3077218.3898879541</v>
      </c>
      <c r="AA110" s="6">
        <v>768</v>
      </c>
      <c r="AB110" s="6">
        <v>1967</v>
      </c>
      <c r="AC110" s="6">
        <f t="shared" si="20"/>
        <v>49</v>
      </c>
      <c r="AD110" s="6" t="s">
        <v>63</v>
      </c>
    </row>
    <row r="111" spans="1:30" x14ac:dyDescent="0.2">
      <c r="A111">
        <v>24</v>
      </c>
      <c r="B111" s="6" t="s">
        <v>299</v>
      </c>
      <c r="C111" s="6" t="s">
        <v>22</v>
      </c>
      <c r="D111" s="6" t="s">
        <v>23</v>
      </c>
      <c r="E111" s="6" t="s">
        <v>2767</v>
      </c>
      <c r="F111" s="6" t="s">
        <v>2772</v>
      </c>
      <c r="G111" s="6">
        <v>36</v>
      </c>
      <c r="H111" s="6">
        <v>40</v>
      </c>
      <c r="I111" s="7">
        <v>42523</v>
      </c>
      <c r="J111" s="7">
        <v>42538</v>
      </c>
      <c r="K111" s="7" t="s">
        <v>2538</v>
      </c>
      <c r="L111" s="17">
        <f t="shared" si="11"/>
        <v>259.83</v>
      </c>
      <c r="M111" s="20">
        <f t="shared" si="12"/>
        <v>0.91671477504522192</v>
      </c>
      <c r="N111" s="6">
        <v>15</v>
      </c>
      <c r="O111" s="6">
        <v>2900000</v>
      </c>
      <c r="P111" s="6">
        <v>3550000</v>
      </c>
      <c r="Q111" s="6">
        <f t="shared" si="13"/>
        <v>650000</v>
      </c>
      <c r="R111" s="8">
        <f t="shared" si="14"/>
        <v>0.22413793103448276</v>
      </c>
      <c r="S111" s="6"/>
      <c r="T111" s="9">
        <f t="shared" si="15"/>
        <v>80555.555555555562</v>
      </c>
      <c r="U111" s="6">
        <v>98611</v>
      </c>
      <c r="V111" s="9">
        <f t="shared" si="16"/>
        <v>18055.444444444438</v>
      </c>
      <c r="W111" s="8">
        <f t="shared" si="17"/>
        <v>0.22413655172413782</v>
      </c>
      <c r="X111" s="22">
        <f t="shared" si="18"/>
        <v>73846.46798975399</v>
      </c>
      <c r="Y111" s="22">
        <f t="shared" si="19"/>
        <v>90398.160681984373</v>
      </c>
      <c r="Z111" s="22">
        <f t="shared" si="21"/>
        <v>3254333.7845514375</v>
      </c>
      <c r="AA111" s="10">
        <v>2542</v>
      </c>
      <c r="AB111" s="6">
        <v>2008</v>
      </c>
      <c r="AC111" s="6">
        <f t="shared" si="20"/>
        <v>8</v>
      </c>
      <c r="AD111" s="6" t="s">
        <v>105</v>
      </c>
    </row>
    <row r="112" spans="1:30" x14ac:dyDescent="0.2">
      <c r="A112">
        <v>8</v>
      </c>
      <c r="B112" s="6" t="s">
        <v>317</v>
      </c>
      <c r="C112" s="6" t="s">
        <v>22</v>
      </c>
      <c r="D112" s="6" t="s">
        <v>23</v>
      </c>
      <c r="E112" s="6" t="s">
        <v>2767</v>
      </c>
      <c r="F112" s="6" t="s">
        <v>2772</v>
      </c>
      <c r="G112" s="6">
        <v>37</v>
      </c>
      <c r="H112" s="6">
        <v>41</v>
      </c>
      <c r="I112" s="7">
        <v>42412</v>
      </c>
      <c r="J112" s="7">
        <v>42423</v>
      </c>
      <c r="K112" s="7" t="s">
        <v>2534</v>
      </c>
      <c r="L112" s="17">
        <f t="shared" si="11"/>
        <v>240.59</v>
      </c>
      <c r="M112" s="20">
        <f t="shared" si="12"/>
        <v>0.99002452304750821</v>
      </c>
      <c r="N112" s="6">
        <v>11</v>
      </c>
      <c r="O112" s="6">
        <v>3000000</v>
      </c>
      <c r="P112" s="6">
        <v>3700000</v>
      </c>
      <c r="Q112" s="6">
        <f t="shared" si="13"/>
        <v>700000</v>
      </c>
      <c r="R112" s="8">
        <f t="shared" si="14"/>
        <v>0.23333333333333334</v>
      </c>
      <c r="S112" s="6">
        <v>45846</v>
      </c>
      <c r="T112" s="9">
        <f t="shared" si="15"/>
        <v>82320.16216216216</v>
      </c>
      <c r="U112" s="6">
        <v>101239</v>
      </c>
      <c r="V112" s="9">
        <f t="shared" si="16"/>
        <v>18918.83783783784</v>
      </c>
      <c r="W112" s="8">
        <f t="shared" si="17"/>
        <v>0.22982022072028596</v>
      </c>
      <c r="X112" s="22">
        <f t="shared" si="18"/>
        <v>81498.979281788124</v>
      </c>
      <c r="Y112" s="22">
        <f t="shared" si="19"/>
        <v>100229.09268880669</v>
      </c>
      <c r="Z112" s="22">
        <f t="shared" si="21"/>
        <v>3708476.4294858477</v>
      </c>
      <c r="AA112" s="6">
        <v>828</v>
      </c>
      <c r="AB112" s="6">
        <v>1937</v>
      </c>
      <c r="AC112" s="6">
        <f t="shared" si="20"/>
        <v>79</v>
      </c>
      <c r="AD112" s="6" t="s">
        <v>67</v>
      </c>
    </row>
    <row r="113" spans="1:30" x14ac:dyDescent="0.2">
      <c r="A113">
        <v>49</v>
      </c>
      <c r="B113" s="6" t="s">
        <v>311</v>
      </c>
      <c r="C113" s="6" t="s">
        <v>22</v>
      </c>
      <c r="D113" s="6" t="s">
        <v>23</v>
      </c>
      <c r="E113" s="6" t="s">
        <v>2767</v>
      </c>
      <c r="F113" s="6" t="s">
        <v>2772</v>
      </c>
      <c r="G113" s="6">
        <v>37</v>
      </c>
      <c r="H113" s="6">
        <v>41</v>
      </c>
      <c r="I113" s="7">
        <v>42701</v>
      </c>
      <c r="J113" s="7">
        <v>42712</v>
      </c>
      <c r="K113" s="7" t="s">
        <v>2544</v>
      </c>
      <c r="L113" s="17">
        <f t="shared" si="11"/>
        <v>287.33999999999997</v>
      </c>
      <c r="M113" s="20">
        <f t="shared" si="12"/>
        <v>0.82894828426254619</v>
      </c>
      <c r="N113" s="6">
        <v>11</v>
      </c>
      <c r="O113" s="6">
        <v>3300000</v>
      </c>
      <c r="P113" s="6">
        <v>3400000</v>
      </c>
      <c r="Q113" s="6">
        <f t="shared" si="13"/>
        <v>100000</v>
      </c>
      <c r="R113" s="8">
        <f t="shared" si="14"/>
        <v>3.0303030303030304E-2</v>
      </c>
      <c r="S113" s="6"/>
      <c r="T113" s="9">
        <f t="shared" si="15"/>
        <v>89189.189189189186</v>
      </c>
      <c r="U113" s="6">
        <v>91892</v>
      </c>
      <c r="V113" s="9">
        <f t="shared" si="16"/>
        <v>2702.8108108108136</v>
      </c>
      <c r="W113" s="8">
        <f t="shared" si="17"/>
        <v>3.0304242424242456E-2</v>
      </c>
      <c r="X113" s="22">
        <f t="shared" si="18"/>
        <v>73933.225353146016</v>
      </c>
      <c r="Y113" s="22">
        <f t="shared" si="19"/>
        <v>76173.715737453895</v>
      </c>
      <c r="Z113" s="22">
        <f t="shared" si="21"/>
        <v>2818427.4822857939</v>
      </c>
      <c r="AA113" s="6">
        <v>369</v>
      </c>
      <c r="AB113" s="6">
        <v>1939</v>
      </c>
      <c r="AC113" s="6">
        <f t="shared" si="20"/>
        <v>77</v>
      </c>
      <c r="AD113" s="6" t="s">
        <v>44</v>
      </c>
    </row>
    <row r="114" spans="1:30" x14ac:dyDescent="0.2">
      <c r="A114">
        <v>20</v>
      </c>
      <c r="B114" s="6" t="s">
        <v>323</v>
      </c>
      <c r="C114" s="6" t="s">
        <v>22</v>
      </c>
      <c r="D114" s="6" t="s">
        <v>23</v>
      </c>
      <c r="E114" s="6" t="s">
        <v>2767</v>
      </c>
      <c r="F114" s="6" t="s">
        <v>2772</v>
      </c>
      <c r="G114" s="6">
        <v>37</v>
      </c>
      <c r="H114" s="6">
        <v>42</v>
      </c>
      <c r="I114" s="7">
        <v>42496</v>
      </c>
      <c r="J114" s="7">
        <v>42509</v>
      </c>
      <c r="K114" s="7" t="s">
        <v>2537</v>
      </c>
      <c r="L114" s="17">
        <f t="shared" si="11"/>
        <v>256.52</v>
      </c>
      <c r="M114" s="20">
        <f t="shared" si="12"/>
        <v>0.92854358334632781</v>
      </c>
      <c r="N114" s="6">
        <v>13</v>
      </c>
      <c r="O114" s="6">
        <v>3300000</v>
      </c>
      <c r="P114" s="6">
        <v>3510000</v>
      </c>
      <c r="Q114" s="6">
        <f t="shared" si="13"/>
        <v>210000</v>
      </c>
      <c r="R114" s="8">
        <f t="shared" si="14"/>
        <v>6.363636363636363E-2</v>
      </c>
      <c r="S114" s="6"/>
      <c r="T114" s="9">
        <f t="shared" si="15"/>
        <v>89189.189189189186</v>
      </c>
      <c r="U114" s="6">
        <v>94865</v>
      </c>
      <c r="V114" s="9">
        <f t="shared" si="16"/>
        <v>5675.8108108108136</v>
      </c>
      <c r="W114" s="8">
        <f t="shared" si="17"/>
        <v>6.3637878787878827E-2</v>
      </c>
      <c r="X114" s="22">
        <f t="shared" si="18"/>
        <v>82816.049325483284</v>
      </c>
      <c r="Y114" s="22">
        <f t="shared" si="19"/>
        <v>88086.287034149384</v>
      </c>
      <c r="Z114" s="22">
        <f t="shared" si="21"/>
        <v>3259192.6202635271</v>
      </c>
      <c r="AA114" s="6">
        <v>681</v>
      </c>
      <c r="AB114" s="6">
        <v>1904</v>
      </c>
      <c r="AC114" s="6">
        <f t="shared" si="20"/>
        <v>112</v>
      </c>
      <c r="AD114" s="6" t="s">
        <v>203</v>
      </c>
    </row>
    <row r="115" spans="1:30" x14ac:dyDescent="0.2">
      <c r="A115">
        <v>41</v>
      </c>
      <c r="B115" s="6" t="s">
        <v>333</v>
      </c>
      <c r="C115" s="6" t="s">
        <v>22</v>
      </c>
      <c r="D115" s="6" t="s">
        <v>23</v>
      </c>
      <c r="E115" s="6" t="s">
        <v>2767</v>
      </c>
      <c r="F115" s="6" t="s">
        <v>2772</v>
      </c>
      <c r="G115" s="6">
        <v>37</v>
      </c>
      <c r="H115" s="6">
        <v>40</v>
      </c>
      <c r="I115" s="7">
        <v>42633</v>
      </c>
      <c r="J115" s="7">
        <v>42656</v>
      </c>
      <c r="K115" s="7" t="s">
        <v>2542</v>
      </c>
      <c r="L115" s="17">
        <f t="shared" si="11"/>
        <v>281.13</v>
      </c>
      <c r="M115" s="20">
        <f t="shared" si="12"/>
        <v>0.84725927506847365</v>
      </c>
      <c r="N115" s="6">
        <v>23</v>
      </c>
      <c r="O115" s="6">
        <v>3190000</v>
      </c>
      <c r="P115" s="6">
        <v>3300000</v>
      </c>
      <c r="Q115" s="6">
        <f t="shared" si="13"/>
        <v>110000</v>
      </c>
      <c r="R115" s="8">
        <f t="shared" si="14"/>
        <v>3.4482758620689655E-2</v>
      </c>
      <c r="S115" s="6"/>
      <c r="T115" s="9">
        <f t="shared" si="15"/>
        <v>86216.216216216213</v>
      </c>
      <c r="U115" s="6">
        <v>89189</v>
      </c>
      <c r="V115" s="9">
        <f t="shared" si="16"/>
        <v>2972.7837837837869</v>
      </c>
      <c r="W115" s="8">
        <f t="shared" si="17"/>
        <v>3.4480564263322924E-2</v>
      </c>
      <c r="X115" s="22">
        <f t="shared" si="18"/>
        <v>73047.488850498135</v>
      </c>
      <c r="Y115" s="22">
        <f t="shared" si="19"/>
        <v>75566.207484082101</v>
      </c>
      <c r="Z115" s="22">
        <f t="shared" si="21"/>
        <v>2795949.6769110379</v>
      </c>
      <c r="AA115" s="10">
        <v>1734</v>
      </c>
      <c r="AB115" s="6">
        <v>1940</v>
      </c>
      <c r="AC115" s="6">
        <f t="shared" si="20"/>
        <v>76</v>
      </c>
      <c r="AD115" s="6" t="s">
        <v>127</v>
      </c>
    </row>
    <row r="116" spans="1:30" x14ac:dyDescent="0.2">
      <c r="A116">
        <v>26</v>
      </c>
      <c r="B116" s="6" t="s">
        <v>381</v>
      </c>
      <c r="C116" s="6" t="s">
        <v>22</v>
      </c>
      <c r="D116" s="6" t="s">
        <v>23</v>
      </c>
      <c r="E116" s="6" t="s">
        <v>2768</v>
      </c>
      <c r="F116" s="6" t="s">
        <v>2772</v>
      </c>
      <c r="G116" s="6">
        <v>38</v>
      </c>
      <c r="H116" s="6">
        <v>45</v>
      </c>
      <c r="I116" s="7">
        <v>42546</v>
      </c>
      <c r="J116" s="7">
        <v>42550</v>
      </c>
      <c r="K116" s="7" t="s">
        <v>2538</v>
      </c>
      <c r="L116" s="17">
        <f t="shared" si="11"/>
        <v>259.83</v>
      </c>
      <c r="M116" s="20">
        <f t="shared" si="12"/>
        <v>0.91671477504522192</v>
      </c>
      <c r="N116" s="6">
        <v>4</v>
      </c>
      <c r="O116" s="6">
        <v>4000000</v>
      </c>
      <c r="P116" s="6">
        <v>4000000</v>
      </c>
      <c r="Q116" s="6">
        <f t="shared" si="13"/>
        <v>0</v>
      </c>
      <c r="R116" s="8">
        <f t="shared" si="14"/>
        <v>0</v>
      </c>
      <c r="S116" s="6">
        <v>2169</v>
      </c>
      <c r="T116" s="9">
        <f t="shared" si="15"/>
        <v>105320.23684210527</v>
      </c>
      <c r="U116" s="6">
        <v>105320</v>
      </c>
      <c r="V116" s="9">
        <f t="shared" si="16"/>
        <v>-0.23684210526698735</v>
      </c>
      <c r="W116" s="8">
        <f t="shared" si="17"/>
        <v>-2.2487805987567038E-6</v>
      </c>
      <c r="X116" s="22">
        <f t="shared" si="18"/>
        <v>96548.617224420028</v>
      </c>
      <c r="Y116" s="22">
        <f t="shared" si="19"/>
        <v>96548.400107762776</v>
      </c>
      <c r="Z116" s="22">
        <f t="shared" si="21"/>
        <v>3668839.2040949855</v>
      </c>
      <c r="AA116" s="10">
        <v>1644</v>
      </c>
      <c r="AB116" s="6">
        <v>2012</v>
      </c>
      <c r="AC116" s="6">
        <f t="shared" si="20"/>
        <v>4</v>
      </c>
      <c r="AD116" s="6" t="s">
        <v>383</v>
      </c>
    </row>
    <row r="117" spans="1:30" x14ac:dyDescent="0.2">
      <c r="A117">
        <v>24</v>
      </c>
      <c r="B117" s="6" t="s">
        <v>350</v>
      </c>
      <c r="C117" s="6" t="s">
        <v>22</v>
      </c>
      <c r="D117" s="6" t="s">
        <v>23</v>
      </c>
      <c r="E117" s="6" t="s">
        <v>2767</v>
      </c>
      <c r="F117" s="6" t="s">
        <v>2772</v>
      </c>
      <c r="G117" s="6">
        <v>38</v>
      </c>
      <c r="H117" s="6">
        <v>45</v>
      </c>
      <c r="I117" s="7">
        <v>42525</v>
      </c>
      <c r="J117" s="7">
        <v>42535</v>
      </c>
      <c r="K117" s="7" t="s">
        <v>2538</v>
      </c>
      <c r="L117" s="17">
        <f t="shared" si="11"/>
        <v>259.83</v>
      </c>
      <c r="M117" s="20">
        <f t="shared" si="12"/>
        <v>0.91671477504522192</v>
      </c>
      <c r="N117" s="6">
        <v>10</v>
      </c>
      <c r="O117" s="6">
        <v>3100000</v>
      </c>
      <c r="P117" s="6">
        <v>4000000</v>
      </c>
      <c r="Q117" s="6">
        <f t="shared" si="13"/>
        <v>900000</v>
      </c>
      <c r="R117" s="8">
        <f t="shared" si="14"/>
        <v>0.29032258064516131</v>
      </c>
      <c r="S117" s="6"/>
      <c r="T117" s="9">
        <f t="shared" si="15"/>
        <v>81578.947368421053</v>
      </c>
      <c r="U117" s="6">
        <v>105263</v>
      </c>
      <c r="V117" s="9">
        <f t="shared" si="16"/>
        <v>23684.052631578947</v>
      </c>
      <c r="W117" s="8">
        <f t="shared" si="17"/>
        <v>0.2903206451612903</v>
      </c>
      <c r="X117" s="22">
        <f t="shared" si="18"/>
        <v>74784.6263852681</v>
      </c>
      <c r="Y117" s="22">
        <f t="shared" si="19"/>
        <v>96496.147365585188</v>
      </c>
      <c r="Z117" s="22">
        <f t="shared" si="21"/>
        <v>3666853.5998922372</v>
      </c>
      <c r="AA117" s="6">
        <v>539</v>
      </c>
      <c r="AB117" s="6">
        <v>1952</v>
      </c>
      <c r="AC117" s="6">
        <f t="shared" si="20"/>
        <v>64</v>
      </c>
      <c r="AD117" s="6" t="s">
        <v>37</v>
      </c>
    </row>
    <row r="118" spans="1:30" x14ac:dyDescent="0.2">
      <c r="A118">
        <v>26</v>
      </c>
      <c r="B118" s="6" t="s">
        <v>346</v>
      </c>
      <c r="C118" s="6" t="s">
        <v>22</v>
      </c>
      <c r="D118" s="6" t="s">
        <v>23</v>
      </c>
      <c r="E118" s="6" t="s">
        <v>2767</v>
      </c>
      <c r="F118" s="6" t="s">
        <v>2772</v>
      </c>
      <c r="G118" s="6">
        <v>38</v>
      </c>
      <c r="H118" s="6">
        <v>42</v>
      </c>
      <c r="I118" s="7">
        <v>42538</v>
      </c>
      <c r="J118" s="7">
        <v>42548</v>
      </c>
      <c r="K118" s="7" t="s">
        <v>2538</v>
      </c>
      <c r="L118" s="17">
        <f t="shared" si="11"/>
        <v>259.83</v>
      </c>
      <c r="M118" s="20">
        <f t="shared" si="12"/>
        <v>0.91671477504522192</v>
      </c>
      <c r="N118" s="6">
        <v>10</v>
      </c>
      <c r="O118" s="6">
        <v>4050000</v>
      </c>
      <c r="P118" s="6">
        <v>4080000</v>
      </c>
      <c r="Q118" s="6">
        <f t="shared" si="13"/>
        <v>30000</v>
      </c>
      <c r="R118" s="8">
        <f t="shared" si="14"/>
        <v>7.4074074074074077E-3</v>
      </c>
      <c r="S118" s="6"/>
      <c r="T118" s="9">
        <f t="shared" si="15"/>
        <v>106578.94736842105</v>
      </c>
      <c r="U118" s="6">
        <v>107368</v>
      </c>
      <c r="V118" s="9">
        <f t="shared" si="16"/>
        <v>789.0526315789466</v>
      </c>
      <c r="W118" s="8">
        <f t="shared" si="17"/>
        <v>7.4034567901234494E-3</v>
      </c>
      <c r="X118" s="22">
        <f t="shared" si="18"/>
        <v>97702.495761398648</v>
      </c>
      <c r="Y118" s="22">
        <f t="shared" si="19"/>
        <v>98425.83196705539</v>
      </c>
      <c r="Z118" s="22">
        <f t="shared" si="21"/>
        <v>3740181.6147481049</v>
      </c>
      <c r="AA118" s="10">
        <v>3265</v>
      </c>
      <c r="AB118" s="6">
        <v>2008</v>
      </c>
      <c r="AC118" s="6">
        <f t="shared" si="20"/>
        <v>8</v>
      </c>
      <c r="AD118" s="6" t="s">
        <v>108</v>
      </c>
    </row>
    <row r="119" spans="1:30" x14ac:dyDescent="0.2">
      <c r="A119">
        <v>19</v>
      </c>
      <c r="B119" s="6" t="s">
        <v>345</v>
      </c>
      <c r="C119" s="6" t="s">
        <v>22</v>
      </c>
      <c r="D119" s="6" t="s">
        <v>23</v>
      </c>
      <c r="E119" s="6" t="s">
        <v>2767</v>
      </c>
      <c r="F119" s="6" t="s">
        <v>2772</v>
      </c>
      <c r="G119" s="6">
        <v>38</v>
      </c>
      <c r="H119" s="6">
        <v>42</v>
      </c>
      <c r="I119" s="7">
        <v>42489</v>
      </c>
      <c r="J119" s="7">
        <v>42500</v>
      </c>
      <c r="K119" s="7" t="s">
        <v>2537</v>
      </c>
      <c r="L119" s="17">
        <f t="shared" si="11"/>
        <v>256.52</v>
      </c>
      <c r="M119" s="20">
        <f t="shared" si="12"/>
        <v>0.92854358334632781</v>
      </c>
      <c r="N119" s="6">
        <v>11</v>
      </c>
      <c r="O119" s="6">
        <v>2890000</v>
      </c>
      <c r="P119" s="6">
        <v>3070000</v>
      </c>
      <c r="Q119" s="6">
        <f t="shared" si="13"/>
        <v>180000</v>
      </c>
      <c r="R119" s="8">
        <f t="shared" si="14"/>
        <v>6.228373702422145E-2</v>
      </c>
      <c r="S119" s="6">
        <v>150015</v>
      </c>
      <c r="T119" s="9">
        <f t="shared" si="15"/>
        <v>80000.394736842107</v>
      </c>
      <c r="U119" s="6">
        <v>84737</v>
      </c>
      <c r="V119" s="9">
        <f t="shared" si="16"/>
        <v>4736.6052631578932</v>
      </c>
      <c r="W119" s="8">
        <f t="shared" si="17"/>
        <v>5.9207273648320791E-2</v>
      </c>
      <c r="X119" s="22">
        <f t="shared" si="18"/>
        <v>74283.853198068071</v>
      </c>
      <c r="Y119" s="22">
        <f t="shared" si="19"/>
        <v>78681.997622017778</v>
      </c>
      <c r="Z119" s="22">
        <f t="shared" si="21"/>
        <v>2989915.9096366754</v>
      </c>
      <c r="AA119" s="10">
        <v>2309</v>
      </c>
      <c r="AB119" s="6">
        <v>1939</v>
      </c>
      <c r="AC119" s="6">
        <f t="shared" si="20"/>
        <v>77</v>
      </c>
      <c r="AD119" s="6" t="s">
        <v>25</v>
      </c>
    </row>
    <row r="120" spans="1:30" x14ac:dyDescent="0.2">
      <c r="A120">
        <v>42</v>
      </c>
      <c r="B120" s="6" t="s">
        <v>77</v>
      </c>
      <c r="C120" s="6" t="s">
        <v>22</v>
      </c>
      <c r="D120" s="6" t="s">
        <v>23</v>
      </c>
      <c r="E120" s="6" t="s">
        <v>2767</v>
      </c>
      <c r="F120" s="6" t="s">
        <v>2772</v>
      </c>
      <c r="G120" s="6">
        <v>38</v>
      </c>
      <c r="H120" s="6">
        <v>42</v>
      </c>
      <c r="I120" s="7">
        <v>42651</v>
      </c>
      <c r="J120" s="7">
        <v>42662</v>
      </c>
      <c r="K120" s="7" t="s">
        <v>2542</v>
      </c>
      <c r="L120" s="17">
        <f t="shared" si="11"/>
        <v>281.13</v>
      </c>
      <c r="M120" s="20">
        <f t="shared" si="12"/>
        <v>0.84725927506847365</v>
      </c>
      <c r="N120" s="6">
        <v>11</v>
      </c>
      <c r="O120" s="6">
        <v>2950000</v>
      </c>
      <c r="P120" s="6">
        <v>3370000</v>
      </c>
      <c r="Q120" s="6">
        <f t="shared" si="13"/>
        <v>420000</v>
      </c>
      <c r="R120" s="8">
        <f t="shared" si="14"/>
        <v>0.14237288135593221</v>
      </c>
      <c r="S120" s="6">
        <v>22624</v>
      </c>
      <c r="T120" s="9">
        <f t="shared" si="15"/>
        <v>78226.947368421053</v>
      </c>
      <c r="U120" s="6">
        <v>89280</v>
      </c>
      <c r="V120" s="9">
        <f t="shared" si="16"/>
        <v>11053.052631578947</v>
      </c>
      <c r="W120" s="8">
        <f t="shared" si="17"/>
        <v>0.14129469451905116</v>
      </c>
      <c r="X120" s="22">
        <f t="shared" si="18"/>
        <v>66278.506718188059</v>
      </c>
      <c r="Y120" s="22">
        <f t="shared" si="19"/>
        <v>75643.308078113332</v>
      </c>
      <c r="Z120" s="22">
        <f t="shared" si="21"/>
        <v>2874445.7069683066</v>
      </c>
      <c r="AA120" s="10">
        <v>1262</v>
      </c>
      <c r="AB120" s="6">
        <v>1976</v>
      </c>
      <c r="AC120" s="6">
        <f t="shared" si="20"/>
        <v>40</v>
      </c>
      <c r="AD120" s="6" t="s">
        <v>91</v>
      </c>
    </row>
    <row r="121" spans="1:30" x14ac:dyDescent="0.2">
      <c r="A121">
        <v>24</v>
      </c>
      <c r="B121" s="6" t="s">
        <v>124</v>
      </c>
      <c r="C121" s="6" t="s">
        <v>22</v>
      </c>
      <c r="D121" s="6" t="s">
        <v>23</v>
      </c>
      <c r="E121" s="6" t="s">
        <v>2767</v>
      </c>
      <c r="F121" s="6" t="s">
        <v>2772</v>
      </c>
      <c r="G121" s="6">
        <v>38</v>
      </c>
      <c r="H121" s="6">
        <v>43</v>
      </c>
      <c r="I121" s="7">
        <v>42524</v>
      </c>
      <c r="J121" s="7">
        <v>42536</v>
      </c>
      <c r="K121" s="7" t="s">
        <v>2538</v>
      </c>
      <c r="L121" s="17">
        <f t="shared" si="11"/>
        <v>259.83</v>
      </c>
      <c r="M121" s="20">
        <f t="shared" si="12"/>
        <v>0.91671477504522192</v>
      </c>
      <c r="N121" s="6">
        <v>12</v>
      </c>
      <c r="O121" s="6">
        <v>2800000</v>
      </c>
      <c r="P121" s="6">
        <v>3350000</v>
      </c>
      <c r="Q121" s="6">
        <f t="shared" si="13"/>
        <v>550000</v>
      </c>
      <c r="R121" s="8">
        <f t="shared" si="14"/>
        <v>0.19642857142857142</v>
      </c>
      <c r="S121" s="6">
        <v>7467</v>
      </c>
      <c r="T121" s="9">
        <f t="shared" si="15"/>
        <v>73880.710526315786</v>
      </c>
      <c r="U121" s="6">
        <v>88354</v>
      </c>
      <c r="V121" s="9">
        <f t="shared" si="16"/>
        <v>14473.289473684214</v>
      </c>
      <c r="W121" s="8">
        <f t="shared" si="17"/>
        <v>0.1959007888605637</v>
      </c>
      <c r="X121" s="22">
        <f t="shared" si="18"/>
        <v>67727.53893031273</v>
      </c>
      <c r="Y121" s="22">
        <f t="shared" si="19"/>
        <v>80995.417234345543</v>
      </c>
      <c r="Z121" s="22">
        <f t="shared" si="21"/>
        <v>3077825.8549051308</v>
      </c>
      <c r="AA121" s="6">
        <v>684</v>
      </c>
      <c r="AB121" s="6">
        <v>1931</v>
      </c>
      <c r="AC121" s="6">
        <f t="shared" si="20"/>
        <v>85</v>
      </c>
      <c r="AD121" s="6" t="s">
        <v>209</v>
      </c>
    </row>
    <row r="122" spans="1:30" x14ac:dyDescent="0.2">
      <c r="A122">
        <v>19</v>
      </c>
      <c r="B122" s="6" t="s">
        <v>346</v>
      </c>
      <c r="C122" s="6" t="s">
        <v>22</v>
      </c>
      <c r="D122" s="6" t="s">
        <v>23</v>
      </c>
      <c r="E122" s="6" t="s">
        <v>2767</v>
      </c>
      <c r="F122" s="6" t="s">
        <v>2772</v>
      </c>
      <c r="G122" s="6">
        <v>38</v>
      </c>
      <c r="H122" s="6">
        <v>42</v>
      </c>
      <c r="I122" s="7">
        <v>42472</v>
      </c>
      <c r="J122" s="7">
        <v>42501</v>
      </c>
      <c r="K122" s="7" t="s">
        <v>2537</v>
      </c>
      <c r="L122" s="17">
        <f t="shared" si="11"/>
        <v>256.52</v>
      </c>
      <c r="M122" s="20">
        <f t="shared" si="12"/>
        <v>0.92854358334632781</v>
      </c>
      <c r="N122" s="6">
        <v>29</v>
      </c>
      <c r="O122" s="6">
        <v>4100000</v>
      </c>
      <c r="P122" s="6">
        <v>4100000</v>
      </c>
      <c r="Q122" s="6">
        <f t="shared" si="13"/>
        <v>0</v>
      </c>
      <c r="R122" s="8">
        <f t="shared" si="14"/>
        <v>0</v>
      </c>
      <c r="S122" s="6"/>
      <c r="T122" s="9">
        <f t="shared" si="15"/>
        <v>107894.73684210527</v>
      </c>
      <c r="U122" s="6">
        <v>107895</v>
      </c>
      <c r="V122" s="9">
        <f t="shared" si="16"/>
        <v>0.26315789473301265</v>
      </c>
      <c r="W122" s="8">
        <f t="shared" si="17"/>
        <v>2.4390243902084099E-6</v>
      </c>
      <c r="X122" s="22">
        <f t="shared" si="18"/>
        <v>100184.96557157747</v>
      </c>
      <c r="Y122" s="22">
        <f t="shared" si="19"/>
        <v>100185.20992515204</v>
      </c>
      <c r="Z122" s="22">
        <f t="shared" si="21"/>
        <v>3807037.9771557776</v>
      </c>
      <c r="AA122" s="10">
        <v>3265</v>
      </c>
      <c r="AB122" s="6">
        <v>2008</v>
      </c>
      <c r="AC122" s="6">
        <f t="shared" si="20"/>
        <v>8</v>
      </c>
      <c r="AD122" s="6" t="s">
        <v>108</v>
      </c>
    </row>
    <row r="123" spans="1:30" x14ac:dyDescent="0.2">
      <c r="A123">
        <v>25</v>
      </c>
      <c r="B123" s="6" t="s">
        <v>346</v>
      </c>
      <c r="C123" s="6" t="s">
        <v>22</v>
      </c>
      <c r="D123" s="6" t="s">
        <v>23</v>
      </c>
      <c r="E123" s="6" t="s">
        <v>2768</v>
      </c>
      <c r="F123" s="6" t="s">
        <v>2772</v>
      </c>
      <c r="G123" s="6">
        <v>39</v>
      </c>
      <c r="H123" s="6">
        <v>44</v>
      </c>
      <c r="I123" s="7">
        <v>42539</v>
      </c>
      <c r="J123" s="7">
        <v>42543</v>
      </c>
      <c r="K123" s="7" t="s">
        <v>2538</v>
      </c>
      <c r="L123" s="17">
        <f t="shared" si="11"/>
        <v>259.83</v>
      </c>
      <c r="M123" s="20">
        <f t="shared" si="12"/>
        <v>0.91671477504522192</v>
      </c>
      <c r="N123" s="6">
        <v>4</v>
      </c>
      <c r="O123" s="6">
        <v>3600000</v>
      </c>
      <c r="P123" s="6">
        <v>4150000</v>
      </c>
      <c r="Q123" s="6">
        <f t="shared" si="13"/>
        <v>550000</v>
      </c>
      <c r="R123" s="8">
        <f t="shared" si="14"/>
        <v>0.15277777777777779</v>
      </c>
      <c r="S123" s="6">
        <v>1714</v>
      </c>
      <c r="T123" s="9">
        <f t="shared" si="15"/>
        <v>92351.641025641031</v>
      </c>
      <c r="U123" s="6">
        <v>106454</v>
      </c>
      <c r="V123" s="9">
        <f t="shared" si="16"/>
        <v>14102.358974358969</v>
      </c>
      <c r="W123" s="8">
        <f t="shared" si="17"/>
        <v>0.15270285203100517</v>
      </c>
      <c r="X123" s="22">
        <f t="shared" si="18"/>
        <v>84660.113827877605</v>
      </c>
      <c r="Y123" s="22">
        <f t="shared" si="19"/>
        <v>97587.954662664051</v>
      </c>
      <c r="Z123" s="22">
        <f t="shared" si="21"/>
        <v>3805930.2318438981</v>
      </c>
      <c r="AA123" s="10">
        <v>3232</v>
      </c>
      <c r="AB123" s="6">
        <v>2008</v>
      </c>
      <c r="AC123" s="6">
        <f t="shared" si="20"/>
        <v>8</v>
      </c>
      <c r="AD123" s="6" t="s">
        <v>383</v>
      </c>
    </row>
    <row r="124" spans="1:30" x14ac:dyDescent="0.2">
      <c r="A124">
        <v>34</v>
      </c>
      <c r="B124" s="6" t="s">
        <v>381</v>
      </c>
      <c r="C124" s="6" t="s">
        <v>22</v>
      </c>
      <c r="D124" s="6" t="s">
        <v>23</v>
      </c>
      <c r="E124" s="6" t="s">
        <v>2767</v>
      </c>
      <c r="F124" s="6" t="s">
        <v>2772</v>
      </c>
      <c r="G124" s="6">
        <v>39</v>
      </c>
      <c r="H124" s="6">
        <v>45</v>
      </c>
      <c r="I124" s="7">
        <v>42596</v>
      </c>
      <c r="J124" s="7">
        <v>42606</v>
      </c>
      <c r="K124" s="7" t="s">
        <v>2540</v>
      </c>
      <c r="L124" s="17">
        <f t="shared" si="11"/>
        <v>272.20999999999998</v>
      </c>
      <c r="M124" s="20">
        <f t="shared" si="12"/>
        <v>0.87502296021454029</v>
      </c>
      <c r="N124" s="6">
        <v>10</v>
      </c>
      <c r="O124" s="6">
        <v>4150000</v>
      </c>
      <c r="P124" s="6">
        <v>4150000</v>
      </c>
      <c r="Q124" s="6">
        <f t="shared" si="13"/>
        <v>0</v>
      </c>
      <c r="R124" s="8">
        <f t="shared" si="14"/>
        <v>0</v>
      </c>
      <c r="S124" s="6"/>
      <c r="T124" s="9">
        <f t="shared" si="15"/>
        <v>106410.25641025641</v>
      </c>
      <c r="U124" s="6">
        <v>106410</v>
      </c>
      <c r="V124" s="9">
        <f t="shared" si="16"/>
        <v>-0.25641025640652515</v>
      </c>
      <c r="W124" s="8">
        <f t="shared" si="17"/>
        <v>-2.4096385541818026E-6</v>
      </c>
      <c r="X124" s="22">
        <f t="shared" si="18"/>
        <v>93111.417561290829</v>
      </c>
      <c r="Y124" s="22">
        <f t="shared" si="19"/>
        <v>93111.193196429231</v>
      </c>
      <c r="Z124" s="22">
        <f t="shared" si="21"/>
        <v>3631336.5346607398</v>
      </c>
      <c r="AA124" s="10">
        <v>1643</v>
      </c>
      <c r="AB124" s="6">
        <v>2008</v>
      </c>
      <c r="AC124" s="6">
        <f t="shared" si="20"/>
        <v>8</v>
      </c>
      <c r="AD124" s="6" t="s">
        <v>63</v>
      </c>
    </row>
    <row r="125" spans="1:30" x14ac:dyDescent="0.2">
      <c r="A125">
        <v>44</v>
      </c>
      <c r="B125" s="6" t="s">
        <v>387</v>
      </c>
      <c r="C125" s="6" t="s">
        <v>22</v>
      </c>
      <c r="D125" s="6" t="s">
        <v>23</v>
      </c>
      <c r="E125" s="6" t="s">
        <v>2767</v>
      </c>
      <c r="F125" s="6" t="s">
        <v>2772</v>
      </c>
      <c r="G125" s="6">
        <v>39</v>
      </c>
      <c r="H125" s="6">
        <v>43</v>
      </c>
      <c r="I125" s="7">
        <v>42667</v>
      </c>
      <c r="J125" s="7">
        <v>42677</v>
      </c>
      <c r="K125" s="7" t="s">
        <v>2543</v>
      </c>
      <c r="L125" s="17">
        <f t="shared" si="11"/>
        <v>284.38</v>
      </c>
      <c r="M125" s="20">
        <f t="shared" si="12"/>
        <v>0.83757648217174208</v>
      </c>
      <c r="N125" s="6">
        <v>10</v>
      </c>
      <c r="O125" s="6">
        <v>3200000</v>
      </c>
      <c r="P125" s="6">
        <v>3960000</v>
      </c>
      <c r="Q125" s="6">
        <f t="shared" si="13"/>
        <v>760000</v>
      </c>
      <c r="R125" s="8">
        <f t="shared" si="14"/>
        <v>0.23749999999999999</v>
      </c>
      <c r="S125" s="6">
        <v>33145</v>
      </c>
      <c r="T125" s="9">
        <f t="shared" si="15"/>
        <v>82901.153846153844</v>
      </c>
      <c r="U125" s="6">
        <v>102388</v>
      </c>
      <c r="V125" s="9">
        <f t="shared" si="16"/>
        <v>19486.846153846156</v>
      </c>
      <c r="W125" s="8">
        <f t="shared" si="17"/>
        <v>0.23506121748328643</v>
      </c>
      <c r="X125" s="22">
        <f t="shared" si="18"/>
        <v>69436.056806439927</v>
      </c>
      <c r="Y125" s="22">
        <f t="shared" si="19"/>
        <v>85757.780856600322</v>
      </c>
      <c r="Z125" s="22">
        <f t="shared" si="21"/>
        <v>3344553.4534074124</v>
      </c>
      <c r="AA125" s="6">
        <v>613</v>
      </c>
      <c r="AB125" s="6">
        <v>1890</v>
      </c>
      <c r="AC125" s="6">
        <f t="shared" si="20"/>
        <v>126</v>
      </c>
      <c r="AD125" s="6" t="s">
        <v>102</v>
      </c>
    </row>
    <row r="126" spans="1:30" x14ac:dyDescent="0.2">
      <c r="A126">
        <v>11</v>
      </c>
      <c r="B126" s="6" t="s">
        <v>363</v>
      </c>
      <c r="C126" s="6" t="s">
        <v>22</v>
      </c>
      <c r="D126" s="6" t="s">
        <v>23</v>
      </c>
      <c r="E126" s="6" t="s">
        <v>2767</v>
      </c>
      <c r="F126" s="6" t="s">
        <v>2772</v>
      </c>
      <c r="G126" s="6">
        <v>39</v>
      </c>
      <c r="H126" s="6">
        <v>44</v>
      </c>
      <c r="I126" s="7">
        <v>42433</v>
      </c>
      <c r="J126" s="7">
        <v>42444</v>
      </c>
      <c r="K126" s="7" t="s">
        <v>2535</v>
      </c>
      <c r="L126" s="17">
        <f t="shared" si="11"/>
        <v>245.99</v>
      </c>
      <c r="M126" s="20">
        <f t="shared" si="12"/>
        <v>0.96829139395910402</v>
      </c>
      <c r="N126" s="6">
        <v>11</v>
      </c>
      <c r="O126" s="6">
        <v>2790000</v>
      </c>
      <c r="P126" s="6">
        <v>3150000</v>
      </c>
      <c r="Q126" s="6">
        <f t="shared" si="13"/>
        <v>360000</v>
      </c>
      <c r="R126" s="8">
        <f t="shared" si="14"/>
        <v>0.12903225806451613</v>
      </c>
      <c r="S126" s="6"/>
      <c r="T126" s="9">
        <f t="shared" si="15"/>
        <v>71538.461538461532</v>
      </c>
      <c r="U126" s="6">
        <v>80769</v>
      </c>
      <c r="V126" s="9">
        <f t="shared" si="16"/>
        <v>9230.5384615384683</v>
      </c>
      <c r="W126" s="8">
        <f t="shared" si="17"/>
        <v>0.12902903225806461</v>
      </c>
      <c r="X126" s="22">
        <f t="shared" si="18"/>
        <v>69270.076644766668</v>
      </c>
      <c r="Y126" s="22">
        <f t="shared" si="19"/>
        <v>78207.927598682872</v>
      </c>
      <c r="Z126" s="22">
        <f t="shared" si="21"/>
        <v>3050109.1763486322</v>
      </c>
      <c r="AA126" s="10">
        <v>2346</v>
      </c>
      <c r="AB126" s="6">
        <v>1936</v>
      </c>
      <c r="AC126" s="6">
        <f t="shared" si="20"/>
        <v>80</v>
      </c>
      <c r="AD126" s="6" t="s">
        <v>364</v>
      </c>
    </row>
    <row r="127" spans="1:30" x14ac:dyDescent="0.2">
      <c r="A127">
        <v>34</v>
      </c>
      <c r="B127" s="6" t="s">
        <v>26</v>
      </c>
      <c r="C127" s="6" t="s">
        <v>22</v>
      </c>
      <c r="D127" s="6" t="s">
        <v>23</v>
      </c>
      <c r="E127" s="6" t="s">
        <v>2767</v>
      </c>
      <c r="F127" s="6" t="s">
        <v>2772</v>
      </c>
      <c r="G127" s="6">
        <v>39</v>
      </c>
      <c r="H127" s="6">
        <v>47</v>
      </c>
      <c r="I127" s="7">
        <v>42595</v>
      </c>
      <c r="J127" s="7">
        <v>42606</v>
      </c>
      <c r="K127" s="7" t="s">
        <v>2540</v>
      </c>
      <c r="L127" s="17">
        <f t="shared" si="11"/>
        <v>272.20999999999998</v>
      </c>
      <c r="M127" s="20">
        <f t="shared" si="12"/>
        <v>0.87502296021454029</v>
      </c>
      <c r="N127" s="6">
        <v>11</v>
      </c>
      <c r="O127" s="6">
        <v>3500000</v>
      </c>
      <c r="P127" s="6">
        <v>4060000</v>
      </c>
      <c r="Q127" s="6">
        <f t="shared" si="13"/>
        <v>560000</v>
      </c>
      <c r="R127" s="8">
        <f t="shared" si="14"/>
        <v>0.16</v>
      </c>
      <c r="S127" s="6">
        <v>18109</v>
      </c>
      <c r="T127" s="9">
        <f t="shared" si="15"/>
        <v>90207.923076923078</v>
      </c>
      <c r="U127" s="6">
        <v>104567</v>
      </c>
      <c r="V127" s="9">
        <f t="shared" si="16"/>
        <v>14359.076923076922</v>
      </c>
      <c r="W127" s="8">
        <f t="shared" si="17"/>
        <v>0.15917755817116525</v>
      </c>
      <c r="X127" s="22">
        <f t="shared" si="18"/>
        <v>78934.00388557477</v>
      </c>
      <c r="Y127" s="22">
        <f t="shared" si="19"/>
        <v>91498.525880753834</v>
      </c>
      <c r="Z127" s="22">
        <f t="shared" si="21"/>
        <v>3568442.5093493997</v>
      </c>
      <c r="AA127" s="6">
        <v>860</v>
      </c>
      <c r="AB127" s="6">
        <v>2006</v>
      </c>
      <c r="AC127" s="6">
        <f t="shared" si="20"/>
        <v>10</v>
      </c>
      <c r="AD127" s="6" t="s">
        <v>44</v>
      </c>
    </row>
    <row r="128" spans="1:30" x14ac:dyDescent="0.2">
      <c r="A128">
        <v>49</v>
      </c>
      <c r="B128" s="6" t="s">
        <v>204</v>
      </c>
      <c r="C128" s="6" t="s">
        <v>22</v>
      </c>
      <c r="D128" s="6" t="s">
        <v>23</v>
      </c>
      <c r="E128" s="6" t="s">
        <v>2767</v>
      </c>
      <c r="F128" s="6" t="s">
        <v>2772</v>
      </c>
      <c r="G128" s="6">
        <v>39</v>
      </c>
      <c r="H128" s="6">
        <v>44</v>
      </c>
      <c r="I128" s="7">
        <v>42699</v>
      </c>
      <c r="J128" s="7">
        <v>42710</v>
      </c>
      <c r="K128" s="7" t="s">
        <v>2544</v>
      </c>
      <c r="L128" s="17">
        <f t="shared" si="11"/>
        <v>287.33999999999997</v>
      </c>
      <c r="M128" s="20">
        <f t="shared" si="12"/>
        <v>0.82894828426254619</v>
      </c>
      <c r="N128" s="6">
        <v>11</v>
      </c>
      <c r="O128" s="6">
        <v>3800000</v>
      </c>
      <c r="P128" s="6">
        <v>4050000</v>
      </c>
      <c r="Q128" s="6">
        <f t="shared" si="13"/>
        <v>250000</v>
      </c>
      <c r="R128" s="8">
        <f t="shared" si="14"/>
        <v>6.5789473684210523E-2</v>
      </c>
      <c r="S128" s="6">
        <v>3209</v>
      </c>
      <c r="T128" s="9">
        <f t="shared" si="15"/>
        <v>97518.179487179485</v>
      </c>
      <c r="U128" s="6">
        <v>103928</v>
      </c>
      <c r="V128" s="9">
        <f t="shared" si="16"/>
        <v>6409.8205128205154</v>
      </c>
      <c r="W128" s="8">
        <f t="shared" si="17"/>
        <v>6.5729493172739156E-2</v>
      </c>
      <c r="X128" s="22">
        <f t="shared" si="18"/>
        <v>80837.527570304461</v>
      </c>
      <c r="Y128" s="22">
        <f t="shared" si="19"/>
        <v>86150.9372868379</v>
      </c>
      <c r="Z128" s="22">
        <f t="shared" si="21"/>
        <v>3359886.554186678</v>
      </c>
      <c r="AA128" s="6">
        <v>693</v>
      </c>
      <c r="AB128" s="6">
        <v>1899</v>
      </c>
      <c r="AC128" s="6">
        <f t="shared" si="20"/>
        <v>117</v>
      </c>
      <c r="AD128" s="6" t="s">
        <v>79</v>
      </c>
    </row>
    <row r="129" spans="1:30" x14ac:dyDescent="0.2">
      <c r="A129">
        <v>42</v>
      </c>
      <c r="B129" s="6" t="s">
        <v>386</v>
      </c>
      <c r="C129" s="6" t="s">
        <v>22</v>
      </c>
      <c r="D129" s="6" t="s">
        <v>23</v>
      </c>
      <c r="E129" s="6" t="s">
        <v>2767</v>
      </c>
      <c r="F129" s="6" t="s">
        <v>2772</v>
      </c>
      <c r="G129" s="6">
        <v>39</v>
      </c>
      <c r="H129" s="6">
        <v>43</v>
      </c>
      <c r="I129" s="7">
        <v>42650</v>
      </c>
      <c r="J129" s="7">
        <v>42662</v>
      </c>
      <c r="K129" s="7" t="s">
        <v>2542</v>
      </c>
      <c r="L129" s="17">
        <f t="shared" si="11"/>
        <v>281.13</v>
      </c>
      <c r="M129" s="20">
        <f t="shared" si="12"/>
        <v>0.84725927506847365</v>
      </c>
      <c r="N129" s="6">
        <v>12</v>
      </c>
      <c r="O129" s="6">
        <v>5200000</v>
      </c>
      <c r="P129" s="6">
        <v>6500000</v>
      </c>
      <c r="Q129" s="6">
        <f t="shared" si="13"/>
        <v>1300000</v>
      </c>
      <c r="R129" s="8">
        <f t="shared" si="14"/>
        <v>0.25</v>
      </c>
      <c r="S129" s="6"/>
      <c r="T129" s="9">
        <f t="shared" si="15"/>
        <v>133333.33333333334</v>
      </c>
      <c r="U129" s="6">
        <v>166667</v>
      </c>
      <c r="V129" s="9">
        <f t="shared" si="16"/>
        <v>33333.666666666657</v>
      </c>
      <c r="W129" s="8">
        <f t="shared" si="17"/>
        <v>0.25000249999999991</v>
      </c>
      <c r="X129" s="22">
        <f t="shared" si="18"/>
        <v>112967.90334246316</v>
      </c>
      <c r="Y129" s="22">
        <f t="shared" si="19"/>
        <v>141210.16159783729</v>
      </c>
      <c r="Z129" s="22">
        <f t="shared" si="21"/>
        <v>5507196.3023156542</v>
      </c>
      <c r="AA129" s="6">
        <v>382</v>
      </c>
      <c r="AB129" s="6">
        <v>2012</v>
      </c>
      <c r="AC129" s="6">
        <f t="shared" si="20"/>
        <v>4</v>
      </c>
      <c r="AD129" s="6" t="s">
        <v>37</v>
      </c>
    </row>
    <row r="130" spans="1:30" x14ac:dyDescent="0.2">
      <c r="A130">
        <v>4</v>
      </c>
      <c r="B130" s="6" t="s">
        <v>355</v>
      </c>
      <c r="C130" s="6" t="s">
        <v>22</v>
      </c>
      <c r="D130" s="6" t="s">
        <v>23</v>
      </c>
      <c r="E130" s="6" t="s">
        <v>2767</v>
      </c>
      <c r="F130" s="6" t="s">
        <v>2772</v>
      </c>
      <c r="G130" s="6">
        <v>39</v>
      </c>
      <c r="H130" s="6">
        <v>45</v>
      </c>
      <c r="I130" s="7">
        <v>42383</v>
      </c>
      <c r="J130" s="7">
        <v>42396</v>
      </c>
      <c r="K130" s="7" t="s">
        <v>2533</v>
      </c>
      <c r="L130" s="17">
        <f t="shared" ref="L130:L193" si="22">IF(K130="Januar",238.19,IF(K130="Februar",240.59,IF(K130="Mars",245.99,IF(K130="April",250.79,IF(K130="Mai",256.52,IF(K130="Juni",259.83,IF(K130="Juli",265.66,IF(K130="August",272.21,IF(K130="September",275.91,IF(K130="Oktober",281.13,IF(K130="November",284.38,IF(K130="Desember",287.34,0))))))))))))</f>
        <v>238.19</v>
      </c>
      <c r="M130" s="20">
        <f t="shared" ref="M130:M193" si="23">$L$2/L130</f>
        <v>1</v>
      </c>
      <c r="N130" s="6">
        <v>13</v>
      </c>
      <c r="O130" s="6">
        <v>3000000</v>
      </c>
      <c r="P130" s="6">
        <v>3200000</v>
      </c>
      <c r="Q130" s="6">
        <f t="shared" ref="Q130:Q193" si="24">P130-O130</f>
        <v>200000</v>
      </c>
      <c r="R130" s="8">
        <f t="shared" ref="R130:R193" si="25">Q130/O130</f>
        <v>6.6666666666666666E-2</v>
      </c>
      <c r="S130" s="6">
        <v>2953</v>
      </c>
      <c r="T130" s="9">
        <f t="shared" ref="T130:T193" si="26">(O130+S130)/G130</f>
        <v>76998.794871794875</v>
      </c>
      <c r="U130" s="6">
        <v>82127</v>
      </c>
      <c r="V130" s="9">
        <f t="shared" ref="V130:V193" si="27">U130-T130</f>
        <v>5128.2051282051252</v>
      </c>
      <c r="W130" s="8">
        <f t="shared" ref="W130:W193" si="28">V130/T130</f>
        <v>6.6601108975065507E-2</v>
      </c>
      <c r="X130" s="22">
        <f t="shared" ref="X130:X193" si="29">T130*M130</f>
        <v>76998.794871794875</v>
      </c>
      <c r="Y130" s="22">
        <f t="shared" ref="Y130:Y193" si="30">U130*M130</f>
        <v>82127</v>
      </c>
      <c r="Z130" s="22">
        <f t="shared" si="21"/>
        <v>3202953</v>
      </c>
      <c r="AA130" s="6">
        <v>788</v>
      </c>
      <c r="AB130" s="6">
        <v>1904</v>
      </c>
      <c r="AC130" s="6">
        <f t="shared" ref="AC130:AC193" si="31">2016-AB130</f>
        <v>112</v>
      </c>
      <c r="AD130" s="6" t="s">
        <v>133</v>
      </c>
    </row>
    <row r="131" spans="1:30" x14ac:dyDescent="0.2">
      <c r="A131">
        <v>37</v>
      </c>
      <c r="B131" s="6" t="s">
        <v>381</v>
      </c>
      <c r="C131" s="6" t="s">
        <v>22</v>
      </c>
      <c r="D131" s="6" t="s">
        <v>23</v>
      </c>
      <c r="E131" s="6" t="s">
        <v>2767</v>
      </c>
      <c r="F131" s="6" t="s">
        <v>2772</v>
      </c>
      <c r="G131" s="6">
        <v>39</v>
      </c>
      <c r="H131" s="6">
        <v>45</v>
      </c>
      <c r="I131" s="7">
        <v>42608</v>
      </c>
      <c r="J131" s="7">
        <v>42625</v>
      </c>
      <c r="K131" s="7" t="s">
        <v>2541</v>
      </c>
      <c r="L131" s="17">
        <f t="shared" si="22"/>
        <v>275.91000000000003</v>
      </c>
      <c r="M131" s="20">
        <f t="shared" si="23"/>
        <v>0.86328875357906554</v>
      </c>
      <c r="N131" s="6">
        <v>17</v>
      </c>
      <c r="O131" s="6">
        <v>4300000</v>
      </c>
      <c r="P131" s="6">
        <v>4300000</v>
      </c>
      <c r="Q131" s="6">
        <f t="shared" si="24"/>
        <v>0</v>
      </c>
      <c r="R131" s="8">
        <f t="shared" si="25"/>
        <v>0</v>
      </c>
      <c r="S131" s="6">
        <v>2226</v>
      </c>
      <c r="T131" s="9">
        <f t="shared" si="26"/>
        <v>110313.48717948717</v>
      </c>
      <c r="U131" s="6">
        <v>110313</v>
      </c>
      <c r="V131" s="9">
        <f t="shared" si="27"/>
        <v>-0.48717948717239778</v>
      </c>
      <c r="W131" s="8">
        <f t="shared" si="28"/>
        <v>-4.4163184360197519E-6</v>
      </c>
      <c r="X131" s="22">
        <f t="shared" si="29"/>
        <v>95232.392850139702</v>
      </c>
      <c r="Y131" s="22">
        <f t="shared" si="30"/>
        <v>95231.972273567459</v>
      </c>
      <c r="Z131" s="22">
        <f t="shared" ref="Z131:Z194" si="32">Y131*G131</f>
        <v>3714046.9186691307</v>
      </c>
      <c r="AA131" s="10">
        <v>1644</v>
      </c>
      <c r="AB131" s="6">
        <v>2010</v>
      </c>
      <c r="AC131" s="6">
        <f t="shared" si="31"/>
        <v>6</v>
      </c>
      <c r="AD131" s="6" t="s">
        <v>383</v>
      </c>
    </row>
    <row r="132" spans="1:30" x14ac:dyDescent="0.2">
      <c r="A132">
        <v>16</v>
      </c>
      <c r="B132" s="6" t="s">
        <v>147</v>
      </c>
      <c r="C132" s="6" t="s">
        <v>22</v>
      </c>
      <c r="D132" s="6" t="s">
        <v>23</v>
      </c>
      <c r="E132" s="6" t="s">
        <v>2768</v>
      </c>
      <c r="F132" s="6" t="s">
        <v>2772</v>
      </c>
      <c r="G132" s="6">
        <v>40</v>
      </c>
      <c r="H132" s="6">
        <v>45</v>
      </c>
      <c r="I132" s="7">
        <v>42479</v>
      </c>
      <c r="J132" s="7">
        <v>42481</v>
      </c>
      <c r="K132" s="7" t="s">
        <v>2536</v>
      </c>
      <c r="L132" s="17">
        <f t="shared" si="22"/>
        <v>250.79</v>
      </c>
      <c r="M132" s="20">
        <f t="shared" si="23"/>
        <v>0.9497587623110969</v>
      </c>
      <c r="N132" s="6">
        <v>2</v>
      </c>
      <c r="O132" s="6">
        <v>3000000</v>
      </c>
      <c r="P132" s="6">
        <v>3725000</v>
      </c>
      <c r="Q132" s="6">
        <f t="shared" si="24"/>
        <v>725000</v>
      </c>
      <c r="R132" s="8">
        <f t="shared" si="25"/>
        <v>0.24166666666666667</v>
      </c>
      <c r="S132" s="6">
        <v>63227</v>
      </c>
      <c r="T132" s="9">
        <f t="shared" si="26"/>
        <v>76580.675000000003</v>
      </c>
      <c r="U132" s="6">
        <v>94706</v>
      </c>
      <c r="V132" s="9">
        <f t="shared" si="27"/>
        <v>18125.324999999997</v>
      </c>
      <c r="W132" s="8">
        <f t="shared" si="28"/>
        <v>0.23668275318805948</v>
      </c>
      <c r="X132" s="22">
        <f t="shared" si="29"/>
        <v>72733.16710494837</v>
      </c>
      <c r="Y132" s="22">
        <f t="shared" si="30"/>
        <v>89947.853343434748</v>
      </c>
      <c r="Z132" s="22">
        <f t="shared" si="32"/>
        <v>3597914.1337373899</v>
      </c>
      <c r="AA132" s="6">
        <v>432</v>
      </c>
      <c r="AB132" s="6">
        <v>1910</v>
      </c>
      <c r="AC132" s="6">
        <f t="shared" si="31"/>
        <v>106</v>
      </c>
      <c r="AD132" s="6" t="s">
        <v>108</v>
      </c>
    </row>
    <row r="133" spans="1:30" x14ac:dyDescent="0.2">
      <c r="A133">
        <v>13</v>
      </c>
      <c r="B133" s="6" t="s">
        <v>355</v>
      </c>
      <c r="C133" s="6" t="s">
        <v>22</v>
      </c>
      <c r="D133" s="6" t="s">
        <v>23</v>
      </c>
      <c r="E133" s="6" t="s">
        <v>2768</v>
      </c>
      <c r="F133" s="6" t="s">
        <v>2772</v>
      </c>
      <c r="G133" s="6">
        <v>40</v>
      </c>
      <c r="H133" s="6">
        <v>46</v>
      </c>
      <c r="I133" s="7">
        <v>42455</v>
      </c>
      <c r="J133" s="7">
        <v>42459</v>
      </c>
      <c r="K133" s="7" t="s">
        <v>2535</v>
      </c>
      <c r="L133" s="17">
        <f t="shared" si="22"/>
        <v>245.99</v>
      </c>
      <c r="M133" s="20">
        <f t="shared" si="23"/>
        <v>0.96829139395910402</v>
      </c>
      <c r="N133" s="6">
        <v>4</v>
      </c>
      <c r="O133" s="6">
        <v>3290000</v>
      </c>
      <c r="P133" s="6">
        <v>3350000</v>
      </c>
      <c r="Q133" s="6">
        <f t="shared" si="24"/>
        <v>60000</v>
      </c>
      <c r="R133" s="8">
        <f t="shared" si="25"/>
        <v>1.82370820668693E-2</v>
      </c>
      <c r="S133" s="6">
        <v>160</v>
      </c>
      <c r="T133" s="9">
        <f t="shared" si="26"/>
        <v>82254</v>
      </c>
      <c r="U133" s="6">
        <v>83754</v>
      </c>
      <c r="V133" s="9">
        <f t="shared" si="27"/>
        <v>1500</v>
      </c>
      <c r="W133" s="8">
        <f t="shared" si="28"/>
        <v>1.8236195200233424E-2</v>
      </c>
      <c r="X133" s="22">
        <f t="shared" si="29"/>
        <v>79645.840318712144</v>
      </c>
      <c r="Y133" s="22">
        <f t="shared" si="30"/>
        <v>81098.277409650793</v>
      </c>
      <c r="Z133" s="22">
        <f t="shared" si="32"/>
        <v>3243931.0963860317</v>
      </c>
      <c r="AA133" s="6">
        <v>788</v>
      </c>
      <c r="AB133" s="6">
        <v>1902</v>
      </c>
      <c r="AC133" s="6">
        <f t="shared" si="31"/>
        <v>114</v>
      </c>
      <c r="AD133" s="6" t="s">
        <v>75</v>
      </c>
    </row>
    <row r="134" spans="1:30" x14ac:dyDescent="0.2">
      <c r="A134">
        <v>17</v>
      </c>
      <c r="B134" s="6" t="s">
        <v>333</v>
      </c>
      <c r="C134" s="6" t="s">
        <v>22</v>
      </c>
      <c r="D134" s="6" t="s">
        <v>23</v>
      </c>
      <c r="E134" s="6" t="s">
        <v>2767</v>
      </c>
      <c r="F134" s="6" t="s">
        <v>2772</v>
      </c>
      <c r="G134" s="6">
        <v>40</v>
      </c>
      <c r="H134" s="6">
        <v>45</v>
      </c>
      <c r="I134" s="7">
        <v>42475</v>
      </c>
      <c r="J134" s="7">
        <v>42485</v>
      </c>
      <c r="K134" s="7" t="s">
        <v>2536</v>
      </c>
      <c r="L134" s="17">
        <f t="shared" si="22"/>
        <v>250.79</v>
      </c>
      <c r="M134" s="20">
        <f t="shared" si="23"/>
        <v>0.9497587623110969</v>
      </c>
      <c r="N134" s="6">
        <v>10</v>
      </c>
      <c r="O134" s="6">
        <v>2900000</v>
      </c>
      <c r="P134" s="6">
        <v>3200000</v>
      </c>
      <c r="Q134" s="6">
        <f t="shared" si="24"/>
        <v>300000</v>
      </c>
      <c r="R134" s="8">
        <f t="shared" si="25"/>
        <v>0.10344827586206896</v>
      </c>
      <c r="S134" s="6">
        <v>84350</v>
      </c>
      <c r="T134" s="9">
        <f t="shared" si="26"/>
        <v>74608.75</v>
      </c>
      <c r="U134" s="6">
        <v>82109</v>
      </c>
      <c r="V134" s="9">
        <f t="shared" si="27"/>
        <v>7500.25</v>
      </c>
      <c r="W134" s="8">
        <f t="shared" si="28"/>
        <v>0.10052775311206795</v>
      </c>
      <c r="X134" s="22">
        <f t="shared" si="29"/>
        <v>70860.314057578056</v>
      </c>
      <c r="Y134" s="22">
        <f t="shared" si="30"/>
        <v>77983.742214601851</v>
      </c>
      <c r="Z134" s="22">
        <f t="shared" si="32"/>
        <v>3119349.6885840739</v>
      </c>
      <c r="AA134" s="10">
        <v>1734</v>
      </c>
      <c r="AB134" s="6">
        <v>1938</v>
      </c>
      <c r="AC134" s="6">
        <f t="shared" si="31"/>
        <v>78</v>
      </c>
      <c r="AD134" s="6" t="s">
        <v>48</v>
      </c>
    </row>
    <row r="135" spans="1:30" x14ac:dyDescent="0.2">
      <c r="A135">
        <v>25</v>
      </c>
      <c r="B135" s="6" t="s">
        <v>234</v>
      </c>
      <c r="C135" s="6" t="s">
        <v>22</v>
      </c>
      <c r="D135" s="6" t="s">
        <v>23</v>
      </c>
      <c r="E135" s="6" t="s">
        <v>2767</v>
      </c>
      <c r="F135" s="6" t="s">
        <v>2772</v>
      </c>
      <c r="G135" s="6">
        <v>40</v>
      </c>
      <c r="H135" s="6">
        <v>45</v>
      </c>
      <c r="I135" s="7">
        <v>42532</v>
      </c>
      <c r="J135" s="7">
        <v>42543</v>
      </c>
      <c r="K135" s="7" t="s">
        <v>2538</v>
      </c>
      <c r="L135" s="17">
        <f t="shared" si="22"/>
        <v>259.83</v>
      </c>
      <c r="M135" s="20">
        <f t="shared" si="23"/>
        <v>0.91671477504522192</v>
      </c>
      <c r="N135" s="6">
        <v>11</v>
      </c>
      <c r="O135" s="6">
        <v>2690000</v>
      </c>
      <c r="P135" s="6">
        <v>3000000</v>
      </c>
      <c r="Q135" s="6">
        <f t="shared" si="24"/>
        <v>310000</v>
      </c>
      <c r="R135" s="8">
        <f t="shared" si="25"/>
        <v>0.11524163568773234</v>
      </c>
      <c r="S135" s="6"/>
      <c r="T135" s="9">
        <f t="shared" si="26"/>
        <v>67250</v>
      </c>
      <c r="U135" s="6">
        <v>75000</v>
      </c>
      <c r="V135" s="9">
        <f t="shared" si="27"/>
        <v>7750</v>
      </c>
      <c r="W135" s="8">
        <f t="shared" si="28"/>
        <v>0.11524163568773234</v>
      </c>
      <c r="X135" s="22">
        <f t="shared" si="29"/>
        <v>61649.068621791172</v>
      </c>
      <c r="Y135" s="22">
        <f t="shared" si="30"/>
        <v>68753.608128391643</v>
      </c>
      <c r="Z135" s="22">
        <f t="shared" si="32"/>
        <v>2750144.3251356659</v>
      </c>
      <c r="AA135" s="6">
        <v>815</v>
      </c>
      <c r="AB135" s="6">
        <v>1934</v>
      </c>
      <c r="AC135" s="6">
        <f t="shared" si="31"/>
        <v>82</v>
      </c>
      <c r="AD135" s="6" t="s">
        <v>206</v>
      </c>
    </row>
    <row r="136" spans="1:30" x14ac:dyDescent="0.2">
      <c r="A136">
        <v>11</v>
      </c>
      <c r="B136" s="6" t="s">
        <v>26</v>
      </c>
      <c r="C136" s="6" t="s">
        <v>22</v>
      </c>
      <c r="D136" s="6" t="s">
        <v>23</v>
      </c>
      <c r="E136" s="6" t="s">
        <v>2767</v>
      </c>
      <c r="F136" s="6" t="s">
        <v>2772</v>
      </c>
      <c r="G136" s="6">
        <v>40</v>
      </c>
      <c r="H136" s="6">
        <v>45</v>
      </c>
      <c r="I136" s="7">
        <v>42437</v>
      </c>
      <c r="J136" s="7">
        <v>42449</v>
      </c>
      <c r="K136" s="7" t="s">
        <v>2535</v>
      </c>
      <c r="L136" s="17">
        <f t="shared" si="22"/>
        <v>245.99</v>
      </c>
      <c r="M136" s="20">
        <f t="shared" si="23"/>
        <v>0.96829139395910402</v>
      </c>
      <c r="N136" s="6">
        <v>12</v>
      </c>
      <c r="O136" s="6">
        <v>3390000</v>
      </c>
      <c r="P136" s="6">
        <v>3550000</v>
      </c>
      <c r="Q136" s="6">
        <f t="shared" si="24"/>
        <v>160000</v>
      </c>
      <c r="R136" s="8">
        <f t="shared" si="25"/>
        <v>4.71976401179941E-2</v>
      </c>
      <c r="S136" s="6">
        <v>14659</v>
      </c>
      <c r="T136" s="9">
        <f t="shared" si="26"/>
        <v>85116.475000000006</v>
      </c>
      <c r="U136" s="6">
        <v>89116</v>
      </c>
      <c r="V136" s="9">
        <f t="shared" si="27"/>
        <v>3999.5249999999942</v>
      </c>
      <c r="W136" s="8">
        <f t="shared" si="28"/>
        <v>4.6988846753815802E-2</v>
      </c>
      <c r="X136" s="22">
        <f t="shared" si="29"/>
        <v>82417.550226635227</v>
      </c>
      <c r="Y136" s="22">
        <f t="shared" si="30"/>
        <v>86290.255864059509</v>
      </c>
      <c r="Z136" s="22">
        <f t="shared" si="32"/>
        <v>3451610.2345623802</v>
      </c>
      <c r="AA136" s="6">
        <v>860</v>
      </c>
      <c r="AB136" s="6">
        <v>2006</v>
      </c>
      <c r="AC136" s="6">
        <f t="shared" si="31"/>
        <v>10</v>
      </c>
      <c r="AD136" s="6" t="s">
        <v>37</v>
      </c>
    </row>
    <row r="137" spans="1:30" x14ac:dyDescent="0.2">
      <c r="A137">
        <v>44</v>
      </c>
      <c r="B137" s="6" t="s">
        <v>410</v>
      </c>
      <c r="C137" s="6" t="s">
        <v>22</v>
      </c>
      <c r="D137" s="6" t="s">
        <v>23</v>
      </c>
      <c r="E137" s="6" t="s">
        <v>2767</v>
      </c>
      <c r="F137" s="6" t="s">
        <v>2772</v>
      </c>
      <c r="G137" s="6">
        <v>40</v>
      </c>
      <c r="H137" s="6">
        <v>44</v>
      </c>
      <c r="I137" s="7">
        <v>42651</v>
      </c>
      <c r="J137" s="7">
        <v>42675</v>
      </c>
      <c r="K137" s="7" t="s">
        <v>2543</v>
      </c>
      <c r="L137" s="17">
        <f t="shared" si="22"/>
        <v>284.38</v>
      </c>
      <c r="M137" s="20">
        <f t="shared" si="23"/>
        <v>0.83757648217174208</v>
      </c>
      <c r="N137" s="6">
        <v>24</v>
      </c>
      <c r="O137" s="6">
        <v>3450000</v>
      </c>
      <c r="P137" s="6">
        <v>4075000</v>
      </c>
      <c r="Q137" s="6">
        <f t="shared" si="24"/>
        <v>625000</v>
      </c>
      <c r="R137" s="8">
        <f t="shared" si="25"/>
        <v>0.18115942028985507</v>
      </c>
      <c r="S137" s="6">
        <v>38292</v>
      </c>
      <c r="T137" s="9">
        <f t="shared" si="26"/>
        <v>87207.3</v>
      </c>
      <c r="U137" s="6">
        <v>102832</v>
      </c>
      <c r="V137" s="9">
        <f t="shared" si="27"/>
        <v>15624.699999999997</v>
      </c>
      <c r="W137" s="8">
        <f t="shared" si="28"/>
        <v>0.17916734034880102</v>
      </c>
      <c r="X137" s="22">
        <f t="shared" si="29"/>
        <v>73042.783553695772</v>
      </c>
      <c r="Y137" s="22">
        <f t="shared" si="30"/>
        <v>86129.664814684584</v>
      </c>
      <c r="Z137" s="22">
        <f t="shared" si="32"/>
        <v>3445186.5925873835</v>
      </c>
      <c r="AA137" s="10">
        <v>1297</v>
      </c>
      <c r="AB137" s="6">
        <v>1933</v>
      </c>
      <c r="AC137" s="6">
        <f t="shared" si="31"/>
        <v>83</v>
      </c>
      <c r="AD137" s="6" t="s">
        <v>103</v>
      </c>
    </row>
    <row r="138" spans="1:30" x14ac:dyDescent="0.2">
      <c r="A138">
        <v>48</v>
      </c>
      <c r="B138" s="6" t="s">
        <v>413</v>
      </c>
      <c r="C138" s="6" t="s">
        <v>22</v>
      </c>
      <c r="D138" s="6" t="s">
        <v>23</v>
      </c>
      <c r="E138" s="6" t="s">
        <v>2767</v>
      </c>
      <c r="F138" s="6" t="s">
        <v>2772</v>
      </c>
      <c r="G138" s="6">
        <v>40</v>
      </c>
      <c r="H138" s="6">
        <v>46</v>
      </c>
      <c r="I138" s="7">
        <v>42675</v>
      </c>
      <c r="J138" s="7">
        <v>42702</v>
      </c>
      <c r="K138" s="7" t="s">
        <v>2543</v>
      </c>
      <c r="L138" s="17">
        <f t="shared" si="22"/>
        <v>284.38</v>
      </c>
      <c r="M138" s="20">
        <f t="shared" si="23"/>
        <v>0.83757648217174208</v>
      </c>
      <c r="N138" s="6">
        <v>27</v>
      </c>
      <c r="O138" s="6">
        <v>4300000</v>
      </c>
      <c r="P138" s="6">
        <v>4210000</v>
      </c>
      <c r="Q138" s="6">
        <f t="shared" si="24"/>
        <v>-90000</v>
      </c>
      <c r="R138" s="8">
        <f t="shared" si="25"/>
        <v>-2.0930232558139535E-2</v>
      </c>
      <c r="S138" s="6">
        <v>23895</v>
      </c>
      <c r="T138" s="9">
        <f t="shared" si="26"/>
        <v>108097.375</v>
      </c>
      <c r="U138" s="6">
        <v>105847</v>
      </c>
      <c r="V138" s="9">
        <f t="shared" si="27"/>
        <v>-2250.375</v>
      </c>
      <c r="W138" s="8">
        <f t="shared" si="28"/>
        <v>-2.081803559059598E-2</v>
      </c>
      <c r="X138" s="22">
        <f t="shared" si="29"/>
        <v>90539.819084499613</v>
      </c>
      <c r="Y138" s="22">
        <f t="shared" si="30"/>
        <v>88654.957908432378</v>
      </c>
      <c r="Z138" s="22">
        <f t="shared" si="32"/>
        <v>3546198.3163372949</v>
      </c>
      <c r="AA138" s="6">
        <v>624</v>
      </c>
      <c r="AB138" s="6">
        <v>1904</v>
      </c>
      <c r="AC138" s="6">
        <f t="shared" si="31"/>
        <v>112</v>
      </c>
      <c r="AD138" s="6" t="s">
        <v>37</v>
      </c>
    </row>
    <row r="139" spans="1:30" x14ac:dyDescent="0.2">
      <c r="A139">
        <v>28</v>
      </c>
      <c r="B139" s="6" t="s">
        <v>346</v>
      </c>
      <c r="C139" s="6" t="s">
        <v>22</v>
      </c>
      <c r="D139" s="6" t="s">
        <v>23</v>
      </c>
      <c r="E139" s="6" t="s">
        <v>2768</v>
      </c>
      <c r="F139" s="6" t="s">
        <v>2772</v>
      </c>
      <c r="G139" s="6">
        <v>41</v>
      </c>
      <c r="H139" s="6">
        <v>45</v>
      </c>
      <c r="I139" s="7">
        <v>42564</v>
      </c>
      <c r="J139" s="7">
        <v>42566</v>
      </c>
      <c r="K139" s="7" t="s">
        <v>2539</v>
      </c>
      <c r="L139" s="17">
        <f t="shared" si="22"/>
        <v>265.66000000000003</v>
      </c>
      <c r="M139" s="20">
        <f t="shared" si="23"/>
        <v>0.89659715425732134</v>
      </c>
      <c r="N139" s="6">
        <v>2</v>
      </c>
      <c r="O139" s="6">
        <v>3950000</v>
      </c>
      <c r="P139" s="6">
        <v>4000000</v>
      </c>
      <c r="Q139" s="6">
        <f t="shared" si="24"/>
        <v>50000</v>
      </c>
      <c r="R139" s="8">
        <f t="shared" si="25"/>
        <v>1.2658227848101266E-2</v>
      </c>
      <c r="S139" s="6"/>
      <c r="T139" s="9">
        <f t="shared" si="26"/>
        <v>96341.463414634141</v>
      </c>
      <c r="U139" s="6">
        <v>97561</v>
      </c>
      <c r="V139" s="9">
        <f t="shared" si="27"/>
        <v>1219.5365853658586</v>
      </c>
      <c r="W139" s="8">
        <f t="shared" si="28"/>
        <v>1.265848101265828E-2</v>
      </c>
      <c r="X139" s="22">
        <f t="shared" si="29"/>
        <v>86379.481934546813</v>
      </c>
      <c r="Y139" s="22">
        <f t="shared" si="30"/>
        <v>87472.914966498531</v>
      </c>
      <c r="Z139" s="22">
        <f t="shared" si="32"/>
        <v>3586389.51362644</v>
      </c>
      <c r="AA139" s="10">
        <v>3265</v>
      </c>
      <c r="AB139" s="6">
        <v>2008</v>
      </c>
      <c r="AC139" s="6">
        <f t="shared" si="31"/>
        <v>8</v>
      </c>
      <c r="AD139" s="6" t="s">
        <v>108</v>
      </c>
    </row>
    <row r="140" spans="1:30" x14ac:dyDescent="0.2">
      <c r="A140">
        <v>24</v>
      </c>
      <c r="B140" s="6" t="s">
        <v>126</v>
      </c>
      <c r="C140" s="6" t="s">
        <v>22</v>
      </c>
      <c r="D140" s="6" t="s">
        <v>23</v>
      </c>
      <c r="E140" s="6" t="s">
        <v>2768</v>
      </c>
      <c r="F140" s="6" t="s">
        <v>2772</v>
      </c>
      <c r="G140" s="6">
        <v>41</v>
      </c>
      <c r="H140" s="6">
        <v>45</v>
      </c>
      <c r="I140" s="7">
        <v>42531</v>
      </c>
      <c r="J140" s="7">
        <v>42534</v>
      </c>
      <c r="K140" s="7" t="s">
        <v>2538</v>
      </c>
      <c r="L140" s="17">
        <f t="shared" si="22"/>
        <v>259.83</v>
      </c>
      <c r="M140" s="20">
        <f t="shared" si="23"/>
        <v>0.91671477504522192</v>
      </c>
      <c r="N140" s="6">
        <v>3</v>
      </c>
      <c r="O140" s="6">
        <v>2690000</v>
      </c>
      <c r="P140" s="6">
        <v>3070000</v>
      </c>
      <c r="Q140" s="6">
        <f t="shared" si="24"/>
        <v>380000</v>
      </c>
      <c r="R140" s="8">
        <f t="shared" si="25"/>
        <v>0.14126394052044611</v>
      </c>
      <c r="S140" s="6">
        <v>3844</v>
      </c>
      <c r="T140" s="9">
        <f t="shared" si="26"/>
        <v>65703.512195121948</v>
      </c>
      <c r="U140" s="6">
        <v>74972</v>
      </c>
      <c r="V140" s="9">
        <f t="shared" si="27"/>
        <v>9268.487804878052</v>
      </c>
      <c r="W140" s="8">
        <f t="shared" si="28"/>
        <v>0.14106533266217353</v>
      </c>
      <c r="X140" s="22">
        <f t="shared" si="29"/>
        <v>60231.38040163221</v>
      </c>
      <c r="Y140" s="22">
        <f t="shared" si="30"/>
        <v>68727.940114690384</v>
      </c>
      <c r="Z140" s="22">
        <f t="shared" si="32"/>
        <v>2817845.5447023059</v>
      </c>
      <c r="AA140" s="6">
        <v>409</v>
      </c>
      <c r="AB140" s="6">
        <v>1970</v>
      </c>
      <c r="AC140" s="6">
        <f t="shared" si="31"/>
        <v>46</v>
      </c>
      <c r="AD140" s="6" t="s">
        <v>103</v>
      </c>
    </row>
    <row r="141" spans="1:30" x14ac:dyDescent="0.2">
      <c r="A141">
        <v>39</v>
      </c>
      <c r="B141" s="6" t="s">
        <v>734</v>
      </c>
      <c r="C141" s="6" t="s">
        <v>22</v>
      </c>
      <c r="D141" s="6" t="s">
        <v>23</v>
      </c>
      <c r="E141" s="6" t="s">
        <v>2768</v>
      </c>
      <c r="F141" s="6" t="s">
        <v>2772</v>
      </c>
      <c r="G141" s="6">
        <v>41</v>
      </c>
      <c r="H141" s="6">
        <v>47</v>
      </c>
      <c r="I141" s="7">
        <v>42635</v>
      </c>
      <c r="J141" s="7">
        <v>42639</v>
      </c>
      <c r="K141" s="7" t="s">
        <v>2541</v>
      </c>
      <c r="L141" s="17">
        <f t="shared" si="22"/>
        <v>275.91000000000003</v>
      </c>
      <c r="M141" s="20">
        <f t="shared" si="23"/>
        <v>0.86328875357906554</v>
      </c>
      <c r="N141" s="6">
        <v>4</v>
      </c>
      <c r="O141" s="6">
        <v>3850000</v>
      </c>
      <c r="P141" s="6">
        <v>4100000</v>
      </c>
      <c r="Q141" s="6">
        <f t="shared" si="24"/>
        <v>250000</v>
      </c>
      <c r="R141" s="8">
        <f t="shared" si="25"/>
        <v>6.4935064935064929E-2</v>
      </c>
      <c r="S141" s="6"/>
      <c r="T141" s="9">
        <f t="shared" si="26"/>
        <v>93902.439024390245</v>
      </c>
      <c r="U141" s="6">
        <v>100000</v>
      </c>
      <c r="V141" s="9">
        <f t="shared" si="27"/>
        <v>6097.5609756097547</v>
      </c>
      <c r="W141" s="8">
        <f t="shared" si="28"/>
        <v>6.4935064935064915E-2</v>
      </c>
      <c r="X141" s="22">
        <f t="shared" si="29"/>
        <v>81064.919543400058</v>
      </c>
      <c r="Y141" s="22">
        <f t="shared" si="30"/>
        <v>86328.875357906552</v>
      </c>
      <c r="Z141" s="22">
        <f t="shared" si="32"/>
        <v>3539483.8896741685</v>
      </c>
      <c r="AA141" s="6">
        <v>707</v>
      </c>
      <c r="AB141" s="6">
        <v>1885</v>
      </c>
      <c r="AC141" s="6">
        <f t="shared" si="31"/>
        <v>131</v>
      </c>
      <c r="AD141" s="6" t="s">
        <v>63</v>
      </c>
    </row>
    <row r="142" spans="1:30" x14ac:dyDescent="0.2">
      <c r="A142">
        <v>40</v>
      </c>
      <c r="B142" s="6" t="s">
        <v>1300</v>
      </c>
      <c r="C142" s="6" t="s">
        <v>22</v>
      </c>
      <c r="D142" s="6" t="s">
        <v>23</v>
      </c>
      <c r="E142" s="6" t="s">
        <v>2768</v>
      </c>
      <c r="F142" s="6" t="s">
        <v>2772</v>
      </c>
      <c r="G142" s="6">
        <v>41</v>
      </c>
      <c r="H142" s="6">
        <v>46</v>
      </c>
      <c r="I142" s="7">
        <v>42643</v>
      </c>
      <c r="J142" s="7">
        <v>42647</v>
      </c>
      <c r="K142" s="7" t="s">
        <v>2542</v>
      </c>
      <c r="L142" s="17">
        <f t="shared" si="22"/>
        <v>281.13</v>
      </c>
      <c r="M142" s="20">
        <f t="shared" si="23"/>
        <v>0.84725927506847365</v>
      </c>
      <c r="N142" s="6">
        <v>4</v>
      </c>
      <c r="O142" s="6">
        <v>3990000</v>
      </c>
      <c r="P142" s="6">
        <v>4520000</v>
      </c>
      <c r="Q142" s="6">
        <f t="shared" si="24"/>
        <v>530000</v>
      </c>
      <c r="R142" s="8">
        <f t="shared" si="25"/>
        <v>0.13283208020050125</v>
      </c>
      <c r="S142" s="6">
        <v>2607</v>
      </c>
      <c r="T142" s="9">
        <f t="shared" si="26"/>
        <v>97380.658536585368</v>
      </c>
      <c r="U142" s="6">
        <v>110307</v>
      </c>
      <c r="V142" s="9">
        <f t="shared" si="27"/>
        <v>12926.341463414632</v>
      </c>
      <c r="W142" s="8">
        <f t="shared" si="28"/>
        <v>0.13274033732846732</v>
      </c>
      <c r="X142" s="22">
        <f t="shared" si="29"/>
        <v>82506.666157397893</v>
      </c>
      <c r="Y142" s="22">
        <f t="shared" si="30"/>
        <v>93458.628854978117</v>
      </c>
      <c r="Z142" s="22">
        <f t="shared" si="32"/>
        <v>3831803.7830541027</v>
      </c>
      <c r="AA142" s="6">
        <v>692</v>
      </c>
      <c r="AB142" s="6">
        <v>1899</v>
      </c>
      <c r="AC142" s="6">
        <f t="shared" si="31"/>
        <v>117</v>
      </c>
      <c r="AD142" s="6" t="s">
        <v>27</v>
      </c>
    </row>
    <row r="143" spans="1:30" x14ac:dyDescent="0.2">
      <c r="A143">
        <v>16</v>
      </c>
      <c r="B143" s="6" t="s">
        <v>424</v>
      </c>
      <c r="C143" s="6" t="s">
        <v>22</v>
      </c>
      <c r="D143" s="6" t="s">
        <v>23</v>
      </c>
      <c r="E143" s="6" t="s">
        <v>2767</v>
      </c>
      <c r="F143" s="6" t="s">
        <v>2772</v>
      </c>
      <c r="G143" s="6">
        <v>41</v>
      </c>
      <c r="H143" s="6">
        <v>46</v>
      </c>
      <c r="I143" s="7">
        <v>42470</v>
      </c>
      <c r="J143" s="7">
        <v>42480</v>
      </c>
      <c r="K143" s="7" t="s">
        <v>2536</v>
      </c>
      <c r="L143" s="17">
        <f t="shared" si="22"/>
        <v>250.79</v>
      </c>
      <c r="M143" s="20">
        <f t="shared" si="23"/>
        <v>0.9497587623110969</v>
      </c>
      <c r="N143" s="6">
        <v>10</v>
      </c>
      <c r="O143" s="6">
        <v>2900000</v>
      </c>
      <c r="P143" s="6">
        <v>3200000</v>
      </c>
      <c r="Q143" s="6">
        <f t="shared" si="24"/>
        <v>300000</v>
      </c>
      <c r="R143" s="8">
        <f t="shared" si="25"/>
        <v>0.10344827586206896</v>
      </c>
      <c r="S143" s="6">
        <v>27562</v>
      </c>
      <c r="T143" s="9">
        <f t="shared" si="26"/>
        <v>71403.951219512193</v>
      </c>
      <c r="U143" s="6">
        <v>78721</v>
      </c>
      <c r="V143" s="9">
        <f t="shared" si="27"/>
        <v>7317.0487804878067</v>
      </c>
      <c r="W143" s="8">
        <f t="shared" si="28"/>
        <v>0.10247400396644037</v>
      </c>
      <c r="X143" s="22">
        <f t="shared" si="29"/>
        <v>67816.528334365838</v>
      </c>
      <c r="Y143" s="22">
        <f t="shared" si="30"/>
        <v>74765.959527891857</v>
      </c>
      <c r="Z143" s="22">
        <f t="shared" si="32"/>
        <v>3065404.3406435661</v>
      </c>
      <c r="AA143" s="6">
        <v>297</v>
      </c>
      <c r="AB143" s="6">
        <v>1887</v>
      </c>
      <c r="AC143" s="6">
        <f t="shared" si="31"/>
        <v>129</v>
      </c>
      <c r="AD143" s="6" t="s">
        <v>108</v>
      </c>
    </row>
    <row r="144" spans="1:30" x14ac:dyDescent="0.2">
      <c r="A144">
        <v>18</v>
      </c>
      <c r="B144" s="6" t="s">
        <v>427</v>
      </c>
      <c r="C144" s="6" t="s">
        <v>22</v>
      </c>
      <c r="D144" s="6" t="s">
        <v>23</v>
      </c>
      <c r="E144" s="6" t="s">
        <v>2767</v>
      </c>
      <c r="F144" s="6" t="s">
        <v>2772</v>
      </c>
      <c r="G144" s="6">
        <v>41</v>
      </c>
      <c r="H144" s="6">
        <v>47</v>
      </c>
      <c r="I144" s="7">
        <v>42482</v>
      </c>
      <c r="J144" s="7">
        <v>42492</v>
      </c>
      <c r="K144" s="7" t="s">
        <v>2537</v>
      </c>
      <c r="L144" s="17">
        <f t="shared" si="22"/>
        <v>256.52</v>
      </c>
      <c r="M144" s="20">
        <f t="shared" si="23"/>
        <v>0.92854358334632781</v>
      </c>
      <c r="N144" s="6">
        <v>10</v>
      </c>
      <c r="O144" s="6">
        <v>2790000</v>
      </c>
      <c r="P144" s="6">
        <v>3300000</v>
      </c>
      <c r="Q144" s="6">
        <f t="shared" si="24"/>
        <v>510000</v>
      </c>
      <c r="R144" s="8">
        <f t="shared" si="25"/>
        <v>0.18279569892473119</v>
      </c>
      <c r="S144" s="6">
        <v>31689</v>
      </c>
      <c r="T144" s="9">
        <f t="shared" si="26"/>
        <v>68821.682926829264</v>
      </c>
      <c r="U144" s="6">
        <v>81261</v>
      </c>
      <c r="V144" s="9">
        <f t="shared" si="27"/>
        <v>12439.317073170736</v>
      </c>
      <c r="W144" s="8">
        <f t="shared" si="28"/>
        <v>0.18074706319512895</v>
      </c>
      <c r="X144" s="22">
        <f t="shared" si="29"/>
        <v>63903.932076802834</v>
      </c>
      <c r="Y144" s="22">
        <f t="shared" si="30"/>
        <v>75454.380126305943</v>
      </c>
      <c r="Z144" s="22">
        <f t="shared" si="32"/>
        <v>3093629.5851785438</v>
      </c>
      <c r="AA144" s="6">
        <v>850</v>
      </c>
      <c r="AB144" s="6">
        <v>1905</v>
      </c>
      <c r="AC144" s="6">
        <f t="shared" si="31"/>
        <v>111</v>
      </c>
      <c r="AD144" s="6" t="s">
        <v>25</v>
      </c>
    </row>
    <row r="145" spans="1:30" x14ac:dyDescent="0.2">
      <c r="A145">
        <v>5</v>
      </c>
      <c r="B145" s="6" t="s">
        <v>417</v>
      </c>
      <c r="C145" s="6" t="s">
        <v>22</v>
      </c>
      <c r="D145" s="6" t="s">
        <v>23</v>
      </c>
      <c r="E145" s="6" t="s">
        <v>2767</v>
      </c>
      <c r="F145" s="6" t="s">
        <v>2772</v>
      </c>
      <c r="G145" s="6">
        <v>41</v>
      </c>
      <c r="H145" s="6">
        <v>50</v>
      </c>
      <c r="I145" s="7">
        <v>42391</v>
      </c>
      <c r="J145" s="7">
        <v>42402</v>
      </c>
      <c r="K145" s="7" t="s">
        <v>2534</v>
      </c>
      <c r="L145" s="17">
        <f t="shared" si="22"/>
        <v>240.59</v>
      </c>
      <c r="M145" s="20">
        <f t="shared" si="23"/>
        <v>0.99002452304750821</v>
      </c>
      <c r="N145" s="6">
        <v>11</v>
      </c>
      <c r="O145" s="6">
        <v>2990000</v>
      </c>
      <c r="P145" s="6">
        <v>3200000</v>
      </c>
      <c r="Q145" s="6">
        <f t="shared" si="24"/>
        <v>210000</v>
      </c>
      <c r="R145" s="8">
        <f t="shared" si="25"/>
        <v>7.0234113712374577E-2</v>
      </c>
      <c r="S145" s="6">
        <v>1210</v>
      </c>
      <c r="T145" s="9">
        <f t="shared" si="26"/>
        <v>72956.341463414632</v>
      </c>
      <c r="U145" s="6">
        <v>78078</v>
      </c>
      <c r="V145" s="9">
        <f t="shared" si="27"/>
        <v>5121.658536585368</v>
      </c>
      <c r="W145" s="8">
        <f t="shared" si="28"/>
        <v>7.0201690954496701E-2</v>
      </c>
      <c r="X145" s="22">
        <f t="shared" si="29"/>
        <v>72228.567160608218</v>
      </c>
      <c r="Y145" s="22">
        <f t="shared" si="30"/>
        <v>77299.134710503349</v>
      </c>
      <c r="Z145" s="22">
        <f t="shared" si="32"/>
        <v>3169264.5231306371</v>
      </c>
      <c r="AA145" s="6">
        <v>524</v>
      </c>
      <c r="AB145" s="6">
        <v>1884</v>
      </c>
      <c r="AC145" s="6">
        <f t="shared" si="31"/>
        <v>132</v>
      </c>
      <c r="AD145" s="6" t="s">
        <v>364</v>
      </c>
    </row>
    <row r="146" spans="1:30" x14ac:dyDescent="0.2">
      <c r="A146">
        <v>9</v>
      </c>
      <c r="B146" s="6" t="s">
        <v>420</v>
      </c>
      <c r="C146" s="6" t="s">
        <v>22</v>
      </c>
      <c r="D146" s="6" t="s">
        <v>23</v>
      </c>
      <c r="E146" s="6" t="s">
        <v>2767</v>
      </c>
      <c r="F146" s="6" t="s">
        <v>2772</v>
      </c>
      <c r="G146" s="6">
        <v>41</v>
      </c>
      <c r="H146" s="6">
        <v>46</v>
      </c>
      <c r="I146" s="7">
        <v>42422</v>
      </c>
      <c r="J146" s="7">
        <v>42433</v>
      </c>
      <c r="K146" s="7" t="s">
        <v>2535</v>
      </c>
      <c r="L146" s="17">
        <f t="shared" si="22"/>
        <v>245.99</v>
      </c>
      <c r="M146" s="20">
        <f t="shared" si="23"/>
        <v>0.96829139395910402</v>
      </c>
      <c r="N146" s="6">
        <v>11</v>
      </c>
      <c r="O146" s="6">
        <v>2750000</v>
      </c>
      <c r="P146" s="6">
        <v>2900000</v>
      </c>
      <c r="Q146" s="6">
        <f t="shared" si="24"/>
        <v>150000</v>
      </c>
      <c r="R146" s="8">
        <f t="shared" si="25"/>
        <v>5.4545454545454543E-2</v>
      </c>
      <c r="S146" s="6">
        <v>70540</v>
      </c>
      <c r="T146" s="9">
        <f t="shared" si="26"/>
        <v>68793.658536585368</v>
      </c>
      <c r="U146" s="6">
        <v>72452</v>
      </c>
      <c r="V146" s="9">
        <f t="shared" si="27"/>
        <v>3658.341463414632</v>
      </c>
      <c r="W146" s="8">
        <f t="shared" si="28"/>
        <v>5.3178469371113299E-2</v>
      </c>
      <c r="X146" s="22">
        <f t="shared" si="29"/>
        <v>66612.307519936861</v>
      </c>
      <c r="Y146" s="22">
        <f t="shared" si="30"/>
        <v>70154.648075125006</v>
      </c>
      <c r="Z146" s="22">
        <f t="shared" si="32"/>
        <v>2876340.5710801254</v>
      </c>
      <c r="AA146" s="6">
        <v>504</v>
      </c>
      <c r="AB146" s="6">
        <v>1937</v>
      </c>
      <c r="AC146" s="6">
        <f t="shared" si="31"/>
        <v>79</v>
      </c>
      <c r="AD146" s="6" t="s">
        <v>421</v>
      </c>
    </row>
    <row r="147" spans="1:30" x14ac:dyDescent="0.2">
      <c r="A147">
        <v>32</v>
      </c>
      <c r="B147" s="6" t="s">
        <v>246</v>
      </c>
      <c r="C147" s="6" t="s">
        <v>22</v>
      </c>
      <c r="D147" s="6" t="s">
        <v>23</v>
      </c>
      <c r="E147" s="6" t="s">
        <v>2768</v>
      </c>
      <c r="F147" s="6" t="s">
        <v>2772</v>
      </c>
      <c r="G147" s="6">
        <v>42</v>
      </c>
      <c r="H147" s="6">
        <v>47</v>
      </c>
      <c r="I147" s="7">
        <v>42590</v>
      </c>
      <c r="J147" s="7">
        <v>42592</v>
      </c>
      <c r="K147" s="7" t="s">
        <v>2540</v>
      </c>
      <c r="L147" s="17">
        <f t="shared" si="22"/>
        <v>272.20999999999998</v>
      </c>
      <c r="M147" s="20">
        <f t="shared" si="23"/>
        <v>0.87502296021454029</v>
      </c>
      <c r="N147" s="6">
        <v>2</v>
      </c>
      <c r="O147" s="6">
        <v>3250000</v>
      </c>
      <c r="P147" s="6">
        <v>3500000</v>
      </c>
      <c r="Q147" s="6">
        <f t="shared" si="24"/>
        <v>250000</v>
      </c>
      <c r="R147" s="8">
        <f t="shared" si="25"/>
        <v>7.6923076923076927E-2</v>
      </c>
      <c r="S147" s="6">
        <v>15967</v>
      </c>
      <c r="T147" s="9">
        <f t="shared" si="26"/>
        <v>77761.119047619053</v>
      </c>
      <c r="U147" s="6">
        <v>83714</v>
      </c>
      <c r="V147" s="9">
        <f t="shared" si="27"/>
        <v>5952.8809523809468</v>
      </c>
      <c r="W147" s="8">
        <f t="shared" si="28"/>
        <v>7.6553437312746803E-2</v>
      </c>
      <c r="X147" s="22">
        <f t="shared" si="29"/>
        <v>68042.764578642891</v>
      </c>
      <c r="Y147" s="22">
        <f t="shared" si="30"/>
        <v>73251.672091400033</v>
      </c>
      <c r="Z147" s="22">
        <f t="shared" si="32"/>
        <v>3076570.2278388012</v>
      </c>
      <c r="AA147" s="10">
        <v>1614</v>
      </c>
      <c r="AB147" s="6">
        <v>1970</v>
      </c>
      <c r="AC147" s="6">
        <f t="shared" si="31"/>
        <v>46</v>
      </c>
      <c r="AD147" s="6" t="s">
        <v>127</v>
      </c>
    </row>
    <row r="148" spans="1:30" x14ac:dyDescent="0.2">
      <c r="A148">
        <v>39</v>
      </c>
      <c r="B148" s="6" t="s">
        <v>1679</v>
      </c>
      <c r="C148" s="6" t="s">
        <v>22</v>
      </c>
      <c r="D148" s="6" t="s">
        <v>23</v>
      </c>
      <c r="E148" s="6" t="s">
        <v>2768</v>
      </c>
      <c r="F148" s="6" t="s">
        <v>2772</v>
      </c>
      <c r="G148" s="6">
        <v>42</v>
      </c>
      <c r="H148" s="6">
        <v>46</v>
      </c>
      <c r="I148" s="7">
        <v>42637</v>
      </c>
      <c r="J148" s="7">
        <v>42641</v>
      </c>
      <c r="K148" s="7" t="s">
        <v>2541</v>
      </c>
      <c r="L148" s="17">
        <f t="shared" si="22"/>
        <v>275.91000000000003</v>
      </c>
      <c r="M148" s="20">
        <f t="shared" si="23"/>
        <v>0.86328875357906554</v>
      </c>
      <c r="N148" s="6">
        <v>4</v>
      </c>
      <c r="O148" s="6">
        <v>3600000</v>
      </c>
      <c r="P148" s="6">
        <v>4050000</v>
      </c>
      <c r="Q148" s="6">
        <f t="shared" si="24"/>
        <v>450000</v>
      </c>
      <c r="R148" s="8">
        <f t="shared" si="25"/>
        <v>0.125</v>
      </c>
      <c r="S148" s="6"/>
      <c r="T148" s="9">
        <f t="shared" si="26"/>
        <v>85714.28571428571</v>
      </c>
      <c r="U148" s="6">
        <v>96429</v>
      </c>
      <c r="V148" s="9">
        <f t="shared" si="27"/>
        <v>10714.71428571429</v>
      </c>
      <c r="W148" s="8">
        <f t="shared" si="28"/>
        <v>0.12500500000000006</v>
      </c>
      <c r="X148" s="22">
        <f t="shared" si="29"/>
        <v>73996.17887820561</v>
      </c>
      <c r="Y148" s="22">
        <f t="shared" si="30"/>
        <v>83246.071218875717</v>
      </c>
      <c r="Z148" s="22">
        <f t="shared" si="32"/>
        <v>3496334.99119278</v>
      </c>
      <c r="AA148" s="10">
        <v>2622</v>
      </c>
      <c r="AB148" s="6">
        <v>1997</v>
      </c>
      <c r="AC148" s="6">
        <f t="shared" si="31"/>
        <v>19</v>
      </c>
      <c r="AD148" s="6" t="s">
        <v>383</v>
      </c>
    </row>
    <row r="149" spans="1:30" x14ac:dyDescent="0.2">
      <c r="A149">
        <v>7</v>
      </c>
      <c r="B149" s="6" t="s">
        <v>363</v>
      </c>
      <c r="C149" s="6" t="s">
        <v>22</v>
      </c>
      <c r="D149" s="6" t="s">
        <v>23</v>
      </c>
      <c r="E149" s="6" t="s">
        <v>2767</v>
      </c>
      <c r="F149" s="6" t="s">
        <v>2772</v>
      </c>
      <c r="G149" s="6">
        <v>42</v>
      </c>
      <c r="H149" s="6">
        <v>46</v>
      </c>
      <c r="I149" s="7">
        <v>42405</v>
      </c>
      <c r="J149" s="7">
        <v>42415</v>
      </c>
      <c r="K149" s="7" t="s">
        <v>2534</v>
      </c>
      <c r="L149" s="17">
        <f t="shared" si="22"/>
        <v>240.59</v>
      </c>
      <c r="M149" s="20">
        <f t="shared" si="23"/>
        <v>0.99002452304750821</v>
      </c>
      <c r="N149" s="6">
        <v>10</v>
      </c>
      <c r="O149" s="6">
        <v>2700000</v>
      </c>
      <c r="P149" s="6">
        <v>3100000</v>
      </c>
      <c r="Q149" s="6">
        <f t="shared" si="24"/>
        <v>400000</v>
      </c>
      <c r="R149" s="8">
        <f t="shared" si="25"/>
        <v>0.14814814814814814</v>
      </c>
      <c r="S149" s="6"/>
      <c r="T149" s="9">
        <f t="shared" si="26"/>
        <v>64285.714285714283</v>
      </c>
      <c r="U149" s="6">
        <v>73810</v>
      </c>
      <c r="V149" s="9">
        <f t="shared" si="27"/>
        <v>9524.2857142857174</v>
      </c>
      <c r="W149" s="8">
        <f t="shared" si="28"/>
        <v>0.14815555555555562</v>
      </c>
      <c r="X149" s="22">
        <f t="shared" si="29"/>
        <v>63644.43362448267</v>
      </c>
      <c r="Y149" s="22">
        <f t="shared" si="30"/>
        <v>73073.710046136577</v>
      </c>
      <c r="Z149" s="22">
        <f t="shared" si="32"/>
        <v>3069095.8219377361</v>
      </c>
      <c r="AA149" s="10">
        <v>2346</v>
      </c>
      <c r="AB149" s="6">
        <v>1936</v>
      </c>
      <c r="AC149" s="6">
        <f t="shared" si="31"/>
        <v>80</v>
      </c>
      <c r="AD149" s="6" t="s">
        <v>364</v>
      </c>
    </row>
    <row r="150" spans="1:30" x14ac:dyDescent="0.2">
      <c r="A150">
        <v>23</v>
      </c>
      <c r="B150" s="6" t="s">
        <v>452</v>
      </c>
      <c r="C150" s="6" t="s">
        <v>22</v>
      </c>
      <c r="D150" s="6" t="s">
        <v>23</v>
      </c>
      <c r="E150" s="6" t="s">
        <v>2767</v>
      </c>
      <c r="F150" s="6" t="s">
        <v>2772</v>
      </c>
      <c r="G150" s="6">
        <v>42</v>
      </c>
      <c r="H150" s="6">
        <v>48</v>
      </c>
      <c r="I150" s="7">
        <v>42518</v>
      </c>
      <c r="J150" s="7">
        <v>42528</v>
      </c>
      <c r="K150" s="7" t="s">
        <v>2538</v>
      </c>
      <c r="L150" s="17">
        <f t="shared" si="22"/>
        <v>259.83</v>
      </c>
      <c r="M150" s="20">
        <f t="shared" si="23"/>
        <v>0.91671477504522192</v>
      </c>
      <c r="N150" s="6">
        <v>10</v>
      </c>
      <c r="O150" s="6">
        <v>3490000</v>
      </c>
      <c r="P150" s="6">
        <v>4010000</v>
      </c>
      <c r="Q150" s="6">
        <f t="shared" si="24"/>
        <v>520000</v>
      </c>
      <c r="R150" s="8">
        <f t="shared" si="25"/>
        <v>0.14899713467048711</v>
      </c>
      <c r="S150" s="6">
        <v>70331</v>
      </c>
      <c r="T150" s="9">
        <f t="shared" si="26"/>
        <v>84769.78571428571</v>
      </c>
      <c r="U150" s="6">
        <v>97151</v>
      </c>
      <c r="V150" s="9">
        <f t="shared" si="27"/>
        <v>12381.21428571429</v>
      </c>
      <c r="W150" s="8">
        <f t="shared" si="28"/>
        <v>0.14605692560607433</v>
      </c>
      <c r="X150" s="22">
        <f t="shared" si="29"/>
        <v>77709.715041703093</v>
      </c>
      <c r="Y150" s="22">
        <f t="shared" si="30"/>
        <v>89059.757110418359</v>
      </c>
      <c r="Z150" s="22">
        <f t="shared" si="32"/>
        <v>3740509.7986375713</v>
      </c>
      <c r="AA150" s="6">
        <v>733</v>
      </c>
      <c r="AB150" s="6">
        <v>1899</v>
      </c>
      <c r="AC150" s="6">
        <f t="shared" si="31"/>
        <v>117</v>
      </c>
      <c r="AD150" s="6" t="s">
        <v>67</v>
      </c>
    </row>
    <row r="151" spans="1:30" x14ac:dyDescent="0.2">
      <c r="A151">
        <v>35</v>
      </c>
      <c r="B151" s="6" t="s">
        <v>458</v>
      </c>
      <c r="C151" s="6" t="s">
        <v>22</v>
      </c>
      <c r="D151" s="6" t="s">
        <v>23</v>
      </c>
      <c r="E151" s="6" t="s">
        <v>2767</v>
      </c>
      <c r="F151" s="6" t="s">
        <v>2772</v>
      </c>
      <c r="G151" s="6">
        <v>42</v>
      </c>
      <c r="H151" s="6">
        <v>47</v>
      </c>
      <c r="I151" s="7">
        <v>42602</v>
      </c>
      <c r="J151" s="7">
        <v>42612</v>
      </c>
      <c r="K151" s="7" t="s">
        <v>2540</v>
      </c>
      <c r="L151" s="17">
        <f t="shared" si="22"/>
        <v>272.20999999999998</v>
      </c>
      <c r="M151" s="20">
        <f t="shared" si="23"/>
        <v>0.87502296021454029</v>
      </c>
      <c r="N151" s="6">
        <v>10</v>
      </c>
      <c r="O151" s="6">
        <v>3490000</v>
      </c>
      <c r="P151" s="6">
        <v>3725000</v>
      </c>
      <c r="Q151" s="6">
        <f t="shared" si="24"/>
        <v>235000</v>
      </c>
      <c r="R151" s="8">
        <f t="shared" si="25"/>
        <v>6.73352435530086E-2</v>
      </c>
      <c r="S151" s="6">
        <v>30221</v>
      </c>
      <c r="T151" s="9">
        <f t="shared" si="26"/>
        <v>83814.78571428571</v>
      </c>
      <c r="U151" s="6">
        <v>89410</v>
      </c>
      <c r="V151" s="9">
        <f t="shared" si="27"/>
        <v>5595.2142857142899</v>
      </c>
      <c r="W151" s="8">
        <f t="shared" si="28"/>
        <v>6.6756888274912343E-2</v>
      </c>
      <c r="X151" s="22">
        <f t="shared" si="29"/>
        <v>73339.861905461643</v>
      </c>
      <c r="Y151" s="22">
        <f t="shared" si="30"/>
        <v>78235.802872782049</v>
      </c>
      <c r="Z151" s="22">
        <f t="shared" si="32"/>
        <v>3285903.7206568462</v>
      </c>
      <c r="AA151" s="6">
        <v>657</v>
      </c>
      <c r="AB151" s="6">
        <v>1973</v>
      </c>
      <c r="AC151" s="6">
        <f t="shared" si="31"/>
        <v>43</v>
      </c>
      <c r="AD151" s="6" t="s">
        <v>67</v>
      </c>
    </row>
    <row r="152" spans="1:30" x14ac:dyDescent="0.2">
      <c r="A152">
        <v>46</v>
      </c>
      <c r="B152" s="6" t="s">
        <v>363</v>
      </c>
      <c r="C152" s="6" t="s">
        <v>22</v>
      </c>
      <c r="D152" s="6" t="s">
        <v>23</v>
      </c>
      <c r="E152" s="6" t="s">
        <v>2767</v>
      </c>
      <c r="F152" s="6" t="s">
        <v>2772</v>
      </c>
      <c r="G152" s="6">
        <v>42</v>
      </c>
      <c r="H152" s="6">
        <v>48</v>
      </c>
      <c r="I152" s="7">
        <v>42678</v>
      </c>
      <c r="J152" s="7">
        <v>42688</v>
      </c>
      <c r="K152" s="7" t="s">
        <v>2543</v>
      </c>
      <c r="L152" s="17">
        <f t="shared" si="22"/>
        <v>284.38</v>
      </c>
      <c r="M152" s="20">
        <f t="shared" si="23"/>
        <v>0.83757648217174208</v>
      </c>
      <c r="N152" s="6">
        <v>10</v>
      </c>
      <c r="O152" s="6">
        <v>3100000</v>
      </c>
      <c r="P152" s="6">
        <v>3800000</v>
      </c>
      <c r="Q152" s="6">
        <f t="shared" si="24"/>
        <v>700000</v>
      </c>
      <c r="R152" s="8">
        <f t="shared" si="25"/>
        <v>0.22580645161290322</v>
      </c>
      <c r="S152" s="6"/>
      <c r="T152" s="9">
        <f t="shared" si="26"/>
        <v>73809.523809523816</v>
      </c>
      <c r="U152" s="6">
        <v>90476</v>
      </c>
      <c r="V152" s="9">
        <f t="shared" si="27"/>
        <v>16666.476190476184</v>
      </c>
      <c r="W152" s="8">
        <f t="shared" si="28"/>
        <v>0.22580387096774182</v>
      </c>
      <c r="X152" s="22">
        <f t="shared" si="29"/>
        <v>61821.121303152395</v>
      </c>
      <c r="Y152" s="22">
        <f t="shared" si="30"/>
        <v>75780.569800970537</v>
      </c>
      <c r="Z152" s="22">
        <f t="shared" si="32"/>
        <v>3182783.9316407624</v>
      </c>
      <c r="AA152" s="10">
        <v>2340</v>
      </c>
      <c r="AB152" s="6">
        <v>1936</v>
      </c>
      <c r="AC152" s="6">
        <f t="shared" si="31"/>
        <v>80</v>
      </c>
      <c r="AD152" s="6" t="s">
        <v>37</v>
      </c>
    </row>
    <row r="153" spans="1:30" x14ac:dyDescent="0.2">
      <c r="A153">
        <v>46</v>
      </c>
      <c r="B153" s="6" t="s">
        <v>463</v>
      </c>
      <c r="C153" s="6" t="s">
        <v>22</v>
      </c>
      <c r="D153" s="6" t="s">
        <v>23</v>
      </c>
      <c r="E153" s="6" t="s">
        <v>2767</v>
      </c>
      <c r="F153" s="6" t="s">
        <v>2772</v>
      </c>
      <c r="G153" s="6">
        <v>42</v>
      </c>
      <c r="H153" s="6"/>
      <c r="I153" s="7">
        <v>42681</v>
      </c>
      <c r="J153" s="7">
        <v>42691</v>
      </c>
      <c r="K153" s="7" t="s">
        <v>2543</v>
      </c>
      <c r="L153" s="17">
        <f t="shared" si="22"/>
        <v>284.38</v>
      </c>
      <c r="M153" s="20">
        <f t="shared" si="23"/>
        <v>0.83757648217174208</v>
      </c>
      <c r="N153" s="6">
        <v>10</v>
      </c>
      <c r="O153" s="6">
        <v>3950000</v>
      </c>
      <c r="P153" s="6">
        <v>3800000</v>
      </c>
      <c r="Q153" s="6">
        <f t="shared" si="24"/>
        <v>-150000</v>
      </c>
      <c r="R153" s="8">
        <f t="shared" si="25"/>
        <v>-3.7974683544303799E-2</v>
      </c>
      <c r="S153" s="6"/>
      <c r="T153" s="9">
        <f t="shared" si="26"/>
        <v>94047.619047619053</v>
      </c>
      <c r="U153" s="6">
        <v>90476</v>
      </c>
      <c r="V153" s="9">
        <f t="shared" si="27"/>
        <v>-3571.6190476190532</v>
      </c>
      <c r="W153" s="8">
        <f t="shared" si="28"/>
        <v>-3.7976708860759552E-2</v>
      </c>
      <c r="X153" s="22">
        <f t="shared" si="29"/>
        <v>78772.073918532886</v>
      </c>
      <c r="Y153" s="22">
        <f t="shared" si="30"/>
        <v>75780.569800970537</v>
      </c>
      <c r="Z153" s="22">
        <f t="shared" si="32"/>
        <v>3182783.9316407624</v>
      </c>
      <c r="AA153" s="6">
        <v>322</v>
      </c>
      <c r="AB153" s="6">
        <v>1892</v>
      </c>
      <c r="AC153" s="6">
        <f t="shared" si="31"/>
        <v>124</v>
      </c>
      <c r="AD153" s="6" t="s">
        <v>79</v>
      </c>
    </row>
    <row r="154" spans="1:30" x14ac:dyDescent="0.2">
      <c r="A154">
        <v>50</v>
      </c>
      <c r="B154" s="6" t="s">
        <v>420</v>
      </c>
      <c r="C154" s="6" t="s">
        <v>22</v>
      </c>
      <c r="D154" s="6" t="s">
        <v>23</v>
      </c>
      <c r="E154" s="6" t="s">
        <v>2767</v>
      </c>
      <c r="F154" s="6" t="s">
        <v>2772</v>
      </c>
      <c r="G154" s="6">
        <v>42</v>
      </c>
      <c r="H154" s="6">
        <v>47</v>
      </c>
      <c r="I154" s="7">
        <v>42707</v>
      </c>
      <c r="J154" s="7">
        <v>42717</v>
      </c>
      <c r="K154" s="7" t="s">
        <v>2544</v>
      </c>
      <c r="L154" s="17">
        <f t="shared" si="22"/>
        <v>287.33999999999997</v>
      </c>
      <c r="M154" s="20">
        <f t="shared" si="23"/>
        <v>0.82894828426254619</v>
      </c>
      <c r="N154" s="6">
        <v>10</v>
      </c>
      <c r="O154" s="6">
        <v>3200000</v>
      </c>
      <c r="P154" s="6">
        <v>3355000</v>
      </c>
      <c r="Q154" s="6">
        <f t="shared" si="24"/>
        <v>155000</v>
      </c>
      <c r="R154" s="8">
        <f t="shared" si="25"/>
        <v>4.8437500000000001E-2</v>
      </c>
      <c r="S154" s="6">
        <v>70531</v>
      </c>
      <c r="T154" s="9">
        <f t="shared" si="26"/>
        <v>77869.78571428571</v>
      </c>
      <c r="U154" s="6">
        <v>81560</v>
      </c>
      <c r="V154" s="9">
        <f t="shared" si="27"/>
        <v>3690.2142857142899</v>
      </c>
      <c r="W154" s="8">
        <f t="shared" si="28"/>
        <v>4.7389552338748718E-2</v>
      </c>
      <c r="X154" s="22">
        <f t="shared" si="29"/>
        <v>64550.025263749267</v>
      </c>
      <c r="Y154" s="22">
        <f t="shared" si="30"/>
        <v>67609.022064453267</v>
      </c>
      <c r="Z154" s="22">
        <f t="shared" si="32"/>
        <v>2839578.9267070373</v>
      </c>
      <c r="AA154" s="6">
        <v>504</v>
      </c>
      <c r="AB154" s="6">
        <v>1937</v>
      </c>
      <c r="AC154" s="6">
        <f t="shared" si="31"/>
        <v>79</v>
      </c>
      <c r="AD154" s="6" t="s">
        <v>46</v>
      </c>
    </row>
    <row r="155" spans="1:30" x14ac:dyDescent="0.2">
      <c r="A155">
        <v>39</v>
      </c>
      <c r="B155" s="6" t="s">
        <v>420</v>
      </c>
      <c r="C155" s="6" t="s">
        <v>22</v>
      </c>
      <c r="D155" s="6" t="s">
        <v>23</v>
      </c>
      <c r="E155" s="6" t="s">
        <v>2767</v>
      </c>
      <c r="F155" s="6" t="s">
        <v>2772</v>
      </c>
      <c r="G155" s="6">
        <v>42</v>
      </c>
      <c r="H155" s="6">
        <v>47</v>
      </c>
      <c r="I155" s="7">
        <v>42629</v>
      </c>
      <c r="J155" s="7">
        <v>42640</v>
      </c>
      <c r="K155" s="7" t="s">
        <v>2541</v>
      </c>
      <c r="L155" s="17">
        <f t="shared" si="22"/>
        <v>275.91000000000003</v>
      </c>
      <c r="M155" s="20">
        <f t="shared" si="23"/>
        <v>0.86328875357906554</v>
      </c>
      <c r="N155" s="6">
        <v>11</v>
      </c>
      <c r="O155" s="6">
        <v>2850000</v>
      </c>
      <c r="P155" s="6">
        <v>3360000</v>
      </c>
      <c r="Q155" s="6">
        <f t="shared" si="24"/>
        <v>510000</v>
      </c>
      <c r="R155" s="8">
        <f t="shared" si="25"/>
        <v>0.17894736842105263</v>
      </c>
      <c r="S155" s="6">
        <v>70531</v>
      </c>
      <c r="T155" s="9">
        <f t="shared" si="26"/>
        <v>69536.452380952382</v>
      </c>
      <c r="U155" s="6">
        <v>81679</v>
      </c>
      <c r="V155" s="9">
        <f t="shared" si="27"/>
        <v>12142.547619047618</v>
      </c>
      <c r="W155" s="8">
        <f t="shared" si="28"/>
        <v>0.17462132742299258</v>
      </c>
      <c r="X155" s="22">
        <f t="shared" si="29"/>
        <v>60030.037304262427</v>
      </c>
      <c r="Y155" s="22">
        <f t="shared" si="30"/>
        <v>70512.562103584496</v>
      </c>
      <c r="Z155" s="22">
        <f t="shared" si="32"/>
        <v>2961527.6083505489</v>
      </c>
      <c r="AA155" s="6">
        <v>504</v>
      </c>
      <c r="AB155" s="6">
        <v>1937</v>
      </c>
      <c r="AC155" s="6">
        <f t="shared" si="31"/>
        <v>79</v>
      </c>
      <c r="AD155" s="6" t="s">
        <v>46</v>
      </c>
    </row>
    <row r="156" spans="1:30" x14ac:dyDescent="0.2">
      <c r="A156">
        <v>43</v>
      </c>
      <c r="B156" s="6" t="s">
        <v>246</v>
      </c>
      <c r="C156" s="6" t="s">
        <v>22</v>
      </c>
      <c r="D156" s="6" t="s">
        <v>23</v>
      </c>
      <c r="E156" s="6" t="s">
        <v>2767</v>
      </c>
      <c r="F156" s="6" t="s">
        <v>2772</v>
      </c>
      <c r="G156" s="6">
        <v>42</v>
      </c>
      <c r="H156" s="6">
        <v>47</v>
      </c>
      <c r="I156" s="7">
        <v>42657</v>
      </c>
      <c r="J156" s="7">
        <v>42668</v>
      </c>
      <c r="K156" s="7" t="s">
        <v>2542</v>
      </c>
      <c r="L156" s="17">
        <f t="shared" si="22"/>
        <v>281.13</v>
      </c>
      <c r="M156" s="20">
        <f t="shared" si="23"/>
        <v>0.84725927506847365</v>
      </c>
      <c r="N156" s="6">
        <v>11</v>
      </c>
      <c r="O156" s="6">
        <v>3600000</v>
      </c>
      <c r="P156" s="6">
        <v>3800000</v>
      </c>
      <c r="Q156" s="6">
        <f t="shared" si="24"/>
        <v>200000</v>
      </c>
      <c r="R156" s="8">
        <f t="shared" si="25"/>
        <v>5.5555555555555552E-2</v>
      </c>
      <c r="S156" s="6">
        <v>15967</v>
      </c>
      <c r="T156" s="9">
        <f t="shared" si="26"/>
        <v>86094.452380952382</v>
      </c>
      <c r="U156" s="6">
        <v>90856</v>
      </c>
      <c r="V156" s="9">
        <f t="shared" si="27"/>
        <v>4761.5476190476184</v>
      </c>
      <c r="W156" s="8">
        <f t="shared" si="28"/>
        <v>5.5306091012445623E-2</v>
      </c>
      <c r="X156" s="22">
        <f t="shared" si="29"/>
        <v>72944.323311702945</v>
      </c>
      <c r="Y156" s="22">
        <f t="shared" si="30"/>
        <v>76978.588695621249</v>
      </c>
      <c r="Z156" s="22">
        <f t="shared" si="32"/>
        <v>3233100.7252160925</v>
      </c>
      <c r="AA156" s="10">
        <v>1614</v>
      </c>
      <c r="AB156" s="6">
        <v>1970</v>
      </c>
      <c r="AC156" s="6">
        <f t="shared" si="31"/>
        <v>46</v>
      </c>
      <c r="AD156" s="6" t="s">
        <v>127</v>
      </c>
    </row>
    <row r="157" spans="1:30" x14ac:dyDescent="0.2">
      <c r="A157">
        <v>30</v>
      </c>
      <c r="B157" s="6" t="s">
        <v>457</v>
      </c>
      <c r="C157" s="6" t="s">
        <v>22</v>
      </c>
      <c r="D157" s="6" t="s">
        <v>23</v>
      </c>
      <c r="E157" s="6" t="s">
        <v>2767</v>
      </c>
      <c r="F157" s="6" t="s">
        <v>2772</v>
      </c>
      <c r="G157" s="6">
        <v>42</v>
      </c>
      <c r="H157" s="6">
        <v>53</v>
      </c>
      <c r="I157" s="7">
        <v>42558</v>
      </c>
      <c r="J157" s="7">
        <v>42578</v>
      </c>
      <c r="K157" s="7" t="s">
        <v>2539</v>
      </c>
      <c r="L157" s="17">
        <f t="shared" si="22"/>
        <v>265.66000000000003</v>
      </c>
      <c r="M157" s="20">
        <f t="shared" si="23"/>
        <v>0.89659715425732134</v>
      </c>
      <c r="N157" s="6">
        <v>20</v>
      </c>
      <c r="O157" s="6">
        <v>2950000</v>
      </c>
      <c r="P157" s="6">
        <v>3150000</v>
      </c>
      <c r="Q157" s="6">
        <f t="shared" si="24"/>
        <v>200000</v>
      </c>
      <c r="R157" s="8">
        <f t="shared" si="25"/>
        <v>6.7796610169491525E-2</v>
      </c>
      <c r="S157" s="6"/>
      <c r="T157" s="9">
        <f t="shared" si="26"/>
        <v>70238.095238095237</v>
      </c>
      <c r="U157" s="6">
        <v>75000</v>
      </c>
      <c r="V157" s="9">
        <f t="shared" si="27"/>
        <v>4761.9047619047633</v>
      </c>
      <c r="W157" s="8">
        <f t="shared" si="28"/>
        <v>6.7796610169491553E-2</v>
      </c>
      <c r="X157" s="22">
        <f t="shared" si="29"/>
        <v>62975.276310930902</v>
      </c>
      <c r="Y157" s="22">
        <f t="shared" si="30"/>
        <v>67244.786569299104</v>
      </c>
      <c r="Z157" s="22">
        <f t="shared" si="32"/>
        <v>2824281.0359105621</v>
      </c>
      <c r="AA157" s="6">
        <v>377</v>
      </c>
      <c r="AB157" s="6">
        <v>1892</v>
      </c>
      <c r="AC157" s="6">
        <f t="shared" si="31"/>
        <v>124</v>
      </c>
      <c r="AD157" s="6" t="s">
        <v>37</v>
      </c>
    </row>
    <row r="158" spans="1:30" x14ac:dyDescent="0.2">
      <c r="A158">
        <v>8</v>
      </c>
      <c r="B158" s="6" t="s">
        <v>471</v>
      </c>
      <c r="C158" s="6" t="s">
        <v>22</v>
      </c>
      <c r="D158" s="6" t="s">
        <v>23</v>
      </c>
      <c r="E158" s="6" t="s">
        <v>2767</v>
      </c>
      <c r="F158" s="6" t="s">
        <v>2772</v>
      </c>
      <c r="G158" s="6">
        <v>43</v>
      </c>
      <c r="H158" s="6">
        <v>50</v>
      </c>
      <c r="I158" s="7">
        <v>42413</v>
      </c>
      <c r="J158" s="7">
        <v>42423</v>
      </c>
      <c r="K158" s="7" t="s">
        <v>2534</v>
      </c>
      <c r="L158" s="17">
        <f t="shared" si="22"/>
        <v>240.59</v>
      </c>
      <c r="M158" s="20">
        <f t="shared" si="23"/>
        <v>0.99002452304750821</v>
      </c>
      <c r="N158" s="6">
        <v>10</v>
      </c>
      <c r="O158" s="6">
        <v>3150000</v>
      </c>
      <c r="P158" s="6">
        <v>3560000</v>
      </c>
      <c r="Q158" s="6">
        <f t="shared" si="24"/>
        <v>410000</v>
      </c>
      <c r="R158" s="8">
        <f t="shared" si="25"/>
        <v>0.13015873015873017</v>
      </c>
      <c r="S158" s="6">
        <v>3000</v>
      </c>
      <c r="T158" s="9">
        <f t="shared" si="26"/>
        <v>73325.58139534884</v>
      </c>
      <c r="U158" s="6">
        <v>82860</v>
      </c>
      <c r="V158" s="9">
        <f t="shared" si="27"/>
        <v>9534.4186046511604</v>
      </c>
      <c r="W158" s="8">
        <f t="shared" si="28"/>
        <v>0.13002854424357752</v>
      </c>
      <c r="X158" s="22">
        <f t="shared" si="29"/>
        <v>72594.12374811148</v>
      </c>
      <c r="Y158" s="22">
        <f t="shared" si="30"/>
        <v>82033.431979716537</v>
      </c>
      <c r="Z158" s="22">
        <f t="shared" si="32"/>
        <v>3527437.5751278112</v>
      </c>
      <c r="AA158" s="10">
        <v>2671</v>
      </c>
      <c r="AB158" s="6">
        <v>1962</v>
      </c>
      <c r="AC158" s="6">
        <f t="shared" si="31"/>
        <v>54</v>
      </c>
      <c r="AD158" s="6" t="s">
        <v>37</v>
      </c>
    </row>
    <row r="159" spans="1:30" x14ac:dyDescent="0.2">
      <c r="A159">
        <v>16</v>
      </c>
      <c r="B159" s="6" t="s">
        <v>476</v>
      </c>
      <c r="C159" s="6" t="s">
        <v>22</v>
      </c>
      <c r="D159" s="6" t="s">
        <v>23</v>
      </c>
      <c r="E159" s="6" t="s">
        <v>2767</v>
      </c>
      <c r="F159" s="6" t="s">
        <v>2772</v>
      </c>
      <c r="G159" s="6">
        <v>43</v>
      </c>
      <c r="H159" s="6">
        <v>50</v>
      </c>
      <c r="I159" s="7">
        <v>42469</v>
      </c>
      <c r="J159" s="7">
        <v>42479</v>
      </c>
      <c r="K159" s="7" t="s">
        <v>2536</v>
      </c>
      <c r="L159" s="17">
        <f t="shared" si="22"/>
        <v>250.79</v>
      </c>
      <c r="M159" s="20">
        <f t="shared" si="23"/>
        <v>0.9497587623110969</v>
      </c>
      <c r="N159" s="6">
        <v>10</v>
      </c>
      <c r="O159" s="6">
        <v>3150000</v>
      </c>
      <c r="P159" s="6">
        <v>3410000</v>
      </c>
      <c r="Q159" s="6">
        <f t="shared" si="24"/>
        <v>260000</v>
      </c>
      <c r="R159" s="8">
        <f t="shared" si="25"/>
        <v>8.2539682539682538E-2</v>
      </c>
      <c r="S159" s="6"/>
      <c r="T159" s="9">
        <f t="shared" si="26"/>
        <v>73255.813953488367</v>
      </c>
      <c r="U159" s="6">
        <v>79302</v>
      </c>
      <c r="V159" s="9">
        <f t="shared" si="27"/>
        <v>6046.1860465116333</v>
      </c>
      <c r="W159" s="8">
        <f t="shared" si="28"/>
        <v>8.2535238095238175E-2</v>
      </c>
      <c r="X159" s="22">
        <f t="shared" si="29"/>
        <v>69575.351192557093</v>
      </c>
      <c r="Y159" s="22">
        <f t="shared" si="30"/>
        <v>75317.769368794601</v>
      </c>
      <c r="Z159" s="22">
        <f t="shared" si="32"/>
        <v>3238664.0828581681</v>
      </c>
      <c r="AA159" s="10">
        <v>5047</v>
      </c>
      <c r="AB159" s="6">
        <v>1925</v>
      </c>
      <c r="AC159" s="6">
        <f t="shared" si="31"/>
        <v>91</v>
      </c>
      <c r="AD159" s="6" t="s">
        <v>295</v>
      </c>
    </row>
    <row r="160" spans="1:30" x14ac:dyDescent="0.2">
      <c r="A160">
        <v>46</v>
      </c>
      <c r="B160" s="6" t="s">
        <v>468</v>
      </c>
      <c r="C160" s="6" t="s">
        <v>22</v>
      </c>
      <c r="D160" s="6" t="s">
        <v>23</v>
      </c>
      <c r="E160" s="6" t="s">
        <v>2767</v>
      </c>
      <c r="F160" s="6" t="s">
        <v>2772</v>
      </c>
      <c r="G160" s="6">
        <v>43</v>
      </c>
      <c r="H160" s="6">
        <v>48</v>
      </c>
      <c r="I160" s="7">
        <v>42679</v>
      </c>
      <c r="J160" s="7">
        <v>42689</v>
      </c>
      <c r="K160" s="7" t="s">
        <v>2543</v>
      </c>
      <c r="L160" s="17">
        <f t="shared" si="22"/>
        <v>284.38</v>
      </c>
      <c r="M160" s="20">
        <f t="shared" si="23"/>
        <v>0.83757648217174208</v>
      </c>
      <c r="N160" s="6">
        <v>10</v>
      </c>
      <c r="O160" s="6">
        <v>2900000</v>
      </c>
      <c r="P160" s="6">
        <v>3800000</v>
      </c>
      <c r="Q160" s="6">
        <f t="shared" si="24"/>
        <v>900000</v>
      </c>
      <c r="R160" s="8">
        <f t="shared" si="25"/>
        <v>0.31034482758620691</v>
      </c>
      <c r="S160" s="6">
        <v>52110</v>
      </c>
      <c r="T160" s="9">
        <f t="shared" si="26"/>
        <v>68653.720930232565</v>
      </c>
      <c r="U160" s="6">
        <v>89584</v>
      </c>
      <c r="V160" s="9">
        <f t="shared" si="27"/>
        <v>20930.279069767435</v>
      </c>
      <c r="W160" s="8">
        <f t="shared" si="28"/>
        <v>0.30486736605343284</v>
      </c>
      <c r="X160" s="22">
        <f t="shared" si="29"/>
        <v>57502.742064744692</v>
      </c>
      <c r="Y160" s="22">
        <f t="shared" si="30"/>
        <v>75033.451578873341</v>
      </c>
      <c r="Z160" s="22">
        <f t="shared" si="32"/>
        <v>3226438.4178915536</v>
      </c>
      <c r="AA160" s="10">
        <v>4524</v>
      </c>
      <c r="AB160" s="6">
        <v>1955</v>
      </c>
      <c r="AC160" s="6">
        <f t="shared" si="31"/>
        <v>61</v>
      </c>
      <c r="AD160" s="6" t="s">
        <v>37</v>
      </c>
    </row>
    <row r="161" spans="1:30" x14ac:dyDescent="0.2">
      <c r="A161">
        <v>5</v>
      </c>
      <c r="B161" s="6" t="s">
        <v>468</v>
      </c>
      <c r="C161" s="6" t="s">
        <v>22</v>
      </c>
      <c r="D161" s="6" t="s">
        <v>23</v>
      </c>
      <c r="E161" s="6" t="s">
        <v>2767</v>
      </c>
      <c r="F161" s="6" t="s">
        <v>2772</v>
      </c>
      <c r="G161" s="6">
        <v>43</v>
      </c>
      <c r="H161" s="6">
        <v>47</v>
      </c>
      <c r="I161" s="7">
        <v>42391</v>
      </c>
      <c r="J161" s="7">
        <v>42402</v>
      </c>
      <c r="K161" s="7" t="s">
        <v>2534</v>
      </c>
      <c r="L161" s="17">
        <f t="shared" si="22"/>
        <v>240.59</v>
      </c>
      <c r="M161" s="20">
        <f t="shared" si="23"/>
        <v>0.99002452304750821</v>
      </c>
      <c r="N161" s="6">
        <v>11</v>
      </c>
      <c r="O161" s="6">
        <v>2650000</v>
      </c>
      <c r="P161" s="6">
        <v>2900000</v>
      </c>
      <c r="Q161" s="6">
        <f t="shared" si="24"/>
        <v>250000</v>
      </c>
      <c r="R161" s="8">
        <f t="shared" si="25"/>
        <v>9.4339622641509441E-2</v>
      </c>
      <c r="S161" s="6">
        <v>52319</v>
      </c>
      <c r="T161" s="9">
        <f t="shared" si="26"/>
        <v>62844.627906976741</v>
      </c>
      <c r="U161" s="6">
        <v>68659</v>
      </c>
      <c r="V161" s="9">
        <f t="shared" si="27"/>
        <v>5814.3720930232594</v>
      </c>
      <c r="W161" s="8">
        <f t="shared" si="28"/>
        <v>9.2519795035301222E-2</v>
      </c>
      <c r="X161" s="22">
        <f t="shared" si="29"/>
        <v>62217.72276970277</v>
      </c>
      <c r="Y161" s="22">
        <f t="shared" si="30"/>
        <v>67974.093727918866</v>
      </c>
      <c r="Z161" s="22">
        <f t="shared" si="32"/>
        <v>2922886.030300511</v>
      </c>
      <c r="AA161" s="10">
        <v>4527</v>
      </c>
      <c r="AB161" s="6">
        <v>1955</v>
      </c>
      <c r="AC161" s="6">
        <f t="shared" si="31"/>
        <v>61</v>
      </c>
      <c r="AD161" s="6" t="s">
        <v>469</v>
      </c>
    </row>
    <row r="162" spans="1:30" x14ac:dyDescent="0.2">
      <c r="A162">
        <v>6</v>
      </c>
      <c r="B162" s="6" t="s">
        <v>470</v>
      </c>
      <c r="C162" s="6" t="s">
        <v>22</v>
      </c>
      <c r="D162" s="6" t="s">
        <v>23</v>
      </c>
      <c r="E162" s="6" t="s">
        <v>2767</v>
      </c>
      <c r="F162" s="6" t="s">
        <v>2772</v>
      </c>
      <c r="G162" s="6">
        <v>43</v>
      </c>
      <c r="H162" s="6">
        <v>48</v>
      </c>
      <c r="I162" s="7">
        <v>42398</v>
      </c>
      <c r="J162" s="7">
        <v>42409</v>
      </c>
      <c r="K162" s="7" t="s">
        <v>2534</v>
      </c>
      <c r="L162" s="17">
        <f t="shared" si="22"/>
        <v>240.59</v>
      </c>
      <c r="M162" s="20">
        <f t="shared" si="23"/>
        <v>0.99002452304750821</v>
      </c>
      <c r="N162" s="6">
        <v>11</v>
      </c>
      <c r="O162" s="6">
        <v>2650000</v>
      </c>
      <c r="P162" s="6">
        <v>3155000</v>
      </c>
      <c r="Q162" s="6">
        <f t="shared" si="24"/>
        <v>505000</v>
      </c>
      <c r="R162" s="8">
        <f t="shared" si="25"/>
        <v>0.19056603773584907</v>
      </c>
      <c r="S162" s="6">
        <v>52319</v>
      </c>
      <c r="T162" s="9">
        <f t="shared" si="26"/>
        <v>62844.627906976741</v>
      </c>
      <c r="U162" s="6">
        <v>74589</v>
      </c>
      <c r="V162" s="9">
        <f t="shared" si="27"/>
        <v>11744.372093023259</v>
      </c>
      <c r="W162" s="8">
        <f t="shared" si="28"/>
        <v>0.18687949128137729</v>
      </c>
      <c r="X162" s="22">
        <f t="shared" si="29"/>
        <v>62217.72276970277</v>
      </c>
      <c r="Y162" s="22">
        <f t="shared" si="30"/>
        <v>73844.939149590587</v>
      </c>
      <c r="Z162" s="22">
        <f t="shared" si="32"/>
        <v>3175332.3834323953</v>
      </c>
      <c r="AA162" s="10">
        <v>4524</v>
      </c>
      <c r="AB162" s="6">
        <v>1955</v>
      </c>
      <c r="AC162" s="6">
        <f t="shared" si="31"/>
        <v>61</v>
      </c>
      <c r="AD162" s="6" t="s">
        <v>25</v>
      </c>
    </row>
    <row r="163" spans="1:30" x14ac:dyDescent="0.2">
      <c r="A163">
        <v>2</v>
      </c>
      <c r="B163" s="6" t="s">
        <v>466</v>
      </c>
      <c r="C163" s="6" t="s">
        <v>22</v>
      </c>
      <c r="D163" s="6" t="s">
        <v>23</v>
      </c>
      <c r="E163" s="6" t="s">
        <v>2767</v>
      </c>
      <c r="F163" s="6" t="s">
        <v>2772</v>
      </c>
      <c r="G163" s="6">
        <v>43</v>
      </c>
      <c r="H163" s="6">
        <v>48</v>
      </c>
      <c r="I163" s="7">
        <v>42369</v>
      </c>
      <c r="J163" s="7">
        <v>42381</v>
      </c>
      <c r="K163" s="7" t="s">
        <v>2533</v>
      </c>
      <c r="L163" s="17">
        <f t="shared" si="22"/>
        <v>238.19</v>
      </c>
      <c r="M163" s="20">
        <f t="shared" si="23"/>
        <v>1</v>
      </c>
      <c r="N163" s="6">
        <v>12</v>
      </c>
      <c r="O163" s="6">
        <v>3490000</v>
      </c>
      <c r="P163" s="6">
        <v>3800000</v>
      </c>
      <c r="Q163" s="6">
        <f t="shared" si="24"/>
        <v>310000</v>
      </c>
      <c r="R163" s="8">
        <f t="shared" si="25"/>
        <v>8.882521489971347E-2</v>
      </c>
      <c r="S163" s="6"/>
      <c r="T163" s="9">
        <f t="shared" si="26"/>
        <v>81162.790697674413</v>
      </c>
      <c r="U163" s="6">
        <v>88372</v>
      </c>
      <c r="V163" s="9">
        <f t="shared" si="27"/>
        <v>7209.2093023255875</v>
      </c>
      <c r="W163" s="8">
        <f t="shared" si="28"/>
        <v>8.8824068767908396E-2</v>
      </c>
      <c r="X163" s="22">
        <f t="shared" si="29"/>
        <v>81162.790697674413</v>
      </c>
      <c r="Y163" s="22">
        <f t="shared" si="30"/>
        <v>88372</v>
      </c>
      <c r="Z163" s="22">
        <f t="shared" si="32"/>
        <v>3799996</v>
      </c>
      <c r="AA163" s="6">
        <v>657</v>
      </c>
      <c r="AB163" s="6">
        <v>1977</v>
      </c>
      <c r="AC163" s="6">
        <f t="shared" si="31"/>
        <v>39</v>
      </c>
      <c r="AD163" s="6" t="s">
        <v>90</v>
      </c>
    </row>
    <row r="164" spans="1:30" x14ac:dyDescent="0.2">
      <c r="A164">
        <v>38</v>
      </c>
      <c r="B164" s="6" t="s">
        <v>490</v>
      </c>
      <c r="C164" s="6" t="s">
        <v>22</v>
      </c>
      <c r="D164" s="6" t="s">
        <v>23</v>
      </c>
      <c r="E164" s="6" t="s">
        <v>2767</v>
      </c>
      <c r="F164" s="6" t="s">
        <v>2772</v>
      </c>
      <c r="G164" s="6">
        <v>43</v>
      </c>
      <c r="H164" s="6">
        <v>50</v>
      </c>
      <c r="I164" s="7">
        <v>42624</v>
      </c>
      <c r="J164" s="7">
        <v>42636</v>
      </c>
      <c r="K164" s="7" t="s">
        <v>2541</v>
      </c>
      <c r="L164" s="17">
        <f t="shared" si="22"/>
        <v>275.91000000000003</v>
      </c>
      <c r="M164" s="20">
        <f t="shared" si="23"/>
        <v>0.86328875357906554</v>
      </c>
      <c r="N164" s="6">
        <v>12</v>
      </c>
      <c r="O164" s="6">
        <v>3600000</v>
      </c>
      <c r="P164" s="6">
        <v>3895000</v>
      </c>
      <c r="Q164" s="6">
        <f t="shared" si="24"/>
        <v>295000</v>
      </c>
      <c r="R164" s="8">
        <f t="shared" si="25"/>
        <v>8.1944444444444445E-2</v>
      </c>
      <c r="S164" s="6">
        <v>11649</v>
      </c>
      <c r="T164" s="9">
        <f t="shared" si="26"/>
        <v>83991.837209302321</v>
      </c>
      <c r="U164" s="6">
        <v>90852</v>
      </c>
      <c r="V164" s="9">
        <f t="shared" si="27"/>
        <v>6860.1627906976792</v>
      </c>
      <c r="W164" s="8">
        <f t="shared" si="28"/>
        <v>8.1676541657287355E-2</v>
      </c>
      <c r="X164" s="22">
        <f t="shared" si="29"/>
        <v>72509.208455234373</v>
      </c>
      <c r="Y164" s="22">
        <f t="shared" si="30"/>
        <v>78431.509840165265</v>
      </c>
      <c r="Z164" s="22">
        <f t="shared" si="32"/>
        <v>3372554.9231271064</v>
      </c>
      <c r="AA164" s="6">
        <v>542</v>
      </c>
      <c r="AB164" s="6">
        <v>1891</v>
      </c>
      <c r="AC164" s="6">
        <f t="shared" si="31"/>
        <v>125</v>
      </c>
      <c r="AD164" s="6" t="s">
        <v>148</v>
      </c>
    </row>
    <row r="165" spans="1:30" x14ac:dyDescent="0.2">
      <c r="A165">
        <v>11</v>
      </c>
      <c r="B165" s="6" t="s">
        <v>468</v>
      </c>
      <c r="C165" s="6" t="s">
        <v>22</v>
      </c>
      <c r="D165" s="6" t="s">
        <v>23</v>
      </c>
      <c r="E165" s="6" t="s">
        <v>2767</v>
      </c>
      <c r="F165" s="6" t="s">
        <v>2772</v>
      </c>
      <c r="G165" s="6">
        <v>43</v>
      </c>
      <c r="H165" s="6">
        <v>48</v>
      </c>
      <c r="I165" s="7">
        <v>42433</v>
      </c>
      <c r="J165" s="7">
        <v>42447</v>
      </c>
      <c r="K165" s="7" t="s">
        <v>2535</v>
      </c>
      <c r="L165" s="17">
        <f t="shared" si="22"/>
        <v>245.99</v>
      </c>
      <c r="M165" s="20">
        <f t="shared" si="23"/>
        <v>0.96829139395910402</v>
      </c>
      <c r="N165" s="6">
        <v>14</v>
      </c>
      <c r="O165" s="6">
        <v>2890000</v>
      </c>
      <c r="P165" s="6">
        <v>2980000</v>
      </c>
      <c r="Q165" s="6">
        <f t="shared" si="24"/>
        <v>90000</v>
      </c>
      <c r="R165" s="8">
        <f t="shared" si="25"/>
        <v>3.1141868512110725E-2</v>
      </c>
      <c r="S165" s="6">
        <v>52111</v>
      </c>
      <c r="T165" s="9">
        <f t="shared" si="26"/>
        <v>68421.186046511633</v>
      </c>
      <c r="U165" s="6">
        <v>70514</v>
      </c>
      <c r="V165" s="9">
        <f t="shared" si="27"/>
        <v>2092.8139534883667</v>
      </c>
      <c r="W165" s="8">
        <f t="shared" si="28"/>
        <v>3.0587221216330642E-2</v>
      </c>
      <c r="X165" s="22">
        <f t="shared" si="29"/>
        <v>66251.64561331195</v>
      </c>
      <c r="Y165" s="22">
        <f t="shared" si="30"/>
        <v>68278.099353632264</v>
      </c>
      <c r="Z165" s="22">
        <f t="shared" si="32"/>
        <v>2935958.2722061872</v>
      </c>
      <c r="AA165" s="10">
        <v>4527</v>
      </c>
      <c r="AB165" s="6">
        <v>1955</v>
      </c>
      <c r="AC165" s="6">
        <f t="shared" si="31"/>
        <v>61</v>
      </c>
      <c r="AD165" s="6" t="s">
        <v>37</v>
      </c>
    </row>
    <row r="166" spans="1:30" x14ac:dyDescent="0.2">
      <c r="A166">
        <v>4</v>
      </c>
      <c r="B166" s="6" t="s">
        <v>502</v>
      </c>
      <c r="C166" s="6" t="s">
        <v>22</v>
      </c>
      <c r="D166" s="6" t="s">
        <v>23</v>
      </c>
      <c r="E166" s="6" t="s">
        <v>2767</v>
      </c>
      <c r="F166" s="6" t="s">
        <v>2772</v>
      </c>
      <c r="G166" s="6">
        <v>44</v>
      </c>
      <c r="H166" s="6">
        <v>49</v>
      </c>
      <c r="I166" s="7">
        <v>42384</v>
      </c>
      <c r="J166" s="7">
        <v>42394</v>
      </c>
      <c r="K166" s="7" t="s">
        <v>2533</v>
      </c>
      <c r="L166" s="17">
        <f t="shared" si="22"/>
        <v>238.19</v>
      </c>
      <c r="M166" s="20">
        <f t="shared" si="23"/>
        <v>1</v>
      </c>
      <c r="N166" s="6">
        <v>10</v>
      </c>
      <c r="O166" s="6">
        <v>2190000</v>
      </c>
      <c r="P166" s="6">
        <v>3100000</v>
      </c>
      <c r="Q166" s="6">
        <f t="shared" si="24"/>
        <v>910000</v>
      </c>
      <c r="R166" s="8">
        <f t="shared" si="25"/>
        <v>0.41552511415525112</v>
      </c>
      <c r="S166" s="6">
        <v>12894</v>
      </c>
      <c r="T166" s="9">
        <f t="shared" si="26"/>
        <v>50065.772727272728</v>
      </c>
      <c r="U166" s="6">
        <v>70748</v>
      </c>
      <c r="V166" s="9">
        <f t="shared" si="27"/>
        <v>20682.227272727272</v>
      </c>
      <c r="W166" s="8">
        <f t="shared" si="28"/>
        <v>0.41310112969575474</v>
      </c>
      <c r="X166" s="22">
        <f t="shared" si="29"/>
        <v>50065.772727272728</v>
      </c>
      <c r="Y166" s="22">
        <f t="shared" si="30"/>
        <v>70748</v>
      </c>
      <c r="Z166" s="22">
        <f t="shared" si="32"/>
        <v>3112912</v>
      </c>
      <c r="AA166" s="10">
        <v>1698</v>
      </c>
      <c r="AB166" s="6">
        <v>1938</v>
      </c>
      <c r="AC166" s="6">
        <f t="shared" si="31"/>
        <v>78</v>
      </c>
      <c r="AD166" s="6" t="s">
        <v>292</v>
      </c>
    </row>
    <row r="167" spans="1:30" x14ac:dyDescent="0.2">
      <c r="A167">
        <v>19</v>
      </c>
      <c r="B167" s="6" t="s">
        <v>106</v>
      </c>
      <c r="C167" s="6" t="s">
        <v>22</v>
      </c>
      <c r="D167" s="6" t="s">
        <v>23</v>
      </c>
      <c r="E167" s="6" t="s">
        <v>2767</v>
      </c>
      <c r="F167" s="6" t="s">
        <v>2772</v>
      </c>
      <c r="G167" s="6">
        <v>44</v>
      </c>
      <c r="H167" s="6">
        <v>49</v>
      </c>
      <c r="I167" s="7">
        <v>42490</v>
      </c>
      <c r="J167" s="7">
        <v>42500</v>
      </c>
      <c r="K167" s="7" t="s">
        <v>2537</v>
      </c>
      <c r="L167" s="17">
        <f t="shared" si="22"/>
        <v>256.52</v>
      </c>
      <c r="M167" s="20">
        <f t="shared" si="23"/>
        <v>0.92854358334632781</v>
      </c>
      <c r="N167" s="6">
        <v>10</v>
      </c>
      <c r="O167" s="6">
        <v>3100000</v>
      </c>
      <c r="P167" s="6">
        <v>3550000</v>
      </c>
      <c r="Q167" s="6">
        <f t="shared" si="24"/>
        <v>450000</v>
      </c>
      <c r="R167" s="8">
        <f t="shared" si="25"/>
        <v>0.14516129032258066</v>
      </c>
      <c r="S167" s="6"/>
      <c r="T167" s="9">
        <f t="shared" si="26"/>
        <v>70454.545454545456</v>
      </c>
      <c r="U167" s="6">
        <v>80682</v>
      </c>
      <c r="V167" s="9">
        <f t="shared" si="27"/>
        <v>10227.454545454544</v>
      </c>
      <c r="W167" s="8">
        <f t="shared" si="28"/>
        <v>0.14516387096774191</v>
      </c>
      <c r="X167" s="22">
        <f t="shared" si="29"/>
        <v>65420.116099400366</v>
      </c>
      <c r="Y167" s="22">
        <f t="shared" si="30"/>
        <v>74916.753391548424</v>
      </c>
      <c r="Z167" s="22">
        <f t="shared" si="32"/>
        <v>3296337.1492281305</v>
      </c>
      <c r="AA167" s="10">
        <v>3020</v>
      </c>
      <c r="AB167" s="6">
        <v>1935</v>
      </c>
      <c r="AC167" s="6">
        <f t="shared" si="31"/>
        <v>81</v>
      </c>
      <c r="AD167" s="6" t="s">
        <v>37</v>
      </c>
    </row>
    <row r="168" spans="1:30" x14ac:dyDescent="0.2">
      <c r="A168">
        <v>44</v>
      </c>
      <c r="B168" s="6" t="s">
        <v>528</v>
      </c>
      <c r="C168" s="6" t="s">
        <v>22</v>
      </c>
      <c r="D168" s="6" t="s">
        <v>23</v>
      </c>
      <c r="E168" s="6" t="s">
        <v>2767</v>
      </c>
      <c r="F168" s="6" t="s">
        <v>2772</v>
      </c>
      <c r="G168" s="6">
        <v>44</v>
      </c>
      <c r="H168" s="6">
        <v>49</v>
      </c>
      <c r="I168" s="7">
        <v>42663</v>
      </c>
      <c r="J168" s="7">
        <v>42676</v>
      </c>
      <c r="K168" s="7" t="s">
        <v>2543</v>
      </c>
      <c r="L168" s="17">
        <f t="shared" si="22"/>
        <v>284.38</v>
      </c>
      <c r="M168" s="20">
        <f t="shared" si="23"/>
        <v>0.83757648217174208</v>
      </c>
      <c r="N168" s="6">
        <v>13</v>
      </c>
      <c r="O168" s="6">
        <v>3590000</v>
      </c>
      <c r="P168" s="6">
        <v>4330000</v>
      </c>
      <c r="Q168" s="6">
        <f t="shared" si="24"/>
        <v>740000</v>
      </c>
      <c r="R168" s="8">
        <f t="shared" si="25"/>
        <v>0.20612813370473537</v>
      </c>
      <c r="S168" s="6"/>
      <c r="T168" s="9">
        <f t="shared" si="26"/>
        <v>81590.909090909088</v>
      </c>
      <c r="U168" s="6">
        <v>98409</v>
      </c>
      <c r="V168" s="9">
        <f t="shared" si="27"/>
        <v>16818.090909090912</v>
      </c>
      <c r="W168" s="8">
        <f t="shared" si="28"/>
        <v>0.20612701949860729</v>
      </c>
      <c r="X168" s="22">
        <f t="shared" si="29"/>
        <v>68338.626613558037</v>
      </c>
      <c r="Y168" s="22">
        <f t="shared" si="30"/>
        <v>82425.064034038965</v>
      </c>
      <c r="Z168" s="22">
        <f t="shared" si="32"/>
        <v>3626702.8174977144</v>
      </c>
      <c r="AA168" s="6">
        <v>476</v>
      </c>
      <c r="AB168" s="6">
        <v>1987</v>
      </c>
      <c r="AC168" s="6">
        <f t="shared" si="31"/>
        <v>29</v>
      </c>
      <c r="AD168" s="6" t="s">
        <v>103</v>
      </c>
    </row>
    <row r="169" spans="1:30" x14ac:dyDescent="0.2">
      <c r="A169">
        <v>1</v>
      </c>
      <c r="B169" s="6" t="s">
        <v>501</v>
      </c>
      <c r="C169" s="6" t="s">
        <v>22</v>
      </c>
      <c r="D169" s="6" t="s">
        <v>23</v>
      </c>
      <c r="E169" s="6" t="s">
        <v>2767</v>
      </c>
      <c r="F169" s="6" t="s">
        <v>2772</v>
      </c>
      <c r="G169" s="6">
        <v>44</v>
      </c>
      <c r="H169" s="6">
        <v>50</v>
      </c>
      <c r="I169" s="7">
        <v>42361</v>
      </c>
      <c r="J169" s="7">
        <v>42375</v>
      </c>
      <c r="K169" s="7" t="s">
        <v>2533</v>
      </c>
      <c r="L169" s="17">
        <f t="shared" si="22"/>
        <v>238.19</v>
      </c>
      <c r="M169" s="20">
        <f t="shared" si="23"/>
        <v>1</v>
      </c>
      <c r="N169" s="6">
        <v>14</v>
      </c>
      <c r="O169" s="6">
        <v>2690000</v>
      </c>
      <c r="P169" s="6">
        <v>3175000</v>
      </c>
      <c r="Q169" s="6">
        <f t="shared" si="24"/>
        <v>485000</v>
      </c>
      <c r="R169" s="8">
        <f t="shared" si="25"/>
        <v>0.18029739776951673</v>
      </c>
      <c r="S169" s="6"/>
      <c r="T169" s="9">
        <f t="shared" si="26"/>
        <v>61136.36363636364</v>
      </c>
      <c r="U169" s="6">
        <v>72159</v>
      </c>
      <c r="V169" s="9">
        <f t="shared" si="27"/>
        <v>11022.63636363636</v>
      </c>
      <c r="W169" s="8">
        <f t="shared" si="28"/>
        <v>0.18029591078066909</v>
      </c>
      <c r="X169" s="22">
        <f t="shared" si="29"/>
        <v>61136.36363636364</v>
      </c>
      <c r="Y169" s="22">
        <f t="shared" si="30"/>
        <v>72159</v>
      </c>
      <c r="Z169" s="22">
        <f t="shared" si="32"/>
        <v>3174996</v>
      </c>
      <c r="AA169" s="10">
        <v>1689</v>
      </c>
      <c r="AB169" s="6">
        <v>1924</v>
      </c>
      <c r="AC169" s="6">
        <f t="shared" si="31"/>
        <v>92</v>
      </c>
      <c r="AD169" s="6" t="s">
        <v>37</v>
      </c>
    </row>
    <row r="170" spans="1:30" x14ac:dyDescent="0.2">
      <c r="A170">
        <v>45</v>
      </c>
      <c r="B170" s="6" t="s">
        <v>529</v>
      </c>
      <c r="C170" s="6" t="s">
        <v>22</v>
      </c>
      <c r="D170" s="6" t="s">
        <v>23</v>
      </c>
      <c r="E170" s="6" t="s">
        <v>2767</v>
      </c>
      <c r="F170" s="6" t="s">
        <v>2772</v>
      </c>
      <c r="G170" s="6">
        <v>44</v>
      </c>
      <c r="H170" s="6">
        <v>52</v>
      </c>
      <c r="I170" s="7">
        <v>42664</v>
      </c>
      <c r="J170" s="7">
        <v>42683</v>
      </c>
      <c r="K170" s="7" t="s">
        <v>2543</v>
      </c>
      <c r="L170" s="17">
        <f t="shared" si="22"/>
        <v>284.38</v>
      </c>
      <c r="M170" s="20">
        <f t="shared" si="23"/>
        <v>0.83757648217174208</v>
      </c>
      <c r="N170" s="6">
        <v>19</v>
      </c>
      <c r="O170" s="6">
        <v>3650000</v>
      </c>
      <c r="P170" s="6">
        <v>3650000</v>
      </c>
      <c r="Q170" s="6">
        <f t="shared" si="24"/>
        <v>0</v>
      </c>
      <c r="R170" s="8">
        <f t="shared" si="25"/>
        <v>0</v>
      </c>
      <c r="S170" s="6">
        <v>59819</v>
      </c>
      <c r="T170" s="9">
        <f t="shared" si="26"/>
        <v>84314.068181818177</v>
      </c>
      <c r="U170" s="6">
        <v>84314</v>
      </c>
      <c r="V170" s="9">
        <f t="shared" si="27"/>
        <v>-6.8181818176526576E-2</v>
      </c>
      <c r="W170" s="8">
        <f t="shared" si="28"/>
        <v>-8.0866478924367184E-7</v>
      </c>
      <c r="X170" s="22">
        <f t="shared" si="29"/>
        <v>70619.480625315671</v>
      </c>
      <c r="Y170" s="22">
        <f t="shared" si="30"/>
        <v>70619.423517828254</v>
      </c>
      <c r="Z170" s="22">
        <f t="shared" si="32"/>
        <v>3107254.6347844433</v>
      </c>
      <c r="AA170" s="6">
        <v>501</v>
      </c>
      <c r="AB170" s="6">
        <v>1900</v>
      </c>
      <c r="AC170" s="6">
        <f t="shared" si="31"/>
        <v>116</v>
      </c>
      <c r="AD170" s="6" t="s">
        <v>27</v>
      </c>
    </row>
    <row r="171" spans="1:30" x14ac:dyDescent="0.2">
      <c r="A171">
        <v>41</v>
      </c>
      <c r="B171" s="6" t="s">
        <v>525</v>
      </c>
      <c r="C171" s="6" t="s">
        <v>22</v>
      </c>
      <c r="D171" s="6" t="s">
        <v>23</v>
      </c>
      <c r="E171" s="6" t="s">
        <v>2767</v>
      </c>
      <c r="F171" s="6" t="s">
        <v>2772</v>
      </c>
      <c r="G171" s="6">
        <v>44</v>
      </c>
      <c r="H171" s="6">
        <v>48</v>
      </c>
      <c r="I171" s="7">
        <v>42632</v>
      </c>
      <c r="J171" s="7">
        <v>42653</v>
      </c>
      <c r="K171" s="7" t="s">
        <v>2542</v>
      </c>
      <c r="L171" s="17">
        <f t="shared" si="22"/>
        <v>281.13</v>
      </c>
      <c r="M171" s="20">
        <f t="shared" si="23"/>
        <v>0.84725927506847365</v>
      </c>
      <c r="N171" s="6">
        <v>21</v>
      </c>
      <c r="O171" s="6">
        <v>3515000</v>
      </c>
      <c r="P171" s="6">
        <v>3530000</v>
      </c>
      <c r="Q171" s="6">
        <f t="shared" si="24"/>
        <v>15000</v>
      </c>
      <c r="R171" s="8">
        <f t="shared" si="25"/>
        <v>4.2674253200568994E-3</v>
      </c>
      <c r="S171" s="6"/>
      <c r="T171" s="9">
        <f t="shared" si="26"/>
        <v>79886.363636363632</v>
      </c>
      <c r="U171" s="6">
        <v>80227</v>
      </c>
      <c r="V171" s="9">
        <f t="shared" si="27"/>
        <v>340.63636363636761</v>
      </c>
      <c r="W171" s="8">
        <f t="shared" si="28"/>
        <v>4.2640113798009032E-3</v>
      </c>
      <c r="X171" s="22">
        <f t="shared" si="29"/>
        <v>67684.462542401932</v>
      </c>
      <c r="Y171" s="22">
        <f t="shared" si="30"/>
        <v>67973.069860918433</v>
      </c>
      <c r="Z171" s="22">
        <f t="shared" si="32"/>
        <v>2990815.0738804112</v>
      </c>
      <c r="AA171" s="10">
        <v>1352</v>
      </c>
      <c r="AB171" s="6">
        <v>1894</v>
      </c>
      <c r="AC171" s="6">
        <f t="shared" si="31"/>
        <v>122</v>
      </c>
      <c r="AD171" s="6" t="s">
        <v>67</v>
      </c>
    </row>
    <row r="172" spans="1:30" x14ac:dyDescent="0.2">
      <c r="A172">
        <v>49</v>
      </c>
      <c r="B172" s="6" t="s">
        <v>534</v>
      </c>
      <c r="C172" s="6" t="s">
        <v>22</v>
      </c>
      <c r="D172" s="6" t="s">
        <v>23</v>
      </c>
      <c r="E172" s="6" t="s">
        <v>2767</v>
      </c>
      <c r="F172" s="6" t="s">
        <v>2772</v>
      </c>
      <c r="G172" s="6">
        <v>44</v>
      </c>
      <c r="H172" s="6">
        <v>50</v>
      </c>
      <c r="I172" s="7">
        <v>42691</v>
      </c>
      <c r="J172" s="7">
        <v>42712</v>
      </c>
      <c r="K172" s="7" t="s">
        <v>2544</v>
      </c>
      <c r="L172" s="17">
        <f t="shared" si="22"/>
        <v>287.33999999999997</v>
      </c>
      <c r="M172" s="20">
        <f t="shared" si="23"/>
        <v>0.82894828426254619</v>
      </c>
      <c r="N172" s="6">
        <v>21</v>
      </c>
      <c r="O172" s="6">
        <v>4950000</v>
      </c>
      <c r="P172" s="6">
        <v>4700000</v>
      </c>
      <c r="Q172" s="6">
        <f t="shared" si="24"/>
        <v>-250000</v>
      </c>
      <c r="R172" s="8">
        <f t="shared" si="25"/>
        <v>-5.0505050505050504E-2</v>
      </c>
      <c r="S172" s="6">
        <v>7002</v>
      </c>
      <c r="T172" s="9">
        <f t="shared" si="26"/>
        <v>112659.13636363637</v>
      </c>
      <c r="U172" s="6">
        <v>106977</v>
      </c>
      <c r="V172" s="9">
        <f t="shared" si="27"/>
        <v>-5682.1363636363676</v>
      </c>
      <c r="W172" s="8">
        <f t="shared" si="28"/>
        <v>-5.0436534017940717E-2</v>
      </c>
      <c r="X172" s="22">
        <f t="shared" si="29"/>
        <v>93388.597795136593</v>
      </c>
      <c r="Y172" s="22">
        <f t="shared" si="30"/>
        <v>88678.400605554401</v>
      </c>
      <c r="Z172" s="22">
        <f t="shared" si="32"/>
        <v>3901849.6266443934</v>
      </c>
      <c r="AA172" s="10">
        <v>1135</v>
      </c>
      <c r="AB172" s="6">
        <v>1896</v>
      </c>
      <c r="AC172" s="6">
        <f t="shared" si="31"/>
        <v>120</v>
      </c>
      <c r="AD172" s="6" t="s">
        <v>535</v>
      </c>
    </row>
    <row r="173" spans="1:30" x14ac:dyDescent="0.2">
      <c r="A173">
        <v>47</v>
      </c>
      <c r="B173" s="6" t="s">
        <v>2584</v>
      </c>
      <c r="C173" s="6" t="s">
        <v>22</v>
      </c>
      <c r="D173" s="6" t="s">
        <v>23</v>
      </c>
      <c r="E173" s="6" t="s">
        <v>2768</v>
      </c>
      <c r="F173" s="6" t="s">
        <v>2772</v>
      </c>
      <c r="G173" s="6">
        <v>45</v>
      </c>
      <c r="H173" s="6">
        <v>52</v>
      </c>
      <c r="I173" s="7">
        <v>42696</v>
      </c>
      <c r="J173" s="7">
        <v>42698</v>
      </c>
      <c r="K173" s="7" t="s">
        <v>2543</v>
      </c>
      <c r="L173" s="17">
        <f t="shared" si="22"/>
        <v>284.38</v>
      </c>
      <c r="M173" s="20">
        <f t="shared" si="23"/>
        <v>0.83757648217174208</v>
      </c>
      <c r="N173" s="6">
        <v>2</v>
      </c>
      <c r="O173" s="6">
        <v>3500000</v>
      </c>
      <c r="P173" s="6">
        <v>3915000</v>
      </c>
      <c r="Q173" s="6">
        <f t="shared" si="24"/>
        <v>415000</v>
      </c>
      <c r="R173" s="8">
        <f t="shared" si="25"/>
        <v>0.11857142857142858</v>
      </c>
      <c r="S173" s="6">
        <v>78490</v>
      </c>
      <c r="T173" s="9">
        <f t="shared" si="26"/>
        <v>79522</v>
      </c>
      <c r="U173" s="6">
        <v>88744</v>
      </c>
      <c r="V173" s="9">
        <f t="shared" si="27"/>
        <v>9222</v>
      </c>
      <c r="W173" s="8">
        <f t="shared" si="28"/>
        <v>0.11596790825180453</v>
      </c>
      <c r="X173" s="22">
        <f t="shared" si="29"/>
        <v>66605.757015261275</v>
      </c>
      <c r="Y173" s="22">
        <f t="shared" si="30"/>
        <v>74329.887333849081</v>
      </c>
      <c r="Z173" s="22">
        <f t="shared" si="32"/>
        <v>3344844.9300232087</v>
      </c>
      <c r="AA173" s="6">
        <v>595</v>
      </c>
      <c r="AB173" s="6">
        <v>1894</v>
      </c>
      <c r="AC173" s="6">
        <f t="shared" si="31"/>
        <v>122</v>
      </c>
      <c r="AD173" s="6" t="s">
        <v>44</v>
      </c>
    </row>
    <row r="174" spans="1:30" x14ac:dyDescent="0.2">
      <c r="A174">
        <v>29</v>
      </c>
      <c r="B174" s="6" t="s">
        <v>346</v>
      </c>
      <c r="C174" s="6" t="s">
        <v>22</v>
      </c>
      <c r="D174" s="6" t="s">
        <v>23</v>
      </c>
      <c r="E174" s="6" t="s">
        <v>2768</v>
      </c>
      <c r="F174" s="6" t="s">
        <v>2772</v>
      </c>
      <c r="G174" s="6">
        <v>45</v>
      </c>
      <c r="H174" s="6">
        <v>45</v>
      </c>
      <c r="I174" s="7">
        <v>42566</v>
      </c>
      <c r="J174" s="7">
        <v>42570</v>
      </c>
      <c r="K174" s="7" t="s">
        <v>2539</v>
      </c>
      <c r="L174" s="17">
        <f t="shared" si="22"/>
        <v>265.66000000000003</v>
      </c>
      <c r="M174" s="20">
        <f t="shared" si="23"/>
        <v>0.89659715425732134</v>
      </c>
      <c r="N174" s="6">
        <v>4</v>
      </c>
      <c r="O174" s="6">
        <v>4600000</v>
      </c>
      <c r="P174" s="6">
        <v>4600000</v>
      </c>
      <c r="Q174" s="6">
        <f t="shared" si="24"/>
        <v>0</v>
      </c>
      <c r="R174" s="8">
        <f t="shared" si="25"/>
        <v>0</v>
      </c>
      <c r="S174" s="6"/>
      <c r="T174" s="9">
        <f t="shared" si="26"/>
        <v>102222.22222222222</v>
      </c>
      <c r="U174" s="6">
        <v>102222</v>
      </c>
      <c r="V174" s="9">
        <f t="shared" si="27"/>
        <v>-0.22222222221898846</v>
      </c>
      <c r="W174" s="8">
        <f t="shared" si="28"/>
        <v>-2.1739130434466265E-6</v>
      </c>
      <c r="X174" s="22">
        <f t="shared" si="29"/>
        <v>91652.153546303962</v>
      </c>
      <c r="Y174" s="22">
        <f t="shared" si="30"/>
        <v>91651.954302491897</v>
      </c>
      <c r="Z174" s="22">
        <f t="shared" si="32"/>
        <v>4124337.9436121355</v>
      </c>
      <c r="AA174" s="10">
        <v>3265</v>
      </c>
      <c r="AB174" s="6">
        <v>2008</v>
      </c>
      <c r="AC174" s="6">
        <f t="shared" si="31"/>
        <v>8</v>
      </c>
      <c r="AD174" s="6" t="s">
        <v>108</v>
      </c>
    </row>
    <row r="175" spans="1:30" x14ac:dyDescent="0.2">
      <c r="A175">
        <v>42</v>
      </c>
      <c r="B175" s="6" t="s">
        <v>2583</v>
      </c>
      <c r="C175" s="6" t="s">
        <v>22</v>
      </c>
      <c r="D175" s="6" t="s">
        <v>23</v>
      </c>
      <c r="E175" s="6" t="s">
        <v>2768</v>
      </c>
      <c r="F175" s="6" t="s">
        <v>2772</v>
      </c>
      <c r="G175" s="6">
        <v>45</v>
      </c>
      <c r="H175" s="6">
        <v>52</v>
      </c>
      <c r="I175" s="7">
        <v>42659</v>
      </c>
      <c r="J175" s="7">
        <v>42663</v>
      </c>
      <c r="K175" s="7" t="s">
        <v>2542</v>
      </c>
      <c r="L175" s="17">
        <f t="shared" si="22"/>
        <v>281.13</v>
      </c>
      <c r="M175" s="20">
        <f t="shared" si="23"/>
        <v>0.84725927506847365</v>
      </c>
      <c r="N175" s="6">
        <v>4</v>
      </c>
      <c r="O175" s="6">
        <v>3850000</v>
      </c>
      <c r="P175" s="6">
        <v>4250000</v>
      </c>
      <c r="Q175" s="6">
        <f t="shared" si="24"/>
        <v>400000</v>
      </c>
      <c r="R175" s="8">
        <f t="shared" si="25"/>
        <v>0.1038961038961039</v>
      </c>
      <c r="S175" s="6">
        <v>115763</v>
      </c>
      <c r="T175" s="9">
        <f t="shared" si="26"/>
        <v>88128.066666666666</v>
      </c>
      <c r="U175" s="6">
        <v>97017</v>
      </c>
      <c r="V175" s="9">
        <f t="shared" si="27"/>
        <v>8888.9333333333343</v>
      </c>
      <c r="W175" s="8">
        <f t="shared" si="28"/>
        <v>0.10086381863969179</v>
      </c>
      <c r="X175" s="22">
        <f t="shared" si="29"/>
        <v>74667.321877186114</v>
      </c>
      <c r="Y175" s="22">
        <f t="shared" si="30"/>
        <v>82198.553089318113</v>
      </c>
      <c r="Z175" s="22">
        <f t="shared" si="32"/>
        <v>3698934.8890193151</v>
      </c>
      <c r="AA175" s="6">
        <v>553</v>
      </c>
      <c r="AB175" s="6">
        <v>1892</v>
      </c>
      <c r="AC175" s="6">
        <f t="shared" si="31"/>
        <v>124</v>
      </c>
      <c r="AD175" s="6" t="s">
        <v>127</v>
      </c>
    </row>
    <row r="176" spans="1:30" x14ac:dyDescent="0.2">
      <c r="A176">
        <v>15</v>
      </c>
      <c r="B176" s="6" t="s">
        <v>542</v>
      </c>
      <c r="C176" s="6" t="s">
        <v>22</v>
      </c>
      <c r="D176" s="6" t="s">
        <v>23</v>
      </c>
      <c r="E176" s="6" t="s">
        <v>2767</v>
      </c>
      <c r="F176" s="6" t="s">
        <v>2772</v>
      </c>
      <c r="G176" s="6">
        <v>45</v>
      </c>
      <c r="H176" s="6">
        <v>50</v>
      </c>
      <c r="I176" s="7">
        <v>42461</v>
      </c>
      <c r="J176" s="7">
        <v>42471</v>
      </c>
      <c r="K176" s="7" t="s">
        <v>2536</v>
      </c>
      <c r="L176" s="17">
        <f t="shared" si="22"/>
        <v>250.79</v>
      </c>
      <c r="M176" s="20">
        <f t="shared" si="23"/>
        <v>0.9497587623110969</v>
      </c>
      <c r="N176" s="6">
        <v>10</v>
      </c>
      <c r="O176" s="6">
        <v>3800000</v>
      </c>
      <c r="P176" s="6">
        <v>3800000</v>
      </c>
      <c r="Q176" s="6">
        <f t="shared" si="24"/>
        <v>0</v>
      </c>
      <c r="R176" s="8">
        <f t="shared" si="25"/>
        <v>0</v>
      </c>
      <c r="S176" s="6"/>
      <c r="T176" s="9">
        <f t="shared" si="26"/>
        <v>84444.444444444438</v>
      </c>
      <c r="U176" s="6">
        <v>84444</v>
      </c>
      <c r="V176" s="9">
        <f t="shared" si="27"/>
        <v>-0.44444444443797693</v>
      </c>
      <c r="W176" s="8">
        <f t="shared" si="28"/>
        <v>-5.2631578946602535E-6</v>
      </c>
      <c r="X176" s="22">
        <f t="shared" si="29"/>
        <v>80201.851039603731</v>
      </c>
      <c r="Y176" s="22">
        <f t="shared" si="30"/>
        <v>80201.428924598265</v>
      </c>
      <c r="Z176" s="22">
        <f t="shared" si="32"/>
        <v>3609064.3016069219</v>
      </c>
      <c r="AA176" s="10">
        <v>1466</v>
      </c>
      <c r="AB176" s="6">
        <v>2003</v>
      </c>
      <c r="AC176" s="6">
        <f t="shared" si="31"/>
        <v>13</v>
      </c>
      <c r="AD176" s="6" t="s">
        <v>37</v>
      </c>
    </row>
    <row r="177" spans="1:30" x14ac:dyDescent="0.2">
      <c r="A177">
        <v>17</v>
      </c>
      <c r="B177" s="6" t="s">
        <v>544</v>
      </c>
      <c r="C177" s="6" t="s">
        <v>22</v>
      </c>
      <c r="D177" s="6" t="s">
        <v>23</v>
      </c>
      <c r="E177" s="6" t="s">
        <v>2767</v>
      </c>
      <c r="F177" s="6" t="s">
        <v>2772</v>
      </c>
      <c r="G177" s="6">
        <v>45</v>
      </c>
      <c r="H177" s="6">
        <v>52</v>
      </c>
      <c r="I177" s="7">
        <v>42476</v>
      </c>
      <c r="J177" s="7">
        <v>42486</v>
      </c>
      <c r="K177" s="7" t="s">
        <v>2536</v>
      </c>
      <c r="L177" s="17">
        <f t="shared" si="22"/>
        <v>250.79</v>
      </c>
      <c r="M177" s="20">
        <f t="shared" si="23"/>
        <v>0.9497587623110969</v>
      </c>
      <c r="N177" s="6">
        <v>10</v>
      </c>
      <c r="O177" s="6">
        <v>2990000</v>
      </c>
      <c r="P177" s="6">
        <v>3480000</v>
      </c>
      <c r="Q177" s="6">
        <f t="shared" si="24"/>
        <v>490000</v>
      </c>
      <c r="R177" s="8">
        <f t="shared" si="25"/>
        <v>0.16387959866220736</v>
      </c>
      <c r="S177" s="6">
        <v>13991</v>
      </c>
      <c r="T177" s="9">
        <f t="shared" si="26"/>
        <v>66755.35555555555</v>
      </c>
      <c r="U177" s="6">
        <v>77644</v>
      </c>
      <c r="V177" s="9">
        <f t="shared" si="27"/>
        <v>10888.64444444445</v>
      </c>
      <c r="W177" s="8">
        <f t="shared" si="28"/>
        <v>0.16311267244142885</v>
      </c>
      <c r="X177" s="22">
        <f t="shared" si="29"/>
        <v>63401.483870081647</v>
      </c>
      <c r="Y177" s="22">
        <f t="shared" si="30"/>
        <v>73743.069340882808</v>
      </c>
      <c r="Z177" s="22">
        <f t="shared" si="32"/>
        <v>3318438.1203397266</v>
      </c>
      <c r="AA177" s="6">
        <v>639</v>
      </c>
      <c r="AB177" s="6">
        <v>1932</v>
      </c>
      <c r="AC177" s="6">
        <f t="shared" si="31"/>
        <v>84</v>
      </c>
      <c r="AD177" s="6" t="s">
        <v>364</v>
      </c>
    </row>
    <row r="178" spans="1:30" x14ac:dyDescent="0.2">
      <c r="A178">
        <v>17</v>
      </c>
      <c r="B178" s="6" t="s">
        <v>543</v>
      </c>
      <c r="C178" s="6" t="s">
        <v>22</v>
      </c>
      <c r="D178" s="6" t="s">
        <v>23</v>
      </c>
      <c r="E178" s="6" t="s">
        <v>2767</v>
      </c>
      <c r="F178" s="6" t="s">
        <v>2772</v>
      </c>
      <c r="G178" s="6">
        <v>45</v>
      </c>
      <c r="H178" s="6">
        <v>50</v>
      </c>
      <c r="I178" s="7">
        <v>42476</v>
      </c>
      <c r="J178" s="7">
        <v>42486</v>
      </c>
      <c r="K178" s="7" t="s">
        <v>2536</v>
      </c>
      <c r="L178" s="17">
        <f t="shared" si="22"/>
        <v>250.79</v>
      </c>
      <c r="M178" s="20">
        <f t="shared" si="23"/>
        <v>0.9497587623110969</v>
      </c>
      <c r="N178" s="6">
        <v>10</v>
      </c>
      <c r="O178" s="6">
        <v>2690000</v>
      </c>
      <c r="P178" s="6">
        <v>2940000</v>
      </c>
      <c r="Q178" s="6">
        <f t="shared" si="24"/>
        <v>250000</v>
      </c>
      <c r="R178" s="8">
        <f t="shared" si="25"/>
        <v>9.2936802973977689E-2</v>
      </c>
      <c r="S178" s="6"/>
      <c r="T178" s="9">
        <f t="shared" si="26"/>
        <v>59777.777777777781</v>
      </c>
      <c r="U178" s="6">
        <v>65333</v>
      </c>
      <c r="V178" s="9">
        <f t="shared" si="27"/>
        <v>5555.222222222219</v>
      </c>
      <c r="W178" s="8">
        <f t="shared" si="28"/>
        <v>9.2931226765799194E-2</v>
      </c>
      <c r="X178" s="22">
        <f t="shared" si="29"/>
        <v>56774.46823593002</v>
      </c>
      <c r="Y178" s="22">
        <f t="shared" si="30"/>
        <v>62050.589218070891</v>
      </c>
      <c r="Z178" s="22">
        <f t="shared" si="32"/>
        <v>2792276.5148131899</v>
      </c>
      <c r="AA178" s="6">
        <v>333</v>
      </c>
      <c r="AB178" s="6">
        <v>1919</v>
      </c>
      <c r="AC178" s="6">
        <f t="shared" si="31"/>
        <v>97</v>
      </c>
      <c r="AD178" s="6" t="s">
        <v>231</v>
      </c>
    </row>
    <row r="179" spans="1:30" x14ac:dyDescent="0.2">
      <c r="A179">
        <v>35</v>
      </c>
      <c r="B179" s="6" t="s">
        <v>237</v>
      </c>
      <c r="C179" s="6" t="s">
        <v>22</v>
      </c>
      <c r="D179" s="6" t="s">
        <v>23</v>
      </c>
      <c r="E179" s="6" t="s">
        <v>2767</v>
      </c>
      <c r="F179" s="6" t="s">
        <v>2772</v>
      </c>
      <c r="G179" s="6">
        <v>45</v>
      </c>
      <c r="H179" s="6">
        <v>50</v>
      </c>
      <c r="I179" s="7">
        <v>42603</v>
      </c>
      <c r="J179" s="7">
        <v>42613</v>
      </c>
      <c r="K179" s="7" t="s">
        <v>2540</v>
      </c>
      <c r="L179" s="17">
        <f t="shared" si="22"/>
        <v>272.20999999999998</v>
      </c>
      <c r="M179" s="20">
        <f t="shared" si="23"/>
        <v>0.87502296021454029</v>
      </c>
      <c r="N179" s="6">
        <v>10</v>
      </c>
      <c r="O179" s="6">
        <v>2990000</v>
      </c>
      <c r="P179" s="6">
        <v>3720000</v>
      </c>
      <c r="Q179" s="6">
        <f t="shared" si="24"/>
        <v>730000</v>
      </c>
      <c r="R179" s="8">
        <f t="shared" si="25"/>
        <v>0.24414715719063546</v>
      </c>
      <c r="S179" s="6">
        <v>13648</v>
      </c>
      <c r="T179" s="9">
        <f t="shared" si="26"/>
        <v>66747.733333333337</v>
      </c>
      <c r="U179" s="6">
        <v>82970</v>
      </c>
      <c r="V179" s="9">
        <f t="shared" si="27"/>
        <v>16222.266666666663</v>
      </c>
      <c r="W179" s="8">
        <f t="shared" si="28"/>
        <v>0.24303846522628478</v>
      </c>
      <c r="X179" s="22">
        <f t="shared" si="29"/>
        <v>58405.799208944081</v>
      </c>
      <c r="Y179" s="22">
        <f t="shared" si="30"/>
        <v>72600.655009000402</v>
      </c>
      <c r="Z179" s="22">
        <f t="shared" si="32"/>
        <v>3267029.4754050183</v>
      </c>
      <c r="AA179" s="10">
        <v>1109</v>
      </c>
      <c r="AB179" s="6">
        <v>1931</v>
      </c>
      <c r="AC179" s="6">
        <f t="shared" si="31"/>
        <v>85</v>
      </c>
      <c r="AD179" s="6" t="s">
        <v>364</v>
      </c>
    </row>
    <row r="180" spans="1:30" x14ac:dyDescent="0.2">
      <c r="A180">
        <v>42</v>
      </c>
      <c r="B180" s="6" t="s">
        <v>551</v>
      </c>
      <c r="C180" s="6" t="s">
        <v>22</v>
      </c>
      <c r="D180" s="6" t="s">
        <v>23</v>
      </c>
      <c r="E180" s="6" t="s">
        <v>2767</v>
      </c>
      <c r="F180" s="6" t="s">
        <v>2772</v>
      </c>
      <c r="G180" s="6">
        <v>45</v>
      </c>
      <c r="H180" s="6">
        <v>48</v>
      </c>
      <c r="I180" s="7">
        <v>42650</v>
      </c>
      <c r="J180" s="7">
        <v>42660</v>
      </c>
      <c r="K180" s="7" t="s">
        <v>2542</v>
      </c>
      <c r="L180" s="17">
        <f t="shared" si="22"/>
        <v>281.13</v>
      </c>
      <c r="M180" s="20">
        <f t="shared" si="23"/>
        <v>0.84725927506847365</v>
      </c>
      <c r="N180" s="6">
        <v>10</v>
      </c>
      <c r="O180" s="6">
        <v>4250000</v>
      </c>
      <c r="P180" s="6">
        <v>4810000</v>
      </c>
      <c r="Q180" s="6">
        <f t="shared" si="24"/>
        <v>560000</v>
      </c>
      <c r="R180" s="8">
        <f t="shared" si="25"/>
        <v>0.13176470588235295</v>
      </c>
      <c r="S180" s="6">
        <v>213</v>
      </c>
      <c r="T180" s="9">
        <f t="shared" si="26"/>
        <v>94449.177777777775</v>
      </c>
      <c r="U180" s="6">
        <v>106894</v>
      </c>
      <c r="V180" s="9">
        <f t="shared" si="27"/>
        <v>12444.822222222225</v>
      </c>
      <c r="W180" s="8">
        <f t="shared" si="28"/>
        <v>0.13176210227581539</v>
      </c>
      <c r="X180" s="22">
        <f t="shared" si="29"/>
        <v>80022.941894813383</v>
      </c>
      <c r="Y180" s="22">
        <f t="shared" si="30"/>
        <v>90566.932949169422</v>
      </c>
      <c r="Z180" s="22">
        <f t="shared" si="32"/>
        <v>4075511.9827126241</v>
      </c>
      <c r="AA180" s="6">
        <v>714</v>
      </c>
      <c r="AB180" s="6">
        <v>1894</v>
      </c>
      <c r="AC180" s="6">
        <f t="shared" si="31"/>
        <v>122</v>
      </c>
      <c r="AD180" s="6" t="s">
        <v>37</v>
      </c>
    </row>
    <row r="181" spans="1:30" x14ac:dyDescent="0.2">
      <c r="A181">
        <v>4</v>
      </c>
      <c r="B181" s="6" t="s">
        <v>201</v>
      </c>
      <c r="C181" s="6" t="s">
        <v>22</v>
      </c>
      <c r="D181" s="6" t="s">
        <v>23</v>
      </c>
      <c r="E181" s="6" t="s">
        <v>2767</v>
      </c>
      <c r="F181" s="6" t="s">
        <v>2772</v>
      </c>
      <c r="G181" s="6">
        <v>45</v>
      </c>
      <c r="H181" s="6">
        <v>50</v>
      </c>
      <c r="I181" s="7">
        <v>42384</v>
      </c>
      <c r="J181" s="7">
        <v>42395</v>
      </c>
      <c r="K181" s="7" t="s">
        <v>2533</v>
      </c>
      <c r="L181" s="17">
        <f t="shared" si="22"/>
        <v>238.19</v>
      </c>
      <c r="M181" s="20">
        <f t="shared" si="23"/>
        <v>1</v>
      </c>
      <c r="N181" s="6">
        <v>11</v>
      </c>
      <c r="O181" s="6">
        <v>3350000</v>
      </c>
      <c r="P181" s="6">
        <v>3800000</v>
      </c>
      <c r="Q181" s="6">
        <f t="shared" si="24"/>
        <v>450000</v>
      </c>
      <c r="R181" s="8">
        <f t="shared" si="25"/>
        <v>0.13432835820895522</v>
      </c>
      <c r="S181" s="6">
        <v>73096</v>
      </c>
      <c r="T181" s="9">
        <f t="shared" si="26"/>
        <v>76068.800000000003</v>
      </c>
      <c r="U181" s="6">
        <v>86069</v>
      </c>
      <c r="V181" s="9">
        <f t="shared" si="27"/>
        <v>10000.199999999997</v>
      </c>
      <c r="W181" s="8">
        <f t="shared" si="28"/>
        <v>0.13146257072544851</v>
      </c>
      <c r="X181" s="22">
        <f t="shared" si="29"/>
        <v>76068.800000000003</v>
      </c>
      <c r="Y181" s="22">
        <f t="shared" si="30"/>
        <v>86069</v>
      </c>
      <c r="Z181" s="22">
        <f t="shared" si="32"/>
        <v>3873105</v>
      </c>
      <c r="AA181" s="6">
        <v>631</v>
      </c>
      <c r="AB181" s="6">
        <v>1975</v>
      </c>
      <c r="AC181" s="6">
        <f t="shared" si="31"/>
        <v>41</v>
      </c>
      <c r="AD181" s="6" t="s">
        <v>217</v>
      </c>
    </row>
    <row r="182" spans="1:30" x14ac:dyDescent="0.2">
      <c r="A182">
        <v>11</v>
      </c>
      <c r="B182" s="6" t="s">
        <v>540</v>
      </c>
      <c r="C182" s="6" t="s">
        <v>22</v>
      </c>
      <c r="D182" s="6" t="s">
        <v>23</v>
      </c>
      <c r="E182" s="6" t="s">
        <v>2767</v>
      </c>
      <c r="F182" s="6" t="s">
        <v>2772</v>
      </c>
      <c r="G182" s="6">
        <v>45</v>
      </c>
      <c r="H182" s="6">
        <v>50</v>
      </c>
      <c r="I182" s="7">
        <v>42433</v>
      </c>
      <c r="J182" s="7">
        <v>42444</v>
      </c>
      <c r="K182" s="7" t="s">
        <v>2535</v>
      </c>
      <c r="L182" s="17">
        <f t="shared" si="22"/>
        <v>245.99</v>
      </c>
      <c r="M182" s="20">
        <f t="shared" si="23"/>
        <v>0.96829139395910402</v>
      </c>
      <c r="N182" s="6">
        <v>11</v>
      </c>
      <c r="O182" s="6">
        <v>2900000</v>
      </c>
      <c r="P182" s="6">
        <v>3150000</v>
      </c>
      <c r="Q182" s="6">
        <f t="shared" si="24"/>
        <v>250000</v>
      </c>
      <c r="R182" s="8">
        <f t="shared" si="25"/>
        <v>8.6206896551724144E-2</v>
      </c>
      <c r="S182" s="6">
        <v>33612</v>
      </c>
      <c r="T182" s="9">
        <f t="shared" si="26"/>
        <v>65191.37777777778</v>
      </c>
      <c r="U182" s="6">
        <v>70747</v>
      </c>
      <c r="V182" s="9">
        <f t="shared" si="27"/>
        <v>5555.6222222222204</v>
      </c>
      <c r="W182" s="8">
        <f t="shared" si="28"/>
        <v>8.5220199535589541E-2</v>
      </c>
      <c r="X182" s="22">
        <f t="shared" si="29"/>
        <v>63124.250062559004</v>
      </c>
      <c r="Y182" s="22">
        <f t="shared" si="30"/>
        <v>68503.711248424734</v>
      </c>
      <c r="Z182" s="22">
        <f t="shared" si="32"/>
        <v>3082667.0061791129</v>
      </c>
      <c r="AA182" s="6">
        <v>485</v>
      </c>
      <c r="AB182" s="6">
        <v>1894</v>
      </c>
      <c r="AC182" s="6">
        <f t="shared" si="31"/>
        <v>122</v>
      </c>
      <c r="AD182" s="6" t="s">
        <v>37</v>
      </c>
    </row>
    <row r="183" spans="1:30" x14ac:dyDescent="0.2">
      <c r="A183">
        <v>38</v>
      </c>
      <c r="B183" s="6" t="s">
        <v>549</v>
      </c>
      <c r="C183" s="6" t="s">
        <v>22</v>
      </c>
      <c r="D183" s="6" t="s">
        <v>23</v>
      </c>
      <c r="E183" s="6" t="s">
        <v>2767</v>
      </c>
      <c r="F183" s="6" t="s">
        <v>2772</v>
      </c>
      <c r="G183" s="6">
        <v>45</v>
      </c>
      <c r="H183" s="6">
        <v>50</v>
      </c>
      <c r="I183" s="7">
        <v>42615</v>
      </c>
      <c r="J183" s="7">
        <v>42633</v>
      </c>
      <c r="K183" s="7" t="s">
        <v>2541</v>
      </c>
      <c r="L183" s="17">
        <f t="shared" si="22"/>
        <v>275.91000000000003</v>
      </c>
      <c r="M183" s="20">
        <f t="shared" si="23"/>
        <v>0.86328875357906554</v>
      </c>
      <c r="N183" s="6">
        <v>18</v>
      </c>
      <c r="O183" s="6">
        <v>3590000</v>
      </c>
      <c r="P183" s="6">
        <v>3590000</v>
      </c>
      <c r="Q183" s="6">
        <f t="shared" si="24"/>
        <v>0</v>
      </c>
      <c r="R183" s="8">
        <f t="shared" si="25"/>
        <v>0</v>
      </c>
      <c r="S183" s="6">
        <v>26689</v>
      </c>
      <c r="T183" s="9">
        <f t="shared" si="26"/>
        <v>80370.866666666669</v>
      </c>
      <c r="U183" s="6">
        <v>80371</v>
      </c>
      <c r="V183" s="9">
        <f t="shared" si="27"/>
        <v>0.13333333333139308</v>
      </c>
      <c r="W183" s="8">
        <f t="shared" si="28"/>
        <v>1.6589759307235674E-6</v>
      </c>
      <c r="X183" s="22">
        <f t="shared" si="29"/>
        <v>69383.265308735936</v>
      </c>
      <c r="Y183" s="22">
        <f t="shared" si="30"/>
        <v>69383.380413903084</v>
      </c>
      <c r="Z183" s="22">
        <f t="shared" si="32"/>
        <v>3122252.1186256385</v>
      </c>
      <c r="AA183" s="10">
        <v>1170</v>
      </c>
      <c r="AB183" s="6">
        <v>1893</v>
      </c>
      <c r="AC183" s="6">
        <f t="shared" si="31"/>
        <v>123</v>
      </c>
      <c r="AD183" s="6" t="s">
        <v>65</v>
      </c>
    </row>
    <row r="184" spans="1:30" x14ac:dyDescent="0.2">
      <c r="A184">
        <v>40</v>
      </c>
      <c r="B184" s="6" t="s">
        <v>2587</v>
      </c>
      <c r="C184" s="6" t="s">
        <v>22</v>
      </c>
      <c r="D184" s="6" t="s">
        <v>23</v>
      </c>
      <c r="E184" s="6" t="s">
        <v>2768</v>
      </c>
      <c r="F184" s="6" t="s">
        <v>2772</v>
      </c>
      <c r="G184" s="6">
        <v>46</v>
      </c>
      <c r="H184" s="6">
        <v>57</v>
      </c>
      <c r="I184" s="7">
        <v>42646</v>
      </c>
      <c r="J184" s="7">
        <v>42649</v>
      </c>
      <c r="K184" s="7" t="s">
        <v>2542</v>
      </c>
      <c r="L184" s="17">
        <f t="shared" si="22"/>
        <v>281.13</v>
      </c>
      <c r="M184" s="20">
        <f t="shared" si="23"/>
        <v>0.84725927506847365</v>
      </c>
      <c r="N184" s="6">
        <v>3</v>
      </c>
      <c r="O184" s="6">
        <v>4200000</v>
      </c>
      <c r="P184" s="6">
        <v>4500000</v>
      </c>
      <c r="Q184" s="6">
        <f t="shared" si="24"/>
        <v>300000</v>
      </c>
      <c r="R184" s="8">
        <f t="shared" si="25"/>
        <v>7.1428571428571425E-2</v>
      </c>
      <c r="S184" s="6">
        <v>2559</v>
      </c>
      <c r="T184" s="9">
        <f t="shared" si="26"/>
        <v>91359.978260869568</v>
      </c>
      <c r="U184" s="6">
        <v>97882</v>
      </c>
      <c r="V184" s="9">
        <f t="shared" si="27"/>
        <v>6522.0217391304323</v>
      </c>
      <c r="W184" s="8">
        <f t="shared" si="28"/>
        <v>7.1388170873984136E-2</v>
      </c>
      <c r="X184" s="22">
        <f t="shared" si="29"/>
        <v>77405.588951575861</v>
      </c>
      <c r="Y184" s="22">
        <f t="shared" si="30"/>
        <v>82931.432362252337</v>
      </c>
      <c r="Z184" s="22">
        <f t="shared" si="32"/>
        <v>3814845.8886636076</v>
      </c>
      <c r="AA184" s="10">
        <v>1743</v>
      </c>
      <c r="AB184" s="6">
        <v>1894</v>
      </c>
      <c r="AC184" s="6">
        <f t="shared" si="31"/>
        <v>122</v>
      </c>
      <c r="AD184" s="6" t="s">
        <v>103</v>
      </c>
    </row>
    <row r="185" spans="1:30" x14ac:dyDescent="0.2">
      <c r="A185">
        <v>17</v>
      </c>
      <c r="B185" s="6" t="s">
        <v>2586</v>
      </c>
      <c r="C185" s="6" t="s">
        <v>22</v>
      </c>
      <c r="D185" s="6" t="s">
        <v>23</v>
      </c>
      <c r="E185" s="6" t="s">
        <v>2768</v>
      </c>
      <c r="F185" s="6" t="s">
        <v>2772</v>
      </c>
      <c r="G185" s="6">
        <v>46</v>
      </c>
      <c r="H185" s="6">
        <v>51</v>
      </c>
      <c r="I185" s="7">
        <v>42482</v>
      </c>
      <c r="J185" s="7">
        <v>42486</v>
      </c>
      <c r="K185" s="7" t="s">
        <v>2536</v>
      </c>
      <c r="L185" s="17">
        <f t="shared" si="22"/>
        <v>250.79</v>
      </c>
      <c r="M185" s="20">
        <f t="shared" si="23"/>
        <v>0.9497587623110969</v>
      </c>
      <c r="N185" s="6">
        <v>4</v>
      </c>
      <c r="O185" s="6">
        <v>2990000</v>
      </c>
      <c r="P185" s="6">
        <v>3600000</v>
      </c>
      <c r="Q185" s="6">
        <f t="shared" si="24"/>
        <v>610000</v>
      </c>
      <c r="R185" s="8">
        <f t="shared" si="25"/>
        <v>0.20401337792642141</v>
      </c>
      <c r="S185" s="6">
        <v>34865</v>
      </c>
      <c r="T185" s="9">
        <f t="shared" si="26"/>
        <v>65757.934782608689</v>
      </c>
      <c r="U185" s="6">
        <v>79019</v>
      </c>
      <c r="V185" s="9">
        <f t="shared" si="27"/>
        <v>13261.065217391311</v>
      </c>
      <c r="W185" s="8">
        <f t="shared" si="28"/>
        <v>0.20166486768831018</v>
      </c>
      <c r="X185" s="22">
        <f t="shared" si="29"/>
        <v>62454.174751264254</v>
      </c>
      <c r="Y185" s="22">
        <f t="shared" si="30"/>
        <v>75048.987639060564</v>
      </c>
      <c r="Z185" s="22">
        <f t="shared" si="32"/>
        <v>3452253.4313967861</v>
      </c>
      <c r="AA185" s="6">
        <v>751</v>
      </c>
      <c r="AB185" s="6">
        <v>1898</v>
      </c>
      <c r="AC185" s="6">
        <f t="shared" si="31"/>
        <v>118</v>
      </c>
      <c r="AD185" s="6" t="s">
        <v>27</v>
      </c>
    </row>
    <row r="186" spans="1:30" x14ac:dyDescent="0.2">
      <c r="A186">
        <v>11</v>
      </c>
      <c r="B186" s="6" t="s">
        <v>565</v>
      </c>
      <c r="C186" s="6" t="s">
        <v>22</v>
      </c>
      <c r="D186" s="6" t="s">
        <v>23</v>
      </c>
      <c r="E186" s="6" t="s">
        <v>2767</v>
      </c>
      <c r="F186" s="6" t="s">
        <v>2772</v>
      </c>
      <c r="G186" s="6">
        <v>46</v>
      </c>
      <c r="H186" s="6">
        <v>52</v>
      </c>
      <c r="I186" s="7">
        <v>42434</v>
      </c>
      <c r="J186" s="7">
        <v>42444</v>
      </c>
      <c r="K186" s="7" t="s">
        <v>2535</v>
      </c>
      <c r="L186" s="17">
        <f t="shared" si="22"/>
        <v>245.99</v>
      </c>
      <c r="M186" s="20">
        <f t="shared" si="23"/>
        <v>0.96829139395910402</v>
      </c>
      <c r="N186" s="6">
        <v>10</v>
      </c>
      <c r="O186" s="6">
        <v>3290000</v>
      </c>
      <c r="P186" s="6">
        <v>3710000</v>
      </c>
      <c r="Q186" s="6">
        <f t="shared" si="24"/>
        <v>420000</v>
      </c>
      <c r="R186" s="8">
        <f t="shared" si="25"/>
        <v>0.1276595744680851</v>
      </c>
      <c r="S186" s="6">
        <v>1672</v>
      </c>
      <c r="T186" s="9">
        <f t="shared" si="26"/>
        <v>71558.086956521744</v>
      </c>
      <c r="U186" s="6">
        <v>80689</v>
      </c>
      <c r="V186" s="9">
        <f t="shared" si="27"/>
        <v>9130.9130434782564</v>
      </c>
      <c r="W186" s="8">
        <f t="shared" si="28"/>
        <v>0.12760141350657045</v>
      </c>
      <c r="X186" s="22">
        <f t="shared" si="29"/>
        <v>69289.079768177224</v>
      </c>
      <c r="Y186" s="22">
        <f t="shared" si="30"/>
        <v>78130.464287166149</v>
      </c>
      <c r="Z186" s="22">
        <f t="shared" si="32"/>
        <v>3594001.3572096429</v>
      </c>
      <c r="AA186" s="6">
        <v>675</v>
      </c>
      <c r="AB186" s="6">
        <v>1976</v>
      </c>
      <c r="AC186" s="6">
        <f t="shared" si="31"/>
        <v>40</v>
      </c>
      <c r="AD186" s="6" t="s">
        <v>75</v>
      </c>
    </row>
    <row r="187" spans="1:30" x14ac:dyDescent="0.2">
      <c r="A187">
        <v>15</v>
      </c>
      <c r="B187" s="6" t="s">
        <v>237</v>
      </c>
      <c r="C187" s="6" t="s">
        <v>22</v>
      </c>
      <c r="D187" s="6" t="s">
        <v>23</v>
      </c>
      <c r="E187" s="6" t="s">
        <v>2767</v>
      </c>
      <c r="F187" s="6" t="s">
        <v>2772</v>
      </c>
      <c r="G187" s="6">
        <v>46</v>
      </c>
      <c r="H187" s="6">
        <v>51</v>
      </c>
      <c r="I187" s="7">
        <v>42462</v>
      </c>
      <c r="J187" s="7">
        <v>42472</v>
      </c>
      <c r="K187" s="7" t="s">
        <v>2536</v>
      </c>
      <c r="L187" s="17">
        <f t="shared" si="22"/>
        <v>250.79</v>
      </c>
      <c r="M187" s="20">
        <f t="shared" si="23"/>
        <v>0.9497587623110969</v>
      </c>
      <c r="N187" s="6">
        <v>10</v>
      </c>
      <c r="O187" s="6">
        <v>2450000</v>
      </c>
      <c r="P187" s="6">
        <v>3250000</v>
      </c>
      <c r="Q187" s="6">
        <f t="shared" si="24"/>
        <v>800000</v>
      </c>
      <c r="R187" s="8">
        <f t="shared" si="25"/>
        <v>0.32653061224489793</v>
      </c>
      <c r="S187" s="6">
        <v>12268</v>
      </c>
      <c r="T187" s="9">
        <f t="shared" si="26"/>
        <v>53527.565217391304</v>
      </c>
      <c r="U187" s="6">
        <v>70919</v>
      </c>
      <c r="V187" s="9">
        <f t="shared" si="27"/>
        <v>17391.434782608696</v>
      </c>
      <c r="W187" s="8">
        <f t="shared" si="28"/>
        <v>0.32490614344173746</v>
      </c>
      <c r="X187" s="22">
        <f t="shared" si="29"/>
        <v>50838.274090396088</v>
      </c>
      <c r="Y187" s="22">
        <f t="shared" si="30"/>
        <v>67355.941664340688</v>
      </c>
      <c r="Z187" s="22">
        <f t="shared" si="32"/>
        <v>3098373.3165596714</v>
      </c>
      <c r="AA187" s="10">
        <v>1115</v>
      </c>
      <c r="AB187" s="6">
        <v>1931</v>
      </c>
      <c r="AC187" s="6">
        <f t="shared" si="31"/>
        <v>85</v>
      </c>
      <c r="AD187" s="6" t="s">
        <v>37</v>
      </c>
    </row>
    <row r="188" spans="1:30" x14ac:dyDescent="0.2">
      <c r="A188">
        <v>23</v>
      </c>
      <c r="B188" s="6" t="s">
        <v>299</v>
      </c>
      <c r="C188" s="6" t="s">
        <v>22</v>
      </c>
      <c r="D188" s="6" t="s">
        <v>23</v>
      </c>
      <c r="E188" s="6" t="s">
        <v>2767</v>
      </c>
      <c r="F188" s="6" t="s">
        <v>2772</v>
      </c>
      <c r="G188" s="6">
        <v>46</v>
      </c>
      <c r="H188" s="6">
        <v>53</v>
      </c>
      <c r="I188" s="7">
        <v>42518</v>
      </c>
      <c r="J188" s="7">
        <v>42528</v>
      </c>
      <c r="K188" s="7" t="s">
        <v>2538</v>
      </c>
      <c r="L188" s="17">
        <f t="shared" si="22"/>
        <v>259.83</v>
      </c>
      <c r="M188" s="20">
        <f t="shared" si="23"/>
        <v>0.91671477504522192</v>
      </c>
      <c r="N188" s="6">
        <v>10</v>
      </c>
      <c r="O188" s="6">
        <v>3850000</v>
      </c>
      <c r="P188" s="6">
        <v>4275000</v>
      </c>
      <c r="Q188" s="6">
        <f t="shared" si="24"/>
        <v>425000</v>
      </c>
      <c r="R188" s="8">
        <f t="shared" si="25"/>
        <v>0.11038961038961038</v>
      </c>
      <c r="S188" s="6"/>
      <c r="T188" s="9">
        <f t="shared" si="26"/>
        <v>83695.65217391304</v>
      </c>
      <c r="U188" s="6">
        <v>92935</v>
      </c>
      <c r="V188" s="9">
        <f t="shared" si="27"/>
        <v>9239.3478260869597</v>
      </c>
      <c r="W188" s="8">
        <f t="shared" si="28"/>
        <v>0.11039220779220783</v>
      </c>
      <c r="X188" s="22">
        <f t="shared" si="29"/>
        <v>76725.040954871831</v>
      </c>
      <c r="Y188" s="22">
        <f t="shared" si="30"/>
        <v>85194.887618827706</v>
      </c>
      <c r="Z188" s="22">
        <f t="shared" si="32"/>
        <v>3918964.8304660744</v>
      </c>
      <c r="AA188" s="10">
        <v>2542</v>
      </c>
      <c r="AB188" s="6">
        <v>2008</v>
      </c>
      <c r="AC188" s="6">
        <f t="shared" si="31"/>
        <v>8</v>
      </c>
      <c r="AD188" s="6" t="s">
        <v>67</v>
      </c>
    </row>
    <row r="189" spans="1:30" x14ac:dyDescent="0.2">
      <c r="A189">
        <v>34</v>
      </c>
      <c r="B189" s="6" t="s">
        <v>586</v>
      </c>
      <c r="C189" s="6" t="s">
        <v>22</v>
      </c>
      <c r="D189" s="6" t="s">
        <v>23</v>
      </c>
      <c r="E189" s="6" t="s">
        <v>2767</v>
      </c>
      <c r="F189" s="6" t="s">
        <v>2772</v>
      </c>
      <c r="G189" s="6">
        <v>46</v>
      </c>
      <c r="H189" s="6">
        <v>50</v>
      </c>
      <c r="I189" s="7">
        <v>42594</v>
      </c>
      <c r="J189" s="7">
        <v>42604</v>
      </c>
      <c r="K189" s="7" t="s">
        <v>2540</v>
      </c>
      <c r="L189" s="17">
        <f t="shared" si="22"/>
        <v>272.20999999999998</v>
      </c>
      <c r="M189" s="20">
        <f t="shared" si="23"/>
        <v>0.87502296021454029</v>
      </c>
      <c r="N189" s="6">
        <v>10</v>
      </c>
      <c r="O189" s="6">
        <v>2990000</v>
      </c>
      <c r="P189" s="6">
        <v>3500000</v>
      </c>
      <c r="Q189" s="6">
        <f t="shared" si="24"/>
        <v>510000</v>
      </c>
      <c r="R189" s="8">
        <f t="shared" si="25"/>
        <v>0.1705685618729097</v>
      </c>
      <c r="S189" s="6">
        <v>48562</v>
      </c>
      <c r="T189" s="9">
        <f t="shared" si="26"/>
        <v>66055.695652173919</v>
      </c>
      <c r="U189" s="6">
        <v>77143</v>
      </c>
      <c r="V189" s="9">
        <f t="shared" si="27"/>
        <v>11087.304347826081</v>
      </c>
      <c r="W189" s="8">
        <f t="shared" si="28"/>
        <v>0.16784781748735081</v>
      </c>
      <c r="X189" s="22">
        <f t="shared" si="29"/>
        <v>57800.250348595961</v>
      </c>
      <c r="Y189" s="22">
        <f t="shared" si="30"/>
        <v>67501.896219830276</v>
      </c>
      <c r="Z189" s="22">
        <f t="shared" si="32"/>
        <v>3105087.2261121925</v>
      </c>
      <c r="AA189" s="6">
        <v>493</v>
      </c>
      <c r="AB189" s="6">
        <v>1900</v>
      </c>
      <c r="AC189" s="6">
        <f t="shared" si="31"/>
        <v>116</v>
      </c>
      <c r="AD189" s="6" t="s">
        <v>213</v>
      </c>
    </row>
    <row r="190" spans="1:30" x14ac:dyDescent="0.2">
      <c r="A190">
        <v>42</v>
      </c>
      <c r="B190" s="6" t="s">
        <v>417</v>
      </c>
      <c r="C190" s="6" t="s">
        <v>22</v>
      </c>
      <c r="D190" s="6" t="s">
        <v>23</v>
      </c>
      <c r="E190" s="6" t="s">
        <v>2767</v>
      </c>
      <c r="F190" s="6" t="s">
        <v>2772</v>
      </c>
      <c r="G190" s="6">
        <v>46</v>
      </c>
      <c r="H190" s="6">
        <v>52</v>
      </c>
      <c r="I190" s="7">
        <v>42650</v>
      </c>
      <c r="J190" s="7">
        <v>42660</v>
      </c>
      <c r="K190" s="7" t="s">
        <v>2542</v>
      </c>
      <c r="L190" s="17">
        <f t="shared" si="22"/>
        <v>281.13</v>
      </c>
      <c r="M190" s="20">
        <f t="shared" si="23"/>
        <v>0.84725927506847365</v>
      </c>
      <c r="N190" s="6">
        <v>10</v>
      </c>
      <c r="O190" s="6">
        <v>3850000</v>
      </c>
      <c r="P190" s="6">
        <v>3950000</v>
      </c>
      <c r="Q190" s="6">
        <f t="shared" si="24"/>
        <v>100000</v>
      </c>
      <c r="R190" s="8">
        <f t="shared" si="25"/>
        <v>2.5974025974025976E-2</v>
      </c>
      <c r="S190" s="6"/>
      <c r="T190" s="9">
        <f t="shared" si="26"/>
        <v>83695.65217391304</v>
      </c>
      <c r="U190" s="6">
        <v>85870</v>
      </c>
      <c r="V190" s="9">
        <f t="shared" si="27"/>
        <v>2174.3478260869597</v>
      </c>
      <c r="W190" s="8">
        <f t="shared" si="28"/>
        <v>2.5979220779220817E-2</v>
      </c>
      <c r="X190" s="22">
        <f t="shared" si="29"/>
        <v>70911.917587252683</v>
      </c>
      <c r="Y190" s="22">
        <f t="shared" si="30"/>
        <v>72754.153950129839</v>
      </c>
      <c r="Z190" s="22">
        <f t="shared" si="32"/>
        <v>3346691.0817059726</v>
      </c>
      <c r="AA190" s="6">
        <v>524</v>
      </c>
      <c r="AB190" s="6">
        <v>1892</v>
      </c>
      <c r="AC190" s="6">
        <f t="shared" si="31"/>
        <v>124</v>
      </c>
      <c r="AD190" s="6" t="s">
        <v>206</v>
      </c>
    </row>
    <row r="191" spans="1:30" x14ac:dyDescent="0.2">
      <c r="A191">
        <v>33</v>
      </c>
      <c r="B191" s="6" t="s">
        <v>585</v>
      </c>
      <c r="C191" s="6" t="s">
        <v>22</v>
      </c>
      <c r="D191" s="6" t="s">
        <v>23</v>
      </c>
      <c r="E191" s="6" t="s">
        <v>2767</v>
      </c>
      <c r="F191" s="6" t="s">
        <v>2772</v>
      </c>
      <c r="G191" s="6">
        <v>46</v>
      </c>
      <c r="H191" s="6">
        <v>55</v>
      </c>
      <c r="I191" s="7">
        <v>42587</v>
      </c>
      <c r="J191" s="7">
        <v>42598</v>
      </c>
      <c r="K191" s="7" t="s">
        <v>2540</v>
      </c>
      <c r="L191" s="17">
        <f t="shared" si="22"/>
        <v>272.20999999999998</v>
      </c>
      <c r="M191" s="20">
        <f t="shared" si="23"/>
        <v>0.87502296021454029</v>
      </c>
      <c r="N191" s="6">
        <v>11</v>
      </c>
      <c r="O191" s="6">
        <v>3790000</v>
      </c>
      <c r="P191" s="6">
        <v>3800000</v>
      </c>
      <c r="Q191" s="6">
        <f t="shared" si="24"/>
        <v>10000</v>
      </c>
      <c r="R191" s="8">
        <f t="shared" si="25"/>
        <v>2.6385224274406332E-3</v>
      </c>
      <c r="S191" s="6">
        <v>174775</v>
      </c>
      <c r="T191" s="9">
        <f t="shared" si="26"/>
        <v>86190.760869565216</v>
      </c>
      <c r="U191" s="6">
        <v>86408</v>
      </c>
      <c r="V191" s="9">
        <f t="shared" si="27"/>
        <v>217.23913043478387</v>
      </c>
      <c r="W191" s="8">
        <f t="shared" si="28"/>
        <v>2.5204456747230444E-3</v>
      </c>
      <c r="X191" s="22">
        <f t="shared" si="29"/>
        <v>75418.89471923052</v>
      </c>
      <c r="Y191" s="22">
        <f t="shared" si="30"/>
        <v>75608.983946217995</v>
      </c>
      <c r="Z191" s="22">
        <f t="shared" si="32"/>
        <v>3478013.2615260277</v>
      </c>
      <c r="AA191" s="6">
        <v>825</v>
      </c>
      <c r="AB191" s="6">
        <v>1932</v>
      </c>
      <c r="AC191" s="6">
        <f t="shared" si="31"/>
        <v>84</v>
      </c>
      <c r="AD191" s="6" t="s">
        <v>90</v>
      </c>
    </row>
    <row r="192" spans="1:30" x14ac:dyDescent="0.2">
      <c r="A192">
        <v>45</v>
      </c>
      <c r="B192" s="6" t="s">
        <v>894</v>
      </c>
      <c r="C192" s="6" t="s">
        <v>22</v>
      </c>
      <c r="D192" s="6" t="s">
        <v>23</v>
      </c>
      <c r="E192" s="6" t="s">
        <v>2768</v>
      </c>
      <c r="F192" s="6" t="s">
        <v>2772</v>
      </c>
      <c r="G192" s="6">
        <v>47</v>
      </c>
      <c r="H192" s="6">
        <v>53</v>
      </c>
      <c r="I192" s="7">
        <v>42678</v>
      </c>
      <c r="J192" s="7">
        <v>42682</v>
      </c>
      <c r="K192" s="7" t="s">
        <v>2543</v>
      </c>
      <c r="L192" s="17">
        <f t="shared" si="22"/>
        <v>284.38</v>
      </c>
      <c r="M192" s="20">
        <f t="shared" si="23"/>
        <v>0.83757648217174208</v>
      </c>
      <c r="N192" s="6">
        <v>4</v>
      </c>
      <c r="O192" s="6">
        <v>5200000</v>
      </c>
      <c r="P192" s="6">
        <v>5050000</v>
      </c>
      <c r="Q192" s="6">
        <f t="shared" si="24"/>
        <v>-150000</v>
      </c>
      <c r="R192" s="8">
        <f t="shared" si="25"/>
        <v>-2.8846153846153848E-2</v>
      </c>
      <c r="S192" s="6">
        <v>2683</v>
      </c>
      <c r="T192" s="9">
        <f t="shared" si="26"/>
        <v>110695.3829787234</v>
      </c>
      <c r="U192" s="6">
        <v>107504</v>
      </c>
      <c r="V192" s="9">
        <f t="shared" si="27"/>
        <v>-3191.382978723399</v>
      </c>
      <c r="W192" s="8">
        <f t="shared" si="28"/>
        <v>-2.8830316972992542E-2</v>
      </c>
      <c r="X192" s="22">
        <f t="shared" si="29"/>
        <v>92715.849467972876</v>
      </c>
      <c r="Y192" s="22">
        <f t="shared" si="30"/>
        <v>90042.822139390963</v>
      </c>
      <c r="Z192" s="22">
        <f t="shared" si="32"/>
        <v>4232012.6405513752</v>
      </c>
      <c r="AA192" s="10">
        <v>1620</v>
      </c>
      <c r="AB192" s="6">
        <v>2012</v>
      </c>
      <c r="AC192" s="6">
        <f t="shared" si="31"/>
        <v>4</v>
      </c>
      <c r="AD192" s="6" t="s">
        <v>383</v>
      </c>
    </row>
    <row r="193" spans="1:30" x14ac:dyDescent="0.2">
      <c r="A193">
        <v>7</v>
      </c>
      <c r="B193" s="6" t="s">
        <v>601</v>
      </c>
      <c r="C193" s="6" t="s">
        <v>22</v>
      </c>
      <c r="D193" s="6" t="s">
        <v>23</v>
      </c>
      <c r="E193" s="6" t="s">
        <v>2767</v>
      </c>
      <c r="F193" s="6" t="s">
        <v>2772</v>
      </c>
      <c r="G193" s="6">
        <v>47</v>
      </c>
      <c r="H193" s="6">
        <v>52</v>
      </c>
      <c r="I193" s="7">
        <v>42406</v>
      </c>
      <c r="J193" s="7">
        <v>42416</v>
      </c>
      <c r="K193" s="7" t="s">
        <v>2534</v>
      </c>
      <c r="L193" s="17">
        <f t="shared" si="22"/>
        <v>240.59</v>
      </c>
      <c r="M193" s="20">
        <f t="shared" si="23"/>
        <v>0.99002452304750821</v>
      </c>
      <c r="N193" s="6">
        <v>10</v>
      </c>
      <c r="O193" s="6">
        <v>2990000</v>
      </c>
      <c r="P193" s="6">
        <v>3630000</v>
      </c>
      <c r="Q193" s="6">
        <f t="shared" si="24"/>
        <v>640000</v>
      </c>
      <c r="R193" s="8">
        <f t="shared" si="25"/>
        <v>0.21404682274247491</v>
      </c>
      <c r="S193" s="6">
        <v>51489</v>
      </c>
      <c r="T193" s="9">
        <f t="shared" si="26"/>
        <v>64712.531914893618</v>
      </c>
      <c r="U193" s="6">
        <v>78330</v>
      </c>
      <c r="V193" s="9">
        <f t="shared" si="27"/>
        <v>13617.468085106382</v>
      </c>
      <c r="W193" s="8">
        <f t="shared" si="28"/>
        <v>0.21043015444080185</v>
      </c>
      <c r="X193" s="22">
        <f t="shared" si="29"/>
        <v>64066.993544239209</v>
      </c>
      <c r="Y193" s="22">
        <f t="shared" si="30"/>
        <v>77548.620890311315</v>
      </c>
      <c r="Z193" s="22">
        <f t="shared" si="32"/>
        <v>3644785.1818446317</v>
      </c>
      <c r="AA193" s="6">
        <v>490</v>
      </c>
      <c r="AB193" s="6">
        <v>1898</v>
      </c>
      <c r="AC193" s="6">
        <f t="shared" si="31"/>
        <v>118</v>
      </c>
      <c r="AD193" s="6" t="s">
        <v>75</v>
      </c>
    </row>
    <row r="194" spans="1:30" x14ac:dyDescent="0.2">
      <c r="A194">
        <v>19</v>
      </c>
      <c r="B194" s="6" t="s">
        <v>611</v>
      </c>
      <c r="C194" s="6" t="s">
        <v>22</v>
      </c>
      <c r="D194" s="6" t="s">
        <v>23</v>
      </c>
      <c r="E194" s="6" t="s">
        <v>2767</v>
      </c>
      <c r="F194" s="6" t="s">
        <v>2772</v>
      </c>
      <c r="G194" s="6">
        <v>47</v>
      </c>
      <c r="H194" s="6">
        <v>52</v>
      </c>
      <c r="I194" s="7">
        <v>42489</v>
      </c>
      <c r="J194" s="7">
        <v>42500</v>
      </c>
      <c r="K194" s="7" t="s">
        <v>2537</v>
      </c>
      <c r="L194" s="17">
        <f t="shared" ref="L194:L257" si="33">IF(K194="Januar",238.19,IF(K194="Februar",240.59,IF(K194="Mars",245.99,IF(K194="April",250.79,IF(K194="Mai",256.52,IF(K194="Juni",259.83,IF(K194="Juli",265.66,IF(K194="August",272.21,IF(K194="September",275.91,IF(K194="Oktober",281.13,IF(K194="November",284.38,IF(K194="Desember",287.34,0))))))))))))</f>
        <v>256.52</v>
      </c>
      <c r="M194" s="20">
        <f t="shared" ref="M194:M257" si="34">$L$2/L194</f>
        <v>0.92854358334632781</v>
      </c>
      <c r="N194" s="6">
        <v>11</v>
      </c>
      <c r="O194" s="6">
        <v>3350000</v>
      </c>
      <c r="P194" s="6">
        <v>3610000</v>
      </c>
      <c r="Q194" s="6">
        <f t="shared" ref="Q194:Q257" si="35">P194-O194</f>
        <v>260000</v>
      </c>
      <c r="R194" s="8">
        <f t="shared" ref="R194:R257" si="36">Q194/O194</f>
        <v>7.7611940298507459E-2</v>
      </c>
      <c r="S194" s="6"/>
      <c r="T194" s="9">
        <f t="shared" ref="T194:T257" si="37">(O194+S194)/G194</f>
        <v>71276.595744680846</v>
      </c>
      <c r="U194" s="6">
        <v>76809</v>
      </c>
      <c r="V194" s="9">
        <f t="shared" ref="V194:V257" si="38">U194-T194</f>
        <v>5532.4042553191539</v>
      </c>
      <c r="W194" s="8">
        <f t="shared" ref="W194:W257" si="39">V194/T194</f>
        <v>7.7618805970149335E-2</v>
      </c>
      <c r="X194" s="22">
        <f t="shared" ref="X194:X257" si="40">T194*M194</f>
        <v>66183.425621493574</v>
      </c>
      <c r="Y194" s="22">
        <f t="shared" ref="Y194:Y257" si="41">U194*M194</f>
        <v>71320.504093248092</v>
      </c>
      <c r="Z194" s="22">
        <f t="shared" si="32"/>
        <v>3352063.6923826602</v>
      </c>
      <c r="AA194" s="6">
        <v>717</v>
      </c>
      <c r="AB194" s="6">
        <v>1966</v>
      </c>
      <c r="AC194" s="6">
        <f t="shared" ref="AC194:AC257" si="42">2016-AB194</f>
        <v>50</v>
      </c>
      <c r="AD194" s="6" t="s">
        <v>37</v>
      </c>
    </row>
    <row r="195" spans="1:30" x14ac:dyDescent="0.2">
      <c r="A195">
        <v>21</v>
      </c>
      <c r="B195" s="6" t="s">
        <v>612</v>
      </c>
      <c r="C195" s="6" t="s">
        <v>22</v>
      </c>
      <c r="D195" s="6" t="s">
        <v>23</v>
      </c>
      <c r="E195" s="6" t="s">
        <v>2767</v>
      </c>
      <c r="F195" s="6" t="s">
        <v>2772</v>
      </c>
      <c r="G195" s="6">
        <v>47</v>
      </c>
      <c r="H195" s="6">
        <v>56</v>
      </c>
      <c r="I195" s="7">
        <v>42504</v>
      </c>
      <c r="J195" s="7">
        <v>42515</v>
      </c>
      <c r="K195" s="7" t="s">
        <v>2537</v>
      </c>
      <c r="L195" s="17">
        <f t="shared" si="33"/>
        <v>256.52</v>
      </c>
      <c r="M195" s="20">
        <f t="shared" si="34"/>
        <v>0.92854358334632781</v>
      </c>
      <c r="N195" s="6">
        <v>11</v>
      </c>
      <c r="O195" s="6">
        <v>3500000</v>
      </c>
      <c r="P195" s="6">
        <v>4000000</v>
      </c>
      <c r="Q195" s="6">
        <f t="shared" si="35"/>
        <v>500000</v>
      </c>
      <c r="R195" s="8">
        <f t="shared" si="36"/>
        <v>0.14285714285714285</v>
      </c>
      <c r="S195" s="6"/>
      <c r="T195" s="9">
        <f t="shared" si="37"/>
        <v>74468.085106382976</v>
      </c>
      <c r="U195" s="6">
        <v>85106</v>
      </c>
      <c r="V195" s="9">
        <f t="shared" si="38"/>
        <v>10637.914893617024</v>
      </c>
      <c r="W195" s="8">
        <f t="shared" si="39"/>
        <v>0.14285200000000003</v>
      </c>
      <c r="X195" s="22">
        <f t="shared" si="40"/>
        <v>69146.862589620156</v>
      </c>
      <c r="Y195" s="22">
        <f t="shared" si="41"/>
        <v>79024.630204272573</v>
      </c>
      <c r="Z195" s="22">
        <f t="shared" ref="Z195:Z258" si="43">Y195*G195</f>
        <v>3714157.619600811</v>
      </c>
      <c r="AA195" s="6">
        <v>517</v>
      </c>
      <c r="AB195" s="6">
        <v>1885</v>
      </c>
      <c r="AC195" s="6">
        <f t="shared" si="42"/>
        <v>131</v>
      </c>
      <c r="AD195" s="6" t="s">
        <v>67</v>
      </c>
    </row>
    <row r="196" spans="1:30" x14ac:dyDescent="0.2">
      <c r="A196">
        <v>35</v>
      </c>
      <c r="B196" s="6" t="s">
        <v>624</v>
      </c>
      <c r="C196" s="6" t="s">
        <v>22</v>
      </c>
      <c r="D196" s="6" t="s">
        <v>23</v>
      </c>
      <c r="E196" s="6" t="s">
        <v>2767</v>
      </c>
      <c r="F196" s="6" t="s">
        <v>2772</v>
      </c>
      <c r="G196" s="6">
        <v>47</v>
      </c>
      <c r="H196" s="6">
        <v>53</v>
      </c>
      <c r="I196" s="7">
        <v>42595</v>
      </c>
      <c r="J196" s="7">
        <v>42611</v>
      </c>
      <c r="K196" s="7" t="s">
        <v>2540</v>
      </c>
      <c r="L196" s="17">
        <f t="shared" si="33"/>
        <v>272.20999999999998</v>
      </c>
      <c r="M196" s="20">
        <f t="shared" si="34"/>
        <v>0.87502296021454029</v>
      </c>
      <c r="N196" s="6">
        <v>16</v>
      </c>
      <c r="O196" s="6">
        <v>3900000</v>
      </c>
      <c r="P196" s="6">
        <v>3900000</v>
      </c>
      <c r="Q196" s="6">
        <f t="shared" si="35"/>
        <v>0</v>
      </c>
      <c r="R196" s="8">
        <f t="shared" si="36"/>
        <v>0</v>
      </c>
      <c r="S196" s="6"/>
      <c r="T196" s="9">
        <f t="shared" si="37"/>
        <v>82978.723404255317</v>
      </c>
      <c r="U196" s="6">
        <v>82979</v>
      </c>
      <c r="V196" s="9">
        <f t="shared" si="38"/>
        <v>0.27659574468270876</v>
      </c>
      <c r="W196" s="8">
        <f t="shared" si="39"/>
        <v>3.3333333333557208E-6</v>
      </c>
      <c r="X196" s="22">
        <f t="shared" si="40"/>
        <v>72608.288188015038</v>
      </c>
      <c r="Y196" s="22">
        <f t="shared" si="41"/>
        <v>72608.530215642342</v>
      </c>
      <c r="Z196" s="22">
        <f t="shared" si="43"/>
        <v>3412600.9201351902</v>
      </c>
      <c r="AA196" s="6">
        <v>460</v>
      </c>
      <c r="AB196" s="6">
        <v>1899</v>
      </c>
      <c r="AC196" s="6">
        <f t="shared" si="42"/>
        <v>117</v>
      </c>
      <c r="AD196" s="6" t="s">
        <v>112</v>
      </c>
    </row>
    <row r="197" spans="1:30" x14ac:dyDescent="0.2">
      <c r="A197">
        <v>24</v>
      </c>
      <c r="B197" s="6" t="s">
        <v>616</v>
      </c>
      <c r="C197" s="6" t="s">
        <v>22</v>
      </c>
      <c r="D197" s="6" t="s">
        <v>23</v>
      </c>
      <c r="E197" s="6" t="s">
        <v>2767</v>
      </c>
      <c r="F197" s="6" t="s">
        <v>2772</v>
      </c>
      <c r="G197" s="6">
        <v>47</v>
      </c>
      <c r="H197" s="6">
        <v>52</v>
      </c>
      <c r="I197" s="7">
        <v>42518</v>
      </c>
      <c r="J197" s="7">
        <v>42535</v>
      </c>
      <c r="K197" s="7" t="s">
        <v>2538</v>
      </c>
      <c r="L197" s="17">
        <f t="shared" si="33"/>
        <v>259.83</v>
      </c>
      <c r="M197" s="20">
        <f t="shared" si="34"/>
        <v>0.91671477504522192</v>
      </c>
      <c r="N197" s="6">
        <v>17</v>
      </c>
      <c r="O197" s="6">
        <v>4250000</v>
      </c>
      <c r="P197" s="6">
        <v>4565000</v>
      </c>
      <c r="Q197" s="6">
        <f t="shared" si="35"/>
        <v>315000</v>
      </c>
      <c r="R197" s="8">
        <f t="shared" si="36"/>
        <v>7.4117647058823524E-2</v>
      </c>
      <c r="S197" s="6">
        <v>15408</v>
      </c>
      <c r="T197" s="9">
        <f t="shared" si="37"/>
        <v>90753.361702127659</v>
      </c>
      <c r="U197" s="6">
        <v>97455</v>
      </c>
      <c r="V197" s="9">
        <f t="shared" si="38"/>
        <v>6701.6382978723414</v>
      </c>
      <c r="W197" s="8">
        <f t="shared" si="39"/>
        <v>7.3844518507959853E-2</v>
      </c>
      <c r="X197" s="22">
        <f t="shared" si="40"/>
        <v>83194.947557363615</v>
      </c>
      <c r="Y197" s="22">
        <f t="shared" si="41"/>
        <v>89338.438402032101</v>
      </c>
      <c r="Z197" s="22">
        <f t="shared" si="43"/>
        <v>4198906.6048955088</v>
      </c>
      <c r="AA197" s="6">
        <v>361</v>
      </c>
      <c r="AB197" s="6">
        <v>1894</v>
      </c>
      <c r="AC197" s="6">
        <f t="shared" si="42"/>
        <v>122</v>
      </c>
      <c r="AD197" s="6" t="s">
        <v>90</v>
      </c>
    </row>
    <row r="198" spans="1:30" x14ac:dyDescent="0.2">
      <c r="A198">
        <v>29</v>
      </c>
      <c r="B198" s="6" t="s">
        <v>624</v>
      </c>
      <c r="C198" s="6" t="s">
        <v>22</v>
      </c>
      <c r="D198" s="6" t="s">
        <v>23</v>
      </c>
      <c r="E198" s="6" t="s">
        <v>2768</v>
      </c>
      <c r="F198" s="6" t="s">
        <v>2772</v>
      </c>
      <c r="G198" s="6">
        <v>48</v>
      </c>
      <c r="H198" s="6">
        <v>56</v>
      </c>
      <c r="I198" s="7">
        <v>42569</v>
      </c>
      <c r="J198" s="7">
        <v>42570</v>
      </c>
      <c r="K198" s="7" t="s">
        <v>2539</v>
      </c>
      <c r="L198" s="17">
        <f t="shared" si="33"/>
        <v>265.66000000000003</v>
      </c>
      <c r="M198" s="20">
        <f t="shared" si="34"/>
        <v>0.89659715425732134</v>
      </c>
      <c r="N198" s="6">
        <v>1</v>
      </c>
      <c r="O198" s="6">
        <v>4100000</v>
      </c>
      <c r="P198" s="6">
        <v>4700000</v>
      </c>
      <c r="Q198" s="6">
        <f t="shared" si="35"/>
        <v>600000</v>
      </c>
      <c r="R198" s="8">
        <f t="shared" si="36"/>
        <v>0.14634146341463414</v>
      </c>
      <c r="S198" s="6"/>
      <c r="T198" s="9">
        <f t="shared" si="37"/>
        <v>85416.666666666672</v>
      </c>
      <c r="U198" s="6">
        <v>97917</v>
      </c>
      <c r="V198" s="9">
        <f t="shared" si="38"/>
        <v>12500.333333333328</v>
      </c>
      <c r="W198" s="8">
        <f t="shared" si="39"/>
        <v>0.14634536585365848</v>
      </c>
      <c r="X198" s="22">
        <f t="shared" si="40"/>
        <v>76584.340259479533</v>
      </c>
      <c r="Y198" s="22">
        <f t="shared" si="41"/>
        <v>87792.103553414127</v>
      </c>
      <c r="Z198" s="22">
        <f t="shared" si="43"/>
        <v>4214020.9705638783</v>
      </c>
      <c r="AA198" s="6">
        <v>460</v>
      </c>
      <c r="AB198" s="6">
        <v>1899</v>
      </c>
      <c r="AC198" s="6">
        <f t="shared" si="42"/>
        <v>117</v>
      </c>
      <c r="AD198" s="6" t="s">
        <v>90</v>
      </c>
    </row>
    <row r="199" spans="1:30" x14ac:dyDescent="0.2">
      <c r="A199">
        <v>25</v>
      </c>
      <c r="B199" s="6" t="s">
        <v>667</v>
      </c>
      <c r="C199" s="6" t="s">
        <v>22</v>
      </c>
      <c r="D199" s="6" t="s">
        <v>23</v>
      </c>
      <c r="E199" s="6" t="s">
        <v>2767</v>
      </c>
      <c r="F199" s="6" t="s">
        <v>2772</v>
      </c>
      <c r="G199" s="6">
        <v>48</v>
      </c>
      <c r="H199" s="6">
        <v>53</v>
      </c>
      <c r="I199" s="7">
        <v>42531</v>
      </c>
      <c r="J199" s="7">
        <v>42541</v>
      </c>
      <c r="K199" s="7" t="s">
        <v>2538</v>
      </c>
      <c r="L199" s="17">
        <f t="shared" si="33"/>
        <v>259.83</v>
      </c>
      <c r="M199" s="20">
        <f t="shared" si="34"/>
        <v>0.91671477504522192</v>
      </c>
      <c r="N199" s="6">
        <v>10</v>
      </c>
      <c r="O199" s="6">
        <v>3000000</v>
      </c>
      <c r="P199" s="6">
        <v>3200000</v>
      </c>
      <c r="Q199" s="6">
        <f t="shared" si="35"/>
        <v>200000</v>
      </c>
      <c r="R199" s="8">
        <f t="shared" si="36"/>
        <v>6.6666666666666666E-2</v>
      </c>
      <c r="S199" s="6">
        <v>36972</v>
      </c>
      <c r="T199" s="9">
        <f t="shared" si="37"/>
        <v>63270.25</v>
      </c>
      <c r="U199" s="6">
        <v>67437</v>
      </c>
      <c r="V199" s="9">
        <f t="shared" si="38"/>
        <v>4166.75</v>
      </c>
      <c r="W199" s="8">
        <f t="shared" si="39"/>
        <v>6.5856385900166348E-2</v>
      </c>
      <c r="X199" s="22">
        <f t="shared" si="40"/>
        <v>58000.772995804953</v>
      </c>
      <c r="Y199" s="22">
        <f t="shared" si="41"/>
        <v>61820.494284724628</v>
      </c>
      <c r="Z199" s="22">
        <f t="shared" si="43"/>
        <v>2967383.7256667819</v>
      </c>
      <c r="AA199" s="6">
        <v>485</v>
      </c>
      <c r="AB199" s="6">
        <v>1893</v>
      </c>
      <c r="AC199" s="6">
        <f t="shared" si="42"/>
        <v>123</v>
      </c>
      <c r="AD199" s="6" t="s">
        <v>37</v>
      </c>
    </row>
    <row r="200" spans="1:30" x14ac:dyDescent="0.2">
      <c r="A200">
        <v>35</v>
      </c>
      <c r="B200" s="6" t="s">
        <v>676</v>
      </c>
      <c r="C200" s="6" t="s">
        <v>22</v>
      </c>
      <c r="D200" s="6" t="s">
        <v>23</v>
      </c>
      <c r="E200" s="6" t="s">
        <v>2767</v>
      </c>
      <c r="F200" s="6" t="s">
        <v>2772</v>
      </c>
      <c r="G200" s="6">
        <v>48</v>
      </c>
      <c r="H200" s="6">
        <v>64</v>
      </c>
      <c r="I200" s="7">
        <v>42601</v>
      </c>
      <c r="J200" s="7">
        <v>42611</v>
      </c>
      <c r="K200" s="7" t="s">
        <v>2540</v>
      </c>
      <c r="L200" s="17">
        <f t="shared" si="33"/>
        <v>272.20999999999998</v>
      </c>
      <c r="M200" s="20">
        <f t="shared" si="34"/>
        <v>0.87502296021454029</v>
      </c>
      <c r="N200" s="6">
        <v>10</v>
      </c>
      <c r="O200" s="6">
        <v>4900000</v>
      </c>
      <c r="P200" s="6">
        <v>5075000</v>
      </c>
      <c r="Q200" s="6">
        <f t="shared" si="35"/>
        <v>175000</v>
      </c>
      <c r="R200" s="8">
        <f t="shared" si="36"/>
        <v>3.5714285714285712E-2</v>
      </c>
      <c r="S200" s="6">
        <v>60835</v>
      </c>
      <c r="T200" s="9">
        <f t="shared" si="37"/>
        <v>103350.72916666667</v>
      </c>
      <c r="U200" s="6">
        <v>106997</v>
      </c>
      <c r="V200" s="9">
        <f t="shared" si="38"/>
        <v>3646.2708333333285</v>
      </c>
      <c r="W200" s="8">
        <f t="shared" si="39"/>
        <v>3.528055256826719E-2</v>
      </c>
      <c r="X200" s="22">
        <f t="shared" si="40"/>
        <v>90434.260975747893</v>
      </c>
      <c r="Y200" s="22">
        <f t="shared" si="41"/>
        <v>93624.831674075162</v>
      </c>
      <c r="Z200" s="22">
        <f t="shared" si="43"/>
        <v>4493991.9203556078</v>
      </c>
      <c r="AA200" s="6">
        <v>494</v>
      </c>
      <c r="AB200" s="6">
        <v>1925</v>
      </c>
      <c r="AC200" s="6">
        <f t="shared" si="42"/>
        <v>91</v>
      </c>
      <c r="AD200" s="6" t="s">
        <v>48</v>
      </c>
    </row>
    <row r="201" spans="1:30" x14ac:dyDescent="0.2">
      <c r="A201">
        <v>42</v>
      </c>
      <c r="B201" s="6" t="s">
        <v>679</v>
      </c>
      <c r="C201" s="6" t="s">
        <v>22</v>
      </c>
      <c r="D201" s="6" t="s">
        <v>23</v>
      </c>
      <c r="E201" s="6" t="s">
        <v>2767</v>
      </c>
      <c r="F201" s="6" t="s">
        <v>2772</v>
      </c>
      <c r="G201" s="6">
        <v>48</v>
      </c>
      <c r="H201" s="6">
        <v>53</v>
      </c>
      <c r="I201" s="7">
        <v>42651</v>
      </c>
      <c r="J201" s="7">
        <v>42661</v>
      </c>
      <c r="K201" s="7" t="s">
        <v>2542</v>
      </c>
      <c r="L201" s="17">
        <f t="shared" si="33"/>
        <v>281.13</v>
      </c>
      <c r="M201" s="20">
        <f t="shared" si="34"/>
        <v>0.84725927506847365</v>
      </c>
      <c r="N201" s="6">
        <v>10</v>
      </c>
      <c r="O201" s="6">
        <v>4000000</v>
      </c>
      <c r="P201" s="6">
        <v>3950000</v>
      </c>
      <c r="Q201" s="6">
        <f t="shared" si="35"/>
        <v>-50000</v>
      </c>
      <c r="R201" s="8">
        <f t="shared" si="36"/>
        <v>-1.2500000000000001E-2</v>
      </c>
      <c r="S201" s="6">
        <v>18000</v>
      </c>
      <c r="T201" s="9">
        <f t="shared" si="37"/>
        <v>83708.333333333328</v>
      </c>
      <c r="U201" s="6">
        <v>82667</v>
      </c>
      <c r="V201" s="9">
        <f t="shared" si="38"/>
        <v>-1041.3333333333285</v>
      </c>
      <c r="W201" s="8">
        <f t="shared" si="39"/>
        <v>-1.2440019910403128E-2</v>
      </c>
      <c r="X201" s="22">
        <f t="shared" si="40"/>
        <v>70922.66181719015</v>
      </c>
      <c r="Y201" s="22">
        <f t="shared" si="41"/>
        <v>70040.382492085511</v>
      </c>
      <c r="Z201" s="22">
        <f t="shared" si="43"/>
        <v>3361938.3596201045</v>
      </c>
      <c r="AA201" s="6">
        <v>534</v>
      </c>
      <c r="AB201" s="6">
        <v>1938</v>
      </c>
      <c r="AC201" s="6">
        <f t="shared" si="42"/>
        <v>78</v>
      </c>
      <c r="AD201" s="6" t="s">
        <v>37</v>
      </c>
    </row>
    <row r="202" spans="1:30" x14ac:dyDescent="0.2">
      <c r="A202">
        <v>47</v>
      </c>
      <c r="B202" s="6" t="s">
        <v>624</v>
      </c>
      <c r="C202" s="6" t="s">
        <v>22</v>
      </c>
      <c r="D202" s="6" t="s">
        <v>23</v>
      </c>
      <c r="E202" s="6" t="s">
        <v>2767</v>
      </c>
      <c r="F202" s="6" t="s">
        <v>2772</v>
      </c>
      <c r="G202" s="6">
        <v>48</v>
      </c>
      <c r="H202" s="6">
        <v>54</v>
      </c>
      <c r="I202" s="7">
        <v>42685</v>
      </c>
      <c r="J202" s="7">
        <v>42695</v>
      </c>
      <c r="K202" s="7" t="s">
        <v>2543</v>
      </c>
      <c r="L202" s="17">
        <f t="shared" si="33"/>
        <v>284.38</v>
      </c>
      <c r="M202" s="20">
        <f t="shared" si="34"/>
        <v>0.83757648217174208</v>
      </c>
      <c r="N202" s="6">
        <v>10</v>
      </c>
      <c r="O202" s="6">
        <v>4150000</v>
      </c>
      <c r="P202" s="6">
        <v>4500000</v>
      </c>
      <c r="Q202" s="6">
        <f t="shared" si="35"/>
        <v>350000</v>
      </c>
      <c r="R202" s="8">
        <f t="shared" si="36"/>
        <v>8.4337349397590355E-2</v>
      </c>
      <c r="S202" s="6"/>
      <c r="T202" s="9">
        <f t="shared" si="37"/>
        <v>86458.333333333328</v>
      </c>
      <c r="U202" s="6">
        <v>93750</v>
      </c>
      <c r="V202" s="9">
        <f t="shared" si="38"/>
        <v>7291.6666666666715</v>
      </c>
      <c r="W202" s="8">
        <f t="shared" si="39"/>
        <v>8.4337349397590425E-2</v>
      </c>
      <c r="X202" s="22">
        <f t="shared" si="40"/>
        <v>72415.466687765191</v>
      </c>
      <c r="Y202" s="22">
        <f t="shared" si="41"/>
        <v>78522.795203600821</v>
      </c>
      <c r="Z202" s="22">
        <f t="shared" si="43"/>
        <v>3769094.1697728392</v>
      </c>
      <c r="AA202" s="6">
        <v>460</v>
      </c>
      <c r="AB202" s="6">
        <v>1899</v>
      </c>
      <c r="AC202" s="6">
        <f t="shared" si="42"/>
        <v>117</v>
      </c>
      <c r="AD202" s="6" t="s">
        <v>37</v>
      </c>
    </row>
    <row r="203" spans="1:30" x14ac:dyDescent="0.2">
      <c r="A203">
        <v>21</v>
      </c>
      <c r="B203" s="6" t="s">
        <v>662</v>
      </c>
      <c r="C203" s="6" t="s">
        <v>22</v>
      </c>
      <c r="D203" s="6" t="s">
        <v>23</v>
      </c>
      <c r="E203" s="6" t="s">
        <v>2767</v>
      </c>
      <c r="F203" s="6" t="s">
        <v>2772</v>
      </c>
      <c r="G203" s="6">
        <v>48</v>
      </c>
      <c r="H203" s="6">
        <v>55</v>
      </c>
      <c r="I203" s="7">
        <v>42503</v>
      </c>
      <c r="J203" s="7">
        <v>42514</v>
      </c>
      <c r="K203" s="7" t="s">
        <v>2537</v>
      </c>
      <c r="L203" s="17">
        <f t="shared" si="33"/>
        <v>256.52</v>
      </c>
      <c r="M203" s="20">
        <f t="shared" si="34"/>
        <v>0.92854358334632781</v>
      </c>
      <c r="N203" s="6">
        <v>11</v>
      </c>
      <c r="O203" s="6">
        <v>3400000</v>
      </c>
      <c r="P203" s="6">
        <v>3450000</v>
      </c>
      <c r="Q203" s="6">
        <f t="shared" si="35"/>
        <v>50000</v>
      </c>
      <c r="R203" s="8">
        <f t="shared" si="36"/>
        <v>1.4705882352941176E-2</v>
      </c>
      <c r="S203" s="6">
        <v>15236</v>
      </c>
      <c r="T203" s="9">
        <f t="shared" si="37"/>
        <v>71150.75</v>
      </c>
      <c r="U203" s="6">
        <v>72192</v>
      </c>
      <c r="V203" s="9">
        <f t="shared" si="38"/>
        <v>1041.25</v>
      </c>
      <c r="W203" s="8">
        <f t="shared" si="39"/>
        <v>1.4634420578841404E-2</v>
      </c>
      <c r="X203" s="22">
        <f t="shared" si="40"/>
        <v>66066.572362778737</v>
      </c>
      <c r="Y203" s="22">
        <f t="shared" si="41"/>
        <v>67033.418368938103</v>
      </c>
      <c r="Z203" s="22">
        <f t="shared" si="43"/>
        <v>3217604.0817090292</v>
      </c>
      <c r="AA203" s="6">
        <v>453</v>
      </c>
      <c r="AB203" s="6">
        <v>1897</v>
      </c>
      <c r="AC203" s="6">
        <f t="shared" si="42"/>
        <v>119</v>
      </c>
      <c r="AD203" s="6" t="s">
        <v>108</v>
      </c>
    </row>
    <row r="204" spans="1:30" x14ac:dyDescent="0.2">
      <c r="A204">
        <v>25</v>
      </c>
      <c r="B204" s="6" t="s">
        <v>304</v>
      </c>
      <c r="C204" s="6" t="s">
        <v>22</v>
      </c>
      <c r="D204" s="6" t="s">
        <v>23</v>
      </c>
      <c r="E204" s="6" t="s">
        <v>2767</v>
      </c>
      <c r="F204" s="6" t="s">
        <v>2772</v>
      </c>
      <c r="G204" s="6">
        <v>48</v>
      </c>
      <c r="H204" s="6">
        <v>52</v>
      </c>
      <c r="I204" s="7">
        <v>42531</v>
      </c>
      <c r="J204" s="7">
        <v>42542</v>
      </c>
      <c r="K204" s="7" t="s">
        <v>2538</v>
      </c>
      <c r="L204" s="17">
        <f t="shared" si="33"/>
        <v>259.83</v>
      </c>
      <c r="M204" s="20">
        <f t="shared" si="34"/>
        <v>0.91671477504522192</v>
      </c>
      <c r="N204" s="6">
        <v>11</v>
      </c>
      <c r="O204" s="6">
        <v>3150000</v>
      </c>
      <c r="P204" s="6">
        <v>3200000</v>
      </c>
      <c r="Q204" s="6">
        <f t="shared" si="35"/>
        <v>50000</v>
      </c>
      <c r="R204" s="8">
        <f t="shared" si="36"/>
        <v>1.5873015873015872E-2</v>
      </c>
      <c r="S204" s="6">
        <v>116160</v>
      </c>
      <c r="T204" s="9">
        <f t="shared" si="37"/>
        <v>68045</v>
      </c>
      <c r="U204" s="6">
        <v>69087</v>
      </c>
      <c r="V204" s="9">
        <f t="shared" si="38"/>
        <v>1042</v>
      </c>
      <c r="W204" s="8">
        <f t="shared" si="39"/>
        <v>1.5313395547064443E-2</v>
      </c>
      <c r="X204" s="22">
        <f t="shared" si="40"/>
        <v>62377.856867952127</v>
      </c>
      <c r="Y204" s="22">
        <f t="shared" si="41"/>
        <v>63333.07366354925</v>
      </c>
      <c r="Z204" s="22">
        <f t="shared" si="43"/>
        <v>3039987.5358503638</v>
      </c>
      <c r="AA204" s="6">
        <v>990</v>
      </c>
      <c r="AB204" s="6">
        <v>1973</v>
      </c>
      <c r="AC204" s="6">
        <f t="shared" si="42"/>
        <v>43</v>
      </c>
      <c r="AD204" s="6" t="s">
        <v>183</v>
      </c>
    </row>
    <row r="205" spans="1:30" x14ac:dyDescent="0.2">
      <c r="A205">
        <v>50</v>
      </c>
      <c r="B205" s="6" t="s">
        <v>204</v>
      </c>
      <c r="C205" s="6" t="s">
        <v>22</v>
      </c>
      <c r="D205" s="6" t="s">
        <v>23</v>
      </c>
      <c r="E205" s="6" t="s">
        <v>2767</v>
      </c>
      <c r="F205" s="6" t="s">
        <v>2772</v>
      </c>
      <c r="G205" s="6">
        <v>48</v>
      </c>
      <c r="H205" s="6">
        <v>52</v>
      </c>
      <c r="I205" s="7">
        <v>42707</v>
      </c>
      <c r="J205" s="7">
        <v>42718</v>
      </c>
      <c r="K205" s="7" t="s">
        <v>2544</v>
      </c>
      <c r="L205" s="17">
        <f t="shared" si="33"/>
        <v>287.33999999999997</v>
      </c>
      <c r="M205" s="20">
        <f t="shared" si="34"/>
        <v>0.82894828426254619</v>
      </c>
      <c r="N205" s="6">
        <v>11</v>
      </c>
      <c r="O205" s="6">
        <v>4200000</v>
      </c>
      <c r="P205" s="6">
        <v>4375000</v>
      </c>
      <c r="Q205" s="6">
        <f t="shared" si="35"/>
        <v>175000</v>
      </c>
      <c r="R205" s="8">
        <f t="shared" si="36"/>
        <v>4.1666666666666664E-2</v>
      </c>
      <c r="S205" s="6"/>
      <c r="T205" s="9">
        <f t="shared" si="37"/>
        <v>87500</v>
      </c>
      <c r="U205" s="6">
        <v>91146</v>
      </c>
      <c r="V205" s="9">
        <f t="shared" si="38"/>
        <v>3646</v>
      </c>
      <c r="W205" s="8">
        <f t="shared" si="39"/>
        <v>4.166857142857143E-2</v>
      </c>
      <c r="X205" s="22">
        <f t="shared" si="40"/>
        <v>72532.974872972787</v>
      </c>
      <c r="Y205" s="22">
        <f t="shared" si="41"/>
        <v>75555.320317394042</v>
      </c>
      <c r="Z205" s="22">
        <f t="shared" si="43"/>
        <v>3626655.375234914</v>
      </c>
      <c r="AA205" s="6">
        <v>692</v>
      </c>
      <c r="AB205" s="6">
        <v>1899</v>
      </c>
      <c r="AC205" s="6">
        <f t="shared" si="42"/>
        <v>117</v>
      </c>
      <c r="AD205" s="6" t="s">
        <v>37</v>
      </c>
    </row>
    <row r="206" spans="1:30" x14ac:dyDescent="0.2">
      <c r="A206">
        <v>3</v>
      </c>
      <c r="B206" s="6" t="s">
        <v>323</v>
      </c>
      <c r="C206" s="6" t="s">
        <v>22</v>
      </c>
      <c r="D206" s="6" t="s">
        <v>23</v>
      </c>
      <c r="E206" s="6" t="s">
        <v>2767</v>
      </c>
      <c r="F206" s="6" t="s">
        <v>2772</v>
      </c>
      <c r="G206" s="6">
        <v>48</v>
      </c>
      <c r="H206" s="6">
        <v>53</v>
      </c>
      <c r="I206" s="7">
        <v>42376</v>
      </c>
      <c r="J206" s="7">
        <v>42388</v>
      </c>
      <c r="K206" s="7" t="s">
        <v>2533</v>
      </c>
      <c r="L206" s="17">
        <f t="shared" si="33"/>
        <v>238.19</v>
      </c>
      <c r="M206" s="20">
        <f t="shared" si="34"/>
        <v>1</v>
      </c>
      <c r="N206" s="6">
        <v>12</v>
      </c>
      <c r="O206" s="6">
        <v>3200000</v>
      </c>
      <c r="P206" s="6">
        <v>3560000</v>
      </c>
      <c r="Q206" s="6">
        <f t="shared" si="35"/>
        <v>360000</v>
      </c>
      <c r="R206" s="8">
        <f t="shared" si="36"/>
        <v>0.1125</v>
      </c>
      <c r="S206" s="6"/>
      <c r="T206" s="9">
        <f t="shared" si="37"/>
        <v>66666.666666666672</v>
      </c>
      <c r="U206" s="6">
        <v>74167</v>
      </c>
      <c r="V206" s="9">
        <f t="shared" si="38"/>
        <v>7500.3333333333285</v>
      </c>
      <c r="W206" s="8">
        <f t="shared" si="39"/>
        <v>0.11250499999999992</v>
      </c>
      <c r="X206" s="22">
        <f t="shared" si="40"/>
        <v>66666.666666666672</v>
      </c>
      <c r="Y206" s="22">
        <f t="shared" si="41"/>
        <v>74167</v>
      </c>
      <c r="Z206" s="22">
        <f t="shared" si="43"/>
        <v>3560016</v>
      </c>
      <c r="AA206" s="6">
        <v>681</v>
      </c>
      <c r="AB206" s="6">
        <v>1904</v>
      </c>
      <c r="AC206" s="6">
        <f t="shared" si="42"/>
        <v>112</v>
      </c>
      <c r="AD206" s="6" t="s">
        <v>37</v>
      </c>
    </row>
    <row r="207" spans="1:30" x14ac:dyDescent="0.2">
      <c r="A207">
        <v>13</v>
      </c>
      <c r="B207" s="6" t="s">
        <v>656</v>
      </c>
      <c r="C207" s="6" t="s">
        <v>22</v>
      </c>
      <c r="D207" s="6" t="s">
        <v>23</v>
      </c>
      <c r="E207" s="6" t="s">
        <v>2767</v>
      </c>
      <c r="F207" s="6" t="s">
        <v>2772</v>
      </c>
      <c r="G207" s="6">
        <v>48</v>
      </c>
      <c r="H207" s="6">
        <v>54</v>
      </c>
      <c r="I207" s="7">
        <v>42447</v>
      </c>
      <c r="J207" s="7">
        <v>42459</v>
      </c>
      <c r="K207" s="7" t="s">
        <v>2535</v>
      </c>
      <c r="L207" s="17">
        <f t="shared" si="33"/>
        <v>245.99</v>
      </c>
      <c r="M207" s="20">
        <f t="shared" si="34"/>
        <v>0.96829139395910402</v>
      </c>
      <c r="N207" s="6">
        <v>12</v>
      </c>
      <c r="O207" s="6">
        <v>3390000</v>
      </c>
      <c r="P207" s="6">
        <v>3450000</v>
      </c>
      <c r="Q207" s="6">
        <f t="shared" si="35"/>
        <v>60000</v>
      </c>
      <c r="R207" s="8">
        <f t="shared" si="36"/>
        <v>1.7699115044247787E-2</v>
      </c>
      <c r="S207" s="6">
        <v>87777</v>
      </c>
      <c r="T207" s="9">
        <f t="shared" si="37"/>
        <v>72453.6875</v>
      </c>
      <c r="U207" s="6">
        <v>73704</v>
      </c>
      <c r="V207" s="9">
        <f t="shared" si="38"/>
        <v>1250.3125</v>
      </c>
      <c r="W207" s="8">
        <f t="shared" si="39"/>
        <v>1.7256713124504532E-2</v>
      </c>
      <c r="X207" s="22">
        <f t="shared" si="40"/>
        <v>70156.282066852305</v>
      </c>
      <c r="Y207" s="22">
        <f t="shared" si="41"/>
        <v>71366.948900361807</v>
      </c>
      <c r="Z207" s="22">
        <f t="shared" si="43"/>
        <v>3425613.5472173668</v>
      </c>
      <c r="AA207" s="6">
        <v>631</v>
      </c>
      <c r="AB207" s="6">
        <v>1899</v>
      </c>
      <c r="AC207" s="6">
        <f t="shared" si="42"/>
        <v>117</v>
      </c>
      <c r="AD207" s="6" t="s">
        <v>37</v>
      </c>
    </row>
    <row r="208" spans="1:30" x14ac:dyDescent="0.2">
      <c r="A208">
        <v>27</v>
      </c>
      <c r="B208" s="6" t="s">
        <v>106</v>
      </c>
      <c r="C208" s="6" t="s">
        <v>22</v>
      </c>
      <c r="D208" s="6" t="s">
        <v>23</v>
      </c>
      <c r="E208" s="6" t="s">
        <v>2767</v>
      </c>
      <c r="F208" s="6" t="s">
        <v>2772</v>
      </c>
      <c r="G208" s="6">
        <v>48</v>
      </c>
      <c r="H208" s="6">
        <v>54</v>
      </c>
      <c r="I208" s="7">
        <v>42539</v>
      </c>
      <c r="J208" s="7">
        <v>42555</v>
      </c>
      <c r="K208" s="7" t="s">
        <v>2539</v>
      </c>
      <c r="L208" s="17">
        <f t="shared" si="33"/>
        <v>265.66000000000003</v>
      </c>
      <c r="M208" s="20">
        <f t="shared" si="34"/>
        <v>0.89659715425732134</v>
      </c>
      <c r="N208" s="6">
        <v>16</v>
      </c>
      <c r="O208" s="6">
        <v>3490000</v>
      </c>
      <c r="P208" s="6">
        <v>3500000</v>
      </c>
      <c r="Q208" s="6">
        <f t="shared" si="35"/>
        <v>10000</v>
      </c>
      <c r="R208" s="8">
        <f t="shared" si="36"/>
        <v>2.8653295128939827E-3</v>
      </c>
      <c r="S208" s="6"/>
      <c r="T208" s="9">
        <f t="shared" si="37"/>
        <v>72708.333333333328</v>
      </c>
      <c r="U208" s="6">
        <v>72917</v>
      </c>
      <c r="V208" s="9">
        <f t="shared" si="38"/>
        <v>208.66666666667152</v>
      </c>
      <c r="W208" s="8">
        <f t="shared" si="39"/>
        <v>2.8699140401146801E-3</v>
      </c>
      <c r="X208" s="22">
        <f t="shared" si="40"/>
        <v>65190.084757459401</v>
      </c>
      <c r="Y208" s="22">
        <f t="shared" si="41"/>
        <v>65377.174696981099</v>
      </c>
      <c r="Z208" s="22">
        <f t="shared" si="43"/>
        <v>3138104.3854550929</v>
      </c>
      <c r="AA208" s="10">
        <v>3020</v>
      </c>
      <c r="AB208" s="6">
        <v>1935</v>
      </c>
      <c r="AC208" s="6">
        <f t="shared" si="42"/>
        <v>81</v>
      </c>
      <c r="AD208" s="6" t="s">
        <v>206</v>
      </c>
    </row>
    <row r="209" spans="1:30" x14ac:dyDescent="0.2">
      <c r="A209">
        <v>50</v>
      </c>
      <c r="B209" s="6" t="s">
        <v>534</v>
      </c>
      <c r="C209" s="6" t="s">
        <v>22</v>
      </c>
      <c r="D209" s="6" t="s">
        <v>23</v>
      </c>
      <c r="E209" s="6" t="s">
        <v>2767</v>
      </c>
      <c r="F209" s="6" t="s">
        <v>2772</v>
      </c>
      <c r="G209" s="6">
        <v>48</v>
      </c>
      <c r="H209" s="6">
        <v>54</v>
      </c>
      <c r="I209" s="7">
        <v>42700</v>
      </c>
      <c r="J209" s="7">
        <v>42716</v>
      </c>
      <c r="K209" s="7" t="s">
        <v>2544</v>
      </c>
      <c r="L209" s="17">
        <f t="shared" si="33"/>
        <v>287.33999999999997</v>
      </c>
      <c r="M209" s="20">
        <f t="shared" si="34"/>
        <v>0.82894828426254619</v>
      </c>
      <c r="N209" s="6">
        <v>16</v>
      </c>
      <c r="O209" s="6">
        <v>4400000</v>
      </c>
      <c r="P209" s="6">
        <v>4400000</v>
      </c>
      <c r="Q209" s="6">
        <f t="shared" si="35"/>
        <v>0</v>
      </c>
      <c r="R209" s="8">
        <f t="shared" si="36"/>
        <v>0</v>
      </c>
      <c r="S209" s="6">
        <v>9025</v>
      </c>
      <c r="T209" s="9">
        <f t="shared" si="37"/>
        <v>91854.6875</v>
      </c>
      <c r="U209" s="6">
        <v>91855</v>
      </c>
      <c r="V209" s="9">
        <f t="shared" si="38"/>
        <v>0.3125</v>
      </c>
      <c r="W209" s="8">
        <f t="shared" si="39"/>
        <v>3.4021127119941482E-6</v>
      </c>
      <c r="X209" s="22">
        <f t="shared" si="40"/>
        <v>76142.785604597346</v>
      </c>
      <c r="Y209" s="22">
        <f t="shared" si="41"/>
        <v>76143.044650936179</v>
      </c>
      <c r="Z209" s="22">
        <f t="shared" si="43"/>
        <v>3654866.1432449366</v>
      </c>
      <c r="AA209" s="6"/>
      <c r="AB209" s="6">
        <v>1895</v>
      </c>
      <c r="AC209" s="6">
        <f t="shared" si="42"/>
        <v>121</v>
      </c>
      <c r="AD209" s="6" t="s">
        <v>535</v>
      </c>
    </row>
    <row r="210" spans="1:30" x14ac:dyDescent="0.2">
      <c r="A210">
        <v>17</v>
      </c>
      <c r="B210" s="6" t="s">
        <v>2596</v>
      </c>
      <c r="C210" s="6" t="s">
        <v>22</v>
      </c>
      <c r="D210" s="6" t="s">
        <v>23</v>
      </c>
      <c r="E210" s="6" t="s">
        <v>2768</v>
      </c>
      <c r="F210" s="6" t="s">
        <v>2772</v>
      </c>
      <c r="G210" s="6">
        <v>49</v>
      </c>
      <c r="H210" s="6">
        <v>56</v>
      </c>
      <c r="I210" s="7">
        <v>42485</v>
      </c>
      <c r="J210" s="7">
        <v>42488</v>
      </c>
      <c r="K210" s="7" t="s">
        <v>2536</v>
      </c>
      <c r="L210" s="17">
        <f t="shared" si="33"/>
        <v>250.79</v>
      </c>
      <c r="M210" s="20">
        <f t="shared" si="34"/>
        <v>0.9497587623110969</v>
      </c>
      <c r="N210" s="6">
        <v>3</v>
      </c>
      <c r="O210" s="6">
        <v>3690000</v>
      </c>
      <c r="P210" s="6">
        <v>4100000</v>
      </c>
      <c r="Q210" s="6">
        <f t="shared" si="35"/>
        <v>410000</v>
      </c>
      <c r="R210" s="8">
        <f t="shared" si="36"/>
        <v>0.1111111111111111</v>
      </c>
      <c r="S210" s="6">
        <v>98959</v>
      </c>
      <c r="T210" s="9">
        <f t="shared" si="37"/>
        <v>77325.693877551021</v>
      </c>
      <c r="U210" s="6">
        <v>85693</v>
      </c>
      <c r="V210" s="9">
        <f t="shared" si="38"/>
        <v>8367.3061224489793</v>
      </c>
      <c r="W210" s="8">
        <f t="shared" si="39"/>
        <v>0.1082086135004364</v>
      </c>
      <c r="X210" s="22">
        <f t="shared" si="40"/>
        <v>73440.755311989618</v>
      </c>
      <c r="Y210" s="22">
        <f t="shared" si="41"/>
        <v>81387.677618724832</v>
      </c>
      <c r="Z210" s="22">
        <f t="shared" si="43"/>
        <v>3987996.2033175169</v>
      </c>
      <c r="AA210" s="6">
        <v>409</v>
      </c>
      <c r="AB210" s="6">
        <v>1896</v>
      </c>
      <c r="AC210" s="6">
        <f t="shared" si="42"/>
        <v>120</v>
      </c>
      <c r="AD210" s="6" t="s">
        <v>61</v>
      </c>
    </row>
    <row r="211" spans="1:30" x14ac:dyDescent="0.2">
      <c r="A211">
        <v>21</v>
      </c>
      <c r="B211" s="6" t="s">
        <v>2597</v>
      </c>
      <c r="C211" s="6" t="s">
        <v>22</v>
      </c>
      <c r="D211" s="6" t="s">
        <v>23</v>
      </c>
      <c r="E211" s="6" t="s">
        <v>2768</v>
      </c>
      <c r="F211" s="6" t="s">
        <v>2772</v>
      </c>
      <c r="G211" s="6">
        <v>49</v>
      </c>
      <c r="H211" s="6">
        <v>55</v>
      </c>
      <c r="I211" s="7">
        <v>42515</v>
      </c>
      <c r="J211" s="7">
        <v>42519</v>
      </c>
      <c r="K211" s="7" t="s">
        <v>2537</v>
      </c>
      <c r="L211" s="17">
        <f t="shared" si="33"/>
        <v>256.52</v>
      </c>
      <c r="M211" s="20">
        <f t="shared" si="34"/>
        <v>0.92854358334632781</v>
      </c>
      <c r="N211" s="6">
        <v>4</v>
      </c>
      <c r="O211" s="6">
        <v>3290000</v>
      </c>
      <c r="P211" s="6">
        <v>3900000</v>
      </c>
      <c r="Q211" s="6">
        <f t="shared" si="35"/>
        <v>610000</v>
      </c>
      <c r="R211" s="8">
        <f t="shared" si="36"/>
        <v>0.18541033434650456</v>
      </c>
      <c r="S211" s="6">
        <v>2082</v>
      </c>
      <c r="T211" s="9">
        <f t="shared" si="37"/>
        <v>67185.346938775503</v>
      </c>
      <c r="U211" s="6">
        <v>79634</v>
      </c>
      <c r="V211" s="9">
        <f t="shared" si="38"/>
        <v>12448.653061224497</v>
      </c>
      <c r="W211" s="8">
        <f t="shared" si="39"/>
        <v>0.18528821578563365</v>
      </c>
      <c r="X211" s="22">
        <f t="shared" si="40"/>
        <v>62384.522794896839</v>
      </c>
      <c r="Y211" s="22">
        <f t="shared" si="41"/>
        <v>73943.639716201462</v>
      </c>
      <c r="Z211" s="22">
        <f t="shared" si="43"/>
        <v>3623238.3460938716</v>
      </c>
      <c r="AA211" s="6">
        <v>420</v>
      </c>
      <c r="AB211" s="6">
        <v>1892</v>
      </c>
      <c r="AC211" s="6">
        <f t="shared" si="42"/>
        <v>124</v>
      </c>
      <c r="AD211" s="6" t="s">
        <v>63</v>
      </c>
    </row>
    <row r="212" spans="1:30" x14ac:dyDescent="0.2">
      <c r="A212">
        <v>21</v>
      </c>
      <c r="B212" s="6" t="s">
        <v>565</v>
      </c>
      <c r="C212" s="6" t="s">
        <v>22</v>
      </c>
      <c r="D212" s="6" t="s">
        <v>23</v>
      </c>
      <c r="E212" s="6" t="s">
        <v>2767</v>
      </c>
      <c r="F212" s="6" t="s">
        <v>2772</v>
      </c>
      <c r="G212" s="6">
        <v>49</v>
      </c>
      <c r="H212" s="6">
        <v>54</v>
      </c>
      <c r="I212" s="7">
        <v>42503</v>
      </c>
      <c r="J212" s="7">
        <v>42513</v>
      </c>
      <c r="K212" s="7" t="s">
        <v>2537</v>
      </c>
      <c r="L212" s="17">
        <f t="shared" si="33"/>
        <v>256.52</v>
      </c>
      <c r="M212" s="20">
        <f t="shared" si="34"/>
        <v>0.92854358334632781</v>
      </c>
      <c r="N212" s="6">
        <v>10</v>
      </c>
      <c r="O212" s="6">
        <v>2790000</v>
      </c>
      <c r="P212" s="6">
        <v>3530000</v>
      </c>
      <c r="Q212" s="6">
        <f t="shared" si="35"/>
        <v>740000</v>
      </c>
      <c r="R212" s="8">
        <f t="shared" si="36"/>
        <v>0.26523297491039427</v>
      </c>
      <c r="S212" s="6">
        <v>1258</v>
      </c>
      <c r="T212" s="9">
        <f t="shared" si="37"/>
        <v>56964.448979591834</v>
      </c>
      <c r="U212" s="6">
        <v>72066</v>
      </c>
      <c r="V212" s="9">
        <f t="shared" si="38"/>
        <v>15101.551020408166</v>
      </c>
      <c r="W212" s="8">
        <f t="shared" si="39"/>
        <v>0.26510483803360352</v>
      </c>
      <c r="X212" s="22">
        <f t="shared" si="40"/>
        <v>52893.973578859266</v>
      </c>
      <c r="Y212" s="22">
        <f t="shared" si="41"/>
        <v>66916.421877436456</v>
      </c>
      <c r="Z212" s="22">
        <f t="shared" si="43"/>
        <v>3278904.6719943862</v>
      </c>
      <c r="AA212" s="6">
        <v>676</v>
      </c>
      <c r="AB212" s="6">
        <v>1976</v>
      </c>
      <c r="AC212" s="6">
        <f t="shared" si="42"/>
        <v>40</v>
      </c>
      <c r="AD212" s="6" t="s">
        <v>103</v>
      </c>
    </row>
    <row r="213" spans="1:30" x14ac:dyDescent="0.2">
      <c r="A213">
        <v>33</v>
      </c>
      <c r="B213" s="6" t="s">
        <v>706</v>
      </c>
      <c r="C213" s="6" t="s">
        <v>22</v>
      </c>
      <c r="D213" s="6" t="s">
        <v>23</v>
      </c>
      <c r="E213" s="6" t="s">
        <v>2767</v>
      </c>
      <c r="F213" s="6" t="s">
        <v>2772</v>
      </c>
      <c r="G213" s="6">
        <v>49</v>
      </c>
      <c r="H213" s="6">
        <v>54</v>
      </c>
      <c r="I213" s="7">
        <v>42588</v>
      </c>
      <c r="J213" s="7">
        <v>42598</v>
      </c>
      <c r="K213" s="7" t="s">
        <v>2540</v>
      </c>
      <c r="L213" s="17">
        <f t="shared" si="33"/>
        <v>272.20999999999998</v>
      </c>
      <c r="M213" s="20">
        <f t="shared" si="34"/>
        <v>0.87502296021454029</v>
      </c>
      <c r="N213" s="6">
        <v>10</v>
      </c>
      <c r="O213" s="6">
        <v>3800000</v>
      </c>
      <c r="P213" s="6">
        <v>4250000</v>
      </c>
      <c r="Q213" s="6">
        <f t="shared" si="35"/>
        <v>450000</v>
      </c>
      <c r="R213" s="8">
        <f t="shared" si="36"/>
        <v>0.11842105263157894</v>
      </c>
      <c r="S213" s="6">
        <v>29000</v>
      </c>
      <c r="T213" s="9">
        <f t="shared" si="37"/>
        <v>78142.857142857145</v>
      </c>
      <c r="U213" s="6">
        <v>87327</v>
      </c>
      <c r="V213" s="9">
        <f t="shared" si="38"/>
        <v>9184.1428571428551</v>
      </c>
      <c r="W213" s="8">
        <f t="shared" si="39"/>
        <v>0.11753016453382081</v>
      </c>
      <c r="X213" s="22">
        <f t="shared" si="40"/>
        <v>68376.794176764786</v>
      </c>
      <c r="Y213" s="22">
        <f t="shared" si="41"/>
        <v>76413.130046655162</v>
      </c>
      <c r="Z213" s="22">
        <f t="shared" si="43"/>
        <v>3744243.3722861027</v>
      </c>
      <c r="AA213" s="10">
        <v>1003</v>
      </c>
      <c r="AB213" s="6">
        <v>1938</v>
      </c>
      <c r="AC213" s="6">
        <f t="shared" si="42"/>
        <v>78</v>
      </c>
      <c r="AD213" s="6" t="s">
        <v>94</v>
      </c>
    </row>
    <row r="214" spans="1:30" x14ac:dyDescent="0.2">
      <c r="A214">
        <v>38</v>
      </c>
      <c r="B214" s="6" t="s">
        <v>710</v>
      </c>
      <c r="C214" s="6" t="s">
        <v>22</v>
      </c>
      <c r="D214" s="6" t="s">
        <v>23</v>
      </c>
      <c r="E214" s="6" t="s">
        <v>2767</v>
      </c>
      <c r="F214" s="6" t="s">
        <v>2772</v>
      </c>
      <c r="G214" s="6">
        <v>49</v>
      </c>
      <c r="H214" s="6">
        <v>61</v>
      </c>
      <c r="I214" s="7">
        <v>42623</v>
      </c>
      <c r="J214" s="7">
        <v>42633</v>
      </c>
      <c r="K214" s="7" t="s">
        <v>2541</v>
      </c>
      <c r="L214" s="17">
        <f t="shared" si="33"/>
        <v>275.91000000000003</v>
      </c>
      <c r="M214" s="20">
        <f t="shared" si="34"/>
        <v>0.86328875357906554</v>
      </c>
      <c r="N214" s="6">
        <v>10</v>
      </c>
      <c r="O214" s="6">
        <v>2990000</v>
      </c>
      <c r="P214" s="6">
        <v>3870000</v>
      </c>
      <c r="Q214" s="6">
        <f t="shared" si="35"/>
        <v>880000</v>
      </c>
      <c r="R214" s="8">
        <f t="shared" si="36"/>
        <v>0.29431438127090304</v>
      </c>
      <c r="S214" s="6">
        <v>74323</v>
      </c>
      <c r="T214" s="9">
        <f t="shared" si="37"/>
        <v>62537.204081632655</v>
      </c>
      <c r="U214" s="6">
        <v>80496</v>
      </c>
      <c r="V214" s="9">
        <f t="shared" si="38"/>
        <v>17958.795918367345</v>
      </c>
      <c r="W214" s="8">
        <f t="shared" si="39"/>
        <v>0.28716979247944813</v>
      </c>
      <c r="X214" s="22">
        <f t="shared" si="40"/>
        <v>53987.664963952302</v>
      </c>
      <c r="Y214" s="22">
        <f t="shared" si="41"/>
        <v>69491.291508100461</v>
      </c>
      <c r="Z214" s="22">
        <f t="shared" si="43"/>
        <v>3405073.2838969226</v>
      </c>
      <c r="AA214" s="6">
        <v>591</v>
      </c>
      <c r="AB214" s="6">
        <v>1883</v>
      </c>
      <c r="AC214" s="6">
        <f t="shared" si="42"/>
        <v>133</v>
      </c>
      <c r="AD214" s="6" t="s">
        <v>203</v>
      </c>
    </row>
    <row r="215" spans="1:30" x14ac:dyDescent="0.2">
      <c r="A215">
        <v>48</v>
      </c>
      <c r="B215" s="6" t="s">
        <v>713</v>
      </c>
      <c r="C215" s="6" t="s">
        <v>22</v>
      </c>
      <c r="D215" s="6" t="s">
        <v>23</v>
      </c>
      <c r="E215" s="6" t="s">
        <v>2767</v>
      </c>
      <c r="F215" s="6" t="s">
        <v>2772</v>
      </c>
      <c r="G215" s="6">
        <v>49</v>
      </c>
      <c r="H215" s="6">
        <v>55</v>
      </c>
      <c r="I215" s="7">
        <v>42693</v>
      </c>
      <c r="J215" s="7">
        <v>42703</v>
      </c>
      <c r="K215" s="7" t="s">
        <v>2543</v>
      </c>
      <c r="L215" s="17">
        <f t="shared" si="33"/>
        <v>284.38</v>
      </c>
      <c r="M215" s="20">
        <f t="shared" si="34"/>
        <v>0.83757648217174208</v>
      </c>
      <c r="N215" s="6">
        <v>10</v>
      </c>
      <c r="O215" s="6">
        <v>4200000</v>
      </c>
      <c r="P215" s="6">
        <v>4700000</v>
      </c>
      <c r="Q215" s="6">
        <f t="shared" si="35"/>
        <v>500000</v>
      </c>
      <c r="R215" s="8">
        <f t="shared" si="36"/>
        <v>0.11904761904761904</v>
      </c>
      <c r="S215" s="6">
        <v>74695</v>
      </c>
      <c r="T215" s="9">
        <f t="shared" si="37"/>
        <v>87238.673469387752</v>
      </c>
      <c r="U215" s="6">
        <v>97443</v>
      </c>
      <c r="V215" s="9">
        <f t="shared" si="38"/>
        <v>10204.326530612248</v>
      </c>
      <c r="W215" s="8">
        <f t="shared" si="39"/>
        <v>0.11697021658855197</v>
      </c>
      <c r="X215" s="22">
        <f t="shared" si="40"/>
        <v>73069.061233819084</v>
      </c>
      <c r="Y215" s="22">
        <f t="shared" si="41"/>
        <v>81615.965152261066</v>
      </c>
      <c r="Z215" s="22">
        <f t="shared" si="43"/>
        <v>3999182.2924607922</v>
      </c>
      <c r="AA215" s="6">
        <v>765</v>
      </c>
      <c r="AB215" s="6">
        <v>1940</v>
      </c>
      <c r="AC215" s="6">
        <f t="shared" si="42"/>
        <v>76</v>
      </c>
      <c r="AD215" s="6" t="s">
        <v>364</v>
      </c>
    </row>
    <row r="216" spans="1:30" x14ac:dyDescent="0.2">
      <c r="A216">
        <v>7</v>
      </c>
      <c r="B216" s="6" t="s">
        <v>692</v>
      </c>
      <c r="C216" s="6" t="s">
        <v>22</v>
      </c>
      <c r="D216" s="6" t="s">
        <v>23</v>
      </c>
      <c r="E216" s="6" t="s">
        <v>2767</v>
      </c>
      <c r="F216" s="6" t="s">
        <v>2772</v>
      </c>
      <c r="G216" s="6">
        <v>49</v>
      </c>
      <c r="H216" s="6">
        <v>55</v>
      </c>
      <c r="I216" s="7">
        <v>42406</v>
      </c>
      <c r="J216" s="7">
        <v>42417</v>
      </c>
      <c r="K216" s="7" t="s">
        <v>2534</v>
      </c>
      <c r="L216" s="17">
        <f t="shared" si="33"/>
        <v>240.59</v>
      </c>
      <c r="M216" s="20">
        <f t="shared" si="34"/>
        <v>0.99002452304750821</v>
      </c>
      <c r="N216" s="6">
        <v>11</v>
      </c>
      <c r="O216" s="6">
        <v>3100000</v>
      </c>
      <c r="P216" s="6">
        <v>3860000</v>
      </c>
      <c r="Q216" s="6">
        <f t="shared" si="35"/>
        <v>760000</v>
      </c>
      <c r="R216" s="8">
        <f t="shared" si="36"/>
        <v>0.24516129032258063</v>
      </c>
      <c r="S216" s="6"/>
      <c r="T216" s="9">
        <f t="shared" si="37"/>
        <v>63265.306122448979</v>
      </c>
      <c r="U216" s="6">
        <v>78776</v>
      </c>
      <c r="V216" s="9">
        <f t="shared" si="38"/>
        <v>15510.693877551021</v>
      </c>
      <c r="W216" s="8">
        <f t="shared" si="39"/>
        <v>0.24516903225806452</v>
      </c>
      <c r="X216" s="22">
        <f t="shared" si="40"/>
        <v>62634.204519332154</v>
      </c>
      <c r="Y216" s="22">
        <f t="shared" si="41"/>
        <v>77990.1718275905</v>
      </c>
      <c r="Z216" s="22">
        <f t="shared" si="43"/>
        <v>3821518.4195519346</v>
      </c>
      <c r="AA216" s="6">
        <v>269</v>
      </c>
      <c r="AB216" s="6">
        <v>1892</v>
      </c>
      <c r="AC216" s="6">
        <f t="shared" si="42"/>
        <v>124</v>
      </c>
      <c r="AD216" s="6" t="s">
        <v>37</v>
      </c>
    </row>
    <row r="217" spans="1:30" x14ac:dyDescent="0.2">
      <c r="A217">
        <v>25</v>
      </c>
      <c r="B217" s="6" t="s">
        <v>703</v>
      </c>
      <c r="C217" s="6" t="s">
        <v>22</v>
      </c>
      <c r="D217" s="6" t="s">
        <v>23</v>
      </c>
      <c r="E217" s="6" t="s">
        <v>2767</v>
      </c>
      <c r="F217" s="6" t="s">
        <v>2772</v>
      </c>
      <c r="G217" s="6">
        <v>49</v>
      </c>
      <c r="H217" s="6">
        <v>54</v>
      </c>
      <c r="I217" s="7">
        <v>42531</v>
      </c>
      <c r="J217" s="7">
        <v>42542</v>
      </c>
      <c r="K217" s="7" t="s">
        <v>2538</v>
      </c>
      <c r="L217" s="17">
        <f t="shared" si="33"/>
        <v>259.83</v>
      </c>
      <c r="M217" s="20">
        <f t="shared" si="34"/>
        <v>0.91671477504522192</v>
      </c>
      <c r="N217" s="6">
        <v>11</v>
      </c>
      <c r="O217" s="6">
        <v>3000000</v>
      </c>
      <c r="P217" s="6">
        <v>3130000</v>
      </c>
      <c r="Q217" s="6">
        <f t="shared" si="35"/>
        <v>130000</v>
      </c>
      <c r="R217" s="8">
        <f t="shared" si="36"/>
        <v>4.3333333333333335E-2</v>
      </c>
      <c r="S217" s="6">
        <v>9347</v>
      </c>
      <c r="T217" s="9">
        <f t="shared" si="37"/>
        <v>61415.244897959186</v>
      </c>
      <c r="U217" s="6">
        <v>64068</v>
      </c>
      <c r="V217" s="9">
        <f t="shared" si="38"/>
        <v>2652.7551020408137</v>
      </c>
      <c r="W217" s="8">
        <f t="shared" si="39"/>
        <v>4.3193755987594604E-2</v>
      </c>
      <c r="X217" s="22">
        <f t="shared" si="40"/>
        <v>56300.262410979871</v>
      </c>
      <c r="Y217" s="22">
        <f t="shared" si="41"/>
        <v>58732.082207597276</v>
      </c>
      <c r="Z217" s="22">
        <f t="shared" si="43"/>
        <v>2877872.0281722667</v>
      </c>
      <c r="AA217" s="10">
        <v>1535</v>
      </c>
      <c r="AB217" s="6">
        <v>1982</v>
      </c>
      <c r="AC217" s="6">
        <f t="shared" si="42"/>
        <v>34</v>
      </c>
      <c r="AD217" s="6" t="s">
        <v>37</v>
      </c>
    </row>
    <row r="218" spans="1:30" x14ac:dyDescent="0.2">
      <c r="A218">
        <v>37</v>
      </c>
      <c r="B218" s="6" t="s">
        <v>106</v>
      </c>
      <c r="C218" s="6" t="s">
        <v>22</v>
      </c>
      <c r="D218" s="6" t="s">
        <v>23</v>
      </c>
      <c r="E218" s="6" t="s">
        <v>2767</v>
      </c>
      <c r="F218" s="6" t="s">
        <v>2772</v>
      </c>
      <c r="G218" s="6">
        <v>49</v>
      </c>
      <c r="H218" s="6">
        <v>55</v>
      </c>
      <c r="I218" s="7">
        <v>42615</v>
      </c>
      <c r="J218" s="7">
        <v>42626</v>
      </c>
      <c r="K218" s="7" t="s">
        <v>2541</v>
      </c>
      <c r="L218" s="17">
        <f t="shared" si="33"/>
        <v>275.91000000000003</v>
      </c>
      <c r="M218" s="20">
        <f t="shared" si="34"/>
        <v>0.86328875357906554</v>
      </c>
      <c r="N218" s="6">
        <v>11</v>
      </c>
      <c r="O218" s="6">
        <v>3600000</v>
      </c>
      <c r="P218" s="6">
        <v>3900000</v>
      </c>
      <c r="Q218" s="6">
        <f t="shared" si="35"/>
        <v>300000</v>
      </c>
      <c r="R218" s="8">
        <f t="shared" si="36"/>
        <v>8.3333333333333329E-2</v>
      </c>
      <c r="S218" s="6"/>
      <c r="T218" s="9">
        <f t="shared" si="37"/>
        <v>73469.387755102041</v>
      </c>
      <c r="U218" s="6">
        <v>79592</v>
      </c>
      <c r="V218" s="9">
        <f t="shared" si="38"/>
        <v>6122.6122448979586</v>
      </c>
      <c r="W218" s="8">
        <f t="shared" si="39"/>
        <v>8.3335555555555552E-2</v>
      </c>
      <c r="X218" s="22">
        <f t="shared" si="40"/>
        <v>63425.2961813191</v>
      </c>
      <c r="Y218" s="22">
        <f t="shared" si="41"/>
        <v>68710.878474864978</v>
      </c>
      <c r="Z218" s="22">
        <f t="shared" si="43"/>
        <v>3366833.0452683838</v>
      </c>
      <c r="AA218" s="10">
        <v>3001</v>
      </c>
      <c r="AB218" s="6">
        <v>1935</v>
      </c>
      <c r="AC218" s="6">
        <f t="shared" si="42"/>
        <v>81</v>
      </c>
      <c r="AD218" s="6" t="s">
        <v>108</v>
      </c>
    </row>
    <row r="219" spans="1:30" x14ac:dyDescent="0.2">
      <c r="A219">
        <v>38</v>
      </c>
      <c r="B219" s="6" t="s">
        <v>711</v>
      </c>
      <c r="C219" s="6" t="s">
        <v>22</v>
      </c>
      <c r="D219" s="6" t="s">
        <v>23</v>
      </c>
      <c r="E219" s="6" t="s">
        <v>2767</v>
      </c>
      <c r="F219" s="6" t="s">
        <v>2772</v>
      </c>
      <c r="G219" s="6">
        <v>49</v>
      </c>
      <c r="H219" s="6">
        <v>56</v>
      </c>
      <c r="I219" s="7">
        <v>42622</v>
      </c>
      <c r="J219" s="7">
        <v>42633</v>
      </c>
      <c r="K219" s="7" t="s">
        <v>2541</v>
      </c>
      <c r="L219" s="17">
        <f t="shared" si="33"/>
        <v>275.91000000000003</v>
      </c>
      <c r="M219" s="20">
        <f t="shared" si="34"/>
        <v>0.86328875357906554</v>
      </c>
      <c r="N219" s="6">
        <v>11</v>
      </c>
      <c r="O219" s="6">
        <v>3800000</v>
      </c>
      <c r="P219" s="6">
        <v>4900000</v>
      </c>
      <c r="Q219" s="6">
        <f t="shared" si="35"/>
        <v>1100000</v>
      </c>
      <c r="R219" s="8">
        <f t="shared" si="36"/>
        <v>0.28947368421052633</v>
      </c>
      <c r="S219" s="6">
        <v>30000</v>
      </c>
      <c r="T219" s="9">
        <f t="shared" si="37"/>
        <v>78163.265306122456</v>
      </c>
      <c r="U219" s="6">
        <v>100612</v>
      </c>
      <c r="V219" s="9">
        <f t="shared" si="38"/>
        <v>22448.734693877544</v>
      </c>
      <c r="W219" s="8">
        <f t="shared" si="39"/>
        <v>0.28720313315926882</v>
      </c>
      <c r="X219" s="22">
        <f t="shared" si="40"/>
        <v>67477.467881792269</v>
      </c>
      <c r="Y219" s="22">
        <f t="shared" si="41"/>
        <v>86857.208075096947</v>
      </c>
      <c r="Z219" s="22">
        <f t="shared" si="43"/>
        <v>4256003.1956797503</v>
      </c>
      <c r="AA219" s="6">
        <v>773</v>
      </c>
      <c r="AB219" s="6">
        <v>1888</v>
      </c>
      <c r="AC219" s="6">
        <f t="shared" si="42"/>
        <v>128</v>
      </c>
      <c r="AD219" s="6" t="s">
        <v>37</v>
      </c>
    </row>
    <row r="220" spans="1:30" x14ac:dyDescent="0.2">
      <c r="A220">
        <v>45</v>
      </c>
      <c r="B220" s="6" t="s">
        <v>565</v>
      </c>
      <c r="C220" s="6" t="s">
        <v>22</v>
      </c>
      <c r="D220" s="6" t="s">
        <v>23</v>
      </c>
      <c r="E220" s="6" t="s">
        <v>2767</v>
      </c>
      <c r="F220" s="6" t="s">
        <v>2772</v>
      </c>
      <c r="G220" s="6">
        <v>49</v>
      </c>
      <c r="H220" s="6">
        <v>55</v>
      </c>
      <c r="I220" s="7">
        <v>42671</v>
      </c>
      <c r="J220" s="7">
        <v>42682</v>
      </c>
      <c r="K220" s="7" t="s">
        <v>2543</v>
      </c>
      <c r="L220" s="17">
        <f t="shared" si="33"/>
        <v>284.38</v>
      </c>
      <c r="M220" s="20">
        <f t="shared" si="34"/>
        <v>0.83757648217174208</v>
      </c>
      <c r="N220" s="6">
        <v>11</v>
      </c>
      <c r="O220" s="6">
        <v>3900000</v>
      </c>
      <c r="P220" s="6">
        <v>4400000</v>
      </c>
      <c r="Q220" s="6">
        <f t="shared" si="35"/>
        <v>500000</v>
      </c>
      <c r="R220" s="8">
        <f t="shared" si="36"/>
        <v>0.12820512820512819</v>
      </c>
      <c r="S220" s="6">
        <v>1213</v>
      </c>
      <c r="T220" s="9">
        <f t="shared" si="37"/>
        <v>79616.591836734689</v>
      </c>
      <c r="U220" s="6">
        <v>89821</v>
      </c>
      <c r="V220" s="9">
        <f t="shared" si="38"/>
        <v>10204.408163265311</v>
      </c>
      <c r="W220" s="8">
        <f t="shared" si="39"/>
        <v>0.12816936680975899</v>
      </c>
      <c r="X220" s="22">
        <f t="shared" si="40"/>
        <v>66684.984913115681</v>
      </c>
      <c r="Y220" s="22">
        <f t="shared" si="41"/>
        <v>75231.95720514805</v>
      </c>
      <c r="Z220" s="22">
        <f t="shared" si="43"/>
        <v>3686365.9030522546</v>
      </c>
      <c r="AA220" s="6">
        <v>676</v>
      </c>
      <c r="AB220" s="6">
        <v>1976</v>
      </c>
      <c r="AC220" s="6">
        <f t="shared" si="42"/>
        <v>40</v>
      </c>
      <c r="AD220" s="6" t="s">
        <v>75</v>
      </c>
    </row>
    <row r="221" spans="1:30" x14ac:dyDescent="0.2">
      <c r="A221">
        <v>46</v>
      </c>
      <c r="B221" s="6" t="s">
        <v>716</v>
      </c>
      <c r="C221" s="6" t="s">
        <v>22</v>
      </c>
      <c r="D221" s="6" t="s">
        <v>23</v>
      </c>
      <c r="E221" s="6" t="s">
        <v>2767</v>
      </c>
      <c r="F221" s="6" t="s">
        <v>2772</v>
      </c>
      <c r="G221" s="6">
        <v>49</v>
      </c>
      <c r="H221" s="6">
        <v>55</v>
      </c>
      <c r="I221" s="7">
        <v>42678</v>
      </c>
      <c r="J221" s="7">
        <v>42690</v>
      </c>
      <c r="K221" s="7" t="s">
        <v>2543</v>
      </c>
      <c r="L221" s="17">
        <f t="shared" si="33"/>
        <v>284.38</v>
      </c>
      <c r="M221" s="20">
        <f t="shared" si="34"/>
        <v>0.83757648217174208</v>
      </c>
      <c r="N221" s="6">
        <v>12</v>
      </c>
      <c r="O221" s="6">
        <v>4350000</v>
      </c>
      <c r="P221" s="6">
        <v>4875000</v>
      </c>
      <c r="Q221" s="6">
        <f t="shared" si="35"/>
        <v>525000</v>
      </c>
      <c r="R221" s="8">
        <f t="shared" si="36"/>
        <v>0.1206896551724138</v>
      </c>
      <c r="S221" s="6">
        <v>65802</v>
      </c>
      <c r="T221" s="9">
        <f t="shared" si="37"/>
        <v>90118.408163265311</v>
      </c>
      <c r="U221" s="6">
        <v>100833</v>
      </c>
      <c r="V221" s="9">
        <f t="shared" si="38"/>
        <v>10714.591836734689</v>
      </c>
      <c r="W221" s="8">
        <f t="shared" si="39"/>
        <v>0.11889459717623203</v>
      </c>
      <c r="X221" s="22">
        <f t="shared" si="40"/>
        <v>75481.059288304969</v>
      </c>
      <c r="Y221" s="22">
        <f t="shared" si="41"/>
        <v>84455.349426823275</v>
      </c>
      <c r="Z221" s="22">
        <f t="shared" si="43"/>
        <v>4138312.1219143406</v>
      </c>
      <c r="AA221" s="10">
        <v>4783</v>
      </c>
      <c r="AB221" s="6">
        <v>1940</v>
      </c>
      <c r="AC221" s="6">
        <f t="shared" si="42"/>
        <v>76</v>
      </c>
      <c r="AD221" s="6" t="s">
        <v>103</v>
      </c>
    </row>
    <row r="222" spans="1:30" x14ac:dyDescent="0.2">
      <c r="A222">
        <v>43</v>
      </c>
      <c r="B222" s="6" t="s">
        <v>713</v>
      </c>
      <c r="C222" s="6" t="s">
        <v>22</v>
      </c>
      <c r="D222" s="6" t="s">
        <v>23</v>
      </c>
      <c r="E222" s="6" t="s">
        <v>2767</v>
      </c>
      <c r="F222" s="6" t="s">
        <v>2772</v>
      </c>
      <c r="G222" s="6">
        <v>49</v>
      </c>
      <c r="H222" s="6">
        <v>55</v>
      </c>
      <c r="I222" s="7">
        <v>42650</v>
      </c>
      <c r="J222" s="7">
        <v>42668</v>
      </c>
      <c r="K222" s="7" t="s">
        <v>2542</v>
      </c>
      <c r="L222" s="17">
        <f t="shared" si="33"/>
        <v>281.13</v>
      </c>
      <c r="M222" s="20">
        <f t="shared" si="34"/>
        <v>0.84725927506847365</v>
      </c>
      <c r="N222" s="6">
        <v>18</v>
      </c>
      <c r="O222" s="6">
        <v>3900000</v>
      </c>
      <c r="P222" s="6">
        <v>4420000</v>
      </c>
      <c r="Q222" s="6">
        <f t="shared" si="35"/>
        <v>520000</v>
      </c>
      <c r="R222" s="8">
        <f t="shared" si="36"/>
        <v>0.13333333333333333</v>
      </c>
      <c r="S222" s="6">
        <v>62359</v>
      </c>
      <c r="T222" s="9">
        <f t="shared" si="37"/>
        <v>80864.469387755104</v>
      </c>
      <c r="U222" s="6">
        <v>91477</v>
      </c>
      <c r="V222" s="9">
        <f t="shared" si="38"/>
        <v>10612.530612244896</v>
      </c>
      <c r="W222" s="8">
        <f t="shared" si="39"/>
        <v>0.1312384869720285</v>
      </c>
      <c r="X222" s="22">
        <f t="shared" si="40"/>
        <v>68513.171712266165</v>
      </c>
      <c r="Y222" s="22">
        <f t="shared" si="41"/>
        <v>77504.736705438758</v>
      </c>
      <c r="Z222" s="22">
        <f t="shared" si="43"/>
        <v>3797732.0985664991</v>
      </c>
      <c r="AA222" s="6">
        <v>765</v>
      </c>
      <c r="AB222" s="6">
        <v>1940</v>
      </c>
      <c r="AC222" s="6">
        <f t="shared" si="42"/>
        <v>76</v>
      </c>
      <c r="AD222" s="6" t="s">
        <v>364</v>
      </c>
    </row>
    <row r="223" spans="1:30" x14ac:dyDescent="0.2">
      <c r="A223">
        <v>25</v>
      </c>
      <c r="B223" s="6" t="s">
        <v>2601</v>
      </c>
      <c r="C223" s="6" t="s">
        <v>22</v>
      </c>
      <c r="D223" s="6" t="s">
        <v>23</v>
      </c>
      <c r="E223" s="6" t="s">
        <v>2768</v>
      </c>
      <c r="F223" s="6" t="s">
        <v>2772</v>
      </c>
      <c r="G223" s="6">
        <v>50</v>
      </c>
      <c r="H223" s="6">
        <v>55</v>
      </c>
      <c r="I223" s="7">
        <v>42542</v>
      </c>
      <c r="J223" s="7">
        <v>42544</v>
      </c>
      <c r="K223" s="7" t="s">
        <v>2538</v>
      </c>
      <c r="L223" s="17">
        <f t="shared" si="33"/>
        <v>259.83</v>
      </c>
      <c r="M223" s="20">
        <f t="shared" si="34"/>
        <v>0.91671477504522192</v>
      </c>
      <c r="N223" s="6">
        <v>2</v>
      </c>
      <c r="O223" s="6">
        <v>3850000</v>
      </c>
      <c r="P223" s="6">
        <v>4450000</v>
      </c>
      <c r="Q223" s="6">
        <f t="shared" si="35"/>
        <v>600000</v>
      </c>
      <c r="R223" s="8">
        <f t="shared" si="36"/>
        <v>0.15584415584415584</v>
      </c>
      <c r="S223" s="6">
        <v>32025</v>
      </c>
      <c r="T223" s="9">
        <f t="shared" si="37"/>
        <v>77640.5</v>
      </c>
      <c r="U223" s="6">
        <v>89641</v>
      </c>
      <c r="V223" s="9">
        <f t="shared" si="38"/>
        <v>12000.5</v>
      </c>
      <c r="W223" s="8">
        <f t="shared" si="39"/>
        <v>0.15456494999388207</v>
      </c>
      <c r="X223" s="22">
        <f t="shared" si="40"/>
        <v>71174.19349189855</v>
      </c>
      <c r="Y223" s="22">
        <f t="shared" si="41"/>
        <v>82175.229149828738</v>
      </c>
      <c r="Z223" s="22">
        <f t="shared" si="43"/>
        <v>4108761.457491437</v>
      </c>
      <c r="AA223" s="6">
        <v>772</v>
      </c>
      <c r="AB223" s="6">
        <v>1955</v>
      </c>
      <c r="AC223" s="6">
        <f t="shared" si="42"/>
        <v>61</v>
      </c>
      <c r="AD223" s="6" t="s">
        <v>44</v>
      </c>
    </row>
    <row r="224" spans="1:30" x14ac:dyDescent="0.2">
      <c r="A224">
        <v>31</v>
      </c>
      <c r="B224" s="6" t="s">
        <v>2602</v>
      </c>
      <c r="C224" s="6" t="s">
        <v>22</v>
      </c>
      <c r="D224" s="6" t="s">
        <v>23</v>
      </c>
      <c r="E224" s="6" t="s">
        <v>2768</v>
      </c>
      <c r="F224" s="6" t="s">
        <v>2772</v>
      </c>
      <c r="G224" s="6">
        <v>50</v>
      </c>
      <c r="H224" s="6">
        <v>55</v>
      </c>
      <c r="I224" s="7">
        <v>42581</v>
      </c>
      <c r="J224" s="7">
        <v>42583</v>
      </c>
      <c r="K224" s="7" t="s">
        <v>2540</v>
      </c>
      <c r="L224" s="17">
        <f t="shared" si="33"/>
        <v>272.20999999999998</v>
      </c>
      <c r="M224" s="20">
        <f t="shared" si="34"/>
        <v>0.87502296021454029</v>
      </c>
      <c r="N224" s="6">
        <v>2</v>
      </c>
      <c r="O224" s="6">
        <v>3990000</v>
      </c>
      <c r="P224" s="6">
        <v>4650000</v>
      </c>
      <c r="Q224" s="6">
        <f t="shared" si="35"/>
        <v>660000</v>
      </c>
      <c r="R224" s="8">
        <f t="shared" si="36"/>
        <v>0.16541353383458646</v>
      </c>
      <c r="S224" s="6"/>
      <c r="T224" s="9">
        <f t="shared" si="37"/>
        <v>79800</v>
      </c>
      <c r="U224" s="6">
        <v>93000</v>
      </c>
      <c r="V224" s="9">
        <f t="shared" si="38"/>
        <v>13200</v>
      </c>
      <c r="W224" s="8">
        <f t="shared" si="39"/>
        <v>0.16541353383458646</v>
      </c>
      <c r="X224" s="22">
        <f t="shared" si="40"/>
        <v>69826.832225120321</v>
      </c>
      <c r="Y224" s="22">
        <f t="shared" si="41"/>
        <v>81377.13529995225</v>
      </c>
      <c r="Z224" s="22">
        <f t="shared" si="43"/>
        <v>4068856.7649976127</v>
      </c>
      <c r="AA224" s="10">
        <v>1005</v>
      </c>
      <c r="AB224" s="6">
        <v>1894</v>
      </c>
      <c r="AC224" s="6">
        <f t="shared" si="42"/>
        <v>122</v>
      </c>
      <c r="AD224" s="6" t="s">
        <v>25</v>
      </c>
    </row>
    <row r="225" spans="1:30" x14ac:dyDescent="0.2">
      <c r="A225">
        <v>9</v>
      </c>
      <c r="B225" s="6" t="s">
        <v>282</v>
      </c>
      <c r="C225" s="6" t="s">
        <v>22</v>
      </c>
      <c r="D225" s="6" t="s">
        <v>23</v>
      </c>
      <c r="E225" s="6" t="s">
        <v>2767</v>
      </c>
      <c r="F225" s="6" t="s">
        <v>2772</v>
      </c>
      <c r="G225" s="6">
        <v>50</v>
      </c>
      <c r="H225" s="6">
        <v>56</v>
      </c>
      <c r="I225" s="7">
        <v>42419</v>
      </c>
      <c r="J225" s="7">
        <v>42429</v>
      </c>
      <c r="K225" s="7" t="s">
        <v>2534</v>
      </c>
      <c r="L225" s="17">
        <f t="shared" si="33"/>
        <v>240.59</v>
      </c>
      <c r="M225" s="20">
        <f t="shared" si="34"/>
        <v>0.99002452304750821</v>
      </c>
      <c r="N225" s="6">
        <v>10</v>
      </c>
      <c r="O225" s="6">
        <v>3490000</v>
      </c>
      <c r="P225" s="6">
        <v>3700000</v>
      </c>
      <c r="Q225" s="6">
        <f t="shared" si="35"/>
        <v>210000</v>
      </c>
      <c r="R225" s="8">
        <f t="shared" si="36"/>
        <v>6.0171919770773637E-2</v>
      </c>
      <c r="S225" s="6">
        <v>77059</v>
      </c>
      <c r="T225" s="9">
        <f t="shared" si="37"/>
        <v>71341.179999999993</v>
      </c>
      <c r="U225" s="6">
        <v>75541</v>
      </c>
      <c r="V225" s="9">
        <f t="shared" si="38"/>
        <v>4199.820000000007</v>
      </c>
      <c r="W225" s="8">
        <f t="shared" si="39"/>
        <v>5.886950566278841E-2</v>
      </c>
      <c r="X225" s="22">
        <f t="shared" si="40"/>
        <v>70629.517703146426</v>
      </c>
      <c r="Y225" s="22">
        <f t="shared" si="41"/>
        <v>74787.442495531825</v>
      </c>
      <c r="Z225" s="22">
        <f t="shared" si="43"/>
        <v>3739372.1247765911</v>
      </c>
      <c r="AA225" s="6">
        <v>610</v>
      </c>
      <c r="AB225" s="6">
        <v>1969</v>
      </c>
      <c r="AC225" s="6">
        <f t="shared" si="42"/>
        <v>47</v>
      </c>
      <c r="AD225" s="6" t="s">
        <v>75</v>
      </c>
    </row>
    <row r="226" spans="1:30" x14ac:dyDescent="0.2">
      <c r="A226">
        <v>11</v>
      </c>
      <c r="B226" s="6" t="s">
        <v>734</v>
      </c>
      <c r="C226" s="6" t="s">
        <v>22</v>
      </c>
      <c r="D226" s="6" t="s">
        <v>23</v>
      </c>
      <c r="E226" s="6" t="s">
        <v>2767</v>
      </c>
      <c r="F226" s="6" t="s">
        <v>2772</v>
      </c>
      <c r="G226" s="6">
        <v>50</v>
      </c>
      <c r="H226" s="6">
        <v>61</v>
      </c>
      <c r="I226" s="7">
        <v>42433</v>
      </c>
      <c r="J226" s="7">
        <v>42443</v>
      </c>
      <c r="K226" s="7" t="s">
        <v>2535</v>
      </c>
      <c r="L226" s="17">
        <f t="shared" si="33"/>
        <v>245.99</v>
      </c>
      <c r="M226" s="20">
        <f t="shared" si="34"/>
        <v>0.96829139395910402</v>
      </c>
      <c r="N226" s="6">
        <v>10</v>
      </c>
      <c r="O226" s="6">
        <v>3600000</v>
      </c>
      <c r="P226" s="6">
        <v>4000000</v>
      </c>
      <c r="Q226" s="6">
        <f t="shared" si="35"/>
        <v>400000</v>
      </c>
      <c r="R226" s="8">
        <f t="shared" si="36"/>
        <v>0.1111111111111111</v>
      </c>
      <c r="S226" s="6">
        <v>1510</v>
      </c>
      <c r="T226" s="9">
        <f t="shared" si="37"/>
        <v>72030.2</v>
      </c>
      <c r="U226" s="6">
        <v>80030</v>
      </c>
      <c r="V226" s="9">
        <f t="shared" si="38"/>
        <v>7999.8000000000029</v>
      </c>
      <c r="W226" s="8">
        <f t="shared" si="39"/>
        <v>0.11106174909968324</v>
      </c>
      <c r="X226" s="22">
        <f t="shared" si="40"/>
        <v>69746.222765153056</v>
      </c>
      <c r="Y226" s="22">
        <f t="shared" si="41"/>
        <v>77492.360258547094</v>
      </c>
      <c r="Z226" s="22">
        <f t="shared" si="43"/>
        <v>3874618.0129273548</v>
      </c>
      <c r="AA226" s="6">
        <v>630</v>
      </c>
      <c r="AB226" s="6">
        <v>1885</v>
      </c>
      <c r="AC226" s="6">
        <f t="shared" si="42"/>
        <v>131</v>
      </c>
      <c r="AD226" s="6" t="s">
        <v>108</v>
      </c>
    </row>
    <row r="227" spans="1:30" x14ac:dyDescent="0.2">
      <c r="A227">
        <v>16</v>
      </c>
      <c r="B227" s="6" t="s">
        <v>737</v>
      </c>
      <c r="C227" s="6" t="s">
        <v>22</v>
      </c>
      <c r="D227" s="6" t="s">
        <v>23</v>
      </c>
      <c r="E227" s="6" t="s">
        <v>2767</v>
      </c>
      <c r="F227" s="6" t="s">
        <v>2772</v>
      </c>
      <c r="G227" s="6">
        <v>50</v>
      </c>
      <c r="H227" s="6">
        <v>55</v>
      </c>
      <c r="I227" s="7">
        <v>42469</v>
      </c>
      <c r="J227" s="7">
        <v>42479</v>
      </c>
      <c r="K227" s="7" t="s">
        <v>2536</v>
      </c>
      <c r="L227" s="17">
        <f t="shared" si="33"/>
        <v>250.79</v>
      </c>
      <c r="M227" s="20">
        <f t="shared" si="34"/>
        <v>0.9497587623110969</v>
      </c>
      <c r="N227" s="6">
        <v>10</v>
      </c>
      <c r="O227" s="6">
        <v>3590000</v>
      </c>
      <c r="P227" s="6">
        <v>3810000</v>
      </c>
      <c r="Q227" s="6">
        <f t="shared" si="35"/>
        <v>220000</v>
      </c>
      <c r="R227" s="8">
        <f t="shared" si="36"/>
        <v>6.1281337047353758E-2</v>
      </c>
      <c r="S227" s="6">
        <v>1154</v>
      </c>
      <c r="T227" s="9">
        <f t="shared" si="37"/>
        <v>71823.08</v>
      </c>
      <c r="U227" s="6">
        <v>76223</v>
      </c>
      <c r="V227" s="9">
        <f t="shared" si="38"/>
        <v>4399.9199999999983</v>
      </c>
      <c r="W227" s="8">
        <f t="shared" si="39"/>
        <v>6.1260530737473222E-2</v>
      </c>
      <c r="X227" s="22">
        <f t="shared" si="40"/>
        <v>68214.599566170902</v>
      </c>
      <c r="Y227" s="22">
        <f t="shared" si="41"/>
        <v>72393.462139638737</v>
      </c>
      <c r="Z227" s="22">
        <f t="shared" si="43"/>
        <v>3619673.1069819368</v>
      </c>
      <c r="AA227" s="6">
        <v>652</v>
      </c>
      <c r="AB227" s="6">
        <v>1983</v>
      </c>
      <c r="AC227" s="6">
        <f t="shared" si="42"/>
        <v>33</v>
      </c>
      <c r="AD227" s="6" t="s">
        <v>25</v>
      </c>
    </row>
    <row r="228" spans="1:30" x14ac:dyDescent="0.2">
      <c r="A228">
        <v>21</v>
      </c>
      <c r="B228" s="6" t="s">
        <v>427</v>
      </c>
      <c r="C228" s="6" t="s">
        <v>22</v>
      </c>
      <c r="D228" s="6" t="s">
        <v>23</v>
      </c>
      <c r="E228" s="6" t="s">
        <v>2767</v>
      </c>
      <c r="F228" s="6" t="s">
        <v>2772</v>
      </c>
      <c r="G228" s="6">
        <v>50</v>
      </c>
      <c r="H228" s="6">
        <v>57</v>
      </c>
      <c r="I228" s="7">
        <v>42503</v>
      </c>
      <c r="J228" s="7">
        <v>42513</v>
      </c>
      <c r="K228" s="7" t="s">
        <v>2537</v>
      </c>
      <c r="L228" s="17">
        <f t="shared" si="33"/>
        <v>256.52</v>
      </c>
      <c r="M228" s="20">
        <f t="shared" si="34"/>
        <v>0.92854358334632781</v>
      </c>
      <c r="N228" s="6">
        <v>10</v>
      </c>
      <c r="O228" s="6">
        <v>3490000</v>
      </c>
      <c r="P228" s="6">
        <v>3520000</v>
      </c>
      <c r="Q228" s="6">
        <f t="shared" si="35"/>
        <v>30000</v>
      </c>
      <c r="R228" s="8">
        <f t="shared" si="36"/>
        <v>8.5959885386819486E-3</v>
      </c>
      <c r="S228" s="6">
        <v>42000</v>
      </c>
      <c r="T228" s="9">
        <f t="shared" si="37"/>
        <v>70640</v>
      </c>
      <c r="U228" s="6">
        <v>71240</v>
      </c>
      <c r="V228" s="9">
        <f t="shared" si="38"/>
        <v>600</v>
      </c>
      <c r="W228" s="8">
        <f t="shared" si="39"/>
        <v>8.4937712344280852E-3</v>
      </c>
      <c r="X228" s="22">
        <f t="shared" si="40"/>
        <v>65592.318727584599</v>
      </c>
      <c r="Y228" s="22">
        <f t="shared" si="41"/>
        <v>66149.444877592396</v>
      </c>
      <c r="Z228" s="22">
        <f t="shared" si="43"/>
        <v>3307472.24387962</v>
      </c>
      <c r="AA228" s="6">
        <v>850</v>
      </c>
      <c r="AB228" s="6">
        <v>1905</v>
      </c>
      <c r="AC228" s="6">
        <f t="shared" si="42"/>
        <v>111</v>
      </c>
      <c r="AD228" s="6" t="s">
        <v>37</v>
      </c>
    </row>
    <row r="229" spans="1:30" x14ac:dyDescent="0.2">
      <c r="A229">
        <v>21</v>
      </c>
      <c r="B229" s="6" t="s">
        <v>742</v>
      </c>
      <c r="C229" s="6" t="s">
        <v>22</v>
      </c>
      <c r="D229" s="6" t="s">
        <v>23</v>
      </c>
      <c r="E229" s="6" t="s">
        <v>2767</v>
      </c>
      <c r="F229" s="6" t="s">
        <v>2772</v>
      </c>
      <c r="G229" s="6">
        <v>50</v>
      </c>
      <c r="H229" s="6">
        <v>55</v>
      </c>
      <c r="I229" s="7">
        <v>42503</v>
      </c>
      <c r="J229" s="7">
        <v>42513</v>
      </c>
      <c r="K229" s="7" t="s">
        <v>2537</v>
      </c>
      <c r="L229" s="17">
        <f t="shared" si="33"/>
        <v>256.52</v>
      </c>
      <c r="M229" s="20">
        <f t="shared" si="34"/>
        <v>0.92854358334632781</v>
      </c>
      <c r="N229" s="6">
        <v>10</v>
      </c>
      <c r="O229" s="6">
        <v>3500000</v>
      </c>
      <c r="P229" s="6">
        <v>3600000</v>
      </c>
      <c r="Q229" s="6">
        <f t="shared" si="35"/>
        <v>100000</v>
      </c>
      <c r="R229" s="8">
        <f t="shared" si="36"/>
        <v>2.8571428571428571E-2</v>
      </c>
      <c r="S229" s="6">
        <v>31333</v>
      </c>
      <c r="T229" s="9">
        <f t="shared" si="37"/>
        <v>70626.66</v>
      </c>
      <c r="U229" s="6">
        <v>72627</v>
      </c>
      <c r="V229" s="9">
        <f t="shared" si="38"/>
        <v>2000.3399999999965</v>
      </c>
      <c r="W229" s="8">
        <f t="shared" si="39"/>
        <v>2.8322732520552386E-2</v>
      </c>
      <c r="X229" s="22">
        <f t="shared" si="40"/>
        <v>65579.931956182758</v>
      </c>
      <c r="Y229" s="22">
        <f t="shared" si="41"/>
        <v>67437.334827693747</v>
      </c>
      <c r="Z229" s="22">
        <f t="shared" si="43"/>
        <v>3371866.7413846874</v>
      </c>
      <c r="AA229" s="6">
        <v>642</v>
      </c>
      <c r="AB229" s="6">
        <v>1895</v>
      </c>
      <c r="AC229" s="6">
        <f t="shared" si="42"/>
        <v>121</v>
      </c>
      <c r="AD229" s="6" t="s">
        <v>108</v>
      </c>
    </row>
    <row r="230" spans="1:30" x14ac:dyDescent="0.2">
      <c r="A230">
        <v>26</v>
      </c>
      <c r="B230" s="6" t="s">
        <v>750</v>
      </c>
      <c r="C230" s="6" t="s">
        <v>22</v>
      </c>
      <c r="D230" s="6" t="s">
        <v>23</v>
      </c>
      <c r="E230" s="6" t="s">
        <v>2767</v>
      </c>
      <c r="F230" s="6" t="s">
        <v>2772</v>
      </c>
      <c r="G230" s="6">
        <v>50</v>
      </c>
      <c r="H230" s="6">
        <v>55</v>
      </c>
      <c r="I230" s="7">
        <v>42539</v>
      </c>
      <c r="J230" s="7">
        <v>42549</v>
      </c>
      <c r="K230" s="7" t="s">
        <v>2538</v>
      </c>
      <c r="L230" s="17">
        <f t="shared" si="33"/>
        <v>259.83</v>
      </c>
      <c r="M230" s="20">
        <f t="shared" si="34"/>
        <v>0.91671477504522192</v>
      </c>
      <c r="N230" s="6">
        <v>10</v>
      </c>
      <c r="O230" s="6">
        <v>2800000</v>
      </c>
      <c r="P230" s="6">
        <v>3950000</v>
      </c>
      <c r="Q230" s="6">
        <f t="shared" si="35"/>
        <v>1150000</v>
      </c>
      <c r="R230" s="8">
        <f t="shared" si="36"/>
        <v>0.4107142857142857</v>
      </c>
      <c r="S230" s="6">
        <v>63053</v>
      </c>
      <c r="T230" s="9">
        <f t="shared" si="37"/>
        <v>57261.06</v>
      </c>
      <c r="U230" s="6">
        <v>80261</v>
      </c>
      <c r="V230" s="9">
        <f t="shared" si="38"/>
        <v>22999.940000000002</v>
      </c>
      <c r="W230" s="8">
        <f t="shared" si="39"/>
        <v>0.40166807949416239</v>
      </c>
      <c r="X230" s="22">
        <f t="shared" si="40"/>
        <v>52492.059736750954</v>
      </c>
      <c r="Y230" s="22">
        <f t="shared" si="41"/>
        <v>73576.444559904558</v>
      </c>
      <c r="Z230" s="22">
        <f t="shared" si="43"/>
        <v>3678822.227995228</v>
      </c>
      <c r="AA230" s="10">
        <v>6535</v>
      </c>
      <c r="AB230" s="6">
        <v>1930</v>
      </c>
      <c r="AC230" s="6">
        <f t="shared" si="42"/>
        <v>86</v>
      </c>
      <c r="AD230" s="6" t="s">
        <v>108</v>
      </c>
    </row>
    <row r="231" spans="1:30" x14ac:dyDescent="0.2">
      <c r="A231">
        <v>42</v>
      </c>
      <c r="B231" s="6" t="s">
        <v>463</v>
      </c>
      <c r="C231" s="6" t="s">
        <v>22</v>
      </c>
      <c r="D231" s="6" t="s">
        <v>23</v>
      </c>
      <c r="E231" s="6" t="s">
        <v>2767</v>
      </c>
      <c r="F231" s="6" t="s">
        <v>2772</v>
      </c>
      <c r="G231" s="6">
        <v>50</v>
      </c>
      <c r="H231" s="6">
        <v>57</v>
      </c>
      <c r="I231" s="7">
        <v>42650</v>
      </c>
      <c r="J231" s="7">
        <v>42660</v>
      </c>
      <c r="K231" s="7" t="s">
        <v>2542</v>
      </c>
      <c r="L231" s="17">
        <f t="shared" si="33"/>
        <v>281.13</v>
      </c>
      <c r="M231" s="20">
        <f t="shared" si="34"/>
        <v>0.84725927506847365</v>
      </c>
      <c r="N231" s="6">
        <v>10</v>
      </c>
      <c r="O231" s="6">
        <v>4200000</v>
      </c>
      <c r="P231" s="6">
        <v>4600000</v>
      </c>
      <c r="Q231" s="6">
        <f t="shared" si="35"/>
        <v>400000</v>
      </c>
      <c r="R231" s="8">
        <f t="shared" si="36"/>
        <v>9.5238095238095233E-2</v>
      </c>
      <c r="S231" s="6"/>
      <c r="T231" s="9">
        <f t="shared" si="37"/>
        <v>84000</v>
      </c>
      <c r="U231" s="6">
        <v>92000</v>
      </c>
      <c r="V231" s="9">
        <f t="shared" si="38"/>
        <v>8000</v>
      </c>
      <c r="W231" s="8">
        <f t="shared" si="39"/>
        <v>9.5238095238095233E-2</v>
      </c>
      <c r="X231" s="22">
        <f t="shared" si="40"/>
        <v>71169.77910575179</v>
      </c>
      <c r="Y231" s="22">
        <f t="shared" si="41"/>
        <v>77947.85330629957</v>
      </c>
      <c r="Z231" s="22">
        <f t="shared" si="43"/>
        <v>3897392.6653149785</v>
      </c>
      <c r="AA231" s="6">
        <v>311</v>
      </c>
      <c r="AB231" s="6">
        <v>1891</v>
      </c>
      <c r="AC231" s="6">
        <f t="shared" si="42"/>
        <v>125</v>
      </c>
      <c r="AD231" s="6" t="s">
        <v>90</v>
      </c>
    </row>
    <row r="232" spans="1:30" x14ac:dyDescent="0.2">
      <c r="A232">
        <v>49</v>
      </c>
      <c r="B232" s="6" t="s">
        <v>765</v>
      </c>
      <c r="C232" s="6" t="s">
        <v>22</v>
      </c>
      <c r="D232" s="6" t="s">
        <v>23</v>
      </c>
      <c r="E232" s="6" t="s">
        <v>2767</v>
      </c>
      <c r="F232" s="6" t="s">
        <v>2772</v>
      </c>
      <c r="G232" s="6">
        <v>50</v>
      </c>
      <c r="H232" s="6">
        <v>57</v>
      </c>
      <c r="I232" s="7">
        <v>42701</v>
      </c>
      <c r="J232" s="7">
        <v>42711</v>
      </c>
      <c r="K232" s="7" t="s">
        <v>2544</v>
      </c>
      <c r="L232" s="17">
        <f t="shared" si="33"/>
        <v>287.33999999999997</v>
      </c>
      <c r="M232" s="20">
        <f t="shared" si="34"/>
        <v>0.82894828426254619</v>
      </c>
      <c r="N232" s="6">
        <v>10</v>
      </c>
      <c r="O232" s="6">
        <v>4300000</v>
      </c>
      <c r="P232" s="6">
        <v>4510000</v>
      </c>
      <c r="Q232" s="6">
        <f t="shared" si="35"/>
        <v>210000</v>
      </c>
      <c r="R232" s="8">
        <f t="shared" si="36"/>
        <v>4.8837209302325581E-2</v>
      </c>
      <c r="S232" s="6">
        <v>5264</v>
      </c>
      <c r="T232" s="9">
        <f t="shared" si="37"/>
        <v>86105.279999999999</v>
      </c>
      <c r="U232" s="6">
        <v>90305</v>
      </c>
      <c r="V232" s="9">
        <f t="shared" si="38"/>
        <v>4199.7200000000012</v>
      </c>
      <c r="W232" s="8">
        <f t="shared" si="39"/>
        <v>4.8774244738534048E-2</v>
      </c>
      <c r="X232" s="22">
        <f t="shared" si="40"/>
        <v>71376.824121946134</v>
      </c>
      <c r="Y232" s="22">
        <f t="shared" si="41"/>
        <v>74858.174810329234</v>
      </c>
      <c r="Z232" s="22">
        <f t="shared" si="43"/>
        <v>3742908.7405164619</v>
      </c>
      <c r="AA232" s="10">
        <v>2962</v>
      </c>
      <c r="AB232" s="6">
        <v>1894</v>
      </c>
      <c r="AC232" s="6">
        <f t="shared" si="42"/>
        <v>122</v>
      </c>
      <c r="AD232" s="6" t="s">
        <v>102</v>
      </c>
    </row>
    <row r="233" spans="1:30" x14ac:dyDescent="0.2">
      <c r="A233">
        <v>8</v>
      </c>
      <c r="B233" s="6" t="s">
        <v>727</v>
      </c>
      <c r="C233" s="6" t="s">
        <v>22</v>
      </c>
      <c r="D233" s="6" t="s">
        <v>23</v>
      </c>
      <c r="E233" s="6" t="s">
        <v>2767</v>
      </c>
      <c r="F233" s="6" t="s">
        <v>2772</v>
      </c>
      <c r="G233" s="6">
        <v>50</v>
      </c>
      <c r="H233" s="6">
        <v>56</v>
      </c>
      <c r="I233" s="7">
        <v>42412</v>
      </c>
      <c r="J233" s="7">
        <v>42423</v>
      </c>
      <c r="K233" s="7" t="s">
        <v>2534</v>
      </c>
      <c r="L233" s="17">
        <f t="shared" si="33"/>
        <v>240.59</v>
      </c>
      <c r="M233" s="20">
        <f t="shared" si="34"/>
        <v>0.99002452304750821</v>
      </c>
      <c r="N233" s="6">
        <v>11</v>
      </c>
      <c r="O233" s="6">
        <v>3250000</v>
      </c>
      <c r="P233" s="6">
        <v>3600000</v>
      </c>
      <c r="Q233" s="6">
        <f t="shared" si="35"/>
        <v>350000</v>
      </c>
      <c r="R233" s="8">
        <f t="shared" si="36"/>
        <v>0.1076923076923077</v>
      </c>
      <c r="S233" s="6">
        <v>12000</v>
      </c>
      <c r="T233" s="9">
        <f t="shared" si="37"/>
        <v>65240</v>
      </c>
      <c r="U233" s="6">
        <v>72240</v>
      </c>
      <c r="V233" s="9">
        <f t="shared" si="38"/>
        <v>7000</v>
      </c>
      <c r="W233" s="8">
        <f t="shared" si="39"/>
        <v>0.1072961373390558</v>
      </c>
      <c r="X233" s="22">
        <f t="shared" si="40"/>
        <v>64589.199883619433</v>
      </c>
      <c r="Y233" s="22">
        <f t="shared" si="41"/>
        <v>71519.371544951995</v>
      </c>
      <c r="Z233" s="22">
        <f t="shared" si="43"/>
        <v>3575968.5772475996</v>
      </c>
      <c r="AA233" s="10">
        <v>1878</v>
      </c>
      <c r="AB233" s="6">
        <v>1940</v>
      </c>
      <c r="AC233" s="6">
        <f t="shared" si="42"/>
        <v>76</v>
      </c>
      <c r="AD233" s="6" t="s">
        <v>27</v>
      </c>
    </row>
    <row r="234" spans="1:30" x14ac:dyDescent="0.2">
      <c r="A234">
        <v>10</v>
      </c>
      <c r="B234" s="6" t="s">
        <v>731</v>
      </c>
      <c r="C234" s="6" t="s">
        <v>22</v>
      </c>
      <c r="D234" s="6" t="s">
        <v>23</v>
      </c>
      <c r="E234" s="6" t="s">
        <v>2767</v>
      </c>
      <c r="F234" s="6" t="s">
        <v>2772</v>
      </c>
      <c r="G234" s="6">
        <v>50</v>
      </c>
      <c r="H234" s="6">
        <v>56</v>
      </c>
      <c r="I234" s="7">
        <v>42427</v>
      </c>
      <c r="J234" s="7">
        <v>42438</v>
      </c>
      <c r="K234" s="7" t="s">
        <v>2535</v>
      </c>
      <c r="L234" s="17">
        <f t="shared" si="33"/>
        <v>245.99</v>
      </c>
      <c r="M234" s="20">
        <f t="shared" si="34"/>
        <v>0.96829139395910402</v>
      </c>
      <c r="N234" s="6">
        <v>11</v>
      </c>
      <c r="O234" s="6">
        <v>3490000</v>
      </c>
      <c r="P234" s="6">
        <v>3950000</v>
      </c>
      <c r="Q234" s="6">
        <f t="shared" si="35"/>
        <v>460000</v>
      </c>
      <c r="R234" s="8">
        <f t="shared" si="36"/>
        <v>0.1318051575931232</v>
      </c>
      <c r="S234" s="6"/>
      <c r="T234" s="9">
        <f t="shared" si="37"/>
        <v>69800</v>
      </c>
      <c r="U234" s="6">
        <v>79000</v>
      </c>
      <c r="V234" s="9">
        <f t="shared" si="38"/>
        <v>9200</v>
      </c>
      <c r="W234" s="8">
        <f t="shared" si="39"/>
        <v>0.1318051575931232</v>
      </c>
      <c r="X234" s="22">
        <f t="shared" si="40"/>
        <v>67586.739298345463</v>
      </c>
      <c r="Y234" s="22">
        <f t="shared" si="41"/>
        <v>76495.020122769216</v>
      </c>
      <c r="Z234" s="22">
        <f t="shared" si="43"/>
        <v>3824751.0061384607</v>
      </c>
      <c r="AA234" s="6">
        <v>421</v>
      </c>
      <c r="AB234" s="6">
        <v>1892</v>
      </c>
      <c r="AC234" s="6">
        <f t="shared" si="42"/>
        <v>124</v>
      </c>
      <c r="AD234" s="6" t="s">
        <v>27</v>
      </c>
    </row>
    <row r="235" spans="1:30" x14ac:dyDescent="0.2">
      <c r="A235">
        <v>11</v>
      </c>
      <c r="B235" s="6" t="s">
        <v>106</v>
      </c>
      <c r="C235" s="6" t="s">
        <v>22</v>
      </c>
      <c r="D235" s="6" t="s">
        <v>23</v>
      </c>
      <c r="E235" s="6" t="s">
        <v>2767</v>
      </c>
      <c r="F235" s="6" t="s">
        <v>2772</v>
      </c>
      <c r="G235" s="6">
        <v>50</v>
      </c>
      <c r="H235" s="6">
        <v>58</v>
      </c>
      <c r="I235" s="7">
        <v>42432</v>
      </c>
      <c r="J235" s="7">
        <v>42443</v>
      </c>
      <c r="K235" s="7" t="s">
        <v>2535</v>
      </c>
      <c r="L235" s="17">
        <f t="shared" si="33"/>
        <v>245.99</v>
      </c>
      <c r="M235" s="20">
        <f t="shared" si="34"/>
        <v>0.96829139395910402</v>
      </c>
      <c r="N235" s="6">
        <v>11</v>
      </c>
      <c r="O235" s="6">
        <v>3200000</v>
      </c>
      <c r="P235" s="6">
        <v>3325000</v>
      </c>
      <c r="Q235" s="6">
        <f t="shared" si="35"/>
        <v>125000</v>
      </c>
      <c r="R235" s="8">
        <f t="shared" si="36"/>
        <v>3.90625E-2</v>
      </c>
      <c r="S235" s="6"/>
      <c r="T235" s="9">
        <f t="shared" si="37"/>
        <v>64000</v>
      </c>
      <c r="U235" s="6">
        <v>66500</v>
      </c>
      <c r="V235" s="9">
        <f t="shared" si="38"/>
        <v>2500</v>
      </c>
      <c r="W235" s="8">
        <f t="shared" si="39"/>
        <v>3.90625E-2</v>
      </c>
      <c r="X235" s="22">
        <f t="shared" si="40"/>
        <v>61970.649213382654</v>
      </c>
      <c r="Y235" s="22">
        <f t="shared" si="41"/>
        <v>64391.377698280419</v>
      </c>
      <c r="Z235" s="22">
        <f t="shared" si="43"/>
        <v>3219568.884914021</v>
      </c>
      <c r="AA235" s="10">
        <v>3020</v>
      </c>
      <c r="AB235" s="6">
        <v>1935</v>
      </c>
      <c r="AC235" s="6">
        <f t="shared" si="42"/>
        <v>81</v>
      </c>
      <c r="AD235" s="6" t="s">
        <v>37</v>
      </c>
    </row>
    <row r="236" spans="1:30" x14ac:dyDescent="0.2">
      <c r="A236">
        <v>9</v>
      </c>
      <c r="B236" s="6" t="s">
        <v>730</v>
      </c>
      <c r="C236" s="6" t="s">
        <v>22</v>
      </c>
      <c r="D236" s="6" t="s">
        <v>23</v>
      </c>
      <c r="E236" s="6" t="s">
        <v>2767</v>
      </c>
      <c r="F236" s="6" t="s">
        <v>2772</v>
      </c>
      <c r="G236" s="6">
        <v>50</v>
      </c>
      <c r="H236" s="6">
        <v>57</v>
      </c>
      <c r="I236" s="7">
        <v>42418</v>
      </c>
      <c r="J236" s="7">
        <v>42430</v>
      </c>
      <c r="K236" s="7" t="s">
        <v>2535</v>
      </c>
      <c r="L236" s="17">
        <f t="shared" si="33"/>
        <v>245.99</v>
      </c>
      <c r="M236" s="20">
        <f t="shared" si="34"/>
        <v>0.96829139395910402</v>
      </c>
      <c r="N236" s="6">
        <v>12</v>
      </c>
      <c r="O236" s="6">
        <v>3500000</v>
      </c>
      <c r="P236" s="6">
        <v>4075000</v>
      </c>
      <c r="Q236" s="6">
        <f t="shared" si="35"/>
        <v>575000</v>
      </c>
      <c r="R236" s="8">
        <f t="shared" si="36"/>
        <v>0.16428571428571428</v>
      </c>
      <c r="S236" s="6">
        <v>974</v>
      </c>
      <c r="T236" s="9">
        <f t="shared" si="37"/>
        <v>70019.48</v>
      </c>
      <c r="U236" s="6">
        <v>81519</v>
      </c>
      <c r="V236" s="9">
        <f t="shared" si="38"/>
        <v>11499.520000000004</v>
      </c>
      <c r="W236" s="8">
        <f t="shared" si="39"/>
        <v>0.1642331534024532</v>
      </c>
      <c r="X236" s="22">
        <f t="shared" si="40"/>
        <v>67799.259893491602</v>
      </c>
      <c r="Y236" s="22">
        <f t="shared" si="41"/>
        <v>78934.146144152197</v>
      </c>
      <c r="Z236" s="22">
        <f t="shared" si="43"/>
        <v>3946707.30720761</v>
      </c>
      <c r="AA236" s="6">
        <v>959</v>
      </c>
      <c r="AB236" s="6">
        <v>1895</v>
      </c>
      <c r="AC236" s="6">
        <f t="shared" si="42"/>
        <v>121</v>
      </c>
      <c r="AD236" s="6" t="s">
        <v>225</v>
      </c>
    </row>
    <row r="237" spans="1:30" x14ac:dyDescent="0.2">
      <c r="A237">
        <v>44</v>
      </c>
      <c r="B237" s="6" t="s">
        <v>759</v>
      </c>
      <c r="C237" s="6" t="s">
        <v>22</v>
      </c>
      <c r="D237" s="6" t="s">
        <v>23</v>
      </c>
      <c r="E237" s="6" t="s">
        <v>2767</v>
      </c>
      <c r="F237" s="6" t="s">
        <v>2772</v>
      </c>
      <c r="G237" s="6">
        <v>50</v>
      </c>
      <c r="H237" s="6">
        <v>57</v>
      </c>
      <c r="I237" s="7">
        <v>42664</v>
      </c>
      <c r="J237" s="7">
        <v>42676</v>
      </c>
      <c r="K237" s="7" t="s">
        <v>2543</v>
      </c>
      <c r="L237" s="17">
        <f t="shared" si="33"/>
        <v>284.38</v>
      </c>
      <c r="M237" s="20">
        <f t="shared" si="34"/>
        <v>0.83757648217174208</v>
      </c>
      <c r="N237" s="6">
        <v>12</v>
      </c>
      <c r="O237" s="6">
        <v>4000000</v>
      </c>
      <c r="P237" s="6">
        <v>4225000</v>
      </c>
      <c r="Q237" s="6">
        <f t="shared" si="35"/>
        <v>225000</v>
      </c>
      <c r="R237" s="8">
        <f t="shared" si="36"/>
        <v>5.6250000000000001E-2</v>
      </c>
      <c r="S237" s="6">
        <v>23589</v>
      </c>
      <c r="T237" s="9">
        <f t="shared" si="37"/>
        <v>80471.78</v>
      </c>
      <c r="U237" s="6">
        <v>84972</v>
      </c>
      <c r="V237" s="9">
        <f t="shared" si="38"/>
        <v>4500.2200000000012</v>
      </c>
      <c r="W237" s="8">
        <f t="shared" si="39"/>
        <v>5.5922958333965038E-2</v>
      </c>
      <c r="X237" s="22">
        <f t="shared" si="40"/>
        <v>67401.270406498355</v>
      </c>
      <c r="Y237" s="22">
        <f t="shared" si="41"/>
        <v>71170.548843097262</v>
      </c>
      <c r="Z237" s="22">
        <f t="shared" si="43"/>
        <v>3558527.4421548629</v>
      </c>
      <c r="AA237" s="6">
        <v>569</v>
      </c>
      <c r="AB237" s="6">
        <v>1896</v>
      </c>
      <c r="AC237" s="6">
        <f t="shared" si="42"/>
        <v>120</v>
      </c>
      <c r="AD237" s="6" t="s">
        <v>102</v>
      </c>
    </row>
    <row r="238" spans="1:30" x14ac:dyDescent="0.2">
      <c r="A238">
        <v>42</v>
      </c>
      <c r="B238" s="6" t="s">
        <v>757</v>
      </c>
      <c r="C238" s="6" t="s">
        <v>22</v>
      </c>
      <c r="D238" s="6" t="s">
        <v>23</v>
      </c>
      <c r="E238" s="6" t="s">
        <v>2767</v>
      </c>
      <c r="F238" s="6" t="s">
        <v>2772</v>
      </c>
      <c r="G238" s="6">
        <v>50</v>
      </c>
      <c r="H238" s="6">
        <v>59</v>
      </c>
      <c r="I238" s="7">
        <v>42652</v>
      </c>
      <c r="J238" s="7">
        <v>42665</v>
      </c>
      <c r="K238" s="7" t="s">
        <v>2542</v>
      </c>
      <c r="L238" s="17">
        <f t="shared" si="33"/>
        <v>281.13</v>
      </c>
      <c r="M238" s="20">
        <f t="shared" si="34"/>
        <v>0.84725927506847365</v>
      </c>
      <c r="N238" s="6">
        <v>13</v>
      </c>
      <c r="O238" s="6">
        <v>3500000</v>
      </c>
      <c r="P238" s="6">
        <v>3425000</v>
      </c>
      <c r="Q238" s="6">
        <f t="shared" si="35"/>
        <v>-75000</v>
      </c>
      <c r="R238" s="8">
        <f t="shared" si="36"/>
        <v>-2.1428571428571429E-2</v>
      </c>
      <c r="S238" s="6">
        <v>59963</v>
      </c>
      <c r="T238" s="9">
        <f t="shared" si="37"/>
        <v>71199.259999999995</v>
      </c>
      <c r="U238" s="6">
        <v>69699</v>
      </c>
      <c r="V238" s="9">
        <f t="shared" si="38"/>
        <v>-1500.2599999999948</v>
      </c>
      <c r="W238" s="8">
        <f t="shared" si="39"/>
        <v>-2.1071286415055367E-2</v>
      </c>
      <c r="X238" s="22">
        <f t="shared" si="40"/>
        <v>60324.233413011767</v>
      </c>
      <c r="Y238" s="22">
        <f t="shared" si="41"/>
        <v>59053.124212997544</v>
      </c>
      <c r="Z238" s="22">
        <f t="shared" si="43"/>
        <v>2952656.2106498773</v>
      </c>
      <c r="AA238" s="6">
        <v>231</v>
      </c>
      <c r="AB238" s="6">
        <v>1896</v>
      </c>
      <c r="AC238" s="6">
        <f t="shared" si="42"/>
        <v>120</v>
      </c>
      <c r="AD238" s="6" t="s">
        <v>433</v>
      </c>
    </row>
    <row r="239" spans="1:30" x14ac:dyDescent="0.2">
      <c r="A239">
        <v>6</v>
      </c>
      <c r="B239" s="6" t="s">
        <v>386</v>
      </c>
      <c r="C239" s="6" t="s">
        <v>22</v>
      </c>
      <c r="D239" s="6" t="s">
        <v>23</v>
      </c>
      <c r="E239" s="6" t="s">
        <v>2767</v>
      </c>
      <c r="F239" s="6" t="s">
        <v>2772</v>
      </c>
      <c r="G239" s="6">
        <v>50</v>
      </c>
      <c r="H239" s="6">
        <v>56</v>
      </c>
      <c r="I239" s="7">
        <v>42392</v>
      </c>
      <c r="J239" s="7">
        <v>42410</v>
      </c>
      <c r="K239" s="7" t="s">
        <v>2534</v>
      </c>
      <c r="L239" s="17">
        <f t="shared" si="33"/>
        <v>240.59</v>
      </c>
      <c r="M239" s="20">
        <f t="shared" si="34"/>
        <v>0.99002452304750821</v>
      </c>
      <c r="N239" s="6">
        <v>18</v>
      </c>
      <c r="O239" s="6">
        <v>5700000</v>
      </c>
      <c r="P239" s="6">
        <v>5625000</v>
      </c>
      <c r="Q239" s="6">
        <f t="shared" si="35"/>
        <v>-75000</v>
      </c>
      <c r="R239" s="8">
        <f t="shared" si="36"/>
        <v>-1.3157894736842105E-2</v>
      </c>
      <c r="S239" s="6"/>
      <c r="T239" s="9">
        <f t="shared" si="37"/>
        <v>114000</v>
      </c>
      <c r="U239" s="6">
        <v>112500</v>
      </c>
      <c r="V239" s="9">
        <f t="shared" si="38"/>
        <v>-1500</v>
      </c>
      <c r="W239" s="8">
        <f t="shared" si="39"/>
        <v>-1.3157894736842105E-2</v>
      </c>
      <c r="X239" s="22">
        <f t="shared" si="40"/>
        <v>112862.79562741594</v>
      </c>
      <c r="Y239" s="22">
        <f t="shared" si="41"/>
        <v>111377.75884284468</v>
      </c>
      <c r="Z239" s="22">
        <f t="shared" si="43"/>
        <v>5568887.9421422342</v>
      </c>
      <c r="AA239" s="6">
        <v>382</v>
      </c>
      <c r="AB239" s="6">
        <v>2011</v>
      </c>
      <c r="AC239" s="6">
        <f t="shared" si="42"/>
        <v>5</v>
      </c>
      <c r="AD239" s="6" t="s">
        <v>112</v>
      </c>
    </row>
    <row r="240" spans="1:30" x14ac:dyDescent="0.2">
      <c r="A240">
        <v>22</v>
      </c>
      <c r="B240" s="6" t="s">
        <v>282</v>
      </c>
      <c r="C240" s="6" t="s">
        <v>22</v>
      </c>
      <c r="D240" s="6" t="s">
        <v>23</v>
      </c>
      <c r="E240" s="6" t="s">
        <v>2767</v>
      </c>
      <c r="F240" s="6" t="s">
        <v>2772</v>
      </c>
      <c r="G240" s="6">
        <v>50</v>
      </c>
      <c r="H240" s="6">
        <v>56</v>
      </c>
      <c r="I240" s="7">
        <v>42501</v>
      </c>
      <c r="J240" s="7">
        <v>42520</v>
      </c>
      <c r="K240" s="7" t="s">
        <v>2537</v>
      </c>
      <c r="L240" s="17">
        <f t="shared" si="33"/>
        <v>256.52</v>
      </c>
      <c r="M240" s="20">
        <f t="shared" si="34"/>
        <v>0.92854358334632781</v>
      </c>
      <c r="N240" s="6">
        <v>19</v>
      </c>
      <c r="O240" s="6">
        <v>3690000</v>
      </c>
      <c r="P240" s="6">
        <v>3520000</v>
      </c>
      <c r="Q240" s="6">
        <f t="shared" si="35"/>
        <v>-170000</v>
      </c>
      <c r="R240" s="8">
        <f t="shared" si="36"/>
        <v>-4.6070460704607047E-2</v>
      </c>
      <c r="S240" s="6">
        <v>77059</v>
      </c>
      <c r="T240" s="9">
        <f t="shared" si="37"/>
        <v>75341.179999999993</v>
      </c>
      <c r="U240" s="6">
        <v>71941</v>
      </c>
      <c r="V240" s="9">
        <f t="shared" si="38"/>
        <v>-3400.179999999993</v>
      </c>
      <c r="W240" s="8">
        <f t="shared" si="39"/>
        <v>-4.5130431989517467E-2</v>
      </c>
      <c r="X240" s="22">
        <f t="shared" si="40"/>
        <v>69957.569250740678</v>
      </c>
      <c r="Y240" s="22">
        <f t="shared" si="41"/>
        <v>66800.353929518169</v>
      </c>
      <c r="Z240" s="22">
        <f t="shared" si="43"/>
        <v>3340017.6964759086</v>
      </c>
      <c r="AA240" s="6">
        <v>610</v>
      </c>
      <c r="AB240" s="6">
        <v>1969</v>
      </c>
      <c r="AC240" s="6">
        <f t="shared" si="42"/>
        <v>47</v>
      </c>
      <c r="AD240" s="6" t="s">
        <v>75</v>
      </c>
    </row>
    <row r="241" spans="1:30" x14ac:dyDescent="0.2">
      <c r="A241">
        <v>16</v>
      </c>
      <c r="B241" s="6" t="s">
        <v>2610</v>
      </c>
      <c r="C241" s="6" t="s">
        <v>22</v>
      </c>
      <c r="D241" s="6" t="s">
        <v>23</v>
      </c>
      <c r="E241" s="6" t="s">
        <v>2768</v>
      </c>
      <c r="F241" s="6" t="s">
        <v>2772</v>
      </c>
      <c r="G241" s="6">
        <v>51</v>
      </c>
      <c r="H241" s="6">
        <v>60</v>
      </c>
      <c r="I241" s="7">
        <v>42476</v>
      </c>
      <c r="J241" s="7">
        <v>42478</v>
      </c>
      <c r="K241" s="7" t="s">
        <v>2536</v>
      </c>
      <c r="L241" s="17">
        <f t="shared" si="33"/>
        <v>250.79</v>
      </c>
      <c r="M241" s="20">
        <f t="shared" si="34"/>
        <v>0.9497587623110969</v>
      </c>
      <c r="N241" s="6">
        <v>2</v>
      </c>
      <c r="O241" s="6">
        <v>3090000</v>
      </c>
      <c r="P241" s="6">
        <v>3550000</v>
      </c>
      <c r="Q241" s="6">
        <f t="shared" si="35"/>
        <v>460000</v>
      </c>
      <c r="R241" s="8">
        <f t="shared" si="36"/>
        <v>0.14886731391585761</v>
      </c>
      <c r="S241" s="6">
        <v>59000</v>
      </c>
      <c r="T241" s="9">
        <f t="shared" si="37"/>
        <v>61745.098039215685</v>
      </c>
      <c r="U241" s="6">
        <v>70765</v>
      </c>
      <c r="V241" s="9">
        <f t="shared" si="38"/>
        <v>9019.9019607843147</v>
      </c>
      <c r="W241" s="8">
        <f t="shared" si="39"/>
        <v>0.14608288345506512</v>
      </c>
      <c r="X241" s="22">
        <f t="shared" si="40"/>
        <v>58642.947892502823</v>
      </c>
      <c r="Y241" s="22">
        <f t="shared" si="41"/>
        <v>67209.678814944768</v>
      </c>
      <c r="Z241" s="22">
        <f t="shared" si="43"/>
        <v>3427693.619562183</v>
      </c>
      <c r="AA241" s="6">
        <v>594</v>
      </c>
      <c r="AB241" s="6">
        <v>1879</v>
      </c>
      <c r="AC241" s="6">
        <f t="shared" si="42"/>
        <v>137</v>
      </c>
      <c r="AD241" s="6" t="s">
        <v>206</v>
      </c>
    </row>
    <row r="242" spans="1:30" x14ac:dyDescent="0.2">
      <c r="A242">
        <v>14</v>
      </c>
      <c r="B242" s="6" t="s">
        <v>2609</v>
      </c>
      <c r="C242" s="6" t="s">
        <v>22</v>
      </c>
      <c r="D242" s="6" t="s">
        <v>23</v>
      </c>
      <c r="E242" s="6" t="s">
        <v>2768</v>
      </c>
      <c r="F242" s="6" t="s">
        <v>2772</v>
      </c>
      <c r="G242" s="6">
        <v>51</v>
      </c>
      <c r="H242" s="6">
        <v>56</v>
      </c>
      <c r="I242" s="7">
        <v>42464</v>
      </c>
      <c r="J242" s="7">
        <v>42467</v>
      </c>
      <c r="K242" s="7" t="s">
        <v>2536</v>
      </c>
      <c r="L242" s="17">
        <f t="shared" si="33"/>
        <v>250.79</v>
      </c>
      <c r="M242" s="20">
        <f t="shared" si="34"/>
        <v>0.9497587623110969</v>
      </c>
      <c r="N242" s="6">
        <v>3</v>
      </c>
      <c r="O242" s="6">
        <v>4950000</v>
      </c>
      <c r="P242" s="6">
        <v>5100000</v>
      </c>
      <c r="Q242" s="6">
        <f t="shared" si="35"/>
        <v>150000</v>
      </c>
      <c r="R242" s="8">
        <f t="shared" si="36"/>
        <v>3.0303030303030304E-2</v>
      </c>
      <c r="S242" s="6"/>
      <c r="T242" s="9">
        <f t="shared" si="37"/>
        <v>97058.823529411762</v>
      </c>
      <c r="U242" s="6">
        <v>100000</v>
      </c>
      <c r="V242" s="9">
        <f t="shared" si="38"/>
        <v>2941.1764705882379</v>
      </c>
      <c r="W242" s="8">
        <f t="shared" si="39"/>
        <v>3.0303030303030332E-2</v>
      </c>
      <c r="X242" s="22">
        <f t="shared" si="40"/>
        <v>92182.468106665285</v>
      </c>
      <c r="Y242" s="22">
        <f t="shared" si="41"/>
        <v>94975.876231109694</v>
      </c>
      <c r="Z242" s="22">
        <f t="shared" si="43"/>
        <v>4843769.687786594</v>
      </c>
      <c r="AA242" s="10">
        <v>13651</v>
      </c>
      <c r="AB242" s="6">
        <v>2004</v>
      </c>
      <c r="AC242" s="6">
        <f t="shared" si="42"/>
        <v>12</v>
      </c>
      <c r="AD242" s="6" t="s">
        <v>213</v>
      </c>
    </row>
    <row r="243" spans="1:30" x14ac:dyDescent="0.2">
      <c r="A243">
        <v>3</v>
      </c>
      <c r="B243" s="6" t="s">
        <v>768</v>
      </c>
      <c r="C243" s="6" t="s">
        <v>22</v>
      </c>
      <c r="D243" s="6" t="s">
        <v>23</v>
      </c>
      <c r="E243" s="6" t="s">
        <v>2767</v>
      </c>
      <c r="F243" s="6" t="s">
        <v>2772</v>
      </c>
      <c r="G243" s="6">
        <v>51</v>
      </c>
      <c r="H243" s="6">
        <v>57</v>
      </c>
      <c r="I243" s="7">
        <v>42380</v>
      </c>
      <c r="J243" s="7">
        <v>42390</v>
      </c>
      <c r="K243" s="7" t="s">
        <v>2533</v>
      </c>
      <c r="L243" s="17">
        <f t="shared" si="33"/>
        <v>238.19</v>
      </c>
      <c r="M243" s="20">
        <f t="shared" si="34"/>
        <v>1</v>
      </c>
      <c r="N243" s="6">
        <v>10</v>
      </c>
      <c r="O243" s="6">
        <v>3500000</v>
      </c>
      <c r="P243" s="6">
        <v>3800000</v>
      </c>
      <c r="Q243" s="6">
        <f t="shared" si="35"/>
        <v>300000</v>
      </c>
      <c r="R243" s="8">
        <f t="shared" si="36"/>
        <v>8.5714285714285715E-2</v>
      </c>
      <c r="S243" s="6"/>
      <c r="T243" s="9">
        <f t="shared" si="37"/>
        <v>68627.450980392154</v>
      </c>
      <c r="U243" s="6">
        <v>74510</v>
      </c>
      <c r="V243" s="9">
        <f t="shared" si="38"/>
        <v>5882.5490196078463</v>
      </c>
      <c r="W243" s="8">
        <f t="shared" si="39"/>
        <v>8.5717142857142908E-2</v>
      </c>
      <c r="X243" s="22">
        <f t="shared" si="40"/>
        <v>68627.450980392154</v>
      </c>
      <c r="Y243" s="22">
        <f t="shared" si="41"/>
        <v>74510</v>
      </c>
      <c r="Z243" s="22">
        <f t="shared" si="43"/>
        <v>3800010</v>
      </c>
      <c r="AA243" s="6">
        <v>930</v>
      </c>
      <c r="AB243" s="6">
        <v>1902</v>
      </c>
      <c r="AC243" s="6">
        <f t="shared" si="42"/>
        <v>114</v>
      </c>
      <c r="AD243" s="6" t="s">
        <v>108</v>
      </c>
    </row>
    <row r="244" spans="1:30" x14ac:dyDescent="0.2">
      <c r="A244">
        <v>17</v>
      </c>
      <c r="B244" s="6" t="s">
        <v>785</v>
      </c>
      <c r="C244" s="6" t="s">
        <v>22</v>
      </c>
      <c r="D244" s="6" t="s">
        <v>23</v>
      </c>
      <c r="E244" s="6" t="s">
        <v>2767</v>
      </c>
      <c r="F244" s="6" t="s">
        <v>2772</v>
      </c>
      <c r="G244" s="6">
        <v>51</v>
      </c>
      <c r="H244" s="6">
        <v>57</v>
      </c>
      <c r="I244" s="7">
        <v>42476</v>
      </c>
      <c r="J244" s="7">
        <v>42486</v>
      </c>
      <c r="K244" s="7" t="s">
        <v>2536</v>
      </c>
      <c r="L244" s="17">
        <f t="shared" si="33"/>
        <v>250.79</v>
      </c>
      <c r="M244" s="20">
        <f t="shared" si="34"/>
        <v>0.9497587623110969</v>
      </c>
      <c r="N244" s="6">
        <v>10</v>
      </c>
      <c r="O244" s="6">
        <v>3290000</v>
      </c>
      <c r="P244" s="6">
        <v>3600000</v>
      </c>
      <c r="Q244" s="6">
        <f t="shared" si="35"/>
        <v>310000</v>
      </c>
      <c r="R244" s="8">
        <f t="shared" si="36"/>
        <v>9.4224924012158054E-2</v>
      </c>
      <c r="S244" s="6">
        <v>47313</v>
      </c>
      <c r="T244" s="9">
        <f t="shared" si="37"/>
        <v>65437.509803921566</v>
      </c>
      <c r="U244" s="6">
        <v>71516</v>
      </c>
      <c r="V244" s="9">
        <f t="shared" si="38"/>
        <v>6078.4901960784337</v>
      </c>
      <c r="W244" s="8">
        <f t="shared" si="39"/>
        <v>9.2889998630634921E-2</v>
      </c>
      <c r="X244" s="22">
        <f t="shared" si="40"/>
        <v>62149.848320092817</v>
      </c>
      <c r="Y244" s="22">
        <f t="shared" si="41"/>
        <v>67922.947645440407</v>
      </c>
      <c r="Z244" s="22">
        <f t="shared" si="43"/>
        <v>3464070.3299174607</v>
      </c>
      <c r="AA244" s="6">
        <v>876</v>
      </c>
      <c r="AB244" s="6">
        <v>1937</v>
      </c>
      <c r="AC244" s="6">
        <f t="shared" si="42"/>
        <v>79</v>
      </c>
      <c r="AD244" s="6" t="s">
        <v>25</v>
      </c>
    </row>
    <row r="245" spans="1:30" x14ac:dyDescent="0.2">
      <c r="A245">
        <v>34</v>
      </c>
      <c r="B245" s="6" t="s">
        <v>792</v>
      </c>
      <c r="C245" s="6" t="s">
        <v>22</v>
      </c>
      <c r="D245" s="6" t="s">
        <v>23</v>
      </c>
      <c r="E245" s="6" t="s">
        <v>2767</v>
      </c>
      <c r="F245" s="6" t="s">
        <v>2772</v>
      </c>
      <c r="G245" s="6">
        <v>51</v>
      </c>
      <c r="H245" s="6">
        <v>58</v>
      </c>
      <c r="I245" s="7">
        <v>42595</v>
      </c>
      <c r="J245" s="7">
        <v>42605</v>
      </c>
      <c r="K245" s="7" t="s">
        <v>2540</v>
      </c>
      <c r="L245" s="17">
        <f t="shared" si="33"/>
        <v>272.20999999999998</v>
      </c>
      <c r="M245" s="20">
        <f t="shared" si="34"/>
        <v>0.87502296021454029</v>
      </c>
      <c r="N245" s="6">
        <v>10</v>
      </c>
      <c r="O245" s="6">
        <v>3900000</v>
      </c>
      <c r="P245" s="6">
        <v>4050000</v>
      </c>
      <c r="Q245" s="6">
        <f t="shared" si="35"/>
        <v>150000</v>
      </c>
      <c r="R245" s="8">
        <f t="shared" si="36"/>
        <v>3.8461538461538464E-2</v>
      </c>
      <c r="S245" s="6">
        <v>54865</v>
      </c>
      <c r="T245" s="9">
        <f t="shared" si="37"/>
        <v>77546.372549019608</v>
      </c>
      <c r="U245" s="6">
        <v>80488</v>
      </c>
      <c r="V245" s="9">
        <f t="shared" si="38"/>
        <v>2941.6274509803916</v>
      </c>
      <c r="W245" s="8">
        <f t="shared" si="39"/>
        <v>3.7933785350448113E-2</v>
      </c>
      <c r="X245" s="22">
        <f t="shared" si="40"/>
        <v>67854.856461742704</v>
      </c>
      <c r="Y245" s="22">
        <f t="shared" si="41"/>
        <v>70428.848021747923</v>
      </c>
      <c r="Z245" s="22">
        <f t="shared" si="43"/>
        <v>3591871.2491091439</v>
      </c>
      <c r="AA245" s="10">
        <v>1511</v>
      </c>
      <c r="AB245" s="6">
        <v>1939</v>
      </c>
      <c r="AC245" s="6">
        <f t="shared" si="42"/>
        <v>77</v>
      </c>
      <c r="AD245" s="6" t="s">
        <v>108</v>
      </c>
    </row>
    <row r="246" spans="1:30" x14ac:dyDescent="0.2">
      <c r="A246">
        <v>40</v>
      </c>
      <c r="B246" s="6" t="s">
        <v>794</v>
      </c>
      <c r="C246" s="6" t="s">
        <v>22</v>
      </c>
      <c r="D246" s="6" t="s">
        <v>23</v>
      </c>
      <c r="E246" s="6" t="s">
        <v>2767</v>
      </c>
      <c r="F246" s="6" t="s">
        <v>2772</v>
      </c>
      <c r="G246" s="6">
        <v>51</v>
      </c>
      <c r="H246" s="6">
        <v>56</v>
      </c>
      <c r="I246" s="7">
        <v>42637</v>
      </c>
      <c r="J246" s="7">
        <v>42647</v>
      </c>
      <c r="K246" s="7" t="s">
        <v>2542</v>
      </c>
      <c r="L246" s="17">
        <f t="shared" si="33"/>
        <v>281.13</v>
      </c>
      <c r="M246" s="20">
        <f t="shared" si="34"/>
        <v>0.84725927506847365</v>
      </c>
      <c r="N246" s="6">
        <v>10</v>
      </c>
      <c r="O246" s="6">
        <v>3700000</v>
      </c>
      <c r="P246" s="6">
        <v>4010000</v>
      </c>
      <c r="Q246" s="6">
        <f t="shared" si="35"/>
        <v>310000</v>
      </c>
      <c r="R246" s="8">
        <f t="shared" si="36"/>
        <v>8.3783783783783788E-2</v>
      </c>
      <c r="S246" s="6">
        <v>117000</v>
      </c>
      <c r="T246" s="9">
        <f t="shared" si="37"/>
        <v>74843.137254901958</v>
      </c>
      <c r="U246" s="6">
        <v>80922</v>
      </c>
      <c r="V246" s="9">
        <f t="shared" si="38"/>
        <v>6078.8627450980421</v>
      </c>
      <c r="W246" s="8">
        <f t="shared" si="39"/>
        <v>8.1221378045585574E-2</v>
      </c>
      <c r="X246" s="22">
        <f t="shared" si="40"/>
        <v>63411.542214438508</v>
      </c>
      <c r="Y246" s="22">
        <f t="shared" si="41"/>
        <v>68561.915057091028</v>
      </c>
      <c r="Z246" s="22">
        <f t="shared" si="43"/>
        <v>3496657.6679116422</v>
      </c>
      <c r="AA246" s="6">
        <v>640</v>
      </c>
      <c r="AB246" s="6">
        <v>1934</v>
      </c>
      <c r="AC246" s="6">
        <f t="shared" si="42"/>
        <v>82</v>
      </c>
      <c r="AD246" s="6" t="s">
        <v>37</v>
      </c>
    </row>
    <row r="247" spans="1:30" x14ac:dyDescent="0.2">
      <c r="A247">
        <v>44</v>
      </c>
      <c r="B247" s="6" t="s">
        <v>798</v>
      </c>
      <c r="C247" s="6" t="s">
        <v>22</v>
      </c>
      <c r="D247" s="6" t="s">
        <v>23</v>
      </c>
      <c r="E247" s="6" t="s">
        <v>2767</v>
      </c>
      <c r="F247" s="6" t="s">
        <v>2772</v>
      </c>
      <c r="G247" s="6">
        <v>51</v>
      </c>
      <c r="H247" s="6">
        <v>55</v>
      </c>
      <c r="I247" s="7">
        <v>42664</v>
      </c>
      <c r="J247" s="7">
        <v>42674</v>
      </c>
      <c r="K247" s="7" t="s">
        <v>2542</v>
      </c>
      <c r="L247" s="17">
        <f t="shared" si="33"/>
        <v>281.13</v>
      </c>
      <c r="M247" s="20">
        <f t="shared" si="34"/>
        <v>0.84725927506847365</v>
      </c>
      <c r="N247" s="6">
        <v>10</v>
      </c>
      <c r="O247" s="6">
        <v>4950000</v>
      </c>
      <c r="P247" s="6">
        <v>5600000</v>
      </c>
      <c r="Q247" s="6">
        <f t="shared" si="35"/>
        <v>650000</v>
      </c>
      <c r="R247" s="8">
        <f t="shared" si="36"/>
        <v>0.13131313131313133</v>
      </c>
      <c r="S247" s="6"/>
      <c r="T247" s="9">
        <f t="shared" si="37"/>
        <v>97058.823529411762</v>
      </c>
      <c r="U247" s="6">
        <v>109804</v>
      </c>
      <c r="V247" s="9">
        <f t="shared" si="38"/>
        <v>12745.176470588238</v>
      </c>
      <c r="W247" s="8">
        <f t="shared" si="39"/>
        <v>0.13131393939393943</v>
      </c>
      <c r="X247" s="22">
        <f t="shared" si="40"/>
        <v>82233.988462528316</v>
      </c>
      <c r="Y247" s="22">
        <f t="shared" si="41"/>
        <v>93032.45743961868</v>
      </c>
      <c r="Z247" s="22">
        <f t="shared" si="43"/>
        <v>4744655.3294205526</v>
      </c>
      <c r="AA247" s="10">
        <v>13651</v>
      </c>
      <c r="AB247" s="6">
        <v>2004</v>
      </c>
      <c r="AC247" s="6">
        <f t="shared" si="42"/>
        <v>12</v>
      </c>
      <c r="AD247" s="6" t="s">
        <v>213</v>
      </c>
    </row>
    <row r="248" spans="1:30" x14ac:dyDescent="0.2">
      <c r="A248">
        <v>23</v>
      </c>
      <c r="B248" s="6" t="s">
        <v>786</v>
      </c>
      <c r="C248" s="6" t="s">
        <v>22</v>
      </c>
      <c r="D248" s="6" t="s">
        <v>23</v>
      </c>
      <c r="E248" s="6" t="s">
        <v>2767</v>
      </c>
      <c r="F248" s="6" t="s">
        <v>2772</v>
      </c>
      <c r="G248" s="6">
        <v>51</v>
      </c>
      <c r="H248" s="6">
        <v>54</v>
      </c>
      <c r="I248" s="7">
        <v>42517</v>
      </c>
      <c r="J248" s="7">
        <v>42528</v>
      </c>
      <c r="K248" s="7" t="s">
        <v>2538</v>
      </c>
      <c r="L248" s="17">
        <f t="shared" si="33"/>
        <v>259.83</v>
      </c>
      <c r="M248" s="20">
        <f t="shared" si="34"/>
        <v>0.91671477504522192</v>
      </c>
      <c r="N248" s="6">
        <v>11</v>
      </c>
      <c r="O248" s="6">
        <v>3800000</v>
      </c>
      <c r="P248" s="6">
        <v>3700000</v>
      </c>
      <c r="Q248" s="6">
        <f t="shared" si="35"/>
        <v>-100000</v>
      </c>
      <c r="R248" s="8">
        <f t="shared" si="36"/>
        <v>-2.6315789473684209E-2</v>
      </c>
      <c r="S248" s="6"/>
      <c r="T248" s="9">
        <f t="shared" si="37"/>
        <v>74509.803921568629</v>
      </c>
      <c r="U248" s="6">
        <v>72549</v>
      </c>
      <c r="V248" s="9">
        <f t="shared" si="38"/>
        <v>-1960.8039215686294</v>
      </c>
      <c r="W248" s="8">
        <f t="shared" si="39"/>
        <v>-2.6316052631578973E-2</v>
      </c>
      <c r="X248" s="22">
        <f t="shared" si="40"/>
        <v>68304.23814062438</v>
      </c>
      <c r="Y248" s="22">
        <f t="shared" si="41"/>
        <v>66506.740214755802</v>
      </c>
      <c r="Z248" s="22">
        <f t="shared" si="43"/>
        <v>3391843.750952546</v>
      </c>
      <c r="AA248" s="10">
        <v>4847</v>
      </c>
      <c r="AB248" s="6">
        <v>1995</v>
      </c>
      <c r="AC248" s="6">
        <f t="shared" si="42"/>
        <v>21</v>
      </c>
      <c r="AD248" s="6" t="s">
        <v>37</v>
      </c>
    </row>
    <row r="249" spans="1:30" x14ac:dyDescent="0.2">
      <c r="A249">
        <v>42</v>
      </c>
      <c r="B249" s="6" t="s">
        <v>796</v>
      </c>
      <c r="C249" s="6" t="s">
        <v>22</v>
      </c>
      <c r="D249" s="6" t="s">
        <v>23</v>
      </c>
      <c r="E249" s="6" t="s">
        <v>2767</v>
      </c>
      <c r="F249" s="6" t="s">
        <v>2772</v>
      </c>
      <c r="G249" s="6">
        <v>51</v>
      </c>
      <c r="H249" s="6">
        <v>59</v>
      </c>
      <c r="I249" s="7">
        <v>42650</v>
      </c>
      <c r="J249" s="7">
        <v>42661</v>
      </c>
      <c r="K249" s="7" t="s">
        <v>2542</v>
      </c>
      <c r="L249" s="17">
        <f t="shared" si="33"/>
        <v>281.13</v>
      </c>
      <c r="M249" s="20">
        <f t="shared" si="34"/>
        <v>0.84725927506847365</v>
      </c>
      <c r="N249" s="6">
        <v>11</v>
      </c>
      <c r="O249" s="6">
        <v>4200000</v>
      </c>
      <c r="P249" s="6">
        <v>4650000</v>
      </c>
      <c r="Q249" s="6">
        <f t="shared" si="35"/>
        <v>450000</v>
      </c>
      <c r="R249" s="8">
        <f t="shared" si="36"/>
        <v>0.10714285714285714</v>
      </c>
      <c r="S249" s="6"/>
      <c r="T249" s="9">
        <f t="shared" si="37"/>
        <v>82352.941176470587</v>
      </c>
      <c r="U249" s="6">
        <v>91176</v>
      </c>
      <c r="V249" s="9">
        <f t="shared" si="38"/>
        <v>8823.0588235294126</v>
      </c>
      <c r="W249" s="8">
        <f t="shared" si="39"/>
        <v>0.10713714285714288</v>
      </c>
      <c r="X249" s="22">
        <f t="shared" si="40"/>
        <v>69774.293240933126</v>
      </c>
      <c r="Y249" s="22">
        <f t="shared" si="41"/>
        <v>77249.71166364316</v>
      </c>
      <c r="Z249" s="22">
        <f t="shared" si="43"/>
        <v>3939735.2948458013</v>
      </c>
      <c r="AA249" s="6">
        <v>743</v>
      </c>
      <c r="AB249" s="6">
        <v>1980</v>
      </c>
      <c r="AC249" s="6">
        <f t="shared" si="42"/>
        <v>36</v>
      </c>
      <c r="AD249" s="6" t="s">
        <v>797</v>
      </c>
    </row>
    <row r="250" spans="1:30" x14ac:dyDescent="0.2">
      <c r="A250">
        <v>41</v>
      </c>
      <c r="B250" s="6" t="s">
        <v>346</v>
      </c>
      <c r="C250" s="6" t="s">
        <v>22</v>
      </c>
      <c r="D250" s="6" t="s">
        <v>23</v>
      </c>
      <c r="E250" s="6" t="s">
        <v>2767</v>
      </c>
      <c r="F250" s="6" t="s">
        <v>2772</v>
      </c>
      <c r="G250" s="6">
        <v>51</v>
      </c>
      <c r="H250" s="6">
        <v>51</v>
      </c>
      <c r="I250" s="7">
        <v>42641</v>
      </c>
      <c r="J250" s="7">
        <v>42657</v>
      </c>
      <c r="K250" s="7" t="s">
        <v>2542</v>
      </c>
      <c r="L250" s="17">
        <f t="shared" si="33"/>
        <v>281.13</v>
      </c>
      <c r="M250" s="20">
        <f t="shared" si="34"/>
        <v>0.84725927506847365</v>
      </c>
      <c r="N250" s="6">
        <v>16</v>
      </c>
      <c r="O250" s="6">
        <v>5250000</v>
      </c>
      <c r="P250" s="6">
        <v>5250000</v>
      </c>
      <c r="Q250" s="6">
        <f t="shared" si="35"/>
        <v>0</v>
      </c>
      <c r="R250" s="8">
        <f t="shared" si="36"/>
        <v>0</v>
      </c>
      <c r="S250" s="6"/>
      <c r="T250" s="9">
        <f t="shared" si="37"/>
        <v>102941.17647058824</v>
      </c>
      <c r="U250" s="6">
        <v>102941</v>
      </c>
      <c r="V250" s="9">
        <f t="shared" si="38"/>
        <v>-0.1764705882378621</v>
      </c>
      <c r="W250" s="8">
        <f t="shared" si="39"/>
        <v>-1.7142857143106604E-6</v>
      </c>
      <c r="X250" s="22">
        <f t="shared" si="40"/>
        <v>87217.8665511664</v>
      </c>
      <c r="Y250" s="22">
        <f t="shared" si="41"/>
        <v>87217.717034823741</v>
      </c>
      <c r="Z250" s="22">
        <f t="shared" si="43"/>
        <v>4448103.5687760105</v>
      </c>
      <c r="AA250" s="10">
        <v>3265</v>
      </c>
      <c r="AB250" s="6">
        <v>2008</v>
      </c>
      <c r="AC250" s="6">
        <f t="shared" si="42"/>
        <v>8</v>
      </c>
      <c r="AD250" s="6" t="s">
        <v>108</v>
      </c>
    </row>
    <row r="251" spans="1:30" x14ac:dyDescent="0.2">
      <c r="A251">
        <v>6</v>
      </c>
      <c r="B251" s="6" t="s">
        <v>771</v>
      </c>
      <c r="C251" s="6" t="s">
        <v>22</v>
      </c>
      <c r="D251" s="6" t="s">
        <v>23</v>
      </c>
      <c r="E251" s="6" t="s">
        <v>2767</v>
      </c>
      <c r="F251" s="6" t="s">
        <v>2772</v>
      </c>
      <c r="G251" s="6">
        <v>51</v>
      </c>
      <c r="H251" s="6">
        <v>59</v>
      </c>
      <c r="I251" s="7">
        <v>42394</v>
      </c>
      <c r="J251" s="7">
        <v>42411</v>
      </c>
      <c r="K251" s="7" t="s">
        <v>2534</v>
      </c>
      <c r="L251" s="17">
        <f t="shared" si="33"/>
        <v>240.59</v>
      </c>
      <c r="M251" s="20">
        <f t="shared" si="34"/>
        <v>0.99002452304750821</v>
      </c>
      <c r="N251" s="6">
        <v>17</v>
      </c>
      <c r="O251" s="6">
        <v>3500000</v>
      </c>
      <c r="P251" s="6">
        <v>3600000</v>
      </c>
      <c r="Q251" s="6">
        <f t="shared" si="35"/>
        <v>100000</v>
      </c>
      <c r="R251" s="8">
        <f t="shared" si="36"/>
        <v>2.8571428571428571E-2</v>
      </c>
      <c r="S251" s="6">
        <v>6822</v>
      </c>
      <c r="T251" s="9">
        <f t="shared" si="37"/>
        <v>68761.215686274503</v>
      </c>
      <c r="U251" s="6">
        <v>70722</v>
      </c>
      <c r="V251" s="9">
        <f t="shared" si="38"/>
        <v>1960.7843137254968</v>
      </c>
      <c r="W251" s="8">
        <f t="shared" si="39"/>
        <v>2.8515847111715491E-2</v>
      </c>
      <c r="X251" s="22">
        <f t="shared" si="40"/>
        <v>68075.289763970752</v>
      </c>
      <c r="Y251" s="22">
        <f t="shared" si="41"/>
        <v>70016.51431896587</v>
      </c>
      <c r="Z251" s="22">
        <f t="shared" si="43"/>
        <v>3570842.2302672593</v>
      </c>
      <c r="AA251" s="10">
        <v>2820</v>
      </c>
      <c r="AB251" s="6">
        <v>1980</v>
      </c>
      <c r="AC251" s="6">
        <f t="shared" si="42"/>
        <v>36</v>
      </c>
      <c r="AD251" s="6" t="s">
        <v>63</v>
      </c>
    </row>
    <row r="252" spans="1:30" x14ac:dyDescent="0.2">
      <c r="A252">
        <v>11</v>
      </c>
      <c r="B252" s="6" t="s">
        <v>1170</v>
      </c>
      <c r="C252" s="6" t="s">
        <v>22</v>
      </c>
      <c r="D252" s="6" t="s">
        <v>23</v>
      </c>
      <c r="E252" s="6" t="s">
        <v>2768</v>
      </c>
      <c r="F252" s="6" t="s">
        <v>2772</v>
      </c>
      <c r="G252" s="6">
        <v>52</v>
      </c>
      <c r="H252" s="6">
        <v>58</v>
      </c>
      <c r="I252" s="7">
        <v>42445</v>
      </c>
      <c r="J252" s="7">
        <v>42446</v>
      </c>
      <c r="K252" s="7" t="s">
        <v>2535</v>
      </c>
      <c r="L252" s="17">
        <f t="shared" si="33"/>
        <v>245.99</v>
      </c>
      <c r="M252" s="20">
        <f t="shared" si="34"/>
        <v>0.96829139395910402</v>
      </c>
      <c r="N252" s="6">
        <v>1</v>
      </c>
      <c r="O252" s="6">
        <v>3990000</v>
      </c>
      <c r="P252" s="6">
        <v>4400000</v>
      </c>
      <c r="Q252" s="6">
        <f t="shared" si="35"/>
        <v>410000</v>
      </c>
      <c r="R252" s="8">
        <f t="shared" si="36"/>
        <v>0.10275689223057644</v>
      </c>
      <c r="S252" s="6">
        <v>108096</v>
      </c>
      <c r="T252" s="9">
        <f t="shared" si="37"/>
        <v>78809.538461538468</v>
      </c>
      <c r="U252" s="6">
        <v>86694</v>
      </c>
      <c r="V252" s="9">
        <f t="shared" si="38"/>
        <v>7884.4615384615317</v>
      </c>
      <c r="W252" s="8">
        <f t="shared" si="39"/>
        <v>0.10004450847417913</v>
      </c>
      <c r="X252" s="22">
        <f t="shared" si="40"/>
        <v>76310.597854196705</v>
      </c>
      <c r="Y252" s="22">
        <f t="shared" si="41"/>
        <v>83945.054107890566</v>
      </c>
      <c r="Z252" s="22">
        <f t="shared" si="43"/>
        <v>4365142.8136103097</v>
      </c>
      <c r="AA252" s="6">
        <v>595</v>
      </c>
      <c r="AB252" s="6">
        <v>1895</v>
      </c>
      <c r="AC252" s="6">
        <f t="shared" si="42"/>
        <v>121</v>
      </c>
      <c r="AD252" s="6" t="s">
        <v>127</v>
      </c>
    </row>
    <row r="253" spans="1:30" x14ac:dyDescent="0.2">
      <c r="A253">
        <v>35</v>
      </c>
      <c r="B253" s="6" t="s">
        <v>2614</v>
      </c>
      <c r="C253" s="6" t="s">
        <v>22</v>
      </c>
      <c r="D253" s="6" t="s">
        <v>23</v>
      </c>
      <c r="E253" s="6" t="s">
        <v>2768</v>
      </c>
      <c r="F253" s="6" t="s">
        <v>2772</v>
      </c>
      <c r="G253" s="6">
        <v>52</v>
      </c>
      <c r="H253" s="6">
        <v>58</v>
      </c>
      <c r="I253" s="7">
        <v>42612</v>
      </c>
      <c r="J253" s="7">
        <v>42615</v>
      </c>
      <c r="K253" s="7" t="s">
        <v>2541</v>
      </c>
      <c r="L253" s="17">
        <f t="shared" si="33"/>
        <v>275.91000000000003</v>
      </c>
      <c r="M253" s="20">
        <f t="shared" si="34"/>
        <v>0.86328875357906554</v>
      </c>
      <c r="N253" s="6">
        <v>3</v>
      </c>
      <c r="O253" s="6">
        <v>4350000</v>
      </c>
      <c r="P253" s="6">
        <v>4750000</v>
      </c>
      <c r="Q253" s="6">
        <f t="shared" si="35"/>
        <v>400000</v>
      </c>
      <c r="R253" s="8">
        <f t="shared" si="36"/>
        <v>9.1954022988505746E-2</v>
      </c>
      <c r="S253" s="6">
        <v>7975</v>
      </c>
      <c r="T253" s="9">
        <f t="shared" si="37"/>
        <v>83807.211538461532</v>
      </c>
      <c r="U253" s="6">
        <v>91500</v>
      </c>
      <c r="V253" s="9">
        <f t="shared" si="38"/>
        <v>7692.7884615384683</v>
      </c>
      <c r="W253" s="8">
        <f t="shared" si="39"/>
        <v>9.1791485724447799E-2</v>
      </c>
      <c r="X253" s="22">
        <f t="shared" si="40"/>
        <v>72349.823189975534</v>
      </c>
      <c r="Y253" s="22">
        <f t="shared" si="41"/>
        <v>78990.920952484492</v>
      </c>
      <c r="Z253" s="22">
        <f t="shared" si="43"/>
        <v>4107527.8895291938</v>
      </c>
      <c r="AA253" s="6">
        <v>599</v>
      </c>
      <c r="AB253" s="6">
        <v>1931</v>
      </c>
      <c r="AC253" s="6">
        <f t="shared" si="42"/>
        <v>85</v>
      </c>
      <c r="AD253" s="6" t="s">
        <v>27</v>
      </c>
    </row>
    <row r="254" spans="1:30" x14ac:dyDescent="0.2">
      <c r="A254">
        <v>45</v>
      </c>
      <c r="B254" s="6" t="s">
        <v>2615</v>
      </c>
      <c r="C254" s="6" t="s">
        <v>22</v>
      </c>
      <c r="D254" s="6" t="s">
        <v>23</v>
      </c>
      <c r="E254" s="6" t="s">
        <v>2768</v>
      </c>
      <c r="F254" s="6" t="s">
        <v>2772</v>
      </c>
      <c r="G254" s="6">
        <v>52</v>
      </c>
      <c r="H254" s="6">
        <v>58</v>
      </c>
      <c r="I254" s="7">
        <v>42679</v>
      </c>
      <c r="J254" s="7">
        <v>42683</v>
      </c>
      <c r="K254" s="7" t="s">
        <v>2543</v>
      </c>
      <c r="L254" s="17">
        <f t="shared" si="33"/>
        <v>284.38</v>
      </c>
      <c r="M254" s="20">
        <f t="shared" si="34"/>
        <v>0.83757648217174208</v>
      </c>
      <c r="N254" s="6">
        <v>4</v>
      </c>
      <c r="O254" s="6">
        <v>4200000</v>
      </c>
      <c r="P254" s="6">
        <v>4700000</v>
      </c>
      <c r="Q254" s="6">
        <f t="shared" si="35"/>
        <v>500000</v>
      </c>
      <c r="R254" s="8">
        <f t="shared" si="36"/>
        <v>0.11904761904761904</v>
      </c>
      <c r="S254" s="6">
        <v>93322</v>
      </c>
      <c r="T254" s="9">
        <f t="shared" si="37"/>
        <v>82563.88461538461</v>
      </c>
      <c r="U254" s="6">
        <v>92179</v>
      </c>
      <c r="V254" s="9">
        <f t="shared" si="38"/>
        <v>9615.1153846153902</v>
      </c>
      <c r="W254" s="8">
        <f t="shared" si="39"/>
        <v>0.1164566738763131</v>
      </c>
      <c r="X254" s="22">
        <f t="shared" si="40"/>
        <v>69153.568030587456</v>
      </c>
      <c r="Y254" s="22">
        <f t="shared" si="41"/>
        <v>77206.96255010902</v>
      </c>
      <c r="Z254" s="22">
        <f t="shared" si="43"/>
        <v>4014762.052605669</v>
      </c>
      <c r="AA254" s="6">
        <v>469</v>
      </c>
      <c r="AB254" s="6">
        <v>1934</v>
      </c>
      <c r="AC254" s="6">
        <f t="shared" si="42"/>
        <v>82</v>
      </c>
      <c r="AD254" s="6" t="s">
        <v>37</v>
      </c>
    </row>
    <row r="255" spans="1:30" x14ac:dyDescent="0.2">
      <c r="A255">
        <v>4</v>
      </c>
      <c r="B255" s="6" t="s">
        <v>807</v>
      </c>
      <c r="C255" s="6" t="s">
        <v>22</v>
      </c>
      <c r="D255" s="6" t="s">
        <v>23</v>
      </c>
      <c r="E255" s="6" t="s">
        <v>2767</v>
      </c>
      <c r="F255" s="6" t="s">
        <v>2772</v>
      </c>
      <c r="G255" s="6">
        <v>52</v>
      </c>
      <c r="H255" s="6">
        <v>60</v>
      </c>
      <c r="I255" s="7">
        <v>42384</v>
      </c>
      <c r="J255" s="7">
        <v>42394</v>
      </c>
      <c r="K255" s="7" t="s">
        <v>2533</v>
      </c>
      <c r="L255" s="17">
        <f t="shared" si="33"/>
        <v>238.19</v>
      </c>
      <c r="M255" s="20">
        <f t="shared" si="34"/>
        <v>1</v>
      </c>
      <c r="N255" s="6">
        <v>10</v>
      </c>
      <c r="O255" s="6">
        <v>3690000</v>
      </c>
      <c r="P255" s="6">
        <v>4025000</v>
      </c>
      <c r="Q255" s="6">
        <f t="shared" si="35"/>
        <v>335000</v>
      </c>
      <c r="R255" s="8">
        <f t="shared" si="36"/>
        <v>9.0785907859078585E-2</v>
      </c>
      <c r="S255" s="6"/>
      <c r="T255" s="9">
        <f t="shared" si="37"/>
        <v>70961.538461538468</v>
      </c>
      <c r="U255" s="6">
        <v>77404</v>
      </c>
      <c r="V255" s="9">
        <f t="shared" si="38"/>
        <v>6442.4615384615317</v>
      </c>
      <c r="W255" s="8">
        <f t="shared" si="39"/>
        <v>9.0788075880758698E-2</v>
      </c>
      <c r="X255" s="22">
        <f t="shared" si="40"/>
        <v>70961.538461538468</v>
      </c>
      <c r="Y255" s="22">
        <f t="shared" si="41"/>
        <v>77404</v>
      </c>
      <c r="Z255" s="22">
        <f t="shared" si="43"/>
        <v>4025008</v>
      </c>
      <c r="AA255" s="10">
        <v>2620</v>
      </c>
      <c r="AB255" s="6">
        <v>1997</v>
      </c>
      <c r="AC255" s="6">
        <f t="shared" si="42"/>
        <v>19</v>
      </c>
      <c r="AD255" s="6" t="s">
        <v>37</v>
      </c>
    </row>
    <row r="256" spans="1:30" x14ac:dyDescent="0.2">
      <c r="A256">
        <v>5</v>
      </c>
      <c r="B256" s="6" t="s">
        <v>808</v>
      </c>
      <c r="C256" s="6" t="s">
        <v>22</v>
      </c>
      <c r="D256" s="6" t="s">
        <v>23</v>
      </c>
      <c r="E256" s="6" t="s">
        <v>2767</v>
      </c>
      <c r="F256" s="6" t="s">
        <v>2772</v>
      </c>
      <c r="G256" s="6">
        <v>52</v>
      </c>
      <c r="H256" s="6">
        <v>59</v>
      </c>
      <c r="I256" s="7">
        <v>42392</v>
      </c>
      <c r="J256" s="7">
        <v>42402</v>
      </c>
      <c r="K256" s="7" t="s">
        <v>2534</v>
      </c>
      <c r="L256" s="17">
        <f t="shared" si="33"/>
        <v>240.59</v>
      </c>
      <c r="M256" s="20">
        <f t="shared" si="34"/>
        <v>0.99002452304750821</v>
      </c>
      <c r="N256" s="6">
        <v>10</v>
      </c>
      <c r="O256" s="6">
        <v>3100000</v>
      </c>
      <c r="P256" s="6">
        <v>3500000</v>
      </c>
      <c r="Q256" s="6">
        <f t="shared" si="35"/>
        <v>400000</v>
      </c>
      <c r="R256" s="8">
        <f t="shared" si="36"/>
        <v>0.12903225806451613</v>
      </c>
      <c r="S256" s="6"/>
      <c r="T256" s="9">
        <f t="shared" si="37"/>
        <v>59615.384615384617</v>
      </c>
      <c r="U256" s="6">
        <v>67308</v>
      </c>
      <c r="V256" s="9">
        <f t="shared" si="38"/>
        <v>7692.6153846153829</v>
      </c>
      <c r="W256" s="8">
        <f t="shared" si="39"/>
        <v>0.12903741935483867</v>
      </c>
      <c r="X256" s="22">
        <f t="shared" si="40"/>
        <v>59020.692720139916</v>
      </c>
      <c r="Y256" s="22">
        <f t="shared" si="41"/>
        <v>66636.57059728168</v>
      </c>
      <c r="Z256" s="22">
        <f t="shared" si="43"/>
        <v>3465101.6710586473</v>
      </c>
      <c r="AA256" s="6">
        <v>693</v>
      </c>
      <c r="AB256" s="6">
        <v>1895</v>
      </c>
      <c r="AC256" s="6">
        <f t="shared" si="42"/>
        <v>121</v>
      </c>
      <c r="AD256" s="6" t="s">
        <v>292</v>
      </c>
    </row>
    <row r="257" spans="1:30" x14ac:dyDescent="0.2">
      <c r="A257">
        <v>37</v>
      </c>
      <c r="B257" s="6" t="s">
        <v>846</v>
      </c>
      <c r="C257" s="6" t="s">
        <v>22</v>
      </c>
      <c r="D257" s="6" t="s">
        <v>23</v>
      </c>
      <c r="E257" s="6" t="s">
        <v>2767</v>
      </c>
      <c r="F257" s="6" t="s">
        <v>2772</v>
      </c>
      <c r="G257" s="6">
        <v>52</v>
      </c>
      <c r="H257" s="6">
        <v>58</v>
      </c>
      <c r="I257" s="7">
        <v>42616</v>
      </c>
      <c r="J257" s="7">
        <v>42626</v>
      </c>
      <c r="K257" s="7" t="s">
        <v>2541</v>
      </c>
      <c r="L257" s="17">
        <f t="shared" si="33"/>
        <v>275.91000000000003</v>
      </c>
      <c r="M257" s="20">
        <f t="shared" si="34"/>
        <v>0.86328875357906554</v>
      </c>
      <c r="N257" s="6">
        <v>10</v>
      </c>
      <c r="O257" s="6">
        <v>4250000</v>
      </c>
      <c r="P257" s="6">
        <v>4600000</v>
      </c>
      <c r="Q257" s="6">
        <f t="shared" si="35"/>
        <v>350000</v>
      </c>
      <c r="R257" s="8">
        <f t="shared" si="36"/>
        <v>8.2352941176470587E-2</v>
      </c>
      <c r="S257" s="6"/>
      <c r="T257" s="9">
        <f t="shared" si="37"/>
        <v>81730.769230769234</v>
      </c>
      <c r="U257" s="6">
        <v>88462</v>
      </c>
      <c r="V257" s="9">
        <f t="shared" si="38"/>
        <v>6731.2307692307659</v>
      </c>
      <c r="W257" s="8">
        <f t="shared" si="39"/>
        <v>8.2358588235294072E-2</v>
      </c>
      <c r="X257" s="22">
        <f t="shared" si="40"/>
        <v>70557.253898289011</v>
      </c>
      <c r="Y257" s="22">
        <f t="shared" si="41"/>
        <v>76368.249719111293</v>
      </c>
      <c r="Z257" s="22">
        <f t="shared" si="43"/>
        <v>3971148.9853937873</v>
      </c>
      <c r="AA257" s="6">
        <v>539</v>
      </c>
      <c r="AB257" s="6">
        <v>1952</v>
      </c>
      <c r="AC257" s="6">
        <f t="shared" si="42"/>
        <v>64</v>
      </c>
      <c r="AD257" s="6" t="s">
        <v>37</v>
      </c>
    </row>
    <row r="258" spans="1:30" x14ac:dyDescent="0.2">
      <c r="A258">
        <v>7</v>
      </c>
      <c r="B258" s="6" t="s">
        <v>809</v>
      </c>
      <c r="C258" s="6" t="s">
        <v>22</v>
      </c>
      <c r="D258" s="6" t="s">
        <v>23</v>
      </c>
      <c r="E258" s="6" t="s">
        <v>2767</v>
      </c>
      <c r="F258" s="6" t="s">
        <v>2772</v>
      </c>
      <c r="G258" s="6">
        <v>52</v>
      </c>
      <c r="H258" s="6">
        <v>60</v>
      </c>
      <c r="I258" s="7">
        <v>42406</v>
      </c>
      <c r="J258" s="7">
        <v>42417</v>
      </c>
      <c r="K258" s="7" t="s">
        <v>2534</v>
      </c>
      <c r="L258" s="17">
        <f t="shared" ref="L258:L321" si="44">IF(K258="Januar",238.19,IF(K258="Februar",240.59,IF(K258="Mars",245.99,IF(K258="April",250.79,IF(K258="Mai",256.52,IF(K258="Juni",259.83,IF(K258="Juli",265.66,IF(K258="August",272.21,IF(K258="September",275.91,IF(K258="Oktober",281.13,IF(K258="November",284.38,IF(K258="Desember",287.34,0))))))))))))</f>
        <v>240.59</v>
      </c>
      <c r="M258" s="20">
        <f t="shared" ref="M258:M321" si="45">$L$2/L258</f>
        <v>0.99002452304750821</v>
      </c>
      <c r="N258" s="6">
        <v>11</v>
      </c>
      <c r="O258" s="6">
        <v>3190000</v>
      </c>
      <c r="P258" s="6">
        <v>3550000</v>
      </c>
      <c r="Q258" s="6">
        <f t="shared" ref="Q258:Q321" si="46">P258-O258</f>
        <v>360000</v>
      </c>
      <c r="R258" s="8">
        <f t="shared" ref="R258:R321" si="47">Q258/O258</f>
        <v>0.11285266457680251</v>
      </c>
      <c r="S258" s="6"/>
      <c r="T258" s="9">
        <f t="shared" ref="T258:T321" si="48">(O258+S258)/G258</f>
        <v>61346.153846153844</v>
      </c>
      <c r="U258" s="6">
        <v>68269</v>
      </c>
      <c r="V258" s="9">
        <f t="shared" ref="V258:V321" si="49">U258-T258</f>
        <v>6922.8461538461561</v>
      </c>
      <c r="W258" s="8">
        <f t="shared" ref="W258:W321" si="50">V258/T258</f>
        <v>0.11284890282131665</v>
      </c>
      <c r="X258" s="22">
        <f t="shared" ref="X258:X321" si="51">T258*M258</f>
        <v>60734.196702337518</v>
      </c>
      <c r="Y258" s="22">
        <f t="shared" ref="Y258:Y321" si="52">U258*M258</f>
        <v>67587.984163930334</v>
      </c>
      <c r="Z258" s="22">
        <f t="shared" si="43"/>
        <v>3514575.1765243774</v>
      </c>
      <c r="AA258" s="6">
        <v>477</v>
      </c>
      <c r="AB258" s="6">
        <v>1938</v>
      </c>
      <c r="AC258" s="6">
        <f t="shared" ref="AC258:AC321" si="53">2016-AB258</f>
        <v>78</v>
      </c>
      <c r="AD258" s="6" t="s">
        <v>206</v>
      </c>
    </row>
    <row r="259" spans="1:30" x14ac:dyDescent="0.2">
      <c r="A259">
        <v>9</v>
      </c>
      <c r="B259" s="6" t="s">
        <v>814</v>
      </c>
      <c r="C259" s="6" t="s">
        <v>22</v>
      </c>
      <c r="D259" s="6" t="s">
        <v>23</v>
      </c>
      <c r="E259" s="6" t="s">
        <v>2767</v>
      </c>
      <c r="F259" s="6" t="s">
        <v>2772</v>
      </c>
      <c r="G259" s="6">
        <v>52</v>
      </c>
      <c r="H259" s="6">
        <v>85</v>
      </c>
      <c r="I259" s="7">
        <v>42419</v>
      </c>
      <c r="J259" s="7">
        <v>42430</v>
      </c>
      <c r="K259" s="7" t="s">
        <v>2535</v>
      </c>
      <c r="L259" s="17">
        <f t="shared" si="44"/>
        <v>245.99</v>
      </c>
      <c r="M259" s="20">
        <f t="shared" si="45"/>
        <v>0.96829139395910402</v>
      </c>
      <c r="N259" s="6">
        <v>11</v>
      </c>
      <c r="O259" s="6">
        <v>2800000</v>
      </c>
      <c r="P259" s="6">
        <v>3400000</v>
      </c>
      <c r="Q259" s="6">
        <f t="shared" si="46"/>
        <v>600000</v>
      </c>
      <c r="R259" s="8">
        <f t="shared" si="47"/>
        <v>0.21428571428571427</v>
      </c>
      <c r="S259" s="6"/>
      <c r="T259" s="9">
        <f t="shared" si="48"/>
        <v>53846.153846153844</v>
      </c>
      <c r="U259" s="6">
        <v>65385</v>
      </c>
      <c r="V259" s="9">
        <f t="shared" si="49"/>
        <v>11538.846153846156</v>
      </c>
      <c r="W259" s="8">
        <f t="shared" si="50"/>
        <v>0.2142928571428572</v>
      </c>
      <c r="X259" s="22">
        <f t="shared" si="51"/>
        <v>52138.767367028675</v>
      </c>
      <c r="Y259" s="22">
        <f t="shared" si="52"/>
        <v>63311.732794016018</v>
      </c>
      <c r="Z259" s="22">
        <f t="shared" ref="Z259:Z322" si="54">Y259*G259</f>
        <v>3292210.1052888329</v>
      </c>
      <c r="AA259" s="6">
        <v>747</v>
      </c>
      <c r="AB259" s="6">
        <v>1898</v>
      </c>
      <c r="AC259" s="6">
        <f t="shared" si="53"/>
        <v>118</v>
      </c>
      <c r="AD259" s="6" t="s">
        <v>108</v>
      </c>
    </row>
    <row r="260" spans="1:30" x14ac:dyDescent="0.2">
      <c r="A260">
        <v>10</v>
      </c>
      <c r="B260" s="6" t="s">
        <v>818</v>
      </c>
      <c r="C260" s="6" t="s">
        <v>22</v>
      </c>
      <c r="D260" s="6" t="s">
        <v>23</v>
      </c>
      <c r="E260" s="6" t="s">
        <v>2767</v>
      </c>
      <c r="F260" s="6" t="s">
        <v>2772</v>
      </c>
      <c r="G260" s="6">
        <v>52</v>
      </c>
      <c r="H260" s="6">
        <v>58</v>
      </c>
      <c r="I260" s="7">
        <v>42426</v>
      </c>
      <c r="J260" s="7">
        <v>42437</v>
      </c>
      <c r="K260" s="7" t="s">
        <v>2535</v>
      </c>
      <c r="L260" s="17">
        <f t="shared" si="44"/>
        <v>245.99</v>
      </c>
      <c r="M260" s="20">
        <f t="shared" si="45"/>
        <v>0.96829139395910402</v>
      </c>
      <c r="N260" s="6">
        <v>11</v>
      </c>
      <c r="O260" s="6">
        <v>3490000</v>
      </c>
      <c r="P260" s="6">
        <v>3500000</v>
      </c>
      <c r="Q260" s="6">
        <f t="shared" si="46"/>
        <v>10000</v>
      </c>
      <c r="R260" s="8">
        <f t="shared" si="47"/>
        <v>2.8653295128939827E-3</v>
      </c>
      <c r="S260" s="6">
        <v>26030</v>
      </c>
      <c r="T260" s="9">
        <f t="shared" si="48"/>
        <v>67615.961538461532</v>
      </c>
      <c r="U260" s="6">
        <v>67808</v>
      </c>
      <c r="V260" s="9">
        <f t="shared" si="49"/>
        <v>192.03846153846825</v>
      </c>
      <c r="W260" s="8">
        <f t="shared" si="50"/>
        <v>2.8401350386658675E-3</v>
      </c>
      <c r="X260" s="22">
        <f t="shared" si="51"/>
        <v>65471.953651962081</v>
      </c>
      <c r="Y260" s="22">
        <f t="shared" si="52"/>
        <v>65657.902841578922</v>
      </c>
      <c r="Z260" s="22">
        <f t="shared" si="54"/>
        <v>3414210.9477621038</v>
      </c>
      <c r="AA260" s="10">
        <v>2446</v>
      </c>
      <c r="AB260" s="6">
        <v>1936</v>
      </c>
      <c r="AC260" s="6">
        <f t="shared" si="53"/>
        <v>80</v>
      </c>
      <c r="AD260" s="6" t="s">
        <v>819</v>
      </c>
    </row>
    <row r="261" spans="1:30" x14ac:dyDescent="0.2">
      <c r="A261">
        <v>25</v>
      </c>
      <c r="B261" s="6" t="s">
        <v>835</v>
      </c>
      <c r="C261" s="6" t="s">
        <v>22</v>
      </c>
      <c r="D261" s="6" t="s">
        <v>23</v>
      </c>
      <c r="E261" s="6" t="s">
        <v>2767</v>
      </c>
      <c r="F261" s="6" t="s">
        <v>2772</v>
      </c>
      <c r="G261" s="6">
        <v>52</v>
      </c>
      <c r="H261" s="6">
        <v>58</v>
      </c>
      <c r="I261" s="7">
        <v>42531</v>
      </c>
      <c r="J261" s="7">
        <v>42542</v>
      </c>
      <c r="K261" s="7" t="s">
        <v>2538</v>
      </c>
      <c r="L261" s="17">
        <f t="shared" si="44"/>
        <v>259.83</v>
      </c>
      <c r="M261" s="20">
        <f t="shared" si="45"/>
        <v>0.91671477504522192</v>
      </c>
      <c r="N261" s="6">
        <v>11</v>
      </c>
      <c r="O261" s="6">
        <v>4200000</v>
      </c>
      <c r="P261" s="6">
        <v>4125000</v>
      </c>
      <c r="Q261" s="6">
        <f t="shared" si="46"/>
        <v>-75000</v>
      </c>
      <c r="R261" s="8">
        <f t="shared" si="47"/>
        <v>-1.7857142857142856E-2</v>
      </c>
      <c r="S261" s="6"/>
      <c r="T261" s="9">
        <f t="shared" si="48"/>
        <v>80769.230769230766</v>
      </c>
      <c r="U261" s="6">
        <v>79327</v>
      </c>
      <c r="V261" s="9">
        <f t="shared" si="49"/>
        <v>-1442.2307692307659</v>
      </c>
      <c r="W261" s="8">
        <f t="shared" si="50"/>
        <v>-1.7856190476190435E-2</v>
      </c>
      <c r="X261" s="22">
        <f t="shared" si="51"/>
        <v>74042.347215190995</v>
      </c>
      <c r="Y261" s="22">
        <f t="shared" si="52"/>
        <v>72720.232960012319</v>
      </c>
      <c r="Z261" s="22">
        <f t="shared" si="54"/>
        <v>3781452.1139206407</v>
      </c>
      <c r="AA261" s="10">
        <v>13651</v>
      </c>
      <c r="AB261" s="6">
        <v>2004</v>
      </c>
      <c r="AC261" s="6">
        <f t="shared" si="53"/>
        <v>12</v>
      </c>
      <c r="AD261" s="6" t="s">
        <v>108</v>
      </c>
    </row>
    <row r="262" spans="1:30" x14ac:dyDescent="0.2">
      <c r="A262">
        <v>39</v>
      </c>
      <c r="B262" s="6" t="s">
        <v>847</v>
      </c>
      <c r="C262" s="6" t="s">
        <v>22</v>
      </c>
      <c r="D262" s="6" t="s">
        <v>23</v>
      </c>
      <c r="E262" s="6" t="s">
        <v>2767</v>
      </c>
      <c r="F262" s="6" t="s">
        <v>2772</v>
      </c>
      <c r="G262" s="6">
        <v>52</v>
      </c>
      <c r="H262" s="6">
        <v>57</v>
      </c>
      <c r="I262" s="7">
        <v>42629</v>
      </c>
      <c r="J262" s="7">
        <v>42640</v>
      </c>
      <c r="K262" s="7" t="s">
        <v>2541</v>
      </c>
      <c r="L262" s="17">
        <f t="shared" si="44"/>
        <v>275.91000000000003</v>
      </c>
      <c r="M262" s="20">
        <f t="shared" si="45"/>
        <v>0.86328875357906554</v>
      </c>
      <c r="N262" s="6">
        <v>11</v>
      </c>
      <c r="O262" s="6">
        <v>3490000</v>
      </c>
      <c r="P262" s="6">
        <v>4600000</v>
      </c>
      <c r="Q262" s="6">
        <f t="shared" si="46"/>
        <v>1110000</v>
      </c>
      <c r="R262" s="8">
        <f t="shared" si="47"/>
        <v>0.31805157593123207</v>
      </c>
      <c r="S262" s="6"/>
      <c r="T262" s="9">
        <f t="shared" si="48"/>
        <v>67115.38461538461</v>
      </c>
      <c r="U262" s="6">
        <v>88462</v>
      </c>
      <c r="V262" s="9">
        <f t="shared" si="49"/>
        <v>21346.61538461539</v>
      </c>
      <c r="W262" s="8">
        <f t="shared" si="50"/>
        <v>0.31805845272206312</v>
      </c>
      <c r="X262" s="22">
        <f t="shared" si="51"/>
        <v>57939.956730594968</v>
      </c>
      <c r="Y262" s="22">
        <f t="shared" si="52"/>
        <v>76368.249719111293</v>
      </c>
      <c r="Z262" s="22">
        <f t="shared" si="54"/>
        <v>3971148.9853937873</v>
      </c>
      <c r="AA262" s="10">
        <v>1202</v>
      </c>
      <c r="AB262" s="6">
        <v>1980</v>
      </c>
      <c r="AC262" s="6">
        <f t="shared" si="53"/>
        <v>36</v>
      </c>
      <c r="AD262" s="6" t="s">
        <v>103</v>
      </c>
    </row>
    <row r="263" spans="1:30" x14ac:dyDescent="0.2">
      <c r="A263">
        <v>41</v>
      </c>
      <c r="B263" s="6" t="s">
        <v>850</v>
      </c>
      <c r="C263" s="6" t="s">
        <v>22</v>
      </c>
      <c r="D263" s="6" t="s">
        <v>23</v>
      </c>
      <c r="E263" s="6" t="s">
        <v>2767</v>
      </c>
      <c r="F263" s="6" t="s">
        <v>2772</v>
      </c>
      <c r="G263" s="6">
        <v>52</v>
      </c>
      <c r="H263" s="6">
        <v>57</v>
      </c>
      <c r="I263" s="7">
        <v>42643</v>
      </c>
      <c r="J263" s="7">
        <v>42654</v>
      </c>
      <c r="K263" s="7" t="s">
        <v>2542</v>
      </c>
      <c r="L263" s="17">
        <f t="shared" si="44"/>
        <v>281.13</v>
      </c>
      <c r="M263" s="20">
        <f t="shared" si="45"/>
        <v>0.84725927506847365</v>
      </c>
      <c r="N263" s="6">
        <v>11</v>
      </c>
      <c r="O263" s="6">
        <v>3820000</v>
      </c>
      <c r="P263" s="6">
        <v>3960000</v>
      </c>
      <c r="Q263" s="6">
        <f t="shared" si="46"/>
        <v>140000</v>
      </c>
      <c r="R263" s="8">
        <f t="shared" si="47"/>
        <v>3.6649214659685861E-2</v>
      </c>
      <c r="S263" s="6">
        <v>32527</v>
      </c>
      <c r="T263" s="9">
        <f t="shared" si="48"/>
        <v>74087.057692307688</v>
      </c>
      <c r="U263" s="6">
        <v>76779</v>
      </c>
      <c r="V263" s="9">
        <f t="shared" si="49"/>
        <v>2691.9423076923122</v>
      </c>
      <c r="W263" s="8">
        <f t="shared" si="50"/>
        <v>3.6334852422838369E-2</v>
      </c>
      <c r="X263" s="22">
        <f t="shared" si="51"/>
        <v>62770.946792340794</v>
      </c>
      <c r="Y263" s="22">
        <f t="shared" si="52"/>
        <v>65051.719880482335</v>
      </c>
      <c r="Z263" s="22">
        <f t="shared" si="54"/>
        <v>3382689.4337850814</v>
      </c>
      <c r="AA263" s="6">
        <v>619</v>
      </c>
      <c r="AB263" s="6">
        <v>1947</v>
      </c>
      <c r="AC263" s="6">
        <f t="shared" si="53"/>
        <v>69</v>
      </c>
      <c r="AD263" s="6" t="s">
        <v>90</v>
      </c>
    </row>
    <row r="264" spans="1:30" x14ac:dyDescent="0.2">
      <c r="A264">
        <v>46</v>
      </c>
      <c r="B264" s="6" t="s">
        <v>730</v>
      </c>
      <c r="C264" s="6" t="s">
        <v>22</v>
      </c>
      <c r="D264" s="6" t="s">
        <v>23</v>
      </c>
      <c r="E264" s="6" t="s">
        <v>2767</v>
      </c>
      <c r="F264" s="6" t="s">
        <v>2772</v>
      </c>
      <c r="G264" s="6">
        <v>52</v>
      </c>
      <c r="H264" s="6">
        <v>58</v>
      </c>
      <c r="I264" s="7">
        <v>42681</v>
      </c>
      <c r="J264" s="7">
        <v>42692</v>
      </c>
      <c r="K264" s="7" t="s">
        <v>2543</v>
      </c>
      <c r="L264" s="17">
        <f t="shared" si="44"/>
        <v>284.38</v>
      </c>
      <c r="M264" s="20">
        <f t="shared" si="45"/>
        <v>0.83757648217174208</v>
      </c>
      <c r="N264" s="6">
        <v>11</v>
      </c>
      <c r="O264" s="6">
        <v>4240000</v>
      </c>
      <c r="P264" s="6">
        <v>4240000</v>
      </c>
      <c r="Q264" s="6">
        <f t="shared" si="46"/>
        <v>0</v>
      </c>
      <c r="R264" s="8">
        <f t="shared" si="47"/>
        <v>0</v>
      </c>
      <c r="S264" s="6"/>
      <c r="T264" s="9">
        <f t="shared" si="48"/>
        <v>81538.461538461532</v>
      </c>
      <c r="U264" s="6">
        <v>81538</v>
      </c>
      <c r="V264" s="9">
        <f t="shared" si="49"/>
        <v>-0.46153846153174527</v>
      </c>
      <c r="W264" s="8">
        <f t="shared" si="50"/>
        <v>-5.6603773584081973E-6</v>
      </c>
      <c r="X264" s="22">
        <f t="shared" si="51"/>
        <v>68294.697777080495</v>
      </c>
      <c r="Y264" s="22">
        <f t="shared" si="52"/>
        <v>68294.311203319507</v>
      </c>
      <c r="Z264" s="22">
        <f t="shared" si="54"/>
        <v>3551304.1825726144</v>
      </c>
      <c r="AA264" s="6">
        <v>959</v>
      </c>
      <c r="AB264" s="6">
        <v>1895</v>
      </c>
      <c r="AC264" s="6">
        <f t="shared" si="53"/>
        <v>121</v>
      </c>
      <c r="AD264" s="6" t="s">
        <v>81</v>
      </c>
    </row>
    <row r="265" spans="1:30" x14ac:dyDescent="0.2">
      <c r="A265">
        <v>48</v>
      </c>
      <c r="B265" s="6" t="s">
        <v>853</v>
      </c>
      <c r="C265" s="6" t="s">
        <v>22</v>
      </c>
      <c r="D265" s="6" t="s">
        <v>23</v>
      </c>
      <c r="E265" s="6" t="s">
        <v>2767</v>
      </c>
      <c r="F265" s="6" t="s">
        <v>2772</v>
      </c>
      <c r="G265" s="6">
        <v>52</v>
      </c>
      <c r="H265" s="6">
        <v>60</v>
      </c>
      <c r="I265" s="7">
        <v>42692</v>
      </c>
      <c r="J265" s="7">
        <v>42703</v>
      </c>
      <c r="K265" s="7" t="s">
        <v>2543</v>
      </c>
      <c r="L265" s="17">
        <f t="shared" si="44"/>
        <v>284.38</v>
      </c>
      <c r="M265" s="20">
        <f t="shared" si="45"/>
        <v>0.83757648217174208</v>
      </c>
      <c r="N265" s="6">
        <v>11</v>
      </c>
      <c r="O265" s="6">
        <v>4950000</v>
      </c>
      <c r="P265" s="6">
        <v>5015000</v>
      </c>
      <c r="Q265" s="6">
        <f t="shared" si="46"/>
        <v>65000</v>
      </c>
      <c r="R265" s="8">
        <f t="shared" si="47"/>
        <v>1.3131313131313131E-2</v>
      </c>
      <c r="S265" s="6">
        <v>4811</v>
      </c>
      <c r="T265" s="9">
        <f t="shared" si="48"/>
        <v>95284.826923076922</v>
      </c>
      <c r="U265" s="6">
        <v>96535</v>
      </c>
      <c r="V265" s="9">
        <f t="shared" si="49"/>
        <v>1250.173076923078</v>
      </c>
      <c r="W265" s="8">
        <f t="shared" si="50"/>
        <v>1.312037936462159E-2</v>
      </c>
      <c r="X265" s="22">
        <f t="shared" si="51"/>
        <v>79808.330138574063</v>
      </c>
      <c r="Y265" s="22">
        <f t="shared" si="52"/>
        <v>80855.445706449114</v>
      </c>
      <c r="Z265" s="22">
        <f t="shared" si="54"/>
        <v>4204483.1767353537</v>
      </c>
      <c r="AA265" s="10">
        <v>1097</v>
      </c>
      <c r="AB265" s="6">
        <v>1933</v>
      </c>
      <c r="AC265" s="6">
        <f t="shared" si="53"/>
        <v>83</v>
      </c>
      <c r="AD265" s="6" t="s">
        <v>37</v>
      </c>
    </row>
    <row r="266" spans="1:30" x14ac:dyDescent="0.2">
      <c r="A266">
        <v>24</v>
      </c>
      <c r="B266" s="6" t="s">
        <v>833</v>
      </c>
      <c r="C266" s="6" t="s">
        <v>22</v>
      </c>
      <c r="D266" s="6" t="s">
        <v>23</v>
      </c>
      <c r="E266" s="6" t="s">
        <v>2767</v>
      </c>
      <c r="F266" s="6" t="s">
        <v>2772</v>
      </c>
      <c r="G266" s="6">
        <v>52</v>
      </c>
      <c r="H266" s="6"/>
      <c r="I266" s="7">
        <v>42524</v>
      </c>
      <c r="J266" s="7">
        <v>42536</v>
      </c>
      <c r="K266" s="7" t="s">
        <v>2538</v>
      </c>
      <c r="L266" s="17">
        <f t="shared" si="44"/>
        <v>259.83</v>
      </c>
      <c r="M266" s="20">
        <f t="shared" si="45"/>
        <v>0.91671477504522192</v>
      </c>
      <c r="N266" s="6">
        <v>12</v>
      </c>
      <c r="O266" s="6">
        <v>6690000</v>
      </c>
      <c r="P266" s="6">
        <v>6400000</v>
      </c>
      <c r="Q266" s="6">
        <f t="shared" si="46"/>
        <v>-290000</v>
      </c>
      <c r="R266" s="8">
        <f t="shared" si="47"/>
        <v>-4.3348281016442454E-2</v>
      </c>
      <c r="S266" s="6"/>
      <c r="T266" s="9">
        <f t="shared" si="48"/>
        <v>128653.84615384616</v>
      </c>
      <c r="U266" s="6">
        <v>123077</v>
      </c>
      <c r="V266" s="9">
        <f t="shared" si="49"/>
        <v>-5576.8461538461561</v>
      </c>
      <c r="W266" s="8">
        <f t="shared" si="50"/>
        <v>-4.3347683109118101E-2</v>
      </c>
      <c r="X266" s="22">
        <f t="shared" si="51"/>
        <v>117938.88163562567</v>
      </c>
      <c r="Y266" s="22">
        <f t="shared" si="52"/>
        <v>112826.50436824078</v>
      </c>
      <c r="Z266" s="22">
        <f t="shared" si="54"/>
        <v>5866978.2271485208</v>
      </c>
      <c r="AA266" s="6">
        <v>543</v>
      </c>
      <c r="AB266" s="6">
        <v>2012</v>
      </c>
      <c r="AC266" s="6">
        <f t="shared" si="53"/>
        <v>4</v>
      </c>
      <c r="AD266" s="6" t="s">
        <v>635</v>
      </c>
    </row>
    <row r="267" spans="1:30" x14ac:dyDescent="0.2">
      <c r="A267">
        <v>43</v>
      </c>
      <c r="B267" s="6" t="s">
        <v>851</v>
      </c>
      <c r="C267" s="6" t="s">
        <v>22</v>
      </c>
      <c r="D267" s="6" t="s">
        <v>23</v>
      </c>
      <c r="E267" s="6" t="s">
        <v>2767</v>
      </c>
      <c r="F267" s="6" t="s">
        <v>2772</v>
      </c>
      <c r="G267" s="6">
        <v>52</v>
      </c>
      <c r="H267" s="6">
        <v>58</v>
      </c>
      <c r="I267" s="7">
        <v>42656</v>
      </c>
      <c r="J267" s="7">
        <v>42669</v>
      </c>
      <c r="K267" s="7" t="s">
        <v>2542</v>
      </c>
      <c r="L267" s="17">
        <f t="shared" si="44"/>
        <v>281.13</v>
      </c>
      <c r="M267" s="20">
        <f t="shared" si="45"/>
        <v>0.84725927506847365</v>
      </c>
      <c r="N267" s="6">
        <v>13</v>
      </c>
      <c r="O267" s="6">
        <v>3800000</v>
      </c>
      <c r="P267" s="6">
        <v>4320000</v>
      </c>
      <c r="Q267" s="6">
        <f t="shared" si="46"/>
        <v>520000</v>
      </c>
      <c r="R267" s="8">
        <f t="shared" si="47"/>
        <v>0.1368421052631579</v>
      </c>
      <c r="S267" s="6">
        <v>104894</v>
      </c>
      <c r="T267" s="9">
        <f t="shared" si="48"/>
        <v>75094.11538461539</v>
      </c>
      <c r="U267" s="6">
        <v>85094</v>
      </c>
      <c r="V267" s="9">
        <f t="shared" si="49"/>
        <v>9999.8846153846098</v>
      </c>
      <c r="W267" s="8">
        <f t="shared" si="50"/>
        <v>0.1331646902579173</v>
      </c>
      <c r="X267" s="22">
        <f t="shared" si="51"/>
        <v>63624.185762677553</v>
      </c>
      <c r="Y267" s="22">
        <f t="shared" si="52"/>
        <v>72096.680752676693</v>
      </c>
      <c r="Z267" s="22">
        <f t="shared" si="54"/>
        <v>3749027.3991391882</v>
      </c>
      <c r="AA267" s="6">
        <v>633</v>
      </c>
      <c r="AB267" s="6">
        <v>1888</v>
      </c>
      <c r="AC267" s="6">
        <f t="shared" si="53"/>
        <v>128</v>
      </c>
      <c r="AD267" s="6" t="s">
        <v>103</v>
      </c>
    </row>
    <row r="268" spans="1:30" x14ac:dyDescent="0.2">
      <c r="A268">
        <v>48</v>
      </c>
      <c r="B268" s="6" t="s">
        <v>323</v>
      </c>
      <c r="C268" s="6" t="s">
        <v>22</v>
      </c>
      <c r="D268" s="6" t="s">
        <v>23</v>
      </c>
      <c r="E268" s="6" t="s">
        <v>2767</v>
      </c>
      <c r="F268" s="6" t="s">
        <v>2772</v>
      </c>
      <c r="G268" s="6">
        <v>52</v>
      </c>
      <c r="H268" s="6">
        <v>57</v>
      </c>
      <c r="I268" s="7">
        <v>42681</v>
      </c>
      <c r="J268" s="7">
        <v>42704</v>
      </c>
      <c r="K268" s="7" t="s">
        <v>2543</v>
      </c>
      <c r="L268" s="17">
        <f t="shared" si="44"/>
        <v>284.38</v>
      </c>
      <c r="M268" s="20">
        <f t="shared" si="45"/>
        <v>0.83757648217174208</v>
      </c>
      <c r="N268" s="6">
        <v>23</v>
      </c>
      <c r="O268" s="6">
        <v>4550000</v>
      </c>
      <c r="P268" s="6">
        <v>4500000</v>
      </c>
      <c r="Q268" s="6">
        <f t="shared" si="46"/>
        <v>-50000</v>
      </c>
      <c r="R268" s="8">
        <f t="shared" si="47"/>
        <v>-1.098901098901099E-2</v>
      </c>
      <c r="S268" s="6"/>
      <c r="T268" s="9">
        <f t="shared" si="48"/>
        <v>87500</v>
      </c>
      <c r="U268" s="6">
        <v>86538</v>
      </c>
      <c r="V268" s="9">
        <f t="shared" si="49"/>
        <v>-962</v>
      </c>
      <c r="W268" s="8">
        <f t="shared" si="50"/>
        <v>-1.0994285714285715E-2</v>
      </c>
      <c r="X268" s="22">
        <f t="shared" si="51"/>
        <v>73287.942190027432</v>
      </c>
      <c r="Y268" s="22">
        <f t="shared" si="52"/>
        <v>72482.193614178221</v>
      </c>
      <c r="Z268" s="22">
        <f t="shared" si="54"/>
        <v>3769074.0679372675</v>
      </c>
      <c r="AA268" s="6">
        <v>681</v>
      </c>
      <c r="AB268" s="6">
        <v>1904</v>
      </c>
      <c r="AC268" s="6">
        <f t="shared" si="53"/>
        <v>112</v>
      </c>
      <c r="AD268" s="6" t="s">
        <v>408</v>
      </c>
    </row>
    <row r="269" spans="1:30" x14ac:dyDescent="0.2">
      <c r="A269">
        <v>43</v>
      </c>
      <c r="B269" s="6" t="s">
        <v>1338</v>
      </c>
      <c r="C269" s="6" t="s">
        <v>22</v>
      </c>
      <c r="D269" s="6" t="s">
        <v>23</v>
      </c>
      <c r="E269" s="6" t="s">
        <v>2768</v>
      </c>
      <c r="F269" s="6" t="s">
        <v>2772</v>
      </c>
      <c r="G269" s="6">
        <v>53</v>
      </c>
      <c r="H269" s="6">
        <v>57</v>
      </c>
      <c r="I269" s="7">
        <v>42668</v>
      </c>
      <c r="J269" s="7">
        <v>42670</v>
      </c>
      <c r="K269" s="7" t="s">
        <v>2542</v>
      </c>
      <c r="L269" s="17">
        <f t="shared" si="44"/>
        <v>281.13</v>
      </c>
      <c r="M269" s="20">
        <f t="shared" si="45"/>
        <v>0.84725927506847365</v>
      </c>
      <c r="N269" s="6">
        <v>2</v>
      </c>
      <c r="O269" s="6">
        <v>4490000</v>
      </c>
      <c r="P269" s="6">
        <v>4800000</v>
      </c>
      <c r="Q269" s="6">
        <f t="shared" si="46"/>
        <v>310000</v>
      </c>
      <c r="R269" s="8">
        <f t="shared" si="47"/>
        <v>6.9042316258351888E-2</v>
      </c>
      <c r="S269" s="6">
        <v>3110</v>
      </c>
      <c r="T269" s="9">
        <f t="shared" si="48"/>
        <v>84775.660377358494</v>
      </c>
      <c r="U269" s="6">
        <v>90625</v>
      </c>
      <c r="V269" s="9">
        <f t="shared" si="49"/>
        <v>5849.3396226415061</v>
      </c>
      <c r="W269" s="8">
        <f t="shared" si="50"/>
        <v>6.8997865620917323E-2</v>
      </c>
      <c r="X269" s="22">
        <f t="shared" si="51"/>
        <v>71826.964554771883</v>
      </c>
      <c r="Y269" s="22">
        <f t="shared" si="52"/>
        <v>76782.87180308043</v>
      </c>
      <c r="Z269" s="22">
        <f t="shared" si="54"/>
        <v>4069492.205563263</v>
      </c>
      <c r="AA269" s="10">
        <v>2962</v>
      </c>
      <c r="AB269" s="6">
        <v>1992</v>
      </c>
      <c r="AC269" s="6">
        <f t="shared" si="53"/>
        <v>24</v>
      </c>
      <c r="AD269" s="6" t="s">
        <v>67</v>
      </c>
    </row>
    <row r="270" spans="1:30" x14ac:dyDescent="0.2">
      <c r="A270">
        <v>14</v>
      </c>
      <c r="B270" s="6" t="s">
        <v>2619</v>
      </c>
      <c r="C270" s="6" t="s">
        <v>22</v>
      </c>
      <c r="D270" s="6" t="s">
        <v>23</v>
      </c>
      <c r="E270" s="6" t="s">
        <v>2768</v>
      </c>
      <c r="F270" s="6" t="s">
        <v>2772</v>
      </c>
      <c r="G270" s="6">
        <v>53</v>
      </c>
      <c r="H270" s="6">
        <v>59</v>
      </c>
      <c r="I270" s="7">
        <v>42460</v>
      </c>
      <c r="J270" s="7">
        <v>42464</v>
      </c>
      <c r="K270" s="7" t="s">
        <v>2536</v>
      </c>
      <c r="L270" s="17">
        <f t="shared" si="44"/>
        <v>250.79</v>
      </c>
      <c r="M270" s="20">
        <f t="shared" si="45"/>
        <v>0.9497587623110969</v>
      </c>
      <c r="N270" s="6">
        <v>4</v>
      </c>
      <c r="O270" s="6">
        <v>3450000</v>
      </c>
      <c r="P270" s="6">
        <v>4200000</v>
      </c>
      <c r="Q270" s="6">
        <f t="shared" si="46"/>
        <v>750000</v>
      </c>
      <c r="R270" s="8">
        <f t="shared" si="47"/>
        <v>0.21739130434782608</v>
      </c>
      <c r="S270" s="6">
        <v>117787</v>
      </c>
      <c r="T270" s="9">
        <f t="shared" si="48"/>
        <v>67316.735849056597</v>
      </c>
      <c r="U270" s="6">
        <v>81468</v>
      </c>
      <c r="V270" s="9">
        <f t="shared" si="49"/>
        <v>14151.264150943403</v>
      </c>
      <c r="W270" s="8">
        <f t="shared" si="50"/>
        <v>0.21021910781108863</v>
      </c>
      <c r="X270" s="22">
        <f t="shared" si="51"/>
        <v>63934.659722823038</v>
      </c>
      <c r="Y270" s="22">
        <f t="shared" si="52"/>
        <v>77374.94684796044</v>
      </c>
      <c r="Z270" s="22">
        <f t="shared" si="54"/>
        <v>4100872.1829419034</v>
      </c>
      <c r="AA270" s="6">
        <v>556</v>
      </c>
      <c r="AB270" s="6">
        <v>1900</v>
      </c>
      <c r="AC270" s="6">
        <f t="shared" si="53"/>
        <v>116</v>
      </c>
      <c r="AD270" s="6" t="s">
        <v>37</v>
      </c>
    </row>
    <row r="271" spans="1:30" x14ac:dyDescent="0.2">
      <c r="A271">
        <v>20</v>
      </c>
      <c r="B271" s="6" t="s">
        <v>878</v>
      </c>
      <c r="C271" s="6" t="s">
        <v>22</v>
      </c>
      <c r="D271" s="6" t="s">
        <v>23</v>
      </c>
      <c r="E271" s="6" t="s">
        <v>2767</v>
      </c>
      <c r="F271" s="6" t="s">
        <v>2772</v>
      </c>
      <c r="G271" s="6">
        <v>53</v>
      </c>
      <c r="H271" s="6">
        <v>60</v>
      </c>
      <c r="I271" s="7">
        <v>42499</v>
      </c>
      <c r="J271" s="7">
        <v>42509</v>
      </c>
      <c r="K271" s="7" t="s">
        <v>2537</v>
      </c>
      <c r="L271" s="17">
        <f t="shared" si="44"/>
        <v>256.52</v>
      </c>
      <c r="M271" s="20">
        <f t="shared" si="45"/>
        <v>0.92854358334632781</v>
      </c>
      <c r="N271" s="6">
        <v>10</v>
      </c>
      <c r="O271" s="6">
        <v>3950000</v>
      </c>
      <c r="P271" s="6">
        <v>4700000</v>
      </c>
      <c r="Q271" s="6">
        <f t="shared" si="46"/>
        <v>750000</v>
      </c>
      <c r="R271" s="8">
        <f t="shared" si="47"/>
        <v>0.189873417721519</v>
      </c>
      <c r="S271" s="6">
        <v>17000</v>
      </c>
      <c r="T271" s="9">
        <f t="shared" si="48"/>
        <v>74849.056603773584</v>
      </c>
      <c r="U271" s="6">
        <v>89000</v>
      </c>
      <c r="V271" s="9">
        <f t="shared" si="49"/>
        <v>14150.943396226416</v>
      </c>
      <c r="W271" s="8">
        <f t="shared" si="50"/>
        <v>0.18905974287874969</v>
      </c>
      <c r="X271" s="22">
        <f t="shared" si="51"/>
        <v>69500.611228960042</v>
      </c>
      <c r="Y271" s="22">
        <f t="shared" si="52"/>
        <v>82640.378917823182</v>
      </c>
      <c r="Z271" s="22">
        <f t="shared" si="54"/>
        <v>4379940.0826446284</v>
      </c>
      <c r="AA271" s="6">
        <v>701</v>
      </c>
      <c r="AB271" s="6">
        <v>1901</v>
      </c>
      <c r="AC271" s="6">
        <f t="shared" si="53"/>
        <v>115</v>
      </c>
      <c r="AD271" s="6" t="s">
        <v>40</v>
      </c>
    </row>
    <row r="272" spans="1:30" x14ac:dyDescent="0.2">
      <c r="A272">
        <v>3</v>
      </c>
      <c r="B272" s="6" t="s">
        <v>858</v>
      </c>
      <c r="C272" s="6" t="s">
        <v>22</v>
      </c>
      <c r="D272" s="6" t="s">
        <v>23</v>
      </c>
      <c r="E272" s="6" t="s">
        <v>2767</v>
      </c>
      <c r="F272" s="6" t="s">
        <v>2772</v>
      </c>
      <c r="G272" s="6">
        <v>53</v>
      </c>
      <c r="H272" s="6">
        <v>58</v>
      </c>
      <c r="I272" s="7">
        <v>42377</v>
      </c>
      <c r="J272" s="7">
        <v>42388</v>
      </c>
      <c r="K272" s="7" t="s">
        <v>2533</v>
      </c>
      <c r="L272" s="17">
        <f t="shared" si="44"/>
        <v>238.19</v>
      </c>
      <c r="M272" s="20">
        <f t="shared" si="45"/>
        <v>1</v>
      </c>
      <c r="N272" s="6">
        <v>11</v>
      </c>
      <c r="O272" s="6">
        <v>3490000</v>
      </c>
      <c r="P272" s="6">
        <v>3490000</v>
      </c>
      <c r="Q272" s="6">
        <f t="shared" si="46"/>
        <v>0</v>
      </c>
      <c r="R272" s="8">
        <f t="shared" si="47"/>
        <v>0</v>
      </c>
      <c r="S272" s="6"/>
      <c r="T272" s="9">
        <f t="shared" si="48"/>
        <v>65849.056603773584</v>
      </c>
      <c r="U272" s="6">
        <v>65849</v>
      </c>
      <c r="V272" s="9">
        <f t="shared" si="49"/>
        <v>-5.6603773584356532E-2</v>
      </c>
      <c r="W272" s="8">
        <f t="shared" si="50"/>
        <v>-8.5959885385985561E-7</v>
      </c>
      <c r="X272" s="22">
        <f t="shared" si="51"/>
        <v>65849.056603773584</v>
      </c>
      <c r="Y272" s="22">
        <f t="shared" si="52"/>
        <v>65849</v>
      </c>
      <c r="Z272" s="22">
        <f t="shared" si="54"/>
        <v>3489997</v>
      </c>
      <c r="AA272" s="10">
        <v>4847</v>
      </c>
      <c r="AB272" s="6">
        <v>1995</v>
      </c>
      <c r="AC272" s="6">
        <f t="shared" si="53"/>
        <v>21</v>
      </c>
      <c r="AD272" s="6" t="s">
        <v>37</v>
      </c>
    </row>
    <row r="273" spans="1:30" x14ac:dyDescent="0.2">
      <c r="A273">
        <v>16</v>
      </c>
      <c r="B273" s="6" t="s">
        <v>872</v>
      </c>
      <c r="C273" s="6" t="s">
        <v>22</v>
      </c>
      <c r="D273" s="6" t="s">
        <v>23</v>
      </c>
      <c r="E273" s="6" t="s">
        <v>2767</v>
      </c>
      <c r="F273" s="6" t="s">
        <v>2772</v>
      </c>
      <c r="G273" s="6">
        <v>53</v>
      </c>
      <c r="H273" s="6">
        <v>53</v>
      </c>
      <c r="I273" s="7">
        <v>42468</v>
      </c>
      <c r="J273" s="7">
        <v>42479</v>
      </c>
      <c r="K273" s="7" t="s">
        <v>2536</v>
      </c>
      <c r="L273" s="17">
        <f t="shared" si="44"/>
        <v>250.79</v>
      </c>
      <c r="M273" s="20">
        <f t="shared" si="45"/>
        <v>0.9497587623110969</v>
      </c>
      <c r="N273" s="6">
        <v>11</v>
      </c>
      <c r="O273" s="6">
        <v>3300000</v>
      </c>
      <c r="P273" s="6">
        <v>3950000</v>
      </c>
      <c r="Q273" s="6">
        <f t="shared" si="46"/>
        <v>650000</v>
      </c>
      <c r="R273" s="8">
        <f t="shared" si="47"/>
        <v>0.19696969696969696</v>
      </c>
      <c r="S273" s="6">
        <v>1340</v>
      </c>
      <c r="T273" s="9">
        <f t="shared" si="48"/>
        <v>62289.433962264149</v>
      </c>
      <c r="U273" s="6">
        <v>74554</v>
      </c>
      <c r="V273" s="9">
        <f t="shared" si="49"/>
        <v>12264.566037735851</v>
      </c>
      <c r="W273" s="8">
        <f t="shared" si="50"/>
        <v>0.19689641176007322</v>
      </c>
      <c r="X273" s="22">
        <f t="shared" si="51"/>
        <v>59159.935705058801</v>
      </c>
      <c r="Y273" s="22">
        <f t="shared" si="52"/>
        <v>70808.314765341522</v>
      </c>
      <c r="Z273" s="22">
        <f t="shared" si="54"/>
        <v>3752840.6825631005</v>
      </c>
      <c r="AA273" s="6">
        <v>489</v>
      </c>
      <c r="AB273" s="6">
        <v>1900</v>
      </c>
      <c r="AC273" s="6">
        <f t="shared" si="53"/>
        <v>116</v>
      </c>
      <c r="AD273" s="6" t="s">
        <v>103</v>
      </c>
    </row>
    <row r="274" spans="1:30" x14ac:dyDescent="0.2">
      <c r="A274">
        <v>23</v>
      </c>
      <c r="B274" s="6" t="s">
        <v>792</v>
      </c>
      <c r="C274" s="6" t="s">
        <v>22</v>
      </c>
      <c r="D274" s="6" t="s">
        <v>23</v>
      </c>
      <c r="E274" s="6" t="s">
        <v>2767</v>
      </c>
      <c r="F274" s="6" t="s">
        <v>2772</v>
      </c>
      <c r="G274" s="6">
        <v>53</v>
      </c>
      <c r="H274" s="6">
        <v>59</v>
      </c>
      <c r="I274" s="7">
        <v>42517</v>
      </c>
      <c r="J274" s="7">
        <v>42528</v>
      </c>
      <c r="K274" s="7" t="s">
        <v>2538</v>
      </c>
      <c r="L274" s="17">
        <f t="shared" si="44"/>
        <v>259.83</v>
      </c>
      <c r="M274" s="20">
        <f t="shared" si="45"/>
        <v>0.91671477504522192</v>
      </c>
      <c r="N274" s="6">
        <v>11</v>
      </c>
      <c r="O274" s="6">
        <v>3750000</v>
      </c>
      <c r="P274" s="6">
        <v>4750000</v>
      </c>
      <c r="Q274" s="6">
        <f t="shared" si="46"/>
        <v>1000000</v>
      </c>
      <c r="R274" s="8">
        <f t="shared" si="47"/>
        <v>0.26666666666666666</v>
      </c>
      <c r="S274" s="6">
        <v>57651</v>
      </c>
      <c r="T274" s="9">
        <f t="shared" si="48"/>
        <v>71842.471698113208</v>
      </c>
      <c r="U274" s="6">
        <v>90710</v>
      </c>
      <c r="V274" s="9">
        <f t="shared" si="49"/>
        <v>18867.528301886792</v>
      </c>
      <c r="W274" s="8">
        <f t="shared" si="50"/>
        <v>0.26262359654285544</v>
      </c>
      <c r="X274" s="22">
        <f t="shared" si="51"/>
        <v>65859.055281428577</v>
      </c>
      <c r="Y274" s="22">
        <f t="shared" si="52"/>
        <v>83155.197244352079</v>
      </c>
      <c r="Z274" s="22">
        <f t="shared" si="54"/>
        <v>4407225.4539506603</v>
      </c>
      <c r="AA274" s="10">
        <v>1512</v>
      </c>
      <c r="AB274" s="6">
        <v>1941</v>
      </c>
      <c r="AC274" s="6">
        <f t="shared" si="53"/>
        <v>75</v>
      </c>
      <c r="AD274" s="6" t="s">
        <v>37</v>
      </c>
    </row>
    <row r="275" spans="1:30" x14ac:dyDescent="0.2">
      <c r="A275">
        <v>33</v>
      </c>
      <c r="B275" s="6" t="s">
        <v>792</v>
      </c>
      <c r="C275" s="6" t="s">
        <v>22</v>
      </c>
      <c r="D275" s="6" t="s">
        <v>23</v>
      </c>
      <c r="E275" s="6" t="s">
        <v>2767</v>
      </c>
      <c r="F275" s="6" t="s">
        <v>2772</v>
      </c>
      <c r="G275" s="6">
        <v>53</v>
      </c>
      <c r="H275" s="6">
        <v>59</v>
      </c>
      <c r="I275" s="7">
        <v>42589</v>
      </c>
      <c r="J275" s="7">
        <v>42600</v>
      </c>
      <c r="K275" s="7" t="s">
        <v>2540</v>
      </c>
      <c r="L275" s="17">
        <f t="shared" si="44"/>
        <v>272.20999999999998</v>
      </c>
      <c r="M275" s="20">
        <f t="shared" si="45"/>
        <v>0.87502296021454029</v>
      </c>
      <c r="N275" s="6">
        <v>11</v>
      </c>
      <c r="O275" s="6">
        <v>4200000</v>
      </c>
      <c r="P275" s="6">
        <v>4400000</v>
      </c>
      <c r="Q275" s="6">
        <f t="shared" si="46"/>
        <v>200000</v>
      </c>
      <c r="R275" s="8">
        <f t="shared" si="47"/>
        <v>4.7619047619047616E-2</v>
      </c>
      <c r="S275" s="6">
        <v>56411</v>
      </c>
      <c r="T275" s="9">
        <f t="shared" si="48"/>
        <v>80309.641509433961</v>
      </c>
      <c r="U275" s="6">
        <v>84083</v>
      </c>
      <c r="V275" s="9">
        <f t="shared" si="49"/>
        <v>3773.3584905660391</v>
      </c>
      <c r="W275" s="8">
        <f t="shared" si="50"/>
        <v>4.698512432187589E-2</v>
      </c>
      <c r="X275" s="22">
        <f t="shared" si="51"/>
        <v>70272.780247353425</v>
      </c>
      <c r="Y275" s="22">
        <f t="shared" si="52"/>
        <v>73574.555563719186</v>
      </c>
      <c r="Z275" s="22">
        <f t="shared" si="54"/>
        <v>3899451.4448771169</v>
      </c>
      <c r="AA275" s="10">
        <v>1511</v>
      </c>
      <c r="AB275" s="6">
        <v>1941</v>
      </c>
      <c r="AC275" s="6">
        <f t="shared" si="53"/>
        <v>75</v>
      </c>
      <c r="AD275" s="6" t="s">
        <v>102</v>
      </c>
    </row>
    <row r="276" spans="1:30" x14ac:dyDescent="0.2">
      <c r="A276">
        <v>38</v>
      </c>
      <c r="B276" s="6" t="s">
        <v>897</v>
      </c>
      <c r="C276" s="6" t="s">
        <v>22</v>
      </c>
      <c r="D276" s="6" t="s">
        <v>23</v>
      </c>
      <c r="E276" s="6" t="s">
        <v>2767</v>
      </c>
      <c r="F276" s="6" t="s">
        <v>2772</v>
      </c>
      <c r="G276" s="6">
        <v>53</v>
      </c>
      <c r="H276" s="6">
        <v>59</v>
      </c>
      <c r="I276" s="7">
        <v>42622</v>
      </c>
      <c r="J276" s="7">
        <v>42633</v>
      </c>
      <c r="K276" s="7" t="s">
        <v>2541</v>
      </c>
      <c r="L276" s="17">
        <f t="shared" si="44"/>
        <v>275.91000000000003</v>
      </c>
      <c r="M276" s="20">
        <f t="shared" si="45"/>
        <v>0.86328875357906554</v>
      </c>
      <c r="N276" s="6">
        <v>11</v>
      </c>
      <c r="O276" s="6">
        <v>4500000</v>
      </c>
      <c r="P276" s="6">
        <v>4850000</v>
      </c>
      <c r="Q276" s="6">
        <f t="shared" si="46"/>
        <v>350000</v>
      </c>
      <c r="R276" s="8">
        <f t="shared" si="47"/>
        <v>7.7777777777777779E-2</v>
      </c>
      <c r="S276" s="6"/>
      <c r="T276" s="9">
        <f t="shared" si="48"/>
        <v>84905.660377358494</v>
      </c>
      <c r="U276" s="6">
        <v>91509</v>
      </c>
      <c r="V276" s="9">
        <f t="shared" si="49"/>
        <v>6603.3396226415061</v>
      </c>
      <c r="W276" s="8">
        <f t="shared" si="50"/>
        <v>7.7772666666666629E-2</v>
      </c>
      <c r="X276" s="22">
        <f t="shared" si="51"/>
        <v>73298.101718977268</v>
      </c>
      <c r="Y276" s="22">
        <f t="shared" si="52"/>
        <v>78998.690551266714</v>
      </c>
      <c r="Z276" s="22">
        <f t="shared" si="54"/>
        <v>4186930.5992171359</v>
      </c>
      <c r="AA276" s="6">
        <v>597</v>
      </c>
      <c r="AB276" s="6">
        <v>1881</v>
      </c>
      <c r="AC276" s="6">
        <f t="shared" si="53"/>
        <v>135</v>
      </c>
      <c r="AD276" s="6" t="s">
        <v>25</v>
      </c>
    </row>
    <row r="277" spans="1:30" x14ac:dyDescent="0.2">
      <c r="A277">
        <v>31</v>
      </c>
      <c r="B277" s="6" t="s">
        <v>247</v>
      </c>
      <c r="C277" s="6" t="s">
        <v>22</v>
      </c>
      <c r="D277" s="6" t="s">
        <v>23</v>
      </c>
      <c r="E277" s="6" t="s">
        <v>2767</v>
      </c>
      <c r="F277" s="6" t="s">
        <v>2772</v>
      </c>
      <c r="G277" s="6">
        <v>53</v>
      </c>
      <c r="H277" s="6">
        <v>64</v>
      </c>
      <c r="I277" s="7">
        <v>42575</v>
      </c>
      <c r="J277" s="7">
        <v>42587</v>
      </c>
      <c r="K277" s="7" t="s">
        <v>2540</v>
      </c>
      <c r="L277" s="17">
        <f t="shared" si="44"/>
        <v>272.20999999999998</v>
      </c>
      <c r="M277" s="20">
        <f t="shared" si="45"/>
        <v>0.87502296021454029</v>
      </c>
      <c r="N277" s="6">
        <v>12</v>
      </c>
      <c r="O277" s="6">
        <v>3900000</v>
      </c>
      <c r="P277" s="6">
        <v>3820000</v>
      </c>
      <c r="Q277" s="6">
        <f t="shared" si="46"/>
        <v>-80000</v>
      </c>
      <c r="R277" s="8">
        <f t="shared" si="47"/>
        <v>-2.0512820512820513E-2</v>
      </c>
      <c r="S277" s="6"/>
      <c r="T277" s="9">
        <f t="shared" si="48"/>
        <v>73584.905660377364</v>
      </c>
      <c r="U277" s="6">
        <v>72075</v>
      </c>
      <c r="V277" s="9">
        <f t="shared" si="49"/>
        <v>-1509.9056603773643</v>
      </c>
      <c r="W277" s="8">
        <f t="shared" si="50"/>
        <v>-2.0519230769230845E-2</v>
      </c>
      <c r="X277" s="22">
        <f t="shared" si="51"/>
        <v>64388.481978051081</v>
      </c>
      <c r="Y277" s="22">
        <f t="shared" si="52"/>
        <v>63067.279857462992</v>
      </c>
      <c r="Z277" s="22">
        <f t="shared" si="54"/>
        <v>3342565.8324455386</v>
      </c>
      <c r="AA277" s="6">
        <v>426</v>
      </c>
      <c r="AB277" s="6">
        <v>1879</v>
      </c>
      <c r="AC277" s="6">
        <f t="shared" si="53"/>
        <v>137</v>
      </c>
      <c r="AD277" s="6" t="s">
        <v>123</v>
      </c>
    </row>
    <row r="278" spans="1:30" x14ac:dyDescent="0.2">
      <c r="A278">
        <v>33</v>
      </c>
      <c r="B278" s="6" t="s">
        <v>890</v>
      </c>
      <c r="C278" s="6" t="s">
        <v>22</v>
      </c>
      <c r="D278" s="6" t="s">
        <v>23</v>
      </c>
      <c r="E278" s="6" t="s">
        <v>2767</v>
      </c>
      <c r="F278" s="6" t="s">
        <v>2772</v>
      </c>
      <c r="G278" s="6">
        <v>53</v>
      </c>
      <c r="H278" s="6">
        <v>60</v>
      </c>
      <c r="I278" s="7">
        <v>42585</v>
      </c>
      <c r="J278" s="7">
        <v>42598</v>
      </c>
      <c r="K278" s="7" t="s">
        <v>2540</v>
      </c>
      <c r="L278" s="17">
        <f t="shared" si="44"/>
        <v>272.20999999999998</v>
      </c>
      <c r="M278" s="20">
        <f t="shared" si="45"/>
        <v>0.87502296021454029</v>
      </c>
      <c r="N278" s="6">
        <v>13</v>
      </c>
      <c r="O278" s="6">
        <v>3600000</v>
      </c>
      <c r="P278" s="6">
        <v>4210000</v>
      </c>
      <c r="Q278" s="6">
        <f t="shared" si="46"/>
        <v>610000</v>
      </c>
      <c r="R278" s="8">
        <f t="shared" si="47"/>
        <v>0.16944444444444445</v>
      </c>
      <c r="S278" s="6">
        <v>2619</v>
      </c>
      <c r="T278" s="9">
        <f t="shared" si="48"/>
        <v>67973.943396226416</v>
      </c>
      <c r="U278" s="6">
        <v>79483</v>
      </c>
      <c r="V278" s="9">
        <f t="shared" si="49"/>
        <v>11509.056603773584</v>
      </c>
      <c r="W278" s="8">
        <f t="shared" si="50"/>
        <v>0.16931571170862086</v>
      </c>
      <c r="X278" s="22">
        <f t="shared" si="51"/>
        <v>59478.761168021643</v>
      </c>
      <c r="Y278" s="22">
        <f t="shared" si="52"/>
        <v>69549.449946732304</v>
      </c>
      <c r="Z278" s="22">
        <f t="shared" si="54"/>
        <v>3686120.8471768121</v>
      </c>
      <c r="AA278" s="10">
        <v>2600</v>
      </c>
      <c r="AB278" s="6">
        <v>1992</v>
      </c>
      <c r="AC278" s="6">
        <f t="shared" si="53"/>
        <v>24</v>
      </c>
      <c r="AD278" s="6" t="s">
        <v>729</v>
      </c>
    </row>
    <row r="279" spans="1:30" x14ac:dyDescent="0.2">
      <c r="A279">
        <v>37</v>
      </c>
      <c r="B279" s="6" t="s">
        <v>894</v>
      </c>
      <c r="C279" s="6" t="s">
        <v>22</v>
      </c>
      <c r="D279" s="6" t="s">
        <v>23</v>
      </c>
      <c r="E279" s="6" t="s">
        <v>2767</v>
      </c>
      <c r="F279" s="6" t="s">
        <v>2772</v>
      </c>
      <c r="G279" s="6">
        <v>53</v>
      </c>
      <c r="H279" s="6">
        <v>61</v>
      </c>
      <c r="I279" s="7">
        <v>42613</v>
      </c>
      <c r="J279" s="7">
        <v>42626</v>
      </c>
      <c r="K279" s="7" t="s">
        <v>2541</v>
      </c>
      <c r="L279" s="17">
        <f t="shared" si="44"/>
        <v>275.91000000000003</v>
      </c>
      <c r="M279" s="20">
        <f t="shared" si="45"/>
        <v>0.86328875357906554</v>
      </c>
      <c r="N279" s="6">
        <v>13</v>
      </c>
      <c r="O279" s="6">
        <v>5350000</v>
      </c>
      <c r="P279" s="6">
        <v>5350000</v>
      </c>
      <c r="Q279" s="6">
        <f t="shared" si="46"/>
        <v>0</v>
      </c>
      <c r="R279" s="8">
        <f t="shared" si="47"/>
        <v>0</v>
      </c>
      <c r="S279" s="6">
        <v>3025</v>
      </c>
      <c r="T279" s="9">
        <f t="shared" si="48"/>
        <v>101000.47169811321</v>
      </c>
      <c r="U279" s="6">
        <v>101000</v>
      </c>
      <c r="V279" s="9">
        <f t="shared" si="49"/>
        <v>-0.47169811320782173</v>
      </c>
      <c r="W279" s="8">
        <f t="shared" si="50"/>
        <v>-4.6702565371943062E-6</v>
      </c>
      <c r="X279" s="22">
        <f t="shared" si="51"/>
        <v>87192.571323161843</v>
      </c>
      <c r="Y279" s="22">
        <f t="shared" si="52"/>
        <v>87192.164111485617</v>
      </c>
      <c r="Z279" s="22">
        <f t="shared" si="54"/>
        <v>4621184.6979087377</v>
      </c>
      <c r="AA279" s="10">
        <v>1644</v>
      </c>
      <c r="AB279" s="6">
        <v>2010</v>
      </c>
      <c r="AC279" s="6">
        <f t="shared" si="53"/>
        <v>6</v>
      </c>
      <c r="AD279" s="6" t="s">
        <v>383</v>
      </c>
    </row>
    <row r="280" spans="1:30" x14ac:dyDescent="0.2">
      <c r="A280">
        <v>42</v>
      </c>
      <c r="B280" s="6" t="s">
        <v>894</v>
      </c>
      <c r="C280" s="6" t="s">
        <v>22</v>
      </c>
      <c r="D280" s="6" t="s">
        <v>23</v>
      </c>
      <c r="E280" s="6" t="s">
        <v>2767</v>
      </c>
      <c r="F280" s="6" t="s">
        <v>2772</v>
      </c>
      <c r="G280" s="6">
        <v>53</v>
      </c>
      <c r="H280" s="6">
        <v>61</v>
      </c>
      <c r="I280" s="7">
        <v>42647</v>
      </c>
      <c r="J280" s="7">
        <v>42663</v>
      </c>
      <c r="K280" s="7" t="s">
        <v>2542</v>
      </c>
      <c r="L280" s="17">
        <f t="shared" si="44"/>
        <v>281.13</v>
      </c>
      <c r="M280" s="20">
        <f t="shared" si="45"/>
        <v>0.84725927506847365</v>
      </c>
      <c r="N280" s="6">
        <v>16</v>
      </c>
      <c r="O280" s="6">
        <v>5350000</v>
      </c>
      <c r="P280" s="6">
        <v>5350000</v>
      </c>
      <c r="Q280" s="6">
        <f t="shared" si="46"/>
        <v>0</v>
      </c>
      <c r="R280" s="8">
        <f t="shared" si="47"/>
        <v>0</v>
      </c>
      <c r="S280" s="6">
        <v>3025</v>
      </c>
      <c r="T280" s="9">
        <f t="shared" si="48"/>
        <v>101000.47169811321</v>
      </c>
      <c r="U280" s="6">
        <v>101000</v>
      </c>
      <c r="V280" s="9">
        <f t="shared" si="49"/>
        <v>-0.47169811320782173</v>
      </c>
      <c r="W280" s="8">
        <f t="shared" si="50"/>
        <v>-4.6702565371943062E-6</v>
      </c>
      <c r="X280" s="22">
        <f t="shared" si="51"/>
        <v>85573.586432517288</v>
      </c>
      <c r="Y280" s="22">
        <f t="shared" si="52"/>
        <v>85573.186781915836</v>
      </c>
      <c r="Z280" s="22">
        <f t="shared" si="54"/>
        <v>4535378.8994415393</v>
      </c>
      <c r="AA280" s="10">
        <v>1644</v>
      </c>
      <c r="AB280" s="6">
        <v>2012</v>
      </c>
      <c r="AC280" s="6">
        <f t="shared" si="53"/>
        <v>4</v>
      </c>
      <c r="AD280" s="6" t="s">
        <v>383</v>
      </c>
    </row>
    <row r="281" spans="1:30" x14ac:dyDescent="0.2">
      <c r="A281">
        <v>43</v>
      </c>
      <c r="B281" s="6" t="s">
        <v>853</v>
      </c>
      <c r="C281" s="6" t="s">
        <v>22</v>
      </c>
      <c r="D281" s="6" t="s">
        <v>23</v>
      </c>
      <c r="E281" s="6" t="s">
        <v>2767</v>
      </c>
      <c r="F281" s="6" t="s">
        <v>2772</v>
      </c>
      <c r="G281" s="6">
        <v>53</v>
      </c>
      <c r="H281" s="6">
        <v>60</v>
      </c>
      <c r="I281" s="7">
        <v>42650</v>
      </c>
      <c r="J281" s="7">
        <v>42667</v>
      </c>
      <c r="K281" s="7" t="s">
        <v>2542</v>
      </c>
      <c r="L281" s="17">
        <f t="shared" si="44"/>
        <v>281.13</v>
      </c>
      <c r="M281" s="20">
        <f t="shared" si="45"/>
        <v>0.84725927506847365</v>
      </c>
      <c r="N281" s="6">
        <v>17</v>
      </c>
      <c r="O281" s="6">
        <v>4500000</v>
      </c>
      <c r="P281" s="6">
        <v>4500000</v>
      </c>
      <c r="Q281" s="6">
        <f t="shared" si="46"/>
        <v>0</v>
      </c>
      <c r="R281" s="8">
        <f t="shared" si="47"/>
        <v>0</v>
      </c>
      <c r="S281" s="6">
        <v>4811</v>
      </c>
      <c r="T281" s="9">
        <f t="shared" si="48"/>
        <v>84996.433962264156</v>
      </c>
      <c r="U281" s="6">
        <v>84996</v>
      </c>
      <c r="V281" s="9">
        <f t="shared" si="49"/>
        <v>-0.43396226415643468</v>
      </c>
      <c r="W281" s="8">
        <f t="shared" si="50"/>
        <v>-5.1056526012503156E-6</v>
      </c>
      <c r="X281" s="22">
        <f t="shared" si="51"/>
        <v>72014.017022273329</v>
      </c>
      <c r="Y281" s="22">
        <f t="shared" si="52"/>
        <v>72013.649343719982</v>
      </c>
      <c r="Z281" s="22">
        <f t="shared" si="54"/>
        <v>3816723.4152171589</v>
      </c>
      <c r="AA281" s="10">
        <v>1097</v>
      </c>
      <c r="AB281" s="6">
        <v>1933</v>
      </c>
      <c r="AC281" s="6">
        <f t="shared" si="53"/>
        <v>83</v>
      </c>
      <c r="AD281" s="6" t="s">
        <v>105</v>
      </c>
    </row>
    <row r="282" spans="1:30" x14ac:dyDescent="0.2">
      <c r="A282">
        <v>16</v>
      </c>
      <c r="B282" s="6" t="s">
        <v>2596</v>
      </c>
      <c r="C282" s="6" t="s">
        <v>22</v>
      </c>
      <c r="D282" s="6" t="s">
        <v>23</v>
      </c>
      <c r="E282" s="6" t="s">
        <v>2768</v>
      </c>
      <c r="F282" s="6" t="s">
        <v>2772</v>
      </c>
      <c r="G282" s="6">
        <v>54</v>
      </c>
      <c r="H282" s="6">
        <v>63</v>
      </c>
      <c r="I282" s="7">
        <v>42483</v>
      </c>
      <c r="J282" s="7">
        <v>42484</v>
      </c>
      <c r="K282" s="7" t="s">
        <v>2536</v>
      </c>
      <c r="L282" s="17">
        <f t="shared" si="44"/>
        <v>250.79</v>
      </c>
      <c r="M282" s="20">
        <f t="shared" si="45"/>
        <v>0.9497587623110969</v>
      </c>
      <c r="N282" s="6">
        <v>1</v>
      </c>
      <c r="O282" s="6">
        <v>3490000</v>
      </c>
      <c r="P282" s="6">
        <v>4200000</v>
      </c>
      <c r="Q282" s="6">
        <f t="shared" si="46"/>
        <v>710000</v>
      </c>
      <c r="R282" s="8">
        <f t="shared" si="47"/>
        <v>0.20343839541547279</v>
      </c>
      <c r="S282" s="6">
        <v>116630</v>
      </c>
      <c r="T282" s="9">
        <f t="shared" si="48"/>
        <v>66789.444444444438</v>
      </c>
      <c r="U282" s="6">
        <v>79938</v>
      </c>
      <c r="V282" s="9">
        <f t="shared" si="49"/>
        <v>13148.555555555562</v>
      </c>
      <c r="W282" s="8">
        <f t="shared" si="50"/>
        <v>0.19686577220285986</v>
      </c>
      <c r="X282" s="22">
        <f t="shared" si="51"/>
        <v>63433.860091001319</v>
      </c>
      <c r="Y282" s="22">
        <f t="shared" si="52"/>
        <v>75921.81594162446</v>
      </c>
      <c r="Z282" s="22">
        <f t="shared" si="54"/>
        <v>4099778.0608477211</v>
      </c>
      <c r="AA282" s="6">
        <v>409</v>
      </c>
      <c r="AB282" s="6">
        <v>1897</v>
      </c>
      <c r="AC282" s="6">
        <f t="shared" si="53"/>
        <v>119</v>
      </c>
      <c r="AD282" s="6" t="s">
        <v>75</v>
      </c>
    </row>
    <row r="283" spans="1:30" x14ac:dyDescent="0.2">
      <c r="A283">
        <v>8</v>
      </c>
      <c r="B283" s="6" t="s">
        <v>913</v>
      </c>
      <c r="C283" s="6" t="s">
        <v>22</v>
      </c>
      <c r="D283" s="6" t="s">
        <v>23</v>
      </c>
      <c r="E283" s="6" t="s">
        <v>2767</v>
      </c>
      <c r="F283" s="6" t="s">
        <v>2772</v>
      </c>
      <c r="G283" s="6">
        <v>54</v>
      </c>
      <c r="H283" s="6">
        <v>60</v>
      </c>
      <c r="I283" s="7">
        <v>42412</v>
      </c>
      <c r="J283" s="7">
        <v>42422</v>
      </c>
      <c r="K283" s="7" t="s">
        <v>2534</v>
      </c>
      <c r="L283" s="17">
        <f t="shared" si="44"/>
        <v>240.59</v>
      </c>
      <c r="M283" s="20">
        <f t="shared" si="45"/>
        <v>0.99002452304750821</v>
      </c>
      <c r="N283" s="6">
        <v>10</v>
      </c>
      <c r="O283" s="6">
        <v>3100000</v>
      </c>
      <c r="P283" s="6">
        <v>3425000</v>
      </c>
      <c r="Q283" s="6">
        <f t="shared" si="46"/>
        <v>325000</v>
      </c>
      <c r="R283" s="8">
        <f t="shared" si="47"/>
        <v>0.10483870967741936</v>
      </c>
      <c r="S283" s="6">
        <v>23291</v>
      </c>
      <c r="T283" s="9">
        <f t="shared" si="48"/>
        <v>57838.722222222219</v>
      </c>
      <c r="U283" s="6">
        <v>63857</v>
      </c>
      <c r="V283" s="9">
        <f t="shared" si="49"/>
        <v>6018.277777777781</v>
      </c>
      <c r="W283" s="8">
        <f t="shared" si="50"/>
        <v>0.1040527443648383</v>
      </c>
      <c r="X283" s="22">
        <f t="shared" si="51"/>
        <v>57261.753381732866</v>
      </c>
      <c r="Y283" s="22">
        <f t="shared" si="52"/>
        <v>63219.99596824473</v>
      </c>
      <c r="Z283" s="22">
        <f t="shared" si="54"/>
        <v>3413879.7822852153</v>
      </c>
      <c r="AA283" s="10">
        <v>3310</v>
      </c>
      <c r="AB283" s="6">
        <v>1955</v>
      </c>
      <c r="AC283" s="6">
        <f t="shared" si="53"/>
        <v>61</v>
      </c>
      <c r="AD283" s="6" t="s">
        <v>37</v>
      </c>
    </row>
    <row r="284" spans="1:30" x14ac:dyDescent="0.2">
      <c r="A284">
        <v>15</v>
      </c>
      <c r="B284" s="6" t="s">
        <v>853</v>
      </c>
      <c r="C284" s="6" t="s">
        <v>22</v>
      </c>
      <c r="D284" s="6" t="s">
        <v>23</v>
      </c>
      <c r="E284" s="6" t="s">
        <v>2767</v>
      </c>
      <c r="F284" s="6" t="s">
        <v>2772</v>
      </c>
      <c r="G284" s="6">
        <v>54</v>
      </c>
      <c r="H284" s="6">
        <v>59</v>
      </c>
      <c r="I284" s="7">
        <v>42462</v>
      </c>
      <c r="J284" s="7">
        <v>42472</v>
      </c>
      <c r="K284" s="7" t="s">
        <v>2536</v>
      </c>
      <c r="L284" s="17">
        <f t="shared" si="44"/>
        <v>250.79</v>
      </c>
      <c r="M284" s="20">
        <f t="shared" si="45"/>
        <v>0.9497587623110969</v>
      </c>
      <c r="N284" s="6">
        <v>10</v>
      </c>
      <c r="O284" s="6">
        <v>3450000</v>
      </c>
      <c r="P284" s="6">
        <v>3800000</v>
      </c>
      <c r="Q284" s="6">
        <f t="shared" si="46"/>
        <v>350000</v>
      </c>
      <c r="R284" s="8">
        <f t="shared" si="47"/>
        <v>0.10144927536231885</v>
      </c>
      <c r="S284" s="6"/>
      <c r="T284" s="9">
        <f t="shared" si="48"/>
        <v>63888.888888888891</v>
      </c>
      <c r="U284" s="6">
        <v>70370</v>
      </c>
      <c r="V284" s="9">
        <f t="shared" si="49"/>
        <v>6481.1111111111095</v>
      </c>
      <c r="W284" s="8">
        <f t="shared" si="50"/>
        <v>0.10144347826086954</v>
      </c>
      <c r="X284" s="22">
        <f t="shared" si="51"/>
        <v>60679.032036542303</v>
      </c>
      <c r="Y284" s="22">
        <f t="shared" si="52"/>
        <v>66834.524103831893</v>
      </c>
      <c r="Z284" s="22">
        <f t="shared" si="54"/>
        <v>3609064.3016069224</v>
      </c>
      <c r="AA284" s="10">
        <v>1099</v>
      </c>
      <c r="AB284" s="6">
        <v>1933</v>
      </c>
      <c r="AC284" s="6">
        <f t="shared" si="53"/>
        <v>83</v>
      </c>
      <c r="AD284" s="6" t="s">
        <v>108</v>
      </c>
    </row>
    <row r="285" spans="1:30" x14ac:dyDescent="0.2">
      <c r="A285">
        <v>22</v>
      </c>
      <c r="B285" s="6" t="s">
        <v>925</v>
      </c>
      <c r="C285" s="6" t="s">
        <v>22</v>
      </c>
      <c r="D285" s="6" t="s">
        <v>23</v>
      </c>
      <c r="E285" s="6" t="s">
        <v>2767</v>
      </c>
      <c r="F285" s="6" t="s">
        <v>2772</v>
      </c>
      <c r="G285" s="6">
        <v>54</v>
      </c>
      <c r="H285" s="6">
        <v>61</v>
      </c>
      <c r="I285" s="7">
        <v>42511</v>
      </c>
      <c r="J285" s="7">
        <v>42521</v>
      </c>
      <c r="K285" s="7" t="s">
        <v>2537</v>
      </c>
      <c r="L285" s="17">
        <f t="shared" si="44"/>
        <v>256.52</v>
      </c>
      <c r="M285" s="20">
        <f t="shared" si="45"/>
        <v>0.92854358334632781</v>
      </c>
      <c r="N285" s="6">
        <v>10</v>
      </c>
      <c r="O285" s="6">
        <v>3950000</v>
      </c>
      <c r="P285" s="6">
        <v>4570000</v>
      </c>
      <c r="Q285" s="6">
        <f t="shared" si="46"/>
        <v>620000</v>
      </c>
      <c r="R285" s="8">
        <f t="shared" si="47"/>
        <v>0.1569620253164557</v>
      </c>
      <c r="S285" s="6">
        <v>47078</v>
      </c>
      <c r="T285" s="9">
        <f t="shared" si="48"/>
        <v>74019.962962962964</v>
      </c>
      <c r="U285" s="6">
        <v>85501</v>
      </c>
      <c r="V285" s="9">
        <f t="shared" si="49"/>
        <v>11481.037037037036</v>
      </c>
      <c r="W285" s="8">
        <f t="shared" si="50"/>
        <v>0.1551073058869504</v>
      </c>
      <c r="X285" s="22">
        <f t="shared" si="51"/>
        <v>68730.761648792104</v>
      </c>
      <c r="Y285" s="22">
        <f t="shared" si="52"/>
        <v>79391.404919694367</v>
      </c>
      <c r="Z285" s="22">
        <f t="shared" si="54"/>
        <v>4287135.8656634958</v>
      </c>
      <c r="AA285" s="6">
        <v>524</v>
      </c>
      <c r="AB285" s="6">
        <v>1897</v>
      </c>
      <c r="AC285" s="6">
        <f t="shared" si="53"/>
        <v>119</v>
      </c>
      <c r="AD285" s="6" t="s">
        <v>94</v>
      </c>
    </row>
    <row r="286" spans="1:30" x14ac:dyDescent="0.2">
      <c r="A286">
        <v>37</v>
      </c>
      <c r="B286" s="6" t="s">
        <v>940</v>
      </c>
      <c r="C286" s="6" t="s">
        <v>22</v>
      </c>
      <c r="D286" s="6" t="s">
        <v>23</v>
      </c>
      <c r="E286" s="6" t="s">
        <v>2767</v>
      </c>
      <c r="F286" s="6" t="s">
        <v>2772</v>
      </c>
      <c r="G286" s="6">
        <v>54</v>
      </c>
      <c r="H286" s="6">
        <v>60</v>
      </c>
      <c r="I286" s="7">
        <v>42615</v>
      </c>
      <c r="J286" s="7">
        <v>42625</v>
      </c>
      <c r="K286" s="7" t="s">
        <v>2541</v>
      </c>
      <c r="L286" s="17">
        <f t="shared" si="44"/>
        <v>275.91000000000003</v>
      </c>
      <c r="M286" s="20">
        <f t="shared" si="45"/>
        <v>0.86328875357906554</v>
      </c>
      <c r="N286" s="6">
        <v>10</v>
      </c>
      <c r="O286" s="6">
        <v>2900000</v>
      </c>
      <c r="P286" s="6">
        <v>3910000</v>
      </c>
      <c r="Q286" s="6">
        <f t="shared" si="46"/>
        <v>1010000</v>
      </c>
      <c r="R286" s="8">
        <f t="shared" si="47"/>
        <v>0.34827586206896549</v>
      </c>
      <c r="S286" s="6">
        <v>61636</v>
      </c>
      <c r="T286" s="9">
        <f t="shared" si="48"/>
        <v>54845.111111111109</v>
      </c>
      <c r="U286" s="6">
        <v>73549</v>
      </c>
      <c r="V286" s="9">
        <f t="shared" si="49"/>
        <v>18703.888888888891</v>
      </c>
      <c r="W286" s="8">
        <f t="shared" si="50"/>
        <v>0.34103110578072393</v>
      </c>
      <c r="X286" s="22">
        <f t="shared" si="51"/>
        <v>47347.16761101647</v>
      </c>
      <c r="Y286" s="22">
        <f t="shared" si="52"/>
        <v>63494.02453698669</v>
      </c>
      <c r="Z286" s="22">
        <f t="shared" si="54"/>
        <v>3428677.3249972812</v>
      </c>
      <c r="AA286" s="10">
        <v>1039</v>
      </c>
      <c r="AB286" s="6">
        <v>1904</v>
      </c>
      <c r="AC286" s="6">
        <f t="shared" si="53"/>
        <v>112</v>
      </c>
      <c r="AD286" s="6" t="s">
        <v>75</v>
      </c>
    </row>
    <row r="287" spans="1:30" x14ac:dyDescent="0.2">
      <c r="A287">
        <v>44</v>
      </c>
      <c r="B287" s="6" t="s">
        <v>585</v>
      </c>
      <c r="C287" s="6" t="s">
        <v>22</v>
      </c>
      <c r="D287" s="6" t="s">
        <v>23</v>
      </c>
      <c r="E287" s="6" t="s">
        <v>2767</v>
      </c>
      <c r="F287" s="6" t="s">
        <v>2772</v>
      </c>
      <c r="G287" s="6">
        <v>54</v>
      </c>
      <c r="H287" s="6">
        <v>61</v>
      </c>
      <c r="I287" s="7">
        <v>42664</v>
      </c>
      <c r="J287" s="7">
        <v>42674</v>
      </c>
      <c r="K287" s="7" t="s">
        <v>2542</v>
      </c>
      <c r="L287" s="17">
        <f t="shared" si="44"/>
        <v>281.13</v>
      </c>
      <c r="M287" s="20">
        <f t="shared" si="45"/>
        <v>0.84725927506847365</v>
      </c>
      <c r="N287" s="6">
        <v>10</v>
      </c>
      <c r="O287" s="6">
        <v>3900000</v>
      </c>
      <c r="P287" s="6">
        <v>3910000</v>
      </c>
      <c r="Q287" s="6">
        <f t="shared" si="46"/>
        <v>10000</v>
      </c>
      <c r="R287" s="8">
        <f t="shared" si="47"/>
        <v>2.5641025641025641E-3</v>
      </c>
      <c r="S287" s="6">
        <v>202998</v>
      </c>
      <c r="T287" s="9">
        <f t="shared" si="48"/>
        <v>75981.444444444438</v>
      </c>
      <c r="U287" s="6">
        <v>76167</v>
      </c>
      <c r="V287" s="9">
        <f t="shared" si="49"/>
        <v>185.55555555556202</v>
      </c>
      <c r="W287" s="8">
        <f t="shared" si="50"/>
        <v>2.4421167156309484E-3</v>
      </c>
      <c r="X287" s="22">
        <f t="shared" si="51"/>
        <v>64375.983538655499</v>
      </c>
      <c r="Y287" s="22">
        <f t="shared" si="52"/>
        <v>64533.19720414043</v>
      </c>
      <c r="Z287" s="22">
        <f t="shared" si="54"/>
        <v>3484792.6490235832</v>
      </c>
      <c r="AA287" s="6">
        <v>823</v>
      </c>
      <c r="AB287" s="6">
        <v>1932</v>
      </c>
      <c r="AC287" s="6">
        <f t="shared" si="53"/>
        <v>84</v>
      </c>
      <c r="AD287" s="6" t="s">
        <v>90</v>
      </c>
    </row>
    <row r="288" spans="1:30" x14ac:dyDescent="0.2">
      <c r="A288">
        <v>3</v>
      </c>
      <c r="B288" s="6" t="s">
        <v>807</v>
      </c>
      <c r="C288" s="6" t="s">
        <v>22</v>
      </c>
      <c r="D288" s="6" t="s">
        <v>23</v>
      </c>
      <c r="E288" s="6" t="s">
        <v>2768</v>
      </c>
      <c r="F288" s="6" t="s">
        <v>2772</v>
      </c>
      <c r="G288" s="6">
        <v>55</v>
      </c>
      <c r="H288" s="6">
        <v>60</v>
      </c>
      <c r="I288" s="7">
        <v>42391</v>
      </c>
      <c r="J288" s="7">
        <v>42393</v>
      </c>
      <c r="K288" s="7" t="s">
        <v>2533</v>
      </c>
      <c r="L288" s="17">
        <f t="shared" si="44"/>
        <v>238.19</v>
      </c>
      <c r="M288" s="20">
        <f t="shared" si="45"/>
        <v>1</v>
      </c>
      <c r="N288" s="6">
        <v>2</v>
      </c>
      <c r="O288" s="6">
        <v>3750000</v>
      </c>
      <c r="P288" s="6">
        <v>4000000</v>
      </c>
      <c r="Q288" s="6">
        <f t="shared" si="46"/>
        <v>250000</v>
      </c>
      <c r="R288" s="8">
        <f t="shared" si="47"/>
        <v>6.6666666666666666E-2</v>
      </c>
      <c r="S288" s="6"/>
      <c r="T288" s="9">
        <f t="shared" si="48"/>
        <v>68181.818181818177</v>
      </c>
      <c r="U288" s="6">
        <v>72727</v>
      </c>
      <c r="V288" s="9">
        <f t="shared" si="49"/>
        <v>4545.1818181818235</v>
      </c>
      <c r="W288" s="8">
        <f t="shared" si="50"/>
        <v>6.6662666666666745E-2</v>
      </c>
      <c r="X288" s="22">
        <f t="shared" si="51"/>
        <v>68181.818181818177</v>
      </c>
      <c r="Y288" s="22">
        <f t="shared" si="52"/>
        <v>72727</v>
      </c>
      <c r="Z288" s="22">
        <f t="shared" si="54"/>
        <v>3999985</v>
      </c>
      <c r="AA288" s="10">
        <v>2622</v>
      </c>
      <c r="AB288" s="6">
        <v>1997</v>
      </c>
      <c r="AC288" s="6">
        <f t="shared" si="53"/>
        <v>19</v>
      </c>
      <c r="AD288" s="6" t="s">
        <v>27</v>
      </c>
    </row>
    <row r="289" spans="1:30" x14ac:dyDescent="0.2">
      <c r="A289">
        <v>3</v>
      </c>
      <c r="B289" s="6" t="s">
        <v>957</v>
      </c>
      <c r="C289" s="6" t="s">
        <v>22</v>
      </c>
      <c r="D289" s="6" t="s">
        <v>23</v>
      </c>
      <c r="E289" s="6" t="s">
        <v>2767</v>
      </c>
      <c r="F289" s="6" t="s">
        <v>2772</v>
      </c>
      <c r="G289" s="6">
        <v>55</v>
      </c>
      <c r="H289" s="6">
        <v>60</v>
      </c>
      <c r="I289" s="7">
        <v>42378</v>
      </c>
      <c r="J289" s="7">
        <v>42388</v>
      </c>
      <c r="K289" s="7" t="s">
        <v>2533</v>
      </c>
      <c r="L289" s="17">
        <f t="shared" si="44"/>
        <v>238.19</v>
      </c>
      <c r="M289" s="20">
        <f t="shared" si="45"/>
        <v>1</v>
      </c>
      <c r="N289" s="6">
        <v>10</v>
      </c>
      <c r="O289" s="6">
        <v>4100000</v>
      </c>
      <c r="P289" s="6">
        <v>4290000</v>
      </c>
      <c r="Q289" s="6">
        <f t="shared" si="46"/>
        <v>190000</v>
      </c>
      <c r="R289" s="8">
        <f t="shared" si="47"/>
        <v>4.6341463414634146E-2</v>
      </c>
      <c r="S289" s="6"/>
      <c r="T289" s="9">
        <f t="shared" si="48"/>
        <v>74545.454545454544</v>
      </c>
      <c r="U289" s="6">
        <v>78000</v>
      </c>
      <c r="V289" s="9">
        <f t="shared" si="49"/>
        <v>3454.5454545454559</v>
      </c>
      <c r="W289" s="8">
        <f t="shared" si="50"/>
        <v>4.6341463414634167E-2</v>
      </c>
      <c r="X289" s="22">
        <f t="shared" si="51"/>
        <v>74545.454545454544</v>
      </c>
      <c r="Y289" s="22">
        <f t="shared" si="52"/>
        <v>78000</v>
      </c>
      <c r="Z289" s="22">
        <f t="shared" si="54"/>
        <v>4290000</v>
      </c>
      <c r="AA289" s="6">
        <v>387</v>
      </c>
      <c r="AB289" s="6">
        <v>1975</v>
      </c>
      <c r="AC289" s="6">
        <f t="shared" si="53"/>
        <v>41</v>
      </c>
      <c r="AD289" s="6" t="s">
        <v>460</v>
      </c>
    </row>
    <row r="290" spans="1:30" x14ac:dyDescent="0.2">
      <c r="A290">
        <v>17</v>
      </c>
      <c r="B290" s="6" t="s">
        <v>261</v>
      </c>
      <c r="C290" s="6" t="s">
        <v>22</v>
      </c>
      <c r="D290" s="6" t="s">
        <v>23</v>
      </c>
      <c r="E290" s="6" t="s">
        <v>2767</v>
      </c>
      <c r="F290" s="6" t="s">
        <v>2772</v>
      </c>
      <c r="G290" s="6">
        <v>55</v>
      </c>
      <c r="H290" s="6">
        <v>60</v>
      </c>
      <c r="I290" s="7">
        <v>42476</v>
      </c>
      <c r="J290" s="7">
        <v>42486</v>
      </c>
      <c r="K290" s="7" t="s">
        <v>2536</v>
      </c>
      <c r="L290" s="17">
        <f t="shared" si="44"/>
        <v>250.79</v>
      </c>
      <c r="M290" s="20">
        <f t="shared" si="45"/>
        <v>0.9497587623110969</v>
      </c>
      <c r="N290" s="6">
        <v>10</v>
      </c>
      <c r="O290" s="6">
        <v>3490000</v>
      </c>
      <c r="P290" s="6">
        <v>3840000</v>
      </c>
      <c r="Q290" s="6">
        <f t="shared" si="46"/>
        <v>350000</v>
      </c>
      <c r="R290" s="8">
        <f t="shared" si="47"/>
        <v>0.10028653295128939</v>
      </c>
      <c r="S290" s="6"/>
      <c r="T290" s="9">
        <f t="shared" si="48"/>
        <v>63454.545454545456</v>
      </c>
      <c r="U290" s="6">
        <v>69818</v>
      </c>
      <c r="V290" s="9">
        <f t="shared" si="49"/>
        <v>6363.4545454545441</v>
      </c>
      <c r="W290" s="8">
        <f t="shared" si="50"/>
        <v>0.10028366762177648</v>
      </c>
      <c r="X290" s="22">
        <f t="shared" si="51"/>
        <v>60266.51055392233</v>
      </c>
      <c r="Y290" s="22">
        <f t="shared" si="52"/>
        <v>66310.25726703617</v>
      </c>
      <c r="Z290" s="22">
        <f t="shared" si="54"/>
        <v>3647064.1496869894</v>
      </c>
      <c r="AA290" s="6">
        <v>570</v>
      </c>
      <c r="AB290" s="6">
        <v>1901</v>
      </c>
      <c r="AC290" s="6">
        <f t="shared" si="53"/>
        <v>115</v>
      </c>
      <c r="AD290" s="6" t="s">
        <v>108</v>
      </c>
    </row>
    <row r="291" spans="1:30" x14ac:dyDescent="0.2">
      <c r="A291">
        <v>35</v>
      </c>
      <c r="B291" s="6" t="s">
        <v>977</v>
      </c>
      <c r="C291" s="6" t="s">
        <v>22</v>
      </c>
      <c r="D291" s="6" t="s">
        <v>23</v>
      </c>
      <c r="E291" s="6" t="s">
        <v>2767</v>
      </c>
      <c r="F291" s="6" t="s">
        <v>2772</v>
      </c>
      <c r="G291" s="6">
        <v>55</v>
      </c>
      <c r="H291" s="6">
        <v>62</v>
      </c>
      <c r="I291" s="7">
        <v>42604</v>
      </c>
      <c r="J291" s="7">
        <v>42614</v>
      </c>
      <c r="K291" s="7" t="s">
        <v>2541</v>
      </c>
      <c r="L291" s="17">
        <f t="shared" si="44"/>
        <v>275.91000000000003</v>
      </c>
      <c r="M291" s="20">
        <f t="shared" si="45"/>
        <v>0.86328875357906554</v>
      </c>
      <c r="N291" s="6">
        <v>10</v>
      </c>
      <c r="O291" s="6">
        <v>3600000</v>
      </c>
      <c r="P291" s="6">
        <v>3800000</v>
      </c>
      <c r="Q291" s="6">
        <f t="shared" si="46"/>
        <v>200000</v>
      </c>
      <c r="R291" s="8">
        <f t="shared" si="47"/>
        <v>5.5555555555555552E-2</v>
      </c>
      <c r="S291" s="6">
        <v>27246</v>
      </c>
      <c r="T291" s="9">
        <f t="shared" si="48"/>
        <v>65949.927272727276</v>
      </c>
      <c r="U291" s="6">
        <v>69586</v>
      </c>
      <c r="V291" s="9">
        <f t="shared" si="49"/>
        <v>3636.0727272727236</v>
      </c>
      <c r="W291" s="8">
        <f t="shared" si="50"/>
        <v>5.5133839833305984E-2</v>
      </c>
      <c r="X291" s="22">
        <f t="shared" si="51"/>
        <v>56933.830513902751</v>
      </c>
      <c r="Y291" s="22">
        <f t="shared" si="52"/>
        <v>60072.811206552855</v>
      </c>
      <c r="Z291" s="22">
        <f t="shared" si="54"/>
        <v>3304004.6163604069</v>
      </c>
      <c r="AA291" s="6">
        <v>876</v>
      </c>
      <c r="AB291" s="6">
        <v>1937</v>
      </c>
      <c r="AC291" s="6">
        <f t="shared" si="53"/>
        <v>79</v>
      </c>
      <c r="AD291" s="6" t="s">
        <v>191</v>
      </c>
    </row>
    <row r="292" spans="1:30" x14ac:dyDescent="0.2">
      <c r="A292">
        <v>36</v>
      </c>
      <c r="B292" s="6" t="s">
        <v>979</v>
      </c>
      <c r="C292" s="6" t="s">
        <v>22</v>
      </c>
      <c r="D292" s="6" t="s">
        <v>23</v>
      </c>
      <c r="E292" s="6" t="s">
        <v>2767</v>
      </c>
      <c r="F292" s="6" t="s">
        <v>2772</v>
      </c>
      <c r="G292" s="6">
        <v>55</v>
      </c>
      <c r="H292" s="6">
        <v>60</v>
      </c>
      <c r="I292" s="7">
        <v>42609</v>
      </c>
      <c r="J292" s="7">
        <v>42619</v>
      </c>
      <c r="K292" s="7" t="s">
        <v>2541</v>
      </c>
      <c r="L292" s="17">
        <f t="shared" si="44"/>
        <v>275.91000000000003</v>
      </c>
      <c r="M292" s="20">
        <f t="shared" si="45"/>
        <v>0.86328875357906554</v>
      </c>
      <c r="N292" s="6">
        <v>10</v>
      </c>
      <c r="O292" s="6">
        <v>3700000</v>
      </c>
      <c r="P292" s="6">
        <v>4700000</v>
      </c>
      <c r="Q292" s="6">
        <f t="shared" si="46"/>
        <v>1000000</v>
      </c>
      <c r="R292" s="8">
        <f t="shared" si="47"/>
        <v>0.27027027027027029</v>
      </c>
      <c r="S292" s="6"/>
      <c r="T292" s="9">
        <f t="shared" si="48"/>
        <v>67272.727272727279</v>
      </c>
      <c r="U292" s="6">
        <v>85455</v>
      </c>
      <c r="V292" s="9">
        <f t="shared" si="49"/>
        <v>18182.272727272721</v>
      </c>
      <c r="W292" s="8">
        <f t="shared" si="50"/>
        <v>0.27027702702702688</v>
      </c>
      <c r="X292" s="22">
        <f t="shared" si="51"/>
        <v>58075.788877137144</v>
      </c>
      <c r="Y292" s="22">
        <f t="shared" si="52"/>
        <v>73772.340437099047</v>
      </c>
      <c r="Z292" s="22">
        <f t="shared" si="54"/>
        <v>4057478.7240404477</v>
      </c>
      <c r="AA292" s="10">
        <v>2622</v>
      </c>
      <c r="AB292" s="6">
        <v>1997</v>
      </c>
      <c r="AC292" s="6">
        <f t="shared" si="53"/>
        <v>19</v>
      </c>
      <c r="AD292" s="6" t="s">
        <v>25</v>
      </c>
    </row>
    <row r="293" spans="1:30" x14ac:dyDescent="0.2">
      <c r="A293">
        <v>5</v>
      </c>
      <c r="B293" s="6" t="s">
        <v>323</v>
      </c>
      <c r="C293" s="6" t="s">
        <v>22</v>
      </c>
      <c r="D293" s="6" t="s">
        <v>23</v>
      </c>
      <c r="E293" s="6" t="s">
        <v>2767</v>
      </c>
      <c r="F293" s="6" t="s">
        <v>2772</v>
      </c>
      <c r="G293" s="6">
        <v>55</v>
      </c>
      <c r="H293" s="6">
        <v>60</v>
      </c>
      <c r="I293" s="7">
        <v>42391</v>
      </c>
      <c r="J293" s="7">
        <v>42402</v>
      </c>
      <c r="K293" s="7" t="s">
        <v>2534</v>
      </c>
      <c r="L293" s="17">
        <f t="shared" si="44"/>
        <v>240.59</v>
      </c>
      <c r="M293" s="20">
        <f t="shared" si="45"/>
        <v>0.99002452304750821</v>
      </c>
      <c r="N293" s="6">
        <v>11</v>
      </c>
      <c r="O293" s="6">
        <v>3500000</v>
      </c>
      <c r="P293" s="6">
        <v>4180000</v>
      </c>
      <c r="Q293" s="6">
        <f t="shared" si="46"/>
        <v>680000</v>
      </c>
      <c r="R293" s="8">
        <f t="shared" si="47"/>
        <v>0.19428571428571428</v>
      </c>
      <c r="S293" s="6"/>
      <c r="T293" s="9">
        <f t="shared" si="48"/>
        <v>63636.36363636364</v>
      </c>
      <c r="U293" s="6">
        <v>76000</v>
      </c>
      <c r="V293" s="9">
        <f t="shared" si="49"/>
        <v>12363.63636363636</v>
      </c>
      <c r="W293" s="8">
        <f t="shared" si="50"/>
        <v>0.19428571428571423</v>
      </c>
      <c r="X293" s="22">
        <f t="shared" si="51"/>
        <v>63001.560557568708</v>
      </c>
      <c r="Y293" s="22">
        <f t="shared" si="52"/>
        <v>75241.863751610625</v>
      </c>
      <c r="Z293" s="22">
        <f t="shared" si="54"/>
        <v>4138302.5063385842</v>
      </c>
      <c r="AA293" s="6">
        <v>681</v>
      </c>
      <c r="AB293" s="6">
        <v>1904</v>
      </c>
      <c r="AC293" s="6">
        <f t="shared" si="53"/>
        <v>112</v>
      </c>
      <c r="AD293" s="6" t="s">
        <v>37</v>
      </c>
    </row>
    <row r="294" spans="1:30" x14ac:dyDescent="0.2">
      <c r="A294">
        <v>34</v>
      </c>
      <c r="B294" s="6" t="s">
        <v>853</v>
      </c>
      <c r="C294" s="6" t="s">
        <v>22</v>
      </c>
      <c r="D294" s="6" t="s">
        <v>23</v>
      </c>
      <c r="E294" s="6" t="s">
        <v>2767</v>
      </c>
      <c r="F294" s="6" t="s">
        <v>2772</v>
      </c>
      <c r="G294" s="6">
        <v>55</v>
      </c>
      <c r="H294" s="6">
        <v>61</v>
      </c>
      <c r="I294" s="7">
        <v>42594</v>
      </c>
      <c r="J294" s="7">
        <v>42605</v>
      </c>
      <c r="K294" s="7" t="s">
        <v>2540</v>
      </c>
      <c r="L294" s="17">
        <f t="shared" si="44"/>
        <v>272.20999999999998</v>
      </c>
      <c r="M294" s="20">
        <f t="shared" si="45"/>
        <v>0.87502296021454029</v>
      </c>
      <c r="N294" s="6">
        <v>11</v>
      </c>
      <c r="O294" s="6">
        <v>4000000</v>
      </c>
      <c r="P294" s="6">
        <v>5000000</v>
      </c>
      <c r="Q294" s="6">
        <f t="shared" si="46"/>
        <v>1000000</v>
      </c>
      <c r="R294" s="8">
        <f t="shared" si="47"/>
        <v>0.25</v>
      </c>
      <c r="S294" s="6">
        <v>4992</v>
      </c>
      <c r="T294" s="9">
        <f t="shared" si="48"/>
        <v>72818.036363636362</v>
      </c>
      <c r="U294" s="6">
        <v>91000</v>
      </c>
      <c r="V294" s="9">
        <f t="shared" si="49"/>
        <v>18181.963636363638</v>
      </c>
      <c r="W294" s="8">
        <f t="shared" si="50"/>
        <v>0.2496903863977756</v>
      </c>
      <c r="X294" s="22">
        <f t="shared" si="51"/>
        <v>63717.453735919131</v>
      </c>
      <c r="Y294" s="22">
        <f t="shared" si="52"/>
        <v>79627.089379523168</v>
      </c>
      <c r="Z294" s="22">
        <f t="shared" si="54"/>
        <v>4379489.9158737743</v>
      </c>
      <c r="AA294" s="10">
        <v>1097</v>
      </c>
      <c r="AB294" s="6">
        <v>1933</v>
      </c>
      <c r="AC294" s="6">
        <f t="shared" si="53"/>
        <v>83</v>
      </c>
      <c r="AD294" s="6" t="s">
        <v>27</v>
      </c>
    </row>
    <row r="295" spans="1:30" x14ac:dyDescent="0.2">
      <c r="A295">
        <v>37</v>
      </c>
      <c r="B295" s="6" t="s">
        <v>980</v>
      </c>
      <c r="C295" s="6" t="s">
        <v>22</v>
      </c>
      <c r="D295" s="6" t="s">
        <v>23</v>
      </c>
      <c r="E295" s="6" t="s">
        <v>2767</v>
      </c>
      <c r="F295" s="6" t="s">
        <v>2772</v>
      </c>
      <c r="G295" s="6">
        <v>55</v>
      </c>
      <c r="H295" s="6">
        <v>68</v>
      </c>
      <c r="I295" s="7">
        <v>42614</v>
      </c>
      <c r="J295" s="7">
        <v>42625</v>
      </c>
      <c r="K295" s="7" t="s">
        <v>2541</v>
      </c>
      <c r="L295" s="17">
        <f t="shared" si="44"/>
        <v>275.91000000000003</v>
      </c>
      <c r="M295" s="20">
        <f t="shared" si="45"/>
        <v>0.86328875357906554</v>
      </c>
      <c r="N295" s="6">
        <v>11</v>
      </c>
      <c r="O295" s="6">
        <v>4200000</v>
      </c>
      <c r="P295" s="6">
        <v>4460000</v>
      </c>
      <c r="Q295" s="6">
        <f t="shared" si="46"/>
        <v>260000</v>
      </c>
      <c r="R295" s="8">
        <f t="shared" si="47"/>
        <v>6.1904761904761907E-2</v>
      </c>
      <c r="S295" s="6"/>
      <c r="T295" s="9">
        <f t="shared" si="48"/>
        <v>76363.636363636368</v>
      </c>
      <c r="U295" s="6">
        <v>81091</v>
      </c>
      <c r="V295" s="9">
        <f t="shared" si="49"/>
        <v>4727.3636363636324</v>
      </c>
      <c r="W295" s="8">
        <f t="shared" si="50"/>
        <v>6.1905952380952325E-2</v>
      </c>
      <c r="X295" s="22">
        <f t="shared" si="51"/>
        <v>65923.868455128642</v>
      </c>
      <c r="Y295" s="22">
        <f t="shared" si="52"/>
        <v>70004.948316480004</v>
      </c>
      <c r="Z295" s="22">
        <f t="shared" si="54"/>
        <v>3850272.1574064004</v>
      </c>
      <c r="AA295" s="10">
        <v>2056</v>
      </c>
      <c r="AB295" s="6">
        <v>1987</v>
      </c>
      <c r="AC295" s="6">
        <f t="shared" si="53"/>
        <v>29</v>
      </c>
      <c r="AD295" s="6" t="s">
        <v>67</v>
      </c>
    </row>
    <row r="296" spans="1:30" x14ac:dyDescent="0.2">
      <c r="A296">
        <v>42</v>
      </c>
      <c r="B296" s="6" t="s">
        <v>987</v>
      </c>
      <c r="C296" s="6" t="s">
        <v>22</v>
      </c>
      <c r="D296" s="6" t="s">
        <v>23</v>
      </c>
      <c r="E296" s="6" t="s">
        <v>2767</v>
      </c>
      <c r="F296" s="6" t="s">
        <v>2772</v>
      </c>
      <c r="G296" s="6">
        <v>55</v>
      </c>
      <c r="H296" s="6">
        <v>63</v>
      </c>
      <c r="I296" s="7">
        <v>42650</v>
      </c>
      <c r="J296" s="7">
        <v>42661</v>
      </c>
      <c r="K296" s="7" t="s">
        <v>2542</v>
      </c>
      <c r="L296" s="17">
        <f t="shared" si="44"/>
        <v>281.13</v>
      </c>
      <c r="M296" s="20">
        <f t="shared" si="45"/>
        <v>0.84725927506847365</v>
      </c>
      <c r="N296" s="6">
        <v>11</v>
      </c>
      <c r="O296" s="6">
        <v>4990000</v>
      </c>
      <c r="P296" s="6">
        <v>5400000</v>
      </c>
      <c r="Q296" s="6">
        <f t="shared" si="46"/>
        <v>410000</v>
      </c>
      <c r="R296" s="8">
        <f t="shared" si="47"/>
        <v>8.2164328657314628E-2</v>
      </c>
      <c r="S296" s="6"/>
      <c r="T296" s="9">
        <f t="shared" si="48"/>
        <v>90727.272727272721</v>
      </c>
      <c r="U296" s="6">
        <v>98182</v>
      </c>
      <c r="V296" s="9">
        <f t="shared" si="49"/>
        <v>7454.7272727272793</v>
      </c>
      <c r="W296" s="8">
        <f t="shared" si="50"/>
        <v>8.2166332665330744E-2</v>
      </c>
      <c r="X296" s="22">
        <f t="shared" si="51"/>
        <v>76869.523319848784</v>
      </c>
      <c r="Y296" s="22">
        <f t="shared" si="52"/>
        <v>83185.610144772887</v>
      </c>
      <c r="Z296" s="22">
        <f t="shared" si="54"/>
        <v>4575208.5579625089</v>
      </c>
      <c r="AA296" s="6">
        <v>357</v>
      </c>
      <c r="AB296" s="6">
        <v>1892</v>
      </c>
      <c r="AC296" s="6">
        <f t="shared" si="53"/>
        <v>124</v>
      </c>
      <c r="AD296" s="6" t="s">
        <v>67</v>
      </c>
    </row>
    <row r="297" spans="1:30" x14ac:dyDescent="0.2">
      <c r="A297">
        <v>22</v>
      </c>
      <c r="B297" s="6" t="s">
        <v>345</v>
      </c>
      <c r="C297" s="6" t="s">
        <v>22</v>
      </c>
      <c r="D297" s="6" t="s">
        <v>23</v>
      </c>
      <c r="E297" s="6" t="s">
        <v>2767</v>
      </c>
      <c r="F297" s="6" t="s">
        <v>2772</v>
      </c>
      <c r="G297" s="6">
        <v>55</v>
      </c>
      <c r="H297" s="6">
        <v>60</v>
      </c>
      <c r="I297" s="7">
        <v>42510</v>
      </c>
      <c r="J297" s="7">
        <v>42522</v>
      </c>
      <c r="K297" s="7" t="s">
        <v>2538</v>
      </c>
      <c r="L297" s="17">
        <f t="shared" si="44"/>
        <v>259.83</v>
      </c>
      <c r="M297" s="20">
        <f t="shared" si="45"/>
        <v>0.91671477504522192</v>
      </c>
      <c r="N297" s="6">
        <v>12</v>
      </c>
      <c r="O297" s="6">
        <v>4000000</v>
      </c>
      <c r="P297" s="6">
        <v>4430000</v>
      </c>
      <c r="Q297" s="6">
        <f t="shared" si="46"/>
        <v>430000</v>
      </c>
      <c r="R297" s="8">
        <f t="shared" si="47"/>
        <v>0.1075</v>
      </c>
      <c r="S297" s="6">
        <v>196891</v>
      </c>
      <c r="T297" s="9">
        <f t="shared" si="48"/>
        <v>76307.109090909085</v>
      </c>
      <c r="U297" s="6">
        <v>84125</v>
      </c>
      <c r="V297" s="9">
        <f t="shared" si="49"/>
        <v>7817.8909090909146</v>
      </c>
      <c r="W297" s="8">
        <f t="shared" si="50"/>
        <v>0.10245298245772891</v>
      </c>
      <c r="X297" s="22">
        <f t="shared" si="51"/>
        <v>69951.854344623935</v>
      </c>
      <c r="Y297" s="22">
        <f t="shared" si="52"/>
        <v>77118.630450679295</v>
      </c>
      <c r="Z297" s="22">
        <f t="shared" si="54"/>
        <v>4241524.6747873612</v>
      </c>
      <c r="AA297" s="10">
        <v>2312</v>
      </c>
      <c r="AB297" s="6">
        <v>1939</v>
      </c>
      <c r="AC297" s="6">
        <f t="shared" si="53"/>
        <v>77</v>
      </c>
      <c r="AD297" s="6" t="s">
        <v>103</v>
      </c>
    </row>
    <row r="298" spans="1:30" x14ac:dyDescent="0.2">
      <c r="A298">
        <v>25</v>
      </c>
      <c r="B298" s="6" t="s">
        <v>972</v>
      </c>
      <c r="C298" s="6" t="s">
        <v>22</v>
      </c>
      <c r="D298" s="6" t="s">
        <v>23</v>
      </c>
      <c r="E298" s="6" t="s">
        <v>2767</v>
      </c>
      <c r="F298" s="6" t="s">
        <v>2772</v>
      </c>
      <c r="G298" s="6">
        <v>55</v>
      </c>
      <c r="H298" s="6">
        <v>61</v>
      </c>
      <c r="I298" s="7">
        <v>42525</v>
      </c>
      <c r="J298" s="7">
        <v>42542</v>
      </c>
      <c r="K298" s="7" t="s">
        <v>2538</v>
      </c>
      <c r="L298" s="17">
        <f t="shared" si="44"/>
        <v>259.83</v>
      </c>
      <c r="M298" s="20">
        <f t="shared" si="45"/>
        <v>0.91671477504522192</v>
      </c>
      <c r="N298" s="6">
        <v>17</v>
      </c>
      <c r="O298" s="6">
        <v>3950000</v>
      </c>
      <c r="P298" s="6">
        <v>3650000</v>
      </c>
      <c r="Q298" s="6">
        <f t="shared" si="46"/>
        <v>-300000</v>
      </c>
      <c r="R298" s="8">
        <f t="shared" si="47"/>
        <v>-7.5949367088607597E-2</v>
      </c>
      <c r="S298" s="6"/>
      <c r="T298" s="9">
        <f t="shared" si="48"/>
        <v>71818.181818181823</v>
      </c>
      <c r="U298" s="6">
        <v>66364</v>
      </c>
      <c r="V298" s="9">
        <f t="shared" si="49"/>
        <v>-5454.1818181818235</v>
      </c>
      <c r="W298" s="8">
        <f t="shared" si="50"/>
        <v>-7.5944303797468429E-2</v>
      </c>
      <c r="X298" s="22">
        <f t="shared" si="51"/>
        <v>65836.788389611393</v>
      </c>
      <c r="Y298" s="22">
        <f t="shared" si="52"/>
        <v>60836.859331101106</v>
      </c>
      <c r="Z298" s="22">
        <f t="shared" si="54"/>
        <v>3346027.2632105607</v>
      </c>
      <c r="AA298" s="10">
        <v>1383</v>
      </c>
      <c r="AB298" s="6">
        <v>1939</v>
      </c>
      <c r="AC298" s="6">
        <f t="shared" si="53"/>
        <v>77</v>
      </c>
      <c r="AD298" s="6" t="s">
        <v>395</v>
      </c>
    </row>
    <row r="299" spans="1:30" x14ac:dyDescent="0.2">
      <c r="A299">
        <v>37</v>
      </c>
      <c r="B299" s="6" t="s">
        <v>972</v>
      </c>
      <c r="C299" s="6" t="s">
        <v>22</v>
      </c>
      <c r="D299" s="6" t="s">
        <v>23</v>
      </c>
      <c r="E299" s="6" t="s">
        <v>2767</v>
      </c>
      <c r="F299" s="6" t="s">
        <v>2772</v>
      </c>
      <c r="G299" s="6">
        <v>55</v>
      </c>
      <c r="H299" s="6">
        <v>61</v>
      </c>
      <c r="I299" s="7">
        <v>42611</v>
      </c>
      <c r="J299" s="7">
        <v>42628</v>
      </c>
      <c r="K299" s="7" t="s">
        <v>2541</v>
      </c>
      <c r="L299" s="17">
        <f t="shared" si="44"/>
        <v>275.91000000000003</v>
      </c>
      <c r="M299" s="20">
        <f t="shared" si="45"/>
        <v>0.86328875357906554</v>
      </c>
      <c r="N299" s="6">
        <v>17</v>
      </c>
      <c r="O299" s="6">
        <v>4590000</v>
      </c>
      <c r="P299" s="6">
        <v>4400000</v>
      </c>
      <c r="Q299" s="6">
        <f t="shared" si="46"/>
        <v>-190000</v>
      </c>
      <c r="R299" s="8">
        <f t="shared" si="47"/>
        <v>-4.1394335511982572E-2</v>
      </c>
      <c r="S299" s="6"/>
      <c r="T299" s="9">
        <f t="shared" si="48"/>
        <v>83454.545454545456</v>
      </c>
      <c r="U299" s="6">
        <v>80000</v>
      </c>
      <c r="V299" s="9">
        <f t="shared" si="49"/>
        <v>-3454.5454545454559</v>
      </c>
      <c r="W299" s="8">
        <f t="shared" si="50"/>
        <v>-4.1394335511982586E-2</v>
      </c>
      <c r="X299" s="22">
        <f t="shared" si="51"/>
        <v>72045.370525962018</v>
      </c>
      <c r="Y299" s="22">
        <f t="shared" si="52"/>
        <v>69063.100286325236</v>
      </c>
      <c r="Z299" s="22">
        <f t="shared" si="54"/>
        <v>3798470.515747888</v>
      </c>
      <c r="AA299" s="10">
        <v>1383</v>
      </c>
      <c r="AB299" s="6">
        <v>1939</v>
      </c>
      <c r="AC299" s="6">
        <f t="shared" si="53"/>
        <v>77</v>
      </c>
      <c r="AD299" s="6" t="s">
        <v>90</v>
      </c>
    </row>
    <row r="300" spans="1:30" x14ac:dyDescent="0.2">
      <c r="A300">
        <v>10</v>
      </c>
      <c r="B300" s="6" t="s">
        <v>381</v>
      </c>
      <c r="C300" s="6" t="s">
        <v>22</v>
      </c>
      <c r="D300" s="6" t="s">
        <v>23</v>
      </c>
      <c r="E300" s="6" t="s">
        <v>2768</v>
      </c>
      <c r="F300" s="6" t="s">
        <v>2772</v>
      </c>
      <c r="G300" s="6">
        <v>56</v>
      </c>
      <c r="H300" s="6"/>
      <c r="I300" s="7">
        <v>42439</v>
      </c>
      <c r="J300" s="7">
        <v>42440</v>
      </c>
      <c r="K300" s="7" t="s">
        <v>2535</v>
      </c>
      <c r="L300" s="17">
        <f t="shared" si="44"/>
        <v>245.99</v>
      </c>
      <c r="M300" s="20">
        <f t="shared" si="45"/>
        <v>0.96829139395910402</v>
      </c>
      <c r="N300" s="6">
        <v>1</v>
      </c>
      <c r="O300" s="6">
        <v>5750000</v>
      </c>
      <c r="P300" s="6">
        <v>5750000</v>
      </c>
      <c r="Q300" s="6">
        <f t="shared" si="46"/>
        <v>0</v>
      </c>
      <c r="R300" s="8">
        <f t="shared" si="47"/>
        <v>0</v>
      </c>
      <c r="S300" s="6">
        <v>3196</v>
      </c>
      <c r="T300" s="9">
        <f t="shared" si="48"/>
        <v>102735.64285714286</v>
      </c>
      <c r="U300" s="6">
        <v>102736</v>
      </c>
      <c r="V300" s="9">
        <f t="shared" si="49"/>
        <v>0.35714285714493599</v>
      </c>
      <c r="W300" s="8">
        <f t="shared" si="50"/>
        <v>3.4763286354430502E-6</v>
      </c>
      <c r="X300" s="22">
        <f t="shared" si="51"/>
        <v>99478.038831427519</v>
      </c>
      <c r="Y300" s="22">
        <f t="shared" si="52"/>
        <v>99478.384649782514</v>
      </c>
      <c r="Z300" s="22">
        <f t="shared" si="54"/>
        <v>5570789.5403878205</v>
      </c>
      <c r="AA300" s="10">
        <v>1644</v>
      </c>
      <c r="AB300" s="6">
        <v>2012</v>
      </c>
      <c r="AC300" s="6">
        <f t="shared" si="53"/>
        <v>4</v>
      </c>
      <c r="AD300" s="6" t="s">
        <v>383</v>
      </c>
    </row>
    <row r="301" spans="1:30" x14ac:dyDescent="0.2">
      <c r="A301">
        <v>34</v>
      </c>
      <c r="B301" s="6" t="s">
        <v>381</v>
      </c>
      <c r="C301" s="6" t="s">
        <v>22</v>
      </c>
      <c r="D301" s="6" t="s">
        <v>23</v>
      </c>
      <c r="E301" s="6" t="s">
        <v>2767</v>
      </c>
      <c r="F301" s="6" t="s">
        <v>2772</v>
      </c>
      <c r="G301" s="6">
        <v>56</v>
      </c>
      <c r="H301" s="6">
        <v>64</v>
      </c>
      <c r="I301" s="7">
        <v>42585</v>
      </c>
      <c r="J301" s="7">
        <v>42610</v>
      </c>
      <c r="K301" s="7" t="s">
        <v>2540</v>
      </c>
      <c r="L301" s="17">
        <f t="shared" si="44"/>
        <v>272.20999999999998</v>
      </c>
      <c r="M301" s="20">
        <f t="shared" si="45"/>
        <v>0.87502296021454029</v>
      </c>
      <c r="N301" s="6">
        <v>25</v>
      </c>
      <c r="O301" s="6">
        <v>5550000</v>
      </c>
      <c r="P301" s="6">
        <v>5550000</v>
      </c>
      <c r="Q301" s="6">
        <f t="shared" si="46"/>
        <v>0</v>
      </c>
      <c r="R301" s="8">
        <f t="shared" si="47"/>
        <v>0</v>
      </c>
      <c r="S301" s="6">
        <v>3196</v>
      </c>
      <c r="T301" s="9">
        <f t="shared" si="48"/>
        <v>99164.21428571429</v>
      </c>
      <c r="U301" s="6">
        <v>99164</v>
      </c>
      <c r="V301" s="9">
        <f t="shared" si="49"/>
        <v>-0.21428571428987198</v>
      </c>
      <c r="W301" s="8">
        <f t="shared" si="50"/>
        <v>-2.160917785043573E-6</v>
      </c>
      <c r="X301" s="22">
        <f t="shared" si="51"/>
        <v>86770.964331634721</v>
      </c>
      <c r="Y301" s="22">
        <f t="shared" si="52"/>
        <v>86770.776826714675</v>
      </c>
      <c r="Z301" s="22">
        <f t="shared" si="54"/>
        <v>4859163.5022960221</v>
      </c>
      <c r="AA301" s="10">
        <v>1620</v>
      </c>
      <c r="AB301" s="6">
        <v>2008</v>
      </c>
      <c r="AC301" s="6">
        <f t="shared" si="53"/>
        <v>8</v>
      </c>
      <c r="AD301" s="6" t="s">
        <v>63</v>
      </c>
    </row>
    <row r="302" spans="1:30" x14ac:dyDescent="0.2">
      <c r="A302">
        <v>4</v>
      </c>
      <c r="B302" s="6" t="s">
        <v>1031</v>
      </c>
      <c r="C302" s="6" t="s">
        <v>22</v>
      </c>
      <c r="D302" s="6" t="s">
        <v>23</v>
      </c>
      <c r="E302" s="6" t="s">
        <v>2767</v>
      </c>
      <c r="F302" s="6" t="s">
        <v>2772</v>
      </c>
      <c r="G302" s="6">
        <v>57</v>
      </c>
      <c r="H302" s="6">
        <v>66</v>
      </c>
      <c r="I302" s="7">
        <v>42385</v>
      </c>
      <c r="J302" s="7">
        <v>42395</v>
      </c>
      <c r="K302" s="7" t="s">
        <v>2533</v>
      </c>
      <c r="L302" s="17">
        <f t="shared" si="44"/>
        <v>238.19</v>
      </c>
      <c r="M302" s="20">
        <f t="shared" si="45"/>
        <v>1</v>
      </c>
      <c r="N302" s="6">
        <v>10</v>
      </c>
      <c r="O302" s="6">
        <v>3590000</v>
      </c>
      <c r="P302" s="6">
        <v>3850000</v>
      </c>
      <c r="Q302" s="6">
        <f t="shared" si="46"/>
        <v>260000</v>
      </c>
      <c r="R302" s="8">
        <f t="shared" si="47"/>
        <v>7.2423398328690811E-2</v>
      </c>
      <c r="S302" s="6">
        <v>22541</v>
      </c>
      <c r="T302" s="9">
        <f t="shared" si="48"/>
        <v>63377.912280701756</v>
      </c>
      <c r="U302" s="6">
        <v>67939</v>
      </c>
      <c r="V302" s="9">
        <f t="shared" si="49"/>
        <v>4561.0877192982443</v>
      </c>
      <c r="W302" s="8">
        <f t="shared" si="50"/>
        <v>7.1966518857502215E-2</v>
      </c>
      <c r="X302" s="22">
        <f t="shared" si="51"/>
        <v>63377.912280701756</v>
      </c>
      <c r="Y302" s="22">
        <f t="shared" si="52"/>
        <v>67939</v>
      </c>
      <c r="Z302" s="22">
        <f t="shared" si="54"/>
        <v>3872523</v>
      </c>
      <c r="AA302" s="6">
        <v>380</v>
      </c>
      <c r="AB302" s="6">
        <v>1877</v>
      </c>
      <c r="AC302" s="6">
        <f t="shared" si="53"/>
        <v>139</v>
      </c>
      <c r="AD302" s="6" t="s">
        <v>27</v>
      </c>
    </row>
    <row r="303" spans="1:30" x14ac:dyDescent="0.2">
      <c r="A303">
        <v>16</v>
      </c>
      <c r="B303" s="6" t="s">
        <v>1044</v>
      </c>
      <c r="C303" s="6" t="s">
        <v>22</v>
      </c>
      <c r="D303" s="6" t="s">
        <v>23</v>
      </c>
      <c r="E303" s="6" t="s">
        <v>2767</v>
      </c>
      <c r="F303" s="6" t="s">
        <v>2772</v>
      </c>
      <c r="G303" s="6">
        <v>57</v>
      </c>
      <c r="H303" s="6">
        <v>65</v>
      </c>
      <c r="I303" s="7">
        <v>42468</v>
      </c>
      <c r="J303" s="7">
        <v>42478</v>
      </c>
      <c r="K303" s="7" t="s">
        <v>2536</v>
      </c>
      <c r="L303" s="17">
        <f t="shared" si="44"/>
        <v>250.79</v>
      </c>
      <c r="M303" s="20">
        <f t="shared" si="45"/>
        <v>0.9497587623110969</v>
      </c>
      <c r="N303" s="6">
        <v>10</v>
      </c>
      <c r="O303" s="6">
        <v>3590000</v>
      </c>
      <c r="P303" s="6">
        <v>4250000</v>
      </c>
      <c r="Q303" s="6">
        <f t="shared" si="46"/>
        <v>660000</v>
      </c>
      <c r="R303" s="8">
        <f t="shared" si="47"/>
        <v>0.18384401114206128</v>
      </c>
      <c r="S303" s="6"/>
      <c r="T303" s="9">
        <f t="shared" si="48"/>
        <v>62982.456140350878</v>
      </c>
      <c r="U303" s="6">
        <v>74561</v>
      </c>
      <c r="V303" s="9">
        <f t="shared" si="49"/>
        <v>11578.543859649122</v>
      </c>
      <c r="W303" s="8">
        <f t="shared" si="50"/>
        <v>0.18383760445682451</v>
      </c>
      <c r="X303" s="22">
        <f t="shared" si="51"/>
        <v>59818.139591172592</v>
      </c>
      <c r="Y303" s="22">
        <f t="shared" si="52"/>
        <v>70814.963076677697</v>
      </c>
      <c r="Z303" s="22">
        <f t="shared" si="54"/>
        <v>4036452.8953706287</v>
      </c>
      <c r="AA303" s="6">
        <v>504</v>
      </c>
      <c r="AB303" s="6">
        <v>1897</v>
      </c>
      <c r="AC303" s="6">
        <f t="shared" si="53"/>
        <v>119</v>
      </c>
      <c r="AD303" s="6" t="s">
        <v>48</v>
      </c>
    </row>
    <row r="304" spans="1:30" x14ac:dyDescent="0.2">
      <c r="A304">
        <v>30</v>
      </c>
      <c r="B304" s="6" t="s">
        <v>1059</v>
      </c>
      <c r="C304" s="6" t="s">
        <v>22</v>
      </c>
      <c r="D304" s="6" t="s">
        <v>23</v>
      </c>
      <c r="E304" s="6" t="s">
        <v>2767</v>
      </c>
      <c r="F304" s="6" t="s">
        <v>2772</v>
      </c>
      <c r="G304" s="6">
        <v>57</v>
      </c>
      <c r="H304" s="6">
        <v>63</v>
      </c>
      <c r="I304" s="7">
        <v>42566</v>
      </c>
      <c r="J304" s="7">
        <v>42576</v>
      </c>
      <c r="K304" s="7" t="s">
        <v>2539</v>
      </c>
      <c r="L304" s="17">
        <f t="shared" si="44"/>
        <v>265.66000000000003</v>
      </c>
      <c r="M304" s="20">
        <f t="shared" si="45"/>
        <v>0.89659715425732134</v>
      </c>
      <c r="N304" s="6">
        <v>10</v>
      </c>
      <c r="O304" s="6">
        <v>2990000</v>
      </c>
      <c r="P304" s="6">
        <v>3750000</v>
      </c>
      <c r="Q304" s="6">
        <f t="shared" si="46"/>
        <v>760000</v>
      </c>
      <c r="R304" s="8">
        <f t="shared" si="47"/>
        <v>0.25418060200668896</v>
      </c>
      <c r="S304" s="6">
        <v>1929</v>
      </c>
      <c r="T304" s="9">
        <f t="shared" si="48"/>
        <v>52489.982456140351</v>
      </c>
      <c r="U304" s="6">
        <v>65823</v>
      </c>
      <c r="V304" s="9">
        <f t="shared" si="49"/>
        <v>13333.017543859649</v>
      </c>
      <c r="W304" s="8">
        <f t="shared" si="50"/>
        <v>0.25401070680487403</v>
      </c>
      <c r="X304" s="22">
        <f t="shared" si="51"/>
        <v>47062.368897192158</v>
      </c>
      <c r="Y304" s="22">
        <f t="shared" si="52"/>
        <v>59016.714484679665</v>
      </c>
      <c r="Z304" s="22">
        <f t="shared" si="54"/>
        <v>3363952.7256267411</v>
      </c>
      <c r="AA304" s="10">
        <v>1946</v>
      </c>
      <c r="AB304" s="6">
        <v>1926</v>
      </c>
      <c r="AC304" s="6">
        <f t="shared" si="53"/>
        <v>90</v>
      </c>
      <c r="AD304" s="6" t="s">
        <v>37</v>
      </c>
    </row>
    <row r="305" spans="1:30" x14ac:dyDescent="0.2">
      <c r="A305">
        <v>4</v>
      </c>
      <c r="B305" s="6" t="s">
        <v>1032</v>
      </c>
      <c r="C305" s="6" t="s">
        <v>22</v>
      </c>
      <c r="D305" s="6" t="s">
        <v>23</v>
      </c>
      <c r="E305" s="6" t="s">
        <v>2767</v>
      </c>
      <c r="F305" s="6" t="s">
        <v>2772</v>
      </c>
      <c r="G305" s="6">
        <v>57</v>
      </c>
      <c r="H305" s="6">
        <v>70</v>
      </c>
      <c r="I305" s="7">
        <v>42384</v>
      </c>
      <c r="J305" s="7">
        <v>42395</v>
      </c>
      <c r="K305" s="7" t="s">
        <v>2533</v>
      </c>
      <c r="L305" s="17">
        <f t="shared" si="44"/>
        <v>238.19</v>
      </c>
      <c r="M305" s="20">
        <f t="shared" si="45"/>
        <v>1</v>
      </c>
      <c r="N305" s="6">
        <v>11</v>
      </c>
      <c r="O305" s="6">
        <v>3690000</v>
      </c>
      <c r="P305" s="6">
        <v>4180000</v>
      </c>
      <c r="Q305" s="6">
        <f t="shared" si="46"/>
        <v>490000</v>
      </c>
      <c r="R305" s="8">
        <f t="shared" si="47"/>
        <v>0.13279132791327913</v>
      </c>
      <c r="S305" s="6"/>
      <c r="T305" s="9">
        <f t="shared" si="48"/>
        <v>64736.84210526316</v>
      </c>
      <c r="U305" s="6">
        <v>73333</v>
      </c>
      <c r="V305" s="9">
        <f t="shared" si="49"/>
        <v>8596.1578947368398</v>
      </c>
      <c r="W305" s="8">
        <f t="shared" si="50"/>
        <v>0.13278617886178859</v>
      </c>
      <c r="X305" s="22">
        <f t="shared" si="51"/>
        <v>64736.84210526316</v>
      </c>
      <c r="Y305" s="22">
        <f t="shared" si="52"/>
        <v>73333</v>
      </c>
      <c r="Z305" s="22">
        <f t="shared" si="54"/>
        <v>4179981</v>
      </c>
      <c r="AA305" s="6">
        <v>569</v>
      </c>
      <c r="AB305" s="6">
        <v>1901</v>
      </c>
      <c r="AC305" s="6">
        <f t="shared" si="53"/>
        <v>115</v>
      </c>
      <c r="AD305" s="6" t="s">
        <v>37</v>
      </c>
    </row>
    <row r="306" spans="1:30" x14ac:dyDescent="0.2">
      <c r="A306">
        <v>21</v>
      </c>
      <c r="B306" s="6" t="s">
        <v>1049</v>
      </c>
      <c r="C306" s="6" t="s">
        <v>22</v>
      </c>
      <c r="D306" s="6" t="s">
        <v>23</v>
      </c>
      <c r="E306" s="6" t="s">
        <v>2767</v>
      </c>
      <c r="F306" s="6" t="s">
        <v>2772</v>
      </c>
      <c r="G306" s="6">
        <v>57</v>
      </c>
      <c r="H306" s="6">
        <v>63</v>
      </c>
      <c r="I306" s="7">
        <v>42503</v>
      </c>
      <c r="J306" s="7">
        <v>42514</v>
      </c>
      <c r="K306" s="7" t="s">
        <v>2537</v>
      </c>
      <c r="L306" s="17">
        <f t="shared" si="44"/>
        <v>256.52</v>
      </c>
      <c r="M306" s="20">
        <f t="shared" si="45"/>
        <v>0.92854358334632781</v>
      </c>
      <c r="N306" s="6">
        <v>11</v>
      </c>
      <c r="O306" s="6">
        <v>3300000</v>
      </c>
      <c r="P306" s="6">
        <v>3200000</v>
      </c>
      <c r="Q306" s="6">
        <f t="shared" si="46"/>
        <v>-100000</v>
      </c>
      <c r="R306" s="8">
        <f t="shared" si="47"/>
        <v>-3.0303030303030304E-2</v>
      </c>
      <c r="S306" s="6">
        <v>108123</v>
      </c>
      <c r="T306" s="9">
        <f t="shared" si="48"/>
        <v>59791.631578947367</v>
      </c>
      <c r="U306" s="6">
        <v>58037</v>
      </c>
      <c r="V306" s="9">
        <f t="shared" si="49"/>
        <v>-1754.6315789473665</v>
      </c>
      <c r="W306" s="8">
        <f t="shared" si="50"/>
        <v>-2.9345771851544061E-2</v>
      </c>
      <c r="X306" s="22">
        <f t="shared" si="51"/>
        <v>55519.135840439238</v>
      </c>
      <c r="Y306" s="22">
        <f t="shared" si="52"/>
        <v>53889.88394667083</v>
      </c>
      <c r="Z306" s="22">
        <f t="shared" si="54"/>
        <v>3071723.3849602374</v>
      </c>
      <c r="AA306" s="6">
        <v>703</v>
      </c>
      <c r="AB306" s="6">
        <v>1905</v>
      </c>
      <c r="AC306" s="6">
        <f t="shared" si="53"/>
        <v>111</v>
      </c>
      <c r="AD306" s="6" t="s">
        <v>37</v>
      </c>
    </row>
    <row r="307" spans="1:30" x14ac:dyDescent="0.2">
      <c r="A307">
        <v>35</v>
      </c>
      <c r="B307" s="6" t="s">
        <v>1033</v>
      </c>
      <c r="C307" s="6" t="s">
        <v>22</v>
      </c>
      <c r="D307" s="6" t="s">
        <v>23</v>
      </c>
      <c r="E307" s="6" t="s">
        <v>2767</v>
      </c>
      <c r="F307" s="6" t="s">
        <v>2772</v>
      </c>
      <c r="G307" s="6">
        <v>57</v>
      </c>
      <c r="H307" s="6">
        <v>63</v>
      </c>
      <c r="I307" s="7">
        <v>42603</v>
      </c>
      <c r="J307" s="7">
        <v>42614</v>
      </c>
      <c r="K307" s="7" t="s">
        <v>2541</v>
      </c>
      <c r="L307" s="17">
        <f t="shared" si="44"/>
        <v>275.91000000000003</v>
      </c>
      <c r="M307" s="20">
        <f t="shared" si="45"/>
        <v>0.86328875357906554</v>
      </c>
      <c r="N307" s="6">
        <v>11</v>
      </c>
      <c r="O307" s="6">
        <v>4190000</v>
      </c>
      <c r="P307" s="6">
        <v>4650000</v>
      </c>
      <c r="Q307" s="6">
        <f t="shared" si="46"/>
        <v>460000</v>
      </c>
      <c r="R307" s="8">
        <f t="shared" si="47"/>
        <v>0.10978520286396182</v>
      </c>
      <c r="S307" s="6">
        <v>1132</v>
      </c>
      <c r="T307" s="9">
        <f t="shared" si="48"/>
        <v>73528.631578947374</v>
      </c>
      <c r="U307" s="6">
        <v>81599</v>
      </c>
      <c r="V307" s="9">
        <f t="shared" si="49"/>
        <v>8070.3684210526262</v>
      </c>
      <c r="W307" s="8">
        <f t="shared" si="50"/>
        <v>0.10975817511832117</v>
      </c>
      <c r="X307" s="22">
        <f t="shared" si="51"/>
        <v>63476.440708163798</v>
      </c>
      <c r="Y307" s="22">
        <f t="shared" si="52"/>
        <v>70443.499003298173</v>
      </c>
      <c r="Z307" s="22">
        <f t="shared" si="54"/>
        <v>4015279.4431879958</v>
      </c>
      <c r="AA307" s="10">
        <v>8815</v>
      </c>
      <c r="AB307" s="6">
        <v>1999</v>
      </c>
      <c r="AC307" s="6">
        <f t="shared" si="53"/>
        <v>17</v>
      </c>
      <c r="AD307" s="6" t="s">
        <v>63</v>
      </c>
    </row>
    <row r="308" spans="1:30" x14ac:dyDescent="0.2">
      <c r="A308">
        <v>45</v>
      </c>
      <c r="B308" s="6" t="s">
        <v>1072</v>
      </c>
      <c r="C308" s="6" t="s">
        <v>22</v>
      </c>
      <c r="D308" s="6" t="s">
        <v>23</v>
      </c>
      <c r="E308" s="6" t="s">
        <v>2767</v>
      </c>
      <c r="F308" s="6" t="s">
        <v>2772</v>
      </c>
      <c r="G308" s="6">
        <v>57</v>
      </c>
      <c r="H308" s="6">
        <v>64</v>
      </c>
      <c r="I308" s="7">
        <v>42672</v>
      </c>
      <c r="J308" s="7">
        <v>42683</v>
      </c>
      <c r="K308" s="7" t="s">
        <v>2543</v>
      </c>
      <c r="L308" s="17">
        <f t="shared" si="44"/>
        <v>284.38</v>
      </c>
      <c r="M308" s="20">
        <f t="shared" si="45"/>
        <v>0.83757648217174208</v>
      </c>
      <c r="N308" s="6">
        <v>11</v>
      </c>
      <c r="O308" s="6">
        <v>3950000</v>
      </c>
      <c r="P308" s="6">
        <v>4580000</v>
      </c>
      <c r="Q308" s="6">
        <f t="shared" si="46"/>
        <v>630000</v>
      </c>
      <c r="R308" s="8">
        <f t="shared" si="47"/>
        <v>0.15949367088607594</v>
      </c>
      <c r="S308" s="6">
        <v>18060</v>
      </c>
      <c r="T308" s="9">
        <f t="shared" si="48"/>
        <v>69615.087719298244</v>
      </c>
      <c r="U308" s="6">
        <v>80668</v>
      </c>
      <c r="V308" s="9">
        <f t="shared" si="49"/>
        <v>11052.912280701756</v>
      </c>
      <c r="W308" s="8">
        <f t="shared" si="50"/>
        <v>0.15877179276523037</v>
      </c>
      <c r="X308" s="22">
        <f t="shared" si="51"/>
        <v>58307.960278007064</v>
      </c>
      <c r="Y308" s="22">
        <f t="shared" si="52"/>
        <v>67565.61966383009</v>
      </c>
      <c r="Z308" s="22">
        <f t="shared" si="54"/>
        <v>3851240.3208383149</v>
      </c>
      <c r="AA308" s="6">
        <v>475</v>
      </c>
      <c r="AB308" s="6">
        <v>1892</v>
      </c>
      <c r="AC308" s="6">
        <f t="shared" si="53"/>
        <v>124</v>
      </c>
      <c r="AD308" s="6" t="s">
        <v>25</v>
      </c>
    </row>
    <row r="309" spans="1:30" x14ac:dyDescent="0.2">
      <c r="A309">
        <v>39</v>
      </c>
      <c r="B309" s="6" t="s">
        <v>1068</v>
      </c>
      <c r="C309" s="6" t="s">
        <v>22</v>
      </c>
      <c r="D309" s="6" t="s">
        <v>23</v>
      </c>
      <c r="E309" s="6" t="s">
        <v>2767</v>
      </c>
      <c r="F309" s="6" t="s">
        <v>2772</v>
      </c>
      <c r="G309" s="6">
        <v>57</v>
      </c>
      <c r="H309" s="6">
        <v>65</v>
      </c>
      <c r="I309" s="7">
        <v>42629</v>
      </c>
      <c r="J309" s="7">
        <v>42641</v>
      </c>
      <c r="K309" s="7" t="s">
        <v>2541</v>
      </c>
      <c r="L309" s="17">
        <f t="shared" si="44"/>
        <v>275.91000000000003</v>
      </c>
      <c r="M309" s="20">
        <f t="shared" si="45"/>
        <v>0.86328875357906554</v>
      </c>
      <c r="N309" s="6">
        <v>12</v>
      </c>
      <c r="O309" s="6">
        <v>4790000</v>
      </c>
      <c r="P309" s="6">
        <v>5200000</v>
      </c>
      <c r="Q309" s="6">
        <f t="shared" si="46"/>
        <v>410000</v>
      </c>
      <c r="R309" s="8">
        <f t="shared" si="47"/>
        <v>8.5594989561586635E-2</v>
      </c>
      <c r="S309" s="6"/>
      <c r="T309" s="9">
        <f t="shared" si="48"/>
        <v>84035.087719298244</v>
      </c>
      <c r="U309" s="6">
        <v>91228</v>
      </c>
      <c r="V309" s="9">
        <f t="shared" si="49"/>
        <v>7192.9122807017557</v>
      </c>
      <c r="W309" s="8">
        <f t="shared" si="50"/>
        <v>8.559415448851776E-2</v>
      </c>
      <c r="X309" s="22">
        <f t="shared" si="51"/>
        <v>72546.546134100412</v>
      </c>
      <c r="Y309" s="22">
        <f t="shared" si="52"/>
        <v>78756.106411510991</v>
      </c>
      <c r="Z309" s="22">
        <f t="shared" si="54"/>
        <v>4489098.0654561268</v>
      </c>
      <c r="AA309" s="6">
        <v>364</v>
      </c>
      <c r="AB309" s="6">
        <v>1897</v>
      </c>
      <c r="AC309" s="6">
        <f t="shared" si="53"/>
        <v>119</v>
      </c>
      <c r="AD309" s="6" t="s">
        <v>206</v>
      </c>
    </row>
    <row r="310" spans="1:30" x14ac:dyDescent="0.2">
      <c r="A310">
        <v>4</v>
      </c>
      <c r="B310" s="6" t="s">
        <v>1033</v>
      </c>
      <c r="C310" s="6" t="s">
        <v>22</v>
      </c>
      <c r="D310" s="6" t="s">
        <v>23</v>
      </c>
      <c r="E310" s="6" t="s">
        <v>2767</v>
      </c>
      <c r="F310" s="6" t="s">
        <v>2772</v>
      </c>
      <c r="G310" s="6">
        <v>57</v>
      </c>
      <c r="H310" s="6">
        <v>63</v>
      </c>
      <c r="I310" s="7">
        <v>42377</v>
      </c>
      <c r="J310" s="7">
        <v>42394</v>
      </c>
      <c r="K310" s="7" t="s">
        <v>2533</v>
      </c>
      <c r="L310" s="17">
        <f t="shared" si="44"/>
        <v>238.19</v>
      </c>
      <c r="M310" s="20">
        <f t="shared" si="45"/>
        <v>1</v>
      </c>
      <c r="N310" s="6">
        <v>17</v>
      </c>
      <c r="O310" s="6">
        <v>3750000</v>
      </c>
      <c r="P310" s="6">
        <v>4000000</v>
      </c>
      <c r="Q310" s="6">
        <f t="shared" si="46"/>
        <v>250000</v>
      </c>
      <c r="R310" s="8">
        <f t="shared" si="47"/>
        <v>6.6666666666666666E-2</v>
      </c>
      <c r="S310" s="6">
        <v>3064</v>
      </c>
      <c r="T310" s="9">
        <f t="shared" si="48"/>
        <v>65843.228070175435</v>
      </c>
      <c r="U310" s="6">
        <v>70229</v>
      </c>
      <c r="V310" s="9">
        <f t="shared" si="49"/>
        <v>4385.7719298245647</v>
      </c>
      <c r="W310" s="8">
        <f t="shared" si="50"/>
        <v>6.6609309087188553E-2</v>
      </c>
      <c r="X310" s="22">
        <f t="shared" si="51"/>
        <v>65843.228070175435</v>
      </c>
      <c r="Y310" s="22">
        <f t="shared" si="52"/>
        <v>70229</v>
      </c>
      <c r="Z310" s="22">
        <f t="shared" si="54"/>
        <v>4003053</v>
      </c>
      <c r="AA310" s="10">
        <v>8581</v>
      </c>
      <c r="AB310" s="6">
        <v>1999</v>
      </c>
      <c r="AC310" s="6">
        <f t="shared" si="53"/>
        <v>17</v>
      </c>
      <c r="AD310" s="6" t="s">
        <v>774</v>
      </c>
    </row>
    <row r="311" spans="1:30" x14ac:dyDescent="0.2">
      <c r="A311">
        <v>26</v>
      </c>
      <c r="B311" s="6" t="s">
        <v>1055</v>
      </c>
      <c r="C311" s="6" t="s">
        <v>22</v>
      </c>
      <c r="D311" s="6" t="s">
        <v>23</v>
      </c>
      <c r="E311" s="6" t="s">
        <v>2767</v>
      </c>
      <c r="F311" s="6" t="s">
        <v>2772</v>
      </c>
      <c r="G311" s="6">
        <v>57</v>
      </c>
      <c r="H311" s="6">
        <v>62</v>
      </c>
      <c r="I311" s="7">
        <v>42531</v>
      </c>
      <c r="J311" s="7">
        <v>42551</v>
      </c>
      <c r="K311" s="7" t="s">
        <v>2538</v>
      </c>
      <c r="L311" s="17">
        <f t="shared" si="44"/>
        <v>259.83</v>
      </c>
      <c r="M311" s="20">
        <f t="shared" si="45"/>
        <v>0.91671477504522192</v>
      </c>
      <c r="N311" s="6">
        <v>20</v>
      </c>
      <c r="O311" s="6">
        <v>3750000</v>
      </c>
      <c r="P311" s="6">
        <v>3900000</v>
      </c>
      <c r="Q311" s="6">
        <f t="shared" si="46"/>
        <v>150000</v>
      </c>
      <c r="R311" s="8">
        <f t="shared" si="47"/>
        <v>0.04</v>
      </c>
      <c r="S311" s="6">
        <v>2208</v>
      </c>
      <c r="T311" s="9">
        <f t="shared" si="48"/>
        <v>65828.210526315786</v>
      </c>
      <c r="U311" s="6">
        <v>68460</v>
      </c>
      <c r="V311" s="9">
        <f t="shared" si="49"/>
        <v>2631.7894736842136</v>
      </c>
      <c r="W311" s="8">
        <f t="shared" si="50"/>
        <v>3.9979659976206061E-2</v>
      </c>
      <c r="X311" s="22">
        <f t="shared" si="51"/>
        <v>60345.693204261086</v>
      </c>
      <c r="Y311" s="22">
        <f t="shared" si="52"/>
        <v>62758.293499595893</v>
      </c>
      <c r="Z311" s="22">
        <f t="shared" si="54"/>
        <v>3577222.729476966</v>
      </c>
      <c r="AA311" s="6"/>
      <c r="AB311" s="6">
        <v>1935</v>
      </c>
      <c r="AC311" s="6">
        <f t="shared" si="53"/>
        <v>81</v>
      </c>
      <c r="AD311" s="6" t="s">
        <v>83</v>
      </c>
    </row>
    <row r="312" spans="1:30" x14ac:dyDescent="0.2">
      <c r="A312">
        <v>11</v>
      </c>
      <c r="B312" s="6" t="s">
        <v>1084</v>
      </c>
      <c r="C312" s="6" t="s">
        <v>22</v>
      </c>
      <c r="D312" s="6" t="s">
        <v>23</v>
      </c>
      <c r="E312" s="6" t="s">
        <v>2767</v>
      </c>
      <c r="F312" s="6" t="s">
        <v>2772</v>
      </c>
      <c r="G312" s="6">
        <v>58</v>
      </c>
      <c r="H312" s="6">
        <v>64</v>
      </c>
      <c r="I312" s="7">
        <v>42434</v>
      </c>
      <c r="J312" s="7">
        <v>42444</v>
      </c>
      <c r="K312" s="7" t="s">
        <v>2535</v>
      </c>
      <c r="L312" s="17">
        <f t="shared" si="44"/>
        <v>245.99</v>
      </c>
      <c r="M312" s="20">
        <f t="shared" si="45"/>
        <v>0.96829139395910402</v>
      </c>
      <c r="N312" s="6">
        <v>10</v>
      </c>
      <c r="O312" s="6">
        <v>3990000</v>
      </c>
      <c r="P312" s="6">
        <v>4310000</v>
      </c>
      <c r="Q312" s="6">
        <f t="shared" si="46"/>
        <v>320000</v>
      </c>
      <c r="R312" s="8">
        <f t="shared" si="47"/>
        <v>8.0200501253132828E-2</v>
      </c>
      <c r="S312" s="6"/>
      <c r="T312" s="9">
        <f t="shared" si="48"/>
        <v>68793.103448275855</v>
      </c>
      <c r="U312" s="6">
        <v>74310</v>
      </c>
      <c r="V312" s="9">
        <f t="shared" si="49"/>
        <v>5516.896551724145</v>
      </c>
      <c r="W312" s="8">
        <f t="shared" si="50"/>
        <v>8.0195488721804625E-2</v>
      </c>
      <c r="X312" s="22">
        <f t="shared" si="51"/>
        <v>66611.770032703876</v>
      </c>
      <c r="Y312" s="22">
        <f t="shared" si="52"/>
        <v>71953.733485101024</v>
      </c>
      <c r="Z312" s="22">
        <f t="shared" si="54"/>
        <v>4173316.5421358594</v>
      </c>
      <c r="AA312" s="10">
        <v>5047</v>
      </c>
      <c r="AB312" s="6">
        <v>1925</v>
      </c>
      <c r="AC312" s="6">
        <f t="shared" si="53"/>
        <v>91</v>
      </c>
      <c r="AD312" s="6" t="s">
        <v>25</v>
      </c>
    </row>
    <row r="313" spans="1:30" x14ac:dyDescent="0.2">
      <c r="A313">
        <v>24</v>
      </c>
      <c r="B313" s="6" t="s">
        <v>1095</v>
      </c>
      <c r="C313" s="6" t="s">
        <v>22</v>
      </c>
      <c r="D313" s="6" t="s">
        <v>23</v>
      </c>
      <c r="E313" s="6" t="s">
        <v>2767</v>
      </c>
      <c r="F313" s="6" t="s">
        <v>2772</v>
      </c>
      <c r="G313" s="6">
        <v>58</v>
      </c>
      <c r="H313" s="6">
        <v>68</v>
      </c>
      <c r="I313" s="7">
        <v>42524</v>
      </c>
      <c r="J313" s="7">
        <v>42534</v>
      </c>
      <c r="K313" s="7" t="s">
        <v>2538</v>
      </c>
      <c r="L313" s="17">
        <f t="shared" si="44"/>
        <v>259.83</v>
      </c>
      <c r="M313" s="20">
        <f t="shared" si="45"/>
        <v>0.91671477504522192</v>
      </c>
      <c r="N313" s="6">
        <v>10</v>
      </c>
      <c r="O313" s="6">
        <v>3750000</v>
      </c>
      <c r="P313" s="6">
        <v>4200000</v>
      </c>
      <c r="Q313" s="6">
        <f t="shared" si="46"/>
        <v>450000</v>
      </c>
      <c r="R313" s="8">
        <f t="shared" si="47"/>
        <v>0.12</v>
      </c>
      <c r="S313" s="6">
        <v>2159</v>
      </c>
      <c r="T313" s="9">
        <f t="shared" si="48"/>
        <v>64692.396551724138</v>
      </c>
      <c r="U313" s="6">
        <v>72451</v>
      </c>
      <c r="V313" s="9">
        <f t="shared" si="49"/>
        <v>7758.6034482758623</v>
      </c>
      <c r="W313" s="8">
        <f t="shared" si="50"/>
        <v>0.11993068524015107</v>
      </c>
      <c r="X313" s="22">
        <f t="shared" si="51"/>
        <v>59304.475752050086</v>
      </c>
      <c r="Y313" s="22">
        <f t="shared" si="52"/>
        <v>66416.902166801374</v>
      </c>
      <c r="Z313" s="22">
        <f t="shared" si="54"/>
        <v>3852180.3256744798</v>
      </c>
      <c r="AA313" s="6">
        <v>610</v>
      </c>
      <c r="AB313" s="6">
        <v>1975</v>
      </c>
      <c r="AC313" s="6">
        <f t="shared" si="53"/>
        <v>41</v>
      </c>
      <c r="AD313" s="6" t="s">
        <v>94</v>
      </c>
    </row>
    <row r="314" spans="1:30" x14ac:dyDescent="0.2">
      <c r="A314">
        <v>48</v>
      </c>
      <c r="B314" s="6" t="s">
        <v>1044</v>
      </c>
      <c r="C314" s="6" t="s">
        <v>22</v>
      </c>
      <c r="D314" s="6" t="s">
        <v>23</v>
      </c>
      <c r="E314" s="6" t="s">
        <v>2767</v>
      </c>
      <c r="F314" s="6" t="s">
        <v>2772</v>
      </c>
      <c r="G314" s="6">
        <v>58</v>
      </c>
      <c r="H314" s="6">
        <v>66</v>
      </c>
      <c r="I314" s="7">
        <v>42693</v>
      </c>
      <c r="J314" s="7">
        <v>42703</v>
      </c>
      <c r="K314" s="7" t="s">
        <v>2543</v>
      </c>
      <c r="L314" s="17">
        <f t="shared" si="44"/>
        <v>284.38</v>
      </c>
      <c r="M314" s="20">
        <f t="shared" si="45"/>
        <v>0.83757648217174208</v>
      </c>
      <c r="N314" s="6">
        <v>10</v>
      </c>
      <c r="O314" s="6">
        <v>4500000</v>
      </c>
      <c r="P314" s="6">
        <v>4600000</v>
      </c>
      <c r="Q314" s="6">
        <f t="shared" si="46"/>
        <v>100000</v>
      </c>
      <c r="R314" s="8">
        <f t="shared" si="47"/>
        <v>2.2222222222222223E-2</v>
      </c>
      <c r="S314" s="6"/>
      <c r="T314" s="9">
        <f t="shared" si="48"/>
        <v>77586.206896551725</v>
      </c>
      <c r="U314" s="6">
        <v>79310</v>
      </c>
      <c r="V314" s="9">
        <f t="shared" si="49"/>
        <v>1723.7931034482754</v>
      </c>
      <c r="W314" s="8">
        <f t="shared" si="50"/>
        <v>2.221777777777777E-2</v>
      </c>
      <c r="X314" s="22">
        <f t="shared" si="51"/>
        <v>64984.382237462749</v>
      </c>
      <c r="Y314" s="22">
        <f t="shared" si="52"/>
        <v>66428.190801040866</v>
      </c>
      <c r="Z314" s="22">
        <f t="shared" si="54"/>
        <v>3852835.0664603701</v>
      </c>
      <c r="AA314" s="6">
        <v>517</v>
      </c>
      <c r="AB314" s="6">
        <v>1897</v>
      </c>
      <c r="AC314" s="6">
        <f t="shared" si="53"/>
        <v>119</v>
      </c>
      <c r="AD314" s="6" t="s">
        <v>112</v>
      </c>
    </row>
    <row r="315" spans="1:30" x14ac:dyDescent="0.2">
      <c r="A315">
        <v>4</v>
      </c>
      <c r="B315" s="6" t="s">
        <v>1080</v>
      </c>
      <c r="C315" s="6" t="s">
        <v>22</v>
      </c>
      <c r="D315" s="6" t="s">
        <v>23</v>
      </c>
      <c r="E315" s="6" t="s">
        <v>2767</v>
      </c>
      <c r="F315" s="6" t="s">
        <v>2772</v>
      </c>
      <c r="G315" s="6">
        <v>58</v>
      </c>
      <c r="H315" s="6">
        <v>68</v>
      </c>
      <c r="I315" s="7">
        <v>42384</v>
      </c>
      <c r="J315" s="7">
        <v>42395</v>
      </c>
      <c r="K315" s="7" t="s">
        <v>2533</v>
      </c>
      <c r="L315" s="17">
        <f t="shared" si="44"/>
        <v>238.19</v>
      </c>
      <c r="M315" s="20">
        <f t="shared" si="45"/>
        <v>1</v>
      </c>
      <c r="N315" s="6">
        <v>11</v>
      </c>
      <c r="O315" s="6">
        <v>4000000</v>
      </c>
      <c r="P315" s="6">
        <v>4450000</v>
      </c>
      <c r="Q315" s="6">
        <f t="shared" si="46"/>
        <v>450000</v>
      </c>
      <c r="R315" s="8">
        <f t="shared" si="47"/>
        <v>0.1125</v>
      </c>
      <c r="S315" s="6">
        <v>1146</v>
      </c>
      <c r="T315" s="9">
        <f t="shared" si="48"/>
        <v>68985.275862068971</v>
      </c>
      <c r="U315" s="6">
        <v>76744</v>
      </c>
      <c r="V315" s="9">
        <f t="shared" si="49"/>
        <v>7758.724137931029</v>
      </c>
      <c r="W315" s="8">
        <f t="shared" si="50"/>
        <v>0.11246927755198127</v>
      </c>
      <c r="X315" s="22">
        <f t="shared" si="51"/>
        <v>68985.275862068971</v>
      </c>
      <c r="Y315" s="22">
        <f t="shared" si="52"/>
        <v>76744</v>
      </c>
      <c r="Z315" s="22">
        <f t="shared" si="54"/>
        <v>4451152</v>
      </c>
      <c r="AA315" s="10">
        <v>5342</v>
      </c>
      <c r="AB315" s="6">
        <v>1990</v>
      </c>
      <c r="AC315" s="6">
        <f t="shared" si="53"/>
        <v>26</v>
      </c>
      <c r="AD315" s="6" t="s">
        <v>37</v>
      </c>
    </row>
    <row r="316" spans="1:30" x14ac:dyDescent="0.2">
      <c r="A316">
        <v>14</v>
      </c>
      <c r="B316" s="6" t="s">
        <v>1085</v>
      </c>
      <c r="C316" s="6" t="s">
        <v>22</v>
      </c>
      <c r="D316" s="6" t="s">
        <v>23</v>
      </c>
      <c r="E316" s="6" t="s">
        <v>2767</v>
      </c>
      <c r="F316" s="6" t="s">
        <v>2772</v>
      </c>
      <c r="G316" s="6">
        <v>58</v>
      </c>
      <c r="H316" s="6">
        <v>65</v>
      </c>
      <c r="I316" s="7">
        <v>42455</v>
      </c>
      <c r="J316" s="7">
        <v>42466</v>
      </c>
      <c r="K316" s="7" t="s">
        <v>2536</v>
      </c>
      <c r="L316" s="17">
        <f t="shared" si="44"/>
        <v>250.79</v>
      </c>
      <c r="M316" s="20">
        <f t="shared" si="45"/>
        <v>0.9497587623110969</v>
      </c>
      <c r="N316" s="6">
        <v>11</v>
      </c>
      <c r="O316" s="6">
        <v>4300000</v>
      </c>
      <c r="P316" s="6">
        <v>4810000</v>
      </c>
      <c r="Q316" s="6">
        <f t="shared" si="46"/>
        <v>510000</v>
      </c>
      <c r="R316" s="8">
        <f t="shared" si="47"/>
        <v>0.1186046511627907</v>
      </c>
      <c r="S316" s="6">
        <v>4586</v>
      </c>
      <c r="T316" s="9">
        <f t="shared" si="48"/>
        <v>74217</v>
      </c>
      <c r="U316" s="6">
        <v>83010</v>
      </c>
      <c r="V316" s="9">
        <f t="shared" si="49"/>
        <v>8793</v>
      </c>
      <c r="W316" s="8">
        <f t="shared" si="50"/>
        <v>0.11847689882371963</v>
      </c>
      <c r="X316" s="22">
        <f t="shared" si="51"/>
        <v>70488.246062442675</v>
      </c>
      <c r="Y316" s="22">
        <f t="shared" si="52"/>
        <v>78839.474859444148</v>
      </c>
      <c r="Z316" s="22">
        <f t="shared" si="54"/>
        <v>4572689.5418477608</v>
      </c>
      <c r="AA316" s="6">
        <v>268</v>
      </c>
      <c r="AB316" s="6">
        <v>1899</v>
      </c>
      <c r="AC316" s="6">
        <f t="shared" si="53"/>
        <v>117</v>
      </c>
      <c r="AD316" s="6" t="s">
        <v>1086</v>
      </c>
    </row>
    <row r="317" spans="1:30" x14ac:dyDescent="0.2">
      <c r="A317">
        <v>15</v>
      </c>
      <c r="B317" s="6" t="s">
        <v>1087</v>
      </c>
      <c r="C317" s="6" t="s">
        <v>22</v>
      </c>
      <c r="D317" s="6" t="s">
        <v>23</v>
      </c>
      <c r="E317" s="6" t="s">
        <v>2767</v>
      </c>
      <c r="F317" s="6" t="s">
        <v>2772</v>
      </c>
      <c r="G317" s="6">
        <v>58</v>
      </c>
      <c r="H317" s="6">
        <v>65</v>
      </c>
      <c r="I317" s="7">
        <v>42461</v>
      </c>
      <c r="J317" s="7">
        <v>42472</v>
      </c>
      <c r="K317" s="7" t="s">
        <v>2536</v>
      </c>
      <c r="L317" s="17">
        <f t="shared" si="44"/>
        <v>250.79</v>
      </c>
      <c r="M317" s="20">
        <f t="shared" si="45"/>
        <v>0.9497587623110969</v>
      </c>
      <c r="N317" s="6">
        <v>11</v>
      </c>
      <c r="O317" s="6">
        <v>3790000</v>
      </c>
      <c r="P317" s="6">
        <v>4500000</v>
      </c>
      <c r="Q317" s="6">
        <f t="shared" si="46"/>
        <v>710000</v>
      </c>
      <c r="R317" s="8">
        <f t="shared" si="47"/>
        <v>0.18733509234828497</v>
      </c>
      <c r="S317" s="6">
        <v>84000</v>
      </c>
      <c r="T317" s="9">
        <f t="shared" si="48"/>
        <v>66793.103448275855</v>
      </c>
      <c r="U317" s="6">
        <v>79034</v>
      </c>
      <c r="V317" s="9">
        <f t="shared" si="49"/>
        <v>12240.896551724145</v>
      </c>
      <c r="W317" s="8">
        <f t="shared" si="50"/>
        <v>0.1832658750645329</v>
      </c>
      <c r="X317" s="22">
        <f t="shared" si="51"/>
        <v>63437.335261951535</v>
      </c>
      <c r="Y317" s="22">
        <f t="shared" si="52"/>
        <v>75063.234020495234</v>
      </c>
      <c r="Z317" s="22">
        <f t="shared" si="54"/>
        <v>4353667.573188724</v>
      </c>
      <c r="AA317" s="6">
        <v>744</v>
      </c>
      <c r="AB317" s="6">
        <v>1914</v>
      </c>
      <c r="AC317" s="6">
        <f t="shared" si="53"/>
        <v>102</v>
      </c>
      <c r="AD317" s="6" t="s">
        <v>63</v>
      </c>
    </row>
    <row r="318" spans="1:30" x14ac:dyDescent="0.2">
      <c r="A318">
        <v>17</v>
      </c>
      <c r="B318" s="6" t="s">
        <v>1072</v>
      </c>
      <c r="C318" s="6" t="s">
        <v>22</v>
      </c>
      <c r="D318" s="6" t="s">
        <v>23</v>
      </c>
      <c r="E318" s="6" t="s">
        <v>2767</v>
      </c>
      <c r="F318" s="6" t="s">
        <v>2772</v>
      </c>
      <c r="G318" s="6">
        <v>58</v>
      </c>
      <c r="H318" s="6">
        <v>87</v>
      </c>
      <c r="I318" s="7">
        <v>42475</v>
      </c>
      <c r="J318" s="7">
        <v>42486</v>
      </c>
      <c r="K318" s="7" t="s">
        <v>2536</v>
      </c>
      <c r="L318" s="17">
        <f t="shared" si="44"/>
        <v>250.79</v>
      </c>
      <c r="M318" s="20">
        <f t="shared" si="45"/>
        <v>0.9497587623110969</v>
      </c>
      <c r="N318" s="6">
        <v>11</v>
      </c>
      <c r="O318" s="6">
        <v>4300000</v>
      </c>
      <c r="P318" s="6">
        <v>4325000</v>
      </c>
      <c r="Q318" s="6">
        <f t="shared" si="46"/>
        <v>25000</v>
      </c>
      <c r="R318" s="8">
        <f t="shared" si="47"/>
        <v>5.8139534883720929E-3</v>
      </c>
      <c r="S318" s="6">
        <v>18060</v>
      </c>
      <c r="T318" s="9">
        <f t="shared" si="48"/>
        <v>74449.31034482758</v>
      </c>
      <c r="U318" s="6">
        <v>74880</v>
      </c>
      <c r="V318" s="9">
        <f t="shared" si="49"/>
        <v>430.68965517242032</v>
      </c>
      <c r="W318" s="8">
        <f t="shared" si="50"/>
        <v>5.7850053033075919E-3</v>
      </c>
      <c r="X318" s="22">
        <f t="shared" si="51"/>
        <v>70708.884848018191</v>
      </c>
      <c r="Y318" s="22">
        <f t="shared" si="52"/>
        <v>71117.936121854931</v>
      </c>
      <c r="Z318" s="22">
        <f t="shared" si="54"/>
        <v>4124840.295067586</v>
      </c>
      <c r="AA318" s="6">
        <v>475</v>
      </c>
      <c r="AB318" s="6">
        <v>1892</v>
      </c>
      <c r="AC318" s="6">
        <f t="shared" si="53"/>
        <v>124</v>
      </c>
      <c r="AD318" s="6" t="s">
        <v>408</v>
      </c>
    </row>
    <row r="319" spans="1:30" x14ac:dyDescent="0.2">
      <c r="A319">
        <v>46</v>
      </c>
      <c r="B319" s="6" t="s">
        <v>363</v>
      </c>
      <c r="C319" s="6" t="s">
        <v>22</v>
      </c>
      <c r="D319" s="6" t="s">
        <v>23</v>
      </c>
      <c r="E319" s="6" t="s">
        <v>2767</v>
      </c>
      <c r="F319" s="6" t="s">
        <v>2772</v>
      </c>
      <c r="G319" s="6">
        <v>58</v>
      </c>
      <c r="H319" s="6">
        <v>64</v>
      </c>
      <c r="I319" s="7">
        <v>42680</v>
      </c>
      <c r="J319" s="7">
        <v>42691</v>
      </c>
      <c r="K319" s="7" t="s">
        <v>2543</v>
      </c>
      <c r="L319" s="17">
        <f t="shared" si="44"/>
        <v>284.38</v>
      </c>
      <c r="M319" s="20">
        <f t="shared" si="45"/>
        <v>0.83757648217174208</v>
      </c>
      <c r="N319" s="6">
        <v>11</v>
      </c>
      <c r="O319" s="6">
        <v>4700000</v>
      </c>
      <c r="P319" s="6">
        <v>4800000</v>
      </c>
      <c r="Q319" s="6">
        <f t="shared" si="46"/>
        <v>100000</v>
      </c>
      <c r="R319" s="8">
        <f t="shared" si="47"/>
        <v>2.1276595744680851E-2</v>
      </c>
      <c r="S319" s="6"/>
      <c r="T319" s="9">
        <f t="shared" si="48"/>
        <v>81034.482758620696</v>
      </c>
      <c r="U319" s="6">
        <v>82759</v>
      </c>
      <c r="V319" s="9">
        <f t="shared" si="49"/>
        <v>1724.5172413793043</v>
      </c>
      <c r="W319" s="8">
        <f t="shared" si="50"/>
        <v>2.1281276595744605E-2</v>
      </c>
      <c r="X319" s="22">
        <f t="shared" si="51"/>
        <v>67872.577003572209</v>
      </c>
      <c r="Y319" s="22">
        <f t="shared" si="52"/>
        <v>69316.992088051207</v>
      </c>
      <c r="Z319" s="22">
        <f t="shared" si="54"/>
        <v>4020385.54110697</v>
      </c>
      <c r="AA319" s="10">
        <v>2340</v>
      </c>
      <c r="AB319" s="6">
        <v>1936</v>
      </c>
      <c r="AC319" s="6">
        <f t="shared" si="53"/>
        <v>80</v>
      </c>
      <c r="AD319" s="6" t="s">
        <v>102</v>
      </c>
    </row>
    <row r="320" spans="1:30" x14ac:dyDescent="0.2">
      <c r="A320">
        <v>14</v>
      </c>
      <c r="B320" s="6" t="s">
        <v>1080</v>
      </c>
      <c r="C320" s="6" t="s">
        <v>22</v>
      </c>
      <c r="D320" s="6" t="s">
        <v>23</v>
      </c>
      <c r="E320" s="6" t="s">
        <v>2767</v>
      </c>
      <c r="F320" s="6" t="s">
        <v>2772</v>
      </c>
      <c r="G320" s="6">
        <v>58</v>
      </c>
      <c r="H320" s="6">
        <v>67</v>
      </c>
      <c r="I320" s="7">
        <v>42452</v>
      </c>
      <c r="J320" s="7">
        <v>42465</v>
      </c>
      <c r="K320" s="7" t="s">
        <v>2536</v>
      </c>
      <c r="L320" s="17">
        <f t="shared" si="44"/>
        <v>250.79</v>
      </c>
      <c r="M320" s="20">
        <f t="shared" si="45"/>
        <v>0.9497587623110969</v>
      </c>
      <c r="N320" s="6">
        <v>13</v>
      </c>
      <c r="O320" s="6">
        <v>4100000</v>
      </c>
      <c r="P320" s="6">
        <v>4450000</v>
      </c>
      <c r="Q320" s="6">
        <f t="shared" si="46"/>
        <v>350000</v>
      </c>
      <c r="R320" s="8">
        <f t="shared" si="47"/>
        <v>8.5365853658536592E-2</v>
      </c>
      <c r="S320" s="6">
        <v>1014</v>
      </c>
      <c r="T320" s="9">
        <f t="shared" si="48"/>
        <v>70707.137931034478</v>
      </c>
      <c r="U320" s="6">
        <v>76742</v>
      </c>
      <c r="V320" s="9">
        <f t="shared" si="49"/>
        <v>6034.8620689655218</v>
      </c>
      <c r="W320" s="8">
        <f t="shared" si="50"/>
        <v>8.5350110972554669E-2</v>
      </c>
      <c r="X320" s="22">
        <f t="shared" si="51"/>
        <v>67154.723807939314</v>
      </c>
      <c r="Y320" s="22">
        <f t="shared" si="52"/>
        <v>72886.386937278192</v>
      </c>
      <c r="Z320" s="22">
        <f t="shared" si="54"/>
        <v>4227410.4423621353</v>
      </c>
      <c r="AA320" s="10">
        <v>5342</v>
      </c>
      <c r="AB320" s="6">
        <v>1990</v>
      </c>
      <c r="AC320" s="6">
        <f t="shared" si="53"/>
        <v>26</v>
      </c>
      <c r="AD320" s="6" t="s">
        <v>213</v>
      </c>
    </row>
    <row r="321" spans="1:30" x14ac:dyDescent="0.2">
      <c r="A321">
        <v>39</v>
      </c>
      <c r="B321" s="6" t="s">
        <v>1102</v>
      </c>
      <c r="C321" s="6" t="s">
        <v>22</v>
      </c>
      <c r="D321" s="6" t="s">
        <v>23</v>
      </c>
      <c r="E321" s="6" t="s">
        <v>2767</v>
      </c>
      <c r="F321" s="6" t="s">
        <v>2772</v>
      </c>
      <c r="G321" s="6">
        <v>58</v>
      </c>
      <c r="H321" s="6">
        <v>67</v>
      </c>
      <c r="I321" s="7">
        <v>42623</v>
      </c>
      <c r="J321" s="7">
        <v>42641</v>
      </c>
      <c r="K321" s="7" t="s">
        <v>2541</v>
      </c>
      <c r="L321" s="17">
        <f t="shared" si="44"/>
        <v>275.91000000000003</v>
      </c>
      <c r="M321" s="20">
        <f t="shared" si="45"/>
        <v>0.86328875357906554</v>
      </c>
      <c r="N321" s="6">
        <v>18</v>
      </c>
      <c r="O321" s="6">
        <v>3600000</v>
      </c>
      <c r="P321" s="6">
        <v>3600000</v>
      </c>
      <c r="Q321" s="6">
        <f t="shared" si="46"/>
        <v>0</v>
      </c>
      <c r="R321" s="8">
        <f t="shared" si="47"/>
        <v>0</v>
      </c>
      <c r="S321" s="6">
        <v>17406</v>
      </c>
      <c r="T321" s="9">
        <f t="shared" si="48"/>
        <v>62369.068965517239</v>
      </c>
      <c r="U321" s="6">
        <v>62369</v>
      </c>
      <c r="V321" s="9">
        <f t="shared" si="49"/>
        <v>-6.8965517239121255E-2</v>
      </c>
      <c r="W321" s="8">
        <f t="shared" si="50"/>
        <v>-1.1057647385637754E-6</v>
      </c>
      <c r="X321" s="22">
        <f t="shared" si="51"/>
        <v>53842.515809128156</v>
      </c>
      <c r="Y321" s="22">
        <f t="shared" si="52"/>
        <v>53842.45627197274</v>
      </c>
      <c r="Z321" s="22">
        <f t="shared" si="54"/>
        <v>3122862.4637744189</v>
      </c>
      <c r="AA321" s="6">
        <v>550</v>
      </c>
      <c r="AB321" s="6">
        <v>1892</v>
      </c>
      <c r="AC321" s="6">
        <f t="shared" si="53"/>
        <v>124</v>
      </c>
      <c r="AD321" s="6" t="s">
        <v>161</v>
      </c>
    </row>
    <row r="322" spans="1:30" x14ac:dyDescent="0.2">
      <c r="A322">
        <v>18</v>
      </c>
      <c r="B322" s="6" t="s">
        <v>1092</v>
      </c>
      <c r="C322" s="6" t="s">
        <v>22</v>
      </c>
      <c r="D322" s="6" t="s">
        <v>23</v>
      </c>
      <c r="E322" s="6" t="s">
        <v>2767</v>
      </c>
      <c r="F322" s="6" t="s">
        <v>2772</v>
      </c>
      <c r="G322" s="6">
        <v>58</v>
      </c>
      <c r="H322" s="6">
        <v>65</v>
      </c>
      <c r="I322" s="7">
        <v>42470</v>
      </c>
      <c r="J322" s="7">
        <v>42493</v>
      </c>
      <c r="K322" s="7" t="s">
        <v>2537</v>
      </c>
      <c r="L322" s="17">
        <f t="shared" ref="L322:L385" si="55">IF(K322="Januar",238.19,IF(K322="Februar",240.59,IF(K322="Mars",245.99,IF(K322="April",250.79,IF(K322="Mai",256.52,IF(K322="Juni",259.83,IF(K322="Juli",265.66,IF(K322="August",272.21,IF(K322="September",275.91,IF(K322="Oktober",281.13,IF(K322="November",284.38,IF(K322="Desember",287.34,0))))))))))))</f>
        <v>256.52</v>
      </c>
      <c r="M322" s="20">
        <f t="shared" ref="M322:M385" si="56">$L$2/L322</f>
        <v>0.92854358334632781</v>
      </c>
      <c r="N322" s="6">
        <v>23</v>
      </c>
      <c r="O322" s="6">
        <v>3890000</v>
      </c>
      <c r="P322" s="6">
        <v>4100000</v>
      </c>
      <c r="Q322" s="6">
        <f t="shared" ref="Q322:Q385" si="57">P322-O322</f>
        <v>210000</v>
      </c>
      <c r="R322" s="8">
        <f t="shared" ref="R322:R385" si="58">Q322/O322</f>
        <v>5.3984575835475578E-2</v>
      </c>
      <c r="S322" s="6"/>
      <c r="T322" s="9">
        <f t="shared" ref="T322:T385" si="59">(O322+S322)/G322</f>
        <v>67068.965517241377</v>
      </c>
      <c r="U322" s="6">
        <v>70690</v>
      </c>
      <c r="V322" s="9">
        <f t="shared" ref="V322:V385" si="60">U322-T322</f>
        <v>3621.0344827586232</v>
      </c>
      <c r="W322" s="8">
        <f t="shared" ref="W322:W385" si="61">V322/T322</f>
        <v>5.3989717223650424E-2</v>
      </c>
      <c r="X322" s="22">
        <f t="shared" ref="X322:X385" si="62">T322*M322</f>
        <v>62276.457572710606</v>
      </c>
      <c r="Y322" s="22">
        <f t="shared" ref="Y322:Y385" si="63">U322*M322</f>
        <v>65638.745906751908</v>
      </c>
      <c r="Z322" s="22">
        <f t="shared" si="54"/>
        <v>3807047.2625916107</v>
      </c>
      <c r="AA322" s="6">
        <v>12</v>
      </c>
      <c r="AB322" s="6">
        <v>1930</v>
      </c>
      <c r="AC322" s="6">
        <f t="shared" ref="AC322:AC385" si="64">2016-AB322</f>
        <v>86</v>
      </c>
      <c r="AD322" s="6" t="s">
        <v>225</v>
      </c>
    </row>
    <row r="323" spans="1:30" x14ac:dyDescent="0.2">
      <c r="A323">
        <v>48</v>
      </c>
      <c r="B323" s="6" t="s">
        <v>1118</v>
      </c>
      <c r="C323" s="6" t="s">
        <v>22</v>
      </c>
      <c r="D323" s="6" t="s">
        <v>23</v>
      </c>
      <c r="E323" s="6" t="s">
        <v>2767</v>
      </c>
      <c r="F323" s="6" t="s">
        <v>2772</v>
      </c>
      <c r="G323" s="6">
        <v>59</v>
      </c>
      <c r="H323" s="6">
        <v>64</v>
      </c>
      <c r="I323" s="7">
        <v>42693</v>
      </c>
      <c r="J323" s="7">
        <v>42703</v>
      </c>
      <c r="K323" s="7" t="s">
        <v>2543</v>
      </c>
      <c r="L323" s="17">
        <f t="shared" si="55"/>
        <v>284.38</v>
      </c>
      <c r="M323" s="20">
        <f t="shared" si="56"/>
        <v>0.83757648217174208</v>
      </c>
      <c r="N323" s="6">
        <v>10</v>
      </c>
      <c r="O323" s="6">
        <v>4650000</v>
      </c>
      <c r="P323" s="6">
        <v>4850000</v>
      </c>
      <c r="Q323" s="6">
        <f t="shared" si="57"/>
        <v>200000</v>
      </c>
      <c r="R323" s="8">
        <f t="shared" si="58"/>
        <v>4.3010752688172046E-2</v>
      </c>
      <c r="S323" s="6">
        <v>2702</v>
      </c>
      <c r="T323" s="9">
        <f t="shared" si="59"/>
        <v>78859.355932203383</v>
      </c>
      <c r="U323" s="6">
        <v>82249</v>
      </c>
      <c r="V323" s="9">
        <f t="shared" si="60"/>
        <v>3389.6440677966166</v>
      </c>
      <c r="W323" s="8">
        <f t="shared" si="61"/>
        <v>4.2983410499963334E-2</v>
      </c>
      <c r="X323" s="22">
        <f t="shared" si="62"/>
        <v>66050.741928024203</v>
      </c>
      <c r="Y323" s="22">
        <f t="shared" si="63"/>
        <v>68889.82808214362</v>
      </c>
      <c r="Z323" s="22">
        <f t="shared" ref="Z323:Z386" si="65">Y323*G323</f>
        <v>4064499.8568464736</v>
      </c>
      <c r="AA323" s="6">
        <v>657</v>
      </c>
      <c r="AB323" s="6">
        <v>1989</v>
      </c>
      <c r="AC323" s="6">
        <f t="shared" si="64"/>
        <v>27</v>
      </c>
      <c r="AD323" s="6" t="s">
        <v>27</v>
      </c>
    </row>
    <row r="324" spans="1:30" x14ac:dyDescent="0.2">
      <c r="A324">
        <v>1</v>
      </c>
      <c r="B324" s="6" t="s">
        <v>1113</v>
      </c>
      <c r="C324" s="6" t="s">
        <v>22</v>
      </c>
      <c r="D324" s="6" t="s">
        <v>23</v>
      </c>
      <c r="E324" s="6" t="s">
        <v>2767</v>
      </c>
      <c r="F324" s="6" t="s">
        <v>2772</v>
      </c>
      <c r="G324" s="6">
        <v>59</v>
      </c>
      <c r="H324" s="6">
        <v>66</v>
      </c>
      <c r="I324" s="7">
        <v>42361</v>
      </c>
      <c r="J324" s="7">
        <v>42375</v>
      </c>
      <c r="K324" s="7" t="s">
        <v>2533</v>
      </c>
      <c r="L324" s="17">
        <f t="shared" si="55"/>
        <v>238.19</v>
      </c>
      <c r="M324" s="20">
        <f t="shared" si="56"/>
        <v>1</v>
      </c>
      <c r="N324" s="6">
        <v>14</v>
      </c>
      <c r="O324" s="6">
        <v>3950000</v>
      </c>
      <c r="P324" s="6">
        <v>4350000</v>
      </c>
      <c r="Q324" s="6">
        <f t="shared" si="57"/>
        <v>400000</v>
      </c>
      <c r="R324" s="8">
        <f t="shared" si="58"/>
        <v>0.10126582278481013</v>
      </c>
      <c r="S324" s="6">
        <v>49000</v>
      </c>
      <c r="T324" s="9">
        <f t="shared" si="59"/>
        <v>67779.661016949147</v>
      </c>
      <c r="U324" s="6">
        <v>74559</v>
      </c>
      <c r="V324" s="9">
        <f t="shared" si="60"/>
        <v>6779.3389830508531</v>
      </c>
      <c r="W324" s="8">
        <f t="shared" si="61"/>
        <v>0.10002025506376604</v>
      </c>
      <c r="X324" s="22">
        <f t="shared" si="62"/>
        <v>67779.661016949147</v>
      </c>
      <c r="Y324" s="22">
        <f t="shared" si="63"/>
        <v>74559</v>
      </c>
      <c r="Z324" s="22">
        <f t="shared" si="65"/>
        <v>4398981</v>
      </c>
      <c r="AA324" s="10">
        <v>2337</v>
      </c>
      <c r="AB324" s="6">
        <v>1924</v>
      </c>
      <c r="AC324" s="6">
        <f t="shared" si="64"/>
        <v>92</v>
      </c>
      <c r="AD324" s="6" t="s">
        <v>37</v>
      </c>
    </row>
    <row r="325" spans="1:30" x14ac:dyDescent="0.2">
      <c r="A325">
        <v>10</v>
      </c>
      <c r="B325" s="6" t="s">
        <v>1118</v>
      </c>
      <c r="C325" s="6" t="s">
        <v>22</v>
      </c>
      <c r="D325" s="6" t="s">
        <v>23</v>
      </c>
      <c r="E325" s="6" t="s">
        <v>2767</v>
      </c>
      <c r="F325" s="6" t="s">
        <v>2772</v>
      </c>
      <c r="G325" s="6">
        <v>59</v>
      </c>
      <c r="H325" s="6">
        <v>64</v>
      </c>
      <c r="I325" s="7">
        <v>42419</v>
      </c>
      <c r="J325" s="7">
        <v>42437</v>
      </c>
      <c r="K325" s="7" t="s">
        <v>2535</v>
      </c>
      <c r="L325" s="17">
        <f t="shared" si="55"/>
        <v>245.99</v>
      </c>
      <c r="M325" s="20">
        <f t="shared" si="56"/>
        <v>0.96829139395910402</v>
      </c>
      <c r="N325" s="6">
        <v>18</v>
      </c>
      <c r="O325" s="6">
        <v>3690000</v>
      </c>
      <c r="P325" s="6">
        <v>3750000</v>
      </c>
      <c r="Q325" s="6">
        <f t="shared" si="57"/>
        <v>60000</v>
      </c>
      <c r="R325" s="8">
        <f t="shared" si="58"/>
        <v>1.6260162601626018E-2</v>
      </c>
      <c r="S325" s="6"/>
      <c r="T325" s="9">
        <f t="shared" si="59"/>
        <v>62542.372881355936</v>
      </c>
      <c r="U325" s="6">
        <v>63559</v>
      </c>
      <c r="V325" s="9">
        <f t="shared" si="60"/>
        <v>1016.6271186440645</v>
      </c>
      <c r="W325" s="8">
        <f t="shared" si="61"/>
        <v>1.6255013550135446E-2</v>
      </c>
      <c r="X325" s="22">
        <f t="shared" si="62"/>
        <v>60559.241418798207</v>
      </c>
      <c r="Y325" s="22">
        <f t="shared" si="63"/>
        <v>61543.632708646692</v>
      </c>
      <c r="Z325" s="22">
        <f t="shared" si="65"/>
        <v>3631074.3298101546</v>
      </c>
      <c r="AA325" s="6">
        <v>657</v>
      </c>
      <c r="AB325" s="6">
        <v>1989</v>
      </c>
      <c r="AC325" s="6">
        <f t="shared" si="64"/>
        <v>27</v>
      </c>
      <c r="AD325" s="6" t="s">
        <v>27</v>
      </c>
    </row>
    <row r="326" spans="1:30" x14ac:dyDescent="0.2">
      <c r="A326">
        <v>40</v>
      </c>
      <c r="B326" s="6" t="s">
        <v>1126</v>
      </c>
      <c r="C326" s="6" t="s">
        <v>22</v>
      </c>
      <c r="D326" s="6" t="s">
        <v>23</v>
      </c>
      <c r="E326" s="6" t="s">
        <v>2767</v>
      </c>
      <c r="F326" s="6" t="s">
        <v>2772</v>
      </c>
      <c r="G326" s="6">
        <v>59</v>
      </c>
      <c r="H326" s="6">
        <v>66</v>
      </c>
      <c r="I326" s="7">
        <v>42629</v>
      </c>
      <c r="J326" s="7">
        <v>42647</v>
      </c>
      <c r="K326" s="7" t="s">
        <v>2542</v>
      </c>
      <c r="L326" s="17">
        <f t="shared" si="55"/>
        <v>281.13</v>
      </c>
      <c r="M326" s="20">
        <f t="shared" si="56"/>
        <v>0.84725927506847365</v>
      </c>
      <c r="N326" s="6">
        <v>18</v>
      </c>
      <c r="O326" s="6">
        <v>4900000</v>
      </c>
      <c r="P326" s="6">
        <v>5000000</v>
      </c>
      <c r="Q326" s="6">
        <f t="shared" si="57"/>
        <v>100000</v>
      </c>
      <c r="R326" s="8">
        <f t="shared" si="58"/>
        <v>2.0408163265306121E-2</v>
      </c>
      <c r="S326" s="6">
        <v>1102</v>
      </c>
      <c r="T326" s="9">
        <f t="shared" si="59"/>
        <v>83069.525423728817</v>
      </c>
      <c r="U326" s="6">
        <v>84764</v>
      </c>
      <c r="V326" s="9">
        <f t="shared" si="60"/>
        <v>1694.4745762711827</v>
      </c>
      <c r="W326" s="8">
        <f t="shared" si="61"/>
        <v>2.039826961365011E-2</v>
      </c>
      <c r="X326" s="22">
        <f t="shared" si="62"/>
        <v>70381.425890790619</v>
      </c>
      <c r="Y326" s="22">
        <f t="shared" si="63"/>
        <v>71817.085191904102</v>
      </c>
      <c r="Z326" s="22">
        <f t="shared" si="65"/>
        <v>4237208.0263223425</v>
      </c>
      <c r="AA326" s="10">
        <v>1953</v>
      </c>
      <c r="AB326" s="6">
        <v>1998</v>
      </c>
      <c r="AC326" s="6">
        <f t="shared" si="64"/>
        <v>18</v>
      </c>
      <c r="AD326" s="6" t="s">
        <v>108</v>
      </c>
    </row>
    <row r="327" spans="1:30" x14ac:dyDescent="0.2">
      <c r="A327">
        <v>11</v>
      </c>
      <c r="B327" s="6" t="s">
        <v>2388</v>
      </c>
      <c r="C327" s="6" t="s">
        <v>22</v>
      </c>
      <c r="D327" s="6" t="s">
        <v>23</v>
      </c>
      <c r="E327" s="6" t="s">
        <v>2768</v>
      </c>
      <c r="F327" s="6" t="s">
        <v>2772</v>
      </c>
      <c r="G327" s="6">
        <v>60</v>
      </c>
      <c r="H327" s="6">
        <v>67</v>
      </c>
      <c r="I327" s="7">
        <v>42439</v>
      </c>
      <c r="J327" s="7">
        <v>42443</v>
      </c>
      <c r="K327" s="7" t="s">
        <v>2535</v>
      </c>
      <c r="L327" s="17">
        <f t="shared" si="55"/>
        <v>245.99</v>
      </c>
      <c r="M327" s="20">
        <f t="shared" si="56"/>
        <v>0.96829139395910402</v>
      </c>
      <c r="N327" s="6">
        <v>4</v>
      </c>
      <c r="O327" s="6">
        <v>3950000</v>
      </c>
      <c r="P327" s="6">
        <v>4400000</v>
      </c>
      <c r="Q327" s="6">
        <f t="shared" si="57"/>
        <v>450000</v>
      </c>
      <c r="R327" s="8">
        <f t="shared" si="58"/>
        <v>0.11392405063291139</v>
      </c>
      <c r="S327" s="6">
        <v>23793</v>
      </c>
      <c r="T327" s="9">
        <f t="shared" si="59"/>
        <v>66229.883333333331</v>
      </c>
      <c r="U327" s="6">
        <v>73730</v>
      </c>
      <c r="V327" s="9">
        <f t="shared" si="60"/>
        <v>7500.1166666666686</v>
      </c>
      <c r="W327" s="8">
        <f t="shared" si="61"/>
        <v>0.11324369437461894</v>
      </c>
      <c r="X327" s="22">
        <f t="shared" si="62"/>
        <v>64129.826054582161</v>
      </c>
      <c r="Y327" s="22">
        <f t="shared" si="63"/>
        <v>71392.124476604746</v>
      </c>
      <c r="Z327" s="22">
        <f t="shared" si="65"/>
        <v>4283527.4685962852</v>
      </c>
      <c r="AA327" s="6">
        <v>918</v>
      </c>
      <c r="AB327" s="6">
        <v>1938</v>
      </c>
      <c r="AC327" s="6">
        <f t="shared" si="64"/>
        <v>78</v>
      </c>
      <c r="AD327" s="6" t="s">
        <v>797</v>
      </c>
    </row>
    <row r="328" spans="1:30" x14ac:dyDescent="0.2">
      <c r="A328">
        <v>21</v>
      </c>
      <c r="B328" s="6" t="s">
        <v>2627</v>
      </c>
      <c r="C328" s="6" t="s">
        <v>22</v>
      </c>
      <c r="D328" s="6" t="s">
        <v>23</v>
      </c>
      <c r="E328" s="6" t="s">
        <v>2768</v>
      </c>
      <c r="F328" s="6" t="s">
        <v>2772</v>
      </c>
      <c r="G328" s="6">
        <v>60</v>
      </c>
      <c r="H328" s="6">
        <v>66</v>
      </c>
      <c r="I328" s="7">
        <v>42510</v>
      </c>
      <c r="J328" s="7">
        <v>42514</v>
      </c>
      <c r="K328" s="7" t="s">
        <v>2537</v>
      </c>
      <c r="L328" s="17">
        <f t="shared" si="55"/>
        <v>256.52</v>
      </c>
      <c r="M328" s="20">
        <f t="shared" si="56"/>
        <v>0.92854358334632781</v>
      </c>
      <c r="N328" s="6">
        <v>4</v>
      </c>
      <c r="O328" s="6">
        <v>3200000</v>
      </c>
      <c r="P328" s="6">
        <v>3600000</v>
      </c>
      <c r="Q328" s="6">
        <f t="shared" si="57"/>
        <v>400000</v>
      </c>
      <c r="R328" s="8">
        <f t="shared" si="58"/>
        <v>0.125</v>
      </c>
      <c r="S328" s="6">
        <v>16000</v>
      </c>
      <c r="T328" s="9">
        <f t="shared" si="59"/>
        <v>53600</v>
      </c>
      <c r="U328" s="6">
        <v>60267</v>
      </c>
      <c r="V328" s="9">
        <f t="shared" si="60"/>
        <v>6667</v>
      </c>
      <c r="W328" s="8">
        <f t="shared" si="61"/>
        <v>0.12438432835820895</v>
      </c>
      <c r="X328" s="22">
        <f t="shared" si="62"/>
        <v>49769.936067363167</v>
      </c>
      <c r="Y328" s="22">
        <f t="shared" si="63"/>
        <v>55960.536137533141</v>
      </c>
      <c r="Z328" s="22">
        <f t="shared" si="65"/>
        <v>3357632.1682519885</v>
      </c>
      <c r="AA328" s="10">
        <v>1266</v>
      </c>
      <c r="AB328" s="6">
        <v>1938</v>
      </c>
      <c r="AC328" s="6">
        <f t="shared" si="64"/>
        <v>78</v>
      </c>
      <c r="AD328" s="6" t="s">
        <v>37</v>
      </c>
    </row>
    <row r="329" spans="1:30" x14ac:dyDescent="0.2">
      <c r="A329">
        <v>19</v>
      </c>
      <c r="B329" s="6" t="s">
        <v>310</v>
      </c>
      <c r="C329" s="6" t="s">
        <v>22</v>
      </c>
      <c r="D329" s="6" t="s">
        <v>23</v>
      </c>
      <c r="E329" s="6" t="s">
        <v>2767</v>
      </c>
      <c r="F329" s="6" t="s">
        <v>2772</v>
      </c>
      <c r="G329" s="6">
        <v>60</v>
      </c>
      <c r="H329" s="6">
        <v>65</v>
      </c>
      <c r="I329" s="7">
        <v>42492</v>
      </c>
      <c r="J329" s="7">
        <v>42502</v>
      </c>
      <c r="K329" s="7" t="s">
        <v>2537</v>
      </c>
      <c r="L329" s="17">
        <f t="shared" si="55"/>
        <v>256.52</v>
      </c>
      <c r="M329" s="20">
        <f t="shared" si="56"/>
        <v>0.92854358334632781</v>
      </c>
      <c r="N329" s="6">
        <v>10</v>
      </c>
      <c r="O329" s="6">
        <v>4600000</v>
      </c>
      <c r="P329" s="6">
        <v>4650000</v>
      </c>
      <c r="Q329" s="6">
        <f t="shared" si="57"/>
        <v>50000</v>
      </c>
      <c r="R329" s="8">
        <f t="shared" si="58"/>
        <v>1.0869565217391304E-2</v>
      </c>
      <c r="S329" s="6">
        <v>43288</v>
      </c>
      <c r="T329" s="9">
        <f t="shared" si="59"/>
        <v>77388.133333333331</v>
      </c>
      <c r="U329" s="6">
        <v>78221</v>
      </c>
      <c r="V329" s="9">
        <f t="shared" si="60"/>
        <v>832.86666666666861</v>
      </c>
      <c r="W329" s="8">
        <f t="shared" si="61"/>
        <v>1.0762201267722381E-2</v>
      </c>
      <c r="X329" s="22">
        <f t="shared" si="62"/>
        <v>71858.25463381673</v>
      </c>
      <c r="Y329" s="22">
        <f t="shared" si="63"/>
        <v>72631.607632933112</v>
      </c>
      <c r="Z329" s="22">
        <f t="shared" si="65"/>
        <v>4357896.4579759864</v>
      </c>
      <c r="AA329" s="6">
        <v>600</v>
      </c>
      <c r="AB329" s="6">
        <v>1955</v>
      </c>
      <c r="AC329" s="6">
        <f t="shared" si="64"/>
        <v>61</v>
      </c>
      <c r="AD329" s="6" t="s">
        <v>67</v>
      </c>
    </row>
    <row r="330" spans="1:30" x14ac:dyDescent="0.2">
      <c r="A330">
        <v>25</v>
      </c>
      <c r="B330" s="6" t="s">
        <v>1149</v>
      </c>
      <c r="C330" s="6" t="s">
        <v>22</v>
      </c>
      <c r="D330" s="6" t="s">
        <v>23</v>
      </c>
      <c r="E330" s="6" t="s">
        <v>2767</v>
      </c>
      <c r="F330" s="6" t="s">
        <v>2772</v>
      </c>
      <c r="G330" s="6">
        <v>60</v>
      </c>
      <c r="H330" s="6">
        <v>66</v>
      </c>
      <c r="I330" s="7">
        <v>42532</v>
      </c>
      <c r="J330" s="7">
        <v>42542</v>
      </c>
      <c r="K330" s="7" t="s">
        <v>2538</v>
      </c>
      <c r="L330" s="17">
        <f t="shared" si="55"/>
        <v>259.83</v>
      </c>
      <c r="M330" s="20">
        <f t="shared" si="56"/>
        <v>0.91671477504522192</v>
      </c>
      <c r="N330" s="6">
        <v>10</v>
      </c>
      <c r="O330" s="6">
        <v>3850000</v>
      </c>
      <c r="P330" s="6">
        <v>4600000</v>
      </c>
      <c r="Q330" s="6">
        <f t="shared" si="57"/>
        <v>750000</v>
      </c>
      <c r="R330" s="8">
        <f t="shared" si="58"/>
        <v>0.19480519480519481</v>
      </c>
      <c r="S330" s="6">
        <v>11425</v>
      </c>
      <c r="T330" s="9">
        <f t="shared" si="59"/>
        <v>64357.083333333336</v>
      </c>
      <c r="U330" s="6">
        <v>76857</v>
      </c>
      <c r="V330" s="9">
        <f t="shared" si="60"/>
        <v>12499.916666666664</v>
      </c>
      <c r="W330" s="8">
        <f t="shared" si="61"/>
        <v>0.19422751963329596</v>
      </c>
      <c r="X330" s="22">
        <f t="shared" si="62"/>
        <v>58997.089170483268</v>
      </c>
      <c r="Y330" s="22">
        <f t="shared" si="63"/>
        <v>70455.947465650621</v>
      </c>
      <c r="Z330" s="22">
        <f t="shared" si="65"/>
        <v>4227356.8479390368</v>
      </c>
      <c r="AA330" s="10">
        <v>2524</v>
      </c>
      <c r="AB330" s="6">
        <v>1951</v>
      </c>
      <c r="AC330" s="6">
        <f t="shared" si="64"/>
        <v>65</v>
      </c>
      <c r="AD330" s="6" t="s">
        <v>29</v>
      </c>
    </row>
    <row r="331" spans="1:30" x14ac:dyDescent="0.2">
      <c r="A331">
        <v>44</v>
      </c>
      <c r="B331" s="6" t="s">
        <v>1171</v>
      </c>
      <c r="C331" s="6" t="s">
        <v>22</v>
      </c>
      <c r="D331" s="6" t="s">
        <v>23</v>
      </c>
      <c r="E331" s="6" t="s">
        <v>2767</v>
      </c>
      <c r="F331" s="6" t="s">
        <v>2772</v>
      </c>
      <c r="G331" s="6">
        <v>60</v>
      </c>
      <c r="H331" s="6">
        <v>66</v>
      </c>
      <c r="I331" s="7">
        <v>42664</v>
      </c>
      <c r="J331" s="7">
        <v>42674</v>
      </c>
      <c r="K331" s="7" t="s">
        <v>2542</v>
      </c>
      <c r="L331" s="17">
        <f t="shared" si="55"/>
        <v>281.13</v>
      </c>
      <c r="M331" s="20">
        <f t="shared" si="56"/>
        <v>0.84725927506847365</v>
      </c>
      <c r="N331" s="6">
        <v>10</v>
      </c>
      <c r="O331" s="6">
        <v>4200000</v>
      </c>
      <c r="P331" s="6">
        <v>4945000</v>
      </c>
      <c r="Q331" s="6">
        <f t="shared" si="57"/>
        <v>745000</v>
      </c>
      <c r="R331" s="8">
        <f t="shared" si="58"/>
        <v>0.17738095238095239</v>
      </c>
      <c r="S331" s="6">
        <v>64891</v>
      </c>
      <c r="T331" s="9">
        <f t="shared" si="59"/>
        <v>71081.516666666663</v>
      </c>
      <c r="U331" s="6">
        <v>83498</v>
      </c>
      <c r="V331" s="9">
        <f t="shared" si="60"/>
        <v>12416.483333333337</v>
      </c>
      <c r="W331" s="8">
        <f t="shared" si="61"/>
        <v>0.17467949356736204</v>
      </c>
      <c r="X331" s="22">
        <f t="shared" si="62"/>
        <v>60224.474281767623</v>
      </c>
      <c r="Y331" s="22">
        <f t="shared" si="63"/>
        <v>70744.454949667415</v>
      </c>
      <c r="Z331" s="22">
        <f t="shared" si="65"/>
        <v>4244667.2969800448</v>
      </c>
      <c r="AA331" s="6">
        <v>934</v>
      </c>
      <c r="AB331" s="6">
        <v>1939</v>
      </c>
      <c r="AC331" s="6">
        <f t="shared" si="64"/>
        <v>77</v>
      </c>
      <c r="AD331" s="6" t="s">
        <v>67</v>
      </c>
    </row>
    <row r="332" spans="1:30" x14ac:dyDescent="0.2">
      <c r="A332">
        <v>48</v>
      </c>
      <c r="B332" s="6" t="s">
        <v>350</v>
      </c>
      <c r="C332" s="6" t="s">
        <v>22</v>
      </c>
      <c r="D332" s="6" t="s">
        <v>23</v>
      </c>
      <c r="E332" s="6" t="s">
        <v>2767</v>
      </c>
      <c r="F332" s="6" t="s">
        <v>2772</v>
      </c>
      <c r="G332" s="6">
        <v>60</v>
      </c>
      <c r="H332" s="6">
        <v>66</v>
      </c>
      <c r="I332" s="7">
        <v>42693</v>
      </c>
      <c r="J332" s="7">
        <v>42703</v>
      </c>
      <c r="K332" s="7" t="s">
        <v>2543</v>
      </c>
      <c r="L332" s="17">
        <f t="shared" si="55"/>
        <v>284.38</v>
      </c>
      <c r="M332" s="20">
        <f t="shared" si="56"/>
        <v>0.83757648217174208</v>
      </c>
      <c r="N332" s="6">
        <v>10</v>
      </c>
      <c r="O332" s="6">
        <v>4700000</v>
      </c>
      <c r="P332" s="6">
        <v>5350000</v>
      </c>
      <c r="Q332" s="6">
        <f t="shared" si="57"/>
        <v>650000</v>
      </c>
      <c r="R332" s="8">
        <f t="shared" si="58"/>
        <v>0.13829787234042554</v>
      </c>
      <c r="S332" s="6"/>
      <c r="T332" s="9">
        <f t="shared" si="59"/>
        <v>78333.333333333328</v>
      </c>
      <c r="U332" s="6">
        <v>89167</v>
      </c>
      <c r="V332" s="9">
        <f t="shared" si="60"/>
        <v>10833.666666666672</v>
      </c>
      <c r="W332" s="8">
        <f t="shared" si="61"/>
        <v>0.13830212765957453</v>
      </c>
      <c r="X332" s="22">
        <f t="shared" si="62"/>
        <v>65610.157770119797</v>
      </c>
      <c r="Y332" s="22">
        <f t="shared" si="63"/>
        <v>74684.182185807731</v>
      </c>
      <c r="Z332" s="22">
        <f t="shared" si="65"/>
        <v>4481050.9311484639</v>
      </c>
      <c r="AA332" s="6">
        <v>539</v>
      </c>
      <c r="AB332" s="6">
        <v>1952</v>
      </c>
      <c r="AC332" s="6">
        <f t="shared" si="64"/>
        <v>64</v>
      </c>
      <c r="AD332" s="6" t="s">
        <v>25</v>
      </c>
    </row>
    <row r="333" spans="1:30" x14ac:dyDescent="0.2">
      <c r="A333">
        <v>23</v>
      </c>
      <c r="B333" s="6" t="s">
        <v>1160</v>
      </c>
      <c r="C333" s="6" t="s">
        <v>22</v>
      </c>
      <c r="D333" s="6" t="s">
        <v>23</v>
      </c>
      <c r="E333" s="6" t="s">
        <v>2767</v>
      </c>
      <c r="F333" s="6" t="s">
        <v>2772</v>
      </c>
      <c r="G333" s="6">
        <v>60</v>
      </c>
      <c r="H333" s="6">
        <v>67</v>
      </c>
      <c r="I333" s="7">
        <v>42518</v>
      </c>
      <c r="J333" s="7">
        <v>42529</v>
      </c>
      <c r="K333" s="7" t="s">
        <v>2538</v>
      </c>
      <c r="L333" s="17">
        <f t="shared" si="55"/>
        <v>259.83</v>
      </c>
      <c r="M333" s="20">
        <f t="shared" si="56"/>
        <v>0.91671477504522192</v>
      </c>
      <c r="N333" s="6">
        <v>11</v>
      </c>
      <c r="O333" s="6">
        <v>3300000</v>
      </c>
      <c r="P333" s="6">
        <v>4200000</v>
      </c>
      <c r="Q333" s="6">
        <f t="shared" si="57"/>
        <v>900000</v>
      </c>
      <c r="R333" s="8">
        <f t="shared" si="58"/>
        <v>0.27272727272727271</v>
      </c>
      <c r="S333" s="6">
        <v>257209</v>
      </c>
      <c r="T333" s="9">
        <f t="shared" si="59"/>
        <v>59286.816666666666</v>
      </c>
      <c r="U333" s="6">
        <v>74287</v>
      </c>
      <c r="V333" s="9">
        <f t="shared" si="60"/>
        <v>15000.183333333334</v>
      </c>
      <c r="W333" s="8">
        <f t="shared" si="61"/>
        <v>0.25301043599068823</v>
      </c>
      <c r="X333" s="22">
        <f t="shared" si="62"/>
        <v>54349.100803730646</v>
      </c>
      <c r="Y333" s="22">
        <f t="shared" si="63"/>
        <v>68099.990493784397</v>
      </c>
      <c r="Z333" s="22">
        <f t="shared" si="65"/>
        <v>4085999.4296270637</v>
      </c>
      <c r="AA333" s="6">
        <v>823</v>
      </c>
      <c r="AB333" s="6">
        <v>1932</v>
      </c>
      <c r="AC333" s="6">
        <f t="shared" si="64"/>
        <v>84</v>
      </c>
      <c r="AD333" s="6" t="s">
        <v>44</v>
      </c>
    </row>
    <row r="334" spans="1:30" x14ac:dyDescent="0.2">
      <c r="A334">
        <v>26</v>
      </c>
      <c r="B334" s="6" t="s">
        <v>1164</v>
      </c>
      <c r="C334" s="6" t="s">
        <v>22</v>
      </c>
      <c r="D334" s="6" t="s">
        <v>23</v>
      </c>
      <c r="E334" s="6" t="s">
        <v>2767</v>
      </c>
      <c r="F334" s="6" t="s">
        <v>2772</v>
      </c>
      <c r="G334" s="6">
        <v>60</v>
      </c>
      <c r="H334" s="6">
        <v>70</v>
      </c>
      <c r="I334" s="7">
        <v>42538</v>
      </c>
      <c r="J334" s="7">
        <v>42549</v>
      </c>
      <c r="K334" s="7" t="s">
        <v>2538</v>
      </c>
      <c r="L334" s="17">
        <f t="shared" si="55"/>
        <v>259.83</v>
      </c>
      <c r="M334" s="20">
        <f t="shared" si="56"/>
        <v>0.91671477504522192</v>
      </c>
      <c r="N334" s="6">
        <v>11</v>
      </c>
      <c r="O334" s="6">
        <v>3790000</v>
      </c>
      <c r="P334" s="6">
        <v>4110000</v>
      </c>
      <c r="Q334" s="6">
        <f t="shared" si="57"/>
        <v>320000</v>
      </c>
      <c r="R334" s="8">
        <f t="shared" si="58"/>
        <v>8.4432717678100261E-2</v>
      </c>
      <c r="S334" s="6"/>
      <c r="T334" s="9">
        <f t="shared" si="59"/>
        <v>63166.666666666664</v>
      </c>
      <c r="U334" s="6">
        <v>68500</v>
      </c>
      <c r="V334" s="9">
        <f t="shared" si="60"/>
        <v>5333.3333333333358</v>
      </c>
      <c r="W334" s="8">
        <f t="shared" si="61"/>
        <v>8.4432717678100302E-2</v>
      </c>
      <c r="X334" s="22">
        <f t="shared" si="62"/>
        <v>57905.816623689847</v>
      </c>
      <c r="Y334" s="22">
        <f t="shared" si="63"/>
        <v>62794.962090597699</v>
      </c>
      <c r="Z334" s="22">
        <f t="shared" si="65"/>
        <v>3767697.7254358619</v>
      </c>
      <c r="AA334" s="6">
        <v>322</v>
      </c>
      <c r="AB334" s="6">
        <v>1892</v>
      </c>
      <c r="AC334" s="6">
        <f t="shared" si="64"/>
        <v>124</v>
      </c>
      <c r="AD334" s="6" t="s">
        <v>37</v>
      </c>
    </row>
    <row r="335" spans="1:30" x14ac:dyDescent="0.2">
      <c r="A335">
        <v>41</v>
      </c>
      <c r="B335" s="6" t="s">
        <v>1170</v>
      </c>
      <c r="C335" s="6" t="s">
        <v>22</v>
      </c>
      <c r="D335" s="6" t="s">
        <v>23</v>
      </c>
      <c r="E335" s="6" t="s">
        <v>2767</v>
      </c>
      <c r="F335" s="6" t="s">
        <v>2772</v>
      </c>
      <c r="G335" s="6">
        <v>60</v>
      </c>
      <c r="H335" s="6">
        <v>65</v>
      </c>
      <c r="I335" s="7">
        <v>42643</v>
      </c>
      <c r="J335" s="7">
        <v>42654</v>
      </c>
      <c r="K335" s="7" t="s">
        <v>2542</v>
      </c>
      <c r="L335" s="17">
        <f t="shared" si="55"/>
        <v>281.13</v>
      </c>
      <c r="M335" s="20">
        <f t="shared" si="56"/>
        <v>0.84725927506847365</v>
      </c>
      <c r="N335" s="6">
        <v>11</v>
      </c>
      <c r="O335" s="6">
        <v>4750000</v>
      </c>
      <c r="P335" s="6">
        <v>5225000</v>
      </c>
      <c r="Q335" s="6">
        <f t="shared" si="57"/>
        <v>475000</v>
      </c>
      <c r="R335" s="8">
        <f t="shared" si="58"/>
        <v>0.1</v>
      </c>
      <c r="S335" s="6">
        <v>114000</v>
      </c>
      <c r="T335" s="9">
        <f t="shared" si="59"/>
        <v>81066.666666666672</v>
      </c>
      <c r="U335" s="6">
        <v>88983</v>
      </c>
      <c r="V335" s="9">
        <f t="shared" si="60"/>
        <v>7916.3333333333285</v>
      </c>
      <c r="W335" s="8">
        <f t="shared" si="61"/>
        <v>9.7652138157894669E-2</v>
      </c>
      <c r="X335" s="22">
        <f t="shared" si="62"/>
        <v>68684.485232217601</v>
      </c>
      <c r="Y335" s="22">
        <f t="shared" si="63"/>
        <v>75391.672073417983</v>
      </c>
      <c r="Z335" s="22">
        <f t="shared" si="65"/>
        <v>4523500.3244050788</v>
      </c>
      <c r="AA335" s="6">
        <v>577</v>
      </c>
      <c r="AB335" s="6">
        <v>1895</v>
      </c>
      <c r="AC335" s="6">
        <f t="shared" si="64"/>
        <v>121</v>
      </c>
      <c r="AD335" s="6" t="s">
        <v>103</v>
      </c>
    </row>
    <row r="336" spans="1:30" x14ac:dyDescent="0.2">
      <c r="A336">
        <v>15</v>
      </c>
      <c r="B336" s="6" t="s">
        <v>1149</v>
      </c>
      <c r="C336" s="6" t="s">
        <v>22</v>
      </c>
      <c r="D336" s="6" t="s">
        <v>23</v>
      </c>
      <c r="E336" s="6" t="s">
        <v>2767</v>
      </c>
      <c r="F336" s="6" t="s">
        <v>2772</v>
      </c>
      <c r="G336" s="6">
        <v>60</v>
      </c>
      <c r="H336" s="6">
        <v>66</v>
      </c>
      <c r="I336" s="7">
        <v>42461</v>
      </c>
      <c r="J336" s="7">
        <v>42473</v>
      </c>
      <c r="K336" s="7" t="s">
        <v>2536</v>
      </c>
      <c r="L336" s="17">
        <f t="shared" si="55"/>
        <v>250.79</v>
      </c>
      <c r="M336" s="20">
        <f t="shared" si="56"/>
        <v>0.9497587623110969</v>
      </c>
      <c r="N336" s="6">
        <v>12</v>
      </c>
      <c r="O336" s="6">
        <v>3500000</v>
      </c>
      <c r="P336" s="6">
        <v>3920000</v>
      </c>
      <c r="Q336" s="6">
        <f t="shared" si="57"/>
        <v>420000</v>
      </c>
      <c r="R336" s="8">
        <f t="shared" si="58"/>
        <v>0.12</v>
      </c>
      <c r="S336" s="6">
        <v>11425</v>
      </c>
      <c r="T336" s="9">
        <f t="shared" si="59"/>
        <v>58523.75</v>
      </c>
      <c r="U336" s="6">
        <v>65524</v>
      </c>
      <c r="V336" s="9">
        <f t="shared" si="60"/>
        <v>7000.25</v>
      </c>
      <c r="W336" s="8">
        <f t="shared" si="61"/>
        <v>0.11961383199128559</v>
      </c>
      <c r="X336" s="22">
        <f t="shared" si="62"/>
        <v>55583.444365804055</v>
      </c>
      <c r="Y336" s="22">
        <f t="shared" si="63"/>
        <v>62231.993141672312</v>
      </c>
      <c r="Z336" s="22">
        <f t="shared" si="65"/>
        <v>3733919.5885003386</v>
      </c>
      <c r="AA336" s="10">
        <v>2524</v>
      </c>
      <c r="AB336" s="6">
        <v>1951</v>
      </c>
      <c r="AC336" s="6">
        <f t="shared" si="64"/>
        <v>65</v>
      </c>
      <c r="AD336" s="6" t="s">
        <v>67</v>
      </c>
    </row>
    <row r="337" spans="1:30" x14ac:dyDescent="0.2">
      <c r="A337">
        <v>12</v>
      </c>
      <c r="B337" s="6" t="s">
        <v>1148</v>
      </c>
      <c r="C337" s="6" t="s">
        <v>22</v>
      </c>
      <c r="D337" s="6" t="s">
        <v>23</v>
      </c>
      <c r="E337" s="6" t="s">
        <v>2767</v>
      </c>
      <c r="F337" s="6" t="s">
        <v>2772</v>
      </c>
      <c r="G337" s="6">
        <v>60</v>
      </c>
      <c r="H337" s="6">
        <v>66</v>
      </c>
      <c r="I337" s="7">
        <v>42437</v>
      </c>
      <c r="J337" s="7">
        <v>42450</v>
      </c>
      <c r="K337" s="7" t="s">
        <v>2535</v>
      </c>
      <c r="L337" s="17">
        <f t="shared" si="55"/>
        <v>245.99</v>
      </c>
      <c r="M337" s="20">
        <f t="shared" si="56"/>
        <v>0.96829139395910402</v>
      </c>
      <c r="N337" s="6">
        <v>13</v>
      </c>
      <c r="O337" s="6">
        <v>3500000</v>
      </c>
      <c r="P337" s="6">
        <v>3870000</v>
      </c>
      <c r="Q337" s="6">
        <f t="shared" si="57"/>
        <v>370000</v>
      </c>
      <c r="R337" s="8">
        <f t="shared" si="58"/>
        <v>0.10571428571428572</v>
      </c>
      <c r="S337" s="6">
        <v>9912</v>
      </c>
      <c r="T337" s="9">
        <f t="shared" si="59"/>
        <v>58498.533333333333</v>
      </c>
      <c r="U337" s="6">
        <v>64665</v>
      </c>
      <c r="V337" s="9">
        <f t="shared" si="60"/>
        <v>6166.4666666666672</v>
      </c>
      <c r="W337" s="8">
        <f t="shared" si="61"/>
        <v>0.10541232942592293</v>
      </c>
      <c r="X337" s="22">
        <f t="shared" si="62"/>
        <v>56643.626385896445</v>
      </c>
      <c r="Y337" s="22">
        <f t="shared" si="63"/>
        <v>62614.562990365463</v>
      </c>
      <c r="Z337" s="22">
        <f t="shared" si="65"/>
        <v>3756873.7794219279</v>
      </c>
      <c r="AA337" s="10">
        <v>1105</v>
      </c>
      <c r="AB337" s="6">
        <v>1938</v>
      </c>
      <c r="AC337" s="6">
        <f t="shared" si="64"/>
        <v>78</v>
      </c>
      <c r="AD337" s="6" t="s">
        <v>206</v>
      </c>
    </row>
    <row r="338" spans="1:30" x14ac:dyDescent="0.2">
      <c r="A338">
        <v>4</v>
      </c>
      <c r="B338" s="6" t="s">
        <v>1135</v>
      </c>
      <c r="C338" s="6" t="s">
        <v>22</v>
      </c>
      <c r="D338" s="6" t="s">
        <v>23</v>
      </c>
      <c r="E338" s="6" t="s">
        <v>2767</v>
      </c>
      <c r="F338" s="6" t="s">
        <v>2772</v>
      </c>
      <c r="G338" s="6">
        <v>60</v>
      </c>
      <c r="H338" s="6">
        <v>70</v>
      </c>
      <c r="I338" s="7">
        <v>42380</v>
      </c>
      <c r="J338" s="7">
        <v>42397</v>
      </c>
      <c r="K338" s="7" t="s">
        <v>2533</v>
      </c>
      <c r="L338" s="17">
        <f t="shared" si="55"/>
        <v>238.19</v>
      </c>
      <c r="M338" s="20">
        <f t="shared" si="56"/>
        <v>1</v>
      </c>
      <c r="N338" s="6">
        <v>17</v>
      </c>
      <c r="O338" s="6">
        <v>3650000</v>
      </c>
      <c r="P338" s="6">
        <v>3750000</v>
      </c>
      <c r="Q338" s="6">
        <f t="shared" si="57"/>
        <v>100000</v>
      </c>
      <c r="R338" s="8">
        <f t="shared" si="58"/>
        <v>2.7397260273972601E-2</v>
      </c>
      <c r="S338" s="6">
        <v>949</v>
      </c>
      <c r="T338" s="9">
        <f t="shared" si="59"/>
        <v>60849.15</v>
      </c>
      <c r="U338" s="6">
        <v>62516</v>
      </c>
      <c r="V338" s="9">
        <f t="shared" si="60"/>
        <v>1666.8499999999985</v>
      </c>
      <c r="W338" s="8">
        <f t="shared" si="61"/>
        <v>2.7393151753146897E-2</v>
      </c>
      <c r="X338" s="22">
        <f t="shared" si="62"/>
        <v>60849.15</v>
      </c>
      <c r="Y338" s="22">
        <f t="shared" si="63"/>
        <v>62516</v>
      </c>
      <c r="Z338" s="22">
        <f t="shared" si="65"/>
        <v>3750960</v>
      </c>
      <c r="AA338" s="6">
        <v>599</v>
      </c>
      <c r="AB338" s="6">
        <v>1896</v>
      </c>
      <c r="AC338" s="6">
        <f t="shared" si="64"/>
        <v>120</v>
      </c>
      <c r="AD338" s="6" t="s">
        <v>127</v>
      </c>
    </row>
    <row r="339" spans="1:30" x14ac:dyDescent="0.2">
      <c r="A339">
        <v>26</v>
      </c>
      <c r="B339" s="6" t="s">
        <v>1165</v>
      </c>
      <c r="C339" s="6" t="s">
        <v>22</v>
      </c>
      <c r="D339" s="6" t="s">
        <v>23</v>
      </c>
      <c r="E339" s="6" t="s">
        <v>2767</v>
      </c>
      <c r="F339" s="6" t="s">
        <v>2772</v>
      </c>
      <c r="G339" s="6">
        <v>60</v>
      </c>
      <c r="H339" s="6">
        <v>66</v>
      </c>
      <c r="I339" s="7">
        <v>42528</v>
      </c>
      <c r="J339" s="7">
        <v>42550</v>
      </c>
      <c r="K339" s="7" t="s">
        <v>2538</v>
      </c>
      <c r="L339" s="17">
        <f t="shared" si="55"/>
        <v>259.83</v>
      </c>
      <c r="M339" s="20">
        <f t="shared" si="56"/>
        <v>0.91671477504522192</v>
      </c>
      <c r="N339" s="6">
        <v>22</v>
      </c>
      <c r="O339" s="6">
        <v>5100000</v>
      </c>
      <c r="P339" s="6">
        <v>5250000</v>
      </c>
      <c r="Q339" s="6">
        <f t="shared" si="57"/>
        <v>150000</v>
      </c>
      <c r="R339" s="8">
        <f t="shared" si="58"/>
        <v>2.9411764705882353E-2</v>
      </c>
      <c r="S339" s="6">
        <v>69129</v>
      </c>
      <c r="T339" s="9">
        <f t="shared" si="59"/>
        <v>86152.15</v>
      </c>
      <c r="U339" s="6">
        <v>88652</v>
      </c>
      <c r="V339" s="9">
        <f t="shared" si="60"/>
        <v>2499.8500000000058</v>
      </c>
      <c r="W339" s="8">
        <f t="shared" si="61"/>
        <v>2.9016687337460597E-2</v>
      </c>
      <c r="X339" s="22">
        <f t="shared" si="62"/>
        <v>78976.948806912216</v>
      </c>
      <c r="Y339" s="22">
        <f t="shared" si="63"/>
        <v>81268.598237309008</v>
      </c>
      <c r="Z339" s="22">
        <f t="shared" si="65"/>
        <v>4876115.8942385409</v>
      </c>
      <c r="AA339" s="10">
        <v>1159</v>
      </c>
      <c r="AB339" s="6">
        <v>1933</v>
      </c>
      <c r="AC339" s="6">
        <f t="shared" si="64"/>
        <v>83</v>
      </c>
      <c r="AD339" s="6" t="s">
        <v>108</v>
      </c>
    </row>
    <row r="340" spans="1:30" x14ac:dyDescent="0.2">
      <c r="A340">
        <v>46</v>
      </c>
      <c r="B340" s="6" t="s">
        <v>1174</v>
      </c>
      <c r="C340" s="6" t="s">
        <v>22</v>
      </c>
      <c r="D340" s="6" t="s">
        <v>23</v>
      </c>
      <c r="E340" s="6" t="s">
        <v>2767</v>
      </c>
      <c r="F340" s="6" t="s">
        <v>2772</v>
      </c>
      <c r="G340" s="6">
        <v>60</v>
      </c>
      <c r="H340" s="6">
        <v>66</v>
      </c>
      <c r="I340" s="7">
        <v>42664</v>
      </c>
      <c r="J340" s="7">
        <v>42692</v>
      </c>
      <c r="K340" s="7" t="s">
        <v>2543</v>
      </c>
      <c r="L340" s="17">
        <f t="shared" si="55"/>
        <v>284.38</v>
      </c>
      <c r="M340" s="20">
        <f t="shared" si="56"/>
        <v>0.83757648217174208</v>
      </c>
      <c r="N340" s="6">
        <v>28</v>
      </c>
      <c r="O340" s="6">
        <v>6300000</v>
      </c>
      <c r="P340" s="6">
        <v>6200000</v>
      </c>
      <c r="Q340" s="6">
        <f t="shared" si="57"/>
        <v>-100000</v>
      </c>
      <c r="R340" s="8">
        <f t="shared" si="58"/>
        <v>-1.5873015873015872E-2</v>
      </c>
      <c r="S340" s="6">
        <v>3212</v>
      </c>
      <c r="T340" s="9">
        <f t="shared" si="59"/>
        <v>105053.53333333334</v>
      </c>
      <c r="U340" s="6">
        <v>103387</v>
      </c>
      <c r="V340" s="9">
        <f t="shared" si="60"/>
        <v>-1666.5333333333401</v>
      </c>
      <c r="W340" s="8">
        <f t="shared" si="61"/>
        <v>-1.5863658084164137E-2</v>
      </c>
      <c r="X340" s="22">
        <f t="shared" si="62"/>
        <v>87990.368889045189</v>
      </c>
      <c r="Y340" s="22">
        <f t="shared" si="63"/>
        <v>86594.5197622899</v>
      </c>
      <c r="Z340" s="22">
        <f t="shared" si="65"/>
        <v>5195671.1857373938</v>
      </c>
      <c r="AA340" s="10">
        <v>1150</v>
      </c>
      <c r="AB340" s="6">
        <v>2010</v>
      </c>
      <c r="AC340" s="6">
        <f t="shared" si="64"/>
        <v>6</v>
      </c>
      <c r="AD340" s="6" t="s">
        <v>383</v>
      </c>
    </row>
    <row r="341" spans="1:30" x14ac:dyDescent="0.2">
      <c r="A341">
        <v>39</v>
      </c>
      <c r="B341" s="6" t="s">
        <v>2629</v>
      </c>
      <c r="C341" s="6" t="s">
        <v>22</v>
      </c>
      <c r="D341" s="6" t="s">
        <v>23</v>
      </c>
      <c r="E341" s="6" t="s">
        <v>2768</v>
      </c>
      <c r="F341" s="6" t="s">
        <v>2772</v>
      </c>
      <c r="G341" s="6">
        <v>61</v>
      </c>
      <c r="H341" s="6">
        <v>67</v>
      </c>
      <c r="I341" s="7">
        <v>42637</v>
      </c>
      <c r="J341" s="7">
        <v>42640</v>
      </c>
      <c r="K341" s="7" t="s">
        <v>2541</v>
      </c>
      <c r="L341" s="17">
        <f t="shared" si="55"/>
        <v>275.91000000000003</v>
      </c>
      <c r="M341" s="20">
        <f t="shared" si="56"/>
        <v>0.86328875357906554</v>
      </c>
      <c r="N341" s="6">
        <v>3</v>
      </c>
      <c r="O341" s="6">
        <v>5490000</v>
      </c>
      <c r="P341" s="6">
        <v>6300000</v>
      </c>
      <c r="Q341" s="6">
        <f t="shared" si="57"/>
        <v>810000</v>
      </c>
      <c r="R341" s="8">
        <f t="shared" si="58"/>
        <v>0.14754098360655737</v>
      </c>
      <c r="S341" s="6">
        <v>170000</v>
      </c>
      <c r="T341" s="9">
        <f t="shared" si="59"/>
        <v>92786.885245901634</v>
      </c>
      <c r="U341" s="6">
        <v>106066</v>
      </c>
      <c r="V341" s="9">
        <f t="shared" si="60"/>
        <v>13279.114754098366</v>
      </c>
      <c r="W341" s="8">
        <f t="shared" si="61"/>
        <v>0.14311413427561845</v>
      </c>
      <c r="X341" s="22">
        <f t="shared" si="62"/>
        <v>80101.874512418202</v>
      </c>
      <c r="Y341" s="22">
        <f t="shared" si="63"/>
        <v>91565.584937117164</v>
      </c>
      <c r="Z341" s="22">
        <f t="shared" si="65"/>
        <v>5585500.6811641473</v>
      </c>
      <c r="AA341" s="6">
        <v>538</v>
      </c>
      <c r="AB341" s="6">
        <v>2015</v>
      </c>
      <c r="AC341" s="6">
        <f t="shared" si="64"/>
        <v>1</v>
      </c>
      <c r="AD341" s="6" t="s">
        <v>1142</v>
      </c>
    </row>
    <row r="342" spans="1:30" x14ac:dyDescent="0.2">
      <c r="A342">
        <v>7</v>
      </c>
      <c r="B342" s="6" t="s">
        <v>1180</v>
      </c>
      <c r="C342" s="6" t="s">
        <v>22</v>
      </c>
      <c r="D342" s="6" t="s">
        <v>23</v>
      </c>
      <c r="E342" s="6" t="s">
        <v>2767</v>
      </c>
      <c r="F342" s="6" t="s">
        <v>2772</v>
      </c>
      <c r="G342" s="6">
        <v>61</v>
      </c>
      <c r="H342" s="6">
        <v>68</v>
      </c>
      <c r="I342" s="7">
        <v>42406</v>
      </c>
      <c r="J342" s="7">
        <v>42416</v>
      </c>
      <c r="K342" s="7" t="s">
        <v>2534</v>
      </c>
      <c r="L342" s="17">
        <f t="shared" si="55"/>
        <v>240.59</v>
      </c>
      <c r="M342" s="20">
        <f t="shared" si="56"/>
        <v>0.99002452304750821</v>
      </c>
      <c r="N342" s="6">
        <v>10</v>
      </c>
      <c r="O342" s="6">
        <v>4100000</v>
      </c>
      <c r="P342" s="6">
        <v>4450000</v>
      </c>
      <c r="Q342" s="6">
        <f t="shared" si="57"/>
        <v>350000</v>
      </c>
      <c r="R342" s="8">
        <f t="shared" si="58"/>
        <v>8.5365853658536592E-2</v>
      </c>
      <c r="S342" s="6">
        <v>86197</v>
      </c>
      <c r="T342" s="9">
        <f t="shared" si="59"/>
        <v>68626.180327868846</v>
      </c>
      <c r="U342" s="6">
        <v>74364</v>
      </c>
      <c r="V342" s="9">
        <f t="shared" si="60"/>
        <v>5737.8196721311542</v>
      </c>
      <c r="W342" s="8">
        <f t="shared" si="61"/>
        <v>8.3609777561830093E-2</v>
      </c>
      <c r="X342" s="22">
        <f t="shared" si="62"/>
        <v>67941.601447670648</v>
      </c>
      <c r="Y342" s="22">
        <f t="shared" si="63"/>
        <v>73622.183631904903</v>
      </c>
      <c r="Z342" s="22">
        <f t="shared" si="65"/>
        <v>4490953.2015461987</v>
      </c>
      <c r="AA342" s="6">
        <v>366</v>
      </c>
      <c r="AB342" s="6">
        <v>1896</v>
      </c>
      <c r="AC342" s="6">
        <f t="shared" si="64"/>
        <v>120</v>
      </c>
      <c r="AD342" s="6" t="s">
        <v>94</v>
      </c>
    </row>
    <row r="343" spans="1:30" x14ac:dyDescent="0.2">
      <c r="A343">
        <v>35</v>
      </c>
      <c r="B343" s="6" t="s">
        <v>1196</v>
      </c>
      <c r="C343" s="6" t="s">
        <v>22</v>
      </c>
      <c r="D343" s="6" t="s">
        <v>23</v>
      </c>
      <c r="E343" s="6" t="s">
        <v>2767</v>
      </c>
      <c r="F343" s="6" t="s">
        <v>2772</v>
      </c>
      <c r="G343" s="6">
        <v>61</v>
      </c>
      <c r="H343" s="6">
        <v>68</v>
      </c>
      <c r="I343" s="7">
        <v>42602</v>
      </c>
      <c r="J343" s="7">
        <v>42612</v>
      </c>
      <c r="K343" s="7" t="s">
        <v>2540</v>
      </c>
      <c r="L343" s="17">
        <f t="shared" si="55"/>
        <v>272.20999999999998</v>
      </c>
      <c r="M343" s="20">
        <f t="shared" si="56"/>
        <v>0.87502296021454029</v>
      </c>
      <c r="N343" s="6">
        <v>10</v>
      </c>
      <c r="O343" s="6">
        <v>4800000</v>
      </c>
      <c r="P343" s="6">
        <v>5900000</v>
      </c>
      <c r="Q343" s="6">
        <f t="shared" si="57"/>
        <v>1100000</v>
      </c>
      <c r="R343" s="8">
        <f t="shared" si="58"/>
        <v>0.22916666666666666</v>
      </c>
      <c r="S343" s="6">
        <v>34138</v>
      </c>
      <c r="T343" s="9">
        <f t="shared" si="59"/>
        <v>79248.163934426237</v>
      </c>
      <c r="U343" s="6">
        <v>97281</v>
      </c>
      <c r="V343" s="9">
        <f t="shared" si="60"/>
        <v>18032.836065573763</v>
      </c>
      <c r="W343" s="8">
        <f t="shared" si="61"/>
        <v>0.22754894461018685</v>
      </c>
      <c r="X343" s="22">
        <f t="shared" si="62"/>
        <v>69343.962997468814</v>
      </c>
      <c r="Y343" s="22">
        <f t="shared" si="63"/>
        <v>85123.108592630699</v>
      </c>
      <c r="Z343" s="22">
        <f t="shared" si="65"/>
        <v>5192509.6241504727</v>
      </c>
      <c r="AA343" s="6">
        <v>669</v>
      </c>
      <c r="AB343" s="6">
        <v>1979</v>
      </c>
      <c r="AC343" s="6">
        <f t="shared" si="64"/>
        <v>37</v>
      </c>
      <c r="AD343" s="6" t="s">
        <v>67</v>
      </c>
    </row>
    <row r="344" spans="1:30" x14ac:dyDescent="0.2">
      <c r="A344">
        <v>42</v>
      </c>
      <c r="B344" s="6" t="s">
        <v>1199</v>
      </c>
      <c r="C344" s="6" t="s">
        <v>22</v>
      </c>
      <c r="D344" s="6" t="s">
        <v>23</v>
      </c>
      <c r="E344" s="6" t="s">
        <v>2767</v>
      </c>
      <c r="F344" s="6" t="s">
        <v>2772</v>
      </c>
      <c r="G344" s="6">
        <v>61</v>
      </c>
      <c r="H344" s="6">
        <v>69</v>
      </c>
      <c r="I344" s="7">
        <v>42650</v>
      </c>
      <c r="J344" s="7">
        <v>42660</v>
      </c>
      <c r="K344" s="7" t="s">
        <v>2542</v>
      </c>
      <c r="L344" s="17">
        <f t="shared" si="55"/>
        <v>281.13</v>
      </c>
      <c r="M344" s="20">
        <f t="shared" si="56"/>
        <v>0.84725927506847365</v>
      </c>
      <c r="N344" s="6">
        <v>10</v>
      </c>
      <c r="O344" s="6">
        <v>5000000</v>
      </c>
      <c r="P344" s="6">
        <v>5210000</v>
      </c>
      <c r="Q344" s="6">
        <f t="shared" si="57"/>
        <v>210000</v>
      </c>
      <c r="R344" s="8">
        <f t="shared" si="58"/>
        <v>4.2000000000000003E-2</v>
      </c>
      <c r="S344" s="6">
        <v>114707</v>
      </c>
      <c r="T344" s="9">
        <f t="shared" si="59"/>
        <v>83847.655737704918</v>
      </c>
      <c r="U344" s="6">
        <v>87290</v>
      </c>
      <c r="V344" s="9">
        <f t="shared" si="60"/>
        <v>3442.3442622950824</v>
      </c>
      <c r="W344" s="8">
        <f t="shared" si="61"/>
        <v>4.105474663553553E-2</v>
      </c>
      <c r="X344" s="22">
        <f t="shared" si="62"/>
        <v>71040.704016518808</v>
      </c>
      <c r="Y344" s="22">
        <f t="shared" si="63"/>
        <v>73957.262120727071</v>
      </c>
      <c r="Z344" s="22">
        <f t="shared" si="65"/>
        <v>4511392.9893643511</v>
      </c>
      <c r="AA344" s="6">
        <v>520</v>
      </c>
      <c r="AB344" s="6">
        <v>1939</v>
      </c>
      <c r="AC344" s="6">
        <f t="shared" si="64"/>
        <v>77</v>
      </c>
      <c r="AD344" s="6" t="s">
        <v>103</v>
      </c>
    </row>
    <row r="345" spans="1:30" x14ac:dyDescent="0.2">
      <c r="A345">
        <v>42</v>
      </c>
      <c r="B345" s="6" t="s">
        <v>355</v>
      </c>
      <c r="C345" s="6" t="s">
        <v>22</v>
      </c>
      <c r="D345" s="6" t="s">
        <v>23</v>
      </c>
      <c r="E345" s="6" t="s">
        <v>2767</v>
      </c>
      <c r="F345" s="6" t="s">
        <v>2772</v>
      </c>
      <c r="G345" s="6">
        <v>61</v>
      </c>
      <c r="H345" s="6">
        <v>65</v>
      </c>
      <c r="I345" s="7">
        <v>42651</v>
      </c>
      <c r="J345" s="7">
        <v>42661</v>
      </c>
      <c r="K345" s="7" t="s">
        <v>2542</v>
      </c>
      <c r="L345" s="17">
        <f t="shared" si="55"/>
        <v>281.13</v>
      </c>
      <c r="M345" s="20">
        <f t="shared" si="56"/>
        <v>0.84725927506847365</v>
      </c>
      <c r="N345" s="6">
        <v>10</v>
      </c>
      <c r="O345" s="6">
        <v>4850000</v>
      </c>
      <c r="P345" s="6">
        <v>5400000</v>
      </c>
      <c r="Q345" s="6">
        <f t="shared" si="57"/>
        <v>550000</v>
      </c>
      <c r="R345" s="8">
        <f t="shared" si="58"/>
        <v>0.1134020618556701</v>
      </c>
      <c r="S345" s="6"/>
      <c r="T345" s="9">
        <f t="shared" si="59"/>
        <v>79508.196721311469</v>
      </c>
      <c r="U345" s="6">
        <v>88525</v>
      </c>
      <c r="V345" s="9">
        <f t="shared" si="60"/>
        <v>9016.8032786885306</v>
      </c>
      <c r="W345" s="8">
        <f t="shared" si="61"/>
        <v>0.11340721649484545</v>
      </c>
      <c r="X345" s="22">
        <f t="shared" si="62"/>
        <v>67364.057116099953</v>
      </c>
      <c r="Y345" s="22">
        <f t="shared" si="63"/>
        <v>75003.627325436624</v>
      </c>
      <c r="Z345" s="22">
        <f t="shared" si="65"/>
        <v>4575221.2668516338</v>
      </c>
      <c r="AA345" s="6">
        <v>788</v>
      </c>
      <c r="AB345" s="6">
        <v>1902</v>
      </c>
      <c r="AC345" s="6">
        <f t="shared" si="64"/>
        <v>114</v>
      </c>
      <c r="AD345" s="6" t="s">
        <v>90</v>
      </c>
    </row>
    <row r="346" spans="1:30" x14ac:dyDescent="0.2">
      <c r="A346">
        <v>42</v>
      </c>
      <c r="B346" s="6" t="s">
        <v>1198</v>
      </c>
      <c r="C346" s="6" t="s">
        <v>22</v>
      </c>
      <c r="D346" s="6" t="s">
        <v>23</v>
      </c>
      <c r="E346" s="6" t="s">
        <v>2767</v>
      </c>
      <c r="F346" s="6" t="s">
        <v>2772</v>
      </c>
      <c r="G346" s="6">
        <v>61</v>
      </c>
      <c r="H346" s="6">
        <v>66</v>
      </c>
      <c r="I346" s="7">
        <v>42651</v>
      </c>
      <c r="J346" s="7">
        <v>42661</v>
      </c>
      <c r="K346" s="7" t="s">
        <v>2542</v>
      </c>
      <c r="L346" s="17">
        <f t="shared" si="55"/>
        <v>281.13</v>
      </c>
      <c r="M346" s="20">
        <f t="shared" si="56"/>
        <v>0.84725927506847365</v>
      </c>
      <c r="N346" s="6">
        <v>10</v>
      </c>
      <c r="O346" s="6">
        <v>5000000</v>
      </c>
      <c r="P346" s="6">
        <v>5850000</v>
      </c>
      <c r="Q346" s="6">
        <f t="shared" si="57"/>
        <v>850000</v>
      </c>
      <c r="R346" s="8">
        <f t="shared" si="58"/>
        <v>0.17</v>
      </c>
      <c r="S346" s="6">
        <v>65589</v>
      </c>
      <c r="T346" s="9">
        <f t="shared" si="59"/>
        <v>83042.442622950824</v>
      </c>
      <c r="U346" s="6">
        <v>96977</v>
      </c>
      <c r="V346" s="9">
        <f t="shared" si="60"/>
        <v>13934.557377049176</v>
      </c>
      <c r="W346" s="8">
        <f t="shared" si="61"/>
        <v>0.16780042755146532</v>
      </c>
      <c r="X346" s="22">
        <f t="shared" si="62"/>
        <v>70358.47973663664</v>
      </c>
      <c r="Y346" s="22">
        <f t="shared" si="63"/>
        <v>82164.662718315376</v>
      </c>
      <c r="Z346" s="22">
        <f t="shared" si="65"/>
        <v>5012044.4258172382</v>
      </c>
      <c r="AA346" s="6">
        <v>501</v>
      </c>
      <c r="AB346" s="6">
        <v>1895</v>
      </c>
      <c r="AC346" s="6">
        <f t="shared" si="64"/>
        <v>121</v>
      </c>
      <c r="AD346" s="6" t="s">
        <v>108</v>
      </c>
    </row>
    <row r="347" spans="1:30" x14ac:dyDescent="0.2">
      <c r="A347">
        <v>3</v>
      </c>
      <c r="B347" s="6" t="s">
        <v>1177</v>
      </c>
      <c r="C347" s="6" t="s">
        <v>22</v>
      </c>
      <c r="D347" s="6" t="s">
        <v>23</v>
      </c>
      <c r="E347" s="6" t="s">
        <v>2767</v>
      </c>
      <c r="F347" s="6" t="s">
        <v>2772</v>
      </c>
      <c r="G347" s="6">
        <v>61</v>
      </c>
      <c r="H347" s="6">
        <v>66</v>
      </c>
      <c r="I347" s="7">
        <v>42377</v>
      </c>
      <c r="J347" s="7">
        <v>42388</v>
      </c>
      <c r="K347" s="7" t="s">
        <v>2533</v>
      </c>
      <c r="L347" s="17">
        <f t="shared" si="55"/>
        <v>238.19</v>
      </c>
      <c r="M347" s="20">
        <f t="shared" si="56"/>
        <v>1</v>
      </c>
      <c r="N347" s="6">
        <v>11</v>
      </c>
      <c r="O347" s="6">
        <v>3890000</v>
      </c>
      <c r="P347" s="6">
        <v>3900000</v>
      </c>
      <c r="Q347" s="6">
        <f t="shared" si="57"/>
        <v>10000</v>
      </c>
      <c r="R347" s="8">
        <f t="shared" si="58"/>
        <v>2.5706940874035988E-3</v>
      </c>
      <c r="S347" s="6">
        <v>3</v>
      </c>
      <c r="T347" s="9">
        <f t="shared" si="59"/>
        <v>63770.540983606559</v>
      </c>
      <c r="U347" s="6">
        <v>63934</v>
      </c>
      <c r="V347" s="9">
        <f t="shared" si="60"/>
        <v>163.45901639344083</v>
      </c>
      <c r="W347" s="8">
        <f t="shared" si="61"/>
        <v>2.5632370977605647E-3</v>
      </c>
      <c r="X347" s="22">
        <f t="shared" si="62"/>
        <v>63770.540983606559</v>
      </c>
      <c r="Y347" s="22">
        <f t="shared" si="63"/>
        <v>63934</v>
      </c>
      <c r="Z347" s="22">
        <f t="shared" si="65"/>
        <v>3899974</v>
      </c>
      <c r="AA347" s="6">
        <v>927</v>
      </c>
      <c r="AB347" s="6">
        <v>1950</v>
      </c>
      <c r="AC347" s="6">
        <f t="shared" si="64"/>
        <v>66</v>
      </c>
      <c r="AD347" s="6" t="s">
        <v>103</v>
      </c>
    </row>
    <row r="348" spans="1:30" x14ac:dyDescent="0.2">
      <c r="A348">
        <v>23</v>
      </c>
      <c r="B348" s="6" t="s">
        <v>1177</v>
      </c>
      <c r="C348" s="6" t="s">
        <v>22</v>
      </c>
      <c r="D348" s="6" t="s">
        <v>23</v>
      </c>
      <c r="E348" s="6" t="s">
        <v>2767</v>
      </c>
      <c r="F348" s="6" t="s">
        <v>2772</v>
      </c>
      <c r="G348" s="6">
        <v>61</v>
      </c>
      <c r="H348" s="6">
        <v>66</v>
      </c>
      <c r="I348" s="7">
        <v>42517</v>
      </c>
      <c r="J348" s="7">
        <v>42528</v>
      </c>
      <c r="K348" s="7" t="s">
        <v>2538</v>
      </c>
      <c r="L348" s="17">
        <f t="shared" si="55"/>
        <v>259.83</v>
      </c>
      <c r="M348" s="20">
        <f t="shared" si="56"/>
        <v>0.91671477504522192</v>
      </c>
      <c r="N348" s="6">
        <v>11</v>
      </c>
      <c r="O348" s="6">
        <v>3990000</v>
      </c>
      <c r="P348" s="6">
        <v>3900000</v>
      </c>
      <c r="Q348" s="6">
        <f t="shared" si="57"/>
        <v>-90000</v>
      </c>
      <c r="R348" s="8">
        <f t="shared" si="58"/>
        <v>-2.2556390977443608E-2</v>
      </c>
      <c r="S348" s="6">
        <v>3706</v>
      </c>
      <c r="T348" s="9">
        <f t="shared" si="59"/>
        <v>65470.590163934423</v>
      </c>
      <c r="U348" s="6">
        <v>63995</v>
      </c>
      <c r="V348" s="9">
        <f t="shared" si="60"/>
        <v>-1475.5901639344229</v>
      </c>
      <c r="W348" s="8">
        <f t="shared" si="61"/>
        <v>-2.2538213879539404E-2</v>
      </c>
      <c r="X348" s="22">
        <f t="shared" si="62"/>
        <v>60017.85733420906</v>
      </c>
      <c r="Y348" s="22">
        <f t="shared" si="63"/>
        <v>58665.162029018975</v>
      </c>
      <c r="Z348" s="22">
        <f t="shared" si="65"/>
        <v>3578574.8837701576</v>
      </c>
      <c r="AA348" s="6">
        <v>927</v>
      </c>
      <c r="AB348" s="6">
        <v>1950</v>
      </c>
      <c r="AC348" s="6">
        <f t="shared" si="64"/>
        <v>66</v>
      </c>
      <c r="AD348" s="6" t="s">
        <v>103</v>
      </c>
    </row>
    <row r="349" spans="1:30" x14ac:dyDescent="0.2">
      <c r="A349">
        <v>35</v>
      </c>
      <c r="B349" s="6" t="s">
        <v>1197</v>
      </c>
      <c r="C349" s="6" t="s">
        <v>22</v>
      </c>
      <c r="D349" s="6" t="s">
        <v>23</v>
      </c>
      <c r="E349" s="6" t="s">
        <v>2767</v>
      </c>
      <c r="F349" s="6" t="s">
        <v>2772</v>
      </c>
      <c r="G349" s="6">
        <v>61</v>
      </c>
      <c r="H349" s="6">
        <v>66</v>
      </c>
      <c r="I349" s="7">
        <v>42601</v>
      </c>
      <c r="J349" s="7">
        <v>42612</v>
      </c>
      <c r="K349" s="7" t="s">
        <v>2540</v>
      </c>
      <c r="L349" s="17">
        <f t="shared" si="55"/>
        <v>272.20999999999998</v>
      </c>
      <c r="M349" s="20">
        <f t="shared" si="56"/>
        <v>0.87502296021454029</v>
      </c>
      <c r="N349" s="6">
        <v>11</v>
      </c>
      <c r="O349" s="6">
        <v>3990000</v>
      </c>
      <c r="P349" s="6">
        <v>5216000</v>
      </c>
      <c r="Q349" s="6">
        <f t="shared" si="57"/>
        <v>1226000</v>
      </c>
      <c r="R349" s="8">
        <f t="shared" si="58"/>
        <v>0.30726817042606519</v>
      </c>
      <c r="S349" s="6">
        <v>4659</v>
      </c>
      <c r="T349" s="9">
        <f t="shared" si="59"/>
        <v>65486.2131147541</v>
      </c>
      <c r="U349" s="6">
        <v>85585</v>
      </c>
      <c r="V349" s="9">
        <f t="shared" si="60"/>
        <v>20098.7868852459</v>
      </c>
      <c r="W349" s="8">
        <f t="shared" si="61"/>
        <v>0.30691631000293135</v>
      </c>
      <c r="X349" s="22">
        <f t="shared" si="62"/>
        <v>57301.940052912381</v>
      </c>
      <c r="Y349" s="22">
        <f t="shared" si="63"/>
        <v>74888.840049961436</v>
      </c>
      <c r="Z349" s="22">
        <f t="shared" si="65"/>
        <v>4568219.2430476472</v>
      </c>
      <c r="AA349" s="10">
        <v>1223</v>
      </c>
      <c r="AB349" s="6">
        <v>1952</v>
      </c>
      <c r="AC349" s="6">
        <f t="shared" si="64"/>
        <v>64</v>
      </c>
      <c r="AD349" s="6" t="s">
        <v>103</v>
      </c>
    </row>
    <row r="350" spans="1:30" x14ac:dyDescent="0.2">
      <c r="A350">
        <v>7</v>
      </c>
      <c r="B350" s="6" t="s">
        <v>1181</v>
      </c>
      <c r="C350" s="6" t="s">
        <v>22</v>
      </c>
      <c r="D350" s="6" t="s">
        <v>23</v>
      </c>
      <c r="E350" s="6" t="s">
        <v>2767</v>
      </c>
      <c r="F350" s="6" t="s">
        <v>2772</v>
      </c>
      <c r="G350" s="6">
        <v>61</v>
      </c>
      <c r="H350" s="6">
        <v>70</v>
      </c>
      <c r="I350" s="7">
        <v>42405</v>
      </c>
      <c r="J350" s="7">
        <v>42418</v>
      </c>
      <c r="K350" s="7" t="s">
        <v>2534</v>
      </c>
      <c r="L350" s="17">
        <f t="shared" si="55"/>
        <v>240.59</v>
      </c>
      <c r="M350" s="20">
        <f t="shared" si="56"/>
        <v>0.99002452304750821</v>
      </c>
      <c r="N350" s="6">
        <v>13</v>
      </c>
      <c r="O350" s="6">
        <v>4490000</v>
      </c>
      <c r="P350" s="6">
        <v>4550000</v>
      </c>
      <c r="Q350" s="6">
        <f t="shared" si="57"/>
        <v>60000</v>
      </c>
      <c r="R350" s="8">
        <f t="shared" si="58"/>
        <v>1.3363028953229399E-2</v>
      </c>
      <c r="S350" s="6"/>
      <c r="T350" s="9">
        <f t="shared" si="59"/>
        <v>73606.557377049176</v>
      </c>
      <c r="U350" s="6">
        <v>74590</v>
      </c>
      <c r="V350" s="9">
        <f t="shared" si="60"/>
        <v>983.44262295082444</v>
      </c>
      <c r="W350" s="8">
        <f t="shared" si="61"/>
        <v>1.336080178173726E-2</v>
      </c>
      <c r="X350" s="22">
        <f t="shared" si="62"/>
        <v>72872.29686038215</v>
      </c>
      <c r="Y350" s="22">
        <f t="shared" si="63"/>
        <v>73845.92917411364</v>
      </c>
      <c r="Z350" s="22">
        <f t="shared" si="65"/>
        <v>4504601.6796209319</v>
      </c>
      <c r="AA350" s="10">
        <v>1176</v>
      </c>
      <c r="AB350" s="6">
        <v>1891</v>
      </c>
      <c r="AC350" s="6">
        <f t="shared" si="64"/>
        <v>125</v>
      </c>
      <c r="AD350" s="6" t="s">
        <v>494</v>
      </c>
    </row>
    <row r="351" spans="1:30" x14ac:dyDescent="0.2">
      <c r="A351">
        <v>25</v>
      </c>
      <c r="B351" s="6" t="s">
        <v>1194</v>
      </c>
      <c r="C351" s="6" t="s">
        <v>22</v>
      </c>
      <c r="D351" s="6" t="s">
        <v>23</v>
      </c>
      <c r="E351" s="6" t="s">
        <v>2767</v>
      </c>
      <c r="F351" s="6" t="s">
        <v>2772</v>
      </c>
      <c r="G351" s="6">
        <v>61</v>
      </c>
      <c r="H351" s="6">
        <v>67</v>
      </c>
      <c r="I351" s="7">
        <v>42514</v>
      </c>
      <c r="J351" s="7">
        <v>42544</v>
      </c>
      <c r="K351" s="7" t="s">
        <v>2538</v>
      </c>
      <c r="L351" s="17">
        <f t="shared" si="55"/>
        <v>259.83</v>
      </c>
      <c r="M351" s="20">
        <f t="shared" si="56"/>
        <v>0.91671477504522192</v>
      </c>
      <c r="N351" s="6">
        <v>30</v>
      </c>
      <c r="O351" s="6">
        <v>6000000</v>
      </c>
      <c r="P351" s="6">
        <v>6000000</v>
      </c>
      <c r="Q351" s="6">
        <f t="shared" si="57"/>
        <v>0</v>
      </c>
      <c r="R351" s="8">
        <f t="shared" si="58"/>
        <v>0</v>
      </c>
      <c r="S351" s="6">
        <v>1653</v>
      </c>
      <c r="T351" s="9">
        <f t="shared" si="59"/>
        <v>98387.75409836066</v>
      </c>
      <c r="U351" s="6">
        <v>98388</v>
      </c>
      <c r="V351" s="9">
        <f t="shared" si="60"/>
        <v>0.2459016393404454</v>
      </c>
      <c r="W351" s="8">
        <f t="shared" si="61"/>
        <v>2.4993114396595685E-6</v>
      </c>
      <c r="X351" s="22">
        <f t="shared" si="62"/>
        <v>90193.507865483305</v>
      </c>
      <c r="Y351" s="22">
        <f t="shared" si="63"/>
        <v>90193.733287149298</v>
      </c>
      <c r="Z351" s="22">
        <f t="shared" si="65"/>
        <v>5501817.7305161068</v>
      </c>
      <c r="AA351" s="6">
        <v>456</v>
      </c>
      <c r="AB351" s="6">
        <v>1955</v>
      </c>
      <c r="AC351" s="6">
        <f t="shared" si="64"/>
        <v>61</v>
      </c>
      <c r="AD351" s="6" t="s">
        <v>108</v>
      </c>
    </row>
    <row r="352" spans="1:30" x14ac:dyDescent="0.2">
      <c r="A352">
        <v>25</v>
      </c>
      <c r="B352" s="6" t="s">
        <v>1219</v>
      </c>
      <c r="C352" s="6" t="s">
        <v>22</v>
      </c>
      <c r="D352" s="6" t="s">
        <v>23</v>
      </c>
      <c r="E352" s="6" t="s">
        <v>2767</v>
      </c>
      <c r="F352" s="6" t="s">
        <v>2772</v>
      </c>
      <c r="G352" s="6">
        <v>62</v>
      </c>
      <c r="H352" s="6">
        <v>67</v>
      </c>
      <c r="I352" s="7">
        <v>42531</v>
      </c>
      <c r="J352" s="7">
        <v>42541</v>
      </c>
      <c r="K352" s="7" t="s">
        <v>2538</v>
      </c>
      <c r="L352" s="17">
        <f t="shared" si="55"/>
        <v>259.83</v>
      </c>
      <c r="M352" s="20">
        <f t="shared" si="56"/>
        <v>0.91671477504522192</v>
      </c>
      <c r="N352" s="6">
        <v>10</v>
      </c>
      <c r="O352" s="6">
        <v>3500000</v>
      </c>
      <c r="P352" s="6">
        <v>4000000</v>
      </c>
      <c r="Q352" s="6">
        <f t="shared" si="57"/>
        <v>500000</v>
      </c>
      <c r="R352" s="8">
        <f t="shared" si="58"/>
        <v>0.14285714285714285</v>
      </c>
      <c r="S352" s="6">
        <v>27198</v>
      </c>
      <c r="T352" s="9">
        <f t="shared" si="59"/>
        <v>56890.290322580644</v>
      </c>
      <c r="U352" s="6">
        <v>64955</v>
      </c>
      <c r="V352" s="9">
        <f t="shared" si="60"/>
        <v>8064.709677419356</v>
      </c>
      <c r="W352" s="8">
        <f t="shared" si="61"/>
        <v>0.14175898262586906</v>
      </c>
      <c r="X352" s="22">
        <f t="shared" si="62"/>
        <v>52152.169695321878</v>
      </c>
      <c r="Y352" s="22">
        <f t="shared" si="63"/>
        <v>59545.208213062389</v>
      </c>
      <c r="Z352" s="22">
        <f t="shared" si="65"/>
        <v>3691802.9092098679</v>
      </c>
      <c r="AA352" s="6">
        <v>679</v>
      </c>
      <c r="AB352" s="6">
        <v>1898</v>
      </c>
      <c r="AC352" s="6">
        <f t="shared" si="64"/>
        <v>118</v>
      </c>
      <c r="AD352" s="6" t="s">
        <v>103</v>
      </c>
    </row>
    <row r="353" spans="1:30" x14ac:dyDescent="0.2">
      <c r="A353">
        <v>44</v>
      </c>
      <c r="B353" s="6" t="s">
        <v>1232</v>
      </c>
      <c r="C353" s="6" t="s">
        <v>22</v>
      </c>
      <c r="D353" s="6" t="s">
        <v>23</v>
      </c>
      <c r="E353" s="6" t="s">
        <v>2767</v>
      </c>
      <c r="F353" s="6" t="s">
        <v>2772</v>
      </c>
      <c r="G353" s="6">
        <v>62</v>
      </c>
      <c r="H353" s="6">
        <v>68</v>
      </c>
      <c r="I353" s="7">
        <v>42665</v>
      </c>
      <c r="J353" s="7">
        <v>42675</v>
      </c>
      <c r="K353" s="7" t="s">
        <v>2543</v>
      </c>
      <c r="L353" s="17">
        <f t="shared" si="55"/>
        <v>284.38</v>
      </c>
      <c r="M353" s="20">
        <f t="shared" si="56"/>
        <v>0.83757648217174208</v>
      </c>
      <c r="N353" s="6">
        <v>10</v>
      </c>
      <c r="O353" s="6">
        <v>4250000</v>
      </c>
      <c r="P353" s="6">
        <v>5605000</v>
      </c>
      <c r="Q353" s="6">
        <f t="shared" si="57"/>
        <v>1355000</v>
      </c>
      <c r="R353" s="8">
        <f t="shared" si="58"/>
        <v>0.31882352941176473</v>
      </c>
      <c r="S353" s="6">
        <v>440</v>
      </c>
      <c r="T353" s="9">
        <f t="shared" si="59"/>
        <v>68555.483870967742</v>
      </c>
      <c r="U353" s="6">
        <v>90410</v>
      </c>
      <c r="V353" s="9">
        <f t="shared" si="60"/>
        <v>21854.516129032258</v>
      </c>
      <c r="W353" s="8">
        <f t="shared" si="61"/>
        <v>0.31878581982100673</v>
      </c>
      <c r="X353" s="22">
        <f t="shared" si="62"/>
        <v>57420.461014226763</v>
      </c>
      <c r="Y353" s="22">
        <f t="shared" si="63"/>
        <v>75725.289753147197</v>
      </c>
      <c r="Z353" s="22">
        <f t="shared" si="65"/>
        <v>4694967.9646951258</v>
      </c>
      <c r="AA353" s="6">
        <v>861</v>
      </c>
      <c r="AB353" s="6">
        <v>1892</v>
      </c>
      <c r="AC353" s="6">
        <f t="shared" si="64"/>
        <v>124</v>
      </c>
      <c r="AD353" s="6" t="s">
        <v>312</v>
      </c>
    </row>
    <row r="354" spans="1:30" x14ac:dyDescent="0.2">
      <c r="A354">
        <v>48</v>
      </c>
      <c r="B354" s="6" t="s">
        <v>1236</v>
      </c>
      <c r="C354" s="6" t="s">
        <v>22</v>
      </c>
      <c r="D354" s="6" t="s">
        <v>23</v>
      </c>
      <c r="E354" s="6" t="s">
        <v>2767</v>
      </c>
      <c r="F354" s="6" t="s">
        <v>2772</v>
      </c>
      <c r="G354" s="6">
        <v>62</v>
      </c>
      <c r="H354" s="6">
        <v>70</v>
      </c>
      <c r="I354" s="7">
        <v>42695</v>
      </c>
      <c r="J354" s="7">
        <v>42705</v>
      </c>
      <c r="K354" s="7" t="s">
        <v>2544</v>
      </c>
      <c r="L354" s="17">
        <f t="shared" si="55"/>
        <v>287.33999999999997</v>
      </c>
      <c r="M354" s="20">
        <f t="shared" si="56"/>
        <v>0.82894828426254619</v>
      </c>
      <c r="N354" s="6">
        <v>10</v>
      </c>
      <c r="O354" s="6">
        <v>5850000</v>
      </c>
      <c r="P354" s="6">
        <v>6025000</v>
      </c>
      <c r="Q354" s="6">
        <f t="shared" si="57"/>
        <v>175000</v>
      </c>
      <c r="R354" s="8">
        <f t="shared" si="58"/>
        <v>2.9914529914529916E-2</v>
      </c>
      <c r="S354" s="6">
        <v>4874</v>
      </c>
      <c r="T354" s="9">
        <f t="shared" si="59"/>
        <v>94433.451612903227</v>
      </c>
      <c r="U354" s="6">
        <v>97256</v>
      </c>
      <c r="V354" s="9">
        <f t="shared" si="60"/>
        <v>2822.5483870967728</v>
      </c>
      <c r="W354" s="8">
        <f t="shared" si="61"/>
        <v>2.9889285405629552E-2</v>
      </c>
      <c r="X354" s="22">
        <f t="shared" si="62"/>
        <v>78280.447691506299</v>
      </c>
      <c r="Y354" s="22">
        <f t="shared" si="63"/>
        <v>80620.194334238186</v>
      </c>
      <c r="Z354" s="22">
        <f t="shared" si="65"/>
        <v>4998452.0487227673</v>
      </c>
      <c r="AA354" s="10">
        <v>4847</v>
      </c>
      <c r="AB354" s="6">
        <v>1995</v>
      </c>
      <c r="AC354" s="6">
        <f t="shared" si="64"/>
        <v>21</v>
      </c>
      <c r="AD354" s="6" t="s">
        <v>90</v>
      </c>
    </row>
    <row r="355" spans="1:30" x14ac:dyDescent="0.2">
      <c r="A355">
        <v>3</v>
      </c>
      <c r="B355" s="6" t="s">
        <v>1203</v>
      </c>
      <c r="C355" s="6" t="s">
        <v>22</v>
      </c>
      <c r="D355" s="6" t="s">
        <v>23</v>
      </c>
      <c r="E355" s="6" t="s">
        <v>2767</v>
      </c>
      <c r="F355" s="6" t="s">
        <v>2772</v>
      </c>
      <c r="G355" s="6">
        <v>62</v>
      </c>
      <c r="H355" s="6">
        <v>68</v>
      </c>
      <c r="I355" s="7">
        <v>42377</v>
      </c>
      <c r="J355" s="7">
        <v>42388</v>
      </c>
      <c r="K355" s="7" t="s">
        <v>2533</v>
      </c>
      <c r="L355" s="17">
        <f t="shared" si="55"/>
        <v>238.19</v>
      </c>
      <c r="M355" s="20">
        <f t="shared" si="56"/>
        <v>1</v>
      </c>
      <c r="N355" s="6">
        <v>11</v>
      </c>
      <c r="O355" s="6">
        <v>3850000</v>
      </c>
      <c r="P355" s="6">
        <v>4170000</v>
      </c>
      <c r="Q355" s="6">
        <f t="shared" si="57"/>
        <v>320000</v>
      </c>
      <c r="R355" s="8">
        <f t="shared" si="58"/>
        <v>8.3116883116883117E-2</v>
      </c>
      <c r="S355" s="6">
        <v>28105</v>
      </c>
      <c r="T355" s="9">
        <f t="shared" si="59"/>
        <v>62550.080645161288</v>
      </c>
      <c r="U355" s="6">
        <v>67711</v>
      </c>
      <c r="V355" s="9">
        <f t="shared" si="60"/>
        <v>5160.919354838712</v>
      </c>
      <c r="W355" s="8">
        <f t="shared" si="61"/>
        <v>8.2508596337644333E-2</v>
      </c>
      <c r="X355" s="22">
        <f t="shared" si="62"/>
        <v>62550.080645161288</v>
      </c>
      <c r="Y355" s="22">
        <f t="shared" si="63"/>
        <v>67711</v>
      </c>
      <c r="Z355" s="22">
        <f t="shared" si="65"/>
        <v>4198082</v>
      </c>
      <c r="AA355" s="10">
        <v>2446</v>
      </c>
      <c r="AB355" s="6">
        <v>1936</v>
      </c>
      <c r="AC355" s="6">
        <f t="shared" si="64"/>
        <v>80</v>
      </c>
      <c r="AD355" s="6" t="s">
        <v>103</v>
      </c>
    </row>
    <row r="356" spans="1:30" x14ac:dyDescent="0.2">
      <c r="A356">
        <v>11</v>
      </c>
      <c r="B356" s="6" t="s">
        <v>1209</v>
      </c>
      <c r="C356" s="6" t="s">
        <v>22</v>
      </c>
      <c r="D356" s="6" t="s">
        <v>23</v>
      </c>
      <c r="E356" s="6" t="s">
        <v>2767</v>
      </c>
      <c r="F356" s="6" t="s">
        <v>2772</v>
      </c>
      <c r="G356" s="6">
        <v>62</v>
      </c>
      <c r="H356" s="6">
        <v>68</v>
      </c>
      <c r="I356" s="7">
        <v>42433</v>
      </c>
      <c r="J356" s="7">
        <v>42444</v>
      </c>
      <c r="K356" s="7" t="s">
        <v>2535</v>
      </c>
      <c r="L356" s="17">
        <f t="shared" si="55"/>
        <v>245.99</v>
      </c>
      <c r="M356" s="20">
        <f t="shared" si="56"/>
        <v>0.96829139395910402</v>
      </c>
      <c r="N356" s="6">
        <v>11</v>
      </c>
      <c r="O356" s="6">
        <v>4200000</v>
      </c>
      <c r="P356" s="6">
        <v>4600000</v>
      </c>
      <c r="Q356" s="6">
        <f t="shared" si="57"/>
        <v>400000</v>
      </c>
      <c r="R356" s="8">
        <f t="shared" si="58"/>
        <v>9.5238095238095233E-2</v>
      </c>
      <c r="S356" s="6">
        <v>2130</v>
      </c>
      <c r="T356" s="9">
        <f t="shared" si="59"/>
        <v>67776.290322580651</v>
      </c>
      <c r="U356" s="6">
        <v>74228</v>
      </c>
      <c r="V356" s="9">
        <f t="shared" si="60"/>
        <v>6451.7096774193487</v>
      </c>
      <c r="W356" s="8">
        <f t="shared" si="61"/>
        <v>9.5191248247912266E-2</v>
      </c>
      <c r="X356" s="22">
        <f t="shared" si="62"/>
        <v>65627.19863382855</v>
      </c>
      <c r="Y356" s="22">
        <f t="shared" si="63"/>
        <v>71874.333590796377</v>
      </c>
      <c r="Z356" s="22">
        <f t="shared" si="65"/>
        <v>4456208.6826293757</v>
      </c>
      <c r="AA356" s="6">
        <v>332</v>
      </c>
      <c r="AB356" s="6">
        <v>1898</v>
      </c>
      <c r="AC356" s="6">
        <f t="shared" si="64"/>
        <v>118</v>
      </c>
      <c r="AD356" s="6" t="s">
        <v>102</v>
      </c>
    </row>
    <row r="357" spans="1:30" x14ac:dyDescent="0.2">
      <c r="A357">
        <v>38</v>
      </c>
      <c r="B357" s="6" t="s">
        <v>1227</v>
      </c>
      <c r="C357" s="6" t="s">
        <v>22</v>
      </c>
      <c r="D357" s="6" t="s">
        <v>23</v>
      </c>
      <c r="E357" s="6" t="s">
        <v>2767</v>
      </c>
      <c r="F357" s="6" t="s">
        <v>2772</v>
      </c>
      <c r="G357" s="6">
        <v>62</v>
      </c>
      <c r="H357" s="6">
        <v>72</v>
      </c>
      <c r="I357" s="7">
        <v>42622</v>
      </c>
      <c r="J357" s="7">
        <v>42633</v>
      </c>
      <c r="K357" s="7" t="s">
        <v>2541</v>
      </c>
      <c r="L357" s="17">
        <f t="shared" si="55"/>
        <v>275.91000000000003</v>
      </c>
      <c r="M357" s="20">
        <f t="shared" si="56"/>
        <v>0.86328875357906554</v>
      </c>
      <c r="N357" s="6">
        <v>11</v>
      </c>
      <c r="O357" s="6">
        <v>4500000</v>
      </c>
      <c r="P357" s="6">
        <v>5100000</v>
      </c>
      <c r="Q357" s="6">
        <f t="shared" si="57"/>
        <v>600000</v>
      </c>
      <c r="R357" s="8">
        <f t="shared" si="58"/>
        <v>0.13333333333333333</v>
      </c>
      <c r="S357" s="6"/>
      <c r="T357" s="9">
        <f t="shared" si="59"/>
        <v>72580.645161290318</v>
      </c>
      <c r="U357" s="6">
        <v>82258</v>
      </c>
      <c r="V357" s="9">
        <f t="shared" si="60"/>
        <v>9677.3548387096816</v>
      </c>
      <c r="W357" s="8">
        <f t="shared" si="61"/>
        <v>0.1333324444444445</v>
      </c>
      <c r="X357" s="22">
        <f t="shared" si="62"/>
        <v>62658.054695254752</v>
      </c>
      <c r="Y357" s="22">
        <f t="shared" si="63"/>
        <v>71012.40629190678</v>
      </c>
      <c r="Z357" s="22">
        <f t="shared" si="65"/>
        <v>4402769.1900982205</v>
      </c>
      <c r="AA357" s="10">
        <v>4834</v>
      </c>
      <c r="AB357" s="6">
        <v>1938</v>
      </c>
      <c r="AC357" s="6">
        <f t="shared" si="64"/>
        <v>78</v>
      </c>
      <c r="AD357" s="6" t="s">
        <v>103</v>
      </c>
    </row>
    <row r="358" spans="1:30" x14ac:dyDescent="0.2">
      <c r="A358">
        <v>23</v>
      </c>
      <c r="B358" s="6" t="s">
        <v>1216</v>
      </c>
      <c r="C358" s="6" t="s">
        <v>22</v>
      </c>
      <c r="D358" s="6" t="s">
        <v>23</v>
      </c>
      <c r="E358" s="6" t="s">
        <v>2767</v>
      </c>
      <c r="F358" s="6" t="s">
        <v>2772</v>
      </c>
      <c r="G358" s="6">
        <v>62</v>
      </c>
      <c r="H358" s="6">
        <v>72</v>
      </c>
      <c r="I358" s="7">
        <v>42517</v>
      </c>
      <c r="J358" s="7">
        <v>42529</v>
      </c>
      <c r="K358" s="7" t="s">
        <v>2538</v>
      </c>
      <c r="L358" s="17">
        <f t="shared" si="55"/>
        <v>259.83</v>
      </c>
      <c r="M358" s="20">
        <f t="shared" si="56"/>
        <v>0.91671477504522192</v>
      </c>
      <c r="N358" s="6">
        <v>12</v>
      </c>
      <c r="O358" s="6">
        <v>3600000</v>
      </c>
      <c r="P358" s="6">
        <v>4100000</v>
      </c>
      <c r="Q358" s="6">
        <f t="shared" si="57"/>
        <v>500000</v>
      </c>
      <c r="R358" s="8">
        <f t="shared" si="58"/>
        <v>0.1388888888888889</v>
      </c>
      <c r="S358" s="6"/>
      <c r="T358" s="9">
        <f t="shared" si="59"/>
        <v>58064.516129032258</v>
      </c>
      <c r="U358" s="6">
        <v>66129</v>
      </c>
      <c r="V358" s="9">
        <f t="shared" si="60"/>
        <v>8064.4838709677424</v>
      </c>
      <c r="W358" s="8">
        <f t="shared" si="61"/>
        <v>0.13888833333333334</v>
      </c>
      <c r="X358" s="22">
        <f t="shared" si="62"/>
        <v>53228.599841335468</v>
      </c>
      <c r="Y358" s="22">
        <f t="shared" si="63"/>
        <v>60621.431358965478</v>
      </c>
      <c r="Z358" s="22">
        <f t="shared" si="65"/>
        <v>3758528.7442558594</v>
      </c>
      <c r="AA358" s="6">
        <v>354</v>
      </c>
      <c r="AB358" s="6">
        <v>1898</v>
      </c>
      <c r="AC358" s="6">
        <f t="shared" si="64"/>
        <v>118</v>
      </c>
      <c r="AD358" s="6" t="s">
        <v>103</v>
      </c>
    </row>
    <row r="359" spans="1:30" x14ac:dyDescent="0.2">
      <c r="A359">
        <v>40</v>
      </c>
      <c r="B359" s="6" t="s">
        <v>1228</v>
      </c>
      <c r="C359" s="6" t="s">
        <v>22</v>
      </c>
      <c r="D359" s="6" t="s">
        <v>23</v>
      </c>
      <c r="E359" s="6" t="s">
        <v>2767</v>
      </c>
      <c r="F359" s="6" t="s">
        <v>2772</v>
      </c>
      <c r="G359" s="6">
        <v>62</v>
      </c>
      <c r="H359" s="6">
        <v>67</v>
      </c>
      <c r="I359" s="7">
        <v>42622</v>
      </c>
      <c r="J359" s="7">
        <v>42646</v>
      </c>
      <c r="K359" s="7" t="s">
        <v>2542</v>
      </c>
      <c r="L359" s="17">
        <f t="shared" si="55"/>
        <v>281.13</v>
      </c>
      <c r="M359" s="20">
        <f t="shared" si="56"/>
        <v>0.84725927506847365</v>
      </c>
      <c r="N359" s="6">
        <v>24</v>
      </c>
      <c r="O359" s="6">
        <v>4650000</v>
      </c>
      <c r="P359" s="6">
        <v>4650000</v>
      </c>
      <c r="Q359" s="6">
        <f t="shared" si="57"/>
        <v>0</v>
      </c>
      <c r="R359" s="8">
        <f t="shared" si="58"/>
        <v>0</v>
      </c>
      <c r="S359" s="6"/>
      <c r="T359" s="9">
        <f t="shared" si="59"/>
        <v>75000</v>
      </c>
      <c r="U359" s="6">
        <v>75000</v>
      </c>
      <c r="V359" s="9">
        <f t="shared" si="60"/>
        <v>0</v>
      </c>
      <c r="W359" s="8">
        <f t="shared" si="61"/>
        <v>0</v>
      </c>
      <c r="X359" s="22">
        <f t="shared" si="62"/>
        <v>63544.445630135524</v>
      </c>
      <c r="Y359" s="22">
        <f t="shared" si="63"/>
        <v>63544.445630135524</v>
      </c>
      <c r="Z359" s="22">
        <f t="shared" si="65"/>
        <v>3939755.6290684026</v>
      </c>
      <c r="AA359" s="6">
        <v>517</v>
      </c>
      <c r="AB359" s="6">
        <v>1896</v>
      </c>
      <c r="AC359" s="6">
        <f t="shared" si="64"/>
        <v>120</v>
      </c>
      <c r="AD359" s="6" t="s">
        <v>102</v>
      </c>
    </row>
    <row r="360" spans="1:30" x14ac:dyDescent="0.2">
      <c r="A360">
        <v>6</v>
      </c>
      <c r="B360" s="6" t="s">
        <v>1206</v>
      </c>
      <c r="C360" s="6" t="s">
        <v>22</v>
      </c>
      <c r="D360" s="6" t="s">
        <v>23</v>
      </c>
      <c r="E360" s="6" t="s">
        <v>2767</v>
      </c>
      <c r="F360" s="6" t="s">
        <v>2772</v>
      </c>
      <c r="G360" s="6">
        <v>62</v>
      </c>
      <c r="H360" s="6">
        <v>69</v>
      </c>
      <c r="I360" s="7">
        <v>42379</v>
      </c>
      <c r="J360" s="7">
        <v>42408</v>
      </c>
      <c r="K360" s="7" t="s">
        <v>2534</v>
      </c>
      <c r="L360" s="17">
        <f t="shared" si="55"/>
        <v>240.59</v>
      </c>
      <c r="M360" s="20">
        <f t="shared" si="56"/>
        <v>0.99002452304750821</v>
      </c>
      <c r="N360" s="6">
        <v>29</v>
      </c>
      <c r="O360" s="6">
        <v>3950000</v>
      </c>
      <c r="P360" s="6">
        <v>4350000</v>
      </c>
      <c r="Q360" s="6">
        <f t="shared" si="57"/>
        <v>400000</v>
      </c>
      <c r="R360" s="8">
        <f t="shared" si="58"/>
        <v>0.10126582278481013</v>
      </c>
      <c r="S360" s="6">
        <v>33207</v>
      </c>
      <c r="T360" s="9">
        <f t="shared" si="59"/>
        <v>64245.274193548386</v>
      </c>
      <c r="U360" s="6">
        <v>70697</v>
      </c>
      <c r="V360" s="9">
        <f t="shared" si="60"/>
        <v>6451.7258064516136</v>
      </c>
      <c r="W360" s="8">
        <f t="shared" si="61"/>
        <v>0.10042335233895704</v>
      </c>
      <c r="X360" s="22">
        <f t="shared" si="62"/>
        <v>63604.39694152413</v>
      </c>
      <c r="Y360" s="22">
        <f t="shared" si="63"/>
        <v>69991.763705889694</v>
      </c>
      <c r="Z360" s="22">
        <f t="shared" si="65"/>
        <v>4339489.3497651611</v>
      </c>
      <c r="AA360" s="6">
        <v>928</v>
      </c>
      <c r="AB360" s="6">
        <v>1909</v>
      </c>
      <c r="AC360" s="6">
        <f t="shared" si="64"/>
        <v>107</v>
      </c>
      <c r="AD360" s="6" t="s">
        <v>29</v>
      </c>
    </row>
    <row r="361" spans="1:30" x14ac:dyDescent="0.2">
      <c r="A361">
        <v>5</v>
      </c>
      <c r="B361" s="6" t="s">
        <v>1236</v>
      </c>
      <c r="C361" s="6" t="s">
        <v>22</v>
      </c>
      <c r="D361" s="6" t="s">
        <v>23</v>
      </c>
      <c r="E361" s="6" t="s">
        <v>2767</v>
      </c>
      <c r="F361" s="6" t="s">
        <v>2772</v>
      </c>
      <c r="G361" s="6">
        <v>63</v>
      </c>
      <c r="H361" s="6">
        <v>70</v>
      </c>
      <c r="I361" s="7">
        <v>42392</v>
      </c>
      <c r="J361" s="7">
        <v>42402</v>
      </c>
      <c r="K361" s="7" t="s">
        <v>2534</v>
      </c>
      <c r="L361" s="17">
        <f t="shared" si="55"/>
        <v>240.59</v>
      </c>
      <c r="M361" s="20">
        <f t="shared" si="56"/>
        <v>0.99002452304750821</v>
      </c>
      <c r="N361" s="6">
        <v>10</v>
      </c>
      <c r="O361" s="6">
        <v>4000000</v>
      </c>
      <c r="P361" s="6">
        <v>3850000</v>
      </c>
      <c r="Q361" s="6">
        <f t="shared" si="57"/>
        <v>-150000</v>
      </c>
      <c r="R361" s="8">
        <f t="shared" si="58"/>
        <v>-3.7499999999999999E-2</v>
      </c>
      <c r="S361" s="6"/>
      <c r="T361" s="9">
        <f t="shared" si="59"/>
        <v>63492.063492063491</v>
      </c>
      <c r="U361" s="6">
        <v>61111</v>
      </c>
      <c r="V361" s="9">
        <f t="shared" si="60"/>
        <v>-2381.0634920634911</v>
      </c>
      <c r="W361" s="8">
        <f t="shared" si="61"/>
        <v>-3.7501749999999986E-2</v>
      </c>
      <c r="X361" s="22">
        <f t="shared" si="62"/>
        <v>62858.699876032268</v>
      </c>
      <c r="Y361" s="22">
        <f t="shared" si="63"/>
        <v>60501.388627956272</v>
      </c>
      <c r="Z361" s="22">
        <f t="shared" si="65"/>
        <v>3811587.4835612453</v>
      </c>
      <c r="AA361" s="10">
        <v>4844</v>
      </c>
      <c r="AB361" s="6">
        <v>1955</v>
      </c>
      <c r="AC361" s="6">
        <f t="shared" si="64"/>
        <v>61</v>
      </c>
      <c r="AD361" s="6" t="s">
        <v>75</v>
      </c>
    </row>
    <row r="362" spans="1:30" x14ac:dyDescent="0.2">
      <c r="A362">
        <v>14</v>
      </c>
      <c r="B362" s="6" t="s">
        <v>1244</v>
      </c>
      <c r="C362" s="6" t="s">
        <v>22</v>
      </c>
      <c r="D362" s="6" t="s">
        <v>23</v>
      </c>
      <c r="E362" s="6" t="s">
        <v>2767</v>
      </c>
      <c r="F362" s="6" t="s">
        <v>2772</v>
      </c>
      <c r="G362" s="6">
        <v>63</v>
      </c>
      <c r="H362" s="6">
        <v>72</v>
      </c>
      <c r="I362" s="7">
        <v>42456</v>
      </c>
      <c r="J362" s="7">
        <v>42466</v>
      </c>
      <c r="K362" s="7" t="s">
        <v>2536</v>
      </c>
      <c r="L362" s="17">
        <f t="shared" si="55"/>
        <v>250.79</v>
      </c>
      <c r="M362" s="20">
        <f t="shared" si="56"/>
        <v>0.9497587623110969</v>
      </c>
      <c r="N362" s="6">
        <v>10</v>
      </c>
      <c r="O362" s="6">
        <v>5300000</v>
      </c>
      <c r="P362" s="6">
        <v>5275000</v>
      </c>
      <c r="Q362" s="6">
        <f t="shared" si="57"/>
        <v>-25000</v>
      </c>
      <c r="R362" s="8">
        <f t="shared" si="58"/>
        <v>-4.7169811320754715E-3</v>
      </c>
      <c r="S362" s="6">
        <v>110691</v>
      </c>
      <c r="T362" s="9">
        <f t="shared" si="59"/>
        <v>85883.984126984127</v>
      </c>
      <c r="U362" s="6">
        <v>85487</v>
      </c>
      <c r="V362" s="9">
        <f t="shared" si="60"/>
        <v>-396.98412698412722</v>
      </c>
      <c r="W362" s="8">
        <f t="shared" si="61"/>
        <v>-4.6223301238233734E-3</v>
      </c>
      <c r="X362" s="22">
        <f t="shared" si="62"/>
        <v>81569.066466790333</v>
      </c>
      <c r="Y362" s="22">
        <f t="shared" si="63"/>
        <v>81192.027313688741</v>
      </c>
      <c r="Z362" s="22">
        <f t="shared" si="65"/>
        <v>5115097.7207623906</v>
      </c>
      <c r="AA362" s="6">
        <v>950</v>
      </c>
      <c r="AB362" s="6">
        <v>1937</v>
      </c>
      <c r="AC362" s="6">
        <f t="shared" si="64"/>
        <v>79</v>
      </c>
      <c r="AD362" s="6" t="s">
        <v>127</v>
      </c>
    </row>
    <row r="363" spans="1:30" x14ac:dyDescent="0.2">
      <c r="A363">
        <v>25</v>
      </c>
      <c r="B363" s="6" t="s">
        <v>1236</v>
      </c>
      <c r="C363" s="6" t="s">
        <v>22</v>
      </c>
      <c r="D363" s="6" t="s">
        <v>23</v>
      </c>
      <c r="E363" s="6" t="s">
        <v>2767</v>
      </c>
      <c r="F363" s="6" t="s">
        <v>2772</v>
      </c>
      <c r="G363" s="6">
        <v>63</v>
      </c>
      <c r="H363" s="6">
        <v>70</v>
      </c>
      <c r="I363" s="7">
        <v>42531</v>
      </c>
      <c r="J363" s="7">
        <v>42541</v>
      </c>
      <c r="K363" s="7" t="s">
        <v>2538</v>
      </c>
      <c r="L363" s="17">
        <f t="shared" si="55"/>
        <v>259.83</v>
      </c>
      <c r="M363" s="20">
        <f t="shared" si="56"/>
        <v>0.91671477504522192</v>
      </c>
      <c r="N363" s="6">
        <v>10</v>
      </c>
      <c r="O363" s="6">
        <v>4490000</v>
      </c>
      <c r="P363" s="6">
        <v>5750000</v>
      </c>
      <c r="Q363" s="6">
        <f t="shared" si="57"/>
        <v>1260000</v>
      </c>
      <c r="R363" s="8">
        <f t="shared" si="58"/>
        <v>0.28062360801781738</v>
      </c>
      <c r="S363" s="6"/>
      <c r="T363" s="9">
        <f t="shared" si="59"/>
        <v>71269.841269841272</v>
      </c>
      <c r="U363" s="6">
        <v>91270</v>
      </c>
      <c r="V363" s="9">
        <f t="shared" si="60"/>
        <v>20000.158730158728</v>
      </c>
      <c r="W363" s="8">
        <f t="shared" si="61"/>
        <v>0.28062583518930956</v>
      </c>
      <c r="X363" s="22">
        <f t="shared" si="62"/>
        <v>65334.116507191218</v>
      </c>
      <c r="Y363" s="22">
        <f t="shared" si="63"/>
        <v>83668.557518377405</v>
      </c>
      <c r="Z363" s="22">
        <f t="shared" si="65"/>
        <v>5271119.123657777</v>
      </c>
      <c r="AA363" s="10">
        <v>2622</v>
      </c>
      <c r="AB363" s="6">
        <v>1995</v>
      </c>
      <c r="AC363" s="6">
        <f t="shared" si="64"/>
        <v>21</v>
      </c>
      <c r="AD363" s="6" t="s">
        <v>213</v>
      </c>
    </row>
    <row r="364" spans="1:30" x14ac:dyDescent="0.2">
      <c r="A364">
        <v>48</v>
      </c>
      <c r="B364" s="6" t="s">
        <v>413</v>
      </c>
      <c r="C364" s="6" t="s">
        <v>22</v>
      </c>
      <c r="D364" s="6" t="s">
        <v>23</v>
      </c>
      <c r="E364" s="6" t="s">
        <v>2767</v>
      </c>
      <c r="F364" s="6" t="s">
        <v>2772</v>
      </c>
      <c r="G364" s="6">
        <v>63</v>
      </c>
      <c r="H364" s="6">
        <v>74</v>
      </c>
      <c r="I364" s="7">
        <v>42693</v>
      </c>
      <c r="J364" s="7">
        <v>42703</v>
      </c>
      <c r="K364" s="7" t="s">
        <v>2543</v>
      </c>
      <c r="L364" s="17">
        <f t="shared" si="55"/>
        <v>284.38</v>
      </c>
      <c r="M364" s="20">
        <f t="shared" si="56"/>
        <v>0.83757648217174208</v>
      </c>
      <c r="N364" s="6">
        <v>10</v>
      </c>
      <c r="O364" s="6">
        <v>4890000</v>
      </c>
      <c r="P364" s="6">
        <v>5060000</v>
      </c>
      <c r="Q364" s="6">
        <f t="shared" si="57"/>
        <v>170000</v>
      </c>
      <c r="R364" s="8">
        <f t="shared" si="58"/>
        <v>3.4764826175869123E-2</v>
      </c>
      <c r="S364" s="6">
        <v>33000</v>
      </c>
      <c r="T364" s="9">
        <f t="shared" si="59"/>
        <v>78142.857142857145</v>
      </c>
      <c r="U364" s="6">
        <v>80841</v>
      </c>
      <c r="V364" s="9">
        <f t="shared" si="60"/>
        <v>2698.1428571428551</v>
      </c>
      <c r="W364" s="8">
        <f t="shared" si="61"/>
        <v>3.4528336380255917E-2</v>
      </c>
      <c r="X364" s="22">
        <f t="shared" si="62"/>
        <v>65450.619392563276</v>
      </c>
      <c r="Y364" s="22">
        <f t="shared" si="63"/>
        <v>67710.520395245796</v>
      </c>
      <c r="Z364" s="22">
        <f t="shared" si="65"/>
        <v>4265762.7849004855</v>
      </c>
      <c r="AA364" s="6">
        <v>624</v>
      </c>
      <c r="AB364" s="6">
        <v>1904</v>
      </c>
      <c r="AC364" s="6">
        <f t="shared" si="64"/>
        <v>112</v>
      </c>
      <c r="AD364" s="6" t="s">
        <v>75</v>
      </c>
    </row>
    <row r="365" spans="1:30" x14ac:dyDescent="0.2">
      <c r="A365">
        <v>20</v>
      </c>
      <c r="B365" s="6" t="s">
        <v>972</v>
      </c>
      <c r="C365" s="6" t="s">
        <v>22</v>
      </c>
      <c r="D365" s="6" t="s">
        <v>23</v>
      </c>
      <c r="E365" s="6" t="s">
        <v>2767</v>
      </c>
      <c r="F365" s="6" t="s">
        <v>2772</v>
      </c>
      <c r="G365" s="6">
        <v>63</v>
      </c>
      <c r="H365" s="6">
        <v>70</v>
      </c>
      <c r="I365" s="7">
        <v>42499</v>
      </c>
      <c r="J365" s="7">
        <v>42510</v>
      </c>
      <c r="K365" s="7" t="s">
        <v>2537</v>
      </c>
      <c r="L365" s="17">
        <f t="shared" si="55"/>
        <v>256.52</v>
      </c>
      <c r="M365" s="20">
        <f t="shared" si="56"/>
        <v>0.92854358334632781</v>
      </c>
      <c r="N365" s="6">
        <v>11</v>
      </c>
      <c r="O365" s="6">
        <v>4000000</v>
      </c>
      <c r="P365" s="6">
        <v>4360000</v>
      </c>
      <c r="Q365" s="6">
        <f t="shared" si="57"/>
        <v>360000</v>
      </c>
      <c r="R365" s="8">
        <f t="shared" si="58"/>
        <v>0.09</v>
      </c>
      <c r="S365" s="6"/>
      <c r="T365" s="9">
        <f t="shared" si="59"/>
        <v>63492.063492063491</v>
      </c>
      <c r="U365" s="6">
        <v>69206</v>
      </c>
      <c r="V365" s="9">
        <f t="shared" si="60"/>
        <v>5713.9365079365089</v>
      </c>
      <c r="W365" s="8">
        <f t="shared" si="61"/>
        <v>8.9994500000000019E-2</v>
      </c>
      <c r="X365" s="22">
        <f t="shared" si="62"/>
        <v>58955.148148973196</v>
      </c>
      <c r="Y365" s="22">
        <f t="shared" si="63"/>
        <v>64260.787229065965</v>
      </c>
      <c r="Z365" s="22">
        <f t="shared" si="65"/>
        <v>4048429.595431156</v>
      </c>
      <c r="AA365" s="10">
        <v>1382</v>
      </c>
      <c r="AB365" s="6">
        <v>1939</v>
      </c>
      <c r="AC365" s="6">
        <f t="shared" si="64"/>
        <v>77</v>
      </c>
      <c r="AD365" s="6" t="s">
        <v>61</v>
      </c>
    </row>
    <row r="366" spans="1:30" x14ac:dyDescent="0.2">
      <c r="A366">
        <v>35</v>
      </c>
      <c r="B366" s="6" t="s">
        <v>1258</v>
      </c>
      <c r="C366" s="6" t="s">
        <v>22</v>
      </c>
      <c r="D366" s="6" t="s">
        <v>23</v>
      </c>
      <c r="E366" s="6" t="s">
        <v>2767</v>
      </c>
      <c r="F366" s="6" t="s">
        <v>2772</v>
      </c>
      <c r="G366" s="6">
        <v>63</v>
      </c>
      <c r="H366" s="6">
        <v>69</v>
      </c>
      <c r="I366" s="7">
        <v>42601</v>
      </c>
      <c r="J366" s="7">
        <v>42612</v>
      </c>
      <c r="K366" s="7" t="s">
        <v>2540</v>
      </c>
      <c r="L366" s="17">
        <f t="shared" si="55"/>
        <v>272.20999999999998</v>
      </c>
      <c r="M366" s="20">
        <f t="shared" si="56"/>
        <v>0.87502296021454029</v>
      </c>
      <c r="N366" s="6">
        <v>11</v>
      </c>
      <c r="O366" s="6">
        <v>4850000</v>
      </c>
      <c r="P366" s="6">
        <v>6000000</v>
      </c>
      <c r="Q366" s="6">
        <f t="shared" si="57"/>
        <v>1150000</v>
      </c>
      <c r="R366" s="8">
        <f t="shared" si="58"/>
        <v>0.23711340206185566</v>
      </c>
      <c r="S366" s="6">
        <v>10502</v>
      </c>
      <c r="T366" s="9">
        <f t="shared" si="59"/>
        <v>77150.825396825399</v>
      </c>
      <c r="U366" s="6">
        <v>95405</v>
      </c>
      <c r="V366" s="9">
        <f t="shared" si="60"/>
        <v>18254.174603174601</v>
      </c>
      <c r="W366" s="8">
        <f t="shared" si="61"/>
        <v>0.23660374998302641</v>
      </c>
      <c r="X366" s="22">
        <f t="shared" si="62"/>
        <v>67508.743621725298</v>
      </c>
      <c r="Y366" s="22">
        <f t="shared" si="63"/>
        <v>83481.565519268217</v>
      </c>
      <c r="Z366" s="22">
        <f t="shared" si="65"/>
        <v>5259338.6277138973</v>
      </c>
      <c r="AA366" s="10">
        <v>1804</v>
      </c>
      <c r="AB366" s="6">
        <v>1974</v>
      </c>
      <c r="AC366" s="6">
        <f t="shared" si="64"/>
        <v>42</v>
      </c>
      <c r="AD366" s="6" t="s">
        <v>797</v>
      </c>
    </row>
    <row r="367" spans="1:30" x14ac:dyDescent="0.2">
      <c r="A367">
        <v>43</v>
      </c>
      <c r="B367" s="6" t="s">
        <v>350</v>
      </c>
      <c r="C367" s="6" t="s">
        <v>22</v>
      </c>
      <c r="D367" s="6" t="s">
        <v>23</v>
      </c>
      <c r="E367" s="6" t="s">
        <v>2767</v>
      </c>
      <c r="F367" s="6" t="s">
        <v>2772</v>
      </c>
      <c r="G367" s="6">
        <v>63</v>
      </c>
      <c r="H367" s="6">
        <v>71</v>
      </c>
      <c r="I367" s="7">
        <v>42657</v>
      </c>
      <c r="J367" s="7">
        <v>42668</v>
      </c>
      <c r="K367" s="7" t="s">
        <v>2542</v>
      </c>
      <c r="L367" s="17">
        <f t="shared" si="55"/>
        <v>281.13</v>
      </c>
      <c r="M367" s="20">
        <f t="shared" si="56"/>
        <v>0.84725927506847365</v>
      </c>
      <c r="N367" s="6">
        <v>11</v>
      </c>
      <c r="O367" s="6">
        <v>4950000</v>
      </c>
      <c r="P367" s="6">
        <v>5200000</v>
      </c>
      <c r="Q367" s="6">
        <f t="shared" si="57"/>
        <v>250000</v>
      </c>
      <c r="R367" s="8">
        <f t="shared" si="58"/>
        <v>5.0505050505050504E-2</v>
      </c>
      <c r="S367" s="6"/>
      <c r="T367" s="9">
        <f t="shared" si="59"/>
        <v>78571.428571428565</v>
      </c>
      <c r="U367" s="6">
        <v>82540</v>
      </c>
      <c r="V367" s="9">
        <f t="shared" si="60"/>
        <v>3968.5714285714348</v>
      </c>
      <c r="W367" s="8">
        <f t="shared" si="61"/>
        <v>5.050909090909099E-2</v>
      </c>
      <c r="X367" s="22">
        <f t="shared" si="62"/>
        <v>66570.371612522926</v>
      </c>
      <c r="Y367" s="22">
        <f t="shared" si="63"/>
        <v>69932.780564151821</v>
      </c>
      <c r="Z367" s="22">
        <f t="shared" si="65"/>
        <v>4405765.1755415648</v>
      </c>
      <c r="AA367" s="6">
        <v>539</v>
      </c>
      <c r="AB367" s="6">
        <v>1952</v>
      </c>
      <c r="AC367" s="6">
        <f t="shared" si="64"/>
        <v>64</v>
      </c>
      <c r="AD367" s="6" t="s">
        <v>27</v>
      </c>
    </row>
    <row r="368" spans="1:30" x14ac:dyDescent="0.2">
      <c r="A368">
        <v>44</v>
      </c>
      <c r="B368" s="6" t="s">
        <v>1263</v>
      </c>
      <c r="C368" s="6" t="s">
        <v>22</v>
      </c>
      <c r="D368" s="6" t="s">
        <v>23</v>
      </c>
      <c r="E368" s="6" t="s">
        <v>2767</v>
      </c>
      <c r="F368" s="6" t="s">
        <v>2772</v>
      </c>
      <c r="G368" s="6">
        <v>63</v>
      </c>
      <c r="H368" s="6">
        <v>70</v>
      </c>
      <c r="I368" s="7">
        <v>42664</v>
      </c>
      <c r="J368" s="7">
        <v>42675</v>
      </c>
      <c r="K368" s="7" t="s">
        <v>2543</v>
      </c>
      <c r="L368" s="17">
        <f t="shared" si="55"/>
        <v>284.38</v>
      </c>
      <c r="M368" s="20">
        <f t="shared" si="56"/>
        <v>0.83757648217174208</v>
      </c>
      <c r="N368" s="6">
        <v>11</v>
      </c>
      <c r="O368" s="6">
        <v>5000000</v>
      </c>
      <c r="P368" s="6">
        <v>5000000</v>
      </c>
      <c r="Q368" s="6">
        <f t="shared" si="57"/>
        <v>0</v>
      </c>
      <c r="R368" s="8">
        <f t="shared" si="58"/>
        <v>0</v>
      </c>
      <c r="S368" s="6">
        <v>147453</v>
      </c>
      <c r="T368" s="9">
        <f t="shared" si="59"/>
        <v>81705.60317460318</v>
      </c>
      <c r="U368" s="6">
        <v>81706</v>
      </c>
      <c r="V368" s="9">
        <f t="shared" si="60"/>
        <v>0.39682539681962226</v>
      </c>
      <c r="W368" s="8">
        <f t="shared" si="61"/>
        <v>4.8567709116792712E-6</v>
      </c>
      <c r="X368" s="22">
        <f t="shared" si="62"/>
        <v>68434.691680704447</v>
      </c>
      <c r="Y368" s="22">
        <f t="shared" si="63"/>
        <v>68435.024052324356</v>
      </c>
      <c r="Z368" s="22">
        <f t="shared" si="65"/>
        <v>4311406.5152964341</v>
      </c>
      <c r="AA368" s="6">
        <v>792</v>
      </c>
      <c r="AB368" s="6">
        <v>1936</v>
      </c>
      <c r="AC368" s="6">
        <f t="shared" si="64"/>
        <v>80</v>
      </c>
      <c r="AD368" s="6" t="s">
        <v>102</v>
      </c>
    </row>
    <row r="369" spans="1:30" x14ac:dyDescent="0.2">
      <c r="A369">
        <v>45</v>
      </c>
      <c r="B369" s="6" t="s">
        <v>1265</v>
      </c>
      <c r="C369" s="6" t="s">
        <v>22</v>
      </c>
      <c r="D369" s="6" t="s">
        <v>23</v>
      </c>
      <c r="E369" s="6" t="s">
        <v>2767</v>
      </c>
      <c r="F369" s="6" t="s">
        <v>2772</v>
      </c>
      <c r="G369" s="6">
        <v>63</v>
      </c>
      <c r="H369" s="6">
        <v>66</v>
      </c>
      <c r="I369" s="7">
        <v>42671</v>
      </c>
      <c r="J369" s="7">
        <v>42682</v>
      </c>
      <c r="K369" s="7" t="s">
        <v>2543</v>
      </c>
      <c r="L369" s="17">
        <f t="shared" si="55"/>
        <v>284.38</v>
      </c>
      <c r="M369" s="20">
        <f t="shared" si="56"/>
        <v>0.83757648217174208</v>
      </c>
      <c r="N369" s="6">
        <v>11</v>
      </c>
      <c r="O369" s="6">
        <v>5000000</v>
      </c>
      <c r="P369" s="6">
        <v>5100000</v>
      </c>
      <c r="Q369" s="6">
        <f t="shared" si="57"/>
        <v>100000</v>
      </c>
      <c r="R369" s="8">
        <f t="shared" si="58"/>
        <v>0.02</v>
      </c>
      <c r="S369" s="6">
        <v>32637</v>
      </c>
      <c r="T369" s="9">
        <f t="shared" si="59"/>
        <v>79883.126984126982</v>
      </c>
      <c r="U369" s="6">
        <v>81470</v>
      </c>
      <c r="V369" s="9">
        <f t="shared" si="60"/>
        <v>1586.8730158730177</v>
      </c>
      <c r="W369" s="8">
        <f t="shared" si="61"/>
        <v>1.986493363220914E-2</v>
      </c>
      <c r="X369" s="22">
        <f t="shared" si="62"/>
        <v>66908.228484243635</v>
      </c>
      <c r="Y369" s="22">
        <f t="shared" si="63"/>
        <v>68237.356002531829</v>
      </c>
      <c r="Z369" s="22">
        <f t="shared" si="65"/>
        <v>4298953.4281595051</v>
      </c>
      <c r="AA369" s="6">
        <v>812</v>
      </c>
      <c r="AB369" s="6">
        <v>1898</v>
      </c>
      <c r="AC369" s="6">
        <f t="shared" si="64"/>
        <v>118</v>
      </c>
      <c r="AD369" s="6" t="s">
        <v>103</v>
      </c>
    </row>
    <row r="370" spans="1:30" x14ac:dyDescent="0.2">
      <c r="A370">
        <v>44</v>
      </c>
      <c r="B370" s="6" t="s">
        <v>542</v>
      </c>
      <c r="C370" s="6" t="s">
        <v>22</v>
      </c>
      <c r="D370" s="6" t="s">
        <v>23</v>
      </c>
      <c r="E370" s="6" t="s">
        <v>2767</v>
      </c>
      <c r="F370" s="6" t="s">
        <v>2772</v>
      </c>
      <c r="G370" s="6">
        <v>63</v>
      </c>
      <c r="H370" s="6">
        <v>68</v>
      </c>
      <c r="I370" s="7">
        <v>42663</v>
      </c>
      <c r="J370" s="7">
        <v>42675</v>
      </c>
      <c r="K370" s="7" t="s">
        <v>2543</v>
      </c>
      <c r="L370" s="17">
        <f t="shared" si="55"/>
        <v>284.38</v>
      </c>
      <c r="M370" s="20">
        <f t="shared" si="56"/>
        <v>0.83757648217174208</v>
      </c>
      <c r="N370" s="6">
        <v>12</v>
      </c>
      <c r="O370" s="6">
        <v>4500000</v>
      </c>
      <c r="P370" s="6">
        <v>4650000</v>
      </c>
      <c r="Q370" s="6">
        <f t="shared" si="57"/>
        <v>150000</v>
      </c>
      <c r="R370" s="8">
        <f t="shared" si="58"/>
        <v>3.3333333333333333E-2</v>
      </c>
      <c r="S370" s="6"/>
      <c r="T370" s="9">
        <f t="shared" si="59"/>
        <v>71428.571428571435</v>
      </c>
      <c r="U370" s="6">
        <v>73810</v>
      </c>
      <c r="V370" s="9">
        <f t="shared" si="60"/>
        <v>2381.4285714285652</v>
      </c>
      <c r="W370" s="8">
        <f t="shared" si="61"/>
        <v>3.3339999999999911E-2</v>
      </c>
      <c r="X370" s="22">
        <f t="shared" si="62"/>
        <v>59826.891583695869</v>
      </c>
      <c r="Y370" s="22">
        <f t="shared" si="63"/>
        <v>61821.520149096279</v>
      </c>
      <c r="Z370" s="22">
        <f t="shared" si="65"/>
        <v>3894755.7693930655</v>
      </c>
      <c r="AA370" s="10">
        <v>1467</v>
      </c>
      <c r="AB370" s="6">
        <v>2002</v>
      </c>
      <c r="AC370" s="6">
        <f t="shared" si="64"/>
        <v>14</v>
      </c>
      <c r="AD370" s="6" t="s">
        <v>103</v>
      </c>
    </row>
    <row r="371" spans="1:30" x14ac:dyDescent="0.2">
      <c r="A371">
        <v>23</v>
      </c>
      <c r="B371" s="6" t="s">
        <v>807</v>
      </c>
      <c r="C371" s="6" t="s">
        <v>22</v>
      </c>
      <c r="D371" s="6" t="s">
        <v>23</v>
      </c>
      <c r="E371" s="6" t="s">
        <v>2767</v>
      </c>
      <c r="F371" s="6" t="s">
        <v>2772</v>
      </c>
      <c r="G371" s="6">
        <v>63</v>
      </c>
      <c r="H371" s="6">
        <v>73</v>
      </c>
      <c r="I371" s="7">
        <v>42510</v>
      </c>
      <c r="J371" s="7">
        <v>42528</v>
      </c>
      <c r="K371" s="7" t="s">
        <v>2538</v>
      </c>
      <c r="L371" s="17">
        <f t="shared" si="55"/>
        <v>259.83</v>
      </c>
      <c r="M371" s="20">
        <f t="shared" si="56"/>
        <v>0.91671477504522192</v>
      </c>
      <c r="N371" s="6">
        <v>18</v>
      </c>
      <c r="O371" s="6">
        <v>4600000</v>
      </c>
      <c r="P371" s="6">
        <v>4850000</v>
      </c>
      <c r="Q371" s="6">
        <f t="shared" si="57"/>
        <v>250000</v>
      </c>
      <c r="R371" s="8">
        <f t="shared" si="58"/>
        <v>5.434782608695652E-2</v>
      </c>
      <c r="S371" s="6"/>
      <c r="T371" s="9">
        <f t="shared" si="59"/>
        <v>73015.873015873018</v>
      </c>
      <c r="U371" s="6">
        <v>76984</v>
      </c>
      <c r="V371" s="9">
        <f t="shared" si="60"/>
        <v>3968.1269841269823</v>
      </c>
      <c r="W371" s="8">
        <f t="shared" si="61"/>
        <v>5.4346086956521711E-2</v>
      </c>
      <c r="X371" s="22">
        <f t="shared" si="62"/>
        <v>66934.729606476525</v>
      </c>
      <c r="Y371" s="22">
        <f t="shared" si="63"/>
        <v>70572.370242081364</v>
      </c>
      <c r="Z371" s="22">
        <f t="shared" si="65"/>
        <v>4446059.3252511257</v>
      </c>
      <c r="AA371" s="10">
        <v>2622</v>
      </c>
      <c r="AB371" s="6">
        <v>1997</v>
      </c>
      <c r="AC371" s="6">
        <f t="shared" si="64"/>
        <v>19</v>
      </c>
      <c r="AD371" s="6" t="s">
        <v>94</v>
      </c>
    </row>
    <row r="372" spans="1:30" x14ac:dyDescent="0.2">
      <c r="A372">
        <v>7</v>
      </c>
      <c r="B372" s="6" t="s">
        <v>1273</v>
      </c>
      <c r="C372" s="6" t="s">
        <v>22</v>
      </c>
      <c r="D372" s="6" t="s">
        <v>23</v>
      </c>
      <c r="E372" s="6" t="s">
        <v>2767</v>
      </c>
      <c r="F372" s="6" t="s">
        <v>2772</v>
      </c>
      <c r="G372" s="6">
        <v>64</v>
      </c>
      <c r="H372" s="6">
        <v>71</v>
      </c>
      <c r="I372" s="7">
        <v>42406</v>
      </c>
      <c r="J372" s="7">
        <v>42416</v>
      </c>
      <c r="K372" s="7" t="s">
        <v>2534</v>
      </c>
      <c r="L372" s="17">
        <f t="shared" si="55"/>
        <v>240.59</v>
      </c>
      <c r="M372" s="20">
        <f t="shared" si="56"/>
        <v>0.99002452304750821</v>
      </c>
      <c r="N372" s="6">
        <v>10</v>
      </c>
      <c r="O372" s="6">
        <v>4000000</v>
      </c>
      <c r="P372" s="6">
        <v>3950000</v>
      </c>
      <c r="Q372" s="6">
        <f t="shared" si="57"/>
        <v>-50000</v>
      </c>
      <c r="R372" s="8">
        <f t="shared" si="58"/>
        <v>-1.2500000000000001E-2</v>
      </c>
      <c r="S372" s="6">
        <v>85284</v>
      </c>
      <c r="T372" s="9">
        <f t="shared" si="59"/>
        <v>63832.5625</v>
      </c>
      <c r="U372" s="6">
        <v>63051</v>
      </c>
      <c r="V372" s="9">
        <f t="shared" si="60"/>
        <v>-781.5625</v>
      </c>
      <c r="W372" s="8">
        <f t="shared" si="61"/>
        <v>-1.2243946810062654E-2</v>
      </c>
      <c r="X372" s="22">
        <f t="shared" si="62"/>
        <v>63195.80224396276</v>
      </c>
      <c r="Y372" s="22">
        <f t="shared" si="63"/>
        <v>62422.036202668438</v>
      </c>
      <c r="Z372" s="22">
        <f t="shared" si="65"/>
        <v>3995010.31697078</v>
      </c>
      <c r="AA372" s="6">
        <v>598</v>
      </c>
      <c r="AB372" s="6">
        <v>1895</v>
      </c>
      <c r="AC372" s="6">
        <f t="shared" si="64"/>
        <v>121</v>
      </c>
      <c r="AD372" s="6" t="s">
        <v>27</v>
      </c>
    </row>
    <row r="373" spans="1:30" x14ac:dyDescent="0.2">
      <c r="A373">
        <v>6</v>
      </c>
      <c r="B373" s="6" t="s">
        <v>1272</v>
      </c>
      <c r="C373" s="6" t="s">
        <v>22</v>
      </c>
      <c r="D373" s="6" t="s">
        <v>23</v>
      </c>
      <c r="E373" s="6" t="s">
        <v>2767</v>
      </c>
      <c r="F373" s="6" t="s">
        <v>2772</v>
      </c>
      <c r="G373" s="6">
        <v>64</v>
      </c>
      <c r="H373" s="6">
        <v>71</v>
      </c>
      <c r="I373" s="7">
        <v>42398</v>
      </c>
      <c r="J373" s="7">
        <v>42409</v>
      </c>
      <c r="K373" s="7" t="s">
        <v>2534</v>
      </c>
      <c r="L373" s="17">
        <f t="shared" si="55"/>
        <v>240.59</v>
      </c>
      <c r="M373" s="20">
        <f t="shared" si="56"/>
        <v>0.99002452304750821</v>
      </c>
      <c r="N373" s="6">
        <v>11</v>
      </c>
      <c r="O373" s="6">
        <v>4250000</v>
      </c>
      <c r="P373" s="6">
        <v>4350000</v>
      </c>
      <c r="Q373" s="6">
        <f t="shared" si="57"/>
        <v>100000</v>
      </c>
      <c r="R373" s="8">
        <f t="shared" si="58"/>
        <v>2.3529411764705882E-2</v>
      </c>
      <c r="S373" s="6">
        <v>172616</v>
      </c>
      <c r="T373" s="9">
        <f t="shared" si="59"/>
        <v>69103.375</v>
      </c>
      <c r="U373" s="6">
        <v>70666</v>
      </c>
      <c r="V373" s="9">
        <f t="shared" si="60"/>
        <v>1562.625</v>
      </c>
      <c r="W373" s="8">
        <f t="shared" si="61"/>
        <v>2.2612860804555494E-2</v>
      </c>
      <c r="X373" s="22">
        <f t="shared" si="62"/>
        <v>68414.035875348098</v>
      </c>
      <c r="Y373" s="22">
        <f t="shared" si="63"/>
        <v>69961.072945675216</v>
      </c>
      <c r="Z373" s="22">
        <f t="shared" si="65"/>
        <v>4477508.6685232138</v>
      </c>
      <c r="AA373" s="6">
        <v>529</v>
      </c>
      <c r="AB373" s="6">
        <v>1899</v>
      </c>
      <c r="AC373" s="6">
        <f t="shared" si="64"/>
        <v>117</v>
      </c>
      <c r="AD373" s="6" t="s">
        <v>108</v>
      </c>
    </row>
    <row r="374" spans="1:30" x14ac:dyDescent="0.2">
      <c r="A374">
        <v>35</v>
      </c>
      <c r="B374" s="6" t="s">
        <v>1289</v>
      </c>
      <c r="C374" s="6" t="s">
        <v>22</v>
      </c>
      <c r="D374" s="6" t="s">
        <v>23</v>
      </c>
      <c r="E374" s="6" t="s">
        <v>2767</v>
      </c>
      <c r="F374" s="6" t="s">
        <v>2772</v>
      </c>
      <c r="G374" s="6">
        <v>64</v>
      </c>
      <c r="H374" s="6">
        <v>73</v>
      </c>
      <c r="I374" s="7">
        <v>42601</v>
      </c>
      <c r="J374" s="7">
        <v>42612</v>
      </c>
      <c r="K374" s="7" t="s">
        <v>2540</v>
      </c>
      <c r="L374" s="17">
        <f t="shared" si="55"/>
        <v>272.20999999999998</v>
      </c>
      <c r="M374" s="20">
        <f t="shared" si="56"/>
        <v>0.87502296021454029</v>
      </c>
      <c r="N374" s="6">
        <v>11</v>
      </c>
      <c r="O374" s="6">
        <v>4900000</v>
      </c>
      <c r="P374" s="6">
        <v>5550000</v>
      </c>
      <c r="Q374" s="6">
        <f t="shared" si="57"/>
        <v>650000</v>
      </c>
      <c r="R374" s="8">
        <f t="shared" si="58"/>
        <v>0.1326530612244898</v>
      </c>
      <c r="S374" s="6"/>
      <c r="T374" s="9">
        <f t="shared" si="59"/>
        <v>76562.5</v>
      </c>
      <c r="U374" s="6">
        <v>86719</v>
      </c>
      <c r="V374" s="9">
        <f t="shared" si="60"/>
        <v>10156.5</v>
      </c>
      <c r="W374" s="8">
        <f t="shared" si="61"/>
        <v>0.13265632653061224</v>
      </c>
      <c r="X374" s="22">
        <f t="shared" si="62"/>
        <v>66993.945391425746</v>
      </c>
      <c r="Y374" s="22">
        <f t="shared" si="63"/>
        <v>75881.116086844719</v>
      </c>
      <c r="Z374" s="22">
        <f t="shared" si="65"/>
        <v>4856391.429558062</v>
      </c>
      <c r="AA374" s="6">
        <v>512</v>
      </c>
      <c r="AB374" s="6">
        <v>1901</v>
      </c>
      <c r="AC374" s="6">
        <f t="shared" si="64"/>
        <v>115</v>
      </c>
      <c r="AD374" s="6" t="s">
        <v>102</v>
      </c>
    </row>
    <row r="375" spans="1:30" x14ac:dyDescent="0.2">
      <c r="A375">
        <v>48</v>
      </c>
      <c r="B375" s="6" t="s">
        <v>1298</v>
      </c>
      <c r="C375" s="6" t="s">
        <v>22</v>
      </c>
      <c r="D375" s="6" t="s">
        <v>23</v>
      </c>
      <c r="E375" s="6" t="s">
        <v>2767</v>
      </c>
      <c r="F375" s="6" t="s">
        <v>2772</v>
      </c>
      <c r="G375" s="6">
        <v>64</v>
      </c>
      <c r="H375" s="6">
        <v>70</v>
      </c>
      <c r="I375" s="7">
        <v>42691</v>
      </c>
      <c r="J375" s="7">
        <v>42702</v>
      </c>
      <c r="K375" s="7" t="s">
        <v>2543</v>
      </c>
      <c r="L375" s="17">
        <f t="shared" si="55"/>
        <v>284.38</v>
      </c>
      <c r="M375" s="20">
        <f t="shared" si="56"/>
        <v>0.83757648217174208</v>
      </c>
      <c r="N375" s="6">
        <v>11</v>
      </c>
      <c r="O375" s="6">
        <v>3900000</v>
      </c>
      <c r="P375" s="6">
        <v>3950000</v>
      </c>
      <c r="Q375" s="6">
        <f t="shared" si="57"/>
        <v>50000</v>
      </c>
      <c r="R375" s="8">
        <f t="shared" si="58"/>
        <v>1.282051282051282E-2</v>
      </c>
      <c r="S375" s="6">
        <v>120943</v>
      </c>
      <c r="T375" s="9">
        <f t="shared" si="59"/>
        <v>62827.234375</v>
      </c>
      <c r="U375" s="6">
        <v>63608</v>
      </c>
      <c r="V375" s="9">
        <f t="shared" si="60"/>
        <v>780.765625</v>
      </c>
      <c r="W375" s="8">
        <f t="shared" si="61"/>
        <v>1.2427184369437716E-2</v>
      </c>
      <c r="X375" s="22">
        <f t="shared" si="62"/>
        <v>52622.61395239205</v>
      </c>
      <c r="Y375" s="22">
        <f t="shared" si="63"/>
        <v>53276.56487798017</v>
      </c>
      <c r="Z375" s="22">
        <f t="shared" si="65"/>
        <v>3409700.1521907309</v>
      </c>
      <c r="AA375" s="10">
        <v>1339</v>
      </c>
      <c r="AB375" s="6">
        <v>1936</v>
      </c>
      <c r="AC375" s="6">
        <f t="shared" si="64"/>
        <v>80</v>
      </c>
      <c r="AD375" s="6" t="s">
        <v>116</v>
      </c>
    </row>
    <row r="376" spans="1:30" x14ac:dyDescent="0.2">
      <c r="A376">
        <v>31</v>
      </c>
      <c r="B376" s="6" t="s">
        <v>1287</v>
      </c>
      <c r="C376" s="6" t="s">
        <v>22</v>
      </c>
      <c r="D376" s="6" t="s">
        <v>23</v>
      </c>
      <c r="E376" s="6" t="s">
        <v>2767</v>
      </c>
      <c r="F376" s="6" t="s">
        <v>2772</v>
      </c>
      <c r="G376" s="6">
        <v>64</v>
      </c>
      <c r="H376" s="6">
        <v>71</v>
      </c>
      <c r="I376" s="7">
        <v>42572</v>
      </c>
      <c r="J376" s="7">
        <v>42584</v>
      </c>
      <c r="K376" s="7" t="s">
        <v>2540</v>
      </c>
      <c r="L376" s="17">
        <f t="shared" si="55"/>
        <v>272.20999999999998</v>
      </c>
      <c r="M376" s="20">
        <f t="shared" si="56"/>
        <v>0.87502296021454029</v>
      </c>
      <c r="N376" s="6">
        <v>12</v>
      </c>
      <c r="O376" s="6">
        <v>4900000</v>
      </c>
      <c r="P376" s="6">
        <v>5000000</v>
      </c>
      <c r="Q376" s="6">
        <f t="shared" si="57"/>
        <v>100000</v>
      </c>
      <c r="R376" s="8">
        <f t="shared" si="58"/>
        <v>2.0408163265306121E-2</v>
      </c>
      <c r="S376" s="6">
        <v>100032</v>
      </c>
      <c r="T376" s="9">
        <f t="shared" si="59"/>
        <v>78125.5</v>
      </c>
      <c r="U376" s="6">
        <v>79688</v>
      </c>
      <c r="V376" s="9">
        <f t="shared" si="60"/>
        <v>1562.5</v>
      </c>
      <c r="W376" s="8">
        <f t="shared" si="61"/>
        <v>1.9999872000819194E-2</v>
      </c>
      <c r="X376" s="22">
        <f t="shared" si="62"/>
        <v>68361.606278241074</v>
      </c>
      <c r="Y376" s="22">
        <f t="shared" si="63"/>
        <v>69728.829653576293</v>
      </c>
      <c r="Z376" s="22">
        <f t="shared" si="65"/>
        <v>4462645.0978288827</v>
      </c>
      <c r="AA376" s="6">
        <v>701</v>
      </c>
      <c r="AB376" s="6">
        <v>1935</v>
      </c>
      <c r="AC376" s="6">
        <f t="shared" si="64"/>
        <v>81</v>
      </c>
      <c r="AD376" s="6" t="s">
        <v>116</v>
      </c>
    </row>
    <row r="377" spans="1:30" x14ac:dyDescent="0.2">
      <c r="A377">
        <v>37</v>
      </c>
      <c r="B377" s="6" t="s">
        <v>1293</v>
      </c>
      <c r="C377" s="6" t="s">
        <v>22</v>
      </c>
      <c r="D377" s="6" t="s">
        <v>23</v>
      </c>
      <c r="E377" s="6" t="s">
        <v>2767</v>
      </c>
      <c r="F377" s="6" t="s">
        <v>2772</v>
      </c>
      <c r="G377" s="6">
        <v>64</v>
      </c>
      <c r="H377" s="6">
        <v>73</v>
      </c>
      <c r="I377" s="7">
        <v>42615</v>
      </c>
      <c r="J377" s="7">
        <v>42627</v>
      </c>
      <c r="K377" s="7" t="s">
        <v>2541</v>
      </c>
      <c r="L377" s="17">
        <f t="shared" si="55"/>
        <v>275.91000000000003</v>
      </c>
      <c r="M377" s="20">
        <f t="shared" si="56"/>
        <v>0.86328875357906554</v>
      </c>
      <c r="N377" s="6">
        <v>12</v>
      </c>
      <c r="O377" s="6">
        <v>4500000</v>
      </c>
      <c r="P377" s="6">
        <v>4770000</v>
      </c>
      <c r="Q377" s="6">
        <f t="shared" si="57"/>
        <v>270000</v>
      </c>
      <c r="R377" s="8">
        <f t="shared" si="58"/>
        <v>0.06</v>
      </c>
      <c r="S377" s="6">
        <v>94000</v>
      </c>
      <c r="T377" s="9">
        <f t="shared" si="59"/>
        <v>71781.25</v>
      </c>
      <c r="U377" s="6">
        <v>76000</v>
      </c>
      <c r="V377" s="9">
        <f t="shared" si="60"/>
        <v>4218.75</v>
      </c>
      <c r="W377" s="8">
        <f t="shared" si="61"/>
        <v>5.8772311710927297E-2</v>
      </c>
      <c r="X377" s="22">
        <f t="shared" si="62"/>
        <v>61967.945842847301</v>
      </c>
      <c r="Y377" s="22">
        <f t="shared" si="63"/>
        <v>65609.945272008976</v>
      </c>
      <c r="Z377" s="22">
        <f t="shared" si="65"/>
        <v>4199036.4974085744</v>
      </c>
      <c r="AA377" s="10">
        <v>1995</v>
      </c>
      <c r="AB377" s="6">
        <v>1938</v>
      </c>
      <c r="AC377" s="6">
        <f t="shared" si="64"/>
        <v>78</v>
      </c>
      <c r="AD377" s="6" t="s">
        <v>37</v>
      </c>
    </row>
    <row r="378" spans="1:30" x14ac:dyDescent="0.2">
      <c r="A378">
        <v>15</v>
      </c>
      <c r="B378" s="6" t="s">
        <v>1276</v>
      </c>
      <c r="C378" s="6" t="s">
        <v>22</v>
      </c>
      <c r="D378" s="6" t="s">
        <v>23</v>
      </c>
      <c r="E378" s="6" t="s">
        <v>2767</v>
      </c>
      <c r="F378" s="6" t="s">
        <v>2772</v>
      </c>
      <c r="G378" s="6">
        <v>64</v>
      </c>
      <c r="H378" s="6">
        <v>74</v>
      </c>
      <c r="I378" s="7">
        <v>42461</v>
      </c>
      <c r="J378" s="7">
        <v>42475</v>
      </c>
      <c r="K378" s="7" t="s">
        <v>2536</v>
      </c>
      <c r="L378" s="17">
        <f t="shared" si="55"/>
        <v>250.79</v>
      </c>
      <c r="M378" s="20">
        <f t="shared" si="56"/>
        <v>0.9497587623110969</v>
      </c>
      <c r="N378" s="6">
        <v>14</v>
      </c>
      <c r="O378" s="6">
        <v>4400000</v>
      </c>
      <c r="P378" s="6">
        <v>4400000</v>
      </c>
      <c r="Q378" s="6">
        <f t="shared" si="57"/>
        <v>0</v>
      </c>
      <c r="R378" s="8">
        <f t="shared" si="58"/>
        <v>0</v>
      </c>
      <c r="S378" s="6">
        <v>17000</v>
      </c>
      <c r="T378" s="9">
        <f t="shared" si="59"/>
        <v>69015.625</v>
      </c>
      <c r="U378" s="6">
        <v>69016</v>
      </c>
      <c r="V378" s="9">
        <f t="shared" si="60"/>
        <v>0.375</v>
      </c>
      <c r="W378" s="8">
        <f t="shared" si="61"/>
        <v>5.4335521847407745E-6</v>
      </c>
      <c r="X378" s="22">
        <f t="shared" si="62"/>
        <v>65548.194580126801</v>
      </c>
      <c r="Y378" s="22">
        <f t="shared" si="63"/>
        <v>65548.550739662664</v>
      </c>
      <c r="Z378" s="22">
        <f t="shared" si="65"/>
        <v>4195107.2473384105</v>
      </c>
      <c r="AA378" s="6">
        <v>701</v>
      </c>
      <c r="AB378" s="6">
        <v>1901</v>
      </c>
      <c r="AC378" s="6">
        <f t="shared" si="64"/>
        <v>115</v>
      </c>
      <c r="AD378" s="6" t="s">
        <v>621</v>
      </c>
    </row>
    <row r="379" spans="1:30" x14ac:dyDescent="0.2">
      <c r="A379">
        <v>2</v>
      </c>
      <c r="B379" s="6" t="s">
        <v>1270</v>
      </c>
      <c r="C379" s="6" t="s">
        <v>22</v>
      </c>
      <c r="D379" s="6" t="s">
        <v>23</v>
      </c>
      <c r="E379" s="6" t="s">
        <v>2767</v>
      </c>
      <c r="F379" s="6" t="s">
        <v>2772</v>
      </c>
      <c r="G379" s="6">
        <v>64</v>
      </c>
      <c r="H379" s="6">
        <v>73</v>
      </c>
      <c r="I379" s="7">
        <v>42365</v>
      </c>
      <c r="J379" s="7">
        <v>42380</v>
      </c>
      <c r="K379" s="7" t="s">
        <v>2533</v>
      </c>
      <c r="L379" s="17">
        <f t="shared" si="55"/>
        <v>238.19</v>
      </c>
      <c r="M379" s="20">
        <f t="shared" si="56"/>
        <v>1</v>
      </c>
      <c r="N379" s="6">
        <v>15</v>
      </c>
      <c r="O379" s="6">
        <v>3700000</v>
      </c>
      <c r="P379" s="6">
        <v>4100000</v>
      </c>
      <c r="Q379" s="6">
        <f t="shared" si="57"/>
        <v>400000</v>
      </c>
      <c r="R379" s="8">
        <f t="shared" si="58"/>
        <v>0.10810810810810811</v>
      </c>
      <c r="S379" s="6">
        <v>122451</v>
      </c>
      <c r="T379" s="9">
        <f t="shared" si="59"/>
        <v>59725.796875</v>
      </c>
      <c r="U379" s="6">
        <v>65976</v>
      </c>
      <c r="V379" s="9">
        <f t="shared" si="60"/>
        <v>6250.203125</v>
      </c>
      <c r="W379" s="8">
        <f t="shared" si="61"/>
        <v>0.10464830026598117</v>
      </c>
      <c r="X379" s="22">
        <f t="shared" si="62"/>
        <v>59725.796875</v>
      </c>
      <c r="Y379" s="22">
        <f t="shared" si="63"/>
        <v>65976</v>
      </c>
      <c r="Z379" s="22">
        <f t="shared" si="65"/>
        <v>4222464</v>
      </c>
      <c r="AA379" s="6">
        <v>768</v>
      </c>
      <c r="AB379" s="6">
        <v>1899</v>
      </c>
      <c r="AC379" s="6">
        <f t="shared" si="64"/>
        <v>117</v>
      </c>
      <c r="AD379" s="6" t="s">
        <v>103</v>
      </c>
    </row>
    <row r="380" spans="1:30" x14ac:dyDescent="0.2">
      <c r="A380">
        <v>12</v>
      </c>
      <c r="B380" s="6" t="s">
        <v>1275</v>
      </c>
      <c r="C380" s="6" t="s">
        <v>22</v>
      </c>
      <c r="D380" s="6" t="s">
        <v>23</v>
      </c>
      <c r="E380" s="6" t="s">
        <v>2767</v>
      </c>
      <c r="F380" s="6" t="s">
        <v>2772</v>
      </c>
      <c r="G380" s="6">
        <v>64</v>
      </c>
      <c r="H380" s="6">
        <v>70</v>
      </c>
      <c r="I380" s="7">
        <v>42433</v>
      </c>
      <c r="J380" s="7">
        <v>42452</v>
      </c>
      <c r="K380" s="7" t="s">
        <v>2535</v>
      </c>
      <c r="L380" s="17">
        <f t="shared" si="55"/>
        <v>245.99</v>
      </c>
      <c r="M380" s="20">
        <f t="shared" si="56"/>
        <v>0.96829139395910402</v>
      </c>
      <c r="N380" s="6">
        <v>19</v>
      </c>
      <c r="O380" s="6">
        <v>3950000</v>
      </c>
      <c r="P380" s="6">
        <v>4000000</v>
      </c>
      <c r="Q380" s="6">
        <f t="shared" si="57"/>
        <v>50000</v>
      </c>
      <c r="R380" s="8">
        <f t="shared" si="58"/>
        <v>1.2658227848101266E-2</v>
      </c>
      <c r="S380" s="6">
        <v>81621</v>
      </c>
      <c r="T380" s="9">
        <f t="shared" si="59"/>
        <v>62994.078125</v>
      </c>
      <c r="U380" s="6">
        <v>63775</v>
      </c>
      <c r="V380" s="9">
        <f t="shared" si="60"/>
        <v>780.921875</v>
      </c>
      <c r="W380" s="8">
        <f t="shared" si="61"/>
        <v>1.2396750587418808E-2</v>
      </c>
      <c r="X380" s="22">
        <f t="shared" si="62"/>
        <v>60996.623718824951</v>
      </c>
      <c r="Y380" s="22">
        <f t="shared" si="63"/>
        <v>61752.783649741861</v>
      </c>
      <c r="Z380" s="22">
        <f t="shared" si="65"/>
        <v>3952178.1535834791</v>
      </c>
      <c r="AA380" s="6">
        <v>528</v>
      </c>
      <c r="AB380" s="6">
        <v>1896</v>
      </c>
      <c r="AC380" s="6">
        <f t="shared" si="64"/>
        <v>120</v>
      </c>
      <c r="AD380" s="6" t="s">
        <v>37</v>
      </c>
    </row>
    <row r="381" spans="1:30" x14ac:dyDescent="0.2">
      <c r="A381">
        <v>20</v>
      </c>
      <c r="B381" s="6" t="s">
        <v>346</v>
      </c>
      <c r="C381" s="6" t="s">
        <v>22</v>
      </c>
      <c r="D381" s="6" t="s">
        <v>23</v>
      </c>
      <c r="E381" s="6" t="s">
        <v>2767</v>
      </c>
      <c r="F381" s="6" t="s">
        <v>2772</v>
      </c>
      <c r="G381" s="6">
        <v>64</v>
      </c>
      <c r="H381" s="6">
        <v>74</v>
      </c>
      <c r="I381" s="7">
        <v>42487</v>
      </c>
      <c r="J381" s="7">
        <v>42510</v>
      </c>
      <c r="K381" s="7" t="s">
        <v>2537</v>
      </c>
      <c r="L381" s="17">
        <f t="shared" si="55"/>
        <v>256.52</v>
      </c>
      <c r="M381" s="20">
        <f t="shared" si="56"/>
        <v>0.92854358334632781</v>
      </c>
      <c r="N381" s="6">
        <v>23</v>
      </c>
      <c r="O381" s="6">
        <v>6150000</v>
      </c>
      <c r="P381" s="6">
        <v>6150000</v>
      </c>
      <c r="Q381" s="6">
        <f t="shared" si="57"/>
        <v>0</v>
      </c>
      <c r="R381" s="8">
        <f t="shared" si="58"/>
        <v>0</v>
      </c>
      <c r="S381" s="6"/>
      <c r="T381" s="9">
        <f t="shared" si="59"/>
        <v>96093.75</v>
      </c>
      <c r="U381" s="6">
        <v>96094</v>
      </c>
      <c r="V381" s="9">
        <f t="shared" si="60"/>
        <v>0.25</v>
      </c>
      <c r="W381" s="8">
        <f t="shared" si="61"/>
        <v>2.6016260162601625E-6</v>
      </c>
      <c r="X381" s="22">
        <f t="shared" si="62"/>
        <v>89227.234962186194</v>
      </c>
      <c r="Y381" s="22">
        <f t="shared" si="63"/>
        <v>89227.467098082023</v>
      </c>
      <c r="Z381" s="22">
        <f t="shared" si="65"/>
        <v>5710557.8942772495</v>
      </c>
      <c r="AA381" s="10">
        <v>3265</v>
      </c>
      <c r="AB381" s="6">
        <v>2008</v>
      </c>
      <c r="AC381" s="6">
        <f t="shared" si="64"/>
        <v>8</v>
      </c>
      <c r="AD381" s="6" t="s">
        <v>108</v>
      </c>
    </row>
    <row r="382" spans="1:30" x14ac:dyDescent="0.2">
      <c r="A382">
        <v>36</v>
      </c>
      <c r="B382" s="6" t="s">
        <v>2637</v>
      </c>
      <c r="C382" s="6" t="s">
        <v>22</v>
      </c>
      <c r="D382" s="6" t="s">
        <v>23</v>
      </c>
      <c r="E382" s="6" t="s">
        <v>2768</v>
      </c>
      <c r="F382" s="6" t="s">
        <v>2772</v>
      </c>
      <c r="G382" s="6">
        <v>65</v>
      </c>
      <c r="H382" s="6">
        <v>77</v>
      </c>
      <c r="I382" s="7">
        <v>42616</v>
      </c>
      <c r="J382" s="7">
        <v>42618</v>
      </c>
      <c r="K382" s="7" t="s">
        <v>2541</v>
      </c>
      <c r="L382" s="17">
        <f t="shared" si="55"/>
        <v>275.91000000000003</v>
      </c>
      <c r="M382" s="20">
        <f t="shared" si="56"/>
        <v>0.86328875357906554</v>
      </c>
      <c r="N382" s="6">
        <v>2</v>
      </c>
      <c r="O382" s="6">
        <v>4700000</v>
      </c>
      <c r="P382" s="6">
        <v>5350000</v>
      </c>
      <c r="Q382" s="6">
        <f t="shared" si="57"/>
        <v>650000</v>
      </c>
      <c r="R382" s="8">
        <f t="shared" si="58"/>
        <v>0.13829787234042554</v>
      </c>
      <c r="S382" s="6"/>
      <c r="T382" s="9">
        <f t="shared" si="59"/>
        <v>72307.692307692312</v>
      </c>
      <c r="U382" s="6">
        <v>82308</v>
      </c>
      <c r="V382" s="9">
        <f t="shared" si="60"/>
        <v>10000.307692307688</v>
      </c>
      <c r="W382" s="8">
        <f t="shared" si="61"/>
        <v>0.13830212765957439</v>
      </c>
      <c r="X382" s="22">
        <f t="shared" si="62"/>
        <v>62422.417566486278</v>
      </c>
      <c r="Y382" s="22">
        <f t="shared" si="63"/>
        <v>71055.570729585728</v>
      </c>
      <c r="Z382" s="22">
        <f t="shared" si="65"/>
        <v>4618612.097423072</v>
      </c>
      <c r="AA382" s="6">
        <v>512</v>
      </c>
      <c r="AB382" s="6">
        <v>1898</v>
      </c>
      <c r="AC382" s="6">
        <f t="shared" si="64"/>
        <v>118</v>
      </c>
      <c r="AD382" s="6" t="s">
        <v>75</v>
      </c>
    </row>
    <row r="383" spans="1:30" x14ac:dyDescent="0.2">
      <c r="A383">
        <v>3</v>
      </c>
      <c r="B383" s="6" t="s">
        <v>2636</v>
      </c>
      <c r="C383" s="6" t="s">
        <v>22</v>
      </c>
      <c r="D383" s="6" t="s">
        <v>23</v>
      </c>
      <c r="E383" s="6" t="s">
        <v>2768</v>
      </c>
      <c r="F383" s="6" t="s">
        <v>2772</v>
      </c>
      <c r="G383" s="6">
        <v>65</v>
      </c>
      <c r="H383" s="6">
        <v>78</v>
      </c>
      <c r="I383" s="7">
        <v>42385</v>
      </c>
      <c r="J383" s="7">
        <v>42388</v>
      </c>
      <c r="K383" s="7" t="s">
        <v>2533</v>
      </c>
      <c r="L383" s="17">
        <f t="shared" si="55"/>
        <v>238.19</v>
      </c>
      <c r="M383" s="20">
        <f t="shared" si="56"/>
        <v>1</v>
      </c>
      <c r="N383" s="6">
        <v>3</v>
      </c>
      <c r="O383" s="6">
        <v>3790000</v>
      </c>
      <c r="P383" s="6">
        <v>4200000</v>
      </c>
      <c r="Q383" s="6">
        <f t="shared" si="57"/>
        <v>410000</v>
      </c>
      <c r="R383" s="8">
        <f t="shared" si="58"/>
        <v>0.10817941952506596</v>
      </c>
      <c r="S383" s="6">
        <v>33344</v>
      </c>
      <c r="T383" s="9">
        <f t="shared" si="59"/>
        <v>58820.676923076921</v>
      </c>
      <c r="U383" s="6">
        <v>65128</v>
      </c>
      <c r="V383" s="9">
        <f t="shared" si="60"/>
        <v>6307.3230769230795</v>
      </c>
      <c r="W383" s="8">
        <f t="shared" si="61"/>
        <v>0.10722969212291653</v>
      </c>
      <c r="X383" s="22">
        <f t="shared" si="62"/>
        <v>58820.676923076921</v>
      </c>
      <c r="Y383" s="22">
        <f t="shared" si="63"/>
        <v>65128</v>
      </c>
      <c r="Z383" s="22">
        <f t="shared" si="65"/>
        <v>4233320</v>
      </c>
      <c r="AA383" s="6">
        <v>642</v>
      </c>
      <c r="AB383" s="6">
        <v>1889</v>
      </c>
      <c r="AC383" s="6">
        <f t="shared" si="64"/>
        <v>127</v>
      </c>
      <c r="AD383" s="6" t="s">
        <v>75</v>
      </c>
    </row>
    <row r="384" spans="1:30" x14ac:dyDescent="0.2">
      <c r="A384">
        <v>2</v>
      </c>
      <c r="B384" s="6" t="s">
        <v>1300</v>
      </c>
      <c r="C384" s="6" t="s">
        <v>22</v>
      </c>
      <c r="D384" s="6" t="s">
        <v>23</v>
      </c>
      <c r="E384" s="6" t="s">
        <v>2767</v>
      </c>
      <c r="F384" s="6" t="s">
        <v>2772</v>
      </c>
      <c r="G384" s="6">
        <v>65</v>
      </c>
      <c r="H384" s="6">
        <v>70</v>
      </c>
      <c r="I384" s="7">
        <v>42373</v>
      </c>
      <c r="J384" s="7">
        <v>42384</v>
      </c>
      <c r="K384" s="7" t="s">
        <v>2533</v>
      </c>
      <c r="L384" s="17">
        <f t="shared" si="55"/>
        <v>238.19</v>
      </c>
      <c r="M384" s="20">
        <f t="shared" si="56"/>
        <v>1</v>
      </c>
      <c r="N384" s="6">
        <v>11</v>
      </c>
      <c r="O384" s="6">
        <v>5490000</v>
      </c>
      <c r="P384" s="6">
        <v>5450000</v>
      </c>
      <c r="Q384" s="6">
        <f t="shared" si="57"/>
        <v>-40000</v>
      </c>
      <c r="R384" s="8">
        <f t="shared" si="58"/>
        <v>-7.2859744990892532E-3</v>
      </c>
      <c r="S384" s="6">
        <v>4573</v>
      </c>
      <c r="T384" s="9">
        <f t="shared" si="59"/>
        <v>84531.892307692309</v>
      </c>
      <c r="U384" s="6">
        <v>83917</v>
      </c>
      <c r="V384" s="9">
        <f t="shared" si="60"/>
        <v>-614.89230769230926</v>
      </c>
      <c r="W384" s="8">
        <f t="shared" si="61"/>
        <v>-7.2740866305716755E-3</v>
      </c>
      <c r="X384" s="22">
        <f t="shared" si="62"/>
        <v>84531.892307692309</v>
      </c>
      <c r="Y384" s="22">
        <f t="shared" si="63"/>
        <v>83917</v>
      </c>
      <c r="Z384" s="22">
        <f t="shared" si="65"/>
        <v>5454605</v>
      </c>
      <c r="AA384" s="6">
        <v>692</v>
      </c>
      <c r="AB384" s="6">
        <v>1899</v>
      </c>
      <c r="AC384" s="6">
        <f t="shared" si="64"/>
        <v>117</v>
      </c>
      <c r="AD384" s="6" t="s">
        <v>127</v>
      </c>
    </row>
    <row r="385" spans="1:30" x14ac:dyDescent="0.2">
      <c r="A385">
        <v>10</v>
      </c>
      <c r="B385" s="6" t="s">
        <v>166</v>
      </c>
      <c r="C385" s="6" t="s">
        <v>22</v>
      </c>
      <c r="D385" s="6" t="s">
        <v>23</v>
      </c>
      <c r="E385" s="6" t="s">
        <v>2767</v>
      </c>
      <c r="F385" s="6" t="s">
        <v>2772</v>
      </c>
      <c r="G385" s="6">
        <v>65</v>
      </c>
      <c r="H385" s="6">
        <v>72</v>
      </c>
      <c r="I385" s="7">
        <v>42427</v>
      </c>
      <c r="J385" s="7">
        <v>42438</v>
      </c>
      <c r="K385" s="7" t="s">
        <v>2535</v>
      </c>
      <c r="L385" s="17">
        <f t="shared" si="55"/>
        <v>245.99</v>
      </c>
      <c r="M385" s="20">
        <f t="shared" si="56"/>
        <v>0.96829139395910402</v>
      </c>
      <c r="N385" s="6">
        <v>11</v>
      </c>
      <c r="O385" s="6">
        <v>4000000</v>
      </c>
      <c r="P385" s="6">
        <v>4100000</v>
      </c>
      <c r="Q385" s="6">
        <f t="shared" si="57"/>
        <v>100000</v>
      </c>
      <c r="R385" s="8">
        <f t="shared" si="58"/>
        <v>2.5000000000000001E-2</v>
      </c>
      <c r="S385" s="6">
        <v>103574</v>
      </c>
      <c r="T385" s="9">
        <f t="shared" si="59"/>
        <v>63131.907692307694</v>
      </c>
      <c r="U385" s="6">
        <v>64670</v>
      </c>
      <c r="V385" s="9">
        <f t="shared" si="60"/>
        <v>1538.0923076923063</v>
      </c>
      <c r="W385" s="8">
        <f t="shared" si="61"/>
        <v>2.4363152705422129E-2</v>
      </c>
      <c r="X385" s="22">
        <f t="shared" si="62"/>
        <v>61130.082902682101</v>
      </c>
      <c r="Y385" s="22">
        <f t="shared" si="63"/>
        <v>62619.404447335255</v>
      </c>
      <c r="Z385" s="22">
        <f t="shared" si="65"/>
        <v>4070261.2890767916</v>
      </c>
      <c r="AA385" s="6">
        <v>404</v>
      </c>
      <c r="AB385" s="6">
        <v>1900</v>
      </c>
      <c r="AC385" s="6">
        <f t="shared" si="64"/>
        <v>116</v>
      </c>
      <c r="AD385" s="6" t="s">
        <v>67</v>
      </c>
    </row>
    <row r="386" spans="1:30" x14ac:dyDescent="0.2">
      <c r="A386">
        <v>25</v>
      </c>
      <c r="B386" s="6" t="s">
        <v>1319</v>
      </c>
      <c r="C386" s="6" t="s">
        <v>22</v>
      </c>
      <c r="D386" s="6" t="s">
        <v>23</v>
      </c>
      <c r="E386" s="6" t="s">
        <v>2767</v>
      </c>
      <c r="F386" s="6" t="s">
        <v>2772</v>
      </c>
      <c r="G386" s="6">
        <v>65</v>
      </c>
      <c r="H386" s="6">
        <v>73</v>
      </c>
      <c r="I386" s="7">
        <v>42531</v>
      </c>
      <c r="J386" s="7">
        <v>42542</v>
      </c>
      <c r="K386" s="7" t="s">
        <v>2538</v>
      </c>
      <c r="L386" s="17">
        <f t="shared" ref="L386:L449" si="66">IF(K386="Januar",238.19,IF(K386="Februar",240.59,IF(K386="Mars",245.99,IF(K386="April",250.79,IF(K386="Mai",256.52,IF(K386="Juni",259.83,IF(K386="Juli",265.66,IF(K386="August",272.21,IF(K386="September",275.91,IF(K386="Oktober",281.13,IF(K386="November",284.38,IF(K386="Desember",287.34,0))))))))))))</f>
        <v>259.83</v>
      </c>
      <c r="M386" s="20">
        <f t="shared" ref="M386:M449" si="67">$L$2/L386</f>
        <v>0.91671477504522192</v>
      </c>
      <c r="N386" s="6">
        <v>11</v>
      </c>
      <c r="O386" s="6">
        <v>4200000</v>
      </c>
      <c r="P386" s="6">
        <v>4825000</v>
      </c>
      <c r="Q386" s="6">
        <f t="shared" ref="Q386:Q449" si="68">P386-O386</f>
        <v>625000</v>
      </c>
      <c r="R386" s="8">
        <f t="shared" ref="R386:R449" si="69">Q386/O386</f>
        <v>0.14880952380952381</v>
      </c>
      <c r="S386" s="6">
        <v>5109</v>
      </c>
      <c r="T386" s="9">
        <f t="shared" ref="T386:T449" si="70">(O386+S386)/G386</f>
        <v>64693.984615384616</v>
      </c>
      <c r="U386" s="6">
        <v>74309</v>
      </c>
      <c r="V386" s="9">
        <f t="shared" ref="V386:V449" si="71">U386-T386</f>
        <v>9615.0153846153844</v>
      </c>
      <c r="W386" s="8">
        <f t="shared" ref="W386:W449" si="72">V386/T386</f>
        <v>0.1486230202356229</v>
      </c>
      <c r="X386" s="22">
        <f t="shared" ref="X386:X449" si="73">T386*M386</f>
        <v>59305.931553471353</v>
      </c>
      <c r="Y386" s="22">
        <f t="shared" ref="Y386:Y449" si="74">U386*M386</f>
        <v>68120.158218835393</v>
      </c>
      <c r="Z386" s="22">
        <f t="shared" si="65"/>
        <v>4427810.2842243006</v>
      </c>
      <c r="AA386" s="6"/>
      <c r="AB386" s="6">
        <v>1922</v>
      </c>
      <c r="AC386" s="6">
        <f t="shared" ref="AC386:AC449" si="75">2016-AB386</f>
        <v>94</v>
      </c>
      <c r="AD386" s="6" t="s">
        <v>37</v>
      </c>
    </row>
    <row r="387" spans="1:30" x14ac:dyDescent="0.2">
      <c r="A387">
        <v>38</v>
      </c>
      <c r="B387" s="6" t="s">
        <v>1055</v>
      </c>
      <c r="C387" s="6" t="s">
        <v>22</v>
      </c>
      <c r="D387" s="6" t="s">
        <v>23</v>
      </c>
      <c r="E387" s="6" t="s">
        <v>2767</v>
      </c>
      <c r="F387" s="6" t="s">
        <v>2772</v>
      </c>
      <c r="G387" s="6">
        <v>65</v>
      </c>
      <c r="H387" s="6">
        <v>73</v>
      </c>
      <c r="I387" s="7">
        <v>42622</v>
      </c>
      <c r="J387" s="7">
        <v>42633</v>
      </c>
      <c r="K387" s="7" t="s">
        <v>2541</v>
      </c>
      <c r="L387" s="17">
        <f t="shared" si="66"/>
        <v>275.91000000000003</v>
      </c>
      <c r="M387" s="20">
        <f t="shared" si="67"/>
        <v>0.86328875357906554</v>
      </c>
      <c r="N387" s="6">
        <v>11</v>
      </c>
      <c r="O387" s="6">
        <v>3590000</v>
      </c>
      <c r="P387" s="6">
        <v>4360000</v>
      </c>
      <c r="Q387" s="6">
        <f t="shared" si="68"/>
        <v>770000</v>
      </c>
      <c r="R387" s="8">
        <f t="shared" si="69"/>
        <v>0.21448467966573817</v>
      </c>
      <c r="S387" s="6">
        <v>2378</v>
      </c>
      <c r="T387" s="9">
        <f t="shared" si="70"/>
        <v>55267.353846153848</v>
      </c>
      <c r="U387" s="6">
        <v>67114</v>
      </c>
      <c r="V387" s="9">
        <f t="shared" si="71"/>
        <v>11846.646153846152</v>
      </c>
      <c r="W387" s="8">
        <f t="shared" si="72"/>
        <v>0.21435160776510709</v>
      </c>
      <c r="X387" s="22">
        <f t="shared" si="73"/>
        <v>47711.685015459327</v>
      </c>
      <c r="Y387" s="22">
        <f t="shared" si="74"/>
        <v>57938.761407705402</v>
      </c>
      <c r="Z387" s="22">
        <f t="shared" ref="Z387:Z450" si="76">Y387*G387</f>
        <v>3766019.4915008512</v>
      </c>
      <c r="AA387" s="6">
        <v>502</v>
      </c>
      <c r="AB387" s="6">
        <v>1935</v>
      </c>
      <c r="AC387" s="6">
        <f t="shared" si="75"/>
        <v>81</v>
      </c>
      <c r="AD387" s="6" t="s">
        <v>364</v>
      </c>
    </row>
    <row r="388" spans="1:30" x14ac:dyDescent="0.2">
      <c r="A388">
        <v>44</v>
      </c>
      <c r="B388" s="6" t="s">
        <v>1333</v>
      </c>
      <c r="C388" s="6" t="s">
        <v>22</v>
      </c>
      <c r="D388" s="6" t="s">
        <v>23</v>
      </c>
      <c r="E388" s="6" t="s">
        <v>2767</v>
      </c>
      <c r="F388" s="6" t="s">
        <v>2772</v>
      </c>
      <c r="G388" s="6">
        <v>65</v>
      </c>
      <c r="H388" s="6">
        <v>73</v>
      </c>
      <c r="I388" s="7">
        <v>42664</v>
      </c>
      <c r="J388" s="7">
        <v>42675</v>
      </c>
      <c r="K388" s="7" t="s">
        <v>2543</v>
      </c>
      <c r="L388" s="17">
        <f t="shared" si="66"/>
        <v>284.38</v>
      </c>
      <c r="M388" s="20">
        <f t="shared" si="67"/>
        <v>0.83757648217174208</v>
      </c>
      <c r="N388" s="6">
        <v>11</v>
      </c>
      <c r="O388" s="6">
        <v>5750000</v>
      </c>
      <c r="P388" s="6">
        <v>5800000</v>
      </c>
      <c r="Q388" s="6">
        <f t="shared" si="68"/>
        <v>50000</v>
      </c>
      <c r="R388" s="8">
        <f t="shared" si="69"/>
        <v>8.6956521739130436E-3</v>
      </c>
      <c r="S388" s="6">
        <v>4000</v>
      </c>
      <c r="T388" s="9">
        <f t="shared" si="70"/>
        <v>88523.076923076922</v>
      </c>
      <c r="U388" s="6">
        <v>89292</v>
      </c>
      <c r="V388" s="9">
        <f t="shared" si="71"/>
        <v>768.92307692307804</v>
      </c>
      <c r="W388" s="8">
        <f t="shared" si="72"/>
        <v>8.6861313868613274E-3</v>
      </c>
      <c r="X388" s="22">
        <f t="shared" si="73"/>
        <v>74144.847360249289</v>
      </c>
      <c r="Y388" s="22">
        <f t="shared" si="74"/>
        <v>74788.879246079188</v>
      </c>
      <c r="Z388" s="22">
        <f t="shared" si="76"/>
        <v>4861277.1509951474</v>
      </c>
      <c r="AA388" s="10">
        <v>1771</v>
      </c>
      <c r="AB388" s="6">
        <v>1988</v>
      </c>
      <c r="AC388" s="6">
        <f t="shared" si="75"/>
        <v>28</v>
      </c>
      <c r="AD388" s="6" t="s">
        <v>213</v>
      </c>
    </row>
    <row r="389" spans="1:30" x14ac:dyDescent="0.2">
      <c r="A389">
        <v>15</v>
      </c>
      <c r="B389" s="6" t="s">
        <v>1311</v>
      </c>
      <c r="C389" s="6" t="s">
        <v>22</v>
      </c>
      <c r="D389" s="6" t="s">
        <v>23</v>
      </c>
      <c r="E389" s="6" t="s">
        <v>2767</v>
      </c>
      <c r="F389" s="6" t="s">
        <v>2772</v>
      </c>
      <c r="G389" s="6">
        <v>65</v>
      </c>
      <c r="H389" s="6">
        <v>72</v>
      </c>
      <c r="I389" s="7">
        <v>42461</v>
      </c>
      <c r="J389" s="7">
        <v>42475</v>
      </c>
      <c r="K389" s="7" t="s">
        <v>2536</v>
      </c>
      <c r="L389" s="17">
        <f t="shared" si="66"/>
        <v>250.79</v>
      </c>
      <c r="M389" s="20">
        <f t="shared" si="67"/>
        <v>0.9497587623110969</v>
      </c>
      <c r="N389" s="6">
        <v>14</v>
      </c>
      <c r="O389" s="6">
        <v>4850000</v>
      </c>
      <c r="P389" s="6">
        <v>4900000</v>
      </c>
      <c r="Q389" s="6">
        <f t="shared" si="68"/>
        <v>50000</v>
      </c>
      <c r="R389" s="8">
        <f t="shared" si="69"/>
        <v>1.0309278350515464E-2</v>
      </c>
      <c r="S389" s="6"/>
      <c r="T389" s="9">
        <f t="shared" si="70"/>
        <v>74615.38461538461</v>
      </c>
      <c r="U389" s="6">
        <v>75385</v>
      </c>
      <c r="V389" s="9">
        <f t="shared" si="71"/>
        <v>769.61538461539021</v>
      </c>
      <c r="W389" s="8">
        <f t="shared" si="72"/>
        <v>1.0314432989690798E-2</v>
      </c>
      <c r="X389" s="22">
        <f t="shared" si="73"/>
        <v>70866.615341674144</v>
      </c>
      <c r="Y389" s="22">
        <f t="shared" si="74"/>
        <v>71597.564296822035</v>
      </c>
      <c r="Z389" s="22">
        <f t="shared" si="76"/>
        <v>4653841.6792934323</v>
      </c>
      <c r="AA389" s="10">
        <v>1382</v>
      </c>
      <c r="AB389" s="6">
        <v>1939</v>
      </c>
      <c r="AC389" s="6">
        <f t="shared" si="75"/>
        <v>77</v>
      </c>
      <c r="AD389" s="6" t="s">
        <v>108</v>
      </c>
    </row>
    <row r="390" spans="1:30" x14ac:dyDescent="0.2">
      <c r="A390">
        <v>43</v>
      </c>
      <c r="B390" s="6" t="s">
        <v>846</v>
      </c>
      <c r="C390" s="6" t="s">
        <v>22</v>
      </c>
      <c r="D390" s="6" t="s">
        <v>23</v>
      </c>
      <c r="E390" s="6" t="s">
        <v>2767</v>
      </c>
      <c r="F390" s="6" t="s">
        <v>2772</v>
      </c>
      <c r="G390" s="6">
        <v>65</v>
      </c>
      <c r="H390" s="6">
        <v>72</v>
      </c>
      <c r="I390" s="7">
        <v>42650</v>
      </c>
      <c r="J390" s="7">
        <v>42668</v>
      </c>
      <c r="K390" s="7" t="s">
        <v>2542</v>
      </c>
      <c r="L390" s="17">
        <f t="shared" si="66"/>
        <v>281.13</v>
      </c>
      <c r="M390" s="20">
        <f t="shared" si="67"/>
        <v>0.84725927506847365</v>
      </c>
      <c r="N390" s="6">
        <v>18</v>
      </c>
      <c r="O390" s="6">
        <v>4700000</v>
      </c>
      <c r="P390" s="6">
        <v>4920000</v>
      </c>
      <c r="Q390" s="6">
        <f t="shared" si="68"/>
        <v>220000</v>
      </c>
      <c r="R390" s="8">
        <f t="shared" si="69"/>
        <v>4.6808510638297871E-2</v>
      </c>
      <c r="S390" s="6"/>
      <c r="T390" s="9">
        <f t="shared" si="70"/>
        <v>72307.692307692312</v>
      </c>
      <c r="U390" s="6">
        <v>75692</v>
      </c>
      <c r="V390" s="9">
        <f t="shared" si="71"/>
        <v>3384.3076923076878</v>
      </c>
      <c r="W390" s="8">
        <f t="shared" si="72"/>
        <v>4.680425531914887E-2</v>
      </c>
      <c r="X390" s="22">
        <f t="shared" si="73"/>
        <v>61263.362966489636</v>
      </c>
      <c r="Y390" s="22">
        <f t="shared" si="74"/>
        <v>64130.74904848291</v>
      </c>
      <c r="Z390" s="22">
        <f t="shared" si="76"/>
        <v>4168498.6881513894</v>
      </c>
      <c r="AA390" s="6">
        <v>539</v>
      </c>
      <c r="AB390" s="6">
        <v>1953</v>
      </c>
      <c r="AC390" s="6">
        <f t="shared" si="75"/>
        <v>63</v>
      </c>
      <c r="AD390" s="6" t="s">
        <v>48</v>
      </c>
    </row>
    <row r="391" spans="1:30" x14ac:dyDescent="0.2">
      <c r="A391">
        <v>18</v>
      </c>
      <c r="B391" s="6" t="s">
        <v>2257</v>
      </c>
      <c r="C391" s="6" t="s">
        <v>22</v>
      </c>
      <c r="D391" s="6" t="s">
        <v>23</v>
      </c>
      <c r="E391" s="6" t="s">
        <v>2768</v>
      </c>
      <c r="F391" s="6" t="s">
        <v>2772</v>
      </c>
      <c r="G391" s="6">
        <v>66</v>
      </c>
      <c r="H391" s="6">
        <v>72</v>
      </c>
      <c r="I391" s="7">
        <v>42490</v>
      </c>
      <c r="J391" s="7">
        <v>42494</v>
      </c>
      <c r="K391" s="7" t="s">
        <v>2537</v>
      </c>
      <c r="L391" s="17">
        <f t="shared" si="66"/>
        <v>256.52</v>
      </c>
      <c r="M391" s="20">
        <f t="shared" si="67"/>
        <v>0.92854358334632781</v>
      </c>
      <c r="N391" s="6">
        <v>4</v>
      </c>
      <c r="O391" s="6">
        <v>4800000</v>
      </c>
      <c r="P391" s="6">
        <v>5350000</v>
      </c>
      <c r="Q391" s="6">
        <f t="shared" si="68"/>
        <v>550000</v>
      </c>
      <c r="R391" s="8">
        <f t="shared" si="69"/>
        <v>0.11458333333333333</v>
      </c>
      <c r="S391" s="6">
        <v>117607</v>
      </c>
      <c r="T391" s="9">
        <f t="shared" si="70"/>
        <v>74509.196969696975</v>
      </c>
      <c r="U391" s="6">
        <v>82843</v>
      </c>
      <c r="V391" s="9">
        <f t="shared" si="71"/>
        <v>8333.8030303030246</v>
      </c>
      <c r="W391" s="8">
        <f t="shared" si="72"/>
        <v>0.11184932020797912</v>
      </c>
      <c r="X391" s="22">
        <f t="shared" si="73"/>
        <v>69185.036746499783</v>
      </c>
      <c r="Y391" s="22">
        <f t="shared" si="74"/>
        <v>76923.336075159837</v>
      </c>
      <c r="Z391" s="22">
        <f t="shared" si="76"/>
        <v>5076940.180960549</v>
      </c>
      <c r="AA391" s="6"/>
      <c r="AB391" s="6">
        <v>1915</v>
      </c>
      <c r="AC391" s="6">
        <f t="shared" si="75"/>
        <v>101</v>
      </c>
      <c r="AD391" s="6" t="s">
        <v>37</v>
      </c>
    </row>
    <row r="392" spans="1:30" x14ac:dyDescent="0.2">
      <c r="A392">
        <v>9</v>
      </c>
      <c r="B392" s="6" t="s">
        <v>1338</v>
      </c>
      <c r="C392" s="6" t="s">
        <v>22</v>
      </c>
      <c r="D392" s="6" t="s">
        <v>23</v>
      </c>
      <c r="E392" s="6" t="s">
        <v>2767</v>
      </c>
      <c r="F392" s="6" t="s">
        <v>2772</v>
      </c>
      <c r="G392" s="6">
        <v>66</v>
      </c>
      <c r="H392" s="6">
        <v>72</v>
      </c>
      <c r="I392" s="7">
        <v>42419</v>
      </c>
      <c r="J392" s="7">
        <v>42429</v>
      </c>
      <c r="K392" s="7" t="s">
        <v>2534</v>
      </c>
      <c r="L392" s="17">
        <f t="shared" si="66"/>
        <v>240.59</v>
      </c>
      <c r="M392" s="20">
        <f t="shared" si="67"/>
        <v>0.99002452304750821</v>
      </c>
      <c r="N392" s="6">
        <v>10</v>
      </c>
      <c r="O392" s="6">
        <v>5700000</v>
      </c>
      <c r="P392" s="6">
        <v>6250000</v>
      </c>
      <c r="Q392" s="6">
        <f t="shared" si="68"/>
        <v>550000</v>
      </c>
      <c r="R392" s="8">
        <f t="shared" si="69"/>
        <v>9.6491228070175433E-2</v>
      </c>
      <c r="S392" s="6">
        <v>3799</v>
      </c>
      <c r="T392" s="9">
        <f t="shared" si="70"/>
        <v>86421.196969696975</v>
      </c>
      <c r="U392" s="6">
        <v>94755</v>
      </c>
      <c r="V392" s="9">
        <f t="shared" si="71"/>
        <v>8333.8030303030246</v>
      </c>
      <c r="W392" s="8">
        <f t="shared" si="72"/>
        <v>9.6432395321083303E-2</v>
      </c>
      <c r="X392" s="22">
        <f t="shared" si="73"/>
        <v>85559.104311119008</v>
      </c>
      <c r="Y392" s="22">
        <f t="shared" si="74"/>
        <v>93809.773681366642</v>
      </c>
      <c r="Z392" s="22">
        <f t="shared" si="76"/>
        <v>6191445.0629701987</v>
      </c>
      <c r="AA392" s="10">
        <v>2981</v>
      </c>
      <c r="AB392" s="6">
        <v>1993</v>
      </c>
      <c r="AC392" s="6">
        <f t="shared" si="75"/>
        <v>23</v>
      </c>
      <c r="AD392" s="6" t="s">
        <v>67</v>
      </c>
    </row>
    <row r="393" spans="1:30" x14ac:dyDescent="0.2">
      <c r="A393">
        <v>24</v>
      </c>
      <c r="B393" s="6" t="s">
        <v>1357</v>
      </c>
      <c r="C393" s="6" t="s">
        <v>22</v>
      </c>
      <c r="D393" s="6" t="s">
        <v>23</v>
      </c>
      <c r="E393" s="6" t="s">
        <v>2767</v>
      </c>
      <c r="F393" s="6" t="s">
        <v>2772</v>
      </c>
      <c r="G393" s="6">
        <v>66</v>
      </c>
      <c r="H393" s="6">
        <v>73</v>
      </c>
      <c r="I393" s="7">
        <v>42525</v>
      </c>
      <c r="J393" s="7">
        <v>42535</v>
      </c>
      <c r="K393" s="7" t="s">
        <v>2538</v>
      </c>
      <c r="L393" s="17">
        <f t="shared" si="66"/>
        <v>259.83</v>
      </c>
      <c r="M393" s="20">
        <f t="shared" si="67"/>
        <v>0.91671477504522192</v>
      </c>
      <c r="N393" s="6">
        <v>10</v>
      </c>
      <c r="O393" s="6">
        <v>4250000</v>
      </c>
      <c r="P393" s="6">
        <v>5125000</v>
      </c>
      <c r="Q393" s="6">
        <f t="shared" si="68"/>
        <v>875000</v>
      </c>
      <c r="R393" s="8">
        <f t="shared" si="69"/>
        <v>0.20588235294117646</v>
      </c>
      <c r="S393" s="6">
        <v>48960</v>
      </c>
      <c r="T393" s="9">
        <f t="shared" si="70"/>
        <v>65135.757575757576</v>
      </c>
      <c r="U393" s="6">
        <v>78393</v>
      </c>
      <c r="V393" s="9">
        <f t="shared" si="71"/>
        <v>13257.242424242424</v>
      </c>
      <c r="W393" s="8">
        <f t="shared" si="72"/>
        <v>0.20353248227478274</v>
      </c>
      <c r="X393" s="22">
        <f t="shared" si="73"/>
        <v>59710.911353460717</v>
      </c>
      <c r="Y393" s="22">
        <f t="shared" si="74"/>
        <v>71864.021360120081</v>
      </c>
      <c r="Z393" s="22">
        <f t="shared" si="76"/>
        <v>4743025.4097679257</v>
      </c>
      <c r="AA393" s="6">
        <v>288</v>
      </c>
      <c r="AB393" s="6">
        <v>1893</v>
      </c>
      <c r="AC393" s="6">
        <f t="shared" si="75"/>
        <v>123</v>
      </c>
      <c r="AD393" s="6" t="s">
        <v>37</v>
      </c>
    </row>
    <row r="394" spans="1:30" x14ac:dyDescent="0.2">
      <c r="A394">
        <v>34</v>
      </c>
      <c r="B394" s="6" t="s">
        <v>1363</v>
      </c>
      <c r="C394" s="6" t="s">
        <v>22</v>
      </c>
      <c r="D394" s="6" t="s">
        <v>23</v>
      </c>
      <c r="E394" s="6" t="s">
        <v>2767</v>
      </c>
      <c r="F394" s="6" t="s">
        <v>2772</v>
      </c>
      <c r="G394" s="6">
        <v>66</v>
      </c>
      <c r="H394" s="6">
        <v>74</v>
      </c>
      <c r="I394" s="7">
        <v>42594</v>
      </c>
      <c r="J394" s="7">
        <v>42604</v>
      </c>
      <c r="K394" s="7" t="s">
        <v>2540</v>
      </c>
      <c r="L394" s="17">
        <f t="shared" si="66"/>
        <v>272.20999999999998</v>
      </c>
      <c r="M394" s="20">
        <f t="shared" si="67"/>
        <v>0.87502296021454029</v>
      </c>
      <c r="N394" s="6">
        <v>10</v>
      </c>
      <c r="O394" s="6">
        <v>4850000</v>
      </c>
      <c r="P394" s="6">
        <v>5100000</v>
      </c>
      <c r="Q394" s="6">
        <f t="shared" si="68"/>
        <v>250000</v>
      </c>
      <c r="R394" s="8">
        <f t="shared" si="69"/>
        <v>5.1546391752577317E-2</v>
      </c>
      <c r="S394" s="6">
        <v>110391</v>
      </c>
      <c r="T394" s="9">
        <f t="shared" si="70"/>
        <v>75157.439393939392</v>
      </c>
      <c r="U394" s="6">
        <v>78945</v>
      </c>
      <c r="V394" s="9">
        <f t="shared" si="71"/>
        <v>3787.5606060606078</v>
      </c>
      <c r="W394" s="8">
        <f t="shared" si="72"/>
        <v>5.0395019263602431E-2</v>
      </c>
      <c r="X394" s="22">
        <f t="shared" si="73"/>
        <v>65764.485100629754</v>
      </c>
      <c r="Y394" s="22">
        <f t="shared" si="74"/>
        <v>69078.687594136878</v>
      </c>
      <c r="Z394" s="22">
        <f t="shared" si="76"/>
        <v>4559193.3812130336</v>
      </c>
      <c r="AA394" s="10">
        <v>4834</v>
      </c>
      <c r="AB394" s="6">
        <v>1938</v>
      </c>
      <c r="AC394" s="6">
        <f t="shared" si="75"/>
        <v>78</v>
      </c>
      <c r="AD394" s="6" t="s">
        <v>103</v>
      </c>
    </row>
    <row r="395" spans="1:30" x14ac:dyDescent="0.2">
      <c r="A395">
        <v>50</v>
      </c>
      <c r="B395" s="6" t="s">
        <v>1375</v>
      </c>
      <c r="C395" s="6" t="s">
        <v>22</v>
      </c>
      <c r="D395" s="6" t="s">
        <v>23</v>
      </c>
      <c r="E395" s="6" t="s">
        <v>2767</v>
      </c>
      <c r="F395" s="6" t="s">
        <v>2772</v>
      </c>
      <c r="G395" s="6">
        <v>66</v>
      </c>
      <c r="H395" s="6">
        <v>76</v>
      </c>
      <c r="I395" s="7">
        <v>42706</v>
      </c>
      <c r="J395" s="7">
        <v>42716</v>
      </c>
      <c r="K395" s="7" t="s">
        <v>2544</v>
      </c>
      <c r="L395" s="17">
        <f t="shared" si="66"/>
        <v>287.33999999999997</v>
      </c>
      <c r="M395" s="20">
        <f t="shared" si="67"/>
        <v>0.82894828426254619</v>
      </c>
      <c r="N395" s="6">
        <v>10</v>
      </c>
      <c r="O395" s="6">
        <v>6600000</v>
      </c>
      <c r="P395" s="6">
        <v>6700000</v>
      </c>
      <c r="Q395" s="6">
        <f t="shared" si="68"/>
        <v>100000</v>
      </c>
      <c r="R395" s="8">
        <f t="shared" si="69"/>
        <v>1.5151515151515152E-2</v>
      </c>
      <c r="S395" s="6"/>
      <c r="T395" s="9">
        <f t="shared" si="70"/>
        <v>100000</v>
      </c>
      <c r="U395" s="6">
        <v>101515</v>
      </c>
      <c r="V395" s="9">
        <f t="shared" si="71"/>
        <v>1515</v>
      </c>
      <c r="W395" s="8">
        <f t="shared" si="72"/>
        <v>1.515E-2</v>
      </c>
      <c r="X395" s="22">
        <f t="shared" si="73"/>
        <v>82894.828426254622</v>
      </c>
      <c r="Y395" s="22">
        <f t="shared" si="74"/>
        <v>84150.68507691237</v>
      </c>
      <c r="Z395" s="22">
        <f t="shared" si="76"/>
        <v>5553945.2150762165</v>
      </c>
      <c r="AA395" s="6">
        <v>401</v>
      </c>
      <c r="AB395" s="6">
        <v>2002</v>
      </c>
      <c r="AC395" s="6">
        <f t="shared" si="75"/>
        <v>14</v>
      </c>
      <c r="AD395" s="6" t="s">
        <v>90</v>
      </c>
    </row>
    <row r="396" spans="1:30" x14ac:dyDescent="0.2">
      <c r="A396">
        <v>10</v>
      </c>
      <c r="B396" s="6" t="s">
        <v>1340</v>
      </c>
      <c r="C396" s="6" t="s">
        <v>22</v>
      </c>
      <c r="D396" s="6" t="s">
        <v>23</v>
      </c>
      <c r="E396" s="6" t="s">
        <v>2767</v>
      </c>
      <c r="F396" s="6" t="s">
        <v>2772</v>
      </c>
      <c r="G396" s="6">
        <v>66</v>
      </c>
      <c r="H396" s="6">
        <v>72</v>
      </c>
      <c r="I396" s="7">
        <v>42426</v>
      </c>
      <c r="J396" s="7">
        <v>42437</v>
      </c>
      <c r="K396" s="7" t="s">
        <v>2535</v>
      </c>
      <c r="L396" s="17">
        <f t="shared" si="66"/>
        <v>245.99</v>
      </c>
      <c r="M396" s="20">
        <f t="shared" si="67"/>
        <v>0.96829139395910402</v>
      </c>
      <c r="N396" s="6">
        <v>11</v>
      </c>
      <c r="O396" s="6">
        <v>4200000</v>
      </c>
      <c r="P396" s="6">
        <v>4400000</v>
      </c>
      <c r="Q396" s="6">
        <f t="shared" si="68"/>
        <v>200000</v>
      </c>
      <c r="R396" s="8">
        <f t="shared" si="69"/>
        <v>4.7619047619047616E-2</v>
      </c>
      <c r="S396" s="6">
        <v>27954</v>
      </c>
      <c r="T396" s="9">
        <f t="shared" si="70"/>
        <v>64059.909090909088</v>
      </c>
      <c r="U396" s="6">
        <v>67090</v>
      </c>
      <c r="V396" s="9">
        <f t="shared" si="71"/>
        <v>3030.0909090909117</v>
      </c>
      <c r="W396" s="8">
        <f t="shared" si="72"/>
        <v>4.7300893056073975E-2</v>
      </c>
      <c r="X396" s="22">
        <f t="shared" si="73"/>
        <v>62028.65867052984</v>
      </c>
      <c r="Y396" s="22">
        <f t="shared" si="74"/>
        <v>64962.66962071629</v>
      </c>
      <c r="Z396" s="22">
        <f t="shared" si="76"/>
        <v>4287536.1949672755</v>
      </c>
      <c r="AA396" s="10">
        <v>2447</v>
      </c>
      <c r="AB396" s="6">
        <v>1936</v>
      </c>
      <c r="AC396" s="6">
        <f t="shared" si="75"/>
        <v>80</v>
      </c>
      <c r="AD396" s="6" t="s">
        <v>103</v>
      </c>
    </row>
    <row r="397" spans="1:30" x14ac:dyDescent="0.2">
      <c r="A397">
        <v>4</v>
      </c>
      <c r="B397" s="6" t="s">
        <v>1335</v>
      </c>
      <c r="C397" s="6" t="s">
        <v>22</v>
      </c>
      <c r="D397" s="6" t="s">
        <v>23</v>
      </c>
      <c r="E397" s="6" t="s">
        <v>2767</v>
      </c>
      <c r="F397" s="6" t="s">
        <v>2772</v>
      </c>
      <c r="G397" s="6">
        <v>66</v>
      </c>
      <c r="H397" s="6">
        <v>85</v>
      </c>
      <c r="I397" s="7">
        <v>42385</v>
      </c>
      <c r="J397" s="7">
        <v>42397</v>
      </c>
      <c r="K397" s="7" t="s">
        <v>2533</v>
      </c>
      <c r="L397" s="17">
        <f t="shared" si="66"/>
        <v>238.19</v>
      </c>
      <c r="M397" s="20">
        <f t="shared" si="67"/>
        <v>1</v>
      </c>
      <c r="N397" s="6">
        <v>12</v>
      </c>
      <c r="O397" s="6">
        <v>3650000</v>
      </c>
      <c r="P397" s="6">
        <v>3800000</v>
      </c>
      <c r="Q397" s="6">
        <f t="shared" si="68"/>
        <v>150000</v>
      </c>
      <c r="R397" s="8">
        <f t="shared" si="69"/>
        <v>4.1095890410958902E-2</v>
      </c>
      <c r="S397" s="6"/>
      <c r="T397" s="9">
        <f t="shared" si="70"/>
        <v>55303.030303030304</v>
      </c>
      <c r="U397" s="6">
        <v>57576</v>
      </c>
      <c r="V397" s="9">
        <f t="shared" si="71"/>
        <v>2272.9696969696961</v>
      </c>
      <c r="W397" s="8">
        <f t="shared" si="72"/>
        <v>4.110027397260272E-2</v>
      </c>
      <c r="X397" s="22">
        <f t="shared" si="73"/>
        <v>55303.030303030304</v>
      </c>
      <c r="Y397" s="22">
        <f t="shared" si="74"/>
        <v>57576</v>
      </c>
      <c r="Z397" s="22">
        <f t="shared" si="76"/>
        <v>3800016</v>
      </c>
      <c r="AA397" s="6">
        <v>853</v>
      </c>
      <c r="AB397" s="6">
        <v>1892</v>
      </c>
      <c r="AC397" s="6">
        <f t="shared" si="75"/>
        <v>124</v>
      </c>
      <c r="AD397" s="6" t="s">
        <v>429</v>
      </c>
    </row>
    <row r="398" spans="1:30" x14ac:dyDescent="0.2">
      <c r="A398">
        <v>14</v>
      </c>
      <c r="B398" s="6" t="s">
        <v>1348</v>
      </c>
      <c r="C398" s="6" t="s">
        <v>22</v>
      </c>
      <c r="D398" s="6" t="s">
        <v>23</v>
      </c>
      <c r="E398" s="6" t="s">
        <v>2767</v>
      </c>
      <c r="F398" s="6" t="s">
        <v>2772</v>
      </c>
      <c r="G398" s="6">
        <v>66</v>
      </c>
      <c r="H398" s="6">
        <v>74</v>
      </c>
      <c r="I398" s="7">
        <v>42453</v>
      </c>
      <c r="J398" s="7">
        <v>42465</v>
      </c>
      <c r="K398" s="7" t="s">
        <v>2536</v>
      </c>
      <c r="L398" s="17">
        <f t="shared" si="66"/>
        <v>250.79</v>
      </c>
      <c r="M398" s="20">
        <f t="shared" si="67"/>
        <v>0.9497587623110969</v>
      </c>
      <c r="N398" s="6">
        <v>12</v>
      </c>
      <c r="O398" s="6">
        <v>4900000</v>
      </c>
      <c r="P398" s="6">
        <v>6000000</v>
      </c>
      <c r="Q398" s="6">
        <f t="shared" si="68"/>
        <v>1100000</v>
      </c>
      <c r="R398" s="8">
        <f t="shared" si="69"/>
        <v>0.22448979591836735</v>
      </c>
      <c r="S398" s="6">
        <v>76063</v>
      </c>
      <c r="T398" s="9">
        <f t="shared" si="70"/>
        <v>75394.893939393936</v>
      </c>
      <c r="U398" s="6">
        <v>92062</v>
      </c>
      <c r="V398" s="9">
        <f t="shared" si="71"/>
        <v>16667.106060606064</v>
      </c>
      <c r="W398" s="8">
        <f t="shared" si="72"/>
        <v>0.22106412237947956</v>
      </c>
      <c r="X398" s="22">
        <f t="shared" si="73"/>
        <v>71606.961152455202</v>
      </c>
      <c r="Y398" s="22">
        <f t="shared" si="74"/>
        <v>87436.691175884203</v>
      </c>
      <c r="Z398" s="22">
        <f t="shared" si="76"/>
        <v>5770821.6176083572</v>
      </c>
      <c r="AA398" s="10">
        <v>6530</v>
      </c>
      <c r="AB398" s="6">
        <v>1929</v>
      </c>
      <c r="AC398" s="6">
        <f t="shared" si="75"/>
        <v>87</v>
      </c>
      <c r="AD398" s="6" t="s">
        <v>37</v>
      </c>
    </row>
    <row r="399" spans="1:30" x14ac:dyDescent="0.2">
      <c r="A399">
        <v>19</v>
      </c>
      <c r="B399" s="6" t="s">
        <v>972</v>
      </c>
      <c r="C399" s="6" t="s">
        <v>22</v>
      </c>
      <c r="D399" s="6" t="s">
        <v>23</v>
      </c>
      <c r="E399" s="6" t="s">
        <v>2767</v>
      </c>
      <c r="F399" s="6" t="s">
        <v>2772</v>
      </c>
      <c r="G399" s="6">
        <v>66</v>
      </c>
      <c r="H399" s="6">
        <v>78</v>
      </c>
      <c r="I399" s="7">
        <v>42489</v>
      </c>
      <c r="J399" s="7">
        <v>42501</v>
      </c>
      <c r="K399" s="7" t="s">
        <v>2537</v>
      </c>
      <c r="L399" s="17">
        <f t="shared" si="66"/>
        <v>256.52</v>
      </c>
      <c r="M399" s="20">
        <f t="shared" si="67"/>
        <v>0.92854358334632781</v>
      </c>
      <c r="N399" s="6">
        <v>12</v>
      </c>
      <c r="O399" s="6">
        <v>4590000</v>
      </c>
      <c r="P399" s="6">
        <v>5000000</v>
      </c>
      <c r="Q399" s="6">
        <f t="shared" si="68"/>
        <v>410000</v>
      </c>
      <c r="R399" s="8">
        <f t="shared" si="69"/>
        <v>8.9324618736383449E-2</v>
      </c>
      <c r="S399" s="6"/>
      <c r="T399" s="9">
        <f t="shared" si="70"/>
        <v>69545.454545454544</v>
      </c>
      <c r="U399" s="6">
        <v>75758</v>
      </c>
      <c r="V399" s="9">
        <f t="shared" si="71"/>
        <v>6212.5454545454559</v>
      </c>
      <c r="W399" s="8">
        <f t="shared" si="72"/>
        <v>8.9330718954248392E-2</v>
      </c>
      <c r="X399" s="22">
        <f t="shared" si="73"/>
        <v>64575.985569085526</v>
      </c>
      <c r="Y399" s="22">
        <f t="shared" si="74"/>
        <v>70344.604787151096</v>
      </c>
      <c r="Z399" s="22">
        <f t="shared" si="76"/>
        <v>4642743.9159519728</v>
      </c>
      <c r="AA399" s="10">
        <v>1382</v>
      </c>
      <c r="AB399" s="6">
        <v>1939</v>
      </c>
      <c r="AC399" s="6">
        <f t="shared" si="75"/>
        <v>77</v>
      </c>
      <c r="AD399" s="6" t="s">
        <v>67</v>
      </c>
    </row>
    <row r="400" spans="1:30" x14ac:dyDescent="0.2">
      <c r="A400">
        <v>45</v>
      </c>
      <c r="B400" s="6" t="s">
        <v>1374</v>
      </c>
      <c r="C400" s="6" t="s">
        <v>22</v>
      </c>
      <c r="D400" s="6" t="s">
        <v>23</v>
      </c>
      <c r="E400" s="6" t="s">
        <v>2767</v>
      </c>
      <c r="F400" s="6" t="s">
        <v>2772</v>
      </c>
      <c r="G400" s="6">
        <v>66</v>
      </c>
      <c r="H400" s="6">
        <v>75</v>
      </c>
      <c r="I400" s="7">
        <v>42671</v>
      </c>
      <c r="J400" s="7">
        <v>42683</v>
      </c>
      <c r="K400" s="7" t="s">
        <v>2543</v>
      </c>
      <c r="L400" s="17">
        <f t="shared" si="66"/>
        <v>284.38</v>
      </c>
      <c r="M400" s="20">
        <f t="shared" si="67"/>
        <v>0.83757648217174208</v>
      </c>
      <c r="N400" s="6">
        <v>12</v>
      </c>
      <c r="O400" s="6">
        <v>5600000</v>
      </c>
      <c r="P400" s="6">
        <v>6180000</v>
      </c>
      <c r="Q400" s="6">
        <f t="shared" si="68"/>
        <v>580000</v>
      </c>
      <c r="R400" s="8">
        <f t="shared" si="69"/>
        <v>0.10357142857142858</v>
      </c>
      <c r="S400" s="6">
        <v>76063</v>
      </c>
      <c r="T400" s="9">
        <f t="shared" si="70"/>
        <v>86000.954545454544</v>
      </c>
      <c r="U400" s="6">
        <v>94789</v>
      </c>
      <c r="V400" s="9">
        <f t="shared" si="71"/>
        <v>8788.0454545454559</v>
      </c>
      <c r="W400" s="8">
        <f t="shared" si="72"/>
        <v>0.10218544085927167</v>
      </c>
      <c r="X400" s="22">
        <f t="shared" si="73"/>
        <v>72032.376971593709</v>
      </c>
      <c r="Y400" s="22">
        <f t="shared" si="74"/>
        <v>79393.037168577255</v>
      </c>
      <c r="Z400" s="22">
        <f t="shared" si="76"/>
        <v>5239940.453126099</v>
      </c>
      <c r="AA400" s="10">
        <v>6530</v>
      </c>
      <c r="AB400" s="6">
        <v>1930</v>
      </c>
      <c r="AC400" s="6">
        <f t="shared" si="75"/>
        <v>86</v>
      </c>
      <c r="AD400" s="6" t="s">
        <v>67</v>
      </c>
    </row>
    <row r="401" spans="1:30" x14ac:dyDescent="0.2">
      <c r="A401">
        <v>24</v>
      </c>
      <c r="B401" s="6" t="s">
        <v>1055</v>
      </c>
      <c r="C401" s="6" t="s">
        <v>22</v>
      </c>
      <c r="D401" s="6" t="s">
        <v>23</v>
      </c>
      <c r="E401" s="6" t="s">
        <v>2767</v>
      </c>
      <c r="F401" s="6" t="s">
        <v>2772</v>
      </c>
      <c r="G401" s="6">
        <v>66</v>
      </c>
      <c r="H401" s="6">
        <v>74</v>
      </c>
      <c r="I401" s="7">
        <v>42512</v>
      </c>
      <c r="J401" s="7">
        <v>42534</v>
      </c>
      <c r="K401" s="7" t="s">
        <v>2538</v>
      </c>
      <c r="L401" s="17">
        <f t="shared" si="66"/>
        <v>259.83</v>
      </c>
      <c r="M401" s="20">
        <f t="shared" si="67"/>
        <v>0.91671477504522192</v>
      </c>
      <c r="N401" s="6">
        <v>22</v>
      </c>
      <c r="O401" s="6">
        <v>4295000</v>
      </c>
      <c r="P401" s="6">
        <v>4325000</v>
      </c>
      <c r="Q401" s="6">
        <f t="shared" si="68"/>
        <v>30000</v>
      </c>
      <c r="R401" s="8">
        <f t="shared" si="69"/>
        <v>6.9848661233993014E-3</v>
      </c>
      <c r="S401" s="6">
        <v>2378</v>
      </c>
      <c r="T401" s="9">
        <f t="shared" si="70"/>
        <v>65111.78787878788</v>
      </c>
      <c r="U401" s="6">
        <v>65566</v>
      </c>
      <c r="V401" s="9">
        <f t="shared" si="71"/>
        <v>454.21212121212011</v>
      </c>
      <c r="W401" s="8">
        <f t="shared" si="72"/>
        <v>6.9758815724378738E-3</v>
      </c>
      <c r="X401" s="22">
        <f t="shared" si="73"/>
        <v>59688.937978095237</v>
      </c>
      <c r="Y401" s="22">
        <f t="shared" si="74"/>
        <v>60105.32094061502</v>
      </c>
      <c r="Z401" s="22">
        <f t="shared" si="76"/>
        <v>3966951.1820805911</v>
      </c>
      <c r="AA401" s="6">
        <v>502</v>
      </c>
      <c r="AB401" s="6">
        <v>1935</v>
      </c>
      <c r="AC401" s="6">
        <f t="shared" si="75"/>
        <v>81</v>
      </c>
      <c r="AD401" s="6" t="s">
        <v>75</v>
      </c>
    </row>
    <row r="402" spans="1:30" x14ac:dyDescent="0.2">
      <c r="A402">
        <v>48</v>
      </c>
      <c r="B402" s="6" t="s">
        <v>381</v>
      </c>
      <c r="C402" s="6" t="s">
        <v>22</v>
      </c>
      <c r="D402" s="6" t="s">
        <v>23</v>
      </c>
      <c r="E402" s="6" t="s">
        <v>2768</v>
      </c>
      <c r="F402" s="6" t="s">
        <v>2772</v>
      </c>
      <c r="G402" s="6">
        <v>67</v>
      </c>
      <c r="H402" s="6">
        <v>82</v>
      </c>
      <c r="I402" s="7">
        <v>42705</v>
      </c>
      <c r="J402" s="7">
        <v>42706</v>
      </c>
      <c r="K402" s="7" t="s">
        <v>2544</v>
      </c>
      <c r="L402" s="17">
        <f t="shared" si="66"/>
        <v>287.33999999999997</v>
      </c>
      <c r="M402" s="20">
        <f t="shared" si="67"/>
        <v>0.82894828426254619</v>
      </c>
      <c r="N402" s="6">
        <v>1</v>
      </c>
      <c r="O402" s="6">
        <v>8200000</v>
      </c>
      <c r="P402" s="6">
        <v>8200000</v>
      </c>
      <c r="Q402" s="6">
        <f t="shared" si="68"/>
        <v>0</v>
      </c>
      <c r="R402" s="8">
        <f t="shared" si="69"/>
        <v>0</v>
      </c>
      <c r="S402" s="6">
        <v>4224</v>
      </c>
      <c r="T402" s="9">
        <f t="shared" si="70"/>
        <v>122451.10447761194</v>
      </c>
      <c r="U402" s="6">
        <v>122451</v>
      </c>
      <c r="V402" s="9">
        <f t="shared" si="71"/>
        <v>-0.10447761193790939</v>
      </c>
      <c r="W402" s="8">
        <f t="shared" si="72"/>
        <v>-8.5321902471701521E-7</v>
      </c>
      <c r="X402" s="22">
        <f t="shared" si="73"/>
        <v>101505.63296277021</v>
      </c>
      <c r="Y402" s="22">
        <f t="shared" si="74"/>
        <v>101505.54635623304</v>
      </c>
      <c r="Z402" s="22">
        <f t="shared" si="76"/>
        <v>6800871.605867614</v>
      </c>
      <c r="AA402" s="10">
        <v>1644</v>
      </c>
      <c r="AB402" s="6">
        <v>2012</v>
      </c>
      <c r="AC402" s="6">
        <f t="shared" si="75"/>
        <v>4</v>
      </c>
      <c r="AD402" s="6" t="s">
        <v>383</v>
      </c>
    </row>
    <row r="403" spans="1:30" x14ac:dyDescent="0.2">
      <c r="A403">
        <v>47</v>
      </c>
      <c r="B403" s="6" t="s">
        <v>2641</v>
      </c>
      <c r="C403" s="6" t="s">
        <v>22</v>
      </c>
      <c r="D403" s="6" t="s">
        <v>23</v>
      </c>
      <c r="E403" s="6" t="s">
        <v>2768</v>
      </c>
      <c r="F403" s="6" t="s">
        <v>2772</v>
      </c>
      <c r="G403" s="6">
        <v>67</v>
      </c>
      <c r="H403" s="6">
        <v>74</v>
      </c>
      <c r="I403" s="7">
        <v>42694</v>
      </c>
      <c r="J403" s="7">
        <v>42696</v>
      </c>
      <c r="K403" s="7" t="s">
        <v>2543</v>
      </c>
      <c r="L403" s="17">
        <f t="shared" si="66"/>
        <v>284.38</v>
      </c>
      <c r="M403" s="20">
        <f t="shared" si="67"/>
        <v>0.83757648217174208</v>
      </c>
      <c r="N403" s="6">
        <v>2</v>
      </c>
      <c r="O403" s="6">
        <v>6750000</v>
      </c>
      <c r="P403" s="6">
        <v>6750000</v>
      </c>
      <c r="Q403" s="6">
        <f t="shared" si="68"/>
        <v>0</v>
      </c>
      <c r="R403" s="8">
        <f t="shared" si="69"/>
        <v>0</v>
      </c>
      <c r="S403" s="6">
        <v>2992</v>
      </c>
      <c r="T403" s="9">
        <f t="shared" si="70"/>
        <v>100790.92537313433</v>
      </c>
      <c r="U403" s="6">
        <v>100791</v>
      </c>
      <c r="V403" s="9">
        <f t="shared" si="71"/>
        <v>7.4626865665777586E-2</v>
      </c>
      <c r="W403" s="8">
        <f t="shared" si="72"/>
        <v>7.4041254596586195E-7</v>
      </c>
      <c r="X403" s="22">
        <f t="shared" si="73"/>
        <v>84420.108708864442</v>
      </c>
      <c r="Y403" s="22">
        <f t="shared" si="74"/>
        <v>84420.171214572052</v>
      </c>
      <c r="Z403" s="22">
        <f t="shared" si="76"/>
        <v>5656151.4713763278</v>
      </c>
      <c r="AA403" s="6">
        <v>385</v>
      </c>
      <c r="AB403" s="6">
        <v>2008</v>
      </c>
      <c r="AC403" s="6">
        <f t="shared" si="75"/>
        <v>8</v>
      </c>
      <c r="AD403" s="6" t="s">
        <v>63</v>
      </c>
    </row>
    <row r="404" spans="1:30" x14ac:dyDescent="0.2">
      <c r="A404">
        <v>18</v>
      </c>
      <c r="B404" s="6" t="s">
        <v>1403</v>
      </c>
      <c r="C404" s="6" t="s">
        <v>22</v>
      </c>
      <c r="D404" s="6" t="s">
        <v>23</v>
      </c>
      <c r="E404" s="6" t="s">
        <v>2767</v>
      </c>
      <c r="F404" s="6" t="s">
        <v>2772</v>
      </c>
      <c r="G404" s="6">
        <v>67</v>
      </c>
      <c r="H404" s="6">
        <v>76</v>
      </c>
      <c r="I404" s="7">
        <v>42482</v>
      </c>
      <c r="J404" s="7">
        <v>42492</v>
      </c>
      <c r="K404" s="7" t="s">
        <v>2537</v>
      </c>
      <c r="L404" s="17">
        <f t="shared" si="66"/>
        <v>256.52</v>
      </c>
      <c r="M404" s="20">
        <f t="shared" si="67"/>
        <v>0.92854358334632781</v>
      </c>
      <c r="N404" s="6">
        <v>10</v>
      </c>
      <c r="O404" s="6">
        <v>3690000</v>
      </c>
      <c r="P404" s="6">
        <v>3900000</v>
      </c>
      <c r="Q404" s="6">
        <f t="shared" si="68"/>
        <v>210000</v>
      </c>
      <c r="R404" s="8">
        <f t="shared" si="69"/>
        <v>5.6910569105691054E-2</v>
      </c>
      <c r="S404" s="6"/>
      <c r="T404" s="9">
        <f t="shared" si="70"/>
        <v>55074.626865671642</v>
      </c>
      <c r="U404" s="6">
        <v>58209</v>
      </c>
      <c r="V404" s="9">
        <f t="shared" si="71"/>
        <v>3134.373134328358</v>
      </c>
      <c r="W404" s="8">
        <f t="shared" si="72"/>
        <v>5.6911382113821136E-2</v>
      </c>
      <c r="X404" s="22">
        <f t="shared" si="73"/>
        <v>51139.191381312681</v>
      </c>
      <c r="Y404" s="22">
        <f t="shared" si="74"/>
        <v>54049.593443006393</v>
      </c>
      <c r="Z404" s="22">
        <f t="shared" si="76"/>
        <v>3621322.7606814285</v>
      </c>
      <c r="AA404" s="6">
        <v>478</v>
      </c>
      <c r="AB404" s="6">
        <v>1898</v>
      </c>
      <c r="AC404" s="6">
        <f t="shared" si="75"/>
        <v>118</v>
      </c>
      <c r="AD404" s="6" t="s">
        <v>37</v>
      </c>
    </row>
    <row r="405" spans="1:30" x14ac:dyDescent="0.2">
      <c r="A405">
        <v>42</v>
      </c>
      <c r="B405" s="6" t="s">
        <v>291</v>
      </c>
      <c r="C405" s="6" t="s">
        <v>22</v>
      </c>
      <c r="D405" s="6" t="s">
        <v>23</v>
      </c>
      <c r="E405" s="6" t="s">
        <v>2767</v>
      </c>
      <c r="F405" s="6" t="s">
        <v>2772</v>
      </c>
      <c r="G405" s="6">
        <v>67</v>
      </c>
      <c r="H405" s="6">
        <v>73</v>
      </c>
      <c r="I405" s="7">
        <v>42650</v>
      </c>
      <c r="J405" s="7">
        <v>42660</v>
      </c>
      <c r="K405" s="7" t="s">
        <v>2542</v>
      </c>
      <c r="L405" s="17">
        <f t="shared" si="66"/>
        <v>281.13</v>
      </c>
      <c r="M405" s="20">
        <f t="shared" si="67"/>
        <v>0.84725927506847365</v>
      </c>
      <c r="N405" s="6">
        <v>10</v>
      </c>
      <c r="O405" s="6">
        <v>4850000</v>
      </c>
      <c r="P405" s="6">
        <v>5200000</v>
      </c>
      <c r="Q405" s="6">
        <f t="shared" si="68"/>
        <v>350000</v>
      </c>
      <c r="R405" s="8">
        <f t="shared" si="69"/>
        <v>7.2164948453608241E-2</v>
      </c>
      <c r="S405" s="6">
        <v>2572</v>
      </c>
      <c r="T405" s="9">
        <f t="shared" si="70"/>
        <v>72426.447761194024</v>
      </c>
      <c r="U405" s="6">
        <v>77650</v>
      </c>
      <c r="V405" s="9">
        <f t="shared" si="71"/>
        <v>5223.5522388059762</v>
      </c>
      <c r="W405" s="8">
        <f t="shared" si="72"/>
        <v>7.2122165317691403E-2</v>
      </c>
      <c r="X405" s="22">
        <f t="shared" si="73"/>
        <v>61363.979625933927</v>
      </c>
      <c r="Y405" s="22">
        <f t="shared" si="74"/>
        <v>65789.682709066983</v>
      </c>
      <c r="Z405" s="22">
        <f t="shared" si="76"/>
        <v>4407908.7415074883</v>
      </c>
      <c r="AA405" s="6">
        <v>693</v>
      </c>
      <c r="AB405" s="6">
        <v>1895</v>
      </c>
      <c r="AC405" s="6">
        <f t="shared" si="75"/>
        <v>121</v>
      </c>
      <c r="AD405" s="6" t="s">
        <v>103</v>
      </c>
    </row>
    <row r="406" spans="1:30" x14ac:dyDescent="0.2">
      <c r="A406">
        <v>3</v>
      </c>
      <c r="B406" s="6" t="s">
        <v>1380</v>
      </c>
      <c r="C406" s="6" t="s">
        <v>22</v>
      </c>
      <c r="D406" s="6" t="s">
        <v>23</v>
      </c>
      <c r="E406" s="6" t="s">
        <v>2767</v>
      </c>
      <c r="F406" s="6" t="s">
        <v>2772</v>
      </c>
      <c r="G406" s="6">
        <v>67</v>
      </c>
      <c r="H406" s="6">
        <v>75</v>
      </c>
      <c r="I406" s="7">
        <v>42377</v>
      </c>
      <c r="J406" s="7">
        <v>42388</v>
      </c>
      <c r="K406" s="7" t="s">
        <v>2533</v>
      </c>
      <c r="L406" s="17">
        <f t="shared" si="66"/>
        <v>238.19</v>
      </c>
      <c r="M406" s="20">
        <f t="shared" si="67"/>
        <v>1</v>
      </c>
      <c r="N406" s="6">
        <v>11</v>
      </c>
      <c r="O406" s="6">
        <v>3800000</v>
      </c>
      <c r="P406" s="6">
        <v>4150000</v>
      </c>
      <c r="Q406" s="6">
        <f t="shared" si="68"/>
        <v>350000</v>
      </c>
      <c r="R406" s="8">
        <f t="shared" si="69"/>
        <v>9.2105263157894732E-2</v>
      </c>
      <c r="S406" s="6"/>
      <c r="T406" s="9">
        <f t="shared" si="70"/>
        <v>56716.417910447759</v>
      </c>
      <c r="U406" s="6">
        <v>61940</v>
      </c>
      <c r="V406" s="9">
        <f t="shared" si="71"/>
        <v>5223.5820895522411</v>
      </c>
      <c r="W406" s="8">
        <f t="shared" si="72"/>
        <v>9.2100000000000043E-2</v>
      </c>
      <c r="X406" s="22">
        <f t="shared" si="73"/>
        <v>56716.417910447759</v>
      </c>
      <c r="Y406" s="22">
        <f t="shared" si="74"/>
        <v>61940</v>
      </c>
      <c r="Z406" s="22">
        <f t="shared" si="76"/>
        <v>4149980</v>
      </c>
      <c r="AA406" s="6">
        <v>474</v>
      </c>
      <c r="AB406" s="6">
        <v>1894</v>
      </c>
      <c r="AC406" s="6">
        <f t="shared" si="75"/>
        <v>122</v>
      </c>
      <c r="AD406" s="6" t="s">
        <v>27</v>
      </c>
    </row>
    <row r="407" spans="1:30" x14ac:dyDescent="0.2">
      <c r="A407">
        <v>7</v>
      </c>
      <c r="B407" s="6" t="s">
        <v>1363</v>
      </c>
      <c r="C407" s="6" t="s">
        <v>22</v>
      </c>
      <c r="D407" s="6" t="s">
        <v>23</v>
      </c>
      <c r="E407" s="6" t="s">
        <v>2767</v>
      </c>
      <c r="F407" s="6" t="s">
        <v>2772</v>
      </c>
      <c r="G407" s="6">
        <v>67</v>
      </c>
      <c r="H407" s="6">
        <v>74</v>
      </c>
      <c r="I407" s="7">
        <v>42405</v>
      </c>
      <c r="J407" s="7">
        <v>42416</v>
      </c>
      <c r="K407" s="7" t="s">
        <v>2534</v>
      </c>
      <c r="L407" s="17">
        <f t="shared" si="66"/>
        <v>240.59</v>
      </c>
      <c r="M407" s="20">
        <f t="shared" si="67"/>
        <v>0.99002452304750821</v>
      </c>
      <c r="N407" s="6">
        <v>11</v>
      </c>
      <c r="O407" s="6">
        <v>4150000</v>
      </c>
      <c r="P407" s="6">
        <v>4485000</v>
      </c>
      <c r="Q407" s="6">
        <f t="shared" si="68"/>
        <v>335000</v>
      </c>
      <c r="R407" s="8">
        <f t="shared" si="69"/>
        <v>8.0722891566265054E-2</v>
      </c>
      <c r="S407" s="6">
        <v>115000</v>
      </c>
      <c r="T407" s="9">
        <f t="shared" si="70"/>
        <v>63656.716417910451</v>
      </c>
      <c r="U407" s="6">
        <v>68657</v>
      </c>
      <c r="V407" s="9">
        <f t="shared" si="71"/>
        <v>5000.2835820895489</v>
      </c>
      <c r="W407" s="8">
        <f t="shared" si="72"/>
        <v>7.8550762016412604E-2</v>
      </c>
      <c r="X407" s="22">
        <f t="shared" si="73"/>
        <v>63021.71031041228</v>
      </c>
      <c r="Y407" s="22">
        <f t="shared" si="74"/>
        <v>67972.113678872774</v>
      </c>
      <c r="Z407" s="22">
        <f t="shared" si="76"/>
        <v>4554131.6164844763</v>
      </c>
      <c r="AA407" s="10">
        <v>4839</v>
      </c>
      <c r="AB407" s="6">
        <v>1940</v>
      </c>
      <c r="AC407" s="6">
        <f t="shared" si="75"/>
        <v>76</v>
      </c>
      <c r="AD407" s="6" t="s">
        <v>225</v>
      </c>
    </row>
    <row r="408" spans="1:30" x14ac:dyDescent="0.2">
      <c r="A408">
        <v>46</v>
      </c>
      <c r="B408" s="6" t="s">
        <v>1430</v>
      </c>
      <c r="C408" s="6" t="s">
        <v>22</v>
      </c>
      <c r="D408" s="6" t="s">
        <v>23</v>
      </c>
      <c r="E408" s="6" t="s">
        <v>2767</v>
      </c>
      <c r="F408" s="6" t="s">
        <v>2772</v>
      </c>
      <c r="G408" s="6">
        <v>67</v>
      </c>
      <c r="H408" s="6">
        <v>76</v>
      </c>
      <c r="I408" s="7">
        <v>42679</v>
      </c>
      <c r="J408" s="7">
        <v>42690</v>
      </c>
      <c r="K408" s="7" t="s">
        <v>2543</v>
      </c>
      <c r="L408" s="17">
        <f t="shared" si="66"/>
        <v>284.38</v>
      </c>
      <c r="M408" s="20">
        <f t="shared" si="67"/>
        <v>0.83757648217174208</v>
      </c>
      <c r="N408" s="6">
        <v>11</v>
      </c>
      <c r="O408" s="6">
        <v>4800000</v>
      </c>
      <c r="P408" s="6">
        <v>5700000</v>
      </c>
      <c r="Q408" s="6">
        <f t="shared" si="68"/>
        <v>900000</v>
      </c>
      <c r="R408" s="8">
        <f t="shared" si="69"/>
        <v>0.1875</v>
      </c>
      <c r="S408" s="6">
        <v>129822</v>
      </c>
      <c r="T408" s="9">
        <f t="shared" si="70"/>
        <v>73579.432835820902</v>
      </c>
      <c r="U408" s="6">
        <v>87012</v>
      </c>
      <c r="V408" s="9">
        <f t="shared" si="71"/>
        <v>13432.567164179098</v>
      </c>
      <c r="W408" s="8">
        <f t="shared" si="72"/>
        <v>0.18255872118709346</v>
      </c>
      <c r="X408" s="22">
        <f t="shared" si="73"/>
        <v>61628.402514818838</v>
      </c>
      <c r="Y408" s="22">
        <f t="shared" si="74"/>
        <v>72879.204866727625</v>
      </c>
      <c r="Z408" s="22">
        <f t="shared" si="76"/>
        <v>4882906.7260707505</v>
      </c>
      <c r="AA408" s="6">
        <v>765</v>
      </c>
      <c r="AB408" s="6">
        <v>1937</v>
      </c>
      <c r="AC408" s="6">
        <f t="shared" si="75"/>
        <v>79</v>
      </c>
      <c r="AD408" s="6" t="s">
        <v>96</v>
      </c>
    </row>
    <row r="409" spans="1:30" x14ac:dyDescent="0.2">
      <c r="A409">
        <v>47</v>
      </c>
      <c r="B409" s="6" t="s">
        <v>1432</v>
      </c>
      <c r="C409" s="6" t="s">
        <v>22</v>
      </c>
      <c r="D409" s="6" t="s">
        <v>23</v>
      </c>
      <c r="E409" s="6" t="s">
        <v>2767</v>
      </c>
      <c r="F409" s="6" t="s">
        <v>2772</v>
      </c>
      <c r="G409" s="6">
        <v>67</v>
      </c>
      <c r="H409" s="6">
        <v>75</v>
      </c>
      <c r="I409" s="7">
        <v>42684</v>
      </c>
      <c r="J409" s="7">
        <v>42695</v>
      </c>
      <c r="K409" s="7" t="s">
        <v>2543</v>
      </c>
      <c r="L409" s="17">
        <f t="shared" si="66"/>
        <v>284.38</v>
      </c>
      <c r="M409" s="20">
        <f t="shared" si="67"/>
        <v>0.83757648217174208</v>
      </c>
      <c r="N409" s="6">
        <v>11</v>
      </c>
      <c r="O409" s="6">
        <v>5700000</v>
      </c>
      <c r="P409" s="6">
        <v>7250000</v>
      </c>
      <c r="Q409" s="6">
        <f t="shared" si="68"/>
        <v>1550000</v>
      </c>
      <c r="R409" s="8">
        <f t="shared" si="69"/>
        <v>0.27192982456140352</v>
      </c>
      <c r="S409" s="6">
        <v>76178</v>
      </c>
      <c r="T409" s="9">
        <f t="shared" si="70"/>
        <v>86211.611940298506</v>
      </c>
      <c r="U409" s="6">
        <v>109346</v>
      </c>
      <c r="V409" s="9">
        <f t="shared" si="71"/>
        <v>23134.388059701494</v>
      </c>
      <c r="W409" s="8">
        <f t="shared" si="72"/>
        <v>0.26834422346402764</v>
      </c>
      <c r="X409" s="22">
        <f t="shared" si="73"/>
        <v>72208.818651310576</v>
      </c>
      <c r="Y409" s="22">
        <f t="shared" si="74"/>
        <v>91585.638019551305</v>
      </c>
      <c r="Z409" s="22">
        <f t="shared" si="76"/>
        <v>6136237.7473099371</v>
      </c>
      <c r="AA409" s="6">
        <v>847</v>
      </c>
      <c r="AB409" s="6">
        <v>1907</v>
      </c>
      <c r="AC409" s="6">
        <f t="shared" si="75"/>
        <v>109</v>
      </c>
      <c r="AD409" s="6" t="s">
        <v>75</v>
      </c>
    </row>
    <row r="410" spans="1:30" x14ac:dyDescent="0.2">
      <c r="A410">
        <v>28</v>
      </c>
      <c r="B410" s="6" t="s">
        <v>1415</v>
      </c>
      <c r="C410" s="6" t="s">
        <v>22</v>
      </c>
      <c r="D410" s="6" t="s">
        <v>23</v>
      </c>
      <c r="E410" s="6" t="s">
        <v>2767</v>
      </c>
      <c r="F410" s="6" t="s">
        <v>2772</v>
      </c>
      <c r="G410" s="6">
        <v>67</v>
      </c>
      <c r="H410" s="6"/>
      <c r="I410" s="7">
        <v>42550</v>
      </c>
      <c r="J410" s="7">
        <v>42567</v>
      </c>
      <c r="K410" s="7" t="s">
        <v>2539</v>
      </c>
      <c r="L410" s="17">
        <f t="shared" si="66"/>
        <v>265.66000000000003</v>
      </c>
      <c r="M410" s="20">
        <f t="shared" si="67"/>
        <v>0.89659715425732134</v>
      </c>
      <c r="N410" s="6">
        <v>17</v>
      </c>
      <c r="O410" s="6">
        <v>4890000</v>
      </c>
      <c r="P410" s="6">
        <v>4800000</v>
      </c>
      <c r="Q410" s="6">
        <f t="shared" si="68"/>
        <v>-90000</v>
      </c>
      <c r="R410" s="8">
        <f t="shared" si="69"/>
        <v>-1.8404907975460124E-2</v>
      </c>
      <c r="S410" s="6"/>
      <c r="T410" s="9">
        <f t="shared" si="70"/>
        <v>72985.074626865666</v>
      </c>
      <c r="U410" s="6">
        <v>71642</v>
      </c>
      <c r="V410" s="9">
        <f t="shared" si="71"/>
        <v>-1343.0746268656658</v>
      </c>
      <c r="W410" s="8">
        <f t="shared" si="72"/>
        <v>-1.8402044989774973E-2</v>
      </c>
      <c r="X410" s="22">
        <f t="shared" si="73"/>
        <v>65438.210213705985</v>
      </c>
      <c r="Y410" s="22">
        <f t="shared" si="74"/>
        <v>64234.013325303014</v>
      </c>
      <c r="Z410" s="22">
        <f t="shared" si="76"/>
        <v>4303678.892795302</v>
      </c>
      <c r="AA410" s="10">
        <v>1469</v>
      </c>
      <c r="AB410" s="6">
        <v>1828</v>
      </c>
      <c r="AC410" s="6">
        <f t="shared" si="75"/>
        <v>188</v>
      </c>
      <c r="AD410" s="6" t="s">
        <v>37</v>
      </c>
    </row>
    <row r="411" spans="1:30" x14ac:dyDescent="0.2">
      <c r="A411">
        <v>41</v>
      </c>
      <c r="B411" s="6" t="s">
        <v>711</v>
      </c>
      <c r="C411" s="6" t="s">
        <v>22</v>
      </c>
      <c r="D411" s="6" t="s">
        <v>23</v>
      </c>
      <c r="E411" s="6" t="s">
        <v>2767</v>
      </c>
      <c r="F411" s="6" t="s">
        <v>2772</v>
      </c>
      <c r="G411" s="6">
        <v>67</v>
      </c>
      <c r="H411" s="6">
        <v>78</v>
      </c>
      <c r="I411" s="7">
        <v>42630</v>
      </c>
      <c r="J411" s="7">
        <v>42653</v>
      </c>
      <c r="K411" s="7" t="s">
        <v>2542</v>
      </c>
      <c r="L411" s="17">
        <f t="shared" si="66"/>
        <v>281.13</v>
      </c>
      <c r="M411" s="20">
        <f t="shared" si="67"/>
        <v>0.84725927506847365</v>
      </c>
      <c r="N411" s="6">
        <v>23</v>
      </c>
      <c r="O411" s="6">
        <v>5000000</v>
      </c>
      <c r="P411" s="6">
        <v>5030000</v>
      </c>
      <c r="Q411" s="6">
        <f t="shared" si="68"/>
        <v>30000</v>
      </c>
      <c r="R411" s="8">
        <f t="shared" si="69"/>
        <v>6.0000000000000001E-3</v>
      </c>
      <c r="S411" s="6">
        <v>41000</v>
      </c>
      <c r="T411" s="9">
        <f t="shared" si="70"/>
        <v>75238.80597014926</v>
      </c>
      <c r="U411" s="6">
        <v>75687</v>
      </c>
      <c r="V411" s="9">
        <f t="shared" si="71"/>
        <v>448.19402985073975</v>
      </c>
      <c r="W411" s="8">
        <f t="shared" si="72"/>
        <v>5.9569529855186595E-3</v>
      </c>
      <c r="X411" s="22">
        <f t="shared" si="73"/>
        <v>63746.776203286208</v>
      </c>
      <c r="Y411" s="22">
        <f t="shared" si="74"/>
        <v>64126.512752107563</v>
      </c>
      <c r="Z411" s="22">
        <f t="shared" si="76"/>
        <v>4296476.354391207</v>
      </c>
      <c r="AA411" s="6">
        <v>771</v>
      </c>
      <c r="AB411" s="6">
        <v>1888</v>
      </c>
      <c r="AC411" s="6">
        <f t="shared" si="75"/>
        <v>128</v>
      </c>
      <c r="AD411" s="6" t="s">
        <v>27</v>
      </c>
    </row>
    <row r="412" spans="1:30" x14ac:dyDescent="0.2">
      <c r="A412">
        <v>6</v>
      </c>
      <c r="B412" s="6" t="s">
        <v>768</v>
      </c>
      <c r="C412" s="6" t="s">
        <v>22</v>
      </c>
      <c r="D412" s="6" t="s">
        <v>23</v>
      </c>
      <c r="E412" s="6" t="s">
        <v>2768</v>
      </c>
      <c r="F412" s="6" t="s">
        <v>2772</v>
      </c>
      <c r="G412" s="6">
        <v>68</v>
      </c>
      <c r="H412" s="6">
        <v>72</v>
      </c>
      <c r="I412" s="7">
        <v>42408</v>
      </c>
      <c r="J412" s="7">
        <v>42412</v>
      </c>
      <c r="K412" s="7" t="s">
        <v>2534</v>
      </c>
      <c r="L412" s="17">
        <f t="shared" si="66"/>
        <v>240.59</v>
      </c>
      <c r="M412" s="20">
        <f t="shared" si="67"/>
        <v>0.99002452304750821</v>
      </c>
      <c r="N412" s="6">
        <v>4</v>
      </c>
      <c r="O412" s="6">
        <v>4490000</v>
      </c>
      <c r="P412" s="6">
        <v>4875000</v>
      </c>
      <c r="Q412" s="6">
        <f t="shared" si="68"/>
        <v>385000</v>
      </c>
      <c r="R412" s="8">
        <f t="shared" si="69"/>
        <v>8.5746102449888645E-2</v>
      </c>
      <c r="S412" s="6"/>
      <c r="T412" s="9">
        <f t="shared" si="70"/>
        <v>66029.411764705888</v>
      </c>
      <c r="U412" s="6">
        <v>71691</v>
      </c>
      <c r="V412" s="9">
        <f t="shared" si="71"/>
        <v>5661.5882352941117</v>
      </c>
      <c r="W412" s="8">
        <f t="shared" si="72"/>
        <v>8.5743429844097899E-2</v>
      </c>
      <c r="X412" s="22">
        <f t="shared" si="73"/>
        <v>65370.736889460473</v>
      </c>
      <c r="Y412" s="22">
        <f t="shared" si="74"/>
        <v>70975.848081798904</v>
      </c>
      <c r="Z412" s="22">
        <f t="shared" si="76"/>
        <v>4826357.6695623258</v>
      </c>
      <c r="AA412" s="6">
        <v>931</v>
      </c>
      <c r="AB412" s="6">
        <v>1902</v>
      </c>
      <c r="AC412" s="6">
        <f t="shared" si="75"/>
        <v>114</v>
      </c>
      <c r="AD412" s="6" t="s">
        <v>90</v>
      </c>
    </row>
    <row r="413" spans="1:30" x14ac:dyDescent="0.2">
      <c r="A413">
        <v>22</v>
      </c>
      <c r="B413" s="6" t="s">
        <v>2645</v>
      </c>
      <c r="C413" s="6" t="s">
        <v>22</v>
      </c>
      <c r="D413" s="6" t="s">
        <v>23</v>
      </c>
      <c r="E413" s="6" t="s">
        <v>2768</v>
      </c>
      <c r="F413" s="6" t="s">
        <v>2772</v>
      </c>
      <c r="G413" s="6">
        <v>68</v>
      </c>
      <c r="H413" s="6">
        <v>74</v>
      </c>
      <c r="I413" s="7">
        <v>42518</v>
      </c>
      <c r="J413" s="7">
        <v>42522</v>
      </c>
      <c r="K413" s="7" t="s">
        <v>2538</v>
      </c>
      <c r="L413" s="17">
        <f t="shared" si="66"/>
        <v>259.83</v>
      </c>
      <c r="M413" s="20">
        <f t="shared" si="67"/>
        <v>0.91671477504522192</v>
      </c>
      <c r="N413" s="6">
        <v>4</v>
      </c>
      <c r="O413" s="6">
        <v>5200000</v>
      </c>
      <c r="P413" s="6">
        <v>5730000</v>
      </c>
      <c r="Q413" s="6">
        <f t="shared" si="68"/>
        <v>530000</v>
      </c>
      <c r="R413" s="8">
        <f t="shared" si="69"/>
        <v>0.10192307692307692</v>
      </c>
      <c r="S413" s="6">
        <v>38956</v>
      </c>
      <c r="T413" s="9">
        <f t="shared" si="70"/>
        <v>77043.470588235301</v>
      </c>
      <c r="U413" s="6">
        <v>84838</v>
      </c>
      <c r="V413" s="9">
        <f t="shared" si="71"/>
        <v>7794.529411764699</v>
      </c>
      <c r="W413" s="8">
        <f t="shared" si="72"/>
        <v>0.101170538557682</v>
      </c>
      <c r="X413" s="22">
        <f t="shared" si="73"/>
        <v>70626.8878089973</v>
      </c>
      <c r="Y413" s="22">
        <f t="shared" si="74"/>
        <v>77772.248085286541</v>
      </c>
      <c r="Z413" s="22">
        <f t="shared" si="76"/>
        <v>5288512.8697994845</v>
      </c>
      <c r="AA413" s="10">
        <v>1032</v>
      </c>
      <c r="AB413" s="6">
        <v>1900</v>
      </c>
      <c r="AC413" s="6">
        <f t="shared" si="75"/>
        <v>116</v>
      </c>
      <c r="AD413" s="6" t="s">
        <v>67</v>
      </c>
    </row>
    <row r="414" spans="1:30" x14ac:dyDescent="0.2">
      <c r="A414">
        <v>10</v>
      </c>
      <c r="B414" s="6" t="s">
        <v>170</v>
      </c>
      <c r="C414" s="6" t="s">
        <v>22</v>
      </c>
      <c r="D414" s="6" t="s">
        <v>23</v>
      </c>
      <c r="E414" s="6" t="s">
        <v>2767</v>
      </c>
      <c r="F414" s="6" t="s">
        <v>2772</v>
      </c>
      <c r="G414" s="6">
        <v>68</v>
      </c>
      <c r="H414" s="6">
        <v>78</v>
      </c>
      <c r="I414" s="7">
        <v>42426</v>
      </c>
      <c r="J414" s="7">
        <v>42436</v>
      </c>
      <c r="K414" s="7" t="s">
        <v>2535</v>
      </c>
      <c r="L414" s="17">
        <f t="shared" si="66"/>
        <v>245.99</v>
      </c>
      <c r="M414" s="20">
        <f t="shared" si="67"/>
        <v>0.96829139395910402</v>
      </c>
      <c r="N414" s="6">
        <v>10</v>
      </c>
      <c r="O414" s="6">
        <v>5200000</v>
      </c>
      <c r="P414" s="6">
        <v>5300000</v>
      </c>
      <c r="Q414" s="6">
        <f t="shared" si="68"/>
        <v>100000</v>
      </c>
      <c r="R414" s="8">
        <f t="shared" si="69"/>
        <v>1.9230769230769232E-2</v>
      </c>
      <c r="S414" s="6"/>
      <c r="T414" s="9">
        <f t="shared" si="70"/>
        <v>76470.588235294112</v>
      </c>
      <c r="U414" s="6">
        <v>77941</v>
      </c>
      <c r="V414" s="9">
        <f t="shared" si="71"/>
        <v>1470.4117647058883</v>
      </c>
      <c r="W414" s="8">
        <f t="shared" si="72"/>
        <v>1.9228461538461618E-2</v>
      </c>
      <c r="X414" s="22">
        <f t="shared" si="73"/>
        <v>74045.812479225599</v>
      </c>
      <c r="Y414" s="22">
        <f t="shared" si="74"/>
        <v>75469.599536566529</v>
      </c>
      <c r="Z414" s="22">
        <f t="shared" si="76"/>
        <v>5131932.768486524</v>
      </c>
      <c r="AA414" s="6">
        <v>798</v>
      </c>
      <c r="AB414" s="6">
        <v>1939</v>
      </c>
      <c r="AC414" s="6">
        <f t="shared" si="75"/>
        <v>77</v>
      </c>
      <c r="AD414" s="6" t="s">
        <v>48</v>
      </c>
    </row>
    <row r="415" spans="1:30" x14ac:dyDescent="0.2">
      <c r="A415">
        <v>14</v>
      </c>
      <c r="B415" s="6" t="s">
        <v>1445</v>
      </c>
      <c r="C415" s="6" t="s">
        <v>22</v>
      </c>
      <c r="D415" s="6" t="s">
        <v>23</v>
      </c>
      <c r="E415" s="6" t="s">
        <v>2767</v>
      </c>
      <c r="F415" s="6" t="s">
        <v>2772</v>
      </c>
      <c r="G415" s="6">
        <v>68</v>
      </c>
      <c r="H415" s="6">
        <v>75</v>
      </c>
      <c r="I415" s="7">
        <v>42456</v>
      </c>
      <c r="J415" s="7">
        <v>42466</v>
      </c>
      <c r="K415" s="7" t="s">
        <v>2536</v>
      </c>
      <c r="L415" s="17">
        <f t="shared" si="66"/>
        <v>250.79</v>
      </c>
      <c r="M415" s="20">
        <f t="shared" si="67"/>
        <v>0.9497587623110969</v>
      </c>
      <c r="N415" s="6">
        <v>10</v>
      </c>
      <c r="O415" s="6">
        <v>4200000</v>
      </c>
      <c r="P415" s="6">
        <v>4650000</v>
      </c>
      <c r="Q415" s="6">
        <f t="shared" si="68"/>
        <v>450000</v>
      </c>
      <c r="R415" s="8">
        <f t="shared" si="69"/>
        <v>0.10714285714285714</v>
      </c>
      <c r="S415" s="6">
        <v>76595</v>
      </c>
      <c r="T415" s="9">
        <f t="shared" si="70"/>
        <v>62891.102941176468</v>
      </c>
      <c r="U415" s="6">
        <v>69509</v>
      </c>
      <c r="V415" s="9">
        <f t="shared" si="71"/>
        <v>6617.8970588235316</v>
      </c>
      <c r="W415" s="8">
        <f t="shared" si="72"/>
        <v>0.10522787404465472</v>
      </c>
      <c r="X415" s="22">
        <f t="shared" si="73"/>
        <v>59731.376089791549</v>
      </c>
      <c r="Y415" s="22">
        <f t="shared" si="74"/>
        <v>66016.78180948204</v>
      </c>
      <c r="Z415" s="22">
        <f t="shared" si="76"/>
        <v>4489141.1630447786</v>
      </c>
      <c r="AA415" s="6">
        <v>631</v>
      </c>
      <c r="AB415" s="6">
        <v>1894</v>
      </c>
      <c r="AC415" s="6">
        <f t="shared" si="75"/>
        <v>122</v>
      </c>
      <c r="AD415" s="6" t="s">
        <v>364</v>
      </c>
    </row>
    <row r="416" spans="1:30" x14ac:dyDescent="0.2">
      <c r="A416">
        <v>37</v>
      </c>
      <c r="B416" s="6" t="s">
        <v>1461</v>
      </c>
      <c r="C416" s="6" t="s">
        <v>22</v>
      </c>
      <c r="D416" s="6" t="s">
        <v>23</v>
      </c>
      <c r="E416" s="6" t="s">
        <v>2767</v>
      </c>
      <c r="F416" s="6" t="s">
        <v>2772</v>
      </c>
      <c r="G416" s="6">
        <v>68</v>
      </c>
      <c r="H416" s="6">
        <v>75</v>
      </c>
      <c r="I416" s="7">
        <v>42616</v>
      </c>
      <c r="J416" s="7">
        <v>42626</v>
      </c>
      <c r="K416" s="7" t="s">
        <v>2541</v>
      </c>
      <c r="L416" s="17">
        <f t="shared" si="66"/>
        <v>275.91000000000003</v>
      </c>
      <c r="M416" s="20">
        <f t="shared" si="67"/>
        <v>0.86328875357906554</v>
      </c>
      <c r="N416" s="6">
        <v>10</v>
      </c>
      <c r="O416" s="6">
        <v>4900000</v>
      </c>
      <c r="P416" s="6">
        <v>5150000</v>
      </c>
      <c r="Q416" s="6">
        <f t="shared" si="68"/>
        <v>250000</v>
      </c>
      <c r="R416" s="8">
        <f t="shared" si="69"/>
        <v>5.1020408163265307E-2</v>
      </c>
      <c r="S416" s="6">
        <v>122128</v>
      </c>
      <c r="T416" s="9">
        <f t="shared" si="70"/>
        <v>73854.823529411762</v>
      </c>
      <c r="U416" s="6">
        <v>77531</v>
      </c>
      <c r="V416" s="9">
        <f t="shared" si="71"/>
        <v>3676.1764705882379</v>
      </c>
      <c r="W416" s="8">
        <f t="shared" si="72"/>
        <v>4.9775712606289643E-2</v>
      </c>
      <c r="X416" s="22">
        <f t="shared" si="73"/>
        <v>63758.038550507721</v>
      </c>
      <c r="Y416" s="22">
        <f t="shared" si="74"/>
        <v>66931.640353738534</v>
      </c>
      <c r="Z416" s="22">
        <f t="shared" si="76"/>
        <v>4551351.5440542204</v>
      </c>
      <c r="AA416" s="6">
        <v>384</v>
      </c>
      <c r="AB416" s="6">
        <v>1885</v>
      </c>
      <c r="AC416" s="6">
        <f t="shared" si="75"/>
        <v>131</v>
      </c>
      <c r="AD416" s="6" t="s">
        <v>203</v>
      </c>
    </row>
    <row r="417" spans="1:30" x14ac:dyDescent="0.2">
      <c r="A417">
        <v>41</v>
      </c>
      <c r="B417" s="6" t="s">
        <v>1464</v>
      </c>
      <c r="C417" s="6" t="s">
        <v>22</v>
      </c>
      <c r="D417" s="6" t="s">
        <v>23</v>
      </c>
      <c r="E417" s="6" t="s">
        <v>2767</v>
      </c>
      <c r="F417" s="6" t="s">
        <v>2772</v>
      </c>
      <c r="G417" s="6">
        <v>68</v>
      </c>
      <c r="H417" s="6">
        <v>74</v>
      </c>
      <c r="I417" s="7">
        <v>42644</v>
      </c>
      <c r="J417" s="7">
        <v>42654</v>
      </c>
      <c r="K417" s="7" t="s">
        <v>2542</v>
      </c>
      <c r="L417" s="17">
        <f t="shared" si="66"/>
        <v>281.13</v>
      </c>
      <c r="M417" s="20">
        <f t="shared" si="67"/>
        <v>0.84725927506847365</v>
      </c>
      <c r="N417" s="6">
        <v>10</v>
      </c>
      <c r="O417" s="6">
        <v>4600000</v>
      </c>
      <c r="P417" s="6">
        <v>5150000</v>
      </c>
      <c r="Q417" s="6">
        <f t="shared" si="68"/>
        <v>550000</v>
      </c>
      <c r="R417" s="8">
        <f t="shared" si="69"/>
        <v>0.11956521739130435</v>
      </c>
      <c r="S417" s="6">
        <v>110000</v>
      </c>
      <c r="T417" s="9">
        <f t="shared" si="70"/>
        <v>69264.705882352937</v>
      </c>
      <c r="U417" s="6">
        <v>77353</v>
      </c>
      <c r="V417" s="9">
        <f t="shared" si="71"/>
        <v>8088.2941176470631</v>
      </c>
      <c r="W417" s="8">
        <f t="shared" si="72"/>
        <v>0.11677367303609348</v>
      </c>
      <c r="X417" s="22">
        <f t="shared" si="73"/>
        <v>58685.16449371339</v>
      </c>
      <c r="Y417" s="22">
        <f t="shared" si="74"/>
        <v>65538.046704371649</v>
      </c>
      <c r="Z417" s="22">
        <f t="shared" si="76"/>
        <v>4456587.1758972723</v>
      </c>
      <c r="AA417" s="6"/>
      <c r="AB417" s="6">
        <v>1938</v>
      </c>
      <c r="AC417" s="6">
        <f t="shared" si="75"/>
        <v>78</v>
      </c>
      <c r="AD417" s="6" t="s">
        <v>37</v>
      </c>
    </row>
    <row r="418" spans="1:30" x14ac:dyDescent="0.2">
      <c r="A418">
        <v>46</v>
      </c>
      <c r="B418" s="6" t="s">
        <v>1467</v>
      </c>
      <c r="C418" s="6" t="s">
        <v>22</v>
      </c>
      <c r="D418" s="6" t="s">
        <v>23</v>
      </c>
      <c r="E418" s="6" t="s">
        <v>2767</v>
      </c>
      <c r="F418" s="6" t="s">
        <v>2772</v>
      </c>
      <c r="G418" s="6">
        <v>68</v>
      </c>
      <c r="H418" s="6">
        <v>77</v>
      </c>
      <c r="I418" s="7">
        <v>42678</v>
      </c>
      <c r="J418" s="7">
        <v>42688</v>
      </c>
      <c r="K418" s="7" t="s">
        <v>2543</v>
      </c>
      <c r="L418" s="17">
        <f t="shared" si="66"/>
        <v>284.38</v>
      </c>
      <c r="M418" s="20">
        <f t="shared" si="67"/>
        <v>0.83757648217174208</v>
      </c>
      <c r="N418" s="6">
        <v>10</v>
      </c>
      <c r="O418" s="6">
        <v>4790000</v>
      </c>
      <c r="P418" s="6">
        <v>4850000</v>
      </c>
      <c r="Q418" s="6">
        <f t="shared" si="68"/>
        <v>60000</v>
      </c>
      <c r="R418" s="8">
        <f t="shared" si="69"/>
        <v>1.2526096033402923E-2</v>
      </c>
      <c r="S418" s="6">
        <v>12309</v>
      </c>
      <c r="T418" s="9">
        <f t="shared" si="70"/>
        <v>70622.191176470587</v>
      </c>
      <c r="U418" s="6">
        <v>71505</v>
      </c>
      <c r="V418" s="9">
        <f t="shared" si="71"/>
        <v>882.80882352941262</v>
      </c>
      <c r="W418" s="8">
        <f t="shared" si="72"/>
        <v>1.2500445098389141E-2</v>
      </c>
      <c r="X418" s="22">
        <f t="shared" si="73"/>
        <v>59151.486448848475</v>
      </c>
      <c r="Y418" s="22">
        <f t="shared" si="74"/>
        <v>59890.906357690415</v>
      </c>
      <c r="Z418" s="22">
        <f t="shared" si="76"/>
        <v>4072581.6323229484</v>
      </c>
      <c r="AA418" s="10">
        <v>1970</v>
      </c>
      <c r="AB418" s="6">
        <v>1928</v>
      </c>
      <c r="AC418" s="6">
        <f t="shared" si="75"/>
        <v>88</v>
      </c>
      <c r="AD418" s="6" t="s">
        <v>1468</v>
      </c>
    </row>
    <row r="419" spans="1:30" x14ac:dyDescent="0.2">
      <c r="A419">
        <v>3</v>
      </c>
      <c r="B419" s="6" t="s">
        <v>1434</v>
      </c>
      <c r="C419" s="6" t="s">
        <v>22</v>
      </c>
      <c r="D419" s="6" t="s">
        <v>23</v>
      </c>
      <c r="E419" s="6" t="s">
        <v>2767</v>
      </c>
      <c r="F419" s="6" t="s">
        <v>2772</v>
      </c>
      <c r="G419" s="6">
        <v>68</v>
      </c>
      <c r="H419" s="6">
        <v>78</v>
      </c>
      <c r="I419" s="7">
        <v>42376</v>
      </c>
      <c r="J419" s="7">
        <v>42387</v>
      </c>
      <c r="K419" s="7" t="s">
        <v>2533</v>
      </c>
      <c r="L419" s="17">
        <f t="shared" si="66"/>
        <v>238.19</v>
      </c>
      <c r="M419" s="20">
        <f t="shared" si="67"/>
        <v>1</v>
      </c>
      <c r="N419" s="6">
        <v>11</v>
      </c>
      <c r="O419" s="6">
        <v>3990000</v>
      </c>
      <c r="P419" s="6">
        <v>3990000</v>
      </c>
      <c r="Q419" s="6">
        <f t="shared" si="68"/>
        <v>0</v>
      </c>
      <c r="R419" s="8">
        <f t="shared" si="69"/>
        <v>0</v>
      </c>
      <c r="S419" s="6"/>
      <c r="T419" s="9">
        <f t="shared" si="70"/>
        <v>58676.470588235294</v>
      </c>
      <c r="U419" s="6">
        <v>58676</v>
      </c>
      <c r="V419" s="9">
        <f t="shared" si="71"/>
        <v>-0.47058823529368965</v>
      </c>
      <c r="W419" s="8">
        <f t="shared" si="72"/>
        <v>-8.0200501253059897E-6</v>
      </c>
      <c r="X419" s="22">
        <f t="shared" si="73"/>
        <v>58676.470588235294</v>
      </c>
      <c r="Y419" s="22">
        <f t="shared" si="74"/>
        <v>58676</v>
      </c>
      <c r="Z419" s="22">
        <f t="shared" si="76"/>
        <v>3989968</v>
      </c>
      <c r="AA419" s="6">
        <v>158</v>
      </c>
      <c r="AB419" s="6">
        <v>1892</v>
      </c>
      <c r="AC419" s="6">
        <f t="shared" si="75"/>
        <v>124</v>
      </c>
      <c r="AD419" s="6" t="s">
        <v>1435</v>
      </c>
    </row>
    <row r="420" spans="1:30" x14ac:dyDescent="0.2">
      <c r="A420">
        <v>4</v>
      </c>
      <c r="B420" s="6" t="s">
        <v>323</v>
      </c>
      <c r="C420" s="6" t="s">
        <v>22</v>
      </c>
      <c r="D420" s="6" t="s">
        <v>23</v>
      </c>
      <c r="E420" s="6" t="s">
        <v>2767</v>
      </c>
      <c r="F420" s="6" t="s">
        <v>2772</v>
      </c>
      <c r="G420" s="6">
        <v>68</v>
      </c>
      <c r="H420" s="6">
        <v>75</v>
      </c>
      <c r="I420" s="7">
        <v>42384</v>
      </c>
      <c r="J420" s="7">
        <v>42395</v>
      </c>
      <c r="K420" s="7" t="s">
        <v>2533</v>
      </c>
      <c r="L420" s="17">
        <f t="shared" si="66"/>
        <v>238.19</v>
      </c>
      <c r="M420" s="20">
        <f t="shared" si="67"/>
        <v>1</v>
      </c>
      <c r="N420" s="6">
        <v>11</v>
      </c>
      <c r="O420" s="6">
        <v>4450000</v>
      </c>
      <c r="P420" s="6">
        <v>4850000</v>
      </c>
      <c r="Q420" s="6">
        <f t="shared" si="68"/>
        <v>400000</v>
      </c>
      <c r="R420" s="8">
        <f t="shared" si="69"/>
        <v>8.98876404494382E-2</v>
      </c>
      <c r="S420" s="6"/>
      <c r="T420" s="9">
        <f t="shared" si="70"/>
        <v>65441.176470588238</v>
      </c>
      <c r="U420" s="6">
        <v>71324</v>
      </c>
      <c r="V420" s="9">
        <f t="shared" si="71"/>
        <v>5882.8235294117621</v>
      </c>
      <c r="W420" s="8">
        <f t="shared" si="72"/>
        <v>8.9894831460674118E-2</v>
      </c>
      <c r="X420" s="22">
        <f t="shared" si="73"/>
        <v>65441.176470588238</v>
      </c>
      <c r="Y420" s="22">
        <f t="shared" si="74"/>
        <v>71324</v>
      </c>
      <c r="Z420" s="22">
        <f t="shared" si="76"/>
        <v>4850032</v>
      </c>
      <c r="AA420" s="6">
        <v>681</v>
      </c>
      <c r="AB420" s="6">
        <v>1904</v>
      </c>
      <c r="AC420" s="6">
        <f t="shared" si="75"/>
        <v>112</v>
      </c>
      <c r="AD420" s="6" t="s">
        <v>67</v>
      </c>
    </row>
    <row r="421" spans="1:30" x14ac:dyDescent="0.2">
      <c r="A421">
        <v>14</v>
      </c>
      <c r="B421" s="6" t="s">
        <v>1432</v>
      </c>
      <c r="C421" s="6" t="s">
        <v>22</v>
      </c>
      <c r="D421" s="6" t="s">
        <v>23</v>
      </c>
      <c r="E421" s="6" t="s">
        <v>2767</v>
      </c>
      <c r="F421" s="6" t="s">
        <v>2772</v>
      </c>
      <c r="G421" s="6">
        <v>68</v>
      </c>
      <c r="H421" s="6">
        <v>71</v>
      </c>
      <c r="I421" s="7">
        <v>42454</v>
      </c>
      <c r="J421" s="7">
        <v>42465</v>
      </c>
      <c r="K421" s="7" t="s">
        <v>2536</v>
      </c>
      <c r="L421" s="17">
        <f t="shared" si="66"/>
        <v>250.79</v>
      </c>
      <c r="M421" s="20">
        <f t="shared" si="67"/>
        <v>0.9497587623110969</v>
      </c>
      <c r="N421" s="6">
        <v>11</v>
      </c>
      <c r="O421" s="6">
        <v>4500000</v>
      </c>
      <c r="P421" s="6">
        <v>5150000</v>
      </c>
      <c r="Q421" s="6">
        <f t="shared" si="68"/>
        <v>650000</v>
      </c>
      <c r="R421" s="8">
        <f t="shared" si="69"/>
        <v>0.14444444444444443</v>
      </c>
      <c r="S421" s="6">
        <v>75242</v>
      </c>
      <c r="T421" s="9">
        <f t="shared" si="70"/>
        <v>67282.970588235301</v>
      </c>
      <c r="U421" s="6">
        <v>76842</v>
      </c>
      <c r="V421" s="9">
        <f t="shared" si="71"/>
        <v>9559.029411764699</v>
      </c>
      <c r="W421" s="8">
        <f t="shared" si="72"/>
        <v>0.14207204777364771</v>
      </c>
      <c r="X421" s="22">
        <f t="shared" si="73"/>
        <v>63902.590870496293</v>
      </c>
      <c r="Y421" s="22">
        <f t="shared" si="74"/>
        <v>72981.362813509302</v>
      </c>
      <c r="Z421" s="22">
        <f t="shared" si="76"/>
        <v>4962732.6713186326</v>
      </c>
      <c r="AA421" s="6">
        <v>886</v>
      </c>
      <c r="AB421" s="6">
        <v>1907</v>
      </c>
      <c r="AC421" s="6">
        <f t="shared" si="75"/>
        <v>109</v>
      </c>
      <c r="AD421" s="6" t="s">
        <v>102</v>
      </c>
    </row>
    <row r="422" spans="1:30" x14ac:dyDescent="0.2">
      <c r="A422">
        <v>15</v>
      </c>
      <c r="B422" s="6" t="s">
        <v>1448</v>
      </c>
      <c r="C422" s="6" t="s">
        <v>22</v>
      </c>
      <c r="D422" s="6" t="s">
        <v>23</v>
      </c>
      <c r="E422" s="6" t="s">
        <v>2767</v>
      </c>
      <c r="F422" s="6" t="s">
        <v>2772</v>
      </c>
      <c r="G422" s="6">
        <v>68</v>
      </c>
      <c r="H422" s="6">
        <v>75</v>
      </c>
      <c r="I422" s="7">
        <v>42462</v>
      </c>
      <c r="J422" s="7">
        <v>42473</v>
      </c>
      <c r="K422" s="7" t="s">
        <v>2536</v>
      </c>
      <c r="L422" s="17">
        <f t="shared" si="66"/>
        <v>250.79</v>
      </c>
      <c r="M422" s="20">
        <f t="shared" si="67"/>
        <v>0.9497587623110969</v>
      </c>
      <c r="N422" s="6">
        <v>11</v>
      </c>
      <c r="O422" s="6">
        <v>3350000</v>
      </c>
      <c r="P422" s="6">
        <v>3425000</v>
      </c>
      <c r="Q422" s="6">
        <f t="shared" si="68"/>
        <v>75000</v>
      </c>
      <c r="R422" s="8">
        <f t="shared" si="69"/>
        <v>2.2388059701492536E-2</v>
      </c>
      <c r="S422" s="6">
        <v>11852</v>
      </c>
      <c r="T422" s="9">
        <f t="shared" si="70"/>
        <v>49439</v>
      </c>
      <c r="U422" s="6">
        <v>50542</v>
      </c>
      <c r="V422" s="9">
        <f t="shared" si="71"/>
        <v>1103</v>
      </c>
      <c r="W422" s="8">
        <f t="shared" si="72"/>
        <v>2.2310321810716235E-2</v>
      </c>
      <c r="X422" s="22">
        <f t="shared" si="73"/>
        <v>46955.123449898318</v>
      </c>
      <c r="Y422" s="22">
        <f t="shared" si="74"/>
        <v>48002.707364727459</v>
      </c>
      <c r="Z422" s="22">
        <f t="shared" si="76"/>
        <v>3264184.1008014674</v>
      </c>
      <c r="AA422" s="10">
        <v>1383</v>
      </c>
      <c r="AB422" s="6">
        <v>1938</v>
      </c>
      <c r="AC422" s="6">
        <f t="shared" si="75"/>
        <v>78</v>
      </c>
      <c r="AD422" s="6" t="s">
        <v>67</v>
      </c>
    </row>
    <row r="423" spans="1:30" x14ac:dyDescent="0.2">
      <c r="A423">
        <v>34</v>
      </c>
      <c r="B423" s="6" t="s">
        <v>1458</v>
      </c>
      <c r="C423" s="6" t="s">
        <v>22</v>
      </c>
      <c r="D423" s="6" t="s">
        <v>23</v>
      </c>
      <c r="E423" s="6" t="s">
        <v>2767</v>
      </c>
      <c r="F423" s="6" t="s">
        <v>2772</v>
      </c>
      <c r="G423" s="6">
        <v>68</v>
      </c>
      <c r="H423" s="6">
        <v>77</v>
      </c>
      <c r="I423" s="7">
        <v>42594</v>
      </c>
      <c r="J423" s="7">
        <v>42605</v>
      </c>
      <c r="K423" s="7" t="s">
        <v>2540</v>
      </c>
      <c r="L423" s="17">
        <f t="shared" si="66"/>
        <v>272.20999999999998</v>
      </c>
      <c r="M423" s="20">
        <f t="shared" si="67"/>
        <v>0.87502296021454029</v>
      </c>
      <c r="N423" s="6">
        <v>11</v>
      </c>
      <c r="O423" s="6">
        <v>4650000</v>
      </c>
      <c r="P423" s="6">
        <v>5375000</v>
      </c>
      <c r="Q423" s="6">
        <f t="shared" si="68"/>
        <v>725000</v>
      </c>
      <c r="R423" s="8">
        <f t="shared" si="69"/>
        <v>0.15591397849462366</v>
      </c>
      <c r="S423" s="6">
        <v>86449</v>
      </c>
      <c r="T423" s="9">
        <f t="shared" si="70"/>
        <v>69653.661764705888</v>
      </c>
      <c r="U423" s="6">
        <v>80315</v>
      </c>
      <c r="V423" s="9">
        <f t="shared" si="71"/>
        <v>10661.338235294112</v>
      </c>
      <c r="W423" s="8">
        <f t="shared" si="72"/>
        <v>0.1530621357899134</v>
      </c>
      <c r="X423" s="22">
        <f t="shared" si="73"/>
        <v>60948.553307135284</v>
      </c>
      <c r="Y423" s="22">
        <f t="shared" si="74"/>
        <v>70277.469049630803</v>
      </c>
      <c r="Z423" s="22">
        <f t="shared" si="76"/>
        <v>4778867.8953748941</v>
      </c>
      <c r="AA423" s="10">
        <v>4783</v>
      </c>
      <c r="AB423" s="6">
        <v>1940</v>
      </c>
      <c r="AC423" s="6">
        <f t="shared" si="75"/>
        <v>76</v>
      </c>
      <c r="AD423" s="6" t="s">
        <v>103</v>
      </c>
    </row>
    <row r="424" spans="1:30" x14ac:dyDescent="0.2">
      <c r="A424">
        <v>40</v>
      </c>
      <c r="B424" s="6" t="s">
        <v>1464</v>
      </c>
      <c r="C424" s="6" t="s">
        <v>22</v>
      </c>
      <c r="D424" s="6" t="s">
        <v>23</v>
      </c>
      <c r="E424" s="6" t="s">
        <v>2767</v>
      </c>
      <c r="F424" s="6" t="s">
        <v>2772</v>
      </c>
      <c r="G424" s="6">
        <v>68</v>
      </c>
      <c r="H424" s="6"/>
      <c r="I424" s="7">
        <v>42635</v>
      </c>
      <c r="J424" s="7">
        <v>42646</v>
      </c>
      <c r="K424" s="7" t="s">
        <v>2542</v>
      </c>
      <c r="L424" s="17">
        <f t="shared" si="66"/>
        <v>281.13</v>
      </c>
      <c r="M424" s="20">
        <f t="shared" si="67"/>
        <v>0.84725927506847365</v>
      </c>
      <c r="N424" s="6">
        <v>11</v>
      </c>
      <c r="O424" s="6">
        <v>4850000</v>
      </c>
      <c r="P424" s="6">
        <v>5350000</v>
      </c>
      <c r="Q424" s="6">
        <f t="shared" si="68"/>
        <v>500000</v>
      </c>
      <c r="R424" s="8">
        <f t="shared" si="69"/>
        <v>0.10309278350515463</v>
      </c>
      <c r="S424" s="6">
        <v>114604</v>
      </c>
      <c r="T424" s="9">
        <f t="shared" si="70"/>
        <v>73008.882352941175</v>
      </c>
      <c r="U424" s="6">
        <v>80362</v>
      </c>
      <c r="V424" s="9">
        <f t="shared" si="71"/>
        <v>7353.1176470588252</v>
      </c>
      <c r="W424" s="8">
        <f t="shared" si="72"/>
        <v>0.10071538434888264</v>
      </c>
      <c r="X424" s="22">
        <f t="shared" si="73"/>
        <v>61857.452735912419</v>
      </c>
      <c r="Y424" s="22">
        <f t="shared" si="74"/>
        <v>68087.44986305268</v>
      </c>
      <c r="Z424" s="22">
        <f t="shared" si="76"/>
        <v>4629946.5906875823</v>
      </c>
      <c r="AA424" s="10">
        <v>4783</v>
      </c>
      <c r="AB424" s="6">
        <v>1938</v>
      </c>
      <c r="AC424" s="6">
        <f t="shared" si="75"/>
        <v>78</v>
      </c>
      <c r="AD424" s="6" t="s">
        <v>1465</v>
      </c>
    </row>
    <row r="425" spans="1:30" x14ac:dyDescent="0.2">
      <c r="A425">
        <v>48</v>
      </c>
      <c r="B425" s="6" t="s">
        <v>1453</v>
      </c>
      <c r="C425" s="6" t="s">
        <v>22</v>
      </c>
      <c r="D425" s="6" t="s">
        <v>23</v>
      </c>
      <c r="E425" s="6" t="s">
        <v>2767</v>
      </c>
      <c r="F425" s="6" t="s">
        <v>2772</v>
      </c>
      <c r="G425" s="6">
        <v>68</v>
      </c>
      <c r="H425" s="6">
        <v>75</v>
      </c>
      <c r="I425" s="7">
        <v>42692</v>
      </c>
      <c r="J425" s="7">
        <v>42704</v>
      </c>
      <c r="K425" s="7" t="s">
        <v>2543</v>
      </c>
      <c r="L425" s="17">
        <f t="shared" si="66"/>
        <v>284.38</v>
      </c>
      <c r="M425" s="20">
        <f t="shared" si="67"/>
        <v>0.83757648217174208</v>
      </c>
      <c r="N425" s="6">
        <v>12</v>
      </c>
      <c r="O425" s="6">
        <v>7500000</v>
      </c>
      <c r="P425" s="6">
        <v>7500000</v>
      </c>
      <c r="Q425" s="6">
        <f t="shared" si="68"/>
        <v>0</v>
      </c>
      <c r="R425" s="8">
        <f t="shared" si="69"/>
        <v>0</v>
      </c>
      <c r="S425" s="6">
        <v>11969</v>
      </c>
      <c r="T425" s="9">
        <f t="shared" si="70"/>
        <v>110470.13235294117</v>
      </c>
      <c r="U425" s="6">
        <v>110470</v>
      </c>
      <c r="V425" s="9">
        <f t="shared" si="71"/>
        <v>-0.1323529411747586</v>
      </c>
      <c r="W425" s="8">
        <f t="shared" si="72"/>
        <v>-1.1980880112635696E-6</v>
      </c>
      <c r="X425" s="22">
        <f t="shared" si="73"/>
        <v>92527.184841223221</v>
      </c>
      <c r="Y425" s="22">
        <f t="shared" si="74"/>
        <v>92527.073985512354</v>
      </c>
      <c r="Z425" s="22">
        <f t="shared" si="76"/>
        <v>6291841.0310148401</v>
      </c>
      <c r="AA425" s="10">
        <v>1774</v>
      </c>
      <c r="AB425" s="6">
        <v>1973</v>
      </c>
      <c r="AC425" s="6">
        <f t="shared" si="75"/>
        <v>43</v>
      </c>
      <c r="AD425" s="6" t="s">
        <v>103</v>
      </c>
    </row>
    <row r="426" spans="1:30" x14ac:dyDescent="0.2">
      <c r="A426">
        <v>19</v>
      </c>
      <c r="B426" s="6" t="s">
        <v>1453</v>
      </c>
      <c r="C426" s="6" t="s">
        <v>22</v>
      </c>
      <c r="D426" s="6" t="s">
        <v>23</v>
      </c>
      <c r="E426" s="6" t="s">
        <v>2767</v>
      </c>
      <c r="F426" s="6" t="s">
        <v>2772</v>
      </c>
      <c r="G426" s="6">
        <v>68</v>
      </c>
      <c r="H426" s="6">
        <v>75</v>
      </c>
      <c r="I426" s="7">
        <v>42487</v>
      </c>
      <c r="J426" s="7">
        <v>42500</v>
      </c>
      <c r="K426" s="7" t="s">
        <v>2537</v>
      </c>
      <c r="L426" s="17">
        <f t="shared" si="66"/>
        <v>256.52</v>
      </c>
      <c r="M426" s="20">
        <f t="shared" si="67"/>
        <v>0.92854358334632781</v>
      </c>
      <c r="N426" s="6">
        <v>13</v>
      </c>
      <c r="O426" s="6">
        <v>4900000</v>
      </c>
      <c r="P426" s="6">
        <v>5600000</v>
      </c>
      <c r="Q426" s="6">
        <f t="shared" si="68"/>
        <v>700000</v>
      </c>
      <c r="R426" s="8">
        <f t="shared" si="69"/>
        <v>0.14285714285714285</v>
      </c>
      <c r="S426" s="6">
        <v>11969</v>
      </c>
      <c r="T426" s="9">
        <f t="shared" si="70"/>
        <v>72234.838235294112</v>
      </c>
      <c r="U426" s="6">
        <v>82529</v>
      </c>
      <c r="V426" s="9">
        <f t="shared" si="71"/>
        <v>10294.161764705888</v>
      </c>
      <c r="W426" s="8">
        <f t="shared" si="72"/>
        <v>0.14250965346076094</v>
      </c>
      <c r="X426" s="22">
        <f t="shared" si="73"/>
        <v>67073.195537442327</v>
      </c>
      <c r="Y426" s="22">
        <f t="shared" si="74"/>
        <v>76631.773389989088</v>
      </c>
      <c r="Z426" s="22">
        <f t="shared" si="76"/>
        <v>5210960.5905192578</v>
      </c>
      <c r="AA426" s="10">
        <v>1774</v>
      </c>
      <c r="AB426" s="6">
        <v>1973</v>
      </c>
      <c r="AC426" s="6">
        <f t="shared" si="75"/>
        <v>43</v>
      </c>
      <c r="AD426" s="6" t="s">
        <v>103</v>
      </c>
    </row>
    <row r="427" spans="1:30" x14ac:dyDescent="0.2">
      <c r="A427">
        <v>26</v>
      </c>
      <c r="B427" s="6" t="s">
        <v>1457</v>
      </c>
      <c r="C427" s="6" t="s">
        <v>22</v>
      </c>
      <c r="D427" s="6" t="s">
        <v>23</v>
      </c>
      <c r="E427" s="6" t="s">
        <v>2767</v>
      </c>
      <c r="F427" s="6" t="s">
        <v>2772</v>
      </c>
      <c r="G427" s="6">
        <v>68</v>
      </c>
      <c r="H427" s="6">
        <v>76</v>
      </c>
      <c r="I427" s="7">
        <v>42531</v>
      </c>
      <c r="J427" s="7">
        <v>42551</v>
      </c>
      <c r="K427" s="7" t="s">
        <v>2538</v>
      </c>
      <c r="L427" s="17">
        <f t="shared" si="66"/>
        <v>259.83</v>
      </c>
      <c r="M427" s="20">
        <f t="shared" si="67"/>
        <v>0.91671477504522192</v>
      </c>
      <c r="N427" s="6">
        <v>20</v>
      </c>
      <c r="O427" s="6">
        <v>3850000</v>
      </c>
      <c r="P427" s="6">
        <v>3900000</v>
      </c>
      <c r="Q427" s="6">
        <f t="shared" si="68"/>
        <v>50000</v>
      </c>
      <c r="R427" s="8">
        <f t="shared" si="69"/>
        <v>1.2987012987012988E-2</v>
      </c>
      <c r="S427" s="6"/>
      <c r="T427" s="9">
        <f t="shared" si="70"/>
        <v>56617.647058823532</v>
      </c>
      <c r="U427" s="6">
        <v>57353</v>
      </c>
      <c r="V427" s="9">
        <f t="shared" si="71"/>
        <v>735.35294117646845</v>
      </c>
      <c r="W427" s="8">
        <f t="shared" si="72"/>
        <v>1.298805194805191E-2</v>
      </c>
      <c r="X427" s="22">
        <f t="shared" si="73"/>
        <v>51902.233587119183</v>
      </c>
      <c r="Y427" s="22">
        <f t="shared" si="74"/>
        <v>52576.34249316861</v>
      </c>
      <c r="Z427" s="22">
        <f t="shared" si="76"/>
        <v>3575191.2895354657</v>
      </c>
      <c r="AA427" s="6">
        <v>484</v>
      </c>
      <c r="AB427" s="6">
        <v>1915</v>
      </c>
      <c r="AC427" s="6">
        <f t="shared" si="75"/>
        <v>101</v>
      </c>
      <c r="AD427" s="6" t="s">
        <v>112</v>
      </c>
    </row>
    <row r="428" spans="1:30" x14ac:dyDescent="0.2">
      <c r="A428">
        <v>8</v>
      </c>
      <c r="B428" s="6" t="s">
        <v>1471</v>
      </c>
      <c r="C428" s="6" t="s">
        <v>22</v>
      </c>
      <c r="D428" s="6" t="s">
        <v>23</v>
      </c>
      <c r="E428" s="6" t="s">
        <v>2767</v>
      </c>
      <c r="F428" s="6" t="s">
        <v>2772</v>
      </c>
      <c r="G428" s="6">
        <v>69</v>
      </c>
      <c r="H428" s="6">
        <v>77</v>
      </c>
      <c r="I428" s="7">
        <v>42412</v>
      </c>
      <c r="J428" s="7">
        <v>42422</v>
      </c>
      <c r="K428" s="7" t="s">
        <v>2534</v>
      </c>
      <c r="L428" s="17">
        <f t="shared" si="66"/>
        <v>240.59</v>
      </c>
      <c r="M428" s="20">
        <f t="shared" si="67"/>
        <v>0.99002452304750821</v>
      </c>
      <c r="N428" s="6">
        <v>10</v>
      </c>
      <c r="O428" s="6">
        <v>4490000</v>
      </c>
      <c r="P428" s="6">
        <v>4490000</v>
      </c>
      <c r="Q428" s="6">
        <f t="shared" si="68"/>
        <v>0</v>
      </c>
      <c r="R428" s="8">
        <f t="shared" si="69"/>
        <v>0</v>
      </c>
      <c r="S428" s="6">
        <v>52258</v>
      </c>
      <c r="T428" s="9">
        <f t="shared" si="70"/>
        <v>65829.826086956527</v>
      </c>
      <c r="U428" s="6">
        <v>65830</v>
      </c>
      <c r="V428" s="9">
        <f t="shared" si="71"/>
        <v>0.17391304347256664</v>
      </c>
      <c r="W428" s="8">
        <f t="shared" si="72"/>
        <v>2.6418578600350524E-6</v>
      </c>
      <c r="X428" s="22">
        <f t="shared" si="73"/>
        <v>65173.142174039553</v>
      </c>
      <c r="Y428" s="22">
        <f t="shared" si="74"/>
        <v>65173.314352217465</v>
      </c>
      <c r="Z428" s="22">
        <f t="shared" si="76"/>
        <v>4496958.6903030053</v>
      </c>
      <c r="AA428" s="6">
        <v>372</v>
      </c>
      <c r="AB428" s="6">
        <v>1966</v>
      </c>
      <c r="AC428" s="6">
        <f t="shared" si="75"/>
        <v>50</v>
      </c>
      <c r="AD428" s="6" t="s">
        <v>37</v>
      </c>
    </row>
    <row r="429" spans="1:30" x14ac:dyDescent="0.2">
      <c r="A429">
        <v>7</v>
      </c>
      <c r="B429" s="6" t="s">
        <v>1470</v>
      </c>
      <c r="C429" s="6" t="s">
        <v>22</v>
      </c>
      <c r="D429" s="6" t="s">
        <v>23</v>
      </c>
      <c r="E429" s="6" t="s">
        <v>2767</v>
      </c>
      <c r="F429" s="6" t="s">
        <v>2772</v>
      </c>
      <c r="G429" s="6">
        <v>69</v>
      </c>
      <c r="H429" s="6">
        <v>78</v>
      </c>
      <c r="I429" s="7">
        <v>42405</v>
      </c>
      <c r="J429" s="7">
        <v>42416</v>
      </c>
      <c r="K429" s="7" t="s">
        <v>2534</v>
      </c>
      <c r="L429" s="17">
        <f t="shared" si="66"/>
        <v>240.59</v>
      </c>
      <c r="M429" s="20">
        <f t="shared" si="67"/>
        <v>0.99002452304750821</v>
      </c>
      <c r="N429" s="6">
        <v>11</v>
      </c>
      <c r="O429" s="6">
        <v>4400000</v>
      </c>
      <c r="P429" s="6">
        <v>4950000</v>
      </c>
      <c r="Q429" s="6">
        <f t="shared" si="68"/>
        <v>550000</v>
      </c>
      <c r="R429" s="8">
        <f t="shared" si="69"/>
        <v>0.125</v>
      </c>
      <c r="S429" s="6">
        <v>42830</v>
      </c>
      <c r="T429" s="9">
        <f t="shared" si="70"/>
        <v>64388.840579710144</v>
      </c>
      <c r="U429" s="6">
        <v>72360</v>
      </c>
      <c r="V429" s="9">
        <f t="shared" si="71"/>
        <v>7971.1594202898559</v>
      </c>
      <c r="W429" s="8">
        <f t="shared" si="72"/>
        <v>0.12379721933992524</v>
      </c>
      <c r="X429" s="22">
        <f t="shared" si="73"/>
        <v>63746.531184509578</v>
      </c>
      <c r="Y429" s="22">
        <f t="shared" si="74"/>
        <v>71638.174487717697</v>
      </c>
      <c r="Z429" s="22">
        <f t="shared" si="76"/>
        <v>4943034.0396525208</v>
      </c>
      <c r="AA429" s="6">
        <v>384</v>
      </c>
      <c r="AB429" s="6">
        <v>1885</v>
      </c>
      <c r="AC429" s="6">
        <f t="shared" si="75"/>
        <v>131</v>
      </c>
      <c r="AD429" s="6" t="s">
        <v>213</v>
      </c>
    </row>
    <row r="430" spans="1:30" x14ac:dyDescent="0.2">
      <c r="A430">
        <v>23</v>
      </c>
      <c r="B430" s="6" t="s">
        <v>1484</v>
      </c>
      <c r="C430" s="6" t="s">
        <v>22</v>
      </c>
      <c r="D430" s="6" t="s">
        <v>23</v>
      </c>
      <c r="E430" s="6" t="s">
        <v>2767</v>
      </c>
      <c r="F430" s="6" t="s">
        <v>2772</v>
      </c>
      <c r="G430" s="6">
        <v>69</v>
      </c>
      <c r="H430" s="6">
        <v>79</v>
      </c>
      <c r="I430" s="7">
        <v>42517</v>
      </c>
      <c r="J430" s="7">
        <v>42529</v>
      </c>
      <c r="K430" s="7" t="s">
        <v>2538</v>
      </c>
      <c r="L430" s="17">
        <f t="shared" si="66"/>
        <v>259.83</v>
      </c>
      <c r="M430" s="20">
        <f t="shared" si="67"/>
        <v>0.91671477504522192</v>
      </c>
      <c r="N430" s="6">
        <v>12</v>
      </c>
      <c r="O430" s="6">
        <v>4800000</v>
      </c>
      <c r="P430" s="6">
        <v>5050000</v>
      </c>
      <c r="Q430" s="6">
        <f t="shared" si="68"/>
        <v>250000</v>
      </c>
      <c r="R430" s="8">
        <f t="shared" si="69"/>
        <v>5.2083333333333336E-2</v>
      </c>
      <c r="S430" s="6"/>
      <c r="T430" s="9">
        <f t="shared" si="70"/>
        <v>69565.217391304352</v>
      </c>
      <c r="U430" s="6">
        <v>73188</v>
      </c>
      <c r="V430" s="9">
        <f t="shared" si="71"/>
        <v>3622.7826086956484</v>
      </c>
      <c r="W430" s="8">
        <f t="shared" si="72"/>
        <v>5.2077499999999943E-2</v>
      </c>
      <c r="X430" s="22">
        <f t="shared" si="73"/>
        <v>63771.462611841525</v>
      </c>
      <c r="Y430" s="22">
        <f t="shared" si="74"/>
        <v>67092.520956009699</v>
      </c>
      <c r="Z430" s="22">
        <f t="shared" si="76"/>
        <v>4629383.9459646689</v>
      </c>
      <c r="AA430" s="10">
        <v>3475</v>
      </c>
      <c r="AB430" s="6">
        <v>1990</v>
      </c>
      <c r="AC430" s="6">
        <f t="shared" si="75"/>
        <v>26</v>
      </c>
      <c r="AD430" s="6" t="s">
        <v>635</v>
      </c>
    </row>
    <row r="431" spans="1:30" x14ac:dyDescent="0.2">
      <c r="A431">
        <v>40</v>
      </c>
      <c r="B431" s="6" t="s">
        <v>1403</v>
      </c>
      <c r="C431" s="6" t="s">
        <v>22</v>
      </c>
      <c r="D431" s="6" t="s">
        <v>23</v>
      </c>
      <c r="E431" s="6" t="s">
        <v>2767</v>
      </c>
      <c r="F431" s="6" t="s">
        <v>2772</v>
      </c>
      <c r="G431" s="6">
        <v>69</v>
      </c>
      <c r="H431" s="6">
        <v>76</v>
      </c>
      <c r="I431" s="7">
        <v>42637</v>
      </c>
      <c r="J431" s="7">
        <v>42651</v>
      </c>
      <c r="K431" s="7" t="s">
        <v>2542</v>
      </c>
      <c r="L431" s="17">
        <f t="shared" si="66"/>
        <v>281.13</v>
      </c>
      <c r="M431" s="20">
        <f t="shared" si="67"/>
        <v>0.84725927506847365</v>
      </c>
      <c r="N431" s="6">
        <v>14</v>
      </c>
      <c r="O431" s="6">
        <v>4500000</v>
      </c>
      <c r="P431" s="6">
        <v>4455000</v>
      </c>
      <c r="Q431" s="6">
        <f t="shared" si="68"/>
        <v>-45000</v>
      </c>
      <c r="R431" s="8">
        <f t="shared" si="69"/>
        <v>-0.01</v>
      </c>
      <c r="S431" s="6"/>
      <c r="T431" s="9">
        <f t="shared" si="70"/>
        <v>65217.391304347824</v>
      </c>
      <c r="U431" s="6">
        <v>64565</v>
      </c>
      <c r="V431" s="9">
        <f t="shared" si="71"/>
        <v>-652.39130434782419</v>
      </c>
      <c r="W431" s="8">
        <f t="shared" si="72"/>
        <v>-1.0003333333333305E-2</v>
      </c>
      <c r="X431" s="22">
        <f t="shared" si="73"/>
        <v>55256.039678378715</v>
      </c>
      <c r="Y431" s="22">
        <f t="shared" si="74"/>
        <v>54703.295094795998</v>
      </c>
      <c r="Z431" s="22">
        <f t="shared" si="76"/>
        <v>3774527.3615409238</v>
      </c>
      <c r="AA431" s="10">
        <v>4789</v>
      </c>
      <c r="AB431" s="6">
        <v>1898</v>
      </c>
      <c r="AC431" s="6">
        <f t="shared" si="75"/>
        <v>118</v>
      </c>
      <c r="AD431" s="6" t="s">
        <v>25</v>
      </c>
    </row>
    <row r="432" spans="1:30" x14ac:dyDescent="0.2">
      <c r="A432">
        <v>27</v>
      </c>
      <c r="B432" s="6" t="s">
        <v>346</v>
      </c>
      <c r="C432" s="6" t="s">
        <v>22</v>
      </c>
      <c r="D432" s="6" t="s">
        <v>23</v>
      </c>
      <c r="E432" s="6" t="s">
        <v>2768</v>
      </c>
      <c r="F432" s="6" t="s">
        <v>2772</v>
      </c>
      <c r="G432" s="6">
        <v>70</v>
      </c>
      <c r="H432" s="6">
        <v>77</v>
      </c>
      <c r="I432" s="7">
        <v>42556</v>
      </c>
      <c r="J432" s="7">
        <v>42556</v>
      </c>
      <c r="K432" s="7" t="s">
        <v>2539</v>
      </c>
      <c r="L432" s="17">
        <f t="shared" si="66"/>
        <v>265.66000000000003</v>
      </c>
      <c r="M432" s="20">
        <f t="shared" si="67"/>
        <v>0.89659715425732134</v>
      </c>
      <c r="N432" s="6">
        <v>0</v>
      </c>
      <c r="O432" s="6">
        <v>6100000</v>
      </c>
      <c r="P432" s="6">
        <v>6000000</v>
      </c>
      <c r="Q432" s="6">
        <f t="shared" si="68"/>
        <v>-100000</v>
      </c>
      <c r="R432" s="8">
        <f t="shared" si="69"/>
        <v>-1.6393442622950821E-2</v>
      </c>
      <c r="S432" s="6"/>
      <c r="T432" s="9">
        <f t="shared" si="70"/>
        <v>87142.857142857145</v>
      </c>
      <c r="U432" s="6">
        <v>85714</v>
      </c>
      <c r="V432" s="9">
        <f t="shared" si="71"/>
        <v>-1428.8571428571449</v>
      </c>
      <c r="W432" s="8">
        <f t="shared" si="72"/>
        <v>-1.6396721311475432E-2</v>
      </c>
      <c r="X432" s="22">
        <f t="shared" si="73"/>
        <v>78132.037728138006</v>
      </c>
      <c r="Y432" s="22">
        <f t="shared" si="74"/>
        <v>76850.928480012037</v>
      </c>
      <c r="Z432" s="22">
        <f t="shared" si="76"/>
        <v>5379564.9936008425</v>
      </c>
      <c r="AA432" s="10">
        <v>3265</v>
      </c>
      <c r="AB432" s="6">
        <v>2008</v>
      </c>
      <c r="AC432" s="6">
        <f t="shared" si="75"/>
        <v>8</v>
      </c>
      <c r="AD432" s="6" t="s">
        <v>108</v>
      </c>
    </row>
    <row r="433" spans="1:30" x14ac:dyDescent="0.2">
      <c r="A433">
        <v>38</v>
      </c>
      <c r="B433" s="6" t="s">
        <v>2652</v>
      </c>
      <c r="C433" s="6" t="s">
        <v>22</v>
      </c>
      <c r="D433" s="6" t="s">
        <v>23</v>
      </c>
      <c r="E433" s="6" t="s">
        <v>2768</v>
      </c>
      <c r="F433" s="6" t="s">
        <v>2772</v>
      </c>
      <c r="G433" s="6">
        <v>70</v>
      </c>
      <c r="H433" s="6">
        <v>77</v>
      </c>
      <c r="I433" s="7">
        <v>42629</v>
      </c>
      <c r="J433" s="7">
        <v>42632</v>
      </c>
      <c r="K433" s="7" t="s">
        <v>2541</v>
      </c>
      <c r="L433" s="17">
        <f t="shared" si="66"/>
        <v>275.91000000000003</v>
      </c>
      <c r="M433" s="20">
        <f t="shared" si="67"/>
        <v>0.86328875357906554</v>
      </c>
      <c r="N433" s="6">
        <v>3</v>
      </c>
      <c r="O433" s="6">
        <v>5200000</v>
      </c>
      <c r="P433" s="6">
        <v>6000000</v>
      </c>
      <c r="Q433" s="6">
        <f t="shared" si="68"/>
        <v>800000</v>
      </c>
      <c r="R433" s="8">
        <f t="shared" si="69"/>
        <v>0.15384615384615385</v>
      </c>
      <c r="S433" s="6">
        <v>1772</v>
      </c>
      <c r="T433" s="9">
        <f t="shared" si="70"/>
        <v>74311.028571428571</v>
      </c>
      <c r="U433" s="6">
        <v>85740</v>
      </c>
      <c r="V433" s="9">
        <f t="shared" si="71"/>
        <v>11428.971428571429</v>
      </c>
      <c r="W433" s="8">
        <f t="shared" si="72"/>
        <v>0.15379912845084329</v>
      </c>
      <c r="X433" s="22">
        <f t="shared" si="73"/>
        <v>64151.875232606901</v>
      </c>
      <c r="Y433" s="22">
        <f t="shared" si="74"/>
        <v>74018.377731869085</v>
      </c>
      <c r="Z433" s="22">
        <f t="shared" si="76"/>
        <v>5181286.4412308363</v>
      </c>
      <c r="AA433" s="6">
        <v>602</v>
      </c>
      <c r="AB433" s="6">
        <v>1972</v>
      </c>
      <c r="AC433" s="6">
        <f t="shared" si="75"/>
        <v>44</v>
      </c>
      <c r="AD433" s="6" t="s">
        <v>238</v>
      </c>
    </row>
    <row r="434" spans="1:30" x14ac:dyDescent="0.2">
      <c r="A434">
        <v>44</v>
      </c>
      <c r="B434" s="6" t="s">
        <v>727</v>
      </c>
      <c r="C434" s="6" t="s">
        <v>22</v>
      </c>
      <c r="D434" s="6" t="s">
        <v>23</v>
      </c>
      <c r="E434" s="6" t="s">
        <v>2767</v>
      </c>
      <c r="F434" s="6" t="s">
        <v>2772</v>
      </c>
      <c r="G434" s="6">
        <v>70</v>
      </c>
      <c r="H434" s="6">
        <v>78</v>
      </c>
      <c r="I434" s="7">
        <v>42666</v>
      </c>
      <c r="J434" s="7">
        <v>42676</v>
      </c>
      <c r="K434" s="7" t="s">
        <v>2543</v>
      </c>
      <c r="L434" s="17">
        <f t="shared" si="66"/>
        <v>284.38</v>
      </c>
      <c r="M434" s="20">
        <f t="shared" si="67"/>
        <v>0.83757648217174208</v>
      </c>
      <c r="N434" s="6">
        <v>10</v>
      </c>
      <c r="O434" s="6">
        <v>5200000</v>
      </c>
      <c r="P434" s="6">
        <v>5575000</v>
      </c>
      <c r="Q434" s="6">
        <f t="shared" si="68"/>
        <v>375000</v>
      </c>
      <c r="R434" s="8">
        <f t="shared" si="69"/>
        <v>7.2115384615384609E-2</v>
      </c>
      <c r="S434" s="6">
        <v>37000</v>
      </c>
      <c r="T434" s="9">
        <f t="shared" si="70"/>
        <v>74814.28571428571</v>
      </c>
      <c r="U434" s="6">
        <v>80171</v>
      </c>
      <c r="V434" s="9">
        <f t="shared" si="71"/>
        <v>5356.7142857142899</v>
      </c>
      <c r="W434" s="8">
        <f t="shared" si="72"/>
        <v>7.1600152759213345E-2</v>
      </c>
      <c r="X434" s="22">
        <f t="shared" si="73"/>
        <v>62662.686244763041</v>
      </c>
      <c r="Y434" s="22">
        <f t="shared" si="74"/>
        <v>67149.344152190737</v>
      </c>
      <c r="Z434" s="22">
        <f t="shared" si="76"/>
        <v>4700454.0906533515</v>
      </c>
      <c r="AA434" s="10">
        <v>1878</v>
      </c>
      <c r="AB434" s="6">
        <v>1940</v>
      </c>
      <c r="AC434" s="6">
        <f t="shared" si="75"/>
        <v>76</v>
      </c>
      <c r="AD434" s="6" t="s">
        <v>102</v>
      </c>
    </row>
    <row r="435" spans="1:30" x14ac:dyDescent="0.2">
      <c r="A435">
        <v>12</v>
      </c>
      <c r="B435" s="6" t="s">
        <v>878</v>
      </c>
      <c r="C435" s="6" t="s">
        <v>22</v>
      </c>
      <c r="D435" s="6" t="s">
        <v>23</v>
      </c>
      <c r="E435" s="6" t="s">
        <v>2767</v>
      </c>
      <c r="F435" s="6" t="s">
        <v>2772</v>
      </c>
      <c r="G435" s="6">
        <v>70</v>
      </c>
      <c r="H435" s="6">
        <v>79</v>
      </c>
      <c r="I435" s="7">
        <v>42435</v>
      </c>
      <c r="J435" s="7">
        <v>42450</v>
      </c>
      <c r="K435" s="7" t="s">
        <v>2535</v>
      </c>
      <c r="L435" s="17">
        <f t="shared" si="66"/>
        <v>245.99</v>
      </c>
      <c r="M435" s="20">
        <f t="shared" si="67"/>
        <v>0.96829139395910402</v>
      </c>
      <c r="N435" s="6">
        <v>15</v>
      </c>
      <c r="O435" s="6">
        <v>5500000</v>
      </c>
      <c r="P435" s="6">
        <v>5450000</v>
      </c>
      <c r="Q435" s="6">
        <f t="shared" si="68"/>
        <v>-50000</v>
      </c>
      <c r="R435" s="8">
        <f t="shared" si="69"/>
        <v>-9.0909090909090905E-3</v>
      </c>
      <c r="S435" s="6">
        <v>25000</v>
      </c>
      <c r="T435" s="9">
        <f t="shared" si="70"/>
        <v>78928.571428571435</v>
      </c>
      <c r="U435" s="6">
        <v>78214</v>
      </c>
      <c r="V435" s="9">
        <f t="shared" si="71"/>
        <v>-714.57142857143481</v>
      </c>
      <c r="W435" s="8">
        <f t="shared" si="72"/>
        <v>-9.053393665158449E-3</v>
      </c>
      <c r="X435" s="22">
        <f t="shared" si="73"/>
        <v>76425.856451772139</v>
      </c>
      <c r="Y435" s="22">
        <f t="shared" si="74"/>
        <v>75733.943087117368</v>
      </c>
      <c r="Z435" s="22">
        <f t="shared" si="76"/>
        <v>5301376.0160982162</v>
      </c>
      <c r="AA435" s="6">
        <v>701</v>
      </c>
      <c r="AB435" s="6">
        <v>1901</v>
      </c>
      <c r="AC435" s="6">
        <f t="shared" si="75"/>
        <v>115</v>
      </c>
      <c r="AD435" s="6" t="s">
        <v>203</v>
      </c>
    </row>
    <row r="436" spans="1:30" x14ac:dyDescent="0.2">
      <c r="A436">
        <v>5</v>
      </c>
      <c r="B436" s="6" t="s">
        <v>1508</v>
      </c>
      <c r="C436" s="6" t="s">
        <v>22</v>
      </c>
      <c r="D436" s="6" t="s">
        <v>23</v>
      </c>
      <c r="E436" s="6" t="s">
        <v>2767</v>
      </c>
      <c r="F436" s="6" t="s">
        <v>2772</v>
      </c>
      <c r="G436" s="6">
        <v>70</v>
      </c>
      <c r="H436" s="6">
        <v>76</v>
      </c>
      <c r="I436" s="7">
        <v>42384</v>
      </c>
      <c r="J436" s="7">
        <v>42404</v>
      </c>
      <c r="K436" s="7" t="s">
        <v>2534</v>
      </c>
      <c r="L436" s="17">
        <f t="shared" si="66"/>
        <v>240.59</v>
      </c>
      <c r="M436" s="20">
        <f t="shared" si="67"/>
        <v>0.99002452304750821</v>
      </c>
      <c r="N436" s="6">
        <v>20</v>
      </c>
      <c r="O436" s="6">
        <v>3900000</v>
      </c>
      <c r="P436" s="6">
        <v>3700000</v>
      </c>
      <c r="Q436" s="6">
        <f t="shared" si="68"/>
        <v>-200000</v>
      </c>
      <c r="R436" s="8">
        <f t="shared" si="69"/>
        <v>-5.128205128205128E-2</v>
      </c>
      <c r="S436" s="6">
        <v>13116</v>
      </c>
      <c r="T436" s="9">
        <f t="shared" si="70"/>
        <v>55901.657142857141</v>
      </c>
      <c r="U436" s="6">
        <v>53045</v>
      </c>
      <c r="V436" s="9">
        <f t="shared" si="71"/>
        <v>-2856.6571428571406</v>
      </c>
      <c r="W436" s="8">
        <f t="shared" si="72"/>
        <v>-5.1101475141549557E-2</v>
      </c>
      <c r="X436" s="22">
        <f t="shared" si="73"/>
        <v>55344.011450422469</v>
      </c>
      <c r="Y436" s="22">
        <f t="shared" si="74"/>
        <v>52515.850825055073</v>
      </c>
      <c r="Z436" s="22">
        <f t="shared" si="76"/>
        <v>3676109.5577538549</v>
      </c>
      <c r="AA436" s="10">
        <v>1726</v>
      </c>
      <c r="AB436" s="6">
        <v>1972</v>
      </c>
      <c r="AC436" s="6">
        <f t="shared" si="75"/>
        <v>44</v>
      </c>
      <c r="AD436" s="6" t="s">
        <v>429</v>
      </c>
    </row>
    <row r="437" spans="1:30" x14ac:dyDescent="0.2">
      <c r="A437">
        <v>39</v>
      </c>
      <c r="B437" s="6" t="s">
        <v>1565</v>
      </c>
      <c r="C437" s="6" t="s">
        <v>22</v>
      </c>
      <c r="D437" s="6" t="s">
        <v>23</v>
      </c>
      <c r="E437" s="6" t="s">
        <v>2767</v>
      </c>
      <c r="F437" s="6" t="s">
        <v>2772</v>
      </c>
      <c r="G437" s="6">
        <v>71</v>
      </c>
      <c r="H437" s="6">
        <v>80</v>
      </c>
      <c r="I437" s="7">
        <v>42629</v>
      </c>
      <c r="J437" s="7">
        <v>42639</v>
      </c>
      <c r="K437" s="7" t="s">
        <v>2541</v>
      </c>
      <c r="L437" s="17">
        <f t="shared" si="66"/>
        <v>275.91000000000003</v>
      </c>
      <c r="M437" s="20">
        <f t="shared" si="67"/>
        <v>0.86328875357906554</v>
      </c>
      <c r="N437" s="6">
        <v>10</v>
      </c>
      <c r="O437" s="6">
        <v>5700000</v>
      </c>
      <c r="P437" s="6">
        <v>6200000</v>
      </c>
      <c r="Q437" s="6">
        <f t="shared" si="68"/>
        <v>500000</v>
      </c>
      <c r="R437" s="8">
        <f t="shared" si="69"/>
        <v>8.771929824561403E-2</v>
      </c>
      <c r="S437" s="6"/>
      <c r="T437" s="9">
        <f t="shared" si="70"/>
        <v>80281.690140845065</v>
      </c>
      <c r="U437" s="6">
        <v>87324</v>
      </c>
      <c r="V437" s="9">
        <f t="shared" si="71"/>
        <v>7042.3098591549351</v>
      </c>
      <c r="W437" s="8">
        <f t="shared" si="72"/>
        <v>8.7720000000000076E-2</v>
      </c>
      <c r="X437" s="22">
        <f t="shared" si="73"/>
        <v>69306.280216910891</v>
      </c>
      <c r="Y437" s="22">
        <f t="shared" si="74"/>
        <v>75385.827117538312</v>
      </c>
      <c r="Z437" s="22">
        <f t="shared" si="76"/>
        <v>5352393.7253452204</v>
      </c>
      <c r="AA437" s="10">
        <v>2542</v>
      </c>
      <c r="AB437" s="6">
        <v>2008</v>
      </c>
      <c r="AC437" s="6">
        <f t="shared" si="75"/>
        <v>8</v>
      </c>
      <c r="AD437" s="6" t="s">
        <v>67</v>
      </c>
    </row>
    <row r="438" spans="1:30" x14ac:dyDescent="0.2">
      <c r="A438">
        <v>45</v>
      </c>
      <c r="B438" s="6" t="s">
        <v>1554</v>
      </c>
      <c r="C438" s="6" t="s">
        <v>22</v>
      </c>
      <c r="D438" s="6" t="s">
        <v>23</v>
      </c>
      <c r="E438" s="6" t="s">
        <v>2767</v>
      </c>
      <c r="F438" s="6" t="s">
        <v>2772</v>
      </c>
      <c r="G438" s="6">
        <v>71</v>
      </c>
      <c r="H438" s="6">
        <v>79</v>
      </c>
      <c r="I438" s="7">
        <v>42671</v>
      </c>
      <c r="J438" s="7">
        <v>42681</v>
      </c>
      <c r="K438" s="7" t="s">
        <v>2543</v>
      </c>
      <c r="L438" s="17">
        <f t="shared" si="66"/>
        <v>284.38</v>
      </c>
      <c r="M438" s="20">
        <f t="shared" si="67"/>
        <v>0.83757648217174208</v>
      </c>
      <c r="N438" s="6">
        <v>10</v>
      </c>
      <c r="O438" s="6">
        <v>5950000</v>
      </c>
      <c r="P438" s="6">
        <v>6450000</v>
      </c>
      <c r="Q438" s="6">
        <f t="shared" si="68"/>
        <v>500000</v>
      </c>
      <c r="R438" s="8">
        <f t="shared" si="69"/>
        <v>8.4033613445378158E-2</v>
      </c>
      <c r="S438" s="6">
        <v>36325</v>
      </c>
      <c r="T438" s="9">
        <f t="shared" si="70"/>
        <v>84314.436619718312</v>
      </c>
      <c r="U438" s="6">
        <v>91357</v>
      </c>
      <c r="V438" s="9">
        <f t="shared" si="71"/>
        <v>7042.5633802816883</v>
      </c>
      <c r="W438" s="8">
        <f t="shared" si="72"/>
        <v>8.3527372803848754E-2</v>
      </c>
      <c r="X438" s="22">
        <f t="shared" si="73"/>
        <v>70619.789220235965</v>
      </c>
      <c r="Y438" s="22">
        <f t="shared" si="74"/>
        <v>76518.474681763837</v>
      </c>
      <c r="Z438" s="22">
        <f t="shared" si="76"/>
        <v>5432811.702405232</v>
      </c>
      <c r="AA438" s="10">
        <v>1878</v>
      </c>
      <c r="AB438" s="6">
        <v>1940</v>
      </c>
      <c r="AC438" s="6">
        <f t="shared" si="75"/>
        <v>76</v>
      </c>
      <c r="AD438" s="6" t="s">
        <v>130</v>
      </c>
    </row>
    <row r="439" spans="1:30" x14ac:dyDescent="0.2">
      <c r="A439">
        <v>34</v>
      </c>
      <c r="B439" s="6" t="s">
        <v>1554</v>
      </c>
      <c r="C439" s="6" t="s">
        <v>22</v>
      </c>
      <c r="D439" s="6" t="s">
        <v>23</v>
      </c>
      <c r="E439" s="6" t="s">
        <v>2767</v>
      </c>
      <c r="F439" s="6" t="s">
        <v>2772</v>
      </c>
      <c r="G439" s="6">
        <v>71</v>
      </c>
      <c r="H439" s="6">
        <v>79</v>
      </c>
      <c r="I439" s="7">
        <v>42594</v>
      </c>
      <c r="J439" s="7">
        <v>42605</v>
      </c>
      <c r="K439" s="7" t="s">
        <v>2540</v>
      </c>
      <c r="L439" s="17">
        <f t="shared" si="66"/>
        <v>272.20999999999998</v>
      </c>
      <c r="M439" s="20">
        <f t="shared" si="67"/>
        <v>0.87502296021454029</v>
      </c>
      <c r="N439" s="6">
        <v>11</v>
      </c>
      <c r="O439" s="6">
        <v>4500000</v>
      </c>
      <c r="P439" s="6">
        <v>5050000</v>
      </c>
      <c r="Q439" s="6">
        <f t="shared" si="68"/>
        <v>550000</v>
      </c>
      <c r="R439" s="8">
        <f t="shared" si="69"/>
        <v>0.12222222222222222</v>
      </c>
      <c r="S439" s="6">
        <v>37000</v>
      </c>
      <c r="T439" s="9">
        <f t="shared" si="70"/>
        <v>63901.408450704228</v>
      </c>
      <c r="U439" s="6">
        <v>71648</v>
      </c>
      <c r="V439" s="9">
        <f t="shared" si="71"/>
        <v>7746.591549295772</v>
      </c>
      <c r="W439" s="8">
        <f t="shared" si="72"/>
        <v>0.1212272426713687</v>
      </c>
      <c r="X439" s="22">
        <f t="shared" si="73"/>
        <v>55915.199584413655</v>
      </c>
      <c r="Y439" s="22">
        <f t="shared" si="74"/>
        <v>62693.645053451386</v>
      </c>
      <c r="Z439" s="22">
        <f t="shared" si="76"/>
        <v>4451248.7987950481</v>
      </c>
      <c r="AA439" s="10">
        <v>1878</v>
      </c>
      <c r="AB439" s="6">
        <v>1940</v>
      </c>
      <c r="AC439" s="6">
        <f t="shared" si="75"/>
        <v>76</v>
      </c>
      <c r="AD439" s="6" t="s">
        <v>37</v>
      </c>
    </row>
    <row r="440" spans="1:30" x14ac:dyDescent="0.2">
      <c r="A440">
        <v>14</v>
      </c>
      <c r="B440" s="6" t="s">
        <v>427</v>
      </c>
      <c r="C440" s="6" t="s">
        <v>22</v>
      </c>
      <c r="D440" s="6" t="s">
        <v>23</v>
      </c>
      <c r="E440" s="6" t="s">
        <v>2767</v>
      </c>
      <c r="F440" s="6" t="s">
        <v>2772</v>
      </c>
      <c r="G440" s="6">
        <v>71</v>
      </c>
      <c r="H440" s="6">
        <v>78</v>
      </c>
      <c r="I440" s="7">
        <v>42453</v>
      </c>
      <c r="J440" s="7">
        <v>42465</v>
      </c>
      <c r="K440" s="7" t="s">
        <v>2536</v>
      </c>
      <c r="L440" s="17">
        <f t="shared" si="66"/>
        <v>250.79</v>
      </c>
      <c r="M440" s="20">
        <f t="shared" si="67"/>
        <v>0.9497587623110969</v>
      </c>
      <c r="N440" s="6">
        <v>12</v>
      </c>
      <c r="O440" s="6">
        <v>4550000</v>
      </c>
      <c r="P440" s="6">
        <v>4850000</v>
      </c>
      <c r="Q440" s="6">
        <f t="shared" si="68"/>
        <v>300000</v>
      </c>
      <c r="R440" s="8">
        <f t="shared" si="69"/>
        <v>6.5934065934065936E-2</v>
      </c>
      <c r="S440" s="6">
        <v>62740</v>
      </c>
      <c r="T440" s="9">
        <f t="shared" si="70"/>
        <v>64968.169014084509</v>
      </c>
      <c r="U440" s="6">
        <v>69194</v>
      </c>
      <c r="V440" s="9">
        <f t="shared" si="71"/>
        <v>4225.8309859154906</v>
      </c>
      <c r="W440" s="8">
        <f t="shared" si="72"/>
        <v>6.5044637243807324E-2</v>
      </c>
      <c r="X440" s="22">
        <f t="shared" si="73"/>
        <v>61704.087792435057</v>
      </c>
      <c r="Y440" s="22">
        <f t="shared" si="74"/>
        <v>65717.607799354038</v>
      </c>
      <c r="Z440" s="22">
        <f t="shared" si="76"/>
        <v>4665950.1537541365</v>
      </c>
      <c r="AA440" s="6">
        <v>853</v>
      </c>
      <c r="AB440" s="6">
        <v>1905</v>
      </c>
      <c r="AC440" s="6">
        <f t="shared" si="75"/>
        <v>111</v>
      </c>
      <c r="AD440" s="6" t="s">
        <v>422</v>
      </c>
    </row>
    <row r="441" spans="1:30" x14ac:dyDescent="0.2">
      <c r="A441">
        <v>34</v>
      </c>
      <c r="B441" s="6" t="s">
        <v>1555</v>
      </c>
      <c r="C441" s="6" t="s">
        <v>22</v>
      </c>
      <c r="D441" s="6" t="s">
        <v>23</v>
      </c>
      <c r="E441" s="6" t="s">
        <v>2767</v>
      </c>
      <c r="F441" s="6" t="s">
        <v>2772</v>
      </c>
      <c r="G441" s="6">
        <v>71</v>
      </c>
      <c r="H441" s="6">
        <v>79</v>
      </c>
      <c r="I441" s="7">
        <v>42592</v>
      </c>
      <c r="J441" s="7">
        <v>42604</v>
      </c>
      <c r="K441" s="7" t="s">
        <v>2540</v>
      </c>
      <c r="L441" s="17">
        <f t="shared" si="66"/>
        <v>272.20999999999998</v>
      </c>
      <c r="M441" s="20">
        <f t="shared" si="67"/>
        <v>0.87502296021454029</v>
      </c>
      <c r="N441" s="6">
        <v>12</v>
      </c>
      <c r="O441" s="6">
        <v>5290000</v>
      </c>
      <c r="P441" s="6">
        <v>5300000</v>
      </c>
      <c r="Q441" s="6">
        <f t="shared" si="68"/>
        <v>10000</v>
      </c>
      <c r="R441" s="8">
        <f t="shared" si="69"/>
        <v>1.890359168241966E-3</v>
      </c>
      <c r="S441" s="6">
        <v>76702</v>
      </c>
      <c r="T441" s="9">
        <f t="shared" si="70"/>
        <v>75587.352112676061</v>
      </c>
      <c r="U441" s="6">
        <v>75728</v>
      </c>
      <c r="V441" s="9">
        <f t="shared" si="71"/>
        <v>140.64788732393936</v>
      </c>
      <c r="W441" s="8">
        <f t="shared" si="72"/>
        <v>1.8607330908255561E-3</v>
      </c>
      <c r="X441" s="22">
        <f t="shared" si="73"/>
        <v>66140.668600412595</v>
      </c>
      <c r="Y441" s="22">
        <f t="shared" si="74"/>
        <v>66263.738731126708</v>
      </c>
      <c r="Z441" s="22">
        <f t="shared" si="76"/>
        <v>4704725.4499099962</v>
      </c>
      <c r="AA441" s="10">
        <v>1912</v>
      </c>
      <c r="AB441" s="6">
        <v>1935</v>
      </c>
      <c r="AC441" s="6">
        <f t="shared" si="75"/>
        <v>81</v>
      </c>
      <c r="AD441" s="6" t="s">
        <v>75</v>
      </c>
    </row>
    <row r="442" spans="1:30" x14ac:dyDescent="0.2">
      <c r="A442">
        <v>22</v>
      </c>
      <c r="B442" s="6" t="s">
        <v>1547</v>
      </c>
      <c r="C442" s="6" t="s">
        <v>22</v>
      </c>
      <c r="D442" s="6" t="s">
        <v>23</v>
      </c>
      <c r="E442" s="6" t="s">
        <v>2767</v>
      </c>
      <c r="F442" s="6" t="s">
        <v>2772</v>
      </c>
      <c r="G442" s="6">
        <v>71</v>
      </c>
      <c r="H442" s="6">
        <v>80</v>
      </c>
      <c r="I442" s="7">
        <v>42502</v>
      </c>
      <c r="J442" s="7">
        <v>42520</v>
      </c>
      <c r="K442" s="7" t="s">
        <v>2537</v>
      </c>
      <c r="L442" s="17">
        <f t="shared" si="66"/>
        <v>256.52</v>
      </c>
      <c r="M442" s="20">
        <f t="shared" si="67"/>
        <v>0.92854358334632781</v>
      </c>
      <c r="N442" s="6">
        <v>18</v>
      </c>
      <c r="O442" s="6">
        <v>4900000</v>
      </c>
      <c r="P442" s="6">
        <v>5100000</v>
      </c>
      <c r="Q442" s="6">
        <f t="shared" si="68"/>
        <v>200000</v>
      </c>
      <c r="R442" s="8">
        <f t="shared" si="69"/>
        <v>4.0816326530612242E-2</v>
      </c>
      <c r="S442" s="6">
        <v>46891</v>
      </c>
      <c r="T442" s="9">
        <f t="shared" si="70"/>
        <v>69674.521126760563</v>
      </c>
      <c r="U442" s="6">
        <v>72491</v>
      </c>
      <c r="V442" s="9">
        <f t="shared" si="71"/>
        <v>2816.4788732394372</v>
      </c>
      <c r="W442" s="8">
        <f t="shared" si="72"/>
        <v>4.042336894020912E-2</v>
      </c>
      <c r="X442" s="22">
        <f t="shared" si="73"/>
        <v>64695.829514981677</v>
      </c>
      <c r="Y442" s="22">
        <f t="shared" si="74"/>
        <v>67311.052900358656</v>
      </c>
      <c r="Z442" s="22">
        <f t="shared" si="76"/>
        <v>4779084.7559254644</v>
      </c>
      <c r="AA442" s="6"/>
      <c r="AB442" s="6">
        <v>1895</v>
      </c>
      <c r="AC442" s="6">
        <f t="shared" si="75"/>
        <v>121</v>
      </c>
      <c r="AD442" s="6" t="s">
        <v>46</v>
      </c>
    </row>
    <row r="443" spans="1:30" x14ac:dyDescent="0.2">
      <c r="A443">
        <v>39</v>
      </c>
      <c r="B443" s="6" t="s">
        <v>1508</v>
      </c>
      <c r="C443" s="6" t="s">
        <v>22</v>
      </c>
      <c r="D443" s="6" t="s">
        <v>23</v>
      </c>
      <c r="E443" s="6" t="s">
        <v>2768</v>
      </c>
      <c r="F443" s="6" t="s">
        <v>2772</v>
      </c>
      <c r="G443" s="6">
        <v>72</v>
      </c>
      <c r="H443" s="6">
        <v>80</v>
      </c>
      <c r="I443" s="7">
        <v>42640</v>
      </c>
      <c r="J443" s="7">
        <v>42642</v>
      </c>
      <c r="K443" s="7" t="s">
        <v>2541</v>
      </c>
      <c r="L443" s="17">
        <f t="shared" si="66"/>
        <v>275.91000000000003</v>
      </c>
      <c r="M443" s="20">
        <f t="shared" si="67"/>
        <v>0.86328875357906554</v>
      </c>
      <c r="N443" s="6">
        <v>2</v>
      </c>
      <c r="O443" s="6">
        <v>5990000</v>
      </c>
      <c r="P443" s="6">
        <v>6900000</v>
      </c>
      <c r="Q443" s="6">
        <f t="shared" si="68"/>
        <v>910000</v>
      </c>
      <c r="R443" s="8">
        <f t="shared" si="69"/>
        <v>0.15191986644407346</v>
      </c>
      <c r="S443" s="6">
        <v>20300</v>
      </c>
      <c r="T443" s="9">
        <f t="shared" si="70"/>
        <v>83476.388888888891</v>
      </c>
      <c r="U443" s="6">
        <v>96115</v>
      </c>
      <c r="V443" s="9">
        <f t="shared" si="71"/>
        <v>12638.611111111109</v>
      </c>
      <c r="W443" s="8">
        <f t="shared" si="72"/>
        <v>0.15140342412192401</v>
      </c>
      <c r="X443" s="22">
        <f t="shared" si="73"/>
        <v>72064.227717170244</v>
      </c>
      <c r="Y443" s="22">
        <f t="shared" si="74"/>
        <v>82974.998550251883</v>
      </c>
      <c r="Z443" s="22">
        <f t="shared" si="76"/>
        <v>5974199.8956181351</v>
      </c>
      <c r="AA443" s="10">
        <v>1716</v>
      </c>
      <c r="AB443" s="6">
        <v>1972</v>
      </c>
      <c r="AC443" s="6">
        <f t="shared" si="75"/>
        <v>44</v>
      </c>
      <c r="AD443" s="6" t="s">
        <v>67</v>
      </c>
    </row>
    <row r="444" spans="1:30" x14ac:dyDescent="0.2">
      <c r="A444">
        <v>2</v>
      </c>
      <c r="B444" s="6" t="s">
        <v>2660</v>
      </c>
      <c r="C444" s="6" t="s">
        <v>22</v>
      </c>
      <c r="D444" s="6" t="s">
        <v>23</v>
      </c>
      <c r="E444" s="6" t="s">
        <v>2768</v>
      </c>
      <c r="F444" s="6" t="s">
        <v>2772</v>
      </c>
      <c r="G444" s="6">
        <v>72</v>
      </c>
      <c r="H444" s="6">
        <v>82</v>
      </c>
      <c r="I444" s="7">
        <v>42381</v>
      </c>
      <c r="J444" s="7">
        <v>42385</v>
      </c>
      <c r="K444" s="7" t="s">
        <v>2533</v>
      </c>
      <c r="L444" s="17">
        <f t="shared" si="66"/>
        <v>238.19</v>
      </c>
      <c r="M444" s="20">
        <f t="shared" si="67"/>
        <v>1</v>
      </c>
      <c r="N444" s="6">
        <v>4</v>
      </c>
      <c r="O444" s="6">
        <v>3800000</v>
      </c>
      <c r="P444" s="6">
        <v>4300000</v>
      </c>
      <c r="Q444" s="6">
        <f t="shared" si="68"/>
        <v>500000</v>
      </c>
      <c r="R444" s="8">
        <f t="shared" si="69"/>
        <v>0.13157894736842105</v>
      </c>
      <c r="S444" s="6"/>
      <c r="T444" s="9">
        <f t="shared" si="70"/>
        <v>52777.777777777781</v>
      </c>
      <c r="U444" s="6">
        <v>59722</v>
      </c>
      <c r="V444" s="9">
        <f t="shared" si="71"/>
        <v>6944.222222222219</v>
      </c>
      <c r="W444" s="8">
        <f t="shared" si="72"/>
        <v>0.13157473684210519</v>
      </c>
      <c r="X444" s="22">
        <f t="shared" si="73"/>
        <v>52777.777777777781</v>
      </c>
      <c r="Y444" s="22">
        <f t="shared" si="74"/>
        <v>59722</v>
      </c>
      <c r="Z444" s="22">
        <f t="shared" si="76"/>
        <v>4299984</v>
      </c>
      <c r="AA444" s="10">
        <v>1348</v>
      </c>
      <c r="AB444" s="6">
        <v>1958</v>
      </c>
      <c r="AC444" s="6">
        <f t="shared" si="75"/>
        <v>58</v>
      </c>
      <c r="AD444" s="6" t="s">
        <v>27</v>
      </c>
    </row>
    <row r="445" spans="1:30" x14ac:dyDescent="0.2">
      <c r="A445">
        <v>8</v>
      </c>
      <c r="B445" s="6" t="s">
        <v>768</v>
      </c>
      <c r="C445" s="6" t="s">
        <v>22</v>
      </c>
      <c r="D445" s="6" t="s">
        <v>23</v>
      </c>
      <c r="E445" s="6" t="s">
        <v>2767</v>
      </c>
      <c r="F445" s="6" t="s">
        <v>2772</v>
      </c>
      <c r="G445" s="6">
        <v>72</v>
      </c>
      <c r="H445" s="6">
        <v>81</v>
      </c>
      <c r="I445" s="7">
        <v>42413</v>
      </c>
      <c r="J445" s="7">
        <v>42423</v>
      </c>
      <c r="K445" s="7" t="s">
        <v>2534</v>
      </c>
      <c r="L445" s="17">
        <f t="shared" si="66"/>
        <v>240.59</v>
      </c>
      <c r="M445" s="20">
        <f t="shared" si="67"/>
        <v>0.99002452304750821</v>
      </c>
      <c r="N445" s="6">
        <v>10</v>
      </c>
      <c r="O445" s="6">
        <v>4490000</v>
      </c>
      <c r="P445" s="6">
        <v>4840000</v>
      </c>
      <c r="Q445" s="6">
        <f t="shared" si="68"/>
        <v>350000</v>
      </c>
      <c r="R445" s="8">
        <f t="shared" si="69"/>
        <v>7.7951002227171495E-2</v>
      </c>
      <c r="S445" s="6"/>
      <c r="T445" s="9">
        <f t="shared" si="70"/>
        <v>62361.111111111109</v>
      </c>
      <c r="U445" s="6">
        <v>67222</v>
      </c>
      <c r="V445" s="9">
        <f t="shared" si="71"/>
        <v>4860.8888888888905</v>
      </c>
      <c r="W445" s="8">
        <f t="shared" si="72"/>
        <v>7.7947438752783996E-2</v>
      </c>
      <c r="X445" s="22">
        <f t="shared" si="73"/>
        <v>61739.02928449044</v>
      </c>
      <c r="Y445" s="22">
        <f t="shared" si="74"/>
        <v>66551.4284882996</v>
      </c>
      <c r="Z445" s="22">
        <f t="shared" si="76"/>
        <v>4791702.8511575712</v>
      </c>
      <c r="AA445" s="6">
        <v>930</v>
      </c>
      <c r="AB445" s="6">
        <v>1902</v>
      </c>
      <c r="AC445" s="6">
        <f t="shared" si="75"/>
        <v>114</v>
      </c>
      <c r="AD445" s="6" t="s">
        <v>364</v>
      </c>
    </row>
    <row r="446" spans="1:30" x14ac:dyDescent="0.2">
      <c r="A446">
        <v>17</v>
      </c>
      <c r="B446" s="6" t="s">
        <v>1583</v>
      </c>
      <c r="C446" s="6" t="s">
        <v>22</v>
      </c>
      <c r="D446" s="6" t="s">
        <v>23</v>
      </c>
      <c r="E446" s="6" t="s">
        <v>2767</v>
      </c>
      <c r="F446" s="6" t="s">
        <v>2772</v>
      </c>
      <c r="G446" s="6">
        <v>72</v>
      </c>
      <c r="H446" s="6">
        <v>80</v>
      </c>
      <c r="I446" s="7">
        <v>42475</v>
      </c>
      <c r="J446" s="7">
        <v>42485</v>
      </c>
      <c r="K446" s="7" t="s">
        <v>2536</v>
      </c>
      <c r="L446" s="17">
        <f t="shared" si="66"/>
        <v>250.79</v>
      </c>
      <c r="M446" s="20">
        <f t="shared" si="67"/>
        <v>0.9497587623110969</v>
      </c>
      <c r="N446" s="6">
        <v>10</v>
      </c>
      <c r="O446" s="6">
        <v>3990000</v>
      </c>
      <c r="P446" s="6">
        <v>4450000</v>
      </c>
      <c r="Q446" s="6">
        <f t="shared" si="68"/>
        <v>460000</v>
      </c>
      <c r="R446" s="8">
        <f t="shared" si="69"/>
        <v>0.11528822055137844</v>
      </c>
      <c r="S446" s="6">
        <v>105904</v>
      </c>
      <c r="T446" s="9">
        <f t="shared" si="70"/>
        <v>56887.555555555555</v>
      </c>
      <c r="U446" s="6">
        <v>63276</v>
      </c>
      <c r="V446" s="9">
        <f t="shared" si="71"/>
        <v>6388.4444444444453</v>
      </c>
      <c r="W446" s="8">
        <f t="shared" si="72"/>
        <v>0.11229950701969579</v>
      </c>
      <c r="X446" s="22">
        <f t="shared" si="73"/>
        <v>54029.454355348207</v>
      </c>
      <c r="Y446" s="22">
        <f t="shared" si="74"/>
        <v>60096.935443996968</v>
      </c>
      <c r="Z446" s="22">
        <f t="shared" si="76"/>
        <v>4326979.3519677818</v>
      </c>
      <c r="AA446" s="10">
        <v>2920</v>
      </c>
      <c r="AB446" s="6">
        <v>1937</v>
      </c>
      <c r="AC446" s="6">
        <f t="shared" si="75"/>
        <v>79</v>
      </c>
      <c r="AD446" s="6" t="s">
        <v>364</v>
      </c>
    </row>
    <row r="447" spans="1:30" x14ac:dyDescent="0.2">
      <c r="A447">
        <v>23</v>
      </c>
      <c r="B447" s="6" t="s">
        <v>1590</v>
      </c>
      <c r="C447" s="6" t="s">
        <v>22</v>
      </c>
      <c r="D447" s="6" t="s">
        <v>23</v>
      </c>
      <c r="E447" s="6" t="s">
        <v>2767</v>
      </c>
      <c r="F447" s="6" t="s">
        <v>2772</v>
      </c>
      <c r="G447" s="6">
        <v>72</v>
      </c>
      <c r="H447" s="6">
        <v>82</v>
      </c>
      <c r="I447" s="7">
        <v>42518</v>
      </c>
      <c r="J447" s="7">
        <v>42528</v>
      </c>
      <c r="K447" s="7" t="s">
        <v>2538</v>
      </c>
      <c r="L447" s="17">
        <f t="shared" si="66"/>
        <v>259.83</v>
      </c>
      <c r="M447" s="20">
        <f t="shared" si="67"/>
        <v>0.91671477504522192</v>
      </c>
      <c r="N447" s="6">
        <v>10</v>
      </c>
      <c r="O447" s="6">
        <v>4900000</v>
      </c>
      <c r="P447" s="6">
        <v>5630000</v>
      </c>
      <c r="Q447" s="6">
        <f t="shared" si="68"/>
        <v>730000</v>
      </c>
      <c r="R447" s="8">
        <f t="shared" si="69"/>
        <v>0.1489795918367347</v>
      </c>
      <c r="S447" s="6">
        <v>49691</v>
      </c>
      <c r="T447" s="9">
        <f t="shared" si="70"/>
        <v>68745.708333333328</v>
      </c>
      <c r="U447" s="6">
        <v>78885</v>
      </c>
      <c r="V447" s="9">
        <f t="shared" si="71"/>
        <v>10139.291666666672</v>
      </c>
      <c r="W447" s="8">
        <f t="shared" si="72"/>
        <v>0.147489813000448</v>
      </c>
      <c r="X447" s="22">
        <f t="shared" si="73"/>
        <v>63020.206550116098</v>
      </c>
      <c r="Y447" s="22">
        <f t="shared" si="74"/>
        <v>72315.045029442335</v>
      </c>
      <c r="Z447" s="22">
        <f t="shared" si="76"/>
        <v>5206683.2421198478</v>
      </c>
      <c r="AA447" s="6">
        <v>987</v>
      </c>
      <c r="AB447" s="6">
        <v>1937</v>
      </c>
      <c r="AC447" s="6">
        <f t="shared" si="75"/>
        <v>79</v>
      </c>
      <c r="AD447" s="6" t="s">
        <v>137</v>
      </c>
    </row>
    <row r="448" spans="1:30" x14ac:dyDescent="0.2">
      <c r="A448">
        <v>23</v>
      </c>
      <c r="B448" s="6" t="s">
        <v>1595</v>
      </c>
      <c r="C448" s="6" t="s">
        <v>22</v>
      </c>
      <c r="D448" s="6" t="s">
        <v>23</v>
      </c>
      <c r="E448" s="6" t="s">
        <v>2767</v>
      </c>
      <c r="F448" s="6" t="s">
        <v>2772</v>
      </c>
      <c r="G448" s="6">
        <v>72</v>
      </c>
      <c r="H448" s="6">
        <v>80</v>
      </c>
      <c r="I448" s="7">
        <v>42518</v>
      </c>
      <c r="J448" s="7">
        <v>42528</v>
      </c>
      <c r="K448" s="7" t="s">
        <v>2538</v>
      </c>
      <c r="L448" s="17">
        <f t="shared" si="66"/>
        <v>259.83</v>
      </c>
      <c r="M448" s="20">
        <f t="shared" si="67"/>
        <v>0.91671477504522192</v>
      </c>
      <c r="N448" s="6">
        <v>10</v>
      </c>
      <c r="O448" s="6">
        <v>4900000</v>
      </c>
      <c r="P448" s="6">
        <v>5625000</v>
      </c>
      <c r="Q448" s="6">
        <f t="shared" si="68"/>
        <v>725000</v>
      </c>
      <c r="R448" s="8">
        <f t="shared" si="69"/>
        <v>0.14795918367346939</v>
      </c>
      <c r="S448" s="6">
        <v>9750</v>
      </c>
      <c r="T448" s="9">
        <f t="shared" si="70"/>
        <v>68190.972222222219</v>
      </c>
      <c r="U448" s="6">
        <v>78260</v>
      </c>
      <c r="V448" s="9">
        <f t="shared" si="71"/>
        <v>10069.027777777781</v>
      </c>
      <c r="W448" s="8">
        <f t="shared" si="72"/>
        <v>0.14765924945261985</v>
      </c>
      <c r="X448" s="22">
        <f t="shared" si="73"/>
        <v>62511.671760809419</v>
      </c>
      <c r="Y448" s="22">
        <f t="shared" si="74"/>
        <v>71742.098295039061</v>
      </c>
      <c r="Z448" s="22">
        <f t="shared" si="76"/>
        <v>5165431.0772428121</v>
      </c>
      <c r="AA448" s="10">
        <v>2920</v>
      </c>
      <c r="AB448" s="6">
        <v>1932</v>
      </c>
      <c r="AC448" s="6">
        <f t="shared" si="75"/>
        <v>84</v>
      </c>
      <c r="AD448" s="6" t="s">
        <v>37</v>
      </c>
    </row>
    <row r="449" spans="1:30" x14ac:dyDescent="0.2">
      <c r="A449">
        <v>33</v>
      </c>
      <c r="B449" s="6" t="s">
        <v>1601</v>
      </c>
      <c r="C449" s="6" t="s">
        <v>22</v>
      </c>
      <c r="D449" s="6" t="s">
        <v>23</v>
      </c>
      <c r="E449" s="6" t="s">
        <v>2767</v>
      </c>
      <c r="F449" s="6" t="s">
        <v>2772</v>
      </c>
      <c r="G449" s="6">
        <v>72</v>
      </c>
      <c r="H449" s="6">
        <v>80</v>
      </c>
      <c r="I449" s="7">
        <v>42589</v>
      </c>
      <c r="J449" s="7">
        <v>42599</v>
      </c>
      <c r="K449" s="7" t="s">
        <v>2540</v>
      </c>
      <c r="L449" s="17">
        <f t="shared" si="66"/>
        <v>272.20999999999998</v>
      </c>
      <c r="M449" s="20">
        <f t="shared" si="67"/>
        <v>0.87502296021454029</v>
      </c>
      <c r="N449" s="6">
        <v>10</v>
      </c>
      <c r="O449" s="6">
        <v>5250000</v>
      </c>
      <c r="P449" s="6">
        <v>5175000</v>
      </c>
      <c r="Q449" s="6">
        <f t="shared" si="68"/>
        <v>-75000</v>
      </c>
      <c r="R449" s="8">
        <f t="shared" si="69"/>
        <v>-1.4285714285714285E-2</v>
      </c>
      <c r="S449" s="6">
        <v>74977</v>
      </c>
      <c r="T449" s="9">
        <f t="shared" si="70"/>
        <v>73958.013888888891</v>
      </c>
      <c r="U449" s="6">
        <v>72916</v>
      </c>
      <c r="V449" s="9">
        <f t="shared" si="71"/>
        <v>-1042.0138888888905</v>
      </c>
      <c r="W449" s="8">
        <f t="shared" si="72"/>
        <v>-1.4089262732965816E-2</v>
      </c>
      <c r="X449" s="22">
        <f t="shared" si="73"/>
        <v>64714.96024464364</v>
      </c>
      <c r="Y449" s="22">
        <f t="shared" si="74"/>
        <v>63803.174167003417</v>
      </c>
      <c r="Z449" s="22">
        <f t="shared" si="76"/>
        <v>4593828.5400242461</v>
      </c>
      <c r="AA449" s="6">
        <v>439</v>
      </c>
      <c r="AB449" s="6">
        <v>1898</v>
      </c>
      <c r="AC449" s="6">
        <f t="shared" si="75"/>
        <v>118</v>
      </c>
      <c r="AD449" s="6" t="s">
        <v>34</v>
      </c>
    </row>
    <row r="450" spans="1:30" x14ac:dyDescent="0.2">
      <c r="A450">
        <v>40</v>
      </c>
      <c r="B450" s="6" t="s">
        <v>1609</v>
      </c>
      <c r="C450" s="6" t="s">
        <v>22</v>
      </c>
      <c r="D450" s="6" t="s">
        <v>23</v>
      </c>
      <c r="E450" s="6" t="s">
        <v>2767</v>
      </c>
      <c r="F450" s="6" t="s">
        <v>2772</v>
      </c>
      <c r="G450" s="6">
        <v>72</v>
      </c>
      <c r="H450" s="6">
        <v>84</v>
      </c>
      <c r="I450" s="7">
        <v>42637</v>
      </c>
      <c r="J450" s="7">
        <v>42647</v>
      </c>
      <c r="K450" s="7" t="s">
        <v>2542</v>
      </c>
      <c r="L450" s="17">
        <f t="shared" ref="L450:L513" si="77">IF(K450="Januar",238.19,IF(K450="Februar",240.59,IF(K450="Mars",245.99,IF(K450="April",250.79,IF(K450="Mai",256.52,IF(K450="Juni",259.83,IF(K450="Juli",265.66,IF(K450="August",272.21,IF(K450="September",275.91,IF(K450="Oktober",281.13,IF(K450="November",284.38,IF(K450="Desember",287.34,0))))))))))))</f>
        <v>281.13</v>
      </c>
      <c r="M450" s="20">
        <f t="shared" ref="M450:M513" si="78">$L$2/L450</f>
        <v>0.84725927506847365</v>
      </c>
      <c r="N450" s="6">
        <v>10</v>
      </c>
      <c r="O450" s="6">
        <v>5600000</v>
      </c>
      <c r="P450" s="6">
        <v>5800000</v>
      </c>
      <c r="Q450" s="6">
        <f t="shared" ref="Q450:Q513" si="79">P450-O450</f>
        <v>200000</v>
      </c>
      <c r="R450" s="8">
        <f t="shared" ref="R450:R513" si="80">Q450/O450</f>
        <v>3.5714285714285712E-2</v>
      </c>
      <c r="S450" s="6">
        <v>25839</v>
      </c>
      <c r="T450" s="9">
        <f t="shared" ref="T450:T513" si="81">(O450+S450)/G450</f>
        <v>78136.652777777781</v>
      </c>
      <c r="U450" s="6">
        <v>80914</v>
      </c>
      <c r="V450" s="9">
        <f t="shared" ref="V450:V513" si="82">U450-T450</f>
        <v>2777.347222222219</v>
      </c>
      <c r="W450" s="8">
        <f t="shared" ref="W450:W513" si="83">V450/T450</f>
        <v>3.5544742748592657E-2</v>
      </c>
      <c r="X450" s="22">
        <f t="shared" ref="X450:X513" si="84">T450*M450</f>
        <v>66202.003788777045</v>
      </c>
      <c r="Y450" s="22">
        <f t="shared" ref="Y450:Y513" si="85">U450*M450</f>
        <v>68555.136982890472</v>
      </c>
      <c r="Z450" s="22">
        <f t="shared" si="76"/>
        <v>4935969.8627681136</v>
      </c>
      <c r="AA450" s="10">
        <v>1033</v>
      </c>
      <c r="AB450" s="6">
        <v>1900</v>
      </c>
      <c r="AC450" s="6">
        <f t="shared" ref="AC450:AC513" si="86">2016-AB450</f>
        <v>116</v>
      </c>
      <c r="AD450" s="6" t="s">
        <v>67</v>
      </c>
    </row>
    <row r="451" spans="1:30" x14ac:dyDescent="0.2">
      <c r="A451">
        <v>15</v>
      </c>
      <c r="B451" s="6" t="s">
        <v>170</v>
      </c>
      <c r="C451" s="6" t="s">
        <v>22</v>
      </c>
      <c r="D451" s="6" t="s">
        <v>23</v>
      </c>
      <c r="E451" s="6" t="s">
        <v>2767</v>
      </c>
      <c r="F451" s="6" t="s">
        <v>2772</v>
      </c>
      <c r="G451" s="6">
        <v>72</v>
      </c>
      <c r="H451" s="6">
        <v>81</v>
      </c>
      <c r="I451" s="7">
        <v>42461</v>
      </c>
      <c r="J451" s="7">
        <v>42472</v>
      </c>
      <c r="K451" s="7" t="s">
        <v>2536</v>
      </c>
      <c r="L451" s="17">
        <f t="shared" si="77"/>
        <v>250.79</v>
      </c>
      <c r="M451" s="20">
        <f t="shared" si="78"/>
        <v>0.9497587623110969</v>
      </c>
      <c r="N451" s="6">
        <v>11</v>
      </c>
      <c r="O451" s="6">
        <v>4400000</v>
      </c>
      <c r="P451" s="6">
        <v>4650000</v>
      </c>
      <c r="Q451" s="6">
        <f t="shared" si="79"/>
        <v>250000</v>
      </c>
      <c r="R451" s="8">
        <f t="shared" si="80"/>
        <v>5.6818181818181816E-2</v>
      </c>
      <c r="S451" s="6"/>
      <c r="T451" s="9">
        <f t="shared" si="81"/>
        <v>61111.111111111109</v>
      </c>
      <c r="U451" s="6">
        <v>64583</v>
      </c>
      <c r="V451" s="9">
        <f t="shared" si="82"/>
        <v>3471.8888888888905</v>
      </c>
      <c r="W451" s="8">
        <f t="shared" si="83"/>
        <v>5.6812727272727299E-2</v>
      </c>
      <c r="X451" s="22">
        <f t="shared" si="84"/>
        <v>58040.813252344808</v>
      </c>
      <c r="Y451" s="22">
        <f t="shared" si="85"/>
        <v>61338.270146337571</v>
      </c>
      <c r="Z451" s="22">
        <f t="shared" ref="Z451:Z514" si="87">Y451*G451</f>
        <v>4416355.4505363051</v>
      </c>
      <c r="AA451" s="6">
        <v>799</v>
      </c>
      <c r="AB451" s="6">
        <v>1939</v>
      </c>
      <c r="AC451" s="6">
        <f t="shared" si="86"/>
        <v>77</v>
      </c>
      <c r="AD451" s="6" t="s">
        <v>292</v>
      </c>
    </row>
    <row r="452" spans="1:30" x14ac:dyDescent="0.2">
      <c r="A452">
        <v>21</v>
      </c>
      <c r="B452" s="6" t="s">
        <v>1590</v>
      </c>
      <c r="C452" s="6" t="s">
        <v>22</v>
      </c>
      <c r="D452" s="6" t="s">
        <v>23</v>
      </c>
      <c r="E452" s="6" t="s">
        <v>2767</v>
      </c>
      <c r="F452" s="6" t="s">
        <v>2772</v>
      </c>
      <c r="G452" s="6">
        <v>72</v>
      </c>
      <c r="H452" s="6">
        <v>82</v>
      </c>
      <c r="I452" s="7">
        <v>42502</v>
      </c>
      <c r="J452" s="7">
        <v>42513</v>
      </c>
      <c r="K452" s="7" t="s">
        <v>2537</v>
      </c>
      <c r="L452" s="17">
        <f t="shared" si="77"/>
        <v>256.52</v>
      </c>
      <c r="M452" s="20">
        <f t="shared" si="78"/>
        <v>0.92854358334632781</v>
      </c>
      <c r="N452" s="6">
        <v>11</v>
      </c>
      <c r="O452" s="6">
        <v>4750000</v>
      </c>
      <c r="P452" s="6">
        <v>5100000</v>
      </c>
      <c r="Q452" s="6">
        <f t="shared" si="79"/>
        <v>350000</v>
      </c>
      <c r="R452" s="8">
        <f t="shared" si="80"/>
        <v>7.3684210526315783E-2</v>
      </c>
      <c r="S452" s="6">
        <v>49000</v>
      </c>
      <c r="T452" s="9">
        <f t="shared" si="81"/>
        <v>66652.777777777781</v>
      </c>
      <c r="U452" s="6">
        <v>71514</v>
      </c>
      <c r="V452" s="9">
        <f t="shared" si="82"/>
        <v>4861.222222222219</v>
      </c>
      <c r="W452" s="8">
        <f t="shared" si="83"/>
        <v>7.2933527818295429E-2</v>
      </c>
      <c r="X452" s="22">
        <f t="shared" si="84"/>
        <v>61890.009117764268</v>
      </c>
      <c r="Y452" s="22">
        <f t="shared" si="85"/>
        <v>66403.86581942928</v>
      </c>
      <c r="Z452" s="22">
        <f t="shared" si="87"/>
        <v>4781078.3389989082</v>
      </c>
      <c r="AA452" s="6">
        <v>987</v>
      </c>
      <c r="AB452" s="6">
        <v>1937</v>
      </c>
      <c r="AC452" s="6">
        <f t="shared" si="86"/>
        <v>79</v>
      </c>
      <c r="AD452" s="6" t="s">
        <v>37</v>
      </c>
    </row>
    <row r="453" spans="1:30" x14ac:dyDescent="0.2">
      <c r="A453">
        <v>21</v>
      </c>
      <c r="B453" s="6" t="s">
        <v>1589</v>
      </c>
      <c r="C453" s="6" t="s">
        <v>22</v>
      </c>
      <c r="D453" s="6" t="s">
        <v>23</v>
      </c>
      <c r="E453" s="6" t="s">
        <v>2767</v>
      </c>
      <c r="F453" s="6" t="s">
        <v>2772</v>
      </c>
      <c r="G453" s="6">
        <v>72</v>
      </c>
      <c r="H453" s="6">
        <v>81</v>
      </c>
      <c r="I453" s="7">
        <v>42503</v>
      </c>
      <c r="J453" s="7">
        <v>42514</v>
      </c>
      <c r="K453" s="7" t="s">
        <v>2537</v>
      </c>
      <c r="L453" s="17">
        <f t="shared" si="77"/>
        <v>256.52</v>
      </c>
      <c r="M453" s="20">
        <f t="shared" si="78"/>
        <v>0.92854358334632781</v>
      </c>
      <c r="N453" s="6">
        <v>11</v>
      </c>
      <c r="O453" s="6">
        <v>5200000</v>
      </c>
      <c r="P453" s="6">
        <v>5400000</v>
      </c>
      <c r="Q453" s="6">
        <f t="shared" si="79"/>
        <v>200000</v>
      </c>
      <c r="R453" s="8">
        <f t="shared" si="80"/>
        <v>3.8461538461538464E-2</v>
      </c>
      <c r="S453" s="6">
        <v>1632</v>
      </c>
      <c r="T453" s="9">
        <f t="shared" si="81"/>
        <v>72244.888888888891</v>
      </c>
      <c r="U453" s="6">
        <v>75023</v>
      </c>
      <c r="V453" s="9">
        <f t="shared" si="82"/>
        <v>2778.1111111111095</v>
      </c>
      <c r="W453" s="8">
        <f t="shared" si="83"/>
        <v>3.8454085179420588E-2</v>
      </c>
      <c r="X453" s="22">
        <f t="shared" si="84"/>
        <v>67082.528007346191</v>
      </c>
      <c r="Y453" s="22">
        <f t="shared" si="85"/>
        <v>69662.125253391554</v>
      </c>
      <c r="Z453" s="22">
        <f t="shared" si="87"/>
        <v>5015673.018244192</v>
      </c>
      <c r="AA453" s="6">
        <v>504</v>
      </c>
      <c r="AB453" s="6">
        <v>1986</v>
      </c>
      <c r="AC453" s="6">
        <f t="shared" si="86"/>
        <v>30</v>
      </c>
      <c r="AD453" s="6" t="s">
        <v>108</v>
      </c>
    </row>
    <row r="454" spans="1:30" x14ac:dyDescent="0.2">
      <c r="A454">
        <v>46</v>
      </c>
      <c r="B454" s="6" t="s">
        <v>1615</v>
      </c>
      <c r="C454" s="6" t="s">
        <v>22</v>
      </c>
      <c r="D454" s="6" t="s">
        <v>23</v>
      </c>
      <c r="E454" s="6" t="s">
        <v>2767</v>
      </c>
      <c r="F454" s="6" t="s">
        <v>2772</v>
      </c>
      <c r="G454" s="6">
        <v>72</v>
      </c>
      <c r="H454" s="6">
        <v>82</v>
      </c>
      <c r="I454" s="7">
        <v>42679</v>
      </c>
      <c r="J454" s="7">
        <v>42690</v>
      </c>
      <c r="K454" s="7" t="s">
        <v>2543</v>
      </c>
      <c r="L454" s="17">
        <f t="shared" si="77"/>
        <v>284.38</v>
      </c>
      <c r="M454" s="20">
        <f t="shared" si="78"/>
        <v>0.83757648217174208</v>
      </c>
      <c r="N454" s="6">
        <v>11</v>
      </c>
      <c r="O454" s="6">
        <v>5400000</v>
      </c>
      <c r="P454" s="6">
        <v>6750000</v>
      </c>
      <c r="Q454" s="6">
        <f t="shared" si="79"/>
        <v>1350000</v>
      </c>
      <c r="R454" s="8">
        <f t="shared" si="80"/>
        <v>0.25</v>
      </c>
      <c r="S454" s="6">
        <v>55725</v>
      </c>
      <c r="T454" s="9">
        <f t="shared" si="81"/>
        <v>75773.958333333328</v>
      </c>
      <c r="U454" s="6">
        <v>94524</v>
      </c>
      <c r="V454" s="9">
        <f t="shared" si="82"/>
        <v>18750.041666666672</v>
      </c>
      <c r="W454" s="8">
        <f t="shared" si="83"/>
        <v>0.2474470395776914</v>
      </c>
      <c r="X454" s="22">
        <f t="shared" si="84"/>
        <v>63466.485461061493</v>
      </c>
      <c r="Y454" s="22">
        <f t="shared" si="85"/>
        <v>79171.079400801755</v>
      </c>
      <c r="Z454" s="22">
        <f t="shared" si="87"/>
        <v>5700317.7168577267</v>
      </c>
      <c r="AA454" s="6">
        <v>981</v>
      </c>
      <c r="AB454" s="6">
        <v>1937</v>
      </c>
      <c r="AC454" s="6">
        <f t="shared" si="86"/>
        <v>79</v>
      </c>
      <c r="AD454" s="6" t="s">
        <v>494</v>
      </c>
    </row>
    <row r="455" spans="1:30" x14ac:dyDescent="0.2">
      <c r="A455">
        <v>10</v>
      </c>
      <c r="B455" s="6" t="s">
        <v>706</v>
      </c>
      <c r="C455" s="6" t="s">
        <v>22</v>
      </c>
      <c r="D455" s="6" t="s">
        <v>23</v>
      </c>
      <c r="E455" s="6" t="s">
        <v>2767</v>
      </c>
      <c r="F455" s="6" t="s">
        <v>2772</v>
      </c>
      <c r="G455" s="6">
        <v>72</v>
      </c>
      <c r="H455" s="6">
        <v>80</v>
      </c>
      <c r="I455" s="7">
        <v>42425</v>
      </c>
      <c r="J455" s="7">
        <v>42437</v>
      </c>
      <c r="K455" s="7" t="s">
        <v>2535</v>
      </c>
      <c r="L455" s="17">
        <f t="shared" si="77"/>
        <v>245.99</v>
      </c>
      <c r="M455" s="20">
        <f t="shared" si="78"/>
        <v>0.96829139395910402</v>
      </c>
      <c r="N455" s="6">
        <v>12</v>
      </c>
      <c r="O455" s="6">
        <v>3600000</v>
      </c>
      <c r="P455" s="6">
        <v>3600000</v>
      </c>
      <c r="Q455" s="6">
        <f t="shared" si="79"/>
        <v>0</v>
      </c>
      <c r="R455" s="8">
        <f t="shared" si="80"/>
        <v>0</v>
      </c>
      <c r="S455" s="6">
        <v>43200</v>
      </c>
      <c r="T455" s="9">
        <f t="shared" si="81"/>
        <v>50600</v>
      </c>
      <c r="U455" s="6">
        <v>50600</v>
      </c>
      <c r="V455" s="9">
        <f t="shared" si="82"/>
        <v>0</v>
      </c>
      <c r="W455" s="8">
        <f t="shared" si="83"/>
        <v>0</v>
      </c>
      <c r="X455" s="22">
        <f t="shared" si="84"/>
        <v>48995.544534330664</v>
      </c>
      <c r="Y455" s="22">
        <f t="shared" si="85"/>
        <v>48995.544534330664</v>
      </c>
      <c r="Z455" s="22">
        <f t="shared" si="87"/>
        <v>3527679.2064718078</v>
      </c>
      <c r="AA455" s="6">
        <v>999</v>
      </c>
      <c r="AB455" s="6">
        <v>1938</v>
      </c>
      <c r="AC455" s="6">
        <f t="shared" si="86"/>
        <v>78</v>
      </c>
      <c r="AD455" s="6" t="s">
        <v>37</v>
      </c>
    </row>
    <row r="456" spans="1:30" x14ac:dyDescent="0.2">
      <c r="A456">
        <v>39</v>
      </c>
      <c r="B456" s="6" t="s">
        <v>1607</v>
      </c>
      <c r="C456" s="6" t="s">
        <v>22</v>
      </c>
      <c r="D456" s="6" t="s">
        <v>23</v>
      </c>
      <c r="E456" s="6" t="s">
        <v>2767</v>
      </c>
      <c r="F456" s="6" t="s">
        <v>2772</v>
      </c>
      <c r="G456" s="6">
        <v>72</v>
      </c>
      <c r="H456" s="6">
        <v>79</v>
      </c>
      <c r="I456" s="7">
        <v>42629</v>
      </c>
      <c r="J456" s="7">
        <v>42641</v>
      </c>
      <c r="K456" s="7" t="s">
        <v>2541</v>
      </c>
      <c r="L456" s="17">
        <f t="shared" si="77"/>
        <v>275.91000000000003</v>
      </c>
      <c r="M456" s="20">
        <f t="shared" si="78"/>
        <v>0.86328875357906554</v>
      </c>
      <c r="N456" s="6">
        <v>12</v>
      </c>
      <c r="O456" s="6">
        <v>6700000</v>
      </c>
      <c r="P456" s="6">
        <v>6700000</v>
      </c>
      <c r="Q456" s="6">
        <f t="shared" si="79"/>
        <v>0</v>
      </c>
      <c r="R456" s="8">
        <f t="shared" si="80"/>
        <v>0</v>
      </c>
      <c r="S456" s="6"/>
      <c r="T456" s="9">
        <f t="shared" si="81"/>
        <v>93055.555555555562</v>
      </c>
      <c r="U456" s="6">
        <v>93056</v>
      </c>
      <c r="V456" s="9">
        <f t="shared" si="82"/>
        <v>0.44444444443797693</v>
      </c>
      <c r="W456" s="8">
        <f t="shared" si="83"/>
        <v>4.7761194029155729E-6</v>
      </c>
      <c r="X456" s="22">
        <f t="shared" si="84"/>
        <v>80333.814569163049</v>
      </c>
      <c r="Y456" s="22">
        <f t="shared" si="85"/>
        <v>80334.198253053517</v>
      </c>
      <c r="Z456" s="22">
        <f t="shared" si="87"/>
        <v>5784062.2742198529</v>
      </c>
      <c r="AA456" s="6">
        <v>921</v>
      </c>
      <c r="AB456" s="6">
        <v>1890</v>
      </c>
      <c r="AC456" s="6">
        <f t="shared" si="86"/>
        <v>126</v>
      </c>
      <c r="AD456" s="6" t="s">
        <v>61</v>
      </c>
    </row>
    <row r="457" spans="1:30" x14ac:dyDescent="0.2">
      <c r="A457">
        <v>25</v>
      </c>
      <c r="B457" s="6" t="s">
        <v>1632</v>
      </c>
      <c r="C457" s="6" t="s">
        <v>22</v>
      </c>
      <c r="D457" s="6" t="s">
        <v>23</v>
      </c>
      <c r="E457" s="6" t="s">
        <v>2767</v>
      </c>
      <c r="F457" s="6" t="s">
        <v>2772</v>
      </c>
      <c r="G457" s="6">
        <v>73</v>
      </c>
      <c r="H457" s="6">
        <v>80</v>
      </c>
      <c r="I457" s="7">
        <v>42531</v>
      </c>
      <c r="J457" s="7">
        <v>42541</v>
      </c>
      <c r="K457" s="7" t="s">
        <v>2538</v>
      </c>
      <c r="L457" s="17">
        <f t="shared" si="77"/>
        <v>259.83</v>
      </c>
      <c r="M457" s="20">
        <f t="shared" si="78"/>
        <v>0.91671477504522192</v>
      </c>
      <c r="N457" s="6">
        <v>10</v>
      </c>
      <c r="O457" s="6">
        <v>4990000</v>
      </c>
      <c r="P457" s="6">
        <v>5750000</v>
      </c>
      <c r="Q457" s="6">
        <f t="shared" si="79"/>
        <v>760000</v>
      </c>
      <c r="R457" s="8">
        <f t="shared" si="80"/>
        <v>0.15230460921843689</v>
      </c>
      <c r="S457" s="6">
        <v>51760</v>
      </c>
      <c r="T457" s="9">
        <f t="shared" si="81"/>
        <v>69065.205479452052</v>
      </c>
      <c r="U457" s="6">
        <v>79476</v>
      </c>
      <c r="V457" s="9">
        <f t="shared" si="82"/>
        <v>10410.794520547948</v>
      </c>
      <c r="W457" s="8">
        <f t="shared" si="83"/>
        <v>0.15073863095426998</v>
      </c>
      <c r="X457" s="22">
        <f t="shared" si="84"/>
        <v>63313.094304547914</v>
      </c>
      <c r="Y457" s="22">
        <f t="shared" si="85"/>
        <v>72856.823461494059</v>
      </c>
      <c r="Z457" s="22">
        <f t="shared" si="87"/>
        <v>5318548.1126890667</v>
      </c>
      <c r="AA457" s="10">
        <v>2336</v>
      </c>
      <c r="AB457" s="6">
        <v>1930</v>
      </c>
      <c r="AC457" s="6">
        <f t="shared" si="86"/>
        <v>86</v>
      </c>
      <c r="AD457" s="6" t="s">
        <v>213</v>
      </c>
    </row>
    <row r="458" spans="1:30" x14ac:dyDescent="0.2">
      <c r="A458">
        <v>41</v>
      </c>
      <c r="B458" s="6" t="s">
        <v>1640</v>
      </c>
      <c r="C458" s="6" t="s">
        <v>22</v>
      </c>
      <c r="D458" s="6" t="s">
        <v>23</v>
      </c>
      <c r="E458" s="6" t="s">
        <v>2767</v>
      </c>
      <c r="F458" s="6" t="s">
        <v>2772</v>
      </c>
      <c r="G458" s="6">
        <v>73</v>
      </c>
      <c r="H458" s="6">
        <v>80</v>
      </c>
      <c r="I458" s="7">
        <v>42643</v>
      </c>
      <c r="J458" s="7">
        <v>42653</v>
      </c>
      <c r="K458" s="7" t="s">
        <v>2542</v>
      </c>
      <c r="L458" s="17">
        <f t="shared" si="77"/>
        <v>281.13</v>
      </c>
      <c r="M458" s="20">
        <f t="shared" si="78"/>
        <v>0.84725927506847365</v>
      </c>
      <c r="N458" s="6">
        <v>10</v>
      </c>
      <c r="O458" s="6">
        <v>5100000</v>
      </c>
      <c r="P458" s="6">
        <v>5950000</v>
      </c>
      <c r="Q458" s="6">
        <f t="shared" si="79"/>
        <v>850000</v>
      </c>
      <c r="R458" s="8">
        <f t="shared" si="80"/>
        <v>0.16666666666666666</v>
      </c>
      <c r="S458" s="6">
        <v>15817</v>
      </c>
      <c r="T458" s="9">
        <f t="shared" si="81"/>
        <v>70079.684931506854</v>
      </c>
      <c r="U458" s="6">
        <v>81724</v>
      </c>
      <c r="V458" s="9">
        <f t="shared" si="82"/>
        <v>11644.315068493146</v>
      </c>
      <c r="W458" s="8">
        <f t="shared" si="83"/>
        <v>0.16615821089769231</v>
      </c>
      <c r="X458" s="22">
        <f t="shared" si="84"/>
        <v>59375.663052095537</v>
      </c>
      <c r="Y458" s="22">
        <f t="shared" si="85"/>
        <v>69241.416995695938</v>
      </c>
      <c r="Z458" s="22">
        <f t="shared" si="87"/>
        <v>5054623.4406858031</v>
      </c>
      <c r="AA458" s="6">
        <v>517</v>
      </c>
      <c r="AB458" s="6">
        <v>1903</v>
      </c>
      <c r="AC458" s="6">
        <f t="shared" si="86"/>
        <v>113</v>
      </c>
      <c r="AD458" s="6" t="s">
        <v>37</v>
      </c>
    </row>
    <row r="459" spans="1:30" x14ac:dyDescent="0.2">
      <c r="A459">
        <v>4</v>
      </c>
      <c r="B459" s="6" t="s">
        <v>1621</v>
      </c>
      <c r="C459" s="6" t="s">
        <v>22</v>
      </c>
      <c r="D459" s="6" t="s">
        <v>23</v>
      </c>
      <c r="E459" s="6" t="s">
        <v>2767</v>
      </c>
      <c r="F459" s="6" t="s">
        <v>2772</v>
      </c>
      <c r="G459" s="6">
        <v>73</v>
      </c>
      <c r="H459" s="6">
        <v>82</v>
      </c>
      <c r="I459" s="7">
        <v>42384</v>
      </c>
      <c r="J459" s="7">
        <v>42395</v>
      </c>
      <c r="K459" s="7" t="s">
        <v>2533</v>
      </c>
      <c r="L459" s="17">
        <f t="shared" si="77"/>
        <v>238.19</v>
      </c>
      <c r="M459" s="20">
        <f t="shared" si="78"/>
        <v>1</v>
      </c>
      <c r="N459" s="6">
        <v>11</v>
      </c>
      <c r="O459" s="6">
        <v>4750000</v>
      </c>
      <c r="P459" s="6">
        <v>4750000</v>
      </c>
      <c r="Q459" s="6">
        <f t="shared" si="79"/>
        <v>0</v>
      </c>
      <c r="R459" s="8">
        <f t="shared" si="80"/>
        <v>0</v>
      </c>
      <c r="S459" s="6">
        <v>42669</v>
      </c>
      <c r="T459" s="9">
        <f t="shared" si="81"/>
        <v>65653</v>
      </c>
      <c r="U459" s="6">
        <v>65653</v>
      </c>
      <c r="V459" s="9">
        <f t="shared" si="82"/>
        <v>0</v>
      </c>
      <c r="W459" s="8">
        <f t="shared" si="83"/>
        <v>0</v>
      </c>
      <c r="X459" s="22">
        <f t="shared" si="84"/>
        <v>65653</v>
      </c>
      <c r="Y459" s="22">
        <f t="shared" si="85"/>
        <v>65653</v>
      </c>
      <c r="Z459" s="22">
        <f t="shared" si="87"/>
        <v>4792669</v>
      </c>
      <c r="AA459" s="6">
        <v>13</v>
      </c>
      <c r="AB459" s="6">
        <v>1937</v>
      </c>
      <c r="AC459" s="6">
        <f t="shared" si="86"/>
        <v>79</v>
      </c>
      <c r="AD459" s="6" t="s">
        <v>532</v>
      </c>
    </row>
    <row r="460" spans="1:30" x14ac:dyDescent="0.2">
      <c r="A460">
        <v>14</v>
      </c>
      <c r="B460" s="6" t="s">
        <v>1375</v>
      </c>
      <c r="C460" s="6" t="s">
        <v>22</v>
      </c>
      <c r="D460" s="6" t="s">
        <v>23</v>
      </c>
      <c r="E460" s="6" t="s">
        <v>2767</v>
      </c>
      <c r="F460" s="6" t="s">
        <v>2772</v>
      </c>
      <c r="G460" s="6">
        <v>73</v>
      </c>
      <c r="H460" s="6">
        <v>83</v>
      </c>
      <c r="I460" s="7">
        <v>42454</v>
      </c>
      <c r="J460" s="7">
        <v>42465</v>
      </c>
      <c r="K460" s="7" t="s">
        <v>2536</v>
      </c>
      <c r="L460" s="17">
        <f t="shared" si="77"/>
        <v>250.79</v>
      </c>
      <c r="M460" s="20">
        <f t="shared" si="78"/>
        <v>0.9497587623110969</v>
      </c>
      <c r="N460" s="6">
        <v>11</v>
      </c>
      <c r="O460" s="6">
        <v>4500000</v>
      </c>
      <c r="P460" s="6">
        <v>4500000</v>
      </c>
      <c r="Q460" s="6">
        <f t="shared" si="79"/>
        <v>0</v>
      </c>
      <c r="R460" s="8">
        <f t="shared" si="80"/>
        <v>0</v>
      </c>
      <c r="S460" s="6"/>
      <c r="T460" s="9">
        <f t="shared" si="81"/>
        <v>61643.835616438359</v>
      </c>
      <c r="U460" s="6">
        <v>61644</v>
      </c>
      <c r="V460" s="9">
        <f t="shared" si="82"/>
        <v>0.16438356164144352</v>
      </c>
      <c r="W460" s="8">
        <f t="shared" si="83"/>
        <v>2.6666666666278613E-6</v>
      </c>
      <c r="X460" s="22">
        <f t="shared" si="84"/>
        <v>58546.773019177206</v>
      </c>
      <c r="Y460" s="22">
        <f t="shared" si="85"/>
        <v>58546.929143905254</v>
      </c>
      <c r="Z460" s="22">
        <f t="shared" si="87"/>
        <v>4273925.8275050838</v>
      </c>
      <c r="AA460" s="6">
        <v>401</v>
      </c>
      <c r="AB460" s="6">
        <v>2002</v>
      </c>
      <c r="AC460" s="6">
        <f t="shared" si="86"/>
        <v>14</v>
      </c>
      <c r="AD460" s="6" t="s">
        <v>67</v>
      </c>
    </row>
    <row r="461" spans="1:30" x14ac:dyDescent="0.2">
      <c r="A461">
        <v>25</v>
      </c>
      <c r="B461" s="6" t="s">
        <v>1633</v>
      </c>
      <c r="C461" s="6" t="s">
        <v>22</v>
      </c>
      <c r="D461" s="6" t="s">
        <v>23</v>
      </c>
      <c r="E461" s="6" t="s">
        <v>2767</v>
      </c>
      <c r="F461" s="6" t="s">
        <v>2772</v>
      </c>
      <c r="G461" s="6">
        <v>73</v>
      </c>
      <c r="H461" s="6">
        <v>80</v>
      </c>
      <c r="I461" s="7">
        <v>42531</v>
      </c>
      <c r="J461" s="7">
        <v>42542</v>
      </c>
      <c r="K461" s="7" t="s">
        <v>2538</v>
      </c>
      <c r="L461" s="17">
        <f t="shared" si="77"/>
        <v>259.83</v>
      </c>
      <c r="M461" s="20">
        <f t="shared" si="78"/>
        <v>0.91671477504522192</v>
      </c>
      <c r="N461" s="6">
        <v>11</v>
      </c>
      <c r="O461" s="6">
        <v>4490000</v>
      </c>
      <c r="P461" s="6">
        <v>4710000</v>
      </c>
      <c r="Q461" s="6">
        <f t="shared" si="79"/>
        <v>220000</v>
      </c>
      <c r="R461" s="8">
        <f t="shared" si="80"/>
        <v>4.8997772828507792E-2</v>
      </c>
      <c r="S461" s="6">
        <v>15424</v>
      </c>
      <c r="T461" s="9">
        <f t="shared" si="81"/>
        <v>61718.136986301368</v>
      </c>
      <c r="U461" s="6">
        <v>64732</v>
      </c>
      <c r="V461" s="9">
        <f t="shared" si="82"/>
        <v>3013.8630136986321</v>
      </c>
      <c r="W461" s="8">
        <f t="shared" si="83"/>
        <v>4.8832695879455552E-2</v>
      </c>
      <c r="X461" s="22">
        <f t="shared" si="84"/>
        <v>56577.928063607447</v>
      </c>
      <c r="Y461" s="22">
        <f t="shared" si="85"/>
        <v>59340.780818227307</v>
      </c>
      <c r="Z461" s="22">
        <f t="shared" si="87"/>
        <v>4331876.9997305935</v>
      </c>
      <c r="AA461" s="6"/>
      <c r="AB461" s="6">
        <v>1894</v>
      </c>
      <c r="AC461" s="6">
        <f t="shared" si="86"/>
        <v>122</v>
      </c>
      <c r="AD461" s="6" t="s">
        <v>37</v>
      </c>
    </row>
    <row r="462" spans="1:30" x14ac:dyDescent="0.2">
      <c r="A462">
        <v>36</v>
      </c>
      <c r="B462" s="6" t="s">
        <v>1638</v>
      </c>
      <c r="C462" s="6" t="s">
        <v>22</v>
      </c>
      <c r="D462" s="6" t="s">
        <v>23</v>
      </c>
      <c r="E462" s="6" t="s">
        <v>2767</v>
      </c>
      <c r="F462" s="6" t="s">
        <v>2772</v>
      </c>
      <c r="G462" s="6">
        <v>73</v>
      </c>
      <c r="H462" s="6">
        <v>84</v>
      </c>
      <c r="I462" s="7">
        <v>42607</v>
      </c>
      <c r="J462" s="7">
        <v>42619</v>
      </c>
      <c r="K462" s="7" t="s">
        <v>2541</v>
      </c>
      <c r="L462" s="17">
        <f t="shared" si="77"/>
        <v>275.91000000000003</v>
      </c>
      <c r="M462" s="20">
        <f t="shared" si="78"/>
        <v>0.86328875357906554</v>
      </c>
      <c r="N462" s="6">
        <v>12</v>
      </c>
      <c r="O462" s="6">
        <v>5000000</v>
      </c>
      <c r="P462" s="6">
        <v>5555488</v>
      </c>
      <c r="Q462" s="6">
        <f t="shared" si="79"/>
        <v>555488</v>
      </c>
      <c r="R462" s="8">
        <f t="shared" si="80"/>
        <v>0.1110976</v>
      </c>
      <c r="S462" s="6">
        <v>66505</v>
      </c>
      <c r="T462" s="9">
        <f t="shared" si="81"/>
        <v>69404.178082191778</v>
      </c>
      <c r="U462" s="6">
        <v>77014</v>
      </c>
      <c r="V462" s="9">
        <f t="shared" si="82"/>
        <v>7609.8219178082218</v>
      </c>
      <c r="W462" s="8">
        <f t="shared" si="83"/>
        <v>0.10964501169938651</v>
      </c>
      <c r="X462" s="22">
        <f t="shared" si="84"/>
        <v>59915.846389754843</v>
      </c>
      <c r="Y462" s="22">
        <f t="shared" si="85"/>
        <v>66485.320068138157</v>
      </c>
      <c r="Z462" s="22">
        <f t="shared" si="87"/>
        <v>4853428.3649740852</v>
      </c>
      <c r="AA462" s="6">
        <v>767</v>
      </c>
      <c r="AB462" s="6">
        <v>1914</v>
      </c>
      <c r="AC462" s="6">
        <f t="shared" si="86"/>
        <v>102</v>
      </c>
      <c r="AD462" s="6" t="s">
        <v>238</v>
      </c>
    </row>
    <row r="463" spans="1:30" x14ac:dyDescent="0.2">
      <c r="A463">
        <v>45</v>
      </c>
      <c r="B463" s="6" t="s">
        <v>1644</v>
      </c>
      <c r="C463" s="6" t="s">
        <v>22</v>
      </c>
      <c r="D463" s="6" t="s">
        <v>23</v>
      </c>
      <c r="E463" s="6" t="s">
        <v>2767</v>
      </c>
      <c r="F463" s="6" t="s">
        <v>2772</v>
      </c>
      <c r="G463" s="6">
        <v>73</v>
      </c>
      <c r="H463" s="6">
        <v>88</v>
      </c>
      <c r="I463" s="7">
        <v>42664</v>
      </c>
      <c r="J463" s="7">
        <v>42683</v>
      </c>
      <c r="K463" s="7" t="s">
        <v>2543</v>
      </c>
      <c r="L463" s="17">
        <f t="shared" si="77"/>
        <v>284.38</v>
      </c>
      <c r="M463" s="20">
        <f t="shared" si="78"/>
        <v>0.83757648217174208</v>
      </c>
      <c r="N463" s="6">
        <v>19</v>
      </c>
      <c r="O463" s="6">
        <v>5990000</v>
      </c>
      <c r="P463" s="6">
        <v>5990000</v>
      </c>
      <c r="Q463" s="6">
        <f t="shared" si="79"/>
        <v>0</v>
      </c>
      <c r="R463" s="8">
        <f t="shared" si="80"/>
        <v>0</v>
      </c>
      <c r="S463" s="6"/>
      <c r="T463" s="9">
        <f t="shared" si="81"/>
        <v>82054.794520547948</v>
      </c>
      <c r="U463" s="6">
        <v>82055</v>
      </c>
      <c r="V463" s="9">
        <f t="shared" si="82"/>
        <v>0.2054794520518044</v>
      </c>
      <c r="W463" s="8">
        <f t="shared" si="83"/>
        <v>2.5041736226680671E-6</v>
      </c>
      <c r="X463" s="22">
        <f t="shared" si="84"/>
        <v>68727.166139845693</v>
      </c>
      <c r="Y463" s="22">
        <f t="shared" si="85"/>
        <v>68727.338244602302</v>
      </c>
      <c r="Z463" s="22">
        <f t="shared" si="87"/>
        <v>5017095.691855968</v>
      </c>
      <c r="AA463" s="6">
        <v>756</v>
      </c>
      <c r="AB463" s="6">
        <v>2008</v>
      </c>
      <c r="AC463" s="6">
        <f t="shared" si="86"/>
        <v>8</v>
      </c>
      <c r="AD463" s="6" t="s">
        <v>67</v>
      </c>
    </row>
    <row r="464" spans="1:30" x14ac:dyDescent="0.2">
      <c r="A464">
        <v>23</v>
      </c>
      <c r="B464" s="6" t="s">
        <v>1630</v>
      </c>
      <c r="C464" s="6" t="s">
        <v>22</v>
      </c>
      <c r="D464" s="6" t="s">
        <v>23</v>
      </c>
      <c r="E464" s="6" t="s">
        <v>2767</v>
      </c>
      <c r="F464" s="6" t="s">
        <v>2772</v>
      </c>
      <c r="G464" s="6">
        <v>73</v>
      </c>
      <c r="H464" s="6">
        <v>83</v>
      </c>
      <c r="I464" s="7">
        <v>42506</v>
      </c>
      <c r="J464" s="7">
        <v>42531</v>
      </c>
      <c r="K464" s="7" t="s">
        <v>2538</v>
      </c>
      <c r="L464" s="17">
        <f t="shared" si="77"/>
        <v>259.83</v>
      </c>
      <c r="M464" s="20">
        <f t="shared" si="78"/>
        <v>0.91671477504522192</v>
      </c>
      <c r="N464" s="6">
        <v>25</v>
      </c>
      <c r="O464" s="6">
        <v>4400000</v>
      </c>
      <c r="P464" s="6">
        <v>4400000</v>
      </c>
      <c r="Q464" s="6">
        <f t="shared" si="79"/>
        <v>0</v>
      </c>
      <c r="R464" s="8">
        <f t="shared" si="80"/>
        <v>0</v>
      </c>
      <c r="S464" s="6">
        <v>38466</v>
      </c>
      <c r="T464" s="9">
        <f t="shared" si="81"/>
        <v>60800.904109589042</v>
      </c>
      <c r="U464" s="6">
        <v>60801</v>
      </c>
      <c r="V464" s="9">
        <f t="shared" si="82"/>
        <v>9.589041095750872E-2</v>
      </c>
      <c r="W464" s="8">
        <f t="shared" si="83"/>
        <v>1.577121464915612E-6</v>
      </c>
      <c r="X464" s="22">
        <f t="shared" si="84"/>
        <v>55737.087133368026</v>
      </c>
      <c r="Y464" s="22">
        <f t="shared" si="85"/>
        <v>55737.175037524539</v>
      </c>
      <c r="Z464" s="22">
        <f t="shared" si="87"/>
        <v>4068813.7777392915</v>
      </c>
      <c r="AA464" s="6">
        <v>438</v>
      </c>
      <c r="AB464" s="6">
        <v>1896</v>
      </c>
      <c r="AC464" s="6">
        <f t="shared" si="86"/>
        <v>120</v>
      </c>
      <c r="AD464" s="6" t="s">
        <v>203</v>
      </c>
    </row>
    <row r="465" spans="1:30" x14ac:dyDescent="0.2">
      <c r="A465">
        <v>22</v>
      </c>
      <c r="B465" s="6" t="s">
        <v>765</v>
      </c>
      <c r="C465" s="6" t="s">
        <v>22</v>
      </c>
      <c r="D465" s="6" t="s">
        <v>23</v>
      </c>
      <c r="E465" s="6" t="s">
        <v>2768</v>
      </c>
      <c r="F465" s="6" t="s">
        <v>2772</v>
      </c>
      <c r="G465" s="6">
        <v>74</v>
      </c>
      <c r="H465" s="6">
        <v>82</v>
      </c>
      <c r="I465" s="7">
        <v>42517</v>
      </c>
      <c r="J465" s="7">
        <v>42520</v>
      </c>
      <c r="K465" s="7" t="s">
        <v>2537</v>
      </c>
      <c r="L465" s="17">
        <f t="shared" si="77"/>
        <v>256.52</v>
      </c>
      <c r="M465" s="20">
        <f t="shared" si="78"/>
        <v>0.92854358334632781</v>
      </c>
      <c r="N465" s="6">
        <v>3</v>
      </c>
      <c r="O465" s="6">
        <v>5300000</v>
      </c>
      <c r="P465" s="6">
        <v>5800000</v>
      </c>
      <c r="Q465" s="6">
        <f t="shared" si="79"/>
        <v>500000</v>
      </c>
      <c r="R465" s="8">
        <f t="shared" si="80"/>
        <v>9.4339622641509441E-2</v>
      </c>
      <c r="S465" s="6">
        <v>4546</v>
      </c>
      <c r="T465" s="9">
        <f t="shared" si="81"/>
        <v>71683.054054054053</v>
      </c>
      <c r="U465" s="6">
        <v>78440</v>
      </c>
      <c r="V465" s="9">
        <f t="shared" si="82"/>
        <v>6756.9459459459467</v>
      </c>
      <c r="W465" s="8">
        <f t="shared" si="83"/>
        <v>9.4261412758038121E-2</v>
      </c>
      <c r="X465" s="22">
        <f t="shared" si="84"/>
        <v>66560.839876559854</v>
      </c>
      <c r="Y465" s="22">
        <f t="shared" si="85"/>
        <v>72834.958677685951</v>
      </c>
      <c r="Z465" s="22">
        <f t="shared" si="87"/>
        <v>5389786.94214876</v>
      </c>
      <c r="AA465" s="10">
        <v>2962</v>
      </c>
      <c r="AB465" s="6">
        <v>1992</v>
      </c>
      <c r="AC465" s="6">
        <f t="shared" si="86"/>
        <v>24</v>
      </c>
      <c r="AD465" s="6" t="s">
        <v>37</v>
      </c>
    </row>
    <row r="466" spans="1:30" x14ac:dyDescent="0.2">
      <c r="A466">
        <v>21</v>
      </c>
      <c r="B466" s="6" t="s">
        <v>1658</v>
      </c>
      <c r="C466" s="6" t="s">
        <v>22</v>
      </c>
      <c r="D466" s="6" t="s">
        <v>23</v>
      </c>
      <c r="E466" s="6" t="s">
        <v>2767</v>
      </c>
      <c r="F466" s="6" t="s">
        <v>2772</v>
      </c>
      <c r="G466" s="6">
        <v>74</v>
      </c>
      <c r="H466" s="6">
        <v>83</v>
      </c>
      <c r="I466" s="7">
        <v>42505</v>
      </c>
      <c r="J466" s="7">
        <v>42515</v>
      </c>
      <c r="K466" s="7" t="s">
        <v>2537</v>
      </c>
      <c r="L466" s="17">
        <f t="shared" si="77"/>
        <v>256.52</v>
      </c>
      <c r="M466" s="20">
        <f t="shared" si="78"/>
        <v>0.92854358334632781</v>
      </c>
      <c r="N466" s="6">
        <v>10</v>
      </c>
      <c r="O466" s="6">
        <v>6500000</v>
      </c>
      <c r="P466" s="6">
        <v>6800000</v>
      </c>
      <c r="Q466" s="6">
        <f t="shared" si="79"/>
        <v>300000</v>
      </c>
      <c r="R466" s="8">
        <f t="shared" si="80"/>
        <v>4.6153846153846156E-2</v>
      </c>
      <c r="S466" s="6">
        <v>53228</v>
      </c>
      <c r="T466" s="9">
        <f t="shared" si="81"/>
        <v>88557.135135135133</v>
      </c>
      <c r="U466" s="6">
        <v>92611</v>
      </c>
      <c r="V466" s="9">
        <f t="shared" si="82"/>
        <v>4053.8648648648668</v>
      </c>
      <c r="W466" s="8">
        <f t="shared" si="83"/>
        <v>4.577682937324936E-2</v>
      </c>
      <c r="X466" s="22">
        <f t="shared" si="84"/>
        <v>82229.159589263363</v>
      </c>
      <c r="Y466" s="22">
        <f t="shared" si="85"/>
        <v>85993.349797286763</v>
      </c>
      <c r="Z466" s="22">
        <f t="shared" si="87"/>
        <v>6363507.8849992203</v>
      </c>
      <c r="AA466" s="6">
        <v>713</v>
      </c>
      <c r="AB466" s="6">
        <v>1900</v>
      </c>
      <c r="AC466" s="6">
        <f t="shared" si="86"/>
        <v>116</v>
      </c>
      <c r="AD466" s="6" t="s">
        <v>108</v>
      </c>
    </row>
    <row r="467" spans="1:30" x14ac:dyDescent="0.2">
      <c r="A467">
        <v>22</v>
      </c>
      <c r="B467" s="6" t="s">
        <v>1661</v>
      </c>
      <c r="C467" s="6" t="s">
        <v>22</v>
      </c>
      <c r="D467" s="6" t="s">
        <v>23</v>
      </c>
      <c r="E467" s="6" t="s">
        <v>2767</v>
      </c>
      <c r="F467" s="6" t="s">
        <v>2772</v>
      </c>
      <c r="G467" s="6">
        <v>74</v>
      </c>
      <c r="H467" s="6">
        <v>82</v>
      </c>
      <c r="I467" s="7">
        <v>42510</v>
      </c>
      <c r="J467" s="7">
        <v>42520</v>
      </c>
      <c r="K467" s="7" t="s">
        <v>2537</v>
      </c>
      <c r="L467" s="17">
        <f t="shared" si="77"/>
        <v>256.52</v>
      </c>
      <c r="M467" s="20">
        <f t="shared" si="78"/>
        <v>0.92854358334632781</v>
      </c>
      <c r="N467" s="6">
        <v>10</v>
      </c>
      <c r="O467" s="6">
        <v>4800000</v>
      </c>
      <c r="P467" s="6">
        <v>5200000</v>
      </c>
      <c r="Q467" s="6">
        <f t="shared" si="79"/>
        <v>400000</v>
      </c>
      <c r="R467" s="8">
        <f t="shared" si="80"/>
        <v>8.3333333333333329E-2</v>
      </c>
      <c r="S467" s="6"/>
      <c r="T467" s="9">
        <f t="shared" si="81"/>
        <v>64864.864864864867</v>
      </c>
      <c r="U467" s="6">
        <v>70270</v>
      </c>
      <c r="V467" s="9">
        <f t="shared" si="82"/>
        <v>5405.1351351351332</v>
      </c>
      <c r="W467" s="8">
        <f t="shared" si="83"/>
        <v>8.3329166666666635E-2</v>
      </c>
      <c r="X467" s="22">
        <f t="shared" si="84"/>
        <v>60229.854054896939</v>
      </c>
      <c r="Y467" s="22">
        <f t="shared" si="85"/>
        <v>65248.757601746453</v>
      </c>
      <c r="Z467" s="22">
        <f t="shared" si="87"/>
        <v>4828408.0625292379</v>
      </c>
      <c r="AA467" s="6">
        <v>844</v>
      </c>
      <c r="AB467" s="6">
        <v>1936</v>
      </c>
      <c r="AC467" s="6">
        <f t="shared" si="86"/>
        <v>80</v>
      </c>
      <c r="AD467" s="6" t="s">
        <v>112</v>
      </c>
    </row>
    <row r="468" spans="1:30" x14ac:dyDescent="0.2">
      <c r="A468">
        <v>23</v>
      </c>
      <c r="B468" s="6" t="s">
        <v>1663</v>
      </c>
      <c r="C468" s="6" t="s">
        <v>22</v>
      </c>
      <c r="D468" s="6" t="s">
        <v>23</v>
      </c>
      <c r="E468" s="6" t="s">
        <v>2767</v>
      </c>
      <c r="F468" s="6" t="s">
        <v>2772</v>
      </c>
      <c r="G468" s="6">
        <v>74</v>
      </c>
      <c r="H468" s="6">
        <v>82</v>
      </c>
      <c r="I468" s="7">
        <v>42517</v>
      </c>
      <c r="J468" s="7">
        <v>42527</v>
      </c>
      <c r="K468" s="7" t="s">
        <v>2538</v>
      </c>
      <c r="L468" s="17">
        <f t="shared" si="77"/>
        <v>259.83</v>
      </c>
      <c r="M468" s="20">
        <f t="shared" si="78"/>
        <v>0.91671477504522192</v>
      </c>
      <c r="N468" s="6">
        <v>10</v>
      </c>
      <c r="O468" s="6">
        <v>4950000</v>
      </c>
      <c r="P468" s="6">
        <v>5375000</v>
      </c>
      <c r="Q468" s="6">
        <f t="shared" si="79"/>
        <v>425000</v>
      </c>
      <c r="R468" s="8">
        <f t="shared" si="80"/>
        <v>8.5858585858585856E-2</v>
      </c>
      <c r="S468" s="6">
        <v>77694</v>
      </c>
      <c r="T468" s="9">
        <f t="shared" si="81"/>
        <v>67941.810810810814</v>
      </c>
      <c r="U468" s="6">
        <v>73685</v>
      </c>
      <c r="V468" s="9">
        <f t="shared" si="82"/>
        <v>5743.1891891891864</v>
      </c>
      <c r="W468" s="8">
        <f t="shared" si="83"/>
        <v>8.4530999698867862E-2</v>
      </c>
      <c r="X468" s="22">
        <f t="shared" si="84"/>
        <v>62283.261813597463</v>
      </c>
      <c r="Y468" s="22">
        <f t="shared" si="85"/>
        <v>67548.128199207174</v>
      </c>
      <c r="Z468" s="22">
        <f t="shared" si="87"/>
        <v>4998561.4867413305</v>
      </c>
      <c r="AA468" s="6">
        <v>494</v>
      </c>
      <c r="AB468" s="6">
        <v>1896</v>
      </c>
      <c r="AC468" s="6">
        <f t="shared" si="86"/>
        <v>120</v>
      </c>
      <c r="AD468" s="6" t="s">
        <v>103</v>
      </c>
    </row>
    <row r="469" spans="1:30" x14ac:dyDescent="0.2">
      <c r="A469">
        <v>46</v>
      </c>
      <c r="B469" s="6" t="s">
        <v>1676</v>
      </c>
      <c r="C469" s="6" t="s">
        <v>22</v>
      </c>
      <c r="D469" s="6" t="s">
        <v>23</v>
      </c>
      <c r="E469" s="6" t="s">
        <v>2767</v>
      </c>
      <c r="F469" s="6" t="s">
        <v>2772</v>
      </c>
      <c r="G469" s="6">
        <v>74</v>
      </c>
      <c r="H469" s="6">
        <v>82</v>
      </c>
      <c r="I469" s="7">
        <v>42681</v>
      </c>
      <c r="J469" s="7">
        <v>42691</v>
      </c>
      <c r="K469" s="7" t="s">
        <v>2543</v>
      </c>
      <c r="L469" s="17">
        <f t="shared" si="77"/>
        <v>284.38</v>
      </c>
      <c r="M469" s="20">
        <f t="shared" si="78"/>
        <v>0.83757648217174208</v>
      </c>
      <c r="N469" s="6">
        <v>10</v>
      </c>
      <c r="O469" s="6">
        <v>7800000</v>
      </c>
      <c r="P469" s="6">
        <v>7750000</v>
      </c>
      <c r="Q469" s="6">
        <f t="shared" si="79"/>
        <v>-50000</v>
      </c>
      <c r="R469" s="8">
        <f t="shared" si="80"/>
        <v>-6.41025641025641E-3</v>
      </c>
      <c r="S469" s="6">
        <v>4773</v>
      </c>
      <c r="T469" s="9">
        <f t="shared" si="81"/>
        <v>105469.9054054054</v>
      </c>
      <c r="U469" s="6">
        <v>104794</v>
      </c>
      <c r="V469" s="9">
        <f t="shared" si="82"/>
        <v>-675.90540540539951</v>
      </c>
      <c r="W469" s="8">
        <f t="shared" si="83"/>
        <v>-6.408514379598172E-3</v>
      </c>
      <c r="X469" s="22">
        <f t="shared" si="84"/>
        <v>88339.112344445864</v>
      </c>
      <c r="Y469" s="22">
        <f t="shared" si="85"/>
        <v>87772.989872705541</v>
      </c>
      <c r="Z469" s="22">
        <f t="shared" si="87"/>
        <v>6495201.2505802102</v>
      </c>
      <c r="AA469" s="6">
        <v>988</v>
      </c>
      <c r="AB469" s="6">
        <v>2012</v>
      </c>
      <c r="AC469" s="6">
        <f t="shared" si="86"/>
        <v>4</v>
      </c>
      <c r="AD469" s="6" t="s">
        <v>364</v>
      </c>
    </row>
    <row r="470" spans="1:30" x14ac:dyDescent="0.2">
      <c r="A470">
        <v>10</v>
      </c>
      <c r="B470" s="6" t="s">
        <v>846</v>
      </c>
      <c r="C470" s="6" t="s">
        <v>22</v>
      </c>
      <c r="D470" s="6" t="s">
        <v>23</v>
      </c>
      <c r="E470" s="6" t="s">
        <v>2767</v>
      </c>
      <c r="F470" s="6" t="s">
        <v>2772</v>
      </c>
      <c r="G470" s="6">
        <v>74</v>
      </c>
      <c r="H470" s="6">
        <v>81</v>
      </c>
      <c r="I470" s="7">
        <v>42427</v>
      </c>
      <c r="J470" s="7">
        <v>42438</v>
      </c>
      <c r="K470" s="7" t="s">
        <v>2535</v>
      </c>
      <c r="L470" s="17">
        <f t="shared" si="77"/>
        <v>245.99</v>
      </c>
      <c r="M470" s="20">
        <f t="shared" si="78"/>
        <v>0.96829139395910402</v>
      </c>
      <c r="N470" s="6">
        <v>11</v>
      </c>
      <c r="O470" s="6">
        <v>4800000</v>
      </c>
      <c r="P470" s="6">
        <v>4800000</v>
      </c>
      <c r="Q470" s="6">
        <f t="shared" si="79"/>
        <v>0</v>
      </c>
      <c r="R470" s="8">
        <f t="shared" si="80"/>
        <v>0</v>
      </c>
      <c r="S470" s="6"/>
      <c r="T470" s="9">
        <f t="shared" si="81"/>
        <v>64864.864864864867</v>
      </c>
      <c r="U470" s="6">
        <v>64865</v>
      </c>
      <c r="V470" s="9">
        <f t="shared" si="82"/>
        <v>0.13513513513316866</v>
      </c>
      <c r="W470" s="8">
        <f t="shared" si="83"/>
        <v>2.0833333333030169E-6</v>
      </c>
      <c r="X470" s="22">
        <f t="shared" si="84"/>
        <v>62808.09041896891</v>
      </c>
      <c r="Y470" s="22">
        <f t="shared" si="85"/>
        <v>62808.221269157279</v>
      </c>
      <c r="Z470" s="22">
        <f t="shared" si="87"/>
        <v>4647808.3739176383</v>
      </c>
      <c r="AA470" s="6">
        <v>539</v>
      </c>
      <c r="AB470" s="6">
        <v>1950</v>
      </c>
      <c r="AC470" s="6">
        <f t="shared" si="86"/>
        <v>66</v>
      </c>
      <c r="AD470" s="6" t="s">
        <v>48</v>
      </c>
    </row>
    <row r="471" spans="1:30" x14ac:dyDescent="0.2">
      <c r="A471">
        <v>15</v>
      </c>
      <c r="B471" s="6" t="s">
        <v>1654</v>
      </c>
      <c r="C471" s="6" t="s">
        <v>22</v>
      </c>
      <c r="D471" s="6" t="s">
        <v>23</v>
      </c>
      <c r="E471" s="6" t="s">
        <v>2767</v>
      </c>
      <c r="F471" s="6" t="s">
        <v>2772</v>
      </c>
      <c r="G471" s="6">
        <v>74</v>
      </c>
      <c r="H471" s="6">
        <v>81</v>
      </c>
      <c r="I471" s="7">
        <v>42461</v>
      </c>
      <c r="J471" s="7">
        <v>42472</v>
      </c>
      <c r="K471" s="7" t="s">
        <v>2536</v>
      </c>
      <c r="L471" s="17">
        <f t="shared" si="77"/>
        <v>250.79</v>
      </c>
      <c r="M471" s="20">
        <f t="shared" si="78"/>
        <v>0.9497587623110969</v>
      </c>
      <c r="N471" s="6">
        <v>11</v>
      </c>
      <c r="O471" s="6">
        <v>4290000</v>
      </c>
      <c r="P471" s="6">
        <v>4600000</v>
      </c>
      <c r="Q471" s="6">
        <f t="shared" si="79"/>
        <v>310000</v>
      </c>
      <c r="R471" s="8">
        <f t="shared" si="80"/>
        <v>7.2261072261072257E-2</v>
      </c>
      <c r="S471" s="6">
        <v>39633</v>
      </c>
      <c r="T471" s="9">
        <f t="shared" si="81"/>
        <v>58508.554054054053</v>
      </c>
      <c r="U471" s="6">
        <v>62698</v>
      </c>
      <c r="V471" s="9">
        <f t="shared" si="82"/>
        <v>4189.4459459459467</v>
      </c>
      <c r="W471" s="8">
        <f t="shared" si="83"/>
        <v>7.1603990453694352E-2</v>
      </c>
      <c r="X471" s="22">
        <f t="shared" si="84"/>
        <v>55569.011882990286</v>
      </c>
      <c r="Y471" s="22">
        <f t="shared" si="85"/>
        <v>59547.974879381152</v>
      </c>
      <c r="Z471" s="22">
        <f t="shared" si="87"/>
        <v>4406550.1410742048</v>
      </c>
      <c r="AA471" s="6">
        <v>441</v>
      </c>
      <c r="AB471" s="6">
        <v>1937</v>
      </c>
      <c r="AC471" s="6">
        <f t="shared" si="86"/>
        <v>79</v>
      </c>
      <c r="AD471" s="6" t="s">
        <v>103</v>
      </c>
    </row>
    <row r="472" spans="1:30" x14ac:dyDescent="0.2">
      <c r="A472">
        <v>25</v>
      </c>
      <c r="B472" s="6" t="s">
        <v>1664</v>
      </c>
      <c r="C472" s="6" t="s">
        <v>22</v>
      </c>
      <c r="D472" s="6" t="s">
        <v>23</v>
      </c>
      <c r="E472" s="6" t="s">
        <v>2767</v>
      </c>
      <c r="F472" s="6" t="s">
        <v>2772</v>
      </c>
      <c r="G472" s="6">
        <v>74</v>
      </c>
      <c r="H472" s="6">
        <v>82</v>
      </c>
      <c r="I472" s="7">
        <v>42531</v>
      </c>
      <c r="J472" s="7">
        <v>42542</v>
      </c>
      <c r="K472" s="7" t="s">
        <v>2538</v>
      </c>
      <c r="L472" s="17">
        <f t="shared" si="77"/>
        <v>259.83</v>
      </c>
      <c r="M472" s="20">
        <f t="shared" si="78"/>
        <v>0.91671477504522192</v>
      </c>
      <c r="N472" s="6">
        <v>11</v>
      </c>
      <c r="O472" s="6">
        <v>5290000</v>
      </c>
      <c r="P472" s="6">
        <v>5800000</v>
      </c>
      <c r="Q472" s="6">
        <f t="shared" si="79"/>
        <v>510000</v>
      </c>
      <c r="R472" s="8">
        <f t="shared" si="80"/>
        <v>9.6408317580340269E-2</v>
      </c>
      <c r="S472" s="6">
        <v>1489</v>
      </c>
      <c r="T472" s="9">
        <f t="shared" si="81"/>
        <v>71506.608108108107</v>
      </c>
      <c r="U472" s="6">
        <v>78399</v>
      </c>
      <c r="V472" s="9">
        <f t="shared" si="82"/>
        <v>6892.3918918918935</v>
      </c>
      <c r="W472" s="8">
        <f t="shared" si="83"/>
        <v>9.6388181096096037E-2</v>
      </c>
      <c r="X472" s="22">
        <f t="shared" si="84"/>
        <v>65551.164166071161</v>
      </c>
      <c r="Y472" s="22">
        <f t="shared" si="85"/>
        <v>71869.521648770358</v>
      </c>
      <c r="Z472" s="22">
        <f t="shared" si="87"/>
        <v>5318344.6020090068</v>
      </c>
      <c r="AA472" s="10">
        <v>8582</v>
      </c>
      <c r="AB472" s="6">
        <v>2000</v>
      </c>
      <c r="AC472" s="6">
        <f t="shared" si="86"/>
        <v>16</v>
      </c>
      <c r="AD472" s="6" t="s">
        <v>103</v>
      </c>
    </row>
    <row r="473" spans="1:30" x14ac:dyDescent="0.2">
      <c r="A473">
        <v>39</v>
      </c>
      <c r="B473" s="6" t="s">
        <v>1671</v>
      </c>
      <c r="C473" s="6" t="s">
        <v>22</v>
      </c>
      <c r="D473" s="6" t="s">
        <v>23</v>
      </c>
      <c r="E473" s="6" t="s">
        <v>2767</v>
      </c>
      <c r="F473" s="6" t="s">
        <v>2772</v>
      </c>
      <c r="G473" s="6">
        <v>74</v>
      </c>
      <c r="H473" s="6">
        <v>82</v>
      </c>
      <c r="I473" s="7">
        <v>42629</v>
      </c>
      <c r="J473" s="7">
        <v>42640</v>
      </c>
      <c r="K473" s="7" t="s">
        <v>2541</v>
      </c>
      <c r="L473" s="17">
        <f t="shared" si="77"/>
        <v>275.91000000000003</v>
      </c>
      <c r="M473" s="20">
        <f t="shared" si="78"/>
        <v>0.86328875357906554</v>
      </c>
      <c r="N473" s="6">
        <v>11</v>
      </c>
      <c r="O473" s="6">
        <v>4600000</v>
      </c>
      <c r="P473" s="6">
        <v>5550000</v>
      </c>
      <c r="Q473" s="6">
        <f t="shared" si="79"/>
        <v>950000</v>
      </c>
      <c r="R473" s="8">
        <f t="shared" si="80"/>
        <v>0.20652173913043478</v>
      </c>
      <c r="S473" s="6"/>
      <c r="T473" s="9">
        <f t="shared" si="81"/>
        <v>62162.16216216216</v>
      </c>
      <c r="U473" s="6">
        <v>75000</v>
      </c>
      <c r="V473" s="9">
        <f t="shared" si="82"/>
        <v>12837.83783783784</v>
      </c>
      <c r="W473" s="8">
        <f t="shared" si="83"/>
        <v>0.20652173913043484</v>
      </c>
      <c r="X473" s="22">
        <f t="shared" si="84"/>
        <v>53663.895492752723</v>
      </c>
      <c r="Y473" s="22">
        <f t="shared" si="85"/>
        <v>64746.656518429918</v>
      </c>
      <c r="Z473" s="22">
        <f t="shared" si="87"/>
        <v>4791252.5823638141</v>
      </c>
      <c r="AA473" s="10">
        <v>1011</v>
      </c>
      <c r="AB473" s="6">
        <v>1935</v>
      </c>
      <c r="AC473" s="6">
        <f t="shared" si="86"/>
        <v>81</v>
      </c>
      <c r="AD473" s="6" t="s">
        <v>364</v>
      </c>
    </row>
    <row r="474" spans="1:30" x14ac:dyDescent="0.2">
      <c r="A474">
        <v>14</v>
      </c>
      <c r="B474" s="6" t="s">
        <v>1652</v>
      </c>
      <c r="C474" s="6" t="s">
        <v>22</v>
      </c>
      <c r="D474" s="6" t="s">
        <v>23</v>
      </c>
      <c r="E474" s="6" t="s">
        <v>2767</v>
      </c>
      <c r="F474" s="6" t="s">
        <v>2772</v>
      </c>
      <c r="G474" s="6">
        <v>74</v>
      </c>
      <c r="H474" s="6">
        <v>83</v>
      </c>
      <c r="I474" s="7">
        <v>42452</v>
      </c>
      <c r="J474" s="7">
        <v>42464</v>
      </c>
      <c r="K474" s="7" t="s">
        <v>2536</v>
      </c>
      <c r="L474" s="17">
        <f t="shared" si="77"/>
        <v>250.79</v>
      </c>
      <c r="M474" s="20">
        <f t="shared" si="78"/>
        <v>0.9497587623110969</v>
      </c>
      <c r="N474" s="6">
        <v>12</v>
      </c>
      <c r="O474" s="6">
        <v>4700000</v>
      </c>
      <c r="P474" s="6">
        <v>4700000</v>
      </c>
      <c r="Q474" s="6">
        <f t="shared" si="79"/>
        <v>0</v>
      </c>
      <c r="R474" s="8">
        <f t="shared" si="80"/>
        <v>0</v>
      </c>
      <c r="S474" s="6"/>
      <c r="T474" s="9">
        <f t="shared" si="81"/>
        <v>63513.513513513513</v>
      </c>
      <c r="U474" s="6">
        <v>63514</v>
      </c>
      <c r="V474" s="9">
        <f t="shared" si="82"/>
        <v>0.48648648648668313</v>
      </c>
      <c r="W474" s="8">
        <f t="shared" si="83"/>
        <v>7.659574468088202E-6</v>
      </c>
      <c r="X474" s="22">
        <f t="shared" si="84"/>
        <v>60322.515984623722</v>
      </c>
      <c r="Y474" s="22">
        <f t="shared" si="85"/>
        <v>60322.978029427009</v>
      </c>
      <c r="Z474" s="22">
        <f t="shared" si="87"/>
        <v>4463900.3741775984</v>
      </c>
      <c r="AA474" s="10">
        <v>1420</v>
      </c>
      <c r="AB474" s="6">
        <v>1901</v>
      </c>
      <c r="AC474" s="6">
        <f t="shared" si="86"/>
        <v>115</v>
      </c>
      <c r="AD474" s="6" t="s">
        <v>37</v>
      </c>
    </row>
    <row r="475" spans="1:30" x14ac:dyDescent="0.2">
      <c r="A475">
        <v>9</v>
      </c>
      <c r="B475" s="6" t="s">
        <v>1196</v>
      </c>
      <c r="C475" s="6" t="s">
        <v>22</v>
      </c>
      <c r="D475" s="6" t="s">
        <v>23</v>
      </c>
      <c r="E475" s="6" t="s">
        <v>2768</v>
      </c>
      <c r="F475" s="6" t="s">
        <v>2772</v>
      </c>
      <c r="G475" s="6">
        <v>75</v>
      </c>
      <c r="H475" s="6">
        <v>80</v>
      </c>
      <c r="I475" s="7">
        <v>42427</v>
      </c>
      <c r="J475" s="7">
        <v>42430</v>
      </c>
      <c r="K475" s="7" t="s">
        <v>2535</v>
      </c>
      <c r="L475" s="17">
        <f t="shared" si="77"/>
        <v>245.99</v>
      </c>
      <c r="M475" s="20">
        <f t="shared" si="78"/>
        <v>0.96829139395910402</v>
      </c>
      <c r="N475" s="6">
        <v>3</v>
      </c>
      <c r="O475" s="6">
        <v>4290000</v>
      </c>
      <c r="P475" s="6">
        <v>4700000</v>
      </c>
      <c r="Q475" s="6">
        <f t="shared" si="79"/>
        <v>410000</v>
      </c>
      <c r="R475" s="8">
        <f t="shared" si="80"/>
        <v>9.5571095571095568E-2</v>
      </c>
      <c r="S475" s="6">
        <v>41884</v>
      </c>
      <c r="T475" s="9">
        <f t="shared" si="81"/>
        <v>57758.453333333331</v>
      </c>
      <c r="U475" s="6">
        <v>63225</v>
      </c>
      <c r="V475" s="9">
        <f t="shared" si="82"/>
        <v>5466.5466666666689</v>
      </c>
      <c r="W475" s="8">
        <f t="shared" si="83"/>
        <v>9.4644962792170842E-2</v>
      </c>
      <c r="X475" s="22">
        <f t="shared" si="84"/>
        <v>55927.013291055191</v>
      </c>
      <c r="Y475" s="22">
        <f t="shared" si="85"/>
        <v>61220.223383064353</v>
      </c>
      <c r="Z475" s="22">
        <f t="shared" si="87"/>
        <v>4591516.7537298268</v>
      </c>
      <c r="AA475" s="6">
        <v>670</v>
      </c>
      <c r="AB475" s="6">
        <v>1979</v>
      </c>
      <c r="AC475" s="6">
        <f t="shared" si="86"/>
        <v>37</v>
      </c>
      <c r="AD475" s="6" t="s">
        <v>37</v>
      </c>
    </row>
    <row r="476" spans="1:30" x14ac:dyDescent="0.2">
      <c r="A476">
        <v>24</v>
      </c>
      <c r="B476" s="6" t="s">
        <v>2491</v>
      </c>
      <c r="C476" s="6" t="s">
        <v>22</v>
      </c>
      <c r="D476" s="6" t="s">
        <v>23</v>
      </c>
      <c r="E476" s="6" t="s">
        <v>2768</v>
      </c>
      <c r="F476" s="6" t="s">
        <v>2772</v>
      </c>
      <c r="G476" s="6">
        <v>75</v>
      </c>
      <c r="H476" s="6">
        <v>82</v>
      </c>
      <c r="I476" s="7">
        <v>42536</v>
      </c>
      <c r="J476" s="7">
        <v>42539</v>
      </c>
      <c r="K476" s="7" t="s">
        <v>2538</v>
      </c>
      <c r="L476" s="17">
        <f t="shared" si="77"/>
        <v>259.83</v>
      </c>
      <c r="M476" s="20">
        <f t="shared" si="78"/>
        <v>0.91671477504522192</v>
      </c>
      <c r="N476" s="6">
        <v>3</v>
      </c>
      <c r="O476" s="6">
        <v>5500000</v>
      </c>
      <c r="P476" s="6">
        <v>6125000</v>
      </c>
      <c r="Q476" s="6">
        <f t="shared" si="79"/>
        <v>625000</v>
      </c>
      <c r="R476" s="8">
        <f t="shared" si="80"/>
        <v>0.11363636363636363</v>
      </c>
      <c r="S476" s="6">
        <v>5490</v>
      </c>
      <c r="T476" s="9">
        <f t="shared" si="81"/>
        <v>73406.53333333334</v>
      </c>
      <c r="U476" s="6">
        <v>81740</v>
      </c>
      <c r="V476" s="9">
        <f t="shared" si="82"/>
        <v>8333.4666666666599</v>
      </c>
      <c r="W476" s="8">
        <f t="shared" si="83"/>
        <v>0.11352486336366054</v>
      </c>
      <c r="X476" s="22">
        <f t="shared" si="84"/>
        <v>67292.853691516255</v>
      </c>
      <c r="Y476" s="22">
        <f t="shared" si="85"/>
        <v>74932.265712196444</v>
      </c>
      <c r="Z476" s="22">
        <f t="shared" si="87"/>
        <v>5619919.9284147331</v>
      </c>
      <c r="AA476" s="6">
        <v>495</v>
      </c>
      <c r="AB476" s="6">
        <v>2001</v>
      </c>
      <c r="AC476" s="6">
        <f t="shared" si="86"/>
        <v>15</v>
      </c>
      <c r="AD476" s="6" t="s">
        <v>108</v>
      </c>
    </row>
    <row r="477" spans="1:30" x14ac:dyDescent="0.2">
      <c r="A477">
        <v>29</v>
      </c>
      <c r="B477" s="6" t="s">
        <v>2668</v>
      </c>
      <c r="C477" s="6" t="s">
        <v>22</v>
      </c>
      <c r="D477" s="6" t="s">
        <v>23</v>
      </c>
      <c r="E477" s="6" t="s">
        <v>2768</v>
      </c>
      <c r="F477" s="6" t="s">
        <v>2772</v>
      </c>
      <c r="G477" s="6">
        <v>75</v>
      </c>
      <c r="H477" s="6">
        <v>85</v>
      </c>
      <c r="I477" s="7">
        <v>42568</v>
      </c>
      <c r="J477" s="7">
        <v>42571</v>
      </c>
      <c r="K477" s="7" t="s">
        <v>2539</v>
      </c>
      <c r="L477" s="17">
        <f t="shared" si="77"/>
        <v>265.66000000000003</v>
      </c>
      <c r="M477" s="20">
        <f t="shared" si="78"/>
        <v>0.89659715425732134</v>
      </c>
      <c r="N477" s="6">
        <v>3</v>
      </c>
      <c r="O477" s="6">
        <v>4700000</v>
      </c>
      <c r="P477" s="6">
        <v>5200000</v>
      </c>
      <c r="Q477" s="6">
        <f t="shared" si="79"/>
        <v>500000</v>
      </c>
      <c r="R477" s="8">
        <f t="shared" si="80"/>
        <v>0.10638297872340426</v>
      </c>
      <c r="S477" s="6"/>
      <c r="T477" s="9">
        <f t="shared" si="81"/>
        <v>62666.666666666664</v>
      </c>
      <c r="U477" s="6">
        <v>69333</v>
      </c>
      <c r="V477" s="9">
        <f t="shared" si="82"/>
        <v>6666.3333333333358</v>
      </c>
      <c r="W477" s="8">
        <f t="shared" si="83"/>
        <v>0.10637765957446813</v>
      </c>
      <c r="X477" s="22">
        <f t="shared" si="84"/>
        <v>56186.755000125471</v>
      </c>
      <c r="Y477" s="22">
        <f t="shared" si="85"/>
        <v>62163.770496122859</v>
      </c>
      <c r="Z477" s="22">
        <f t="shared" si="87"/>
        <v>4662282.7872092146</v>
      </c>
      <c r="AA477" s="10">
        <v>1199</v>
      </c>
      <c r="AB477" s="6">
        <v>1938</v>
      </c>
      <c r="AC477" s="6">
        <f t="shared" si="86"/>
        <v>78</v>
      </c>
      <c r="AD477" s="6" t="s">
        <v>206</v>
      </c>
    </row>
    <row r="478" spans="1:30" x14ac:dyDescent="0.2">
      <c r="A478">
        <v>4</v>
      </c>
      <c r="B478" s="6" t="s">
        <v>153</v>
      </c>
      <c r="C478" s="6" t="s">
        <v>22</v>
      </c>
      <c r="D478" s="6" t="s">
        <v>23</v>
      </c>
      <c r="E478" s="6" t="s">
        <v>2767</v>
      </c>
      <c r="F478" s="6" t="s">
        <v>2772</v>
      </c>
      <c r="G478" s="6">
        <v>75</v>
      </c>
      <c r="H478" s="6">
        <v>84</v>
      </c>
      <c r="I478" s="7">
        <v>42385</v>
      </c>
      <c r="J478" s="7">
        <v>42395</v>
      </c>
      <c r="K478" s="7" t="s">
        <v>2533</v>
      </c>
      <c r="L478" s="17">
        <f t="shared" si="77"/>
        <v>238.19</v>
      </c>
      <c r="M478" s="20">
        <f t="shared" si="78"/>
        <v>1</v>
      </c>
      <c r="N478" s="6">
        <v>10</v>
      </c>
      <c r="O478" s="6">
        <v>4300000</v>
      </c>
      <c r="P478" s="6">
        <v>4400000</v>
      </c>
      <c r="Q478" s="6">
        <f t="shared" si="79"/>
        <v>100000</v>
      </c>
      <c r="R478" s="8">
        <f t="shared" si="80"/>
        <v>2.3255813953488372E-2</v>
      </c>
      <c r="S478" s="6">
        <v>2972</v>
      </c>
      <c r="T478" s="9">
        <f t="shared" si="81"/>
        <v>57372.959999999999</v>
      </c>
      <c r="U478" s="6">
        <v>58706</v>
      </c>
      <c r="V478" s="9">
        <f t="shared" si="82"/>
        <v>1333.0400000000009</v>
      </c>
      <c r="W478" s="8">
        <f t="shared" si="83"/>
        <v>2.323463875665472E-2</v>
      </c>
      <c r="X478" s="22">
        <f t="shared" si="84"/>
        <v>57372.959999999999</v>
      </c>
      <c r="Y478" s="22">
        <f t="shared" si="85"/>
        <v>58706</v>
      </c>
      <c r="Z478" s="22">
        <f t="shared" si="87"/>
        <v>4402950</v>
      </c>
      <c r="AA478" s="6">
        <v>478</v>
      </c>
      <c r="AB478" s="6">
        <v>1937</v>
      </c>
      <c r="AC478" s="6">
        <f t="shared" si="86"/>
        <v>79</v>
      </c>
      <c r="AD478" s="6" t="s">
        <v>137</v>
      </c>
    </row>
    <row r="479" spans="1:30" x14ac:dyDescent="0.2">
      <c r="A479">
        <v>9</v>
      </c>
      <c r="B479" s="6" t="s">
        <v>1679</v>
      </c>
      <c r="C479" s="6" t="s">
        <v>22</v>
      </c>
      <c r="D479" s="6" t="s">
        <v>23</v>
      </c>
      <c r="E479" s="6" t="s">
        <v>2767</v>
      </c>
      <c r="F479" s="6" t="s">
        <v>2772</v>
      </c>
      <c r="G479" s="6">
        <v>75</v>
      </c>
      <c r="H479" s="6">
        <v>85</v>
      </c>
      <c r="I479" s="7">
        <v>42420</v>
      </c>
      <c r="J479" s="7">
        <v>42430</v>
      </c>
      <c r="K479" s="7" t="s">
        <v>2535</v>
      </c>
      <c r="L479" s="17">
        <f t="shared" si="77"/>
        <v>245.99</v>
      </c>
      <c r="M479" s="20">
        <f t="shared" si="78"/>
        <v>0.96829139395910402</v>
      </c>
      <c r="N479" s="6">
        <v>10</v>
      </c>
      <c r="O479" s="6">
        <v>5400000</v>
      </c>
      <c r="P479" s="6">
        <v>5820000</v>
      </c>
      <c r="Q479" s="6">
        <f t="shared" si="79"/>
        <v>420000</v>
      </c>
      <c r="R479" s="8">
        <f t="shared" si="80"/>
        <v>7.7777777777777779E-2</v>
      </c>
      <c r="S479" s="6"/>
      <c r="T479" s="9">
        <f t="shared" si="81"/>
        <v>72000</v>
      </c>
      <c r="U479" s="6">
        <v>77600</v>
      </c>
      <c r="V479" s="9">
        <f t="shared" si="82"/>
        <v>5600</v>
      </c>
      <c r="W479" s="8">
        <f t="shared" si="83"/>
        <v>7.7777777777777779E-2</v>
      </c>
      <c r="X479" s="22">
        <f t="shared" si="84"/>
        <v>69716.980365055482</v>
      </c>
      <c r="Y479" s="22">
        <f t="shared" si="85"/>
        <v>75139.412171226475</v>
      </c>
      <c r="Z479" s="22">
        <f t="shared" si="87"/>
        <v>5635455.9128419859</v>
      </c>
      <c r="AA479" s="10">
        <v>2622</v>
      </c>
      <c r="AB479" s="6">
        <v>1997</v>
      </c>
      <c r="AC479" s="6">
        <f t="shared" si="86"/>
        <v>19</v>
      </c>
      <c r="AD479" s="6" t="s">
        <v>421</v>
      </c>
    </row>
    <row r="480" spans="1:30" x14ac:dyDescent="0.2">
      <c r="A480">
        <v>15</v>
      </c>
      <c r="B480" s="6" t="s">
        <v>1682</v>
      </c>
      <c r="C480" s="6" t="s">
        <v>22</v>
      </c>
      <c r="D480" s="6" t="s">
        <v>23</v>
      </c>
      <c r="E480" s="6" t="s">
        <v>2767</v>
      </c>
      <c r="F480" s="6" t="s">
        <v>2772</v>
      </c>
      <c r="G480" s="6">
        <v>75</v>
      </c>
      <c r="H480" s="6">
        <v>85</v>
      </c>
      <c r="I480" s="7">
        <v>42462</v>
      </c>
      <c r="J480" s="7">
        <v>42472</v>
      </c>
      <c r="K480" s="7" t="s">
        <v>2536</v>
      </c>
      <c r="L480" s="17">
        <f t="shared" si="77"/>
        <v>250.79</v>
      </c>
      <c r="M480" s="20">
        <f t="shared" si="78"/>
        <v>0.9497587623110969</v>
      </c>
      <c r="N480" s="6">
        <v>10</v>
      </c>
      <c r="O480" s="6">
        <v>5200000</v>
      </c>
      <c r="P480" s="6">
        <v>5700000</v>
      </c>
      <c r="Q480" s="6">
        <f t="shared" si="79"/>
        <v>500000</v>
      </c>
      <c r="R480" s="8">
        <f t="shared" si="80"/>
        <v>9.6153846153846159E-2</v>
      </c>
      <c r="S480" s="6"/>
      <c r="T480" s="9">
        <f t="shared" si="81"/>
        <v>69333.333333333328</v>
      </c>
      <c r="U480" s="6">
        <v>76000</v>
      </c>
      <c r="V480" s="9">
        <f t="shared" si="82"/>
        <v>6666.6666666666715</v>
      </c>
      <c r="W480" s="8">
        <f t="shared" si="83"/>
        <v>9.6153846153846229E-2</v>
      </c>
      <c r="X480" s="22">
        <f t="shared" si="84"/>
        <v>65849.94085356938</v>
      </c>
      <c r="Y480" s="22">
        <f t="shared" si="85"/>
        <v>72181.665935643367</v>
      </c>
      <c r="Z480" s="22">
        <f t="shared" si="87"/>
        <v>5413624.9451732524</v>
      </c>
      <c r="AA480" s="6">
        <v>809</v>
      </c>
      <c r="AB480" s="6">
        <v>1892</v>
      </c>
      <c r="AC480" s="6">
        <f t="shared" si="86"/>
        <v>124</v>
      </c>
      <c r="AD480" s="6" t="s">
        <v>127</v>
      </c>
    </row>
    <row r="481" spans="1:30" x14ac:dyDescent="0.2">
      <c r="A481">
        <v>21</v>
      </c>
      <c r="B481" s="6" t="s">
        <v>1687</v>
      </c>
      <c r="C481" s="6" t="s">
        <v>22</v>
      </c>
      <c r="D481" s="6" t="s">
        <v>23</v>
      </c>
      <c r="E481" s="6" t="s">
        <v>2767</v>
      </c>
      <c r="F481" s="6" t="s">
        <v>2772</v>
      </c>
      <c r="G481" s="6">
        <v>75</v>
      </c>
      <c r="H481" s="6">
        <v>83</v>
      </c>
      <c r="I481" s="7">
        <v>42504</v>
      </c>
      <c r="J481" s="7">
        <v>42514</v>
      </c>
      <c r="K481" s="7" t="s">
        <v>2537</v>
      </c>
      <c r="L481" s="17">
        <f t="shared" si="77"/>
        <v>256.52</v>
      </c>
      <c r="M481" s="20">
        <f t="shared" si="78"/>
        <v>0.92854358334632781</v>
      </c>
      <c r="N481" s="6">
        <v>10</v>
      </c>
      <c r="O481" s="6">
        <v>4650000</v>
      </c>
      <c r="P481" s="6">
        <v>4800000</v>
      </c>
      <c r="Q481" s="6">
        <f t="shared" si="79"/>
        <v>150000</v>
      </c>
      <c r="R481" s="8">
        <f t="shared" si="80"/>
        <v>3.2258064516129031E-2</v>
      </c>
      <c r="S481" s="6">
        <v>20679</v>
      </c>
      <c r="T481" s="9">
        <f t="shared" si="81"/>
        <v>62275.72</v>
      </c>
      <c r="U481" s="6">
        <v>64276</v>
      </c>
      <c r="V481" s="9">
        <f t="shared" si="82"/>
        <v>2000.2799999999988</v>
      </c>
      <c r="W481" s="8">
        <f t="shared" si="83"/>
        <v>3.2119741048357187E-2</v>
      </c>
      <c r="X481" s="22">
        <f t="shared" si="84"/>
        <v>57825.720204272577</v>
      </c>
      <c r="Y481" s="22">
        <f t="shared" si="85"/>
        <v>59683.067363168564</v>
      </c>
      <c r="Z481" s="22">
        <f t="shared" si="87"/>
        <v>4476230.052237642</v>
      </c>
      <c r="AA481" s="10">
        <v>1170</v>
      </c>
      <c r="AB481" s="6">
        <v>1937</v>
      </c>
      <c r="AC481" s="6">
        <f t="shared" si="86"/>
        <v>79</v>
      </c>
      <c r="AD481" s="6" t="s">
        <v>67</v>
      </c>
    </row>
    <row r="482" spans="1:30" x14ac:dyDescent="0.2">
      <c r="A482">
        <v>33</v>
      </c>
      <c r="B482" s="6" t="s">
        <v>1689</v>
      </c>
      <c r="C482" s="6" t="s">
        <v>22</v>
      </c>
      <c r="D482" s="6" t="s">
        <v>23</v>
      </c>
      <c r="E482" s="6" t="s">
        <v>2767</v>
      </c>
      <c r="F482" s="6" t="s">
        <v>2772</v>
      </c>
      <c r="G482" s="6">
        <v>75</v>
      </c>
      <c r="H482" s="6">
        <v>86</v>
      </c>
      <c r="I482" s="7">
        <v>42588</v>
      </c>
      <c r="J482" s="7">
        <v>42598</v>
      </c>
      <c r="K482" s="7" t="s">
        <v>2540</v>
      </c>
      <c r="L482" s="17">
        <f t="shared" si="77"/>
        <v>272.20999999999998</v>
      </c>
      <c r="M482" s="20">
        <f t="shared" si="78"/>
        <v>0.87502296021454029</v>
      </c>
      <c r="N482" s="6">
        <v>10</v>
      </c>
      <c r="O482" s="6">
        <v>5000000</v>
      </c>
      <c r="P482" s="6">
        <v>6010000</v>
      </c>
      <c r="Q482" s="6">
        <f t="shared" si="79"/>
        <v>1010000</v>
      </c>
      <c r="R482" s="8">
        <f t="shared" si="80"/>
        <v>0.20200000000000001</v>
      </c>
      <c r="S482" s="6">
        <v>180385</v>
      </c>
      <c r="T482" s="9">
        <f t="shared" si="81"/>
        <v>69071.8</v>
      </c>
      <c r="U482" s="6">
        <v>82538</v>
      </c>
      <c r="V482" s="9">
        <f t="shared" si="82"/>
        <v>13466.199999999997</v>
      </c>
      <c r="W482" s="8">
        <f t="shared" si="83"/>
        <v>0.19495944799469533</v>
      </c>
      <c r="X482" s="22">
        <f t="shared" si="84"/>
        <v>60439.410903346688</v>
      </c>
      <c r="Y482" s="22">
        <f t="shared" si="85"/>
        <v>72222.645090187725</v>
      </c>
      <c r="Z482" s="22">
        <f t="shared" si="87"/>
        <v>5416698.3817640794</v>
      </c>
      <c r="AA482" s="10">
        <v>1242</v>
      </c>
      <c r="AB482" s="6">
        <v>1930</v>
      </c>
      <c r="AC482" s="6">
        <f t="shared" si="86"/>
        <v>86</v>
      </c>
      <c r="AD482" s="6" t="s">
        <v>108</v>
      </c>
    </row>
    <row r="483" spans="1:30" x14ac:dyDescent="0.2">
      <c r="A483">
        <v>42</v>
      </c>
      <c r="B483" s="6" t="s">
        <v>1694</v>
      </c>
      <c r="C483" s="6" t="s">
        <v>22</v>
      </c>
      <c r="D483" s="6" t="s">
        <v>23</v>
      </c>
      <c r="E483" s="6" t="s">
        <v>2767</v>
      </c>
      <c r="F483" s="6" t="s">
        <v>2772</v>
      </c>
      <c r="G483" s="6">
        <v>75</v>
      </c>
      <c r="H483" s="6">
        <v>82</v>
      </c>
      <c r="I483" s="7">
        <v>42651</v>
      </c>
      <c r="J483" s="7">
        <v>42661</v>
      </c>
      <c r="K483" s="7" t="s">
        <v>2542</v>
      </c>
      <c r="L483" s="17">
        <f t="shared" si="77"/>
        <v>281.13</v>
      </c>
      <c r="M483" s="20">
        <f t="shared" si="78"/>
        <v>0.84725927506847365</v>
      </c>
      <c r="N483" s="6">
        <v>10</v>
      </c>
      <c r="O483" s="6">
        <v>5300000</v>
      </c>
      <c r="P483" s="6">
        <v>6100000</v>
      </c>
      <c r="Q483" s="6">
        <f t="shared" si="79"/>
        <v>800000</v>
      </c>
      <c r="R483" s="8">
        <f t="shared" si="80"/>
        <v>0.15094339622641509</v>
      </c>
      <c r="S483" s="6"/>
      <c r="T483" s="9">
        <f t="shared" si="81"/>
        <v>70666.666666666672</v>
      </c>
      <c r="U483" s="6">
        <v>81333</v>
      </c>
      <c r="V483" s="9">
        <f t="shared" si="82"/>
        <v>10666.333333333328</v>
      </c>
      <c r="W483" s="8">
        <f t="shared" si="83"/>
        <v>0.15093867924528295</v>
      </c>
      <c r="X483" s="22">
        <f t="shared" si="84"/>
        <v>59872.988771505472</v>
      </c>
      <c r="Y483" s="22">
        <f t="shared" si="85"/>
        <v>68910.138619144171</v>
      </c>
      <c r="Z483" s="22">
        <f t="shared" si="87"/>
        <v>5168260.396435813</v>
      </c>
      <c r="AA483" s="10">
        <v>1290</v>
      </c>
      <c r="AB483" s="6">
        <v>1936</v>
      </c>
      <c r="AC483" s="6">
        <f t="shared" si="86"/>
        <v>80</v>
      </c>
      <c r="AD483" s="6" t="s">
        <v>161</v>
      </c>
    </row>
    <row r="484" spans="1:30" x14ac:dyDescent="0.2">
      <c r="A484">
        <v>10</v>
      </c>
      <c r="B484" s="6" t="s">
        <v>1680</v>
      </c>
      <c r="C484" s="6" t="s">
        <v>22</v>
      </c>
      <c r="D484" s="6" t="s">
        <v>23</v>
      </c>
      <c r="E484" s="6" t="s">
        <v>2767</v>
      </c>
      <c r="F484" s="6" t="s">
        <v>2772</v>
      </c>
      <c r="G484" s="6">
        <v>75</v>
      </c>
      <c r="H484" s="6">
        <v>80</v>
      </c>
      <c r="I484" s="7">
        <v>42427</v>
      </c>
      <c r="J484" s="7">
        <v>42439</v>
      </c>
      <c r="K484" s="7" t="s">
        <v>2535</v>
      </c>
      <c r="L484" s="17">
        <f t="shared" si="77"/>
        <v>245.99</v>
      </c>
      <c r="M484" s="20">
        <f t="shared" si="78"/>
        <v>0.96829139395910402</v>
      </c>
      <c r="N484" s="6">
        <v>12</v>
      </c>
      <c r="O484" s="6">
        <v>3400000</v>
      </c>
      <c r="P484" s="6">
        <v>3325000</v>
      </c>
      <c r="Q484" s="6">
        <f t="shared" si="79"/>
        <v>-75000</v>
      </c>
      <c r="R484" s="8">
        <f t="shared" si="80"/>
        <v>-2.2058823529411766E-2</v>
      </c>
      <c r="S484" s="6">
        <v>45942</v>
      </c>
      <c r="T484" s="9">
        <f t="shared" si="81"/>
        <v>45945.893333333333</v>
      </c>
      <c r="U484" s="6">
        <v>44946</v>
      </c>
      <c r="V484" s="9">
        <f t="shared" si="82"/>
        <v>-999.89333333333343</v>
      </c>
      <c r="W484" s="8">
        <f t="shared" si="83"/>
        <v>-2.1762409233817635E-2</v>
      </c>
      <c r="X484" s="22">
        <f t="shared" si="84"/>
        <v>44489.013102429635</v>
      </c>
      <c r="Y484" s="22">
        <f t="shared" si="85"/>
        <v>43520.824992885886</v>
      </c>
      <c r="Z484" s="22">
        <f t="shared" si="87"/>
        <v>3264061.8744664416</v>
      </c>
      <c r="AA484" s="6">
        <v>999</v>
      </c>
      <c r="AB484" s="6">
        <v>1937</v>
      </c>
      <c r="AC484" s="6">
        <f t="shared" si="86"/>
        <v>79</v>
      </c>
      <c r="AD484" s="6" t="s">
        <v>108</v>
      </c>
    </row>
    <row r="485" spans="1:30" x14ac:dyDescent="0.2">
      <c r="A485">
        <v>24</v>
      </c>
      <c r="B485" s="6" t="s">
        <v>1688</v>
      </c>
      <c r="C485" s="6" t="s">
        <v>22</v>
      </c>
      <c r="D485" s="6" t="s">
        <v>23</v>
      </c>
      <c r="E485" s="6" t="s">
        <v>2767</v>
      </c>
      <c r="F485" s="6" t="s">
        <v>2772</v>
      </c>
      <c r="G485" s="6">
        <v>75</v>
      </c>
      <c r="H485" s="6"/>
      <c r="I485" s="7">
        <v>42525</v>
      </c>
      <c r="J485" s="7">
        <v>42537</v>
      </c>
      <c r="K485" s="7" t="s">
        <v>2538</v>
      </c>
      <c r="L485" s="17">
        <f t="shared" si="77"/>
        <v>259.83</v>
      </c>
      <c r="M485" s="20">
        <f t="shared" si="78"/>
        <v>0.91671477504522192</v>
      </c>
      <c r="N485" s="6">
        <v>12</v>
      </c>
      <c r="O485" s="6">
        <v>5100000</v>
      </c>
      <c r="P485" s="6">
        <v>4900000</v>
      </c>
      <c r="Q485" s="6">
        <f t="shared" si="79"/>
        <v>-200000</v>
      </c>
      <c r="R485" s="8">
        <f t="shared" si="80"/>
        <v>-3.9215686274509803E-2</v>
      </c>
      <c r="S485" s="6"/>
      <c r="T485" s="9">
        <f t="shared" si="81"/>
        <v>68000</v>
      </c>
      <c r="U485" s="6">
        <v>65333</v>
      </c>
      <c r="V485" s="9">
        <f t="shared" si="82"/>
        <v>-2667</v>
      </c>
      <c r="W485" s="8">
        <f t="shared" si="83"/>
        <v>-3.9220588235294118E-2</v>
      </c>
      <c r="X485" s="22">
        <f t="shared" si="84"/>
        <v>62336.604703075092</v>
      </c>
      <c r="Y485" s="22">
        <f t="shared" si="85"/>
        <v>59891.726398029481</v>
      </c>
      <c r="Z485" s="22">
        <f t="shared" si="87"/>
        <v>4491879.4798522107</v>
      </c>
      <c r="AA485" s="6">
        <v>518</v>
      </c>
      <c r="AB485" s="6">
        <v>1900</v>
      </c>
      <c r="AC485" s="6">
        <f t="shared" si="86"/>
        <v>116</v>
      </c>
      <c r="AD485" s="6" t="s">
        <v>635</v>
      </c>
    </row>
    <row r="486" spans="1:30" x14ac:dyDescent="0.2">
      <c r="A486">
        <v>43</v>
      </c>
      <c r="B486" s="6" t="s">
        <v>1695</v>
      </c>
      <c r="C486" s="6" t="s">
        <v>22</v>
      </c>
      <c r="D486" s="6" t="s">
        <v>23</v>
      </c>
      <c r="E486" s="6" t="s">
        <v>2767</v>
      </c>
      <c r="F486" s="6" t="s">
        <v>2772</v>
      </c>
      <c r="G486" s="6">
        <v>75</v>
      </c>
      <c r="H486" s="6">
        <v>83</v>
      </c>
      <c r="I486" s="7">
        <v>42653</v>
      </c>
      <c r="J486" s="7">
        <v>42667</v>
      </c>
      <c r="K486" s="7" t="s">
        <v>2542</v>
      </c>
      <c r="L486" s="17">
        <f t="shared" si="77"/>
        <v>281.13</v>
      </c>
      <c r="M486" s="20">
        <f t="shared" si="78"/>
        <v>0.84725927506847365</v>
      </c>
      <c r="N486" s="6">
        <v>14</v>
      </c>
      <c r="O486" s="6">
        <v>6000000</v>
      </c>
      <c r="P486" s="6">
        <v>6050000</v>
      </c>
      <c r="Q486" s="6">
        <f t="shared" si="79"/>
        <v>50000</v>
      </c>
      <c r="R486" s="8">
        <f t="shared" si="80"/>
        <v>8.3333333333333332E-3</v>
      </c>
      <c r="S486" s="6">
        <v>196000</v>
      </c>
      <c r="T486" s="9">
        <f t="shared" si="81"/>
        <v>82613.333333333328</v>
      </c>
      <c r="U486" s="6">
        <v>83280</v>
      </c>
      <c r="V486" s="9">
        <f t="shared" si="82"/>
        <v>666.66666666667152</v>
      </c>
      <c r="W486" s="8">
        <f t="shared" si="83"/>
        <v>8.0697224015494461E-3</v>
      </c>
      <c r="X486" s="22">
        <f t="shared" si="84"/>
        <v>69994.91291099017</v>
      </c>
      <c r="Y486" s="22">
        <f t="shared" si="85"/>
        <v>70559.752427702479</v>
      </c>
      <c r="Z486" s="22">
        <f t="shared" si="87"/>
        <v>5291981.4320776863</v>
      </c>
      <c r="AA486" s="6">
        <v>727</v>
      </c>
      <c r="AB486" s="6">
        <v>1899</v>
      </c>
      <c r="AC486" s="6">
        <f t="shared" si="86"/>
        <v>117</v>
      </c>
      <c r="AD486" s="6" t="s">
        <v>37</v>
      </c>
    </row>
    <row r="487" spans="1:30" x14ac:dyDescent="0.2">
      <c r="A487">
        <v>24</v>
      </c>
      <c r="B487" s="6" t="s">
        <v>2670</v>
      </c>
      <c r="C487" s="6" t="s">
        <v>22</v>
      </c>
      <c r="D487" s="6" t="s">
        <v>23</v>
      </c>
      <c r="E487" s="6" t="s">
        <v>2768</v>
      </c>
      <c r="F487" s="6" t="s">
        <v>2772</v>
      </c>
      <c r="G487" s="6">
        <v>76</v>
      </c>
      <c r="H487" s="6">
        <v>84</v>
      </c>
      <c r="I487" s="7">
        <v>42531</v>
      </c>
      <c r="J487" s="7">
        <v>42535</v>
      </c>
      <c r="K487" s="7" t="s">
        <v>2538</v>
      </c>
      <c r="L487" s="17">
        <f t="shared" si="77"/>
        <v>259.83</v>
      </c>
      <c r="M487" s="20">
        <f t="shared" si="78"/>
        <v>0.91671477504522192</v>
      </c>
      <c r="N487" s="6">
        <v>4</v>
      </c>
      <c r="O487" s="6">
        <v>4890000</v>
      </c>
      <c r="P487" s="6">
        <v>5600000</v>
      </c>
      <c r="Q487" s="6">
        <f t="shared" si="79"/>
        <v>710000</v>
      </c>
      <c r="R487" s="8">
        <f t="shared" si="80"/>
        <v>0.14519427402862986</v>
      </c>
      <c r="S487" s="6"/>
      <c r="T487" s="9">
        <f t="shared" si="81"/>
        <v>64342.105263157893</v>
      </c>
      <c r="U487" s="6">
        <v>73684</v>
      </c>
      <c r="V487" s="9">
        <f t="shared" si="82"/>
        <v>9341.8947368421068</v>
      </c>
      <c r="W487" s="8">
        <f t="shared" si="83"/>
        <v>0.1451910020449898</v>
      </c>
      <c r="X487" s="22">
        <f t="shared" si="84"/>
        <v>58983.358552251775</v>
      </c>
      <c r="Y487" s="22">
        <f t="shared" si="85"/>
        <v>67547.211484432133</v>
      </c>
      <c r="Z487" s="22">
        <f t="shared" si="87"/>
        <v>5133588.0728168422</v>
      </c>
      <c r="AA487" s="10">
        <v>1170</v>
      </c>
      <c r="AB487" s="6">
        <v>1893</v>
      </c>
      <c r="AC487" s="6">
        <f t="shared" si="86"/>
        <v>123</v>
      </c>
      <c r="AD487" s="6" t="s">
        <v>213</v>
      </c>
    </row>
    <row r="488" spans="1:30" x14ac:dyDescent="0.2">
      <c r="A488">
        <v>21</v>
      </c>
      <c r="B488" s="6" t="s">
        <v>1714</v>
      </c>
      <c r="C488" s="6" t="s">
        <v>22</v>
      </c>
      <c r="D488" s="6" t="s">
        <v>23</v>
      </c>
      <c r="E488" s="6" t="s">
        <v>2767</v>
      </c>
      <c r="F488" s="6" t="s">
        <v>2772</v>
      </c>
      <c r="G488" s="6">
        <v>76</v>
      </c>
      <c r="H488" s="6">
        <v>84</v>
      </c>
      <c r="I488" s="7">
        <v>42504</v>
      </c>
      <c r="J488" s="7">
        <v>42514</v>
      </c>
      <c r="K488" s="7" t="s">
        <v>2537</v>
      </c>
      <c r="L488" s="17">
        <f t="shared" si="77"/>
        <v>256.52</v>
      </c>
      <c r="M488" s="20">
        <f t="shared" si="78"/>
        <v>0.92854358334632781</v>
      </c>
      <c r="N488" s="6">
        <v>10</v>
      </c>
      <c r="O488" s="6">
        <v>4800000</v>
      </c>
      <c r="P488" s="6">
        <v>5400000</v>
      </c>
      <c r="Q488" s="6">
        <f t="shared" si="79"/>
        <v>600000</v>
      </c>
      <c r="R488" s="8">
        <f t="shared" si="80"/>
        <v>0.125</v>
      </c>
      <c r="S488" s="6"/>
      <c r="T488" s="9">
        <f t="shared" si="81"/>
        <v>63157.894736842107</v>
      </c>
      <c r="U488" s="6">
        <v>71053</v>
      </c>
      <c r="V488" s="9">
        <f t="shared" si="82"/>
        <v>7895.1052631578932</v>
      </c>
      <c r="W488" s="8">
        <f t="shared" si="83"/>
        <v>0.12500583333333332</v>
      </c>
      <c r="X488" s="22">
        <f t="shared" si="84"/>
        <v>58644.85789555755</v>
      </c>
      <c r="Y488" s="22">
        <f t="shared" si="85"/>
        <v>65975.807227506622</v>
      </c>
      <c r="Z488" s="22">
        <f t="shared" si="87"/>
        <v>5014161.3492905032</v>
      </c>
      <c r="AA488" s="10">
        <v>1292</v>
      </c>
      <c r="AB488" s="6">
        <v>1950</v>
      </c>
      <c r="AC488" s="6">
        <f t="shared" si="86"/>
        <v>66</v>
      </c>
      <c r="AD488" s="6" t="s">
        <v>67</v>
      </c>
    </row>
    <row r="489" spans="1:30" x14ac:dyDescent="0.2">
      <c r="A489">
        <v>42</v>
      </c>
      <c r="B489" s="6" t="s">
        <v>1729</v>
      </c>
      <c r="C489" s="6" t="s">
        <v>22</v>
      </c>
      <c r="D489" s="6" t="s">
        <v>23</v>
      </c>
      <c r="E489" s="6" t="s">
        <v>2767</v>
      </c>
      <c r="F489" s="6" t="s">
        <v>2772</v>
      </c>
      <c r="G489" s="6">
        <v>76</v>
      </c>
      <c r="H489" s="6">
        <v>85</v>
      </c>
      <c r="I489" s="7">
        <v>42651</v>
      </c>
      <c r="J489" s="7">
        <v>42661</v>
      </c>
      <c r="K489" s="7" t="s">
        <v>2542</v>
      </c>
      <c r="L489" s="17">
        <f t="shared" si="77"/>
        <v>281.13</v>
      </c>
      <c r="M489" s="20">
        <f t="shared" si="78"/>
        <v>0.84725927506847365</v>
      </c>
      <c r="N489" s="6">
        <v>10</v>
      </c>
      <c r="O489" s="6">
        <v>4950000</v>
      </c>
      <c r="P489" s="6">
        <v>5350000</v>
      </c>
      <c r="Q489" s="6">
        <f t="shared" si="79"/>
        <v>400000</v>
      </c>
      <c r="R489" s="8">
        <f t="shared" si="80"/>
        <v>8.0808080808080815E-2</v>
      </c>
      <c r="S489" s="6">
        <v>64000</v>
      </c>
      <c r="T489" s="9">
        <f t="shared" si="81"/>
        <v>65973.68421052632</v>
      </c>
      <c r="U489" s="6">
        <v>71237</v>
      </c>
      <c r="V489" s="9">
        <f t="shared" si="82"/>
        <v>5263.3157894736796</v>
      </c>
      <c r="W489" s="8">
        <f t="shared" si="83"/>
        <v>7.9779018747506911E-2</v>
      </c>
      <c r="X489" s="22">
        <f t="shared" si="84"/>
        <v>55896.815857806934</v>
      </c>
      <c r="Y489" s="22">
        <f t="shared" si="85"/>
        <v>60356.208978052855</v>
      </c>
      <c r="Z489" s="22">
        <f t="shared" si="87"/>
        <v>4587071.8823320167</v>
      </c>
      <c r="AA489" s="10">
        <v>1020</v>
      </c>
      <c r="AB489" s="6">
        <v>1884</v>
      </c>
      <c r="AC489" s="6">
        <f t="shared" si="86"/>
        <v>132</v>
      </c>
      <c r="AD489" s="6" t="s">
        <v>27</v>
      </c>
    </row>
    <row r="490" spans="1:30" x14ac:dyDescent="0.2">
      <c r="A490">
        <v>44</v>
      </c>
      <c r="B490" s="6" t="s">
        <v>1731</v>
      </c>
      <c r="C490" s="6" t="s">
        <v>22</v>
      </c>
      <c r="D490" s="6" t="s">
        <v>23</v>
      </c>
      <c r="E490" s="6" t="s">
        <v>2767</v>
      </c>
      <c r="F490" s="6" t="s">
        <v>2772</v>
      </c>
      <c r="G490" s="6">
        <v>76</v>
      </c>
      <c r="H490" s="6">
        <v>79</v>
      </c>
      <c r="I490" s="7">
        <v>42665</v>
      </c>
      <c r="J490" s="7">
        <v>42675</v>
      </c>
      <c r="K490" s="7" t="s">
        <v>2543</v>
      </c>
      <c r="L490" s="17">
        <f t="shared" si="77"/>
        <v>284.38</v>
      </c>
      <c r="M490" s="20">
        <f t="shared" si="78"/>
        <v>0.83757648217174208</v>
      </c>
      <c r="N490" s="6">
        <v>10</v>
      </c>
      <c r="O490" s="6">
        <v>5850000</v>
      </c>
      <c r="P490" s="6">
        <v>6050000</v>
      </c>
      <c r="Q490" s="6">
        <f t="shared" si="79"/>
        <v>200000</v>
      </c>
      <c r="R490" s="8">
        <f t="shared" si="80"/>
        <v>3.4188034188034191E-2</v>
      </c>
      <c r="S490" s="6">
        <v>81200</v>
      </c>
      <c r="T490" s="9">
        <f t="shared" si="81"/>
        <v>78042.105263157893</v>
      </c>
      <c r="U490" s="6">
        <v>80674</v>
      </c>
      <c r="V490" s="9">
        <f t="shared" si="82"/>
        <v>2631.8947368421068</v>
      </c>
      <c r="W490" s="8">
        <f t="shared" si="83"/>
        <v>3.3724035608308625E-2</v>
      </c>
      <c r="X490" s="22">
        <f t="shared" si="84"/>
        <v>65366.231987592582</v>
      </c>
      <c r="Y490" s="22">
        <f t="shared" si="85"/>
        <v>67570.645122723115</v>
      </c>
      <c r="Z490" s="22">
        <f t="shared" si="87"/>
        <v>5135369.0293269567</v>
      </c>
      <c r="AA490" s="6">
        <v>923</v>
      </c>
      <c r="AB490" s="6">
        <v>2013</v>
      </c>
      <c r="AC490" s="6">
        <f t="shared" si="86"/>
        <v>3</v>
      </c>
      <c r="AD490" s="6" t="s">
        <v>108</v>
      </c>
    </row>
    <row r="491" spans="1:30" x14ac:dyDescent="0.2">
      <c r="A491">
        <v>36</v>
      </c>
      <c r="B491" s="6" t="s">
        <v>195</v>
      </c>
      <c r="C491" s="6" t="s">
        <v>22</v>
      </c>
      <c r="D491" s="6" t="s">
        <v>23</v>
      </c>
      <c r="E491" s="6" t="s">
        <v>2767</v>
      </c>
      <c r="F491" s="6" t="s">
        <v>2772</v>
      </c>
      <c r="G491" s="6">
        <v>76</v>
      </c>
      <c r="H491" s="6">
        <v>82</v>
      </c>
      <c r="I491" s="7">
        <v>42608</v>
      </c>
      <c r="J491" s="7">
        <v>42619</v>
      </c>
      <c r="K491" s="7" t="s">
        <v>2541</v>
      </c>
      <c r="L491" s="17">
        <f t="shared" si="77"/>
        <v>275.91000000000003</v>
      </c>
      <c r="M491" s="20">
        <f t="shared" si="78"/>
        <v>0.86328875357906554</v>
      </c>
      <c r="N491" s="6">
        <v>11</v>
      </c>
      <c r="O491" s="6">
        <v>4150000</v>
      </c>
      <c r="P491" s="6">
        <v>4440000</v>
      </c>
      <c r="Q491" s="6">
        <f t="shared" si="79"/>
        <v>290000</v>
      </c>
      <c r="R491" s="8">
        <f t="shared" si="80"/>
        <v>6.9879518072289162E-2</v>
      </c>
      <c r="S491" s="6">
        <v>22244</v>
      </c>
      <c r="T491" s="9">
        <f t="shared" si="81"/>
        <v>54897.947368421053</v>
      </c>
      <c r="U491" s="6">
        <v>58714</v>
      </c>
      <c r="V491" s="9">
        <f t="shared" si="82"/>
        <v>3816.0526315789466</v>
      </c>
      <c r="W491" s="8">
        <f t="shared" si="83"/>
        <v>6.9511754346102461E-2</v>
      </c>
      <c r="X491" s="22">
        <f t="shared" si="84"/>
        <v>47392.780557733349</v>
      </c>
      <c r="Y491" s="22">
        <f t="shared" si="85"/>
        <v>50687.135877641253</v>
      </c>
      <c r="Z491" s="22">
        <f t="shared" si="87"/>
        <v>3852222.3267007354</v>
      </c>
      <c r="AA491" s="10">
        <v>1115</v>
      </c>
      <c r="AB491" s="6">
        <v>1931</v>
      </c>
      <c r="AC491" s="6">
        <f t="shared" si="86"/>
        <v>85</v>
      </c>
      <c r="AD491" s="6" t="s">
        <v>103</v>
      </c>
    </row>
    <row r="492" spans="1:30" x14ac:dyDescent="0.2">
      <c r="A492">
        <v>39</v>
      </c>
      <c r="B492" s="6" t="s">
        <v>1728</v>
      </c>
      <c r="C492" s="6" t="s">
        <v>22</v>
      </c>
      <c r="D492" s="6" t="s">
        <v>23</v>
      </c>
      <c r="E492" s="6" t="s">
        <v>2767</v>
      </c>
      <c r="F492" s="6" t="s">
        <v>2772</v>
      </c>
      <c r="G492" s="6">
        <v>76</v>
      </c>
      <c r="H492" s="6">
        <v>86</v>
      </c>
      <c r="I492" s="7">
        <v>42630</v>
      </c>
      <c r="J492" s="7">
        <v>42641</v>
      </c>
      <c r="K492" s="7" t="s">
        <v>2541</v>
      </c>
      <c r="L492" s="17">
        <f t="shared" si="77"/>
        <v>275.91000000000003</v>
      </c>
      <c r="M492" s="20">
        <f t="shared" si="78"/>
        <v>0.86328875357906554</v>
      </c>
      <c r="N492" s="6">
        <v>11</v>
      </c>
      <c r="O492" s="6">
        <v>5500000</v>
      </c>
      <c r="P492" s="6">
        <v>6500000</v>
      </c>
      <c r="Q492" s="6">
        <f t="shared" si="79"/>
        <v>1000000</v>
      </c>
      <c r="R492" s="8">
        <f t="shared" si="80"/>
        <v>0.18181818181818182</v>
      </c>
      <c r="S492" s="6"/>
      <c r="T492" s="9">
        <f t="shared" si="81"/>
        <v>72368.421052631573</v>
      </c>
      <c r="U492" s="6">
        <v>85526</v>
      </c>
      <c r="V492" s="9">
        <f t="shared" si="82"/>
        <v>13157.578947368427</v>
      </c>
      <c r="W492" s="8">
        <f t="shared" si="83"/>
        <v>0.18181381818181827</v>
      </c>
      <c r="X492" s="22">
        <f t="shared" si="84"/>
        <v>62474.844009011314</v>
      </c>
      <c r="Y492" s="22">
        <f t="shared" si="85"/>
        <v>73833.633938603161</v>
      </c>
      <c r="Z492" s="22">
        <f t="shared" si="87"/>
        <v>5611356.1793338405</v>
      </c>
      <c r="AA492" s="6">
        <v>591</v>
      </c>
      <c r="AB492" s="6">
        <v>1937</v>
      </c>
      <c r="AC492" s="6">
        <f t="shared" si="86"/>
        <v>79</v>
      </c>
      <c r="AD492" s="6" t="s">
        <v>133</v>
      </c>
    </row>
    <row r="493" spans="1:30" x14ac:dyDescent="0.2">
      <c r="A493">
        <v>26</v>
      </c>
      <c r="B493" s="6" t="s">
        <v>1722</v>
      </c>
      <c r="C493" s="6" t="s">
        <v>22</v>
      </c>
      <c r="D493" s="6" t="s">
        <v>23</v>
      </c>
      <c r="E493" s="6" t="s">
        <v>2767</v>
      </c>
      <c r="F493" s="6" t="s">
        <v>2772</v>
      </c>
      <c r="G493" s="6">
        <v>76</v>
      </c>
      <c r="H493" s="6">
        <v>86</v>
      </c>
      <c r="I493" s="7">
        <v>42535</v>
      </c>
      <c r="J493" s="7">
        <v>42552</v>
      </c>
      <c r="K493" s="7" t="s">
        <v>2539</v>
      </c>
      <c r="L493" s="17">
        <f t="shared" si="77"/>
        <v>265.66000000000003</v>
      </c>
      <c r="M493" s="20">
        <f t="shared" si="78"/>
        <v>0.89659715425732134</v>
      </c>
      <c r="N493" s="6">
        <v>17</v>
      </c>
      <c r="O493" s="6">
        <v>7950000</v>
      </c>
      <c r="P493" s="6">
        <v>7800000</v>
      </c>
      <c r="Q493" s="6">
        <f t="shared" si="79"/>
        <v>-150000</v>
      </c>
      <c r="R493" s="8">
        <f t="shared" si="80"/>
        <v>-1.8867924528301886E-2</v>
      </c>
      <c r="S493" s="6">
        <v>4086</v>
      </c>
      <c r="T493" s="9">
        <f t="shared" si="81"/>
        <v>104659.02631578948</v>
      </c>
      <c r="U493" s="6">
        <v>102685</v>
      </c>
      <c r="V493" s="9">
        <f t="shared" si="82"/>
        <v>-1974.0263157894806</v>
      </c>
      <c r="W493" s="8">
        <f t="shared" si="83"/>
        <v>-1.886150086886168E-2</v>
      </c>
      <c r="X493" s="22">
        <f t="shared" si="84"/>
        <v>93836.985162078956</v>
      </c>
      <c r="Y493" s="22">
        <f t="shared" si="85"/>
        <v>92067.078784913043</v>
      </c>
      <c r="Z493" s="22">
        <f t="shared" si="87"/>
        <v>6997097.9876533914</v>
      </c>
      <c r="AA493" s="10">
        <v>1378</v>
      </c>
      <c r="AB493" s="6">
        <v>1915</v>
      </c>
      <c r="AC493" s="6">
        <f t="shared" si="86"/>
        <v>101</v>
      </c>
      <c r="AD493" s="6" t="s">
        <v>108</v>
      </c>
    </row>
    <row r="494" spans="1:30" x14ac:dyDescent="0.2">
      <c r="A494">
        <v>17</v>
      </c>
      <c r="B494" s="6" t="s">
        <v>1709</v>
      </c>
      <c r="C494" s="6" t="s">
        <v>22</v>
      </c>
      <c r="D494" s="6" t="s">
        <v>23</v>
      </c>
      <c r="E494" s="6" t="s">
        <v>2767</v>
      </c>
      <c r="F494" s="6" t="s">
        <v>2772</v>
      </c>
      <c r="G494" s="6">
        <v>76</v>
      </c>
      <c r="H494" s="6">
        <v>88</v>
      </c>
      <c r="I494" s="7">
        <v>42466</v>
      </c>
      <c r="J494" s="7">
        <v>42488</v>
      </c>
      <c r="K494" s="7" t="s">
        <v>2536</v>
      </c>
      <c r="L494" s="17">
        <f t="shared" si="77"/>
        <v>250.79</v>
      </c>
      <c r="M494" s="20">
        <f t="shared" si="78"/>
        <v>0.9497587623110969</v>
      </c>
      <c r="N494" s="6">
        <v>22</v>
      </c>
      <c r="O494" s="6">
        <v>4800000</v>
      </c>
      <c r="P494" s="6">
        <v>4800000</v>
      </c>
      <c r="Q494" s="6">
        <f t="shared" si="79"/>
        <v>0</v>
      </c>
      <c r="R494" s="8">
        <f t="shared" si="80"/>
        <v>0</v>
      </c>
      <c r="S494" s="6">
        <v>44068</v>
      </c>
      <c r="T494" s="9">
        <f t="shared" si="81"/>
        <v>63737.73684210526</v>
      </c>
      <c r="U494" s="6">
        <v>63738</v>
      </c>
      <c r="V494" s="9">
        <f t="shared" si="82"/>
        <v>0.26315789474028861</v>
      </c>
      <c r="W494" s="8">
        <f t="shared" si="83"/>
        <v>4.1287611982866337E-6</v>
      </c>
      <c r="X494" s="22">
        <f t="shared" si="84"/>
        <v>60535.474055668295</v>
      </c>
      <c r="Y494" s="22">
        <f t="shared" si="85"/>
        <v>60535.723992184692</v>
      </c>
      <c r="Z494" s="22">
        <f t="shared" si="87"/>
        <v>4600715.0234060362</v>
      </c>
      <c r="AA494" s="6">
        <v>674</v>
      </c>
      <c r="AB494" s="6">
        <v>1897</v>
      </c>
      <c r="AC494" s="6">
        <f t="shared" si="86"/>
        <v>119</v>
      </c>
      <c r="AD494" s="6" t="s">
        <v>629</v>
      </c>
    </row>
    <row r="495" spans="1:30" x14ac:dyDescent="0.2">
      <c r="A495">
        <v>2</v>
      </c>
      <c r="B495" s="6" t="s">
        <v>2672</v>
      </c>
      <c r="C495" s="6" t="s">
        <v>22</v>
      </c>
      <c r="D495" s="6" t="s">
        <v>23</v>
      </c>
      <c r="E495" s="6" t="s">
        <v>2768</v>
      </c>
      <c r="F495" s="6" t="s">
        <v>2772</v>
      </c>
      <c r="G495" s="6">
        <v>77</v>
      </c>
      <c r="H495" s="6"/>
      <c r="I495" s="7">
        <v>42382</v>
      </c>
      <c r="J495" s="7">
        <v>42382</v>
      </c>
      <c r="K495" s="7" t="s">
        <v>2533</v>
      </c>
      <c r="L495" s="17">
        <f t="shared" si="77"/>
        <v>238.19</v>
      </c>
      <c r="M495" s="20">
        <f t="shared" si="78"/>
        <v>1</v>
      </c>
      <c r="N495" s="6">
        <v>0</v>
      </c>
      <c r="O495" s="6">
        <v>7000000</v>
      </c>
      <c r="P495" s="6">
        <v>7000000</v>
      </c>
      <c r="Q495" s="6">
        <f t="shared" si="79"/>
        <v>0</v>
      </c>
      <c r="R495" s="8">
        <f t="shared" si="80"/>
        <v>0</v>
      </c>
      <c r="S495" s="6">
        <v>4139</v>
      </c>
      <c r="T495" s="9">
        <f t="shared" si="81"/>
        <v>90962.844155844155</v>
      </c>
      <c r="U495" s="6">
        <v>90963</v>
      </c>
      <c r="V495" s="9">
        <f t="shared" si="82"/>
        <v>0.15584415584453382</v>
      </c>
      <c r="W495" s="8">
        <f t="shared" si="83"/>
        <v>1.71327268062914E-6</v>
      </c>
      <c r="X495" s="22">
        <f t="shared" si="84"/>
        <v>90962.844155844155</v>
      </c>
      <c r="Y495" s="22">
        <f t="shared" si="85"/>
        <v>90963</v>
      </c>
      <c r="Z495" s="22">
        <f t="shared" si="87"/>
        <v>7004151</v>
      </c>
      <c r="AA495" s="6"/>
      <c r="AB495" s="6">
        <v>1997</v>
      </c>
      <c r="AC495" s="6">
        <f t="shared" si="86"/>
        <v>19</v>
      </c>
      <c r="AD495" s="6" t="s">
        <v>2673</v>
      </c>
    </row>
    <row r="496" spans="1:30" x14ac:dyDescent="0.2">
      <c r="A496">
        <v>15</v>
      </c>
      <c r="B496" s="6" t="s">
        <v>2674</v>
      </c>
      <c r="C496" s="6" t="s">
        <v>22</v>
      </c>
      <c r="D496" s="6" t="s">
        <v>23</v>
      </c>
      <c r="E496" s="6" t="s">
        <v>2768</v>
      </c>
      <c r="F496" s="6" t="s">
        <v>2772</v>
      </c>
      <c r="G496" s="6">
        <v>77</v>
      </c>
      <c r="H496" s="6">
        <v>84</v>
      </c>
      <c r="I496" s="7">
        <v>42472</v>
      </c>
      <c r="J496" s="7">
        <v>42476</v>
      </c>
      <c r="K496" s="7" t="s">
        <v>2536</v>
      </c>
      <c r="L496" s="17">
        <f t="shared" si="77"/>
        <v>250.79</v>
      </c>
      <c r="M496" s="20">
        <f t="shared" si="78"/>
        <v>0.9497587623110969</v>
      </c>
      <c r="N496" s="6">
        <v>4</v>
      </c>
      <c r="O496" s="6">
        <v>4800000</v>
      </c>
      <c r="P496" s="6">
        <v>5950000</v>
      </c>
      <c r="Q496" s="6">
        <f t="shared" si="79"/>
        <v>1150000</v>
      </c>
      <c r="R496" s="8">
        <f t="shared" si="80"/>
        <v>0.23958333333333334</v>
      </c>
      <c r="S496" s="6"/>
      <c r="T496" s="9">
        <f t="shared" si="81"/>
        <v>62337.662337662339</v>
      </c>
      <c r="U496" s="6">
        <v>77273</v>
      </c>
      <c r="V496" s="9">
        <f t="shared" si="82"/>
        <v>14935.337662337661</v>
      </c>
      <c r="W496" s="8">
        <f t="shared" si="83"/>
        <v>0.23958770833333329</v>
      </c>
      <c r="X496" s="22">
        <f t="shared" si="84"/>
        <v>59205.741027185264</v>
      </c>
      <c r="Y496" s="22">
        <f t="shared" si="85"/>
        <v>73390.708840065388</v>
      </c>
      <c r="Z496" s="22">
        <f t="shared" si="87"/>
        <v>5651084.5806850353</v>
      </c>
      <c r="AA496" s="10">
        <v>1297</v>
      </c>
      <c r="AB496" s="6">
        <v>1986</v>
      </c>
      <c r="AC496" s="6">
        <f t="shared" si="86"/>
        <v>30</v>
      </c>
      <c r="AD496" s="6" t="s">
        <v>44</v>
      </c>
    </row>
    <row r="497" spans="1:30" x14ac:dyDescent="0.2">
      <c r="A497">
        <v>18</v>
      </c>
      <c r="B497" s="6" t="s">
        <v>1745</v>
      </c>
      <c r="C497" s="6" t="s">
        <v>22</v>
      </c>
      <c r="D497" s="6" t="s">
        <v>23</v>
      </c>
      <c r="E497" s="6" t="s">
        <v>2767</v>
      </c>
      <c r="F497" s="6" t="s">
        <v>2772</v>
      </c>
      <c r="G497" s="6">
        <v>77</v>
      </c>
      <c r="H497" s="6">
        <v>85</v>
      </c>
      <c r="I497" s="7">
        <v>42483</v>
      </c>
      <c r="J497" s="7">
        <v>42493</v>
      </c>
      <c r="K497" s="7" t="s">
        <v>2537</v>
      </c>
      <c r="L497" s="17">
        <f t="shared" si="77"/>
        <v>256.52</v>
      </c>
      <c r="M497" s="20">
        <f t="shared" si="78"/>
        <v>0.92854358334632781</v>
      </c>
      <c r="N497" s="6">
        <v>10</v>
      </c>
      <c r="O497" s="6">
        <v>4950000</v>
      </c>
      <c r="P497" s="6">
        <v>5500000</v>
      </c>
      <c r="Q497" s="6">
        <f t="shared" si="79"/>
        <v>550000</v>
      </c>
      <c r="R497" s="8">
        <f t="shared" si="80"/>
        <v>0.1111111111111111</v>
      </c>
      <c r="S497" s="6">
        <v>1529</v>
      </c>
      <c r="T497" s="9">
        <f t="shared" si="81"/>
        <v>64305.571428571428</v>
      </c>
      <c r="U497" s="6">
        <v>71448</v>
      </c>
      <c r="V497" s="9">
        <f t="shared" si="82"/>
        <v>7142.4285714285725</v>
      </c>
      <c r="W497" s="8">
        <f t="shared" si="83"/>
        <v>0.11107013611351162</v>
      </c>
      <c r="X497" s="22">
        <f t="shared" si="84"/>
        <v>59710.525723418948</v>
      </c>
      <c r="Y497" s="22">
        <f t="shared" si="85"/>
        <v>66342.581942928431</v>
      </c>
      <c r="Z497" s="22">
        <f t="shared" si="87"/>
        <v>5108378.8096054895</v>
      </c>
      <c r="AA497" s="10">
        <v>8581</v>
      </c>
      <c r="AB497" s="6">
        <v>1999</v>
      </c>
      <c r="AC497" s="6">
        <f t="shared" si="86"/>
        <v>17</v>
      </c>
      <c r="AD497" s="6" t="s">
        <v>108</v>
      </c>
    </row>
    <row r="498" spans="1:30" x14ac:dyDescent="0.2">
      <c r="A498">
        <v>19</v>
      </c>
      <c r="B498" s="6" t="s">
        <v>1746</v>
      </c>
      <c r="C498" s="6" t="s">
        <v>22</v>
      </c>
      <c r="D498" s="6" t="s">
        <v>23</v>
      </c>
      <c r="E498" s="6" t="s">
        <v>2767</v>
      </c>
      <c r="F498" s="6" t="s">
        <v>2772</v>
      </c>
      <c r="G498" s="6">
        <v>77</v>
      </c>
      <c r="H498" s="6">
        <v>80</v>
      </c>
      <c r="I498" s="7">
        <v>42491</v>
      </c>
      <c r="J498" s="7">
        <v>42501</v>
      </c>
      <c r="K498" s="7" t="s">
        <v>2537</v>
      </c>
      <c r="L498" s="17">
        <f t="shared" si="77"/>
        <v>256.52</v>
      </c>
      <c r="M498" s="20">
        <f t="shared" si="78"/>
        <v>0.92854358334632781</v>
      </c>
      <c r="N498" s="6">
        <v>10</v>
      </c>
      <c r="O498" s="6">
        <v>6500000</v>
      </c>
      <c r="P498" s="6">
        <v>6300000</v>
      </c>
      <c r="Q498" s="6">
        <f t="shared" si="79"/>
        <v>-200000</v>
      </c>
      <c r="R498" s="8">
        <f t="shared" si="80"/>
        <v>-3.0769230769230771E-2</v>
      </c>
      <c r="S498" s="6"/>
      <c r="T498" s="9">
        <f t="shared" si="81"/>
        <v>84415.58441558441</v>
      </c>
      <c r="U498" s="6">
        <v>81818</v>
      </c>
      <c r="V498" s="9">
        <f t="shared" si="82"/>
        <v>-2597.5844155844097</v>
      </c>
      <c r="W498" s="8">
        <f t="shared" si="83"/>
        <v>-3.0771384615384548E-2</v>
      </c>
      <c r="X498" s="22">
        <f t="shared" si="84"/>
        <v>78383.549243521178</v>
      </c>
      <c r="Y498" s="22">
        <f t="shared" si="85"/>
        <v>75971.578902229841</v>
      </c>
      <c r="Z498" s="22">
        <f t="shared" si="87"/>
        <v>5849811.5754716974</v>
      </c>
      <c r="AA498" s="6">
        <v>745</v>
      </c>
      <c r="AB498" s="6">
        <v>1903</v>
      </c>
      <c r="AC498" s="6">
        <f t="shared" si="86"/>
        <v>113</v>
      </c>
      <c r="AD498" s="6" t="s">
        <v>102</v>
      </c>
    </row>
    <row r="499" spans="1:30" x14ac:dyDescent="0.2">
      <c r="A499">
        <v>26</v>
      </c>
      <c r="B499" s="6" t="s">
        <v>1751</v>
      </c>
      <c r="C499" s="6" t="s">
        <v>22</v>
      </c>
      <c r="D499" s="6" t="s">
        <v>23</v>
      </c>
      <c r="E499" s="6" t="s">
        <v>2767</v>
      </c>
      <c r="F499" s="6" t="s">
        <v>2772</v>
      </c>
      <c r="G499" s="6">
        <v>77</v>
      </c>
      <c r="H499" s="6">
        <v>84</v>
      </c>
      <c r="I499" s="7">
        <v>42539</v>
      </c>
      <c r="J499" s="7">
        <v>42549</v>
      </c>
      <c r="K499" s="7" t="s">
        <v>2538</v>
      </c>
      <c r="L499" s="17">
        <f t="shared" si="77"/>
        <v>259.83</v>
      </c>
      <c r="M499" s="20">
        <f t="shared" si="78"/>
        <v>0.91671477504522192</v>
      </c>
      <c r="N499" s="6">
        <v>10</v>
      </c>
      <c r="O499" s="6">
        <v>4100000</v>
      </c>
      <c r="P499" s="6">
        <v>5400000</v>
      </c>
      <c r="Q499" s="6">
        <f t="shared" si="79"/>
        <v>1300000</v>
      </c>
      <c r="R499" s="8">
        <f t="shared" si="80"/>
        <v>0.31707317073170732</v>
      </c>
      <c r="S499" s="6">
        <v>447024</v>
      </c>
      <c r="T499" s="9">
        <f t="shared" si="81"/>
        <v>59052.259740259738</v>
      </c>
      <c r="U499" s="6">
        <v>75935</v>
      </c>
      <c r="V499" s="9">
        <f t="shared" si="82"/>
        <v>16882.740259740262</v>
      </c>
      <c r="W499" s="8">
        <f t="shared" si="83"/>
        <v>0.28589490620678498</v>
      </c>
      <c r="X499" s="22">
        <f t="shared" si="84"/>
        <v>54134.079003704224</v>
      </c>
      <c r="Y499" s="22">
        <f t="shared" si="85"/>
        <v>69610.736443058922</v>
      </c>
      <c r="Z499" s="22">
        <f t="shared" si="87"/>
        <v>5360026.7061155373</v>
      </c>
      <c r="AA499" s="6">
        <v>546</v>
      </c>
      <c r="AB499" s="6">
        <v>1898</v>
      </c>
      <c r="AC499" s="6">
        <f t="shared" si="86"/>
        <v>118</v>
      </c>
      <c r="AD499" s="6" t="s">
        <v>244</v>
      </c>
    </row>
    <row r="500" spans="1:30" x14ac:dyDescent="0.2">
      <c r="A500">
        <v>46</v>
      </c>
      <c r="B500" s="6" t="s">
        <v>1762</v>
      </c>
      <c r="C500" s="6" t="s">
        <v>22</v>
      </c>
      <c r="D500" s="6" t="s">
        <v>23</v>
      </c>
      <c r="E500" s="6" t="s">
        <v>2767</v>
      </c>
      <c r="F500" s="6" t="s">
        <v>2772</v>
      </c>
      <c r="G500" s="6">
        <v>77</v>
      </c>
      <c r="H500" s="6">
        <v>84</v>
      </c>
      <c r="I500" s="7">
        <v>42679</v>
      </c>
      <c r="J500" s="7">
        <v>42689</v>
      </c>
      <c r="K500" s="7" t="s">
        <v>2543</v>
      </c>
      <c r="L500" s="17">
        <f t="shared" si="77"/>
        <v>284.38</v>
      </c>
      <c r="M500" s="20">
        <f t="shared" si="78"/>
        <v>0.83757648217174208</v>
      </c>
      <c r="N500" s="6">
        <v>10</v>
      </c>
      <c r="O500" s="6">
        <v>7600000</v>
      </c>
      <c r="P500" s="6">
        <v>7700000</v>
      </c>
      <c r="Q500" s="6">
        <f t="shared" si="79"/>
        <v>100000</v>
      </c>
      <c r="R500" s="8">
        <f t="shared" si="80"/>
        <v>1.3157894736842105E-2</v>
      </c>
      <c r="S500" s="6">
        <v>6146</v>
      </c>
      <c r="T500" s="9">
        <f t="shared" si="81"/>
        <v>98781.116883116876</v>
      </c>
      <c r="U500" s="6">
        <v>100080</v>
      </c>
      <c r="V500" s="9">
        <f t="shared" si="82"/>
        <v>1298.8831168831239</v>
      </c>
      <c r="W500" s="8">
        <f t="shared" si="83"/>
        <v>1.3149103369827577E-2</v>
      </c>
      <c r="X500" s="22">
        <f t="shared" si="84"/>
        <v>82736.740383956712</v>
      </c>
      <c r="Y500" s="22">
        <f t="shared" si="85"/>
        <v>83824.654335747953</v>
      </c>
      <c r="Z500" s="22">
        <f t="shared" si="87"/>
        <v>6454498.3838525927</v>
      </c>
      <c r="AA500" s="10">
        <v>4847</v>
      </c>
      <c r="AB500" s="6">
        <v>1995</v>
      </c>
      <c r="AC500" s="6">
        <f t="shared" si="86"/>
        <v>21</v>
      </c>
      <c r="AD500" s="6" t="s">
        <v>295</v>
      </c>
    </row>
    <row r="501" spans="1:30" x14ac:dyDescent="0.2">
      <c r="A501">
        <v>4</v>
      </c>
      <c r="B501" s="6" t="s">
        <v>1735</v>
      </c>
      <c r="C501" s="6" t="s">
        <v>22</v>
      </c>
      <c r="D501" s="6" t="s">
        <v>23</v>
      </c>
      <c r="E501" s="6" t="s">
        <v>2767</v>
      </c>
      <c r="F501" s="6" t="s">
        <v>2772</v>
      </c>
      <c r="G501" s="6">
        <v>77</v>
      </c>
      <c r="H501" s="6">
        <v>85</v>
      </c>
      <c r="I501" s="7">
        <v>42384</v>
      </c>
      <c r="J501" s="7">
        <v>42395</v>
      </c>
      <c r="K501" s="7" t="s">
        <v>2533</v>
      </c>
      <c r="L501" s="17">
        <f t="shared" si="77"/>
        <v>238.19</v>
      </c>
      <c r="M501" s="20">
        <f t="shared" si="78"/>
        <v>1</v>
      </c>
      <c r="N501" s="6">
        <v>11</v>
      </c>
      <c r="O501" s="6">
        <v>5600000</v>
      </c>
      <c r="P501" s="6">
        <v>5600000</v>
      </c>
      <c r="Q501" s="6">
        <f t="shared" si="79"/>
        <v>0</v>
      </c>
      <c r="R501" s="8">
        <f t="shared" si="80"/>
        <v>0</v>
      </c>
      <c r="S501" s="6">
        <v>171556</v>
      </c>
      <c r="T501" s="9">
        <f t="shared" si="81"/>
        <v>74955.272727272721</v>
      </c>
      <c r="U501" s="6">
        <v>74955</v>
      </c>
      <c r="V501" s="9">
        <f t="shared" si="82"/>
        <v>-0.27272727272065822</v>
      </c>
      <c r="W501" s="8">
        <f t="shared" si="83"/>
        <v>-3.6385335253596577E-6</v>
      </c>
      <c r="X501" s="22">
        <f t="shared" si="84"/>
        <v>74955.272727272721</v>
      </c>
      <c r="Y501" s="22">
        <f t="shared" si="85"/>
        <v>74955</v>
      </c>
      <c r="Z501" s="22">
        <f t="shared" si="87"/>
        <v>5771535</v>
      </c>
      <c r="AA501" s="10">
        <v>1277</v>
      </c>
      <c r="AB501" s="6">
        <v>1910</v>
      </c>
      <c r="AC501" s="6">
        <f t="shared" si="86"/>
        <v>106</v>
      </c>
      <c r="AD501" s="6" t="s">
        <v>108</v>
      </c>
    </row>
    <row r="502" spans="1:30" x14ac:dyDescent="0.2">
      <c r="A502">
        <v>9</v>
      </c>
      <c r="B502" s="6" t="s">
        <v>1739</v>
      </c>
      <c r="C502" s="6" t="s">
        <v>22</v>
      </c>
      <c r="D502" s="6" t="s">
        <v>23</v>
      </c>
      <c r="E502" s="6" t="s">
        <v>2767</v>
      </c>
      <c r="F502" s="6" t="s">
        <v>2772</v>
      </c>
      <c r="G502" s="6">
        <v>77</v>
      </c>
      <c r="H502" s="6">
        <v>85</v>
      </c>
      <c r="I502" s="7">
        <v>42419</v>
      </c>
      <c r="J502" s="7">
        <v>42430</v>
      </c>
      <c r="K502" s="7" t="s">
        <v>2535</v>
      </c>
      <c r="L502" s="17">
        <f t="shared" si="77"/>
        <v>245.99</v>
      </c>
      <c r="M502" s="20">
        <f t="shared" si="78"/>
        <v>0.96829139395910402</v>
      </c>
      <c r="N502" s="6">
        <v>11</v>
      </c>
      <c r="O502" s="6">
        <v>5200000</v>
      </c>
      <c r="P502" s="6">
        <v>5750000</v>
      </c>
      <c r="Q502" s="6">
        <f t="shared" si="79"/>
        <v>550000</v>
      </c>
      <c r="R502" s="8">
        <f t="shared" si="80"/>
        <v>0.10576923076923077</v>
      </c>
      <c r="S502" s="6">
        <v>1529</v>
      </c>
      <c r="T502" s="9">
        <f t="shared" si="81"/>
        <v>67552.324675324679</v>
      </c>
      <c r="U502" s="6">
        <v>74695</v>
      </c>
      <c r="V502" s="9">
        <f t="shared" si="82"/>
        <v>7142.6753246753215</v>
      </c>
      <c r="W502" s="8">
        <f t="shared" si="83"/>
        <v>0.10573544817302753</v>
      </c>
      <c r="X502" s="22">
        <f t="shared" si="84"/>
        <v>65410.334625048112</v>
      </c>
      <c r="Y502" s="22">
        <f t="shared" si="85"/>
        <v>72326.525671775278</v>
      </c>
      <c r="Z502" s="22">
        <f t="shared" si="87"/>
        <v>5569142.4767266968</v>
      </c>
      <c r="AA502" s="10">
        <v>8581</v>
      </c>
      <c r="AB502" s="6">
        <v>1999</v>
      </c>
      <c r="AC502" s="6">
        <f t="shared" si="86"/>
        <v>17</v>
      </c>
      <c r="AD502" s="6" t="s">
        <v>108</v>
      </c>
    </row>
    <row r="503" spans="1:30" x14ac:dyDescent="0.2">
      <c r="A503">
        <v>33</v>
      </c>
      <c r="B503" s="6" t="s">
        <v>1484</v>
      </c>
      <c r="C503" s="6" t="s">
        <v>22</v>
      </c>
      <c r="D503" s="6" t="s">
        <v>23</v>
      </c>
      <c r="E503" s="6" t="s">
        <v>2767</v>
      </c>
      <c r="F503" s="6" t="s">
        <v>2772</v>
      </c>
      <c r="G503" s="6">
        <v>77</v>
      </c>
      <c r="H503" s="6">
        <v>88</v>
      </c>
      <c r="I503" s="7">
        <v>42587</v>
      </c>
      <c r="J503" s="7">
        <v>42598</v>
      </c>
      <c r="K503" s="7" t="s">
        <v>2540</v>
      </c>
      <c r="L503" s="17">
        <f t="shared" si="77"/>
        <v>272.20999999999998</v>
      </c>
      <c r="M503" s="20">
        <f t="shared" si="78"/>
        <v>0.87502296021454029</v>
      </c>
      <c r="N503" s="6">
        <v>11</v>
      </c>
      <c r="O503" s="6">
        <v>7500000</v>
      </c>
      <c r="P503" s="6">
        <v>7800000</v>
      </c>
      <c r="Q503" s="6">
        <f t="shared" si="79"/>
        <v>300000</v>
      </c>
      <c r="R503" s="8">
        <f t="shared" si="80"/>
        <v>0.04</v>
      </c>
      <c r="S503" s="6"/>
      <c r="T503" s="9">
        <f t="shared" si="81"/>
        <v>97402.597402597399</v>
      </c>
      <c r="U503" s="6">
        <v>101299</v>
      </c>
      <c r="V503" s="9">
        <f t="shared" si="82"/>
        <v>3896.4025974026008</v>
      </c>
      <c r="W503" s="8">
        <f t="shared" si="83"/>
        <v>4.0003066666666705E-2</v>
      </c>
      <c r="X503" s="22">
        <f t="shared" si="84"/>
        <v>85229.509111805863</v>
      </c>
      <c r="Y503" s="22">
        <f t="shared" si="85"/>
        <v>88638.950846772714</v>
      </c>
      <c r="Z503" s="22">
        <f t="shared" si="87"/>
        <v>6825199.2152014989</v>
      </c>
      <c r="AA503" s="10">
        <v>3475</v>
      </c>
      <c r="AB503" s="6">
        <v>1990</v>
      </c>
      <c r="AC503" s="6">
        <f t="shared" si="86"/>
        <v>26</v>
      </c>
      <c r="AD503" s="6" t="s">
        <v>635</v>
      </c>
    </row>
    <row r="504" spans="1:30" x14ac:dyDescent="0.2">
      <c r="A504">
        <v>50</v>
      </c>
      <c r="B504" s="6" t="s">
        <v>1764</v>
      </c>
      <c r="C504" s="6" t="s">
        <v>22</v>
      </c>
      <c r="D504" s="6" t="s">
        <v>23</v>
      </c>
      <c r="E504" s="6" t="s">
        <v>2767</v>
      </c>
      <c r="F504" s="6" t="s">
        <v>2772</v>
      </c>
      <c r="G504" s="6">
        <v>77</v>
      </c>
      <c r="H504" s="6">
        <v>85</v>
      </c>
      <c r="I504" s="7">
        <v>42700</v>
      </c>
      <c r="J504" s="7">
        <v>42718</v>
      </c>
      <c r="K504" s="7" t="s">
        <v>2544</v>
      </c>
      <c r="L504" s="17">
        <f t="shared" si="77"/>
        <v>287.33999999999997</v>
      </c>
      <c r="M504" s="20">
        <f t="shared" si="78"/>
        <v>0.82894828426254619</v>
      </c>
      <c r="N504" s="6">
        <v>18</v>
      </c>
      <c r="O504" s="6">
        <v>5100000</v>
      </c>
      <c r="P504" s="6">
        <v>5200000</v>
      </c>
      <c r="Q504" s="6">
        <f t="shared" si="79"/>
        <v>100000</v>
      </c>
      <c r="R504" s="8">
        <f t="shared" si="80"/>
        <v>1.9607843137254902E-2</v>
      </c>
      <c r="S504" s="6">
        <v>71089</v>
      </c>
      <c r="T504" s="9">
        <f t="shared" si="81"/>
        <v>67157</v>
      </c>
      <c r="U504" s="6">
        <v>68456</v>
      </c>
      <c r="V504" s="9">
        <f t="shared" si="82"/>
        <v>1299</v>
      </c>
      <c r="W504" s="8">
        <f t="shared" si="83"/>
        <v>1.9342734190032313E-2</v>
      </c>
      <c r="X504" s="22">
        <f t="shared" si="84"/>
        <v>55669.679926219811</v>
      </c>
      <c r="Y504" s="22">
        <f t="shared" si="85"/>
        <v>56746.483747476865</v>
      </c>
      <c r="Z504" s="22">
        <f t="shared" si="87"/>
        <v>4369479.2485557189</v>
      </c>
      <c r="AA504" s="6"/>
      <c r="AB504" s="6">
        <v>1936</v>
      </c>
      <c r="AC504" s="6">
        <f t="shared" si="86"/>
        <v>80</v>
      </c>
      <c r="AD504" s="6" t="s">
        <v>1468</v>
      </c>
    </row>
    <row r="505" spans="1:30" x14ac:dyDescent="0.2">
      <c r="A505">
        <v>23</v>
      </c>
      <c r="B505" s="6" t="s">
        <v>1748</v>
      </c>
      <c r="C505" s="6" t="s">
        <v>22</v>
      </c>
      <c r="D505" s="6" t="s">
        <v>23</v>
      </c>
      <c r="E505" s="6" t="s">
        <v>2767</v>
      </c>
      <c r="F505" s="6" t="s">
        <v>2772</v>
      </c>
      <c r="G505" s="6">
        <v>77</v>
      </c>
      <c r="H505" s="6"/>
      <c r="I505" s="7">
        <v>42504</v>
      </c>
      <c r="J505" s="7">
        <v>42529</v>
      </c>
      <c r="K505" s="7" t="s">
        <v>2538</v>
      </c>
      <c r="L505" s="17">
        <f t="shared" si="77"/>
        <v>259.83</v>
      </c>
      <c r="M505" s="20">
        <f t="shared" si="78"/>
        <v>0.91671477504522192</v>
      </c>
      <c r="N505" s="6">
        <v>25</v>
      </c>
      <c r="O505" s="6">
        <v>5490000</v>
      </c>
      <c r="P505" s="6">
        <v>5400000</v>
      </c>
      <c r="Q505" s="6">
        <f t="shared" si="79"/>
        <v>-90000</v>
      </c>
      <c r="R505" s="8">
        <f t="shared" si="80"/>
        <v>-1.6393442622950821E-2</v>
      </c>
      <c r="S505" s="6">
        <v>12929</v>
      </c>
      <c r="T505" s="9">
        <f t="shared" si="81"/>
        <v>71466.610389610389</v>
      </c>
      <c r="U505" s="6">
        <v>70298</v>
      </c>
      <c r="V505" s="9">
        <f t="shared" si="82"/>
        <v>-1168.6103896103887</v>
      </c>
      <c r="W505" s="8">
        <f t="shared" si="83"/>
        <v>-1.6351837357887034E-2</v>
      </c>
      <c r="X505" s="22">
        <f t="shared" si="84"/>
        <v>65514.497666556206</v>
      </c>
      <c r="Y505" s="22">
        <f t="shared" si="85"/>
        <v>64443.215256129013</v>
      </c>
      <c r="Z505" s="22">
        <f t="shared" si="87"/>
        <v>4962127.5747219343</v>
      </c>
      <c r="AA505" s="6"/>
      <c r="AB505" s="6">
        <v>1890</v>
      </c>
      <c r="AC505" s="6">
        <f t="shared" si="86"/>
        <v>126</v>
      </c>
      <c r="AD505" s="6" t="s">
        <v>75</v>
      </c>
    </row>
    <row r="506" spans="1:30" x14ac:dyDescent="0.2">
      <c r="A506">
        <v>2</v>
      </c>
      <c r="B506" s="6" t="s">
        <v>1835</v>
      </c>
      <c r="C506" s="6" t="s">
        <v>22</v>
      </c>
      <c r="D506" s="6" t="s">
        <v>23</v>
      </c>
      <c r="E506" s="6" t="s">
        <v>2768</v>
      </c>
      <c r="F506" s="6" t="s">
        <v>2772</v>
      </c>
      <c r="G506" s="6">
        <v>78</v>
      </c>
      <c r="H506" s="6">
        <v>85</v>
      </c>
      <c r="I506" s="7">
        <v>42383</v>
      </c>
      <c r="J506" s="7">
        <v>42383</v>
      </c>
      <c r="K506" s="7" t="s">
        <v>2533</v>
      </c>
      <c r="L506" s="17">
        <f t="shared" si="77"/>
        <v>238.19</v>
      </c>
      <c r="M506" s="20">
        <f t="shared" si="78"/>
        <v>1</v>
      </c>
      <c r="N506" s="6">
        <v>0</v>
      </c>
      <c r="O506" s="6">
        <v>3900000</v>
      </c>
      <c r="P506" s="6">
        <v>4300000</v>
      </c>
      <c r="Q506" s="6">
        <f t="shared" si="79"/>
        <v>400000</v>
      </c>
      <c r="R506" s="8">
        <f t="shared" si="80"/>
        <v>0.10256410256410256</v>
      </c>
      <c r="S506" s="6">
        <v>51114</v>
      </c>
      <c r="T506" s="9">
        <f t="shared" si="81"/>
        <v>50655.307692307695</v>
      </c>
      <c r="U506" s="6">
        <v>55784</v>
      </c>
      <c r="V506" s="9">
        <f t="shared" si="82"/>
        <v>5128.6923076923049</v>
      </c>
      <c r="W506" s="8">
        <f t="shared" si="83"/>
        <v>0.10124688885210595</v>
      </c>
      <c r="X506" s="22">
        <f t="shared" si="84"/>
        <v>50655.307692307695</v>
      </c>
      <c r="Y506" s="22">
        <f t="shared" si="85"/>
        <v>55784</v>
      </c>
      <c r="Z506" s="22">
        <f t="shared" si="87"/>
        <v>4351152</v>
      </c>
      <c r="AA506" s="10">
        <v>1867</v>
      </c>
      <c r="AB506" s="6">
        <v>1947</v>
      </c>
      <c r="AC506" s="6">
        <f t="shared" si="86"/>
        <v>69</v>
      </c>
      <c r="AD506" s="6" t="s">
        <v>569</v>
      </c>
    </row>
    <row r="507" spans="1:30" x14ac:dyDescent="0.2">
      <c r="A507">
        <v>41</v>
      </c>
      <c r="B507" s="6" t="s">
        <v>1797</v>
      </c>
      <c r="C507" s="6" t="s">
        <v>22</v>
      </c>
      <c r="D507" s="6" t="s">
        <v>23</v>
      </c>
      <c r="E507" s="6" t="s">
        <v>2767</v>
      </c>
      <c r="F507" s="6" t="s">
        <v>2772</v>
      </c>
      <c r="G507" s="6">
        <v>78</v>
      </c>
      <c r="H507" s="6">
        <v>84</v>
      </c>
      <c r="I507" s="7">
        <v>42644</v>
      </c>
      <c r="J507" s="7">
        <v>42654</v>
      </c>
      <c r="K507" s="7" t="s">
        <v>2542</v>
      </c>
      <c r="L507" s="17">
        <f t="shared" si="77"/>
        <v>281.13</v>
      </c>
      <c r="M507" s="20">
        <f t="shared" si="78"/>
        <v>0.84725927506847365</v>
      </c>
      <c r="N507" s="6">
        <v>10</v>
      </c>
      <c r="O507" s="6">
        <v>7100000</v>
      </c>
      <c r="P507" s="6">
        <v>6500000</v>
      </c>
      <c r="Q507" s="6">
        <f t="shared" si="79"/>
        <v>-600000</v>
      </c>
      <c r="R507" s="8">
        <f t="shared" si="80"/>
        <v>-8.4507042253521125E-2</v>
      </c>
      <c r="S507" s="6">
        <v>151000</v>
      </c>
      <c r="T507" s="9">
        <f t="shared" si="81"/>
        <v>92961.538461538468</v>
      </c>
      <c r="U507" s="6">
        <v>85269</v>
      </c>
      <c r="V507" s="9">
        <f t="shared" si="82"/>
        <v>-7692.5384615384683</v>
      </c>
      <c r="W507" s="8">
        <f t="shared" si="83"/>
        <v>-8.2749689697972764E-2</v>
      </c>
      <c r="X507" s="22">
        <f t="shared" si="84"/>
        <v>78762.525686173118</v>
      </c>
      <c r="Y507" s="22">
        <f t="shared" si="85"/>
        <v>72244.951125813677</v>
      </c>
      <c r="Z507" s="22">
        <f t="shared" si="87"/>
        <v>5635106.1878134664</v>
      </c>
      <c r="AA507" s="6">
        <v>810</v>
      </c>
      <c r="AB507" s="6">
        <v>1967</v>
      </c>
      <c r="AC507" s="6">
        <f t="shared" si="86"/>
        <v>49</v>
      </c>
      <c r="AD507" s="6" t="s">
        <v>67</v>
      </c>
    </row>
    <row r="508" spans="1:30" x14ac:dyDescent="0.2">
      <c r="A508">
        <v>51</v>
      </c>
      <c r="B508" s="6" t="s">
        <v>1805</v>
      </c>
      <c r="C508" s="6" t="s">
        <v>22</v>
      </c>
      <c r="D508" s="6" t="s">
        <v>23</v>
      </c>
      <c r="E508" s="6" t="s">
        <v>2767</v>
      </c>
      <c r="F508" s="6" t="s">
        <v>2772</v>
      </c>
      <c r="G508" s="6">
        <v>78</v>
      </c>
      <c r="H508" s="6">
        <v>85</v>
      </c>
      <c r="I508" s="7">
        <v>42713</v>
      </c>
      <c r="J508" s="7">
        <v>42723</v>
      </c>
      <c r="K508" s="7" t="s">
        <v>2544</v>
      </c>
      <c r="L508" s="17">
        <f t="shared" si="77"/>
        <v>287.33999999999997</v>
      </c>
      <c r="M508" s="20">
        <f t="shared" si="78"/>
        <v>0.82894828426254619</v>
      </c>
      <c r="N508" s="6">
        <v>10</v>
      </c>
      <c r="O508" s="6">
        <v>5200000</v>
      </c>
      <c r="P508" s="6">
        <v>5900000</v>
      </c>
      <c r="Q508" s="6">
        <f t="shared" si="79"/>
        <v>700000</v>
      </c>
      <c r="R508" s="8">
        <f t="shared" si="80"/>
        <v>0.13461538461538461</v>
      </c>
      <c r="S508" s="6">
        <v>32000</v>
      </c>
      <c r="T508" s="9">
        <f t="shared" si="81"/>
        <v>67076.923076923078</v>
      </c>
      <c r="U508" s="6">
        <v>76051</v>
      </c>
      <c r="V508" s="9">
        <f t="shared" si="82"/>
        <v>8974.076923076922</v>
      </c>
      <c r="W508" s="8">
        <f t="shared" si="83"/>
        <v>0.13378784403669722</v>
      </c>
      <c r="X508" s="22">
        <f t="shared" si="84"/>
        <v>55603.300298226175</v>
      </c>
      <c r="Y508" s="22">
        <f t="shared" si="85"/>
        <v>63042.345966450899</v>
      </c>
      <c r="Z508" s="22">
        <f t="shared" si="87"/>
        <v>4917302.9853831697</v>
      </c>
      <c r="AA508" s="6">
        <v>477</v>
      </c>
      <c r="AB508" s="6">
        <v>1952</v>
      </c>
      <c r="AC508" s="6">
        <f t="shared" si="86"/>
        <v>64</v>
      </c>
      <c r="AD508" s="6" t="s">
        <v>37</v>
      </c>
    </row>
    <row r="509" spans="1:30" x14ac:dyDescent="0.2">
      <c r="A509">
        <v>4</v>
      </c>
      <c r="B509" s="6" t="s">
        <v>1768</v>
      </c>
      <c r="C509" s="6" t="s">
        <v>22</v>
      </c>
      <c r="D509" s="6" t="s">
        <v>23</v>
      </c>
      <c r="E509" s="6" t="s">
        <v>2767</v>
      </c>
      <c r="F509" s="6" t="s">
        <v>2772</v>
      </c>
      <c r="G509" s="6">
        <v>78</v>
      </c>
      <c r="H509" s="6">
        <v>86</v>
      </c>
      <c r="I509" s="7">
        <v>42384</v>
      </c>
      <c r="J509" s="7">
        <v>42395</v>
      </c>
      <c r="K509" s="7" t="s">
        <v>2533</v>
      </c>
      <c r="L509" s="17">
        <f t="shared" si="77"/>
        <v>238.19</v>
      </c>
      <c r="M509" s="20">
        <f t="shared" si="78"/>
        <v>1</v>
      </c>
      <c r="N509" s="6">
        <v>11</v>
      </c>
      <c r="O509" s="6">
        <v>4490000</v>
      </c>
      <c r="P509" s="6">
        <v>4650000</v>
      </c>
      <c r="Q509" s="6">
        <f t="shared" si="79"/>
        <v>160000</v>
      </c>
      <c r="R509" s="8">
        <f t="shared" si="80"/>
        <v>3.5634743875278395E-2</v>
      </c>
      <c r="S509" s="6">
        <v>71104</v>
      </c>
      <c r="T509" s="9">
        <f t="shared" si="81"/>
        <v>58475.692307692305</v>
      </c>
      <c r="U509" s="6">
        <v>60527</v>
      </c>
      <c r="V509" s="9">
        <f t="shared" si="82"/>
        <v>2051.3076923076951</v>
      </c>
      <c r="W509" s="8">
        <f t="shared" si="83"/>
        <v>3.5079664923229163E-2</v>
      </c>
      <c r="X509" s="22">
        <f t="shared" si="84"/>
        <v>58475.692307692305</v>
      </c>
      <c r="Y509" s="22">
        <f t="shared" si="85"/>
        <v>60527</v>
      </c>
      <c r="Z509" s="22">
        <f t="shared" si="87"/>
        <v>4721106</v>
      </c>
      <c r="AA509" s="10">
        <v>1260</v>
      </c>
      <c r="AB509" s="6">
        <v>1984</v>
      </c>
      <c r="AC509" s="6">
        <f t="shared" si="86"/>
        <v>32</v>
      </c>
      <c r="AD509" s="6" t="s">
        <v>94</v>
      </c>
    </row>
    <row r="510" spans="1:30" x14ac:dyDescent="0.2">
      <c r="A510">
        <v>10</v>
      </c>
      <c r="B510" s="6" t="s">
        <v>1774</v>
      </c>
      <c r="C510" s="6" t="s">
        <v>22</v>
      </c>
      <c r="D510" s="6" t="s">
        <v>23</v>
      </c>
      <c r="E510" s="6" t="s">
        <v>2767</v>
      </c>
      <c r="F510" s="6" t="s">
        <v>2772</v>
      </c>
      <c r="G510" s="6">
        <v>78</v>
      </c>
      <c r="H510" s="6">
        <v>88</v>
      </c>
      <c r="I510" s="7">
        <v>42426</v>
      </c>
      <c r="J510" s="7">
        <v>42437</v>
      </c>
      <c r="K510" s="7" t="s">
        <v>2535</v>
      </c>
      <c r="L510" s="17">
        <f t="shared" si="77"/>
        <v>245.99</v>
      </c>
      <c r="M510" s="20">
        <f t="shared" si="78"/>
        <v>0.96829139395910402</v>
      </c>
      <c r="N510" s="6">
        <v>11</v>
      </c>
      <c r="O510" s="6">
        <v>5300000</v>
      </c>
      <c r="P510" s="6">
        <v>5180000</v>
      </c>
      <c r="Q510" s="6">
        <f t="shared" si="79"/>
        <v>-120000</v>
      </c>
      <c r="R510" s="8">
        <f t="shared" si="80"/>
        <v>-2.2641509433962263E-2</v>
      </c>
      <c r="S510" s="6">
        <v>13000</v>
      </c>
      <c r="T510" s="9">
        <f t="shared" si="81"/>
        <v>68115.38461538461</v>
      </c>
      <c r="U510" s="6">
        <v>66577</v>
      </c>
      <c r="V510" s="9">
        <f t="shared" si="82"/>
        <v>-1538.3846153846098</v>
      </c>
      <c r="W510" s="8">
        <f t="shared" si="83"/>
        <v>-2.2584980237154068E-2</v>
      </c>
      <c r="X510" s="22">
        <f t="shared" si="84"/>
        <v>65955.540719291268</v>
      </c>
      <c r="Y510" s="22">
        <f t="shared" si="85"/>
        <v>64465.936135615266</v>
      </c>
      <c r="Z510" s="22">
        <f t="shared" si="87"/>
        <v>5028343.0185779911</v>
      </c>
      <c r="AA510" s="6">
        <v>570</v>
      </c>
      <c r="AB510" s="6">
        <v>1900</v>
      </c>
      <c r="AC510" s="6">
        <f t="shared" si="86"/>
        <v>116</v>
      </c>
      <c r="AD510" s="6" t="s">
        <v>494</v>
      </c>
    </row>
    <row r="511" spans="1:30" x14ac:dyDescent="0.2">
      <c r="A511">
        <v>19</v>
      </c>
      <c r="B511" s="6" t="s">
        <v>1784</v>
      </c>
      <c r="C511" s="6" t="s">
        <v>22</v>
      </c>
      <c r="D511" s="6" t="s">
        <v>23</v>
      </c>
      <c r="E511" s="6" t="s">
        <v>2767</v>
      </c>
      <c r="F511" s="6" t="s">
        <v>2772</v>
      </c>
      <c r="G511" s="6">
        <v>78</v>
      </c>
      <c r="H511" s="6">
        <v>88</v>
      </c>
      <c r="I511" s="7">
        <v>42489</v>
      </c>
      <c r="J511" s="7">
        <v>42500</v>
      </c>
      <c r="K511" s="7" t="s">
        <v>2537</v>
      </c>
      <c r="L511" s="17">
        <f t="shared" si="77"/>
        <v>256.52</v>
      </c>
      <c r="M511" s="20">
        <f t="shared" si="78"/>
        <v>0.92854358334632781</v>
      </c>
      <c r="N511" s="6">
        <v>11</v>
      </c>
      <c r="O511" s="6">
        <v>4950000</v>
      </c>
      <c r="P511" s="6">
        <v>5650000</v>
      </c>
      <c r="Q511" s="6">
        <f t="shared" si="79"/>
        <v>700000</v>
      </c>
      <c r="R511" s="8">
        <f t="shared" si="80"/>
        <v>0.14141414141414141</v>
      </c>
      <c r="S511" s="6">
        <v>24782</v>
      </c>
      <c r="T511" s="9">
        <f t="shared" si="81"/>
        <v>63779.256410256414</v>
      </c>
      <c r="U511" s="6">
        <v>72754</v>
      </c>
      <c r="V511" s="9">
        <f t="shared" si="82"/>
        <v>8974.7435897435862</v>
      </c>
      <c r="W511" s="8">
        <f t="shared" si="83"/>
        <v>0.14071571377399045</v>
      </c>
      <c r="X511" s="22">
        <f t="shared" si="84"/>
        <v>59221.819290343738</v>
      </c>
      <c r="Y511" s="22">
        <f t="shared" si="85"/>
        <v>67555.259862778737</v>
      </c>
      <c r="Z511" s="22">
        <f t="shared" si="87"/>
        <v>5269310.2692967411</v>
      </c>
      <c r="AA511" s="10">
        <v>1005</v>
      </c>
      <c r="AB511" s="6">
        <v>1892</v>
      </c>
      <c r="AC511" s="6">
        <f t="shared" si="86"/>
        <v>124</v>
      </c>
      <c r="AD511" s="6" t="s">
        <v>103</v>
      </c>
    </row>
    <row r="512" spans="1:30" x14ac:dyDescent="0.2">
      <c r="A512">
        <v>26</v>
      </c>
      <c r="B512" s="6" t="s">
        <v>1791</v>
      </c>
      <c r="C512" s="6" t="s">
        <v>22</v>
      </c>
      <c r="D512" s="6" t="s">
        <v>23</v>
      </c>
      <c r="E512" s="6" t="s">
        <v>2767</v>
      </c>
      <c r="F512" s="6" t="s">
        <v>2772</v>
      </c>
      <c r="G512" s="6">
        <v>78</v>
      </c>
      <c r="H512" s="6">
        <v>91</v>
      </c>
      <c r="I512" s="7">
        <v>42538</v>
      </c>
      <c r="J512" s="7">
        <v>42549</v>
      </c>
      <c r="K512" s="7" t="s">
        <v>2538</v>
      </c>
      <c r="L512" s="17">
        <f t="shared" si="77"/>
        <v>259.83</v>
      </c>
      <c r="M512" s="20">
        <f t="shared" si="78"/>
        <v>0.91671477504522192</v>
      </c>
      <c r="N512" s="6">
        <v>11</v>
      </c>
      <c r="O512" s="6">
        <v>4290000</v>
      </c>
      <c r="P512" s="6">
        <v>4600000</v>
      </c>
      <c r="Q512" s="6">
        <f t="shared" si="79"/>
        <v>310000</v>
      </c>
      <c r="R512" s="8">
        <f t="shared" si="80"/>
        <v>7.2261072261072257E-2</v>
      </c>
      <c r="S512" s="6">
        <v>33875</v>
      </c>
      <c r="T512" s="9">
        <f t="shared" si="81"/>
        <v>55434.294871794875</v>
      </c>
      <c r="U512" s="6">
        <v>59409</v>
      </c>
      <c r="V512" s="9">
        <f t="shared" si="82"/>
        <v>3974.7051282051252</v>
      </c>
      <c r="W512" s="8">
        <f t="shared" si="83"/>
        <v>7.1701193952184036E-2</v>
      </c>
      <c r="X512" s="22">
        <f t="shared" si="84"/>
        <v>50817.437153187937</v>
      </c>
      <c r="Y512" s="22">
        <f t="shared" si="85"/>
        <v>54461.10807066159</v>
      </c>
      <c r="Z512" s="22">
        <f t="shared" si="87"/>
        <v>4247966.4295116039</v>
      </c>
      <c r="AA512" s="6">
        <v>562</v>
      </c>
      <c r="AB512" s="6">
        <v>1875</v>
      </c>
      <c r="AC512" s="6">
        <f t="shared" si="86"/>
        <v>141</v>
      </c>
      <c r="AD512" s="6" t="s">
        <v>25</v>
      </c>
    </row>
    <row r="513" spans="1:30" x14ac:dyDescent="0.2">
      <c r="A513">
        <v>38</v>
      </c>
      <c r="B513" s="6" t="s">
        <v>1795</v>
      </c>
      <c r="C513" s="6" t="s">
        <v>22</v>
      </c>
      <c r="D513" s="6" t="s">
        <v>23</v>
      </c>
      <c r="E513" s="6" t="s">
        <v>2767</v>
      </c>
      <c r="F513" s="6" t="s">
        <v>2772</v>
      </c>
      <c r="G513" s="6">
        <v>78</v>
      </c>
      <c r="H513" s="6">
        <v>91</v>
      </c>
      <c r="I513" s="7">
        <v>42622</v>
      </c>
      <c r="J513" s="7">
        <v>42633</v>
      </c>
      <c r="K513" s="7" t="s">
        <v>2541</v>
      </c>
      <c r="L513" s="17">
        <f t="shared" si="77"/>
        <v>275.91000000000003</v>
      </c>
      <c r="M513" s="20">
        <f t="shared" si="78"/>
        <v>0.86328875357906554</v>
      </c>
      <c r="N513" s="6">
        <v>11</v>
      </c>
      <c r="O513" s="6">
        <v>5700000</v>
      </c>
      <c r="P513" s="6">
        <v>6700000</v>
      </c>
      <c r="Q513" s="6">
        <f t="shared" si="79"/>
        <v>1000000</v>
      </c>
      <c r="R513" s="8">
        <f t="shared" si="80"/>
        <v>0.17543859649122806</v>
      </c>
      <c r="S513" s="6">
        <v>67000</v>
      </c>
      <c r="T513" s="9">
        <f t="shared" si="81"/>
        <v>73935.897435897437</v>
      </c>
      <c r="U513" s="6">
        <v>86756</v>
      </c>
      <c r="V513" s="9">
        <f t="shared" si="82"/>
        <v>12820.102564102563</v>
      </c>
      <c r="W513" s="8">
        <f t="shared" si="83"/>
        <v>0.17339483266863184</v>
      </c>
      <c r="X513" s="22">
        <f t="shared" si="84"/>
        <v>63828.028742185525</v>
      </c>
      <c r="Y513" s="22">
        <f t="shared" si="85"/>
        <v>74895.479105505408</v>
      </c>
      <c r="Z513" s="22">
        <f t="shared" si="87"/>
        <v>5841847.3702294221</v>
      </c>
      <c r="AA513" s="6">
        <v>976</v>
      </c>
      <c r="AB513" s="6">
        <v>1894</v>
      </c>
      <c r="AC513" s="6">
        <f t="shared" si="86"/>
        <v>122</v>
      </c>
      <c r="AD513" s="6" t="s">
        <v>217</v>
      </c>
    </row>
    <row r="514" spans="1:30" x14ac:dyDescent="0.2">
      <c r="A514">
        <v>39</v>
      </c>
      <c r="B514" s="6" t="s">
        <v>45</v>
      </c>
      <c r="C514" s="6" t="s">
        <v>22</v>
      </c>
      <c r="D514" s="6" t="s">
        <v>23</v>
      </c>
      <c r="E514" s="6" t="s">
        <v>2767</v>
      </c>
      <c r="F514" s="6" t="s">
        <v>2772</v>
      </c>
      <c r="G514" s="6">
        <v>78</v>
      </c>
      <c r="H514" s="6">
        <v>85</v>
      </c>
      <c r="I514" s="7">
        <v>42630</v>
      </c>
      <c r="J514" s="7">
        <v>42641</v>
      </c>
      <c r="K514" s="7" t="s">
        <v>2541</v>
      </c>
      <c r="L514" s="17">
        <f t="shared" ref="L514:L577" si="88">IF(K514="Januar",238.19,IF(K514="Februar",240.59,IF(K514="Mars",245.99,IF(K514="April",250.79,IF(K514="Mai",256.52,IF(K514="Juni",259.83,IF(K514="Juli",265.66,IF(K514="August",272.21,IF(K514="September",275.91,IF(K514="Oktober",281.13,IF(K514="November",284.38,IF(K514="Desember",287.34,0))))))))))))</f>
        <v>275.91000000000003</v>
      </c>
      <c r="M514" s="20">
        <f t="shared" ref="M514:M577" si="89">$L$2/L514</f>
        <v>0.86328875357906554</v>
      </c>
      <c r="N514" s="6">
        <v>11</v>
      </c>
      <c r="O514" s="6">
        <v>4950000</v>
      </c>
      <c r="P514" s="6">
        <v>5100000</v>
      </c>
      <c r="Q514" s="6">
        <f t="shared" ref="Q514:Q577" si="90">P514-O514</f>
        <v>150000</v>
      </c>
      <c r="R514" s="8">
        <f t="shared" ref="R514:R577" si="91">Q514/O514</f>
        <v>3.0303030303030304E-2</v>
      </c>
      <c r="S514" s="6">
        <v>20250</v>
      </c>
      <c r="T514" s="9">
        <f t="shared" ref="T514:T577" si="92">(O514+S514)/G514</f>
        <v>63721.153846153844</v>
      </c>
      <c r="U514" s="6">
        <v>65644</v>
      </c>
      <c r="V514" s="9">
        <f t="shared" ref="V514:V577" si="93">U514-T514</f>
        <v>1922.8461538461561</v>
      </c>
      <c r="W514" s="8">
        <f t="shared" ref="W514:W577" si="94">V514/T514</f>
        <v>3.0175946883959595E-2</v>
      </c>
      <c r="X514" s="22">
        <f t="shared" ref="X514:X577" si="95">T514*M514</f>
        <v>55009.755480466032</v>
      </c>
      <c r="Y514" s="22">
        <f t="shared" ref="Y514:Y577" si="96">U514*M514</f>
        <v>56669.726939944179</v>
      </c>
      <c r="Z514" s="22">
        <f t="shared" si="87"/>
        <v>4420238.7013156461</v>
      </c>
      <c r="AA514" s="10">
        <v>1161</v>
      </c>
      <c r="AB514" s="6">
        <v>1937</v>
      </c>
      <c r="AC514" s="6">
        <f t="shared" ref="AC514:AC577" si="97">2016-AB514</f>
        <v>79</v>
      </c>
      <c r="AD514" s="6" t="s">
        <v>27</v>
      </c>
    </row>
    <row r="515" spans="1:30" x14ac:dyDescent="0.2">
      <c r="A515">
        <v>42</v>
      </c>
      <c r="B515" s="6" t="s">
        <v>1798</v>
      </c>
      <c r="C515" s="6" t="s">
        <v>22</v>
      </c>
      <c r="D515" s="6" t="s">
        <v>23</v>
      </c>
      <c r="E515" s="6" t="s">
        <v>2767</v>
      </c>
      <c r="F515" s="6" t="s">
        <v>2772</v>
      </c>
      <c r="G515" s="6">
        <v>78</v>
      </c>
      <c r="H515" s="6">
        <v>87</v>
      </c>
      <c r="I515" s="7">
        <v>42650</v>
      </c>
      <c r="J515" s="7">
        <v>42661</v>
      </c>
      <c r="K515" s="7" t="s">
        <v>2542</v>
      </c>
      <c r="L515" s="17">
        <f t="shared" si="88"/>
        <v>281.13</v>
      </c>
      <c r="M515" s="20">
        <f t="shared" si="89"/>
        <v>0.84725927506847365</v>
      </c>
      <c r="N515" s="6">
        <v>11</v>
      </c>
      <c r="O515" s="6">
        <v>5500000</v>
      </c>
      <c r="P515" s="6">
        <v>6250000</v>
      </c>
      <c r="Q515" s="6">
        <f t="shared" si="90"/>
        <v>750000</v>
      </c>
      <c r="R515" s="8">
        <f t="shared" si="91"/>
        <v>0.13636363636363635</v>
      </c>
      <c r="S515" s="6">
        <v>10173</v>
      </c>
      <c r="T515" s="9">
        <f t="shared" si="92"/>
        <v>70643.243589743593</v>
      </c>
      <c r="U515" s="6">
        <v>80259</v>
      </c>
      <c r="V515" s="9">
        <f t="shared" si="93"/>
        <v>9615.7564102564065</v>
      </c>
      <c r="W515" s="8">
        <f t="shared" si="94"/>
        <v>0.13611714187558172</v>
      </c>
      <c r="X515" s="22">
        <f t="shared" si="95"/>
        <v>59853.143352331754</v>
      </c>
      <c r="Y515" s="22">
        <f t="shared" si="96"/>
        <v>68000.182157720628</v>
      </c>
      <c r="Z515" s="22">
        <f t="shared" ref="Z515:Z578" si="98">Y515*G515</f>
        <v>5304014.2083022092</v>
      </c>
      <c r="AA515" s="6">
        <v>668</v>
      </c>
      <c r="AB515" s="6">
        <v>1950</v>
      </c>
      <c r="AC515" s="6">
        <f t="shared" si="97"/>
        <v>66</v>
      </c>
      <c r="AD515" s="6" t="s">
        <v>108</v>
      </c>
    </row>
    <row r="516" spans="1:30" x14ac:dyDescent="0.2">
      <c r="A516">
        <v>44</v>
      </c>
      <c r="B516" s="6" t="s">
        <v>1801</v>
      </c>
      <c r="C516" s="6" t="s">
        <v>22</v>
      </c>
      <c r="D516" s="6" t="s">
        <v>23</v>
      </c>
      <c r="E516" s="6" t="s">
        <v>2767</v>
      </c>
      <c r="F516" s="6" t="s">
        <v>2772</v>
      </c>
      <c r="G516" s="6">
        <v>78</v>
      </c>
      <c r="H516" s="6">
        <v>84</v>
      </c>
      <c r="I516" s="7">
        <v>42661</v>
      </c>
      <c r="J516" s="7">
        <v>42675</v>
      </c>
      <c r="K516" s="7" t="s">
        <v>2543</v>
      </c>
      <c r="L516" s="17">
        <f t="shared" si="88"/>
        <v>284.38</v>
      </c>
      <c r="M516" s="20">
        <f t="shared" si="89"/>
        <v>0.83757648217174208</v>
      </c>
      <c r="N516" s="6">
        <v>14</v>
      </c>
      <c r="O516" s="6">
        <v>5500000</v>
      </c>
      <c r="P516" s="6">
        <v>5200000</v>
      </c>
      <c r="Q516" s="6">
        <f t="shared" si="90"/>
        <v>-300000</v>
      </c>
      <c r="R516" s="8">
        <f t="shared" si="91"/>
        <v>-5.4545454545454543E-2</v>
      </c>
      <c r="S516" s="6">
        <v>100079</v>
      </c>
      <c r="T516" s="9">
        <f t="shared" si="92"/>
        <v>71795.88461538461</v>
      </c>
      <c r="U516" s="6">
        <v>67950</v>
      </c>
      <c r="V516" s="9">
        <f t="shared" si="93"/>
        <v>-3845.8846153846098</v>
      </c>
      <c r="W516" s="8">
        <f t="shared" si="94"/>
        <v>-5.3566922895194796E-2</v>
      </c>
      <c r="X516" s="22">
        <f t="shared" si="95"/>
        <v>60134.544470562141</v>
      </c>
      <c r="Y516" s="22">
        <f t="shared" si="96"/>
        <v>56913.321963569877</v>
      </c>
      <c r="Z516" s="22">
        <f t="shared" si="98"/>
        <v>4439239.1131584505</v>
      </c>
      <c r="AA516" s="6"/>
      <c r="AB516" s="6">
        <v>1891</v>
      </c>
      <c r="AC516" s="6">
        <f t="shared" si="97"/>
        <v>125</v>
      </c>
      <c r="AD516" s="6" t="s">
        <v>61</v>
      </c>
    </row>
    <row r="517" spans="1:30" x14ac:dyDescent="0.2">
      <c r="A517">
        <v>2</v>
      </c>
      <c r="B517" s="6" t="s">
        <v>1795</v>
      </c>
      <c r="C517" s="6" t="s">
        <v>22</v>
      </c>
      <c r="D517" s="6" t="s">
        <v>23</v>
      </c>
      <c r="E517" s="6" t="s">
        <v>2768</v>
      </c>
      <c r="F517" s="6" t="s">
        <v>2772</v>
      </c>
      <c r="G517" s="6">
        <v>79</v>
      </c>
      <c r="H517" s="6">
        <v>93</v>
      </c>
      <c r="I517" s="7">
        <v>42377</v>
      </c>
      <c r="J517" s="7">
        <v>42380</v>
      </c>
      <c r="K517" s="7" t="s">
        <v>2533</v>
      </c>
      <c r="L517" s="17">
        <f t="shared" si="88"/>
        <v>238.19</v>
      </c>
      <c r="M517" s="20">
        <f t="shared" si="89"/>
        <v>1</v>
      </c>
      <c r="N517" s="6">
        <v>3</v>
      </c>
      <c r="O517" s="6">
        <v>5250000</v>
      </c>
      <c r="P517" s="6">
        <v>5900000</v>
      </c>
      <c r="Q517" s="6">
        <f t="shared" si="90"/>
        <v>650000</v>
      </c>
      <c r="R517" s="8">
        <f t="shared" si="91"/>
        <v>0.12380952380952381</v>
      </c>
      <c r="S517" s="6">
        <v>71000</v>
      </c>
      <c r="T517" s="9">
        <f t="shared" si="92"/>
        <v>67354.430379746831</v>
      </c>
      <c r="U517" s="6">
        <v>75582</v>
      </c>
      <c r="V517" s="9">
        <f t="shared" si="93"/>
        <v>8227.569620253169</v>
      </c>
      <c r="W517" s="8">
        <f t="shared" si="94"/>
        <v>0.12215335463258793</v>
      </c>
      <c r="X517" s="22">
        <f t="shared" si="95"/>
        <v>67354.430379746831</v>
      </c>
      <c r="Y517" s="22">
        <f t="shared" si="96"/>
        <v>75582</v>
      </c>
      <c r="Z517" s="22">
        <f t="shared" si="98"/>
        <v>5970978</v>
      </c>
      <c r="AA517" s="6">
        <v>844</v>
      </c>
      <c r="AB517" s="6">
        <v>1894</v>
      </c>
      <c r="AC517" s="6">
        <f t="shared" si="97"/>
        <v>122</v>
      </c>
      <c r="AD517" s="6" t="s">
        <v>67</v>
      </c>
    </row>
    <row r="518" spans="1:30" x14ac:dyDescent="0.2">
      <c r="A518">
        <v>39</v>
      </c>
      <c r="B518" s="6" t="s">
        <v>1831</v>
      </c>
      <c r="C518" s="6" t="s">
        <v>22</v>
      </c>
      <c r="D518" s="6" t="s">
        <v>23</v>
      </c>
      <c r="E518" s="6" t="s">
        <v>2767</v>
      </c>
      <c r="F518" s="6" t="s">
        <v>2772</v>
      </c>
      <c r="G518" s="6">
        <v>79</v>
      </c>
      <c r="H518" s="6">
        <v>90</v>
      </c>
      <c r="I518" s="7">
        <v>42629</v>
      </c>
      <c r="J518" s="7">
        <v>42639</v>
      </c>
      <c r="K518" s="7" t="s">
        <v>2541</v>
      </c>
      <c r="L518" s="17">
        <f t="shared" si="88"/>
        <v>275.91000000000003</v>
      </c>
      <c r="M518" s="20">
        <f t="shared" si="89"/>
        <v>0.86328875357906554</v>
      </c>
      <c r="N518" s="6">
        <v>10</v>
      </c>
      <c r="O518" s="6">
        <v>5900000</v>
      </c>
      <c r="P518" s="6">
        <v>8200000</v>
      </c>
      <c r="Q518" s="6">
        <f t="shared" si="90"/>
        <v>2300000</v>
      </c>
      <c r="R518" s="8">
        <f t="shared" si="91"/>
        <v>0.38983050847457629</v>
      </c>
      <c r="S518" s="6"/>
      <c r="T518" s="9">
        <f t="shared" si="92"/>
        <v>74683.544303797462</v>
      </c>
      <c r="U518" s="6">
        <v>103797</v>
      </c>
      <c r="V518" s="9">
        <f t="shared" si="93"/>
        <v>29113.455696202538</v>
      </c>
      <c r="W518" s="8">
        <f t="shared" si="94"/>
        <v>0.3898242372881357</v>
      </c>
      <c r="X518" s="22">
        <f t="shared" si="95"/>
        <v>64473.46387489223</v>
      </c>
      <c r="Y518" s="22">
        <f t="shared" si="96"/>
        <v>89606.78275524627</v>
      </c>
      <c r="Z518" s="22">
        <f t="shared" si="98"/>
        <v>7078935.8376644552</v>
      </c>
      <c r="AA518" s="6">
        <v>668</v>
      </c>
      <c r="AB518" s="6">
        <v>1978</v>
      </c>
      <c r="AC518" s="6">
        <f t="shared" si="97"/>
        <v>38</v>
      </c>
      <c r="AD518" s="6" t="s">
        <v>213</v>
      </c>
    </row>
    <row r="519" spans="1:30" x14ac:dyDescent="0.2">
      <c r="A519">
        <v>50</v>
      </c>
      <c r="B519" s="6" t="s">
        <v>1810</v>
      </c>
      <c r="C519" s="6" t="s">
        <v>22</v>
      </c>
      <c r="D519" s="6" t="s">
        <v>23</v>
      </c>
      <c r="E519" s="6" t="s">
        <v>2767</v>
      </c>
      <c r="F519" s="6" t="s">
        <v>2772</v>
      </c>
      <c r="G519" s="6">
        <v>79</v>
      </c>
      <c r="H519" s="6">
        <v>88</v>
      </c>
      <c r="I519" s="7">
        <v>42706</v>
      </c>
      <c r="J519" s="7">
        <v>42716</v>
      </c>
      <c r="K519" s="7" t="s">
        <v>2544</v>
      </c>
      <c r="L519" s="17">
        <f t="shared" si="88"/>
        <v>287.33999999999997</v>
      </c>
      <c r="M519" s="20">
        <f t="shared" si="89"/>
        <v>0.82894828426254619</v>
      </c>
      <c r="N519" s="6">
        <v>10</v>
      </c>
      <c r="O519" s="6">
        <v>5500000</v>
      </c>
      <c r="P519" s="6">
        <v>5610000</v>
      </c>
      <c r="Q519" s="6">
        <f t="shared" si="90"/>
        <v>110000</v>
      </c>
      <c r="R519" s="8">
        <f t="shared" si="91"/>
        <v>0.02</v>
      </c>
      <c r="S519" s="6">
        <v>55155</v>
      </c>
      <c r="T519" s="9">
        <f t="shared" si="92"/>
        <v>70318.417721518985</v>
      </c>
      <c r="U519" s="6">
        <v>71711</v>
      </c>
      <c r="V519" s="9">
        <f t="shared" si="93"/>
        <v>1392.5822784810152</v>
      </c>
      <c r="W519" s="8">
        <f t="shared" si="94"/>
        <v>1.9803947864641076E-2</v>
      </c>
      <c r="X519" s="22">
        <f t="shared" si="95"/>
        <v>58290.331722310184</v>
      </c>
      <c r="Y519" s="22">
        <f t="shared" si="96"/>
        <v>59444.710412751447</v>
      </c>
      <c r="Z519" s="22">
        <f t="shared" si="98"/>
        <v>4696132.1226073643</v>
      </c>
      <c r="AA519" s="6">
        <v>736</v>
      </c>
      <c r="AB519" s="6">
        <v>1899</v>
      </c>
      <c r="AC519" s="6">
        <f t="shared" si="97"/>
        <v>117</v>
      </c>
      <c r="AD519" s="6" t="s">
        <v>238</v>
      </c>
    </row>
    <row r="520" spans="1:30" x14ac:dyDescent="0.2">
      <c r="A520">
        <v>8</v>
      </c>
      <c r="B520" s="6" t="s">
        <v>1661</v>
      </c>
      <c r="C520" s="6" t="s">
        <v>22</v>
      </c>
      <c r="D520" s="6" t="s">
        <v>23</v>
      </c>
      <c r="E520" s="6" t="s">
        <v>2767</v>
      </c>
      <c r="F520" s="6" t="s">
        <v>2772</v>
      </c>
      <c r="G520" s="6">
        <v>79</v>
      </c>
      <c r="H520" s="6">
        <v>86</v>
      </c>
      <c r="I520" s="7">
        <v>42412</v>
      </c>
      <c r="J520" s="7">
        <v>42423</v>
      </c>
      <c r="K520" s="7" t="s">
        <v>2534</v>
      </c>
      <c r="L520" s="17">
        <f t="shared" si="88"/>
        <v>240.59</v>
      </c>
      <c r="M520" s="20">
        <f t="shared" si="89"/>
        <v>0.99002452304750821</v>
      </c>
      <c r="N520" s="6">
        <v>11</v>
      </c>
      <c r="O520" s="6">
        <v>4700000</v>
      </c>
      <c r="P520" s="6">
        <v>5260000</v>
      </c>
      <c r="Q520" s="6">
        <f t="shared" si="90"/>
        <v>560000</v>
      </c>
      <c r="R520" s="8">
        <f t="shared" si="91"/>
        <v>0.11914893617021277</v>
      </c>
      <c r="S520" s="6">
        <v>978</v>
      </c>
      <c r="T520" s="9">
        <f t="shared" si="92"/>
        <v>59506.050632911392</v>
      </c>
      <c r="U520" s="6">
        <v>66595</v>
      </c>
      <c r="V520" s="9">
        <f t="shared" si="93"/>
        <v>7088.9493670886077</v>
      </c>
      <c r="W520" s="8">
        <f t="shared" si="94"/>
        <v>0.11912989169487712</v>
      </c>
      <c r="X520" s="22">
        <f t="shared" si="95"/>
        <v>58912.449396288976</v>
      </c>
      <c r="Y520" s="22">
        <f t="shared" si="96"/>
        <v>65930.683112348808</v>
      </c>
      <c r="Z520" s="22">
        <f t="shared" si="98"/>
        <v>5208523.9658755558</v>
      </c>
      <c r="AA520" s="6">
        <v>845</v>
      </c>
      <c r="AB520" s="6">
        <v>1936</v>
      </c>
      <c r="AC520" s="6">
        <f t="shared" si="97"/>
        <v>80</v>
      </c>
      <c r="AD520" s="6" t="s">
        <v>37</v>
      </c>
    </row>
    <row r="521" spans="1:30" x14ac:dyDescent="0.2">
      <c r="A521">
        <v>17</v>
      </c>
      <c r="B521" s="6" t="s">
        <v>1818</v>
      </c>
      <c r="C521" s="6" t="s">
        <v>22</v>
      </c>
      <c r="D521" s="6" t="s">
        <v>23</v>
      </c>
      <c r="E521" s="6" t="s">
        <v>2767</v>
      </c>
      <c r="F521" s="6" t="s">
        <v>2772</v>
      </c>
      <c r="G521" s="6">
        <v>79</v>
      </c>
      <c r="H521" s="6">
        <v>89</v>
      </c>
      <c r="I521" s="7">
        <v>42475</v>
      </c>
      <c r="J521" s="7">
        <v>42486</v>
      </c>
      <c r="K521" s="7" t="s">
        <v>2536</v>
      </c>
      <c r="L521" s="17">
        <f t="shared" si="88"/>
        <v>250.79</v>
      </c>
      <c r="M521" s="20">
        <f t="shared" si="89"/>
        <v>0.9497587623110969</v>
      </c>
      <c r="N521" s="6">
        <v>11</v>
      </c>
      <c r="O521" s="6">
        <v>4790000</v>
      </c>
      <c r="P521" s="6">
        <v>4790000</v>
      </c>
      <c r="Q521" s="6">
        <f t="shared" si="90"/>
        <v>0</v>
      </c>
      <c r="R521" s="8">
        <f t="shared" si="91"/>
        <v>0</v>
      </c>
      <c r="S521" s="6">
        <v>21000</v>
      </c>
      <c r="T521" s="9">
        <f t="shared" si="92"/>
        <v>60898.734177215192</v>
      </c>
      <c r="U521" s="6">
        <v>60899</v>
      </c>
      <c r="V521" s="9">
        <f t="shared" si="93"/>
        <v>0.26582278480782406</v>
      </c>
      <c r="W521" s="8">
        <f t="shared" si="94"/>
        <v>4.3649968821072751E-6</v>
      </c>
      <c r="X521" s="22">
        <f t="shared" si="95"/>
        <v>57839.106398464399</v>
      </c>
      <c r="Y521" s="22">
        <f t="shared" si="96"/>
        <v>57839.358865983493</v>
      </c>
      <c r="Z521" s="22">
        <f t="shared" si="98"/>
        <v>4569309.3504126957</v>
      </c>
      <c r="AA521" s="6">
        <v>421</v>
      </c>
      <c r="AB521" s="6">
        <v>1914</v>
      </c>
      <c r="AC521" s="6">
        <f t="shared" si="97"/>
        <v>102</v>
      </c>
      <c r="AD521" s="6" t="s">
        <v>1819</v>
      </c>
    </row>
    <row r="522" spans="1:30" x14ac:dyDescent="0.2">
      <c r="A522">
        <v>21</v>
      </c>
      <c r="B522" s="6" t="s">
        <v>858</v>
      </c>
      <c r="C522" s="6" t="s">
        <v>22</v>
      </c>
      <c r="D522" s="6" t="s">
        <v>23</v>
      </c>
      <c r="E522" s="6" t="s">
        <v>2767</v>
      </c>
      <c r="F522" s="6" t="s">
        <v>2772</v>
      </c>
      <c r="G522" s="6">
        <v>79</v>
      </c>
      <c r="H522" s="6">
        <v>91</v>
      </c>
      <c r="I522" s="7">
        <v>42503</v>
      </c>
      <c r="J522" s="7">
        <v>42514</v>
      </c>
      <c r="K522" s="7" t="s">
        <v>2537</v>
      </c>
      <c r="L522" s="17">
        <f t="shared" si="88"/>
        <v>256.52</v>
      </c>
      <c r="M522" s="20">
        <f t="shared" si="89"/>
        <v>0.92854358334632781</v>
      </c>
      <c r="N522" s="6">
        <v>11</v>
      </c>
      <c r="O522" s="6">
        <v>5550000</v>
      </c>
      <c r="P522" s="6">
        <v>6400000</v>
      </c>
      <c r="Q522" s="6">
        <f t="shared" si="90"/>
        <v>850000</v>
      </c>
      <c r="R522" s="8">
        <f t="shared" si="91"/>
        <v>0.15315315315315314</v>
      </c>
      <c r="S522" s="6"/>
      <c r="T522" s="9">
        <f t="shared" si="92"/>
        <v>70253.16455696203</v>
      </c>
      <c r="U522" s="6">
        <v>81013</v>
      </c>
      <c r="V522" s="9">
        <f t="shared" si="93"/>
        <v>10759.83544303797</v>
      </c>
      <c r="W522" s="8">
        <f t="shared" si="94"/>
        <v>0.15315801801801793</v>
      </c>
      <c r="X522" s="22">
        <f t="shared" si="95"/>
        <v>65233.125159140756</v>
      </c>
      <c r="Y522" s="22">
        <f t="shared" si="96"/>
        <v>75224.101317636058</v>
      </c>
      <c r="Z522" s="22">
        <f t="shared" si="98"/>
        <v>5942704.0040932484</v>
      </c>
      <c r="AA522" s="10">
        <v>4847</v>
      </c>
      <c r="AB522" s="6">
        <v>1995</v>
      </c>
      <c r="AC522" s="6">
        <f t="shared" si="97"/>
        <v>21</v>
      </c>
      <c r="AD522" s="6" t="s">
        <v>206</v>
      </c>
    </row>
    <row r="523" spans="1:30" x14ac:dyDescent="0.2">
      <c r="A523">
        <v>2</v>
      </c>
      <c r="B523" s="6" t="s">
        <v>1806</v>
      </c>
      <c r="C523" s="6" t="s">
        <v>22</v>
      </c>
      <c r="D523" s="6" t="s">
        <v>23</v>
      </c>
      <c r="E523" s="6" t="s">
        <v>2767</v>
      </c>
      <c r="F523" s="6" t="s">
        <v>2772</v>
      </c>
      <c r="G523" s="6">
        <v>79</v>
      </c>
      <c r="H523" s="6">
        <v>87</v>
      </c>
      <c r="I523" s="7">
        <v>42368</v>
      </c>
      <c r="J523" s="7">
        <v>42381</v>
      </c>
      <c r="K523" s="7" t="s">
        <v>2533</v>
      </c>
      <c r="L523" s="17">
        <f t="shared" si="88"/>
        <v>238.19</v>
      </c>
      <c r="M523" s="20">
        <f t="shared" si="89"/>
        <v>1</v>
      </c>
      <c r="N523" s="6">
        <v>13</v>
      </c>
      <c r="O523" s="6">
        <v>5490000</v>
      </c>
      <c r="P523" s="6">
        <v>5850000</v>
      </c>
      <c r="Q523" s="6">
        <f t="shared" si="90"/>
        <v>360000</v>
      </c>
      <c r="R523" s="8">
        <f t="shared" si="91"/>
        <v>6.5573770491803282E-2</v>
      </c>
      <c r="S523" s="6">
        <v>165303</v>
      </c>
      <c r="T523" s="9">
        <f t="shared" si="92"/>
        <v>71586.113924050631</v>
      </c>
      <c r="U523" s="6">
        <v>76143</v>
      </c>
      <c r="V523" s="9">
        <f t="shared" si="93"/>
        <v>4556.8860759493691</v>
      </c>
      <c r="W523" s="8">
        <f t="shared" si="94"/>
        <v>6.3656005699429391E-2</v>
      </c>
      <c r="X523" s="22">
        <f t="shared" si="95"/>
        <v>71586.113924050631</v>
      </c>
      <c r="Y523" s="22">
        <f t="shared" si="96"/>
        <v>76143</v>
      </c>
      <c r="Z523" s="22">
        <f t="shared" si="98"/>
        <v>6015297</v>
      </c>
      <c r="AA523" s="6">
        <v>680</v>
      </c>
      <c r="AB523" s="6">
        <v>1899</v>
      </c>
      <c r="AC523" s="6">
        <f t="shared" si="97"/>
        <v>117</v>
      </c>
      <c r="AD523" s="6" t="s">
        <v>408</v>
      </c>
    </row>
    <row r="524" spans="1:30" x14ac:dyDescent="0.2">
      <c r="A524">
        <v>42</v>
      </c>
      <c r="B524" s="6" t="s">
        <v>1833</v>
      </c>
      <c r="C524" s="6" t="s">
        <v>22</v>
      </c>
      <c r="D524" s="6" t="s">
        <v>23</v>
      </c>
      <c r="E524" s="6" t="s">
        <v>2767</v>
      </c>
      <c r="F524" s="6" t="s">
        <v>2772</v>
      </c>
      <c r="G524" s="6">
        <v>79</v>
      </c>
      <c r="H524" s="6"/>
      <c r="I524" s="7">
        <v>42651</v>
      </c>
      <c r="J524" s="7">
        <v>42664</v>
      </c>
      <c r="K524" s="7" t="s">
        <v>2542</v>
      </c>
      <c r="L524" s="17">
        <f t="shared" si="88"/>
        <v>281.13</v>
      </c>
      <c r="M524" s="20">
        <f t="shared" si="89"/>
        <v>0.84725927506847365</v>
      </c>
      <c r="N524" s="6">
        <v>13</v>
      </c>
      <c r="O524" s="6">
        <v>9900000</v>
      </c>
      <c r="P524" s="6">
        <v>9900000</v>
      </c>
      <c r="Q524" s="6">
        <f t="shared" si="90"/>
        <v>0</v>
      </c>
      <c r="R524" s="8">
        <f t="shared" si="91"/>
        <v>0</v>
      </c>
      <c r="S524" s="6"/>
      <c r="T524" s="9">
        <f t="shared" si="92"/>
        <v>125316.45569620254</v>
      </c>
      <c r="U524" s="6">
        <v>125316</v>
      </c>
      <c r="V524" s="9">
        <f t="shared" si="93"/>
        <v>-0.45569620253809262</v>
      </c>
      <c r="W524" s="8">
        <f t="shared" si="94"/>
        <v>-3.6363636364150824E-6</v>
      </c>
      <c r="X524" s="22">
        <f t="shared" si="95"/>
        <v>106175.52940731506</v>
      </c>
      <c r="Y524" s="22">
        <f t="shared" si="96"/>
        <v>106175.14331448084</v>
      </c>
      <c r="Z524" s="22">
        <f t="shared" si="98"/>
        <v>8387836.3218439864</v>
      </c>
      <c r="AA524" s="6">
        <v>977</v>
      </c>
      <c r="AB524" s="6">
        <v>2000</v>
      </c>
      <c r="AC524" s="6">
        <f t="shared" si="97"/>
        <v>16</v>
      </c>
      <c r="AD524" s="6" t="s">
        <v>67</v>
      </c>
    </row>
    <row r="525" spans="1:30" x14ac:dyDescent="0.2">
      <c r="A525">
        <v>46</v>
      </c>
      <c r="B525" s="6" t="s">
        <v>1835</v>
      </c>
      <c r="C525" s="6" t="s">
        <v>22</v>
      </c>
      <c r="D525" s="6" t="s">
        <v>23</v>
      </c>
      <c r="E525" s="6" t="s">
        <v>2767</v>
      </c>
      <c r="F525" s="6" t="s">
        <v>2772</v>
      </c>
      <c r="G525" s="6">
        <v>79</v>
      </c>
      <c r="H525" s="6">
        <v>87</v>
      </c>
      <c r="I525" s="7">
        <v>42672</v>
      </c>
      <c r="J525" s="7">
        <v>42688</v>
      </c>
      <c r="K525" s="7" t="s">
        <v>2543</v>
      </c>
      <c r="L525" s="17">
        <f t="shared" si="88"/>
        <v>284.38</v>
      </c>
      <c r="M525" s="20">
        <f t="shared" si="89"/>
        <v>0.83757648217174208</v>
      </c>
      <c r="N525" s="6">
        <v>16</v>
      </c>
      <c r="O525" s="6">
        <v>5400000</v>
      </c>
      <c r="P525" s="6">
        <v>5400000</v>
      </c>
      <c r="Q525" s="6">
        <f t="shared" si="90"/>
        <v>0</v>
      </c>
      <c r="R525" s="8">
        <f t="shared" si="91"/>
        <v>0</v>
      </c>
      <c r="S525" s="6">
        <v>48997</v>
      </c>
      <c r="T525" s="9">
        <f t="shared" si="92"/>
        <v>68974.645569620247</v>
      </c>
      <c r="U525" s="6">
        <v>68975</v>
      </c>
      <c r="V525" s="9">
        <f t="shared" si="93"/>
        <v>0.3544303797534667</v>
      </c>
      <c r="W525" s="8">
        <f t="shared" si="94"/>
        <v>5.1385603626729603E-6</v>
      </c>
      <c r="X525" s="22">
        <f t="shared" si="95"/>
        <v>57771.540995245261</v>
      </c>
      <c r="Y525" s="22">
        <f t="shared" si="96"/>
        <v>57771.837857795908</v>
      </c>
      <c r="Z525" s="22">
        <f t="shared" si="98"/>
        <v>4563975.1907658763</v>
      </c>
      <c r="AA525" s="10">
        <v>1867</v>
      </c>
      <c r="AB525" s="6">
        <v>1947</v>
      </c>
      <c r="AC525" s="6">
        <f t="shared" si="97"/>
        <v>69</v>
      </c>
      <c r="AD525" s="6" t="s">
        <v>206</v>
      </c>
    </row>
    <row r="526" spans="1:30" x14ac:dyDescent="0.2">
      <c r="A526">
        <v>7</v>
      </c>
      <c r="B526" s="6" t="s">
        <v>1810</v>
      </c>
      <c r="C526" s="6" t="s">
        <v>22</v>
      </c>
      <c r="D526" s="6" t="s">
        <v>23</v>
      </c>
      <c r="E526" s="6" t="s">
        <v>2767</v>
      </c>
      <c r="F526" s="6" t="s">
        <v>2772</v>
      </c>
      <c r="G526" s="6">
        <v>79</v>
      </c>
      <c r="H526" s="6">
        <v>88</v>
      </c>
      <c r="I526" s="7">
        <v>42399</v>
      </c>
      <c r="J526" s="7">
        <v>42417</v>
      </c>
      <c r="K526" s="7" t="s">
        <v>2534</v>
      </c>
      <c r="L526" s="17">
        <f t="shared" si="88"/>
        <v>240.59</v>
      </c>
      <c r="M526" s="20">
        <f t="shared" si="89"/>
        <v>0.99002452304750821</v>
      </c>
      <c r="N526" s="6">
        <v>18</v>
      </c>
      <c r="O526" s="6">
        <v>4850000</v>
      </c>
      <c r="P526" s="6">
        <v>4850000</v>
      </c>
      <c r="Q526" s="6">
        <f t="shared" si="90"/>
        <v>0</v>
      </c>
      <c r="R526" s="8">
        <f t="shared" si="91"/>
        <v>0</v>
      </c>
      <c r="S526" s="6">
        <v>57057</v>
      </c>
      <c r="T526" s="9">
        <f t="shared" si="92"/>
        <v>62114.645569620254</v>
      </c>
      <c r="U526" s="6">
        <v>62115</v>
      </c>
      <c r="V526" s="9">
        <f t="shared" si="93"/>
        <v>0.35443037974619074</v>
      </c>
      <c r="W526" s="8">
        <f t="shared" si="94"/>
        <v>5.7060678121222286E-6</v>
      </c>
      <c r="X526" s="22">
        <f t="shared" si="95"/>
        <v>61495.022354328314</v>
      </c>
      <c r="Y526" s="22">
        <f t="shared" si="96"/>
        <v>61495.373249095974</v>
      </c>
      <c r="Z526" s="22">
        <f t="shared" si="98"/>
        <v>4858134.4866785817</v>
      </c>
      <c r="AA526" s="6">
        <v>736</v>
      </c>
      <c r="AB526" s="6">
        <v>1899</v>
      </c>
      <c r="AC526" s="6">
        <f t="shared" si="97"/>
        <v>117</v>
      </c>
      <c r="AD526" s="6" t="s">
        <v>112</v>
      </c>
    </row>
    <row r="527" spans="1:30" x14ac:dyDescent="0.2">
      <c r="A527">
        <v>22</v>
      </c>
      <c r="B527" s="6" t="s">
        <v>2681</v>
      </c>
      <c r="C527" s="6" t="s">
        <v>22</v>
      </c>
      <c r="D527" s="6" t="s">
        <v>23</v>
      </c>
      <c r="E527" s="6" t="s">
        <v>2768</v>
      </c>
      <c r="F527" s="6" t="s">
        <v>2772</v>
      </c>
      <c r="G527" s="6">
        <v>80</v>
      </c>
      <c r="H527" s="6">
        <v>90</v>
      </c>
      <c r="I527" s="7">
        <v>42520</v>
      </c>
      <c r="J527" s="7">
        <v>42524</v>
      </c>
      <c r="K527" s="7" t="s">
        <v>2538</v>
      </c>
      <c r="L527" s="17">
        <f t="shared" si="88"/>
        <v>259.83</v>
      </c>
      <c r="M527" s="20">
        <f t="shared" si="89"/>
        <v>0.91671477504522192</v>
      </c>
      <c r="N527" s="6">
        <v>4</v>
      </c>
      <c r="O527" s="6">
        <v>5500000</v>
      </c>
      <c r="P527" s="6">
        <v>6150000</v>
      </c>
      <c r="Q527" s="6">
        <f t="shared" si="90"/>
        <v>650000</v>
      </c>
      <c r="R527" s="8">
        <f t="shared" si="91"/>
        <v>0.11818181818181818</v>
      </c>
      <c r="S527" s="6">
        <v>23000</v>
      </c>
      <c r="T527" s="9">
        <f t="shared" si="92"/>
        <v>69037.5</v>
      </c>
      <c r="U527" s="6">
        <v>77163</v>
      </c>
      <c r="V527" s="9">
        <f t="shared" si="93"/>
        <v>8125.5</v>
      </c>
      <c r="W527" s="8">
        <f t="shared" si="94"/>
        <v>0.11769690385659967</v>
      </c>
      <c r="X527" s="22">
        <f t="shared" si="95"/>
        <v>63287.696282184508</v>
      </c>
      <c r="Y527" s="22">
        <f t="shared" si="96"/>
        <v>70736.46218681446</v>
      </c>
      <c r="Z527" s="22">
        <f t="shared" si="98"/>
        <v>5658916.9749451568</v>
      </c>
      <c r="AA527" s="6">
        <v>877</v>
      </c>
      <c r="AB527" s="6">
        <v>1932</v>
      </c>
      <c r="AC527" s="6">
        <f t="shared" si="97"/>
        <v>84</v>
      </c>
      <c r="AD527" s="6" t="s">
        <v>108</v>
      </c>
    </row>
    <row r="528" spans="1:30" x14ac:dyDescent="0.2">
      <c r="A528">
        <v>9</v>
      </c>
      <c r="B528" s="6" t="s">
        <v>1839</v>
      </c>
      <c r="C528" s="6" t="s">
        <v>22</v>
      </c>
      <c r="D528" s="6" t="s">
        <v>23</v>
      </c>
      <c r="E528" s="6" t="s">
        <v>2767</v>
      </c>
      <c r="F528" s="6" t="s">
        <v>2772</v>
      </c>
      <c r="G528" s="6">
        <v>80</v>
      </c>
      <c r="H528" s="6">
        <v>95</v>
      </c>
      <c r="I528" s="7">
        <v>42419</v>
      </c>
      <c r="J528" s="7">
        <v>42429</v>
      </c>
      <c r="K528" s="7" t="s">
        <v>2534</v>
      </c>
      <c r="L528" s="17">
        <f t="shared" si="88"/>
        <v>240.59</v>
      </c>
      <c r="M528" s="20">
        <f t="shared" si="89"/>
        <v>0.99002452304750821</v>
      </c>
      <c r="N528" s="6">
        <v>10</v>
      </c>
      <c r="O528" s="6">
        <v>5290000</v>
      </c>
      <c r="P528" s="6">
        <v>5150000</v>
      </c>
      <c r="Q528" s="6">
        <f t="shared" si="90"/>
        <v>-140000</v>
      </c>
      <c r="R528" s="8">
        <f t="shared" si="91"/>
        <v>-2.6465028355387523E-2</v>
      </c>
      <c r="S528" s="6"/>
      <c r="T528" s="9">
        <f t="shared" si="92"/>
        <v>66125</v>
      </c>
      <c r="U528" s="6">
        <v>64375</v>
      </c>
      <c r="V528" s="9">
        <f t="shared" si="93"/>
        <v>-1750</v>
      </c>
      <c r="W528" s="8">
        <f t="shared" si="94"/>
        <v>-2.6465028355387523E-2</v>
      </c>
      <c r="X528" s="22">
        <f t="shared" si="95"/>
        <v>65465.371586516478</v>
      </c>
      <c r="Y528" s="22">
        <f t="shared" si="96"/>
        <v>63732.828671183343</v>
      </c>
      <c r="Z528" s="22">
        <f t="shared" si="98"/>
        <v>5098626.2936946675</v>
      </c>
      <c r="AA528" s="6">
        <v>429</v>
      </c>
      <c r="AB528" s="6">
        <v>1932</v>
      </c>
      <c r="AC528" s="6">
        <f t="shared" si="97"/>
        <v>84</v>
      </c>
      <c r="AD528" s="6" t="s">
        <v>75</v>
      </c>
    </row>
    <row r="529" spans="1:30" x14ac:dyDescent="0.2">
      <c r="A529">
        <v>32</v>
      </c>
      <c r="B529" s="6" t="s">
        <v>1851</v>
      </c>
      <c r="C529" s="6" t="s">
        <v>22</v>
      </c>
      <c r="D529" s="6" t="s">
        <v>23</v>
      </c>
      <c r="E529" s="6" t="s">
        <v>2767</v>
      </c>
      <c r="F529" s="6" t="s">
        <v>2772</v>
      </c>
      <c r="G529" s="6">
        <v>80</v>
      </c>
      <c r="H529" s="6">
        <v>93</v>
      </c>
      <c r="I529" s="7">
        <v>42580</v>
      </c>
      <c r="J529" s="7">
        <v>42590</v>
      </c>
      <c r="K529" s="7" t="s">
        <v>2540</v>
      </c>
      <c r="L529" s="17">
        <f t="shared" si="88"/>
        <v>272.20999999999998</v>
      </c>
      <c r="M529" s="20">
        <f t="shared" si="89"/>
        <v>0.87502296021454029</v>
      </c>
      <c r="N529" s="6">
        <v>10</v>
      </c>
      <c r="O529" s="6">
        <v>4450000</v>
      </c>
      <c r="P529" s="6">
        <v>5700000</v>
      </c>
      <c r="Q529" s="6">
        <f t="shared" si="90"/>
        <v>1250000</v>
      </c>
      <c r="R529" s="8">
        <f t="shared" si="91"/>
        <v>0.2808988764044944</v>
      </c>
      <c r="S529" s="6">
        <v>2462</v>
      </c>
      <c r="T529" s="9">
        <f t="shared" si="92"/>
        <v>55655.775000000001</v>
      </c>
      <c r="U529" s="6">
        <v>71281</v>
      </c>
      <c r="V529" s="9">
        <f t="shared" si="93"/>
        <v>15625.224999999999</v>
      </c>
      <c r="W529" s="8">
        <f t="shared" si="94"/>
        <v>0.28074759537532268</v>
      </c>
      <c r="X529" s="22">
        <f t="shared" si="95"/>
        <v>48700.080993534408</v>
      </c>
      <c r="Y529" s="22">
        <f t="shared" si="96"/>
        <v>62372.511627052649</v>
      </c>
      <c r="Z529" s="22">
        <f t="shared" si="98"/>
        <v>4989800.9301642124</v>
      </c>
      <c r="AA529" s="6">
        <v>698</v>
      </c>
      <c r="AB529" s="6">
        <v>1937</v>
      </c>
      <c r="AC529" s="6">
        <f t="shared" si="97"/>
        <v>79</v>
      </c>
      <c r="AD529" s="6" t="s">
        <v>37</v>
      </c>
    </row>
    <row r="530" spans="1:30" x14ac:dyDescent="0.2">
      <c r="A530">
        <v>44</v>
      </c>
      <c r="B530" s="6" t="s">
        <v>1859</v>
      </c>
      <c r="C530" s="6" t="s">
        <v>22</v>
      </c>
      <c r="D530" s="6" t="s">
        <v>23</v>
      </c>
      <c r="E530" s="6" t="s">
        <v>2767</v>
      </c>
      <c r="F530" s="6" t="s">
        <v>2772</v>
      </c>
      <c r="G530" s="6">
        <v>80</v>
      </c>
      <c r="H530" s="6">
        <v>88</v>
      </c>
      <c r="I530" s="7">
        <v>42665</v>
      </c>
      <c r="J530" s="7">
        <v>42675</v>
      </c>
      <c r="K530" s="7" t="s">
        <v>2543</v>
      </c>
      <c r="L530" s="17">
        <f t="shared" si="88"/>
        <v>284.38</v>
      </c>
      <c r="M530" s="20">
        <f t="shared" si="89"/>
        <v>0.83757648217174208</v>
      </c>
      <c r="N530" s="6">
        <v>10</v>
      </c>
      <c r="O530" s="6">
        <v>7350000</v>
      </c>
      <c r="P530" s="6">
        <v>8300000</v>
      </c>
      <c r="Q530" s="6">
        <f t="shared" si="90"/>
        <v>950000</v>
      </c>
      <c r="R530" s="8">
        <f t="shared" si="91"/>
        <v>0.12925170068027211</v>
      </c>
      <c r="S530" s="6"/>
      <c r="T530" s="9">
        <f t="shared" si="92"/>
        <v>91875</v>
      </c>
      <c r="U530" s="6">
        <v>103750</v>
      </c>
      <c r="V530" s="9">
        <f t="shared" si="93"/>
        <v>11875</v>
      </c>
      <c r="W530" s="8">
        <f t="shared" si="94"/>
        <v>0.12925170068027211</v>
      </c>
      <c r="X530" s="22">
        <f t="shared" si="95"/>
        <v>76952.339299528801</v>
      </c>
      <c r="Y530" s="22">
        <f t="shared" si="96"/>
        <v>86898.560025318235</v>
      </c>
      <c r="Z530" s="22">
        <f t="shared" si="98"/>
        <v>6951884.8020254588</v>
      </c>
      <c r="AA530" s="10">
        <v>13641</v>
      </c>
      <c r="AB530" s="6">
        <v>2003</v>
      </c>
      <c r="AC530" s="6">
        <f t="shared" si="97"/>
        <v>13</v>
      </c>
      <c r="AD530" s="6" t="s">
        <v>46</v>
      </c>
    </row>
    <row r="531" spans="1:30" x14ac:dyDescent="0.2">
      <c r="A531">
        <v>21</v>
      </c>
      <c r="B531" s="6" t="s">
        <v>299</v>
      </c>
      <c r="C531" s="6" t="s">
        <v>22</v>
      </c>
      <c r="D531" s="6" t="s">
        <v>23</v>
      </c>
      <c r="E531" s="6" t="s">
        <v>2767</v>
      </c>
      <c r="F531" s="6" t="s">
        <v>2772</v>
      </c>
      <c r="G531" s="6">
        <v>80</v>
      </c>
      <c r="H531" s="6">
        <v>95</v>
      </c>
      <c r="I531" s="7">
        <v>42503</v>
      </c>
      <c r="J531" s="7">
        <v>42514</v>
      </c>
      <c r="K531" s="7" t="s">
        <v>2537</v>
      </c>
      <c r="L531" s="17">
        <f t="shared" si="88"/>
        <v>256.52</v>
      </c>
      <c r="M531" s="20">
        <f t="shared" si="89"/>
        <v>0.92854358334632781</v>
      </c>
      <c r="N531" s="6">
        <v>11</v>
      </c>
      <c r="O531" s="6">
        <v>6000000</v>
      </c>
      <c r="P531" s="6">
        <v>5630000</v>
      </c>
      <c r="Q531" s="6">
        <f t="shared" si="90"/>
        <v>-370000</v>
      </c>
      <c r="R531" s="8">
        <f t="shared" si="91"/>
        <v>-6.1666666666666668E-2</v>
      </c>
      <c r="S531" s="6"/>
      <c r="T531" s="9">
        <f t="shared" si="92"/>
        <v>75000</v>
      </c>
      <c r="U531" s="6">
        <v>70375</v>
      </c>
      <c r="V531" s="9">
        <f t="shared" si="93"/>
        <v>-4625</v>
      </c>
      <c r="W531" s="8">
        <f t="shared" si="94"/>
        <v>-6.1666666666666668E-2</v>
      </c>
      <c r="X531" s="22">
        <f t="shared" si="95"/>
        <v>69640.768750974588</v>
      </c>
      <c r="Y531" s="22">
        <f t="shared" si="96"/>
        <v>65346.254677997822</v>
      </c>
      <c r="Z531" s="22">
        <f t="shared" si="98"/>
        <v>5227700.3742398256</v>
      </c>
      <c r="AA531" s="10">
        <v>2542</v>
      </c>
      <c r="AB531" s="6">
        <v>2009</v>
      </c>
      <c r="AC531" s="6">
        <f t="shared" si="97"/>
        <v>7</v>
      </c>
      <c r="AD531" s="6" t="s">
        <v>225</v>
      </c>
    </row>
    <row r="532" spans="1:30" x14ac:dyDescent="0.2">
      <c r="A532">
        <v>43</v>
      </c>
      <c r="B532" s="6" t="s">
        <v>1839</v>
      </c>
      <c r="C532" s="6" t="s">
        <v>22</v>
      </c>
      <c r="D532" s="6" t="s">
        <v>23</v>
      </c>
      <c r="E532" s="6" t="s">
        <v>2767</v>
      </c>
      <c r="F532" s="6" t="s">
        <v>2772</v>
      </c>
      <c r="G532" s="6">
        <v>80</v>
      </c>
      <c r="H532" s="6">
        <v>90</v>
      </c>
      <c r="I532" s="7">
        <v>42658</v>
      </c>
      <c r="J532" s="7">
        <v>42669</v>
      </c>
      <c r="K532" s="7" t="s">
        <v>2542</v>
      </c>
      <c r="L532" s="17">
        <f t="shared" si="88"/>
        <v>281.13</v>
      </c>
      <c r="M532" s="20">
        <f t="shared" si="89"/>
        <v>0.84725927506847365</v>
      </c>
      <c r="N532" s="6">
        <v>11</v>
      </c>
      <c r="O532" s="6">
        <v>6300000</v>
      </c>
      <c r="P532" s="6">
        <v>6660000</v>
      </c>
      <c r="Q532" s="6">
        <f t="shared" si="90"/>
        <v>360000</v>
      </c>
      <c r="R532" s="8">
        <f t="shared" si="91"/>
        <v>5.7142857142857141E-2</v>
      </c>
      <c r="S532" s="6"/>
      <c r="T532" s="9">
        <f t="shared" si="92"/>
        <v>78750</v>
      </c>
      <c r="U532" s="6">
        <v>83250</v>
      </c>
      <c r="V532" s="9">
        <f t="shared" si="93"/>
        <v>4500</v>
      </c>
      <c r="W532" s="8">
        <f t="shared" si="94"/>
        <v>5.7142857142857141E-2</v>
      </c>
      <c r="X532" s="22">
        <f t="shared" si="95"/>
        <v>66721.667911642304</v>
      </c>
      <c r="Y532" s="22">
        <f t="shared" si="96"/>
        <v>70534.334649450437</v>
      </c>
      <c r="Z532" s="22">
        <f t="shared" si="98"/>
        <v>5642746.7719560349</v>
      </c>
      <c r="AA532" s="6">
        <v>429</v>
      </c>
      <c r="AB532" s="6">
        <v>1932</v>
      </c>
      <c r="AC532" s="6">
        <f t="shared" si="97"/>
        <v>84</v>
      </c>
      <c r="AD532" s="6" t="s">
        <v>25</v>
      </c>
    </row>
    <row r="533" spans="1:30" x14ac:dyDescent="0.2">
      <c r="A533">
        <v>16</v>
      </c>
      <c r="B533" s="6" t="s">
        <v>1843</v>
      </c>
      <c r="C533" s="6" t="s">
        <v>22</v>
      </c>
      <c r="D533" s="6" t="s">
        <v>23</v>
      </c>
      <c r="E533" s="6" t="s">
        <v>2767</v>
      </c>
      <c r="F533" s="6" t="s">
        <v>2772</v>
      </c>
      <c r="G533" s="6">
        <v>80</v>
      </c>
      <c r="H533" s="6">
        <v>91</v>
      </c>
      <c r="I533" s="7">
        <v>42467</v>
      </c>
      <c r="J533" s="7">
        <v>42479</v>
      </c>
      <c r="K533" s="7" t="s">
        <v>2536</v>
      </c>
      <c r="L533" s="17">
        <f t="shared" si="88"/>
        <v>250.79</v>
      </c>
      <c r="M533" s="20">
        <f t="shared" si="89"/>
        <v>0.9497587623110969</v>
      </c>
      <c r="N533" s="6">
        <v>12</v>
      </c>
      <c r="O533" s="6">
        <v>6300000</v>
      </c>
      <c r="P533" s="6">
        <v>6860000</v>
      </c>
      <c r="Q533" s="6">
        <f t="shared" si="90"/>
        <v>560000</v>
      </c>
      <c r="R533" s="8">
        <f t="shared" si="91"/>
        <v>8.8888888888888892E-2</v>
      </c>
      <c r="S533" s="6"/>
      <c r="T533" s="9">
        <f t="shared" si="92"/>
        <v>78750</v>
      </c>
      <c r="U533" s="6">
        <v>85750</v>
      </c>
      <c r="V533" s="9">
        <f t="shared" si="93"/>
        <v>7000</v>
      </c>
      <c r="W533" s="8">
        <f t="shared" si="94"/>
        <v>8.8888888888888892E-2</v>
      </c>
      <c r="X533" s="22">
        <f t="shared" si="95"/>
        <v>74793.502531998878</v>
      </c>
      <c r="Y533" s="22">
        <f t="shared" si="96"/>
        <v>81441.813868176556</v>
      </c>
      <c r="Z533" s="22">
        <f t="shared" si="98"/>
        <v>6515345.1094541242</v>
      </c>
      <c r="AA533" s="10">
        <v>1669</v>
      </c>
      <c r="AB533" s="6">
        <v>1997</v>
      </c>
      <c r="AC533" s="6">
        <f t="shared" si="97"/>
        <v>19</v>
      </c>
      <c r="AD533" s="6" t="s">
        <v>1844</v>
      </c>
    </row>
    <row r="534" spans="1:30" x14ac:dyDescent="0.2">
      <c r="A534">
        <v>41</v>
      </c>
      <c r="B534" s="6" t="s">
        <v>1855</v>
      </c>
      <c r="C534" s="6" t="s">
        <v>22</v>
      </c>
      <c r="D534" s="6" t="s">
        <v>23</v>
      </c>
      <c r="E534" s="6" t="s">
        <v>2767</v>
      </c>
      <c r="F534" s="6" t="s">
        <v>2772</v>
      </c>
      <c r="G534" s="6">
        <v>80</v>
      </c>
      <c r="H534" s="6">
        <v>90</v>
      </c>
      <c r="I534" s="7">
        <v>42643</v>
      </c>
      <c r="J534" s="7">
        <v>42655</v>
      </c>
      <c r="K534" s="7" t="s">
        <v>2542</v>
      </c>
      <c r="L534" s="17">
        <f t="shared" si="88"/>
        <v>281.13</v>
      </c>
      <c r="M534" s="20">
        <f t="shared" si="89"/>
        <v>0.84725927506847365</v>
      </c>
      <c r="N534" s="6">
        <v>12</v>
      </c>
      <c r="O534" s="6">
        <v>5900000</v>
      </c>
      <c r="P534" s="6">
        <v>6325000</v>
      </c>
      <c r="Q534" s="6">
        <f t="shared" si="90"/>
        <v>425000</v>
      </c>
      <c r="R534" s="8">
        <f t="shared" si="91"/>
        <v>7.2033898305084748E-2</v>
      </c>
      <c r="S534" s="6">
        <v>92902</v>
      </c>
      <c r="T534" s="9">
        <f t="shared" si="92"/>
        <v>74911.274999999994</v>
      </c>
      <c r="U534" s="6">
        <v>80224</v>
      </c>
      <c r="V534" s="9">
        <f t="shared" si="93"/>
        <v>5312.7250000000058</v>
      </c>
      <c r="W534" s="8">
        <f t="shared" si="94"/>
        <v>7.0920231967751268E-2</v>
      </c>
      <c r="X534" s="22">
        <f t="shared" si="95"/>
        <v>63469.272550955066</v>
      </c>
      <c r="Y534" s="22">
        <f t="shared" si="96"/>
        <v>67970.528083093232</v>
      </c>
      <c r="Z534" s="22">
        <f t="shared" si="98"/>
        <v>5437642.2466474585</v>
      </c>
      <c r="AA534" s="6">
        <v>942</v>
      </c>
      <c r="AB534" s="6">
        <v>1914</v>
      </c>
      <c r="AC534" s="6">
        <f t="shared" si="97"/>
        <v>102</v>
      </c>
      <c r="AD534" s="6" t="s">
        <v>96</v>
      </c>
    </row>
    <row r="535" spans="1:30" x14ac:dyDescent="0.2">
      <c r="A535">
        <v>41</v>
      </c>
      <c r="B535" s="6" t="s">
        <v>1856</v>
      </c>
      <c r="C535" s="6" t="s">
        <v>22</v>
      </c>
      <c r="D535" s="6" t="s">
        <v>23</v>
      </c>
      <c r="E535" s="6" t="s">
        <v>2767</v>
      </c>
      <c r="F535" s="6" t="s">
        <v>2772</v>
      </c>
      <c r="G535" s="6">
        <v>80</v>
      </c>
      <c r="H535" s="6">
        <v>92</v>
      </c>
      <c r="I535" s="7">
        <v>42630</v>
      </c>
      <c r="J535" s="7">
        <v>42653</v>
      </c>
      <c r="K535" s="7" t="s">
        <v>2542</v>
      </c>
      <c r="L535" s="17">
        <f t="shared" si="88"/>
        <v>281.13</v>
      </c>
      <c r="M535" s="20">
        <f t="shared" si="89"/>
        <v>0.84725927506847365</v>
      </c>
      <c r="N535" s="6">
        <v>23</v>
      </c>
      <c r="O535" s="6">
        <v>5490000</v>
      </c>
      <c r="P535" s="6">
        <v>5900000</v>
      </c>
      <c r="Q535" s="6">
        <f t="shared" si="90"/>
        <v>410000</v>
      </c>
      <c r="R535" s="8">
        <f t="shared" si="91"/>
        <v>7.4681238615664849E-2</v>
      </c>
      <c r="S535" s="6">
        <v>55876</v>
      </c>
      <c r="T535" s="9">
        <f t="shared" si="92"/>
        <v>69323.45</v>
      </c>
      <c r="U535" s="6">
        <v>74448</v>
      </c>
      <c r="V535" s="9">
        <f t="shared" si="93"/>
        <v>5124.5500000000029</v>
      </c>
      <c r="W535" s="8">
        <f t="shared" si="94"/>
        <v>7.3922316330188462E-2</v>
      </c>
      <c r="X535" s="22">
        <f t="shared" si="95"/>
        <v>58734.935992245577</v>
      </c>
      <c r="Y535" s="22">
        <f t="shared" si="96"/>
        <v>63076.758510297725</v>
      </c>
      <c r="Z535" s="22">
        <f t="shared" si="98"/>
        <v>5046140.6808238178</v>
      </c>
      <c r="AA535" s="6">
        <v>615</v>
      </c>
      <c r="AB535" s="6">
        <v>1905</v>
      </c>
      <c r="AC535" s="6">
        <f t="shared" si="97"/>
        <v>111</v>
      </c>
      <c r="AD535" s="6" t="s">
        <v>364</v>
      </c>
    </row>
    <row r="536" spans="1:30" x14ac:dyDescent="0.2">
      <c r="A536">
        <v>16</v>
      </c>
      <c r="B536" s="6" t="s">
        <v>2688</v>
      </c>
      <c r="C536" s="6" t="s">
        <v>22</v>
      </c>
      <c r="D536" s="6" t="s">
        <v>23</v>
      </c>
      <c r="E536" s="6" t="s">
        <v>2768</v>
      </c>
      <c r="F536" s="6" t="s">
        <v>2772</v>
      </c>
      <c r="G536" s="6">
        <v>81</v>
      </c>
      <c r="H536" s="6">
        <v>92</v>
      </c>
      <c r="I536" s="7">
        <v>42476</v>
      </c>
      <c r="J536" s="7">
        <v>42480</v>
      </c>
      <c r="K536" s="7" t="s">
        <v>2536</v>
      </c>
      <c r="L536" s="17">
        <f t="shared" si="88"/>
        <v>250.79</v>
      </c>
      <c r="M536" s="20">
        <f t="shared" si="89"/>
        <v>0.9497587623110969</v>
      </c>
      <c r="N536" s="6">
        <v>4</v>
      </c>
      <c r="O536" s="6">
        <v>5400000</v>
      </c>
      <c r="P536" s="6">
        <v>6000000</v>
      </c>
      <c r="Q536" s="6">
        <f t="shared" si="90"/>
        <v>600000</v>
      </c>
      <c r="R536" s="8">
        <f t="shared" si="91"/>
        <v>0.1111111111111111</v>
      </c>
      <c r="S536" s="6">
        <v>124930</v>
      </c>
      <c r="T536" s="9">
        <f t="shared" si="92"/>
        <v>68209.012345679017</v>
      </c>
      <c r="U536" s="6">
        <v>75616</v>
      </c>
      <c r="V536" s="9">
        <f t="shared" si="93"/>
        <v>7406.987654320983</v>
      </c>
      <c r="W536" s="8">
        <f t="shared" si="94"/>
        <v>0.10859250705438794</v>
      </c>
      <c r="X536" s="22">
        <f t="shared" si="95"/>
        <v>64782.107143894435</v>
      </c>
      <c r="Y536" s="22">
        <f t="shared" si="96"/>
        <v>71816.9585709159</v>
      </c>
      <c r="Z536" s="22">
        <f t="shared" si="98"/>
        <v>5817173.6442441875</v>
      </c>
      <c r="AA536" s="6">
        <v>445</v>
      </c>
      <c r="AB536" s="6">
        <v>1897</v>
      </c>
      <c r="AC536" s="6">
        <f t="shared" si="97"/>
        <v>119</v>
      </c>
      <c r="AD536" s="6" t="s">
        <v>108</v>
      </c>
    </row>
    <row r="537" spans="1:30" x14ac:dyDescent="0.2">
      <c r="A537">
        <v>34</v>
      </c>
      <c r="B537" s="6" t="s">
        <v>1878</v>
      </c>
      <c r="C537" s="6" t="s">
        <v>22</v>
      </c>
      <c r="D537" s="6" t="s">
        <v>23</v>
      </c>
      <c r="E537" s="6" t="s">
        <v>2767</v>
      </c>
      <c r="F537" s="6" t="s">
        <v>2772</v>
      </c>
      <c r="G537" s="6">
        <v>81</v>
      </c>
      <c r="H537" s="6">
        <v>93</v>
      </c>
      <c r="I537" s="7">
        <v>42594</v>
      </c>
      <c r="J537" s="7">
        <v>42604</v>
      </c>
      <c r="K537" s="7" t="s">
        <v>2540</v>
      </c>
      <c r="L537" s="17">
        <f t="shared" si="88"/>
        <v>272.20999999999998</v>
      </c>
      <c r="M537" s="20">
        <f t="shared" si="89"/>
        <v>0.87502296021454029</v>
      </c>
      <c r="N537" s="6">
        <v>10</v>
      </c>
      <c r="O537" s="6">
        <v>5800000</v>
      </c>
      <c r="P537" s="6">
        <v>5850000</v>
      </c>
      <c r="Q537" s="6">
        <f t="shared" si="90"/>
        <v>50000</v>
      </c>
      <c r="R537" s="8">
        <f t="shared" si="91"/>
        <v>8.6206896551724137E-3</v>
      </c>
      <c r="S537" s="6">
        <v>135684</v>
      </c>
      <c r="T537" s="9">
        <f t="shared" si="92"/>
        <v>73280.049382716054</v>
      </c>
      <c r="U537" s="6">
        <v>73897</v>
      </c>
      <c r="V537" s="9">
        <f t="shared" si="93"/>
        <v>616.95061728394649</v>
      </c>
      <c r="W537" s="8">
        <f t="shared" si="94"/>
        <v>8.4190802610111422E-3</v>
      </c>
      <c r="X537" s="22">
        <f t="shared" si="95"/>
        <v>64121.725735531894</v>
      </c>
      <c r="Y537" s="22">
        <f t="shared" si="96"/>
        <v>64661.571690973884</v>
      </c>
      <c r="Z537" s="22">
        <f t="shared" si="98"/>
        <v>5237587.3069688845</v>
      </c>
      <c r="AA537" s="6">
        <v>588</v>
      </c>
      <c r="AB537" s="6">
        <v>1898</v>
      </c>
      <c r="AC537" s="6">
        <f t="shared" si="97"/>
        <v>118</v>
      </c>
      <c r="AD537" s="6" t="s">
        <v>797</v>
      </c>
    </row>
    <row r="538" spans="1:30" x14ac:dyDescent="0.2">
      <c r="A538">
        <v>37</v>
      </c>
      <c r="B538" s="6" t="s">
        <v>1880</v>
      </c>
      <c r="C538" s="6" t="s">
        <v>22</v>
      </c>
      <c r="D538" s="6" t="s">
        <v>23</v>
      </c>
      <c r="E538" s="6" t="s">
        <v>2767</v>
      </c>
      <c r="F538" s="6" t="s">
        <v>2772</v>
      </c>
      <c r="G538" s="6">
        <v>81</v>
      </c>
      <c r="H538" s="6">
        <v>91</v>
      </c>
      <c r="I538" s="7">
        <v>42616</v>
      </c>
      <c r="J538" s="7">
        <v>42626</v>
      </c>
      <c r="K538" s="7" t="s">
        <v>2541</v>
      </c>
      <c r="L538" s="17">
        <f t="shared" si="88"/>
        <v>275.91000000000003</v>
      </c>
      <c r="M538" s="20">
        <f t="shared" si="89"/>
        <v>0.86328875357906554</v>
      </c>
      <c r="N538" s="6">
        <v>10</v>
      </c>
      <c r="O538" s="6">
        <v>5690000</v>
      </c>
      <c r="P538" s="6">
        <v>6525000</v>
      </c>
      <c r="Q538" s="6">
        <f t="shared" si="90"/>
        <v>835000</v>
      </c>
      <c r="R538" s="8">
        <f t="shared" si="91"/>
        <v>0.14674868189806678</v>
      </c>
      <c r="S538" s="6">
        <v>81968</v>
      </c>
      <c r="T538" s="9">
        <f t="shared" si="92"/>
        <v>71258.864197530871</v>
      </c>
      <c r="U538" s="6">
        <v>81568</v>
      </c>
      <c r="V538" s="9">
        <f t="shared" si="93"/>
        <v>10309.135802469129</v>
      </c>
      <c r="W538" s="8">
        <f t="shared" si="94"/>
        <v>0.14467162673112521</v>
      </c>
      <c r="X538" s="22">
        <f t="shared" si="95"/>
        <v>61516.976054546321</v>
      </c>
      <c r="Y538" s="22">
        <f t="shared" si="96"/>
        <v>70416.73705193722</v>
      </c>
      <c r="Z538" s="22">
        <f t="shared" si="98"/>
        <v>5703755.7012069151</v>
      </c>
      <c r="AA538" s="6">
        <v>654</v>
      </c>
      <c r="AB538" s="6">
        <v>1897</v>
      </c>
      <c r="AC538" s="6">
        <f t="shared" si="97"/>
        <v>119</v>
      </c>
      <c r="AD538" s="6" t="s">
        <v>37</v>
      </c>
    </row>
    <row r="539" spans="1:30" x14ac:dyDescent="0.2">
      <c r="A539">
        <v>27</v>
      </c>
      <c r="B539" s="6" t="s">
        <v>1876</v>
      </c>
      <c r="C539" s="6" t="s">
        <v>22</v>
      </c>
      <c r="D539" s="6" t="s">
        <v>23</v>
      </c>
      <c r="E539" s="6" t="s">
        <v>2767</v>
      </c>
      <c r="F539" s="6" t="s">
        <v>2772</v>
      </c>
      <c r="G539" s="6">
        <v>81</v>
      </c>
      <c r="H539" s="6">
        <v>90</v>
      </c>
      <c r="I539" s="7">
        <v>42545</v>
      </c>
      <c r="J539" s="7">
        <v>42556</v>
      </c>
      <c r="K539" s="7" t="s">
        <v>2539</v>
      </c>
      <c r="L539" s="17">
        <f t="shared" si="88"/>
        <v>265.66000000000003</v>
      </c>
      <c r="M539" s="20">
        <f t="shared" si="89"/>
        <v>0.89659715425732134</v>
      </c>
      <c r="N539" s="6">
        <v>11</v>
      </c>
      <c r="O539" s="6">
        <v>5890000</v>
      </c>
      <c r="P539" s="6">
        <v>6620000</v>
      </c>
      <c r="Q539" s="6">
        <f t="shared" si="90"/>
        <v>730000</v>
      </c>
      <c r="R539" s="8">
        <f t="shared" si="91"/>
        <v>0.12393887945670629</v>
      </c>
      <c r="S539" s="6"/>
      <c r="T539" s="9">
        <f t="shared" si="92"/>
        <v>72716.049382716054</v>
      </c>
      <c r="U539" s="6">
        <v>81728</v>
      </c>
      <c r="V539" s="9">
        <f t="shared" si="93"/>
        <v>9011.9506172839465</v>
      </c>
      <c r="W539" s="8">
        <f t="shared" si="94"/>
        <v>0.12393344651952455</v>
      </c>
      <c r="X539" s="22">
        <f t="shared" si="95"/>
        <v>65197.002945378059</v>
      </c>
      <c r="Y539" s="22">
        <f t="shared" si="96"/>
        <v>73277.092223142361</v>
      </c>
      <c r="Z539" s="22">
        <f t="shared" si="98"/>
        <v>5935444.4700745316</v>
      </c>
      <c r="AA539" s="6">
        <v>363</v>
      </c>
      <c r="AB539" s="6">
        <v>1932</v>
      </c>
      <c r="AC539" s="6">
        <f t="shared" si="97"/>
        <v>84</v>
      </c>
      <c r="AD539" s="6" t="s">
        <v>27</v>
      </c>
    </row>
    <row r="540" spans="1:30" x14ac:dyDescent="0.2">
      <c r="A540">
        <v>46</v>
      </c>
      <c r="B540" s="6" t="s">
        <v>1876</v>
      </c>
      <c r="C540" s="6" t="s">
        <v>22</v>
      </c>
      <c r="D540" s="6" t="s">
        <v>23</v>
      </c>
      <c r="E540" s="6" t="s">
        <v>2767</v>
      </c>
      <c r="F540" s="6" t="s">
        <v>2772</v>
      </c>
      <c r="G540" s="6">
        <v>81</v>
      </c>
      <c r="H540" s="6">
        <v>88</v>
      </c>
      <c r="I540" s="7">
        <v>42679</v>
      </c>
      <c r="J540" s="7">
        <v>42690</v>
      </c>
      <c r="K540" s="7" t="s">
        <v>2543</v>
      </c>
      <c r="L540" s="17">
        <f t="shared" si="88"/>
        <v>284.38</v>
      </c>
      <c r="M540" s="20">
        <f t="shared" si="89"/>
        <v>0.83757648217174208</v>
      </c>
      <c r="N540" s="6">
        <v>11</v>
      </c>
      <c r="O540" s="6">
        <v>5500000</v>
      </c>
      <c r="P540" s="6">
        <v>5600000</v>
      </c>
      <c r="Q540" s="6">
        <f t="shared" si="90"/>
        <v>100000</v>
      </c>
      <c r="R540" s="8">
        <f t="shared" si="91"/>
        <v>1.8181818181818181E-2</v>
      </c>
      <c r="S540" s="6"/>
      <c r="T540" s="9">
        <f t="shared" si="92"/>
        <v>67901.234567901236</v>
      </c>
      <c r="U540" s="6">
        <v>69136</v>
      </c>
      <c r="V540" s="9">
        <f t="shared" si="93"/>
        <v>1234.765432098764</v>
      </c>
      <c r="W540" s="8">
        <f t="shared" si="94"/>
        <v>1.8184727272727252E-2</v>
      </c>
      <c r="X540" s="22">
        <f t="shared" si="95"/>
        <v>56872.477184501004</v>
      </c>
      <c r="Y540" s="22">
        <f t="shared" si="96"/>
        <v>57906.687671425563</v>
      </c>
      <c r="Z540" s="22">
        <f t="shared" si="98"/>
        <v>4690441.701385471</v>
      </c>
      <c r="AA540" s="6">
        <v>363</v>
      </c>
      <c r="AB540" s="6">
        <v>1932</v>
      </c>
      <c r="AC540" s="6">
        <f t="shared" si="97"/>
        <v>84</v>
      </c>
      <c r="AD540" s="6" t="s">
        <v>79</v>
      </c>
    </row>
    <row r="541" spans="1:30" x14ac:dyDescent="0.2">
      <c r="A541">
        <v>21</v>
      </c>
      <c r="B541" s="6" t="s">
        <v>1874</v>
      </c>
      <c r="C541" s="6" t="s">
        <v>22</v>
      </c>
      <c r="D541" s="6" t="s">
        <v>23</v>
      </c>
      <c r="E541" s="6" t="s">
        <v>2767</v>
      </c>
      <c r="F541" s="6" t="s">
        <v>2772</v>
      </c>
      <c r="G541" s="6">
        <v>81</v>
      </c>
      <c r="H541" s="6">
        <v>90</v>
      </c>
      <c r="I541" s="7">
        <v>42504</v>
      </c>
      <c r="J541" s="7">
        <v>42519</v>
      </c>
      <c r="K541" s="7" t="s">
        <v>2537</v>
      </c>
      <c r="L541" s="17">
        <f t="shared" si="88"/>
        <v>256.52</v>
      </c>
      <c r="M541" s="20">
        <f t="shared" si="89"/>
        <v>0.92854358334632781</v>
      </c>
      <c r="N541" s="6">
        <v>15</v>
      </c>
      <c r="O541" s="6">
        <v>5500000</v>
      </c>
      <c r="P541" s="6">
        <v>5570000</v>
      </c>
      <c r="Q541" s="6">
        <f t="shared" si="90"/>
        <v>70000</v>
      </c>
      <c r="R541" s="8">
        <f t="shared" si="91"/>
        <v>1.2727272727272728E-2</v>
      </c>
      <c r="S541" s="6">
        <v>5657</v>
      </c>
      <c r="T541" s="9">
        <f t="shared" si="92"/>
        <v>67971.074074074073</v>
      </c>
      <c r="U541" s="6">
        <v>68835</v>
      </c>
      <c r="V541" s="9">
        <f t="shared" si="93"/>
        <v>863.925925925927</v>
      </c>
      <c r="W541" s="8">
        <f t="shared" si="94"/>
        <v>1.2710199709135547E-2</v>
      </c>
      <c r="X541" s="22">
        <f t="shared" si="95"/>
        <v>63114.104684639417</v>
      </c>
      <c r="Y541" s="22">
        <f t="shared" si="96"/>
        <v>63916.297559644474</v>
      </c>
      <c r="Z541" s="22">
        <f t="shared" si="98"/>
        <v>5177220.1023312025</v>
      </c>
      <c r="AA541" s="6">
        <v>760</v>
      </c>
      <c r="AB541" s="6">
        <v>1936</v>
      </c>
      <c r="AC541" s="6">
        <f t="shared" si="97"/>
        <v>80</v>
      </c>
      <c r="AD541" s="6" t="s">
        <v>61</v>
      </c>
    </row>
    <row r="542" spans="1:30" x14ac:dyDescent="0.2">
      <c r="A542">
        <v>47</v>
      </c>
      <c r="B542" s="6" t="s">
        <v>1885</v>
      </c>
      <c r="C542" s="6" t="s">
        <v>22</v>
      </c>
      <c r="D542" s="6" t="s">
        <v>23</v>
      </c>
      <c r="E542" s="6" t="s">
        <v>2767</v>
      </c>
      <c r="F542" s="6" t="s">
        <v>2772</v>
      </c>
      <c r="G542" s="6">
        <v>81</v>
      </c>
      <c r="H542" s="6">
        <v>90</v>
      </c>
      <c r="I542" s="7">
        <v>42674</v>
      </c>
      <c r="J542" s="7">
        <v>42695</v>
      </c>
      <c r="K542" s="7" t="s">
        <v>2543</v>
      </c>
      <c r="L542" s="17">
        <f t="shared" si="88"/>
        <v>284.38</v>
      </c>
      <c r="M542" s="20">
        <f t="shared" si="89"/>
        <v>0.83757648217174208</v>
      </c>
      <c r="N542" s="6">
        <v>21</v>
      </c>
      <c r="O542" s="6">
        <v>5600000</v>
      </c>
      <c r="P542" s="6">
        <v>5500000</v>
      </c>
      <c r="Q542" s="6">
        <f t="shared" si="90"/>
        <v>-100000</v>
      </c>
      <c r="R542" s="8">
        <f t="shared" si="91"/>
        <v>-1.7857142857142856E-2</v>
      </c>
      <c r="S542" s="6">
        <v>146346</v>
      </c>
      <c r="T542" s="9">
        <f t="shared" si="92"/>
        <v>70942.543209876545</v>
      </c>
      <c r="U542" s="6">
        <v>69708</v>
      </c>
      <c r="V542" s="9">
        <f t="shared" si="93"/>
        <v>-1234.543209876545</v>
      </c>
      <c r="W542" s="8">
        <f t="shared" si="94"/>
        <v>-1.7402015124045808E-2</v>
      </c>
      <c r="X542" s="22">
        <f t="shared" si="95"/>
        <v>59419.805778045207</v>
      </c>
      <c r="Y542" s="22">
        <f t="shared" si="96"/>
        <v>58385.781419227795</v>
      </c>
      <c r="Z542" s="22">
        <f t="shared" si="98"/>
        <v>4729248.2949574515</v>
      </c>
      <c r="AA542" s="10">
        <v>1058</v>
      </c>
      <c r="AB542" s="6">
        <v>1939</v>
      </c>
      <c r="AC542" s="6">
        <f t="shared" si="97"/>
        <v>77</v>
      </c>
      <c r="AD542" s="6" t="s">
        <v>108</v>
      </c>
    </row>
    <row r="543" spans="1:30" x14ac:dyDescent="0.2">
      <c r="A543">
        <v>5</v>
      </c>
      <c r="B543" s="6" t="s">
        <v>1888</v>
      </c>
      <c r="C543" s="6" t="s">
        <v>22</v>
      </c>
      <c r="D543" s="6" t="s">
        <v>23</v>
      </c>
      <c r="E543" s="6" t="s">
        <v>2767</v>
      </c>
      <c r="F543" s="6" t="s">
        <v>2772</v>
      </c>
      <c r="G543" s="6">
        <v>82</v>
      </c>
      <c r="H543" s="6">
        <v>90</v>
      </c>
      <c r="I543" s="7">
        <v>42391</v>
      </c>
      <c r="J543" s="7">
        <v>42401</v>
      </c>
      <c r="K543" s="7" t="s">
        <v>2534</v>
      </c>
      <c r="L543" s="17">
        <f t="shared" si="88"/>
        <v>240.59</v>
      </c>
      <c r="M543" s="20">
        <f t="shared" si="89"/>
        <v>0.99002452304750821</v>
      </c>
      <c r="N543" s="6">
        <v>10</v>
      </c>
      <c r="O543" s="6">
        <v>5990000</v>
      </c>
      <c r="P543" s="6">
        <v>6400000</v>
      </c>
      <c r="Q543" s="6">
        <f t="shared" si="90"/>
        <v>410000</v>
      </c>
      <c r="R543" s="8">
        <f t="shared" si="91"/>
        <v>6.8447412353923209E-2</v>
      </c>
      <c r="S543" s="6">
        <v>2875</v>
      </c>
      <c r="T543" s="9">
        <f t="shared" si="92"/>
        <v>73083.841463414632</v>
      </c>
      <c r="U543" s="6">
        <v>78084</v>
      </c>
      <c r="V543" s="9">
        <f t="shared" si="93"/>
        <v>5000.158536585368</v>
      </c>
      <c r="W543" s="8">
        <f t="shared" si="94"/>
        <v>6.8416744884550434E-2</v>
      </c>
      <c r="X543" s="22">
        <f t="shared" si="95"/>
        <v>72354.795287296773</v>
      </c>
      <c r="Y543" s="22">
        <f t="shared" si="96"/>
        <v>77305.074857641637</v>
      </c>
      <c r="Z543" s="22">
        <f t="shared" si="98"/>
        <v>6339016.1383266142</v>
      </c>
      <c r="AA543" s="6">
        <v>483</v>
      </c>
      <c r="AB543" s="6">
        <v>1895</v>
      </c>
      <c r="AC543" s="6">
        <f t="shared" si="97"/>
        <v>121</v>
      </c>
      <c r="AD543" s="6" t="s">
        <v>108</v>
      </c>
    </row>
    <row r="544" spans="1:30" x14ac:dyDescent="0.2">
      <c r="A544">
        <v>7</v>
      </c>
      <c r="B544" s="6" t="s">
        <v>175</v>
      </c>
      <c r="C544" s="6" t="s">
        <v>22</v>
      </c>
      <c r="D544" s="6" t="s">
        <v>23</v>
      </c>
      <c r="E544" s="6" t="s">
        <v>2767</v>
      </c>
      <c r="F544" s="6" t="s">
        <v>2772</v>
      </c>
      <c r="G544" s="6">
        <v>82</v>
      </c>
      <c r="H544" s="6">
        <v>89</v>
      </c>
      <c r="I544" s="7">
        <v>42407</v>
      </c>
      <c r="J544" s="7">
        <v>42417</v>
      </c>
      <c r="K544" s="7" t="s">
        <v>2534</v>
      </c>
      <c r="L544" s="17">
        <f t="shared" si="88"/>
        <v>240.59</v>
      </c>
      <c r="M544" s="20">
        <f t="shared" si="89"/>
        <v>0.99002452304750821</v>
      </c>
      <c r="N544" s="6">
        <v>10</v>
      </c>
      <c r="O544" s="6">
        <v>5400000</v>
      </c>
      <c r="P544" s="6">
        <v>5925000</v>
      </c>
      <c r="Q544" s="6">
        <f t="shared" si="90"/>
        <v>525000</v>
      </c>
      <c r="R544" s="8">
        <f t="shared" si="91"/>
        <v>9.7222222222222224E-2</v>
      </c>
      <c r="S544" s="6">
        <v>153162</v>
      </c>
      <c r="T544" s="9">
        <f t="shared" si="92"/>
        <v>67721.487804878052</v>
      </c>
      <c r="U544" s="6">
        <v>74124</v>
      </c>
      <c r="V544" s="9">
        <f t="shared" si="93"/>
        <v>6402.512195121948</v>
      </c>
      <c r="W544" s="8">
        <f t="shared" si="94"/>
        <v>9.4541812394451974E-2</v>
      </c>
      <c r="X544" s="22">
        <f t="shared" si="95"/>
        <v>67045.933664092037</v>
      </c>
      <c r="Y544" s="22">
        <f t="shared" si="96"/>
        <v>73384.577746373499</v>
      </c>
      <c r="Z544" s="22">
        <f t="shared" si="98"/>
        <v>6017535.3752026269</v>
      </c>
      <c r="AA544" s="6">
        <v>501</v>
      </c>
      <c r="AB544" s="6">
        <v>1936</v>
      </c>
      <c r="AC544" s="6">
        <f t="shared" si="97"/>
        <v>80</v>
      </c>
      <c r="AD544" s="6" t="s">
        <v>102</v>
      </c>
    </row>
    <row r="545" spans="1:30" x14ac:dyDescent="0.2">
      <c r="A545">
        <v>9</v>
      </c>
      <c r="B545" s="6" t="s">
        <v>1891</v>
      </c>
      <c r="C545" s="6" t="s">
        <v>22</v>
      </c>
      <c r="D545" s="6" t="s">
        <v>23</v>
      </c>
      <c r="E545" s="6" t="s">
        <v>2767</v>
      </c>
      <c r="F545" s="6" t="s">
        <v>2772</v>
      </c>
      <c r="G545" s="6">
        <v>82</v>
      </c>
      <c r="H545" s="6">
        <v>91</v>
      </c>
      <c r="I545" s="7">
        <v>42420</v>
      </c>
      <c r="J545" s="7">
        <v>42430</v>
      </c>
      <c r="K545" s="7" t="s">
        <v>2535</v>
      </c>
      <c r="L545" s="17">
        <f t="shared" si="88"/>
        <v>245.99</v>
      </c>
      <c r="M545" s="20">
        <f t="shared" si="89"/>
        <v>0.96829139395910402</v>
      </c>
      <c r="N545" s="6">
        <v>10</v>
      </c>
      <c r="O545" s="6">
        <v>5250000</v>
      </c>
      <c r="P545" s="6">
        <v>5675000</v>
      </c>
      <c r="Q545" s="6">
        <f t="shared" si="90"/>
        <v>425000</v>
      </c>
      <c r="R545" s="8">
        <f t="shared" si="91"/>
        <v>8.0952380952380956E-2</v>
      </c>
      <c r="S545" s="6">
        <v>136843</v>
      </c>
      <c r="T545" s="9">
        <f t="shared" si="92"/>
        <v>65693.207317073175</v>
      </c>
      <c r="U545" s="6">
        <v>70876</v>
      </c>
      <c r="V545" s="9">
        <f t="shared" si="93"/>
        <v>5182.7926829268254</v>
      </c>
      <c r="W545" s="8">
        <f t="shared" si="94"/>
        <v>7.8893890169065561E-2</v>
      </c>
      <c r="X545" s="22">
        <f t="shared" si="95"/>
        <v>63610.167286693199</v>
      </c>
      <c r="Y545" s="22">
        <f t="shared" si="96"/>
        <v>68628.62083824545</v>
      </c>
      <c r="Z545" s="22">
        <f t="shared" si="98"/>
        <v>5627546.9087361265</v>
      </c>
      <c r="AA545" s="10">
        <v>4834</v>
      </c>
      <c r="AB545" s="6">
        <v>1938</v>
      </c>
      <c r="AC545" s="6">
        <f t="shared" si="97"/>
        <v>78</v>
      </c>
      <c r="AD545" s="6" t="s">
        <v>103</v>
      </c>
    </row>
    <row r="546" spans="1:30" x14ac:dyDescent="0.2">
      <c r="A546">
        <v>14</v>
      </c>
      <c r="B546" s="6" t="s">
        <v>1031</v>
      </c>
      <c r="C546" s="6" t="s">
        <v>22</v>
      </c>
      <c r="D546" s="6" t="s">
        <v>23</v>
      </c>
      <c r="E546" s="6" t="s">
        <v>2767</v>
      </c>
      <c r="F546" s="6" t="s">
        <v>2772</v>
      </c>
      <c r="G546" s="6">
        <v>82</v>
      </c>
      <c r="H546" s="6">
        <v>96</v>
      </c>
      <c r="I546" s="7">
        <v>42456</v>
      </c>
      <c r="J546" s="7">
        <v>42466</v>
      </c>
      <c r="K546" s="7" t="s">
        <v>2536</v>
      </c>
      <c r="L546" s="17">
        <f t="shared" si="88"/>
        <v>250.79</v>
      </c>
      <c r="M546" s="20">
        <f t="shared" si="89"/>
        <v>0.9497587623110969</v>
      </c>
      <c r="N546" s="6">
        <v>10</v>
      </c>
      <c r="O546" s="6">
        <v>4900000</v>
      </c>
      <c r="P546" s="6">
        <v>5000000</v>
      </c>
      <c r="Q546" s="6">
        <f t="shared" si="90"/>
        <v>100000</v>
      </c>
      <c r="R546" s="8">
        <f t="shared" si="91"/>
        <v>2.0408163265306121E-2</v>
      </c>
      <c r="S546" s="6">
        <v>30472</v>
      </c>
      <c r="T546" s="9">
        <f t="shared" si="92"/>
        <v>60127.707317073167</v>
      </c>
      <c r="U546" s="6">
        <v>61347</v>
      </c>
      <c r="V546" s="9">
        <f t="shared" si="93"/>
        <v>1219.2926829268326</v>
      </c>
      <c r="W546" s="8">
        <f t="shared" si="94"/>
        <v>2.0278383083810289E-2</v>
      </c>
      <c r="X546" s="22">
        <f t="shared" si="95"/>
        <v>57106.816882067295</v>
      </c>
      <c r="Y546" s="22">
        <f t="shared" si="96"/>
        <v>58264.850791498859</v>
      </c>
      <c r="Z546" s="22">
        <f t="shared" si="98"/>
        <v>4777717.7649029065</v>
      </c>
      <c r="AA546" s="6">
        <v>376</v>
      </c>
      <c r="AB546" s="6">
        <v>1877</v>
      </c>
      <c r="AC546" s="6">
        <f t="shared" si="97"/>
        <v>139</v>
      </c>
      <c r="AD546" s="6" t="s">
        <v>40</v>
      </c>
    </row>
    <row r="547" spans="1:30" x14ac:dyDescent="0.2">
      <c r="A547">
        <v>33</v>
      </c>
      <c r="B547" s="6" t="s">
        <v>1904</v>
      </c>
      <c r="C547" s="6" t="s">
        <v>22</v>
      </c>
      <c r="D547" s="6" t="s">
        <v>23</v>
      </c>
      <c r="E547" s="6" t="s">
        <v>2767</v>
      </c>
      <c r="F547" s="6" t="s">
        <v>2772</v>
      </c>
      <c r="G547" s="6">
        <v>82</v>
      </c>
      <c r="H547" s="6">
        <v>88</v>
      </c>
      <c r="I547" s="7">
        <v>42587</v>
      </c>
      <c r="J547" s="7">
        <v>42598</v>
      </c>
      <c r="K547" s="7" t="s">
        <v>2540</v>
      </c>
      <c r="L547" s="17">
        <f t="shared" si="88"/>
        <v>272.20999999999998</v>
      </c>
      <c r="M547" s="20">
        <f t="shared" si="89"/>
        <v>0.87502296021454029</v>
      </c>
      <c r="N547" s="6">
        <v>11</v>
      </c>
      <c r="O547" s="6">
        <v>5350000</v>
      </c>
      <c r="P547" s="6">
        <v>5600000</v>
      </c>
      <c r="Q547" s="6">
        <f t="shared" si="90"/>
        <v>250000</v>
      </c>
      <c r="R547" s="8">
        <f t="shared" si="91"/>
        <v>4.6728971962616821E-2</v>
      </c>
      <c r="S547" s="6">
        <v>149237</v>
      </c>
      <c r="T547" s="9">
        <f t="shared" si="92"/>
        <v>67063.865853658543</v>
      </c>
      <c r="U547" s="6">
        <v>70113</v>
      </c>
      <c r="V547" s="9">
        <f t="shared" si="93"/>
        <v>3049.1341463414574</v>
      </c>
      <c r="W547" s="8">
        <f t="shared" si="94"/>
        <v>4.5466125573420363E-2</v>
      </c>
      <c r="X547" s="22">
        <f t="shared" si="95"/>
        <v>58682.422422699128</v>
      </c>
      <c r="Y547" s="22">
        <f t="shared" si="96"/>
        <v>61350.484809522066</v>
      </c>
      <c r="Z547" s="22">
        <f t="shared" si="98"/>
        <v>5030739.7543808091</v>
      </c>
      <c r="AA547" s="10">
        <v>1058</v>
      </c>
      <c r="AB547" s="6">
        <v>1938</v>
      </c>
      <c r="AC547" s="6">
        <f t="shared" si="97"/>
        <v>78</v>
      </c>
      <c r="AD547" s="6" t="s">
        <v>48</v>
      </c>
    </row>
    <row r="548" spans="1:30" x14ac:dyDescent="0.2">
      <c r="A548">
        <v>44</v>
      </c>
      <c r="B548" s="6" t="s">
        <v>1917</v>
      </c>
      <c r="C548" s="6" t="s">
        <v>22</v>
      </c>
      <c r="D548" s="6" t="s">
        <v>23</v>
      </c>
      <c r="E548" s="6" t="s">
        <v>2767</v>
      </c>
      <c r="F548" s="6" t="s">
        <v>2772</v>
      </c>
      <c r="G548" s="6">
        <v>82</v>
      </c>
      <c r="H548" s="6">
        <v>90</v>
      </c>
      <c r="I548" s="7">
        <v>42664</v>
      </c>
      <c r="J548" s="7">
        <v>42675</v>
      </c>
      <c r="K548" s="7" t="s">
        <v>2543</v>
      </c>
      <c r="L548" s="17">
        <f t="shared" si="88"/>
        <v>284.38</v>
      </c>
      <c r="M548" s="20">
        <f t="shared" si="89"/>
        <v>0.83757648217174208</v>
      </c>
      <c r="N548" s="6">
        <v>11</v>
      </c>
      <c r="O548" s="6">
        <v>6300000</v>
      </c>
      <c r="P548" s="6">
        <v>6610000</v>
      </c>
      <c r="Q548" s="6">
        <f t="shared" si="90"/>
        <v>310000</v>
      </c>
      <c r="R548" s="8">
        <f t="shared" si="91"/>
        <v>4.9206349206349205E-2</v>
      </c>
      <c r="S548" s="6">
        <v>39748</v>
      </c>
      <c r="T548" s="9">
        <f t="shared" si="92"/>
        <v>77314</v>
      </c>
      <c r="U548" s="6">
        <v>81094</v>
      </c>
      <c r="V548" s="9">
        <f t="shared" si="93"/>
        <v>3780</v>
      </c>
      <c r="W548" s="8">
        <f t="shared" si="94"/>
        <v>4.8891533228134623E-2</v>
      </c>
      <c r="X548" s="22">
        <f t="shared" si="95"/>
        <v>64756.38814262607</v>
      </c>
      <c r="Y548" s="22">
        <f t="shared" si="96"/>
        <v>67922.427245235245</v>
      </c>
      <c r="Z548" s="22">
        <f t="shared" si="98"/>
        <v>5569639.0341092898</v>
      </c>
      <c r="AA548" s="6">
        <v>864</v>
      </c>
      <c r="AB548" s="6">
        <v>1904</v>
      </c>
      <c r="AC548" s="6">
        <f t="shared" si="97"/>
        <v>112</v>
      </c>
      <c r="AD548" s="6" t="s">
        <v>103</v>
      </c>
    </row>
    <row r="549" spans="1:30" x14ac:dyDescent="0.2">
      <c r="A549">
        <v>21</v>
      </c>
      <c r="B549" s="6" t="s">
        <v>1899</v>
      </c>
      <c r="C549" s="6" t="s">
        <v>22</v>
      </c>
      <c r="D549" s="6" t="s">
        <v>23</v>
      </c>
      <c r="E549" s="6" t="s">
        <v>2767</v>
      </c>
      <c r="F549" s="6" t="s">
        <v>2772</v>
      </c>
      <c r="G549" s="6">
        <v>82</v>
      </c>
      <c r="H549" s="6">
        <v>99</v>
      </c>
      <c r="I549" s="7">
        <v>42504</v>
      </c>
      <c r="J549" s="7">
        <v>42516</v>
      </c>
      <c r="K549" s="7" t="s">
        <v>2537</v>
      </c>
      <c r="L549" s="17">
        <f t="shared" si="88"/>
        <v>256.52</v>
      </c>
      <c r="M549" s="20">
        <f t="shared" si="89"/>
        <v>0.92854358334632781</v>
      </c>
      <c r="N549" s="6">
        <v>12</v>
      </c>
      <c r="O549" s="6">
        <v>4500000</v>
      </c>
      <c r="P549" s="6">
        <v>4500000</v>
      </c>
      <c r="Q549" s="6">
        <f t="shared" si="90"/>
        <v>0</v>
      </c>
      <c r="R549" s="8">
        <f t="shared" si="91"/>
        <v>0</v>
      </c>
      <c r="S549" s="6">
        <v>85375</v>
      </c>
      <c r="T549" s="9">
        <f t="shared" si="92"/>
        <v>55919.207317073167</v>
      </c>
      <c r="U549" s="6">
        <v>55919</v>
      </c>
      <c r="V549" s="9">
        <f t="shared" si="93"/>
        <v>-0.20731707316735992</v>
      </c>
      <c r="W549" s="8">
        <f t="shared" si="94"/>
        <v>-3.7074394132919367E-6</v>
      </c>
      <c r="X549" s="22">
        <f t="shared" si="95"/>
        <v>51923.421140081315</v>
      </c>
      <c r="Y549" s="22">
        <f t="shared" si="96"/>
        <v>51923.228637143307</v>
      </c>
      <c r="Z549" s="22">
        <f t="shared" si="98"/>
        <v>4257704.7482457515</v>
      </c>
      <c r="AA549" s="6">
        <v>498</v>
      </c>
      <c r="AB549" s="6">
        <v>1898</v>
      </c>
      <c r="AC549" s="6">
        <f t="shared" si="97"/>
        <v>118</v>
      </c>
      <c r="AD549" s="6" t="s">
        <v>37</v>
      </c>
    </row>
    <row r="550" spans="1:30" x14ac:dyDescent="0.2">
      <c r="A550">
        <v>33</v>
      </c>
      <c r="B550" s="6" t="s">
        <v>1905</v>
      </c>
      <c r="C550" s="6" t="s">
        <v>22</v>
      </c>
      <c r="D550" s="6" t="s">
        <v>23</v>
      </c>
      <c r="E550" s="6" t="s">
        <v>2767</v>
      </c>
      <c r="F550" s="6" t="s">
        <v>2772</v>
      </c>
      <c r="G550" s="6">
        <v>82</v>
      </c>
      <c r="H550" s="6">
        <v>87</v>
      </c>
      <c r="I550" s="7">
        <v>42586</v>
      </c>
      <c r="J550" s="7">
        <v>42598</v>
      </c>
      <c r="K550" s="7" t="s">
        <v>2540</v>
      </c>
      <c r="L550" s="17">
        <f t="shared" si="88"/>
        <v>272.20999999999998</v>
      </c>
      <c r="M550" s="20">
        <f t="shared" si="89"/>
        <v>0.87502296021454029</v>
      </c>
      <c r="N550" s="6">
        <v>12</v>
      </c>
      <c r="O550" s="6">
        <v>4700000</v>
      </c>
      <c r="P550" s="6">
        <v>5020000</v>
      </c>
      <c r="Q550" s="6">
        <f t="shared" si="90"/>
        <v>320000</v>
      </c>
      <c r="R550" s="8">
        <f t="shared" si="91"/>
        <v>6.8085106382978725E-2</v>
      </c>
      <c r="S550" s="6">
        <v>38116</v>
      </c>
      <c r="T550" s="9">
        <f t="shared" si="92"/>
        <v>57781.902439024387</v>
      </c>
      <c r="U550" s="6">
        <v>61684</v>
      </c>
      <c r="V550" s="9">
        <f t="shared" si="93"/>
        <v>3902.0975609756133</v>
      </c>
      <c r="W550" s="8">
        <f t="shared" si="94"/>
        <v>6.753148297762239E-2</v>
      </c>
      <c r="X550" s="22">
        <f t="shared" si="95"/>
        <v>50560.491319022884</v>
      </c>
      <c r="Y550" s="22">
        <f t="shared" si="96"/>
        <v>53974.916277873701</v>
      </c>
      <c r="Z550" s="22">
        <f t="shared" si="98"/>
        <v>4425943.1347856438</v>
      </c>
      <c r="AA550" s="6">
        <v>504</v>
      </c>
      <c r="AB550" s="6">
        <v>1887</v>
      </c>
      <c r="AC550" s="6">
        <f t="shared" si="97"/>
        <v>129</v>
      </c>
      <c r="AD550" s="6" t="s">
        <v>27</v>
      </c>
    </row>
    <row r="551" spans="1:30" x14ac:dyDescent="0.2">
      <c r="A551">
        <v>39</v>
      </c>
      <c r="B551" s="6" t="s">
        <v>1909</v>
      </c>
      <c r="C551" s="6" t="s">
        <v>22</v>
      </c>
      <c r="D551" s="6" t="s">
        <v>23</v>
      </c>
      <c r="E551" s="6" t="s">
        <v>2767</v>
      </c>
      <c r="F551" s="6" t="s">
        <v>2772</v>
      </c>
      <c r="G551" s="6">
        <v>82</v>
      </c>
      <c r="H551" s="6">
        <v>94</v>
      </c>
      <c r="I551" s="7">
        <v>42630</v>
      </c>
      <c r="J551" s="7">
        <v>42643</v>
      </c>
      <c r="K551" s="7" t="s">
        <v>2541</v>
      </c>
      <c r="L551" s="17">
        <f t="shared" si="88"/>
        <v>275.91000000000003</v>
      </c>
      <c r="M551" s="20">
        <f t="shared" si="89"/>
        <v>0.86328875357906554</v>
      </c>
      <c r="N551" s="6">
        <v>13</v>
      </c>
      <c r="O551" s="6">
        <v>5500000</v>
      </c>
      <c r="P551" s="6">
        <v>5500000</v>
      </c>
      <c r="Q551" s="6">
        <f t="shared" si="90"/>
        <v>0</v>
      </c>
      <c r="R551" s="8">
        <f t="shared" si="91"/>
        <v>0</v>
      </c>
      <c r="S551" s="6">
        <v>48000</v>
      </c>
      <c r="T551" s="9">
        <f t="shared" si="92"/>
        <v>67658.536585365859</v>
      </c>
      <c r="U551" s="6">
        <v>67659</v>
      </c>
      <c r="V551" s="9">
        <f t="shared" si="93"/>
        <v>0.46341463414137252</v>
      </c>
      <c r="W551" s="8">
        <f t="shared" si="94"/>
        <v>6.8493150684197089E-6</v>
      </c>
      <c r="X551" s="22">
        <f t="shared" si="95"/>
        <v>58408.853717764097</v>
      </c>
      <c r="Y551" s="22">
        <f t="shared" si="96"/>
        <v>58409.253778405997</v>
      </c>
      <c r="Z551" s="22">
        <f t="shared" si="98"/>
        <v>4789558.8098292919</v>
      </c>
      <c r="AA551" s="6">
        <v>864</v>
      </c>
      <c r="AB551" s="6">
        <v>1904</v>
      </c>
      <c r="AC551" s="6">
        <f t="shared" si="97"/>
        <v>112</v>
      </c>
      <c r="AD551" s="6" t="s">
        <v>494</v>
      </c>
    </row>
    <row r="552" spans="1:30" x14ac:dyDescent="0.2">
      <c r="A552">
        <v>25</v>
      </c>
      <c r="B552" s="6" t="s">
        <v>1609</v>
      </c>
      <c r="C552" s="6" t="s">
        <v>22</v>
      </c>
      <c r="D552" s="6" t="s">
        <v>23</v>
      </c>
      <c r="E552" s="6" t="s">
        <v>2767</v>
      </c>
      <c r="F552" s="6" t="s">
        <v>2772</v>
      </c>
      <c r="G552" s="6">
        <v>82</v>
      </c>
      <c r="H552" s="6">
        <v>96</v>
      </c>
      <c r="I552" s="7">
        <v>42524</v>
      </c>
      <c r="J552" s="7">
        <v>42542</v>
      </c>
      <c r="K552" s="7" t="s">
        <v>2538</v>
      </c>
      <c r="L552" s="17">
        <f t="shared" si="88"/>
        <v>259.83</v>
      </c>
      <c r="M552" s="20">
        <f t="shared" si="89"/>
        <v>0.91671477504522192</v>
      </c>
      <c r="N552" s="6">
        <v>18</v>
      </c>
      <c r="O552" s="6">
        <v>4500000</v>
      </c>
      <c r="P552" s="6">
        <v>4225000</v>
      </c>
      <c r="Q552" s="6">
        <f t="shared" si="90"/>
        <v>-275000</v>
      </c>
      <c r="R552" s="8">
        <f t="shared" si="91"/>
        <v>-6.1111111111111109E-2</v>
      </c>
      <c r="S552" s="6">
        <v>28188</v>
      </c>
      <c r="T552" s="9">
        <f t="shared" si="92"/>
        <v>55221.804878048781</v>
      </c>
      <c r="U552" s="6">
        <v>51868</v>
      </c>
      <c r="V552" s="9">
        <f t="shared" si="93"/>
        <v>-3353.8048780487807</v>
      </c>
      <c r="W552" s="8">
        <f t="shared" si="94"/>
        <v>-6.0733344110271044E-2</v>
      </c>
      <c r="X552" s="22">
        <f t="shared" si="95"/>
        <v>50622.644436371629</v>
      </c>
      <c r="Y552" s="22">
        <f t="shared" si="96"/>
        <v>47548.161952045572</v>
      </c>
      <c r="Z552" s="22">
        <f t="shared" si="98"/>
        <v>3898949.2800677367</v>
      </c>
      <c r="AA552" s="10">
        <v>1032</v>
      </c>
      <c r="AB552" s="6">
        <v>1900</v>
      </c>
      <c r="AC552" s="6">
        <f t="shared" si="97"/>
        <v>116</v>
      </c>
      <c r="AD552" s="6" t="s">
        <v>103</v>
      </c>
    </row>
    <row r="553" spans="1:30" x14ac:dyDescent="0.2">
      <c r="A553">
        <v>18</v>
      </c>
      <c r="B553" s="6" t="s">
        <v>1928</v>
      </c>
      <c r="C553" s="6" t="s">
        <v>22</v>
      </c>
      <c r="D553" s="6" t="s">
        <v>23</v>
      </c>
      <c r="E553" s="6" t="s">
        <v>2767</v>
      </c>
      <c r="F553" s="6" t="s">
        <v>2772</v>
      </c>
      <c r="G553" s="6">
        <v>83</v>
      </c>
      <c r="H553" s="6">
        <v>91</v>
      </c>
      <c r="I553" s="7">
        <v>42483</v>
      </c>
      <c r="J553" s="7">
        <v>42493</v>
      </c>
      <c r="K553" s="7" t="s">
        <v>2537</v>
      </c>
      <c r="L553" s="17">
        <f t="shared" si="88"/>
        <v>256.52</v>
      </c>
      <c r="M553" s="20">
        <f t="shared" si="89"/>
        <v>0.92854358334632781</v>
      </c>
      <c r="N553" s="6">
        <v>10</v>
      </c>
      <c r="O553" s="6">
        <v>4400000</v>
      </c>
      <c r="P553" s="6">
        <v>5250000</v>
      </c>
      <c r="Q553" s="6">
        <f t="shared" si="90"/>
        <v>850000</v>
      </c>
      <c r="R553" s="8">
        <f t="shared" si="91"/>
        <v>0.19318181818181818</v>
      </c>
      <c r="S553" s="6">
        <v>108384</v>
      </c>
      <c r="T553" s="9">
        <f t="shared" si="92"/>
        <v>54317.879518072288</v>
      </c>
      <c r="U553" s="6">
        <v>64559</v>
      </c>
      <c r="V553" s="9">
        <f t="shared" si="93"/>
        <v>10241.120481927712</v>
      </c>
      <c r="W553" s="8">
        <f t="shared" si="94"/>
        <v>0.18854050586640358</v>
      </c>
      <c r="X553" s="22">
        <f t="shared" si="95"/>
        <v>50436.518487484951</v>
      </c>
      <c r="Y553" s="22">
        <f t="shared" si="96"/>
        <v>59945.845197255578</v>
      </c>
      <c r="Z553" s="22">
        <f t="shared" si="98"/>
        <v>4975505.1513722129</v>
      </c>
      <c r="AA553" s="10">
        <v>4780</v>
      </c>
      <c r="AB553" s="6">
        <v>1940</v>
      </c>
      <c r="AC553" s="6">
        <f t="shared" si="97"/>
        <v>76</v>
      </c>
      <c r="AD553" s="6" t="s">
        <v>44</v>
      </c>
    </row>
    <row r="554" spans="1:30" x14ac:dyDescent="0.2">
      <c r="A554">
        <v>23</v>
      </c>
      <c r="B554" s="6" t="s">
        <v>1930</v>
      </c>
      <c r="C554" s="6" t="s">
        <v>22</v>
      </c>
      <c r="D554" s="6" t="s">
        <v>23</v>
      </c>
      <c r="E554" s="6" t="s">
        <v>2767</v>
      </c>
      <c r="F554" s="6" t="s">
        <v>2772</v>
      </c>
      <c r="G554" s="6">
        <v>83</v>
      </c>
      <c r="H554" s="6">
        <v>91</v>
      </c>
      <c r="I554" s="7">
        <v>42517</v>
      </c>
      <c r="J554" s="7">
        <v>42529</v>
      </c>
      <c r="K554" s="7" t="s">
        <v>2538</v>
      </c>
      <c r="L554" s="17">
        <f t="shared" si="88"/>
        <v>259.83</v>
      </c>
      <c r="M554" s="20">
        <f t="shared" si="89"/>
        <v>0.91671477504522192</v>
      </c>
      <c r="N554" s="6">
        <v>12</v>
      </c>
      <c r="O554" s="6">
        <v>7950000</v>
      </c>
      <c r="P554" s="6">
        <v>8100000</v>
      </c>
      <c r="Q554" s="6">
        <f t="shared" si="90"/>
        <v>150000</v>
      </c>
      <c r="R554" s="8">
        <f t="shared" si="91"/>
        <v>1.8867924528301886E-2</v>
      </c>
      <c r="S554" s="6"/>
      <c r="T554" s="9">
        <f t="shared" si="92"/>
        <v>95783.132530120478</v>
      </c>
      <c r="U554" s="6">
        <v>97590</v>
      </c>
      <c r="V554" s="9">
        <f t="shared" si="93"/>
        <v>1806.8674698795221</v>
      </c>
      <c r="W554" s="8">
        <f t="shared" si="94"/>
        <v>1.886415094339627E-2</v>
      </c>
      <c r="X554" s="22">
        <f t="shared" si="95"/>
        <v>87805.812790476077</v>
      </c>
      <c r="Y554" s="22">
        <f t="shared" si="96"/>
        <v>89462.194896663204</v>
      </c>
      <c r="Z554" s="22">
        <f t="shared" si="98"/>
        <v>7425362.1764230458</v>
      </c>
      <c r="AA554" s="10">
        <v>1577</v>
      </c>
      <c r="AB554" s="6">
        <v>2007</v>
      </c>
      <c r="AC554" s="6">
        <f t="shared" si="97"/>
        <v>9</v>
      </c>
      <c r="AD554" s="6" t="s">
        <v>635</v>
      </c>
    </row>
    <row r="555" spans="1:30" x14ac:dyDescent="0.2">
      <c r="A555">
        <v>34</v>
      </c>
      <c r="B555" s="6" t="s">
        <v>1934</v>
      </c>
      <c r="C555" s="6" t="s">
        <v>22</v>
      </c>
      <c r="D555" s="6" t="s">
        <v>23</v>
      </c>
      <c r="E555" s="6" t="s">
        <v>2767</v>
      </c>
      <c r="F555" s="6" t="s">
        <v>2772</v>
      </c>
      <c r="G555" s="6">
        <v>83</v>
      </c>
      <c r="H555" s="6">
        <v>93</v>
      </c>
      <c r="I555" s="7">
        <v>42594</v>
      </c>
      <c r="J555" s="7">
        <v>42606</v>
      </c>
      <c r="K555" s="7" t="s">
        <v>2540</v>
      </c>
      <c r="L555" s="17">
        <f t="shared" si="88"/>
        <v>272.20999999999998</v>
      </c>
      <c r="M555" s="20">
        <f t="shared" si="89"/>
        <v>0.87502296021454029</v>
      </c>
      <c r="N555" s="6">
        <v>12</v>
      </c>
      <c r="O555" s="6">
        <v>5790000</v>
      </c>
      <c r="P555" s="6">
        <v>6250000</v>
      </c>
      <c r="Q555" s="6">
        <f t="shared" si="90"/>
        <v>460000</v>
      </c>
      <c r="R555" s="8">
        <f t="shared" si="91"/>
        <v>7.9447322970639028E-2</v>
      </c>
      <c r="S555" s="6">
        <v>56762</v>
      </c>
      <c r="T555" s="9">
        <f t="shared" si="92"/>
        <v>70442.915662650601</v>
      </c>
      <c r="U555" s="6">
        <v>75985</v>
      </c>
      <c r="V555" s="9">
        <f t="shared" si="93"/>
        <v>5542.084337349399</v>
      </c>
      <c r="W555" s="8">
        <f t="shared" si="94"/>
        <v>7.8674828905298366E-2</v>
      </c>
      <c r="X555" s="22">
        <f t="shared" si="95"/>
        <v>61639.16858927573</v>
      </c>
      <c r="Y555" s="22">
        <f t="shared" si="96"/>
        <v>66488.619631901849</v>
      </c>
      <c r="Z555" s="22">
        <f t="shared" si="98"/>
        <v>5518555.4294478539</v>
      </c>
      <c r="AA555" s="6">
        <v>741</v>
      </c>
      <c r="AB555" s="6">
        <v>1898</v>
      </c>
      <c r="AC555" s="6">
        <f t="shared" si="97"/>
        <v>118</v>
      </c>
      <c r="AD555" s="6" t="s">
        <v>103</v>
      </c>
    </row>
    <row r="556" spans="1:30" x14ac:dyDescent="0.2">
      <c r="A556">
        <v>50</v>
      </c>
      <c r="B556" s="6" t="s">
        <v>1940</v>
      </c>
      <c r="C556" s="6" t="s">
        <v>22</v>
      </c>
      <c r="D556" s="6" t="s">
        <v>23</v>
      </c>
      <c r="E556" s="6" t="s">
        <v>2767</v>
      </c>
      <c r="F556" s="6" t="s">
        <v>2772</v>
      </c>
      <c r="G556" s="6">
        <v>83</v>
      </c>
      <c r="H556" s="6">
        <v>88</v>
      </c>
      <c r="I556" s="7">
        <v>42702</v>
      </c>
      <c r="J556" s="7">
        <v>42720</v>
      </c>
      <c r="K556" s="7" t="s">
        <v>2544</v>
      </c>
      <c r="L556" s="17">
        <f t="shared" si="88"/>
        <v>287.33999999999997</v>
      </c>
      <c r="M556" s="20">
        <f t="shared" si="89"/>
        <v>0.82894828426254619</v>
      </c>
      <c r="N556" s="6">
        <v>18</v>
      </c>
      <c r="O556" s="6">
        <v>6000000</v>
      </c>
      <c r="P556" s="6">
        <v>6000000</v>
      </c>
      <c r="Q556" s="6">
        <f t="shared" si="90"/>
        <v>0</v>
      </c>
      <c r="R556" s="8">
        <f t="shared" si="91"/>
        <v>0</v>
      </c>
      <c r="S556" s="6">
        <v>178690</v>
      </c>
      <c r="T556" s="9">
        <f t="shared" si="92"/>
        <v>74442.048192771079</v>
      </c>
      <c r="U556" s="6">
        <v>74442</v>
      </c>
      <c r="V556" s="9">
        <f t="shared" si="93"/>
        <v>-4.8192771078902297E-2</v>
      </c>
      <c r="W556" s="8">
        <f t="shared" si="94"/>
        <v>-6.4738642002574833E-7</v>
      </c>
      <c r="X556" s="22">
        <f t="shared" si="95"/>
        <v>61708.608126387364</v>
      </c>
      <c r="Y556" s="22">
        <f t="shared" si="96"/>
        <v>61708.568177072462</v>
      </c>
      <c r="Z556" s="22">
        <f t="shared" si="98"/>
        <v>5121811.1586970147</v>
      </c>
      <c r="AA556" s="6">
        <v>857</v>
      </c>
      <c r="AB556" s="6">
        <v>1900</v>
      </c>
      <c r="AC556" s="6">
        <f t="shared" si="97"/>
        <v>116</v>
      </c>
      <c r="AD556" s="6" t="s">
        <v>67</v>
      </c>
    </row>
    <row r="557" spans="1:30" x14ac:dyDescent="0.2">
      <c r="A557">
        <v>6</v>
      </c>
      <c r="B557" s="6" t="s">
        <v>1943</v>
      </c>
      <c r="C557" s="6" t="s">
        <v>22</v>
      </c>
      <c r="D557" s="6" t="s">
        <v>23</v>
      </c>
      <c r="E557" s="6" t="s">
        <v>2767</v>
      </c>
      <c r="F557" s="6" t="s">
        <v>2772</v>
      </c>
      <c r="G557" s="6">
        <v>84</v>
      </c>
      <c r="H557" s="6">
        <v>92</v>
      </c>
      <c r="I557" s="7">
        <v>42399</v>
      </c>
      <c r="J557" s="7">
        <v>42409</v>
      </c>
      <c r="K557" s="7" t="s">
        <v>2534</v>
      </c>
      <c r="L557" s="17">
        <f t="shared" si="88"/>
        <v>240.59</v>
      </c>
      <c r="M557" s="20">
        <f t="shared" si="89"/>
        <v>0.99002452304750821</v>
      </c>
      <c r="N557" s="6">
        <v>10</v>
      </c>
      <c r="O557" s="6">
        <v>5300000</v>
      </c>
      <c r="P557" s="6">
        <v>5550000</v>
      </c>
      <c r="Q557" s="6">
        <f t="shared" si="90"/>
        <v>250000</v>
      </c>
      <c r="R557" s="8">
        <f t="shared" si="91"/>
        <v>4.716981132075472E-2</v>
      </c>
      <c r="S557" s="6"/>
      <c r="T557" s="9">
        <f t="shared" si="92"/>
        <v>63095.238095238092</v>
      </c>
      <c r="U557" s="6">
        <v>66071</v>
      </c>
      <c r="V557" s="9">
        <f t="shared" si="93"/>
        <v>2975.7619047619082</v>
      </c>
      <c r="W557" s="8">
        <f t="shared" si="94"/>
        <v>4.7163018867924587E-2</v>
      </c>
      <c r="X557" s="22">
        <f t="shared" si="95"/>
        <v>62465.833001807063</v>
      </c>
      <c r="Y557" s="22">
        <f t="shared" si="96"/>
        <v>65411.910262271915</v>
      </c>
      <c r="Z557" s="22">
        <f t="shared" si="98"/>
        <v>5494600.462030841</v>
      </c>
      <c r="AA557" s="6">
        <v>956</v>
      </c>
      <c r="AB557" s="6">
        <v>1931</v>
      </c>
      <c r="AC557" s="6">
        <f t="shared" si="97"/>
        <v>85</v>
      </c>
      <c r="AD557" s="6" t="s">
        <v>148</v>
      </c>
    </row>
    <row r="558" spans="1:30" x14ac:dyDescent="0.2">
      <c r="A558">
        <v>17</v>
      </c>
      <c r="B558" s="6" t="s">
        <v>1948</v>
      </c>
      <c r="C558" s="6" t="s">
        <v>22</v>
      </c>
      <c r="D558" s="6" t="s">
        <v>23</v>
      </c>
      <c r="E558" s="6" t="s">
        <v>2767</v>
      </c>
      <c r="F558" s="6" t="s">
        <v>2772</v>
      </c>
      <c r="G558" s="6">
        <v>84</v>
      </c>
      <c r="H558" s="6">
        <v>94</v>
      </c>
      <c r="I558" s="7">
        <v>42476</v>
      </c>
      <c r="J558" s="7">
        <v>42486</v>
      </c>
      <c r="K558" s="7" t="s">
        <v>2536</v>
      </c>
      <c r="L558" s="17">
        <f t="shared" si="88"/>
        <v>250.79</v>
      </c>
      <c r="M558" s="20">
        <f t="shared" si="89"/>
        <v>0.9497587623110969</v>
      </c>
      <c r="N558" s="6">
        <v>10</v>
      </c>
      <c r="O558" s="6">
        <v>6950000</v>
      </c>
      <c r="P558" s="6">
        <v>7200000</v>
      </c>
      <c r="Q558" s="6">
        <f t="shared" si="90"/>
        <v>250000</v>
      </c>
      <c r="R558" s="8">
        <f t="shared" si="91"/>
        <v>3.5971223021582732E-2</v>
      </c>
      <c r="S558" s="6">
        <v>33141</v>
      </c>
      <c r="T558" s="9">
        <f t="shared" si="92"/>
        <v>83132.630952380947</v>
      </c>
      <c r="U558" s="6">
        <v>86109</v>
      </c>
      <c r="V558" s="9">
        <f t="shared" si="93"/>
        <v>2976.3690476190532</v>
      </c>
      <c r="W558" s="8">
        <f t="shared" si="94"/>
        <v>3.5802656712788768E-2</v>
      </c>
      <c r="X558" s="22">
        <f t="shared" si="95"/>
        <v>78955.944680998509</v>
      </c>
      <c r="Y558" s="22">
        <f t="shared" si="96"/>
        <v>81782.777263846248</v>
      </c>
      <c r="Z558" s="22">
        <f t="shared" si="98"/>
        <v>6869753.2901630849</v>
      </c>
      <c r="AA558" s="10">
        <v>1398</v>
      </c>
      <c r="AB558" s="6">
        <v>1896</v>
      </c>
      <c r="AC558" s="6">
        <f t="shared" si="97"/>
        <v>120</v>
      </c>
      <c r="AD558" s="6" t="s">
        <v>27</v>
      </c>
    </row>
    <row r="559" spans="1:30" x14ac:dyDescent="0.2">
      <c r="A559">
        <v>11</v>
      </c>
      <c r="B559" s="6" t="s">
        <v>1946</v>
      </c>
      <c r="C559" s="6" t="s">
        <v>22</v>
      </c>
      <c r="D559" s="6" t="s">
        <v>23</v>
      </c>
      <c r="E559" s="6" t="s">
        <v>2767</v>
      </c>
      <c r="F559" s="6" t="s">
        <v>2772</v>
      </c>
      <c r="G559" s="6">
        <v>84</v>
      </c>
      <c r="H559" s="6">
        <v>95</v>
      </c>
      <c r="I559" s="7">
        <v>42433</v>
      </c>
      <c r="J559" s="7">
        <v>42444</v>
      </c>
      <c r="K559" s="7" t="s">
        <v>2535</v>
      </c>
      <c r="L559" s="17">
        <f t="shared" si="88"/>
        <v>245.99</v>
      </c>
      <c r="M559" s="20">
        <f t="shared" si="89"/>
        <v>0.96829139395910402</v>
      </c>
      <c r="N559" s="6">
        <v>11</v>
      </c>
      <c r="O559" s="6">
        <v>4800000</v>
      </c>
      <c r="P559" s="6">
        <v>4750000</v>
      </c>
      <c r="Q559" s="6">
        <f t="shared" si="90"/>
        <v>-50000</v>
      </c>
      <c r="R559" s="8">
        <f t="shared" si="91"/>
        <v>-1.0416666666666666E-2</v>
      </c>
      <c r="S559" s="6">
        <v>23003</v>
      </c>
      <c r="T559" s="9">
        <f t="shared" si="92"/>
        <v>57416.702380952382</v>
      </c>
      <c r="U559" s="6">
        <v>56821</v>
      </c>
      <c r="V559" s="9">
        <f t="shared" si="93"/>
        <v>-595.70238095238165</v>
      </c>
      <c r="W559" s="8">
        <f t="shared" si="94"/>
        <v>-1.0375071298939697E-2</v>
      </c>
      <c r="X559" s="22">
        <f t="shared" si="95"/>
        <v>55596.098784987385</v>
      </c>
      <c r="Y559" s="22">
        <f t="shared" si="96"/>
        <v>55019.28529615025</v>
      </c>
      <c r="Z559" s="22">
        <f t="shared" si="98"/>
        <v>4621619.964876621</v>
      </c>
      <c r="AA559" s="6">
        <v>739</v>
      </c>
      <c r="AB559" s="6">
        <v>1900</v>
      </c>
      <c r="AC559" s="6">
        <f t="shared" si="97"/>
        <v>116</v>
      </c>
      <c r="AD559" s="6" t="s">
        <v>297</v>
      </c>
    </row>
    <row r="560" spans="1:30" x14ac:dyDescent="0.2">
      <c r="A560">
        <v>21</v>
      </c>
      <c r="B560" s="6" t="s">
        <v>1950</v>
      </c>
      <c r="C560" s="6" t="s">
        <v>22</v>
      </c>
      <c r="D560" s="6" t="s">
        <v>23</v>
      </c>
      <c r="E560" s="6" t="s">
        <v>2767</v>
      </c>
      <c r="F560" s="6" t="s">
        <v>2772</v>
      </c>
      <c r="G560" s="6">
        <v>84</v>
      </c>
      <c r="H560" s="6">
        <v>92</v>
      </c>
      <c r="I560" s="7">
        <v>42503</v>
      </c>
      <c r="J560" s="7">
        <v>42514</v>
      </c>
      <c r="K560" s="7" t="s">
        <v>2537</v>
      </c>
      <c r="L560" s="17">
        <f t="shared" si="88"/>
        <v>256.52</v>
      </c>
      <c r="M560" s="20">
        <f t="shared" si="89"/>
        <v>0.92854358334632781</v>
      </c>
      <c r="N560" s="6">
        <v>11</v>
      </c>
      <c r="O560" s="6">
        <v>5250000</v>
      </c>
      <c r="P560" s="6">
        <v>5400000</v>
      </c>
      <c r="Q560" s="6">
        <f t="shared" si="90"/>
        <v>150000</v>
      </c>
      <c r="R560" s="8">
        <f t="shared" si="91"/>
        <v>2.8571428571428571E-2</v>
      </c>
      <c r="S560" s="6">
        <v>8034</v>
      </c>
      <c r="T560" s="9">
        <f t="shared" si="92"/>
        <v>62595.642857142855</v>
      </c>
      <c r="U560" s="6">
        <v>64381</v>
      </c>
      <c r="V560" s="9">
        <f t="shared" si="93"/>
        <v>1785.3571428571449</v>
      </c>
      <c r="W560" s="8">
        <f t="shared" si="94"/>
        <v>2.8522067373470805E-2</v>
      </c>
      <c r="X560" s="22">
        <f t="shared" si="95"/>
        <v>58122.782520438399</v>
      </c>
      <c r="Y560" s="22">
        <f t="shared" si="96"/>
        <v>59780.564439419933</v>
      </c>
      <c r="Z560" s="22">
        <f t="shared" si="98"/>
        <v>5021567.4129112745</v>
      </c>
      <c r="AA560" s="10">
        <v>1198</v>
      </c>
      <c r="AB560" s="6">
        <v>1936</v>
      </c>
      <c r="AC560" s="6">
        <f t="shared" si="97"/>
        <v>80</v>
      </c>
      <c r="AD560" s="6" t="s">
        <v>37</v>
      </c>
    </row>
    <row r="561" spans="1:30" x14ac:dyDescent="0.2">
      <c r="A561">
        <v>3</v>
      </c>
      <c r="B561" s="6" t="s">
        <v>1942</v>
      </c>
      <c r="C561" s="6" t="s">
        <v>22</v>
      </c>
      <c r="D561" s="6" t="s">
        <v>23</v>
      </c>
      <c r="E561" s="6" t="s">
        <v>2767</v>
      </c>
      <c r="F561" s="6" t="s">
        <v>2772</v>
      </c>
      <c r="G561" s="6">
        <v>84</v>
      </c>
      <c r="H561" s="6">
        <v>92</v>
      </c>
      <c r="I561" s="7">
        <v>42377</v>
      </c>
      <c r="J561" s="7">
        <v>42389</v>
      </c>
      <c r="K561" s="7" t="s">
        <v>2533</v>
      </c>
      <c r="L561" s="17">
        <f t="shared" si="88"/>
        <v>238.19</v>
      </c>
      <c r="M561" s="20">
        <f t="shared" si="89"/>
        <v>1</v>
      </c>
      <c r="N561" s="6">
        <v>12</v>
      </c>
      <c r="O561" s="6">
        <v>4990000</v>
      </c>
      <c r="P561" s="6">
        <v>4990000</v>
      </c>
      <c r="Q561" s="6">
        <f t="shared" si="90"/>
        <v>0</v>
      </c>
      <c r="R561" s="8">
        <f t="shared" si="91"/>
        <v>0</v>
      </c>
      <c r="S561" s="6">
        <v>118000</v>
      </c>
      <c r="T561" s="9">
        <f t="shared" si="92"/>
        <v>60809.523809523809</v>
      </c>
      <c r="U561" s="6">
        <v>60810</v>
      </c>
      <c r="V561" s="9">
        <f t="shared" si="93"/>
        <v>0.47619047619082266</v>
      </c>
      <c r="W561" s="8">
        <f t="shared" si="94"/>
        <v>7.8308535630440686E-6</v>
      </c>
      <c r="X561" s="22">
        <f t="shared" si="95"/>
        <v>60809.523809523809</v>
      </c>
      <c r="Y561" s="22">
        <f t="shared" si="96"/>
        <v>60810</v>
      </c>
      <c r="Z561" s="22">
        <f t="shared" si="98"/>
        <v>5108040</v>
      </c>
      <c r="AA561" s="6">
        <v>684</v>
      </c>
      <c r="AB561" s="6">
        <v>1903</v>
      </c>
      <c r="AC561" s="6">
        <f t="shared" si="97"/>
        <v>113</v>
      </c>
      <c r="AD561" s="6" t="s">
        <v>206</v>
      </c>
    </row>
    <row r="562" spans="1:30" x14ac:dyDescent="0.2">
      <c r="A562">
        <v>25</v>
      </c>
      <c r="B562" s="6" t="s">
        <v>1956</v>
      </c>
      <c r="C562" s="6" t="s">
        <v>22</v>
      </c>
      <c r="D562" s="6" t="s">
        <v>23</v>
      </c>
      <c r="E562" s="6" t="s">
        <v>2767</v>
      </c>
      <c r="F562" s="6" t="s">
        <v>2772</v>
      </c>
      <c r="G562" s="6">
        <v>84</v>
      </c>
      <c r="H562" s="6">
        <v>99</v>
      </c>
      <c r="I562" s="7">
        <v>42532</v>
      </c>
      <c r="J562" s="7">
        <v>42545</v>
      </c>
      <c r="K562" s="7" t="s">
        <v>2538</v>
      </c>
      <c r="L562" s="17">
        <f t="shared" si="88"/>
        <v>259.83</v>
      </c>
      <c r="M562" s="20">
        <f t="shared" si="89"/>
        <v>0.91671477504522192</v>
      </c>
      <c r="N562" s="6">
        <v>13</v>
      </c>
      <c r="O562" s="6">
        <v>4950000</v>
      </c>
      <c r="P562" s="6">
        <v>5300000</v>
      </c>
      <c r="Q562" s="6">
        <f t="shared" si="90"/>
        <v>350000</v>
      </c>
      <c r="R562" s="8">
        <f t="shared" si="91"/>
        <v>7.0707070707070704E-2</v>
      </c>
      <c r="S562" s="6"/>
      <c r="T562" s="9">
        <f t="shared" si="92"/>
        <v>58928.571428571428</v>
      </c>
      <c r="U562" s="6">
        <v>63095</v>
      </c>
      <c r="V562" s="9">
        <f t="shared" si="93"/>
        <v>4166.4285714285725</v>
      </c>
      <c r="W562" s="8">
        <f t="shared" si="94"/>
        <v>7.0703030303030323E-2</v>
      </c>
      <c r="X562" s="22">
        <f t="shared" si="95"/>
        <v>54020.692100879147</v>
      </c>
      <c r="Y562" s="22">
        <f t="shared" si="96"/>
        <v>57840.11873147828</v>
      </c>
      <c r="Z562" s="22">
        <f t="shared" si="98"/>
        <v>4858569.9734441759</v>
      </c>
      <c r="AA562" s="6">
        <v>469</v>
      </c>
      <c r="AB562" s="6">
        <v>1876</v>
      </c>
      <c r="AC562" s="6">
        <f t="shared" si="97"/>
        <v>140</v>
      </c>
      <c r="AD562" s="6" t="s">
        <v>27</v>
      </c>
    </row>
    <row r="563" spans="1:30" x14ac:dyDescent="0.2">
      <c r="A563">
        <v>23</v>
      </c>
      <c r="B563" s="6" t="s">
        <v>1955</v>
      </c>
      <c r="C563" s="6" t="s">
        <v>22</v>
      </c>
      <c r="D563" s="6" t="s">
        <v>23</v>
      </c>
      <c r="E563" s="6" t="s">
        <v>2767</v>
      </c>
      <c r="F563" s="6" t="s">
        <v>2772</v>
      </c>
      <c r="G563" s="6">
        <v>84</v>
      </c>
      <c r="H563" s="6">
        <v>92</v>
      </c>
      <c r="I563" s="7">
        <v>42513</v>
      </c>
      <c r="J563" s="7">
        <v>42530</v>
      </c>
      <c r="K563" s="7" t="s">
        <v>2538</v>
      </c>
      <c r="L563" s="17">
        <f t="shared" si="88"/>
        <v>259.83</v>
      </c>
      <c r="M563" s="20">
        <f t="shared" si="89"/>
        <v>0.91671477504522192</v>
      </c>
      <c r="N563" s="6">
        <v>17</v>
      </c>
      <c r="O563" s="6">
        <v>5300000</v>
      </c>
      <c r="P563" s="6">
        <v>5350000</v>
      </c>
      <c r="Q563" s="6">
        <f t="shared" si="90"/>
        <v>50000</v>
      </c>
      <c r="R563" s="8">
        <f t="shared" si="91"/>
        <v>9.433962264150943E-3</v>
      </c>
      <c r="S563" s="6"/>
      <c r="T563" s="9">
        <f t="shared" si="92"/>
        <v>63095.238095238092</v>
      </c>
      <c r="U563" s="6">
        <v>63690</v>
      </c>
      <c r="V563" s="9">
        <f t="shared" si="93"/>
        <v>594.76190476190823</v>
      </c>
      <c r="W563" s="8">
        <f t="shared" si="94"/>
        <v>9.4264150943396789E-3</v>
      </c>
      <c r="X563" s="22">
        <f t="shared" si="95"/>
        <v>57840.336996900907</v>
      </c>
      <c r="Y563" s="22">
        <f t="shared" si="96"/>
        <v>58385.564022630184</v>
      </c>
      <c r="Z563" s="22">
        <f t="shared" si="98"/>
        <v>4904387.3779009357</v>
      </c>
      <c r="AA563" s="10">
        <v>1349</v>
      </c>
      <c r="AB563" s="6">
        <v>1958</v>
      </c>
      <c r="AC563" s="6">
        <f t="shared" si="97"/>
        <v>58</v>
      </c>
      <c r="AD563" s="6" t="s">
        <v>37</v>
      </c>
    </row>
    <row r="564" spans="1:30" x14ac:dyDescent="0.2">
      <c r="A564">
        <v>21</v>
      </c>
      <c r="B564" s="6" t="s">
        <v>1951</v>
      </c>
      <c r="C564" s="6" t="s">
        <v>22</v>
      </c>
      <c r="D564" s="6" t="s">
        <v>23</v>
      </c>
      <c r="E564" s="6" t="s">
        <v>2767</v>
      </c>
      <c r="F564" s="6" t="s">
        <v>2772</v>
      </c>
      <c r="G564" s="6">
        <v>84</v>
      </c>
      <c r="H564" s="6">
        <v>101</v>
      </c>
      <c r="I564" s="7">
        <v>42493</v>
      </c>
      <c r="J564" s="7">
        <v>42515</v>
      </c>
      <c r="K564" s="7" t="s">
        <v>2537</v>
      </c>
      <c r="L564" s="17">
        <f t="shared" si="88"/>
        <v>256.52</v>
      </c>
      <c r="M564" s="20">
        <f t="shared" si="89"/>
        <v>0.92854358334632781</v>
      </c>
      <c r="N564" s="6">
        <v>22</v>
      </c>
      <c r="O564" s="6">
        <v>6290000</v>
      </c>
      <c r="P564" s="6">
        <v>6100000</v>
      </c>
      <c r="Q564" s="6">
        <f t="shared" si="90"/>
        <v>-190000</v>
      </c>
      <c r="R564" s="8">
        <f t="shared" si="91"/>
        <v>-3.0206677265500796E-2</v>
      </c>
      <c r="S564" s="6"/>
      <c r="T564" s="9">
        <f t="shared" si="92"/>
        <v>74880.952380952382</v>
      </c>
      <c r="U564" s="6">
        <v>72619</v>
      </c>
      <c r="V564" s="9">
        <f t="shared" si="93"/>
        <v>-2261.9523809523816</v>
      </c>
      <c r="W564" s="8">
        <f t="shared" si="94"/>
        <v>-3.0207313195548497E-2</v>
      </c>
      <c r="X564" s="22">
        <f t="shared" si="95"/>
        <v>69530.227848195267</v>
      </c>
      <c r="Y564" s="22">
        <f t="shared" si="96"/>
        <v>67429.906479026977</v>
      </c>
      <c r="Z564" s="22">
        <f t="shared" si="98"/>
        <v>5664112.1442382662</v>
      </c>
      <c r="AA564" s="6">
        <v>487</v>
      </c>
      <c r="AB564" s="6">
        <v>1901</v>
      </c>
      <c r="AC564" s="6">
        <f t="shared" si="97"/>
        <v>115</v>
      </c>
      <c r="AD564" s="6" t="s">
        <v>102</v>
      </c>
    </row>
    <row r="565" spans="1:30" x14ac:dyDescent="0.2">
      <c r="A565">
        <v>36</v>
      </c>
      <c r="B565" s="6" t="s">
        <v>2698</v>
      </c>
      <c r="C565" s="6" t="s">
        <v>22</v>
      </c>
      <c r="D565" s="6" t="s">
        <v>23</v>
      </c>
      <c r="E565" s="6" t="s">
        <v>2768</v>
      </c>
      <c r="F565" s="6" t="s">
        <v>2772</v>
      </c>
      <c r="G565" s="6">
        <v>85</v>
      </c>
      <c r="H565" s="6">
        <v>94</v>
      </c>
      <c r="I565" s="7">
        <v>42622</v>
      </c>
      <c r="J565" s="7">
        <v>42624</v>
      </c>
      <c r="K565" s="7" t="s">
        <v>2541</v>
      </c>
      <c r="L565" s="17">
        <f t="shared" si="88"/>
        <v>275.91000000000003</v>
      </c>
      <c r="M565" s="20">
        <f t="shared" si="89"/>
        <v>0.86328875357906554</v>
      </c>
      <c r="N565" s="6">
        <v>2</v>
      </c>
      <c r="O565" s="6">
        <v>6500000</v>
      </c>
      <c r="P565" s="6">
        <v>8100000</v>
      </c>
      <c r="Q565" s="6">
        <f t="shared" si="90"/>
        <v>1600000</v>
      </c>
      <c r="R565" s="8">
        <f t="shared" si="91"/>
        <v>0.24615384615384617</v>
      </c>
      <c r="S565" s="6"/>
      <c r="T565" s="9">
        <f t="shared" si="92"/>
        <v>76470.588235294112</v>
      </c>
      <c r="U565" s="6">
        <v>95294</v>
      </c>
      <c r="V565" s="9">
        <f t="shared" si="93"/>
        <v>18823.411764705888</v>
      </c>
      <c r="W565" s="8">
        <f t="shared" si="94"/>
        <v>0.24615230769230778</v>
      </c>
      <c r="X565" s="22">
        <f t="shared" si="95"/>
        <v>66016.198803105013</v>
      </c>
      <c r="Y565" s="22">
        <f t="shared" si="96"/>
        <v>82266.238483563473</v>
      </c>
      <c r="Z565" s="22">
        <f t="shared" si="98"/>
        <v>6992630.271102895</v>
      </c>
      <c r="AA565" s="10">
        <v>1871</v>
      </c>
      <c r="AB565" s="6">
        <v>1992</v>
      </c>
      <c r="AC565" s="6">
        <f t="shared" si="97"/>
        <v>24</v>
      </c>
      <c r="AD565" s="6" t="s">
        <v>27</v>
      </c>
    </row>
    <row r="566" spans="1:30" x14ac:dyDescent="0.2">
      <c r="A566">
        <v>21</v>
      </c>
      <c r="B566" s="6" t="s">
        <v>1709</v>
      </c>
      <c r="C566" s="6" t="s">
        <v>22</v>
      </c>
      <c r="D566" s="6" t="s">
        <v>23</v>
      </c>
      <c r="E566" s="6" t="s">
        <v>2767</v>
      </c>
      <c r="F566" s="6" t="s">
        <v>2772</v>
      </c>
      <c r="G566" s="6">
        <v>85</v>
      </c>
      <c r="H566" s="6">
        <v>121</v>
      </c>
      <c r="I566" s="7">
        <v>42504</v>
      </c>
      <c r="J566" s="7">
        <v>42514</v>
      </c>
      <c r="K566" s="7" t="s">
        <v>2537</v>
      </c>
      <c r="L566" s="17">
        <f t="shared" si="88"/>
        <v>256.52</v>
      </c>
      <c r="M566" s="20">
        <f t="shared" si="89"/>
        <v>0.92854358334632781</v>
      </c>
      <c r="N566" s="6">
        <v>10</v>
      </c>
      <c r="O566" s="6">
        <v>5750000</v>
      </c>
      <c r="P566" s="6">
        <v>5750000</v>
      </c>
      <c r="Q566" s="6">
        <f t="shared" si="90"/>
        <v>0</v>
      </c>
      <c r="R566" s="8">
        <f t="shared" si="91"/>
        <v>0</v>
      </c>
      <c r="S566" s="6">
        <v>51859</v>
      </c>
      <c r="T566" s="9">
        <f t="shared" si="92"/>
        <v>68257.164705882358</v>
      </c>
      <c r="U566" s="6">
        <v>68257</v>
      </c>
      <c r="V566" s="9">
        <f t="shared" si="93"/>
        <v>-0.16470588235824835</v>
      </c>
      <c r="W566" s="8">
        <f t="shared" si="94"/>
        <v>-2.4130196891119051E-6</v>
      </c>
      <c r="X566" s="22">
        <f t="shared" si="95"/>
        <v>63379.752305060501</v>
      </c>
      <c r="Y566" s="22">
        <f t="shared" si="96"/>
        <v>63379.599368470299</v>
      </c>
      <c r="Z566" s="22">
        <f t="shared" si="98"/>
        <v>5387265.946319975</v>
      </c>
      <c r="AA566" s="6">
        <v>674</v>
      </c>
      <c r="AB566" s="6">
        <v>1897</v>
      </c>
      <c r="AC566" s="6">
        <f t="shared" si="97"/>
        <v>119</v>
      </c>
      <c r="AD566" s="6" t="s">
        <v>27</v>
      </c>
    </row>
    <row r="567" spans="1:30" x14ac:dyDescent="0.2">
      <c r="A567">
        <v>45</v>
      </c>
      <c r="B567" s="6" t="s">
        <v>1979</v>
      </c>
      <c r="C567" s="6" t="s">
        <v>22</v>
      </c>
      <c r="D567" s="6" t="s">
        <v>23</v>
      </c>
      <c r="E567" s="6" t="s">
        <v>2767</v>
      </c>
      <c r="F567" s="6" t="s">
        <v>2772</v>
      </c>
      <c r="G567" s="6">
        <v>85</v>
      </c>
      <c r="H567" s="6">
        <v>96</v>
      </c>
      <c r="I567" s="7">
        <v>42672</v>
      </c>
      <c r="J567" s="7">
        <v>42682</v>
      </c>
      <c r="K567" s="7" t="s">
        <v>2543</v>
      </c>
      <c r="L567" s="17">
        <f t="shared" si="88"/>
        <v>284.38</v>
      </c>
      <c r="M567" s="20">
        <f t="shared" si="89"/>
        <v>0.83757648217174208</v>
      </c>
      <c r="N567" s="6">
        <v>10</v>
      </c>
      <c r="O567" s="6">
        <v>6500000</v>
      </c>
      <c r="P567" s="6">
        <v>7050000</v>
      </c>
      <c r="Q567" s="6">
        <f t="shared" si="90"/>
        <v>550000</v>
      </c>
      <c r="R567" s="8">
        <f t="shared" si="91"/>
        <v>8.461538461538462E-2</v>
      </c>
      <c r="S567" s="6">
        <v>39525</v>
      </c>
      <c r="T567" s="9">
        <f t="shared" si="92"/>
        <v>76935.588235294112</v>
      </c>
      <c r="U567" s="6">
        <v>83406</v>
      </c>
      <c r="V567" s="9">
        <f t="shared" si="93"/>
        <v>6470.4117647058883</v>
      </c>
      <c r="W567" s="8">
        <f t="shared" si="94"/>
        <v>8.4101674051249978E-2</v>
      </c>
      <c r="X567" s="22">
        <f t="shared" si="95"/>
        <v>64439.439347931308</v>
      </c>
      <c r="Y567" s="22">
        <f t="shared" si="96"/>
        <v>69858.904072016318</v>
      </c>
      <c r="Z567" s="22">
        <f t="shared" si="98"/>
        <v>5938006.8461213866</v>
      </c>
      <c r="AA567" s="6">
        <v>478</v>
      </c>
      <c r="AB567" s="6">
        <v>1900</v>
      </c>
      <c r="AC567" s="6">
        <f t="shared" si="97"/>
        <v>116</v>
      </c>
      <c r="AD567" s="6" t="s">
        <v>112</v>
      </c>
    </row>
    <row r="568" spans="1:30" x14ac:dyDescent="0.2">
      <c r="A568">
        <v>41</v>
      </c>
      <c r="B568" s="6" t="s">
        <v>1943</v>
      </c>
      <c r="C568" s="6" t="s">
        <v>22</v>
      </c>
      <c r="D568" s="6" t="s">
        <v>23</v>
      </c>
      <c r="E568" s="6" t="s">
        <v>2767</v>
      </c>
      <c r="F568" s="6" t="s">
        <v>2772</v>
      </c>
      <c r="G568" s="6">
        <v>85</v>
      </c>
      <c r="H568" s="6">
        <v>93</v>
      </c>
      <c r="I568" s="7">
        <v>42643</v>
      </c>
      <c r="J568" s="7">
        <v>42654</v>
      </c>
      <c r="K568" s="7" t="s">
        <v>2542</v>
      </c>
      <c r="L568" s="17">
        <f t="shared" si="88"/>
        <v>281.13</v>
      </c>
      <c r="M568" s="20">
        <f t="shared" si="89"/>
        <v>0.84725927506847365</v>
      </c>
      <c r="N568" s="6">
        <v>11</v>
      </c>
      <c r="O568" s="6">
        <v>5950000</v>
      </c>
      <c r="P568" s="6">
        <v>6520000</v>
      </c>
      <c r="Q568" s="6">
        <f t="shared" si="90"/>
        <v>570000</v>
      </c>
      <c r="R568" s="8">
        <f t="shared" si="91"/>
        <v>9.5798319327731099E-2</v>
      </c>
      <c r="S568" s="6"/>
      <c r="T568" s="9">
        <f t="shared" si="92"/>
        <v>70000</v>
      </c>
      <c r="U568" s="6">
        <v>76706</v>
      </c>
      <c r="V568" s="9">
        <f t="shared" si="93"/>
        <v>6706</v>
      </c>
      <c r="W568" s="8">
        <f t="shared" si="94"/>
        <v>9.5799999999999996E-2</v>
      </c>
      <c r="X568" s="22">
        <f t="shared" si="95"/>
        <v>59308.149254793156</v>
      </c>
      <c r="Y568" s="22">
        <f t="shared" si="96"/>
        <v>64989.86995340234</v>
      </c>
      <c r="Z568" s="22">
        <f t="shared" si="98"/>
        <v>5524138.9460391989</v>
      </c>
      <c r="AA568" s="6">
        <v>958</v>
      </c>
      <c r="AB568" s="6">
        <v>1931</v>
      </c>
      <c r="AC568" s="6">
        <f t="shared" si="97"/>
        <v>85</v>
      </c>
      <c r="AD568" s="6" t="s">
        <v>108</v>
      </c>
    </row>
    <row r="569" spans="1:30" x14ac:dyDescent="0.2">
      <c r="A569">
        <v>42</v>
      </c>
      <c r="B569" s="6" t="s">
        <v>1979</v>
      </c>
      <c r="C569" s="6" t="s">
        <v>22</v>
      </c>
      <c r="D569" s="6" t="s">
        <v>23</v>
      </c>
      <c r="E569" s="6" t="s">
        <v>2767</v>
      </c>
      <c r="F569" s="6" t="s">
        <v>2772</v>
      </c>
      <c r="G569" s="6">
        <v>85</v>
      </c>
      <c r="H569" s="6">
        <v>96</v>
      </c>
      <c r="I569" s="7">
        <v>42650</v>
      </c>
      <c r="J569" s="7">
        <v>42661</v>
      </c>
      <c r="K569" s="7" t="s">
        <v>2542</v>
      </c>
      <c r="L569" s="17">
        <f t="shared" si="88"/>
        <v>281.13</v>
      </c>
      <c r="M569" s="20">
        <f t="shared" si="89"/>
        <v>0.84725927506847365</v>
      </c>
      <c r="N569" s="6">
        <v>11</v>
      </c>
      <c r="O569" s="6">
        <v>6500000</v>
      </c>
      <c r="P569" s="6">
        <v>7050000</v>
      </c>
      <c r="Q569" s="6">
        <f t="shared" si="90"/>
        <v>550000</v>
      </c>
      <c r="R569" s="8">
        <f t="shared" si="91"/>
        <v>8.461538461538462E-2</v>
      </c>
      <c r="S569" s="6">
        <v>38000</v>
      </c>
      <c r="T569" s="9">
        <f t="shared" si="92"/>
        <v>76917.647058823524</v>
      </c>
      <c r="U569" s="6">
        <v>83388</v>
      </c>
      <c r="V569" s="9">
        <f t="shared" si="93"/>
        <v>6470.3529411764757</v>
      </c>
      <c r="W569" s="8">
        <f t="shared" si="94"/>
        <v>8.4120526154787476E-2</v>
      </c>
      <c r="X569" s="22">
        <f t="shared" si="95"/>
        <v>65169.189887031534</v>
      </c>
      <c r="Y569" s="22">
        <f t="shared" si="96"/>
        <v>70651.256429409885</v>
      </c>
      <c r="Z569" s="22">
        <f t="shared" si="98"/>
        <v>6005356.79649984</v>
      </c>
      <c r="AA569" s="6">
        <v>478</v>
      </c>
      <c r="AB569" s="6">
        <v>1900</v>
      </c>
      <c r="AC569" s="6">
        <f t="shared" si="97"/>
        <v>116</v>
      </c>
      <c r="AD569" s="6" t="s">
        <v>112</v>
      </c>
    </row>
    <row r="570" spans="1:30" x14ac:dyDescent="0.2">
      <c r="A570">
        <v>38</v>
      </c>
      <c r="B570" s="6" t="s">
        <v>1975</v>
      </c>
      <c r="C570" s="6" t="s">
        <v>22</v>
      </c>
      <c r="D570" s="6" t="s">
        <v>23</v>
      </c>
      <c r="E570" s="6" t="s">
        <v>2767</v>
      </c>
      <c r="F570" s="6" t="s">
        <v>2772</v>
      </c>
      <c r="G570" s="6">
        <v>85</v>
      </c>
      <c r="H570" s="6">
        <v>95</v>
      </c>
      <c r="I570" s="7">
        <v>42614</v>
      </c>
      <c r="J570" s="7">
        <v>42632</v>
      </c>
      <c r="K570" s="7" t="s">
        <v>2541</v>
      </c>
      <c r="L570" s="17">
        <f t="shared" si="88"/>
        <v>275.91000000000003</v>
      </c>
      <c r="M570" s="20">
        <f t="shared" si="89"/>
        <v>0.86328875357906554</v>
      </c>
      <c r="N570" s="6">
        <v>18</v>
      </c>
      <c r="O570" s="6">
        <v>5200000</v>
      </c>
      <c r="P570" s="6">
        <v>5250000</v>
      </c>
      <c r="Q570" s="6">
        <f t="shared" si="90"/>
        <v>50000</v>
      </c>
      <c r="R570" s="8">
        <f t="shared" si="91"/>
        <v>9.6153846153846159E-3</v>
      </c>
      <c r="S570" s="6">
        <v>42143</v>
      </c>
      <c r="T570" s="9">
        <f t="shared" si="92"/>
        <v>61672.270588235297</v>
      </c>
      <c r="U570" s="6">
        <v>62261</v>
      </c>
      <c r="V570" s="9">
        <f t="shared" si="93"/>
        <v>588.7294117647034</v>
      </c>
      <c r="W570" s="8">
        <f t="shared" si="94"/>
        <v>9.5460959382450625E-3</v>
      </c>
      <c r="X570" s="22">
        <f t="shared" si="95"/>
        <v>53240.97760650851</v>
      </c>
      <c r="Y570" s="22">
        <f t="shared" si="96"/>
        <v>53749.2210865862</v>
      </c>
      <c r="Z570" s="22">
        <f t="shared" si="98"/>
        <v>4568683.7923598271</v>
      </c>
      <c r="AA570" s="6">
        <v>525</v>
      </c>
      <c r="AB570" s="6">
        <v>1896</v>
      </c>
      <c r="AC570" s="6">
        <f t="shared" si="97"/>
        <v>120</v>
      </c>
      <c r="AD570" s="6" t="s">
        <v>583</v>
      </c>
    </row>
    <row r="571" spans="1:30" x14ac:dyDescent="0.2">
      <c r="A571">
        <v>18</v>
      </c>
      <c r="B571" s="6" t="s">
        <v>1967</v>
      </c>
      <c r="C571" s="6" t="s">
        <v>22</v>
      </c>
      <c r="D571" s="6" t="s">
        <v>23</v>
      </c>
      <c r="E571" s="6" t="s">
        <v>2767</v>
      </c>
      <c r="F571" s="6" t="s">
        <v>2772</v>
      </c>
      <c r="G571" s="6">
        <v>85</v>
      </c>
      <c r="H571" s="6">
        <v>94</v>
      </c>
      <c r="I571" s="7">
        <v>42476</v>
      </c>
      <c r="J571" s="7">
        <v>42495</v>
      </c>
      <c r="K571" s="7" t="s">
        <v>2537</v>
      </c>
      <c r="L571" s="17">
        <f t="shared" si="88"/>
        <v>256.52</v>
      </c>
      <c r="M571" s="20">
        <f t="shared" si="89"/>
        <v>0.92854358334632781</v>
      </c>
      <c r="N571" s="6">
        <v>19</v>
      </c>
      <c r="O571" s="6">
        <v>7000000</v>
      </c>
      <c r="P571" s="6">
        <v>7600000</v>
      </c>
      <c r="Q571" s="6">
        <f t="shared" si="90"/>
        <v>600000</v>
      </c>
      <c r="R571" s="8">
        <f t="shared" si="91"/>
        <v>8.5714285714285715E-2</v>
      </c>
      <c r="S571" s="6">
        <v>417</v>
      </c>
      <c r="T571" s="9">
        <f t="shared" si="92"/>
        <v>82357.847058823536</v>
      </c>
      <c r="U571" s="6">
        <v>89417</v>
      </c>
      <c r="V571" s="9">
        <f t="shared" si="93"/>
        <v>7059.1529411764641</v>
      </c>
      <c r="W571" s="8">
        <f t="shared" si="94"/>
        <v>8.5713179657726013E-2</v>
      </c>
      <c r="X571" s="22">
        <f t="shared" si="95"/>
        <v>76472.850424688833</v>
      </c>
      <c r="Y571" s="22">
        <f t="shared" si="96"/>
        <v>83027.581592078597</v>
      </c>
      <c r="Z571" s="22">
        <f t="shared" si="98"/>
        <v>7057344.4353266805</v>
      </c>
      <c r="AA571" s="10">
        <v>5625</v>
      </c>
      <c r="AB571" s="6">
        <v>1989</v>
      </c>
      <c r="AC571" s="6">
        <f t="shared" si="97"/>
        <v>27</v>
      </c>
      <c r="AD571" s="6" t="s">
        <v>50</v>
      </c>
    </row>
    <row r="572" spans="1:30" x14ac:dyDescent="0.2">
      <c r="A572">
        <v>23</v>
      </c>
      <c r="B572" s="6" t="s">
        <v>1470</v>
      </c>
      <c r="C572" s="6" t="s">
        <v>22</v>
      </c>
      <c r="D572" s="6" t="s">
        <v>23</v>
      </c>
      <c r="E572" s="6" t="s">
        <v>2768</v>
      </c>
      <c r="F572" s="6" t="s">
        <v>2772</v>
      </c>
      <c r="G572" s="6">
        <v>86</v>
      </c>
      <c r="H572" s="6">
        <v>102</v>
      </c>
      <c r="I572" s="7">
        <v>42527</v>
      </c>
      <c r="J572" s="7">
        <v>42528</v>
      </c>
      <c r="K572" s="7" t="s">
        <v>2538</v>
      </c>
      <c r="L572" s="17">
        <f t="shared" si="88"/>
        <v>259.83</v>
      </c>
      <c r="M572" s="20">
        <f t="shared" si="89"/>
        <v>0.91671477504522192</v>
      </c>
      <c r="N572" s="6">
        <v>1</v>
      </c>
      <c r="O572" s="6">
        <v>5490000</v>
      </c>
      <c r="P572" s="6">
        <v>6000000</v>
      </c>
      <c r="Q572" s="6">
        <f t="shared" si="90"/>
        <v>510000</v>
      </c>
      <c r="R572" s="8">
        <f t="shared" si="91"/>
        <v>9.2896174863387984E-2</v>
      </c>
      <c r="S572" s="6">
        <v>56366</v>
      </c>
      <c r="T572" s="9">
        <f t="shared" si="92"/>
        <v>64492.627906976741</v>
      </c>
      <c r="U572" s="6">
        <v>70423</v>
      </c>
      <c r="V572" s="9">
        <f t="shared" si="93"/>
        <v>5930.3720930232594</v>
      </c>
      <c r="W572" s="8">
        <f t="shared" si="94"/>
        <v>9.1954263386152368E-2</v>
      </c>
      <c r="X572" s="22">
        <f t="shared" si="95"/>
        <v>59121.344883819387</v>
      </c>
      <c r="Y572" s="22">
        <f t="shared" si="96"/>
        <v>64557.804603009667</v>
      </c>
      <c r="Z572" s="22">
        <f t="shared" si="98"/>
        <v>5551971.1958588315</v>
      </c>
      <c r="AA572" s="6">
        <v>384</v>
      </c>
      <c r="AB572" s="6">
        <v>1885</v>
      </c>
      <c r="AC572" s="6">
        <f t="shared" si="97"/>
        <v>131</v>
      </c>
      <c r="AD572" s="6" t="s">
        <v>67</v>
      </c>
    </row>
    <row r="573" spans="1:30" x14ac:dyDescent="0.2">
      <c r="A573">
        <v>13</v>
      </c>
      <c r="B573" s="6" t="s">
        <v>2702</v>
      </c>
      <c r="C573" s="6" t="s">
        <v>22</v>
      </c>
      <c r="D573" s="6" t="s">
        <v>23</v>
      </c>
      <c r="E573" s="6" t="s">
        <v>2768</v>
      </c>
      <c r="F573" s="6" t="s">
        <v>2772</v>
      </c>
      <c r="G573" s="6">
        <v>86</v>
      </c>
      <c r="H573" s="6">
        <v>96</v>
      </c>
      <c r="I573" s="7">
        <v>42456</v>
      </c>
      <c r="J573" s="7">
        <v>42459</v>
      </c>
      <c r="K573" s="7" t="s">
        <v>2535</v>
      </c>
      <c r="L573" s="17">
        <f t="shared" si="88"/>
        <v>245.99</v>
      </c>
      <c r="M573" s="20">
        <f t="shared" si="89"/>
        <v>0.96829139395910402</v>
      </c>
      <c r="N573" s="6">
        <v>3</v>
      </c>
      <c r="O573" s="6">
        <v>5890000</v>
      </c>
      <c r="P573" s="6">
        <v>6100000</v>
      </c>
      <c r="Q573" s="6">
        <f t="shared" si="90"/>
        <v>210000</v>
      </c>
      <c r="R573" s="8">
        <f t="shared" si="91"/>
        <v>3.5653650254668934E-2</v>
      </c>
      <c r="S573" s="6"/>
      <c r="T573" s="9">
        <f t="shared" si="92"/>
        <v>68488.372093023252</v>
      </c>
      <c r="U573" s="6">
        <v>70930</v>
      </c>
      <c r="V573" s="9">
        <f t="shared" si="93"/>
        <v>2441.6279069767479</v>
      </c>
      <c r="W573" s="8">
        <f t="shared" si="94"/>
        <v>3.5650254668930445E-2</v>
      </c>
      <c r="X573" s="22">
        <f t="shared" si="95"/>
        <v>66316.701283943286</v>
      </c>
      <c r="Y573" s="22">
        <f t="shared" si="96"/>
        <v>68680.908573519249</v>
      </c>
      <c r="Z573" s="22">
        <f t="shared" si="98"/>
        <v>5906558.1373226559</v>
      </c>
      <c r="AA573" s="10">
        <v>2750</v>
      </c>
      <c r="AB573" s="6">
        <v>1949</v>
      </c>
      <c r="AC573" s="6">
        <f t="shared" si="97"/>
        <v>67</v>
      </c>
      <c r="AD573" s="6" t="s">
        <v>108</v>
      </c>
    </row>
    <row r="574" spans="1:30" x14ac:dyDescent="0.2">
      <c r="A574">
        <v>8</v>
      </c>
      <c r="B574" s="6" t="s">
        <v>1984</v>
      </c>
      <c r="C574" s="6" t="s">
        <v>22</v>
      </c>
      <c r="D574" s="6" t="s">
        <v>23</v>
      </c>
      <c r="E574" s="6" t="s">
        <v>2767</v>
      </c>
      <c r="F574" s="6" t="s">
        <v>2772</v>
      </c>
      <c r="G574" s="6">
        <v>86</v>
      </c>
      <c r="H574" s="6">
        <v>95</v>
      </c>
      <c r="I574" s="7">
        <v>42413</v>
      </c>
      <c r="J574" s="7">
        <v>42423</v>
      </c>
      <c r="K574" s="7" t="s">
        <v>2534</v>
      </c>
      <c r="L574" s="17">
        <f t="shared" si="88"/>
        <v>240.59</v>
      </c>
      <c r="M574" s="20">
        <f t="shared" si="89"/>
        <v>0.99002452304750821</v>
      </c>
      <c r="N574" s="6">
        <v>10</v>
      </c>
      <c r="O574" s="6">
        <v>5800000</v>
      </c>
      <c r="P574" s="6">
        <v>6100000</v>
      </c>
      <c r="Q574" s="6">
        <f t="shared" si="90"/>
        <v>300000</v>
      </c>
      <c r="R574" s="8">
        <f t="shared" si="91"/>
        <v>5.1724137931034482E-2</v>
      </c>
      <c r="S574" s="6"/>
      <c r="T574" s="9">
        <f t="shared" si="92"/>
        <v>67441.860465116275</v>
      </c>
      <c r="U574" s="6">
        <v>70930</v>
      </c>
      <c r="V574" s="9">
        <f t="shared" si="93"/>
        <v>3488.139534883725</v>
      </c>
      <c r="W574" s="8">
        <f t="shared" si="94"/>
        <v>5.1720689655172479E-2</v>
      </c>
      <c r="X574" s="22">
        <f t="shared" si="95"/>
        <v>66769.095740413337</v>
      </c>
      <c r="Y574" s="22">
        <f t="shared" si="96"/>
        <v>70222.439419759758</v>
      </c>
      <c r="Z574" s="22">
        <f t="shared" si="98"/>
        <v>6039129.7900993396</v>
      </c>
      <c r="AA574" s="6">
        <v>467</v>
      </c>
      <c r="AB574" s="6">
        <v>1896</v>
      </c>
      <c r="AC574" s="6">
        <f t="shared" si="97"/>
        <v>120</v>
      </c>
      <c r="AD574" s="6" t="s">
        <v>108</v>
      </c>
    </row>
    <row r="575" spans="1:30" x14ac:dyDescent="0.2">
      <c r="A575">
        <v>11</v>
      </c>
      <c r="B575" s="6" t="s">
        <v>1986</v>
      </c>
      <c r="C575" s="6" t="s">
        <v>22</v>
      </c>
      <c r="D575" s="6" t="s">
        <v>23</v>
      </c>
      <c r="E575" s="6" t="s">
        <v>2767</v>
      </c>
      <c r="F575" s="6" t="s">
        <v>2772</v>
      </c>
      <c r="G575" s="6">
        <v>86</v>
      </c>
      <c r="H575" s="6">
        <v>95</v>
      </c>
      <c r="I575" s="7">
        <v>42436</v>
      </c>
      <c r="J575" s="7">
        <v>42446</v>
      </c>
      <c r="K575" s="7" t="s">
        <v>2535</v>
      </c>
      <c r="L575" s="17">
        <f t="shared" si="88"/>
        <v>245.99</v>
      </c>
      <c r="M575" s="20">
        <f t="shared" si="89"/>
        <v>0.96829139395910402</v>
      </c>
      <c r="N575" s="6">
        <v>10</v>
      </c>
      <c r="O575" s="6">
        <v>5700000</v>
      </c>
      <c r="P575" s="6">
        <v>5800000</v>
      </c>
      <c r="Q575" s="6">
        <f t="shared" si="90"/>
        <v>100000</v>
      </c>
      <c r="R575" s="8">
        <f t="shared" si="91"/>
        <v>1.7543859649122806E-2</v>
      </c>
      <c r="S575" s="6">
        <v>168612</v>
      </c>
      <c r="T575" s="9">
        <f t="shared" si="92"/>
        <v>68239.674418604656</v>
      </c>
      <c r="U575" s="6">
        <v>69402</v>
      </c>
      <c r="V575" s="9">
        <f t="shared" si="93"/>
        <v>1162.3255813953438</v>
      </c>
      <c r="W575" s="8">
        <f t="shared" si="94"/>
        <v>1.7032988379534982E-2</v>
      </c>
      <c r="X575" s="22">
        <f t="shared" si="95"/>
        <v>66075.88946610612</v>
      </c>
      <c r="Y575" s="22">
        <f t="shared" si="96"/>
        <v>67201.359323549739</v>
      </c>
      <c r="Z575" s="22">
        <f t="shared" si="98"/>
        <v>5779316.9018252771</v>
      </c>
      <c r="AA575" s="10">
        <v>3683</v>
      </c>
      <c r="AB575" s="6">
        <v>1936</v>
      </c>
      <c r="AC575" s="6">
        <f t="shared" si="97"/>
        <v>80</v>
      </c>
      <c r="AD575" s="6" t="s">
        <v>621</v>
      </c>
    </row>
    <row r="576" spans="1:30" x14ac:dyDescent="0.2">
      <c r="A576">
        <v>10</v>
      </c>
      <c r="B576" s="6" t="s">
        <v>1985</v>
      </c>
      <c r="C576" s="6" t="s">
        <v>22</v>
      </c>
      <c r="D576" s="6" t="s">
        <v>23</v>
      </c>
      <c r="E576" s="6" t="s">
        <v>2767</v>
      </c>
      <c r="F576" s="6" t="s">
        <v>2772</v>
      </c>
      <c r="G576" s="6">
        <v>86</v>
      </c>
      <c r="H576" s="6">
        <v>95</v>
      </c>
      <c r="I576" s="7">
        <v>42425</v>
      </c>
      <c r="J576" s="7">
        <v>42436</v>
      </c>
      <c r="K576" s="7" t="s">
        <v>2535</v>
      </c>
      <c r="L576" s="17">
        <f t="shared" si="88"/>
        <v>245.99</v>
      </c>
      <c r="M576" s="20">
        <f t="shared" si="89"/>
        <v>0.96829139395910402</v>
      </c>
      <c r="N576" s="6">
        <v>11</v>
      </c>
      <c r="O576" s="6">
        <v>5390000</v>
      </c>
      <c r="P576" s="6">
        <v>5300000</v>
      </c>
      <c r="Q576" s="6">
        <f t="shared" si="90"/>
        <v>-90000</v>
      </c>
      <c r="R576" s="8">
        <f t="shared" si="91"/>
        <v>-1.6697588126159554E-2</v>
      </c>
      <c r="S576" s="6">
        <v>112623</v>
      </c>
      <c r="T576" s="9">
        <f t="shared" si="92"/>
        <v>63983.988372093023</v>
      </c>
      <c r="U576" s="6">
        <v>62937</v>
      </c>
      <c r="V576" s="9">
        <f t="shared" si="93"/>
        <v>-1046.9883720930229</v>
      </c>
      <c r="W576" s="8">
        <f t="shared" si="94"/>
        <v>-1.6363287108711603E-2</v>
      </c>
      <c r="X576" s="22">
        <f t="shared" si="95"/>
        <v>61955.145291877059</v>
      </c>
      <c r="Y576" s="22">
        <f t="shared" si="96"/>
        <v>60941.355461604129</v>
      </c>
      <c r="Z576" s="22">
        <f t="shared" si="98"/>
        <v>5240956.5696979547</v>
      </c>
      <c r="AA576" s="6">
        <v>633</v>
      </c>
      <c r="AB576" s="6">
        <v>1892</v>
      </c>
      <c r="AC576" s="6">
        <f t="shared" si="97"/>
        <v>124</v>
      </c>
      <c r="AD576" s="6" t="s">
        <v>37</v>
      </c>
    </row>
    <row r="577" spans="1:30" x14ac:dyDescent="0.2">
      <c r="A577">
        <v>37</v>
      </c>
      <c r="B577" s="6" t="s">
        <v>1993</v>
      </c>
      <c r="C577" s="6" t="s">
        <v>22</v>
      </c>
      <c r="D577" s="6" t="s">
        <v>23</v>
      </c>
      <c r="E577" s="6" t="s">
        <v>2767</v>
      </c>
      <c r="F577" s="6" t="s">
        <v>2772</v>
      </c>
      <c r="G577" s="6">
        <v>86</v>
      </c>
      <c r="H577" s="6">
        <v>95</v>
      </c>
      <c r="I577" s="7">
        <v>42615</v>
      </c>
      <c r="J577" s="7">
        <v>42626</v>
      </c>
      <c r="K577" s="7" t="s">
        <v>2541</v>
      </c>
      <c r="L577" s="17">
        <f t="shared" si="88"/>
        <v>275.91000000000003</v>
      </c>
      <c r="M577" s="20">
        <f t="shared" si="89"/>
        <v>0.86328875357906554</v>
      </c>
      <c r="N577" s="6">
        <v>11</v>
      </c>
      <c r="O577" s="6">
        <v>4950000</v>
      </c>
      <c r="P577" s="6">
        <v>5340000</v>
      </c>
      <c r="Q577" s="6">
        <f t="shared" si="90"/>
        <v>390000</v>
      </c>
      <c r="R577" s="8">
        <f t="shared" si="91"/>
        <v>7.8787878787878782E-2</v>
      </c>
      <c r="S577" s="6">
        <v>152000</v>
      </c>
      <c r="T577" s="9">
        <f t="shared" si="92"/>
        <v>59325.58139534884</v>
      </c>
      <c r="U577" s="6">
        <v>63860</v>
      </c>
      <c r="V577" s="9">
        <f t="shared" si="93"/>
        <v>4534.4186046511604</v>
      </c>
      <c r="W577" s="8">
        <f t="shared" si="94"/>
        <v>7.6432771462171659E-2</v>
      </c>
      <c r="X577" s="22">
        <f t="shared" si="95"/>
        <v>51215.107218144098</v>
      </c>
      <c r="Y577" s="22">
        <f t="shared" si="96"/>
        <v>55129.619803559122</v>
      </c>
      <c r="Z577" s="22">
        <f t="shared" si="98"/>
        <v>4741147.3031060845</v>
      </c>
      <c r="AA577" s="6">
        <v>855</v>
      </c>
      <c r="AB577" s="6">
        <v>1913</v>
      </c>
      <c r="AC577" s="6">
        <f t="shared" si="97"/>
        <v>103</v>
      </c>
      <c r="AD577" s="6" t="s">
        <v>27</v>
      </c>
    </row>
    <row r="578" spans="1:30" x14ac:dyDescent="0.2">
      <c r="A578">
        <v>43</v>
      </c>
      <c r="B578" s="6" t="s">
        <v>1996</v>
      </c>
      <c r="C578" s="6" t="s">
        <v>22</v>
      </c>
      <c r="D578" s="6" t="s">
        <v>23</v>
      </c>
      <c r="E578" s="6" t="s">
        <v>2767</v>
      </c>
      <c r="F578" s="6" t="s">
        <v>2772</v>
      </c>
      <c r="G578" s="6">
        <v>86</v>
      </c>
      <c r="H578" s="6">
        <v>96</v>
      </c>
      <c r="I578" s="7">
        <v>42651</v>
      </c>
      <c r="J578" s="7">
        <v>42667</v>
      </c>
      <c r="K578" s="7" t="s">
        <v>2542</v>
      </c>
      <c r="L578" s="17">
        <f t="shared" ref="L578:L641" si="99">IF(K578="Januar",238.19,IF(K578="Februar",240.59,IF(K578="Mars",245.99,IF(K578="April",250.79,IF(K578="Mai",256.52,IF(K578="Juni",259.83,IF(K578="Juli",265.66,IF(K578="August",272.21,IF(K578="September",275.91,IF(K578="Oktober",281.13,IF(K578="November",284.38,IF(K578="Desember",287.34,0))))))))))))</f>
        <v>281.13</v>
      </c>
      <c r="M578" s="20">
        <f t="shared" ref="M578:M641" si="100">$L$2/L578</f>
        <v>0.84725927506847365</v>
      </c>
      <c r="N578" s="6">
        <v>16</v>
      </c>
      <c r="O578" s="6">
        <v>7900000</v>
      </c>
      <c r="P578" s="6">
        <v>7900000</v>
      </c>
      <c r="Q578" s="6">
        <f t="shared" ref="Q578:Q641" si="101">P578-O578</f>
        <v>0</v>
      </c>
      <c r="R578" s="8">
        <f t="shared" ref="R578:R641" si="102">Q578/O578</f>
        <v>0</v>
      </c>
      <c r="S578" s="6">
        <v>99086</v>
      </c>
      <c r="T578" s="9">
        <f t="shared" ref="T578:T641" si="103">(O578+S578)/G578</f>
        <v>93012.627906976748</v>
      </c>
      <c r="U578" s="6">
        <v>93013</v>
      </c>
      <c r="V578" s="9">
        <f t="shared" ref="V578:V641" si="104">U578-T578</f>
        <v>0.37209302325209137</v>
      </c>
      <c r="W578" s="8">
        <f t="shared" ref="W578:W641" si="105">V578/T578</f>
        <v>4.0004570521781934E-6</v>
      </c>
      <c r="X578" s="22">
        <f t="shared" ref="X578:X641" si="106">T578*M578</f>
        <v>78805.811692678806</v>
      </c>
      <c r="Y578" s="22">
        <f t="shared" ref="Y578:Y641" si="107">U578*M578</f>
        <v>78806.126951943937</v>
      </c>
      <c r="Z578" s="22">
        <f t="shared" si="98"/>
        <v>6777326.917867179</v>
      </c>
      <c r="AA578" s="10">
        <v>6530</v>
      </c>
      <c r="AB578" s="6">
        <v>1930</v>
      </c>
      <c r="AC578" s="6">
        <f t="shared" ref="AC578:AC641" si="108">2016-AB578</f>
        <v>86</v>
      </c>
      <c r="AD578" s="6" t="s">
        <v>25</v>
      </c>
    </row>
    <row r="579" spans="1:30" x14ac:dyDescent="0.2">
      <c r="A579">
        <v>23</v>
      </c>
      <c r="B579" s="6" t="s">
        <v>1033</v>
      </c>
      <c r="C579" s="6" t="s">
        <v>22</v>
      </c>
      <c r="D579" s="6" t="s">
        <v>23</v>
      </c>
      <c r="E579" s="6" t="s">
        <v>2767</v>
      </c>
      <c r="F579" s="6" t="s">
        <v>2772</v>
      </c>
      <c r="G579" s="6">
        <v>86</v>
      </c>
      <c r="H579" s="6">
        <v>96</v>
      </c>
      <c r="I579" s="7">
        <v>42499</v>
      </c>
      <c r="J579" s="7">
        <v>42527</v>
      </c>
      <c r="K579" s="7" t="s">
        <v>2538</v>
      </c>
      <c r="L579" s="17">
        <f t="shared" si="99"/>
        <v>259.83</v>
      </c>
      <c r="M579" s="20">
        <f t="shared" si="100"/>
        <v>0.91671477504522192</v>
      </c>
      <c r="N579" s="6">
        <v>28</v>
      </c>
      <c r="O579" s="6">
        <v>5900000</v>
      </c>
      <c r="P579" s="6">
        <v>5550000</v>
      </c>
      <c r="Q579" s="6">
        <f t="shared" si="101"/>
        <v>-350000</v>
      </c>
      <c r="R579" s="8">
        <f t="shared" si="102"/>
        <v>-5.9322033898305086E-2</v>
      </c>
      <c r="S579" s="6">
        <v>1728</v>
      </c>
      <c r="T579" s="9">
        <f t="shared" si="103"/>
        <v>68624.744186046519</v>
      </c>
      <c r="U579" s="6">
        <v>64555</v>
      </c>
      <c r="V579" s="9">
        <f t="shared" si="104"/>
        <v>-4069.7441860465187</v>
      </c>
      <c r="W579" s="8">
        <f t="shared" si="105"/>
        <v>-5.9304325783906098E-2</v>
      </c>
      <c r="X579" s="22">
        <f t="shared" si="106"/>
        <v>62909.316929047534</v>
      </c>
      <c r="Y579" s="22">
        <f t="shared" si="107"/>
        <v>59178.522303044301</v>
      </c>
      <c r="Z579" s="22">
        <f t="shared" ref="Z579:Z642" si="109">Y579*G579</f>
        <v>5089352.9180618096</v>
      </c>
      <c r="AA579" s="10">
        <v>8581</v>
      </c>
      <c r="AB579" s="6">
        <v>2001</v>
      </c>
      <c r="AC579" s="6">
        <f t="shared" si="108"/>
        <v>15</v>
      </c>
      <c r="AD579" s="6" t="s">
        <v>108</v>
      </c>
    </row>
    <row r="580" spans="1:30" x14ac:dyDescent="0.2">
      <c r="A580">
        <v>2</v>
      </c>
      <c r="B580" s="6" t="s">
        <v>1998</v>
      </c>
      <c r="C580" s="6" t="s">
        <v>22</v>
      </c>
      <c r="D580" s="6" t="s">
        <v>23</v>
      </c>
      <c r="E580" s="6" t="s">
        <v>2767</v>
      </c>
      <c r="F580" s="6" t="s">
        <v>2772</v>
      </c>
      <c r="G580" s="6">
        <v>87</v>
      </c>
      <c r="H580" s="6">
        <v>96</v>
      </c>
      <c r="I580" s="7">
        <v>42372</v>
      </c>
      <c r="J580" s="7">
        <v>42382</v>
      </c>
      <c r="K580" s="7" t="s">
        <v>2533</v>
      </c>
      <c r="L580" s="17">
        <f t="shared" si="99"/>
        <v>238.19</v>
      </c>
      <c r="M580" s="20">
        <f t="shared" si="100"/>
        <v>1</v>
      </c>
      <c r="N580" s="6">
        <v>10</v>
      </c>
      <c r="O580" s="6">
        <v>5790000</v>
      </c>
      <c r="P580" s="6">
        <v>6500000</v>
      </c>
      <c r="Q580" s="6">
        <f t="shared" si="101"/>
        <v>710000</v>
      </c>
      <c r="R580" s="8">
        <f t="shared" si="102"/>
        <v>0.12262521588946459</v>
      </c>
      <c r="S580" s="6">
        <v>33057</v>
      </c>
      <c r="T580" s="9">
        <f t="shared" si="103"/>
        <v>66931.68965517242</v>
      </c>
      <c r="U580" s="6">
        <v>75093</v>
      </c>
      <c r="V580" s="9">
        <f t="shared" si="104"/>
        <v>8161.3103448275797</v>
      </c>
      <c r="W580" s="8">
        <f t="shared" si="105"/>
        <v>0.12193492181168747</v>
      </c>
      <c r="X580" s="22">
        <f t="shared" si="106"/>
        <v>66931.68965517242</v>
      </c>
      <c r="Y580" s="22">
        <f t="shared" si="107"/>
        <v>75093</v>
      </c>
      <c r="Z580" s="22">
        <f t="shared" si="109"/>
        <v>6533091</v>
      </c>
      <c r="AA580" s="6">
        <v>734</v>
      </c>
      <c r="AB580" s="6">
        <v>1900</v>
      </c>
      <c r="AC580" s="6">
        <f t="shared" si="108"/>
        <v>116</v>
      </c>
      <c r="AD580" s="6" t="s">
        <v>27</v>
      </c>
    </row>
    <row r="581" spans="1:30" x14ac:dyDescent="0.2">
      <c r="A581">
        <v>38</v>
      </c>
      <c r="B581" s="6" t="s">
        <v>2006</v>
      </c>
      <c r="C581" s="6" t="s">
        <v>22</v>
      </c>
      <c r="D581" s="6" t="s">
        <v>23</v>
      </c>
      <c r="E581" s="6" t="s">
        <v>2767</v>
      </c>
      <c r="F581" s="6" t="s">
        <v>2772</v>
      </c>
      <c r="G581" s="6">
        <v>87</v>
      </c>
      <c r="H581" s="6">
        <v>95</v>
      </c>
      <c r="I581" s="7">
        <v>42622</v>
      </c>
      <c r="J581" s="7">
        <v>42633</v>
      </c>
      <c r="K581" s="7" t="s">
        <v>2541</v>
      </c>
      <c r="L581" s="17">
        <f t="shared" si="99"/>
        <v>275.91000000000003</v>
      </c>
      <c r="M581" s="20">
        <f t="shared" si="100"/>
        <v>0.86328875357906554</v>
      </c>
      <c r="N581" s="6">
        <v>11</v>
      </c>
      <c r="O581" s="6">
        <v>6950000</v>
      </c>
      <c r="P581" s="6">
        <v>7850000</v>
      </c>
      <c r="Q581" s="6">
        <f t="shared" si="101"/>
        <v>900000</v>
      </c>
      <c r="R581" s="8">
        <f t="shared" si="102"/>
        <v>0.12949640287769784</v>
      </c>
      <c r="S581" s="6"/>
      <c r="T581" s="9">
        <f t="shared" si="103"/>
        <v>79885.057471264372</v>
      </c>
      <c r="U581" s="6">
        <v>90230</v>
      </c>
      <c r="V581" s="9">
        <f t="shared" si="104"/>
        <v>10344.942528735628</v>
      </c>
      <c r="W581" s="8">
        <f t="shared" si="105"/>
        <v>0.12949784172661866</v>
      </c>
      <c r="X581" s="22">
        <f t="shared" si="106"/>
        <v>68963.871693959838</v>
      </c>
      <c r="Y581" s="22">
        <f t="shared" si="107"/>
        <v>77894.544235439083</v>
      </c>
      <c r="Z581" s="22">
        <f t="shared" si="109"/>
        <v>6776825.3484832002</v>
      </c>
      <c r="AA581" s="10">
        <v>13651</v>
      </c>
      <c r="AB581" s="6">
        <v>2004</v>
      </c>
      <c r="AC581" s="6">
        <f t="shared" si="108"/>
        <v>12</v>
      </c>
      <c r="AD581" s="6" t="s">
        <v>213</v>
      </c>
    </row>
    <row r="582" spans="1:30" x14ac:dyDescent="0.2">
      <c r="A582">
        <v>18</v>
      </c>
      <c r="B582" s="6" t="s">
        <v>2001</v>
      </c>
      <c r="C582" s="6" t="s">
        <v>22</v>
      </c>
      <c r="D582" s="6" t="s">
        <v>23</v>
      </c>
      <c r="E582" s="6" t="s">
        <v>2767</v>
      </c>
      <c r="F582" s="6" t="s">
        <v>2772</v>
      </c>
      <c r="G582" s="6">
        <v>87</v>
      </c>
      <c r="H582" s="6">
        <v>97</v>
      </c>
      <c r="I582" s="7">
        <v>42480</v>
      </c>
      <c r="J582" s="7">
        <v>42493</v>
      </c>
      <c r="K582" s="7" t="s">
        <v>2537</v>
      </c>
      <c r="L582" s="17">
        <f t="shared" si="99"/>
        <v>256.52</v>
      </c>
      <c r="M582" s="20">
        <f t="shared" si="100"/>
        <v>0.92854358334632781</v>
      </c>
      <c r="N582" s="6">
        <v>13</v>
      </c>
      <c r="O582" s="6">
        <v>6300000</v>
      </c>
      <c r="P582" s="6">
        <v>7200000</v>
      </c>
      <c r="Q582" s="6">
        <f t="shared" si="101"/>
        <v>900000</v>
      </c>
      <c r="R582" s="8">
        <f t="shared" si="102"/>
        <v>0.14285714285714285</v>
      </c>
      <c r="S582" s="6"/>
      <c r="T582" s="9">
        <f t="shared" si="103"/>
        <v>72413.793103448275</v>
      </c>
      <c r="U582" s="6">
        <v>82759</v>
      </c>
      <c r="V582" s="9">
        <f t="shared" si="104"/>
        <v>10345.206896551725</v>
      </c>
      <c r="W582" s="8">
        <f t="shared" si="105"/>
        <v>0.14286238095238096</v>
      </c>
      <c r="X582" s="22">
        <f t="shared" si="106"/>
        <v>67239.362931975455</v>
      </c>
      <c r="Y582" s="22">
        <f t="shared" si="107"/>
        <v>76845.338414158745</v>
      </c>
      <c r="Z582" s="22">
        <f t="shared" si="109"/>
        <v>6685544.442031811</v>
      </c>
      <c r="AA582" s="6">
        <v>524</v>
      </c>
      <c r="AB582" s="6">
        <v>1914</v>
      </c>
      <c r="AC582" s="6">
        <f t="shared" si="108"/>
        <v>102</v>
      </c>
      <c r="AD582" s="6" t="s">
        <v>112</v>
      </c>
    </row>
    <row r="583" spans="1:30" x14ac:dyDescent="0.2">
      <c r="A583">
        <v>21</v>
      </c>
      <c r="B583" s="6" t="s">
        <v>2018</v>
      </c>
      <c r="C583" s="6" t="s">
        <v>22</v>
      </c>
      <c r="D583" s="6" t="s">
        <v>23</v>
      </c>
      <c r="E583" s="6" t="s">
        <v>2767</v>
      </c>
      <c r="F583" s="6" t="s">
        <v>2772</v>
      </c>
      <c r="G583" s="6">
        <v>88</v>
      </c>
      <c r="H583" s="6">
        <v>98</v>
      </c>
      <c r="I583" s="7">
        <v>42504</v>
      </c>
      <c r="J583" s="7">
        <v>42514</v>
      </c>
      <c r="K583" s="7" t="s">
        <v>2537</v>
      </c>
      <c r="L583" s="17">
        <f t="shared" si="99"/>
        <v>256.52</v>
      </c>
      <c r="M583" s="20">
        <f t="shared" si="100"/>
        <v>0.92854358334632781</v>
      </c>
      <c r="N583" s="6">
        <v>10</v>
      </c>
      <c r="O583" s="6">
        <v>5500000</v>
      </c>
      <c r="P583" s="6">
        <v>5750000</v>
      </c>
      <c r="Q583" s="6">
        <f t="shared" si="101"/>
        <v>250000</v>
      </c>
      <c r="R583" s="8">
        <f t="shared" si="102"/>
        <v>4.5454545454545456E-2</v>
      </c>
      <c r="S583" s="6"/>
      <c r="T583" s="9">
        <f t="shared" si="103"/>
        <v>62500</v>
      </c>
      <c r="U583" s="6">
        <v>65341</v>
      </c>
      <c r="V583" s="9">
        <f t="shared" si="104"/>
        <v>2841</v>
      </c>
      <c r="W583" s="8">
        <f t="shared" si="105"/>
        <v>4.5456000000000003E-2</v>
      </c>
      <c r="X583" s="22">
        <f t="shared" si="106"/>
        <v>58033.973959145485</v>
      </c>
      <c r="Y583" s="22">
        <f t="shared" si="107"/>
        <v>60671.966279432403</v>
      </c>
      <c r="Z583" s="22">
        <f t="shared" si="109"/>
        <v>5339133.0325900512</v>
      </c>
      <c r="AA583" s="10">
        <v>2001</v>
      </c>
      <c r="AB583" s="6">
        <v>1925</v>
      </c>
      <c r="AC583" s="6">
        <f t="shared" si="108"/>
        <v>91</v>
      </c>
      <c r="AD583" s="6" t="s">
        <v>44</v>
      </c>
    </row>
    <row r="584" spans="1:30" x14ac:dyDescent="0.2">
      <c r="A584">
        <v>22</v>
      </c>
      <c r="B584" s="6" t="s">
        <v>2019</v>
      </c>
      <c r="C584" s="6" t="s">
        <v>22</v>
      </c>
      <c r="D584" s="6" t="s">
        <v>23</v>
      </c>
      <c r="E584" s="6" t="s">
        <v>2767</v>
      </c>
      <c r="F584" s="6" t="s">
        <v>2772</v>
      </c>
      <c r="G584" s="6">
        <v>88</v>
      </c>
      <c r="H584" s="6">
        <v>109</v>
      </c>
      <c r="I584" s="7">
        <v>42512</v>
      </c>
      <c r="J584" s="7">
        <v>42522</v>
      </c>
      <c r="K584" s="7" t="s">
        <v>2538</v>
      </c>
      <c r="L584" s="17">
        <f t="shared" si="99"/>
        <v>259.83</v>
      </c>
      <c r="M584" s="20">
        <f t="shared" si="100"/>
        <v>0.91671477504522192</v>
      </c>
      <c r="N584" s="6">
        <v>10</v>
      </c>
      <c r="O584" s="6">
        <v>6500000</v>
      </c>
      <c r="P584" s="6">
        <v>7150000</v>
      </c>
      <c r="Q584" s="6">
        <f t="shared" si="101"/>
        <v>650000</v>
      </c>
      <c r="R584" s="8">
        <f t="shared" si="102"/>
        <v>0.1</v>
      </c>
      <c r="S584" s="6"/>
      <c r="T584" s="9">
        <f t="shared" si="103"/>
        <v>73863.636363636368</v>
      </c>
      <c r="U584" s="6">
        <v>81250</v>
      </c>
      <c r="V584" s="9">
        <f t="shared" si="104"/>
        <v>7386.3636363636324</v>
      </c>
      <c r="W584" s="8">
        <f t="shared" si="105"/>
        <v>9.9999999999999936E-2</v>
      </c>
      <c r="X584" s="22">
        <f t="shared" si="106"/>
        <v>67711.886793112993</v>
      </c>
      <c r="Y584" s="22">
        <f t="shared" si="107"/>
        <v>74483.075472424287</v>
      </c>
      <c r="Z584" s="22">
        <f t="shared" si="109"/>
        <v>6554510.6415733369</v>
      </c>
      <c r="AA584" s="10">
        <v>1251</v>
      </c>
      <c r="AB584" s="6">
        <v>1937</v>
      </c>
      <c r="AC584" s="6">
        <f t="shared" si="108"/>
        <v>79</v>
      </c>
      <c r="AD584" s="6" t="s">
        <v>127</v>
      </c>
    </row>
    <row r="585" spans="1:30" x14ac:dyDescent="0.2">
      <c r="A585">
        <v>33</v>
      </c>
      <c r="B585" s="6" t="s">
        <v>2001</v>
      </c>
      <c r="C585" s="6" t="s">
        <v>22</v>
      </c>
      <c r="D585" s="6" t="s">
        <v>23</v>
      </c>
      <c r="E585" s="6" t="s">
        <v>2767</v>
      </c>
      <c r="F585" s="6" t="s">
        <v>2772</v>
      </c>
      <c r="G585" s="6">
        <v>88</v>
      </c>
      <c r="H585" s="6">
        <v>97</v>
      </c>
      <c r="I585" s="7">
        <v>42588</v>
      </c>
      <c r="J585" s="7">
        <v>42598</v>
      </c>
      <c r="K585" s="7" t="s">
        <v>2540</v>
      </c>
      <c r="L585" s="17">
        <f t="shared" si="99"/>
        <v>272.20999999999998</v>
      </c>
      <c r="M585" s="20">
        <f t="shared" si="100"/>
        <v>0.87502296021454029</v>
      </c>
      <c r="N585" s="6">
        <v>10</v>
      </c>
      <c r="O585" s="6">
        <v>6000000</v>
      </c>
      <c r="P585" s="6">
        <v>7200000</v>
      </c>
      <c r="Q585" s="6">
        <f t="shared" si="101"/>
        <v>1200000</v>
      </c>
      <c r="R585" s="8">
        <f t="shared" si="102"/>
        <v>0.2</v>
      </c>
      <c r="S585" s="6"/>
      <c r="T585" s="9">
        <f t="shared" si="103"/>
        <v>68181.818181818177</v>
      </c>
      <c r="U585" s="6">
        <v>81818</v>
      </c>
      <c r="V585" s="9">
        <f t="shared" si="104"/>
        <v>13636.181818181823</v>
      </c>
      <c r="W585" s="8">
        <f t="shared" si="105"/>
        <v>0.19999733333333342</v>
      </c>
      <c r="X585" s="22">
        <f t="shared" si="106"/>
        <v>59660.65637826411</v>
      </c>
      <c r="Y585" s="22">
        <f t="shared" si="107"/>
        <v>71592.628558833254</v>
      </c>
      <c r="Z585" s="22">
        <f t="shared" si="109"/>
        <v>6300151.3131773267</v>
      </c>
      <c r="AA585" s="6">
        <v>525</v>
      </c>
      <c r="AB585" s="6">
        <v>1914</v>
      </c>
      <c r="AC585" s="6">
        <f t="shared" si="108"/>
        <v>102</v>
      </c>
      <c r="AD585" s="6" t="s">
        <v>37</v>
      </c>
    </row>
    <row r="586" spans="1:30" x14ac:dyDescent="0.2">
      <c r="A586">
        <v>39</v>
      </c>
      <c r="B586" s="6" t="s">
        <v>2024</v>
      </c>
      <c r="C586" s="6" t="s">
        <v>22</v>
      </c>
      <c r="D586" s="6" t="s">
        <v>23</v>
      </c>
      <c r="E586" s="6" t="s">
        <v>2767</v>
      </c>
      <c r="F586" s="6" t="s">
        <v>2772</v>
      </c>
      <c r="G586" s="6">
        <v>88</v>
      </c>
      <c r="H586" s="6">
        <v>102</v>
      </c>
      <c r="I586" s="7">
        <v>42629</v>
      </c>
      <c r="J586" s="7">
        <v>42639</v>
      </c>
      <c r="K586" s="7" t="s">
        <v>2541</v>
      </c>
      <c r="L586" s="17">
        <f t="shared" si="99"/>
        <v>275.91000000000003</v>
      </c>
      <c r="M586" s="20">
        <f t="shared" si="100"/>
        <v>0.86328875357906554</v>
      </c>
      <c r="N586" s="6">
        <v>10</v>
      </c>
      <c r="O586" s="6">
        <v>6000000</v>
      </c>
      <c r="P586" s="6">
        <v>5800000</v>
      </c>
      <c r="Q586" s="6">
        <f t="shared" si="101"/>
        <v>-200000</v>
      </c>
      <c r="R586" s="8">
        <f t="shared" si="102"/>
        <v>-3.3333333333333333E-2</v>
      </c>
      <c r="S586" s="6"/>
      <c r="T586" s="9">
        <f t="shared" si="103"/>
        <v>68181.818181818177</v>
      </c>
      <c r="U586" s="6">
        <v>65909</v>
      </c>
      <c r="V586" s="9">
        <f t="shared" si="104"/>
        <v>-2272.8181818181765</v>
      </c>
      <c r="W586" s="8">
        <f t="shared" si="105"/>
        <v>-3.3334666666666589E-2</v>
      </c>
      <c r="X586" s="22">
        <f t="shared" si="106"/>
        <v>58860.596834936281</v>
      </c>
      <c r="Y586" s="22">
        <f t="shared" si="107"/>
        <v>56898.498459642629</v>
      </c>
      <c r="Z586" s="22">
        <f t="shared" si="109"/>
        <v>5007067.8644485511</v>
      </c>
      <c r="AA586" s="10">
        <v>7710</v>
      </c>
      <c r="AB586" s="6">
        <v>1995</v>
      </c>
      <c r="AC586" s="6">
        <f t="shared" si="108"/>
        <v>21</v>
      </c>
      <c r="AD586" s="6" t="s">
        <v>2025</v>
      </c>
    </row>
    <row r="587" spans="1:30" x14ac:dyDescent="0.2">
      <c r="A587">
        <v>43</v>
      </c>
      <c r="B587" s="6" t="s">
        <v>2026</v>
      </c>
      <c r="C587" s="6" t="s">
        <v>22</v>
      </c>
      <c r="D587" s="6" t="s">
        <v>23</v>
      </c>
      <c r="E587" s="6" t="s">
        <v>2767</v>
      </c>
      <c r="F587" s="6" t="s">
        <v>2772</v>
      </c>
      <c r="G587" s="6">
        <v>88</v>
      </c>
      <c r="H587" s="6">
        <v>96</v>
      </c>
      <c r="I587" s="7">
        <v>42657</v>
      </c>
      <c r="J587" s="7">
        <v>42667</v>
      </c>
      <c r="K587" s="7" t="s">
        <v>2542</v>
      </c>
      <c r="L587" s="17">
        <f t="shared" si="99"/>
        <v>281.13</v>
      </c>
      <c r="M587" s="20">
        <f t="shared" si="100"/>
        <v>0.84725927506847365</v>
      </c>
      <c r="N587" s="6">
        <v>10</v>
      </c>
      <c r="O587" s="6">
        <v>5950000</v>
      </c>
      <c r="P587" s="6">
        <v>6100000</v>
      </c>
      <c r="Q587" s="6">
        <f t="shared" si="101"/>
        <v>150000</v>
      </c>
      <c r="R587" s="8">
        <f t="shared" si="102"/>
        <v>2.5210084033613446E-2</v>
      </c>
      <c r="S587" s="6">
        <v>53</v>
      </c>
      <c r="T587" s="9">
        <f t="shared" si="103"/>
        <v>67614.238636363632</v>
      </c>
      <c r="U587" s="6">
        <v>69319</v>
      </c>
      <c r="V587" s="9">
        <f t="shared" si="104"/>
        <v>1704.7613636363676</v>
      </c>
      <c r="W587" s="8">
        <f t="shared" si="105"/>
        <v>2.5213052724068232E-2</v>
      </c>
      <c r="X587" s="22">
        <f t="shared" si="106"/>
        <v>57286.790811352235</v>
      </c>
      <c r="Y587" s="22">
        <f t="shared" si="107"/>
        <v>58731.165688471527</v>
      </c>
      <c r="Z587" s="22">
        <f t="shared" si="109"/>
        <v>5168342.5805854946</v>
      </c>
      <c r="AA587" s="10">
        <v>1576</v>
      </c>
      <c r="AB587" s="6">
        <v>1951</v>
      </c>
      <c r="AC587" s="6">
        <f t="shared" si="108"/>
        <v>65</v>
      </c>
      <c r="AD587" s="6" t="s">
        <v>2027</v>
      </c>
    </row>
    <row r="588" spans="1:30" x14ac:dyDescent="0.2">
      <c r="A588">
        <v>47</v>
      </c>
      <c r="B588" s="6" t="s">
        <v>2029</v>
      </c>
      <c r="C588" s="6" t="s">
        <v>22</v>
      </c>
      <c r="D588" s="6" t="s">
        <v>23</v>
      </c>
      <c r="E588" s="6" t="s">
        <v>2767</v>
      </c>
      <c r="F588" s="6" t="s">
        <v>2772</v>
      </c>
      <c r="G588" s="6">
        <v>88</v>
      </c>
      <c r="H588" s="6">
        <v>97</v>
      </c>
      <c r="I588" s="7">
        <v>42686</v>
      </c>
      <c r="J588" s="7">
        <v>42696</v>
      </c>
      <c r="K588" s="7" t="s">
        <v>2543</v>
      </c>
      <c r="L588" s="17">
        <f t="shared" si="99"/>
        <v>284.38</v>
      </c>
      <c r="M588" s="20">
        <f t="shared" si="100"/>
        <v>0.83757648217174208</v>
      </c>
      <c r="N588" s="6">
        <v>10</v>
      </c>
      <c r="O588" s="6">
        <v>6500000</v>
      </c>
      <c r="P588" s="6">
        <v>7510000</v>
      </c>
      <c r="Q588" s="6">
        <f t="shared" si="101"/>
        <v>1010000</v>
      </c>
      <c r="R588" s="8">
        <f t="shared" si="102"/>
        <v>0.15538461538461537</v>
      </c>
      <c r="S588" s="6">
        <v>29172</v>
      </c>
      <c r="T588" s="9">
        <f t="shared" si="103"/>
        <v>74195.136363636368</v>
      </c>
      <c r="U588" s="6">
        <v>85672</v>
      </c>
      <c r="V588" s="9">
        <f t="shared" si="104"/>
        <v>11476.863636363632</v>
      </c>
      <c r="W588" s="8">
        <f t="shared" si="105"/>
        <v>0.1546848513103958</v>
      </c>
      <c r="X588" s="22">
        <f t="shared" si="106"/>
        <v>62144.10130970725</v>
      </c>
      <c r="Y588" s="22">
        <f t="shared" si="107"/>
        <v>71756.852380617493</v>
      </c>
      <c r="Z588" s="22">
        <f t="shared" si="109"/>
        <v>6314603.0094943391</v>
      </c>
      <c r="AA588" s="6">
        <v>758</v>
      </c>
      <c r="AB588" s="6">
        <v>1901</v>
      </c>
      <c r="AC588" s="6">
        <f t="shared" si="108"/>
        <v>115</v>
      </c>
      <c r="AD588" s="6" t="s">
        <v>108</v>
      </c>
    </row>
    <row r="589" spans="1:30" x14ac:dyDescent="0.2">
      <c r="A589">
        <v>2</v>
      </c>
      <c r="B589" s="6" t="s">
        <v>2008</v>
      </c>
      <c r="C589" s="6" t="s">
        <v>22</v>
      </c>
      <c r="D589" s="6" t="s">
        <v>23</v>
      </c>
      <c r="E589" s="6" t="s">
        <v>2767</v>
      </c>
      <c r="F589" s="6" t="s">
        <v>2772</v>
      </c>
      <c r="G589" s="6">
        <v>88</v>
      </c>
      <c r="H589" s="6">
        <v>99</v>
      </c>
      <c r="I589" s="7">
        <v>42370</v>
      </c>
      <c r="J589" s="7">
        <v>42381</v>
      </c>
      <c r="K589" s="7" t="s">
        <v>2533</v>
      </c>
      <c r="L589" s="17">
        <f t="shared" si="99"/>
        <v>238.19</v>
      </c>
      <c r="M589" s="20">
        <f t="shared" si="100"/>
        <v>1</v>
      </c>
      <c r="N589" s="6">
        <v>11</v>
      </c>
      <c r="O589" s="6">
        <v>5700000</v>
      </c>
      <c r="P589" s="6">
        <v>6125000</v>
      </c>
      <c r="Q589" s="6">
        <f t="shared" si="101"/>
        <v>425000</v>
      </c>
      <c r="R589" s="8">
        <f t="shared" si="102"/>
        <v>7.4561403508771926E-2</v>
      </c>
      <c r="S589" s="6">
        <v>8400</v>
      </c>
      <c r="T589" s="9">
        <f t="shared" si="103"/>
        <v>64868.181818181816</v>
      </c>
      <c r="U589" s="6">
        <v>69698</v>
      </c>
      <c r="V589" s="9">
        <f t="shared" si="104"/>
        <v>4829.8181818181838</v>
      </c>
      <c r="W589" s="8">
        <f t="shared" si="105"/>
        <v>7.4455889566253278E-2</v>
      </c>
      <c r="X589" s="22">
        <f t="shared" si="106"/>
        <v>64868.181818181816</v>
      </c>
      <c r="Y589" s="22">
        <f t="shared" si="107"/>
        <v>69698</v>
      </c>
      <c r="Z589" s="22">
        <f t="shared" si="109"/>
        <v>6133424</v>
      </c>
      <c r="AA589" s="10">
        <v>1307</v>
      </c>
      <c r="AB589" s="6">
        <v>1928</v>
      </c>
      <c r="AC589" s="6">
        <f t="shared" si="108"/>
        <v>88</v>
      </c>
      <c r="AD589" s="6" t="s">
        <v>27</v>
      </c>
    </row>
    <row r="590" spans="1:30" x14ac:dyDescent="0.2">
      <c r="A590">
        <v>15</v>
      </c>
      <c r="B590" s="6" t="s">
        <v>2017</v>
      </c>
      <c r="C590" s="6" t="s">
        <v>22</v>
      </c>
      <c r="D590" s="6" t="s">
        <v>23</v>
      </c>
      <c r="E590" s="6" t="s">
        <v>2767</v>
      </c>
      <c r="F590" s="6" t="s">
        <v>2772</v>
      </c>
      <c r="G590" s="6">
        <v>88</v>
      </c>
      <c r="H590" s="6">
        <v>99</v>
      </c>
      <c r="I590" s="7">
        <v>42461</v>
      </c>
      <c r="J590" s="7">
        <v>42472</v>
      </c>
      <c r="K590" s="7" t="s">
        <v>2536</v>
      </c>
      <c r="L590" s="17">
        <f t="shared" si="99"/>
        <v>250.79</v>
      </c>
      <c r="M590" s="20">
        <f t="shared" si="100"/>
        <v>0.9497587623110969</v>
      </c>
      <c r="N590" s="6">
        <v>11</v>
      </c>
      <c r="O590" s="6">
        <v>6700000</v>
      </c>
      <c r="P590" s="6">
        <v>7450000</v>
      </c>
      <c r="Q590" s="6">
        <f t="shared" si="101"/>
        <v>750000</v>
      </c>
      <c r="R590" s="8">
        <f t="shared" si="102"/>
        <v>0.11194029850746269</v>
      </c>
      <c r="S590" s="6">
        <v>133701</v>
      </c>
      <c r="T590" s="9">
        <f t="shared" si="103"/>
        <v>77655.693181818177</v>
      </c>
      <c r="U590" s="6">
        <v>86178</v>
      </c>
      <c r="V590" s="9">
        <f t="shared" si="104"/>
        <v>8522.3068181818235</v>
      </c>
      <c r="W590" s="8">
        <f t="shared" si="105"/>
        <v>0.10974477812242597</v>
      </c>
      <c r="X590" s="22">
        <f t="shared" si="106"/>
        <v>73754.175042773917</v>
      </c>
      <c r="Y590" s="22">
        <f t="shared" si="107"/>
        <v>81848.310618445714</v>
      </c>
      <c r="Z590" s="22">
        <f t="shared" si="109"/>
        <v>7202651.3344232226</v>
      </c>
      <c r="AA590" s="6">
        <v>315</v>
      </c>
      <c r="AB590" s="6">
        <v>1897</v>
      </c>
      <c r="AC590" s="6">
        <f t="shared" si="108"/>
        <v>119</v>
      </c>
      <c r="AD590" s="6" t="s">
        <v>108</v>
      </c>
    </row>
    <row r="591" spans="1:30" x14ac:dyDescent="0.2">
      <c r="A591">
        <v>39</v>
      </c>
      <c r="B591" s="6" t="s">
        <v>1722</v>
      </c>
      <c r="C591" s="6" t="s">
        <v>22</v>
      </c>
      <c r="D591" s="6" t="s">
        <v>23</v>
      </c>
      <c r="E591" s="6" t="s">
        <v>2767</v>
      </c>
      <c r="F591" s="6" t="s">
        <v>2772</v>
      </c>
      <c r="G591" s="6">
        <v>88</v>
      </c>
      <c r="H591" s="6">
        <v>97</v>
      </c>
      <c r="I591" s="7">
        <v>42629</v>
      </c>
      <c r="J591" s="7">
        <v>42640</v>
      </c>
      <c r="K591" s="7" t="s">
        <v>2541</v>
      </c>
      <c r="L591" s="17">
        <f t="shared" si="99"/>
        <v>275.91000000000003</v>
      </c>
      <c r="M591" s="20">
        <f t="shared" si="100"/>
        <v>0.86328875357906554</v>
      </c>
      <c r="N591" s="6">
        <v>11</v>
      </c>
      <c r="O591" s="6">
        <v>9900000</v>
      </c>
      <c r="P591" s="6">
        <v>10000000</v>
      </c>
      <c r="Q591" s="6">
        <f t="shared" si="101"/>
        <v>100000</v>
      </c>
      <c r="R591" s="8">
        <f t="shared" si="102"/>
        <v>1.0101010101010102E-2</v>
      </c>
      <c r="S591" s="6">
        <v>4453</v>
      </c>
      <c r="T591" s="9">
        <f t="shared" si="103"/>
        <v>112550.60227272728</v>
      </c>
      <c r="U591" s="6">
        <v>113687</v>
      </c>
      <c r="V591" s="9">
        <f t="shared" si="104"/>
        <v>1136.3977272727207</v>
      </c>
      <c r="W591" s="8">
        <f t="shared" si="105"/>
        <v>1.009677162383419E-2</v>
      </c>
      <c r="X591" s="22">
        <f t="shared" si="106"/>
        <v>97163.669150595873</v>
      </c>
      <c r="Y591" s="22">
        <f t="shared" si="107"/>
        <v>98144.708528143223</v>
      </c>
      <c r="Z591" s="22">
        <f t="shared" si="109"/>
        <v>8636734.350476604</v>
      </c>
      <c r="AA591" s="10">
        <v>1379</v>
      </c>
      <c r="AB591" s="6">
        <v>1915</v>
      </c>
      <c r="AC591" s="6">
        <f t="shared" si="108"/>
        <v>101</v>
      </c>
      <c r="AD591" s="6" t="s">
        <v>583</v>
      </c>
    </row>
    <row r="592" spans="1:30" x14ac:dyDescent="0.2">
      <c r="A592">
        <v>34</v>
      </c>
      <c r="B592" s="6" t="s">
        <v>2033</v>
      </c>
      <c r="C592" s="6" t="s">
        <v>22</v>
      </c>
      <c r="D592" s="6" t="s">
        <v>23</v>
      </c>
      <c r="E592" s="6" t="s">
        <v>2767</v>
      </c>
      <c r="F592" s="6" t="s">
        <v>2772</v>
      </c>
      <c r="G592" s="6">
        <v>89</v>
      </c>
      <c r="H592" s="6">
        <v>97</v>
      </c>
      <c r="I592" s="7">
        <v>42594</v>
      </c>
      <c r="J592" s="7">
        <v>42604</v>
      </c>
      <c r="K592" s="7" t="s">
        <v>2540</v>
      </c>
      <c r="L592" s="17">
        <f t="shared" si="99"/>
        <v>272.20999999999998</v>
      </c>
      <c r="M592" s="20">
        <f t="shared" si="100"/>
        <v>0.87502296021454029</v>
      </c>
      <c r="N592" s="6">
        <v>10</v>
      </c>
      <c r="O592" s="6">
        <v>5000000</v>
      </c>
      <c r="P592" s="6">
        <v>7150000</v>
      </c>
      <c r="Q592" s="6">
        <f t="shared" si="101"/>
        <v>2150000</v>
      </c>
      <c r="R592" s="8">
        <f t="shared" si="102"/>
        <v>0.43</v>
      </c>
      <c r="S592" s="6">
        <v>1000</v>
      </c>
      <c r="T592" s="9">
        <f t="shared" si="103"/>
        <v>56191.011235955055</v>
      </c>
      <c r="U592" s="6">
        <v>80348</v>
      </c>
      <c r="V592" s="9">
        <f t="shared" si="104"/>
        <v>24156.988764044945</v>
      </c>
      <c r="W592" s="8">
        <f t="shared" si="105"/>
        <v>0.42990841831633675</v>
      </c>
      <c r="X592" s="22">
        <f t="shared" si="106"/>
        <v>49168.424989133884</v>
      </c>
      <c r="Y592" s="22">
        <f t="shared" si="107"/>
        <v>70306.344807317888</v>
      </c>
      <c r="Z592" s="22">
        <f t="shared" si="109"/>
        <v>6257264.6878512921</v>
      </c>
      <c r="AA592" s="10">
        <v>2337</v>
      </c>
      <c r="AB592" s="6">
        <v>1987</v>
      </c>
      <c r="AC592" s="6">
        <f t="shared" si="108"/>
        <v>29</v>
      </c>
      <c r="AD592" s="6" t="s">
        <v>90</v>
      </c>
    </row>
    <row r="593" spans="1:30" x14ac:dyDescent="0.2">
      <c r="A593">
        <v>38</v>
      </c>
      <c r="B593" s="6" t="s">
        <v>2035</v>
      </c>
      <c r="C593" s="6" t="s">
        <v>22</v>
      </c>
      <c r="D593" s="6" t="s">
        <v>23</v>
      </c>
      <c r="E593" s="6" t="s">
        <v>2767</v>
      </c>
      <c r="F593" s="6" t="s">
        <v>2772</v>
      </c>
      <c r="G593" s="6">
        <v>89</v>
      </c>
      <c r="H593" s="6">
        <v>96</v>
      </c>
      <c r="I593" s="7">
        <v>42623</v>
      </c>
      <c r="J593" s="7">
        <v>42633</v>
      </c>
      <c r="K593" s="7" t="s">
        <v>2541</v>
      </c>
      <c r="L593" s="17">
        <f t="shared" si="99"/>
        <v>275.91000000000003</v>
      </c>
      <c r="M593" s="20">
        <f t="shared" si="100"/>
        <v>0.86328875357906554</v>
      </c>
      <c r="N593" s="6">
        <v>10</v>
      </c>
      <c r="O593" s="6">
        <v>6300000</v>
      </c>
      <c r="P593" s="6">
        <v>6625000</v>
      </c>
      <c r="Q593" s="6">
        <f t="shared" si="101"/>
        <v>325000</v>
      </c>
      <c r="R593" s="8">
        <f t="shared" si="102"/>
        <v>5.1587301587301584E-2</v>
      </c>
      <c r="S593" s="6">
        <v>30642</v>
      </c>
      <c r="T593" s="9">
        <f t="shared" si="103"/>
        <v>71130.808988764038</v>
      </c>
      <c r="U593" s="6">
        <v>74782</v>
      </c>
      <c r="V593" s="9">
        <f t="shared" si="104"/>
        <v>3651.1910112359619</v>
      </c>
      <c r="W593" s="8">
        <f t="shared" si="105"/>
        <v>5.1330654931995942E-2</v>
      </c>
      <c r="X593" s="22">
        <f t="shared" si="106"/>
        <v>61406.427432980694</v>
      </c>
      <c r="Y593" s="22">
        <f t="shared" si="107"/>
        <v>64558.45957014968</v>
      </c>
      <c r="Z593" s="22">
        <f t="shared" si="109"/>
        <v>5745702.9017433217</v>
      </c>
      <c r="AA593" s="6"/>
      <c r="AB593" s="6">
        <v>1939</v>
      </c>
      <c r="AC593" s="6">
        <f t="shared" si="108"/>
        <v>77</v>
      </c>
      <c r="AD593" s="6" t="s">
        <v>421</v>
      </c>
    </row>
    <row r="594" spans="1:30" x14ac:dyDescent="0.2">
      <c r="A594">
        <v>35</v>
      </c>
      <c r="B594" s="6" t="s">
        <v>106</v>
      </c>
      <c r="C594" s="6" t="s">
        <v>22</v>
      </c>
      <c r="D594" s="6" t="s">
        <v>23</v>
      </c>
      <c r="E594" s="6" t="s">
        <v>2767</v>
      </c>
      <c r="F594" s="6" t="s">
        <v>2772</v>
      </c>
      <c r="G594" s="6">
        <v>89</v>
      </c>
      <c r="H594" s="6">
        <v>100</v>
      </c>
      <c r="I594" s="7">
        <v>42598</v>
      </c>
      <c r="J594" s="7">
        <v>42611</v>
      </c>
      <c r="K594" s="7" t="s">
        <v>2540</v>
      </c>
      <c r="L594" s="17">
        <f t="shared" si="99"/>
        <v>272.20999999999998</v>
      </c>
      <c r="M594" s="20">
        <f t="shared" si="100"/>
        <v>0.87502296021454029</v>
      </c>
      <c r="N594" s="6">
        <v>13</v>
      </c>
      <c r="O594" s="6">
        <v>5890000</v>
      </c>
      <c r="P594" s="6">
        <v>5850000</v>
      </c>
      <c r="Q594" s="6">
        <f t="shared" si="101"/>
        <v>-40000</v>
      </c>
      <c r="R594" s="8">
        <f t="shared" si="102"/>
        <v>-6.7911714770797962E-3</v>
      </c>
      <c r="S594" s="6"/>
      <c r="T594" s="9">
        <f t="shared" si="103"/>
        <v>66179.775280898873</v>
      </c>
      <c r="U594" s="6">
        <v>65730</v>
      </c>
      <c r="V594" s="9">
        <f t="shared" si="104"/>
        <v>-449.77528089887346</v>
      </c>
      <c r="W594" s="8">
        <f t="shared" si="105"/>
        <v>-6.7962648556875623E-3</v>
      </c>
      <c r="X594" s="22">
        <f t="shared" si="106"/>
        <v>57908.822872625191</v>
      </c>
      <c r="Y594" s="22">
        <f t="shared" si="107"/>
        <v>57515.25917490173</v>
      </c>
      <c r="Z594" s="22">
        <f t="shared" si="109"/>
        <v>5118858.066566254</v>
      </c>
      <c r="AA594" s="10">
        <v>3020</v>
      </c>
      <c r="AB594" s="6">
        <v>1935</v>
      </c>
      <c r="AC594" s="6">
        <f t="shared" si="108"/>
        <v>81</v>
      </c>
      <c r="AD594" s="6" t="s">
        <v>206</v>
      </c>
    </row>
    <row r="595" spans="1:30" x14ac:dyDescent="0.2">
      <c r="A595">
        <v>15</v>
      </c>
      <c r="B595" s="6" t="s">
        <v>2030</v>
      </c>
      <c r="C595" s="6" t="s">
        <v>22</v>
      </c>
      <c r="D595" s="6" t="s">
        <v>23</v>
      </c>
      <c r="E595" s="6" t="s">
        <v>2767</v>
      </c>
      <c r="F595" s="6" t="s">
        <v>2772</v>
      </c>
      <c r="G595" s="6">
        <v>89</v>
      </c>
      <c r="H595" s="6">
        <v>98</v>
      </c>
      <c r="I595" s="7">
        <v>42451</v>
      </c>
      <c r="J595" s="7">
        <v>42472</v>
      </c>
      <c r="K595" s="7" t="s">
        <v>2536</v>
      </c>
      <c r="L595" s="17">
        <f t="shared" si="99"/>
        <v>250.79</v>
      </c>
      <c r="M595" s="20">
        <f t="shared" si="100"/>
        <v>0.9497587623110969</v>
      </c>
      <c r="N595" s="6">
        <v>21</v>
      </c>
      <c r="O595" s="6">
        <v>4650000</v>
      </c>
      <c r="P595" s="6">
        <v>5000000</v>
      </c>
      <c r="Q595" s="6">
        <f t="shared" si="101"/>
        <v>350000</v>
      </c>
      <c r="R595" s="8">
        <f t="shared" si="102"/>
        <v>7.5268817204301078E-2</v>
      </c>
      <c r="S595" s="6">
        <v>99995</v>
      </c>
      <c r="T595" s="9">
        <f t="shared" si="103"/>
        <v>53370.730337078654</v>
      </c>
      <c r="U595" s="6">
        <v>57303</v>
      </c>
      <c r="V595" s="9">
        <f t="shared" si="104"/>
        <v>3932.269662921346</v>
      </c>
      <c r="W595" s="8">
        <f t="shared" si="105"/>
        <v>7.3678393345677162E-2</v>
      </c>
      <c r="X595" s="22">
        <f t="shared" si="106"/>
        <v>50689.318788583136</v>
      </c>
      <c r="Y595" s="22">
        <f t="shared" si="107"/>
        <v>54424.026356712784</v>
      </c>
      <c r="Z595" s="22">
        <f t="shared" si="109"/>
        <v>4843738.3457474373</v>
      </c>
      <c r="AA595" s="6">
        <v>855</v>
      </c>
      <c r="AB595" s="6">
        <v>1913</v>
      </c>
      <c r="AC595" s="6">
        <f t="shared" si="108"/>
        <v>103</v>
      </c>
      <c r="AD595" s="6" t="s">
        <v>225</v>
      </c>
    </row>
    <row r="596" spans="1:30" x14ac:dyDescent="0.2">
      <c r="A596">
        <v>48</v>
      </c>
      <c r="B596" s="6" t="s">
        <v>2037</v>
      </c>
      <c r="C596" s="6" t="s">
        <v>22</v>
      </c>
      <c r="D596" s="6" t="s">
        <v>23</v>
      </c>
      <c r="E596" s="6" t="s">
        <v>2767</v>
      </c>
      <c r="F596" s="6" t="s">
        <v>2772</v>
      </c>
      <c r="G596" s="6">
        <v>89</v>
      </c>
      <c r="H596" s="6">
        <v>101</v>
      </c>
      <c r="I596" s="7">
        <v>42681</v>
      </c>
      <c r="J596" s="7">
        <v>42704</v>
      </c>
      <c r="K596" s="7" t="s">
        <v>2543</v>
      </c>
      <c r="L596" s="17">
        <f t="shared" si="99"/>
        <v>284.38</v>
      </c>
      <c r="M596" s="20">
        <f t="shared" si="100"/>
        <v>0.83757648217174208</v>
      </c>
      <c r="N596" s="6">
        <v>23</v>
      </c>
      <c r="O596" s="6">
        <v>6400000</v>
      </c>
      <c r="P596" s="6">
        <v>6400000</v>
      </c>
      <c r="Q596" s="6">
        <f t="shared" si="101"/>
        <v>0</v>
      </c>
      <c r="R596" s="8">
        <f t="shared" si="102"/>
        <v>0</v>
      </c>
      <c r="S596" s="6">
        <v>103000</v>
      </c>
      <c r="T596" s="9">
        <f t="shared" si="103"/>
        <v>73067.415730337074</v>
      </c>
      <c r="U596" s="6">
        <v>73067</v>
      </c>
      <c r="V596" s="9">
        <f t="shared" si="104"/>
        <v>-0.41573033707391005</v>
      </c>
      <c r="W596" s="8">
        <f t="shared" si="105"/>
        <v>-5.6896816853110867E-6</v>
      </c>
      <c r="X596" s="22">
        <f t="shared" si="106"/>
        <v>61199.54902879594</v>
      </c>
      <c r="Y596" s="22">
        <f t="shared" si="107"/>
        <v>61199.200822842678</v>
      </c>
      <c r="Z596" s="22">
        <f t="shared" si="109"/>
        <v>5446728.873232998</v>
      </c>
      <c r="AA596" s="10">
        <v>1119</v>
      </c>
      <c r="AB596" s="6">
        <v>1898</v>
      </c>
      <c r="AC596" s="6">
        <f t="shared" si="108"/>
        <v>118</v>
      </c>
      <c r="AD596" s="6" t="s">
        <v>422</v>
      </c>
    </row>
    <row r="597" spans="1:30" x14ac:dyDescent="0.2">
      <c r="A597">
        <v>22</v>
      </c>
      <c r="B597" s="6" t="s">
        <v>2707</v>
      </c>
      <c r="C597" s="6" t="s">
        <v>22</v>
      </c>
      <c r="D597" s="6" t="s">
        <v>23</v>
      </c>
      <c r="E597" s="6" t="s">
        <v>2768</v>
      </c>
      <c r="F597" s="6" t="s">
        <v>2772</v>
      </c>
      <c r="G597" s="6">
        <v>90</v>
      </c>
      <c r="H597" s="6">
        <v>100</v>
      </c>
      <c r="I597" s="7">
        <v>42518</v>
      </c>
      <c r="J597" s="7">
        <v>42520</v>
      </c>
      <c r="K597" s="7" t="s">
        <v>2537</v>
      </c>
      <c r="L597" s="17">
        <f t="shared" si="99"/>
        <v>256.52</v>
      </c>
      <c r="M597" s="20">
        <f t="shared" si="100"/>
        <v>0.92854358334632781</v>
      </c>
      <c r="N597" s="6">
        <v>2</v>
      </c>
      <c r="O597" s="6">
        <v>6450000</v>
      </c>
      <c r="P597" s="6">
        <v>7150000</v>
      </c>
      <c r="Q597" s="6">
        <f t="shared" si="101"/>
        <v>700000</v>
      </c>
      <c r="R597" s="8">
        <f t="shared" si="102"/>
        <v>0.10852713178294573</v>
      </c>
      <c r="S597" s="6">
        <v>61237</v>
      </c>
      <c r="T597" s="9">
        <f t="shared" si="103"/>
        <v>72347.077777777784</v>
      </c>
      <c r="U597" s="6">
        <v>80125</v>
      </c>
      <c r="V597" s="9">
        <f t="shared" si="104"/>
        <v>7777.9222222222161</v>
      </c>
      <c r="W597" s="8">
        <f t="shared" si="105"/>
        <v>0.10750845039122357</v>
      </c>
      <c r="X597" s="22">
        <f t="shared" si="106"/>
        <v>67177.414844413259</v>
      </c>
      <c r="Y597" s="22">
        <f t="shared" si="107"/>
        <v>74399.554615624511</v>
      </c>
      <c r="Z597" s="22">
        <f t="shared" si="109"/>
        <v>6695959.9154062057</v>
      </c>
      <c r="AA597" s="6">
        <v>593</v>
      </c>
      <c r="AB597" s="6">
        <v>1897</v>
      </c>
      <c r="AC597" s="6">
        <f t="shared" si="108"/>
        <v>119</v>
      </c>
      <c r="AD597" s="6" t="s">
        <v>67</v>
      </c>
    </row>
    <row r="598" spans="1:30" x14ac:dyDescent="0.2">
      <c r="A598">
        <v>40</v>
      </c>
      <c r="B598" s="6" t="s">
        <v>106</v>
      </c>
      <c r="C598" s="6" t="s">
        <v>22</v>
      </c>
      <c r="D598" s="6" t="s">
        <v>23</v>
      </c>
      <c r="E598" s="6" t="s">
        <v>2768</v>
      </c>
      <c r="F598" s="6" t="s">
        <v>2772</v>
      </c>
      <c r="G598" s="6">
        <v>90</v>
      </c>
      <c r="H598" s="6">
        <v>98</v>
      </c>
      <c r="I598" s="7">
        <v>42647</v>
      </c>
      <c r="J598" s="7">
        <v>42651</v>
      </c>
      <c r="K598" s="7" t="s">
        <v>2542</v>
      </c>
      <c r="L598" s="17">
        <f t="shared" si="99"/>
        <v>281.13</v>
      </c>
      <c r="M598" s="20">
        <f t="shared" si="100"/>
        <v>0.84725927506847365</v>
      </c>
      <c r="N598" s="6">
        <v>4</v>
      </c>
      <c r="O598" s="6">
        <v>5600000</v>
      </c>
      <c r="P598" s="6">
        <v>6100000</v>
      </c>
      <c r="Q598" s="6">
        <f t="shared" si="101"/>
        <v>500000</v>
      </c>
      <c r="R598" s="8">
        <f t="shared" si="102"/>
        <v>8.9285714285714288E-2</v>
      </c>
      <c r="S598" s="6"/>
      <c r="T598" s="9">
        <f t="shared" si="103"/>
        <v>62222.222222222219</v>
      </c>
      <c r="U598" s="6">
        <v>67778</v>
      </c>
      <c r="V598" s="9">
        <f t="shared" si="104"/>
        <v>5555.777777777781</v>
      </c>
      <c r="W598" s="8">
        <f t="shared" si="105"/>
        <v>8.9289285714285765E-2</v>
      </c>
      <c r="X598" s="22">
        <f t="shared" si="106"/>
        <v>52718.354893149466</v>
      </c>
      <c r="Y598" s="22">
        <f t="shared" si="107"/>
        <v>57425.539145591007</v>
      </c>
      <c r="Z598" s="22">
        <f t="shared" si="109"/>
        <v>5168298.5231031906</v>
      </c>
      <c r="AA598" s="10">
        <v>3001</v>
      </c>
      <c r="AB598" s="6">
        <v>1935</v>
      </c>
      <c r="AC598" s="6">
        <f t="shared" si="108"/>
        <v>81</v>
      </c>
      <c r="AD598" s="6" t="s">
        <v>108</v>
      </c>
    </row>
    <row r="599" spans="1:30" x14ac:dyDescent="0.2">
      <c r="A599">
        <v>8</v>
      </c>
      <c r="B599" s="6" t="s">
        <v>2040</v>
      </c>
      <c r="C599" s="6" t="s">
        <v>22</v>
      </c>
      <c r="D599" s="6" t="s">
        <v>23</v>
      </c>
      <c r="E599" s="6" t="s">
        <v>2767</v>
      </c>
      <c r="F599" s="6" t="s">
        <v>2772</v>
      </c>
      <c r="G599" s="6">
        <v>90</v>
      </c>
      <c r="H599" s="6">
        <v>100</v>
      </c>
      <c r="I599" s="7">
        <v>42412</v>
      </c>
      <c r="J599" s="7">
        <v>42422</v>
      </c>
      <c r="K599" s="7" t="s">
        <v>2534</v>
      </c>
      <c r="L599" s="17">
        <f t="shared" si="99"/>
        <v>240.59</v>
      </c>
      <c r="M599" s="20">
        <f t="shared" si="100"/>
        <v>0.99002452304750821</v>
      </c>
      <c r="N599" s="6">
        <v>10</v>
      </c>
      <c r="O599" s="6">
        <v>5950000</v>
      </c>
      <c r="P599" s="6">
        <v>6300000</v>
      </c>
      <c r="Q599" s="6">
        <f t="shared" si="101"/>
        <v>350000</v>
      </c>
      <c r="R599" s="8">
        <f t="shared" si="102"/>
        <v>5.8823529411764705E-2</v>
      </c>
      <c r="S599" s="6">
        <v>15792</v>
      </c>
      <c r="T599" s="9">
        <f t="shared" si="103"/>
        <v>66286.577777777784</v>
      </c>
      <c r="U599" s="6">
        <v>70175</v>
      </c>
      <c r="V599" s="9">
        <f t="shared" si="104"/>
        <v>3888.4222222222161</v>
      </c>
      <c r="W599" s="8">
        <f t="shared" si="105"/>
        <v>5.8660777982202435E-2</v>
      </c>
      <c r="X599" s="22">
        <f t="shared" si="106"/>
        <v>65625.337548896001</v>
      </c>
      <c r="Y599" s="22">
        <f t="shared" si="107"/>
        <v>69474.970904858885</v>
      </c>
      <c r="Z599" s="22">
        <f t="shared" si="109"/>
        <v>6252747.3814372998</v>
      </c>
      <c r="AA599" s="6">
        <v>744</v>
      </c>
      <c r="AB599" s="6">
        <v>1895</v>
      </c>
      <c r="AC599" s="6">
        <f t="shared" si="108"/>
        <v>121</v>
      </c>
      <c r="AD599" s="6" t="s">
        <v>494</v>
      </c>
    </row>
    <row r="600" spans="1:30" x14ac:dyDescent="0.2">
      <c r="A600">
        <v>24</v>
      </c>
      <c r="B600" s="6" t="s">
        <v>2046</v>
      </c>
      <c r="C600" s="6" t="s">
        <v>22</v>
      </c>
      <c r="D600" s="6" t="s">
        <v>23</v>
      </c>
      <c r="E600" s="6" t="s">
        <v>2767</v>
      </c>
      <c r="F600" s="6" t="s">
        <v>2772</v>
      </c>
      <c r="G600" s="6">
        <v>90</v>
      </c>
      <c r="H600" s="6">
        <v>101</v>
      </c>
      <c r="I600" s="7">
        <v>42526</v>
      </c>
      <c r="J600" s="7">
        <v>42536</v>
      </c>
      <c r="K600" s="7" t="s">
        <v>2538</v>
      </c>
      <c r="L600" s="17">
        <f t="shared" si="99"/>
        <v>259.83</v>
      </c>
      <c r="M600" s="20">
        <f t="shared" si="100"/>
        <v>0.91671477504522192</v>
      </c>
      <c r="N600" s="6">
        <v>10</v>
      </c>
      <c r="O600" s="6">
        <v>6000000</v>
      </c>
      <c r="P600" s="6">
        <v>6050000</v>
      </c>
      <c r="Q600" s="6">
        <f t="shared" si="101"/>
        <v>50000</v>
      </c>
      <c r="R600" s="8">
        <f t="shared" si="102"/>
        <v>8.3333333333333332E-3</v>
      </c>
      <c r="S600" s="6">
        <v>105045</v>
      </c>
      <c r="T600" s="9">
        <f t="shared" si="103"/>
        <v>67833.833333333328</v>
      </c>
      <c r="U600" s="6">
        <v>68389</v>
      </c>
      <c r="V600" s="9">
        <f t="shared" si="104"/>
        <v>555.16666666667152</v>
      </c>
      <c r="W600" s="8">
        <f t="shared" si="105"/>
        <v>8.1842148583672093E-3</v>
      </c>
      <c r="X600" s="22">
        <f t="shared" si="106"/>
        <v>62184.277264621742</v>
      </c>
      <c r="Y600" s="22">
        <f t="shared" si="107"/>
        <v>62693.206750567682</v>
      </c>
      <c r="Z600" s="22">
        <f t="shared" si="109"/>
        <v>5642388.6075510914</v>
      </c>
      <c r="AA600" s="6">
        <v>598</v>
      </c>
      <c r="AB600" s="6">
        <v>1893</v>
      </c>
      <c r="AC600" s="6">
        <f t="shared" si="108"/>
        <v>123</v>
      </c>
      <c r="AD600" s="6" t="s">
        <v>148</v>
      </c>
    </row>
    <row r="601" spans="1:30" x14ac:dyDescent="0.2">
      <c r="A601">
        <v>25</v>
      </c>
      <c r="B601" s="6" t="s">
        <v>2047</v>
      </c>
      <c r="C601" s="6" t="s">
        <v>22</v>
      </c>
      <c r="D601" s="6" t="s">
        <v>23</v>
      </c>
      <c r="E601" s="6" t="s">
        <v>2767</v>
      </c>
      <c r="F601" s="6" t="s">
        <v>2772</v>
      </c>
      <c r="G601" s="6">
        <v>90</v>
      </c>
      <c r="H601" s="6">
        <v>100</v>
      </c>
      <c r="I601" s="7">
        <v>42532</v>
      </c>
      <c r="J601" s="7">
        <v>42542</v>
      </c>
      <c r="K601" s="7" t="s">
        <v>2538</v>
      </c>
      <c r="L601" s="17">
        <f t="shared" si="99"/>
        <v>259.83</v>
      </c>
      <c r="M601" s="20">
        <f t="shared" si="100"/>
        <v>0.91671477504522192</v>
      </c>
      <c r="N601" s="6">
        <v>10</v>
      </c>
      <c r="O601" s="6">
        <v>6290000</v>
      </c>
      <c r="P601" s="6">
        <v>6600000</v>
      </c>
      <c r="Q601" s="6">
        <f t="shared" si="101"/>
        <v>310000</v>
      </c>
      <c r="R601" s="8">
        <f t="shared" si="102"/>
        <v>4.9284578696343402E-2</v>
      </c>
      <c r="S601" s="6">
        <v>84000</v>
      </c>
      <c r="T601" s="9">
        <f t="shared" si="103"/>
        <v>70822.222222222219</v>
      </c>
      <c r="U601" s="6">
        <v>74267</v>
      </c>
      <c r="V601" s="9">
        <f t="shared" si="104"/>
        <v>3444.777777777781</v>
      </c>
      <c r="W601" s="8">
        <f t="shared" si="105"/>
        <v>4.8639786633197415E-2</v>
      </c>
      <c r="X601" s="22">
        <f t="shared" si="106"/>
        <v>64923.777512647161</v>
      </c>
      <c r="Y601" s="22">
        <f t="shared" si="107"/>
        <v>68081.656198283497</v>
      </c>
      <c r="Z601" s="22">
        <f t="shared" si="109"/>
        <v>6127349.0578455152</v>
      </c>
      <c r="AA601" s="6">
        <v>768</v>
      </c>
      <c r="AB601" s="6">
        <v>1950</v>
      </c>
      <c r="AC601" s="6">
        <f t="shared" si="108"/>
        <v>66</v>
      </c>
      <c r="AD601" s="6" t="s">
        <v>206</v>
      </c>
    </row>
    <row r="602" spans="1:30" x14ac:dyDescent="0.2">
      <c r="A602">
        <v>33</v>
      </c>
      <c r="B602" s="6" t="s">
        <v>2050</v>
      </c>
      <c r="C602" s="6" t="s">
        <v>22</v>
      </c>
      <c r="D602" s="6" t="s">
        <v>23</v>
      </c>
      <c r="E602" s="6" t="s">
        <v>2767</v>
      </c>
      <c r="F602" s="6" t="s">
        <v>2772</v>
      </c>
      <c r="G602" s="6">
        <v>90</v>
      </c>
      <c r="H602" s="6">
        <v>100</v>
      </c>
      <c r="I602" s="7">
        <v>42587</v>
      </c>
      <c r="J602" s="7">
        <v>42598</v>
      </c>
      <c r="K602" s="7" t="s">
        <v>2540</v>
      </c>
      <c r="L602" s="17">
        <f t="shared" si="99"/>
        <v>272.20999999999998</v>
      </c>
      <c r="M602" s="20">
        <f t="shared" si="100"/>
        <v>0.87502296021454029</v>
      </c>
      <c r="N602" s="6">
        <v>11</v>
      </c>
      <c r="O602" s="6">
        <v>5600000</v>
      </c>
      <c r="P602" s="6">
        <v>6300000</v>
      </c>
      <c r="Q602" s="6">
        <f t="shared" si="101"/>
        <v>700000</v>
      </c>
      <c r="R602" s="8">
        <f t="shared" si="102"/>
        <v>0.125</v>
      </c>
      <c r="S602" s="6">
        <v>35866</v>
      </c>
      <c r="T602" s="9">
        <f t="shared" si="103"/>
        <v>62620.73333333333</v>
      </c>
      <c r="U602" s="6">
        <v>70399</v>
      </c>
      <c r="V602" s="9">
        <f t="shared" si="104"/>
        <v>7778.2666666666701</v>
      </c>
      <c r="W602" s="8">
        <f t="shared" si="105"/>
        <v>0.12421232158465094</v>
      </c>
      <c r="X602" s="22">
        <f t="shared" si="106"/>
        <v>54794.579452138671</v>
      </c>
      <c r="Y602" s="22">
        <f t="shared" si="107"/>
        <v>61600.741376143422</v>
      </c>
      <c r="Z602" s="22">
        <f t="shared" si="109"/>
        <v>5544066.7238529082</v>
      </c>
      <c r="AA602" s="6">
        <v>368</v>
      </c>
      <c r="AB602" s="6">
        <v>1895</v>
      </c>
      <c r="AC602" s="6">
        <f t="shared" si="108"/>
        <v>121</v>
      </c>
      <c r="AD602" s="6" t="s">
        <v>67</v>
      </c>
    </row>
    <row r="603" spans="1:30" x14ac:dyDescent="0.2">
      <c r="A603">
        <v>19</v>
      </c>
      <c r="B603" s="6" t="s">
        <v>2044</v>
      </c>
      <c r="C603" s="6" t="s">
        <v>22</v>
      </c>
      <c r="D603" s="6" t="s">
        <v>23</v>
      </c>
      <c r="E603" s="6" t="s">
        <v>2767</v>
      </c>
      <c r="F603" s="6" t="s">
        <v>2772</v>
      </c>
      <c r="G603" s="6">
        <v>90</v>
      </c>
      <c r="H603" s="6">
        <v>100</v>
      </c>
      <c r="I603" s="7">
        <v>42489</v>
      </c>
      <c r="J603" s="7">
        <v>42501</v>
      </c>
      <c r="K603" s="7" t="s">
        <v>2537</v>
      </c>
      <c r="L603" s="17">
        <f t="shared" si="99"/>
        <v>256.52</v>
      </c>
      <c r="M603" s="20">
        <f t="shared" si="100"/>
        <v>0.92854358334632781</v>
      </c>
      <c r="N603" s="6">
        <v>12</v>
      </c>
      <c r="O603" s="6">
        <v>4850000</v>
      </c>
      <c r="P603" s="6">
        <v>5100000</v>
      </c>
      <c r="Q603" s="6">
        <f t="shared" si="101"/>
        <v>250000</v>
      </c>
      <c r="R603" s="8">
        <f t="shared" si="102"/>
        <v>5.1546391752577317E-2</v>
      </c>
      <c r="S603" s="6">
        <v>65054</v>
      </c>
      <c r="T603" s="9">
        <f t="shared" si="103"/>
        <v>54611.711111111108</v>
      </c>
      <c r="U603" s="6">
        <v>57389</v>
      </c>
      <c r="V603" s="9">
        <f t="shared" si="104"/>
        <v>2777.288888888892</v>
      </c>
      <c r="W603" s="8">
        <f t="shared" si="105"/>
        <v>5.085518897656064E-2</v>
      </c>
      <c r="X603" s="22">
        <f t="shared" si="106"/>
        <v>50709.353927785574</v>
      </c>
      <c r="Y603" s="22">
        <f t="shared" si="107"/>
        <v>53288.187704662407</v>
      </c>
      <c r="Z603" s="22">
        <f t="shared" si="109"/>
        <v>4795936.8934196169</v>
      </c>
      <c r="AA603" s="10">
        <v>1161</v>
      </c>
      <c r="AB603" s="6">
        <v>1909</v>
      </c>
      <c r="AC603" s="6">
        <f t="shared" si="108"/>
        <v>107</v>
      </c>
      <c r="AD603" s="6" t="s">
        <v>103</v>
      </c>
    </row>
    <row r="604" spans="1:30" x14ac:dyDescent="0.2">
      <c r="A604">
        <v>38</v>
      </c>
      <c r="B604" s="6" t="s">
        <v>2054</v>
      </c>
      <c r="C604" s="6" t="s">
        <v>22</v>
      </c>
      <c r="D604" s="6" t="s">
        <v>23</v>
      </c>
      <c r="E604" s="6" t="s">
        <v>2767</v>
      </c>
      <c r="F604" s="6" t="s">
        <v>2772</v>
      </c>
      <c r="G604" s="6">
        <v>90</v>
      </c>
      <c r="H604" s="6">
        <v>100</v>
      </c>
      <c r="I604" s="7">
        <v>42622</v>
      </c>
      <c r="J604" s="7">
        <v>42634</v>
      </c>
      <c r="K604" s="7" t="s">
        <v>2541</v>
      </c>
      <c r="L604" s="17">
        <f t="shared" si="99"/>
        <v>275.91000000000003</v>
      </c>
      <c r="M604" s="20">
        <f t="shared" si="100"/>
        <v>0.86328875357906554</v>
      </c>
      <c r="N604" s="6">
        <v>12</v>
      </c>
      <c r="O604" s="6">
        <v>6500000</v>
      </c>
      <c r="P604" s="6">
        <v>7320000</v>
      </c>
      <c r="Q604" s="6">
        <f t="shared" si="101"/>
        <v>820000</v>
      </c>
      <c r="R604" s="8">
        <f t="shared" si="102"/>
        <v>0.12615384615384614</v>
      </c>
      <c r="S604" s="6"/>
      <c r="T604" s="9">
        <f t="shared" si="103"/>
        <v>72222.222222222219</v>
      </c>
      <c r="U604" s="6">
        <v>81333</v>
      </c>
      <c r="V604" s="9">
        <f t="shared" si="104"/>
        <v>9110.777777777781</v>
      </c>
      <c r="W604" s="8">
        <f t="shared" si="105"/>
        <v>0.12614923076923082</v>
      </c>
      <c r="X604" s="22">
        <f t="shared" si="106"/>
        <v>62348.632202932509</v>
      </c>
      <c r="Y604" s="22">
        <f t="shared" si="107"/>
        <v>70213.864194846145</v>
      </c>
      <c r="Z604" s="22">
        <f t="shared" si="109"/>
        <v>6319247.7775361529</v>
      </c>
      <c r="AA604" s="6">
        <v>790</v>
      </c>
      <c r="AB604" s="6">
        <v>1904</v>
      </c>
      <c r="AC604" s="6">
        <f t="shared" si="108"/>
        <v>112</v>
      </c>
      <c r="AD604" s="6" t="s">
        <v>103</v>
      </c>
    </row>
    <row r="605" spans="1:30" x14ac:dyDescent="0.2">
      <c r="A605">
        <v>15</v>
      </c>
      <c r="B605" s="6" t="s">
        <v>2062</v>
      </c>
      <c r="C605" s="6" t="s">
        <v>22</v>
      </c>
      <c r="D605" s="6" t="s">
        <v>23</v>
      </c>
      <c r="E605" s="6" t="s">
        <v>2767</v>
      </c>
      <c r="F605" s="6" t="s">
        <v>2772</v>
      </c>
      <c r="G605" s="6">
        <v>91</v>
      </c>
      <c r="H605" s="6">
        <v>104</v>
      </c>
      <c r="I605" s="7">
        <v>42462</v>
      </c>
      <c r="J605" s="7">
        <v>42472</v>
      </c>
      <c r="K605" s="7" t="s">
        <v>2536</v>
      </c>
      <c r="L605" s="17">
        <f t="shared" si="99"/>
        <v>250.79</v>
      </c>
      <c r="M605" s="20">
        <f t="shared" si="100"/>
        <v>0.9497587623110969</v>
      </c>
      <c r="N605" s="6">
        <v>10</v>
      </c>
      <c r="O605" s="6">
        <v>6300000</v>
      </c>
      <c r="P605" s="6">
        <v>6300000</v>
      </c>
      <c r="Q605" s="6">
        <f t="shared" si="101"/>
        <v>0</v>
      </c>
      <c r="R605" s="8">
        <f t="shared" si="102"/>
        <v>0</v>
      </c>
      <c r="S605" s="6"/>
      <c r="T605" s="9">
        <f t="shared" si="103"/>
        <v>69230.769230769234</v>
      </c>
      <c r="U605" s="6">
        <v>69231</v>
      </c>
      <c r="V605" s="9">
        <f t="shared" si="104"/>
        <v>0.23076923076587263</v>
      </c>
      <c r="W605" s="8">
        <f t="shared" si="105"/>
        <v>3.3333333332848267E-6</v>
      </c>
      <c r="X605" s="22">
        <f t="shared" si="106"/>
        <v>65752.529698460552</v>
      </c>
      <c r="Y605" s="22">
        <f t="shared" si="107"/>
        <v>65752.748873559554</v>
      </c>
      <c r="Z605" s="22">
        <f t="shared" si="109"/>
        <v>5983500.1474939194</v>
      </c>
      <c r="AA605" s="6">
        <v>517</v>
      </c>
      <c r="AB605" s="6">
        <v>1897</v>
      </c>
      <c r="AC605" s="6">
        <f t="shared" si="108"/>
        <v>119</v>
      </c>
      <c r="AD605" s="6" t="s">
        <v>635</v>
      </c>
    </row>
    <row r="606" spans="1:30" x14ac:dyDescent="0.2">
      <c r="A606">
        <v>6</v>
      </c>
      <c r="B606" s="6" t="s">
        <v>2060</v>
      </c>
      <c r="C606" s="6" t="s">
        <v>22</v>
      </c>
      <c r="D606" s="6" t="s">
        <v>23</v>
      </c>
      <c r="E606" s="6" t="s">
        <v>2767</v>
      </c>
      <c r="F606" s="6" t="s">
        <v>2772</v>
      </c>
      <c r="G606" s="6">
        <v>91</v>
      </c>
      <c r="H606" s="6">
        <v>102</v>
      </c>
      <c r="I606" s="7">
        <v>42398</v>
      </c>
      <c r="J606" s="7">
        <v>42409</v>
      </c>
      <c r="K606" s="7" t="s">
        <v>2534</v>
      </c>
      <c r="L606" s="17">
        <f t="shared" si="99"/>
        <v>240.59</v>
      </c>
      <c r="M606" s="20">
        <f t="shared" si="100"/>
        <v>0.99002452304750821</v>
      </c>
      <c r="N606" s="6">
        <v>11</v>
      </c>
      <c r="O606" s="6">
        <v>6000000</v>
      </c>
      <c r="P606" s="6">
        <v>5925000</v>
      </c>
      <c r="Q606" s="6">
        <f t="shared" si="101"/>
        <v>-75000</v>
      </c>
      <c r="R606" s="8">
        <f t="shared" si="102"/>
        <v>-1.2500000000000001E-2</v>
      </c>
      <c r="S606" s="6"/>
      <c r="T606" s="9">
        <f t="shared" si="103"/>
        <v>65934.065934065933</v>
      </c>
      <c r="U606" s="6">
        <v>65110</v>
      </c>
      <c r="V606" s="9">
        <f t="shared" si="104"/>
        <v>-824.06593406593311</v>
      </c>
      <c r="W606" s="8">
        <f t="shared" si="105"/>
        <v>-1.249833333333332E-2</v>
      </c>
      <c r="X606" s="22">
        <f t="shared" si="106"/>
        <v>65276.342178956584</v>
      </c>
      <c r="Y606" s="22">
        <f t="shared" si="107"/>
        <v>64460.49669562326</v>
      </c>
      <c r="Z606" s="22">
        <f t="shared" si="109"/>
        <v>5865905.1993017169</v>
      </c>
      <c r="AA606" s="10">
        <v>1292</v>
      </c>
      <c r="AB606" s="6">
        <v>1950</v>
      </c>
      <c r="AC606" s="6">
        <f t="shared" si="108"/>
        <v>66</v>
      </c>
      <c r="AD606" s="6" t="s">
        <v>225</v>
      </c>
    </row>
    <row r="607" spans="1:30" x14ac:dyDescent="0.2">
      <c r="A607">
        <v>33</v>
      </c>
      <c r="B607" s="6" t="s">
        <v>2068</v>
      </c>
      <c r="C607" s="6" t="s">
        <v>22</v>
      </c>
      <c r="D607" s="6" t="s">
        <v>23</v>
      </c>
      <c r="E607" s="6" t="s">
        <v>2767</v>
      </c>
      <c r="F607" s="6" t="s">
        <v>2772</v>
      </c>
      <c r="G607" s="6">
        <v>91</v>
      </c>
      <c r="H607" s="6">
        <v>96</v>
      </c>
      <c r="I607" s="7">
        <v>42587</v>
      </c>
      <c r="J607" s="7">
        <v>42598</v>
      </c>
      <c r="K607" s="7" t="s">
        <v>2540</v>
      </c>
      <c r="L607" s="17">
        <f t="shared" si="99"/>
        <v>272.20999999999998</v>
      </c>
      <c r="M607" s="20">
        <f t="shared" si="100"/>
        <v>0.87502296021454029</v>
      </c>
      <c r="N607" s="6">
        <v>11</v>
      </c>
      <c r="O607" s="6">
        <v>5300000</v>
      </c>
      <c r="P607" s="6">
        <v>5560000</v>
      </c>
      <c r="Q607" s="6">
        <f t="shared" si="101"/>
        <v>260000</v>
      </c>
      <c r="R607" s="8">
        <f t="shared" si="102"/>
        <v>4.9056603773584909E-2</v>
      </c>
      <c r="S607" s="6">
        <v>109001</v>
      </c>
      <c r="T607" s="9">
        <f t="shared" si="103"/>
        <v>59439.571428571428</v>
      </c>
      <c r="U607" s="6">
        <v>62297</v>
      </c>
      <c r="V607" s="9">
        <f t="shared" si="104"/>
        <v>2857.4285714285725</v>
      </c>
      <c r="W607" s="8">
        <f t="shared" si="105"/>
        <v>4.8072832672798563E-2</v>
      </c>
      <c r="X607" s="22">
        <f t="shared" si="106"/>
        <v>52010.989745312181</v>
      </c>
      <c r="Y607" s="22">
        <f t="shared" si="107"/>
        <v>54511.305352485215</v>
      </c>
      <c r="Z607" s="22">
        <f t="shared" si="109"/>
        <v>4960528.7870761547</v>
      </c>
      <c r="AA607" s="6">
        <v>865</v>
      </c>
      <c r="AB607" s="6">
        <v>1880</v>
      </c>
      <c r="AC607" s="6">
        <f t="shared" si="108"/>
        <v>136</v>
      </c>
      <c r="AD607" s="6" t="s">
        <v>108</v>
      </c>
    </row>
    <row r="608" spans="1:30" x14ac:dyDescent="0.2">
      <c r="A608">
        <v>36</v>
      </c>
      <c r="B608" s="6" t="s">
        <v>2069</v>
      </c>
      <c r="C608" s="6" t="s">
        <v>22</v>
      </c>
      <c r="D608" s="6" t="s">
        <v>23</v>
      </c>
      <c r="E608" s="6" t="s">
        <v>2767</v>
      </c>
      <c r="F608" s="6" t="s">
        <v>2772</v>
      </c>
      <c r="G608" s="6">
        <v>91</v>
      </c>
      <c r="H608" s="6">
        <v>102</v>
      </c>
      <c r="I608" s="7">
        <v>42608</v>
      </c>
      <c r="J608" s="7">
        <v>42620</v>
      </c>
      <c r="K608" s="7" t="s">
        <v>2541</v>
      </c>
      <c r="L608" s="17">
        <f t="shared" si="99"/>
        <v>275.91000000000003</v>
      </c>
      <c r="M608" s="20">
        <f t="shared" si="100"/>
        <v>0.86328875357906554</v>
      </c>
      <c r="N608" s="6">
        <v>12</v>
      </c>
      <c r="O608" s="6">
        <v>5950000</v>
      </c>
      <c r="P608" s="6">
        <v>6700000</v>
      </c>
      <c r="Q608" s="6">
        <f t="shared" si="101"/>
        <v>750000</v>
      </c>
      <c r="R608" s="8">
        <f t="shared" si="102"/>
        <v>0.12605042016806722</v>
      </c>
      <c r="S608" s="6"/>
      <c r="T608" s="9">
        <f t="shared" si="103"/>
        <v>65384.615384615383</v>
      </c>
      <c r="U608" s="6">
        <v>73626</v>
      </c>
      <c r="V608" s="9">
        <f t="shared" si="104"/>
        <v>8241.3846153846171</v>
      </c>
      <c r="W608" s="8">
        <f t="shared" si="105"/>
        <v>0.12604470588235298</v>
      </c>
      <c r="X608" s="22">
        <f t="shared" si="106"/>
        <v>56445.803118631207</v>
      </c>
      <c r="Y608" s="22">
        <f t="shared" si="107"/>
        <v>63560.497771012277</v>
      </c>
      <c r="Z608" s="22">
        <f t="shared" si="109"/>
        <v>5784005.2971621174</v>
      </c>
      <c r="AA608" s="10">
        <v>1232</v>
      </c>
      <c r="AB608" s="6">
        <v>1897</v>
      </c>
      <c r="AC608" s="6">
        <f t="shared" si="108"/>
        <v>119</v>
      </c>
      <c r="AD608" s="6" t="s">
        <v>103</v>
      </c>
    </row>
    <row r="609" spans="1:30" x14ac:dyDescent="0.2">
      <c r="A609">
        <v>46</v>
      </c>
      <c r="B609" s="6" t="s">
        <v>346</v>
      </c>
      <c r="C609" s="6" t="s">
        <v>22</v>
      </c>
      <c r="D609" s="6" t="s">
        <v>23</v>
      </c>
      <c r="E609" s="6" t="s">
        <v>2767</v>
      </c>
      <c r="F609" s="6" t="s">
        <v>2772</v>
      </c>
      <c r="G609" s="6">
        <v>91</v>
      </c>
      <c r="H609" s="6">
        <v>100</v>
      </c>
      <c r="I609" s="7">
        <v>42674</v>
      </c>
      <c r="J609" s="7">
        <v>42692</v>
      </c>
      <c r="K609" s="7" t="s">
        <v>2543</v>
      </c>
      <c r="L609" s="17">
        <f t="shared" si="99"/>
        <v>284.38</v>
      </c>
      <c r="M609" s="20">
        <f t="shared" si="100"/>
        <v>0.83757648217174208</v>
      </c>
      <c r="N609" s="6">
        <v>18</v>
      </c>
      <c r="O609" s="6">
        <v>12950000</v>
      </c>
      <c r="P609" s="6">
        <v>13000000</v>
      </c>
      <c r="Q609" s="6">
        <f t="shared" si="101"/>
        <v>50000</v>
      </c>
      <c r="R609" s="8">
        <f t="shared" si="102"/>
        <v>3.8610038610038611E-3</v>
      </c>
      <c r="S609" s="6">
        <v>3984</v>
      </c>
      <c r="T609" s="9">
        <f t="shared" si="103"/>
        <v>142351.47252747254</v>
      </c>
      <c r="U609" s="6">
        <v>142901</v>
      </c>
      <c r="V609" s="9">
        <f t="shared" si="104"/>
        <v>549.52747252746485</v>
      </c>
      <c r="W609" s="8">
        <f t="shared" si="105"/>
        <v>3.8603567829016386E-3</v>
      </c>
      <c r="X609" s="22">
        <f t="shared" si="106"/>
        <v>119230.24559152783</v>
      </c>
      <c r="Y609" s="22">
        <f t="shared" si="107"/>
        <v>119690.51687882411</v>
      </c>
      <c r="Z609" s="22">
        <f t="shared" si="109"/>
        <v>10891837.035972994</v>
      </c>
      <c r="AA609" s="10">
        <v>3265</v>
      </c>
      <c r="AB609" s="6">
        <v>2008</v>
      </c>
      <c r="AC609" s="6">
        <f t="shared" si="108"/>
        <v>8</v>
      </c>
      <c r="AD609" s="6" t="s">
        <v>729</v>
      </c>
    </row>
    <row r="610" spans="1:30" x14ac:dyDescent="0.2">
      <c r="A610">
        <v>25</v>
      </c>
      <c r="B610" s="6" t="s">
        <v>2066</v>
      </c>
      <c r="C610" s="6" t="s">
        <v>22</v>
      </c>
      <c r="D610" s="6" t="s">
        <v>23</v>
      </c>
      <c r="E610" s="6" t="s">
        <v>2767</v>
      </c>
      <c r="F610" s="6" t="s">
        <v>2772</v>
      </c>
      <c r="G610" s="6">
        <v>91</v>
      </c>
      <c r="H610" s="6">
        <v>103</v>
      </c>
      <c r="I610" s="7">
        <v>42524</v>
      </c>
      <c r="J610" s="7">
        <v>42545</v>
      </c>
      <c r="K610" s="7" t="s">
        <v>2538</v>
      </c>
      <c r="L610" s="17">
        <f t="shared" si="99"/>
        <v>259.83</v>
      </c>
      <c r="M610" s="20">
        <f t="shared" si="100"/>
        <v>0.91671477504522192</v>
      </c>
      <c r="N610" s="6">
        <v>21</v>
      </c>
      <c r="O610" s="6">
        <v>7990000</v>
      </c>
      <c r="P610" s="6">
        <v>7910000</v>
      </c>
      <c r="Q610" s="6">
        <f t="shared" si="101"/>
        <v>-80000</v>
      </c>
      <c r="R610" s="8">
        <f t="shared" si="102"/>
        <v>-1.0012515644555695E-2</v>
      </c>
      <c r="S610" s="6">
        <v>87556</v>
      </c>
      <c r="T610" s="9">
        <f t="shared" si="103"/>
        <v>88764.351648351643</v>
      </c>
      <c r="U610" s="6">
        <v>87885</v>
      </c>
      <c r="V610" s="9">
        <f t="shared" si="104"/>
        <v>-879.35164835164323</v>
      </c>
      <c r="W610" s="8">
        <f t="shared" si="105"/>
        <v>-9.9065856058440874E-3</v>
      </c>
      <c r="X610" s="22">
        <f t="shared" si="106"/>
        <v>81371.592653353655</v>
      </c>
      <c r="Y610" s="22">
        <f t="shared" si="107"/>
        <v>80565.478004849327</v>
      </c>
      <c r="Z610" s="22">
        <f t="shared" si="109"/>
        <v>7331458.4984412892</v>
      </c>
      <c r="AA610" s="6">
        <v>677</v>
      </c>
      <c r="AB610" s="6">
        <v>1991</v>
      </c>
      <c r="AC610" s="6">
        <f t="shared" si="108"/>
        <v>25</v>
      </c>
      <c r="AD610" s="6" t="s">
        <v>67</v>
      </c>
    </row>
    <row r="611" spans="1:30" x14ac:dyDescent="0.2">
      <c r="A611">
        <v>25</v>
      </c>
      <c r="B611" s="6" t="s">
        <v>2711</v>
      </c>
      <c r="C611" s="6" t="s">
        <v>22</v>
      </c>
      <c r="D611" s="6" t="s">
        <v>23</v>
      </c>
      <c r="E611" s="6" t="s">
        <v>2768</v>
      </c>
      <c r="F611" s="6" t="s">
        <v>2772</v>
      </c>
      <c r="G611" s="6">
        <v>92</v>
      </c>
      <c r="H611" s="6">
        <v>100</v>
      </c>
      <c r="I611" s="7">
        <v>42541</v>
      </c>
      <c r="J611" s="7">
        <v>42543</v>
      </c>
      <c r="K611" s="7" t="s">
        <v>2538</v>
      </c>
      <c r="L611" s="17">
        <f t="shared" si="99"/>
        <v>259.83</v>
      </c>
      <c r="M611" s="20">
        <f t="shared" si="100"/>
        <v>0.91671477504522192</v>
      </c>
      <c r="N611" s="6">
        <v>2</v>
      </c>
      <c r="O611" s="6">
        <v>6750000</v>
      </c>
      <c r="P611" s="6">
        <v>7750000</v>
      </c>
      <c r="Q611" s="6">
        <f t="shared" si="101"/>
        <v>1000000</v>
      </c>
      <c r="R611" s="8">
        <f t="shared" si="102"/>
        <v>0.14814814814814814</v>
      </c>
      <c r="S611" s="6">
        <v>5782</v>
      </c>
      <c r="T611" s="9">
        <f t="shared" si="103"/>
        <v>73432.413043478256</v>
      </c>
      <c r="U611" s="6">
        <v>84302</v>
      </c>
      <c r="V611" s="9">
        <f t="shared" si="104"/>
        <v>10869.586956521744</v>
      </c>
      <c r="W611" s="8">
        <f t="shared" si="105"/>
        <v>0.14802165019534386</v>
      </c>
      <c r="X611" s="22">
        <f t="shared" si="106"/>
        <v>67316.578004179988</v>
      </c>
      <c r="Y611" s="22">
        <f t="shared" si="107"/>
        <v>77280.888965862294</v>
      </c>
      <c r="Z611" s="22">
        <f t="shared" si="109"/>
        <v>7109841.7848593313</v>
      </c>
      <c r="AA611" s="6">
        <v>936</v>
      </c>
      <c r="AB611" s="6">
        <v>1955</v>
      </c>
      <c r="AC611" s="6">
        <f t="shared" si="108"/>
        <v>61</v>
      </c>
      <c r="AD611" s="6" t="s">
        <v>67</v>
      </c>
    </row>
    <row r="612" spans="1:30" x14ac:dyDescent="0.2">
      <c r="A612">
        <v>42</v>
      </c>
      <c r="B612" s="6" t="s">
        <v>2712</v>
      </c>
      <c r="C612" s="6" t="s">
        <v>22</v>
      </c>
      <c r="D612" s="6" t="s">
        <v>23</v>
      </c>
      <c r="E612" s="6" t="s">
        <v>2768</v>
      </c>
      <c r="F612" s="6" t="s">
        <v>2772</v>
      </c>
      <c r="G612" s="6">
        <v>92</v>
      </c>
      <c r="H612" s="6">
        <v>104</v>
      </c>
      <c r="I612" s="7">
        <v>42661</v>
      </c>
      <c r="J612" s="7">
        <v>42664</v>
      </c>
      <c r="K612" s="7" t="s">
        <v>2542</v>
      </c>
      <c r="L612" s="17">
        <f t="shared" si="99"/>
        <v>281.13</v>
      </c>
      <c r="M612" s="20">
        <f t="shared" si="100"/>
        <v>0.84725927506847365</v>
      </c>
      <c r="N612" s="6">
        <v>3</v>
      </c>
      <c r="O612" s="6">
        <v>6500000</v>
      </c>
      <c r="P612" s="6">
        <v>7000000</v>
      </c>
      <c r="Q612" s="6">
        <f t="shared" si="101"/>
        <v>500000</v>
      </c>
      <c r="R612" s="8">
        <f t="shared" si="102"/>
        <v>7.6923076923076927E-2</v>
      </c>
      <c r="S612" s="6">
        <v>85445</v>
      </c>
      <c r="T612" s="9">
        <f t="shared" si="103"/>
        <v>71580.923913043473</v>
      </c>
      <c r="U612" s="6">
        <v>77016</v>
      </c>
      <c r="V612" s="9">
        <f t="shared" si="104"/>
        <v>5435.0760869565274</v>
      </c>
      <c r="W612" s="8">
        <f t="shared" si="105"/>
        <v>7.5929113370470869E-2</v>
      </c>
      <c r="X612" s="22">
        <f t="shared" si="106"/>
        <v>60647.601703296779</v>
      </c>
      <c r="Y612" s="22">
        <f t="shared" si="107"/>
        <v>65252.520328673563</v>
      </c>
      <c r="Z612" s="22">
        <f t="shared" si="109"/>
        <v>6003231.8702379679</v>
      </c>
      <c r="AA612" s="6">
        <v>976</v>
      </c>
      <c r="AB612" s="6">
        <v>1894</v>
      </c>
      <c r="AC612" s="6">
        <f t="shared" si="108"/>
        <v>122</v>
      </c>
      <c r="AD612" s="6" t="s">
        <v>44</v>
      </c>
    </row>
    <row r="613" spans="1:30" x14ac:dyDescent="0.2">
      <c r="A613">
        <v>16</v>
      </c>
      <c r="B613" s="6" t="s">
        <v>2047</v>
      </c>
      <c r="C613" s="6" t="s">
        <v>22</v>
      </c>
      <c r="D613" s="6" t="s">
        <v>23</v>
      </c>
      <c r="E613" s="6" t="s">
        <v>2767</v>
      </c>
      <c r="F613" s="6" t="s">
        <v>2772</v>
      </c>
      <c r="G613" s="6">
        <v>92</v>
      </c>
      <c r="H613" s="6">
        <v>102</v>
      </c>
      <c r="I613" s="7">
        <v>42469</v>
      </c>
      <c r="J613" s="7">
        <v>42479</v>
      </c>
      <c r="K613" s="7" t="s">
        <v>2536</v>
      </c>
      <c r="L613" s="17">
        <f t="shared" si="99"/>
        <v>250.79</v>
      </c>
      <c r="M613" s="20">
        <f t="shared" si="100"/>
        <v>0.9497587623110969</v>
      </c>
      <c r="N613" s="6">
        <v>10</v>
      </c>
      <c r="O613" s="6">
        <v>6990000</v>
      </c>
      <c r="P613" s="6">
        <v>7450000</v>
      </c>
      <c r="Q613" s="6">
        <f t="shared" si="101"/>
        <v>460000</v>
      </c>
      <c r="R613" s="8">
        <f t="shared" si="102"/>
        <v>6.5808297567954227E-2</v>
      </c>
      <c r="S613" s="6">
        <v>89426</v>
      </c>
      <c r="T613" s="9">
        <f t="shared" si="103"/>
        <v>76950.282608695648</v>
      </c>
      <c r="U613" s="6">
        <v>81950</v>
      </c>
      <c r="V613" s="9">
        <f t="shared" si="104"/>
        <v>4999.7173913043516</v>
      </c>
      <c r="W613" s="8">
        <f t="shared" si="105"/>
        <v>6.4973346709182409E-2</v>
      </c>
      <c r="X613" s="22">
        <f t="shared" si="106"/>
        <v>73084.205169923909</v>
      </c>
      <c r="Y613" s="22">
        <f t="shared" si="107"/>
        <v>77832.730571394393</v>
      </c>
      <c r="Z613" s="22">
        <f t="shared" si="109"/>
        <v>7160611.212568284</v>
      </c>
      <c r="AA613" s="6">
        <v>768</v>
      </c>
      <c r="AB613" s="6">
        <v>1950</v>
      </c>
      <c r="AC613" s="6">
        <f t="shared" si="108"/>
        <v>66</v>
      </c>
      <c r="AD613" s="6" t="s">
        <v>90</v>
      </c>
    </row>
    <row r="614" spans="1:30" x14ac:dyDescent="0.2">
      <c r="A614">
        <v>45</v>
      </c>
      <c r="B614" s="6" t="s">
        <v>2085</v>
      </c>
      <c r="C614" s="6" t="s">
        <v>22</v>
      </c>
      <c r="D614" s="6" t="s">
        <v>23</v>
      </c>
      <c r="E614" s="6" t="s">
        <v>2767</v>
      </c>
      <c r="F614" s="6" t="s">
        <v>2772</v>
      </c>
      <c r="G614" s="6">
        <v>92</v>
      </c>
      <c r="H614" s="6">
        <v>100</v>
      </c>
      <c r="I614" s="7">
        <v>42671</v>
      </c>
      <c r="J614" s="7">
        <v>42681</v>
      </c>
      <c r="K614" s="7" t="s">
        <v>2543</v>
      </c>
      <c r="L614" s="17">
        <f t="shared" si="99"/>
        <v>284.38</v>
      </c>
      <c r="M614" s="20">
        <f t="shared" si="100"/>
        <v>0.83757648217174208</v>
      </c>
      <c r="N614" s="6">
        <v>10</v>
      </c>
      <c r="O614" s="6">
        <v>5450000</v>
      </c>
      <c r="P614" s="6">
        <v>6375000</v>
      </c>
      <c r="Q614" s="6">
        <f t="shared" si="101"/>
        <v>925000</v>
      </c>
      <c r="R614" s="8">
        <f t="shared" si="102"/>
        <v>0.16972477064220184</v>
      </c>
      <c r="S614" s="6"/>
      <c r="T614" s="9">
        <f t="shared" si="103"/>
        <v>59239.130434782608</v>
      </c>
      <c r="U614" s="6">
        <v>69293</v>
      </c>
      <c r="V614" s="9">
        <f t="shared" si="104"/>
        <v>10053.869565217392</v>
      </c>
      <c r="W614" s="8">
        <f t="shared" si="105"/>
        <v>0.16971669724770644</v>
      </c>
      <c r="X614" s="22">
        <f t="shared" si="106"/>
        <v>49617.302476478202</v>
      </c>
      <c r="Y614" s="22">
        <f t="shared" si="107"/>
        <v>58038.187179126522</v>
      </c>
      <c r="Z614" s="22">
        <f t="shared" si="109"/>
        <v>5339513.2204796402</v>
      </c>
      <c r="AA614" s="6">
        <v>810</v>
      </c>
      <c r="AB614" s="6">
        <v>1894</v>
      </c>
      <c r="AC614" s="6">
        <f t="shared" si="108"/>
        <v>122</v>
      </c>
      <c r="AD614" s="6" t="s">
        <v>37</v>
      </c>
    </row>
    <row r="615" spans="1:30" x14ac:dyDescent="0.2">
      <c r="A615">
        <v>4</v>
      </c>
      <c r="B615" s="6" t="s">
        <v>2074</v>
      </c>
      <c r="C615" s="6" t="s">
        <v>22</v>
      </c>
      <c r="D615" s="6" t="s">
        <v>23</v>
      </c>
      <c r="E615" s="6" t="s">
        <v>2767</v>
      </c>
      <c r="F615" s="6" t="s">
        <v>2772</v>
      </c>
      <c r="G615" s="6">
        <v>92</v>
      </c>
      <c r="H615" s="6">
        <v>100</v>
      </c>
      <c r="I615" s="7">
        <v>42384</v>
      </c>
      <c r="J615" s="7">
        <v>42395</v>
      </c>
      <c r="K615" s="7" t="s">
        <v>2533</v>
      </c>
      <c r="L615" s="17">
        <f t="shared" si="99"/>
        <v>238.19</v>
      </c>
      <c r="M615" s="20">
        <f t="shared" si="100"/>
        <v>1</v>
      </c>
      <c r="N615" s="6">
        <v>11</v>
      </c>
      <c r="O615" s="6">
        <v>5600000</v>
      </c>
      <c r="P615" s="6">
        <v>5275000</v>
      </c>
      <c r="Q615" s="6">
        <f t="shared" si="101"/>
        <v>-325000</v>
      </c>
      <c r="R615" s="8">
        <f t="shared" si="102"/>
        <v>-5.8035714285714288E-2</v>
      </c>
      <c r="S615" s="6">
        <v>152636</v>
      </c>
      <c r="T615" s="9">
        <f t="shared" si="103"/>
        <v>62528.65217391304</v>
      </c>
      <c r="U615" s="6">
        <v>58996</v>
      </c>
      <c r="V615" s="9">
        <f t="shared" si="104"/>
        <v>-3532.6521739130403</v>
      </c>
      <c r="W615" s="8">
        <f t="shared" si="105"/>
        <v>-5.6496534805956733E-2</v>
      </c>
      <c r="X615" s="22">
        <f t="shared" si="106"/>
        <v>62528.65217391304</v>
      </c>
      <c r="Y615" s="22">
        <f t="shared" si="107"/>
        <v>58996</v>
      </c>
      <c r="Z615" s="22">
        <f t="shared" si="109"/>
        <v>5427632</v>
      </c>
      <c r="AA615" s="6">
        <v>454</v>
      </c>
      <c r="AB615" s="6">
        <v>1894</v>
      </c>
      <c r="AC615" s="6">
        <f t="shared" si="108"/>
        <v>122</v>
      </c>
      <c r="AD615" s="6" t="s">
        <v>213</v>
      </c>
    </row>
    <row r="616" spans="1:30" x14ac:dyDescent="0.2">
      <c r="A616">
        <v>35</v>
      </c>
      <c r="B616" s="6" t="s">
        <v>2082</v>
      </c>
      <c r="C616" s="6" t="s">
        <v>22</v>
      </c>
      <c r="D616" s="6" t="s">
        <v>23</v>
      </c>
      <c r="E616" s="6" t="s">
        <v>2767</v>
      </c>
      <c r="F616" s="6" t="s">
        <v>2772</v>
      </c>
      <c r="G616" s="6">
        <v>92</v>
      </c>
      <c r="H616" s="6">
        <v>121</v>
      </c>
      <c r="I616" s="7">
        <v>42601</v>
      </c>
      <c r="J616" s="7">
        <v>42612</v>
      </c>
      <c r="K616" s="7" t="s">
        <v>2540</v>
      </c>
      <c r="L616" s="17">
        <f t="shared" si="99"/>
        <v>272.20999999999998</v>
      </c>
      <c r="M616" s="20">
        <f t="shared" si="100"/>
        <v>0.87502296021454029</v>
      </c>
      <c r="N616" s="6">
        <v>11</v>
      </c>
      <c r="O616" s="6">
        <v>7500000</v>
      </c>
      <c r="P616" s="6">
        <v>7600000</v>
      </c>
      <c r="Q616" s="6">
        <f t="shared" si="101"/>
        <v>100000</v>
      </c>
      <c r="R616" s="8">
        <f t="shared" si="102"/>
        <v>1.3333333333333334E-2</v>
      </c>
      <c r="S616" s="6"/>
      <c r="T616" s="9">
        <f t="shared" si="103"/>
        <v>81521.739130434784</v>
      </c>
      <c r="U616" s="6">
        <v>82609</v>
      </c>
      <c r="V616" s="9">
        <f t="shared" si="104"/>
        <v>1087.2608695652161</v>
      </c>
      <c r="W616" s="8">
        <f t="shared" si="105"/>
        <v>1.3337066666666651E-2</v>
      </c>
      <c r="X616" s="22">
        <f t="shared" si="106"/>
        <v>71333.39349575057</v>
      </c>
      <c r="Y616" s="22">
        <f t="shared" si="107"/>
        <v>72284.771720362958</v>
      </c>
      <c r="Z616" s="22">
        <f t="shared" si="109"/>
        <v>6650198.9982733922</v>
      </c>
      <c r="AA616" s="6">
        <v>661</v>
      </c>
      <c r="AB616" s="6">
        <v>2006</v>
      </c>
      <c r="AC616" s="6">
        <f t="shared" si="108"/>
        <v>10</v>
      </c>
      <c r="AD616" s="6" t="s">
        <v>225</v>
      </c>
    </row>
    <row r="617" spans="1:30" x14ac:dyDescent="0.2">
      <c r="A617">
        <v>48</v>
      </c>
      <c r="B617" s="6" t="s">
        <v>940</v>
      </c>
      <c r="C617" s="6" t="s">
        <v>22</v>
      </c>
      <c r="D617" s="6" t="s">
        <v>23</v>
      </c>
      <c r="E617" s="6" t="s">
        <v>2767</v>
      </c>
      <c r="F617" s="6" t="s">
        <v>2772</v>
      </c>
      <c r="G617" s="6">
        <v>92</v>
      </c>
      <c r="H617" s="6">
        <v>100</v>
      </c>
      <c r="I617" s="7">
        <v>42690</v>
      </c>
      <c r="J617" s="7">
        <v>42702</v>
      </c>
      <c r="K617" s="7" t="s">
        <v>2543</v>
      </c>
      <c r="L617" s="17">
        <f t="shared" si="99"/>
        <v>284.38</v>
      </c>
      <c r="M617" s="20">
        <f t="shared" si="100"/>
        <v>0.83757648217174208</v>
      </c>
      <c r="N617" s="6">
        <v>12</v>
      </c>
      <c r="O617" s="6">
        <v>6000000</v>
      </c>
      <c r="P617" s="6">
        <v>6050000</v>
      </c>
      <c r="Q617" s="6">
        <f t="shared" si="101"/>
        <v>50000</v>
      </c>
      <c r="R617" s="8">
        <f t="shared" si="102"/>
        <v>8.3333333333333332E-3</v>
      </c>
      <c r="S617" s="6">
        <v>92000</v>
      </c>
      <c r="T617" s="9">
        <f t="shared" si="103"/>
        <v>66217.391304347824</v>
      </c>
      <c r="U617" s="6">
        <v>66761</v>
      </c>
      <c r="V617" s="9">
        <f t="shared" si="104"/>
        <v>543.60869565217581</v>
      </c>
      <c r="W617" s="8">
        <f t="shared" si="105"/>
        <v>8.2094550229809878E-3</v>
      </c>
      <c r="X617" s="22">
        <f t="shared" si="106"/>
        <v>55462.129667285357</v>
      </c>
      <c r="Y617" s="22">
        <f t="shared" si="107"/>
        <v>55917.443526267671</v>
      </c>
      <c r="Z617" s="22">
        <f t="shared" si="109"/>
        <v>5144404.8044166258</v>
      </c>
      <c r="AA617" s="10">
        <v>1040</v>
      </c>
      <c r="AB617" s="6">
        <v>1903</v>
      </c>
      <c r="AC617" s="6">
        <f t="shared" si="108"/>
        <v>113</v>
      </c>
      <c r="AD617" s="6" t="s">
        <v>105</v>
      </c>
    </row>
    <row r="618" spans="1:30" x14ac:dyDescent="0.2">
      <c r="A618">
        <v>23</v>
      </c>
      <c r="B618" s="6" t="s">
        <v>2715</v>
      </c>
      <c r="C618" s="6" t="s">
        <v>22</v>
      </c>
      <c r="D618" s="6" t="s">
        <v>23</v>
      </c>
      <c r="E618" s="6" t="s">
        <v>2768</v>
      </c>
      <c r="F618" s="6" t="s">
        <v>2772</v>
      </c>
      <c r="G618" s="6">
        <v>93</v>
      </c>
      <c r="H618" s="6">
        <v>105</v>
      </c>
      <c r="I618" s="7">
        <v>42527</v>
      </c>
      <c r="J618" s="7">
        <v>42529</v>
      </c>
      <c r="K618" s="7" t="s">
        <v>2538</v>
      </c>
      <c r="L618" s="17">
        <f t="shared" si="99"/>
        <v>259.83</v>
      </c>
      <c r="M618" s="20">
        <f t="shared" si="100"/>
        <v>0.91671477504522192</v>
      </c>
      <c r="N618" s="6">
        <v>2</v>
      </c>
      <c r="O618" s="6">
        <v>5250000</v>
      </c>
      <c r="P618" s="6">
        <v>6100000</v>
      </c>
      <c r="Q618" s="6">
        <f t="shared" si="101"/>
        <v>850000</v>
      </c>
      <c r="R618" s="8">
        <f t="shared" si="102"/>
        <v>0.16190476190476191</v>
      </c>
      <c r="S618" s="6">
        <v>141069</v>
      </c>
      <c r="T618" s="9">
        <f t="shared" si="103"/>
        <v>57968.483870967742</v>
      </c>
      <c r="U618" s="6">
        <v>67108</v>
      </c>
      <c r="V618" s="9">
        <f t="shared" si="104"/>
        <v>9139.5161290322576</v>
      </c>
      <c r="W618" s="8">
        <f t="shared" si="105"/>
        <v>0.15766353574773387</v>
      </c>
      <c r="X618" s="22">
        <f t="shared" si="106"/>
        <v>53140.565651486766</v>
      </c>
      <c r="Y618" s="22">
        <f t="shared" si="107"/>
        <v>61518.89512373475</v>
      </c>
      <c r="Z618" s="22">
        <f t="shared" si="109"/>
        <v>5721257.2465073317</v>
      </c>
      <c r="AA618" s="6">
        <v>428</v>
      </c>
      <c r="AB618" s="6">
        <v>1894</v>
      </c>
      <c r="AC618" s="6">
        <f t="shared" si="108"/>
        <v>122</v>
      </c>
      <c r="AD618" s="6" t="s">
        <v>838</v>
      </c>
    </row>
    <row r="619" spans="1:30" x14ac:dyDescent="0.2">
      <c r="A619">
        <v>11</v>
      </c>
      <c r="B619" s="6" t="s">
        <v>2088</v>
      </c>
      <c r="C619" s="6" t="s">
        <v>22</v>
      </c>
      <c r="D619" s="6" t="s">
        <v>23</v>
      </c>
      <c r="E619" s="6" t="s">
        <v>2767</v>
      </c>
      <c r="F619" s="6" t="s">
        <v>2772</v>
      </c>
      <c r="G619" s="6">
        <v>93</v>
      </c>
      <c r="H619" s="6">
        <v>104</v>
      </c>
      <c r="I619" s="7">
        <v>42434</v>
      </c>
      <c r="J619" s="7">
        <v>42444</v>
      </c>
      <c r="K619" s="7" t="s">
        <v>2535</v>
      </c>
      <c r="L619" s="17">
        <f t="shared" si="99"/>
        <v>245.99</v>
      </c>
      <c r="M619" s="20">
        <f t="shared" si="100"/>
        <v>0.96829139395910402</v>
      </c>
      <c r="N619" s="6">
        <v>10</v>
      </c>
      <c r="O619" s="6">
        <v>6190000</v>
      </c>
      <c r="P619" s="6">
        <v>6200000</v>
      </c>
      <c r="Q619" s="6">
        <f t="shared" si="101"/>
        <v>10000</v>
      </c>
      <c r="R619" s="8">
        <f t="shared" si="102"/>
        <v>1.6155088852988692E-3</v>
      </c>
      <c r="S619" s="6">
        <v>44325</v>
      </c>
      <c r="T619" s="9">
        <f t="shared" si="103"/>
        <v>67035.752688172041</v>
      </c>
      <c r="U619" s="6">
        <v>67143</v>
      </c>
      <c r="V619" s="9">
        <f t="shared" si="104"/>
        <v>107.24731182795949</v>
      </c>
      <c r="W619" s="8">
        <f t="shared" si="105"/>
        <v>1.5998524298942119E-3</v>
      </c>
      <c r="X619" s="22">
        <f t="shared" si="106"/>
        <v>64910.142415527858</v>
      </c>
      <c r="Y619" s="22">
        <f t="shared" si="107"/>
        <v>65013.98906459612</v>
      </c>
      <c r="Z619" s="22">
        <f t="shared" si="109"/>
        <v>6046300.9830074394</v>
      </c>
      <c r="AA619" s="6">
        <v>681</v>
      </c>
      <c r="AB619" s="6">
        <v>1895</v>
      </c>
      <c r="AC619" s="6">
        <f t="shared" si="108"/>
        <v>121</v>
      </c>
      <c r="AD619" s="6" t="s">
        <v>797</v>
      </c>
    </row>
    <row r="620" spans="1:30" x14ac:dyDescent="0.2">
      <c r="A620">
        <v>18</v>
      </c>
      <c r="B620" s="6" t="s">
        <v>1735</v>
      </c>
      <c r="C620" s="6" t="s">
        <v>22</v>
      </c>
      <c r="D620" s="6" t="s">
        <v>23</v>
      </c>
      <c r="E620" s="6" t="s">
        <v>2767</v>
      </c>
      <c r="F620" s="6" t="s">
        <v>2772</v>
      </c>
      <c r="G620" s="6">
        <v>93</v>
      </c>
      <c r="H620" s="6">
        <v>103</v>
      </c>
      <c r="I620" s="7">
        <v>42483</v>
      </c>
      <c r="J620" s="7">
        <v>42493</v>
      </c>
      <c r="K620" s="7" t="s">
        <v>2537</v>
      </c>
      <c r="L620" s="17">
        <f t="shared" si="99"/>
        <v>256.52</v>
      </c>
      <c r="M620" s="20">
        <f t="shared" si="100"/>
        <v>0.92854358334632781</v>
      </c>
      <c r="N620" s="6">
        <v>10</v>
      </c>
      <c r="O620" s="6">
        <v>6400000</v>
      </c>
      <c r="P620" s="6">
        <v>7600000</v>
      </c>
      <c r="Q620" s="6">
        <f t="shared" si="101"/>
        <v>1200000</v>
      </c>
      <c r="R620" s="8">
        <f t="shared" si="102"/>
        <v>0.1875</v>
      </c>
      <c r="S620" s="6">
        <v>206510</v>
      </c>
      <c r="T620" s="9">
        <f t="shared" si="103"/>
        <v>71037.741935483864</v>
      </c>
      <c r="U620" s="6">
        <v>83941</v>
      </c>
      <c r="V620" s="9">
        <f t="shared" si="104"/>
        <v>12903.258064516136</v>
      </c>
      <c r="W620" s="8">
        <f t="shared" si="105"/>
        <v>0.18163947379176007</v>
      </c>
      <c r="X620" s="22">
        <f t="shared" si="106"/>
        <v>65961.639449605893</v>
      </c>
      <c r="Y620" s="22">
        <f t="shared" si="107"/>
        <v>77942.876929674108</v>
      </c>
      <c r="Z620" s="22">
        <f t="shared" si="109"/>
        <v>7248687.554459692</v>
      </c>
      <c r="AA620" s="10">
        <v>1266</v>
      </c>
      <c r="AB620" s="6">
        <v>1911</v>
      </c>
      <c r="AC620" s="6">
        <f t="shared" si="108"/>
        <v>105</v>
      </c>
      <c r="AD620" s="6" t="s">
        <v>44</v>
      </c>
    </row>
    <row r="621" spans="1:30" x14ac:dyDescent="0.2">
      <c r="A621">
        <v>36</v>
      </c>
      <c r="B621" s="6" t="s">
        <v>1948</v>
      </c>
      <c r="C621" s="6" t="s">
        <v>22</v>
      </c>
      <c r="D621" s="6" t="s">
        <v>23</v>
      </c>
      <c r="E621" s="6" t="s">
        <v>2767</v>
      </c>
      <c r="F621" s="6" t="s">
        <v>2772</v>
      </c>
      <c r="G621" s="6">
        <v>93</v>
      </c>
      <c r="H621" s="6">
        <v>105</v>
      </c>
      <c r="I621" s="7">
        <v>42608</v>
      </c>
      <c r="J621" s="7">
        <v>42618</v>
      </c>
      <c r="K621" s="7" t="s">
        <v>2541</v>
      </c>
      <c r="L621" s="17">
        <f t="shared" si="99"/>
        <v>275.91000000000003</v>
      </c>
      <c r="M621" s="20">
        <f t="shared" si="100"/>
        <v>0.86328875357906554</v>
      </c>
      <c r="N621" s="6">
        <v>10</v>
      </c>
      <c r="O621" s="6">
        <v>7500000</v>
      </c>
      <c r="P621" s="6">
        <v>8100000</v>
      </c>
      <c r="Q621" s="6">
        <f t="shared" si="101"/>
        <v>600000</v>
      </c>
      <c r="R621" s="8">
        <f t="shared" si="102"/>
        <v>0.08</v>
      </c>
      <c r="S621" s="6">
        <v>37000</v>
      </c>
      <c r="T621" s="9">
        <f t="shared" si="103"/>
        <v>81043.010752688177</v>
      </c>
      <c r="U621" s="6">
        <v>87495</v>
      </c>
      <c r="V621" s="9">
        <f t="shared" si="104"/>
        <v>6451.9892473118234</v>
      </c>
      <c r="W621" s="8">
        <f t="shared" si="105"/>
        <v>7.961191455486262E-2</v>
      </c>
      <c r="X621" s="22">
        <f t="shared" si="106"/>
        <v>69963.519738982985</v>
      </c>
      <c r="Y621" s="22">
        <f t="shared" si="107"/>
        <v>75533.449494400338</v>
      </c>
      <c r="Z621" s="22">
        <f t="shared" si="109"/>
        <v>7024610.8029792318</v>
      </c>
      <c r="AA621" s="10">
        <v>1398</v>
      </c>
      <c r="AB621" s="6">
        <v>1896</v>
      </c>
      <c r="AC621" s="6">
        <f t="shared" si="108"/>
        <v>120</v>
      </c>
      <c r="AD621" s="6" t="s">
        <v>494</v>
      </c>
    </row>
    <row r="622" spans="1:30" x14ac:dyDescent="0.2">
      <c r="A622">
        <v>22</v>
      </c>
      <c r="B622" s="6" t="s">
        <v>2092</v>
      </c>
      <c r="C622" s="6" t="s">
        <v>22</v>
      </c>
      <c r="D622" s="6" t="s">
        <v>23</v>
      </c>
      <c r="E622" s="6" t="s">
        <v>2767</v>
      </c>
      <c r="F622" s="6" t="s">
        <v>2772</v>
      </c>
      <c r="G622" s="6">
        <v>93</v>
      </c>
      <c r="H622" s="6">
        <v>105</v>
      </c>
      <c r="I622" s="7">
        <v>42511</v>
      </c>
      <c r="J622" s="7">
        <v>42522</v>
      </c>
      <c r="K622" s="7" t="s">
        <v>2538</v>
      </c>
      <c r="L622" s="17">
        <f t="shared" si="99"/>
        <v>259.83</v>
      </c>
      <c r="M622" s="20">
        <f t="shared" si="100"/>
        <v>0.91671477504522192</v>
      </c>
      <c r="N622" s="6">
        <v>11</v>
      </c>
      <c r="O622" s="6">
        <v>7490000</v>
      </c>
      <c r="P622" s="6">
        <v>7400000</v>
      </c>
      <c r="Q622" s="6">
        <f t="shared" si="101"/>
        <v>-90000</v>
      </c>
      <c r="R622" s="8">
        <f t="shared" si="102"/>
        <v>-1.2016021361815754E-2</v>
      </c>
      <c r="S622" s="6">
        <v>119223</v>
      </c>
      <c r="T622" s="9">
        <f t="shared" si="103"/>
        <v>81819.602150537641</v>
      </c>
      <c r="U622" s="6">
        <v>80852</v>
      </c>
      <c r="V622" s="9">
        <f t="shared" si="104"/>
        <v>-967.60215053764114</v>
      </c>
      <c r="W622" s="8">
        <f t="shared" si="105"/>
        <v>-1.1826043210982332E-2</v>
      </c>
      <c r="X622" s="22">
        <f t="shared" si="106"/>
        <v>75005.238179719672</v>
      </c>
      <c r="Y622" s="22">
        <f t="shared" si="107"/>
        <v>74118.222991956281</v>
      </c>
      <c r="Z622" s="22">
        <f t="shared" si="109"/>
        <v>6892994.7382519338</v>
      </c>
      <c r="AA622" s="6">
        <v>725</v>
      </c>
      <c r="AB622" s="6">
        <v>1917</v>
      </c>
      <c r="AC622" s="6">
        <f t="shared" si="108"/>
        <v>99</v>
      </c>
      <c r="AD622" s="6" t="s">
        <v>90</v>
      </c>
    </row>
    <row r="623" spans="1:30" x14ac:dyDescent="0.2">
      <c r="A623">
        <v>9</v>
      </c>
      <c r="B623" s="6" t="s">
        <v>2716</v>
      </c>
      <c r="C623" s="6" t="s">
        <v>22</v>
      </c>
      <c r="D623" s="6" t="s">
        <v>23</v>
      </c>
      <c r="E623" s="6" t="s">
        <v>2768</v>
      </c>
      <c r="F623" s="6" t="s">
        <v>2772</v>
      </c>
      <c r="G623" s="6">
        <v>94</v>
      </c>
      <c r="H623" s="6">
        <v>104</v>
      </c>
      <c r="I623" s="7">
        <v>42429</v>
      </c>
      <c r="J623" s="7">
        <v>42432</v>
      </c>
      <c r="K623" s="7" t="s">
        <v>2535</v>
      </c>
      <c r="L623" s="17">
        <f t="shared" si="99"/>
        <v>245.99</v>
      </c>
      <c r="M623" s="20">
        <f t="shared" si="100"/>
        <v>0.96829139395910402</v>
      </c>
      <c r="N623" s="6">
        <v>3</v>
      </c>
      <c r="O623" s="6">
        <v>6490000</v>
      </c>
      <c r="P623" s="6">
        <v>6700000</v>
      </c>
      <c r="Q623" s="6">
        <f t="shared" si="101"/>
        <v>210000</v>
      </c>
      <c r="R623" s="8">
        <f t="shared" si="102"/>
        <v>3.2357473035439135E-2</v>
      </c>
      <c r="S623" s="6"/>
      <c r="T623" s="9">
        <f t="shared" si="103"/>
        <v>69042.553191489365</v>
      </c>
      <c r="U623" s="6">
        <v>71277</v>
      </c>
      <c r="V623" s="9">
        <f t="shared" si="104"/>
        <v>2234.4468085106346</v>
      </c>
      <c r="W623" s="8">
        <f t="shared" si="105"/>
        <v>3.2363328197226447E-2</v>
      </c>
      <c r="X623" s="22">
        <f t="shared" si="106"/>
        <v>66853.310072282824</v>
      </c>
      <c r="Y623" s="22">
        <f t="shared" si="107"/>
        <v>69016.905687223058</v>
      </c>
      <c r="Z623" s="22">
        <f t="shared" si="109"/>
        <v>6487589.1345989676</v>
      </c>
      <c r="AA623" s="6">
        <v>651</v>
      </c>
      <c r="AB623" s="6">
        <v>1898</v>
      </c>
      <c r="AC623" s="6">
        <f t="shared" si="108"/>
        <v>118</v>
      </c>
      <c r="AD623" s="6" t="s">
        <v>422</v>
      </c>
    </row>
    <row r="624" spans="1:30" x14ac:dyDescent="0.2">
      <c r="A624">
        <v>9</v>
      </c>
      <c r="B624" s="6" t="s">
        <v>1640</v>
      </c>
      <c r="C624" s="6" t="s">
        <v>22</v>
      </c>
      <c r="D624" s="6" t="s">
        <v>23</v>
      </c>
      <c r="E624" s="6" t="s">
        <v>2767</v>
      </c>
      <c r="F624" s="6" t="s">
        <v>2772</v>
      </c>
      <c r="G624" s="6">
        <v>94</v>
      </c>
      <c r="H624" s="6">
        <v>107</v>
      </c>
      <c r="I624" s="7">
        <v>42421</v>
      </c>
      <c r="J624" s="7">
        <v>42431</v>
      </c>
      <c r="K624" s="7" t="s">
        <v>2535</v>
      </c>
      <c r="L624" s="17">
        <f t="shared" si="99"/>
        <v>245.99</v>
      </c>
      <c r="M624" s="20">
        <f t="shared" si="100"/>
        <v>0.96829139395910402</v>
      </c>
      <c r="N624" s="6">
        <v>10</v>
      </c>
      <c r="O624" s="6">
        <v>6300000</v>
      </c>
      <c r="P624" s="6">
        <v>6500000</v>
      </c>
      <c r="Q624" s="6">
        <f t="shared" si="101"/>
        <v>200000</v>
      </c>
      <c r="R624" s="8">
        <f t="shared" si="102"/>
        <v>3.1746031746031744E-2</v>
      </c>
      <c r="S624" s="6">
        <v>15748</v>
      </c>
      <c r="T624" s="9">
        <f t="shared" si="103"/>
        <v>67188.808510638293</v>
      </c>
      <c r="U624" s="6">
        <v>69316</v>
      </c>
      <c r="V624" s="9">
        <f t="shared" si="104"/>
        <v>2127.1914893617068</v>
      </c>
      <c r="W624" s="8">
        <f t="shared" si="105"/>
        <v>3.165990790006195E-2</v>
      </c>
      <c r="X624" s="22">
        <f t="shared" si="106"/>
        <v>65058.345051217264</v>
      </c>
      <c r="Y624" s="22">
        <f t="shared" si="107"/>
        <v>67118.086263669247</v>
      </c>
      <c r="Z624" s="22">
        <f t="shared" si="109"/>
        <v>6309100.1087849094</v>
      </c>
      <c r="AA624" s="6">
        <v>525</v>
      </c>
      <c r="AB624" s="6">
        <v>1904</v>
      </c>
      <c r="AC624" s="6">
        <f t="shared" si="108"/>
        <v>112</v>
      </c>
      <c r="AD624" s="6" t="s">
        <v>108</v>
      </c>
    </row>
    <row r="625" spans="1:30" x14ac:dyDescent="0.2">
      <c r="A625">
        <v>34</v>
      </c>
      <c r="B625" s="6" t="s">
        <v>2106</v>
      </c>
      <c r="C625" s="6" t="s">
        <v>22</v>
      </c>
      <c r="D625" s="6" t="s">
        <v>23</v>
      </c>
      <c r="E625" s="6" t="s">
        <v>2767</v>
      </c>
      <c r="F625" s="6" t="s">
        <v>2772</v>
      </c>
      <c r="G625" s="6">
        <v>94</v>
      </c>
      <c r="H625" s="6">
        <v>108</v>
      </c>
      <c r="I625" s="7">
        <v>42594</v>
      </c>
      <c r="J625" s="7">
        <v>42604</v>
      </c>
      <c r="K625" s="7" t="s">
        <v>2540</v>
      </c>
      <c r="L625" s="17">
        <f t="shared" si="99"/>
        <v>272.20999999999998</v>
      </c>
      <c r="M625" s="20">
        <f t="shared" si="100"/>
        <v>0.87502296021454029</v>
      </c>
      <c r="N625" s="6">
        <v>10</v>
      </c>
      <c r="O625" s="6">
        <v>6250000</v>
      </c>
      <c r="P625" s="6">
        <v>6900000</v>
      </c>
      <c r="Q625" s="6">
        <f t="shared" si="101"/>
        <v>650000</v>
      </c>
      <c r="R625" s="8">
        <f t="shared" si="102"/>
        <v>0.104</v>
      </c>
      <c r="S625" s="6"/>
      <c r="T625" s="9">
        <f t="shared" si="103"/>
        <v>66489.361702127659</v>
      </c>
      <c r="U625" s="6">
        <v>73404</v>
      </c>
      <c r="V625" s="9">
        <f t="shared" si="104"/>
        <v>6914.6382978723414</v>
      </c>
      <c r="W625" s="8">
        <f t="shared" si="105"/>
        <v>0.10399616000000002</v>
      </c>
      <c r="X625" s="22">
        <f t="shared" si="106"/>
        <v>58179.718099371028</v>
      </c>
      <c r="Y625" s="22">
        <f t="shared" si="107"/>
        <v>64230.185371588115</v>
      </c>
      <c r="Z625" s="22">
        <f t="shared" si="109"/>
        <v>6037637.4249292826</v>
      </c>
      <c r="AA625" s="10">
        <v>1131</v>
      </c>
      <c r="AB625" s="6">
        <v>1936</v>
      </c>
      <c r="AC625" s="6">
        <f t="shared" si="108"/>
        <v>80</v>
      </c>
      <c r="AD625" s="6" t="s">
        <v>61</v>
      </c>
    </row>
    <row r="626" spans="1:30" x14ac:dyDescent="0.2">
      <c r="A626">
        <v>35</v>
      </c>
      <c r="B626" s="6" t="s">
        <v>2107</v>
      </c>
      <c r="C626" s="6" t="s">
        <v>22</v>
      </c>
      <c r="D626" s="6" t="s">
        <v>23</v>
      </c>
      <c r="E626" s="6" t="s">
        <v>2767</v>
      </c>
      <c r="F626" s="6" t="s">
        <v>2772</v>
      </c>
      <c r="G626" s="6">
        <v>94</v>
      </c>
      <c r="H626" s="6">
        <v>110</v>
      </c>
      <c r="I626" s="7">
        <v>42602</v>
      </c>
      <c r="J626" s="7">
        <v>42612</v>
      </c>
      <c r="K626" s="7" t="s">
        <v>2540</v>
      </c>
      <c r="L626" s="17">
        <f t="shared" si="99"/>
        <v>272.20999999999998</v>
      </c>
      <c r="M626" s="20">
        <f t="shared" si="100"/>
        <v>0.87502296021454029</v>
      </c>
      <c r="N626" s="6">
        <v>10</v>
      </c>
      <c r="O626" s="6">
        <v>6190000</v>
      </c>
      <c r="P626" s="6">
        <v>7000000</v>
      </c>
      <c r="Q626" s="6">
        <f t="shared" si="101"/>
        <v>810000</v>
      </c>
      <c r="R626" s="8">
        <f t="shared" si="102"/>
        <v>0.13085621970920841</v>
      </c>
      <c r="S626" s="6"/>
      <c r="T626" s="9">
        <f t="shared" si="103"/>
        <v>65851.063829787236</v>
      </c>
      <c r="U626" s="6">
        <v>74468</v>
      </c>
      <c r="V626" s="9">
        <f t="shared" si="104"/>
        <v>8616.9361702127644</v>
      </c>
      <c r="W626" s="8">
        <f t="shared" si="105"/>
        <v>0.13085492730210013</v>
      </c>
      <c r="X626" s="22">
        <f t="shared" si="106"/>
        <v>57621.192805617073</v>
      </c>
      <c r="Y626" s="22">
        <f t="shared" si="107"/>
        <v>65161.209801256387</v>
      </c>
      <c r="Z626" s="22">
        <f t="shared" si="109"/>
        <v>6125153.7213181006</v>
      </c>
      <c r="AA626" s="6">
        <v>542</v>
      </c>
      <c r="AB626" s="6">
        <v>1889</v>
      </c>
      <c r="AC626" s="6">
        <f t="shared" si="108"/>
        <v>127</v>
      </c>
      <c r="AD626" s="6" t="s">
        <v>25</v>
      </c>
    </row>
    <row r="627" spans="1:30" x14ac:dyDescent="0.2">
      <c r="A627">
        <v>18</v>
      </c>
      <c r="B627" s="6" t="s">
        <v>2104</v>
      </c>
      <c r="C627" s="6" t="s">
        <v>22</v>
      </c>
      <c r="D627" s="6" t="s">
        <v>23</v>
      </c>
      <c r="E627" s="6" t="s">
        <v>2767</v>
      </c>
      <c r="F627" s="6" t="s">
        <v>2772</v>
      </c>
      <c r="G627" s="6">
        <v>94</v>
      </c>
      <c r="H627" s="6">
        <v>104</v>
      </c>
      <c r="I627" s="7">
        <v>42482</v>
      </c>
      <c r="J627" s="7">
        <v>42493</v>
      </c>
      <c r="K627" s="7" t="s">
        <v>2537</v>
      </c>
      <c r="L627" s="17">
        <f t="shared" si="99"/>
        <v>256.52</v>
      </c>
      <c r="M627" s="20">
        <f t="shared" si="100"/>
        <v>0.92854358334632781</v>
      </c>
      <c r="N627" s="6">
        <v>11</v>
      </c>
      <c r="O627" s="6">
        <v>6190000</v>
      </c>
      <c r="P627" s="6">
        <v>6740000</v>
      </c>
      <c r="Q627" s="6">
        <f t="shared" si="101"/>
        <v>550000</v>
      </c>
      <c r="R627" s="8">
        <f t="shared" si="102"/>
        <v>8.8852988691437804E-2</v>
      </c>
      <c r="S627" s="6"/>
      <c r="T627" s="9">
        <f t="shared" si="103"/>
        <v>65851.063829787236</v>
      </c>
      <c r="U627" s="6">
        <v>71702</v>
      </c>
      <c r="V627" s="9">
        <f t="shared" si="104"/>
        <v>5850.9361702127644</v>
      </c>
      <c r="W627" s="8">
        <f t="shared" si="105"/>
        <v>8.8851050080775415E-2</v>
      </c>
      <c r="X627" s="22">
        <f t="shared" si="106"/>
        <v>61145.582775678398</v>
      </c>
      <c r="Y627" s="22">
        <f t="shared" si="107"/>
        <v>66578.432013098398</v>
      </c>
      <c r="Z627" s="22">
        <f t="shared" si="109"/>
        <v>6258372.6092312494</v>
      </c>
      <c r="AA627" s="10">
        <v>1352</v>
      </c>
      <c r="AB627" s="6">
        <v>1936</v>
      </c>
      <c r="AC627" s="6">
        <f t="shared" si="108"/>
        <v>80</v>
      </c>
      <c r="AD627" s="6" t="s">
        <v>213</v>
      </c>
    </row>
    <row r="628" spans="1:30" x14ac:dyDescent="0.2">
      <c r="A628">
        <v>44</v>
      </c>
      <c r="B628" s="6" t="s">
        <v>2111</v>
      </c>
      <c r="C628" s="6" t="s">
        <v>22</v>
      </c>
      <c r="D628" s="6" t="s">
        <v>23</v>
      </c>
      <c r="E628" s="6" t="s">
        <v>2767</v>
      </c>
      <c r="F628" s="6" t="s">
        <v>2772</v>
      </c>
      <c r="G628" s="6">
        <v>94</v>
      </c>
      <c r="H628" s="6">
        <v>107</v>
      </c>
      <c r="I628" s="7">
        <v>42664</v>
      </c>
      <c r="J628" s="7">
        <v>42675</v>
      </c>
      <c r="K628" s="7" t="s">
        <v>2543</v>
      </c>
      <c r="L628" s="17">
        <f t="shared" si="99"/>
        <v>284.38</v>
      </c>
      <c r="M628" s="20">
        <f t="shared" si="100"/>
        <v>0.83757648217174208</v>
      </c>
      <c r="N628" s="6">
        <v>11</v>
      </c>
      <c r="O628" s="6">
        <v>7500000</v>
      </c>
      <c r="P628" s="6">
        <v>7300000</v>
      </c>
      <c r="Q628" s="6">
        <f t="shared" si="101"/>
        <v>-200000</v>
      </c>
      <c r="R628" s="8">
        <f t="shared" si="102"/>
        <v>-2.6666666666666668E-2</v>
      </c>
      <c r="S628" s="6">
        <v>292</v>
      </c>
      <c r="T628" s="9">
        <f t="shared" si="103"/>
        <v>79790.340425531918</v>
      </c>
      <c r="U628" s="6">
        <v>77663</v>
      </c>
      <c r="V628" s="9">
        <f t="shared" si="104"/>
        <v>-2127.3404255319183</v>
      </c>
      <c r="W628" s="8">
        <f t="shared" si="105"/>
        <v>-2.6661628640591635E-2</v>
      </c>
      <c r="X628" s="22">
        <f t="shared" si="106"/>
        <v>66830.512644902759</v>
      </c>
      <c r="Y628" s="22">
        <f t="shared" si="107"/>
        <v>65048.702334904003</v>
      </c>
      <c r="Z628" s="22">
        <f t="shared" si="109"/>
        <v>6114578.0194809763</v>
      </c>
      <c r="AA628" s="6">
        <v>859</v>
      </c>
      <c r="AB628" s="6">
        <v>1897</v>
      </c>
      <c r="AC628" s="6">
        <f t="shared" si="108"/>
        <v>119</v>
      </c>
      <c r="AD628" s="6" t="s">
        <v>103</v>
      </c>
    </row>
    <row r="629" spans="1:30" x14ac:dyDescent="0.2">
      <c r="A629">
        <v>47</v>
      </c>
      <c r="B629" s="6" t="s">
        <v>2113</v>
      </c>
      <c r="C629" s="6" t="s">
        <v>22</v>
      </c>
      <c r="D629" s="6" t="s">
        <v>23</v>
      </c>
      <c r="E629" s="6" t="s">
        <v>2767</v>
      </c>
      <c r="F629" s="6" t="s">
        <v>2772</v>
      </c>
      <c r="G629" s="6">
        <v>94</v>
      </c>
      <c r="H629" s="6">
        <v>104</v>
      </c>
      <c r="I629" s="7">
        <v>42685</v>
      </c>
      <c r="J629" s="7">
        <v>42697</v>
      </c>
      <c r="K629" s="7" t="s">
        <v>2543</v>
      </c>
      <c r="L629" s="17">
        <f t="shared" si="99"/>
        <v>284.38</v>
      </c>
      <c r="M629" s="20">
        <f t="shared" si="100"/>
        <v>0.83757648217174208</v>
      </c>
      <c r="N629" s="6">
        <v>12</v>
      </c>
      <c r="O629" s="6">
        <v>6750000</v>
      </c>
      <c r="P629" s="6">
        <v>7120000</v>
      </c>
      <c r="Q629" s="6">
        <f t="shared" si="101"/>
        <v>370000</v>
      </c>
      <c r="R629" s="8">
        <f t="shared" si="102"/>
        <v>5.4814814814814816E-2</v>
      </c>
      <c r="S629" s="6">
        <v>69838</v>
      </c>
      <c r="T629" s="9">
        <f t="shared" si="103"/>
        <v>72551.468085106389</v>
      </c>
      <c r="U629" s="6">
        <v>76488</v>
      </c>
      <c r="V629" s="9">
        <f t="shared" si="104"/>
        <v>3936.5319148936105</v>
      </c>
      <c r="W629" s="8">
        <f t="shared" si="105"/>
        <v>5.4258473588375468E-2</v>
      </c>
      <c r="X629" s="22">
        <f t="shared" si="106"/>
        <v>60767.403415118824</v>
      </c>
      <c r="Y629" s="22">
        <f t="shared" si="107"/>
        <v>64064.549968352207</v>
      </c>
      <c r="Z629" s="22">
        <f t="shared" si="109"/>
        <v>6022067.6970251072</v>
      </c>
      <c r="AA629" s="6">
        <v>632</v>
      </c>
      <c r="AB629" s="6">
        <v>1902</v>
      </c>
      <c r="AC629" s="6">
        <f t="shared" si="108"/>
        <v>114</v>
      </c>
      <c r="AD629" s="6" t="s">
        <v>103</v>
      </c>
    </row>
    <row r="630" spans="1:30" x14ac:dyDescent="0.2">
      <c r="A630">
        <v>17</v>
      </c>
      <c r="B630" s="6" t="s">
        <v>1946</v>
      </c>
      <c r="C630" s="6" t="s">
        <v>22</v>
      </c>
      <c r="D630" s="6" t="s">
        <v>23</v>
      </c>
      <c r="E630" s="6" t="s">
        <v>2767</v>
      </c>
      <c r="F630" s="6" t="s">
        <v>2772</v>
      </c>
      <c r="G630" s="6">
        <v>94</v>
      </c>
      <c r="H630" s="6">
        <v>108</v>
      </c>
      <c r="I630" s="7">
        <v>42476</v>
      </c>
      <c r="J630" s="7">
        <v>42489</v>
      </c>
      <c r="K630" s="7" t="s">
        <v>2536</v>
      </c>
      <c r="L630" s="17">
        <f t="shared" si="99"/>
        <v>250.79</v>
      </c>
      <c r="M630" s="20">
        <f t="shared" si="100"/>
        <v>0.9497587623110969</v>
      </c>
      <c r="N630" s="6">
        <v>13</v>
      </c>
      <c r="O630" s="6">
        <v>5890000</v>
      </c>
      <c r="P630" s="6">
        <v>5500000</v>
      </c>
      <c r="Q630" s="6">
        <f t="shared" si="101"/>
        <v>-390000</v>
      </c>
      <c r="R630" s="8">
        <f t="shared" si="102"/>
        <v>-6.6213921901528014E-2</v>
      </c>
      <c r="S630" s="6">
        <v>28684</v>
      </c>
      <c r="T630" s="9">
        <f t="shared" si="103"/>
        <v>62964.723404255317</v>
      </c>
      <c r="U630" s="6">
        <v>58816</v>
      </c>
      <c r="V630" s="9">
        <f t="shared" si="104"/>
        <v>-4148.7234042553173</v>
      </c>
      <c r="W630" s="8">
        <f t="shared" si="105"/>
        <v>-6.5889647090468059E-2</v>
      </c>
      <c r="X630" s="22">
        <f t="shared" si="106"/>
        <v>59801.297769686083</v>
      </c>
      <c r="Y630" s="22">
        <f t="shared" si="107"/>
        <v>55861.011364089478</v>
      </c>
      <c r="Z630" s="22">
        <f t="shared" si="109"/>
        <v>5250935.0682244105</v>
      </c>
      <c r="AA630" s="6">
        <v>740</v>
      </c>
      <c r="AB630" s="6">
        <v>1900</v>
      </c>
      <c r="AC630" s="6">
        <f t="shared" si="108"/>
        <v>116</v>
      </c>
      <c r="AD630" s="6" t="s">
        <v>90</v>
      </c>
    </row>
    <row r="631" spans="1:30" x14ac:dyDescent="0.2">
      <c r="A631">
        <v>19</v>
      </c>
      <c r="B631" s="6" t="s">
        <v>2105</v>
      </c>
      <c r="C631" s="6" t="s">
        <v>22</v>
      </c>
      <c r="D631" s="6" t="s">
        <v>23</v>
      </c>
      <c r="E631" s="6" t="s">
        <v>2767</v>
      </c>
      <c r="F631" s="6" t="s">
        <v>2772</v>
      </c>
      <c r="G631" s="6">
        <v>94</v>
      </c>
      <c r="H631" s="6">
        <v>105</v>
      </c>
      <c r="I631" s="7">
        <v>42482</v>
      </c>
      <c r="J631" s="7">
        <v>42500</v>
      </c>
      <c r="K631" s="7" t="s">
        <v>2537</v>
      </c>
      <c r="L631" s="17">
        <f t="shared" si="99"/>
        <v>256.52</v>
      </c>
      <c r="M631" s="20">
        <f t="shared" si="100"/>
        <v>0.92854358334632781</v>
      </c>
      <c r="N631" s="6">
        <v>18</v>
      </c>
      <c r="O631" s="6">
        <v>5950000</v>
      </c>
      <c r="P631" s="6">
        <v>5900000</v>
      </c>
      <c r="Q631" s="6">
        <f t="shared" si="101"/>
        <v>-50000</v>
      </c>
      <c r="R631" s="8">
        <f t="shared" si="102"/>
        <v>-8.4033613445378148E-3</v>
      </c>
      <c r="S631" s="6">
        <v>13405</v>
      </c>
      <c r="T631" s="9">
        <f t="shared" si="103"/>
        <v>63440.478723404252</v>
      </c>
      <c r="U631" s="6">
        <v>62909</v>
      </c>
      <c r="V631" s="9">
        <f t="shared" si="104"/>
        <v>-531.47872340425238</v>
      </c>
      <c r="W631" s="8">
        <f t="shared" si="105"/>
        <v>-8.3775963564439657E-3</v>
      </c>
      <c r="X631" s="22">
        <f t="shared" si="106"/>
        <v>58907.249443036249</v>
      </c>
      <c r="Y631" s="22">
        <f t="shared" si="107"/>
        <v>58413.748284734138</v>
      </c>
      <c r="Z631" s="22">
        <f t="shared" si="109"/>
        <v>5490892.3387650093</v>
      </c>
      <c r="AA631" s="6">
        <v>618</v>
      </c>
      <c r="AB631" s="6">
        <v>1935</v>
      </c>
      <c r="AC631" s="6">
        <f t="shared" si="108"/>
        <v>81</v>
      </c>
      <c r="AD631" s="6" t="s">
        <v>1292</v>
      </c>
    </row>
    <row r="632" spans="1:30" x14ac:dyDescent="0.2">
      <c r="A632">
        <v>44</v>
      </c>
      <c r="B632" s="6" t="s">
        <v>2719</v>
      </c>
      <c r="C632" s="6" t="s">
        <v>22</v>
      </c>
      <c r="D632" s="6" t="s">
        <v>23</v>
      </c>
      <c r="E632" s="6" t="s">
        <v>2768</v>
      </c>
      <c r="F632" s="6" t="s">
        <v>2772</v>
      </c>
      <c r="G632" s="6">
        <v>95</v>
      </c>
      <c r="H632" s="6">
        <v>105</v>
      </c>
      <c r="I632" s="7">
        <v>42672</v>
      </c>
      <c r="J632" s="7">
        <v>42674</v>
      </c>
      <c r="K632" s="7" t="s">
        <v>2542</v>
      </c>
      <c r="L632" s="17">
        <f t="shared" si="99"/>
        <v>281.13</v>
      </c>
      <c r="M632" s="20">
        <f t="shared" si="100"/>
        <v>0.84725927506847365</v>
      </c>
      <c r="N632" s="6">
        <v>2</v>
      </c>
      <c r="O632" s="6">
        <v>6100000</v>
      </c>
      <c r="P632" s="6">
        <v>7200000</v>
      </c>
      <c r="Q632" s="6">
        <f t="shared" si="101"/>
        <v>1100000</v>
      </c>
      <c r="R632" s="8">
        <f t="shared" si="102"/>
        <v>0.18032786885245902</v>
      </c>
      <c r="S632" s="6"/>
      <c r="T632" s="9">
        <f t="shared" si="103"/>
        <v>64210.526315789473</v>
      </c>
      <c r="U632" s="6">
        <v>75789</v>
      </c>
      <c r="V632" s="9">
        <f t="shared" si="104"/>
        <v>11578.473684210527</v>
      </c>
      <c r="W632" s="8">
        <f t="shared" si="105"/>
        <v>0.18032049180327869</v>
      </c>
      <c r="X632" s="22">
        <f t="shared" si="106"/>
        <v>54402.963978080938</v>
      </c>
      <c r="Y632" s="22">
        <f t="shared" si="107"/>
        <v>64212.933198164552</v>
      </c>
      <c r="Z632" s="22">
        <f t="shared" si="109"/>
        <v>6100228.6538256323</v>
      </c>
      <c r="AA632" s="10">
        <v>1534</v>
      </c>
      <c r="AB632" s="6">
        <v>1892</v>
      </c>
      <c r="AC632" s="6">
        <f t="shared" si="108"/>
        <v>124</v>
      </c>
      <c r="AD632" s="6" t="s">
        <v>37</v>
      </c>
    </row>
    <row r="633" spans="1:30" x14ac:dyDescent="0.2">
      <c r="A633">
        <v>3</v>
      </c>
      <c r="B633" s="6" t="s">
        <v>2114</v>
      </c>
      <c r="C633" s="6" t="s">
        <v>22</v>
      </c>
      <c r="D633" s="6" t="s">
        <v>23</v>
      </c>
      <c r="E633" s="6" t="s">
        <v>2767</v>
      </c>
      <c r="F633" s="6" t="s">
        <v>2772</v>
      </c>
      <c r="G633" s="6">
        <v>95</v>
      </c>
      <c r="H633" s="6">
        <v>106</v>
      </c>
      <c r="I633" s="7">
        <v>42377</v>
      </c>
      <c r="J633" s="7">
        <v>42387</v>
      </c>
      <c r="K633" s="7" t="s">
        <v>2533</v>
      </c>
      <c r="L633" s="17">
        <f t="shared" si="99"/>
        <v>238.19</v>
      </c>
      <c r="M633" s="20">
        <f t="shared" si="100"/>
        <v>1</v>
      </c>
      <c r="N633" s="6">
        <v>10</v>
      </c>
      <c r="O633" s="6">
        <v>6990000</v>
      </c>
      <c r="P633" s="6">
        <v>6990000</v>
      </c>
      <c r="Q633" s="6">
        <f t="shared" si="101"/>
        <v>0</v>
      </c>
      <c r="R633" s="8">
        <f t="shared" si="102"/>
        <v>0</v>
      </c>
      <c r="S633" s="6"/>
      <c r="T633" s="9">
        <f t="shared" si="103"/>
        <v>73578.947368421053</v>
      </c>
      <c r="U633" s="6">
        <v>73579</v>
      </c>
      <c r="V633" s="9">
        <f t="shared" si="104"/>
        <v>5.2631578946602531E-2</v>
      </c>
      <c r="W633" s="8">
        <f t="shared" si="105"/>
        <v>7.1530758224996284E-7</v>
      </c>
      <c r="X633" s="22">
        <f t="shared" si="106"/>
        <v>73578.947368421053</v>
      </c>
      <c r="Y633" s="22">
        <f t="shared" si="107"/>
        <v>73579</v>
      </c>
      <c r="Z633" s="22">
        <f t="shared" si="109"/>
        <v>6990005</v>
      </c>
      <c r="AA633" s="6">
        <v>602</v>
      </c>
      <c r="AB633" s="6">
        <v>1898</v>
      </c>
      <c r="AC633" s="6">
        <f t="shared" si="108"/>
        <v>118</v>
      </c>
      <c r="AD633" s="6" t="s">
        <v>206</v>
      </c>
    </row>
    <row r="634" spans="1:30" x14ac:dyDescent="0.2">
      <c r="A634">
        <v>34</v>
      </c>
      <c r="B634" s="6" t="s">
        <v>2120</v>
      </c>
      <c r="C634" s="6" t="s">
        <v>22</v>
      </c>
      <c r="D634" s="6" t="s">
        <v>23</v>
      </c>
      <c r="E634" s="6" t="s">
        <v>2767</v>
      </c>
      <c r="F634" s="6" t="s">
        <v>2772</v>
      </c>
      <c r="G634" s="6">
        <v>95</v>
      </c>
      <c r="H634" s="6">
        <v>106</v>
      </c>
      <c r="I634" s="7">
        <v>42595</v>
      </c>
      <c r="J634" s="7">
        <v>42605</v>
      </c>
      <c r="K634" s="7" t="s">
        <v>2540</v>
      </c>
      <c r="L634" s="17">
        <f t="shared" si="99"/>
        <v>272.20999999999998</v>
      </c>
      <c r="M634" s="20">
        <f t="shared" si="100"/>
        <v>0.87502296021454029</v>
      </c>
      <c r="N634" s="6">
        <v>10</v>
      </c>
      <c r="O634" s="6">
        <v>6900000</v>
      </c>
      <c r="P634" s="6">
        <v>7100000</v>
      </c>
      <c r="Q634" s="6">
        <f t="shared" si="101"/>
        <v>200000</v>
      </c>
      <c r="R634" s="8">
        <f t="shared" si="102"/>
        <v>2.8985507246376812E-2</v>
      </c>
      <c r="S634" s="6"/>
      <c r="T634" s="9">
        <f t="shared" si="103"/>
        <v>72631.578947368427</v>
      </c>
      <c r="U634" s="6">
        <v>74737</v>
      </c>
      <c r="V634" s="9">
        <f t="shared" si="104"/>
        <v>2105.4210526315728</v>
      </c>
      <c r="W634" s="8">
        <f t="shared" si="105"/>
        <v>2.8987681159420204E-2</v>
      </c>
      <c r="X634" s="22">
        <f t="shared" si="106"/>
        <v>63554.299215582403</v>
      </c>
      <c r="Y634" s="22">
        <f t="shared" si="107"/>
        <v>65396.5909775541</v>
      </c>
      <c r="Z634" s="22">
        <f t="shared" si="109"/>
        <v>6212676.1428676397</v>
      </c>
      <c r="AA634" s="6">
        <v>466</v>
      </c>
      <c r="AB634" s="6">
        <v>1897</v>
      </c>
      <c r="AC634" s="6">
        <f t="shared" si="108"/>
        <v>119</v>
      </c>
      <c r="AD634" s="6" t="s">
        <v>27</v>
      </c>
    </row>
    <row r="635" spans="1:30" x14ac:dyDescent="0.2">
      <c r="A635">
        <v>43</v>
      </c>
      <c r="B635" s="6" t="s">
        <v>1729</v>
      </c>
      <c r="C635" s="6" t="s">
        <v>22</v>
      </c>
      <c r="D635" s="6" t="s">
        <v>23</v>
      </c>
      <c r="E635" s="6" t="s">
        <v>2767</v>
      </c>
      <c r="F635" s="6" t="s">
        <v>2772</v>
      </c>
      <c r="G635" s="6">
        <v>95</v>
      </c>
      <c r="H635" s="6">
        <v>100</v>
      </c>
      <c r="I635" s="7">
        <v>42658</v>
      </c>
      <c r="J635" s="7">
        <v>42668</v>
      </c>
      <c r="K635" s="7" t="s">
        <v>2542</v>
      </c>
      <c r="L635" s="17">
        <f t="shared" si="99"/>
        <v>281.13</v>
      </c>
      <c r="M635" s="20">
        <f t="shared" si="100"/>
        <v>0.84725927506847365</v>
      </c>
      <c r="N635" s="6">
        <v>10</v>
      </c>
      <c r="O635" s="6">
        <v>6300000</v>
      </c>
      <c r="P635" s="6">
        <v>6865000</v>
      </c>
      <c r="Q635" s="6">
        <f t="shared" si="101"/>
        <v>565000</v>
      </c>
      <c r="R635" s="8">
        <f t="shared" si="102"/>
        <v>8.9682539682539683E-2</v>
      </c>
      <c r="S635" s="6">
        <v>81000</v>
      </c>
      <c r="T635" s="9">
        <f t="shared" si="103"/>
        <v>67168.421052631573</v>
      </c>
      <c r="U635" s="6">
        <v>73116</v>
      </c>
      <c r="V635" s="9">
        <f t="shared" si="104"/>
        <v>5947.5789473684272</v>
      </c>
      <c r="W635" s="8">
        <f t="shared" si="105"/>
        <v>8.8547249647390788E-2</v>
      </c>
      <c r="X635" s="22">
        <f t="shared" si="106"/>
        <v>56909.06772854663</v>
      </c>
      <c r="Y635" s="22">
        <f t="shared" si="107"/>
        <v>61948.209155906523</v>
      </c>
      <c r="Z635" s="22">
        <f t="shared" si="109"/>
        <v>5885079.8698111195</v>
      </c>
      <c r="AA635" s="10">
        <v>1021</v>
      </c>
      <c r="AB635" s="6">
        <v>1884</v>
      </c>
      <c r="AC635" s="6">
        <f t="shared" si="108"/>
        <v>132</v>
      </c>
      <c r="AD635" s="6" t="s">
        <v>44</v>
      </c>
    </row>
    <row r="636" spans="1:30" x14ac:dyDescent="0.2">
      <c r="A636">
        <v>17</v>
      </c>
      <c r="B636" s="6" t="s">
        <v>2116</v>
      </c>
      <c r="C636" s="6" t="s">
        <v>22</v>
      </c>
      <c r="D636" s="6" t="s">
        <v>23</v>
      </c>
      <c r="E636" s="6" t="s">
        <v>2767</v>
      </c>
      <c r="F636" s="6" t="s">
        <v>2772</v>
      </c>
      <c r="G636" s="6">
        <v>95</v>
      </c>
      <c r="H636" s="6">
        <v>104</v>
      </c>
      <c r="I636" s="7">
        <v>42476</v>
      </c>
      <c r="J636" s="7">
        <v>42487</v>
      </c>
      <c r="K636" s="7" t="s">
        <v>2536</v>
      </c>
      <c r="L636" s="17">
        <f t="shared" si="99"/>
        <v>250.79</v>
      </c>
      <c r="M636" s="20">
        <f t="shared" si="100"/>
        <v>0.9497587623110969</v>
      </c>
      <c r="N636" s="6">
        <v>11</v>
      </c>
      <c r="O636" s="6">
        <v>4900000</v>
      </c>
      <c r="P636" s="6">
        <v>5800000</v>
      </c>
      <c r="Q636" s="6">
        <f t="shared" si="101"/>
        <v>900000</v>
      </c>
      <c r="R636" s="8">
        <f t="shared" si="102"/>
        <v>0.18367346938775511</v>
      </c>
      <c r="S636" s="6">
        <v>2444</v>
      </c>
      <c r="T636" s="9">
        <f t="shared" si="103"/>
        <v>51604.673684210524</v>
      </c>
      <c r="U636" s="6">
        <v>61078</v>
      </c>
      <c r="V636" s="9">
        <f t="shared" si="104"/>
        <v>9473.3263157894762</v>
      </c>
      <c r="W636" s="8">
        <f t="shared" si="105"/>
        <v>0.18357496791396297</v>
      </c>
      <c r="X636" s="22">
        <f t="shared" si="106"/>
        <v>49011.991007783821</v>
      </c>
      <c r="Y636" s="22">
        <f t="shared" si="107"/>
        <v>58009.36568443718</v>
      </c>
      <c r="Z636" s="22">
        <f t="shared" si="109"/>
        <v>5510889.7400215324</v>
      </c>
      <c r="AA636" s="6">
        <v>986</v>
      </c>
      <c r="AB636" s="6">
        <v>1895</v>
      </c>
      <c r="AC636" s="6">
        <f t="shared" si="108"/>
        <v>121</v>
      </c>
      <c r="AD636" s="6" t="s">
        <v>37</v>
      </c>
    </row>
    <row r="637" spans="1:30" x14ac:dyDescent="0.2">
      <c r="A637">
        <v>14</v>
      </c>
      <c r="B637" s="6" t="s">
        <v>2115</v>
      </c>
      <c r="C637" s="6" t="s">
        <v>22</v>
      </c>
      <c r="D637" s="6" t="s">
        <v>23</v>
      </c>
      <c r="E637" s="6" t="s">
        <v>2767</v>
      </c>
      <c r="F637" s="6" t="s">
        <v>2772</v>
      </c>
      <c r="G637" s="6">
        <v>95</v>
      </c>
      <c r="H637" s="6">
        <v>106</v>
      </c>
      <c r="I637" s="7">
        <v>42453</v>
      </c>
      <c r="J637" s="7">
        <v>42465</v>
      </c>
      <c r="K637" s="7" t="s">
        <v>2536</v>
      </c>
      <c r="L637" s="17">
        <f t="shared" si="99"/>
        <v>250.79</v>
      </c>
      <c r="M637" s="20">
        <f t="shared" si="100"/>
        <v>0.9497587623110969</v>
      </c>
      <c r="N637" s="6">
        <v>12</v>
      </c>
      <c r="O637" s="6">
        <v>6400000</v>
      </c>
      <c r="P637" s="6">
        <v>6425000</v>
      </c>
      <c r="Q637" s="6">
        <f t="shared" si="101"/>
        <v>25000</v>
      </c>
      <c r="R637" s="8">
        <f t="shared" si="102"/>
        <v>3.90625E-3</v>
      </c>
      <c r="S637" s="6"/>
      <c r="T637" s="9">
        <f t="shared" si="103"/>
        <v>67368.421052631573</v>
      </c>
      <c r="U637" s="6">
        <v>67632</v>
      </c>
      <c r="V637" s="9">
        <f t="shared" si="104"/>
        <v>263.57894736842718</v>
      </c>
      <c r="W637" s="8">
        <f t="shared" si="105"/>
        <v>3.9125000000000913E-3</v>
      </c>
      <c r="X637" s="22">
        <f t="shared" si="106"/>
        <v>63983.748197800203</v>
      </c>
      <c r="Y637" s="22">
        <f t="shared" si="107"/>
        <v>64234.084612624109</v>
      </c>
      <c r="Z637" s="22">
        <f t="shared" si="109"/>
        <v>6102238.0381992906</v>
      </c>
      <c r="AA637" s="6">
        <v>556</v>
      </c>
      <c r="AB637" s="6">
        <v>1896</v>
      </c>
      <c r="AC637" s="6">
        <f t="shared" si="108"/>
        <v>120</v>
      </c>
      <c r="AD637" s="6" t="s">
        <v>37</v>
      </c>
    </row>
    <row r="638" spans="1:30" x14ac:dyDescent="0.2">
      <c r="A638">
        <v>34</v>
      </c>
      <c r="B638" s="6" t="s">
        <v>1695</v>
      </c>
      <c r="C638" s="6" t="s">
        <v>22</v>
      </c>
      <c r="D638" s="6" t="s">
        <v>23</v>
      </c>
      <c r="E638" s="6" t="s">
        <v>2767</v>
      </c>
      <c r="F638" s="6" t="s">
        <v>2772</v>
      </c>
      <c r="G638" s="6">
        <v>95</v>
      </c>
      <c r="H638" s="6">
        <v>105</v>
      </c>
      <c r="I638" s="7">
        <v>42595</v>
      </c>
      <c r="J638" s="7">
        <v>42607</v>
      </c>
      <c r="K638" s="7" t="s">
        <v>2540</v>
      </c>
      <c r="L638" s="17">
        <f t="shared" si="99"/>
        <v>272.20999999999998</v>
      </c>
      <c r="M638" s="20">
        <f t="shared" si="100"/>
        <v>0.87502296021454029</v>
      </c>
      <c r="N638" s="6">
        <v>12</v>
      </c>
      <c r="O638" s="6">
        <v>6600000</v>
      </c>
      <c r="P638" s="6">
        <v>6700000</v>
      </c>
      <c r="Q638" s="6">
        <f t="shared" si="101"/>
        <v>100000</v>
      </c>
      <c r="R638" s="8">
        <f t="shared" si="102"/>
        <v>1.5151515151515152E-2</v>
      </c>
      <c r="S638" s="6">
        <v>191820</v>
      </c>
      <c r="T638" s="9">
        <f t="shared" si="103"/>
        <v>71492.84210526316</v>
      </c>
      <c r="U638" s="6">
        <v>72545</v>
      </c>
      <c r="V638" s="9">
        <f t="shared" si="104"/>
        <v>1052.1578947368398</v>
      </c>
      <c r="W638" s="8">
        <f t="shared" si="105"/>
        <v>1.4716968353107087E-2</v>
      </c>
      <c r="X638" s="22">
        <f t="shared" si="106"/>
        <v>62557.878333098095</v>
      </c>
      <c r="Y638" s="22">
        <f t="shared" si="107"/>
        <v>63478.540648763825</v>
      </c>
      <c r="Z638" s="22">
        <f t="shared" si="109"/>
        <v>6030461.3616325632</v>
      </c>
      <c r="AA638" s="6">
        <v>733</v>
      </c>
      <c r="AB638" s="6">
        <v>1899</v>
      </c>
      <c r="AC638" s="6">
        <f t="shared" si="108"/>
        <v>117</v>
      </c>
      <c r="AD638" s="6" t="s">
        <v>91</v>
      </c>
    </row>
    <row r="639" spans="1:30" x14ac:dyDescent="0.2">
      <c r="A639">
        <v>16</v>
      </c>
      <c r="B639" s="6" t="s">
        <v>2723</v>
      </c>
      <c r="C639" s="6" t="s">
        <v>22</v>
      </c>
      <c r="D639" s="6" t="s">
        <v>23</v>
      </c>
      <c r="E639" s="6" t="s">
        <v>2768</v>
      </c>
      <c r="F639" s="6" t="s">
        <v>2772</v>
      </c>
      <c r="G639" s="6">
        <v>96</v>
      </c>
      <c r="H639" s="6">
        <v>110</v>
      </c>
      <c r="I639" s="7">
        <v>42479</v>
      </c>
      <c r="J639" s="7">
        <v>42482</v>
      </c>
      <c r="K639" s="7" t="s">
        <v>2536</v>
      </c>
      <c r="L639" s="17">
        <f t="shared" si="99"/>
        <v>250.79</v>
      </c>
      <c r="M639" s="20">
        <f t="shared" si="100"/>
        <v>0.9497587623110969</v>
      </c>
      <c r="N639" s="6">
        <v>3</v>
      </c>
      <c r="O639" s="6">
        <v>6700000</v>
      </c>
      <c r="P639" s="6">
        <v>7050000</v>
      </c>
      <c r="Q639" s="6">
        <f t="shared" si="101"/>
        <v>350000</v>
      </c>
      <c r="R639" s="8">
        <f t="shared" si="102"/>
        <v>5.2238805970149252E-2</v>
      </c>
      <c r="S639" s="6">
        <v>1906</v>
      </c>
      <c r="T639" s="9">
        <f t="shared" si="103"/>
        <v>69811.520833333328</v>
      </c>
      <c r="U639" s="6">
        <v>73457</v>
      </c>
      <c r="V639" s="9">
        <f t="shared" si="104"/>
        <v>3645.4791666666715</v>
      </c>
      <c r="W639" s="8">
        <f t="shared" si="105"/>
        <v>5.2218876242072103E-2</v>
      </c>
      <c r="X639" s="22">
        <f t="shared" si="106"/>
        <v>66304.103621722024</v>
      </c>
      <c r="Y639" s="22">
        <f t="shared" si="107"/>
        <v>69766.429403086251</v>
      </c>
      <c r="Z639" s="22">
        <f t="shared" si="109"/>
        <v>6697577.2226962801</v>
      </c>
      <c r="AA639" s="6">
        <v>743</v>
      </c>
      <c r="AB639" s="6">
        <v>1896</v>
      </c>
      <c r="AC639" s="6">
        <f t="shared" si="108"/>
        <v>120</v>
      </c>
      <c r="AD639" s="6" t="s">
        <v>108</v>
      </c>
    </row>
    <row r="640" spans="1:30" x14ac:dyDescent="0.2">
      <c r="A640">
        <v>3</v>
      </c>
      <c r="B640" s="6" t="s">
        <v>2125</v>
      </c>
      <c r="C640" s="6" t="s">
        <v>22</v>
      </c>
      <c r="D640" s="6" t="s">
        <v>23</v>
      </c>
      <c r="E640" s="6" t="s">
        <v>2767</v>
      </c>
      <c r="F640" s="6" t="s">
        <v>2772</v>
      </c>
      <c r="G640" s="6">
        <v>96</v>
      </c>
      <c r="H640" s="6">
        <v>106</v>
      </c>
      <c r="I640" s="7">
        <v>42377</v>
      </c>
      <c r="J640" s="7">
        <v>42387</v>
      </c>
      <c r="K640" s="7" t="s">
        <v>2533</v>
      </c>
      <c r="L640" s="17">
        <f t="shared" si="99"/>
        <v>238.19</v>
      </c>
      <c r="M640" s="20">
        <f t="shared" si="100"/>
        <v>1</v>
      </c>
      <c r="N640" s="6">
        <v>10</v>
      </c>
      <c r="O640" s="6">
        <v>7980000</v>
      </c>
      <c r="P640" s="6">
        <v>8555000</v>
      </c>
      <c r="Q640" s="6">
        <f t="shared" si="101"/>
        <v>575000</v>
      </c>
      <c r="R640" s="8">
        <f t="shared" si="102"/>
        <v>7.2055137844611525E-2</v>
      </c>
      <c r="S640" s="6">
        <v>12121</v>
      </c>
      <c r="T640" s="9">
        <f t="shared" si="103"/>
        <v>83251.260416666672</v>
      </c>
      <c r="U640" s="6">
        <v>89241</v>
      </c>
      <c r="V640" s="9">
        <f t="shared" si="104"/>
        <v>5989.7395833333285</v>
      </c>
      <c r="W640" s="8">
        <f t="shared" si="105"/>
        <v>7.1947734525040288E-2</v>
      </c>
      <c r="X640" s="22">
        <f t="shared" si="106"/>
        <v>83251.260416666672</v>
      </c>
      <c r="Y640" s="22">
        <f t="shared" si="107"/>
        <v>89241</v>
      </c>
      <c r="Z640" s="22">
        <f t="shared" si="109"/>
        <v>8567136</v>
      </c>
      <c r="AA640" s="10">
        <v>1503</v>
      </c>
      <c r="AB640" s="6">
        <v>1990</v>
      </c>
      <c r="AC640" s="6">
        <f t="shared" si="108"/>
        <v>26</v>
      </c>
      <c r="AD640" s="6" t="s">
        <v>67</v>
      </c>
    </row>
    <row r="641" spans="1:30" x14ac:dyDescent="0.2">
      <c r="A641">
        <v>22</v>
      </c>
      <c r="B641" s="6" t="s">
        <v>2133</v>
      </c>
      <c r="C641" s="6" t="s">
        <v>22</v>
      </c>
      <c r="D641" s="6" t="s">
        <v>23</v>
      </c>
      <c r="E641" s="6" t="s">
        <v>2767</v>
      </c>
      <c r="F641" s="6" t="s">
        <v>2772</v>
      </c>
      <c r="G641" s="6">
        <v>96</v>
      </c>
      <c r="H641" s="6">
        <v>110</v>
      </c>
      <c r="I641" s="7">
        <v>42510</v>
      </c>
      <c r="J641" s="7">
        <v>42521</v>
      </c>
      <c r="K641" s="7" t="s">
        <v>2537</v>
      </c>
      <c r="L641" s="17">
        <f t="shared" si="99"/>
        <v>256.52</v>
      </c>
      <c r="M641" s="20">
        <f t="shared" si="100"/>
        <v>0.92854358334632781</v>
      </c>
      <c r="N641" s="6">
        <v>11</v>
      </c>
      <c r="O641" s="6">
        <v>5190000</v>
      </c>
      <c r="P641" s="6">
        <v>5700000</v>
      </c>
      <c r="Q641" s="6">
        <f t="shared" si="101"/>
        <v>510000</v>
      </c>
      <c r="R641" s="8">
        <f t="shared" si="102"/>
        <v>9.8265895953757232E-2</v>
      </c>
      <c r="S641" s="6"/>
      <c r="T641" s="9">
        <f t="shared" si="103"/>
        <v>54062.5</v>
      </c>
      <c r="U641" s="6">
        <v>59375</v>
      </c>
      <c r="V641" s="9">
        <f t="shared" si="104"/>
        <v>5312.5</v>
      </c>
      <c r="W641" s="8">
        <f t="shared" si="105"/>
        <v>9.8265895953757232E-2</v>
      </c>
      <c r="X641" s="22">
        <f t="shared" si="106"/>
        <v>50199.387474660849</v>
      </c>
      <c r="Y641" s="22">
        <f t="shared" si="107"/>
        <v>55132.275261188217</v>
      </c>
      <c r="Z641" s="22">
        <f t="shared" si="109"/>
        <v>5292698.4250740688</v>
      </c>
      <c r="AA641" s="10">
        <v>3279</v>
      </c>
      <c r="AB641" s="6">
        <v>1938</v>
      </c>
      <c r="AC641" s="6">
        <f t="shared" si="108"/>
        <v>78</v>
      </c>
      <c r="AD641" s="6" t="s">
        <v>75</v>
      </c>
    </row>
    <row r="642" spans="1:30" x14ac:dyDescent="0.2">
      <c r="A642">
        <v>11</v>
      </c>
      <c r="B642" s="6" t="s">
        <v>2130</v>
      </c>
      <c r="C642" s="6" t="s">
        <v>22</v>
      </c>
      <c r="D642" s="6" t="s">
        <v>23</v>
      </c>
      <c r="E642" s="6" t="s">
        <v>2767</v>
      </c>
      <c r="F642" s="6" t="s">
        <v>2772</v>
      </c>
      <c r="G642" s="6">
        <v>96</v>
      </c>
      <c r="H642" s="6">
        <v>105</v>
      </c>
      <c r="I642" s="7">
        <v>42432</v>
      </c>
      <c r="J642" s="7">
        <v>42444</v>
      </c>
      <c r="K642" s="7" t="s">
        <v>2535</v>
      </c>
      <c r="L642" s="17">
        <f t="shared" ref="L642:L705" si="110">IF(K642="Januar",238.19,IF(K642="Februar",240.59,IF(K642="Mars",245.99,IF(K642="April",250.79,IF(K642="Mai",256.52,IF(K642="Juni",259.83,IF(K642="Juli",265.66,IF(K642="August",272.21,IF(K642="September",275.91,IF(K642="Oktober",281.13,IF(K642="November",284.38,IF(K642="Desember",287.34,0))))))))))))</f>
        <v>245.99</v>
      </c>
      <c r="M642" s="20">
        <f t="shared" ref="M642:M705" si="111">$L$2/L642</f>
        <v>0.96829139395910402</v>
      </c>
      <c r="N642" s="6">
        <v>12</v>
      </c>
      <c r="O642" s="6">
        <v>7400000</v>
      </c>
      <c r="P642" s="6">
        <v>7800000</v>
      </c>
      <c r="Q642" s="6">
        <f t="shared" ref="Q642:Q705" si="112">P642-O642</f>
        <v>400000</v>
      </c>
      <c r="R642" s="8">
        <f t="shared" ref="R642:R705" si="113">Q642/O642</f>
        <v>5.4054054054054057E-2</v>
      </c>
      <c r="S642" s="6">
        <v>239307</v>
      </c>
      <c r="T642" s="9">
        <f t="shared" ref="T642:T705" si="114">(O642+S642)/G642</f>
        <v>79576.114583333328</v>
      </c>
      <c r="U642" s="6">
        <v>83743</v>
      </c>
      <c r="V642" s="9">
        <f t="shared" ref="V642:V705" si="115">U642-T642</f>
        <v>4166.8854166666715</v>
      </c>
      <c r="W642" s="8">
        <f t="shared" ref="W642:W705" si="116">V642/T642</f>
        <v>5.2363519361114885E-2</v>
      </c>
      <c r="X642" s="22">
        <f t="shared" ref="X642:X705" si="117">T642*M642</f>
        <v>77052.86691574521</v>
      </c>
      <c r="Y642" s="22">
        <f t="shared" ref="Y642:Y705" si="118">U642*M642</f>
        <v>81087.626204317246</v>
      </c>
      <c r="Z642" s="22">
        <f t="shared" si="109"/>
        <v>7784412.1156144552</v>
      </c>
      <c r="AA642" s="10">
        <v>1217</v>
      </c>
      <c r="AB642" s="6">
        <v>1923</v>
      </c>
      <c r="AC642" s="6">
        <f t="shared" ref="AC642:AC705" si="119">2016-AB642</f>
        <v>93</v>
      </c>
      <c r="AD642" s="6" t="s">
        <v>2131</v>
      </c>
    </row>
    <row r="643" spans="1:30" x14ac:dyDescent="0.2">
      <c r="A643">
        <v>5</v>
      </c>
      <c r="B643" s="6" t="s">
        <v>2127</v>
      </c>
      <c r="C643" s="6" t="s">
        <v>22</v>
      </c>
      <c r="D643" s="6" t="s">
        <v>23</v>
      </c>
      <c r="E643" s="6" t="s">
        <v>2767</v>
      </c>
      <c r="F643" s="6" t="s">
        <v>2772</v>
      </c>
      <c r="G643" s="6">
        <v>96</v>
      </c>
      <c r="H643" s="6">
        <v>109</v>
      </c>
      <c r="I643" s="7">
        <v>42389</v>
      </c>
      <c r="J643" s="7">
        <v>42404</v>
      </c>
      <c r="K643" s="7" t="s">
        <v>2534</v>
      </c>
      <c r="L643" s="17">
        <f t="shared" si="110"/>
        <v>240.59</v>
      </c>
      <c r="M643" s="20">
        <f t="shared" si="111"/>
        <v>0.99002452304750821</v>
      </c>
      <c r="N643" s="6">
        <v>15</v>
      </c>
      <c r="O643" s="6">
        <v>5700000</v>
      </c>
      <c r="P643" s="6">
        <v>5750000</v>
      </c>
      <c r="Q643" s="6">
        <f t="shared" si="112"/>
        <v>50000</v>
      </c>
      <c r="R643" s="8">
        <f t="shared" si="113"/>
        <v>8.771929824561403E-3</v>
      </c>
      <c r="S643" s="6">
        <v>140000</v>
      </c>
      <c r="T643" s="9">
        <f t="shared" si="114"/>
        <v>60833.333333333336</v>
      </c>
      <c r="U643" s="6">
        <v>61354</v>
      </c>
      <c r="V643" s="9">
        <f t="shared" si="115"/>
        <v>520.66666666666424</v>
      </c>
      <c r="W643" s="8">
        <f t="shared" si="116"/>
        <v>8.5589041095890002E-3</v>
      </c>
      <c r="X643" s="22">
        <f t="shared" si="117"/>
        <v>60226.491818723422</v>
      </c>
      <c r="Y643" s="22">
        <f t="shared" si="118"/>
        <v>60741.96458705682</v>
      </c>
      <c r="Z643" s="22">
        <f t="shared" ref="Z643:Z706" si="120">Y643*G643</f>
        <v>5831228.6003574543</v>
      </c>
      <c r="AA643" s="6">
        <v>823</v>
      </c>
      <c r="AB643" s="6">
        <v>1891</v>
      </c>
      <c r="AC643" s="6">
        <f t="shared" si="119"/>
        <v>125</v>
      </c>
      <c r="AD643" s="6" t="s">
        <v>421</v>
      </c>
    </row>
    <row r="644" spans="1:30" x14ac:dyDescent="0.2">
      <c r="A644">
        <v>17</v>
      </c>
      <c r="B644" s="6" t="s">
        <v>2140</v>
      </c>
      <c r="C644" s="6" t="s">
        <v>22</v>
      </c>
      <c r="D644" s="6" t="s">
        <v>23</v>
      </c>
      <c r="E644" s="6" t="s">
        <v>2767</v>
      </c>
      <c r="F644" s="6" t="s">
        <v>2772</v>
      </c>
      <c r="G644" s="6">
        <v>97</v>
      </c>
      <c r="H644" s="6">
        <v>108</v>
      </c>
      <c r="I644" s="7">
        <v>42475</v>
      </c>
      <c r="J644" s="7">
        <v>42485</v>
      </c>
      <c r="K644" s="7" t="s">
        <v>2536</v>
      </c>
      <c r="L644" s="17">
        <f t="shared" si="110"/>
        <v>250.79</v>
      </c>
      <c r="M644" s="20">
        <f t="shared" si="111"/>
        <v>0.9497587623110969</v>
      </c>
      <c r="N644" s="6">
        <v>10</v>
      </c>
      <c r="O644" s="6">
        <v>6230000</v>
      </c>
      <c r="P644" s="6">
        <v>6350000</v>
      </c>
      <c r="Q644" s="6">
        <f t="shared" si="112"/>
        <v>120000</v>
      </c>
      <c r="R644" s="8">
        <f t="shared" si="113"/>
        <v>1.9261637239165328E-2</v>
      </c>
      <c r="S644" s="6">
        <v>204000</v>
      </c>
      <c r="T644" s="9">
        <f t="shared" si="114"/>
        <v>66329.896907216491</v>
      </c>
      <c r="U644" s="6">
        <v>67567</v>
      </c>
      <c r="V644" s="9">
        <f t="shared" si="115"/>
        <v>1237.1030927835091</v>
      </c>
      <c r="W644" s="8">
        <f t="shared" si="116"/>
        <v>1.8650761579111032E-2</v>
      </c>
      <c r="X644" s="22">
        <f t="shared" si="117"/>
        <v>62997.400790820589</v>
      </c>
      <c r="Y644" s="22">
        <f t="shared" si="118"/>
        <v>64172.350293073883</v>
      </c>
      <c r="Z644" s="22">
        <f t="shared" si="120"/>
        <v>6224717.9784281664</v>
      </c>
      <c r="AA644" s="6">
        <v>973</v>
      </c>
      <c r="AB644" s="6">
        <v>1898</v>
      </c>
      <c r="AC644" s="6">
        <f t="shared" si="119"/>
        <v>118</v>
      </c>
      <c r="AD644" s="6" t="s">
        <v>90</v>
      </c>
    </row>
    <row r="645" spans="1:30" x14ac:dyDescent="0.2">
      <c r="A645">
        <v>43</v>
      </c>
      <c r="B645" s="6" t="s">
        <v>2147</v>
      </c>
      <c r="C645" s="6" t="s">
        <v>22</v>
      </c>
      <c r="D645" s="6" t="s">
        <v>23</v>
      </c>
      <c r="E645" s="6" t="s">
        <v>2767</v>
      </c>
      <c r="F645" s="6" t="s">
        <v>2772</v>
      </c>
      <c r="G645" s="6">
        <v>97</v>
      </c>
      <c r="H645" s="6">
        <v>112</v>
      </c>
      <c r="I645" s="7">
        <v>42657</v>
      </c>
      <c r="J645" s="7">
        <v>42667</v>
      </c>
      <c r="K645" s="7" t="s">
        <v>2542</v>
      </c>
      <c r="L645" s="17">
        <f t="shared" si="110"/>
        <v>281.13</v>
      </c>
      <c r="M645" s="20">
        <f t="shared" si="111"/>
        <v>0.84725927506847365</v>
      </c>
      <c r="N645" s="6">
        <v>10</v>
      </c>
      <c r="O645" s="6">
        <v>6950000</v>
      </c>
      <c r="P645" s="6">
        <v>7625000</v>
      </c>
      <c r="Q645" s="6">
        <f t="shared" si="112"/>
        <v>675000</v>
      </c>
      <c r="R645" s="8">
        <f t="shared" si="113"/>
        <v>9.7122302158273388E-2</v>
      </c>
      <c r="S645" s="6">
        <v>80672</v>
      </c>
      <c r="T645" s="9">
        <f t="shared" si="114"/>
        <v>72481.154639175264</v>
      </c>
      <c r="U645" s="6">
        <v>79440</v>
      </c>
      <c r="V645" s="9">
        <f t="shared" si="115"/>
        <v>6958.8453608247364</v>
      </c>
      <c r="W645" s="8">
        <f t="shared" si="116"/>
        <v>9.6009030146762556E-2</v>
      </c>
      <c r="X645" s="22">
        <f t="shared" si="117"/>
        <v>61410.330535713569</v>
      </c>
      <c r="Y645" s="22">
        <f t="shared" si="118"/>
        <v>67306.276811439544</v>
      </c>
      <c r="Z645" s="22">
        <f t="shared" si="120"/>
        <v>6528708.8507096358</v>
      </c>
      <c r="AA645" s="6">
        <v>524</v>
      </c>
      <c r="AB645" s="6">
        <v>1897</v>
      </c>
      <c r="AC645" s="6">
        <f t="shared" si="119"/>
        <v>119</v>
      </c>
      <c r="AD645" s="6" t="s">
        <v>494</v>
      </c>
    </row>
    <row r="646" spans="1:30" x14ac:dyDescent="0.2">
      <c r="A646">
        <v>24</v>
      </c>
      <c r="B646" s="6" t="s">
        <v>2143</v>
      </c>
      <c r="C646" s="6" t="s">
        <v>22</v>
      </c>
      <c r="D646" s="6" t="s">
        <v>23</v>
      </c>
      <c r="E646" s="6" t="s">
        <v>2767</v>
      </c>
      <c r="F646" s="6" t="s">
        <v>2772</v>
      </c>
      <c r="G646" s="6">
        <v>97</v>
      </c>
      <c r="H646" s="6">
        <v>108</v>
      </c>
      <c r="I646" s="7">
        <v>42524</v>
      </c>
      <c r="J646" s="7">
        <v>42535</v>
      </c>
      <c r="K646" s="7" t="s">
        <v>2538</v>
      </c>
      <c r="L646" s="17">
        <f t="shared" si="110"/>
        <v>259.83</v>
      </c>
      <c r="M646" s="20">
        <f t="shared" si="111"/>
        <v>0.91671477504522192</v>
      </c>
      <c r="N646" s="6">
        <v>11</v>
      </c>
      <c r="O646" s="6">
        <v>8300000</v>
      </c>
      <c r="P646" s="6">
        <v>9100000</v>
      </c>
      <c r="Q646" s="6">
        <f t="shared" si="112"/>
        <v>800000</v>
      </c>
      <c r="R646" s="8">
        <f t="shared" si="113"/>
        <v>9.6385542168674704E-2</v>
      </c>
      <c r="S646" s="6">
        <v>14540</v>
      </c>
      <c r="T646" s="9">
        <f t="shared" si="114"/>
        <v>85716.907216494845</v>
      </c>
      <c r="U646" s="6">
        <v>93964</v>
      </c>
      <c r="V646" s="9">
        <f t="shared" si="115"/>
        <v>8247.0927835051552</v>
      </c>
      <c r="W646" s="8">
        <f t="shared" si="116"/>
        <v>9.6213139873041698E-2</v>
      </c>
      <c r="X646" s="22">
        <f t="shared" si="117"/>
        <v>78577.955316541236</v>
      </c>
      <c r="Y646" s="22">
        <f t="shared" si="118"/>
        <v>86138.187122349234</v>
      </c>
      <c r="Z646" s="22">
        <f t="shared" si="120"/>
        <v>8355404.1508678757</v>
      </c>
      <c r="AA646" s="10">
        <v>2714</v>
      </c>
      <c r="AB646" s="6">
        <v>1990</v>
      </c>
      <c r="AC646" s="6">
        <f t="shared" si="119"/>
        <v>26</v>
      </c>
      <c r="AD646" s="6" t="s">
        <v>25</v>
      </c>
    </row>
    <row r="647" spans="1:30" x14ac:dyDescent="0.2">
      <c r="A647">
        <v>7</v>
      </c>
      <c r="B647" s="6" t="s">
        <v>2138</v>
      </c>
      <c r="C647" s="6" t="s">
        <v>22</v>
      </c>
      <c r="D647" s="6" t="s">
        <v>23</v>
      </c>
      <c r="E647" s="6" t="s">
        <v>2767</v>
      </c>
      <c r="F647" s="6" t="s">
        <v>2772</v>
      </c>
      <c r="G647" s="6">
        <v>97</v>
      </c>
      <c r="H647" s="6">
        <v>109</v>
      </c>
      <c r="I647" s="7">
        <v>42405</v>
      </c>
      <c r="J647" s="7">
        <v>42417</v>
      </c>
      <c r="K647" s="7" t="s">
        <v>2534</v>
      </c>
      <c r="L647" s="17">
        <f t="shared" si="110"/>
        <v>240.59</v>
      </c>
      <c r="M647" s="20">
        <f t="shared" si="111"/>
        <v>0.99002452304750821</v>
      </c>
      <c r="N647" s="6">
        <v>12</v>
      </c>
      <c r="O647" s="6">
        <v>6150000</v>
      </c>
      <c r="P647" s="6">
        <v>7200000</v>
      </c>
      <c r="Q647" s="6">
        <f t="shared" si="112"/>
        <v>1050000</v>
      </c>
      <c r="R647" s="8">
        <f t="shared" si="113"/>
        <v>0.17073170731707318</v>
      </c>
      <c r="S647" s="6">
        <v>33905</v>
      </c>
      <c r="T647" s="9">
        <f t="shared" si="114"/>
        <v>63751.597938144332</v>
      </c>
      <c r="U647" s="6">
        <v>74576</v>
      </c>
      <c r="V647" s="9">
        <f t="shared" si="115"/>
        <v>10824.402061855668</v>
      </c>
      <c r="W647" s="8">
        <f t="shared" si="116"/>
        <v>0.16979028623499226</v>
      </c>
      <c r="X647" s="22">
        <f t="shared" si="117"/>
        <v>63115.64534222785</v>
      </c>
      <c r="Y647" s="22">
        <f t="shared" si="118"/>
        <v>73832.068830790973</v>
      </c>
      <c r="Z647" s="22">
        <f t="shared" si="120"/>
        <v>7161710.6765867248</v>
      </c>
      <c r="AA647" s="10">
        <v>1030</v>
      </c>
      <c r="AB647" s="6">
        <v>1953</v>
      </c>
      <c r="AC647" s="6">
        <f t="shared" si="119"/>
        <v>63</v>
      </c>
      <c r="AD647" s="6" t="s">
        <v>37</v>
      </c>
    </row>
    <row r="648" spans="1:30" x14ac:dyDescent="0.2">
      <c r="A648">
        <v>22</v>
      </c>
      <c r="B648" s="6" t="s">
        <v>2142</v>
      </c>
      <c r="C648" s="6" t="s">
        <v>22</v>
      </c>
      <c r="D648" s="6" t="s">
        <v>23</v>
      </c>
      <c r="E648" s="6" t="s">
        <v>2767</v>
      </c>
      <c r="F648" s="6" t="s">
        <v>2772</v>
      </c>
      <c r="G648" s="6">
        <v>97</v>
      </c>
      <c r="H648" s="6">
        <v>107</v>
      </c>
      <c r="I648" s="7">
        <v>42504</v>
      </c>
      <c r="J648" s="7">
        <v>42520</v>
      </c>
      <c r="K648" s="7" t="s">
        <v>2537</v>
      </c>
      <c r="L648" s="17">
        <f t="shared" si="110"/>
        <v>256.52</v>
      </c>
      <c r="M648" s="20">
        <f t="shared" si="111"/>
        <v>0.92854358334632781</v>
      </c>
      <c r="N648" s="6">
        <v>16</v>
      </c>
      <c r="O648" s="6">
        <v>6990000</v>
      </c>
      <c r="P648" s="6">
        <v>6925000</v>
      </c>
      <c r="Q648" s="6">
        <f t="shared" si="112"/>
        <v>-65000</v>
      </c>
      <c r="R648" s="8">
        <f t="shared" si="113"/>
        <v>-9.2989985693848354E-3</v>
      </c>
      <c r="S648" s="6"/>
      <c r="T648" s="9">
        <f t="shared" si="114"/>
        <v>72061.85567010309</v>
      </c>
      <c r="U648" s="6">
        <v>71392</v>
      </c>
      <c r="V648" s="9">
        <f t="shared" si="115"/>
        <v>-669.85567010309023</v>
      </c>
      <c r="W648" s="8">
        <f t="shared" si="116"/>
        <v>-9.2955650929899512E-3</v>
      </c>
      <c r="X648" s="22">
        <f t="shared" si="117"/>
        <v>66912.573686503412</v>
      </c>
      <c r="Y648" s="22">
        <f t="shared" si="118"/>
        <v>66290.583502261041</v>
      </c>
      <c r="Z648" s="22">
        <f t="shared" si="120"/>
        <v>6430186.5997193214</v>
      </c>
      <c r="AA648" s="6">
        <v>16</v>
      </c>
      <c r="AB648" s="6">
        <v>1969</v>
      </c>
      <c r="AC648" s="6">
        <f t="shared" si="119"/>
        <v>47</v>
      </c>
      <c r="AD648" s="6" t="s">
        <v>27</v>
      </c>
    </row>
    <row r="649" spans="1:30" x14ac:dyDescent="0.2">
      <c r="A649">
        <v>24</v>
      </c>
      <c r="B649" s="6" t="s">
        <v>2144</v>
      </c>
      <c r="C649" s="6" t="s">
        <v>22</v>
      </c>
      <c r="D649" s="6" t="s">
        <v>23</v>
      </c>
      <c r="E649" s="6" t="s">
        <v>2767</v>
      </c>
      <c r="F649" s="6" t="s">
        <v>2772</v>
      </c>
      <c r="G649" s="6">
        <v>97</v>
      </c>
      <c r="H649" s="6"/>
      <c r="I649" s="7">
        <v>42514</v>
      </c>
      <c r="J649" s="7">
        <v>42535</v>
      </c>
      <c r="K649" s="7" t="s">
        <v>2538</v>
      </c>
      <c r="L649" s="17">
        <f t="shared" si="110"/>
        <v>259.83</v>
      </c>
      <c r="M649" s="20">
        <f t="shared" si="111"/>
        <v>0.91671477504522192</v>
      </c>
      <c r="N649" s="6">
        <v>21</v>
      </c>
      <c r="O649" s="6">
        <v>7990000</v>
      </c>
      <c r="P649" s="6">
        <v>7650000</v>
      </c>
      <c r="Q649" s="6">
        <f t="shared" si="112"/>
        <v>-340000</v>
      </c>
      <c r="R649" s="8">
        <f t="shared" si="113"/>
        <v>-4.2553191489361701E-2</v>
      </c>
      <c r="S649" s="6"/>
      <c r="T649" s="9">
        <f t="shared" si="114"/>
        <v>82371.134020618556</v>
      </c>
      <c r="U649" s="6">
        <v>78866</v>
      </c>
      <c r="V649" s="9">
        <f t="shared" si="115"/>
        <v>-3505.134020618556</v>
      </c>
      <c r="W649" s="8">
        <f t="shared" si="116"/>
        <v>-4.2552941176470578E-2</v>
      </c>
      <c r="X649" s="22">
        <f t="shared" si="117"/>
        <v>75510.835593931159</v>
      </c>
      <c r="Y649" s="22">
        <f t="shared" si="118"/>
        <v>72297.627448716477</v>
      </c>
      <c r="Z649" s="22">
        <f t="shared" si="120"/>
        <v>7012869.8625254985</v>
      </c>
      <c r="AA649" s="10">
        <v>2714</v>
      </c>
      <c r="AB649" s="6">
        <v>1989</v>
      </c>
      <c r="AC649" s="6">
        <f t="shared" si="119"/>
        <v>27</v>
      </c>
      <c r="AD649" s="6" t="s">
        <v>635</v>
      </c>
    </row>
    <row r="650" spans="1:30" x14ac:dyDescent="0.2">
      <c r="A650">
        <v>14</v>
      </c>
      <c r="B650" s="6" t="s">
        <v>2154</v>
      </c>
      <c r="C650" s="6" t="s">
        <v>22</v>
      </c>
      <c r="D650" s="6" t="s">
        <v>23</v>
      </c>
      <c r="E650" s="6" t="s">
        <v>2767</v>
      </c>
      <c r="F650" s="6" t="s">
        <v>2772</v>
      </c>
      <c r="G650" s="6">
        <v>98</v>
      </c>
      <c r="H650" s="6">
        <v>110</v>
      </c>
      <c r="I650" s="7">
        <v>42456</v>
      </c>
      <c r="J650" s="7">
        <v>42466</v>
      </c>
      <c r="K650" s="7" t="s">
        <v>2536</v>
      </c>
      <c r="L650" s="17">
        <f t="shared" si="110"/>
        <v>250.79</v>
      </c>
      <c r="M650" s="20">
        <f t="shared" si="111"/>
        <v>0.9497587623110969</v>
      </c>
      <c r="N650" s="6">
        <v>10</v>
      </c>
      <c r="O650" s="6">
        <v>10500000</v>
      </c>
      <c r="P650" s="6">
        <v>10500000</v>
      </c>
      <c r="Q650" s="6">
        <f t="shared" si="112"/>
        <v>0</v>
      </c>
      <c r="R650" s="8">
        <f t="shared" si="113"/>
        <v>0</v>
      </c>
      <c r="S650" s="6"/>
      <c r="T650" s="9">
        <f t="shared" si="114"/>
        <v>107142.85714285714</v>
      </c>
      <c r="U650" s="6">
        <v>107143</v>
      </c>
      <c r="V650" s="9">
        <f t="shared" si="115"/>
        <v>0.14285714285506401</v>
      </c>
      <c r="W650" s="8">
        <f t="shared" si="116"/>
        <v>1.3333333333139309E-6</v>
      </c>
      <c r="X650" s="22">
        <f t="shared" si="117"/>
        <v>101759.86739047467</v>
      </c>
      <c r="Y650" s="22">
        <f t="shared" si="118"/>
        <v>101760.00307029785</v>
      </c>
      <c r="Z650" s="22">
        <f t="shared" si="120"/>
        <v>9972480.3008891903</v>
      </c>
      <c r="AA650" s="6">
        <v>897</v>
      </c>
      <c r="AB650" s="6">
        <v>2013</v>
      </c>
      <c r="AC650" s="6">
        <f t="shared" si="119"/>
        <v>3</v>
      </c>
      <c r="AD650" s="6" t="s">
        <v>127</v>
      </c>
    </row>
    <row r="651" spans="1:30" x14ac:dyDescent="0.2">
      <c r="A651">
        <v>10</v>
      </c>
      <c r="B651" s="6" t="s">
        <v>2151</v>
      </c>
      <c r="C651" s="6" t="s">
        <v>22</v>
      </c>
      <c r="D651" s="6" t="s">
        <v>23</v>
      </c>
      <c r="E651" s="6" t="s">
        <v>2767</v>
      </c>
      <c r="F651" s="6" t="s">
        <v>2772</v>
      </c>
      <c r="G651" s="6">
        <v>98</v>
      </c>
      <c r="H651" s="6">
        <v>108</v>
      </c>
      <c r="I651" s="7">
        <v>42426</v>
      </c>
      <c r="J651" s="7">
        <v>42437</v>
      </c>
      <c r="K651" s="7" t="s">
        <v>2535</v>
      </c>
      <c r="L651" s="17">
        <f t="shared" si="110"/>
        <v>245.99</v>
      </c>
      <c r="M651" s="20">
        <f t="shared" si="111"/>
        <v>0.96829139395910402</v>
      </c>
      <c r="N651" s="6">
        <v>11</v>
      </c>
      <c r="O651" s="6">
        <v>6300000</v>
      </c>
      <c r="P651" s="6">
        <v>6600000</v>
      </c>
      <c r="Q651" s="6">
        <f t="shared" si="112"/>
        <v>300000</v>
      </c>
      <c r="R651" s="8">
        <f t="shared" si="113"/>
        <v>4.7619047619047616E-2</v>
      </c>
      <c r="S651" s="6">
        <v>351734</v>
      </c>
      <c r="T651" s="9">
        <f t="shared" si="114"/>
        <v>67874.836734693876</v>
      </c>
      <c r="U651" s="6">
        <v>70936</v>
      </c>
      <c r="V651" s="9">
        <f t="shared" si="115"/>
        <v>3061.1632653061242</v>
      </c>
      <c r="W651" s="8">
        <f t="shared" si="116"/>
        <v>4.5100119758246522E-2</v>
      </c>
      <c r="X651" s="22">
        <f t="shared" si="117"/>
        <v>65722.62027658333</v>
      </c>
      <c r="Y651" s="22">
        <f t="shared" si="118"/>
        <v>68686.718321883003</v>
      </c>
      <c r="Z651" s="22">
        <f t="shared" si="120"/>
        <v>6731298.3955445345</v>
      </c>
      <c r="AA651" s="6">
        <v>485</v>
      </c>
      <c r="AB651" s="6">
        <v>1898</v>
      </c>
      <c r="AC651" s="6">
        <f t="shared" si="119"/>
        <v>118</v>
      </c>
      <c r="AD651" s="6" t="s">
        <v>67</v>
      </c>
    </row>
    <row r="652" spans="1:30" x14ac:dyDescent="0.2">
      <c r="A652">
        <v>37</v>
      </c>
      <c r="B652" s="6" t="s">
        <v>2062</v>
      </c>
      <c r="C652" s="6" t="s">
        <v>22</v>
      </c>
      <c r="D652" s="6" t="s">
        <v>23</v>
      </c>
      <c r="E652" s="6" t="s">
        <v>2767</v>
      </c>
      <c r="F652" s="6" t="s">
        <v>2772</v>
      </c>
      <c r="G652" s="6">
        <v>98</v>
      </c>
      <c r="H652" s="6">
        <v>118</v>
      </c>
      <c r="I652" s="7">
        <v>42615</v>
      </c>
      <c r="J652" s="7">
        <v>42626</v>
      </c>
      <c r="K652" s="7" t="s">
        <v>2541</v>
      </c>
      <c r="L652" s="17">
        <f t="shared" si="110"/>
        <v>275.91000000000003</v>
      </c>
      <c r="M652" s="20">
        <f t="shared" si="111"/>
        <v>0.86328875357906554</v>
      </c>
      <c r="N652" s="6">
        <v>11</v>
      </c>
      <c r="O652" s="6">
        <v>7200000</v>
      </c>
      <c r="P652" s="6">
        <v>7025000</v>
      </c>
      <c r="Q652" s="6">
        <f t="shared" si="112"/>
        <v>-175000</v>
      </c>
      <c r="R652" s="8">
        <f t="shared" si="113"/>
        <v>-2.4305555555555556E-2</v>
      </c>
      <c r="S652" s="6"/>
      <c r="T652" s="9">
        <f t="shared" si="114"/>
        <v>73469.387755102041</v>
      </c>
      <c r="U652" s="6">
        <v>71684</v>
      </c>
      <c r="V652" s="9">
        <f t="shared" si="115"/>
        <v>-1785.3877551020414</v>
      </c>
      <c r="W652" s="8">
        <f t="shared" si="116"/>
        <v>-2.4301111111111121E-2</v>
      </c>
      <c r="X652" s="22">
        <f t="shared" si="117"/>
        <v>63425.2961813191</v>
      </c>
      <c r="Y652" s="22">
        <f t="shared" si="118"/>
        <v>61883.991011561731</v>
      </c>
      <c r="Z652" s="22">
        <f t="shared" si="120"/>
        <v>6064631.1191330496</v>
      </c>
      <c r="AA652" s="6">
        <v>505</v>
      </c>
      <c r="AB652" s="6">
        <v>1897</v>
      </c>
      <c r="AC652" s="6">
        <f t="shared" si="119"/>
        <v>119</v>
      </c>
      <c r="AD652" s="6" t="s">
        <v>103</v>
      </c>
    </row>
    <row r="653" spans="1:30" x14ac:dyDescent="0.2">
      <c r="A653">
        <v>44</v>
      </c>
      <c r="B653" s="6" t="s">
        <v>2164</v>
      </c>
      <c r="C653" s="6" t="s">
        <v>22</v>
      </c>
      <c r="D653" s="6" t="s">
        <v>23</v>
      </c>
      <c r="E653" s="6" t="s">
        <v>2767</v>
      </c>
      <c r="F653" s="6" t="s">
        <v>2772</v>
      </c>
      <c r="G653" s="6">
        <v>98</v>
      </c>
      <c r="H653" s="6">
        <v>115</v>
      </c>
      <c r="I653" s="7">
        <v>42664</v>
      </c>
      <c r="J653" s="7">
        <v>42675</v>
      </c>
      <c r="K653" s="7" t="s">
        <v>2543</v>
      </c>
      <c r="L653" s="17">
        <f t="shared" si="110"/>
        <v>284.38</v>
      </c>
      <c r="M653" s="20">
        <f t="shared" si="111"/>
        <v>0.83757648217174208</v>
      </c>
      <c r="N653" s="6">
        <v>11</v>
      </c>
      <c r="O653" s="6">
        <v>7350000</v>
      </c>
      <c r="P653" s="6">
        <v>7100000</v>
      </c>
      <c r="Q653" s="6">
        <f t="shared" si="112"/>
        <v>-250000</v>
      </c>
      <c r="R653" s="8">
        <f t="shared" si="113"/>
        <v>-3.4013605442176874E-2</v>
      </c>
      <c r="S653" s="6">
        <v>98290</v>
      </c>
      <c r="T653" s="9">
        <f t="shared" si="114"/>
        <v>76002.959183673476</v>
      </c>
      <c r="U653" s="6">
        <v>73452</v>
      </c>
      <c r="V653" s="9">
        <f t="shared" si="115"/>
        <v>-2550.9591836734762</v>
      </c>
      <c r="W653" s="8">
        <f t="shared" si="116"/>
        <v>-3.3563945549918255E-2</v>
      </c>
      <c r="X653" s="22">
        <f t="shared" si="117"/>
        <v>63658.291187703726</v>
      </c>
      <c r="Y653" s="22">
        <f t="shared" si="118"/>
        <v>61521.667768478801</v>
      </c>
      <c r="Z653" s="22">
        <f t="shared" si="120"/>
        <v>6029123.4413109226</v>
      </c>
      <c r="AA653" s="6">
        <v>552</v>
      </c>
      <c r="AB653" s="6">
        <v>1881</v>
      </c>
      <c r="AC653" s="6">
        <f t="shared" si="119"/>
        <v>135</v>
      </c>
      <c r="AD653" s="6" t="s">
        <v>2165</v>
      </c>
    </row>
    <row r="654" spans="1:30" x14ac:dyDescent="0.2">
      <c r="A654">
        <v>11</v>
      </c>
      <c r="B654" s="6" t="s">
        <v>2152</v>
      </c>
      <c r="C654" s="6" t="s">
        <v>22</v>
      </c>
      <c r="D654" s="6" t="s">
        <v>23</v>
      </c>
      <c r="E654" s="6" t="s">
        <v>2767</v>
      </c>
      <c r="F654" s="6" t="s">
        <v>2772</v>
      </c>
      <c r="G654" s="6">
        <v>98</v>
      </c>
      <c r="H654" s="6">
        <v>110</v>
      </c>
      <c r="I654" s="7">
        <v>42434</v>
      </c>
      <c r="J654" s="7">
        <v>42447</v>
      </c>
      <c r="K654" s="7" t="s">
        <v>2535</v>
      </c>
      <c r="L654" s="17">
        <f t="shared" si="110"/>
        <v>245.99</v>
      </c>
      <c r="M654" s="20">
        <f t="shared" si="111"/>
        <v>0.96829139395910402</v>
      </c>
      <c r="N654" s="6">
        <v>13</v>
      </c>
      <c r="O654" s="6">
        <v>6200000</v>
      </c>
      <c r="P654" s="6">
        <v>5900000</v>
      </c>
      <c r="Q654" s="6">
        <f t="shared" si="112"/>
        <v>-300000</v>
      </c>
      <c r="R654" s="8">
        <f t="shared" si="113"/>
        <v>-4.8387096774193547E-2</v>
      </c>
      <c r="S654" s="6">
        <v>1989</v>
      </c>
      <c r="T654" s="9">
        <f t="shared" si="114"/>
        <v>63285.602040816324</v>
      </c>
      <c r="U654" s="6">
        <v>60224</v>
      </c>
      <c r="V654" s="9">
        <f t="shared" si="115"/>
        <v>-3061.602040816324</v>
      </c>
      <c r="W654" s="8">
        <f t="shared" si="116"/>
        <v>-4.8377544687679998E-2</v>
      </c>
      <c r="X654" s="22">
        <f t="shared" si="117"/>
        <v>61278.903817643157</v>
      </c>
      <c r="Y654" s="22">
        <f t="shared" si="118"/>
        <v>58314.380909793079</v>
      </c>
      <c r="Z654" s="22">
        <f t="shared" si="120"/>
        <v>5714809.3291597217</v>
      </c>
      <c r="AA654" s="10">
        <v>1282</v>
      </c>
      <c r="AB654" s="6">
        <v>1937</v>
      </c>
      <c r="AC654" s="6">
        <f t="shared" si="119"/>
        <v>79</v>
      </c>
      <c r="AD654" s="6" t="s">
        <v>27</v>
      </c>
    </row>
    <row r="655" spans="1:30" x14ac:dyDescent="0.2">
      <c r="A655">
        <v>12</v>
      </c>
      <c r="B655" s="6" t="s">
        <v>2153</v>
      </c>
      <c r="C655" s="6" t="s">
        <v>22</v>
      </c>
      <c r="D655" s="6" t="s">
        <v>23</v>
      </c>
      <c r="E655" s="6" t="s">
        <v>2767</v>
      </c>
      <c r="F655" s="6" t="s">
        <v>2772</v>
      </c>
      <c r="G655" s="6">
        <v>98</v>
      </c>
      <c r="H655" s="6">
        <v>115</v>
      </c>
      <c r="I655" s="7">
        <v>42436</v>
      </c>
      <c r="J655" s="7">
        <v>42451</v>
      </c>
      <c r="K655" s="7" t="s">
        <v>2535</v>
      </c>
      <c r="L655" s="17">
        <f t="shared" si="110"/>
        <v>245.99</v>
      </c>
      <c r="M655" s="20">
        <f t="shared" si="111"/>
        <v>0.96829139395910402</v>
      </c>
      <c r="N655" s="6">
        <v>15</v>
      </c>
      <c r="O655" s="6">
        <v>4790000</v>
      </c>
      <c r="P655" s="6">
        <v>4790000</v>
      </c>
      <c r="Q655" s="6">
        <f t="shared" si="112"/>
        <v>0</v>
      </c>
      <c r="R655" s="8">
        <f t="shared" si="113"/>
        <v>0</v>
      </c>
      <c r="S655" s="6"/>
      <c r="T655" s="9">
        <f t="shared" si="114"/>
        <v>48877.551020408166</v>
      </c>
      <c r="U655" s="6">
        <v>48878</v>
      </c>
      <c r="V655" s="9">
        <f t="shared" si="115"/>
        <v>0.44897959183435887</v>
      </c>
      <c r="W655" s="8">
        <f t="shared" si="116"/>
        <v>9.1858037577802022E-6</v>
      </c>
      <c r="X655" s="22">
        <f t="shared" si="117"/>
        <v>47327.712010858253</v>
      </c>
      <c r="Y655" s="22">
        <f t="shared" si="118"/>
        <v>47328.146753933084</v>
      </c>
      <c r="Z655" s="22">
        <f t="shared" si="120"/>
        <v>4638158.381885442</v>
      </c>
      <c r="AA655" s="10">
        <v>1339</v>
      </c>
      <c r="AB655" s="6">
        <v>1897</v>
      </c>
      <c r="AC655" s="6">
        <f t="shared" si="119"/>
        <v>119</v>
      </c>
      <c r="AD655" s="6" t="s">
        <v>108</v>
      </c>
    </row>
    <row r="656" spans="1:30" x14ac:dyDescent="0.2">
      <c r="A656">
        <v>36</v>
      </c>
      <c r="B656" s="6" t="s">
        <v>2158</v>
      </c>
      <c r="C656" s="6" t="s">
        <v>22</v>
      </c>
      <c r="D656" s="6" t="s">
        <v>23</v>
      </c>
      <c r="E656" s="6" t="s">
        <v>2767</v>
      </c>
      <c r="F656" s="6" t="s">
        <v>2772</v>
      </c>
      <c r="G656" s="6">
        <v>98</v>
      </c>
      <c r="H656" s="6">
        <v>106</v>
      </c>
      <c r="I656" s="7">
        <v>42595</v>
      </c>
      <c r="J656" s="7">
        <v>42622</v>
      </c>
      <c r="K656" s="7" t="s">
        <v>2541</v>
      </c>
      <c r="L656" s="17">
        <f t="shared" si="110"/>
        <v>275.91000000000003</v>
      </c>
      <c r="M656" s="20">
        <f t="shared" si="111"/>
        <v>0.86328875357906554</v>
      </c>
      <c r="N656" s="6">
        <v>27</v>
      </c>
      <c r="O656" s="6">
        <v>7500000</v>
      </c>
      <c r="P656" s="6">
        <v>7200000</v>
      </c>
      <c r="Q656" s="6">
        <f t="shared" si="112"/>
        <v>-300000</v>
      </c>
      <c r="R656" s="8">
        <f t="shared" si="113"/>
        <v>-0.04</v>
      </c>
      <c r="S656" s="6"/>
      <c r="T656" s="9">
        <f t="shared" si="114"/>
        <v>76530.612244897959</v>
      </c>
      <c r="U656" s="6">
        <v>73469</v>
      </c>
      <c r="V656" s="9">
        <f t="shared" si="115"/>
        <v>-3061.6122448979586</v>
      </c>
      <c r="W656" s="8">
        <f t="shared" si="116"/>
        <v>-4.0005066666666658E-2</v>
      </c>
      <c r="X656" s="22">
        <f t="shared" si="117"/>
        <v>66068.016855540729</v>
      </c>
      <c r="Y656" s="22">
        <f t="shared" si="118"/>
        <v>63424.961436700367</v>
      </c>
      <c r="Z656" s="22">
        <f t="shared" si="120"/>
        <v>6215646.2207966363</v>
      </c>
      <c r="AA656" s="6">
        <v>622</v>
      </c>
      <c r="AB656" s="6">
        <v>1898</v>
      </c>
      <c r="AC656" s="6">
        <f t="shared" si="119"/>
        <v>118</v>
      </c>
      <c r="AD656" s="6" t="s">
        <v>90</v>
      </c>
    </row>
    <row r="657" spans="1:30" x14ac:dyDescent="0.2">
      <c r="A657">
        <v>33</v>
      </c>
      <c r="B657" s="6" t="s">
        <v>2438</v>
      </c>
      <c r="C657" s="6" t="s">
        <v>22</v>
      </c>
      <c r="D657" s="6" t="s">
        <v>23</v>
      </c>
      <c r="E657" s="6" t="s">
        <v>2768</v>
      </c>
      <c r="F657" s="6" t="s">
        <v>2772</v>
      </c>
      <c r="G657" s="6">
        <v>99</v>
      </c>
      <c r="H657" s="6">
        <v>111</v>
      </c>
      <c r="I657" s="7">
        <v>42598</v>
      </c>
      <c r="J657" s="7">
        <v>42602</v>
      </c>
      <c r="K657" s="7" t="s">
        <v>2540</v>
      </c>
      <c r="L657" s="17">
        <f t="shared" si="110"/>
        <v>272.20999999999998</v>
      </c>
      <c r="M657" s="20">
        <f t="shared" si="111"/>
        <v>0.87502296021454029</v>
      </c>
      <c r="N657" s="6">
        <v>4</v>
      </c>
      <c r="O657" s="6">
        <v>6550000</v>
      </c>
      <c r="P657" s="6">
        <v>6900000</v>
      </c>
      <c r="Q657" s="6">
        <f t="shared" si="112"/>
        <v>350000</v>
      </c>
      <c r="R657" s="8">
        <f t="shared" si="113"/>
        <v>5.3435114503816793E-2</v>
      </c>
      <c r="S657" s="6">
        <v>408968</v>
      </c>
      <c r="T657" s="9">
        <f t="shared" si="114"/>
        <v>70292.606060606064</v>
      </c>
      <c r="U657" s="6">
        <v>73828</v>
      </c>
      <c r="V657" s="9">
        <f t="shared" si="115"/>
        <v>3535.3939393939363</v>
      </c>
      <c r="W657" s="8">
        <f t="shared" si="116"/>
        <v>5.0295388626589416E-2</v>
      </c>
      <c r="X657" s="22">
        <f t="shared" si="117"/>
        <v>61507.644236346052</v>
      </c>
      <c r="Y657" s="22">
        <f t="shared" si="118"/>
        <v>64601.195106719082</v>
      </c>
      <c r="Z657" s="22">
        <f t="shared" si="120"/>
        <v>6395518.3155651893</v>
      </c>
      <c r="AA657" s="6">
        <v>507</v>
      </c>
      <c r="AB657" s="6">
        <v>1898</v>
      </c>
      <c r="AC657" s="6">
        <f t="shared" si="119"/>
        <v>118</v>
      </c>
      <c r="AD657" s="6" t="s">
        <v>108</v>
      </c>
    </row>
    <row r="658" spans="1:30" x14ac:dyDescent="0.2">
      <c r="A658">
        <v>25</v>
      </c>
      <c r="B658" s="6" t="s">
        <v>2169</v>
      </c>
      <c r="C658" s="6" t="s">
        <v>22</v>
      </c>
      <c r="D658" s="6" t="s">
        <v>23</v>
      </c>
      <c r="E658" s="6" t="s">
        <v>2767</v>
      </c>
      <c r="F658" s="6" t="s">
        <v>2772</v>
      </c>
      <c r="G658" s="6">
        <v>99</v>
      </c>
      <c r="H658" s="6">
        <v>109</v>
      </c>
      <c r="I658" s="7">
        <v>42531</v>
      </c>
      <c r="J658" s="7">
        <v>42541</v>
      </c>
      <c r="K658" s="7" t="s">
        <v>2538</v>
      </c>
      <c r="L658" s="17">
        <f t="shared" si="110"/>
        <v>259.83</v>
      </c>
      <c r="M658" s="20">
        <f t="shared" si="111"/>
        <v>0.91671477504522192</v>
      </c>
      <c r="N658" s="6">
        <v>10</v>
      </c>
      <c r="O658" s="6">
        <v>6950000</v>
      </c>
      <c r="P658" s="6">
        <v>7500000</v>
      </c>
      <c r="Q658" s="6">
        <f t="shared" si="112"/>
        <v>550000</v>
      </c>
      <c r="R658" s="8">
        <f t="shared" si="113"/>
        <v>7.9136690647482008E-2</v>
      </c>
      <c r="S658" s="6">
        <v>86266</v>
      </c>
      <c r="T658" s="9">
        <f t="shared" si="114"/>
        <v>71073.393939393936</v>
      </c>
      <c r="U658" s="6">
        <v>76629</v>
      </c>
      <c r="V658" s="9">
        <f t="shared" si="115"/>
        <v>5555.6060606060637</v>
      </c>
      <c r="W658" s="8">
        <f t="shared" si="116"/>
        <v>7.8167169916543849E-2</v>
      </c>
      <c r="X658" s="22">
        <f t="shared" si="117"/>
        <v>65154.030336851953</v>
      </c>
      <c r="Y658" s="22">
        <f t="shared" si="118"/>
        <v>70246.93649694031</v>
      </c>
      <c r="Z658" s="22">
        <f t="shared" si="120"/>
        <v>6954446.7131970907</v>
      </c>
      <c r="AA658" s="10">
        <v>7622</v>
      </c>
      <c r="AB658" s="6">
        <v>1938</v>
      </c>
      <c r="AC658" s="6">
        <f t="shared" si="119"/>
        <v>78</v>
      </c>
      <c r="AD658" s="6" t="s">
        <v>67</v>
      </c>
    </row>
    <row r="659" spans="1:30" x14ac:dyDescent="0.2">
      <c r="A659">
        <v>35</v>
      </c>
      <c r="B659" s="6" t="s">
        <v>2171</v>
      </c>
      <c r="C659" s="6" t="s">
        <v>22</v>
      </c>
      <c r="D659" s="6" t="s">
        <v>23</v>
      </c>
      <c r="E659" s="6" t="s">
        <v>2767</v>
      </c>
      <c r="F659" s="6" t="s">
        <v>2772</v>
      </c>
      <c r="G659" s="6">
        <v>99</v>
      </c>
      <c r="H659" s="6"/>
      <c r="I659" s="7">
        <v>42602</v>
      </c>
      <c r="J659" s="7">
        <v>42613</v>
      </c>
      <c r="K659" s="7" t="s">
        <v>2540</v>
      </c>
      <c r="L659" s="17">
        <f t="shared" si="110"/>
        <v>272.20999999999998</v>
      </c>
      <c r="M659" s="20">
        <f t="shared" si="111"/>
        <v>0.87502296021454029</v>
      </c>
      <c r="N659" s="6">
        <v>11</v>
      </c>
      <c r="O659" s="6">
        <v>6700000</v>
      </c>
      <c r="P659" s="6">
        <v>7150000</v>
      </c>
      <c r="Q659" s="6">
        <f t="shared" si="112"/>
        <v>450000</v>
      </c>
      <c r="R659" s="8">
        <f t="shared" si="113"/>
        <v>6.7164179104477612E-2</v>
      </c>
      <c r="S659" s="6"/>
      <c r="T659" s="9">
        <f t="shared" si="114"/>
        <v>67676.767676767675</v>
      </c>
      <c r="U659" s="6">
        <v>72222</v>
      </c>
      <c r="V659" s="9">
        <f t="shared" si="115"/>
        <v>4545.2323232323251</v>
      </c>
      <c r="W659" s="8">
        <f t="shared" si="116"/>
        <v>6.7160895522388089E-2</v>
      </c>
      <c r="X659" s="22">
        <f t="shared" si="117"/>
        <v>59218.725590276968</v>
      </c>
      <c r="Y659" s="22">
        <f t="shared" si="118"/>
        <v>63195.908232614529</v>
      </c>
      <c r="Z659" s="22">
        <f t="shared" si="120"/>
        <v>6256394.9150288384</v>
      </c>
      <c r="AA659" s="6">
        <v>550</v>
      </c>
      <c r="AB659" s="6">
        <v>1895</v>
      </c>
      <c r="AC659" s="6">
        <f t="shared" si="119"/>
        <v>121</v>
      </c>
      <c r="AD659" s="6" t="s">
        <v>102</v>
      </c>
    </row>
    <row r="660" spans="1:30" x14ac:dyDescent="0.2">
      <c r="A660">
        <v>8</v>
      </c>
      <c r="B660" s="6" t="s">
        <v>2178</v>
      </c>
      <c r="C660" s="6" t="s">
        <v>22</v>
      </c>
      <c r="D660" s="6" t="s">
        <v>23</v>
      </c>
      <c r="E660" s="6" t="s">
        <v>2767</v>
      </c>
      <c r="F660" s="6" t="s">
        <v>2772</v>
      </c>
      <c r="G660" s="6">
        <v>100</v>
      </c>
      <c r="H660" s="6">
        <v>108</v>
      </c>
      <c r="I660" s="7">
        <v>42412</v>
      </c>
      <c r="J660" s="7">
        <v>42422</v>
      </c>
      <c r="K660" s="7" t="s">
        <v>2534</v>
      </c>
      <c r="L660" s="17">
        <f t="shared" si="110"/>
        <v>240.59</v>
      </c>
      <c r="M660" s="20">
        <f t="shared" si="111"/>
        <v>0.99002452304750821</v>
      </c>
      <c r="N660" s="6">
        <v>10</v>
      </c>
      <c r="O660" s="6">
        <v>7500000</v>
      </c>
      <c r="P660" s="6">
        <v>8000000</v>
      </c>
      <c r="Q660" s="6">
        <f t="shared" si="112"/>
        <v>500000</v>
      </c>
      <c r="R660" s="8">
        <f t="shared" si="113"/>
        <v>6.6666666666666666E-2</v>
      </c>
      <c r="S660" s="6">
        <v>4746</v>
      </c>
      <c r="T660" s="9">
        <f t="shared" si="114"/>
        <v>75047.460000000006</v>
      </c>
      <c r="U660" s="6">
        <v>80047</v>
      </c>
      <c r="V660" s="9">
        <f t="shared" si="115"/>
        <v>4999.5399999999936</v>
      </c>
      <c r="W660" s="8">
        <f t="shared" si="116"/>
        <v>6.6618377224225755E-2</v>
      </c>
      <c r="X660" s="22">
        <f t="shared" si="117"/>
        <v>74298.825792426956</v>
      </c>
      <c r="Y660" s="22">
        <f t="shared" si="118"/>
        <v>79248.492996383895</v>
      </c>
      <c r="Z660" s="22">
        <f t="shared" si="120"/>
        <v>7924849.2996383896</v>
      </c>
      <c r="AA660" s="10">
        <v>1593</v>
      </c>
      <c r="AB660" s="6">
        <v>1998</v>
      </c>
      <c r="AC660" s="6">
        <f t="shared" si="119"/>
        <v>18</v>
      </c>
      <c r="AD660" s="6" t="s">
        <v>75</v>
      </c>
    </row>
    <row r="661" spans="1:30" x14ac:dyDescent="0.2">
      <c r="A661">
        <v>36</v>
      </c>
      <c r="B661" s="6" t="s">
        <v>2187</v>
      </c>
      <c r="C661" s="6" t="s">
        <v>22</v>
      </c>
      <c r="D661" s="6" t="s">
        <v>23</v>
      </c>
      <c r="E661" s="6" t="s">
        <v>2767</v>
      </c>
      <c r="F661" s="6" t="s">
        <v>2772</v>
      </c>
      <c r="G661" s="6">
        <v>100</v>
      </c>
      <c r="H661" s="6">
        <v>115</v>
      </c>
      <c r="I661" s="7">
        <v>42610</v>
      </c>
      <c r="J661" s="7">
        <v>42620</v>
      </c>
      <c r="K661" s="7" t="s">
        <v>2541</v>
      </c>
      <c r="L661" s="17">
        <f t="shared" si="110"/>
        <v>275.91000000000003</v>
      </c>
      <c r="M661" s="20">
        <f t="shared" si="111"/>
        <v>0.86328875357906554</v>
      </c>
      <c r="N661" s="6">
        <v>10</v>
      </c>
      <c r="O661" s="6">
        <v>5500000</v>
      </c>
      <c r="P661" s="6">
        <v>5750000</v>
      </c>
      <c r="Q661" s="6">
        <f t="shared" si="112"/>
        <v>250000</v>
      </c>
      <c r="R661" s="8">
        <f t="shared" si="113"/>
        <v>4.5454545454545456E-2</v>
      </c>
      <c r="S661" s="6">
        <v>24488</v>
      </c>
      <c r="T661" s="9">
        <f t="shared" si="114"/>
        <v>55244.88</v>
      </c>
      <c r="U661" s="6">
        <v>57745</v>
      </c>
      <c r="V661" s="9">
        <f t="shared" si="115"/>
        <v>2500.1200000000026</v>
      </c>
      <c r="W661" s="8">
        <f t="shared" si="116"/>
        <v>4.5255234512229958E-2</v>
      </c>
      <c r="X661" s="22">
        <f t="shared" si="117"/>
        <v>47692.283596825044</v>
      </c>
      <c r="Y661" s="22">
        <f t="shared" si="118"/>
        <v>49850.609075423141</v>
      </c>
      <c r="Z661" s="22">
        <f t="shared" si="120"/>
        <v>4985060.9075423144</v>
      </c>
      <c r="AA661" s="6">
        <v>906</v>
      </c>
      <c r="AB661" s="6">
        <v>1937</v>
      </c>
      <c r="AC661" s="6">
        <f t="shared" si="119"/>
        <v>79</v>
      </c>
      <c r="AD661" s="6" t="s">
        <v>102</v>
      </c>
    </row>
    <row r="662" spans="1:30" x14ac:dyDescent="0.2">
      <c r="A662">
        <v>43</v>
      </c>
      <c r="B662" s="6" t="s">
        <v>2190</v>
      </c>
      <c r="C662" s="6" t="s">
        <v>22</v>
      </c>
      <c r="D662" s="6" t="s">
        <v>23</v>
      </c>
      <c r="E662" s="6" t="s">
        <v>2767</v>
      </c>
      <c r="F662" s="6" t="s">
        <v>2772</v>
      </c>
      <c r="G662" s="6">
        <v>100</v>
      </c>
      <c r="H662" s="6">
        <v>112</v>
      </c>
      <c r="I662" s="7">
        <v>42658</v>
      </c>
      <c r="J662" s="7">
        <v>42669</v>
      </c>
      <c r="K662" s="7" t="s">
        <v>2542</v>
      </c>
      <c r="L662" s="17">
        <f t="shared" si="110"/>
        <v>281.13</v>
      </c>
      <c r="M662" s="20">
        <f t="shared" si="111"/>
        <v>0.84725927506847365</v>
      </c>
      <c r="N662" s="6">
        <v>11</v>
      </c>
      <c r="O662" s="6">
        <v>8000000</v>
      </c>
      <c r="P662" s="6">
        <v>9125000</v>
      </c>
      <c r="Q662" s="6">
        <f t="shared" si="112"/>
        <v>1125000</v>
      </c>
      <c r="R662" s="8">
        <f t="shared" si="113"/>
        <v>0.140625</v>
      </c>
      <c r="S662" s="6"/>
      <c r="T662" s="9">
        <f t="shared" si="114"/>
        <v>80000</v>
      </c>
      <c r="U662" s="6">
        <v>91250</v>
      </c>
      <c r="V662" s="9">
        <f t="shared" si="115"/>
        <v>11250</v>
      </c>
      <c r="W662" s="8">
        <f t="shared" si="116"/>
        <v>0.140625</v>
      </c>
      <c r="X662" s="22">
        <f t="shared" si="117"/>
        <v>67780.742005477892</v>
      </c>
      <c r="Y662" s="22">
        <f t="shared" si="118"/>
        <v>77312.408849998217</v>
      </c>
      <c r="Z662" s="22">
        <f t="shared" si="120"/>
        <v>7731240.8849998219</v>
      </c>
      <c r="AA662" s="6">
        <v>791</v>
      </c>
      <c r="AB662" s="6">
        <v>1904</v>
      </c>
      <c r="AC662" s="6">
        <f t="shared" si="119"/>
        <v>112</v>
      </c>
      <c r="AD662" s="6" t="s">
        <v>108</v>
      </c>
    </row>
    <row r="663" spans="1:30" x14ac:dyDescent="0.2">
      <c r="A663">
        <v>36</v>
      </c>
      <c r="B663" s="6" t="s">
        <v>1942</v>
      </c>
      <c r="C663" s="6" t="s">
        <v>22</v>
      </c>
      <c r="D663" s="6" t="s">
        <v>23</v>
      </c>
      <c r="E663" s="6" t="s">
        <v>2767</v>
      </c>
      <c r="F663" s="6" t="s">
        <v>2772</v>
      </c>
      <c r="G663" s="6">
        <v>100</v>
      </c>
      <c r="H663" s="6">
        <v>112</v>
      </c>
      <c r="I663" s="7">
        <v>42597</v>
      </c>
      <c r="J663" s="7">
        <v>42619</v>
      </c>
      <c r="K663" s="7" t="s">
        <v>2541</v>
      </c>
      <c r="L663" s="17">
        <f t="shared" si="110"/>
        <v>275.91000000000003</v>
      </c>
      <c r="M663" s="20">
        <f t="shared" si="111"/>
        <v>0.86328875357906554</v>
      </c>
      <c r="N663" s="6">
        <v>22</v>
      </c>
      <c r="O663" s="6">
        <v>6600000</v>
      </c>
      <c r="P663" s="6">
        <v>6900000</v>
      </c>
      <c r="Q663" s="6">
        <f t="shared" si="112"/>
        <v>300000</v>
      </c>
      <c r="R663" s="8">
        <f t="shared" si="113"/>
        <v>4.5454545454545456E-2</v>
      </c>
      <c r="S663" s="6">
        <v>130634</v>
      </c>
      <c r="T663" s="9">
        <f t="shared" si="114"/>
        <v>67306.34</v>
      </c>
      <c r="U663" s="6">
        <v>70306</v>
      </c>
      <c r="V663" s="9">
        <f t="shared" si="115"/>
        <v>2999.6600000000035</v>
      </c>
      <c r="W663" s="8">
        <f t="shared" si="116"/>
        <v>4.4567272563030523E-2</v>
      </c>
      <c r="X663" s="22">
        <f t="shared" si="117"/>
        <v>58104.806366568802</v>
      </c>
      <c r="Y663" s="22">
        <f t="shared" si="118"/>
        <v>60694.379109129783</v>
      </c>
      <c r="Z663" s="22">
        <f t="shared" si="120"/>
        <v>6069437.9109129785</v>
      </c>
      <c r="AA663" s="6">
        <v>692</v>
      </c>
      <c r="AB663" s="6">
        <v>1903</v>
      </c>
      <c r="AC663" s="6">
        <f t="shared" si="119"/>
        <v>113</v>
      </c>
      <c r="AD663" s="6" t="s">
        <v>90</v>
      </c>
    </row>
    <row r="664" spans="1:30" x14ac:dyDescent="0.2">
      <c r="A664">
        <v>40</v>
      </c>
      <c r="B664" s="6" t="s">
        <v>2188</v>
      </c>
      <c r="C664" s="6" t="s">
        <v>22</v>
      </c>
      <c r="D664" s="6" t="s">
        <v>23</v>
      </c>
      <c r="E664" s="6" t="s">
        <v>2767</v>
      </c>
      <c r="F664" s="6" t="s">
        <v>2772</v>
      </c>
      <c r="G664" s="6">
        <v>100</v>
      </c>
      <c r="H664" s="6">
        <v>110</v>
      </c>
      <c r="I664" s="7">
        <v>42616</v>
      </c>
      <c r="J664" s="7">
        <v>42646</v>
      </c>
      <c r="K664" s="7" t="s">
        <v>2542</v>
      </c>
      <c r="L664" s="17">
        <f t="shared" si="110"/>
        <v>281.13</v>
      </c>
      <c r="M664" s="20">
        <f t="shared" si="111"/>
        <v>0.84725927506847365</v>
      </c>
      <c r="N664" s="6">
        <v>30</v>
      </c>
      <c r="O664" s="6">
        <v>5200000</v>
      </c>
      <c r="P664" s="6">
        <v>4925000</v>
      </c>
      <c r="Q664" s="6">
        <f t="shared" si="112"/>
        <v>-275000</v>
      </c>
      <c r="R664" s="8">
        <f t="shared" si="113"/>
        <v>-5.2884615384615384E-2</v>
      </c>
      <c r="S664" s="6"/>
      <c r="T664" s="9">
        <f t="shared" si="114"/>
        <v>52000</v>
      </c>
      <c r="U664" s="6">
        <v>49250</v>
      </c>
      <c r="V664" s="9">
        <f t="shared" si="115"/>
        <v>-2750</v>
      </c>
      <c r="W664" s="8">
        <f t="shared" si="116"/>
        <v>-5.2884615384615384E-2</v>
      </c>
      <c r="X664" s="22">
        <f t="shared" si="117"/>
        <v>44057.482303560631</v>
      </c>
      <c r="Y664" s="22">
        <f t="shared" si="118"/>
        <v>41727.51929712233</v>
      </c>
      <c r="Z664" s="22">
        <f t="shared" si="120"/>
        <v>4172751.9297122331</v>
      </c>
      <c r="AA664" s="10">
        <v>1657</v>
      </c>
      <c r="AB664" s="6">
        <v>1898</v>
      </c>
      <c r="AC664" s="6">
        <f t="shared" si="119"/>
        <v>118</v>
      </c>
      <c r="AD664" s="6" t="s">
        <v>108</v>
      </c>
    </row>
    <row r="665" spans="1:30" x14ac:dyDescent="0.2">
      <c r="A665">
        <v>20</v>
      </c>
      <c r="B665" s="6" t="s">
        <v>1831</v>
      </c>
      <c r="C665" s="6" t="s">
        <v>22</v>
      </c>
      <c r="D665" s="6" t="s">
        <v>23</v>
      </c>
      <c r="E665" s="6" t="s">
        <v>2768</v>
      </c>
      <c r="F665" s="6" t="s">
        <v>2772</v>
      </c>
      <c r="G665" s="6">
        <v>101</v>
      </c>
      <c r="H665" s="6">
        <v>113</v>
      </c>
      <c r="I665" s="7">
        <v>42507</v>
      </c>
      <c r="J665" s="7">
        <v>42510</v>
      </c>
      <c r="K665" s="7" t="s">
        <v>2537</v>
      </c>
      <c r="L665" s="17">
        <f t="shared" si="110"/>
        <v>256.52</v>
      </c>
      <c r="M665" s="20">
        <f t="shared" si="111"/>
        <v>0.92854358334632781</v>
      </c>
      <c r="N665" s="6">
        <v>3</v>
      </c>
      <c r="O665" s="6">
        <v>6800000</v>
      </c>
      <c r="P665" s="6">
        <v>8000000</v>
      </c>
      <c r="Q665" s="6">
        <f t="shared" si="112"/>
        <v>1200000</v>
      </c>
      <c r="R665" s="8">
        <f t="shared" si="113"/>
        <v>0.17647058823529413</v>
      </c>
      <c r="S665" s="6"/>
      <c r="T665" s="9">
        <f t="shared" si="114"/>
        <v>67326.732673267325</v>
      </c>
      <c r="U665" s="6">
        <v>79208</v>
      </c>
      <c r="V665" s="9">
        <f t="shared" si="115"/>
        <v>11881.267326732675</v>
      </c>
      <c r="W665" s="8">
        <f t="shared" si="116"/>
        <v>0.17647176470588238</v>
      </c>
      <c r="X665" s="22">
        <f t="shared" si="117"/>
        <v>62515.805611435928</v>
      </c>
      <c r="Y665" s="22">
        <f t="shared" si="118"/>
        <v>73548.080149695932</v>
      </c>
      <c r="Z665" s="22">
        <f t="shared" si="120"/>
        <v>7428356.0951192891</v>
      </c>
      <c r="AA665" s="6">
        <v>668</v>
      </c>
      <c r="AB665" s="6">
        <v>1977</v>
      </c>
      <c r="AC665" s="6">
        <f t="shared" si="119"/>
        <v>39</v>
      </c>
      <c r="AD665" s="6" t="s">
        <v>44</v>
      </c>
    </row>
    <row r="666" spans="1:30" x14ac:dyDescent="0.2">
      <c r="A666">
        <v>8</v>
      </c>
      <c r="B666" s="6" t="s">
        <v>2191</v>
      </c>
      <c r="C666" s="6" t="s">
        <v>22</v>
      </c>
      <c r="D666" s="6" t="s">
        <v>23</v>
      </c>
      <c r="E666" s="6" t="s">
        <v>2767</v>
      </c>
      <c r="F666" s="6" t="s">
        <v>2772</v>
      </c>
      <c r="G666" s="6">
        <v>101</v>
      </c>
      <c r="H666" s="6">
        <v>110</v>
      </c>
      <c r="I666" s="7">
        <v>42412</v>
      </c>
      <c r="J666" s="7">
        <v>42422</v>
      </c>
      <c r="K666" s="7" t="s">
        <v>2534</v>
      </c>
      <c r="L666" s="17">
        <f t="shared" si="110"/>
        <v>240.59</v>
      </c>
      <c r="M666" s="20">
        <f t="shared" si="111"/>
        <v>0.99002452304750821</v>
      </c>
      <c r="N666" s="6">
        <v>10</v>
      </c>
      <c r="O666" s="6">
        <v>6490000</v>
      </c>
      <c r="P666" s="6">
        <v>6700000</v>
      </c>
      <c r="Q666" s="6">
        <f t="shared" si="112"/>
        <v>210000</v>
      </c>
      <c r="R666" s="8">
        <f t="shared" si="113"/>
        <v>3.2357473035439135E-2</v>
      </c>
      <c r="S666" s="6">
        <v>11542</v>
      </c>
      <c r="T666" s="9">
        <f t="shared" si="114"/>
        <v>64371.702970297032</v>
      </c>
      <c r="U666" s="6">
        <v>66451</v>
      </c>
      <c r="V666" s="9">
        <f t="shared" si="115"/>
        <v>2079.2970297029678</v>
      </c>
      <c r="W666" s="8">
        <f t="shared" si="116"/>
        <v>3.2301414033778411E-2</v>
      </c>
      <c r="X666" s="22">
        <f t="shared" si="117"/>
        <v>63729.564530924188</v>
      </c>
      <c r="Y666" s="22">
        <f t="shared" si="118"/>
        <v>65788.119581029969</v>
      </c>
      <c r="Z666" s="22">
        <f t="shared" si="120"/>
        <v>6644600.0776840271</v>
      </c>
      <c r="AA666" s="10">
        <v>2711</v>
      </c>
      <c r="AB666" s="6">
        <v>1938</v>
      </c>
      <c r="AC666" s="6">
        <f t="shared" si="119"/>
        <v>78</v>
      </c>
      <c r="AD666" s="6" t="s">
        <v>67</v>
      </c>
    </row>
    <row r="667" spans="1:30" x14ac:dyDescent="0.2">
      <c r="A667">
        <v>10</v>
      </c>
      <c r="B667" s="6" t="s">
        <v>2192</v>
      </c>
      <c r="C667" s="6" t="s">
        <v>22</v>
      </c>
      <c r="D667" s="6" t="s">
        <v>23</v>
      </c>
      <c r="E667" s="6" t="s">
        <v>2767</v>
      </c>
      <c r="F667" s="6" t="s">
        <v>2772</v>
      </c>
      <c r="G667" s="6">
        <v>101</v>
      </c>
      <c r="H667" s="6">
        <v>117</v>
      </c>
      <c r="I667" s="7">
        <v>42426</v>
      </c>
      <c r="J667" s="7">
        <v>42437</v>
      </c>
      <c r="K667" s="7" t="s">
        <v>2535</v>
      </c>
      <c r="L667" s="17">
        <f t="shared" si="110"/>
        <v>245.99</v>
      </c>
      <c r="M667" s="20">
        <f t="shared" si="111"/>
        <v>0.96829139395910402</v>
      </c>
      <c r="N667" s="6">
        <v>11</v>
      </c>
      <c r="O667" s="6">
        <v>5500000</v>
      </c>
      <c r="P667" s="6">
        <v>6010000</v>
      </c>
      <c r="Q667" s="6">
        <f t="shared" si="112"/>
        <v>510000</v>
      </c>
      <c r="R667" s="8">
        <f t="shared" si="113"/>
        <v>9.2727272727272728E-2</v>
      </c>
      <c r="S667" s="6">
        <v>124620</v>
      </c>
      <c r="T667" s="9">
        <f t="shared" si="114"/>
        <v>55689.30693069307</v>
      </c>
      <c r="U667" s="6">
        <v>60739</v>
      </c>
      <c r="V667" s="9">
        <f t="shared" si="115"/>
        <v>5049.6930693069298</v>
      </c>
      <c r="W667" s="8">
        <f t="shared" si="116"/>
        <v>9.0676170123492772E-2</v>
      </c>
      <c r="X667" s="22">
        <f t="shared" si="117"/>
        <v>53923.476636537183</v>
      </c>
      <c r="Y667" s="22">
        <f t="shared" si="118"/>
        <v>58813.050977682018</v>
      </c>
      <c r="Z667" s="22">
        <f t="shared" si="120"/>
        <v>5940118.1487458842</v>
      </c>
      <c r="AA667" s="6">
        <v>655</v>
      </c>
      <c r="AB667" s="6">
        <v>1913</v>
      </c>
      <c r="AC667" s="6">
        <f t="shared" si="119"/>
        <v>103</v>
      </c>
      <c r="AD667" s="6" t="s">
        <v>48</v>
      </c>
    </row>
    <row r="668" spans="1:30" x14ac:dyDescent="0.2">
      <c r="A668">
        <v>37</v>
      </c>
      <c r="B668" s="6" t="s">
        <v>2198</v>
      </c>
      <c r="C668" s="6" t="s">
        <v>22</v>
      </c>
      <c r="D668" s="6" t="s">
        <v>23</v>
      </c>
      <c r="E668" s="6" t="s">
        <v>2767</v>
      </c>
      <c r="F668" s="6" t="s">
        <v>2772</v>
      </c>
      <c r="G668" s="6">
        <v>101</v>
      </c>
      <c r="H668" s="6">
        <v>119</v>
      </c>
      <c r="I668" s="7">
        <v>42615</v>
      </c>
      <c r="J668" s="7">
        <v>42626</v>
      </c>
      <c r="K668" s="7" t="s">
        <v>2541</v>
      </c>
      <c r="L668" s="17">
        <f t="shared" si="110"/>
        <v>275.91000000000003</v>
      </c>
      <c r="M668" s="20">
        <f t="shared" si="111"/>
        <v>0.86328875357906554</v>
      </c>
      <c r="N668" s="6">
        <v>11</v>
      </c>
      <c r="O668" s="6">
        <v>5950000</v>
      </c>
      <c r="P668" s="6">
        <v>6550000</v>
      </c>
      <c r="Q668" s="6">
        <f t="shared" si="112"/>
        <v>600000</v>
      </c>
      <c r="R668" s="8">
        <f t="shared" si="113"/>
        <v>0.10084033613445378</v>
      </c>
      <c r="S668" s="6"/>
      <c r="T668" s="9">
        <f t="shared" si="114"/>
        <v>58910.891089108911</v>
      </c>
      <c r="U668" s="6">
        <v>64851</v>
      </c>
      <c r="V668" s="9">
        <f t="shared" si="115"/>
        <v>5940.1089108910892</v>
      </c>
      <c r="W668" s="8">
        <f t="shared" si="116"/>
        <v>0.10083210084033614</v>
      </c>
      <c r="X668" s="22">
        <f t="shared" si="117"/>
        <v>50857.109740548913</v>
      </c>
      <c r="Y668" s="22">
        <f t="shared" si="118"/>
        <v>55985.138958355979</v>
      </c>
      <c r="Z668" s="22">
        <f t="shared" si="120"/>
        <v>5654499.0347939543</v>
      </c>
      <c r="AA668" s="6">
        <v>707</v>
      </c>
      <c r="AB668" s="6">
        <v>1876</v>
      </c>
      <c r="AC668" s="6">
        <f t="shared" si="119"/>
        <v>140</v>
      </c>
      <c r="AD668" s="6" t="s">
        <v>364</v>
      </c>
    </row>
    <row r="669" spans="1:30" x14ac:dyDescent="0.2">
      <c r="A669">
        <v>49</v>
      </c>
      <c r="B669" s="6" t="s">
        <v>2199</v>
      </c>
      <c r="C669" s="6" t="s">
        <v>22</v>
      </c>
      <c r="D669" s="6" t="s">
        <v>23</v>
      </c>
      <c r="E669" s="6" t="s">
        <v>2767</v>
      </c>
      <c r="F669" s="6" t="s">
        <v>2772</v>
      </c>
      <c r="G669" s="6">
        <v>101</v>
      </c>
      <c r="H669" s="6">
        <v>115</v>
      </c>
      <c r="I669" s="7">
        <v>42699</v>
      </c>
      <c r="J669" s="7">
        <v>42710</v>
      </c>
      <c r="K669" s="7" t="s">
        <v>2544</v>
      </c>
      <c r="L669" s="17">
        <f t="shared" si="110"/>
        <v>287.33999999999997</v>
      </c>
      <c r="M669" s="20">
        <f t="shared" si="111"/>
        <v>0.82894828426254619</v>
      </c>
      <c r="N669" s="6">
        <v>11</v>
      </c>
      <c r="O669" s="6">
        <v>7400000</v>
      </c>
      <c r="P669" s="6">
        <v>7830000</v>
      </c>
      <c r="Q669" s="6">
        <f t="shared" si="112"/>
        <v>430000</v>
      </c>
      <c r="R669" s="8">
        <f t="shared" si="113"/>
        <v>5.8108108108108111E-2</v>
      </c>
      <c r="S669" s="6"/>
      <c r="T669" s="9">
        <f t="shared" si="114"/>
        <v>73267.32673267326</v>
      </c>
      <c r="U669" s="6">
        <v>77525</v>
      </c>
      <c r="V669" s="9">
        <f t="shared" si="115"/>
        <v>4257.6732673267397</v>
      </c>
      <c r="W669" s="8">
        <f t="shared" si="116"/>
        <v>5.8111486486486591E-2</v>
      </c>
      <c r="X669" s="22">
        <f t="shared" si="117"/>
        <v>60734.824787552883</v>
      </c>
      <c r="Y669" s="22">
        <f t="shared" si="118"/>
        <v>64264.215737453895</v>
      </c>
      <c r="Z669" s="22">
        <f t="shared" si="120"/>
        <v>6490685.7894828431</v>
      </c>
      <c r="AA669" s="10">
        <v>1025</v>
      </c>
      <c r="AB669" s="6">
        <v>1894</v>
      </c>
      <c r="AC669" s="6">
        <f t="shared" si="119"/>
        <v>122</v>
      </c>
      <c r="AD669" s="6" t="s">
        <v>1870</v>
      </c>
    </row>
    <row r="670" spans="1:30" x14ac:dyDescent="0.2">
      <c r="A670">
        <v>14</v>
      </c>
      <c r="B670" s="6" t="s">
        <v>2193</v>
      </c>
      <c r="C670" s="6" t="s">
        <v>22</v>
      </c>
      <c r="D670" s="6" t="s">
        <v>23</v>
      </c>
      <c r="E670" s="6" t="s">
        <v>2767</v>
      </c>
      <c r="F670" s="6" t="s">
        <v>2772</v>
      </c>
      <c r="G670" s="6">
        <v>101</v>
      </c>
      <c r="H670" s="6">
        <v>112</v>
      </c>
      <c r="I670" s="7">
        <v>42452</v>
      </c>
      <c r="J670" s="7">
        <v>42467</v>
      </c>
      <c r="K670" s="7" t="s">
        <v>2536</v>
      </c>
      <c r="L670" s="17">
        <f t="shared" si="110"/>
        <v>250.79</v>
      </c>
      <c r="M670" s="20">
        <f t="shared" si="111"/>
        <v>0.9497587623110969</v>
      </c>
      <c r="N670" s="6">
        <v>15</v>
      </c>
      <c r="O670" s="6">
        <v>7900000</v>
      </c>
      <c r="P670" s="6">
        <v>7700000</v>
      </c>
      <c r="Q670" s="6">
        <f t="shared" si="112"/>
        <v>-200000</v>
      </c>
      <c r="R670" s="8">
        <f t="shared" si="113"/>
        <v>-2.5316455696202531E-2</v>
      </c>
      <c r="S670" s="6"/>
      <c r="T670" s="9">
        <f t="shared" si="114"/>
        <v>78217.821782178216</v>
      </c>
      <c r="U670" s="6">
        <v>76238</v>
      </c>
      <c r="V670" s="9">
        <f t="shared" si="115"/>
        <v>-1979.8217821782164</v>
      </c>
      <c r="W670" s="8">
        <f t="shared" si="116"/>
        <v>-2.5311645569620234E-2</v>
      </c>
      <c r="X670" s="22">
        <f t="shared" si="117"/>
        <v>74288.061606511532</v>
      </c>
      <c r="Y670" s="22">
        <f t="shared" si="118"/>
        <v>72407.708521073408</v>
      </c>
      <c r="Z670" s="22">
        <f t="shared" si="120"/>
        <v>7313178.5606284142</v>
      </c>
      <c r="AA670" s="10">
        <v>1002</v>
      </c>
      <c r="AB670" s="6">
        <v>1928</v>
      </c>
      <c r="AC670" s="6">
        <f t="shared" si="119"/>
        <v>88</v>
      </c>
      <c r="AD670" s="6" t="s">
        <v>108</v>
      </c>
    </row>
    <row r="671" spans="1:30" x14ac:dyDescent="0.2">
      <c r="A671">
        <v>14</v>
      </c>
      <c r="B671" s="6" t="s">
        <v>2728</v>
      </c>
      <c r="C671" s="6" t="s">
        <v>22</v>
      </c>
      <c r="D671" s="6" t="s">
        <v>23</v>
      </c>
      <c r="E671" s="6" t="s">
        <v>2768</v>
      </c>
      <c r="F671" s="6" t="s">
        <v>2772</v>
      </c>
      <c r="G671" s="6">
        <v>102</v>
      </c>
      <c r="H671" s="6">
        <v>115</v>
      </c>
      <c r="I671" s="7">
        <v>42461</v>
      </c>
      <c r="J671" s="7">
        <v>42464</v>
      </c>
      <c r="K671" s="7" t="s">
        <v>2536</v>
      </c>
      <c r="L671" s="17">
        <f t="shared" si="110"/>
        <v>250.79</v>
      </c>
      <c r="M671" s="20">
        <f t="shared" si="111"/>
        <v>0.9497587623110969</v>
      </c>
      <c r="N671" s="6">
        <v>3</v>
      </c>
      <c r="O671" s="6">
        <v>7500000</v>
      </c>
      <c r="P671" s="6">
        <v>8800000</v>
      </c>
      <c r="Q671" s="6">
        <f t="shared" si="112"/>
        <v>1300000</v>
      </c>
      <c r="R671" s="8">
        <f t="shared" si="113"/>
        <v>0.17333333333333334</v>
      </c>
      <c r="S671" s="6"/>
      <c r="T671" s="9">
        <f t="shared" si="114"/>
        <v>73529.411764705888</v>
      </c>
      <c r="U671" s="6">
        <v>86275</v>
      </c>
      <c r="V671" s="9">
        <f t="shared" si="115"/>
        <v>12745.588235294112</v>
      </c>
      <c r="W671" s="8">
        <f t="shared" si="116"/>
        <v>0.17333999999999991</v>
      </c>
      <c r="X671" s="22">
        <f t="shared" si="117"/>
        <v>69835.203111110066</v>
      </c>
      <c r="Y671" s="22">
        <f t="shared" si="118"/>
        <v>81940.437218389881</v>
      </c>
      <c r="Z671" s="22">
        <f t="shared" si="120"/>
        <v>8357924.5962757682</v>
      </c>
      <c r="AA671" s="10">
        <v>1091</v>
      </c>
      <c r="AB671" s="6">
        <v>1912</v>
      </c>
      <c r="AC671" s="6">
        <f t="shared" si="119"/>
        <v>104</v>
      </c>
      <c r="AD671" s="6" t="s">
        <v>108</v>
      </c>
    </row>
    <row r="672" spans="1:30" x14ac:dyDescent="0.2">
      <c r="A672">
        <v>42</v>
      </c>
      <c r="B672" s="6" t="s">
        <v>2204</v>
      </c>
      <c r="C672" s="6" t="s">
        <v>22</v>
      </c>
      <c r="D672" s="6" t="s">
        <v>23</v>
      </c>
      <c r="E672" s="6" t="s">
        <v>2767</v>
      </c>
      <c r="F672" s="6" t="s">
        <v>2772</v>
      </c>
      <c r="G672" s="6">
        <v>102</v>
      </c>
      <c r="H672" s="6">
        <v>112</v>
      </c>
      <c r="I672" s="7">
        <v>42650</v>
      </c>
      <c r="J672" s="7">
        <v>42660</v>
      </c>
      <c r="K672" s="7" t="s">
        <v>2542</v>
      </c>
      <c r="L672" s="17">
        <f t="shared" si="110"/>
        <v>281.13</v>
      </c>
      <c r="M672" s="20">
        <f t="shared" si="111"/>
        <v>0.84725927506847365</v>
      </c>
      <c r="N672" s="6">
        <v>10</v>
      </c>
      <c r="O672" s="6">
        <v>6990000</v>
      </c>
      <c r="P672" s="6">
        <v>7100000</v>
      </c>
      <c r="Q672" s="6">
        <f t="shared" si="112"/>
        <v>110000</v>
      </c>
      <c r="R672" s="8">
        <f t="shared" si="113"/>
        <v>1.5736766809728183E-2</v>
      </c>
      <c r="S672" s="6"/>
      <c r="T672" s="9">
        <f t="shared" si="114"/>
        <v>68529.411764705888</v>
      </c>
      <c r="U672" s="6">
        <v>69608</v>
      </c>
      <c r="V672" s="9">
        <f t="shared" si="115"/>
        <v>1078.5882352941117</v>
      </c>
      <c r="W672" s="8">
        <f t="shared" si="116"/>
        <v>1.5739055793991326E-2</v>
      </c>
      <c r="X672" s="22">
        <f t="shared" si="117"/>
        <v>58062.179732633638</v>
      </c>
      <c r="Y672" s="22">
        <f t="shared" si="118"/>
        <v>58976.023618966312</v>
      </c>
      <c r="Z672" s="22">
        <f t="shared" si="120"/>
        <v>6015554.409134564</v>
      </c>
      <c r="AA672" s="6">
        <v>471</v>
      </c>
      <c r="AB672" s="6">
        <v>1917</v>
      </c>
      <c r="AC672" s="6">
        <f t="shared" si="119"/>
        <v>99</v>
      </c>
      <c r="AD672" s="6" t="s">
        <v>67</v>
      </c>
    </row>
    <row r="673" spans="1:30" x14ac:dyDescent="0.2">
      <c r="A673">
        <v>45</v>
      </c>
      <c r="B673" s="6" t="s">
        <v>2207</v>
      </c>
      <c r="C673" s="6" t="s">
        <v>22</v>
      </c>
      <c r="D673" s="6" t="s">
        <v>23</v>
      </c>
      <c r="E673" s="6" t="s">
        <v>2767</v>
      </c>
      <c r="F673" s="6" t="s">
        <v>2772</v>
      </c>
      <c r="G673" s="6">
        <v>102</v>
      </c>
      <c r="H673" s="6">
        <v>114</v>
      </c>
      <c r="I673" s="7">
        <v>42671</v>
      </c>
      <c r="J673" s="7">
        <v>42681</v>
      </c>
      <c r="K673" s="7" t="s">
        <v>2543</v>
      </c>
      <c r="L673" s="17">
        <f t="shared" si="110"/>
        <v>284.38</v>
      </c>
      <c r="M673" s="20">
        <f t="shared" si="111"/>
        <v>0.83757648217174208</v>
      </c>
      <c r="N673" s="6">
        <v>10</v>
      </c>
      <c r="O673" s="6">
        <v>8200000</v>
      </c>
      <c r="P673" s="6">
        <v>9850000</v>
      </c>
      <c r="Q673" s="6">
        <f t="shared" si="112"/>
        <v>1650000</v>
      </c>
      <c r="R673" s="8">
        <f t="shared" si="113"/>
        <v>0.20121951219512196</v>
      </c>
      <c r="S673" s="6"/>
      <c r="T673" s="9">
        <f t="shared" si="114"/>
        <v>80392.156862745105</v>
      </c>
      <c r="U673" s="6">
        <v>96569</v>
      </c>
      <c r="V673" s="9">
        <f t="shared" si="115"/>
        <v>16176.843137254895</v>
      </c>
      <c r="W673" s="8">
        <f t="shared" si="116"/>
        <v>0.20122414634146329</v>
      </c>
      <c r="X673" s="22">
        <f t="shared" si="117"/>
        <v>67334.57993929692</v>
      </c>
      <c r="Y673" s="22">
        <f t="shared" si="118"/>
        <v>80883.92330684296</v>
      </c>
      <c r="Z673" s="22">
        <f t="shared" si="120"/>
        <v>8250160.1772979824</v>
      </c>
      <c r="AA673" s="10">
        <v>1931</v>
      </c>
      <c r="AB673" s="6">
        <v>1979</v>
      </c>
      <c r="AC673" s="6">
        <f t="shared" si="119"/>
        <v>37</v>
      </c>
      <c r="AD673" s="6" t="s">
        <v>1468</v>
      </c>
    </row>
    <row r="674" spans="1:30" x14ac:dyDescent="0.2">
      <c r="A674">
        <v>25</v>
      </c>
      <c r="B674" s="6" t="s">
        <v>2201</v>
      </c>
      <c r="C674" s="6" t="s">
        <v>22</v>
      </c>
      <c r="D674" s="6" t="s">
        <v>23</v>
      </c>
      <c r="E674" s="6" t="s">
        <v>2767</v>
      </c>
      <c r="F674" s="6" t="s">
        <v>2772</v>
      </c>
      <c r="G674" s="6">
        <v>102</v>
      </c>
      <c r="H674" s="6">
        <v>113</v>
      </c>
      <c r="I674" s="7">
        <v>42532</v>
      </c>
      <c r="J674" s="7">
        <v>42543</v>
      </c>
      <c r="K674" s="7" t="s">
        <v>2538</v>
      </c>
      <c r="L674" s="17">
        <f t="shared" si="110"/>
        <v>259.83</v>
      </c>
      <c r="M674" s="20">
        <f t="shared" si="111"/>
        <v>0.91671477504522192</v>
      </c>
      <c r="N674" s="6">
        <v>11</v>
      </c>
      <c r="O674" s="6">
        <v>5390000</v>
      </c>
      <c r="P674" s="6">
        <v>6700000</v>
      </c>
      <c r="Q674" s="6">
        <f t="shared" si="112"/>
        <v>1310000</v>
      </c>
      <c r="R674" s="8">
        <f t="shared" si="113"/>
        <v>0.24304267161410018</v>
      </c>
      <c r="S674" s="6"/>
      <c r="T674" s="9">
        <f t="shared" si="114"/>
        <v>52843.137254901958</v>
      </c>
      <c r="U674" s="6">
        <v>65686</v>
      </c>
      <c r="V674" s="9">
        <f t="shared" si="115"/>
        <v>12842.862745098042</v>
      </c>
      <c r="W674" s="8">
        <f t="shared" si="116"/>
        <v>0.24303747680890544</v>
      </c>
      <c r="X674" s="22">
        <f t="shared" si="117"/>
        <v>48442.084681311237</v>
      </c>
      <c r="Y674" s="22">
        <f t="shared" si="118"/>
        <v>60215.326713620445</v>
      </c>
      <c r="Z674" s="22">
        <f t="shared" si="120"/>
        <v>6141963.3247892857</v>
      </c>
      <c r="AA674" s="6">
        <v>653</v>
      </c>
      <c r="AB674" s="6">
        <v>1911</v>
      </c>
      <c r="AC674" s="6">
        <f t="shared" si="119"/>
        <v>105</v>
      </c>
      <c r="AD674" s="6" t="s">
        <v>203</v>
      </c>
    </row>
    <row r="675" spans="1:30" x14ac:dyDescent="0.2">
      <c r="A675">
        <v>39</v>
      </c>
      <c r="B675" s="6" t="s">
        <v>2202</v>
      </c>
      <c r="C675" s="6" t="s">
        <v>22</v>
      </c>
      <c r="D675" s="6" t="s">
        <v>23</v>
      </c>
      <c r="E675" s="6" t="s">
        <v>2767</v>
      </c>
      <c r="F675" s="6" t="s">
        <v>2772</v>
      </c>
      <c r="G675" s="6">
        <v>102</v>
      </c>
      <c r="H675" s="6">
        <v>115</v>
      </c>
      <c r="I675" s="7">
        <v>42629</v>
      </c>
      <c r="J675" s="7">
        <v>42641</v>
      </c>
      <c r="K675" s="7" t="s">
        <v>2541</v>
      </c>
      <c r="L675" s="17">
        <f t="shared" si="110"/>
        <v>275.91000000000003</v>
      </c>
      <c r="M675" s="20">
        <f t="shared" si="111"/>
        <v>0.86328875357906554</v>
      </c>
      <c r="N675" s="6">
        <v>12</v>
      </c>
      <c r="O675" s="6">
        <v>7600000</v>
      </c>
      <c r="P675" s="6">
        <v>8360000</v>
      </c>
      <c r="Q675" s="6">
        <f t="shared" si="112"/>
        <v>760000</v>
      </c>
      <c r="R675" s="8">
        <f t="shared" si="113"/>
        <v>0.1</v>
      </c>
      <c r="S675" s="6">
        <v>161040</v>
      </c>
      <c r="T675" s="9">
        <f t="shared" si="114"/>
        <v>76088.627450980392</v>
      </c>
      <c r="U675" s="6">
        <v>83540</v>
      </c>
      <c r="V675" s="9">
        <f t="shared" si="115"/>
        <v>7451.3725490196084</v>
      </c>
      <c r="W675" s="8">
        <f t="shared" si="116"/>
        <v>9.793017430653625E-2</v>
      </c>
      <c r="X675" s="22">
        <f t="shared" si="117"/>
        <v>65686.456353698726</v>
      </c>
      <c r="Y675" s="22">
        <f t="shared" si="118"/>
        <v>72119.142473995133</v>
      </c>
      <c r="Z675" s="22">
        <f t="shared" si="120"/>
        <v>7356152.5323475031</v>
      </c>
      <c r="AA675" s="6">
        <v>589</v>
      </c>
      <c r="AB675" s="6">
        <v>1898</v>
      </c>
      <c r="AC675" s="6">
        <f t="shared" si="119"/>
        <v>118</v>
      </c>
      <c r="AD675" s="6" t="s">
        <v>48</v>
      </c>
    </row>
    <row r="676" spans="1:30" x14ac:dyDescent="0.2">
      <c r="A676">
        <v>6</v>
      </c>
      <c r="B676" s="6" t="s">
        <v>2188</v>
      </c>
      <c r="C676" s="6" t="s">
        <v>22</v>
      </c>
      <c r="D676" s="6" t="s">
        <v>23</v>
      </c>
      <c r="E676" s="6" t="s">
        <v>2767</v>
      </c>
      <c r="F676" s="6" t="s">
        <v>2772</v>
      </c>
      <c r="G676" s="6">
        <v>102</v>
      </c>
      <c r="H676" s="6">
        <v>117</v>
      </c>
      <c r="I676" s="7">
        <v>42399</v>
      </c>
      <c r="J676" s="7">
        <v>42412</v>
      </c>
      <c r="K676" s="7" t="s">
        <v>2534</v>
      </c>
      <c r="L676" s="17">
        <f t="shared" si="110"/>
        <v>240.59</v>
      </c>
      <c r="M676" s="20">
        <f t="shared" si="111"/>
        <v>0.99002452304750821</v>
      </c>
      <c r="N676" s="6">
        <v>13</v>
      </c>
      <c r="O676" s="6">
        <v>7400000</v>
      </c>
      <c r="P676" s="6">
        <v>7200000</v>
      </c>
      <c r="Q676" s="6">
        <f t="shared" si="112"/>
        <v>-200000</v>
      </c>
      <c r="R676" s="8">
        <f t="shared" si="113"/>
        <v>-2.7027027027027029E-2</v>
      </c>
      <c r="S676" s="6"/>
      <c r="T676" s="9">
        <f t="shared" si="114"/>
        <v>72549.019607843133</v>
      </c>
      <c r="U676" s="6">
        <v>70588</v>
      </c>
      <c r="V676" s="9">
        <f t="shared" si="115"/>
        <v>-1961.0196078431327</v>
      </c>
      <c r="W676" s="8">
        <f t="shared" si="116"/>
        <v>-2.7030270270270208E-2</v>
      </c>
      <c r="X676" s="22">
        <f t="shared" si="117"/>
        <v>71825.308534819225</v>
      </c>
      <c r="Y676" s="22">
        <f t="shared" si="118"/>
        <v>69883.851032877516</v>
      </c>
      <c r="Z676" s="22">
        <f t="shared" si="120"/>
        <v>7128152.8053535065</v>
      </c>
      <c r="AA676" s="10">
        <v>1657</v>
      </c>
      <c r="AB676" s="6">
        <v>1898</v>
      </c>
      <c r="AC676" s="6">
        <f t="shared" si="119"/>
        <v>118</v>
      </c>
      <c r="AD676" s="6" t="s">
        <v>494</v>
      </c>
    </row>
    <row r="677" spans="1:30" x14ac:dyDescent="0.2">
      <c r="A677">
        <v>44</v>
      </c>
      <c r="B677" s="6" t="s">
        <v>2206</v>
      </c>
      <c r="C677" s="6" t="s">
        <v>22</v>
      </c>
      <c r="D677" s="6" t="s">
        <v>23</v>
      </c>
      <c r="E677" s="6" t="s">
        <v>2767</v>
      </c>
      <c r="F677" s="6" t="s">
        <v>2772</v>
      </c>
      <c r="G677" s="6">
        <v>102</v>
      </c>
      <c r="H677" s="6">
        <v>115</v>
      </c>
      <c r="I677" s="7">
        <v>42651</v>
      </c>
      <c r="J677" s="7">
        <v>42674</v>
      </c>
      <c r="K677" s="7" t="s">
        <v>2542</v>
      </c>
      <c r="L677" s="17">
        <f t="shared" si="110"/>
        <v>281.13</v>
      </c>
      <c r="M677" s="20">
        <f t="shared" si="111"/>
        <v>0.84725927506847365</v>
      </c>
      <c r="N677" s="6">
        <v>23</v>
      </c>
      <c r="O677" s="6">
        <v>7200000</v>
      </c>
      <c r="P677" s="6">
        <v>7300000</v>
      </c>
      <c r="Q677" s="6">
        <f t="shared" si="112"/>
        <v>100000</v>
      </c>
      <c r="R677" s="8">
        <f t="shared" si="113"/>
        <v>1.3888888888888888E-2</v>
      </c>
      <c r="S677" s="6"/>
      <c r="T677" s="9">
        <f t="shared" si="114"/>
        <v>70588.23529411765</v>
      </c>
      <c r="U677" s="6">
        <v>71569</v>
      </c>
      <c r="V677" s="9">
        <f t="shared" si="115"/>
        <v>980.76470588234952</v>
      </c>
      <c r="W677" s="8">
        <f t="shared" si="116"/>
        <v>1.3894166666666617E-2</v>
      </c>
      <c r="X677" s="22">
        <f t="shared" si="117"/>
        <v>59806.537063656964</v>
      </c>
      <c r="Y677" s="22">
        <f t="shared" si="118"/>
        <v>60637.499057375593</v>
      </c>
      <c r="Z677" s="22">
        <f t="shared" si="120"/>
        <v>6185024.90385231</v>
      </c>
      <c r="AA677" s="6">
        <v>695</v>
      </c>
      <c r="AB677" s="6">
        <v>1905</v>
      </c>
      <c r="AC677" s="6">
        <f t="shared" si="119"/>
        <v>111</v>
      </c>
      <c r="AD677" s="6" t="s">
        <v>206</v>
      </c>
    </row>
    <row r="678" spans="1:30" x14ac:dyDescent="0.2">
      <c r="A678">
        <v>22</v>
      </c>
      <c r="B678" s="6" t="s">
        <v>1338</v>
      </c>
      <c r="C678" s="6" t="s">
        <v>22</v>
      </c>
      <c r="D678" s="6" t="s">
        <v>23</v>
      </c>
      <c r="E678" s="6" t="s">
        <v>2767</v>
      </c>
      <c r="F678" s="6" t="s">
        <v>2772</v>
      </c>
      <c r="G678" s="6">
        <v>102</v>
      </c>
      <c r="H678" s="6">
        <v>114</v>
      </c>
      <c r="I678" s="7">
        <v>42495</v>
      </c>
      <c r="J678" s="7">
        <v>42523</v>
      </c>
      <c r="K678" s="7" t="s">
        <v>2538</v>
      </c>
      <c r="L678" s="17">
        <f t="shared" si="110"/>
        <v>259.83</v>
      </c>
      <c r="M678" s="20">
        <f t="shared" si="111"/>
        <v>0.91671477504522192</v>
      </c>
      <c r="N678" s="6">
        <v>28</v>
      </c>
      <c r="O678" s="6">
        <v>7490000</v>
      </c>
      <c r="P678" s="6">
        <v>7500000</v>
      </c>
      <c r="Q678" s="6">
        <f t="shared" si="112"/>
        <v>10000</v>
      </c>
      <c r="R678" s="8">
        <f t="shared" si="113"/>
        <v>1.3351134846461949E-3</v>
      </c>
      <c r="S678" s="6">
        <v>12678</v>
      </c>
      <c r="T678" s="9">
        <f t="shared" si="114"/>
        <v>73555.666666666672</v>
      </c>
      <c r="U678" s="6">
        <v>73654</v>
      </c>
      <c r="V678" s="9">
        <f t="shared" si="115"/>
        <v>98.333333333328483</v>
      </c>
      <c r="W678" s="8">
        <f t="shared" si="116"/>
        <v>1.3368559866223106E-3</v>
      </c>
      <c r="X678" s="22">
        <f t="shared" si="117"/>
        <v>67429.566421634663</v>
      </c>
      <c r="Y678" s="22">
        <f t="shared" si="118"/>
        <v>67519.710041180777</v>
      </c>
      <c r="Z678" s="22">
        <f t="shared" si="120"/>
        <v>6887010.4242004389</v>
      </c>
      <c r="AA678" s="10">
        <v>2981</v>
      </c>
      <c r="AB678" s="6">
        <v>1993</v>
      </c>
      <c r="AC678" s="6">
        <f t="shared" si="119"/>
        <v>23</v>
      </c>
      <c r="AD678" s="6" t="s">
        <v>383</v>
      </c>
    </row>
    <row r="679" spans="1:30" x14ac:dyDescent="0.2">
      <c r="A679">
        <v>7</v>
      </c>
      <c r="B679" s="6" t="s">
        <v>2209</v>
      </c>
      <c r="C679" s="6" t="s">
        <v>22</v>
      </c>
      <c r="D679" s="6" t="s">
        <v>23</v>
      </c>
      <c r="E679" s="6" t="s">
        <v>2767</v>
      </c>
      <c r="F679" s="6" t="s">
        <v>2772</v>
      </c>
      <c r="G679" s="6">
        <v>103</v>
      </c>
      <c r="H679" s="6">
        <v>120</v>
      </c>
      <c r="I679" s="7">
        <v>42406</v>
      </c>
      <c r="J679" s="7">
        <v>42416</v>
      </c>
      <c r="K679" s="7" t="s">
        <v>2534</v>
      </c>
      <c r="L679" s="17">
        <f t="shared" si="110"/>
        <v>240.59</v>
      </c>
      <c r="M679" s="20">
        <f t="shared" si="111"/>
        <v>0.99002452304750821</v>
      </c>
      <c r="N679" s="6">
        <v>10</v>
      </c>
      <c r="O679" s="6">
        <v>6000000</v>
      </c>
      <c r="P679" s="6">
        <v>6000000</v>
      </c>
      <c r="Q679" s="6">
        <f t="shared" si="112"/>
        <v>0</v>
      </c>
      <c r="R679" s="8">
        <f t="shared" si="113"/>
        <v>0</v>
      </c>
      <c r="S679" s="6"/>
      <c r="T679" s="9">
        <f t="shared" si="114"/>
        <v>58252.427184466018</v>
      </c>
      <c r="U679" s="6">
        <v>58252</v>
      </c>
      <c r="V679" s="9">
        <f t="shared" si="115"/>
        <v>-0.42718446601793403</v>
      </c>
      <c r="W679" s="8">
        <f t="shared" si="116"/>
        <v>-7.3333333333078679E-6</v>
      </c>
      <c r="X679" s="22">
        <f t="shared" si="117"/>
        <v>57671.331439660673</v>
      </c>
      <c r="Y679" s="22">
        <f t="shared" si="118"/>
        <v>57670.908516563446</v>
      </c>
      <c r="Z679" s="22">
        <f t="shared" si="120"/>
        <v>5940103.5772060351</v>
      </c>
      <c r="AA679" s="10">
        <v>1286</v>
      </c>
      <c r="AB679" s="6">
        <v>1975</v>
      </c>
      <c r="AC679" s="6">
        <f t="shared" si="119"/>
        <v>41</v>
      </c>
      <c r="AD679" s="6" t="s">
        <v>206</v>
      </c>
    </row>
    <row r="680" spans="1:30" x14ac:dyDescent="0.2">
      <c r="A680">
        <v>10</v>
      </c>
      <c r="B680" s="6" t="s">
        <v>2210</v>
      </c>
      <c r="C680" s="6" t="s">
        <v>22</v>
      </c>
      <c r="D680" s="6" t="s">
        <v>23</v>
      </c>
      <c r="E680" s="6" t="s">
        <v>2767</v>
      </c>
      <c r="F680" s="6" t="s">
        <v>2772</v>
      </c>
      <c r="G680" s="6">
        <v>103</v>
      </c>
      <c r="H680" s="6">
        <v>114</v>
      </c>
      <c r="I680" s="7">
        <v>42427</v>
      </c>
      <c r="J680" s="7">
        <v>42437</v>
      </c>
      <c r="K680" s="7" t="s">
        <v>2535</v>
      </c>
      <c r="L680" s="17">
        <f t="shared" si="110"/>
        <v>245.99</v>
      </c>
      <c r="M680" s="20">
        <f t="shared" si="111"/>
        <v>0.96829139395910402</v>
      </c>
      <c r="N680" s="6">
        <v>10</v>
      </c>
      <c r="O680" s="6">
        <v>6400000</v>
      </c>
      <c r="P680" s="6">
        <v>7010000</v>
      </c>
      <c r="Q680" s="6">
        <f t="shared" si="112"/>
        <v>610000</v>
      </c>
      <c r="R680" s="8">
        <f t="shared" si="113"/>
        <v>9.5312499999999994E-2</v>
      </c>
      <c r="S680" s="6">
        <v>4895</v>
      </c>
      <c r="T680" s="9">
        <f t="shared" si="114"/>
        <v>62183.446601941745</v>
      </c>
      <c r="U680" s="6">
        <v>68106</v>
      </c>
      <c r="V680" s="9">
        <f t="shared" si="115"/>
        <v>5922.553398058255</v>
      </c>
      <c r="W680" s="8">
        <f t="shared" si="116"/>
        <v>9.5243247547383725E-2</v>
      </c>
      <c r="X680" s="22">
        <f t="shared" si="117"/>
        <v>60211.696191375682</v>
      </c>
      <c r="Y680" s="22">
        <f t="shared" si="118"/>
        <v>65946.453676978737</v>
      </c>
      <c r="Z680" s="22">
        <f t="shared" si="120"/>
        <v>6792484.7287288103</v>
      </c>
      <c r="AA680" s="10">
        <v>1720</v>
      </c>
      <c r="AB680" s="6">
        <v>1922</v>
      </c>
      <c r="AC680" s="6">
        <f t="shared" si="119"/>
        <v>94</v>
      </c>
      <c r="AD680" s="6" t="s">
        <v>108</v>
      </c>
    </row>
    <row r="681" spans="1:30" x14ac:dyDescent="0.2">
      <c r="A681">
        <v>24</v>
      </c>
      <c r="B681" s="6" t="s">
        <v>2216</v>
      </c>
      <c r="C681" s="6" t="s">
        <v>22</v>
      </c>
      <c r="D681" s="6" t="s">
        <v>23</v>
      </c>
      <c r="E681" s="6" t="s">
        <v>2767</v>
      </c>
      <c r="F681" s="6" t="s">
        <v>2772</v>
      </c>
      <c r="G681" s="6">
        <v>103</v>
      </c>
      <c r="H681" s="6">
        <v>114</v>
      </c>
      <c r="I681" s="7">
        <v>42527</v>
      </c>
      <c r="J681" s="7">
        <v>42537</v>
      </c>
      <c r="K681" s="7" t="s">
        <v>2538</v>
      </c>
      <c r="L681" s="17">
        <f t="shared" si="110"/>
        <v>259.83</v>
      </c>
      <c r="M681" s="20">
        <f t="shared" si="111"/>
        <v>0.91671477504522192</v>
      </c>
      <c r="N681" s="6">
        <v>10</v>
      </c>
      <c r="O681" s="6">
        <v>6490000</v>
      </c>
      <c r="P681" s="6">
        <v>6825000</v>
      </c>
      <c r="Q681" s="6">
        <f t="shared" si="112"/>
        <v>335000</v>
      </c>
      <c r="R681" s="8">
        <f t="shared" si="113"/>
        <v>5.1617873651771957E-2</v>
      </c>
      <c r="S681" s="6">
        <v>6584</v>
      </c>
      <c r="T681" s="9">
        <f t="shared" si="114"/>
        <v>63073.631067961163</v>
      </c>
      <c r="U681" s="6">
        <v>66326</v>
      </c>
      <c r="V681" s="9">
        <f t="shared" si="115"/>
        <v>3252.3689320388366</v>
      </c>
      <c r="W681" s="8">
        <f t="shared" si="116"/>
        <v>5.1564637661885106E-2</v>
      </c>
      <c r="X681" s="22">
        <f t="shared" si="117"/>
        <v>57820.529515751339</v>
      </c>
      <c r="Y681" s="22">
        <f t="shared" si="118"/>
        <v>60802.02416964939</v>
      </c>
      <c r="Z681" s="22">
        <f t="shared" si="120"/>
        <v>6262608.4894738868</v>
      </c>
      <c r="AA681" s="10">
        <v>1795</v>
      </c>
      <c r="AB681" s="6">
        <v>1988</v>
      </c>
      <c r="AC681" s="6">
        <f t="shared" si="119"/>
        <v>28</v>
      </c>
      <c r="AD681" s="6" t="s">
        <v>838</v>
      </c>
    </row>
    <row r="682" spans="1:30" x14ac:dyDescent="0.2">
      <c r="A682">
        <v>44</v>
      </c>
      <c r="B682" s="6" t="s">
        <v>2221</v>
      </c>
      <c r="C682" s="6" t="s">
        <v>22</v>
      </c>
      <c r="D682" s="6" t="s">
        <v>23</v>
      </c>
      <c r="E682" s="6" t="s">
        <v>2767</v>
      </c>
      <c r="F682" s="6" t="s">
        <v>2772</v>
      </c>
      <c r="G682" s="6">
        <v>103</v>
      </c>
      <c r="H682" s="6">
        <v>113</v>
      </c>
      <c r="I682" s="7">
        <v>42664</v>
      </c>
      <c r="J682" s="7">
        <v>42674</v>
      </c>
      <c r="K682" s="7" t="s">
        <v>2542</v>
      </c>
      <c r="L682" s="17">
        <f t="shared" si="110"/>
        <v>281.13</v>
      </c>
      <c r="M682" s="20">
        <f t="shared" si="111"/>
        <v>0.84725927506847365</v>
      </c>
      <c r="N682" s="6">
        <v>10</v>
      </c>
      <c r="O682" s="6">
        <v>8800000</v>
      </c>
      <c r="P682" s="6">
        <v>8800000</v>
      </c>
      <c r="Q682" s="6">
        <f t="shared" si="112"/>
        <v>0</v>
      </c>
      <c r="R682" s="8">
        <f t="shared" si="113"/>
        <v>0</v>
      </c>
      <c r="S682" s="6"/>
      <c r="T682" s="9">
        <f t="shared" si="114"/>
        <v>85436.89320388349</v>
      </c>
      <c r="U682" s="6">
        <v>85437</v>
      </c>
      <c r="V682" s="9">
        <f t="shared" si="115"/>
        <v>0.10679611650994048</v>
      </c>
      <c r="W682" s="8">
        <f t="shared" si="116"/>
        <v>1.2500000000595306E-6</v>
      </c>
      <c r="X682" s="22">
        <f t="shared" si="117"/>
        <v>72387.200200024934</v>
      </c>
      <c r="Y682" s="22">
        <f t="shared" si="118"/>
        <v>72387.290684025182</v>
      </c>
      <c r="Z682" s="22">
        <f t="shared" si="120"/>
        <v>7455890.9404545939</v>
      </c>
      <c r="AA682" s="10">
        <v>1153</v>
      </c>
      <c r="AB682" s="6">
        <v>1934</v>
      </c>
      <c r="AC682" s="6">
        <f t="shared" si="119"/>
        <v>82</v>
      </c>
      <c r="AD682" s="6" t="s">
        <v>494</v>
      </c>
    </row>
    <row r="683" spans="1:30" x14ac:dyDescent="0.2">
      <c r="A683">
        <v>38</v>
      </c>
      <c r="B683" s="6" t="s">
        <v>2217</v>
      </c>
      <c r="C683" s="6" t="s">
        <v>22</v>
      </c>
      <c r="D683" s="6" t="s">
        <v>23</v>
      </c>
      <c r="E683" s="6" t="s">
        <v>2767</v>
      </c>
      <c r="F683" s="6" t="s">
        <v>2772</v>
      </c>
      <c r="G683" s="6">
        <v>103</v>
      </c>
      <c r="H683" s="6">
        <v>115</v>
      </c>
      <c r="I683" s="7">
        <v>42622</v>
      </c>
      <c r="J683" s="7">
        <v>42633</v>
      </c>
      <c r="K683" s="7" t="s">
        <v>2541</v>
      </c>
      <c r="L683" s="17">
        <f t="shared" si="110"/>
        <v>275.91000000000003</v>
      </c>
      <c r="M683" s="20">
        <f t="shared" si="111"/>
        <v>0.86328875357906554</v>
      </c>
      <c r="N683" s="6">
        <v>11</v>
      </c>
      <c r="O683" s="6">
        <v>7000000</v>
      </c>
      <c r="P683" s="6">
        <v>7350000</v>
      </c>
      <c r="Q683" s="6">
        <f t="shared" si="112"/>
        <v>350000</v>
      </c>
      <c r="R683" s="8">
        <f t="shared" si="113"/>
        <v>0.05</v>
      </c>
      <c r="S683" s="6">
        <v>13370</v>
      </c>
      <c r="T683" s="9">
        <f t="shared" si="114"/>
        <v>68090.970873786413</v>
      </c>
      <c r="U683" s="6">
        <v>71489</v>
      </c>
      <c r="V683" s="9">
        <f t="shared" si="115"/>
        <v>3398.029126213587</v>
      </c>
      <c r="W683" s="8">
        <f t="shared" si="116"/>
        <v>4.9904254302852898E-2</v>
      </c>
      <c r="X683" s="22">
        <f t="shared" si="117"/>
        <v>58782.169375619531</v>
      </c>
      <c r="Y683" s="22">
        <f t="shared" si="118"/>
        <v>61715.649704613817</v>
      </c>
      <c r="Z683" s="22">
        <f t="shared" si="120"/>
        <v>6356711.9195752228</v>
      </c>
      <c r="AA683" s="6">
        <v>516</v>
      </c>
      <c r="AB683" s="6">
        <v>1920</v>
      </c>
      <c r="AC683" s="6">
        <f t="shared" si="119"/>
        <v>96</v>
      </c>
      <c r="AD683" s="6" t="s">
        <v>103</v>
      </c>
    </row>
    <row r="684" spans="1:30" x14ac:dyDescent="0.2">
      <c r="A684">
        <v>42</v>
      </c>
      <c r="B684" s="6" t="s">
        <v>2220</v>
      </c>
      <c r="C684" s="6" t="s">
        <v>22</v>
      </c>
      <c r="D684" s="6" t="s">
        <v>23</v>
      </c>
      <c r="E684" s="6" t="s">
        <v>2767</v>
      </c>
      <c r="F684" s="6" t="s">
        <v>2772</v>
      </c>
      <c r="G684" s="6">
        <v>103</v>
      </c>
      <c r="H684" s="6">
        <v>112</v>
      </c>
      <c r="I684" s="7">
        <v>42650</v>
      </c>
      <c r="J684" s="7">
        <v>42661</v>
      </c>
      <c r="K684" s="7" t="s">
        <v>2542</v>
      </c>
      <c r="L684" s="17">
        <f t="shared" si="110"/>
        <v>281.13</v>
      </c>
      <c r="M684" s="20">
        <f t="shared" si="111"/>
        <v>0.84725927506847365</v>
      </c>
      <c r="N684" s="6">
        <v>11</v>
      </c>
      <c r="O684" s="6">
        <v>8900000</v>
      </c>
      <c r="P684" s="6">
        <v>10100000</v>
      </c>
      <c r="Q684" s="6">
        <f t="shared" si="112"/>
        <v>1200000</v>
      </c>
      <c r="R684" s="8">
        <f t="shared" si="113"/>
        <v>0.1348314606741573</v>
      </c>
      <c r="S684" s="6">
        <v>75662</v>
      </c>
      <c r="T684" s="9">
        <f t="shared" si="114"/>
        <v>87142.349514563102</v>
      </c>
      <c r="U684" s="6">
        <v>98793</v>
      </c>
      <c r="V684" s="9">
        <f t="shared" si="115"/>
        <v>11650.650485436898</v>
      </c>
      <c r="W684" s="8">
        <f t="shared" si="116"/>
        <v>0.13369676799326896</v>
      </c>
      <c r="X684" s="22">
        <f t="shared" si="117"/>
        <v>73832.163877472296</v>
      </c>
      <c r="Y684" s="22">
        <f t="shared" si="118"/>
        <v>83703.285561839715</v>
      </c>
      <c r="Z684" s="22">
        <f t="shared" si="120"/>
        <v>8621438.4128694907</v>
      </c>
      <c r="AA684" s="10">
        <v>1137</v>
      </c>
      <c r="AB684" s="6">
        <v>1931</v>
      </c>
      <c r="AC684" s="6">
        <f t="shared" si="119"/>
        <v>85</v>
      </c>
      <c r="AD684" s="6" t="s">
        <v>108</v>
      </c>
    </row>
    <row r="685" spans="1:30" x14ac:dyDescent="0.2">
      <c r="A685">
        <v>19</v>
      </c>
      <c r="B685" s="6" t="s">
        <v>2209</v>
      </c>
      <c r="C685" s="6" t="s">
        <v>22</v>
      </c>
      <c r="D685" s="6" t="s">
        <v>23</v>
      </c>
      <c r="E685" s="6" t="s">
        <v>2767</v>
      </c>
      <c r="F685" s="6" t="s">
        <v>2772</v>
      </c>
      <c r="G685" s="6">
        <v>103</v>
      </c>
      <c r="H685" s="6">
        <v>120</v>
      </c>
      <c r="I685" s="7">
        <v>42489</v>
      </c>
      <c r="J685" s="7">
        <v>42501</v>
      </c>
      <c r="K685" s="7" t="s">
        <v>2537</v>
      </c>
      <c r="L685" s="17">
        <f t="shared" si="110"/>
        <v>256.52</v>
      </c>
      <c r="M685" s="20">
        <f t="shared" si="111"/>
        <v>0.92854358334632781</v>
      </c>
      <c r="N685" s="6">
        <v>12</v>
      </c>
      <c r="O685" s="6">
        <v>7490000</v>
      </c>
      <c r="P685" s="6">
        <v>7850000</v>
      </c>
      <c r="Q685" s="6">
        <f t="shared" si="112"/>
        <v>360000</v>
      </c>
      <c r="R685" s="8">
        <f t="shared" si="113"/>
        <v>4.8064085447263018E-2</v>
      </c>
      <c r="S685" s="6">
        <v>11381</v>
      </c>
      <c r="T685" s="9">
        <f t="shared" si="114"/>
        <v>72828.941747572811</v>
      </c>
      <c r="U685" s="6">
        <v>76324</v>
      </c>
      <c r="V685" s="9">
        <f t="shared" si="115"/>
        <v>3495.0582524271886</v>
      </c>
      <c r="W685" s="8">
        <f t="shared" si="116"/>
        <v>4.7989963448063819E-2</v>
      </c>
      <c r="X685" s="22">
        <f t="shared" si="117"/>
        <v>67624.846541612234</v>
      </c>
      <c r="Y685" s="22">
        <f t="shared" si="118"/>
        <v>70870.160455325124</v>
      </c>
      <c r="Z685" s="22">
        <f t="shared" si="120"/>
        <v>7299626.5268984875</v>
      </c>
      <c r="AA685" s="10">
        <v>1286</v>
      </c>
      <c r="AB685" s="6">
        <v>1975</v>
      </c>
      <c r="AC685" s="6">
        <f t="shared" si="119"/>
        <v>41</v>
      </c>
      <c r="AD685" s="6" t="s">
        <v>67</v>
      </c>
    </row>
    <row r="686" spans="1:30" x14ac:dyDescent="0.2">
      <c r="A686">
        <v>22</v>
      </c>
      <c r="B686" s="6" t="s">
        <v>2214</v>
      </c>
      <c r="C686" s="6" t="s">
        <v>22</v>
      </c>
      <c r="D686" s="6" t="s">
        <v>23</v>
      </c>
      <c r="E686" s="6" t="s">
        <v>2767</v>
      </c>
      <c r="F686" s="6" t="s">
        <v>2772</v>
      </c>
      <c r="G686" s="6">
        <v>103</v>
      </c>
      <c r="H686" s="6">
        <v>115</v>
      </c>
      <c r="I686" s="7">
        <v>42504</v>
      </c>
      <c r="J686" s="7">
        <v>42520</v>
      </c>
      <c r="K686" s="7" t="s">
        <v>2537</v>
      </c>
      <c r="L686" s="17">
        <f t="shared" si="110"/>
        <v>256.52</v>
      </c>
      <c r="M686" s="20">
        <f t="shared" si="111"/>
        <v>0.92854358334632781</v>
      </c>
      <c r="N686" s="6">
        <v>16</v>
      </c>
      <c r="O686" s="6">
        <v>6750000</v>
      </c>
      <c r="P686" s="6">
        <v>6825000</v>
      </c>
      <c r="Q686" s="6">
        <f t="shared" si="112"/>
        <v>75000</v>
      </c>
      <c r="R686" s="8">
        <f t="shared" si="113"/>
        <v>1.1111111111111112E-2</v>
      </c>
      <c r="S686" s="6">
        <v>7628</v>
      </c>
      <c r="T686" s="9">
        <f t="shared" si="114"/>
        <v>65608.038834951454</v>
      </c>
      <c r="U686" s="6">
        <v>66336</v>
      </c>
      <c r="V686" s="9">
        <f t="shared" si="115"/>
        <v>727.96116504854581</v>
      </c>
      <c r="W686" s="8">
        <f t="shared" si="116"/>
        <v>1.1095609287756032E-2</v>
      </c>
      <c r="X686" s="22">
        <f t="shared" si="117"/>
        <v>60919.923476130854</v>
      </c>
      <c r="Y686" s="22">
        <f t="shared" si="118"/>
        <v>61595.867144862001</v>
      </c>
      <c r="Z686" s="22">
        <f t="shared" si="120"/>
        <v>6344374.315920786</v>
      </c>
      <c r="AA686" s="10">
        <v>1130</v>
      </c>
      <c r="AB686" s="6">
        <v>1936</v>
      </c>
      <c r="AC686" s="6">
        <f t="shared" si="119"/>
        <v>80</v>
      </c>
      <c r="AD686" s="6" t="s">
        <v>103</v>
      </c>
    </row>
    <row r="687" spans="1:30" x14ac:dyDescent="0.2">
      <c r="A687">
        <v>12</v>
      </c>
      <c r="B687" s="6" t="s">
        <v>2224</v>
      </c>
      <c r="C687" s="6" t="s">
        <v>22</v>
      </c>
      <c r="D687" s="6" t="s">
        <v>23</v>
      </c>
      <c r="E687" s="6" t="s">
        <v>2767</v>
      </c>
      <c r="F687" s="6" t="s">
        <v>2772</v>
      </c>
      <c r="G687" s="6">
        <v>104</v>
      </c>
      <c r="H687" s="6">
        <v>112</v>
      </c>
      <c r="I687" s="7">
        <v>42440</v>
      </c>
      <c r="J687" s="7">
        <v>42450</v>
      </c>
      <c r="K687" s="7" t="s">
        <v>2535</v>
      </c>
      <c r="L687" s="17">
        <f t="shared" si="110"/>
        <v>245.99</v>
      </c>
      <c r="M687" s="20">
        <f t="shared" si="111"/>
        <v>0.96829139395910402</v>
      </c>
      <c r="N687" s="6">
        <v>10</v>
      </c>
      <c r="O687" s="6">
        <v>6190000</v>
      </c>
      <c r="P687" s="6">
        <v>6900000</v>
      </c>
      <c r="Q687" s="6">
        <f t="shared" si="112"/>
        <v>710000</v>
      </c>
      <c r="R687" s="8">
        <f t="shared" si="113"/>
        <v>0.1147011308562197</v>
      </c>
      <c r="S687" s="6"/>
      <c r="T687" s="9">
        <f t="shared" si="114"/>
        <v>59519.230769230766</v>
      </c>
      <c r="U687" s="6">
        <v>66346</v>
      </c>
      <c r="V687" s="9">
        <f t="shared" si="115"/>
        <v>6826.7692307692341</v>
      </c>
      <c r="W687" s="8">
        <f t="shared" si="116"/>
        <v>0.11469854604200329</v>
      </c>
      <c r="X687" s="22">
        <f t="shared" si="117"/>
        <v>57631.958928912056</v>
      </c>
      <c r="Y687" s="22">
        <f t="shared" si="118"/>
        <v>64242.260823610712</v>
      </c>
      <c r="Z687" s="22">
        <f t="shared" si="120"/>
        <v>6681195.1256555142</v>
      </c>
      <c r="AA687" s="6">
        <v>781</v>
      </c>
      <c r="AB687" s="6">
        <v>1914</v>
      </c>
      <c r="AC687" s="6">
        <f t="shared" si="119"/>
        <v>102</v>
      </c>
      <c r="AD687" s="6" t="s">
        <v>103</v>
      </c>
    </row>
    <row r="688" spans="1:30" x14ac:dyDescent="0.2">
      <c r="A688">
        <v>41</v>
      </c>
      <c r="B688" s="6" t="s">
        <v>2731</v>
      </c>
      <c r="C688" s="6" t="s">
        <v>22</v>
      </c>
      <c r="D688" s="6" t="s">
        <v>23</v>
      </c>
      <c r="E688" s="6" t="s">
        <v>2768</v>
      </c>
      <c r="F688" s="6" t="s">
        <v>2772</v>
      </c>
      <c r="G688" s="6">
        <v>105</v>
      </c>
      <c r="H688" s="6">
        <v>116</v>
      </c>
      <c r="I688" s="7">
        <v>42653</v>
      </c>
      <c r="J688" s="7">
        <v>42656</v>
      </c>
      <c r="K688" s="7" t="s">
        <v>2542</v>
      </c>
      <c r="L688" s="17">
        <f t="shared" si="110"/>
        <v>281.13</v>
      </c>
      <c r="M688" s="20">
        <f t="shared" si="111"/>
        <v>0.84725927506847365</v>
      </c>
      <c r="N688" s="6">
        <v>3</v>
      </c>
      <c r="O688" s="6">
        <v>9490000</v>
      </c>
      <c r="P688" s="6">
        <v>11200000</v>
      </c>
      <c r="Q688" s="6">
        <f t="shared" si="112"/>
        <v>1710000</v>
      </c>
      <c r="R688" s="8">
        <f t="shared" si="113"/>
        <v>0.18018967334035826</v>
      </c>
      <c r="S688" s="6"/>
      <c r="T688" s="9">
        <f t="shared" si="114"/>
        <v>90380.952380952382</v>
      </c>
      <c r="U688" s="6">
        <v>106667</v>
      </c>
      <c r="V688" s="9">
        <f t="shared" si="115"/>
        <v>16286.047619047618</v>
      </c>
      <c r="W688" s="8">
        <f t="shared" si="116"/>
        <v>0.18019336143308745</v>
      </c>
      <c r="X688" s="22">
        <f t="shared" si="117"/>
        <v>76576.10019428395</v>
      </c>
      <c r="Y688" s="22">
        <f t="shared" si="118"/>
        <v>90374.605093728882</v>
      </c>
      <c r="Z688" s="22">
        <f t="shared" si="120"/>
        <v>9489333.5348415319</v>
      </c>
      <c r="AA688" s="6">
        <v>501</v>
      </c>
      <c r="AB688" s="6">
        <v>1898</v>
      </c>
      <c r="AC688" s="6">
        <f t="shared" si="119"/>
        <v>118</v>
      </c>
      <c r="AD688" s="6" t="s">
        <v>797</v>
      </c>
    </row>
    <row r="689" spans="1:30" x14ac:dyDescent="0.2">
      <c r="A689">
        <v>6</v>
      </c>
      <c r="B689" s="6" t="s">
        <v>2234</v>
      </c>
      <c r="C689" s="6" t="s">
        <v>22</v>
      </c>
      <c r="D689" s="6" t="s">
        <v>23</v>
      </c>
      <c r="E689" s="6" t="s">
        <v>2767</v>
      </c>
      <c r="F689" s="6" t="s">
        <v>2772</v>
      </c>
      <c r="G689" s="6">
        <v>105</v>
      </c>
      <c r="H689" s="6">
        <v>119</v>
      </c>
      <c r="I689" s="7">
        <v>42399</v>
      </c>
      <c r="J689" s="7">
        <v>42410</v>
      </c>
      <c r="K689" s="7" t="s">
        <v>2534</v>
      </c>
      <c r="L689" s="17">
        <f t="shared" si="110"/>
        <v>240.59</v>
      </c>
      <c r="M689" s="20">
        <f t="shared" si="111"/>
        <v>0.99002452304750821</v>
      </c>
      <c r="N689" s="6">
        <v>11</v>
      </c>
      <c r="O689" s="6">
        <v>6200000</v>
      </c>
      <c r="P689" s="6">
        <v>6600000</v>
      </c>
      <c r="Q689" s="6">
        <f t="shared" si="112"/>
        <v>400000</v>
      </c>
      <c r="R689" s="8">
        <f t="shared" si="113"/>
        <v>6.4516129032258063E-2</v>
      </c>
      <c r="S689" s="6"/>
      <c r="T689" s="9">
        <f t="shared" si="114"/>
        <v>59047.619047619046</v>
      </c>
      <c r="U689" s="6">
        <v>62857</v>
      </c>
      <c r="V689" s="9">
        <f t="shared" si="115"/>
        <v>3809.3809523809541</v>
      </c>
      <c r="W689" s="8">
        <f t="shared" si="116"/>
        <v>6.4513709677419387E-2</v>
      </c>
      <c r="X689" s="22">
        <f t="shared" si="117"/>
        <v>58458.590884710007</v>
      </c>
      <c r="Y689" s="22">
        <f t="shared" si="118"/>
        <v>62229.971445197225</v>
      </c>
      <c r="Z689" s="22">
        <f t="shared" si="120"/>
        <v>6534147.0017457083</v>
      </c>
      <c r="AA689" s="10">
        <v>1982</v>
      </c>
      <c r="AB689" s="6">
        <v>1925</v>
      </c>
      <c r="AC689" s="6">
        <f t="shared" si="119"/>
        <v>91</v>
      </c>
      <c r="AD689" s="6" t="s">
        <v>44</v>
      </c>
    </row>
    <row r="690" spans="1:30" x14ac:dyDescent="0.2">
      <c r="A690">
        <v>21</v>
      </c>
      <c r="B690" s="6" t="s">
        <v>2249</v>
      </c>
      <c r="C690" s="6" t="s">
        <v>22</v>
      </c>
      <c r="D690" s="6" t="s">
        <v>23</v>
      </c>
      <c r="E690" s="6" t="s">
        <v>2767</v>
      </c>
      <c r="F690" s="6" t="s">
        <v>2772</v>
      </c>
      <c r="G690" s="6">
        <v>106</v>
      </c>
      <c r="H690" s="6">
        <v>114</v>
      </c>
      <c r="I690" s="7">
        <v>42504</v>
      </c>
      <c r="J690" s="7">
        <v>42514</v>
      </c>
      <c r="K690" s="7" t="s">
        <v>2537</v>
      </c>
      <c r="L690" s="17">
        <f t="shared" si="110"/>
        <v>256.52</v>
      </c>
      <c r="M690" s="20">
        <f t="shared" si="111"/>
        <v>0.92854358334632781</v>
      </c>
      <c r="N690" s="6">
        <v>10</v>
      </c>
      <c r="O690" s="6">
        <v>7500000</v>
      </c>
      <c r="P690" s="6">
        <v>9000000</v>
      </c>
      <c r="Q690" s="6">
        <f t="shared" si="112"/>
        <v>1500000</v>
      </c>
      <c r="R690" s="8">
        <f t="shared" si="113"/>
        <v>0.2</v>
      </c>
      <c r="S690" s="6"/>
      <c r="T690" s="9">
        <f t="shared" si="114"/>
        <v>70754.716981132078</v>
      </c>
      <c r="U690" s="6">
        <v>84906</v>
      </c>
      <c r="V690" s="9">
        <f t="shared" si="115"/>
        <v>14151.283018867922</v>
      </c>
      <c r="W690" s="8">
        <f t="shared" si="116"/>
        <v>0.20000479999999995</v>
      </c>
      <c r="X690" s="22">
        <f t="shared" si="117"/>
        <v>65698.838444315654</v>
      </c>
      <c r="Y690" s="22">
        <f t="shared" si="118"/>
        <v>78838.921487603307</v>
      </c>
      <c r="Z690" s="22">
        <f t="shared" si="120"/>
        <v>8356925.6776859509</v>
      </c>
      <c r="AA690" s="10">
        <v>1299</v>
      </c>
      <c r="AB690" s="6">
        <v>1987</v>
      </c>
      <c r="AC690" s="6">
        <f t="shared" si="119"/>
        <v>29</v>
      </c>
      <c r="AD690" s="6" t="s">
        <v>44</v>
      </c>
    </row>
    <row r="691" spans="1:30" x14ac:dyDescent="0.2">
      <c r="A691">
        <v>41</v>
      </c>
      <c r="B691" s="6" t="s">
        <v>1998</v>
      </c>
      <c r="C691" s="6" t="s">
        <v>22</v>
      </c>
      <c r="D691" s="6" t="s">
        <v>23</v>
      </c>
      <c r="E691" s="6" t="s">
        <v>2767</v>
      </c>
      <c r="F691" s="6" t="s">
        <v>2772</v>
      </c>
      <c r="G691" s="6">
        <v>106</v>
      </c>
      <c r="H691" s="6">
        <v>115</v>
      </c>
      <c r="I691" s="7">
        <v>42644</v>
      </c>
      <c r="J691" s="7">
        <v>42654</v>
      </c>
      <c r="K691" s="7" t="s">
        <v>2542</v>
      </c>
      <c r="L691" s="17">
        <f t="shared" si="110"/>
        <v>281.13</v>
      </c>
      <c r="M691" s="20">
        <f t="shared" si="111"/>
        <v>0.84725927506847365</v>
      </c>
      <c r="N691" s="6">
        <v>10</v>
      </c>
      <c r="O691" s="6">
        <v>6200000</v>
      </c>
      <c r="P691" s="6">
        <v>6950000</v>
      </c>
      <c r="Q691" s="6">
        <f t="shared" si="112"/>
        <v>750000</v>
      </c>
      <c r="R691" s="8">
        <f t="shared" si="113"/>
        <v>0.12096774193548387</v>
      </c>
      <c r="S691" s="6">
        <v>23307</v>
      </c>
      <c r="T691" s="9">
        <f t="shared" si="114"/>
        <v>58710.443396226416</v>
      </c>
      <c r="U691" s="6">
        <v>65786</v>
      </c>
      <c r="V691" s="9">
        <f t="shared" si="115"/>
        <v>7075.5566037735844</v>
      </c>
      <c r="W691" s="8">
        <f t="shared" si="116"/>
        <v>0.12051615001477509</v>
      </c>
      <c r="X691" s="22">
        <f t="shared" si="117"/>
        <v>49742.967710835452</v>
      </c>
      <c r="Y691" s="22">
        <f t="shared" si="118"/>
        <v>55737.798669654607</v>
      </c>
      <c r="Z691" s="22">
        <f t="shared" si="120"/>
        <v>5908206.658983388</v>
      </c>
      <c r="AA691" s="6">
        <v>734</v>
      </c>
      <c r="AB691" s="6">
        <v>1900</v>
      </c>
      <c r="AC691" s="6">
        <f t="shared" si="119"/>
        <v>116</v>
      </c>
      <c r="AD691" s="6" t="s">
        <v>364</v>
      </c>
    </row>
    <row r="692" spans="1:30" x14ac:dyDescent="0.2">
      <c r="A692">
        <v>4</v>
      </c>
      <c r="B692" s="6" t="s">
        <v>2247</v>
      </c>
      <c r="C692" s="6" t="s">
        <v>22</v>
      </c>
      <c r="D692" s="6" t="s">
        <v>23</v>
      </c>
      <c r="E692" s="6" t="s">
        <v>2767</v>
      </c>
      <c r="F692" s="6" t="s">
        <v>2772</v>
      </c>
      <c r="G692" s="6">
        <v>106</v>
      </c>
      <c r="H692" s="6">
        <v>116</v>
      </c>
      <c r="I692" s="7">
        <v>42377</v>
      </c>
      <c r="J692" s="7">
        <v>42395</v>
      </c>
      <c r="K692" s="7" t="s">
        <v>2533</v>
      </c>
      <c r="L692" s="17">
        <f t="shared" si="110"/>
        <v>238.19</v>
      </c>
      <c r="M692" s="20">
        <f t="shared" si="111"/>
        <v>1</v>
      </c>
      <c r="N692" s="6">
        <v>18</v>
      </c>
      <c r="O692" s="6">
        <v>6290000</v>
      </c>
      <c r="P692" s="6">
        <v>5950000</v>
      </c>
      <c r="Q692" s="6">
        <f t="shared" si="112"/>
        <v>-340000</v>
      </c>
      <c r="R692" s="8">
        <f t="shared" si="113"/>
        <v>-5.4054054054054057E-2</v>
      </c>
      <c r="S692" s="6">
        <v>37300</v>
      </c>
      <c r="T692" s="9">
        <f t="shared" si="114"/>
        <v>59691.509433962266</v>
      </c>
      <c r="U692" s="6">
        <v>56484</v>
      </c>
      <c r="V692" s="9">
        <f t="shared" si="115"/>
        <v>-3207.5094339622665</v>
      </c>
      <c r="W692" s="8">
        <f t="shared" si="116"/>
        <v>-5.3734768384619068E-2</v>
      </c>
      <c r="X692" s="22">
        <f t="shared" si="117"/>
        <v>59691.509433962266</v>
      </c>
      <c r="Y692" s="22">
        <f t="shared" si="118"/>
        <v>56484</v>
      </c>
      <c r="Z692" s="22">
        <f t="shared" si="120"/>
        <v>5987304</v>
      </c>
      <c r="AA692" s="6">
        <v>590</v>
      </c>
      <c r="AB692" s="6">
        <v>1929</v>
      </c>
      <c r="AC692" s="6">
        <f t="shared" si="119"/>
        <v>87</v>
      </c>
      <c r="AD692" s="6" t="s">
        <v>37</v>
      </c>
    </row>
    <row r="693" spans="1:30" x14ac:dyDescent="0.2">
      <c r="A693">
        <v>18</v>
      </c>
      <c r="B693" s="6" t="s">
        <v>2430</v>
      </c>
      <c r="C693" s="6" t="s">
        <v>22</v>
      </c>
      <c r="D693" s="6" t="s">
        <v>23</v>
      </c>
      <c r="E693" s="6" t="s">
        <v>2768</v>
      </c>
      <c r="F693" s="6" t="s">
        <v>2772</v>
      </c>
      <c r="G693" s="6">
        <v>107</v>
      </c>
      <c r="H693" s="6">
        <v>121</v>
      </c>
      <c r="I693" s="7">
        <v>42494</v>
      </c>
      <c r="J693" s="7">
        <v>42495</v>
      </c>
      <c r="K693" s="7" t="s">
        <v>2537</v>
      </c>
      <c r="L693" s="17">
        <f t="shared" si="110"/>
        <v>256.52</v>
      </c>
      <c r="M693" s="20">
        <f t="shared" si="111"/>
        <v>0.92854358334632781</v>
      </c>
      <c r="N693" s="6">
        <v>1</v>
      </c>
      <c r="O693" s="6">
        <v>6500000</v>
      </c>
      <c r="P693" s="6">
        <v>7850000</v>
      </c>
      <c r="Q693" s="6">
        <f t="shared" si="112"/>
        <v>1350000</v>
      </c>
      <c r="R693" s="8">
        <f t="shared" si="113"/>
        <v>0.2076923076923077</v>
      </c>
      <c r="S693" s="6">
        <v>3520</v>
      </c>
      <c r="T693" s="9">
        <f t="shared" si="114"/>
        <v>60780.560747663549</v>
      </c>
      <c r="U693" s="6">
        <v>73397</v>
      </c>
      <c r="V693" s="9">
        <f t="shared" si="115"/>
        <v>12616.439252336451</v>
      </c>
      <c r="W693" s="8">
        <f t="shared" si="116"/>
        <v>0.2075735909169189</v>
      </c>
      <c r="X693" s="22">
        <f t="shared" si="117"/>
        <v>56437.399674434666</v>
      </c>
      <c r="Y693" s="22">
        <f t="shared" si="118"/>
        <v>68152.313386870417</v>
      </c>
      <c r="Z693" s="22">
        <f t="shared" si="120"/>
        <v>7292297.5323951347</v>
      </c>
      <c r="AA693" s="6">
        <v>874</v>
      </c>
      <c r="AB693" s="6">
        <v>1899</v>
      </c>
      <c r="AC693" s="6">
        <f t="shared" si="119"/>
        <v>117</v>
      </c>
      <c r="AD693" s="6" t="s">
        <v>102</v>
      </c>
    </row>
    <row r="694" spans="1:30" x14ac:dyDescent="0.2">
      <c r="A694">
        <v>7</v>
      </c>
      <c r="B694" s="6" t="s">
        <v>2257</v>
      </c>
      <c r="C694" s="6" t="s">
        <v>22</v>
      </c>
      <c r="D694" s="6" t="s">
        <v>23</v>
      </c>
      <c r="E694" s="6" t="s">
        <v>2767</v>
      </c>
      <c r="F694" s="6" t="s">
        <v>2772</v>
      </c>
      <c r="G694" s="6">
        <v>107</v>
      </c>
      <c r="H694" s="6">
        <v>118</v>
      </c>
      <c r="I694" s="7">
        <v>42406</v>
      </c>
      <c r="J694" s="7">
        <v>42416</v>
      </c>
      <c r="K694" s="7" t="s">
        <v>2534</v>
      </c>
      <c r="L694" s="17">
        <f t="shared" si="110"/>
        <v>240.59</v>
      </c>
      <c r="M694" s="20">
        <f t="shared" si="111"/>
        <v>0.99002452304750821</v>
      </c>
      <c r="N694" s="6">
        <v>10</v>
      </c>
      <c r="O694" s="6">
        <v>6500000</v>
      </c>
      <c r="P694" s="6">
        <v>7000000</v>
      </c>
      <c r="Q694" s="6">
        <f t="shared" si="112"/>
        <v>500000</v>
      </c>
      <c r="R694" s="8">
        <f t="shared" si="113"/>
        <v>7.6923076923076927E-2</v>
      </c>
      <c r="S694" s="6">
        <v>246735</v>
      </c>
      <c r="T694" s="9">
        <f t="shared" si="114"/>
        <v>63053.598130841121</v>
      </c>
      <c r="U694" s="6">
        <v>67726</v>
      </c>
      <c r="V694" s="9">
        <f t="shared" si="115"/>
        <v>4672.401869158879</v>
      </c>
      <c r="W694" s="8">
        <f t="shared" si="116"/>
        <v>7.4102065665836894E-2</v>
      </c>
      <c r="X694" s="22">
        <f t="shared" si="117"/>
        <v>62424.608415915238</v>
      </c>
      <c r="Y694" s="22">
        <f t="shared" si="118"/>
        <v>67050.400847915545</v>
      </c>
      <c r="Z694" s="22">
        <f t="shared" si="120"/>
        <v>7174392.8907269631</v>
      </c>
      <c r="AA694" s="10">
        <v>1015</v>
      </c>
      <c r="AB694" s="6">
        <v>1915</v>
      </c>
      <c r="AC694" s="6">
        <f t="shared" si="119"/>
        <v>101</v>
      </c>
      <c r="AD694" s="6" t="s">
        <v>494</v>
      </c>
    </row>
    <row r="695" spans="1:30" x14ac:dyDescent="0.2">
      <c r="A695">
        <v>43</v>
      </c>
      <c r="B695" s="6" t="s">
        <v>2267</v>
      </c>
      <c r="C695" s="6" t="s">
        <v>22</v>
      </c>
      <c r="D695" s="6" t="s">
        <v>23</v>
      </c>
      <c r="E695" s="6" t="s">
        <v>2767</v>
      </c>
      <c r="F695" s="6" t="s">
        <v>2772</v>
      </c>
      <c r="G695" s="6">
        <v>107</v>
      </c>
      <c r="H695" s="6">
        <v>121</v>
      </c>
      <c r="I695" s="7">
        <v>42658</v>
      </c>
      <c r="J695" s="7">
        <v>42668</v>
      </c>
      <c r="K695" s="7" t="s">
        <v>2542</v>
      </c>
      <c r="L695" s="17">
        <f t="shared" si="110"/>
        <v>281.13</v>
      </c>
      <c r="M695" s="20">
        <f t="shared" si="111"/>
        <v>0.84725927506847365</v>
      </c>
      <c r="N695" s="6">
        <v>10</v>
      </c>
      <c r="O695" s="6">
        <v>7900000</v>
      </c>
      <c r="P695" s="6">
        <v>8000000</v>
      </c>
      <c r="Q695" s="6">
        <f t="shared" si="112"/>
        <v>100000</v>
      </c>
      <c r="R695" s="8">
        <f t="shared" si="113"/>
        <v>1.2658227848101266E-2</v>
      </c>
      <c r="S695" s="6">
        <v>67000</v>
      </c>
      <c r="T695" s="9">
        <f t="shared" si="114"/>
        <v>74457.943925233645</v>
      </c>
      <c r="U695" s="6">
        <v>75393</v>
      </c>
      <c r="V695" s="9">
        <f t="shared" si="115"/>
        <v>935.05607476635487</v>
      </c>
      <c r="W695" s="8">
        <f t="shared" si="116"/>
        <v>1.2558177482113715E-2</v>
      </c>
      <c r="X695" s="22">
        <f t="shared" si="117"/>
        <v>63085.183593182519</v>
      </c>
      <c r="Y695" s="22">
        <f t="shared" si="118"/>
        <v>63877.418525237437</v>
      </c>
      <c r="Z695" s="22">
        <f t="shared" si="120"/>
        <v>6834883.7822004054</v>
      </c>
      <c r="AA695" s="6">
        <v>668</v>
      </c>
      <c r="AB695" s="6">
        <v>1896</v>
      </c>
      <c r="AC695" s="6">
        <f t="shared" si="119"/>
        <v>120</v>
      </c>
      <c r="AD695" s="6" t="s">
        <v>108</v>
      </c>
    </row>
    <row r="696" spans="1:30" x14ac:dyDescent="0.2">
      <c r="A696">
        <v>48</v>
      </c>
      <c r="B696" s="6" t="s">
        <v>2269</v>
      </c>
      <c r="C696" s="6" t="s">
        <v>22</v>
      </c>
      <c r="D696" s="6" t="s">
        <v>23</v>
      </c>
      <c r="E696" s="6" t="s">
        <v>2767</v>
      </c>
      <c r="F696" s="6" t="s">
        <v>2772</v>
      </c>
      <c r="G696" s="6">
        <v>107</v>
      </c>
      <c r="H696" s="6">
        <v>120</v>
      </c>
      <c r="I696" s="7">
        <v>42692</v>
      </c>
      <c r="J696" s="7">
        <v>42704</v>
      </c>
      <c r="K696" s="7" t="s">
        <v>2543</v>
      </c>
      <c r="L696" s="17">
        <f t="shared" si="110"/>
        <v>284.38</v>
      </c>
      <c r="M696" s="20">
        <f t="shared" si="111"/>
        <v>0.83757648217174208</v>
      </c>
      <c r="N696" s="6">
        <v>12</v>
      </c>
      <c r="O696" s="6">
        <v>9750000</v>
      </c>
      <c r="P696" s="6">
        <v>9600000</v>
      </c>
      <c r="Q696" s="6">
        <f t="shared" si="112"/>
        <v>-150000</v>
      </c>
      <c r="R696" s="8">
        <f t="shared" si="113"/>
        <v>-1.5384615384615385E-2</v>
      </c>
      <c r="S696" s="6">
        <v>13449</v>
      </c>
      <c r="T696" s="9">
        <f t="shared" si="114"/>
        <v>91247.186915887854</v>
      </c>
      <c r="U696" s="6">
        <v>89845</v>
      </c>
      <c r="V696" s="9">
        <f t="shared" si="115"/>
        <v>-1402.1869158878544</v>
      </c>
      <c r="W696" s="8">
        <f t="shared" si="116"/>
        <v>-1.5366905690806641E-2</v>
      </c>
      <c r="X696" s="22">
        <f t="shared" si="117"/>
        <v>76426.49782507676</v>
      </c>
      <c r="Y696" s="22">
        <f t="shared" si="118"/>
        <v>75252.059040720167</v>
      </c>
      <c r="Z696" s="22">
        <f t="shared" si="120"/>
        <v>8051970.3173570577</v>
      </c>
      <c r="AA696" s="10">
        <v>2714</v>
      </c>
      <c r="AB696" s="6">
        <v>1989</v>
      </c>
      <c r="AC696" s="6">
        <f t="shared" si="119"/>
        <v>27</v>
      </c>
      <c r="AD696" s="6" t="s">
        <v>312</v>
      </c>
    </row>
    <row r="697" spans="1:30" x14ac:dyDescent="0.2">
      <c r="A697">
        <v>47</v>
      </c>
      <c r="B697" s="6" t="s">
        <v>2278</v>
      </c>
      <c r="C697" s="6" t="s">
        <v>22</v>
      </c>
      <c r="D697" s="6" t="s">
        <v>23</v>
      </c>
      <c r="E697" s="6" t="s">
        <v>2767</v>
      </c>
      <c r="F697" s="6" t="s">
        <v>2772</v>
      </c>
      <c r="G697" s="6">
        <v>108</v>
      </c>
      <c r="H697" s="6">
        <v>120</v>
      </c>
      <c r="I697" s="7">
        <v>42686</v>
      </c>
      <c r="J697" s="7">
        <v>42696</v>
      </c>
      <c r="K697" s="7" t="s">
        <v>2543</v>
      </c>
      <c r="L697" s="17">
        <f t="shared" si="110"/>
        <v>284.38</v>
      </c>
      <c r="M697" s="20">
        <f t="shared" si="111"/>
        <v>0.83757648217174208</v>
      </c>
      <c r="N697" s="6">
        <v>10</v>
      </c>
      <c r="O697" s="6">
        <v>7000000</v>
      </c>
      <c r="P697" s="6">
        <v>7500000</v>
      </c>
      <c r="Q697" s="6">
        <f t="shared" si="112"/>
        <v>500000</v>
      </c>
      <c r="R697" s="8">
        <f t="shared" si="113"/>
        <v>7.1428571428571425E-2</v>
      </c>
      <c r="S697" s="6">
        <v>85000</v>
      </c>
      <c r="T697" s="9">
        <f t="shared" si="114"/>
        <v>65601.851851851854</v>
      </c>
      <c r="U697" s="6">
        <v>70231</v>
      </c>
      <c r="V697" s="9">
        <f t="shared" si="115"/>
        <v>4629.148148148146</v>
      </c>
      <c r="W697" s="8">
        <f t="shared" si="116"/>
        <v>7.0564290755116402E-2</v>
      </c>
      <c r="X697" s="22">
        <f t="shared" si="117"/>
        <v>54946.568298025857</v>
      </c>
      <c r="Y697" s="22">
        <f t="shared" si="118"/>
        <v>58823.833919403616</v>
      </c>
      <c r="Z697" s="22">
        <f t="shared" si="120"/>
        <v>6352974.0632955907</v>
      </c>
      <c r="AA697" s="6">
        <v>465</v>
      </c>
      <c r="AB697" s="6">
        <v>1897</v>
      </c>
      <c r="AC697" s="6">
        <f t="shared" si="119"/>
        <v>119</v>
      </c>
      <c r="AD697" s="6" t="s">
        <v>1108</v>
      </c>
    </row>
    <row r="698" spans="1:30" x14ac:dyDescent="0.2">
      <c r="A698">
        <v>7</v>
      </c>
      <c r="B698" s="6" t="s">
        <v>2280</v>
      </c>
      <c r="C698" s="6" t="s">
        <v>22</v>
      </c>
      <c r="D698" s="6" t="s">
        <v>23</v>
      </c>
      <c r="E698" s="6" t="s">
        <v>2767</v>
      </c>
      <c r="F698" s="6" t="s">
        <v>2772</v>
      </c>
      <c r="G698" s="6">
        <v>109</v>
      </c>
      <c r="H698" s="6">
        <v>125</v>
      </c>
      <c r="I698" s="7">
        <v>42406</v>
      </c>
      <c r="J698" s="7">
        <v>42416</v>
      </c>
      <c r="K698" s="7" t="s">
        <v>2534</v>
      </c>
      <c r="L698" s="17">
        <f t="shared" si="110"/>
        <v>240.59</v>
      </c>
      <c r="M698" s="20">
        <f t="shared" si="111"/>
        <v>0.99002452304750821</v>
      </c>
      <c r="N698" s="6">
        <v>10</v>
      </c>
      <c r="O698" s="6">
        <v>6600000</v>
      </c>
      <c r="P698" s="6">
        <v>6600000</v>
      </c>
      <c r="Q698" s="6">
        <f t="shared" si="112"/>
        <v>0</v>
      </c>
      <c r="R698" s="8">
        <f t="shared" si="113"/>
        <v>0</v>
      </c>
      <c r="S698" s="6">
        <v>27000</v>
      </c>
      <c r="T698" s="9">
        <f t="shared" si="114"/>
        <v>60798.165137614676</v>
      </c>
      <c r="U698" s="6">
        <v>60798</v>
      </c>
      <c r="V698" s="9">
        <f t="shared" si="115"/>
        <v>-0.16513761467649601</v>
      </c>
      <c r="W698" s="8">
        <f t="shared" si="116"/>
        <v>-2.7161611588559025E-6</v>
      </c>
      <c r="X698" s="22">
        <f t="shared" si="117"/>
        <v>60191.67444253061</v>
      </c>
      <c r="Y698" s="22">
        <f t="shared" si="118"/>
        <v>60191.510952242403</v>
      </c>
      <c r="Z698" s="22">
        <f t="shared" si="120"/>
        <v>6560874.6937944219</v>
      </c>
      <c r="AA698" s="6">
        <v>754</v>
      </c>
      <c r="AB698" s="6">
        <v>1896</v>
      </c>
      <c r="AC698" s="6">
        <f t="shared" si="119"/>
        <v>120</v>
      </c>
      <c r="AD698" s="6" t="s">
        <v>112</v>
      </c>
    </row>
    <row r="699" spans="1:30" x14ac:dyDescent="0.2">
      <c r="A699">
        <v>14</v>
      </c>
      <c r="B699" s="6" t="s">
        <v>2282</v>
      </c>
      <c r="C699" s="6" t="s">
        <v>22</v>
      </c>
      <c r="D699" s="6" t="s">
        <v>23</v>
      </c>
      <c r="E699" s="6" t="s">
        <v>2767</v>
      </c>
      <c r="F699" s="6" t="s">
        <v>2772</v>
      </c>
      <c r="G699" s="6">
        <v>109</v>
      </c>
      <c r="H699" s="6">
        <v>122</v>
      </c>
      <c r="I699" s="7">
        <v>42455</v>
      </c>
      <c r="J699" s="7">
        <v>42465</v>
      </c>
      <c r="K699" s="7" t="s">
        <v>2536</v>
      </c>
      <c r="L699" s="17">
        <f t="shared" si="110"/>
        <v>250.79</v>
      </c>
      <c r="M699" s="20">
        <f t="shared" si="111"/>
        <v>0.9497587623110969</v>
      </c>
      <c r="N699" s="6">
        <v>10</v>
      </c>
      <c r="O699" s="6">
        <v>7290000</v>
      </c>
      <c r="P699" s="6">
        <v>8100000</v>
      </c>
      <c r="Q699" s="6">
        <f t="shared" si="112"/>
        <v>810000</v>
      </c>
      <c r="R699" s="8">
        <f t="shared" si="113"/>
        <v>0.1111111111111111</v>
      </c>
      <c r="S699" s="6"/>
      <c r="T699" s="9">
        <f t="shared" si="114"/>
        <v>66880.733944954132</v>
      </c>
      <c r="U699" s="6">
        <v>74312</v>
      </c>
      <c r="V699" s="9">
        <f t="shared" si="115"/>
        <v>7431.2660550458677</v>
      </c>
      <c r="W699" s="8">
        <f t="shared" si="116"/>
        <v>0.11111220850480104</v>
      </c>
      <c r="X699" s="22">
        <f t="shared" si="117"/>
        <v>63520.563094017401</v>
      </c>
      <c r="Y699" s="22">
        <f t="shared" si="118"/>
        <v>70578.473144862233</v>
      </c>
      <c r="Z699" s="22">
        <f t="shared" si="120"/>
        <v>7693053.5727899838</v>
      </c>
      <c r="AA699" s="6">
        <v>622</v>
      </c>
      <c r="AB699" s="6">
        <v>1898</v>
      </c>
      <c r="AC699" s="6">
        <f t="shared" si="119"/>
        <v>118</v>
      </c>
      <c r="AD699" s="6" t="s">
        <v>90</v>
      </c>
    </row>
    <row r="700" spans="1:30" x14ac:dyDescent="0.2">
      <c r="A700">
        <v>32</v>
      </c>
      <c r="B700" s="6" t="s">
        <v>2284</v>
      </c>
      <c r="C700" s="6" t="s">
        <v>22</v>
      </c>
      <c r="D700" s="6" t="s">
        <v>23</v>
      </c>
      <c r="E700" s="6" t="s">
        <v>2767</v>
      </c>
      <c r="F700" s="6" t="s">
        <v>2772</v>
      </c>
      <c r="G700" s="6">
        <v>109</v>
      </c>
      <c r="H700" s="6"/>
      <c r="I700" s="7">
        <v>42583</v>
      </c>
      <c r="J700" s="7">
        <v>42593</v>
      </c>
      <c r="K700" s="7" t="s">
        <v>2540</v>
      </c>
      <c r="L700" s="17">
        <f t="shared" si="110"/>
        <v>272.20999999999998</v>
      </c>
      <c r="M700" s="20">
        <f t="shared" si="111"/>
        <v>0.87502296021454029</v>
      </c>
      <c r="N700" s="6">
        <v>10</v>
      </c>
      <c r="O700" s="6">
        <v>5300000</v>
      </c>
      <c r="P700" s="6">
        <v>5530000</v>
      </c>
      <c r="Q700" s="6">
        <f t="shared" si="112"/>
        <v>230000</v>
      </c>
      <c r="R700" s="8">
        <f t="shared" si="113"/>
        <v>4.3396226415094337E-2</v>
      </c>
      <c r="S700" s="6"/>
      <c r="T700" s="9">
        <f t="shared" si="114"/>
        <v>48623.853211009176</v>
      </c>
      <c r="U700" s="6">
        <v>50734</v>
      </c>
      <c r="V700" s="9">
        <f t="shared" si="115"/>
        <v>2110.1467889908236</v>
      </c>
      <c r="W700" s="8">
        <f t="shared" si="116"/>
        <v>4.3397358490565995E-2</v>
      </c>
      <c r="X700" s="22">
        <f t="shared" si="117"/>
        <v>42546.987973734533</v>
      </c>
      <c r="Y700" s="22">
        <f t="shared" si="118"/>
        <v>44393.414863524486</v>
      </c>
      <c r="Z700" s="22">
        <f t="shared" si="120"/>
        <v>4838882.2201241693</v>
      </c>
      <c r="AA700" s="6">
        <v>597</v>
      </c>
      <c r="AB700" s="6">
        <v>1882</v>
      </c>
      <c r="AC700" s="6">
        <f t="shared" si="119"/>
        <v>134</v>
      </c>
      <c r="AD700" s="6" t="s">
        <v>123</v>
      </c>
    </row>
    <row r="701" spans="1:30" x14ac:dyDescent="0.2">
      <c r="A701">
        <v>46</v>
      </c>
      <c r="B701" s="6" t="s">
        <v>2037</v>
      </c>
      <c r="C701" s="6" t="s">
        <v>22</v>
      </c>
      <c r="D701" s="6" t="s">
        <v>23</v>
      </c>
      <c r="E701" s="6" t="s">
        <v>2767</v>
      </c>
      <c r="F701" s="6" t="s">
        <v>2772</v>
      </c>
      <c r="G701" s="6">
        <v>109</v>
      </c>
      <c r="H701" s="6">
        <v>119</v>
      </c>
      <c r="I701" s="7">
        <v>42679</v>
      </c>
      <c r="J701" s="7">
        <v>42689</v>
      </c>
      <c r="K701" s="7" t="s">
        <v>2543</v>
      </c>
      <c r="L701" s="17">
        <f t="shared" si="110"/>
        <v>284.38</v>
      </c>
      <c r="M701" s="20">
        <f t="shared" si="111"/>
        <v>0.83757648217174208</v>
      </c>
      <c r="N701" s="6">
        <v>10</v>
      </c>
      <c r="O701" s="6">
        <v>8400000</v>
      </c>
      <c r="P701" s="6">
        <v>8700000</v>
      </c>
      <c r="Q701" s="6">
        <f t="shared" si="112"/>
        <v>300000</v>
      </c>
      <c r="R701" s="8">
        <f t="shared" si="113"/>
        <v>3.5714285714285712E-2</v>
      </c>
      <c r="S701" s="6">
        <v>126000</v>
      </c>
      <c r="T701" s="9">
        <f t="shared" si="114"/>
        <v>78220.183486238529</v>
      </c>
      <c r="U701" s="6">
        <v>80972</v>
      </c>
      <c r="V701" s="9">
        <f t="shared" si="115"/>
        <v>2751.8165137614706</v>
      </c>
      <c r="W701" s="8">
        <f t="shared" si="116"/>
        <v>3.5180389397138204E-2</v>
      </c>
      <c r="X701" s="22">
        <f t="shared" si="117"/>
        <v>65515.386119231858</v>
      </c>
      <c r="Y701" s="22">
        <f t="shared" si="118"/>
        <v>67820.242914410293</v>
      </c>
      <c r="Z701" s="22">
        <f t="shared" si="120"/>
        <v>7392406.4776707217</v>
      </c>
      <c r="AA701" s="10">
        <v>1122</v>
      </c>
      <c r="AB701" s="6">
        <v>1898</v>
      </c>
      <c r="AC701" s="6">
        <f t="shared" si="119"/>
        <v>118</v>
      </c>
      <c r="AD701" s="6" t="s">
        <v>108</v>
      </c>
    </row>
    <row r="702" spans="1:30" x14ac:dyDescent="0.2">
      <c r="A702">
        <v>25</v>
      </c>
      <c r="B702" s="6" t="s">
        <v>2283</v>
      </c>
      <c r="C702" s="6" t="s">
        <v>22</v>
      </c>
      <c r="D702" s="6" t="s">
        <v>23</v>
      </c>
      <c r="E702" s="6" t="s">
        <v>2767</v>
      </c>
      <c r="F702" s="6" t="s">
        <v>2772</v>
      </c>
      <c r="G702" s="6">
        <v>109</v>
      </c>
      <c r="H702" s="6">
        <v>120</v>
      </c>
      <c r="I702" s="7">
        <v>42524</v>
      </c>
      <c r="J702" s="7">
        <v>42543</v>
      </c>
      <c r="K702" s="7" t="s">
        <v>2538</v>
      </c>
      <c r="L702" s="17">
        <f t="shared" si="110"/>
        <v>259.83</v>
      </c>
      <c r="M702" s="20">
        <f t="shared" si="111"/>
        <v>0.91671477504522192</v>
      </c>
      <c r="N702" s="6">
        <v>19</v>
      </c>
      <c r="O702" s="6">
        <v>8800000</v>
      </c>
      <c r="P702" s="6">
        <v>8500000</v>
      </c>
      <c r="Q702" s="6">
        <f t="shared" si="112"/>
        <v>-300000</v>
      </c>
      <c r="R702" s="8">
        <f t="shared" si="113"/>
        <v>-3.4090909090909088E-2</v>
      </c>
      <c r="S702" s="6"/>
      <c r="T702" s="9">
        <f t="shared" si="114"/>
        <v>80733.944954128441</v>
      </c>
      <c r="U702" s="6">
        <v>77982</v>
      </c>
      <c r="V702" s="9">
        <f t="shared" si="115"/>
        <v>-2751.9449541284412</v>
      </c>
      <c r="W702" s="8">
        <f t="shared" si="116"/>
        <v>-3.4086590909090921E-2</v>
      </c>
      <c r="X702" s="22">
        <f t="shared" si="117"/>
        <v>74010.000187137179</v>
      </c>
      <c r="Y702" s="22">
        <f t="shared" si="118"/>
        <v>71487.251587576495</v>
      </c>
      <c r="Z702" s="22">
        <f t="shared" si="120"/>
        <v>7792110.4230458383</v>
      </c>
      <c r="AA702" s="10">
        <v>4294</v>
      </c>
      <c r="AB702" s="6">
        <v>1977</v>
      </c>
      <c r="AC702" s="6">
        <f t="shared" si="119"/>
        <v>39</v>
      </c>
      <c r="AD702" s="6" t="s">
        <v>108</v>
      </c>
    </row>
    <row r="703" spans="1:30" x14ac:dyDescent="0.2">
      <c r="A703">
        <v>23</v>
      </c>
      <c r="B703" s="6" t="s">
        <v>2289</v>
      </c>
      <c r="C703" s="6" t="s">
        <v>22</v>
      </c>
      <c r="D703" s="6" t="s">
        <v>23</v>
      </c>
      <c r="E703" s="6" t="s">
        <v>2767</v>
      </c>
      <c r="F703" s="6" t="s">
        <v>2772</v>
      </c>
      <c r="G703" s="6">
        <v>110</v>
      </c>
      <c r="H703" s="6">
        <v>122</v>
      </c>
      <c r="I703" s="7">
        <v>42517</v>
      </c>
      <c r="J703" s="7">
        <v>42528</v>
      </c>
      <c r="K703" s="7" t="s">
        <v>2538</v>
      </c>
      <c r="L703" s="17">
        <f t="shared" si="110"/>
        <v>259.83</v>
      </c>
      <c r="M703" s="20">
        <f t="shared" si="111"/>
        <v>0.91671477504522192</v>
      </c>
      <c r="N703" s="6">
        <v>11</v>
      </c>
      <c r="O703" s="6">
        <v>6990000</v>
      </c>
      <c r="P703" s="6">
        <v>7800000</v>
      </c>
      <c r="Q703" s="6">
        <f t="shared" si="112"/>
        <v>810000</v>
      </c>
      <c r="R703" s="8">
        <f t="shared" si="113"/>
        <v>0.11587982832618025</v>
      </c>
      <c r="S703" s="6"/>
      <c r="T703" s="9">
        <f t="shared" si="114"/>
        <v>63545.454545454544</v>
      </c>
      <c r="U703" s="6">
        <v>70909</v>
      </c>
      <c r="V703" s="9">
        <f t="shared" si="115"/>
        <v>7363.5454545454559</v>
      </c>
      <c r="W703" s="8">
        <f t="shared" si="116"/>
        <v>0.11587839771101575</v>
      </c>
      <c r="X703" s="22">
        <f t="shared" si="117"/>
        <v>58253.057068782735</v>
      </c>
      <c r="Y703" s="22">
        <f t="shared" si="118"/>
        <v>65003.327983681644</v>
      </c>
      <c r="Z703" s="22">
        <f t="shared" si="120"/>
        <v>7150366.0782049811</v>
      </c>
      <c r="AA703" s="10">
        <v>1735</v>
      </c>
      <c r="AB703" s="6">
        <v>1939</v>
      </c>
      <c r="AC703" s="6">
        <f t="shared" si="119"/>
        <v>77</v>
      </c>
      <c r="AD703" s="6" t="s">
        <v>797</v>
      </c>
    </row>
    <row r="704" spans="1:30" x14ac:dyDescent="0.2">
      <c r="A704">
        <v>34</v>
      </c>
      <c r="B704" s="6" t="s">
        <v>2290</v>
      </c>
      <c r="C704" s="6" t="s">
        <v>22</v>
      </c>
      <c r="D704" s="6" t="s">
        <v>23</v>
      </c>
      <c r="E704" s="6" t="s">
        <v>2767</v>
      </c>
      <c r="F704" s="6" t="s">
        <v>2772</v>
      </c>
      <c r="G704" s="6">
        <v>110</v>
      </c>
      <c r="H704" s="6">
        <v>121</v>
      </c>
      <c r="I704" s="7">
        <v>42594</v>
      </c>
      <c r="J704" s="7">
        <v>42605</v>
      </c>
      <c r="K704" s="7" t="s">
        <v>2540</v>
      </c>
      <c r="L704" s="17">
        <f t="shared" si="110"/>
        <v>272.20999999999998</v>
      </c>
      <c r="M704" s="20">
        <f t="shared" si="111"/>
        <v>0.87502296021454029</v>
      </c>
      <c r="N704" s="6">
        <v>11</v>
      </c>
      <c r="O704" s="6">
        <v>8400000</v>
      </c>
      <c r="P704" s="6">
        <v>8450000</v>
      </c>
      <c r="Q704" s="6">
        <f t="shared" si="112"/>
        <v>50000</v>
      </c>
      <c r="R704" s="8">
        <f t="shared" si="113"/>
        <v>5.9523809523809521E-3</v>
      </c>
      <c r="S704" s="6">
        <v>440</v>
      </c>
      <c r="T704" s="9">
        <f t="shared" si="114"/>
        <v>76367.636363636368</v>
      </c>
      <c r="U704" s="6">
        <v>76822</v>
      </c>
      <c r="V704" s="9">
        <f t="shared" si="115"/>
        <v>454.36363636363239</v>
      </c>
      <c r="W704" s="8">
        <f t="shared" si="116"/>
        <v>5.9496883496578225E-3</v>
      </c>
      <c r="X704" s="22">
        <f t="shared" si="117"/>
        <v>66823.435235496669</v>
      </c>
      <c r="Y704" s="22">
        <f t="shared" si="118"/>
        <v>67221.013849601411</v>
      </c>
      <c r="Z704" s="22">
        <f t="shared" si="120"/>
        <v>7394311.5234561553</v>
      </c>
      <c r="AA704" s="10">
        <v>3312</v>
      </c>
      <c r="AB704" s="6">
        <v>1989</v>
      </c>
      <c r="AC704" s="6">
        <f t="shared" si="119"/>
        <v>27</v>
      </c>
      <c r="AD704" s="6" t="s">
        <v>494</v>
      </c>
    </row>
    <row r="705" spans="1:30" x14ac:dyDescent="0.2">
      <c r="A705">
        <v>37</v>
      </c>
      <c r="B705" s="6" t="s">
        <v>2292</v>
      </c>
      <c r="C705" s="6" t="s">
        <v>22</v>
      </c>
      <c r="D705" s="6" t="s">
        <v>23</v>
      </c>
      <c r="E705" s="6" t="s">
        <v>2767</v>
      </c>
      <c r="F705" s="6" t="s">
        <v>2772</v>
      </c>
      <c r="G705" s="6">
        <v>110</v>
      </c>
      <c r="H705" s="6">
        <v>120</v>
      </c>
      <c r="I705" s="7">
        <v>42615</v>
      </c>
      <c r="J705" s="7">
        <v>42626</v>
      </c>
      <c r="K705" s="7" t="s">
        <v>2541</v>
      </c>
      <c r="L705" s="17">
        <f t="shared" si="110"/>
        <v>275.91000000000003</v>
      </c>
      <c r="M705" s="20">
        <f t="shared" si="111"/>
        <v>0.86328875357906554</v>
      </c>
      <c r="N705" s="6">
        <v>11</v>
      </c>
      <c r="O705" s="6">
        <v>8900000</v>
      </c>
      <c r="P705" s="6">
        <v>12100000</v>
      </c>
      <c r="Q705" s="6">
        <f t="shared" si="112"/>
        <v>3200000</v>
      </c>
      <c r="R705" s="8">
        <f t="shared" si="113"/>
        <v>0.3595505617977528</v>
      </c>
      <c r="S705" s="6"/>
      <c r="T705" s="9">
        <f t="shared" si="114"/>
        <v>80909.090909090912</v>
      </c>
      <c r="U705" s="6">
        <v>110000</v>
      </c>
      <c r="V705" s="9">
        <f t="shared" si="115"/>
        <v>29090.909090909088</v>
      </c>
      <c r="W705" s="8">
        <f t="shared" si="116"/>
        <v>0.35955056179775274</v>
      </c>
      <c r="X705" s="22">
        <f t="shared" si="117"/>
        <v>69847.908244124395</v>
      </c>
      <c r="Y705" s="22">
        <f t="shared" si="118"/>
        <v>94961.762893697203</v>
      </c>
      <c r="Z705" s="22">
        <f t="shared" si="120"/>
        <v>10445793.918306692</v>
      </c>
      <c r="AA705" s="6">
        <v>873</v>
      </c>
      <c r="AB705" s="6">
        <v>1892</v>
      </c>
      <c r="AC705" s="6">
        <f t="shared" si="119"/>
        <v>124</v>
      </c>
      <c r="AD705" s="6" t="s">
        <v>108</v>
      </c>
    </row>
    <row r="706" spans="1:30" x14ac:dyDescent="0.2">
      <c r="A706">
        <v>42</v>
      </c>
      <c r="B706" s="6" t="s">
        <v>2294</v>
      </c>
      <c r="C706" s="6" t="s">
        <v>22</v>
      </c>
      <c r="D706" s="6" t="s">
        <v>23</v>
      </c>
      <c r="E706" s="6" t="s">
        <v>2767</v>
      </c>
      <c r="F706" s="6" t="s">
        <v>2772</v>
      </c>
      <c r="G706" s="6">
        <v>110</v>
      </c>
      <c r="H706" s="6">
        <v>125</v>
      </c>
      <c r="I706" s="7">
        <v>42649</v>
      </c>
      <c r="J706" s="7">
        <v>42660</v>
      </c>
      <c r="K706" s="7" t="s">
        <v>2542</v>
      </c>
      <c r="L706" s="17">
        <f t="shared" ref="L706:L769" si="121">IF(K706="Januar",238.19,IF(K706="Februar",240.59,IF(K706="Mars",245.99,IF(K706="April",250.79,IF(K706="Mai",256.52,IF(K706="Juni",259.83,IF(K706="Juli",265.66,IF(K706="August",272.21,IF(K706="September",275.91,IF(K706="Oktober",281.13,IF(K706="November",284.38,IF(K706="Desember",287.34,0))))))))))))</f>
        <v>281.13</v>
      </c>
      <c r="M706" s="20">
        <f t="shared" ref="M706:M769" si="122">$L$2/L706</f>
        <v>0.84725927506847365</v>
      </c>
      <c r="N706" s="6">
        <v>11</v>
      </c>
      <c r="O706" s="6">
        <v>7700000</v>
      </c>
      <c r="P706" s="6">
        <v>8600000</v>
      </c>
      <c r="Q706" s="6">
        <f t="shared" ref="Q706:Q769" si="123">P706-O706</f>
        <v>900000</v>
      </c>
      <c r="R706" s="8">
        <f t="shared" ref="R706:R769" si="124">Q706/O706</f>
        <v>0.11688311688311688</v>
      </c>
      <c r="S706" s="6">
        <v>80995</v>
      </c>
      <c r="T706" s="9">
        <f t="shared" ref="T706:T769" si="125">(O706+S706)/G706</f>
        <v>70736.318181818177</v>
      </c>
      <c r="U706" s="6">
        <v>78918</v>
      </c>
      <c r="V706" s="9">
        <f t="shared" ref="V706:V769" si="126">U706-T706</f>
        <v>8181.6818181818235</v>
      </c>
      <c r="W706" s="8">
        <f t="shared" ref="W706:W769" si="127">V706/T706</f>
        <v>0.11566451334308796</v>
      </c>
      <c r="X706" s="22">
        <f t="shared" ref="X706:X769" si="128">T706*M706</f>
        <v>59932.001663740157</v>
      </c>
      <c r="Y706" s="22">
        <f t="shared" ref="Y706:Y769" si="129">U706*M706</f>
        <v>66864.007469853808</v>
      </c>
      <c r="Z706" s="22">
        <f t="shared" si="120"/>
        <v>7355040.8216839191</v>
      </c>
      <c r="AA706" s="6">
        <v>661</v>
      </c>
      <c r="AB706" s="6">
        <v>1894</v>
      </c>
      <c r="AC706" s="6">
        <f t="shared" ref="AC706:AC769" si="130">2016-AB706</f>
        <v>122</v>
      </c>
      <c r="AD706" s="6" t="s">
        <v>112</v>
      </c>
    </row>
    <row r="707" spans="1:30" x14ac:dyDescent="0.2">
      <c r="A707">
        <v>6</v>
      </c>
      <c r="B707" s="6" t="s">
        <v>1319</v>
      </c>
      <c r="C707" s="6" t="s">
        <v>22</v>
      </c>
      <c r="D707" s="6" t="s">
        <v>23</v>
      </c>
      <c r="E707" s="6" t="s">
        <v>2767</v>
      </c>
      <c r="F707" s="6" t="s">
        <v>2772</v>
      </c>
      <c r="G707" s="6">
        <v>110</v>
      </c>
      <c r="H707" s="6">
        <v>122</v>
      </c>
      <c r="I707" s="7">
        <v>42391</v>
      </c>
      <c r="J707" s="7">
        <v>42409</v>
      </c>
      <c r="K707" s="7" t="s">
        <v>2534</v>
      </c>
      <c r="L707" s="17">
        <f t="shared" si="121"/>
        <v>240.59</v>
      </c>
      <c r="M707" s="20">
        <f t="shared" si="122"/>
        <v>0.99002452304750821</v>
      </c>
      <c r="N707" s="6">
        <v>18</v>
      </c>
      <c r="O707" s="6">
        <v>7490000</v>
      </c>
      <c r="P707" s="6">
        <v>7550000</v>
      </c>
      <c r="Q707" s="6">
        <f t="shared" si="123"/>
        <v>60000</v>
      </c>
      <c r="R707" s="8">
        <f t="shared" si="124"/>
        <v>8.0106809078771702E-3</v>
      </c>
      <c r="S707" s="6"/>
      <c r="T707" s="9">
        <f t="shared" si="125"/>
        <v>68090.909090909088</v>
      </c>
      <c r="U707" s="6">
        <v>68636</v>
      </c>
      <c r="V707" s="9">
        <f t="shared" si="126"/>
        <v>545.09090909091174</v>
      </c>
      <c r="W707" s="8">
        <f t="shared" si="127"/>
        <v>8.0053404539386242E-3</v>
      </c>
      <c r="X707" s="22">
        <f t="shared" si="128"/>
        <v>67411.669796598508</v>
      </c>
      <c r="Y707" s="22">
        <f t="shared" si="129"/>
        <v>67951.323163888766</v>
      </c>
      <c r="Z707" s="22">
        <f t="shared" ref="Z707:Z770" si="131">Y707*G707</f>
        <v>7474645.5480277641</v>
      </c>
      <c r="AA707" s="6">
        <v>657</v>
      </c>
      <c r="AB707" s="6">
        <v>1922</v>
      </c>
      <c r="AC707" s="6">
        <f t="shared" si="130"/>
        <v>94</v>
      </c>
      <c r="AD707" s="6" t="s">
        <v>75</v>
      </c>
    </row>
    <row r="708" spans="1:30" x14ac:dyDescent="0.2">
      <c r="A708">
        <v>34</v>
      </c>
      <c r="B708" s="6" t="s">
        <v>2291</v>
      </c>
      <c r="C708" s="6" t="s">
        <v>22</v>
      </c>
      <c r="D708" s="6" t="s">
        <v>23</v>
      </c>
      <c r="E708" s="6" t="s">
        <v>2767</v>
      </c>
      <c r="F708" s="6" t="s">
        <v>2772</v>
      </c>
      <c r="G708" s="6">
        <v>110</v>
      </c>
      <c r="H708" s="6">
        <v>125</v>
      </c>
      <c r="I708" s="7">
        <v>42587</v>
      </c>
      <c r="J708" s="7">
        <v>42605</v>
      </c>
      <c r="K708" s="7" t="s">
        <v>2540</v>
      </c>
      <c r="L708" s="17">
        <f t="shared" si="121"/>
        <v>272.20999999999998</v>
      </c>
      <c r="M708" s="20">
        <f t="shared" si="122"/>
        <v>0.87502296021454029</v>
      </c>
      <c r="N708" s="6">
        <v>18</v>
      </c>
      <c r="O708" s="6">
        <v>7100000</v>
      </c>
      <c r="P708" s="6">
        <v>7100000</v>
      </c>
      <c r="Q708" s="6">
        <f t="shared" si="123"/>
        <v>0</v>
      </c>
      <c r="R708" s="8">
        <f t="shared" si="124"/>
        <v>0</v>
      </c>
      <c r="S708" s="6"/>
      <c r="T708" s="9">
        <f t="shared" si="125"/>
        <v>64545.454545454544</v>
      </c>
      <c r="U708" s="6">
        <v>64545</v>
      </c>
      <c r="V708" s="9">
        <f t="shared" si="126"/>
        <v>-0.45454545454413164</v>
      </c>
      <c r="W708" s="8">
        <f t="shared" si="127"/>
        <v>-7.0422535211062651E-6</v>
      </c>
      <c r="X708" s="22">
        <f t="shared" si="128"/>
        <v>56478.754704756691</v>
      </c>
      <c r="Y708" s="22">
        <f t="shared" si="129"/>
        <v>56478.356967047504</v>
      </c>
      <c r="Z708" s="22">
        <f t="shared" si="131"/>
        <v>6212619.266375225</v>
      </c>
      <c r="AA708" s="6">
        <v>615</v>
      </c>
      <c r="AB708" s="6">
        <v>1877</v>
      </c>
      <c r="AC708" s="6">
        <f t="shared" si="130"/>
        <v>139</v>
      </c>
      <c r="AD708" s="6" t="s">
        <v>94</v>
      </c>
    </row>
    <row r="709" spans="1:30" x14ac:dyDescent="0.2">
      <c r="A709">
        <v>22</v>
      </c>
      <c r="B709" s="6" t="s">
        <v>2734</v>
      </c>
      <c r="C709" s="6" t="s">
        <v>22</v>
      </c>
      <c r="D709" s="6" t="s">
        <v>23</v>
      </c>
      <c r="E709" s="6" t="s">
        <v>2768</v>
      </c>
      <c r="F709" s="6" t="s">
        <v>2772</v>
      </c>
      <c r="G709" s="6">
        <v>111</v>
      </c>
      <c r="H709" s="6">
        <v>125</v>
      </c>
      <c r="I709" s="7">
        <v>42517</v>
      </c>
      <c r="J709" s="7">
        <v>42520</v>
      </c>
      <c r="K709" s="7" t="s">
        <v>2537</v>
      </c>
      <c r="L709" s="17">
        <f t="shared" si="121"/>
        <v>256.52</v>
      </c>
      <c r="M709" s="20">
        <f t="shared" si="122"/>
        <v>0.92854358334632781</v>
      </c>
      <c r="N709" s="6">
        <v>3</v>
      </c>
      <c r="O709" s="6">
        <v>7250000</v>
      </c>
      <c r="P709" s="6">
        <v>7700000</v>
      </c>
      <c r="Q709" s="6">
        <f t="shared" si="123"/>
        <v>450000</v>
      </c>
      <c r="R709" s="8">
        <f t="shared" si="124"/>
        <v>6.2068965517241378E-2</v>
      </c>
      <c r="S709" s="6"/>
      <c r="T709" s="9">
        <f t="shared" si="125"/>
        <v>65315.315315315318</v>
      </c>
      <c r="U709" s="6">
        <v>69369</v>
      </c>
      <c r="V709" s="9">
        <f t="shared" si="126"/>
        <v>4053.684684684682</v>
      </c>
      <c r="W709" s="8">
        <f t="shared" si="127"/>
        <v>6.2063310344827545E-2</v>
      </c>
      <c r="X709" s="22">
        <f t="shared" si="128"/>
        <v>60648.116930278171</v>
      </c>
      <c r="Y709" s="22">
        <f t="shared" si="129"/>
        <v>64412.139833151414</v>
      </c>
      <c r="Z709" s="22">
        <f t="shared" si="131"/>
        <v>7149747.5214798069</v>
      </c>
      <c r="AA709" s="6">
        <v>458</v>
      </c>
      <c r="AB709" s="6">
        <v>1915</v>
      </c>
      <c r="AC709" s="6">
        <f t="shared" si="130"/>
        <v>101</v>
      </c>
      <c r="AD709" s="6" t="s">
        <v>37</v>
      </c>
    </row>
    <row r="710" spans="1:30" x14ac:dyDescent="0.2">
      <c r="A710">
        <v>25</v>
      </c>
      <c r="B710" s="6" t="s">
        <v>2289</v>
      </c>
      <c r="C710" s="6" t="s">
        <v>22</v>
      </c>
      <c r="D710" s="6" t="s">
        <v>23</v>
      </c>
      <c r="E710" s="6" t="s">
        <v>2767</v>
      </c>
      <c r="F710" s="6" t="s">
        <v>2772</v>
      </c>
      <c r="G710" s="6">
        <v>111</v>
      </c>
      <c r="H710" s="6">
        <v>119</v>
      </c>
      <c r="I710" s="7">
        <v>42532</v>
      </c>
      <c r="J710" s="7">
        <v>42542</v>
      </c>
      <c r="K710" s="7" t="s">
        <v>2538</v>
      </c>
      <c r="L710" s="17">
        <f t="shared" si="121"/>
        <v>259.83</v>
      </c>
      <c r="M710" s="20">
        <f t="shared" si="122"/>
        <v>0.91671477504522192</v>
      </c>
      <c r="N710" s="6">
        <v>10</v>
      </c>
      <c r="O710" s="6">
        <v>7400000</v>
      </c>
      <c r="P710" s="6">
        <v>7400000</v>
      </c>
      <c r="Q710" s="6">
        <f t="shared" si="123"/>
        <v>0</v>
      </c>
      <c r="R710" s="8">
        <f t="shared" si="124"/>
        <v>0</v>
      </c>
      <c r="S710" s="6"/>
      <c r="T710" s="9">
        <f t="shared" si="125"/>
        <v>66666.666666666672</v>
      </c>
      <c r="U710" s="6">
        <v>66667</v>
      </c>
      <c r="V710" s="9">
        <f t="shared" si="126"/>
        <v>0.33333333332848269</v>
      </c>
      <c r="W710" s="8">
        <f t="shared" si="127"/>
        <v>4.9999999999272403E-6</v>
      </c>
      <c r="X710" s="22">
        <f t="shared" si="128"/>
        <v>61114.318336348129</v>
      </c>
      <c r="Y710" s="22">
        <f t="shared" si="129"/>
        <v>61114.623907939807</v>
      </c>
      <c r="Z710" s="22">
        <f t="shared" si="131"/>
        <v>6783723.2537813187</v>
      </c>
      <c r="AA710" s="10">
        <v>1728</v>
      </c>
      <c r="AB710" s="6">
        <v>1928</v>
      </c>
      <c r="AC710" s="6">
        <f t="shared" si="130"/>
        <v>88</v>
      </c>
      <c r="AD710" s="6" t="s">
        <v>108</v>
      </c>
    </row>
    <row r="711" spans="1:30" x14ac:dyDescent="0.2">
      <c r="A711">
        <v>26</v>
      </c>
      <c r="B711" s="6" t="s">
        <v>2301</v>
      </c>
      <c r="C711" s="6" t="s">
        <v>22</v>
      </c>
      <c r="D711" s="6" t="s">
        <v>23</v>
      </c>
      <c r="E711" s="6" t="s">
        <v>2767</v>
      </c>
      <c r="F711" s="6" t="s">
        <v>2772</v>
      </c>
      <c r="G711" s="6">
        <v>111</v>
      </c>
      <c r="H711" s="6">
        <v>123</v>
      </c>
      <c r="I711" s="7">
        <v>42539</v>
      </c>
      <c r="J711" s="7">
        <v>42549</v>
      </c>
      <c r="K711" s="7" t="s">
        <v>2538</v>
      </c>
      <c r="L711" s="17">
        <f t="shared" si="121"/>
        <v>259.83</v>
      </c>
      <c r="M711" s="20">
        <f t="shared" si="122"/>
        <v>0.91671477504522192</v>
      </c>
      <c r="N711" s="6">
        <v>10</v>
      </c>
      <c r="O711" s="6">
        <v>7700000</v>
      </c>
      <c r="P711" s="6">
        <v>8300000</v>
      </c>
      <c r="Q711" s="6">
        <f t="shared" si="123"/>
        <v>600000</v>
      </c>
      <c r="R711" s="8">
        <f t="shared" si="124"/>
        <v>7.792207792207792E-2</v>
      </c>
      <c r="S711" s="6">
        <v>44269</v>
      </c>
      <c r="T711" s="9">
        <f t="shared" si="125"/>
        <v>69768.189189189186</v>
      </c>
      <c r="U711" s="6">
        <v>75174</v>
      </c>
      <c r="V711" s="9">
        <f t="shared" si="126"/>
        <v>5405.8108108108136</v>
      </c>
      <c r="W711" s="8">
        <f t="shared" si="127"/>
        <v>7.7482458318532108E-2</v>
      </c>
      <c r="X711" s="22">
        <f t="shared" si="128"/>
        <v>63957.52985788005</v>
      </c>
      <c r="Y711" s="22">
        <f t="shared" si="129"/>
        <v>68913.116499249518</v>
      </c>
      <c r="Z711" s="22">
        <f t="shared" si="131"/>
        <v>7649355.9314166969</v>
      </c>
      <c r="AA711" s="6">
        <v>900</v>
      </c>
      <c r="AB711" s="6">
        <v>1935</v>
      </c>
      <c r="AC711" s="6">
        <f t="shared" si="130"/>
        <v>81</v>
      </c>
      <c r="AD711" s="6" t="s">
        <v>94</v>
      </c>
    </row>
    <row r="712" spans="1:30" x14ac:dyDescent="0.2">
      <c r="A712">
        <v>32</v>
      </c>
      <c r="B712" s="6" t="s">
        <v>2302</v>
      </c>
      <c r="C712" s="6" t="s">
        <v>22</v>
      </c>
      <c r="D712" s="6" t="s">
        <v>23</v>
      </c>
      <c r="E712" s="6" t="s">
        <v>2767</v>
      </c>
      <c r="F712" s="6" t="s">
        <v>2772</v>
      </c>
      <c r="G712" s="6">
        <v>111</v>
      </c>
      <c r="H712" s="6">
        <v>124</v>
      </c>
      <c r="I712" s="7">
        <v>42580</v>
      </c>
      <c r="J712" s="7">
        <v>42590</v>
      </c>
      <c r="K712" s="7" t="s">
        <v>2540</v>
      </c>
      <c r="L712" s="17">
        <f t="shared" si="121"/>
        <v>272.20999999999998</v>
      </c>
      <c r="M712" s="20">
        <f t="shared" si="122"/>
        <v>0.87502296021454029</v>
      </c>
      <c r="N712" s="6">
        <v>10</v>
      </c>
      <c r="O712" s="6">
        <v>7500000</v>
      </c>
      <c r="P712" s="6">
        <v>8250000</v>
      </c>
      <c r="Q712" s="6">
        <f t="shared" si="123"/>
        <v>750000</v>
      </c>
      <c r="R712" s="8">
        <f t="shared" si="124"/>
        <v>0.1</v>
      </c>
      <c r="S712" s="6"/>
      <c r="T712" s="9">
        <f t="shared" si="125"/>
        <v>67567.567567567574</v>
      </c>
      <c r="U712" s="6">
        <v>74324</v>
      </c>
      <c r="V712" s="9">
        <f t="shared" si="126"/>
        <v>6756.4324324324261</v>
      </c>
      <c r="W712" s="8">
        <f t="shared" si="127"/>
        <v>9.9995199999999895E-2</v>
      </c>
      <c r="X712" s="22">
        <f t="shared" si="128"/>
        <v>59123.172987468941</v>
      </c>
      <c r="Y712" s="22">
        <f t="shared" si="129"/>
        <v>65035.20649498549</v>
      </c>
      <c r="Z712" s="22">
        <f t="shared" si="131"/>
        <v>7218907.9209433896</v>
      </c>
      <c r="AA712" s="6">
        <v>667</v>
      </c>
      <c r="AB712" s="6">
        <v>1895</v>
      </c>
      <c r="AC712" s="6">
        <f t="shared" si="130"/>
        <v>121</v>
      </c>
      <c r="AD712" s="6" t="s">
        <v>583</v>
      </c>
    </row>
    <row r="713" spans="1:30" x14ac:dyDescent="0.2">
      <c r="A713">
        <v>21</v>
      </c>
      <c r="B713" s="6" t="s">
        <v>2299</v>
      </c>
      <c r="C713" s="6" t="s">
        <v>22</v>
      </c>
      <c r="D713" s="6" t="s">
        <v>23</v>
      </c>
      <c r="E713" s="6" t="s">
        <v>2767</v>
      </c>
      <c r="F713" s="6" t="s">
        <v>2772</v>
      </c>
      <c r="G713" s="6">
        <v>111</v>
      </c>
      <c r="H713" s="6">
        <v>122</v>
      </c>
      <c r="I713" s="7">
        <v>42503</v>
      </c>
      <c r="J713" s="7">
        <v>42514</v>
      </c>
      <c r="K713" s="7" t="s">
        <v>2537</v>
      </c>
      <c r="L713" s="17">
        <f t="shared" si="121"/>
        <v>256.52</v>
      </c>
      <c r="M713" s="20">
        <f t="shared" si="122"/>
        <v>0.92854358334632781</v>
      </c>
      <c r="N713" s="6">
        <v>11</v>
      </c>
      <c r="O713" s="6">
        <v>7300000</v>
      </c>
      <c r="P713" s="6">
        <v>7800000</v>
      </c>
      <c r="Q713" s="6">
        <f t="shared" si="123"/>
        <v>500000</v>
      </c>
      <c r="R713" s="8">
        <f t="shared" si="124"/>
        <v>6.8493150684931503E-2</v>
      </c>
      <c r="S713" s="6"/>
      <c r="T713" s="9">
        <f t="shared" si="125"/>
        <v>65765.765765765769</v>
      </c>
      <c r="U713" s="6">
        <v>70270</v>
      </c>
      <c r="V713" s="9">
        <f t="shared" si="126"/>
        <v>4504.2342342342308</v>
      </c>
      <c r="W713" s="8">
        <f t="shared" si="127"/>
        <v>6.8489041095890352E-2</v>
      </c>
      <c r="X713" s="22">
        <f t="shared" si="128"/>
        <v>61066.379805659402</v>
      </c>
      <c r="Y713" s="22">
        <f t="shared" si="129"/>
        <v>65248.757601746453</v>
      </c>
      <c r="Z713" s="22">
        <f t="shared" si="131"/>
        <v>7242612.093793856</v>
      </c>
      <c r="AA713" s="6">
        <v>476</v>
      </c>
      <c r="AB713" s="6">
        <v>1921</v>
      </c>
      <c r="AC713" s="6">
        <f t="shared" si="130"/>
        <v>95</v>
      </c>
      <c r="AD713" s="6" t="s">
        <v>48</v>
      </c>
    </row>
    <row r="714" spans="1:30" x14ac:dyDescent="0.2">
      <c r="A714">
        <v>22</v>
      </c>
      <c r="B714" s="6" t="s">
        <v>2300</v>
      </c>
      <c r="C714" s="6" t="s">
        <v>22</v>
      </c>
      <c r="D714" s="6" t="s">
        <v>23</v>
      </c>
      <c r="E714" s="6" t="s">
        <v>2767</v>
      </c>
      <c r="F714" s="6" t="s">
        <v>2772</v>
      </c>
      <c r="G714" s="6">
        <v>111</v>
      </c>
      <c r="H714" s="6">
        <v>125</v>
      </c>
      <c r="I714" s="7">
        <v>42510</v>
      </c>
      <c r="J714" s="7">
        <v>42522</v>
      </c>
      <c r="K714" s="7" t="s">
        <v>2538</v>
      </c>
      <c r="L714" s="17">
        <f t="shared" si="121"/>
        <v>259.83</v>
      </c>
      <c r="M714" s="20">
        <f t="shared" si="122"/>
        <v>0.91671477504522192</v>
      </c>
      <c r="N714" s="6">
        <v>12</v>
      </c>
      <c r="O714" s="6">
        <v>9800000</v>
      </c>
      <c r="P714" s="6">
        <v>10400000</v>
      </c>
      <c r="Q714" s="6">
        <f t="shared" si="123"/>
        <v>600000</v>
      </c>
      <c r="R714" s="8">
        <f t="shared" si="124"/>
        <v>6.1224489795918366E-2</v>
      </c>
      <c r="S714" s="6"/>
      <c r="T714" s="9">
        <f t="shared" si="125"/>
        <v>88288.288288288284</v>
      </c>
      <c r="U714" s="6">
        <v>93694</v>
      </c>
      <c r="V714" s="9">
        <f t="shared" si="126"/>
        <v>5405.7117117117159</v>
      </c>
      <c r="W714" s="8">
        <f t="shared" si="127"/>
        <v>6.1227959183673519E-2</v>
      </c>
      <c r="X714" s="22">
        <f t="shared" si="128"/>
        <v>80935.178337325895</v>
      </c>
      <c r="Y714" s="22">
        <f t="shared" si="129"/>
        <v>85890.674133087028</v>
      </c>
      <c r="Z714" s="22">
        <f t="shared" si="131"/>
        <v>9533864.8287726603</v>
      </c>
      <c r="AA714" s="10">
        <v>1512</v>
      </c>
      <c r="AB714" s="6">
        <v>1872</v>
      </c>
      <c r="AC714" s="6">
        <f t="shared" si="130"/>
        <v>144</v>
      </c>
      <c r="AD714" s="6" t="s">
        <v>90</v>
      </c>
    </row>
    <row r="715" spans="1:30" x14ac:dyDescent="0.2">
      <c r="A715">
        <v>47</v>
      </c>
      <c r="B715" s="6" t="s">
        <v>2735</v>
      </c>
      <c r="C715" s="6" t="s">
        <v>22</v>
      </c>
      <c r="D715" s="6" t="s">
        <v>23</v>
      </c>
      <c r="E715" s="6" t="s">
        <v>2768</v>
      </c>
      <c r="F715" s="6" t="s">
        <v>2772</v>
      </c>
      <c r="G715" s="6">
        <v>112</v>
      </c>
      <c r="H715" s="6">
        <v>162</v>
      </c>
      <c r="I715" s="7">
        <v>42692</v>
      </c>
      <c r="J715" s="7">
        <v>42696</v>
      </c>
      <c r="K715" s="7" t="s">
        <v>2543</v>
      </c>
      <c r="L715" s="17">
        <f t="shared" si="121"/>
        <v>284.38</v>
      </c>
      <c r="M715" s="20">
        <f t="shared" si="122"/>
        <v>0.83757648217174208</v>
      </c>
      <c r="N715" s="6">
        <v>4</v>
      </c>
      <c r="O715" s="6">
        <v>7950000</v>
      </c>
      <c r="P715" s="6">
        <v>7800000</v>
      </c>
      <c r="Q715" s="6">
        <f t="shared" si="123"/>
        <v>-150000</v>
      </c>
      <c r="R715" s="8">
        <f t="shared" si="124"/>
        <v>-1.8867924528301886E-2</v>
      </c>
      <c r="S715" s="6">
        <v>58187</v>
      </c>
      <c r="T715" s="9">
        <f t="shared" si="125"/>
        <v>71501.669642857145</v>
      </c>
      <c r="U715" s="6">
        <v>70162</v>
      </c>
      <c r="V715" s="9">
        <f t="shared" si="126"/>
        <v>-1339.6696428571449</v>
      </c>
      <c r="W715" s="8">
        <f t="shared" si="127"/>
        <v>-1.8736200840464918E-2</v>
      </c>
      <c r="X715" s="22">
        <f t="shared" si="128"/>
        <v>59888.116928870331</v>
      </c>
      <c r="Y715" s="22">
        <f t="shared" si="129"/>
        <v>58766.04114213377</v>
      </c>
      <c r="Z715" s="22">
        <f t="shared" si="131"/>
        <v>6581796.6079189824</v>
      </c>
      <c r="AA715" s="10">
        <v>1416</v>
      </c>
      <c r="AB715" s="6">
        <v>1901</v>
      </c>
      <c r="AC715" s="6">
        <f t="shared" si="130"/>
        <v>115</v>
      </c>
      <c r="AD715" s="6" t="s">
        <v>75</v>
      </c>
    </row>
    <row r="716" spans="1:30" x14ac:dyDescent="0.2">
      <c r="A716">
        <v>34</v>
      </c>
      <c r="B716" s="6" t="s">
        <v>2305</v>
      </c>
      <c r="C716" s="6" t="s">
        <v>22</v>
      </c>
      <c r="D716" s="6" t="s">
        <v>23</v>
      </c>
      <c r="E716" s="6" t="s">
        <v>2767</v>
      </c>
      <c r="F716" s="6" t="s">
        <v>2772</v>
      </c>
      <c r="G716" s="6">
        <v>112</v>
      </c>
      <c r="H716" s="6">
        <v>122</v>
      </c>
      <c r="I716" s="7">
        <v>42596</v>
      </c>
      <c r="J716" s="7">
        <v>42606</v>
      </c>
      <c r="K716" s="7" t="s">
        <v>2540</v>
      </c>
      <c r="L716" s="17">
        <f t="shared" si="121"/>
        <v>272.20999999999998</v>
      </c>
      <c r="M716" s="20">
        <f t="shared" si="122"/>
        <v>0.87502296021454029</v>
      </c>
      <c r="N716" s="6">
        <v>10</v>
      </c>
      <c r="O716" s="6">
        <v>6500000</v>
      </c>
      <c r="P716" s="6">
        <v>7290000</v>
      </c>
      <c r="Q716" s="6">
        <f t="shared" si="123"/>
        <v>790000</v>
      </c>
      <c r="R716" s="8">
        <f t="shared" si="124"/>
        <v>0.12153846153846154</v>
      </c>
      <c r="S716" s="6"/>
      <c r="T716" s="9">
        <f t="shared" si="125"/>
        <v>58035.714285714283</v>
      </c>
      <c r="U716" s="6">
        <v>65089</v>
      </c>
      <c r="V716" s="9">
        <f t="shared" si="126"/>
        <v>7053.2857142857174</v>
      </c>
      <c r="W716" s="8">
        <f t="shared" si="127"/>
        <v>0.12153353846153853</v>
      </c>
      <c r="X716" s="22">
        <f t="shared" si="128"/>
        <v>50782.582512450994</v>
      </c>
      <c r="Y716" s="22">
        <f t="shared" si="129"/>
        <v>56954.369457404217</v>
      </c>
      <c r="Z716" s="22">
        <f t="shared" si="131"/>
        <v>6378889.3792292718</v>
      </c>
      <c r="AA716" s="10">
        <v>4294</v>
      </c>
      <c r="AB716" s="6">
        <v>1977</v>
      </c>
      <c r="AC716" s="6">
        <f t="shared" si="130"/>
        <v>39</v>
      </c>
      <c r="AD716" s="6" t="s">
        <v>63</v>
      </c>
    </row>
    <row r="717" spans="1:30" x14ac:dyDescent="0.2">
      <c r="A717">
        <v>38</v>
      </c>
      <c r="B717" s="6" t="s">
        <v>2291</v>
      </c>
      <c r="C717" s="6" t="s">
        <v>22</v>
      </c>
      <c r="D717" s="6" t="s">
        <v>23</v>
      </c>
      <c r="E717" s="6" t="s">
        <v>2767</v>
      </c>
      <c r="F717" s="6" t="s">
        <v>2772</v>
      </c>
      <c r="G717" s="6">
        <v>112</v>
      </c>
      <c r="H717" s="6">
        <v>122</v>
      </c>
      <c r="I717" s="7">
        <v>42623</v>
      </c>
      <c r="J717" s="7">
        <v>42637</v>
      </c>
      <c r="K717" s="7" t="s">
        <v>2541</v>
      </c>
      <c r="L717" s="17">
        <f t="shared" si="121"/>
        <v>275.91000000000003</v>
      </c>
      <c r="M717" s="20">
        <f t="shared" si="122"/>
        <v>0.86328875357906554</v>
      </c>
      <c r="N717" s="6">
        <v>14</v>
      </c>
      <c r="O717" s="6">
        <v>7250000</v>
      </c>
      <c r="P717" s="6">
        <v>7300000</v>
      </c>
      <c r="Q717" s="6">
        <f t="shared" si="123"/>
        <v>50000</v>
      </c>
      <c r="R717" s="8">
        <f t="shared" si="124"/>
        <v>6.8965517241379309E-3</v>
      </c>
      <c r="S717" s="6"/>
      <c r="T717" s="9">
        <f t="shared" si="125"/>
        <v>64732.142857142855</v>
      </c>
      <c r="U717" s="6">
        <v>65179</v>
      </c>
      <c r="V717" s="9">
        <f t="shared" si="126"/>
        <v>446.85714285714494</v>
      </c>
      <c r="W717" s="8">
        <f t="shared" si="127"/>
        <v>6.903172413793136E-3</v>
      </c>
      <c r="X717" s="22">
        <f t="shared" si="128"/>
        <v>55882.530923644867</v>
      </c>
      <c r="Y717" s="22">
        <f t="shared" si="129"/>
        <v>56268.297669529915</v>
      </c>
      <c r="Z717" s="22">
        <f t="shared" si="131"/>
        <v>6302049.3389873505</v>
      </c>
      <c r="AA717" s="6">
        <v>615</v>
      </c>
      <c r="AB717" s="6">
        <v>1877</v>
      </c>
      <c r="AC717" s="6">
        <f t="shared" si="130"/>
        <v>139</v>
      </c>
      <c r="AD717" s="6" t="s">
        <v>213</v>
      </c>
    </row>
    <row r="718" spans="1:30" x14ac:dyDescent="0.2">
      <c r="A718">
        <v>16</v>
      </c>
      <c r="B718" s="6" t="s">
        <v>2315</v>
      </c>
      <c r="C718" s="6" t="s">
        <v>22</v>
      </c>
      <c r="D718" s="6" t="s">
        <v>23</v>
      </c>
      <c r="E718" s="6" t="s">
        <v>2767</v>
      </c>
      <c r="F718" s="6" t="s">
        <v>2772</v>
      </c>
      <c r="G718" s="6">
        <v>113</v>
      </c>
      <c r="H718" s="6">
        <v>127</v>
      </c>
      <c r="I718" s="7">
        <v>42468</v>
      </c>
      <c r="J718" s="7">
        <v>42478</v>
      </c>
      <c r="K718" s="7" t="s">
        <v>2536</v>
      </c>
      <c r="L718" s="17">
        <f t="shared" si="121"/>
        <v>250.79</v>
      </c>
      <c r="M718" s="20">
        <f t="shared" si="122"/>
        <v>0.9497587623110969</v>
      </c>
      <c r="N718" s="6">
        <v>10</v>
      </c>
      <c r="O718" s="6">
        <v>7100000</v>
      </c>
      <c r="P718" s="6">
        <v>7250000</v>
      </c>
      <c r="Q718" s="6">
        <f t="shared" si="123"/>
        <v>150000</v>
      </c>
      <c r="R718" s="8">
        <f t="shared" si="124"/>
        <v>2.1126760563380281E-2</v>
      </c>
      <c r="S718" s="6">
        <v>3889</v>
      </c>
      <c r="T718" s="9">
        <f t="shared" si="125"/>
        <v>62866.274336283182</v>
      </c>
      <c r="U718" s="6">
        <v>64194</v>
      </c>
      <c r="V718" s="9">
        <f t="shared" si="126"/>
        <v>1327.7256637168175</v>
      </c>
      <c r="W718" s="8">
        <f t="shared" si="127"/>
        <v>2.1119840132637263E-2</v>
      </c>
      <c r="X718" s="22">
        <f t="shared" si="128"/>
        <v>59707.794904738192</v>
      </c>
      <c r="Y718" s="22">
        <f t="shared" si="129"/>
        <v>60968.813987798552</v>
      </c>
      <c r="Z718" s="22">
        <f t="shared" si="131"/>
        <v>6889475.9806212364</v>
      </c>
      <c r="AA718" s="10">
        <v>1169</v>
      </c>
      <c r="AB718" s="6">
        <v>1934</v>
      </c>
      <c r="AC718" s="6">
        <f t="shared" si="130"/>
        <v>82</v>
      </c>
      <c r="AD718" s="6" t="s">
        <v>67</v>
      </c>
    </row>
    <row r="719" spans="1:30" x14ac:dyDescent="0.2">
      <c r="A719">
        <v>35</v>
      </c>
      <c r="B719" s="6" t="s">
        <v>1951</v>
      </c>
      <c r="C719" s="6" t="s">
        <v>22</v>
      </c>
      <c r="D719" s="6" t="s">
        <v>23</v>
      </c>
      <c r="E719" s="6" t="s">
        <v>2767</v>
      </c>
      <c r="F719" s="6" t="s">
        <v>2772</v>
      </c>
      <c r="G719" s="6">
        <v>113</v>
      </c>
      <c r="H719" s="6">
        <v>131</v>
      </c>
      <c r="I719" s="7">
        <v>42603</v>
      </c>
      <c r="J719" s="7">
        <v>42613</v>
      </c>
      <c r="K719" s="7" t="s">
        <v>2540</v>
      </c>
      <c r="L719" s="17">
        <f t="shared" si="121"/>
        <v>272.20999999999998</v>
      </c>
      <c r="M719" s="20">
        <f t="shared" si="122"/>
        <v>0.87502296021454029</v>
      </c>
      <c r="N719" s="6">
        <v>10</v>
      </c>
      <c r="O719" s="6">
        <v>8200000</v>
      </c>
      <c r="P719" s="6">
        <v>8200000</v>
      </c>
      <c r="Q719" s="6">
        <f t="shared" si="123"/>
        <v>0</v>
      </c>
      <c r="R719" s="8">
        <f t="shared" si="124"/>
        <v>0</v>
      </c>
      <c r="S719" s="6"/>
      <c r="T719" s="9">
        <f t="shared" si="125"/>
        <v>72566.371681415927</v>
      </c>
      <c r="U719" s="6">
        <v>72566</v>
      </c>
      <c r="V719" s="9">
        <f t="shared" si="126"/>
        <v>-0.37168141592701431</v>
      </c>
      <c r="W719" s="8">
        <f t="shared" si="127"/>
        <v>-5.1219512194820266E-6</v>
      </c>
      <c r="X719" s="22">
        <f t="shared" si="128"/>
        <v>63497.241360701155</v>
      </c>
      <c r="Y719" s="22">
        <f t="shared" si="129"/>
        <v>63496.91613092833</v>
      </c>
      <c r="Z719" s="22">
        <f t="shared" si="131"/>
        <v>7175151.5227949014</v>
      </c>
      <c r="AA719" s="6">
        <v>480</v>
      </c>
      <c r="AB719" s="6">
        <v>1901</v>
      </c>
      <c r="AC719" s="6">
        <f t="shared" si="130"/>
        <v>115</v>
      </c>
      <c r="AD719" s="6" t="s">
        <v>90</v>
      </c>
    </row>
    <row r="720" spans="1:30" x14ac:dyDescent="0.2">
      <c r="A720">
        <v>11</v>
      </c>
      <c r="B720" s="6" t="s">
        <v>2322</v>
      </c>
      <c r="C720" s="6" t="s">
        <v>22</v>
      </c>
      <c r="D720" s="6" t="s">
        <v>23</v>
      </c>
      <c r="E720" s="6" t="s">
        <v>2767</v>
      </c>
      <c r="F720" s="6" t="s">
        <v>2772</v>
      </c>
      <c r="G720" s="6">
        <v>114</v>
      </c>
      <c r="H720" s="6">
        <v>129</v>
      </c>
      <c r="I720" s="7">
        <v>42433</v>
      </c>
      <c r="J720" s="7">
        <v>42444</v>
      </c>
      <c r="K720" s="7" t="s">
        <v>2535</v>
      </c>
      <c r="L720" s="17">
        <f t="shared" si="121"/>
        <v>245.99</v>
      </c>
      <c r="M720" s="20">
        <f t="shared" si="122"/>
        <v>0.96829139395910402</v>
      </c>
      <c r="N720" s="6">
        <v>11</v>
      </c>
      <c r="O720" s="6">
        <v>7700000</v>
      </c>
      <c r="P720" s="6">
        <v>7850000</v>
      </c>
      <c r="Q720" s="6">
        <f t="shared" si="123"/>
        <v>150000</v>
      </c>
      <c r="R720" s="8">
        <f t="shared" si="124"/>
        <v>1.948051948051948E-2</v>
      </c>
      <c r="S720" s="6"/>
      <c r="T720" s="9">
        <f t="shared" si="125"/>
        <v>67543.859649122809</v>
      </c>
      <c r="U720" s="6">
        <v>68860</v>
      </c>
      <c r="V720" s="9">
        <f t="shared" si="126"/>
        <v>1316.1403508771909</v>
      </c>
      <c r="W720" s="8">
        <f t="shared" si="127"/>
        <v>1.9485714285714256E-2</v>
      </c>
      <c r="X720" s="22">
        <f t="shared" si="128"/>
        <v>65402.138013027201</v>
      </c>
      <c r="Y720" s="22">
        <f t="shared" si="129"/>
        <v>66676.545388023907</v>
      </c>
      <c r="Z720" s="22">
        <f t="shared" si="131"/>
        <v>7601126.1742347255</v>
      </c>
      <c r="AA720" s="10">
        <v>1073</v>
      </c>
      <c r="AB720" s="6">
        <v>1936</v>
      </c>
      <c r="AC720" s="6">
        <f t="shared" si="130"/>
        <v>80</v>
      </c>
      <c r="AD720" s="6" t="s">
        <v>292</v>
      </c>
    </row>
    <row r="721" spans="1:30" x14ac:dyDescent="0.2">
      <c r="A721">
        <v>33</v>
      </c>
      <c r="B721" s="6" t="s">
        <v>2395</v>
      </c>
      <c r="C721" s="6" t="s">
        <v>22</v>
      </c>
      <c r="D721" s="6" t="s">
        <v>23</v>
      </c>
      <c r="E721" s="6" t="s">
        <v>2768</v>
      </c>
      <c r="F721" s="6" t="s">
        <v>2772</v>
      </c>
      <c r="G721" s="6">
        <v>115</v>
      </c>
      <c r="H721" s="6">
        <v>128</v>
      </c>
      <c r="I721" s="7">
        <v>42598</v>
      </c>
      <c r="J721" s="7">
        <v>42600</v>
      </c>
      <c r="K721" s="7" t="s">
        <v>2540</v>
      </c>
      <c r="L721" s="17">
        <f t="shared" si="121"/>
        <v>272.20999999999998</v>
      </c>
      <c r="M721" s="20">
        <f t="shared" si="122"/>
        <v>0.87502296021454029</v>
      </c>
      <c r="N721" s="6">
        <v>2</v>
      </c>
      <c r="O721" s="6">
        <v>8400000</v>
      </c>
      <c r="P721" s="6">
        <v>9400000</v>
      </c>
      <c r="Q721" s="6">
        <f t="shared" si="123"/>
        <v>1000000</v>
      </c>
      <c r="R721" s="8">
        <f t="shared" si="124"/>
        <v>0.11904761904761904</v>
      </c>
      <c r="S721" s="6">
        <v>80357</v>
      </c>
      <c r="T721" s="9">
        <f t="shared" si="125"/>
        <v>73742.234782608692</v>
      </c>
      <c r="U721" s="6">
        <v>82438</v>
      </c>
      <c r="V721" s="9">
        <f t="shared" si="126"/>
        <v>8695.7652173913084</v>
      </c>
      <c r="W721" s="8">
        <f t="shared" si="127"/>
        <v>0.11792109695381935</v>
      </c>
      <c r="X721" s="22">
        <f t="shared" si="128"/>
        <v>64526.148572313898</v>
      </c>
      <c r="Y721" s="22">
        <f t="shared" si="129"/>
        <v>72135.14279416627</v>
      </c>
      <c r="Z721" s="22">
        <f t="shared" si="131"/>
        <v>8295541.4213291211</v>
      </c>
      <c r="AA721" s="10">
        <v>1995</v>
      </c>
      <c r="AB721" s="6">
        <v>1938</v>
      </c>
      <c r="AC721" s="6">
        <f t="shared" si="130"/>
        <v>78</v>
      </c>
      <c r="AD721" s="6" t="s">
        <v>90</v>
      </c>
    </row>
    <row r="722" spans="1:30" x14ac:dyDescent="0.2">
      <c r="A722">
        <v>22</v>
      </c>
      <c r="B722" s="6" t="s">
        <v>2332</v>
      </c>
      <c r="C722" s="6" t="s">
        <v>22</v>
      </c>
      <c r="D722" s="6" t="s">
        <v>23</v>
      </c>
      <c r="E722" s="6" t="s">
        <v>2767</v>
      </c>
      <c r="F722" s="6" t="s">
        <v>2772</v>
      </c>
      <c r="G722" s="6">
        <v>115</v>
      </c>
      <c r="H722" s="6">
        <v>128</v>
      </c>
      <c r="I722" s="7">
        <v>42510</v>
      </c>
      <c r="J722" s="7">
        <v>42521</v>
      </c>
      <c r="K722" s="7" t="s">
        <v>2537</v>
      </c>
      <c r="L722" s="17">
        <f t="shared" si="121"/>
        <v>256.52</v>
      </c>
      <c r="M722" s="20">
        <f t="shared" si="122"/>
        <v>0.92854358334632781</v>
      </c>
      <c r="N722" s="6">
        <v>11</v>
      </c>
      <c r="O722" s="6">
        <v>7000000</v>
      </c>
      <c r="P722" s="6">
        <v>8200000</v>
      </c>
      <c r="Q722" s="6">
        <f t="shared" si="123"/>
        <v>1200000</v>
      </c>
      <c r="R722" s="8">
        <f t="shared" si="124"/>
        <v>0.17142857142857143</v>
      </c>
      <c r="S722" s="6">
        <v>25924</v>
      </c>
      <c r="T722" s="9">
        <f t="shared" si="125"/>
        <v>61094.991304347823</v>
      </c>
      <c r="U722" s="6">
        <v>71530</v>
      </c>
      <c r="V722" s="9">
        <f t="shared" si="126"/>
        <v>10435.008695652177</v>
      </c>
      <c r="W722" s="8">
        <f t="shared" si="127"/>
        <v>0.17079974107320267</v>
      </c>
      <c r="X722" s="22">
        <f t="shared" si="128"/>
        <v>56729.362150251865</v>
      </c>
      <c r="Y722" s="22">
        <f t="shared" si="129"/>
        <v>66418.722516762835</v>
      </c>
      <c r="Z722" s="22">
        <f t="shared" si="131"/>
        <v>7638153.0894277263</v>
      </c>
      <c r="AA722" s="6">
        <v>663</v>
      </c>
      <c r="AB722" s="6">
        <v>1897</v>
      </c>
      <c r="AC722" s="6">
        <f t="shared" si="130"/>
        <v>119</v>
      </c>
      <c r="AD722" s="6" t="s">
        <v>364</v>
      </c>
    </row>
    <row r="723" spans="1:30" x14ac:dyDescent="0.2">
      <c r="A723">
        <v>23</v>
      </c>
      <c r="B723" s="6" t="s">
        <v>2333</v>
      </c>
      <c r="C723" s="6" t="s">
        <v>22</v>
      </c>
      <c r="D723" s="6" t="s">
        <v>23</v>
      </c>
      <c r="E723" s="6" t="s">
        <v>2767</v>
      </c>
      <c r="F723" s="6" t="s">
        <v>2772</v>
      </c>
      <c r="G723" s="6">
        <v>115</v>
      </c>
      <c r="H723" s="6">
        <v>130</v>
      </c>
      <c r="I723" s="7">
        <v>42517</v>
      </c>
      <c r="J723" s="7">
        <v>42528</v>
      </c>
      <c r="K723" s="7" t="s">
        <v>2538</v>
      </c>
      <c r="L723" s="17">
        <f t="shared" si="121"/>
        <v>259.83</v>
      </c>
      <c r="M723" s="20">
        <f t="shared" si="122"/>
        <v>0.91671477504522192</v>
      </c>
      <c r="N723" s="6">
        <v>11</v>
      </c>
      <c r="O723" s="6">
        <v>8400000</v>
      </c>
      <c r="P723" s="6">
        <v>9010000</v>
      </c>
      <c r="Q723" s="6">
        <f t="shared" si="123"/>
        <v>610000</v>
      </c>
      <c r="R723" s="8">
        <f t="shared" si="124"/>
        <v>7.2619047619047625E-2</v>
      </c>
      <c r="S723" s="6">
        <v>139598</v>
      </c>
      <c r="T723" s="9">
        <f t="shared" si="125"/>
        <v>74257.373913043484</v>
      </c>
      <c r="U723" s="6">
        <v>79562</v>
      </c>
      <c r="V723" s="9">
        <f t="shared" si="126"/>
        <v>5304.6260869565158</v>
      </c>
      <c r="W723" s="8">
        <f t="shared" si="127"/>
        <v>7.1435681164382592E-2</v>
      </c>
      <c r="X723" s="22">
        <f t="shared" si="128"/>
        <v>68072.831822144595</v>
      </c>
      <c r="Y723" s="22">
        <f t="shared" si="129"/>
        <v>72935.660932147948</v>
      </c>
      <c r="Z723" s="22">
        <f t="shared" si="131"/>
        <v>8387601.0071970141</v>
      </c>
      <c r="AA723" s="6">
        <v>644</v>
      </c>
      <c r="AB723" s="6">
        <v>1897</v>
      </c>
      <c r="AC723" s="6">
        <f t="shared" si="130"/>
        <v>119</v>
      </c>
      <c r="AD723" s="6" t="s">
        <v>127</v>
      </c>
    </row>
    <row r="724" spans="1:30" x14ac:dyDescent="0.2">
      <c r="A724">
        <v>38</v>
      </c>
      <c r="B724" s="6" t="s">
        <v>2739</v>
      </c>
      <c r="C724" s="6" t="s">
        <v>22</v>
      </c>
      <c r="D724" s="6" t="s">
        <v>23</v>
      </c>
      <c r="E724" s="6" t="s">
        <v>2768</v>
      </c>
      <c r="F724" s="6" t="s">
        <v>2772</v>
      </c>
      <c r="G724" s="6">
        <v>116</v>
      </c>
      <c r="H724" s="6">
        <v>130</v>
      </c>
      <c r="I724" s="7">
        <v>42629</v>
      </c>
      <c r="J724" s="7">
        <v>42633</v>
      </c>
      <c r="K724" s="7" t="s">
        <v>2541</v>
      </c>
      <c r="L724" s="17">
        <f t="shared" si="121"/>
        <v>275.91000000000003</v>
      </c>
      <c r="M724" s="20">
        <f t="shared" si="122"/>
        <v>0.86328875357906554</v>
      </c>
      <c r="N724" s="6">
        <v>4</v>
      </c>
      <c r="O724" s="6">
        <v>8490000</v>
      </c>
      <c r="P724" s="6">
        <v>8750000</v>
      </c>
      <c r="Q724" s="6">
        <f t="shared" si="123"/>
        <v>260000</v>
      </c>
      <c r="R724" s="8">
        <f t="shared" si="124"/>
        <v>3.0624263839811542E-2</v>
      </c>
      <c r="S724" s="6"/>
      <c r="T724" s="9">
        <f t="shared" si="125"/>
        <v>73189.655172413797</v>
      </c>
      <c r="U724" s="6">
        <v>75431</v>
      </c>
      <c r="V724" s="9">
        <f t="shared" si="126"/>
        <v>2241.3448275862029</v>
      </c>
      <c r="W724" s="8">
        <f t="shared" si="127"/>
        <v>3.0623792697290875E-2</v>
      </c>
      <c r="X724" s="22">
        <f t="shared" si="128"/>
        <v>63183.806188674716</v>
      </c>
      <c r="Y724" s="22">
        <f t="shared" si="129"/>
        <v>65118.733971222493</v>
      </c>
      <c r="Z724" s="22">
        <f t="shared" si="131"/>
        <v>7553773.1406618096</v>
      </c>
      <c r="AA724" s="6">
        <v>513</v>
      </c>
      <c r="AB724" s="6">
        <v>1934</v>
      </c>
      <c r="AC724" s="6">
        <f t="shared" si="130"/>
        <v>82</v>
      </c>
      <c r="AD724" s="6" t="s">
        <v>67</v>
      </c>
    </row>
    <row r="725" spans="1:30" x14ac:dyDescent="0.2">
      <c r="A725">
        <v>7</v>
      </c>
      <c r="B725" s="6" t="s">
        <v>2339</v>
      </c>
      <c r="C725" s="6" t="s">
        <v>22</v>
      </c>
      <c r="D725" s="6" t="s">
        <v>23</v>
      </c>
      <c r="E725" s="6" t="s">
        <v>2767</v>
      </c>
      <c r="F725" s="6" t="s">
        <v>2772</v>
      </c>
      <c r="G725" s="6">
        <v>116</v>
      </c>
      <c r="H725" s="6">
        <v>125</v>
      </c>
      <c r="I725" s="7">
        <v>42404</v>
      </c>
      <c r="J725" s="7">
        <v>42415</v>
      </c>
      <c r="K725" s="7" t="s">
        <v>2534</v>
      </c>
      <c r="L725" s="17">
        <f t="shared" si="121"/>
        <v>240.59</v>
      </c>
      <c r="M725" s="20">
        <f t="shared" si="122"/>
        <v>0.99002452304750821</v>
      </c>
      <c r="N725" s="6">
        <v>11</v>
      </c>
      <c r="O725" s="6">
        <v>7600000</v>
      </c>
      <c r="P725" s="6">
        <v>8100000</v>
      </c>
      <c r="Q725" s="6">
        <f t="shared" si="123"/>
        <v>500000</v>
      </c>
      <c r="R725" s="8">
        <f t="shared" si="124"/>
        <v>6.5789473684210523E-2</v>
      </c>
      <c r="S725" s="6">
        <v>19615</v>
      </c>
      <c r="T725" s="9">
        <f t="shared" si="125"/>
        <v>65686.336206896551</v>
      </c>
      <c r="U725" s="6">
        <v>69997</v>
      </c>
      <c r="V725" s="9">
        <f t="shared" si="126"/>
        <v>4310.6637931034493</v>
      </c>
      <c r="W725" s="8">
        <f t="shared" si="127"/>
        <v>6.5624969240571887E-2</v>
      </c>
      <c r="X725" s="22">
        <f t="shared" si="128"/>
        <v>65031.083673971028</v>
      </c>
      <c r="Y725" s="22">
        <f t="shared" si="129"/>
        <v>69298.746539756437</v>
      </c>
      <c r="Z725" s="22">
        <f t="shared" si="131"/>
        <v>8038654.5986117469</v>
      </c>
      <c r="AA725" s="6">
        <v>744</v>
      </c>
      <c r="AB725" s="6">
        <v>1895</v>
      </c>
      <c r="AC725" s="6">
        <f t="shared" si="130"/>
        <v>121</v>
      </c>
      <c r="AD725" s="6" t="s">
        <v>75</v>
      </c>
    </row>
    <row r="726" spans="1:30" x14ac:dyDescent="0.2">
      <c r="A726">
        <v>27</v>
      </c>
      <c r="B726" s="6" t="s">
        <v>2351</v>
      </c>
      <c r="C726" s="6" t="s">
        <v>22</v>
      </c>
      <c r="D726" s="6" t="s">
        <v>23</v>
      </c>
      <c r="E726" s="6" t="s">
        <v>2767</v>
      </c>
      <c r="F726" s="6" t="s">
        <v>2772</v>
      </c>
      <c r="G726" s="6">
        <v>117</v>
      </c>
      <c r="H726" s="6">
        <v>130</v>
      </c>
      <c r="I726" s="7">
        <v>42547</v>
      </c>
      <c r="J726" s="7">
        <v>42557</v>
      </c>
      <c r="K726" s="7" t="s">
        <v>2539</v>
      </c>
      <c r="L726" s="17">
        <f t="shared" si="121"/>
        <v>265.66000000000003</v>
      </c>
      <c r="M726" s="20">
        <f t="shared" si="122"/>
        <v>0.89659715425732134</v>
      </c>
      <c r="N726" s="6">
        <v>10</v>
      </c>
      <c r="O726" s="6">
        <v>7000000</v>
      </c>
      <c r="P726" s="6">
        <v>7300000</v>
      </c>
      <c r="Q726" s="6">
        <f t="shared" si="123"/>
        <v>300000</v>
      </c>
      <c r="R726" s="8">
        <f t="shared" si="124"/>
        <v>4.2857142857142858E-2</v>
      </c>
      <c r="S726" s="6">
        <v>32512</v>
      </c>
      <c r="T726" s="9">
        <f t="shared" si="125"/>
        <v>60106.940170940172</v>
      </c>
      <c r="U726" s="6">
        <v>62671</v>
      </c>
      <c r="V726" s="9">
        <f t="shared" si="126"/>
        <v>2564.0598290598282</v>
      </c>
      <c r="W726" s="8">
        <f t="shared" si="127"/>
        <v>4.265829905444881E-2</v>
      </c>
      <c r="X726" s="22">
        <f t="shared" si="128"/>
        <v>53891.711508380031</v>
      </c>
      <c r="Y726" s="22">
        <f t="shared" si="129"/>
        <v>56190.640254460588</v>
      </c>
      <c r="Z726" s="22">
        <f t="shared" si="131"/>
        <v>6574304.9097718885</v>
      </c>
      <c r="AA726" s="6">
        <v>701</v>
      </c>
      <c r="AB726" s="6">
        <v>1901</v>
      </c>
      <c r="AC726" s="6">
        <f t="shared" si="130"/>
        <v>115</v>
      </c>
      <c r="AD726" s="6" t="s">
        <v>102</v>
      </c>
    </row>
    <row r="727" spans="1:30" x14ac:dyDescent="0.2">
      <c r="A727">
        <v>21</v>
      </c>
      <c r="B727" s="6" t="s">
        <v>2348</v>
      </c>
      <c r="C727" s="6" t="s">
        <v>22</v>
      </c>
      <c r="D727" s="6" t="s">
        <v>23</v>
      </c>
      <c r="E727" s="6" t="s">
        <v>2767</v>
      </c>
      <c r="F727" s="6" t="s">
        <v>2772</v>
      </c>
      <c r="G727" s="6">
        <v>117</v>
      </c>
      <c r="H727" s="6">
        <v>130</v>
      </c>
      <c r="I727" s="7">
        <v>42504</v>
      </c>
      <c r="J727" s="7">
        <v>42515</v>
      </c>
      <c r="K727" s="7" t="s">
        <v>2537</v>
      </c>
      <c r="L727" s="17">
        <f t="shared" si="121"/>
        <v>256.52</v>
      </c>
      <c r="M727" s="20">
        <f t="shared" si="122"/>
        <v>0.92854358334632781</v>
      </c>
      <c r="N727" s="6">
        <v>11</v>
      </c>
      <c r="O727" s="6">
        <v>7400000</v>
      </c>
      <c r="P727" s="6">
        <v>7600000</v>
      </c>
      <c r="Q727" s="6">
        <f t="shared" si="123"/>
        <v>200000</v>
      </c>
      <c r="R727" s="8">
        <f t="shared" si="124"/>
        <v>2.7027027027027029E-2</v>
      </c>
      <c r="S727" s="6">
        <v>148648</v>
      </c>
      <c r="T727" s="9">
        <f t="shared" si="125"/>
        <v>64518.358974358976</v>
      </c>
      <c r="U727" s="6">
        <v>66228</v>
      </c>
      <c r="V727" s="9">
        <f t="shared" si="126"/>
        <v>1709.6410256410236</v>
      </c>
      <c r="W727" s="8">
        <f t="shared" si="127"/>
        <v>2.6498519999872794E-2</v>
      </c>
      <c r="X727" s="22">
        <f t="shared" si="128"/>
        <v>59908.108233675994</v>
      </c>
      <c r="Y727" s="22">
        <f t="shared" si="129"/>
        <v>61495.584437860598</v>
      </c>
      <c r="Z727" s="22">
        <f t="shared" si="131"/>
        <v>7194983.3792296899</v>
      </c>
      <c r="AA727" s="6">
        <v>841</v>
      </c>
      <c r="AB727" s="6">
        <v>1880</v>
      </c>
      <c r="AC727" s="6">
        <f t="shared" si="130"/>
        <v>136</v>
      </c>
      <c r="AD727" s="6" t="s">
        <v>67</v>
      </c>
    </row>
    <row r="728" spans="1:30" x14ac:dyDescent="0.2">
      <c r="A728">
        <v>25</v>
      </c>
      <c r="B728" s="6" t="s">
        <v>1917</v>
      </c>
      <c r="C728" s="6" t="s">
        <v>22</v>
      </c>
      <c r="D728" s="6" t="s">
        <v>23</v>
      </c>
      <c r="E728" s="6" t="s">
        <v>2767</v>
      </c>
      <c r="F728" s="6" t="s">
        <v>2772</v>
      </c>
      <c r="G728" s="6">
        <v>117</v>
      </c>
      <c r="H728" s="6">
        <v>135</v>
      </c>
      <c r="I728" s="7">
        <v>42531</v>
      </c>
      <c r="J728" s="7">
        <v>42542</v>
      </c>
      <c r="K728" s="7" t="s">
        <v>2538</v>
      </c>
      <c r="L728" s="17">
        <f t="shared" si="121"/>
        <v>259.83</v>
      </c>
      <c r="M728" s="20">
        <f t="shared" si="122"/>
        <v>0.91671477504522192</v>
      </c>
      <c r="N728" s="6">
        <v>11</v>
      </c>
      <c r="O728" s="6">
        <v>7900000</v>
      </c>
      <c r="P728" s="6">
        <v>7900000</v>
      </c>
      <c r="Q728" s="6">
        <f t="shared" si="123"/>
        <v>0</v>
      </c>
      <c r="R728" s="8">
        <f t="shared" si="124"/>
        <v>0</v>
      </c>
      <c r="S728" s="6">
        <v>68674</v>
      </c>
      <c r="T728" s="9">
        <f t="shared" si="125"/>
        <v>68108.324786324782</v>
      </c>
      <c r="U728" s="6">
        <v>68108</v>
      </c>
      <c r="V728" s="9">
        <f t="shared" si="126"/>
        <v>-0.32478632478159852</v>
      </c>
      <c r="W728" s="8">
        <f t="shared" si="127"/>
        <v>-4.7686729309602868E-6</v>
      </c>
      <c r="X728" s="22">
        <f t="shared" si="128"/>
        <v>62435.907635202631</v>
      </c>
      <c r="Y728" s="22">
        <f t="shared" si="129"/>
        <v>62435.609898779978</v>
      </c>
      <c r="Z728" s="22">
        <f t="shared" si="131"/>
        <v>7304966.3581572575</v>
      </c>
      <c r="AA728" s="6">
        <v>847</v>
      </c>
      <c r="AB728" s="6">
        <v>1904</v>
      </c>
      <c r="AC728" s="6">
        <f t="shared" si="130"/>
        <v>112</v>
      </c>
      <c r="AD728" s="6" t="s">
        <v>67</v>
      </c>
    </row>
    <row r="729" spans="1:30" x14ac:dyDescent="0.2">
      <c r="A729">
        <v>23</v>
      </c>
      <c r="B729" s="6" t="s">
        <v>2349</v>
      </c>
      <c r="C729" s="6" t="s">
        <v>22</v>
      </c>
      <c r="D729" s="6" t="s">
        <v>23</v>
      </c>
      <c r="E729" s="6" t="s">
        <v>2767</v>
      </c>
      <c r="F729" s="6" t="s">
        <v>2772</v>
      </c>
      <c r="G729" s="6">
        <v>117</v>
      </c>
      <c r="H729" s="6">
        <v>128</v>
      </c>
      <c r="I729" s="7">
        <v>42517</v>
      </c>
      <c r="J729" s="7">
        <v>42529</v>
      </c>
      <c r="K729" s="7" t="s">
        <v>2538</v>
      </c>
      <c r="L729" s="17">
        <f t="shared" si="121"/>
        <v>259.83</v>
      </c>
      <c r="M729" s="20">
        <f t="shared" si="122"/>
        <v>0.91671477504522192</v>
      </c>
      <c r="N729" s="6">
        <v>12</v>
      </c>
      <c r="O729" s="6">
        <v>9890000</v>
      </c>
      <c r="P729" s="6">
        <v>10700000</v>
      </c>
      <c r="Q729" s="6">
        <f t="shared" si="123"/>
        <v>810000</v>
      </c>
      <c r="R729" s="8">
        <f t="shared" si="124"/>
        <v>8.1900910010111225E-2</v>
      </c>
      <c r="S729" s="6"/>
      <c r="T729" s="9">
        <f t="shared" si="125"/>
        <v>84529.914529914531</v>
      </c>
      <c r="U729" s="6">
        <v>91453</v>
      </c>
      <c r="V729" s="9">
        <f t="shared" si="126"/>
        <v>6923.0854700854688</v>
      </c>
      <c r="W729" s="8">
        <f t="shared" si="127"/>
        <v>8.1901011122345782E-2</v>
      </c>
      <c r="X729" s="22">
        <f t="shared" si="128"/>
        <v>77489.821582882432</v>
      </c>
      <c r="Y729" s="22">
        <f t="shared" si="129"/>
        <v>83836.316322210681</v>
      </c>
      <c r="Z729" s="22">
        <f t="shared" si="131"/>
        <v>9808849.0096986499</v>
      </c>
      <c r="AA729" s="10">
        <v>2716</v>
      </c>
      <c r="AB729" s="6">
        <v>1989</v>
      </c>
      <c r="AC729" s="6">
        <f t="shared" si="130"/>
        <v>27</v>
      </c>
      <c r="AD729" s="6" t="s">
        <v>635</v>
      </c>
    </row>
    <row r="730" spans="1:30" x14ac:dyDescent="0.2">
      <c r="A730">
        <v>44</v>
      </c>
      <c r="B730" s="6" t="s">
        <v>2352</v>
      </c>
      <c r="C730" s="6" t="s">
        <v>22</v>
      </c>
      <c r="D730" s="6" t="s">
        <v>23</v>
      </c>
      <c r="E730" s="6" t="s">
        <v>2767</v>
      </c>
      <c r="F730" s="6" t="s">
        <v>2772</v>
      </c>
      <c r="G730" s="6">
        <v>117</v>
      </c>
      <c r="H730" s="6">
        <v>135</v>
      </c>
      <c r="I730" s="7">
        <v>42654</v>
      </c>
      <c r="J730" s="7">
        <v>42675</v>
      </c>
      <c r="K730" s="7" t="s">
        <v>2543</v>
      </c>
      <c r="L730" s="17">
        <f t="shared" si="121"/>
        <v>284.38</v>
      </c>
      <c r="M730" s="20">
        <f t="shared" si="122"/>
        <v>0.83757648217174208</v>
      </c>
      <c r="N730" s="6">
        <v>21</v>
      </c>
      <c r="O730" s="6">
        <v>8500000</v>
      </c>
      <c r="P730" s="6">
        <v>8500000</v>
      </c>
      <c r="Q730" s="6">
        <f t="shared" si="123"/>
        <v>0</v>
      </c>
      <c r="R730" s="8">
        <f t="shared" si="124"/>
        <v>0</v>
      </c>
      <c r="S730" s="6">
        <v>6585</v>
      </c>
      <c r="T730" s="9">
        <f t="shared" si="125"/>
        <v>72705.854700854703</v>
      </c>
      <c r="U730" s="6">
        <v>72706</v>
      </c>
      <c r="V730" s="9">
        <f t="shared" si="126"/>
        <v>0.14529914529703092</v>
      </c>
      <c r="W730" s="8">
        <f t="shared" si="127"/>
        <v>1.9984517876154318E-6</v>
      </c>
      <c r="X730" s="22">
        <f t="shared" si="128"/>
        <v>60896.714013631696</v>
      </c>
      <c r="Y730" s="22">
        <f t="shared" si="129"/>
        <v>60896.83571277868</v>
      </c>
      <c r="Z730" s="22">
        <f t="shared" si="131"/>
        <v>7124929.7783951052</v>
      </c>
      <c r="AA730" s="6">
        <v>915</v>
      </c>
      <c r="AB730" s="6">
        <v>1904</v>
      </c>
      <c r="AC730" s="6">
        <f t="shared" si="130"/>
        <v>112</v>
      </c>
      <c r="AD730" s="6" t="s">
        <v>213</v>
      </c>
    </row>
    <row r="731" spans="1:30" x14ac:dyDescent="0.2">
      <c r="A731">
        <v>48</v>
      </c>
      <c r="B731" s="6" t="s">
        <v>2740</v>
      </c>
      <c r="C731" s="6" t="s">
        <v>22</v>
      </c>
      <c r="D731" s="6" t="s">
        <v>23</v>
      </c>
      <c r="E731" s="6" t="s">
        <v>2768</v>
      </c>
      <c r="F731" s="6" t="s">
        <v>2772</v>
      </c>
      <c r="G731" s="6">
        <v>118</v>
      </c>
      <c r="H731" s="6">
        <v>130</v>
      </c>
      <c r="I731" s="7">
        <v>42701</v>
      </c>
      <c r="J731" s="7">
        <v>42705</v>
      </c>
      <c r="K731" s="7" t="s">
        <v>2544</v>
      </c>
      <c r="L731" s="17">
        <f t="shared" si="121"/>
        <v>287.33999999999997</v>
      </c>
      <c r="M731" s="20">
        <f t="shared" si="122"/>
        <v>0.82894828426254619</v>
      </c>
      <c r="N731" s="6">
        <v>4</v>
      </c>
      <c r="O731" s="6">
        <v>14000000</v>
      </c>
      <c r="P731" s="6">
        <v>14400000</v>
      </c>
      <c r="Q731" s="6">
        <f t="shared" si="123"/>
        <v>400000</v>
      </c>
      <c r="R731" s="8">
        <f t="shared" si="124"/>
        <v>2.8571428571428571E-2</v>
      </c>
      <c r="S731" s="6">
        <v>1035</v>
      </c>
      <c r="T731" s="9">
        <f t="shared" si="125"/>
        <v>118652.83898305085</v>
      </c>
      <c r="U731" s="6">
        <v>122043</v>
      </c>
      <c r="V731" s="9">
        <f t="shared" si="126"/>
        <v>3390.1610169491469</v>
      </c>
      <c r="W731" s="8">
        <f t="shared" si="127"/>
        <v>2.8572101991031329E-2</v>
      </c>
      <c r="X731" s="22">
        <f t="shared" si="128"/>
        <v>98357.067297880159</v>
      </c>
      <c r="Y731" s="22">
        <f t="shared" si="129"/>
        <v>101167.33545625392</v>
      </c>
      <c r="Z731" s="22">
        <f t="shared" si="131"/>
        <v>11937745.583837962</v>
      </c>
      <c r="AA731" s="10">
        <v>3476</v>
      </c>
      <c r="AB731" s="6">
        <v>1990</v>
      </c>
      <c r="AC731" s="6">
        <f t="shared" si="130"/>
        <v>26</v>
      </c>
      <c r="AD731" s="6" t="s">
        <v>75</v>
      </c>
    </row>
    <row r="732" spans="1:30" x14ac:dyDescent="0.2">
      <c r="A732">
        <v>42</v>
      </c>
      <c r="B732" s="6" t="s">
        <v>2358</v>
      </c>
      <c r="C732" s="6" t="s">
        <v>22</v>
      </c>
      <c r="D732" s="6" t="s">
        <v>23</v>
      </c>
      <c r="E732" s="6" t="s">
        <v>2767</v>
      </c>
      <c r="F732" s="6" t="s">
        <v>2772</v>
      </c>
      <c r="G732" s="6">
        <v>118</v>
      </c>
      <c r="H732" s="6">
        <v>130</v>
      </c>
      <c r="I732" s="7">
        <v>42653</v>
      </c>
      <c r="J732" s="7">
        <v>42664</v>
      </c>
      <c r="K732" s="7" t="s">
        <v>2542</v>
      </c>
      <c r="L732" s="17">
        <f t="shared" si="121"/>
        <v>281.13</v>
      </c>
      <c r="M732" s="20">
        <f t="shared" si="122"/>
        <v>0.84725927506847365</v>
      </c>
      <c r="N732" s="6">
        <v>11</v>
      </c>
      <c r="O732" s="6">
        <v>9500000</v>
      </c>
      <c r="P732" s="6">
        <v>9500000</v>
      </c>
      <c r="Q732" s="6">
        <f t="shared" si="123"/>
        <v>0</v>
      </c>
      <c r="R732" s="8">
        <f t="shared" si="124"/>
        <v>0</v>
      </c>
      <c r="S732" s="6">
        <v>79278</v>
      </c>
      <c r="T732" s="9">
        <f t="shared" si="125"/>
        <v>81180.322033898308</v>
      </c>
      <c r="U732" s="6">
        <v>81180</v>
      </c>
      <c r="V732" s="9">
        <f t="shared" si="126"/>
        <v>-0.3220338983082911</v>
      </c>
      <c r="W732" s="8">
        <f t="shared" si="127"/>
        <v>-3.9668960437705588E-6</v>
      </c>
      <c r="X732" s="22">
        <f t="shared" si="128"/>
        <v>68780.780796265914</v>
      </c>
      <c r="Y732" s="22">
        <f t="shared" si="129"/>
        <v>68780.507950058687</v>
      </c>
      <c r="Z732" s="22">
        <f t="shared" si="131"/>
        <v>8116099.9381069252</v>
      </c>
      <c r="AA732" s="10">
        <v>1425</v>
      </c>
      <c r="AB732" s="6">
        <v>1923</v>
      </c>
      <c r="AC732" s="6">
        <f t="shared" si="130"/>
        <v>93</v>
      </c>
      <c r="AD732" s="6" t="s">
        <v>422</v>
      </c>
    </row>
    <row r="733" spans="1:30" x14ac:dyDescent="0.2">
      <c r="A733">
        <v>40</v>
      </c>
      <c r="B733" s="6" t="s">
        <v>2357</v>
      </c>
      <c r="C733" s="6" t="s">
        <v>22</v>
      </c>
      <c r="D733" s="6" t="s">
        <v>23</v>
      </c>
      <c r="E733" s="6" t="s">
        <v>2767</v>
      </c>
      <c r="F733" s="6" t="s">
        <v>2772</v>
      </c>
      <c r="G733" s="6">
        <v>118</v>
      </c>
      <c r="H733" s="6">
        <v>128</v>
      </c>
      <c r="I733" s="7">
        <v>42630</v>
      </c>
      <c r="J733" s="7">
        <v>42650</v>
      </c>
      <c r="K733" s="7" t="s">
        <v>2542</v>
      </c>
      <c r="L733" s="17">
        <f t="shared" si="121"/>
        <v>281.13</v>
      </c>
      <c r="M733" s="20">
        <f t="shared" si="122"/>
        <v>0.84725927506847365</v>
      </c>
      <c r="N733" s="6">
        <v>20</v>
      </c>
      <c r="O733" s="6">
        <v>7990000</v>
      </c>
      <c r="P733" s="6">
        <v>8230000</v>
      </c>
      <c r="Q733" s="6">
        <f t="shared" si="123"/>
        <v>240000</v>
      </c>
      <c r="R733" s="8">
        <f t="shared" si="124"/>
        <v>3.0037546933667083E-2</v>
      </c>
      <c r="S733" s="6">
        <v>295921</v>
      </c>
      <c r="T733" s="9">
        <f t="shared" si="125"/>
        <v>70219.669491525419</v>
      </c>
      <c r="U733" s="6">
        <v>72254</v>
      </c>
      <c r="V733" s="9">
        <f t="shared" si="126"/>
        <v>2034.3305084745807</v>
      </c>
      <c r="W733" s="8">
        <f t="shared" si="127"/>
        <v>2.8970949638549601E-2</v>
      </c>
      <c r="X733" s="22">
        <f t="shared" si="128"/>
        <v>59494.266268937645</v>
      </c>
      <c r="Y733" s="22">
        <f t="shared" si="129"/>
        <v>61217.871660797493</v>
      </c>
      <c r="Z733" s="22">
        <f t="shared" si="131"/>
        <v>7223708.8559741043</v>
      </c>
      <c r="AA733" s="10">
        <v>1153</v>
      </c>
      <c r="AB733" s="6">
        <v>1902</v>
      </c>
      <c r="AC733" s="6">
        <f t="shared" si="130"/>
        <v>114</v>
      </c>
      <c r="AD733" s="6" t="s">
        <v>67</v>
      </c>
    </row>
    <row r="734" spans="1:30" x14ac:dyDescent="0.2">
      <c r="A734">
        <v>22</v>
      </c>
      <c r="B734" s="6" t="s">
        <v>2361</v>
      </c>
      <c r="C734" s="6" t="s">
        <v>22</v>
      </c>
      <c r="D734" s="6" t="s">
        <v>23</v>
      </c>
      <c r="E734" s="6" t="s">
        <v>2767</v>
      </c>
      <c r="F734" s="6" t="s">
        <v>2772</v>
      </c>
      <c r="G734" s="6">
        <v>120</v>
      </c>
      <c r="H734" s="6">
        <v>132</v>
      </c>
      <c r="I734" s="7">
        <v>42510</v>
      </c>
      <c r="J734" s="7">
        <v>42520</v>
      </c>
      <c r="K734" s="7" t="s">
        <v>2537</v>
      </c>
      <c r="L734" s="17">
        <f t="shared" si="121"/>
        <v>256.52</v>
      </c>
      <c r="M734" s="20">
        <f t="shared" si="122"/>
        <v>0.92854358334632781</v>
      </c>
      <c r="N734" s="6">
        <v>10</v>
      </c>
      <c r="O734" s="6">
        <v>7400000</v>
      </c>
      <c r="P734" s="6">
        <v>7200000</v>
      </c>
      <c r="Q734" s="6">
        <f t="shared" si="123"/>
        <v>-200000</v>
      </c>
      <c r="R734" s="8">
        <f t="shared" si="124"/>
        <v>-2.7027027027027029E-2</v>
      </c>
      <c r="S734" s="6">
        <v>127482</v>
      </c>
      <c r="T734" s="9">
        <f t="shared" si="125"/>
        <v>62729.01666666667</v>
      </c>
      <c r="U734" s="6">
        <v>61062</v>
      </c>
      <c r="V734" s="9">
        <f t="shared" si="126"/>
        <v>-1667.0166666666701</v>
      </c>
      <c r="W734" s="8">
        <f t="shared" si="127"/>
        <v>-2.6574889186051907E-2</v>
      </c>
      <c r="X734" s="22">
        <f t="shared" si="128"/>
        <v>58246.625915458186</v>
      </c>
      <c r="Y734" s="22">
        <f t="shared" si="129"/>
        <v>56698.728286293466</v>
      </c>
      <c r="Z734" s="22">
        <f t="shared" si="131"/>
        <v>6803847.3943552161</v>
      </c>
      <c r="AA734" s="6">
        <v>664</v>
      </c>
      <c r="AB734" s="6">
        <v>1899</v>
      </c>
      <c r="AC734" s="6">
        <f t="shared" si="130"/>
        <v>117</v>
      </c>
      <c r="AD734" s="6" t="s">
        <v>67</v>
      </c>
    </row>
    <row r="735" spans="1:30" x14ac:dyDescent="0.2">
      <c r="A735">
        <v>23</v>
      </c>
      <c r="B735" s="6" t="s">
        <v>2363</v>
      </c>
      <c r="C735" s="6" t="s">
        <v>22</v>
      </c>
      <c r="D735" s="6" t="s">
        <v>23</v>
      </c>
      <c r="E735" s="6" t="s">
        <v>2767</v>
      </c>
      <c r="F735" s="6" t="s">
        <v>2772</v>
      </c>
      <c r="G735" s="6">
        <v>120</v>
      </c>
      <c r="H735" s="6">
        <v>135</v>
      </c>
      <c r="I735" s="7">
        <v>42518</v>
      </c>
      <c r="J735" s="7">
        <v>42528</v>
      </c>
      <c r="K735" s="7" t="s">
        <v>2538</v>
      </c>
      <c r="L735" s="17">
        <f t="shared" si="121"/>
        <v>259.83</v>
      </c>
      <c r="M735" s="20">
        <f t="shared" si="122"/>
        <v>0.91671477504522192</v>
      </c>
      <c r="N735" s="6">
        <v>10</v>
      </c>
      <c r="O735" s="6">
        <v>7200000</v>
      </c>
      <c r="P735" s="6">
        <v>8100000</v>
      </c>
      <c r="Q735" s="6">
        <f t="shared" si="123"/>
        <v>900000</v>
      </c>
      <c r="R735" s="8">
        <f t="shared" si="124"/>
        <v>0.125</v>
      </c>
      <c r="S735" s="6">
        <v>99000</v>
      </c>
      <c r="T735" s="9">
        <f t="shared" si="125"/>
        <v>60825</v>
      </c>
      <c r="U735" s="6">
        <v>68325</v>
      </c>
      <c r="V735" s="9">
        <f t="shared" si="126"/>
        <v>7500</v>
      </c>
      <c r="W735" s="8">
        <f t="shared" si="127"/>
        <v>0.12330456226880394</v>
      </c>
      <c r="X735" s="22">
        <f t="shared" si="128"/>
        <v>55759.176192125626</v>
      </c>
      <c r="Y735" s="22">
        <f t="shared" si="129"/>
        <v>62634.53700496479</v>
      </c>
      <c r="Z735" s="22">
        <f t="shared" si="131"/>
        <v>7516144.4405957749</v>
      </c>
      <c r="AA735" s="6"/>
      <c r="AB735" s="6">
        <v>1938</v>
      </c>
      <c r="AC735" s="6">
        <f t="shared" si="130"/>
        <v>78</v>
      </c>
      <c r="AD735" s="6" t="s">
        <v>507</v>
      </c>
    </row>
    <row r="736" spans="1:30" x14ac:dyDescent="0.2">
      <c r="A736">
        <v>16</v>
      </c>
      <c r="B736" s="6" t="s">
        <v>2360</v>
      </c>
      <c r="C736" s="6" t="s">
        <v>22</v>
      </c>
      <c r="D736" s="6" t="s">
        <v>23</v>
      </c>
      <c r="E736" s="6" t="s">
        <v>2767</v>
      </c>
      <c r="F736" s="6" t="s">
        <v>2772</v>
      </c>
      <c r="G736" s="6">
        <v>120</v>
      </c>
      <c r="H736" s="6">
        <v>140</v>
      </c>
      <c r="I736" s="7">
        <v>42468</v>
      </c>
      <c r="J736" s="7">
        <v>42479</v>
      </c>
      <c r="K736" s="7" t="s">
        <v>2536</v>
      </c>
      <c r="L736" s="17">
        <f t="shared" si="121"/>
        <v>250.79</v>
      </c>
      <c r="M736" s="20">
        <f t="shared" si="122"/>
        <v>0.9497587623110969</v>
      </c>
      <c r="N736" s="6">
        <v>11</v>
      </c>
      <c r="O736" s="6">
        <v>8500000</v>
      </c>
      <c r="P736" s="6">
        <v>8700000</v>
      </c>
      <c r="Q736" s="6">
        <f t="shared" si="123"/>
        <v>200000</v>
      </c>
      <c r="R736" s="8">
        <f t="shared" si="124"/>
        <v>2.3529411764705882E-2</v>
      </c>
      <c r="S736" s="6"/>
      <c r="T736" s="9">
        <f t="shared" si="125"/>
        <v>70833.333333333328</v>
      </c>
      <c r="U736" s="6">
        <v>72500</v>
      </c>
      <c r="V736" s="9">
        <f t="shared" si="126"/>
        <v>1666.6666666666715</v>
      </c>
      <c r="W736" s="8">
        <f t="shared" si="127"/>
        <v>2.3529411764705951E-2</v>
      </c>
      <c r="X736" s="22">
        <f t="shared" si="128"/>
        <v>67274.57899703602</v>
      </c>
      <c r="Y736" s="22">
        <f t="shared" si="129"/>
        <v>68857.51026755452</v>
      </c>
      <c r="Z736" s="22">
        <f t="shared" si="131"/>
        <v>8262901.2321065422</v>
      </c>
      <c r="AA736" s="6">
        <v>14</v>
      </c>
      <c r="AB736" s="6">
        <v>2005</v>
      </c>
      <c r="AC736" s="6">
        <f t="shared" si="130"/>
        <v>11</v>
      </c>
      <c r="AD736" s="6" t="s">
        <v>27</v>
      </c>
    </row>
    <row r="737" spans="1:30" x14ac:dyDescent="0.2">
      <c r="A737">
        <v>37</v>
      </c>
      <c r="B737" s="6" t="s">
        <v>2361</v>
      </c>
      <c r="C737" s="6" t="s">
        <v>22</v>
      </c>
      <c r="D737" s="6" t="s">
        <v>23</v>
      </c>
      <c r="E737" s="6" t="s">
        <v>2767</v>
      </c>
      <c r="F737" s="6" t="s">
        <v>2772</v>
      </c>
      <c r="G737" s="6">
        <v>120</v>
      </c>
      <c r="H737" s="6">
        <v>132</v>
      </c>
      <c r="I737" s="7">
        <v>42613</v>
      </c>
      <c r="J737" s="7">
        <v>42628</v>
      </c>
      <c r="K737" s="7" t="s">
        <v>2541</v>
      </c>
      <c r="L737" s="17">
        <f t="shared" si="121"/>
        <v>275.91000000000003</v>
      </c>
      <c r="M737" s="20">
        <f t="shared" si="122"/>
        <v>0.86328875357906554</v>
      </c>
      <c r="N737" s="6">
        <v>15</v>
      </c>
      <c r="O737" s="6">
        <v>8950000</v>
      </c>
      <c r="P737" s="6">
        <v>9300000</v>
      </c>
      <c r="Q737" s="6">
        <f t="shared" si="123"/>
        <v>350000</v>
      </c>
      <c r="R737" s="8">
        <f t="shared" si="124"/>
        <v>3.9106145251396648E-2</v>
      </c>
      <c r="S737" s="6">
        <v>127482</v>
      </c>
      <c r="T737" s="9">
        <f t="shared" si="125"/>
        <v>75645.683333333334</v>
      </c>
      <c r="U737" s="6">
        <v>78562</v>
      </c>
      <c r="V737" s="9">
        <f t="shared" si="126"/>
        <v>2916.3166666666657</v>
      </c>
      <c r="W737" s="8">
        <f t="shared" si="127"/>
        <v>3.8552321007081024E-2</v>
      </c>
      <c r="X737" s="22">
        <f t="shared" si="128"/>
        <v>65304.067678470026</v>
      </c>
      <c r="Y737" s="22">
        <f t="shared" si="129"/>
        <v>67821.691058678553</v>
      </c>
      <c r="Z737" s="22">
        <f t="shared" si="131"/>
        <v>8138602.9270414263</v>
      </c>
      <c r="AA737" s="6">
        <v>664</v>
      </c>
      <c r="AB737" s="6">
        <v>1899</v>
      </c>
      <c r="AC737" s="6">
        <f t="shared" si="130"/>
        <v>117</v>
      </c>
      <c r="AD737" s="6" t="s">
        <v>67</v>
      </c>
    </row>
    <row r="738" spans="1:30" x14ac:dyDescent="0.2">
      <c r="A738">
        <v>10</v>
      </c>
      <c r="B738" s="6" t="s">
        <v>1319</v>
      </c>
      <c r="C738" s="6" t="s">
        <v>22</v>
      </c>
      <c r="D738" s="6" t="s">
        <v>23</v>
      </c>
      <c r="E738" s="6" t="s">
        <v>2767</v>
      </c>
      <c r="F738" s="6" t="s">
        <v>2772</v>
      </c>
      <c r="G738" s="6">
        <v>121</v>
      </c>
      <c r="H738" s="6">
        <v>145</v>
      </c>
      <c r="I738" s="7">
        <v>42427</v>
      </c>
      <c r="J738" s="7">
        <v>42437</v>
      </c>
      <c r="K738" s="7" t="s">
        <v>2535</v>
      </c>
      <c r="L738" s="17">
        <f t="shared" si="121"/>
        <v>245.99</v>
      </c>
      <c r="M738" s="20">
        <f t="shared" si="122"/>
        <v>0.96829139395910402</v>
      </c>
      <c r="N738" s="6">
        <v>10</v>
      </c>
      <c r="O738" s="6">
        <v>7400000</v>
      </c>
      <c r="P738" s="6">
        <v>7250000</v>
      </c>
      <c r="Q738" s="6">
        <f t="shared" si="123"/>
        <v>-150000</v>
      </c>
      <c r="R738" s="8">
        <f t="shared" si="124"/>
        <v>-2.0270270270270271E-2</v>
      </c>
      <c r="S738" s="6"/>
      <c r="T738" s="9">
        <f t="shared" si="125"/>
        <v>61157.024793388431</v>
      </c>
      <c r="U738" s="6">
        <v>59917</v>
      </c>
      <c r="V738" s="9">
        <f t="shared" si="126"/>
        <v>-1240.0247933884311</v>
      </c>
      <c r="W738" s="8">
        <f t="shared" si="127"/>
        <v>-2.0276081081081102E-2</v>
      </c>
      <c r="X738" s="22">
        <f t="shared" si="128"/>
        <v>59217.820787581571</v>
      </c>
      <c r="Y738" s="22">
        <f t="shared" si="129"/>
        <v>58017.115451847632</v>
      </c>
      <c r="Z738" s="22">
        <f t="shared" si="131"/>
        <v>7020070.9696735637</v>
      </c>
      <c r="AA738" s="6">
        <v>645</v>
      </c>
      <c r="AB738" s="6">
        <v>1922</v>
      </c>
      <c r="AC738" s="6">
        <f t="shared" si="130"/>
        <v>94</v>
      </c>
      <c r="AD738" s="6" t="s">
        <v>102</v>
      </c>
    </row>
    <row r="739" spans="1:30" x14ac:dyDescent="0.2">
      <c r="A739">
        <v>39</v>
      </c>
      <c r="B739" s="6" t="s">
        <v>2369</v>
      </c>
      <c r="C739" s="6" t="s">
        <v>22</v>
      </c>
      <c r="D739" s="6" t="s">
        <v>23</v>
      </c>
      <c r="E739" s="6" t="s">
        <v>2767</v>
      </c>
      <c r="F739" s="6" t="s">
        <v>2772</v>
      </c>
      <c r="G739" s="6">
        <v>121</v>
      </c>
      <c r="H739" s="6">
        <v>135</v>
      </c>
      <c r="I739" s="7">
        <v>42629</v>
      </c>
      <c r="J739" s="7">
        <v>42640</v>
      </c>
      <c r="K739" s="7" t="s">
        <v>2541</v>
      </c>
      <c r="L739" s="17">
        <f t="shared" si="121"/>
        <v>275.91000000000003</v>
      </c>
      <c r="M739" s="20">
        <f t="shared" si="122"/>
        <v>0.86328875357906554</v>
      </c>
      <c r="N739" s="6">
        <v>11</v>
      </c>
      <c r="O739" s="6">
        <v>7500000</v>
      </c>
      <c r="P739" s="6">
        <v>7800000</v>
      </c>
      <c r="Q739" s="6">
        <f t="shared" si="123"/>
        <v>300000</v>
      </c>
      <c r="R739" s="8">
        <f t="shared" si="124"/>
        <v>0.04</v>
      </c>
      <c r="S739" s="6"/>
      <c r="T739" s="9">
        <f t="shared" si="125"/>
        <v>61983.471074380162</v>
      </c>
      <c r="U739" s="6">
        <v>64463</v>
      </c>
      <c r="V739" s="9">
        <f t="shared" si="126"/>
        <v>2479.5289256198375</v>
      </c>
      <c r="W739" s="8">
        <f t="shared" si="127"/>
        <v>4.0003066666666712E-2</v>
      </c>
      <c r="X739" s="22">
        <f t="shared" si="128"/>
        <v>53509.633486305713</v>
      </c>
      <c r="Y739" s="22">
        <f t="shared" si="129"/>
        <v>55650.182921967302</v>
      </c>
      <c r="Z739" s="22">
        <f t="shared" si="131"/>
        <v>6733672.1335580433</v>
      </c>
      <c r="AA739" s="6">
        <v>536</v>
      </c>
      <c r="AB739" s="6">
        <v>1897</v>
      </c>
      <c r="AC739" s="6">
        <f t="shared" si="130"/>
        <v>119</v>
      </c>
      <c r="AD739" s="6" t="s">
        <v>103</v>
      </c>
    </row>
    <row r="740" spans="1:30" x14ac:dyDescent="0.2">
      <c r="A740">
        <v>45</v>
      </c>
      <c r="B740" s="6" t="s">
        <v>2370</v>
      </c>
      <c r="C740" s="6" t="s">
        <v>22</v>
      </c>
      <c r="D740" s="6" t="s">
        <v>23</v>
      </c>
      <c r="E740" s="6" t="s">
        <v>2767</v>
      </c>
      <c r="F740" s="6" t="s">
        <v>2772</v>
      </c>
      <c r="G740" s="6">
        <v>121</v>
      </c>
      <c r="H740" s="6">
        <v>133</v>
      </c>
      <c r="I740" s="7">
        <v>42672</v>
      </c>
      <c r="J740" s="7">
        <v>42684</v>
      </c>
      <c r="K740" s="7" t="s">
        <v>2543</v>
      </c>
      <c r="L740" s="17">
        <f t="shared" si="121"/>
        <v>284.38</v>
      </c>
      <c r="M740" s="20">
        <f t="shared" si="122"/>
        <v>0.83757648217174208</v>
      </c>
      <c r="N740" s="6">
        <v>12</v>
      </c>
      <c r="O740" s="6">
        <v>7500000</v>
      </c>
      <c r="P740" s="6">
        <v>7500000</v>
      </c>
      <c r="Q740" s="6">
        <f t="shared" si="123"/>
        <v>0</v>
      </c>
      <c r="R740" s="8">
        <f t="shared" si="124"/>
        <v>0</v>
      </c>
      <c r="S740" s="6">
        <v>9788</v>
      </c>
      <c r="T740" s="9">
        <f t="shared" si="125"/>
        <v>62064.36363636364</v>
      </c>
      <c r="U740" s="6">
        <v>62064</v>
      </c>
      <c r="V740" s="9">
        <f t="shared" si="126"/>
        <v>-0.36363636363967089</v>
      </c>
      <c r="W740" s="8">
        <f t="shared" si="127"/>
        <v>-5.8590202546863077E-6</v>
      </c>
      <c r="X740" s="22">
        <f t="shared" si="128"/>
        <v>51983.651362773249</v>
      </c>
      <c r="Y740" s="22">
        <f t="shared" si="129"/>
        <v>51983.346789506999</v>
      </c>
      <c r="Z740" s="22">
        <f t="shared" si="131"/>
        <v>6289984.9615303464</v>
      </c>
      <c r="AA740" s="6">
        <v>498</v>
      </c>
      <c r="AB740" s="6">
        <v>1900</v>
      </c>
      <c r="AC740" s="6">
        <f t="shared" si="130"/>
        <v>116</v>
      </c>
      <c r="AD740" s="6" t="s">
        <v>102</v>
      </c>
    </row>
    <row r="741" spans="1:30" x14ac:dyDescent="0.2">
      <c r="A741">
        <v>39</v>
      </c>
      <c r="B741" s="6" t="s">
        <v>2378</v>
      </c>
      <c r="C741" s="6" t="s">
        <v>22</v>
      </c>
      <c r="D741" s="6" t="s">
        <v>23</v>
      </c>
      <c r="E741" s="6" t="s">
        <v>2767</v>
      </c>
      <c r="F741" s="6" t="s">
        <v>2772</v>
      </c>
      <c r="G741" s="6">
        <v>122</v>
      </c>
      <c r="H741" s="6">
        <v>136</v>
      </c>
      <c r="I741" s="7">
        <v>42630</v>
      </c>
      <c r="J741" s="7">
        <v>42640</v>
      </c>
      <c r="K741" s="7" t="s">
        <v>2541</v>
      </c>
      <c r="L741" s="17">
        <f t="shared" si="121"/>
        <v>275.91000000000003</v>
      </c>
      <c r="M741" s="20">
        <f t="shared" si="122"/>
        <v>0.86328875357906554</v>
      </c>
      <c r="N741" s="6">
        <v>10</v>
      </c>
      <c r="O741" s="6">
        <v>8500000</v>
      </c>
      <c r="P741" s="6">
        <v>8850000</v>
      </c>
      <c r="Q741" s="6">
        <f t="shared" si="123"/>
        <v>350000</v>
      </c>
      <c r="R741" s="8">
        <f t="shared" si="124"/>
        <v>4.1176470588235294E-2</v>
      </c>
      <c r="S741" s="6">
        <v>107042</v>
      </c>
      <c r="T741" s="9">
        <f t="shared" si="125"/>
        <v>70549.524590163928</v>
      </c>
      <c r="U741" s="6">
        <v>73418</v>
      </c>
      <c r="V741" s="9">
        <f t="shared" si="126"/>
        <v>2868.4754098360718</v>
      </c>
      <c r="W741" s="8">
        <f t="shared" si="127"/>
        <v>4.0659032452728915E-2</v>
      </c>
      <c r="X741" s="22">
        <f t="shared" si="128"/>
        <v>60904.611149038254</v>
      </c>
      <c r="Y741" s="22">
        <f t="shared" si="129"/>
        <v>63380.933710267833</v>
      </c>
      <c r="Z741" s="22">
        <f t="shared" si="131"/>
        <v>7732473.912652676</v>
      </c>
      <c r="AA741" s="6">
        <v>748</v>
      </c>
      <c r="AB741" s="6">
        <v>1899</v>
      </c>
      <c r="AC741" s="6">
        <f t="shared" si="130"/>
        <v>117</v>
      </c>
      <c r="AD741" s="6" t="s">
        <v>25</v>
      </c>
    </row>
    <row r="742" spans="1:30" x14ac:dyDescent="0.2">
      <c r="A742">
        <v>40</v>
      </c>
      <c r="B742" s="6" t="s">
        <v>2375</v>
      </c>
      <c r="C742" s="6" t="s">
        <v>22</v>
      </c>
      <c r="D742" s="6" t="s">
        <v>23</v>
      </c>
      <c r="E742" s="6" t="s">
        <v>2767</v>
      </c>
      <c r="F742" s="6" t="s">
        <v>2772</v>
      </c>
      <c r="G742" s="6">
        <v>122</v>
      </c>
      <c r="H742" s="6">
        <v>133</v>
      </c>
      <c r="I742" s="7">
        <v>42637</v>
      </c>
      <c r="J742" s="7">
        <v>42647</v>
      </c>
      <c r="K742" s="7" t="s">
        <v>2542</v>
      </c>
      <c r="L742" s="17">
        <f t="shared" si="121"/>
        <v>281.13</v>
      </c>
      <c r="M742" s="20">
        <f t="shared" si="122"/>
        <v>0.84725927506847365</v>
      </c>
      <c r="N742" s="6">
        <v>10</v>
      </c>
      <c r="O742" s="6">
        <v>8800000</v>
      </c>
      <c r="P742" s="6">
        <v>9300000</v>
      </c>
      <c r="Q742" s="6">
        <f t="shared" si="123"/>
        <v>500000</v>
      </c>
      <c r="R742" s="8">
        <f t="shared" si="124"/>
        <v>5.6818181818181816E-2</v>
      </c>
      <c r="S742" s="6"/>
      <c r="T742" s="9">
        <f t="shared" si="125"/>
        <v>72131.147540983613</v>
      </c>
      <c r="U742" s="6">
        <v>76230</v>
      </c>
      <c r="V742" s="9">
        <f t="shared" si="126"/>
        <v>4098.852459016387</v>
      </c>
      <c r="W742" s="8">
        <f t="shared" si="127"/>
        <v>5.6824999999999903E-2</v>
      </c>
      <c r="X742" s="22">
        <f t="shared" si="128"/>
        <v>61113.783775430893</v>
      </c>
      <c r="Y742" s="22">
        <f t="shared" si="129"/>
        <v>64586.574538469744</v>
      </c>
      <c r="Z742" s="22">
        <f t="shared" si="131"/>
        <v>7879562.0936933085</v>
      </c>
      <c r="AA742" s="10">
        <v>1283</v>
      </c>
      <c r="AB742" s="6">
        <v>1938</v>
      </c>
      <c r="AC742" s="6">
        <f t="shared" si="130"/>
        <v>78</v>
      </c>
      <c r="AD742" s="6" t="s">
        <v>67</v>
      </c>
    </row>
    <row r="743" spans="1:30" x14ac:dyDescent="0.2">
      <c r="A743">
        <v>47</v>
      </c>
      <c r="B743" s="6" t="s">
        <v>2380</v>
      </c>
      <c r="C743" s="6" t="s">
        <v>22</v>
      </c>
      <c r="D743" s="6" t="s">
        <v>23</v>
      </c>
      <c r="E743" s="6" t="s">
        <v>2767</v>
      </c>
      <c r="F743" s="6" t="s">
        <v>2772</v>
      </c>
      <c r="G743" s="6">
        <v>122</v>
      </c>
      <c r="H743" s="6">
        <v>135</v>
      </c>
      <c r="I743" s="7">
        <v>42685</v>
      </c>
      <c r="J743" s="7">
        <v>42695</v>
      </c>
      <c r="K743" s="7" t="s">
        <v>2543</v>
      </c>
      <c r="L743" s="17">
        <f t="shared" si="121"/>
        <v>284.38</v>
      </c>
      <c r="M743" s="20">
        <f t="shared" si="122"/>
        <v>0.83757648217174208</v>
      </c>
      <c r="N743" s="6">
        <v>10</v>
      </c>
      <c r="O743" s="6">
        <v>13000000</v>
      </c>
      <c r="P743" s="6">
        <v>13200000</v>
      </c>
      <c r="Q743" s="6">
        <f t="shared" si="123"/>
        <v>200000</v>
      </c>
      <c r="R743" s="8">
        <f t="shared" si="124"/>
        <v>1.5384615384615385E-2</v>
      </c>
      <c r="S743" s="6">
        <v>9866</v>
      </c>
      <c r="T743" s="9">
        <f t="shared" si="125"/>
        <v>106638.24590163934</v>
      </c>
      <c r="U743" s="6">
        <v>108278</v>
      </c>
      <c r="V743" s="9">
        <f t="shared" si="126"/>
        <v>1639.7540983606596</v>
      </c>
      <c r="W743" s="8">
        <f t="shared" si="127"/>
        <v>1.5376791736363808E-2</v>
      </c>
      <c r="X743" s="22">
        <f t="shared" si="128"/>
        <v>89317.686867260272</v>
      </c>
      <c r="Y743" s="22">
        <f t="shared" si="129"/>
        <v>90691.106336591882</v>
      </c>
      <c r="Z743" s="22">
        <f t="shared" si="131"/>
        <v>11064314.97306421</v>
      </c>
      <c r="AA743" s="10">
        <v>3798</v>
      </c>
      <c r="AB743" s="6">
        <v>1960</v>
      </c>
      <c r="AC743" s="6">
        <f t="shared" si="130"/>
        <v>56</v>
      </c>
      <c r="AD743" s="6" t="s">
        <v>67</v>
      </c>
    </row>
    <row r="744" spans="1:30" x14ac:dyDescent="0.2">
      <c r="A744">
        <v>45</v>
      </c>
      <c r="B744" s="6" t="s">
        <v>2379</v>
      </c>
      <c r="C744" s="6" t="s">
        <v>22</v>
      </c>
      <c r="D744" s="6" t="s">
        <v>23</v>
      </c>
      <c r="E744" s="6" t="s">
        <v>2767</v>
      </c>
      <c r="F744" s="6" t="s">
        <v>2772</v>
      </c>
      <c r="G744" s="6">
        <v>122</v>
      </c>
      <c r="H744" s="6">
        <v>140</v>
      </c>
      <c r="I744" s="7">
        <v>42671</v>
      </c>
      <c r="J744" s="7">
        <v>42682</v>
      </c>
      <c r="K744" s="7" t="s">
        <v>2543</v>
      </c>
      <c r="L744" s="17">
        <f t="shared" si="121"/>
        <v>284.38</v>
      </c>
      <c r="M744" s="20">
        <f t="shared" si="122"/>
        <v>0.83757648217174208</v>
      </c>
      <c r="N744" s="6">
        <v>11</v>
      </c>
      <c r="O744" s="6">
        <v>7800000</v>
      </c>
      <c r="P744" s="6">
        <v>8600000</v>
      </c>
      <c r="Q744" s="6">
        <f t="shared" si="123"/>
        <v>800000</v>
      </c>
      <c r="R744" s="8">
        <f t="shared" si="124"/>
        <v>0.10256410256410256</v>
      </c>
      <c r="S744" s="6"/>
      <c r="T744" s="9">
        <f t="shared" si="125"/>
        <v>63934.426229508194</v>
      </c>
      <c r="U744" s="6">
        <v>70492</v>
      </c>
      <c r="V744" s="9">
        <f t="shared" si="126"/>
        <v>6557.5737704918065</v>
      </c>
      <c r="W744" s="8">
        <f t="shared" si="127"/>
        <v>0.10256717948717954</v>
      </c>
      <c r="X744" s="22">
        <f t="shared" si="128"/>
        <v>53549.971810980227</v>
      </c>
      <c r="Y744" s="22">
        <f t="shared" si="129"/>
        <v>59042.441381250443</v>
      </c>
      <c r="Z744" s="22">
        <f t="shared" si="131"/>
        <v>7203177.8485125536</v>
      </c>
      <c r="AA744" s="6"/>
      <c r="AB744" s="6">
        <v>1875</v>
      </c>
      <c r="AC744" s="6">
        <f t="shared" si="130"/>
        <v>141</v>
      </c>
      <c r="AD744" s="6" t="s">
        <v>103</v>
      </c>
    </row>
    <row r="745" spans="1:30" x14ac:dyDescent="0.2">
      <c r="A745">
        <v>19</v>
      </c>
      <c r="B745" s="6" t="s">
        <v>1445</v>
      </c>
      <c r="C745" s="6" t="s">
        <v>22</v>
      </c>
      <c r="D745" s="6" t="s">
        <v>23</v>
      </c>
      <c r="E745" s="6" t="s">
        <v>2767</v>
      </c>
      <c r="F745" s="6" t="s">
        <v>2772</v>
      </c>
      <c r="G745" s="6">
        <v>122</v>
      </c>
      <c r="H745" s="6">
        <v>140</v>
      </c>
      <c r="I745" s="7">
        <v>42482</v>
      </c>
      <c r="J745" s="7">
        <v>42503</v>
      </c>
      <c r="K745" s="7" t="s">
        <v>2537</v>
      </c>
      <c r="L745" s="17">
        <f t="shared" si="121"/>
        <v>256.52</v>
      </c>
      <c r="M745" s="20">
        <f t="shared" si="122"/>
        <v>0.92854358334632781</v>
      </c>
      <c r="N745" s="6">
        <v>21</v>
      </c>
      <c r="O745" s="6">
        <v>8600000</v>
      </c>
      <c r="P745" s="6">
        <v>8800000</v>
      </c>
      <c r="Q745" s="6">
        <f t="shared" si="123"/>
        <v>200000</v>
      </c>
      <c r="R745" s="8">
        <f t="shared" si="124"/>
        <v>2.3255813953488372E-2</v>
      </c>
      <c r="S745" s="6">
        <v>129786</v>
      </c>
      <c r="T745" s="9">
        <f t="shared" si="125"/>
        <v>71555.62295081967</v>
      </c>
      <c r="U745" s="6">
        <v>73195</v>
      </c>
      <c r="V745" s="9">
        <f t="shared" si="126"/>
        <v>1639.3770491803298</v>
      </c>
      <c r="W745" s="8">
        <f t="shared" si="127"/>
        <v>2.2910527245455985E-2</v>
      </c>
      <c r="X745" s="22">
        <f t="shared" si="128"/>
        <v>66442.514543332829</v>
      </c>
      <c r="Y745" s="22">
        <f t="shared" si="129"/>
        <v>67964.747583034463</v>
      </c>
      <c r="Z745" s="22">
        <f t="shared" si="131"/>
        <v>8291699.2051302046</v>
      </c>
      <c r="AA745" s="6">
        <v>630</v>
      </c>
      <c r="AB745" s="6">
        <v>1895</v>
      </c>
      <c r="AC745" s="6">
        <f t="shared" si="130"/>
        <v>121</v>
      </c>
      <c r="AD745" s="6" t="s">
        <v>61</v>
      </c>
    </row>
    <row r="746" spans="1:30" x14ac:dyDescent="0.2">
      <c r="A746">
        <v>19</v>
      </c>
      <c r="B746" s="6" t="s">
        <v>2375</v>
      </c>
      <c r="C746" s="6" t="s">
        <v>22</v>
      </c>
      <c r="D746" s="6" t="s">
        <v>23</v>
      </c>
      <c r="E746" s="6" t="s">
        <v>2767</v>
      </c>
      <c r="F746" s="6" t="s">
        <v>2772</v>
      </c>
      <c r="G746" s="6">
        <v>122</v>
      </c>
      <c r="H746" s="6">
        <v>133</v>
      </c>
      <c r="I746" s="7">
        <v>42476</v>
      </c>
      <c r="J746" s="7">
        <v>42503</v>
      </c>
      <c r="K746" s="7" t="s">
        <v>2537</v>
      </c>
      <c r="L746" s="17">
        <f t="shared" si="121"/>
        <v>256.52</v>
      </c>
      <c r="M746" s="20">
        <f t="shared" si="122"/>
        <v>0.92854358334632781</v>
      </c>
      <c r="N746" s="6">
        <v>27</v>
      </c>
      <c r="O746" s="6">
        <v>7800000</v>
      </c>
      <c r="P746" s="6">
        <v>7000000</v>
      </c>
      <c r="Q746" s="6">
        <f t="shared" si="123"/>
        <v>-800000</v>
      </c>
      <c r="R746" s="8">
        <f t="shared" si="124"/>
        <v>-0.10256410256410256</v>
      </c>
      <c r="S746" s="6"/>
      <c r="T746" s="9">
        <f t="shared" si="125"/>
        <v>63934.426229508194</v>
      </c>
      <c r="U746" s="6">
        <v>57377</v>
      </c>
      <c r="V746" s="9">
        <f t="shared" si="126"/>
        <v>-6557.4262295081935</v>
      </c>
      <c r="W746" s="8">
        <f t="shared" si="127"/>
        <v>-0.10256487179487175</v>
      </c>
      <c r="X746" s="22">
        <f t="shared" si="128"/>
        <v>59365.90123033899</v>
      </c>
      <c r="Y746" s="22">
        <f t="shared" si="129"/>
        <v>53277.045181662252</v>
      </c>
      <c r="Z746" s="22">
        <f t="shared" si="131"/>
        <v>6499799.5121627944</v>
      </c>
      <c r="AA746" s="10">
        <v>1283</v>
      </c>
      <c r="AB746" s="6">
        <v>1938</v>
      </c>
      <c r="AC746" s="6">
        <f t="shared" si="130"/>
        <v>78</v>
      </c>
      <c r="AD746" s="6" t="s">
        <v>108</v>
      </c>
    </row>
    <row r="747" spans="1:30" x14ac:dyDescent="0.2">
      <c r="A747">
        <v>21</v>
      </c>
      <c r="B747" s="6" t="s">
        <v>2382</v>
      </c>
      <c r="C747" s="6" t="s">
        <v>22</v>
      </c>
      <c r="D747" s="6" t="s">
        <v>23</v>
      </c>
      <c r="E747" s="6" t="s">
        <v>2767</v>
      </c>
      <c r="F747" s="6" t="s">
        <v>2772</v>
      </c>
      <c r="G747" s="6">
        <v>123</v>
      </c>
      <c r="H747" s="6">
        <v>135</v>
      </c>
      <c r="I747" s="7">
        <v>42503</v>
      </c>
      <c r="J747" s="7">
        <v>42514</v>
      </c>
      <c r="K747" s="7" t="s">
        <v>2537</v>
      </c>
      <c r="L747" s="17">
        <f t="shared" si="121"/>
        <v>256.52</v>
      </c>
      <c r="M747" s="20">
        <f t="shared" si="122"/>
        <v>0.92854358334632781</v>
      </c>
      <c r="N747" s="6">
        <v>11</v>
      </c>
      <c r="O747" s="6">
        <v>8200000</v>
      </c>
      <c r="P747" s="6">
        <v>8100000</v>
      </c>
      <c r="Q747" s="6">
        <f t="shared" si="123"/>
        <v>-100000</v>
      </c>
      <c r="R747" s="8">
        <f t="shared" si="124"/>
        <v>-1.2195121951219513E-2</v>
      </c>
      <c r="S747" s="6">
        <v>35561</v>
      </c>
      <c r="T747" s="9">
        <f t="shared" si="125"/>
        <v>66955.780487804877</v>
      </c>
      <c r="U747" s="6">
        <v>66143</v>
      </c>
      <c r="V747" s="9">
        <f t="shared" si="126"/>
        <v>-812.78048780487734</v>
      </c>
      <c r="W747" s="8">
        <f t="shared" si="127"/>
        <v>-1.2139063750484019E-2</v>
      </c>
      <c r="X747" s="22">
        <f t="shared" si="128"/>
        <v>62171.360339896477</v>
      </c>
      <c r="Y747" s="22">
        <f t="shared" si="129"/>
        <v>61416.658233276161</v>
      </c>
      <c r="Z747" s="22">
        <f t="shared" si="131"/>
        <v>7554248.9626929676</v>
      </c>
      <c r="AA747" s="6">
        <v>460</v>
      </c>
      <c r="AB747" s="6">
        <v>1897</v>
      </c>
      <c r="AC747" s="6">
        <f t="shared" si="130"/>
        <v>119</v>
      </c>
      <c r="AD747" s="6" t="s">
        <v>422</v>
      </c>
    </row>
    <row r="748" spans="1:30" x14ac:dyDescent="0.2">
      <c r="A748">
        <v>50</v>
      </c>
      <c r="B748" s="6" t="s">
        <v>2386</v>
      </c>
      <c r="C748" s="6" t="s">
        <v>22</v>
      </c>
      <c r="D748" s="6" t="s">
        <v>23</v>
      </c>
      <c r="E748" s="6" t="s">
        <v>2767</v>
      </c>
      <c r="F748" s="6" t="s">
        <v>2772</v>
      </c>
      <c r="G748" s="6">
        <v>123</v>
      </c>
      <c r="H748" s="6">
        <v>141</v>
      </c>
      <c r="I748" s="7">
        <v>42706</v>
      </c>
      <c r="J748" s="7">
        <v>42717</v>
      </c>
      <c r="K748" s="7" t="s">
        <v>2544</v>
      </c>
      <c r="L748" s="17">
        <f t="shared" si="121"/>
        <v>287.33999999999997</v>
      </c>
      <c r="M748" s="20">
        <f t="shared" si="122"/>
        <v>0.82894828426254619</v>
      </c>
      <c r="N748" s="6">
        <v>11</v>
      </c>
      <c r="O748" s="6">
        <v>7100000</v>
      </c>
      <c r="P748" s="6">
        <v>8300000</v>
      </c>
      <c r="Q748" s="6">
        <f t="shared" si="123"/>
        <v>1200000</v>
      </c>
      <c r="R748" s="8">
        <f t="shared" si="124"/>
        <v>0.16901408450704225</v>
      </c>
      <c r="S748" s="6">
        <v>165135</v>
      </c>
      <c r="T748" s="9">
        <f t="shared" si="125"/>
        <v>59066.138211382116</v>
      </c>
      <c r="U748" s="6">
        <v>68822</v>
      </c>
      <c r="V748" s="9">
        <f t="shared" si="126"/>
        <v>9755.8617886178836</v>
      </c>
      <c r="W748" s="8">
        <f t="shared" si="127"/>
        <v>0.16516843802627201</v>
      </c>
      <c r="X748" s="22">
        <f t="shared" si="128"/>
        <v>48962.773928339622</v>
      </c>
      <c r="Y748" s="22">
        <f t="shared" si="129"/>
        <v>57049.878819516955</v>
      </c>
      <c r="Z748" s="22">
        <f t="shared" si="131"/>
        <v>7017135.0948005849</v>
      </c>
      <c r="AA748" s="10">
        <v>1153</v>
      </c>
      <c r="AB748" s="6">
        <v>1902</v>
      </c>
      <c r="AC748" s="6">
        <f t="shared" si="130"/>
        <v>114</v>
      </c>
      <c r="AD748" s="6" t="s">
        <v>233</v>
      </c>
    </row>
    <row r="749" spans="1:30" x14ac:dyDescent="0.2">
      <c r="A749">
        <v>48</v>
      </c>
      <c r="B749" s="6" t="s">
        <v>2385</v>
      </c>
      <c r="C749" s="6" t="s">
        <v>22</v>
      </c>
      <c r="D749" s="6" t="s">
        <v>23</v>
      </c>
      <c r="E749" s="6" t="s">
        <v>2767</v>
      </c>
      <c r="F749" s="6" t="s">
        <v>2772</v>
      </c>
      <c r="G749" s="6">
        <v>123</v>
      </c>
      <c r="H749" s="6">
        <v>131</v>
      </c>
      <c r="I749" s="7">
        <v>42692</v>
      </c>
      <c r="J749" s="7">
        <v>42705</v>
      </c>
      <c r="K749" s="7" t="s">
        <v>2544</v>
      </c>
      <c r="L749" s="17">
        <f t="shared" si="121"/>
        <v>287.33999999999997</v>
      </c>
      <c r="M749" s="20">
        <f t="shared" si="122"/>
        <v>0.82894828426254619</v>
      </c>
      <c r="N749" s="6">
        <v>13</v>
      </c>
      <c r="O749" s="6">
        <v>10900000</v>
      </c>
      <c r="P749" s="6">
        <v>10450000</v>
      </c>
      <c r="Q749" s="6">
        <f t="shared" si="123"/>
        <v>-450000</v>
      </c>
      <c r="R749" s="8">
        <f t="shared" si="124"/>
        <v>-4.1284403669724773E-2</v>
      </c>
      <c r="S749" s="6">
        <v>74239</v>
      </c>
      <c r="T749" s="9">
        <f t="shared" si="125"/>
        <v>89221.455284552852</v>
      </c>
      <c r="U749" s="6">
        <v>85563</v>
      </c>
      <c r="V749" s="9">
        <f t="shared" si="126"/>
        <v>-3658.4552845528524</v>
      </c>
      <c r="W749" s="8">
        <f t="shared" si="127"/>
        <v>-4.1004209950229881E-2</v>
      </c>
      <c r="X749" s="22">
        <f t="shared" si="128"/>
        <v>73959.97227753757</v>
      </c>
      <c r="Y749" s="22">
        <f t="shared" si="129"/>
        <v>70927.302046356242</v>
      </c>
      <c r="Z749" s="22">
        <f t="shared" si="131"/>
        <v>8724058.1517018173</v>
      </c>
      <c r="AA749" s="6">
        <v>654</v>
      </c>
      <c r="AB749" s="6">
        <v>1894</v>
      </c>
      <c r="AC749" s="6">
        <f t="shared" si="130"/>
        <v>122</v>
      </c>
      <c r="AD749" s="6" t="s">
        <v>108</v>
      </c>
    </row>
    <row r="750" spans="1:30" x14ac:dyDescent="0.2">
      <c r="A750">
        <v>21</v>
      </c>
      <c r="B750" s="6" t="s">
        <v>2743</v>
      </c>
      <c r="C750" s="6" t="s">
        <v>22</v>
      </c>
      <c r="D750" s="6" t="s">
        <v>23</v>
      </c>
      <c r="E750" s="6" t="s">
        <v>2768</v>
      </c>
      <c r="F750" s="6" t="s">
        <v>2772</v>
      </c>
      <c r="G750" s="6">
        <v>124</v>
      </c>
      <c r="H750" s="6">
        <v>139</v>
      </c>
      <c r="I750" s="7">
        <v>42514</v>
      </c>
      <c r="J750" s="7">
        <v>42517</v>
      </c>
      <c r="K750" s="7" t="s">
        <v>2537</v>
      </c>
      <c r="L750" s="17">
        <f t="shared" si="121"/>
        <v>256.52</v>
      </c>
      <c r="M750" s="20">
        <f t="shared" si="122"/>
        <v>0.92854358334632781</v>
      </c>
      <c r="N750" s="6">
        <v>3</v>
      </c>
      <c r="O750" s="6">
        <v>7100000</v>
      </c>
      <c r="P750" s="6">
        <v>7500000</v>
      </c>
      <c r="Q750" s="6">
        <f t="shared" si="123"/>
        <v>400000</v>
      </c>
      <c r="R750" s="8">
        <f t="shared" si="124"/>
        <v>5.6338028169014086E-2</v>
      </c>
      <c r="S750" s="6"/>
      <c r="T750" s="9">
        <f t="shared" si="125"/>
        <v>57258.06451612903</v>
      </c>
      <c r="U750" s="6">
        <v>60484</v>
      </c>
      <c r="V750" s="9">
        <f t="shared" si="126"/>
        <v>3225.9354838709696</v>
      </c>
      <c r="W750" s="8">
        <f t="shared" si="127"/>
        <v>5.6340281690140881E-2</v>
      </c>
      <c r="X750" s="22">
        <f t="shared" si="128"/>
        <v>53166.608401281672</v>
      </c>
      <c r="Y750" s="22">
        <f t="shared" si="129"/>
        <v>56162.030095119291</v>
      </c>
      <c r="Z750" s="22">
        <f t="shared" si="131"/>
        <v>6964091.7317947922</v>
      </c>
      <c r="AA750" s="6">
        <v>498</v>
      </c>
      <c r="AB750" s="6">
        <v>1897</v>
      </c>
      <c r="AC750" s="6">
        <f t="shared" si="130"/>
        <v>119</v>
      </c>
      <c r="AD750" s="6" t="s">
        <v>108</v>
      </c>
    </row>
    <row r="751" spans="1:30" x14ac:dyDescent="0.2">
      <c r="A751">
        <v>15</v>
      </c>
      <c r="B751" s="6" t="s">
        <v>2742</v>
      </c>
      <c r="C751" s="6" t="s">
        <v>22</v>
      </c>
      <c r="D751" s="6" t="s">
        <v>23</v>
      </c>
      <c r="E751" s="6" t="s">
        <v>2768</v>
      </c>
      <c r="F751" s="6" t="s">
        <v>2772</v>
      </c>
      <c r="G751" s="6">
        <v>124</v>
      </c>
      <c r="H751" s="6">
        <v>136</v>
      </c>
      <c r="I751" s="7">
        <v>42469</v>
      </c>
      <c r="J751" s="7">
        <v>42473</v>
      </c>
      <c r="K751" s="7" t="s">
        <v>2536</v>
      </c>
      <c r="L751" s="17">
        <f t="shared" si="121"/>
        <v>250.79</v>
      </c>
      <c r="M751" s="20">
        <f t="shared" si="122"/>
        <v>0.9497587623110969</v>
      </c>
      <c r="N751" s="6">
        <v>4</v>
      </c>
      <c r="O751" s="6">
        <v>6900000</v>
      </c>
      <c r="P751" s="6">
        <v>7850000</v>
      </c>
      <c r="Q751" s="6">
        <f t="shared" si="123"/>
        <v>950000</v>
      </c>
      <c r="R751" s="8">
        <f t="shared" si="124"/>
        <v>0.13768115942028986</v>
      </c>
      <c r="S751" s="6">
        <v>119445</v>
      </c>
      <c r="T751" s="9">
        <f t="shared" si="125"/>
        <v>56608.427419354841</v>
      </c>
      <c r="U751" s="6">
        <v>64270</v>
      </c>
      <c r="V751" s="9">
        <f t="shared" si="126"/>
        <v>7661.5725806451592</v>
      </c>
      <c r="W751" s="8">
        <f t="shared" si="127"/>
        <v>0.1353433213024676</v>
      </c>
      <c r="X751" s="22">
        <f t="shared" si="128"/>
        <v>53764.349962184016</v>
      </c>
      <c r="Y751" s="22">
        <f t="shared" si="129"/>
        <v>61040.9956537342</v>
      </c>
      <c r="Z751" s="22">
        <f t="shared" si="131"/>
        <v>7569083.4610630404</v>
      </c>
      <c r="AA751" s="6">
        <v>628</v>
      </c>
      <c r="AB751" s="6">
        <v>1892</v>
      </c>
      <c r="AC751" s="6">
        <f t="shared" si="130"/>
        <v>124</v>
      </c>
      <c r="AD751" s="6" t="s">
        <v>494</v>
      </c>
    </row>
    <row r="752" spans="1:30" x14ac:dyDescent="0.2">
      <c r="A752">
        <v>47</v>
      </c>
      <c r="B752" s="6" t="s">
        <v>1633</v>
      </c>
      <c r="C752" s="6" t="s">
        <v>22</v>
      </c>
      <c r="D752" s="6" t="s">
        <v>23</v>
      </c>
      <c r="E752" s="6" t="s">
        <v>2767</v>
      </c>
      <c r="F752" s="6" t="s">
        <v>2772</v>
      </c>
      <c r="G752" s="6">
        <v>124</v>
      </c>
      <c r="H752" s="6">
        <v>140</v>
      </c>
      <c r="I752" s="7">
        <v>42685</v>
      </c>
      <c r="J752" s="7">
        <v>42696</v>
      </c>
      <c r="K752" s="7" t="s">
        <v>2543</v>
      </c>
      <c r="L752" s="17">
        <f t="shared" si="121"/>
        <v>284.38</v>
      </c>
      <c r="M752" s="20">
        <f t="shared" si="122"/>
        <v>0.83757648217174208</v>
      </c>
      <c r="N752" s="6">
        <v>11</v>
      </c>
      <c r="O752" s="6">
        <v>7800000</v>
      </c>
      <c r="P752" s="6">
        <v>8300000</v>
      </c>
      <c r="Q752" s="6">
        <f t="shared" si="123"/>
        <v>500000</v>
      </c>
      <c r="R752" s="8">
        <f t="shared" si="124"/>
        <v>6.4102564102564097E-2</v>
      </c>
      <c r="S752" s="6">
        <v>21422</v>
      </c>
      <c r="T752" s="9">
        <f t="shared" si="125"/>
        <v>63075.983870967742</v>
      </c>
      <c r="U752" s="6">
        <v>67108</v>
      </c>
      <c r="V752" s="9">
        <f t="shared" si="126"/>
        <v>4032.0161290322576</v>
      </c>
      <c r="W752" s="8">
        <f t="shared" si="127"/>
        <v>6.3923158729959836E-2</v>
      </c>
      <c r="X752" s="22">
        <f t="shared" si="128"/>
        <v>52830.960680166703</v>
      </c>
      <c r="Y752" s="22">
        <f t="shared" si="129"/>
        <v>56208.082565581266</v>
      </c>
      <c r="Z752" s="22">
        <f t="shared" si="131"/>
        <v>6969802.2381320773</v>
      </c>
      <c r="AA752" s="6">
        <v>432</v>
      </c>
      <c r="AB752" s="6">
        <v>1894</v>
      </c>
      <c r="AC752" s="6">
        <f t="shared" si="130"/>
        <v>122</v>
      </c>
      <c r="AD752" s="6" t="s">
        <v>67</v>
      </c>
    </row>
    <row r="753" spans="1:30" x14ac:dyDescent="0.2">
      <c r="A753">
        <v>33</v>
      </c>
      <c r="B753" s="6" t="s">
        <v>2388</v>
      </c>
      <c r="C753" s="6" t="s">
        <v>22</v>
      </c>
      <c r="D753" s="6" t="s">
        <v>23</v>
      </c>
      <c r="E753" s="6" t="s">
        <v>2767</v>
      </c>
      <c r="F753" s="6" t="s">
        <v>2772</v>
      </c>
      <c r="G753" s="6">
        <v>124</v>
      </c>
      <c r="H753" s="6">
        <v>158</v>
      </c>
      <c r="I753" s="7">
        <v>42590</v>
      </c>
      <c r="J753" s="7">
        <v>42602</v>
      </c>
      <c r="K753" s="7" t="s">
        <v>2540</v>
      </c>
      <c r="L753" s="17">
        <f t="shared" si="121"/>
        <v>272.20999999999998</v>
      </c>
      <c r="M753" s="20">
        <f t="shared" si="122"/>
        <v>0.87502296021454029</v>
      </c>
      <c r="N753" s="6">
        <v>12</v>
      </c>
      <c r="O753" s="6">
        <v>7500000</v>
      </c>
      <c r="P753" s="6">
        <v>7780000</v>
      </c>
      <c r="Q753" s="6">
        <f t="shared" si="123"/>
        <v>280000</v>
      </c>
      <c r="R753" s="8">
        <f t="shared" si="124"/>
        <v>3.7333333333333336E-2</v>
      </c>
      <c r="S753" s="6">
        <v>56971</v>
      </c>
      <c r="T753" s="9">
        <f t="shared" si="125"/>
        <v>60943.31451612903</v>
      </c>
      <c r="U753" s="6">
        <v>63201</v>
      </c>
      <c r="V753" s="9">
        <f t="shared" si="126"/>
        <v>2257.6854838709696</v>
      </c>
      <c r="W753" s="8">
        <f t="shared" si="127"/>
        <v>3.7045662872068751E-2</v>
      </c>
      <c r="X753" s="22">
        <f t="shared" si="128"/>
        <v>53326.799473188985</v>
      </c>
      <c r="Y753" s="22">
        <f t="shared" si="129"/>
        <v>55302.326108519163</v>
      </c>
      <c r="Z753" s="22">
        <f t="shared" si="131"/>
        <v>6857488.4374563759</v>
      </c>
      <c r="AA753" s="6">
        <v>919</v>
      </c>
      <c r="AB753" s="6">
        <v>1938</v>
      </c>
      <c r="AC753" s="6">
        <f t="shared" si="130"/>
        <v>78</v>
      </c>
      <c r="AD753" s="6" t="s">
        <v>81</v>
      </c>
    </row>
    <row r="754" spans="1:30" x14ac:dyDescent="0.2">
      <c r="A754">
        <v>46</v>
      </c>
      <c r="B754" s="6" t="s">
        <v>2390</v>
      </c>
      <c r="C754" s="6" t="s">
        <v>22</v>
      </c>
      <c r="D754" s="6" t="s">
        <v>23</v>
      </c>
      <c r="E754" s="6" t="s">
        <v>2767</v>
      </c>
      <c r="F754" s="6" t="s">
        <v>2772</v>
      </c>
      <c r="G754" s="6">
        <v>124</v>
      </c>
      <c r="H754" s="6">
        <v>136</v>
      </c>
      <c r="I754" s="7">
        <v>42664</v>
      </c>
      <c r="J754" s="7">
        <v>42688</v>
      </c>
      <c r="K754" s="7" t="s">
        <v>2543</v>
      </c>
      <c r="L754" s="17">
        <f t="shared" si="121"/>
        <v>284.38</v>
      </c>
      <c r="M754" s="20">
        <f t="shared" si="122"/>
        <v>0.83757648217174208</v>
      </c>
      <c r="N754" s="6">
        <v>24</v>
      </c>
      <c r="O754" s="6">
        <v>11900000</v>
      </c>
      <c r="P754" s="6">
        <v>12000000</v>
      </c>
      <c r="Q754" s="6">
        <f t="shared" si="123"/>
        <v>100000</v>
      </c>
      <c r="R754" s="8">
        <f t="shared" si="124"/>
        <v>8.4033613445378148E-3</v>
      </c>
      <c r="S754" s="6"/>
      <c r="T754" s="9">
        <f t="shared" si="125"/>
        <v>95967.741935483864</v>
      </c>
      <c r="U754" s="6">
        <v>96774</v>
      </c>
      <c r="V754" s="9">
        <f t="shared" si="126"/>
        <v>806.25806451613607</v>
      </c>
      <c r="W754" s="8">
        <f t="shared" si="127"/>
        <v>8.4013445378152002E-3</v>
      </c>
      <c r="X754" s="22">
        <f t="shared" si="128"/>
        <v>80380.323692288148</v>
      </c>
      <c r="Y754" s="22">
        <f t="shared" si="129"/>
        <v>81055.626485688161</v>
      </c>
      <c r="Z754" s="22">
        <f t="shared" si="131"/>
        <v>10050897.684225332</v>
      </c>
      <c r="AA754" s="6">
        <v>652</v>
      </c>
      <c r="AB754" s="6">
        <v>1920</v>
      </c>
      <c r="AC754" s="6">
        <f t="shared" si="130"/>
        <v>96</v>
      </c>
      <c r="AD754" s="6" t="s">
        <v>127</v>
      </c>
    </row>
    <row r="755" spans="1:30" x14ac:dyDescent="0.2">
      <c r="A755">
        <v>14</v>
      </c>
      <c r="B755" s="6" t="s">
        <v>2744</v>
      </c>
      <c r="C755" s="6" t="s">
        <v>22</v>
      </c>
      <c r="D755" s="6" t="s">
        <v>23</v>
      </c>
      <c r="E755" s="6" t="s">
        <v>2768</v>
      </c>
      <c r="F755" s="6" t="s">
        <v>2772</v>
      </c>
      <c r="G755" s="6">
        <v>125</v>
      </c>
      <c r="H755" s="6">
        <v>140</v>
      </c>
      <c r="I755" s="7">
        <v>42463</v>
      </c>
      <c r="J755" s="7">
        <v>42465</v>
      </c>
      <c r="K755" s="7" t="s">
        <v>2536</v>
      </c>
      <c r="L755" s="17">
        <f t="shared" si="121"/>
        <v>250.79</v>
      </c>
      <c r="M755" s="20">
        <f t="shared" si="122"/>
        <v>0.9497587623110969</v>
      </c>
      <c r="N755" s="6">
        <v>2</v>
      </c>
      <c r="O755" s="6">
        <v>7950000</v>
      </c>
      <c r="P755" s="6">
        <v>8500000</v>
      </c>
      <c r="Q755" s="6">
        <f t="shared" si="123"/>
        <v>550000</v>
      </c>
      <c r="R755" s="8">
        <f t="shared" si="124"/>
        <v>6.9182389937106917E-2</v>
      </c>
      <c r="S755" s="6"/>
      <c r="T755" s="9">
        <f t="shared" si="125"/>
        <v>63600</v>
      </c>
      <c r="U755" s="6">
        <v>68000</v>
      </c>
      <c r="V755" s="9">
        <f t="shared" si="126"/>
        <v>4400</v>
      </c>
      <c r="W755" s="8">
        <f t="shared" si="127"/>
        <v>6.9182389937106917E-2</v>
      </c>
      <c r="X755" s="22">
        <f t="shared" si="128"/>
        <v>60404.657282985761</v>
      </c>
      <c r="Y755" s="22">
        <f t="shared" si="129"/>
        <v>64583.595837154593</v>
      </c>
      <c r="Z755" s="22">
        <f t="shared" si="131"/>
        <v>8072949.4796443237</v>
      </c>
      <c r="AA755" s="6">
        <v>537</v>
      </c>
      <c r="AB755" s="6">
        <v>1898</v>
      </c>
      <c r="AC755" s="6">
        <f t="shared" si="130"/>
        <v>118</v>
      </c>
      <c r="AD755" s="6" t="s">
        <v>729</v>
      </c>
    </row>
    <row r="756" spans="1:30" x14ac:dyDescent="0.2">
      <c r="A756">
        <v>43</v>
      </c>
      <c r="B756" s="6" t="s">
        <v>2395</v>
      </c>
      <c r="C756" s="6" t="s">
        <v>22</v>
      </c>
      <c r="D756" s="6" t="s">
        <v>23</v>
      </c>
      <c r="E756" s="6" t="s">
        <v>2767</v>
      </c>
      <c r="F756" s="6" t="s">
        <v>2772</v>
      </c>
      <c r="G756" s="6">
        <v>125</v>
      </c>
      <c r="H756" s="6">
        <v>138</v>
      </c>
      <c r="I756" s="7">
        <v>42657</v>
      </c>
      <c r="J756" s="7">
        <v>42667</v>
      </c>
      <c r="K756" s="7" t="s">
        <v>2542</v>
      </c>
      <c r="L756" s="17">
        <f t="shared" si="121"/>
        <v>281.13</v>
      </c>
      <c r="M756" s="20">
        <f t="shared" si="122"/>
        <v>0.84725927506847365</v>
      </c>
      <c r="N756" s="6">
        <v>10</v>
      </c>
      <c r="O756" s="6">
        <v>8500000</v>
      </c>
      <c r="P756" s="6">
        <v>9400000</v>
      </c>
      <c r="Q756" s="6">
        <f t="shared" si="123"/>
        <v>900000</v>
      </c>
      <c r="R756" s="8">
        <f t="shared" si="124"/>
        <v>0.10588235294117647</v>
      </c>
      <c r="S756" s="6"/>
      <c r="T756" s="9">
        <f t="shared" si="125"/>
        <v>68000</v>
      </c>
      <c r="U756" s="6">
        <v>75200</v>
      </c>
      <c r="V756" s="9">
        <f t="shared" si="126"/>
        <v>7200</v>
      </c>
      <c r="W756" s="8">
        <f t="shared" si="127"/>
        <v>0.10588235294117647</v>
      </c>
      <c r="X756" s="22">
        <f t="shared" si="128"/>
        <v>57613.630704656207</v>
      </c>
      <c r="Y756" s="22">
        <f t="shared" si="129"/>
        <v>63713.897485149217</v>
      </c>
      <c r="Z756" s="22">
        <f t="shared" si="131"/>
        <v>7964237.1856436525</v>
      </c>
      <c r="AA756" s="10">
        <v>1995</v>
      </c>
      <c r="AB756" s="6">
        <v>1938</v>
      </c>
      <c r="AC756" s="6">
        <f t="shared" si="130"/>
        <v>78</v>
      </c>
      <c r="AD756" s="6" t="s">
        <v>90</v>
      </c>
    </row>
    <row r="757" spans="1:30" x14ac:dyDescent="0.2">
      <c r="A757">
        <v>24</v>
      </c>
      <c r="B757" s="6" t="s">
        <v>2392</v>
      </c>
      <c r="C757" s="6" t="s">
        <v>22</v>
      </c>
      <c r="D757" s="6" t="s">
        <v>23</v>
      </c>
      <c r="E757" s="6" t="s">
        <v>2767</v>
      </c>
      <c r="F757" s="6" t="s">
        <v>2772</v>
      </c>
      <c r="G757" s="6">
        <v>125</v>
      </c>
      <c r="H757" s="6">
        <v>140</v>
      </c>
      <c r="I757" s="7">
        <v>42524</v>
      </c>
      <c r="J757" s="7">
        <v>42535</v>
      </c>
      <c r="K757" s="7" t="s">
        <v>2538</v>
      </c>
      <c r="L757" s="17">
        <f t="shared" si="121"/>
        <v>259.83</v>
      </c>
      <c r="M757" s="20">
        <f t="shared" si="122"/>
        <v>0.91671477504522192</v>
      </c>
      <c r="N757" s="6">
        <v>11</v>
      </c>
      <c r="O757" s="6">
        <v>8700000</v>
      </c>
      <c r="P757" s="6">
        <v>8575000</v>
      </c>
      <c r="Q757" s="6">
        <f t="shared" si="123"/>
        <v>-125000</v>
      </c>
      <c r="R757" s="8">
        <f t="shared" si="124"/>
        <v>-1.4367816091954023E-2</v>
      </c>
      <c r="S757" s="6"/>
      <c r="T757" s="9">
        <f t="shared" si="125"/>
        <v>69600</v>
      </c>
      <c r="U757" s="6">
        <v>68600</v>
      </c>
      <c r="V757" s="9">
        <f t="shared" si="126"/>
        <v>-1000</v>
      </c>
      <c r="W757" s="8">
        <f t="shared" si="127"/>
        <v>-1.4367816091954023E-2</v>
      </c>
      <c r="X757" s="22">
        <f t="shared" si="128"/>
        <v>63803.348343147445</v>
      </c>
      <c r="Y757" s="22">
        <f t="shared" si="129"/>
        <v>62886.633568102225</v>
      </c>
      <c r="Z757" s="22">
        <f t="shared" si="131"/>
        <v>7860829.1960127782</v>
      </c>
      <c r="AA757" s="10">
        <v>1088</v>
      </c>
      <c r="AB757" s="6">
        <v>1903</v>
      </c>
      <c r="AC757" s="6">
        <f t="shared" si="130"/>
        <v>113</v>
      </c>
      <c r="AD757" s="6" t="s">
        <v>27</v>
      </c>
    </row>
    <row r="758" spans="1:30" x14ac:dyDescent="0.2">
      <c r="A758">
        <v>2</v>
      </c>
      <c r="B758" s="6" t="s">
        <v>2398</v>
      </c>
      <c r="C758" s="6" t="s">
        <v>22</v>
      </c>
      <c r="D758" s="6" t="s">
        <v>23</v>
      </c>
      <c r="E758" s="6" t="s">
        <v>2767</v>
      </c>
      <c r="F758" s="6" t="s">
        <v>2772</v>
      </c>
      <c r="G758" s="6">
        <v>126</v>
      </c>
      <c r="H758" s="6">
        <v>140</v>
      </c>
      <c r="I758" s="7">
        <v>42371</v>
      </c>
      <c r="J758" s="7">
        <v>42381</v>
      </c>
      <c r="K758" s="7" t="s">
        <v>2533</v>
      </c>
      <c r="L758" s="17">
        <f t="shared" si="121"/>
        <v>238.19</v>
      </c>
      <c r="M758" s="20">
        <f t="shared" si="122"/>
        <v>1</v>
      </c>
      <c r="N758" s="6">
        <v>10</v>
      </c>
      <c r="O758" s="6">
        <v>7800000</v>
      </c>
      <c r="P758" s="6">
        <v>8750000</v>
      </c>
      <c r="Q758" s="6">
        <f t="shared" si="123"/>
        <v>950000</v>
      </c>
      <c r="R758" s="8">
        <f t="shared" si="124"/>
        <v>0.12179487179487179</v>
      </c>
      <c r="S758" s="6"/>
      <c r="T758" s="9">
        <f t="shared" si="125"/>
        <v>61904.761904761908</v>
      </c>
      <c r="U758" s="6">
        <v>69444</v>
      </c>
      <c r="V758" s="9">
        <f t="shared" si="126"/>
        <v>7539.2380952380918</v>
      </c>
      <c r="W758" s="8">
        <f t="shared" si="127"/>
        <v>0.12178769230769225</v>
      </c>
      <c r="X758" s="22">
        <f t="shared" si="128"/>
        <v>61904.761904761908</v>
      </c>
      <c r="Y758" s="22">
        <f t="shared" si="129"/>
        <v>69444</v>
      </c>
      <c r="Z758" s="22">
        <f t="shared" si="131"/>
        <v>8749944</v>
      </c>
      <c r="AA758" s="6">
        <v>664</v>
      </c>
      <c r="AB758" s="6">
        <v>1895</v>
      </c>
      <c r="AC758" s="6">
        <f t="shared" si="130"/>
        <v>121</v>
      </c>
      <c r="AD758" s="6" t="s">
        <v>127</v>
      </c>
    </row>
    <row r="759" spans="1:30" x14ac:dyDescent="0.2">
      <c r="A759">
        <v>34</v>
      </c>
      <c r="B759" s="6" t="s">
        <v>2352</v>
      </c>
      <c r="C759" s="6" t="s">
        <v>22</v>
      </c>
      <c r="D759" s="6" t="s">
        <v>23</v>
      </c>
      <c r="E759" s="6" t="s">
        <v>2767</v>
      </c>
      <c r="F759" s="6" t="s">
        <v>2772</v>
      </c>
      <c r="G759" s="6">
        <v>126</v>
      </c>
      <c r="H759" s="6">
        <v>141</v>
      </c>
      <c r="I759" s="7">
        <v>42595</v>
      </c>
      <c r="J759" s="7">
        <v>42605</v>
      </c>
      <c r="K759" s="7" t="s">
        <v>2540</v>
      </c>
      <c r="L759" s="17">
        <f t="shared" si="121"/>
        <v>272.20999999999998</v>
      </c>
      <c r="M759" s="20">
        <f t="shared" si="122"/>
        <v>0.87502296021454029</v>
      </c>
      <c r="N759" s="6">
        <v>10</v>
      </c>
      <c r="O759" s="6">
        <v>9800000</v>
      </c>
      <c r="P759" s="6">
        <v>10400000</v>
      </c>
      <c r="Q759" s="6">
        <f t="shared" si="123"/>
        <v>600000</v>
      </c>
      <c r="R759" s="8">
        <f t="shared" si="124"/>
        <v>6.1224489795918366E-2</v>
      </c>
      <c r="S759" s="6">
        <v>9900</v>
      </c>
      <c r="T759" s="9">
        <f t="shared" si="125"/>
        <v>77856.349206349201</v>
      </c>
      <c r="U759" s="6">
        <v>82618</v>
      </c>
      <c r="V759" s="9">
        <f t="shared" si="126"/>
        <v>4761.6507936507987</v>
      </c>
      <c r="W759" s="8">
        <f t="shared" si="127"/>
        <v>6.1159440972894795E-2</v>
      </c>
      <c r="X759" s="22">
        <f t="shared" si="128"/>
        <v>68126.093154036658</v>
      </c>
      <c r="Y759" s="22">
        <f t="shared" si="129"/>
        <v>72292.646927004884</v>
      </c>
      <c r="Z759" s="22">
        <f t="shared" si="131"/>
        <v>9108873.5128026158</v>
      </c>
      <c r="AA759" s="6">
        <v>920</v>
      </c>
      <c r="AB759" s="6">
        <v>1893</v>
      </c>
      <c r="AC759" s="6">
        <f t="shared" si="130"/>
        <v>123</v>
      </c>
      <c r="AD759" s="6" t="s">
        <v>108</v>
      </c>
    </row>
    <row r="760" spans="1:30" x14ac:dyDescent="0.2">
      <c r="A760">
        <v>6</v>
      </c>
      <c r="B760" s="6" t="s">
        <v>1032</v>
      </c>
      <c r="C760" s="6" t="s">
        <v>22</v>
      </c>
      <c r="D760" s="6" t="s">
        <v>23</v>
      </c>
      <c r="E760" s="6" t="s">
        <v>2767</v>
      </c>
      <c r="F760" s="6" t="s">
        <v>2772</v>
      </c>
      <c r="G760" s="6">
        <v>126</v>
      </c>
      <c r="H760" s="6">
        <v>145</v>
      </c>
      <c r="I760" s="7">
        <v>42398</v>
      </c>
      <c r="J760" s="7">
        <v>42409</v>
      </c>
      <c r="K760" s="7" t="s">
        <v>2534</v>
      </c>
      <c r="L760" s="17">
        <f t="shared" si="121"/>
        <v>240.59</v>
      </c>
      <c r="M760" s="20">
        <f t="shared" si="122"/>
        <v>0.99002452304750821</v>
      </c>
      <c r="N760" s="6">
        <v>11</v>
      </c>
      <c r="O760" s="6">
        <v>6750000</v>
      </c>
      <c r="P760" s="6">
        <v>7510000</v>
      </c>
      <c r="Q760" s="6">
        <f t="shared" si="123"/>
        <v>760000</v>
      </c>
      <c r="R760" s="8">
        <f t="shared" si="124"/>
        <v>0.11259259259259259</v>
      </c>
      <c r="S760" s="6"/>
      <c r="T760" s="9">
        <f t="shared" si="125"/>
        <v>53571.428571428572</v>
      </c>
      <c r="U760" s="6">
        <v>59603</v>
      </c>
      <c r="V760" s="9">
        <f t="shared" si="126"/>
        <v>6031.5714285714275</v>
      </c>
      <c r="W760" s="8">
        <f t="shared" si="127"/>
        <v>0.11258933333333331</v>
      </c>
      <c r="X760" s="22">
        <f t="shared" si="128"/>
        <v>53037.028020402227</v>
      </c>
      <c r="Y760" s="22">
        <f t="shared" si="129"/>
        <v>59008.431647200632</v>
      </c>
      <c r="Z760" s="22">
        <f t="shared" si="131"/>
        <v>7435062.3875472797</v>
      </c>
      <c r="AA760" s="6">
        <v>569</v>
      </c>
      <c r="AB760" s="6">
        <v>1898</v>
      </c>
      <c r="AC760" s="6">
        <f t="shared" si="130"/>
        <v>118</v>
      </c>
      <c r="AD760" s="6" t="s">
        <v>102</v>
      </c>
    </row>
    <row r="761" spans="1:30" x14ac:dyDescent="0.2">
      <c r="A761">
        <v>46</v>
      </c>
      <c r="B761" s="6" t="s">
        <v>2402</v>
      </c>
      <c r="C761" s="6" t="s">
        <v>22</v>
      </c>
      <c r="D761" s="6" t="s">
        <v>23</v>
      </c>
      <c r="E761" s="6" t="s">
        <v>2767</v>
      </c>
      <c r="F761" s="6" t="s">
        <v>2772</v>
      </c>
      <c r="G761" s="6">
        <v>126</v>
      </c>
      <c r="H761" s="6">
        <v>140</v>
      </c>
      <c r="I761" s="7">
        <v>42672</v>
      </c>
      <c r="J761" s="7">
        <v>42691</v>
      </c>
      <c r="K761" s="7" t="s">
        <v>2543</v>
      </c>
      <c r="L761" s="17">
        <f t="shared" si="121"/>
        <v>284.38</v>
      </c>
      <c r="M761" s="20">
        <f t="shared" si="122"/>
        <v>0.83757648217174208</v>
      </c>
      <c r="N761" s="6">
        <v>19</v>
      </c>
      <c r="O761" s="6">
        <v>9000000</v>
      </c>
      <c r="P761" s="6">
        <v>9000000</v>
      </c>
      <c r="Q761" s="6">
        <f t="shared" si="123"/>
        <v>0</v>
      </c>
      <c r="R761" s="8">
        <f t="shared" si="124"/>
        <v>0</v>
      </c>
      <c r="S761" s="6">
        <v>164157</v>
      </c>
      <c r="T761" s="9">
        <f t="shared" si="125"/>
        <v>72731.404761904763</v>
      </c>
      <c r="U761" s="6">
        <v>72731</v>
      </c>
      <c r="V761" s="9">
        <f t="shared" si="126"/>
        <v>-0.40476190476329066</v>
      </c>
      <c r="W761" s="8">
        <f t="shared" si="127"/>
        <v>-5.5651600032795839E-6</v>
      </c>
      <c r="X761" s="22">
        <f t="shared" si="128"/>
        <v>60918.114143885279</v>
      </c>
      <c r="Y761" s="22">
        <f t="shared" si="129"/>
        <v>60917.775124832973</v>
      </c>
      <c r="Z761" s="22">
        <f t="shared" si="131"/>
        <v>7675639.6657289546</v>
      </c>
      <c r="AA761" s="6">
        <v>809</v>
      </c>
      <c r="AB761" s="6">
        <v>1898</v>
      </c>
      <c r="AC761" s="6">
        <f t="shared" si="130"/>
        <v>118</v>
      </c>
      <c r="AD761" s="6" t="s">
        <v>67</v>
      </c>
    </row>
    <row r="762" spans="1:30" x14ac:dyDescent="0.2">
      <c r="A762">
        <v>46</v>
      </c>
      <c r="B762" s="6" t="s">
        <v>2403</v>
      </c>
      <c r="C762" s="6" t="s">
        <v>22</v>
      </c>
      <c r="D762" s="6" t="s">
        <v>23</v>
      </c>
      <c r="E762" s="6" t="s">
        <v>2767</v>
      </c>
      <c r="F762" s="6" t="s">
        <v>2772</v>
      </c>
      <c r="G762" s="6">
        <v>126</v>
      </c>
      <c r="H762" s="6">
        <v>145</v>
      </c>
      <c r="I762" s="7">
        <v>42667</v>
      </c>
      <c r="J762" s="7">
        <v>42688</v>
      </c>
      <c r="K762" s="7" t="s">
        <v>2543</v>
      </c>
      <c r="L762" s="17">
        <f t="shared" si="121"/>
        <v>284.38</v>
      </c>
      <c r="M762" s="20">
        <f t="shared" si="122"/>
        <v>0.83757648217174208</v>
      </c>
      <c r="N762" s="6">
        <v>21</v>
      </c>
      <c r="O762" s="6">
        <v>10200000</v>
      </c>
      <c r="P762" s="6">
        <v>9850000</v>
      </c>
      <c r="Q762" s="6">
        <f t="shared" si="123"/>
        <v>-350000</v>
      </c>
      <c r="R762" s="8">
        <f t="shared" si="124"/>
        <v>-3.4313725490196081E-2</v>
      </c>
      <c r="S762" s="6">
        <v>27531</v>
      </c>
      <c r="T762" s="9">
        <f t="shared" si="125"/>
        <v>81170.880952380947</v>
      </c>
      <c r="U762" s="6">
        <v>78393</v>
      </c>
      <c r="V762" s="9">
        <f t="shared" si="126"/>
        <v>-2777.8809523809468</v>
      </c>
      <c r="W762" s="8">
        <f t="shared" si="127"/>
        <v>-3.4222629097873117E-2</v>
      </c>
      <c r="X762" s="22">
        <f t="shared" si="128"/>
        <v>67986.820922876504</v>
      </c>
      <c r="Y762" s="22">
        <f t="shared" si="129"/>
        <v>65660.133166889384</v>
      </c>
      <c r="Z762" s="22">
        <f t="shared" si="131"/>
        <v>8273176.7790280627</v>
      </c>
      <c r="AA762" s="10">
        <v>1618</v>
      </c>
      <c r="AB762" s="6">
        <v>1922</v>
      </c>
      <c r="AC762" s="6">
        <f t="shared" si="130"/>
        <v>94</v>
      </c>
      <c r="AD762" s="6" t="s">
        <v>729</v>
      </c>
    </row>
    <row r="763" spans="1:30" x14ac:dyDescent="0.2">
      <c r="A763">
        <v>11</v>
      </c>
      <c r="B763" s="6" t="s">
        <v>2399</v>
      </c>
      <c r="C763" s="6" t="s">
        <v>22</v>
      </c>
      <c r="D763" s="6" t="s">
        <v>23</v>
      </c>
      <c r="E763" s="6" t="s">
        <v>2767</v>
      </c>
      <c r="F763" s="6" t="s">
        <v>2772</v>
      </c>
      <c r="G763" s="6">
        <v>126</v>
      </c>
      <c r="H763" s="6">
        <v>139</v>
      </c>
      <c r="I763" s="7">
        <v>42420</v>
      </c>
      <c r="J763" s="7">
        <v>42446</v>
      </c>
      <c r="K763" s="7" t="s">
        <v>2535</v>
      </c>
      <c r="L763" s="17">
        <f t="shared" si="121"/>
        <v>245.99</v>
      </c>
      <c r="M763" s="20">
        <f t="shared" si="122"/>
        <v>0.96829139395910402</v>
      </c>
      <c r="N763" s="6">
        <v>26</v>
      </c>
      <c r="O763" s="6">
        <v>7000000</v>
      </c>
      <c r="P763" s="6">
        <v>7100000</v>
      </c>
      <c r="Q763" s="6">
        <f t="shared" si="123"/>
        <v>100000</v>
      </c>
      <c r="R763" s="8">
        <f t="shared" si="124"/>
        <v>1.4285714285714285E-2</v>
      </c>
      <c r="S763" s="6"/>
      <c r="T763" s="9">
        <f t="shared" si="125"/>
        <v>55555.555555555555</v>
      </c>
      <c r="U763" s="6">
        <v>56349</v>
      </c>
      <c r="V763" s="9">
        <f t="shared" si="126"/>
        <v>793.44444444444525</v>
      </c>
      <c r="W763" s="8">
        <f t="shared" si="127"/>
        <v>1.4282000000000015E-2</v>
      </c>
      <c r="X763" s="22">
        <f t="shared" si="128"/>
        <v>53793.966331061332</v>
      </c>
      <c r="Y763" s="22">
        <f t="shared" si="129"/>
        <v>54562.25175820155</v>
      </c>
      <c r="Z763" s="22">
        <f t="shared" si="131"/>
        <v>6874843.7215333953</v>
      </c>
      <c r="AA763" s="6">
        <v>508</v>
      </c>
      <c r="AB763" s="6">
        <v>1966</v>
      </c>
      <c r="AC763" s="6">
        <f t="shared" si="130"/>
        <v>50</v>
      </c>
      <c r="AD763" s="6" t="s">
        <v>494</v>
      </c>
    </row>
    <row r="764" spans="1:30" x14ac:dyDescent="0.2">
      <c r="A764">
        <v>3</v>
      </c>
      <c r="B764" s="6" t="s">
        <v>1170</v>
      </c>
      <c r="C764" s="6" t="s">
        <v>22</v>
      </c>
      <c r="D764" s="6" t="s">
        <v>23</v>
      </c>
      <c r="E764" s="6" t="s">
        <v>2767</v>
      </c>
      <c r="F764" s="6" t="s">
        <v>2772</v>
      </c>
      <c r="G764" s="6">
        <v>127</v>
      </c>
      <c r="H764" s="6">
        <v>142</v>
      </c>
      <c r="I764" s="7">
        <v>42378</v>
      </c>
      <c r="J764" s="7">
        <v>42389</v>
      </c>
      <c r="K764" s="7" t="s">
        <v>2533</v>
      </c>
      <c r="L764" s="17">
        <f t="shared" si="121"/>
        <v>238.19</v>
      </c>
      <c r="M764" s="20">
        <f t="shared" si="122"/>
        <v>1</v>
      </c>
      <c r="N764" s="6">
        <v>11</v>
      </c>
      <c r="O764" s="6">
        <v>5900000</v>
      </c>
      <c r="P764" s="6">
        <v>6300000</v>
      </c>
      <c r="Q764" s="6">
        <f t="shared" si="123"/>
        <v>400000</v>
      </c>
      <c r="R764" s="8">
        <f t="shared" si="124"/>
        <v>6.7796610169491525E-2</v>
      </c>
      <c r="S764" s="6">
        <v>207000</v>
      </c>
      <c r="T764" s="9">
        <f t="shared" si="125"/>
        <v>48086.614173228343</v>
      </c>
      <c r="U764" s="6">
        <v>51236</v>
      </c>
      <c r="V764" s="9">
        <f t="shared" si="126"/>
        <v>3149.3858267716569</v>
      </c>
      <c r="W764" s="8">
        <f t="shared" si="127"/>
        <v>6.549402325200597E-2</v>
      </c>
      <c r="X764" s="22">
        <f t="shared" si="128"/>
        <v>48086.614173228343</v>
      </c>
      <c r="Y764" s="22">
        <f t="shared" si="129"/>
        <v>51236</v>
      </c>
      <c r="Z764" s="22">
        <f t="shared" si="131"/>
        <v>6506972</v>
      </c>
      <c r="AA764" s="6">
        <v>577</v>
      </c>
      <c r="AB764" s="6">
        <v>1895</v>
      </c>
      <c r="AC764" s="6">
        <f t="shared" si="130"/>
        <v>121</v>
      </c>
      <c r="AD764" s="6" t="s">
        <v>37</v>
      </c>
    </row>
    <row r="765" spans="1:30" x14ac:dyDescent="0.2">
      <c r="A765">
        <v>34</v>
      </c>
      <c r="B765" s="6" t="s">
        <v>2404</v>
      </c>
      <c r="C765" s="6" t="s">
        <v>22</v>
      </c>
      <c r="D765" s="6" t="s">
        <v>23</v>
      </c>
      <c r="E765" s="6" t="s">
        <v>2767</v>
      </c>
      <c r="F765" s="6" t="s">
        <v>2772</v>
      </c>
      <c r="G765" s="6">
        <v>127</v>
      </c>
      <c r="H765" s="6">
        <v>137</v>
      </c>
      <c r="I765" s="7">
        <v>42594</v>
      </c>
      <c r="J765" s="7">
        <v>42605</v>
      </c>
      <c r="K765" s="7" t="s">
        <v>2540</v>
      </c>
      <c r="L765" s="17">
        <f t="shared" si="121"/>
        <v>272.20999999999998</v>
      </c>
      <c r="M765" s="20">
        <f t="shared" si="122"/>
        <v>0.87502296021454029</v>
      </c>
      <c r="N765" s="6">
        <v>11</v>
      </c>
      <c r="O765" s="6">
        <v>10000000</v>
      </c>
      <c r="P765" s="6">
        <v>13500000</v>
      </c>
      <c r="Q765" s="6">
        <f t="shared" si="123"/>
        <v>3500000</v>
      </c>
      <c r="R765" s="8">
        <f t="shared" si="124"/>
        <v>0.35</v>
      </c>
      <c r="S765" s="6"/>
      <c r="T765" s="9">
        <f t="shared" si="125"/>
        <v>78740.157480314956</v>
      </c>
      <c r="U765" s="6">
        <v>106299</v>
      </c>
      <c r="V765" s="9">
        <f t="shared" si="126"/>
        <v>27558.842519685044</v>
      </c>
      <c r="W765" s="8">
        <f t="shared" si="127"/>
        <v>0.34999730000000007</v>
      </c>
      <c r="X765" s="22">
        <f t="shared" si="128"/>
        <v>68899.445686184277</v>
      </c>
      <c r="Y765" s="22">
        <f t="shared" si="129"/>
        <v>93014.065647845418</v>
      </c>
      <c r="Z765" s="22">
        <f t="shared" si="131"/>
        <v>11812786.337276367</v>
      </c>
      <c r="AA765" s="6">
        <v>712</v>
      </c>
      <c r="AB765" s="6">
        <v>1923</v>
      </c>
      <c r="AC765" s="6">
        <f t="shared" si="130"/>
        <v>93</v>
      </c>
      <c r="AD765" s="6" t="s">
        <v>108</v>
      </c>
    </row>
    <row r="766" spans="1:30" x14ac:dyDescent="0.2">
      <c r="A766">
        <v>50</v>
      </c>
      <c r="B766" s="6" t="s">
        <v>2405</v>
      </c>
      <c r="C766" s="6" t="s">
        <v>22</v>
      </c>
      <c r="D766" s="6" t="s">
        <v>23</v>
      </c>
      <c r="E766" s="6" t="s">
        <v>2767</v>
      </c>
      <c r="F766" s="6" t="s">
        <v>2772</v>
      </c>
      <c r="G766" s="6">
        <v>127</v>
      </c>
      <c r="H766" s="6">
        <v>137</v>
      </c>
      <c r="I766" s="7">
        <v>42705</v>
      </c>
      <c r="J766" s="7">
        <v>42720</v>
      </c>
      <c r="K766" s="7" t="s">
        <v>2544</v>
      </c>
      <c r="L766" s="17">
        <f t="shared" si="121"/>
        <v>287.33999999999997</v>
      </c>
      <c r="M766" s="20">
        <f t="shared" si="122"/>
        <v>0.82894828426254619</v>
      </c>
      <c r="N766" s="6">
        <v>15</v>
      </c>
      <c r="O766" s="6">
        <v>14500000</v>
      </c>
      <c r="P766" s="6">
        <v>14500000</v>
      </c>
      <c r="Q766" s="6">
        <f t="shared" si="123"/>
        <v>0</v>
      </c>
      <c r="R766" s="8">
        <f t="shared" si="124"/>
        <v>0</v>
      </c>
      <c r="S766" s="6">
        <v>8818</v>
      </c>
      <c r="T766" s="9">
        <f t="shared" si="125"/>
        <v>114242.66141732283</v>
      </c>
      <c r="U766" s="6">
        <v>114243</v>
      </c>
      <c r="V766" s="9">
        <f t="shared" si="126"/>
        <v>0.33858267717005219</v>
      </c>
      <c r="W766" s="8">
        <f t="shared" si="127"/>
        <v>2.963714893976658E-6</v>
      </c>
      <c r="X766" s="22">
        <f t="shared" si="128"/>
        <v>94701.258171476744</v>
      </c>
      <c r="Y766" s="22">
        <f t="shared" si="129"/>
        <v>94701.538839006069</v>
      </c>
      <c r="Z766" s="22">
        <f t="shared" si="131"/>
        <v>12027095.43255377</v>
      </c>
      <c r="AA766" s="10">
        <v>1670</v>
      </c>
      <c r="AB766" s="6">
        <v>2014</v>
      </c>
      <c r="AC766" s="6">
        <f t="shared" si="130"/>
        <v>2</v>
      </c>
      <c r="AD766" s="6" t="s">
        <v>67</v>
      </c>
    </row>
    <row r="767" spans="1:30" x14ac:dyDescent="0.2">
      <c r="A767">
        <v>18</v>
      </c>
      <c r="B767" s="6" t="s">
        <v>2406</v>
      </c>
      <c r="C767" s="6" t="s">
        <v>22</v>
      </c>
      <c r="D767" s="6" t="s">
        <v>23</v>
      </c>
      <c r="E767" s="6" t="s">
        <v>2767</v>
      </c>
      <c r="F767" s="6" t="s">
        <v>2772</v>
      </c>
      <c r="G767" s="6">
        <v>128</v>
      </c>
      <c r="H767" s="6">
        <v>147</v>
      </c>
      <c r="I767" s="7">
        <v>42481</v>
      </c>
      <c r="J767" s="7">
        <v>42493</v>
      </c>
      <c r="K767" s="7" t="s">
        <v>2537</v>
      </c>
      <c r="L767" s="17">
        <f t="shared" si="121"/>
        <v>256.52</v>
      </c>
      <c r="M767" s="20">
        <f t="shared" si="122"/>
        <v>0.92854358334632781</v>
      </c>
      <c r="N767" s="6">
        <v>12</v>
      </c>
      <c r="O767" s="6">
        <v>7850000</v>
      </c>
      <c r="P767" s="6">
        <v>7850000</v>
      </c>
      <c r="Q767" s="6">
        <f t="shared" si="123"/>
        <v>0</v>
      </c>
      <c r="R767" s="8">
        <f t="shared" si="124"/>
        <v>0</v>
      </c>
      <c r="S767" s="6"/>
      <c r="T767" s="9">
        <f t="shared" si="125"/>
        <v>61328.125</v>
      </c>
      <c r="U767" s="6">
        <v>61328</v>
      </c>
      <c r="V767" s="9">
        <f t="shared" si="126"/>
        <v>-0.125</v>
      </c>
      <c r="W767" s="8">
        <f t="shared" si="127"/>
        <v>-2.038216560509554E-6</v>
      </c>
      <c r="X767" s="22">
        <f t="shared" si="128"/>
        <v>56945.83694741151</v>
      </c>
      <c r="Y767" s="22">
        <f t="shared" si="129"/>
        <v>56945.720879463588</v>
      </c>
      <c r="Z767" s="22">
        <f t="shared" si="131"/>
        <v>7289052.2725713393</v>
      </c>
      <c r="AA767" s="6">
        <v>952</v>
      </c>
      <c r="AB767" s="6">
        <v>1915</v>
      </c>
      <c r="AC767" s="6">
        <f t="shared" si="130"/>
        <v>101</v>
      </c>
      <c r="AD767" s="6" t="s">
        <v>103</v>
      </c>
    </row>
    <row r="768" spans="1:30" x14ac:dyDescent="0.2">
      <c r="A768">
        <v>14</v>
      </c>
      <c r="B768" s="6" t="s">
        <v>2415</v>
      </c>
      <c r="C768" s="6" t="s">
        <v>22</v>
      </c>
      <c r="D768" s="6" t="s">
        <v>23</v>
      </c>
      <c r="E768" s="6" t="s">
        <v>2767</v>
      </c>
      <c r="F768" s="6" t="s">
        <v>2772</v>
      </c>
      <c r="G768" s="6">
        <v>130</v>
      </c>
      <c r="H768" s="6">
        <v>146</v>
      </c>
      <c r="I768" s="7">
        <v>42455</v>
      </c>
      <c r="J768" s="7">
        <v>42465</v>
      </c>
      <c r="K768" s="7" t="s">
        <v>2536</v>
      </c>
      <c r="L768" s="17">
        <f t="shared" si="121"/>
        <v>250.79</v>
      </c>
      <c r="M768" s="20">
        <f t="shared" si="122"/>
        <v>0.9497587623110969</v>
      </c>
      <c r="N768" s="6">
        <v>10</v>
      </c>
      <c r="O768" s="6">
        <v>8300000</v>
      </c>
      <c r="P768" s="6">
        <v>9000000</v>
      </c>
      <c r="Q768" s="6">
        <f t="shared" si="123"/>
        <v>700000</v>
      </c>
      <c r="R768" s="8">
        <f t="shared" si="124"/>
        <v>8.4337349397590355E-2</v>
      </c>
      <c r="S768" s="6">
        <v>59</v>
      </c>
      <c r="T768" s="9">
        <f t="shared" si="125"/>
        <v>63846.607692307691</v>
      </c>
      <c r="U768" s="6">
        <v>69231</v>
      </c>
      <c r="V768" s="9">
        <f t="shared" si="126"/>
        <v>5384.3923076923093</v>
      </c>
      <c r="W768" s="8">
        <f t="shared" si="127"/>
        <v>8.4333255944325239E-2</v>
      </c>
      <c r="X768" s="22">
        <f t="shared" si="128"/>
        <v>60638.875099608311</v>
      </c>
      <c r="Y768" s="22">
        <f t="shared" si="129"/>
        <v>65752.748873559554</v>
      </c>
      <c r="Z768" s="22">
        <f t="shared" si="131"/>
        <v>8547857.3535627425</v>
      </c>
      <c r="AA768" s="6">
        <v>540</v>
      </c>
      <c r="AB768" s="6">
        <v>1895</v>
      </c>
      <c r="AC768" s="6">
        <f t="shared" si="130"/>
        <v>121</v>
      </c>
      <c r="AD768" s="6" t="s">
        <v>364</v>
      </c>
    </row>
    <row r="769" spans="1:30" x14ac:dyDescent="0.2">
      <c r="A769">
        <v>37</v>
      </c>
      <c r="B769" s="6" t="s">
        <v>2424</v>
      </c>
      <c r="C769" s="6" t="s">
        <v>22</v>
      </c>
      <c r="D769" s="6" t="s">
        <v>23</v>
      </c>
      <c r="E769" s="6" t="s">
        <v>2767</v>
      </c>
      <c r="F769" s="6" t="s">
        <v>2772</v>
      </c>
      <c r="G769" s="6">
        <v>130</v>
      </c>
      <c r="H769" s="6">
        <v>142</v>
      </c>
      <c r="I769" s="7">
        <v>42616</v>
      </c>
      <c r="J769" s="7">
        <v>42626</v>
      </c>
      <c r="K769" s="7" t="s">
        <v>2541</v>
      </c>
      <c r="L769" s="17">
        <f t="shared" si="121"/>
        <v>275.91000000000003</v>
      </c>
      <c r="M769" s="20">
        <f t="shared" si="122"/>
        <v>0.86328875357906554</v>
      </c>
      <c r="N769" s="6">
        <v>10</v>
      </c>
      <c r="O769" s="6">
        <v>8900000</v>
      </c>
      <c r="P769" s="6">
        <v>11750000</v>
      </c>
      <c r="Q769" s="6">
        <f t="shared" si="123"/>
        <v>2850000</v>
      </c>
      <c r="R769" s="8">
        <f t="shared" si="124"/>
        <v>0.3202247191011236</v>
      </c>
      <c r="S769" s="6">
        <v>47909</v>
      </c>
      <c r="T769" s="9">
        <f t="shared" si="125"/>
        <v>68830.069230769237</v>
      </c>
      <c r="U769" s="6">
        <v>90753</v>
      </c>
      <c r="V769" s="9">
        <f t="shared" si="126"/>
        <v>21922.930769230763</v>
      </c>
      <c r="W769" s="8">
        <f t="shared" si="127"/>
        <v>0.31850804472866218</v>
      </c>
      <c r="X769" s="22">
        <f t="shared" si="128"/>
        <v>59420.224674991565</v>
      </c>
      <c r="Y769" s="22">
        <f t="shared" si="129"/>
        <v>78346.044253560933</v>
      </c>
      <c r="Z769" s="22">
        <f t="shared" si="131"/>
        <v>10184985.752962921</v>
      </c>
      <c r="AA769" s="6">
        <v>664</v>
      </c>
      <c r="AB769" s="6">
        <v>1914</v>
      </c>
      <c r="AC769" s="6">
        <f t="shared" si="130"/>
        <v>102</v>
      </c>
      <c r="AD769" s="6" t="s">
        <v>295</v>
      </c>
    </row>
    <row r="770" spans="1:30" x14ac:dyDescent="0.2">
      <c r="A770">
        <v>3</v>
      </c>
      <c r="B770" s="6" t="s">
        <v>2171</v>
      </c>
      <c r="C770" s="6" t="s">
        <v>22</v>
      </c>
      <c r="D770" s="6" t="s">
        <v>23</v>
      </c>
      <c r="E770" s="6" t="s">
        <v>2767</v>
      </c>
      <c r="F770" s="6" t="s">
        <v>2772</v>
      </c>
      <c r="G770" s="6">
        <v>130</v>
      </c>
      <c r="H770" s="6">
        <v>145</v>
      </c>
      <c r="I770" s="7">
        <v>42377</v>
      </c>
      <c r="J770" s="7">
        <v>42388</v>
      </c>
      <c r="K770" s="7" t="s">
        <v>2533</v>
      </c>
      <c r="L770" s="17">
        <f t="shared" ref="L770:L833" si="132">IF(K770="Januar",238.19,IF(K770="Februar",240.59,IF(K770="Mars",245.99,IF(K770="April",250.79,IF(K770="Mai",256.52,IF(K770="Juni",259.83,IF(K770="Juli",265.66,IF(K770="August",272.21,IF(K770="September",275.91,IF(K770="Oktober",281.13,IF(K770="November",284.38,IF(K770="Desember",287.34,0))))))))))))</f>
        <v>238.19</v>
      </c>
      <c r="M770" s="20">
        <f t="shared" ref="M770:M833" si="133">$L$2/L770</f>
        <v>1</v>
      </c>
      <c r="N770" s="6">
        <v>11</v>
      </c>
      <c r="O770" s="6">
        <v>8190000</v>
      </c>
      <c r="P770" s="6">
        <v>8000000</v>
      </c>
      <c r="Q770" s="6">
        <f t="shared" ref="Q770:Q833" si="134">P770-O770</f>
        <v>-190000</v>
      </c>
      <c r="R770" s="8">
        <f t="shared" ref="R770:R833" si="135">Q770/O770</f>
        <v>-2.31990231990232E-2</v>
      </c>
      <c r="S770" s="6"/>
      <c r="T770" s="9">
        <f t="shared" ref="T770:T833" si="136">(O770+S770)/G770</f>
        <v>63000</v>
      </c>
      <c r="U770" s="6">
        <v>61538</v>
      </c>
      <c r="V770" s="9">
        <f t="shared" ref="V770:V833" si="137">U770-T770</f>
        <v>-1462</v>
      </c>
      <c r="W770" s="8">
        <f t="shared" ref="W770:W833" si="138">V770/T770</f>
        <v>-2.3206349206349206E-2</v>
      </c>
      <c r="X770" s="22">
        <f t="shared" ref="X770:X833" si="139">T770*M770</f>
        <v>63000</v>
      </c>
      <c r="Y770" s="22">
        <f t="shared" ref="Y770:Y833" si="140">U770*M770</f>
        <v>61538</v>
      </c>
      <c r="Z770" s="22">
        <f t="shared" si="131"/>
        <v>7999940</v>
      </c>
      <c r="AA770" s="6">
        <v>551</v>
      </c>
      <c r="AB770" s="6">
        <v>1895</v>
      </c>
      <c r="AC770" s="6">
        <f t="shared" ref="AC770:AC833" si="141">2016-AB770</f>
        <v>121</v>
      </c>
      <c r="AD770" s="6" t="s">
        <v>90</v>
      </c>
    </row>
    <row r="771" spans="1:30" x14ac:dyDescent="0.2">
      <c r="A771">
        <v>17</v>
      </c>
      <c r="B771" s="6" t="s">
        <v>2417</v>
      </c>
      <c r="C771" s="6" t="s">
        <v>22</v>
      </c>
      <c r="D771" s="6" t="s">
        <v>23</v>
      </c>
      <c r="E771" s="6" t="s">
        <v>2767</v>
      </c>
      <c r="F771" s="6" t="s">
        <v>2772</v>
      </c>
      <c r="G771" s="6">
        <v>130</v>
      </c>
      <c r="H771" s="6">
        <v>145</v>
      </c>
      <c r="I771" s="7">
        <v>42475</v>
      </c>
      <c r="J771" s="7">
        <v>42486</v>
      </c>
      <c r="K771" s="7" t="s">
        <v>2536</v>
      </c>
      <c r="L771" s="17">
        <f t="shared" si="132"/>
        <v>250.79</v>
      </c>
      <c r="M771" s="20">
        <f t="shared" si="133"/>
        <v>0.9497587623110969</v>
      </c>
      <c r="N771" s="6">
        <v>11</v>
      </c>
      <c r="O771" s="6">
        <v>7900000</v>
      </c>
      <c r="P771" s="6">
        <v>7800000</v>
      </c>
      <c r="Q771" s="6">
        <f t="shared" si="134"/>
        <v>-100000</v>
      </c>
      <c r="R771" s="8">
        <f t="shared" si="135"/>
        <v>-1.2658227848101266E-2</v>
      </c>
      <c r="S771" s="6">
        <v>63288</v>
      </c>
      <c r="T771" s="9">
        <f t="shared" si="136"/>
        <v>61256.061538461538</v>
      </c>
      <c r="U771" s="6">
        <v>60487</v>
      </c>
      <c r="V771" s="9">
        <f t="shared" si="137"/>
        <v>-769.06153846153757</v>
      </c>
      <c r="W771" s="8">
        <f t="shared" si="138"/>
        <v>-1.2554864272144858E-2</v>
      </c>
      <c r="X771" s="22">
        <f t="shared" si="139"/>
        <v>58178.481190821614</v>
      </c>
      <c r="Y771" s="22">
        <f t="shared" si="140"/>
        <v>57448.058255911317</v>
      </c>
      <c r="Z771" s="22">
        <f t="shared" ref="Z771:Z834" si="142">Y771*G771</f>
        <v>7468247.5732684713</v>
      </c>
      <c r="AA771" s="6">
        <v>420</v>
      </c>
      <c r="AB771" s="6">
        <v>1898</v>
      </c>
      <c r="AC771" s="6">
        <f t="shared" si="141"/>
        <v>118</v>
      </c>
      <c r="AD771" s="6" t="s">
        <v>127</v>
      </c>
    </row>
    <row r="772" spans="1:30" x14ac:dyDescent="0.2">
      <c r="A772">
        <v>21</v>
      </c>
      <c r="B772" s="6" t="s">
        <v>897</v>
      </c>
      <c r="C772" s="6" t="s">
        <v>22</v>
      </c>
      <c r="D772" s="6" t="s">
        <v>23</v>
      </c>
      <c r="E772" s="6" t="s">
        <v>2767</v>
      </c>
      <c r="F772" s="6" t="s">
        <v>2772</v>
      </c>
      <c r="G772" s="6">
        <v>130</v>
      </c>
      <c r="H772" s="6">
        <v>142</v>
      </c>
      <c r="I772" s="7">
        <v>42503</v>
      </c>
      <c r="J772" s="7">
        <v>42515</v>
      </c>
      <c r="K772" s="7" t="s">
        <v>2537</v>
      </c>
      <c r="L772" s="17">
        <f t="shared" si="132"/>
        <v>256.52</v>
      </c>
      <c r="M772" s="20">
        <f t="shared" si="133"/>
        <v>0.92854358334632781</v>
      </c>
      <c r="N772" s="6">
        <v>12</v>
      </c>
      <c r="O772" s="6">
        <v>7500000</v>
      </c>
      <c r="P772" s="6">
        <v>7400000</v>
      </c>
      <c r="Q772" s="6">
        <f t="shared" si="134"/>
        <v>-100000</v>
      </c>
      <c r="R772" s="8">
        <f t="shared" si="135"/>
        <v>-1.3333333333333334E-2</v>
      </c>
      <c r="S772" s="6"/>
      <c r="T772" s="9">
        <f t="shared" si="136"/>
        <v>57692.307692307695</v>
      </c>
      <c r="U772" s="6">
        <v>56923</v>
      </c>
      <c r="V772" s="9">
        <f t="shared" si="137"/>
        <v>-769.30769230769511</v>
      </c>
      <c r="W772" s="8">
        <f t="shared" si="138"/>
        <v>-1.3334666666666715E-2</v>
      </c>
      <c r="X772" s="22">
        <f t="shared" si="139"/>
        <v>53569.822116134303</v>
      </c>
      <c r="Y772" s="22">
        <f t="shared" si="140"/>
        <v>52855.48639482302</v>
      </c>
      <c r="Z772" s="22">
        <f t="shared" si="142"/>
        <v>6871213.2313269926</v>
      </c>
      <c r="AA772" s="6">
        <v>608</v>
      </c>
      <c r="AB772" s="6">
        <v>1892</v>
      </c>
      <c r="AC772" s="6">
        <f t="shared" si="141"/>
        <v>124</v>
      </c>
      <c r="AD772" s="6" t="s">
        <v>37</v>
      </c>
    </row>
    <row r="773" spans="1:30" x14ac:dyDescent="0.2">
      <c r="A773">
        <v>15</v>
      </c>
      <c r="B773" s="6" t="s">
        <v>2416</v>
      </c>
      <c r="C773" s="6" t="s">
        <v>22</v>
      </c>
      <c r="D773" s="6" t="s">
        <v>23</v>
      </c>
      <c r="E773" s="6" t="s">
        <v>2767</v>
      </c>
      <c r="F773" s="6" t="s">
        <v>2772</v>
      </c>
      <c r="G773" s="6">
        <v>130</v>
      </c>
      <c r="H773" s="6">
        <v>147</v>
      </c>
      <c r="I773" s="7">
        <v>42450</v>
      </c>
      <c r="J773" s="7">
        <v>42473</v>
      </c>
      <c r="K773" s="7" t="s">
        <v>2536</v>
      </c>
      <c r="L773" s="17">
        <f t="shared" si="132"/>
        <v>250.79</v>
      </c>
      <c r="M773" s="20">
        <f t="shared" si="133"/>
        <v>0.9497587623110969</v>
      </c>
      <c r="N773" s="6">
        <v>23</v>
      </c>
      <c r="O773" s="6">
        <v>7650000</v>
      </c>
      <c r="P773" s="6">
        <v>7800000</v>
      </c>
      <c r="Q773" s="6">
        <f t="shared" si="134"/>
        <v>150000</v>
      </c>
      <c r="R773" s="8">
        <f t="shared" si="135"/>
        <v>1.9607843137254902E-2</v>
      </c>
      <c r="S773" s="6"/>
      <c r="T773" s="9">
        <f t="shared" si="136"/>
        <v>58846.153846153844</v>
      </c>
      <c r="U773" s="6">
        <v>60000</v>
      </c>
      <c r="V773" s="9">
        <f t="shared" si="137"/>
        <v>1153.8461538461561</v>
      </c>
      <c r="W773" s="8">
        <f t="shared" si="138"/>
        <v>1.960784313725494E-2</v>
      </c>
      <c r="X773" s="22">
        <f t="shared" si="139"/>
        <v>55889.650243691467</v>
      </c>
      <c r="Y773" s="22">
        <f t="shared" si="140"/>
        <v>56985.525738665812</v>
      </c>
      <c r="Z773" s="22">
        <f t="shared" si="142"/>
        <v>7408118.3460265556</v>
      </c>
      <c r="AA773" s="6">
        <v>412</v>
      </c>
      <c r="AB773" s="6">
        <v>1895</v>
      </c>
      <c r="AC773" s="6">
        <f t="shared" si="141"/>
        <v>121</v>
      </c>
      <c r="AD773" s="6" t="s">
        <v>127</v>
      </c>
    </row>
    <row r="774" spans="1:30" x14ac:dyDescent="0.2">
      <c r="A774">
        <v>33</v>
      </c>
      <c r="B774" s="6" t="s">
        <v>897</v>
      </c>
      <c r="C774" s="6" t="s">
        <v>22</v>
      </c>
      <c r="D774" s="6" t="s">
        <v>23</v>
      </c>
      <c r="E774" s="6" t="s">
        <v>2768</v>
      </c>
      <c r="F774" s="6" t="s">
        <v>2772</v>
      </c>
      <c r="G774" s="6">
        <v>131</v>
      </c>
      <c r="H774" s="6">
        <v>145</v>
      </c>
      <c r="I774" s="7">
        <v>42597</v>
      </c>
      <c r="J774" s="7">
        <v>42601</v>
      </c>
      <c r="K774" s="7" t="s">
        <v>2540</v>
      </c>
      <c r="L774" s="17">
        <f t="shared" si="132"/>
        <v>272.20999999999998</v>
      </c>
      <c r="M774" s="20">
        <f t="shared" si="133"/>
        <v>0.87502296021454029</v>
      </c>
      <c r="N774" s="6">
        <v>4</v>
      </c>
      <c r="O774" s="6">
        <v>7900000</v>
      </c>
      <c r="P774" s="6">
        <v>8700000</v>
      </c>
      <c r="Q774" s="6">
        <f t="shared" si="134"/>
        <v>800000</v>
      </c>
      <c r="R774" s="8">
        <f t="shared" si="135"/>
        <v>0.10126582278481013</v>
      </c>
      <c r="S774" s="6"/>
      <c r="T774" s="9">
        <f t="shared" si="136"/>
        <v>60305.343511450381</v>
      </c>
      <c r="U774" s="6">
        <v>66412</v>
      </c>
      <c r="V774" s="9">
        <f t="shared" si="137"/>
        <v>6106.6564885496191</v>
      </c>
      <c r="W774" s="8">
        <f t="shared" si="138"/>
        <v>0.10126227848101267</v>
      </c>
      <c r="X774" s="22">
        <f t="shared" si="139"/>
        <v>52768.560196144033</v>
      </c>
      <c r="Y774" s="22">
        <f t="shared" si="140"/>
        <v>58112.024833768053</v>
      </c>
      <c r="Z774" s="22">
        <f t="shared" si="142"/>
        <v>7612675.2532236148</v>
      </c>
      <c r="AA774" s="6">
        <v>597</v>
      </c>
      <c r="AB774" s="6">
        <v>1881</v>
      </c>
      <c r="AC774" s="6">
        <f t="shared" si="141"/>
        <v>135</v>
      </c>
      <c r="AD774" s="6" t="s">
        <v>123</v>
      </c>
    </row>
    <row r="775" spans="1:30" x14ac:dyDescent="0.2">
      <c r="A775">
        <v>37</v>
      </c>
      <c r="B775" s="6" t="s">
        <v>2428</v>
      </c>
      <c r="C775" s="6" t="s">
        <v>22</v>
      </c>
      <c r="D775" s="6" t="s">
        <v>23</v>
      </c>
      <c r="E775" s="6" t="s">
        <v>2767</v>
      </c>
      <c r="F775" s="6" t="s">
        <v>2772</v>
      </c>
      <c r="G775" s="6">
        <v>131</v>
      </c>
      <c r="H775" s="6">
        <v>145</v>
      </c>
      <c r="I775" s="7">
        <v>42615</v>
      </c>
      <c r="J775" s="7">
        <v>42625</v>
      </c>
      <c r="K775" s="7" t="s">
        <v>2541</v>
      </c>
      <c r="L775" s="17">
        <f t="shared" si="132"/>
        <v>275.91000000000003</v>
      </c>
      <c r="M775" s="20">
        <f t="shared" si="133"/>
        <v>0.86328875357906554</v>
      </c>
      <c r="N775" s="6">
        <v>10</v>
      </c>
      <c r="O775" s="6">
        <v>9950000</v>
      </c>
      <c r="P775" s="6">
        <v>9850000</v>
      </c>
      <c r="Q775" s="6">
        <f t="shared" si="134"/>
        <v>-100000</v>
      </c>
      <c r="R775" s="8">
        <f t="shared" si="135"/>
        <v>-1.0050251256281407E-2</v>
      </c>
      <c r="S775" s="6">
        <v>4847</v>
      </c>
      <c r="T775" s="9">
        <f t="shared" si="136"/>
        <v>75991.198473282449</v>
      </c>
      <c r="U775" s="6">
        <v>75228</v>
      </c>
      <c r="V775" s="9">
        <f t="shared" si="137"/>
        <v>-763.19847328244941</v>
      </c>
      <c r="W775" s="8">
        <f t="shared" si="138"/>
        <v>-1.0043248278954049E-2</v>
      </c>
      <c r="X775" s="22">
        <f t="shared" si="139"/>
        <v>65602.3470129794</v>
      </c>
      <c r="Y775" s="22">
        <f t="shared" si="140"/>
        <v>64943.486354245942</v>
      </c>
      <c r="Z775" s="22">
        <f t="shared" si="142"/>
        <v>8507596.7124062181</v>
      </c>
      <c r="AA775" s="10">
        <v>1982</v>
      </c>
      <c r="AB775" s="6">
        <v>1925</v>
      </c>
      <c r="AC775" s="6">
        <f t="shared" si="141"/>
        <v>91</v>
      </c>
      <c r="AD775" s="6" t="s">
        <v>103</v>
      </c>
    </row>
    <row r="776" spans="1:30" x14ac:dyDescent="0.2">
      <c r="A776">
        <v>4</v>
      </c>
      <c r="B776" s="6" t="s">
        <v>2406</v>
      </c>
      <c r="C776" s="6" t="s">
        <v>22</v>
      </c>
      <c r="D776" s="6" t="s">
        <v>23</v>
      </c>
      <c r="E776" s="6" t="s">
        <v>2767</v>
      </c>
      <c r="F776" s="6" t="s">
        <v>2772</v>
      </c>
      <c r="G776" s="6">
        <v>131</v>
      </c>
      <c r="H776" s="6">
        <v>145</v>
      </c>
      <c r="I776" s="7">
        <v>42384</v>
      </c>
      <c r="J776" s="7">
        <v>42395</v>
      </c>
      <c r="K776" s="7" t="s">
        <v>2533</v>
      </c>
      <c r="L776" s="17">
        <f t="shared" si="132"/>
        <v>238.19</v>
      </c>
      <c r="M776" s="20">
        <f t="shared" si="133"/>
        <v>1</v>
      </c>
      <c r="N776" s="6">
        <v>11</v>
      </c>
      <c r="O776" s="6">
        <v>6700000</v>
      </c>
      <c r="P776" s="6">
        <v>7600000</v>
      </c>
      <c r="Q776" s="6">
        <f t="shared" si="134"/>
        <v>900000</v>
      </c>
      <c r="R776" s="8">
        <f t="shared" si="135"/>
        <v>0.13432835820895522</v>
      </c>
      <c r="S776" s="6">
        <v>28206</v>
      </c>
      <c r="T776" s="9">
        <f t="shared" si="136"/>
        <v>51360.35114503817</v>
      </c>
      <c r="U776" s="6">
        <v>58231</v>
      </c>
      <c r="V776" s="9">
        <f t="shared" si="137"/>
        <v>6870.6488549618298</v>
      </c>
      <c r="W776" s="8">
        <f t="shared" si="138"/>
        <v>0.13377340111167815</v>
      </c>
      <c r="X776" s="22">
        <f t="shared" si="139"/>
        <v>51360.35114503817</v>
      </c>
      <c r="Y776" s="22">
        <f t="shared" si="140"/>
        <v>58231</v>
      </c>
      <c r="Z776" s="22">
        <f t="shared" si="142"/>
        <v>7628261</v>
      </c>
      <c r="AA776" s="6">
        <v>952</v>
      </c>
      <c r="AB776" s="6">
        <v>1915</v>
      </c>
      <c r="AC776" s="6">
        <f t="shared" si="141"/>
        <v>101</v>
      </c>
      <c r="AD776" s="6" t="s">
        <v>103</v>
      </c>
    </row>
    <row r="777" spans="1:30" x14ac:dyDescent="0.2">
      <c r="A777">
        <v>24</v>
      </c>
      <c r="B777" s="6" t="s">
        <v>2427</v>
      </c>
      <c r="C777" s="6" t="s">
        <v>22</v>
      </c>
      <c r="D777" s="6" t="s">
        <v>23</v>
      </c>
      <c r="E777" s="6" t="s">
        <v>2767</v>
      </c>
      <c r="F777" s="6" t="s">
        <v>2772</v>
      </c>
      <c r="G777" s="6">
        <v>131</v>
      </c>
      <c r="H777" s="6">
        <v>146</v>
      </c>
      <c r="I777" s="7">
        <v>42524</v>
      </c>
      <c r="J777" s="7">
        <v>42538</v>
      </c>
      <c r="K777" s="7" t="s">
        <v>2538</v>
      </c>
      <c r="L777" s="17">
        <f t="shared" si="132"/>
        <v>259.83</v>
      </c>
      <c r="M777" s="20">
        <f t="shared" si="133"/>
        <v>0.91671477504522192</v>
      </c>
      <c r="N777" s="6">
        <v>14</v>
      </c>
      <c r="O777" s="6">
        <v>7500000</v>
      </c>
      <c r="P777" s="6">
        <v>7600000</v>
      </c>
      <c r="Q777" s="6">
        <f t="shared" si="134"/>
        <v>100000</v>
      </c>
      <c r="R777" s="8">
        <f t="shared" si="135"/>
        <v>1.3333333333333334E-2</v>
      </c>
      <c r="S777" s="6">
        <v>77958</v>
      </c>
      <c r="T777" s="9">
        <f t="shared" si="136"/>
        <v>57847.007633587789</v>
      </c>
      <c r="U777" s="6">
        <v>58610</v>
      </c>
      <c r="V777" s="9">
        <f t="shared" si="137"/>
        <v>762.99236641221069</v>
      </c>
      <c r="W777" s="8">
        <f t="shared" si="138"/>
        <v>1.3189832933885303E-2</v>
      </c>
      <c r="X777" s="22">
        <f t="shared" si="139"/>
        <v>53029.206589863665</v>
      </c>
      <c r="Y777" s="22">
        <f t="shared" si="140"/>
        <v>53728.652965400455</v>
      </c>
      <c r="Z777" s="22">
        <f t="shared" si="142"/>
        <v>7038453.5384674594</v>
      </c>
      <c r="AA777" s="6">
        <v>474</v>
      </c>
      <c r="AB777" s="6">
        <v>1895</v>
      </c>
      <c r="AC777" s="6">
        <f t="shared" si="141"/>
        <v>121</v>
      </c>
      <c r="AD777" s="6" t="s">
        <v>27</v>
      </c>
    </row>
    <row r="778" spans="1:30" x14ac:dyDescent="0.2">
      <c r="A778">
        <v>3</v>
      </c>
      <c r="B778" s="6" t="s">
        <v>2746</v>
      </c>
      <c r="C778" s="6" t="s">
        <v>22</v>
      </c>
      <c r="D778" s="6" t="s">
        <v>23</v>
      </c>
      <c r="E778" s="6" t="s">
        <v>2768</v>
      </c>
      <c r="F778" s="6" t="s">
        <v>2772</v>
      </c>
      <c r="G778" s="6">
        <v>132</v>
      </c>
      <c r="H778" s="6">
        <v>148</v>
      </c>
      <c r="I778" s="7">
        <v>42384</v>
      </c>
      <c r="J778" s="7">
        <v>42388</v>
      </c>
      <c r="K778" s="7" t="s">
        <v>2533</v>
      </c>
      <c r="L778" s="17">
        <f t="shared" si="132"/>
        <v>238.19</v>
      </c>
      <c r="M778" s="20">
        <f t="shared" si="133"/>
        <v>1</v>
      </c>
      <c r="N778" s="6">
        <v>4</v>
      </c>
      <c r="O778" s="6">
        <v>6300000</v>
      </c>
      <c r="P778" s="6">
        <v>6500000</v>
      </c>
      <c r="Q778" s="6">
        <f t="shared" si="134"/>
        <v>200000</v>
      </c>
      <c r="R778" s="8">
        <f t="shared" si="135"/>
        <v>3.1746031746031744E-2</v>
      </c>
      <c r="S778" s="6">
        <v>87764</v>
      </c>
      <c r="T778" s="9">
        <f t="shared" si="136"/>
        <v>48392.151515151512</v>
      </c>
      <c r="U778" s="6">
        <v>49907</v>
      </c>
      <c r="V778" s="9">
        <f t="shared" si="137"/>
        <v>1514.8484848484877</v>
      </c>
      <c r="W778" s="8">
        <f t="shared" si="138"/>
        <v>3.1303598567511325E-2</v>
      </c>
      <c r="X778" s="22">
        <f t="shared" si="139"/>
        <v>48392.151515151512</v>
      </c>
      <c r="Y778" s="22">
        <f t="shared" si="140"/>
        <v>49907</v>
      </c>
      <c r="Z778" s="22">
        <f t="shared" si="142"/>
        <v>6587724</v>
      </c>
      <c r="AA778" s="6"/>
      <c r="AB778" s="6">
        <v>1904</v>
      </c>
      <c r="AC778" s="6">
        <f t="shared" si="141"/>
        <v>112</v>
      </c>
      <c r="AD778" s="6" t="s">
        <v>25</v>
      </c>
    </row>
    <row r="779" spans="1:30" x14ac:dyDescent="0.2">
      <c r="A779">
        <v>6</v>
      </c>
      <c r="B779" s="6" t="s">
        <v>2429</v>
      </c>
      <c r="C779" s="6" t="s">
        <v>22</v>
      </c>
      <c r="D779" s="6" t="s">
        <v>23</v>
      </c>
      <c r="E779" s="6" t="s">
        <v>2767</v>
      </c>
      <c r="F779" s="6" t="s">
        <v>2772</v>
      </c>
      <c r="G779" s="6">
        <v>132</v>
      </c>
      <c r="H779" s="6">
        <v>145</v>
      </c>
      <c r="I779" s="7">
        <v>42399</v>
      </c>
      <c r="J779" s="7">
        <v>42409</v>
      </c>
      <c r="K779" s="7" t="s">
        <v>2534</v>
      </c>
      <c r="L779" s="17">
        <f t="shared" si="132"/>
        <v>240.59</v>
      </c>
      <c r="M779" s="20">
        <f t="shared" si="133"/>
        <v>0.99002452304750821</v>
      </c>
      <c r="N779" s="6">
        <v>10</v>
      </c>
      <c r="O779" s="6">
        <v>8850000</v>
      </c>
      <c r="P779" s="6">
        <v>8700000</v>
      </c>
      <c r="Q779" s="6">
        <f t="shared" si="134"/>
        <v>-150000</v>
      </c>
      <c r="R779" s="8">
        <f t="shared" si="135"/>
        <v>-1.6949152542372881E-2</v>
      </c>
      <c r="S779" s="6">
        <v>9100</v>
      </c>
      <c r="T779" s="9">
        <f t="shared" si="136"/>
        <v>67114.393939393936</v>
      </c>
      <c r="U779" s="6">
        <v>65978</v>
      </c>
      <c r="V779" s="9">
        <f t="shared" si="137"/>
        <v>-1136.3939393939363</v>
      </c>
      <c r="W779" s="8">
        <f t="shared" si="138"/>
        <v>-1.6932194015193372E-2</v>
      </c>
      <c r="X779" s="22">
        <f t="shared" si="139"/>
        <v>66444.895849471053</v>
      </c>
      <c r="Y779" s="22">
        <f t="shared" si="140"/>
        <v>65319.837981628494</v>
      </c>
      <c r="Z779" s="22">
        <f t="shared" si="142"/>
        <v>8622218.6135749612</v>
      </c>
      <c r="AA779" s="6">
        <v>891</v>
      </c>
      <c r="AB779" s="6">
        <v>1897</v>
      </c>
      <c r="AC779" s="6">
        <f t="shared" si="141"/>
        <v>119</v>
      </c>
      <c r="AD779" s="6" t="s">
        <v>90</v>
      </c>
    </row>
    <row r="780" spans="1:30" x14ac:dyDescent="0.2">
      <c r="A780">
        <v>42</v>
      </c>
      <c r="B780" s="6" t="s">
        <v>2432</v>
      </c>
      <c r="C780" s="6" t="s">
        <v>22</v>
      </c>
      <c r="D780" s="6" t="s">
        <v>23</v>
      </c>
      <c r="E780" s="6" t="s">
        <v>2767</v>
      </c>
      <c r="F780" s="6" t="s">
        <v>2772</v>
      </c>
      <c r="G780" s="6">
        <v>132</v>
      </c>
      <c r="H780" s="6">
        <v>145</v>
      </c>
      <c r="I780" s="7">
        <v>42651</v>
      </c>
      <c r="J780" s="7">
        <v>42661</v>
      </c>
      <c r="K780" s="7" t="s">
        <v>2542</v>
      </c>
      <c r="L780" s="17">
        <f t="shared" si="132"/>
        <v>281.13</v>
      </c>
      <c r="M780" s="20">
        <f t="shared" si="133"/>
        <v>0.84725927506847365</v>
      </c>
      <c r="N780" s="6">
        <v>10</v>
      </c>
      <c r="O780" s="6">
        <v>8900000</v>
      </c>
      <c r="P780" s="6">
        <v>9600000</v>
      </c>
      <c r="Q780" s="6">
        <f t="shared" si="134"/>
        <v>700000</v>
      </c>
      <c r="R780" s="8">
        <f t="shared" si="135"/>
        <v>7.8651685393258425E-2</v>
      </c>
      <c r="S780" s="6">
        <v>36625</v>
      </c>
      <c r="T780" s="9">
        <f t="shared" si="136"/>
        <v>67701.704545454544</v>
      </c>
      <c r="U780" s="6">
        <v>73005</v>
      </c>
      <c r="V780" s="9">
        <f t="shared" si="137"/>
        <v>5303.2954545454559</v>
      </c>
      <c r="W780" s="8">
        <f t="shared" si="138"/>
        <v>7.8333263396416455E-2</v>
      </c>
      <c r="X780" s="22">
        <f t="shared" si="139"/>
        <v>57360.897114081803</v>
      </c>
      <c r="Y780" s="22">
        <f t="shared" si="140"/>
        <v>61854.163376373916</v>
      </c>
      <c r="Z780" s="22">
        <f t="shared" si="142"/>
        <v>8164749.5656813569</v>
      </c>
      <c r="AA780" s="6">
        <v>556</v>
      </c>
      <c r="AB780" s="6">
        <v>1908</v>
      </c>
      <c r="AC780" s="6">
        <f t="shared" si="141"/>
        <v>108</v>
      </c>
      <c r="AD780" s="6" t="s">
        <v>67</v>
      </c>
    </row>
    <row r="781" spans="1:30" x14ac:dyDescent="0.2">
      <c r="A781">
        <v>43</v>
      </c>
      <c r="B781" s="6" t="s">
        <v>1457</v>
      </c>
      <c r="C781" s="6" t="s">
        <v>22</v>
      </c>
      <c r="D781" s="6" t="s">
        <v>23</v>
      </c>
      <c r="E781" s="6" t="s">
        <v>2767</v>
      </c>
      <c r="F781" s="6" t="s">
        <v>2772</v>
      </c>
      <c r="G781" s="6">
        <v>132</v>
      </c>
      <c r="H781" s="6">
        <v>148</v>
      </c>
      <c r="I781" s="7">
        <v>42658</v>
      </c>
      <c r="J781" s="7">
        <v>42668</v>
      </c>
      <c r="K781" s="7" t="s">
        <v>2542</v>
      </c>
      <c r="L781" s="17">
        <f t="shared" si="132"/>
        <v>281.13</v>
      </c>
      <c r="M781" s="20">
        <f t="shared" si="133"/>
        <v>0.84725927506847365</v>
      </c>
      <c r="N781" s="6">
        <v>10</v>
      </c>
      <c r="O781" s="6">
        <v>8200000</v>
      </c>
      <c r="P781" s="6">
        <v>8200000</v>
      </c>
      <c r="Q781" s="6">
        <f t="shared" si="134"/>
        <v>0</v>
      </c>
      <c r="R781" s="8">
        <f t="shared" si="135"/>
        <v>0</v>
      </c>
      <c r="S781" s="6"/>
      <c r="T781" s="9">
        <f t="shared" si="136"/>
        <v>62121.21212121212</v>
      </c>
      <c r="U781" s="6">
        <v>62121</v>
      </c>
      <c r="V781" s="9">
        <f t="shared" si="137"/>
        <v>-0.2121212121201097</v>
      </c>
      <c r="W781" s="8">
        <f t="shared" si="138"/>
        <v>-3.4146341463237172E-6</v>
      </c>
      <c r="X781" s="22">
        <f t="shared" si="139"/>
        <v>52632.77314819306</v>
      </c>
      <c r="Y781" s="22">
        <f t="shared" si="140"/>
        <v>52632.593426528649</v>
      </c>
      <c r="Z781" s="22">
        <f t="shared" si="142"/>
        <v>6947502.3323017815</v>
      </c>
      <c r="AA781" s="6">
        <v>484</v>
      </c>
      <c r="AB781" s="6">
        <v>1915</v>
      </c>
      <c r="AC781" s="6">
        <f t="shared" si="141"/>
        <v>101</v>
      </c>
      <c r="AD781" s="6" t="s">
        <v>108</v>
      </c>
    </row>
    <row r="782" spans="1:30" x14ac:dyDescent="0.2">
      <c r="A782">
        <v>11</v>
      </c>
      <c r="B782" s="6" t="s">
        <v>2430</v>
      </c>
      <c r="C782" s="6" t="s">
        <v>22</v>
      </c>
      <c r="D782" s="6" t="s">
        <v>23</v>
      </c>
      <c r="E782" s="6" t="s">
        <v>2767</v>
      </c>
      <c r="F782" s="6" t="s">
        <v>2772</v>
      </c>
      <c r="G782" s="6">
        <v>132</v>
      </c>
      <c r="H782" s="6">
        <v>145</v>
      </c>
      <c r="I782" s="7">
        <v>42429</v>
      </c>
      <c r="J782" s="7">
        <v>42443</v>
      </c>
      <c r="K782" s="7" t="s">
        <v>2535</v>
      </c>
      <c r="L782" s="17">
        <f t="shared" si="132"/>
        <v>245.99</v>
      </c>
      <c r="M782" s="20">
        <f t="shared" si="133"/>
        <v>0.96829139395910402</v>
      </c>
      <c r="N782" s="6">
        <v>14</v>
      </c>
      <c r="O782" s="6">
        <v>7500000</v>
      </c>
      <c r="P782" s="6">
        <v>7550000</v>
      </c>
      <c r="Q782" s="6">
        <f t="shared" si="134"/>
        <v>50000</v>
      </c>
      <c r="R782" s="8">
        <f t="shared" si="135"/>
        <v>6.6666666666666671E-3</v>
      </c>
      <c r="S782" s="6">
        <v>6815</v>
      </c>
      <c r="T782" s="9">
        <f t="shared" si="136"/>
        <v>56869.810606060608</v>
      </c>
      <c r="U782" s="6">
        <v>57249</v>
      </c>
      <c r="V782" s="9">
        <f t="shared" si="137"/>
        <v>379.18939393939218</v>
      </c>
      <c r="W782" s="8">
        <f t="shared" si="138"/>
        <v>6.6676746396440792E-3</v>
      </c>
      <c r="X782" s="22">
        <f t="shared" si="139"/>
        <v>55066.548185932661</v>
      </c>
      <c r="Y782" s="22">
        <f t="shared" si="140"/>
        <v>55433.714012764744</v>
      </c>
      <c r="Z782" s="22">
        <f t="shared" si="142"/>
        <v>7317250.2496849466</v>
      </c>
      <c r="AA782" s="6">
        <v>876</v>
      </c>
      <c r="AB782" s="6">
        <v>1899</v>
      </c>
      <c r="AC782" s="6">
        <f t="shared" si="141"/>
        <v>117</v>
      </c>
      <c r="AD782" s="6" t="s">
        <v>1159</v>
      </c>
    </row>
    <row r="783" spans="1:30" x14ac:dyDescent="0.2">
      <c r="A783">
        <v>5</v>
      </c>
      <c r="B783" s="6" t="s">
        <v>2434</v>
      </c>
      <c r="C783" s="6" t="s">
        <v>22</v>
      </c>
      <c r="D783" s="6" t="s">
        <v>23</v>
      </c>
      <c r="E783" s="6" t="s">
        <v>2767</v>
      </c>
      <c r="F783" s="6" t="s">
        <v>2772</v>
      </c>
      <c r="G783" s="6">
        <v>133</v>
      </c>
      <c r="H783" s="6">
        <v>166</v>
      </c>
      <c r="I783" s="7">
        <v>42392</v>
      </c>
      <c r="J783" s="7">
        <v>42402</v>
      </c>
      <c r="K783" s="7" t="s">
        <v>2534</v>
      </c>
      <c r="L783" s="17">
        <f t="shared" si="132"/>
        <v>240.59</v>
      </c>
      <c r="M783" s="20">
        <f t="shared" si="133"/>
        <v>0.99002452304750821</v>
      </c>
      <c r="N783" s="6">
        <v>10</v>
      </c>
      <c r="O783" s="6">
        <v>8200000</v>
      </c>
      <c r="P783" s="6">
        <v>8200000</v>
      </c>
      <c r="Q783" s="6">
        <f t="shared" si="134"/>
        <v>0</v>
      </c>
      <c r="R783" s="8">
        <f t="shared" si="135"/>
        <v>0</v>
      </c>
      <c r="S783" s="6"/>
      <c r="T783" s="9">
        <f t="shared" si="136"/>
        <v>61654.135338345863</v>
      </c>
      <c r="U783" s="6">
        <v>61654</v>
      </c>
      <c r="V783" s="9">
        <f t="shared" si="137"/>
        <v>-0.13533834586269222</v>
      </c>
      <c r="W783" s="8">
        <f t="shared" si="138"/>
        <v>-2.1951219511875692E-6</v>
      </c>
      <c r="X783" s="22">
        <f t="shared" si="139"/>
        <v>61039.105932252387</v>
      </c>
      <c r="Y783" s="22">
        <f t="shared" si="140"/>
        <v>61038.971943971068</v>
      </c>
      <c r="Z783" s="22">
        <f t="shared" si="142"/>
        <v>8118183.2685481524</v>
      </c>
      <c r="AA783" s="6">
        <v>530</v>
      </c>
      <c r="AB783" s="6">
        <v>1895</v>
      </c>
      <c r="AC783" s="6">
        <f t="shared" si="141"/>
        <v>121</v>
      </c>
      <c r="AD783" s="6" t="s">
        <v>494</v>
      </c>
    </row>
    <row r="784" spans="1:30" x14ac:dyDescent="0.2">
      <c r="A784">
        <v>4</v>
      </c>
      <c r="B784" s="6" t="s">
        <v>2433</v>
      </c>
      <c r="C784" s="6" t="s">
        <v>22</v>
      </c>
      <c r="D784" s="6" t="s">
        <v>23</v>
      </c>
      <c r="E784" s="6" t="s">
        <v>2767</v>
      </c>
      <c r="F784" s="6" t="s">
        <v>2772</v>
      </c>
      <c r="G784" s="6">
        <v>133</v>
      </c>
      <c r="H784" s="6">
        <v>150</v>
      </c>
      <c r="I784" s="7">
        <v>42384</v>
      </c>
      <c r="J784" s="7">
        <v>42395</v>
      </c>
      <c r="K784" s="7" t="s">
        <v>2533</v>
      </c>
      <c r="L784" s="17">
        <f t="shared" si="132"/>
        <v>238.19</v>
      </c>
      <c r="M784" s="20">
        <f t="shared" si="133"/>
        <v>1</v>
      </c>
      <c r="N784" s="6">
        <v>11</v>
      </c>
      <c r="O784" s="6">
        <v>12800000</v>
      </c>
      <c r="P784" s="6">
        <v>13500000</v>
      </c>
      <c r="Q784" s="6">
        <f t="shared" si="134"/>
        <v>700000</v>
      </c>
      <c r="R784" s="8">
        <f t="shared" si="135"/>
        <v>5.46875E-2</v>
      </c>
      <c r="S784" s="6"/>
      <c r="T784" s="9">
        <f t="shared" si="136"/>
        <v>96240.601503759404</v>
      </c>
      <c r="U784" s="6">
        <v>101504</v>
      </c>
      <c r="V784" s="9">
        <f t="shared" si="137"/>
        <v>5263.3984962405957</v>
      </c>
      <c r="W784" s="8">
        <f t="shared" si="138"/>
        <v>5.4689999999999933E-2</v>
      </c>
      <c r="X784" s="22">
        <f t="shared" si="139"/>
        <v>96240.601503759404</v>
      </c>
      <c r="Y784" s="22">
        <f t="shared" si="140"/>
        <v>101504</v>
      </c>
      <c r="Z784" s="22">
        <f t="shared" si="142"/>
        <v>13500032</v>
      </c>
      <c r="AA784" s="10">
        <v>1502</v>
      </c>
      <c r="AB784" s="6">
        <v>1892</v>
      </c>
      <c r="AC784" s="6">
        <f t="shared" si="141"/>
        <v>124</v>
      </c>
      <c r="AD784" s="6" t="s">
        <v>67</v>
      </c>
    </row>
    <row r="785" spans="1:30" x14ac:dyDescent="0.2">
      <c r="A785">
        <v>41</v>
      </c>
      <c r="B785" s="6" t="s">
        <v>2438</v>
      </c>
      <c r="C785" s="6" t="s">
        <v>22</v>
      </c>
      <c r="D785" s="6" t="s">
        <v>23</v>
      </c>
      <c r="E785" s="6" t="s">
        <v>2767</v>
      </c>
      <c r="F785" s="6" t="s">
        <v>2772</v>
      </c>
      <c r="G785" s="6">
        <v>133</v>
      </c>
      <c r="H785" s="6">
        <v>145</v>
      </c>
      <c r="I785" s="7">
        <v>42643</v>
      </c>
      <c r="J785" s="7">
        <v>42654</v>
      </c>
      <c r="K785" s="7" t="s">
        <v>2542</v>
      </c>
      <c r="L785" s="17">
        <f t="shared" si="132"/>
        <v>281.13</v>
      </c>
      <c r="M785" s="20">
        <f t="shared" si="133"/>
        <v>0.84725927506847365</v>
      </c>
      <c r="N785" s="6">
        <v>11</v>
      </c>
      <c r="O785" s="6">
        <v>9000000</v>
      </c>
      <c r="P785" s="6">
        <v>9900000</v>
      </c>
      <c r="Q785" s="6">
        <f t="shared" si="134"/>
        <v>900000</v>
      </c>
      <c r="R785" s="8">
        <f t="shared" si="135"/>
        <v>0.1</v>
      </c>
      <c r="S785" s="6">
        <v>392368</v>
      </c>
      <c r="T785" s="9">
        <f t="shared" si="136"/>
        <v>70619.308270676687</v>
      </c>
      <c r="U785" s="6">
        <v>77386</v>
      </c>
      <c r="V785" s="9">
        <f t="shared" si="137"/>
        <v>6766.6917293233128</v>
      </c>
      <c r="W785" s="8">
        <f t="shared" si="138"/>
        <v>9.5819286467480905E-2</v>
      </c>
      <c r="X785" s="22">
        <f t="shared" si="139"/>
        <v>59832.863931250598</v>
      </c>
      <c r="Y785" s="22">
        <f t="shared" si="140"/>
        <v>65566.006260448907</v>
      </c>
      <c r="Z785" s="22">
        <f t="shared" si="142"/>
        <v>8720278.8326397054</v>
      </c>
      <c r="AA785" s="6">
        <v>507</v>
      </c>
      <c r="AB785" s="6">
        <v>1898</v>
      </c>
      <c r="AC785" s="6">
        <f t="shared" si="141"/>
        <v>118</v>
      </c>
      <c r="AD785" s="6" t="s">
        <v>108</v>
      </c>
    </row>
    <row r="786" spans="1:30" x14ac:dyDescent="0.2">
      <c r="A786">
        <v>41</v>
      </c>
      <c r="B786" s="6" t="s">
        <v>2439</v>
      </c>
      <c r="C786" s="6" t="s">
        <v>22</v>
      </c>
      <c r="D786" s="6" t="s">
        <v>23</v>
      </c>
      <c r="E786" s="6" t="s">
        <v>2767</v>
      </c>
      <c r="F786" s="6" t="s">
        <v>2772</v>
      </c>
      <c r="G786" s="6">
        <v>133</v>
      </c>
      <c r="H786" s="6">
        <v>178</v>
      </c>
      <c r="I786" s="7">
        <v>42635</v>
      </c>
      <c r="J786" s="7">
        <v>42654</v>
      </c>
      <c r="K786" s="7" t="s">
        <v>2542</v>
      </c>
      <c r="L786" s="17">
        <f t="shared" si="132"/>
        <v>281.13</v>
      </c>
      <c r="M786" s="20">
        <f t="shared" si="133"/>
        <v>0.84725927506847365</v>
      </c>
      <c r="N786" s="6">
        <v>19</v>
      </c>
      <c r="O786" s="6">
        <v>12500000</v>
      </c>
      <c r="P786" s="6">
        <v>12100000</v>
      </c>
      <c r="Q786" s="6">
        <f t="shared" si="134"/>
        <v>-400000</v>
      </c>
      <c r="R786" s="8">
        <f t="shared" si="135"/>
        <v>-3.2000000000000001E-2</v>
      </c>
      <c r="S786" s="6">
        <v>249873</v>
      </c>
      <c r="T786" s="9">
        <f t="shared" si="136"/>
        <v>95863.706766917298</v>
      </c>
      <c r="U786" s="6">
        <v>92856</v>
      </c>
      <c r="V786" s="9">
        <f t="shared" si="137"/>
        <v>-3007.7067669172975</v>
      </c>
      <c r="W786" s="8">
        <f t="shared" si="138"/>
        <v>-3.1374822321759643E-2</v>
      </c>
      <c r="X786" s="22">
        <f t="shared" si="139"/>
        <v>81221.414700715075</v>
      </c>
      <c r="Y786" s="22">
        <f t="shared" si="140"/>
        <v>78673.10724575819</v>
      </c>
      <c r="Z786" s="22">
        <f t="shared" si="142"/>
        <v>10463523.263685839</v>
      </c>
      <c r="AA786" s="6">
        <v>701</v>
      </c>
      <c r="AB786" s="6">
        <v>1894</v>
      </c>
      <c r="AC786" s="6">
        <f t="shared" si="141"/>
        <v>122</v>
      </c>
      <c r="AD786" s="6" t="s">
        <v>422</v>
      </c>
    </row>
    <row r="787" spans="1:30" x14ac:dyDescent="0.2">
      <c r="A787">
        <v>43</v>
      </c>
      <c r="B787" s="6" t="s">
        <v>1102</v>
      </c>
      <c r="C787" s="6" t="s">
        <v>22</v>
      </c>
      <c r="D787" s="6" t="s">
        <v>23</v>
      </c>
      <c r="E787" s="6" t="s">
        <v>2768</v>
      </c>
      <c r="F787" s="6" t="s">
        <v>2772</v>
      </c>
      <c r="G787" s="6">
        <v>134</v>
      </c>
      <c r="H787" s="6">
        <v>152</v>
      </c>
      <c r="I787" s="7">
        <v>42667</v>
      </c>
      <c r="J787" s="7">
        <v>42671</v>
      </c>
      <c r="K787" s="7" t="s">
        <v>2542</v>
      </c>
      <c r="L787" s="17">
        <f t="shared" si="132"/>
        <v>281.13</v>
      </c>
      <c r="M787" s="20">
        <f t="shared" si="133"/>
        <v>0.84725927506847365</v>
      </c>
      <c r="N787" s="6">
        <v>4</v>
      </c>
      <c r="O787" s="6">
        <v>9490000</v>
      </c>
      <c r="P787" s="6">
        <v>9750000</v>
      </c>
      <c r="Q787" s="6">
        <f t="shared" si="134"/>
        <v>260000</v>
      </c>
      <c r="R787" s="8">
        <f t="shared" si="135"/>
        <v>2.7397260273972601E-2</v>
      </c>
      <c r="S787" s="6">
        <v>77000</v>
      </c>
      <c r="T787" s="9">
        <f t="shared" si="136"/>
        <v>71395.522388059704</v>
      </c>
      <c r="U787" s="6">
        <v>73336</v>
      </c>
      <c r="V787" s="9">
        <f t="shared" si="137"/>
        <v>1940.4776119402959</v>
      </c>
      <c r="W787" s="8">
        <f t="shared" si="138"/>
        <v>2.7179262046618548E-2</v>
      </c>
      <c r="X787" s="22">
        <f t="shared" si="139"/>
        <v>60490.518541642443</v>
      </c>
      <c r="Y787" s="22">
        <f t="shared" si="140"/>
        <v>62134.606196421584</v>
      </c>
      <c r="Z787" s="22">
        <f t="shared" si="142"/>
        <v>8326037.2303204918</v>
      </c>
      <c r="AA787" s="6">
        <v>552</v>
      </c>
      <c r="AB787" s="6">
        <v>1892</v>
      </c>
      <c r="AC787" s="6">
        <f t="shared" si="141"/>
        <v>124</v>
      </c>
      <c r="AD787" s="6" t="s">
        <v>213</v>
      </c>
    </row>
    <row r="788" spans="1:30" x14ac:dyDescent="0.2">
      <c r="A788">
        <v>25</v>
      </c>
      <c r="B788" s="6" t="s">
        <v>2442</v>
      </c>
      <c r="C788" s="6" t="s">
        <v>22</v>
      </c>
      <c r="D788" s="6" t="s">
        <v>23</v>
      </c>
      <c r="E788" s="6" t="s">
        <v>2767</v>
      </c>
      <c r="F788" s="6" t="s">
        <v>2772</v>
      </c>
      <c r="G788" s="6">
        <v>134</v>
      </c>
      <c r="H788" s="6">
        <v>150</v>
      </c>
      <c r="I788" s="7">
        <v>42524</v>
      </c>
      <c r="J788" s="7">
        <v>42542</v>
      </c>
      <c r="K788" s="7" t="s">
        <v>2538</v>
      </c>
      <c r="L788" s="17">
        <f t="shared" si="132"/>
        <v>259.83</v>
      </c>
      <c r="M788" s="20">
        <f t="shared" si="133"/>
        <v>0.91671477504522192</v>
      </c>
      <c r="N788" s="6">
        <v>18</v>
      </c>
      <c r="O788" s="6">
        <v>8900000</v>
      </c>
      <c r="P788" s="6">
        <v>9700000</v>
      </c>
      <c r="Q788" s="6">
        <f t="shared" si="134"/>
        <v>800000</v>
      </c>
      <c r="R788" s="8">
        <f t="shared" si="135"/>
        <v>8.98876404494382E-2</v>
      </c>
      <c r="S788" s="6">
        <v>37186</v>
      </c>
      <c r="T788" s="9">
        <f t="shared" si="136"/>
        <v>66695.417910447766</v>
      </c>
      <c r="U788" s="6">
        <v>72666</v>
      </c>
      <c r="V788" s="9">
        <f t="shared" si="137"/>
        <v>5970.5820895522338</v>
      </c>
      <c r="W788" s="8">
        <f t="shared" si="138"/>
        <v>8.9520124119605346E-2</v>
      </c>
      <c r="X788" s="22">
        <f t="shared" si="139"/>
        <v>61140.675026323188</v>
      </c>
      <c r="Y788" s="22">
        <f t="shared" si="140"/>
        <v>66613.995843436089</v>
      </c>
      <c r="Z788" s="22">
        <f t="shared" si="142"/>
        <v>8926275.4430204351</v>
      </c>
      <c r="AA788" s="6">
        <v>815</v>
      </c>
      <c r="AB788" s="6">
        <v>1894</v>
      </c>
      <c r="AC788" s="6">
        <f t="shared" si="141"/>
        <v>122</v>
      </c>
      <c r="AD788" s="6" t="s">
        <v>67</v>
      </c>
    </row>
    <row r="789" spans="1:30" x14ac:dyDescent="0.2">
      <c r="A789">
        <v>3</v>
      </c>
      <c r="B789" s="6" t="s">
        <v>2446</v>
      </c>
      <c r="C789" s="6" t="s">
        <v>22</v>
      </c>
      <c r="D789" s="6" t="s">
        <v>23</v>
      </c>
      <c r="E789" s="6" t="s">
        <v>2767</v>
      </c>
      <c r="F789" s="6" t="s">
        <v>2772</v>
      </c>
      <c r="G789" s="6">
        <v>136</v>
      </c>
      <c r="H789" s="6">
        <v>167</v>
      </c>
      <c r="I789" s="7">
        <v>42373</v>
      </c>
      <c r="J789" s="7">
        <v>42389</v>
      </c>
      <c r="K789" s="7" t="s">
        <v>2533</v>
      </c>
      <c r="L789" s="17">
        <f t="shared" si="132"/>
        <v>238.19</v>
      </c>
      <c r="M789" s="20">
        <f t="shared" si="133"/>
        <v>1</v>
      </c>
      <c r="N789" s="6">
        <v>16</v>
      </c>
      <c r="O789" s="6">
        <v>6990000</v>
      </c>
      <c r="P789" s="6">
        <v>6250000</v>
      </c>
      <c r="Q789" s="6">
        <f t="shared" si="134"/>
        <v>-740000</v>
      </c>
      <c r="R789" s="8">
        <f t="shared" si="135"/>
        <v>-0.10586552217453506</v>
      </c>
      <c r="S789" s="6">
        <v>5714</v>
      </c>
      <c r="T789" s="9">
        <f t="shared" si="136"/>
        <v>51439.073529411762</v>
      </c>
      <c r="U789" s="6">
        <v>45998</v>
      </c>
      <c r="V789" s="9">
        <f t="shared" si="137"/>
        <v>-5441.0735294117621</v>
      </c>
      <c r="W789" s="8">
        <f t="shared" si="138"/>
        <v>-0.10577705149181336</v>
      </c>
      <c r="X789" s="22">
        <f t="shared" si="139"/>
        <v>51439.073529411762</v>
      </c>
      <c r="Y789" s="22">
        <f t="shared" si="140"/>
        <v>45998</v>
      </c>
      <c r="Z789" s="22">
        <f t="shared" si="142"/>
        <v>6255728</v>
      </c>
      <c r="AA789" s="6">
        <v>4</v>
      </c>
      <c r="AB789" s="6">
        <v>1901</v>
      </c>
      <c r="AC789" s="6">
        <f t="shared" si="141"/>
        <v>115</v>
      </c>
      <c r="AD789" s="6" t="s">
        <v>494</v>
      </c>
    </row>
    <row r="790" spans="1:30" x14ac:dyDescent="0.2">
      <c r="A790">
        <v>37</v>
      </c>
      <c r="B790" s="6" t="s">
        <v>1998</v>
      </c>
      <c r="C790" s="6" t="s">
        <v>22</v>
      </c>
      <c r="D790" s="6" t="s">
        <v>23</v>
      </c>
      <c r="E790" s="6" t="s">
        <v>2767</v>
      </c>
      <c r="F790" s="6" t="s">
        <v>2772</v>
      </c>
      <c r="G790" s="6">
        <v>137</v>
      </c>
      <c r="H790" s="6">
        <v>156</v>
      </c>
      <c r="I790" s="7">
        <v>42616</v>
      </c>
      <c r="J790" s="7">
        <v>42626</v>
      </c>
      <c r="K790" s="7" t="s">
        <v>2541</v>
      </c>
      <c r="L790" s="17">
        <f t="shared" si="132"/>
        <v>275.91000000000003</v>
      </c>
      <c r="M790" s="20">
        <f t="shared" si="133"/>
        <v>0.86328875357906554</v>
      </c>
      <c r="N790" s="6">
        <v>10</v>
      </c>
      <c r="O790" s="6">
        <v>7500000</v>
      </c>
      <c r="P790" s="6">
        <v>7500000</v>
      </c>
      <c r="Q790" s="6">
        <f t="shared" si="134"/>
        <v>0</v>
      </c>
      <c r="R790" s="8">
        <f t="shared" si="135"/>
        <v>0</v>
      </c>
      <c r="S790" s="6">
        <v>30564</v>
      </c>
      <c r="T790" s="9">
        <f t="shared" si="136"/>
        <v>54967.620437956204</v>
      </c>
      <c r="U790" s="6">
        <v>54968</v>
      </c>
      <c r="V790" s="9">
        <f t="shared" si="137"/>
        <v>0.37956204379588598</v>
      </c>
      <c r="W790" s="8">
        <f t="shared" si="138"/>
        <v>6.9051932896442262E-6</v>
      </c>
      <c r="X790" s="22">
        <f t="shared" si="139"/>
        <v>47452.928535090381</v>
      </c>
      <c r="Y790" s="22">
        <f t="shared" si="140"/>
        <v>47453.256206734077</v>
      </c>
      <c r="Z790" s="22">
        <f t="shared" si="142"/>
        <v>6501096.1003225688</v>
      </c>
      <c r="AA790" s="6">
        <v>734</v>
      </c>
      <c r="AB790" s="6">
        <v>1900</v>
      </c>
      <c r="AC790" s="6">
        <f t="shared" si="141"/>
        <v>116</v>
      </c>
      <c r="AD790" s="6" t="s">
        <v>25</v>
      </c>
    </row>
    <row r="791" spans="1:30" x14ac:dyDescent="0.2">
      <c r="A791">
        <v>24</v>
      </c>
      <c r="B791" s="6" t="s">
        <v>1956</v>
      </c>
      <c r="C791" s="6" t="s">
        <v>22</v>
      </c>
      <c r="D791" s="6" t="s">
        <v>23</v>
      </c>
      <c r="E791" s="6" t="s">
        <v>2767</v>
      </c>
      <c r="F791" s="6" t="s">
        <v>2772</v>
      </c>
      <c r="G791" s="6">
        <v>138</v>
      </c>
      <c r="H791" s="6">
        <v>158</v>
      </c>
      <c r="I791" s="7">
        <v>42524</v>
      </c>
      <c r="J791" s="7">
        <v>42535</v>
      </c>
      <c r="K791" s="7" t="s">
        <v>2538</v>
      </c>
      <c r="L791" s="17">
        <f t="shared" si="132"/>
        <v>259.83</v>
      </c>
      <c r="M791" s="20">
        <f t="shared" si="133"/>
        <v>0.91671477504522192</v>
      </c>
      <c r="N791" s="6">
        <v>11</v>
      </c>
      <c r="O791" s="6">
        <v>7300000</v>
      </c>
      <c r="P791" s="6">
        <v>8050000</v>
      </c>
      <c r="Q791" s="6">
        <f t="shared" si="134"/>
        <v>750000</v>
      </c>
      <c r="R791" s="8">
        <f t="shared" si="135"/>
        <v>0.10273972602739725</v>
      </c>
      <c r="S791" s="6"/>
      <c r="T791" s="9">
        <f t="shared" si="136"/>
        <v>52898.55072463768</v>
      </c>
      <c r="U791" s="6">
        <v>58333</v>
      </c>
      <c r="V791" s="9">
        <f t="shared" si="137"/>
        <v>5434.4492753623199</v>
      </c>
      <c r="W791" s="8">
        <f t="shared" si="138"/>
        <v>0.10273342465753427</v>
      </c>
      <c r="X791" s="22">
        <f t="shared" si="139"/>
        <v>48492.883027754491</v>
      </c>
      <c r="Y791" s="22">
        <f t="shared" si="140"/>
        <v>53474.722972712931</v>
      </c>
      <c r="Z791" s="22">
        <f t="shared" si="142"/>
        <v>7379511.7702343846</v>
      </c>
      <c r="AA791" s="6"/>
      <c r="AB791" s="6">
        <v>1875</v>
      </c>
      <c r="AC791" s="6">
        <f t="shared" si="141"/>
        <v>141</v>
      </c>
      <c r="AD791" s="6" t="s">
        <v>494</v>
      </c>
    </row>
    <row r="792" spans="1:30" x14ac:dyDescent="0.2">
      <c r="A792">
        <v>37</v>
      </c>
      <c r="B792" s="6" t="s">
        <v>2449</v>
      </c>
      <c r="C792" s="6" t="s">
        <v>22</v>
      </c>
      <c r="D792" s="6" t="s">
        <v>23</v>
      </c>
      <c r="E792" s="6" t="s">
        <v>2767</v>
      </c>
      <c r="F792" s="6" t="s">
        <v>2772</v>
      </c>
      <c r="G792" s="6">
        <v>138</v>
      </c>
      <c r="H792" s="6">
        <v>150</v>
      </c>
      <c r="I792" s="7">
        <v>42615</v>
      </c>
      <c r="J792" s="7">
        <v>42626</v>
      </c>
      <c r="K792" s="7" t="s">
        <v>2541</v>
      </c>
      <c r="L792" s="17">
        <f t="shared" si="132"/>
        <v>275.91000000000003</v>
      </c>
      <c r="M792" s="20">
        <f t="shared" si="133"/>
        <v>0.86328875357906554</v>
      </c>
      <c r="N792" s="6">
        <v>11</v>
      </c>
      <c r="O792" s="6">
        <v>9300000</v>
      </c>
      <c r="P792" s="6">
        <v>9550000</v>
      </c>
      <c r="Q792" s="6">
        <f t="shared" si="134"/>
        <v>250000</v>
      </c>
      <c r="R792" s="8">
        <f t="shared" si="135"/>
        <v>2.6881720430107527E-2</v>
      </c>
      <c r="S792" s="6">
        <v>102959</v>
      </c>
      <c r="T792" s="9">
        <f t="shared" si="136"/>
        <v>68137.384057971009</v>
      </c>
      <c r="U792" s="6">
        <v>69949</v>
      </c>
      <c r="V792" s="9">
        <f t="shared" si="137"/>
        <v>1811.6159420289914</v>
      </c>
      <c r="W792" s="8">
        <f t="shared" si="138"/>
        <v>2.6587694363019221E-2</v>
      </c>
      <c r="X792" s="22">
        <f t="shared" si="139"/>
        <v>58822.237355543883</v>
      </c>
      <c r="Y792" s="22">
        <f t="shared" si="140"/>
        <v>60386.185024102058</v>
      </c>
      <c r="Z792" s="22">
        <f t="shared" si="142"/>
        <v>8333293.5333260838</v>
      </c>
      <c r="AA792" s="6">
        <v>607</v>
      </c>
      <c r="AB792" s="6">
        <v>1894</v>
      </c>
      <c r="AC792" s="6">
        <f t="shared" si="141"/>
        <v>122</v>
      </c>
      <c r="AD792" s="6" t="s">
        <v>213</v>
      </c>
    </row>
    <row r="793" spans="1:30" x14ac:dyDescent="0.2">
      <c r="A793">
        <v>38</v>
      </c>
      <c r="B793" s="6" t="s">
        <v>1508</v>
      </c>
      <c r="C793" s="6" t="s">
        <v>22</v>
      </c>
      <c r="D793" s="6" t="s">
        <v>23</v>
      </c>
      <c r="E793" s="6" t="s">
        <v>2767</v>
      </c>
      <c r="F793" s="6" t="s">
        <v>2772</v>
      </c>
      <c r="G793" s="6">
        <v>138</v>
      </c>
      <c r="H793" s="6">
        <v>150</v>
      </c>
      <c r="I793" s="7">
        <v>42621</v>
      </c>
      <c r="J793" s="7">
        <v>42633</v>
      </c>
      <c r="K793" s="7" t="s">
        <v>2541</v>
      </c>
      <c r="L793" s="17">
        <f t="shared" si="132"/>
        <v>275.91000000000003</v>
      </c>
      <c r="M793" s="20">
        <f t="shared" si="133"/>
        <v>0.86328875357906554</v>
      </c>
      <c r="N793" s="6">
        <v>12</v>
      </c>
      <c r="O793" s="6">
        <v>12000000</v>
      </c>
      <c r="P793" s="6">
        <v>11000000</v>
      </c>
      <c r="Q793" s="6">
        <f t="shared" si="134"/>
        <v>-1000000</v>
      </c>
      <c r="R793" s="8">
        <f t="shared" si="135"/>
        <v>-8.3333333333333329E-2</v>
      </c>
      <c r="S793" s="6">
        <v>41149</v>
      </c>
      <c r="T793" s="9">
        <f t="shared" si="136"/>
        <v>87254.70289855072</v>
      </c>
      <c r="U793" s="6">
        <v>80008</v>
      </c>
      <c r="V793" s="9">
        <f t="shared" si="137"/>
        <v>-7246.7028985507204</v>
      </c>
      <c r="W793" s="8">
        <f t="shared" si="138"/>
        <v>-8.3052290109523558E-2</v>
      </c>
      <c r="X793" s="22">
        <f t="shared" si="139"/>
        <v>75326.003709201526</v>
      </c>
      <c r="Y793" s="22">
        <f t="shared" si="140"/>
        <v>69070.00659635388</v>
      </c>
      <c r="Z793" s="22">
        <f t="shared" si="142"/>
        <v>9531660.910296835</v>
      </c>
      <c r="AA793" s="10">
        <v>1716</v>
      </c>
      <c r="AB793" s="6">
        <v>1972</v>
      </c>
      <c r="AC793" s="6">
        <f t="shared" si="141"/>
        <v>44</v>
      </c>
      <c r="AD793" s="6" t="s">
        <v>67</v>
      </c>
    </row>
    <row r="794" spans="1:30" x14ac:dyDescent="0.2">
      <c r="A794">
        <v>9</v>
      </c>
      <c r="B794" s="6" t="s">
        <v>2315</v>
      </c>
      <c r="C794" s="6" t="s">
        <v>22</v>
      </c>
      <c r="D794" s="6" t="s">
        <v>23</v>
      </c>
      <c r="E794" s="6" t="s">
        <v>2767</v>
      </c>
      <c r="F794" s="6" t="s">
        <v>2772</v>
      </c>
      <c r="G794" s="6">
        <v>138</v>
      </c>
      <c r="H794" s="6">
        <v>154</v>
      </c>
      <c r="I794" s="7">
        <v>42412</v>
      </c>
      <c r="J794" s="7">
        <v>42430</v>
      </c>
      <c r="K794" s="7" t="s">
        <v>2535</v>
      </c>
      <c r="L794" s="17">
        <f t="shared" si="132"/>
        <v>245.99</v>
      </c>
      <c r="M794" s="20">
        <f t="shared" si="133"/>
        <v>0.96829139395910402</v>
      </c>
      <c r="N794" s="6">
        <v>18</v>
      </c>
      <c r="O794" s="6">
        <v>8850000</v>
      </c>
      <c r="P794" s="6">
        <v>9000000</v>
      </c>
      <c r="Q794" s="6">
        <f t="shared" si="134"/>
        <v>150000</v>
      </c>
      <c r="R794" s="8">
        <f t="shared" si="135"/>
        <v>1.6949152542372881E-2</v>
      </c>
      <c r="S794" s="6">
        <v>4561</v>
      </c>
      <c r="T794" s="9">
        <f t="shared" si="136"/>
        <v>64163.485507246376</v>
      </c>
      <c r="U794" s="6">
        <v>65250</v>
      </c>
      <c r="V794" s="9">
        <f t="shared" si="137"/>
        <v>1086.5144927536239</v>
      </c>
      <c r="W794" s="8">
        <f t="shared" si="138"/>
        <v>1.693353289903363E-2</v>
      </c>
      <c r="X794" s="22">
        <f t="shared" si="139"/>
        <v>62128.950823086365</v>
      </c>
      <c r="Y794" s="22">
        <f t="shared" si="140"/>
        <v>63181.01345583154</v>
      </c>
      <c r="Z794" s="22">
        <f t="shared" si="142"/>
        <v>8718979.8569047526</v>
      </c>
      <c r="AA794" s="10">
        <v>1170</v>
      </c>
      <c r="AB794" s="6">
        <v>1934</v>
      </c>
      <c r="AC794" s="6">
        <f t="shared" si="141"/>
        <v>82</v>
      </c>
      <c r="AD794" s="6" t="s">
        <v>67</v>
      </c>
    </row>
    <row r="795" spans="1:30" x14ac:dyDescent="0.2">
      <c r="A795">
        <v>38</v>
      </c>
      <c r="B795" s="6" t="s">
        <v>858</v>
      </c>
      <c r="C795" s="6" t="s">
        <v>22</v>
      </c>
      <c r="D795" s="6" t="s">
        <v>23</v>
      </c>
      <c r="E795" s="6" t="s">
        <v>2767</v>
      </c>
      <c r="F795" s="6" t="s">
        <v>2772</v>
      </c>
      <c r="G795" s="6">
        <v>138</v>
      </c>
      <c r="H795" s="6">
        <v>152</v>
      </c>
      <c r="I795" s="7">
        <v>42617</v>
      </c>
      <c r="J795" s="7">
        <v>42636</v>
      </c>
      <c r="K795" s="7" t="s">
        <v>2541</v>
      </c>
      <c r="L795" s="17">
        <f t="shared" si="132"/>
        <v>275.91000000000003</v>
      </c>
      <c r="M795" s="20">
        <f t="shared" si="133"/>
        <v>0.86328875357906554</v>
      </c>
      <c r="N795" s="6">
        <v>19</v>
      </c>
      <c r="O795" s="6">
        <v>12300000</v>
      </c>
      <c r="P795" s="6">
        <v>12000000</v>
      </c>
      <c r="Q795" s="6">
        <f t="shared" si="134"/>
        <v>-300000</v>
      </c>
      <c r="R795" s="8">
        <f t="shared" si="135"/>
        <v>-2.4390243902439025E-2</v>
      </c>
      <c r="S795" s="6"/>
      <c r="T795" s="9">
        <f t="shared" si="136"/>
        <v>89130.434782608689</v>
      </c>
      <c r="U795" s="6">
        <v>86957</v>
      </c>
      <c r="V795" s="9">
        <f t="shared" si="137"/>
        <v>-2173.4347826086887</v>
      </c>
      <c r="W795" s="8">
        <f t="shared" si="138"/>
        <v>-2.4384878048780412E-2</v>
      </c>
      <c r="X795" s="22">
        <f t="shared" si="139"/>
        <v>76945.30194943845</v>
      </c>
      <c r="Y795" s="22">
        <f t="shared" si="140"/>
        <v>75069.000144974809</v>
      </c>
      <c r="Z795" s="22">
        <f t="shared" si="142"/>
        <v>10359522.020006524</v>
      </c>
      <c r="AA795" s="10">
        <v>4847</v>
      </c>
      <c r="AB795" s="6">
        <v>1995</v>
      </c>
      <c r="AC795" s="6">
        <f t="shared" si="141"/>
        <v>21</v>
      </c>
      <c r="AD795" s="6" t="s">
        <v>63</v>
      </c>
    </row>
    <row r="796" spans="1:30" x14ac:dyDescent="0.2">
      <c r="A796">
        <v>45</v>
      </c>
      <c r="B796" s="6" t="s">
        <v>2748</v>
      </c>
      <c r="C796" s="6" t="s">
        <v>22</v>
      </c>
      <c r="D796" s="6" t="s">
        <v>23</v>
      </c>
      <c r="E796" s="6" t="s">
        <v>2768</v>
      </c>
      <c r="F796" s="6" t="s">
        <v>2772</v>
      </c>
      <c r="G796" s="6">
        <v>139</v>
      </c>
      <c r="H796" s="6">
        <v>155</v>
      </c>
      <c r="I796" s="7">
        <v>42681</v>
      </c>
      <c r="J796" s="7">
        <v>42682</v>
      </c>
      <c r="K796" s="7" t="s">
        <v>2543</v>
      </c>
      <c r="L796" s="17">
        <f t="shared" si="132"/>
        <v>284.38</v>
      </c>
      <c r="M796" s="20">
        <f t="shared" si="133"/>
        <v>0.83757648217174208</v>
      </c>
      <c r="N796" s="6">
        <v>1</v>
      </c>
      <c r="O796" s="6">
        <v>9900000</v>
      </c>
      <c r="P796" s="6">
        <v>10450000</v>
      </c>
      <c r="Q796" s="6">
        <f t="shared" si="134"/>
        <v>550000</v>
      </c>
      <c r="R796" s="8">
        <f t="shared" si="135"/>
        <v>5.5555555555555552E-2</v>
      </c>
      <c r="S796" s="6">
        <v>10330</v>
      </c>
      <c r="T796" s="9">
        <f t="shared" si="136"/>
        <v>71297.338129496406</v>
      </c>
      <c r="U796" s="6">
        <v>75254</v>
      </c>
      <c r="V796" s="9">
        <f t="shared" si="137"/>
        <v>3956.6618705035944</v>
      </c>
      <c r="W796" s="8">
        <f t="shared" si="138"/>
        <v>5.5495225688750989E-2</v>
      </c>
      <c r="X796" s="22">
        <f t="shared" si="139"/>
        <v>59716.973658712814</v>
      </c>
      <c r="Y796" s="22">
        <f t="shared" si="140"/>
        <v>63030.980589352279</v>
      </c>
      <c r="Z796" s="22">
        <f t="shared" si="142"/>
        <v>8761306.3019199669</v>
      </c>
      <c r="AA796" s="6">
        <v>571</v>
      </c>
      <c r="AB796" s="6">
        <v>1918</v>
      </c>
      <c r="AC796" s="6">
        <f t="shared" si="141"/>
        <v>98</v>
      </c>
      <c r="AD796" s="6" t="s">
        <v>127</v>
      </c>
    </row>
    <row r="797" spans="1:30" x14ac:dyDescent="0.2">
      <c r="A797">
        <v>22</v>
      </c>
      <c r="B797" s="6" t="s">
        <v>2452</v>
      </c>
      <c r="C797" s="6" t="s">
        <v>22</v>
      </c>
      <c r="D797" s="6" t="s">
        <v>23</v>
      </c>
      <c r="E797" s="6" t="s">
        <v>2767</v>
      </c>
      <c r="F797" s="6" t="s">
        <v>2772</v>
      </c>
      <c r="G797" s="6">
        <v>139</v>
      </c>
      <c r="H797" s="6">
        <v>154</v>
      </c>
      <c r="I797" s="7">
        <v>42512</v>
      </c>
      <c r="J797" s="7">
        <v>42522</v>
      </c>
      <c r="K797" s="7" t="s">
        <v>2538</v>
      </c>
      <c r="L797" s="17">
        <f t="shared" si="132"/>
        <v>259.83</v>
      </c>
      <c r="M797" s="20">
        <f t="shared" si="133"/>
        <v>0.91671477504522192</v>
      </c>
      <c r="N797" s="6">
        <v>10</v>
      </c>
      <c r="O797" s="6">
        <v>7990000</v>
      </c>
      <c r="P797" s="6">
        <v>7675000</v>
      </c>
      <c r="Q797" s="6">
        <f t="shared" si="134"/>
        <v>-315000</v>
      </c>
      <c r="R797" s="8">
        <f t="shared" si="135"/>
        <v>-3.9424280350438046E-2</v>
      </c>
      <c r="S797" s="6"/>
      <c r="T797" s="9">
        <f t="shared" si="136"/>
        <v>57482.01438848921</v>
      </c>
      <c r="U797" s="6">
        <v>55216</v>
      </c>
      <c r="V797" s="9">
        <f t="shared" si="137"/>
        <v>-2266.0143884892095</v>
      </c>
      <c r="W797" s="8">
        <f t="shared" si="138"/>
        <v>-3.9421276595744695E-2</v>
      </c>
      <c r="X797" s="22">
        <f t="shared" si="139"/>
        <v>52694.611889290092</v>
      </c>
      <c r="Y797" s="22">
        <f t="shared" si="140"/>
        <v>50617.323018896976</v>
      </c>
      <c r="Z797" s="22">
        <f t="shared" si="142"/>
        <v>7035807.8996266797</v>
      </c>
      <c r="AA797" s="6">
        <v>487</v>
      </c>
      <c r="AB797" s="6">
        <v>1900</v>
      </c>
      <c r="AC797" s="6">
        <f t="shared" si="141"/>
        <v>116</v>
      </c>
      <c r="AD797" s="6" t="s">
        <v>37</v>
      </c>
    </row>
    <row r="798" spans="1:30" x14ac:dyDescent="0.2">
      <c r="A798">
        <v>17</v>
      </c>
      <c r="B798" s="6" t="s">
        <v>2451</v>
      </c>
      <c r="C798" s="6" t="s">
        <v>22</v>
      </c>
      <c r="D798" s="6" t="s">
        <v>23</v>
      </c>
      <c r="E798" s="6" t="s">
        <v>2767</v>
      </c>
      <c r="F798" s="6" t="s">
        <v>2772</v>
      </c>
      <c r="G798" s="6">
        <v>139</v>
      </c>
      <c r="H798" s="6">
        <v>155</v>
      </c>
      <c r="I798" s="7">
        <v>42475</v>
      </c>
      <c r="J798" s="7">
        <v>42487</v>
      </c>
      <c r="K798" s="7" t="s">
        <v>2536</v>
      </c>
      <c r="L798" s="17">
        <f t="shared" si="132"/>
        <v>250.79</v>
      </c>
      <c r="M798" s="20">
        <f t="shared" si="133"/>
        <v>0.9497587623110969</v>
      </c>
      <c r="N798" s="6">
        <v>12</v>
      </c>
      <c r="O798" s="6">
        <v>7100000</v>
      </c>
      <c r="P798" s="6">
        <v>6900000</v>
      </c>
      <c r="Q798" s="6">
        <f t="shared" si="134"/>
        <v>-200000</v>
      </c>
      <c r="R798" s="8">
        <f t="shared" si="135"/>
        <v>-2.8169014084507043E-2</v>
      </c>
      <c r="S798" s="6"/>
      <c r="T798" s="9">
        <f t="shared" si="136"/>
        <v>51079.13669064748</v>
      </c>
      <c r="U798" s="6">
        <v>49640</v>
      </c>
      <c r="V798" s="9">
        <f t="shared" si="137"/>
        <v>-1439.1366906474796</v>
      </c>
      <c r="W798" s="8">
        <f t="shared" si="138"/>
        <v>-2.8174647887323895E-2</v>
      </c>
      <c r="X798" s="22">
        <f t="shared" si="139"/>
        <v>48512.857643228686</v>
      </c>
      <c r="Y798" s="22">
        <f t="shared" si="140"/>
        <v>47146.02496112285</v>
      </c>
      <c r="Z798" s="22">
        <f t="shared" si="142"/>
        <v>6553297.4695960758</v>
      </c>
      <c r="AA798" s="6">
        <v>727</v>
      </c>
      <c r="AB798" s="6">
        <v>1902</v>
      </c>
      <c r="AC798" s="6">
        <f t="shared" si="141"/>
        <v>114</v>
      </c>
      <c r="AD798" s="6" t="s">
        <v>494</v>
      </c>
    </row>
    <row r="799" spans="1:30" x14ac:dyDescent="0.2">
      <c r="A799">
        <v>38</v>
      </c>
      <c r="B799" s="6" t="s">
        <v>2453</v>
      </c>
      <c r="C799" s="6" t="s">
        <v>22</v>
      </c>
      <c r="D799" s="6" t="s">
        <v>23</v>
      </c>
      <c r="E799" s="6" t="s">
        <v>2767</v>
      </c>
      <c r="F799" s="6" t="s">
        <v>2772</v>
      </c>
      <c r="G799" s="6">
        <v>140</v>
      </c>
      <c r="H799" s="6">
        <v>155</v>
      </c>
      <c r="I799" s="7">
        <v>42622</v>
      </c>
      <c r="J799" s="7">
        <v>42633</v>
      </c>
      <c r="K799" s="7" t="s">
        <v>2541</v>
      </c>
      <c r="L799" s="17">
        <f t="shared" si="132"/>
        <v>275.91000000000003</v>
      </c>
      <c r="M799" s="20">
        <f t="shared" si="133"/>
        <v>0.86328875357906554</v>
      </c>
      <c r="N799" s="6">
        <v>11</v>
      </c>
      <c r="O799" s="6">
        <v>9500000</v>
      </c>
      <c r="P799" s="6">
        <v>10100000</v>
      </c>
      <c r="Q799" s="6">
        <f t="shared" si="134"/>
        <v>600000</v>
      </c>
      <c r="R799" s="8">
        <f t="shared" si="135"/>
        <v>6.3157894736842107E-2</v>
      </c>
      <c r="S799" s="6"/>
      <c r="T799" s="9">
        <f t="shared" si="136"/>
        <v>67857.142857142855</v>
      </c>
      <c r="U799" s="6">
        <v>72143</v>
      </c>
      <c r="V799" s="9">
        <f t="shared" si="137"/>
        <v>4285.8571428571449</v>
      </c>
      <c r="W799" s="8">
        <f t="shared" si="138"/>
        <v>6.3160000000000036E-2</v>
      </c>
      <c r="X799" s="22">
        <f t="shared" si="139"/>
        <v>58580.308278579447</v>
      </c>
      <c r="Y799" s="22">
        <f t="shared" si="140"/>
        <v>62280.240549454524</v>
      </c>
      <c r="Z799" s="22">
        <f t="shared" si="142"/>
        <v>8719233.6769236326</v>
      </c>
      <c r="AA799" s="6">
        <v>476</v>
      </c>
      <c r="AB799" s="6">
        <v>1911</v>
      </c>
      <c r="AC799" s="6">
        <f t="shared" si="141"/>
        <v>105</v>
      </c>
      <c r="AD799" s="6" t="s">
        <v>90</v>
      </c>
    </row>
    <row r="800" spans="1:30" x14ac:dyDescent="0.2">
      <c r="A800">
        <v>45</v>
      </c>
      <c r="B800" s="6" t="s">
        <v>2455</v>
      </c>
      <c r="C800" s="6" t="s">
        <v>22</v>
      </c>
      <c r="D800" s="6" t="s">
        <v>23</v>
      </c>
      <c r="E800" s="6" t="s">
        <v>2767</v>
      </c>
      <c r="F800" s="6" t="s">
        <v>2772</v>
      </c>
      <c r="G800" s="6">
        <v>140</v>
      </c>
      <c r="H800" s="6">
        <v>160</v>
      </c>
      <c r="I800" s="7">
        <v>42670</v>
      </c>
      <c r="J800" s="7">
        <v>42684</v>
      </c>
      <c r="K800" s="7" t="s">
        <v>2543</v>
      </c>
      <c r="L800" s="17">
        <f t="shared" si="132"/>
        <v>284.38</v>
      </c>
      <c r="M800" s="20">
        <f t="shared" si="133"/>
        <v>0.83757648217174208</v>
      </c>
      <c r="N800" s="6">
        <v>14</v>
      </c>
      <c r="O800" s="6">
        <v>8900000</v>
      </c>
      <c r="P800" s="6">
        <v>9100000</v>
      </c>
      <c r="Q800" s="6">
        <f t="shared" si="134"/>
        <v>200000</v>
      </c>
      <c r="R800" s="8">
        <f t="shared" si="135"/>
        <v>2.247191011235955E-2</v>
      </c>
      <c r="S800" s="6">
        <v>35494</v>
      </c>
      <c r="T800" s="9">
        <f t="shared" si="136"/>
        <v>63824.957142857143</v>
      </c>
      <c r="U800" s="6">
        <v>65254</v>
      </c>
      <c r="V800" s="9">
        <f t="shared" si="137"/>
        <v>1429.0428571428565</v>
      </c>
      <c r="W800" s="8">
        <f t="shared" si="138"/>
        <v>2.2390032380974114E-2</v>
      </c>
      <c r="X800" s="22">
        <f t="shared" si="139"/>
        <v>53458.283078476488</v>
      </c>
      <c r="Y800" s="22">
        <f t="shared" si="140"/>
        <v>54655.215767634858</v>
      </c>
      <c r="Z800" s="22">
        <f t="shared" si="142"/>
        <v>7651730.2074688803</v>
      </c>
      <c r="AA800" s="6">
        <v>612</v>
      </c>
      <c r="AB800" s="6">
        <v>1903</v>
      </c>
      <c r="AC800" s="6">
        <f t="shared" si="141"/>
        <v>113</v>
      </c>
      <c r="AD800" s="6" t="s">
        <v>75</v>
      </c>
    </row>
    <row r="801" spans="1:30" x14ac:dyDescent="0.2">
      <c r="A801">
        <v>21</v>
      </c>
      <c r="B801" s="6" t="s">
        <v>2749</v>
      </c>
      <c r="C801" s="6" t="s">
        <v>22</v>
      </c>
      <c r="D801" s="6" t="s">
        <v>23</v>
      </c>
      <c r="E801" s="6" t="s">
        <v>2768</v>
      </c>
      <c r="F801" s="6" t="s">
        <v>2772</v>
      </c>
      <c r="G801" s="6">
        <v>141</v>
      </c>
      <c r="H801" s="6">
        <v>156</v>
      </c>
      <c r="I801" s="7">
        <v>42511</v>
      </c>
      <c r="J801" s="7">
        <v>42514</v>
      </c>
      <c r="K801" s="7" t="s">
        <v>2537</v>
      </c>
      <c r="L801" s="17">
        <f t="shared" si="132"/>
        <v>256.52</v>
      </c>
      <c r="M801" s="20">
        <f t="shared" si="133"/>
        <v>0.92854358334632781</v>
      </c>
      <c r="N801" s="6">
        <v>3</v>
      </c>
      <c r="O801" s="6">
        <v>8200000</v>
      </c>
      <c r="P801" s="6">
        <v>8700000</v>
      </c>
      <c r="Q801" s="6">
        <f t="shared" si="134"/>
        <v>500000</v>
      </c>
      <c r="R801" s="8">
        <f t="shared" si="135"/>
        <v>6.097560975609756E-2</v>
      </c>
      <c r="S801" s="6"/>
      <c r="T801" s="9">
        <f t="shared" si="136"/>
        <v>58156.028368794323</v>
      </c>
      <c r="U801" s="6">
        <v>61702</v>
      </c>
      <c r="V801" s="9">
        <f t="shared" si="137"/>
        <v>3545.9716312056771</v>
      </c>
      <c r="W801" s="8">
        <f t="shared" si="138"/>
        <v>6.0973414634146406E-2</v>
      </c>
      <c r="X801" s="22">
        <f t="shared" si="139"/>
        <v>54000.406974750978</v>
      </c>
      <c r="Y801" s="22">
        <f t="shared" si="140"/>
        <v>57292.99617963512</v>
      </c>
      <c r="Z801" s="22">
        <f t="shared" si="142"/>
        <v>8078312.4613285521</v>
      </c>
      <c r="AA801" s="6">
        <v>587</v>
      </c>
      <c r="AB801" s="6">
        <v>1893</v>
      </c>
      <c r="AC801" s="6">
        <f t="shared" si="141"/>
        <v>123</v>
      </c>
      <c r="AD801" s="6" t="s">
        <v>206</v>
      </c>
    </row>
    <row r="802" spans="1:30" x14ac:dyDescent="0.2">
      <c r="A802">
        <v>37</v>
      </c>
      <c r="B802" s="6" t="s">
        <v>2750</v>
      </c>
      <c r="C802" s="6" t="s">
        <v>22</v>
      </c>
      <c r="D802" s="6" t="s">
        <v>23</v>
      </c>
      <c r="E802" s="6" t="s">
        <v>2768</v>
      </c>
      <c r="F802" s="6" t="s">
        <v>2772</v>
      </c>
      <c r="G802" s="6">
        <v>141</v>
      </c>
      <c r="H802" s="6">
        <v>158</v>
      </c>
      <c r="I802" s="7">
        <v>42623</v>
      </c>
      <c r="J802" s="7">
        <v>42627</v>
      </c>
      <c r="K802" s="7" t="s">
        <v>2541</v>
      </c>
      <c r="L802" s="17">
        <f t="shared" si="132"/>
        <v>275.91000000000003</v>
      </c>
      <c r="M802" s="20">
        <f t="shared" si="133"/>
        <v>0.86328875357906554</v>
      </c>
      <c r="N802" s="6">
        <v>4</v>
      </c>
      <c r="O802" s="6">
        <v>8500000</v>
      </c>
      <c r="P802" s="6">
        <v>10000000</v>
      </c>
      <c r="Q802" s="6">
        <f t="shared" si="134"/>
        <v>1500000</v>
      </c>
      <c r="R802" s="8">
        <f t="shared" si="135"/>
        <v>0.17647058823529413</v>
      </c>
      <c r="S802" s="6">
        <v>2160</v>
      </c>
      <c r="T802" s="9">
        <f t="shared" si="136"/>
        <v>60299.007092198583</v>
      </c>
      <c r="U802" s="6">
        <v>70937</v>
      </c>
      <c r="V802" s="9">
        <f t="shared" si="137"/>
        <v>10637.992907801417</v>
      </c>
      <c r="W802" s="8">
        <f t="shared" si="138"/>
        <v>0.17642069779914749</v>
      </c>
      <c r="X802" s="22">
        <f t="shared" si="139"/>
        <v>52055.454674679349</v>
      </c>
      <c r="Y802" s="22">
        <f t="shared" si="140"/>
        <v>61239.114312638172</v>
      </c>
      <c r="Z802" s="22">
        <f t="shared" si="142"/>
        <v>8634715.1180819832</v>
      </c>
      <c r="AA802" s="6">
        <v>584</v>
      </c>
      <c r="AB802" s="6">
        <v>1896</v>
      </c>
      <c r="AC802" s="6">
        <f t="shared" si="141"/>
        <v>120</v>
      </c>
      <c r="AD802" s="6" t="s">
        <v>27</v>
      </c>
    </row>
    <row r="803" spans="1:30" x14ac:dyDescent="0.2">
      <c r="A803">
        <v>9</v>
      </c>
      <c r="B803" s="6" t="s">
        <v>2457</v>
      </c>
      <c r="C803" s="6" t="s">
        <v>22</v>
      </c>
      <c r="D803" s="6" t="s">
        <v>23</v>
      </c>
      <c r="E803" s="6" t="s">
        <v>2767</v>
      </c>
      <c r="F803" s="6" t="s">
        <v>2772</v>
      </c>
      <c r="G803" s="6">
        <v>141</v>
      </c>
      <c r="H803" s="6"/>
      <c r="I803" s="7">
        <v>42419</v>
      </c>
      <c r="J803" s="7">
        <v>42433</v>
      </c>
      <c r="K803" s="7" t="s">
        <v>2535</v>
      </c>
      <c r="L803" s="17">
        <f t="shared" si="132"/>
        <v>245.99</v>
      </c>
      <c r="M803" s="20">
        <f t="shared" si="133"/>
        <v>0.96829139395910402</v>
      </c>
      <c r="N803" s="6">
        <v>14</v>
      </c>
      <c r="O803" s="6">
        <v>9500000</v>
      </c>
      <c r="P803" s="6">
        <v>9000000</v>
      </c>
      <c r="Q803" s="6">
        <f t="shared" si="134"/>
        <v>-500000</v>
      </c>
      <c r="R803" s="8">
        <f t="shared" si="135"/>
        <v>-5.2631578947368418E-2</v>
      </c>
      <c r="S803" s="6"/>
      <c r="T803" s="9">
        <f t="shared" si="136"/>
        <v>67375.886524822694</v>
      </c>
      <c r="U803" s="6">
        <v>63830</v>
      </c>
      <c r="V803" s="9">
        <f t="shared" si="137"/>
        <v>-3545.8865248226939</v>
      </c>
      <c r="W803" s="8">
        <f t="shared" si="138"/>
        <v>-5.262842105263156E-2</v>
      </c>
      <c r="X803" s="22">
        <f t="shared" si="139"/>
        <v>65239.491082350978</v>
      </c>
      <c r="Y803" s="22">
        <f t="shared" si="140"/>
        <v>61806.039676409608</v>
      </c>
      <c r="Z803" s="22">
        <f t="shared" si="142"/>
        <v>8714651.5943737552</v>
      </c>
      <c r="AA803" s="10">
        <v>1558</v>
      </c>
      <c r="AB803" s="6">
        <v>2010</v>
      </c>
      <c r="AC803" s="6">
        <f t="shared" si="141"/>
        <v>6</v>
      </c>
      <c r="AD803" s="6" t="s">
        <v>213</v>
      </c>
    </row>
    <row r="804" spans="1:30" x14ac:dyDescent="0.2">
      <c r="A804">
        <v>32</v>
      </c>
      <c r="B804" s="6" t="s">
        <v>2751</v>
      </c>
      <c r="C804" s="6" t="s">
        <v>22</v>
      </c>
      <c r="D804" s="6" t="s">
        <v>23</v>
      </c>
      <c r="E804" s="6" t="s">
        <v>2768</v>
      </c>
      <c r="F804" s="6" t="s">
        <v>2772</v>
      </c>
      <c r="G804" s="6">
        <v>142</v>
      </c>
      <c r="H804" s="6">
        <v>158</v>
      </c>
      <c r="I804" s="7">
        <v>42591</v>
      </c>
      <c r="J804" s="7">
        <v>42594</v>
      </c>
      <c r="K804" s="7" t="s">
        <v>2540</v>
      </c>
      <c r="L804" s="17">
        <f t="shared" si="132"/>
        <v>272.20999999999998</v>
      </c>
      <c r="M804" s="20">
        <f t="shared" si="133"/>
        <v>0.87502296021454029</v>
      </c>
      <c r="N804" s="6">
        <v>3</v>
      </c>
      <c r="O804" s="6">
        <v>8950000</v>
      </c>
      <c r="P804" s="6">
        <v>11000000</v>
      </c>
      <c r="Q804" s="6">
        <f t="shared" si="134"/>
        <v>2050000</v>
      </c>
      <c r="R804" s="8">
        <f t="shared" si="135"/>
        <v>0.22905027932960895</v>
      </c>
      <c r="S804" s="6">
        <v>1073</v>
      </c>
      <c r="T804" s="9">
        <f t="shared" si="136"/>
        <v>63035.725352112677</v>
      </c>
      <c r="U804" s="6">
        <v>77472</v>
      </c>
      <c r="V804" s="9">
        <f t="shared" si="137"/>
        <v>14436.274647887323</v>
      </c>
      <c r="W804" s="8">
        <f t="shared" si="138"/>
        <v>0.22901734797604711</v>
      </c>
      <c r="X804" s="22">
        <f t="shared" si="139"/>
        <v>55157.706996876383</v>
      </c>
      <c r="Y804" s="22">
        <f t="shared" si="140"/>
        <v>67789.778773740865</v>
      </c>
      <c r="Z804" s="22">
        <f t="shared" si="142"/>
        <v>9626148.5858712029</v>
      </c>
      <c r="AA804" s="10">
        <v>1892</v>
      </c>
      <c r="AB804" s="6">
        <v>1892</v>
      </c>
      <c r="AC804" s="6">
        <f t="shared" si="141"/>
        <v>124</v>
      </c>
      <c r="AD804" s="6" t="s">
        <v>67</v>
      </c>
    </row>
    <row r="805" spans="1:30" x14ac:dyDescent="0.2">
      <c r="A805">
        <v>7</v>
      </c>
      <c r="B805" s="6" t="s">
        <v>2458</v>
      </c>
      <c r="C805" s="6" t="s">
        <v>22</v>
      </c>
      <c r="D805" s="6" t="s">
        <v>23</v>
      </c>
      <c r="E805" s="6" t="s">
        <v>2767</v>
      </c>
      <c r="F805" s="6" t="s">
        <v>2772</v>
      </c>
      <c r="G805" s="6">
        <v>142</v>
      </c>
      <c r="H805" s="6">
        <v>158</v>
      </c>
      <c r="I805" s="7">
        <v>42405</v>
      </c>
      <c r="J805" s="7">
        <v>42415</v>
      </c>
      <c r="K805" s="7" t="s">
        <v>2534</v>
      </c>
      <c r="L805" s="17">
        <f t="shared" si="132"/>
        <v>240.59</v>
      </c>
      <c r="M805" s="20">
        <f t="shared" si="133"/>
        <v>0.99002452304750821</v>
      </c>
      <c r="N805" s="6">
        <v>10</v>
      </c>
      <c r="O805" s="6">
        <v>5800000</v>
      </c>
      <c r="P805" s="6">
        <v>7350000</v>
      </c>
      <c r="Q805" s="6">
        <f t="shared" si="134"/>
        <v>1550000</v>
      </c>
      <c r="R805" s="8">
        <f t="shared" si="135"/>
        <v>0.26724137931034481</v>
      </c>
      <c r="S805" s="6">
        <v>5413</v>
      </c>
      <c r="T805" s="9">
        <f t="shared" si="136"/>
        <v>40883.190140845072</v>
      </c>
      <c r="U805" s="6">
        <v>51799</v>
      </c>
      <c r="V805" s="9">
        <f t="shared" si="137"/>
        <v>10915.809859154928</v>
      </c>
      <c r="W805" s="8">
        <f t="shared" si="138"/>
        <v>0.26699995331942789</v>
      </c>
      <c r="X805" s="22">
        <f t="shared" si="139"/>
        <v>40475.360819850735</v>
      </c>
      <c r="Y805" s="22">
        <f t="shared" si="140"/>
        <v>51282.280269337876</v>
      </c>
      <c r="Z805" s="22">
        <f t="shared" si="142"/>
        <v>7282083.7982459785</v>
      </c>
      <c r="AA805" s="10">
        <v>1950</v>
      </c>
      <c r="AB805" s="6">
        <v>1925</v>
      </c>
      <c r="AC805" s="6">
        <f t="shared" si="141"/>
        <v>91</v>
      </c>
      <c r="AD805" s="6" t="s">
        <v>37</v>
      </c>
    </row>
    <row r="806" spans="1:30" x14ac:dyDescent="0.2">
      <c r="A806">
        <v>15</v>
      </c>
      <c r="B806" s="6" t="s">
        <v>2462</v>
      </c>
      <c r="C806" s="6" t="s">
        <v>22</v>
      </c>
      <c r="D806" s="6" t="s">
        <v>23</v>
      </c>
      <c r="E806" s="6" t="s">
        <v>2767</v>
      </c>
      <c r="F806" s="6" t="s">
        <v>2772</v>
      </c>
      <c r="G806" s="6">
        <v>143</v>
      </c>
      <c r="H806" s="6">
        <v>165</v>
      </c>
      <c r="I806" s="7">
        <v>42461</v>
      </c>
      <c r="J806" s="7">
        <v>42472</v>
      </c>
      <c r="K806" s="7" t="s">
        <v>2536</v>
      </c>
      <c r="L806" s="17">
        <f t="shared" si="132"/>
        <v>250.79</v>
      </c>
      <c r="M806" s="20">
        <f t="shared" si="133"/>
        <v>0.9497587623110969</v>
      </c>
      <c r="N806" s="6">
        <v>11</v>
      </c>
      <c r="O806" s="6">
        <v>9000000</v>
      </c>
      <c r="P806" s="6">
        <v>9250000</v>
      </c>
      <c r="Q806" s="6">
        <f t="shared" si="134"/>
        <v>250000</v>
      </c>
      <c r="R806" s="8">
        <f t="shared" si="135"/>
        <v>2.7777777777777776E-2</v>
      </c>
      <c r="S806" s="6"/>
      <c r="T806" s="9">
        <f t="shared" si="136"/>
        <v>62937.062937062939</v>
      </c>
      <c r="U806" s="6">
        <v>64685</v>
      </c>
      <c r="V806" s="9">
        <f t="shared" si="137"/>
        <v>1747.9370629370605</v>
      </c>
      <c r="W806" s="8">
        <f t="shared" si="138"/>
        <v>2.777277777777774E-2</v>
      </c>
      <c r="X806" s="22">
        <f t="shared" si="139"/>
        <v>59775.026998600508</v>
      </c>
      <c r="Y806" s="22">
        <f t="shared" si="140"/>
        <v>61435.145540093305</v>
      </c>
      <c r="Z806" s="22">
        <f t="shared" si="142"/>
        <v>8785225.8122333419</v>
      </c>
      <c r="AA806" s="6">
        <v>565</v>
      </c>
      <c r="AB806" s="6">
        <v>1896</v>
      </c>
      <c r="AC806" s="6">
        <f t="shared" si="141"/>
        <v>120</v>
      </c>
      <c r="AD806" s="6" t="s">
        <v>364</v>
      </c>
    </row>
    <row r="807" spans="1:30" x14ac:dyDescent="0.2">
      <c r="A807">
        <v>25</v>
      </c>
      <c r="B807" s="6" t="s">
        <v>2464</v>
      </c>
      <c r="C807" s="6" t="s">
        <v>22</v>
      </c>
      <c r="D807" s="6" t="s">
        <v>23</v>
      </c>
      <c r="E807" s="6" t="s">
        <v>2767</v>
      </c>
      <c r="F807" s="6" t="s">
        <v>2772</v>
      </c>
      <c r="G807" s="6">
        <v>143</v>
      </c>
      <c r="H807" s="6">
        <v>156</v>
      </c>
      <c r="I807" s="7">
        <v>42517</v>
      </c>
      <c r="J807" s="7">
        <v>42543</v>
      </c>
      <c r="K807" s="7" t="s">
        <v>2538</v>
      </c>
      <c r="L807" s="17">
        <f t="shared" si="132"/>
        <v>259.83</v>
      </c>
      <c r="M807" s="20">
        <f t="shared" si="133"/>
        <v>0.91671477504522192</v>
      </c>
      <c r="N807" s="6">
        <v>26</v>
      </c>
      <c r="O807" s="6">
        <v>12900000</v>
      </c>
      <c r="P807" s="6">
        <v>12300000</v>
      </c>
      <c r="Q807" s="6">
        <f t="shared" si="134"/>
        <v>-600000</v>
      </c>
      <c r="R807" s="8">
        <f t="shared" si="135"/>
        <v>-4.6511627906976744E-2</v>
      </c>
      <c r="S807" s="6">
        <v>34827</v>
      </c>
      <c r="T807" s="9">
        <f t="shared" si="136"/>
        <v>90453.335664335667</v>
      </c>
      <c r="U807" s="6">
        <v>86258</v>
      </c>
      <c r="V807" s="9">
        <f t="shared" si="137"/>
        <v>-4195.3356643356674</v>
      </c>
      <c r="W807" s="8">
        <f t="shared" si="138"/>
        <v>-4.638121561270208E-2</v>
      </c>
      <c r="X807" s="22">
        <f t="shared" si="139"/>
        <v>82919.909255621416</v>
      </c>
      <c r="Y807" s="22">
        <f t="shared" si="140"/>
        <v>79073.983065850756</v>
      </c>
      <c r="Z807" s="22">
        <f t="shared" si="142"/>
        <v>11307579.578416659</v>
      </c>
      <c r="AA807" s="10">
        <v>1054</v>
      </c>
      <c r="AB807" s="6">
        <v>1938</v>
      </c>
      <c r="AC807" s="6">
        <f t="shared" si="141"/>
        <v>78</v>
      </c>
      <c r="AD807" s="6" t="s">
        <v>67</v>
      </c>
    </row>
    <row r="808" spans="1:30" x14ac:dyDescent="0.2">
      <c r="A808">
        <v>18</v>
      </c>
      <c r="B808" s="6" t="s">
        <v>2463</v>
      </c>
      <c r="C808" s="6" t="s">
        <v>22</v>
      </c>
      <c r="D808" s="6" t="s">
        <v>23</v>
      </c>
      <c r="E808" s="6" t="s">
        <v>2767</v>
      </c>
      <c r="F808" s="6" t="s">
        <v>2772</v>
      </c>
      <c r="G808" s="6">
        <v>143</v>
      </c>
      <c r="H808" s="6">
        <v>160</v>
      </c>
      <c r="I808" s="7">
        <v>42466</v>
      </c>
      <c r="J808" s="7">
        <v>42493</v>
      </c>
      <c r="K808" s="7" t="s">
        <v>2537</v>
      </c>
      <c r="L808" s="17">
        <f t="shared" si="132"/>
        <v>256.52</v>
      </c>
      <c r="M808" s="20">
        <f t="shared" si="133"/>
        <v>0.92854358334632781</v>
      </c>
      <c r="N808" s="6">
        <v>27</v>
      </c>
      <c r="O808" s="6">
        <v>10600000</v>
      </c>
      <c r="P808" s="6">
        <v>10600000</v>
      </c>
      <c r="Q808" s="6">
        <f t="shared" si="134"/>
        <v>0</v>
      </c>
      <c r="R808" s="8">
        <f t="shared" si="135"/>
        <v>0</v>
      </c>
      <c r="S808" s="6">
        <v>129880</v>
      </c>
      <c r="T808" s="9">
        <f t="shared" si="136"/>
        <v>75034.125874125879</v>
      </c>
      <c r="U808" s="6">
        <v>75034</v>
      </c>
      <c r="V808" s="9">
        <f t="shared" si="137"/>
        <v>-0.12587412587890867</v>
      </c>
      <c r="W808" s="8">
        <f t="shared" si="138"/>
        <v>-1.6775583697752388E-6</v>
      </c>
      <c r="X808" s="22">
        <f t="shared" si="139"/>
        <v>69672.456112420259</v>
      </c>
      <c r="Y808" s="22">
        <f t="shared" si="140"/>
        <v>69672.339232808357</v>
      </c>
      <c r="Z808" s="22">
        <f t="shared" si="142"/>
        <v>9963144.510291595</v>
      </c>
      <c r="AA808" s="6">
        <v>673</v>
      </c>
      <c r="AB808" s="6">
        <v>1894</v>
      </c>
      <c r="AC808" s="6">
        <f t="shared" si="141"/>
        <v>122</v>
      </c>
      <c r="AD808" s="6" t="s">
        <v>75</v>
      </c>
    </row>
    <row r="809" spans="1:30" x14ac:dyDescent="0.2">
      <c r="A809">
        <v>42</v>
      </c>
      <c r="B809" s="6" t="s">
        <v>2466</v>
      </c>
      <c r="C809" s="6" t="s">
        <v>22</v>
      </c>
      <c r="D809" s="6" t="s">
        <v>23</v>
      </c>
      <c r="E809" s="6" t="s">
        <v>2767</v>
      </c>
      <c r="F809" s="6" t="s">
        <v>2772</v>
      </c>
      <c r="G809" s="6">
        <v>144</v>
      </c>
      <c r="H809" s="6">
        <v>153</v>
      </c>
      <c r="I809" s="7">
        <v>42650</v>
      </c>
      <c r="J809" s="7">
        <v>42662</v>
      </c>
      <c r="K809" s="7" t="s">
        <v>2542</v>
      </c>
      <c r="L809" s="17">
        <f t="shared" si="132"/>
        <v>281.13</v>
      </c>
      <c r="M809" s="20">
        <f t="shared" si="133"/>
        <v>0.84725927506847365</v>
      </c>
      <c r="N809" s="6">
        <v>12</v>
      </c>
      <c r="O809" s="6">
        <v>9800000</v>
      </c>
      <c r="P809" s="6">
        <v>10200000</v>
      </c>
      <c r="Q809" s="6">
        <f t="shared" si="134"/>
        <v>400000</v>
      </c>
      <c r="R809" s="8">
        <f t="shared" si="135"/>
        <v>4.0816326530612242E-2</v>
      </c>
      <c r="S809" s="6">
        <v>79225</v>
      </c>
      <c r="T809" s="9">
        <f t="shared" si="136"/>
        <v>68605.729166666672</v>
      </c>
      <c r="U809" s="6">
        <v>71384</v>
      </c>
      <c r="V809" s="9">
        <f t="shared" si="137"/>
        <v>2778.2708333333285</v>
      </c>
      <c r="W809" s="8">
        <f t="shared" si="138"/>
        <v>4.0496192768157351E-2</v>
      </c>
      <c r="X809" s="22">
        <f t="shared" si="139"/>
        <v>58126.840359294045</v>
      </c>
      <c r="Y809" s="22">
        <f t="shared" si="140"/>
        <v>60480.756091487921</v>
      </c>
      <c r="Z809" s="22">
        <f t="shared" si="142"/>
        <v>8709228.8771742601</v>
      </c>
      <c r="AA809" s="10">
        <v>1160</v>
      </c>
      <c r="AB809" s="6">
        <v>1896</v>
      </c>
      <c r="AC809" s="6">
        <f t="shared" si="141"/>
        <v>120</v>
      </c>
      <c r="AD809" s="6" t="s">
        <v>27</v>
      </c>
    </row>
    <row r="810" spans="1:30" x14ac:dyDescent="0.2">
      <c r="A810">
        <v>1</v>
      </c>
      <c r="B810" s="6" t="s">
        <v>2373</v>
      </c>
      <c r="C810" s="6" t="s">
        <v>22</v>
      </c>
      <c r="D810" s="6" t="s">
        <v>23</v>
      </c>
      <c r="E810" s="6" t="s">
        <v>2768</v>
      </c>
      <c r="F810" s="6" t="s">
        <v>2772</v>
      </c>
      <c r="G810" s="6">
        <v>145</v>
      </c>
      <c r="H810" s="6"/>
      <c r="I810" s="7">
        <v>42374</v>
      </c>
      <c r="J810" s="7">
        <v>42375</v>
      </c>
      <c r="K810" s="7" t="s">
        <v>2533</v>
      </c>
      <c r="L810" s="17">
        <f t="shared" si="132"/>
        <v>238.19</v>
      </c>
      <c r="M810" s="20">
        <f t="shared" si="133"/>
        <v>1</v>
      </c>
      <c r="N810" s="6">
        <v>1</v>
      </c>
      <c r="O810" s="6">
        <v>17600000</v>
      </c>
      <c r="P810" s="6">
        <v>16950000</v>
      </c>
      <c r="Q810" s="6">
        <f t="shared" si="134"/>
        <v>-650000</v>
      </c>
      <c r="R810" s="8">
        <f t="shared" si="135"/>
        <v>-3.6931818181818184E-2</v>
      </c>
      <c r="S810" s="6"/>
      <c r="T810" s="9">
        <f t="shared" si="136"/>
        <v>121379.31034482758</v>
      </c>
      <c r="U810" s="6">
        <v>116897</v>
      </c>
      <c r="V810" s="9">
        <f t="shared" si="137"/>
        <v>-4482.3103448275797</v>
      </c>
      <c r="W810" s="8">
        <f t="shared" si="138"/>
        <v>-3.6928124999999951E-2</v>
      </c>
      <c r="X810" s="22">
        <f t="shared" si="139"/>
        <v>121379.31034482758</v>
      </c>
      <c r="Y810" s="22">
        <f t="shared" si="140"/>
        <v>116897</v>
      </c>
      <c r="Z810" s="22">
        <f t="shared" si="142"/>
        <v>16950065</v>
      </c>
      <c r="AA810" s="6"/>
      <c r="AB810" s="6">
        <v>2014</v>
      </c>
      <c r="AC810" s="6">
        <f t="shared" si="141"/>
        <v>2</v>
      </c>
      <c r="AD810" s="6" t="s">
        <v>2374</v>
      </c>
    </row>
    <row r="811" spans="1:30" x14ac:dyDescent="0.2">
      <c r="A811">
        <v>2</v>
      </c>
      <c r="B811" s="6" t="s">
        <v>2373</v>
      </c>
      <c r="C811" s="6" t="s">
        <v>22</v>
      </c>
      <c r="D811" s="6" t="s">
        <v>23</v>
      </c>
      <c r="E811" s="6" t="s">
        <v>2768</v>
      </c>
      <c r="F811" s="6" t="s">
        <v>2772</v>
      </c>
      <c r="G811" s="6">
        <v>145</v>
      </c>
      <c r="H811" s="6"/>
      <c r="I811" s="7">
        <v>42380</v>
      </c>
      <c r="J811" s="7">
        <v>42381</v>
      </c>
      <c r="K811" s="7" t="s">
        <v>2533</v>
      </c>
      <c r="L811" s="17">
        <f t="shared" si="132"/>
        <v>238.19</v>
      </c>
      <c r="M811" s="20">
        <f t="shared" si="133"/>
        <v>1</v>
      </c>
      <c r="N811" s="6">
        <v>1</v>
      </c>
      <c r="O811" s="6">
        <v>17600000</v>
      </c>
      <c r="P811" s="6">
        <v>17000000</v>
      </c>
      <c r="Q811" s="6">
        <f t="shared" si="134"/>
        <v>-600000</v>
      </c>
      <c r="R811" s="8">
        <f t="shared" si="135"/>
        <v>-3.4090909090909088E-2</v>
      </c>
      <c r="S811" s="6"/>
      <c r="T811" s="9">
        <f t="shared" si="136"/>
        <v>121379.31034482758</v>
      </c>
      <c r="U811" s="6">
        <v>117241</v>
      </c>
      <c r="V811" s="9">
        <f t="shared" si="137"/>
        <v>-4138.3103448275797</v>
      </c>
      <c r="W811" s="8">
        <f t="shared" si="138"/>
        <v>-3.4094034090909039E-2</v>
      </c>
      <c r="X811" s="22">
        <f t="shared" si="139"/>
        <v>121379.31034482758</v>
      </c>
      <c r="Y811" s="22">
        <f t="shared" si="140"/>
        <v>117241</v>
      </c>
      <c r="Z811" s="22">
        <f t="shared" si="142"/>
        <v>16999945</v>
      </c>
      <c r="AA811" s="6"/>
      <c r="AB811" s="6">
        <v>2014</v>
      </c>
      <c r="AC811" s="6">
        <f t="shared" si="141"/>
        <v>2</v>
      </c>
      <c r="AD811" s="6" t="s">
        <v>2374</v>
      </c>
    </row>
    <row r="812" spans="1:30" x14ac:dyDescent="0.2">
      <c r="A812">
        <v>42</v>
      </c>
      <c r="B812" s="6" t="s">
        <v>2753</v>
      </c>
      <c r="C812" s="6" t="s">
        <v>22</v>
      </c>
      <c r="D812" s="6" t="s">
        <v>23</v>
      </c>
      <c r="E812" s="6" t="s">
        <v>2768</v>
      </c>
      <c r="F812" s="6" t="s">
        <v>2772</v>
      </c>
      <c r="G812" s="6">
        <v>145</v>
      </c>
      <c r="H812" s="6">
        <v>160</v>
      </c>
      <c r="I812" s="7">
        <v>42662</v>
      </c>
      <c r="J812" s="7">
        <v>42665</v>
      </c>
      <c r="K812" s="7" t="s">
        <v>2542</v>
      </c>
      <c r="L812" s="17">
        <f t="shared" si="132"/>
        <v>281.13</v>
      </c>
      <c r="M812" s="20">
        <f t="shared" si="133"/>
        <v>0.84725927506847365</v>
      </c>
      <c r="N812" s="6">
        <v>3</v>
      </c>
      <c r="O812" s="6">
        <v>10500000</v>
      </c>
      <c r="P812" s="6">
        <v>11200000</v>
      </c>
      <c r="Q812" s="6">
        <f t="shared" si="134"/>
        <v>700000</v>
      </c>
      <c r="R812" s="8">
        <f t="shared" si="135"/>
        <v>6.6666666666666666E-2</v>
      </c>
      <c r="S812" s="6"/>
      <c r="T812" s="9">
        <f t="shared" si="136"/>
        <v>72413.793103448275</v>
      </c>
      <c r="U812" s="6">
        <v>77241</v>
      </c>
      <c r="V812" s="9">
        <f t="shared" si="137"/>
        <v>4827.2068965517246</v>
      </c>
      <c r="W812" s="8">
        <f t="shared" si="138"/>
        <v>6.666142857142858E-2</v>
      </c>
      <c r="X812" s="22">
        <f t="shared" si="139"/>
        <v>61353.257849786023</v>
      </c>
      <c r="Y812" s="22">
        <f t="shared" si="140"/>
        <v>65443.153665563972</v>
      </c>
      <c r="Z812" s="22">
        <f t="shared" si="142"/>
        <v>9489257.2815067768</v>
      </c>
      <c r="AA812" s="6">
        <v>347</v>
      </c>
      <c r="AB812" s="6">
        <v>1888</v>
      </c>
      <c r="AC812" s="6">
        <f t="shared" si="141"/>
        <v>128</v>
      </c>
      <c r="AD812" s="6" t="s">
        <v>206</v>
      </c>
    </row>
    <row r="813" spans="1:30" x14ac:dyDescent="0.2">
      <c r="A813">
        <v>4</v>
      </c>
      <c r="B813" s="6" t="s">
        <v>2752</v>
      </c>
      <c r="C813" s="6" t="s">
        <v>22</v>
      </c>
      <c r="D813" s="6" t="s">
        <v>23</v>
      </c>
      <c r="E813" s="6" t="s">
        <v>2768</v>
      </c>
      <c r="F813" s="6" t="s">
        <v>2772</v>
      </c>
      <c r="G813" s="6">
        <v>145</v>
      </c>
      <c r="H813" s="6">
        <v>158</v>
      </c>
      <c r="I813" s="7">
        <v>42394</v>
      </c>
      <c r="J813" s="7">
        <v>42398</v>
      </c>
      <c r="K813" s="7" t="s">
        <v>2533</v>
      </c>
      <c r="L813" s="17">
        <f t="shared" si="132"/>
        <v>238.19</v>
      </c>
      <c r="M813" s="20">
        <f t="shared" si="133"/>
        <v>1</v>
      </c>
      <c r="N813" s="6">
        <v>4</v>
      </c>
      <c r="O813" s="6">
        <v>7200000</v>
      </c>
      <c r="P813" s="6">
        <v>7600000</v>
      </c>
      <c r="Q813" s="6">
        <f t="shared" si="134"/>
        <v>400000</v>
      </c>
      <c r="R813" s="8">
        <f t="shared" si="135"/>
        <v>5.5555555555555552E-2</v>
      </c>
      <c r="S813" s="6">
        <v>89016</v>
      </c>
      <c r="T813" s="9">
        <f t="shared" si="136"/>
        <v>50269.075862068967</v>
      </c>
      <c r="U813" s="6">
        <v>53028</v>
      </c>
      <c r="V813" s="9">
        <f t="shared" si="137"/>
        <v>2758.9241379310333</v>
      </c>
      <c r="W813" s="8">
        <f t="shared" si="138"/>
        <v>5.4883128257641335E-2</v>
      </c>
      <c r="X813" s="22">
        <f t="shared" si="139"/>
        <v>50269.075862068967</v>
      </c>
      <c r="Y813" s="22">
        <f t="shared" si="140"/>
        <v>53028</v>
      </c>
      <c r="Z813" s="22">
        <f t="shared" si="142"/>
        <v>7689060</v>
      </c>
      <c r="AA813" s="6">
        <v>798</v>
      </c>
      <c r="AB813" s="6">
        <v>1895</v>
      </c>
      <c r="AC813" s="6">
        <f t="shared" si="141"/>
        <v>121</v>
      </c>
      <c r="AD813" s="6" t="s">
        <v>90</v>
      </c>
    </row>
    <row r="814" spans="1:30" x14ac:dyDescent="0.2">
      <c r="A814">
        <v>11</v>
      </c>
      <c r="B814" s="6" t="s">
        <v>2471</v>
      </c>
      <c r="C814" s="6" t="s">
        <v>22</v>
      </c>
      <c r="D814" s="6" t="s">
        <v>23</v>
      </c>
      <c r="E814" s="6" t="s">
        <v>2767</v>
      </c>
      <c r="F814" s="6" t="s">
        <v>2772</v>
      </c>
      <c r="G814" s="6">
        <v>146</v>
      </c>
      <c r="H814" s="6">
        <v>160</v>
      </c>
      <c r="I814" s="7">
        <v>42434</v>
      </c>
      <c r="J814" s="7">
        <v>42445</v>
      </c>
      <c r="K814" s="7" t="s">
        <v>2535</v>
      </c>
      <c r="L814" s="17">
        <f t="shared" si="132"/>
        <v>245.99</v>
      </c>
      <c r="M814" s="20">
        <f t="shared" si="133"/>
        <v>0.96829139395910402</v>
      </c>
      <c r="N814" s="6">
        <v>11</v>
      </c>
      <c r="O814" s="6">
        <v>7500000</v>
      </c>
      <c r="P814" s="6">
        <v>8700000</v>
      </c>
      <c r="Q814" s="6">
        <f t="shared" si="134"/>
        <v>1200000</v>
      </c>
      <c r="R814" s="8">
        <f t="shared" si="135"/>
        <v>0.16</v>
      </c>
      <c r="S814" s="6"/>
      <c r="T814" s="9">
        <f t="shared" si="136"/>
        <v>51369.863013698632</v>
      </c>
      <c r="U814" s="6">
        <v>59589</v>
      </c>
      <c r="V814" s="9">
        <f t="shared" si="137"/>
        <v>8219.1369863013679</v>
      </c>
      <c r="W814" s="8">
        <f t="shared" si="138"/>
        <v>0.15999919999999995</v>
      </c>
      <c r="X814" s="22">
        <f t="shared" si="139"/>
        <v>49740.99626502247</v>
      </c>
      <c r="Y814" s="22">
        <f t="shared" si="140"/>
        <v>57699.515874629047</v>
      </c>
      <c r="Z814" s="22">
        <f t="shared" si="142"/>
        <v>8424129.3176958412</v>
      </c>
      <c r="AA814" s="6">
        <v>768</v>
      </c>
      <c r="AB814" s="6">
        <v>1902</v>
      </c>
      <c r="AC814" s="6">
        <f t="shared" si="141"/>
        <v>114</v>
      </c>
      <c r="AD814" s="6" t="s">
        <v>108</v>
      </c>
    </row>
    <row r="815" spans="1:30" x14ac:dyDescent="0.2">
      <c r="A815">
        <v>32</v>
      </c>
      <c r="B815" s="6" t="s">
        <v>2472</v>
      </c>
      <c r="C815" s="6" t="s">
        <v>22</v>
      </c>
      <c r="D815" s="6" t="s">
        <v>23</v>
      </c>
      <c r="E815" s="6" t="s">
        <v>2767</v>
      </c>
      <c r="F815" s="6" t="s">
        <v>2772</v>
      </c>
      <c r="G815" s="6">
        <v>146</v>
      </c>
      <c r="H815" s="6">
        <v>160</v>
      </c>
      <c r="I815" s="7">
        <v>42580</v>
      </c>
      <c r="J815" s="7">
        <v>42591</v>
      </c>
      <c r="K815" s="7" t="s">
        <v>2540</v>
      </c>
      <c r="L815" s="17">
        <f t="shared" si="132"/>
        <v>272.20999999999998</v>
      </c>
      <c r="M815" s="20">
        <f t="shared" si="133"/>
        <v>0.87502296021454029</v>
      </c>
      <c r="N815" s="6">
        <v>11</v>
      </c>
      <c r="O815" s="6">
        <v>8600000</v>
      </c>
      <c r="P815" s="6">
        <v>11600000</v>
      </c>
      <c r="Q815" s="6">
        <f t="shared" si="134"/>
        <v>3000000</v>
      </c>
      <c r="R815" s="8">
        <f t="shared" si="135"/>
        <v>0.34883720930232559</v>
      </c>
      <c r="S815" s="6">
        <v>5381</v>
      </c>
      <c r="T815" s="9">
        <f t="shared" si="136"/>
        <v>58940.965753424658</v>
      </c>
      <c r="U815" s="6">
        <v>79489</v>
      </c>
      <c r="V815" s="9">
        <f t="shared" si="137"/>
        <v>20548.034246575342</v>
      </c>
      <c r="W815" s="8">
        <f t="shared" si="138"/>
        <v>0.34862058983791649</v>
      </c>
      <c r="X815" s="22">
        <f t="shared" si="139"/>
        <v>51574.698331465486</v>
      </c>
      <c r="Y815" s="22">
        <f t="shared" si="140"/>
        <v>69554.700084493597</v>
      </c>
      <c r="Z815" s="22">
        <f t="shared" si="142"/>
        <v>10154986.212336065</v>
      </c>
      <c r="AA815" s="6">
        <v>653</v>
      </c>
      <c r="AB815" s="6">
        <v>1935</v>
      </c>
      <c r="AC815" s="6">
        <f t="shared" si="141"/>
        <v>81</v>
      </c>
      <c r="AD815" s="6" t="s">
        <v>583</v>
      </c>
    </row>
    <row r="816" spans="1:30" x14ac:dyDescent="0.2">
      <c r="A816">
        <v>9</v>
      </c>
      <c r="B816" s="6" t="s">
        <v>2470</v>
      </c>
      <c r="C816" s="6" t="s">
        <v>22</v>
      </c>
      <c r="D816" s="6" t="s">
        <v>23</v>
      </c>
      <c r="E816" s="6" t="s">
        <v>2767</v>
      </c>
      <c r="F816" s="6" t="s">
        <v>2772</v>
      </c>
      <c r="G816" s="6">
        <v>146</v>
      </c>
      <c r="H816" s="6">
        <v>160</v>
      </c>
      <c r="I816" s="7">
        <v>42418</v>
      </c>
      <c r="J816" s="7">
        <v>42431</v>
      </c>
      <c r="K816" s="7" t="s">
        <v>2535</v>
      </c>
      <c r="L816" s="17">
        <f t="shared" si="132"/>
        <v>245.99</v>
      </c>
      <c r="M816" s="20">
        <f t="shared" si="133"/>
        <v>0.96829139395910402</v>
      </c>
      <c r="N816" s="6">
        <v>13</v>
      </c>
      <c r="O816" s="6">
        <v>8600000</v>
      </c>
      <c r="P816" s="6">
        <v>10000000</v>
      </c>
      <c r="Q816" s="6">
        <f t="shared" si="134"/>
        <v>1400000</v>
      </c>
      <c r="R816" s="8">
        <f t="shared" si="135"/>
        <v>0.16279069767441862</v>
      </c>
      <c r="S816" s="6"/>
      <c r="T816" s="9">
        <f t="shared" si="136"/>
        <v>58904.109589041094</v>
      </c>
      <c r="U816" s="6">
        <v>68493</v>
      </c>
      <c r="V816" s="9">
        <f t="shared" si="137"/>
        <v>9588.8904109589057</v>
      </c>
      <c r="W816" s="8">
        <f t="shared" si="138"/>
        <v>0.16278813953488375</v>
      </c>
      <c r="X816" s="22">
        <f t="shared" si="139"/>
        <v>57036.342383892428</v>
      </c>
      <c r="Y816" s="22">
        <f t="shared" si="140"/>
        <v>66321.182446440915</v>
      </c>
      <c r="Z816" s="22">
        <f t="shared" si="142"/>
        <v>9682892.6371803731</v>
      </c>
      <c r="AA816" s="6">
        <v>639</v>
      </c>
      <c r="AB816" s="6">
        <v>1912</v>
      </c>
      <c r="AC816" s="6">
        <f t="shared" si="141"/>
        <v>104</v>
      </c>
      <c r="AD816" s="6" t="s">
        <v>102</v>
      </c>
    </row>
    <row r="817" spans="1:30" x14ac:dyDescent="0.2">
      <c r="A817">
        <v>11</v>
      </c>
      <c r="B817" s="6" t="s">
        <v>2475</v>
      </c>
      <c r="C817" s="6" t="s">
        <v>22</v>
      </c>
      <c r="D817" s="6" t="s">
        <v>23</v>
      </c>
      <c r="E817" s="6" t="s">
        <v>2767</v>
      </c>
      <c r="F817" s="6" t="s">
        <v>2772</v>
      </c>
      <c r="G817" s="6">
        <v>147</v>
      </c>
      <c r="H817" s="6">
        <v>165</v>
      </c>
      <c r="I817" s="7">
        <v>42428</v>
      </c>
      <c r="J817" s="7">
        <v>42447</v>
      </c>
      <c r="K817" s="7" t="s">
        <v>2535</v>
      </c>
      <c r="L817" s="17">
        <f t="shared" si="132"/>
        <v>245.99</v>
      </c>
      <c r="M817" s="20">
        <f t="shared" si="133"/>
        <v>0.96829139395910402</v>
      </c>
      <c r="N817" s="6">
        <v>19</v>
      </c>
      <c r="O817" s="6">
        <v>11750000</v>
      </c>
      <c r="P817" s="6">
        <v>11450000</v>
      </c>
      <c r="Q817" s="6">
        <f t="shared" si="134"/>
        <v>-300000</v>
      </c>
      <c r="R817" s="8">
        <f t="shared" si="135"/>
        <v>-2.553191489361702E-2</v>
      </c>
      <c r="S817" s="6"/>
      <c r="T817" s="9">
        <f t="shared" si="136"/>
        <v>79931.972789115651</v>
      </c>
      <c r="U817" s="6">
        <v>77891</v>
      </c>
      <c r="V817" s="9">
        <f t="shared" si="137"/>
        <v>-2040.9727891156508</v>
      </c>
      <c r="W817" s="8">
        <f t="shared" si="138"/>
        <v>-2.5533872340425586E-2</v>
      </c>
      <c r="X817" s="22">
        <f t="shared" si="139"/>
        <v>77397.441353873961</v>
      </c>
      <c r="Y817" s="22">
        <f t="shared" si="140"/>
        <v>75421.184966868575</v>
      </c>
      <c r="Z817" s="22">
        <f t="shared" si="142"/>
        <v>11086914.190129681</v>
      </c>
      <c r="AA817" s="6">
        <v>985</v>
      </c>
      <c r="AB817" s="6">
        <v>1909</v>
      </c>
      <c r="AC817" s="6">
        <f t="shared" si="141"/>
        <v>107</v>
      </c>
      <c r="AD817" s="6" t="s">
        <v>83</v>
      </c>
    </row>
    <row r="818" spans="1:30" x14ac:dyDescent="0.2">
      <c r="A818">
        <v>21</v>
      </c>
      <c r="B818" s="6" t="s">
        <v>2477</v>
      </c>
      <c r="C818" s="6" t="s">
        <v>22</v>
      </c>
      <c r="D818" s="6" t="s">
        <v>23</v>
      </c>
      <c r="E818" s="6" t="s">
        <v>2767</v>
      </c>
      <c r="F818" s="6" t="s">
        <v>2772</v>
      </c>
      <c r="G818" s="6">
        <v>148</v>
      </c>
      <c r="H818" s="6">
        <v>160</v>
      </c>
      <c r="I818" s="7">
        <v>42504</v>
      </c>
      <c r="J818" s="7">
        <v>42514</v>
      </c>
      <c r="K818" s="7" t="s">
        <v>2537</v>
      </c>
      <c r="L818" s="17">
        <f t="shared" si="132"/>
        <v>256.52</v>
      </c>
      <c r="M818" s="20">
        <f t="shared" si="133"/>
        <v>0.92854358334632781</v>
      </c>
      <c r="N818" s="6">
        <v>10</v>
      </c>
      <c r="O818" s="6">
        <v>9500000</v>
      </c>
      <c r="P818" s="6">
        <v>10950000</v>
      </c>
      <c r="Q818" s="6">
        <f t="shared" si="134"/>
        <v>1450000</v>
      </c>
      <c r="R818" s="8">
        <f t="shared" si="135"/>
        <v>0.15263157894736842</v>
      </c>
      <c r="S818" s="6"/>
      <c r="T818" s="9">
        <f t="shared" si="136"/>
        <v>64189.189189189186</v>
      </c>
      <c r="U818" s="6">
        <v>73986</v>
      </c>
      <c r="V818" s="9">
        <f t="shared" si="137"/>
        <v>9796.8108108108136</v>
      </c>
      <c r="W818" s="8">
        <f t="shared" si="138"/>
        <v>0.15262400000000004</v>
      </c>
      <c r="X818" s="22">
        <f t="shared" si="139"/>
        <v>59602.459741825092</v>
      </c>
      <c r="Y818" s="22">
        <f t="shared" si="140"/>
        <v>68699.22555746141</v>
      </c>
      <c r="Z818" s="22">
        <f t="shared" si="142"/>
        <v>10167485.382504288</v>
      </c>
      <c r="AA818" s="6">
        <v>408</v>
      </c>
      <c r="AB818" s="6">
        <v>1892</v>
      </c>
      <c r="AC818" s="6">
        <f t="shared" si="141"/>
        <v>124</v>
      </c>
      <c r="AD818" s="6" t="s">
        <v>67</v>
      </c>
    </row>
    <row r="819" spans="1:30" x14ac:dyDescent="0.2">
      <c r="A819">
        <v>3</v>
      </c>
      <c r="B819" s="6" t="s">
        <v>2476</v>
      </c>
      <c r="C819" s="6" t="s">
        <v>22</v>
      </c>
      <c r="D819" s="6" t="s">
        <v>23</v>
      </c>
      <c r="E819" s="6" t="s">
        <v>2767</v>
      </c>
      <c r="F819" s="6" t="s">
        <v>2772</v>
      </c>
      <c r="G819" s="6">
        <v>148</v>
      </c>
      <c r="H819" s="6">
        <v>168</v>
      </c>
      <c r="I819" s="7">
        <v>42377</v>
      </c>
      <c r="J819" s="7">
        <v>42389</v>
      </c>
      <c r="K819" s="7" t="s">
        <v>2533</v>
      </c>
      <c r="L819" s="17">
        <f t="shared" si="132"/>
        <v>238.19</v>
      </c>
      <c r="M819" s="20">
        <f t="shared" si="133"/>
        <v>1</v>
      </c>
      <c r="N819" s="6">
        <v>12</v>
      </c>
      <c r="O819" s="6">
        <v>8100000</v>
      </c>
      <c r="P819" s="6">
        <v>7550000</v>
      </c>
      <c r="Q819" s="6">
        <f t="shared" si="134"/>
        <v>-550000</v>
      </c>
      <c r="R819" s="8">
        <f t="shared" si="135"/>
        <v>-6.7901234567901231E-2</v>
      </c>
      <c r="S819" s="6"/>
      <c r="T819" s="9">
        <f t="shared" si="136"/>
        <v>54729.729729729726</v>
      </c>
      <c r="U819" s="6">
        <v>51014</v>
      </c>
      <c r="V819" s="9">
        <f t="shared" si="137"/>
        <v>-3715.7297297297264</v>
      </c>
      <c r="W819" s="8">
        <f t="shared" si="138"/>
        <v>-6.7892345679012284E-2</v>
      </c>
      <c r="X819" s="22">
        <f t="shared" si="139"/>
        <v>54729.729729729726</v>
      </c>
      <c r="Y819" s="22">
        <f t="shared" si="140"/>
        <v>51014</v>
      </c>
      <c r="Z819" s="22">
        <f t="shared" si="142"/>
        <v>7550072</v>
      </c>
      <c r="AA819" s="6">
        <v>877</v>
      </c>
      <c r="AB819" s="6">
        <v>1905</v>
      </c>
      <c r="AC819" s="6">
        <f t="shared" si="141"/>
        <v>111</v>
      </c>
      <c r="AD819" s="6" t="s">
        <v>103</v>
      </c>
    </row>
    <row r="820" spans="1:30" x14ac:dyDescent="0.2">
      <c r="A820">
        <v>22</v>
      </c>
      <c r="B820" s="6" t="s">
        <v>501</v>
      </c>
      <c r="C820" s="6" t="s">
        <v>22</v>
      </c>
      <c r="D820" s="6" t="s">
        <v>23</v>
      </c>
      <c r="E820" s="6" t="s">
        <v>2767</v>
      </c>
      <c r="F820" s="6" t="s">
        <v>2772</v>
      </c>
      <c r="G820" s="6">
        <v>148</v>
      </c>
      <c r="H820" s="6">
        <v>163</v>
      </c>
      <c r="I820" s="7">
        <v>42511</v>
      </c>
      <c r="J820" s="7">
        <v>42525</v>
      </c>
      <c r="K820" s="7" t="s">
        <v>2538</v>
      </c>
      <c r="L820" s="17">
        <f t="shared" si="132"/>
        <v>259.83</v>
      </c>
      <c r="M820" s="20">
        <f t="shared" si="133"/>
        <v>0.91671477504522192</v>
      </c>
      <c r="N820" s="6">
        <v>14</v>
      </c>
      <c r="O820" s="6">
        <v>7790000</v>
      </c>
      <c r="P820" s="6">
        <v>7900000</v>
      </c>
      <c r="Q820" s="6">
        <f t="shared" si="134"/>
        <v>110000</v>
      </c>
      <c r="R820" s="8">
        <f t="shared" si="135"/>
        <v>1.4120667522464698E-2</v>
      </c>
      <c r="S820" s="6"/>
      <c r="T820" s="9">
        <f t="shared" si="136"/>
        <v>52635.135135135133</v>
      </c>
      <c r="U820" s="6">
        <v>53378</v>
      </c>
      <c r="V820" s="9">
        <f t="shared" si="137"/>
        <v>742.86486486486683</v>
      </c>
      <c r="W820" s="8">
        <f t="shared" si="138"/>
        <v>1.4113478818998755E-2</v>
      </c>
      <c r="X820" s="22">
        <f t="shared" si="139"/>
        <v>48251.406064880262</v>
      </c>
      <c r="Y820" s="22">
        <f t="shared" si="140"/>
        <v>48932.401262363855</v>
      </c>
      <c r="Z820" s="22">
        <f t="shared" si="142"/>
        <v>7241995.3868298503</v>
      </c>
      <c r="AA820" s="10">
        <v>1689</v>
      </c>
      <c r="AB820" s="6">
        <v>1924</v>
      </c>
      <c r="AC820" s="6">
        <f t="shared" si="141"/>
        <v>92</v>
      </c>
      <c r="AD820" s="6" t="s">
        <v>27</v>
      </c>
    </row>
    <row r="821" spans="1:30" x14ac:dyDescent="0.2">
      <c r="A821">
        <v>22</v>
      </c>
      <c r="B821" s="6" t="s">
        <v>2479</v>
      </c>
      <c r="C821" s="6" t="s">
        <v>22</v>
      </c>
      <c r="D821" s="6" t="s">
        <v>23</v>
      </c>
      <c r="E821" s="6" t="s">
        <v>2767</v>
      </c>
      <c r="F821" s="6" t="s">
        <v>2772</v>
      </c>
      <c r="G821" s="6">
        <v>150</v>
      </c>
      <c r="H821" s="6">
        <v>168</v>
      </c>
      <c r="I821" s="7">
        <v>42510</v>
      </c>
      <c r="J821" s="7">
        <v>42521</v>
      </c>
      <c r="K821" s="7" t="s">
        <v>2537</v>
      </c>
      <c r="L821" s="17">
        <f t="shared" si="132"/>
        <v>256.52</v>
      </c>
      <c r="M821" s="20">
        <f t="shared" si="133"/>
        <v>0.92854358334632781</v>
      </c>
      <c r="N821" s="6">
        <v>11</v>
      </c>
      <c r="O821" s="6">
        <v>9900000</v>
      </c>
      <c r="P821" s="6">
        <v>11200000</v>
      </c>
      <c r="Q821" s="6">
        <f t="shared" si="134"/>
        <v>1300000</v>
      </c>
      <c r="R821" s="8">
        <f t="shared" si="135"/>
        <v>0.13131313131313133</v>
      </c>
      <c r="S821" s="6"/>
      <c r="T821" s="9">
        <f t="shared" si="136"/>
        <v>66000</v>
      </c>
      <c r="U821" s="6">
        <v>74667</v>
      </c>
      <c r="V821" s="9">
        <f t="shared" si="137"/>
        <v>8667</v>
      </c>
      <c r="W821" s="8">
        <f t="shared" si="138"/>
        <v>0.13131818181818181</v>
      </c>
      <c r="X821" s="22">
        <f t="shared" si="139"/>
        <v>61283.876500857637</v>
      </c>
      <c r="Y821" s="22">
        <f t="shared" si="140"/>
        <v>69331.563737720251</v>
      </c>
      <c r="Z821" s="22">
        <f t="shared" si="142"/>
        <v>10399734.560658038</v>
      </c>
      <c r="AA821" s="10">
        <v>1333</v>
      </c>
      <c r="AB821" s="6">
        <v>1898</v>
      </c>
      <c r="AC821" s="6">
        <f t="shared" si="141"/>
        <v>118</v>
      </c>
      <c r="AD821" s="6" t="s">
        <v>108</v>
      </c>
    </row>
    <row r="822" spans="1:30" x14ac:dyDescent="0.2">
      <c r="A822">
        <v>23</v>
      </c>
      <c r="B822" s="6" t="s">
        <v>2438</v>
      </c>
      <c r="C822" s="6" t="s">
        <v>22</v>
      </c>
      <c r="D822" s="6" t="s">
        <v>23</v>
      </c>
      <c r="E822" s="6" t="s">
        <v>2767</v>
      </c>
      <c r="F822" s="6" t="s">
        <v>2772</v>
      </c>
      <c r="G822" s="6">
        <v>151</v>
      </c>
      <c r="H822" s="6">
        <v>165</v>
      </c>
      <c r="I822" s="7">
        <v>42517</v>
      </c>
      <c r="J822" s="7">
        <v>42528</v>
      </c>
      <c r="K822" s="7" t="s">
        <v>2538</v>
      </c>
      <c r="L822" s="17">
        <f t="shared" si="132"/>
        <v>259.83</v>
      </c>
      <c r="M822" s="20">
        <f t="shared" si="133"/>
        <v>0.91671477504522192</v>
      </c>
      <c r="N822" s="6">
        <v>11</v>
      </c>
      <c r="O822" s="6">
        <v>9500000</v>
      </c>
      <c r="P822" s="6">
        <v>10600000</v>
      </c>
      <c r="Q822" s="6">
        <f t="shared" si="134"/>
        <v>1100000</v>
      </c>
      <c r="R822" s="8">
        <f t="shared" si="135"/>
        <v>0.11578947368421053</v>
      </c>
      <c r="S822" s="6">
        <v>382189</v>
      </c>
      <c r="T822" s="9">
        <f t="shared" si="136"/>
        <v>65444.960264900663</v>
      </c>
      <c r="U822" s="6">
        <v>72730</v>
      </c>
      <c r="V822" s="9">
        <f t="shared" si="137"/>
        <v>7285.0397350993371</v>
      </c>
      <c r="W822" s="8">
        <f t="shared" si="138"/>
        <v>0.11131551926400111</v>
      </c>
      <c r="X822" s="22">
        <f t="shared" si="139"/>
        <v>59994.362027081901</v>
      </c>
      <c r="Y822" s="22">
        <f t="shared" si="140"/>
        <v>66672.665589038996</v>
      </c>
      <c r="Z822" s="22">
        <f t="shared" si="142"/>
        <v>10067572.503944889</v>
      </c>
      <c r="AA822" s="6">
        <v>507</v>
      </c>
      <c r="AB822" s="6">
        <v>1899</v>
      </c>
      <c r="AC822" s="6">
        <f t="shared" si="141"/>
        <v>117</v>
      </c>
      <c r="AD822" s="6" t="s">
        <v>27</v>
      </c>
    </row>
    <row r="823" spans="1:30" x14ac:dyDescent="0.2">
      <c r="A823">
        <v>46</v>
      </c>
      <c r="B823" s="6" t="s">
        <v>2755</v>
      </c>
      <c r="C823" s="6" t="s">
        <v>22</v>
      </c>
      <c r="D823" s="6" t="s">
        <v>23</v>
      </c>
      <c r="E823" s="6" t="s">
        <v>2768</v>
      </c>
      <c r="F823" s="6" t="s">
        <v>2772</v>
      </c>
      <c r="G823" s="6">
        <v>154</v>
      </c>
      <c r="H823" s="6">
        <v>174</v>
      </c>
      <c r="I823" s="7">
        <v>42685</v>
      </c>
      <c r="J823" s="7">
        <v>42689</v>
      </c>
      <c r="K823" s="7" t="s">
        <v>2543</v>
      </c>
      <c r="L823" s="17">
        <f t="shared" si="132"/>
        <v>284.38</v>
      </c>
      <c r="M823" s="20">
        <f t="shared" si="133"/>
        <v>0.83757648217174208</v>
      </c>
      <c r="N823" s="6">
        <v>4</v>
      </c>
      <c r="O823" s="6">
        <v>16900000</v>
      </c>
      <c r="P823" s="6">
        <v>18200000</v>
      </c>
      <c r="Q823" s="6">
        <f t="shared" si="134"/>
        <v>1300000</v>
      </c>
      <c r="R823" s="8">
        <f t="shared" si="135"/>
        <v>7.6923076923076927E-2</v>
      </c>
      <c r="S823" s="6"/>
      <c r="T823" s="9">
        <f t="shared" si="136"/>
        <v>109740.25974025975</v>
      </c>
      <c r="U823" s="6">
        <v>118182</v>
      </c>
      <c r="V823" s="9">
        <f t="shared" si="137"/>
        <v>8441.7402597402543</v>
      </c>
      <c r="W823" s="8">
        <f t="shared" si="138"/>
        <v>7.6924733727810599E-2</v>
      </c>
      <c r="X823" s="22">
        <f t="shared" si="139"/>
        <v>91915.860705860017</v>
      </c>
      <c r="Y823" s="22">
        <f t="shared" si="140"/>
        <v>98986.463816020827</v>
      </c>
      <c r="Z823" s="22">
        <f t="shared" si="142"/>
        <v>15243915.427667208</v>
      </c>
      <c r="AA823" s="10">
        <v>1141</v>
      </c>
      <c r="AB823" s="6">
        <v>1992</v>
      </c>
      <c r="AC823" s="6">
        <f t="shared" si="141"/>
        <v>24</v>
      </c>
      <c r="AD823" s="6" t="s">
        <v>108</v>
      </c>
    </row>
    <row r="824" spans="1:30" x14ac:dyDescent="0.2">
      <c r="A824">
        <v>24</v>
      </c>
      <c r="B824" s="6" t="s">
        <v>2483</v>
      </c>
      <c r="C824" s="6" t="s">
        <v>22</v>
      </c>
      <c r="D824" s="6" t="s">
        <v>23</v>
      </c>
      <c r="E824" s="6" t="s">
        <v>2767</v>
      </c>
      <c r="F824" s="6" t="s">
        <v>2772</v>
      </c>
      <c r="G824" s="6">
        <v>155</v>
      </c>
      <c r="H824" s="6">
        <v>172</v>
      </c>
      <c r="I824" s="7">
        <v>42526</v>
      </c>
      <c r="J824" s="7">
        <v>42536</v>
      </c>
      <c r="K824" s="7" t="s">
        <v>2538</v>
      </c>
      <c r="L824" s="17">
        <f t="shared" si="132"/>
        <v>259.83</v>
      </c>
      <c r="M824" s="20">
        <f t="shared" si="133"/>
        <v>0.91671477504522192</v>
      </c>
      <c r="N824" s="6">
        <v>10</v>
      </c>
      <c r="O824" s="6">
        <v>10250000</v>
      </c>
      <c r="P824" s="6">
        <v>9825000</v>
      </c>
      <c r="Q824" s="6">
        <f t="shared" si="134"/>
        <v>-425000</v>
      </c>
      <c r="R824" s="8">
        <f t="shared" si="135"/>
        <v>-4.1463414634146344E-2</v>
      </c>
      <c r="S824" s="6"/>
      <c r="T824" s="9">
        <f t="shared" si="136"/>
        <v>66129.032258064515</v>
      </c>
      <c r="U824" s="6">
        <v>63387</v>
      </c>
      <c r="V824" s="9">
        <f t="shared" si="137"/>
        <v>-2742.0322580645152</v>
      </c>
      <c r="W824" s="8">
        <f t="shared" si="138"/>
        <v>-4.1464878048780476E-2</v>
      </c>
      <c r="X824" s="22">
        <f t="shared" si="139"/>
        <v>60621.460930409834</v>
      </c>
      <c r="Y824" s="22">
        <f t="shared" si="140"/>
        <v>58107.799445791483</v>
      </c>
      <c r="Z824" s="22">
        <f t="shared" si="142"/>
        <v>9006708.9140976798</v>
      </c>
      <c r="AA824" s="6">
        <v>760</v>
      </c>
      <c r="AB824" s="6">
        <v>1902</v>
      </c>
      <c r="AC824" s="6">
        <f t="shared" si="141"/>
        <v>114</v>
      </c>
      <c r="AD824" s="6" t="s">
        <v>422</v>
      </c>
    </row>
    <row r="825" spans="1:30" x14ac:dyDescent="0.2">
      <c r="A825">
        <v>49</v>
      </c>
      <c r="B825" s="6" t="s">
        <v>2484</v>
      </c>
      <c r="C825" s="6" t="s">
        <v>22</v>
      </c>
      <c r="D825" s="6" t="s">
        <v>23</v>
      </c>
      <c r="E825" s="6" t="s">
        <v>2767</v>
      </c>
      <c r="F825" s="6" t="s">
        <v>2772</v>
      </c>
      <c r="G825" s="6">
        <v>155</v>
      </c>
      <c r="H825" s="6">
        <v>170</v>
      </c>
      <c r="I825" s="7">
        <v>42698</v>
      </c>
      <c r="J825" s="7">
        <v>42710</v>
      </c>
      <c r="K825" s="7" t="s">
        <v>2544</v>
      </c>
      <c r="L825" s="17">
        <f t="shared" si="132"/>
        <v>287.33999999999997</v>
      </c>
      <c r="M825" s="20">
        <f t="shared" si="133"/>
        <v>0.82894828426254619</v>
      </c>
      <c r="N825" s="6">
        <v>12</v>
      </c>
      <c r="O825" s="6">
        <v>9950000</v>
      </c>
      <c r="P825" s="6">
        <v>10100000</v>
      </c>
      <c r="Q825" s="6">
        <f t="shared" si="134"/>
        <v>150000</v>
      </c>
      <c r="R825" s="8">
        <f t="shared" si="135"/>
        <v>1.507537688442211E-2</v>
      </c>
      <c r="S825" s="6"/>
      <c r="T825" s="9">
        <f t="shared" si="136"/>
        <v>64193.548387096773</v>
      </c>
      <c r="U825" s="6">
        <v>65161</v>
      </c>
      <c r="V825" s="9">
        <f t="shared" si="137"/>
        <v>967.45161290322721</v>
      </c>
      <c r="W825" s="8">
        <f t="shared" si="138"/>
        <v>1.5070854271356807E-2</v>
      </c>
      <c r="X825" s="22">
        <f t="shared" si="139"/>
        <v>53213.13179620861</v>
      </c>
      <c r="Y825" s="22">
        <f t="shared" si="140"/>
        <v>54015.099150831775</v>
      </c>
      <c r="Z825" s="22">
        <f t="shared" si="142"/>
        <v>8372340.3683789251</v>
      </c>
      <c r="AA825" s="6">
        <v>606</v>
      </c>
      <c r="AB825" s="6">
        <v>1897</v>
      </c>
      <c r="AC825" s="6">
        <f t="shared" si="141"/>
        <v>119</v>
      </c>
      <c r="AD825" s="6" t="s">
        <v>1142</v>
      </c>
    </row>
    <row r="826" spans="1:30" x14ac:dyDescent="0.2">
      <c r="A826">
        <v>18</v>
      </c>
      <c r="B826" s="6" t="s">
        <v>2429</v>
      </c>
      <c r="C826" s="6" t="s">
        <v>22</v>
      </c>
      <c r="D826" s="6" t="s">
        <v>23</v>
      </c>
      <c r="E826" s="6" t="s">
        <v>2767</v>
      </c>
      <c r="F826" s="6" t="s">
        <v>2772</v>
      </c>
      <c r="G826" s="6">
        <v>160</v>
      </c>
      <c r="H826" s="6">
        <v>172</v>
      </c>
      <c r="I826" s="7">
        <v>42482</v>
      </c>
      <c r="J826" s="7">
        <v>42492</v>
      </c>
      <c r="K826" s="7" t="s">
        <v>2537</v>
      </c>
      <c r="L826" s="17">
        <f t="shared" si="132"/>
        <v>256.52</v>
      </c>
      <c r="M826" s="20">
        <f t="shared" si="133"/>
        <v>0.92854358334632781</v>
      </c>
      <c r="N826" s="6">
        <v>10</v>
      </c>
      <c r="O826" s="6">
        <v>8150000</v>
      </c>
      <c r="P826" s="6">
        <v>8650000</v>
      </c>
      <c r="Q826" s="6">
        <f t="shared" si="134"/>
        <v>500000</v>
      </c>
      <c r="R826" s="8">
        <f t="shared" si="135"/>
        <v>6.1349693251533742E-2</v>
      </c>
      <c r="S826" s="6">
        <v>10505</v>
      </c>
      <c r="T826" s="9">
        <f t="shared" si="136"/>
        <v>51003.15625</v>
      </c>
      <c r="U826" s="6">
        <v>54128</v>
      </c>
      <c r="V826" s="9">
        <f t="shared" si="137"/>
        <v>3124.84375</v>
      </c>
      <c r="W826" s="8">
        <f t="shared" si="138"/>
        <v>6.1267654391486799E-2</v>
      </c>
      <c r="X826" s="22">
        <f t="shared" si="139"/>
        <v>47358.653466347656</v>
      </c>
      <c r="Y826" s="22">
        <f t="shared" si="140"/>
        <v>50260.207079370033</v>
      </c>
      <c r="Z826" s="22">
        <f t="shared" si="142"/>
        <v>8041633.1326992055</v>
      </c>
      <c r="AA826" s="6">
        <v>866</v>
      </c>
      <c r="AB826" s="6">
        <v>1897</v>
      </c>
      <c r="AC826" s="6">
        <f t="shared" si="141"/>
        <v>119</v>
      </c>
      <c r="AD826" s="6" t="s">
        <v>90</v>
      </c>
    </row>
    <row r="827" spans="1:30" x14ac:dyDescent="0.2">
      <c r="A827">
        <v>49</v>
      </c>
      <c r="B827" s="6" t="s">
        <v>2491</v>
      </c>
      <c r="C827" s="6" t="s">
        <v>22</v>
      </c>
      <c r="D827" s="6" t="s">
        <v>23</v>
      </c>
      <c r="E827" s="6" t="s">
        <v>2767</v>
      </c>
      <c r="F827" s="6" t="s">
        <v>2772</v>
      </c>
      <c r="G827" s="6">
        <v>160</v>
      </c>
      <c r="H827" s="6">
        <v>172</v>
      </c>
      <c r="I827" s="7">
        <v>42686</v>
      </c>
      <c r="J827" s="7">
        <v>42709</v>
      </c>
      <c r="K827" s="7" t="s">
        <v>2544</v>
      </c>
      <c r="L827" s="17">
        <f t="shared" si="132"/>
        <v>287.33999999999997</v>
      </c>
      <c r="M827" s="20">
        <f t="shared" si="133"/>
        <v>0.82894828426254619</v>
      </c>
      <c r="N827" s="6">
        <v>23</v>
      </c>
      <c r="O827" s="6">
        <v>14500000</v>
      </c>
      <c r="P827" s="6">
        <v>14000000</v>
      </c>
      <c r="Q827" s="6">
        <f t="shared" si="134"/>
        <v>-500000</v>
      </c>
      <c r="R827" s="8">
        <f t="shared" si="135"/>
        <v>-3.4482758620689655E-2</v>
      </c>
      <c r="S827" s="6">
        <v>11639</v>
      </c>
      <c r="T827" s="9">
        <f t="shared" si="136"/>
        <v>90697.743749999994</v>
      </c>
      <c r="U827" s="6">
        <v>87573</v>
      </c>
      <c r="V827" s="9">
        <f t="shared" si="137"/>
        <v>-3124.7437499999942</v>
      </c>
      <c r="W827" s="8">
        <f t="shared" si="138"/>
        <v>-3.4452276548500076E-2</v>
      </c>
      <c r="X827" s="22">
        <f t="shared" si="139"/>
        <v>75183.739068046561</v>
      </c>
      <c r="Y827" s="22">
        <f t="shared" si="140"/>
        <v>72593.488097723952</v>
      </c>
      <c r="Z827" s="22">
        <f t="shared" si="142"/>
        <v>11614958.095635831</v>
      </c>
      <c r="AA827" s="6">
        <v>495</v>
      </c>
      <c r="AB827" s="6">
        <v>2001</v>
      </c>
      <c r="AC827" s="6">
        <f t="shared" si="141"/>
        <v>15</v>
      </c>
      <c r="AD827" s="6" t="s">
        <v>108</v>
      </c>
    </row>
    <row r="828" spans="1:30" x14ac:dyDescent="0.2">
      <c r="A828">
        <v>20</v>
      </c>
      <c r="B828" s="6" t="s">
        <v>2756</v>
      </c>
      <c r="C828" s="6" t="s">
        <v>22</v>
      </c>
      <c r="D828" s="6" t="s">
        <v>23</v>
      </c>
      <c r="E828" s="6" t="s">
        <v>2768</v>
      </c>
      <c r="F828" s="6" t="s">
        <v>2772</v>
      </c>
      <c r="G828" s="6">
        <v>162</v>
      </c>
      <c r="H828" s="6">
        <v>175</v>
      </c>
      <c r="I828" s="7">
        <v>42510</v>
      </c>
      <c r="J828" s="7">
        <v>42511</v>
      </c>
      <c r="K828" s="7" t="s">
        <v>2537</v>
      </c>
      <c r="L828" s="17">
        <f t="shared" si="132"/>
        <v>256.52</v>
      </c>
      <c r="M828" s="20">
        <f t="shared" si="133"/>
        <v>0.92854358334632781</v>
      </c>
      <c r="N828" s="6">
        <v>1</v>
      </c>
      <c r="O828" s="6">
        <v>8700000</v>
      </c>
      <c r="P828" s="6">
        <v>9000000</v>
      </c>
      <c r="Q828" s="6">
        <f t="shared" si="134"/>
        <v>300000</v>
      </c>
      <c r="R828" s="8">
        <f t="shared" si="135"/>
        <v>3.4482758620689655E-2</v>
      </c>
      <c r="S828" s="6"/>
      <c r="T828" s="9">
        <f t="shared" si="136"/>
        <v>53703.703703703701</v>
      </c>
      <c r="U828" s="6">
        <v>55556</v>
      </c>
      <c r="V828" s="9">
        <f t="shared" si="137"/>
        <v>1852.2962962962993</v>
      </c>
      <c r="W828" s="8">
        <f t="shared" si="138"/>
        <v>3.4491034482758677E-2</v>
      </c>
      <c r="X828" s="22">
        <f t="shared" si="139"/>
        <v>49866.229476006491</v>
      </c>
      <c r="Y828" s="22">
        <f t="shared" si="140"/>
        <v>51586.167316388586</v>
      </c>
      <c r="Z828" s="22">
        <f t="shared" si="142"/>
        <v>8356959.1052549509</v>
      </c>
      <c r="AA828" s="6">
        <v>702</v>
      </c>
      <c r="AB828" s="6">
        <v>1916</v>
      </c>
      <c r="AC828" s="6">
        <f t="shared" si="141"/>
        <v>100</v>
      </c>
      <c r="AD828" s="6" t="s">
        <v>494</v>
      </c>
    </row>
    <row r="829" spans="1:30" x14ac:dyDescent="0.2">
      <c r="A829">
        <v>14</v>
      </c>
      <c r="B829" s="6" t="s">
        <v>2495</v>
      </c>
      <c r="C829" s="6" t="s">
        <v>22</v>
      </c>
      <c r="D829" s="6" t="s">
        <v>23</v>
      </c>
      <c r="E829" s="6" t="s">
        <v>2767</v>
      </c>
      <c r="F829" s="6" t="s">
        <v>2772</v>
      </c>
      <c r="G829" s="6">
        <v>163</v>
      </c>
      <c r="H829" s="6">
        <v>180</v>
      </c>
      <c r="I829" s="7">
        <v>42455</v>
      </c>
      <c r="J829" s="7">
        <v>42465</v>
      </c>
      <c r="K829" s="7" t="s">
        <v>2536</v>
      </c>
      <c r="L829" s="17">
        <f t="shared" si="132"/>
        <v>250.79</v>
      </c>
      <c r="M829" s="20">
        <f t="shared" si="133"/>
        <v>0.9497587623110969</v>
      </c>
      <c r="N829" s="6">
        <v>10</v>
      </c>
      <c r="O829" s="6">
        <v>9700000</v>
      </c>
      <c r="P829" s="6">
        <v>9450000</v>
      </c>
      <c r="Q829" s="6">
        <f t="shared" si="134"/>
        <v>-250000</v>
      </c>
      <c r="R829" s="8">
        <f t="shared" si="135"/>
        <v>-2.5773195876288658E-2</v>
      </c>
      <c r="S829" s="6">
        <v>132180</v>
      </c>
      <c r="T829" s="9">
        <f t="shared" si="136"/>
        <v>60320.122699386506</v>
      </c>
      <c r="U829" s="6">
        <v>58786</v>
      </c>
      <c r="V829" s="9">
        <f t="shared" si="137"/>
        <v>-1534.1226993865057</v>
      </c>
      <c r="W829" s="8">
        <f t="shared" si="138"/>
        <v>-2.5433016889438602E-2</v>
      </c>
      <c r="X829" s="22">
        <f t="shared" si="139"/>
        <v>57289.565077422827</v>
      </c>
      <c r="Y829" s="22">
        <f t="shared" si="140"/>
        <v>55832.518601220145</v>
      </c>
      <c r="Z829" s="22">
        <f t="shared" si="142"/>
        <v>9100700.5319988839</v>
      </c>
      <c r="AA829" s="10">
        <v>1266</v>
      </c>
      <c r="AB829" s="6">
        <v>1897</v>
      </c>
      <c r="AC829" s="6">
        <f t="shared" si="141"/>
        <v>119</v>
      </c>
      <c r="AD829" s="6" t="s">
        <v>90</v>
      </c>
    </row>
    <row r="830" spans="1:30" x14ac:dyDescent="0.2">
      <c r="A830">
        <v>35</v>
      </c>
      <c r="B830" s="6" t="s">
        <v>2416</v>
      </c>
      <c r="C830" s="6" t="s">
        <v>22</v>
      </c>
      <c r="D830" s="6" t="s">
        <v>23</v>
      </c>
      <c r="E830" s="6" t="s">
        <v>2767</v>
      </c>
      <c r="F830" s="6" t="s">
        <v>2772</v>
      </c>
      <c r="G830" s="6">
        <v>164</v>
      </c>
      <c r="H830" s="6">
        <v>180</v>
      </c>
      <c r="I830" s="7">
        <v>42597</v>
      </c>
      <c r="J830" s="7">
        <v>42617</v>
      </c>
      <c r="K830" s="7" t="s">
        <v>2541</v>
      </c>
      <c r="L830" s="17">
        <f t="shared" si="132"/>
        <v>275.91000000000003</v>
      </c>
      <c r="M830" s="20">
        <f t="shared" si="133"/>
        <v>0.86328875357906554</v>
      </c>
      <c r="N830" s="6">
        <v>20</v>
      </c>
      <c r="O830" s="6">
        <v>8750000</v>
      </c>
      <c r="P830" s="6">
        <v>8550000</v>
      </c>
      <c r="Q830" s="6">
        <f t="shared" si="134"/>
        <v>-200000</v>
      </c>
      <c r="R830" s="8">
        <f t="shared" si="135"/>
        <v>-2.2857142857142857E-2</v>
      </c>
      <c r="S830" s="6"/>
      <c r="T830" s="9">
        <f t="shared" si="136"/>
        <v>53353.658536585368</v>
      </c>
      <c r="U830" s="6">
        <v>52134</v>
      </c>
      <c r="V830" s="9">
        <f t="shared" si="137"/>
        <v>-1219.658536585368</v>
      </c>
      <c r="W830" s="8">
        <f t="shared" si="138"/>
        <v>-2.2859885714285752E-2</v>
      </c>
      <c r="X830" s="22">
        <f t="shared" si="139"/>
        <v>46059.613376931855</v>
      </c>
      <c r="Y830" s="22">
        <f t="shared" si="140"/>
        <v>45006.695879090999</v>
      </c>
      <c r="Z830" s="22">
        <f t="shared" si="142"/>
        <v>7381098.1241709236</v>
      </c>
      <c r="AA830" s="6">
        <v>412</v>
      </c>
      <c r="AB830" s="6">
        <v>1895</v>
      </c>
      <c r="AC830" s="6">
        <f t="shared" si="141"/>
        <v>121</v>
      </c>
      <c r="AD830" s="6" t="s">
        <v>127</v>
      </c>
    </row>
    <row r="831" spans="1:30" x14ac:dyDescent="0.2">
      <c r="A831">
        <v>15</v>
      </c>
      <c r="B831" s="6" t="s">
        <v>2498</v>
      </c>
      <c r="C831" s="6" t="s">
        <v>22</v>
      </c>
      <c r="D831" s="6" t="s">
        <v>23</v>
      </c>
      <c r="E831" s="6" t="s">
        <v>2767</v>
      </c>
      <c r="F831" s="6" t="s">
        <v>2772</v>
      </c>
      <c r="G831" s="6">
        <v>165</v>
      </c>
      <c r="H831" s="6">
        <v>183</v>
      </c>
      <c r="I831" s="7">
        <v>42461</v>
      </c>
      <c r="J831" s="7">
        <v>42472</v>
      </c>
      <c r="K831" s="7" t="s">
        <v>2536</v>
      </c>
      <c r="L831" s="17">
        <f t="shared" si="132"/>
        <v>250.79</v>
      </c>
      <c r="M831" s="20">
        <f t="shared" si="133"/>
        <v>0.9497587623110969</v>
      </c>
      <c r="N831" s="6">
        <v>11</v>
      </c>
      <c r="O831" s="6">
        <v>9300000</v>
      </c>
      <c r="P831" s="6">
        <v>10100000</v>
      </c>
      <c r="Q831" s="6">
        <f t="shared" si="134"/>
        <v>800000</v>
      </c>
      <c r="R831" s="8">
        <f t="shared" si="135"/>
        <v>8.6021505376344093E-2</v>
      </c>
      <c r="S831" s="6"/>
      <c r="T831" s="9">
        <f t="shared" si="136"/>
        <v>56363.63636363636</v>
      </c>
      <c r="U831" s="6">
        <v>61212</v>
      </c>
      <c r="V831" s="9">
        <f t="shared" si="137"/>
        <v>4848.3636363636397</v>
      </c>
      <c r="W831" s="8">
        <f t="shared" si="138"/>
        <v>8.6019354838709747E-2</v>
      </c>
      <c r="X831" s="22">
        <f t="shared" si="139"/>
        <v>53531.857512080001</v>
      </c>
      <c r="Y831" s="22">
        <f t="shared" si="140"/>
        <v>58136.633358586863</v>
      </c>
      <c r="Z831" s="22">
        <f t="shared" si="142"/>
        <v>9592544.5041668322</v>
      </c>
      <c r="AA831" s="10">
        <v>1185</v>
      </c>
      <c r="AB831" s="6">
        <v>1901</v>
      </c>
      <c r="AC831" s="6">
        <f t="shared" si="141"/>
        <v>115</v>
      </c>
      <c r="AD831" s="6" t="s">
        <v>108</v>
      </c>
    </row>
    <row r="832" spans="1:30" x14ac:dyDescent="0.2">
      <c r="A832">
        <v>36</v>
      </c>
      <c r="B832" s="6" t="s">
        <v>2501</v>
      </c>
      <c r="C832" s="6" t="s">
        <v>22</v>
      </c>
      <c r="D832" s="6" t="s">
        <v>23</v>
      </c>
      <c r="E832" s="6" t="s">
        <v>2767</v>
      </c>
      <c r="F832" s="6" t="s">
        <v>2772</v>
      </c>
      <c r="G832" s="6">
        <v>166</v>
      </c>
      <c r="H832" s="6">
        <v>180</v>
      </c>
      <c r="I832" s="7">
        <v>42608</v>
      </c>
      <c r="J832" s="7">
        <v>42618</v>
      </c>
      <c r="K832" s="7" t="s">
        <v>2541</v>
      </c>
      <c r="L832" s="17">
        <f t="shared" si="132"/>
        <v>275.91000000000003</v>
      </c>
      <c r="M832" s="20">
        <f t="shared" si="133"/>
        <v>0.86328875357906554</v>
      </c>
      <c r="N832" s="6">
        <v>10</v>
      </c>
      <c r="O832" s="6">
        <v>14500000</v>
      </c>
      <c r="P832" s="6">
        <v>15100000</v>
      </c>
      <c r="Q832" s="6">
        <f t="shared" si="134"/>
        <v>600000</v>
      </c>
      <c r="R832" s="8">
        <f t="shared" si="135"/>
        <v>4.1379310344827586E-2</v>
      </c>
      <c r="S832" s="6"/>
      <c r="T832" s="9">
        <f t="shared" si="136"/>
        <v>87349.397590361448</v>
      </c>
      <c r="U832" s="6">
        <v>90964</v>
      </c>
      <c r="V832" s="9">
        <f t="shared" si="137"/>
        <v>3614.6024096385518</v>
      </c>
      <c r="W832" s="8">
        <f t="shared" si="138"/>
        <v>4.1380965517241353E-2</v>
      </c>
      <c r="X832" s="22">
        <f t="shared" si="139"/>
        <v>75407.752571665362</v>
      </c>
      <c r="Y832" s="22">
        <f t="shared" si="140"/>
        <v>78528.19818056612</v>
      </c>
      <c r="Z832" s="22">
        <f t="shared" si="142"/>
        <v>13035680.897973975</v>
      </c>
      <c r="AA832" s="10">
        <v>1352</v>
      </c>
      <c r="AB832" s="6">
        <v>1990</v>
      </c>
      <c r="AC832" s="6">
        <f t="shared" si="141"/>
        <v>26</v>
      </c>
      <c r="AD832" s="6" t="s">
        <v>108</v>
      </c>
    </row>
    <row r="833" spans="1:30" x14ac:dyDescent="0.2">
      <c r="A833">
        <v>41</v>
      </c>
      <c r="B833" s="6" t="s">
        <v>2503</v>
      </c>
      <c r="C833" s="6" t="s">
        <v>22</v>
      </c>
      <c r="D833" s="6" t="s">
        <v>23</v>
      </c>
      <c r="E833" s="6" t="s">
        <v>2767</v>
      </c>
      <c r="F833" s="6" t="s">
        <v>2772</v>
      </c>
      <c r="G833" s="6">
        <v>166</v>
      </c>
      <c r="H833" s="6">
        <v>186</v>
      </c>
      <c r="I833" s="7">
        <v>42644</v>
      </c>
      <c r="J833" s="7">
        <v>42654</v>
      </c>
      <c r="K833" s="7" t="s">
        <v>2542</v>
      </c>
      <c r="L833" s="17">
        <f t="shared" si="132"/>
        <v>281.13</v>
      </c>
      <c r="M833" s="20">
        <f t="shared" si="133"/>
        <v>0.84725927506847365</v>
      </c>
      <c r="N833" s="6">
        <v>10</v>
      </c>
      <c r="O833" s="6">
        <v>9000000</v>
      </c>
      <c r="P833" s="6">
        <v>8850000</v>
      </c>
      <c r="Q833" s="6">
        <f t="shared" si="134"/>
        <v>-150000</v>
      </c>
      <c r="R833" s="8">
        <f t="shared" si="135"/>
        <v>-1.6666666666666666E-2</v>
      </c>
      <c r="S833" s="6"/>
      <c r="T833" s="9">
        <f t="shared" si="136"/>
        <v>54216.867469879515</v>
      </c>
      <c r="U833" s="6">
        <v>53313</v>
      </c>
      <c r="V833" s="9">
        <f t="shared" si="137"/>
        <v>-903.86746987951483</v>
      </c>
      <c r="W833" s="8">
        <f t="shared" si="138"/>
        <v>-1.6671333333333274E-2</v>
      </c>
      <c r="X833" s="22">
        <f t="shared" si="139"/>
        <v>45935.743829013627</v>
      </c>
      <c r="Y833" s="22">
        <f t="shared" si="140"/>
        <v>45169.933731725534</v>
      </c>
      <c r="Z833" s="22">
        <f t="shared" si="142"/>
        <v>7498208.9994664388</v>
      </c>
      <c r="AA833" s="6">
        <v>814</v>
      </c>
      <c r="AB833" s="6">
        <v>1985</v>
      </c>
      <c r="AC833" s="6">
        <f t="shared" si="141"/>
        <v>31</v>
      </c>
      <c r="AD833" s="6" t="s">
        <v>213</v>
      </c>
    </row>
    <row r="834" spans="1:30" x14ac:dyDescent="0.2">
      <c r="A834">
        <v>6</v>
      </c>
      <c r="B834" s="6" t="s">
        <v>2504</v>
      </c>
      <c r="C834" s="6" t="s">
        <v>22</v>
      </c>
      <c r="D834" s="6" t="s">
        <v>23</v>
      </c>
      <c r="E834" s="6" t="s">
        <v>2767</v>
      </c>
      <c r="F834" s="6" t="s">
        <v>2772</v>
      </c>
      <c r="G834" s="6">
        <v>167</v>
      </c>
      <c r="H834" s="6">
        <v>189</v>
      </c>
      <c r="I834" s="7">
        <v>42397</v>
      </c>
      <c r="J834" s="7">
        <v>42409</v>
      </c>
      <c r="K834" s="7" t="s">
        <v>2534</v>
      </c>
      <c r="L834" s="17">
        <f t="shared" ref="L834:L897" si="143">IF(K834="Januar",238.19,IF(K834="Februar",240.59,IF(K834="Mars",245.99,IF(K834="April",250.79,IF(K834="Mai",256.52,IF(K834="Juni",259.83,IF(K834="Juli",265.66,IF(K834="August",272.21,IF(K834="September",275.91,IF(K834="Oktober",281.13,IF(K834="November",284.38,IF(K834="Desember",287.34,0))))))))))))</f>
        <v>240.59</v>
      </c>
      <c r="M834" s="20">
        <f t="shared" ref="M834:M897" si="144">$L$2/L834</f>
        <v>0.99002452304750821</v>
      </c>
      <c r="N834" s="6">
        <v>12</v>
      </c>
      <c r="O834" s="6">
        <v>13900000</v>
      </c>
      <c r="P834" s="6">
        <v>16000000</v>
      </c>
      <c r="Q834" s="6">
        <f t="shared" ref="Q834:Q897" si="145">P834-O834</f>
        <v>2100000</v>
      </c>
      <c r="R834" s="8">
        <f t="shared" ref="R834:R897" si="146">Q834/O834</f>
        <v>0.15107913669064749</v>
      </c>
      <c r="S834" s="6">
        <v>14630</v>
      </c>
      <c r="T834" s="9">
        <f t="shared" ref="T834:T897" si="147">(O834+S834)/G834</f>
        <v>83321.137724550892</v>
      </c>
      <c r="U834" s="6">
        <v>95896</v>
      </c>
      <c r="V834" s="9">
        <f t="shared" ref="V834:V897" si="148">U834-T834</f>
        <v>12574.862275449108</v>
      </c>
      <c r="W834" s="8">
        <f t="shared" ref="W834:W897" si="149">V834/T834</f>
        <v>0.15092043410424863</v>
      </c>
      <c r="X834" s="22">
        <f t="shared" ref="X834:X897" si="150">T834*M834</f>
        <v>82489.969635524234</v>
      </c>
      <c r="Y834" s="22">
        <f t="shared" ref="Y834:Y897" si="151">U834*M834</f>
        <v>94939.391662163849</v>
      </c>
      <c r="Z834" s="22">
        <f t="shared" si="142"/>
        <v>15854878.407581363</v>
      </c>
      <c r="AA834" s="10">
        <v>1470</v>
      </c>
      <c r="AB834" s="6">
        <v>1989</v>
      </c>
      <c r="AC834" s="6">
        <f t="shared" ref="AC834:AC897" si="152">2016-AB834</f>
        <v>27</v>
      </c>
      <c r="AD834" s="6" t="s">
        <v>102</v>
      </c>
    </row>
    <row r="835" spans="1:30" x14ac:dyDescent="0.2">
      <c r="A835">
        <v>23</v>
      </c>
      <c r="B835" s="6" t="s">
        <v>2505</v>
      </c>
      <c r="C835" s="6" t="s">
        <v>22</v>
      </c>
      <c r="D835" s="6" t="s">
        <v>23</v>
      </c>
      <c r="E835" s="6" t="s">
        <v>2767</v>
      </c>
      <c r="F835" s="6" t="s">
        <v>2772</v>
      </c>
      <c r="G835" s="6">
        <v>168</v>
      </c>
      <c r="H835" s="6">
        <v>186</v>
      </c>
      <c r="I835" s="7">
        <v>42517</v>
      </c>
      <c r="J835" s="7">
        <v>42528</v>
      </c>
      <c r="K835" s="7" t="s">
        <v>2538</v>
      </c>
      <c r="L835" s="17">
        <f t="shared" si="143"/>
        <v>259.83</v>
      </c>
      <c r="M835" s="20">
        <f t="shared" si="144"/>
        <v>0.91671477504522192</v>
      </c>
      <c r="N835" s="6">
        <v>11</v>
      </c>
      <c r="O835" s="6">
        <v>10490000</v>
      </c>
      <c r="P835" s="6">
        <v>10490000</v>
      </c>
      <c r="Q835" s="6">
        <f t="shared" si="145"/>
        <v>0</v>
      </c>
      <c r="R835" s="8">
        <f t="shared" si="146"/>
        <v>0</v>
      </c>
      <c r="S835" s="6"/>
      <c r="T835" s="9">
        <f t="shared" si="147"/>
        <v>62440.476190476191</v>
      </c>
      <c r="U835" s="6">
        <v>62440</v>
      </c>
      <c r="V835" s="9">
        <f t="shared" si="148"/>
        <v>-0.47619047619082266</v>
      </c>
      <c r="W835" s="8">
        <f t="shared" si="149"/>
        <v>-7.6263107721695148E-6</v>
      </c>
      <c r="X835" s="22">
        <f t="shared" si="150"/>
        <v>57240.107084668918</v>
      </c>
      <c r="Y835" s="22">
        <f t="shared" si="151"/>
        <v>57239.670553823657</v>
      </c>
      <c r="Z835" s="22">
        <f t="shared" ref="Z835:Z898" si="153">Y835*G835</f>
        <v>9616264.6530423742</v>
      </c>
      <c r="AA835" s="6">
        <v>563</v>
      </c>
      <c r="AB835" s="6">
        <v>1896</v>
      </c>
      <c r="AC835" s="6">
        <f t="shared" si="152"/>
        <v>120</v>
      </c>
      <c r="AD835" s="6" t="s">
        <v>67</v>
      </c>
    </row>
    <row r="836" spans="1:30" x14ac:dyDescent="0.2">
      <c r="A836">
        <v>2</v>
      </c>
      <c r="B836" s="6" t="s">
        <v>2507</v>
      </c>
      <c r="C836" s="6" t="s">
        <v>22</v>
      </c>
      <c r="D836" s="6" t="s">
        <v>23</v>
      </c>
      <c r="E836" s="6" t="s">
        <v>2767</v>
      </c>
      <c r="F836" s="6" t="s">
        <v>2772</v>
      </c>
      <c r="G836" s="6">
        <v>171</v>
      </c>
      <c r="H836" s="6">
        <v>200</v>
      </c>
      <c r="I836" s="7">
        <v>42370</v>
      </c>
      <c r="J836" s="7">
        <v>42382</v>
      </c>
      <c r="K836" s="7" t="s">
        <v>2533</v>
      </c>
      <c r="L836" s="17">
        <f t="shared" si="143"/>
        <v>238.19</v>
      </c>
      <c r="M836" s="20">
        <f t="shared" si="144"/>
        <v>1</v>
      </c>
      <c r="N836" s="6">
        <v>12</v>
      </c>
      <c r="O836" s="6">
        <v>8350000</v>
      </c>
      <c r="P836" s="6">
        <v>8800000</v>
      </c>
      <c r="Q836" s="6">
        <f t="shared" si="145"/>
        <v>450000</v>
      </c>
      <c r="R836" s="8">
        <f t="shared" si="146"/>
        <v>5.3892215568862277E-2</v>
      </c>
      <c r="S836" s="6"/>
      <c r="T836" s="9">
        <f t="shared" si="147"/>
        <v>48830.409356725148</v>
      </c>
      <c r="U836" s="6">
        <v>51462</v>
      </c>
      <c r="V836" s="9">
        <f t="shared" si="148"/>
        <v>2631.5906432748525</v>
      </c>
      <c r="W836" s="8">
        <f t="shared" si="149"/>
        <v>5.3892455089820331E-2</v>
      </c>
      <c r="X836" s="22">
        <f t="shared" si="150"/>
        <v>48830.409356725148</v>
      </c>
      <c r="Y836" s="22">
        <f t="shared" si="151"/>
        <v>51462</v>
      </c>
      <c r="Z836" s="22">
        <f t="shared" si="153"/>
        <v>8800002</v>
      </c>
      <c r="AA836" s="6">
        <v>248</v>
      </c>
      <c r="AB836" s="6">
        <v>1892</v>
      </c>
      <c r="AC836" s="6">
        <f t="shared" si="152"/>
        <v>124</v>
      </c>
      <c r="AD836" s="6" t="s">
        <v>25</v>
      </c>
    </row>
    <row r="837" spans="1:30" x14ac:dyDescent="0.2">
      <c r="A837">
        <v>4</v>
      </c>
      <c r="B837" s="6" t="s">
        <v>1856</v>
      </c>
      <c r="C837" s="6" t="s">
        <v>22</v>
      </c>
      <c r="D837" s="6" t="s">
        <v>23</v>
      </c>
      <c r="E837" s="6" t="s">
        <v>2767</v>
      </c>
      <c r="F837" s="6" t="s">
        <v>2772</v>
      </c>
      <c r="G837" s="6">
        <v>178</v>
      </c>
      <c r="H837" s="6">
        <v>195</v>
      </c>
      <c r="I837" s="7">
        <v>42385</v>
      </c>
      <c r="J837" s="7">
        <v>42395</v>
      </c>
      <c r="K837" s="7" t="s">
        <v>2533</v>
      </c>
      <c r="L837" s="17">
        <f t="shared" si="143"/>
        <v>238.19</v>
      </c>
      <c r="M837" s="20">
        <f t="shared" si="144"/>
        <v>1</v>
      </c>
      <c r="N837" s="6">
        <v>10</v>
      </c>
      <c r="O837" s="6">
        <v>9100000</v>
      </c>
      <c r="P837" s="6">
        <v>9050000</v>
      </c>
      <c r="Q837" s="6">
        <f t="shared" si="145"/>
        <v>-50000</v>
      </c>
      <c r="R837" s="8">
        <f t="shared" si="146"/>
        <v>-5.4945054945054949E-3</v>
      </c>
      <c r="S837" s="6">
        <v>58197</v>
      </c>
      <c r="T837" s="9">
        <f t="shared" si="147"/>
        <v>51450.544943820227</v>
      </c>
      <c r="U837" s="6">
        <v>51170</v>
      </c>
      <c r="V837" s="9">
        <f t="shared" si="148"/>
        <v>-280.54494382022676</v>
      </c>
      <c r="W837" s="8">
        <f t="shared" si="149"/>
        <v>-5.4527108338028067E-3</v>
      </c>
      <c r="X837" s="22">
        <f t="shared" si="150"/>
        <v>51450.544943820227</v>
      </c>
      <c r="Y837" s="22">
        <f t="shared" si="151"/>
        <v>51170</v>
      </c>
      <c r="Z837" s="22">
        <f t="shared" si="153"/>
        <v>9108260</v>
      </c>
      <c r="AA837" s="6">
        <v>616</v>
      </c>
      <c r="AB837" s="6">
        <v>1905</v>
      </c>
      <c r="AC837" s="6">
        <f t="shared" si="152"/>
        <v>111</v>
      </c>
      <c r="AD837" s="6" t="s">
        <v>61</v>
      </c>
    </row>
    <row r="838" spans="1:30" x14ac:dyDescent="0.2">
      <c r="A838">
        <v>33</v>
      </c>
      <c r="B838" s="6" t="s">
        <v>2511</v>
      </c>
      <c r="C838" s="6" t="s">
        <v>22</v>
      </c>
      <c r="D838" s="6" t="s">
        <v>23</v>
      </c>
      <c r="E838" s="6" t="s">
        <v>2767</v>
      </c>
      <c r="F838" s="6" t="s">
        <v>2772</v>
      </c>
      <c r="G838" s="6">
        <v>178</v>
      </c>
      <c r="H838" s="6">
        <v>200</v>
      </c>
      <c r="I838" s="7">
        <v>42587</v>
      </c>
      <c r="J838" s="7">
        <v>42598</v>
      </c>
      <c r="K838" s="7" t="s">
        <v>2540</v>
      </c>
      <c r="L838" s="17">
        <f t="shared" si="143"/>
        <v>272.20999999999998</v>
      </c>
      <c r="M838" s="20">
        <f t="shared" si="144"/>
        <v>0.87502296021454029</v>
      </c>
      <c r="N838" s="6">
        <v>11</v>
      </c>
      <c r="O838" s="6">
        <v>11000000</v>
      </c>
      <c r="P838" s="6">
        <v>15000000</v>
      </c>
      <c r="Q838" s="6">
        <f t="shared" si="145"/>
        <v>4000000</v>
      </c>
      <c r="R838" s="8">
        <f t="shared" si="146"/>
        <v>0.36363636363636365</v>
      </c>
      <c r="S838" s="6"/>
      <c r="T838" s="9">
        <f t="shared" si="147"/>
        <v>61797.752808988764</v>
      </c>
      <c r="U838" s="6">
        <v>84270</v>
      </c>
      <c r="V838" s="9">
        <f t="shared" si="148"/>
        <v>22472.247191011236</v>
      </c>
      <c r="W838" s="8">
        <f t="shared" si="149"/>
        <v>0.36364181818181818</v>
      </c>
      <c r="X838" s="22">
        <f t="shared" si="150"/>
        <v>54074.452597527772</v>
      </c>
      <c r="Y838" s="22">
        <f t="shared" si="151"/>
        <v>73738.18485727931</v>
      </c>
      <c r="Z838" s="22">
        <f t="shared" si="153"/>
        <v>13125396.904595718</v>
      </c>
      <c r="AA838" s="6">
        <v>778</v>
      </c>
      <c r="AB838" s="6">
        <v>1901</v>
      </c>
      <c r="AC838" s="6">
        <f t="shared" si="152"/>
        <v>115</v>
      </c>
      <c r="AD838" s="6" t="s">
        <v>213</v>
      </c>
    </row>
    <row r="839" spans="1:30" x14ac:dyDescent="0.2">
      <c r="A839">
        <v>6</v>
      </c>
      <c r="B839" s="6" t="s">
        <v>2513</v>
      </c>
      <c r="C839" s="6" t="s">
        <v>22</v>
      </c>
      <c r="D839" s="6" t="s">
        <v>23</v>
      </c>
      <c r="E839" s="6" t="s">
        <v>2767</v>
      </c>
      <c r="F839" s="6" t="s">
        <v>2772</v>
      </c>
      <c r="G839" s="6">
        <v>180</v>
      </c>
      <c r="H839" s="6">
        <v>200</v>
      </c>
      <c r="I839" s="7">
        <v>42398</v>
      </c>
      <c r="J839" s="7">
        <v>42409</v>
      </c>
      <c r="K839" s="7" t="s">
        <v>2534</v>
      </c>
      <c r="L839" s="17">
        <f t="shared" si="143"/>
        <v>240.59</v>
      </c>
      <c r="M839" s="20">
        <f t="shared" si="144"/>
        <v>0.99002452304750821</v>
      </c>
      <c r="N839" s="6">
        <v>11</v>
      </c>
      <c r="O839" s="6">
        <v>9000000</v>
      </c>
      <c r="P839" s="6">
        <v>9960000</v>
      </c>
      <c r="Q839" s="6">
        <f t="shared" si="145"/>
        <v>960000</v>
      </c>
      <c r="R839" s="8">
        <f t="shared" si="146"/>
        <v>0.10666666666666667</v>
      </c>
      <c r="S839" s="6"/>
      <c r="T839" s="9">
        <f t="shared" si="147"/>
        <v>50000</v>
      </c>
      <c r="U839" s="6">
        <v>55333</v>
      </c>
      <c r="V839" s="9">
        <f t="shared" si="148"/>
        <v>5333</v>
      </c>
      <c r="W839" s="8">
        <f t="shared" si="149"/>
        <v>0.10666</v>
      </c>
      <c r="X839" s="22">
        <f t="shared" si="150"/>
        <v>49501.226152375413</v>
      </c>
      <c r="Y839" s="22">
        <f t="shared" si="151"/>
        <v>54781.026933787769</v>
      </c>
      <c r="Z839" s="22">
        <f t="shared" si="153"/>
        <v>9860584.8480817992</v>
      </c>
      <c r="AA839" s="6">
        <v>932</v>
      </c>
      <c r="AB839" s="6">
        <v>1891</v>
      </c>
      <c r="AC839" s="6">
        <f t="shared" si="152"/>
        <v>125</v>
      </c>
      <c r="AD839" s="6" t="s">
        <v>90</v>
      </c>
    </row>
    <row r="840" spans="1:30" x14ac:dyDescent="0.2">
      <c r="A840">
        <v>41</v>
      </c>
      <c r="B840" s="6" t="s">
        <v>2515</v>
      </c>
      <c r="C840" s="6" t="s">
        <v>22</v>
      </c>
      <c r="D840" s="6" t="s">
        <v>23</v>
      </c>
      <c r="E840" s="6" t="s">
        <v>2767</v>
      </c>
      <c r="F840" s="6" t="s">
        <v>2772</v>
      </c>
      <c r="G840" s="6">
        <v>180</v>
      </c>
      <c r="H840" s="6">
        <v>194</v>
      </c>
      <c r="I840" s="7">
        <v>42629</v>
      </c>
      <c r="J840" s="7">
        <v>42654</v>
      </c>
      <c r="K840" s="7" t="s">
        <v>2542</v>
      </c>
      <c r="L840" s="17">
        <f t="shared" si="143"/>
        <v>281.13</v>
      </c>
      <c r="M840" s="20">
        <f t="shared" si="144"/>
        <v>0.84725927506847365</v>
      </c>
      <c r="N840" s="6">
        <v>25</v>
      </c>
      <c r="O840" s="6">
        <v>12500000</v>
      </c>
      <c r="P840" s="6">
        <v>12375000</v>
      </c>
      <c r="Q840" s="6">
        <f t="shared" si="145"/>
        <v>-125000</v>
      </c>
      <c r="R840" s="8">
        <f t="shared" si="146"/>
        <v>-0.01</v>
      </c>
      <c r="S840" s="6"/>
      <c r="T840" s="9">
        <f t="shared" si="147"/>
        <v>69444.444444444438</v>
      </c>
      <c r="U840" s="6">
        <v>68750</v>
      </c>
      <c r="V840" s="9">
        <f t="shared" si="148"/>
        <v>-694.44444444443798</v>
      </c>
      <c r="W840" s="8">
        <f t="shared" si="149"/>
        <v>-9.9999999999999083E-3</v>
      </c>
      <c r="X840" s="22">
        <f t="shared" si="150"/>
        <v>58837.449657532889</v>
      </c>
      <c r="Y840" s="22">
        <f t="shared" si="151"/>
        <v>58249.07516095756</v>
      </c>
      <c r="Z840" s="22">
        <f t="shared" si="153"/>
        <v>10484833.528972361</v>
      </c>
      <c r="AA840" s="10">
        <v>2563</v>
      </c>
      <c r="AB840" s="6">
        <v>1989</v>
      </c>
      <c r="AC840" s="6">
        <f t="shared" si="152"/>
        <v>27</v>
      </c>
      <c r="AD840" s="6" t="s">
        <v>635</v>
      </c>
    </row>
    <row r="841" spans="1:30" x14ac:dyDescent="0.2">
      <c r="A841">
        <v>23</v>
      </c>
      <c r="B841" s="6" t="s">
        <v>2514</v>
      </c>
      <c r="C841" s="6" t="s">
        <v>22</v>
      </c>
      <c r="D841" s="6" t="s">
        <v>23</v>
      </c>
      <c r="E841" s="6" t="s">
        <v>2767</v>
      </c>
      <c r="F841" s="6" t="s">
        <v>2772</v>
      </c>
      <c r="G841" s="6">
        <v>180</v>
      </c>
      <c r="H841" s="6">
        <v>195</v>
      </c>
      <c r="I841" s="7">
        <v>42504</v>
      </c>
      <c r="J841" s="7">
        <v>42531</v>
      </c>
      <c r="K841" s="7" t="s">
        <v>2538</v>
      </c>
      <c r="L841" s="17">
        <f t="shared" si="143"/>
        <v>259.83</v>
      </c>
      <c r="M841" s="20">
        <f t="shared" si="144"/>
        <v>0.91671477504522192</v>
      </c>
      <c r="N841" s="6">
        <v>27</v>
      </c>
      <c r="O841" s="6">
        <v>15800000</v>
      </c>
      <c r="P841" s="6">
        <v>16300000</v>
      </c>
      <c r="Q841" s="6">
        <f t="shared" si="145"/>
        <v>500000</v>
      </c>
      <c r="R841" s="8">
        <f t="shared" si="146"/>
        <v>3.1645569620253167E-2</v>
      </c>
      <c r="S841" s="6"/>
      <c r="T841" s="9">
        <f t="shared" si="147"/>
        <v>87777.777777777781</v>
      </c>
      <c r="U841" s="6">
        <v>90556</v>
      </c>
      <c r="V841" s="9">
        <f t="shared" si="148"/>
        <v>2778.222222222219</v>
      </c>
      <c r="W841" s="8">
        <f t="shared" si="149"/>
        <v>3.1650632911392369E-2</v>
      </c>
      <c r="X841" s="22">
        <f t="shared" si="150"/>
        <v>80467.185809525035</v>
      </c>
      <c r="Y841" s="22">
        <f t="shared" si="151"/>
        <v>83014.023168995118</v>
      </c>
      <c r="Z841" s="22">
        <f t="shared" si="153"/>
        <v>14942524.170419121</v>
      </c>
      <c r="AA841" s="6">
        <v>704</v>
      </c>
      <c r="AB841" s="6">
        <v>1892</v>
      </c>
      <c r="AC841" s="6">
        <f t="shared" si="152"/>
        <v>124</v>
      </c>
      <c r="AD841" s="6" t="s">
        <v>67</v>
      </c>
    </row>
    <row r="842" spans="1:30" x14ac:dyDescent="0.2">
      <c r="A842">
        <v>5</v>
      </c>
      <c r="B842" s="6" t="s">
        <v>2519</v>
      </c>
      <c r="C842" s="6" t="s">
        <v>22</v>
      </c>
      <c r="D842" s="6" t="s">
        <v>23</v>
      </c>
      <c r="E842" s="6" t="s">
        <v>2767</v>
      </c>
      <c r="F842" s="6" t="s">
        <v>2772</v>
      </c>
      <c r="G842" s="6">
        <v>192</v>
      </c>
      <c r="H842" s="6">
        <v>300</v>
      </c>
      <c r="I842" s="7">
        <v>42393</v>
      </c>
      <c r="J842" s="7">
        <v>42404</v>
      </c>
      <c r="K842" s="7" t="s">
        <v>2534</v>
      </c>
      <c r="L842" s="17">
        <f t="shared" si="143"/>
        <v>240.59</v>
      </c>
      <c r="M842" s="20">
        <f t="shared" si="144"/>
        <v>0.99002452304750821</v>
      </c>
      <c r="N842" s="6">
        <v>11</v>
      </c>
      <c r="O842" s="6">
        <v>21000000</v>
      </c>
      <c r="P842" s="6">
        <v>19500000</v>
      </c>
      <c r="Q842" s="6">
        <f t="shared" si="145"/>
        <v>-1500000</v>
      </c>
      <c r="R842" s="8">
        <f t="shared" si="146"/>
        <v>-7.1428571428571425E-2</v>
      </c>
      <c r="S842" s="6">
        <v>21129</v>
      </c>
      <c r="T842" s="9">
        <f t="shared" si="147"/>
        <v>109485.046875</v>
      </c>
      <c r="U842" s="6">
        <v>101673</v>
      </c>
      <c r="V842" s="9">
        <f t="shared" si="148"/>
        <v>-7812.046875</v>
      </c>
      <c r="W842" s="8">
        <f t="shared" si="149"/>
        <v>-7.1352637624744128E-2</v>
      </c>
      <c r="X842" s="22">
        <f t="shared" si="150"/>
        <v>108392.88131325596</v>
      </c>
      <c r="Y842" s="22">
        <f t="shared" si="151"/>
        <v>100658.7633318093</v>
      </c>
      <c r="Z842" s="22">
        <f t="shared" si="153"/>
        <v>19326482.559707385</v>
      </c>
      <c r="AA842" s="10">
        <v>1038</v>
      </c>
      <c r="AB842" s="6">
        <v>1912</v>
      </c>
      <c r="AC842" s="6">
        <f t="shared" si="152"/>
        <v>104</v>
      </c>
      <c r="AD842" s="6" t="s">
        <v>127</v>
      </c>
    </row>
    <row r="843" spans="1:30" x14ac:dyDescent="0.2">
      <c r="A843">
        <v>42</v>
      </c>
      <c r="B843" s="6" t="s">
        <v>2521</v>
      </c>
      <c r="C843" s="6" t="s">
        <v>22</v>
      </c>
      <c r="D843" s="6" t="s">
        <v>23</v>
      </c>
      <c r="E843" s="6" t="s">
        <v>2767</v>
      </c>
      <c r="F843" s="6" t="s">
        <v>2772</v>
      </c>
      <c r="G843" s="6">
        <v>192</v>
      </c>
      <c r="H843" s="6">
        <v>220</v>
      </c>
      <c r="I843" s="7">
        <v>42650</v>
      </c>
      <c r="J843" s="7">
        <v>42661</v>
      </c>
      <c r="K843" s="7" t="s">
        <v>2542</v>
      </c>
      <c r="L843" s="17">
        <f t="shared" si="143"/>
        <v>281.13</v>
      </c>
      <c r="M843" s="20">
        <f t="shared" si="144"/>
        <v>0.84725927506847365</v>
      </c>
      <c r="N843" s="6">
        <v>11</v>
      </c>
      <c r="O843" s="6">
        <v>11600000</v>
      </c>
      <c r="P843" s="6">
        <v>11400000</v>
      </c>
      <c r="Q843" s="6">
        <f t="shared" si="145"/>
        <v>-200000</v>
      </c>
      <c r="R843" s="8">
        <f t="shared" si="146"/>
        <v>-1.7241379310344827E-2</v>
      </c>
      <c r="S843" s="6"/>
      <c r="T843" s="9">
        <f t="shared" si="147"/>
        <v>60416.666666666664</v>
      </c>
      <c r="U843" s="6">
        <v>59375</v>
      </c>
      <c r="V843" s="9">
        <f t="shared" si="148"/>
        <v>-1041.6666666666642</v>
      </c>
      <c r="W843" s="8">
        <f t="shared" si="149"/>
        <v>-1.7241379310344789E-2</v>
      </c>
      <c r="X843" s="22">
        <f t="shared" si="150"/>
        <v>51188.581202053618</v>
      </c>
      <c r="Y843" s="22">
        <f t="shared" si="151"/>
        <v>50306.019457190625</v>
      </c>
      <c r="Z843" s="22">
        <f t="shared" si="153"/>
        <v>9658755.7357806005</v>
      </c>
      <c r="AA843" s="6">
        <v>606</v>
      </c>
      <c r="AB843" s="6">
        <v>1897</v>
      </c>
      <c r="AC843" s="6">
        <f t="shared" si="152"/>
        <v>119</v>
      </c>
      <c r="AD843" s="6" t="s">
        <v>1142</v>
      </c>
    </row>
    <row r="844" spans="1:30" x14ac:dyDescent="0.2">
      <c r="A844">
        <v>36</v>
      </c>
      <c r="B844" s="6" t="s">
        <v>2520</v>
      </c>
      <c r="C844" s="6" t="s">
        <v>22</v>
      </c>
      <c r="D844" s="6" t="s">
        <v>23</v>
      </c>
      <c r="E844" s="6" t="s">
        <v>2767</v>
      </c>
      <c r="F844" s="6" t="s">
        <v>2772</v>
      </c>
      <c r="G844" s="6">
        <v>192</v>
      </c>
      <c r="H844" s="6">
        <v>220</v>
      </c>
      <c r="I844" s="7">
        <v>42599</v>
      </c>
      <c r="J844" s="7">
        <v>42618</v>
      </c>
      <c r="K844" s="7" t="s">
        <v>2541</v>
      </c>
      <c r="L844" s="17">
        <f t="shared" si="143"/>
        <v>275.91000000000003</v>
      </c>
      <c r="M844" s="20">
        <f t="shared" si="144"/>
        <v>0.86328875357906554</v>
      </c>
      <c r="N844" s="6">
        <v>19</v>
      </c>
      <c r="O844" s="6">
        <v>16000000</v>
      </c>
      <c r="P844" s="6">
        <v>14900000</v>
      </c>
      <c r="Q844" s="6">
        <f t="shared" si="145"/>
        <v>-1100000</v>
      </c>
      <c r="R844" s="8">
        <f t="shared" si="146"/>
        <v>-6.8750000000000006E-2</v>
      </c>
      <c r="S844" s="6"/>
      <c r="T844" s="9">
        <f t="shared" si="147"/>
        <v>83333.333333333328</v>
      </c>
      <c r="U844" s="6">
        <v>77604</v>
      </c>
      <c r="V844" s="9">
        <f t="shared" si="148"/>
        <v>-5729.3333333333285</v>
      </c>
      <c r="W844" s="8">
        <f t="shared" si="149"/>
        <v>-6.8751999999999952E-2</v>
      </c>
      <c r="X844" s="22">
        <f t="shared" si="150"/>
        <v>71940.729464922129</v>
      </c>
      <c r="Y844" s="22">
        <f t="shared" si="151"/>
        <v>66994.660432749806</v>
      </c>
      <c r="Z844" s="22">
        <f t="shared" si="153"/>
        <v>12862974.803087963</v>
      </c>
      <c r="AA844" s="10">
        <v>3637</v>
      </c>
      <c r="AB844" s="6">
        <v>1913</v>
      </c>
      <c r="AC844" s="6">
        <f t="shared" si="152"/>
        <v>103</v>
      </c>
      <c r="AD844" s="6" t="s">
        <v>75</v>
      </c>
    </row>
    <row r="845" spans="1:30" x14ac:dyDescent="0.2">
      <c r="A845">
        <v>45</v>
      </c>
      <c r="B845" s="6" t="s">
        <v>2522</v>
      </c>
      <c r="C845" s="6" t="s">
        <v>22</v>
      </c>
      <c r="D845" s="6" t="s">
        <v>23</v>
      </c>
      <c r="E845" s="6" t="s">
        <v>2767</v>
      </c>
      <c r="F845" s="6" t="s">
        <v>2772</v>
      </c>
      <c r="G845" s="6">
        <v>193</v>
      </c>
      <c r="H845" s="6">
        <v>210</v>
      </c>
      <c r="I845" s="7">
        <v>42671</v>
      </c>
      <c r="J845" s="7">
        <v>42681</v>
      </c>
      <c r="K845" s="7" t="s">
        <v>2543</v>
      </c>
      <c r="L845" s="17">
        <f t="shared" si="143"/>
        <v>284.38</v>
      </c>
      <c r="M845" s="20">
        <f t="shared" si="144"/>
        <v>0.83757648217174208</v>
      </c>
      <c r="N845" s="6">
        <v>10</v>
      </c>
      <c r="O845" s="6">
        <v>12500000</v>
      </c>
      <c r="P845" s="6">
        <v>11829000</v>
      </c>
      <c r="Q845" s="6">
        <f t="shared" si="145"/>
        <v>-671000</v>
      </c>
      <c r="R845" s="8">
        <f t="shared" si="146"/>
        <v>-5.3679999999999999E-2</v>
      </c>
      <c r="S845" s="6">
        <v>154449</v>
      </c>
      <c r="T845" s="9">
        <f t="shared" si="147"/>
        <v>65567.093264248702</v>
      </c>
      <c r="U845" s="6">
        <v>62090</v>
      </c>
      <c r="V845" s="9">
        <f t="shared" si="148"/>
        <v>-3477.0932642487023</v>
      </c>
      <c r="W845" s="8">
        <f t="shared" si="149"/>
        <v>-5.3031072312986489E-2</v>
      </c>
      <c r="X845" s="22">
        <f t="shared" si="150"/>
        <v>54917.455322495953</v>
      </c>
      <c r="Y845" s="22">
        <f t="shared" si="151"/>
        <v>52005.123778043468</v>
      </c>
      <c r="Z845" s="22">
        <f t="shared" si="153"/>
        <v>10036988.88916239</v>
      </c>
      <c r="AA845" s="6">
        <v>923</v>
      </c>
      <c r="AB845" s="6">
        <v>1897</v>
      </c>
      <c r="AC845" s="6">
        <f t="shared" si="152"/>
        <v>119</v>
      </c>
      <c r="AD845" s="6" t="s">
        <v>206</v>
      </c>
    </row>
    <row r="846" spans="1:30" x14ac:dyDescent="0.2">
      <c r="A846">
        <v>41</v>
      </c>
      <c r="B846" s="6" t="s">
        <v>2758</v>
      </c>
      <c r="C846" s="6" t="s">
        <v>22</v>
      </c>
      <c r="D846" s="6" t="s">
        <v>23</v>
      </c>
      <c r="E846" s="6" t="s">
        <v>2768</v>
      </c>
      <c r="F846" s="6" t="s">
        <v>2772</v>
      </c>
      <c r="G846" s="6">
        <v>200</v>
      </c>
      <c r="H846" s="6">
        <v>225</v>
      </c>
      <c r="I846" s="7">
        <v>42650</v>
      </c>
      <c r="J846" s="7">
        <v>42653</v>
      </c>
      <c r="K846" s="7" t="s">
        <v>2542</v>
      </c>
      <c r="L846" s="17">
        <f t="shared" si="143"/>
        <v>281.13</v>
      </c>
      <c r="M846" s="20">
        <f t="shared" si="144"/>
        <v>0.84725927506847365</v>
      </c>
      <c r="N846" s="6">
        <v>3</v>
      </c>
      <c r="O846" s="6">
        <v>13750000</v>
      </c>
      <c r="P846" s="6">
        <v>14500000</v>
      </c>
      <c r="Q846" s="6">
        <f t="shared" si="145"/>
        <v>750000</v>
      </c>
      <c r="R846" s="8">
        <f t="shared" si="146"/>
        <v>5.4545454545454543E-2</v>
      </c>
      <c r="S846" s="6"/>
      <c r="T846" s="9">
        <f t="shared" si="147"/>
        <v>68750</v>
      </c>
      <c r="U846" s="6">
        <v>72500</v>
      </c>
      <c r="V846" s="9">
        <f t="shared" si="148"/>
        <v>3750</v>
      </c>
      <c r="W846" s="8">
        <f t="shared" si="149"/>
        <v>5.4545454545454543E-2</v>
      </c>
      <c r="X846" s="22">
        <f t="shared" si="150"/>
        <v>58249.07516095756</v>
      </c>
      <c r="Y846" s="22">
        <f t="shared" si="151"/>
        <v>61426.29744246434</v>
      </c>
      <c r="Z846" s="22">
        <f t="shared" si="153"/>
        <v>12285259.488492869</v>
      </c>
      <c r="AA846" s="6">
        <v>638</v>
      </c>
      <c r="AB846" s="6">
        <v>1898</v>
      </c>
      <c r="AC846" s="6">
        <f t="shared" si="152"/>
        <v>118</v>
      </c>
      <c r="AD846" s="6" t="s">
        <v>213</v>
      </c>
    </row>
    <row r="847" spans="1:30" x14ac:dyDescent="0.2">
      <c r="A847">
        <v>12</v>
      </c>
      <c r="B847" s="6" t="s">
        <v>2523</v>
      </c>
      <c r="C847" s="6" t="s">
        <v>22</v>
      </c>
      <c r="D847" s="6" t="s">
        <v>23</v>
      </c>
      <c r="E847" s="6" t="s">
        <v>2767</v>
      </c>
      <c r="F847" s="6" t="s">
        <v>2772</v>
      </c>
      <c r="G847" s="6">
        <v>200</v>
      </c>
      <c r="H847" s="6">
        <v>225</v>
      </c>
      <c r="I847" s="7">
        <v>42427</v>
      </c>
      <c r="J847" s="7">
        <v>42451</v>
      </c>
      <c r="K847" s="7" t="s">
        <v>2535</v>
      </c>
      <c r="L847" s="17">
        <f t="shared" si="143"/>
        <v>245.99</v>
      </c>
      <c r="M847" s="20">
        <f t="shared" si="144"/>
        <v>0.96829139395910402</v>
      </c>
      <c r="N847" s="6">
        <v>24</v>
      </c>
      <c r="O847" s="6">
        <v>11500000</v>
      </c>
      <c r="P847" s="6">
        <v>11300000</v>
      </c>
      <c r="Q847" s="6">
        <f t="shared" si="145"/>
        <v>-200000</v>
      </c>
      <c r="R847" s="8">
        <f t="shared" si="146"/>
        <v>-1.7391304347826087E-2</v>
      </c>
      <c r="S847" s="6"/>
      <c r="T847" s="9">
        <f t="shared" si="147"/>
        <v>57500</v>
      </c>
      <c r="U847" s="6">
        <v>56500</v>
      </c>
      <c r="V847" s="9">
        <f t="shared" si="148"/>
        <v>-1000</v>
      </c>
      <c r="W847" s="8">
        <f t="shared" si="149"/>
        <v>-1.7391304347826087E-2</v>
      </c>
      <c r="X847" s="22">
        <f t="shared" si="150"/>
        <v>55676.755152648482</v>
      </c>
      <c r="Y847" s="22">
        <f t="shared" si="151"/>
        <v>54708.46375868938</v>
      </c>
      <c r="Z847" s="22">
        <f t="shared" si="153"/>
        <v>10941692.751737876</v>
      </c>
      <c r="AA847" s="6">
        <v>414</v>
      </c>
      <c r="AB847" s="6">
        <v>1928</v>
      </c>
      <c r="AC847" s="6">
        <f t="shared" si="152"/>
        <v>88</v>
      </c>
      <c r="AD847" s="6" t="s">
        <v>46</v>
      </c>
    </row>
    <row r="848" spans="1:30" x14ac:dyDescent="0.2">
      <c r="A848">
        <v>42</v>
      </c>
      <c r="B848" s="6" t="s">
        <v>2524</v>
      </c>
      <c r="C848" s="6" t="s">
        <v>22</v>
      </c>
      <c r="D848" s="6" t="s">
        <v>23</v>
      </c>
      <c r="E848" s="6" t="s">
        <v>2767</v>
      </c>
      <c r="F848" s="6" t="s">
        <v>2772</v>
      </c>
      <c r="G848" s="6">
        <v>203</v>
      </c>
      <c r="H848" s="6">
        <v>225</v>
      </c>
      <c r="I848" s="7">
        <v>42653</v>
      </c>
      <c r="J848" s="7">
        <v>42663</v>
      </c>
      <c r="K848" s="7" t="s">
        <v>2542</v>
      </c>
      <c r="L848" s="17">
        <f t="shared" si="143"/>
        <v>281.13</v>
      </c>
      <c r="M848" s="20">
        <f t="shared" si="144"/>
        <v>0.84725927506847365</v>
      </c>
      <c r="N848" s="6">
        <v>10</v>
      </c>
      <c r="O848" s="6">
        <v>15000000</v>
      </c>
      <c r="P848" s="6">
        <v>14850000</v>
      </c>
      <c r="Q848" s="6">
        <f t="shared" si="145"/>
        <v>-150000</v>
      </c>
      <c r="R848" s="8">
        <f t="shared" si="146"/>
        <v>-0.01</v>
      </c>
      <c r="S848" s="6"/>
      <c r="T848" s="9">
        <f t="shared" si="147"/>
        <v>73891.625615763551</v>
      </c>
      <c r="U848" s="6">
        <v>73153</v>
      </c>
      <c r="V848" s="9">
        <f t="shared" si="148"/>
        <v>-738.62561576355074</v>
      </c>
      <c r="W848" s="8">
        <f t="shared" si="149"/>
        <v>-9.9960666666667197E-3</v>
      </c>
      <c r="X848" s="22">
        <f t="shared" si="150"/>
        <v>62605.365152842882</v>
      </c>
      <c r="Y848" s="22">
        <f t="shared" si="151"/>
        <v>61979.557749084051</v>
      </c>
      <c r="Z848" s="22">
        <f t="shared" si="153"/>
        <v>12581850.223064063</v>
      </c>
      <c r="AA848" s="10">
        <v>1078</v>
      </c>
      <c r="AB848" s="6">
        <v>1894</v>
      </c>
      <c r="AC848" s="6">
        <f t="shared" si="152"/>
        <v>122</v>
      </c>
      <c r="AD848" s="6" t="s">
        <v>108</v>
      </c>
    </row>
    <row r="849" spans="1:30" x14ac:dyDescent="0.2">
      <c r="A849">
        <v>35</v>
      </c>
      <c r="B849" s="6" t="s">
        <v>2525</v>
      </c>
      <c r="C849" s="6" t="s">
        <v>22</v>
      </c>
      <c r="D849" s="6" t="s">
        <v>23</v>
      </c>
      <c r="E849" s="6" t="s">
        <v>2767</v>
      </c>
      <c r="F849" s="6" t="s">
        <v>2772</v>
      </c>
      <c r="G849" s="6">
        <v>204</v>
      </c>
      <c r="H849" s="6">
        <v>228</v>
      </c>
      <c r="I849" s="7">
        <v>42600</v>
      </c>
      <c r="J849" s="7">
        <v>42612</v>
      </c>
      <c r="K849" s="7" t="s">
        <v>2540</v>
      </c>
      <c r="L849" s="17">
        <f t="shared" si="143"/>
        <v>272.20999999999998</v>
      </c>
      <c r="M849" s="20">
        <f t="shared" si="144"/>
        <v>0.87502296021454029</v>
      </c>
      <c r="N849" s="6">
        <v>12</v>
      </c>
      <c r="O849" s="6">
        <v>13500000</v>
      </c>
      <c r="P849" s="6">
        <v>14950000</v>
      </c>
      <c r="Q849" s="6">
        <f t="shared" si="145"/>
        <v>1450000</v>
      </c>
      <c r="R849" s="8">
        <f t="shared" si="146"/>
        <v>0.10740740740740741</v>
      </c>
      <c r="S849" s="6"/>
      <c r="T849" s="9">
        <f t="shared" si="147"/>
        <v>66176.470588235301</v>
      </c>
      <c r="U849" s="6">
        <v>73284</v>
      </c>
      <c r="V849" s="9">
        <f t="shared" si="148"/>
        <v>7107.529411764699</v>
      </c>
      <c r="W849" s="8">
        <f t="shared" si="149"/>
        <v>0.10740266666666655</v>
      </c>
      <c r="X849" s="22">
        <f t="shared" si="150"/>
        <v>57905.931190668111</v>
      </c>
      <c r="Y849" s="22">
        <f t="shared" si="151"/>
        <v>64125.18261636237</v>
      </c>
      <c r="Z849" s="22">
        <f t="shared" si="153"/>
        <v>13081537.253737923</v>
      </c>
      <c r="AA849" s="6">
        <v>559</v>
      </c>
      <c r="AB849" s="6">
        <v>1898</v>
      </c>
      <c r="AC849" s="6">
        <f t="shared" si="152"/>
        <v>118</v>
      </c>
      <c r="AD849" s="6" t="s">
        <v>27</v>
      </c>
    </row>
    <row r="850" spans="1:30" x14ac:dyDescent="0.2">
      <c r="A850">
        <v>3</v>
      </c>
      <c r="B850" s="6" t="s">
        <v>2526</v>
      </c>
      <c r="C850" s="6" t="s">
        <v>22</v>
      </c>
      <c r="D850" s="6" t="s">
        <v>23</v>
      </c>
      <c r="E850" s="6" t="s">
        <v>2767</v>
      </c>
      <c r="F850" s="6" t="s">
        <v>2772</v>
      </c>
      <c r="G850" s="6">
        <v>206</v>
      </c>
      <c r="H850" s="6">
        <v>228</v>
      </c>
      <c r="I850" s="7">
        <v>42378</v>
      </c>
      <c r="J850" s="7">
        <v>42388</v>
      </c>
      <c r="K850" s="7" t="s">
        <v>2533</v>
      </c>
      <c r="L850" s="17">
        <f t="shared" si="143"/>
        <v>238.19</v>
      </c>
      <c r="M850" s="20">
        <f t="shared" si="144"/>
        <v>1</v>
      </c>
      <c r="N850" s="6">
        <v>10</v>
      </c>
      <c r="O850" s="6">
        <v>8490000</v>
      </c>
      <c r="P850" s="6">
        <v>9215000</v>
      </c>
      <c r="Q850" s="6">
        <f t="shared" si="145"/>
        <v>725000</v>
      </c>
      <c r="R850" s="8">
        <f t="shared" si="146"/>
        <v>8.5394581861012953E-2</v>
      </c>
      <c r="S850" s="6">
        <v>7815</v>
      </c>
      <c r="T850" s="9">
        <f t="shared" si="147"/>
        <v>41251.529126213594</v>
      </c>
      <c r="U850" s="6">
        <v>44771</v>
      </c>
      <c r="V850" s="9">
        <f t="shared" si="148"/>
        <v>3519.4708737864057</v>
      </c>
      <c r="W850" s="8">
        <f t="shared" si="149"/>
        <v>8.5317343340611626E-2</v>
      </c>
      <c r="X850" s="22">
        <f t="shared" si="150"/>
        <v>41251.529126213594</v>
      </c>
      <c r="Y850" s="22">
        <f t="shared" si="151"/>
        <v>44771</v>
      </c>
      <c r="Z850" s="22">
        <f t="shared" si="153"/>
        <v>9222826</v>
      </c>
      <c r="AA850" s="10">
        <v>1950</v>
      </c>
      <c r="AB850" s="6">
        <v>1926</v>
      </c>
      <c r="AC850" s="6">
        <f t="shared" si="152"/>
        <v>90</v>
      </c>
      <c r="AD850" s="6" t="s">
        <v>494</v>
      </c>
    </row>
    <row r="851" spans="1:30" x14ac:dyDescent="0.2">
      <c r="A851">
        <v>21</v>
      </c>
      <c r="B851" s="6" t="s">
        <v>1940</v>
      </c>
      <c r="C851" s="6" t="s">
        <v>22</v>
      </c>
      <c r="D851" s="6" t="s">
        <v>23</v>
      </c>
      <c r="E851" s="6" t="s">
        <v>2768</v>
      </c>
      <c r="F851" s="6" t="s">
        <v>2772</v>
      </c>
      <c r="G851" s="6">
        <v>212</v>
      </c>
      <c r="H851" s="6">
        <v>232</v>
      </c>
      <c r="I851" s="7">
        <v>42513</v>
      </c>
      <c r="J851" s="7">
        <v>42515</v>
      </c>
      <c r="K851" s="7" t="s">
        <v>2537</v>
      </c>
      <c r="L851" s="17">
        <f t="shared" si="143"/>
        <v>256.52</v>
      </c>
      <c r="M851" s="20">
        <f t="shared" si="144"/>
        <v>0.92854358334632781</v>
      </c>
      <c r="N851" s="6">
        <v>2</v>
      </c>
      <c r="O851" s="6">
        <v>11200000</v>
      </c>
      <c r="P851" s="6">
        <v>12200000</v>
      </c>
      <c r="Q851" s="6">
        <f t="shared" si="145"/>
        <v>1000000</v>
      </c>
      <c r="R851" s="8">
        <f t="shared" si="146"/>
        <v>8.9285714285714288E-2</v>
      </c>
      <c r="S851" s="6">
        <v>263668</v>
      </c>
      <c r="T851" s="9">
        <f t="shared" si="147"/>
        <v>54073.905660377357</v>
      </c>
      <c r="U851" s="6">
        <v>58791</v>
      </c>
      <c r="V851" s="9">
        <f t="shared" si="148"/>
        <v>4717.094339622643</v>
      </c>
      <c r="W851" s="8">
        <f t="shared" si="149"/>
        <v>8.7234208108608893E-2</v>
      </c>
      <c r="X851" s="22">
        <f t="shared" si="150"/>
        <v>50209.978127418071</v>
      </c>
      <c r="Y851" s="22">
        <f t="shared" si="151"/>
        <v>54590.005808513961</v>
      </c>
      <c r="Z851" s="22">
        <f t="shared" si="153"/>
        <v>11573081.23140496</v>
      </c>
      <c r="AA851" s="6">
        <v>857</v>
      </c>
      <c r="AB851" s="6">
        <v>1899</v>
      </c>
      <c r="AC851" s="6">
        <f t="shared" si="152"/>
        <v>117</v>
      </c>
      <c r="AD851" s="6" t="s">
        <v>90</v>
      </c>
    </row>
    <row r="852" spans="1:30" x14ac:dyDescent="0.2">
      <c r="A852">
        <v>24</v>
      </c>
      <c r="B852" s="6" t="s">
        <v>2528</v>
      </c>
      <c r="C852" s="6" t="s">
        <v>22</v>
      </c>
      <c r="D852" s="6" t="s">
        <v>23</v>
      </c>
      <c r="E852" s="6" t="s">
        <v>2767</v>
      </c>
      <c r="F852" s="6" t="s">
        <v>2772</v>
      </c>
      <c r="G852" s="6">
        <v>215</v>
      </c>
      <c r="H852" s="6">
        <v>242</v>
      </c>
      <c r="I852" s="7">
        <v>42521</v>
      </c>
      <c r="J852" s="7">
        <v>42536</v>
      </c>
      <c r="K852" s="7" t="s">
        <v>2538</v>
      </c>
      <c r="L852" s="17">
        <f t="shared" si="143"/>
        <v>259.83</v>
      </c>
      <c r="M852" s="20">
        <f t="shared" si="144"/>
        <v>0.91671477504522192</v>
      </c>
      <c r="N852" s="6">
        <v>15</v>
      </c>
      <c r="O852" s="6">
        <v>17000000</v>
      </c>
      <c r="P852" s="6">
        <v>16500000</v>
      </c>
      <c r="Q852" s="6">
        <f t="shared" si="145"/>
        <v>-500000</v>
      </c>
      <c r="R852" s="8">
        <f t="shared" si="146"/>
        <v>-2.9411764705882353E-2</v>
      </c>
      <c r="S852" s="6">
        <v>8829</v>
      </c>
      <c r="T852" s="9">
        <f t="shared" si="147"/>
        <v>79110.832558139533</v>
      </c>
      <c r="U852" s="6">
        <v>76785</v>
      </c>
      <c r="V852" s="9">
        <f t="shared" si="148"/>
        <v>-2325.8325581395329</v>
      </c>
      <c r="W852" s="8">
        <f t="shared" si="149"/>
        <v>-2.9399672370155498E-2</v>
      </c>
      <c r="X852" s="22">
        <f t="shared" si="150"/>
        <v>72522.069072175102</v>
      </c>
      <c r="Y852" s="22">
        <f t="shared" si="151"/>
        <v>70389.944001847369</v>
      </c>
      <c r="Z852" s="22">
        <f t="shared" si="153"/>
        <v>15133837.960397184</v>
      </c>
      <c r="AA852" s="10">
        <v>1187</v>
      </c>
      <c r="AB852" s="6">
        <v>1929</v>
      </c>
      <c r="AC852" s="6">
        <f t="shared" si="152"/>
        <v>87</v>
      </c>
      <c r="AD852" s="6" t="s">
        <v>127</v>
      </c>
    </row>
    <row r="853" spans="1:30" x14ac:dyDescent="0.2">
      <c r="A853">
        <v>19</v>
      </c>
      <c r="B853" s="6" t="s">
        <v>2531</v>
      </c>
      <c r="C853" s="6" t="s">
        <v>22</v>
      </c>
      <c r="D853" s="6" t="s">
        <v>23</v>
      </c>
      <c r="E853" s="6" t="s">
        <v>2767</v>
      </c>
      <c r="F853" s="6" t="s">
        <v>2772</v>
      </c>
      <c r="G853" s="6">
        <v>258</v>
      </c>
      <c r="H853" s="6">
        <v>276</v>
      </c>
      <c r="I853" s="7">
        <v>42490</v>
      </c>
      <c r="J853" s="7">
        <v>42501</v>
      </c>
      <c r="K853" s="7" t="s">
        <v>2537</v>
      </c>
      <c r="L853" s="17">
        <f t="shared" si="143"/>
        <v>256.52</v>
      </c>
      <c r="M853" s="20">
        <f t="shared" si="144"/>
        <v>0.92854358334632781</v>
      </c>
      <c r="N853" s="6">
        <v>11</v>
      </c>
      <c r="O853" s="6">
        <v>23000000</v>
      </c>
      <c r="P853" s="6">
        <v>23000000</v>
      </c>
      <c r="Q853" s="6">
        <f t="shared" si="145"/>
        <v>0</v>
      </c>
      <c r="R853" s="8">
        <f t="shared" si="146"/>
        <v>0</v>
      </c>
      <c r="S853" s="6"/>
      <c r="T853" s="9">
        <f t="shared" si="147"/>
        <v>89147.28682170542</v>
      </c>
      <c r="U853" s="6">
        <v>89147</v>
      </c>
      <c r="V853" s="9">
        <f t="shared" si="148"/>
        <v>-0.28682170542015228</v>
      </c>
      <c r="W853" s="8">
        <f t="shared" si="149"/>
        <v>-3.2173913042782301E-6</v>
      </c>
      <c r="X853" s="22">
        <f t="shared" si="150"/>
        <v>82777.141151029224</v>
      </c>
      <c r="Y853" s="22">
        <f t="shared" si="151"/>
        <v>82776.87482457509</v>
      </c>
      <c r="Z853" s="22">
        <f t="shared" si="153"/>
        <v>21356433.704740372</v>
      </c>
      <c r="AA853" s="6">
        <v>839</v>
      </c>
      <c r="AB853" s="6">
        <v>1916</v>
      </c>
      <c r="AC853" s="6">
        <f t="shared" si="152"/>
        <v>100</v>
      </c>
      <c r="AD853" s="6" t="s">
        <v>213</v>
      </c>
    </row>
    <row r="854" spans="1:30" x14ac:dyDescent="0.2">
      <c r="A854">
        <v>19</v>
      </c>
      <c r="B854" s="6" t="s">
        <v>841</v>
      </c>
      <c r="C854" s="6" t="s">
        <v>22</v>
      </c>
      <c r="D854" s="6" t="s">
        <v>23</v>
      </c>
      <c r="E854" s="6" t="s">
        <v>2768</v>
      </c>
      <c r="F854" s="6" t="s">
        <v>2771</v>
      </c>
      <c r="G854" s="6">
        <v>40</v>
      </c>
      <c r="H854" s="6">
        <v>45</v>
      </c>
      <c r="I854" s="7">
        <v>42502</v>
      </c>
      <c r="J854" s="7">
        <v>42503</v>
      </c>
      <c r="K854" s="7" t="s">
        <v>2537</v>
      </c>
      <c r="L854" s="17">
        <f t="shared" si="143"/>
        <v>256.52</v>
      </c>
      <c r="M854" s="20">
        <f t="shared" si="144"/>
        <v>0.92854358334632781</v>
      </c>
      <c r="N854" s="6">
        <v>1</v>
      </c>
      <c r="O854" s="6">
        <v>2550000</v>
      </c>
      <c r="P854" s="6">
        <v>3000000</v>
      </c>
      <c r="Q854" s="6">
        <f t="shared" si="145"/>
        <v>450000</v>
      </c>
      <c r="R854" s="8">
        <f t="shared" si="146"/>
        <v>0.17647058823529413</v>
      </c>
      <c r="S854" s="6"/>
      <c r="T854" s="9">
        <f t="shared" si="147"/>
        <v>63750</v>
      </c>
      <c r="U854" s="6">
        <v>75000</v>
      </c>
      <c r="V854" s="9">
        <f t="shared" si="148"/>
        <v>11250</v>
      </c>
      <c r="W854" s="8">
        <f t="shared" si="149"/>
        <v>0.17647058823529413</v>
      </c>
      <c r="X854" s="22">
        <f t="shared" si="150"/>
        <v>59194.653438328394</v>
      </c>
      <c r="Y854" s="22">
        <f t="shared" si="151"/>
        <v>69640.768750974588</v>
      </c>
      <c r="Z854" s="22">
        <f t="shared" si="153"/>
        <v>2785630.7500389833</v>
      </c>
      <c r="AA854" s="6">
        <v>425</v>
      </c>
      <c r="AB854" s="6">
        <v>2007</v>
      </c>
      <c r="AC854" s="6">
        <f t="shared" si="152"/>
        <v>9</v>
      </c>
      <c r="AD854" s="6" t="s">
        <v>191</v>
      </c>
    </row>
    <row r="855" spans="1:30" x14ac:dyDescent="0.2">
      <c r="A855">
        <v>6</v>
      </c>
      <c r="B855" s="6" t="s">
        <v>1315</v>
      </c>
      <c r="C855" s="6" t="s">
        <v>22</v>
      </c>
      <c r="D855" s="6" t="s">
        <v>23</v>
      </c>
      <c r="E855" s="6" t="s">
        <v>2768</v>
      </c>
      <c r="F855" s="6" t="s">
        <v>2771</v>
      </c>
      <c r="G855" s="6">
        <v>70</v>
      </c>
      <c r="H855" s="6">
        <v>77</v>
      </c>
      <c r="I855" s="7">
        <v>42406</v>
      </c>
      <c r="J855" s="7">
        <v>42408</v>
      </c>
      <c r="K855" s="7" t="s">
        <v>2534</v>
      </c>
      <c r="L855" s="17">
        <f t="shared" si="143"/>
        <v>240.59</v>
      </c>
      <c r="M855" s="20">
        <f t="shared" si="144"/>
        <v>0.99002452304750821</v>
      </c>
      <c r="N855" s="6">
        <v>2</v>
      </c>
      <c r="O855" s="6">
        <v>4200000</v>
      </c>
      <c r="P855" s="6">
        <v>4700000</v>
      </c>
      <c r="Q855" s="6">
        <f t="shared" si="145"/>
        <v>500000</v>
      </c>
      <c r="R855" s="8">
        <f t="shared" si="146"/>
        <v>0.11904761904761904</v>
      </c>
      <c r="S855" s="6"/>
      <c r="T855" s="9">
        <f t="shared" si="147"/>
        <v>60000</v>
      </c>
      <c r="U855" s="6">
        <v>67143</v>
      </c>
      <c r="V855" s="9">
        <f t="shared" si="148"/>
        <v>7143</v>
      </c>
      <c r="W855" s="8">
        <f t="shared" si="149"/>
        <v>0.11905</v>
      </c>
      <c r="X855" s="22">
        <f t="shared" si="150"/>
        <v>59401.47138285049</v>
      </c>
      <c r="Y855" s="22">
        <f t="shared" si="151"/>
        <v>66473.216550978846</v>
      </c>
      <c r="Z855" s="22">
        <f t="shared" si="153"/>
        <v>4653125.1585685192</v>
      </c>
      <c r="AA855" s="6">
        <v>134</v>
      </c>
      <c r="AB855" s="6">
        <v>2011</v>
      </c>
      <c r="AC855" s="6">
        <f t="shared" si="152"/>
        <v>5</v>
      </c>
      <c r="AD855" s="6" t="s">
        <v>58</v>
      </c>
    </row>
    <row r="856" spans="1:30" x14ac:dyDescent="0.2">
      <c r="A856">
        <v>7</v>
      </c>
      <c r="B856" s="6" t="s">
        <v>593</v>
      </c>
      <c r="C856" s="6" t="s">
        <v>22</v>
      </c>
      <c r="D856" s="6" t="s">
        <v>23</v>
      </c>
      <c r="E856" s="6" t="s">
        <v>2768</v>
      </c>
      <c r="F856" s="6" t="s">
        <v>2771</v>
      </c>
      <c r="G856" s="6">
        <v>56</v>
      </c>
      <c r="H856" s="6">
        <v>62</v>
      </c>
      <c r="I856" s="7">
        <v>42413</v>
      </c>
      <c r="J856" s="7">
        <v>42415</v>
      </c>
      <c r="K856" s="7" t="s">
        <v>2534</v>
      </c>
      <c r="L856" s="17">
        <f t="shared" si="143"/>
        <v>240.59</v>
      </c>
      <c r="M856" s="20">
        <f t="shared" si="144"/>
        <v>0.99002452304750821</v>
      </c>
      <c r="N856" s="6">
        <v>2</v>
      </c>
      <c r="O856" s="6">
        <v>3150000</v>
      </c>
      <c r="P856" s="6">
        <v>3500000</v>
      </c>
      <c r="Q856" s="6">
        <f t="shared" si="145"/>
        <v>350000</v>
      </c>
      <c r="R856" s="8">
        <f t="shared" si="146"/>
        <v>0.1111111111111111</v>
      </c>
      <c r="S856" s="6"/>
      <c r="T856" s="9">
        <f t="shared" si="147"/>
        <v>56250</v>
      </c>
      <c r="U856" s="6">
        <v>62500</v>
      </c>
      <c r="V856" s="9">
        <f t="shared" si="148"/>
        <v>6250</v>
      </c>
      <c r="W856" s="8">
        <f t="shared" si="149"/>
        <v>0.1111111111111111</v>
      </c>
      <c r="X856" s="22">
        <f t="shared" si="150"/>
        <v>55688.879421422338</v>
      </c>
      <c r="Y856" s="22">
        <f t="shared" si="151"/>
        <v>61876.532690469263</v>
      </c>
      <c r="Z856" s="22">
        <f t="shared" si="153"/>
        <v>3465085.8306662785</v>
      </c>
      <c r="AA856" s="6">
        <v>427</v>
      </c>
      <c r="AB856" s="6">
        <v>1902</v>
      </c>
      <c r="AC856" s="6">
        <f t="shared" si="152"/>
        <v>114</v>
      </c>
      <c r="AD856" s="6" t="s">
        <v>244</v>
      </c>
    </row>
    <row r="857" spans="1:30" x14ac:dyDescent="0.2">
      <c r="A857">
        <v>8</v>
      </c>
      <c r="B857" s="6" t="s">
        <v>2678</v>
      </c>
      <c r="C857" s="6" t="s">
        <v>22</v>
      </c>
      <c r="D857" s="6" t="s">
        <v>23</v>
      </c>
      <c r="E857" s="6" t="s">
        <v>2768</v>
      </c>
      <c r="F857" s="6" t="s">
        <v>2771</v>
      </c>
      <c r="G857" s="6">
        <v>79</v>
      </c>
      <c r="H857" s="6">
        <v>87</v>
      </c>
      <c r="I857" s="7">
        <v>42420</v>
      </c>
      <c r="J857" s="7">
        <v>42422</v>
      </c>
      <c r="K857" s="7" t="s">
        <v>2534</v>
      </c>
      <c r="L857" s="17">
        <f t="shared" si="143"/>
        <v>240.59</v>
      </c>
      <c r="M857" s="20">
        <f t="shared" si="144"/>
        <v>0.99002452304750821</v>
      </c>
      <c r="N857" s="6">
        <v>2</v>
      </c>
      <c r="O857" s="6">
        <v>4690000</v>
      </c>
      <c r="P857" s="6">
        <v>5250000</v>
      </c>
      <c r="Q857" s="6">
        <f t="shared" si="145"/>
        <v>560000</v>
      </c>
      <c r="R857" s="8">
        <f t="shared" si="146"/>
        <v>0.11940298507462686</v>
      </c>
      <c r="S857" s="6"/>
      <c r="T857" s="9">
        <f t="shared" si="147"/>
        <v>59367.088607594938</v>
      </c>
      <c r="U857" s="6">
        <v>66456</v>
      </c>
      <c r="V857" s="9">
        <f t="shared" si="148"/>
        <v>7088.9113924050616</v>
      </c>
      <c r="W857" s="8">
        <f t="shared" si="149"/>
        <v>0.11940810234541575</v>
      </c>
      <c r="X857" s="22">
        <f t="shared" si="150"/>
        <v>58774.873583453336</v>
      </c>
      <c r="Y857" s="22">
        <f t="shared" si="151"/>
        <v>65793.069703645204</v>
      </c>
      <c r="Z857" s="22">
        <f t="shared" si="153"/>
        <v>5197652.506587971</v>
      </c>
      <c r="AA857" s="10">
        <v>2321</v>
      </c>
      <c r="AB857" s="6">
        <v>2002</v>
      </c>
      <c r="AC857" s="6">
        <f t="shared" si="152"/>
        <v>14</v>
      </c>
      <c r="AD857" s="6" t="s">
        <v>37</v>
      </c>
    </row>
    <row r="858" spans="1:30" x14ac:dyDescent="0.2">
      <c r="A858">
        <v>38</v>
      </c>
      <c r="B858" s="6" t="s">
        <v>1872</v>
      </c>
      <c r="C858" s="6" t="s">
        <v>22</v>
      </c>
      <c r="D858" s="6" t="s">
        <v>23</v>
      </c>
      <c r="E858" s="6" t="s">
        <v>2768</v>
      </c>
      <c r="F858" s="6" t="s">
        <v>2771</v>
      </c>
      <c r="G858" s="6">
        <v>59</v>
      </c>
      <c r="H858" s="6">
        <v>68</v>
      </c>
      <c r="I858" s="7">
        <v>42630</v>
      </c>
      <c r="J858" s="7">
        <v>42632</v>
      </c>
      <c r="K858" s="7" t="s">
        <v>2541</v>
      </c>
      <c r="L858" s="17">
        <f t="shared" si="143"/>
        <v>275.91000000000003</v>
      </c>
      <c r="M858" s="20">
        <f t="shared" si="144"/>
        <v>0.86328875357906554</v>
      </c>
      <c r="N858" s="6">
        <v>2</v>
      </c>
      <c r="O858" s="6">
        <v>4200000</v>
      </c>
      <c r="P858" s="6">
        <v>4850000</v>
      </c>
      <c r="Q858" s="6">
        <f t="shared" si="145"/>
        <v>650000</v>
      </c>
      <c r="R858" s="8">
        <f t="shared" si="146"/>
        <v>0.15476190476190477</v>
      </c>
      <c r="S858" s="6"/>
      <c r="T858" s="9">
        <f t="shared" si="147"/>
        <v>71186.440677966108</v>
      </c>
      <c r="U858" s="6">
        <v>82203</v>
      </c>
      <c r="V858" s="9">
        <f t="shared" si="148"/>
        <v>11016.559322033892</v>
      </c>
      <c r="W858" s="8">
        <f t="shared" si="149"/>
        <v>0.15475642857142846</v>
      </c>
      <c r="X858" s="22">
        <f t="shared" si="150"/>
        <v>61454.453644611451</v>
      </c>
      <c r="Y858" s="22">
        <f t="shared" si="151"/>
        <v>70964.925410459924</v>
      </c>
      <c r="Z858" s="22">
        <f t="shared" si="153"/>
        <v>4186930.5992171355</v>
      </c>
      <c r="AA858" s="10">
        <v>2811</v>
      </c>
      <c r="AB858" s="6">
        <v>2012</v>
      </c>
      <c r="AC858" s="6">
        <f t="shared" si="152"/>
        <v>4</v>
      </c>
      <c r="AD858" s="6" t="s">
        <v>240</v>
      </c>
    </row>
    <row r="859" spans="1:30" x14ac:dyDescent="0.2">
      <c r="A859">
        <v>41</v>
      </c>
      <c r="B859" s="6" t="s">
        <v>1883</v>
      </c>
      <c r="C859" s="6" t="s">
        <v>22</v>
      </c>
      <c r="D859" s="6" t="s">
        <v>23</v>
      </c>
      <c r="E859" s="6" t="s">
        <v>2768</v>
      </c>
      <c r="F859" s="6" t="s">
        <v>2771</v>
      </c>
      <c r="G859" s="6">
        <v>90</v>
      </c>
      <c r="H859" s="6"/>
      <c r="I859" s="7">
        <v>42651</v>
      </c>
      <c r="J859" s="7">
        <v>42653</v>
      </c>
      <c r="K859" s="7" t="s">
        <v>2542</v>
      </c>
      <c r="L859" s="17">
        <f t="shared" si="143"/>
        <v>281.13</v>
      </c>
      <c r="M859" s="20">
        <f t="shared" si="144"/>
        <v>0.84725927506847365</v>
      </c>
      <c r="N859" s="6">
        <v>2</v>
      </c>
      <c r="O859" s="6">
        <v>5150000</v>
      </c>
      <c r="P859" s="6">
        <v>6150000</v>
      </c>
      <c r="Q859" s="6">
        <f t="shared" si="145"/>
        <v>1000000</v>
      </c>
      <c r="R859" s="8">
        <f t="shared" si="146"/>
        <v>0.1941747572815534</v>
      </c>
      <c r="S859" s="6">
        <v>46121</v>
      </c>
      <c r="T859" s="9">
        <f t="shared" si="147"/>
        <v>57734.677777777775</v>
      </c>
      <c r="U859" s="6">
        <v>68846</v>
      </c>
      <c r="V859" s="9">
        <f t="shared" si="148"/>
        <v>11111.322222222225</v>
      </c>
      <c r="W859" s="8">
        <f t="shared" si="149"/>
        <v>0.19245491011467983</v>
      </c>
      <c r="X859" s="22">
        <f t="shared" si="150"/>
        <v>48916.241240311916</v>
      </c>
      <c r="Y859" s="22">
        <f t="shared" si="151"/>
        <v>58330.412051364139</v>
      </c>
      <c r="Z859" s="22">
        <f t="shared" si="153"/>
        <v>5249737.0846227724</v>
      </c>
      <c r="AA859" s="6">
        <v>911</v>
      </c>
      <c r="AB859" s="6">
        <v>1989</v>
      </c>
      <c r="AC859" s="6">
        <f t="shared" si="152"/>
        <v>27</v>
      </c>
      <c r="AD859" s="6" t="s">
        <v>231</v>
      </c>
    </row>
    <row r="860" spans="1:30" x14ac:dyDescent="0.2">
      <c r="A860">
        <v>44</v>
      </c>
      <c r="B860" s="6" t="s">
        <v>687</v>
      </c>
      <c r="C860" s="6" t="s">
        <v>22</v>
      </c>
      <c r="D860" s="6" t="s">
        <v>23</v>
      </c>
      <c r="E860" s="6" t="s">
        <v>2768</v>
      </c>
      <c r="F860" s="6" t="s">
        <v>2771</v>
      </c>
      <c r="G860" s="6">
        <v>47</v>
      </c>
      <c r="H860" s="6">
        <v>53</v>
      </c>
      <c r="I860" s="7">
        <v>42674</v>
      </c>
      <c r="J860" s="7">
        <v>42676</v>
      </c>
      <c r="K860" s="7" t="s">
        <v>2543</v>
      </c>
      <c r="L860" s="17">
        <f t="shared" si="143"/>
        <v>284.38</v>
      </c>
      <c r="M860" s="20">
        <f t="shared" si="144"/>
        <v>0.83757648217174208</v>
      </c>
      <c r="N860" s="6">
        <v>2</v>
      </c>
      <c r="O860" s="6">
        <v>3400000</v>
      </c>
      <c r="P860" s="6">
        <v>3650000</v>
      </c>
      <c r="Q860" s="6">
        <f t="shared" si="145"/>
        <v>250000</v>
      </c>
      <c r="R860" s="8">
        <f t="shared" si="146"/>
        <v>7.3529411764705885E-2</v>
      </c>
      <c r="S860" s="6">
        <v>966</v>
      </c>
      <c r="T860" s="9">
        <f t="shared" si="147"/>
        <v>72360.97872340426</v>
      </c>
      <c r="U860" s="6">
        <v>77680</v>
      </c>
      <c r="V860" s="9">
        <f t="shared" si="148"/>
        <v>5319.0212765957403</v>
      </c>
      <c r="W860" s="8">
        <f t="shared" si="149"/>
        <v>7.3506762490421776E-2</v>
      </c>
      <c r="X860" s="22">
        <f t="shared" si="150"/>
        <v>60607.854005653215</v>
      </c>
      <c r="Y860" s="22">
        <f t="shared" si="151"/>
        <v>65062.941135100926</v>
      </c>
      <c r="Z860" s="22">
        <f t="shared" si="153"/>
        <v>3057958.2333497433</v>
      </c>
      <c r="AA860" s="10">
        <v>1659</v>
      </c>
      <c r="AB860" s="6">
        <v>2012</v>
      </c>
      <c r="AC860" s="6">
        <f t="shared" si="152"/>
        <v>4</v>
      </c>
      <c r="AD860" s="6" t="s">
        <v>191</v>
      </c>
    </row>
    <row r="861" spans="1:30" x14ac:dyDescent="0.2">
      <c r="A861">
        <v>6</v>
      </c>
      <c r="B861" s="6" t="s">
        <v>2691</v>
      </c>
      <c r="C861" s="6" t="s">
        <v>22</v>
      </c>
      <c r="D861" s="6" t="s">
        <v>23</v>
      </c>
      <c r="E861" s="6" t="s">
        <v>2768</v>
      </c>
      <c r="F861" s="6" t="s">
        <v>2771</v>
      </c>
      <c r="G861" s="6">
        <v>82</v>
      </c>
      <c r="H861" s="6"/>
      <c r="I861" s="7">
        <v>42405</v>
      </c>
      <c r="J861" s="7">
        <v>42408</v>
      </c>
      <c r="K861" s="7" t="s">
        <v>2534</v>
      </c>
      <c r="L861" s="17">
        <f t="shared" si="143"/>
        <v>240.59</v>
      </c>
      <c r="M861" s="20">
        <f t="shared" si="144"/>
        <v>0.99002452304750821</v>
      </c>
      <c r="N861" s="6">
        <v>3</v>
      </c>
      <c r="O861" s="6">
        <v>6950000</v>
      </c>
      <c r="P861" s="6">
        <v>6950000</v>
      </c>
      <c r="Q861" s="6">
        <f t="shared" si="145"/>
        <v>0</v>
      </c>
      <c r="R861" s="8">
        <f t="shared" si="146"/>
        <v>0</v>
      </c>
      <c r="S861" s="6"/>
      <c r="T861" s="9">
        <f t="shared" si="147"/>
        <v>84756.097560975613</v>
      </c>
      <c r="U861" s="6">
        <v>84756</v>
      </c>
      <c r="V861" s="9">
        <f t="shared" si="148"/>
        <v>-9.7560975613305345E-2</v>
      </c>
      <c r="W861" s="8">
        <f t="shared" si="149"/>
        <v>-1.1510791367325234E-6</v>
      </c>
      <c r="X861" s="22">
        <f t="shared" si="150"/>
        <v>83910.615063172954</v>
      </c>
      <c r="Y861" s="22">
        <f t="shared" si="151"/>
        <v>83910.518475414603</v>
      </c>
      <c r="Z861" s="22">
        <f t="shared" si="153"/>
        <v>6880662.5149839977</v>
      </c>
      <c r="AA861" s="10">
        <v>3211</v>
      </c>
      <c r="AB861" s="6">
        <v>2015</v>
      </c>
      <c r="AC861" s="6">
        <f t="shared" si="152"/>
        <v>1</v>
      </c>
      <c r="AD861" s="6" t="s">
        <v>37</v>
      </c>
    </row>
    <row r="862" spans="1:30" x14ac:dyDescent="0.2">
      <c r="A862">
        <v>7</v>
      </c>
      <c r="B862" s="6" t="s">
        <v>2557</v>
      </c>
      <c r="C862" s="6" t="s">
        <v>22</v>
      </c>
      <c r="D862" s="6" t="s">
        <v>23</v>
      </c>
      <c r="E862" s="6" t="s">
        <v>2768</v>
      </c>
      <c r="F862" s="6" t="s">
        <v>2771</v>
      </c>
      <c r="G862" s="6">
        <v>30</v>
      </c>
      <c r="H862" s="6"/>
      <c r="I862" s="7">
        <v>42415</v>
      </c>
      <c r="J862" s="7">
        <v>42418</v>
      </c>
      <c r="K862" s="7" t="s">
        <v>2534</v>
      </c>
      <c r="L862" s="17">
        <f t="shared" si="143"/>
        <v>240.59</v>
      </c>
      <c r="M862" s="20">
        <f t="shared" si="144"/>
        <v>0.99002452304750821</v>
      </c>
      <c r="N862" s="6">
        <v>3</v>
      </c>
      <c r="O862" s="6">
        <v>1990000</v>
      </c>
      <c r="P862" s="6">
        <v>2320000</v>
      </c>
      <c r="Q862" s="6">
        <f t="shared" si="145"/>
        <v>330000</v>
      </c>
      <c r="R862" s="8">
        <f t="shared" si="146"/>
        <v>0.16582914572864321</v>
      </c>
      <c r="S862" s="6">
        <v>9300</v>
      </c>
      <c r="T862" s="9">
        <f t="shared" si="147"/>
        <v>66643.333333333328</v>
      </c>
      <c r="U862" s="6">
        <v>77643</v>
      </c>
      <c r="V862" s="9">
        <f t="shared" si="148"/>
        <v>10999.666666666672</v>
      </c>
      <c r="W862" s="8">
        <f t="shared" si="149"/>
        <v>0.16505276846896422</v>
      </c>
      <c r="X862" s="22">
        <f t="shared" si="150"/>
        <v>65978.534297629434</v>
      </c>
      <c r="Y862" s="22">
        <f t="shared" si="151"/>
        <v>76868.474042977687</v>
      </c>
      <c r="Z862" s="22">
        <f t="shared" si="153"/>
        <v>2306054.2212893306</v>
      </c>
      <c r="AA862" s="6">
        <v>571</v>
      </c>
      <c r="AB862" s="6">
        <v>1870</v>
      </c>
      <c r="AC862" s="6">
        <f t="shared" si="152"/>
        <v>146</v>
      </c>
      <c r="AD862" s="6" t="s">
        <v>37</v>
      </c>
    </row>
    <row r="863" spans="1:30" x14ac:dyDescent="0.2">
      <c r="A863">
        <v>9</v>
      </c>
      <c r="B863" s="6" t="s">
        <v>2628</v>
      </c>
      <c r="C863" s="6" t="s">
        <v>22</v>
      </c>
      <c r="D863" s="6" t="s">
        <v>23</v>
      </c>
      <c r="E863" s="6" t="s">
        <v>2768</v>
      </c>
      <c r="F863" s="6" t="s">
        <v>2771</v>
      </c>
      <c r="G863" s="6">
        <v>61</v>
      </c>
      <c r="H863" s="6">
        <v>67</v>
      </c>
      <c r="I863" s="7">
        <v>42428</v>
      </c>
      <c r="J863" s="7">
        <v>42431</v>
      </c>
      <c r="K863" s="7" t="s">
        <v>2535</v>
      </c>
      <c r="L863" s="17">
        <f t="shared" si="143"/>
        <v>245.99</v>
      </c>
      <c r="M863" s="20">
        <f t="shared" si="144"/>
        <v>0.96829139395910402</v>
      </c>
      <c r="N863" s="6">
        <v>3</v>
      </c>
      <c r="O863" s="6">
        <v>3350000</v>
      </c>
      <c r="P863" s="6">
        <v>3650000</v>
      </c>
      <c r="Q863" s="6">
        <f t="shared" si="145"/>
        <v>300000</v>
      </c>
      <c r="R863" s="8">
        <f t="shared" si="146"/>
        <v>8.9552238805970144E-2</v>
      </c>
      <c r="S863" s="6">
        <v>10827</v>
      </c>
      <c r="T863" s="9">
        <f t="shared" si="147"/>
        <v>55095.524590163935</v>
      </c>
      <c r="U863" s="6">
        <v>60014</v>
      </c>
      <c r="V863" s="9">
        <f t="shared" si="148"/>
        <v>4918.4754098360645</v>
      </c>
      <c r="W863" s="8">
        <f t="shared" si="149"/>
        <v>8.9271777452394882E-2</v>
      </c>
      <c r="X863" s="22">
        <f t="shared" si="150"/>
        <v>53348.522306317929</v>
      </c>
      <c r="Y863" s="22">
        <f t="shared" si="151"/>
        <v>58111.039717061671</v>
      </c>
      <c r="Z863" s="22">
        <f t="shared" si="153"/>
        <v>3544773.4227407621</v>
      </c>
      <c r="AA863" s="10">
        <v>1693</v>
      </c>
      <c r="AB863" s="6">
        <v>1965</v>
      </c>
      <c r="AC863" s="6">
        <f t="shared" si="152"/>
        <v>51</v>
      </c>
      <c r="AD863" s="6" t="s">
        <v>181</v>
      </c>
    </row>
    <row r="864" spans="1:30" x14ac:dyDescent="0.2">
      <c r="A864">
        <v>15</v>
      </c>
      <c r="B864" s="6" t="s">
        <v>2738</v>
      </c>
      <c r="C864" s="6" t="s">
        <v>22</v>
      </c>
      <c r="D864" s="6" t="s">
        <v>23</v>
      </c>
      <c r="E864" s="6" t="s">
        <v>2768</v>
      </c>
      <c r="F864" s="6" t="s">
        <v>2771</v>
      </c>
      <c r="G864" s="6">
        <v>116</v>
      </c>
      <c r="H864" s="6">
        <v>134</v>
      </c>
      <c r="I864" s="7">
        <v>42470</v>
      </c>
      <c r="J864" s="7">
        <v>42473</v>
      </c>
      <c r="K864" s="7" t="s">
        <v>2536</v>
      </c>
      <c r="L864" s="17">
        <f t="shared" si="143"/>
        <v>250.79</v>
      </c>
      <c r="M864" s="20">
        <f t="shared" si="144"/>
        <v>0.9497587623110969</v>
      </c>
      <c r="N864" s="6">
        <v>3</v>
      </c>
      <c r="O864" s="6">
        <v>6000000</v>
      </c>
      <c r="P864" s="6">
        <v>6800000</v>
      </c>
      <c r="Q864" s="6">
        <f t="shared" si="145"/>
        <v>800000</v>
      </c>
      <c r="R864" s="8">
        <f t="shared" si="146"/>
        <v>0.13333333333333333</v>
      </c>
      <c r="S864" s="6"/>
      <c r="T864" s="9">
        <f t="shared" si="147"/>
        <v>51724.137931034486</v>
      </c>
      <c r="U864" s="6">
        <v>58621</v>
      </c>
      <c r="V864" s="9">
        <f t="shared" si="148"/>
        <v>6896.8620689655145</v>
      </c>
      <c r="W864" s="8">
        <f t="shared" si="149"/>
        <v>0.13333933333333328</v>
      </c>
      <c r="X864" s="22">
        <f t="shared" si="150"/>
        <v>49125.453222987773</v>
      </c>
      <c r="Y864" s="22">
        <f t="shared" si="151"/>
        <v>55675.808405438809</v>
      </c>
      <c r="Z864" s="22">
        <f t="shared" si="153"/>
        <v>6458393.7750309017</v>
      </c>
      <c r="AA864" s="10">
        <v>1661</v>
      </c>
      <c r="AB864" s="6">
        <v>2005</v>
      </c>
      <c r="AC864" s="6">
        <f t="shared" si="152"/>
        <v>11</v>
      </c>
      <c r="AD864" s="6" t="s">
        <v>191</v>
      </c>
    </row>
    <row r="865" spans="1:30" x14ac:dyDescent="0.2">
      <c r="A865">
        <v>16</v>
      </c>
      <c r="B865" s="6" t="s">
        <v>2635</v>
      </c>
      <c r="C865" s="6" t="s">
        <v>22</v>
      </c>
      <c r="D865" s="6" t="s">
        <v>23</v>
      </c>
      <c r="E865" s="6" t="s">
        <v>2768</v>
      </c>
      <c r="F865" s="6" t="s">
        <v>2771</v>
      </c>
      <c r="G865" s="6">
        <v>65</v>
      </c>
      <c r="H865" s="6">
        <v>73</v>
      </c>
      <c r="I865" s="7">
        <v>42477</v>
      </c>
      <c r="J865" s="7">
        <v>42480</v>
      </c>
      <c r="K865" s="7" t="s">
        <v>2536</v>
      </c>
      <c r="L865" s="17">
        <f t="shared" si="143"/>
        <v>250.79</v>
      </c>
      <c r="M865" s="20">
        <f t="shared" si="144"/>
        <v>0.9497587623110969</v>
      </c>
      <c r="N865" s="6">
        <v>3</v>
      </c>
      <c r="O865" s="6">
        <v>3200000</v>
      </c>
      <c r="P865" s="6">
        <v>3800000</v>
      </c>
      <c r="Q865" s="6">
        <f t="shared" si="145"/>
        <v>600000</v>
      </c>
      <c r="R865" s="8">
        <f t="shared" si="146"/>
        <v>0.1875</v>
      </c>
      <c r="S865" s="6">
        <v>15849</v>
      </c>
      <c r="T865" s="9">
        <f t="shared" si="147"/>
        <v>49474.6</v>
      </c>
      <c r="U865" s="6">
        <v>58705</v>
      </c>
      <c r="V865" s="9">
        <f t="shared" si="148"/>
        <v>9230.4000000000015</v>
      </c>
      <c r="W865" s="8">
        <f t="shared" si="149"/>
        <v>0.18656846139231043</v>
      </c>
      <c r="X865" s="22">
        <f t="shared" si="150"/>
        <v>46988.934861836591</v>
      </c>
      <c r="Y865" s="22">
        <f t="shared" si="151"/>
        <v>55755.588141472945</v>
      </c>
      <c r="Z865" s="22">
        <f t="shared" si="153"/>
        <v>3624113.2291957415</v>
      </c>
      <c r="AA865" s="6">
        <v>539</v>
      </c>
      <c r="AB865" s="6">
        <v>1885</v>
      </c>
      <c r="AC865" s="6">
        <f t="shared" si="152"/>
        <v>131</v>
      </c>
      <c r="AD865" s="6" t="s">
        <v>191</v>
      </c>
    </row>
    <row r="866" spans="1:30" x14ac:dyDescent="0.2">
      <c r="A866">
        <v>18</v>
      </c>
      <c r="B866" s="6" t="s">
        <v>2572</v>
      </c>
      <c r="C866" s="6" t="s">
        <v>22</v>
      </c>
      <c r="D866" s="6" t="s">
        <v>23</v>
      </c>
      <c r="E866" s="6" t="s">
        <v>2768</v>
      </c>
      <c r="F866" s="6" t="s">
        <v>2771</v>
      </c>
      <c r="G866" s="6">
        <v>37</v>
      </c>
      <c r="H866" s="6">
        <v>43</v>
      </c>
      <c r="I866" s="7">
        <v>42491</v>
      </c>
      <c r="J866" s="7">
        <v>42494</v>
      </c>
      <c r="K866" s="7" t="s">
        <v>2537</v>
      </c>
      <c r="L866" s="17">
        <f t="shared" si="143"/>
        <v>256.52</v>
      </c>
      <c r="M866" s="20">
        <f t="shared" si="144"/>
        <v>0.92854358334632781</v>
      </c>
      <c r="N866" s="6">
        <v>3</v>
      </c>
      <c r="O866" s="6">
        <v>2200000</v>
      </c>
      <c r="P866" s="6">
        <v>2700000</v>
      </c>
      <c r="Q866" s="6">
        <f t="shared" si="145"/>
        <v>500000</v>
      </c>
      <c r="R866" s="8">
        <f t="shared" si="146"/>
        <v>0.22727272727272727</v>
      </c>
      <c r="S866" s="6">
        <v>37000</v>
      </c>
      <c r="T866" s="9">
        <f t="shared" si="147"/>
        <v>60459.45945945946</v>
      </c>
      <c r="U866" s="6">
        <v>73973</v>
      </c>
      <c r="V866" s="9">
        <f t="shared" si="148"/>
        <v>13513.54054054054</v>
      </c>
      <c r="W866" s="8">
        <f t="shared" si="149"/>
        <v>0.22351408135896289</v>
      </c>
      <c r="X866" s="22">
        <f t="shared" si="150"/>
        <v>56139.243133668519</v>
      </c>
      <c r="Y866" s="22">
        <f t="shared" si="151"/>
        <v>68687.154490877903</v>
      </c>
      <c r="Z866" s="22">
        <f t="shared" si="153"/>
        <v>2541424.7161624823</v>
      </c>
      <c r="AA866" s="10">
        <v>1443</v>
      </c>
      <c r="AB866" s="6">
        <v>1938</v>
      </c>
      <c r="AC866" s="6">
        <f t="shared" si="152"/>
        <v>78</v>
      </c>
      <c r="AD866" s="6" t="s">
        <v>191</v>
      </c>
    </row>
    <row r="867" spans="1:30" x14ac:dyDescent="0.2">
      <c r="A867">
        <v>23</v>
      </c>
      <c r="B867" s="6" t="s">
        <v>557</v>
      </c>
      <c r="C867" s="6" t="s">
        <v>22</v>
      </c>
      <c r="D867" s="6" t="s">
        <v>23</v>
      </c>
      <c r="E867" s="6" t="s">
        <v>2768</v>
      </c>
      <c r="F867" s="6" t="s">
        <v>2771</v>
      </c>
      <c r="G867" s="6">
        <v>71</v>
      </c>
      <c r="H867" s="6">
        <v>78</v>
      </c>
      <c r="I867" s="7">
        <v>42524</v>
      </c>
      <c r="J867" s="7">
        <v>42527</v>
      </c>
      <c r="K867" s="7" t="s">
        <v>2538</v>
      </c>
      <c r="L867" s="17">
        <f t="shared" si="143"/>
        <v>259.83</v>
      </c>
      <c r="M867" s="20">
        <f t="shared" si="144"/>
        <v>0.91671477504522192</v>
      </c>
      <c r="N867" s="6">
        <v>3</v>
      </c>
      <c r="O867" s="6">
        <v>3550000</v>
      </c>
      <c r="P867" s="6">
        <v>4000000</v>
      </c>
      <c r="Q867" s="6">
        <f t="shared" si="145"/>
        <v>450000</v>
      </c>
      <c r="R867" s="8">
        <f t="shared" si="146"/>
        <v>0.12676056338028169</v>
      </c>
      <c r="S867" s="6">
        <v>3137</v>
      </c>
      <c r="T867" s="9">
        <f t="shared" si="147"/>
        <v>50044.183098591551</v>
      </c>
      <c r="U867" s="6">
        <v>56382</v>
      </c>
      <c r="V867" s="9">
        <f t="shared" si="148"/>
        <v>6337.8169014084488</v>
      </c>
      <c r="W867" s="8">
        <f t="shared" si="149"/>
        <v>0.12664442716393987</v>
      </c>
      <c r="X867" s="22">
        <f t="shared" si="150"/>
        <v>45876.242051547248</v>
      </c>
      <c r="Y867" s="22">
        <f t="shared" si="151"/>
        <v>51686.212446599704</v>
      </c>
      <c r="Z867" s="22">
        <f t="shared" si="153"/>
        <v>3669721.0837085792</v>
      </c>
      <c r="AA867" s="10">
        <v>12714</v>
      </c>
      <c r="AB867" s="6">
        <v>1991</v>
      </c>
      <c r="AC867" s="6">
        <f t="shared" si="152"/>
        <v>25</v>
      </c>
      <c r="AD867" s="6" t="s">
        <v>426</v>
      </c>
    </row>
    <row r="868" spans="1:30" x14ac:dyDescent="0.2">
      <c r="A868">
        <v>23</v>
      </c>
      <c r="B868" s="6" t="s">
        <v>2676</v>
      </c>
      <c r="C868" s="6" t="s">
        <v>22</v>
      </c>
      <c r="D868" s="6" t="s">
        <v>23</v>
      </c>
      <c r="E868" s="6" t="s">
        <v>2768</v>
      </c>
      <c r="F868" s="6" t="s">
        <v>2771</v>
      </c>
      <c r="G868" s="6">
        <v>78</v>
      </c>
      <c r="H868" s="6">
        <v>86</v>
      </c>
      <c r="I868" s="7">
        <v>42525</v>
      </c>
      <c r="J868" s="7">
        <v>42528</v>
      </c>
      <c r="K868" s="7" t="s">
        <v>2538</v>
      </c>
      <c r="L868" s="17">
        <f t="shared" si="143"/>
        <v>259.83</v>
      </c>
      <c r="M868" s="20">
        <f t="shared" si="144"/>
        <v>0.91671477504522192</v>
      </c>
      <c r="N868" s="6">
        <v>3</v>
      </c>
      <c r="O868" s="6">
        <v>4000000</v>
      </c>
      <c r="P868" s="6">
        <v>4650000</v>
      </c>
      <c r="Q868" s="6">
        <f t="shared" si="145"/>
        <v>650000</v>
      </c>
      <c r="R868" s="8">
        <f t="shared" si="146"/>
        <v>0.16250000000000001</v>
      </c>
      <c r="S868" s="6">
        <v>18883</v>
      </c>
      <c r="T868" s="9">
        <f t="shared" si="147"/>
        <v>51524.141025641024</v>
      </c>
      <c r="U868" s="6">
        <v>59857</v>
      </c>
      <c r="V868" s="9">
        <f t="shared" si="148"/>
        <v>8332.8589743589764</v>
      </c>
      <c r="W868" s="8">
        <f t="shared" si="149"/>
        <v>0.16172727596200243</v>
      </c>
      <c r="X868" s="22">
        <f t="shared" si="150"/>
        <v>47232.9413497188</v>
      </c>
      <c r="Y868" s="22">
        <f t="shared" si="151"/>
        <v>54871.796289881851</v>
      </c>
      <c r="Z868" s="22">
        <f t="shared" si="153"/>
        <v>4280000.110610784</v>
      </c>
      <c r="AA868" s="6">
        <v>921</v>
      </c>
      <c r="AB868" s="6">
        <v>1898</v>
      </c>
      <c r="AC868" s="6">
        <f t="shared" si="152"/>
        <v>118</v>
      </c>
      <c r="AD868" s="6" t="s">
        <v>244</v>
      </c>
    </row>
    <row r="869" spans="1:30" x14ac:dyDescent="0.2">
      <c r="A869">
        <v>33</v>
      </c>
      <c r="B869" s="6" t="s">
        <v>1860</v>
      </c>
      <c r="C869" s="6" t="s">
        <v>22</v>
      </c>
      <c r="D869" s="6" t="s">
        <v>23</v>
      </c>
      <c r="E869" s="6" t="s">
        <v>2768</v>
      </c>
      <c r="F869" s="6" t="s">
        <v>2771</v>
      </c>
      <c r="G869" s="6">
        <v>86</v>
      </c>
      <c r="H869" s="6">
        <v>100</v>
      </c>
      <c r="I869" s="7">
        <v>42595</v>
      </c>
      <c r="J869" s="7">
        <v>42598</v>
      </c>
      <c r="K869" s="7" t="s">
        <v>2540</v>
      </c>
      <c r="L869" s="17">
        <f t="shared" si="143"/>
        <v>272.20999999999998</v>
      </c>
      <c r="M869" s="20">
        <f t="shared" si="144"/>
        <v>0.87502296021454029</v>
      </c>
      <c r="N869" s="6">
        <v>3</v>
      </c>
      <c r="O869" s="6">
        <v>6500000</v>
      </c>
      <c r="P869" s="6">
        <v>7400000</v>
      </c>
      <c r="Q869" s="6">
        <f t="shared" si="145"/>
        <v>900000</v>
      </c>
      <c r="R869" s="8">
        <f t="shared" si="146"/>
        <v>0.13846153846153847</v>
      </c>
      <c r="S869" s="6"/>
      <c r="T869" s="9">
        <f t="shared" si="147"/>
        <v>75581.395348837206</v>
      </c>
      <c r="U869" s="6">
        <v>86047</v>
      </c>
      <c r="V869" s="9">
        <f t="shared" si="148"/>
        <v>10465.604651162794</v>
      </c>
      <c r="W869" s="8">
        <f t="shared" si="149"/>
        <v>0.13846800000000004</v>
      </c>
      <c r="X869" s="22">
        <f t="shared" si="150"/>
        <v>66135.456295285025</v>
      </c>
      <c r="Y869" s="22">
        <f t="shared" si="151"/>
        <v>75293.100657580551</v>
      </c>
      <c r="Z869" s="22">
        <f t="shared" si="153"/>
        <v>6475206.6565519273</v>
      </c>
      <c r="AA869" s="10">
        <v>3169</v>
      </c>
      <c r="AB869" s="6">
        <v>2012</v>
      </c>
      <c r="AC869" s="6">
        <f t="shared" si="152"/>
        <v>4</v>
      </c>
      <c r="AD869" s="6" t="s">
        <v>191</v>
      </c>
    </row>
    <row r="870" spans="1:30" x14ac:dyDescent="0.2">
      <c r="A870">
        <v>37</v>
      </c>
      <c r="B870" s="6" t="s">
        <v>1253</v>
      </c>
      <c r="C870" s="6" t="s">
        <v>22</v>
      </c>
      <c r="D870" s="6" t="s">
        <v>23</v>
      </c>
      <c r="E870" s="6" t="s">
        <v>2768</v>
      </c>
      <c r="F870" s="6" t="s">
        <v>2771</v>
      </c>
      <c r="G870" s="6">
        <v>63</v>
      </c>
      <c r="H870" s="6">
        <v>74</v>
      </c>
      <c r="I870" s="7">
        <v>42622</v>
      </c>
      <c r="J870" s="7">
        <v>42625</v>
      </c>
      <c r="K870" s="7" t="s">
        <v>2541</v>
      </c>
      <c r="L870" s="17">
        <f t="shared" si="143"/>
        <v>275.91000000000003</v>
      </c>
      <c r="M870" s="20">
        <f t="shared" si="144"/>
        <v>0.86328875357906554</v>
      </c>
      <c r="N870" s="6">
        <v>3</v>
      </c>
      <c r="O870" s="6">
        <v>4300000</v>
      </c>
      <c r="P870" s="6">
        <v>4700000</v>
      </c>
      <c r="Q870" s="6">
        <f t="shared" si="145"/>
        <v>400000</v>
      </c>
      <c r="R870" s="8">
        <f t="shared" si="146"/>
        <v>9.3023255813953487E-2</v>
      </c>
      <c r="S870" s="6"/>
      <c r="T870" s="9">
        <f t="shared" si="147"/>
        <v>68253.968253968254</v>
      </c>
      <c r="U870" s="6">
        <v>74603</v>
      </c>
      <c r="V870" s="9">
        <f t="shared" si="148"/>
        <v>6349.0317460317456</v>
      </c>
      <c r="W870" s="8">
        <f t="shared" si="149"/>
        <v>9.3020697674418604E-2</v>
      </c>
      <c r="X870" s="22">
        <f t="shared" si="150"/>
        <v>58922.88318079336</v>
      </c>
      <c r="Y870" s="22">
        <f t="shared" si="151"/>
        <v>64403.930883259025</v>
      </c>
      <c r="Z870" s="22">
        <f t="shared" si="153"/>
        <v>4057447.6456453186</v>
      </c>
      <c r="AA870" s="10">
        <v>6068</v>
      </c>
      <c r="AB870" s="6">
        <v>2011</v>
      </c>
      <c r="AC870" s="6">
        <f t="shared" si="152"/>
        <v>5</v>
      </c>
      <c r="AD870" s="6" t="s">
        <v>108</v>
      </c>
    </row>
    <row r="871" spans="1:30" x14ac:dyDescent="0.2">
      <c r="A871">
        <v>42</v>
      </c>
      <c r="B871" s="6" t="s">
        <v>802</v>
      </c>
      <c r="C871" s="6" t="s">
        <v>22</v>
      </c>
      <c r="D871" s="6" t="s">
        <v>23</v>
      </c>
      <c r="E871" s="6" t="s">
        <v>2768</v>
      </c>
      <c r="F871" s="6" t="s">
        <v>2771</v>
      </c>
      <c r="G871" s="6">
        <v>54</v>
      </c>
      <c r="H871" s="6"/>
      <c r="I871" s="7">
        <v>42660</v>
      </c>
      <c r="J871" s="7">
        <v>42663</v>
      </c>
      <c r="K871" s="7" t="s">
        <v>2542</v>
      </c>
      <c r="L871" s="17">
        <f t="shared" si="143"/>
        <v>281.13</v>
      </c>
      <c r="M871" s="20">
        <f t="shared" si="144"/>
        <v>0.84725927506847365</v>
      </c>
      <c r="N871" s="6">
        <v>3</v>
      </c>
      <c r="O871" s="6">
        <v>3690000</v>
      </c>
      <c r="P871" s="6">
        <v>4250000</v>
      </c>
      <c r="Q871" s="6">
        <f t="shared" si="145"/>
        <v>560000</v>
      </c>
      <c r="R871" s="8">
        <f t="shared" si="146"/>
        <v>0.15176151761517614</v>
      </c>
      <c r="S871" s="6">
        <v>66197</v>
      </c>
      <c r="T871" s="9">
        <f t="shared" si="147"/>
        <v>69559.203703703708</v>
      </c>
      <c r="U871" s="6">
        <v>79930</v>
      </c>
      <c r="V871" s="9">
        <f t="shared" si="148"/>
        <v>10370.796296296292</v>
      </c>
      <c r="W871" s="8">
        <f t="shared" si="149"/>
        <v>0.14909308537331767</v>
      </c>
      <c r="X871" s="22">
        <f t="shared" si="150"/>
        <v>58934.680504340293</v>
      </c>
      <c r="Y871" s="22">
        <f t="shared" si="151"/>
        <v>67721.433856223099</v>
      </c>
      <c r="Z871" s="22">
        <f t="shared" si="153"/>
        <v>3656957.4282360473</v>
      </c>
      <c r="AA871" s="6">
        <v>694</v>
      </c>
      <c r="AB871" s="6">
        <v>1972</v>
      </c>
      <c r="AC871" s="6">
        <f t="shared" si="152"/>
        <v>44</v>
      </c>
      <c r="AD871" s="6" t="s">
        <v>34</v>
      </c>
    </row>
    <row r="872" spans="1:30" x14ac:dyDescent="0.2">
      <c r="A872">
        <v>1</v>
      </c>
      <c r="B872" s="6" t="s">
        <v>2564</v>
      </c>
      <c r="C872" s="6" t="s">
        <v>22</v>
      </c>
      <c r="D872" s="6" t="s">
        <v>23</v>
      </c>
      <c r="E872" s="6" t="s">
        <v>2768</v>
      </c>
      <c r="F872" s="6" t="s">
        <v>2771</v>
      </c>
      <c r="G872" s="6">
        <v>33</v>
      </c>
      <c r="H872" s="6"/>
      <c r="I872" s="7">
        <v>42373</v>
      </c>
      <c r="J872" s="7">
        <v>42377</v>
      </c>
      <c r="K872" s="7" t="s">
        <v>2533</v>
      </c>
      <c r="L872" s="17">
        <f t="shared" si="143"/>
        <v>238.19</v>
      </c>
      <c r="M872" s="20">
        <f t="shared" si="144"/>
        <v>1</v>
      </c>
      <c r="N872" s="6">
        <v>4</v>
      </c>
      <c r="O872" s="6">
        <v>2500000</v>
      </c>
      <c r="P872" s="6">
        <v>2875000</v>
      </c>
      <c r="Q872" s="6">
        <f t="shared" si="145"/>
        <v>375000</v>
      </c>
      <c r="R872" s="8">
        <f t="shared" si="146"/>
        <v>0.15</v>
      </c>
      <c r="S872" s="6"/>
      <c r="T872" s="9">
        <f t="shared" si="147"/>
        <v>75757.57575757576</v>
      </c>
      <c r="U872" s="6">
        <v>87121</v>
      </c>
      <c r="V872" s="9">
        <f t="shared" si="148"/>
        <v>11363.42424242424</v>
      </c>
      <c r="W872" s="8">
        <f t="shared" si="149"/>
        <v>0.14999719999999997</v>
      </c>
      <c r="X872" s="22">
        <f t="shared" si="150"/>
        <v>75757.57575757576</v>
      </c>
      <c r="Y872" s="22">
        <f t="shared" si="151"/>
        <v>87121</v>
      </c>
      <c r="Z872" s="22">
        <f t="shared" si="153"/>
        <v>2874993</v>
      </c>
      <c r="AA872" s="6"/>
      <c r="AB872" s="6">
        <v>2008</v>
      </c>
      <c r="AC872" s="6">
        <f t="shared" si="152"/>
        <v>8</v>
      </c>
      <c r="AD872" s="6" t="s">
        <v>191</v>
      </c>
    </row>
    <row r="873" spans="1:30" x14ac:dyDescent="0.2">
      <c r="A873">
        <v>4</v>
      </c>
      <c r="B873" s="6" t="s">
        <v>2600</v>
      </c>
      <c r="C873" s="6" t="s">
        <v>22</v>
      </c>
      <c r="D873" s="6" t="s">
        <v>23</v>
      </c>
      <c r="E873" s="6" t="s">
        <v>2768</v>
      </c>
      <c r="F873" s="6" t="s">
        <v>2771</v>
      </c>
      <c r="G873" s="6">
        <v>50</v>
      </c>
      <c r="H873" s="6">
        <v>59</v>
      </c>
      <c r="I873" s="7">
        <v>42393</v>
      </c>
      <c r="J873" s="7">
        <v>42397</v>
      </c>
      <c r="K873" s="7" t="s">
        <v>2533</v>
      </c>
      <c r="L873" s="17">
        <f t="shared" si="143"/>
        <v>238.19</v>
      </c>
      <c r="M873" s="20">
        <f t="shared" si="144"/>
        <v>1</v>
      </c>
      <c r="N873" s="6">
        <v>4</v>
      </c>
      <c r="O873" s="6">
        <v>2600000</v>
      </c>
      <c r="P873" s="6">
        <v>2900000</v>
      </c>
      <c r="Q873" s="6">
        <f t="shared" si="145"/>
        <v>300000</v>
      </c>
      <c r="R873" s="8">
        <f t="shared" si="146"/>
        <v>0.11538461538461539</v>
      </c>
      <c r="S873" s="6"/>
      <c r="T873" s="9">
        <f t="shared" si="147"/>
        <v>52000</v>
      </c>
      <c r="U873" s="6">
        <v>58000</v>
      </c>
      <c r="V873" s="9">
        <f t="shared" si="148"/>
        <v>6000</v>
      </c>
      <c r="W873" s="8">
        <f t="shared" si="149"/>
        <v>0.11538461538461539</v>
      </c>
      <c r="X873" s="22">
        <f t="shared" si="150"/>
        <v>52000</v>
      </c>
      <c r="Y873" s="22">
        <f t="shared" si="151"/>
        <v>58000</v>
      </c>
      <c r="Z873" s="22">
        <f t="shared" si="153"/>
        <v>2900000</v>
      </c>
      <c r="AA873" s="10">
        <v>8053</v>
      </c>
      <c r="AB873" s="6">
        <v>1991</v>
      </c>
      <c r="AC873" s="6">
        <f t="shared" si="152"/>
        <v>25</v>
      </c>
      <c r="AD873" s="6" t="s">
        <v>523</v>
      </c>
    </row>
    <row r="874" spans="1:30" x14ac:dyDescent="0.2">
      <c r="A874">
        <v>5</v>
      </c>
      <c r="B874" s="6" t="s">
        <v>1700</v>
      </c>
      <c r="C874" s="6" t="s">
        <v>22</v>
      </c>
      <c r="D874" s="6" t="s">
        <v>23</v>
      </c>
      <c r="E874" s="6" t="s">
        <v>2768</v>
      </c>
      <c r="F874" s="6" t="s">
        <v>2771</v>
      </c>
      <c r="G874" s="6">
        <v>104</v>
      </c>
      <c r="H874" s="6">
        <v>114</v>
      </c>
      <c r="I874" s="7">
        <v>42397</v>
      </c>
      <c r="J874" s="7">
        <v>42401</v>
      </c>
      <c r="K874" s="7" t="s">
        <v>2534</v>
      </c>
      <c r="L874" s="17">
        <f t="shared" si="143"/>
        <v>240.59</v>
      </c>
      <c r="M874" s="20">
        <f t="shared" si="144"/>
        <v>0.99002452304750821</v>
      </c>
      <c r="N874" s="6">
        <v>4</v>
      </c>
      <c r="O874" s="6">
        <v>7850000</v>
      </c>
      <c r="P874" s="6">
        <v>7850000</v>
      </c>
      <c r="Q874" s="6">
        <f t="shared" si="145"/>
        <v>0</v>
      </c>
      <c r="R874" s="8">
        <f t="shared" si="146"/>
        <v>0</v>
      </c>
      <c r="S874" s="6"/>
      <c r="T874" s="9">
        <f t="shared" si="147"/>
        <v>75480.769230769234</v>
      </c>
      <c r="U874" s="6">
        <v>75481</v>
      </c>
      <c r="V874" s="9">
        <f t="shared" si="148"/>
        <v>0.23076923076587263</v>
      </c>
      <c r="W874" s="8">
        <f t="shared" si="149"/>
        <v>3.057324840719841E-6</v>
      </c>
      <c r="X874" s="22">
        <f t="shared" si="150"/>
        <v>74727.81255695135</v>
      </c>
      <c r="Y874" s="22">
        <f t="shared" si="151"/>
        <v>74728.041024148974</v>
      </c>
      <c r="Z874" s="22">
        <f t="shared" si="153"/>
        <v>7771716.2665114934</v>
      </c>
      <c r="AA874" s="6"/>
      <c r="AB874" s="6">
        <v>2013</v>
      </c>
      <c r="AC874" s="6">
        <f t="shared" si="152"/>
        <v>3</v>
      </c>
      <c r="AD874" s="6" t="s">
        <v>37</v>
      </c>
    </row>
    <row r="875" spans="1:30" x14ac:dyDescent="0.2">
      <c r="A875">
        <v>9</v>
      </c>
      <c r="B875" s="6" t="s">
        <v>536</v>
      </c>
      <c r="C875" s="6" t="s">
        <v>22</v>
      </c>
      <c r="D875" s="6" t="s">
        <v>23</v>
      </c>
      <c r="E875" s="6" t="s">
        <v>2768</v>
      </c>
      <c r="F875" s="6" t="s">
        <v>2771</v>
      </c>
      <c r="G875" s="6">
        <v>40</v>
      </c>
      <c r="H875" s="6">
        <v>46</v>
      </c>
      <c r="I875" s="7">
        <v>42429</v>
      </c>
      <c r="J875" s="7">
        <v>42433</v>
      </c>
      <c r="K875" s="7" t="s">
        <v>2535</v>
      </c>
      <c r="L875" s="17">
        <f t="shared" si="143"/>
        <v>245.99</v>
      </c>
      <c r="M875" s="20">
        <f t="shared" si="144"/>
        <v>0.96829139395910402</v>
      </c>
      <c r="N875" s="6">
        <v>4</v>
      </c>
      <c r="O875" s="6">
        <v>2300000</v>
      </c>
      <c r="P875" s="6">
        <v>2800000</v>
      </c>
      <c r="Q875" s="6">
        <f t="shared" si="145"/>
        <v>500000</v>
      </c>
      <c r="R875" s="8">
        <f t="shared" si="146"/>
        <v>0.21739130434782608</v>
      </c>
      <c r="S875" s="6">
        <v>92703</v>
      </c>
      <c r="T875" s="9">
        <f t="shared" si="147"/>
        <v>59817.574999999997</v>
      </c>
      <c r="U875" s="6">
        <v>72318</v>
      </c>
      <c r="V875" s="9">
        <f t="shared" si="148"/>
        <v>12500.425000000003</v>
      </c>
      <c r="W875" s="8">
        <f t="shared" si="149"/>
        <v>0.20897579014194412</v>
      </c>
      <c r="X875" s="22">
        <f t="shared" si="150"/>
        <v>57920.843080003251</v>
      </c>
      <c r="Y875" s="22">
        <f t="shared" si="151"/>
        <v>70024.897028334482</v>
      </c>
      <c r="Z875" s="22">
        <f t="shared" si="153"/>
        <v>2800995.8811333794</v>
      </c>
      <c r="AA875" s="6">
        <v>567</v>
      </c>
      <c r="AB875" s="6">
        <v>1915</v>
      </c>
      <c r="AC875" s="6">
        <f t="shared" si="152"/>
        <v>101</v>
      </c>
      <c r="AD875" s="6" t="s">
        <v>523</v>
      </c>
    </row>
    <row r="876" spans="1:30" x14ac:dyDescent="0.2">
      <c r="A876">
        <v>14</v>
      </c>
      <c r="B876" s="6" t="s">
        <v>2566</v>
      </c>
      <c r="C876" s="6" t="s">
        <v>22</v>
      </c>
      <c r="D876" s="6" t="s">
        <v>23</v>
      </c>
      <c r="E876" s="6" t="s">
        <v>2768</v>
      </c>
      <c r="F876" s="6" t="s">
        <v>2771</v>
      </c>
      <c r="G876" s="6">
        <v>34</v>
      </c>
      <c r="H876" s="6">
        <v>37</v>
      </c>
      <c r="I876" s="7">
        <v>42464</v>
      </c>
      <c r="J876" s="7">
        <v>42468</v>
      </c>
      <c r="K876" s="7" t="s">
        <v>2536</v>
      </c>
      <c r="L876" s="17">
        <f t="shared" si="143"/>
        <v>250.79</v>
      </c>
      <c r="M876" s="20">
        <f t="shared" si="144"/>
        <v>0.9497587623110969</v>
      </c>
      <c r="N876" s="6">
        <v>4</v>
      </c>
      <c r="O876" s="6">
        <v>2200000</v>
      </c>
      <c r="P876" s="6">
        <v>2600000</v>
      </c>
      <c r="Q876" s="6">
        <f t="shared" si="145"/>
        <v>400000</v>
      </c>
      <c r="R876" s="8">
        <f t="shared" si="146"/>
        <v>0.18181818181818182</v>
      </c>
      <c r="S876" s="6"/>
      <c r="T876" s="9">
        <f t="shared" si="147"/>
        <v>64705.882352941175</v>
      </c>
      <c r="U876" s="6">
        <v>76471</v>
      </c>
      <c r="V876" s="9">
        <f t="shared" si="148"/>
        <v>11765.117647058825</v>
      </c>
      <c r="W876" s="8">
        <f t="shared" si="149"/>
        <v>0.18182454545454549</v>
      </c>
      <c r="X876" s="22">
        <f t="shared" si="150"/>
        <v>61454.978737776859</v>
      </c>
      <c r="Y876" s="22">
        <f t="shared" si="151"/>
        <v>72629.002312691897</v>
      </c>
      <c r="Z876" s="22">
        <f t="shared" si="153"/>
        <v>2469386.0786315245</v>
      </c>
      <c r="AA876" s="6">
        <v>439</v>
      </c>
      <c r="AB876" s="6">
        <v>1870</v>
      </c>
      <c r="AC876" s="6">
        <f t="shared" si="152"/>
        <v>146</v>
      </c>
      <c r="AD876" s="6" t="s">
        <v>173</v>
      </c>
    </row>
    <row r="877" spans="1:30" x14ac:dyDescent="0.2">
      <c r="A877">
        <v>16</v>
      </c>
      <c r="B877" s="6" t="s">
        <v>2590</v>
      </c>
      <c r="C877" s="6" t="s">
        <v>22</v>
      </c>
      <c r="D877" s="6" t="s">
        <v>23</v>
      </c>
      <c r="E877" s="6" t="s">
        <v>2768</v>
      </c>
      <c r="F877" s="6" t="s">
        <v>2771</v>
      </c>
      <c r="G877" s="6">
        <v>47</v>
      </c>
      <c r="H877" s="6"/>
      <c r="I877" s="7">
        <v>42476</v>
      </c>
      <c r="J877" s="7">
        <v>42480</v>
      </c>
      <c r="K877" s="7" t="s">
        <v>2536</v>
      </c>
      <c r="L877" s="17">
        <f t="shared" si="143"/>
        <v>250.79</v>
      </c>
      <c r="M877" s="20">
        <f t="shared" si="144"/>
        <v>0.9497587623110969</v>
      </c>
      <c r="N877" s="6">
        <v>4</v>
      </c>
      <c r="O877" s="6">
        <v>3490000</v>
      </c>
      <c r="P877" s="6">
        <v>3350000</v>
      </c>
      <c r="Q877" s="6">
        <f t="shared" si="145"/>
        <v>-140000</v>
      </c>
      <c r="R877" s="8">
        <f t="shared" si="146"/>
        <v>-4.0114613180515762E-2</v>
      </c>
      <c r="S877" s="6"/>
      <c r="T877" s="9">
        <f t="shared" si="147"/>
        <v>74255.319148936163</v>
      </c>
      <c r="U877" s="6">
        <v>71277</v>
      </c>
      <c r="V877" s="9">
        <f t="shared" si="148"/>
        <v>-2978.3191489361634</v>
      </c>
      <c r="W877" s="8">
        <f t="shared" si="149"/>
        <v>-4.0109169054441174E-2</v>
      </c>
      <c r="X877" s="22">
        <f t="shared" si="150"/>
        <v>70524.640009909097</v>
      </c>
      <c r="Y877" s="22">
        <f t="shared" si="151"/>
        <v>67695.955301248061</v>
      </c>
      <c r="Z877" s="22">
        <f t="shared" si="153"/>
        <v>3181709.8991586589</v>
      </c>
      <c r="AA877" s="6"/>
      <c r="AB877" s="6">
        <v>2013</v>
      </c>
      <c r="AC877" s="6">
        <f t="shared" si="152"/>
        <v>3</v>
      </c>
      <c r="AD877" s="6" t="s">
        <v>37</v>
      </c>
    </row>
    <row r="878" spans="1:30" x14ac:dyDescent="0.2">
      <c r="A878">
        <v>16</v>
      </c>
      <c r="B878" s="6" t="s">
        <v>802</v>
      </c>
      <c r="C878" s="6" t="s">
        <v>22</v>
      </c>
      <c r="D878" s="6" t="s">
        <v>23</v>
      </c>
      <c r="E878" s="6" t="s">
        <v>2768</v>
      </c>
      <c r="F878" s="6" t="s">
        <v>2771</v>
      </c>
      <c r="G878" s="6">
        <v>52</v>
      </c>
      <c r="H878" s="6">
        <v>57</v>
      </c>
      <c r="I878" s="7">
        <v>42476</v>
      </c>
      <c r="J878" s="7">
        <v>42480</v>
      </c>
      <c r="K878" s="7" t="s">
        <v>2536</v>
      </c>
      <c r="L878" s="17">
        <f t="shared" si="143"/>
        <v>250.79</v>
      </c>
      <c r="M878" s="20">
        <f t="shared" si="144"/>
        <v>0.9497587623110969</v>
      </c>
      <c r="N878" s="6">
        <v>4</v>
      </c>
      <c r="O878" s="6">
        <v>3250000</v>
      </c>
      <c r="P878" s="6">
        <v>3700000</v>
      </c>
      <c r="Q878" s="6">
        <f t="shared" si="145"/>
        <v>450000</v>
      </c>
      <c r="R878" s="8">
        <f t="shared" si="146"/>
        <v>0.13846153846153847</v>
      </c>
      <c r="S878" s="6">
        <v>67010</v>
      </c>
      <c r="T878" s="9">
        <f t="shared" si="147"/>
        <v>63788.653846153844</v>
      </c>
      <c r="U878" s="6">
        <v>72443</v>
      </c>
      <c r="V878" s="9">
        <f t="shared" si="148"/>
        <v>8654.3461538461561</v>
      </c>
      <c r="W878" s="8">
        <f t="shared" si="149"/>
        <v>0.13567218669826142</v>
      </c>
      <c r="X878" s="22">
        <f t="shared" si="150"/>
        <v>60583.832926414063</v>
      </c>
      <c r="Y878" s="22">
        <f t="shared" si="151"/>
        <v>68803.374018102797</v>
      </c>
      <c r="Z878" s="22">
        <f t="shared" si="153"/>
        <v>3577775.4489413453</v>
      </c>
      <c r="AA878" s="6">
        <v>695</v>
      </c>
      <c r="AB878" s="6">
        <v>1972</v>
      </c>
      <c r="AC878" s="6">
        <f t="shared" si="152"/>
        <v>44</v>
      </c>
      <c r="AD878" s="6" t="s">
        <v>65</v>
      </c>
    </row>
    <row r="879" spans="1:30" x14ac:dyDescent="0.2">
      <c r="A879">
        <v>17</v>
      </c>
      <c r="B879" s="6" t="s">
        <v>2687</v>
      </c>
      <c r="C879" s="6" t="s">
        <v>22</v>
      </c>
      <c r="D879" s="6" t="s">
        <v>23</v>
      </c>
      <c r="E879" s="6" t="s">
        <v>2768</v>
      </c>
      <c r="F879" s="6" t="s">
        <v>2771</v>
      </c>
      <c r="G879" s="6">
        <v>81</v>
      </c>
      <c r="H879" s="6">
        <v>91</v>
      </c>
      <c r="I879" s="7">
        <v>42484</v>
      </c>
      <c r="J879" s="7">
        <v>42488</v>
      </c>
      <c r="K879" s="7" t="s">
        <v>2536</v>
      </c>
      <c r="L879" s="17">
        <f t="shared" si="143"/>
        <v>250.79</v>
      </c>
      <c r="M879" s="20">
        <f t="shared" si="144"/>
        <v>0.9497587623110969</v>
      </c>
      <c r="N879" s="6">
        <v>4</v>
      </c>
      <c r="O879" s="6">
        <v>3500000</v>
      </c>
      <c r="P879" s="6">
        <v>4200000</v>
      </c>
      <c r="Q879" s="6">
        <f t="shared" si="145"/>
        <v>700000</v>
      </c>
      <c r="R879" s="8">
        <f t="shared" si="146"/>
        <v>0.2</v>
      </c>
      <c r="S879" s="6">
        <v>102940</v>
      </c>
      <c r="T879" s="9">
        <f t="shared" si="147"/>
        <v>44480.740740740737</v>
      </c>
      <c r="U879" s="6">
        <v>53123</v>
      </c>
      <c r="V879" s="9">
        <f t="shared" si="148"/>
        <v>8642.2592592592628</v>
      </c>
      <c r="W879" s="8">
        <f t="shared" si="149"/>
        <v>0.1942921614015222</v>
      </c>
      <c r="X879" s="22">
        <f t="shared" si="150"/>
        <v>42245.973272606709</v>
      </c>
      <c r="Y879" s="22">
        <f t="shared" si="151"/>
        <v>50454.034730252402</v>
      </c>
      <c r="Z879" s="22">
        <f t="shared" si="153"/>
        <v>4086776.8131504445</v>
      </c>
      <c r="AA879" s="6">
        <v>841</v>
      </c>
      <c r="AB879" s="6">
        <v>1892</v>
      </c>
      <c r="AC879" s="6">
        <f t="shared" si="152"/>
        <v>124</v>
      </c>
      <c r="AD879" s="6" t="s">
        <v>191</v>
      </c>
    </row>
    <row r="880" spans="1:30" x14ac:dyDescent="0.2">
      <c r="A880">
        <v>18</v>
      </c>
      <c r="B880" s="6" t="s">
        <v>1156</v>
      </c>
      <c r="C880" s="6" t="s">
        <v>22</v>
      </c>
      <c r="D880" s="6" t="s">
        <v>23</v>
      </c>
      <c r="E880" s="6" t="s">
        <v>2768</v>
      </c>
      <c r="F880" s="6" t="s">
        <v>2771</v>
      </c>
      <c r="G880" s="6">
        <v>76</v>
      </c>
      <c r="H880" s="6">
        <v>82</v>
      </c>
      <c r="I880" s="7">
        <v>42491</v>
      </c>
      <c r="J880" s="7">
        <v>42495</v>
      </c>
      <c r="K880" s="7" t="s">
        <v>2537</v>
      </c>
      <c r="L880" s="17">
        <f t="shared" si="143"/>
        <v>256.52</v>
      </c>
      <c r="M880" s="20">
        <f t="shared" si="144"/>
        <v>0.92854358334632781</v>
      </c>
      <c r="N880" s="6">
        <v>4</v>
      </c>
      <c r="O880" s="6">
        <v>4700000</v>
      </c>
      <c r="P880" s="6">
        <v>5600000</v>
      </c>
      <c r="Q880" s="6">
        <f t="shared" si="145"/>
        <v>900000</v>
      </c>
      <c r="R880" s="8">
        <f t="shared" si="146"/>
        <v>0.19148936170212766</v>
      </c>
      <c r="S880" s="6"/>
      <c r="T880" s="9">
        <f t="shared" si="147"/>
        <v>61842.105263157893</v>
      </c>
      <c r="U880" s="6">
        <v>73684</v>
      </c>
      <c r="V880" s="9">
        <f t="shared" si="148"/>
        <v>11841.894736842107</v>
      </c>
      <c r="W880" s="8">
        <f t="shared" si="149"/>
        <v>0.19148595744680855</v>
      </c>
      <c r="X880" s="22">
        <f t="shared" si="150"/>
        <v>57423.090022733428</v>
      </c>
      <c r="Y880" s="22">
        <f t="shared" si="151"/>
        <v>68418.805395290823</v>
      </c>
      <c r="Z880" s="22">
        <f t="shared" si="153"/>
        <v>5199829.2100421023</v>
      </c>
      <c r="AA880" s="10">
        <v>3993</v>
      </c>
      <c r="AB880" s="6">
        <v>2006</v>
      </c>
      <c r="AC880" s="6">
        <f t="shared" si="152"/>
        <v>10</v>
      </c>
      <c r="AD880" s="6" t="s">
        <v>120</v>
      </c>
    </row>
    <row r="881" spans="1:30" x14ac:dyDescent="0.2">
      <c r="A881">
        <v>24</v>
      </c>
      <c r="B881" s="6" t="s">
        <v>1018</v>
      </c>
      <c r="C881" s="6" t="s">
        <v>22</v>
      </c>
      <c r="D881" s="6" t="s">
        <v>23</v>
      </c>
      <c r="E881" s="6" t="s">
        <v>2768</v>
      </c>
      <c r="F881" s="6" t="s">
        <v>2771</v>
      </c>
      <c r="G881" s="6">
        <v>59</v>
      </c>
      <c r="H881" s="6"/>
      <c r="I881" s="7">
        <v>42532</v>
      </c>
      <c r="J881" s="7">
        <v>42536</v>
      </c>
      <c r="K881" s="7" t="s">
        <v>2538</v>
      </c>
      <c r="L881" s="17">
        <f t="shared" si="143"/>
        <v>259.83</v>
      </c>
      <c r="M881" s="20">
        <f t="shared" si="144"/>
        <v>0.91671477504522192</v>
      </c>
      <c r="N881" s="6">
        <v>4</v>
      </c>
      <c r="O881" s="6">
        <v>2950000</v>
      </c>
      <c r="P881" s="6">
        <v>3417636</v>
      </c>
      <c r="Q881" s="6">
        <f t="shared" si="145"/>
        <v>467636</v>
      </c>
      <c r="R881" s="8">
        <f t="shared" si="146"/>
        <v>0.1585206779661017</v>
      </c>
      <c r="S881" s="6">
        <v>17636</v>
      </c>
      <c r="T881" s="9">
        <f t="shared" si="147"/>
        <v>50298.91525423729</v>
      </c>
      <c r="U881" s="6">
        <v>58225</v>
      </c>
      <c r="V881" s="9">
        <f t="shared" si="148"/>
        <v>7926.0847457627096</v>
      </c>
      <c r="W881" s="8">
        <f t="shared" si="149"/>
        <v>0.15757963577743356</v>
      </c>
      <c r="X881" s="22">
        <f t="shared" si="150"/>
        <v>46109.758782306817</v>
      </c>
      <c r="Y881" s="22">
        <f t="shared" si="151"/>
        <v>53375.717777008045</v>
      </c>
      <c r="Z881" s="22">
        <f t="shared" si="153"/>
        <v>3149167.3488434749</v>
      </c>
      <c r="AA881" s="6"/>
      <c r="AB881" s="6">
        <v>1988</v>
      </c>
      <c r="AC881" s="6">
        <f t="shared" si="152"/>
        <v>28</v>
      </c>
      <c r="AD881" s="6" t="s">
        <v>1019</v>
      </c>
    </row>
    <row r="882" spans="1:30" x14ac:dyDescent="0.2">
      <c r="A882">
        <v>29</v>
      </c>
      <c r="B882" s="6" t="s">
        <v>2613</v>
      </c>
      <c r="C882" s="6" t="s">
        <v>22</v>
      </c>
      <c r="D882" s="6" t="s">
        <v>23</v>
      </c>
      <c r="E882" s="6" t="s">
        <v>2768</v>
      </c>
      <c r="F882" s="6" t="s">
        <v>2771</v>
      </c>
      <c r="G882" s="6">
        <v>52</v>
      </c>
      <c r="H882" s="6">
        <v>57</v>
      </c>
      <c r="I882" s="7">
        <v>42567</v>
      </c>
      <c r="J882" s="7">
        <v>42571</v>
      </c>
      <c r="K882" s="7" t="s">
        <v>2539</v>
      </c>
      <c r="L882" s="17">
        <f t="shared" si="143"/>
        <v>265.66000000000003</v>
      </c>
      <c r="M882" s="20">
        <f t="shared" si="144"/>
        <v>0.89659715425732134</v>
      </c>
      <c r="N882" s="6">
        <v>4</v>
      </c>
      <c r="O882" s="6">
        <v>3290000</v>
      </c>
      <c r="P882" s="6">
        <v>3700000</v>
      </c>
      <c r="Q882" s="6">
        <f t="shared" si="145"/>
        <v>410000</v>
      </c>
      <c r="R882" s="8">
        <f t="shared" si="146"/>
        <v>0.12462006079027356</v>
      </c>
      <c r="S882" s="6">
        <v>26003</v>
      </c>
      <c r="T882" s="9">
        <f t="shared" si="147"/>
        <v>63769.288461538461</v>
      </c>
      <c r="U882" s="6">
        <v>71654</v>
      </c>
      <c r="V882" s="9">
        <f t="shared" si="148"/>
        <v>7884.711538461539</v>
      </c>
      <c r="W882" s="8">
        <f t="shared" si="149"/>
        <v>0.12364433928437339</v>
      </c>
      <c r="X882" s="22">
        <f t="shared" si="150"/>
        <v>57175.36256362962</v>
      </c>
      <c r="Y882" s="22">
        <f t="shared" si="151"/>
        <v>64244.772491154101</v>
      </c>
      <c r="Z882" s="22">
        <f t="shared" si="153"/>
        <v>3340728.1695400132</v>
      </c>
      <c r="AA882" s="10">
        <v>4643</v>
      </c>
      <c r="AB882" s="6">
        <v>1990</v>
      </c>
      <c r="AC882" s="6">
        <f t="shared" si="152"/>
        <v>26</v>
      </c>
      <c r="AD882" s="6" t="s">
        <v>90</v>
      </c>
    </row>
    <row r="883" spans="1:30" x14ac:dyDescent="0.2">
      <c r="A883">
        <v>30</v>
      </c>
      <c r="B883" s="6" t="s">
        <v>2618</v>
      </c>
      <c r="C883" s="6" t="s">
        <v>22</v>
      </c>
      <c r="D883" s="6" t="s">
        <v>23</v>
      </c>
      <c r="E883" s="6" t="s">
        <v>2768</v>
      </c>
      <c r="F883" s="6" t="s">
        <v>2771</v>
      </c>
      <c r="G883" s="6">
        <v>53</v>
      </c>
      <c r="H883" s="6">
        <v>60</v>
      </c>
      <c r="I883" s="7">
        <v>42576</v>
      </c>
      <c r="J883" s="7">
        <v>42580</v>
      </c>
      <c r="K883" s="7" t="s">
        <v>2539</v>
      </c>
      <c r="L883" s="17">
        <f t="shared" si="143"/>
        <v>265.66000000000003</v>
      </c>
      <c r="M883" s="20">
        <f t="shared" si="144"/>
        <v>0.89659715425732134</v>
      </c>
      <c r="N883" s="6">
        <v>4</v>
      </c>
      <c r="O883" s="6">
        <v>3290000</v>
      </c>
      <c r="P883" s="6">
        <v>4450000</v>
      </c>
      <c r="Q883" s="6">
        <f t="shared" si="145"/>
        <v>1160000</v>
      </c>
      <c r="R883" s="8">
        <f t="shared" si="146"/>
        <v>0.35258358662613981</v>
      </c>
      <c r="S883" s="6"/>
      <c r="T883" s="9">
        <f t="shared" si="147"/>
        <v>62075.471698113208</v>
      </c>
      <c r="U883" s="6">
        <v>83962</v>
      </c>
      <c r="V883" s="9">
        <f t="shared" si="148"/>
        <v>21886.528301886792</v>
      </c>
      <c r="W883" s="8">
        <f t="shared" si="149"/>
        <v>0.35257933130699087</v>
      </c>
      <c r="X883" s="22">
        <f t="shared" si="150"/>
        <v>55656.691273709192</v>
      </c>
      <c r="Y883" s="22">
        <f t="shared" si="151"/>
        <v>75280.090265753213</v>
      </c>
      <c r="Z883" s="22">
        <f t="shared" si="153"/>
        <v>3989844.7840849203</v>
      </c>
      <c r="AA883" s="6"/>
      <c r="AB883" s="6">
        <v>1898</v>
      </c>
      <c r="AC883" s="6">
        <f t="shared" si="152"/>
        <v>118</v>
      </c>
      <c r="AD883" s="6" t="s">
        <v>949</v>
      </c>
    </row>
    <row r="884" spans="1:30" x14ac:dyDescent="0.2">
      <c r="A884">
        <v>34</v>
      </c>
      <c r="B884" s="6" t="s">
        <v>966</v>
      </c>
      <c r="C884" s="6" t="s">
        <v>22</v>
      </c>
      <c r="D884" s="6" t="s">
        <v>23</v>
      </c>
      <c r="E884" s="6" t="s">
        <v>2768</v>
      </c>
      <c r="F884" s="6" t="s">
        <v>2771</v>
      </c>
      <c r="G884" s="6">
        <v>25</v>
      </c>
      <c r="H884" s="6">
        <v>27</v>
      </c>
      <c r="I884" s="7">
        <v>42604</v>
      </c>
      <c r="J884" s="7">
        <v>42608</v>
      </c>
      <c r="K884" s="7" t="s">
        <v>2540</v>
      </c>
      <c r="L884" s="17">
        <f t="shared" si="143"/>
        <v>272.20999999999998</v>
      </c>
      <c r="M884" s="20">
        <f t="shared" si="144"/>
        <v>0.87502296021454029</v>
      </c>
      <c r="N884" s="6">
        <v>4</v>
      </c>
      <c r="O884" s="6">
        <v>1950000</v>
      </c>
      <c r="P884" s="6">
        <v>2400000</v>
      </c>
      <c r="Q884" s="6">
        <f t="shared" si="145"/>
        <v>450000</v>
      </c>
      <c r="R884" s="8">
        <f t="shared" si="146"/>
        <v>0.23076923076923078</v>
      </c>
      <c r="S884" s="6"/>
      <c r="T884" s="9">
        <f t="shared" si="147"/>
        <v>78000</v>
      </c>
      <c r="U884" s="6">
        <v>96000</v>
      </c>
      <c r="V884" s="9">
        <f t="shared" si="148"/>
        <v>18000</v>
      </c>
      <c r="W884" s="8">
        <f t="shared" si="149"/>
        <v>0.23076923076923078</v>
      </c>
      <c r="X884" s="22">
        <f t="shared" si="150"/>
        <v>68251.790896734135</v>
      </c>
      <c r="Y884" s="22">
        <f t="shared" si="151"/>
        <v>84002.204180595872</v>
      </c>
      <c r="Z884" s="22">
        <f t="shared" si="153"/>
        <v>2100055.1045148969</v>
      </c>
      <c r="AA884" s="6">
        <v>798</v>
      </c>
      <c r="AB884" s="6">
        <v>1939</v>
      </c>
      <c r="AC884" s="6">
        <f t="shared" si="152"/>
        <v>77</v>
      </c>
      <c r="AD884" s="6" t="s">
        <v>191</v>
      </c>
    </row>
    <row r="885" spans="1:30" x14ac:dyDescent="0.2">
      <c r="A885">
        <v>34</v>
      </c>
      <c r="B885" s="6" t="s">
        <v>2701</v>
      </c>
      <c r="C885" s="6" t="s">
        <v>22</v>
      </c>
      <c r="D885" s="6" t="s">
        <v>23</v>
      </c>
      <c r="E885" s="6" t="s">
        <v>2768</v>
      </c>
      <c r="F885" s="6" t="s">
        <v>2771</v>
      </c>
      <c r="G885" s="6">
        <v>86</v>
      </c>
      <c r="H885" s="6">
        <v>96</v>
      </c>
      <c r="I885" s="7">
        <v>42604</v>
      </c>
      <c r="J885" s="7">
        <v>42608</v>
      </c>
      <c r="K885" s="7" t="s">
        <v>2540</v>
      </c>
      <c r="L885" s="17">
        <f t="shared" si="143"/>
        <v>272.20999999999998</v>
      </c>
      <c r="M885" s="20">
        <f t="shared" si="144"/>
        <v>0.87502296021454029</v>
      </c>
      <c r="N885" s="6">
        <v>4</v>
      </c>
      <c r="O885" s="6">
        <v>3790000</v>
      </c>
      <c r="P885" s="6">
        <v>4790000</v>
      </c>
      <c r="Q885" s="6">
        <f t="shared" si="145"/>
        <v>1000000</v>
      </c>
      <c r="R885" s="8">
        <f t="shared" si="146"/>
        <v>0.26385224274406333</v>
      </c>
      <c r="S885" s="6">
        <v>9712</v>
      </c>
      <c r="T885" s="9">
        <f t="shared" si="147"/>
        <v>44182.697674418603</v>
      </c>
      <c r="U885" s="6">
        <v>55811</v>
      </c>
      <c r="V885" s="9">
        <f t="shared" si="148"/>
        <v>11628.302325581397</v>
      </c>
      <c r="W885" s="8">
        <f t="shared" si="149"/>
        <v>0.26318678889347408</v>
      </c>
      <c r="X885" s="22">
        <f t="shared" si="150"/>
        <v>38660.874909333848</v>
      </c>
      <c r="Y885" s="22">
        <f t="shared" si="151"/>
        <v>48835.906432533709</v>
      </c>
      <c r="Z885" s="22">
        <f t="shared" si="153"/>
        <v>4199887.9531978993</v>
      </c>
      <c r="AA885" s="6">
        <v>755</v>
      </c>
      <c r="AB885" s="6">
        <v>1897</v>
      </c>
      <c r="AC885" s="6">
        <f t="shared" si="152"/>
        <v>119</v>
      </c>
      <c r="AD885" s="6" t="s">
        <v>37</v>
      </c>
    </row>
    <row r="886" spans="1:30" x14ac:dyDescent="0.2">
      <c r="A886">
        <v>1</v>
      </c>
      <c r="B886" s="6" t="s">
        <v>720</v>
      </c>
      <c r="C886" s="6" t="s">
        <v>22</v>
      </c>
      <c r="D886" s="6" t="s">
        <v>23</v>
      </c>
      <c r="E886" s="6" t="s">
        <v>2767</v>
      </c>
      <c r="F886" s="6" t="s">
        <v>2771</v>
      </c>
      <c r="G886" s="6">
        <v>50</v>
      </c>
      <c r="H886" s="6">
        <v>56</v>
      </c>
      <c r="I886" s="7">
        <v>42365</v>
      </c>
      <c r="J886" s="7">
        <v>42374</v>
      </c>
      <c r="K886" s="7" t="s">
        <v>2533</v>
      </c>
      <c r="L886" s="17">
        <f t="shared" si="143"/>
        <v>238.19</v>
      </c>
      <c r="M886" s="20">
        <f t="shared" si="144"/>
        <v>1</v>
      </c>
      <c r="N886" s="6">
        <v>9</v>
      </c>
      <c r="O886" s="6">
        <v>2500000</v>
      </c>
      <c r="P886" s="6">
        <v>2850000</v>
      </c>
      <c r="Q886" s="6">
        <f t="shared" si="145"/>
        <v>350000</v>
      </c>
      <c r="R886" s="8">
        <f t="shared" si="146"/>
        <v>0.14000000000000001</v>
      </c>
      <c r="S886" s="6"/>
      <c r="T886" s="9">
        <f t="shared" si="147"/>
        <v>50000</v>
      </c>
      <c r="U886" s="6">
        <v>57000</v>
      </c>
      <c r="V886" s="9">
        <f t="shared" si="148"/>
        <v>7000</v>
      </c>
      <c r="W886" s="8">
        <f t="shared" si="149"/>
        <v>0.14000000000000001</v>
      </c>
      <c r="X886" s="22">
        <f t="shared" si="150"/>
        <v>50000</v>
      </c>
      <c r="Y886" s="22">
        <f t="shared" si="151"/>
        <v>57000</v>
      </c>
      <c r="Z886" s="22">
        <f t="shared" si="153"/>
        <v>2850000</v>
      </c>
      <c r="AA886" s="6"/>
      <c r="AB886" s="6">
        <v>1990</v>
      </c>
      <c r="AC886" s="6">
        <f t="shared" si="152"/>
        <v>26</v>
      </c>
      <c r="AD886" s="6" t="s">
        <v>191</v>
      </c>
    </row>
    <row r="887" spans="1:30" x14ac:dyDescent="0.2">
      <c r="A887">
        <v>28</v>
      </c>
      <c r="B887" s="6" t="s">
        <v>431</v>
      </c>
      <c r="C887" s="6" t="s">
        <v>22</v>
      </c>
      <c r="D887" s="6" t="s">
        <v>23</v>
      </c>
      <c r="E887" s="6" t="s">
        <v>2767</v>
      </c>
      <c r="F887" s="6" t="s">
        <v>2771</v>
      </c>
      <c r="G887" s="6">
        <v>41</v>
      </c>
      <c r="H887" s="6">
        <v>46</v>
      </c>
      <c r="I887" s="7">
        <v>42556</v>
      </c>
      <c r="J887" s="7">
        <v>42565</v>
      </c>
      <c r="K887" s="7" t="s">
        <v>2539</v>
      </c>
      <c r="L887" s="17">
        <f t="shared" si="143"/>
        <v>265.66000000000003</v>
      </c>
      <c r="M887" s="20">
        <f t="shared" si="144"/>
        <v>0.89659715425732134</v>
      </c>
      <c r="N887" s="6">
        <v>9</v>
      </c>
      <c r="O887" s="6">
        <v>2650000</v>
      </c>
      <c r="P887" s="6">
        <v>3200000</v>
      </c>
      <c r="Q887" s="6">
        <f t="shared" si="145"/>
        <v>550000</v>
      </c>
      <c r="R887" s="8">
        <f t="shared" si="146"/>
        <v>0.20754716981132076</v>
      </c>
      <c r="S887" s="6">
        <v>42561</v>
      </c>
      <c r="T887" s="9">
        <f t="shared" si="147"/>
        <v>65672.219512195123</v>
      </c>
      <c r="U887" s="6">
        <v>79087</v>
      </c>
      <c r="V887" s="9">
        <f t="shared" si="148"/>
        <v>13414.780487804877</v>
      </c>
      <c r="W887" s="8">
        <f t="shared" si="149"/>
        <v>0.20426872408833077</v>
      </c>
      <c r="X887" s="22">
        <f t="shared" si="150"/>
        <v>58881.525128396279</v>
      </c>
      <c r="Y887" s="22">
        <f t="shared" si="151"/>
        <v>70909.179138748776</v>
      </c>
      <c r="Z887" s="22">
        <f t="shared" si="153"/>
        <v>2907276.3446886996</v>
      </c>
      <c r="AA887" s="6">
        <v>449</v>
      </c>
      <c r="AB887" s="6">
        <v>1899</v>
      </c>
      <c r="AC887" s="6">
        <f t="shared" si="152"/>
        <v>117</v>
      </c>
      <c r="AD887" s="6" t="s">
        <v>433</v>
      </c>
    </row>
    <row r="888" spans="1:30" x14ac:dyDescent="0.2">
      <c r="A888">
        <v>1</v>
      </c>
      <c r="B888" s="6" t="s">
        <v>557</v>
      </c>
      <c r="C888" s="6" t="s">
        <v>22</v>
      </c>
      <c r="D888" s="6" t="s">
        <v>23</v>
      </c>
      <c r="E888" s="6" t="s">
        <v>2767</v>
      </c>
      <c r="F888" s="6" t="s">
        <v>2771</v>
      </c>
      <c r="G888" s="6">
        <v>78</v>
      </c>
      <c r="H888" s="6">
        <v>86</v>
      </c>
      <c r="I888" s="7">
        <v>42364</v>
      </c>
      <c r="J888" s="7">
        <v>42374</v>
      </c>
      <c r="K888" s="7" t="s">
        <v>2533</v>
      </c>
      <c r="L888" s="17">
        <f t="shared" si="143"/>
        <v>238.19</v>
      </c>
      <c r="M888" s="20">
        <f t="shared" si="144"/>
        <v>1</v>
      </c>
      <c r="N888" s="6">
        <v>10</v>
      </c>
      <c r="O888" s="6">
        <v>3190000</v>
      </c>
      <c r="P888" s="6">
        <v>3300000</v>
      </c>
      <c r="Q888" s="6">
        <f t="shared" si="145"/>
        <v>110000</v>
      </c>
      <c r="R888" s="8">
        <f t="shared" si="146"/>
        <v>3.4482758620689655E-2</v>
      </c>
      <c r="S888" s="6">
        <v>8000</v>
      </c>
      <c r="T888" s="9">
        <f t="shared" si="147"/>
        <v>41000</v>
      </c>
      <c r="U888" s="6">
        <v>42410</v>
      </c>
      <c r="V888" s="9">
        <f t="shared" si="148"/>
        <v>1410</v>
      </c>
      <c r="W888" s="8">
        <f t="shared" si="149"/>
        <v>3.4390243902439027E-2</v>
      </c>
      <c r="X888" s="22">
        <f t="shared" si="150"/>
        <v>41000</v>
      </c>
      <c r="Y888" s="22">
        <f t="shared" si="151"/>
        <v>42410</v>
      </c>
      <c r="Z888" s="22">
        <f t="shared" si="153"/>
        <v>3307980</v>
      </c>
      <c r="AA888" s="10">
        <v>12714</v>
      </c>
      <c r="AB888" s="6">
        <v>1990</v>
      </c>
      <c r="AC888" s="6">
        <f t="shared" si="152"/>
        <v>26</v>
      </c>
      <c r="AD888" s="6" t="s">
        <v>37</v>
      </c>
    </row>
    <row r="889" spans="1:30" x14ac:dyDescent="0.2">
      <c r="A889">
        <v>1</v>
      </c>
      <c r="B889" s="6" t="s">
        <v>1699</v>
      </c>
      <c r="C889" s="6" t="s">
        <v>22</v>
      </c>
      <c r="D889" s="6" t="s">
        <v>23</v>
      </c>
      <c r="E889" s="6" t="s">
        <v>2767</v>
      </c>
      <c r="F889" s="6" t="s">
        <v>2771</v>
      </c>
      <c r="G889" s="6">
        <v>76</v>
      </c>
      <c r="H889" s="6">
        <v>85</v>
      </c>
      <c r="I889" s="7">
        <v>42365</v>
      </c>
      <c r="J889" s="7">
        <v>42375</v>
      </c>
      <c r="K889" s="7" t="s">
        <v>2533</v>
      </c>
      <c r="L889" s="17">
        <f t="shared" si="143"/>
        <v>238.19</v>
      </c>
      <c r="M889" s="20">
        <f t="shared" si="144"/>
        <v>1</v>
      </c>
      <c r="N889" s="6">
        <v>10</v>
      </c>
      <c r="O889" s="6">
        <v>3700000</v>
      </c>
      <c r="P889" s="6">
        <v>3700000</v>
      </c>
      <c r="Q889" s="6">
        <f t="shared" si="145"/>
        <v>0</v>
      </c>
      <c r="R889" s="8">
        <f t="shared" si="146"/>
        <v>0</v>
      </c>
      <c r="S889" s="6"/>
      <c r="T889" s="9">
        <f t="shared" si="147"/>
        <v>48684.210526315786</v>
      </c>
      <c r="U889" s="6">
        <v>48684</v>
      </c>
      <c r="V889" s="9">
        <f t="shared" si="148"/>
        <v>-0.21052631578641012</v>
      </c>
      <c r="W889" s="8">
        <f t="shared" si="149"/>
        <v>-4.3243243242613977E-6</v>
      </c>
      <c r="X889" s="22">
        <f t="shared" si="150"/>
        <v>48684.210526315786</v>
      </c>
      <c r="Y889" s="22">
        <f t="shared" si="151"/>
        <v>48684</v>
      </c>
      <c r="Z889" s="22">
        <f t="shared" si="153"/>
        <v>3699984</v>
      </c>
      <c r="AA889" s="10">
        <v>3994</v>
      </c>
      <c r="AB889" s="6">
        <v>2006</v>
      </c>
      <c r="AC889" s="6">
        <f t="shared" si="152"/>
        <v>10</v>
      </c>
      <c r="AD889" s="6" t="s">
        <v>523</v>
      </c>
    </row>
    <row r="890" spans="1:30" x14ac:dyDescent="0.2">
      <c r="A890">
        <v>1</v>
      </c>
      <c r="B890" s="6" t="s">
        <v>999</v>
      </c>
      <c r="C890" s="6" t="s">
        <v>22</v>
      </c>
      <c r="D890" s="6" t="s">
        <v>23</v>
      </c>
      <c r="E890" s="6" t="s">
        <v>2767</v>
      </c>
      <c r="F890" s="6" t="s">
        <v>2771</v>
      </c>
      <c r="G890" s="6">
        <v>65</v>
      </c>
      <c r="H890" s="6">
        <v>75</v>
      </c>
      <c r="I890" s="7">
        <v>42365</v>
      </c>
      <c r="J890" s="7">
        <v>42375</v>
      </c>
      <c r="K890" s="7" t="s">
        <v>2533</v>
      </c>
      <c r="L890" s="17">
        <f t="shared" si="143"/>
        <v>238.19</v>
      </c>
      <c r="M890" s="20">
        <f t="shared" si="144"/>
        <v>1</v>
      </c>
      <c r="N890" s="6">
        <v>10</v>
      </c>
      <c r="O890" s="6">
        <v>2900000</v>
      </c>
      <c r="P890" s="6">
        <v>3430000</v>
      </c>
      <c r="Q890" s="6">
        <f t="shared" si="145"/>
        <v>530000</v>
      </c>
      <c r="R890" s="8">
        <f t="shared" si="146"/>
        <v>0.18275862068965518</v>
      </c>
      <c r="S890" s="6"/>
      <c r="T890" s="9">
        <f t="shared" si="147"/>
        <v>44615.384615384617</v>
      </c>
      <c r="U890" s="6">
        <v>52769</v>
      </c>
      <c r="V890" s="9">
        <f t="shared" si="148"/>
        <v>8153.6153846153829</v>
      </c>
      <c r="W890" s="8">
        <f t="shared" si="149"/>
        <v>0.18275344827586201</v>
      </c>
      <c r="X890" s="22">
        <f t="shared" si="150"/>
        <v>44615.384615384617</v>
      </c>
      <c r="Y890" s="22">
        <f t="shared" si="151"/>
        <v>52769</v>
      </c>
      <c r="Z890" s="22">
        <f t="shared" si="153"/>
        <v>3429985</v>
      </c>
      <c r="AA890" s="10">
        <v>10297</v>
      </c>
      <c r="AB890" s="6">
        <v>1990</v>
      </c>
      <c r="AC890" s="6">
        <f t="shared" si="152"/>
        <v>26</v>
      </c>
      <c r="AD890" s="6" t="s">
        <v>523</v>
      </c>
    </row>
    <row r="891" spans="1:30" x14ac:dyDescent="0.2">
      <c r="A891">
        <v>1</v>
      </c>
      <c r="B891" s="6" t="s">
        <v>339</v>
      </c>
      <c r="C891" s="6" t="s">
        <v>22</v>
      </c>
      <c r="D891" s="6" t="s">
        <v>23</v>
      </c>
      <c r="E891" s="6" t="s">
        <v>2767</v>
      </c>
      <c r="F891" s="6" t="s">
        <v>2771</v>
      </c>
      <c r="G891" s="6">
        <v>38</v>
      </c>
      <c r="H891" s="6">
        <v>44</v>
      </c>
      <c r="I891" s="7">
        <v>42365</v>
      </c>
      <c r="J891" s="7">
        <v>42375</v>
      </c>
      <c r="K891" s="7" t="s">
        <v>2533</v>
      </c>
      <c r="L891" s="17">
        <f t="shared" si="143"/>
        <v>238.19</v>
      </c>
      <c r="M891" s="20">
        <f t="shared" si="144"/>
        <v>1</v>
      </c>
      <c r="N891" s="6">
        <v>10</v>
      </c>
      <c r="O891" s="6">
        <v>2200000</v>
      </c>
      <c r="P891" s="6">
        <v>2635000</v>
      </c>
      <c r="Q891" s="6">
        <f t="shared" si="145"/>
        <v>435000</v>
      </c>
      <c r="R891" s="8">
        <f t="shared" si="146"/>
        <v>0.19772727272727272</v>
      </c>
      <c r="S891" s="6">
        <v>86000</v>
      </c>
      <c r="T891" s="9">
        <f t="shared" si="147"/>
        <v>60157.894736842107</v>
      </c>
      <c r="U891" s="6">
        <v>71605</v>
      </c>
      <c r="V891" s="9">
        <f t="shared" si="148"/>
        <v>11447.105263157893</v>
      </c>
      <c r="W891" s="8">
        <f t="shared" si="149"/>
        <v>0.19028433945756779</v>
      </c>
      <c r="X891" s="22">
        <f t="shared" si="150"/>
        <v>60157.894736842107</v>
      </c>
      <c r="Y891" s="22">
        <f t="shared" si="151"/>
        <v>71605</v>
      </c>
      <c r="Z891" s="22">
        <f t="shared" si="153"/>
        <v>2720990</v>
      </c>
      <c r="AA891" s="10">
        <v>1221</v>
      </c>
      <c r="AB891" s="6">
        <v>1902</v>
      </c>
      <c r="AC891" s="6">
        <f t="shared" si="152"/>
        <v>114</v>
      </c>
      <c r="AD891" s="6" t="s">
        <v>191</v>
      </c>
    </row>
    <row r="892" spans="1:30" x14ac:dyDescent="0.2">
      <c r="A892">
        <v>2</v>
      </c>
      <c r="B892" s="6" t="s">
        <v>816</v>
      </c>
      <c r="C892" s="6" t="s">
        <v>22</v>
      </c>
      <c r="D892" s="6" t="s">
        <v>23</v>
      </c>
      <c r="E892" s="6" t="s">
        <v>2767</v>
      </c>
      <c r="F892" s="6" t="s">
        <v>2771</v>
      </c>
      <c r="G892" s="6">
        <v>78</v>
      </c>
      <c r="H892" s="6">
        <v>86</v>
      </c>
      <c r="I892" s="7">
        <v>42372</v>
      </c>
      <c r="J892" s="7">
        <v>42382</v>
      </c>
      <c r="K892" s="7" t="s">
        <v>2533</v>
      </c>
      <c r="L892" s="17">
        <f t="shared" si="143"/>
        <v>238.19</v>
      </c>
      <c r="M892" s="20">
        <f t="shared" si="144"/>
        <v>1</v>
      </c>
      <c r="N892" s="6">
        <v>10</v>
      </c>
      <c r="O892" s="6">
        <v>3250000</v>
      </c>
      <c r="P892" s="6">
        <v>3925000</v>
      </c>
      <c r="Q892" s="6">
        <f t="shared" si="145"/>
        <v>675000</v>
      </c>
      <c r="R892" s="8">
        <f t="shared" si="146"/>
        <v>0.2076923076923077</v>
      </c>
      <c r="S892" s="6">
        <v>41526</v>
      </c>
      <c r="T892" s="9">
        <f t="shared" si="147"/>
        <v>42199.051282051281</v>
      </c>
      <c r="U892" s="6">
        <v>50853</v>
      </c>
      <c r="V892" s="9">
        <f t="shared" si="148"/>
        <v>8653.9487179487187</v>
      </c>
      <c r="W892" s="8">
        <f t="shared" si="149"/>
        <v>0.20507448520838056</v>
      </c>
      <c r="X892" s="22">
        <f t="shared" si="150"/>
        <v>42199.051282051281</v>
      </c>
      <c r="Y892" s="22">
        <f t="shared" si="151"/>
        <v>50853</v>
      </c>
      <c r="Z892" s="22">
        <f t="shared" si="153"/>
        <v>3966534</v>
      </c>
      <c r="AA892" s="10">
        <v>4640</v>
      </c>
      <c r="AB892" s="6">
        <v>1990</v>
      </c>
      <c r="AC892" s="6">
        <f t="shared" si="152"/>
        <v>26</v>
      </c>
      <c r="AD892" s="6" t="s">
        <v>558</v>
      </c>
    </row>
    <row r="893" spans="1:30" x14ac:dyDescent="0.2">
      <c r="A893">
        <v>4</v>
      </c>
      <c r="B893" s="6" t="s">
        <v>1205</v>
      </c>
      <c r="C893" s="6" t="s">
        <v>22</v>
      </c>
      <c r="D893" s="6" t="s">
        <v>23</v>
      </c>
      <c r="E893" s="6" t="s">
        <v>2767</v>
      </c>
      <c r="F893" s="6" t="s">
        <v>2771</v>
      </c>
      <c r="G893" s="6">
        <v>62</v>
      </c>
      <c r="H893" s="6">
        <v>68</v>
      </c>
      <c r="I893" s="7">
        <v>42385</v>
      </c>
      <c r="J893" s="7">
        <v>42395</v>
      </c>
      <c r="K893" s="7" t="s">
        <v>2533</v>
      </c>
      <c r="L893" s="17">
        <f t="shared" si="143"/>
        <v>238.19</v>
      </c>
      <c r="M893" s="20">
        <f t="shared" si="144"/>
        <v>1</v>
      </c>
      <c r="N893" s="6">
        <v>10</v>
      </c>
      <c r="O893" s="6">
        <v>3450000</v>
      </c>
      <c r="P893" s="6">
        <v>3750000</v>
      </c>
      <c r="Q893" s="6">
        <f t="shared" si="145"/>
        <v>300000</v>
      </c>
      <c r="R893" s="8">
        <f t="shared" si="146"/>
        <v>8.6956521739130432E-2</v>
      </c>
      <c r="S893" s="6">
        <v>72842</v>
      </c>
      <c r="T893" s="9">
        <f t="shared" si="147"/>
        <v>56820.032258064515</v>
      </c>
      <c r="U893" s="6">
        <v>61659</v>
      </c>
      <c r="V893" s="9">
        <f t="shared" si="148"/>
        <v>4838.9677419354848</v>
      </c>
      <c r="W893" s="8">
        <f t="shared" si="149"/>
        <v>8.5163058689546697E-2</v>
      </c>
      <c r="X893" s="22">
        <f t="shared" si="150"/>
        <v>56820.032258064515</v>
      </c>
      <c r="Y893" s="22">
        <f t="shared" si="151"/>
        <v>61659</v>
      </c>
      <c r="Z893" s="22">
        <f t="shared" si="153"/>
        <v>3822858</v>
      </c>
      <c r="AA893" s="10">
        <v>8833</v>
      </c>
      <c r="AB893" s="6">
        <v>1952</v>
      </c>
      <c r="AC893" s="6">
        <f t="shared" si="152"/>
        <v>64</v>
      </c>
      <c r="AD893" s="6" t="s">
        <v>37</v>
      </c>
    </row>
    <row r="894" spans="1:30" x14ac:dyDescent="0.2">
      <c r="A894">
        <v>5</v>
      </c>
      <c r="B894" s="6" t="s">
        <v>1983</v>
      </c>
      <c r="C894" s="6" t="s">
        <v>22</v>
      </c>
      <c r="D894" s="6" t="s">
        <v>23</v>
      </c>
      <c r="E894" s="6" t="s">
        <v>2767</v>
      </c>
      <c r="F894" s="6" t="s">
        <v>2771</v>
      </c>
      <c r="G894" s="6">
        <v>86</v>
      </c>
      <c r="H894" s="6"/>
      <c r="I894" s="7">
        <v>42391</v>
      </c>
      <c r="J894" s="7">
        <v>42401</v>
      </c>
      <c r="K894" s="7" t="s">
        <v>2534</v>
      </c>
      <c r="L894" s="17">
        <f t="shared" si="143"/>
        <v>240.59</v>
      </c>
      <c r="M894" s="20">
        <f t="shared" si="144"/>
        <v>0.99002452304750821</v>
      </c>
      <c r="N894" s="6">
        <v>10</v>
      </c>
      <c r="O894" s="6">
        <v>4100000</v>
      </c>
      <c r="P894" s="6">
        <v>5050000</v>
      </c>
      <c r="Q894" s="6">
        <f t="shared" si="145"/>
        <v>950000</v>
      </c>
      <c r="R894" s="8">
        <f t="shared" si="146"/>
        <v>0.23170731707317074</v>
      </c>
      <c r="S894" s="6">
        <v>920</v>
      </c>
      <c r="T894" s="9">
        <f t="shared" si="147"/>
        <v>47685.116279069771</v>
      </c>
      <c r="U894" s="6">
        <v>58732</v>
      </c>
      <c r="V894" s="9">
        <f t="shared" si="148"/>
        <v>11046.883720930229</v>
      </c>
      <c r="W894" s="8">
        <f t="shared" si="149"/>
        <v>0.23166313900295535</v>
      </c>
      <c r="X894" s="22">
        <f t="shared" si="150"/>
        <v>47209.434500651019</v>
      </c>
      <c r="Y894" s="22">
        <f t="shared" si="151"/>
        <v>58146.120287626254</v>
      </c>
      <c r="Z894" s="22">
        <f t="shared" si="153"/>
        <v>5000566.344735858</v>
      </c>
      <c r="AA894" s="10">
        <v>1660</v>
      </c>
      <c r="AB894" s="6">
        <v>2011</v>
      </c>
      <c r="AC894" s="6">
        <f t="shared" si="152"/>
        <v>5</v>
      </c>
      <c r="AD894" s="6" t="s">
        <v>1870</v>
      </c>
    </row>
    <row r="895" spans="1:30" x14ac:dyDescent="0.2">
      <c r="A895">
        <v>5</v>
      </c>
      <c r="B895" s="6" t="s">
        <v>557</v>
      </c>
      <c r="C895" s="6" t="s">
        <v>22</v>
      </c>
      <c r="D895" s="6" t="s">
        <v>23</v>
      </c>
      <c r="E895" s="6" t="s">
        <v>2767</v>
      </c>
      <c r="F895" s="6" t="s">
        <v>2771</v>
      </c>
      <c r="G895" s="6">
        <v>46</v>
      </c>
      <c r="H895" s="6">
        <v>51</v>
      </c>
      <c r="I895" s="7">
        <v>42392</v>
      </c>
      <c r="J895" s="7">
        <v>42402</v>
      </c>
      <c r="K895" s="7" t="s">
        <v>2534</v>
      </c>
      <c r="L895" s="17">
        <f t="shared" si="143"/>
        <v>240.59</v>
      </c>
      <c r="M895" s="20">
        <f t="shared" si="144"/>
        <v>0.99002452304750821</v>
      </c>
      <c r="N895" s="6">
        <v>10</v>
      </c>
      <c r="O895" s="6">
        <v>2600000</v>
      </c>
      <c r="P895" s="6">
        <v>2825000</v>
      </c>
      <c r="Q895" s="6">
        <f t="shared" si="145"/>
        <v>225000</v>
      </c>
      <c r="R895" s="8">
        <f t="shared" si="146"/>
        <v>8.6538461538461536E-2</v>
      </c>
      <c r="S895" s="6"/>
      <c r="T895" s="9">
        <f t="shared" si="147"/>
        <v>56521.739130434784</v>
      </c>
      <c r="U895" s="6">
        <v>61413</v>
      </c>
      <c r="V895" s="9">
        <f t="shared" si="148"/>
        <v>4891.2608695652161</v>
      </c>
      <c r="W895" s="8">
        <f t="shared" si="149"/>
        <v>8.6537692307692288E-2</v>
      </c>
      <c r="X895" s="22">
        <f t="shared" si="150"/>
        <v>55957.907824424379</v>
      </c>
      <c r="Y895" s="22">
        <f t="shared" si="151"/>
        <v>60800.376033916618</v>
      </c>
      <c r="Z895" s="22">
        <f t="shared" si="153"/>
        <v>2796817.2975601642</v>
      </c>
      <c r="AA895" s="10">
        <v>12714</v>
      </c>
      <c r="AB895" s="6">
        <v>1991</v>
      </c>
      <c r="AC895" s="6">
        <f t="shared" si="152"/>
        <v>25</v>
      </c>
      <c r="AD895" s="6" t="s">
        <v>558</v>
      </c>
    </row>
    <row r="896" spans="1:30" x14ac:dyDescent="0.2">
      <c r="A896">
        <v>5</v>
      </c>
      <c r="B896" s="6" t="s">
        <v>536</v>
      </c>
      <c r="C896" s="6" t="s">
        <v>22</v>
      </c>
      <c r="D896" s="6" t="s">
        <v>23</v>
      </c>
      <c r="E896" s="6" t="s">
        <v>2767</v>
      </c>
      <c r="F896" s="6" t="s">
        <v>2771</v>
      </c>
      <c r="G896" s="6">
        <v>45</v>
      </c>
      <c r="H896" s="6">
        <v>51</v>
      </c>
      <c r="I896" s="7">
        <v>42393</v>
      </c>
      <c r="J896" s="7">
        <v>42403</v>
      </c>
      <c r="K896" s="7" t="s">
        <v>2534</v>
      </c>
      <c r="L896" s="17">
        <f t="shared" si="143"/>
        <v>240.59</v>
      </c>
      <c r="M896" s="20">
        <f t="shared" si="144"/>
        <v>0.99002452304750821</v>
      </c>
      <c r="N896" s="6">
        <v>10</v>
      </c>
      <c r="O896" s="6">
        <v>2350000</v>
      </c>
      <c r="P896" s="6">
        <v>2560000</v>
      </c>
      <c r="Q896" s="6">
        <f t="shared" si="145"/>
        <v>210000</v>
      </c>
      <c r="R896" s="8">
        <f t="shared" si="146"/>
        <v>8.9361702127659579E-2</v>
      </c>
      <c r="S896" s="6">
        <v>111244</v>
      </c>
      <c r="T896" s="9">
        <f t="shared" si="147"/>
        <v>54694.311111111114</v>
      </c>
      <c r="U896" s="6">
        <v>59361</v>
      </c>
      <c r="V896" s="9">
        <f t="shared" si="148"/>
        <v>4666.6888888888861</v>
      </c>
      <c r="W896" s="8">
        <f t="shared" si="149"/>
        <v>8.5323113027395842E-2</v>
      </c>
      <c r="X896" s="22">
        <f t="shared" si="150"/>
        <v>54148.709271189808</v>
      </c>
      <c r="Y896" s="22">
        <f t="shared" si="151"/>
        <v>58768.845712623137</v>
      </c>
      <c r="Z896" s="22">
        <f t="shared" si="153"/>
        <v>2644598.0570680411</v>
      </c>
      <c r="AA896" s="6">
        <v>566</v>
      </c>
      <c r="AB896" s="6">
        <v>1915</v>
      </c>
      <c r="AC896" s="6">
        <f t="shared" si="152"/>
        <v>101</v>
      </c>
      <c r="AD896" s="6" t="s">
        <v>156</v>
      </c>
    </row>
    <row r="897" spans="1:30" x14ac:dyDescent="0.2">
      <c r="A897">
        <v>7</v>
      </c>
      <c r="B897" s="6" t="s">
        <v>1437</v>
      </c>
      <c r="C897" s="6" t="s">
        <v>22</v>
      </c>
      <c r="D897" s="6" t="s">
        <v>23</v>
      </c>
      <c r="E897" s="6" t="s">
        <v>2767</v>
      </c>
      <c r="F897" s="6" t="s">
        <v>2771</v>
      </c>
      <c r="G897" s="6">
        <v>68</v>
      </c>
      <c r="H897" s="6">
        <v>75</v>
      </c>
      <c r="I897" s="7">
        <v>42406</v>
      </c>
      <c r="J897" s="7">
        <v>42416</v>
      </c>
      <c r="K897" s="7" t="s">
        <v>2534</v>
      </c>
      <c r="L897" s="17">
        <f t="shared" si="143"/>
        <v>240.59</v>
      </c>
      <c r="M897" s="20">
        <f t="shared" si="144"/>
        <v>0.99002452304750821</v>
      </c>
      <c r="N897" s="6">
        <v>10</v>
      </c>
      <c r="O897" s="6">
        <v>3150000</v>
      </c>
      <c r="P897" s="6">
        <v>3615000</v>
      </c>
      <c r="Q897" s="6">
        <f t="shared" si="145"/>
        <v>465000</v>
      </c>
      <c r="R897" s="8">
        <f t="shared" si="146"/>
        <v>0.14761904761904762</v>
      </c>
      <c r="S897" s="6"/>
      <c r="T897" s="9">
        <f t="shared" si="147"/>
        <v>46323.529411764706</v>
      </c>
      <c r="U897" s="6">
        <v>53162</v>
      </c>
      <c r="V897" s="9">
        <f t="shared" si="148"/>
        <v>6838.4705882352937</v>
      </c>
      <c r="W897" s="8">
        <f t="shared" si="149"/>
        <v>0.14762412698412697</v>
      </c>
      <c r="X897" s="22">
        <f t="shared" si="150"/>
        <v>45861.430111759575</v>
      </c>
      <c r="Y897" s="22">
        <f t="shared" si="151"/>
        <v>52631.683694251631</v>
      </c>
      <c r="Z897" s="22">
        <f t="shared" si="153"/>
        <v>3578954.4912091107</v>
      </c>
      <c r="AA897" s="6">
        <v>405</v>
      </c>
      <c r="AB897" s="6">
        <v>1890</v>
      </c>
      <c r="AC897" s="6">
        <f t="shared" si="152"/>
        <v>126</v>
      </c>
      <c r="AD897" s="6" t="s">
        <v>96</v>
      </c>
    </row>
    <row r="898" spans="1:30" x14ac:dyDescent="0.2">
      <c r="A898">
        <v>8</v>
      </c>
      <c r="B898" s="6" t="s">
        <v>2340</v>
      </c>
      <c r="C898" s="6" t="s">
        <v>22</v>
      </c>
      <c r="D898" s="6" t="s">
        <v>23</v>
      </c>
      <c r="E898" s="6" t="s">
        <v>2767</v>
      </c>
      <c r="F898" s="6" t="s">
        <v>2771</v>
      </c>
      <c r="G898" s="6">
        <v>116</v>
      </c>
      <c r="H898" s="6">
        <v>133</v>
      </c>
      <c r="I898" s="7">
        <v>42412</v>
      </c>
      <c r="J898" s="7">
        <v>42422</v>
      </c>
      <c r="K898" s="7" t="s">
        <v>2534</v>
      </c>
      <c r="L898" s="17">
        <f t="shared" ref="L898:L961" si="154">IF(K898="Januar",238.19,IF(K898="Februar",240.59,IF(K898="Mars",245.99,IF(K898="April",250.79,IF(K898="Mai",256.52,IF(K898="Juni",259.83,IF(K898="Juli",265.66,IF(K898="August",272.21,IF(K898="September",275.91,IF(K898="Oktober",281.13,IF(K898="November",284.38,IF(K898="Desember",287.34,0))))))))))))</f>
        <v>240.59</v>
      </c>
      <c r="M898" s="20">
        <f t="shared" ref="M898:M961" si="155">$L$2/L898</f>
        <v>0.99002452304750821</v>
      </c>
      <c r="N898" s="6">
        <v>10</v>
      </c>
      <c r="O898" s="6">
        <v>5250000</v>
      </c>
      <c r="P898" s="6">
        <v>5500000</v>
      </c>
      <c r="Q898" s="6">
        <f t="shared" ref="Q898:Q961" si="156">P898-O898</f>
        <v>250000</v>
      </c>
      <c r="R898" s="8">
        <f t="shared" ref="R898:R961" si="157">Q898/O898</f>
        <v>4.7619047619047616E-2</v>
      </c>
      <c r="S898" s="6"/>
      <c r="T898" s="9">
        <f t="shared" ref="T898:T961" si="158">(O898+S898)/G898</f>
        <v>45258.620689655174</v>
      </c>
      <c r="U898" s="6">
        <v>47414</v>
      </c>
      <c r="V898" s="9">
        <f t="shared" ref="V898:V961" si="159">U898-T898</f>
        <v>2155.3793103448261</v>
      </c>
      <c r="W898" s="8">
        <f t="shared" ref="W898:W961" si="160">V898/T898</f>
        <v>4.7623619047619012E-2</v>
      </c>
      <c r="X898" s="22">
        <f t="shared" ref="X898:X961" si="161">T898*M898</f>
        <v>44807.144362063947</v>
      </c>
      <c r="Y898" s="22">
        <f t="shared" ref="Y898:Y961" si="162">U898*M898</f>
        <v>46941.022735774553</v>
      </c>
      <c r="Z898" s="22">
        <f t="shared" si="153"/>
        <v>5445158.6373498486</v>
      </c>
      <c r="AA898" s="6">
        <v>184</v>
      </c>
      <c r="AB898" s="6">
        <v>1878</v>
      </c>
      <c r="AC898" s="6">
        <f t="shared" ref="AC898:AC961" si="163">2016-AB898</f>
        <v>138</v>
      </c>
      <c r="AD898" s="6" t="s">
        <v>173</v>
      </c>
    </row>
    <row r="899" spans="1:30" x14ac:dyDescent="0.2">
      <c r="A899">
        <v>9</v>
      </c>
      <c r="B899" s="6" t="s">
        <v>289</v>
      </c>
      <c r="C899" s="6" t="s">
        <v>22</v>
      </c>
      <c r="D899" s="6" t="s">
        <v>23</v>
      </c>
      <c r="E899" s="6" t="s">
        <v>2767</v>
      </c>
      <c r="F899" s="6" t="s">
        <v>2771</v>
      </c>
      <c r="G899" s="6">
        <v>36</v>
      </c>
      <c r="H899" s="6">
        <v>40</v>
      </c>
      <c r="I899" s="7">
        <v>42419</v>
      </c>
      <c r="J899" s="7">
        <v>42429</v>
      </c>
      <c r="K899" s="7" t="s">
        <v>2534</v>
      </c>
      <c r="L899" s="17">
        <f t="shared" si="154"/>
        <v>240.59</v>
      </c>
      <c r="M899" s="20">
        <f t="shared" si="155"/>
        <v>0.99002452304750821</v>
      </c>
      <c r="N899" s="6">
        <v>10</v>
      </c>
      <c r="O899" s="6">
        <v>2300000</v>
      </c>
      <c r="P899" s="6">
        <v>2580000</v>
      </c>
      <c r="Q899" s="6">
        <f t="shared" si="156"/>
        <v>280000</v>
      </c>
      <c r="R899" s="8">
        <f t="shared" si="157"/>
        <v>0.12173913043478261</v>
      </c>
      <c r="S899" s="6">
        <v>1517</v>
      </c>
      <c r="T899" s="9">
        <f t="shared" si="158"/>
        <v>63931.027777777781</v>
      </c>
      <c r="U899" s="6">
        <v>71709</v>
      </c>
      <c r="V899" s="9">
        <f t="shared" si="159"/>
        <v>7777.972222222219</v>
      </c>
      <c r="W899" s="8">
        <f t="shared" si="160"/>
        <v>0.12166192993577708</v>
      </c>
      <c r="X899" s="22">
        <f t="shared" si="161"/>
        <v>63293.285283631449</v>
      </c>
      <c r="Y899" s="22">
        <f t="shared" si="162"/>
        <v>70993.668523213768</v>
      </c>
      <c r="Z899" s="22">
        <f t="shared" ref="Z899:Z962" si="164">Y899*G899</f>
        <v>2555772.0668356959</v>
      </c>
      <c r="AA899" s="6">
        <v>618</v>
      </c>
      <c r="AB899" s="6">
        <v>1939</v>
      </c>
      <c r="AC899" s="6">
        <f t="shared" si="163"/>
        <v>77</v>
      </c>
      <c r="AD899" s="6" t="s">
        <v>290</v>
      </c>
    </row>
    <row r="900" spans="1:30" x14ac:dyDescent="0.2">
      <c r="A900">
        <v>9</v>
      </c>
      <c r="B900" s="6" t="s">
        <v>1772</v>
      </c>
      <c r="C900" s="6" t="s">
        <v>22</v>
      </c>
      <c r="D900" s="6" t="s">
        <v>23</v>
      </c>
      <c r="E900" s="6" t="s">
        <v>2767</v>
      </c>
      <c r="F900" s="6" t="s">
        <v>2771</v>
      </c>
      <c r="G900" s="6">
        <v>78</v>
      </c>
      <c r="H900" s="6"/>
      <c r="I900" s="7">
        <v>42419</v>
      </c>
      <c r="J900" s="7">
        <v>42429</v>
      </c>
      <c r="K900" s="7" t="s">
        <v>2534</v>
      </c>
      <c r="L900" s="17">
        <f t="shared" si="154"/>
        <v>240.59</v>
      </c>
      <c r="M900" s="20">
        <f t="shared" si="155"/>
        <v>0.99002452304750821</v>
      </c>
      <c r="N900" s="6">
        <v>10</v>
      </c>
      <c r="O900" s="6">
        <v>4300000</v>
      </c>
      <c r="P900" s="6">
        <v>4300000</v>
      </c>
      <c r="Q900" s="6">
        <f t="shared" si="156"/>
        <v>0</v>
      </c>
      <c r="R900" s="8">
        <f t="shared" si="157"/>
        <v>0</v>
      </c>
      <c r="S900" s="6"/>
      <c r="T900" s="9">
        <f t="shared" si="158"/>
        <v>55128.205128205125</v>
      </c>
      <c r="U900" s="6">
        <v>55128</v>
      </c>
      <c r="V900" s="9">
        <f t="shared" si="159"/>
        <v>-0.20512820512522012</v>
      </c>
      <c r="W900" s="8">
        <f t="shared" si="160"/>
        <v>-3.7209302325039929E-6</v>
      </c>
      <c r="X900" s="22">
        <f t="shared" si="161"/>
        <v>54578.274988516474</v>
      </c>
      <c r="Y900" s="22">
        <f t="shared" si="162"/>
        <v>54578.071906563033</v>
      </c>
      <c r="Z900" s="22">
        <f t="shared" si="164"/>
        <v>4257089.608711917</v>
      </c>
      <c r="AA900" s="6">
        <v>859</v>
      </c>
      <c r="AB900" s="6">
        <v>1934</v>
      </c>
      <c r="AC900" s="6">
        <f t="shared" si="163"/>
        <v>82</v>
      </c>
      <c r="AD900" s="6" t="s">
        <v>371</v>
      </c>
    </row>
    <row r="901" spans="1:30" x14ac:dyDescent="0.2">
      <c r="A901">
        <v>9</v>
      </c>
      <c r="B901" s="6" t="s">
        <v>813</v>
      </c>
      <c r="C901" s="6" t="s">
        <v>22</v>
      </c>
      <c r="D901" s="6" t="s">
        <v>23</v>
      </c>
      <c r="E901" s="6" t="s">
        <v>2767</v>
      </c>
      <c r="F901" s="6" t="s">
        <v>2771</v>
      </c>
      <c r="G901" s="6">
        <v>52</v>
      </c>
      <c r="H901" s="6">
        <v>58</v>
      </c>
      <c r="I901" s="7">
        <v>42419</v>
      </c>
      <c r="J901" s="7">
        <v>42429</v>
      </c>
      <c r="K901" s="7" t="s">
        <v>2534</v>
      </c>
      <c r="L901" s="17">
        <f t="shared" si="154"/>
        <v>240.59</v>
      </c>
      <c r="M901" s="20">
        <f t="shared" si="155"/>
        <v>0.99002452304750821</v>
      </c>
      <c r="N901" s="6">
        <v>10</v>
      </c>
      <c r="O901" s="6">
        <v>2990000</v>
      </c>
      <c r="P901" s="6">
        <v>3075000</v>
      </c>
      <c r="Q901" s="6">
        <f t="shared" si="156"/>
        <v>85000</v>
      </c>
      <c r="R901" s="8">
        <f t="shared" si="157"/>
        <v>2.8428093645484948E-2</v>
      </c>
      <c r="S901" s="6">
        <v>815</v>
      </c>
      <c r="T901" s="9">
        <f t="shared" si="158"/>
        <v>57515.673076923078</v>
      </c>
      <c r="U901" s="6">
        <v>59150</v>
      </c>
      <c r="V901" s="9">
        <f t="shared" si="159"/>
        <v>1634.326923076922</v>
      </c>
      <c r="W901" s="8">
        <f t="shared" si="160"/>
        <v>2.8415331606936552E-2</v>
      </c>
      <c r="X901" s="22">
        <f t="shared" si="161"/>
        <v>56941.926805737181</v>
      </c>
      <c r="Y901" s="22">
        <f t="shared" si="162"/>
        <v>58559.950538260113</v>
      </c>
      <c r="Z901" s="22">
        <f t="shared" si="164"/>
        <v>3045117.4279895257</v>
      </c>
      <c r="AA901" s="6">
        <v>483</v>
      </c>
      <c r="AB901" s="6">
        <v>1905</v>
      </c>
      <c r="AC901" s="6">
        <f t="shared" si="163"/>
        <v>111</v>
      </c>
      <c r="AD901" s="6" t="s">
        <v>181</v>
      </c>
    </row>
    <row r="902" spans="1:30" x14ac:dyDescent="0.2">
      <c r="A902">
        <v>9</v>
      </c>
      <c r="B902" s="6" t="s">
        <v>245</v>
      </c>
      <c r="C902" s="6" t="s">
        <v>22</v>
      </c>
      <c r="D902" s="6" t="s">
        <v>23</v>
      </c>
      <c r="E902" s="6" t="s">
        <v>2767</v>
      </c>
      <c r="F902" s="6" t="s">
        <v>2771</v>
      </c>
      <c r="G902" s="6">
        <v>34</v>
      </c>
      <c r="H902" s="6">
        <v>39</v>
      </c>
      <c r="I902" s="7">
        <v>42420</v>
      </c>
      <c r="J902" s="7">
        <v>42430</v>
      </c>
      <c r="K902" s="7" t="s">
        <v>2535</v>
      </c>
      <c r="L902" s="17">
        <f t="shared" si="154"/>
        <v>245.99</v>
      </c>
      <c r="M902" s="20">
        <f t="shared" si="155"/>
        <v>0.96829139395910402</v>
      </c>
      <c r="N902" s="6">
        <v>10</v>
      </c>
      <c r="O902" s="6">
        <v>2400000</v>
      </c>
      <c r="P902" s="6">
        <v>2700000</v>
      </c>
      <c r="Q902" s="6">
        <f t="shared" si="156"/>
        <v>300000</v>
      </c>
      <c r="R902" s="8">
        <f t="shared" si="157"/>
        <v>0.125</v>
      </c>
      <c r="S902" s="6">
        <v>7407</v>
      </c>
      <c r="T902" s="9">
        <f t="shared" si="158"/>
        <v>70806.088235294112</v>
      </c>
      <c r="U902" s="6">
        <v>79630</v>
      </c>
      <c r="V902" s="9">
        <f t="shared" si="159"/>
        <v>8823.9117647058883</v>
      </c>
      <c r="W902" s="8">
        <f t="shared" si="160"/>
        <v>0.12462080570505953</v>
      </c>
      <c r="X902" s="22">
        <f t="shared" si="161"/>
        <v>68560.925878144248</v>
      </c>
      <c r="Y902" s="22">
        <f t="shared" si="162"/>
        <v>77105.043700963448</v>
      </c>
      <c r="Z902" s="22">
        <f t="shared" si="164"/>
        <v>2621571.4858327573</v>
      </c>
      <c r="AA902" s="10">
        <v>1130</v>
      </c>
      <c r="AB902" s="6">
        <v>1939</v>
      </c>
      <c r="AC902" s="6">
        <f t="shared" si="163"/>
        <v>77</v>
      </c>
      <c r="AD902" s="6" t="s">
        <v>148</v>
      </c>
    </row>
    <row r="903" spans="1:30" x14ac:dyDescent="0.2">
      <c r="A903">
        <v>10</v>
      </c>
      <c r="B903" s="6" t="s">
        <v>816</v>
      </c>
      <c r="C903" s="6" t="s">
        <v>22</v>
      </c>
      <c r="D903" s="6" t="s">
        <v>23</v>
      </c>
      <c r="E903" s="6" t="s">
        <v>2767</v>
      </c>
      <c r="F903" s="6" t="s">
        <v>2771</v>
      </c>
      <c r="G903" s="6">
        <v>52</v>
      </c>
      <c r="H903" s="6">
        <v>57</v>
      </c>
      <c r="I903" s="7">
        <v>42426</v>
      </c>
      <c r="J903" s="7">
        <v>42436</v>
      </c>
      <c r="K903" s="7" t="s">
        <v>2535</v>
      </c>
      <c r="L903" s="17">
        <f t="shared" si="154"/>
        <v>245.99</v>
      </c>
      <c r="M903" s="20">
        <f t="shared" si="155"/>
        <v>0.96829139395910402</v>
      </c>
      <c r="N903" s="6">
        <v>10</v>
      </c>
      <c r="O903" s="6">
        <v>2650000</v>
      </c>
      <c r="P903" s="6">
        <v>3090000</v>
      </c>
      <c r="Q903" s="6">
        <f t="shared" si="156"/>
        <v>440000</v>
      </c>
      <c r="R903" s="8">
        <f t="shared" si="157"/>
        <v>0.16603773584905659</v>
      </c>
      <c r="S903" s="6">
        <v>26004</v>
      </c>
      <c r="T903" s="9">
        <f t="shared" si="158"/>
        <v>51461.615384615383</v>
      </c>
      <c r="U903" s="6">
        <v>59923</v>
      </c>
      <c r="V903" s="9">
        <f t="shared" si="159"/>
        <v>8461.3846153846171</v>
      </c>
      <c r="W903" s="8">
        <f t="shared" si="160"/>
        <v>0.16442127889195984</v>
      </c>
      <c r="X903" s="22">
        <f t="shared" si="161"/>
        <v>49829.839296156504</v>
      </c>
      <c r="Y903" s="22">
        <f t="shared" si="162"/>
        <v>58022.925200211394</v>
      </c>
      <c r="Z903" s="22">
        <f t="shared" si="164"/>
        <v>3017192.1104109925</v>
      </c>
      <c r="AA903" s="10">
        <v>4640</v>
      </c>
      <c r="AB903" s="6">
        <v>1990</v>
      </c>
      <c r="AC903" s="6">
        <f t="shared" si="163"/>
        <v>26</v>
      </c>
      <c r="AD903" s="6" t="s">
        <v>102</v>
      </c>
    </row>
    <row r="904" spans="1:30" x14ac:dyDescent="0.2">
      <c r="A904">
        <v>10</v>
      </c>
      <c r="B904" s="6" t="s">
        <v>423</v>
      </c>
      <c r="C904" s="6" t="s">
        <v>22</v>
      </c>
      <c r="D904" s="6" t="s">
        <v>23</v>
      </c>
      <c r="E904" s="6" t="s">
        <v>2767</v>
      </c>
      <c r="F904" s="6" t="s">
        <v>2771</v>
      </c>
      <c r="G904" s="6">
        <v>41</v>
      </c>
      <c r="H904" s="6">
        <v>46</v>
      </c>
      <c r="I904" s="7">
        <v>42426</v>
      </c>
      <c r="J904" s="7">
        <v>42436</v>
      </c>
      <c r="K904" s="7" t="s">
        <v>2535</v>
      </c>
      <c r="L904" s="17">
        <f t="shared" si="154"/>
        <v>245.99</v>
      </c>
      <c r="M904" s="20">
        <f t="shared" si="155"/>
        <v>0.96829139395910402</v>
      </c>
      <c r="N904" s="6">
        <v>10</v>
      </c>
      <c r="O904" s="6">
        <v>2190000</v>
      </c>
      <c r="P904" s="6">
        <v>2870000</v>
      </c>
      <c r="Q904" s="6">
        <f t="shared" si="156"/>
        <v>680000</v>
      </c>
      <c r="R904" s="8">
        <f t="shared" si="157"/>
        <v>0.31050228310502281</v>
      </c>
      <c r="S904" s="6">
        <v>29070</v>
      </c>
      <c r="T904" s="9">
        <f t="shared" si="158"/>
        <v>54123.658536585368</v>
      </c>
      <c r="U904" s="6">
        <v>70709</v>
      </c>
      <c r="V904" s="9">
        <f t="shared" si="159"/>
        <v>16585.341463414632</v>
      </c>
      <c r="W904" s="8">
        <f t="shared" si="160"/>
        <v>0.30643422695092987</v>
      </c>
      <c r="X904" s="22">
        <f t="shared" si="161"/>
        <v>52407.472770556808</v>
      </c>
      <c r="Y904" s="22">
        <f t="shared" si="162"/>
        <v>68466.916175454287</v>
      </c>
      <c r="Z904" s="22">
        <f t="shared" si="164"/>
        <v>2807143.5631936258</v>
      </c>
      <c r="AA904" s="10">
        <v>3196</v>
      </c>
      <c r="AB904" s="6">
        <v>1990</v>
      </c>
      <c r="AC904" s="6">
        <f t="shared" si="163"/>
        <v>26</v>
      </c>
      <c r="AD904" s="6" t="s">
        <v>37</v>
      </c>
    </row>
    <row r="905" spans="1:30" x14ac:dyDescent="0.2">
      <c r="A905">
        <v>10</v>
      </c>
      <c r="B905" s="6" t="s">
        <v>1145</v>
      </c>
      <c r="C905" s="6" t="s">
        <v>22</v>
      </c>
      <c r="D905" s="6" t="s">
        <v>23</v>
      </c>
      <c r="E905" s="6" t="s">
        <v>2767</v>
      </c>
      <c r="F905" s="6" t="s">
        <v>2771</v>
      </c>
      <c r="G905" s="6">
        <v>65</v>
      </c>
      <c r="H905" s="6">
        <v>71</v>
      </c>
      <c r="I905" s="7">
        <v>42427</v>
      </c>
      <c r="J905" s="7">
        <v>42437</v>
      </c>
      <c r="K905" s="7" t="s">
        <v>2535</v>
      </c>
      <c r="L905" s="17">
        <f t="shared" si="154"/>
        <v>245.99</v>
      </c>
      <c r="M905" s="20">
        <f t="shared" si="155"/>
        <v>0.96829139395910402</v>
      </c>
      <c r="N905" s="6">
        <v>10</v>
      </c>
      <c r="O905" s="6">
        <v>2800000</v>
      </c>
      <c r="P905" s="6">
        <v>3150000</v>
      </c>
      <c r="Q905" s="6">
        <f t="shared" si="156"/>
        <v>350000</v>
      </c>
      <c r="R905" s="8">
        <f t="shared" si="157"/>
        <v>0.125</v>
      </c>
      <c r="S905" s="6">
        <v>3061</v>
      </c>
      <c r="T905" s="9">
        <f t="shared" si="158"/>
        <v>43124.015384615384</v>
      </c>
      <c r="U905" s="6">
        <v>48509</v>
      </c>
      <c r="V905" s="9">
        <f t="shared" si="159"/>
        <v>5384.9846153846156</v>
      </c>
      <c r="W905" s="8">
        <f t="shared" si="160"/>
        <v>0.12487205950922937</v>
      </c>
      <c r="X905" s="22">
        <f t="shared" si="161"/>
        <v>41756.612969883077</v>
      </c>
      <c r="Y905" s="22">
        <f t="shared" si="162"/>
        <v>46970.847229562176</v>
      </c>
      <c r="Z905" s="22">
        <f t="shared" si="164"/>
        <v>3053105.0699215415</v>
      </c>
      <c r="AA905" s="6">
        <v>972</v>
      </c>
      <c r="AB905" s="6">
        <v>1989</v>
      </c>
      <c r="AC905" s="6">
        <f t="shared" si="163"/>
        <v>27</v>
      </c>
      <c r="AD905" s="6" t="s">
        <v>433</v>
      </c>
    </row>
    <row r="906" spans="1:30" x14ac:dyDescent="0.2">
      <c r="A906">
        <v>10</v>
      </c>
      <c r="B906" s="6" t="s">
        <v>1145</v>
      </c>
      <c r="C906" s="6" t="s">
        <v>22</v>
      </c>
      <c r="D906" s="6" t="s">
        <v>23</v>
      </c>
      <c r="E906" s="6" t="s">
        <v>2767</v>
      </c>
      <c r="F906" s="6" t="s">
        <v>2771</v>
      </c>
      <c r="G906" s="6">
        <v>60</v>
      </c>
      <c r="H906" s="6">
        <v>66</v>
      </c>
      <c r="I906" s="7">
        <v>42428</v>
      </c>
      <c r="J906" s="7">
        <v>42438</v>
      </c>
      <c r="K906" s="7" t="s">
        <v>2535</v>
      </c>
      <c r="L906" s="17">
        <f t="shared" si="154"/>
        <v>245.99</v>
      </c>
      <c r="M906" s="20">
        <f t="shared" si="155"/>
        <v>0.96829139395910402</v>
      </c>
      <c r="N906" s="6">
        <v>10</v>
      </c>
      <c r="O906" s="6">
        <v>2890000</v>
      </c>
      <c r="P906" s="6">
        <v>3000000</v>
      </c>
      <c r="Q906" s="6">
        <f t="shared" si="156"/>
        <v>110000</v>
      </c>
      <c r="R906" s="8">
        <f t="shared" si="157"/>
        <v>3.8062283737024222E-2</v>
      </c>
      <c r="S906" s="6">
        <v>2900</v>
      </c>
      <c r="T906" s="9">
        <f t="shared" si="158"/>
        <v>48215</v>
      </c>
      <c r="U906" s="6">
        <v>50048</v>
      </c>
      <c r="V906" s="9">
        <f t="shared" si="159"/>
        <v>1833</v>
      </c>
      <c r="W906" s="8">
        <f t="shared" si="160"/>
        <v>3.8017214559784303E-2</v>
      </c>
      <c r="X906" s="22">
        <f t="shared" si="161"/>
        <v>46686.169559738199</v>
      </c>
      <c r="Y906" s="22">
        <f t="shared" si="162"/>
        <v>48461.04768486524</v>
      </c>
      <c r="Z906" s="22">
        <f t="shared" si="164"/>
        <v>2907662.8610919146</v>
      </c>
      <c r="AA906" s="6">
        <v>971</v>
      </c>
      <c r="AB906" s="6">
        <v>1989</v>
      </c>
      <c r="AC906" s="6">
        <f t="shared" si="163"/>
        <v>27</v>
      </c>
      <c r="AD906" s="6" t="s">
        <v>37</v>
      </c>
    </row>
    <row r="907" spans="1:30" x14ac:dyDescent="0.2">
      <c r="A907">
        <v>11</v>
      </c>
      <c r="B907" s="6" t="s">
        <v>1841</v>
      </c>
      <c r="C907" s="6" t="s">
        <v>22</v>
      </c>
      <c r="D907" s="6" t="s">
        <v>23</v>
      </c>
      <c r="E907" s="6" t="s">
        <v>2767</v>
      </c>
      <c r="F907" s="6" t="s">
        <v>2771</v>
      </c>
      <c r="G907" s="6">
        <v>80</v>
      </c>
      <c r="H907" s="6">
        <v>90</v>
      </c>
      <c r="I907" s="7">
        <v>42433</v>
      </c>
      <c r="J907" s="7">
        <v>42443</v>
      </c>
      <c r="K907" s="7" t="s">
        <v>2535</v>
      </c>
      <c r="L907" s="17">
        <f t="shared" si="154"/>
        <v>245.99</v>
      </c>
      <c r="M907" s="20">
        <f t="shared" si="155"/>
        <v>0.96829139395910402</v>
      </c>
      <c r="N907" s="6">
        <v>10</v>
      </c>
      <c r="O907" s="6">
        <v>4800000</v>
      </c>
      <c r="P907" s="6">
        <v>5400000</v>
      </c>
      <c r="Q907" s="6">
        <f t="shared" si="156"/>
        <v>600000</v>
      </c>
      <c r="R907" s="8">
        <f t="shared" si="157"/>
        <v>0.125</v>
      </c>
      <c r="S907" s="6"/>
      <c r="T907" s="9">
        <f t="shared" si="158"/>
        <v>60000</v>
      </c>
      <c r="U907" s="6">
        <v>67500</v>
      </c>
      <c r="V907" s="9">
        <f t="shared" si="159"/>
        <v>7500</v>
      </c>
      <c r="W907" s="8">
        <f t="shared" si="160"/>
        <v>0.125</v>
      </c>
      <c r="X907" s="22">
        <f t="shared" si="161"/>
        <v>58097.48363754624</v>
      </c>
      <c r="Y907" s="22">
        <f t="shared" si="162"/>
        <v>65359.669092239521</v>
      </c>
      <c r="Z907" s="22">
        <f t="shared" si="164"/>
        <v>5228773.5273791617</v>
      </c>
      <c r="AA907" s="10">
        <v>2811</v>
      </c>
      <c r="AB907" s="6">
        <v>2012</v>
      </c>
      <c r="AC907" s="6">
        <f t="shared" si="163"/>
        <v>4</v>
      </c>
      <c r="AD907" s="6" t="s">
        <v>37</v>
      </c>
    </row>
    <row r="908" spans="1:30" x14ac:dyDescent="0.2">
      <c r="A908">
        <v>11</v>
      </c>
      <c r="B908" s="6" t="s">
        <v>607</v>
      </c>
      <c r="C908" s="6" t="s">
        <v>22</v>
      </c>
      <c r="D908" s="6" t="s">
        <v>23</v>
      </c>
      <c r="E908" s="6" t="s">
        <v>2767</v>
      </c>
      <c r="F908" s="6" t="s">
        <v>2771</v>
      </c>
      <c r="G908" s="6">
        <v>47</v>
      </c>
      <c r="H908" s="6">
        <v>52</v>
      </c>
      <c r="I908" s="7">
        <v>42434</v>
      </c>
      <c r="J908" s="7">
        <v>42444</v>
      </c>
      <c r="K908" s="7" t="s">
        <v>2535</v>
      </c>
      <c r="L908" s="17">
        <f t="shared" si="154"/>
        <v>245.99</v>
      </c>
      <c r="M908" s="20">
        <f t="shared" si="155"/>
        <v>0.96829139395910402</v>
      </c>
      <c r="N908" s="6">
        <v>10</v>
      </c>
      <c r="O908" s="6">
        <v>3800000</v>
      </c>
      <c r="P908" s="6">
        <v>3800000</v>
      </c>
      <c r="Q908" s="6">
        <f t="shared" si="156"/>
        <v>0</v>
      </c>
      <c r="R908" s="8">
        <f t="shared" si="157"/>
        <v>0</v>
      </c>
      <c r="S908" s="6"/>
      <c r="T908" s="9">
        <f t="shared" si="158"/>
        <v>80851.063829787236</v>
      </c>
      <c r="U908" s="6">
        <v>80851</v>
      </c>
      <c r="V908" s="9">
        <f t="shared" si="159"/>
        <v>-6.3829787235590629E-2</v>
      </c>
      <c r="W908" s="8">
        <f t="shared" si="160"/>
        <v>-7.8947368422967358E-7</v>
      </c>
      <c r="X908" s="22">
        <f t="shared" si="161"/>
        <v>78287.389298821174</v>
      </c>
      <c r="Y908" s="22">
        <f t="shared" si="162"/>
        <v>78287.327492987519</v>
      </c>
      <c r="Z908" s="22">
        <f t="shared" si="164"/>
        <v>3679504.3921704134</v>
      </c>
      <c r="AA908" s="10">
        <v>3394</v>
      </c>
      <c r="AB908" s="6">
        <v>2013</v>
      </c>
      <c r="AC908" s="6">
        <f t="shared" si="163"/>
        <v>3</v>
      </c>
      <c r="AD908" s="6" t="s">
        <v>27</v>
      </c>
    </row>
    <row r="909" spans="1:30" x14ac:dyDescent="0.2">
      <c r="A909">
        <v>12</v>
      </c>
      <c r="B909" s="6" t="s">
        <v>821</v>
      </c>
      <c r="C909" s="6" t="s">
        <v>22</v>
      </c>
      <c r="D909" s="6" t="s">
        <v>23</v>
      </c>
      <c r="E909" s="6" t="s">
        <v>2767</v>
      </c>
      <c r="F909" s="6" t="s">
        <v>2771</v>
      </c>
      <c r="G909" s="6">
        <v>52</v>
      </c>
      <c r="H909" s="6">
        <v>57</v>
      </c>
      <c r="I909" s="7">
        <v>42440</v>
      </c>
      <c r="J909" s="7">
        <v>42450</v>
      </c>
      <c r="K909" s="7" t="s">
        <v>2535</v>
      </c>
      <c r="L909" s="17">
        <f t="shared" si="154"/>
        <v>245.99</v>
      </c>
      <c r="M909" s="20">
        <f t="shared" si="155"/>
        <v>0.96829139395910402</v>
      </c>
      <c r="N909" s="6">
        <v>10</v>
      </c>
      <c r="O909" s="6">
        <v>2650000</v>
      </c>
      <c r="P909" s="6">
        <v>3010000</v>
      </c>
      <c r="Q909" s="6">
        <f t="shared" si="156"/>
        <v>360000</v>
      </c>
      <c r="R909" s="8">
        <f t="shared" si="157"/>
        <v>0.13584905660377358</v>
      </c>
      <c r="S909" s="6">
        <v>5000</v>
      </c>
      <c r="T909" s="9">
        <f t="shared" si="158"/>
        <v>51057.692307692305</v>
      </c>
      <c r="U909" s="6">
        <v>57981</v>
      </c>
      <c r="V909" s="9">
        <f t="shared" si="159"/>
        <v>6923.3076923076951</v>
      </c>
      <c r="W909" s="8">
        <f t="shared" si="160"/>
        <v>0.13559774011299441</v>
      </c>
      <c r="X909" s="22">
        <f t="shared" si="161"/>
        <v>49438.724056950407</v>
      </c>
      <c r="Y909" s="22">
        <f t="shared" si="162"/>
        <v>56142.503313142814</v>
      </c>
      <c r="Z909" s="22">
        <f t="shared" si="164"/>
        <v>2919410.1722834264</v>
      </c>
      <c r="AA909" s="10">
        <v>12722</v>
      </c>
      <c r="AB909" s="6">
        <v>1990</v>
      </c>
      <c r="AC909" s="6">
        <f t="shared" si="163"/>
        <v>26</v>
      </c>
      <c r="AD909" s="6" t="s">
        <v>37</v>
      </c>
    </row>
    <row r="910" spans="1:30" x14ac:dyDescent="0.2">
      <c r="A910">
        <v>12</v>
      </c>
      <c r="B910" s="6" t="s">
        <v>1708</v>
      </c>
      <c r="C910" s="6" t="s">
        <v>22</v>
      </c>
      <c r="D910" s="6" t="s">
        <v>23</v>
      </c>
      <c r="E910" s="6" t="s">
        <v>2767</v>
      </c>
      <c r="F910" s="6" t="s">
        <v>2771</v>
      </c>
      <c r="G910" s="6">
        <v>76</v>
      </c>
      <c r="H910" s="6">
        <v>86</v>
      </c>
      <c r="I910" s="7">
        <v>42440</v>
      </c>
      <c r="J910" s="7">
        <v>42450</v>
      </c>
      <c r="K910" s="7" t="s">
        <v>2535</v>
      </c>
      <c r="L910" s="17">
        <f t="shared" si="154"/>
        <v>245.99</v>
      </c>
      <c r="M910" s="20">
        <f t="shared" si="155"/>
        <v>0.96829139395910402</v>
      </c>
      <c r="N910" s="6">
        <v>10</v>
      </c>
      <c r="O910" s="6">
        <v>3500000</v>
      </c>
      <c r="P910" s="6">
        <v>4900000</v>
      </c>
      <c r="Q910" s="6">
        <f t="shared" si="156"/>
        <v>1400000</v>
      </c>
      <c r="R910" s="8">
        <f t="shared" si="157"/>
        <v>0.4</v>
      </c>
      <c r="S910" s="6">
        <v>149367</v>
      </c>
      <c r="T910" s="9">
        <f t="shared" si="158"/>
        <v>48017.98684210526</v>
      </c>
      <c r="U910" s="6">
        <v>66439</v>
      </c>
      <c r="V910" s="9">
        <f t="shared" si="159"/>
        <v>18421.01315789474</v>
      </c>
      <c r="W910" s="8">
        <f t="shared" si="160"/>
        <v>0.38362735236001211</v>
      </c>
      <c r="X910" s="22">
        <f t="shared" si="161"/>
        <v>46495.403414452019</v>
      </c>
      <c r="Y910" s="22">
        <f t="shared" si="162"/>
        <v>64332.311923248912</v>
      </c>
      <c r="Z910" s="22">
        <f t="shared" si="164"/>
        <v>4889255.7061669175</v>
      </c>
      <c r="AA910" s="6">
        <v>486</v>
      </c>
      <c r="AB910" s="6">
        <v>1898</v>
      </c>
      <c r="AC910" s="6">
        <f t="shared" si="163"/>
        <v>118</v>
      </c>
      <c r="AD910" s="6" t="s">
        <v>37</v>
      </c>
    </row>
    <row r="911" spans="1:30" x14ac:dyDescent="0.2">
      <c r="A911">
        <v>13</v>
      </c>
      <c r="B911" s="6" t="s">
        <v>322</v>
      </c>
      <c r="C911" s="6" t="s">
        <v>22</v>
      </c>
      <c r="D911" s="6" t="s">
        <v>23</v>
      </c>
      <c r="E911" s="6" t="s">
        <v>2767</v>
      </c>
      <c r="F911" s="6" t="s">
        <v>2771</v>
      </c>
      <c r="G911" s="6">
        <v>83</v>
      </c>
      <c r="H911" s="6">
        <v>91</v>
      </c>
      <c r="I911" s="7">
        <v>42450</v>
      </c>
      <c r="J911" s="7">
        <v>42460</v>
      </c>
      <c r="K911" s="7" t="s">
        <v>2535</v>
      </c>
      <c r="L911" s="17">
        <f t="shared" si="154"/>
        <v>245.99</v>
      </c>
      <c r="M911" s="20">
        <f t="shared" si="155"/>
        <v>0.96829139395910402</v>
      </c>
      <c r="N911" s="6">
        <v>10</v>
      </c>
      <c r="O911" s="6">
        <v>4300000</v>
      </c>
      <c r="P911" s="6">
        <v>5250000</v>
      </c>
      <c r="Q911" s="6">
        <f t="shared" si="156"/>
        <v>950000</v>
      </c>
      <c r="R911" s="8">
        <f t="shared" si="157"/>
        <v>0.22093023255813954</v>
      </c>
      <c r="S911" s="6"/>
      <c r="T911" s="9">
        <f t="shared" si="158"/>
        <v>51807.22891566265</v>
      </c>
      <c r="U911" s="6">
        <v>63253</v>
      </c>
      <c r="V911" s="9">
        <f t="shared" si="159"/>
        <v>11445.77108433735</v>
      </c>
      <c r="W911" s="8">
        <f t="shared" si="160"/>
        <v>0.22093000000000002</v>
      </c>
      <c r="X911" s="22">
        <f t="shared" si="161"/>
        <v>50164.493903905386</v>
      </c>
      <c r="Y911" s="22">
        <f t="shared" si="162"/>
        <v>61247.335542095207</v>
      </c>
      <c r="Z911" s="22">
        <f t="shared" si="164"/>
        <v>5083528.8499939023</v>
      </c>
      <c r="AA911" s="10">
        <v>2412</v>
      </c>
      <c r="AB911" s="6">
        <v>2007</v>
      </c>
      <c r="AC911" s="6">
        <f t="shared" si="163"/>
        <v>9</v>
      </c>
      <c r="AD911" s="6" t="s">
        <v>29</v>
      </c>
    </row>
    <row r="912" spans="1:30" x14ac:dyDescent="0.2">
      <c r="A912">
        <v>13</v>
      </c>
      <c r="B912" s="6" t="s">
        <v>1814</v>
      </c>
      <c r="C912" s="6" t="s">
        <v>22</v>
      </c>
      <c r="D912" s="6" t="s">
        <v>23</v>
      </c>
      <c r="E912" s="6" t="s">
        <v>2767</v>
      </c>
      <c r="F912" s="6" t="s">
        <v>2771</v>
      </c>
      <c r="G912" s="6">
        <v>79</v>
      </c>
      <c r="H912" s="6">
        <v>86</v>
      </c>
      <c r="I912" s="7">
        <v>42450</v>
      </c>
      <c r="J912" s="7">
        <v>42460</v>
      </c>
      <c r="K912" s="7" t="s">
        <v>2535</v>
      </c>
      <c r="L912" s="17">
        <f t="shared" si="154"/>
        <v>245.99</v>
      </c>
      <c r="M912" s="20">
        <f t="shared" si="155"/>
        <v>0.96829139395910402</v>
      </c>
      <c r="N912" s="6">
        <v>10</v>
      </c>
      <c r="O912" s="6">
        <v>3790000</v>
      </c>
      <c r="P912" s="6">
        <v>3870000</v>
      </c>
      <c r="Q912" s="6">
        <f t="shared" si="156"/>
        <v>80000</v>
      </c>
      <c r="R912" s="8">
        <f t="shared" si="157"/>
        <v>2.1108179419525065E-2</v>
      </c>
      <c r="S912" s="6">
        <v>6378</v>
      </c>
      <c r="T912" s="9">
        <f t="shared" si="158"/>
        <v>48055.417721518985</v>
      </c>
      <c r="U912" s="6">
        <v>49068</v>
      </c>
      <c r="V912" s="9">
        <f t="shared" si="159"/>
        <v>1012.5822784810152</v>
      </c>
      <c r="W912" s="8">
        <f t="shared" si="160"/>
        <v>2.1071136751925179E-2</v>
      </c>
      <c r="X912" s="22">
        <f t="shared" si="161"/>
        <v>46531.647412856648</v>
      </c>
      <c r="Y912" s="22">
        <f t="shared" si="162"/>
        <v>47512.122118785315</v>
      </c>
      <c r="Z912" s="22">
        <f t="shared" si="164"/>
        <v>3753457.6473840401</v>
      </c>
      <c r="AA912" s="6">
        <v>732</v>
      </c>
      <c r="AB912" s="6">
        <v>1978</v>
      </c>
      <c r="AC912" s="6">
        <f t="shared" si="163"/>
        <v>38</v>
      </c>
      <c r="AD912" s="6" t="s">
        <v>500</v>
      </c>
    </row>
    <row r="913" spans="1:30" x14ac:dyDescent="0.2">
      <c r="A913">
        <v>14</v>
      </c>
      <c r="B913" s="6" t="s">
        <v>273</v>
      </c>
      <c r="C913" s="6" t="s">
        <v>22</v>
      </c>
      <c r="D913" s="6" t="s">
        <v>23</v>
      </c>
      <c r="E913" s="6" t="s">
        <v>2767</v>
      </c>
      <c r="F913" s="6" t="s">
        <v>2771</v>
      </c>
      <c r="G913" s="6">
        <v>44</v>
      </c>
      <c r="H913" s="6">
        <v>55</v>
      </c>
      <c r="I913" s="7">
        <v>42455</v>
      </c>
      <c r="J913" s="7">
        <v>42465</v>
      </c>
      <c r="K913" s="7" t="s">
        <v>2536</v>
      </c>
      <c r="L913" s="17">
        <f t="shared" si="154"/>
        <v>250.79</v>
      </c>
      <c r="M913" s="20">
        <f t="shared" si="155"/>
        <v>0.9497587623110969</v>
      </c>
      <c r="N913" s="6">
        <v>10</v>
      </c>
      <c r="O913" s="6">
        <v>2400000</v>
      </c>
      <c r="P913" s="6">
        <v>2845000</v>
      </c>
      <c r="Q913" s="6">
        <f t="shared" si="156"/>
        <v>445000</v>
      </c>
      <c r="R913" s="8">
        <f t="shared" si="157"/>
        <v>0.18541666666666667</v>
      </c>
      <c r="S913" s="6">
        <v>48000</v>
      </c>
      <c r="T913" s="9">
        <f t="shared" si="158"/>
        <v>55636.36363636364</v>
      </c>
      <c r="U913" s="6">
        <v>65750</v>
      </c>
      <c r="V913" s="9">
        <f t="shared" si="159"/>
        <v>10113.63636363636</v>
      </c>
      <c r="W913" s="8">
        <f t="shared" si="160"/>
        <v>0.18178104575163392</v>
      </c>
      <c r="X913" s="22">
        <f t="shared" si="161"/>
        <v>52841.12386676285</v>
      </c>
      <c r="Y913" s="22">
        <f t="shared" si="162"/>
        <v>62446.638621954618</v>
      </c>
      <c r="Z913" s="22">
        <f t="shared" si="164"/>
        <v>2747652.0993660032</v>
      </c>
      <c r="AA913" s="10">
        <v>1443</v>
      </c>
      <c r="AB913" s="6">
        <v>1938</v>
      </c>
      <c r="AC913" s="6">
        <f t="shared" si="163"/>
        <v>78</v>
      </c>
      <c r="AD913" s="6" t="s">
        <v>507</v>
      </c>
    </row>
    <row r="914" spans="1:30" x14ac:dyDescent="0.2">
      <c r="A914">
        <v>14</v>
      </c>
      <c r="B914" s="6" t="s">
        <v>1307</v>
      </c>
      <c r="C914" s="6" t="s">
        <v>22</v>
      </c>
      <c r="D914" s="6" t="s">
        <v>23</v>
      </c>
      <c r="E914" s="6" t="s">
        <v>2767</v>
      </c>
      <c r="F914" s="6" t="s">
        <v>2771</v>
      </c>
      <c r="G914" s="6">
        <v>65</v>
      </c>
      <c r="H914" s="6">
        <v>70</v>
      </c>
      <c r="I914" s="7">
        <v>42456</v>
      </c>
      <c r="J914" s="7">
        <v>42466</v>
      </c>
      <c r="K914" s="7" t="s">
        <v>2536</v>
      </c>
      <c r="L914" s="17">
        <f t="shared" si="154"/>
        <v>250.79</v>
      </c>
      <c r="M914" s="20">
        <f t="shared" si="155"/>
        <v>0.9497587623110969</v>
      </c>
      <c r="N914" s="6">
        <v>10</v>
      </c>
      <c r="O914" s="6">
        <v>3590000</v>
      </c>
      <c r="P914" s="6">
        <v>3770000</v>
      </c>
      <c r="Q914" s="6">
        <f t="shared" si="156"/>
        <v>180000</v>
      </c>
      <c r="R914" s="8">
        <f t="shared" si="157"/>
        <v>5.0139275766016712E-2</v>
      </c>
      <c r="S914" s="6">
        <v>207070</v>
      </c>
      <c r="T914" s="9">
        <f t="shared" si="158"/>
        <v>58416.461538461539</v>
      </c>
      <c r="U914" s="6">
        <v>61186</v>
      </c>
      <c r="V914" s="9">
        <f t="shared" si="159"/>
        <v>2769.538461538461</v>
      </c>
      <c r="W914" s="8">
        <f t="shared" si="160"/>
        <v>4.7410240000842742E-2</v>
      </c>
      <c r="X914" s="22">
        <f t="shared" si="161"/>
        <v>55481.546209363027</v>
      </c>
      <c r="Y914" s="22">
        <f t="shared" si="162"/>
        <v>58111.939630766778</v>
      </c>
      <c r="Z914" s="22">
        <f t="shared" si="164"/>
        <v>3777276.0759998406</v>
      </c>
      <c r="AA914" s="6">
        <v>450</v>
      </c>
      <c r="AB914" s="6">
        <v>1898</v>
      </c>
      <c r="AC914" s="6">
        <f t="shared" si="163"/>
        <v>118</v>
      </c>
      <c r="AD914" s="6" t="s">
        <v>25</v>
      </c>
    </row>
    <row r="915" spans="1:30" x14ac:dyDescent="0.2">
      <c r="A915">
        <v>15</v>
      </c>
      <c r="B915" s="6" t="s">
        <v>319</v>
      </c>
      <c r="C915" s="6" t="s">
        <v>22</v>
      </c>
      <c r="D915" s="6" t="s">
        <v>23</v>
      </c>
      <c r="E915" s="6" t="s">
        <v>2767</v>
      </c>
      <c r="F915" s="6" t="s">
        <v>2771</v>
      </c>
      <c r="G915" s="6">
        <v>37</v>
      </c>
      <c r="H915" s="6">
        <v>42</v>
      </c>
      <c r="I915" s="7">
        <v>42462</v>
      </c>
      <c r="J915" s="7">
        <v>42472</v>
      </c>
      <c r="K915" s="7" t="s">
        <v>2536</v>
      </c>
      <c r="L915" s="17">
        <f t="shared" si="154"/>
        <v>250.79</v>
      </c>
      <c r="M915" s="20">
        <f t="shared" si="155"/>
        <v>0.9497587623110969</v>
      </c>
      <c r="N915" s="6">
        <v>10</v>
      </c>
      <c r="O915" s="6">
        <v>2190000</v>
      </c>
      <c r="P915" s="6">
        <v>2805000</v>
      </c>
      <c r="Q915" s="6">
        <f t="shared" si="156"/>
        <v>615000</v>
      </c>
      <c r="R915" s="8">
        <f t="shared" si="157"/>
        <v>0.28082191780821919</v>
      </c>
      <c r="S915" s="6"/>
      <c r="T915" s="9">
        <f t="shared" si="158"/>
        <v>59189.189189189186</v>
      </c>
      <c r="U915" s="6">
        <v>75811</v>
      </c>
      <c r="V915" s="9">
        <f t="shared" si="159"/>
        <v>16621.810810810814</v>
      </c>
      <c r="W915" s="8">
        <f t="shared" si="160"/>
        <v>0.28082511415525119</v>
      </c>
      <c r="X915" s="22">
        <f t="shared" si="161"/>
        <v>56215.45106652168</v>
      </c>
      <c r="Y915" s="22">
        <f t="shared" si="162"/>
        <v>72002.161529566569</v>
      </c>
      <c r="Z915" s="22">
        <f t="shared" si="164"/>
        <v>2664079.9765939629</v>
      </c>
      <c r="AA915" s="10">
        <v>1750</v>
      </c>
      <c r="AB915" s="6">
        <v>1940</v>
      </c>
      <c r="AC915" s="6">
        <f t="shared" si="163"/>
        <v>76</v>
      </c>
      <c r="AD915" s="6" t="s">
        <v>37</v>
      </c>
    </row>
    <row r="916" spans="1:30" x14ac:dyDescent="0.2">
      <c r="A916">
        <v>16</v>
      </c>
      <c r="B916" s="6" t="s">
        <v>486</v>
      </c>
      <c r="C916" s="6" t="s">
        <v>22</v>
      </c>
      <c r="D916" s="6" t="s">
        <v>23</v>
      </c>
      <c r="E916" s="6" t="s">
        <v>2767</v>
      </c>
      <c r="F916" s="6" t="s">
        <v>2771</v>
      </c>
      <c r="G916" s="6">
        <v>52</v>
      </c>
      <c r="H916" s="6">
        <v>57</v>
      </c>
      <c r="I916" s="7">
        <v>42468</v>
      </c>
      <c r="J916" s="7">
        <v>42478</v>
      </c>
      <c r="K916" s="7" t="s">
        <v>2536</v>
      </c>
      <c r="L916" s="17">
        <f t="shared" si="154"/>
        <v>250.79</v>
      </c>
      <c r="M916" s="20">
        <f t="shared" si="155"/>
        <v>0.9497587623110969</v>
      </c>
      <c r="N916" s="6">
        <v>10</v>
      </c>
      <c r="O916" s="6">
        <v>3400000</v>
      </c>
      <c r="P916" s="6">
        <v>4150000</v>
      </c>
      <c r="Q916" s="6">
        <f t="shared" si="156"/>
        <v>750000</v>
      </c>
      <c r="R916" s="8">
        <f t="shared" si="157"/>
        <v>0.22058823529411764</v>
      </c>
      <c r="S916" s="6"/>
      <c r="T916" s="9">
        <f t="shared" si="158"/>
        <v>65384.615384615383</v>
      </c>
      <c r="U916" s="6">
        <v>79808</v>
      </c>
      <c r="V916" s="9">
        <f t="shared" si="159"/>
        <v>14423.384615384617</v>
      </c>
      <c r="W916" s="8">
        <f t="shared" si="160"/>
        <v>0.22059294117647063</v>
      </c>
      <c r="X916" s="22">
        <f t="shared" si="161"/>
        <v>62099.611381879411</v>
      </c>
      <c r="Y916" s="22">
        <f t="shared" si="162"/>
        <v>75798.347302524024</v>
      </c>
      <c r="Z916" s="22">
        <f t="shared" si="164"/>
        <v>3941514.0597312492</v>
      </c>
      <c r="AA916" s="6">
        <v>425</v>
      </c>
      <c r="AB916" s="6">
        <v>2007</v>
      </c>
      <c r="AC916" s="6">
        <f t="shared" si="163"/>
        <v>9</v>
      </c>
      <c r="AD916" s="6" t="s">
        <v>102</v>
      </c>
    </row>
    <row r="917" spans="1:30" x14ac:dyDescent="0.2">
      <c r="A917">
        <v>16</v>
      </c>
      <c r="B917" s="6" t="s">
        <v>1042</v>
      </c>
      <c r="C917" s="6" t="s">
        <v>22</v>
      </c>
      <c r="D917" s="6" t="s">
        <v>23</v>
      </c>
      <c r="E917" s="6" t="s">
        <v>2767</v>
      </c>
      <c r="F917" s="6" t="s">
        <v>2771</v>
      </c>
      <c r="G917" s="6">
        <v>57</v>
      </c>
      <c r="H917" s="6">
        <v>64</v>
      </c>
      <c r="I917" s="7">
        <v>42468</v>
      </c>
      <c r="J917" s="7">
        <v>42478</v>
      </c>
      <c r="K917" s="7" t="s">
        <v>2536</v>
      </c>
      <c r="L917" s="17">
        <f t="shared" si="154"/>
        <v>250.79</v>
      </c>
      <c r="M917" s="20">
        <f t="shared" si="155"/>
        <v>0.9497587623110969</v>
      </c>
      <c r="N917" s="6">
        <v>10</v>
      </c>
      <c r="O917" s="6">
        <v>2950000</v>
      </c>
      <c r="P917" s="6">
        <v>3850000</v>
      </c>
      <c r="Q917" s="6">
        <f t="shared" si="156"/>
        <v>900000</v>
      </c>
      <c r="R917" s="8">
        <f t="shared" si="157"/>
        <v>0.30508474576271188</v>
      </c>
      <c r="S917" s="6"/>
      <c r="T917" s="9">
        <f t="shared" si="158"/>
        <v>51754.385964912282</v>
      </c>
      <c r="U917" s="6">
        <v>67544</v>
      </c>
      <c r="V917" s="9">
        <f t="shared" si="159"/>
        <v>15789.614035087718</v>
      </c>
      <c r="W917" s="8">
        <f t="shared" si="160"/>
        <v>0.30508745762711859</v>
      </c>
      <c r="X917" s="22">
        <f t="shared" si="161"/>
        <v>49154.181558205892</v>
      </c>
      <c r="Y917" s="22">
        <f t="shared" si="162"/>
        <v>64150.505841540733</v>
      </c>
      <c r="Z917" s="22">
        <f t="shared" si="164"/>
        <v>3656578.832967822</v>
      </c>
      <c r="AA917" s="6">
        <v>826</v>
      </c>
      <c r="AB917" s="6">
        <v>1904</v>
      </c>
      <c r="AC917" s="6">
        <f t="shared" si="163"/>
        <v>112</v>
      </c>
      <c r="AD917" s="6" t="s">
        <v>67</v>
      </c>
    </row>
    <row r="918" spans="1:30" x14ac:dyDescent="0.2">
      <c r="A918">
        <v>16</v>
      </c>
      <c r="B918" s="6" t="s">
        <v>293</v>
      </c>
      <c r="C918" s="6" t="s">
        <v>22</v>
      </c>
      <c r="D918" s="6" t="s">
        <v>23</v>
      </c>
      <c r="E918" s="6" t="s">
        <v>2767</v>
      </c>
      <c r="F918" s="6" t="s">
        <v>2771</v>
      </c>
      <c r="G918" s="6">
        <v>36</v>
      </c>
      <c r="H918" s="6">
        <v>40</v>
      </c>
      <c r="I918" s="7">
        <v>42468</v>
      </c>
      <c r="J918" s="7">
        <v>42478</v>
      </c>
      <c r="K918" s="7" t="s">
        <v>2536</v>
      </c>
      <c r="L918" s="17">
        <f t="shared" si="154"/>
        <v>250.79</v>
      </c>
      <c r="M918" s="20">
        <f t="shared" si="155"/>
        <v>0.9497587623110969</v>
      </c>
      <c r="N918" s="6">
        <v>10</v>
      </c>
      <c r="O918" s="6">
        <v>2290000</v>
      </c>
      <c r="P918" s="6">
        <v>2650000</v>
      </c>
      <c r="Q918" s="6">
        <f t="shared" si="156"/>
        <v>360000</v>
      </c>
      <c r="R918" s="8">
        <f t="shared" si="157"/>
        <v>0.15720524017467249</v>
      </c>
      <c r="S918" s="6">
        <v>25278</v>
      </c>
      <c r="T918" s="9">
        <f t="shared" si="158"/>
        <v>64313.277777777781</v>
      </c>
      <c r="U918" s="6">
        <v>74313</v>
      </c>
      <c r="V918" s="9">
        <f t="shared" si="159"/>
        <v>9999.722222222219</v>
      </c>
      <c r="W918" s="8">
        <f t="shared" si="160"/>
        <v>0.15548456815984943</v>
      </c>
      <c r="X918" s="22">
        <f t="shared" si="161"/>
        <v>61082.099102392</v>
      </c>
      <c r="Y918" s="22">
        <f t="shared" si="162"/>
        <v>70579.422903624538</v>
      </c>
      <c r="Z918" s="22">
        <f t="shared" si="164"/>
        <v>2540859.2245304836</v>
      </c>
      <c r="AA918" s="6">
        <v>579</v>
      </c>
      <c r="AB918" s="6">
        <v>1897</v>
      </c>
      <c r="AC918" s="6">
        <f t="shared" si="163"/>
        <v>119</v>
      </c>
      <c r="AD918" s="6" t="s">
        <v>37</v>
      </c>
    </row>
    <row r="919" spans="1:30" x14ac:dyDescent="0.2">
      <c r="A919">
        <v>16</v>
      </c>
      <c r="B919" s="6" t="s">
        <v>783</v>
      </c>
      <c r="C919" s="6" t="s">
        <v>22</v>
      </c>
      <c r="D919" s="6" t="s">
        <v>23</v>
      </c>
      <c r="E919" s="6" t="s">
        <v>2767</v>
      </c>
      <c r="F919" s="6" t="s">
        <v>2771</v>
      </c>
      <c r="G919" s="6">
        <v>51</v>
      </c>
      <c r="H919" s="6">
        <v>56</v>
      </c>
      <c r="I919" s="7">
        <v>42469</v>
      </c>
      <c r="J919" s="7">
        <v>42479</v>
      </c>
      <c r="K919" s="7" t="s">
        <v>2536</v>
      </c>
      <c r="L919" s="17">
        <f t="shared" si="154"/>
        <v>250.79</v>
      </c>
      <c r="M919" s="20">
        <f t="shared" si="155"/>
        <v>0.9497587623110969</v>
      </c>
      <c r="N919" s="6">
        <v>10</v>
      </c>
      <c r="O919" s="6">
        <v>2650000</v>
      </c>
      <c r="P919" s="6">
        <v>3300000</v>
      </c>
      <c r="Q919" s="6">
        <f t="shared" si="156"/>
        <v>650000</v>
      </c>
      <c r="R919" s="8">
        <f t="shared" si="157"/>
        <v>0.24528301886792453</v>
      </c>
      <c r="S919" s="6">
        <v>1618</v>
      </c>
      <c r="T919" s="9">
        <f t="shared" si="158"/>
        <v>51992.509803921566</v>
      </c>
      <c r="U919" s="6">
        <v>64738</v>
      </c>
      <c r="V919" s="9">
        <f t="shared" si="159"/>
        <v>12745.490196078434</v>
      </c>
      <c r="W919" s="8">
        <f t="shared" si="160"/>
        <v>0.24514089133502645</v>
      </c>
      <c r="X919" s="22">
        <f t="shared" si="161"/>
        <v>49380.34176082012</v>
      </c>
      <c r="Y919" s="22">
        <f t="shared" si="162"/>
        <v>61485.482754495788</v>
      </c>
      <c r="Z919" s="22">
        <f t="shared" si="164"/>
        <v>3135759.6204792853</v>
      </c>
      <c r="AA919" s="6">
        <v>322</v>
      </c>
      <c r="AB919" s="6">
        <v>1939</v>
      </c>
      <c r="AC919" s="6">
        <f t="shared" si="163"/>
        <v>77</v>
      </c>
      <c r="AD919" s="6" t="s">
        <v>50</v>
      </c>
    </row>
    <row r="920" spans="1:30" x14ac:dyDescent="0.2">
      <c r="A920">
        <v>16</v>
      </c>
      <c r="B920" s="6" t="s">
        <v>920</v>
      </c>
      <c r="C920" s="6" t="s">
        <v>22</v>
      </c>
      <c r="D920" s="6" t="s">
        <v>23</v>
      </c>
      <c r="E920" s="6" t="s">
        <v>2767</v>
      </c>
      <c r="F920" s="6" t="s">
        <v>2771</v>
      </c>
      <c r="G920" s="6">
        <v>54</v>
      </c>
      <c r="H920" s="6">
        <v>60</v>
      </c>
      <c r="I920" s="7">
        <v>42470</v>
      </c>
      <c r="J920" s="7">
        <v>42480</v>
      </c>
      <c r="K920" s="7" t="s">
        <v>2536</v>
      </c>
      <c r="L920" s="17">
        <f t="shared" si="154"/>
        <v>250.79</v>
      </c>
      <c r="M920" s="20">
        <f t="shared" si="155"/>
        <v>0.9497587623110969</v>
      </c>
      <c r="N920" s="6">
        <v>10</v>
      </c>
      <c r="O920" s="6">
        <v>2800000</v>
      </c>
      <c r="P920" s="6">
        <v>3500000</v>
      </c>
      <c r="Q920" s="6">
        <f t="shared" si="156"/>
        <v>700000</v>
      </c>
      <c r="R920" s="8">
        <f t="shared" si="157"/>
        <v>0.25</v>
      </c>
      <c r="S920" s="6"/>
      <c r="T920" s="9">
        <f t="shared" si="158"/>
        <v>51851.851851851854</v>
      </c>
      <c r="U920" s="6">
        <v>64815</v>
      </c>
      <c r="V920" s="9">
        <f t="shared" si="159"/>
        <v>12963.148148148146</v>
      </c>
      <c r="W920" s="8">
        <f t="shared" si="160"/>
        <v>0.25000357142857138</v>
      </c>
      <c r="X920" s="22">
        <f t="shared" si="161"/>
        <v>49246.750638353173</v>
      </c>
      <c r="Y920" s="22">
        <f t="shared" si="162"/>
        <v>61558.614179193748</v>
      </c>
      <c r="Z920" s="22">
        <f t="shared" si="164"/>
        <v>3324165.1656764625</v>
      </c>
      <c r="AA920" s="6">
        <v>968</v>
      </c>
      <c r="AB920" s="6">
        <v>2002</v>
      </c>
      <c r="AC920" s="6">
        <f t="shared" si="163"/>
        <v>14</v>
      </c>
      <c r="AD920" s="6" t="s">
        <v>191</v>
      </c>
    </row>
    <row r="921" spans="1:30" x14ac:dyDescent="0.2">
      <c r="A921">
        <v>16</v>
      </c>
      <c r="B921" s="6" t="s">
        <v>919</v>
      </c>
      <c r="C921" s="6" t="s">
        <v>22</v>
      </c>
      <c r="D921" s="6" t="s">
        <v>23</v>
      </c>
      <c r="E921" s="6" t="s">
        <v>2767</v>
      </c>
      <c r="F921" s="6" t="s">
        <v>2771</v>
      </c>
      <c r="G921" s="6">
        <v>54</v>
      </c>
      <c r="H921" s="6">
        <v>60</v>
      </c>
      <c r="I921" s="7">
        <v>42470</v>
      </c>
      <c r="J921" s="7">
        <v>42480</v>
      </c>
      <c r="K921" s="7" t="s">
        <v>2536</v>
      </c>
      <c r="L921" s="17">
        <f t="shared" si="154"/>
        <v>250.79</v>
      </c>
      <c r="M921" s="20">
        <f t="shared" si="155"/>
        <v>0.9497587623110969</v>
      </c>
      <c r="N921" s="6">
        <v>10</v>
      </c>
      <c r="O921" s="6">
        <v>2900000</v>
      </c>
      <c r="P921" s="6">
        <v>3330000</v>
      </c>
      <c r="Q921" s="6">
        <f t="shared" si="156"/>
        <v>430000</v>
      </c>
      <c r="R921" s="8">
        <f t="shared" si="157"/>
        <v>0.14827586206896551</v>
      </c>
      <c r="S921" s="6">
        <v>5314</v>
      </c>
      <c r="T921" s="9">
        <f t="shared" si="158"/>
        <v>53802.111111111109</v>
      </c>
      <c r="U921" s="6">
        <v>61765</v>
      </c>
      <c r="V921" s="9">
        <f t="shared" si="159"/>
        <v>7962.8888888888905</v>
      </c>
      <c r="W921" s="8">
        <f t="shared" si="160"/>
        <v>0.14800327950782605</v>
      </c>
      <c r="X921" s="22">
        <f t="shared" si="161"/>
        <v>51099.026458613</v>
      </c>
      <c r="Y921" s="22">
        <f t="shared" si="162"/>
        <v>58661.849954144898</v>
      </c>
      <c r="Z921" s="22">
        <f t="shared" si="164"/>
        <v>3167739.8975238246</v>
      </c>
      <c r="AA921" s="10">
        <v>12714</v>
      </c>
      <c r="AB921" s="6">
        <v>1991</v>
      </c>
      <c r="AC921" s="6">
        <f t="shared" si="163"/>
        <v>25</v>
      </c>
      <c r="AD921" s="6" t="s">
        <v>94</v>
      </c>
    </row>
    <row r="922" spans="1:30" x14ac:dyDescent="0.2">
      <c r="A922">
        <v>17</v>
      </c>
      <c r="B922" s="6" t="s">
        <v>879</v>
      </c>
      <c r="C922" s="6" t="s">
        <v>22</v>
      </c>
      <c r="D922" s="6" t="s">
        <v>23</v>
      </c>
      <c r="E922" s="6" t="s">
        <v>2767</v>
      </c>
      <c r="F922" s="6" t="s">
        <v>2771</v>
      </c>
      <c r="G922" s="6">
        <v>77</v>
      </c>
      <c r="H922" s="6">
        <v>82</v>
      </c>
      <c r="I922" s="7">
        <v>42476</v>
      </c>
      <c r="J922" s="7">
        <v>42486</v>
      </c>
      <c r="K922" s="7" t="s">
        <v>2536</v>
      </c>
      <c r="L922" s="17">
        <f t="shared" si="154"/>
        <v>250.79</v>
      </c>
      <c r="M922" s="20">
        <f t="shared" si="155"/>
        <v>0.9497587623110969</v>
      </c>
      <c r="N922" s="6">
        <v>10</v>
      </c>
      <c r="O922" s="6">
        <v>6400000</v>
      </c>
      <c r="P922" s="6">
        <v>6800000</v>
      </c>
      <c r="Q922" s="6">
        <f t="shared" si="156"/>
        <v>400000</v>
      </c>
      <c r="R922" s="8">
        <f t="shared" si="157"/>
        <v>6.25E-2</v>
      </c>
      <c r="S922" s="6">
        <v>3530</v>
      </c>
      <c r="T922" s="9">
        <f t="shared" si="158"/>
        <v>83162.727272727279</v>
      </c>
      <c r="U922" s="6">
        <v>88358</v>
      </c>
      <c r="V922" s="9">
        <f t="shared" si="159"/>
        <v>5195.2727272727207</v>
      </c>
      <c r="W922" s="8">
        <f t="shared" si="160"/>
        <v>6.2471168246264086E-2</v>
      </c>
      <c r="X922" s="22">
        <f t="shared" si="161"/>
        <v>78984.528924960759</v>
      </c>
      <c r="Y922" s="22">
        <f t="shared" si="162"/>
        <v>83918.784720283904</v>
      </c>
      <c r="Z922" s="22">
        <f t="shared" si="164"/>
        <v>6461746.423461861</v>
      </c>
      <c r="AA922" s="10">
        <v>3679</v>
      </c>
      <c r="AB922" s="6">
        <v>2013</v>
      </c>
      <c r="AC922" s="6">
        <f t="shared" si="163"/>
        <v>3</v>
      </c>
      <c r="AD922" s="6" t="s">
        <v>67</v>
      </c>
    </row>
    <row r="923" spans="1:30" x14ac:dyDescent="0.2">
      <c r="A923">
        <v>18</v>
      </c>
      <c r="B923" s="6" t="s">
        <v>97</v>
      </c>
      <c r="C923" s="6" t="s">
        <v>22</v>
      </c>
      <c r="D923" s="6" t="s">
        <v>23</v>
      </c>
      <c r="E923" s="6" t="s">
        <v>2767</v>
      </c>
      <c r="F923" s="6" t="s">
        <v>2771</v>
      </c>
      <c r="G923" s="6">
        <v>26</v>
      </c>
      <c r="H923" s="6">
        <v>30</v>
      </c>
      <c r="I923" s="7">
        <v>42482</v>
      </c>
      <c r="J923" s="7">
        <v>42492</v>
      </c>
      <c r="K923" s="7" t="s">
        <v>2537</v>
      </c>
      <c r="L923" s="17">
        <f t="shared" si="154"/>
        <v>256.52</v>
      </c>
      <c r="M923" s="20">
        <f t="shared" si="155"/>
        <v>0.92854358334632781</v>
      </c>
      <c r="N923" s="6">
        <v>10</v>
      </c>
      <c r="O923" s="6">
        <v>1950000</v>
      </c>
      <c r="P923" s="6">
        <v>2400000</v>
      </c>
      <c r="Q923" s="6">
        <f t="shared" si="156"/>
        <v>450000</v>
      </c>
      <c r="R923" s="8">
        <f t="shared" si="157"/>
        <v>0.23076923076923078</v>
      </c>
      <c r="S923" s="6">
        <v>93243</v>
      </c>
      <c r="T923" s="9">
        <f t="shared" si="158"/>
        <v>78586.269230769234</v>
      </c>
      <c r="U923" s="6">
        <v>95894</v>
      </c>
      <c r="V923" s="9">
        <f t="shared" si="159"/>
        <v>17307.730769230766</v>
      </c>
      <c r="W923" s="8">
        <f t="shared" si="160"/>
        <v>0.22023861087496685</v>
      </c>
      <c r="X923" s="22">
        <f t="shared" si="161"/>
        <v>72970.776033357732</v>
      </c>
      <c r="Y923" s="22">
        <f t="shared" si="162"/>
        <v>89041.758381412757</v>
      </c>
      <c r="Z923" s="22">
        <f t="shared" si="164"/>
        <v>2315085.7179167317</v>
      </c>
      <c r="AA923" s="6">
        <v>931</v>
      </c>
      <c r="AB923" s="6">
        <v>1893</v>
      </c>
      <c r="AC923" s="6">
        <f t="shared" si="163"/>
        <v>123</v>
      </c>
      <c r="AD923" s="6" t="s">
        <v>81</v>
      </c>
    </row>
    <row r="924" spans="1:30" x14ac:dyDescent="0.2">
      <c r="A924">
        <v>18</v>
      </c>
      <c r="B924" s="6" t="s">
        <v>477</v>
      </c>
      <c r="C924" s="6" t="s">
        <v>22</v>
      </c>
      <c r="D924" s="6" t="s">
        <v>23</v>
      </c>
      <c r="E924" s="6" t="s">
        <v>2767</v>
      </c>
      <c r="F924" s="6" t="s">
        <v>2771</v>
      </c>
      <c r="G924" s="6">
        <v>43</v>
      </c>
      <c r="H924" s="6">
        <v>47</v>
      </c>
      <c r="I924" s="7">
        <v>42483</v>
      </c>
      <c r="J924" s="7">
        <v>42493</v>
      </c>
      <c r="K924" s="7" t="s">
        <v>2537</v>
      </c>
      <c r="L924" s="17">
        <f t="shared" si="154"/>
        <v>256.52</v>
      </c>
      <c r="M924" s="20">
        <f t="shared" si="155"/>
        <v>0.92854358334632781</v>
      </c>
      <c r="N924" s="6">
        <v>10</v>
      </c>
      <c r="O924" s="6">
        <v>2500000</v>
      </c>
      <c r="P924" s="6">
        <v>3300000</v>
      </c>
      <c r="Q924" s="6">
        <f t="shared" si="156"/>
        <v>800000</v>
      </c>
      <c r="R924" s="8">
        <f t="shared" si="157"/>
        <v>0.32</v>
      </c>
      <c r="S924" s="6"/>
      <c r="T924" s="9">
        <f t="shared" si="158"/>
        <v>58139.534883720931</v>
      </c>
      <c r="U924" s="6">
        <v>76744</v>
      </c>
      <c r="V924" s="9">
        <f t="shared" si="159"/>
        <v>18604.465116279069</v>
      </c>
      <c r="W924" s="8">
        <f t="shared" si="160"/>
        <v>0.31999679999999997</v>
      </c>
      <c r="X924" s="22">
        <f t="shared" si="161"/>
        <v>53985.092055019057</v>
      </c>
      <c r="Y924" s="22">
        <f t="shared" si="162"/>
        <v>71260.148760330587</v>
      </c>
      <c r="Z924" s="22">
        <f t="shared" si="164"/>
        <v>3064186.396694215</v>
      </c>
      <c r="AA924" s="10">
        <v>3404</v>
      </c>
      <c r="AB924" s="6">
        <v>2004</v>
      </c>
      <c r="AC924" s="6">
        <f t="shared" si="163"/>
        <v>12</v>
      </c>
      <c r="AD924" s="6" t="s">
        <v>29</v>
      </c>
    </row>
    <row r="925" spans="1:30" x14ac:dyDescent="0.2">
      <c r="A925">
        <v>18</v>
      </c>
      <c r="B925" s="6" t="s">
        <v>1846</v>
      </c>
      <c r="C925" s="6" t="s">
        <v>22</v>
      </c>
      <c r="D925" s="6" t="s">
        <v>23</v>
      </c>
      <c r="E925" s="6" t="s">
        <v>2767</v>
      </c>
      <c r="F925" s="6" t="s">
        <v>2771</v>
      </c>
      <c r="G925" s="6">
        <v>80</v>
      </c>
      <c r="H925" s="6">
        <v>93</v>
      </c>
      <c r="I925" s="7">
        <v>42483</v>
      </c>
      <c r="J925" s="7">
        <v>42493</v>
      </c>
      <c r="K925" s="7" t="s">
        <v>2537</v>
      </c>
      <c r="L925" s="17">
        <f t="shared" si="154"/>
        <v>256.52</v>
      </c>
      <c r="M925" s="20">
        <f t="shared" si="155"/>
        <v>0.92854358334632781</v>
      </c>
      <c r="N925" s="6">
        <v>10</v>
      </c>
      <c r="O925" s="6">
        <v>4600000</v>
      </c>
      <c r="P925" s="6">
        <v>4950000</v>
      </c>
      <c r="Q925" s="6">
        <f t="shared" si="156"/>
        <v>350000</v>
      </c>
      <c r="R925" s="8">
        <f t="shared" si="157"/>
        <v>7.6086956521739135E-2</v>
      </c>
      <c r="S925" s="6"/>
      <c r="T925" s="9">
        <f t="shared" si="158"/>
        <v>57500</v>
      </c>
      <c r="U925" s="6">
        <v>61875</v>
      </c>
      <c r="V925" s="9">
        <f t="shared" si="159"/>
        <v>4375</v>
      </c>
      <c r="W925" s="8">
        <f t="shared" si="160"/>
        <v>7.6086956521739135E-2</v>
      </c>
      <c r="X925" s="22">
        <f t="shared" si="161"/>
        <v>53391.25604241385</v>
      </c>
      <c r="Y925" s="22">
        <f t="shared" si="162"/>
        <v>57453.634219554035</v>
      </c>
      <c r="Z925" s="22">
        <f t="shared" si="164"/>
        <v>4596290.7375643225</v>
      </c>
      <c r="AA925" s="6"/>
      <c r="AB925" s="6">
        <v>2001</v>
      </c>
      <c r="AC925" s="6">
        <f t="shared" si="163"/>
        <v>15</v>
      </c>
      <c r="AD925" s="6" t="s">
        <v>231</v>
      </c>
    </row>
    <row r="926" spans="1:30" x14ac:dyDescent="0.2">
      <c r="A926">
        <v>18</v>
      </c>
      <c r="B926" s="6" t="s">
        <v>1781</v>
      </c>
      <c r="C926" s="6" t="s">
        <v>22</v>
      </c>
      <c r="D926" s="6" t="s">
        <v>23</v>
      </c>
      <c r="E926" s="6" t="s">
        <v>2767</v>
      </c>
      <c r="F926" s="6" t="s">
        <v>2771</v>
      </c>
      <c r="G926" s="6">
        <v>78</v>
      </c>
      <c r="H926" s="6">
        <v>90</v>
      </c>
      <c r="I926" s="7">
        <v>42483</v>
      </c>
      <c r="J926" s="7">
        <v>42493</v>
      </c>
      <c r="K926" s="7" t="s">
        <v>2537</v>
      </c>
      <c r="L926" s="17">
        <f t="shared" si="154"/>
        <v>256.52</v>
      </c>
      <c r="M926" s="20">
        <f t="shared" si="155"/>
        <v>0.92854358334632781</v>
      </c>
      <c r="N926" s="6">
        <v>10</v>
      </c>
      <c r="O926" s="6">
        <v>4290000</v>
      </c>
      <c r="P926" s="6">
        <v>4000000</v>
      </c>
      <c r="Q926" s="6">
        <f t="shared" si="156"/>
        <v>-290000</v>
      </c>
      <c r="R926" s="8">
        <f t="shared" si="157"/>
        <v>-6.75990675990676E-2</v>
      </c>
      <c r="S926" s="6">
        <v>222000</v>
      </c>
      <c r="T926" s="9">
        <f t="shared" si="158"/>
        <v>57846.153846153844</v>
      </c>
      <c r="U926" s="6">
        <v>54128</v>
      </c>
      <c r="V926" s="9">
        <f t="shared" si="159"/>
        <v>-3718.1538461538439</v>
      </c>
      <c r="W926" s="8">
        <f t="shared" si="160"/>
        <v>-6.4276595744680809E-2</v>
      </c>
      <c r="X926" s="22">
        <f t="shared" si="161"/>
        <v>53712.674975110654</v>
      </c>
      <c r="Y926" s="22">
        <f t="shared" si="162"/>
        <v>50260.207079370033</v>
      </c>
      <c r="Z926" s="22">
        <f t="shared" si="164"/>
        <v>3920296.1521908627</v>
      </c>
      <c r="AA926" s="6">
        <v>791</v>
      </c>
      <c r="AB926" s="6">
        <v>1991</v>
      </c>
      <c r="AC926" s="6">
        <f t="shared" si="163"/>
        <v>25</v>
      </c>
      <c r="AD926" s="6" t="s">
        <v>81</v>
      </c>
    </row>
    <row r="927" spans="1:30" x14ac:dyDescent="0.2">
      <c r="A927">
        <v>18</v>
      </c>
      <c r="B927" s="6" t="s">
        <v>659</v>
      </c>
      <c r="C927" s="6" t="s">
        <v>22</v>
      </c>
      <c r="D927" s="6" t="s">
        <v>23</v>
      </c>
      <c r="E927" s="6" t="s">
        <v>2767</v>
      </c>
      <c r="F927" s="6" t="s">
        <v>2771</v>
      </c>
      <c r="G927" s="6">
        <v>48</v>
      </c>
      <c r="H927" s="6">
        <v>55</v>
      </c>
      <c r="I927" s="7">
        <v>42483</v>
      </c>
      <c r="J927" s="7">
        <v>42493</v>
      </c>
      <c r="K927" s="7" t="s">
        <v>2537</v>
      </c>
      <c r="L927" s="17">
        <f t="shared" si="154"/>
        <v>256.52</v>
      </c>
      <c r="M927" s="20">
        <f t="shared" si="155"/>
        <v>0.92854358334632781</v>
      </c>
      <c r="N927" s="6">
        <v>10</v>
      </c>
      <c r="O927" s="6">
        <v>2690000</v>
      </c>
      <c r="P927" s="6">
        <v>3000000</v>
      </c>
      <c r="Q927" s="6">
        <f t="shared" si="156"/>
        <v>310000</v>
      </c>
      <c r="R927" s="8">
        <f t="shared" si="157"/>
        <v>0.11524163568773234</v>
      </c>
      <c r="S927" s="6">
        <v>68568</v>
      </c>
      <c r="T927" s="9">
        <f t="shared" si="158"/>
        <v>57470.166666666664</v>
      </c>
      <c r="U927" s="6">
        <v>63929</v>
      </c>
      <c r="V927" s="9">
        <f t="shared" si="159"/>
        <v>6458.8333333333358</v>
      </c>
      <c r="W927" s="8">
        <f t="shared" si="160"/>
        <v>0.11238584656966953</v>
      </c>
      <c r="X927" s="22">
        <f t="shared" si="161"/>
        <v>53363.554492177347</v>
      </c>
      <c r="Y927" s="22">
        <f t="shared" si="162"/>
        <v>59360.86273974739</v>
      </c>
      <c r="Z927" s="22">
        <f t="shared" si="164"/>
        <v>2849321.4115078747</v>
      </c>
      <c r="AA927" s="10">
        <v>2108</v>
      </c>
      <c r="AB927" s="6">
        <v>1939</v>
      </c>
      <c r="AC927" s="6">
        <f t="shared" si="163"/>
        <v>77</v>
      </c>
      <c r="AD927" s="6" t="s">
        <v>173</v>
      </c>
    </row>
    <row r="928" spans="1:30" x14ac:dyDescent="0.2">
      <c r="A928">
        <v>18</v>
      </c>
      <c r="B928" s="6" t="s">
        <v>802</v>
      </c>
      <c r="C928" s="6" t="s">
        <v>22</v>
      </c>
      <c r="D928" s="6" t="s">
        <v>23</v>
      </c>
      <c r="E928" s="6" t="s">
        <v>2767</v>
      </c>
      <c r="F928" s="6" t="s">
        <v>2771</v>
      </c>
      <c r="G928" s="6">
        <v>85</v>
      </c>
      <c r="H928" s="6">
        <v>95</v>
      </c>
      <c r="I928" s="7">
        <v>42486</v>
      </c>
      <c r="J928" s="7">
        <v>42496</v>
      </c>
      <c r="K928" s="7" t="s">
        <v>2537</v>
      </c>
      <c r="L928" s="17">
        <f t="shared" si="154"/>
        <v>256.52</v>
      </c>
      <c r="M928" s="20">
        <f t="shared" si="155"/>
        <v>0.92854358334632781</v>
      </c>
      <c r="N928" s="6">
        <v>10</v>
      </c>
      <c r="O928" s="6">
        <v>4300000</v>
      </c>
      <c r="P928" s="6">
        <v>4580000</v>
      </c>
      <c r="Q928" s="6">
        <f t="shared" si="156"/>
        <v>280000</v>
      </c>
      <c r="R928" s="8">
        <f t="shared" si="157"/>
        <v>6.5116279069767441E-2</v>
      </c>
      <c r="S928" s="6">
        <v>105000</v>
      </c>
      <c r="T928" s="9">
        <f t="shared" si="158"/>
        <v>51823.529411764706</v>
      </c>
      <c r="U928" s="6">
        <v>55118</v>
      </c>
      <c r="V928" s="9">
        <f t="shared" si="159"/>
        <v>3294.4705882352937</v>
      </c>
      <c r="W928" s="8">
        <f t="shared" si="160"/>
        <v>6.3570942111237219E-2</v>
      </c>
      <c r="X928" s="22">
        <f t="shared" si="161"/>
        <v>48120.405701653814</v>
      </c>
      <c r="Y928" s="22">
        <f t="shared" si="162"/>
        <v>51179.465226882894</v>
      </c>
      <c r="Z928" s="22">
        <f t="shared" si="164"/>
        <v>4350254.5442850459</v>
      </c>
      <c r="AA928" s="6">
        <v>694</v>
      </c>
      <c r="AB928" s="6">
        <v>1972</v>
      </c>
      <c r="AC928" s="6">
        <f t="shared" si="163"/>
        <v>44</v>
      </c>
      <c r="AD928" s="6" t="s">
        <v>191</v>
      </c>
    </row>
    <row r="929" spans="1:30" x14ac:dyDescent="0.2">
      <c r="A929">
        <v>19</v>
      </c>
      <c r="B929" s="6" t="s">
        <v>512</v>
      </c>
      <c r="C929" s="6" t="s">
        <v>22</v>
      </c>
      <c r="D929" s="6" t="s">
        <v>23</v>
      </c>
      <c r="E929" s="6" t="s">
        <v>2767</v>
      </c>
      <c r="F929" s="6" t="s">
        <v>2771</v>
      </c>
      <c r="G929" s="6">
        <v>44</v>
      </c>
      <c r="H929" s="6"/>
      <c r="I929" s="7">
        <v>42490</v>
      </c>
      <c r="J929" s="7">
        <v>42500</v>
      </c>
      <c r="K929" s="7" t="s">
        <v>2537</v>
      </c>
      <c r="L929" s="17">
        <f t="shared" si="154"/>
        <v>256.52</v>
      </c>
      <c r="M929" s="20">
        <f t="shared" si="155"/>
        <v>0.92854358334632781</v>
      </c>
      <c r="N929" s="6">
        <v>10</v>
      </c>
      <c r="O929" s="6">
        <v>3950000</v>
      </c>
      <c r="P929" s="6">
        <v>5350000</v>
      </c>
      <c r="Q929" s="6">
        <f t="shared" si="156"/>
        <v>1400000</v>
      </c>
      <c r="R929" s="8">
        <f t="shared" si="157"/>
        <v>0.35443037974683544</v>
      </c>
      <c r="S929" s="6"/>
      <c r="T929" s="9">
        <f t="shared" si="158"/>
        <v>89772.727272727279</v>
      </c>
      <c r="U929" s="6">
        <v>121591</v>
      </c>
      <c r="V929" s="9">
        <f t="shared" si="159"/>
        <v>31818.272727272721</v>
      </c>
      <c r="W929" s="8">
        <f t="shared" si="160"/>
        <v>0.35443139240506322</v>
      </c>
      <c r="X929" s="22">
        <f t="shared" si="161"/>
        <v>83357.889868590792</v>
      </c>
      <c r="Y929" s="22">
        <f t="shared" si="162"/>
        <v>112902.54284266334</v>
      </c>
      <c r="Z929" s="22">
        <f t="shared" si="164"/>
        <v>4967711.8850771869</v>
      </c>
      <c r="AA929" s="10">
        <v>6363</v>
      </c>
      <c r="AB929" s="6">
        <v>2016</v>
      </c>
      <c r="AC929" s="6">
        <f t="shared" si="163"/>
        <v>0</v>
      </c>
      <c r="AD929" s="6" t="s">
        <v>46</v>
      </c>
    </row>
    <row r="930" spans="1:30" x14ac:dyDescent="0.2">
      <c r="A930">
        <v>19</v>
      </c>
      <c r="B930" s="6" t="s">
        <v>1783</v>
      </c>
      <c r="C930" s="6" t="s">
        <v>22</v>
      </c>
      <c r="D930" s="6" t="s">
        <v>23</v>
      </c>
      <c r="E930" s="6" t="s">
        <v>2767</v>
      </c>
      <c r="F930" s="6" t="s">
        <v>2771</v>
      </c>
      <c r="G930" s="6">
        <v>78</v>
      </c>
      <c r="H930" s="6">
        <v>90</v>
      </c>
      <c r="I930" s="7">
        <v>42490</v>
      </c>
      <c r="J930" s="7">
        <v>42500</v>
      </c>
      <c r="K930" s="7" t="s">
        <v>2537</v>
      </c>
      <c r="L930" s="17">
        <f t="shared" si="154"/>
        <v>256.52</v>
      </c>
      <c r="M930" s="20">
        <f t="shared" si="155"/>
        <v>0.92854358334632781</v>
      </c>
      <c r="N930" s="6">
        <v>10</v>
      </c>
      <c r="O930" s="6">
        <v>4450000</v>
      </c>
      <c r="P930" s="6">
        <v>5120000</v>
      </c>
      <c r="Q930" s="6">
        <f t="shared" si="156"/>
        <v>670000</v>
      </c>
      <c r="R930" s="8">
        <f t="shared" si="157"/>
        <v>0.15056179775280898</v>
      </c>
      <c r="S930" s="6"/>
      <c r="T930" s="9">
        <f t="shared" si="158"/>
        <v>57051.282051282054</v>
      </c>
      <c r="U930" s="6">
        <v>65641</v>
      </c>
      <c r="V930" s="9">
        <f t="shared" si="159"/>
        <v>8589.7179487179455</v>
      </c>
      <c r="W930" s="8">
        <f t="shared" si="160"/>
        <v>0.15056134831460669</v>
      </c>
      <c r="X930" s="22">
        <f t="shared" si="161"/>
        <v>52974.60187039947</v>
      </c>
      <c r="Y930" s="22">
        <f t="shared" si="162"/>
        <v>60950.529354436301</v>
      </c>
      <c r="Z930" s="22">
        <f t="shared" si="164"/>
        <v>4754141.2896460313</v>
      </c>
      <c r="AA930" s="10">
        <v>5362</v>
      </c>
      <c r="AB930" s="6">
        <v>2014</v>
      </c>
      <c r="AC930" s="6">
        <f t="shared" si="163"/>
        <v>2</v>
      </c>
      <c r="AD930" s="6" t="s">
        <v>37</v>
      </c>
    </row>
    <row r="931" spans="1:30" x14ac:dyDescent="0.2">
      <c r="A931">
        <v>19</v>
      </c>
      <c r="B931" s="6" t="s">
        <v>227</v>
      </c>
      <c r="C931" s="6" t="s">
        <v>22</v>
      </c>
      <c r="D931" s="6" t="s">
        <v>23</v>
      </c>
      <c r="E931" s="6" t="s">
        <v>2767</v>
      </c>
      <c r="F931" s="6" t="s">
        <v>2771</v>
      </c>
      <c r="G931" s="6">
        <v>33</v>
      </c>
      <c r="H931" s="6">
        <v>36</v>
      </c>
      <c r="I931" s="7">
        <v>42490</v>
      </c>
      <c r="J931" s="7">
        <v>42500</v>
      </c>
      <c r="K931" s="7" t="s">
        <v>2537</v>
      </c>
      <c r="L931" s="17">
        <f t="shared" si="154"/>
        <v>256.52</v>
      </c>
      <c r="M931" s="20">
        <f t="shared" si="155"/>
        <v>0.92854358334632781</v>
      </c>
      <c r="N931" s="6">
        <v>10</v>
      </c>
      <c r="O931" s="6">
        <v>2590000</v>
      </c>
      <c r="P931" s="6">
        <v>3075000</v>
      </c>
      <c r="Q931" s="6">
        <f t="shared" si="156"/>
        <v>485000</v>
      </c>
      <c r="R931" s="8">
        <f t="shared" si="157"/>
        <v>0.18725868725868725</v>
      </c>
      <c r="S931" s="6"/>
      <c r="T931" s="9">
        <f t="shared" si="158"/>
        <v>78484.84848484848</v>
      </c>
      <c r="U931" s="6">
        <v>93182</v>
      </c>
      <c r="V931" s="9">
        <f t="shared" si="159"/>
        <v>14697.15151515152</v>
      </c>
      <c r="W931" s="8">
        <f t="shared" si="160"/>
        <v>0.18726100386100392</v>
      </c>
      <c r="X931" s="22">
        <f t="shared" si="161"/>
        <v>72876.602450514809</v>
      </c>
      <c r="Y931" s="22">
        <f t="shared" si="162"/>
        <v>86523.548183377512</v>
      </c>
      <c r="Z931" s="22">
        <f t="shared" si="164"/>
        <v>2855277.0900514578</v>
      </c>
      <c r="AA931" s="10">
        <v>1714</v>
      </c>
      <c r="AB931" s="6">
        <v>2008</v>
      </c>
      <c r="AC931" s="6">
        <f t="shared" si="163"/>
        <v>8</v>
      </c>
      <c r="AD931" s="6" t="s">
        <v>206</v>
      </c>
    </row>
    <row r="932" spans="1:30" x14ac:dyDescent="0.2">
      <c r="A932">
        <v>19</v>
      </c>
      <c r="B932" s="6" t="s">
        <v>322</v>
      </c>
      <c r="C932" s="6" t="s">
        <v>22</v>
      </c>
      <c r="D932" s="6" t="s">
        <v>23</v>
      </c>
      <c r="E932" s="6" t="s">
        <v>2767</v>
      </c>
      <c r="F932" s="6" t="s">
        <v>2771</v>
      </c>
      <c r="G932" s="6">
        <v>37</v>
      </c>
      <c r="H932" s="6">
        <v>41</v>
      </c>
      <c r="I932" s="7">
        <v>42490</v>
      </c>
      <c r="J932" s="7">
        <v>42500</v>
      </c>
      <c r="K932" s="7" t="s">
        <v>2537</v>
      </c>
      <c r="L932" s="17">
        <f t="shared" si="154"/>
        <v>256.52</v>
      </c>
      <c r="M932" s="20">
        <f t="shared" si="155"/>
        <v>0.92854358334632781</v>
      </c>
      <c r="N932" s="6">
        <v>10</v>
      </c>
      <c r="O932" s="6">
        <v>2500000</v>
      </c>
      <c r="P932" s="6">
        <v>3135000</v>
      </c>
      <c r="Q932" s="6">
        <f t="shared" si="156"/>
        <v>635000</v>
      </c>
      <c r="R932" s="8">
        <f t="shared" si="157"/>
        <v>0.254</v>
      </c>
      <c r="S932" s="6"/>
      <c r="T932" s="9">
        <f t="shared" si="158"/>
        <v>67567.567567567574</v>
      </c>
      <c r="U932" s="6">
        <v>84730</v>
      </c>
      <c r="V932" s="9">
        <f t="shared" si="159"/>
        <v>17162.432432432426</v>
      </c>
      <c r="W932" s="8">
        <f t="shared" si="160"/>
        <v>0.2540039999999999</v>
      </c>
      <c r="X932" s="22">
        <f t="shared" si="161"/>
        <v>62739.431307184313</v>
      </c>
      <c r="Y932" s="22">
        <f t="shared" si="162"/>
        <v>78675.497816934352</v>
      </c>
      <c r="Z932" s="22">
        <f t="shared" si="164"/>
        <v>2910993.419226571</v>
      </c>
      <c r="AA932" s="10">
        <v>2412</v>
      </c>
      <c r="AB932" s="6">
        <v>2007</v>
      </c>
      <c r="AC932" s="6">
        <f t="shared" si="163"/>
        <v>9</v>
      </c>
      <c r="AD932" s="6" t="s">
        <v>29</v>
      </c>
    </row>
    <row r="933" spans="1:30" x14ac:dyDescent="0.2">
      <c r="A933">
        <v>19</v>
      </c>
      <c r="B933" s="6" t="s">
        <v>876</v>
      </c>
      <c r="C933" s="6" t="s">
        <v>22</v>
      </c>
      <c r="D933" s="6" t="s">
        <v>23</v>
      </c>
      <c r="E933" s="6" t="s">
        <v>2767</v>
      </c>
      <c r="F933" s="6" t="s">
        <v>2771</v>
      </c>
      <c r="G933" s="6">
        <v>53</v>
      </c>
      <c r="H933" s="6">
        <v>59</v>
      </c>
      <c r="I933" s="7">
        <v>42490</v>
      </c>
      <c r="J933" s="7">
        <v>42500</v>
      </c>
      <c r="K933" s="7" t="s">
        <v>2537</v>
      </c>
      <c r="L933" s="17">
        <f t="shared" si="154"/>
        <v>256.52</v>
      </c>
      <c r="M933" s="20">
        <f t="shared" si="155"/>
        <v>0.92854358334632781</v>
      </c>
      <c r="N933" s="6">
        <v>10</v>
      </c>
      <c r="O933" s="6">
        <v>3100000</v>
      </c>
      <c r="P933" s="6">
        <v>3570000</v>
      </c>
      <c r="Q933" s="6">
        <f t="shared" si="156"/>
        <v>470000</v>
      </c>
      <c r="R933" s="8">
        <f t="shared" si="157"/>
        <v>0.15161290322580645</v>
      </c>
      <c r="S933" s="6">
        <v>79431</v>
      </c>
      <c r="T933" s="9">
        <f t="shared" si="158"/>
        <v>59989.264150943396</v>
      </c>
      <c r="U933" s="6">
        <v>68857</v>
      </c>
      <c r="V933" s="9">
        <f t="shared" si="159"/>
        <v>8867.7358490566039</v>
      </c>
      <c r="W933" s="8">
        <f t="shared" si="160"/>
        <v>0.14782204740407953</v>
      </c>
      <c r="X933" s="22">
        <f t="shared" si="161"/>
        <v>55702.646297026382</v>
      </c>
      <c r="Y933" s="22">
        <f t="shared" si="162"/>
        <v>63936.725518478095</v>
      </c>
      <c r="Z933" s="22">
        <f t="shared" si="164"/>
        <v>3388646.4524793392</v>
      </c>
      <c r="AA933" s="10">
        <v>2108</v>
      </c>
      <c r="AB933" s="6">
        <v>1939</v>
      </c>
      <c r="AC933" s="6">
        <f t="shared" si="163"/>
        <v>77</v>
      </c>
      <c r="AD933" s="6" t="s">
        <v>25</v>
      </c>
    </row>
    <row r="934" spans="1:30" x14ac:dyDescent="0.2">
      <c r="A934">
        <v>19</v>
      </c>
      <c r="B934" s="6" t="s">
        <v>1122</v>
      </c>
      <c r="C934" s="6" t="s">
        <v>22</v>
      </c>
      <c r="D934" s="6" t="s">
        <v>23</v>
      </c>
      <c r="E934" s="6" t="s">
        <v>2767</v>
      </c>
      <c r="F934" s="6" t="s">
        <v>2771</v>
      </c>
      <c r="G934" s="6">
        <v>59</v>
      </c>
      <c r="H934" s="6">
        <v>68</v>
      </c>
      <c r="I934" s="7">
        <v>42490</v>
      </c>
      <c r="J934" s="7">
        <v>42500</v>
      </c>
      <c r="K934" s="7" t="s">
        <v>2537</v>
      </c>
      <c r="L934" s="17">
        <f t="shared" si="154"/>
        <v>256.52</v>
      </c>
      <c r="M934" s="20">
        <f t="shared" si="155"/>
        <v>0.92854358334632781</v>
      </c>
      <c r="N934" s="6">
        <v>10</v>
      </c>
      <c r="O934" s="6">
        <v>2900000</v>
      </c>
      <c r="P934" s="6">
        <v>3450000</v>
      </c>
      <c r="Q934" s="6">
        <f t="shared" si="156"/>
        <v>550000</v>
      </c>
      <c r="R934" s="8">
        <f t="shared" si="157"/>
        <v>0.18965517241379309</v>
      </c>
      <c r="S934" s="6">
        <v>14619</v>
      </c>
      <c r="T934" s="9">
        <f t="shared" si="158"/>
        <v>49400.322033898308</v>
      </c>
      <c r="U934" s="6">
        <v>58722</v>
      </c>
      <c r="V934" s="9">
        <f t="shared" si="159"/>
        <v>9321.6779661016917</v>
      </c>
      <c r="W934" s="8">
        <f t="shared" si="160"/>
        <v>0.18869670444061462</v>
      </c>
      <c r="X934" s="22">
        <f t="shared" si="161"/>
        <v>45870.352039818485</v>
      </c>
      <c r="Y934" s="22">
        <f t="shared" si="162"/>
        <v>54525.936301263064</v>
      </c>
      <c r="Z934" s="22">
        <f t="shared" si="164"/>
        <v>3217030.2417745208</v>
      </c>
      <c r="AA934" s="10">
        <v>2445</v>
      </c>
      <c r="AB934" s="6">
        <v>1898</v>
      </c>
      <c r="AC934" s="6">
        <f t="shared" si="163"/>
        <v>118</v>
      </c>
      <c r="AD934" s="6" t="s">
        <v>244</v>
      </c>
    </row>
    <row r="935" spans="1:30" x14ac:dyDescent="0.2">
      <c r="A935">
        <v>21</v>
      </c>
      <c r="B935" s="6" t="s">
        <v>1249</v>
      </c>
      <c r="C935" s="6" t="s">
        <v>22</v>
      </c>
      <c r="D935" s="6" t="s">
        <v>23</v>
      </c>
      <c r="E935" s="6" t="s">
        <v>2767</v>
      </c>
      <c r="F935" s="6" t="s">
        <v>2771</v>
      </c>
      <c r="G935" s="6">
        <v>63</v>
      </c>
      <c r="H935" s="6">
        <v>74</v>
      </c>
      <c r="I935" s="7">
        <v>42503</v>
      </c>
      <c r="J935" s="7">
        <v>42513</v>
      </c>
      <c r="K935" s="7" t="s">
        <v>2537</v>
      </c>
      <c r="L935" s="17">
        <f t="shared" si="154"/>
        <v>256.52</v>
      </c>
      <c r="M935" s="20">
        <f t="shared" si="155"/>
        <v>0.92854358334632781</v>
      </c>
      <c r="N935" s="6">
        <v>10</v>
      </c>
      <c r="O935" s="6">
        <v>3550000</v>
      </c>
      <c r="P935" s="6">
        <v>4500000</v>
      </c>
      <c r="Q935" s="6">
        <f t="shared" si="156"/>
        <v>950000</v>
      </c>
      <c r="R935" s="8">
        <f t="shared" si="157"/>
        <v>0.26760563380281688</v>
      </c>
      <c r="S935" s="6"/>
      <c r="T935" s="9">
        <f t="shared" si="158"/>
        <v>56349.206349206346</v>
      </c>
      <c r="U935" s="6">
        <v>71429</v>
      </c>
      <c r="V935" s="9">
        <f t="shared" si="159"/>
        <v>15079.793650793654</v>
      </c>
      <c r="W935" s="8">
        <f t="shared" si="160"/>
        <v>0.2676132394366198</v>
      </c>
      <c r="X935" s="22">
        <f t="shared" si="161"/>
        <v>52322.693982213706</v>
      </c>
      <c r="Y935" s="22">
        <f t="shared" si="162"/>
        <v>66324.939614844843</v>
      </c>
      <c r="Z935" s="22">
        <f t="shared" si="164"/>
        <v>4178471.195735225</v>
      </c>
      <c r="AA935" s="10">
        <v>3404</v>
      </c>
      <c r="AB935" s="6">
        <v>2004</v>
      </c>
      <c r="AC935" s="6">
        <f t="shared" si="163"/>
        <v>12</v>
      </c>
      <c r="AD935" s="6" t="s">
        <v>37</v>
      </c>
    </row>
    <row r="936" spans="1:30" x14ac:dyDescent="0.2">
      <c r="A936">
        <v>21</v>
      </c>
      <c r="B936" s="6" t="s">
        <v>1154</v>
      </c>
      <c r="C936" s="6" t="s">
        <v>22</v>
      </c>
      <c r="D936" s="6" t="s">
        <v>23</v>
      </c>
      <c r="E936" s="6" t="s">
        <v>2767</v>
      </c>
      <c r="F936" s="6" t="s">
        <v>2771</v>
      </c>
      <c r="G936" s="6">
        <v>60</v>
      </c>
      <c r="H936" s="6">
        <v>68</v>
      </c>
      <c r="I936" s="7">
        <v>42503</v>
      </c>
      <c r="J936" s="7">
        <v>42513</v>
      </c>
      <c r="K936" s="7" t="s">
        <v>2537</v>
      </c>
      <c r="L936" s="17">
        <f t="shared" si="154"/>
        <v>256.52</v>
      </c>
      <c r="M936" s="20">
        <f t="shared" si="155"/>
        <v>0.92854358334632781</v>
      </c>
      <c r="N936" s="6">
        <v>10</v>
      </c>
      <c r="O936" s="6">
        <v>2500000</v>
      </c>
      <c r="P936" s="6">
        <v>3100000</v>
      </c>
      <c r="Q936" s="6">
        <f t="shared" si="156"/>
        <v>600000</v>
      </c>
      <c r="R936" s="8">
        <f t="shared" si="157"/>
        <v>0.24</v>
      </c>
      <c r="S936" s="6">
        <v>57512</v>
      </c>
      <c r="T936" s="9">
        <f t="shared" si="158"/>
        <v>42625.2</v>
      </c>
      <c r="U936" s="6">
        <v>52625</v>
      </c>
      <c r="V936" s="9">
        <f t="shared" si="159"/>
        <v>9999.8000000000029</v>
      </c>
      <c r="W936" s="8">
        <f t="shared" si="160"/>
        <v>0.23459831273518961</v>
      </c>
      <c r="X936" s="22">
        <f t="shared" si="161"/>
        <v>39579.355948853889</v>
      </c>
      <c r="Y936" s="22">
        <f t="shared" si="162"/>
        <v>48864.606073600502</v>
      </c>
      <c r="Z936" s="22">
        <f t="shared" si="164"/>
        <v>2931876.3644160302</v>
      </c>
      <c r="AA936" s="10">
        <v>1075</v>
      </c>
      <c r="AB936" s="6">
        <v>1923</v>
      </c>
      <c r="AC936" s="6">
        <f t="shared" si="163"/>
        <v>93</v>
      </c>
      <c r="AD936" s="6" t="s">
        <v>25</v>
      </c>
    </row>
    <row r="937" spans="1:30" x14ac:dyDescent="0.2">
      <c r="A937">
        <v>21</v>
      </c>
      <c r="B937" s="6" t="s">
        <v>478</v>
      </c>
      <c r="C937" s="6" t="s">
        <v>22</v>
      </c>
      <c r="D937" s="6" t="s">
        <v>23</v>
      </c>
      <c r="E937" s="6" t="s">
        <v>2767</v>
      </c>
      <c r="F937" s="6" t="s">
        <v>2771</v>
      </c>
      <c r="G937" s="6">
        <v>43</v>
      </c>
      <c r="H937" s="6">
        <v>49</v>
      </c>
      <c r="I937" s="7">
        <v>42503</v>
      </c>
      <c r="J937" s="7">
        <v>42513</v>
      </c>
      <c r="K937" s="7" t="s">
        <v>2537</v>
      </c>
      <c r="L937" s="17">
        <f t="shared" si="154"/>
        <v>256.52</v>
      </c>
      <c r="M937" s="20">
        <f t="shared" si="155"/>
        <v>0.92854358334632781</v>
      </c>
      <c r="N937" s="6">
        <v>10</v>
      </c>
      <c r="O937" s="6">
        <v>2600000</v>
      </c>
      <c r="P937" s="6">
        <v>2930000</v>
      </c>
      <c r="Q937" s="6">
        <f t="shared" si="156"/>
        <v>330000</v>
      </c>
      <c r="R937" s="8">
        <f t="shared" si="157"/>
        <v>0.12692307692307692</v>
      </c>
      <c r="S937" s="6">
        <v>72722</v>
      </c>
      <c r="T937" s="9">
        <f t="shared" si="158"/>
        <v>62156.325581395351</v>
      </c>
      <c r="U937" s="6">
        <v>69831</v>
      </c>
      <c r="V937" s="9">
        <f t="shared" si="159"/>
        <v>7674.674418604649</v>
      </c>
      <c r="W937" s="8">
        <f t="shared" si="160"/>
        <v>0.12347374698902464</v>
      </c>
      <c r="X937" s="22">
        <f t="shared" si="161"/>
        <v>57714.857282989862</v>
      </c>
      <c r="Y937" s="22">
        <f t="shared" si="162"/>
        <v>64841.126968657416</v>
      </c>
      <c r="Z937" s="22">
        <f t="shared" si="164"/>
        <v>2788168.4596522688</v>
      </c>
      <c r="AA937" s="6">
        <v>527</v>
      </c>
      <c r="AB937" s="6">
        <v>1904</v>
      </c>
      <c r="AC937" s="6">
        <f t="shared" si="163"/>
        <v>112</v>
      </c>
      <c r="AD937" s="6" t="s">
        <v>25</v>
      </c>
    </row>
    <row r="938" spans="1:30" x14ac:dyDescent="0.2">
      <c r="A938">
        <v>21</v>
      </c>
      <c r="B938" s="6" t="s">
        <v>1215</v>
      </c>
      <c r="C938" s="6" t="s">
        <v>22</v>
      </c>
      <c r="D938" s="6" t="s">
        <v>23</v>
      </c>
      <c r="E938" s="6" t="s">
        <v>2767</v>
      </c>
      <c r="F938" s="6" t="s">
        <v>2771</v>
      </c>
      <c r="G938" s="6">
        <v>62</v>
      </c>
      <c r="H938" s="6">
        <v>82</v>
      </c>
      <c r="I938" s="7">
        <v>42503</v>
      </c>
      <c r="J938" s="7">
        <v>42513</v>
      </c>
      <c r="K938" s="7" t="s">
        <v>2537</v>
      </c>
      <c r="L938" s="17">
        <f t="shared" si="154"/>
        <v>256.52</v>
      </c>
      <c r="M938" s="20">
        <f t="shared" si="155"/>
        <v>0.92854358334632781</v>
      </c>
      <c r="N938" s="6">
        <v>10</v>
      </c>
      <c r="O938" s="6">
        <v>3900000</v>
      </c>
      <c r="P938" s="6">
        <v>3900000</v>
      </c>
      <c r="Q938" s="6">
        <f t="shared" si="156"/>
        <v>0</v>
      </c>
      <c r="R938" s="8">
        <f t="shared" si="157"/>
        <v>0</v>
      </c>
      <c r="S938" s="6">
        <v>66830</v>
      </c>
      <c r="T938" s="9">
        <f t="shared" si="158"/>
        <v>63981.129032258068</v>
      </c>
      <c r="U938" s="6">
        <v>63981</v>
      </c>
      <c r="V938" s="9">
        <f t="shared" si="159"/>
        <v>-0.12903225806803675</v>
      </c>
      <c r="W938" s="8">
        <f t="shared" si="160"/>
        <v>-2.016723681180761E-6</v>
      </c>
      <c r="X938" s="22">
        <f t="shared" si="161"/>
        <v>59409.26681815667</v>
      </c>
      <c r="Y938" s="22">
        <f t="shared" si="162"/>
        <v>59409.147006081403</v>
      </c>
      <c r="Z938" s="22">
        <f t="shared" si="164"/>
        <v>3683367.1143770469</v>
      </c>
      <c r="AA938" s="6">
        <v>377</v>
      </c>
      <c r="AB938" s="6">
        <v>1886</v>
      </c>
      <c r="AC938" s="6">
        <f t="shared" si="163"/>
        <v>130</v>
      </c>
      <c r="AD938" s="6" t="s">
        <v>37</v>
      </c>
    </row>
    <row r="939" spans="1:30" x14ac:dyDescent="0.2">
      <c r="A939">
        <v>21</v>
      </c>
      <c r="B939" s="6" t="s">
        <v>271</v>
      </c>
      <c r="C939" s="6" t="s">
        <v>22</v>
      </c>
      <c r="D939" s="6" t="s">
        <v>23</v>
      </c>
      <c r="E939" s="6" t="s">
        <v>2767</v>
      </c>
      <c r="F939" s="6" t="s">
        <v>2771</v>
      </c>
      <c r="G939" s="6">
        <v>35</v>
      </c>
      <c r="H939" s="6"/>
      <c r="I939" s="7">
        <v>42503</v>
      </c>
      <c r="J939" s="7">
        <v>42513</v>
      </c>
      <c r="K939" s="7" t="s">
        <v>2537</v>
      </c>
      <c r="L939" s="17">
        <f t="shared" si="154"/>
        <v>256.52</v>
      </c>
      <c r="M939" s="20">
        <f t="shared" si="155"/>
        <v>0.92854358334632781</v>
      </c>
      <c r="N939" s="6">
        <v>10</v>
      </c>
      <c r="O939" s="6">
        <v>2190000</v>
      </c>
      <c r="P939" s="6">
        <v>2570000</v>
      </c>
      <c r="Q939" s="6">
        <f t="shared" si="156"/>
        <v>380000</v>
      </c>
      <c r="R939" s="8">
        <f t="shared" si="157"/>
        <v>0.17351598173515981</v>
      </c>
      <c r="S939" s="6">
        <v>17073</v>
      </c>
      <c r="T939" s="9">
        <f t="shared" si="158"/>
        <v>63059.228571428568</v>
      </c>
      <c r="U939" s="6">
        <v>73916</v>
      </c>
      <c r="V939" s="9">
        <f t="shared" si="159"/>
        <v>10856.771428571432</v>
      </c>
      <c r="W939" s="8">
        <f t="shared" si="160"/>
        <v>0.17216784401784632</v>
      </c>
      <c r="X939" s="22">
        <f t="shared" si="161"/>
        <v>58553.242060769415</v>
      </c>
      <c r="Y939" s="22">
        <f t="shared" si="162"/>
        <v>68634.227506627169</v>
      </c>
      <c r="Z939" s="22">
        <f t="shared" si="164"/>
        <v>2402197.9627319509</v>
      </c>
      <c r="AA939" s="6"/>
      <c r="AB939" s="6">
        <v>1880</v>
      </c>
      <c r="AC939" s="6">
        <f t="shared" si="163"/>
        <v>136</v>
      </c>
      <c r="AD939" s="6" t="s">
        <v>102</v>
      </c>
    </row>
    <row r="940" spans="1:30" x14ac:dyDescent="0.2">
      <c r="A940">
        <v>21</v>
      </c>
      <c r="B940" s="6" t="s">
        <v>763</v>
      </c>
      <c r="C940" s="6" t="s">
        <v>22</v>
      </c>
      <c r="D940" s="6" t="s">
        <v>23</v>
      </c>
      <c r="E940" s="6" t="s">
        <v>2767</v>
      </c>
      <c r="F940" s="6" t="s">
        <v>2771</v>
      </c>
      <c r="G940" s="6">
        <v>51</v>
      </c>
      <c r="H940" s="6">
        <v>57</v>
      </c>
      <c r="I940" s="7">
        <v>42504</v>
      </c>
      <c r="J940" s="7">
        <v>42514</v>
      </c>
      <c r="K940" s="7" t="s">
        <v>2537</v>
      </c>
      <c r="L940" s="17">
        <f t="shared" si="154"/>
        <v>256.52</v>
      </c>
      <c r="M940" s="20">
        <f t="shared" si="155"/>
        <v>0.92854358334632781</v>
      </c>
      <c r="N940" s="6">
        <v>10</v>
      </c>
      <c r="O940" s="6">
        <v>3300000</v>
      </c>
      <c r="P940" s="6">
        <v>3675000</v>
      </c>
      <c r="Q940" s="6">
        <f t="shared" si="156"/>
        <v>375000</v>
      </c>
      <c r="R940" s="8">
        <f t="shared" si="157"/>
        <v>0.11363636363636363</v>
      </c>
      <c r="S940" s="6"/>
      <c r="T940" s="9">
        <f t="shared" si="158"/>
        <v>64705.882352941175</v>
      </c>
      <c r="U940" s="6">
        <v>72059</v>
      </c>
      <c r="V940" s="9">
        <f t="shared" si="159"/>
        <v>7353.1176470588252</v>
      </c>
      <c r="W940" s="8">
        <f t="shared" si="160"/>
        <v>0.11363909090909094</v>
      </c>
      <c r="X940" s="22">
        <f t="shared" si="161"/>
        <v>60082.231863585912</v>
      </c>
      <c r="Y940" s="22">
        <f t="shared" si="162"/>
        <v>66909.922072353031</v>
      </c>
      <c r="Z940" s="22">
        <f t="shared" si="164"/>
        <v>3412406.0256900047</v>
      </c>
      <c r="AA940" s="6">
        <v>563</v>
      </c>
      <c r="AB940" s="6">
        <v>2007</v>
      </c>
      <c r="AC940" s="6">
        <f t="shared" si="163"/>
        <v>9</v>
      </c>
      <c r="AD940" s="6" t="s">
        <v>240</v>
      </c>
    </row>
    <row r="941" spans="1:30" x14ac:dyDescent="0.2">
      <c r="A941">
        <v>22</v>
      </c>
      <c r="B941" s="6" t="s">
        <v>1282</v>
      </c>
      <c r="C941" s="6" t="s">
        <v>22</v>
      </c>
      <c r="D941" s="6" t="s">
        <v>23</v>
      </c>
      <c r="E941" s="6" t="s">
        <v>2767</v>
      </c>
      <c r="F941" s="6" t="s">
        <v>2771</v>
      </c>
      <c r="G941" s="6">
        <v>64</v>
      </c>
      <c r="H941" s="6">
        <v>70</v>
      </c>
      <c r="I941" s="7">
        <v>42510</v>
      </c>
      <c r="J941" s="7">
        <v>42520</v>
      </c>
      <c r="K941" s="7" t="s">
        <v>2537</v>
      </c>
      <c r="L941" s="17">
        <f t="shared" si="154"/>
        <v>256.52</v>
      </c>
      <c r="M941" s="20">
        <f t="shared" si="155"/>
        <v>0.92854358334632781</v>
      </c>
      <c r="N941" s="6">
        <v>10</v>
      </c>
      <c r="O941" s="6">
        <v>3250000</v>
      </c>
      <c r="P941" s="6">
        <v>3815000</v>
      </c>
      <c r="Q941" s="6">
        <f t="shared" si="156"/>
        <v>565000</v>
      </c>
      <c r="R941" s="8">
        <f t="shared" si="157"/>
        <v>0.17384615384615384</v>
      </c>
      <c r="S941" s="6"/>
      <c r="T941" s="9">
        <f t="shared" si="158"/>
        <v>50781.25</v>
      </c>
      <c r="U941" s="6">
        <v>59609</v>
      </c>
      <c r="V941" s="9">
        <f t="shared" si="159"/>
        <v>8827.75</v>
      </c>
      <c r="W941" s="8">
        <f t="shared" si="160"/>
        <v>0.17383876923076924</v>
      </c>
      <c r="X941" s="22">
        <f t="shared" si="161"/>
        <v>47152.603841805707</v>
      </c>
      <c r="Y941" s="22">
        <f t="shared" si="162"/>
        <v>55349.554459691251</v>
      </c>
      <c r="Z941" s="22">
        <f t="shared" si="164"/>
        <v>3542371.4854202401</v>
      </c>
      <c r="AA941" s="10">
        <v>8058</v>
      </c>
      <c r="AB941" s="6">
        <v>1990</v>
      </c>
      <c r="AC941" s="6">
        <f t="shared" si="163"/>
        <v>26</v>
      </c>
      <c r="AD941" s="6" t="s">
        <v>37</v>
      </c>
    </row>
    <row r="942" spans="1:30" x14ac:dyDescent="0.2">
      <c r="A942">
        <v>22</v>
      </c>
      <c r="B942" s="6" t="s">
        <v>273</v>
      </c>
      <c r="C942" s="6" t="s">
        <v>22</v>
      </c>
      <c r="D942" s="6" t="s">
        <v>23</v>
      </c>
      <c r="E942" s="6" t="s">
        <v>2767</v>
      </c>
      <c r="F942" s="6" t="s">
        <v>2771</v>
      </c>
      <c r="G942" s="6">
        <v>35</v>
      </c>
      <c r="H942" s="6">
        <v>42</v>
      </c>
      <c r="I942" s="7">
        <v>42510</v>
      </c>
      <c r="J942" s="7">
        <v>42520</v>
      </c>
      <c r="K942" s="7" t="s">
        <v>2537</v>
      </c>
      <c r="L942" s="17">
        <f t="shared" si="154"/>
        <v>256.52</v>
      </c>
      <c r="M942" s="20">
        <f t="shared" si="155"/>
        <v>0.92854358334632781</v>
      </c>
      <c r="N942" s="6">
        <v>10</v>
      </c>
      <c r="O942" s="6">
        <v>2300000</v>
      </c>
      <c r="P942" s="6">
        <v>2850000</v>
      </c>
      <c r="Q942" s="6">
        <f t="shared" si="156"/>
        <v>550000</v>
      </c>
      <c r="R942" s="8">
        <f t="shared" si="157"/>
        <v>0.2391304347826087</v>
      </c>
      <c r="S942" s="6">
        <v>38000</v>
      </c>
      <c r="T942" s="9">
        <f t="shared" si="158"/>
        <v>66800</v>
      </c>
      <c r="U942" s="6">
        <v>82514</v>
      </c>
      <c r="V942" s="9">
        <f t="shared" si="159"/>
        <v>15714</v>
      </c>
      <c r="W942" s="8">
        <f t="shared" si="160"/>
        <v>0.23523952095808384</v>
      </c>
      <c r="X942" s="22">
        <f t="shared" si="161"/>
        <v>62026.711367534699</v>
      </c>
      <c r="Y942" s="22">
        <f t="shared" si="162"/>
        <v>76617.845236238893</v>
      </c>
      <c r="Z942" s="22">
        <f t="shared" si="164"/>
        <v>2681624.5832683612</v>
      </c>
      <c r="AA942" s="10">
        <v>1443</v>
      </c>
      <c r="AB942" s="6">
        <v>1938</v>
      </c>
      <c r="AC942" s="6">
        <f t="shared" si="163"/>
        <v>78</v>
      </c>
      <c r="AD942" s="6" t="s">
        <v>37</v>
      </c>
    </row>
    <row r="943" spans="1:30" x14ac:dyDescent="0.2">
      <c r="A943">
        <v>22</v>
      </c>
      <c r="B943" s="6" t="s">
        <v>1315</v>
      </c>
      <c r="C943" s="6" t="s">
        <v>22</v>
      </c>
      <c r="D943" s="6" t="s">
        <v>23</v>
      </c>
      <c r="E943" s="6" t="s">
        <v>2767</v>
      </c>
      <c r="F943" s="6" t="s">
        <v>2771</v>
      </c>
      <c r="G943" s="6">
        <v>73</v>
      </c>
      <c r="H943" s="6">
        <v>81</v>
      </c>
      <c r="I943" s="7">
        <v>42511</v>
      </c>
      <c r="J943" s="7">
        <v>42521</v>
      </c>
      <c r="K943" s="7" t="s">
        <v>2537</v>
      </c>
      <c r="L943" s="17">
        <f t="shared" si="154"/>
        <v>256.52</v>
      </c>
      <c r="M943" s="20">
        <f t="shared" si="155"/>
        <v>0.92854358334632781</v>
      </c>
      <c r="N943" s="6">
        <v>10</v>
      </c>
      <c r="O943" s="6">
        <v>4600000</v>
      </c>
      <c r="P943" s="6">
        <v>4600000</v>
      </c>
      <c r="Q943" s="6">
        <f t="shared" si="156"/>
        <v>0</v>
      </c>
      <c r="R943" s="8">
        <f t="shared" si="157"/>
        <v>0</v>
      </c>
      <c r="S943" s="6"/>
      <c r="T943" s="9">
        <f t="shared" si="158"/>
        <v>63013.698630136983</v>
      </c>
      <c r="U943" s="6">
        <v>63014</v>
      </c>
      <c r="V943" s="9">
        <f t="shared" si="159"/>
        <v>0.30136986301658908</v>
      </c>
      <c r="W943" s="8">
        <f t="shared" si="160"/>
        <v>4.7826086956980446E-6</v>
      </c>
      <c r="X943" s="22">
        <f t="shared" si="161"/>
        <v>58510.965525932981</v>
      </c>
      <c r="Y943" s="22">
        <f t="shared" si="162"/>
        <v>58511.2453609855</v>
      </c>
      <c r="Z943" s="22">
        <f t="shared" si="164"/>
        <v>4271320.9113519415</v>
      </c>
      <c r="AA943" s="10">
        <v>6005</v>
      </c>
      <c r="AB943" s="6">
        <v>2011</v>
      </c>
      <c r="AC943" s="6">
        <f t="shared" si="163"/>
        <v>5</v>
      </c>
      <c r="AD943" s="6" t="s">
        <v>94</v>
      </c>
    </row>
    <row r="944" spans="1:30" x14ac:dyDescent="0.2">
      <c r="A944">
        <v>22</v>
      </c>
      <c r="B944" s="6" t="s">
        <v>309</v>
      </c>
      <c r="C944" s="6" t="s">
        <v>22</v>
      </c>
      <c r="D944" s="6" t="s">
        <v>23</v>
      </c>
      <c r="E944" s="6" t="s">
        <v>2767</v>
      </c>
      <c r="F944" s="6" t="s">
        <v>2771</v>
      </c>
      <c r="G944" s="6">
        <v>80</v>
      </c>
      <c r="H944" s="6">
        <v>90</v>
      </c>
      <c r="I944" s="7">
        <v>42511</v>
      </c>
      <c r="J944" s="7">
        <v>42521</v>
      </c>
      <c r="K944" s="7" t="s">
        <v>2537</v>
      </c>
      <c r="L944" s="17">
        <f t="shared" si="154"/>
        <v>256.52</v>
      </c>
      <c r="M944" s="20">
        <f t="shared" si="155"/>
        <v>0.92854358334632781</v>
      </c>
      <c r="N944" s="6">
        <v>10</v>
      </c>
      <c r="O944" s="6">
        <v>5400000</v>
      </c>
      <c r="P944" s="6">
        <v>6710000</v>
      </c>
      <c r="Q944" s="6">
        <f t="shared" si="156"/>
        <v>1310000</v>
      </c>
      <c r="R944" s="8">
        <f t="shared" si="157"/>
        <v>0.24259259259259258</v>
      </c>
      <c r="S944" s="6"/>
      <c r="T944" s="9">
        <f t="shared" si="158"/>
        <v>67500</v>
      </c>
      <c r="U944" s="6">
        <v>83875</v>
      </c>
      <c r="V944" s="9">
        <f t="shared" si="159"/>
        <v>16375</v>
      </c>
      <c r="W944" s="8">
        <f t="shared" si="160"/>
        <v>0.24259259259259258</v>
      </c>
      <c r="X944" s="22">
        <f t="shared" si="161"/>
        <v>62676.691875877128</v>
      </c>
      <c r="Y944" s="22">
        <f t="shared" si="162"/>
        <v>77881.593053173245</v>
      </c>
      <c r="Z944" s="22">
        <f t="shared" si="164"/>
        <v>6230527.44425386</v>
      </c>
      <c r="AA944" s="10">
        <v>1452</v>
      </c>
      <c r="AB944" s="6">
        <v>2007</v>
      </c>
      <c r="AC944" s="6">
        <f t="shared" si="163"/>
        <v>9</v>
      </c>
      <c r="AD944" s="6" t="s">
        <v>191</v>
      </c>
    </row>
    <row r="945" spans="1:30" x14ac:dyDescent="0.2">
      <c r="A945">
        <v>22</v>
      </c>
      <c r="B945" s="6" t="s">
        <v>1594</v>
      </c>
      <c r="C945" s="6" t="s">
        <v>22</v>
      </c>
      <c r="D945" s="6" t="s">
        <v>23</v>
      </c>
      <c r="E945" s="6" t="s">
        <v>2767</v>
      </c>
      <c r="F945" s="6" t="s">
        <v>2771</v>
      </c>
      <c r="G945" s="6">
        <v>72</v>
      </c>
      <c r="H945" s="6">
        <v>83</v>
      </c>
      <c r="I945" s="7">
        <v>42511</v>
      </c>
      <c r="J945" s="7">
        <v>42521</v>
      </c>
      <c r="K945" s="7" t="s">
        <v>2537</v>
      </c>
      <c r="L945" s="17">
        <f t="shared" si="154"/>
        <v>256.52</v>
      </c>
      <c r="M945" s="20">
        <f t="shared" si="155"/>
        <v>0.92854358334632781</v>
      </c>
      <c r="N945" s="6">
        <v>10</v>
      </c>
      <c r="O945" s="6">
        <v>3800000</v>
      </c>
      <c r="P945" s="6">
        <v>4200000</v>
      </c>
      <c r="Q945" s="6">
        <f t="shared" si="156"/>
        <v>400000</v>
      </c>
      <c r="R945" s="8">
        <f t="shared" si="157"/>
        <v>0.10526315789473684</v>
      </c>
      <c r="S945" s="6"/>
      <c r="T945" s="9">
        <f t="shared" si="158"/>
        <v>52777.777777777781</v>
      </c>
      <c r="U945" s="6">
        <v>58333</v>
      </c>
      <c r="V945" s="9">
        <f t="shared" si="159"/>
        <v>5555.222222222219</v>
      </c>
      <c r="W945" s="8">
        <f t="shared" si="160"/>
        <v>0.10525684210526309</v>
      </c>
      <c r="X945" s="22">
        <f t="shared" si="161"/>
        <v>49006.466898833969</v>
      </c>
      <c r="Y945" s="22">
        <f t="shared" si="162"/>
        <v>54164.732847341336</v>
      </c>
      <c r="Z945" s="22">
        <f t="shared" si="164"/>
        <v>3899860.7650085762</v>
      </c>
      <c r="AA945" s="6">
        <v>546</v>
      </c>
      <c r="AB945" s="6">
        <v>2001</v>
      </c>
      <c r="AC945" s="6">
        <f t="shared" si="163"/>
        <v>15</v>
      </c>
      <c r="AD945" s="6" t="s">
        <v>629</v>
      </c>
    </row>
    <row r="946" spans="1:30" x14ac:dyDescent="0.2">
      <c r="A946">
        <v>22</v>
      </c>
      <c r="B946" s="6" t="s">
        <v>841</v>
      </c>
      <c r="C946" s="6" t="s">
        <v>22</v>
      </c>
      <c r="D946" s="6" t="s">
        <v>23</v>
      </c>
      <c r="E946" s="6" t="s">
        <v>2767</v>
      </c>
      <c r="F946" s="6" t="s">
        <v>2771</v>
      </c>
      <c r="G946" s="6">
        <v>64</v>
      </c>
      <c r="H946" s="6">
        <v>74</v>
      </c>
      <c r="I946" s="7">
        <v>42512</v>
      </c>
      <c r="J946" s="7">
        <v>42522</v>
      </c>
      <c r="K946" s="7" t="s">
        <v>2538</v>
      </c>
      <c r="L946" s="17">
        <f t="shared" si="154"/>
        <v>259.83</v>
      </c>
      <c r="M946" s="20">
        <f t="shared" si="155"/>
        <v>0.91671477504522192</v>
      </c>
      <c r="N946" s="6">
        <v>10</v>
      </c>
      <c r="O946" s="6">
        <v>4100000</v>
      </c>
      <c r="P946" s="6">
        <v>5100000</v>
      </c>
      <c r="Q946" s="6">
        <f t="shared" si="156"/>
        <v>1000000</v>
      </c>
      <c r="R946" s="8">
        <f t="shared" si="157"/>
        <v>0.24390243902439024</v>
      </c>
      <c r="S946" s="6">
        <v>2346</v>
      </c>
      <c r="T946" s="9">
        <f t="shared" si="158"/>
        <v>64099.15625</v>
      </c>
      <c r="U946" s="6">
        <v>79724</v>
      </c>
      <c r="V946" s="9">
        <f t="shared" si="159"/>
        <v>15624.84375</v>
      </c>
      <c r="W946" s="8">
        <f t="shared" si="160"/>
        <v>0.24376052141871993</v>
      </c>
      <c r="X946" s="22">
        <f t="shared" si="161"/>
        <v>58760.643602307282</v>
      </c>
      <c r="Y946" s="22">
        <f t="shared" si="162"/>
        <v>73084.168725705269</v>
      </c>
      <c r="Z946" s="22">
        <f t="shared" si="164"/>
        <v>4677386.7984451372</v>
      </c>
      <c r="AA946" s="6">
        <v>425</v>
      </c>
      <c r="AB946" s="6">
        <v>2007</v>
      </c>
      <c r="AC946" s="6">
        <f t="shared" si="163"/>
        <v>9</v>
      </c>
      <c r="AD946" s="6" t="s">
        <v>29</v>
      </c>
    </row>
    <row r="947" spans="1:30" x14ac:dyDescent="0.2">
      <c r="A947">
        <v>22</v>
      </c>
      <c r="B947" s="6" t="s">
        <v>880</v>
      </c>
      <c r="C947" s="6" t="s">
        <v>22</v>
      </c>
      <c r="D947" s="6" t="s">
        <v>23</v>
      </c>
      <c r="E947" s="6" t="s">
        <v>2767</v>
      </c>
      <c r="F947" s="6" t="s">
        <v>2771</v>
      </c>
      <c r="G947" s="6">
        <v>53</v>
      </c>
      <c r="H947" s="6">
        <v>61</v>
      </c>
      <c r="I947" s="7">
        <v>42513</v>
      </c>
      <c r="J947" s="7">
        <v>42523</v>
      </c>
      <c r="K947" s="7" t="s">
        <v>2538</v>
      </c>
      <c r="L947" s="17">
        <f t="shared" si="154"/>
        <v>259.83</v>
      </c>
      <c r="M947" s="20">
        <f t="shared" si="155"/>
        <v>0.91671477504522192</v>
      </c>
      <c r="N947" s="6">
        <v>10</v>
      </c>
      <c r="O947" s="6">
        <v>3100000</v>
      </c>
      <c r="P947" s="6">
        <v>3500000</v>
      </c>
      <c r="Q947" s="6">
        <f t="shared" si="156"/>
        <v>400000</v>
      </c>
      <c r="R947" s="8">
        <f t="shared" si="157"/>
        <v>0.12903225806451613</v>
      </c>
      <c r="S947" s="6">
        <v>71285</v>
      </c>
      <c r="T947" s="9">
        <f t="shared" si="158"/>
        <v>59835.566037735851</v>
      </c>
      <c r="U947" s="6">
        <v>67383</v>
      </c>
      <c r="V947" s="9">
        <f t="shared" si="159"/>
        <v>7547.4339622641492</v>
      </c>
      <c r="W947" s="8">
        <f t="shared" si="160"/>
        <v>0.12613625076270341</v>
      </c>
      <c r="X947" s="22">
        <f t="shared" si="161"/>
        <v>54852.14745998654</v>
      </c>
      <c r="Y947" s="22">
        <f t="shared" si="162"/>
        <v>61770.991686872192</v>
      </c>
      <c r="Z947" s="22">
        <f t="shared" si="164"/>
        <v>3273862.559404226</v>
      </c>
      <c r="AA947" s="6">
        <v>379</v>
      </c>
      <c r="AB947" s="6">
        <v>1899</v>
      </c>
      <c r="AC947" s="6">
        <f t="shared" si="163"/>
        <v>117</v>
      </c>
      <c r="AD947" s="6" t="s">
        <v>37</v>
      </c>
    </row>
    <row r="948" spans="1:30" x14ac:dyDescent="0.2">
      <c r="A948">
        <v>23</v>
      </c>
      <c r="B948" s="6" t="s">
        <v>481</v>
      </c>
      <c r="C948" s="6" t="s">
        <v>22</v>
      </c>
      <c r="D948" s="6" t="s">
        <v>23</v>
      </c>
      <c r="E948" s="6" t="s">
        <v>2767</v>
      </c>
      <c r="F948" s="6" t="s">
        <v>2771</v>
      </c>
      <c r="G948" s="6">
        <v>43</v>
      </c>
      <c r="H948" s="6">
        <v>48</v>
      </c>
      <c r="I948" s="7">
        <v>42518</v>
      </c>
      <c r="J948" s="7">
        <v>42528</v>
      </c>
      <c r="K948" s="7" t="s">
        <v>2538</v>
      </c>
      <c r="L948" s="17">
        <f t="shared" si="154"/>
        <v>259.83</v>
      </c>
      <c r="M948" s="20">
        <f t="shared" si="155"/>
        <v>0.91671477504522192</v>
      </c>
      <c r="N948" s="6">
        <v>10</v>
      </c>
      <c r="O948" s="6">
        <v>2900000</v>
      </c>
      <c r="P948" s="6">
        <v>3150000</v>
      </c>
      <c r="Q948" s="6">
        <f t="shared" si="156"/>
        <v>250000</v>
      </c>
      <c r="R948" s="8">
        <f t="shared" si="157"/>
        <v>8.6206896551724144E-2</v>
      </c>
      <c r="S948" s="6"/>
      <c r="T948" s="9">
        <f t="shared" si="158"/>
        <v>67441.860465116275</v>
      </c>
      <c r="U948" s="6">
        <v>73256</v>
      </c>
      <c r="V948" s="9">
        <f t="shared" si="159"/>
        <v>5814.139534883725</v>
      </c>
      <c r="W948" s="8">
        <f t="shared" si="160"/>
        <v>8.6209655172413857E-2</v>
      </c>
      <c r="X948" s="22">
        <f t="shared" si="161"/>
        <v>61824.94994491031</v>
      </c>
      <c r="Y948" s="22">
        <f t="shared" si="162"/>
        <v>67154.857560712771</v>
      </c>
      <c r="Z948" s="22">
        <f t="shared" si="164"/>
        <v>2887658.875110649</v>
      </c>
      <c r="AA948" s="10">
        <v>2413</v>
      </c>
      <c r="AB948" s="6">
        <v>2007</v>
      </c>
      <c r="AC948" s="6">
        <f t="shared" si="163"/>
        <v>9</v>
      </c>
      <c r="AD948" s="6" t="s">
        <v>148</v>
      </c>
    </row>
    <row r="949" spans="1:30" x14ac:dyDescent="0.2">
      <c r="A949">
        <v>23</v>
      </c>
      <c r="B949" s="6" t="s">
        <v>2362</v>
      </c>
      <c r="C949" s="6" t="s">
        <v>22</v>
      </c>
      <c r="D949" s="6" t="s">
        <v>23</v>
      </c>
      <c r="E949" s="6" t="s">
        <v>2767</v>
      </c>
      <c r="F949" s="6" t="s">
        <v>2771</v>
      </c>
      <c r="G949" s="6">
        <v>120</v>
      </c>
      <c r="H949" s="6"/>
      <c r="I949" s="7">
        <v>42523</v>
      </c>
      <c r="J949" s="7">
        <v>42533</v>
      </c>
      <c r="K949" s="7" t="s">
        <v>2538</v>
      </c>
      <c r="L949" s="17">
        <f t="shared" si="154"/>
        <v>259.83</v>
      </c>
      <c r="M949" s="20">
        <f t="shared" si="155"/>
        <v>0.91671477504522192</v>
      </c>
      <c r="N949" s="6">
        <v>10</v>
      </c>
      <c r="O949" s="6">
        <v>10410000</v>
      </c>
      <c r="P949" s="6">
        <v>9900000</v>
      </c>
      <c r="Q949" s="6">
        <f t="shared" si="156"/>
        <v>-510000</v>
      </c>
      <c r="R949" s="8">
        <f t="shared" si="157"/>
        <v>-4.8991354466858789E-2</v>
      </c>
      <c r="S949" s="6"/>
      <c r="T949" s="9">
        <f t="shared" si="158"/>
        <v>86750</v>
      </c>
      <c r="U949" s="6">
        <v>82500</v>
      </c>
      <c r="V949" s="9">
        <f t="shared" si="159"/>
        <v>-4250</v>
      </c>
      <c r="W949" s="8">
        <f t="shared" si="160"/>
        <v>-4.8991354466858789E-2</v>
      </c>
      <c r="X949" s="22">
        <f t="shared" si="161"/>
        <v>79525.006735172996</v>
      </c>
      <c r="Y949" s="22">
        <f t="shared" si="162"/>
        <v>75628.968941230807</v>
      </c>
      <c r="Z949" s="22">
        <f t="shared" si="164"/>
        <v>9075476.272947697</v>
      </c>
      <c r="AA949" s="10">
        <v>2239</v>
      </c>
      <c r="AB949" s="6">
        <v>2015</v>
      </c>
      <c r="AC949" s="6">
        <f t="shared" si="163"/>
        <v>1</v>
      </c>
      <c r="AD949" s="6" t="s">
        <v>37</v>
      </c>
    </row>
    <row r="950" spans="1:30" x14ac:dyDescent="0.2">
      <c r="A950">
        <v>24</v>
      </c>
      <c r="B950" s="6" t="s">
        <v>929</v>
      </c>
      <c r="C950" s="6" t="s">
        <v>22</v>
      </c>
      <c r="D950" s="6" t="s">
        <v>23</v>
      </c>
      <c r="E950" s="6" t="s">
        <v>2767</v>
      </c>
      <c r="F950" s="6" t="s">
        <v>2771</v>
      </c>
      <c r="G950" s="6">
        <v>54</v>
      </c>
      <c r="H950" s="6">
        <v>62</v>
      </c>
      <c r="I950" s="7">
        <v>42524</v>
      </c>
      <c r="J950" s="7">
        <v>42534</v>
      </c>
      <c r="K950" s="7" t="s">
        <v>2538</v>
      </c>
      <c r="L950" s="17">
        <f t="shared" si="154"/>
        <v>259.83</v>
      </c>
      <c r="M950" s="20">
        <f t="shared" si="155"/>
        <v>0.91671477504522192</v>
      </c>
      <c r="N950" s="6">
        <v>10</v>
      </c>
      <c r="O950" s="6">
        <v>3990000</v>
      </c>
      <c r="P950" s="6">
        <v>4650000</v>
      </c>
      <c r="Q950" s="6">
        <f t="shared" si="156"/>
        <v>660000</v>
      </c>
      <c r="R950" s="8">
        <f t="shared" si="157"/>
        <v>0.16541353383458646</v>
      </c>
      <c r="S950" s="6"/>
      <c r="T950" s="9">
        <f t="shared" si="158"/>
        <v>73888.888888888891</v>
      </c>
      <c r="U950" s="6">
        <v>86111</v>
      </c>
      <c r="V950" s="9">
        <f t="shared" si="159"/>
        <v>12222.111111111109</v>
      </c>
      <c r="W950" s="8">
        <f t="shared" si="160"/>
        <v>0.16541203007518795</v>
      </c>
      <c r="X950" s="22">
        <f t="shared" si="161"/>
        <v>67735.036156119182</v>
      </c>
      <c r="Y950" s="22">
        <f t="shared" si="162"/>
        <v>78939.225993919099</v>
      </c>
      <c r="Z950" s="22">
        <f t="shared" si="164"/>
        <v>4262718.2036716314</v>
      </c>
      <c r="AA950" s="10">
        <v>1833</v>
      </c>
      <c r="AB950" s="6">
        <v>2015</v>
      </c>
      <c r="AC950" s="6">
        <f t="shared" si="163"/>
        <v>1</v>
      </c>
      <c r="AD950" s="6" t="s">
        <v>37</v>
      </c>
    </row>
    <row r="951" spans="1:30" x14ac:dyDescent="0.2">
      <c r="A951">
        <v>24</v>
      </c>
      <c r="B951" s="6" t="s">
        <v>1949</v>
      </c>
      <c r="C951" s="6" t="s">
        <v>22</v>
      </c>
      <c r="D951" s="6" t="s">
        <v>23</v>
      </c>
      <c r="E951" s="6" t="s">
        <v>2767</v>
      </c>
      <c r="F951" s="6" t="s">
        <v>2771</v>
      </c>
      <c r="G951" s="6">
        <v>99</v>
      </c>
      <c r="H951" s="6">
        <v>115</v>
      </c>
      <c r="I951" s="7">
        <v>42524</v>
      </c>
      <c r="J951" s="7">
        <v>42534</v>
      </c>
      <c r="K951" s="7" t="s">
        <v>2538</v>
      </c>
      <c r="L951" s="17">
        <f t="shared" si="154"/>
        <v>259.83</v>
      </c>
      <c r="M951" s="20">
        <f t="shared" si="155"/>
        <v>0.91671477504522192</v>
      </c>
      <c r="N951" s="6">
        <v>10</v>
      </c>
      <c r="O951" s="6">
        <v>4000000</v>
      </c>
      <c r="P951" s="6">
        <v>4600000</v>
      </c>
      <c r="Q951" s="6">
        <f t="shared" si="156"/>
        <v>600000</v>
      </c>
      <c r="R951" s="8">
        <f t="shared" si="157"/>
        <v>0.15</v>
      </c>
      <c r="S951" s="6">
        <v>50605</v>
      </c>
      <c r="T951" s="9">
        <f t="shared" si="158"/>
        <v>40915.202020202021</v>
      </c>
      <c r="U951" s="6">
        <v>46976</v>
      </c>
      <c r="V951" s="9">
        <f t="shared" si="159"/>
        <v>6060.7979797979788</v>
      </c>
      <c r="W951" s="8">
        <f t="shared" si="160"/>
        <v>0.14813071133818279</v>
      </c>
      <c r="X951" s="22">
        <f t="shared" si="161"/>
        <v>37507.570215879306</v>
      </c>
      <c r="Y951" s="22">
        <f t="shared" si="162"/>
        <v>43063.593272524347</v>
      </c>
      <c r="Z951" s="22">
        <f t="shared" si="164"/>
        <v>4263295.7339799106</v>
      </c>
      <c r="AA951" s="10">
        <v>2608</v>
      </c>
      <c r="AB951" s="6">
        <v>1989</v>
      </c>
      <c r="AC951" s="6">
        <f t="shared" si="163"/>
        <v>27</v>
      </c>
      <c r="AD951" s="6" t="s">
        <v>37</v>
      </c>
    </row>
    <row r="952" spans="1:30" x14ac:dyDescent="0.2">
      <c r="A952">
        <v>24</v>
      </c>
      <c r="B952" s="6" t="s">
        <v>190</v>
      </c>
      <c r="C952" s="6" t="s">
        <v>22</v>
      </c>
      <c r="D952" s="6" t="s">
        <v>23</v>
      </c>
      <c r="E952" s="6" t="s">
        <v>2767</v>
      </c>
      <c r="F952" s="6" t="s">
        <v>2771</v>
      </c>
      <c r="G952" s="6">
        <v>32</v>
      </c>
      <c r="H952" s="6">
        <v>36</v>
      </c>
      <c r="I952" s="7">
        <v>42525</v>
      </c>
      <c r="J952" s="7">
        <v>42535</v>
      </c>
      <c r="K952" s="7" t="s">
        <v>2538</v>
      </c>
      <c r="L952" s="17">
        <f t="shared" si="154"/>
        <v>259.83</v>
      </c>
      <c r="M952" s="20">
        <f t="shared" si="155"/>
        <v>0.91671477504522192</v>
      </c>
      <c r="N952" s="6">
        <v>10</v>
      </c>
      <c r="O952" s="6">
        <v>2600000</v>
      </c>
      <c r="P952" s="6">
        <v>2900000</v>
      </c>
      <c r="Q952" s="6">
        <f t="shared" si="156"/>
        <v>300000</v>
      </c>
      <c r="R952" s="8">
        <f t="shared" si="157"/>
        <v>0.11538461538461539</v>
      </c>
      <c r="S952" s="6"/>
      <c r="T952" s="9">
        <f t="shared" si="158"/>
        <v>81250</v>
      </c>
      <c r="U952" s="6">
        <v>90625</v>
      </c>
      <c r="V952" s="9">
        <f t="shared" si="159"/>
        <v>9375</v>
      </c>
      <c r="W952" s="8">
        <f t="shared" si="160"/>
        <v>0.11538461538461539</v>
      </c>
      <c r="X952" s="22">
        <f t="shared" si="161"/>
        <v>74483.075472424287</v>
      </c>
      <c r="Y952" s="22">
        <f t="shared" si="162"/>
        <v>83077.276488473231</v>
      </c>
      <c r="Z952" s="22">
        <f t="shared" si="164"/>
        <v>2658472.8476311434</v>
      </c>
      <c r="AA952" s="6">
        <v>184</v>
      </c>
      <c r="AB952" s="6">
        <v>2009</v>
      </c>
      <c r="AC952" s="6">
        <f t="shared" si="163"/>
        <v>7</v>
      </c>
      <c r="AD952" s="6" t="s">
        <v>209</v>
      </c>
    </row>
    <row r="953" spans="1:30" x14ac:dyDescent="0.2">
      <c r="A953">
        <v>25</v>
      </c>
      <c r="B953" s="6" t="s">
        <v>1010</v>
      </c>
      <c r="C953" s="6" t="s">
        <v>22</v>
      </c>
      <c r="D953" s="6" t="s">
        <v>23</v>
      </c>
      <c r="E953" s="6" t="s">
        <v>2767</v>
      </c>
      <c r="F953" s="6" t="s">
        <v>2771</v>
      </c>
      <c r="G953" s="6">
        <v>56</v>
      </c>
      <c r="H953" s="6">
        <v>64</v>
      </c>
      <c r="I953" s="7">
        <v>42531</v>
      </c>
      <c r="J953" s="7">
        <v>42541</v>
      </c>
      <c r="K953" s="7" t="s">
        <v>2538</v>
      </c>
      <c r="L953" s="17">
        <f t="shared" si="154"/>
        <v>259.83</v>
      </c>
      <c r="M953" s="20">
        <f t="shared" si="155"/>
        <v>0.91671477504522192</v>
      </c>
      <c r="N953" s="6">
        <v>10</v>
      </c>
      <c r="O953" s="6">
        <v>3300000</v>
      </c>
      <c r="P953" s="6">
        <v>4010000</v>
      </c>
      <c r="Q953" s="6">
        <f t="shared" si="156"/>
        <v>710000</v>
      </c>
      <c r="R953" s="8">
        <f t="shared" si="157"/>
        <v>0.21515151515151515</v>
      </c>
      <c r="S953" s="6"/>
      <c r="T953" s="9">
        <f t="shared" si="158"/>
        <v>58928.571428571428</v>
      </c>
      <c r="U953" s="6">
        <v>71607</v>
      </c>
      <c r="V953" s="9">
        <f t="shared" si="159"/>
        <v>12678.428571428572</v>
      </c>
      <c r="W953" s="8">
        <f t="shared" si="160"/>
        <v>0.21514909090909093</v>
      </c>
      <c r="X953" s="22">
        <f t="shared" si="161"/>
        <v>54020.692100879147</v>
      </c>
      <c r="Y953" s="22">
        <f t="shared" si="162"/>
        <v>65643.194896663204</v>
      </c>
      <c r="Z953" s="22">
        <f t="shared" si="164"/>
        <v>3676018.9142131396</v>
      </c>
      <c r="AA953" s="10">
        <v>4852</v>
      </c>
      <c r="AB953" s="6">
        <v>2003</v>
      </c>
      <c r="AC953" s="6">
        <f t="shared" si="163"/>
        <v>13</v>
      </c>
      <c r="AD953" s="6" t="s">
        <v>426</v>
      </c>
    </row>
    <row r="954" spans="1:30" x14ac:dyDescent="0.2">
      <c r="A954">
        <v>25</v>
      </c>
      <c r="B954" s="6" t="s">
        <v>834</v>
      </c>
      <c r="C954" s="6" t="s">
        <v>22</v>
      </c>
      <c r="D954" s="6" t="s">
        <v>23</v>
      </c>
      <c r="E954" s="6" t="s">
        <v>2767</v>
      </c>
      <c r="F954" s="6" t="s">
        <v>2771</v>
      </c>
      <c r="G954" s="6">
        <v>52</v>
      </c>
      <c r="H954" s="6">
        <v>59</v>
      </c>
      <c r="I954" s="7">
        <v>42531</v>
      </c>
      <c r="J954" s="7">
        <v>42541</v>
      </c>
      <c r="K954" s="7" t="s">
        <v>2538</v>
      </c>
      <c r="L954" s="17">
        <f t="shared" si="154"/>
        <v>259.83</v>
      </c>
      <c r="M954" s="20">
        <f t="shared" si="155"/>
        <v>0.91671477504522192</v>
      </c>
      <c r="N954" s="6">
        <v>10</v>
      </c>
      <c r="O954" s="6">
        <v>2700000</v>
      </c>
      <c r="P954" s="6">
        <v>3420000</v>
      </c>
      <c r="Q954" s="6">
        <f t="shared" si="156"/>
        <v>720000</v>
      </c>
      <c r="R954" s="8">
        <f t="shared" si="157"/>
        <v>0.26666666666666666</v>
      </c>
      <c r="S954" s="6"/>
      <c r="T954" s="9">
        <f t="shared" si="158"/>
        <v>51923.076923076922</v>
      </c>
      <c r="U954" s="6">
        <v>65769</v>
      </c>
      <c r="V954" s="9">
        <f t="shared" si="159"/>
        <v>13845.923076923078</v>
      </c>
      <c r="W954" s="8">
        <f t="shared" si="160"/>
        <v>0.26666222222222224</v>
      </c>
      <c r="X954" s="22">
        <f t="shared" si="161"/>
        <v>47598.651781194218</v>
      </c>
      <c r="Y954" s="22">
        <f t="shared" si="162"/>
        <v>60291.414039949203</v>
      </c>
      <c r="Z954" s="22">
        <f t="shared" si="164"/>
        <v>3135153.5300773587</v>
      </c>
      <c r="AA954" s="10">
        <v>21284</v>
      </c>
      <c r="AB954" s="6">
        <v>1984</v>
      </c>
      <c r="AC954" s="6">
        <f t="shared" si="163"/>
        <v>32</v>
      </c>
      <c r="AD954" s="6" t="s">
        <v>203</v>
      </c>
    </row>
    <row r="955" spans="1:30" x14ac:dyDescent="0.2">
      <c r="A955">
        <v>25</v>
      </c>
      <c r="B955" s="6" t="s">
        <v>2195</v>
      </c>
      <c r="C955" s="6" t="s">
        <v>22</v>
      </c>
      <c r="D955" s="6" t="s">
        <v>23</v>
      </c>
      <c r="E955" s="6" t="s">
        <v>2767</v>
      </c>
      <c r="F955" s="6" t="s">
        <v>2771</v>
      </c>
      <c r="G955" s="6">
        <v>101</v>
      </c>
      <c r="H955" s="6">
        <v>151</v>
      </c>
      <c r="I955" s="7">
        <v>42531</v>
      </c>
      <c r="J955" s="7">
        <v>42541</v>
      </c>
      <c r="K955" s="7" t="s">
        <v>2538</v>
      </c>
      <c r="L955" s="17">
        <f t="shared" si="154"/>
        <v>259.83</v>
      </c>
      <c r="M955" s="20">
        <f t="shared" si="155"/>
        <v>0.91671477504522192</v>
      </c>
      <c r="N955" s="6">
        <v>10</v>
      </c>
      <c r="O955" s="6">
        <v>4990000</v>
      </c>
      <c r="P955" s="6">
        <v>5620000</v>
      </c>
      <c r="Q955" s="6">
        <f t="shared" si="156"/>
        <v>630000</v>
      </c>
      <c r="R955" s="8">
        <f t="shared" si="157"/>
        <v>0.12625250501002003</v>
      </c>
      <c r="S955" s="6">
        <v>21466</v>
      </c>
      <c r="T955" s="9">
        <f t="shared" si="158"/>
        <v>49618.475247524751</v>
      </c>
      <c r="U955" s="6">
        <v>55856</v>
      </c>
      <c r="V955" s="9">
        <f t="shared" si="159"/>
        <v>6237.5247524752485</v>
      </c>
      <c r="W955" s="8">
        <f t="shared" si="160"/>
        <v>0.12570972246444456</v>
      </c>
      <c r="X955" s="22">
        <f t="shared" si="161"/>
        <v>45485.989374621568</v>
      </c>
      <c r="Y955" s="22">
        <f t="shared" si="162"/>
        <v>51204.020474925914</v>
      </c>
      <c r="Z955" s="22">
        <f t="shared" si="164"/>
        <v>5171606.0679675173</v>
      </c>
      <c r="AA955" s="6">
        <v>344</v>
      </c>
      <c r="AB955" s="6">
        <v>1880</v>
      </c>
      <c r="AC955" s="6">
        <f t="shared" si="163"/>
        <v>136</v>
      </c>
      <c r="AD955" s="6" t="s">
        <v>181</v>
      </c>
    </row>
    <row r="956" spans="1:30" x14ac:dyDescent="0.2">
      <c r="A956">
        <v>25</v>
      </c>
      <c r="B956" s="6" t="s">
        <v>581</v>
      </c>
      <c r="C956" s="6" t="s">
        <v>22</v>
      </c>
      <c r="D956" s="6" t="s">
        <v>23</v>
      </c>
      <c r="E956" s="6" t="s">
        <v>2767</v>
      </c>
      <c r="F956" s="6" t="s">
        <v>2771</v>
      </c>
      <c r="G956" s="6">
        <v>46</v>
      </c>
      <c r="H956" s="6">
        <v>53</v>
      </c>
      <c r="I956" s="7">
        <v>42532</v>
      </c>
      <c r="J956" s="7">
        <v>42542</v>
      </c>
      <c r="K956" s="7" t="s">
        <v>2538</v>
      </c>
      <c r="L956" s="17">
        <f t="shared" si="154"/>
        <v>259.83</v>
      </c>
      <c r="M956" s="20">
        <f t="shared" si="155"/>
        <v>0.91671477504522192</v>
      </c>
      <c r="N956" s="6">
        <v>10</v>
      </c>
      <c r="O956" s="6">
        <v>2700000</v>
      </c>
      <c r="P956" s="6">
        <v>2970000</v>
      </c>
      <c r="Q956" s="6">
        <f t="shared" si="156"/>
        <v>270000</v>
      </c>
      <c r="R956" s="8">
        <f t="shared" si="157"/>
        <v>0.1</v>
      </c>
      <c r="S956" s="6">
        <v>57000</v>
      </c>
      <c r="T956" s="9">
        <f t="shared" si="158"/>
        <v>59934.782608695656</v>
      </c>
      <c r="U956" s="6">
        <v>65804</v>
      </c>
      <c r="V956" s="9">
        <f t="shared" si="159"/>
        <v>5869.2173913043443</v>
      </c>
      <c r="W956" s="8">
        <f t="shared" si="160"/>
        <v>9.7926731955023508E-2</v>
      </c>
      <c r="X956" s="22">
        <f t="shared" si="161"/>
        <v>54943.100756514716</v>
      </c>
      <c r="Y956" s="22">
        <f t="shared" si="162"/>
        <v>60323.49905707578</v>
      </c>
      <c r="Z956" s="22">
        <f t="shared" si="164"/>
        <v>2774880.9566254858</v>
      </c>
      <c r="AA956" s="10">
        <v>1960</v>
      </c>
      <c r="AB956" s="6">
        <v>1992</v>
      </c>
      <c r="AC956" s="6">
        <f t="shared" si="163"/>
        <v>24</v>
      </c>
      <c r="AD956" s="6" t="s">
        <v>65</v>
      </c>
    </row>
    <row r="957" spans="1:30" x14ac:dyDescent="0.2">
      <c r="A957">
        <v>25</v>
      </c>
      <c r="B957" s="6" t="s">
        <v>2318</v>
      </c>
      <c r="C957" s="6" t="s">
        <v>22</v>
      </c>
      <c r="D957" s="6" t="s">
        <v>23</v>
      </c>
      <c r="E957" s="6" t="s">
        <v>2767</v>
      </c>
      <c r="F957" s="6" t="s">
        <v>2771</v>
      </c>
      <c r="G957" s="6">
        <v>113</v>
      </c>
      <c r="H957" s="6">
        <v>124</v>
      </c>
      <c r="I957" s="7">
        <v>42532</v>
      </c>
      <c r="J957" s="7">
        <v>42542</v>
      </c>
      <c r="K957" s="7" t="s">
        <v>2538</v>
      </c>
      <c r="L957" s="17">
        <f t="shared" si="154"/>
        <v>259.83</v>
      </c>
      <c r="M957" s="20">
        <f t="shared" si="155"/>
        <v>0.91671477504522192</v>
      </c>
      <c r="N957" s="6">
        <v>10</v>
      </c>
      <c r="O957" s="6">
        <v>4600000</v>
      </c>
      <c r="P957" s="6">
        <v>5300000</v>
      </c>
      <c r="Q957" s="6">
        <f t="shared" si="156"/>
        <v>700000</v>
      </c>
      <c r="R957" s="8">
        <f t="shared" si="157"/>
        <v>0.15217391304347827</v>
      </c>
      <c r="S957" s="6">
        <v>106000</v>
      </c>
      <c r="T957" s="9">
        <f t="shared" si="158"/>
        <v>41646.017699115044</v>
      </c>
      <c r="U957" s="6">
        <v>47841</v>
      </c>
      <c r="V957" s="9">
        <f t="shared" si="159"/>
        <v>6194.9823008849562</v>
      </c>
      <c r="W957" s="8">
        <f t="shared" si="160"/>
        <v>0.14875329366765833</v>
      </c>
      <c r="X957" s="22">
        <f t="shared" si="161"/>
        <v>38177.519746573576</v>
      </c>
      <c r="Y957" s="22">
        <f t="shared" si="162"/>
        <v>43856.551552938465</v>
      </c>
      <c r="Z957" s="22">
        <f t="shared" si="164"/>
        <v>4955790.3254820462</v>
      </c>
      <c r="AA957" s="10">
        <v>15847</v>
      </c>
      <c r="AB957" s="6">
        <v>1985</v>
      </c>
      <c r="AC957" s="6">
        <f t="shared" si="163"/>
        <v>31</v>
      </c>
      <c r="AD957" s="6" t="s">
        <v>507</v>
      </c>
    </row>
    <row r="958" spans="1:30" x14ac:dyDescent="0.2">
      <c r="A958">
        <v>26</v>
      </c>
      <c r="B958" s="6" t="s">
        <v>482</v>
      </c>
      <c r="C958" s="6" t="s">
        <v>22</v>
      </c>
      <c r="D958" s="6" t="s">
        <v>23</v>
      </c>
      <c r="E958" s="6" t="s">
        <v>2767</v>
      </c>
      <c r="F958" s="6" t="s">
        <v>2771</v>
      </c>
      <c r="G958" s="6">
        <v>43</v>
      </c>
      <c r="H958" s="6">
        <v>48</v>
      </c>
      <c r="I958" s="7">
        <v>42538</v>
      </c>
      <c r="J958" s="7">
        <v>42548</v>
      </c>
      <c r="K958" s="7" t="s">
        <v>2538</v>
      </c>
      <c r="L958" s="17">
        <f t="shared" si="154"/>
        <v>259.83</v>
      </c>
      <c r="M958" s="20">
        <f t="shared" si="155"/>
        <v>0.91671477504522192</v>
      </c>
      <c r="N958" s="6">
        <v>10</v>
      </c>
      <c r="O958" s="6">
        <v>2550000</v>
      </c>
      <c r="P958" s="6">
        <v>3125000</v>
      </c>
      <c r="Q958" s="6">
        <f t="shared" si="156"/>
        <v>575000</v>
      </c>
      <c r="R958" s="8">
        <f t="shared" si="157"/>
        <v>0.22549019607843138</v>
      </c>
      <c r="S958" s="6">
        <v>271</v>
      </c>
      <c r="T958" s="9">
        <f t="shared" si="158"/>
        <v>59308.627906976741</v>
      </c>
      <c r="U958" s="6">
        <v>72681</v>
      </c>
      <c r="V958" s="9">
        <f t="shared" si="159"/>
        <v>13372.372093023259</v>
      </c>
      <c r="W958" s="8">
        <f t="shared" si="160"/>
        <v>0.22547094014714522</v>
      </c>
      <c r="X958" s="22">
        <f t="shared" si="161"/>
        <v>54369.095489984953</v>
      </c>
      <c r="Y958" s="22">
        <f t="shared" si="162"/>
        <v>66627.746565061781</v>
      </c>
      <c r="Z958" s="22">
        <f t="shared" si="164"/>
        <v>2864993.1022976567</v>
      </c>
      <c r="AA958" s="6">
        <v>775</v>
      </c>
      <c r="AB958" s="6">
        <v>1903</v>
      </c>
      <c r="AC958" s="6">
        <f t="shared" si="163"/>
        <v>113</v>
      </c>
      <c r="AD958" s="6" t="s">
        <v>191</v>
      </c>
    </row>
    <row r="959" spans="1:30" x14ac:dyDescent="0.2">
      <c r="A959">
        <v>26</v>
      </c>
      <c r="B959" s="6" t="s">
        <v>486</v>
      </c>
      <c r="C959" s="6" t="s">
        <v>22</v>
      </c>
      <c r="D959" s="6" t="s">
        <v>23</v>
      </c>
      <c r="E959" s="6" t="s">
        <v>2767</v>
      </c>
      <c r="F959" s="6" t="s">
        <v>2771</v>
      </c>
      <c r="G959" s="6">
        <v>64</v>
      </c>
      <c r="H959" s="6">
        <v>74</v>
      </c>
      <c r="I959" s="7">
        <v>42539</v>
      </c>
      <c r="J959" s="7">
        <v>42549</v>
      </c>
      <c r="K959" s="7" t="s">
        <v>2538</v>
      </c>
      <c r="L959" s="17">
        <f t="shared" si="154"/>
        <v>259.83</v>
      </c>
      <c r="M959" s="20">
        <f t="shared" si="155"/>
        <v>0.91671477504522192</v>
      </c>
      <c r="N959" s="6">
        <v>10</v>
      </c>
      <c r="O959" s="6">
        <v>4700000</v>
      </c>
      <c r="P959" s="6">
        <v>5150000</v>
      </c>
      <c r="Q959" s="6">
        <f t="shared" si="156"/>
        <v>450000</v>
      </c>
      <c r="R959" s="8">
        <f t="shared" si="157"/>
        <v>9.5744680851063829E-2</v>
      </c>
      <c r="S959" s="6"/>
      <c r="T959" s="9">
        <f t="shared" si="158"/>
        <v>73437.5</v>
      </c>
      <c r="U959" s="6">
        <v>80469</v>
      </c>
      <c r="V959" s="9">
        <f t="shared" si="159"/>
        <v>7031.5</v>
      </c>
      <c r="W959" s="8">
        <f t="shared" si="160"/>
        <v>9.5748085106382982E-2</v>
      </c>
      <c r="X959" s="22">
        <f t="shared" si="161"/>
        <v>67321.241292383478</v>
      </c>
      <c r="Y959" s="22">
        <f t="shared" si="162"/>
        <v>73767.121233113969</v>
      </c>
      <c r="Z959" s="22">
        <f t="shared" si="164"/>
        <v>4721095.758919294</v>
      </c>
      <c r="AA959" s="6">
        <v>425</v>
      </c>
      <c r="AB959" s="6">
        <v>2007</v>
      </c>
      <c r="AC959" s="6">
        <f t="shared" si="163"/>
        <v>9</v>
      </c>
      <c r="AD959" s="6" t="s">
        <v>29</v>
      </c>
    </row>
    <row r="960" spans="1:30" x14ac:dyDescent="0.2">
      <c r="A960">
        <v>26</v>
      </c>
      <c r="B960" s="6" t="s">
        <v>884</v>
      </c>
      <c r="C960" s="6" t="s">
        <v>22</v>
      </c>
      <c r="D960" s="6" t="s">
        <v>23</v>
      </c>
      <c r="E960" s="6" t="s">
        <v>2767</v>
      </c>
      <c r="F960" s="6" t="s">
        <v>2771</v>
      </c>
      <c r="G960" s="6">
        <v>53</v>
      </c>
      <c r="H960" s="6">
        <v>59</v>
      </c>
      <c r="I960" s="7">
        <v>42540</v>
      </c>
      <c r="J960" s="7">
        <v>42550</v>
      </c>
      <c r="K960" s="7" t="s">
        <v>2538</v>
      </c>
      <c r="L960" s="17">
        <f t="shared" si="154"/>
        <v>259.83</v>
      </c>
      <c r="M960" s="20">
        <f t="shared" si="155"/>
        <v>0.91671477504522192</v>
      </c>
      <c r="N960" s="6">
        <v>10</v>
      </c>
      <c r="O960" s="6">
        <v>3400000</v>
      </c>
      <c r="P960" s="6">
        <v>3150000</v>
      </c>
      <c r="Q960" s="6">
        <f t="shared" si="156"/>
        <v>-250000</v>
      </c>
      <c r="R960" s="8">
        <f t="shared" si="157"/>
        <v>-7.3529411764705885E-2</v>
      </c>
      <c r="S960" s="6"/>
      <c r="T960" s="9">
        <f t="shared" si="158"/>
        <v>64150.943396226416</v>
      </c>
      <c r="U960" s="6">
        <v>59434</v>
      </c>
      <c r="V960" s="9">
        <f t="shared" si="159"/>
        <v>-4716.9433962264156</v>
      </c>
      <c r="W960" s="8">
        <f t="shared" si="160"/>
        <v>-7.3528823529411771E-2</v>
      </c>
      <c r="X960" s="22">
        <f t="shared" si="161"/>
        <v>58808.117644410464</v>
      </c>
      <c r="Y960" s="22">
        <f t="shared" si="162"/>
        <v>54484.025940037718</v>
      </c>
      <c r="Z960" s="22">
        <f t="shared" si="164"/>
        <v>2887653.3748219991</v>
      </c>
      <c r="AA960" s="6"/>
      <c r="AB960" s="6">
        <v>2016</v>
      </c>
      <c r="AC960" s="6">
        <f t="shared" si="163"/>
        <v>0</v>
      </c>
      <c r="AD960" s="6" t="s">
        <v>885</v>
      </c>
    </row>
    <row r="961" spans="1:30" x14ac:dyDescent="0.2">
      <c r="A961">
        <v>32</v>
      </c>
      <c r="B961" s="6" t="s">
        <v>1253</v>
      </c>
      <c r="C961" s="6" t="s">
        <v>22</v>
      </c>
      <c r="D961" s="6" t="s">
        <v>23</v>
      </c>
      <c r="E961" s="6" t="s">
        <v>2767</v>
      </c>
      <c r="F961" s="6" t="s">
        <v>2771</v>
      </c>
      <c r="G961" s="6">
        <v>63</v>
      </c>
      <c r="H961" s="6">
        <v>73</v>
      </c>
      <c r="I961" s="7">
        <v>42581</v>
      </c>
      <c r="J961" s="7">
        <v>42591</v>
      </c>
      <c r="K961" s="7" t="s">
        <v>2540</v>
      </c>
      <c r="L961" s="17">
        <f t="shared" si="154"/>
        <v>272.20999999999998</v>
      </c>
      <c r="M961" s="20">
        <f t="shared" si="155"/>
        <v>0.87502296021454029</v>
      </c>
      <c r="N961" s="6">
        <v>10</v>
      </c>
      <c r="O961" s="6">
        <v>3900000</v>
      </c>
      <c r="P961" s="6">
        <v>4300000</v>
      </c>
      <c r="Q961" s="6">
        <f t="shared" si="156"/>
        <v>400000</v>
      </c>
      <c r="R961" s="8">
        <f t="shared" si="157"/>
        <v>0.10256410256410256</v>
      </c>
      <c r="S961" s="6"/>
      <c r="T961" s="9">
        <f t="shared" si="158"/>
        <v>61904.761904761908</v>
      </c>
      <c r="U961" s="6">
        <v>68254</v>
      </c>
      <c r="V961" s="9">
        <f t="shared" si="159"/>
        <v>6349.2380952380918</v>
      </c>
      <c r="W961" s="8">
        <f t="shared" si="160"/>
        <v>0.10256461538461532</v>
      </c>
      <c r="X961" s="22">
        <f t="shared" si="161"/>
        <v>54168.088013281071</v>
      </c>
      <c r="Y961" s="22">
        <f t="shared" si="162"/>
        <v>59723.817126483234</v>
      </c>
      <c r="Z961" s="22">
        <f t="shared" si="164"/>
        <v>3762600.4789684438</v>
      </c>
      <c r="AA961" s="6"/>
      <c r="AB961" s="6">
        <v>2011</v>
      </c>
      <c r="AC961" s="6">
        <f t="shared" si="163"/>
        <v>5</v>
      </c>
      <c r="AD961" s="6" t="s">
        <v>191</v>
      </c>
    </row>
    <row r="962" spans="1:30" x14ac:dyDescent="0.2">
      <c r="A962">
        <v>32</v>
      </c>
      <c r="B962" s="6" t="s">
        <v>802</v>
      </c>
      <c r="C962" s="6" t="s">
        <v>22</v>
      </c>
      <c r="D962" s="6" t="s">
        <v>23</v>
      </c>
      <c r="E962" s="6" t="s">
        <v>2767</v>
      </c>
      <c r="F962" s="6" t="s">
        <v>2771</v>
      </c>
      <c r="G962" s="6">
        <v>85</v>
      </c>
      <c r="H962" s="6">
        <v>97</v>
      </c>
      <c r="I962" s="7">
        <v>42581</v>
      </c>
      <c r="J962" s="7">
        <v>42591</v>
      </c>
      <c r="K962" s="7" t="s">
        <v>2540</v>
      </c>
      <c r="L962" s="17">
        <f t="shared" ref="L962:L1025" si="165">IF(K962="Januar",238.19,IF(K962="Februar",240.59,IF(K962="Mars",245.99,IF(K962="April",250.79,IF(K962="Mai",256.52,IF(K962="Juni",259.83,IF(K962="Juli",265.66,IF(K962="August",272.21,IF(K962="September",275.91,IF(K962="Oktober",281.13,IF(K962="November",284.38,IF(K962="Desember",287.34,0))))))))))))</f>
        <v>272.20999999999998</v>
      </c>
      <c r="M962" s="20">
        <f t="shared" ref="M962:M1025" si="166">$L$2/L962</f>
        <v>0.87502296021454029</v>
      </c>
      <c r="N962" s="6">
        <v>10</v>
      </c>
      <c r="O962" s="6">
        <v>4550000</v>
      </c>
      <c r="P962" s="6">
        <v>5530000</v>
      </c>
      <c r="Q962" s="6">
        <f t="shared" ref="Q962:Q1025" si="167">P962-O962</f>
        <v>980000</v>
      </c>
      <c r="R962" s="8">
        <f t="shared" ref="R962:R1025" si="168">Q962/O962</f>
        <v>0.2153846153846154</v>
      </c>
      <c r="S962" s="6">
        <v>109114</v>
      </c>
      <c r="T962" s="9">
        <f t="shared" ref="T962:T1025" si="169">(O962+S962)/G962</f>
        <v>54813.105882352938</v>
      </c>
      <c r="U962" s="6">
        <v>66343</v>
      </c>
      <c r="V962" s="9">
        <f t="shared" ref="V962:V1025" si="170">U962-T962</f>
        <v>11529.894117647062</v>
      </c>
      <c r="W962" s="8">
        <f t="shared" ref="W962:W1025" si="171">V962/T962</f>
        <v>0.21034922090337355</v>
      </c>
      <c r="X962" s="22">
        <f t="shared" ref="X962:X1025" si="172">T962*M962</f>
        <v>47962.726167729503</v>
      </c>
      <c r="Y962" s="22">
        <f t="shared" ref="Y962:Y1025" si="173">U962*M962</f>
        <v>58051.648249513244</v>
      </c>
      <c r="Z962" s="22">
        <f t="shared" si="164"/>
        <v>4934390.1012086254</v>
      </c>
      <c r="AA962" s="6">
        <v>695</v>
      </c>
      <c r="AB962" s="6">
        <v>1972</v>
      </c>
      <c r="AC962" s="6">
        <f t="shared" ref="AC962:AC1025" si="174">2016-AB962</f>
        <v>44</v>
      </c>
      <c r="AD962" s="6" t="s">
        <v>34</v>
      </c>
    </row>
    <row r="963" spans="1:30" x14ac:dyDescent="0.2">
      <c r="A963">
        <v>33</v>
      </c>
      <c r="B963" s="6" t="s">
        <v>1552</v>
      </c>
      <c r="C963" s="6" t="s">
        <v>22</v>
      </c>
      <c r="D963" s="6" t="s">
        <v>23</v>
      </c>
      <c r="E963" s="6" t="s">
        <v>2767</v>
      </c>
      <c r="F963" s="6" t="s">
        <v>2771</v>
      </c>
      <c r="G963" s="6">
        <v>71</v>
      </c>
      <c r="H963" s="6">
        <v>80</v>
      </c>
      <c r="I963" s="7">
        <v>42588</v>
      </c>
      <c r="J963" s="7">
        <v>42598</v>
      </c>
      <c r="K963" s="7" t="s">
        <v>2540</v>
      </c>
      <c r="L963" s="17">
        <f t="shared" si="165"/>
        <v>272.20999999999998</v>
      </c>
      <c r="M963" s="20">
        <f t="shared" si="166"/>
        <v>0.87502296021454029</v>
      </c>
      <c r="N963" s="6">
        <v>10</v>
      </c>
      <c r="O963" s="6">
        <v>4700000</v>
      </c>
      <c r="P963" s="6">
        <v>5570000</v>
      </c>
      <c r="Q963" s="6">
        <f t="shared" si="167"/>
        <v>870000</v>
      </c>
      <c r="R963" s="8">
        <f t="shared" si="168"/>
        <v>0.18510638297872339</v>
      </c>
      <c r="S963" s="6"/>
      <c r="T963" s="9">
        <f t="shared" si="169"/>
        <v>66197.183098591544</v>
      </c>
      <c r="U963" s="6">
        <v>78451</v>
      </c>
      <c r="V963" s="9">
        <f t="shared" si="170"/>
        <v>12253.816901408456</v>
      </c>
      <c r="W963" s="8">
        <f t="shared" si="171"/>
        <v>0.18511085106382988</v>
      </c>
      <c r="X963" s="22">
        <f t="shared" si="172"/>
        <v>57924.05511279351</v>
      </c>
      <c r="Y963" s="22">
        <f t="shared" si="173"/>
        <v>68646.426251790894</v>
      </c>
      <c r="Z963" s="22">
        <f t="shared" ref="Z963:Z1026" si="175">Y963*G963</f>
        <v>4873896.2638771534</v>
      </c>
      <c r="AA963" s="10">
        <v>1169</v>
      </c>
      <c r="AB963" s="6">
        <v>2007</v>
      </c>
      <c r="AC963" s="6">
        <f t="shared" si="174"/>
        <v>9</v>
      </c>
      <c r="AD963" s="6" t="s">
        <v>130</v>
      </c>
    </row>
    <row r="964" spans="1:30" x14ac:dyDescent="0.2">
      <c r="A964">
        <v>33</v>
      </c>
      <c r="B964" s="6" t="s">
        <v>1221</v>
      </c>
      <c r="C964" s="6" t="s">
        <v>22</v>
      </c>
      <c r="D964" s="6" t="s">
        <v>23</v>
      </c>
      <c r="E964" s="6" t="s">
        <v>2767</v>
      </c>
      <c r="F964" s="6" t="s">
        <v>2771</v>
      </c>
      <c r="G964" s="6">
        <v>62</v>
      </c>
      <c r="H964" s="6">
        <v>68</v>
      </c>
      <c r="I964" s="7">
        <v>42588</v>
      </c>
      <c r="J964" s="7">
        <v>42598</v>
      </c>
      <c r="K964" s="7" t="s">
        <v>2540</v>
      </c>
      <c r="L964" s="17">
        <f t="shared" si="165"/>
        <v>272.20999999999998</v>
      </c>
      <c r="M964" s="20">
        <f t="shared" si="166"/>
        <v>0.87502296021454029</v>
      </c>
      <c r="N964" s="6">
        <v>10</v>
      </c>
      <c r="O964" s="6">
        <v>3450000</v>
      </c>
      <c r="P964" s="6">
        <v>3750000</v>
      </c>
      <c r="Q964" s="6">
        <f t="shared" si="167"/>
        <v>300000</v>
      </c>
      <c r="R964" s="8">
        <f t="shared" si="168"/>
        <v>8.6956521739130432E-2</v>
      </c>
      <c r="S964" s="6">
        <v>70115</v>
      </c>
      <c r="T964" s="9">
        <f t="shared" si="169"/>
        <v>56776.048387096773</v>
      </c>
      <c r="U964" s="6">
        <v>61615</v>
      </c>
      <c r="V964" s="9">
        <f t="shared" si="170"/>
        <v>4838.9516129032272</v>
      </c>
      <c r="W964" s="8">
        <f t="shared" si="171"/>
        <v>8.5228749628918396E-2</v>
      </c>
      <c r="X964" s="22">
        <f t="shared" si="172"/>
        <v>49680.345928961397</v>
      </c>
      <c r="Y964" s="22">
        <f t="shared" si="173"/>
        <v>53914.539693618899</v>
      </c>
      <c r="Z964" s="22">
        <f t="shared" si="175"/>
        <v>3342701.4610043718</v>
      </c>
      <c r="AA964" s="10">
        <v>8833</v>
      </c>
      <c r="AB964" s="6">
        <v>1952</v>
      </c>
      <c r="AC964" s="6">
        <f t="shared" si="174"/>
        <v>64</v>
      </c>
      <c r="AD964" s="6" t="s">
        <v>27</v>
      </c>
    </row>
    <row r="965" spans="1:30" x14ac:dyDescent="0.2">
      <c r="A965">
        <v>33</v>
      </c>
      <c r="B965" s="6" t="s">
        <v>322</v>
      </c>
      <c r="C965" s="6" t="s">
        <v>22</v>
      </c>
      <c r="D965" s="6" t="s">
        <v>23</v>
      </c>
      <c r="E965" s="6" t="s">
        <v>2767</v>
      </c>
      <c r="F965" s="6" t="s">
        <v>2771</v>
      </c>
      <c r="G965" s="6">
        <v>38</v>
      </c>
      <c r="H965" s="6">
        <v>42</v>
      </c>
      <c r="I965" s="7">
        <v>42589</v>
      </c>
      <c r="J965" s="7">
        <v>42599</v>
      </c>
      <c r="K965" s="7" t="s">
        <v>2540</v>
      </c>
      <c r="L965" s="17">
        <f t="shared" si="165"/>
        <v>272.20999999999998</v>
      </c>
      <c r="M965" s="20">
        <f t="shared" si="166"/>
        <v>0.87502296021454029</v>
      </c>
      <c r="N965" s="6">
        <v>10</v>
      </c>
      <c r="O965" s="6">
        <v>2900000</v>
      </c>
      <c r="P965" s="6">
        <v>3225000</v>
      </c>
      <c r="Q965" s="6">
        <f t="shared" si="167"/>
        <v>325000</v>
      </c>
      <c r="R965" s="8">
        <f t="shared" si="168"/>
        <v>0.11206896551724138</v>
      </c>
      <c r="S965" s="6"/>
      <c r="T965" s="9">
        <f t="shared" si="169"/>
        <v>76315.789473684214</v>
      </c>
      <c r="U965" s="6">
        <v>84868</v>
      </c>
      <c r="V965" s="9">
        <f t="shared" si="170"/>
        <v>8552.2105263157864</v>
      </c>
      <c r="W965" s="8">
        <f t="shared" si="171"/>
        <v>0.11206344827586202</v>
      </c>
      <c r="X965" s="22">
        <f t="shared" si="172"/>
        <v>66778.06801637281</v>
      </c>
      <c r="Y965" s="22">
        <f t="shared" si="173"/>
        <v>74261.448587487612</v>
      </c>
      <c r="Z965" s="22">
        <f t="shared" si="175"/>
        <v>2821935.0463245292</v>
      </c>
      <c r="AA965" s="10">
        <v>2413</v>
      </c>
      <c r="AB965" s="6">
        <v>2007</v>
      </c>
      <c r="AC965" s="6">
        <f t="shared" si="174"/>
        <v>9</v>
      </c>
      <c r="AD965" s="6" t="s">
        <v>148</v>
      </c>
    </row>
    <row r="966" spans="1:30" x14ac:dyDescent="0.2">
      <c r="A966">
        <v>34</v>
      </c>
      <c r="B966" s="6" t="s">
        <v>1417</v>
      </c>
      <c r="C966" s="6" t="s">
        <v>22</v>
      </c>
      <c r="D966" s="6" t="s">
        <v>23</v>
      </c>
      <c r="E966" s="6" t="s">
        <v>2767</v>
      </c>
      <c r="F966" s="6" t="s">
        <v>2771</v>
      </c>
      <c r="G966" s="6">
        <v>67</v>
      </c>
      <c r="H966" s="6">
        <v>74</v>
      </c>
      <c r="I966" s="7">
        <v>42594</v>
      </c>
      <c r="J966" s="7">
        <v>42604</v>
      </c>
      <c r="K966" s="7" t="s">
        <v>2540</v>
      </c>
      <c r="L966" s="17">
        <f t="shared" si="165"/>
        <v>272.20999999999998</v>
      </c>
      <c r="M966" s="20">
        <f t="shared" si="166"/>
        <v>0.87502296021454029</v>
      </c>
      <c r="N966" s="6">
        <v>10</v>
      </c>
      <c r="O966" s="6">
        <v>3500000</v>
      </c>
      <c r="P966" s="6">
        <v>4135000</v>
      </c>
      <c r="Q966" s="6">
        <f t="shared" si="167"/>
        <v>635000</v>
      </c>
      <c r="R966" s="8">
        <f t="shared" si="168"/>
        <v>0.18142857142857144</v>
      </c>
      <c r="S966" s="6">
        <v>72333</v>
      </c>
      <c r="T966" s="9">
        <f t="shared" si="169"/>
        <v>53318.40298507463</v>
      </c>
      <c r="U966" s="6">
        <v>62796</v>
      </c>
      <c r="V966" s="9">
        <f t="shared" si="170"/>
        <v>9477.5970149253699</v>
      </c>
      <c r="W966" s="8">
        <f t="shared" si="171"/>
        <v>0.17775470539840485</v>
      </c>
      <c r="X966" s="22">
        <f t="shared" si="172"/>
        <v>46654.826813911786</v>
      </c>
      <c r="Y966" s="22">
        <f t="shared" si="173"/>
        <v>54947.94180963227</v>
      </c>
      <c r="Z966" s="22">
        <f t="shared" si="175"/>
        <v>3681512.1012453618</v>
      </c>
      <c r="AA966" s="10">
        <v>3672</v>
      </c>
      <c r="AB966" s="6">
        <v>1939</v>
      </c>
      <c r="AC966" s="6">
        <f t="shared" si="174"/>
        <v>77</v>
      </c>
      <c r="AD966" s="6" t="s">
        <v>123</v>
      </c>
    </row>
    <row r="967" spans="1:30" x14ac:dyDescent="0.2">
      <c r="A967">
        <v>34</v>
      </c>
      <c r="B967" s="6" t="s">
        <v>961</v>
      </c>
      <c r="C967" s="6" t="s">
        <v>22</v>
      </c>
      <c r="D967" s="6" t="s">
        <v>23</v>
      </c>
      <c r="E967" s="6" t="s">
        <v>2767</v>
      </c>
      <c r="F967" s="6" t="s">
        <v>2771</v>
      </c>
      <c r="G967" s="6">
        <v>60</v>
      </c>
      <c r="H967" s="6">
        <v>68</v>
      </c>
      <c r="I967" s="7">
        <v>42594</v>
      </c>
      <c r="J967" s="7">
        <v>42604</v>
      </c>
      <c r="K967" s="7" t="s">
        <v>2540</v>
      </c>
      <c r="L967" s="17">
        <f t="shared" si="165"/>
        <v>272.20999999999998</v>
      </c>
      <c r="M967" s="20">
        <f t="shared" si="166"/>
        <v>0.87502296021454029</v>
      </c>
      <c r="N967" s="6">
        <v>10</v>
      </c>
      <c r="O967" s="6">
        <v>3390000</v>
      </c>
      <c r="P967" s="6">
        <v>4300000</v>
      </c>
      <c r="Q967" s="6">
        <f t="shared" si="167"/>
        <v>910000</v>
      </c>
      <c r="R967" s="8">
        <f t="shared" si="168"/>
        <v>0.26843657817109146</v>
      </c>
      <c r="S967" s="6">
        <v>8806</v>
      </c>
      <c r="T967" s="9">
        <f t="shared" si="169"/>
        <v>56646.76666666667</v>
      </c>
      <c r="U967" s="6">
        <v>71813</v>
      </c>
      <c r="V967" s="9">
        <f t="shared" si="170"/>
        <v>15166.23333333333</v>
      </c>
      <c r="W967" s="8">
        <f t="shared" si="171"/>
        <v>0.26773343344692219</v>
      </c>
      <c r="X967" s="22">
        <f t="shared" si="172"/>
        <v>49567.221455249019</v>
      </c>
      <c r="Y967" s="22">
        <f t="shared" si="173"/>
        <v>62838.023841886781</v>
      </c>
      <c r="Z967" s="22">
        <f t="shared" si="175"/>
        <v>3770281.4305132069</v>
      </c>
      <c r="AA967" s="6">
        <v>928</v>
      </c>
      <c r="AB967" s="6">
        <v>1935</v>
      </c>
      <c r="AC967" s="6">
        <f t="shared" si="174"/>
        <v>81</v>
      </c>
      <c r="AD967" s="6" t="s">
        <v>25</v>
      </c>
    </row>
    <row r="968" spans="1:30" x14ac:dyDescent="0.2">
      <c r="A968">
        <v>34</v>
      </c>
      <c r="B968" s="6" t="s">
        <v>1010</v>
      </c>
      <c r="C968" s="6" t="s">
        <v>22</v>
      </c>
      <c r="D968" s="6" t="s">
        <v>23</v>
      </c>
      <c r="E968" s="6" t="s">
        <v>2767</v>
      </c>
      <c r="F968" s="6" t="s">
        <v>2771</v>
      </c>
      <c r="G968" s="6">
        <v>88</v>
      </c>
      <c r="H968" s="6">
        <v>100</v>
      </c>
      <c r="I968" s="7">
        <v>42596</v>
      </c>
      <c r="J968" s="7">
        <v>42606</v>
      </c>
      <c r="K968" s="7" t="s">
        <v>2540</v>
      </c>
      <c r="L968" s="17">
        <f t="shared" si="165"/>
        <v>272.20999999999998</v>
      </c>
      <c r="M968" s="20">
        <f t="shared" si="166"/>
        <v>0.87502296021454029</v>
      </c>
      <c r="N968" s="6">
        <v>10</v>
      </c>
      <c r="O968" s="6">
        <v>4900000</v>
      </c>
      <c r="P968" s="6">
        <v>5350000</v>
      </c>
      <c r="Q968" s="6">
        <f t="shared" si="167"/>
        <v>450000</v>
      </c>
      <c r="R968" s="8">
        <f t="shared" si="168"/>
        <v>9.1836734693877556E-2</v>
      </c>
      <c r="S968" s="6"/>
      <c r="T968" s="9">
        <f t="shared" si="169"/>
        <v>55681.818181818184</v>
      </c>
      <c r="U968" s="6">
        <v>60795</v>
      </c>
      <c r="V968" s="9">
        <f t="shared" si="170"/>
        <v>5113.1818181818162</v>
      </c>
      <c r="W968" s="8">
        <f t="shared" si="171"/>
        <v>9.1828571428571384E-2</v>
      </c>
      <c r="X968" s="22">
        <f t="shared" si="172"/>
        <v>48722.869375582362</v>
      </c>
      <c r="Y968" s="22">
        <f t="shared" si="173"/>
        <v>53197.02086624298</v>
      </c>
      <c r="Z968" s="22">
        <f t="shared" si="175"/>
        <v>4681337.8362293821</v>
      </c>
      <c r="AA968" s="10">
        <v>4852</v>
      </c>
      <c r="AB968" s="6">
        <v>2003</v>
      </c>
      <c r="AC968" s="6">
        <f t="shared" si="174"/>
        <v>13</v>
      </c>
      <c r="AD968" s="6" t="s">
        <v>130</v>
      </c>
    </row>
    <row r="969" spans="1:30" x14ac:dyDescent="0.2">
      <c r="A969">
        <v>34</v>
      </c>
      <c r="B969" s="6" t="s">
        <v>829</v>
      </c>
      <c r="C969" s="6" t="s">
        <v>22</v>
      </c>
      <c r="D969" s="6" t="s">
        <v>23</v>
      </c>
      <c r="E969" s="6" t="s">
        <v>2767</v>
      </c>
      <c r="F969" s="6" t="s">
        <v>2771</v>
      </c>
      <c r="G969" s="6">
        <v>52</v>
      </c>
      <c r="H969" s="6">
        <v>59</v>
      </c>
      <c r="I969" s="7">
        <v>42596</v>
      </c>
      <c r="J969" s="7">
        <v>42606</v>
      </c>
      <c r="K969" s="7" t="s">
        <v>2540</v>
      </c>
      <c r="L969" s="17">
        <f t="shared" si="165"/>
        <v>272.20999999999998</v>
      </c>
      <c r="M969" s="20">
        <f t="shared" si="166"/>
        <v>0.87502296021454029</v>
      </c>
      <c r="N969" s="6">
        <v>10</v>
      </c>
      <c r="O969" s="6">
        <v>3000000</v>
      </c>
      <c r="P969" s="6">
        <v>3650000</v>
      </c>
      <c r="Q969" s="6">
        <f t="shared" si="167"/>
        <v>650000</v>
      </c>
      <c r="R969" s="8">
        <f t="shared" si="168"/>
        <v>0.21666666666666667</v>
      </c>
      <c r="S969" s="6"/>
      <c r="T969" s="9">
        <f t="shared" si="169"/>
        <v>57692.307692307695</v>
      </c>
      <c r="U969" s="6">
        <v>70192</v>
      </c>
      <c r="V969" s="9">
        <f t="shared" si="170"/>
        <v>12499.692307692305</v>
      </c>
      <c r="W969" s="8">
        <f t="shared" si="171"/>
        <v>0.21666133333333326</v>
      </c>
      <c r="X969" s="22">
        <f t="shared" si="172"/>
        <v>50482.093858531174</v>
      </c>
      <c r="Y969" s="22">
        <f t="shared" si="173"/>
        <v>61419.611623379009</v>
      </c>
      <c r="Z969" s="22">
        <f t="shared" si="175"/>
        <v>3193819.8044157084</v>
      </c>
      <c r="AA969" s="10">
        <v>1426</v>
      </c>
      <c r="AB969" s="6">
        <v>1984</v>
      </c>
      <c r="AC969" s="6">
        <f t="shared" si="174"/>
        <v>32</v>
      </c>
      <c r="AD969" s="6" t="s">
        <v>523</v>
      </c>
    </row>
    <row r="970" spans="1:30" x14ac:dyDescent="0.2">
      <c r="A970">
        <v>34</v>
      </c>
      <c r="B970" s="6" t="s">
        <v>119</v>
      </c>
      <c r="C970" s="6" t="s">
        <v>22</v>
      </c>
      <c r="D970" s="6" t="s">
        <v>23</v>
      </c>
      <c r="E970" s="6" t="s">
        <v>2767</v>
      </c>
      <c r="F970" s="6" t="s">
        <v>2771</v>
      </c>
      <c r="G970" s="6">
        <v>27</v>
      </c>
      <c r="H970" s="6">
        <v>30</v>
      </c>
      <c r="I970" s="7">
        <v>42596</v>
      </c>
      <c r="J970" s="7">
        <v>42606</v>
      </c>
      <c r="K970" s="7" t="s">
        <v>2540</v>
      </c>
      <c r="L970" s="17">
        <f t="shared" si="165"/>
        <v>272.20999999999998</v>
      </c>
      <c r="M970" s="20">
        <f t="shared" si="166"/>
        <v>0.87502296021454029</v>
      </c>
      <c r="N970" s="6">
        <v>10</v>
      </c>
      <c r="O970" s="6">
        <v>2490000</v>
      </c>
      <c r="P970" s="6">
        <v>3000000</v>
      </c>
      <c r="Q970" s="6">
        <f t="shared" si="167"/>
        <v>510000</v>
      </c>
      <c r="R970" s="8">
        <f t="shared" si="168"/>
        <v>0.20481927710843373</v>
      </c>
      <c r="S970" s="6"/>
      <c r="T970" s="9">
        <f t="shared" si="169"/>
        <v>92222.222222222219</v>
      </c>
      <c r="U970" s="6">
        <v>111111</v>
      </c>
      <c r="V970" s="9">
        <f t="shared" si="170"/>
        <v>18888.777777777781</v>
      </c>
      <c r="W970" s="8">
        <f t="shared" si="171"/>
        <v>0.20481807228915666</v>
      </c>
      <c r="X970" s="22">
        <f t="shared" si="172"/>
        <v>80696.561886452051</v>
      </c>
      <c r="Y970" s="22">
        <f t="shared" si="173"/>
        <v>97224.676132397784</v>
      </c>
      <c r="Z970" s="22">
        <f t="shared" si="175"/>
        <v>2625066.25557474</v>
      </c>
      <c r="AA970" s="6">
        <v>587</v>
      </c>
      <c r="AB970" s="6">
        <v>1898</v>
      </c>
      <c r="AC970" s="6">
        <f t="shared" si="174"/>
        <v>118</v>
      </c>
      <c r="AD970" s="6" t="s">
        <v>120</v>
      </c>
    </row>
    <row r="971" spans="1:30" x14ac:dyDescent="0.2">
      <c r="A971">
        <v>35</v>
      </c>
      <c r="B971" s="6" t="s">
        <v>1063</v>
      </c>
      <c r="C971" s="6" t="s">
        <v>22</v>
      </c>
      <c r="D971" s="6" t="s">
        <v>23</v>
      </c>
      <c r="E971" s="6" t="s">
        <v>2767</v>
      </c>
      <c r="F971" s="6" t="s">
        <v>2771</v>
      </c>
      <c r="G971" s="6">
        <v>57</v>
      </c>
      <c r="H971" s="6">
        <v>69</v>
      </c>
      <c r="I971" s="7">
        <v>42601</v>
      </c>
      <c r="J971" s="7">
        <v>42611</v>
      </c>
      <c r="K971" s="7" t="s">
        <v>2540</v>
      </c>
      <c r="L971" s="17">
        <f t="shared" si="165"/>
        <v>272.20999999999998</v>
      </c>
      <c r="M971" s="20">
        <f t="shared" si="166"/>
        <v>0.87502296021454029</v>
      </c>
      <c r="N971" s="6">
        <v>10</v>
      </c>
      <c r="O971" s="6">
        <v>2890000</v>
      </c>
      <c r="P971" s="6">
        <v>3150000</v>
      </c>
      <c r="Q971" s="6">
        <f t="shared" si="167"/>
        <v>260000</v>
      </c>
      <c r="R971" s="8">
        <f t="shared" si="168"/>
        <v>8.9965397923875437E-2</v>
      </c>
      <c r="S971" s="6"/>
      <c r="T971" s="9">
        <f t="shared" si="169"/>
        <v>50701.754385964916</v>
      </c>
      <c r="U971" s="6">
        <v>55263</v>
      </c>
      <c r="V971" s="9">
        <f t="shared" si="170"/>
        <v>4561.2456140350841</v>
      </c>
      <c r="W971" s="8">
        <f t="shared" si="171"/>
        <v>8.996228373702414E-2</v>
      </c>
      <c r="X971" s="22">
        <f t="shared" si="172"/>
        <v>44365.199210877574</v>
      </c>
      <c r="Y971" s="22">
        <f t="shared" si="173"/>
        <v>48356.393850336142</v>
      </c>
      <c r="Z971" s="22">
        <f t="shared" si="175"/>
        <v>2756314.4494691603</v>
      </c>
      <c r="AA971" s="6">
        <v>449</v>
      </c>
      <c r="AB971" s="6">
        <v>1875</v>
      </c>
      <c r="AC971" s="6">
        <f t="shared" si="174"/>
        <v>141</v>
      </c>
      <c r="AD971" s="6" t="s">
        <v>37</v>
      </c>
    </row>
    <row r="972" spans="1:30" x14ac:dyDescent="0.2">
      <c r="A972">
        <v>35</v>
      </c>
      <c r="B972" s="6" t="s">
        <v>401</v>
      </c>
      <c r="C972" s="6" t="s">
        <v>22</v>
      </c>
      <c r="D972" s="6" t="s">
        <v>23</v>
      </c>
      <c r="E972" s="6" t="s">
        <v>2767</v>
      </c>
      <c r="F972" s="6" t="s">
        <v>2771</v>
      </c>
      <c r="G972" s="6">
        <v>40</v>
      </c>
      <c r="H972" s="6">
        <v>44</v>
      </c>
      <c r="I972" s="7">
        <v>42602</v>
      </c>
      <c r="J972" s="7">
        <v>42612</v>
      </c>
      <c r="K972" s="7" t="s">
        <v>2540</v>
      </c>
      <c r="L972" s="17">
        <f t="shared" si="165"/>
        <v>272.20999999999998</v>
      </c>
      <c r="M972" s="20">
        <f t="shared" si="166"/>
        <v>0.87502296021454029</v>
      </c>
      <c r="N972" s="6">
        <v>10</v>
      </c>
      <c r="O972" s="6">
        <v>2700000</v>
      </c>
      <c r="P972" s="6">
        <v>3600000</v>
      </c>
      <c r="Q972" s="6">
        <f t="shared" si="167"/>
        <v>900000</v>
      </c>
      <c r="R972" s="8">
        <f t="shared" si="168"/>
        <v>0.33333333333333331</v>
      </c>
      <c r="S972" s="6"/>
      <c r="T972" s="9">
        <f t="shared" si="169"/>
        <v>67500</v>
      </c>
      <c r="U972" s="6">
        <v>90000</v>
      </c>
      <c r="V972" s="9">
        <f t="shared" si="170"/>
        <v>22500</v>
      </c>
      <c r="W972" s="8">
        <f t="shared" si="171"/>
        <v>0.33333333333333331</v>
      </c>
      <c r="X972" s="22">
        <f t="shared" si="172"/>
        <v>59064.04981448147</v>
      </c>
      <c r="Y972" s="22">
        <f t="shared" si="173"/>
        <v>78752.066419308627</v>
      </c>
      <c r="Z972" s="22">
        <f t="shared" si="175"/>
        <v>3150082.6567723453</v>
      </c>
      <c r="AA972" s="10">
        <v>2412</v>
      </c>
      <c r="AB972" s="6">
        <v>2007</v>
      </c>
      <c r="AC972" s="6">
        <f t="shared" si="174"/>
        <v>9</v>
      </c>
      <c r="AD972" s="6" t="s">
        <v>29</v>
      </c>
    </row>
    <row r="973" spans="1:30" x14ac:dyDescent="0.2">
      <c r="A973">
        <v>35</v>
      </c>
      <c r="B973" s="6" t="s">
        <v>1523</v>
      </c>
      <c r="C973" s="6" t="s">
        <v>22</v>
      </c>
      <c r="D973" s="6" t="s">
        <v>23</v>
      </c>
      <c r="E973" s="6" t="s">
        <v>2767</v>
      </c>
      <c r="F973" s="6" t="s">
        <v>2771</v>
      </c>
      <c r="G973" s="6">
        <v>70</v>
      </c>
      <c r="H973" s="6">
        <v>78</v>
      </c>
      <c r="I973" s="7">
        <v>42602</v>
      </c>
      <c r="J973" s="7">
        <v>42612</v>
      </c>
      <c r="K973" s="7" t="s">
        <v>2540</v>
      </c>
      <c r="L973" s="17">
        <f t="shared" si="165"/>
        <v>272.20999999999998</v>
      </c>
      <c r="M973" s="20">
        <f t="shared" si="166"/>
        <v>0.87502296021454029</v>
      </c>
      <c r="N973" s="6">
        <v>10</v>
      </c>
      <c r="O973" s="6">
        <v>4450000</v>
      </c>
      <c r="P973" s="6">
        <v>4800000</v>
      </c>
      <c r="Q973" s="6">
        <f t="shared" si="167"/>
        <v>350000</v>
      </c>
      <c r="R973" s="8">
        <f t="shared" si="168"/>
        <v>7.8651685393258425E-2</v>
      </c>
      <c r="S973" s="6"/>
      <c r="T973" s="9">
        <f t="shared" si="169"/>
        <v>63571.428571428572</v>
      </c>
      <c r="U973" s="6">
        <v>68571</v>
      </c>
      <c r="V973" s="9">
        <f t="shared" si="170"/>
        <v>4999.5714285714275</v>
      </c>
      <c r="W973" s="8">
        <f t="shared" si="171"/>
        <v>7.8644943820224703E-2</v>
      </c>
      <c r="X973" s="22">
        <f t="shared" si="172"/>
        <v>55626.459613638632</v>
      </c>
      <c r="Y973" s="22">
        <f t="shared" si="173"/>
        <v>60001.199404871244</v>
      </c>
      <c r="Z973" s="22">
        <f t="shared" si="175"/>
        <v>4200083.9583409866</v>
      </c>
      <c r="AA973" s="6">
        <v>681</v>
      </c>
      <c r="AB973" s="6">
        <v>2007</v>
      </c>
      <c r="AC973" s="6">
        <f t="shared" si="174"/>
        <v>9</v>
      </c>
      <c r="AD973" s="6" t="s">
        <v>25</v>
      </c>
    </row>
    <row r="974" spans="1:30" x14ac:dyDescent="0.2">
      <c r="A974">
        <v>36</v>
      </c>
      <c r="B974" s="6" t="s">
        <v>2022</v>
      </c>
      <c r="C974" s="6" t="s">
        <v>22</v>
      </c>
      <c r="D974" s="6" t="s">
        <v>23</v>
      </c>
      <c r="E974" s="6" t="s">
        <v>2767</v>
      </c>
      <c r="F974" s="6" t="s">
        <v>2771</v>
      </c>
      <c r="G974" s="6">
        <v>88</v>
      </c>
      <c r="H974" s="6">
        <v>102</v>
      </c>
      <c r="I974" s="7">
        <v>42609</v>
      </c>
      <c r="J974" s="7">
        <v>42619</v>
      </c>
      <c r="K974" s="7" t="s">
        <v>2541</v>
      </c>
      <c r="L974" s="17">
        <f t="shared" si="165"/>
        <v>275.91000000000003</v>
      </c>
      <c r="M974" s="20">
        <f t="shared" si="166"/>
        <v>0.86328875357906554</v>
      </c>
      <c r="N974" s="6">
        <v>10</v>
      </c>
      <c r="O974" s="6">
        <v>5990000</v>
      </c>
      <c r="P974" s="6">
        <v>7300000</v>
      </c>
      <c r="Q974" s="6">
        <f t="shared" si="167"/>
        <v>1310000</v>
      </c>
      <c r="R974" s="8">
        <f t="shared" si="168"/>
        <v>0.21869782971619364</v>
      </c>
      <c r="S974" s="6"/>
      <c r="T974" s="9">
        <f t="shared" si="169"/>
        <v>68068.181818181823</v>
      </c>
      <c r="U974" s="6">
        <v>82955</v>
      </c>
      <c r="V974" s="9">
        <f t="shared" si="170"/>
        <v>14886.818181818177</v>
      </c>
      <c r="W974" s="8">
        <f t="shared" si="171"/>
        <v>0.21870450751252077</v>
      </c>
      <c r="X974" s="22">
        <f t="shared" si="172"/>
        <v>58762.495840211399</v>
      </c>
      <c r="Y974" s="22">
        <f t="shared" si="173"/>
        <v>71614.118553151377</v>
      </c>
      <c r="Z974" s="22">
        <f t="shared" si="175"/>
        <v>6302042.4326773211</v>
      </c>
      <c r="AA974" s="10">
        <v>2811</v>
      </c>
      <c r="AB974" s="6">
        <v>2012</v>
      </c>
      <c r="AC974" s="6">
        <f t="shared" si="174"/>
        <v>4</v>
      </c>
      <c r="AD974" s="6" t="s">
        <v>203</v>
      </c>
    </row>
    <row r="975" spans="1:30" x14ac:dyDescent="0.2">
      <c r="A975">
        <v>37</v>
      </c>
      <c r="B975" s="6" t="s">
        <v>172</v>
      </c>
      <c r="C975" s="6" t="s">
        <v>22</v>
      </c>
      <c r="D975" s="6" t="s">
        <v>23</v>
      </c>
      <c r="E975" s="6" t="s">
        <v>2767</v>
      </c>
      <c r="F975" s="6" t="s">
        <v>2771</v>
      </c>
      <c r="G975" s="6">
        <v>30</v>
      </c>
      <c r="H975" s="6">
        <v>34</v>
      </c>
      <c r="I975" s="7">
        <v>42616</v>
      </c>
      <c r="J975" s="7">
        <v>42626</v>
      </c>
      <c r="K975" s="7" t="s">
        <v>2541</v>
      </c>
      <c r="L975" s="17">
        <f t="shared" si="165"/>
        <v>275.91000000000003</v>
      </c>
      <c r="M975" s="20">
        <f t="shared" si="166"/>
        <v>0.86328875357906554</v>
      </c>
      <c r="N975" s="6">
        <v>10</v>
      </c>
      <c r="O975" s="6">
        <v>2650000</v>
      </c>
      <c r="P975" s="6">
        <v>2600000</v>
      </c>
      <c r="Q975" s="6">
        <f t="shared" si="167"/>
        <v>-50000</v>
      </c>
      <c r="R975" s="8">
        <f t="shared" si="168"/>
        <v>-1.8867924528301886E-2</v>
      </c>
      <c r="S975" s="6"/>
      <c r="T975" s="9">
        <f t="shared" si="169"/>
        <v>88333.333333333328</v>
      </c>
      <c r="U975" s="6">
        <v>86667</v>
      </c>
      <c r="V975" s="9">
        <f t="shared" si="170"/>
        <v>-1666.3333333333285</v>
      </c>
      <c r="W975" s="8">
        <f t="shared" si="171"/>
        <v>-1.8864150943396173E-2</v>
      </c>
      <c r="X975" s="22">
        <f t="shared" si="172"/>
        <v>76257.173232817455</v>
      </c>
      <c r="Y975" s="22">
        <f t="shared" si="173"/>
        <v>74818.646406436877</v>
      </c>
      <c r="Z975" s="22">
        <f t="shared" si="175"/>
        <v>2244559.3921931065</v>
      </c>
      <c r="AA975" s="10">
        <v>3404</v>
      </c>
      <c r="AB975" s="6">
        <v>2004</v>
      </c>
      <c r="AC975" s="6">
        <f t="shared" si="174"/>
        <v>12</v>
      </c>
      <c r="AD975" s="6" t="s">
        <v>173</v>
      </c>
    </row>
    <row r="976" spans="1:30" x14ac:dyDescent="0.2">
      <c r="A976">
        <v>38</v>
      </c>
      <c r="B976" s="6" t="s">
        <v>767</v>
      </c>
      <c r="C976" s="6" t="s">
        <v>22</v>
      </c>
      <c r="D976" s="6" t="s">
        <v>23</v>
      </c>
      <c r="E976" s="6" t="s">
        <v>2767</v>
      </c>
      <c r="F976" s="6" t="s">
        <v>2771</v>
      </c>
      <c r="G976" s="6">
        <v>54</v>
      </c>
      <c r="H976" s="6">
        <v>60</v>
      </c>
      <c r="I976" s="7">
        <v>42622</v>
      </c>
      <c r="J976" s="7">
        <v>42632</v>
      </c>
      <c r="K976" s="7" t="s">
        <v>2541</v>
      </c>
      <c r="L976" s="17">
        <f t="shared" si="165"/>
        <v>275.91000000000003</v>
      </c>
      <c r="M976" s="20">
        <f t="shared" si="166"/>
        <v>0.86328875357906554</v>
      </c>
      <c r="N976" s="6">
        <v>10</v>
      </c>
      <c r="O976" s="6">
        <v>3100000</v>
      </c>
      <c r="P976" s="6">
        <v>3400000</v>
      </c>
      <c r="Q976" s="6">
        <f t="shared" si="167"/>
        <v>300000</v>
      </c>
      <c r="R976" s="8">
        <f t="shared" si="168"/>
        <v>9.6774193548387094E-2</v>
      </c>
      <c r="S976" s="6"/>
      <c r="T976" s="9">
        <f t="shared" si="169"/>
        <v>57407.407407407409</v>
      </c>
      <c r="U976" s="6">
        <v>62963</v>
      </c>
      <c r="V976" s="9">
        <f t="shared" si="170"/>
        <v>5555.5925925925912</v>
      </c>
      <c r="W976" s="8">
        <f t="shared" si="171"/>
        <v>9.6774838709677388E-2</v>
      </c>
      <c r="X976" s="22">
        <f t="shared" si="172"/>
        <v>49559.169186946354</v>
      </c>
      <c r="Y976" s="22">
        <f t="shared" si="173"/>
        <v>54355.249791598704</v>
      </c>
      <c r="Z976" s="22">
        <f t="shared" si="175"/>
        <v>2935183.4887463301</v>
      </c>
      <c r="AA976" s="6">
        <v>969</v>
      </c>
      <c r="AB976" s="6">
        <v>2002</v>
      </c>
      <c r="AC976" s="6">
        <f t="shared" si="174"/>
        <v>14</v>
      </c>
      <c r="AD976" s="6" t="s">
        <v>629</v>
      </c>
    </row>
    <row r="977" spans="1:30" x14ac:dyDescent="0.2">
      <c r="A977">
        <v>38</v>
      </c>
      <c r="B977" s="6" t="s">
        <v>441</v>
      </c>
      <c r="C977" s="6" t="s">
        <v>22</v>
      </c>
      <c r="D977" s="6" t="s">
        <v>23</v>
      </c>
      <c r="E977" s="6" t="s">
        <v>2767</v>
      </c>
      <c r="F977" s="6" t="s">
        <v>2771</v>
      </c>
      <c r="G977" s="6">
        <v>41</v>
      </c>
      <c r="H977" s="6">
        <v>46</v>
      </c>
      <c r="I977" s="7">
        <v>42623</v>
      </c>
      <c r="J977" s="7">
        <v>42633</v>
      </c>
      <c r="K977" s="7" t="s">
        <v>2541</v>
      </c>
      <c r="L977" s="17">
        <f t="shared" si="165"/>
        <v>275.91000000000003</v>
      </c>
      <c r="M977" s="20">
        <f t="shared" si="166"/>
        <v>0.86328875357906554</v>
      </c>
      <c r="N977" s="6">
        <v>10</v>
      </c>
      <c r="O977" s="6">
        <v>2500000</v>
      </c>
      <c r="P977" s="6">
        <v>3200000</v>
      </c>
      <c r="Q977" s="6">
        <f t="shared" si="167"/>
        <v>700000</v>
      </c>
      <c r="R977" s="8">
        <f t="shared" si="168"/>
        <v>0.28000000000000003</v>
      </c>
      <c r="S977" s="6">
        <v>3088</v>
      </c>
      <c r="T977" s="9">
        <f t="shared" si="169"/>
        <v>61050.92682926829</v>
      </c>
      <c r="U977" s="6">
        <v>78124</v>
      </c>
      <c r="V977" s="9">
        <f t="shared" si="170"/>
        <v>17073.07317073171</v>
      </c>
      <c r="W977" s="8">
        <f t="shared" si="171"/>
        <v>0.27965297264818501</v>
      </c>
      <c r="X977" s="22">
        <f t="shared" si="172"/>
        <v>52704.578527285754</v>
      </c>
      <c r="Y977" s="22">
        <f t="shared" si="173"/>
        <v>67443.570584610919</v>
      </c>
      <c r="Z977" s="22">
        <f t="shared" si="175"/>
        <v>2765186.3939690478</v>
      </c>
      <c r="AA977" s="6">
        <v>648</v>
      </c>
      <c r="AB977" s="6">
        <v>1937</v>
      </c>
      <c r="AC977" s="6">
        <f t="shared" si="174"/>
        <v>79</v>
      </c>
      <c r="AD977" s="6" t="s">
        <v>244</v>
      </c>
    </row>
    <row r="978" spans="1:30" x14ac:dyDescent="0.2">
      <c r="A978">
        <v>39</v>
      </c>
      <c r="B978" s="6" t="s">
        <v>1765</v>
      </c>
      <c r="C978" s="6" t="s">
        <v>22</v>
      </c>
      <c r="D978" s="6" t="s">
        <v>23</v>
      </c>
      <c r="E978" s="6" t="s">
        <v>2767</v>
      </c>
      <c r="F978" s="6" t="s">
        <v>2771</v>
      </c>
      <c r="G978" s="6">
        <v>88</v>
      </c>
      <c r="H978" s="6">
        <v>100</v>
      </c>
      <c r="I978" s="7">
        <v>42629</v>
      </c>
      <c r="J978" s="7">
        <v>42639</v>
      </c>
      <c r="K978" s="7" t="s">
        <v>2541</v>
      </c>
      <c r="L978" s="17">
        <f t="shared" si="165"/>
        <v>275.91000000000003</v>
      </c>
      <c r="M978" s="20">
        <f t="shared" si="166"/>
        <v>0.86328875357906554</v>
      </c>
      <c r="N978" s="6">
        <v>10</v>
      </c>
      <c r="O978" s="6">
        <v>3400000</v>
      </c>
      <c r="P978" s="6">
        <v>4750000</v>
      </c>
      <c r="Q978" s="6">
        <f t="shared" si="167"/>
        <v>1350000</v>
      </c>
      <c r="R978" s="8">
        <f t="shared" si="168"/>
        <v>0.39705882352941174</v>
      </c>
      <c r="S978" s="6">
        <v>40896</v>
      </c>
      <c r="T978" s="9">
        <f t="shared" si="169"/>
        <v>39101.090909090912</v>
      </c>
      <c r="U978" s="6">
        <v>54442</v>
      </c>
      <c r="V978" s="9">
        <f t="shared" si="170"/>
        <v>15340.909090909088</v>
      </c>
      <c r="W978" s="8">
        <f t="shared" si="171"/>
        <v>0.39233966966743539</v>
      </c>
      <c r="X978" s="22">
        <f t="shared" si="172"/>
        <v>33755.532034490825</v>
      </c>
      <c r="Y978" s="22">
        <f t="shared" si="173"/>
        <v>46999.166322351484</v>
      </c>
      <c r="Z978" s="22">
        <f t="shared" si="175"/>
        <v>4135926.6363669308</v>
      </c>
      <c r="AA978" s="6">
        <v>438</v>
      </c>
      <c r="AB978" s="6">
        <v>1896</v>
      </c>
      <c r="AC978" s="6">
        <f t="shared" si="174"/>
        <v>120</v>
      </c>
      <c r="AD978" s="6" t="s">
        <v>37</v>
      </c>
    </row>
    <row r="979" spans="1:30" x14ac:dyDescent="0.2">
      <c r="A979">
        <v>39</v>
      </c>
      <c r="B979" s="6" t="s">
        <v>802</v>
      </c>
      <c r="C979" s="6" t="s">
        <v>22</v>
      </c>
      <c r="D979" s="6" t="s">
        <v>23</v>
      </c>
      <c r="E979" s="6" t="s">
        <v>2767</v>
      </c>
      <c r="F979" s="6" t="s">
        <v>2771</v>
      </c>
      <c r="G979" s="6">
        <v>53</v>
      </c>
      <c r="H979" s="6">
        <v>59</v>
      </c>
      <c r="I979" s="7">
        <v>42630</v>
      </c>
      <c r="J979" s="7">
        <v>42640</v>
      </c>
      <c r="K979" s="7" t="s">
        <v>2541</v>
      </c>
      <c r="L979" s="17">
        <f t="shared" si="165"/>
        <v>275.91000000000003</v>
      </c>
      <c r="M979" s="20">
        <f t="shared" si="166"/>
        <v>0.86328875357906554</v>
      </c>
      <c r="N979" s="6">
        <v>10</v>
      </c>
      <c r="O979" s="6">
        <v>3690000</v>
      </c>
      <c r="P979" s="6">
        <v>3690000</v>
      </c>
      <c r="Q979" s="6">
        <f t="shared" si="167"/>
        <v>0</v>
      </c>
      <c r="R979" s="8">
        <f t="shared" si="168"/>
        <v>0</v>
      </c>
      <c r="S979" s="6">
        <v>67433</v>
      </c>
      <c r="T979" s="9">
        <f t="shared" si="169"/>
        <v>70894.962264150949</v>
      </c>
      <c r="U979" s="6">
        <v>70895</v>
      </c>
      <c r="V979" s="9">
        <f t="shared" si="170"/>
        <v>3.7735849051387049E-2</v>
      </c>
      <c r="W979" s="8">
        <f t="shared" si="171"/>
        <v>5.3227828672487669E-7</v>
      </c>
      <c r="X979" s="22">
        <f t="shared" si="172"/>
        <v>61202.823608053761</v>
      </c>
      <c r="Y979" s="22">
        <f t="shared" si="173"/>
        <v>61202.856184987853</v>
      </c>
      <c r="Z979" s="22">
        <f t="shared" si="175"/>
        <v>3243751.3778043562</v>
      </c>
      <c r="AA979" s="6">
        <v>694</v>
      </c>
      <c r="AB979" s="6">
        <v>1973</v>
      </c>
      <c r="AC979" s="6">
        <f t="shared" si="174"/>
        <v>43</v>
      </c>
      <c r="AD979" s="6" t="s">
        <v>27</v>
      </c>
    </row>
    <row r="980" spans="1:30" x14ac:dyDescent="0.2">
      <c r="A980">
        <v>39</v>
      </c>
      <c r="B980" s="6" t="s">
        <v>1606</v>
      </c>
      <c r="C980" s="6" t="s">
        <v>22</v>
      </c>
      <c r="D980" s="6" t="s">
        <v>23</v>
      </c>
      <c r="E980" s="6" t="s">
        <v>2767</v>
      </c>
      <c r="F980" s="6" t="s">
        <v>2771</v>
      </c>
      <c r="G980" s="6">
        <v>72</v>
      </c>
      <c r="H980" s="6">
        <v>80</v>
      </c>
      <c r="I980" s="7">
        <v>42631</v>
      </c>
      <c r="J980" s="7">
        <v>42641</v>
      </c>
      <c r="K980" s="7" t="s">
        <v>2541</v>
      </c>
      <c r="L980" s="17">
        <f t="shared" si="165"/>
        <v>275.91000000000003</v>
      </c>
      <c r="M980" s="20">
        <f t="shared" si="166"/>
        <v>0.86328875357906554</v>
      </c>
      <c r="N980" s="6">
        <v>10</v>
      </c>
      <c r="O980" s="6">
        <v>4700000</v>
      </c>
      <c r="P980" s="6">
        <v>5300000</v>
      </c>
      <c r="Q980" s="6">
        <f t="shared" si="167"/>
        <v>600000</v>
      </c>
      <c r="R980" s="8">
        <f t="shared" si="168"/>
        <v>0.1276595744680851</v>
      </c>
      <c r="S980" s="6">
        <v>228120</v>
      </c>
      <c r="T980" s="9">
        <f t="shared" si="169"/>
        <v>68446.111111111109</v>
      </c>
      <c r="U980" s="6">
        <v>76779</v>
      </c>
      <c r="V980" s="9">
        <f t="shared" si="170"/>
        <v>8332.8888888888905</v>
      </c>
      <c r="W980" s="8">
        <f t="shared" si="171"/>
        <v>0.12174378870644387</v>
      </c>
      <c r="X980" s="22">
        <f t="shared" si="172"/>
        <v>59088.757948445338</v>
      </c>
      <c r="Y980" s="22">
        <f t="shared" si="173"/>
        <v>66282.447211047067</v>
      </c>
      <c r="Z980" s="22">
        <f t="shared" si="175"/>
        <v>4772336.1991953887</v>
      </c>
      <c r="AA980" s="6">
        <v>410</v>
      </c>
      <c r="AB980" s="6">
        <v>1912</v>
      </c>
      <c r="AC980" s="6">
        <f t="shared" si="174"/>
        <v>104</v>
      </c>
      <c r="AD980" s="6" t="s">
        <v>120</v>
      </c>
    </row>
    <row r="981" spans="1:30" x14ac:dyDescent="0.2">
      <c r="A981">
        <v>41</v>
      </c>
      <c r="B981" s="6" t="s">
        <v>401</v>
      </c>
      <c r="C981" s="6" t="s">
        <v>22</v>
      </c>
      <c r="D981" s="6" t="s">
        <v>23</v>
      </c>
      <c r="E981" s="6" t="s">
        <v>2767</v>
      </c>
      <c r="F981" s="6" t="s">
        <v>2771</v>
      </c>
      <c r="G981" s="6">
        <v>41</v>
      </c>
      <c r="H981" s="6">
        <v>45</v>
      </c>
      <c r="I981" s="7">
        <v>42644</v>
      </c>
      <c r="J981" s="7">
        <v>42654</v>
      </c>
      <c r="K981" s="7" t="s">
        <v>2542</v>
      </c>
      <c r="L981" s="17">
        <f t="shared" si="165"/>
        <v>281.13</v>
      </c>
      <c r="M981" s="20">
        <f t="shared" si="166"/>
        <v>0.84725927506847365</v>
      </c>
      <c r="N981" s="6">
        <v>10</v>
      </c>
      <c r="O981" s="6">
        <v>3150000</v>
      </c>
      <c r="P981" s="6">
        <v>3500000</v>
      </c>
      <c r="Q981" s="6">
        <f t="shared" si="167"/>
        <v>350000</v>
      </c>
      <c r="R981" s="8">
        <f t="shared" si="168"/>
        <v>0.1111111111111111</v>
      </c>
      <c r="S981" s="6"/>
      <c r="T981" s="9">
        <f t="shared" si="169"/>
        <v>76829.268292682929</v>
      </c>
      <c r="U981" s="6">
        <v>85366</v>
      </c>
      <c r="V981" s="9">
        <f t="shared" si="170"/>
        <v>8536.7317073170707</v>
      </c>
      <c r="W981" s="8">
        <f t="shared" si="171"/>
        <v>0.11111301587301584</v>
      </c>
      <c r="X981" s="22">
        <f t="shared" si="172"/>
        <v>65094.310157699809</v>
      </c>
      <c r="Y981" s="22">
        <f t="shared" si="173"/>
        <v>72327.135275495326</v>
      </c>
      <c r="Z981" s="22">
        <f t="shared" si="175"/>
        <v>2965412.5462953085</v>
      </c>
      <c r="AA981" s="10">
        <v>2413</v>
      </c>
      <c r="AB981" s="6">
        <v>2008</v>
      </c>
      <c r="AC981" s="6">
        <f t="shared" si="174"/>
        <v>8</v>
      </c>
      <c r="AD981" s="6" t="s">
        <v>120</v>
      </c>
    </row>
    <row r="982" spans="1:30" x14ac:dyDescent="0.2">
      <c r="A982">
        <v>41</v>
      </c>
      <c r="B982" s="6" t="s">
        <v>1128</v>
      </c>
      <c r="C982" s="6" t="s">
        <v>22</v>
      </c>
      <c r="D982" s="6" t="s">
        <v>23</v>
      </c>
      <c r="E982" s="6" t="s">
        <v>2767</v>
      </c>
      <c r="F982" s="6" t="s">
        <v>2771</v>
      </c>
      <c r="G982" s="6">
        <v>59</v>
      </c>
      <c r="H982" s="6">
        <v>65</v>
      </c>
      <c r="I982" s="7">
        <v>42646</v>
      </c>
      <c r="J982" s="7">
        <v>42656</v>
      </c>
      <c r="K982" s="7" t="s">
        <v>2542</v>
      </c>
      <c r="L982" s="17">
        <f t="shared" si="165"/>
        <v>281.13</v>
      </c>
      <c r="M982" s="20">
        <f t="shared" si="166"/>
        <v>0.84725927506847365</v>
      </c>
      <c r="N982" s="6">
        <v>10</v>
      </c>
      <c r="O982" s="6">
        <v>3300000</v>
      </c>
      <c r="P982" s="6">
        <v>3700000</v>
      </c>
      <c r="Q982" s="6">
        <f t="shared" si="167"/>
        <v>400000</v>
      </c>
      <c r="R982" s="8">
        <f t="shared" si="168"/>
        <v>0.12121212121212122</v>
      </c>
      <c r="S982" s="6">
        <v>134886</v>
      </c>
      <c r="T982" s="9">
        <f t="shared" si="169"/>
        <v>58218.406779661018</v>
      </c>
      <c r="U982" s="6">
        <v>64998</v>
      </c>
      <c r="V982" s="9">
        <f t="shared" si="170"/>
        <v>6779.5932203389821</v>
      </c>
      <c r="W982" s="8">
        <f t="shared" si="171"/>
        <v>0.11645102632227095</v>
      </c>
      <c r="X982" s="22">
        <f t="shared" si="172"/>
        <v>49326.085123777106</v>
      </c>
      <c r="Y982" s="22">
        <f t="shared" si="173"/>
        <v>55070.158360900648</v>
      </c>
      <c r="Z982" s="22">
        <f t="shared" si="175"/>
        <v>3249139.3432931383</v>
      </c>
      <c r="AA982" s="10">
        <v>1502</v>
      </c>
      <c r="AB982" s="6">
        <v>1988</v>
      </c>
      <c r="AC982" s="6">
        <f t="shared" si="174"/>
        <v>28</v>
      </c>
      <c r="AD982" s="6" t="s">
        <v>191</v>
      </c>
    </row>
    <row r="983" spans="1:30" x14ac:dyDescent="0.2">
      <c r="A983">
        <v>41</v>
      </c>
      <c r="B983" s="6" t="s">
        <v>721</v>
      </c>
      <c r="C983" s="6" t="s">
        <v>22</v>
      </c>
      <c r="D983" s="6" t="s">
        <v>23</v>
      </c>
      <c r="E983" s="6" t="s">
        <v>2767</v>
      </c>
      <c r="F983" s="6" t="s">
        <v>2771</v>
      </c>
      <c r="G983" s="6">
        <v>52</v>
      </c>
      <c r="H983" s="6">
        <v>58</v>
      </c>
      <c r="I983" s="7">
        <v>42646</v>
      </c>
      <c r="J983" s="7">
        <v>42656</v>
      </c>
      <c r="K983" s="7" t="s">
        <v>2542</v>
      </c>
      <c r="L983" s="17">
        <f t="shared" si="165"/>
        <v>281.13</v>
      </c>
      <c r="M983" s="20">
        <f t="shared" si="166"/>
        <v>0.84725927506847365</v>
      </c>
      <c r="N983" s="6">
        <v>10</v>
      </c>
      <c r="O983" s="6">
        <v>3450000</v>
      </c>
      <c r="P983" s="6">
        <v>3450000</v>
      </c>
      <c r="Q983" s="6">
        <f t="shared" si="167"/>
        <v>0</v>
      </c>
      <c r="R983" s="8">
        <f t="shared" si="168"/>
        <v>0</v>
      </c>
      <c r="S983" s="6">
        <v>7548</v>
      </c>
      <c r="T983" s="9">
        <f t="shared" si="169"/>
        <v>66491.307692307688</v>
      </c>
      <c r="U983" s="6">
        <v>66491</v>
      </c>
      <c r="V983" s="9">
        <f t="shared" si="170"/>
        <v>-0.30769230768783018</v>
      </c>
      <c r="W983" s="8">
        <f t="shared" si="171"/>
        <v>-4.6275568697143669E-6</v>
      </c>
      <c r="X983" s="22">
        <f t="shared" si="172"/>
        <v>56335.377153739435</v>
      </c>
      <c r="Y983" s="22">
        <f t="shared" si="173"/>
        <v>56335.116458577882</v>
      </c>
      <c r="Z983" s="22">
        <f t="shared" si="175"/>
        <v>2929426.0558460499</v>
      </c>
      <c r="AA983" s="6">
        <v>928</v>
      </c>
      <c r="AB983" s="6">
        <v>1935</v>
      </c>
      <c r="AC983" s="6">
        <f t="shared" si="174"/>
        <v>81</v>
      </c>
      <c r="AD983" s="6" t="s">
        <v>231</v>
      </c>
    </row>
    <row r="984" spans="1:30" x14ac:dyDescent="0.2">
      <c r="A984">
        <v>42</v>
      </c>
      <c r="B984" s="6" t="s">
        <v>385</v>
      </c>
      <c r="C984" s="6" t="s">
        <v>22</v>
      </c>
      <c r="D984" s="6" t="s">
        <v>23</v>
      </c>
      <c r="E984" s="6" t="s">
        <v>2767</v>
      </c>
      <c r="F984" s="6" t="s">
        <v>2771</v>
      </c>
      <c r="G984" s="6">
        <v>39</v>
      </c>
      <c r="H984" s="6">
        <v>43</v>
      </c>
      <c r="I984" s="7">
        <v>42650</v>
      </c>
      <c r="J984" s="7">
        <v>42660</v>
      </c>
      <c r="K984" s="7" t="s">
        <v>2542</v>
      </c>
      <c r="L984" s="17">
        <f t="shared" si="165"/>
        <v>281.13</v>
      </c>
      <c r="M984" s="20">
        <f t="shared" si="166"/>
        <v>0.84725927506847365</v>
      </c>
      <c r="N984" s="6">
        <v>10</v>
      </c>
      <c r="O984" s="6">
        <v>2790000</v>
      </c>
      <c r="P984" s="6">
        <v>3500000</v>
      </c>
      <c r="Q984" s="6">
        <f t="shared" si="167"/>
        <v>710000</v>
      </c>
      <c r="R984" s="8">
        <f t="shared" si="168"/>
        <v>0.25448028673835127</v>
      </c>
      <c r="S984" s="6"/>
      <c r="T984" s="9">
        <f t="shared" si="169"/>
        <v>71538.461538461532</v>
      </c>
      <c r="U984" s="6">
        <v>89744</v>
      </c>
      <c r="V984" s="9">
        <f t="shared" si="170"/>
        <v>18205.538461538468</v>
      </c>
      <c r="W984" s="8">
        <f t="shared" si="171"/>
        <v>0.25448602150537647</v>
      </c>
      <c r="X984" s="22">
        <f t="shared" si="172"/>
        <v>60611.6250625908</v>
      </c>
      <c r="Y984" s="22">
        <f t="shared" si="173"/>
        <v>76036.436381745094</v>
      </c>
      <c r="Z984" s="22">
        <f t="shared" si="175"/>
        <v>2965421.0188880586</v>
      </c>
      <c r="AA984" s="6">
        <v>243</v>
      </c>
      <c r="AB984" s="6">
        <v>2007</v>
      </c>
      <c r="AC984" s="6">
        <f t="shared" si="174"/>
        <v>9</v>
      </c>
      <c r="AD984" s="6" t="s">
        <v>67</v>
      </c>
    </row>
    <row r="985" spans="1:30" x14ac:dyDescent="0.2">
      <c r="A985">
        <v>42</v>
      </c>
      <c r="B985" s="6" t="s">
        <v>1094</v>
      </c>
      <c r="C985" s="6" t="s">
        <v>22</v>
      </c>
      <c r="D985" s="6" t="s">
        <v>23</v>
      </c>
      <c r="E985" s="6" t="s">
        <v>2767</v>
      </c>
      <c r="F985" s="6" t="s">
        <v>2771</v>
      </c>
      <c r="G985" s="6">
        <v>71</v>
      </c>
      <c r="H985" s="6">
        <v>78</v>
      </c>
      <c r="I985" s="7">
        <v>42650</v>
      </c>
      <c r="J985" s="7">
        <v>42660</v>
      </c>
      <c r="K985" s="7" t="s">
        <v>2542</v>
      </c>
      <c r="L985" s="17">
        <f t="shared" si="165"/>
        <v>281.13</v>
      </c>
      <c r="M985" s="20">
        <f t="shared" si="166"/>
        <v>0.84725927506847365</v>
      </c>
      <c r="N985" s="6">
        <v>10</v>
      </c>
      <c r="O985" s="6">
        <v>4190000</v>
      </c>
      <c r="P985" s="6">
        <v>4900000</v>
      </c>
      <c r="Q985" s="6">
        <f t="shared" si="167"/>
        <v>710000</v>
      </c>
      <c r="R985" s="8">
        <f t="shared" si="168"/>
        <v>0.16945107398568018</v>
      </c>
      <c r="S985" s="6">
        <v>7080</v>
      </c>
      <c r="T985" s="9">
        <f t="shared" si="169"/>
        <v>59113.802816901407</v>
      </c>
      <c r="U985" s="6">
        <v>69114</v>
      </c>
      <c r="V985" s="9">
        <f t="shared" si="170"/>
        <v>10000.197183098593</v>
      </c>
      <c r="W985" s="8">
        <f t="shared" si="171"/>
        <v>0.16916856481172629</v>
      </c>
      <c r="X985" s="22">
        <f t="shared" si="172"/>
        <v>50084.717721188579</v>
      </c>
      <c r="Y985" s="22">
        <f t="shared" si="173"/>
        <v>58557.477537082486</v>
      </c>
      <c r="Z985" s="22">
        <f t="shared" si="175"/>
        <v>4157580.9051328567</v>
      </c>
      <c r="AA985" s="10">
        <v>12722</v>
      </c>
      <c r="AB985" s="6">
        <v>1991</v>
      </c>
      <c r="AC985" s="6">
        <f t="shared" si="174"/>
        <v>25</v>
      </c>
      <c r="AD985" s="6" t="s">
        <v>421</v>
      </c>
    </row>
    <row r="986" spans="1:30" x14ac:dyDescent="0.2">
      <c r="A986">
        <v>42</v>
      </c>
      <c r="B986" s="6" t="s">
        <v>593</v>
      </c>
      <c r="C986" s="6" t="s">
        <v>22</v>
      </c>
      <c r="D986" s="6" t="s">
        <v>23</v>
      </c>
      <c r="E986" s="6" t="s">
        <v>2767</v>
      </c>
      <c r="F986" s="6" t="s">
        <v>2771</v>
      </c>
      <c r="G986" s="6">
        <v>46</v>
      </c>
      <c r="H986" s="6">
        <v>60</v>
      </c>
      <c r="I986" s="7">
        <v>42651</v>
      </c>
      <c r="J986" s="7">
        <v>42661</v>
      </c>
      <c r="K986" s="7" t="s">
        <v>2542</v>
      </c>
      <c r="L986" s="17">
        <f t="shared" si="165"/>
        <v>281.13</v>
      </c>
      <c r="M986" s="20">
        <f t="shared" si="166"/>
        <v>0.84725927506847365</v>
      </c>
      <c r="N986" s="6">
        <v>10</v>
      </c>
      <c r="O986" s="6">
        <v>3290000</v>
      </c>
      <c r="P986" s="6">
        <v>3550000</v>
      </c>
      <c r="Q986" s="6">
        <f t="shared" si="167"/>
        <v>260000</v>
      </c>
      <c r="R986" s="8">
        <f t="shared" si="168"/>
        <v>7.9027355623100301E-2</v>
      </c>
      <c r="S986" s="6">
        <v>12170</v>
      </c>
      <c r="T986" s="9">
        <f t="shared" si="169"/>
        <v>71786.304347826081</v>
      </c>
      <c r="U986" s="6">
        <v>77438</v>
      </c>
      <c r="V986" s="9">
        <f t="shared" si="170"/>
        <v>5651.6956521739194</v>
      </c>
      <c r="W986" s="8">
        <f t="shared" si="171"/>
        <v>7.8729441549042087E-2</v>
      </c>
      <c r="X986" s="22">
        <f t="shared" si="172"/>
        <v>60821.612181583943</v>
      </c>
      <c r="Y986" s="22">
        <f t="shared" si="173"/>
        <v>65610.063742752463</v>
      </c>
      <c r="Z986" s="22">
        <f t="shared" si="175"/>
        <v>3018062.9321666132</v>
      </c>
      <c r="AA986" s="6">
        <v>427</v>
      </c>
      <c r="AB986" s="6">
        <v>1902</v>
      </c>
      <c r="AC986" s="6">
        <f t="shared" si="174"/>
        <v>114</v>
      </c>
      <c r="AD986" s="6" t="s">
        <v>34</v>
      </c>
    </row>
    <row r="987" spans="1:30" x14ac:dyDescent="0.2">
      <c r="A987">
        <v>42</v>
      </c>
      <c r="B987" s="6" t="s">
        <v>239</v>
      </c>
      <c r="C987" s="6" t="s">
        <v>22</v>
      </c>
      <c r="D987" s="6" t="s">
        <v>23</v>
      </c>
      <c r="E987" s="6" t="s">
        <v>2767</v>
      </c>
      <c r="F987" s="6" t="s">
        <v>2771</v>
      </c>
      <c r="G987" s="6">
        <v>33</v>
      </c>
      <c r="H987" s="6">
        <v>37</v>
      </c>
      <c r="I987" s="7">
        <v>42651</v>
      </c>
      <c r="J987" s="7">
        <v>42661</v>
      </c>
      <c r="K987" s="7" t="s">
        <v>2542</v>
      </c>
      <c r="L987" s="17">
        <f t="shared" si="165"/>
        <v>281.13</v>
      </c>
      <c r="M987" s="20">
        <f t="shared" si="166"/>
        <v>0.84725927506847365</v>
      </c>
      <c r="N987" s="6">
        <v>10</v>
      </c>
      <c r="O987" s="6">
        <v>2600000</v>
      </c>
      <c r="P987" s="6">
        <v>2800000</v>
      </c>
      <c r="Q987" s="6">
        <f t="shared" si="167"/>
        <v>200000</v>
      </c>
      <c r="R987" s="8">
        <f t="shared" si="168"/>
        <v>7.6923076923076927E-2</v>
      </c>
      <c r="S987" s="6"/>
      <c r="T987" s="9">
        <f t="shared" si="169"/>
        <v>78787.878787878784</v>
      </c>
      <c r="U987" s="6">
        <v>84848</v>
      </c>
      <c r="V987" s="9">
        <f t="shared" si="170"/>
        <v>6060.1212121212156</v>
      </c>
      <c r="W987" s="8">
        <f t="shared" si="171"/>
        <v>7.6916923076923119E-2</v>
      </c>
      <c r="X987" s="22">
        <f t="shared" si="172"/>
        <v>66753.761066000952</v>
      </c>
      <c r="Y987" s="22">
        <f t="shared" si="173"/>
        <v>71888.254971009854</v>
      </c>
      <c r="Z987" s="22">
        <f t="shared" si="175"/>
        <v>2372312.414043325</v>
      </c>
      <c r="AA987" s="6">
        <v>358</v>
      </c>
      <c r="AB987" s="6">
        <v>1898</v>
      </c>
      <c r="AC987" s="6">
        <f t="shared" si="174"/>
        <v>118</v>
      </c>
      <c r="AD987" s="6" t="s">
        <v>191</v>
      </c>
    </row>
    <row r="988" spans="1:30" x14ac:dyDescent="0.2">
      <c r="A988">
        <v>42</v>
      </c>
      <c r="B988" s="6" t="s">
        <v>190</v>
      </c>
      <c r="C988" s="6" t="s">
        <v>22</v>
      </c>
      <c r="D988" s="6" t="s">
        <v>23</v>
      </c>
      <c r="E988" s="6" t="s">
        <v>2767</v>
      </c>
      <c r="F988" s="6" t="s">
        <v>2771</v>
      </c>
      <c r="G988" s="6">
        <v>31</v>
      </c>
      <c r="H988" s="6">
        <v>34</v>
      </c>
      <c r="I988" s="7">
        <v>42653</v>
      </c>
      <c r="J988" s="7">
        <v>42663</v>
      </c>
      <c r="K988" s="7" t="s">
        <v>2542</v>
      </c>
      <c r="L988" s="17">
        <f t="shared" si="165"/>
        <v>281.13</v>
      </c>
      <c r="M988" s="20">
        <f t="shared" si="166"/>
        <v>0.84725927506847365</v>
      </c>
      <c r="N988" s="6">
        <v>10</v>
      </c>
      <c r="O988" s="6">
        <v>2750000</v>
      </c>
      <c r="P988" s="6">
        <v>3030000</v>
      </c>
      <c r="Q988" s="6">
        <f t="shared" si="167"/>
        <v>280000</v>
      </c>
      <c r="R988" s="8">
        <f t="shared" si="168"/>
        <v>0.10181818181818182</v>
      </c>
      <c r="S988" s="6"/>
      <c r="T988" s="9">
        <f t="shared" si="169"/>
        <v>88709.677419354834</v>
      </c>
      <c r="U988" s="6">
        <v>97742</v>
      </c>
      <c r="V988" s="9">
        <f t="shared" si="170"/>
        <v>9032.3225806451665</v>
      </c>
      <c r="W988" s="8">
        <f t="shared" si="171"/>
        <v>0.10181890909090915</v>
      </c>
      <c r="X988" s="22">
        <f t="shared" si="172"/>
        <v>75160.096981880721</v>
      </c>
      <c r="Y988" s="22">
        <f t="shared" si="173"/>
        <v>82812.81606374275</v>
      </c>
      <c r="Z988" s="22">
        <f t="shared" si="175"/>
        <v>2567197.2979760254</v>
      </c>
      <c r="AA988" s="6">
        <v>184</v>
      </c>
      <c r="AB988" s="6">
        <v>2009</v>
      </c>
      <c r="AC988" s="6">
        <f t="shared" si="174"/>
        <v>7</v>
      </c>
      <c r="AD988" s="6" t="s">
        <v>191</v>
      </c>
    </row>
    <row r="989" spans="1:30" x14ac:dyDescent="0.2">
      <c r="A989">
        <v>43</v>
      </c>
      <c r="B989" s="6" t="s">
        <v>1643</v>
      </c>
      <c r="C989" s="6" t="s">
        <v>22</v>
      </c>
      <c r="D989" s="6" t="s">
        <v>23</v>
      </c>
      <c r="E989" s="6" t="s">
        <v>2767</v>
      </c>
      <c r="F989" s="6" t="s">
        <v>2771</v>
      </c>
      <c r="G989" s="6">
        <v>87</v>
      </c>
      <c r="H989" s="6">
        <v>95</v>
      </c>
      <c r="I989" s="7">
        <v>42658</v>
      </c>
      <c r="J989" s="7">
        <v>42668</v>
      </c>
      <c r="K989" s="7" t="s">
        <v>2542</v>
      </c>
      <c r="L989" s="17">
        <f t="shared" si="165"/>
        <v>281.13</v>
      </c>
      <c r="M989" s="20">
        <f t="shared" si="166"/>
        <v>0.84725927506847365</v>
      </c>
      <c r="N989" s="6">
        <v>10</v>
      </c>
      <c r="O989" s="6">
        <v>5300000</v>
      </c>
      <c r="P989" s="6">
        <v>5850000</v>
      </c>
      <c r="Q989" s="6">
        <f t="shared" si="167"/>
        <v>550000</v>
      </c>
      <c r="R989" s="8">
        <f t="shared" si="168"/>
        <v>0.10377358490566038</v>
      </c>
      <c r="S989" s="6">
        <v>5875</v>
      </c>
      <c r="T989" s="9">
        <f t="shared" si="169"/>
        <v>60987.068965517239</v>
      </c>
      <c r="U989" s="6">
        <v>67309</v>
      </c>
      <c r="V989" s="9">
        <f t="shared" si="170"/>
        <v>6321.9310344827609</v>
      </c>
      <c r="W989" s="8">
        <f t="shared" si="171"/>
        <v>0.10366018799915193</v>
      </c>
      <c r="X989" s="22">
        <f t="shared" si="172"/>
        <v>51671.859840275145</v>
      </c>
      <c r="Y989" s="22">
        <f t="shared" si="173"/>
        <v>57028.17454558389</v>
      </c>
      <c r="Z989" s="22">
        <f t="shared" si="175"/>
        <v>4961451.1854657987</v>
      </c>
      <c r="AA989" s="10">
        <v>4590</v>
      </c>
      <c r="AB989" s="6">
        <v>2013</v>
      </c>
      <c r="AC989" s="6">
        <f t="shared" si="174"/>
        <v>3</v>
      </c>
      <c r="AD989" s="6" t="s">
        <v>130</v>
      </c>
    </row>
    <row r="990" spans="1:30" x14ac:dyDescent="0.2">
      <c r="A990">
        <v>43</v>
      </c>
      <c r="B990" s="6" t="s">
        <v>638</v>
      </c>
      <c r="C990" s="6" t="s">
        <v>22</v>
      </c>
      <c r="D990" s="6" t="s">
        <v>23</v>
      </c>
      <c r="E990" s="6" t="s">
        <v>2767</v>
      </c>
      <c r="F990" s="6" t="s">
        <v>2771</v>
      </c>
      <c r="G990" s="6">
        <v>47</v>
      </c>
      <c r="H990" s="6">
        <v>52</v>
      </c>
      <c r="I990" s="7">
        <v>42658</v>
      </c>
      <c r="J990" s="7">
        <v>42668</v>
      </c>
      <c r="K990" s="7" t="s">
        <v>2542</v>
      </c>
      <c r="L990" s="17">
        <f t="shared" si="165"/>
        <v>281.13</v>
      </c>
      <c r="M990" s="20">
        <f t="shared" si="166"/>
        <v>0.84725927506847365</v>
      </c>
      <c r="N990" s="6">
        <v>10</v>
      </c>
      <c r="O990" s="6">
        <v>2850000</v>
      </c>
      <c r="P990" s="6">
        <v>3100000</v>
      </c>
      <c r="Q990" s="6">
        <f t="shared" si="167"/>
        <v>250000</v>
      </c>
      <c r="R990" s="8">
        <f t="shared" si="168"/>
        <v>8.771929824561403E-2</v>
      </c>
      <c r="S990" s="6"/>
      <c r="T990" s="9">
        <f t="shared" si="169"/>
        <v>60638.297872340423</v>
      </c>
      <c r="U990" s="6">
        <v>65957</v>
      </c>
      <c r="V990" s="9">
        <f t="shared" si="170"/>
        <v>5318.7021276595769</v>
      </c>
      <c r="W990" s="8">
        <f t="shared" si="171"/>
        <v>8.7711929824561455E-2</v>
      </c>
      <c r="X990" s="22">
        <f t="shared" si="172"/>
        <v>51376.360296705316</v>
      </c>
      <c r="Y990" s="22">
        <f t="shared" si="173"/>
        <v>55882.68000569132</v>
      </c>
      <c r="Z990" s="22">
        <f t="shared" si="175"/>
        <v>2626485.9602674921</v>
      </c>
      <c r="AA990" s="10">
        <v>1047</v>
      </c>
      <c r="AB990" s="6">
        <v>1992</v>
      </c>
      <c r="AC990" s="6">
        <f t="shared" si="174"/>
        <v>24</v>
      </c>
      <c r="AD990" s="6" t="s">
        <v>173</v>
      </c>
    </row>
    <row r="991" spans="1:30" x14ac:dyDescent="0.2">
      <c r="A991">
        <v>43</v>
      </c>
      <c r="B991" s="6" t="s">
        <v>1534</v>
      </c>
      <c r="C991" s="6" t="s">
        <v>22</v>
      </c>
      <c r="D991" s="6" t="s">
        <v>23</v>
      </c>
      <c r="E991" s="6" t="s">
        <v>2767</v>
      </c>
      <c r="F991" s="6" t="s">
        <v>2771</v>
      </c>
      <c r="G991" s="6">
        <v>70</v>
      </c>
      <c r="H991" s="6">
        <v>79</v>
      </c>
      <c r="I991" s="7">
        <v>42658</v>
      </c>
      <c r="J991" s="7">
        <v>42668</v>
      </c>
      <c r="K991" s="7" t="s">
        <v>2542</v>
      </c>
      <c r="L991" s="17">
        <f t="shared" si="165"/>
        <v>281.13</v>
      </c>
      <c r="M991" s="20">
        <f t="shared" si="166"/>
        <v>0.84725927506847365</v>
      </c>
      <c r="N991" s="6">
        <v>10</v>
      </c>
      <c r="O991" s="6">
        <v>3900000</v>
      </c>
      <c r="P991" s="6">
        <v>4500000</v>
      </c>
      <c r="Q991" s="6">
        <f t="shared" si="167"/>
        <v>600000</v>
      </c>
      <c r="R991" s="8">
        <f t="shared" si="168"/>
        <v>0.15384615384615385</v>
      </c>
      <c r="S991" s="6">
        <v>48000</v>
      </c>
      <c r="T991" s="9">
        <f t="shared" si="169"/>
        <v>56400</v>
      </c>
      <c r="U991" s="6">
        <v>64971</v>
      </c>
      <c r="V991" s="9">
        <f t="shared" si="170"/>
        <v>8571</v>
      </c>
      <c r="W991" s="8">
        <f t="shared" si="171"/>
        <v>0.15196808510638299</v>
      </c>
      <c r="X991" s="22">
        <f t="shared" si="172"/>
        <v>47785.423113861914</v>
      </c>
      <c r="Y991" s="22">
        <f t="shared" si="173"/>
        <v>55047.282360473801</v>
      </c>
      <c r="Z991" s="22">
        <f t="shared" si="175"/>
        <v>3853309.7652331661</v>
      </c>
      <c r="AA991" s="10">
        <v>3192</v>
      </c>
      <c r="AB991" s="6">
        <v>1990</v>
      </c>
      <c r="AC991" s="6">
        <f t="shared" si="174"/>
        <v>26</v>
      </c>
      <c r="AD991" s="6" t="s">
        <v>315</v>
      </c>
    </row>
    <row r="992" spans="1:30" x14ac:dyDescent="0.2">
      <c r="A992">
        <v>44</v>
      </c>
      <c r="B992" s="6" t="s">
        <v>1387</v>
      </c>
      <c r="C992" s="6" t="s">
        <v>22</v>
      </c>
      <c r="D992" s="6" t="s">
        <v>23</v>
      </c>
      <c r="E992" s="6" t="s">
        <v>2767</v>
      </c>
      <c r="F992" s="6" t="s">
        <v>2771</v>
      </c>
      <c r="G992" s="6">
        <v>74</v>
      </c>
      <c r="H992" s="6">
        <v>82</v>
      </c>
      <c r="I992" s="7">
        <v>42664</v>
      </c>
      <c r="J992" s="7">
        <v>42674</v>
      </c>
      <c r="K992" s="7" t="s">
        <v>2542</v>
      </c>
      <c r="L992" s="17">
        <f t="shared" si="165"/>
        <v>281.13</v>
      </c>
      <c r="M992" s="20">
        <f t="shared" si="166"/>
        <v>0.84725927506847365</v>
      </c>
      <c r="N992" s="6">
        <v>10</v>
      </c>
      <c r="O992" s="6">
        <v>6800000</v>
      </c>
      <c r="P992" s="6">
        <v>7200000</v>
      </c>
      <c r="Q992" s="6">
        <f t="shared" si="167"/>
        <v>400000</v>
      </c>
      <c r="R992" s="8">
        <f t="shared" si="168"/>
        <v>5.8823529411764705E-2</v>
      </c>
      <c r="S992" s="6"/>
      <c r="T992" s="9">
        <f t="shared" si="169"/>
        <v>91891.891891891893</v>
      </c>
      <c r="U992" s="6">
        <v>97297</v>
      </c>
      <c r="V992" s="9">
        <f t="shared" si="170"/>
        <v>5405.1081081081065</v>
      </c>
      <c r="W992" s="8">
        <f t="shared" si="171"/>
        <v>5.882029411764704E-2</v>
      </c>
      <c r="X992" s="22">
        <f t="shared" si="172"/>
        <v>77856.257708994875</v>
      </c>
      <c r="Y992" s="22">
        <f t="shared" si="173"/>
        <v>82435.785686337287</v>
      </c>
      <c r="Z992" s="22">
        <f t="shared" si="175"/>
        <v>6100248.1407889593</v>
      </c>
      <c r="AA992" s="10">
        <v>2121</v>
      </c>
      <c r="AB992" s="6">
        <v>2013</v>
      </c>
      <c r="AC992" s="6">
        <f t="shared" si="174"/>
        <v>3</v>
      </c>
      <c r="AD992" s="6" t="s">
        <v>1108</v>
      </c>
    </row>
    <row r="993" spans="1:30" x14ac:dyDescent="0.2">
      <c r="A993">
        <v>44</v>
      </c>
      <c r="B993" s="6" t="s">
        <v>444</v>
      </c>
      <c r="C993" s="6" t="s">
        <v>22</v>
      </c>
      <c r="D993" s="6" t="s">
        <v>23</v>
      </c>
      <c r="E993" s="6" t="s">
        <v>2767</v>
      </c>
      <c r="F993" s="6" t="s">
        <v>2771</v>
      </c>
      <c r="G993" s="6">
        <v>41</v>
      </c>
      <c r="H993" s="6">
        <v>45</v>
      </c>
      <c r="I993" s="7">
        <v>42664</v>
      </c>
      <c r="J993" s="7">
        <v>42674</v>
      </c>
      <c r="K993" s="7" t="s">
        <v>2542</v>
      </c>
      <c r="L993" s="17">
        <f t="shared" si="165"/>
        <v>281.13</v>
      </c>
      <c r="M993" s="20">
        <f t="shared" si="166"/>
        <v>0.84725927506847365</v>
      </c>
      <c r="N993" s="6">
        <v>10</v>
      </c>
      <c r="O993" s="6">
        <v>3400000</v>
      </c>
      <c r="P993" s="6">
        <v>3950000</v>
      </c>
      <c r="Q993" s="6">
        <f t="shared" si="167"/>
        <v>550000</v>
      </c>
      <c r="R993" s="8">
        <f t="shared" si="168"/>
        <v>0.16176470588235295</v>
      </c>
      <c r="S993" s="6"/>
      <c r="T993" s="9">
        <f t="shared" si="169"/>
        <v>82926.829268292684</v>
      </c>
      <c r="U993" s="6">
        <v>96341</v>
      </c>
      <c r="V993" s="9">
        <f t="shared" si="170"/>
        <v>13414.170731707316</v>
      </c>
      <c r="W993" s="8">
        <f t="shared" si="171"/>
        <v>0.1617591176470588</v>
      </c>
      <c r="X993" s="22">
        <f t="shared" si="172"/>
        <v>70260.525249580736</v>
      </c>
      <c r="Y993" s="22">
        <f t="shared" si="173"/>
        <v>81625.805819371817</v>
      </c>
      <c r="Z993" s="22">
        <f t="shared" si="175"/>
        <v>3346658.0385942445</v>
      </c>
      <c r="AA993" s="6">
        <v>890</v>
      </c>
      <c r="AB993" s="6">
        <v>2008</v>
      </c>
      <c r="AC993" s="6">
        <f t="shared" si="174"/>
        <v>8</v>
      </c>
      <c r="AD993" s="6" t="s">
        <v>37</v>
      </c>
    </row>
    <row r="994" spans="1:30" x14ac:dyDescent="0.2">
      <c r="A994">
        <v>44</v>
      </c>
      <c r="B994" s="6" t="s">
        <v>319</v>
      </c>
      <c r="C994" s="6" t="s">
        <v>22</v>
      </c>
      <c r="D994" s="6" t="s">
        <v>23</v>
      </c>
      <c r="E994" s="6" t="s">
        <v>2767</v>
      </c>
      <c r="F994" s="6" t="s">
        <v>2771</v>
      </c>
      <c r="G994" s="6">
        <v>37</v>
      </c>
      <c r="H994" s="6">
        <v>41</v>
      </c>
      <c r="I994" s="7">
        <v>42665</v>
      </c>
      <c r="J994" s="7">
        <v>42675</v>
      </c>
      <c r="K994" s="7" t="s">
        <v>2543</v>
      </c>
      <c r="L994" s="17">
        <f t="shared" si="165"/>
        <v>284.38</v>
      </c>
      <c r="M994" s="20">
        <f t="shared" si="166"/>
        <v>0.83757648217174208</v>
      </c>
      <c r="N994" s="6">
        <v>10</v>
      </c>
      <c r="O994" s="6">
        <v>2750000</v>
      </c>
      <c r="P994" s="6">
        <v>3100000</v>
      </c>
      <c r="Q994" s="6">
        <f t="shared" si="167"/>
        <v>350000</v>
      </c>
      <c r="R994" s="8">
        <f t="shared" si="168"/>
        <v>0.12727272727272726</v>
      </c>
      <c r="S994" s="6"/>
      <c r="T994" s="9">
        <f t="shared" si="169"/>
        <v>74324.32432432432</v>
      </c>
      <c r="U994" s="6">
        <v>83784</v>
      </c>
      <c r="V994" s="9">
        <f t="shared" si="170"/>
        <v>9459.6756756756804</v>
      </c>
      <c r="W994" s="8">
        <f t="shared" si="171"/>
        <v>0.12727563636363642</v>
      </c>
      <c r="X994" s="22">
        <f t="shared" si="172"/>
        <v>62252.306107359203</v>
      </c>
      <c r="Y994" s="22">
        <f t="shared" si="173"/>
        <v>70175.507982277239</v>
      </c>
      <c r="Z994" s="22">
        <f t="shared" si="175"/>
        <v>2596493.7953442577</v>
      </c>
      <c r="AA994" s="10">
        <v>1750</v>
      </c>
      <c r="AB994" s="6">
        <v>1940</v>
      </c>
      <c r="AC994" s="6">
        <f t="shared" si="174"/>
        <v>76</v>
      </c>
      <c r="AD994" s="6" t="s">
        <v>120</v>
      </c>
    </row>
    <row r="995" spans="1:30" x14ac:dyDescent="0.2">
      <c r="A995">
        <v>44</v>
      </c>
      <c r="B995" s="6" t="s">
        <v>1130</v>
      </c>
      <c r="C995" s="6" t="s">
        <v>22</v>
      </c>
      <c r="D995" s="6" t="s">
        <v>23</v>
      </c>
      <c r="E995" s="6" t="s">
        <v>2767</v>
      </c>
      <c r="F995" s="6" t="s">
        <v>2771</v>
      </c>
      <c r="G995" s="6">
        <v>59</v>
      </c>
      <c r="H995" s="6">
        <v>67</v>
      </c>
      <c r="I995" s="7">
        <v>42669</v>
      </c>
      <c r="J995" s="7">
        <v>42679</v>
      </c>
      <c r="K995" s="7" t="s">
        <v>2543</v>
      </c>
      <c r="L995" s="17">
        <f t="shared" si="165"/>
        <v>284.38</v>
      </c>
      <c r="M995" s="20">
        <f t="shared" si="166"/>
        <v>0.83757648217174208</v>
      </c>
      <c r="N995" s="6">
        <v>10</v>
      </c>
      <c r="O995" s="6">
        <v>4580000</v>
      </c>
      <c r="P995" s="6">
        <v>4500000</v>
      </c>
      <c r="Q995" s="6">
        <f t="shared" si="167"/>
        <v>-80000</v>
      </c>
      <c r="R995" s="8">
        <f t="shared" si="168"/>
        <v>-1.7467248908296942E-2</v>
      </c>
      <c r="S995" s="6">
        <v>16234</v>
      </c>
      <c r="T995" s="9">
        <f t="shared" si="169"/>
        <v>77902.271186440674</v>
      </c>
      <c r="U995" s="6">
        <v>76546</v>
      </c>
      <c r="V995" s="9">
        <f t="shared" si="170"/>
        <v>-1356.2711864406738</v>
      </c>
      <c r="W995" s="8">
        <f t="shared" si="171"/>
        <v>-1.7409905587922582E-2</v>
      </c>
      <c r="X995" s="22">
        <f t="shared" si="172"/>
        <v>65249.110253528044</v>
      </c>
      <c r="Y995" s="22">
        <f t="shared" si="173"/>
        <v>64113.12940431817</v>
      </c>
      <c r="Z995" s="22">
        <f t="shared" si="175"/>
        <v>3782674.6348547721</v>
      </c>
      <c r="AA995" s="6">
        <v>617</v>
      </c>
      <c r="AB995" s="6">
        <v>1896</v>
      </c>
      <c r="AC995" s="6">
        <f t="shared" si="174"/>
        <v>120</v>
      </c>
      <c r="AD995" s="6" t="s">
        <v>34</v>
      </c>
    </row>
    <row r="996" spans="1:30" x14ac:dyDescent="0.2">
      <c r="A996">
        <v>45</v>
      </c>
      <c r="B996" s="6" t="s">
        <v>1643</v>
      </c>
      <c r="C996" s="6" t="s">
        <v>22</v>
      </c>
      <c r="D996" s="6" t="s">
        <v>23</v>
      </c>
      <c r="E996" s="6" t="s">
        <v>2767</v>
      </c>
      <c r="F996" s="6" t="s">
        <v>2771</v>
      </c>
      <c r="G996" s="6">
        <v>73</v>
      </c>
      <c r="H996" s="6">
        <v>85</v>
      </c>
      <c r="I996" s="7">
        <v>42672</v>
      </c>
      <c r="J996" s="7">
        <v>42682</v>
      </c>
      <c r="K996" s="7" t="s">
        <v>2543</v>
      </c>
      <c r="L996" s="17">
        <f t="shared" si="165"/>
        <v>284.38</v>
      </c>
      <c r="M996" s="20">
        <f t="shared" si="166"/>
        <v>0.83757648217174208</v>
      </c>
      <c r="N996" s="6">
        <v>10</v>
      </c>
      <c r="O996" s="6">
        <v>4800000</v>
      </c>
      <c r="P996" s="6">
        <v>4800000</v>
      </c>
      <c r="Q996" s="6">
        <f t="shared" si="167"/>
        <v>0</v>
      </c>
      <c r="R996" s="8">
        <f t="shared" si="168"/>
        <v>0</v>
      </c>
      <c r="S996" s="6">
        <v>5031</v>
      </c>
      <c r="T996" s="9">
        <f t="shared" si="169"/>
        <v>65822.34246575342</v>
      </c>
      <c r="U996" s="6">
        <v>65822</v>
      </c>
      <c r="V996" s="9">
        <f t="shared" si="170"/>
        <v>-0.342465753419674</v>
      </c>
      <c r="W996" s="8">
        <f t="shared" si="171"/>
        <v>-5.2028800645898444E-6</v>
      </c>
      <c r="X996" s="22">
        <f t="shared" si="172"/>
        <v>55131.24605076942</v>
      </c>
      <c r="Y996" s="22">
        <f t="shared" si="173"/>
        <v>55130.959209508408</v>
      </c>
      <c r="Z996" s="22">
        <f t="shared" si="175"/>
        <v>4024560.0222941139</v>
      </c>
      <c r="AA996" s="10">
        <v>4590</v>
      </c>
      <c r="AB996" s="6">
        <v>2013</v>
      </c>
      <c r="AC996" s="6">
        <f t="shared" si="174"/>
        <v>3</v>
      </c>
      <c r="AD996" s="6" t="s">
        <v>37</v>
      </c>
    </row>
    <row r="997" spans="1:30" x14ac:dyDescent="0.2">
      <c r="A997">
        <v>45</v>
      </c>
      <c r="B997" s="6" t="s">
        <v>2174</v>
      </c>
      <c r="C997" s="6" t="s">
        <v>22</v>
      </c>
      <c r="D997" s="6" t="s">
        <v>23</v>
      </c>
      <c r="E997" s="6" t="s">
        <v>2767</v>
      </c>
      <c r="F997" s="6" t="s">
        <v>2771</v>
      </c>
      <c r="G997" s="6">
        <v>99</v>
      </c>
      <c r="H997" s="6">
        <v>112</v>
      </c>
      <c r="I997" s="7">
        <v>42672</v>
      </c>
      <c r="J997" s="7">
        <v>42682</v>
      </c>
      <c r="K997" s="7" t="s">
        <v>2543</v>
      </c>
      <c r="L997" s="17">
        <f t="shared" si="165"/>
        <v>284.38</v>
      </c>
      <c r="M997" s="20">
        <f t="shared" si="166"/>
        <v>0.83757648217174208</v>
      </c>
      <c r="N997" s="6">
        <v>10</v>
      </c>
      <c r="O997" s="6">
        <v>7200000</v>
      </c>
      <c r="P997" s="6">
        <v>7350000</v>
      </c>
      <c r="Q997" s="6">
        <f t="shared" si="167"/>
        <v>150000</v>
      </c>
      <c r="R997" s="8">
        <f t="shared" si="168"/>
        <v>2.0833333333333332E-2</v>
      </c>
      <c r="S997" s="6"/>
      <c r="T997" s="9">
        <f t="shared" si="169"/>
        <v>72727.272727272721</v>
      </c>
      <c r="U997" s="6">
        <v>74242</v>
      </c>
      <c r="V997" s="9">
        <f t="shared" si="170"/>
        <v>1514.7272727272793</v>
      </c>
      <c r="W997" s="8">
        <f t="shared" si="171"/>
        <v>2.0827500000000092E-2</v>
      </c>
      <c r="X997" s="22">
        <f t="shared" si="172"/>
        <v>60914.653248853967</v>
      </c>
      <c r="Y997" s="22">
        <f t="shared" si="173"/>
        <v>62183.353189394475</v>
      </c>
      <c r="Z997" s="22">
        <f t="shared" si="175"/>
        <v>6156151.9657500526</v>
      </c>
      <c r="AA997" s="10">
        <v>4216</v>
      </c>
      <c r="AB997" s="6">
        <v>2012</v>
      </c>
      <c r="AC997" s="6">
        <f t="shared" si="174"/>
        <v>4</v>
      </c>
      <c r="AD997" s="6" t="s">
        <v>494</v>
      </c>
    </row>
    <row r="998" spans="1:30" x14ac:dyDescent="0.2">
      <c r="A998">
        <v>45</v>
      </c>
      <c r="B998" s="6" t="s">
        <v>1536</v>
      </c>
      <c r="C998" s="6" t="s">
        <v>22</v>
      </c>
      <c r="D998" s="6" t="s">
        <v>23</v>
      </c>
      <c r="E998" s="6" t="s">
        <v>2767</v>
      </c>
      <c r="F998" s="6" t="s">
        <v>2771</v>
      </c>
      <c r="G998" s="6">
        <v>70</v>
      </c>
      <c r="H998" s="6">
        <v>78</v>
      </c>
      <c r="I998" s="7">
        <v>42672</v>
      </c>
      <c r="J998" s="7">
        <v>42682</v>
      </c>
      <c r="K998" s="7" t="s">
        <v>2543</v>
      </c>
      <c r="L998" s="17">
        <f t="shared" si="165"/>
        <v>284.38</v>
      </c>
      <c r="M998" s="20">
        <f t="shared" si="166"/>
        <v>0.83757648217174208</v>
      </c>
      <c r="N998" s="6">
        <v>10</v>
      </c>
      <c r="O998" s="6">
        <v>4200000</v>
      </c>
      <c r="P998" s="6">
        <v>4550000</v>
      </c>
      <c r="Q998" s="6">
        <f t="shared" si="167"/>
        <v>350000</v>
      </c>
      <c r="R998" s="8">
        <f t="shared" si="168"/>
        <v>8.3333333333333329E-2</v>
      </c>
      <c r="S998" s="6">
        <v>9458</v>
      </c>
      <c r="T998" s="9">
        <f t="shared" si="169"/>
        <v>60135.114285714284</v>
      </c>
      <c r="U998" s="6">
        <v>65135</v>
      </c>
      <c r="V998" s="9">
        <f t="shared" si="170"/>
        <v>4999.8857142857159</v>
      </c>
      <c r="W998" s="8">
        <f t="shared" si="171"/>
        <v>8.3144195761069503E-2</v>
      </c>
      <c r="X998" s="22">
        <f t="shared" si="172"/>
        <v>50367.757478424239</v>
      </c>
      <c r="Y998" s="22">
        <f t="shared" si="173"/>
        <v>54555.544166256419</v>
      </c>
      <c r="Z998" s="22">
        <f t="shared" si="175"/>
        <v>3818888.0916379495</v>
      </c>
      <c r="AA998" s="6">
        <v>601</v>
      </c>
      <c r="AB998" s="6">
        <v>1893</v>
      </c>
      <c r="AC998" s="6">
        <f t="shared" si="174"/>
        <v>123</v>
      </c>
      <c r="AD998" s="6" t="s">
        <v>523</v>
      </c>
    </row>
    <row r="999" spans="1:30" x14ac:dyDescent="0.2">
      <c r="A999">
        <v>46</v>
      </c>
      <c r="B999" s="6" t="s">
        <v>905</v>
      </c>
      <c r="C999" s="6" t="s">
        <v>22</v>
      </c>
      <c r="D999" s="6" t="s">
        <v>23</v>
      </c>
      <c r="E999" s="6" t="s">
        <v>2767</v>
      </c>
      <c r="F999" s="6" t="s">
        <v>2771</v>
      </c>
      <c r="G999" s="6">
        <v>53</v>
      </c>
      <c r="H999" s="6"/>
      <c r="I999" s="7">
        <v>42678</v>
      </c>
      <c r="J999" s="7">
        <v>42688</v>
      </c>
      <c r="K999" s="7" t="s">
        <v>2543</v>
      </c>
      <c r="L999" s="17">
        <f t="shared" si="165"/>
        <v>284.38</v>
      </c>
      <c r="M999" s="20">
        <f t="shared" si="166"/>
        <v>0.83757648217174208</v>
      </c>
      <c r="N999" s="6">
        <v>10</v>
      </c>
      <c r="O999" s="6">
        <v>3650000</v>
      </c>
      <c r="P999" s="6">
        <v>3950000</v>
      </c>
      <c r="Q999" s="6">
        <f t="shared" si="167"/>
        <v>300000</v>
      </c>
      <c r="R999" s="8">
        <f t="shared" si="168"/>
        <v>8.2191780821917804E-2</v>
      </c>
      <c r="S999" s="6"/>
      <c r="T999" s="9">
        <f t="shared" si="169"/>
        <v>68867.924528301883</v>
      </c>
      <c r="U999" s="6">
        <v>74528</v>
      </c>
      <c r="V999" s="9">
        <f t="shared" si="170"/>
        <v>5660.0754716981173</v>
      </c>
      <c r="W999" s="8">
        <f t="shared" si="171"/>
        <v>8.2187397260274034E-2</v>
      </c>
      <c r="X999" s="22">
        <f t="shared" si="172"/>
        <v>57682.153960884119</v>
      </c>
      <c r="Y999" s="22">
        <f t="shared" si="173"/>
        <v>62422.900063295594</v>
      </c>
      <c r="Z999" s="22">
        <f t="shared" si="175"/>
        <v>3308413.7033546665</v>
      </c>
      <c r="AA999" s="6"/>
      <c r="AB999" s="6">
        <v>2016</v>
      </c>
      <c r="AC999" s="6">
        <f t="shared" si="174"/>
        <v>0</v>
      </c>
      <c r="AD999" s="6" t="s">
        <v>426</v>
      </c>
    </row>
    <row r="1000" spans="1:30" x14ac:dyDescent="0.2">
      <c r="A1000">
        <v>46</v>
      </c>
      <c r="B1000" s="6" t="s">
        <v>1234</v>
      </c>
      <c r="C1000" s="6" t="s">
        <v>22</v>
      </c>
      <c r="D1000" s="6" t="s">
        <v>23</v>
      </c>
      <c r="E1000" s="6" t="s">
        <v>2767</v>
      </c>
      <c r="F1000" s="6" t="s">
        <v>2771</v>
      </c>
      <c r="G1000" s="6">
        <v>62</v>
      </c>
      <c r="H1000" s="6"/>
      <c r="I1000" s="7">
        <v>42679</v>
      </c>
      <c r="J1000" s="7">
        <v>42689</v>
      </c>
      <c r="K1000" s="7" t="s">
        <v>2543</v>
      </c>
      <c r="L1000" s="17">
        <f t="shared" si="165"/>
        <v>284.38</v>
      </c>
      <c r="M1000" s="20">
        <f t="shared" si="166"/>
        <v>0.83757648217174208</v>
      </c>
      <c r="N1000" s="6">
        <v>10</v>
      </c>
      <c r="O1000" s="6">
        <v>3900000</v>
      </c>
      <c r="P1000" s="6">
        <v>4050000</v>
      </c>
      <c r="Q1000" s="6">
        <f t="shared" si="167"/>
        <v>150000</v>
      </c>
      <c r="R1000" s="8">
        <f t="shared" si="168"/>
        <v>3.8461538461538464E-2</v>
      </c>
      <c r="S1000" s="6"/>
      <c r="T1000" s="9">
        <f t="shared" si="169"/>
        <v>62903.225806451614</v>
      </c>
      <c r="U1000" s="6">
        <v>65323</v>
      </c>
      <c r="V1000" s="9">
        <f t="shared" si="170"/>
        <v>2419.7741935483864</v>
      </c>
      <c r="W1000" s="8">
        <f t="shared" si="171"/>
        <v>3.8468205128205119E-2</v>
      </c>
      <c r="X1000" s="22">
        <f t="shared" si="172"/>
        <v>52686.262588222489</v>
      </c>
      <c r="Y1000" s="22">
        <f t="shared" si="173"/>
        <v>54713.008544904711</v>
      </c>
      <c r="Z1000" s="22">
        <f t="shared" si="175"/>
        <v>3392206.5297840922</v>
      </c>
      <c r="AA1000" s="10">
        <v>6779</v>
      </c>
      <c r="AB1000" s="6">
        <v>2016</v>
      </c>
      <c r="AC1000" s="6">
        <f t="shared" si="174"/>
        <v>0</v>
      </c>
      <c r="AD1000" s="6" t="s">
        <v>183</v>
      </c>
    </row>
    <row r="1001" spans="1:30" x14ac:dyDescent="0.2">
      <c r="A1001">
        <v>46</v>
      </c>
      <c r="B1001" s="6" t="s">
        <v>2036</v>
      </c>
      <c r="C1001" s="6" t="s">
        <v>22</v>
      </c>
      <c r="D1001" s="6" t="s">
        <v>23</v>
      </c>
      <c r="E1001" s="6" t="s">
        <v>2767</v>
      </c>
      <c r="F1001" s="6" t="s">
        <v>2771</v>
      </c>
      <c r="G1001" s="6">
        <v>89</v>
      </c>
      <c r="H1001" s="6">
        <v>97</v>
      </c>
      <c r="I1001" s="7">
        <v>42679</v>
      </c>
      <c r="J1001" s="7">
        <v>42689</v>
      </c>
      <c r="K1001" s="7" t="s">
        <v>2543</v>
      </c>
      <c r="L1001" s="17">
        <f t="shared" si="165"/>
        <v>284.38</v>
      </c>
      <c r="M1001" s="20">
        <f t="shared" si="166"/>
        <v>0.83757648217174208</v>
      </c>
      <c r="N1001" s="6">
        <v>10</v>
      </c>
      <c r="O1001" s="6">
        <v>4900000</v>
      </c>
      <c r="P1001" s="6">
        <v>4800000</v>
      </c>
      <c r="Q1001" s="6">
        <f t="shared" si="167"/>
        <v>-100000</v>
      </c>
      <c r="R1001" s="8">
        <f t="shared" si="168"/>
        <v>-2.0408163265306121E-2</v>
      </c>
      <c r="S1001" s="6"/>
      <c r="T1001" s="9">
        <f t="shared" si="169"/>
        <v>55056.1797752809</v>
      </c>
      <c r="U1001" s="6">
        <v>53933</v>
      </c>
      <c r="V1001" s="9">
        <f t="shared" si="170"/>
        <v>-1123.1797752808998</v>
      </c>
      <c r="W1001" s="8">
        <f t="shared" si="171"/>
        <v>-2.0400612244897975E-2</v>
      </c>
      <c r="X1001" s="22">
        <f t="shared" si="172"/>
        <v>46113.761377994786</v>
      </c>
      <c r="Y1001" s="22">
        <f t="shared" si="173"/>
        <v>45173.012412968565</v>
      </c>
      <c r="Z1001" s="22">
        <f t="shared" si="175"/>
        <v>4020398.1047542021</v>
      </c>
      <c r="AA1001" s="6"/>
      <c r="AB1001" s="6">
        <v>1987</v>
      </c>
      <c r="AC1001" s="6">
        <f t="shared" si="174"/>
        <v>29</v>
      </c>
      <c r="AD1001" s="6" t="s">
        <v>37</v>
      </c>
    </row>
    <row r="1002" spans="1:30" x14ac:dyDescent="0.2">
      <c r="A1002">
        <v>47</v>
      </c>
      <c r="B1002" s="6" t="s">
        <v>802</v>
      </c>
      <c r="C1002" s="6" t="s">
        <v>22</v>
      </c>
      <c r="D1002" s="6" t="s">
        <v>23</v>
      </c>
      <c r="E1002" s="6" t="s">
        <v>2767</v>
      </c>
      <c r="F1002" s="6" t="s">
        <v>2771</v>
      </c>
      <c r="G1002" s="6">
        <v>51</v>
      </c>
      <c r="H1002" s="6">
        <v>56</v>
      </c>
      <c r="I1002" s="7">
        <v>42686</v>
      </c>
      <c r="J1002" s="7">
        <v>42696</v>
      </c>
      <c r="K1002" s="7" t="s">
        <v>2543</v>
      </c>
      <c r="L1002" s="17">
        <f t="shared" si="165"/>
        <v>284.38</v>
      </c>
      <c r="M1002" s="20">
        <f t="shared" si="166"/>
        <v>0.83757648217174208</v>
      </c>
      <c r="N1002" s="6">
        <v>10</v>
      </c>
      <c r="O1002" s="6">
        <v>3400000</v>
      </c>
      <c r="P1002" s="6">
        <v>3700000</v>
      </c>
      <c r="Q1002" s="6">
        <f t="shared" si="167"/>
        <v>300000</v>
      </c>
      <c r="R1002" s="8">
        <f t="shared" si="168"/>
        <v>8.8235294117647065E-2</v>
      </c>
      <c r="S1002" s="6">
        <v>62000</v>
      </c>
      <c r="T1002" s="9">
        <f t="shared" si="169"/>
        <v>67882.352941176476</v>
      </c>
      <c r="U1002" s="6">
        <v>73765</v>
      </c>
      <c r="V1002" s="9">
        <f t="shared" si="170"/>
        <v>5882.6470588235243</v>
      </c>
      <c r="W1002" s="8">
        <f t="shared" si="171"/>
        <v>8.6659445407278948E-2</v>
      </c>
      <c r="X1002" s="22">
        <f t="shared" si="172"/>
        <v>56856.662378011199</v>
      </c>
      <c r="Y1002" s="22">
        <f t="shared" si="173"/>
        <v>61783.829207398558</v>
      </c>
      <c r="Z1002" s="22">
        <f t="shared" si="175"/>
        <v>3150975.2895773263</v>
      </c>
      <c r="AA1002" s="6">
        <v>694</v>
      </c>
      <c r="AB1002" s="6">
        <v>1972</v>
      </c>
      <c r="AC1002" s="6">
        <f t="shared" si="174"/>
        <v>44</v>
      </c>
      <c r="AD1002" s="6" t="s">
        <v>96</v>
      </c>
    </row>
    <row r="1003" spans="1:30" x14ac:dyDescent="0.2">
      <c r="A1003">
        <v>47</v>
      </c>
      <c r="B1003" s="6" t="s">
        <v>1431</v>
      </c>
      <c r="C1003" s="6" t="s">
        <v>22</v>
      </c>
      <c r="D1003" s="6" t="s">
        <v>23</v>
      </c>
      <c r="E1003" s="6" t="s">
        <v>2767</v>
      </c>
      <c r="F1003" s="6" t="s">
        <v>2771</v>
      </c>
      <c r="G1003" s="6">
        <v>67</v>
      </c>
      <c r="H1003" s="6">
        <v>72</v>
      </c>
      <c r="I1003" s="7">
        <v>42686</v>
      </c>
      <c r="J1003" s="7">
        <v>42696</v>
      </c>
      <c r="K1003" s="7" t="s">
        <v>2543</v>
      </c>
      <c r="L1003" s="17">
        <f t="shared" si="165"/>
        <v>284.38</v>
      </c>
      <c r="M1003" s="20">
        <f t="shared" si="166"/>
        <v>0.83757648217174208</v>
      </c>
      <c r="N1003" s="6">
        <v>10</v>
      </c>
      <c r="O1003" s="6">
        <v>3600000</v>
      </c>
      <c r="P1003" s="6">
        <v>3800000</v>
      </c>
      <c r="Q1003" s="6">
        <f t="shared" si="167"/>
        <v>200000</v>
      </c>
      <c r="R1003" s="8">
        <f t="shared" si="168"/>
        <v>5.5555555555555552E-2</v>
      </c>
      <c r="S1003" s="6">
        <v>18590</v>
      </c>
      <c r="T1003" s="9">
        <f t="shared" si="169"/>
        <v>54008.805970149253</v>
      </c>
      <c r="U1003" s="6">
        <v>56994</v>
      </c>
      <c r="V1003" s="9">
        <f t="shared" si="170"/>
        <v>2985.194029850747</v>
      </c>
      <c r="W1003" s="8">
        <f t="shared" si="171"/>
        <v>5.5272357465200546E-2</v>
      </c>
      <c r="X1003" s="22">
        <f t="shared" si="172"/>
        <v>45236.505710773796</v>
      </c>
      <c r="Y1003" s="22">
        <f t="shared" si="173"/>
        <v>47736.83402489627</v>
      </c>
      <c r="Z1003" s="22">
        <f t="shared" si="175"/>
        <v>3198367.87966805</v>
      </c>
      <c r="AA1003" s="6">
        <v>617</v>
      </c>
      <c r="AB1003" s="6">
        <v>1896</v>
      </c>
      <c r="AC1003" s="6">
        <f t="shared" si="174"/>
        <v>120</v>
      </c>
      <c r="AD1003" s="6" t="s">
        <v>523</v>
      </c>
    </row>
    <row r="1004" spans="1:30" x14ac:dyDescent="0.2">
      <c r="A1004">
        <v>48</v>
      </c>
      <c r="B1004" s="6" t="s">
        <v>763</v>
      </c>
      <c r="C1004" s="6" t="s">
        <v>22</v>
      </c>
      <c r="D1004" s="6" t="s">
        <v>23</v>
      </c>
      <c r="E1004" s="6" t="s">
        <v>2767</v>
      </c>
      <c r="F1004" s="6" t="s">
        <v>2771</v>
      </c>
      <c r="G1004" s="6">
        <v>50</v>
      </c>
      <c r="H1004" s="6"/>
      <c r="I1004" s="7">
        <v>42693</v>
      </c>
      <c r="J1004" s="7">
        <v>42703</v>
      </c>
      <c r="K1004" s="7" t="s">
        <v>2543</v>
      </c>
      <c r="L1004" s="17">
        <f t="shared" si="165"/>
        <v>284.38</v>
      </c>
      <c r="M1004" s="20">
        <f t="shared" si="166"/>
        <v>0.83757648217174208</v>
      </c>
      <c r="N1004" s="6">
        <v>10</v>
      </c>
      <c r="O1004" s="6">
        <v>3900000</v>
      </c>
      <c r="P1004" s="6">
        <v>4050000</v>
      </c>
      <c r="Q1004" s="6">
        <f t="shared" si="167"/>
        <v>150000</v>
      </c>
      <c r="R1004" s="8">
        <f t="shared" si="168"/>
        <v>3.8461538461538464E-2</v>
      </c>
      <c r="S1004" s="6"/>
      <c r="T1004" s="9">
        <f t="shared" si="169"/>
        <v>78000</v>
      </c>
      <c r="U1004" s="6">
        <v>81000</v>
      </c>
      <c r="V1004" s="9">
        <f t="shared" si="170"/>
        <v>3000</v>
      </c>
      <c r="W1004" s="8">
        <f t="shared" si="171"/>
        <v>3.8461538461538464E-2</v>
      </c>
      <c r="X1004" s="22">
        <f t="shared" si="172"/>
        <v>65330.965609395884</v>
      </c>
      <c r="Y1004" s="22">
        <f t="shared" si="173"/>
        <v>67843.695055911114</v>
      </c>
      <c r="Z1004" s="22">
        <f t="shared" si="175"/>
        <v>3392184.7527955556</v>
      </c>
      <c r="AA1004" s="6">
        <v>553</v>
      </c>
      <c r="AB1004" s="6">
        <v>2007</v>
      </c>
      <c r="AC1004" s="6">
        <f t="shared" si="174"/>
        <v>9</v>
      </c>
      <c r="AD1004" s="6" t="s">
        <v>37</v>
      </c>
    </row>
    <row r="1005" spans="1:30" x14ac:dyDescent="0.2">
      <c r="A1005">
        <v>49</v>
      </c>
      <c r="B1005" s="6" t="s">
        <v>687</v>
      </c>
      <c r="C1005" s="6" t="s">
        <v>22</v>
      </c>
      <c r="D1005" s="6" t="s">
        <v>23</v>
      </c>
      <c r="E1005" s="6" t="s">
        <v>2767</v>
      </c>
      <c r="F1005" s="6" t="s">
        <v>2771</v>
      </c>
      <c r="G1005" s="6">
        <v>48</v>
      </c>
      <c r="H1005" s="6">
        <v>55</v>
      </c>
      <c r="I1005" s="7">
        <v>42699</v>
      </c>
      <c r="J1005" s="7">
        <v>42709</v>
      </c>
      <c r="K1005" s="7" t="s">
        <v>2544</v>
      </c>
      <c r="L1005" s="17">
        <f t="shared" si="165"/>
        <v>287.33999999999997</v>
      </c>
      <c r="M1005" s="20">
        <f t="shared" si="166"/>
        <v>0.82894828426254619</v>
      </c>
      <c r="N1005" s="6">
        <v>10</v>
      </c>
      <c r="O1005" s="6">
        <v>3650000</v>
      </c>
      <c r="P1005" s="6">
        <v>3650000</v>
      </c>
      <c r="Q1005" s="6">
        <f t="shared" si="167"/>
        <v>0</v>
      </c>
      <c r="R1005" s="8">
        <f t="shared" si="168"/>
        <v>0</v>
      </c>
      <c r="S1005" s="6">
        <v>996</v>
      </c>
      <c r="T1005" s="9">
        <f t="shared" si="169"/>
        <v>76062.416666666672</v>
      </c>
      <c r="U1005" s="6">
        <v>76062</v>
      </c>
      <c r="V1005" s="9">
        <f t="shared" si="170"/>
        <v>-0.41666666667151731</v>
      </c>
      <c r="W1005" s="8">
        <f t="shared" si="171"/>
        <v>-5.4779572478942266E-6</v>
      </c>
      <c r="X1005" s="22">
        <f t="shared" si="172"/>
        <v>63051.809792696236</v>
      </c>
      <c r="Y1005" s="22">
        <f t="shared" si="173"/>
        <v>63051.464397577787</v>
      </c>
      <c r="Z1005" s="22">
        <f t="shared" si="175"/>
        <v>3026470.2910837336</v>
      </c>
      <c r="AA1005" s="10">
        <v>1660</v>
      </c>
      <c r="AB1005" s="6">
        <v>2012</v>
      </c>
      <c r="AC1005" s="6">
        <f t="shared" si="174"/>
        <v>4</v>
      </c>
      <c r="AD1005" s="6" t="s">
        <v>37</v>
      </c>
    </row>
    <row r="1006" spans="1:30" x14ac:dyDescent="0.2">
      <c r="A1006">
        <v>50</v>
      </c>
      <c r="B1006" s="6" t="s">
        <v>401</v>
      </c>
      <c r="C1006" s="6" t="s">
        <v>22</v>
      </c>
      <c r="D1006" s="6" t="s">
        <v>23</v>
      </c>
      <c r="E1006" s="6" t="s">
        <v>2767</v>
      </c>
      <c r="F1006" s="6" t="s">
        <v>2771</v>
      </c>
      <c r="G1006" s="6">
        <v>70</v>
      </c>
      <c r="H1006" s="6">
        <v>78</v>
      </c>
      <c r="I1006" s="7">
        <v>42708</v>
      </c>
      <c r="J1006" s="7">
        <v>42718</v>
      </c>
      <c r="K1006" s="7" t="s">
        <v>2544</v>
      </c>
      <c r="L1006" s="17">
        <f t="shared" si="165"/>
        <v>287.33999999999997</v>
      </c>
      <c r="M1006" s="20">
        <f t="shared" si="166"/>
        <v>0.82894828426254619</v>
      </c>
      <c r="N1006" s="6">
        <v>10</v>
      </c>
      <c r="O1006" s="6">
        <v>5200000</v>
      </c>
      <c r="P1006" s="6">
        <v>5600000</v>
      </c>
      <c r="Q1006" s="6">
        <f t="shared" si="167"/>
        <v>400000</v>
      </c>
      <c r="R1006" s="8">
        <f t="shared" si="168"/>
        <v>7.6923076923076927E-2</v>
      </c>
      <c r="S1006" s="6"/>
      <c r="T1006" s="9">
        <f t="shared" si="169"/>
        <v>74285.71428571429</v>
      </c>
      <c r="U1006" s="6">
        <v>80000</v>
      </c>
      <c r="V1006" s="9">
        <f t="shared" si="170"/>
        <v>5714.2857142857101</v>
      </c>
      <c r="W1006" s="8">
        <f t="shared" si="171"/>
        <v>7.6923076923076858E-2</v>
      </c>
      <c r="X1006" s="22">
        <f t="shared" si="172"/>
        <v>61579.015402360579</v>
      </c>
      <c r="Y1006" s="22">
        <f t="shared" si="173"/>
        <v>66315.862741003701</v>
      </c>
      <c r="Z1006" s="22">
        <f t="shared" si="175"/>
        <v>4642110.3918702593</v>
      </c>
      <c r="AA1006" s="10">
        <v>2412</v>
      </c>
      <c r="AB1006" s="6">
        <v>2007</v>
      </c>
      <c r="AC1006" s="6">
        <f t="shared" si="174"/>
        <v>9</v>
      </c>
      <c r="AD1006" s="6" t="s">
        <v>37</v>
      </c>
    </row>
    <row r="1007" spans="1:30" x14ac:dyDescent="0.2">
      <c r="A1007">
        <v>1</v>
      </c>
      <c r="B1007" s="6" t="s">
        <v>42</v>
      </c>
      <c r="C1007" s="6" t="s">
        <v>22</v>
      </c>
      <c r="D1007" s="6" t="s">
        <v>23</v>
      </c>
      <c r="E1007" s="6" t="s">
        <v>2767</v>
      </c>
      <c r="F1007" s="6" t="s">
        <v>2771</v>
      </c>
      <c r="G1007" s="6">
        <v>20</v>
      </c>
      <c r="H1007" s="6">
        <v>23</v>
      </c>
      <c r="I1007" s="7">
        <v>42363</v>
      </c>
      <c r="J1007" s="7">
        <v>42374</v>
      </c>
      <c r="K1007" s="7" t="s">
        <v>2533</v>
      </c>
      <c r="L1007" s="17">
        <f t="shared" si="165"/>
        <v>238.19</v>
      </c>
      <c r="M1007" s="20">
        <f t="shared" si="166"/>
        <v>1</v>
      </c>
      <c r="N1007" s="6">
        <v>11</v>
      </c>
      <c r="O1007" s="6">
        <v>1600000</v>
      </c>
      <c r="P1007" s="6">
        <v>2000000</v>
      </c>
      <c r="Q1007" s="6">
        <f t="shared" si="167"/>
        <v>400000</v>
      </c>
      <c r="R1007" s="8">
        <f t="shared" si="168"/>
        <v>0.25</v>
      </c>
      <c r="S1007" s="6">
        <v>781</v>
      </c>
      <c r="T1007" s="9">
        <f t="shared" si="169"/>
        <v>80039.05</v>
      </c>
      <c r="U1007" s="6">
        <v>100039</v>
      </c>
      <c r="V1007" s="9">
        <f t="shared" si="170"/>
        <v>19999.949999999997</v>
      </c>
      <c r="W1007" s="8">
        <f t="shared" si="171"/>
        <v>0.24987740359237143</v>
      </c>
      <c r="X1007" s="22">
        <f t="shared" si="172"/>
        <v>80039.05</v>
      </c>
      <c r="Y1007" s="22">
        <f t="shared" si="173"/>
        <v>100039</v>
      </c>
      <c r="Z1007" s="22">
        <f t="shared" si="175"/>
        <v>2000780</v>
      </c>
      <c r="AA1007" s="6">
        <v>620</v>
      </c>
      <c r="AB1007" s="6">
        <v>2006</v>
      </c>
      <c r="AC1007" s="6">
        <f t="shared" si="174"/>
        <v>10</v>
      </c>
      <c r="AD1007" s="6" t="s">
        <v>37</v>
      </c>
    </row>
    <row r="1008" spans="1:30" x14ac:dyDescent="0.2">
      <c r="A1008">
        <v>2</v>
      </c>
      <c r="B1008" s="6" t="s">
        <v>767</v>
      </c>
      <c r="C1008" s="6" t="s">
        <v>22</v>
      </c>
      <c r="D1008" s="6" t="s">
        <v>23</v>
      </c>
      <c r="E1008" s="6" t="s">
        <v>2767</v>
      </c>
      <c r="F1008" s="6" t="s">
        <v>2771</v>
      </c>
      <c r="G1008" s="6">
        <v>51</v>
      </c>
      <c r="H1008" s="6">
        <v>57</v>
      </c>
      <c r="I1008" s="7">
        <v>42369</v>
      </c>
      <c r="J1008" s="7">
        <v>42380</v>
      </c>
      <c r="K1008" s="7" t="s">
        <v>2533</v>
      </c>
      <c r="L1008" s="17">
        <f t="shared" si="165"/>
        <v>238.19</v>
      </c>
      <c r="M1008" s="20">
        <f t="shared" si="166"/>
        <v>1</v>
      </c>
      <c r="N1008" s="6">
        <v>11</v>
      </c>
      <c r="O1008" s="6">
        <v>2700000</v>
      </c>
      <c r="P1008" s="6">
        <v>2950000</v>
      </c>
      <c r="Q1008" s="6">
        <f t="shared" si="167"/>
        <v>250000</v>
      </c>
      <c r="R1008" s="8">
        <f t="shared" si="168"/>
        <v>9.2592592592592587E-2</v>
      </c>
      <c r="S1008" s="6"/>
      <c r="T1008" s="9">
        <f t="shared" si="169"/>
        <v>52941.176470588238</v>
      </c>
      <c r="U1008" s="6">
        <v>57843</v>
      </c>
      <c r="V1008" s="9">
        <f t="shared" si="170"/>
        <v>4901.8235294117621</v>
      </c>
      <c r="W1008" s="8">
        <f t="shared" si="171"/>
        <v>9.258999999999995E-2</v>
      </c>
      <c r="X1008" s="22">
        <f t="shared" si="172"/>
        <v>52941.176470588238</v>
      </c>
      <c r="Y1008" s="22">
        <f t="shared" si="173"/>
        <v>57843</v>
      </c>
      <c r="Z1008" s="22">
        <f t="shared" si="175"/>
        <v>2949993</v>
      </c>
      <c r="AA1008" s="6">
        <v>969</v>
      </c>
      <c r="AB1008" s="6">
        <v>2002</v>
      </c>
      <c r="AC1008" s="6">
        <f t="shared" si="174"/>
        <v>14</v>
      </c>
      <c r="AD1008" s="6" t="s">
        <v>297</v>
      </c>
    </row>
    <row r="1009" spans="1:30" x14ac:dyDescent="0.2">
      <c r="A1009">
        <v>2</v>
      </c>
      <c r="B1009" s="6" t="s">
        <v>721</v>
      </c>
      <c r="C1009" s="6" t="s">
        <v>22</v>
      </c>
      <c r="D1009" s="6" t="s">
        <v>23</v>
      </c>
      <c r="E1009" s="6" t="s">
        <v>2767</v>
      </c>
      <c r="F1009" s="6" t="s">
        <v>2771</v>
      </c>
      <c r="G1009" s="6">
        <v>50</v>
      </c>
      <c r="H1009" s="6">
        <v>56</v>
      </c>
      <c r="I1009" s="7">
        <v>42371</v>
      </c>
      <c r="J1009" s="7">
        <v>42382</v>
      </c>
      <c r="K1009" s="7" t="s">
        <v>2533</v>
      </c>
      <c r="L1009" s="17">
        <f t="shared" si="165"/>
        <v>238.19</v>
      </c>
      <c r="M1009" s="20">
        <f t="shared" si="166"/>
        <v>1</v>
      </c>
      <c r="N1009" s="6">
        <v>11</v>
      </c>
      <c r="O1009" s="6">
        <v>2650000</v>
      </c>
      <c r="P1009" s="6">
        <v>2900000</v>
      </c>
      <c r="Q1009" s="6">
        <f t="shared" si="167"/>
        <v>250000</v>
      </c>
      <c r="R1009" s="8">
        <f t="shared" si="168"/>
        <v>9.4339622641509441E-2</v>
      </c>
      <c r="S1009" s="6">
        <v>71375</v>
      </c>
      <c r="T1009" s="9">
        <f t="shared" si="169"/>
        <v>54427.5</v>
      </c>
      <c r="U1009" s="6">
        <v>59428</v>
      </c>
      <c r="V1009" s="9">
        <f t="shared" si="170"/>
        <v>5000.5</v>
      </c>
      <c r="W1009" s="8">
        <f t="shared" si="171"/>
        <v>9.1874511965458636E-2</v>
      </c>
      <c r="X1009" s="22">
        <f t="shared" si="172"/>
        <v>54427.5</v>
      </c>
      <c r="Y1009" s="22">
        <f t="shared" si="173"/>
        <v>59428</v>
      </c>
      <c r="Z1009" s="22">
        <f t="shared" si="175"/>
        <v>2971400</v>
      </c>
      <c r="AA1009" s="6">
        <v>928</v>
      </c>
      <c r="AB1009" s="6">
        <v>1935</v>
      </c>
      <c r="AC1009" s="6">
        <f t="shared" si="174"/>
        <v>81</v>
      </c>
      <c r="AD1009" s="6" t="s">
        <v>94</v>
      </c>
    </row>
    <row r="1010" spans="1:30" x14ac:dyDescent="0.2">
      <c r="A1010">
        <v>2</v>
      </c>
      <c r="B1010" s="6" t="s">
        <v>176</v>
      </c>
      <c r="C1010" s="6" t="s">
        <v>22</v>
      </c>
      <c r="D1010" s="6" t="s">
        <v>23</v>
      </c>
      <c r="E1010" s="6" t="s">
        <v>2767</v>
      </c>
      <c r="F1010" s="6" t="s">
        <v>2771</v>
      </c>
      <c r="G1010" s="6">
        <v>31</v>
      </c>
      <c r="H1010" s="6">
        <v>35</v>
      </c>
      <c r="I1010" s="7">
        <v>42373</v>
      </c>
      <c r="J1010" s="7">
        <v>42384</v>
      </c>
      <c r="K1010" s="7" t="s">
        <v>2533</v>
      </c>
      <c r="L1010" s="17">
        <f t="shared" si="165"/>
        <v>238.19</v>
      </c>
      <c r="M1010" s="20">
        <f t="shared" si="166"/>
        <v>1</v>
      </c>
      <c r="N1010" s="6">
        <v>11</v>
      </c>
      <c r="O1010" s="6">
        <v>2300000</v>
      </c>
      <c r="P1010" s="6">
        <v>2270000</v>
      </c>
      <c r="Q1010" s="6">
        <f t="shared" si="167"/>
        <v>-30000</v>
      </c>
      <c r="R1010" s="8">
        <f t="shared" si="168"/>
        <v>-1.3043478260869565E-2</v>
      </c>
      <c r="S1010" s="6">
        <v>107435</v>
      </c>
      <c r="T1010" s="9">
        <f t="shared" si="169"/>
        <v>77659.193548387091</v>
      </c>
      <c r="U1010" s="6">
        <v>76691</v>
      </c>
      <c r="V1010" s="9">
        <f t="shared" si="170"/>
        <v>-968.19354838709114</v>
      </c>
      <c r="W1010" s="8">
        <f t="shared" si="171"/>
        <v>-1.2467210952735931E-2</v>
      </c>
      <c r="X1010" s="22">
        <f t="shared" si="172"/>
        <v>77659.193548387091</v>
      </c>
      <c r="Y1010" s="22">
        <f t="shared" si="173"/>
        <v>76691</v>
      </c>
      <c r="Z1010" s="22">
        <f t="shared" si="175"/>
        <v>2377421</v>
      </c>
      <c r="AA1010" s="6">
        <v>300</v>
      </c>
      <c r="AB1010" s="6">
        <v>1892</v>
      </c>
      <c r="AC1010" s="6">
        <f t="shared" si="174"/>
        <v>124</v>
      </c>
      <c r="AD1010" s="6" t="s">
        <v>120</v>
      </c>
    </row>
    <row r="1011" spans="1:30" x14ac:dyDescent="0.2">
      <c r="A1011">
        <v>3</v>
      </c>
      <c r="B1011" s="6" t="s">
        <v>393</v>
      </c>
      <c r="C1011" s="6" t="s">
        <v>22</v>
      </c>
      <c r="D1011" s="6" t="s">
        <v>23</v>
      </c>
      <c r="E1011" s="6" t="s">
        <v>2767</v>
      </c>
      <c r="F1011" s="6" t="s">
        <v>2771</v>
      </c>
      <c r="G1011" s="6">
        <v>46</v>
      </c>
      <c r="H1011" s="6">
        <v>50</v>
      </c>
      <c r="I1011" s="7">
        <v>42377</v>
      </c>
      <c r="J1011" s="7">
        <v>42388</v>
      </c>
      <c r="K1011" s="7" t="s">
        <v>2533</v>
      </c>
      <c r="L1011" s="17">
        <f t="shared" si="165"/>
        <v>238.19</v>
      </c>
      <c r="M1011" s="20">
        <f t="shared" si="166"/>
        <v>1</v>
      </c>
      <c r="N1011" s="6">
        <v>11</v>
      </c>
      <c r="O1011" s="6">
        <v>2500000</v>
      </c>
      <c r="P1011" s="6">
        <v>2775000</v>
      </c>
      <c r="Q1011" s="6">
        <f t="shared" si="167"/>
        <v>275000</v>
      </c>
      <c r="R1011" s="8">
        <f t="shared" si="168"/>
        <v>0.11</v>
      </c>
      <c r="S1011" s="6"/>
      <c r="T1011" s="9">
        <f t="shared" si="169"/>
        <v>54347.82608695652</v>
      </c>
      <c r="U1011" s="6">
        <v>60326</v>
      </c>
      <c r="V1011" s="9">
        <f t="shared" si="170"/>
        <v>5978.1739130434798</v>
      </c>
      <c r="W1011" s="8">
        <f t="shared" si="171"/>
        <v>0.10999840000000004</v>
      </c>
      <c r="X1011" s="22">
        <f t="shared" si="172"/>
        <v>54347.82608695652</v>
      </c>
      <c r="Y1011" s="22">
        <f t="shared" si="173"/>
        <v>60326</v>
      </c>
      <c r="Z1011" s="22">
        <f t="shared" si="175"/>
        <v>2774996</v>
      </c>
      <c r="AA1011" s="6">
        <v>844</v>
      </c>
      <c r="AB1011" s="6">
        <v>2006</v>
      </c>
      <c r="AC1011" s="6">
        <f t="shared" si="174"/>
        <v>10</v>
      </c>
      <c r="AD1011" s="6" t="s">
        <v>37</v>
      </c>
    </row>
    <row r="1012" spans="1:30" x14ac:dyDescent="0.2">
      <c r="A1012">
        <v>3</v>
      </c>
      <c r="B1012" s="6" t="s">
        <v>273</v>
      </c>
      <c r="C1012" s="6" t="s">
        <v>22</v>
      </c>
      <c r="D1012" s="6" t="s">
        <v>23</v>
      </c>
      <c r="E1012" s="6" t="s">
        <v>2767</v>
      </c>
      <c r="F1012" s="6" t="s">
        <v>2771</v>
      </c>
      <c r="G1012" s="6">
        <v>46</v>
      </c>
      <c r="H1012" s="6">
        <v>54</v>
      </c>
      <c r="I1012" s="7">
        <v>42377</v>
      </c>
      <c r="J1012" s="7">
        <v>42388</v>
      </c>
      <c r="K1012" s="7" t="s">
        <v>2533</v>
      </c>
      <c r="L1012" s="17">
        <f t="shared" si="165"/>
        <v>238.19</v>
      </c>
      <c r="M1012" s="20">
        <f t="shared" si="166"/>
        <v>1</v>
      </c>
      <c r="N1012" s="6">
        <v>11</v>
      </c>
      <c r="O1012" s="6">
        <v>2400000</v>
      </c>
      <c r="P1012" s="6">
        <v>2840000</v>
      </c>
      <c r="Q1012" s="6">
        <f t="shared" si="167"/>
        <v>440000</v>
      </c>
      <c r="R1012" s="8">
        <f t="shared" si="168"/>
        <v>0.18333333333333332</v>
      </c>
      <c r="S1012" s="6">
        <v>52747</v>
      </c>
      <c r="T1012" s="9">
        <f t="shared" si="169"/>
        <v>53320.586956521736</v>
      </c>
      <c r="U1012" s="6">
        <v>62886</v>
      </c>
      <c r="V1012" s="9">
        <f t="shared" si="170"/>
        <v>9565.4130434782637</v>
      </c>
      <c r="W1012" s="8">
        <f t="shared" si="171"/>
        <v>0.17939436884440188</v>
      </c>
      <c r="X1012" s="22">
        <f t="shared" si="172"/>
        <v>53320.586956521736</v>
      </c>
      <c r="Y1012" s="22">
        <f t="shared" si="173"/>
        <v>62886</v>
      </c>
      <c r="Z1012" s="22">
        <f t="shared" si="175"/>
        <v>2892756</v>
      </c>
      <c r="AA1012" s="10">
        <v>1445</v>
      </c>
      <c r="AB1012" s="6">
        <v>1938</v>
      </c>
      <c r="AC1012" s="6">
        <f t="shared" si="174"/>
        <v>78</v>
      </c>
      <c r="AD1012" s="6" t="s">
        <v>37</v>
      </c>
    </row>
    <row r="1013" spans="1:30" x14ac:dyDescent="0.2">
      <c r="A1013">
        <v>4</v>
      </c>
      <c r="B1013" s="6" t="s">
        <v>597</v>
      </c>
      <c r="C1013" s="6" t="s">
        <v>22</v>
      </c>
      <c r="D1013" s="6" t="s">
        <v>23</v>
      </c>
      <c r="E1013" s="6" t="s">
        <v>2767</v>
      </c>
      <c r="F1013" s="6" t="s">
        <v>2771</v>
      </c>
      <c r="G1013" s="6">
        <v>47</v>
      </c>
      <c r="H1013" s="6">
        <v>49</v>
      </c>
      <c r="I1013" s="7">
        <v>42384</v>
      </c>
      <c r="J1013" s="7">
        <v>42395</v>
      </c>
      <c r="K1013" s="7" t="s">
        <v>2533</v>
      </c>
      <c r="L1013" s="17">
        <f t="shared" si="165"/>
        <v>238.19</v>
      </c>
      <c r="M1013" s="20">
        <f t="shared" si="166"/>
        <v>1</v>
      </c>
      <c r="N1013" s="6">
        <v>11</v>
      </c>
      <c r="O1013" s="6">
        <v>2450000</v>
      </c>
      <c r="P1013" s="6">
        <v>2800000</v>
      </c>
      <c r="Q1013" s="6">
        <f t="shared" si="167"/>
        <v>350000</v>
      </c>
      <c r="R1013" s="8">
        <f t="shared" si="168"/>
        <v>0.14285714285714285</v>
      </c>
      <c r="S1013" s="6">
        <v>8152</v>
      </c>
      <c r="T1013" s="9">
        <f t="shared" si="169"/>
        <v>52301.106382978724</v>
      </c>
      <c r="U1013" s="6">
        <v>59748</v>
      </c>
      <c r="V1013" s="9">
        <f t="shared" si="170"/>
        <v>7446.8936170212764</v>
      </c>
      <c r="W1013" s="8">
        <f t="shared" si="171"/>
        <v>0.14238501117912969</v>
      </c>
      <c r="X1013" s="22">
        <f t="shared" si="172"/>
        <v>52301.106382978724</v>
      </c>
      <c r="Y1013" s="22">
        <f t="shared" si="173"/>
        <v>59748</v>
      </c>
      <c r="Z1013" s="22">
        <f t="shared" si="175"/>
        <v>2808156</v>
      </c>
      <c r="AA1013" s="6"/>
      <c r="AB1013" s="6">
        <v>1887</v>
      </c>
      <c r="AC1013" s="6">
        <f t="shared" si="174"/>
        <v>129</v>
      </c>
      <c r="AD1013" s="6" t="s">
        <v>173</v>
      </c>
    </row>
    <row r="1014" spans="1:30" x14ac:dyDescent="0.2">
      <c r="A1014">
        <v>5</v>
      </c>
      <c r="B1014" s="6" t="s">
        <v>2223</v>
      </c>
      <c r="C1014" s="6" t="s">
        <v>22</v>
      </c>
      <c r="D1014" s="6" t="s">
        <v>23</v>
      </c>
      <c r="E1014" s="6" t="s">
        <v>2767</v>
      </c>
      <c r="F1014" s="6" t="s">
        <v>2771</v>
      </c>
      <c r="G1014" s="6">
        <v>104</v>
      </c>
      <c r="H1014" s="6"/>
      <c r="I1014" s="7">
        <v>42391</v>
      </c>
      <c r="J1014" s="7">
        <v>42402</v>
      </c>
      <c r="K1014" s="7" t="s">
        <v>2534</v>
      </c>
      <c r="L1014" s="17">
        <f t="shared" si="165"/>
        <v>240.59</v>
      </c>
      <c r="M1014" s="20">
        <f t="shared" si="166"/>
        <v>0.99002452304750821</v>
      </c>
      <c r="N1014" s="6">
        <v>11</v>
      </c>
      <c r="O1014" s="6">
        <v>5990000</v>
      </c>
      <c r="P1014" s="6">
        <v>7200000</v>
      </c>
      <c r="Q1014" s="6">
        <f t="shared" si="167"/>
        <v>1210000</v>
      </c>
      <c r="R1014" s="8">
        <f t="shared" si="168"/>
        <v>0.2020033388981636</v>
      </c>
      <c r="S1014" s="6"/>
      <c r="T1014" s="9">
        <f t="shared" si="169"/>
        <v>57596.153846153844</v>
      </c>
      <c r="U1014" s="6">
        <v>69231</v>
      </c>
      <c r="V1014" s="9">
        <f t="shared" si="170"/>
        <v>11634.846153846156</v>
      </c>
      <c r="W1014" s="8">
        <f t="shared" si="171"/>
        <v>0.20200734557595998</v>
      </c>
      <c r="X1014" s="22">
        <f t="shared" si="172"/>
        <v>57021.604740909366</v>
      </c>
      <c r="Y1014" s="22">
        <f t="shared" si="173"/>
        <v>68540.387755102041</v>
      </c>
      <c r="Z1014" s="22">
        <f t="shared" si="175"/>
        <v>7128200.3265306121</v>
      </c>
      <c r="AA1014" s="6">
        <v>681</v>
      </c>
      <c r="AB1014" s="6">
        <v>2007</v>
      </c>
      <c r="AC1014" s="6">
        <f t="shared" si="174"/>
        <v>9</v>
      </c>
      <c r="AD1014" s="6" t="s">
        <v>494</v>
      </c>
    </row>
    <row r="1015" spans="1:30" x14ac:dyDescent="0.2">
      <c r="A1015">
        <v>5</v>
      </c>
      <c r="B1015" s="6" t="s">
        <v>919</v>
      </c>
      <c r="C1015" s="6" t="s">
        <v>22</v>
      </c>
      <c r="D1015" s="6" t="s">
        <v>23</v>
      </c>
      <c r="E1015" s="6" t="s">
        <v>2767</v>
      </c>
      <c r="F1015" s="6" t="s">
        <v>2771</v>
      </c>
      <c r="G1015" s="6">
        <v>83</v>
      </c>
      <c r="H1015" s="6">
        <v>90</v>
      </c>
      <c r="I1015" s="7">
        <v>42391</v>
      </c>
      <c r="J1015" s="7">
        <v>42402</v>
      </c>
      <c r="K1015" s="7" t="s">
        <v>2534</v>
      </c>
      <c r="L1015" s="17">
        <f t="shared" si="165"/>
        <v>240.59</v>
      </c>
      <c r="M1015" s="20">
        <f t="shared" si="166"/>
        <v>0.99002452304750821</v>
      </c>
      <c r="N1015" s="6">
        <v>11</v>
      </c>
      <c r="O1015" s="6">
        <v>4190000</v>
      </c>
      <c r="P1015" s="6">
        <v>4250000</v>
      </c>
      <c r="Q1015" s="6">
        <f t="shared" si="167"/>
        <v>60000</v>
      </c>
      <c r="R1015" s="8">
        <f t="shared" si="168"/>
        <v>1.4319809069212411E-2</v>
      </c>
      <c r="S1015" s="6">
        <v>7039</v>
      </c>
      <c r="T1015" s="9">
        <f t="shared" si="169"/>
        <v>50566.734939759037</v>
      </c>
      <c r="U1015" s="6">
        <v>51290</v>
      </c>
      <c r="V1015" s="9">
        <f t="shared" si="170"/>
        <v>723.26506024096307</v>
      </c>
      <c r="W1015" s="8">
        <f t="shared" si="171"/>
        <v>1.4303178979275612E-2</v>
      </c>
      <c r="X1015" s="22">
        <f t="shared" si="172"/>
        <v>50062.307640804713</v>
      </c>
      <c r="Y1015" s="22">
        <f t="shared" si="173"/>
        <v>50778.357787106695</v>
      </c>
      <c r="Z1015" s="22">
        <f t="shared" si="175"/>
        <v>4214603.6963298554</v>
      </c>
      <c r="AA1015" s="10">
        <v>12714</v>
      </c>
      <c r="AB1015" s="6">
        <v>1992</v>
      </c>
      <c r="AC1015" s="6">
        <f t="shared" si="174"/>
        <v>24</v>
      </c>
      <c r="AD1015" s="6" t="s">
        <v>120</v>
      </c>
    </row>
    <row r="1016" spans="1:30" x14ac:dyDescent="0.2">
      <c r="A1016">
        <v>5</v>
      </c>
      <c r="B1016" s="6" t="s">
        <v>286</v>
      </c>
      <c r="C1016" s="6" t="s">
        <v>22</v>
      </c>
      <c r="D1016" s="6" t="s">
        <v>23</v>
      </c>
      <c r="E1016" s="6" t="s">
        <v>2767</v>
      </c>
      <c r="F1016" s="6" t="s">
        <v>2771</v>
      </c>
      <c r="G1016" s="6">
        <v>36</v>
      </c>
      <c r="H1016" s="6">
        <v>41</v>
      </c>
      <c r="I1016" s="7">
        <v>42391</v>
      </c>
      <c r="J1016" s="7">
        <v>42402</v>
      </c>
      <c r="K1016" s="7" t="s">
        <v>2534</v>
      </c>
      <c r="L1016" s="17">
        <f t="shared" si="165"/>
        <v>240.59</v>
      </c>
      <c r="M1016" s="20">
        <f t="shared" si="166"/>
        <v>0.99002452304750821</v>
      </c>
      <c r="N1016" s="6">
        <v>11</v>
      </c>
      <c r="O1016" s="6">
        <v>2190000</v>
      </c>
      <c r="P1016" s="6">
        <v>2800000</v>
      </c>
      <c r="Q1016" s="6">
        <f t="shared" si="167"/>
        <v>610000</v>
      </c>
      <c r="R1016" s="8">
        <f t="shared" si="168"/>
        <v>0.27853881278538811</v>
      </c>
      <c r="S1016" s="6">
        <v>18845</v>
      </c>
      <c r="T1016" s="9">
        <f t="shared" si="169"/>
        <v>61356.805555555555</v>
      </c>
      <c r="U1016" s="6">
        <v>78301</v>
      </c>
      <c r="V1016" s="9">
        <f t="shared" si="170"/>
        <v>16944.194444444445</v>
      </c>
      <c r="W1016" s="8">
        <f t="shared" si="171"/>
        <v>0.2761583542530146</v>
      </c>
      <c r="X1016" s="22">
        <f t="shared" si="172"/>
        <v>60744.742155857588</v>
      </c>
      <c r="Y1016" s="22">
        <f t="shared" si="173"/>
        <v>77519.910179142942</v>
      </c>
      <c r="Z1016" s="22">
        <f t="shared" si="175"/>
        <v>2790716.766449146</v>
      </c>
      <c r="AA1016" s="6">
        <v>733</v>
      </c>
      <c r="AB1016" s="6">
        <v>1896</v>
      </c>
      <c r="AC1016" s="6">
        <f t="shared" si="174"/>
        <v>120</v>
      </c>
      <c r="AD1016" s="6" t="s">
        <v>103</v>
      </c>
    </row>
    <row r="1017" spans="1:30" x14ac:dyDescent="0.2">
      <c r="A1017">
        <v>5</v>
      </c>
      <c r="B1017" s="6" t="s">
        <v>1178</v>
      </c>
      <c r="C1017" s="6" t="s">
        <v>22</v>
      </c>
      <c r="D1017" s="6" t="s">
        <v>23</v>
      </c>
      <c r="E1017" s="6" t="s">
        <v>2767</v>
      </c>
      <c r="F1017" s="6" t="s">
        <v>2771</v>
      </c>
      <c r="G1017" s="6">
        <v>61</v>
      </c>
      <c r="H1017" s="6">
        <v>67</v>
      </c>
      <c r="I1017" s="7">
        <v>42392</v>
      </c>
      <c r="J1017" s="7">
        <v>42403</v>
      </c>
      <c r="K1017" s="7" t="s">
        <v>2534</v>
      </c>
      <c r="L1017" s="17">
        <f t="shared" si="165"/>
        <v>240.59</v>
      </c>
      <c r="M1017" s="20">
        <f t="shared" si="166"/>
        <v>0.99002452304750821</v>
      </c>
      <c r="N1017" s="6">
        <v>11</v>
      </c>
      <c r="O1017" s="6">
        <v>2600000</v>
      </c>
      <c r="P1017" s="6">
        <v>3060000</v>
      </c>
      <c r="Q1017" s="6">
        <f t="shared" si="167"/>
        <v>460000</v>
      </c>
      <c r="R1017" s="8">
        <f t="shared" si="168"/>
        <v>0.17692307692307693</v>
      </c>
      <c r="S1017" s="6">
        <v>181250</v>
      </c>
      <c r="T1017" s="9">
        <f t="shared" si="169"/>
        <v>45594.262295081964</v>
      </c>
      <c r="U1017" s="6">
        <v>53135</v>
      </c>
      <c r="V1017" s="9">
        <f t="shared" si="170"/>
        <v>7540.7377049180359</v>
      </c>
      <c r="W1017" s="8">
        <f t="shared" si="171"/>
        <v>0.1653878651685394</v>
      </c>
      <c r="X1017" s="22">
        <f t="shared" si="172"/>
        <v>45139.437782391506</v>
      </c>
      <c r="Y1017" s="22">
        <f t="shared" si="173"/>
        <v>52604.95303212935</v>
      </c>
      <c r="Z1017" s="22">
        <f t="shared" si="175"/>
        <v>3208902.1349598905</v>
      </c>
      <c r="AA1017" s="10">
        <v>2057</v>
      </c>
      <c r="AB1017" s="6">
        <v>1949</v>
      </c>
      <c r="AC1017" s="6">
        <f t="shared" si="174"/>
        <v>67</v>
      </c>
      <c r="AD1017" s="6" t="s">
        <v>173</v>
      </c>
    </row>
    <row r="1018" spans="1:30" x14ac:dyDescent="0.2">
      <c r="A1018">
        <v>6</v>
      </c>
      <c r="B1018" s="6" t="s">
        <v>1705</v>
      </c>
      <c r="C1018" s="6" t="s">
        <v>22</v>
      </c>
      <c r="D1018" s="6" t="s">
        <v>23</v>
      </c>
      <c r="E1018" s="6" t="s">
        <v>2767</v>
      </c>
      <c r="F1018" s="6" t="s">
        <v>2771</v>
      </c>
      <c r="G1018" s="6">
        <v>76</v>
      </c>
      <c r="H1018" s="6">
        <v>89</v>
      </c>
      <c r="I1018" s="7">
        <v>42398</v>
      </c>
      <c r="J1018" s="7">
        <v>42409</v>
      </c>
      <c r="K1018" s="7" t="s">
        <v>2534</v>
      </c>
      <c r="L1018" s="17">
        <f t="shared" si="165"/>
        <v>240.59</v>
      </c>
      <c r="M1018" s="20">
        <f t="shared" si="166"/>
        <v>0.99002452304750821</v>
      </c>
      <c r="N1018" s="6">
        <v>11</v>
      </c>
      <c r="O1018" s="6">
        <v>4700000</v>
      </c>
      <c r="P1018" s="6">
        <v>5050000</v>
      </c>
      <c r="Q1018" s="6">
        <f t="shared" si="167"/>
        <v>350000</v>
      </c>
      <c r="R1018" s="8">
        <f t="shared" si="168"/>
        <v>7.4468085106382975E-2</v>
      </c>
      <c r="S1018" s="6"/>
      <c r="T1018" s="9">
        <f t="shared" si="169"/>
        <v>61842.105263157893</v>
      </c>
      <c r="U1018" s="6">
        <v>66447</v>
      </c>
      <c r="V1018" s="9">
        <f t="shared" si="170"/>
        <v>4604.8947368421068</v>
      </c>
      <c r="W1018" s="8">
        <f t="shared" si="171"/>
        <v>7.4462127659574495E-2</v>
      </c>
      <c r="X1018" s="22">
        <f t="shared" si="172"/>
        <v>61225.20076741169</v>
      </c>
      <c r="Y1018" s="22">
        <f t="shared" si="173"/>
        <v>65784.159482937772</v>
      </c>
      <c r="Z1018" s="22">
        <f t="shared" si="175"/>
        <v>4999596.1207032707</v>
      </c>
      <c r="AA1018" s="10">
        <v>1661</v>
      </c>
      <c r="AB1018" s="6">
        <v>2005</v>
      </c>
      <c r="AC1018" s="6">
        <f t="shared" si="174"/>
        <v>11</v>
      </c>
      <c r="AD1018" s="6" t="s">
        <v>295</v>
      </c>
    </row>
    <row r="1019" spans="1:30" x14ac:dyDescent="0.2">
      <c r="A1019">
        <v>6</v>
      </c>
      <c r="B1019" s="6" t="s">
        <v>557</v>
      </c>
      <c r="C1019" s="6" t="s">
        <v>22</v>
      </c>
      <c r="D1019" s="6" t="s">
        <v>23</v>
      </c>
      <c r="E1019" s="6" t="s">
        <v>2767</v>
      </c>
      <c r="F1019" s="6" t="s">
        <v>2771</v>
      </c>
      <c r="G1019" s="6">
        <v>67</v>
      </c>
      <c r="H1019" s="6">
        <v>74</v>
      </c>
      <c r="I1019" s="7">
        <v>42398</v>
      </c>
      <c r="J1019" s="7">
        <v>42409</v>
      </c>
      <c r="K1019" s="7" t="s">
        <v>2534</v>
      </c>
      <c r="L1019" s="17">
        <f t="shared" si="165"/>
        <v>240.59</v>
      </c>
      <c r="M1019" s="20">
        <f t="shared" si="166"/>
        <v>0.99002452304750821</v>
      </c>
      <c r="N1019" s="6">
        <v>11</v>
      </c>
      <c r="O1019" s="6">
        <v>3300000</v>
      </c>
      <c r="P1019" s="6">
        <v>3900000</v>
      </c>
      <c r="Q1019" s="6">
        <f t="shared" si="167"/>
        <v>600000</v>
      </c>
      <c r="R1019" s="8">
        <f t="shared" si="168"/>
        <v>0.18181818181818182</v>
      </c>
      <c r="S1019" s="6">
        <v>6047</v>
      </c>
      <c r="T1019" s="9">
        <f t="shared" si="169"/>
        <v>49343.985074626864</v>
      </c>
      <c r="U1019" s="6">
        <v>58299</v>
      </c>
      <c r="V1019" s="9">
        <f t="shared" si="170"/>
        <v>8955.0149253731361</v>
      </c>
      <c r="W1019" s="8">
        <f t="shared" si="171"/>
        <v>0.18148138849810669</v>
      </c>
      <c r="X1019" s="22">
        <f t="shared" si="172"/>
        <v>48851.755288770823</v>
      </c>
      <c r="Y1019" s="22">
        <f t="shared" si="173"/>
        <v>57717.439669146683</v>
      </c>
      <c r="Z1019" s="22">
        <f t="shared" si="175"/>
        <v>3867068.4578328277</v>
      </c>
      <c r="AA1019" s="10">
        <v>12722</v>
      </c>
      <c r="AB1019" s="6">
        <v>1990</v>
      </c>
      <c r="AC1019" s="6">
        <f t="shared" si="174"/>
        <v>26</v>
      </c>
      <c r="AD1019" s="6" t="s">
        <v>1388</v>
      </c>
    </row>
    <row r="1020" spans="1:30" x14ac:dyDescent="0.2">
      <c r="A1020">
        <v>6</v>
      </c>
      <c r="B1020" s="6" t="s">
        <v>273</v>
      </c>
      <c r="C1020" s="6" t="s">
        <v>22</v>
      </c>
      <c r="D1020" s="6" t="s">
        <v>23</v>
      </c>
      <c r="E1020" s="6" t="s">
        <v>2767</v>
      </c>
      <c r="F1020" s="6" t="s">
        <v>2771</v>
      </c>
      <c r="G1020" s="6">
        <v>66</v>
      </c>
      <c r="H1020" s="6">
        <v>79</v>
      </c>
      <c r="I1020" s="7">
        <v>42398</v>
      </c>
      <c r="J1020" s="7">
        <v>42409</v>
      </c>
      <c r="K1020" s="7" t="s">
        <v>2534</v>
      </c>
      <c r="L1020" s="17">
        <f t="shared" si="165"/>
        <v>240.59</v>
      </c>
      <c r="M1020" s="20">
        <f t="shared" si="166"/>
        <v>0.99002452304750821</v>
      </c>
      <c r="N1020" s="6">
        <v>11</v>
      </c>
      <c r="O1020" s="6">
        <v>3050000</v>
      </c>
      <c r="P1020" s="6">
        <v>3100000</v>
      </c>
      <c r="Q1020" s="6">
        <f t="shared" si="167"/>
        <v>50000</v>
      </c>
      <c r="R1020" s="8">
        <f t="shared" si="168"/>
        <v>1.6393442622950821E-2</v>
      </c>
      <c r="S1020" s="6">
        <v>69000</v>
      </c>
      <c r="T1020" s="9">
        <f t="shared" si="169"/>
        <v>47257.57575757576</v>
      </c>
      <c r="U1020" s="6">
        <v>48015</v>
      </c>
      <c r="V1020" s="9">
        <f t="shared" si="170"/>
        <v>757.42424242424022</v>
      </c>
      <c r="W1020" s="8">
        <f t="shared" si="171"/>
        <v>1.6027572940044837E-2</v>
      </c>
      <c r="X1020" s="22">
        <f t="shared" si="172"/>
        <v>46786.15889977543</v>
      </c>
      <c r="Y1020" s="22">
        <f t="shared" si="173"/>
        <v>47536.027474126109</v>
      </c>
      <c r="Z1020" s="22">
        <f t="shared" si="175"/>
        <v>3137377.8132923231</v>
      </c>
      <c r="AA1020" s="10">
        <v>1443</v>
      </c>
      <c r="AB1020" s="6">
        <v>1938</v>
      </c>
      <c r="AC1020" s="6">
        <f t="shared" si="174"/>
        <v>78</v>
      </c>
      <c r="AD1020" s="6" t="s">
        <v>191</v>
      </c>
    </row>
    <row r="1021" spans="1:30" x14ac:dyDescent="0.2">
      <c r="A1021">
        <v>6</v>
      </c>
      <c r="B1021" s="6" t="s">
        <v>599</v>
      </c>
      <c r="C1021" s="6" t="s">
        <v>22</v>
      </c>
      <c r="D1021" s="6" t="s">
        <v>23</v>
      </c>
      <c r="E1021" s="6" t="s">
        <v>2767</v>
      </c>
      <c r="F1021" s="6" t="s">
        <v>2771</v>
      </c>
      <c r="G1021" s="6">
        <v>47</v>
      </c>
      <c r="H1021" s="6"/>
      <c r="I1021" s="7">
        <v>42398</v>
      </c>
      <c r="J1021" s="7">
        <v>42409</v>
      </c>
      <c r="K1021" s="7" t="s">
        <v>2534</v>
      </c>
      <c r="L1021" s="17">
        <f t="shared" si="165"/>
        <v>240.59</v>
      </c>
      <c r="M1021" s="20">
        <f t="shared" si="166"/>
        <v>0.99002452304750821</v>
      </c>
      <c r="N1021" s="6">
        <v>11</v>
      </c>
      <c r="O1021" s="6">
        <v>2850000</v>
      </c>
      <c r="P1021" s="6">
        <v>3220000</v>
      </c>
      <c r="Q1021" s="6">
        <f t="shared" si="167"/>
        <v>370000</v>
      </c>
      <c r="R1021" s="8">
        <f t="shared" si="168"/>
        <v>0.12982456140350876</v>
      </c>
      <c r="S1021" s="6"/>
      <c r="T1021" s="9">
        <f t="shared" si="169"/>
        <v>60638.297872340423</v>
      </c>
      <c r="U1021" s="6">
        <v>68511</v>
      </c>
      <c r="V1021" s="9">
        <f t="shared" si="170"/>
        <v>7872.7021276595769</v>
      </c>
      <c r="W1021" s="8">
        <f t="shared" si="171"/>
        <v>0.12983052631578951</v>
      </c>
      <c r="X1021" s="22">
        <f t="shared" si="172"/>
        <v>60033.40192947656</v>
      </c>
      <c r="Y1021" s="22">
        <f t="shared" si="173"/>
        <v>67827.570098507829</v>
      </c>
      <c r="Z1021" s="22">
        <f t="shared" si="175"/>
        <v>3187895.7946298681</v>
      </c>
      <c r="AA1021" s="6">
        <v>331</v>
      </c>
      <c r="AB1021" s="6">
        <v>1898</v>
      </c>
      <c r="AC1021" s="6">
        <f t="shared" si="174"/>
        <v>118</v>
      </c>
      <c r="AD1021" s="6" t="s">
        <v>209</v>
      </c>
    </row>
    <row r="1022" spans="1:30" x14ac:dyDescent="0.2">
      <c r="A1022">
        <v>7</v>
      </c>
      <c r="B1022" s="6" t="s">
        <v>1034</v>
      </c>
      <c r="C1022" s="6" t="s">
        <v>22</v>
      </c>
      <c r="D1022" s="6" t="s">
        <v>23</v>
      </c>
      <c r="E1022" s="6" t="s">
        <v>2767</v>
      </c>
      <c r="F1022" s="6" t="s">
        <v>2771</v>
      </c>
      <c r="G1022" s="6">
        <v>57</v>
      </c>
      <c r="H1022" s="6">
        <v>63</v>
      </c>
      <c r="I1022" s="7">
        <v>42405</v>
      </c>
      <c r="J1022" s="7">
        <v>42416</v>
      </c>
      <c r="K1022" s="7" t="s">
        <v>2534</v>
      </c>
      <c r="L1022" s="17">
        <f t="shared" si="165"/>
        <v>240.59</v>
      </c>
      <c r="M1022" s="20">
        <f t="shared" si="166"/>
        <v>0.99002452304750821</v>
      </c>
      <c r="N1022" s="6">
        <v>11</v>
      </c>
      <c r="O1022" s="6">
        <v>2590000</v>
      </c>
      <c r="P1022" s="6">
        <v>2600000</v>
      </c>
      <c r="Q1022" s="6">
        <f t="shared" si="167"/>
        <v>10000</v>
      </c>
      <c r="R1022" s="8">
        <f t="shared" si="168"/>
        <v>3.8610038610038611E-3</v>
      </c>
      <c r="S1022" s="6"/>
      <c r="T1022" s="9">
        <f t="shared" si="169"/>
        <v>45438.596491228069</v>
      </c>
      <c r="U1022" s="6">
        <v>45614</v>
      </c>
      <c r="V1022" s="9">
        <f t="shared" si="170"/>
        <v>175.40350877193123</v>
      </c>
      <c r="W1022" s="8">
        <f t="shared" si="171"/>
        <v>3.8602316602316914E-3</v>
      </c>
      <c r="X1022" s="22">
        <f t="shared" si="172"/>
        <v>44985.324819176247</v>
      </c>
      <c r="Y1022" s="22">
        <f t="shared" si="173"/>
        <v>45158.978594289038</v>
      </c>
      <c r="Z1022" s="22">
        <f t="shared" si="175"/>
        <v>2574061.7798744752</v>
      </c>
      <c r="AA1022" s="10">
        <v>8053</v>
      </c>
      <c r="AB1022" s="6">
        <v>1992</v>
      </c>
      <c r="AC1022" s="6">
        <f t="shared" si="174"/>
        <v>24</v>
      </c>
      <c r="AD1022" s="6" t="s">
        <v>1035</v>
      </c>
    </row>
    <row r="1023" spans="1:30" x14ac:dyDescent="0.2">
      <c r="A1023">
        <v>7</v>
      </c>
      <c r="B1023" s="6" t="s">
        <v>2447</v>
      </c>
      <c r="C1023" s="6" t="s">
        <v>22</v>
      </c>
      <c r="D1023" s="6" t="s">
        <v>23</v>
      </c>
      <c r="E1023" s="6" t="s">
        <v>2767</v>
      </c>
      <c r="F1023" s="6" t="s">
        <v>2771</v>
      </c>
      <c r="G1023" s="6">
        <v>138</v>
      </c>
      <c r="H1023" s="6">
        <v>167</v>
      </c>
      <c r="I1023" s="7">
        <v>42406</v>
      </c>
      <c r="J1023" s="7">
        <v>42417</v>
      </c>
      <c r="K1023" s="7" t="s">
        <v>2534</v>
      </c>
      <c r="L1023" s="17">
        <f t="shared" si="165"/>
        <v>240.59</v>
      </c>
      <c r="M1023" s="20">
        <f t="shared" si="166"/>
        <v>0.99002452304750821</v>
      </c>
      <c r="N1023" s="6">
        <v>11</v>
      </c>
      <c r="O1023" s="6">
        <v>8900000</v>
      </c>
      <c r="P1023" s="6">
        <v>8500000</v>
      </c>
      <c r="Q1023" s="6">
        <f t="shared" si="167"/>
        <v>-400000</v>
      </c>
      <c r="R1023" s="8">
        <f t="shared" si="168"/>
        <v>-4.49438202247191E-2</v>
      </c>
      <c r="S1023" s="6"/>
      <c r="T1023" s="9">
        <f t="shared" si="169"/>
        <v>64492.753623188408</v>
      </c>
      <c r="U1023" s="6">
        <v>61594</v>
      </c>
      <c r="V1023" s="9">
        <f t="shared" si="170"/>
        <v>-2898.7536231884078</v>
      </c>
      <c r="W1023" s="8">
        <f t="shared" si="171"/>
        <v>-4.4946966292134863E-2</v>
      </c>
      <c r="X1023" s="22">
        <f t="shared" si="172"/>
        <v>63849.407645817562</v>
      </c>
      <c r="Y1023" s="22">
        <f t="shared" si="173"/>
        <v>60979.570472588224</v>
      </c>
      <c r="Z1023" s="22">
        <f t="shared" si="175"/>
        <v>8415180.7252171747</v>
      </c>
      <c r="AA1023" s="6">
        <v>410</v>
      </c>
      <c r="AB1023" s="6">
        <v>1899</v>
      </c>
      <c r="AC1023" s="6">
        <f t="shared" si="174"/>
        <v>117</v>
      </c>
      <c r="AD1023" s="6" t="s">
        <v>2448</v>
      </c>
    </row>
    <row r="1024" spans="1:30" x14ac:dyDescent="0.2">
      <c r="A1024">
        <v>7</v>
      </c>
      <c r="B1024" s="6" t="s">
        <v>1144</v>
      </c>
      <c r="C1024" s="6" t="s">
        <v>22</v>
      </c>
      <c r="D1024" s="6" t="s">
        <v>23</v>
      </c>
      <c r="E1024" s="6" t="s">
        <v>2767</v>
      </c>
      <c r="F1024" s="6" t="s">
        <v>2771</v>
      </c>
      <c r="G1024" s="6">
        <v>60</v>
      </c>
      <c r="H1024" s="6">
        <v>62</v>
      </c>
      <c r="I1024" s="7">
        <v>42406</v>
      </c>
      <c r="J1024" s="7">
        <v>42417</v>
      </c>
      <c r="K1024" s="7" t="s">
        <v>2534</v>
      </c>
      <c r="L1024" s="17">
        <f t="shared" si="165"/>
        <v>240.59</v>
      </c>
      <c r="M1024" s="20">
        <f t="shared" si="166"/>
        <v>0.99002452304750821</v>
      </c>
      <c r="N1024" s="6">
        <v>11</v>
      </c>
      <c r="O1024" s="6">
        <v>2800000</v>
      </c>
      <c r="P1024" s="6">
        <v>3120000</v>
      </c>
      <c r="Q1024" s="6">
        <f t="shared" si="167"/>
        <v>320000</v>
      </c>
      <c r="R1024" s="8">
        <f t="shared" si="168"/>
        <v>0.11428571428571428</v>
      </c>
      <c r="S1024" s="6">
        <v>196772</v>
      </c>
      <c r="T1024" s="9">
        <f t="shared" si="169"/>
        <v>49946.2</v>
      </c>
      <c r="U1024" s="6">
        <v>55280</v>
      </c>
      <c r="V1024" s="9">
        <f t="shared" si="170"/>
        <v>5333.8000000000029</v>
      </c>
      <c r="W1024" s="8">
        <f t="shared" si="171"/>
        <v>0.10679090701594923</v>
      </c>
      <c r="X1024" s="22">
        <f t="shared" si="172"/>
        <v>49447.962833035454</v>
      </c>
      <c r="Y1024" s="22">
        <f t="shared" si="173"/>
        <v>54728.555634066252</v>
      </c>
      <c r="Z1024" s="22">
        <f t="shared" si="175"/>
        <v>3283713.3380439752</v>
      </c>
      <c r="AA1024" s="6">
        <v>651</v>
      </c>
      <c r="AB1024" s="6">
        <v>1892</v>
      </c>
      <c r="AC1024" s="6">
        <f t="shared" si="174"/>
        <v>124</v>
      </c>
      <c r="AD1024" s="6" t="s">
        <v>191</v>
      </c>
    </row>
    <row r="1025" spans="1:30" x14ac:dyDescent="0.2">
      <c r="A1025">
        <v>8</v>
      </c>
      <c r="B1025" s="6" t="s">
        <v>1240</v>
      </c>
      <c r="C1025" s="6" t="s">
        <v>22</v>
      </c>
      <c r="D1025" s="6" t="s">
        <v>23</v>
      </c>
      <c r="E1025" s="6" t="s">
        <v>2767</v>
      </c>
      <c r="F1025" s="6" t="s">
        <v>2771</v>
      </c>
      <c r="G1025" s="6">
        <v>63</v>
      </c>
      <c r="H1025" s="6">
        <v>72</v>
      </c>
      <c r="I1025" s="7">
        <v>42412</v>
      </c>
      <c r="J1025" s="7">
        <v>42423</v>
      </c>
      <c r="K1025" s="7" t="s">
        <v>2534</v>
      </c>
      <c r="L1025" s="17">
        <f t="shared" si="165"/>
        <v>240.59</v>
      </c>
      <c r="M1025" s="20">
        <f t="shared" si="166"/>
        <v>0.99002452304750821</v>
      </c>
      <c r="N1025" s="6">
        <v>11</v>
      </c>
      <c r="O1025" s="6">
        <v>3100000</v>
      </c>
      <c r="P1025" s="6">
        <v>3500000</v>
      </c>
      <c r="Q1025" s="6">
        <f t="shared" si="167"/>
        <v>400000</v>
      </c>
      <c r="R1025" s="8">
        <f t="shared" si="168"/>
        <v>0.12903225806451613</v>
      </c>
      <c r="S1025" s="6">
        <v>2818</v>
      </c>
      <c r="T1025" s="9">
        <f t="shared" si="169"/>
        <v>49251.079365079364</v>
      </c>
      <c r="U1025" s="6">
        <v>55600</v>
      </c>
      <c r="V1025" s="9">
        <f t="shared" si="170"/>
        <v>6348.9206349206361</v>
      </c>
      <c r="W1025" s="8">
        <f t="shared" si="171"/>
        <v>0.12890926892908319</v>
      </c>
      <c r="X1025" s="22">
        <f t="shared" si="172"/>
        <v>48759.77635798767</v>
      </c>
      <c r="Y1025" s="22">
        <f t="shared" si="173"/>
        <v>55045.363481441454</v>
      </c>
      <c r="Z1025" s="22">
        <f t="shared" si="175"/>
        <v>3467857.8993308116</v>
      </c>
      <c r="AA1025" s="6">
        <v>842</v>
      </c>
      <c r="AB1025" s="6">
        <v>1991</v>
      </c>
      <c r="AC1025" s="6">
        <f t="shared" si="174"/>
        <v>25</v>
      </c>
      <c r="AD1025" s="6" t="s">
        <v>103</v>
      </c>
    </row>
    <row r="1026" spans="1:30" x14ac:dyDescent="0.2">
      <c r="A1026">
        <v>9</v>
      </c>
      <c r="B1026" s="6" t="s">
        <v>357</v>
      </c>
      <c r="C1026" s="6" t="s">
        <v>22</v>
      </c>
      <c r="D1026" s="6" t="s">
        <v>23</v>
      </c>
      <c r="E1026" s="6" t="s">
        <v>2767</v>
      </c>
      <c r="F1026" s="6" t="s">
        <v>2771</v>
      </c>
      <c r="G1026" s="6">
        <v>39</v>
      </c>
      <c r="H1026" s="6">
        <v>42</v>
      </c>
      <c r="I1026" s="7">
        <v>42420</v>
      </c>
      <c r="J1026" s="7">
        <v>42431</v>
      </c>
      <c r="K1026" s="7" t="s">
        <v>2535</v>
      </c>
      <c r="L1026" s="17">
        <f t="shared" ref="L1026:L1089" si="176">IF(K1026="Januar",238.19,IF(K1026="Februar",240.59,IF(K1026="Mars",245.99,IF(K1026="April",250.79,IF(K1026="Mai",256.52,IF(K1026="Juni",259.83,IF(K1026="Juli",265.66,IF(K1026="August",272.21,IF(K1026="September",275.91,IF(K1026="Oktober",281.13,IF(K1026="November",284.38,IF(K1026="Desember",287.34,0))))))))))))</f>
        <v>245.99</v>
      </c>
      <c r="M1026" s="20">
        <f t="shared" ref="M1026:M1089" si="177">$L$2/L1026</f>
        <v>0.96829139395910402</v>
      </c>
      <c r="N1026" s="6">
        <v>11</v>
      </c>
      <c r="O1026" s="6">
        <v>3900000</v>
      </c>
      <c r="P1026" s="6">
        <v>3900000</v>
      </c>
      <c r="Q1026" s="6">
        <f t="shared" ref="Q1026:Q1089" si="178">P1026-O1026</f>
        <v>0</v>
      </c>
      <c r="R1026" s="8">
        <f t="shared" ref="R1026:R1089" si="179">Q1026/O1026</f>
        <v>0</v>
      </c>
      <c r="S1026" s="6"/>
      <c r="T1026" s="9">
        <f t="shared" ref="T1026:T1089" si="180">(O1026+S1026)/G1026</f>
        <v>100000</v>
      </c>
      <c r="U1026" s="6">
        <v>100000</v>
      </c>
      <c r="V1026" s="9">
        <f t="shared" ref="V1026:V1089" si="181">U1026-T1026</f>
        <v>0</v>
      </c>
      <c r="W1026" s="8">
        <f t="shared" ref="W1026:W1089" si="182">V1026/T1026</f>
        <v>0</v>
      </c>
      <c r="X1026" s="22">
        <f t="shared" ref="X1026:X1089" si="183">T1026*M1026</f>
        <v>96829.139395910403</v>
      </c>
      <c r="Y1026" s="22">
        <f t="shared" ref="Y1026:Y1089" si="184">U1026*M1026</f>
        <v>96829.139395910403</v>
      </c>
      <c r="Z1026" s="22">
        <f t="shared" si="175"/>
        <v>3776336.4364405056</v>
      </c>
      <c r="AA1026" s="10">
        <v>3348</v>
      </c>
      <c r="AB1026" s="6">
        <v>2010</v>
      </c>
      <c r="AC1026" s="6">
        <f t="shared" ref="AC1026:AC1089" si="185">2016-AB1026</f>
        <v>6</v>
      </c>
      <c r="AD1026" s="6" t="s">
        <v>259</v>
      </c>
    </row>
    <row r="1027" spans="1:30" x14ac:dyDescent="0.2">
      <c r="A1027">
        <v>10</v>
      </c>
      <c r="B1027" s="6" t="s">
        <v>1339</v>
      </c>
      <c r="C1027" s="6" t="s">
        <v>22</v>
      </c>
      <c r="D1027" s="6" t="s">
        <v>23</v>
      </c>
      <c r="E1027" s="6" t="s">
        <v>2767</v>
      </c>
      <c r="F1027" s="6" t="s">
        <v>2771</v>
      </c>
      <c r="G1027" s="6">
        <v>66</v>
      </c>
      <c r="H1027" s="6">
        <v>75</v>
      </c>
      <c r="I1027" s="7">
        <v>42426</v>
      </c>
      <c r="J1027" s="7">
        <v>42437</v>
      </c>
      <c r="K1027" s="7" t="s">
        <v>2535</v>
      </c>
      <c r="L1027" s="17">
        <f t="shared" si="176"/>
        <v>245.99</v>
      </c>
      <c r="M1027" s="20">
        <f t="shared" si="177"/>
        <v>0.96829139395910402</v>
      </c>
      <c r="N1027" s="6">
        <v>11</v>
      </c>
      <c r="O1027" s="6">
        <v>3190000</v>
      </c>
      <c r="P1027" s="6">
        <v>3300000</v>
      </c>
      <c r="Q1027" s="6">
        <f t="shared" si="178"/>
        <v>110000</v>
      </c>
      <c r="R1027" s="8">
        <f t="shared" si="179"/>
        <v>3.4482758620689655E-2</v>
      </c>
      <c r="S1027" s="6"/>
      <c r="T1027" s="9">
        <f t="shared" si="180"/>
        <v>48333.333333333336</v>
      </c>
      <c r="U1027" s="6">
        <v>50000</v>
      </c>
      <c r="V1027" s="9">
        <f t="shared" si="181"/>
        <v>1666.6666666666642</v>
      </c>
      <c r="W1027" s="8">
        <f t="shared" si="182"/>
        <v>3.4482758620689606E-2</v>
      </c>
      <c r="X1027" s="22">
        <f t="shared" si="183"/>
        <v>46800.750708023363</v>
      </c>
      <c r="Y1027" s="22">
        <f t="shared" si="184"/>
        <v>48414.569697955201</v>
      </c>
      <c r="Z1027" s="22">
        <f t="shared" ref="Z1027:Z1090" si="186">Y1027*G1027</f>
        <v>3195361.6000650432</v>
      </c>
      <c r="AA1027" s="6">
        <v>471</v>
      </c>
      <c r="AB1027" s="6">
        <v>1994</v>
      </c>
      <c r="AC1027" s="6">
        <f t="shared" si="185"/>
        <v>22</v>
      </c>
      <c r="AD1027" s="6" t="s">
        <v>37</v>
      </c>
    </row>
    <row r="1028" spans="1:30" x14ac:dyDescent="0.2">
      <c r="A1028">
        <v>10</v>
      </c>
      <c r="B1028" s="6" t="s">
        <v>1894</v>
      </c>
      <c r="C1028" s="6" t="s">
        <v>22</v>
      </c>
      <c r="D1028" s="6" t="s">
        <v>23</v>
      </c>
      <c r="E1028" s="6" t="s">
        <v>2767</v>
      </c>
      <c r="F1028" s="6" t="s">
        <v>2771</v>
      </c>
      <c r="G1028" s="6">
        <v>82</v>
      </c>
      <c r="H1028" s="6">
        <v>93</v>
      </c>
      <c r="I1028" s="7">
        <v>42427</v>
      </c>
      <c r="J1028" s="7">
        <v>42438</v>
      </c>
      <c r="K1028" s="7" t="s">
        <v>2535</v>
      </c>
      <c r="L1028" s="17">
        <f t="shared" si="176"/>
        <v>245.99</v>
      </c>
      <c r="M1028" s="20">
        <f t="shared" si="177"/>
        <v>0.96829139395910402</v>
      </c>
      <c r="N1028" s="6">
        <v>11</v>
      </c>
      <c r="O1028" s="6">
        <v>4950000</v>
      </c>
      <c r="P1028" s="6">
        <v>4850000</v>
      </c>
      <c r="Q1028" s="6">
        <f t="shared" si="178"/>
        <v>-100000</v>
      </c>
      <c r="R1028" s="8">
        <f t="shared" si="179"/>
        <v>-2.0202020202020204E-2</v>
      </c>
      <c r="S1028" s="6"/>
      <c r="T1028" s="9">
        <f t="shared" si="180"/>
        <v>60365.853658536587</v>
      </c>
      <c r="U1028" s="6">
        <v>59146</v>
      </c>
      <c r="V1028" s="9">
        <f t="shared" si="181"/>
        <v>-1219.8536585365873</v>
      </c>
      <c r="W1028" s="8">
        <f t="shared" si="182"/>
        <v>-2.0207676767676798E-2</v>
      </c>
      <c r="X1028" s="22">
        <f t="shared" si="183"/>
        <v>58451.736586555671</v>
      </c>
      <c r="Y1028" s="22">
        <f t="shared" si="184"/>
        <v>57270.562787105169</v>
      </c>
      <c r="Z1028" s="22">
        <f t="shared" si="186"/>
        <v>4696186.148542624</v>
      </c>
      <c r="AA1028" s="10">
        <v>4661</v>
      </c>
      <c r="AB1028" s="6">
        <v>2014</v>
      </c>
      <c r="AC1028" s="6">
        <f t="shared" si="185"/>
        <v>2</v>
      </c>
      <c r="AD1028" s="6" t="s">
        <v>523</v>
      </c>
    </row>
    <row r="1029" spans="1:30" x14ac:dyDescent="0.2">
      <c r="A1029">
        <v>11</v>
      </c>
      <c r="B1029" s="6" t="s">
        <v>444</v>
      </c>
      <c r="C1029" s="6" t="s">
        <v>22</v>
      </c>
      <c r="D1029" s="6" t="s">
        <v>23</v>
      </c>
      <c r="E1029" s="6" t="s">
        <v>2767</v>
      </c>
      <c r="F1029" s="6" t="s">
        <v>2771</v>
      </c>
      <c r="G1029" s="6">
        <v>57</v>
      </c>
      <c r="H1029" s="6">
        <v>65</v>
      </c>
      <c r="I1029" s="7">
        <v>42433</v>
      </c>
      <c r="J1029" s="7">
        <v>42444</v>
      </c>
      <c r="K1029" s="7" t="s">
        <v>2535</v>
      </c>
      <c r="L1029" s="17">
        <f t="shared" si="176"/>
        <v>245.99</v>
      </c>
      <c r="M1029" s="20">
        <f t="shared" si="177"/>
        <v>0.96829139395910402</v>
      </c>
      <c r="N1029" s="6">
        <v>11</v>
      </c>
      <c r="O1029" s="6">
        <v>3250000</v>
      </c>
      <c r="P1029" s="6">
        <v>3420000</v>
      </c>
      <c r="Q1029" s="6">
        <f t="shared" si="178"/>
        <v>170000</v>
      </c>
      <c r="R1029" s="8">
        <f t="shared" si="179"/>
        <v>5.2307692307692305E-2</v>
      </c>
      <c r="S1029" s="6"/>
      <c r="T1029" s="9">
        <f t="shared" si="180"/>
        <v>57017.543859649122</v>
      </c>
      <c r="U1029" s="6">
        <v>60000</v>
      </c>
      <c r="V1029" s="9">
        <f t="shared" si="181"/>
        <v>2982.4561403508778</v>
      </c>
      <c r="W1029" s="8">
        <f t="shared" si="182"/>
        <v>5.2307692307692319E-2</v>
      </c>
      <c r="X1029" s="22">
        <f t="shared" si="183"/>
        <v>55209.597023984003</v>
      </c>
      <c r="Y1029" s="22">
        <f t="shared" si="184"/>
        <v>58097.48363754624</v>
      </c>
      <c r="Z1029" s="22">
        <f t="shared" si="186"/>
        <v>3311556.5673401356</v>
      </c>
      <c r="AA1029" s="6">
        <v>890</v>
      </c>
      <c r="AB1029" s="6">
        <v>2008</v>
      </c>
      <c r="AC1029" s="6">
        <f t="shared" si="185"/>
        <v>8</v>
      </c>
      <c r="AD1029" s="6" t="s">
        <v>37</v>
      </c>
    </row>
    <row r="1030" spans="1:30" x14ac:dyDescent="0.2">
      <c r="A1030">
        <v>11</v>
      </c>
      <c r="B1030" s="6" t="s">
        <v>1741</v>
      </c>
      <c r="C1030" s="6" t="s">
        <v>22</v>
      </c>
      <c r="D1030" s="6" t="s">
        <v>23</v>
      </c>
      <c r="E1030" s="6" t="s">
        <v>2767</v>
      </c>
      <c r="F1030" s="6" t="s">
        <v>2771</v>
      </c>
      <c r="G1030" s="6">
        <v>77</v>
      </c>
      <c r="H1030" s="6">
        <v>84</v>
      </c>
      <c r="I1030" s="7">
        <v>42433</v>
      </c>
      <c r="J1030" s="7">
        <v>42444</v>
      </c>
      <c r="K1030" s="7" t="s">
        <v>2535</v>
      </c>
      <c r="L1030" s="17">
        <f t="shared" si="176"/>
        <v>245.99</v>
      </c>
      <c r="M1030" s="20">
        <f t="shared" si="177"/>
        <v>0.96829139395910402</v>
      </c>
      <c r="N1030" s="6">
        <v>11</v>
      </c>
      <c r="O1030" s="6">
        <v>3800000</v>
      </c>
      <c r="P1030" s="6">
        <v>4200000</v>
      </c>
      <c r="Q1030" s="6">
        <f t="shared" si="178"/>
        <v>400000</v>
      </c>
      <c r="R1030" s="8">
        <f t="shared" si="179"/>
        <v>0.10526315789473684</v>
      </c>
      <c r="S1030" s="6">
        <v>39159</v>
      </c>
      <c r="T1030" s="9">
        <f t="shared" si="180"/>
        <v>49859.207792207795</v>
      </c>
      <c r="U1030" s="6">
        <v>55054</v>
      </c>
      <c r="V1030" s="9">
        <f t="shared" si="181"/>
        <v>5194.7922077922049</v>
      </c>
      <c r="W1030" s="8">
        <f t="shared" si="182"/>
        <v>0.10418922477553021</v>
      </c>
      <c r="X1030" s="22">
        <f t="shared" si="183"/>
        <v>48278.241814813504</v>
      </c>
      <c r="Y1030" s="22">
        <f t="shared" si="184"/>
        <v>53308.314403024509</v>
      </c>
      <c r="Z1030" s="22">
        <f t="shared" si="186"/>
        <v>4104740.2090328871</v>
      </c>
      <c r="AA1030" s="6">
        <v>911</v>
      </c>
      <c r="AB1030" s="6">
        <v>1989</v>
      </c>
      <c r="AC1030" s="6">
        <f t="shared" si="185"/>
        <v>27</v>
      </c>
      <c r="AD1030" s="6" t="s">
        <v>61</v>
      </c>
    </row>
    <row r="1031" spans="1:30" x14ac:dyDescent="0.2">
      <c r="A1031">
        <v>13</v>
      </c>
      <c r="B1031" s="6" t="s">
        <v>961</v>
      </c>
      <c r="C1031" s="6" t="s">
        <v>22</v>
      </c>
      <c r="D1031" s="6" t="s">
        <v>23</v>
      </c>
      <c r="E1031" s="6" t="s">
        <v>2767</v>
      </c>
      <c r="F1031" s="6" t="s">
        <v>2771</v>
      </c>
      <c r="G1031" s="6">
        <v>55</v>
      </c>
      <c r="H1031" s="6">
        <v>60</v>
      </c>
      <c r="I1031" s="7">
        <v>42448</v>
      </c>
      <c r="J1031" s="7">
        <v>42459</v>
      </c>
      <c r="K1031" s="7" t="s">
        <v>2535</v>
      </c>
      <c r="L1031" s="17">
        <f t="shared" si="176"/>
        <v>245.99</v>
      </c>
      <c r="M1031" s="20">
        <f t="shared" si="177"/>
        <v>0.96829139395910402</v>
      </c>
      <c r="N1031" s="6">
        <v>11</v>
      </c>
      <c r="O1031" s="6">
        <v>2590000</v>
      </c>
      <c r="P1031" s="6">
        <v>3100000</v>
      </c>
      <c r="Q1031" s="6">
        <f t="shared" si="178"/>
        <v>510000</v>
      </c>
      <c r="R1031" s="8">
        <f t="shared" si="179"/>
        <v>0.19691119691119691</v>
      </c>
      <c r="S1031" s="6"/>
      <c r="T1031" s="9">
        <f t="shared" si="180"/>
        <v>47090.909090909088</v>
      </c>
      <c r="U1031" s="6">
        <v>56364</v>
      </c>
      <c r="V1031" s="9">
        <f t="shared" si="181"/>
        <v>9273.0909090909117</v>
      </c>
      <c r="W1031" s="8">
        <f t="shared" si="182"/>
        <v>0.19691891891891899</v>
      </c>
      <c r="X1031" s="22">
        <f t="shared" si="183"/>
        <v>45597.722006437805</v>
      </c>
      <c r="Y1031" s="22">
        <f t="shared" si="184"/>
        <v>54576.776129110942</v>
      </c>
      <c r="Z1031" s="22">
        <f t="shared" si="186"/>
        <v>3001722.687101102</v>
      </c>
      <c r="AA1031" s="6">
        <v>928</v>
      </c>
      <c r="AB1031" s="6">
        <v>1935</v>
      </c>
      <c r="AC1031" s="6">
        <f t="shared" si="185"/>
        <v>81</v>
      </c>
      <c r="AD1031" s="6" t="s">
        <v>429</v>
      </c>
    </row>
    <row r="1032" spans="1:30" x14ac:dyDescent="0.2">
      <c r="A1032">
        <v>14</v>
      </c>
      <c r="B1032" s="6" t="s">
        <v>425</v>
      </c>
      <c r="C1032" s="6" t="s">
        <v>22</v>
      </c>
      <c r="D1032" s="6" t="s">
        <v>23</v>
      </c>
      <c r="E1032" s="6" t="s">
        <v>2767</v>
      </c>
      <c r="F1032" s="6" t="s">
        <v>2771</v>
      </c>
      <c r="G1032" s="6">
        <v>88</v>
      </c>
      <c r="H1032" s="6">
        <v>102</v>
      </c>
      <c r="I1032" s="7">
        <v>42453</v>
      </c>
      <c r="J1032" s="7">
        <v>42464</v>
      </c>
      <c r="K1032" s="7" t="s">
        <v>2536</v>
      </c>
      <c r="L1032" s="17">
        <f t="shared" si="176"/>
        <v>250.79</v>
      </c>
      <c r="M1032" s="20">
        <f t="shared" si="177"/>
        <v>0.9497587623110969</v>
      </c>
      <c r="N1032" s="6">
        <v>11</v>
      </c>
      <c r="O1032" s="6">
        <v>5200000</v>
      </c>
      <c r="P1032" s="6">
        <v>5325000</v>
      </c>
      <c r="Q1032" s="6">
        <f t="shared" si="178"/>
        <v>125000</v>
      </c>
      <c r="R1032" s="8">
        <f t="shared" si="179"/>
        <v>2.403846153846154E-2</v>
      </c>
      <c r="S1032" s="6"/>
      <c r="T1032" s="9">
        <f t="shared" si="180"/>
        <v>59090.909090909088</v>
      </c>
      <c r="U1032" s="6">
        <v>60511</v>
      </c>
      <c r="V1032" s="9">
        <f t="shared" si="181"/>
        <v>1420.0909090909117</v>
      </c>
      <c r="W1032" s="8">
        <f t="shared" si="182"/>
        <v>2.4032307692307738E-2</v>
      </c>
      <c r="X1032" s="22">
        <f t="shared" si="183"/>
        <v>56122.10868201936</v>
      </c>
      <c r="Y1032" s="22">
        <f t="shared" si="184"/>
        <v>57470.852466206787</v>
      </c>
      <c r="Z1032" s="22">
        <f t="shared" si="186"/>
        <v>5057435.0170261972</v>
      </c>
      <c r="AA1032" s="10">
        <v>2811</v>
      </c>
      <c r="AB1032" s="6">
        <v>2012</v>
      </c>
      <c r="AC1032" s="6">
        <f t="shared" si="185"/>
        <v>4</v>
      </c>
      <c r="AD1032" s="6" t="s">
        <v>37</v>
      </c>
    </row>
    <row r="1033" spans="1:30" x14ac:dyDescent="0.2">
      <c r="A1033">
        <v>14</v>
      </c>
      <c r="B1033" s="6" t="s">
        <v>2179</v>
      </c>
      <c r="C1033" s="6" t="s">
        <v>22</v>
      </c>
      <c r="D1033" s="6" t="s">
        <v>23</v>
      </c>
      <c r="E1033" s="6" t="s">
        <v>2767</v>
      </c>
      <c r="F1033" s="6" t="s">
        <v>2771</v>
      </c>
      <c r="G1033" s="6">
        <v>100</v>
      </c>
      <c r="H1033" s="6">
        <v>115</v>
      </c>
      <c r="I1033" s="7">
        <v>42454</v>
      </c>
      <c r="J1033" s="7">
        <v>42465</v>
      </c>
      <c r="K1033" s="7" t="s">
        <v>2536</v>
      </c>
      <c r="L1033" s="17">
        <f t="shared" si="176"/>
        <v>250.79</v>
      </c>
      <c r="M1033" s="20">
        <f t="shared" si="177"/>
        <v>0.9497587623110969</v>
      </c>
      <c r="N1033" s="6">
        <v>11</v>
      </c>
      <c r="O1033" s="6">
        <v>5390000</v>
      </c>
      <c r="P1033" s="6">
        <v>5050000</v>
      </c>
      <c r="Q1033" s="6">
        <f t="shared" si="178"/>
        <v>-340000</v>
      </c>
      <c r="R1033" s="8">
        <f t="shared" si="179"/>
        <v>-6.3079777365491654E-2</v>
      </c>
      <c r="S1033" s="6">
        <v>4713</v>
      </c>
      <c r="T1033" s="9">
        <f t="shared" si="180"/>
        <v>53947.13</v>
      </c>
      <c r="U1033" s="6">
        <v>50547</v>
      </c>
      <c r="V1033" s="9">
        <f t="shared" si="181"/>
        <v>-3400.1299999999974</v>
      </c>
      <c r="W1033" s="8">
        <f t="shared" si="182"/>
        <v>-6.3027078548942225E-2</v>
      </c>
      <c r="X1033" s="22">
        <f t="shared" si="183"/>
        <v>51236.759419035843</v>
      </c>
      <c r="Y1033" s="22">
        <f t="shared" si="184"/>
        <v>48007.456158539018</v>
      </c>
      <c r="Z1033" s="22">
        <f t="shared" si="186"/>
        <v>4800745.615853902</v>
      </c>
      <c r="AA1033" s="10">
        <v>6633</v>
      </c>
      <c r="AB1033" s="6">
        <v>2001</v>
      </c>
      <c r="AC1033" s="6">
        <f t="shared" si="185"/>
        <v>15</v>
      </c>
      <c r="AD1033" s="6" t="s">
        <v>37</v>
      </c>
    </row>
    <row r="1034" spans="1:30" x14ac:dyDescent="0.2">
      <c r="A1034">
        <v>14</v>
      </c>
      <c r="B1034" s="6" t="s">
        <v>1130</v>
      </c>
      <c r="C1034" s="6" t="s">
        <v>22</v>
      </c>
      <c r="D1034" s="6" t="s">
        <v>23</v>
      </c>
      <c r="E1034" s="6" t="s">
        <v>2767</v>
      </c>
      <c r="F1034" s="6" t="s">
        <v>2771</v>
      </c>
      <c r="G1034" s="6">
        <v>61</v>
      </c>
      <c r="H1034" s="6">
        <v>69</v>
      </c>
      <c r="I1034" s="7">
        <v>42454</v>
      </c>
      <c r="J1034" s="7">
        <v>42465</v>
      </c>
      <c r="K1034" s="7" t="s">
        <v>2536</v>
      </c>
      <c r="L1034" s="17">
        <f t="shared" si="176"/>
        <v>250.79</v>
      </c>
      <c r="M1034" s="20">
        <f t="shared" si="177"/>
        <v>0.9497587623110969</v>
      </c>
      <c r="N1034" s="6">
        <v>11</v>
      </c>
      <c r="O1034" s="6">
        <v>2750000</v>
      </c>
      <c r="P1034" s="6">
        <v>3500000</v>
      </c>
      <c r="Q1034" s="6">
        <f t="shared" si="178"/>
        <v>750000</v>
      </c>
      <c r="R1034" s="8">
        <f t="shared" si="179"/>
        <v>0.27272727272727271</v>
      </c>
      <c r="S1034" s="6">
        <v>32800</v>
      </c>
      <c r="T1034" s="9">
        <f t="shared" si="180"/>
        <v>45619.672131147541</v>
      </c>
      <c r="U1034" s="6">
        <v>57915</v>
      </c>
      <c r="V1034" s="9">
        <f t="shared" si="181"/>
        <v>12295.327868852459</v>
      </c>
      <c r="W1034" s="8">
        <f t="shared" si="182"/>
        <v>0.2695181112548512</v>
      </c>
      <c r="X1034" s="22">
        <f t="shared" si="183"/>
        <v>43327.683340316726</v>
      </c>
      <c r="Y1034" s="22">
        <f t="shared" si="184"/>
        <v>55005.278719247181</v>
      </c>
      <c r="Z1034" s="22">
        <f t="shared" si="186"/>
        <v>3355322.0018740781</v>
      </c>
      <c r="AA1034" s="6">
        <v>616</v>
      </c>
      <c r="AB1034" s="6">
        <v>1896</v>
      </c>
      <c r="AC1034" s="6">
        <f t="shared" si="185"/>
        <v>120</v>
      </c>
      <c r="AD1034" s="6" t="s">
        <v>191</v>
      </c>
    </row>
    <row r="1035" spans="1:30" x14ac:dyDescent="0.2">
      <c r="A1035">
        <v>14</v>
      </c>
      <c r="B1035" s="6" t="s">
        <v>508</v>
      </c>
      <c r="C1035" s="6" t="s">
        <v>22</v>
      </c>
      <c r="D1035" s="6" t="s">
        <v>23</v>
      </c>
      <c r="E1035" s="6" t="s">
        <v>2767</v>
      </c>
      <c r="F1035" s="6" t="s">
        <v>2771</v>
      </c>
      <c r="G1035" s="6">
        <v>44</v>
      </c>
      <c r="H1035" s="6">
        <v>52</v>
      </c>
      <c r="I1035" s="7">
        <v>42454</v>
      </c>
      <c r="J1035" s="7">
        <v>42465</v>
      </c>
      <c r="K1035" s="7" t="s">
        <v>2536</v>
      </c>
      <c r="L1035" s="17">
        <f t="shared" si="176"/>
        <v>250.79</v>
      </c>
      <c r="M1035" s="20">
        <f t="shared" si="177"/>
        <v>0.9497587623110969</v>
      </c>
      <c r="N1035" s="6">
        <v>11</v>
      </c>
      <c r="O1035" s="6">
        <v>2490000</v>
      </c>
      <c r="P1035" s="6">
        <v>3275000</v>
      </c>
      <c r="Q1035" s="6">
        <f t="shared" si="178"/>
        <v>785000</v>
      </c>
      <c r="R1035" s="8">
        <f t="shared" si="179"/>
        <v>0.31526104417670681</v>
      </c>
      <c r="S1035" s="6">
        <v>40296</v>
      </c>
      <c r="T1035" s="9">
        <f t="shared" si="180"/>
        <v>57506.727272727272</v>
      </c>
      <c r="U1035" s="6">
        <v>75348</v>
      </c>
      <c r="V1035" s="9">
        <f t="shared" si="181"/>
        <v>17841.272727272728</v>
      </c>
      <c r="W1035" s="8">
        <f t="shared" si="182"/>
        <v>0.31024670631420198</v>
      </c>
      <c r="X1035" s="22">
        <f t="shared" si="183"/>
        <v>54617.518119107255</v>
      </c>
      <c r="Y1035" s="22">
        <f t="shared" si="184"/>
        <v>71562.423222616533</v>
      </c>
      <c r="Z1035" s="22">
        <f t="shared" si="186"/>
        <v>3148746.6217951276</v>
      </c>
      <c r="AA1035" s="6">
        <v>343</v>
      </c>
      <c r="AB1035" s="6">
        <v>1892</v>
      </c>
      <c r="AC1035" s="6">
        <f t="shared" si="185"/>
        <v>124</v>
      </c>
      <c r="AD1035" s="6" t="s">
        <v>37</v>
      </c>
    </row>
    <row r="1036" spans="1:30" x14ac:dyDescent="0.2">
      <c r="A1036">
        <v>14</v>
      </c>
      <c r="B1036" s="6" t="s">
        <v>822</v>
      </c>
      <c r="C1036" s="6" t="s">
        <v>22</v>
      </c>
      <c r="D1036" s="6" t="s">
        <v>23</v>
      </c>
      <c r="E1036" s="6" t="s">
        <v>2767</v>
      </c>
      <c r="F1036" s="6" t="s">
        <v>2771</v>
      </c>
      <c r="G1036" s="6">
        <v>52</v>
      </c>
      <c r="H1036" s="6"/>
      <c r="I1036" s="7">
        <v>42454</v>
      </c>
      <c r="J1036" s="7">
        <v>42465</v>
      </c>
      <c r="K1036" s="7" t="s">
        <v>2536</v>
      </c>
      <c r="L1036" s="17">
        <f t="shared" si="176"/>
        <v>250.79</v>
      </c>
      <c r="M1036" s="20">
        <f t="shared" si="177"/>
        <v>0.9497587623110969</v>
      </c>
      <c r="N1036" s="6">
        <v>11</v>
      </c>
      <c r="O1036" s="6">
        <v>2600000</v>
      </c>
      <c r="P1036" s="6">
        <v>3100000</v>
      </c>
      <c r="Q1036" s="6">
        <f t="shared" si="178"/>
        <v>500000</v>
      </c>
      <c r="R1036" s="8">
        <f t="shared" si="179"/>
        <v>0.19230769230769232</v>
      </c>
      <c r="S1036" s="6"/>
      <c r="T1036" s="9">
        <f t="shared" si="180"/>
        <v>50000</v>
      </c>
      <c r="U1036" s="6">
        <v>59615</v>
      </c>
      <c r="V1036" s="9">
        <f t="shared" si="181"/>
        <v>9615</v>
      </c>
      <c r="W1036" s="8">
        <f t="shared" si="182"/>
        <v>0.1923</v>
      </c>
      <c r="X1036" s="22">
        <f t="shared" si="183"/>
        <v>47487.938115554847</v>
      </c>
      <c r="Y1036" s="22">
        <f t="shared" si="184"/>
        <v>56619.868615176041</v>
      </c>
      <c r="Z1036" s="22">
        <f t="shared" si="186"/>
        <v>2944233.1679891543</v>
      </c>
      <c r="AA1036" s="6"/>
      <c r="AB1036" s="6">
        <v>1850</v>
      </c>
      <c r="AC1036" s="6">
        <f t="shared" si="185"/>
        <v>166</v>
      </c>
      <c r="AD1036" s="6" t="s">
        <v>67</v>
      </c>
    </row>
    <row r="1037" spans="1:30" x14ac:dyDescent="0.2">
      <c r="A1037">
        <v>15</v>
      </c>
      <c r="B1037" s="6" t="s">
        <v>2016</v>
      </c>
      <c r="C1037" s="6" t="s">
        <v>22</v>
      </c>
      <c r="D1037" s="6" t="s">
        <v>23</v>
      </c>
      <c r="E1037" s="6" t="s">
        <v>2767</v>
      </c>
      <c r="F1037" s="6" t="s">
        <v>2771</v>
      </c>
      <c r="G1037" s="6">
        <v>88</v>
      </c>
      <c r="H1037" s="6">
        <v>102</v>
      </c>
      <c r="I1037" s="7">
        <v>42461</v>
      </c>
      <c r="J1037" s="7">
        <v>42472</v>
      </c>
      <c r="K1037" s="7" t="s">
        <v>2536</v>
      </c>
      <c r="L1037" s="17">
        <f t="shared" si="176"/>
        <v>250.79</v>
      </c>
      <c r="M1037" s="20">
        <f t="shared" si="177"/>
        <v>0.9497587623110969</v>
      </c>
      <c r="N1037" s="6">
        <v>11</v>
      </c>
      <c r="O1037" s="6">
        <v>5200000</v>
      </c>
      <c r="P1037" s="6">
        <v>5500000</v>
      </c>
      <c r="Q1037" s="6">
        <f t="shared" si="178"/>
        <v>300000</v>
      </c>
      <c r="R1037" s="8">
        <f t="shared" si="179"/>
        <v>5.7692307692307696E-2</v>
      </c>
      <c r="S1037" s="6"/>
      <c r="T1037" s="9">
        <f t="shared" si="180"/>
        <v>59090.909090909088</v>
      </c>
      <c r="U1037" s="6">
        <v>62500</v>
      </c>
      <c r="V1037" s="9">
        <f t="shared" si="181"/>
        <v>3409.0909090909117</v>
      </c>
      <c r="W1037" s="8">
        <f t="shared" si="182"/>
        <v>5.7692307692307737E-2</v>
      </c>
      <c r="X1037" s="22">
        <f t="shared" si="183"/>
        <v>56122.10868201936</v>
      </c>
      <c r="Y1037" s="22">
        <f t="shared" si="184"/>
        <v>59359.922644443555</v>
      </c>
      <c r="Z1037" s="22">
        <f t="shared" si="186"/>
        <v>5223673.1927110329</v>
      </c>
      <c r="AA1037" s="10">
        <v>2811</v>
      </c>
      <c r="AB1037" s="6">
        <v>2013</v>
      </c>
      <c r="AC1037" s="6">
        <f t="shared" si="185"/>
        <v>3</v>
      </c>
      <c r="AD1037" s="6" t="s">
        <v>460</v>
      </c>
    </row>
    <row r="1038" spans="1:30" x14ac:dyDescent="0.2">
      <c r="A1038">
        <v>15</v>
      </c>
      <c r="B1038" s="6" t="s">
        <v>1184</v>
      </c>
      <c r="C1038" s="6" t="s">
        <v>22</v>
      </c>
      <c r="D1038" s="6" t="s">
        <v>23</v>
      </c>
      <c r="E1038" s="6" t="s">
        <v>2767</v>
      </c>
      <c r="F1038" s="6" t="s">
        <v>2771</v>
      </c>
      <c r="G1038" s="6">
        <v>61</v>
      </c>
      <c r="H1038" s="6">
        <v>68</v>
      </c>
      <c r="I1038" s="7">
        <v>42461</v>
      </c>
      <c r="J1038" s="7">
        <v>42472</v>
      </c>
      <c r="K1038" s="7" t="s">
        <v>2536</v>
      </c>
      <c r="L1038" s="17">
        <f t="shared" si="176"/>
        <v>250.79</v>
      </c>
      <c r="M1038" s="20">
        <f t="shared" si="177"/>
        <v>0.9497587623110969</v>
      </c>
      <c r="N1038" s="6">
        <v>11</v>
      </c>
      <c r="O1038" s="6">
        <v>4400000</v>
      </c>
      <c r="P1038" s="6">
        <v>5700000</v>
      </c>
      <c r="Q1038" s="6">
        <f t="shared" si="178"/>
        <v>1300000</v>
      </c>
      <c r="R1038" s="8">
        <f t="shared" si="179"/>
        <v>0.29545454545454547</v>
      </c>
      <c r="S1038" s="6"/>
      <c r="T1038" s="9">
        <f t="shared" si="180"/>
        <v>72131.147540983613</v>
      </c>
      <c r="U1038" s="6">
        <v>93443</v>
      </c>
      <c r="V1038" s="9">
        <f t="shared" si="181"/>
        <v>21311.852459016387</v>
      </c>
      <c r="W1038" s="8">
        <f t="shared" si="182"/>
        <v>0.29545977272727258</v>
      </c>
      <c r="X1038" s="22">
        <f t="shared" si="183"/>
        <v>68507.189412603722</v>
      </c>
      <c r="Y1038" s="22">
        <f t="shared" si="184"/>
        <v>88748.30802663583</v>
      </c>
      <c r="Z1038" s="22">
        <f t="shared" si="186"/>
        <v>5413646.789624786</v>
      </c>
      <c r="AA1038" s="6">
        <v>290</v>
      </c>
      <c r="AB1038" s="6">
        <v>2013</v>
      </c>
      <c r="AC1038" s="6">
        <f t="shared" si="185"/>
        <v>3</v>
      </c>
      <c r="AD1038" s="6" t="s">
        <v>191</v>
      </c>
    </row>
    <row r="1039" spans="1:30" x14ac:dyDescent="0.2">
      <c r="A1039">
        <v>16</v>
      </c>
      <c r="B1039" s="6" t="s">
        <v>1043</v>
      </c>
      <c r="C1039" s="6" t="s">
        <v>22</v>
      </c>
      <c r="D1039" s="6" t="s">
        <v>23</v>
      </c>
      <c r="E1039" s="6" t="s">
        <v>2767</v>
      </c>
      <c r="F1039" s="6" t="s">
        <v>2771</v>
      </c>
      <c r="G1039" s="6">
        <v>57</v>
      </c>
      <c r="H1039" s="6">
        <v>62</v>
      </c>
      <c r="I1039" s="7">
        <v>42469</v>
      </c>
      <c r="J1039" s="7">
        <v>42480</v>
      </c>
      <c r="K1039" s="7" t="s">
        <v>2536</v>
      </c>
      <c r="L1039" s="17">
        <f t="shared" si="176"/>
        <v>250.79</v>
      </c>
      <c r="M1039" s="20">
        <f t="shared" si="177"/>
        <v>0.9497587623110969</v>
      </c>
      <c r="N1039" s="6">
        <v>11</v>
      </c>
      <c r="O1039" s="6">
        <v>3950000</v>
      </c>
      <c r="P1039" s="6">
        <v>4100000</v>
      </c>
      <c r="Q1039" s="6">
        <f t="shared" si="178"/>
        <v>150000</v>
      </c>
      <c r="R1039" s="8">
        <f t="shared" si="179"/>
        <v>3.7974683544303799E-2</v>
      </c>
      <c r="S1039" s="6">
        <v>8277</v>
      </c>
      <c r="T1039" s="9">
        <f t="shared" si="180"/>
        <v>69443.456140350871</v>
      </c>
      <c r="U1039" s="6">
        <v>72075</v>
      </c>
      <c r="V1039" s="9">
        <f t="shared" si="181"/>
        <v>2631.5438596491294</v>
      </c>
      <c r="W1039" s="8">
        <f t="shared" si="182"/>
        <v>3.7894770881370957E-2</v>
      </c>
      <c r="X1039" s="22">
        <f t="shared" si="183"/>
        <v>65954.530954464586</v>
      </c>
      <c r="Y1039" s="22">
        <f t="shared" si="184"/>
        <v>68453.862793572305</v>
      </c>
      <c r="Z1039" s="22">
        <f t="shared" si="186"/>
        <v>3901870.1792336213</v>
      </c>
      <c r="AA1039" s="10">
        <v>3724</v>
      </c>
      <c r="AB1039" s="6">
        <v>2011</v>
      </c>
      <c r="AC1039" s="6">
        <f t="shared" si="185"/>
        <v>5</v>
      </c>
      <c r="AD1039" s="6" t="s">
        <v>37</v>
      </c>
    </row>
    <row r="1040" spans="1:30" x14ac:dyDescent="0.2">
      <c r="A1040">
        <v>17</v>
      </c>
      <c r="B1040" s="6" t="s">
        <v>425</v>
      </c>
      <c r="C1040" s="6" t="s">
        <v>22</v>
      </c>
      <c r="D1040" s="6" t="s">
        <v>23</v>
      </c>
      <c r="E1040" s="6" t="s">
        <v>2767</v>
      </c>
      <c r="F1040" s="6" t="s">
        <v>2771</v>
      </c>
      <c r="G1040" s="6">
        <v>41</v>
      </c>
      <c r="H1040" s="6"/>
      <c r="I1040" s="7">
        <v>42475</v>
      </c>
      <c r="J1040" s="7">
        <v>42486</v>
      </c>
      <c r="K1040" s="7" t="s">
        <v>2536</v>
      </c>
      <c r="L1040" s="17">
        <f t="shared" si="176"/>
        <v>250.79</v>
      </c>
      <c r="M1040" s="20">
        <f t="shared" si="177"/>
        <v>0.9497587623110969</v>
      </c>
      <c r="N1040" s="6">
        <v>11</v>
      </c>
      <c r="O1040" s="6">
        <v>2900000</v>
      </c>
      <c r="P1040" s="6">
        <v>3450000</v>
      </c>
      <c r="Q1040" s="6">
        <f t="shared" si="178"/>
        <v>550000</v>
      </c>
      <c r="R1040" s="8">
        <f t="shared" si="179"/>
        <v>0.18965517241379309</v>
      </c>
      <c r="S1040" s="6"/>
      <c r="T1040" s="9">
        <f t="shared" si="180"/>
        <v>70731.707317073175</v>
      </c>
      <c r="U1040" s="6">
        <v>84146</v>
      </c>
      <c r="V1040" s="9">
        <f t="shared" si="181"/>
        <v>13414.292682926825</v>
      </c>
      <c r="W1040" s="8">
        <f t="shared" si="182"/>
        <v>0.18965034482758614</v>
      </c>
      <c r="X1040" s="22">
        <f t="shared" si="183"/>
        <v>67178.058797614169</v>
      </c>
      <c r="Y1040" s="22">
        <f t="shared" si="184"/>
        <v>79918.400813429558</v>
      </c>
      <c r="Z1040" s="22">
        <f t="shared" si="186"/>
        <v>3276654.4333506119</v>
      </c>
      <c r="AA1040" s="10">
        <v>2811</v>
      </c>
      <c r="AB1040" s="6">
        <v>2012</v>
      </c>
      <c r="AC1040" s="6">
        <f t="shared" si="185"/>
        <v>4</v>
      </c>
      <c r="AD1040" s="6" t="s">
        <v>426</v>
      </c>
    </row>
    <row r="1041" spans="1:30" x14ac:dyDescent="0.2">
      <c r="A1041">
        <v>17</v>
      </c>
      <c r="B1041" s="6" t="s">
        <v>1213</v>
      </c>
      <c r="C1041" s="6" t="s">
        <v>22</v>
      </c>
      <c r="D1041" s="6" t="s">
        <v>23</v>
      </c>
      <c r="E1041" s="6" t="s">
        <v>2767</v>
      </c>
      <c r="F1041" s="6" t="s">
        <v>2771</v>
      </c>
      <c r="G1041" s="6">
        <v>62</v>
      </c>
      <c r="H1041" s="6">
        <v>70</v>
      </c>
      <c r="I1041" s="7">
        <v>42475</v>
      </c>
      <c r="J1041" s="7">
        <v>42486</v>
      </c>
      <c r="K1041" s="7" t="s">
        <v>2536</v>
      </c>
      <c r="L1041" s="17">
        <f t="shared" si="176"/>
        <v>250.79</v>
      </c>
      <c r="M1041" s="20">
        <f t="shared" si="177"/>
        <v>0.9497587623110969</v>
      </c>
      <c r="N1041" s="6">
        <v>11</v>
      </c>
      <c r="O1041" s="6">
        <v>3300000</v>
      </c>
      <c r="P1041" s="6">
        <v>3500000</v>
      </c>
      <c r="Q1041" s="6">
        <f t="shared" si="178"/>
        <v>200000</v>
      </c>
      <c r="R1041" s="8">
        <f t="shared" si="179"/>
        <v>6.0606060606060608E-2</v>
      </c>
      <c r="S1041" s="6">
        <v>57000</v>
      </c>
      <c r="T1041" s="9">
        <f t="shared" si="180"/>
        <v>54145.161290322583</v>
      </c>
      <c r="U1041" s="6">
        <v>57371</v>
      </c>
      <c r="V1041" s="9">
        <f t="shared" si="181"/>
        <v>3225.8387096774168</v>
      </c>
      <c r="W1041" s="8">
        <f t="shared" si="182"/>
        <v>5.9577599046767897E-2</v>
      </c>
      <c r="X1041" s="22">
        <f t="shared" si="183"/>
        <v>51424.841372231494</v>
      </c>
      <c r="Y1041" s="22">
        <f t="shared" si="184"/>
        <v>54488.609952549938</v>
      </c>
      <c r="Z1041" s="22">
        <f t="shared" si="186"/>
        <v>3378293.8170580962</v>
      </c>
      <c r="AA1041" s="10">
        <v>8833</v>
      </c>
      <c r="AB1041" s="6">
        <v>1952</v>
      </c>
      <c r="AC1041" s="6">
        <f t="shared" si="185"/>
        <v>64</v>
      </c>
      <c r="AD1041" s="6" t="s">
        <v>37</v>
      </c>
    </row>
    <row r="1042" spans="1:30" x14ac:dyDescent="0.2">
      <c r="A1042">
        <v>17</v>
      </c>
      <c r="B1042" s="6" t="s">
        <v>1400</v>
      </c>
      <c r="C1042" s="6" t="s">
        <v>22</v>
      </c>
      <c r="D1042" s="6" t="s">
        <v>23</v>
      </c>
      <c r="E1042" s="6" t="s">
        <v>2767</v>
      </c>
      <c r="F1042" s="6" t="s">
        <v>2771</v>
      </c>
      <c r="G1042" s="6">
        <v>67</v>
      </c>
      <c r="H1042" s="6">
        <v>77</v>
      </c>
      <c r="I1042" s="7">
        <v>42476</v>
      </c>
      <c r="J1042" s="7">
        <v>42487</v>
      </c>
      <c r="K1042" s="7" t="s">
        <v>2536</v>
      </c>
      <c r="L1042" s="17">
        <f t="shared" si="176"/>
        <v>250.79</v>
      </c>
      <c r="M1042" s="20">
        <f t="shared" si="177"/>
        <v>0.9497587623110969</v>
      </c>
      <c r="N1042" s="6">
        <v>11</v>
      </c>
      <c r="O1042" s="6">
        <v>4200000</v>
      </c>
      <c r="P1042" s="6">
        <v>4400000</v>
      </c>
      <c r="Q1042" s="6">
        <f t="shared" si="178"/>
        <v>200000</v>
      </c>
      <c r="R1042" s="8">
        <f t="shared" si="179"/>
        <v>4.7619047619047616E-2</v>
      </c>
      <c r="S1042" s="6"/>
      <c r="T1042" s="9">
        <f t="shared" si="180"/>
        <v>62686.567164179105</v>
      </c>
      <c r="U1042" s="6">
        <v>65672</v>
      </c>
      <c r="V1042" s="9">
        <f t="shared" si="181"/>
        <v>2985.432835820895</v>
      </c>
      <c r="W1042" s="8">
        <f t="shared" si="182"/>
        <v>4.7624761904761899E-2</v>
      </c>
      <c r="X1042" s="22">
        <f t="shared" si="183"/>
        <v>59537.116443382198</v>
      </c>
      <c r="Y1042" s="22">
        <f t="shared" si="184"/>
        <v>62372.557438494354</v>
      </c>
      <c r="Z1042" s="22">
        <f t="shared" si="186"/>
        <v>4178961.3483791216</v>
      </c>
      <c r="AA1042" s="10">
        <v>6005</v>
      </c>
      <c r="AB1042" s="6">
        <v>2011</v>
      </c>
      <c r="AC1042" s="6">
        <f t="shared" si="185"/>
        <v>5</v>
      </c>
      <c r="AD1042" s="6" t="s">
        <v>37</v>
      </c>
    </row>
    <row r="1043" spans="1:30" x14ac:dyDescent="0.2">
      <c r="A1043">
        <v>18</v>
      </c>
      <c r="B1043" s="6" t="s">
        <v>966</v>
      </c>
      <c r="C1043" s="6" t="s">
        <v>22</v>
      </c>
      <c r="D1043" s="6" t="s">
        <v>23</v>
      </c>
      <c r="E1043" s="6" t="s">
        <v>2767</v>
      </c>
      <c r="F1043" s="6" t="s">
        <v>2771</v>
      </c>
      <c r="G1043" s="6">
        <v>55</v>
      </c>
      <c r="H1043" s="6">
        <v>61</v>
      </c>
      <c r="I1043" s="7">
        <v>42483</v>
      </c>
      <c r="J1043" s="7">
        <v>42494</v>
      </c>
      <c r="K1043" s="7" t="s">
        <v>2537</v>
      </c>
      <c r="L1043" s="17">
        <f t="shared" si="176"/>
        <v>256.52</v>
      </c>
      <c r="M1043" s="20">
        <f t="shared" si="177"/>
        <v>0.92854358334632781</v>
      </c>
      <c r="N1043" s="6">
        <v>11</v>
      </c>
      <c r="O1043" s="6">
        <v>2850000</v>
      </c>
      <c r="P1043" s="6">
        <v>3700000</v>
      </c>
      <c r="Q1043" s="6">
        <f t="shared" si="178"/>
        <v>850000</v>
      </c>
      <c r="R1043" s="8">
        <f t="shared" si="179"/>
        <v>0.2982456140350877</v>
      </c>
      <c r="S1043" s="6"/>
      <c r="T1043" s="9">
        <f t="shared" si="180"/>
        <v>51818.181818181816</v>
      </c>
      <c r="U1043" s="6">
        <v>67273</v>
      </c>
      <c r="V1043" s="9">
        <f t="shared" si="181"/>
        <v>15454.818181818184</v>
      </c>
      <c r="W1043" s="8">
        <f t="shared" si="182"/>
        <v>0.29825087719298249</v>
      </c>
      <c r="X1043" s="22">
        <f t="shared" si="183"/>
        <v>48115.440227946077</v>
      </c>
      <c r="Y1043" s="22">
        <f t="shared" si="184"/>
        <v>62465.912482457512</v>
      </c>
      <c r="Z1043" s="22">
        <f t="shared" si="186"/>
        <v>3435625.1865351633</v>
      </c>
      <c r="AA1043" s="6">
        <v>798</v>
      </c>
      <c r="AB1043" s="6">
        <v>1939</v>
      </c>
      <c r="AC1043" s="6">
        <f t="shared" si="185"/>
        <v>77</v>
      </c>
      <c r="AD1043" s="6" t="s">
        <v>173</v>
      </c>
    </row>
    <row r="1044" spans="1:30" x14ac:dyDescent="0.2">
      <c r="A1044">
        <v>19</v>
      </c>
      <c r="B1044" s="6" t="s">
        <v>1400</v>
      </c>
      <c r="C1044" s="6" t="s">
        <v>22</v>
      </c>
      <c r="D1044" s="6" t="s">
        <v>23</v>
      </c>
      <c r="E1044" s="6" t="s">
        <v>2767</v>
      </c>
      <c r="F1044" s="6" t="s">
        <v>2771</v>
      </c>
      <c r="G1044" s="6">
        <v>116</v>
      </c>
      <c r="H1044" s="6">
        <v>130</v>
      </c>
      <c r="I1044" s="7">
        <v>42489</v>
      </c>
      <c r="J1044" s="7">
        <v>42500</v>
      </c>
      <c r="K1044" s="7" t="s">
        <v>2537</v>
      </c>
      <c r="L1044" s="17">
        <f t="shared" si="176"/>
        <v>256.52</v>
      </c>
      <c r="M1044" s="20">
        <f t="shared" si="177"/>
        <v>0.92854358334632781</v>
      </c>
      <c r="N1044" s="6">
        <v>11</v>
      </c>
      <c r="O1044" s="6">
        <v>8450000</v>
      </c>
      <c r="P1044" s="6">
        <v>8700000</v>
      </c>
      <c r="Q1044" s="6">
        <f t="shared" si="178"/>
        <v>250000</v>
      </c>
      <c r="R1044" s="8">
        <f t="shared" si="179"/>
        <v>2.9585798816568046E-2</v>
      </c>
      <c r="S1044" s="6"/>
      <c r="T1044" s="9">
        <f t="shared" si="180"/>
        <v>72844.827586206899</v>
      </c>
      <c r="U1044" s="6">
        <v>75000</v>
      </c>
      <c r="V1044" s="9">
        <f t="shared" si="181"/>
        <v>2155.1724137931014</v>
      </c>
      <c r="W1044" s="8">
        <f t="shared" si="182"/>
        <v>2.9585798816568018E-2</v>
      </c>
      <c r="X1044" s="22">
        <f t="shared" si="183"/>
        <v>67639.597235141991</v>
      </c>
      <c r="Y1044" s="22">
        <f t="shared" si="184"/>
        <v>69640.768750974588</v>
      </c>
      <c r="Z1044" s="22">
        <f t="shared" si="186"/>
        <v>8078329.1751130521</v>
      </c>
      <c r="AA1044" s="10">
        <v>5385</v>
      </c>
      <c r="AB1044" s="6">
        <v>2011</v>
      </c>
      <c r="AC1044" s="6">
        <f t="shared" si="185"/>
        <v>5</v>
      </c>
      <c r="AD1044" s="6" t="s">
        <v>83</v>
      </c>
    </row>
    <row r="1045" spans="1:30" x14ac:dyDescent="0.2">
      <c r="A1045">
        <v>19</v>
      </c>
      <c r="B1045" s="6" t="s">
        <v>1189</v>
      </c>
      <c r="C1045" s="6" t="s">
        <v>22</v>
      </c>
      <c r="D1045" s="6" t="s">
        <v>23</v>
      </c>
      <c r="E1045" s="6" t="s">
        <v>2767</v>
      </c>
      <c r="F1045" s="6" t="s">
        <v>2771</v>
      </c>
      <c r="G1045" s="6">
        <v>61</v>
      </c>
      <c r="H1045" s="6">
        <v>70</v>
      </c>
      <c r="I1045" s="7">
        <v>42489</v>
      </c>
      <c r="J1045" s="7">
        <v>42500</v>
      </c>
      <c r="K1045" s="7" t="s">
        <v>2537</v>
      </c>
      <c r="L1045" s="17">
        <f t="shared" si="176"/>
        <v>256.52</v>
      </c>
      <c r="M1045" s="20">
        <f t="shared" si="177"/>
        <v>0.92854358334632781</v>
      </c>
      <c r="N1045" s="6">
        <v>11</v>
      </c>
      <c r="O1045" s="6">
        <v>3590000</v>
      </c>
      <c r="P1045" s="6">
        <v>4350000</v>
      </c>
      <c r="Q1045" s="6">
        <f t="shared" si="178"/>
        <v>760000</v>
      </c>
      <c r="R1045" s="8">
        <f t="shared" si="179"/>
        <v>0.2116991643454039</v>
      </c>
      <c r="S1045" s="6"/>
      <c r="T1045" s="9">
        <f t="shared" si="180"/>
        <v>58852.459016393441</v>
      </c>
      <c r="U1045" s="6">
        <v>71311</v>
      </c>
      <c r="V1045" s="9">
        <f t="shared" si="181"/>
        <v>12458.540983606559</v>
      </c>
      <c r="W1045" s="8">
        <f t="shared" si="182"/>
        <v>0.21169108635097497</v>
      </c>
      <c r="X1045" s="22">
        <f t="shared" si="183"/>
        <v>54647.073183824861</v>
      </c>
      <c r="Y1045" s="22">
        <f t="shared" si="184"/>
        <v>66215.371472009982</v>
      </c>
      <c r="Z1045" s="22">
        <f t="shared" si="186"/>
        <v>4039137.659792609</v>
      </c>
      <c r="AA1045" s="6">
        <v>912</v>
      </c>
      <c r="AB1045" s="6">
        <v>2001</v>
      </c>
      <c r="AC1045" s="6">
        <f t="shared" si="185"/>
        <v>15</v>
      </c>
      <c r="AD1045" s="6" t="s">
        <v>460</v>
      </c>
    </row>
    <row r="1046" spans="1:30" x14ac:dyDescent="0.2">
      <c r="A1046">
        <v>19</v>
      </c>
      <c r="B1046" s="6" t="s">
        <v>829</v>
      </c>
      <c r="C1046" s="6" t="s">
        <v>22</v>
      </c>
      <c r="D1046" s="6" t="s">
        <v>23</v>
      </c>
      <c r="E1046" s="6" t="s">
        <v>2767</v>
      </c>
      <c r="F1046" s="6" t="s">
        <v>2771</v>
      </c>
      <c r="G1046" s="6">
        <v>52</v>
      </c>
      <c r="H1046" s="6">
        <v>60</v>
      </c>
      <c r="I1046" s="7">
        <v>42489</v>
      </c>
      <c r="J1046" s="7">
        <v>42500</v>
      </c>
      <c r="K1046" s="7" t="s">
        <v>2537</v>
      </c>
      <c r="L1046" s="17">
        <f t="shared" si="176"/>
        <v>256.52</v>
      </c>
      <c r="M1046" s="20">
        <f t="shared" si="177"/>
        <v>0.92854358334632781</v>
      </c>
      <c r="N1046" s="6">
        <v>11</v>
      </c>
      <c r="O1046" s="6">
        <v>2900000</v>
      </c>
      <c r="P1046" s="6">
        <v>3450000</v>
      </c>
      <c r="Q1046" s="6">
        <f t="shared" si="178"/>
        <v>550000</v>
      </c>
      <c r="R1046" s="8">
        <f t="shared" si="179"/>
        <v>0.18965517241379309</v>
      </c>
      <c r="S1046" s="6"/>
      <c r="T1046" s="9">
        <f t="shared" si="180"/>
        <v>55769.230769230766</v>
      </c>
      <c r="U1046" s="6">
        <v>66346</v>
      </c>
      <c r="V1046" s="9">
        <f t="shared" si="181"/>
        <v>10576.769230769234</v>
      </c>
      <c r="W1046" s="8">
        <f t="shared" si="182"/>
        <v>0.18965241379310352</v>
      </c>
      <c r="X1046" s="22">
        <f t="shared" si="183"/>
        <v>51784.161378929814</v>
      </c>
      <c r="Y1046" s="22">
        <f t="shared" si="184"/>
        <v>61605.152580695467</v>
      </c>
      <c r="Z1046" s="22">
        <f t="shared" si="186"/>
        <v>3203467.9341961644</v>
      </c>
      <c r="AA1046" s="10">
        <v>1428</v>
      </c>
      <c r="AB1046" s="6">
        <v>1984</v>
      </c>
      <c r="AC1046" s="6">
        <f t="shared" si="185"/>
        <v>32</v>
      </c>
      <c r="AD1046" s="6" t="s">
        <v>67</v>
      </c>
    </row>
    <row r="1047" spans="1:30" x14ac:dyDescent="0.2">
      <c r="A1047">
        <v>19</v>
      </c>
      <c r="B1047" s="6" t="s">
        <v>430</v>
      </c>
      <c r="C1047" s="6" t="s">
        <v>22</v>
      </c>
      <c r="D1047" s="6" t="s">
        <v>23</v>
      </c>
      <c r="E1047" s="6" t="s">
        <v>2767</v>
      </c>
      <c r="F1047" s="6" t="s">
        <v>2771</v>
      </c>
      <c r="G1047" s="6">
        <v>41</v>
      </c>
      <c r="H1047" s="6">
        <v>45</v>
      </c>
      <c r="I1047" s="7">
        <v>42490</v>
      </c>
      <c r="J1047" s="7">
        <v>42501</v>
      </c>
      <c r="K1047" s="7" t="s">
        <v>2537</v>
      </c>
      <c r="L1047" s="17">
        <f t="shared" si="176"/>
        <v>256.52</v>
      </c>
      <c r="M1047" s="20">
        <f t="shared" si="177"/>
        <v>0.92854358334632781</v>
      </c>
      <c r="N1047" s="6">
        <v>11</v>
      </c>
      <c r="O1047" s="6">
        <v>2850000</v>
      </c>
      <c r="P1047" s="6">
        <v>3030000</v>
      </c>
      <c r="Q1047" s="6">
        <f t="shared" si="178"/>
        <v>180000</v>
      </c>
      <c r="R1047" s="8">
        <f t="shared" si="179"/>
        <v>6.3157894736842107E-2</v>
      </c>
      <c r="S1047" s="6">
        <v>99</v>
      </c>
      <c r="T1047" s="9">
        <f t="shared" si="180"/>
        <v>69514.609756097561</v>
      </c>
      <c r="U1047" s="6">
        <v>73905</v>
      </c>
      <c r="V1047" s="9">
        <f t="shared" si="181"/>
        <v>4390.3902439024387</v>
      </c>
      <c r="W1047" s="8">
        <f t="shared" si="182"/>
        <v>6.3157806097261876E-2</v>
      </c>
      <c r="X1047" s="22">
        <f t="shared" si="183"/>
        <v>64547.344837848425</v>
      </c>
      <c r="Y1047" s="22">
        <f t="shared" si="184"/>
        <v>68624.013527210351</v>
      </c>
      <c r="Z1047" s="22">
        <f t="shared" si="186"/>
        <v>2813584.5546156242</v>
      </c>
      <c r="AA1047" s="6">
        <v>336</v>
      </c>
      <c r="AB1047" s="6">
        <v>1914</v>
      </c>
      <c r="AC1047" s="6">
        <f t="shared" si="185"/>
        <v>102</v>
      </c>
      <c r="AD1047" s="6" t="s">
        <v>37</v>
      </c>
    </row>
    <row r="1048" spans="1:30" x14ac:dyDescent="0.2">
      <c r="A1048">
        <v>19</v>
      </c>
      <c r="B1048" s="6" t="s">
        <v>1628</v>
      </c>
      <c r="C1048" s="6" t="s">
        <v>22</v>
      </c>
      <c r="D1048" s="6" t="s">
        <v>23</v>
      </c>
      <c r="E1048" s="6" t="s">
        <v>2767</v>
      </c>
      <c r="F1048" s="6" t="s">
        <v>2771</v>
      </c>
      <c r="G1048" s="6">
        <v>73</v>
      </c>
      <c r="H1048" s="6">
        <v>81</v>
      </c>
      <c r="I1048" s="7">
        <v>42492</v>
      </c>
      <c r="J1048" s="7">
        <v>42503</v>
      </c>
      <c r="K1048" s="7" t="s">
        <v>2537</v>
      </c>
      <c r="L1048" s="17">
        <f t="shared" si="176"/>
        <v>256.52</v>
      </c>
      <c r="M1048" s="20">
        <f t="shared" si="177"/>
        <v>0.92854358334632781</v>
      </c>
      <c r="N1048" s="6">
        <v>11</v>
      </c>
      <c r="O1048" s="6">
        <v>5300000</v>
      </c>
      <c r="P1048" s="6">
        <v>5400000</v>
      </c>
      <c r="Q1048" s="6">
        <f t="shared" si="178"/>
        <v>100000</v>
      </c>
      <c r="R1048" s="8">
        <f t="shared" si="179"/>
        <v>1.8867924528301886E-2</v>
      </c>
      <c r="S1048" s="6"/>
      <c r="T1048" s="9">
        <f t="shared" si="180"/>
        <v>72602.739726027401</v>
      </c>
      <c r="U1048" s="6">
        <v>73973</v>
      </c>
      <c r="V1048" s="9">
        <f t="shared" si="181"/>
        <v>1370.260273972599</v>
      </c>
      <c r="W1048" s="8">
        <f t="shared" si="182"/>
        <v>1.887339622641504E-2</v>
      </c>
      <c r="X1048" s="22">
        <f t="shared" si="183"/>
        <v>67414.808105966265</v>
      </c>
      <c r="Y1048" s="22">
        <f t="shared" si="184"/>
        <v>68687.154490877903</v>
      </c>
      <c r="Z1048" s="22">
        <f t="shared" si="186"/>
        <v>5014162.2778340867</v>
      </c>
      <c r="AA1048" s="10">
        <v>3679</v>
      </c>
      <c r="AB1048" s="6">
        <v>2011</v>
      </c>
      <c r="AC1048" s="6">
        <f t="shared" si="185"/>
        <v>5</v>
      </c>
      <c r="AD1048" s="6" t="s">
        <v>37</v>
      </c>
    </row>
    <row r="1049" spans="1:30" x14ac:dyDescent="0.2">
      <c r="A1049">
        <v>21</v>
      </c>
      <c r="B1049" s="6" t="s">
        <v>324</v>
      </c>
      <c r="C1049" s="6" t="s">
        <v>22</v>
      </c>
      <c r="D1049" s="6" t="s">
        <v>23</v>
      </c>
      <c r="E1049" s="6" t="s">
        <v>2767</v>
      </c>
      <c r="F1049" s="6" t="s">
        <v>2771</v>
      </c>
      <c r="G1049" s="6">
        <v>37</v>
      </c>
      <c r="H1049" s="6">
        <v>41</v>
      </c>
      <c r="I1049" s="7">
        <v>42502</v>
      </c>
      <c r="J1049" s="7">
        <v>42513</v>
      </c>
      <c r="K1049" s="7" t="s">
        <v>2537</v>
      </c>
      <c r="L1049" s="17">
        <f t="shared" si="176"/>
        <v>256.52</v>
      </c>
      <c r="M1049" s="20">
        <f t="shared" si="177"/>
        <v>0.92854358334632781</v>
      </c>
      <c r="N1049" s="6">
        <v>11</v>
      </c>
      <c r="O1049" s="6">
        <v>2050000</v>
      </c>
      <c r="P1049" s="6">
        <v>2800000</v>
      </c>
      <c r="Q1049" s="6">
        <f t="shared" si="178"/>
        <v>750000</v>
      </c>
      <c r="R1049" s="8">
        <f t="shared" si="179"/>
        <v>0.36585365853658536</v>
      </c>
      <c r="S1049" s="6">
        <v>55992</v>
      </c>
      <c r="T1049" s="9">
        <f t="shared" si="180"/>
        <v>56918.7027027027</v>
      </c>
      <c r="U1049" s="6">
        <v>77189</v>
      </c>
      <c r="V1049" s="9">
        <f t="shared" si="181"/>
        <v>20270.2972972973</v>
      </c>
      <c r="W1049" s="8">
        <f t="shared" si="182"/>
        <v>0.35612718376897923</v>
      </c>
      <c r="X1049" s="22">
        <f t="shared" si="183"/>
        <v>52851.496166991878</v>
      </c>
      <c r="Y1049" s="22">
        <f t="shared" si="184"/>
        <v>71673.35065491969</v>
      </c>
      <c r="Z1049" s="22">
        <f t="shared" si="186"/>
        <v>2651913.9742320287</v>
      </c>
      <c r="AA1049" s="10">
        <v>2108</v>
      </c>
      <c r="AB1049" s="6">
        <v>1939</v>
      </c>
      <c r="AC1049" s="6">
        <f t="shared" si="185"/>
        <v>77</v>
      </c>
      <c r="AD1049" s="6" t="s">
        <v>75</v>
      </c>
    </row>
    <row r="1050" spans="1:30" x14ac:dyDescent="0.2">
      <c r="A1050">
        <v>21</v>
      </c>
      <c r="B1050" s="6" t="s">
        <v>1094</v>
      </c>
      <c r="C1050" s="6" t="s">
        <v>22</v>
      </c>
      <c r="D1050" s="6" t="s">
        <v>23</v>
      </c>
      <c r="E1050" s="6" t="s">
        <v>2767</v>
      </c>
      <c r="F1050" s="6" t="s">
        <v>2771</v>
      </c>
      <c r="G1050" s="6">
        <v>58</v>
      </c>
      <c r="H1050" s="6">
        <v>64</v>
      </c>
      <c r="I1050" s="7">
        <v>42503</v>
      </c>
      <c r="J1050" s="7">
        <v>42514</v>
      </c>
      <c r="K1050" s="7" t="s">
        <v>2537</v>
      </c>
      <c r="L1050" s="17">
        <f t="shared" si="176"/>
        <v>256.52</v>
      </c>
      <c r="M1050" s="20">
        <f t="shared" si="177"/>
        <v>0.92854358334632781</v>
      </c>
      <c r="N1050" s="6">
        <v>11</v>
      </c>
      <c r="O1050" s="6">
        <v>2890000</v>
      </c>
      <c r="P1050" s="6">
        <v>3640000</v>
      </c>
      <c r="Q1050" s="6">
        <f t="shared" si="178"/>
        <v>750000</v>
      </c>
      <c r="R1050" s="8">
        <f t="shared" si="179"/>
        <v>0.25951557093425603</v>
      </c>
      <c r="S1050" s="6">
        <v>5902</v>
      </c>
      <c r="T1050" s="9">
        <f t="shared" si="180"/>
        <v>49929.34482758621</v>
      </c>
      <c r="U1050" s="6">
        <v>62860</v>
      </c>
      <c r="V1050" s="9">
        <f t="shared" si="181"/>
        <v>12930.65517241379</v>
      </c>
      <c r="W1050" s="8">
        <f t="shared" si="182"/>
        <v>0.25897906766181994</v>
      </c>
      <c r="X1050" s="22">
        <f t="shared" si="183"/>
        <v>46361.57276034134</v>
      </c>
      <c r="Y1050" s="22">
        <f t="shared" si="184"/>
        <v>58368.249649150166</v>
      </c>
      <c r="Z1050" s="22">
        <f t="shared" si="186"/>
        <v>3385358.4796507098</v>
      </c>
      <c r="AA1050" s="10">
        <v>12722</v>
      </c>
      <c r="AB1050" s="6">
        <v>1991</v>
      </c>
      <c r="AC1050" s="6">
        <f t="shared" si="185"/>
        <v>25</v>
      </c>
      <c r="AD1050" s="6" t="s">
        <v>965</v>
      </c>
    </row>
    <row r="1051" spans="1:30" x14ac:dyDescent="0.2">
      <c r="A1051">
        <v>21</v>
      </c>
      <c r="B1051" s="6" t="s">
        <v>1949</v>
      </c>
      <c r="C1051" s="6" t="s">
        <v>22</v>
      </c>
      <c r="D1051" s="6" t="s">
        <v>23</v>
      </c>
      <c r="E1051" s="6" t="s">
        <v>2767</v>
      </c>
      <c r="F1051" s="6" t="s">
        <v>2771</v>
      </c>
      <c r="G1051" s="6">
        <v>84</v>
      </c>
      <c r="H1051" s="6">
        <v>97</v>
      </c>
      <c r="I1051" s="7">
        <v>42503</v>
      </c>
      <c r="J1051" s="7">
        <v>42514</v>
      </c>
      <c r="K1051" s="7" t="s">
        <v>2537</v>
      </c>
      <c r="L1051" s="17">
        <f t="shared" si="176"/>
        <v>256.52</v>
      </c>
      <c r="M1051" s="20">
        <f t="shared" si="177"/>
        <v>0.92854358334632781</v>
      </c>
      <c r="N1051" s="6">
        <v>11</v>
      </c>
      <c r="O1051" s="6">
        <v>4900000</v>
      </c>
      <c r="P1051" s="6">
        <v>6100000</v>
      </c>
      <c r="Q1051" s="6">
        <f t="shared" si="178"/>
        <v>1200000</v>
      </c>
      <c r="R1051" s="8">
        <f t="shared" si="179"/>
        <v>0.24489795918367346</v>
      </c>
      <c r="S1051" s="6">
        <v>44026</v>
      </c>
      <c r="T1051" s="9">
        <f t="shared" si="180"/>
        <v>58857.452380952382</v>
      </c>
      <c r="U1051" s="6">
        <v>73143</v>
      </c>
      <c r="V1051" s="9">
        <f t="shared" si="181"/>
        <v>14285.547619047618</v>
      </c>
      <c r="W1051" s="8">
        <f t="shared" si="182"/>
        <v>0.2427143384763753</v>
      </c>
      <c r="X1051" s="22">
        <f t="shared" si="183"/>
        <v>54651.709740445374</v>
      </c>
      <c r="Y1051" s="22">
        <f t="shared" si="184"/>
        <v>67916.46331670045</v>
      </c>
      <c r="Z1051" s="22">
        <f t="shared" si="186"/>
        <v>5704982.9186028382</v>
      </c>
      <c r="AA1051" s="10">
        <v>2605</v>
      </c>
      <c r="AB1051" s="6">
        <v>1989</v>
      </c>
      <c r="AC1051" s="6">
        <f t="shared" si="185"/>
        <v>27</v>
      </c>
      <c r="AD1051" s="6" t="s">
        <v>191</v>
      </c>
    </row>
    <row r="1052" spans="1:30" x14ac:dyDescent="0.2">
      <c r="A1052">
        <v>21</v>
      </c>
      <c r="B1052" s="6" t="s">
        <v>1785</v>
      </c>
      <c r="C1052" s="6" t="s">
        <v>22</v>
      </c>
      <c r="D1052" s="6" t="s">
        <v>23</v>
      </c>
      <c r="E1052" s="6" t="s">
        <v>2767</v>
      </c>
      <c r="F1052" s="6" t="s">
        <v>2771</v>
      </c>
      <c r="G1052" s="6">
        <v>78</v>
      </c>
      <c r="H1052" s="6">
        <v>87</v>
      </c>
      <c r="I1052" s="7">
        <v>42503</v>
      </c>
      <c r="J1052" s="7">
        <v>42514</v>
      </c>
      <c r="K1052" s="7" t="s">
        <v>2537</v>
      </c>
      <c r="L1052" s="17">
        <f t="shared" si="176"/>
        <v>256.52</v>
      </c>
      <c r="M1052" s="20">
        <f t="shared" si="177"/>
        <v>0.92854358334632781</v>
      </c>
      <c r="N1052" s="6">
        <v>11</v>
      </c>
      <c r="O1052" s="6">
        <v>3990000</v>
      </c>
      <c r="P1052" s="6">
        <v>4950000</v>
      </c>
      <c r="Q1052" s="6">
        <f t="shared" si="178"/>
        <v>960000</v>
      </c>
      <c r="R1052" s="8">
        <f t="shared" si="179"/>
        <v>0.24060150375939848</v>
      </c>
      <c r="S1052" s="6">
        <v>9098</v>
      </c>
      <c r="T1052" s="9">
        <f t="shared" si="180"/>
        <v>51270.48717948718</v>
      </c>
      <c r="U1052" s="6">
        <v>63578</v>
      </c>
      <c r="V1052" s="9">
        <f t="shared" si="181"/>
        <v>12307.51282051282</v>
      </c>
      <c r="W1052" s="8">
        <f t="shared" si="182"/>
        <v>0.24005063141738461</v>
      </c>
      <c r="X1052" s="22">
        <f t="shared" si="183"/>
        <v>47606.881885552983</v>
      </c>
      <c r="Y1052" s="22">
        <f t="shared" si="184"/>
        <v>59034.943941992831</v>
      </c>
      <c r="Z1052" s="22">
        <f t="shared" si="186"/>
        <v>4604725.6274754405</v>
      </c>
      <c r="AA1052" s="6">
        <v>755</v>
      </c>
      <c r="AB1052" s="6">
        <v>1898</v>
      </c>
      <c r="AC1052" s="6">
        <f t="shared" si="185"/>
        <v>118</v>
      </c>
      <c r="AD1052" s="6" t="s">
        <v>729</v>
      </c>
    </row>
    <row r="1053" spans="1:30" x14ac:dyDescent="0.2">
      <c r="A1053">
        <v>22</v>
      </c>
      <c r="B1053" s="6" t="s">
        <v>1008</v>
      </c>
      <c r="C1053" s="6" t="s">
        <v>22</v>
      </c>
      <c r="D1053" s="6" t="s">
        <v>23</v>
      </c>
      <c r="E1053" s="6" t="s">
        <v>2767</v>
      </c>
      <c r="F1053" s="6" t="s">
        <v>2771</v>
      </c>
      <c r="G1053" s="6">
        <v>56</v>
      </c>
      <c r="H1053" s="6"/>
      <c r="I1053" s="7">
        <v>42510</v>
      </c>
      <c r="J1053" s="7">
        <v>42521</v>
      </c>
      <c r="K1053" s="7" t="s">
        <v>2537</v>
      </c>
      <c r="L1053" s="17">
        <f t="shared" si="176"/>
        <v>256.52</v>
      </c>
      <c r="M1053" s="20">
        <f t="shared" si="177"/>
        <v>0.92854358334632781</v>
      </c>
      <c r="N1053" s="6">
        <v>11</v>
      </c>
      <c r="O1053" s="6">
        <v>2950000</v>
      </c>
      <c r="P1053" s="6">
        <v>3400000</v>
      </c>
      <c r="Q1053" s="6">
        <f t="shared" si="178"/>
        <v>450000</v>
      </c>
      <c r="R1053" s="8">
        <f t="shared" si="179"/>
        <v>0.15254237288135594</v>
      </c>
      <c r="S1053" s="6">
        <v>132444</v>
      </c>
      <c r="T1053" s="9">
        <f t="shared" si="180"/>
        <v>55043.642857142855</v>
      </c>
      <c r="U1053" s="6">
        <v>63079</v>
      </c>
      <c r="V1053" s="9">
        <f t="shared" si="181"/>
        <v>8035.3571428571449</v>
      </c>
      <c r="W1053" s="8">
        <f t="shared" si="182"/>
        <v>0.14598156527742276</v>
      </c>
      <c r="X1053" s="22">
        <f t="shared" si="183"/>
        <v>51110.421379006926</v>
      </c>
      <c r="Y1053" s="22">
        <f t="shared" si="184"/>
        <v>58571.600693903012</v>
      </c>
      <c r="Z1053" s="22">
        <f t="shared" si="186"/>
        <v>3280009.6388585689</v>
      </c>
      <c r="AA1053" s="10">
        <v>1490</v>
      </c>
      <c r="AB1053" s="6">
        <v>1990</v>
      </c>
      <c r="AC1053" s="6">
        <f t="shared" si="185"/>
        <v>26</v>
      </c>
      <c r="AD1053" s="6" t="s">
        <v>37</v>
      </c>
    </row>
    <row r="1054" spans="1:30" x14ac:dyDescent="0.2">
      <c r="A1054">
        <v>22</v>
      </c>
      <c r="B1054" s="6" t="s">
        <v>2185</v>
      </c>
      <c r="C1054" s="6" t="s">
        <v>22</v>
      </c>
      <c r="D1054" s="6" t="s">
        <v>23</v>
      </c>
      <c r="E1054" s="6" t="s">
        <v>2767</v>
      </c>
      <c r="F1054" s="6" t="s">
        <v>2771</v>
      </c>
      <c r="G1054" s="6">
        <v>100</v>
      </c>
      <c r="H1054" s="6">
        <v>110</v>
      </c>
      <c r="I1054" s="7">
        <v>42510</v>
      </c>
      <c r="J1054" s="7">
        <v>42521</v>
      </c>
      <c r="K1054" s="7" t="s">
        <v>2537</v>
      </c>
      <c r="L1054" s="17">
        <f t="shared" si="176"/>
        <v>256.52</v>
      </c>
      <c r="M1054" s="20">
        <f t="shared" si="177"/>
        <v>0.92854358334632781</v>
      </c>
      <c r="N1054" s="6">
        <v>11</v>
      </c>
      <c r="O1054" s="6">
        <v>4500000</v>
      </c>
      <c r="P1054" s="6">
        <v>4625000</v>
      </c>
      <c r="Q1054" s="6">
        <f t="shared" si="178"/>
        <v>125000</v>
      </c>
      <c r="R1054" s="8">
        <f t="shared" si="179"/>
        <v>2.7777777777777776E-2</v>
      </c>
      <c r="S1054" s="6">
        <v>29942</v>
      </c>
      <c r="T1054" s="9">
        <f t="shared" si="180"/>
        <v>45299.42</v>
      </c>
      <c r="U1054" s="6">
        <v>46549</v>
      </c>
      <c r="V1054" s="9">
        <f t="shared" si="181"/>
        <v>1249.5800000000017</v>
      </c>
      <c r="W1054" s="8">
        <f t="shared" si="182"/>
        <v>2.7584900645527068E-2</v>
      </c>
      <c r="X1054" s="22">
        <f t="shared" si="183"/>
        <v>42062.485770310304</v>
      </c>
      <c r="Y1054" s="22">
        <f t="shared" si="184"/>
        <v>43222.77526118821</v>
      </c>
      <c r="Z1054" s="22">
        <f t="shared" si="186"/>
        <v>4322277.5261188205</v>
      </c>
      <c r="AA1054" s="10">
        <v>24845</v>
      </c>
      <c r="AB1054" s="6">
        <v>1984</v>
      </c>
      <c r="AC1054" s="6">
        <f t="shared" si="185"/>
        <v>32</v>
      </c>
      <c r="AD1054" s="6" t="s">
        <v>507</v>
      </c>
    </row>
    <row r="1055" spans="1:30" x14ac:dyDescent="0.2">
      <c r="A1055">
        <v>22</v>
      </c>
      <c r="B1055" s="6" t="s">
        <v>298</v>
      </c>
      <c r="C1055" s="6" t="s">
        <v>22</v>
      </c>
      <c r="D1055" s="6" t="s">
        <v>23</v>
      </c>
      <c r="E1055" s="6" t="s">
        <v>2767</v>
      </c>
      <c r="F1055" s="6" t="s">
        <v>2771</v>
      </c>
      <c r="G1055" s="6">
        <v>36</v>
      </c>
      <c r="H1055" s="6">
        <v>40</v>
      </c>
      <c r="I1055" s="7">
        <v>42511</v>
      </c>
      <c r="J1055" s="7">
        <v>42522</v>
      </c>
      <c r="K1055" s="7" t="s">
        <v>2538</v>
      </c>
      <c r="L1055" s="17">
        <f t="shared" si="176"/>
        <v>259.83</v>
      </c>
      <c r="M1055" s="20">
        <f t="shared" si="177"/>
        <v>0.91671477504522192</v>
      </c>
      <c r="N1055" s="6">
        <v>11</v>
      </c>
      <c r="O1055" s="6">
        <v>2190000</v>
      </c>
      <c r="P1055" s="6">
        <v>2700000</v>
      </c>
      <c r="Q1055" s="6">
        <f t="shared" si="178"/>
        <v>510000</v>
      </c>
      <c r="R1055" s="8">
        <f t="shared" si="179"/>
        <v>0.23287671232876711</v>
      </c>
      <c r="S1055" s="6"/>
      <c r="T1055" s="9">
        <f t="shared" si="180"/>
        <v>60833.333333333336</v>
      </c>
      <c r="U1055" s="6">
        <v>75000</v>
      </c>
      <c r="V1055" s="9">
        <f t="shared" si="181"/>
        <v>14166.666666666664</v>
      </c>
      <c r="W1055" s="8">
        <f t="shared" si="182"/>
        <v>0.23287671232876708</v>
      </c>
      <c r="X1055" s="22">
        <f t="shared" si="183"/>
        <v>55766.815481917671</v>
      </c>
      <c r="Y1055" s="22">
        <f t="shared" si="184"/>
        <v>68753.608128391643</v>
      </c>
      <c r="Z1055" s="22">
        <f t="shared" si="186"/>
        <v>2475129.8926220993</v>
      </c>
      <c r="AA1055" s="10">
        <v>1491</v>
      </c>
      <c r="AB1055" s="6">
        <v>1938</v>
      </c>
      <c r="AC1055" s="6">
        <f t="shared" si="185"/>
        <v>78</v>
      </c>
      <c r="AD1055" s="6" t="s">
        <v>37</v>
      </c>
    </row>
    <row r="1056" spans="1:30" x14ac:dyDescent="0.2">
      <c r="A1056">
        <v>23</v>
      </c>
      <c r="B1056" s="6" t="s">
        <v>881</v>
      </c>
      <c r="C1056" s="6" t="s">
        <v>22</v>
      </c>
      <c r="D1056" s="6" t="s">
        <v>23</v>
      </c>
      <c r="E1056" s="6" t="s">
        <v>2767</v>
      </c>
      <c r="F1056" s="6" t="s">
        <v>2771</v>
      </c>
      <c r="G1056" s="6">
        <v>53</v>
      </c>
      <c r="H1056" s="6">
        <v>61</v>
      </c>
      <c r="I1056" s="7">
        <v>42517</v>
      </c>
      <c r="J1056" s="7">
        <v>42528</v>
      </c>
      <c r="K1056" s="7" t="s">
        <v>2538</v>
      </c>
      <c r="L1056" s="17">
        <f t="shared" si="176"/>
        <v>259.83</v>
      </c>
      <c r="M1056" s="20">
        <f t="shared" si="177"/>
        <v>0.91671477504522192</v>
      </c>
      <c r="N1056" s="6">
        <v>11</v>
      </c>
      <c r="O1056" s="6">
        <v>2700000</v>
      </c>
      <c r="P1056" s="6">
        <v>2800000</v>
      </c>
      <c r="Q1056" s="6">
        <f t="shared" si="178"/>
        <v>100000</v>
      </c>
      <c r="R1056" s="8">
        <f t="shared" si="179"/>
        <v>3.7037037037037035E-2</v>
      </c>
      <c r="S1056" s="6">
        <v>120240</v>
      </c>
      <c r="T1056" s="9">
        <f t="shared" si="180"/>
        <v>53212.07547169811</v>
      </c>
      <c r="U1056" s="6">
        <v>55099</v>
      </c>
      <c r="V1056" s="9">
        <f t="shared" si="181"/>
        <v>1886.9245283018899</v>
      </c>
      <c r="W1056" s="8">
        <f t="shared" si="182"/>
        <v>3.5460457266048344E-2</v>
      </c>
      <c r="X1056" s="22">
        <f t="shared" si="183"/>
        <v>48780.295795727106</v>
      </c>
      <c r="Y1056" s="22">
        <f t="shared" si="184"/>
        <v>50510.067390216682</v>
      </c>
      <c r="Z1056" s="22">
        <f t="shared" si="186"/>
        <v>2677033.5716814841</v>
      </c>
      <c r="AA1056" s="6"/>
      <c r="AB1056" s="6">
        <v>1896</v>
      </c>
      <c r="AC1056" s="6">
        <f t="shared" si="185"/>
        <v>120</v>
      </c>
      <c r="AD1056" s="6" t="s">
        <v>37</v>
      </c>
    </row>
    <row r="1057" spans="1:30" x14ac:dyDescent="0.2">
      <c r="A1057">
        <v>24</v>
      </c>
      <c r="B1057" s="6" t="s">
        <v>1456</v>
      </c>
      <c r="C1057" s="6" t="s">
        <v>22</v>
      </c>
      <c r="D1057" s="6" t="s">
        <v>23</v>
      </c>
      <c r="E1057" s="6" t="s">
        <v>2767</v>
      </c>
      <c r="F1057" s="6" t="s">
        <v>2771</v>
      </c>
      <c r="G1057" s="6">
        <v>68</v>
      </c>
      <c r="H1057" s="6">
        <v>80</v>
      </c>
      <c r="I1057" s="7">
        <v>42523</v>
      </c>
      <c r="J1057" s="7">
        <v>42534</v>
      </c>
      <c r="K1057" s="7" t="s">
        <v>2538</v>
      </c>
      <c r="L1057" s="17">
        <f t="shared" si="176"/>
        <v>259.83</v>
      </c>
      <c r="M1057" s="20">
        <f t="shared" si="177"/>
        <v>0.91671477504522192</v>
      </c>
      <c r="N1057" s="6">
        <v>11</v>
      </c>
      <c r="O1057" s="6">
        <v>3490000</v>
      </c>
      <c r="P1057" s="6">
        <v>4030000</v>
      </c>
      <c r="Q1057" s="6">
        <f t="shared" si="178"/>
        <v>540000</v>
      </c>
      <c r="R1057" s="8">
        <f t="shared" si="179"/>
        <v>0.15472779369627507</v>
      </c>
      <c r="S1057" s="6">
        <v>2022</v>
      </c>
      <c r="T1057" s="9">
        <f t="shared" si="180"/>
        <v>51353.26470588235</v>
      </c>
      <c r="U1057" s="6">
        <v>59294</v>
      </c>
      <c r="V1057" s="9">
        <f t="shared" si="181"/>
        <v>7940.7352941176505</v>
      </c>
      <c r="W1057" s="8">
        <f t="shared" si="182"/>
        <v>0.15462961000818445</v>
      </c>
      <c r="X1057" s="22">
        <f t="shared" si="183"/>
        <v>47076.296502690675</v>
      </c>
      <c r="Y1057" s="22">
        <f t="shared" si="184"/>
        <v>54355.685871531387</v>
      </c>
      <c r="Z1057" s="22">
        <f t="shared" si="186"/>
        <v>3696186.6392641342</v>
      </c>
      <c r="AA1057" s="6">
        <v>648</v>
      </c>
      <c r="AB1057" s="6">
        <v>1887</v>
      </c>
      <c r="AC1057" s="6">
        <f t="shared" si="185"/>
        <v>129</v>
      </c>
      <c r="AD1057" s="6" t="s">
        <v>37</v>
      </c>
    </row>
    <row r="1058" spans="1:30" x14ac:dyDescent="0.2">
      <c r="A1058">
        <v>25</v>
      </c>
      <c r="B1058" s="6" t="s">
        <v>1594</v>
      </c>
      <c r="C1058" s="6" t="s">
        <v>22</v>
      </c>
      <c r="D1058" s="6" t="s">
        <v>23</v>
      </c>
      <c r="E1058" s="6" t="s">
        <v>2767</v>
      </c>
      <c r="F1058" s="6" t="s">
        <v>2771</v>
      </c>
      <c r="G1058" s="6">
        <v>83</v>
      </c>
      <c r="H1058" s="6">
        <v>95</v>
      </c>
      <c r="I1058" s="7">
        <v>42531</v>
      </c>
      <c r="J1058" s="7">
        <v>42542</v>
      </c>
      <c r="K1058" s="7" t="s">
        <v>2538</v>
      </c>
      <c r="L1058" s="17">
        <f t="shared" si="176"/>
        <v>259.83</v>
      </c>
      <c r="M1058" s="20">
        <f t="shared" si="177"/>
        <v>0.91671477504522192</v>
      </c>
      <c r="N1058" s="6">
        <v>11</v>
      </c>
      <c r="O1058" s="6">
        <v>4500000</v>
      </c>
      <c r="P1058" s="6">
        <v>5450000</v>
      </c>
      <c r="Q1058" s="6">
        <f t="shared" si="178"/>
        <v>950000</v>
      </c>
      <c r="R1058" s="8">
        <f t="shared" si="179"/>
        <v>0.21111111111111111</v>
      </c>
      <c r="S1058" s="6"/>
      <c r="T1058" s="9">
        <f t="shared" si="180"/>
        <v>54216.867469879515</v>
      </c>
      <c r="U1058" s="6">
        <v>65663</v>
      </c>
      <c r="V1058" s="9">
        <f t="shared" si="181"/>
        <v>11446.132530120485</v>
      </c>
      <c r="W1058" s="8">
        <f t="shared" si="182"/>
        <v>0.21111755555555564</v>
      </c>
      <c r="X1058" s="22">
        <f t="shared" si="183"/>
        <v>49701.403466307209</v>
      </c>
      <c r="Y1058" s="22">
        <f t="shared" si="184"/>
        <v>60194.242273794407</v>
      </c>
      <c r="Z1058" s="22">
        <f t="shared" si="186"/>
        <v>4996122.1087249359</v>
      </c>
      <c r="AA1058" s="6">
        <v>546</v>
      </c>
      <c r="AB1058" s="6">
        <v>2001</v>
      </c>
      <c r="AC1058" s="6">
        <f t="shared" si="185"/>
        <v>15</v>
      </c>
      <c r="AD1058" s="6" t="s">
        <v>460</v>
      </c>
    </row>
    <row r="1059" spans="1:30" x14ac:dyDescent="0.2">
      <c r="A1059">
        <v>25</v>
      </c>
      <c r="B1059" s="6" t="s">
        <v>1162</v>
      </c>
      <c r="C1059" s="6" t="s">
        <v>22</v>
      </c>
      <c r="D1059" s="6" t="s">
        <v>23</v>
      </c>
      <c r="E1059" s="6" t="s">
        <v>2767</v>
      </c>
      <c r="F1059" s="6" t="s">
        <v>2771</v>
      </c>
      <c r="G1059" s="6">
        <v>60</v>
      </c>
      <c r="H1059" s="6">
        <v>67</v>
      </c>
      <c r="I1059" s="7">
        <v>42532</v>
      </c>
      <c r="J1059" s="7">
        <v>42543</v>
      </c>
      <c r="K1059" s="7" t="s">
        <v>2538</v>
      </c>
      <c r="L1059" s="17">
        <f t="shared" si="176"/>
        <v>259.83</v>
      </c>
      <c r="M1059" s="20">
        <f t="shared" si="177"/>
        <v>0.91671477504522192</v>
      </c>
      <c r="N1059" s="6">
        <v>11</v>
      </c>
      <c r="O1059" s="6">
        <v>3350000</v>
      </c>
      <c r="P1059" s="6">
        <v>3800000</v>
      </c>
      <c r="Q1059" s="6">
        <f t="shared" si="178"/>
        <v>450000</v>
      </c>
      <c r="R1059" s="8">
        <f t="shared" si="179"/>
        <v>0.13432835820895522</v>
      </c>
      <c r="S1059" s="6">
        <v>168372</v>
      </c>
      <c r="T1059" s="9">
        <f t="shared" si="180"/>
        <v>58639.533333333333</v>
      </c>
      <c r="U1059" s="6">
        <v>66140</v>
      </c>
      <c r="V1059" s="9">
        <f t="shared" si="181"/>
        <v>7500.4666666666672</v>
      </c>
      <c r="W1059" s="8">
        <f t="shared" si="182"/>
        <v>0.12790802109612059</v>
      </c>
      <c r="X1059" s="22">
        <f t="shared" si="183"/>
        <v>53755.726608423458</v>
      </c>
      <c r="Y1059" s="22">
        <f t="shared" si="184"/>
        <v>60631.515221490976</v>
      </c>
      <c r="Z1059" s="22">
        <f t="shared" si="186"/>
        <v>3637890.9132894585</v>
      </c>
      <c r="AA1059" s="6">
        <v>299</v>
      </c>
      <c r="AB1059" s="6">
        <v>1892</v>
      </c>
      <c r="AC1059" s="6">
        <f t="shared" si="185"/>
        <v>124</v>
      </c>
      <c r="AD1059" s="6" t="s">
        <v>25</v>
      </c>
    </row>
    <row r="1060" spans="1:30" x14ac:dyDescent="0.2">
      <c r="A1060">
        <v>26</v>
      </c>
      <c r="B1060" s="6" t="s">
        <v>1790</v>
      </c>
      <c r="C1060" s="6" t="s">
        <v>22</v>
      </c>
      <c r="D1060" s="6" t="s">
        <v>23</v>
      </c>
      <c r="E1060" s="6" t="s">
        <v>2767</v>
      </c>
      <c r="F1060" s="6" t="s">
        <v>2771</v>
      </c>
      <c r="G1060" s="6">
        <v>78</v>
      </c>
      <c r="H1060" s="6">
        <v>85</v>
      </c>
      <c r="I1060" s="7">
        <v>42539</v>
      </c>
      <c r="J1060" s="7">
        <v>42550</v>
      </c>
      <c r="K1060" s="7" t="s">
        <v>2538</v>
      </c>
      <c r="L1060" s="17">
        <f t="shared" si="176"/>
        <v>259.83</v>
      </c>
      <c r="M1060" s="20">
        <f t="shared" si="177"/>
        <v>0.91671477504522192</v>
      </c>
      <c r="N1060" s="6">
        <v>11</v>
      </c>
      <c r="O1060" s="6">
        <v>3800000</v>
      </c>
      <c r="P1060" s="6">
        <v>4030000</v>
      </c>
      <c r="Q1060" s="6">
        <f t="shared" si="178"/>
        <v>230000</v>
      </c>
      <c r="R1060" s="8">
        <f t="shared" si="179"/>
        <v>6.0526315789473685E-2</v>
      </c>
      <c r="S1060" s="6">
        <v>2324</v>
      </c>
      <c r="T1060" s="9">
        <f t="shared" si="180"/>
        <v>48747.743589743586</v>
      </c>
      <c r="U1060" s="6">
        <v>51696</v>
      </c>
      <c r="V1060" s="9">
        <f t="shared" si="181"/>
        <v>2948.2564102564138</v>
      </c>
      <c r="W1060" s="8">
        <f t="shared" si="182"/>
        <v>6.0479853899878151E-2</v>
      </c>
      <c r="X1060" s="22">
        <f t="shared" si="183"/>
        <v>44687.776798833947</v>
      </c>
      <c r="Y1060" s="22">
        <f t="shared" si="184"/>
        <v>47390.487010737794</v>
      </c>
      <c r="Z1060" s="22">
        <f t="shared" si="186"/>
        <v>3696457.9868375477</v>
      </c>
      <c r="AA1060" s="6">
        <v>648</v>
      </c>
      <c r="AB1060" s="6">
        <v>1887</v>
      </c>
      <c r="AC1060" s="6">
        <f t="shared" si="185"/>
        <v>129</v>
      </c>
      <c r="AD1060" s="6" t="s">
        <v>29</v>
      </c>
    </row>
    <row r="1061" spans="1:30" x14ac:dyDescent="0.2">
      <c r="A1061">
        <v>31</v>
      </c>
      <c r="B1061" s="6" t="s">
        <v>932</v>
      </c>
      <c r="C1061" s="6" t="s">
        <v>22</v>
      </c>
      <c r="D1061" s="6" t="s">
        <v>23</v>
      </c>
      <c r="E1061" s="6" t="s">
        <v>2767</v>
      </c>
      <c r="F1061" s="6" t="s">
        <v>2771</v>
      </c>
      <c r="G1061" s="6">
        <v>54</v>
      </c>
      <c r="H1061" s="6">
        <v>60</v>
      </c>
      <c r="I1061" s="7">
        <v>42575</v>
      </c>
      <c r="J1061" s="7">
        <v>42586</v>
      </c>
      <c r="K1061" s="7" t="s">
        <v>2540</v>
      </c>
      <c r="L1061" s="17">
        <f t="shared" si="176"/>
        <v>272.20999999999998</v>
      </c>
      <c r="M1061" s="20">
        <f t="shared" si="177"/>
        <v>0.87502296021454029</v>
      </c>
      <c r="N1061" s="6">
        <v>11</v>
      </c>
      <c r="O1061" s="6">
        <v>2800000</v>
      </c>
      <c r="P1061" s="6">
        <v>3450000</v>
      </c>
      <c r="Q1061" s="6">
        <f t="shared" si="178"/>
        <v>650000</v>
      </c>
      <c r="R1061" s="8">
        <f t="shared" si="179"/>
        <v>0.23214285714285715</v>
      </c>
      <c r="S1061" s="6"/>
      <c r="T1061" s="9">
        <f t="shared" si="180"/>
        <v>51851.851851851854</v>
      </c>
      <c r="U1061" s="6">
        <v>63889</v>
      </c>
      <c r="V1061" s="9">
        <f t="shared" si="181"/>
        <v>12037.148148148146</v>
      </c>
      <c r="W1061" s="8">
        <f t="shared" si="182"/>
        <v>0.23214499999999996</v>
      </c>
      <c r="X1061" s="22">
        <f t="shared" si="183"/>
        <v>45371.560900013203</v>
      </c>
      <c r="Y1061" s="22">
        <f t="shared" si="184"/>
        <v>55904.341905146764</v>
      </c>
      <c r="Z1061" s="22">
        <f t="shared" si="186"/>
        <v>3018834.4628779255</v>
      </c>
      <c r="AA1061" s="6">
        <v>302</v>
      </c>
      <c r="AB1061" s="6">
        <v>1892</v>
      </c>
      <c r="AC1061" s="6">
        <f t="shared" si="185"/>
        <v>124</v>
      </c>
      <c r="AD1061" s="6" t="s">
        <v>96</v>
      </c>
    </row>
    <row r="1062" spans="1:30" x14ac:dyDescent="0.2">
      <c r="A1062">
        <v>32</v>
      </c>
      <c r="B1062" s="6" t="s">
        <v>646</v>
      </c>
      <c r="C1062" s="6" t="s">
        <v>22</v>
      </c>
      <c r="D1062" s="6" t="s">
        <v>23</v>
      </c>
      <c r="E1062" s="6" t="s">
        <v>2767</v>
      </c>
      <c r="F1062" s="6" t="s">
        <v>2771</v>
      </c>
      <c r="G1062" s="6">
        <v>59</v>
      </c>
      <c r="H1062" s="6">
        <v>66</v>
      </c>
      <c r="I1062" s="7">
        <v>42580</v>
      </c>
      <c r="J1062" s="7">
        <v>42591</v>
      </c>
      <c r="K1062" s="7" t="s">
        <v>2540</v>
      </c>
      <c r="L1062" s="17">
        <f t="shared" si="176"/>
        <v>272.20999999999998</v>
      </c>
      <c r="M1062" s="20">
        <f t="shared" si="177"/>
        <v>0.87502296021454029</v>
      </c>
      <c r="N1062" s="6">
        <v>11</v>
      </c>
      <c r="O1062" s="6">
        <v>4800000</v>
      </c>
      <c r="P1062" s="6">
        <v>5165000</v>
      </c>
      <c r="Q1062" s="6">
        <f t="shared" si="178"/>
        <v>365000</v>
      </c>
      <c r="R1062" s="8">
        <f t="shared" si="179"/>
        <v>7.604166666666666E-2</v>
      </c>
      <c r="S1062" s="6">
        <v>1918</v>
      </c>
      <c r="T1062" s="9">
        <f t="shared" si="180"/>
        <v>81388.440677966108</v>
      </c>
      <c r="U1062" s="6">
        <v>87575</v>
      </c>
      <c r="V1062" s="9">
        <f t="shared" si="181"/>
        <v>6186.5593220338924</v>
      </c>
      <c r="W1062" s="8">
        <f t="shared" si="182"/>
        <v>7.6012751571351206E-2</v>
      </c>
      <c r="X1062" s="22">
        <f t="shared" si="183"/>
        <v>71216.754289279415</v>
      </c>
      <c r="Y1062" s="22">
        <f t="shared" si="184"/>
        <v>76630.135740788362</v>
      </c>
      <c r="Z1062" s="22">
        <f t="shared" si="186"/>
        <v>4521178.0087065138</v>
      </c>
      <c r="AA1062" s="10">
        <v>3636</v>
      </c>
      <c r="AB1062" s="6">
        <v>2012</v>
      </c>
      <c r="AC1062" s="6">
        <f t="shared" si="185"/>
        <v>4</v>
      </c>
      <c r="AD1062" s="6" t="s">
        <v>37</v>
      </c>
    </row>
    <row r="1063" spans="1:30" x14ac:dyDescent="0.2">
      <c r="A1063">
        <v>33</v>
      </c>
      <c r="B1063" s="6" t="s">
        <v>1753</v>
      </c>
      <c r="C1063" s="6" t="s">
        <v>22</v>
      </c>
      <c r="D1063" s="6" t="s">
        <v>23</v>
      </c>
      <c r="E1063" s="6" t="s">
        <v>2767</v>
      </c>
      <c r="F1063" s="6" t="s">
        <v>2771</v>
      </c>
      <c r="G1063" s="6">
        <v>77</v>
      </c>
      <c r="H1063" s="6">
        <v>90</v>
      </c>
      <c r="I1063" s="7">
        <v>42587</v>
      </c>
      <c r="J1063" s="7">
        <v>42598</v>
      </c>
      <c r="K1063" s="7" t="s">
        <v>2540</v>
      </c>
      <c r="L1063" s="17">
        <f t="shared" si="176"/>
        <v>272.20999999999998</v>
      </c>
      <c r="M1063" s="20">
        <f t="shared" si="177"/>
        <v>0.87502296021454029</v>
      </c>
      <c r="N1063" s="6">
        <v>11</v>
      </c>
      <c r="O1063" s="6">
        <v>4900000</v>
      </c>
      <c r="P1063" s="6">
        <v>5590000</v>
      </c>
      <c r="Q1063" s="6">
        <f t="shared" si="178"/>
        <v>690000</v>
      </c>
      <c r="R1063" s="8">
        <f t="shared" si="179"/>
        <v>0.14081632653061224</v>
      </c>
      <c r="S1063" s="6"/>
      <c r="T1063" s="9">
        <f t="shared" si="180"/>
        <v>63636.36363636364</v>
      </c>
      <c r="U1063" s="6">
        <v>72597</v>
      </c>
      <c r="V1063" s="9">
        <f t="shared" si="181"/>
        <v>8960.6363636363603</v>
      </c>
      <c r="W1063" s="8">
        <f t="shared" si="182"/>
        <v>0.14080999999999994</v>
      </c>
      <c r="X1063" s="22">
        <f t="shared" si="183"/>
        <v>55683.279286379839</v>
      </c>
      <c r="Y1063" s="22">
        <f t="shared" si="184"/>
        <v>63524.041842694984</v>
      </c>
      <c r="Z1063" s="22">
        <f t="shared" si="186"/>
        <v>4891351.221887514</v>
      </c>
      <c r="AA1063" s="6">
        <v>912</v>
      </c>
      <c r="AB1063" s="6">
        <v>2001</v>
      </c>
      <c r="AC1063" s="6">
        <f t="shared" si="185"/>
        <v>15</v>
      </c>
      <c r="AD1063" s="6" t="s">
        <v>460</v>
      </c>
    </row>
    <row r="1064" spans="1:30" x14ac:dyDescent="0.2">
      <c r="A1064">
        <v>33</v>
      </c>
      <c r="B1064" s="6" t="s">
        <v>1240</v>
      </c>
      <c r="C1064" s="6" t="s">
        <v>22</v>
      </c>
      <c r="D1064" s="6" t="s">
        <v>23</v>
      </c>
      <c r="E1064" s="6" t="s">
        <v>2767</v>
      </c>
      <c r="F1064" s="6" t="s">
        <v>2771</v>
      </c>
      <c r="G1064" s="6">
        <v>63</v>
      </c>
      <c r="H1064" s="6">
        <v>72</v>
      </c>
      <c r="I1064" s="7">
        <v>42587</v>
      </c>
      <c r="J1064" s="7">
        <v>42598</v>
      </c>
      <c r="K1064" s="7" t="s">
        <v>2540</v>
      </c>
      <c r="L1064" s="17">
        <f t="shared" si="176"/>
        <v>272.20999999999998</v>
      </c>
      <c r="M1064" s="20">
        <f t="shared" si="177"/>
        <v>0.87502296021454029</v>
      </c>
      <c r="N1064" s="6">
        <v>11</v>
      </c>
      <c r="O1064" s="6">
        <v>3290000</v>
      </c>
      <c r="P1064" s="6">
        <v>4215000</v>
      </c>
      <c r="Q1064" s="6">
        <f t="shared" si="178"/>
        <v>925000</v>
      </c>
      <c r="R1064" s="8">
        <f t="shared" si="179"/>
        <v>0.28115501519756841</v>
      </c>
      <c r="S1064" s="6">
        <v>3202</v>
      </c>
      <c r="T1064" s="9">
        <f t="shared" si="180"/>
        <v>52273.047619047618</v>
      </c>
      <c r="U1064" s="6">
        <v>66956</v>
      </c>
      <c r="V1064" s="9">
        <f t="shared" si="181"/>
        <v>14682.952380952382</v>
      </c>
      <c r="W1064" s="8">
        <f t="shared" si="182"/>
        <v>0.28088954154649487</v>
      </c>
      <c r="X1064" s="22">
        <f t="shared" si="183"/>
        <v>45740.116867054676</v>
      </c>
      <c r="Y1064" s="22">
        <f t="shared" si="184"/>
        <v>58588.037324124758</v>
      </c>
      <c r="Z1064" s="22">
        <f t="shared" si="186"/>
        <v>3691046.3514198596</v>
      </c>
      <c r="AA1064" s="6">
        <v>843</v>
      </c>
      <c r="AB1064" s="6">
        <v>1991</v>
      </c>
      <c r="AC1064" s="6">
        <f t="shared" si="185"/>
        <v>25</v>
      </c>
      <c r="AD1064" s="6" t="s">
        <v>37</v>
      </c>
    </row>
    <row r="1065" spans="1:30" x14ac:dyDescent="0.2">
      <c r="A1065">
        <v>33</v>
      </c>
      <c r="B1065" s="6" t="s">
        <v>889</v>
      </c>
      <c r="C1065" s="6" t="s">
        <v>22</v>
      </c>
      <c r="D1065" s="6" t="s">
        <v>23</v>
      </c>
      <c r="E1065" s="6" t="s">
        <v>2767</v>
      </c>
      <c r="F1065" s="6" t="s">
        <v>2771</v>
      </c>
      <c r="G1065" s="6">
        <v>53</v>
      </c>
      <c r="H1065" s="6">
        <v>59</v>
      </c>
      <c r="I1065" s="7">
        <v>42587</v>
      </c>
      <c r="J1065" s="7">
        <v>42598</v>
      </c>
      <c r="K1065" s="7" t="s">
        <v>2540</v>
      </c>
      <c r="L1065" s="17">
        <f t="shared" si="176"/>
        <v>272.20999999999998</v>
      </c>
      <c r="M1065" s="20">
        <f t="shared" si="177"/>
        <v>0.87502296021454029</v>
      </c>
      <c r="N1065" s="6">
        <v>11</v>
      </c>
      <c r="O1065" s="6">
        <v>2690000</v>
      </c>
      <c r="P1065" s="6">
        <v>3400000</v>
      </c>
      <c r="Q1065" s="6">
        <f t="shared" si="178"/>
        <v>710000</v>
      </c>
      <c r="R1065" s="8">
        <f t="shared" si="179"/>
        <v>0.26394052044609667</v>
      </c>
      <c r="S1065" s="6">
        <v>54021</v>
      </c>
      <c r="T1065" s="9">
        <f t="shared" si="180"/>
        <v>51773.981132075474</v>
      </c>
      <c r="U1065" s="6">
        <v>65170</v>
      </c>
      <c r="V1065" s="9">
        <f t="shared" si="181"/>
        <v>13396.018867924526</v>
      </c>
      <c r="W1065" s="8">
        <f t="shared" si="182"/>
        <v>0.25874036678290718</v>
      </c>
      <c r="X1065" s="22">
        <f t="shared" si="183"/>
        <v>45303.422232280434</v>
      </c>
      <c r="Y1065" s="22">
        <f t="shared" si="184"/>
        <v>57025.246317181591</v>
      </c>
      <c r="Z1065" s="22">
        <f t="shared" si="186"/>
        <v>3022338.0548106241</v>
      </c>
      <c r="AA1065" s="10">
        <v>3670</v>
      </c>
      <c r="AB1065" s="6">
        <v>1939</v>
      </c>
      <c r="AC1065" s="6">
        <f t="shared" si="185"/>
        <v>77</v>
      </c>
      <c r="AD1065" s="6" t="s">
        <v>67</v>
      </c>
    </row>
    <row r="1066" spans="1:30" x14ac:dyDescent="0.2">
      <c r="A1066">
        <v>34</v>
      </c>
      <c r="B1066" s="6" t="s">
        <v>646</v>
      </c>
      <c r="C1066" s="6" t="s">
        <v>22</v>
      </c>
      <c r="D1066" s="6" t="s">
        <v>23</v>
      </c>
      <c r="E1066" s="6" t="s">
        <v>2767</v>
      </c>
      <c r="F1066" s="6" t="s">
        <v>2771</v>
      </c>
      <c r="G1066" s="6">
        <v>60</v>
      </c>
      <c r="H1066" s="6">
        <v>65</v>
      </c>
      <c r="I1066" s="7">
        <v>42594</v>
      </c>
      <c r="J1066" s="7">
        <v>42605</v>
      </c>
      <c r="K1066" s="7" t="s">
        <v>2540</v>
      </c>
      <c r="L1066" s="17">
        <f t="shared" si="176"/>
        <v>272.20999999999998</v>
      </c>
      <c r="M1066" s="20">
        <f t="shared" si="177"/>
        <v>0.87502296021454029</v>
      </c>
      <c r="N1066" s="6">
        <v>11</v>
      </c>
      <c r="O1066" s="6">
        <v>4800000</v>
      </c>
      <c r="P1066" s="6">
        <v>5250000</v>
      </c>
      <c r="Q1066" s="6">
        <f t="shared" si="178"/>
        <v>450000</v>
      </c>
      <c r="R1066" s="8">
        <f t="shared" si="179"/>
        <v>9.375E-2</v>
      </c>
      <c r="S1066" s="6">
        <v>1918</v>
      </c>
      <c r="T1066" s="9">
        <f t="shared" si="180"/>
        <v>80031.96666666666</v>
      </c>
      <c r="U1066" s="6">
        <v>87532</v>
      </c>
      <c r="V1066" s="9">
        <f t="shared" si="181"/>
        <v>7500.0333333333401</v>
      </c>
      <c r="W1066" s="8">
        <f t="shared" si="182"/>
        <v>9.37129705255276E-2</v>
      </c>
      <c r="X1066" s="22">
        <f t="shared" si="183"/>
        <v>70029.808384458069</v>
      </c>
      <c r="Y1066" s="22">
        <f t="shared" si="184"/>
        <v>76592.509753499136</v>
      </c>
      <c r="Z1066" s="22">
        <f t="shared" si="186"/>
        <v>4595550.585209948</v>
      </c>
      <c r="AA1066" s="10">
        <v>3636</v>
      </c>
      <c r="AB1066" s="6">
        <v>2012</v>
      </c>
      <c r="AC1066" s="6">
        <f t="shared" si="185"/>
        <v>4</v>
      </c>
      <c r="AD1066" s="6" t="s">
        <v>583</v>
      </c>
    </row>
    <row r="1067" spans="1:30" x14ac:dyDescent="0.2">
      <c r="A1067">
        <v>34</v>
      </c>
      <c r="B1067" s="6" t="s">
        <v>841</v>
      </c>
      <c r="C1067" s="6" t="s">
        <v>22</v>
      </c>
      <c r="D1067" s="6" t="s">
        <v>23</v>
      </c>
      <c r="E1067" s="6" t="s">
        <v>2767</v>
      </c>
      <c r="F1067" s="6" t="s">
        <v>2771</v>
      </c>
      <c r="G1067" s="6">
        <v>52</v>
      </c>
      <c r="H1067" s="6">
        <v>57</v>
      </c>
      <c r="I1067" s="7">
        <v>42594</v>
      </c>
      <c r="J1067" s="7">
        <v>42605</v>
      </c>
      <c r="K1067" s="7" t="s">
        <v>2540</v>
      </c>
      <c r="L1067" s="17">
        <f t="shared" si="176"/>
        <v>272.20999999999998</v>
      </c>
      <c r="M1067" s="20">
        <f t="shared" si="177"/>
        <v>0.87502296021454029</v>
      </c>
      <c r="N1067" s="6">
        <v>11</v>
      </c>
      <c r="O1067" s="6">
        <v>3250000</v>
      </c>
      <c r="P1067" s="6">
        <v>3960000</v>
      </c>
      <c r="Q1067" s="6">
        <f t="shared" si="178"/>
        <v>710000</v>
      </c>
      <c r="R1067" s="8">
        <f t="shared" si="179"/>
        <v>0.21846153846153846</v>
      </c>
      <c r="S1067" s="6"/>
      <c r="T1067" s="9">
        <f t="shared" si="180"/>
        <v>62500</v>
      </c>
      <c r="U1067" s="6">
        <v>76154</v>
      </c>
      <c r="V1067" s="9">
        <f t="shared" si="181"/>
        <v>13654</v>
      </c>
      <c r="W1067" s="8">
        <f t="shared" si="182"/>
        <v>0.21846399999999999</v>
      </c>
      <c r="X1067" s="22">
        <f t="shared" si="183"/>
        <v>54688.935013408765</v>
      </c>
      <c r="Y1067" s="22">
        <f t="shared" si="184"/>
        <v>66636.498512178106</v>
      </c>
      <c r="Z1067" s="22">
        <f t="shared" si="186"/>
        <v>3465097.9226332614</v>
      </c>
      <c r="AA1067" s="6">
        <v>425</v>
      </c>
      <c r="AB1067" s="6">
        <v>2007</v>
      </c>
      <c r="AC1067" s="6">
        <f t="shared" si="185"/>
        <v>9</v>
      </c>
      <c r="AD1067" s="6" t="s">
        <v>37</v>
      </c>
    </row>
    <row r="1068" spans="1:30" x14ac:dyDescent="0.2">
      <c r="A1068">
        <v>34</v>
      </c>
      <c r="B1068" s="6" t="s">
        <v>791</v>
      </c>
      <c r="C1068" s="6" t="s">
        <v>22</v>
      </c>
      <c r="D1068" s="6" t="s">
        <v>23</v>
      </c>
      <c r="E1068" s="6" t="s">
        <v>2767</v>
      </c>
      <c r="F1068" s="6" t="s">
        <v>2771</v>
      </c>
      <c r="G1068" s="6">
        <v>51</v>
      </c>
      <c r="H1068" s="6">
        <v>58</v>
      </c>
      <c r="I1068" s="7">
        <v>42594</v>
      </c>
      <c r="J1068" s="7">
        <v>42605</v>
      </c>
      <c r="K1068" s="7" t="s">
        <v>2540</v>
      </c>
      <c r="L1068" s="17">
        <f t="shared" si="176"/>
        <v>272.20999999999998</v>
      </c>
      <c r="M1068" s="20">
        <f t="shared" si="177"/>
        <v>0.87502296021454029</v>
      </c>
      <c r="N1068" s="6">
        <v>11</v>
      </c>
      <c r="O1068" s="6">
        <v>3090000</v>
      </c>
      <c r="P1068" s="6">
        <v>3630000</v>
      </c>
      <c r="Q1068" s="6">
        <f t="shared" si="178"/>
        <v>540000</v>
      </c>
      <c r="R1068" s="8">
        <f t="shared" si="179"/>
        <v>0.17475728155339806</v>
      </c>
      <c r="S1068" s="6">
        <v>10000</v>
      </c>
      <c r="T1068" s="9">
        <f t="shared" si="180"/>
        <v>60784.313725490196</v>
      </c>
      <c r="U1068" s="6">
        <v>71373</v>
      </c>
      <c r="V1068" s="9">
        <f t="shared" si="181"/>
        <v>10588.686274509804</v>
      </c>
      <c r="W1068" s="8">
        <f t="shared" si="182"/>
        <v>0.1742009677419355</v>
      </c>
      <c r="X1068" s="22">
        <f t="shared" si="183"/>
        <v>53187.670130687744</v>
      </c>
      <c r="Y1068" s="22">
        <f t="shared" si="184"/>
        <v>62453.013739392387</v>
      </c>
      <c r="Z1068" s="22">
        <f t="shared" si="186"/>
        <v>3185103.7007090119</v>
      </c>
      <c r="AA1068" s="10">
        <v>1130</v>
      </c>
      <c r="AB1068" s="6">
        <v>1939</v>
      </c>
      <c r="AC1068" s="6">
        <f t="shared" si="185"/>
        <v>77</v>
      </c>
      <c r="AD1068" s="6" t="s">
        <v>37</v>
      </c>
    </row>
    <row r="1069" spans="1:30" x14ac:dyDescent="0.2">
      <c r="A1069">
        <v>34</v>
      </c>
      <c r="B1069" s="6" t="s">
        <v>654</v>
      </c>
      <c r="C1069" s="6" t="s">
        <v>22</v>
      </c>
      <c r="D1069" s="6" t="s">
        <v>23</v>
      </c>
      <c r="E1069" s="6" t="s">
        <v>2767</v>
      </c>
      <c r="F1069" s="6" t="s">
        <v>2771</v>
      </c>
      <c r="G1069" s="6">
        <v>71</v>
      </c>
      <c r="H1069" s="6">
        <v>81</v>
      </c>
      <c r="I1069" s="7">
        <v>42595</v>
      </c>
      <c r="J1069" s="7">
        <v>42606</v>
      </c>
      <c r="K1069" s="7" t="s">
        <v>2540</v>
      </c>
      <c r="L1069" s="17">
        <f t="shared" si="176"/>
        <v>272.20999999999998</v>
      </c>
      <c r="M1069" s="20">
        <f t="shared" si="177"/>
        <v>0.87502296021454029</v>
      </c>
      <c r="N1069" s="6">
        <v>11</v>
      </c>
      <c r="O1069" s="6">
        <v>5550000</v>
      </c>
      <c r="P1069" s="6">
        <v>5550000</v>
      </c>
      <c r="Q1069" s="6">
        <f t="shared" si="178"/>
        <v>0</v>
      </c>
      <c r="R1069" s="8">
        <f t="shared" si="179"/>
        <v>0</v>
      </c>
      <c r="S1069" s="6"/>
      <c r="T1069" s="9">
        <f t="shared" si="180"/>
        <v>78169.014084507042</v>
      </c>
      <c r="U1069" s="6">
        <v>78169</v>
      </c>
      <c r="V1069" s="9">
        <f t="shared" si="181"/>
        <v>-1.4084507041843608E-2</v>
      </c>
      <c r="W1069" s="8">
        <f t="shared" si="182"/>
        <v>-1.8018018017493624E-7</v>
      </c>
      <c r="X1069" s="22">
        <f t="shared" si="183"/>
        <v>68399.682101277445</v>
      </c>
      <c r="Y1069" s="22">
        <f t="shared" si="184"/>
        <v>68399.669777010393</v>
      </c>
      <c r="Z1069" s="22">
        <f t="shared" si="186"/>
        <v>4856376.5541677382</v>
      </c>
      <c r="AA1069" s="10">
        <v>3636</v>
      </c>
      <c r="AB1069" s="6">
        <v>2013</v>
      </c>
      <c r="AC1069" s="6">
        <f t="shared" si="185"/>
        <v>3</v>
      </c>
      <c r="AD1069" s="6" t="s">
        <v>112</v>
      </c>
    </row>
    <row r="1070" spans="1:30" x14ac:dyDescent="0.2">
      <c r="A1070">
        <v>34</v>
      </c>
      <c r="B1070" s="6" t="s">
        <v>2412</v>
      </c>
      <c r="C1070" s="6" t="s">
        <v>22</v>
      </c>
      <c r="D1070" s="6" t="s">
        <v>23</v>
      </c>
      <c r="E1070" s="6" t="s">
        <v>2767</v>
      </c>
      <c r="F1070" s="6" t="s">
        <v>2771</v>
      </c>
      <c r="G1070" s="6">
        <v>129</v>
      </c>
      <c r="H1070" s="6">
        <v>148</v>
      </c>
      <c r="I1070" s="7">
        <v>42595</v>
      </c>
      <c r="J1070" s="7">
        <v>42606</v>
      </c>
      <c r="K1070" s="7" t="s">
        <v>2540</v>
      </c>
      <c r="L1070" s="17">
        <f t="shared" si="176"/>
        <v>272.20999999999998</v>
      </c>
      <c r="M1070" s="20">
        <f t="shared" si="177"/>
        <v>0.87502296021454029</v>
      </c>
      <c r="N1070" s="6">
        <v>11</v>
      </c>
      <c r="O1070" s="6">
        <v>6900000</v>
      </c>
      <c r="P1070" s="6">
        <v>8250000</v>
      </c>
      <c r="Q1070" s="6">
        <f t="shared" si="178"/>
        <v>1350000</v>
      </c>
      <c r="R1070" s="8">
        <f t="shared" si="179"/>
        <v>0.19565217391304349</v>
      </c>
      <c r="S1070" s="6"/>
      <c r="T1070" s="9">
        <f t="shared" si="180"/>
        <v>53488.372093023259</v>
      </c>
      <c r="U1070" s="6">
        <v>63953</v>
      </c>
      <c r="V1070" s="9">
        <f t="shared" si="181"/>
        <v>10464.627906976741</v>
      </c>
      <c r="W1070" s="8">
        <f t="shared" si="182"/>
        <v>0.19564304347826078</v>
      </c>
      <c r="X1070" s="22">
        <f t="shared" si="183"/>
        <v>46803.553685894018</v>
      </c>
      <c r="Y1070" s="22">
        <f t="shared" si="184"/>
        <v>55960.343374600496</v>
      </c>
      <c r="Z1070" s="22">
        <f t="shared" si="186"/>
        <v>7218884.2953234641</v>
      </c>
      <c r="AA1070" s="10">
        <v>1313</v>
      </c>
      <c r="AB1070" s="6">
        <v>2006</v>
      </c>
      <c r="AC1070" s="6">
        <f t="shared" si="185"/>
        <v>10</v>
      </c>
      <c r="AD1070" s="6" t="s">
        <v>112</v>
      </c>
    </row>
    <row r="1071" spans="1:30" x14ac:dyDescent="0.2">
      <c r="A1071">
        <v>35</v>
      </c>
      <c r="B1071" s="6" t="s">
        <v>2412</v>
      </c>
      <c r="C1071" s="6" t="s">
        <v>22</v>
      </c>
      <c r="D1071" s="6" t="s">
        <v>23</v>
      </c>
      <c r="E1071" s="6" t="s">
        <v>2767</v>
      </c>
      <c r="F1071" s="6" t="s">
        <v>2771</v>
      </c>
      <c r="G1071" s="6">
        <v>138</v>
      </c>
      <c r="H1071" s="6">
        <v>164</v>
      </c>
      <c r="I1071" s="7">
        <v>42601</v>
      </c>
      <c r="J1071" s="7">
        <v>42612</v>
      </c>
      <c r="K1071" s="7" t="s">
        <v>2540</v>
      </c>
      <c r="L1071" s="17">
        <f t="shared" si="176"/>
        <v>272.20999999999998</v>
      </c>
      <c r="M1071" s="20">
        <f t="shared" si="177"/>
        <v>0.87502296021454029</v>
      </c>
      <c r="N1071" s="6">
        <v>11</v>
      </c>
      <c r="O1071" s="6">
        <v>6500000</v>
      </c>
      <c r="P1071" s="6">
        <v>8000000</v>
      </c>
      <c r="Q1071" s="6">
        <f t="shared" si="178"/>
        <v>1500000</v>
      </c>
      <c r="R1071" s="8">
        <f t="shared" si="179"/>
        <v>0.23076923076923078</v>
      </c>
      <c r="S1071" s="6"/>
      <c r="T1071" s="9">
        <f t="shared" si="180"/>
        <v>47101.44927536232</v>
      </c>
      <c r="U1071" s="6">
        <v>57971</v>
      </c>
      <c r="V1071" s="9">
        <f t="shared" si="181"/>
        <v>10869.55072463768</v>
      </c>
      <c r="W1071" s="8">
        <f t="shared" si="182"/>
        <v>0.23076892307692304</v>
      </c>
      <c r="X1071" s="22">
        <f t="shared" si="183"/>
        <v>41214.849575322551</v>
      </c>
      <c r="Y1071" s="22">
        <f t="shared" si="184"/>
        <v>50725.956026597116</v>
      </c>
      <c r="Z1071" s="22">
        <f t="shared" si="186"/>
        <v>7000181.9316704022</v>
      </c>
      <c r="AA1071" s="10">
        <v>1313</v>
      </c>
      <c r="AB1071" s="6">
        <v>2006</v>
      </c>
      <c r="AC1071" s="6">
        <f t="shared" si="185"/>
        <v>10</v>
      </c>
      <c r="AD1071" s="6" t="s">
        <v>37</v>
      </c>
    </row>
    <row r="1072" spans="1:30" x14ac:dyDescent="0.2">
      <c r="A1072">
        <v>35</v>
      </c>
      <c r="B1072" s="6" t="s">
        <v>866</v>
      </c>
      <c r="C1072" s="6" t="s">
        <v>22</v>
      </c>
      <c r="D1072" s="6" t="s">
        <v>23</v>
      </c>
      <c r="E1072" s="6" t="s">
        <v>2767</v>
      </c>
      <c r="F1072" s="6" t="s">
        <v>2771</v>
      </c>
      <c r="G1072" s="6">
        <v>53</v>
      </c>
      <c r="H1072" s="6">
        <v>59</v>
      </c>
      <c r="I1072" s="7">
        <v>42601</v>
      </c>
      <c r="J1072" s="7">
        <v>42612</v>
      </c>
      <c r="K1072" s="7" t="s">
        <v>2540</v>
      </c>
      <c r="L1072" s="17">
        <f t="shared" si="176"/>
        <v>272.20999999999998</v>
      </c>
      <c r="M1072" s="20">
        <f t="shared" si="177"/>
        <v>0.87502296021454029</v>
      </c>
      <c r="N1072" s="6">
        <v>11</v>
      </c>
      <c r="O1072" s="6">
        <v>2850000</v>
      </c>
      <c r="P1072" s="6">
        <v>3600000</v>
      </c>
      <c r="Q1072" s="6">
        <f t="shared" si="178"/>
        <v>750000</v>
      </c>
      <c r="R1072" s="8">
        <f t="shared" si="179"/>
        <v>0.26315789473684209</v>
      </c>
      <c r="S1072" s="6">
        <v>67829</v>
      </c>
      <c r="T1072" s="9">
        <f t="shared" si="180"/>
        <v>55053.377358490565</v>
      </c>
      <c r="U1072" s="6">
        <v>69204</v>
      </c>
      <c r="V1072" s="9">
        <f t="shared" si="181"/>
        <v>14150.622641509435</v>
      </c>
      <c r="W1072" s="8">
        <f t="shared" si="182"/>
        <v>0.25703459661275563</v>
      </c>
      <c r="X1072" s="22">
        <f t="shared" si="183"/>
        <v>48172.969226034562</v>
      </c>
      <c r="Y1072" s="22">
        <f t="shared" si="184"/>
        <v>60555.088938687048</v>
      </c>
      <c r="Z1072" s="22">
        <f t="shared" si="186"/>
        <v>3209419.7137504136</v>
      </c>
      <c r="AA1072" s="10">
        <v>3894</v>
      </c>
      <c r="AB1072" s="6">
        <v>1988</v>
      </c>
      <c r="AC1072" s="6">
        <f t="shared" si="185"/>
        <v>28</v>
      </c>
      <c r="AD1072" s="6" t="s">
        <v>37</v>
      </c>
    </row>
    <row r="1073" spans="1:30" x14ac:dyDescent="0.2">
      <c r="A1073">
        <v>35</v>
      </c>
      <c r="B1073" s="6" t="s">
        <v>1754</v>
      </c>
      <c r="C1073" s="6" t="s">
        <v>22</v>
      </c>
      <c r="D1073" s="6" t="s">
        <v>23</v>
      </c>
      <c r="E1073" s="6" t="s">
        <v>2767</v>
      </c>
      <c r="F1073" s="6" t="s">
        <v>2771</v>
      </c>
      <c r="G1073" s="6">
        <v>77</v>
      </c>
      <c r="H1073" s="6">
        <v>86</v>
      </c>
      <c r="I1073" s="7">
        <v>42601</v>
      </c>
      <c r="J1073" s="7">
        <v>42612</v>
      </c>
      <c r="K1073" s="7" t="s">
        <v>2540</v>
      </c>
      <c r="L1073" s="17">
        <f t="shared" si="176"/>
        <v>272.20999999999998</v>
      </c>
      <c r="M1073" s="20">
        <f t="shared" si="177"/>
        <v>0.87502296021454029</v>
      </c>
      <c r="N1073" s="6">
        <v>11</v>
      </c>
      <c r="O1073" s="6">
        <v>4500000</v>
      </c>
      <c r="P1073" s="6">
        <v>5435000</v>
      </c>
      <c r="Q1073" s="6">
        <f t="shared" si="178"/>
        <v>935000</v>
      </c>
      <c r="R1073" s="8">
        <f t="shared" si="179"/>
        <v>0.20777777777777778</v>
      </c>
      <c r="S1073" s="6">
        <v>77000</v>
      </c>
      <c r="T1073" s="9">
        <f t="shared" si="180"/>
        <v>59441.558441558438</v>
      </c>
      <c r="U1073" s="6">
        <v>71584</v>
      </c>
      <c r="V1073" s="9">
        <f t="shared" si="181"/>
        <v>12142.441558441562</v>
      </c>
      <c r="W1073" s="8">
        <f t="shared" si="182"/>
        <v>0.20427528949093299</v>
      </c>
      <c r="X1073" s="22">
        <f t="shared" si="183"/>
        <v>52012.728427298061</v>
      </c>
      <c r="Y1073" s="22">
        <f t="shared" si="184"/>
        <v>62637.643583997655</v>
      </c>
      <c r="Z1073" s="22">
        <f t="shared" si="186"/>
        <v>4823098.5559678199</v>
      </c>
      <c r="AA1073" s="10">
        <v>1279</v>
      </c>
      <c r="AB1073" s="6">
        <v>1936</v>
      </c>
      <c r="AC1073" s="6">
        <f t="shared" si="185"/>
        <v>80</v>
      </c>
      <c r="AD1073" s="6" t="s">
        <v>191</v>
      </c>
    </row>
    <row r="1074" spans="1:30" x14ac:dyDescent="0.2">
      <c r="A1074">
        <v>36</v>
      </c>
      <c r="B1074" s="6" t="s">
        <v>1326</v>
      </c>
      <c r="C1074" s="6" t="s">
        <v>22</v>
      </c>
      <c r="D1074" s="6" t="s">
        <v>23</v>
      </c>
      <c r="E1074" s="6" t="s">
        <v>2767</v>
      </c>
      <c r="F1074" s="6" t="s">
        <v>2771</v>
      </c>
      <c r="G1074" s="6">
        <v>65</v>
      </c>
      <c r="H1074" s="6">
        <v>71</v>
      </c>
      <c r="I1074" s="7">
        <v>42608</v>
      </c>
      <c r="J1074" s="7">
        <v>42619</v>
      </c>
      <c r="K1074" s="7" t="s">
        <v>2541</v>
      </c>
      <c r="L1074" s="17">
        <f t="shared" si="176"/>
        <v>275.91000000000003</v>
      </c>
      <c r="M1074" s="20">
        <f t="shared" si="177"/>
        <v>0.86328875357906554</v>
      </c>
      <c r="N1074" s="6">
        <v>11</v>
      </c>
      <c r="O1074" s="6">
        <v>5550000</v>
      </c>
      <c r="P1074" s="6">
        <v>6025000</v>
      </c>
      <c r="Q1074" s="6">
        <f t="shared" si="178"/>
        <v>475000</v>
      </c>
      <c r="R1074" s="8">
        <f t="shared" si="179"/>
        <v>8.5585585585585586E-2</v>
      </c>
      <c r="S1074" s="6"/>
      <c r="T1074" s="9">
        <f t="shared" si="180"/>
        <v>85384.61538461539</v>
      </c>
      <c r="U1074" s="6">
        <v>92692</v>
      </c>
      <c r="V1074" s="9">
        <f t="shared" si="181"/>
        <v>7307.3846153846098</v>
      </c>
      <c r="W1074" s="8">
        <f t="shared" si="182"/>
        <v>8.5581981981981914E-2</v>
      </c>
      <c r="X1074" s="22">
        <f t="shared" si="183"/>
        <v>73711.578190212531</v>
      </c>
      <c r="Y1074" s="22">
        <f t="shared" si="184"/>
        <v>80019.961146750749</v>
      </c>
      <c r="Z1074" s="22">
        <f t="shared" si="186"/>
        <v>5201297.4745387984</v>
      </c>
      <c r="AA1074" s="10">
        <v>2240</v>
      </c>
      <c r="AB1074" s="6">
        <v>2015</v>
      </c>
      <c r="AC1074" s="6">
        <f t="shared" si="185"/>
        <v>1</v>
      </c>
      <c r="AD1074" s="6" t="s">
        <v>37</v>
      </c>
    </row>
    <row r="1075" spans="1:30" x14ac:dyDescent="0.2">
      <c r="A1075">
        <v>36</v>
      </c>
      <c r="B1075" s="6" t="s">
        <v>1992</v>
      </c>
      <c r="C1075" s="6" t="s">
        <v>22</v>
      </c>
      <c r="D1075" s="6" t="s">
        <v>23</v>
      </c>
      <c r="E1075" s="6" t="s">
        <v>2767</v>
      </c>
      <c r="F1075" s="6" t="s">
        <v>2771</v>
      </c>
      <c r="G1075" s="6">
        <v>86</v>
      </c>
      <c r="H1075" s="6">
        <v>97</v>
      </c>
      <c r="I1075" s="7">
        <v>42608</v>
      </c>
      <c r="J1075" s="7">
        <v>42619</v>
      </c>
      <c r="K1075" s="7" t="s">
        <v>2541</v>
      </c>
      <c r="L1075" s="17">
        <f t="shared" si="176"/>
        <v>275.91000000000003</v>
      </c>
      <c r="M1075" s="20">
        <f t="shared" si="177"/>
        <v>0.86328875357906554</v>
      </c>
      <c r="N1075" s="6">
        <v>11</v>
      </c>
      <c r="O1075" s="6">
        <v>4290000</v>
      </c>
      <c r="P1075" s="6">
        <v>4450000</v>
      </c>
      <c r="Q1075" s="6">
        <f t="shared" si="178"/>
        <v>160000</v>
      </c>
      <c r="R1075" s="8">
        <f t="shared" si="179"/>
        <v>3.7296037296037296E-2</v>
      </c>
      <c r="S1075" s="6">
        <v>102538</v>
      </c>
      <c r="T1075" s="9">
        <f t="shared" si="180"/>
        <v>51076.023255813954</v>
      </c>
      <c r="U1075" s="6">
        <v>52936</v>
      </c>
      <c r="V1075" s="9">
        <f t="shared" si="181"/>
        <v>1859.9767441860458</v>
      </c>
      <c r="W1075" s="8">
        <f t="shared" si="182"/>
        <v>3.6415848878256704E-2</v>
      </c>
      <c r="X1075" s="22">
        <f t="shared" si="183"/>
        <v>44093.356454286994</v>
      </c>
      <c r="Y1075" s="22">
        <f t="shared" si="184"/>
        <v>45699.053459461415</v>
      </c>
      <c r="Z1075" s="22">
        <f t="shared" si="186"/>
        <v>3930118.5975136817</v>
      </c>
      <c r="AA1075" s="6">
        <v>566</v>
      </c>
      <c r="AB1075" s="6">
        <v>1930</v>
      </c>
      <c r="AC1075" s="6">
        <f t="shared" si="185"/>
        <v>86</v>
      </c>
      <c r="AD1075" s="6" t="s">
        <v>295</v>
      </c>
    </row>
    <row r="1076" spans="1:30" x14ac:dyDescent="0.2">
      <c r="A1076">
        <v>36</v>
      </c>
      <c r="B1076" s="6" t="s">
        <v>536</v>
      </c>
      <c r="C1076" s="6" t="s">
        <v>22</v>
      </c>
      <c r="D1076" s="6" t="s">
        <v>23</v>
      </c>
      <c r="E1076" s="6" t="s">
        <v>2767</v>
      </c>
      <c r="F1076" s="6" t="s">
        <v>2771</v>
      </c>
      <c r="G1076" s="6">
        <v>93</v>
      </c>
      <c r="H1076" s="6">
        <v>104</v>
      </c>
      <c r="I1076" s="7">
        <v>42609</v>
      </c>
      <c r="J1076" s="7">
        <v>42620</v>
      </c>
      <c r="K1076" s="7" t="s">
        <v>2541</v>
      </c>
      <c r="L1076" s="17">
        <f t="shared" si="176"/>
        <v>275.91000000000003</v>
      </c>
      <c r="M1076" s="20">
        <f t="shared" si="177"/>
        <v>0.86328875357906554</v>
      </c>
      <c r="N1076" s="6">
        <v>11</v>
      </c>
      <c r="O1076" s="6">
        <v>5700000</v>
      </c>
      <c r="P1076" s="6">
        <v>6360000</v>
      </c>
      <c r="Q1076" s="6">
        <f t="shared" si="178"/>
        <v>660000</v>
      </c>
      <c r="R1076" s="8">
        <f t="shared" si="179"/>
        <v>0.11578947368421053</v>
      </c>
      <c r="S1076" s="6">
        <v>205879</v>
      </c>
      <c r="T1076" s="9">
        <f t="shared" si="180"/>
        <v>63504.075268817207</v>
      </c>
      <c r="U1076" s="6">
        <v>70601</v>
      </c>
      <c r="V1076" s="9">
        <f t="shared" si="181"/>
        <v>7096.924731182793</v>
      </c>
      <c r="W1076" s="8">
        <f t="shared" si="182"/>
        <v>0.11175542201254034</v>
      </c>
      <c r="X1076" s="22">
        <f t="shared" si="183"/>
        <v>54822.353986008369</v>
      </c>
      <c r="Y1076" s="22">
        <f t="shared" si="184"/>
        <v>60949.049291435607</v>
      </c>
      <c r="Z1076" s="22">
        <f t="shared" si="186"/>
        <v>5668261.5841035116</v>
      </c>
      <c r="AA1076" s="6">
        <v>567</v>
      </c>
      <c r="AB1076" s="6">
        <v>1915</v>
      </c>
      <c r="AC1076" s="6">
        <f t="shared" si="185"/>
        <v>101</v>
      </c>
      <c r="AD1076" s="6" t="s">
        <v>112</v>
      </c>
    </row>
    <row r="1077" spans="1:30" x14ac:dyDescent="0.2">
      <c r="A1077">
        <v>38</v>
      </c>
      <c r="B1077" s="6" t="s">
        <v>753</v>
      </c>
      <c r="C1077" s="6" t="s">
        <v>22</v>
      </c>
      <c r="D1077" s="6" t="s">
        <v>23</v>
      </c>
      <c r="E1077" s="6" t="s">
        <v>2767</v>
      </c>
      <c r="F1077" s="6" t="s">
        <v>2771</v>
      </c>
      <c r="G1077" s="6">
        <v>50</v>
      </c>
      <c r="H1077" s="6">
        <v>58</v>
      </c>
      <c r="I1077" s="7">
        <v>42622</v>
      </c>
      <c r="J1077" s="7">
        <v>42633</v>
      </c>
      <c r="K1077" s="7" t="s">
        <v>2541</v>
      </c>
      <c r="L1077" s="17">
        <f t="shared" si="176"/>
        <v>275.91000000000003</v>
      </c>
      <c r="M1077" s="20">
        <f t="shared" si="177"/>
        <v>0.86328875357906554</v>
      </c>
      <c r="N1077" s="6">
        <v>11</v>
      </c>
      <c r="O1077" s="6">
        <v>3200000</v>
      </c>
      <c r="P1077" s="6">
        <v>3430000</v>
      </c>
      <c r="Q1077" s="6">
        <f t="shared" si="178"/>
        <v>230000</v>
      </c>
      <c r="R1077" s="8">
        <f t="shared" si="179"/>
        <v>7.1874999999999994E-2</v>
      </c>
      <c r="S1077" s="6">
        <v>60000</v>
      </c>
      <c r="T1077" s="9">
        <f t="shared" si="180"/>
        <v>65200</v>
      </c>
      <c r="U1077" s="6">
        <v>69800</v>
      </c>
      <c r="V1077" s="9">
        <f t="shared" si="181"/>
        <v>4600</v>
      </c>
      <c r="W1077" s="8">
        <f t="shared" si="182"/>
        <v>7.0552147239263799E-2</v>
      </c>
      <c r="X1077" s="22">
        <f t="shared" si="183"/>
        <v>56286.426733355074</v>
      </c>
      <c r="Y1077" s="22">
        <f t="shared" si="184"/>
        <v>60257.554999818778</v>
      </c>
      <c r="Z1077" s="22">
        <f t="shared" si="186"/>
        <v>3012877.7499909387</v>
      </c>
      <c r="AA1077" s="10">
        <v>1960</v>
      </c>
      <c r="AB1077" s="6">
        <v>1992</v>
      </c>
      <c r="AC1077" s="6">
        <f t="shared" si="185"/>
        <v>24</v>
      </c>
      <c r="AD1077" s="6" t="s">
        <v>191</v>
      </c>
    </row>
    <row r="1078" spans="1:30" x14ac:dyDescent="0.2">
      <c r="A1078">
        <v>38</v>
      </c>
      <c r="B1078" s="6" t="s">
        <v>1604</v>
      </c>
      <c r="C1078" s="6" t="s">
        <v>22</v>
      </c>
      <c r="D1078" s="6" t="s">
        <v>23</v>
      </c>
      <c r="E1078" s="6" t="s">
        <v>2767</v>
      </c>
      <c r="F1078" s="6" t="s">
        <v>2771</v>
      </c>
      <c r="G1078" s="6">
        <v>72</v>
      </c>
      <c r="H1078" s="6">
        <v>82</v>
      </c>
      <c r="I1078" s="7">
        <v>42623</v>
      </c>
      <c r="J1078" s="7">
        <v>42634</v>
      </c>
      <c r="K1078" s="7" t="s">
        <v>2541</v>
      </c>
      <c r="L1078" s="17">
        <f t="shared" si="176"/>
        <v>275.91000000000003</v>
      </c>
      <c r="M1078" s="20">
        <f t="shared" si="177"/>
        <v>0.86328875357906554</v>
      </c>
      <c r="N1078" s="6">
        <v>11</v>
      </c>
      <c r="O1078" s="6">
        <v>4300000</v>
      </c>
      <c r="P1078" s="6">
        <v>5715000</v>
      </c>
      <c r="Q1078" s="6">
        <f t="shared" si="178"/>
        <v>1415000</v>
      </c>
      <c r="R1078" s="8">
        <f t="shared" si="179"/>
        <v>0.32906976744186045</v>
      </c>
      <c r="S1078" s="6"/>
      <c r="T1078" s="9">
        <f t="shared" si="180"/>
        <v>59722.222222222219</v>
      </c>
      <c r="U1078" s="6">
        <v>79375</v>
      </c>
      <c r="V1078" s="9">
        <f t="shared" si="181"/>
        <v>19652.777777777781</v>
      </c>
      <c r="W1078" s="8">
        <f t="shared" si="182"/>
        <v>0.32906976744186056</v>
      </c>
      <c r="X1078" s="22">
        <f t="shared" si="183"/>
        <v>51557.522783194188</v>
      </c>
      <c r="Y1078" s="22">
        <f t="shared" si="184"/>
        <v>68523.544815338333</v>
      </c>
      <c r="Z1078" s="22">
        <f t="shared" si="186"/>
        <v>4933695.22670436</v>
      </c>
      <c r="AA1078" s="6">
        <v>198</v>
      </c>
      <c r="AB1078" s="6">
        <v>1880</v>
      </c>
      <c r="AC1078" s="6">
        <f t="shared" si="185"/>
        <v>136</v>
      </c>
      <c r="AD1078" s="6" t="s">
        <v>37</v>
      </c>
    </row>
    <row r="1079" spans="1:30" x14ac:dyDescent="0.2">
      <c r="A1079">
        <v>38</v>
      </c>
      <c r="B1079" s="6" t="s">
        <v>1066</v>
      </c>
      <c r="C1079" s="6" t="s">
        <v>22</v>
      </c>
      <c r="D1079" s="6" t="s">
        <v>23</v>
      </c>
      <c r="E1079" s="6" t="s">
        <v>2767</v>
      </c>
      <c r="F1079" s="6" t="s">
        <v>2771</v>
      </c>
      <c r="G1079" s="6">
        <v>57</v>
      </c>
      <c r="H1079" s="6">
        <v>63</v>
      </c>
      <c r="I1079" s="7">
        <v>42624</v>
      </c>
      <c r="J1079" s="7">
        <v>42635</v>
      </c>
      <c r="K1079" s="7" t="s">
        <v>2541</v>
      </c>
      <c r="L1079" s="17">
        <f t="shared" si="176"/>
        <v>275.91000000000003</v>
      </c>
      <c r="M1079" s="20">
        <f t="shared" si="177"/>
        <v>0.86328875357906554</v>
      </c>
      <c r="N1079" s="6">
        <v>11</v>
      </c>
      <c r="O1079" s="6">
        <v>3400000</v>
      </c>
      <c r="P1079" s="6">
        <v>4480000</v>
      </c>
      <c r="Q1079" s="6">
        <f t="shared" si="178"/>
        <v>1080000</v>
      </c>
      <c r="R1079" s="8">
        <f t="shared" si="179"/>
        <v>0.31764705882352939</v>
      </c>
      <c r="S1079" s="6"/>
      <c r="T1079" s="9">
        <f t="shared" si="180"/>
        <v>59649.122807017542</v>
      </c>
      <c r="U1079" s="6">
        <v>78596</v>
      </c>
      <c r="V1079" s="9">
        <f t="shared" si="181"/>
        <v>18946.877192982458</v>
      </c>
      <c r="W1079" s="8">
        <f t="shared" si="182"/>
        <v>0.31763882352941181</v>
      </c>
      <c r="X1079" s="22">
        <f t="shared" si="183"/>
        <v>51494.416880154786</v>
      </c>
      <c r="Y1079" s="22">
        <f t="shared" si="184"/>
        <v>67851.042876300242</v>
      </c>
      <c r="Z1079" s="22">
        <f t="shared" si="186"/>
        <v>3867509.4439491136</v>
      </c>
      <c r="AA1079" s="6">
        <v>821</v>
      </c>
      <c r="AB1079" s="6">
        <v>2007</v>
      </c>
      <c r="AC1079" s="6">
        <f t="shared" si="185"/>
        <v>9</v>
      </c>
      <c r="AD1079" s="6" t="s">
        <v>44</v>
      </c>
    </row>
    <row r="1080" spans="1:30" x14ac:dyDescent="0.2">
      <c r="A1080">
        <v>39</v>
      </c>
      <c r="B1080" s="6" t="s">
        <v>227</v>
      </c>
      <c r="C1080" s="6" t="s">
        <v>22</v>
      </c>
      <c r="D1080" s="6" t="s">
        <v>23</v>
      </c>
      <c r="E1080" s="6" t="s">
        <v>2767</v>
      </c>
      <c r="F1080" s="6" t="s">
        <v>2771</v>
      </c>
      <c r="G1080" s="6">
        <v>33</v>
      </c>
      <c r="H1080" s="6"/>
      <c r="I1080" s="7">
        <v>42629</v>
      </c>
      <c r="J1080" s="7">
        <v>42640</v>
      </c>
      <c r="K1080" s="7" t="s">
        <v>2541</v>
      </c>
      <c r="L1080" s="17">
        <f t="shared" si="176"/>
        <v>275.91000000000003</v>
      </c>
      <c r="M1080" s="20">
        <f t="shared" si="177"/>
        <v>0.86328875357906554</v>
      </c>
      <c r="N1080" s="6">
        <v>11</v>
      </c>
      <c r="O1080" s="6">
        <v>2900000</v>
      </c>
      <c r="P1080" s="6">
        <v>3400000</v>
      </c>
      <c r="Q1080" s="6">
        <f t="shared" si="178"/>
        <v>500000</v>
      </c>
      <c r="R1080" s="8">
        <f t="shared" si="179"/>
        <v>0.17241379310344829</v>
      </c>
      <c r="S1080" s="6"/>
      <c r="T1080" s="9">
        <f t="shared" si="180"/>
        <v>87878.787878787873</v>
      </c>
      <c r="U1080" s="6">
        <v>103030</v>
      </c>
      <c r="V1080" s="9">
        <f t="shared" si="181"/>
        <v>15151.212121212127</v>
      </c>
      <c r="W1080" s="8">
        <f t="shared" si="182"/>
        <v>0.1724103448275863</v>
      </c>
      <c r="X1080" s="22">
        <f t="shared" si="183"/>
        <v>75864.769253917882</v>
      </c>
      <c r="Y1080" s="22">
        <f t="shared" si="184"/>
        <v>88944.640281251122</v>
      </c>
      <c r="Z1080" s="22">
        <f t="shared" si="186"/>
        <v>2935173.1292812871</v>
      </c>
      <c r="AA1080" s="6"/>
      <c r="AB1080" s="6">
        <v>2008</v>
      </c>
      <c r="AC1080" s="6">
        <f t="shared" si="185"/>
        <v>8</v>
      </c>
      <c r="AD1080" s="6" t="s">
        <v>37</v>
      </c>
    </row>
    <row r="1081" spans="1:30" x14ac:dyDescent="0.2">
      <c r="A1081">
        <v>39</v>
      </c>
      <c r="B1081" s="6" t="s">
        <v>2218</v>
      </c>
      <c r="C1081" s="6" t="s">
        <v>22</v>
      </c>
      <c r="D1081" s="6" t="s">
        <v>23</v>
      </c>
      <c r="E1081" s="6" t="s">
        <v>2767</v>
      </c>
      <c r="F1081" s="6" t="s">
        <v>2771</v>
      </c>
      <c r="G1081" s="6">
        <v>103</v>
      </c>
      <c r="H1081" s="6">
        <v>118</v>
      </c>
      <c r="I1081" s="7">
        <v>42629</v>
      </c>
      <c r="J1081" s="7">
        <v>42640</v>
      </c>
      <c r="K1081" s="7" t="s">
        <v>2541</v>
      </c>
      <c r="L1081" s="17">
        <f t="shared" si="176"/>
        <v>275.91000000000003</v>
      </c>
      <c r="M1081" s="20">
        <f t="shared" si="177"/>
        <v>0.86328875357906554</v>
      </c>
      <c r="N1081" s="6">
        <v>11</v>
      </c>
      <c r="O1081" s="6">
        <v>7300000</v>
      </c>
      <c r="P1081" s="6">
        <v>8620000</v>
      </c>
      <c r="Q1081" s="6">
        <f t="shared" si="178"/>
        <v>1320000</v>
      </c>
      <c r="R1081" s="8">
        <f t="shared" si="179"/>
        <v>0.18082191780821918</v>
      </c>
      <c r="S1081" s="6">
        <v>4668</v>
      </c>
      <c r="T1081" s="9">
        <f t="shared" si="180"/>
        <v>70919.10679611651</v>
      </c>
      <c r="U1081" s="6">
        <v>83735</v>
      </c>
      <c r="V1081" s="9">
        <f t="shared" si="181"/>
        <v>12815.89320388349</v>
      </c>
      <c r="W1081" s="8">
        <f t="shared" si="182"/>
        <v>0.18071143000612749</v>
      </c>
      <c r="X1081" s="22">
        <f t="shared" si="183"/>
        <v>61223.66731096006</v>
      </c>
      <c r="Y1081" s="22">
        <f t="shared" si="184"/>
        <v>72287.483780943046</v>
      </c>
      <c r="Z1081" s="22">
        <f t="shared" si="186"/>
        <v>7445610.8294371339</v>
      </c>
      <c r="AA1081" s="10">
        <v>6604</v>
      </c>
      <c r="AB1081" s="6">
        <v>2001</v>
      </c>
      <c r="AC1081" s="6">
        <f t="shared" si="185"/>
        <v>15</v>
      </c>
      <c r="AD1081" s="6" t="s">
        <v>94</v>
      </c>
    </row>
    <row r="1082" spans="1:30" x14ac:dyDescent="0.2">
      <c r="A1082">
        <v>39</v>
      </c>
      <c r="B1082" s="6" t="s">
        <v>1021</v>
      </c>
      <c r="C1082" s="6" t="s">
        <v>22</v>
      </c>
      <c r="D1082" s="6" t="s">
        <v>23</v>
      </c>
      <c r="E1082" s="6" t="s">
        <v>2767</v>
      </c>
      <c r="F1082" s="6" t="s">
        <v>2771</v>
      </c>
      <c r="G1082" s="6">
        <v>56</v>
      </c>
      <c r="H1082" s="6">
        <v>66</v>
      </c>
      <c r="I1082" s="7">
        <v>42629</v>
      </c>
      <c r="J1082" s="7">
        <v>42640</v>
      </c>
      <c r="K1082" s="7" t="s">
        <v>2541</v>
      </c>
      <c r="L1082" s="17">
        <f t="shared" si="176"/>
        <v>275.91000000000003</v>
      </c>
      <c r="M1082" s="20">
        <f t="shared" si="177"/>
        <v>0.86328875357906554</v>
      </c>
      <c r="N1082" s="6">
        <v>11</v>
      </c>
      <c r="O1082" s="6">
        <v>3200000</v>
      </c>
      <c r="P1082" s="6">
        <v>3850000</v>
      </c>
      <c r="Q1082" s="6">
        <f t="shared" si="178"/>
        <v>650000</v>
      </c>
      <c r="R1082" s="8">
        <f t="shared" si="179"/>
        <v>0.203125</v>
      </c>
      <c r="S1082" s="6"/>
      <c r="T1082" s="9">
        <f t="shared" si="180"/>
        <v>57142.857142857145</v>
      </c>
      <c r="U1082" s="6">
        <v>68750</v>
      </c>
      <c r="V1082" s="9">
        <f t="shared" si="181"/>
        <v>11607.142857142855</v>
      </c>
      <c r="W1082" s="8">
        <f t="shared" si="182"/>
        <v>0.20312499999999994</v>
      </c>
      <c r="X1082" s="22">
        <f t="shared" si="183"/>
        <v>49330.785918803747</v>
      </c>
      <c r="Y1082" s="22">
        <f t="shared" si="184"/>
        <v>59351.101808560757</v>
      </c>
      <c r="Z1082" s="22">
        <f t="shared" si="186"/>
        <v>3323661.7012794022</v>
      </c>
      <c r="AA1082" s="6">
        <v>502</v>
      </c>
      <c r="AB1082" s="6">
        <v>1933</v>
      </c>
      <c r="AC1082" s="6">
        <f t="shared" si="185"/>
        <v>83</v>
      </c>
      <c r="AD1082" s="6" t="s">
        <v>48</v>
      </c>
    </row>
    <row r="1083" spans="1:30" x14ac:dyDescent="0.2">
      <c r="A1083">
        <v>39</v>
      </c>
      <c r="B1083" s="6" t="s">
        <v>522</v>
      </c>
      <c r="C1083" s="6" t="s">
        <v>22</v>
      </c>
      <c r="D1083" s="6" t="s">
        <v>23</v>
      </c>
      <c r="E1083" s="6" t="s">
        <v>2767</v>
      </c>
      <c r="F1083" s="6" t="s">
        <v>2771</v>
      </c>
      <c r="G1083" s="6">
        <v>44</v>
      </c>
      <c r="H1083" s="6">
        <v>53</v>
      </c>
      <c r="I1083" s="7">
        <v>42630</v>
      </c>
      <c r="J1083" s="7">
        <v>42641</v>
      </c>
      <c r="K1083" s="7" t="s">
        <v>2541</v>
      </c>
      <c r="L1083" s="17">
        <f t="shared" si="176"/>
        <v>275.91000000000003</v>
      </c>
      <c r="M1083" s="20">
        <f t="shared" si="177"/>
        <v>0.86328875357906554</v>
      </c>
      <c r="N1083" s="6">
        <v>11</v>
      </c>
      <c r="O1083" s="6">
        <v>2900000</v>
      </c>
      <c r="P1083" s="6">
        <v>3700000</v>
      </c>
      <c r="Q1083" s="6">
        <f t="shared" si="178"/>
        <v>800000</v>
      </c>
      <c r="R1083" s="8">
        <f t="shared" si="179"/>
        <v>0.27586206896551724</v>
      </c>
      <c r="S1083" s="6"/>
      <c r="T1083" s="9">
        <f t="shared" si="180"/>
        <v>65909.090909090912</v>
      </c>
      <c r="U1083" s="6">
        <v>84091</v>
      </c>
      <c r="V1083" s="9">
        <f t="shared" si="181"/>
        <v>18181.909090909088</v>
      </c>
      <c r="W1083" s="8">
        <f t="shared" si="182"/>
        <v>0.27586344827586201</v>
      </c>
      <c r="X1083" s="22">
        <f t="shared" si="183"/>
        <v>56898.576940438412</v>
      </c>
      <c r="Y1083" s="22">
        <f t="shared" si="184"/>
        <v>72594.814577217199</v>
      </c>
      <c r="Z1083" s="22">
        <f t="shared" si="186"/>
        <v>3194171.8413975569</v>
      </c>
      <c r="AA1083" s="6">
        <v>158</v>
      </c>
      <c r="AB1083" s="6">
        <v>1850</v>
      </c>
      <c r="AC1083" s="6">
        <f t="shared" si="185"/>
        <v>166</v>
      </c>
      <c r="AD1083" s="6" t="s">
        <v>523</v>
      </c>
    </row>
    <row r="1084" spans="1:30" x14ac:dyDescent="0.2">
      <c r="A1084">
        <v>40</v>
      </c>
      <c r="B1084" s="6" t="s">
        <v>632</v>
      </c>
      <c r="C1084" s="6" t="s">
        <v>22</v>
      </c>
      <c r="D1084" s="6" t="s">
        <v>23</v>
      </c>
      <c r="E1084" s="6" t="s">
        <v>2767</v>
      </c>
      <c r="F1084" s="6" t="s">
        <v>2771</v>
      </c>
      <c r="G1084" s="6">
        <v>47</v>
      </c>
      <c r="H1084" s="6">
        <v>54</v>
      </c>
      <c r="I1084" s="7">
        <v>42636</v>
      </c>
      <c r="J1084" s="7">
        <v>42647</v>
      </c>
      <c r="K1084" s="7" t="s">
        <v>2542</v>
      </c>
      <c r="L1084" s="17">
        <f t="shared" si="176"/>
        <v>281.13</v>
      </c>
      <c r="M1084" s="20">
        <f t="shared" si="177"/>
        <v>0.84725927506847365</v>
      </c>
      <c r="N1084" s="6">
        <v>11</v>
      </c>
      <c r="O1084" s="6">
        <v>3000000</v>
      </c>
      <c r="P1084" s="6">
        <v>3610000</v>
      </c>
      <c r="Q1084" s="6">
        <f t="shared" si="178"/>
        <v>610000</v>
      </c>
      <c r="R1084" s="8">
        <f t="shared" si="179"/>
        <v>0.20333333333333334</v>
      </c>
      <c r="S1084" s="6"/>
      <c r="T1084" s="9">
        <f t="shared" si="180"/>
        <v>63829.787234042553</v>
      </c>
      <c r="U1084" s="6">
        <v>76809</v>
      </c>
      <c r="V1084" s="9">
        <f t="shared" si="181"/>
        <v>12979.212765957447</v>
      </c>
      <c r="W1084" s="8">
        <f t="shared" si="182"/>
        <v>0.20334099999999999</v>
      </c>
      <c r="X1084" s="22">
        <f t="shared" si="183"/>
        <v>54080.379259689806</v>
      </c>
      <c r="Y1084" s="22">
        <f t="shared" si="184"/>
        <v>65077.137658734391</v>
      </c>
      <c r="Z1084" s="22">
        <f t="shared" si="186"/>
        <v>3058625.4699605163</v>
      </c>
      <c r="AA1084" s="10">
        <v>21268</v>
      </c>
      <c r="AB1084" s="6">
        <v>1984</v>
      </c>
      <c r="AC1084" s="6">
        <f t="shared" si="185"/>
        <v>32</v>
      </c>
      <c r="AD1084" s="6" t="s">
        <v>426</v>
      </c>
    </row>
    <row r="1085" spans="1:30" x14ac:dyDescent="0.2">
      <c r="A1085">
        <v>42</v>
      </c>
      <c r="B1085" s="6" t="s">
        <v>1857</v>
      </c>
      <c r="C1085" s="6" t="s">
        <v>22</v>
      </c>
      <c r="D1085" s="6" t="s">
        <v>23</v>
      </c>
      <c r="E1085" s="6" t="s">
        <v>2767</v>
      </c>
      <c r="F1085" s="6" t="s">
        <v>2771</v>
      </c>
      <c r="G1085" s="6">
        <v>80</v>
      </c>
      <c r="H1085" s="6">
        <v>92</v>
      </c>
      <c r="I1085" s="7">
        <v>42650</v>
      </c>
      <c r="J1085" s="7">
        <v>42661</v>
      </c>
      <c r="K1085" s="7" t="s">
        <v>2542</v>
      </c>
      <c r="L1085" s="17">
        <f t="shared" si="176"/>
        <v>281.13</v>
      </c>
      <c r="M1085" s="20">
        <f t="shared" si="177"/>
        <v>0.84725927506847365</v>
      </c>
      <c r="N1085" s="6">
        <v>11</v>
      </c>
      <c r="O1085" s="6">
        <v>4950000</v>
      </c>
      <c r="P1085" s="6">
        <v>5725000</v>
      </c>
      <c r="Q1085" s="6">
        <f t="shared" si="178"/>
        <v>775000</v>
      </c>
      <c r="R1085" s="8">
        <f t="shared" si="179"/>
        <v>0.15656565656565657</v>
      </c>
      <c r="S1085" s="6"/>
      <c r="T1085" s="9">
        <f t="shared" si="180"/>
        <v>61875</v>
      </c>
      <c r="U1085" s="6">
        <v>71563</v>
      </c>
      <c r="V1085" s="9">
        <f t="shared" si="181"/>
        <v>9688</v>
      </c>
      <c r="W1085" s="8">
        <f t="shared" si="182"/>
        <v>0.15657373737373736</v>
      </c>
      <c r="X1085" s="22">
        <f t="shared" si="183"/>
        <v>52424.167644861809</v>
      </c>
      <c r="Y1085" s="22">
        <f t="shared" si="184"/>
        <v>60632.415501725183</v>
      </c>
      <c r="Z1085" s="22">
        <f t="shared" si="186"/>
        <v>4850593.2401380148</v>
      </c>
      <c r="AA1085" s="10">
        <v>8952</v>
      </c>
      <c r="AB1085" s="6">
        <v>2016</v>
      </c>
      <c r="AC1085" s="6">
        <f t="shared" si="185"/>
        <v>0</v>
      </c>
      <c r="AD1085" s="6" t="s">
        <v>67</v>
      </c>
    </row>
    <row r="1086" spans="1:30" x14ac:dyDescent="0.2">
      <c r="A1086">
        <v>45</v>
      </c>
      <c r="B1086" s="6" t="s">
        <v>1860</v>
      </c>
      <c r="C1086" s="6" t="s">
        <v>22</v>
      </c>
      <c r="D1086" s="6" t="s">
        <v>23</v>
      </c>
      <c r="E1086" s="6" t="s">
        <v>2767</v>
      </c>
      <c r="F1086" s="6" t="s">
        <v>2771</v>
      </c>
      <c r="G1086" s="6">
        <v>80</v>
      </c>
      <c r="H1086" s="6">
        <v>92</v>
      </c>
      <c r="I1086" s="7">
        <v>42671</v>
      </c>
      <c r="J1086" s="7">
        <v>42682</v>
      </c>
      <c r="K1086" s="7" t="s">
        <v>2543</v>
      </c>
      <c r="L1086" s="17">
        <f t="shared" si="176"/>
        <v>284.38</v>
      </c>
      <c r="M1086" s="20">
        <f t="shared" si="177"/>
        <v>0.83757648217174208</v>
      </c>
      <c r="N1086" s="6">
        <v>11</v>
      </c>
      <c r="O1086" s="6">
        <v>7800000</v>
      </c>
      <c r="P1086" s="6">
        <v>7800000</v>
      </c>
      <c r="Q1086" s="6">
        <f t="shared" si="178"/>
        <v>0</v>
      </c>
      <c r="R1086" s="8">
        <f t="shared" si="179"/>
        <v>0</v>
      </c>
      <c r="S1086" s="6">
        <v>3954</v>
      </c>
      <c r="T1086" s="9">
        <f t="shared" si="180"/>
        <v>97549.425000000003</v>
      </c>
      <c r="U1086" s="6">
        <v>97549</v>
      </c>
      <c r="V1086" s="9">
        <f t="shared" si="181"/>
        <v>-0.42500000000291038</v>
      </c>
      <c r="W1086" s="8">
        <f t="shared" si="182"/>
        <v>-4.3567658138724074E-6</v>
      </c>
      <c r="X1086" s="22">
        <f t="shared" si="183"/>
        <v>81705.1042293762</v>
      </c>
      <c r="Y1086" s="22">
        <f t="shared" si="184"/>
        <v>81704.748259371263</v>
      </c>
      <c r="Z1086" s="22">
        <f t="shared" si="186"/>
        <v>6536379.860749701</v>
      </c>
      <c r="AA1086" s="10">
        <v>3169</v>
      </c>
      <c r="AB1086" s="6">
        <v>2012</v>
      </c>
      <c r="AC1086" s="6">
        <f t="shared" si="185"/>
        <v>4</v>
      </c>
      <c r="AD1086" s="6" t="s">
        <v>37</v>
      </c>
    </row>
    <row r="1087" spans="1:30" x14ac:dyDescent="0.2">
      <c r="A1087">
        <v>47</v>
      </c>
      <c r="B1087" s="6" t="s">
        <v>2222</v>
      </c>
      <c r="C1087" s="6" t="s">
        <v>22</v>
      </c>
      <c r="D1087" s="6" t="s">
        <v>23</v>
      </c>
      <c r="E1087" s="6" t="s">
        <v>2767</v>
      </c>
      <c r="F1087" s="6" t="s">
        <v>2771</v>
      </c>
      <c r="G1087" s="6">
        <v>103</v>
      </c>
      <c r="H1087" s="6">
        <v>113</v>
      </c>
      <c r="I1087" s="7">
        <v>42685</v>
      </c>
      <c r="J1087" s="7">
        <v>42696</v>
      </c>
      <c r="K1087" s="7" t="s">
        <v>2543</v>
      </c>
      <c r="L1087" s="17">
        <f t="shared" si="176"/>
        <v>284.38</v>
      </c>
      <c r="M1087" s="20">
        <f t="shared" si="177"/>
        <v>0.83757648217174208</v>
      </c>
      <c r="N1087" s="6">
        <v>11</v>
      </c>
      <c r="O1087" s="6">
        <v>5900000</v>
      </c>
      <c r="P1087" s="6">
        <v>6160000</v>
      </c>
      <c r="Q1087" s="6">
        <f t="shared" si="178"/>
        <v>260000</v>
      </c>
      <c r="R1087" s="8">
        <f t="shared" si="179"/>
        <v>4.4067796610169491E-2</v>
      </c>
      <c r="S1087" s="6">
        <v>31148</v>
      </c>
      <c r="T1087" s="9">
        <f t="shared" si="180"/>
        <v>57583.961165048546</v>
      </c>
      <c r="U1087" s="6">
        <v>60108</v>
      </c>
      <c r="V1087" s="9">
        <f t="shared" si="181"/>
        <v>2524.0388349514542</v>
      </c>
      <c r="W1087" s="8">
        <f t="shared" si="182"/>
        <v>4.3832323860406072E-2</v>
      </c>
      <c r="X1087" s="22">
        <f t="shared" si="183"/>
        <v>48230.97162213557</v>
      </c>
      <c r="Y1087" s="22">
        <f t="shared" si="184"/>
        <v>50345.047190379075</v>
      </c>
      <c r="Z1087" s="22">
        <f t="shared" si="186"/>
        <v>5185539.8606090443</v>
      </c>
      <c r="AA1087" s="10">
        <v>22180</v>
      </c>
      <c r="AB1087" s="6">
        <v>1984</v>
      </c>
      <c r="AC1087" s="6">
        <f t="shared" si="185"/>
        <v>32</v>
      </c>
      <c r="AD1087" s="6" t="s">
        <v>173</v>
      </c>
    </row>
    <row r="1088" spans="1:30" x14ac:dyDescent="0.2">
      <c r="A1088">
        <v>47</v>
      </c>
      <c r="B1088" s="6" t="s">
        <v>530</v>
      </c>
      <c r="C1088" s="6" t="s">
        <v>22</v>
      </c>
      <c r="D1088" s="6" t="s">
        <v>23</v>
      </c>
      <c r="E1088" s="6" t="s">
        <v>2767</v>
      </c>
      <c r="F1088" s="6" t="s">
        <v>2771</v>
      </c>
      <c r="G1088" s="6">
        <v>44</v>
      </c>
      <c r="H1088" s="6">
        <v>50</v>
      </c>
      <c r="I1088" s="7">
        <v>42685</v>
      </c>
      <c r="J1088" s="7">
        <v>42696</v>
      </c>
      <c r="K1088" s="7" t="s">
        <v>2543</v>
      </c>
      <c r="L1088" s="17">
        <f t="shared" si="176"/>
        <v>284.38</v>
      </c>
      <c r="M1088" s="20">
        <f t="shared" si="177"/>
        <v>0.83757648217174208</v>
      </c>
      <c r="N1088" s="6">
        <v>11</v>
      </c>
      <c r="O1088" s="6">
        <v>2800000</v>
      </c>
      <c r="P1088" s="6">
        <v>3375000</v>
      </c>
      <c r="Q1088" s="6">
        <f t="shared" si="178"/>
        <v>575000</v>
      </c>
      <c r="R1088" s="8">
        <f t="shared" si="179"/>
        <v>0.20535714285714285</v>
      </c>
      <c r="S1088" s="6">
        <v>12392</v>
      </c>
      <c r="T1088" s="9">
        <f t="shared" si="180"/>
        <v>63918</v>
      </c>
      <c r="U1088" s="6">
        <v>76986</v>
      </c>
      <c r="V1088" s="9">
        <f t="shared" si="181"/>
        <v>13068</v>
      </c>
      <c r="W1088" s="8">
        <f t="shared" si="182"/>
        <v>0.20444945085891297</v>
      </c>
      <c r="X1088" s="22">
        <f t="shared" si="183"/>
        <v>53536.213587453407</v>
      </c>
      <c r="Y1088" s="22">
        <f t="shared" si="184"/>
        <v>64481.663056473735</v>
      </c>
      <c r="Z1088" s="22">
        <f t="shared" si="186"/>
        <v>2837193.1744848443</v>
      </c>
      <c r="AA1088" s="6">
        <v>555</v>
      </c>
      <c r="AB1088" s="6">
        <v>1904</v>
      </c>
      <c r="AC1088" s="6">
        <f t="shared" si="185"/>
        <v>112</v>
      </c>
      <c r="AD1088" s="6" t="s">
        <v>37</v>
      </c>
    </row>
    <row r="1089" spans="1:30" x14ac:dyDescent="0.2">
      <c r="A1089">
        <v>47</v>
      </c>
      <c r="B1089" s="6" t="s">
        <v>309</v>
      </c>
      <c r="C1089" s="6" t="s">
        <v>22</v>
      </c>
      <c r="D1089" s="6" t="s">
        <v>23</v>
      </c>
      <c r="E1089" s="6" t="s">
        <v>2767</v>
      </c>
      <c r="F1089" s="6" t="s">
        <v>2771</v>
      </c>
      <c r="G1089" s="6">
        <v>36</v>
      </c>
      <c r="H1089" s="6">
        <v>40</v>
      </c>
      <c r="I1089" s="7">
        <v>42686</v>
      </c>
      <c r="J1089" s="7">
        <v>42697</v>
      </c>
      <c r="K1089" s="7" t="s">
        <v>2543</v>
      </c>
      <c r="L1089" s="17">
        <f t="shared" si="176"/>
        <v>284.38</v>
      </c>
      <c r="M1089" s="20">
        <f t="shared" si="177"/>
        <v>0.83757648217174208</v>
      </c>
      <c r="N1089" s="6">
        <v>11</v>
      </c>
      <c r="O1089" s="6">
        <v>3150000</v>
      </c>
      <c r="P1089" s="6">
        <v>3810000</v>
      </c>
      <c r="Q1089" s="6">
        <f t="shared" si="178"/>
        <v>660000</v>
      </c>
      <c r="R1089" s="8">
        <f t="shared" si="179"/>
        <v>0.20952380952380953</v>
      </c>
      <c r="S1089" s="6"/>
      <c r="T1089" s="9">
        <f t="shared" si="180"/>
        <v>87500</v>
      </c>
      <c r="U1089" s="6">
        <v>105833</v>
      </c>
      <c r="V1089" s="9">
        <f t="shared" si="181"/>
        <v>18333</v>
      </c>
      <c r="W1089" s="8">
        <f t="shared" si="182"/>
        <v>0.20952000000000001</v>
      </c>
      <c r="X1089" s="22">
        <f t="shared" si="183"/>
        <v>73287.942190027432</v>
      </c>
      <c r="Y1089" s="22">
        <f t="shared" si="184"/>
        <v>88643.231837681975</v>
      </c>
      <c r="Z1089" s="22">
        <f t="shared" si="186"/>
        <v>3191156.346156551</v>
      </c>
      <c r="AA1089" s="10">
        <v>1452</v>
      </c>
      <c r="AB1089" s="6">
        <v>2007</v>
      </c>
      <c r="AC1089" s="6">
        <f t="shared" si="185"/>
        <v>9</v>
      </c>
      <c r="AD1089" s="6" t="s">
        <v>173</v>
      </c>
    </row>
    <row r="1090" spans="1:30" x14ac:dyDescent="0.2">
      <c r="A1090">
        <v>47</v>
      </c>
      <c r="B1090" s="6" t="s">
        <v>1145</v>
      </c>
      <c r="C1090" s="6" t="s">
        <v>22</v>
      </c>
      <c r="D1090" s="6" t="s">
        <v>23</v>
      </c>
      <c r="E1090" s="6" t="s">
        <v>2767</v>
      </c>
      <c r="F1090" s="6" t="s">
        <v>2771</v>
      </c>
      <c r="G1090" s="6">
        <v>81</v>
      </c>
      <c r="H1090" s="6">
        <v>89</v>
      </c>
      <c r="I1090" s="7">
        <v>42686</v>
      </c>
      <c r="J1090" s="7">
        <v>42697</v>
      </c>
      <c r="K1090" s="7" t="s">
        <v>2543</v>
      </c>
      <c r="L1090" s="17">
        <f t="shared" ref="L1090:L1153" si="187">IF(K1090="Januar",238.19,IF(K1090="Februar",240.59,IF(K1090="Mars",245.99,IF(K1090="April",250.79,IF(K1090="Mai",256.52,IF(K1090="Juni",259.83,IF(K1090="Juli",265.66,IF(K1090="August",272.21,IF(K1090="September",275.91,IF(K1090="Oktober",281.13,IF(K1090="November",284.38,IF(K1090="Desember",287.34,0))))))))))))</f>
        <v>284.38</v>
      </c>
      <c r="M1090" s="20">
        <f t="shared" ref="M1090:M1153" si="188">$L$2/L1090</f>
        <v>0.83757648217174208</v>
      </c>
      <c r="N1090" s="6">
        <v>11</v>
      </c>
      <c r="O1090" s="6">
        <v>5300000</v>
      </c>
      <c r="P1090" s="6">
        <v>5300000</v>
      </c>
      <c r="Q1090" s="6">
        <f t="shared" ref="Q1090:Q1153" si="189">P1090-O1090</f>
        <v>0</v>
      </c>
      <c r="R1090" s="8">
        <f t="shared" ref="R1090:R1153" si="190">Q1090/O1090</f>
        <v>0</v>
      </c>
      <c r="S1090" s="6">
        <v>45326</v>
      </c>
      <c r="T1090" s="9">
        <f t="shared" ref="T1090:T1153" si="191">(O1090+S1090)/G1090</f>
        <v>65991.679012345674</v>
      </c>
      <c r="U1090" s="6">
        <v>65992</v>
      </c>
      <c r="V1090" s="9">
        <f t="shared" ref="V1090:V1153" si="192">U1090-T1090</f>
        <v>0.32098765432601795</v>
      </c>
      <c r="W1090" s="8">
        <f t="shared" ref="W1090:W1153" si="193">V1090/T1090</f>
        <v>4.8640625474306819E-6</v>
      </c>
      <c r="X1090" s="22">
        <f t="shared" ref="X1090:X1153" si="194">T1090*M1090</f>
        <v>55273.078359767271</v>
      </c>
      <c r="Y1090" s="22">
        <f t="shared" ref="Y1090:Y1153" si="195">U1090*M1090</f>
        <v>55273.347211477601</v>
      </c>
      <c r="Z1090" s="22">
        <f t="shared" si="186"/>
        <v>4477141.1241296856</v>
      </c>
      <c r="AA1090" s="6">
        <v>971</v>
      </c>
      <c r="AB1090" s="6">
        <v>1989</v>
      </c>
      <c r="AC1090" s="6">
        <f t="shared" ref="AC1090:AC1153" si="196">2016-AB1090</f>
        <v>27</v>
      </c>
      <c r="AD1090" s="6" t="s">
        <v>523</v>
      </c>
    </row>
    <row r="1091" spans="1:30" x14ac:dyDescent="0.2">
      <c r="A1091">
        <v>48</v>
      </c>
      <c r="B1091" s="6" t="s">
        <v>415</v>
      </c>
      <c r="C1091" s="6" t="s">
        <v>22</v>
      </c>
      <c r="D1091" s="6" t="s">
        <v>23</v>
      </c>
      <c r="E1091" s="6" t="s">
        <v>2767</v>
      </c>
      <c r="F1091" s="6" t="s">
        <v>2771</v>
      </c>
      <c r="G1091" s="6">
        <v>55</v>
      </c>
      <c r="H1091" s="6">
        <v>64</v>
      </c>
      <c r="I1091" s="7">
        <v>42693</v>
      </c>
      <c r="J1091" s="7">
        <v>42704</v>
      </c>
      <c r="K1091" s="7" t="s">
        <v>2543</v>
      </c>
      <c r="L1091" s="17">
        <f t="shared" si="187"/>
        <v>284.38</v>
      </c>
      <c r="M1091" s="20">
        <f t="shared" si="188"/>
        <v>0.83757648217174208</v>
      </c>
      <c r="N1091" s="6">
        <v>11</v>
      </c>
      <c r="O1091" s="6">
        <v>5100000</v>
      </c>
      <c r="P1091" s="6">
        <v>4950000</v>
      </c>
      <c r="Q1091" s="6">
        <f t="shared" si="189"/>
        <v>-150000</v>
      </c>
      <c r="R1091" s="8">
        <f t="shared" si="190"/>
        <v>-2.9411764705882353E-2</v>
      </c>
      <c r="S1091" s="6"/>
      <c r="T1091" s="9">
        <f t="shared" si="191"/>
        <v>92727.272727272721</v>
      </c>
      <c r="U1091" s="6">
        <v>90000</v>
      </c>
      <c r="V1091" s="9">
        <f t="shared" si="192"/>
        <v>-2727.2727272727207</v>
      </c>
      <c r="W1091" s="8">
        <f t="shared" si="193"/>
        <v>-2.9411764705882283E-2</v>
      </c>
      <c r="X1091" s="22">
        <f t="shared" si="194"/>
        <v>77666.182892288809</v>
      </c>
      <c r="Y1091" s="22">
        <f t="shared" si="195"/>
        <v>75381.883395456782</v>
      </c>
      <c r="Z1091" s="22">
        <f t="shared" ref="Z1091:Z1154" si="197">Y1091*G1091</f>
        <v>4146003.5867501232</v>
      </c>
      <c r="AA1091" s="10">
        <v>5400</v>
      </c>
      <c r="AB1091" s="6">
        <v>2016</v>
      </c>
      <c r="AC1091" s="6">
        <f t="shared" si="196"/>
        <v>0</v>
      </c>
      <c r="AD1091" s="6" t="s">
        <v>362</v>
      </c>
    </row>
    <row r="1092" spans="1:30" x14ac:dyDescent="0.2">
      <c r="A1092">
        <v>48</v>
      </c>
      <c r="B1092" s="6" t="s">
        <v>599</v>
      </c>
      <c r="C1092" s="6" t="s">
        <v>22</v>
      </c>
      <c r="D1092" s="6" t="s">
        <v>23</v>
      </c>
      <c r="E1092" s="6" t="s">
        <v>2767</v>
      </c>
      <c r="F1092" s="6" t="s">
        <v>2771</v>
      </c>
      <c r="G1092" s="6">
        <v>58</v>
      </c>
      <c r="H1092" s="6">
        <v>63</v>
      </c>
      <c r="I1092" s="7">
        <v>42693</v>
      </c>
      <c r="J1092" s="7">
        <v>42704</v>
      </c>
      <c r="K1092" s="7" t="s">
        <v>2543</v>
      </c>
      <c r="L1092" s="17">
        <f t="shared" si="187"/>
        <v>284.38</v>
      </c>
      <c r="M1092" s="20">
        <f t="shared" si="188"/>
        <v>0.83757648217174208</v>
      </c>
      <c r="N1092" s="6">
        <v>11</v>
      </c>
      <c r="O1092" s="6">
        <v>4000000</v>
      </c>
      <c r="P1092" s="6">
        <v>4000000</v>
      </c>
      <c r="Q1092" s="6">
        <f t="shared" si="189"/>
        <v>0</v>
      </c>
      <c r="R1092" s="8">
        <f t="shared" si="190"/>
        <v>0</v>
      </c>
      <c r="S1092" s="6"/>
      <c r="T1092" s="9">
        <f t="shared" si="191"/>
        <v>68965.517241379304</v>
      </c>
      <c r="U1092" s="6">
        <v>68966</v>
      </c>
      <c r="V1092" s="9">
        <f t="shared" si="192"/>
        <v>0.48275862069567665</v>
      </c>
      <c r="W1092" s="8">
        <f t="shared" si="193"/>
        <v>7.0000000000873121E-6</v>
      </c>
      <c r="X1092" s="22">
        <f t="shared" si="194"/>
        <v>57763.895322189106</v>
      </c>
      <c r="Y1092" s="22">
        <f t="shared" si="195"/>
        <v>57764.299669456363</v>
      </c>
      <c r="Z1092" s="22">
        <f t="shared" si="197"/>
        <v>3350329.3808284691</v>
      </c>
      <c r="AA1092" s="6">
        <v>296</v>
      </c>
      <c r="AB1092" s="6">
        <v>1898</v>
      </c>
      <c r="AC1092" s="6">
        <f t="shared" si="196"/>
        <v>118</v>
      </c>
      <c r="AD1092" s="6" t="s">
        <v>94</v>
      </c>
    </row>
    <row r="1093" spans="1:30" x14ac:dyDescent="0.2">
      <c r="A1093">
        <v>3</v>
      </c>
      <c r="B1093" s="6" t="s">
        <v>2148</v>
      </c>
      <c r="C1093" s="6" t="s">
        <v>22</v>
      </c>
      <c r="D1093" s="6" t="s">
        <v>23</v>
      </c>
      <c r="E1093" s="6" t="s">
        <v>2767</v>
      </c>
      <c r="F1093" s="6" t="s">
        <v>2771</v>
      </c>
      <c r="G1093" s="6">
        <v>98</v>
      </c>
      <c r="H1093" s="6">
        <v>110</v>
      </c>
      <c r="I1093" s="7">
        <v>42376</v>
      </c>
      <c r="J1093" s="7">
        <v>42388</v>
      </c>
      <c r="K1093" s="7" t="s">
        <v>2533</v>
      </c>
      <c r="L1093" s="17">
        <f t="shared" si="187"/>
        <v>238.19</v>
      </c>
      <c r="M1093" s="20">
        <f t="shared" si="188"/>
        <v>1</v>
      </c>
      <c r="N1093" s="6">
        <v>12</v>
      </c>
      <c r="O1093" s="6">
        <v>4400000</v>
      </c>
      <c r="P1093" s="6">
        <v>4800000</v>
      </c>
      <c r="Q1093" s="6">
        <f t="shared" si="189"/>
        <v>400000</v>
      </c>
      <c r="R1093" s="8">
        <f t="shared" si="190"/>
        <v>9.0909090909090912E-2</v>
      </c>
      <c r="S1093" s="6">
        <v>146000</v>
      </c>
      <c r="T1093" s="9">
        <f t="shared" si="191"/>
        <v>46387.755102040814</v>
      </c>
      <c r="U1093" s="6">
        <v>50469</v>
      </c>
      <c r="V1093" s="9">
        <f t="shared" si="192"/>
        <v>4081.2448979591863</v>
      </c>
      <c r="W1093" s="8">
        <f t="shared" si="193"/>
        <v>8.7981082270127645E-2</v>
      </c>
      <c r="X1093" s="22">
        <f t="shared" si="194"/>
        <v>46387.755102040814</v>
      </c>
      <c r="Y1093" s="22">
        <f t="shared" si="195"/>
        <v>50469</v>
      </c>
      <c r="Z1093" s="22">
        <f t="shared" si="197"/>
        <v>4945962</v>
      </c>
      <c r="AA1093" s="6">
        <v>342</v>
      </c>
      <c r="AB1093" s="6">
        <v>1928</v>
      </c>
      <c r="AC1093" s="6">
        <f t="shared" si="196"/>
        <v>88</v>
      </c>
      <c r="AD1093" s="6" t="s">
        <v>233</v>
      </c>
    </row>
    <row r="1094" spans="1:30" x14ac:dyDescent="0.2">
      <c r="A1094">
        <v>4</v>
      </c>
      <c r="B1094" s="6" t="s">
        <v>555</v>
      </c>
      <c r="C1094" s="6" t="s">
        <v>22</v>
      </c>
      <c r="D1094" s="6" t="s">
        <v>23</v>
      </c>
      <c r="E1094" s="6" t="s">
        <v>2767</v>
      </c>
      <c r="F1094" s="6" t="s">
        <v>2771</v>
      </c>
      <c r="G1094" s="6">
        <v>46</v>
      </c>
      <c r="H1094" s="6">
        <v>54</v>
      </c>
      <c r="I1094" s="7">
        <v>42384</v>
      </c>
      <c r="J1094" s="7">
        <v>42396</v>
      </c>
      <c r="K1094" s="7" t="s">
        <v>2533</v>
      </c>
      <c r="L1094" s="17">
        <f t="shared" si="187"/>
        <v>238.19</v>
      </c>
      <c r="M1094" s="20">
        <f t="shared" si="188"/>
        <v>1</v>
      </c>
      <c r="N1094" s="6">
        <v>12</v>
      </c>
      <c r="O1094" s="6">
        <v>3100000</v>
      </c>
      <c r="P1094" s="6">
        <v>3150000</v>
      </c>
      <c r="Q1094" s="6">
        <f t="shared" si="189"/>
        <v>50000</v>
      </c>
      <c r="R1094" s="8">
        <f t="shared" si="190"/>
        <v>1.6129032258064516E-2</v>
      </c>
      <c r="S1094" s="6"/>
      <c r="T1094" s="9">
        <f t="shared" si="191"/>
        <v>67391.304347826081</v>
      </c>
      <c r="U1094" s="6">
        <v>68478</v>
      </c>
      <c r="V1094" s="9">
        <f t="shared" si="192"/>
        <v>1086.6956521739194</v>
      </c>
      <c r="W1094" s="8">
        <f t="shared" si="193"/>
        <v>1.6125161290322675E-2</v>
      </c>
      <c r="X1094" s="22">
        <f t="shared" si="194"/>
        <v>67391.304347826081</v>
      </c>
      <c r="Y1094" s="22">
        <f t="shared" si="195"/>
        <v>68478</v>
      </c>
      <c r="Z1094" s="22">
        <f t="shared" si="197"/>
        <v>3149988</v>
      </c>
      <c r="AA1094" s="10">
        <v>5361</v>
      </c>
      <c r="AB1094" s="6">
        <v>2014</v>
      </c>
      <c r="AC1094" s="6">
        <f t="shared" si="196"/>
        <v>2</v>
      </c>
      <c r="AD1094" s="6" t="s">
        <v>37</v>
      </c>
    </row>
    <row r="1095" spans="1:30" x14ac:dyDescent="0.2">
      <c r="A1095">
        <v>7</v>
      </c>
      <c r="B1095" s="6" t="s">
        <v>172</v>
      </c>
      <c r="C1095" s="6" t="s">
        <v>22</v>
      </c>
      <c r="D1095" s="6" t="s">
        <v>23</v>
      </c>
      <c r="E1095" s="6" t="s">
        <v>2767</v>
      </c>
      <c r="F1095" s="6" t="s">
        <v>2771</v>
      </c>
      <c r="G1095" s="6">
        <v>32</v>
      </c>
      <c r="H1095" s="6">
        <v>36</v>
      </c>
      <c r="I1095" s="7">
        <v>42405</v>
      </c>
      <c r="J1095" s="7">
        <v>42417</v>
      </c>
      <c r="K1095" s="7" t="s">
        <v>2534</v>
      </c>
      <c r="L1095" s="17">
        <f t="shared" si="187"/>
        <v>240.59</v>
      </c>
      <c r="M1095" s="20">
        <f t="shared" si="188"/>
        <v>0.99002452304750821</v>
      </c>
      <c r="N1095" s="6">
        <v>12</v>
      </c>
      <c r="O1095" s="6">
        <v>2350000</v>
      </c>
      <c r="P1095" s="6">
        <v>2720000</v>
      </c>
      <c r="Q1095" s="6">
        <f t="shared" si="189"/>
        <v>370000</v>
      </c>
      <c r="R1095" s="8">
        <f t="shared" si="190"/>
        <v>0.1574468085106383</v>
      </c>
      <c r="S1095" s="6"/>
      <c r="T1095" s="9">
        <f t="shared" si="191"/>
        <v>73437.5</v>
      </c>
      <c r="U1095" s="6">
        <v>85000</v>
      </c>
      <c r="V1095" s="9">
        <f t="shared" si="192"/>
        <v>11562.5</v>
      </c>
      <c r="W1095" s="8">
        <f t="shared" si="193"/>
        <v>0.1574468085106383</v>
      </c>
      <c r="X1095" s="22">
        <f t="shared" si="194"/>
        <v>72704.925911301383</v>
      </c>
      <c r="Y1095" s="22">
        <f t="shared" si="195"/>
        <v>84152.084459038204</v>
      </c>
      <c r="Z1095" s="22">
        <f t="shared" si="197"/>
        <v>2692866.7026892225</v>
      </c>
      <c r="AA1095" s="10">
        <v>3404</v>
      </c>
      <c r="AB1095" s="6">
        <v>2004</v>
      </c>
      <c r="AC1095" s="6">
        <f t="shared" si="196"/>
        <v>12</v>
      </c>
      <c r="AD1095" s="6" t="s">
        <v>29</v>
      </c>
    </row>
    <row r="1096" spans="1:30" x14ac:dyDescent="0.2">
      <c r="A1096">
        <v>10</v>
      </c>
      <c r="B1096" s="6" t="s">
        <v>817</v>
      </c>
      <c r="C1096" s="6" t="s">
        <v>22</v>
      </c>
      <c r="D1096" s="6" t="s">
        <v>23</v>
      </c>
      <c r="E1096" s="6" t="s">
        <v>2767</v>
      </c>
      <c r="F1096" s="6" t="s">
        <v>2771</v>
      </c>
      <c r="G1096" s="6">
        <v>52</v>
      </c>
      <c r="H1096" s="6">
        <v>59</v>
      </c>
      <c r="I1096" s="7">
        <v>42425</v>
      </c>
      <c r="J1096" s="7">
        <v>42437</v>
      </c>
      <c r="K1096" s="7" t="s">
        <v>2535</v>
      </c>
      <c r="L1096" s="17">
        <f t="shared" si="187"/>
        <v>245.99</v>
      </c>
      <c r="M1096" s="20">
        <f t="shared" si="188"/>
        <v>0.96829139395910402</v>
      </c>
      <c r="N1096" s="6">
        <v>12</v>
      </c>
      <c r="O1096" s="6">
        <v>2590000</v>
      </c>
      <c r="P1096" s="6">
        <v>3400000</v>
      </c>
      <c r="Q1096" s="6">
        <f t="shared" si="189"/>
        <v>810000</v>
      </c>
      <c r="R1096" s="8">
        <f t="shared" si="190"/>
        <v>0.31274131274131273</v>
      </c>
      <c r="S1096" s="6"/>
      <c r="T1096" s="9">
        <f t="shared" si="191"/>
        <v>49807.692307692305</v>
      </c>
      <c r="U1096" s="6">
        <v>65385</v>
      </c>
      <c r="V1096" s="9">
        <f t="shared" si="192"/>
        <v>15577.307692307695</v>
      </c>
      <c r="W1096" s="8">
        <f t="shared" si="193"/>
        <v>0.31274903474903482</v>
      </c>
      <c r="X1096" s="22">
        <f t="shared" si="194"/>
        <v>48228.359814501528</v>
      </c>
      <c r="Y1096" s="22">
        <f t="shared" si="195"/>
        <v>63311.732794016018</v>
      </c>
      <c r="Z1096" s="22">
        <f t="shared" si="197"/>
        <v>3292210.1052888329</v>
      </c>
      <c r="AA1096" s="10">
        <v>21284</v>
      </c>
      <c r="AB1096" s="6">
        <v>1984</v>
      </c>
      <c r="AC1096" s="6">
        <f t="shared" si="196"/>
        <v>32</v>
      </c>
      <c r="AD1096" s="6" t="s">
        <v>37</v>
      </c>
    </row>
    <row r="1097" spans="1:30" x14ac:dyDescent="0.2">
      <c r="A1097">
        <v>10</v>
      </c>
      <c r="B1097" s="6" t="s">
        <v>1773</v>
      </c>
      <c r="C1097" s="6" t="s">
        <v>22</v>
      </c>
      <c r="D1097" s="6" t="s">
        <v>23</v>
      </c>
      <c r="E1097" s="6" t="s">
        <v>2767</v>
      </c>
      <c r="F1097" s="6" t="s">
        <v>2771</v>
      </c>
      <c r="G1097" s="6">
        <v>78</v>
      </c>
      <c r="H1097" s="6">
        <v>94</v>
      </c>
      <c r="I1097" s="7">
        <v>42426</v>
      </c>
      <c r="J1097" s="7">
        <v>42438</v>
      </c>
      <c r="K1097" s="7" t="s">
        <v>2535</v>
      </c>
      <c r="L1097" s="17">
        <f t="shared" si="187"/>
        <v>245.99</v>
      </c>
      <c r="M1097" s="20">
        <f t="shared" si="188"/>
        <v>0.96829139395910402</v>
      </c>
      <c r="N1097" s="6">
        <v>12</v>
      </c>
      <c r="O1097" s="6">
        <v>3900000</v>
      </c>
      <c r="P1097" s="6">
        <v>4175000</v>
      </c>
      <c r="Q1097" s="6">
        <f t="shared" si="189"/>
        <v>275000</v>
      </c>
      <c r="R1097" s="8">
        <f t="shared" si="190"/>
        <v>7.0512820512820512E-2</v>
      </c>
      <c r="S1097" s="6"/>
      <c r="T1097" s="9">
        <f t="shared" si="191"/>
        <v>50000</v>
      </c>
      <c r="U1097" s="6">
        <v>53526</v>
      </c>
      <c r="V1097" s="9">
        <f t="shared" si="192"/>
        <v>3526</v>
      </c>
      <c r="W1097" s="8">
        <f t="shared" si="193"/>
        <v>7.0519999999999999E-2</v>
      </c>
      <c r="X1097" s="22">
        <f t="shared" si="194"/>
        <v>48414.569697955201</v>
      </c>
      <c r="Y1097" s="22">
        <f t="shared" si="195"/>
        <v>51828.765153054999</v>
      </c>
      <c r="Z1097" s="22">
        <f t="shared" si="197"/>
        <v>4042643.6819382901</v>
      </c>
      <c r="AA1097" s="6">
        <v>368</v>
      </c>
      <c r="AB1097" s="6">
        <v>1870</v>
      </c>
      <c r="AC1097" s="6">
        <f t="shared" si="196"/>
        <v>146</v>
      </c>
      <c r="AD1097" s="6" t="s">
        <v>295</v>
      </c>
    </row>
    <row r="1098" spans="1:30" x14ac:dyDescent="0.2">
      <c r="A1098">
        <v>11</v>
      </c>
      <c r="B1098" s="6" t="s">
        <v>1594</v>
      </c>
      <c r="C1098" s="6" t="s">
        <v>22</v>
      </c>
      <c r="D1098" s="6" t="s">
        <v>23</v>
      </c>
      <c r="E1098" s="6" t="s">
        <v>2767</v>
      </c>
      <c r="F1098" s="6" t="s">
        <v>2771</v>
      </c>
      <c r="G1098" s="6">
        <v>83</v>
      </c>
      <c r="H1098" s="6">
        <v>95</v>
      </c>
      <c r="I1098" s="7">
        <v>42433</v>
      </c>
      <c r="J1098" s="7">
        <v>42445</v>
      </c>
      <c r="K1098" s="7" t="s">
        <v>2535</v>
      </c>
      <c r="L1098" s="17">
        <f t="shared" si="187"/>
        <v>245.99</v>
      </c>
      <c r="M1098" s="20">
        <f t="shared" si="188"/>
        <v>0.96829139395910402</v>
      </c>
      <c r="N1098" s="6">
        <v>12</v>
      </c>
      <c r="O1098" s="6">
        <v>4690000</v>
      </c>
      <c r="P1098" s="6">
        <v>4650000</v>
      </c>
      <c r="Q1098" s="6">
        <f t="shared" si="189"/>
        <v>-40000</v>
      </c>
      <c r="R1098" s="8">
        <f t="shared" si="190"/>
        <v>-8.5287846481876331E-3</v>
      </c>
      <c r="S1098" s="6"/>
      <c r="T1098" s="9">
        <f t="shared" si="191"/>
        <v>56506.024096385539</v>
      </c>
      <c r="U1098" s="6">
        <v>56024</v>
      </c>
      <c r="V1098" s="9">
        <f t="shared" si="192"/>
        <v>-482.02409638553945</v>
      </c>
      <c r="W1098" s="8">
        <f t="shared" si="193"/>
        <v>-8.5304904051172227E-3</v>
      </c>
      <c r="X1098" s="22">
        <f t="shared" si="194"/>
        <v>54714.296839375878</v>
      </c>
      <c r="Y1098" s="22">
        <f t="shared" si="195"/>
        <v>54247.557055164842</v>
      </c>
      <c r="Z1098" s="22">
        <f t="shared" si="197"/>
        <v>4502547.2355786823</v>
      </c>
      <c r="AA1098" s="6">
        <v>546</v>
      </c>
      <c r="AB1098" s="6">
        <v>2001</v>
      </c>
      <c r="AC1098" s="6">
        <f t="shared" si="196"/>
        <v>15</v>
      </c>
      <c r="AD1098" s="6" t="s">
        <v>460</v>
      </c>
    </row>
    <row r="1099" spans="1:30" x14ac:dyDescent="0.2">
      <c r="A1099">
        <v>11</v>
      </c>
      <c r="B1099" s="6" t="s">
        <v>999</v>
      </c>
      <c r="C1099" s="6" t="s">
        <v>22</v>
      </c>
      <c r="D1099" s="6" t="s">
        <v>23</v>
      </c>
      <c r="E1099" s="6" t="s">
        <v>2767</v>
      </c>
      <c r="F1099" s="6" t="s">
        <v>2771</v>
      </c>
      <c r="G1099" s="6">
        <v>56</v>
      </c>
      <c r="H1099" s="6">
        <v>62</v>
      </c>
      <c r="I1099" s="7">
        <v>42433</v>
      </c>
      <c r="J1099" s="7">
        <v>42445</v>
      </c>
      <c r="K1099" s="7" t="s">
        <v>2535</v>
      </c>
      <c r="L1099" s="17">
        <f t="shared" si="187"/>
        <v>245.99</v>
      </c>
      <c r="M1099" s="20">
        <f t="shared" si="188"/>
        <v>0.96829139395910402</v>
      </c>
      <c r="N1099" s="6">
        <v>12</v>
      </c>
      <c r="O1099" s="6">
        <v>2650000</v>
      </c>
      <c r="P1099" s="6">
        <v>3250000</v>
      </c>
      <c r="Q1099" s="6">
        <f t="shared" si="189"/>
        <v>600000</v>
      </c>
      <c r="R1099" s="8">
        <f t="shared" si="190"/>
        <v>0.22641509433962265</v>
      </c>
      <c r="S1099" s="6"/>
      <c r="T1099" s="9">
        <f t="shared" si="191"/>
        <v>47321.428571428572</v>
      </c>
      <c r="U1099" s="6">
        <v>58036</v>
      </c>
      <c r="V1099" s="9">
        <f t="shared" si="192"/>
        <v>10714.571428571428</v>
      </c>
      <c r="W1099" s="8">
        <f t="shared" si="193"/>
        <v>0.22642113207547168</v>
      </c>
      <c r="X1099" s="22">
        <f t="shared" si="194"/>
        <v>45820.932035564743</v>
      </c>
      <c r="Y1099" s="22">
        <f t="shared" si="195"/>
        <v>56195.75933981056</v>
      </c>
      <c r="Z1099" s="22">
        <f t="shared" si="197"/>
        <v>3146962.5230293912</v>
      </c>
      <c r="AA1099" s="10">
        <v>10305</v>
      </c>
      <c r="AB1099" s="6">
        <v>1991</v>
      </c>
      <c r="AC1099" s="6">
        <f t="shared" si="196"/>
        <v>25</v>
      </c>
      <c r="AD1099" s="6" t="s">
        <v>37</v>
      </c>
    </row>
    <row r="1100" spans="1:30" x14ac:dyDescent="0.2">
      <c r="A1100">
        <v>13</v>
      </c>
      <c r="B1100" s="6" t="s">
        <v>866</v>
      </c>
      <c r="C1100" s="6" t="s">
        <v>22</v>
      </c>
      <c r="D1100" s="6" t="s">
        <v>23</v>
      </c>
      <c r="E1100" s="6" t="s">
        <v>2767</v>
      </c>
      <c r="F1100" s="6" t="s">
        <v>2771</v>
      </c>
      <c r="G1100" s="6">
        <v>53</v>
      </c>
      <c r="H1100" s="6">
        <v>59</v>
      </c>
      <c r="I1100" s="7">
        <v>42447</v>
      </c>
      <c r="J1100" s="7">
        <v>42459</v>
      </c>
      <c r="K1100" s="7" t="s">
        <v>2535</v>
      </c>
      <c r="L1100" s="17">
        <f t="shared" si="187"/>
        <v>245.99</v>
      </c>
      <c r="M1100" s="20">
        <f t="shared" si="188"/>
        <v>0.96829139395910402</v>
      </c>
      <c r="N1100" s="6">
        <v>12</v>
      </c>
      <c r="O1100" s="6">
        <v>2890000</v>
      </c>
      <c r="P1100" s="6">
        <v>2900000</v>
      </c>
      <c r="Q1100" s="6">
        <f t="shared" si="189"/>
        <v>10000</v>
      </c>
      <c r="R1100" s="8">
        <f t="shared" si="190"/>
        <v>3.4602076124567475E-3</v>
      </c>
      <c r="S1100" s="6">
        <v>72335</v>
      </c>
      <c r="T1100" s="9">
        <f t="shared" si="191"/>
        <v>55893.113207547169</v>
      </c>
      <c r="U1100" s="6">
        <v>56082</v>
      </c>
      <c r="V1100" s="9">
        <f t="shared" si="192"/>
        <v>188.88679245283129</v>
      </c>
      <c r="W1100" s="8">
        <f t="shared" si="193"/>
        <v>3.3794287276759914E-3</v>
      </c>
      <c r="X1100" s="22">
        <f t="shared" si="194"/>
        <v>54120.820500449852</v>
      </c>
      <c r="Y1100" s="22">
        <f t="shared" si="195"/>
        <v>54303.717956014472</v>
      </c>
      <c r="Z1100" s="22">
        <f t="shared" si="197"/>
        <v>2878097.0516687669</v>
      </c>
      <c r="AA1100" s="10">
        <v>3894</v>
      </c>
      <c r="AB1100" s="6">
        <v>1988</v>
      </c>
      <c r="AC1100" s="6">
        <f t="shared" si="196"/>
        <v>28</v>
      </c>
      <c r="AD1100" s="6" t="s">
        <v>500</v>
      </c>
    </row>
    <row r="1101" spans="1:30" x14ac:dyDescent="0.2">
      <c r="A1101">
        <v>14</v>
      </c>
      <c r="B1101" s="6" t="s">
        <v>199</v>
      </c>
      <c r="C1101" s="6" t="s">
        <v>22</v>
      </c>
      <c r="D1101" s="6" t="s">
        <v>23</v>
      </c>
      <c r="E1101" s="6" t="s">
        <v>2767</v>
      </c>
      <c r="F1101" s="6" t="s">
        <v>2771</v>
      </c>
      <c r="G1101" s="6">
        <v>32</v>
      </c>
      <c r="H1101" s="6">
        <v>36</v>
      </c>
      <c r="I1101" s="7">
        <v>42452</v>
      </c>
      <c r="J1101" s="7">
        <v>42464</v>
      </c>
      <c r="K1101" s="7" t="s">
        <v>2536</v>
      </c>
      <c r="L1101" s="17">
        <f t="shared" si="187"/>
        <v>250.79</v>
      </c>
      <c r="M1101" s="20">
        <f t="shared" si="188"/>
        <v>0.9497587623110969</v>
      </c>
      <c r="N1101" s="6">
        <v>12</v>
      </c>
      <c r="O1101" s="6">
        <v>2200000</v>
      </c>
      <c r="P1101" s="6">
        <v>2630000</v>
      </c>
      <c r="Q1101" s="6">
        <f t="shared" si="189"/>
        <v>430000</v>
      </c>
      <c r="R1101" s="8">
        <f t="shared" si="190"/>
        <v>0.19545454545454546</v>
      </c>
      <c r="S1101" s="6">
        <v>1517</v>
      </c>
      <c r="T1101" s="9">
        <f t="shared" si="191"/>
        <v>68797.40625</v>
      </c>
      <c r="U1101" s="6">
        <v>82235</v>
      </c>
      <c r="V1101" s="9">
        <f t="shared" si="192"/>
        <v>13437.59375</v>
      </c>
      <c r="W1101" s="8">
        <f t="shared" si="193"/>
        <v>0.19532122622718789</v>
      </c>
      <c r="X1101" s="22">
        <f t="shared" si="194"/>
        <v>65340.939410213723</v>
      </c>
      <c r="Y1101" s="22">
        <f t="shared" si="195"/>
        <v>78103.411818653054</v>
      </c>
      <c r="Z1101" s="22">
        <f t="shared" si="197"/>
        <v>2499309.1781968977</v>
      </c>
      <c r="AA1101" s="6">
        <v>613</v>
      </c>
      <c r="AB1101" s="6">
        <v>1939</v>
      </c>
      <c r="AC1101" s="6">
        <f t="shared" si="196"/>
        <v>77</v>
      </c>
      <c r="AD1101" s="6" t="s">
        <v>200</v>
      </c>
    </row>
    <row r="1102" spans="1:30" x14ac:dyDescent="0.2">
      <c r="A1102">
        <v>14</v>
      </c>
      <c r="B1102" s="6" t="s">
        <v>536</v>
      </c>
      <c r="C1102" s="6" t="s">
        <v>22</v>
      </c>
      <c r="D1102" s="6" t="s">
        <v>23</v>
      </c>
      <c r="E1102" s="6" t="s">
        <v>2767</v>
      </c>
      <c r="F1102" s="6" t="s">
        <v>2771</v>
      </c>
      <c r="G1102" s="6">
        <v>49</v>
      </c>
      <c r="H1102" s="6">
        <v>58</v>
      </c>
      <c r="I1102" s="7">
        <v>42454</v>
      </c>
      <c r="J1102" s="7">
        <v>42466</v>
      </c>
      <c r="K1102" s="7" t="s">
        <v>2536</v>
      </c>
      <c r="L1102" s="17">
        <f t="shared" si="187"/>
        <v>250.79</v>
      </c>
      <c r="M1102" s="20">
        <f t="shared" si="188"/>
        <v>0.9497587623110969</v>
      </c>
      <c r="N1102" s="6">
        <v>12</v>
      </c>
      <c r="O1102" s="6">
        <v>2550000</v>
      </c>
      <c r="P1102" s="6">
        <v>3350000</v>
      </c>
      <c r="Q1102" s="6">
        <f t="shared" si="189"/>
        <v>800000</v>
      </c>
      <c r="R1102" s="8">
        <f t="shared" si="190"/>
        <v>0.31372549019607843</v>
      </c>
      <c r="S1102" s="6">
        <v>120515</v>
      </c>
      <c r="T1102" s="9">
        <f t="shared" si="191"/>
        <v>54500.306122448979</v>
      </c>
      <c r="U1102" s="6">
        <v>70827</v>
      </c>
      <c r="V1102" s="9">
        <f t="shared" si="192"/>
        <v>16326.693877551021</v>
      </c>
      <c r="W1102" s="8">
        <f t="shared" si="193"/>
        <v>0.29957068205945298</v>
      </c>
      <c r="X1102" s="22">
        <f t="shared" si="194"/>
        <v>51762.143288433042</v>
      </c>
      <c r="Y1102" s="22">
        <f t="shared" si="195"/>
        <v>67268.563858208057</v>
      </c>
      <c r="Z1102" s="22">
        <f t="shared" si="197"/>
        <v>3296159.6290521948</v>
      </c>
      <c r="AA1102" s="6">
        <v>566</v>
      </c>
      <c r="AB1102" s="6">
        <v>1915</v>
      </c>
      <c r="AC1102" s="6">
        <f t="shared" si="196"/>
        <v>101</v>
      </c>
      <c r="AD1102" s="6" t="s">
        <v>191</v>
      </c>
    </row>
    <row r="1103" spans="1:30" x14ac:dyDescent="0.2">
      <c r="A1103">
        <v>16</v>
      </c>
      <c r="B1103" s="6" t="s">
        <v>1515</v>
      </c>
      <c r="C1103" s="6" t="s">
        <v>22</v>
      </c>
      <c r="D1103" s="6" t="s">
        <v>23</v>
      </c>
      <c r="E1103" s="6" t="s">
        <v>2767</v>
      </c>
      <c r="F1103" s="6" t="s">
        <v>2771</v>
      </c>
      <c r="G1103" s="6">
        <v>70</v>
      </c>
      <c r="H1103" s="6">
        <v>78</v>
      </c>
      <c r="I1103" s="7">
        <v>42468</v>
      </c>
      <c r="J1103" s="7">
        <v>42480</v>
      </c>
      <c r="K1103" s="7" t="s">
        <v>2536</v>
      </c>
      <c r="L1103" s="17">
        <f t="shared" si="187"/>
        <v>250.79</v>
      </c>
      <c r="M1103" s="20">
        <f t="shared" si="188"/>
        <v>0.9497587623110969</v>
      </c>
      <c r="N1103" s="6">
        <v>12</v>
      </c>
      <c r="O1103" s="6">
        <v>4750000</v>
      </c>
      <c r="P1103" s="6">
        <v>4900000</v>
      </c>
      <c r="Q1103" s="6">
        <f t="shared" si="189"/>
        <v>150000</v>
      </c>
      <c r="R1103" s="8">
        <f t="shared" si="190"/>
        <v>3.1578947368421054E-2</v>
      </c>
      <c r="S1103" s="6"/>
      <c r="T1103" s="9">
        <f t="shared" si="191"/>
        <v>67857.142857142855</v>
      </c>
      <c r="U1103" s="6">
        <v>70000</v>
      </c>
      <c r="V1103" s="9">
        <f t="shared" si="192"/>
        <v>2142.8571428571449</v>
      </c>
      <c r="W1103" s="8">
        <f t="shared" si="193"/>
        <v>3.1578947368421081E-2</v>
      </c>
      <c r="X1103" s="22">
        <f t="shared" si="194"/>
        <v>64447.916013967289</v>
      </c>
      <c r="Y1103" s="22">
        <f t="shared" si="195"/>
        <v>66483.113361776777</v>
      </c>
      <c r="Z1103" s="22">
        <f t="shared" si="197"/>
        <v>4653817.9353243746</v>
      </c>
      <c r="AA1103" s="10">
        <v>1133</v>
      </c>
      <c r="AB1103" s="6">
        <v>1929</v>
      </c>
      <c r="AC1103" s="6">
        <f t="shared" si="196"/>
        <v>87</v>
      </c>
      <c r="AD1103" s="6" t="s">
        <v>295</v>
      </c>
    </row>
    <row r="1104" spans="1:30" x14ac:dyDescent="0.2">
      <c r="A1104">
        <v>20</v>
      </c>
      <c r="B1104" s="6" t="s">
        <v>2091</v>
      </c>
      <c r="C1104" s="6" t="s">
        <v>22</v>
      </c>
      <c r="D1104" s="6" t="s">
        <v>23</v>
      </c>
      <c r="E1104" s="6" t="s">
        <v>2767</v>
      </c>
      <c r="F1104" s="6" t="s">
        <v>2771</v>
      </c>
      <c r="G1104" s="6">
        <v>93</v>
      </c>
      <c r="H1104" s="6">
        <v>103</v>
      </c>
      <c r="I1104" s="7">
        <v>42497</v>
      </c>
      <c r="J1104" s="7">
        <v>42509</v>
      </c>
      <c r="K1104" s="7" t="s">
        <v>2537</v>
      </c>
      <c r="L1104" s="17">
        <f t="shared" si="187"/>
        <v>256.52</v>
      </c>
      <c r="M1104" s="20">
        <f t="shared" si="188"/>
        <v>0.92854358334632781</v>
      </c>
      <c r="N1104" s="6">
        <v>12</v>
      </c>
      <c r="O1104" s="6">
        <v>4800000</v>
      </c>
      <c r="P1104" s="6">
        <v>5550000</v>
      </c>
      <c r="Q1104" s="6">
        <f t="shared" si="189"/>
        <v>750000</v>
      </c>
      <c r="R1104" s="8">
        <f t="shared" si="190"/>
        <v>0.15625</v>
      </c>
      <c r="S1104" s="6">
        <v>13000</v>
      </c>
      <c r="T1104" s="9">
        <f t="shared" si="191"/>
        <v>51752.68817204301</v>
      </c>
      <c r="U1104" s="6">
        <v>59817</v>
      </c>
      <c r="V1104" s="9">
        <f t="shared" si="192"/>
        <v>8064.3118279569899</v>
      </c>
      <c r="W1104" s="8">
        <f t="shared" si="193"/>
        <v>0.15582401828381467</v>
      </c>
      <c r="X1104" s="22">
        <f t="shared" si="194"/>
        <v>48054.62652307393</v>
      </c>
      <c r="Y1104" s="22">
        <f t="shared" si="195"/>
        <v>55542.691525027287</v>
      </c>
      <c r="Z1104" s="22">
        <f t="shared" si="197"/>
        <v>5165470.3118275376</v>
      </c>
      <c r="AA1104" s="10">
        <v>2876</v>
      </c>
      <c r="AB1104" s="6">
        <v>1985</v>
      </c>
      <c r="AC1104" s="6">
        <f t="shared" si="196"/>
        <v>31</v>
      </c>
      <c r="AD1104" s="6" t="s">
        <v>629</v>
      </c>
    </row>
    <row r="1105" spans="1:30" x14ac:dyDescent="0.2">
      <c r="A1105">
        <v>21</v>
      </c>
      <c r="B1105" s="6" t="s">
        <v>879</v>
      </c>
      <c r="C1105" s="6" t="s">
        <v>22</v>
      </c>
      <c r="D1105" s="6" t="s">
        <v>23</v>
      </c>
      <c r="E1105" s="6" t="s">
        <v>2767</v>
      </c>
      <c r="F1105" s="6" t="s">
        <v>2771</v>
      </c>
      <c r="G1105" s="6">
        <v>53</v>
      </c>
      <c r="H1105" s="6"/>
      <c r="I1105" s="7">
        <v>42502</v>
      </c>
      <c r="J1105" s="7">
        <v>42514</v>
      </c>
      <c r="K1105" s="7" t="s">
        <v>2537</v>
      </c>
      <c r="L1105" s="17">
        <f t="shared" si="187"/>
        <v>256.52</v>
      </c>
      <c r="M1105" s="20">
        <f t="shared" si="188"/>
        <v>0.92854358334632781</v>
      </c>
      <c r="N1105" s="6">
        <v>12</v>
      </c>
      <c r="O1105" s="6">
        <v>4350000</v>
      </c>
      <c r="P1105" s="6">
        <v>4250000</v>
      </c>
      <c r="Q1105" s="6">
        <f t="shared" si="189"/>
        <v>-100000</v>
      </c>
      <c r="R1105" s="8">
        <f t="shared" si="190"/>
        <v>-2.2988505747126436E-2</v>
      </c>
      <c r="S1105" s="6"/>
      <c r="T1105" s="9">
        <f t="shared" si="191"/>
        <v>82075.471698113208</v>
      </c>
      <c r="U1105" s="6">
        <v>80189</v>
      </c>
      <c r="V1105" s="9">
        <f t="shared" si="192"/>
        <v>-1886.4716981132078</v>
      </c>
      <c r="W1105" s="8">
        <f t="shared" si="193"/>
        <v>-2.2984597701149429E-2</v>
      </c>
      <c r="X1105" s="22">
        <f t="shared" si="194"/>
        <v>76210.652595406151</v>
      </c>
      <c r="Y1105" s="22">
        <f t="shared" si="195"/>
        <v>74458.981404958686</v>
      </c>
      <c r="Z1105" s="22">
        <f t="shared" si="197"/>
        <v>3946326.0144628105</v>
      </c>
      <c r="AA1105" s="10">
        <v>3679</v>
      </c>
      <c r="AB1105" s="6">
        <v>2013</v>
      </c>
      <c r="AC1105" s="6">
        <f t="shared" si="196"/>
        <v>3</v>
      </c>
      <c r="AD1105" s="6" t="s">
        <v>37</v>
      </c>
    </row>
    <row r="1106" spans="1:30" x14ac:dyDescent="0.2">
      <c r="A1106">
        <v>21</v>
      </c>
      <c r="B1106" s="6" t="s">
        <v>1315</v>
      </c>
      <c r="C1106" s="6" t="s">
        <v>22</v>
      </c>
      <c r="D1106" s="6" t="s">
        <v>23</v>
      </c>
      <c r="E1106" s="6" t="s">
        <v>2767</v>
      </c>
      <c r="F1106" s="6" t="s">
        <v>2771</v>
      </c>
      <c r="G1106" s="6">
        <v>65</v>
      </c>
      <c r="H1106" s="6">
        <v>75</v>
      </c>
      <c r="I1106" s="7">
        <v>42503</v>
      </c>
      <c r="J1106" s="7">
        <v>42515</v>
      </c>
      <c r="K1106" s="7" t="s">
        <v>2537</v>
      </c>
      <c r="L1106" s="17">
        <f t="shared" si="187"/>
        <v>256.52</v>
      </c>
      <c r="M1106" s="20">
        <f t="shared" si="188"/>
        <v>0.92854358334632781</v>
      </c>
      <c r="N1106" s="6">
        <v>12</v>
      </c>
      <c r="O1106" s="6">
        <v>3900000</v>
      </c>
      <c r="P1106" s="6">
        <v>3950000</v>
      </c>
      <c r="Q1106" s="6">
        <f t="shared" si="189"/>
        <v>50000</v>
      </c>
      <c r="R1106" s="8">
        <f t="shared" si="190"/>
        <v>1.282051282051282E-2</v>
      </c>
      <c r="S1106" s="6"/>
      <c r="T1106" s="9">
        <f t="shared" si="191"/>
        <v>60000</v>
      </c>
      <c r="U1106" s="6">
        <v>60769</v>
      </c>
      <c r="V1106" s="9">
        <f t="shared" si="192"/>
        <v>769</v>
      </c>
      <c r="W1106" s="8">
        <f t="shared" si="193"/>
        <v>1.2816666666666667E-2</v>
      </c>
      <c r="X1106" s="22">
        <f t="shared" si="194"/>
        <v>55712.615000779668</v>
      </c>
      <c r="Y1106" s="22">
        <f t="shared" si="195"/>
        <v>56426.665016372994</v>
      </c>
      <c r="Z1106" s="22">
        <f t="shared" si="197"/>
        <v>3667733.2260642448</v>
      </c>
      <c r="AA1106" s="10">
        <v>5385</v>
      </c>
      <c r="AB1106" s="6">
        <v>2011</v>
      </c>
      <c r="AC1106" s="6">
        <f t="shared" si="196"/>
        <v>5</v>
      </c>
      <c r="AD1106" s="6" t="s">
        <v>191</v>
      </c>
    </row>
    <row r="1107" spans="1:30" x14ac:dyDescent="0.2">
      <c r="A1107">
        <v>22</v>
      </c>
      <c r="B1107" s="6" t="s">
        <v>581</v>
      </c>
      <c r="C1107" s="6" t="s">
        <v>22</v>
      </c>
      <c r="D1107" s="6" t="s">
        <v>23</v>
      </c>
      <c r="E1107" s="6" t="s">
        <v>2767</v>
      </c>
      <c r="F1107" s="6" t="s">
        <v>2771</v>
      </c>
      <c r="G1107" s="6">
        <v>50</v>
      </c>
      <c r="H1107" s="6">
        <v>57</v>
      </c>
      <c r="I1107" s="7">
        <v>42509</v>
      </c>
      <c r="J1107" s="7">
        <v>42521</v>
      </c>
      <c r="K1107" s="7" t="s">
        <v>2537</v>
      </c>
      <c r="L1107" s="17">
        <f t="shared" si="187"/>
        <v>256.52</v>
      </c>
      <c r="M1107" s="20">
        <f t="shared" si="188"/>
        <v>0.92854358334632781</v>
      </c>
      <c r="N1107" s="6">
        <v>12</v>
      </c>
      <c r="O1107" s="6">
        <v>2900000</v>
      </c>
      <c r="P1107" s="6">
        <v>3000000</v>
      </c>
      <c r="Q1107" s="6">
        <f t="shared" si="189"/>
        <v>100000</v>
      </c>
      <c r="R1107" s="8">
        <f t="shared" si="190"/>
        <v>3.4482758620689655E-2</v>
      </c>
      <c r="S1107" s="6">
        <v>60784</v>
      </c>
      <c r="T1107" s="9">
        <f t="shared" si="191"/>
        <v>59215.68</v>
      </c>
      <c r="U1107" s="6">
        <v>61216</v>
      </c>
      <c r="V1107" s="9">
        <f t="shared" si="192"/>
        <v>2000.3199999999997</v>
      </c>
      <c r="W1107" s="8">
        <f t="shared" si="193"/>
        <v>3.3780241989959409E-2</v>
      </c>
      <c r="X1107" s="22">
        <f t="shared" si="194"/>
        <v>54984.339697489479</v>
      </c>
      <c r="Y1107" s="22">
        <f t="shared" si="195"/>
        <v>56841.7239981288</v>
      </c>
      <c r="Z1107" s="22">
        <f t="shared" si="197"/>
        <v>2842086.19990644</v>
      </c>
      <c r="AA1107" s="10">
        <v>1960</v>
      </c>
      <c r="AB1107" s="6">
        <v>1992</v>
      </c>
      <c r="AC1107" s="6">
        <f t="shared" si="196"/>
        <v>24</v>
      </c>
      <c r="AD1107" s="6" t="s">
        <v>181</v>
      </c>
    </row>
    <row r="1108" spans="1:30" x14ac:dyDescent="0.2">
      <c r="A1108">
        <v>22</v>
      </c>
      <c r="B1108" s="6" t="s">
        <v>1156</v>
      </c>
      <c r="C1108" s="6" t="s">
        <v>22</v>
      </c>
      <c r="D1108" s="6" t="s">
        <v>23</v>
      </c>
      <c r="E1108" s="6" t="s">
        <v>2767</v>
      </c>
      <c r="F1108" s="6" t="s">
        <v>2771</v>
      </c>
      <c r="G1108" s="6">
        <v>60</v>
      </c>
      <c r="H1108" s="6">
        <v>68</v>
      </c>
      <c r="I1108" s="7">
        <v>42511</v>
      </c>
      <c r="J1108" s="7">
        <v>42523</v>
      </c>
      <c r="K1108" s="7" t="s">
        <v>2538</v>
      </c>
      <c r="L1108" s="17">
        <f t="shared" si="187"/>
        <v>259.83</v>
      </c>
      <c r="M1108" s="20">
        <f t="shared" si="188"/>
        <v>0.91671477504522192</v>
      </c>
      <c r="N1108" s="6">
        <v>12</v>
      </c>
      <c r="O1108" s="6">
        <v>3450000</v>
      </c>
      <c r="P1108" s="6">
        <v>3600000</v>
      </c>
      <c r="Q1108" s="6">
        <f t="shared" si="189"/>
        <v>150000</v>
      </c>
      <c r="R1108" s="8">
        <f t="shared" si="190"/>
        <v>4.3478260869565216E-2</v>
      </c>
      <c r="S1108" s="6"/>
      <c r="T1108" s="9">
        <f t="shared" si="191"/>
        <v>57500</v>
      </c>
      <c r="U1108" s="6">
        <v>60000</v>
      </c>
      <c r="V1108" s="9">
        <f t="shared" si="192"/>
        <v>2500</v>
      </c>
      <c r="W1108" s="8">
        <f t="shared" si="193"/>
        <v>4.3478260869565216E-2</v>
      </c>
      <c r="X1108" s="22">
        <f t="shared" si="194"/>
        <v>52711.099565100259</v>
      </c>
      <c r="Y1108" s="22">
        <f t="shared" si="195"/>
        <v>55002.886502713314</v>
      </c>
      <c r="Z1108" s="22">
        <f t="shared" si="197"/>
        <v>3300173.1901627989</v>
      </c>
      <c r="AA1108" s="10">
        <v>3993</v>
      </c>
      <c r="AB1108" s="6">
        <v>2006</v>
      </c>
      <c r="AC1108" s="6">
        <f t="shared" si="196"/>
        <v>10</v>
      </c>
      <c r="AD1108" s="6" t="s">
        <v>181</v>
      </c>
    </row>
    <row r="1109" spans="1:30" x14ac:dyDescent="0.2">
      <c r="A1109">
        <v>24</v>
      </c>
      <c r="B1109" s="6" t="s">
        <v>138</v>
      </c>
      <c r="C1109" s="6" t="s">
        <v>22</v>
      </c>
      <c r="D1109" s="6" t="s">
        <v>23</v>
      </c>
      <c r="E1109" s="6" t="s">
        <v>2767</v>
      </c>
      <c r="F1109" s="6" t="s">
        <v>2771</v>
      </c>
      <c r="G1109" s="6">
        <v>28</v>
      </c>
      <c r="H1109" s="6">
        <v>32</v>
      </c>
      <c r="I1109" s="7">
        <v>42522</v>
      </c>
      <c r="J1109" s="7">
        <v>42534</v>
      </c>
      <c r="K1109" s="7" t="s">
        <v>2538</v>
      </c>
      <c r="L1109" s="17">
        <f t="shared" si="187"/>
        <v>259.83</v>
      </c>
      <c r="M1109" s="20">
        <f t="shared" si="188"/>
        <v>0.91671477504522192</v>
      </c>
      <c r="N1109" s="6">
        <v>12</v>
      </c>
      <c r="O1109" s="6">
        <v>1790000</v>
      </c>
      <c r="P1109" s="6">
        <v>2270000</v>
      </c>
      <c r="Q1109" s="6">
        <f t="shared" si="189"/>
        <v>480000</v>
      </c>
      <c r="R1109" s="8">
        <f t="shared" si="190"/>
        <v>0.26815642458100558</v>
      </c>
      <c r="S1109" s="6"/>
      <c r="T1109" s="9">
        <f t="shared" si="191"/>
        <v>63928.571428571428</v>
      </c>
      <c r="U1109" s="6">
        <v>81071</v>
      </c>
      <c r="V1109" s="9">
        <f t="shared" si="192"/>
        <v>17142.428571428572</v>
      </c>
      <c r="W1109" s="8">
        <f t="shared" si="193"/>
        <v>0.26814972067039106</v>
      </c>
      <c r="X1109" s="22">
        <f t="shared" si="194"/>
        <v>58604.265976105256</v>
      </c>
      <c r="Y1109" s="22">
        <f t="shared" si="195"/>
        <v>74318.983527691191</v>
      </c>
      <c r="Z1109" s="22">
        <f t="shared" si="197"/>
        <v>2080931.5387753532</v>
      </c>
      <c r="AA1109" s="6">
        <v>778</v>
      </c>
      <c r="AB1109" s="6">
        <v>1898</v>
      </c>
      <c r="AC1109" s="6">
        <f t="shared" si="196"/>
        <v>118</v>
      </c>
      <c r="AD1109" s="6" t="s">
        <v>139</v>
      </c>
    </row>
    <row r="1110" spans="1:30" x14ac:dyDescent="0.2">
      <c r="A1110">
        <v>25</v>
      </c>
      <c r="B1110" s="6" t="s">
        <v>1097</v>
      </c>
      <c r="C1110" s="6" t="s">
        <v>22</v>
      </c>
      <c r="D1110" s="6" t="s">
        <v>23</v>
      </c>
      <c r="E1110" s="6" t="s">
        <v>2767</v>
      </c>
      <c r="F1110" s="6" t="s">
        <v>2771</v>
      </c>
      <c r="G1110" s="6">
        <v>58</v>
      </c>
      <c r="H1110" s="6">
        <v>67</v>
      </c>
      <c r="I1110" s="7">
        <v>42531</v>
      </c>
      <c r="J1110" s="7">
        <v>42543</v>
      </c>
      <c r="K1110" s="7" t="s">
        <v>2538</v>
      </c>
      <c r="L1110" s="17">
        <f t="shared" si="187"/>
        <v>259.83</v>
      </c>
      <c r="M1110" s="20">
        <f t="shared" si="188"/>
        <v>0.91671477504522192</v>
      </c>
      <c r="N1110" s="6">
        <v>12</v>
      </c>
      <c r="O1110" s="6">
        <v>3190000</v>
      </c>
      <c r="P1110" s="6">
        <v>3350000</v>
      </c>
      <c r="Q1110" s="6">
        <f t="shared" si="189"/>
        <v>160000</v>
      </c>
      <c r="R1110" s="8">
        <f t="shared" si="190"/>
        <v>5.0156739811912224E-2</v>
      </c>
      <c r="S1110" s="6">
        <v>3353</v>
      </c>
      <c r="T1110" s="9">
        <f t="shared" si="191"/>
        <v>55057.810344827587</v>
      </c>
      <c r="U1110" s="6">
        <v>57816</v>
      </c>
      <c r="V1110" s="9">
        <f t="shared" si="192"/>
        <v>2758.189655172413</v>
      </c>
      <c r="W1110" s="8">
        <f t="shared" si="193"/>
        <v>5.0096246797644968E-2</v>
      </c>
      <c r="X1110" s="22">
        <f t="shared" si="194"/>
        <v>50472.308224741115</v>
      </c>
      <c r="Y1110" s="22">
        <f t="shared" si="195"/>
        <v>53000.781434014549</v>
      </c>
      <c r="Z1110" s="22">
        <f t="shared" si="197"/>
        <v>3074045.323172844</v>
      </c>
      <c r="AA1110" s="10">
        <v>4683</v>
      </c>
      <c r="AB1110" s="6">
        <v>1999</v>
      </c>
      <c r="AC1110" s="6">
        <f t="shared" si="196"/>
        <v>17</v>
      </c>
      <c r="AD1110" s="6" t="s">
        <v>364</v>
      </c>
    </row>
    <row r="1111" spans="1:30" x14ac:dyDescent="0.2">
      <c r="A1111">
        <v>25</v>
      </c>
      <c r="B1111" s="6" t="s">
        <v>199</v>
      </c>
      <c r="C1111" s="6" t="s">
        <v>22</v>
      </c>
      <c r="D1111" s="6" t="s">
        <v>23</v>
      </c>
      <c r="E1111" s="6" t="s">
        <v>2767</v>
      </c>
      <c r="F1111" s="6" t="s">
        <v>2771</v>
      </c>
      <c r="G1111" s="6">
        <v>50</v>
      </c>
      <c r="H1111" s="6">
        <v>56</v>
      </c>
      <c r="I1111" s="7">
        <v>42531</v>
      </c>
      <c r="J1111" s="7">
        <v>42543</v>
      </c>
      <c r="K1111" s="7" t="s">
        <v>2538</v>
      </c>
      <c r="L1111" s="17">
        <f t="shared" si="187"/>
        <v>259.83</v>
      </c>
      <c r="M1111" s="20">
        <f t="shared" si="188"/>
        <v>0.91671477504522192</v>
      </c>
      <c r="N1111" s="6">
        <v>12</v>
      </c>
      <c r="O1111" s="6">
        <v>3150000</v>
      </c>
      <c r="P1111" s="6">
        <v>3700000</v>
      </c>
      <c r="Q1111" s="6">
        <f t="shared" si="189"/>
        <v>550000</v>
      </c>
      <c r="R1111" s="8">
        <f t="shared" si="190"/>
        <v>0.17460317460317459</v>
      </c>
      <c r="S1111" s="6">
        <v>1600</v>
      </c>
      <c r="T1111" s="9">
        <f t="shared" si="191"/>
        <v>63032</v>
      </c>
      <c r="U1111" s="6">
        <v>74032</v>
      </c>
      <c r="V1111" s="9">
        <f t="shared" si="192"/>
        <v>11000</v>
      </c>
      <c r="W1111" s="8">
        <f t="shared" si="193"/>
        <v>0.17451453230105343</v>
      </c>
      <c r="X1111" s="22">
        <f t="shared" si="194"/>
        <v>57782.365700650429</v>
      </c>
      <c r="Y1111" s="22">
        <f t="shared" si="195"/>
        <v>67866.228226147869</v>
      </c>
      <c r="Z1111" s="22">
        <f t="shared" si="197"/>
        <v>3393311.4113073936</v>
      </c>
      <c r="AA1111" s="6">
        <v>605</v>
      </c>
      <c r="AB1111" s="6">
        <v>1939</v>
      </c>
      <c r="AC1111" s="6">
        <f t="shared" si="196"/>
        <v>77</v>
      </c>
      <c r="AD1111" s="6" t="s">
        <v>173</v>
      </c>
    </row>
    <row r="1112" spans="1:30" x14ac:dyDescent="0.2">
      <c r="A1112">
        <v>32</v>
      </c>
      <c r="B1112" s="6" t="s">
        <v>884</v>
      </c>
      <c r="C1112" s="6" t="s">
        <v>22</v>
      </c>
      <c r="D1112" s="6" t="s">
        <v>23</v>
      </c>
      <c r="E1112" s="6" t="s">
        <v>2767</v>
      </c>
      <c r="F1112" s="6" t="s">
        <v>2771</v>
      </c>
      <c r="G1112" s="6">
        <v>73</v>
      </c>
      <c r="H1112" s="6">
        <v>77</v>
      </c>
      <c r="I1112" s="7">
        <v>42581</v>
      </c>
      <c r="J1112" s="7">
        <v>42593</v>
      </c>
      <c r="K1112" s="7" t="s">
        <v>2540</v>
      </c>
      <c r="L1112" s="17">
        <f t="shared" si="187"/>
        <v>272.20999999999998</v>
      </c>
      <c r="M1112" s="20">
        <f t="shared" si="188"/>
        <v>0.87502296021454029</v>
      </c>
      <c r="N1112" s="6">
        <v>12</v>
      </c>
      <c r="O1112" s="6">
        <v>4790000</v>
      </c>
      <c r="P1112" s="6">
        <v>4790000</v>
      </c>
      <c r="Q1112" s="6">
        <f t="shared" si="189"/>
        <v>0</v>
      </c>
      <c r="R1112" s="8">
        <f t="shared" si="190"/>
        <v>0</v>
      </c>
      <c r="S1112" s="6"/>
      <c r="T1112" s="9">
        <f t="shared" si="191"/>
        <v>65616.438356164377</v>
      </c>
      <c r="U1112" s="6">
        <v>65616</v>
      </c>
      <c r="V1112" s="9">
        <f t="shared" si="192"/>
        <v>-0.43835616437718272</v>
      </c>
      <c r="W1112" s="8">
        <f t="shared" si="193"/>
        <v>-6.6805845510510104E-6</v>
      </c>
      <c r="X1112" s="22">
        <f t="shared" si="194"/>
        <v>57415.890129145861</v>
      </c>
      <c r="Y1112" s="22">
        <f t="shared" si="195"/>
        <v>57415.506557437278</v>
      </c>
      <c r="Z1112" s="22">
        <f t="shared" si="197"/>
        <v>4191331.9786929213</v>
      </c>
      <c r="AA1112" s="10">
        <v>8767</v>
      </c>
      <c r="AB1112" s="6">
        <v>2016</v>
      </c>
      <c r="AC1112" s="6">
        <f t="shared" si="196"/>
        <v>0</v>
      </c>
      <c r="AD1112" s="6" t="s">
        <v>65</v>
      </c>
    </row>
    <row r="1113" spans="1:30" x14ac:dyDescent="0.2">
      <c r="A1113">
        <v>33</v>
      </c>
      <c r="B1113" s="6" t="s">
        <v>1323</v>
      </c>
      <c r="C1113" s="6" t="s">
        <v>22</v>
      </c>
      <c r="D1113" s="6" t="s">
        <v>23</v>
      </c>
      <c r="E1113" s="6" t="s">
        <v>2767</v>
      </c>
      <c r="F1113" s="6" t="s">
        <v>2771</v>
      </c>
      <c r="G1113" s="6">
        <v>65</v>
      </c>
      <c r="H1113" s="6">
        <v>72</v>
      </c>
      <c r="I1113" s="7">
        <v>42585</v>
      </c>
      <c r="J1113" s="7">
        <v>42597</v>
      </c>
      <c r="K1113" s="7" t="s">
        <v>2540</v>
      </c>
      <c r="L1113" s="17">
        <f t="shared" si="187"/>
        <v>272.20999999999998</v>
      </c>
      <c r="M1113" s="20">
        <f t="shared" si="188"/>
        <v>0.87502296021454029</v>
      </c>
      <c r="N1113" s="6">
        <v>12</v>
      </c>
      <c r="O1113" s="6">
        <v>3600000</v>
      </c>
      <c r="P1113" s="6">
        <v>3625000</v>
      </c>
      <c r="Q1113" s="6">
        <f t="shared" si="189"/>
        <v>25000</v>
      </c>
      <c r="R1113" s="8">
        <f t="shared" si="190"/>
        <v>6.9444444444444441E-3</v>
      </c>
      <c r="S1113" s="6">
        <v>255455</v>
      </c>
      <c r="T1113" s="9">
        <f t="shared" si="191"/>
        <v>59314.692307692305</v>
      </c>
      <c r="U1113" s="6">
        <v>59699</v>
      </c>
      <c r="V1113" s="9">
        <f t="shared" si="192"/>
        <v>384.30769230769511</v>
      </c>
      <c r="W1113" s="8">
        <f t="shared" si="193"/>
        <v>6.4791315162542901E-3</v>
      </c>
      <c r="X1113" s="22">
        <f t="shared" si="194"/>
        <v>51901.717647291545</v>
      </c>
      <c r="Y1113" s="22">
        <f t="shared" si="195"/>
        <v>52237.995701847838</v>
      </c>
      <c r="Z1113" s="22">
        <f t="shared" si="197"/>
        <v>3395469.7206201097</v>
      </c>
      <c r="AA1113" s="10">
        <v>1502</v>
      </c>
      <c r="AB1113" s="6">
        <v>1949</v>
      </c>
      <c r="AC1113" s="6">
        <f t="shared" si="196"/>
        <v>67</v>
      </c>
      <c r="AD1113" s="6" t="s">
        <v>183</v>
      </c>
    </row>
    <row r="1114" spans="1:30" x14ac:dyDescent="0.2">
      <c r="A1114">
        <v>33</v>
      </c>
      <c r="B1114" s="6" t="s">
        <v>790</v>
      </c>
      <c r="C1114" s="6" t="s">
        <v>22</v>
      </c>
      <c r="D1114" s="6" t="s">
        <v>23</v>
      </c>
      <c r="E1114" s="6" t="s">
        <v>2767</v>
      </c>
      <c r="F1114" s="6" t="s">
        <v>2771</v>
      </c>
      <c r="G1114" s="6">
        <v>51</v>
      </c>
      <c r="H1114" s="6">
        <v>59</v>
      </c>
      <c r="I1114" s="7">
        <v>42587</v>
      </c>
      <c r="J1114" s="7">
        <v>42599</v>
      </c>
      <c r="K1114" s="7" t="s">
        <v>2540</v>
      </c>
      <c r="L1114" s="17">
        <f t="shared" si="187"/>
        <v>272.20999999999998</v>
      </c>
      <c r="M1114" s="20">
        <f t="shared" si="188"/>
        <v>0.87502296021454029</v>
      </c>
      <c r="N1114" s="6">
        <v>12</v>
      </c>
      <c r="O1114" s="6">
        <v>2950000</v>
      </c>
      <c r="P1114" s="6">
        <v>3690000</v>
      </c>
      <c r="Q1114" s="6">
        <f t="shared" si="189"/>
        <v>740000</v>
      </c>
      <c r="R1114" s="8">
        <f t="shared" si="190"/>
        <v>0.25084745762711863</v>
      </c>
      <c r="S1114" s="6"/>
      <c r="T1114" s="9">
        <f t="shared" si="191"/>
        <v>57843.137254901958</v>
      </c>
      <c r="U1114" s="6">
        <v>72353</v>
      </c>
      <c r="V1114" s="9">
        <f t="shared" si="192"/>
        <v>14509.862745098042</v>
      </c>
      <c r="W1114" s="8">
        <f t="shared" si="193"/>
        <v>0.25084847457627124</v>
      </c>
      <c r="X1114" s="22">
        <f t="shared" si="194"/>
        <v>50614.073188880269</v>
      </c>
      <c r="Y1114" s="22">
        <f t="shared" si="195"/>
        <v>63310.536240402631</v>
      </c>
      <c r="Z1114" s="22">
        <f t="shared" si="197"/>
        <v>3228837.348260534</v>
      </c>
      <c r="AA1114" s="10">
        <v>3712</v>
      </c>
      <c r="AB1114" s="6">
        <v>1990</v>
      </c>
      <c r="AC1114" s="6">
        <f t="shared" si="196"/>
        <v>26</v>
      </c>
      <c r="AD1114" s="6" t="s">
        <v>191</v>
      </c>
    </row>
    <row r="1115" spans="1:30" x14ac:dyDescent="0.2">
      <c r="A1115">
        <v>35</v>
      </c>
      <c r="B1115" s="6" t="s">
        <v>1725</v>
      </c>
      <c r="C1115" s="6" t="s">
        <v>22</v>
      </c>
      <c r="D1115" s="6" t="s">
        <v>23</v>
      </c>
      <c r="E1115" s="6" t="s">
        <v>2767</v>
      </c>
      <c r="F1115" s="6" t="s">
        <v>2771</v>
      </c>
      <c r="G1115" s="6">
        <v>76</v>
      </c>
      <c r="H1115" s="6">
        <v>83</v>
      </c>
      <c r="I1115" s="7">
        <v>42600</v>
      </c>
      <c r="J1115" s="7">
        <v>42612</v>
      </c>
      <c r="K1115" s="7" t="s">
        <v>2540</v>
      </c>
      <c r="L1115" s="17">
        <f t="shared" si="187"/>
        <v>272.20999999999998</v>
      </c>
      <c r="M1115" s="20">
        <f t="shared" si="188"/>
        <v>0.87502296021454029</v>
      </c>
      <c r="N1115" s="6">
        <v>12</v>
      </c>
      <c r="O1115" s="6">
        <v>3900000</v>
      </c>
      <c r="P1115" s="6">
        <v>4150000</v>
      </c>
      <c r="Q1115" s="6">
        <f t="shared" si="189"/>
        <v>250000</v>
      </c>
      <c r="R1115" s="8">
        <f t="shared" si="190"/>
        <v>6.4102564102564097E-2</v>
      </c>
      <c r="S1115" s="6"/>
      <c r="T1115" s="9">
        <f t="shared" si="191"/>
        <v>51315.789473684214</v>
      </c>
      <c r="U1115" s="6">
        <v>54605</v>
      </c>
      <c r="V1115" s="9">
        <f t="shared" si="192"/>
        <v>3289.2105263157864</v>
      </c>
      <c r="W1115" s="8">
        <f t="shared" si="193"/>
        <v>6.4097435897435828E-2</v>
      </c>
      <c r="X1115" s="22">
        <f t="shared" si="194"/>
        <v>44902.494011009308</v>
      </c>
      <c r="Y1115" s="22">
        <f t="shared" si="195"/>
        <v>47780.628742514971</v>
      </c>
      <c r="Z1115" s="22">
        <f t="shared" si="197"/>
        <v>3631327.7844311376</v>
      </c>
      <c r="AA1115" s="10">
        <v>6779</v>
      </c>
      <c r="AB1115" s="6">
        <v>2016</v>
      </c>
      <c r="AC1115" s="6">
        <f t="shared" si="196"/>
        <v>0</v>
      </c>
      <c r="AD1115" s="6" t="s">
        <v>67</v>
      </c>
    </row>
    <row r="1116" spans="1:30" x14ac:dyDescent="0.2">
      <c r="A1116">
        <v>35</v>
      </c>
      <c r="B1116" s="6" t="s">
        <v>382</v>
      </c>
      <c r="C1116" s="6" t="s">
        <v>22</v>
      </c>
      <c r="D1116" s="6" t="s">
        <v>23</v>
      </c>
      <c r="E1116" s="6" t="s">
        <v>2767</v>
      </c>
      <c r="F1116" s="6" t="s">
        <v>2771</v>
      </c>
      <c r="G1116" s="6">
        <v>39</v>
      </c>
      <c r="H1116" s="6">
        <v>43</v>
      </c>
      <c r="I1116" s="7">
        <v>42600</v>
      </c>
      <c r="J1116" s="7">
        <v>42612</v>
      </c>
      <c r="K1116" s="7" t="s">
        <v>2540</v>
      </c>
      <c r="L1116" s="17">
        <f t="shared" si="187"/>
        <v>272.20999999999998</v>
      </c>
      <c r="M1116" s="20">
        <f t="shared" si="188"/>
        <v>0.87502296021454029</v>
      </c>
      <c r="N1116" s="6">
        <v>12</v>
      </c>
      <c r="O1116" s="6">
        <v>4000000</v>
      </c>
      <c r="P1116" s="6">
        <v>4170000</v>
      </c>
      <c r="Q1116" s="6">
        <f t="shared" si="189"/>
        <v>170000</v>
      </c>
      <c r="R1116" s="8">
        <f t="shared" si="190"/>
        <v>4.2500000000000003E-2</v>
      </c>
      <c r="S1116" s="6"/>
      <c r="T1116" s="9">
        <f t="shared" si="191"/>
        <v>102564.10256410256</v>
      </c>
      <c r="U1116" s="6">
        <v>106923</v>
      </c>
      <c r="V1116" s="9">
        <f t="shared" si="192"/>
        <v>4358.8974358974374</v>
      </c>
      <c r="W1116" s="8">
        <f t="shared" si="193"/>
        <v>4.2499250000000016E-2</v>
      </c>
      <c r="X1116" s="22">
        <f t="shared" si="194"/>
        <v>89745.944637388748</v>
      </c>
      <c r="Y1116" s="22">
        <f t="shared" si="195"/>
        <v>93560.079975019296</v>
      </c>
      <c r="Z1116" s="22">
        <f t="shared" si="197"/>
        <v>3648843.1190257524</v>
      </c>
      <c r="AA1116" s="10">
        <v>1965</v>
      </c>
      <c r="AB1116" s="6">
        <v>2015</v>
      </c>
      <c r="AC1116" s="6">
        <f t="shared" si="196"/>
        <v>1</v>
      </c>
      <c r="AD1116" s="6" t="s">
        <v>206</v>
      </c>
    </row>
    <row r="1117" spans="1:30" x14ac:dyDescent="0.2">
      <c r="A1117">
        <v>35</v>
      </c>
      <c r="B1117" s="6" t="s">
        <v>1288</v>
      </c>
      <c r="C1117" s="6" t="s">
        <v>22</v>
      </c>
      <c r="D1117" s="6" t="s">
        <v>23</v>
      </c>
      <c r="E1117" s="6" t="s">
        <v>2767</v>
      </c>
      <c r="F1117" s="6" t="s">
        <v>2771</v>
      </c>
      <c r="G1117" s="6">
        <v>64</v>
      </c>
      <c r="H1117" s="6">
        <v>70</v>
      </c>
      <c r="I1117" s="7">
        <v>42601</v>
      </c>
      <c r="J1117" s="7">
        <v>42613</v>
      </c>
      <c r="K1117" s="7" t="s">
        <v>2540</v>
      </c>
      <c r="L1117" s="17">
        <f t="shared" si="187"/>
        <v>272.20999999999998</v>
      </c>
      <c r="M1117" s="20">
        <f t="shared" si="188"/>
        <v>0.87502296021454029</v>
      </c>
      <c r="N1117" s="6">
        <v>12</v>
      </c>
      <c r="O1117" s="6">
        <v>5200000</v>
      </c>
      <c r="P1117" s="6">
        <v>5200000</v>
      </c>
      <c r="Q1117" s="6">
        <f t="shared" si="189"/>
        <v>0</v>
      </c>
      <c r="R1117" s="8">
        <f t="shared" si="190"/>
        <v>0</v>
      </c>
      <c r="S1117" s="6"/>
      <c r="T1117" s="9">
        <f t="shared" si="191"/>
        <v>81250</v>
      </c>
      <c r="U1117" s="6">
        <v>81250</v>
      </c>
      <c r="V1117" s="9">
        <f t="shared" si="192"/>
        <v>0</v>
      </c>
      <c r="W1117" s="8">
        <f t="shared" si="193"/>
        <v>0</v>
      </c>
      <c r="X1117" s="22">
        <f t="shared" si="194"/>
        <v>71095.615517431404</v>
      </c>
      <c r="Y1117" s="22">
        <f t="shared" si="195"/>
        <v>71095.615517431404</v>
      </c>
      <c r="Z1117" s="22">
        <f t="shared" si="197"/>
        <v>4550119.3931156099</v>
      </c>
      <c r="AA1117" s="6"/>
      <c r="AB1117" s="6">
        <v>2016</v>
      </c>
      <c r="AC1117" s="6">
        <f t="shared" si="196"/>
        <v>0</v>
      </c>
      <c r="AD1117" s="6" t="s">
        <v>885</v>
      </c>
    </row>
    <row r="1118" spans="1:30" x14ac:dyDescent="0.2">
      <c r="A1118">
        <v>35</v>
      </c>
      <c r="B1118" s="6" t="s">
        <v>1064</v>
      </c>
      <c r="C1118" s="6" t="s">
        <v>22</v>
      </c>
      <c r="D1118" s="6" t="s">
        <v>23</v>
      </c>
      <c r="E1118" s="6" t="s">
        <v>2767</v>
      </c>
      <c r="F1118" s="6" t="s">
        <v>2771</v>
      </c>
      <c r="G1118" s="6">
        <v>57</v>
      </c>
      <c r="H1118" s="6">
        <v>65</v>
      </c>
      <c r="I1118" s="7">
        <v>42601</v>
      </c>
      <c r="J1118" s="7">
        <v>42613</v>
      </c>
      <c r="K1118" s="7" t="s">
        <v>2540</v>
      </c>
      <c r="L1118" s="17">
        <f t="shared" si="187"/>
        <v>272.20999999999998</v>
      </c>
      <c r="M1118" s="20">
        <f t="shared" si="188"/>
        <v>0.87502296021454029</v>
      </c>
      <c r="N1118" s="6">
        <v>12</v>
      </c>
      <c r="O1118" s="6">
        <v>3300000</v>
      </c>
      <c r="P1118" s="6">
        <v>3880000</v>
      </c>
      <c r="Q1118" s="6">
        <f t="shared" si="189"/>
        <v>580000</v>
      </c>
      <c r="R1118" s="8">
        <f t="shared" si="190"/>
        <v>0.17575757575757575</v>
      </c>
      <c r="S1118" s="6">
        <v>21332</v>
      </c>
      <c r="T1118" s="9">
        <f t="shared" si="191"/>
        <v>58268.982456140351</v>
      </c>
      <c r="U1118" s="6">
        <v>68444</v>
      </c>
      <c r="V1118" s="9">
        <f t="shared" si="192"/>
        <v>10175.017543859649</v>
      </c>
      <c r="W1118" s="8">
        <f t="shared" si="193"/>
        <v>0.17462150727479217</v>
      </c>
      <c r="X1118" s="22">
        <f t="shared" si="194"/>
        <v>50986.697517461042</v>
      </c>
      <c r="Y1118" s="22">
        <f t="shared" si="195"/>
        <v>59890.071488923997</v>
      </c>
      <c r="Z1118" s="22">
        <f t="shared" si="197"/>
        <v>3413734.0748686679</v>
      </c>
      <c r="AA1118" s="6">
        <v>517</v>
      </c>
      <c r="AB1118" s="6">
        <v>1890</v>
      </c>
      <c r="AC1118" s="6">
        <f t="shared" si="196"/>
        <v>126</v>
      </c>
      <c r="AD1118" s="6" t="s">
        <v>94</v>
      </c>
    </row>
    <row r="1119" spans="1:30" x14ac:dyDescent="0.2">
      <c r="A1119">
        <v>35</v>
      </c>
      <c r="B1119" s="6" t="s">
        <v>324</v>
      </c>
      <c r="C1119" s="6" t="s">
        <v>22</v>
      </c>
      <c r="D1119" s="6" t="s">
        <v>23</v>
      </c>
      <c r="E1119" s="6" t="s">
        <v>2767</v>
      </c>
      <c r="F1119" s="6" t="s">
        <v>2771</v>
      </c>
      <c r="G1119" s="6">
        <v>37</v>
      </c>
      <c r="H1119" s="6">
        <v>41</v>
      </c>
      <c r="I1119" s="7">
        <v>42602</v>
      </c>
      <c r="J1119" s="7">
        <v>42614</v>
      </c>
      <c r="K1119" s="7" t="s">
        <v>2541</v>
      </c>
      <c r="L1119" s="17">
        <f t="shared" si="187"/>
        <v>275.91000000000003</v>
      </c>
      <c r="M1119" s="20">
        <f t="shared" si="188"/>
        <v>0.86328875357906554</v>
      </c>
      <c r="N1119" s="6">
        <v>12</v>
      </c>
      <c r="O1119" s="6">
        <v>2450000</v>
      </c>
      <c r="P1119" s="6">
        <v>2900000</v>
      </c>
      <c r="Q1119" s="6">
        <f t="shared" si="189"/>
        <v>450000</v>
      </c>
      <c r="R1119" s="8">
        <f t="shared" si="190"/>
        <v>0.18367346938775511</v>
      </c>
      <c r="S1119" s="6">
        <v>55992</v>
      </c>
      <c r="T1119" s="9">
        <f t="shared" si="191"/>
        <v>67729.513513513521</v>
      </c>
      <c r="U1119" s="6">
        <v>79892</v>
      </c>
      <c r="V1119" s="9">
        <f t="shared" si="192"/>
        <v>12162.486486486479</v>
      </c>
      <c r="W1119" s="8">
        <f t="shared" si="193"/>
        <v>0.17957439608745746</v>
      </c>
      <c r="X1119" s="22">
        <f t="shared" si="194"/>
        <v>58470.12730159756</v>
      </c>
      <c r="Y1119" s="22">
        <f t="shared" si="195"/>
        <v>68969.86510093871</v>
      </c>
      <c r="Z1119" s="22">
        <f t="shared" si="197"/>
        <v>2551885.0087347324</v>
      </c>
      <c r="AA1119" s="10">
        <v>2108</v>
      </c>
      <c r="AB1119" s="6">
        <v>1939</v>
      </c>
      <c r="AC1119" s="6">
        <f t="shared" si="196"/>
        <v>77</v>
      </c>
      <c r="AD1119" s="6" t="s">
        <v>173</v>
      </c>
    </row>
    <row r="1120" spans="1:30" x14ac:dyDescent="0.2">
      <c r="A1120">
        <v>37</v>
      </c>
      <c r="B1120" s="6" t="s">
        <v>628</v>
      </c>
      <c r="C1120" s="6" t="s">
        <v>22</v>
      </c>
      <c r="D1120" s="6" t="s">
        <v>23</v>
      </c>
      <c r="E1120" s="6" t="s">
        <v>2767</v>
      </c>
      <c r="F1120" s="6" t="s">
        <v>2771</v>
      </c>
      <c r="G1120" s="6">
        <v>47</v>
      </c>
      <c r="H1120" s="6">
        <v>54</v>
      </c>
      <c r="I1120" s="7">
        <v>42616</v>
      </c>
      <c r="J1120" s="7">
        <v>42628</v>
      </c>
      <c r="K1120" s="7" t="s">
        <v>2541</v>
      </c>
      <c r="L1120" s="17">
        <f t="shared" si="187"/>
        <v>275.91000000000003</v>
      </c>
      <c r="M1120" s="20">
        <f t="shared" si="188"/>
        <v>0.86328875357906554</v>
      </c>
      <c r="N1120" s="6">
        <v>12</v>
      </c>
      <c r="O1120" s="6">
        <v>2975000</v>
      </c>
      <c r="P1120" s="6">
        <v>3400000</v>
      </c>
      <c r="Q1120" s="6">
        <f t="shared" si="189"/>
        <v>425000</v>
      </c>
      <c r="R1120" s="8">
        <f t="shared" si="190"/>
        <v>0.14285714285714285</v>
      </c>
      <c r="S1120" s="6">
        <v>23000</v>
      </c>
      <c r="T1120" s="9">
        <f t="shared" si="191"/>
        <v>63787.234042553195</v>
      </c>
      <c r="U1120" s="6">
        <v>72830</v>
      </c>
      <c r="V1120" s="9">
        <f t="shared" si="192"/>
        <v>9042.7659574468053</v>
      </c>
      <c r="W1120" s="8">
        <f t="shared" si="193"/>
        <v>0.14176450967311535</v>
      </c>
      <c r="X1120" s="22">
        <f t="shared" si="194"/>
        <v>55066.801770851882</v>
      </c>
      <c r="Y1120" s="22">
        <f t="shared" si="195"/>
        <v>62873.319923163341</v>
      </c>
      <c r="Z1120" s="22">
        <f t="shared" si="197"/>
        <v>2955046.0363886771</v>
      </c>
      <c r="AA1120" s="10">
        <v>22180</v>
      </c>
      <c r="AB1120" s="6">
        <v>1983</v>
      </c>
      <c r="AC1120" s="6">
        <f t="shared" si="196"/>
        <v>33</v>
      </c>
      <c r="AD1120" s="6" t="s">
        <v>629</v>
      </c>
    </row>
    <row r="1121" spans="1:30" x14ac:dyDescent="0.2">
      <c r="A1121">
        <v>41</v>
      </c>
      <c r="B1121" s="6" t="s">
        <v>634</v>
      </c>
      <c r="C1121" s="6" t="s">
        <v>22</v>
      </c>
      <c r="D1121" s="6" t="s">
        <v>23</v>
      </c>
      <c r="E1121" s="6" t="s">
        <v>2767</v>
      </c>
      <c r="F1121" s="6" t="s">
        <v>2771</v>
      </c>
      <c r="G1121" s="6">
        <v>47</v>
      </c>
      <c r="H1121" s="6">
        <v>52</v>
      </c>
      <c r="I1121" s="7">
        <v>42643</v>
      </c>
      <c r="J1121" s="7">
        <v>42655</v>
      </c>
      <c r="K1121" s="7" t="s">
        <v>2542</v>
      </c>
      <c r="L1121" s="17">
        <f t="shared" si="187"/>
        <v>281.13</v>
      </c>
      <c r="M1121" s="20">
        <f t="shared" si="188"/>
        <v>0.84725927506847365</v>
      </c>
      <c r="N1121" s="6">
        <v>12</v>
      </c>
      <c r="O1121" s="6">
        <v>4400000</v>
      </c>
      <c r="P1121" s="6">
        <v>4590000</v>
      </c>
      <c r="Q1121" s="6">
        <f t="shared" si="189"/>
        <v>190000</v>
      </c>
      <c r="R1121" s="8">
        <f t="shared" si="190"/>
        <v>4.3181818181818182E-2</v>
      </c>
      <c r="S1121" s="6"/>
      <c r="T1121" s="9">
        <f t="shared" si="191"/>
        <v>93617.02127659574</v>
      </c>
      <c r="U1121" s="6">
        <v>97660</v>
      </c>
      <c r="V1121" s="9">
        <f t="shared" si="192"/>
        <v>4042.9787234042597</v>
      </c>
      <c r="W1121" s="8">
        <f t="shared" si="193"/>
        <v>4.3186363636363682E-2</v>
      </c>
      <c r="X1121" s="22">
        <f t="shared" si="194"/>
        <v>79317.889580878385</v>
      </c>
      <c r="Y1121" s="22">
        <f t="shared" si="195"/>
        <v>82743.340803187137</v>
      </c>
      <c r="Z1121" s="22">
        <f t="shared" si="197"/>
        <v>3888937.0177497952</v>
      </c>
      <c r="AA1121" s="10">
        <v>3724</v>
      </c>
      <c r="AB1121" s="6">
        <v>2011</v>
      </c>
      <c r="AC1121" s="6">
        <f t="shared" si="196"/>
        <v>5</v>
      </c>
      <c r="AD1121" s="6" t="s">
        <v>635</v>
      </c>
    </row>
    <row r="1122" spans="1:30" x14ac:dyDescent="0.2">
      <c r="A1122">
        <v>47</v>
      </c>
      <c r="B1122" s="6" t="s">
        <v>1997</v>
      </c>
      <c r="C1122" s="6" t="s">
        <v>22</v>
      </c>
      <c r="D1122" s="6" t="s">
        <v>23</v>
      </c>
      <c r="E1122" s="6" t="s">
        <v>2767</v>
      </c>
      <c r="F1122" s="6" t="s">
        <v>2771</v>
      </c>
      <c r="G1122" s="6">
        <v>86</v>
      </c>
      <c r="H1122" s="6">
        <v>98</v>
      </c>
      <c r="I1122" s="7">
        <v>42686</v>
      </c>
      <c r="J1122" s="7">
        <v>42698</v>
      </c>
      <c r="K1122" s="7" t="s">
        <v>2543</v>
      </c>
      <c r="L1122" s="17">
        <f t="shared" si="187"/>
        <v>284.38</v>
      </c>
      <c r="M1122" s="20">
        <f t="shared" si="188"/>
        <v>0.83757648217174208</v>
      </c>
      <c r="N1122" s="6">
        <v>12</v>
      </c>
      <c r="O1122" s="6">
        <v>5500000</v>
      </c>
      <c r="P1122" s="6">
        <v>5950000</v>
      </c>
      <c r="Q1122" s="6">
        <f t="shared" si="189"/>
        <v>450000</v>
      </c>
      <c r="R1122" s="8">
        <f t="shared" si="190"/>
        <v>8.1818181818181818E-2</v>
      </c>
      <c r="S1122" s="6">
        <v>23219</v>
      </c>
      <c r="T1122" s="9">
        <f t="shared" si="191"/>
        <v>64223.476744186046</v>
      </c>
      <c r="U1122" s="6">
        <v>69456</v>
      </c>
      <c r="V1122" s="9">
        <f t="shared" si="192"/>
        <v>5232.5232558139542</v>
      </c>
      <c r="W1122" s="8">
        <f t="shared" si="193"/>
        <v>8.147368409617653E-2</v>
      </c>
      <c r="X1122" s="22">
        <f t="shared" si="194"/>
        <v>53792.073724234033</v>
      </c>
      <c r="Y1122" s="22">
        <f t="shared" si="195"/>
        <v>58174.712145720521</v>
      </c>
      <c r="Z1122" s="22">
        <f t="shared" si="197"/>
        <v>5003025.2445319649</v>
      </c>
      <c r="AA1122" s="6">
        <v>549</v>
      </c>
      <c r="AB1122" s="6">
        <v>1890</v>
      </c>
      <c r="AC1122" s="6">
        <f t="shared" si="196"/>
        <v>126</v>
      </c>
      <c r="AD1122" s="6" t="s">
        <v>88</v>
      </c>
    </row>
    <row r="1123" spans="1:30" x14ac:dyDescent="0.2">
      <c r="A1123">
        <v>48</v>
      </c>
      <c r="B1123" s="6" t="s">
        <v>227</v>
      </c>
      <c r="C1123" s="6" t="s">
        <v>22</v>
      </c>
      <c r="D1123" s="6" t="s">
        <v>23</v>
      </c>
      <c r="E1123" s="6" t="s">
        <v>2767</v>
      </c>
      <c r="F1123" s="6" t="s">
        <v>2771</v>
      </c>
      <c r="G1123" s="6">
        <v>43</v>
      </c>
      <c r="H1123" s="6">
        <v>47</v>
      </c>
      <c r="I1123" s="7">
        <v>42692</v>
      </c>
      <c r="J1123" s="7">
        <v>42704</v>
      </c>
      <c r="K1123" s="7" t="s">
        <v>2543</v>
      </c>
      <c r="L1123" s="17">
        <f t="shared" si="187"/>
        <v>284.38</v>
      </c>
      <c r="M1123" s="20">
        <f t="shared" si="188"/>
        <v>0.83757648217174208</v>
      </c>
      <c r="N1123" s="6">
        <v>12</v>
      </c>
      <c r="O1123" s="6">
        <v>3490000</v>
      </c>
      <c r="P1123" s="6">
        <v>3830000</v>
      </c>
      <c r="Q1123" s="6">
        <f t="shared" si="189"/>
        <v>340000</v>
      </c>
      <c r="R1123" s="8">
        <f t="shared" si="190"/>
        <v>9.7421203438395415E-2</v>
      </c>
      <c r="S1123" s="6"/>
      <c r="T1123" s="9">
        <f t="shared" si="191"/>
        <v>81162.790697674413</v>
      </c>
      <c r="U1123" s="6">
        <v>89070</v>
      </c>
      <c r="V1123" s="9">
        <f t="shared" si="192"/>
        <v>7907.2093023255875</v>
      </c>
      <c r="W1123" s="8">
        <f t="shared" si="193"/>
        <v>9.7424068767908392E-2</v>
      </c>
      <c r="X1123" s="22">
        <f t="shared" si="194"/>
        <v>67980.044715799522</v>
      </c>
      <c r="Y1123" s="22">
        <f t="shared" si="195"/>
        <v>74602.937267037065</v>
      </c>
      <c r="Z1123" s="22">
        <f t="shared" si="197"/>
        <v>3207926.3024825938</v>
      </c>
      <c r="AA1123" s="10">
        <v>1714</v>
      </c>
      <c r="AB1123" s="6">
        <v>2008</v>
      </c>
      <c r="AC1123" s="6">
        <f t="shared" si="196"/>
        <v>8</v>
      </c>
      <c r="AD1123" s="6" t="s">
        <v>103</v>
      </c>
    </row>
    <row r="1124" spans="1:30" x14ac:dyDescent="0.2">
      <c r="A1124">
        <v>48</v>
      </c>
      <c r="B1124" s="6" t="s">
        <v>531</v>
      </c>
      <c r="C1124" s="6" t="s">
        <v>22</v>
      </c>
      <c r="D1124" s="6" t="s">
        <v>23</v>
      </c>
      <c r="E1124" s="6" t="s">
        <v>2767</v>
      </c>
      <c r="F1124" s="6" t="s">
        <v>2771</v>
      </c>
      <c r="G1124" s="6">
        <v>44</v>
      </c>
      <c r="H1124" s="6"/>
      <c r="I1124" s="7">
        <v>42693</v>
      </c>
      <c r="J1124" s="7">
        <v>42705</v>
      </c>
      <c r="K1124" s="7" t="s">
        <v>2544</v>
      </c>
      <c r="L1124" s="17">
        <f t="shared" si="187"/>
        <v>287.33999999999997</v>
      </c>
      <c r="M1124" s="20">
        <f t="shared" si="188"/>
        <v>0.82894828426254619</v>
      </c>
      <c r="N1124" s="6">
        <v>12</v>
      </c>
      <c r="O1124" s="6">
        <v>3600000</v>
      </c>
      <c r="P1124" s="6">
        <v>3600000</v>
      </c>
      <c r="Q1124" s="6">
        <f t="shared" si="189"/>
        <v>0</v>
      </c>
      <c r="R1124" s="8">
        <f t="shared" si="190"/>
        <v>0</v>
      </c>
      <c r="S1124" s="6"/>
      <c r="T1124" s="9">
        <f t="shared" si="191"/>
        <v>81818.181818181823</v>
      </c>
      <c r="U1124" s="6">
        <v>81818</v>
      </c>
      <c r="V1124" s="9">
        <f t="shared" si="192"/>
        <v>-0.18181818182347342</v>
      </c>
      <c r="W1124" s="8">
        <f t="shared" si="193"/>
        <v>-2.2222222222868973E-6</v>
      </c>
      <c r="X1124" s="22">
        <f t="shared" si="194"/>
        <v>67823.041439662877</v>
      </c>
      <c r="Y1124" s="22">
        <f t="shared" si="195"/>
        <v>67822.89072179301</v>
      </c>
      <c r="Z1124" s="22">
        <f t="shared" si="197"/>
        <v>2984207.1917588925</v>
      </c>
      <c r="AA1124" s="10">
        <v>2501</v>
      </c>
      <c r="AB1124" s="6">
        <v>2016</v>
      </c>
      <c r="AC1124" s="6">
        <f t="shared" si="196"/>
        <v>0</v>
      </c>
      <c r="AD1124" s="6" t="s">
        <v>532</v>
      </c>
    </row>
    <row r="1125" spans="1:30" x14ac:dyDescent="0.2">
      <c r="A1125">
        <v>2</v>
      </c>
      <c r="B1125" s="6" t="s">
        <v>149</v>
      </c>
      <c r="C1125" s="6" t="s">
        <v>22</v>
      </c>
      <c r="D1125" s="6" t="s">
        <v>23</v>
      </c>
      <c r="E1125" s="6" t="s">
        <v>2767</v>
      </c>
      <c r="F1125" s="6" t="s">
        <v>2771</v>
      </c>
      <c r="G1125" s="6">
        <v>29</v>
      </c>
      <c r="H1125" s="6">
        <v>34</v>
      </c>
      <c r="I1125" s="7">
        <v>42367</v>
      </c>
      <c r="J1125" s="7">
        <v>42380</v>
      </c>
      <c r="K1125" s="7" t="s">
        <v>2533</v>
      </c>
      <c r="L1125" s="17">
        <f t="shared" si="187"/>
        <v>238.19</v>
      </c>
      <c r="M1125" s="20">
        <f t="shared" si="188"/>
        <v>1</v>
      </c>
      <c r="N1125" s="6">
        <v>13</v>
      </c>
      <c r="O1125" s="6">
        <v>1790000</v>
      </c>
      <c r="P1125" s="6">
        <v>2470000</v>
      </c>
      <c r="Q1125" s="6">
        <f t="shared" si="189"/>
        <v>680000</v>
      </c>
      <c r="R1125" s="8">
        <f t="shared" si="190"/>
        <v>0.37988826815642457</v>
      </c>
      <c r="S1125" s="6"/>
      <c r="T1125" s="9">
        <f t="shared" si="191"/>
        <v>61724.137931034486</v>
      </c>
      <c r="U1125" s="6">
        <v>85172</v>
      </c>
      <c r="V1125" s="9">
        <f t="shared" si="192"/>
        <v>23447.862068965514</v>
      </c>
      <c r="W1125" s="8">
        <f t="shared" si="193"/>
        <v>0.37988156424580999</v>
      </c>
      <c r="X1125" s="22">
        <f t="shared" si="194"/>
        <v>61724.137931034486</v>
      </c>
      <c r="Y1125" s="22">
        <f t="shared" si="195"/>
        <v>85172</v>
      </c>
      <c r="Z1125" s="22">
        <f t="shared" si="197"/>
        <v>2469988</v>
      </c>
      <c r="AA1125" s="10">
        <v>3407</v>
      </c>
      <c r="AB1125" s="6">
        <v>2005</v>
      </c>
      <c r="AC1125" s="6">
        <f t="shared" si="196"/>
        <v>11</v>
      </c>
      <c r="AD1125" s="6" t="s">
        <v>37</v>
      </c>
    </row>
    <row r="1126" spans="1:30" x14ac:dyDescent="0.2">
      <c r="A1126">
        <v>2</v>
      </c>
      <c r="B1126" s="6" t="s">
        <v>1701</v>
      </c>
      <c r="C1126" s="6" t="s">
        <v>22</v>
      </c>
      <c r="D1126" s="6" t="s">
        <v>23</v>
      </c>
      <c r="E1126" s="6" t="s">
        <v>2767</v>
      </c>
      <c r="F1126" s="6" t="s">
        <v>2771</v>
      </c>
      <c r="G1126" s="6">
        <v>76</v>
      </c>
      <c r="H1126" s="6">
        <v>89</v>
      </c>
      <c r="I1126" s="7">
        <v>42368</v>
      </c>
      <c r="J1126" s="7">
        <v>42381</v>
      </c>
      <c r="K1126" s="7" t="s">
        <v>2533</v>
      </c>
      <c r="L1126" s="17">
        <f t="shared" si="187"/>
        <v>238.19</v>
      </c>
      <c r="M1126" s="20">
        <f t="shared" si="188"/>
        <v>1</v>
      </c>
      <c r="N1126" s="6">
        <v>13</v>
      </c>
      <c r="O1126" s="6">
        <v>4900000</v>
      </c>
      <c r="P1126" s="6">
        <v>5450000</v>
      </c>
      <c r="Q1126" s="6">
        <f t="shared" si="189"/>
        <v>550000</v>
      </c>
      <c r="R1126" s="8">
        <f t="shared" si="190"/>
        <v>0.11224489795918367</v>
      </c>
      <c r="S1126" s="6"/>
      <c r="T1126" s="9">
        <f t="shared" si="191"/>
        <v>64473.684210526313</v>
      </c>
      <c r="U1126" s="6">
        <v>71711</v>
      </c>
      <c r="V1126" s="9">
        <f t="shared" si="192"/>
        <v>7237.3157894736869</v>
      </c>
      <c r="W1126" s="8">
        <f t="shared" si="193"/>
        <v>0.11225224489795924</v>
      </c>
      <c r="X1126" s="22">
        <f t="shared" si="194"/>
        <v>64473.684210526313</v>
      </c>
      <c r="Y1126" s="22">
        <f t="shared" si="195"/>
        <v>71711</v>
      </c>
      <c r="Z1126" s="22">
        <f t="shared" si="197"/>
        <v>5450036</v>
      </c>
      <c r="AA1126" s="10">
        <v>1661</v>
      </c>
      <c r="AB1126" s="6">
        <v>2005</v>
      </c>
      <c r="AC1126" s="6">
        <f t="shared" si="196"/>
        <v>11</v>
      </c>
      <c r="AD1126" s="6" t="s">
        <v>295</v>
      </c>
    </row>
    <row r="1127" spans="1:30" x14ac:dyDescent="0.2">
      <c r="A1127">
        <v>14</v>
      </c>
      <c r="B1127" s="6" t="s">
        <v>1815</v>
      </c>
      <c r="C1127" s="6" t="s">
        <v>22</v>
      </c>
      <c r="D1127" s="6" t="s">
        <v>23</v>
      </c>
      <c r="E1127" s="6" t="s">
        <v>2767</v>
      </c>
      <c r="F1127" s="6" t="s">
        <v>2771</v>
      </c>
      <c r="G1127" s="6">
        <v>79</v>
      </c>
      <c r="H1127" s="6">
        <v>85</v>
      </c>
      <c r="I1127" s="7">
        <v>42452</v>
      </c>
      <c r="J1127" s="7">
        <v>42465</v>
      </c>
      <c r="K1127" s="7" t="s">
        <v>2536</v>
      </c>
      <c r="L1127" s="17">
        <f t="shared" si="187"/>
        <v>250.79</v>
      </c>
      <c r="M1127" s="20">
        <f t="shared" si="188"/>
        <v>0.9497587623110969</v>
      </c>
      <c r="N1127" s="6">
        <v>13</v>
      </c>
      <c r="O1127" s="6">
        <v>5250000</v>
      </c>
      <c r="P1127" s="6">
        <v>5800000</v>
      </c>
      <c r="Q1127" s="6">
        <f t="shared" si="189"/>
        <v>550000</v>
      </c>
      <c r="R1127" s="8">
        <f t="shared" si="190"/>
        <v>0.10476190476190476</v>
      </c>
      <c r="S1127" s="6"/>
      <c r="T1127" s="9">
        <f t="shared" si="191"/>
        <v>66455.696202531646</v>
      </c>
      <c r="U1127" s="6">
        <v>73418</v>
      </c>
      <c r="V1127" s="9">
        <f t="shared" si="192"/>
        <v>6962.3037974683539</v>
      </c>
      <c r="W1127" s="8">
        <f t="shared" si="193"/>
        <v>0.10476609523809523</v>
      </c>
      <c r="X1127" s="22">
        <f t="shared" si="194"/>
        <v>63116.879773838722</v>
      </c>
      <c r="Y1127" s="22">
        <f t="shared" si="195"/>
        <v>69729.388811356112</v>
      </c>
      <c r="Z1127" s="22">
        <f t="shared" si="197"/>
        <v>5508621.7160971332</v>
      </c>
      <c r="AA1127" s="6">
        <v>438</v>
      </c>
      <c r="AB1127" s="6">
        <v>2011</v>
      </c>
      <c r="AC1127" s="6">
        <f t="shared" si="196"/>
        <v>5</v>
      </c>
      <c r="AD1127" s="6" t="s">
        <v>181</v>
      </c>
    </row>
    <row r="1128" spans="1:30" x14ac:dyDescent="0.2">
      <c r="A1128">
        <v>14</v>
      </c>
      <c r="B1128" s="6" t="s">
        <v>568</v>
      </c>
      <c r="C1128" s="6" t="s">
        <v>22</v>
      </c>
      <c r="D1128" s="6" t="s">
        <v>23</v>
      </c>
      <c r="E1128" s="6" t="s">
        <v>2767</v>
      </c>
      <c r="F1128" s="6" t="s">
        <v>2771</v>
      </c>
      <c r="G1128" s="6">
        <v>46</v>
      </c>
      <c r="H1128" s="6">
        <v>51</v>
      </c>
      <c r="I1128" s="7">
        <v>42454</v>
      </c>
      <c r="J1128" s="7">
        <v>42467</v>
      </c>
      <c r="K1128" s="7" t="s">
        <v>2536</v>
      </c>
      <c r="L1128" s="17">
        <f t="shared" si="187"/>
        <v>250.79</v>
      </c>
      <c r="M1128" s="20">
        <f t="shared" si="188"/>
        <v>0.9497587623110969</v>
      </c>
      <c r="N1128" s="6">
        <v>13</v>
      </c>
      <c r="O1128" s="6">
        <v>2280000</v>
      </c>
      <c r="P1128" s="6">
        <v>2290000</v>
      </c>
      <c r="Q1128" s="6">
        <f t="shared" si="189"/>
        <v>10000</v>
      </c>
      <c r="R1128" s="8">
        <f t="shared" si="190"/>
        <v>4.3859649122807015E-3</v>
      </c>
      <c r="S1128" s="6">
        <v>33236</v>
      </c>
      <c r="T1128" s="9">
        <f t="shared" si="191"/>
        <v>50287.739130434784</v>
      </c>
      <c r="U1128" s="6">
        <v>50505</v>
      </c>
      <c r="V1128" s="9">
        <f t="shared" si="192"/>
        <v>217.26086956521613</v>
      </c>
      <c r="W1128" s="8">
        <f t="shared" si="193"/>
        <v>4.3203546892750851E-3</v>
      </c>
      <c r="X1128" s="22">
        <f t="shared" si="194"/>
        <v>47761.220875945059</v>
      </c>
      <c r="Y1128" s="22">
        <f t="shared" si="195"/>
        <v>47967.566290521951</v>
      </c>
      <c r="Z1128" s="22">
        <f t="shared" si="197"/>
        <v>2206508.0493640099</v>
      </c>
      <c r="AA1128" s="6">
        <v>656</v>
      </c>
      <c r="AB1128" s="6">
        <v>1937</v>
      </c>
      <c r="AC1128" s="6">
        <f t="shared" si="196"/>
        <v>79</v>
      </c>
      <c r="AD1128" s="6" t="s">
        <v>569</v>
      </c>
    </row>
    <row r="1129" spans="1:30" x14ac:dyDescent="0.2">
      <c r="A1129">
        <v>18</v>
      </c>
      <c r="B1129" s="6" t="s">
        <v>555</v>
      </c>
      <c r="C1129" s="6" t="s">
        <v>22</v>
      </c>
      <c r="D1129" s="6" t="s">
        <v>23</v>
      </c>
      <c r="E1129" s="6" t="s">
        <v>2767</v>
      </c>
      <c r="F1129" s="6" t="s">
        <v>2771</v>
      </c>
      <c r="G1129" s="6">
        <v>54</v>
      </c>
      <c r="H1129" s="6">
        <v>64</v>
      </c>
      <c r="I1129" s="7">
        <v>42479</v>
      </c>
      <c r="J1129" s="7">
        <v>42492</v>
      </c>
      <c r="K1129" s="7" t="s">
        <v>2537</v>
      </c>
      <c r="L1129" s="17">
        <f t="shared" si="187"/>
        <v>256.52</v>
      </c>
      <c r="M1129" s="20">
        <f t="shared" si="188"/>
        <v>0.92854358334632781</v>
      </c>
      <c r="N1129" s="6">
        <v>13</v>
      </c>
      <c r="O1129" s="6">
        <v>3580000</v>
      </c>
      <c r="P1129" s="6">
        <v>3900000</v>
      </c>
      <c r="Q1129" s="6">
        <f t="shared" si="189"/>
        <v>320000</v>
      </c>
      <c r="R1129" s="8">
        <f t="shared" si="190"/>
        <v>8.9385474860335198E-2</v>
      </c>
      <c r="S1129" s="6"/>
      <c r="T1129" s="9">
        <f t="shared" si="191"/>
        <v>66296.296296296292</v>
      </c>
      <c r="U1129" s="6">
        <v>72222</v>
      </c>
      <c r="V1129" s="9">
        <f t="shared" si="192"/>
        <v>5925.703703703708</v>
      </c>
      <c r="W1129" s="8">
        <f t="shared" si="193"/>
        <v>8.9382122905028005E-2</v>
      </c>
      <c r="X1129" s="22">
        <f t="shared" si="194"/>
        <v>61559.000525552838</v>
      </c>
      <c r="Y1129" s="22">
        <f t="shared" si="195"/>
        <v>67061.274676438494</v>
      </c>
      <c r="Z1129" s="22">
        <f t="shared" si="197"/>
        <v>3621308.8325276785</v>
      </c>
      <c r="AA1129" s="10">
        <v>5362</v>
      </c>
      <c r="AB1129" s="6">
        <v>2014</v>
      </c>
      <c r="AC1129" s="6">
        <f t="shared" si="196"/>
        <v>2</v>
      </c>
      <c r="AD1129" s="6" t="s">
        <v>569</v>
      </c>
    </row>
    <row r="1130" spans="1:30" x14ac:dyDescent="0.2">
      <c r="A1130">
        <v>20</v>
      </c>
      <c r="B1130" s="6" t="s">
        <v>2273</v>
      </c>
      <c r="C1130" s="6" t="s">
        <v>22</v>
      </c>
      <c r="D1130" s="6" t="s">
        <v>23</v>
      </c>
      <c r="E1130" s="6" t="s">
        <v>2767</v>
      </c>
      <c r="F1130" s="6" t="s">
        <v>2771</v>
      </c>
      <c r="G1130" s="6">
        <v>108</v>
      </c>
      <c r="H1130" s="6">
        <v>120</v>
      </c>
      <c r="I1130" s="7">
        <v>42497</v>
      </c>
      <c r="J1130" s="7">
        <v>42510</v>
      </c>
      <c r="K1130" s="7" t="s">
        <v>2537</v>
      </c>
      <c r="L1130" s="17">
        <f t="shared" si="187"/>
        <v>256.52</v>
      </c>
      <c r="M1130" s="20">
        <f t="shared" si="188"/>
        <v>0.92854358334632781</v>
      </c>
      <c r="N1130" s="6">
        <v>13</v>
      </c>
      <c r="O1130" s="6">
        <v>4300000</v>
      </c>
      <c r="P1130" s="6">
        <v>5500000</v>
      </c>
      <c r="Q1130" s="6">
        <f t="shared" si="189"/>
        <v>1200000</v>
      </c>
      <c r="R1130" s="8">
        <f t="shared" si="190"/>
        <v>0.27906976744186046</v>
      </c>
      <c r="S1130" s="6">
        <v>17765</v>
      </c>
      <c r="T1130" s="9">
        <f t="shared" si="191"/>
        <v>39979.305555555555</v>
      </c>
      <c r="U1130" s="6">
        <v>51090</v>
      </c>
      <c r="V1130" s="9">
        <f t="shared" si="192"/>
        <v>11110.694444444445</v>
      </c>
      <c r="W1130" s="8">
        <f t="shared" si="193"/>
        <v>0.27791114152808227</v>
      </c>
      <c r="X1130" s="22">
        <f t="shared" si="194"/>
        <v>37122.527640253305</v>
      </c>
      <c r="Y1130" s="22">
        <f t="shared" si="195"/>
        <v>47439.291673163891</v>
      </c>
      <c r="Z1130" s="22">
        <f t="shared" si="197"/>
        <v>5123443.5007017003</v>
      </c>
      <c r="AA1130" s="6"/>
      <c r="AB1130" s="6">
        <v>1893</v>
      </c>
      <c r="AC1130" s="6">
        <f t="shared" si="196"/>
        <v>123</v>
      </c>
      <c r="AD1130" s="6" t="s">
        <v>96</v>
      </c>
    </row>
    <row r="1131" spans="1:30" x14ac:dyDescent="0.2">
      <c r="A1131">
        <v>25</v>
      </c>
      <c r="B1131" s="6" t="s">
        <v>1064</v>
      </c>
      <c r="C1131" s="6" t="s">
        <v>22</v>
      </c>
      <c r="D1131" s="6" t="s">
        <v>23</v>
      </c>
      <c r="E1131" s="6" t="s">
        <v>2767</v>
      </c>
      <c r="F1131" s="6" t="s">
        <v>2771</v>
      </c>
      <c r="G1131" s="6">
        <v>66</v>
      </c>
      <c r="H1131" s="6">
        <v>76</v>
      </c>
      <c r="I1131" s="7">
        <v>42531</v>
      </c>
      <c r="J1131" s="7">
        <v>42544</v>
      </c>
      <c r="K1131" s="7" t="s">
        <v>2538</v>
      </c>
      <c r="L1131" s="17">
        <f t="shared" si="187"/>
        <v>259.83</v>
      </c>
      <c r="M1131" s="20">
        <f t="shared" si="188"/>
        <v>0.91671477504522192</v>
      </c>
      <c r="N1131" s="6">
        <v>13</v>
      </c>
      <c r="O1131" s="6">
        <v>3750000</v>
      </c>
      <c r="P1131" s="6">
        <v>3900000</v>
      </c>
      <c r="Q1131" s="6">
        <f t="shared" si="189"/>
        <v>150000</v>
      </c>
      <c r="R1131" s="8">
        <f t="shared" si="190"/>
        <v>0.04</v>
      </c>
      <c r="S1131" s="6">
        <v>24839</v>
      </c>
      <c r="T1131" s="9">
        <f t="shared" si="191"/>
        <v>57194.530303030304</v>
      </c>
      <c r="U1131" s="6">
        <v>59467</v>
      </c>
      <c r="V1131" s="9">
        <f t="shared" si="192"/>
        <v>2272.4696969696961</v>
      </c>
      <c r="W1131" s="8">
        <f t="shared" si="193"/>
        <v>3.9732290569213666E-2</v>
      </c>
      <c r="X1131" s="22">
        <f t="shared" si="194"/>
        <v>52431.070980559554</v>
      </c>
      <c r="Y1131" s="22">
        <f t="shared" si="195"/>
        <v>54514.277527614213</v>
      </c>
      <c r="Z1131" s="22">
        <f t="shared" si="197"/>
        <v>3597942.3168225382</v>
      </c>
      <c r="AA1131" s="6">
        <v>517</v>
      </c>
      <c r="AB1131" s="6">
        <v>1902</v>
      </c>
      <c r="AC1131" s="6">
        <f t="shared" si="196"/>
        <v>114</v>
      </c>
      <c r="AD1131" s="6" t="s">
        <v>112</v>
      </c>
    </row>
    <row r="1132" spans="1:30" x14ac:dyDescent="0.2">
      <c r="A1132">
        <v>32</v>
      </c>
      <c r="B1132" s="6" t="s">
        <v>486</v>
      </c>
      <c r="C1132" s="6" t="s">
        <v>22</v>
      </c>
      <c r="D1132" s="6" t="s">
        <v>23</v>
      </c>
      <c r="E1132" s="6" t="s">
        <v>2767</v>
      </c>
      <c r="F1132" s="6" t="s">
        <v>2771</v>
      </c>
      <c r="G1132" s="6">
        <v>43</v>
      </c>
      <c r="H1132" s="6">
        <v>48</v>
      </c>
      <c r="I1132" s="7">
        <v>42580</v>
      </c>
      <c r="J1132" s="7">
        <v>42593</v>
      </c>
      <c r="K1132" s="7" t="s">
        <v>2540</v>
      </c>
      <c r="L1132" s="17">
        <f t="shared" si="187"/>
        <v>272.20999999999998</v>
      </c>
      <c r="M1132" s="20">
        <f t="shared" si="188"/>
        <v>0.87502296021454029</v>
      </c>
      <c r="N1132" s="6">
        <v>13</v>
      </c>
      <c r="O1132" s="6">
        <v>2790000</v>
      </c>
      <c r="P1132" s="6">
        <v>3500000</v>
      </c>
      <c r="Q1132" s="6">
        <f t="shared" si="189"/>
        <v>710000</v>
      </c>
      <c r="R1132" s="8">
        <f t="shared" si="190"/>
        <v>0.25448028673835127</v>
      </c>
      <c r="S1132" s="6"/>
      <c r="T1132" s="9">
        <f t="shared" si="191"/>
        <v>64883.720930232557</v>
      </c>
      <c r="U1132" s="6">
        <v>81395</v>
      </c>
      <c r="V1132" s="9">
        <f t="shared" si="192"/>
        <v>16511.279069767443</v>
      </c>
      <c r="W1132" s="8">
        <f t="shared" si="193"/>
        <v>0.25447491039426523</v>
      </c>
      <c r="X1132" s="22">
        <f t="shared" si="194"/>
        <v>56774.745558106217</v>
      </c>
      <c r="Y1132" s="22">
        <f t="shared" si="195"/>
        <v>71222.493846662503</v>
      </c>
      <c r="Z1132" s="22">
        <f t="shared" si="197"/>
        <v>3062567.2354064877</v>
      </c>
      <c r="AA1132" s="6"/>
      <c r="AB1132" s="6">
        <v>2006</v>
      </c>
      <c r="AC1132" s="6">
        <f t="shared" si="196"/>
        <v>10</v>
      </c>
      <c r="AD1132" s="6" t="s">
        <v>203</v>
      </c>
    </row>
    <row r="1133" spans="1:30" x14ac:dyDescent="0.2">
      <c r="A1133">
        <v>34</v>
      </c>
      <c r="B1133" s="6" t="s">
        <v>547</v>
      </c>
      <c r="C1133" s="6" t="s">
        <v>22</v>
      </c>
      <c r="D1133" s="6" t="s">
        <v>23</v>
      </c>
      <c r="E1133" s="6" t="s">
        <v>2767</v>
      </c>
      <c r="F1133" s="6" t="s">
        <v>2771</v>
      </c>
      <c r="G1133" s="6">
        <v>45</v>
      </c>
      <c r="H1133" s="6">
        <v>51</v>
      </c>
      <c r="I1133" s="7">
        <v>42595</v>
      </c>
      <c r="J1133" s="7">
        <v>42608</v>
      </c>
      <c r="K1133" s="7" t="s">
        <v>2540</v>
      </c>
      <c r="L1133" s="17">
        <f t="shared" si="187"/>
        <v>272.20999999999998</v>
      </c>
      <c r="M1133" s="20">
        <f t="shared" si="188"/>
        <v>0.87502296021454029</v>
      </c>
      <c r="N1133" s="6">
        <v>13</v>
      </c>
      <c r="O1133" s="6">
        <v>3750000</v>
      </c>
      <c r="P1133" s="6">
        <v>3950000</v>
      </c>
      <c r="Q1133" s="6">
        <f t="shared" si="189"/>
        <v>200000</v>
      </c>
      <c r="R1133" s="8">
        <f t="shared" si="190"/>
        <v>5.3333333333333337E-2</v>
      </c>
      <c r="S1133" s="6">
        <v>12300</v>
      </c>
      <c r="T1133" s="9">
        <f t="shared" si="191"/>
        <v>83606.666666666672</v>
      </c>
      <c r="U1133" s="6">
        <v>88051</v>
      </c>
      <c r="V1133" s="9">
        <f t="shared" si="192"/>
        <v>4444.3333333333285</v>
      </c>
      <c r="W1133" s="8">
        <f t="shared" si="193"/>
        <v>5.3157642931185647E-2</v>
      </c>
      <c r="X1133" s="22">
        <f t="shared" si="194"/>
        <v>73157.752960337006</v>
      </c>
      <c r="Y1133" s="22">
        <f t="shared" si="195"/>
        <v>77046.646669850481</v>
      </c>
      <c r="Z1133" s="22">
        <f t="shared" si="197"/>
        <v>3467099.1001432715</v>
      </c>
      <c r="AA1133" s="10">
        <v>3679</v>
      </c>
      <c r="AB1133" s="6">
        <v>2013</v>
      </c>
      <c r="AC1133" s="6">
        <f t="shared" si="196"/>
        <v>3</v>
      </c>
      <c r="AD1133" s="6" t="s">
        <v>37</v>
      </c>
    </row>
    <row r="1134" spans="1:30" x14ac:dyDescent="0.2">
      <c r="A1134">
        <v>37</v>
      </c>
      <c r="B1134" s="6" t="s">
        <v>709</v>
      </c>
      <c r="C1134" s="6" t="s">
        <v>22</v>
      </c>
      <c r="D1134" s="6" t="s">
        <v>23</v>
      </c>
      <c r="E1134" s="6" t="s">
        <v>2767</v>
      </c>
      <c r="F1134" s="6" t="s">
        <v>2771</v>
      </c>
      <c r="G1134" s="6">
        <v>49</v>
      </c>
      <c r="H1134" s="6">
        <v>54</v>
      </c>
      <c r="I1134" s="7">
        <v>42615</v>
      </c>
      <c r="J1134" s="7">
        <v>42628</v>
      </c>
      <c r="K1134" s="7" t="s">
        <v>2541</v>
      </c>
      <c r="L1134" s="17">
        <f t="shared" si="187"/>
        <v>275.91000000000003</v>
      </c>
      <c r="M1134" s="20">
        <f t="shared" si="188"/>
        <v>0.86328875357906554</v>
      </c>
      <c r="N1134" s="6">
        <v>13</v>
      </c>
      <c r="O1134" s="6">
        <v>2300000</v>
      </c>
      <c r="P1134" s="6">
        <v>2620000</v>
      </c>
      <c r="Q1134" s="6">
        <f t="shared" si="189"/>
        <v>320000</v>
      </c>
      <c r="R1134" s="8">
        <f t="shared" si="190"/>
        <v>0.1391304347826087</v>
      </c>
      <c r="S1134" s="6">
        <v>47000</v>
      </c>
      <c r="T1134" s="9">
        <f t="shared" si="191"/>
        <v>47897.959183673469</v>
      </c>
      <c r="U1134" s="6">
        <v>54429</v>
      </c>
      <c r="V1134" s="9">
        <f t="shared" si="192"/>
        <v>6531.0408163265311</v>
      </c>
      <c r="W1134" s="8">
        <f t="shared" si="193"/>
        <v>0.13635321687260332</v>
      </c>
      <c r="X1134" s="22">
        <f t="shared" si="194"/>
        <v>41349.769482654425</v>
      </c>
      <c r="Y1134" s="22">
        <f t="shared" si="195"/>
        <v>46987.943568554962</v>
      </c>
      <c r="Z1134" s="22">
        <f t="shared" si="197"/>
        <v>2302409.2348591932</v>
      </c>
      <c r="AA1134" s="6">
        <v>298</v>
      </c>
      <c r="AB1134" s="6">
        <v>1937</v>
      </c>
      <c r="AC1134" s="6">
        <f t="shared" si="196"/>
        <v>79</v>
      </c>
      <c r="AD1134" s="6" t="s">
        <v>629</v>
      </c>
    </row>
    <row r="1135" spans="1:30" x14ac:dyDescent="0.2">
      <c r="A1135">
        <v>50</v>
      </c>
      <c r="B1135" s="6" t="s">
        <v>553</v>
      </c>
      <c r="C1135" s="6" t="s">
        <v>22</v>
      </c>
      <c r="D1135" s="6" t="s">
        <v>23</v>
      </c>
      <c r="E1135" s="6" t="s">
        <v>2767</v>
      </c>
      <c r="F1135" s="6" t="s">
        <v>2771</v>
      </c>
      <c r="G1135" s="6">
        <v>45</v>
      </c>
      <c r="H1135" s="6">
        <v>50</v>
      </c>
      <c r="I1135" s="7">
        <v>42706</v>
      </c>
      <c r="J1135" s="7">
        <v>42719</v>
      </c>
      <c r="K1135" s="7" t="s">
        <v>2544</v>
      </c>
      <c r="L1135" s="17">
        <f t="shared" si="187"/>
        <v>287.33999999999997</v>
      </c>
      <c r="M1135" s="20">
        <f t="shared" si="188"/>
        <v>0.82894828426254619</v>
      </c>
      <c r="N1135" s="6">
        <v>13</v>
      </c>
      <c r="O1135" s="6">
        <v>3000000</v>
      </c>
      <c r="P1135" s="6">
        <v>3275000</v>
      </c>
      <c r="Q1135" s="6">
        <f t="shared" si="189"/>
        <v>275000</v>
      </c>
      <c r="R1135" s="8">
        <f t="shared" si="190"/>
        <v>9.166666666666666E-2</v>
      </c>
      <c r="S1135" s="6"/>
      <c r="T1135" s="9">
        <f t="shared" si="191"/>
        <v>66666.666666666672</v>
      </c>
      <c r="U1135" s="6">
        <v>72778</v>
      </c>
      <c r="V1135" s="9">
        <f t="shared" si="192"/>
        <v>6111.3333333333285</v>
      </c>
      <c r="W1135" s="8">
        <f t="shared" si="193"/>
        <v>9.1669999999999918E-2</v>
      </c>
      <c r="X1135" s="22">
        <f t="shared" si="194"/>
        <v>55263.218950836417</v>
      </c>
      <c r="Y1135" s="22">
        <f t="shared" si="195"/>
        <v>60329.198232059585</v>
      </c>
      <c r="Z1135" s="22">
        <f t="shared" si="197"/>
        <v>2714813.9204426813</v>
      </c>
      <c r="AA1135" s="6">
        <v>745</v>
      </c>
      <c r="AB1135" s="6">
        <v>1943</v>
      </c>
      <c r="AC1135" s="6">
        <f t="shared" si="196"/>
        <v>73</v>
      </c>
      <c r="AD1135" s="6" t="s">
        <v>37</v>
      </c>
    </row>
    <row r="1136" spans="1:30" x14ac:dyDescent="0.2">
      <c r="A1136">
        <v>2</v>
      </c>
      <c r="B1136" s="6" t="s">
        <v>1076</v>
      </c>
      <c r="C1136" s="6" t="s">
        <v>22</v>
      </c>
      <c r="D1136" s="6" t="s">
        <v>23</v>
      </c>
      <c r="E1136" s="6" t="s">
        <v>2767</v>
      </c>
      <c r="F1136" s="6" t="s">
        <v>2771</v>
      </c>
      <c r="G1136" s="6">
        <v>58</v>
      </c>
      <c r="H1136" s="6">
        <v>74</v>
      </c>
      <c r="I1136" s="7">
        <v>42366</v>
      </c>
      <c r="J1136" s="7">
        <v>42380</v>
      </c>
      <c r="K1136" s="7" t="s">
        <v>2533</v>
      </c>
      <c r="L1136" s="17">
        <f t="shared" si="187"/>
        <v>238.19</v>
      </c>
      <c r="M1136" s="20">
        <f t="shared" si="188"/>
        <v>1</v>
      </c>
      <c r="N1136" s="6">
        <v>14</v>
      </c>
      <c r="O1136" s="6">
        <v>2990000</v>
      </c>
      <c r="P1136" s="6">
        <v>3300000</v>
      </c>
      <c r="Q1136" s="6">
        <f t="shared" si="189"/>
        <v>310000</v>
      </c>
      <c r="R1136" s="8">
        <f t="shared" si="190"/>
        <v>0.10367892976588629</v>
      </c>
      <c r="S1136" s="6"/>
      <c r="T1136" s="9">
        <f t="shared" si="191"/>
        <v>51551.724137931036</v>
      </c>
      <c r="U1136" s="6">
        <v>56897</v>
      </c>
      <c r="V1136" s="9">
        <f t="shared" si="192"/>
        <v>5345.2758620689638</v>
      </c>
      <c r="W1136" s="8">
        <f t="shared" si="193"/>
        <v>0.10368762541806016</v>
      </c>
      <c r="X1136" s="22">
        <f t="shared" si="194"/>
        <v>51551.724137931036</v>
      </c>
      <c r="Y1136" s="22">
        <f t="shared" si="195"/>
        <v>56897</v>
      </c>
      <c r="Z1136" s="22">
        <f t="shared" si="197"/>
        <v>3300026</v>
      </c>
      <c r="AA1136" s="6">
        <v>386</v>
      </c>
      <c r="AB1136" s="6">
        <v>1914</v>
      </c>
      <c r="AC1136" s="6">
        <f t="shared" si="196"/>
        <v>102</v>
      </c>
      <c r="AD1136" s="6" t="s">
        <v>37</v>
      </c>
    </row>
    <row r="1137" spans="1:30" x14ac:dyDescent="0.2">
      <c r="A1137">
        <v>2</v>
      </c>
      <c r="B1137" s="6" t="s">
        <v>804</v>
      </c>
      <c r="C1137" s="6" t="s">
        <v>22</v>
      </c>
      <c r="D1137" s="6" t="s">
        <v>23</v>
      </c>
      <c r="E1137" s="6" t="s">
        <v>2767</v>
      </c>
      <c r="F1137" s="6" t="s">
        <v>2771</v>
      </c>
      <c r="G1137" s="6">
        <v>52</v>
      </c>
      <c r="H1137" s="6">
        <v>57</v>
      </c>
      <c r="I1137" s="7">
        <v>42367</v>
      </c>
      <c r="J1137" s="7">
        <v>42381</v>
      </c>
      <c r="K1137" s="7" t="s">
        <v>2533</v>
      </c>
      <c r="L1137" s="17">
        <f t="shared" si="187"/>
        <v>238.19</v>
      </c>
      <c r="M1137" s="20">
        <f t="shared" si="188"/>
        <v>1</v>
      </c>
      <c r="N1137" s="6">
        <v>14</v>
      </c>
      <c r="O1137" s="6">
        <v>2390000</v>
      </c>
      <c r="P1137" s="6">
        <v>2850000</v>
      </c>
      <c r="Q1137" s="6">
        <f t="shared" si="189"/>
        <v>460000</v>
      </c>
      <c r="R1137" s="8">
        <f t="shared" si="190"/>
        <v>0.19246861924686193</v>
      </c>
      <c r="S1137" s="6">
        <v>27684</v>
      </c>
      <c r="T1137" s="9">
        <f t="shared" si="191"/>
        <v>46493.923076923078</v>
      </c>
      <c r="U1137" s="6">
        <v>55340</v>
      </c>
      <c r="V1137" s="9">
        <f t="shared" si="192"/>
        <v>8846.076923076922</v>
      </c>
      <c r="W1137" s="8">
        <f t="shared" si="193"/>
        <v>0.19026307821865882</v>
      </c>
      <c r="X1137" s="22">
        <f t="shared" si="194"/>
        <v>46493.923076923078</v>
      </c>
      <c r="Y1137" s="22">
        <f t="shared" si="195"/>
        <v>55340</v>
      </c>
      <c r="Z1137" s="22">
        <f t="shared" si="197"/>
        <v>2877680</v>
      </c>
      <c r="AA1137" s="10">
        <v>4643</v>
      </c>
      <c r="AB1137" s="6">
        <v>1989</v>
      </c>
      <c r="AC1137" s="6">
        <f t="shared" si="196"/>
        <v>27</v>
      </c>
      <c r="AD1137" s="6" t="s">
        <v>37</v>
      </c>
    </row>
    <row r="1138" spans="1:30" x14ac:dyDescent="0.2">
      <c r="A1138">
        <v>2</v>
      </c>
      <c r="B1138" s="6" t="s">
        <v>1334</v>
      </c>
      <c r="C1138" s="6" t="s">
        <v>22</v>
      </c>
      <c r="D1138" s="6" t="s">
        <v>23</v>
      </c>
      <c r="E1138" s="6" t="s">
        <v>2767</v>
      </c>
      <c r="F1138" s="6" t="s">
        <v>2771</v>
      </c>
      <c r="G1138" s="6">
        <v>66</v>
      </c>
      <c r="H1138" s="6">
        <v>72</v>
      </c>
      <c r="I1138" s="7">
        <v>42367</v>
      </c>
      <c r="J1138" s="7">
        <v>42381</v>
      </c>
      <c r="K1138" s="7" t="s">
        <v>2533</v>
      </c>
      <c r="L1138" s="17">
        <f t="shared" si="187"/>
        <v>238.19</v>
      </c>
      <c r="M1138" s="20">
        <f t="shared" si="188"/>
        <v>1</v>
      </c>
      <c r="N1138" s="6">
        <v>14</v>
      </c>
      <c r="O1138" s="6">
        <v>2650000</v>
      </c>
      <c r="P1138" s="6">
        <v>3010000</v>
      </c>
      <c r="Q1138" s="6">
        <f t="shared" si="189"/>
        <v>360000</v>
      </c>
      <c r="R1138" s="8">
        <f t="shared" si="190"/>
        <v>0.13584905660377358</v>
      </c>
      <c r="S1138" s="6">
        <v>25508</v>
      </c>
      <c r="T1138" s="9">
        <f t="shared" si="191"/>
        <v>40538</v>
      </c>
      <c r="U1138" s="6">
        <v>45993</v>
      </c>
      <c r="V1138" s="9">
        <f t="shared" si="192"/>
        <v>5455</v>
      </c>
      <c r="W1138" s="8">
        <f t="shared" si="193"/>
        <v>0.13456509941289654</v>
      </c>
      <c r="X1138" s="22">
        <f t="shared" si="194"/>
        <v>40538</v>
      </c>
      <c r="Y1138" s="22">
        <f t="shared" si="195"/>
        <v>45993</v>
      </c>
      <c r="Z1138" s="22">
        <f t="shared" si="197"/>
        <v>3035538</v>
      </c>
      <c r="AA1138" s="10">
        <v>24845</v>
      </c>
      <c r="AB1138" s="6">
        <v>1983</v>
      </c>
      <c r="AC1138" s="6">
        <f t="shared" si="196"/>
        <v>33</v>
      </c>
      <c r="AD1138" s="6" t="s">
        <v>408</v>
      </c>
    </row>
    <row r="1139" spans="1:30" x14ac:dyDescent="0.2">
      <c r="A1139">
        <v>11</v>
      </c>
      <c r="B1139" s="6" t="s">
        <v>557</v>
      </c>
      <c r="C1139" s="6" t="s">
        <v>22</v>
      </c>
      <c r="D1139" s="6" t="s">
        <v>23</v>
      </c>
      <c r="E1139" s="6" t="s">
        <v>2767</v>
      </c>
      <c r="F1139" s="6" t="s">
        <v>2771</v>
      </c>
      <c r="G1139" s="6">
        <v>70</v>
      </c>
      <c r="H1139" s="6">
        <v>78</v>
      </c>
      <c r="I1139" s="7">
        <v>42430</v>
      </c>
      <c r="J1139" s="7">
        <v>42444</v>
      </c>
      <c r="K1139" s="7" t="s">
        <v>2535</v>
      </c>
      <c r="L1139" s="17">
        <f t="shared" si="187"/>
        <v>245.99</v>
      </c>
      <c r="M1139" s="20">
        <f t="shared" si="188"/>
        <v>0.96829139395910402</v>
      </c>
      <c r="N1139" s="6">
        <v>14</v>
      </c>
      <c r="O1139" s="6">
        <v>3600000</v>
      </c>
      <c r="P1139" s="6">
        <v>3500000</v>
      </c>
      <c r="Q1139" s="6">
        <f t="shared" si="189"/>
        <v>-100000</v>
      </c>
      <c r="R1139" s="8">
        <f t="shared" si="190"/>
        <v>-2.7777777777777776E-2</v>
      </c>
      <c r="S1139" s="6">
        <v>14000</v>
      </c>
      <c r="T1139" s="9">
        <f t="shared" si="191"/>
        <v>51628.571428571428</v>
      </c>
      <c r="U1139" s="6">
        <v>50200</v>
      </c>
      <c r="V1139" s="9">
        <f t="shared" si="192"/>
        <v>-1428.5714285714275</v>
      </c>
      <c r="W1139" s="8">
        <f t="shared" si="193"/>
        <v>-2.767017155506362E-2</v>
      </c>
      <c r="X1139" s="22">
        <f t="shared" si="194"/>
        <v>49991.501396688596</v>
      </c>
      <c r="Y1139" s="22">
        <f t="shared" si="195"/>
        <v>48608.227976747025</v>
      </c>
      <c r="Z1139" s="22">
        <f t="shared" si="197"/>
        <v>3402575.9583722916</v>
      </c>
      <c r="AA1139" s="10">
        <v>12714</v>
      </c>
      <c r="AB1139" s="6">
        <v>1991</v>
      </c>
      <c r="AC1139" s="6">
        <f t="shared" si="196"/>
        <v>25</v>
      </c>
      <c r="AD1139" s="6" t="s">
        <v>191</v>
      </c>
    </row>
    <row r="1140" spans="1:30" x14ac:dyDescent="0.2">
      <c r="A1140">
        <v>14</v>
      </c>
      <c r="B1140" s="6" t="s">
        <v>1872</v>
      </c>
      <c r="C1140" s="6" t="s">
        <v>22</v>
      </c>
      <c r="D1140" s="6" t="s">
        <v>23</v>
      </c>
      <c r="E1140" s="6" t="s">
        <v>2767</v>
      </c>
      <c r="F1140" s="6" t="s">
        <v>2771</v>
      </c>
      <c r="G1140" s="6">
        <v>81</v>
      </c>
      <c r="H1140" s="6">
        <v>93</v>
      </c>
      <c r="I1140" s="7">
        <v>42452</v>
      </c>
      <c r="J1140" s="7">
        <v>42466</v>
      </c>
      <c r="K1140" s="7" t="s">
        <v>2536</v>
      </c>
      <c r="L1140" s="17">
        <f t="shared" si="187"/>
        <v>250.79</v>
      </c>
      <c r="M1140" s="20">
        <f t="shared" si="188"/>
        <v>0.9497587623110969</v>
      </c>
      <c r="N1140" s="6">
        <v>14</v>
      </c>
      <c r="O1140" s="6">
        <v>5000000</v>
      </c>
      <c r="P1140" s="6">
        <v>5300000</v>
      </c>
      <c r="Q1140" s="6">
        <f t="shared" si="189"/>
        <v>300000</v>
      </c>
      <c r="R1140" s="8">
        <f t="shared" si="190"/>
        <v>0.06</v>
      </c>
      <c r="S1140" s="6"/>
      <c r="T1140" s="9">
        <f t="shared" si="191"/>
        <v>61728.395061728392</v>
      </c>
      <c r="U1140" s="6">
        <v>65432</v>
      </c>
      <c r="V1140" s="9">
        <f t="shared" si="192"/>
        <v>3703.6049382716083</v>
      </c>
      <c r="W1140" s="8">
        <f t="shared" si="193"/>
        <v>5.9998400000000056E-2</v>
      </c>
      <c r="X1140" s="22">
        <f t="shared" si="194"/>
        <v>58627.084093277583</v>
      </c>
      <c r="Y1140" s="22">
        <f t="shared" si="195"/>
        <v>62144.615335539689</v>
      </c>
      <c r="Z1140" s="22">
        <f t="shared" si="197"/>
        <v>5033713.8421787145</v>
      </c>
      <c r="AA1140" s="10">
        <v>2811</v>
      </c>
      <c r="AB1140" s="6">
        <v>2012</v>
      </c>
      <c r="AC1140" s="6">
        <f t="shared" si="196"/>
        <v>4</v>
      </c>
      <c r="AD1140" s="6" t="s">
        <v>426</v>
      </c>
    </row>
    <row r="1141" spans="1:30" x14ac:dyDescent="0.2">
      <c r="A1141">
        <v>14</v>
      </c>
      <c r="B1141" s="6" t="s">
        <v>425</v>
      </c>
      <c r="C1141" s="6" t="s">
        <v>22</v>
      </c>
      <c r="D1141" s="6" t="s">
        <v>23</v>
      </c>
      <c r="E1141" s="6" t="s">
        <v>2767</v>
      </c>
      <c r="F1141" s="6" t="s">
        <v>2771</v>
      </c>
      <c r="G1141" s="6">
        <v>77</v>
      </c>
      <c r="H1141" s="6">
        <v>88</v>
      </c>
      <c r="I1141" s="7">
        <v>42453</v>
      </c>
      <c r="J1141" s="7">
        <v>42467</v>
      </c>
      <c r="K1141" s="7" t="s">
        <v>2536</v>
      </c>
      <c r="L1141" s="17">
        <f t="shared" si="187"/>
        <v>250.79</v>
      </c>
      <c r="M1141" s="20">
        <f t="shared" si="188"/>
        <v>0.9497587623110969</v>
      </c>
      <c r="N1141" s="6">
        <v>14</v>
      </c>
      <c r="O1141" s="6">
        <v>4600000</v>
      </c>
      <c r="P1141" s="6">
        <v>4600000</v>
      </c>
      <c r="Q1141" s="6">
        <f t="shared" si="189"/>
        <v>0</v>
      </c>
      <c r="R1141" s="8">
        <f t="shared" si="190"/>
        <v>0</v>
      </c>
      <c r="S1141" s="6"/>
      <c r="T1141" s="9">
        <f t="shared" si="191"/>
        <v>59740.259740259738</v>
      </c>
      <c r="U1141" s="6">
        <v>59740</v>
      </c>
      <c r="V1141" s="9">
        <f t="shared" si="192"/>
        <v>-0.25974025973846437</v>
      </c>
      <c r="W1141" s="8">
        <f t="shared" si="193"/>
        <v>-4.3478260869264686E-6</v>
      </c>
      <c r="X1141" s="22">
        <f t="shared" si="194"/>
        <v>56738.835151052539</v>
      </c>
      <c r="Y1141" s="22">
        <f t="shared" si="195"/>
        <v>56738.588460464925</v>
      </c>
      <c r="Z1141" s="22">
        <f t="shared" si="197"/>
        <v>4368871.3114557993</v>
      </c>
      <c r="AA1141" s="6">
        <v>25</v>
      </c>
      <c r="AB1141" s="6">
        <v>2012</v>
      </c>
      <c r="AC1141" s="6">
        <f t="shared" si="196"/>
        <v>4</v>
      </c>
      <c r="AD1141" s="6" t="s">
        <v>112</v>
      </c>
    </row>
    <row r="1142" spans="1:30" x14ac:dyDescent="0.2">
      <c r="A1142">
        <v>18</v>
      </c>
      <c r="B1142" s="6" t="s">
        <v>134</v>
      </c>
      <c r="C1142" s="6" t="s">
        <v>22</v>
      </c>
      <c r="D1142" s="6" t="s">
        <v>23</v>
      </c>
      <c r="E1142" s="6" t="s">
        <v>2767</v>
      </c>
      <c r="F1142" s="6" t="s">
        <v>2771</v>
      </c>
      <c r="G1142" s="6">
        <v>28</v>
      </c>
      <c r="H1142" s="6">
        <v>33</v>
      </c>
      <c r="I1142" s="7">
        <v>42480</v>
      </c>
      <c r="J1142" s="7">
        <v>42494</v>
      </c>
      <c r="K1142" s="7" t="s">
        <v>2537</v>
      </c>
      <c r="L1142" s="17">
        <f t="shared" si="187"/>
        <v>256.52</v>
      </c>
      <c r="M1142" s="20">
        <f t="shared" si="188"/>
        <v>0.92854358334632781</v>
      </c>
      <c r="N1142" s="6">
        <v>14</v>
      </c>
      <c r="O1142" s="6">
        <v>2000000</v>
      </c>
      <c r="P1142" s="6">
        <v>2325000</v>
      </c>
      <c r="Q1142" s="6">
        <f t="shared" si="189"/>
        <v>325000</v>
      </c>
      <c r="R1142" s="8">
        <f t="shared" si="190"/>
        <v>0.16250000000000001</v>
      </c>
      <c r="S1142" s="6">
        <v>28957</v>
      </c>
      <c r="T1142" s="9">
        <f t="shared" si="191"/>
        <v>72462.75</v>
      </c>
      <c r="U1142" s="6">
        <v>84070</v>
      </c>
      <c r="V1142" s="9">
        <f t="shared" si="192"/>
        <v>11607.25</v>
      </c>
      <c r="W1142" s="8">
        <f t="shared" si="193"/>
        <v>0.16018230056132288</v>
      </c>
      <c r="X1142" s="22">
        <f t="shared" si="194"/>
        <v>67284.82154412911</v>
      </c>
      <c r="Y1142" s="22">
        <f t="shared" si="195"/>
        <v>78062.659051925773</v>
      </c>
      <c r="Z1142" s="22">
        <f t="shared" si="197"/>
        <v>2185754.4534539217</v>
      </c>
      <c r="AA1142" s="6">
        <v>448</v>
      </c>
      <c r="AB1142" s="6">
        <v>1935</v>
      </c>
      <c r="AC1142" s="6">
        <f t="shared" si="196"/>
        <v>81</v>
      </c>
      <c r="AD1142" s="6" t="s">
        <v>37</v>
      </c>
    </row>
    <row r="1143" spans="1:30" x14ac:dyDescent="0.2">
      <c r="A1143">
        <v>23</v>
      </c>
      <c r="B1143" s="6" t="s">
        <v>1315</v>
      </c>
      <c r="C1143" s="6" t="s">
        <v>22</v>
      </c>
      <c r="D1143" s="6" t="s">
        <v>23</v>
      </c>
      <c r="E1143" s="6" t="s">
        <v>2767</v>
      </c>
      <c r="F1143" s="6" t="s">
        <v>2771</v>
      </c>
      <c r="G1143" s="6">
        <v>65</v>
      </c>
      <c r="H1143" s="6">
        <v>72</v>
      </c>
      <c r="I1143" s="7">
        <v>42517</v>
      </c>
      <c r="J1143" s="7">
        <v>42531</v>
      </c>
      <c r="K1143" s="7" t="s">
        <v>2538</v>
      </c>
      <c r="L1143" s="17">
        <f t="shared" si="187"/>
        <v>259.83</v>
      </c>
      <c r="M1143" s="20">
        <f t="shared" si="188"/>
        <v>0.91671477504522192</v>
      </c>
      <c r="N1143" s="6">
        <v>14</v>
      </c>
      <c r="O1143" s="6">
        <v>3800000</v>
      </c>
      <c r="P1143" s="6">
        <v>3750000</v>
      </c>
      <c r="Q1143" s="6">
        <f t="shared" si="189"/>
        <v>-50000</v>
      </c>
      <c r="R1143" s="8">
        <f t="shared" si="190"/>
        <v>-1.3157894736842105E-2</v>
      </c>
      <c r="S1143" s="6"/>
      <c r="T1143" s="9">
        <f t="shared" si="191"/>
        <v>58461.538461538461</v>
      </c>
      <c r="U1143" s="6">
        <v>57692</v>
      </c>
      <c r="V1143" s="9">
        <f t="shared" si="192"/>
        <v>-769.53846153846098</v>
      </c>
      <c r="W1143" s="8">
        <f t="shared" si="193"/>
        <v>-1.3163157894736833E-2</v>
      </c>
      <c r="X1143" s="22">
        <f t="shared" si="194"/>
        <v>53592.556079566821</v>
      </c>
      <c r="Y1143" s="22">
        <f t="shared" si="195"/>
        <v>52887.108801908944</v>
      </c>
      <c r="Z1143" s="22">
        <f t="shared" si="197"/>
        <v>3437662.0721240812</v>
      </c>
      <c r="AA1143" s="10">
        <v>5385</v>
      </c>
      <c r="AB1143" s="6">
        <v>2011</v>
      </c>
      <c r="AC1143" s="6">
        <f t="shared" si="196"/>
        <v>5</v>
      </c>
      <c r="AD1143" s="6" t="s">
        <v>315</v>
      </c>
    </row>
    <row r="1144" spans="1:30" x14ac:dyDescent="0.2">
      <c r="A1144">
        <v>3</v>
      </c>
      <c r="B1144" s="6" t="s">
        <v>2346</v>
      </c>
      <c r="C1144" s="6" t="s">
        <v>22</v>
      </c>
      <c r="D1144" s="6" t="s">
        <v>23</v>
      </c>
      <c r="E1144" s="6" t="s">
        <v>2767</v>
      </c>
      <c r="F1144" s="6" t="s">
        <v>2771</v>
      </c>
      <c r="G1144" s="6">
        <v>117</v>
      </c>
      <c r="H1144" s="6"/>
      <c r="I1144" s="7">
        <v>42372</v>
      </c>
      <c r="J1144" s="7">
        <v>42387</v>
      </c>
      <c r="K1144" s="7" t="s">
        <v>2533</v>
      </c>
      <c r="L1144" s="17">
        <f t="shared" si="187"/>
        <v>238.19</v>
      </c>
      <c r="M1144" s="20">
        <f t="shared" si="188"/>
        <v>1</v>
      </c>
      <c r="N1144" s="6">
        <v>15</v>
      </c>
      <c r="O1144" s="6">
        <v>10400000</v>
      </c>
      <c r="P1144" s="6">
        <v>10400000</v>
      </c>
      <c r="Q1144" s="6">
        <f t="shared" si="189"/>
        <v>0</v>
      </c>
      <c r="R1144" s="8">
        <f t="shared" si="190"/>
        <v>0</v>
      </c>
      <c r="S1144" s="6"/>
      <c r="T1144" s="9">
        <f t="shared" si="191"/>
        <v>88888.888888888891</v>
      </c>
      <c r="U1144" s="6">
        <v>88889</v>
      </c>
      <c r="V1144" s="9">
        <f t="shared" si="192"/>
        <v>0.11111111110949423</v>
      </c>
      <c r="W1144" s="8">
        <f t="shared" si="193"/>
        <v>1.2499999999818101E-6</v>
      </c>
      <c r="X1144" s="22">
        <f t="shared" si="194"/>
        <v>88888.888888888891</v>
      </c>
      <c r="Y1144" s="22">
        <f t="shared" si="195"/>
        <v>88889</v>
      </c>
      <c r="Z1144" s="22">
        <f t="shared" si="197"/>
        <v>10400013</v>
      </c>
      <c r="AA1144" s="10">
        <v>2240</v>
      </c>
      <c r="AB1144" s="6">
        <v>2015</v>
      </c>
      <c r="AC1144" s="6">
        <f t="shared" si="196"/>
        <v>1</v>
      </c>
      <c r="AD1144" s="6" t="s">
        <v>37</v>
      </c>
    </row>
    <row r="1145" spans="1:30" x14ac:dyDescent="0.2">
      <c r="A1145">
        <v>14</v>
      </c>
      <c r="B1145" s="6" t="s">
        <v>393</v>
      </c>
      <c r="C1145" s="6" t="s">
        <v>22</v>
      </c>
      <c r="D1145" s="6" t="s">
        <v>23</v>
      </c>
      <c r="E1145" s="6" t="s">
        <v>2767</v>
      </c>
      <c r="F1145" s="6" t="s">
        <v>2771</v>
      </c>
      <c r="G1145" s="6">
        <v>40</v>
      </c>
      <c r="H1145" s="6">
        <v>44</v>
      </c>
      <c r="I1145" s="7">
        <v>42450</v>
      </c>
      <c r="J1145" s="7">
        <v>42465</v>
      </c>
      <c r="K1145" s="7" t="s">
        <v>2536</v>
      </c>
      <c r="L1145" s="17">
        <f t="shared" si="187"/>
        <v>250.79</v>
      </c>
      <c r="M1145" s="20">
        <f t="shared" si="188"/>
        <v>0.9497587623110969</v>
      </c>
      <c r="N1145" s="6">
        <v>15</v>
      </c>
      <c r="O1145" s="6">
        <v>2790000</v>
      </c>
      <c r="P1145" s="6">
        <v>3300000</v>
      </c>
      <c r="Q1145" s="6">
        <f t="shared" si="189"/>
        <v>510000</v>
      </c>
      <c r="R1145" s="8">
        <f t="shared" si="190"/>
        <v>0.18279569892473119</v>
      </c>
      <c r="S1145" s="6"/>
      <c r="T1145" s="9">
        <f t="shared" si="191"/>
        <v>69750</v>
      </c>
      <c r="U1145" s="6">
        <v>82500</v>
      </c>
      <c r="V1145" s="9">
        <f t="shared" si="192"/>
        <v>12750</v>
      </c>
      <c r="W1145" s="8">
        <f t="shared" si="193"/>
        <v>0.18279569892473119</v>
      </c>
      <c r="X1145" s="22">
        <f t="shared" si="194"/>
        <v>66245.673671199009</v>
      </c>
      <c r="Y1145" s="22">
        <f t="shared" si="195"/>
        <v>78355.097890665493</v>
      </c>
      <c r="Z1145" s="22">
        <f t="shared" si="197"/>
        <v>3134203.9156266199</v>
      </c>
      <c r="AA1145" s="6">
        <v>845</v>
      </c>
      <c r="AB1145" s="6">
        <v>2006</v>
      </c>
      <c r="AC1145" s="6">
        <f t="shared" si="196"/>
        <v>10</v>
      </c>
      <c r="AD1145" s="6" t="s">
        <v>37</v>
      </c>
    </row>
    <row r="1146" spans="1:30" x14ac:dyDescent="0.2">
      <c r="A1146">
        <v>22</v>
      </c>
      <c r="B1146" s="6" t="s">
        <v>822</v>
      </c>
      <c r="C1146" s="6" t="s">
        <v>22</v>
      </c>
      <c r="D1146" s="6" t="s">
        <v>23</v>
      </c>
      <c r="E1146" s="6" t="s">
        <v>2767</v>
      </c>
      <c r="F1146" s="6" t="s">
        <v>2771</v>
      </c>
      <c r="G1146" s="6">
        <v>63</v>
      </c>
      <c r="H1146" s="6">
        <v>67</v>
      </c>
      <c r="I1146" s="7">
        <v>42510</v>
      </c>
      <c r="J1146" s="7">
        <v>42525</v>
      </c>
      <c r="K1146" s="7" t="s">
        <v>2538</v>
      </c>
      <c r="L1146" s="17">
        <f t="shared" si="187"/>
        <v>259.83</v>
      </c>
      <c r="M1146" s="20">
        <f t="shared" si="188"/>
        <v>0.91671477504522192</v>
      </c>
      <c r="N1146" s="6">
        <v>15</v>
      </c>
      <c r="O1146" s="6">
        <v>3500000</v>
      </c>
      <c r="P1146" s="6">
        <v>3700000</v>
      </c>
      <c r="Q1146" s="6">
        <f t="shared" si="189"/>
        <v>200000</v>
      </c>
      <c r="R1146" s="8">
        <f t="shared" si="190"/>
        <v>5.7142857142857141E-2</v>
      </c>
      <c r="S1146" s="6"/>
      <c r="T1146" s="9">
        <f t="shared" si="191"/>
        <v>55555.555555555555</v>
      </c>
      <c r="U1146" s="6">
        <v>58730</v>
      </c>
      <c r="V1146" s="9">
        <f t="shared" si="192"/>
        <v>3174.4444444444453</v>
      </c>
      <c r="W1146" s="8">
        <f t="shared" si="193"/>
        <v>5.7140000000000017E-2</v>
      </c>
      <c r="X1146" s="22">
        <f t="shared" si="194"/>
        <v>50928.598613623442</v>
      </c>
      <c r="Y1146" s="22">
        <f t="shared" si="195"/>
        <v>53838.65873840588</v>
      </c>
      <c r="Z1146" s="22">
        <f t="shared" si="197"/>
        <v>3391835.5005195704</v>
      </c>
      <c r="AA1146" s="6">
        <v>235</v>
      </c>
      <c r="AB1146" s="6">
        <v>1850</v>
      </c>
      <c r="AC1146" s="6">
        <f t="shared" si="196"/>
        <v>166</v>
      </c>
      <c r="AD1146" s="6" t="s">
        <v>191</v>
      </c>
    </row>
    <row r="1147" spans="1:30" x14ac:dyDescent="0.2">
      <c r="A1147">
        <v>51</v>
      </c>
      <c r="B1147" s="6" t="s">
        <v>415</v>
      </c>
      <c r="C1147" s="6" t="s">
        <v>22</v>
      </c>
      <c r="D1147" s="6" t="s">
        <v>23</v>
      </c>
      <c r="E1147" s="6" t="s">
        <v>2767</v>
      </c>
      <c r="F1147" s="6" t="s">
        <v>2771</v>
      </c>
      <c r="G1147" s="6">
        <v>40</v>
      </c>
      <c r="H1147" s="6">
        <v>45</v>
      </c>
      <c r="I1147" s="7">
        <v>42709</v>
      </c>
      <c r="J1147" s="7">
        <v>42724</v>
      </c>
      <c r="K1147" s="7" t="s">
        <v>2544</v>
      </c>
      <c r="L1147" s="17">
        <f t="shared" si="187"/>
        <v>287.33999999999997</v>
      </c>
      <c r="M1147" s="20">
        <f t="shared" si="188"/>
        <v>0.82894828426254619</v>
      </c>
      <c r="N1147" s="6">
        <v>15</v>
      </c>
      <c r="O1147" s="6">
        <v>4550000</v>
      </c>
      <c r="P1147" s="6">
        <v>4500000</v>
      </c>
      <c r="Q1147" s="6">
        <f t="shared" si="189"/>
        <v>-50000</v>
      </c>
      <c r="R1147" s="8">
        <f t="shared" si="190"/>
        <v>-1.098901098901099E-2</v>
      </c>
      <c r="S1147" s="6"/>
      <c r="T1147" s="9">
        <f t="shared" si="191"/>
        <v>113750</v>
      </c>
      <c r="U1147" s="6">
        <v>112500</v>
      </c>
      <c r="V1147" s="9">
        <f t="shared" si="192"/>
        <v>-1250</v>
      </c>
      <c r="W1147" s="8">
        <f t="shared" si="193"/>
        <v>-1.098901098901099E-2</v>
      </c>
      <c r="X1147" s="22">
        <f t="shared" si="194"/>
        <v>94292.867334864626</v>
      </c>
      <c r="Y1147" s="22">
        <f t="shared" si="195"/>
        <v>93256.681979536443</v>
      </c>
      <c r="Z1147" s="22">
        <f t="shared" si="197"/>
        <v>3730267.2791814576</v>
      </c>
      <c r="AA1147" s="10">
        <v>5400</v>
      </c>
      <c r="AB1147" s="6">
        <v>2016</v>
      </c>
      <c r="AC1147" s="6">
        <f t="shared" si="196"/>
        <v>0</v>
      </c>
      <c r="AD1147" s="6" t="s">
        <v>362</v>
      </c>
    </row>
    <row r="1148" spans="1:30" x14ac:dyDescent="0.2">
      <c r="A1148">
        <v>44</v>
      </c>
      <c r="B1148" s="6" t="s">
        <v>1700</v>
      </c>
      <c r="C1148" s="6" t="s">
        <v>22</v>
      </c>
      <c r="D1148" s="6" t="s">
        <v>23</v>
      </c>
      <c r="E1148" s="6" t="s">
        <v>2767</v>
      </c>
      <c r="F1148" s="6" t="s">
        <v>2771</v>
      </c>
      <c r="G1148" s="6">
        <v>80</v>
      </c>
      <c r="H1148" s="6">
        <v>87</v>
      </c>
      <c r="I1148" s="7">
        <v>42658</v>
      </c>
      <c r="J1148" s="7">
        <v>42674</v>
      </c>
      <c r="K1148" s="7" t="s">
        <v>2542</v>
      </c>
      <c r="L1148" s="17">
        <f t="shared" si="187"/>
        <v>281.13</v>
      </c>
      <c r="M1148" s="20">
        <f t="shared" si="188"/>
        <v>0.84725927506847365</v>
      </c>
      <c r="N1148" s="6">
        <v>16</v>
      </c>
      <c r="O1148" s="6">
        <v>6700000</v>
      </c>
      <c r="P1148" s="6">
        <v>6500000</v>
      </c>
      <c r="Q1148" s="6">
        <f t="shared" si="189"/>
        <v>-200000</v>
      </c>
      <c r="R1148" s="8">
        <f t="shared" si="190"/>
        <v>-2.9850746268656716E-2</v>
      </c>
      <c r="S1148" s="6"/>
      <c r="T1148" s="9">
        <f t="shared" si="191"/>
        <v>83750</v>
      </c>
      <c r="U1148" s="6">
        <v>81250</v>
      </c>
      <c r="V1148" s="9">
        <f t="shared" si="192"/>
        <v>-2500</v>
      </c>
      <c r="W1148" s="8">
        <f t="shared" si="193"/>
        <v>-2.9850746268656716E-2</v>
      </c>
      <c r="X1148" s="22">
        <f t="shared" si="194"/>
        <v>70957.964286984672</v>
      </c>
      <c r="Y1148" s="22">
        <f t="shared" si="195"/>
        <v>68839.816099313481</v>
      </c>
      <c r="Z1148" s="22">
        <f t="shared" si="197"/>
        <v>5507185.2879450787</v>
      </c>
      <c r="AA1148" s="10">
        <v>3210</v>
      </c>
      <c r="AB1148" s="6">
        <v>2015</v>
      </c>
      <c r="AC1148" s="6">
        <f t="shared" si="196"/>
        <v>1</v>
      </c>
      <c r="AD1148" s="6" t="s">
        <v>67</v>
      </c>
    </row>
    <row r="1149" spans="1:30" x14ac:dyDescent="0.2">
      <c r="A1149">
        <v>44</v>
      </c>
      <c r="B1149" s="6" t="s">
        <v>1588</v>
      </c>
      <c r="C1149" s="6" t="s">
        <v>22</v>
      </c>
      <c r="D1149" s="6" t="s">
        <v>23</v>
      </c>
      <c r="E1149" s="6" t="s">
        <v>2767</v>
      </c>
      <c r="F1149" s="6" t="s">
        <v>2771</v>
      </c>
      <c r="G1149" s="6">
        <v>73</v>
      </c>
      <c r="H1149" s="6"/>
      <c r="I1149" s="7">
        <v>42662</v>
      </c>
      <c r="J1149" s="7">
        <v>42678</v>
      </c>
      <c r="K1149" s="7" t="s">
        <v>2543</v>
      </c>
      <c r="L1149" s="17">
        <f t="shared" si="187"/>
        <v>284.38</v>
      </c>
      <c r="M1149" s="20">
        <f t="shared" si="188"/>
        <v>0.83757648217174208</v>
      </c>
      <c r="N1149" s="6">
        <v>16</v>
      </c>
      <c r="O1149" s="6">
        <v>4500000</v>
      </c>
      <c r="P1149" s="6">
        <v>4450000</v>
      </c>
      <c r="Q1149" s="6">
        <f t="shared" si="189"/>
        <v>-50000</v>
      </c>
      <c r="R1149" s="8">
        <f t="shared" si="190"/>
        <v>-1.1111111111111112E-2</v>
      </c>
      <c r="S1149" s="6"/>
      <c r="T1149" s="9">
        <f t="shared" si="191"/>
        <v>61643.835616438359</v>
      </c>
      <c r="U1149" s="6">
        <v>60959</v>
      </c>
      <c r="V1149" s="9">
        <f t="shared" si="192"/>
        <v>-684.83561643835856</v>
      </c>
      <c r="W1149" s="8">
        <f t="shared" si="193"/>
        <v>-1.1109555555555595E-2</v>
      </c>
      <c r="X1149" s="22">
        <f t="shared" si="194"/>
        <v>51631.42698318958</v>
      </c>
      <c r="Y1149" s="22">
        <f t="shared" si="195"/>
        <v>51057.824776707224</v>
      </c>
      <c r="Z1149" s="22">
        <f t="shared" si="197"/>
        <v>3727221.2086996273</v>
      </c>
      <c r="AA1149" s="10">
        <v>2198</v>
      </c>
      <c r="AB1149" s="6">
        <v>1938</v>
      </c>
      <c r="AC1149" s="6">
        <f t="shared" si="196"/>
        <v>78</v>
      </c>
      <c r="AD1149" s="6" t="s">
        <v>1465</v>
      </c>
    </row>
    <row r="1150" spans="1:30" x14ac:dyDescent="0.2">
      <c r="A1150">
        <v>48</v>
      </c>
      <c r="B1150" s="6" t="s">
        <v>1732</v>
      </c>
      <c r="C1150" s="6" t="s">
        <v>22</v>
      </c>
      <c r="D1150" s="6" t="s">
        <v>23</v>
      </c>
      <c r="E1150" s="6" t="s">
        <v>2767</v>
      </c>
      <c r="F1150" s="6" t="s">
        <v>2771</v>
      </c>
      <c r="G1150" s="6">
        <v>76</v>
      </c>
      <c r="H1150" s="6">
        <v>84</v>
      </c>
      <c r="I1150" s="7">
        <v>42686</v>
      </c>
      <c r="J1150" s="7">
        <v>42702</v>
      </c>
      <c r="K1150" s="7" t="s">
        <v>2543</v>
      </c>
      <c r="L1150" s="17">
        <f t="shared" si="187"/>
        <v>284.38</v>
      </c>
      <c r="M1150" s="20">
        <f t="shared" si="188"/>
        <v>0.83757648217174208</v>
      </c>
      <c r="N1150" s="6">
        <v>16</v>
      </c>
      <c r="O1150" s="6">
        <v>6900000</v>
      </c>
      <c r="P1150" s="6">
        <v>6500000</v>
      </c>
      <c r="Q1150" s="6">
        <f t="shared" si="189"/>
        <v>-400000</v>
      </c>
      <c r="R1150" s="8">
        <f t="shared" si="190"/>
        <v>-5.7971014492753624E-2</v>
      </c>
      <c r="S1150" s="6"/>
      <c r="T1150" s="9">
        <f t="shared" si="191"/>
        <v>90789.473684210519</v>
      </c>
      <c r="U1150" s="6">
        <v>85526</v>
      </c>
      <c r="V1150" s="9">
        <f t="shared" si="192"/>
        <v>-5263.4736842105194</v>
      </c>
      <c r="W1150" s="8">
        <f t="shared" si="193"/>
        <v>-5.7974492753623118E-2</v>
      </c>
      <c r="X1150" s="22">
        <f t="shared" si="194"/>
        <v>76043.127986644991</v>
      </c>
      <c r="Y1150" s="22">
        <f t="shared" si="195"/>
        <v>71634.566214220409</v>
      </c>
      <c r="Z1150" s="22">
        <f t="shared" si="197"/>
        <v>5444227.0322807515</v>
      </c>
      <c r="AA1150" s="10">
        <v>3470</v>
      </c>
      <c r="AB1150" s="6">
        <v>2012</v>
      </c>
      <c r="AC1150" s="6">
        <f t="shared" si="196"/>
        <v>4</v>
      </c>
      <c r="AD1150" s="6" t="s">
        <v>494</v>
      </c>
    </row>
    <row r="1151" spans="1:30" x14ac:dyDescent="0.2">
      <c r="A1151">
        <v>18</v>
      </c>
      <c r="B1151" s="6" t="s">
        <v>510</v>
      </c>
      <c r="C1151" s="6" t="s">
        <v>22</v>
      </c>
      <c r="D1151" s="6" t="s">
        <v>23</v>
      </c>
      <c r="E1151" s="6" t="s">
        <v>2767</v>
      </c>
      <c r="F1151" s="6" t="s">
        <v>2771</v>
      </c>
      <c r="G1151" s="6">
        <v>44</v>
      </c>
      <c r="H1151" s="6">
        <v>48</v>
      </c>
      <c r="I1151" s="7">
        <v>42475</v>
      </c>
      <c r="J1151" s="7">
        <v>42492</v>
      </c>
      <c r="K1151" s="7" t="s">
        <v>2537</v>
      </c>
      <c r="L1151" s="17">
        <f t="shared" si="187"/>
        <v>256.52</v>
      </c>
      <c r="M1151" s="20">
        <f t="shared" si="188"/>
        <v>0.92854358334632781</v>
      </c>
      <c r="N1151" s="6">
        <v>17</v>
      </c>
      <c r="O1151" s="6">
        <v>2850000</v>
      </c>
      <c r="P1151" s="6">
        <v>3351000</v>
      </c>
      <c r="Q1151" s="6">
        <f t="shared" si="189"/>
        <v>501000</v>
      </c>
      <c r="R1151" s="8">
        <f t="shared" si="190"/>
        <v>0.17578947368421052</v>
      </c>
      <c r="S1151" s="6"/>
      <c r="T1151" s="9">
        <f t="shared" si="191"/>
        <v>64772.727272727272</v>
      </c>
      <c r="U1151" s="6">
        <v>76159</v>
      </c>
      <c r="V1151" s="9">
        <f t="shared" si="192"/>
        <v>11386.272727272728</v>
      </c>
      <c r="W1151" s="8">
        <f t="shared" si="193"/>
        <v>0.1757880701754386</v>
      </c>
      <c r="X1151" s="22">
        <f t="shared" si="194"/>
        <v>60144.300284932593</v>
      </c>
      <c r="Y1151" s="22">
        <f t="shared" si="195"/>
        <v>70716.950764072986</v>
      </c>
      <c r="Z1151" s="22">
        <f t="shared" si="197"/>
        <v>3111545.8336192113</v>
      </c>
      <c r="AA1151" s="6">
        <v>449</v>
      </c>
      <c r="AB1151" s="6">
        <v>1892</v>
      </c>
      <c r="AC1151" s="6">
        <f t="shared" si="196"/>
        <v>124</v>
      </c>
      <c r="AD1151" s="6" t="s">
        <v>225</v>
      </c>
    </row>
    <row r="1152" spans="1:30" x14ac:dyDescent="0.2">
      <c r="A1152">
        <v>24</v>
      </c>
      <c r="B1152" s="6" t="s">
        <v>1409</v>
      </c>
      <c r="C1152" s="6" t="s">
        <v>22</v>
      </c>
      <c r="D1152" s="6" t="s">
        <v>23</v>
      </c>
      <c r="E1152" s="6" t="s">
        <v>2767</v>
      </c>
      <c r="F1152" s="6" t="s">
        <v>2771</v>
      </c>
      <c r="G1152" s="6">
        <v>67</v>
      </c>
      <c r="H1152" s="6">
        <v>73</v>
      </c>
      <c r="I1152" s="7">
        <v>42518</v>
      </c>
      <c r="J1152" s="7">
        <v>42535</v>
      </c>
      <c r="K1152" s="7" t="s">
        <v>2538</v>
      </c>
      <c r="L1152" s="17">
        <f t="shared" si="187"/>
        <v>259.83</v>
      </c>
      <c r="M1152" s="20">
        <f t="shared" si="188"/>
        <v>0.91671477504522192</v>
      </c>
      <c r="N1152" s="6">
        <v>17</v>
      </c>
      <c r="O1152" s="6">
        <v>5300000</v>
      </c>
      <c r="P1152" s="6">
        <v>5300000</v>
      </c>
      <c r="Q1152" s="6">
        <f t="shared" si="189"/>
        <v>0</v>
      </c>
      <c r="R1152" s="8">
        <f t="shared" si="190"/>
        <v>0</v>
      </c>
      <c r="S1152" s="6"/>
      <c r="T1152" s="9">
        <f t="shared" si="191"/>
        <v>79104.477611940296</v>
      </c>
      <c r="U1152" s="6">
        <v>79104</v>
      </c>
      <c r="V1152" s="9">
        <f t="shared" si="192"/>
        <v>-0.47761194029590115</v>
      </c>
      <c r="W1152" s="8">
        <f t="shared" si="193"/>
        <v>-6.0377358490236565E-6</v>
      </c>
      <c r="X1152" s="22">
        <f t="shared" si="194"/>
        <v>72516.243399099636</v>
      </c>
      <c r="Y1152" s="22">
        <f t="shared" si="195"/>
        <v>72515.80556517723</v>
      </c>
      <c r="Z1152" s="22">
        <f t="shared" si="197"/>
        <v>4858558.9728668742</v>
      </c>
      <c r="AA1152" s="10">
        <v>3679</v>
      </c>
      <c r="AB1152" s="6">
        <v>2013</v>
      </c>
      <c r="AC1152" s="6">
        <f t="shared" si="196"/>
        <v>3</v>
      </c>
      <c r="AD1152" s="6" t="s">
        <v>27</v>
      </c>
    </row>
    <row r="1153" spans="1:30" x14ac:dyDescent="0.2">
      <c r="A1153">
        <v>35</v>
      </c>
      <c r="B1153" s="6" t="s">
        <v>286</v>
      </c>
      <c r="C1153" s="6" t="s">
        <v>22</v>
      </c>
      <c r="D1153" s="6" t="s">
        <v>23</v>
      </c>
      <c r="E1153" s="6" t="s">
        <v>2767</v>
      </c>
      <c r="F1153" s="6" t="s">
        <v>2771</v>
      </c>
      <c r="G1153" s="6">
        <v>68</v>
      </c>
      <c r="H1153" s="6">
        <v>78</v>
      </c>
      <c r="I1153" s="7">
        <v>42595</v>
      </c>
      <c r="J1153" s="7">
        <v>42612</v>
      </c>
      <c r="K1153" s="7" t="s">
        <v>2540</v>
      </c>
      <c r="L1153" s="17">
        <f t="shared" si="187"/>
        <v>272.20999999999998</v>
      </c>
      <c r="M1153" s="20">
        <f t="shared" si="188"/>
        <v>0.87502296021454029</v>
      </c>
      <c r="N1153" s="6">
        <v>17</v>
      </c>
      <c r="O1153" s="6">
        <v>4245000</v>
      </c>
      <c r="P1153" s="6">
        <v>4400000</v>
      </c>
      <c r="Q1153" s="6">
        <f t="shared" si="189"/>
        <v>155000</v>
      </c>
      <c r="R1153" s="8">
        <f t="shared" si="190"/>
        <v>3.6513545347467612E-2</v>
      </c>
      <c r="S1153" s="6">
        <v>30483</v>
      </c>
      <c r="T1153" s="9">
        <f t="shared" si="191"/>
        <v>62874.75</v>
      </c>
      <c r="U1153" s="6">
        <v>65154</v>
      </c>
      <c r="V1153" s="9">
        <f t="shared" si="192"/>
        <v>2279.25</v>
      </c>
      <c r="W1153" s="8">
        <f t="shared" si="193"/>
        <v>3.6250641155630835E-2</v>
      </c>
      <c r="X1153" s="22">
        <f t="shared" si="194"/>
        <v>55016.849867749166</v>
      </c>
      <c r="Y1153" s="22">
        <f t="shared" si="195"/>
        <v>57011.245949818156</v>
      </c>
      <c r="Z1153" s="22">
        <f t="shared" si="197"/>
        <v>3876764.7245876347</v>
      </c>
      <c r="AA1153" s="6">
        <v>724</v>
      </c>
      <c r="AB1153" s="6">
        <v>1896</v>
      </c>
      <c r="AC1153" s="6">
        <f t="shared" si="196"/>
        <v>120</v>
      </c>
      <c r="AD1153" s="6" t="s">
        <v>133</v>
      </c>
    </row>
    <row r="1154" spans="1:30" x14ac:dyDescent="0.2">
      <c r="A1154">
        <v>2</v>
      </c>
      <c r="B1154" s="6" t="s">
        <v>984</v>
      </c>
      <c r="C1154" s="6" t="s">
        <v>22</v>
      </c>
      <c r="D1154" s="6" t="s">
        <v>23</v>
      </c>
      <c r="E1154" s="6" t="s">
        <v>2767</v>
      </c>
      <c r="F1154" s="6" t="s">
        <v>2771</v>
      </c>
      <c r="G1154" s="6">
        <v>63</v>
      </c>
      <c r="H1154" s="6">
        <v>74</v>
      </c>
      <c r="I1154" s="7">
        <v>42363</v>
      </c>
      <c r="J1154" s="7">
        <v>42381</v>
      </c>
      <c r="K1154" s="7" t="s">
        <v>2533</v>
      </c>
      <c r="L1154" s="17">
        <f t="shared" ref="L1154:L1217" si="198">IF(K1154="Januar",238.19,IF(K1154="Februar",240.59,IF(K1154="Mars",245.99,IF(K1154="April",250.79,IF(K1154="Mai",256.52,IF(K1154="Juni",259.83,IF(K1154="Juli",265.66,IF(K1154="August",272.21,IF(K1154="September",275.91,IF(K1154="Oktober",281.13,IF(K1154="November",284.38,IF(K1154="Desember",287.34,0))))))))))))</f>
        <v>238.19</v>
      </c>
      <c r="M1154" s="20">
        <f t="shared" ref="M1154:M1217" si="199">$L$2/L1154</f>
        <v>1</v>
      </c>
      <c r="N1154" s="6">
        <v>18</v>
      </c>
      <c r="O1154" s="6">
        <v>2950000</v>
      </c>
      <c r="P1154" s="6">
        <v>3400000</v>
      </c>
      <c r="Q1154" s="6">
        <f t="shared" ref="Q1154:Q1217" si="200">P1154-O1154</f>
        <v>450000</v>
      </c>
      <c r="R1154" s="8">
        <f t="shared" ref="R1154:R1217" si="201">Q1154/O1154</f>
        <v>0.15254237288135594</v>
      </c>
      <c r="S1154" s="6"/>
      <c r="T1154" s="9">
        <f t="shared" ref="T1154:T1217" si="202">(O1154+S1154)/G1154</f>
        <v>46825.396825396827</v>
      </c>
      <c r="U1154" s="6">
        <v>53968</v>
      </c>
      <c r="V1154" s="9">
        <f t="shared" ref="V1154:V1217" si="203">U1154-T1154</f>
        <v>7142.6031746031731</v>
      </c>
      <c r="W1154" s="8">
        <f t="shared" ref="W1154:W1217" si="204">V1154/T1154</f>
        <v>0.15253694915254234</v>
      </c>
      <c r="X1154" s="22">
        <f t="shared" ref="X1154:X1217" si="205">T1154*M1154</f>
        <v>46825.396825396827</v>
      </c>
      <c r="Y1154" s="22">
        <f t="shared" ref="Y1154:Y1217" si="206">U1154*M1154</f>
        <v>53968</v>
      </c>
      <c r="Z1154" s="22">
        <f t="shared" si="197"/>
        <v>3399984</v>
      </c>
      <c r="AA1154" s="10">
        <v>10305</v>
      </c>
      <c r="AB1154" s="6">
        <v>1990</v>
      </c>
      <c r="AC1154" s="6">
        <f t="shared" ref="AC1154:AC1217" si="207">2016-AB1154</f>
        <v>26</v>
      </c>
      <c r="AD1154" s="6" t="s">
        <v>37</v>
      </c>
    </row>
    <row r="1155" spans="1:30" x14ac:dyDescent="0.2">
      <c r="A1155">
        <v>6</v>
      </c>
      <c r="B1155" s="6" t="s">
        <v>357</v>
      </c>
      <c r="C1155" s="6" t="s">
        <v>22</v>
      </c>
      <c r="D1155" s="6" t="s">
        <v>23</v>
      </c>
      <c r="E1155" s="6" t="s">
        <v>2767</v>
      </c>
      <c r="F1155" s="6" t="s">
        <v>2771</v>
      </c>
      <c r="G1155" s="6">
        <v>68</v>
      </c>
      <c r="H1155" s="6">
        <v>76</v>
      </c>
      <c r="I1155" s="7">
        <v>42390</v>
      </c>
      <c r="J1155" s="7">
        <v>42408</v>
      </c>
      <c r="K1155" s="7" t="s">
        <v>2534</v>
      </c>
      <c r="L1155" s="17">
        <f t="shared" si="198"/>
        <v>240.59</v>
      </c>
      <c r="M1155" s="20">
        <f t="shared" si="199"/>
        <v>0.99002452304750821</v>
      </c>
      <c r="N1155" s="6">
        <v>18</v>
      </c>
      <c r="O1155" s="6">
        <v>6490000</v>
      </c>
      <c r="P1155" s="6">
        <v>6340000</v>
      </c>
      <c r="Q1155" s="6">
        <f t="shared" si="200"/>
        <v>-150000</v>
      </c>
      <c r="R1155" s="8">
        <f t="shared" si="201"/>
        <v>-2.3112480739599383E-2</v>
      </c>
      <c r="S1155" s="6"/>
      <c r="T1155" s="9">
        <f t="shared" si="202"/>
        <v>95441.176470588238</v>
      </c>
      <c r="U1155" s="6">
        <v>93235</v>
      </c>
      <c r="V1155" s="9">
        <f t="shared" si="203"/>
        <v>-2206.1764705882379</v>
      </c>
      <c r="W1155" s="8">
        <f t="shared" si="204"/>
        <v>-2.3115562403698022E-2</v>
      </c>
      <c r="X1155" s="22">
        <f t="shared" si="205"/>
        <v>94489.105214387178</v>
      </c>
      <c r="Y1155" s="22">
        <f t="shared" si="206"/>
        <v>92304.936406334426</v>
      </c>
      <c r="Z1155" s="22">
        <f t="shared" ref="Z1155:Z1218" si="208">Y1155*G1155</f>
        <v>6276735.6756307408</v>
      </c>
      <c r="AA1155" s="10">
        <v>3348</v>
      </c>
      <c r="AB1155" s="6">
        <v>2010</v>
      </c>
      <c r="AC1155" s="6">
        <f t="shared" si="207"/>
        <v>6</v>
      </c>
      <c r="AD1155" s="6" t="s">
        <v>362</v>
      </c>
    </row>
    <row r="1156" spans="1:30" x14ac:dyDescent="0.2">
      <c r="A1156">
        <v>6</v>
      </c>
      <c r="B1156" s="6" t="s">
        <v>1116</v>
      </c>
      <c r="C1156" s="6" t="s">
        <v>22</v>
      </c>
      <c r="D1156" s="6" t="s">
        <v>23</v>
      </c>
      <c r="E1156" s="6" t="s">
        <v>2767</v>
      </c>
      <c r="F1156" s="6" t="s">
        <v>2771</v>
      </c>
      <c r="G1156" s="6">
        <v>59</v>
      </c>
      <c r="H1156" s="6">
        <v>68</v>
      </c>
      <c r="I1156" s="7">
        <v>42391</v>
      </c>
      <c r="J1156" s="7">
        <v>42409</v>
      </c>
      <c r="K1156" s="7" t="s">
        <v>2534</v>
      </c>
      <c r="L1156" s="17">
        <f t="shared" si="198"/>
        <v>240.59</v>
      </c>
      <c r="M1156" s="20">
        <f t="shared" si="199"/>
        <v>0.99002452304750821</v>
      </c>
      <c r="N1156" s="6">
        <v>18</v>
      </c>
      <c r="O1156" s="6">
        <v>3290000</v>
      </c>
      <c r="P1156" s="6">
        <v>3500000</v>
      </c>
      <c r="Q1156" s="6">
        <f t="shared" si="200"/>
        <v>210000</v>
      </c>
      <c r="R1156" s="8">
        <f t="shared" si="201"/>
        <v>6.3829787234042548E-2</v>
      </c>
      <c r="S1156" s="6"/>
      <c r="T1156" s="9">
        <f t="shared" si="202"/>
        <v>55762.711864406781</v>
      </c>
      <c r="U1156" s="6">
        <v>59322</v>
      </c>
      <c r="V1156" s="9">
        <f t="shared" si="203"/>
        <v>3559.2881355932186</v>
      </c>
      <c r="W1156" s="8">
        <f t="shared" si="204"/>
        <v>6.3829179331306954E-2</v>
      </c>
      <c r="X1156" s="22">
        <f t="shared" si="205"/>
        <v>55206.452217394952</v>
      </c>
      <c r="Y1156" s="22">
        <f t="shared" si="206"/>
        <v>58730.234756224279</v>
      </c>
      <c r="Z1156" s="22">
        <f t="shared" si="208"/>
        <v>3465083.8506172323</v>
      </c>
      <c r="AA1156" s="6">
        <v>15</v>
      </c>
      <c r="AB1156" s="6">
        <v>2014</v>
      </c>
      <c r="AC1156" s="6">
        <f t="shared" si="207"/>
        <v>2</v>
      </c>
      <c r="AD1156" s="6" t="s">
        <v>37</v>
      </c>
    </row>
    <row r="1157" spans="1:30" x14ac:dyDescent="0.2">
      <c r="A1157">
        <v>16</v>
      </c>
      <c r="B1157" s="6" t="s">
        <v>2518</v>
      </c>
      <c r="C1157" s="6" t="s">
        <v>22</v>
      </c>
      <c r="D1157" s="6" t="s">
        <v>23</v>
      </c>
      <c r="E1157" s="6" t="s">
        <v>2767</v>
      </c>
      <c r="F1157" s="6" t="s">
        <v>2771</v>
      </c>
      <c r="G1157" s="6">
        <v>190</v>
      </c>
      <c r="H1157" s="6">
        <v>216</v>
      </c>
      <c r="I1157" s="7">
        <v>42460</v>
      </c>
      <c r="J1157" s="7">
        <v>42478</v>
      </c>
      <c r="K1157" s="7" t="s">
        <v>2536</v>
      </c>
      <c r="L1157" s="17">
        <f t="shared" si="198"/>
        <v>250.79</v>
      </c>
      <c r="M1157" s="20">
        <f t="shared" si="199"/>
        <v>0.9497587623110969</v>
      </c>
      <c r="N1157" s="6">
        <v>18</v>
      </c>
      <c r="O1157" s="6">
        <v>10200000</v>
      </c>
      <c r="P1157" s="6">
        <v>10350000</v>
      </c>
      <c r="Q1157" s="6">
        <f t="shared" si="200"/>
        <v>150000</v>
      </c>
      <c r="R1157" s="8">
        <f t="shared" si="201"/>
        <v>1.4705882352941176E-2</v>
      </c>
      <c r="S1157" s="6">
        <v>75142</v>
      </c>
      <c r="T1157" s="9">
        <f t="shared" si="202"/>
        <v>54079.694736842102</v>
      </c>
      <c r="U1157" s="6">
        <v>54869</v>
      </c>
      <c r="V1157" s="9">
        <f t="shared" si="203"/>
        <v>789.30526315789757</v>
      </c>
      <c r="W1157" s="8">
        <f t="shared" si="204"/>
        <v>1.459522408546768E-2</v>
      </c>
      <c r="X1157" s="22">
        <f t="shared" si="205"/>
        <v>51362.663939425096</v>
      </c>
      <c r="Y1157" s="22">
        <f t="shared" si="206"/>
        <v>52112.313529247578</v>
      </c>
      <c r="Z1157" s="22">
        <f t="shared" si="208"/>
        <v>9901339.5705570392</v>
      </c>
      <c r="AA1157" s="6">
        <v>334</v>
      </c>
      <c r="AB1157" s="6">
        <v>1903</v>
      </c>
      <c r="AC1157" s="6">
        <f t="shared" si="207"/>
        <v>113</v>
      </c>
      <c r="AD1157" s="6" t="s">
        <v>112</v>
      </c>
    </row>
    <row r="1158" spans="1:30" x14ac:dyDescent="0.2">
      <c r="A1158">
        <v>20</v>
      </c>
      <c r="B1158" s="6" t="s">
        <v>1588</v>
      </c>
      <c r="C1158" s="6" t="s">
        <v>22</v>
      </c>
      <c r="D1158" s="6" t="s">
        <v>23</v>
      </c>
      <c r="E1158" s="6" t="s">
        <v>2767</v>
      </c>
      <c r="F1158" s="6" t="s">
        <v>2771</v>
      </c>
      <c r="G1158" s="6">
        <v>72</v>
      </c>
      <c r="H1158" s="6">
        <v>80</v>
      </c>
      <c r="I1158" s="7">
        <v>42492</v>
      </c>
      <c r="J1158" s="7">
        <v>42510</v>
      </c>
      <c r="K1158" s="7" t="s">
        <v>2537</v>
      </c>
      <c r="L1158" s="17">
        <f t="shared" si="198"/>
        <v>256.52</v>
      </c>
      <c r="M1158" s="20">
        <f t="shared" si="199"/>
        <v>0.92854358334632781</v>
      </c>
      <c r="N1158" s="6">
        <v>18</v>
      </c>
      <c r="O1158" s="6">
        <v>3950000</v>
      </c>
      <c r="P1158" s="6">
        <v>3900000</v>
      </c>
      <c r="Q1158" s="6">
        <f t="shared" si="200"/>
        <v>-50000</v>
      </c>
      <c r="R1158" s="8">
        <f t="shared" si="201"/>
        <v>-1.2658227848101266E-2</v>
      </c>
      <c r="S1158" s="6"/>
      <c r="T1158" s="9">
        <f t="shared" si="202"/>
        <v>54861.111111111109</v>
      </c>
      <c r="U1158" s="6">
        <v>54167</v>
      </c>
      <c r="V1158" s="9">
        <f t="shared" si="203"/>
        <v>-694.11111111110949</v>
      </c>
      <c r="W1158" s="8">
        <f t="shared" si="204"/>
        <v>-1.2652151898734148E-2</v>
      </c>
      <c r="X1158" s="22">
        <f t="shared" si="205"/>
        <v>50940.932697472148</v>
      </c>
      <c r="Y1158" s="22">
        <f t="shared" si="206"/>
        <v>50296.420279120539</v>
      </c>
      <c r="Z1158" s="22">
        <f t="shared" si="208"/>
        <v>3621342.260096679</v>
      </c>
      <c r="AA1158" s="10">
        <v>2199</v>
      </c>
      <c r="AB1158" s="6">
        <v>1938</v>
      </c>
      <c r="AC1158" s="6">
        <f t="shared" si="207"/>
        <v>78</v>
      </c>
      <c r="AD1158" s="6" t="s">
        <v>523</v>
      </c>
    </row>
    <row r="1159" spans="1:30" x14ac:dyDescent="0.2">
      <c r="A1159">
        <v>38</v>
      </c>
      <c r="B1159" s="6" t="s">
        <v>984</v>
      </c>
      <c r="C1159" s="6" t="s">
        <v>22</v>
      </c>
      <c r="D1159" s="6" t="s">
        <v>23</v>
      </c>
      <c r="E1159" s="6" t="s">
        <v>2767</v>
      </c>
      <c r="F1159" s="6" t="s">
        <v>2771</v>
      </c>
      <c r="G1159" s="6">
        <v>55</v>
      </c>
      <c r="H1159" s="6">
        <v>63</v>
      </c>
      <c r="I1159" s="7">
        <v>42616</v>
      </c>
      <c r="J1159" s="7">
        <v>42635</v>
      </c>
      <c r="K1159" s="7" t="s">
        <v>2541</v>
      </c>
      <c r="L1159" s="17">
        <f t="shared" si="198"/>
        <v>275.91000000000003</v>
      </c>
      <c r="M1159" s="20">
        <f t="shared" si="199"/>
        <v>0.86328875357906554</v>
      </c>
      <c r="N1159" s="6">
        <v>19</v>
      </c>
      <c r="O1159" s="6">
        <v>3000000</v>
      </c>
      <c r="P1159" s="6">
        <v>3000000</v>
      </c>
      <c r="Q1159" s="6">
        <f t="shared" si="200"/>
        <v>0</v>
      </c>
      <c r="R1159" s="8">
        <f t="shared" si="201"/>
        <v>0</v>
      </c>
      <c r="S1159" s="6"/>
      <c r="T1159" s="9">
        <f t="shared" si="202"/>
        <v>54545.454545454544</v>
      </c>
      <c r="U1159" s="6">
        <v>54545</v>
      </c>
      <c r="V1159" s="9">
        <f t="shared" si="203"/>
        <v>-0.45454545454413164</v>
      </c>
      <c r="W1159" s="8">
        <f t="shared" si="204"/>
        <v>-8.3333333333090798E-6</v>
      </c>
      <c r="X1159" s="22">
        <f t="shared" si="205"/>
        <v>47088.477467949029</v>
      </c>
      <c r="Y1159" s="22">
        <f t="shared" si="206"/>
        <v>47088.085063970131</v>
      </c>
      <c r="Z1159" s="22">
        <f t="shared" si="208"/>
        <v>2589844.6785183572</v>
      </c>
      <c r="AA1159" s="6"/>
      <c r="AB1159" s="6">
        <v>1990</v>
      </c>
      <c r="AC1159" s="6">
        <f t="shared" si="207"/>
        <v>26</v>
      </c>
      <c r="AD1159" s="6" t="s">
        <v>161</v>
      </c>
    </row>
    <row r="1160" spans="1:30" x14ac:dyDescent="0.2">
      <c r="A1160">
        <v>43</v>
      </c>
      <c r="B1160" s="6" t="s">
        <v>898</v>
      </c>
      <c r="C1160" s="6" t="s">
        <v>22</v>
      </c>
      <c r="D1160" s="6" t="s">
        <v>23</v>
      </c>
      <c r="E1160" s="6" t="s">
        <v>2767</v>
      </c>
      <c r="F1160" s="6" t="s">
        <v>2771</v>
      </c>
      <c r="G1160" s="6">
        <v>53</v>
      </c>
      <c r="H1160" s="6">
        <v>59</v>
      </c>
      <c r="I1160" s="7">
        <v>42651</v>
      </c>
      <c r="J1160" s="7">
        <v>42670</v>
      </c>
      <c r="K1160" s="7" t="s">
        <v>2542</v>
      </c>
      <c r="L1160" s="17">
        <f t="shared" si="198"/>
        <v>281.13</v>
      </c>
      <c r="M1160" s="20">
        <f t="shared" si="199"/>
        <v>0.84725927506847365</v>
      </c>
      <c r="N1160" s="6">
        <v>19</v>
      </c>
      <c r="O1160" s="6">
        <v>3950000</v>
      </c>
      <c r="P1160" s="6">
        <v>3800000</v>
      </c>
      <c r="Q1160" s="6">
        <f t="shared" si="200"/>
        <v>-150000</v>
      </c>
      <c r="R1160" s="8">
        <f t="shared" si="201"/>
        <v>-3.7974683544303799E-2</v>
      </c>
      <c r="S1160" s="6"/>
      <c r="T1160" s="9">
        <f t="shared" si="202"/>
        <v>74528.301886792455</v>
      </c>
      <c r="U1160" s="6">
        <v>71698</v>
      </c>
      <c r="V1160" s="9">
        <f t="shared" si="203"/>
        <v>-2830.3018867924548</v>
      </c>
      <c r="W1160" s="8">
        <f t="shared" si="204"/>
        <v>-3.7976202531645596E-2</v>
      </c>
      <c r="X1160" s="22">
        <f t="shared" si="205"/>
        <v>63144.795028688131</v>
      </c>
      <c r="Y1160" s="22">
        <f t="shared" si="206"/>
        <v>60746.795503859423</v>
      </c>
      <c r="Z1160" s="22">
        <f t="shared" si="208"/>
        <v>3219580.1617045496</v>
      </c>
      <c r="AA1160" s="6"/>
      <c r="AB1160" s="6">
        <v>2016</v>
      </c>
      <c r="AC1160" s="6">
        <f t="shared" si="207"/>
        <v>0</v>
      </c>
      <c r="AD1160" s="6" t="s">
        <v>173</v>
      </c>
    </row>
    <row r="1161" spans="1:30" x14ac:dyDescent="0.2">
      <c r="A1161">
        <v>12</v>
      </c>
      <c r="B1161" s="6" t="s">
        <v>1306</v>
      </c>
      <c r="C1161" s="6" t="s">
        <v>22</v>
      </c>
      <c r="D1161" s="6" t="s">
        <v>23</v>
      </c>
      <c r="E1161" s="6" t="s">
        <v>2767</v>
      </c>
      <c r="F1161" s="6" t="s">
        <v>2771</v>
      </c>
      <c r="G1161" s="6">
        <v>65</v>
      </c>
      <c r="H1161" s="6">
        <v>70</v>
      </c>
      <c r="I1161" s="7">
        <v>42433</v>
      </c>
      <c r="J1161" s="7">
        <v>42453</v>
      </c>
      <c r="K1161" s="7" t="s">
        <v>2535</v>
      </c>
      <c r="L1161" s="17">
        <f t="shared" si="198"/>
        <v>245.99</v>
      </c>
      <c r="M1161" s="20">
        <f t="shared" si="199"/>
        <v>0.96829139395910402</v>
      </c>
      <c r="N1161" s="6">
        <v>20</v>
      </c>
      <c r="O1161" s="6">
        <v>4850000</v>
      </c>
      <c r="P1161" s="6">
        <v>4850000</v>
      </c>
      <c r="Q1161" s="6">
        <f t="shared" si="200"/>
        <v>0</v>
      </c>
      <c r="R1161" s="8">
        <f t="shared" si="201"/>
        <v>0</v>
      </c>
      <c r="S1161" s="6"/>
      <c r="T1161" s="9">
        <f t="shared" si="202"/>
        <v>74615.38461538461</v>
      </c>
      <c r="U1161" s="6">
        <v>74615</v>
      </c>
      <c r="V1161" s="9">
        <f t="shared" si="203"/>
        <v>-0.38461538460978772</v>
      </c>
      <c r="W1161" s="8">
        <f t="shared" si="204"/>
        <v>-5.1546391751827229E-6</v>
      </c>
      <c r="X1161" s="22">
        <f t="shared" si="205"/>
        <v>72249.434780025447</v>
      </c>
      <c r="Y1161" s="22">
        <f t="shared" si="206"/>
        <v>72249.06236025854</v>
      </c>
      <c r="Z1161" s="22">
        <f t="shared" si="208"/>
        <v>4696189.0534168053</v>
      </c>
      <c r="AA1161" s="10">
        <v>3394</v>
      </c>
      <c r="AB1161" s="6">
        <v>2012</v>
      </c>
      <c r="AC1161" s="6">
        <f t="shared" si="207"/>
        <v>4</v>
      </c>
      <c r="AD1161" s="6" t="s">
        <v>37</v>
      </c>
    </row>
    <row r="1162" spans="1:30" x14ac:dyDescent="0.2">
      <c r="A1162">
        <v>35</v>
      </c>
      <c r="B1162" s="6" t="s">
        <v>1018</v>
      </c>
      <c r="C1162" s="6" t="s">
        <v>22</v>
      </c>
      <c r="D1162" s="6" t="s">
        <v>23</v>
      </c>
      <c r="E1162" s="6" t="s">
        <v>2767</v>
      </c>
      <c r="F1162" s="6" t="s">
        <v>2771</v>
      </c>
      <c r="G1162" s="6">
        <v>56</v>
      </c>
      <c r="H1162" s="6"/>
      <c r="I1162" s="7">
        <v>42593</v>
      </c>
      <c r="J1162" s="7">
        <v>42613</v>
      </c>
      <c r="K1162" s="7" t="s">
        <v>2540</v>
      </c>
      <c r="L1162" s="17">
        <f t="shared" si="198"/>
        <v>272.20999999999998</v>
      </c>
      <c r="M1162" s="20">
        <f t="shared" si="199"/>
        <v>0.87502296021454029</v>
      </c>
      <c r="N1162" s="6">
        <v>20</v>
      </c>
      <c r="O1162" s="6">
        <v>2950000</v>
      </c>
      <c r="P1162" s="6">
        <v>3340838</v>
      </c>
      <c r="Q1162" s="6">
        <f t="shared" si="200"/>
        <v>390838</v>
      </c>
      <c r="R1162" s="8">
        <f t="shared" si="201"/>
        <v>0.13248745762711864</v>
      </c>
      <c r="S1162" s="6">
        <v>15847</v>
      </c>
      <c r="T1162" s="9">
        <f t="shared" si="202"/>
        <v>52961.553571428572</v>
      </c>
      <c r="U1162" s="6">
        <v>59941</v>
      </c>
      <c r="V1162" s="9">
        <f t="shared" si="203"/>
        <v>6979.4464285714275</v>
      </c>
      <c r="W1162" s="8">
        <f t="shared" si="204"/>
        <v>0.13178326461209899</v>
      </c>
      <c r="X1162" s="22">
        <f t="shared" si="205"/>
        <v>46342.575383632386</v>
      </c>
      <c r="Y1162" s="22">
        <f t="shared" si="206"/>
        <v>52449.75125821976</v>
      </c>
      <c r="Z1162" s="22">
        <f t="shared" si="208"/>
        <v>2937186.0704603065</v>
      </c>
      <c r="AA1162" s="6"/>
      <c r="AB1162" s="6">
        <v>1988</v>
      </c>
      <c r="AC1162" s="6">
        <f t="shared" si="207"/>
        <v>28</v>
      </c>
      <c r="AD1162" s="6" t="s">
        <v>1019</v>
      </c>
    </row>
    <row r="1163" spans="1:30" x14ac:dyDescent="0.2">
      <c r="A1163">
        <v>43</v>
      </c>
      <c r="B1163" s="6" t="s">
        <v>239</v>
      </c>
      <c r="C1163" s="6" t="s">
        <v>22</v>
      </c>
      <c r="D1163" s="6" t="s">
        <v>23</v>
      </c>
      <c r="E1163" s="6" t="s">
        <v>2767</v>
      </c>
      <c r="F1163" s="6" t="s">
        <v>2771</v>
      </c>
      <c r="G1163" s="6">
        <v>58</v>
      </c>
      <c r="H1163" s="6">
        <v>65</v>
      </c>
      <c r="I1163" s="7">
        <v>42650</v>
      </c>
      <c r="J1163" s="7">
        <v>42670</v>
      </c>
      <c r="K1163" s="7" t="s">
        <v>2542</v>
      </c>
      <c r="L1163" s="17">
        <f t="shared" si="198"/>
        <v>281.13</v>
      </c>
      <c r="M1163" s="20">
        <f t="shared" si="199"/>
        <v>0.84725927506847365</v>
      </c>
      <c r="N1163" s="6">
        <v>20</v>
      </c>
      <c r="O1163" s="6">
        <v>3800000</v>
      </c>
      <c r="P1163" s="6">
        <v>3770000</v>
      </c>
      <c r="Q1163" s="6">
        <f t="shared" si="200"/>
        <v>-30000</v>
      </c>
      <c r="R1163" s="8">
        <f t="shared" si="201"/>
        <v>-7.8947368421052634E-3</v>
      </c>
      <c r="S1163" s="6"/>
      <c r="T1163" s="9">
        <f t="shared" si="202"/>
        <v>65517.241379310348</v>
      </c>
      <c r="U1163" s="6">
        <v>65000</v>
      </c>
      <c r="V1163" s="9">
        <f t="shared" si="203"/>
        <v>-517.24137931034784</v>
      </c>
      <c r="W1163" s="8">
        <f t="shared" si="204"/>
        <v>-7.8947368421053085E-3</v>
      </c>
      <c r="X1163" s="22">
        <f t="shared" si="205"/>
        <v>55510.090435520688</v>
      </c>
      <c r="Y1163" s="22">
        <f t="shared" si="206"/>
        <v>55071.852879450787</v>
      </c>
      <c r="Z1163" s="22">
        <f t="shared" si="208"/>
        <v>3194167.4670081455</v>
      </c>
      <c r="AA1163" s="6">
        <v>358</v>
      </c>
      <c r="AB1163" s="6">
        <v>1898</v>
      </c>
      <c r="AC1163" s="6">
        <f t="shared" si="207"/>
        <v>118</v>
      </c>
      <c r="AD1163" s="6" t="s">
        <v>295</v>
      </c>
    </row>
    <row r="1164" spans="1:30" x14ac:dyDescent="0.2">
      <c r="A1164">
        <v>3</v>
      </c>
      <c r="B1164" s="6" t="s">
        <v>1765</v>
      </c>
      <c r="C1164" s="6" t="s">
        <v>22</v>
      </c>
      <c r="D1164" s="6" t="s">
        <v>23</v>
      </c>
      <c r="E1164" s="6" t="s">
        <v>2767</v>
      </c>
      <c r="F1164" s="6" t="s">
        <v>2771</v>
      </c>
      <c r="G1164" s="6">
        <v>78</v>
      </c>
      <c r="H1164" s="6">
        <v>86</v>
      </c>
      <c r="I1164" s="7">
        <v>42366</v>
      </c>
      <c r="J1164" s="7">
        <v>42387</v>
      </c>
      <c r="K1164" s="7" t="s">
        <v>2533</v>
      </c>
      <c r="L1164" s="17">
        <f t="shared" si="198"/>
        <v>238.19</v>
      </c>
      <c r="M1164" s="20">
        <f t="shared" si="199"/>
        <v>1</v>
      </c>
      <c r="N1164" s="6">
        <v>21</v>
      </c>
      <c r="O1164" s="6">
        <v>3200000</v>
      </c>
      <c r="P1164" s="6">
        <v>3900000</v>
      </c>
      <c r="Q1164" s="6">
        <f t="shared" si="200"/>
        <v>700000</v>
      </c>
      <c r="R1164" s="8">
        <f t="shared" si="201"/>
        <v>0.21875</v>
      </c>
      <c r="S1164" s="6">
        <v>48488</v>
      </c>
      <c r="T1164" s="9">
        <f t="shared" si="202"/>
        <v>41647.282051282054</v>
      </c>
      <c r="U1164" s="6">
        <v>50622</v>
      </c>
      <c r="V1164" s="9">
        <f t="shared" si="203"/>
        <v>8974.7179487179455</v>
      </c>
      <c r="W1164" s="8">
        <f t="shared" si="204"/>
        <v>0.21549348496900703</v>
      </c>
      <c r="X1164" s="22">
        <f t="shared" si="205"/>
        <v>41647.282051282054</v>
      </c>
      <c r="Y1164" s="22">
        <f t="shared" si="206"/>
        <v>50622</v>
      </c>
      <c r="Z1164" s="22">
        <f t="shared" si="208"/>
        <v>3948516</v>
      </c>
      <c r="AA1164" s="6">
        <v>444</v>
      </c>
      <c r="AB1164" s="6">
        <v>1898</v>
      </c>
      <c r="AC1164" s="6">
        <f t="shared" si="207"/>
        <v>118</v>
      </c>
      <c r="AD1164" s="6" t="s">
        <v>37</v>
      </c>
    </row>
    <row r="1165" spans="1:30" x14ac:dyDescent="0.2">
      <c r="A1165">
        <v>15</v>
      </c>
      <c r="B1165" s="6" t="s">
        <v>1988</v>
      </c>
      <c r="C1165" s="6" t="s">
        <v>22</v>
      </c>
      <c r="D1165" s="6" t="s">
        <v>23</v>
      </c>
      <c r="E1165" s="6" t="s">
        <v>2767</v>
      </c>
      <c r="F1165" s="6" t="s">
        <v>2771</v>
      </c>
      <c r="G1165" s="6">
        <v>86</v>
      </c>
      <c r="H1165" s="6">
        <v>95</v>
      </c>
      <c r="I1165" s="7">
        <v>42450</v>
      </c>
      <c r="J1165" s="7">
        <v>42471</v>
      </c>
      <c r="K1165" s="7" t="s">
        <v>2536</v>
      </c>
      <c r="L1165" s="17">
        <f t="shared" si="198"/>
        <v>250.79</v>
      </c>
      <c r="M1165" s="20">
        <f t="shared" si="199"/>
        <v>0.9497587623110969</v>
      </c>
      <c r="N1165" s="6">
        <v>21</v>
      </c>
      <c r="O1165" s="6">
        <v>4190000</v>
      </c>
      <c r="P1165" s="6">
        <v>4150000</v>
      </c>
      <c r="Q1165" s="6">
        <f t="shared" si="200"/>
        <v>-40000</v>
      </c>
      <c r="R1165" s="8">
        <f t="shared" si="201"/>
        <v>-9.5465393794749408E-3</v>
      </c>
      <c r="S1165" s="6">
        <v>2908</v>
      </c>
      <c r="T1165" s="9">
        <f t="shared" si="202"/>
        <v>48754.744186046511</v>
      </c>
      <c r="U1165" s="6">
        <v>48290</v>
      </c>
      <c r="V1165" s="9">
        <f t="shared" si="203"/>
        <v>-464.74418604651146</v>
      </c>
      <c r="W1165" s="8">
        <f t="shared" si="204"/>
        <v>-9.5322864226927914E-3</v>
      </c>
      <c r="X1165" s="22">
        <f t="shared" si="205"/>
        <v>46305.245494933682</v>
      </c>
      <c r="Y1165" s="22">
        <f t="shared" si="206"/>
        <v>45863.850632002868</v>
      </c>
      <c r="Z1165" s="22">
        <f t="shared" si="208"/>
        <v>3944291.1543522468</v>
      </c>
      <c r="AA1165" s="6">
        <v>911</v>
      </c>
      <c r="AB1165" s="6">
        <v>1988</v>
      </c>
      <c r="AC1165" s="6">
        <f t="shared" si="207"/>
        <v>28</v>
      </c>
      <c r="AD1165" s="6" t="s">
        <v>315</v>
      </c>
    </row>
    <row r="1166" spans="1:30" x14ac:dyDescent="0.2">
      <c r="A1166">
        <v>27</v>
      </c>
      <c r="B1166" s="6" t="s">
        <v>654</v>
      </c>
      <c r="C1166" s="6" t="s">
        <v>22</v>
      </c>
      <c r="D1166" s="6" t="s">
        <v>23</v>
      </c>
      <c r="E1166" s="6" t="s">
        <v>2767</v>
      </c>
      <c r="F1166" s="6" t="s">
        <v>2771</v>
      </c>
      <c r="G1166" s="6">
        <v>67</v>
      </c>
      <c r="H1166" s="6"/>
      <c r="I1166" s="7">
        <v>42536</v>
      </c>
      <c r="J1166" s="7">
        <v>42557</v>
      </c>
      <c r="K1166" s="7" t="s">
        <v>2539</v>
      </c>
      <c r="L1166" s="17">
        <f t="shared" si="198"/>
        <v>265.66000000000003</v>
      </c>
      <c r="M1166" s="20">
        <f t="shared" si="199"/>
        <v>0.89659715425732134</v>
      </c>
      <c r="N1166" s="6">
        <v>21</v>
      </c>
      <c r="O1166" s="6">
        <v>5300000</v>
      </c>
      <c r="P1166" s="6">
        <v>5050000</v>
      </c>
      <c r="Q1166" s="6">
        <f t="shared" si="200"/>
        <v>-250000</v>
      </c>
      <c r="R1166" s="8">
        <f t="shared" si="201"/>
        <v>-4.716981132075472E-2</v>
      </c>
      <c r="S1166" s="6"/>
      <c r="T1166" s="9">
        <f t="shared" si="202"/>
        <v>79104.477611940296</v>
      </c>
      <c r="U1166" s="6">
        <v>75373</v>
      </c>
      <c r="V1166" s="9">
        <f t="shared" si="203"/>
        <v>-3731.4776119402959</v>
      </c>
      <c r="W1166" s="8">
        <f t="shared" si="204"/>
        <v>-4.7171509433962235E-2</v>
      </c>
      <c r="X1166" s="22">
        <f t="shared" si="205"/>
        <v>70924.84951587765</v>
      </c>
      <c r="Y1166" s="22">
        <f t="shared" si="206"/>
        <v>67579.217307837083</v>
      </c>
      <c r="Z1166" s="22">
        <f t="shared" si="208"/>
        <v>4527807.5596250845</v>
      </c>
      <c r="AA1166" s="10">
        <v>3394</v>
      </c>
      <c r="AB1166" s="6">
        <v>2012</v>
      </c>
      <c r="AC1166" s="6">
        <f t="shared" si="207"/>
        <v>4</v>
      </c>
      <c r="AD1166" s="6" t="s">
        <v>37</v>
      </c>
    </row>
    <row r="1167" spans="1:30" x14ac:dyDescent="0.2">
      <c r="A1167">
        <v>40</v>
      </c>
      <c r="B1167" s="6" t="s">
        <v>849</v>
      </c>
      <c r="C1167" s="6" t="s">
        <v>22</v>
      </c>
      <c r="D1167" s="6" t="s">
        <v>23</v>
      </c>
      <c r="E1167" s="6" t="s">
        <v>2767</v>
      </c>
      <c r="F1167" s="6" t="s">
        <v>2771</v>
      </c>
      <c r="G1167" s="6">
        <v>52</v>
      </c>
      <c r="H1167" s="6">
        <v>57</v>
      </c>
      <c r="I1167" s="7">
        <v>42628</v>
      </c>
      <c r="J1167" s="7">
        <v>42649</v>
      </c>
      <c r="K1167" s="7" t="s">
        <v>2542</v>
      </c>
      <c r="L1167" s="17">
        <f t="shared" si="198"/>
        <v>281.13</v>
      </c>
      <c r="M1167" s="20">
        <f t="shared" si="199"/>
        <v>0.84725927506847365</v>
      </c>
      <c r="N1167" s="6">
        <v>21</v>
      </c>
      <c r="O1167" s="6">
        <v>3450000</v>
      </c>
      <c r="P1167" s="6">
        <v>3450000</v>
      </c>
      <c r="Q1167" s="6">
        <f t="shared" si="200"/>
        <v>0</v>
      </c>
      <c r="R1167" s="8">
        <f t="shared" si="201"/>
        <v>0</v>
      </c>
      <c r="S1167" s="6">
        <v>80732</v>
      </c>
      <c r="T1167" s="9">
        <f t="shared" si="202"/>
        <v>67898.692307692312</v>
      </c>
      <c r="U1167" s="6">
        <v>67899</v>
      </c>
      <c r="V1167" s="9">
        <f t="shared" si="203"/>
        <v>0.30769230768783018</v>
      </c>
      <c r="W1167" s="8">
        <f t="shared" si="204"/>
        <v>4.5316381984719225E-6</v>
      </c>
      <c r="X1167" s="22">
        <f t="shared" si="205"/>
        <v>57527.796822712735</v>
      </c>
      <c r="Y1167" s="22">
        <f t="shared" si="206"/>
        <v>57528.057517874295</v>
      </c>
      <c r="Z1167" s="22">
        <f t="shared" si="208"/>
        <v>2991458.9909294634</v>
      </c>
      <c r="AA1167" s="10">
        <v>2109</v>
      </c>
      <c r="AB1167" s="6">
        <v>1938</v>
      </c>
      <c r="AC1167" s="6">
        <f t="shared" si="207"/>
        <v>78</v>
      </c>
      <c r="AD1167" s="6" t="s">
        <v>103</v>
      </c>
    </row>
    <row r="1168" spans="1:30" x14ac:dyDescent="0.2">
      <c r="A1168">
        <v>5</v>
      </c>
      <c r="B1168" s="6" t="s">
        <v>1387</v>
      </c>
      <c r="C1168" s="6" t="s">
        <v>22</v>
      </c>
      <c r="D1168" s="6" t="s">
        <v>23</v>
      </c>
      <c r="E1168" s="6" t="s">
        <v>2767</v>
      </c>
      <c r="F1168" s="6" t="s">
        <v>2771</v>
      </c>
      <c r="G1168" s="6">
        <v>67</v>
      </c>
      <c r="H1168" s="6">
        <v>83</v>
      </c>
      <c r="I1168" s="7">
        <v>42378</v>
      </c>
      <c r="J1168" s="7">
        <v>42402</v>
      </c>
      <c r="K1168" s="7" t="s">
        <v>2534</v>
      </c>
      <c r="L1168" s="17">
        <f t="shared" si="198"/>
        <v>240.59</v>
      </c>
      <c r="M1168" s="20">
        <f t="shared" si="199"/>
        <v>0.99002452304750821</v>
      </c>
      <c r="N1168" s="6">
        <v>24</v>
      </c>
      <c r="O1168" s="6">
        <v>5050000</v>
      </c>
      <c r="P1168" s="6">
        <v>5050000</v>
      </c>
      <c r="Q1168" s="6">
        <f t="shared" si="200"/>
        <v>0</v>
      </c>
      <c r="R1168" s="8">
        <f t="shared" si="201"/>
        <v>0</v>
      </c>
      <c r="S1168" s="6"/>
      <c r="T1168" s="9">
        <f t="shared" si="202"/>
        <v>75373.13432835821</v>
      </c>
      <c r="U1168" s="6">
        <v>75373</v>
      </c>
      <c r="V1168" s="9">
        <f t="shared" si="203"/>
        <v>-0.13432835821004119</v>
      </c>
      <c r="W1168" s="8">
        <f t="shared" si="204"/>
        <v>-1.78217821783619E-6</v>
      </c>
      <c r="X1168" s="22">
        <f t="shared" si="205"/>
        <v>74621.251364028605</v>
      </c>
      <c r="Y1168" s="22">
        <f t="shared" si="206"/>
        <v>74621.118375659833</v>
      </c>
      <c r="Z1168" s="22">
        <f t="shared" si="208"/>
        <v>4999614.9311692091</v>
      </c>
      <c r="AA1168" s="10">
        <v>2340</v>
      </c>
      <c r="AB1168" s="6">
        <v>2013</v>
      </c>
      <c r="AC1168" s="6">
        <f t="shared" si="207"/>
        <v>3</v>
      </c>
      <c r="AD1168" s="6" t="s">
        <v>295</v>
      </c>
    </row>
    <row r="1169" spans="1:30" x14ac:dyDescent="0.2">
      <c r="A1169">
        <v>9</v>
      </c>
      <c r="B1169" s="6" t="s">
        <v>1241</v>
      </c>
      <c r="C1169" s="6" t="s">
        <v>22</v>
      </c>
      <c r="D1169" s="6" t="s">
        <v>23</v>
      </c>
      <c r="E1169" s="6" t="s">
        <v>2767</v>
      </c>
      <c r="F1169" s="6" t="s">
        <v>2771</v>
      </c>
      <c r="G1169" s="6">
        <v>63</v>
      </c>
      <c r="H1169" s="6">
        <v>69</v>
      </c>
      <c r="I1169" s="7">
        <v>42409</v>
      </c>
      <c r="J1169" s="7">
        <v>42434</v>
      </c>
      <c r="K1169" s="7" t="s">
        <v>2535</v>
      </c>
      <c r="L1169" s="17">
        <f t="shared" si="198"/>
        <v>245.99</v>
      </c>
      <c r="M1169" s="20">
        <f t="shared" si="199"/>
        <v>0.96829139395910402</v>
      </c>
      <c r="N1169" s="6">
        <v>25</v>
      </c>
      <c r="O1169" s="6">
        <v>4200000</v>
      </c>
      <c r="P1169" s="6">
        <v>4035000</v>
      </c>
      <c r="Q1169" s="6">
        <f t="shared" si="200"/>
        <v>-165000</v>
      </c>
      <c r="R1169" s="8">
        <f t="shared" si="201"/>
        <v>-3.9285714285714285E-2</v>
      </c>
      <c r="S1169" s="6">
        <v>149642</v>
      </c>
      <c r="T1169" s="9">
        <f t="shared" si="202"/>
        <v>69041.936507936509</v>
      </c>
      <c r="U1169" s="6">
        <v>66423</v>
      </c>
      <c r="V1169" s="9">
        <f t="shared" si="203"/>
        <v>-2618.9365079365089</v>
      </c>
      <c r="W1169" s="8">
        <f t="shared" si="204"/>
        <v>-3.7932547092381412E-2</v>
      </c>
      <c r="X1169" s="22">
        <f t="shared" si="205"/>
        <v>66852.712942905797</v>
      </c>
      <c r="Y1169" s="22">
        <f t="shared" si="206"/>
        <v>64316.819260945565</v>
      </c>
      <c r="Z1169" s="22">
        <f t="shared" si="208"/>
        <v>4051959.6134395706</v>
      </c>
      <c r="AA1169" s="10">
        <v>1502</v>
      </c>
      <c r="AB1169" s="6">
        <v>1988</v>
      </c>
      <c r="AC1169" s="6">
        <f t="shared" si="207"/>
        <v>28</v>
      </c>
      <c r="AD1169" s="6" t="s">
        <v>123</v>
      </c>
    </row>
    <row r="1170" spans="1:30" x14ac:dyDescent="0.2">
      <c r="A1170">
        <v>11</v>
      </c>
      <c r="B1170" s="6" t="s">
        <v>693</v>
      </c>
      <c r="C1170" s="6" t="s">
        <v>22</v>
      </c>
      <c r="D1170" s="6" t="s">
        <v>23</v>
      </c>
      <c r="E1170" s="6" t="s">
        <v>2767</v>
      </c>
      <c r="F1170" s="6" t="s">
        <v>2771</v>
      </c>
      <c r="G1170" s="6">
        <v>49</v>
      </c>
      <c r="H1170" s="6">
        <v>55</v>
      </c>
      <c r="I1170" s="7">
        <v>42421</v>
      </c>
      <c r="J1170" s="7">
        <v>42446</v>
      </c>
      <c r="K1170" s="7" t="s">
        <v>2535</v>
      </c>
      <c r="L1170" s="17">
        <f t="shared" si="198"/>
        <v>245.99</v>
      </c>
      <c r="M1170" s="20">
        <f t="shared" si="199"/>
        <v>0.96829139395910402</v>
      </c>
      <c r="N1170" s="6">
        <v>25</v>
      </c>
      <c r="O1170" s="6">
        <v>2650000</v>
      </c>
      <c r="P1170" s="6">
        <v>2755000</v>
      </c>
      <c r="Q1170" s="6">
        <f t="shared" si="200"/>
        <v>105000</v>
      </c>
      <c r="R1170" s="8">
        <f t="shared" si="201"/>
        <v>3.962264150943396E-2</v>
      </c>
      <c r="S1170" s="6">
        <v>80000</v>
      </c>
      <c r="T1170" s="9">
        <f t="shared" si="202"/>
        <v>55714.285714285717</v>
      </c>
      <c r="U1170" s="6">
        <v>57857</v>
      </c>
      <c r="V1170" s="9">
        <f t="shared" si="203"/>
        <v>2142.7142857142826</v>
      </c>
      <c r="W1170" s="8">
        <f t="shared" si="204"/>
        <v>3.8458974358974302E-2</v>
      </c>
      <c r="X1170" s="22">
        <f t="shared" si="205"/>
        <v>53947.66337772151</v>
      </c>
      <c r="Y1170" s="22">
        <f t="shared" si="206"/>
        <v>56022.435180291883</v>
      </c>
      <c r="Z1170" s="22">
        <f t="shared" si="208"/>
        <v>2745099.3238343024</v>
      </c>
      <c r="AA1170" s="6"/>
      <c r="AB1170" s="6">
        <v>1930</v>
      </c>
      <c r="AC1170" s="6">
        <f t="shared" si="207"/>
        <v>86</v>
      </c>
      <c r="AD1170" s="6" t="s">
        <v>191</v>
      </c>
    </row>
    <row r="1171" spans="1:30" x14ac:dyDescent="0.2">
      <c r="A1171">
        <v>23</v>
      </c>
      <c r="B1171" s="6" t="s">
        <v>322</v>
      </c>
      <c r="C1171" s="6" t="s">
        <v>22</v>
      </c>
      <c r="D1171" s="6" t="s">
        <v>23</v>
      </c>
      <c r="E1171" s="6" t="s">
        <v>2767</v>
      </c>
      <c r="F1171" s="6" t="s">
        <v>2771</v>
      </c>
      <c r="G1171" s="6">
        <v>67</v>
      </c>
      <c r="H1171" s="6">
        <v>74</v>
      </c>
      <c r="I1171" s="7">
        <v>42501</v>
      </c>
      <c r="J1171" s="7">
        <v>42527</v>
      </c>
      <c r="K1171" s="7" t="s">
        <v>2538</v>
      </c>
      <c r="L1171" s="17">
        <f t="shared" si="198"/>
        <v>259.83</v>
      </c>
      <c r="M1171" s="20">
        <f t="shared" si="199"/>
        <v>0.91671477504522192</v>
      </c>
      <c r="N1171" s="6">
        <v>26</v>
      </c>
      <c r="O1171" s="6">
        <v>4200000</v>
      </c>
      <c r="P1171" s="6">
        <v>4674000</v>
      </c>
      <c r="Q1171" s="6">
        <f t="shared" si="200"/>
        <v>474000</v>
      </c>
      <c r="R1171" s="8">
        <f t="shared" si="201"/>
        <v>0.11285714285714285</v>
      </c>
      <c r="S1171" s="6"/>
      <c r="T1171" s="9">
        <f t="shared" si="202"/>
        <v>62686.567164179105</v>
      </c>
      <c r="U1171" s="6">
        <v>69761</v>
      </c>
      <c r="V1171" s="9">
        <f t="shared" si="203"/>
        <v>7074.432835820895</v>
      </c>
      <c r="W1171" s="8">
        <f t="shared" si="204"/>
        <v>0.1128540476190476</v>
      </c>
      <c r="X1171" s="22">
        <f t="shared" si="205"/>
        <v>57465.702316267641</v>
      </c>
      <c r="Y1171" s="22">
        <f t="shared" si="206"/>
        <v>63950.939421929725</v>
      </c>
      <c r="Z1171" s="22">
        <f t="shared" si="208"/>
        <v>4284712.9412692916</v>
      </c>
      <c r="AA1171" s="10">
        <v>2412</v>
      </c>
      <c r="AB1171" s="6">
        <v>2007</v>
      </c>
      <c r="AC1171" s="6">
        <f t="shared" si="207"/>
        <v>9</v>
      </c>
      <c r="AD1171" s="6" t="s">
        <v>460</v>
      </c>
    </row>
    <row r="1172" spans="1:30" x14ac:dyDescent="0.2">
      <c r="A1172">
        <v>48</v>
      </c>
      <c r="B1172" s="6" t="s">
        <v>640</v>
      </c>
      <c r="C1172" s="6" t="s">
        <v>22</v>
      </c>
      <c r="D1172" s="6" t="s">
        <v>23</v>
      </c>
      <c r="E1172" s="6" t="s">
        <v>2767</v>
      </c>
      <c r="F1172" s="6" t="s">
        <v>2771</v>
      </c>
      <c r="G1172" s="6">
        <v>47</v>
      </c>
      <c r="H1172" s="6">
        <v>54</v>
      </c>
      <c r="I1172" s="7">
        <v>42678</v>
      </c>
      <c r="J1172" s="7">
        <v>42704</v>
      </c>
      <c r="K1172" s="7" t="s">
        <v>2543</v>
      </c>
      <c r="L1172" s="17">
        <f t="shared" si="198"/>
        <v>284.38</v>
      </c>
      <c r="M1172" s="20">
        <f t="shared" si="199"/>
        <v>0.83757648217174208</v>
      </c>
      <c r="N1172" s="6">
        <v>26</v>
      </c>
      <c r="O1172" s="6">
        <v>3250000</v>
      </c>
      <c r="P1172" s="6">
        <v>3675000</v>
      </c>
      <c r="Q1172" s="6">
        <f t="shared" si="200"/>
        <v>425000</v>
      </c>
      <c r="R1172" s="8">
        <f t="shared" si="201"/>
        <v>0.13076923076923078</v>
      </c>
      <c r="S1172" s="6"/>
      <c r="T1172" s="9">
        <f t="shared" si="202"/>
        <v>69148.936170212764</v>
      </c>
      <c r="U1172" s="6">
        <v>78191</v>
      </c>
      <c r="V1172" s="9">
        <f t="shared" si="203"/>
        <v>9042.0638297872356</v>
      </c>
      <c r="W1172" s="8">
        <f t="shared" si="204"/>
        <v>0.13076215384615386</v>
      </c>
      <c r="X1172" s="22">
        <f t="shared" si="205"/>
        <v>57917.522703365139</v>
      </c>
      <c r="Y1172" s="22">
        <f t="shared" si="206"/>
        <v>65490.942717490681</v>
      </c>
      <c r="Z1172" s="22">
        <f t="shared" si="208"/>
        <v>3078074.3077220619</v>
      </c>
      <c r="AA1172" s="10">
        <v>21268</v>
      </c>
      <c r="AB1172" s="6">
        <v>1984</v>
      </c>
      <c r="AC1172" s="6">
        <f t="shared" si="207"/>
        <v>32</v>
      </c>
      <c r="AD1172" s="6" t="s">
        <v>642</v>
      </c>
    </row>
    <row r="1173" spans="1:30" x14ac:dyDescent="0.2">
      <c r="A1173">
        <v>11</v>
      </c>
      <c r="B1173" s="6" t="s">
        <v>654</v>
      </c>
      <c r="C1173" s="6" t="s">
        <v>22</v>
      </c>
      <c r="D1173" s="6" t="s">
        <v>23</v>
      </c>
      <c r="E1173" s="6" t="s">
        <v>2767</v>
      </c>
      <c r="F1173" s="6" t="s">
        <v>2771</v>
      </c>
      <c r="G1173" s="6">
        <v>48</v>
      </c>
      <c r="H1173" s="6">
        <v>54</v>
      </c>
      <c r="I1173" s="7">
        <v>42417</v>
      </c>
      <c r="J1173" s="7">
        <v>42444</v>
      </c>
      <c r="K1173" s="7" t="s">
        <v>2535</v>
      </c>
      <c r="L1173" s="17">
        <f t="shared" si="198"/>
        <v>245.99</v>
      </c>
      <c r="M1173" s="20">
        <f t="shared" si="199"/>
        <v>0.96829139395910402</v>
      </c>
      <c r="N1173" s="6">
        <v>27</v>
      </c>
      <c r="O1173" s="6">
        <v>4085000</v>
      </c>
      <c r="P1173" s="6">
        <v>4000000</v>
      </c>
      <c r="Q1173" s="6">
        <f t="shared" si="200"/>
        <v>-85000</v>
      </c>
      <c r="R1173" s="8">
        <f t="shared" si="201"/>
        <v>-2.0807833537331701E-2</v>
      </c>
      <c r="S1173" s="6"/>
      <c r="T1173" s="9">
        <f t="shared" si="202"/>
        <v>85104.166666666672</v>
      </c>
      <c r="U1173" s="6">
        <v>83333</v>
      </c>
      <c r="V1173" s="9">
        <f t="shared" si="203"/>
        <v>-1771.1666666666715</v>
      </c>
      <c r="W1173" s="8">
        <f t="shared" si="204"/>
        <v>-2.0811750305997606E-2</v>
      </c>
      <c r="X1173" s="22">
        <f t="shared" si="205"/>
        <v>82405.632173394581</v>
      </c>
      <c r="Y1173" s="22">
        <f t="shared" si="206"/>
        <v>80690.626732794015</v>
      </c>
      <c r="Z1173" s="22">
        <f t="shared" si="208"/>
        <v>3873150.0831741127</v>
      </c>
      <c r="AA1173" s="10">
        <v>3394</v>
      </c>
      <c r="AB1173" s="6">
        <v>2012</v>
      </c>
      <c r="AC1173" s="6">
        <f t="shared" si="207"/>
        <v>4</v>
      </c>
      <c r="AD1173" s="6" t="s">
        <v>27</v>
      </c>
    </row>
    <row r="1174" spans="1:30" x14ac:dyDescent="0.2">
      <c r="A1174">
        <v>46</v>
      </c>
      <c r="B1174" s="6" t="s">
        <v>1883</v>
      </c>
      <c r="C1174" s="6" t="s">
        <v>22</v>
      </c>
      <c r="D1174" s="6" t="s">
        <v>23</v>
      </c>
      <c r="E1174" s="6" t="s">
        <v>2767</v>
      </c>
      <c r="F1174" s="6" t="s">
        <v>2771</v>
      </c>
      <c r="G1174" s="6">
        <v>81</v>
      </c>
      <c r="H1174" s="6">
        <v>87</v>
      </c>
      <c r="I1174" s="7">
        <v>42661</v>
      </c>
      <c r="J1174" s="7">
        <v>42688</v>
      </c>
      <c r="K1174" s="7" t="s">
        <v>2543</v>
      </c>
      <c r="L1174" s="17">
        <f t="shared" si="198"/>
        <v>284.38</v>
      </c>
      <c r="M1174" s="20">
        <f t="shared" si="199"/>
        <v>0.83757648217174208</v>
      </c>
      <c r="N1174" s="6">
        <v>27</v>
      </c>
      <c r="O1174" s="6">
        <v>4690000</v>
      </c>
      <c r="P1174" s="6">
        <v>4350000</v>
      </c>
      <c r="Q1174" s="6">
        <f t="shared" si="200"/>
        <v>-340000</v>
      </c>
      <c r="R1174" s="8">
        <f t="shared" si="201"/>
        <v>-7.2494669509594878E-2</v>
      </c>
      <c r="S1174" s="6">
        <v>41196</v>
      </c>
      <c r="T1174" s="9">
        <f t="shared" si="202"/>
        <v>58409.827160493827</v>
      </c>
      <c r="U1174" s="6">
        <v>54212</v>
      </c>
      <c r="V1174" s="9">
        <f t="shared" si="203"/>
        <v>-4197.8271604938273</v>
      </c>
      <c r="W1174" s="8">
        <f t="shared" si="204"/>
        <v>-7.1868508512435342E-2</v>
      </c>
      <c r="X1174" s="22">
        <f t="shared" si="205"/>
        <v>48922.697557345891</v>
      </c>
      <c r="Y1174" s="22">
        <f t="shared" si="206"/>
        <v>45406.696251494483</v>
      </c>
      <c r="Z1174" s="22">
        <f t="shared" si="208"/>
        <v>3677942.3963710531</v>
      </c>
      <c r="AA1174" s="6">
        <v>910</v>
      </c>
      <c r="AB1174" s="6">
        <v>1989</v>
      </c>
      <c r="AC1174" s="6">
        <f t="shared" si="207"/>
        <v>27</v>
      </c>
      <c r="AD1174" s="6" t="s">
        <v>90</v>
      </c>
    </row>
    <row r="1175" spans="1:30" x14ac:dyDescent="0.2">
      <c r="A1175">
        <v>5</v>
      </c>
      <c r="B1175" s="6" t="s">
        <v>646</v>
      </c>
      <c r="C1175" s="6" t="s">
        <v>22</v>
      </c>
      <c r="D1175" s="6" t="s">
        <v>23</v>
      </c>
      <c r="E1175" s="6" t="s">
        <v>2767</v>
      </c>
      <c r="F1175" s="6" t="s">
        <v>2771</v>
      </c>
      <c r="G1175" s="6">
        <v>48</v>
      </c>
      <c r="H1175" s="6">
        <v>53</v>
      </c>
      <c r="I1175" s="7">
        <v>42372</v>
      </c>
      <c r="J1175" s="7">
        <v>42402</v>
      </c>
      <c r="K1175" s="7" t="s">
        <v>2534</v>
      </c>
      <c r="L1175" s="17">
        <f t="shared" si="198"/>
        <v>240.59</v>
      </c>
      <c r="M1175" s="20">
        <f t="shared" si="199"/>
        <v>0.99002452304750821</v>
      </c>
      <c r="N1175" s="6">
        <v>30</v>
      </c>
      <c r="O1175" s="6">
        <v>3700000</v>
      </c>
      <c r="P1175" s="6">
        <v>3630000</v>
      </c>
      <c r="Q1175" s="6">
        <f t="shared" si="200"/>
        <v>-70000</v>
      </c>
      <c r="R1175" s="8">
        <f t="shared" si="201"/>
        <v>-1.891891891891892E-2</v>
      </c>
      <c r="S1175" s="6">
        <v>2888</v>
      </c>
      <c r="T1175" s="9">
        <f t="shared" si="202"/>
        <v>77143.5</v>
      </c>
      <c r="U1175" s="6">
        <v>75685</v>
      </c>
      <c r="V1175" s="9">
        <f t="shared" si="203"/>
        <v>-1458.5</v>
      </c>
      <c r="W1175" s="8">
        <f t="shared" si="204"/>
        <v>-1.8906323928782075E-2</v>
      </c>
      <c r="X1175" s="22">
        <f t="shared" si="205"/>
        <v>76373.95679371545</v>
      </c>
      <c r="Y1175" s="22">
        <f t="shared" si="206"/>
        <v>74930.006026850664</v>
      </c>
      <c r="Z1175" s="22">
        <f t="shared" si="208"/>
        <v>3596640.2892888319</v>
      </c>
      <c r="AA1175" s="10">
        <v>3636</v>
      </c>
      <c r="AB1175" s="6">
        <v>2012</v>
      </c>
      <c r="AC1175" s="6">
        <f t="shared" si="207"/>
        <v>4</v>
      </c>
      <c r="AD1175" s="6" t="s">
        <v>37</v>
      </c>
    </row>
    <row r="1176" spans="1:30" x14ac:dyDescent="0.2">
      <c r="A1176">
        <v>5</v>
      </c>
      <c r="B1176" s="2" t="s">
        <v>2577</v>
      </c>
      <c r="C1176" s="2" t="s">
        <v>22</v>
      </c>
      <c r="D1176" s="2" t="s">
        <v>23</v>
      </c>
      <c r="E1176" s="2" t="s">
        <v>2768</v>
      </c>
      <c r="F1176" s="2" t="s">
        <v>2775</v>
      </c>
      <c r="G1176" s="2">
        <v>39</v>
      </c>
      <c r="H1176" s="2">
        <v>43</v>
      </c>
      <c r="I1176" s="3">
        <v>42402</v>
      </c>
      <c r="J1176" s="3">
        <v>42402</v>
      </c>
      <c r="K1176" s="3" t="s">
        <v>2534</v>
      </c>
      <c r="L1176" s="17">
        <f t="shared" si="198"/>
        <v>240.59</v>
      </c>
      <c r="M1176" s="20">
        <f t="shared" si="199"/>
        <v>0.99002452304750821</v>
      </c>
      <c r="N1176" s="2">
        <v>0</v>
      </c>
      <c r="O1176" s="2">
        <v>2460000</v>
      </c>
      <c r="P1176" s="2">
        <v>2875000</v>
      </c>
      <c r="Q1176" s="2">
        <f t="shared" si="200"/>
        <v>415000</v>
      </c>
      <c r="R1176" s="14">
        <f t="shared" si="201"/>
        <v>0.16869918699186992</v>
      </c>
      <c r="S1176" s="2"/>
      <c r="T1176" s="9">
        <f t="shared" si="202"/>
        <v>63076.923076923078</v>
      </c>
      <c r="U1176" s="2">
        <v>73718</v>
      </c>
      <c r="V1176" s="5">
        <f t="shared" si="203"/>
        <v>10641.076923076922</v>
      </c>
      <c r="W1176" s="14">
        <f t="shared" si="204"/>
        <v>0.16869999999999999</v>
      </c>
      <c r="X1176" s="22">
        <f t="shared" si="205"/>
        <v>62447.700684535135</v>
      </c>
      <c r="Y1176" s="22">
        <f t="shared" si="206"/>
        <v>72982.627790016209</v>
      </c>
      <c r="Z1176" s="22">
        <f t="shared" si="208"/>
        <v>2846322.483810632</v>
      </c>
      <c r="AA1176" s="11">
        <v>1439</v>
      </c>
      <c r="AB1176" s="2">
        <v>2012</v>
      </c>
      <c r="AC1176" s="2">
        <f t="shared" si="207"/>
        <v>4</v>
      </c>
      <c r="AD1176" s="2" t="s">
        <v>44</v>
      </c>
    </row>
    <row r="1177" spans="1:30" x14ac:dyDescent="0.2">
      <c r="A1177">
        <v>18</v>
      </c>
      <c r="B1177" s="2" t="s">
        <v>2605</v>
      </c>
      <c r="C1177" s="2" t="s">
        <v>22</v>
      </c>
      <c r="D1177" s="2" t="s">
        <v>23</v>
      </c>
      <c r="E1177" s="2" t="s">
        <v>2768</v>
      </c>
      <c r="F1177" s="2" t="s">
        <v>2775</v>
      </c>
      <c r="G1177" s="2">
        <v>50</v>
      </c>
      <c r="H1177" s="2">
        <v>55</v>
      </c>
      <c r="I1177" s="3">
        <v>42494</v>
      </c>
      <c r="J1177" s="3">
        <v>42494</v>
      </c>
      <c r="K1177" s="3" t="s">
        <v>2537</v>
      </c>
      <c r="L1177" s="17">
        <f t="shared" si="198"/>
        <v>256.52</v>
      </c>
      <c r="M1177" s="20">
        <f t="shared" si="199"/>
        <v>0.92854358334632781</v>
      </c>
      <c r="N1177" s="2">
        <v>0</v>
      </c>
      <c r="O1177" s="2">
        <v>3350000</v>
      </c>
      <c r="P1177" s="2">
        <v>3350000</v>
      </c>
      <c r="Q1177" s="2">
        <f t="shared" si="200"/>
        <v>0</v>
      </c>
      <c r="R1177" s="14">
        <f t="shared" si="201"/>
        <v>0</v>
      </c>
      <c r="S1177" s="2"/>
      <c r="T1177" s="9">
        <f t="shared" si="202"/>
        <v>67000</v>
      </c>
      <c r="U1177" s="2">
        <v>67000</v>
      </c>
      <c r="V1177" s="5">
        <f t="shared" si="203"/>
        <v>0</v>
      </c>
      <c r="W1177" s="14">
        <f t="shared" si="204"/>
        <v>0</v>
      </c>
      <c r="X1177" s="22">
        <f t="shared" si="205"/>
        <v>62212.420084203965</v>
      </c>
      <c r="Y1177" s="22">
        <f t="shared" si="206"/>
        <v>62212.420084203965</v>
      </c>
      <c r="Z1177" s="22">
        <f t="shared" si="208"/>
        <v>3110621.0042101983</v>
      </c>
      <c r="AA1177" s="2">
        <v>16</v>
      </c>
      <c r="AB1177" s="2">
        <v>2014</v>
      </c>
      <c r="AC1177" s="2">
        <f t="shared" si="207"/>
        <v>2</v>
      </c>
      <c r="AD1177" s="2" t="s">
        <v>383</v>
      </c>
    </row>
    <row r="1178" spans="1:30" x14ac:dyDescent="0.2">
      <c r="A1178">
        <v>18</v>
      </c>
      <c r="B1178" s="2" t="s">
        <v>2606</v>
      </c>
      <c r="C1178" s="2" t="s">
        <v>22</v>
      </c>
      <c r="D1178" s="2" t="s">
        <v>23</v>
      </c>
      <c r="E1178" s="2" t="s">
        <v>2768</v>
      </c>
      <c r="F1178" s="2" t="s">
        <v>2775</v>
      </c>
      <c r="G1178" s="2">
        <v>50</v>
      </c>
      <c r="H1178" s="2">
        <v>55</v>
      </c>
      <c r="I1178" s="3">
        <v>42494</v>
      </c>
      <c r="J1178" s="3">
        <v>42494</v>
      </c>
      <c r="K1178" s="3" t="s">
        <v>2537</v>
      </c>
      <c r="L1178" s="17">
        <f t="shared" si="198"/>
        <v>256.52</v>
      </c>
      <c r="M1178" s="20">
        <f t="shared" si="199"/>
        <v>0.92854358334632781</v>
      </c>
      <c r="N1178" s="2">
        <v>0</v>
      </c>
      <c r="O1178" s="2">
        <v>2950000</v>
      </c>
      <c r="P1178" s="2">
        <v>3350000</v>
      </c>
      <c r="Q1178" s="2">
        <f t="shared" si="200"/>
        <v>400000</v>
      </c>
      <c r="R1178" s="14">
        <f t="shared" si="201"/>
        <v>0.13559322033898305</v>
      </c>
      <c r="S1178" s="2"/>
      <c r="T1178" s="9">
        <f t="shared" si="202"/>
        <v>59000</v>
      </c>
      <c r="U1178" s="2">
        <v>67000</v>
      </c>
      <c r="V1178" s="5">
        <f t="shared" si="203"/>
        <v>8000</v>
      </c>
      <c r="W1178" s="14">
        <f t="shared" si="204"/>
        <v>0.13559322033898305</v>
      </c>
      <c r="X1178" s="22">
        <f t="shared" si="205"/>
        <v>54784.071417433341</v>
      </c>
      <c r="Y1178" s="22">
        <f t="shared" si="206"/>
        <v>62212.420084203965</v>
      </c>
      <c r="Z1178" s="22">
        <f t="shared" si="208"/>
        <v>3110621.0042101983</v>
      </c>
      <c r="AA1178" s="2">
        <v>16</v>
      </c>
      <c r="AB1178" s="2">
        <v>2014</v>
      </c>
      <c r="AC1178" s="2">
        <f t="shared" si="207"/>
        <v>2</v>
      </c>
      <c r="AD1178" s="2" t="s">
        <v>383</v>
      </c>
    </row>
    <row r="1179" spans="1:30" x14ac:dyDescent="0.2">
      <c r="A1179">
        <v>19</v>
      </c>
      <c r="B1179" s="2" t="s">
        <v>2607</v>
      </c>
      <c r="C1179" s="2" t="s">
        <v>22</v>
      </c>
      <c r="D1179" s="2" t="s">
        <v>23</v>
      </c>
      <c r="E1179" s="2" t="s">
        <v>2768</v>
      </c>
      <c r="F1179" s="2" t="s">
        <v>2775</v>
      </c>
      <c r="G1179" s="2">
        <v>50</v>
      </c>
      <c r="H1179" s="2">
        <v>55</v>
      </c>
      <c r="I1179" s="3">
        <v>42502</v>
      </c>
      <c r="J1179" s="3">
        <v>42502</v>
      </c>
      <c r="K1179" s="3" t="s">
        <v>2537</v>
      </c>
      <c r="L1179" s="17">
        <f t="shared" si="198"/>
        <v>256.52</v>
      </c>
      <c r="M1179" s="20">
        <f t="shared" si="199"/>
        <v>0.92854358334632781</v>
      </c>
      <c r="N1179" s="2">
        <v>0</v>
      </c>
      <c r="O1179" s="2">
        <v>2950000</v>
      </c>
      <c r="P1179" s="2">
        <v>3700000</v>
      </c>
      <c r="Q1179" s="2">
        <f t="shared" si="200"/>
        <v>750000</v>
      </c>
      <c r="R1179" s="14">
        <f t="shared" si="201"/>
        <v>0.25423728813559321</v>
      </c>
      <c r="S1179" s="2"/>
      <c r="T1179" s="9">
        <f t="shared" si="202"/>
        <v>59000</v>
      </c>
      <c r="U1179" s="2">
        <v>74000</v>
      </c>
      <c r="V1179" s="5">
        <f t="shared" si="203"/>
        <v>15000</v>
      </c>
      <c r="W1179" s="14">
        <f t="shared" si="204"/>
        <v>0.25423728813559321</v>
      </c>
      <c r="X1179" s="22">
        <f t="shared" si="205"/>
        <v>54784.071417433341</v>
      </c>
      <c r="Y1179" s="22">
        <f t="shared" si="206"/>
        <v>68712.225167628261</v>
      </c>
      <c r="Z1179" s="22">
        <f t="shared" si="208"/>
        <v>3435611.2583814133</v>
      </c>
      <c r="AA1179" s="11">
        <v>11348</v>
      </c>
      <c r="AB1179" s="2">
        <v>2014</v>
      </c>
      <c r="AC1179" s="2">
        <f t="shared" si="207"/>
        <v>2</v>
      </c>
      <c r="AD1179" s="2" t="s">
        <v>383</v>
      </c>
    </row>
    <row r="1180" spans="1:30" x14ac:dyDescent="0.2">
      <c r="A1180">
        <v>25</v>
      </c>
      <c r="B1180" s="2" t="s">
        <v>1279</v>
      </c>
      <c r="C1180" s="2" t="s">
        <v>22</v>
      </c>
      <c r="D1180" s="2" t="s">
        <v>23</v>
      </c>
      <c r="E1180" s="2" t="s">
        <v>2768</v>
      </c>
      <c r="F1180" s="2" t="s">
        <v>2775</v>
      </c>
      <c r="G1180" s="2">
        <v>45</v>
      </c>
      <c r="H1180" s="2">
        <v>50</v>
      </c>
      <c r="I1180" s="3">
        <v>42542</v>
      </c>
      <c r="J1180" s="3">
        <v>42543</v>
      </c>
      <c r="K1180" s="3" t="s">
        <v>2538</v>
      </c>
      <c r="L1180" s="17">
        <f t="shared" si="198"/>
        <v>259.83</v>
      </c>
      <c r="M1180" s="20">
        <f t="shared" si="199"/>
        <v>0.91671477504522192</v>
      </c>
      <c r="N1180" s="2">
        <v>1</v>
      </c>
      <c r="O1180" s="2">
        <v>3800000</v>
      </c>
      <c r="P1180" s="2">
        <v>4200000</v>
      </c>
      <c r="Q1180" s="2">
        <f t="shared" si="200"/>
        <v>400000</v>
      </c>
      <c r="R1180" s="14">
        <f t="shared" si="201"/>
        <v>0.10526315789473684</v>
      </c>
      <c r="S1180" s="2">
        <v>14463</v>
      </c>
      <c r="T1180" s="9">
        <f t="shared" si="202"/>
        <v>84765.844444444447</v>
      </c>
      <c r="U1180" s="2">
        <v>93655</v>
      </c>
      <c r="V1180" s="5">
        <f t="shared" si="203"/>
        <v>8889.1555555555533</v>
      </c>
      <c r="W1180" s="14">
        <f t="shared" si="204"/>
        <v>0.10486718576114118</v>
      </c>
      <c r="X1180" s="22">
        <f t="shared" si="205"/>
        <v>77706.102021407161</v>
      </c>
      <c r="Y1180" s="22">
        <f t="shared" si="206"/>
        <v>85854.922256860256</v>
      </c>
      <c r="Z1180" s="22">
        <f t="shared" si="208"/>
        <v>3863471.5015587118</v>
      </c>
      <c r="AA1180" s="11">
        <v>6789</v>
      </c>
      <c r="AB1180" s="2">
        <v>2005</v>
      </c>
      <c r="AC1180" s="2">
        <f t="shared" si="207"/>
        <v>11</v>
      </c>
      <c r="AD1180" s="2" t="s">
        <v>127</v>
      </c>
    </row>
    <row r="1181" spans="1:30" x14ac:dyDescent="0.2">
      <c r="A1181">
        <v>28</v>
      </c>
      <c r="B1181" s="2" t="s">
        <v>2578</v>
      </c>
      <c r="C1181" s="2" t="s">
        <v>22</v>
      </c>
      <c r="D1181" s="2" t="s">
        <v>23</v>
      </c>
      <c r="E1181" s="2" t="s">
        <v>2768</v>
      </c>
      <c r="F1181" s="2" t="s">
        <v>2775</v>
      </c>
      <c r="G1181" s="2">
        <v>39</v>
      </c>
      <c r="H1181" s="2">
        <v>44</v>
      </c>
      <c r="I1181" s="3">
        <v>42562</v>
      </c>
      <c r="J1181" s="3">
        <v>42563</v>
      </c>
      <c r="K1181" s="3" t="s">
        <v>2539</v>
      </c>
      <c r="L1181" s="17">
        <f t="shared" si="198"/>
        <v>265.66000000000003</v>
      </c>
      <c r="M1181" s="20">
        <f t="shared" si="199"/>
        <v>0.89659715425732134</v>
      </c>
      <c r="N1181" s="2">
        <v>1</v>
      </c>
      <c r="O1181" s="2">
        <v>2490000</v>
      </c>
      <c r="P1181" s="2">
        <v>3100000</v>
      </c>
      <c r="Q1181" s="2">
        <f t="shared" si="200"/>
        <v>610000</v>
      </c>
      <c r="R1181" s="14">
        <f t="shared" si="201"/>
        <v>0.24497991967871485</v>
      </c>
      <c r="S1181" s="2"/>
      <c r="T1181" s="9">
        <f t="shared" si="202"/>
        <v>63846.153846153844</v>
      </c>
      <c r="U1181" s="2">
        <v>79487</v>
      </c>
      <c r="V1181" s="5">
        <f t="shared" si="203"/>
        <v>15640.846153846156</v>
      </c>
      <c r="W1181" s="14">
        <f t="shared" si="204"/>
        <v>0.24497710843373499</v>
      </c>
      <c r="X1181" s="22">
        <f t="shared" si="205"/>
        <v>57244.279848736667</v>
      </c>
      <c r="Y1181" s="22">
        <f t="shared" si="206"/>
        <v>71267.818000451705</v>
      </c>
      <c r="Z1181" s="22">
        <f t="shared" si="208"/>
        <v>2779444.9020176167</v>
      </c>
      <c r="AA1181" s="2">
        <v>244</v>
      </c>
      <c r="AB1181" s="2">
        <v>1895</v>
      </c>
      <c r="AC1181" s="2">
        <f t="shared" si="207"/>
        <v>121</v>
      </c>
      <c r="AD1181" s="2" t="s">
        <v>37</v>
      </c>
    </row>
    <row r="1182" spans="1:30" x14ac:dyDescent="0.2">
      <c r="A1182">
        <v>30</v>
      </c>
      <c r="B1182" s="2" t="s">
        <v>1634</v>
      </c>
      <c r="C1182" s="2" t="s">
        <v>22</v>
      </c>
      <c r="D1182" s="2" t="s">
        <v>23</v>
      </c>
      <c r="E1182" s="2" t="s">
        <v>2768</v>
      </c>
      <c r="F1182" s="2" t="s">
        <v>2775</v>
      </c>
      <c r="G1182" s="2">
        <v>50</v>
      </c>
      <c r="H1182" s="2">
        <v>55</v>
      </c>
      <c r="I1182" s="3">
        <v>42578</v>
      </c>
      <c r="J1182" s="3">
        <v>42579</v>
      </c>
      <c r="K1182" s="3" t="s">
        <v>2539</v>
      </c>
      <c r="L1182" s="17">
        <f t="shared" si="198"/>
        <v>265.66000000000003</v>
      </c>
      <c r="M1182" s="20">
        <f t="shared" si="199"/>
        <v>0.89659715425732134</v>
      </c>
      <c r="N1182" s="2">
        <v>1</v>
      </c>
      <c r="O1182" s="2">
        <v>3200000</v>
      </c>
      <c r="P1182" s="2">
        <v>3700000</v>
      </c>
      <c r="Q1182" s="2">
        <f t="shared" si="200"/>
        <v>500000</v>
      </c>
      <c r="R1182" s="14">
        <f t="shared" si="201"/>
        <v>0.15625</v>
      </c>
      <c r="S1182" s="2">
        <v>3011</v>
      </c>
      <c r="T1182" s="9">
        <f t="shared" si="202"/>
        <v>64060.22</v>
      </c>
      <c r="U1182" s="2">
        <v>74060</v>
      </c>
      <c r="V1182" s="5">
        <f t="shared" si="203"/>
        <v>9999.7799999999988</v>
      </c>
      <c r="W1182" s="14">
        <f t="shared" si="204"/>
        <v>0.15609968245503994</v>
      </c>
      <c r="X1182" s="22">
        <f t="shared" si="205"/>
        <v>57436.210953097943</v>
      </c>
      <c r="Y1182" s="22">
        <f t="shared" si="206"/>
        <v>66401.985244297219</v>
      </c>
      <c r="Z1182" s="22">
        <f t="shared" si="208"/>
        <v>3320099.2622148609</v>
      </c>
      <c r="AA1182" s="11">
        <v>5789</v>
      </c>
      <c r="AB1182" s="2">
        <v>2012</v>
      </c>
      <c r="AC1182" s="2">
        <f t="shared" si="207"/>
        <v>4</v>
      </c>
      <c r="AD1182" s="2" t="s">
        <v>137</v>
      </c>
    </row>
    <row r="1183" spans="1:30" x14ac:dyDescent="0.2">
      <c r="A1183">
        <v>32</v>
      </c>
      <c r="B1183" s="2" t="s">
        <v>2552</v>
      </c>
      <c r="C1183" s="2" t="s">
        <v>22</v>
      </c>
      <c r="D1183" s="2" t="s">
        <v>23</v>
      </c>
      <c r="E1183" s="2" t="s">
        <v>2768</v>
      </c>
      <c r="F1183" s="2" t="s">
        <v>2775</v>
      </c>
      <c r="G1183" s="2">
        <v>28</v>
      </c>
      <c r="H1183" s="2">
        <v>34</v>
      </c>
      <c r="I1183" s="3">
        <v>42591</v>
      </c>
      <c r="J1183" s="3">
        <v>42592</v>
      </c>
      <c r="K1183" s="3" t="s">
        <v>2540</v>
      </c>
      <c r="L1183" s="17">
        <f t="shared" si="198"/>
        <v>272.20999999999998</v>
      </c>
      <c r="M1183" s="20">
        <f t="shared" si="199"/>
        <v>0.87502296021454029</v>
      </c>
      <c r="N1183" s="2">
        <v>1</v>
      </c>
      <c r="O1183" s="2">
        <v>2450000</v>
      </c>
      <c r="P1183" s="2">
        <v>3050000</v>
      </c>
      <c r="Q1183" s="2">
        <f t="shared" si="200"/>
        <v>600000</v>
      </c>
      <c r="R1183" s="14">
        <f t="shared" si="201"/>
        <v>0.24489795918367346</v>
      </c>
      <c r="S1183" s="2">
        <v>115563</v>
      </c>
      <c r="T1183" s="9">
        <f t="shared" si="202"/>
        <v>91627.25</v>
      </c>
      <c r="U1183" s="2">
        <v>113056</v>
      </c>
      <c r="V1183" s="5">
        <f t="shared" si="203"/>
        <v>21428.75</v>
      </c>
      <c r="W1183" s="14">
        <f t="shared" si="204"/>
        <v>0.23386874537869465</v>
      </c>
      <c r="X1183" s="22">
        <f t="shared" si="205"/>
        <v>80175.947531317739</v>
      </c>
      <c r="Y1183" s="22">
        <f t="shared" si="206"/>
        <v>98926.595790015068</v>
      </c>
      <c r="Z1183" s="22">
        <f t="shared" si="208"/>
        <v>2769944.6821204219</v>
      </c>
      <c r="AA1183" s="11">
        <v>1856</v>
      </c>
      <c r="AB1183" s="2">
        <v>1880</v>
      </c>
      <c r="AC1183" s="2">
        <f t="shared" si="207"/>
        <v>136</v>
      </c>
      <c r="AD1183" s="2" t="s">
        <v>94</v>
      </c>
    </row>
    <row r="1184" spans="1:30" x14ac:dyDescent="0.2">
      <c r="A1184">
        <v>36</v>
      </c>
      <c r="B1184" s="2" t="s">
        <v>1211</v>
      </c>
      <c r="C1184" s="2" t="s">
        <v>22</v>
      </c>
      <c r="D1184" s="2" t="s">
        <v>23</v>
      </c>
      <c r="E1184" s="2" t="s">
        <v>2768</v>
      </c>
      <c r="F1184" s="2" t="s">
        <v>2775</v>
      </c>
      <c r="G1184" s="2">
        <v>56</v>
      </c>
      <c r="H1184" s="2"/>
      <c r="I1184" s="3">
        <v>42618</v>
      </c>
      <c r="J1184" s="3">
        <v>42619</v>
      </c>
      <c r="K1184" s="3" t="s">
        <v>2541</v>
      </c>
      <c r="L1184" s="17">
        <f t="shared" si="198"/>
        <v>275.91000000000003</v>
      </c>
      <c r="M1184" s="20">
        <f t="shared" si="199"/>
        <v>0.86328875357906554</v>
      </c>
      <c r="N1184" s="2">
        <v>1</v>
      </c>
      <c r="O1184" s="2">
        <v>4200000</v>
      </c>
      <c r="P1184" s="2">
        <v>4975000</v>
      </c>
      <c r="Q1184" s="2">
        <f t="shared" si="200"/>
        <v>775000</v>
      </c>
      <c r="R1184" s="14">
        <f t="shared" si="201"/>
        <v>0.18452380952380953</v>
      </c>
      <c r="S1184" s="2"/>
      <c r="T1184" s="9">
        <f t="shared" si="202"/>
        <v>75000</v>
      </c>
      <c r="U1184" s="2">
        <v>88839</v>
      </c>
      <c r="V1184" s="5">
        <f t="shared" si="203"/>
        <v>13839</v>
      </c>
      <c r="W1184" s="14">
        <f t="shared" si="204"/>
        <v>0.18451999999999999</v>
      </c>
      <c r="X1184" s="22">
        <f t="shared" si="205"/>
        <v>64746.656518429918</v>
      </c>
      <c r="Y1184" s="22">
        <f t="shared" si="206"/>
        <v>76693.709579210597</v>
      </c>
      <c r="Z1184" s="22">
        <f t="shared" si="208"/>
        <v>4294847.7364357933</v>
      </c>
      <c r="AA1184" s="11">
        <v>16732</v>
      </c>
      <c r="AB1184" s="2">
        <v>2010</v>
      </c>
      <c r="AC1184" s="2">
        <f t="shared" si="207"/>
        <v>6</v>
      </c>
      <c r="AD1184" s="2" t="s">
        <v>81</v>
      </c>
    </row>
    <row r="1185" spans="1:30" x14ac:dyDescent="0.2">
      <c r="A1185">
        <v>1</v>
      </c>
      <c r="B1185" s="2" t="s">
        <v>2599</v>
      </c>
      <c r="C1185" s="2" t="s">
        <v>22</v>
      </c>
      <c r="D1185" s="2" t="s">
        <v>23</v>
      </c>
      <c r="E1185" s="2" t="s">
        <v>2768</v>
      </c>
      <c r="F1185" s="2" t="s">
        <v>2775</v>
      </c>
      <c r="G1185" s="2">
        <v>49</v>
      </c>
      <c r="H1185" s="2">
        <v>57</v>
      </c>
      <c r="I1185" s="3">
        <v>42373</v>
      </c>
      <c r="J1185" s="3">
        <v>42375</v>
      </c>
      <c r="K1185" s="3" t="s">
        <v>2533</v>
      </c>
      <c r="L1185" s="17">
        <f t="shared" si="198"/>
        <v>238.19</v>
      </c>
      <c r="M1185" s="20">
        <f t="shared" si="199"/>
        <v>1</v>
      </c>
      <c r="N1185" s="2">
        <v>2</v>
      </c>
      <c r="O1185" s="2">
        <v>2600000</v>
      </c>
      <c r="P1185" s="2">
        <v>3050000</v>
      </c>
      <c r="Q1185" s="2">
        <f t="shared" si="200"/>
        <v>450000</v>
      </c>
      <c r="R1185" s="14">
        <f t="shared" si="201"/>
        <v>0.17307692307692307</v>
      </c>
      <c r="S1185" s="2"/>
      <c r="T1185" s="9">
        <f t="shared" si="202"/>
        <v>53061.224489795917</v>
      </c>
      <c r="U1185" s="2">
        <v>62245</v>
      </c>
      <c r="V1185" s="5">
        <f t="shared" si="203"/>
        <v>9183.7755102040828</v>
      </c>
      <c r="W1185" s="14">
        <f t="shared" si="204"/>
        <v>0.17307884615384617</v>
      </c>
      <c r="X1185" s="22">
        <f t="shared" si="205"/>
        <v>53061.224489795917</v>
      </c>
      <c r="Y1185" s="22">
        <f t="shared" si="206"/>
        <v>62245</v>
      </c>
      <c r="Z1185" s="22">
        <f t="shared" si="208"/>
        <v>3050005</v>
      </c>
      <c r="AA1185" s="2">
        <v>556</v>
      </c>
      <c r="AB1185" s="2">
        <v>1890</v>
      </c>
      <c r="AC1185" s="2">
        <f t="shared" si="207"/>
        <v>126</v>
      </c>
      <c r="AD1185" s="2" t="s">
        <v>123</v>
      </c>
    </row>
    <row r="1186" spans="1:30" x14ac:dyDescent="0.2">
      <c r="A1186">
        <v>4</v>
      </c>
      <c r="B1186" s="2" t="s">
        <v>916</v>
      </c>
      <c r="C1186" s="2" t="s">
        <v>22</v>
      </c>
      <c r="D1186" s="2" t="s">
        <v>23</v>
      </c>
      <c r="E1186" s="2" t="s">
        <v>2768</v>
      </c>
      <c r="F1186" s="2" t="s">
        <v>2775</v>
      </c>
      <c r="G1186" s="2">
        <v>36</v>
      </c>
      <c r="H1186" s="2">
        <v>41</v>
      </c>
      <c r="I1186" s="3">
        <v>42392</v>
      </c>
      <c r="J1186" s="3">
        <v>42394</v>
      </c>
      <c r="K1186" s="3" t="s">
        <v>2533</v>
      </c>
      <c r="L1186" s="17">
        <f t="shared" si="198"/>
        <v>238.19</v>
      </c>
      <c r="M1186" s="20">
        <f t="shared" si="199"/>
        <v>1</v>
      </c>
      <c r="N1186" s="2">
        <v>2</v>
      </c>
      <c r="O1186" s="2">
        <v>2190000</v>
      </c>
      <c r="P1186" s="2">
        <v>2585000</v>
      </c>
      <c r="Q1186" s="2">
        <f t="shared" si="200"/>
        <v>395000</v>
      </c>
      <c r="R1186" s="14">
        <f t="shared" si="201"/>
        <v>0.18036529680365296</v>
      </c>
      <c r="S1186" s="2"/>
      <c r="T1186" s="9">
        <f t="shared" si="202"/>
        <v>60833.333333333336</v>
      </c>
      <c r="U1186" s="2">
        <v>71806</v>
      </c>
      <c r="V1186" s="5">
        <f t="shared" si="203"/>
        <v>10972.666666666664</v>
      </c>
      <c r="W1186" s="14">
        <f t="shared" si="204"/>
        <v>0.18037260273972597</v>
      </c>
      <c r="X1186" s="22">
        <f t="shared" si="205"/>
        <v>60833.333333333336</v>
      </c>
      <c r="Y1186" s="22">
        <f t="shared" si="206"/>
        <v>71806</v>
      </c>
      <c r="Z1186" s="22">
        <f t="shared" si="208"/>
        <v>2585016</v>
      </c>
      <c r="AA1186" s="2">
        <v>372</v>
      </c>
      <c r="AB1186" s="2">
        <v>1923</v>
      </c>
      <c r="AC1186" s="2">
        <f t="shared" si="207"/>
        <v>93</v>
      </c>
      <c r="AD1186" s="2" t="s">
        <v>96</v>
      </c>
    </row>
    <row r="1187" spans="1:30" x14ac:dyDescent="0.2">
      <c r="A1187">
        <v>11</v>
      </c>
      <c r="B1187" s="2" t="s">
        <v>2620</v>
      </c>
      <c r="C1187" s="2" t="s">
        <v>22</v>
      </c>
      <c r="D1187" s="2" t="s">
        <v>23</v>
      </c>
      <c r="E1187" s="2" t="s">
        <v>2768</v>
      </c>
      <c r="F1187" s="2" t="s">
        <v>2775</v>
      </c>
      <c r="G1187" s="2">
        <v>53</v>
      </c>
      <c r="H1187" s="2">
        <v>58</v>
      </c>
      <c r="I1187" s="3">
        <v>42441</v>
      </c>
      <c r="J1187" s="3">
        <v>42443</v>
      </c>
      <c r="K1187" s="3" t="s">
        <v>2535</v>
      </c>
      <c r="L1187" s="17">
        <f t="shared" si="198"/>
        <v>245.99</v>
      </c>
      <c r="M1187" s="20">
        <f t="shared" si="199"/>
        <v>0.96829139395910402</v>
      </c>
      <c r="N1187" s="2">
        <v>2</v>
      </c>
      <c r="O1187" s="2">
        <v>2800000</v>
      </c>
      <c r="P1187" s="2">
        <v>3225000</v>
      </c>
      <c r="Q1187" s="2">
        <f t="shared" si="200"/>
        <v>425000</v>
      </c>
      <c r="R1187" s="14">
        <f t="shared" si="201"/>
        <v>0.15178571428571427</v>
      </c>
      <c r="S1187" s="2">
        <v>17642</v>
      </c>
      <c r="T1187" s="9">
        <f t="shared" si="202"/>
        <v>53163.056603773584</v>
      </c>
      <c r="U1187" s="2">
        <v>61182</v>
      </c>
      <c r="V1187" s="5">
        <f t="shared" si="203"/>
        <v>8018.9433962264156</v>
      </c>
      <c r="W1187" s="14">
        <f t="shared" si="204"/>
        <v>0.15083676350650652</v>
      </c>
      <c r="X1187" s="22">
        <f t="shared" si="205"/>
        <v>51477.330185994673</v>
      </c>
      <c r="Y1187" s="22">
        <f t="shared" si="206"/>
        <v>59242.004065205903</v>
      </c>
      <c r="Z1187" s="22">
        <f t="shared" si="208"/>
        <v>3139826.215455913</v>
      </c>
      <c r="AA1187" s="11">
        <v>2452</v>
      </c>
      <c r="AB1187" s="2">
        <v>1991</v>
      </c>
      <c r="AC1187" s="2">
        <f t="shared" si="207"/>
        <v>25</v>
      </c>
      <c r="AD1187" s="2" t="s">
        <v>2621</v>
      </c>
    </row>
    <row r="1188" spans="1:30" x14ac:dyDescent="0.2">
      <c r="A1188">
        <v>14</v>
      </c>
      <c r="B1188" s="2" t="s">
        <v>1147</v>
      </c>
      <c r="C1188" s="2" t="s">
        <v>22</v>
      </c>
      <c r="D1188" s="2" t="s">
        <v>23</v>
      </c>
      <c r="E1188" s="2" t="s">
        <v>2768</v>
      </c>
      <c r="F1188" s="2" t="s">
        <v>2775</v>
      </c>
      <c r="G1188" s="2">
        <v>39</v>
      </c>
      <c r="H1188" s="2">
        <v>43</v>
      </c>
      <c r="I1188" s="3">
        <v>42462</v>
      </c>
      <c r="J1188" s="3">
        <v>42464</v>
      </c>
      <c r="K1188" s="3" t="s">
        <v>2536</v>
      </c>
      <c r="L1188" s="17">
        <f t="shared" si="198"/>
        <v>250.79</v>
      </c>
      <c r="M1188" s="20">
        <f t="shared" si="199"/>
        <v>0.9497587623110969</v>
      </c>
      <c r="N1188" s="2">
        <v>2</v>
      </c>
      <c r="O1188" s="2">
        <v>2590000</v>
      </c>
      <c r="P1188" s="2">
        <v>2900000</v>
      </c>
      <c r="Q1188" s="2">
        <f t="shared" si="200"/>
        <v>310000</v>
      </c>
      <c r="R1188" s="14">
        <f t="shared" si="201"/>
        <v>0.11969111969111969</v>
      </c>
      <c r="S1188" s="2"/>
      <c r="T1188" s="9">
        <f t="shared" si="202"/>
        <v>66410.256410256407</v>
      </c>
      <c r="U1188" s="2">
        <v>74359</v>
      </c>
      <c r="V1188" s="5">
        <f t="shared" si="203"/>
        <v>7948.7435897435935</v>
      </c>
      <c r="W1188" s="14">
        <f t="shared" si="204"/>
        <v>0.11969150579150585</v>
      </c>
      <c r="X1188" s="22">
        <f t="shared" si="205"/>
        <v>63073.722932967714</v>
      </c>
      <c r="Y1188" s="22">
        <f t="shared" si="206"/>
        <v>70623.111806690853</v>
      </c>
      <c r="Z1188" s="22">
        <f t="shared" si="208"/>
        <v>2754301.3604609431</v>
      </c>
      <c r="AA1188" s="11">
        <v>2958</v>
      </c>
      <c r="AB1188" s="2">
        <v>2009</v>
      </c>
      <c r="AC1188" s="2">
        <f t="shared" si="207"/>
        <v>7</v>
      </c>
      <c r="AD1188" s="2" t="s">
        <v>65</v>
      </c>
    </row>
    <row r="1189" spans="1:30" x14ac:dyDescent="0.2">
      <c r="A1189">
        <v>15</v>
      </c>
      <c r="B1189" s="2" t="s">
        <v>2589</v>
      </c>
      <c r="C1189" s="2" t="s">
        <v>22</v>
      </c>
      <c r="D1189" s="2" t="s">
        <v>23</v>
      </c>
      <c r="E1189" s="2" t="s">
        <v>2768</v>
      </c>
      <c r="F1189" s="2" t="s">
        <v>2775</v>
      </c>
      <c r="G1189" s="2">
        <v>46</v>
      </c>
      <c r="H1189" s="2">
        <v>58</v>
      </c>
      <c r="I1189" s="3">
        <v>42471</v>
      </c>
      <c r="J1189" s="3">
        <v>42473</v>
      </c>
      <c r="K1189" s="3" t="s">
        <v>2536</v>
      </c>
      <c r="L1189" s="17">
        <f t="shared" si="198"/>
        <v>250.79</v>
      </c>
      <c r="M1189" s="20">
        <f t="shared" si="199"/>
        <v>0.9497587623110969</v>
      </c>
      <c r="N1189" s="2">
        <v>2</v>
      </c>
      <c r="O1189" s="2">
        <v>2700000</v>
      </c>
      <c r="P1189" s="2">
        <v>2975000</v>
      </c>
      <c r="Q1189" s="2">
        <f t="shared" si="200"/>
        <v>275000</v>
      </c>
      <c r="R1189" s="14">
        <f t="shared" si="201"/>
        <v>0.10185185185185185</v>
      </c>
      <c r="S1189" s="2">
        <v>12446</v>
      </c>
      <c r="T1189" s="9">
        <f t="shared" si="202"/>
        <v>58966.217391304344</v>
      </c>
      <c r="U1189" s="2">
        <v>64944</v>
      </c>
      <c r="V1189" s="5">
        <f t="shared" si="203"/>
        <v>5977.7826086956557</v>
      </c>
      <c r="W1189" s="14">
        <f t="shared" si="204"/>
        <v>0.10137639606465905</v>
      </c>
      <c r="X1189" s="22">
        <f t="shared" si="205"/>
        <v>56003.681647732294</v>
      </c>
      <c r="Y1189" s="22">
        <f t="shared" si="206"/>
        <v>61681.13305953188</v>
      </c>
      <c r="Z1189" s="22">
        <f t="shared" si="208"/>
        <v>2837332.1207384663</v>
      </c>
      <c r="AA1189" s="2">
        <v>434</v>
      </c>
      <c r="AB1189" s="2">
        <v>1897</v>
      </c>
      <c r="AC1189" s="2">
        <f t="shared" si="207"/>
        <v>119</v>
      </c>
      <c r="AD1189" s="2" t="s">
        <v>108</v>
      </c>
    </row>
    <row r="1190" spans="1:30" x14ac:dyDescent="0.2">
      <c r="A1190">
        <v>18</v>
      </c>
      <c r="B1190" s="2" t="s">
        <v>2071</v>
      </c>
      <c r="C1190" s="2" t="s">
        <v>22</v>
      </c>
      <c r="D1190" s="2" t="s">
        <v>23</v>
      </c>
      <c r="E1190" s="2" t="s">
        <v>2768</v>
      </c>
      <c r="F1190" s="2" t="s">
        <v>2775</v>
      </c>
      <c r="G1190" s="2">
        <v>45</v>
      </c>
      <c r="H1190" s="2">
        <v>56</v>
      </c>
      <c r="I1190" s="3">
        <v>42491</v>
      </c>
      <c r="J1190" s="3">
        <v>42493</v>
      </c>
      <c r="K1190" s="3" t="s">
        <v>2537</v>
      </c>
      <c r="L1190" s="17">
        <f t="shared" si="198"/>
        <v>256.52</v>
      </c>
      <c r="M1190" s="20">
        <f t="shared" si="199"/>
        <v>0.92854358334632781</v>
      </c>
      <c r="N1190" s="2">
        <v>2</v>
      </c>
      <c r="O1190" s="2">
        <v>3200000</v>
      </c>
      <c r="P1190" s="2">
        <v>3600000</v>
      </c>
      <c r="Q1190" s="2">
        <f t="shared" si="200"/>
        <v>400000</v>
      </c>
      <c r="R1190" s="14">
        <f t="shared" si="201"/>
        <v>0.125</v>
      </c>
      <c r="S1190" s="2"/>
      <c r="T1190" s="9">
        <f t="shared" si="202"/>
        <v>71111.111111111109</v>
      </c>
      <c r="U1190" s="2">
        <v>80000</v>
      </c>
      <c r="V1190" s="5">
        <f t="shared" si="203"/>
        <v>8888.8888888888905</v>
      </c>
      <c r="W1190" s="14">
        <f t="shared" si="204"/>
        <v>0.12500000000000003</v>
      </c>
      <c r="X1190" s="22">
        <f t="shared" si="205"/>
        <v>66029.76592684997</v>
      </c>
      <c r="Y1190" s="22">
        <f t="shared" si="206"/>
        <v>74283.486667706224</v>
      </c>
      <c r="Z1190" s="22">
        <f t="shared" si="208"/>
        <v>3342756.9000467802</v>
      </c>
      <c r="AA1190" s="11">
        <v>3393</v>
      </c>
      <c r="AB1190" s="2">
        <v>2014</v>
      </c>
      <c r="AC1190" s="2">
        <f t="shared" si="207"/>
        <v>2</v>
      </c>
      <c r="AD1190" s="2" t="s">
        <v>191</v>
      </c>
    </row>
    <row r="1191" spans="1:30" x14ac:dyDescent="0.2">
      <c r="A1191">
        <v>19</v>
      </c>
      <c r="B1191" s="2" t="s">
        <v>229</v>
      </c>
      <c r="C1191" s="2" t="s">
        <v>22</v>
      </c>
      <c r="D1191" s="2" t="s">
        <v>23</v>
      </c>
      <c r="E1191" s="2" t="s">
        <v>2768</v>
      </c>
      <c r="F1191" s="2" t="s">
        <v>2775</v>
      </c>
      <c r="G1191" s="2">
        <v>32</v>
      </c>
      <c r="H1191" s="2">
        <v>35</v>
      </c>
      <c r="I1191" s="3">
        <v>42499</v>
      </c>
      <c r="J1191" s="3">
        <v>42501</v>
      </c>
      <c r="K1191" s="3" t="s">
        <v>2537</v>
      </c>
      <c r="L1191" s="17">
        <f t="shared" si="198"/>
        <v>256.52</v>
      </c>
      <c r="M1191" s="20">
        <f t="shared" si="199"/>
        <v>0.92854358334632781</v>
      </c>
      <c r="N1191" s="2">
        <v>2</v>
      </c>
      <c r="O1191" s="2">
        <v>2500000</v>
      </c>
      <c r="P1191" s="2">
        <v>2925000</v>
      </c>
      <c r="Q1191" s="2">
        <f t="shared" si="200"/>
        <v>425000</v>
      </c>
      <c r="R1191" s="14">
        <f t="shared" si="201"/>
        <v>0.17</v>
      </c>
      <c r="S1191" s="2">
        <v>19344</v>
      </c>
      <c r="T1191" s="9">
        <f t="shared" si="202"/>
        <v>78729.5</v>
      </c>
      <c r="U1191" s="2">
        <v>92011</v>
      </c>
      <c r="V1191" s="5">
        <f t="shared" si="203"/>
        <v>13281.5</v>
      </c>
      <c r="W1191" s="14">
        <f t="shared" si="204"/>
        <v>0.16869788325849905</v>
      </c>
      <c r="X1191" s="22">
        <f t="shared" si="205"/>
        <v>73103.772045064718</v>
      </c>
      <c r="Y1191" s="22">
        <f t="shared" si="206"/>
        <v>85436.223647278966</v>
      </c>
      <c r="Z1191" s="22">
        <f t="shared" si="208"/>
        <v>2733959.1567129269</v>
      </c>
      <c r="AA1191" s="11">
        <v>29802</v>
      </c>
      <c r="AB1191" s="2">
        <v>1911</v>
      </c>
      <c r="AC1191" s="2">
        <f t="shared" si="207"/>
        <v>105</v>
      </c>
      <c r="AD1191" s="2" t="s">
        <v>2563</v>
      </c>
    </row>
    <row r="1192" spans="1:30" x14ac:dyDescent="0.2">
      <c r="A1192">
        <v>21</v>
      </c>
      <c r="B1192" s="2" t="s">
        <v>2558</v>
      </c>
      <c r="C1192" s="2" t="s">
        <v>22</v>
      </c>
      <c r="D1192" s="2" t="s">
        <v>23</v>
      </c>
      <c r="E1192" s="2" t="s">
        <v>2768</v>
      </c>
      <c r="F1192" s="2" t="s">
        <v>2775</v>
      </c>
      <c r="G1192" s="2">
        <v>30</v>
      </c>
      <c r="H1192" s="2">
        <v>35</v>
      </c>
      <c r="I1192" s="3">
        <v>42515</v>
      </c>
      <c r="J1192" s="3">
        <v>42517</v>
      </c>
      <c r="K1192" s="3" t="s">
        <v>2537</v>
      </c>
      <c r="L1192" s="17">
        <f t="shared" si="198"/>
        <v>256.52</v>
      </c>
      <c r="M1192" s="20">
        <f t="shared" si="199"/>
        <v>0.92854358334632781</v>
      </c>
      <c r="N1192" s="2">
        <v>2</v>
      </c>
      <c r="O1192" s="2">
        <v>2250000</v>
      </c>
      <c r="P1192" s="2">
        <v>2600000</v>
      </c>
      <c r="Q1192" s="2">
        <f t="shared" si="200"/>
        <v>350000</v>
      </c>
      <c r="R1192" s="14">
        <f t="shared" si="201"/>
        <v>0.15555555555555556</v>
      </c>
      <c r="S1192" s="2"/>
      <c r="T1192" s="9">
        <f t="shared" si="202"/>
        <v>75000</v>
      </c>
      <c r="U1192" s="2">
        <v>86667</v>
      </c>
      <c r="V1192" s="5">
        <f t="shared" si="203"/>
        <v>11667</v>
      </c>
      <c r="W1192" s="14">
        <f t="shared" si="204"/>
        <v>0.15556</v>
      </c>
      <c r="X1192" s="22">
        <f t="shared" si="205"/>
        <v>69640.768750974588</v>
      </c>
      <c r="Y1192" s="22">
        <f t="shared" si="206"/>
        <v>80474.08673787619</v>
      </c>
      <c r="Z1192" s="22">
        <f t="shared" si="208"/>
        <v>2414222.6021362855</v>
      </c>
      <c r="AA1192" s="2">
        <v>251</v>
      </c>
      <c r="AB1192" s="2">
        <v>1914</v>
      </c>
      <c r="AC1192" s="2">
        <f t="shared" si="207"/>
        <v>102</v>
      </c>
      <c r="AD1192" s="2" t="s">
        <v>217</v>
      </c>
    </row>
    <row r="1193" spans="1:30" x14ac:dyDescent="0.2">
      <c r="A1193">
        <v>22</v>
      </c>
      <c r="B1193" s="2" t="s">
        <v>302</v>
      </c>
      <c r="C1193" s="2" t="s">
        <v>22</v>
      </c>
      <c r="D1193" s="2" t="s">
        <v>23</v>
      </c>
      <c r="E1193" s="2" t="s">
        <v>2768</v>
      </c>
      <c r="F1193" s="2" t="s">
        <v>2775</v>
      </c>
      <c r="G1193" s="2">
        <v>64</v>
      </c>
      <c r="H1193" s="2">
        <v>70</v>
      </c>
      <c r="I1193" s="3">
        <v>42519</v>
      </c>
      <c r="J1193" s="3">
        <v>42521</v>
      </c>
      <c r="K1193" s="3" t="s">
        <v>2537</v>
      </c>
      <c r="L1193" s="17">
        <f t="shared" si="198"/>
        <v>256.52</v>
      </c>
      <c r="M1193" s="20">
        <f t="shared" si="199"/>
        <v>0.92854358334632781</v>
      </c>
      <c r="N1193" s="2">
        <v>2</v>
      </c>
      <c r="O1193" s="2">
        <v>5700000</v>
      </c>
      <c r="P1193" s="2">
        <v>6200000</v>
      </c>
      <c r="Q1193" s="2">
        <f t="shared" si="200"/>
        <v>500000</v>
      </c>
      <c r="R1193" s="14">
        <f t="shared" si="201"/>
        <v>8.771929824561403E-2</v>
      </c>
      <c r="S1193" s="2">
        <v>20199</v>
      </c>
      <c r="T1193" s="9">
        <f t="shared" si="202"/>
        <v>89378.109375</v>
      </c>
      <c r="U1193" s="2">
        <v>97191</v>
      </c>
      <c r="V1193" s="5">
        <f t="shared" si="203"/>
        <v>7812.890625</v>
      </c>
      <c r="W1193" s="14">
        <f t="shared" si="204"/>
        <v>8.7413916893450738E-2</v>
      </c>
      <c r="X1193" s="22">
        <f t="shared" si="205"/>
        <v>82991.469951782521</v>
      </c>
      <c r="Y1193" s="22">
        <f t="shared" si="206"/>
        <v>90246.079409012949</v>
      </c>
      <c r="Z1193" s="22">
        <f t="shared" si="208"/>
        <v>5775749.0821768288</v>
      </c>
      <c r="AA1193" s="11">
        <v>6789</v>
      </c>
      <c r="AB1193" s="2">
        <v>2005</v>
      </c>
      <c r="AC1193" s="2">
        <f t="shared" si="207"/>
        <v>11</v>
      </c>
      <c r="AD1193" s="2" t="s">
        <v>102</v>
      </c>
    </row>
    <row r="1194" spans="1:30" x14ac:dyDescent="0.2">
      <c r="A1194">
        <v>23</v>
      </c>
      <c r="B1194" s="2" t="s">
        <v>2722</v>
      </c>
      <c r="C1194" s="2" t="s">
        <v>22</v>
      </c>
      <c r="D1194" s="2" t="s">
        <v>23</v>
      </c>
      <c r="E1194" s="2" t="s">
        <v>2768</v>
      </c>
      <c r="F1194" s="2" t="s">
        <v>2775</v>
      </c>
      <c r="G1194" s="2">
        <v>95</v>
      </c>
      <c r="H1194" s="2">
        <v>104</v>
      </c>
      <c r="I1194" s="3">
        <v>42525</v>
      </c>
      <c r="J1194" s="3">
        <v>42527</v>
      </c>
      <c r="K1194" s="3" t="s">
        <v>2538</v>
      </c>
      <c r="L1194" s="17">
        <f t="shared" si="198"/>
        <v>259.83</v>
      </c>
      <c r="M1194" s="20">
        <f t="shared" si="199"/>
        <v>0.91671477504522192</v>
      </c>
      <c r="N1194" s="2">
        <v>2</v>
      </c>
      <c r="O1194" s="2">
        <v>5900000</v>
      </c>
      <c r="P1194" s="2">
        <v>7200000</v>
      </c>
      <c r="Q1194" s="2">
        <f t="shared" si="200"/>
        <v>1300000</v>
      </c>
      <c r="R1194" s="14">
        <f t="shared" si="201"/>
        <v>0.22033898305084745</v>
      </c>
      <c r="S1194" s="2">
        <v>96890</v>
      </c>
      <c r="T1194" s="9">
        <f t="shared" si="202"/>
        <v>63125.15789473684</v>
      </c>
      <c r="U1194" s="2">
        <v>76809</v>
      </c>
      <c r="V1194" s="5">
        <f t="shared" si="203"/>
        <v>13683.84210526316</v>
      </c>
      <c r="W1194" s="14">
        <f t="shared" si="204"/>
        <v>0.21677319410561147</v>
      </c>
      <c r="X1194" s="22">
        <f t="shared" si="205"/>
        <v>57867.764919167799</v>
      </c>
      <c r="Y1194" s="22">
        <f t="shared" si="206"/>
        <v>70411.945156448448</v>
      </c>
      <c r="Z1194" s="22">
        <f t="shared" si="208"/>
        <v>6689134.7898626029</v>
      </c>
      <c r="AA1194" s="2">
        <v>414</v>
      </c>
      <c r="AB1194" s="2">
        <v>1896</v>
      </c>
      <c r="AC1194" s="2">
        <f t="shared" si="207"/>
        <v>120</v>
      </c>
      <c r="AD1194" s="2" t="s">
        <v>130</v>
      </c>
    </row>
    <row r="1195" spans="1:30" x14ac:dyDescent="0.2">
      <c r="A1195">
        <v>23</v>
      </c>
      <c r="B1195" s="2" t="s">
        <v>514</v>
      </c>
      <c r="C1195" s="2" t="s">
        <v>22</v>
      </c>
      <c r="D1195" s="2" t="s">
        <v>23</v>
      </c>
      <c r="E1195" s="2" t="s">
        <v>2768</v>
      </c>
      <c r="F1195" s="2" t="s">
        <v>2775</v>
      </c>
      <c r="G1195" s="2">
        <v>44</v>
      </c>
      <c r="H1195" s="2">
        <v>50</v>
      </c>
      <c r="I1195" s="3">
        <v>42526</v>
      </c>
      <c r="J1195" s="3">
        <v>42528</v>
      </c>
      <c r="K1195" s="3" t="s">
        <v>2538</v>
      </c>
      <c r="L1195" s="17">
        <f t="shared" si="198"/>
        <v>259.83</v>
      </c>
      <c r="M1195" s="20">
        <f t="shared" si="199"/>
        <v>0.91671477504522192</v>
      </c>
      <c r="N1195" s="2">
        <v>2</v>
      </c>
      <c r="O1195" s="2">
        <v>2900000</v>
      </c>
      <c r="P1195" s="2">
        <v>3400000</v>
      </c>
      <c r="Q1195" s="2">
        <f t="shared" si="200"/>
        <v>500000</v>
      </c>
      <c r="R1195" s="14">
        <f t="shared" si="201"/>
        <v>0.17241379310344829</v>
      </c>
      <c r="S1195" s="2">
        <v>189021</v>
      </c>
      <c r="T1195" s="9">
        <f t="shared" si="202"/>
        <v>70205.022727272721</v>
      </c>
      <c r="U1195" s="2">
        <v>81569</v>
      </c>
      <c r="V1195" s="5">
        <f t="shared" si="203"/>
        <v>11363.977272727279</v>
      </c>
      <c r="W1195" s="14">
        <f t="shared" si="204"/>
        <v>0.16186843663413111</v>
      </c>
      <c r="X1195" s="22">
        <f t="shared" si="205"/>
        <v>64357.981616476507</v>
      </c>
      <c r="Y1195" s="22">
        <f t="shared" si="206"/>
        <v>74775.507485663707</v>
      </c>
      <c r="Z1195" s="22">
        <f t="shared" si="208"/>
        <v>3290122.3293692032</v>
      </c>
      <c r="AA1195" s="11">
        <v>3514</v>
      </c>
      <c r="AB1195" s="2">
        <v>1939</v>
      </c>
      <c r="AC1195" s="2">
        <f t="shared" si="207"/>
        <v>77</v>
      </c>
      <c r="AD1195" s="2" t="s">
        <v>37</v>
      </c>
    </row>
    <row r="1196" spans="1:30" x14ac:dyDescent="0.2">
      <c r="A1196">
        <v>24</v>
      </c>
      <c r="B1196" s="2" t="s">
        <v>2661</v>
      </c>
      <c r="C1196" s="2" t="s">
        <v>22</v>
      </c>
      <c r="D1196" s="2" t="s">
        <v>23</v>
      </c>
      <c r="E1196" s="2" t="s">
        <v>2768</v>
      </c>
      <c r="F1196" s="2" t="s">
        <v>2775</v>
      </c>
      <c r="G1196" s="2">
        <v>72</v>
      </c>
      <c r="H1196" s="2">
        <v>79</v>
      </c>
      <c r="I1196" s="3">
        <v>42535</v>
      </c>
      <c r="J1196" s="3">
        <v>42537</v>
      </c>
      <c r="K1196" s="3" t="s">
        <v>2538</v>
      </c>
      <c r="L1196" s="17">
        <f t="shared" si="198"/>
        <v>259.83</v>
      </c>
      <c r="M1196" s="20">
        <f t="shared" si="199"/>
        <v>0.91671477504522192</v>
      </c>
      <c r="N1196" s="2">
        <v>2</v>
      </c>
      <c r="O1196" s="2">
        <v>3000000</v>
      </c>
      <c r="P1196" s="2">
        <v>3700000</v>
      </c>
      <c r="Q1196" s="2">
        <f t="shared" si="200"/>
        <v>700000</v>
      </c>
      <c r="R1196" s="14">
        <f t="shared" si="201"/>
        <v>0.23333333333333334</v>
      </c>
      <c r="S1196" s="2"/>
      <c r="T1196" s="9">
        <f t="shared" si="202"/>
        <v>41666.666666666664</v>
      </c>
      <c r="U1196" s="2">
        <v>51389</v>
      </c>
      <c r="V1196" s="5">
        <f t="shared" si="203"/>
        <v>9722.3333333333358</v>
      </c>
      <c r="W1196" s="14">
        <f t="shared" si="204"/>
        <v>0.23333600000000007</v>
      </c>
      <c r="X1196" s="22">
        <f t="shared" si="205"/>
        <v>38196.448960217574</v>
      </c>
      <c r="Y1196" s="22">
        <f t="shared" si="206"/>
        <v>47109.055574798906</v>
      </c>
      <c r="Z1196" s="22">
        <f t="shared" si="208"/>
        <v>3391852.0013855211</v>
      </c>
      <c r="AA1196" s="11">
        <v>1376</v>
      </c>
      <c r="AB1196" s="2">
        <v>1938</v>
      </c>
      <c r="AC1196" s="2">
        <f t="shared" si="207"/>
        <v>78</v>
      </c>
      <c r="AD1196" s="2" t="s">
        <v>108</v>
      </c>
    </row>
    <row r="1197" spans="1:30" x14ac:dyDescent="0.2">
      <c r="A1197">
        <v>25</v>
      </c>
      <c r="B1197" s="2" t="s">
        <v>623</v>
      </c>
      <c r="C1197" s="2" t="s">
        <v>22</v>
      </c>
      <c r="D1197" s="2" t="s">
        <v>23</v>
      </c>
      <c r="E1197" s="2" t="s">
        <v>2768</v>
      </c>
      <c r="F1197" s="2" t="s">
        <v>2775</v>
      </c>
      <c r="G1197" s="2">
        <v>82</v>
      </c>
      <c r="H1197" s="2">
        <v>95</v>
      </c>
      <c r="I1197" s="3">
        <v>42539</v>
      </c>
      <c r="J1197" s="3">
        <v>42541</v>
      </c>
      <c r="K1197" s="3" t="s">
        <v>2538</v>
      </c>
      <c r="L1197" s="17">
        <f t="shared" si="198"/>
        <v>259.83</v>
      </c>
      <c r="M1197" s="20">
        <f t="shared" si="199"/>
        <v>0.91671477504522192</v>
      </c>
      <c r="N1197" s="2">
        <v>2</v>
      </c>
      <c r="O1197" s="2">
        <v>6300000</v>
      </c>
      <c r="P1197" s="2">
        <v>6820000</v>
      </c>
      <c r="Q1197" s="2">
        <f t="shared" si="200"/>
        <v>520000</v>
      </c>
      <c r="R1197" s="14">
        <f t="shared" si="201"/>
        <v>8.2539682539682538E-2</v>
      </c>
      <c r="S1197" s="2"/>
      <c r="T1197" s="9">
        <f t="shared" si="202"/>
        <v>76829.268292682929</v>
      </c>
      <c r="U1197" s="2">
        <v>83171</v>
      </c>
      <c r="V1197" s="5">
        <f t="shared" si="203"/>
        <v>6341.7317073170707</v>
      </c>
      <c r="W1197" s="14">
        <f t="shared" si="204"/>
        <v>8.2543174603174563E-2</v>
      </c>
      <c r="X1197" s="22">
        <f t="shared" si="205"/>
        <v>70430.52539981583</v>
      </c>
      <c r="Y1197" s="22">
        <f t="shared" si="206"/>
        <v>76244.084555286157</v>
      </c>
      <c r="Z1197" s="22">
        <f t="shared" si="208"/>
        <v>6252014.9335334646</v>
      </c>
      <c r="AA1197" s="11">
        <v>6463</v>
      </c>
      <c r="AB1197" s="2">
        <v>2014</v>
      </c>
      <c r="AC1197" s="2">
        <f t="shared" si="207"/>
        <v>2</v>
      </c>
      <c r="AD1197" s="2" t="s">
        <v>96</v>
      </c>
    </row>
    <row r="1198" spans="1:30" x14ac:dyDescent="0.2">
      <c r="A1198">
        <v>26</v>
      </c>
      <c r="B1198" s="2" t="s">
        <v>2067</v>
      </c>
      <c r="C1198" s="2" t="s">
        <v>22</v>
      </c>
      <c r="D1198" s="2" t="s">
        <v>23</v>
      </c>
      <c r="E1198" s="2" t="s">
        <v>2768</v>
      </c>
      <c r="F1198" s="2" t="s">
        <v>2775</v>
      </c>
      <c r="G1198" s="2">
        <v>80</v>
      </c>
      <c r="H1198" s="2"/>
      <c r="I1198" s="3">
        <v>42550</v>
      </c>
      <c r="J1198" s="3">
        <v>42552</v>
      </c>
      <c r="K1198" s="3" t="s">
        <v>2539</v>
      </c>
      <c r="L1198" s="17">
        <f t="shared" si="198"/>
        <v>265.66000000000003</v>
      </c>
      <c r="M1198" s="20">
        <f t="shared" si="199"/>
        <v>0.89659715425732134</v>
      </c>
      <c r="N1198" s="2">
        <v>2</v>
      </c>
      <c r="O1198" s="2">
        <v>6300000</v>
      </c>
      <c r="P1198" s="2">
        <v>6600000</v>
      </c>
      <c r="Q1198" s="2">
        <f t="shared" si="200"/>
        <v>300000</v>
      </c>
      <c r="R1198" s="14">
        <f t="shared" si="201"/>
        <v>4.7619047619047616E-2</v>
      </c>
      <c r="S1198" s="2"/>
      <c r="T1198" s="9">
        <f t="shared" si="202"/>
        <v>78750</v>
      </c>
      <c r="U1198" s="2">
        <v>82500</v>
      </c>
      <c r="V1198" s="5">
        <f t="shared" si="203"/>
        <v>3750</v>
      </c>
      <c r="W1198" s="14">
        <f t="shared" si="204"/>
        <v>4.7619047619047616E-2</v>
      </c>
      <c r="X1198" s="22">
        <f t="shared" si="205"/>
        <v>70607.025897764062</v>
      </c>
      <c r="Y1198" s="22">
        <f t="shared" si="206"/>
        <v>73969.265226229007</v>
      </c>
      <c r="Z1198" s="22">
        <f t="shared" si="208"/>
        <v>5917541.2180983201</v>
      </c>
      <c r="AA1198" s="2"/>
      <c r="AB1198" s="2">
        <v>2016</v>
      </c>
      <c r="AC1198" s="2">
        <f t="shared" si="207"/>
        <v>0</v>
      </c>
      <c r="AD1198" s="2" t="s">
        <v>67</v>
      </c>
    </row>
    <row r="1199" spans="1:30" x14ac:dyDescent="0.2">
      <c r="A1199">
        <v>30</v>
      </c>
      <c r="B1199" s="2" t="s">
        <v>2690</v>
      </c>
      <c r="C1199" s="2" t="s">
        <v>22</v>
      </c>
      <c r="D1199" s="2" t="s">
        <v>23</v>
      </c>
      <c r="E1199" s="2" t="s">
        <v>2768</v>
      </c>
      <c r="F1199" s="2" t="s">
        <v>2775</v>
      </c>
      <c r="G1199" s="2">
        <v>81</v>
      </c>
      <c r="H1199" s="2">
        <v>92</v>
      </c>
      <c r="I1199" s="3">
        <v>42576</v>
      </c>
      <c r="J1199" s="3">
        <v>42578</v>
      </c>
      <c r="K1199" s="3" t="s">
        <v>2539</v>
      </c>
      <c r="L1199" s="17">
        <f t="shared" si="198"/>
        <v>265.66000000000003</v>
      </c>
      <c r="M1199" s="20">
        <f t="shared" si="199"/>
        <v>0.89659715425732134</v>
      </c>
      <c r="N1199" s="2">
        <v>2</v>
      </c>
      <c r="O1199" s="2">
        <v>5490000</v>
      </c>
      <c r="P1199" s="2">
        <v>6500000</v>
      </c>
      <c r="Q1199" s="2">
        <f t="shared" si="200"/>
        <v>1010000</v>
      </c>
      <c r="R1199" s="14">
        <f t="shared" si="201"/>
        <v>0.18397085610200364</v>
      </c>
      <c r="S1199" s="2"/>
      <c r="T1199" s="9">
        <f t="shared" si="202"/>
        <v>67777.777777777781</v>
      </c>
      <c r="U1199" s="2">
        <v>80247</v>
      </c>
      <c r="V1199" s="5">
        <f t="shared" si="203"/>
        <v>12469.222222222219</v>
      </c>
      <c r="W1199" s="14">
        <f t="shared" si="204"/>
        <v>0.18397213114754093</v>
      </c>
      <c r="X1199" s="22">
        <f t="shared" si="205"/>
        <v>60769.362677440673</v>
      </c>
      <c r="Y1199" s="22">
        <f t="shared" si="206"/>
        <v>71949.231837687272</v>
      </c>
      <c r="Z1199" s="22">
        <f t="shared" si="208"/>
        <v>5827887.7788526686</v>
      </c>
      <c r="AA1199" s="11">
        <v>3399</v>
      </c>
      <c r="AB1199" s="2">
        <v>2016</v>
      </c>
      <c r="AC1199" s="2">
        <f t="shared" si="207"/>
        <v>0</v>
      </c>
      <c r="AD1199" s="2" t="s">
        <v>127</v>
      </c>
    </row>
    <row r="1200" spans="1:30" x14ac:dyDescent="0.2">
      <c r="A1200">
        <v>31</v>
      </c>
      <c r="B1200" s="2" t="s">
        <v>517</v>
      </c>
      <c r="C1200" s="2" t="s">
        <v>22</v>
      </c>
      <c r="D1200" s="2" t="s">
        <v>23</v>
      </c>
      <c r="E1200" s="2" t="s">
        <v>2768</v>
      </c>
      <c r="F1200" s="2" t="s">
        <v>2775</v>
      </c>
      <c r="G1200" s="2">
        <v>45</v>
      </c>
      <c r="H1200" s="2">
        <v>52</v>
      </c>
      <c r="I1200" s="3">
        <v>42587</v>
      </c>
      <c r="J1200" s="3">
        <v>42589</v>
      </c>
      <c r="K1200" s="3" t="s">
        <v>2540</v>
      </c>
      <c r="L1200" s="17">
        <f t="shared" si="198"/>
        <v>272.20999999999998</v>
      </c>
      <c r="M1200" s="20">
        <f t="shared" si="199"/>
        <v>0.87502296021454029</v>
      </c>
      <c r="N1200" s="2">
        <v>2</v>
      </c>
      <c r="O1200" s="2">
        <v>3400000</v>
      </c>
      <c r="P1200" s="2">
        <v>3825000</v>
      </c>
      <c r="Q1200" s="2">
        <f t="shared" si="200"/>
        <v>425000</v>
      </c>
      <c r="R1200" s="14">
        <f t="shared" si="201"/>
        <v>0.125</v>
      </c>
      <c r="S1200" s="2"/>
      <c r="T1200" s="9">
        <f t="shared" si="202"/>
        <v>75555.555555555562</v>
      </c>
      <c r="U1200" s="2">
        <v>85000</v>
      </c>
      <c r="V1200" s="5">
        <f t="shared" si="203"/>
        <v>9444.444444444438</v>
      </c>
      <c r="W1200" s="14">
        <f t="shared" si="204"/>
        <v>0.1249999999999999</v>
      </c>
      <c r="X1200" s="22">
        <f t="shared" si="205"/>
        <v>66112.845882876383</v>
      </c>
      <c r="Y1200" s="22">
        <f t="shared" si="206"/>
        <v>74376.951618235922</v>
      </c>
      <c r="Z1200" s="22">
        <f t="shared" si="208"/>
        <v>3346962.8228206164</v>
      </c>
      <c r="AA1200" s="11">
        <v>1662</v>
      </c>
      <c r="AB1200" s="2">
        <v>2012</v>
      </c>
      <c r="AC1200" s="2">
        <f t="shared" si="207"/>
        <v>4</v>
      </c>
      <c r="AD1200" s="2" t="s">
        <v>362</v>
      </c>
    </row>
    <row r="1201" spans="1:30" x14ac:dyDescent="0.2">
      <c r="A1201">
        <v>33</v>
      </c>
      <c r="B1201" s="2" t="s">
        <v>1111</v>
      </c>
      <c r="C1201" s="2" t="s">
        <v>22</v>
      </c>
      <c r="D1201" s="2" t="s">
        <v>23</v>
      </c>
      <c r="E1201" s="2" t="s">
        <v>2768</v>
      </c>
      <c r="F1201" s="2" t="s">
        <v>2775</v>
      </c>
      <c r="G1201" s="2">
        <v>55</v>
      </c>
      <c r="H1201" s="2">
        <v>66</v>
      </c>
      <c r="I1201" s="3">
        <v>42595</v>
      </c>
      <c r="J1201" s="3">
        <v>42597</v>
      </c>
      <c r="K1201" s="3" t="s">
        <v>2540</v>
      </c>
      <c r="L1201" s="17">
        <f t="shared" si="198"/>
        <v>272.20999999999998</v>
      </c>
      <c r="M1201" s="20">
        <f t="shared" si="199"/>
        <v>0.87502296021454029</v>
      </c>
      <c r="N1201" s="2">
        <v>2</v>
      </c>
      <c r="O1201" s="2">
        <v>4200000</v>
      </c>
      <c r="P1201" s="2">
        <v>4900000</v>
      </c>
      <c r="Q1201" s="2">
        <f t="shared" si="200"/>
        <v>700000</v>
      </c>
      <c r="R1201" s="14">
        <f t="shared" si="201"/>
        <v>0.16666666666666666</v>
      </c>
      <c r="S1201" s="2"/>
      <c r="T1201" s="9">
        <f t="shared" si="202"/>
        <v>76363.636363636368</v>
      </c>
      <c r="U1201" s="2">
        <v>89091</v>
      </c>
      <c r="V1201" s="5">
        <f t="shared" si="203"/>
        <v>12727.363636363632</v>
      </c>
      <c r="W1201" s="14">
        <f t="shared" si="204"/>
        <v>0.16666785714285709</v>
      </c>
      <c r="X1201" s="22">
        <f t="shared" si="205"/>
        <v>66819.935143655806</v>
      </c>
      <c r="Y1201" s="22">
        <f t="shared" si="206"/>
        <v>77956.670548473616</v>
      </c>
      <c r="Z1201" s="22">
        <f t="shared" si="208"/>
        <v>4287616.8801660491</v>
      </c>
      <c r="AA1201" s="11">
        <v>16732</v>
      </c>
      <c r="AB1201" s="2">
        <v>2009</v>
      </c>
      <c r="AC1201" s="2">
        <f t="shared" si="207"/>
        <v>7</v>
      </c>
      <c r="AD1201" s="2" t="s">
        <v>161</v>
      </c>
    </row>
    <row r="1202" spans="1:30" x14ac:dyDescent="0.2">
      <c r="A1202">
        <v>33</v>
      </c>
      <c r="B1202" s="2" t="s">
        <v>1290</v>
      </c>
      <c r="C1202" s="2" t="s">
        <v>22</v>
      </c>
      <c r="D1202" s="2" t="s">
        <v>23</v>
      </c>
      <c r="E1202" s="2" t="s">
        <v>2768</v>
      </c>
      <c r="F1202" s="2" t="s">
        <v>2775</v>
      </c>
      <c r="G1202" s="2">
        <v>63</v>
      </c>
      <c r="H1202" s="2">
        <v>69</v>
      </c>
      <c r="I1202" s="3">
        <v>42599</v>
      </c>
      <c r="J1202" s="3">
        <v>42601</v>
      </c>
      <c r="K1202" s="3" t="s">
        <v>2540</v>
      </c>
      <c r="L1202" s="17">
        <f t="shared" si="198"/>
        <v>272.20999999999998</v>
      </c>
      <c r="M1202" s="20">
        <f t="shared" si="199"/>
        <v>0.87502296021454029</v>
      </c>
      <c r="N1202" s="2">
        <v>2</v>
      </c>
      <c r="O1202" s="2">
        <v>4100000</v>
      </c>
      <c r="P1202" s="2">
        <v>4600000</v>
      </c>
      <c r="Q1202" s="2">
        <f t="shared" si="200"/>
        <v>500000</v>
      </c>
      <c r="R1202" s="14">
        <f t="shared" si="201"/>
        <v>0.12195121951219512</v>
      </c>
      <c r="S1202" s="2"/>
      <c r="T1202" s="9">
        <f t="shared" si="202"/>
        <v>65079.365079365081</v>
      </c>
      <c r="U1202" s="2">
        <v>73016</v>
      </c>
      <c r="V1202" s="5">
        <f t="shared" si="203"/>
        <v>7936.6349206349187</v>
      </c>
      <c r="W1202" s="14">
        <f t="shared" si="204"/>
        <v>0.12195317073170728</v>
      </c>
      <c r="X1202" s="22">
        <f t="shared" si="205"/>
        <v>56945.938680628817</v>
      </c>
      <c r="Y1202" s="22">
        <f t="shared" si="206"/>
        <v>63890.676463024873</v>
      </c>
      <c r="Z1202" s="22">
        <f t="shared" si="208"/>
        <v>4025112.6171705672</v>
      </c>
      <c r="AA1202" s="11">
        <v>3739</v>
      </c>
      <c r="AB1202" s="2">
        <v>2005</v>
      </c>
      <c r="AC1202" s="2">
        <f t="shared" si="207"/>
        <v>11</v>
      </c>
      <c r="AD1202" s="2" t="s">
        <v>37</v>
      </c>
    </row>
    <row r="1203" spans="1:30" x14ac:dyDescent="0.2">
      <c r="A1203">
        <v>37</v>
      </c>
      <c r="B1203" s="2" t="s">
        <v>250</v>
      </c>
      <c r="C1203" s="2" t="s">
        <v>22</v>
      </c>
      <c r="D1203" s="2" t="s">
        <v>23</v>
      </c>
      <c r="E1203" s="2" t="s">
        <v>2768</v>
      </c>
      <c r="F1203" s="2" t="s">
        <v>2775</v>
      </c>
      <c r="G1203" s="2">
        <v>35</v>
      </c>
      <c r="H1203" s="2">
        <v>40</v>
      </c>
      <c r="I1203" s="3">
        <v>42625</v>
      </c>
      <c r="J1203" s="3">
        <v>42627</v>
      </c>
      <c r="K1203" s="3" t="s">
        <v>2541</v>
      </c>
      <c r="L1203" s="17">
        <f t="shared" si="198"/>
        <v>275.91000000000003</v>
      </c>
      <c r="M1203" s="20">
        <f t="shared" si="199"/>
        <v>0.86328875357906554</v>
      </c>
      <c r="N1203" s="2">
        <v>2</v>
      </c>
      <c r="O1203" s="2">
        <v>2500000</v>
      </c>
      <c r="P1203" s="2">
        <v>3200000</v>
      </c>
      <c r="Q1203" s="2">
        <f t="shared" si="200"/>
        <v>700000</v>
      </c>
      <c r="R1203" s="14">
        <f t="shared" si="201"/>
        <v>0.28000000000000003</v>
      </c>
      <c r="S1203" s="2">
        <v>80072</v>
      </c>
      <c r="T1203" s="9">
        <f t="shared" si="202"/>
        <v>73716.342857142852</v>
      </c>
      <c r="U1203" s="2">
        <v>93716</v>
      </c>
      <c r="V1203" s="5">
        <f t="shared" si="203"/>
        <v>19999.657142857148</v>
      </c>
      <c r="W1203" s="14">
        <f t="shared" si="204"/>
        <v>0.27130560697530931</v>
      </c>
      <c r="X1203" s="22">
        <f t="shared" si="205"/>
        <v>63638.489743549901</v>
      </c>
      <c r="Y1203" s="22">
        <f t="shared" si="206"/>
        <v>80903.968830415703</v>
      </c>
      <c r="Z1203" s="22">
        <f t="shared" si="208"/>
        <v>2831638.9090645495</v>
      </c>
      <c r="AA1203" s="11">
        <v>3802</v>
      </c>
      <c r="AB1203" s="2">
        <v>1917</v>
      </c>
      <c r="AC1203" s="2">
        <f t="shared" si="207"/>
        <v>99</v>
      </c>
      <c r="AD1203" s="2" t="s">
        <v>203</v>
      </c>
    </row>
    <row r="1204" spans="1:30" x14ac:dyDescent="0.2">
      <c r="A1204">
        <v>37</v>
      </c>
      <c r="B1204" s="2" t="s">
        <v>1141</v>
      </c>
      <c r="C1204" s="2" t="s">
        <v>22</v>
      </c>
      <c r="D1204" s="2" t="s">
        <v>23</v>
      </c>
      <c r="E1204" s="2" t="s">
        <v>2768</v>
      </c>
      <c r="F1204" s="2" t="s">
        <v>2775</v>
      </c>
      <c r="G1204" s="2">
        <v>65</v>
      </c>
      <c r="H1204" s="2">
        <v>74</v>
      </c>
      <c r="I1204" s="3">
        <v>42627</v>
      </c>
      <c r="J1204" s="3">
        <v>42629</v>
      </c>
      <c r="K1204" s="3" t="s">
        <v>2541</v>
      </c>
      <c r="L1204" s="17">
        <f t="shared" si="198"/>
        <v>275.91000000000003</v>
      </c>
      <c r="M1204" s="20">
        <f t="shared" si="199"/>
        <v>0.86328875357906554</v>
      </c>
      <c r="N1204" s="2">
        <v>2</v>
      </c>
      <c r="O1204" s="2">
        <v>3300000</v>
      </c>
      <c r="P1204" s="2">
        <v>4100000</v>
      </c>
      <c r="Q1204" s="2">
        <f t="shared" si="200"/>
        <v>800000</v>
      </c>
      <c r="R1204" s="14">
        <f t="shared" si="201"/>
        <v>0.24242424242424243</v>
      </c>
      <c r="S1204" s="2">
        <v>3196</v>
      </c>
      <c r="T1204" s="9">
        <f t="shared" si="202"/>
        <v>50818.400000000001</v>
      </c>
      <c r="U1204" s="2">
        <v>63126</v>
      </c>
      <c r="V1204" s="5">
        <f t="shared" si="203"/>
        <v>12307.599999999999</v>
      </c>
      <c r="W1204" s="14">
        <f t="shared" si="204"/>
        <v>0.24218786896084879</v>
      </c>
      <c r="X1204" s="22">
        <f t="shared" si="205"/>
        <v>43870.953194882386</v>
      </c>
      <c r="Y1204" s="22">
        <f t="shared" si="206"/>
        <v>54495.965858432093</v>
      </c>
      <c r="Z1204" s="22">
        <f t="shared" si="208"/>
        <v>3542237.780798086</v>
      </c>
      <c r="AA1204" s="11">
        <v>7393</v>
      </c>
      <c r="AB1204" s="2">
        <v>2012</v>
      </c>
      <c r="AC1204" s="2">
        <f t="shared" si="207"/>
        <v>4</v>
      </c>
      <c r="AD1204" s="2" t="s">
        <v>52</v>
      </c>
    </row>
    <row r="1205" spans="1:30" x14ac:dyDescent="0.2">
      <c r="A1205">
        <v>39</v>
      </c>
      <c r="B1205" s="2" t="s">
        <v>2693</v>
      </c>
      <c r="C1205" s="2" t="s">
        <v>22</v>
      </c>
      <c r="D1205" s="2" t="s">
        <v>23</v>
      </c>
      <c r="E1205" s="2" t="s">
        <v>2768</v>
      </c>
      <c r="F1205" s="2" t="s">
        <v>2775</v>
      </c>
      <c r="G1205" s="2">
        <v>83</v>
      </c>
      <c r="H1205" s="2">
        <v>96</v>
      </c>
      <c r="I1205" s="3">
        <v>42640</v>
      </c>
      <c r="J1205" s="3">
        <v>42642</v>
      </c>
      <c r="K1205" s="3" t="s">
        <v>2541</v>
      </c>
      <c r="L1205" s="17">
        <f t="shared" si="198"/>
        <v>275.91000000000003</v>
      </c>
      <c r="M1205" s="20">
        <f t="shared" si="199"/>
        <v>0.86328875357906554</v>
      </c>
      <c r="N1205" s="2">
        <v>2</v>
      </c>
      <c r="O1205" s="2">
        <v>5790000</v>
      </c>
      <c r="P1205" s="2">
        <v>6400000</v>
      </c>
      <c r="Q1205" s="2">
        <f t="shared" si="200"/>
        <v>610000</v>
      </c>
      <c r="R1205" s="14">
        <f t="shared" si="201"/>
        <v>0.10535405872193437</v>
      </c>
      <c r="S1205" s="2"/>
      <c r="T1205" s="9">
        <f t="shared" si="202"/>
        <v>69759.03614457832</v>
      </c>
      <c r="U1205" s="2">
        <v>77108</v>
      </c>
      <c r="V1205" s="5">
        <f t="shared" si="203"/>
        <v>7348.9638554216799</v>
      </c>
      <c r="W1205" s="14">
        <f t="shared" si="204"/>
        <v>0.10534784110535395</v>
      </c>
      <c r="X1205" s="22">
        <f t="shared" si="205"/>
        <v>60222.191364129998</v>
      </c>
      <c r="Y1205" s="22">
        <f t="shared" si="206"/>
        <v>66566.469210974581</v>
      </c>
      <c r="Z1205" s="22">
        <f t="shared" si="208"/>
        <v>5525016.9445108902</v>
      </c>
      <c r="AA1205" s="2">
        <v>286</v>
      </c>
      <c r="AB1205" s="2">
        <v>1886</v>
      </c>
      <c r="AC1205" s="2">
        <f t="shared" si="207"/>
        <v>130</v>
      </c>
      <c r="AD1205" s="2" t="s">
        <v>25</v>
      </c>
    </row>
    <row r="1206" spans="1:30" x14ac:dyDescent="0.2">
      <c r="A1206">
        <v>47</v>
      </c>
      <c r="B1206" s="2" t="s">
        <v>2585</v>
      </c>
      <c r="C1206" s="2" t="s">
        <v>22</v>
      </c>
      <c r="D1206" s="2" t="s">
        <v>23</v>
      </c>
      <c r="E1206" s="2" t="s">
        <v>2768</v>
      </c>
      <c r="F1206" s="2" t="s">
        <v>2775</v>
      </c>
      <c r="G1206" s="2">
        <v>45</v>
      </c>
      <c r="H1206" s="2">
        <v>51</v>
      </c>
      <c r="I1206" s="3">
        <v>42696</v>
      </c>
      <c r="J1206" s="3">
        <v>42698</v>
      </c>
      <c r="K1206" s="3" t="s">
        <v>2543</v>
      </c>
      <c r="L1206" s="17">
        <f t="shared" si="198"/>
        <v>284.38</v>
      </c>
      <c r="M1206" s="20">
        <f t="shared" si="199"/>
        <v>0.83757648217174208</v>
      </c>
      <c r="N1206" s="2">
        <v>2</v>
      </c>
      <c r="O1206" s="2">
        <v>3200000</v>
      </c>
      <c r="P1206" s="2">
        <v>3500000</v>
      </c>
      <c r="Q1206" s="2">
        <f t="shared" si="200"/>
        <v>300000</v>
      </c>
      <c r="R1206" s="14">
        <f t="shared" si="201"/>
        <v>9.375E-2</v>
      </c>
      <c r="S1206" s="2"/>
      <c r="T1206" s="9">
        <f t="shared" si="202"/>
        <v>71111.111111111109</v>
      </c>
      <c r="U1206" s="2">
        <v>77778</v>
      </c>
      <c r="V1206" s="5">
        <f t="shared" si="203"/>
        <v>6666.8888888888905</v>
      </c>
      <c r="W1206" s="14">
        <f t="shared" si="204"/>
        <v>9.375312500000002E-2</v>
      </c>
      <c r="X1206" s="22">
        <f t="shared" si="205"/>
        <v>59560.994287768321</v>
      </c>
      <c r="Y1206" s="22">
        <f t="shared" si="206"/>
        <v>65145.023630353753</v>
      </c>
      <c r="Z1206" s="22">
        <f t="shared" si="208"/>
        <v>2931526.063365919</v>
      </c>
      <c r="AA1206" s="2">
        <v>439</v>
      </c>
      <c r="AB1206" s="2">
        <v>1892</v>
      </c>
      <c r="AC1206" s="2">
        <f t="shared" si="207"/>
        <v>124</v>
      </c>
      <c r="AD1206" s="2" t="s">
        <v>37</v>
      </c>
    </row>
    <row r="1207" spans="1:30" x14ac:dyDescent="0.2">
      <c r="A1207">
        <v>5</v>
      </c>
      <c r="B1207" s="2" t="s">
        <v>2592</v>
      </c>
      <c r="C1207" s="2" t="s">
        <v>22</v>
      </c>
      <c r="D1207" s="2" t="s">
        <v>23</v>
      </c>
      <c r="E1207" s="2" t="s">
        <v>2768</v>
      </c>
      <c r="F1207" s="2" t="s">
        <v>2775</v>
      </c>
      <c r="G1207" s="2">
        <v>47</v>
      </c>
      <c r="H1207" s="2">
        <v>53</v>
      </c>
      <c r="I1207" s="3">
        <v>42401</v>
      </c>
      <c r="J1207" s="3">
        <v>42404</v>
      </c>
      <c r="K1207" s="3" t="s">
        <v>2534</v>
      </c>
      <c r="L1207" s="17">
        <f t="shared" si="198"/>
        <v>240.59</v>
      </c>
      <c r="M1207" s="20">
        <f t="shared" si="199"/>
        <v>0.99002452304750821</v>
      </c>
      <c r="N1207" s="2">
        <v>3</v>
      </c>
      <c r="O1207" s="2">
        <v>2850000</v>
      </c>
      <c r="P1207" s="2">
        <v>2900000</v>
      </c>
      <c r="Q1207" s="2">
        <f t="shared" si="200"/>
        <v>50000</v>
      </c>
      <c r="R1207" s="14">
        <f t="shared" si="201"/>
        <v>1.7543859649122806E-2</v>
      </c>
      <c r="S1207" s="2"/>
      <c r="T1207" s="9">
        <f t="shared" si="202"/>
        <v>60638.297872340423</v>
      </c>
      <c r="U1207" s="2">
        <v>61702</v>
      </c>
      <c r="V1207" s="5">
        <f t="shared" si="203"/>
        <v>1063.7021276595769</v>
      </c>
      <c r="W1207" s="14">
        <f t="shared" si="204"/>
        <v>1.7541754385964954E-2</v>
      </c>
      <c r="X1207" s="22">
        <f t="shared" si="205"/>
        <v>60033.40192947656</v>
      </c>
      <c r="Y1207" s="22">
        <f t="shared" si="206"/>
        <v>61086.49312107735</v>
      </c>
      <c r="Z1207" s="22">
        <f t="shared" si="208"/>
        <v>2871065.1766906353</v>
      </c>
      <c r="AA1207" s="11">
        <v>1488</v>
      </c>
      <c r="AB1207" s="2">
        <v>1993</v>
      </c>
      <c r="AC1207" s="2">
        <f t="shared" si="207"/>
        <v>23</v>
      </c>
      <c r="AD1207" s="2" t="s">
        <v>127</v>
      </c>
    </row>
    <row r="1208" spans="1:30" x14ac:dyDescent="0.2">
      <c r="A1208">
        <v>6</v>
      </c>
      <c r="B1208" s="2" t="s">
        <v>454</v>
      </c>
      <c r="C1208" s="2" t="s">
        <v>22</v>
      </c>
      <c r="D1208" s="2" t="s">
        <v>23</v>
      </c>
      <c r="E1208" s="2" t="s">
        <v>2768</v>
      </c>
      <c r="F1208" s="2" t="s">
        <v>2775</v>
      </c>
      <c r="G1208" s="2">
        <v>42</v>
      </c>
      <c r="H1208" s="2">
        <v>47</v>
      </c>
      <c r="I1208" s="3">
        <v>42406</v>
      </c>
      <c r="J1208" s="3">
        <v>42409</v>
      </c>
      <c r="K1208" s="3" t="s">
        <v>2534</v>
      </c>
      <c r="L1208" s="17">
        <f t="shared" si="198"/>
        <v>240.59</v>
      </c>
      <c r="M1208" s="20">
        <f t="shared" si="199"/>
        <v>0.99002452304750821</v>
      </c>
      <c r="N1208" s="2">
        <v>3</v>
      </c>
      <c r="O1208" s="2">
        <v>2500000</v>
      </c>
      <c r="P1208" s="2">
        <v>3000000</v>
      </c>
      <c r="Q1208" s="2">
        <f t="shared" si="200"/>
        <v>500000</v>
      </c>
      <c r="R1208" s="14">
        <f t="shared" si="201"/>
        <v>0.2</v>
      </c>
      <c r="S1208" s="2"/>
      <c r="T1208" s="9">
        <f t="shared" si="202"/>
        <v>59523.809523809527</v>
      </c>
      <c r="U1208" s="2">
        <v>71429</v>
      </c>
      <c r="V1208" s="5">
        <f t="shared" si="203"/>
        <v>11905.190476190473</v>
      </c>
      <c r="W1208" s="14">
        <f t="shared" si="204"/>
        <v>0.20000719999999994</v>
      </c>
      <c r="X1208" s="22">
        <f t="shared" si="205"/>
        <v>58930.031133780256</v>
      </c>
      <c r="Y1208" s="22">
        <f t="shared" si="206"/>
        <v>70716.461656760468</v>
      </c>
      <c r="Z1208" s="22">
        <f t="shared" si="208"/>
        <v>2970091.3895839397</v>
      </c>
      <c r="AA1208" s="11">
        <v>16732</v>
      </c>
      <c r="AB1208" s="2">
        <v>2009</v>
      </c>
      <c r="AC1208" s="2">
        <f t="shared" si="207"/>
        <v>7</v>
      </c>
      <c r="AD1208" s="2" t="s">
        <v>383</v>
      </c>
    </row>
    <row r="1209" spans="1:30" x14ac:dyDescent="0.2">
      <c r="A1209">
        <v>8</v>
      </c>
      <c r="B1209" s="2" t="s">
        <v>2580</v>
      </c>
      <c r="C1209" s="2" t="s">
        <v>22</v>
      </c>
      <c r="D1209" s="2" t="s">
        <v>23</v>
      </c>
      <c r="E1209" s="2" t="s">
        <v>2768</v>
      </c>
      <c r="F1209" s="2" t="s">
        <v>2775</v>
      </c>
      <c r="G1209" s="2">
        <v>41</v>
      </c>
      <c r="H1209" s="2">
        <v>46</v>
      </c>
      <c r="I1209" s="3">
        <v>42422</v>
      </c>
      <c r="J1209" s="3">
        <v>42425</v>
      </c>
      <c r="K1209" s="3" t="s">
        <v>2534</v>
      </c>
      <c r="L1209" s="17">
        <f t="shared" si="198"/>
        <v>240.59</v>
      </c>
      <c r="M1209" s="20">
        <f t="shared" si="199"/>
        <v>0.99002452304750821</v>
      </c>
      <c r="N1209" s="2">
        <v>3</v>
      </c>
      <c r="O1209" s="2">
        <v>2700000</v>
      </c>
      <c r="P1209" s="2">
        <v>3000000</v>
      </c>
      <c r="Q1209" s="2">
        <f t="shared" si="200"/>
        <v>300000</v>
      </c>
      <c r="R1209" s="14">
        <f t="shared" si="201"/>
        <v>0.1111111111111111</v>
      </c>
      <c r="S1209" s="2">
        <v>7329</v>
      </c>
      <c r="T1209" s="9">
        <f t="shared" si="202"/>
        <v>66032.414634146335</v>
      </c>
      <c r="U1209" s="2">
        <v>73349</v>
      </c>
      <c r="V1209" s="5">
        <f t="shared" si="203"/>
        <v>7316.5853658536653</v>
      </c>
      <c r="W1209" s="14">
        <f t="shared" si="204"/>
        <v>0.11080293529157346</v>
      </c>
      <c r="X1209" s="22">
        <f t="shared" si="205"/>
        <v>65373.709803846024</v>
      </c>
      <c r="Y1209" s="22">
        <f t="shared" si="206"/>
        <v>72617.308741011686</v>
      </c>
      <c r="Z1209" s="22">
        <f t="shared" si="208"/>
        <v>2977309.6583814793</v>
      </c>
      <c r="AA1209" s="2">
        <v>256</v>
      </c>
      <c r="AB1209" s="2">
        <v>1879</v>
      </c>
      <c r="AC1209" s="2">
        <f t="shared" si="207"/>
        <v>137</v>
      </c>
      <c r="AD1209" s="2" t="s">
        <v>123</v>
      </c>
    </row>
    <row r="1210" spans="1:30" x14ac:dyDescent="0.2">
      <c r="A1210">
        <v>9</v>
      </c>
      <c r="B1210" s="2" t="s">
        <v>2588</v>
      </c>
      <c r="C1210" s="2" t="s">
        <v>22</v>
      </c>
      <c r="D1210" s="2" t="s">
        <v>23</v>
      </c>
      <c r="E1210" s="2" t="s">
        <v>2768</v>
      </c>
      <c r="F1210" s="2" t="s">
        <v>2775</v>
      </c>
      <c r="G1210" s="2">
        <v>46</v>
      </c>
      <c r="H1210" s="2">
        <v>52</v>
      </c>
      <c r="I1210" s="3">
        <v>42429</v>
      </c>
      <c r="J1210" s="3">
        <v>42432</v>
      </c>
      <c r="K1210" s="3" t="s">
        <v>2535</v>
      </c>
      <c r="L1210" s="17">
        <f t="shared" si="198"/>
        <v>245.99</v>
      </c>
      <c r="M1210" s="20">
        <f t="shared" si="199"/>
        <v>0.96829139395910402</v>
      </c>
      <c r="N1210" s="2">
        <v>3</v>
      </c>
      <c r="O1210" s="2">
        <v>3490000</v>
      </c>
      <c r="P1210" s="2">
        <v>4000000</v>
      </c>
      <c r="Q1210" s="2">
        <f t="shared" si="200"/>
        <v>510000</v>
      </c>
      <c r="R1210" s="14">
        <f t="shared" si="201"/>
        <v>0.14613180515759314</v>
      </c>
      <c r="S1210" s="2">
        <v>81616</v>
      </c>
      <c r="T1210" s="9">
        <f t="shared" si="202"/>
        <v>77643.826086956527</v>
      </c>
      <c r="U1210" s="2">
        <v>88731</v>
      </c>
      <c r="V1210" s="5">
        <f t="shared" si="203"/>
        <v>11087.173913043473</v>
      </c>
      <c r="W1210" s="14">
        <f t="shared" si="204"/>
        <v>0.14279530610233568</v>
      </c>
      <c r="X1210" s="22">
        <f t="shared" si="205"/>
        <v>75181.848594057374</v>
      </c>
      <c r="Y1210" s="22">
        <f t="shared" si="206"/>
        <v>85917.463677385254</v>
      </c>
      <c r="Z1210" s="22">
        <f t="shared" si="208"/>
        <v>3952203.3291597217</v>
      </c>
      <c r="AA1210" s="2">
        <v>329</v>
      </c>
      <c r="AB1210" s="2">
        <v>1893</v>
      </c>
      <c r="AC1210" s="2">
        <f t="shared" si="207"/>
        <v>123</v>
      </c>
      <c r="AD1210" s="2" t="s">
        <v>37</v>
      </c>
    </row>
    <row r="1211" spans="1:30" x14ac:dyDescent="0.2">
      <c r="A1211">
        <v>9</v>
      </c>
      <c r="B1211" s="2" t="s">
        <v>2667</v>
      </c>
      <c r="C1211" s="2" t="s">
        <v>22</v>
      </c>
      <c r="D1211" s="2" t="s">
        <v>23</v>
      </c>
      <c r="E1211" s="2" t="s">
        <v>2768</v>
      </c>
      <c r="F1211" s="2" t="s">
        <v>2775</v>
      </c>
      <c r="G1211" s="2">
        <v>77</v>
      </c>
      <c r="H1211" s="2"/>
      <c r="I1211" s="3">
        <v>42429</v>
      </c>
      <c r="J1211" s="3">
        <v>42432</v>
      </c>
      <c r="K1211" s="3" t="s">
        <v>2535</v>
      </c>
      <c r="L1211" s="17">
        <f t="shared" si="198"/>
        <v>245.99</v>
      </c>
      <c r="M1211" s="20">
        <f t="shared" si="199"/>
        <v>0.96829139395910402</v>
      </c>
      <c r="N1211" s="2">
        <v>3</v>
      </c>
      <c r="O1211" s="2">
        <v>4500000</v>
      </c>
      <c r="P1211" s="2">
        <v>4950000</v>
      </c>
      <c r="Q1211" s="2">
        <f t="shared" si="200"/>
        <v>450000</v>
      </c>
      <c r="R1211" s="14">
        <f t="shared" si="201"/>
        <v>0.1</v>
      </c>
      <c r="S1211" s="2"/>
      <c r="T1211" s="9">
        <f t="shared" si="202"/>
        <v>58441.558441558438</v>
      </c>
      <c r="U1211" s="2">
        <v>64286</v>
      </c>
      <c r="V1211" s="5">
        <f t="shared" si="203"/>
        <v>5844.4415584415619</v>
      </c>
      <c r="W1211" s="14">
        <f t="shared" si="204"/>
        <v>0.10000488888888895</v>
      </c>
      <c r="X1211" s="22">
        <f t="shared" si="205"/>
        <v>56588.458088519066</v>
      </c>
      <c r="Y1211" s="22">
        <f t="shared" si="206"/>
        <v>62247.580552054962</v>
      </c>
      <c r="Z1211" s="22">
        <f t="shared" si="208"/>
        <v>4793063.7025082316</v>
      </c>
      <c r="AA1211" s="2">
        <v>995</v>
      </c>
      <c r="AB1211" s="2">
        <v>2012</v>
      </c>
      <c r="AC1211" s="2">
        <f t="shared" si="207"/>
        <v>4</v>
      </c>
      <c r="AD1211" s="2" t="s">
        <v>123</v>
      </c>
    </row>
    <row r="1212" spans="1:30" x14ac:dyDescent="0.2">
      <c r="A1212">
        <v>12</v>
      </c>
      <c r="B1212" s="2" t="s">
        <v>442</v>
      </c>
      <c r="C1212" s="2" t="s">
        <v>22</v>
      </c>
      <c r="D1212" s="2" t="s">
        <v>23</v>
      </c>
      <c r="E1212" s="2" t="s">
        <v>2768</v>
      </c>
      <c r="F1212" s="2" t="s">
        <v>2775</v>
      </c>
      <c r="G1212" s="2">
        <v>40</v>
      </c>
      <c r="H1212" s="2">
        <v>45</v>
      </c>
      <c r="I1212" s="3">
        <v>42450</v>
      </c>
      <c r="J1212" s="3">
        <v>42453</v>
      </c>
      <c r="K1212" s="3" t="s">
        <v>2535</v>
      </c>
      <c r="L1212" s="17">
        <f t="shared" si="198"/>
        <v>245.99</v>
      </c>
      <c r="M1212" s="20">
        <f t="shared" si="199"/>
        <v>0.96829139395910402</v>
      </c>
      <c r="N1212" s="2">
        <v>3</v>
      </c>
      <c r="O1212" s="2">
        <v>2500000</v>
      </c>
      <c r="P1212" s="2">
        <v>3020000</v>
      </c>
      <c r="Q1212" s="2">
        <f t="shared" si="200"/>
        <v>520000</v>
      </c>
      <c r="R1212" s="14">
        <f t="shared" si="201"/>
        <v>0.20799999999999999</v>
      </c>
      <c r="S1212" s="2"/>
      <c r="T1212" s="9">
        <f t="shared" si="202"/>
        <v>62500</v>
      </c>
      <c r="U1212" s="2">
        <v>75500</v>
      </c>
      <c r="V1212" s="5">
        <f t="shared" si="203"/>
        <v>13000</v>
      </c>
      <c r="W1212" s="14">
        <f t="shared" si="204"/>
        <v>0.20799999999999999</v>
      </c>
      <c r="X1212" s="22">
        <f t="shared" si="205"/>
        <v>60518.212122443998</v>
      </c>
      <c r="Y1212" s="22">
        <f t="shared" si="206"/>
        <v>73106.000243912349</v>
      </c>
      <c r="Z1212" s="22">
        <f t="shared" si="208"/>
        <v>2924240.0097564938</v>
      </c>
      <c r="AA1212" s="11">
        <v>1698</v>
      </c>
      <c r="AB1212" s="2">
        <v>1898</v>
      </c>
      <c r="AC1212" s="2">
        <f t="shared" si="207"/>
        <v>118</v>
      </c>
      <c r="AD1212" s="2" t="s">
        <v>103</v>
      </c>
    </row>
    <row r="1213" spans="1:30" x14ac:dyDescent="0.2">
      <c r="A1213">
        <v>14</v>
      </c>
      <c r="B1213" s="2" t="s">
        <v>489</v>
      </c>
      <c r="C1213" s="2" t="s">
        <v>22</v>
      </c>
      <c r="D1213" s="2" t="s">
        <v>23</v>
      </c>
      <c r="E1213" s="2" t="s">
        <v>2768</v>
      </c>
      <c r="F1213" s="2" t="s">
        <v>2775</v>
      </c>
      <c r="G1213" s="2">
        <v>73</v>
      </c>
      <c r="H1213" s="2">
        <v>82</v>
      </c>
      <c r="I1213" s="3">
        <v>42462</v>
      </c>
      <c r="J1213" s="3">
        <v>42465</v>
      </c>
      <c r="K1213" s="3" t="s">
        <v>2536</v>
      </c>
      <c r="L1213" s="17">
        <f t="shared" si="198"/>
        <v>250.79</v>
      </c>
      <c r="M1213" s="20">
        <f t="shared" si="199"/>
        <v>0.9497587623110969</v>
      </c>
      <c r="N1213" s="2">
        <v>3</v>
      </c>
      <c r="O1213" s="2">
        <v>5000000</v>
      </c>
      <c r="P1213" s="2">
        <v>5350000</v>
      </c>
      <c r="Q1213" s="2">
        <f t="shared" si="200"/>
        <v>350000</v>
      </c>
      <c r="R1213" s="14">
        <f t="shared" si="201"/>
        <v>7.0000000000000007E-2</v>
      </c>
      <c r="S1213" s="2"/>
      <c r="T1213" s="9">
        <f t="shared" si="202"/>
        <v>68493.150684931505</v>
      </c>
      <c r="U1213" s="2">
        <v>73288</v>
      </c>
      <c r="V1213" s="5">
        <f t="shared" si="203"/>
        <v>4794.8493150684953</v>
      </c>
      <c r="W1213" s="14">
        <f t="shared" si="204"/>
        <v>7.0004800000000034E-2</v>
      </c>
      <c r="X1213" s="22">
        <f t="shared" si="205"/>
        <v>65051.970021308007</v>
      </c>
      <c r="Y1213" s="22">
        <f t="shared" si="206"/>
        <v>69605.920172255675</v>
      </c>
      <c r="Z1213" s="22">
        <f t="shared" si="208"/>
        <v>5081232.1725746645</v>
      </c>
      <c r="AA1213" s="11">
        <v>5922</v>
      </c>
      <c r="AB1213" s="2">
        <v>2005</v>
      </c>
      <c r="AC1213" s="2">
        <f t="shared" si="207"/>
        <v>11</v>
      </c>
      <c r="AD1213" s="2" t="s">
        <v>67</v>
      </c>
    </row>
    <row r="1214" spans="1:30" x14ac:dyDescent="0.2">
      <c r="A1214">
        <v>15</v>
      </c>
      <c r="B1214" s="2" t="s">
        <v>2640</v>
      </c>
      <c r="C1214" s="2" t="s">
        <v>22</v>
      </c>
      <c r="D1214" s="2" t="s">
        <v>23</v>
      </c>
      <c r="E1214" s="2" t="s">
        <v>2768</v>
      </c>
      <c r="F1214" s="2" t="s">
        <v>2775</v>
      </c>
      <c r="G1214" s="2">
        <v>66</v>
      </c>
      <c r="H1214" s="2"/>
      <c r="I1214" s="3">
        <v>42469</v>
      </c>
      <c r="J1214" s="3">
        <v>42472</v>
      </c>
      <c r="K1214" s="3" t="s">
        <v>2536</v>
      </c>
      <c r="L1214" s="17">
        <f t="shared" si="198"/>
        <v>250.79</v>
      </c>
      <c r="M1214" s="20">
        <f t="shared" si="199"/>
        <v>0.9497587623110969</v>
      </c>
      <c r="N1214" s="2">
        <v>3</v>
      </c>
      <c r="O1214" s="2">
        <v>4300000</v>
      </c>
      <c r="P1214" s="2">
        <v>5100000</v>
      </c>
      <c r="Q1214" s="2">
        <f t="shared" si="200"/>
        <v>800000</v>
      </c>
      <c r="R1214" s="14">
        <f t="shared" si="201"/>
        <v>0.18604651162790697</v>
      </c>
      <c r="S1214" s="2"/>
      <c r="T1214" s="9">
        <f t="shared" si="202"/>
        <v>65151.515151515152</v>
      </c>
      <c r="U1214" s="2">
        <v>77273</v>
      </c>
      <c r="V1214" s="5">
        <f t="shared" si="203"/>
        <v>12121.484848484848</v>
      </c>
      <c r="W1214" s="14">
        <f t="shared" si="204"/>
        <v>0.18605069767441859</v>
      </c>
      <c r="X1214" s="22">
        <f t="shared" si="205"/>
        <v>61878.222392995711</v>
      </c>
      <c r="Y1214" s="22">
        <f t="shared" si="206"/>
        <v>73390.708840065388</v>
      </c>
      <c r="Z1214" s="22">
        <f t="shared" si="208"/>
        <v>4843786.7834443152</v>
      </c>
      <c r="AA1214" s="2"/>
      <c r="AB1214" s="2">
        <v>2013</v>
      </c>
      <c r="AC1214" s="2">
        <f t="shared" si="207"/>
        <v>3</v>
      </c>
      <c r="AD1214" s="2" t="s">
        <v>231</v>
      </c>
    </row>
    <row r="1215" spans="1:30" x14ac:dyDescent="0.2">
      <c r="A1215">
        <v>15</v>
      </c>
      <c r="B1215" s="2" t="s">
        <v>1324</v>
      </c>
      <c r="C1215" s="2" t="s">
        <v>22</v>
      </c>
      <c r="D1215" s="2" t="s">
        <v>23</v>
      </c>
      <c r="E1215" s="2" t="s">
        <v>2768</v>
      </c>
      <c r="F1215" s="2" t="s">
        <v>2775</v>
      </c>
      <c r="G1215" s="2">
        <v>73</v>
      </c>
      <c r="H1215" s="2">
        <v>81</v>
      </c>
      <c r="I1215" s="3">
        <v>42471</v>
      </c>
      <c r="J1215" s="3">
        <v>42474</v>
      </c>
      <c r="K1215" s="3" t="s">
        <v>2536</v>
      </c>
      <c r="L1215" s="17">
        <f t="shared" si="198"/>
        <v>250.79</v>
      </c>
      <c r="M1215" s="20">
        <f t="shared" si="199"/>
        <v>0.9497587623110969</v>
      </c>
      <c r="N1215" s="2">
        <v>3</v>
      </c>
      <c r="O1215" s="2">
        <v>4990000</v>
      </c>
      <c r="P1215" s="2">
        <v>5850000</v>
      </c>
      <c r="Q1215" s="2">
        <f t="shared" si="200"/>
        <v>860000</v>
      </c>
      <c r="R1215" s="14">
        <f t="shared" si="201"/>
        <v>0.17234468937875752</v>
      </c>
      <c r="S1215" s="2"/>
      <c r="T1215" s="9">
        <f t="shared" si="202"/>
        <v>68356.164383561641</v>
      </c>
      <c r="U1215" s="2">
        <v>80137</v>
      </c>
      <c r="V1215" s="5">
        <f t="shared" si="203"/>
        <v>11780.835616438359</v>
      </c>
      <c r="W1215" s="14">
        <f t="shared" si="204"/>
        <v>0.17234488977955917</v>
      </c>
      <c r="X1215" s="22">
        <f t="shared" si="205"/>
        <v>64921.866081265391</v>
      </c>
      <c r="Y1215" s="22">
        <f t="shared" si="206"/>
        <v>76110.817935324376</v>
      </c>
      <c r="Z1215" s="22">
        <f t="shared" si="208"/>
        <v>5556089.7092786795</v>
      </c>
      <c r="AA1215" s="11">
        <v>6339</v>
      </c>
      <c r="AB1215" s="2">
        <v>2012</v>
      </c>
      <c r="AC1215" s="2">
        <f t="shared" si="207"/>
        <v>4</v>
      </c>
      <c r="AD1215" s="2" t="s">
        <v>127</v>
      </c>
    </row>
    <row r="1216" spans="1:30" x14ac:dyDescent="0.2">
      <c r="A1216">
        <v>17</v>
      </c>
      <c r="B1216" s="2" t="s">
        <v>1514</v>
      </c>
      <c r="C1216" s="2" t="s">
        <v>22</v>
      </c>
      <c r="D1216" s="2" t="s">
        <v>23</v>
      </c>
      <c r="E1216" s="2" t="s">
        <v>2768</v>
      </c>
      <c r="F1216" s="2" t="s">
        <v>2775</v>
      </c>
      <c r="G1216" s="2">
        <v>70</v>
      </c>
      <c r="H1216" s="2">
        <v>77</v>
      </c>
      <c r="I1216" s="3">
        <v>42484</v>
      </c>
      <c r="J1216" s="3">
        <v>42487</v>
      </c>
      <c r="K1216" s="3" t="s">
        <v>2536</v>
      </c>
      <c r="L1216" s="17">
        <f t="shared" si="198"/>
        <v>250.79</v>
      </c>
      <c r="M1216" s="20">
        <f t="shared" si="199"/>
        <v>0.9497587623110969</v>
      </c>
      <c r="N1216" s="2">
        <v>3</v>
      </c>
      <c r="O1216" s="2">
        <v>4350000</v>
      </c>
      <c r="P1216" s="2">
        <v>4500000</v>
      </c>
      <c r="Q1216" s="2">
        <f t="shared" si="200"/>
        <v>150000</v>
      </c>
      <c r="R1216" s="14">
        <f t="shared" si="201"/>
        <v>3.4482758620689655E-2</v>
      </c>
      <c r="S1216" s="2"/>
      <c r="T1216" s="9">
        <f t="shared" si="202"/>
        <v>62142.857142857145</v>
      </c>
      <c r="U1216" s="2">
        <v>64286</v>
      </c>
      <c r="V1216" s="5">
        <f t="shared" si="203"/>
        <v>2143.1428571428551</v>
      </c>
      <c r="W1216" s="14">
        <f t="shared" si="204"/>
        <v>3.4487356321839045E-2</v>
      </c>
      <c r="X1216" s="22">
        <f t="shared" si="205"/>
        <v>59020.723086475307</v>
      </c>
      <c r="Y1216" s="22">
        <f t="shared" si="206"/>
        <v>61056.191793931175</v>
      </c>
      <c r="Z1216" s="22">
        <f t="shared" si="208"/>
        <v>4273933.4255751818</v>
      </c>
      <c r="AA1216" s="11">
        <v>1649</v>
      </c>
      <c r="AB1216" s="2">
        <v>2014</v>
      </c>
      <c r="AC1216" s="2">
        <f t="shared" si="207"/>
        <v>2</v>
      </c>
      <c r="AD1216" s="2" t="s">
        <v>156</v>
      </c>
    </row>
    <row r="1217" spans="1:30" x14ac:dyDescent="0.2">
      <c r="A1217">
        <v>21</v>
      </c>
      <c r="B1217" s="2" t="s">
        <v>1172</v>
      </c>
      <c r="C1217" s="2" t="s">
        <v>22</v>
      </c>
      <c r="D1217" s="2" t="s">
        <v>23</v>
      </c>
      <c r="E1217" s="2" t="s">
        <v>2768</v>
      </c>
      <c r="F1217" s="2" t="s">
        <v>2775</v>
      </c>
      <c r="G1217" s="2">
        <v>60</v>
      </c>
      <c r="H1217" s="2">
        <v>66</v>
      </c>
      <c r="I1217" s="3">
        <v>42513</v>
      </c>
      <c r="J1217" s="3">
        <v>42516</v>
      </c>
      <c r="K1217" s="3" t="s">
        <v>2537</v>
      </c>
      <c r="L1217" s="17">
        <f t="shared" si="198"/>
        <v>256.52</v>
      </c>
      <c r="M1217" s="20">
        <f t="shared" si="199"/>
        <v>0.92854358334632781</v>
      </c>
      <c r="N1217" s="2">
        <v>3</v>
      </c>
      <c r="O1217" s="2">
        <v>3650000</v>
      </c>
      <c r="P1217" s="2">
        <v>4050000</v>
      </c>
      <c r="Q1217" s="2">
        <f t="shared" si="200"/>
        <v>400000</v>
      </c>
      <c r="R1217" s="14">
        <f t="shared" si="201"/>
        <v>0.1095890410958904</v>
      </c>
      <c r="S1217" s="2">
        <v>35118</v>
      </c>
      <c r="T1217" s="9">
        <f t="shared" si="202"/>
        <v>61418.633333333331</v>
      </c>
      <c r="U1217" s="2">
        <v>68085</v>
      </c>
      <c r="V1217" s="5">
        <f t="shared" si="203"/>
        <v>6666.3666666666686</v>
      </c>
      <c r="W1217" s="14">
        <f t="shared" si="204"/>
        <v>0.10853980795187566</v>
      </c>
      <c r="X1217" s="22">
        <f t="shared" si="205"/>
        <v>57029.877879567546</v>
      </c>
      <c r="Y1217" s="22">
        <f t="shared" si="206"/>
        <v>63219.889872134729</v>
      </c>
      <c r="Z1217" s="22">
        <f t="shared" si="208"/>
        <v>3793193.3923280835</v>
      </c>
      <c r="AA1217" s="11">
        <v>29591</v>
      </c>
      <c r="AB1217" s="2">
        <v>1912</v>
      </c>
      <c r="AC1217" s="2">
        <f t="shared" si="207"/>
        <v>104</v>
      </c>
      <c r="AD1217" s="2" t="s">
        <v>217</v>
      </c>
    </row>
    <row r="1218" spans="1:30" x14ac:dyDescent="0.2">
      <c r="A1218">
        <v>21</v>
      </c>
      <c r="B1218" s="2" t="s">
        <v>2713</v>
      </c>
      <c r="C1218" s="2" t="s">
        <v>22</v>
      </c>
      <c r="D1218" s="2" t="s">
        <v>23</v>
      </c>
      <c r="E1218" s="2" t="s">
        <v>2768</v>
      </c>
      <c r="F1218" s="2" t="s">
        <v>2775</v>
      </c>
      <c r="G1218" s="2">
        <v>92</v>
      </c>
      <c r="H1218" s="2">
        <v>102</v>
      </c>
      <c r="I1218" s="3">
        <v>42513</v>
      </c>
      <c r="J1218" s="3">
        <v>42516</v>
      </c>
      <c r="K1218" s="3" t="s">
        <v>2537</v>
      </c>
      <c r="L1218" s="17">
        <f t="shared" ref="L1218:L1281" si="209">IF(K1218="Januar",238.19,IF(K1218="Februar",240.59,IF(K1218="Mars",245.99,IF(K1218="April",250.79,IF(K1218="Mai",256.52,IF(K1218="Juni",259.83,IF(K1218="Juli",265.66,IF(K1218="August",272.21,IF(K1218="September",275.91,IF(K1218="Oktober",281.13,IF(K1218="November",284.38,IF(K1218="Desember",287.34,0))))))))))))</f>
        <v>256.52</v>
      </c>
      <c r="M1218" s="20">
        <f t="shared" ref="M1218:M1281" si="210">$L$2/L1218</f>
        <v>0.92854358334632781</v>
      </c>
      <c r="N1218" s="2">
        <v>3</v>
      </c>
      <c r="O1218" s="2">
        <v>5700000</v>
      </c>
      <c r="P1218" s="2">
        <v>6600000</v>
      </c>
      <c r="Q1218" s="2">
        <f t="shared" ref="Q1218:Q1281" si="211">P1218-O1218</f>
        <v>900000</v>
      </c>
      <c r="R1218" s="14">
        <f t="shared" ref="R1218:R1281" si="212">Q1218/O1218</f>
        <v>0.15789473684210525</v>
      </c>
      <c r="S1218" s="2">
        <v>35000</v>
      </c>
      <c r="T1218" s="9">
        <f t="shared" ref="T1218:T1281" si="213">(O1218+S1218)/G1218</f>
        <v>62336.956521739128</v>
      </c>
      <c r="U1218" s="2">
        <v>72120</v>
      </c>
      <c r="V1218" s="5">
        <f t="shared" ref="V1218:V1281" si="214">U1218-T1218</f>
        <v>9783.0434782608718</v>
      </c>
      <c r="W1218" s="14">
        <f t="shared" ref="W1218:W1281" si="215">V1218/T1218</f>
        <v>0.15693809938971234</v>
      </c>
      <c r="X1218" s="22">
        <f t="shared" ref="X1218:X1281" si="216">T1218*M1218</f>
        <v>57882.580983599888</v>
      </c>
      <c r="Y1218" s="22">
        <f t="shared" ref="Y1218:Y1281" si="217">U1218*M1218</f>
        <v>66966.563230937158</v>
      </c>
      <c r="Z1218" s="22">
        <f t="shared" si="208"/>
        <v>6160923.8172462182</v>
      </c>
      <c r="AA1218" s="2">
        <v>524</v>
      </c>
      <c r="AB1218" s="2">
        <v>1894</v>
      </c>
      <c r="AC1218" s="2">
        <f t="shared" ref="AC1218:AC1281" si="218">2016-AB1218</f>
        <v>122</v>
      </c>
      <c r="AD1218" s="2" t="s">
        <v>37</v>
      </c>
    </row>
    <row r="1219" spans="1:30" x14ac:dyDescent="0.2">
      <c r="A1219">
        <v>22</v>
      </c>
      <c r="B1219" s="2" t="s">
        <v>2724</v>
      </c>
      <c r="C1219" s="2" t="s">
        <v>22</v>
      </c>
      <c r="D1219" s="2" t="s">
        <v>23</v>
      </c>
      <c r="E1219" s="2" t="s">
        <v>2768</v>
      </c>
      <c r="F1219" s="2" t="s">
        <v>2775</v>
      </c>
      <c r="G1219" s="2">
        <v>96</v>
      </c>
      <c r="H1219" s="2">
        <v>109</v>
      </c>
      <c r="I1219" s="3">
        <v>42518</v>
      </c>
      <c r="J1219" s="3">
        <v>42521</v>
      </c>
      <c r="K1219" s="3" t="s">
        <v>2537</v>
      </c>
      <c r="L1219" s="17">
        <f t="shared" si="209"/>
        <v>256.52</v>
      </c>
      <c r="M1219" s="20">
        <f t="shared" si="210"/>
        <v>0.92854358334632781</v>
      </c>
      <c r="N1219" s="2">
        <v>3</v>
      </c>
      <c r="O1219" s="2">
        <v>5700000</v>
      </c>
      <c r="P1219" s="2">
        <v>6350000</v>
      </c>
      <c r="Q1219" s="2">
        <f t="shared" si="211"/>
        <v>650000</v>
      </c>
      <c r="R1219" s="14">
        <f t="shared" si="212"/>
        <v>0.11403508771929824</v>
      </c>
      <c r="S1219" s="2"/>
      <c r="T1219" s="9">
        <f t="shared" si="213"/>
        <v>59375</v>
      </c>
      <c r="U1219" s="2">
        <v>66146</v>
      </c>
      <c r="V1219" s="5">
        <f t="shared" si="214"/>
        <v>6771</v>
      </c>
      <c r="W1219" s="14">
        <f t="shared" si="215"/>
        <v>0.1140378947368421</v>
      </c>
      <c r="X1219" s="22">
        <f t="shared" si="216"/>
        <v>55132.275261188217</v>
      </c>
      <c r="Y1219" s="22">
        <f t="shared" si="217"/>
        <v>61419.443864026201</v>
      </c>
      <c r="Z1219" s="22">
        <f t="shared" ref="Z1219:Z1282" si="219">Y1219*G1219</f>
        <v>5896266.6109465156</v>
      </c>
      <c r="AA1219" s="2">
        <v>784</v>
      </c>
      <c r="AB1219" s="2">
        <v>2012</v>
      </c>
      <c r="AC1219" s="2">
        <f t="shared" si="218"/>
        <v>4</v>
      </c>
      <c r="AD1219" s="2" t="s">
        <v>130</v>
      </c>
    </row>
    <row r="1220" spans="1:30" x14ac:dyDescent="0.2">
      <c r="A1220">
        <v>23</v>
      </c>
      <c r="B1220" s="2" t="s">
        <v>2704</v>
      </c>
      <c r="C1220" s="2" t="s">
        <v>22</v>
      </c>
      <c r="D1220" s="2" t="s">
        <v>23</v>
      </c>
      <c r="E1220" s="2" t="s">
        <v>2768</v>
      </c>
      <c r="F1220" s="2" t="s">
        <v>2775</v>
      </c>
      <c r="G1220" s="2">
        <v>86</v>
      </c>
      <c r="H1220" s="2">
        <v>98</v>
      </c>
      <c r="I1220" s="3">
        <v>42524</v>
      </c>
      <c r="J1220" s="3">
        <v>42527</v>
      </c>
      <c r="K1220" s="3" t="s">
        <v>2538</v>
      </c>
      <c r="L1220" s="17">
        <f t="shared" si="209"/>
        <v>259.83</v>
      </c>
      <c r="M1220" s="20">
        <f t="shared" si="210"/>
        <v>0.91671477504522192</v>
      </c>
      <c r="N1220" s="2">
        <v>3</v>
      </c>
      <c r="O1220" s="2">
        <v>5300000</v>
      </c>
      <c r="P1220" s="2">
        <v>6000000</v>
      </c>
      <c r="Q1220" s="2">
        <f t="shared" si="211"/>
        <v>700000</v>
      </c>
      <c r="R1220" s="14">
        <f t="shared" si="212"/>
        <v>0.13207547169811321</v>
      </c>
      <c r="S1220" s="2"/>
      <c r="T1220" s="9">
        <f t="shared" si="213"/>
        <v>61627.906976744183</v>
      </c>
      <c r="U1220" s="2">
        <v>69767</v>
      </c>
      <c r="V1220" s="5">
        <f t="shared" si="214"/>
        <v>8139.0930232558167</v>
      </c>
      <c r="W1220" s="14">
        <f t="shared" si="215"/>
        <v>0.1320683018867925</v>
      </c>
      <c r="X1220" s="22">
        <f t="shared" si="216"/>
        <v>56495.212880693907</v>
      </c>
      <c r="Y1220" s="22">
        <f t="shared" si="217"/>
        <v>63956.439710579994</v>
      </c>
      <c r="Z1220" s="22">
        <f t="shared" si="219"/>
        <v>5500253.8151098797</v>
      </c>
      <c r="AA1220" s="2"/>
      <c r="AB1220" s="2">
        <v>2014</v>
      </c>
      <c r="AC1220" s="2">
        <f t="shared" si="218"/>
        <v>2</v>
      </c>
      <c r="AD1220" s="2" t="s">
        <v>460</v>
      </c>
    </row>
    <row r="1221" spans="1:30" x14ac:dyDescent="0.2">
      <c r="A1221">
        <v>23</v>
      </c>
      <c r="B1221" s="2" t="s">
        <v>2625</v>
      </c>
      <c r="C1221" s="2" t="s">
        <v>22</v>
      </c>
      <c r="D1221" s="2" t="s">
        <v>23</v>
      </c>
      <c r="E1221" s="2" t="s">
        <v>2768</v>
      </c>
      <c r="F1221" s="2" t="s">
        <v>2775</v>
      </c>
      <c r="G1221" s="2">
        <v>57</v>
      </c>
      <c r="H1221" s="2">
        <v>67</v>
      </c>
      <c r="I1221" s="3">
        <v>42527</v>
      </c>
      <c r="J1221" s="3">
        <v>42530</v>
      </c>
      <c r="K1221" s="3" t="s">
        <v>2538</v>
      </c>
      <c r="L1221" s="17">
        <f t="shared" si="209"/>
        <v>259.83</v>
      </c>
      <c r="M1221" s="20">
        <f t="shared" si="210"/>
        <v>0.91671477504522192</v>
      </c>
      <c r="N1221" s="2">
        <v>3</v>
      </c>
      <c r="O1221" s="2">
        <v>3700000</v>
      </c>
      <c r="P1221" s="2">
        <v>4200000</v>
      </c>
      <c r="Q1221" s="2">
        <f t="shared" si="211"/>
        <v>500000</v>
      </c>
      <c r="R1221" s="14">
        <f t="shared" si="212"/>
        <v>0.13513513513513514</v>
      </c>
      <c r="S1221" s="2"/>
      <c r="T1221" s="9">
        <f t="shared" si="213"/>
        <v>64912.280701754389</v>
      </c>
      <c r="U1221" s="2">
        <v>73684</v>
      </c>
      <c r="V1221" s="5">
        <f t="shared" si="214"/>
        <v>8771.7192982456108</v>
      </c>
      <c r="W1221" s="14">
        <f t="shared" si="215"/>
        <v>0.13513189189189184</v>
      </c>
      <c r="X1221" s="22">
        <f t="shared" si="216"/>
        <v>59506.046801181074</v>
      </c>
      <c r="Y1221" s="22">
        <f t="shared" si="217"/>
        <v>67547.211484432133</v>
      </c>
      <c r="Z1221" s="22">
        <f t="shared" si="219"/>
        <v>3850191.0546126314</v>
      </c>
      <c r="AA1221" s="11">
        <v>16732</v>
      </c>
      <c r="AB1221" s="2">
        <v>2009</v>
      </c>
      <c r="AC1221" s="2">
        <f t="shared" si="218"/>
        <v>7</v>
      </c>
      <c r="AD1221" s="2" t="s">
        <v>37</v>
      </c>
    </row>
    <row r="1222" spans="1:30" x14ac:dyDescent="0.2">
      <c r="A1222">
        <v>31</v>
      </c>
      <c r="B1222" s="2" t="s">
        <v>1051</v>
      </c>
      <c r="C1222" s="2" t="s">
        <v>22</v>
      </c>
      <c r="D1222" s="2" t="s">
        <v>23</v>
      </c>
      <c r="E1222" s="2" t="s">
        <v>2768</v>
      </c>
      <c r="F1222" s="2" t="s">
        <v>2775</v>
      </c>
      <c r="G1222" s="2">
        <v>57</v>
      </c>
      <c r="H1222" s="2">
        <v>63</v>
      </c>
      <c r="I1222" s="3">
        <v>42581</v>
      </c>
      <c r="J1222" s="3">
        <v>42584</v>
      </c>
      <c r="K1222" s="3" t="s">
        <v>2540</v>
      </c>
      <c r="L1222" s="17">
        <f t="shared" si="209"/>
        <v>272.20999999999998</v>
      </c>
      <c r="M1222" s="20">
        <f t="shared" si="210"/>
        <v>0.87502296021454029</v>
      </c>
      <c r="N1222" s="2">
        <v>3</v>
      </c>
      <c r="O1222" s="2">
        <v>3900000</v>
      </c>
      <c r="P1222" s="2">
        <v>4500000</v>
      </c>
      <c r="Q1222" s="2">
        <f t="shared" si="211"/>
        <v>600000</v>
      </c>
      <c r="R1222" s="14">
        <f t="shared" si="212"/>
        <v>0.15384615384615385</v>
      </c>
      <c r="S1222" s="2">
        <v>911</v>
      </c>
      <c r="T1222" s="9">
        <f t="shared" si="213"/>
        <v>68437.035087719298</v>
      </c>
      <c r="U1222" s="2">
        <v>78963</v>
      </c>
      <c r="V1222" s="5">
        <f t="shared" si="214"/>
        <v>10525.964912280702</v>
      </c>
      <c r="W1222" s="14">
        <f t="shared" si="215"/>
        <v>0.15380509834753986</v>
      </c>
      <c r="X1222" s="22">
        <f t="shared" si="216"/>
        <v>59883.9770307625</v>
      </c>
      <c r="Y1222" s="22">
        <f t="shared" si="217"/>
        <v>69094.438007420744</v>
      </c>
      <c r="Z1222" s="22">
        <f t="shared" si="219"/>
        <v>3938382.9664229825</v>
      </c>
      <c r="AA1222" s="11">
        <v>4851</v>
      </c>
      <c r="AB1222" s="2">
        <v>2014</v>
      </c>
      <c r="AC1222" s="2">
        <f t="shared" si="218"/>
        <v>2</v>
      </c>
      <c r="AD1222" s="2" t="s">
        <v>105</v>
      </c>
    </row>
    <row r="1223" spans="1:30" x14ac:dyDescent="0.2">
      <c r="A1223">
        <v>33</v>
      </c>
      <c r="B1223" s="2" t="s">
        <v>33</v>
      </c>
      <c r="C1223" s="2" t="s">
        <v>22</v>
      </c>
      <c r="D1223" s="2" t="s">
        <v>23</v>
      </c>
      <c r="E1223" s="2" t="s">
        <v>2768</v>
      </c>
      <c r="F1223" s="2" t="s">
        <v>2775</v>
      </c>
      <c r="G1223" s="2">
        <v>40</v>
      </c>
      <c r="H1223" s="2">
        <v>46</v>
      </c>
      <c r="I1223" s="3">
        <v>42595</v>
      </c>
      <c r="J1223" s="3">
        <v>42598</v>
      </c>
      <c r="K1223" s="3" t="s">
        <v>2540</v>
      </c>
      <c r="L1223" s="17">
        <f t="shared" si="209"/>
        <v>272.20999999999998</v>
      </c>
      <c r="M1223" s="20">
        <f t="shared" si="210"/>
        <v>0.87502296021454029</v>
      </c>
      <c r="N1223" s="2">
        <v>3</v>
      </c>
      <c r="O1223" s="2">
        <v>2990000</v>
      </c>
      <c r="P1223" s="2">
        <v>3620000</v>
      </c>
      <c r="Q1223" s="2">
        <f t="shared" si="211"/>
        <v>630000</v>
      </c>
      <c r="R1223" s="14">
        <f t="shared" si="212"/>
        <v>0.21070234113712374</v>
      </c>
      <c r="S1223" s="2">
        <v>2935</v>
      </c>
      <c r="T1223" s="9">
        <f t="shared" si="213"/>
        <v>74823.375</v>
      </c>
      <c r="U1223" s="2">
        <v>90573</v>
      </c>
      <c r="V1223" s="5">
        <f t="shared" si="214"/>
        <v>15749.625</v>
      </c>
      <c r="W1223" s="14">
        <f t="shared" si="215"/>
        <v>0.2104907056117156</v>
      </c>
      <c r="X1223" s="22">
        <f t="shared" si="216"/>
        <v>65472.17108574263</v>
      </c>
      <c r="Y1223" s="22">
        <f t="shared" si="217"/>
        <v>79253.454575511554</v>
      </c>
      <c r="Z1223" s="22">
        <f t="shared" si="219"/>
        <v>3170138.1830204623</v>
      </c>
      <c r="AA1223" s="2">
        <v>202</v>
      </c>
      <c r="AB1223" s="2">
        <v>1895</v>
      </c>
      <c r="AC1223" s="2">
        <f t="shared" si="218"/>
        <v>121</v>
      </c>
      <c r="AD1223" s="2" t="s">
        <v>67</v>
      </c>
    </row>
    <row r="1224" spans="1:30" x14ac:dyDescent="0.2">
      <c r="A1224">
        <v>37</v>
      </c>
      <c r="B1224" s="2" t="s">
        <v>732</v>
      </c>
      <c r="C1224" s="2" t="s">
        <v>22</v>
      </c>
      <c r="D1224" s="2" t="s">
        <v>23</v>
      </c>
      <c r="E1224" s="2" t="s">
        <v>2768</v>
      </c>
      <c r="F1224" s="2" t="s">
        <v>2775</v>
      </c>
      <c r="G1224" s="2">
        <v>59</v>
      </c>
      <c r="H1224" s="2">
        <v>65</v>
      </c>
      <c r="I1224" s="3">
        <v>42624</v>
      </c>
      <c r="J1224" s="3">
        <v>42627</v>
      </c>
      <c r="K1224" s="3" t="s">
        <v>2541</v>
      </c>
      <c r="L1224" s="17">
        <f t="shared" si="209"/>
        <v>275.91000000000003</v>
      </c>
      <c r="M1224" s="20">
        <f t="shared" si="210"/>
        <v>0.86328875357906554</v>
      </c>
      <c r="N1224" s="2">
        <v>3</v>
      </c>
      <c r="O1224" s="2">
        <v>4700000</v>
      </c>
      <c r="P1224" s="2">
        <v>5450000</v>
      </c>
      <c r="Q1224" s="2">
        <f t="shared" si="211"/>
        <v>750000</v>
      </c>
      <c r="R1224" s="14">
        <f t="shared" si="212"/>
        <v>0.15957446808510639</v>
      </c>
      <c r="S1224" s="2"/>
      <c r="T1224" s="9">
        <f t="shared" si="213"/>
        <v>79661.016949152545</v>
      </c>
      <c r="U1224" s="2">
        <v>92373</v>
      </c>
      <c r="V1224" s="5">
        <f t="shared" si="214"/>
        <v>12711.983050847455</v>
      </c>
      <c r="W1224" s="14">
        <f t="shared" si="215"/>
        <v>0.15957595744680847</v>
      </c>
      <c r="X1224" s="22">
        <f t="shared" si="216"/>
        <v>68770.460030874718</v>
      </c>
      <c r="Y1224" s="22">
        <f t="shared" si="217"/>
        <v>79744.572034359022</v>
      </c>
      <c r="Z1224" s="22">
        <f t="shared" si="219"/>
        <v>4704929.7500271825</v>
      </c>
      <c r="AA1224" s="2"/>
      <c r="AB1224" s="2">
        <v>2013</v>
      </c>
      <c r="AC1224" s="2">
        <f t="shared" si="218"/>
        <v>3</v>
      </c>
      <c r="AD1224" s="2" t="s">
        <v>362</v>
      </c>
    </row>
    <row r="1225" spans="1:30" x14ac:dyDescent="0.2">
      <c r="A1225">
        <v>38</v>
      </c>
      <c r="B1225" s="2" t="s">
        <v>2631</v>
      </c>
      <c r="C1225" s="2" t="s">
        <v>22</v>
      </c>
      <c r="D1225" s="2" t="s">
        <v>23</v>
      </c>
      <c r="E1225" s="2" t="s">
        <v>2768</v>
      </c>
      <c r="F1225" s="2" t="s">
        <v>2775</v>
      </c>
      <c r="G1225" s="2">
        <v>62</v>
      </c>
      <c r="H1225" s="2"/>
      <c r="I1225" s="3">
        <v>42632</v>
      </c>
      <c r="J1225" s="3">
        <v>42635</v>
      </c>
      <c r="K1225" s="3" t="s">
        <v>2541</v>
      </c>
      <c r="L1225" s="17">
        <f t="shared" si="209"/>
        <v>275.91000000000003</v>
      </c>
      <c r="M1225" s="20">
        <f t="shared" si="210"/>
        <v>0.86328875357906554</v>
      </c>
      <c r="N1225" s="2">
        <v>3</v>
      </c>
      <c r="O1225" s="2">
        <v>3500000</v>
      </c>
      <c r="P1225" s="2">
        <v>4000000</v>
      </c>
      <c r="Q1225" s="2">
        <f t="shared" si="211"/>
        <v>500000</v>
      </c>
      <c r="R1225" s="14">
        <f t="shared" si="212"/>
        <v>0.14285714285714285</v>
      </c>
      <c r="S1225" s="2">
        <v>27676</v>
      </c>
      <c r="T1225" s="9">
        <f t="shared" si="213"/>
        <v>56898</v>
      </c>
      <c r="U1225" s="2">
        <v>64963</v>
      </c>
      <c r="V1225" s="5">
        <f t="shared" si="214"/>
        <v>8065</v>
      </c>
      <c r="W1225" s="14">
        <f t="shared" si="215"/>
        <v>0.14174487679707548</v>
      </c>
      <c r="X1225" s="22">
        <f t="shared" si="216"/>
        <v>49119.403501141671</v>
      </c>
      <c r="Y1225" s="22">
        <f t="shared" si="217"/>
        <v>56081.827298756834</v>
      </c>
      <c r="Z1225" s="22">
        <f t="shared" si="219"/>
        <v>3477073.2925229236</v>
      </c>
      <c r="AA1225" s="2">
        <v>541</v>
      </c>
      <c r="AB1225" s="2">
        <v>1901</v>
      </c>
      <c r="AC1225" s="2">
        <f t="shared" si="218"/>
        <v>115</v>
      </c>
      <c r="AD1225" s="2" t="s">
        <v>40</v>
      </c>
    </row>
    <row r="1226" spans="1:30" x14ac:dyDescent="0.2">
      <c r="A1226">
        <v>38</v>
      </c>
      <c r="B1226" s="2" t="s">
        <v>454</v>
      </c>
      <c r="C1226" s="2" t="s">
        <v>22</v>
      </c>
      <c r="D1226" s="2" t="s">
        <v>23</v>
      </c>
      <c r="E1226" s="2" t="s">
        <v>2768</v>
      </c>
      <c r="F1226" s="2" t="s">
        <v>2775</v>
      </c>
      <c r="G1226" s="2">
        <v>38</v>
      </c>
      <c r="H1226" s="2">
        <v>43</v>
      </c>
      <c r="I1226" s="3">
        <v>42633</v>
      </c>
      <c r="J1226" s="3">
        <v>42636</v>
      </c>
      <c r="K1226" s="3" t="s">
        <v>2541</v>
      </c>
      <c r="L1226" s="17">
        <f t="shared" si="209"/>
        <v>275.91000000000003</v>
      </c>
      <c r="M1226" s="20">
        <f t="shared" si="210"/>
        <v>0.86328875357906554</v>
      </c>
      <c r="N1226" s="2">
        <v>3</v>
      </c>
      <c r="O1226" s="2">
        <v>2500000</v>
      </c>
      <c r="P1226" s="2">
        <v>3500000</v>
      </c>
      <c r="Q1226" s="2">
        <f t="shared" si="211"/>
        <v>1000000</v>
      </c>
      <c r="R1226" s="14">
        <f t="shared" si="212"/>
        <v>0.4</v>
      </c>
      <c r="S1226" s="2"/>
      <c r="T1226" s="9">
        <f t="shared" si="213"/>
        <v>65789.473684210519</v>
      </c>
      <c r="U1226" s="2">
        <v>92105</v>
      </c>
      <c r="V1226" s="5">
        <f t="shared" si="214"/>
        <v>26315.526315789481</v>
      </c>
      <c r="W1226" s="14">
        <f t="shared" si="215"/>
        <v>0.39999600000000013</v>
      </c>
      <c r="X1226" s="22">
        <f t="shared" si="216"/>
        <v>56795.312735464831</v>
      </c>
      <c r="Y1226" s="22">
        <f t="shared" si="217"/>
        <v>79513.210648399836</v>
      </c>
      <c r="Z1226" s="22">
        <f t="shared" si="219"/>
        <v>3021502.0046391939</v>
      </c>
      <c r="AA1226" s="11">
        <v>16732</v>
      </c>
      <c r="AB1226" s="2">
        <v>2009</v>
      </c>
      <c r="AC1226" s="2">
        <f t="shared" si="218"/>
        <v>7</v>
      </c>
      <c r="AD1226" s="2" t="s">
        <v>383</v>
      </c>
    </row>
    <row r="1227" spans="1:30" x14ac:dyDescent="0.2">
      <c r="A1227">
        <v>43</v>
      </c>
      <c r="B1227" s="2" t="s">
        <v>182</v>
      </c>
      <c r="C1227" s="2" t="s">
        <v>22</v>
      </c>
      <c r="D1227" s="2" t="s">
        <v>23</v>
      </c>
      <c r="E1227" s="2" t="s">
        <v>2768</v>
      </c>
      <c r="F1227" s="2" t="s">
        <v>2775</v>
      </c>
      <c r="G1227" s="2">
        <v>32</v>
      </c>
      <c r="H1227" s="2">
        <v>37</v>
      </c>
      <c r="I1227" s="3">
        <v>42665</v>
      </c>
      <c r="J1227" s="3">
        <v>42668</v>
      </c>
      <c r="K1227" s="3" t="s">
        <v>2542</v>
      </c>
      <c r="L1227" s="17">
        <f t="shared" si="209"/>
        <v>281.13</v>
      </c>
      <c r="M1227" s="20">
        <f t="shared" si="210"/>
        <v>0.84725927506847365</v>
      </c>
      <c r="N1227" s="2">
        <v>3</v>
      </c>
      <c r="O1227" s="2">
        <v>2500000</v>
      </c>
      <c r="P1227" s="2">
        <v>2875000</v>
      </c>
      <c r="Q1227" s="2">
        <f t="shared" si="211"/>
        <v>375000</v>
      </c>
      <c r="R1227" s="14">
        <f t="shared" si="212"/>
        <v>0.15</v>
      </c>
      <c r="S1227" s="2">
        <v>169000</v>
      </c>
      <c r="T1227" s="9">
        <f t="shared" si="213"/>
        <v>83406.25</v>
      </c>
      <c r="U1227" s="2">
        <v>95125</v>
      </c>
      <c r="V1227" s="5">
        <f t="shared" si="214"/>
        <v>11718.75</v>
      </c>
      <c r="W1227" s="14">
        <f t="shared" si="215"/>
        <v>0.14050206069689022</v>
      </c>
      <c r="X1227" s="22">
        <f t="shared" si="216"/>
        <v>70666.71891117988</v>
      </c>
      <c r="Y1227" s="22">
        <f t="shared" si="217"/>
        <v>80595.538540888563</v>
      </c>
      <c r="Z1227" s="22">
        <f t="shared" si="219"/>
        <v>2579057.233308434</v>
      </c>
      <c r="AA1227" s="11">
        <v>1485</v>
      </c>
      <c r="AB1227" s="2">
        <v>1937</v>
      </c>
      <c r="AC1227" s="2">
        <f t="shared" si="218"/>
        <v>79</v>
      </c>
      <c r="AD1227" s="2" t="s">
        <v>37</v>
      </c>
    </row>
    <row r="1228" spans="1:30" x14ac:dyDescent="0.2">
      <c r="A1228">
        <v>43</v>
      </c>
      <c r="B1228" s="2" t="s">
        <v>605</v>
      </c>
      <c r="C1228" s="2" t="s">
        <v>22</v>
      </c>
      <c r="D1228" s="2" t="s">
        <v>23</v>
      </c>
      <c r="E1228" s="2" t="s">
        <v>2768</v>
      </c>
      <c r="F1228" s="2" t="s">
        <v>2775</v>
      </c>
      <c r="G1228" s="2">
        <v>75</v>
      </c>
      <c r="H1228" s="2">
        <v>85</v>
      </c>
      <c r="I1228" s="3">
        <v>42666</v>
      </c>
      <c r="J1228" s="3">
        <v>42669</v>
      </c>
      <c r="K1228" s="3" t="s">
        <v>2542</v>
      </c>
      <c r="L1228" s="17">
        <f t="shared" si="209"/>
        <v>281.13</v>
      </c>
      <c r="M1228" s="20">
        <f t="shared" si="210"/>
        <v>0.84725927506847365</v>
      </c>
      <c r="N1228" s="2">
        <v>3</v>
      </c>
      <c r="O1228" s="2">
        <v>4900000</v>
      </c>
      <c r="P1228" s="2">
        <v>5100000</v>
      </c>
      <c r="Q1228" s="2">
        <f t="shared" si="211"/>
        <v>200000</v>
      </c>
      <c r="R1228" s="14">
        <f t="shared" si="212"/>
        <v>4.0816326530612242E-2</v>
      </c>
      <c r="S1228" s="2">
        <v>42450</v>
      </c>
      <c r="T1228" s="9">
        <f t="shared" si="213"/>
        <v>65899.333333333328</v>
      </c>
      <c r="U1228" s="2">
        <v>68566</v>
      </c>
      <c r="V1228" s="5">
        <f t="shared" si="214"/>
        <v>2666.6666666666715</v>
      </c>
      <c r="W1228" s="14">
        <f t="shared" si="215"/>
        <v>4.0465760908051748E-2</v>
      </c>
      <c r="X1228" s="22">
        <f t="shared" si="216"/>
        <v>55833.8213874957</v>
      </c>
      <c r="Y1228" s="22">
        <f t="shared" si="217"/>
        <v>58093.179454344965</v>
      </c>
      <c r="Z1228" s="22">
        <f t="shared" si="219"/>
        <v>4356988.4590758728</v>
      </c>
      <c r="AA1228" s="2">
        <v>381</v>
      </c>
      <c r="AB1228" s="2">
        <v>1894</v>
      </c>
      <c r="AC1228" s="2">
        <f t="shared" si="218"/>
        <v>122</v>
      </c>
      <c r="AD1228" s="2" t="s">
        <v>29</v>
      </c>
    </row>
    <row r="1229" spans="1:30" x14ac:dyDescent="0.2">
      <c r="A1229">
        <v>44</v>
      </c>
      <c r="B1229" s="2" t="s">
        <v>1120</v>
      </c>
      <c r="C1229" s="2" t="s">
        <v>22</v>
      </c>
      <c r="D1229" s="2" t="s">
        <v>23</v>
      </c>
      <c r="E1229" s="2" t="s">
        <v>2768</v>
      </c>
      <c r="F1229" s="2" t="s">
        <v>2775</v>
      </c>
      <c r="G1229" s="2">
        <v>62</v>
      </c>
      <c r="H1229" s="2"/>
      <c r="I1229" s="3">
        <v>42674</v>
      </c>
      <c r="J1229" s="3">
        <v>42677</v>
      </c>
      <c r="K1229" s="3" t="s">
        <v>2543</v>
      </c>
      <c r="L1229" s="17">
        <f t="shared" si="209"/>
        <v>284.38</v>
      </c>
      <c r="M1229" s="20">
        <f t="shared" si="210"/>
        <v>0.83757648217174208</v>
      </c>
      <c r="N1229" s="2">
        <v>3</v>
      </c>
      <c r="O1229" s="2">
        <v>4500000</v>
      </c>
      <c r="P1229" s="2">
        <v>5150000</v>
      </c>
      <c r="Q1229" s="2">
        <f t="shared" si="211"/>
        <v>650000</v>
      </c>
      <c r="R1229" s="14">
        <f t="shared" si="212"/>
        <v>0.14444444444444443</v>
      </c>
      <c r="S1229" s="2"/>
      <c r="T1229" s="9">
        <f t="shared" si="213"/>
        <v>72580.645161290318</v>
      </c>
      <c r="U1229" s="2">
        <v>83065</v>
      </c>
      <c r="V1229" s="5">
        <f t="shared" si="214"/>
        <v>10484.354838709682</v>
      </c>
      <c r="W1229" s="14">
        <f t="shared" si="215"/>
        <v>0.14445111111111117</v>
      </c>
      <c r="X1229" s="22">
        <f t="shared" si="216"/>
        <v>60791.841447949017</v>
      </c>
      <c r="Y1229" s="22">
        <f t="shared" si="217"/>
        <v>69573.290491595762</v>
      </c>
      <c r="Z1229" s="22">
        <f t="shared" si="219"/>
        <v>4313544.0104789371</v>
      </c>
      <c r="AA1229" s="2">
        <v>995</v>
      </c>
      <c r="AB1229" s="2">
        <v>2012</v>
      </c>
      <c r="AC1229" s="2">
        <f t="shared" si="218"/>
        <v>4</v>
      </c>
      <c r="AD1229" s="2" t="s">
        <v>123</v>
      </c>
    </row>
    <row r="1230" spans="1:30" x14ac:dyDescent="0.2">
      <c r="A1230">
        <v>50</v>
      </c>
      <c r="B1230" s="2" t="s">
        <v>361</v>
      </c>
      <c r="C1230" s="2" t="s">
        <v>22</v>
      </c>
      <c r="D1230" s="2" t="s">
        <v>23</v>
      </c>
      <c r="E1230" s="2" t="s">
        <v>2768</v>
      </c>
      <c r="F1230" s="2" t="s">
        <v>2775</v>
      </c>
      <c r="G1230" s="2">
        <v>54</v>
      </c>
      <c r="H1230" s="2">
        <v>63</v>
      </c>
      <c r="I1230" s="3">
        <v>42714</v>
      </c>
      <c r="J1230" s="3">
        <v>42717</v>
      </c>
      <c r="K1230" s="3" t="s">
        <v>2544</v>
      </c>
      <c r="L1230" s="17">
        <f t="shared" si="209"/>
        <v>287.33999999999997</v>
      </c>
      <c r="M1230" s="20">
        <f t="shared" si="210"/>
        <v>0.82894828426254619</v>
      </c>
      <c r="N1230" s="2">
        <v>3</v>
      </c>
      <c r="O1230" s="2">
        <v>4500000</v>
      </c>
      <c r="P1230" s="2">
        <v>4850000</v>
      </c>
      <c r="Q1230" s="2">
        <f t="shared" si="211"/>
        <v>350000</v>
      </c>
      <c r="R1230" s="14">
        <f t="shared" si="212"/>
        <v>7.7777777777777779E-2</v>
      </c>
      <c r="S1230" s="2"/>
      <c r="T1230" s="9">
        <f t="shared" si="213"/>
        <v>83333.333333333328</v>
      </c>
      <c r="U1230" s="2">
        <v>89815</v>
      </c>
      <c r="V1230" s="5">
        <f t="shared" si="214"/>
        <v>6481.6666666666715</v>
      </c>
      <c r="W1230" s="14">
        <f t="shared" si="215"/>
        <v>7.7780000000000057E-2</v>
      </c>
      <c r="X1230" s="22">
        <f t="shared" si="216"/>
        <v>69079.023688545509</v>
      </c>
      <c r="Y1230" s="22">
        <f t="shared" si="217"/>
        <v>74451.990151040591</v>
      </c>
      <c r="Z1230" s="22">
        <f t="shared" si="219"/>
        <v>4020407.468156192</v>
      </c>
      <c r="AA1230" s="2"/>
      <c r="AB1230" s="2">
        <v>2014</v>
      </c>
      <c r="AC1230" s="2">
        <f t="shared" si="218"/>
        <v>2</v>
      </c>
      <c r="AD1230" s="2" t="s">
        <v>362</v>
      </c>
    </row>
    <row r="1231" spans="1:30" x14ac:dyDescent="0.2">
      <c r="A1231">
        <v>6</v>
      </c>
      <c r="B1231" s="2" t="s">
        <v>2593</v>
      </c>
      <c r="C1231" s="2" t="s">
        <v>22</v>
      </c>
      <c r="D1231" s="2" t="s">
        <v>23</v>
      </c>
      <c r="E1231" s="2" t="s">
        <v>2768</v>
      </c>
      <c r="F1231" s="2" t="s">
        <v>2775</v>
      </c>
      <c r="G1231" s="2">
        <v>48</v>
      </c>
      <c r="H1231" s="2">
        <v>53</v>
      </c>
      <c r="I1231" s="3">
        <v>42408</v>
      </c>
      <c r="J1231" s="3">
        <v>42412</v>
      </c>
      <c r="K1231" s="3" t="s">
        <v>2534</v>
      </c>
      <c r="L1231" s="17">
        <f t="shared" si="209"/>
        <v>240.59</v>
      </c>
      <c r="M1231" s="20">
        <f t="shared" si="210"/>
        <v>0.99002452304750821</v>
      </c>
      <c r="N1231" s="2">
        <v>4</v>
      </c>
      <c r="O1231" s="2">
        <v>2350000</v>
      </c>
      <c r="P1231" s="2">
        <v>2800000</v>
      </c>
      <c r="Q1231" s="2">
        <f t="shared" si="211"/>
        <v>450000</v>
      </c>
      <c r="R1231" s="14">
        <f t="shared" si="212"/>
        <v>0.19148936170212766</v>
      </c>
      <c r="S1231" s="2">
        <v>10156</v>
      </c>
      <c r="T1231" s="9">
        <f t="shared" si="213"/>
        <v>49169.916666666664</v>
      </c>
      <c r="U1231" s="2">
        <v>58545</v>
      </c>
      <c r="V1231" s="5">
        <f t="shared" si="214"/>
        <v>9375.0833333333358</v>
      </c>
      <c r="W1231" s="14">
        <f t="shared" si="215"/>
        <v>0.19066705760127725</v>
      </c>
      <c r="X1231" s="22">
        <f t="shared" si="216"/>
        <v>48679.423296202389</v>
      </c>
      <c r="Y1231" s="22">
        <f t="shared" si="217"/>
        <v>57960.985701816368</v>
      </c>
      <c r="Z1231" s="22">
        <f t="shared" si="219"/>
        <v>2782127.3136871858</v>
      </c>
      <c r="AA1231" s="11">
        <v>1075</v>
      </c>
      <c r="AB1231" s="2">
        <v>1971</v>
      </c>
      <c r="AC1231" s="2">
        <f t="shared" si="218"/>
        <v>45</v>
      </c>
      <c r="AD1231" s="2" t="s">
        <v>156</v>
      </c>
    </row>
    <row r="1232" spans="1:30" x14ac:dyDescent="0.2">
      <c r="A1232">
        <v>7</v>
      </c>
      <c r="B1232" s="2" t="s">
        <v>2604</v>
      </c>
      <c r="C1232" s="2" t="s">
        <v>22</v>
      </c>
      <c r="D1232" s="2" t="s">
        <v>23</v>
      </c>
      <c r="E1232" s="2" t="s">
        <v>2768</v>
      </c>
      <c r="F1232" s="2" t="s">
        <v>2775</v>
      </c>
      <c r="G1232" s="2">
        <v>50</v>
      </c>
      <c r="H1232" s="2">
        <v>58</v>
      </c>
      <c r="I1232" s="3">
        <v>42415</v>
      </c>
      <c r="J1232" s="3">
        <v>42419</v>
      </c>
      <c r="K1232" s="3" t="s">
        <v>2534</v>
      </c>
      <c r="L1232" s="17">
        <f t="shared" si="209"/>
        <v>240.59</v>
      </c>
      <c r="M1232" s="20">
        <f t="shared" si="210"/>
        <v>0.99002452304750821</v>
      </c>
      <c r="N1232" s="2">
        <v>4</v>
      </c>
      <c r="O1232" s="2">
        <v>2300000</v>
      </c>
      <c r="P1232" s="2">
        <v>2700000</v>
      </c>
      <c r="Q1232" s="2">
        <f t="shared" si="211"/>
        <v>400000</v>
      </c>
      <c r="R1232" s="14">
        <f t="shared" si="212"/>
        <v>0.17391304347826086</v>
      </c>
      <c r="S1232" s="2">
        <v>56444</v>
      </c>
      <c r="T1232" s="9">
        <f t="shared" si="213"/>
        <v>47128.88</v>
      </c>
      <c r="U1232" s="2">
        <v>55129</v>
      </c>
      <c r="V1232" s="5">
        <f t="shared" si="214"/>
        <v>8000.1200000000026</v>
      </c>
      <c r="W1232" s="14">
        <f t="shared" si="215"/>
        <v>0.16974984340811841</v>
      </c>
      <c r="X1232" s="22">
        <f t="shared" si="216"/>
        <v>46658.746943763246</v>
      </c>
      <c r="Y1232" s="22">
        <f t="shared" si="217"/>
        <v>54579.061931086078</v>
      </c>
      <c r="Z1232" s="22">
        <f t="shared" si="219"/>
        <v>2728953.096554304</v>
      </c>
      <c r="AA1232" s="11">
        <v>1922</v>
      </c>
      <c r="AB1232" s="2">
        <v>1936</v>
      </c>
      <c r="AC1232" s="2">
        <f t="shared" si="218"/>
        <v>80</v>
      </c>
      <c r="AD1232" s="2" t="s">
        <v>217</v>
      </c>
    </row>
    <row r="1233" spans="1:30" x14ac:dyDescent="0.2">
      <c r="A1233">
        <v>10</v>
      </c>
      <c r="B1233" s="2" t="s">
        <v>2667</v>
      </c>
      <c r="C1233" s="2" t="s">
        <v>22</v>
      </c>
      <c r="D1233" s="2" t="s">
        <v>23</v>
      </c>
      <c r="E1233" s="2" t="s">
        <v>2768</v>
      </c>
      <c r="F1233" s="2" t="s">
        <v>2775</v>
      </c>
      <c r="G1233" s="2">
        <v>74</v>
      </c>
      <c r="H1233" s="2"/>
      <c r="I1233" s="3">
        <v>42436</v>
      </c>
      <c r="J1233" s="3">
        <v>42440</v>
      </c>
      <c r="K1233" s="3" t="s">
        <v>2535</v>
      </c>
      <c r="L1233" s="17">
        <f t="shared" si="209"/>
        <v>245.99</v>
      </c>
      <c r="M1233" s="20">
        <f t="shared" si="210"/>
        <v>0.96829139395910402</v>
      </c>
      <c r="N1233" s="2">
        <v>4</v>
      </c>
      <c r="O1233" s="2">
        <v>4350000</v>
      </c>
      <c r="P1233" s="2">
        <v>5075000</v>
      </c>
      <c r="Q1233" s="2">
        <f t="shared" si="211"/>
        <v>725000</v>
      </c>
      <c r="R1233" s="14">
        <f t="shared" si="212"/>
        <v>0.16666666666666666</v>
      </c>
      <c r="S1233" s="2"/>
      <c r="T1233" s="9">
        <f t="shared" si="213"/>
        <v>58783.783783783787</v>
      </c>
      <c r="U1233" s="2">
        <v>68581</v>
      </c>
      <c r="V1233" s="5">
        <f t="shared" si="214"/>
        <v>9797.2162162162131</v>
      </c>
      <c r="W1233" s="14">
        <f t="shared" si="215"/>
        <v>0.16666528735632177</v>
      </c>
      <c r="X1233" s="22">
        <f t="shared" si="216"/>
        <v>56919.831942190576</v>
      </c>
      <c r="Y1233" s="22">
        <f t="shared" si="217"/>
        <v>66406.392089109315</v>
      </c>
      <c r="Z1233" s="22">
        <f t="shared" si="219"/>
        <v>4914073.0145940892</v>
      </c>
      <c r="AA1233" s="2">
        <v>88</v>
      </c>
      <c r="AB1233" s="2">
        <v>2012</v>
      </c>
      <c r="AC1233" s="2">
        <f t="shared" si="218"/>
        <v>4</v>
      </c>
      <c r="AD1233" s="2" t="s">
        <v>37</v>
      </c>
    </row>
    <row r="1234" spans="1:30" x14ac:dyDescent="0.2">
      <c r="A1234">
        <v>13</v>
      </c>
      <c r="B1234" s="2" t="s">
        <v>1407</v>
      </c>
      <c r="C1234" s="2" t="s">
        <v>22</v>
      </c>
      <c r="D1234" s="2" t="s">
        <v>23</v>
      </c>
      <c r="E1234" s="2" t="s">
        <v>2768</v>
      </c>
      <c r="F1234" s="2" t="s">
        <v>2775</v>
      </c>
      <c r="G1234" s="2">
        <v>66</v>
      </c>
      <c r="H1234" s="2">
        <v>73</v>
      </c>
      <c r="I1234" s="3">
        <v>42456</v>
      </c>
      <c r="J1234" s="3">
        <v>42460</v>
      </c>
      <c r="K1234" s="3" t="s">
        <v>2535</v>
      </c>
      <c r="L1234" s="17">
        <f t="shared" si="209"/>
        <v>245.99</v>
      </c>
      <c r="M1234" s="20">
        <f t="shared" si="210"/>
        <v>0.96829139395910402</v>
      </c>
      <c r="N1234" s="2">
        <v>4</v>
      </c>
      <c r="O1234" s="2">
        <v>4000000</v>
      </c>
      <c r="P1234" s="2">
        <v>4550000</v>
      </c>
      <c r="Q1234" s="2">
        <f t="shared" si="211"/>
        <v>550000</v>
      </c>
      <c r="R1234" s="14">
        <f t="shared" si="212"/>
        <v>0.13750000000000001</v>
      </c>
      <c r="S1234" s="2">
        <v>39536</v>
      </c>
      <c r="T1234" s="9">
        <f t="shared" si="213"/>
        <v>61205.090909090912</v>
      </c>
      <c r="U1234" s="2">
        <v>69538</v>
      </c>
      <c r="V1234" s="5">
        <f t="shared" si="214"/>
        <v>8332.9090909090883</v>
      </c>
      <c r="W1234" s="14">
        <f t="shared" si="215"/>
        <v>0.13614731989020518</v>
      </c>
      <c r="X1234" s="22">
        <f t="shared" si="216"/>
        <v>59264.362793757326</v>
      </c>
      <c r="Y1234" s="22">
        <f t="shared" si="217"/>
        <v>67333.046953128171</v>
      </c>
      <c r="Z1234" s="22">
        <f t="shared" si="219"/>
        <v>4443981.0989064593</v>
      </c>
      <c r="AA1234" s="11">
        <v>29802</v>
      </c>
      <c r="AB1234" s="2">
        <v>1913</v>
      </c>
      <c r="AC1234" s="2">
        <f t="shared" si="218"/>
        <v>103</v>
      </c>
      <c r="AD1234" s="2" t="s">
        <v>156</v>
      </c>
    </row>
    <row r="1235" spans="1:30" x14ac:dyDescent="0.2">
      <c r="A1235">
        <v>14</v>
      </c>
      <c r="B1235" s="2" t="s">
        <v>2689</v>
      </c>
      <c r="C1235" s="2" t="s">
        <v>22</v>
      </c>
      <c r="D1235" s="2" t="s">
        <v>23</v>
      </c>
      <c r="E1235" s="2" t="s">
        <v>2768</v>
      </c>
      <c r="F1235" s="2" t="s">
        <v>2775</v>
      </c>
      <c r="G1235" s="2">
        <v>81</v>
      </c>
      <c r="H1235" s="2">
        <v>98</v>
      </c>
      <c r="I1235" s="3">
        <v>42462</v>
      </c>
      <c r="J1235" s="3">
        <v>42466</v>
      </c>
      <c r="K1235" s="3" t="s">
        <v>2536</v>
      </c>
      <c r="L1235" s="17">
        <f t="shared" si="209"/>
        <v>250.79</v>
      </c>
      <c r="M1235" s="20">
        <f t="shared" si="210"/>
        <v>0.9497587623110969</v>
      </c>
      <c r="N1235" s="2">
        <v>4</v>
      </c>
      <c r="O1235" s="2">
        <v>4950000</v>
      </c>
      <c r="P1235" s="2">
        <v>5500000</v>
      </c>
      <c r="Q1235" s="2">
        <f t="shared" si="211"/>
        <v>550000</v>
      </c>
      <c r="R1235" s="14">
        <f t="shared" si="212"/>
        <v>0.1111111111111111</v>
      </c>
      <c r="S1235" s="2">
        <v>78725</v>
      </c>
      <c r="T1235" s="9">
        <f t="shared" si="213"/>
        <v>62083.024691358027</v>
      </c>
      <c r="U1235" s="2">
        <v>68873</v>
      </c>
      <c r="V1235" s="5">
        <f t="shared" si="214"/>
        <v>6789.9753086419732</v>
      </c>
      <c r="W1235" s="14">
        <f t="shared" si="215"/>
        <v>0.10936927352360684</v>
      </c>
      <c r="X1235" s="22">
        <f t="shared" si="216"/>
        <v>58963.896691393471</v>
      </c>
      <c r="Y1235" s="22">
        <f t="shared" si="217"/>
        <v>65412.735236652174</v>
      </c>
      <c r="Z1235" s="22">
        <f t="shared" si="219"/>
        <v>5298431.554168826</v>
      </c>
      <c r="AA1235" s="2"/>
      <c r="AB1235" s="2">
        <v>1898</v>
      </c>
      <c r="AC1235" s="2">
        <f t="shared" si="218"/>
        <v>118</v>
      </c>
      <c r="AD1235" s="2" t="s">
        <v>217</v>
      </c>
    </row>
    <row r="1236" spans="1:30" x14ac:dyDescent="0.2">
      <c r="A1236">
        <v>14</v>
      </c>
      <c r="B1236" s="2" t="s">
        <v>2705</v>
      </c>
      <c r="C1236" s="2" t="s">
        <v>22</v>
      </c>
      <c r="D1236" s="2" t="s">
        <v>23</v>
      </c>
      <c r="E1236" s="2" t="s">
        <v>2768</v>
      </c>
      <c r="F1236" s="2" t="s">
        <v>2775</v>
      </c>
      <c r="G1236" s="2">
        <v>87</v>
      </c>
      <c r="H1236" s="2">
        <v>110</v>
      </c>
      <c r="I1236" s="3">
        <v>42462</v>
      </c>
      <c r="J1236" s="3">
        <v>42466</v>
      </c>
      <c r="K1236" s="3" t="s">
        <v>2536</v>
      </c>
      <c r="L1236" s="17">
        <f t="shared" si="209"/>
        <v>250.79</v>
      </c>
      <c r="M1236" s="20">
        <f t="shared" si="210"/>
        <v>0.9497587623110969</v>
      </c>
      <c r="N1236" s="2">
        <v>4</v>
      </c>
      <c r="O1236" s="2">
        <v>5800000</v>
      </c>
      <c r="P1236" s="2">
        <v>6700000</v>
      </c>
      <c r="Q1236" s="2">
        <f t="shared" si="211"/>
        <v>900000</v>
      </c>
      <c r="R1236" s="14">
        <f t="shared" si="212"/>
        <v>0.15517241379310345</v>
      </c>
      <c r="S1236" s="2"/>
      <c r="T1236" s="9">
        <f t="shared" si="213"/>
        <v>66666.666666666672</v>
      </c>
      <c r="U1236" s="2">
        <v>77011</v>
      </c>
      <c r="V1236" s="5">
        <f t="shared" si="214"/>
        <v>10344.333333333328</v>
      </c>
      <c r="W1236" s="14">
        <f t="shared" si="215"/>
        <v>0.15516499999999991</v>
      </c>
      <c r="X1236" s="22">
        <f t="shared" si="216"/>
        <v>63317.250820739799</v>
      </c>
      <c r="Y1236" s="22">
        <f t="shared" si="217"/>
        <v>73141.872044339878</v>
      </c>
      <c r="Z1236" s="22">
        <f t="shared" si="219"/>
        <v>6363342.8678575698</v>
      </c>
      <c r="AA1236" s="11">
        <v>1698</v>
      </c>
      <c r="AB1236" s="2">
        <v>1896</v>
      </c>
      <c r="AC1236" s="2">
        <f t="shared" si="218"/>
        <v>120</v>
      </c>
      <c r="AD1236" s="2" t="s">
        <v>127</v>
      </c>
    </row>
    <row r="1237" spans="1:30" x14ac:dyDescent="0.2">
      <c r="A1237">
        <v>14</v>
      </c>
      <c r="B1237" s="2" t="s">
        <v>539</v>
      </c>
      <c r="C1237" s="2" t="s">
        <v>22</v>
      </c>
      <c r="D1237" s="2" t="s">
        <v>23</v>
      </c>
      <c r="E1237" s="2" t="s">
        <v>2768</v>
      </c>
      <c r="F1237" s="2" t="s">
        <v>2775</v>
      </c>
      <c r="G1237" s="2">
        <v>40</v>
      </c>
      <c r="H1237" s="2">
        <v>45</v>
      </c>
      <c r="I1237" s="3">
        <v>42464</v>
      </c>
      <c r="J1237" s="3">
        <v>42468</v>
      </c>
      <c r="K1237" s="3" t="s">
        <v>2536</v>
      </c>
      <c r="L1237" s="17">
        <f t="shared" si="209"/>
        <v>250.79</v>
      </c>
      <c r="M1237" s="20">
        <f t="shared" si="210"/>
        <v>0.9497587623110969</v>
      </c>
      <c r="N1237" s="2">
        <v>4</v>
      </c>
      <c r="O1237" s="2">
        <v>2500000</v>
      </c>
      <c r="P1237" s="2">
        <v>3060000</v>
      </c>
      <c r="Q1237" s="2">
        <f t="shared" si="211"/>
        <v>560000</v>
      </c>
      <c r="R1237" s="14">
        <f t="shared" si="212"/>
        <v>0.224</v>
      </c>
      <c r="S1237" s="2">
        <v>25547</v>
      </c>
      <c r="T1237" s="9">
        <f t="shared" si="213"/>
        <v>63138.675000000003</v>
      </c>
      <c r="U1237" s="2">
        <v>77139</v>
      </c>
      <c r="V1237" s="5">
        <f t="shared" si="214"/>
        <v>14000.324999999997</v>
      </c>
      <c r="W1237" s="14">
        <f t="shared" si="215"/>
        <v>0.22173929053785174</v>
      </c>
      <c r="X1237" s="22">
        <f t="shared" si="216"/>
        <v>59966.509821962602</v>
      </c>
      <c r="Y1237" s="22">
        <f t="shared" si="217"/>
        <v>73263.441165915705</v>
      </c>
      <c r="Z1237" s="22">
        <f t="shared" si="219"/>
        <v>2930537.6466366281</v>
      </c>
      <c r="AA1237" s="11">
        <v>1702</v>
      </c>
      <c r="AB1237" s="2">
        <v>1990</v>
      </c>
      <c r="AC1237" s="2">
        <f t="shared" si="218"/>
        <v>26</v>
      </c>
      <c r="AD1237" s="2" t="s">
        <v>29</v>
      </c>
    </row>
    <row r="1238" spans="1:30" x14ac:dyDescent="0.2">
      <c r="A1238">
        <v>18</v>
      </c>
      <c r="B1238" s="2" t="s">
        <v>2643</v>
      </c>
      <c r="C1238" s="2" t="s">
        <v>22</v>
      </c>
      <c r="D1238" s="2" t="s">
        <v>23</v>
      </c>
      <c r="E1238" s="2" t="s">
        <v>2768</v>
      </c>
      <c r="F1238" s="2" t="s">
        <v>2775</v>
      </c>
      <c r="G1238" s="2">
        <v>67</v>
      </c>
      <c r="H1238" s="2">
        <v>78</v>
      </c>
      <c r="I1238" s="3">
        <v>42490</v>
      </c>
      <c r="J1238" s="3">
        <v>42494</v>
      </c>
      <c r="K1238" s="3" t="s">
        <v>2537</v>
      </c>
      <c r="L1238" s="17">
        <f t="shared" si="209"/>
        <v>256.52</v>
      </c>
      <c r="M1238" s="20">
        <f t="shared" si="210"/>
        <v>0.92854358334632781</v>
      </c>
      <c r="N1238" s="2">
        <v>4</v>
      </c>
      <c r="O1238" s="2">
        <v>4000000</v>
      </c>
      <c r="P1238" s="2">
        <v>4300000</v>
      </c>
      <c r="Q1238" s="2">
        <f t="shared" si="211"/>
        <v>300000</v>
      </c>
      <c r="R1238" s="14">
        <f t="shared" si="212"/>
        <v>7.4999999999999997E-2</v>
      </c>
      <c r="S1238" s="2">
        <v>3664</v>
      </c>
      <c r="T1238" s="9">
        <f t="shared" si="213"/>
        <v>59756.179104477611</v>
      </c>
      <c r="U1238" s="2">
        <v>64234</v>
      </c>
      <c r="V1238" s="5">
        <f t="shared" si="214"/>
        <v>4477.820895522389</v>
      </c>
      <c r="W1238" s="14">
        <f t="shared" si="215"/>
        <v>7.493485966854363E-2</v>
      </c>
      <c r="X1238" s="22">
        <f t="shared" si="216"/>
        <v>55486.2166727566</v>
      </c>
      <c r="Y1238" s="22">
        <f t="shared" si="217"/>
        <v>59644.068532668018</v>
      </c>
      <c r="Z1238" s="22">
        <f t="shared" si="219"/>
        <v>3996152.5916887573</v>
      </c>
      <c r="AA1238" s="11">
        <v>10990</v>
      </c>
      <c r="AB1238" s="2">
        <v>2006</v>
      </c>
      <c r="AC1238" s="2">
        <f t="shared" si="218"/>
        <v>10</v>
      </c>
      <c r="AD1238" s="2" t="s">
        <v>137</v>
      </c>
    </row>
    <row r="1239" spans="1:30" x14ac:dyDescent="0.2">
      <c r="A1239">
        <v>21</v>
      </c>
      <c r="B1239" s="2" t="s">
        <v>2644</v>
      </c>
      <c r="C1239" s="2" t="s">
        <v>22</v>
      </c>
      <c r="D1239" s="2" t="s">
        <v>23</v>
      </c>
      <c r="E1239" s="2" t="s">
        <v>2768</v>
      </c>
      <c r="F1239" s="2" t="s">
        <v>2775</v>
      </c>
      <c r="G1239" s="2">
        <v>67</v>
      </c>
      <c r="H1239" s="2">
        <v>77</v>
      </c>
      <c r="I1239" s="3">
        <v>42510</v>
      </c>
      <c r="J1239" s="3">
        <v>42514</v>
      </c>
      <c r="K1239" s="3" t="s">
        <v>2537</v>
      </c>
      <c r="L1239" s="17">
        <f t="shared" si="209"/>
        <v>256.52</v>
      </c>
      <c r="M1239" s="20">
        <f t="shared" si="210"/>
        <v>0.92854358334632781</v>
      </c>
      <c r="N1239" s="2">
        <v>4</v>
      </c>
      <c r="O1239" s="2">
        <v>3950000</v>
      </c>
      <c r="P1239" s="2">
        <v>4400000</v>
      </c>
      <c r="Q1239" s="2">
        <f t="shared" si="211"/>
        <v>450000</v>
      </c>
      <c r="R1239" s="14">
        <f t="shared" si="212"/>
        <v>0.11392405063291139</v>
      </c>
      <c r="S1239" s="2">
        <v>3664</v>
      </c>
      <c r="T1239" s="9">
        <f t="shared" si="213"/>
        <v>59009.910447761191</v>
      </c>
      <c r="U1239" s="2">
        <v>65726</v>
      </c>
      <c r="V1239" s="5">
        <f t="shared" si="214"/>
        <v>6716.0895522388091</v>
      </c>
      <c r="W1239" s="14">
        <f t="shared" si="215"/>
        <v>0.11381290873478379</v>
      </c>
      <c r="X1239" s="22">
        <f t="shared" si="216"/>
        <v>54793.273700110083</v>
      </c>
      <c r="Y1239" s="22">
        <f t="shared" si="217"/>
        <v>61029.455559020738</v>
      </c>
      <c r="Z1239" s="22">
        <f t="shared" si="219"/>
        <v>4088973.5224543894</v>
      </c>
      <c r="AA1239" s="11">
        <v>10997</v>
      </c>
      <c r="AB1239" s="2">
        <v>2006</v>
      </c>
      <c r="AC1239" s="2">
        <f t="shared" si="218"/>
        <v>10</v>
      </c>
      <c r="AD1239" s="2" t="s">
        <v>29</v>
      </c>
    </row>
    <row r="1240" spans="1:30" x14ac:dyDescent="0.2">
      <c r="A1240">
        <v>23</v>
      </c>
      <c r="B1240" s="2" t="s">
        <v>2594</v>
      </c>
      <c r="C1240" s="2" t="s">
        <v>22</v>
      </c>
      <c r="D1240" s="2" t="s">
        <v>23</v>
      </c>
      <c r="E1240" s="2" t="s">
        <v>2768</v>
      </c>
      <c r="F1240" s="2" t="s">
        <v>2775</v>
      </c>
      <c r="G1240" s="2">
        <v>48</v>
      </c>
      <c r="H1240" s="2">
        <v>52</v>
      </c>
      <c r="I1240" s="3">
        <v>42527</v>
      </c>
      <c r="J1240" s="3">
        <v>42531</v>
      </c>
      <c r="K1240" s="3" t="s">
        <v>2538</v>
      </c>
      <c r="L1240" s="17">
        <f t="shared" si="209"/>
        <v>259.83</v>
      </c>
      <c r="M1240" s="20">
        <f t="shared" si="210"/>
        <v>0.91671477504522192</v>
      </c>
      <c r="N1240" s="2">
        <v>4</v>
      </c>
      <c r="O1240" s="2">
        <v>2820000</v>
      </c>
      <c r="P1240" s="2">
        <v>3000000</v>
      </c>
      <c r="Q1240" s="2">
        <f t="shared" si="211"/>
        <v>180000</v>
      </c>
      <c r="R1240" s="14">
        <f t="shared" si="212"/>
        <v>6.3829787234042548E-2</v>
      </c>
      <c r="S1240" s="2"/>
      <c r="T1240" s="9">
        <f t="shared" si="213"/>
        <v>58750</v>
      </c>
      <c r="U1240" s="2">
        <v>62500</v>
      </c>
      <c r="V1240" s="5">
        <f t="shared" si="214"/>
        <v>3750</v>
      </c>
      <c r="W1240" s="14">
        <f t="shared" si="215"/>
        <v>6.3829787234042548E-2</v>
      </c>
      <c r="X1240" s="22">
        <f t="shared" si="216"/>
        <v>53856.993033906787</v>
      </c>
      <c r="Y1240" s="22">
        <f t="shared" si="217"/>
        <v>57294.673440326369</v>
      </c>
      <c r="Z1240" s="22">
        <f t="shared" si="219"/>
        <v>2750144.3251356659</v>
      </c>
      <c r="AA1240" s="2">
        <v>352</v>
      </c>
      <c r="AB1240" s="2">
        <v>1896</v>
      </c>
      <c r="AC1240" s="2">
        <f t="shared" si="218"/>
        <v>120</v>
      </c>
      <c r="AD1240" s="2" t="s">
        <v>2595</v>
      </c>
    </row>
    <row r="1241" spans="1:30" x14ac:dyDescent="0.2">
      <c r="A1241">
        <v>23</v>
      </c>
      <c r="B1241" s="2" t="s">
        <v>886</v>
      </c>
      <c r="C1241" s="2" t="s">
        <v>22</v>
      </c>
      <c r="D1241" s="2" t="s">
        <v>23</v>
      </c>
      <c r="E1241" s="2" t="s">
        <v>2768</v>
      </c>
      <c r="F1241" s="2" t="s">
        <v>2775</v>
      </c>
      <c r="G1241" s="2">
        <v>75</v>
      </c>
      <c r="H1241" s="2">
        <v>86</v>
      </c>
      <c r="I1241" s="3">
        <v>42528</v>
      </c>
      <c r="J1241" s="3">
        <v>42532</v>
      </c>
      <c r="K1241" s="3" t="s">
        <v>2538</v>
      </c>
      <c r="L1241" s="17">
        <f t="shared" si="209"/>
        <v>259.83</v>
      </c>
      <c r="M1241" s="20">
        <f t="shared" si="210"/>
        <v>0.91671477504522192</v>
      </c>
      <c r="N1241" s="2">
        <v>4</v>
      </c>
      <c r="O1241" s="2">
        <v>4200000</v>
      </c>
      <c r="P1241" s="2">
        <v>4800000</v>
      </c>
      <c r="Q1241" s="2">
        <f t="shared" si="211"/>
        <v>600000</v>
      </c>
      <c r="R1241" s="14">
        <f t="shared" si="212"/>
        <v>0.14285714285714285</v>
      </c>
      <c r="S1241" s="2"/>
      <c r="T1241" s="9">
        <f t="shared" si="213"/>
        <v>56000</v>
      </c>
      <c r="U1241" s="2">
        <v>64000</v>
      </c>
      <c r="V1241" s="5">
        <f t="shared" si="214"/>
        <v>8000</v>
      </c>
      <c r="W1241" s="14">
        <f t="shared" si="215"/>
        <v>0.14285714285714285</v>
      </c>
      <c r="X1241" s="22">
        <f t="shared" si="216"/>
        <v>51336.027402532425</v>
      </c>
      <c r="Y1241" s="22">
        <f t="shared" si="217"/>
        <v>58669.745602894203</v>
      </c>
      <c r="Z1241" s="22">
        <f t="shared" si="219"/>
        <v>4400230.9202170651</v>
      </c>
      <c r="AA1241" s="2"/>
      <c r="AB1241" s="2">
        <v>2014</v>
      </c>
      <c r="AC1241" s="2">
        <f t="shared" si="218"/>
        <v>2</v>
      </c>
      <c r="AD1241" s="2" t="s">
        <v>460</v>
      </c>
    </row>
    <row r="1242" spans="1:30" x14ac:dyDescent="0.2">
      <c r="A1242">
        <v>24</v>
      </c>
      <c r="B1242" s="2" t="s">
        <v>2679</v>
      </c>
      <c r="C1242" s="2" t="s">
        <v>22</v>
      </c>
      <c r="D1242" s="2" t="s">
        <v>23</v>
      </c>
      <c r="E1242" s="2" t="s">
        <v>2768</v>
      </c>
      <c r="F1242" s="2" t="s">
        <v>2775</v>
      </c>
      <c r="G1242" s="2">
        <v>79</v>
      </c>
      <c r="H1242" s="2">
        <v>86</v>
      </c>
      <c r="I1242" s="3">
        <v>42533</v>
      </c>
      <c r="J1242" s="3">
        <v>42537</v>
      </c>
      <c r="K1242" s="3" t="s">
        <v>2538</v>
      </c>
      <c r="L1242" s="17">
        <f t="shared" si="209"/>
        <v>259.83</v>
      </c>
      <c r="M1242" s="20">
        <f t="shared" si="210"/>
        <v>0.91671477504522192</v>
      </c>
      <c r="N1242" s="2">
        <v>4</v>
      </c>
      <c r="O1242" s="2">
        <v>5490000</v>
      </c>
      <c r="P1242" s="2">
        <v>6300000</v>
      </c>
      <c r="Q1242" s="2">
        <f t="shared" si="211"/>
        <v>810000</v>
      </c>
      <c r="R1242" s="14">
        <f t="shared" si="212"/>
        <v>0.14754098360655737</v>
      </c>
      <c r="S1242" s="2">
        <v>26671</v>
      </c>
      <c r="T1242" s="9">
        <f t="shared" si="213"/>
        <v>69831.278481012661</v>
      </c>
      <c r="U1242" s="2">
        <v>80084</v>
      </c>
      <c r="V1242" s="5">
        <f t="shared" si="214"/>
        <v>10252.721518987339</v>
      </c>
      <c r="W1242" s="14">
        <f t="shared" si="215"/>
        <v>0.14682133482312063</v>
      </c>
      <c r="X1242" s="22">
        <f t="shared" si="216"/>
        <v>64015.364743841768</v>
      </c>
      <c r="Y1242" s="22">
        <f t="shared" si="217"/>
        <v>73414.186044721559</v>
      </c>
      <c r="Z1242" s="22">
        <f t="shared" si="219"/>
        <v>5799720.6975330031</v>
      </c>
      <c r="AA1242" s="11">
        <v>6789</v>
      </c>
      <c r="AB1242" s="2">
        <v>2005</v>
      </c>
      <c r="AC1242" s="2">
        <f t="shared" si="218"/>
        <v>11</v>
      </c>
      <c r="AD1242" s="2" t="s">
        <v>127</v>
      </c>
    </row>
    <row r="1243" spans="1:30" x14ac:dyDescent="0.2">
      <c r="A1243">
        <v>24</v>
      </c>
      <c r="B1243" s="2" t="s">
        <v>1190</v>
      </c>
      <c r="C1243" s="2" t="s">
        <v>22</v>
      </c>
      <c r="D1243" s="2" t="s">
        <v>23</v>
      </c>
      <c r="E1243" s="2" t="s">
        <v>2768</v>
      </c>
      <c r="F1243" s="2" t="s">
        <v>2775</v>
      </c>
      <c r="G1243" s="2">
        <v>56</v>
      </c>
      <c r="H1243" s="2"/>
      <c r="I1243" s="3">
        <v>42536</v>
      </c>
      <c r="J1243" s="3">
        <v>42540</v>
      </c>
      <c r="K1243" s="3" t="s">
        <v>2538</v>
      </c>
      <c r="L1243" s="17">
        <f t="shared" si="209"/>
        <v>259.83</v>
      </c>
      <c r="M1243" s="20">
        <f t="shared" si="210"/>
        <v>0.91671477504522192</v>
      </c>
      <c r="N1243" s="2">
        <v>4</v>
      </c>
      <c r="O1243" s="2">
        <v>3500000</v>
      </c>
      <c r="P1243" s="2">
        <v>3779908</v>
      </c>
      <c r="Q1243" s="2">
        <f t="shared" si="211"/>
        <v>279908</v>
      </c>
      <c r="R1243" s="14">
        <f t="shared" si="212"/>
        <v>7.9973714285714287E-2</v>
      </c>
      <c r="S1243" s="2">
        <v>279908</v>
      </c>
      <c r="T1243" s="9">
        <f t="shared" si="213"/>
        <v>67498.357142857145</v>
      </c>
      <c r="U1243" s="2">
        <v>72497</v>
      </c>
      <c r="V1243" s="5">
        <f t="shared" si="214"/>
        <v>4998.6428571428551</v>
      </c>
      <c r="W1243" s="14">
        <f t="shared" si="215"/>
        <v>7.4055770669550658E-2</v>
      </c>
      <c r="X1243" s="22">
        <f t="shared" si="216"/>
        <v>61876.741284136333</v>
      </c>
      <c r="Y1243" s="22">
        <f t="shared" si="217"/>
        <v>66459.07104645345</v>
      </c>
      <c r="Z1243" s="22">
        <f t="shared" si="219"/>
        <v>3721707.9786013933</v>
      </c>
      <c r="AA1243" s="2"/>
      <c r="AB1243" s="2">
        <v>1991</v>
      </c>
      <c r="AC1243" s="2">
        <f t="shared" si="218"/>
        <v>25</v>
      </c>
      <c r="AD1243" s="2" t="s">
        <v>1019</v>
      </c>
    </row>
    <row r="1244" spans="1:30" x14ac:dyDescent="0.2">
      <c r="A1244">
        <v>30</v>
      </c>
      <c r="B1244" s="2" t="s">
        <v>2552</v>
      </c>
      <c r="C1244" s="2" t="s">
        <v>22</v>
      </c>
      <c r="D1244" s="2" t="s">
        <v>23</v>
      </c>
      <c r="E1244" s="2" t="s">
        <v>2768</v>
      </c>
      <c r="F1244" s="2" t="s">
        <v>2775</v>
      </c>
      <c r="G1244" s="2">
        <v>27</v>
      </c>
      <c r="H1244" s="2">
        <v>31</v>
      </c>
      <c r="I1244" s="3">
        <v>42573</v>
      </c>
      <c r="J1244" s="3">
        <v>42577</v>
      </c>
      <c r="K1244" s="3" t="s">
        <v>2539</v>
      </c>
      <c r="L1244" s="17">
        <f t="shared" si="209"/>
        <v>265.66000000000003</v>
      </c>
      <c r="M1244" s="20">
        <f t="shared" si="210"/>
        <v>0.89659715425732134</v>
      </c>
      <c r="N1244" s="2">
        <v>4</v>
      </c>
      <c r="O1244" s="2">
        <v>2390000</v>
      </c>
      <c r="P1244" s="2">
        <v>2900000</v>
      </c>
      <c r="Q1244" s="2">
        <f t="shared" si="211"/>
        <v>510000</v>
      </c>
      <c r="R1244" s="14">
        <f t="shared" si="212"/>
        <v>0.21338912133891214</v>
      </c>
      <c r="S1244" s="2">
        <v>100588</v>
      </c>
      <c r="T1244" s="9">
        <f t="shared" si="213"/>
        <v>92244</v>
      </c>
      <c r="U1244" s="2">
        <v>111133</v>
      </c>
      <c r="V1244" s="5">
        <f t="shared" si="214"/>
        <v>18889</v>
      </c>
      <c r="W1244" s="14">
        <f t="shared" si="215"/>
        <v>0.20477212610034257</v>
      </c>
      <c r="X1244" s="22">
        <f t="shared" si="216"/>
        <v>82705.707897312343</v>
      </c>
      <c r="Y1244" s="22">
        <f t="shared" si="217"/>
        <v>99641.531544078898</v>
      </c>
      <c r="Z1244" s="22">
        <f t="shared" si="219"/>
        <v>2690321.3516901303</v>
      </c>
      <c r="AA1244" s="11">
        <v>1856</v>
      </c>
      <c r="AB1244" s="2">
        <v>1880</v>
      </c>
      <c r="AC1244" s="2">
        <f t="shared" si="218"/>
        <v>136</v>
      </c>
      <c r="AD1244" s="2" t="s">
        <v>244</v>
      </c>
    </row>
    <row r="1245" spans="1:30" x14ac:dyDescent="0.2">
      <c r="A1245">
        <v>30</v>
      </c>
      <c r="B1245" s="2" t="s">
        <v>1788</v>
      </c>
      <c r="C1245" s="2" t="s">
        <v>22</v>
      </c>
      <c r="D1245" s="2" t="s">
        <v>23</v>
      </c>
      <c r="E1245" s="2" t="s">
        <v>2768</v>
      </c>
      <c r="F1245" s="2" t="s">
        <v>2775</v>
      </c>
      <c r="G1245" s="2">
        <v>49</v>
      </c>
      <c r="H1245" s="2">
        <v>57</v>
      </c>
      <c r="I1245" s="3">
        <v>42574</v>
      </c>
      <c r="J1245" s="3">
        <v>42578</v>
      </c>
      <c r="K1245" s="3" t="s">
        <v>2539</v>
      </c>
      <c r="L1245" s="17">
        <f t="shared" si="209"/>
        <v>265.66000000000003</v>
      </c>
      <c r="M1245" s="20">
        <f t="shared" si="210"/>
        <v>0.89659715425732134</v>
      </c>
      <c r="N1245" s="2">
        <v>4</v>
      </c>
      <c r="O1245" s="2">
        <v>3500000</v>
      </c>
      <c r="P1245" s="2">
        <v>4000000</v>
      </c>
      <c r="Q1245" s="2">
        <f t="shared" si="211"/>
        <v>500000</v>
      </c>
      <c r="R1245" s="14">
        <f t="shared" si="212"/>
        <v>0.14285714285714285</v>
      </c>
      <c r="S1245" s="2">
        <v>3380</v>
      </c>
      <c r="T1245" s="9">
        <f t="shared" si="213"/>
        <v>71497.551020408166</v>
      </c>
      <c r="U1245" s="2">
        <v>81702</v>
      </c>
      <c r="V1245" s="5">
        <f t="shared" si="214"/>
        <v>10204.448979591834</v>
      </c>
      <c r="W1245" s="14">
        <f t="shared" si="215"/>
        <v>0.14272445466949057</v>
      </c>
      <c r="X1245" s="22">
        <f t="shared" si="216"/>
        <v>64104.500781265604</v>
      </c>
      <c r="Y1245" s="22">
        <f t="shared" si="217"/>
        <v>73253.780697131675</v>
      </c>
      <c r="Z1245" s="22">
        <f t="shared" si="219"/>
        <v>3589435.2541594519</v>
      </c>
      <c r="AA1245" s="11">
        <v>6724</v>
      </c>
      <c r="AB1245" s="2">
        <v>2005</v>
      </c>
      <c r="AC1245" s="2">
        <f t="shared" si="218"/>
        <v>11</v>
      </c>
      <c r="AD1245" s="2" t="s">
        <v>37</v>
      </c>
    </row>
    <row r="1246" spans="1:30" x14ac:dyDescent="0.2">
      <c r="A1246">
        <v>31</v>
      </c>
      <c r="B1246" s="2" t="s">
        <v>696</v>
      </c>
      <c r="C1246" s="2" t="s">
        <v>22</v>
      </c>
      <c r="D1246" s="2" t="s">
        <v>23</v>
      </c>
      <c r="E1246" s="2" t="s">
        <v>2768</v>
      </c>
      <c r="F1246" s="2" t="s">
        <v>2775</v>
      </c>
      <c r="G1246" s="2">
        <v>34</v>
      </c>
      <c r="H1246" s="2">
        <v>37</v>
      </c>
      <c r="I1246" s="3">
        <v>42581</v>
      </c>
      <c r="J1246" s="3">
        <v>42585</v>
      </c>
      <c r="K1246" s="3" t="s">
        <v>2540</v>
      </c>
      <c r="L1246" s="17">
        <f t="shared" si="209"/>
        <v>272.20999999999998</v>
      </c>
      <c r="M1246" s="20">
        <f t="shared" si="210"/>
        <v>0.87502296021454029</v>
      </c>
      <c r="N1246" s="2">
        <v>4</v>
      </c>
      <c r="O1246" s="2">
        <v>2100000</v>
      </c>
      <c r="P1246" s="2">
        <v>2425000</v>
      </c>
      <c r="Q1246" s="2">
        <f t="shared" si="211"/>
        <v>325000</v>
      </c>
      <c r="R1246" s="14">
        <f t="shared" si="212"/>
        <v>0.15476190476190477</v>
      </c>
      <c r="S1246" s="2">
        <v>195251</v>
      </c>
      <c r="T1246" s="9">
        <f t="shared" si="213"/>
        <v>67507.382352941175</v>
      </c>
      <c r="U1246" s="2">
        <v>77066</v>
      </c>
      <c r="V1246" s="5">
        <f t="shared" si="214"/>
        <v>9558.6176470588252</v>
      </c>
      <c r="W1246" s="14">
        <f t="shared" si="215"/>
        <v>0.14159366448375366</v>
      </c>
      <c r="X1246" s="22">
        <f t="shared" si="216"/>
        <v>59070.509542805405</v>
      </c>
      <c r="Y1246" s="22">
        <f t="shared" si="217"/>
        <v>67434.519451893764</v>
      </c>
      <c r="Z1246" s="22">
        <f t="shared" si="219"/>
        <v>2292773.6613643882</v>
      </c>
      <c r="AA1246" s="11">
        <v>2041</v>
      </c>
      <c r="AB1246" s="2">
        <v>1936</v>
      </c>
      <c r="AC1246" s="2">
        <f t="shared" si="218"/>
        <v>80</v>
      </c>
      <c r="AD1246" s="2" t="s">
        <v>50</v>
      </c>
    </row>
    <row r="1247" spans="1:30" x14ac:dyDescent="0.2">
      <c r="A1247">
        <v>37</v>
      </c>
      <c r="B1247" s="2" t="s">
        <v>1279</v>
      </c>
      <c r="C1247" s="2" t="s">
        <v>22</v>
      </c>
      <c r="D1247" s="2" t="s">
        <v>23</v>
      </c>
      <c r="E1247" s="2" t="s">
        <v>2768</v>
      </c>
      <c r="F1247" s="2" t="s">
        <v>2775</v>
      </c>
      <c r="G1247" s="2">
        <v>29</v>
      </c>
      <c r="H1247" s="2">
        <v>32</v>
      </c>
      <c r="I1247" s="3">
        <v>42624</v>
      </c>
      <c r="J1247" s="3">
        <v>42628</v>
      </c>
      <c r="K1247" s="3" t="s">
        <v>2541</v>
      </c>
      <c r="L1247" s="17">
        <f t="shared" si="209"/>
        <v>275.91000000000003</v>
      </c>
      <c r="M1247" s="20">
        <f t="shared" si="210"/>
        <v>0.86328875357906554</v>
      </c>
      <c r="N1247" s="2">
        <v>4</v>
      </c>
      <c r="O1247" s="2">
        <v>2590000</v>
      </c>
      <c r="P1247" s="2">
        <v>3200000</v>
      </c>
      <c r="Q1247" s="2">
        <f t="shared" si="211"/>
        <v>610000</v>
      </c>
      <c r="R1247" s="14">
        <f t="shared" si="212"/>
        <v>0.23552123552123552</v>
      </c>
      <c r="S1247" s="2">
        <v>9324</v>
      </c>
      <c r="T1247" s="9">
        <f t="shared" si="213"/>
        <v>89631.862068965522</v>
      </c>
      <c r="U1247" s="2">
        <v>110666</v>
      </c>
      <c r="V1247" s="5">
        <f t="shared" si="214"/>
        <v>21034.137931034478</v>
      </c>
      <c r="W1247" s="14">
        <f t="shared" si="215"/>
        <v>0.23467255332540302</v>
      </c>
      <c r="X1247" s="22">
        <f t="shared" si="216"/>
        <v>77378.178486487974</v>
      </c>
      <c r="Y1247" s="22">
        <f t="shared" si="217"/>
        <v>95536.713203580861</v>
      </c>
      <c r="Z1247" s="22">
        <f t="shared" si="219"/>
        <v>2770564.6829038449</v>
      </c>
      <c r="AA1247" s="11">
        <v>6789</v>
      </c>
      <c r="AB1247" s="2">
        <v>2005</v>
      </c>
      <c r="AC1247" s="2">
        <f t="shared" si="218"/>
        <v>11</v>
      </c>
      <c r="AD1247" s="2" t="s">
        <v>46</v>
      </c>
    </row>
    <row r="1248" spans="1:30" x14ac:dyDescent="0.2">
      <c r="A1248">
        <v>42</v>
      </c>
      <c r="B1248" s="2" t="s">
        <v>915</v>
      </c>
      <c r="C1248" s="2" t="s">
        <v>22</v>
      </c>
      <c r="D1248" s="2" t="s">
        <v>23</v>
      </c>
      <c r="E1248" s="2" t="s">
        <v>2768</v>
      </c>
      <c r="F1248" s="2" t="s">
        <v>2775</v>
      </c>
      <c r="G1248" s="2">
        <v>54</v>
      </c>
      <c r="H1248" s="2">
        <v>60</v>
      </c>
      <c r="I1248" s="3">
        <v>42660</v>
      </c>
      <c r="J1248" s="3">
        <v>42664</v>
      </c>
      <c r="K1248" s="3" t="s">
        <v>2542</v>
      </c>
      <c r="L1248" s="17">
        <f t="shared" si="209"/>
        <v>281.13</v>
      </c>
      <c r="M1248" s="20">
        <f t="shared" si="210"/>
        <v>0.84725927506847365</v>
      </c>
      <c r="N1248" s="2">
        <v>4</v>
      </c>
      <c r="O1248" s="2">
        <v>3200000</v>
      </c>
      <c r="P1248" s="2">
        <v>3850000</v>
      </c>
      <c r="Q1248" s="2">
        <f t="shared" si="211"/>
        <v>650000</v>
      </c>
      <c r="R1248" s="14">
        <f t="shared" si="212"/>
        <v>0.203125</v>
      </c>
      <c r="S1248" s="2">
        <v>95000</v>
      </c>
      <c r="T1248" s="9">
        <f t="shared" si="213"/>
        <v>61018.518518518518</v>
      </c>
      <c r="U1248" s="2">
        <v>73056</v>
      </c>
      <c r="V1248" s="5">
        <f t="shared" si="214"/>
        <v>12037.481481481482</v>
      </c>
      <c r="W1248" s="14">
        <f t="shared" si="215"/>
        <v>0.19727587253414264</v>
      </c>
      <c r="X1248" s="22">
        <f t="shared" si="216"/>
        <v>51698.505765752234</v>
      </c>
      <c r="Y1248" s="22">
        <f t="shared" si="217"/>
        <v>61897.37359940241</v>
      </c>
      <c r="Z1248" s="22">
        <f t="shared" si="219"/>
        <v>3342458.17436773</v>
      </c>
      <c r="AA1248" s="11">
        <v>5731</v>
      </c>
      <c r="AB1248" s="2">
        <v>1934</v>
      </c>
      <c r="AC1248" s="2">
        <f t="shared" si="218"/>
        <v>82</v>
      </c>
      <c r="AD1248" s="2" t="s">
        <v>103</v>
      </c>
    </row>
    <row r="1249" spans="1:30" x14ac:dyDescent="0.2">
      <c r="A1249">
        <v>42</v>
      </c>
      <c r="B1249" s="2" t="s">
        <v>1994</v>
      </c>
      <c r="C1249" s="2" t="s">
        <v>22</v>
      </c>
      <c r="D1249" s="2" t="s">
        <v>23</v>
      </c>
      <c r="E1249" s="2" t="s">
        <v>2768</v>
      </c>
      <c r="F1249" s="2" t="s">
        <v>2775</v>
      </c>
      <c r="G1249" s="2">
        <v>98</v>
      </c>
      <c r="H1249" s="2">
        <v>110</v>
      </c>
      <c r="I1249" s="3">
        <v>42660</v>
      </c>
      <c r="J1249" s="3">
        <v>42664</v>
      </c>
      <c r="K1249" s="3" t="s">
        <v>2542</v>
      </c>
      <c r="L1249" s="17">
        <f t="shared" si="209"/>
        <v>281.13</v>
      </c>
      <c r="M1249" s="20">
        <f t="shared" si="210"/>
        <v>0.84725927506847365</v>
      </c>
      <c r="N1249" s="2">
        <v>4</v>
      </c>
      <c r="O1249" s="2">
        <v>6900000</v>
      </c>
      <c r="P1249" s="2">
        <v>8200000</v>
      </c>
      <c r="Q1249" s="2">
        <f t="shared" si="211"/>
        <v>1300000</v>
      </c>
      <c r="R1249" s="14">
        <f t="shared" si="212"/>
        <v>0.18840579710144928</v>
      </c>
      <c r="S1249" s="2"/>
      <c r="T1249" s="9">
        <f t="shared" si="213"/>
        <v>70408.163265306124</v>
      </c>
      <c r="U1249" s="2">
        <v>83673</v>
      </c>
      <c r="V1249" s="5">
        <f t="shared" si="214"/>
        <v>13264.836734693876</v>
      </c>
      <c r="W1249" s="14">
        <f t="shared" si="215"/>
        <v>0.18839913043478257</v>
      </c>
      <c r="X1249" s="22">
        <f t="shared" si="216"/>
        <v>59653.969367066005</v>
      </c>
      <c r="Y1249" s="22">
        <f t="shared" si="217"/>
        <v>70892.725322804399</v>
      </c>
      <c r="Z1249" s="22">
        <f t="shared" si="219"/>
        <v>6947487.0816348307</v>
      </c>
      <c r="AA1249" s="2">
        <v>457</v>
      </c>
      <c r="AB1249" s="2">
        <v>1925</v>
      </c>
      <c r="AC1249" s="2">
        <f t="shared" si="218"/>
        <v>91</v>
      </c>
      <c r="AD1249" s="2" t="s">
        <v>217</v>
      </c>
    </row>
    <row r="1250" spans="1:30" x14ac:dyDescent="0.2">
      <c r="A1250">
        <v>44</v>
      </c>
      <c r="B1250" s="2" t="s">
        <v>72</v>
      </c>
      <c r="C1250" s="2" t="s">
        <v>22</v>
      </c>
      <c r="D1250" s="2" t="s">
        <v>23</v>
      </c>
      <c r="E1250" s="2" t="s">
        <v>2768</v>
      </c>
      <c r="F1250" s="2" t="s">
        <v>2775</v>
      </c>
      <c r="G1250" s="2">
        <v>22</v>
      </c>
      <c r="H1250" s="2">
        <v>24</v>
      </c>
      <c r="I1250" s="3">
        <v>42674</v>
      </c>
      <c r="J1250" s="3">
        <v>42678</v>
      </c>
      <c r="K1250" s="3" t="s">
        <v>2543</v>
      </c>
      <c r="L1250" s="17">
        <f t="shared" si="209"/>
        <v>284.38</v>
      </c>
      <c r="M1250" s="20">
        <f t="shared" si="210"/>
        <v>0.83757648217174208</v>
      </c>
      <c r="N1250" s="2">
        <v>4</v>
      </c>
      <c r="O1250" s="2">
        <v>2400000</v>
      </c>
      <c r="P1250" s="2">
        <v>2650000</v>
      </c>
      <c r="Q1250" s="2">
        <f t="shared" si="211"/>
        <v>250000</v>
      </c>
      <c r="R1250" s="14">
        <f t="shared" si="212"/>
        <v>0.10416666666666667</v>
      </c>
      <c r="S1250" s="2"/>
      <c r="T1250" s="9">
        <f t="shared" si="213"/>
        <v>109090.90909090909</v>
      </c>
      <c r="U1250" s="2">
        <v>120455</v>
      </c>
      <c r="V1250" s="5">
        <f t="shared" si="214"/>
        <v>11364.090909090912</v>
      </c>
      <c r="W1250" s="14">
        <f t="shared" si="215"/>
        <v>0.10417083333333337</v>
      </c>
      <c r="X1250" s="22">
        <f t="shared" si="216"/>
        <v>91371.979873280958</v>
      </c>
      <c r="Y1250" s="22">
        <f t="shared" si="217"/>
        <v>100890.2751599972</v>
      </c>
      <c r="Z1250" s="22">
        <f t="shared" si="219"/>
        <v>2219586.0535199381</v>
      </c>
      <c r="AA1250" s="2">
        <v>290</v>
      </c>
      <c r="AB1250" s="2">
        <v>1848</v>
      </c>
      <c r="AC1250" s="2">
        <f t="shared" si="218"/>
        <v>168</v>
      </c>
      <c r="AD1250" s="2" t="s">
        <v>37</v>
      </c>
    </row>
    <row r="1251" spans="1:30" x14ac:dyDescent="0.2">
      <c r="A1251">
        <v>44</v>
      </c>
      <c r="B1251" s="2" t="s">
        <v>2638</v>
      </c>
      <c r="C1251" s="2" t="s">
        <v>22</v>
      </c>
      <c r="D1251" s="2" t="s">
        <v>23</v>
      </c>
      <c r="E1251" s="2" t="s">
        <v>2768</v>
      </c>
      <c r="F1251" s="2" t="s">
        <v>2775</v>
      </c>
      <c r="G1251" s="2">
        <v>65</v>
      </c>
      <c r="H1251" s="2">
        <v>72</v>
      </c>
      <c r="I1251" s="3">
        <v>42674</v>
      </c>
      <c r="J1251" s="3">
        <v>42678</v>
      </c>
      <c r="K1251" s="3" t="s">
        <v>2543</v>
      </c>
      <c r="L1251" s="17">
        <f t="shared" si="209"/>
        <v>284.38</v>
      </c>
      <c r="M1251" s="20">
        <f t="shared" si="210"/>
        <v>0.83757648217174208</v>
      </c>
      <c r="N1251" s="2">
        <v>4</v>
      </c>
      <c r="O1251" s="2">
        <v>3750000</v>
      </c>
      <c r="P1251" s="2">
        <v>4100000</v>
      </c>
      <c r="Q1251" s="2">
        <f t="shared" si="211"/>
        <v>350000</v>
      </c>
      <c r="R1251" s="14">
        <f t="shared" si="212"/>
        <v>9.3333333333333338E-2</v>
      </c>
      <c r="S1251" s="2">
        <v>57016</v>
      </c>
      <c r="T1251" s="9">
        <f t="shared" si="213"/>
        <v>58569.476923076923</v>
      </c>
      <c r="U1251" s="2">
        <v>63954</v>
      </c>
      <c r="V1251" s="5">
        <f t="shared" si="214"/>
        <v>5384.5230769230766</v>
      </c>
      <c r="W1251" s="14">
        <f t="shared" si="215"/>
        <v>9.1933945116069907E-2</v>
      </c>
      <c r="X1251" s="22">
        <f t="shared" si="216"/>
        <v>49056.416443869799</v>
      </c>
      <c r="Y1251" s="22">
        <f t="shared" si="217"/>
        <v>53566.36634081159</v>
      </c>
      <c r="Z1251" s="22">
        <f t="shared" si="219"/>
        <v>3481813.8121527531</v>
      </c>
      <c r="AA1251" s="11">
        <v>1648</v>
      </c>
      <c r="AB1251" s="2">
        <v>1935</v>
      </c>
      <c r="AC1251" s="2">
        <f t="shared" si="218"/>
        <v>81</v>
      </c>
      <c r="AD1251" s="2" t="s">
        <v>81</v>
      </c>
    </row>
    <row r="1252" spans="1:30" x14ac:dyDescent="0.2">
      <c r="A1252">
        <v>48</v>
      </c>
      <c r="B1252" s="2" t="s">
        <v>2573</v>
      </c>
      <c r="C1252" s="2" t="s">
        <v>22</v>
      </c>
      <c r="D1252" s="2" t="s">
        <v>23</v>
      </c>
      <c r="E1252" s="2" t="s">
        <v>2768</v>
      </c>
      <c r="F1252" s="2" t="s">
        <v>2775</v>
      </c>
      <c r="G1252" s="2">
        <v>37</v>
      </c>
      <c r="H1252" s="2">
        <v>42</v>
      </c>
      <c r="I1252" s="3">
        <v>42700</v>
      </c>
      <c r="J1252" s="3">
        <v>42704</v>
      </c>
      <c r="K1252" s="3" t="s">
        <v>2543</v>
      </c>
      <c r="L1252" s="17">
        <f t="shared" si="209"/>
        <v>284.38</v>
      </c>
      <c r="M1252" s="20">
        <f t="shared" si="210"/>
        <v>0.83757648217174208</v>
      </c>
      <c r="N1252" s="2">
        <v>4</v>
      </c>
      <c r="O1252" s="2">
        <v>3150000</v>
      </c>
      <c r="P1252" s="2">
        <v>3535000</v>
      </c>
      <c r="Q1252" s="2">
        <f t="shared" si="211"/>
        <v>385000</v>
      </c>
      <c r="R1252" s="14">
        <f t="shared" si="212"/>
        <v>0.12222222222222222</v>
      </c>
      <c r="S1252" s="2">
        <v>821</v>
      </c>
      <c r="T1252" s="9">
        <f t="shared" si="213"/>
        <v>85157.32432432432</v>
      </c>
      <c r="U1252" s="2">
        <v>95563</v>
      </c>
      <c r="V1252" s="5">
        <f t="shared" si="214"/>
        <v>10405.67567567568</v>
      </c>
      <c r="W1252" s="14">
        <f t="shared" si="215"/>
        <v>0.12219354891947216</v>
      </c>
      <c r="X1252" s="22">
        <f t="shared" si="216"/>
        <v>71325.77213872569</v>
      </c>
      <c r="Y1252" s="22">
        <f t="shared" si="217"/>
        <v>80041.321365778189</v>
      </c>
      <c r="Z1252" s="22">
        <f t="shared" si="219"/>
        <v>2961528.8905337928</v>
      </c>
      <c r="AA1252" s="2">
        <v>690</v>
      </c>
      <c r="AB1252" s="2">
        <v>1993</v>
      </c>
      <c r="AC1252" s="2">
        <f t="shared" si="218"/>
        <v>23</v>
      </c>
      <c r="AD1252" s="2" t="s">
        <v>29</v>
      </c>
    </row>
    <row r="1253" spans="1:30" x14ac:dyDescent="0.2">
      <c r="A1253">
        <v>50</v>
      </c>
      <c r="B1253" s="2" t="s">
        <v>1617</v>
      </c>
      <c r="C1253" s="2" t="s">
        <v>22</v>
      </c>
      <c r="D1253" s="2" t="s">
        <v>23</v>
      </c>
      <c r="E1253" s="2" t="s">
        <v>2768</v>
      </c>
      <c r="F1253" s="2" t="s">
        <v>2775</v>
      </c>
      <c r="G1253" s="2">
        <v>66</v>
      </c>
      <c r="H1253" s="2">
        <v>77</v>
      </c>
      <c r="I1253" s="3">
        <v>42714</v>
      </c>
      <c r="J1253" s="3">
        <v>42718</v>
      </c>
      <c r="K1253" s="3" t="s">
        <v>2544</v>
      </c>
      <c r="L1253" s="17">
        <f t="shared" si="209"/>
        <v>287.33999999999997</v>
      </c>
      <c r="M1253" s="20">
        <f t="shared" si="210"/>
        <v>0.82894828426254619</v>
      </c>
      <c r="N1253" s="2">
        <v>4</v>
      </c>
      <c r="O1253" s="2">
        <v>5000000</v>
      </c>
      <c r="P1253" s="2">
        <v>5150000</v>
      </c>
      <c r="Q1253" s="2">
        <f t="shared" si="211"/>
        <v>150000</v>
      </c>
      <c r="R1253" s="14">
        <f t="shared" si="212"/>
        <v>0.03</v>
      </c>
      <c r="S1253" s="2"/>
      <c r="T1253" s="9">
        <f t="shared" si="213"/>
        <v>75757.57575757576</v>
      </c>
      <c r="U1253" s="2">
        <v>78030</v>
      </c>
      <c r="V1253" s="5">
        <f t="shared" si="214"/>
        <v>2272.4242424242402</v>
      </c>
      <c r="W1253" s="14">
        <f t="shared" si="215"/>
        <v>2.9995999999999971E-2</v>
      </c>
      <c r="X1253" s="22">
        <f t="shared" si="216"/>
        <v>62799.11244413229</v>
      </c>
      <c r="Y1253" s="22">
        <f t="shared" si="217"/>
        <v>64682.834621006477</v>
      </c>
      <c r="Z1253" s="22">
        <f t="shared" si="219"/>
        <v>4269067.0849864278</v>
      </c>
      <c r="AA1253" s="11">
        <v>2041</v>
      </c>
      <c r="AB1253" s="2">
        <v>2016</v>
      </c>
      <c r="AC1253" s="2">
        <f t="shared" si="218"/>
        <v>0</v>
      </c>
      <c r="AD1253" s="2" t="s">
        <v>75</v>
      </c>
    </row>
    <row r="1254" spans="1:30" x14ac:dyDescent="0.2">
      <c r="A1254">
        <v>2</v>
      </c>
      <c r="B1254" s="2" t="s">
        <v>856</v>
      </c>
      <c r="C1254" s="2" t="s">
        <v>22</v>
      </c>
      <c r="D1254" s="2" t="s">
        <v>23</v>
      </c>
      <c r="E1254" s="2" t="s">
        <v>2767</v>
      </c>
      <c r="F1254" s="2" t="s">
        <v>2775</v>
      </c>
      <c r="G1254" s="2">
        <v>53</v>
      </c>
      <c r="H1254" s="2">
        <v>60</v>
      </c>
      <c r="I1254" s="3">
        <v>42370</v>
      </c>
      <c r="J1254" s="3">
        <v>42380</v>
      </c>
      <c r="K1254" s="3" t="s">
        <v>2533</v>
      </c>
      <c r="L1254" s="17">
        <f t="shared" si="209"/>
        <v>238.19</v>
      </c>
      <c r="M1254" s="20">
        <f t="shared" si="210"/>
        <v>1</v>
      </c>
      <c r="N1254" s="2">
        <v>10</v>
      </c>
      <c r="O1254" s="2">
        <v>2990000</v>
      </c>
      <c r="P1254" s="2">
        <v>3160000</v>
      </c>
      <c r="Q1254" s="2">
        <f t="shared" si="211"/>
        <v>170000</v>
      </c>
      <c r="R1254" s="4">
        <f t="shared" si="212"/>
        <v>5.6856187290969896E-2</v>
      </c>
      <c r="S1254" s="2"/>
      <c r="T1254" s="9">
        <f t="shared" si="213"/>
        <v>56415.094339622643</v>
      </c>
      <c r="U1254" s="2">
        <v>59623</v>
      </c>
      <c r="V1254" s="5">
        <f t="shared" si="214"/>
        <v>3207.905660377357</v>
      </c>
      <c r="W1254" s="4">
        <f t="shared" si="215"/>
        <v>5.6862541806020038E-2</v>
      </c>
      <c r="X1254" s="22">
        <f t="shared" si="216"/>
        <v>56415.094339622643</v>
      </c>
      <c r="Y1254" s="22">
        <f t="shared" si="217"/>
        <v>59623</v>
      </c>
      <c r="Z1254" s="22">
        <f t="shared" si="219"/>
        <v>3160019</v>
      </c>
      <c r="AA1254" s="2">
        <v>291</v>
      </c>
      <c r="AB1254" s="2">
        <v>1889</v>
      </c>
      <c r="AC1254" s="2">
        <f t="shared" si="218"/>
        <v>127</v>
      </c>
      <c r="AD1254" s="2" t="s">
        <v>37</v>
      </c>
    </row>
    <row r="1255" spans="1:30" x14ac:dyDescent="0.2">
      <c r="A1255">
        <v>2</v>
      </c>
      <c r="B1255" s="2" t="s">
        <v>1379</v>
      </c>
      <c r="C1255" s="2" t="s">
        <v>22</v>
      </c>
      <c r="D1255" s="2" t="s">
        <v>23</v>
      </c>
      <c r="E1255" s="2" t="s">
        <v>2767</v>
      </c>
      <c r="F1255" s="2" t="s">
        <v>2775</v>
      </c>
      <c r="G1255" s="2">
        <v>67</v>
      </c>
      <c r="H1255" s="2">
        <v>72</v>
      </c>
      <c r="I1255" s="3">
        <v>42370</v>
      </c>
      <c r="J1255" s="3">
        <v>42380</v>
      </c>
      <c r="K1255" s="3" t="s">
        <v>2533</v>
      </c>
      <c r="L1255" s="17">
        <f t="shared" si="209"/>
        <v>238.19</v>
      </c>
      <c r="M1255" s="20">
        <f t="shared" si="210"/>
        <v>1</v>
      </c>
      <c r="N1255" s="2">
        <v>10</v>
      </c>
      <c r="O1255" s="2">
        <v>3390000</v>
      </c>
      <c r="P1255" s="2">
        <v>4300000</v>
      </c>
      <c r="Q1255" s="2">
        <f t="shared" si="211"/>
        <v>910000</v>
      </c>
      <c r="R1255" s="4">
        <f t="shared" si="212"/>
        <v>0.26843657817109146</v>
      </c>
      <c r="S1255" s="2">
        <v>7675</v>
      </c>
      <c r="T1255" s="9">
        <f t="shared" si="213"/>
        <v>50711.567164179105</v>
      </c>
      <c r="U1255" s="2">
        <v>64294</v>
      </c>
      <c r="V1255" s="5">
        <f t="shared" si="214"/>
        <v>13582.432835820895</v>
      </c>
      <c r="W1255" s="4">
        <f t="shared" si="215"/>
        <v>0.26783697675616414</v>
      </c>
      <c r="X1255" s="22">
        <f t="shared" si="216"/>
        <v>50711.567164179105</v>
      </c>
      <c r="Y1255" s="22">
        <f t="shared" si="217"/>
        <v>64294</v>
      </c>
      <c r="Z1255" s="22">
        <f t="shared" si="219"/>
        <v>4307698</v>
      </c>
      <c r="AA1255" s="11">
        <v>1148</v>
      </c>
      <c r="AB1255" s="2">
        <v>1988</v>
      </c>
      <c r="AC1255" s="2">
        <f t="shared" si="218"/>
        <v>28</v>
      </c>
      <c r="AD1255" s="2" t="s">
        <v>558</v>
      </c>
    </row>
    <row r="1256" spans="1:30" x14ac:dyDescent="0.2">
      <c r="A1256">
        <v>2</v>
      </c>
      <c r="B1256" s="2" t="s">
        <v>314</v>
      </c>
      <c r="C1256" s="2" t="s">
        <v>22</v>
      </c>
      <c r="D1256" s="2" t="s">
        <v>23</v>
      </c>
      <c r="E1256" s="2" t="s">
        <v>2767</v>
      </c>
      <c r="F1256" s="2" t="s">
        <v>2775</v>
      </c>
      <c r="G1256" s="2">
        <v>37</v>
      </c>
      <c r="H1256" s="2">
        <v>41</v>
      </c>
      <c r="I1256" s="3">
        <v>42371</v>
      </c>
      <c r="J1256" s="3">
        <v>42381</v>
      </c>
      <c r="K1256" s="3" t="s">
        <v>2533</v>
      </c>
      <c r="L1256" s="17">
        <f t="shared" si="209"/>
        <v>238.19</v>
      </c>
      <c r="M1256" s="20">
        <f t="shared" si="210"/>
        <v>1</v>
      </c>
      <c r="N1256" s="2">
        <v>10</v>
      </c>
      <c r="O1256" s="2">
        <v>2750000</v>
      </c>
      <c r="P1256" s="2">
        <v>3350000</v>
      </c>
      <c r="Q1256" s="2">
        <f t="shared" si="211"/>
        <v>600000</v>
      </c>
      <c r="R1256" s="4">
        <f t="shared" si="212"/>
        <v>0.21818181818181817</v>
      </c>
      <c r="S1256" s="2"/>
      <c r="T1256" s="9">
        <f t="shared" si="213"/>
        <v>74324.32432432432</v>
      </c>
      <c r="U1256" s="2">
        <v>90541</v>
      </c>
      <c r="V1256" s="5">
        <f t="shared" si="214"/>
        <v>16216.67567567568</v>
      </c>
      <c r="W1256" s="4">
        <f t="shared" si="215"/>
        <v>0.21818800000000008</v>
      </c>
      <c r="X1256" s="22">
        <f t="shared" si="216"/>
        <v>74324.32432432432</v>
      </c>
      <c r="Y1256" s="22">
        <f t="shared" si="217"/>
        <v>90541</v>
      </c>
      <c r="Z1256" s="22">
        <f t="shared" si="219"/>
        <v>3350017</v>
      </c>
      <c r="AA1256" s="11">
        <v>1983</v>
      </c>
      <c r="AB1256" s="2">
        <v>1900</v>
      </c>
      <c r="AC1256" s="2">
        <f t="shared" si="218"/>
        <v>116</v>
      </c>
      <c r="AD1256" s="2" t="s">
        <v>315</v>
      </c>
    </row>
    <row r="1257" spans="1:30" x14ac:dyDescent="0.2">
      <c r="A1257">
        <v>2</v>
      </c>
      <c r="B1257" s="2" t="s">
        <v>1941</v>
      </c>
      <c r="C1257" s="2" t="s">
        <v>22</v>
      </c>
      <c r="D1257" s="2" t="s">
        <v>23</v>
      </c>
      <c r="E1257" s="2" t="s">
        <v>2767</v>
      </c>
      <c r="F1257" s="2" t="s">
        <v>2775</v>
      </c>
      <c r="G1257" s="2">
        <v>84</v>
      </c>
      <c r="H1257" s="2">
        <v>92</v>
      </c>
      <c r="I1257" s="3">
        <v>42371</v>
      </c>
      <c r="J1257" s="3">
        <v>42381</v>
      </c>
      <c r="K1257" s="3" t="s">
        <v>2533</v>
      </c>
      <c r="L1257" s="17">
        <f t="shared" si="209"/>
        <v>238.19</v>
      </c>
      <c r="M1257" s="20">
        <f t="shared" si="210"/>
        <v>1</v>
      </c>
      <c r="N1257" s="2">
        <v>10</v>
      </c>
      <c r="O1257" s="2">
        <v>5100000</v>
      </c>
      <c r="P1257" s="2">
        <v>5050000</v>
      </c>
      <c r="Q1257" s="2">
        <f t="shared" si="211"/>
        <v>-50000</v>
      </c>
      <c r="R1257" s="4">
        <f t="shared" si="212"/>
        <v>-9.8039215686274508E-3</v>
      </c>
      <c r="S1257" s="2">
        <v>7371</v>
      </c>
      <c r="T1257" s="9">
        <f t="shared" si="213"/>
        <v>60802.035714285717</v>
      </c>
      <c r="U1257" s="2">
        <v>60207</v>
      </c>
      <c r="V1257" s="5">
        <f t="shared" si="214"/>
        <v>-595.0357142857174</v>
      </c>
      <c r="W1257" s="4">
        <f t="shared" si="215"/>
        <v>-9.7864439454271607E-3</v>
      </c>
      <c r="X1257" s="22">
        <f t="shared" si="216"/>
        <v>60802.035714285717</v>
      </c>
      <c r="Y1257" s="22">
        <f t="shared" si="217"/>
        <v>60207</v>
      </c>
      <c r="Z1257" s="22">
        <f t="shared" si="219"/>
        <v>5057388</v>
      </c>
      <c r="AA1257" s="11">
        <v>5879</v>
      </c>
      <c r="AB1257" s="2">
        <v>2008</v>
      </c>
      <c r="AC1257" s="2">
        <f t="shared" si="218"/>
        <v>8</v>
      </c>
      <c r="AD1257" s="2" t="s">
        <v>65</v>
      </c>
    </row>
    <row r="1258" spans="1:30" x14ac:dyDescent="0.2">
      <c r="A1258">
        <v>3</v>
      </c>
      <c r="B1258" s="2" t="s">
        <v>670</v>
      </c>
      <c r="C1258" s="2" t="s">
        <v>22</v>
      </c>
      <c r="D1258" s="2" t="s">
        <v>23</v>
      </c>
      <c r="E1258" s="2" t="s">
        <v>2767</v>
      </c>
      <c r="F1258" s="2" t="s">
        <v>2775</v>
      </c>
      <c r="G1258" s="2">
        <v>68</v>
      </c>
      <c r="H1258" s="2">
        <v>75</v>
      </c>
      <c r="I1258" s="3">
        <v>42377</v>
      </c>
      <c r="J1258" s="3">
        <v>42387</v>
      </c>
      <c r="K1258" s="3" t="s">
        <v>2533</v>
      </c>
      <c r="L1258" s="17">
        <f t="shared" si="209"/>
        <v>238.19</v>
      </c>
      <c r="M1258" s="20">
        <f t="shared" si="210"/>
        <v>1</v>
      </c>
      <c r="N1258" s="2">
        <v>10</v>
      </c>
      <c r="O1258" s="2">
        <v>5200000</v>
      </c>
      <c r="P1258" s="2">
        <v>5000000</v>
      </c>
      <c r="Q1258" s="2">
        <f t="shared" si="211"/>
        <v>-200000</v>
      </c>
      <c r="R1258" s="4">
        <f t="shared" si="212"/>
        <v>-3.8461538461538464E-2</v>
      </c>
      <c r="S1258" s="2"/>
      <c r="T1258" s="9">
        <f t="shared" si="213"/>
        <v>76470.588235294112</v>
      </c>
      <c r="U1258" s="2">
        <v>73529</v>
      </c>
      <c r="V1258" s="5">
        <f t="shared" si="214"/>
        <v>-2941.5882352941117</v>
      </c>
      <c r="W1258" s="4">
        <f t="shared" si="215"/>
        <v>-3.8466923076923003E-2</v>
      </c>
      <c r="X1258" s="22">
        <f t="shared" si="216"/>
        <v>76470.588235294112</v>
      </c>
      <c r="Y1258" s="22">
        <f t="shared" si="217"/>
        <v>73529</v>
      </c>
      <c r="Z1258" s="22">
        <f t="shared" si="219"/>
        <v>4999972</v>
      </c>
      <c r="AA1258" s="11">
        <v>2937</v>
      </c>
      <c r="AB1258" s="2">
        <v>2010</v>
      </c>
      <c r="AC1258" s="2">
        <f t="shared" si="218"/>
        <v>6</v>
      </c>
      <c r="AD1258" s="2" t="s">
        <v>108</v>
      </c>
    </row>
    <row r="1259" spans="1:30" x14ac:dyDescent="0.2">
      <c r="A1259">
        <v>3</v>
      </c>
      <c r="B1259" s="2" t="s">
        <v>1766</v>
      </c>
      <c r="C1259" s="2" t="s">
        <v>22</v>
      </c>
      <c r="D1259" s="2" t="s">
        <v>23</v>
      </c>
      <c r="E1259" s="2" t="s">
        <v>2767</v>
      </c>
      <c r="F1259" s="2" t="s">
        <v>2775</v>
      </c>
      <c r="G1259" s="2">
        <v>78</v>
      </c>
      <c r="H1259" s="2">
        <v>88</v>
      </c>
      <c r="I1259" s="3">
        <v>42377</v>
      </c>
      <c r="J1259" s="3">
        <v>42387</v>
      </c>
      <c r="K1259" s="3" t="s">
        <v>2533</v>
      </c>
      <c r="L1259" s="17">
        <f t="shared" si="209"/>
        <v>238.19</v>
      </c>
      <c r="M1259" s="20">
        <f t="shared" si="210"/>
        <v>1</v>
      </c>
      <c r="N1259" s="2">
        <v>10</v>
      </c>
      <c r="O1259" s="2">
        <v>5800000</v>
      </c>
      <c r="P1259" s="2">
        <v>5800000</v>
      </c>
      <c r="Q1259" s="2">
        <f t="shared" si="211"/>
        <v>0</v>
      </c>
      <c r="R1259" s="4">
        <f t="shared" si="212"/>
        <v>0</v>
      </c>
      <c r="S1259" s="2"/>
      <c r="T1259" s="9">
        <f t="shared" si="213"/>
        <v>74358.974358974359</v>
      </c>
      <c r="U1259" s="2">
        <v>74359</v>
      </c>
      <c r="V1259" s="5">
        <f t="shared" si="214"/>
        <v>2.5641025640652515E-2</v>
      </c>
      <c r="W1259" s="4">
        <f t="shared" si="215"/>
        <v>3.4482758620187863E-7</v>
      </c>
      <c r="X1259" s="22">
        <f t="shared" si="216"/>
        <v>74358.974358974359</v>
      </c>
      <c r="Y1259" s="22">
        <f t="shared" si="217"/>
        <v>74359</v>
      </c>
      <c r="Z1259" s="22">
        <f t="shared" si="219"/>
        <v>5800002</v>
      </c>
      <c r="AA1259" s="11">
        <v>6463</v>
      </c>
      <c r="AB1259" s="2">
        <v>2012</v>
      </c>
      <c r="AC1259" s="2">
        <f t="shared" si="218"/>
        <v>4</v>
      </c>
      <c r="AD1259" s="2" t="s">
        <v>494</v>
      </c>
    </row>
    <row r="1260" spans="1:30" x14ac:dyDescent="0.2">
      <c r="A1260">
        <v>3</v>
      </c>
      <c r="B1260" s="2" t="s">
        <v>723</v>
      </c>
      <c r="C1260" s="2" t="s">
        <v>22</v>
      </c>
      <c r="D1260" s="2" t="s">
        <v>23</v>
      </c>
      <c r="E1260" s="2" t="s">
        <v>2767</v>
      </c>
      <c r="F1260" s="2" t="s">
        <v>2775</v>
      </c>
      <c r="G1260" s="2">
        <v>50</v>
      </c>
      <c r="H1260" s="2">
        <v>55</v>
      </c>
      <c r="I1260" s="3">
        <v>42378</v>
      </c>
      <c r="J1260" s="3">
        <v>42388</v>
      </c>
      <c r="K1260" s="3" t="s">
        <v>2533</v>
      </c>
      <c r="L1260" s="17">
        <f t="shared" si="209"/>
        <v>238.19</v>
      </c>
      <c r="M1260" s="20">
        <f t="shared" si="210"/>
        <v>1</v>
      </c>
      <c r="N1260" s="2">
        <v>10</v>
      </c>
      <c r="O1260" s="2">
        <v>2800000</v>
      </c>
      <c r="P1260" s="2">
        <v>3200000</v>
      </c>
      <c r="Q1260" s="2">
        <f t="shared" si="211"/>
        <v>400000</v>
      </c>
      <c r="R1260" s="4">
        <f t="shared" si="212"/>
        <v>0.14285714285714285</v>
      </c>
      <c r="S1260" s="2">
        <v>134005</v>
      </c>
      <c r="T1260" s="9">
        <f t="shared" si="213"/>
        <v>58680.1</v>
      </c>
      <c r="U1260" s="2">
        <v>66680</v>
      </c>
      <c r="V1260" s="5">
        <f t="shared" si="214"/>
        <v>7999.9000000000015</v>
      </c>
      <c r="W1260" s="4">
        <f t="shared" si="215"/>
        <v>0.13633071518283033</v>
      </c>
      <c r="X1260" s="22">
        <f t="shared" si="216"/>
        <v>58680.1</v>
      </c>
      <c r="Y1260" s="22">
        <f t="shared" si="217"/>
        <v>66680</v>
      </c>
      <c r="Z1260" s="22">
        <f t="shared" si="219"/>
        <v>3334000</v>
      </c>
      <c r="AA1260" s="11">
        <v>1212</v>
      </c>
      <c r="AB1260" s="2">
        <v>1966</v>
      </c>
      <c r="AC1260" s="2">
        <f t="shared" si="218"/>
        <v>50</v>
      </c>
      <c r="AD1260" s="2" t="s">
        <v>156</v>
      </c>
    </row>
    <row r="1261" spans="1:30" x14ac:dyDescent="0.2">
      <c r="A1261">
        <v>3</v>
      </c>
      <c r="B1261" s="2" t="s">
        <v>906</v>
      </c>
      <c r="C1261" s="2" t="s">
        <v>22</v>
      </c>
      <c r="D1261" s="2" t="s">
        <v>23</v>
      </c>
      <c r="E1261" s="2" t="s">
        <v>2767</v>
      </c>
      <c r="F1261" s="2" t="s">
        <v>2775</v>
      </c>
      <c r="G1261" s="2">
        <v>54</v>
      </c>
      <c r="H1261" s="2">
        <v>60</v>
      </c>
      <c r="I1261" s="3">
        <v>42378</v>
      </c>
      <c r="J1261" s="3">
        <v>42388</v>
      </c>
      <c r="K1261" s="3" t="s">
        <v>2533</v>
      </c>
      <c r="L1261" s="17">
        <f t="shared" si="209"/>
        <v>238.19</v>
      </c>
      <c r="M1261" s="20">
        <f t="shared" si="210"/>
        <v>1</v>
      </c>
      <c r="N1261" s="2">
        <v>10</v>
      </c>
      <c r="O1261" s="2">
        <v>3390000</v>
      </c>
      <c r="P1261" s="2">
        <v>3600000</v>
      </c>
      <c r="Q1261" s="2">
        <f t="shared" si="211"/>
        <v>210000</v>
      </c>
      <c r="R1261" s="4">
        <f t="shared" si="212"/>
        <v>6.1946902654867256E-2</v>
      </c>
      <c r="S1261" s="2">
        <v>45340</v>
      </c>
      <c r="T1261" s="9">
        <f t="shared" si="213"/>
        <v>63617.407407407409</v>
      </c>
      <c r="U1261" s="2">
        <v>67506</v>
      </c>
      <c r="V1261" s="5">
        <f t="shared" si="214"/>
        <v>3888.5925925925912</v>
      </c>
      <c r="W1261" s="4">
        <f t="shared" si="215"/>
        <v>6.1124663061007042E-2</v>
      </c>
      <c r="X1261" s="22">
        <f t="shared" si="216"/>
        <v>63617.407407407409</v>
      </c>
      <c r="Y1261" s="22">
        <f t="shared" si="217"/>
        <v>67506</v>
      </c>
      <c r="Z1261" s="22">
        <f t="shared" si="219"/>
        <v>3645324</v>
      </c>
      <c r="AA1261" s="2">
        <v>389</v>
      </c>
      <c r="AB1261" s="2">
        <v>1899</v>
      </c>
      <c r="AC1261" s="2">
        <f t="shared" si="218"/>
        <v>117</v>
      </c>
      <c r="AD1261" s="2" t="s">
        <v>96</v>
      </c>
    </row>
    <row r="1262" spans="1:30" x14ac:dyDescent="0.2">
      <c r="A1262">
        <v>3</v>
      </c>
      <c r="B1262" s="2" t="s">
        <v>1078</v>
      </c>
      <c r="C1262" s="2" t="s">
        <v>22</v>
      </c>
      <c r="D1262" s="2" t="s">
        <v>23</v>
      </c>
      <c r="E1262" s="2" t="s">
        <v>2767</v>
      </c>
      <c r="F1262" s="2" t="s">
        <v>2775</v>
      </c>
      <c r="G1262" s="2">
        <v>58</v>
      </c>
      <c r="H1262" s="2">
        <v>65</v>
      </c>
      <c r="I1262" s="3">
        <v>42378</v>
      </c>
      <c r="J1262" s="3">
        <v>42388</v>
      </c>
      <c r="K1262" s="3" t="s">
        <v>2533</v>
      </c>
      <c r="L1262" s="17">
        <f t="shared" si="209"/>
        <v>238.19</v>
      </c>
      <c r="M1262" s="20">
        <f t="shared" si="210"/>
        <v>1</v>
      </c>
      <c r="N1262" s="2">
        <v>10</v>
      </c>
      <c r="O1262" s="2">
        <v>3100000</v>
      </c>
      <c r="P1262" s="2">
        <v>3100000</v>
      </c>
      <c r="Q1262" s="2">
        <f t="shared" si="211"/>
        <v>0</v>
      </c>
      <c r="R1262" s="4">
        <f t="shared" si="212"/>
        <v>0</v>
      </c>
      <c r="S1262" s="2">
        <v>318011</v>
      </c>
      <c r="T1262" s="9">
        <f t="shared" si="213"/>
        <v>58931.224137931036</v>
      </c>
      <c r="U1262" s="2">
        <v>58931</v>
      </c>
      <c r="V1262" s="5">
        <f t="shared" si="214"/>
        <v>-0.22413793103623902</v>
      </c>
      <c r="W1262" s="4">
        <f t="shared" si="215"/>
        <v>-3.8033815573156034E-6</v>
      </c>
      <c r="X1262" s="22">
        <f t="shared" si="216"/>
        <v>58931.224137931036</v>
      </c>
      <c r="Y1262" s="22">
        <f t="shared" si="217"/>
        <v>58931</v>
      </c>
      <c r="Z1262" s="22">
        <f t="shared" si="219"/>
        <v>3417998</v>
      </c>
      <c r="AA1262" s="11">
        <v>6992</v>
      </c>
      <c r="AB1262" s="2">
        <v>1932</v>
      </c>
      <c r="AC1262" s="2">
        <f t="shared" si="218"/>
        <v>84</v>
      </c>
      <c r="AD1262" s="2" t="s">
        <v>37</v>
      </c>
    </row>
    <row r="1263" spans="1:30" x14ac:dyDescent="0.2">
      <c r="A1263">
        <v>3</v>
      </c>
      <c r="B1263" s="2" t="s">
        <v>1134</v>
      </c>
      <c r="C1263" s="2" t="s">
        <v>22</v>
      </c>
      <c r="D1263" s="2" t="s">
        <v>23</v>
      </c>
      <c r="E1263" s="2" t="s">
        <v>2767</v>
      </c>
      <c r="F1263" s="2" t="s">
        <v>2775</v>
      </c>
      <c r="G1263" s="2">
        <v>60</v>
      </c>
      <c r="H1263" s="2">
        <v>66</v>
      </c>
      <c r="I1263" s="3">
        <v>42378</v>
      </c>
      <c r="J1263" s="3">
        <v>42388</v>
      </c>
      <c r="K1263" s="3" t="s">
        <v>2533</v>
      </c>
      <c r="L1263" s="17">
        <f t="shared" si="209"/>
        <v>238.19</v>
      </c>
      <c r="M1263" s="20">
        <f t="shared" si="210"/>
        <v>1</v>
      </c>
      <c r="N1263" s="2">
        <v>10</v>
      </c>
      <c r="O1263" s="2">
        <v>3850000</v>
      </c>
      <c r="P1263" s="2">
        <v>4150000</v>
      </c>
      <c r="Q1263" s="2">
        <f t="shared" si="211"/>
        <v>300000</v>
      </c>
      <c r="R1263" s="4">
        <f t="shared" si="212"/>
        <v>7.792207792207792E-2</v>
      </c>
      <c r="S1263" s="2">
        <v>50389</v>
      </c>
      <c r="T1263" s="9">
        <f t="shared" si="213"/>
        <v>65006.48333333333</v>
      </c>
      <c r="U1263" s="2">
        <v>70006</v>
      </c>
      <c r="V1263" s="5">
        <f t="shared" si="214"/>
        <v>4999.5166666666701</v>
      </c>
      <c r="W1263" s="4">
        <f t="shared" si="215"/>
        <v>7.6907969948638508E-2</v>
      </c>
      <c r="X1263" s="22">
        <f t="shared" si="216"/>
        <v>65006.48333333333</v>
      </c>
      <c r="Y1263" s="22">
        <f t="shared" si="217"/>
        <v>70006</v>
      </c>
      <c r="Z1263" s="22">
        <f t="shared" si="219"/>
        <v>4200360</v>
      </c>
      <c r="AA1263" s="2">
        <v>592</v>
      </c>
      <c r="AB1263" s="2">
        <v>1880</v>
      </c>
      <c r="AC1263" s="2">
        <f t="shared" si="218"/>
        <v>136</v>
      </c>
      <c r="AD1263" s="2" t="s">
        <v>130</v>
      </c>
    </row>
    <row r="1264" spans="1:30" x14ac:dyDescent="0.2">
      <c r="A1264">
        <v>3</v>
      </c>
      <c r="B1264" s="2" t="s">
        <v>1255</v>
      </c>
      <c r="C1264" s="2" t="s">
        <v>22</v>
      </c>
      <c r="D1264" s="2" t="s">
        <v>23</v>
      </c>
      <c r="E1264" s="2" t="s">
        <v>2767</v>
      </c>
      <c r="F1264" s="2" t="s">
        <v>2775</v>
      </c>
      <c r="G1264" s="2">
        <v>64</v>
      </c>
      <c r="H1264" s="2">
        <v>70</v>
      </c>
      <c r="I1264" s="3">
        <v>42378</v>
      </c>
      <c r="J1264" s="3">
        <v>42388</v>
      </c>
      <c r="K1264" s="3" t="s">
        <v>2533</v>
      </c>
      <c r="L1264" s="17">
        <f t="shared" si="209"/>
        <v>238.19</v>
      </c>
      <c r="M1264" s="20">
        <f t="shared" si="210"/>
        <v>1</v>
      </c>
      <c r="N1264" s="2">
        <v>10</v>
      </c>
      <c r="O1264" s="2">
        <v>4900000</v>
      </c>
      <c r="P1264" s="2">
        <v>4850000</v>
      </c>
      <c r="Q1264" s="2">
        <f t="shared" si="211"/>
        <v>-50000</v>
      </c>
      <c r="R1264" s="4">
        <f t="shared" si="212"/>
        <v>-1.020408163265306E-2</v>
      </c>
      <c r="S1264" s="2"/>
      <c r="T1264" s="9">
        <f t="shared" si="213"/>
        <v>76562.5</v>
      </c>
      <c r="U1264" s="2">
        <v>75781</v>
      </c>
      <c r="V1264" s="5">
        <f t="shared" si="214"/>
        <v>-781.5</v>
      </c>
      <c r="W1264" s="4">
        <f t="shared" si="215"/>
        <v>-1.020734693877551E-2</v>
      </c>
      <c r="X1264" s="22">
        <f t="shared" si="216"/>
        <v>76562.5</v>
      </c>
      <c r="Y1264" s="22">
        <f t="shared" si="217"/>
        <v>75781</v>
      </c>
      <c r="Z1264" s="22">
        <f t="shared" si="219"/>
        <v>4849984</v>
      </c>
      <c r="AA1264" s="11">
        <v>3943</v>
      </c>
      <c r="AB1264" s="2">
        <v>2012</v>
      </c>
      <c r="AC1264" s="2">
        <f t="shared" si="218"/>
        <v>4</v>
      </c>
      <c r="AD1264" s="2" t="s">
        <v>148</v>
      </c>
    </row>
    <row r="1265" spans="1:30" x14ac:dyDescent="0.2">
      <c r="A1265">
        <v>3</v>
      </c>
      <c r="B1265" s="2" t="s">
        <v>1572</v>
      </c>
      <c r="C1265" s="2" t="s">
        <v>22</v>
      </c>
      <c r="D1265" s="2" t="s">
        <v>23</v>
      </c>
      <c r="E1265" s="2" t="s">
        <v>2767</v>
      </c>
      <c r="F1265" s="2" t="s">
        <v>2775</v>
      </c>
      <c r="G1265" s="2">
        <v>72</v>
      </c>
      <c r="H1265" s="2">
        <v>80</v>
      </c>
      <c r="I1265" s="3">
        <v>42378</v>
      </c>
      <c r="J1265" s="3">
        <v>42388</v>
      </c>
      <c r="K1265" s="3" t="s">
        <v>2533</v>
      </c>
      <c r="L1265" s="17">
        <f t="shared" si="209"/>
        <v>238.19</v>
      </c>
      <c r="M1265" s="20">
        <f t="shared" si="210"/>
        <v>1</v>
      </c>
      <c r="N1265" s="2">
        <v>10</v>
      </c>
      <c r="O1265" s="2">
        <v>4850000</v>
      </c>
      <c r="P1265" s="2">
        <v>5650000</v>
      </c>
      <c r="Q1265" s="2">
        <f t="shared" si="211"/>
        <v>800000</v>
      </c>
      <c r="R1265" s="4">
        <f t="shared" si="212"/>
        <v>0.16494845360824742</v>
      </c>
      <c r="S1265" s="2"/>
      <c r="T1265" s="9">
        <f t="shared" si="213"/>
        <v>67361.111111111109</v>
      </c>
      <c r="U1265" s="2">
        <v>78472</v>
      </c>
      <c r="V1265" s="5">
        <f t="shared" si="214"/>
        <v>11110.888888888891</v>
      </c>
      <c r="W1265" s="4">
        <f t="shared" si="215"/>
        <v>0.16494515463917528</v>
      </c>
      <c r="X1265" s="22">
        <f t="shared" si="216"/>
        <v>67361.111111111109</v>
      </c>
      <c r="Y1265" s="22">
        <f t="shared" si="217"/>
        <v>78472</v>
      </c>
      <c r="Z1265" s="22">
        <f t="shared" si="219"/>
        <v>5649984</v>
      </c>
      <c r="AA1265" s="11">
        <v>5162</v>
      </c>
      <c r="AB1265" s="2">
        <v>1898</v>
      </c>
      <c r="AC1265" s="2">
        <f t="shared" si="218"/>
        <v>118</v>
      </c>
      <c r="AD1265" s="2" t="s">
        <v>88</v>
      </c>
    </row>
    <row r="1266" spans="1:30" x14ac:dyDescent="0.2">
      <c r="A1266">
        <v>3</v>
      </c>
      <c r="B1266" s="2" t="s">
        <v>805</v>
      </c>
      <c r="C1266" s="2" t="s">
        <v>22</v>
      </c>
      <c r="D1266" s="2" t="s">
        <v>23</v>
      </c>
      <c r="E1266" s="2" t="s">
        <v>2767</v>
      </c>
      <c r="F1266" s="2" t="s">
        <v>2775</v>
      </c>
      <c r="G1266" s="2">
        <v>52</v>
      </c>
      <c r="H1266" s="2">
        <v>61</v>
      </c>
      <c r="I1266" s="3">
        <v>42379</v>
      </c>
      <c r="J1266" s="3">
        <v>42389</v>
      </c>
      <c r="K1266" s="3" t="s">
        <v>2533</v>
      </c>
      <c r="L1266" s="17">
        <f t="shared" si="209"/>
        <v>238.19</v>
      </c>
      <c r="M1266" s="20">
        <f t="shared" si="210"/>
        <v>1</v>
      </c>
      <c r="N1266" s="2">
        <v>10</v>
      </c>
      <c r="O1266" s="2">
        <v>2595000</v>
      </c>
      <c r="P1266" s="2">
        <v>2750000</v>
      </c>
      <c r="Q1266" s="2">
        <f t="shared" si="211"/>
        <v>155000</v>
      </c>
      <c r="R1266" s="4">
        <f t="shared" si="212"/>
        <v>5.9730250481695571E-2</v>
      </c>
      <c r="S1266" s="2">
        <v>3537</v>
      </c>
      <c r="T1266" s="9">
        <f t="shared" si="213"/>
        <v>49971.865384615383</v>
      </c>
      <c r="U1266" s="2">
        <v>52953</v>
      </c>
      <c r="V1266" s="5">
        <f t="shared" si="214"/>
        <v>2981.1346153846171</v>
      </c>
      <c r="W1266" s="4">
        <f t="shared" si="215"/>
        <v>5.9656260426540049E-2</v>
      </c>
      <c r="X1266" s="22">
        <f t="shared" si="216"/>
        <v>49971.865384615383</v>
      </c>
      <c r="Y1266" s="22">
        <f t="shared" si="217"/>
        <v>52953</v>
      </c>
      <c r="Z1266" s="22">
        <f t="shared" si="219"/>
        <v>2753556</v>
      </c>
      <c r="AA1266" s="11">
        <v>6814</v>
      </c>
      <c r="AB1266" s="2">
        <v>1920</v>
      </c>
      <c r="AC1266" s="2">
        <f t="shared" si="218"/>
        <v>96</v>
      </c>
      <c r="AD1266" s="2" t="s">
        <v>156</v>
      </c>
    </row>
    <row r="1267" spans="1:30" x14ac:dyDescent="0.2">
      <c r="A1267">
        <v>4</v>
      </c>
      <c r="B1267" s="2" t="s">
        <v>243</v>
      </c>
      <c r="C1267" s="2" t="s">
        <v>22</v>
      </c>
      <c r="D1267" s="2" t="s">
        <v>23</v>
      </c>
      <c r="E1267" s="2" t="s">
        <v>2767</v>
      </c>
      <c r="F1267" s="2" t="s">
        <v>2775</v>
      </c>
      <c r="G1267" s="2">
        <v>34</v>
      </c>
      <c r="H1267" s="2">
        <v>38</v>
      </c>
      <c r="I1267" s="3">
        <v>42384</v>
      </c>
      <c r="J1267" s="3">
        <v>42394</v>
      </c>
      <c r="K1267" s="3" t="s">
        <v>2533</v>
      </c>
      <c r="L1267" s="17">
        <f t="shared" si="209"/>
        <v>238.19</v>
      </c>
      <c r="M1267" s="20">
        <f t="shared" si="210"/>
        <v>1</v>
      </c>
      <c r="N1267" s="2">
        <v>10</v>
      </c>
      <c r="O1267" s="2">
        <v>2150000</v>
      </c>
      <c r="P1267" s="2">
        <v>2160000</v>
      </c>
      <c r="Q1267" s="2">
        <f t="shared" si="211"/>
        <v>10000</v>
      </c>
      <c r="R1267" s="4">
        <f t="shared" si="212"/>
        <v>4.6511627906976744E-3</v>
      </c>
      <c r="S1267" s="2">
        <v>42308</v>
      </c>
      <c r="T1267" s="9">
        <f t="shared" si="213"/>
        <v>64479.647058823532</v>
      </c>
      <c r="U1267" s="2">
        <v>64774</v>
      </c>
      <c r="V1267" s="5">
        <f t="shared" si="214"/>
        <v>294.35294117646845</v>
      </c>
      <c r="W1267" s="4">
        <f t="shared" si="215"/>
        <v>4.5650519908698624E-3</v>
      </c>
      <c r="X1267" s="22">
        <f t="shared" si="216"/>
        <v>64479.647058823532</v>
      </c>
      <c r="Y1267" s="22">
        <f t="shared" si="217"/>
        <v>64774</v>
      </c>
      <c r="Z1267" s="22">
        <f t="shared" si="219"/>
        <v>2202316</v>
      </c>
      <c r="AA1267" s="2">
        <v>419</v>
      </c>
      <c r="AB1267" s="2">
        <v>1896</v>
      </c>
      <c r="AC1267" s="2">
        <f t="shared" si="218"/>
        <v>120</v>
      </c>
      <c r="AD1267" s="2" t="s">
        <v>90</v>
      </c>
    </row>
    <row r="1268" spans="1:30" x14ac:dyDescent="0.2">
      <c r="A1268">
        <v>4</v>
      </c>
      <c r="B1268" s="2" t="s">
        <v>556</v>
      </c>
      <c r="C1268" s="2" t="s">
        <v>22</v>
      </c>
      <c r="D1268" s="2" t="s">
        <v>23</v>
      </c>
      <c r="E1268" s="2" t="s">
        <v>2767</v>
      </c>
      <c r="F1268" s="2" t="s">
        <v>2775</v>
      </c>
      <c r="G1268" s="2">
        <v>46</v>
      </c>
      <c r="H1268" s="2">
        <v>55</v>
      </c>
      <c r="I1268" s="3">
        <v>42385</v>
      </c>
      <c r="J1268" s="3">
        <v>42395</v>
      </c>
      <c r="K1268" s="3" t="s">
        <v>2533</v>
      </c>
      <c r="L1268" s="17">
        <f t="shared" si="209"/>
        <v>238.19</v>
      </c>
      <c r="M1268" s="20">
        <f t="shared" si="210"/>
        <v>1</v>
      </c>
      <c r="N1268" s="2">
        <v>10</v>
      </c>
      <c r="O1268" s="2">
        <v>2600000</v>
      </c>
      <c r="P1268" s="2">
        <v>2620000</v>
      </c>
      <c r="Q1268" s="2">
        <f t="shared" si="211"/>
        <v>20000</v>
      </c>
      <c r="R1268" s="4">
        <f t="shared" si="212"/>
        <v>7.6923076923076927E-3</v>
      </c>
      <c r="S1268" s="2">
        <v>97941</v>
      </c>
      <c r="T1268" s="9">
        <f t="shared" si="213"/>
        <v>58650.891304347824</v>
      </c>
      <c r="U1268" s="2">
        <v>59086</v>
      </c>
      <c r="V1268" s="5">
        <f t="shared" si="214"/>
        <v>435.10869565217581</v>
      </c>
      <c r="W1268" s="4">
        <f t="shared" si="215"/>
        <v>7.4186203478875511E-3</v>
      </c>
      <c r="X1268" s="22">
        <f t="shared" si="216"/>
        <v>58650.891304347824</v>
      </c>
      <c r="Y1268" s="22">
        <f t="shared" si="217"/>
        <v>59086</v>
      </c>
      <c r="Z1268" s="22">
        <f t="shared" si="219"/>
        <v>2717956</v>
      </c>
      <c r="AA1268" s="2">
        <v>523</v>
      </c>
      <c r="AB1268" s="2">
        <v>1892</v>
      </c>
      <c r="AC1268" s="2">
        <f t="shared" si="218"/>
        <v>124</v>
      </c>
      <c r="AD1268" s="2" t="s">
        <v>37</v>
      </c>
    </row>
    <row r="1269" spans="1:30" x14ac:dyDescent="0.2">
      <c r="A1269">
        <v>4</v>
      </c>
      <c r="B1269" s="2" t="s">
        <v>907</v>
      </c>
      <c r="C1269" s="2" t="s">
        <v>22</v>
      </c>
      <c r="D1269" s="2" t="s">
        <v>23</v>
      </c>
      <c r="E1269" s="2" t="s">
        <v>2767</v>
      </c>
      <c r="F1269" s="2" t="s">
        <v>2775</v>
      </c>
      <c r="G1269" s="2">
        <v>54</v>
      </c>
      <c r="H1269" s="2">
        <v>60</v>
      </c>
      <c r="I1269" s="3">
        <v>42385</v>
      </c>
      <c r="J1269" s="3">
        <v>42395</v>
      </c>
      <c r="K1269" s="3" t="s">
        <v>2533</v>
      </c>
      <c r="L1269" s="17">
        <f t="shared" si="209"/>
        <v>238.19</v>
      </c>
      <c r="M1269" s="20">
        <f t="shared" si="210"/>
        <v>1</v>
      </c>
      <c r="N1269" s="2">
        <v>10</v>
      </c>
      <c r="O1269" s="2">
        <v>2790000</v>
      </c>
      <c r="P1269" s="2">
        <v>3150000</v>
      </c>
      <c r="Q1269" s="2">
        <f t="shared" si="211"/>
        <v>360000</v>
      </c>
      <c r="R1269" s="4">
        <f t="shared" si="212"/>
        <v>0.12903225806451613</v>
      </c>
      <c r="S1269" s="2">
        <v>97540</v>
      </c>
      <c r="T1269" s="9">
        <f t="shared" si="213"/>
        <v>53472.962962962964</v>
      </c>
      <c r="U1269" s="2">
        <v>60140</v>
      </c>
      <c r="V1269" s="5">
        <f t="shared" si="214"/>
        <v>6667.0370370370365</v>
      </c>
      <c r="W1269" s="4">
        <f t="shared" si="215"/>
        <v>0.12468052390616233</v>
      </c>
      <c r="X1269" s="22">
        <f t="shared" si="216"/>
        <v>53472.962962962964</v>
      </c>
      <c r="Y1269" s="22">
        <f t="shared" si="217"/>
        <v>60140</v>
      </c>
      <c r="Z1269" s="22">
        <f t="shared" si="219"/>
        <v>3247560</v>
      </c>
      <c r="AA1269" s="11">
        <v>5819</v>
      </c>
      <c r="AB1269" s="2">
        <v>1935</v>
      </c>
      <c r="AC1269" s="2">
        <f t="shared" si="218"/>
        <v>81</v>
      </c>
      <c r="AD1269" s="2" t="s">
        <v>96</v>
      </c>
    </row>
    <row r="1270" spans="1:30" x14ac:dyDescent="0.2">
      <c r="A1270">
        <v>4</v>
      </c>
      <c r="B1270" s="2" t="s">
        <v>277</v>
      </c>
      <c r="C1270" s="2" t="s">
        <v>22</v>
      </c>
      <c r="D1270" s="2" t="s">
        <v>23</v>
      </c>
      <c r="E1270" s="2" t="s">
        <v>2767</v>
      </c>
      <c r="F1270" s="2" t="s">
        <v>2775</v>
      </c>
      <c r="G1270" s="2">
        <v>72</v>
      </c>
      <c r="H1270" s="2">
        <v>81</v>
      </c>
      <c r="I1270" s="3">
        <v>42385</v>
      </c>
      <c r="J1270" s="3">
        <v>42395</v>
      </c>
      <c r="K1270" s="3" t="s">
        <v>2533</v>
      </c>
      <c r="L1270" s="17">
        <f t="shared" si="209"/>
        <v>238.19</v>
      </c>
      <c r="M1270" s="20">
        <f t="shared" si="210"/>
        <v>1</v>
      </c>
      <c r="N1270" s="2">
        <v>10</v>
      </c>
      <c r="O1270" s="2">
        <v>3990000</v>
      </c>
      <c r="P1270" s="2">
        <v>4350000</v>
      </c>
      <c r="Q1270" s="2">
        <f t="shared" si="211"/>
        <v>360000</v>
      </c>
      <c r="R1270" s="4">
        <f t="shared" si="212"/>
        <v>9.0225563909774431E-2</v>
      </c>
      <c r="S1270" s="2">
        <v>58898</v>
      </c>
      <c r="T1270" s="9">
        <f t="shared" si="213"/>
        <v>56234.694444444445</v>
      </c>
      <c r="U1270" s="2">
        <v>61235</v>
      </c>
      <c r="V1270" s="5">
        <f t="shared" si="214"/>
        <v>5000.3055555555547</v>
      </c>
      <c r="W1270" s="4">
        <f t="shared" si="215"/>
        <v>8.8918515605974746E-2</v>
      </c>
      <c r="X1270" s="22">
        <f t="shared" si="216"/>
        <v>56234.694444444445</v>
      </c>
      <c r="Y1270" s="22">
        <f t="shared" si="217"/>
        <v>61235</v>
      </c>
      <c r="Z1270" s="22">
        <f t="shared" si="219"/>
        <v>4408920</v>
      </c>
      <c r="AA1270" s="2">
        <v>633</v>
      </c>
      <c r="AB1270" s="2">
        <v>1890</v>
      </c>
      <c r="AC1270" s="2">
        <f t="shared" si="218"/>
        <v>126</v>
      </c>
      <c r="AD1270" s="2" t="s">
        <v>25</v>
      </c>
    </row>
    <row r="1271" spans="1:30" x14ac:dyDescent="0.2">
      <c r="A1271">
        <v>4</v>
      </c>
      <c r="B1271" s="2" t="s">
        <v>2011</v>
      </c>
      <c r="C1271" s="2" t="s">
        <v>22</v>
      </c>
      <c r="D1271" s="2" t="s">
        <v>23</v>
      </c>
      <c r="E1271" s="2" t="s">
        <v>2767</v>
      </c>
      <c r="F1271" s="2" t="s">
        <v>2775</v>
      </c>
      <c r="G1271" s="2">
        <v>88</v>
      </c>
      <c r="H1271" s="2">
        <v>96</v>
      </c>
      <c r="I1271" s="3">
        <v>42385</v>
      </c>
      <c r="J1271" s="3">
        <v>42395</v>
      </c>
      <c r="K1271" s="3" t="s">
        <v>2533</v>
      </c>
      <c r="L1271" s="17">
        <f t="shared" si="209"/>
        <v>238.19</v>
      </c>
      <c r="M1271" s="20">
        <f t="shared" si="210"/>
        <v>1</v>
      </c>
      <c r="N1271" s="2">
        <v>10</v>
      </c>
      <c r="O1271" s="2">
        <v>5400000</v>
      </c>
      <c r="P1271" s="2">
        <v>6300000</v>
      </c>
      <c r="Q1271" s="2">
        <f t="shared" si="211"/>
        <v>900000</v>
      </c>
      <c r="R1271" s="4">
        <f t="shared" si="212"/>
        <v>0.16666666666666666</v>
      </c>
      <c r="S1271" s="2"/>
      <c r="T1271" s="9">
        <f t="shared" si="213"/>
        <v>61363.63636363636</v>
      </c>
      <c r="U1271" s="2">
        <v>71591</v>
      </c>
      <c r="V1271" s="5">
        <f t="shared" si="214"/>
        <v>10227.36363636364</v>
      </c>
      <c r="W1271" s="4">
        <f t="shared" si="215"/>
        <v>0.1666681481481482</v>
      </c>
      <c r="X1271" s="22">
        <f t="shared" si="216"/>
        <v>61363.63636363636</v>
      </c>
      <c r="Y1271" s="22">
        <f t="shared" si="217"/>
        <v>71591</v>
      </c>
      <c r="Z1271" s="22">
        <f t="shared" si="219"/>
        <v>6300008</v>
      </c>
      <c r="AA1271" s="11">
        <v>1206</v>
      </c>
      <c r="AB1271" s="2">
        <v>2013</v>
      </c>
      <c r="AC1271" s="2">
        <f t="shared" si="218"/>
        <v>3</v>
      </c>
      <c r="AD1271" s="2" t="s">
        <v>130</v>
      </c>
    </row>
    <row r="1272" spans="1:30" x14ac:dyDescent="0.2">
      <c r="A1272">
        <v>5</v>
      </c>
      <c r="B1272" s="2" t="s">
        <v>1115</v>
      </c>
      <c r="C1272" s="2" t="s">
        <v>22</v>
      </c>
      <c r="D1272" s="2" t="s">
        <v>23</v>
      </c>
      <c r="E1272" s="2" t="s">
        <v>2767</v>
      </c>
      <c r="F1272" s="2" t="s">
        <v>2775</v>
      </c>
      <c r="G1272" s="2">
        <v>59</v>
      </c>
      <c r="H1272" s="2"/>
      <c r="I1272" s="3">
        <v>42391</v>
      </c>
      <c r="J1272" s="3">
        <v>42401</v>
      </c>
      <c r="K1272" s="3" t="s">
        <v>2534</v>
      </c>
      <c r="L1272" s="17">
        <f t="shared" si="209"/>
        <v>240.59</v>
      </c>
      <c r="M1272" s="20">
        <f t="shared" si="210"/>
        <v>0.99002452304750821</v>
      </c>
      <c r="N1272" s="2">
        <v>10</v>
      </c>
      <c r="O1272" s="2">
        <v>3500000</v>
      </c>
      <c r="P1272" s="2">
        <v>3500000</v>
      </c>
      <c r="Q1272" s="2">
        <f t="shared" si="211"/>
        <v>0</v>
      </c>
      <c r="R1272" s="4">
        <f t="shared" si="212"/>
        <v>0</v>
      </c>
      <c r="S1272" s="2"/>
      <c r="T1272" s="9">
        <f t="shared" si="213"/>
        <v>59322.033898305082</v>
      </c>
      <c r="U1272" s="2">
        <v>59322</v>
      </c>
      <c r="V1272" s="5">
        <f t="shared" si="214"/>
        <v>-3.3898305082402658E-2</v>
      </c>
      <c r="W1272" s="4">
        <f t="shared" si="215"/>
        <v>-5.7142857138907339E-7</v>
      </c>
      <c r="X1272" s="22">
        <f t="shared" si="216"/>
        <v>58730.268316377602</v>
      </c>
      <c r="Y1272" s="22">
        <f t="shared" si="217"/>
        <v>58730.234756224279</v>
      </c>
      <c r="Z1272" s="22">
        <f t="shared" si="219"/>
        <v>3465083.8506172323</v>
      </c>
      <c r="AA1272" s="11">
        <v>11316</v>
      </c>
      <c r="AB1272" s="2">
        <v>2008</v>
      </c>
      <c r="AC1272" s="2">
        <f t="shared" si="218"/>
        <v>8</v>
      </c>
      <c r="AD1272" s="2" t="s">
        <v>426</v>
      </c>
    </row>
    <row r="1273" spans="1:30" x14ac:dyDescent="0.2">
      <c r="A1273">
        <v>5</v>
      </c>
      <c r="B1273" s="2" t="s">
        <v>1141</v>
      </c>
      <c r="C1273" s="2" t="s">
        <v>22</v>
      </c>
      <c r="D1273" s="2" t="s">
        <v>23</v>
      </c>
      <c r="E1273" s="2" t="s">
        <v>2767</v>
      </c>
      <c r="F1273" s="2" t="s">
        <v>2775</v>
      </c>
      <c r="G1273" s="2">
        <v>60</v>
      </c>
      <c r="H1273" s="2">
        <v>66</v>
      </c>
      <c r="I1273" s="3">
        <v>42391</v>
      </c>
      <c r="J1273" s="3">
        <v>42401</v>
      </c>
      <c r="K1273" s="3" t="s">
        <v>2534</v>
      </c>
      <c r="L1273" s="17">
        <f t="shared" si="209"/>
        <v>240.59</v>
      </c>
      <c r="M1273" s="20">
        <f t="shared" si="210"/>
        <v>0.99002452304750821</v>
      </c>
      <c r="N1273" s="2">
        <v>10</v>
      </c>
      <c r="O1273" s="2">
        <v>3500000</v>
      </c>
      <c r="P1273" s="2">
        <v>3650000</v>
      </c>
      <c r="Q1273" s="2">
        <f t="shared" si="211"/>
        <v>150000</v>
      </c>
      <c r="R1273" s="4">
        <f t="shared" si="212"/>
        <v>4.2857142857142858E-2</v>
      </c>
      <c r="S1273" s="2">
        <v>1616</v>
      </c>
      <c r="T1273" s="9">
        <f t="shared" si="213"/>
        <v>58360.26666666667</v>
      </c>
      <c r="U1273" s="2">
        <v>60860</v>
      </c>
      <c r="V1273" s="5">
        <f t="shared" si="214"/>
        <v>2499.7333333333299</v>
      </c>
      <c r="W1273" s="4">
        <f t="shared" si="215"/>
        <v>4.2832794915261922E-2</v>
      </c>
      <c r="X1273" s="22">
        <f t="shared" si="216"/>
        <v>57778.09517159206</v>
      </c>
      <c r="Y1273" s="22">
        <f t="shared" si="217"/>
        <v>60252.892472671352</v>
      </c>
      <c r="Z1273" s="22">
        <f t="shared" si="219"/>
        <v>3615173.5483602812</v>
      </c>
      <c r="AA1273" s="11">
        <v>7393</v>
      </c>
      <c r="AB1273" s="2">
        <v>2012</v>
      </c>
      <c r="AC1273" s="2">
        <f t="shared" si="218"/>
        <v>4</v>
      </c>
      <c r="AD1273" s="2" t="s">
        <v>1142</v>
      </c>
    </row>
    <row r="1274" spans="1:30" x14ac:dyDescent="0.2">
      <c r="A1274">
        <v>5</v>
      </c>
      <c r="B1274" s="2" t="s">
        <v>598</v>
      </c>
      <c r="C1274" s="2" t="s">
        <v>22</v>
      </c>
      <c r="D1274" s="2" t="s">
        <v>23</v>
      </c>
      <c r="E1274" s="2" t="s">
        <v>2767</v>
      </c>
      <c r="F1274" s="2" t="s">
        <v>2775</v>
      </c>
      <c r="G1274" s="2">
        <v>47</v>
      </c>
      <c r="H1274" s="2">
        <v>55</v>
      </c>
      <c r="I1274" s="3">
        <v>42392</v>
      </c>
      <c r="J1274" s="3">
        <v>42402</v>
      </c>
      <c r="K1274" s="3" t="s">
        <v>2534</v>
      </c>
      <c r="L1274" s="17">
        <f t="shared" si="209"/>
        <v>240.59</v>
      </c>
      <c r="M1274" s="20">
        <f t="shared" si="210"/>
        <v>0.99002452304750821</v>
      </c>
      <c r="N1274" s="2">
        <v>10</v>
      </c>
      <c r="O1274" s="2">
        <v>2550000</v>
      </c>
      <c r="P1274" s="2">
        <v>3180000</v>
      </c>
      <c r="Q1274" s="2">
        <f t="shared" si="211"/>
        <v>630000</v>
      </c>
      <c r="R1274" s="4">
        <f t="shared" si="212"/>
        <v>0.24705882352941178</v>
      </c>
      <c r="S1274" s="2"/>
      <c r="T1274" s="9">
        <f t="shared" si="213"/>
        <v>54255.319148936171</v>
      </c>
      <c r="U1274" s="2">
        <v>67660</v>
      </c>
      <c r="V1274" s="5">
        <f t="shared" si="214"/>
        <v>13404.680851063829</v>
      </c>
      <c r="W1274" s="4">
        <f t="shared" si="215"/>
        <v>0.24706666666666666</v>
      </c>
      <c r="X1274" s="22">
        <f t="shared" si="216"/>
        <v>53714.096463215872</v>
      </c>
      <c r="Y1274" s="22">
        <f t="shared" si="217"/>
        <v>66985.059229394406</v>
      </c>
      <c r="Z1274" s="22">
        <f t="shared" si="219"/>
        <v>3148297.7837815373</v>
      </c>
      <c r="AA1274" s="11">
        <v>1509</v>
      </c>
      <c r="AB1274" s="2">
        <v>2012</v>
      </c>
      <c r="AC1274" s="2">
        <f t="shared" si="218"/>
        <v>4</v>
      </c>
      <c r="AD1274" s="2" t="s">
        <v>88</v>
      </c>
    </row>
    <row r="1275" spans="1:30" x14ac:dyDescent="0.2">
      <c r="A1275">
        <v>5</v>
      </c>
      <c r="B1275" s="2" t="s">
        <v>648</v>
      </c>
      <c r="C1275" s="2" t="s">
        <v>22</v>
      </c>
      <c r="D1275" s="2" t="s">
        <v>23</v>
      </c>
      <c r="E1275" s="2" t="s">
        <v>2767</v>
      </c>
      <c r="F1275" s="2" t="s">
        <v>2775</v>
      </c>
      <c r="G1275" s="2">
        <v>48</v>
      </c>
      <c r="H1275" s="2">
        <v>53</v>
      </c>
      <c r="I1275" s="3">
        <v>42392</v>
      </c>
      <c r="J1275" s="3">
        <v>42402</v>
      </c>
      <c r="K1275" s="3" t="s">
        <v>2534</v>
      </c>
      <c r="L1275" s="17">
        <f t="shared" si="209"/>
        <v>240.59</v>
      </c>
      <c r="M1275" s="20">
        <f t="shared" si="210"/>
        <v>0.99002452304750821</v>
      </c>
      <c r="N1275" s="2">
        <v>10</v>
      </c>
      <c r="O1275" s="2">
        <v>2500000</v>
      </c>
      <c r="P1275" s="2">
        <v>2960000</v>
      </c>
      <c r="Q1275" s="2">
        <f t="shared" si="211"/>
        <v>460000</v>
      </c>
      <c r="R1275" s="4">
        <f t="shared" si="212"/>
        <v>0.184</v>
      </c>
      <c r="S1275" s="2"/>
      <c r="T1275" s="9">
        <f t="shared" si="213"/>
        <v>52083.333333333336</v>
      </c>
      <c r="U1275" s="2">
        <v>61667</v>
      </c>
      <c r="V1275" s="5">
        <f t="shared" si="214"/>
        <v>9583.6666666666642</v>
      </c>
      <c r="W1275" s="4">
        <f t="shared" si="215"/>
        <v>0.18400639999999993</v>
      </c>
      <c r="X1275" s="22">
        <f t="shared" si="216"/>
        <v>51563.777242057724</v>
      </c>
      <c r="Y1275" s="22">
        <f t="shared" si="217"/>
        <v>61051.84226277069</v>
      </c>
      <c r="Z1275" s="22">
        <f t="shared" si="219"/>
        <v>2930488.4286129931</v>
      </c>
      <c r="AA1275" s="2">
        <v>847</v>
      </c>
      <c r="AB1275" s="2">
        <v>1979</v>
      </c>
      <c r="AC1275" s="2">
        <f t="shared" si="218"/>
        <v>37</v>
      </c>
      <c r="AD1275" s="2" t="s">
        <v>137</v>
      </c>
    </row>
    <row r="1276" spans="1:30" x14ac:dyDescent="0.2">
      <c r="A1276">
        <v>5</v>
      </c>
      <c r="B1276" s="2" t="s">
        <v>1140</v>
      </c>
      <c r="C1276" s="2" t="s">
        <v>22</v>
      </c>
      <c r="D1276" s="2" t="s">
        <v>23</v>
      </c>
      <c r="E1276" s="2" t="s">
        <v>2767</v>
      </c>
      <c r="F1276" s="2" t="s">
        <v>2775</v>
      </c>
      <c r="G1276" s="2">
        <v>60</v>
      </c>
      <c r="H1276" s="2">
        <v>66</v>
      </c>
      <c r="I1276" s="3">
        <v>42392</v>
      </c>
      <c r="J1276" s="3">
        <v>42402</v>
      </c>
      <c r="K1276" s="3" t="s">
        <v>2534</v>
      </c>
      <c r="L1276" s="17">
        <f t="shared" si="209"/>
        <v>240.59</v>
      </c>
      <c r="M1276" s="20">
        <f t="shared" si="210"/>
        <v>0.99002452304750821</v>
      </c>
      <c r="N1276" s="2">
        <v>10</v>
      </c>
      <c r="O1276" s="2">
        <v>3500000</v>
      </c>
      <c r="P1276" s="2">
        <v>3770000</v>
      </c>
      <c r="Q1276" s="2">
        <f t="shared" si="211"/>
        <v>270000</v>
      </c>
      <c r="R1276" s="4">
        <f t="shared" si="212"/>
        <v>7.7142857142857138E-2</v>
      </c>
      <c r="S1276" s="2"/>
      <c r="T1276" s="9">
        <f t="shared" si="213"/>
        <v>58333.333333333336</v>
      </c>
      <c r="U1276" s="2">
        <v>62833</v>
      </c>
      <c r="V1276" s="5">
        <f t="shared" si="214"/>
        <v>4499.6666666666642</v>
      </c>
      <c r="W1276" s="4">
        <f t="shared" si="215"/>
        <v>7.7137142857142807E-2</v>
      </c>
      <c r="X1276" s="22">
        <f t="shared" si="216"/>
        <v>57751.430511104649</v>
      </c>
      <c r="Y1276" s="22">
        <f t="shared" si="217"/>
        <v>62206.21085664408</v>
      </c>
      <c r="Z1276" s="22">
        <f t="shared" si="219"/>
        <v>3732372.6513986448</v>
      </c>
      <c r="AA1276" s="11">
        <v>16731</v>
      </c>
      <c r="AB1276" s="2">
        <v>2009</v>
      </c>
      <c r="AC1276" s="2">
        <f t="shared" si="218"/>
        <v>7</v>
      </c>
      <c r="AD1276" s="2" t="s">
        <v>148</v>
      </c>
    </row>
    <row r="1277" spans="1:30" x14ac:dyDescent="0.2">
      <c r="A1277">
        <v>5</v>
      </c>
      <c r="B1277" s="2" t="s">
        <v>1622</v>
      </c>
      <c r="C1277" s="2" t="s">
        <v>22</v>
      </c>
      <c r="D1277" s="2" t="s">
        <v>23</v>
      </c>
      <c r="E1277" s="2" t="s">
        <v>2767</v>
      </c>
      <c r="F1277" s="2" t="s">
        <v>2775</v>
      </c>
      <c r="G1277" s="2">
        <v>73</v>
      </c>
      <c r="H1277" s="2">
        <v>80</v>
      </c>
      <c r="I1277" s="3">
        <v>42392</v>
      </c>
      <c r="J1277" s="3">
        <v>42402</v>
      </c>
      <c r="K1277" s="3" t="s">
        <v>2534</v>
      </c>
      <c r="L1277" s="17">
        <f t="shared" si="209"/>
        <v>240.59</v>
      </c>
      <c r="M1277" s="20">
        <f t="shared" si="210"/>
        <v>0.99002452304750821</v>
      </c>
      <c r="N1277" s="2">
        <v>10</v>
      </c>
      <c r="O1277" s="2">
        <v>3900000</v>
      </c>
      <c r="P1277" s="2">
        <v>3970000</v>
      </c>
      <c r="Q1277" s="2">
        <f t="shared" si="211"/>
        <v>70000</v>
      </c>
      <c r="R1277" s="4">
        <f t="shared" si="212"/>
        <v>1.7948717948717947E-2</v>
      </c>
      <c r="S1277" s="2"/>
      <c r="T1277" s="9">
        <f t="shared" si="213"/>
        <v>53424.657534246573</v>
      </c>
      <c r="U1277" s="2">
        <v>54384</v>
      </c>
      <c r="V1277" s="5">
        <f t="shared" si="214"/>
        <v>959.34246575342695</v>
      </c>
      <c r="W1277" s="4">
        <f t="shared" si="215"/>
        <v>1.795692307692312E-2</v>
      </c>
      <c r="X1277" s="22">
        <f t="shared" si="216"/>
        <v>52891.721094318927</v>
      </c>
      <c r="Y1277" s="22">
        <f t="shared" si="217"/>
        <v>53841.493661415683</v>
      </c>
      <c r="Z1277" s="22">
        <f t="shared" si="219"/>
        <v>3930429.0372833447</v>
      </c>
      <c r="AA1277" s="2">
        <v>469</v>
      </c>
      <c r="AB1277" s="2">
        <v>1896</v>
      </c>
      <c r="AC1277" s="2">
        <f t="shared" si="218"/>
        <v>120</v>
      </c>
      <c r="AD1277" s="2" t="s">
        <v>507</v>
      </c>
    </row>
    <row r="1278" spans="1:30" x14ac:dyDescent="0.2">
      <c r="A1278">
        <v>5</v>
      </c>
      <c r="B1278" s="2" t="s">
        <v>1941</v>
      </c>
      <c r="C1278" s="2" t="s">
        <v>22</v>
      </c>
      <c r="D1278" s="2" t="s">
        <v>23</v>
      </c>
      <c r="E1278" s="2" t="s">
        <v>2767</v>
      </c>
      <c r="F1278" s="2" t="s">
        <v>2775</v>
      </c>
      <c r="G1278" s="2">
        <v>84</v>
      </c>
      <c r="H1278" s="2">
        <v>92</v>
      </c>
      <c r="I1278" s="3">
        <v>42392</v>
      </c>
      <c r="J1278" s="3">
        <v>42402</v>
      </c>
      <c r="K1278" s="3" t="s">
        <v>2534</v>
      </c>
      <c r="L1278" s="17">
        <f t="shared" si="209"/>
        <v>240.59</v>
      </c>
      <c r="M1278" s="20">
        <f t="shared" si="210"/>
        <v>0.99002452304750821</v>
      </c>
      <c r="N1278" s="2">
        <v>10</v>
      </c>
      <c r="O1278" s="2">
        <v>5100000</v>
      </c>
      <c r="P1278" s="2">
        <v>5730000</v>
      </c>
      <c r="Q1278" s="2">
        <f t="shared" si="211"/>
        <v>630000</v>
      </c>
      <c r="R1278" s="4">
        <f t="shared" si="212"/>
        <v>0.12352941176470589</v>
      </c>
      <c r="S1278" s="2">
        <v>26739</v>
      </c>
      <c r="T1278" s="9">
        <f t="shared" si="213"/>
        <v>61032.607142857145</v>
      </c>
      <c r="U1278" s="2">
        <v>68533</v>
      </c>
      <c r="V1278" s="5">
        <f t="shared" si="214"/>
        <v>7500.3928571428551</v>
      </c>
      <c r="W1278" s="4">
        <f t="shared" si="215"/>
        <v>0.12289156908514356</v>
      </c>
      <c r="X1278" s="22">
        <f t="shared" si="216"/>
        <v>60423.777776953088</v>
      </c>
      <c r="Y1278" s="22">
        <f t="shared" si="217"/>
        <v>67849.350638014876</v>
      </c>
      <c r="Z1278" s="22">
        <f t="shared" si="219"/>
        <v>5699345.4535932494</v>
      </c>
      <c r="AA1278" s="11">
        <v>5878</v>
      </c>
      <c r="AB1278" s="2">
        <v>2008</v>
      </c>
      <c r="AC1278" s="2">
        <f t="shared" si="218"/>
        <v>8</v>
      </c>
      <c r="AD1278" s="2" t="s">
        <v>65</v>
      </c>
    </row>
    <row r="1279" spans="1:30" x14ac:dyDescent="0.2">
      <c r="A1279">
        <v>6</v>
      </c>
      <c r="B1279" s="2" t="s">
        <v>1706</v>
      </c>
      <c r="C1279" s="2" t="s">
        <v>22</v>
      </c>
      <c r="D1279" s="2" t="s">
        <v>23</v>
      </c>
      <c r="E1279" s="2" t="s">
        <v>2767</v>
      </c>
      <c r="F1279" s="2" t="s">
        <v>2775</v>
      </c>
      <c r="G1279" s="2">
        <v>76</v>
      </c>
      <c r="H1279" s="2">
        <v>84</v>
      </c>
      <c r="I1279" s="3">
        <v>42398</v>
      </c>
      <c r="J1279" s="3">
        <v>42408</v>
      </c>
      <c r="K1279" s="3" t="s">
        <v>2534</v>
      </c>
      <c r="L1279" s="17">
        <f t="shared" si="209"/>
        <v>240.59</v>
      </c>
      <c r="M1279" s="20">
        <f t="shared" si="210"/>
        <v>0.99002452304750821</v>
      </c>
      <c r="N1279" s="2">
        <v>10</v>
      </c>
      <c r="O1279" s="2">
        <v>3550000</v>
      </c>
      <c r="P1279" s="2">
        <v>3550000</v>
      </c>
      <c r="Q1279" s="2">
        <f t="shared" si="211"/>
        <v>0</v>
      </c>
      <c r="R1279" s="4">
        <f t="shared" si="212"/>
        <v>0</v>
      </c>
      <c r="S1279" s="2">
        <v>130000</v>
      </c>
      <c r="T1279" s="9">
        <f t="shared" si="213"/>
        <v>48421.052631578947</v>
      </c>
      <c r="U1279" s="2">
        <v>48421</v>
      </c>
      <c r="V1279" s="5">
        <f t="shared" si="214"/>
        <v>-5.2631578946602531E-2</v>
      </c>
      <c r="W1279" s="4">
        <f t="shared" si="215"/>
        <v>-1.0869565217233131E-6</v>
      </c>
      <c r="X1279" s="22">
        <f t="shared" si="216"/>
        <v>47938.029537037241</v>
      </c>
      <c r="Y1279" s="22">
        <f t="shared" si="217"/>
        <v>47937.977430483392</v>
      </c>
      <c r="Z1279" s="22">
        <f t="shared" si="219"/>
        <v>3643286.2847167379</v>
      </c>
      <c r="AA1279" s="11">
        <v>1915</v>
      </c>
      <c r="AB1279" s="2">
        <v>1937</v>
      </c>
      <c r="AC1279" s="2">
        <f t="shared" si="218"/>
        <v>79</v>
      </c>
      <c r="AD1279" s="2" t="s">
        <v>37</v>
      </c>
    </row>
    <row r="1280" spans="1:30" x14ac:dyDescent="0.2">
      <c r="A1280">
        <v>6</v>
      </c>
      <c r="B1280" s="2" t="s">
        <v>2235</v>
      </c>
      <c r="C1280" s="2" t="s">
        <v>22</v>
      </c>
      <c r="D1280" s="2" t="s">
        <v>23</v>
      </c>
      <c r="E1280" s="2" t="s">
        <v>2767</v>
      </c>
      <c r="F1280" s="2" t="s">
        <v>2775</v>
      </c>
      <c r="G1280" s="2">
        <v>105</v>
      </c>
      <c r="H1280" s="2"/>
      <c r="I1280" s="3">
        <v>42398</v>
      </c>
      <c r="J1280" s="3">
        <v>42408</v>
      </c>
      <c r="K1280" s="3" t="s">
        <v>2534</v>
      </c>
      <c r="L1280" s="17">
        <f t="shared" si="209"/>
        <v>240.59</v>
      </c>
      <c r="M1280" s="20">
        <f t="shared" si="210"/>
        <v>0.99002452304750821</v>
      </c>
      <c r="N1280" s="2">
        <v>10</v>
      </c>
      <c r="O1280" s="2">
        <v>5600000</v>
      </c>
      <c r="P1280" s="2">
        <v>6310000</v>
      </c>
      <c r="Q1280" s="2">
        <f t="shared" si="211"/>
        <v>710000</v>
      </c>
      <c r="R1280" s="4">
        <f t="shared" si="212"/>
        <v>0.12678571428571428</v>
      </c>
      <c r="S1280" s="2"/>
      <c r="T1280" s="9">
        <f t="shared" si="213"/>
        <v>53333.333333333336</v>
      </c>
      <c r="U1280" s="2">
        <v>60095</v>
      </c>
      <c r="V1280" s="5">
        <f t="shared" si="214"/>
        <v>6761.6666666666642</v>
      </c>
      <c r="W1280" s="4">
        <f t="shared" si="215"/>
        <v>0.12678124999999996</v>
      </c>
      <c r="X1280" s="22">
        <f t="shared" si="216"/>
        <v>52801.30789586711</v>
      </c>
      <c r="Y1280" s="22">
        <f t="shared" si="217"/>
        <v>59495.523712540009</v>
      </c>
      <c r="Z1280" s="22">
        <f t="shared" si="219"/>
        <v>6247029.989816701</v>
      </c>
      <c r="AA1280" s="2"/>
      <c r="AB1280" s="2">
        <v>2013</v>
      </c>
      <c r="AC1280" s="2">
        <f t="shared" si="218"/>
        <v>3</v>
      </c>
      <c r="AD1280" s="2" t="s">
        <v>460</v>
      </c>
    </row>
    <row r="1281" spans="1:30" x14ac:dyDescent="0.2">
      <c r="A1281">
        <v>6</v>
      </c>
      <c r="B1281" s="2" t="s">
        <v>316</v>
      </c>
      <c r="C1281" s="2" t="s">
        <v>22</v>
      </c>
      <c r="D1281" s="2" t="s">
        <v>23</v>
      </c>
      <c r="E1281" s="2" t="s">
        <v>2767</v>
      </c>
      <c r="F1281" s="2" t="s">
        <v>2775</v>
      </c>
      <c r="G1281" s="2">
        <v>37</v>
      </c>
      <c r="H1281" s="2">
        <v>41</v>
      </c>
      <c r="I1281" s="3">
        <v>42399</v>
      </c>
      <c r="J1281" s="3">
        <v>42409</v>
      </c>
      <c r="K1281" s="3" t="s">
        <v>2534</v>
      </c>
      <c r="L1281" s="17">
        <f t="shared" si="209"/>
        <v>240.59</v>
      </c>
      <c r="M1281" s="20">
        <f t="shared" si="210"/>
        <v>0.99002452304750821</v>
      </c>
      <c r="N1281" s="2">
        <v>10</v>
      </c>
      <c r="O1281" s="2">
        <v>2090000</v>
      </c>
      <c r="P1281" s="2">
        <v>2570000</v>
      </c>
      <c r="Q1281" s="2">
        <f t="shared" si="211"/>
        <v>480000</v>
      </c>
      <c r="R1281" s="4">
        <f t="shared" si="212"/>
        <v>0.22966507177033493</v>
      </c>
      <c r="S1281" s="2">
        <v>3056</v>
      </c>
      <c r="T1281" s="9">
        <f t="shared" si="213"/>
        <v>56569.08108108108</v>
      </c>
      <c r="U1281" s="2">
        <v>69542</v>
      </c>
      <c r="V1281" s="5">
        <f t="shared" si="214"/>
        <v>12972.91891891892</v>
      </c>
      <c r="W1281" s="4">
        <f t="shared" si="215"/>
        <v>0.22932879005626225</v>
      </c>
      <c r="X1281" s="22">
        <f t="shared" si="216"/>
        <v>56004.777516533119</v>
      </c>
      <c r="Y1281" s="22">
        <f t="shared" si="217"/>
        <v>68848.28538176982</v>
      </c>
      <c r="Z1281" s="22">
        <f t="shared" si="219"/>
        <v>2547386.5591254835</v>
      </c>
      <c r="AA1281" s="11">
        <v>6818</v>
      </c>
      <c r="AB1281" s="2">
        <v>2003</v>
      </c>
      <c r="AC1281" s="2">
        <f t="shared" si="218"/>
        <v>13</v>
      </c>
      <c r="AD1281" s="2" t="s">
        <v>96</v>
      </c>
    </row>
    <row r="1282" spans="1:30" x14ac:dyDescent="0.2">
      <c r="A1282">
        <v>6</v>
      </c>
      <c r="B1282" s="2" t="s">
        <v>504</v>
      </c>
      <c r="C1282" s="2" t="s">
        <v>22</v>
      </c>
      <c r="D1282" s="2" t="s">
        <v>23</v>
      </c>
      <c r="E1282" s="2" t="s">
        <v>2767</v>
      </c>
      <c r="F1282" s="2" t="s">
        <v>2775</v>
      </c>
      <c r="G1282" s="2">
        <v>44</v>
      </c>
      <c r="H1282" s="2">
        <v>49</v>
      </c>
      <c r="I1282" s="3">
        <v>42399</v>
      </c>
      <c r="J1282" s="3">
        <v>42409</v>
      </c>
      <c r="K1282" s="3" t="s">
        <v>2534</v>
      </c>
      <c r="L1282" s="17">
        <f t="shared" ref="L1282:L1345" si="220">IF(K1282="Januar",238.19,IF(K1282="Februar",240.59,IF(K1282="Mars",245.99,IF(K1282="April",250.79,IF(K1282="Mai",256.52,IF(K1282="Juni",259.83,IF(K1282="Juli",265.66,IF(K1282="August",272.21,IF(K1282="September",275.91,IF(K1282="Oktober",281.13,IF(K1282="November",284.38,IF(K1282="Desember",287.34,0))))))))))))</f>
        <v>240.59</v>
      </c>
      <c r="M1282" s="20">
        <f t="shared" ref="M1282:M1345" si="221">$L$2/L1282</f>
        <v>0.99002452304750821</v>
      </c>
      <c r="N1282" s="2">
        <v>10</v>
      </c>
      <c r="O1282" s="2">
        <v>2700000</v>
      </c>
      <c r="P1282" s="2">
        <v>2975000</v>
      </c>
      <c r="Q1282" s="2">
        <f t="shared" ref="Q1282:Q1345" si="222">P1282-O1282</f>
        <v>275000</v>
      </c>
      <c r="R1282" s="4">
        <f t="shared" ref="R1282:R1345" si="223">Q1282/O1282</f>
        <v>0.10185185185185185</v>
      </c>
      <c r="S1282" s="2">
        <v>48786</v>
      </c>
      <c r="T1282" s="9">
        <f t="shared" ref="T1282:T1345" si="224">(O1282+S1282)/G1282</f>
        <v>62472.409090909088</v>
      </c>
      <c r="U1282" s="2">
        <v>68722</v>
      </c>
      <c r="V1282" s="5">
        <f t="shared" ref="V1282:V1345" si="225">U1282-T1282</f>
        <v>6249.5909090909117</v>
      </c>
      <c r="W1282" s="4">
        <f t="shared" ref="W1282:W1345" si="226">V1282/T1282</f>
        <v>0.10003761660602176</v>
      </c>
      <c r="X1282" s="22">
        <f t="shared" ref="X1282:X1345" si="227">T1282*M1282</f>
        <v>61849.217013856083</v>
      </c>
      <c r="Y1282" s="22">
        <f t="shared" ref="Y1282:Y1345" si="228">U1282*M1282</f>
        <v>68036.465272870861</v>
      </c>
      <c r="Z1282" s="22">
        <f t="shared" si="219"/>
        <v>2993604.4720063177</v>
      </c>
      <c r="AA1282" s="2">
        <v>475</v>
      </c>
      <c r="AB1282" s="2">
        <v>1880</v>
      </c>
      <c r="AC1282" s="2">
        <f t="shared" ref="AC1282:AC1345" si="229">2016-AB1282</f>
        <v>136</v>
      </c>
      <c r="AD1282" s="2" t="s">
        <v>505</v>
      </c>
    </row>
    <row r="1283" spans="1:30" x14ac:dyDescent="0.2">
      <c r="A1283">
        <v>6</v>
      </c>
      <c r="B1283" s="2" t="s">
        <v>600</v>
      </c>
      <c r="C1283" s="2" t="s">
        <v>22</v>
      </c>
      <c r="D1283" s="2" t="s">
        <v>23</v>
      </c>
      <c r="E1283" s="2" t="s">
        <v>2767</v>
      </c>
      <c r="F1283" s="2" t="s">
        <v>2775</v>
      </c>
      <c r="G1283" s="2">
        <v>47</v>
      </c>
      <c r="H1283" s="2">
        <v>52</v>
      </c>
      <c r="I1283" s="3">
        <v>42399</v>
      </c>
      <c r="J1283" s="3">
        <v>42409</v>
      </c>
      <c r="K1283" s="3" t="s">
        <v>2534</v>
      </c>
      <c r="L1283" s="17">
        <f t="shared" si="220"/>
        <v>240.59</v>
      </c>
      <c r="M1283" s="20">
        <f t="shared" si="221"/>
        <v>0.99002452304750821</v>
      </c>
      <c r="N1283" s="2">
        <v>10</v>
      </c>
      <c r="O1283" s="2">
        <v>3000000</v>
      </c>
      <c r="P1283" s="2">
        <v>3200000</v>
      </c>
      <c r="Q1283" s="2">
        <f t="shared" si="222"/>
        <v>200000</v>
      </c>
      <c r="R1283" s="4">
        <f t="shared" si="223"/>
        <v>6.6666666666666666E-2</v>
      </c>
      <c r="S1283" s="2"/>
      <c r="T1283" s="9">
        <f t="shared" si="224"/>
        <v>63829.787234042553</v>
      </c>
      <c r="U1283" s="2">
        <v>68085</v>
      </c>
      <c r="V1283" s="5">
        <f t="shared" si="225"/>
        <v>4255.2127659574471</v>
      </c>
      <c r="W1283" s="4">
        <f t="shared" si="226"/>
        <v>6.6665000000000002E-2</v>
      </c>
      <c r="X1283" s="22">
        <f t="shared" si="227"/>
        <v>63193.054662606904</v>
      </c>
      <c r="Y1283" s="22">
        <f t="shared" si="228"/>
        <v>67405.819651689599</v>
      </c>
      <c r="Z1283" s="22">
        <f t="shared" ref="Z1283:Z1346" si="230">Y1283*G1283</f>
        <v>3168073.5236294111</v>
      </c>
      <c r="AA1283" s="11">
        <v>5922</v>
      </c>
      <c r="AB1283" s="2">
        <v>2006</v>
      </c>
      <c r="AC1283" s="2">
        <f t="shared" si="229"/>
        <v>10</v>
      </c>
      <c r="AD1283" s="2" t="s">
        <v>67</v>
      </c>
    </row>
    <row r="1284" spans="1:30" x14ac:dyDescent="0.2">
      <c r="A1284">
        <v>6</v>
      </c>
      <c r="B1284" s="2" t="s">
        <v>970</v>
      </c>
      <c r="C1284" s="2" t="s">
        <v>22</v>
      </c>
      <c r="D1284" s="2" t="s">
        <v>23</v>
      </c>
      <c r="E1284" s="2" t="s">
        <v>2767</v>
      </c>
      <c r="F1284" s="2" t="s">
        <v>2775</v>
      </c>
      <c r="G1284" s="2">
        <v>111</v>
      </c>
      <c r="H1284" s="2">
        <v>125</v>
      </c>
      <c r="I1284" s="3">
        <v>42399</v>
      </c>
      <c r="J1284" s="3">
        <v>42409</v>
      </c>
      <c r="K1284" s="3" t="s">
        <v>2534</v>
      </c>
      <c r="L1284" s="17">
        <f t="shared" si="220"/>
        <v>240.59</v>
      </c>
      <c r="M1284" s="20">
        <f t="shared" si="221"/>
        <v>0.99002452304750821</v>
      </c>
      <c r="N1284" s="2">
        <v>10</v>
      </c>
      <c r="O1284" s="2">
        <v>4990000</v>
      </c>
      <c r="P1284" s="2">
        <v>5570000</v>
      </c>
      <c r="Q1284" s="2">
        <f t="shared" si="222"/>
        <v>580000</v>
      </c>
      <c r="R1284" s="4">
        <f t="shared" si="223"/>
        <v>0.11623246492985972</v>
      </c>
      <c r="S1284" s="2">
        <v>74000</v>
      </c>
      <c r="T1284" s="9">
        <f t="shared" si="224"/>
        <v>45621.62162162162</v>
      </c>
      <c r="U1284" s="2">
        <v>50847</v>
      </c>
      <c r="V1284" s="5">
        <f t="shared" si="225"/>
        <v>5225.3783783783801</v>
      </c>
      <c r="W1284" s="4">
        <f t="shared" si="226"/>
        <v>0.11453732227488156</v>
      </c>
      <c r="X1284" s="22">
        <f t="shared" si="227"/>
        <v>45166.524186599832</v>
      </c>
      <c r="Y1284" s="22">
        <f t="shared" si="228"/>
        <v>50339.776923396646</v>
      </c>
      <c r="Z1284" s="22">
        <f t="shared" si="230"/>
        <v>5587715.2384970281</v>
      </c>
      <c r="AA1284" s="2">
        <v>465</v>
      </c>
      <c r="AB1284" s="2">
        <v>1895</v>
      </c>
      <c r="AC1284" s="2">
        <f t="shared" si="229"/>
        <v>121</v>
      </c>
      <c r="AD1284" s="2" t="s">
        <v>364</v>
      </c>
    </row>
    <row r="1285" spans="1:30" x14ac:dyDescent="0.2">
      <c r="A1285">
        <v>7</v>
      </c>
      <c r="B1285" s="2" t="s">
        <v>80</v>
      </c>
      <c r="C1285" s="2" t="s">
        <v>22</v>
      </c>
      <c r="D1285" s="2" t="s">
        <v>23</v>
      </c>
      <c r="E1285" s="2" t="s">
        <v>2767</v>
      </c>
      <c r="F1285" s="2" t="s">
        <v>2775</v>
      </c>
      <c r="G1285" s="2">
        <v>25</v>
      </c>
      <c r="H1285" s="2">
        <v>28</v>
      </c>
      <c r="I1285" s="3">
        <v>42405</v>
      </c>
      <c r="J1285" s="3">
        <v>42415</v>
      </c>
      <c r="K1285" s="3" t="s">
        <v>2534</v>
      </c>
      <c r="L1285" s="17">
        <f t="shared" si="220"/>
        <v>240.59</v>
      </c>
      <c r="M1285" s="20">
        <f t="shared" si="221"/>
        <v>0.99002452304750821</v>
      </c>
      <c r="N1285" s="2">
        <v>10</v>
      </c>
      <c r="O1285" s="2">
        <v>2190000</v>
      </c>
      <c r="P1285" s="2">
        <v>2300000</v>
      </c>
      <c r="Q1285" s="2">
        <f t="shared" si="222"/>
        <v>110000</v>
      </c>
      <c r="R1285" s="4">
        <f t="shared" si="223"/>
        <v>5.0228310502283102E-2</v>
      </c>
      <c r="S1285" s="2"/>
      <c r="T1285" s="9">
        <f t="shared" si="224"/>
        <v>87600</v>
      </c>
      <c r="U1285" s="2">
        <v>92000</v>
      </c>
      <c r="V1285" s="5">
        <f t="shared" si="225"/>
        <v>4400</v>
      </c>
      <c r="W1285" s="4">
        <f t="shared" si="226"/>
        <v>5.0228310502283102E-2</v>
      </c>
      <c r="X1285" s="22">
        <f t="shared" si="227"/>
        <v>86726.148218961724</v>
      </c>
      <c r="Y1285" s="22">
        <f t="shared" si="228"/>
        <v>91082.256120370759</v>
      </c>
      <c r="Z1285" s="22">
        <f t="shared" si="230"/>
        <v>2277056.4030092689</v>
      </c>
      <c r="AA1285" s="11">
        <v>1700</v>
      </c>
      <c r="AB1285" s="2">
        <v>2004</v>
      </c>
      <c r="AC1285" s="2">
        <f t="shared" si="229"/>
        <v>12</v>
      </c>
      <c r="AD1285" s="2" t="s">
        <v>81</v>
      </c>
    </row>
    <row r="1286" spans="1:30" x14ac:dyDescent="0.2">
      <c r="A1286">
        <v>7</v>
      </c>
      <c r="B1286" s="2" t="s">
        <v>162</v>
      </c>
      <c r="C1286" s="2" t="s">
        <v>22</v>
      </c>
      <c r="D1286" s="2" t="s">
        <v>23</v>
      </c>
      <c r="E1286" s="2" t="s">
        <v>2767</v>
      </c>
      <c r="F1286" s="2" t="s">
        <v>2775</v>
      </c>
      <c r="G1286" s="2">
        <v>30</v>
      </c>
      <c r="H1286" s="2">
        <v>34</v>
      </c>
      <c r="I1286" s="3">
        <v>42405</v>
      </c>
      <c r="J1286" s="3">
        <v>42415</v>
      </c>
      <c r="K1286" s="3" t="s">
        <v>2534</v>
      </c>
      <c r="L1286" s="17">
        <f t="shared" si="220"/>
        <v>240.59</v>
      </c>
      <c r="M1286" s="20">
        <f t="shared" si="221"/>
        <v>0.99002452304750821</v>
      </c>
      <c r="N1286" s="2">
        <v>10</v>
      </c>
      <c r="O1286" s="2">
        <v>2150000</v>
      </c>
      <c r="P1286" s="2">
        <v>2405000</v>
      </c>
      <c r="Q1286" s="2">
        <f t="shared" si="222"/>
        <v>255000</v>
      </c>
      <c r="R1286" s="4">
        <f t="shared" si="223"/>
        <v>0.1186046511627907</v>
      </c>
      <c r="S1286" s="2"/>
      <c r="T1286" s="9">
        <f t="shared" si="224"/>
        <v>71666.666666666672</v>
      </c>
      <c r="U1286" s="2">
        <v>80167</v>
      </c>
      <c r="V1286" s="5">
        <f t="shared" si="225"/>
        <v>8500.3333333333285</v>
      </c>
      <c r="W1286" s="4">
        <f t="shared" si="226"/>
        <v>0.11860930232558133</v>
      </c>
      <c r="X1286" s="22">
        <f t="shared" si="227"/>
        <v>70951.75748507143</v>
      </c>
      <c r="Y1286" s="22">
        <f t="shared" si="228"/>
        <v>79367.295939149597</v>
      </c>
      <c r="Z1286" s="22">
        <f t="shared" si="230"/>
        <v>2381018.878174488</v>
      </c>
      <c r="AA1286" s="2">
        <v>291</v>
      </c>
      <c r="AB1286" s="2">
        <v>2009</v>
      </c>
      <c r="AC1286" s="2">
        <f t="shared" si="229"/>
        <v>7</v>
      </c>
      <c r="AD1286" s="2" t="s">
        <v>37</v>
      </c>
    </row>
    <row r="1287" spans="1:30" x14ac:dyDescent="0.2">
      <c r="A1287">
        <v>7</v>
      </c>
      <c r="B1287" s="2" t="s">
        <v>875</v>
      </c>
      <c r="C1287" s="2" t="s">
        <v>22</v>
      </c>
      <c r="D1287" s="2" t="s">
        <v>23</v>
      </c>
      <c r="E1287" s="2" t="s">
        <v>2767</v>
      </c>
      <c r="F1287" s="2" t="s">
        <v>2775</v>
      </c>
      <c r="G1287" s="2">
        <v>55</v>
      </c>
      <c r="H1287" s="2"/>
      <c r="I1287" s="3">
        <v>42405</v>
      </c>
      <c r="J1287" s="3">
        <v>42415</v>
      </c>
      <c r="K1287" s="3" t="s">
        <v>2534</v>
      </c>
      <c r="L1287" s="17">
        <f t="shared" si="220"/>
        <v>240.59</v>
      </c>
      <c r="M1287" s="20">
        <f t="shared" si="221"/>
        <v>0.99002452304750821</v>
      </c>
      <c r="N1287" s="2">
        <v>10</v>
      </c>
      <c r="O1287" s="2">
        <v>3300000</v>
      </c>
      <c r="P1287" s="2">
        <v>3650000</v>
      </c>
      <c r="Q1287" s="2">
        <f t="shared" si="222"/>
        <v>350000</v>
      </c>
      <c r="R1287" s="4">
        <f t="shared" si="223"/>
        <v>0.10606060606060606</v>
      </c>
      <c r="S1287" s="2">
        <v>4687</v>
      </c>
      <c r="T1287" s="9">
        <f t="shared" si="224"/>
        <v>60085.218181818185</v>
      </c>
      <c r="U1287" s="2">
        <v>66449</v>
      </c>
      <c r="V1287" s="5">
        <f t="shared" si="225"/>
        <v>6363.7818181818147</v>
      </c>
      <c r="W1287" s="4">
        <f t="shared" si="226"/>
        <v>0.10591260231301779</v>
      </c>
      <c r="X1287" s="22">
        <f t="shared" si="227"/>
        <v>59485.839472660016</v>
      </c>
      <c r="Y1287" s="22">
        <f t="shared" si="228"/>
        <v>65786.139531983878</v>
      </c>
      <c r="Z1287" s="22">
        <f t="shared" si="230"/>
        <v>3618237.6742591131</v>
      </c>
      <c r="AA1287" s="11">
        <v>10317</v>
      </c>
      <c r="AB1287" s="2">
        <v>2012</v>
      </c>
      <c r="AC1287" s="2">
        <f t="shared" si="229"/>
        <v>4</v>
      </c>
      <c r="AD1287" s="2" t="s">
        <v>123</v>
      </c>
    </row>
    <row r="1288" spans="1:30" x14ac:dyDescent="0.2">
      <c r="A1288">
        <v>7</v>
      </c>
      <c r="B1288" s="2" t="s">
        <v>177</v>
      </c>
      <c r="C1288" s="2" t="s">
        <v>22</v>
      </c>
      <c r="D1288" s="2" t="s">
        <v>23</v>
      </c>
      <c r="E1288" s="2" t="s">
        <v>2767</v>
      </c>
      <c r="F1288" s="2" t="s">
        <v>2775</v>
      </c>
      <c r="G1288" s="2">
        <v>31</v>
      </c>
      <c r="H1288" s="2">
        <v>35</v>
      </c>
      <c r="I1288" s="3">
        <v>42406</v>
      </c>
      <c r="J1288" s="3">
        <v>42416</v>
      </c>
      <c r="K1288" s="3" t="s">
        <v>2534</v>
      </c>
      <c r="L1288" s="17">
        <f t="shared" si="220"/>
        <v>240.59</v>
      </c>
      <c r="M1288" s="20">
        <f t="shared" si="221"/>
        <v>0.99002452304750821</v>
      </c>
      <c r="N1288" s="2">
        <v>10</v>
      </c>
      <c r="O1288" s="2">
        <v>1940000</v>
      </c>
      <c r="P1288" s="2">
        <v>2420000</v>
      </c>
      <c r="Q1288" s="2">
        <f t="shared" si="222"/>
        <v>480000</v>
      </c>
      <c r="R1288" s="4">
        <f t="shared" si="223"/>
        <v>0.24742268041237114</v>
      </c>
      <c r="S1288" s="2">
        <v>2169</v>
      </c>
      <c r="T1288" s="9">
        <f t="shared" si="224"/>
        <v>62650.612903225803</v>
      </c>
      <c r="U1288" s="2">
        <v>78134</v>
      </c>
      <c r="V1288" s="5">
        <f t="shared" si="225"/>
        <v>15483.387096774197</v>
      </c>
      <c r="W1288" s="4">
        <f t="shared" si="226"/>
        <v>0.24713863726586108</v>
      </c>
      <c r="X1288" s="22">
        <f t="shared" si="227"/>
        <v>62025.643158150189</v>
      </c>
      <c r="Y1288" s="22">
        <f t="shared" si="228"/>
        <v>77354.576083794003</v>
      </c>
      <c r="Z1288" s="22">
        <f t="shared" si="230"/>
        <v>2397991.8585976139</v>
      </c>
      <c r="AA1288" s="11">
        <v>9083</v>
      </c>
      <c r="AB1288" s="2">
        <v>2008</v>
      </c>
      <c r="AC1288" s="2">
        <f t="shared" si="229"/>
        <v>8</v>
      </c>
      <c r="AD1288" s="2" t="s">
        <v>37</v>
      </c>
    </row>
    <row r="1289" spans="1:30" x14ac:dyDescent="0.2">
      <c r="A1289">
        <v>7</v>
      </c>
      <c r="B1289" s="2" t="s">
        <v>197</v>
      </c>
      <c r="C1289" s="2" t="s">
        <v>22</v>
      </c>
      <c r="D1289" s="2" t="s">
        <v>23</v>
      </c>
      <c r="E1289" s="2" t="s">
        <v>2767</v>
      </c>
      <c r="F1289" s="2" t="s">
        <v>2775</v>
      </c>
      <c r="G1289" s="2">
        <v>32</v>
      </c>
      <c r="H1289" s="2">
        <v>36</v>
      </c>
      <c r="I1289" s="3">
        <v>42406</v>
      </c>
      <c r="J1289" s="3">
        <v>42416</v>
      </c>
      <c r="K1289" s="3" t="s">
        <v>2534</v>
      </c>
      <c r="L1289" s="17">
        <f t="shared" si="220"/>
        <v>240.59</v>
      </c>
      <c r="M1289" s="20">
        <f t="shared" si="221"/>
        <v>0.99002452304750821</v>
      </c>
      <c r="N1289" s="2">
        <v>10</v>
      </c>
      <c r="O1289" s="2">
        <v>2500000</v>
      </c>
      <c r="P1289" s="2">
        <v>3000000</v>
      </c>
      <c r="Q1289" s="2">
        <f t="shared" si="222"/>
        <v>500000</v>
      </c>
      <c r="R1289" s="4">
        <f t="shared" si="223"/>
        <v>0.2</v>
      </c>
      <c r="S1289" s="2"/>
      <c r="T1289" s="9">
        <f t="shared" si="224"/>
        <v>78125</v>
      </c>
      <c r="U1289" s="2">
        <v>93750</v>
      </c>
      <c r="V1289" s="5">
        <f t="shared" si="225"/>
        <v>15625</v>
      </c>
      <c r="W1289" s="4">
        <f t="shared" si="226"/>
        <v>0.2</v>
      </c>
      <c r="X1289" s="22">
        <f t="shared" si="227"/>
        <v>77345.665863086586</v>
      </c>
      <c r="Y1289" s="22">
        <f t="shared" si="228"/>
        <v>92814.799035703894</v>
      </c>
      <c r="Z1289" s="22">
        <f t="shared" si="230"/>
        <v>2970073.5691425246</v>
      </c>
      <c r="AA1289" s="11">
        <v>1407</v>
      </c>
      <c r="AB1289" s="2">
        <v>1896</v>
      </c>
      <c r="AC1289" s="2">
        <f t="shared" si="229"/>
        <v>120</v>
      </c>
      <c r="AD1289" s="2" t="s">
        <v>112</v>
      </c>
    </row>
    <row r="1290" spans="1:30" x14ac:dyDescent="0.2">
      <c r="A1290">
        <v>7</v>
      </c>
      <c r="B1290" s="2" t="s">
        <v>1337</v>
      </c>
      <c r="C1290" s="2" t="s">
        <v>22</v>
      </c>
      <c r="D1290" s="2" t="s">
        <v>23</v>
      </c>
      <c r="E1290" s="2" t="s">
        <v>2767</v>
      </c>
      <c r="F1290" s="2" t="s">
        <v>2775</v>
      </c>
      <c r="G1290" s="2">
        <v>66</v>
      </c>
      <c r="H1290" s="2">
        <v>77</v>
      </c>
      <c r="I1290" s="3">
        <v>42406</v>
      </c>
      <c r="J1290" s="3">
        <v>42416</v>
      </c>
      <c r="K1290" s="3" t="s">
        <v>2534</v>
      </c>
      <c r="L1290" s="17">
        <f t="shared" si="220"/>
        <v>240.59</v>
      </c>
      <c r="M1290" s="20">
        <f t="shared" si="221"/>
        <v>0.99002452304750821</v>
      </c>
      <c r="N1290" s="2">
        <v>10</v>
      </c>
      <c r="O1290" s="2">
        <v>4000000</v>
      </c>
      <c r="P1290" s="2">
        <v>4700000</v>
      </c>
      <c r="Q1290" s="2">
        <f t="shared" si="222"/>
        <v>700000</v>
      </c>
      <c r="R1290" s="4">
        <f t="shared" si="223"/>
        <v>0.17499999999999999</v>
      </c>
      <c r="S1290" s="2"/>
      <c r="T1290" s="9">
        <f t="shared" si="224"/>
        <v>60606.060606060608</v>
      </c>
      <c r="U1290" s="2">
        <v>71212</v>
      </c>
      <c r="V1290" s="5">
        <f t="shared" si="225"/>
        <v>10605.939393939392</v>
      </c>
      <c r="W1290" s="4">
        <f t="shared" si="226"/>
        <v>0.17499799999999996</v>
      </c>
      <c r="X1290" s="22">
        <f t="shared" si="227"/>
        <v>60001.486245303531</v>
      </c>
      <c r="Y1290" s="22">
        <f t="shared" si="228"/>
        <v>70501.626335259149</v>
      </c>
      <c r="Z1290" s="22">
        <f t="shared" si="230"/>
        <v>4653107.3381271036</v>
      </c>
      <c r="AA1290" s="2">
        <v>950</v>
      </c>
      <c r="AB1290" s="2">
        <v>2006</v>
      </c>
      <c r="AC1290" s="2">
        <f t="shared" si="229"/>
        <v>10</v>
      </c>
      <c r="AD1290" s="2" t="s">
        <v>44</v>
      </c>
    </row>
    <row r="1291" spans="1:30" x14ac:dyDescent="0.2">
      <c r="A1291">
        <v>7</v>
      </c>
      <c r="B1291" s="2" t="s">
        <v>1392</v>
      </c>
      <c r="C1291" s="2" t="s">
        <v>22</v>
      </c>
      <c r="D1291" s="2" t="s">
        <v>23</v>
      </c>
      <c r="E1291" s="2" t="s">
        <v>2767</v>
      </c>
      <c r="F1291" s="2" t="s">
        <v>2775</v>
      </c>
      <c r="G1291" s="2">
        <v>67</v>
      </c>
      <c r="H1291" s="2">
        <v>80</v>
      </c>
      <c r="I1291" s="3">
        <v>42406</v>
      </c>
      <c r="J1291" s="3">
        <v>42416</v>
      </c>
      <c r="K1291" s="3" t="s">
        <v>2534</v>
      </c>
      <c r="L1291" s="17">
        <f t="shared" si="220"/>
        <v>240.59</v>
      </c>
      <c r="M1291" s="20">
        <f t="shared" si="221"/>
        <v>0.99002452304750821</v>
      </c>
      <c r="N1291" s="2">
        <v>10</v>
      </c>
      <c r="O1291" s="2">
        <v>3800000</v>
      </c>
      <c r="P1291" s="2">
        <v>4670000</v>
      </c>
      <c r="Q1291" s="2">
        <f t="shared" si="222"/>
        <v>870000</v>
      </c>
      <c r="R1291" s="4">
        <f t="shared" si="223"/>
        <v>0.22894736842105262</v>
      </c>
      <c r="S1291" s="2"/>
      <c r="T1291" s="9">
        <f t="shared" si="224"/>
        <v>56716.417910447759</v>
      </c>
      <c r="U1291" s="2">
        <v>69701</v>
      </c>
      <c r="V1291" s="5">
        <f t="shared" si="225"/>
        <v>12984.582089552241</v>
      </c>
      <c r="W1291" s="4">
        <f t="shared" si="226"/>
        <v>0.22893868421052638</v>
      </c>
      <c r="X1291" s="22">
        <f t="shared" si="227"/>
        <v>56150.644590754193</v>
      </c>
      <c r="Y1291" s="22">
        <f t="shared" si="228"/>
        <v>69005.699280934365</v>
      </c>
      <c r="Z1291" s="22">
        <f t="shared" si="230"/>
        <v>4623381.8518226026</v>
      </c>
      <c r="AA1291" s="11">
        <v>1718</v>
      </c>
      <c r="AB1291" s="2">
        <v>1941</v>
      </c>
      <c r="AC1291" s="2">
        <f t="shared" si="229"/>
        <v>75</v>
      </c>
      <c r="AD1291" s="2" t="s">
        <v>148</v>
      </c>
    </row>
    <row r="1292" spans="1:30" x14ac:dyDescent="0.2">
      <c r="A1292">
        <v>7</v>
      </c>
      <c r="B1292" s="2" t="s">
        <v>1650</v>
      </c>
      <c r="C1292" s="2" t="s">
        <v>22</v>
      </c>
      <c r="D1292" s="2" t="s">
        <v>23</v>
      </c>
      <c r="E1292" s="2" t="s">
        <v>2767</v>
      </c>
      <c r="F1292" s="2" t="s">
        <v>2775</v>
      </c>
      <c r="G1292" s="2">
        <v>74</v>
      </c>
      <c r="H1292" s="2">
        <v>80</v>
      </c>
      <c r="I1292" s="3">
        <v>42406</v>
      </c>
      <c r="J1292" s="3">
        <v>42416</v>
      </c>
      <c r="K1292" s="3" t="s">
        <v>2534</v>
      </c>
      <c r="L1292" s="17">
        <f t="shared" si="220"/>
        <v>240.59</v>
      </c>
      <c r="M1292" s="20">
        <f t="shared" si="221"/>
        <v>0.99002452304750821</v>
      </c>
      <c r="N1292" s="2">
        <v>10</v>
      </c>
      <c r="O1292" s="2">
        <v>4500000</v>
      </c>
      <c r="P1292" s="2">
        <v>4500000</v>
      </c>
      <c r="Q1292" s="2">
        <f t="shared" si="222"/>
        <v>0</v>
      </c>
      <c r="R1292" s="4">
        <f t="shared" si="223"/>
        <v>0</v>
      </c>
      <c r="S1292" s="2">
        <v>1918</v>
      </c>
      <c r="T1292" s="9">
        <f t="shared" si="224"/>
        <v>60836.729729729726</v>
      </c>
      <c r="U1292" s="2">
        <v>60837</v>
      </c>
      <c r="V1292" s="5">
        <f t="shared" si="225"/>
        <v>0.27027027027361328</v>
      </c>
      <c r="W1292" s="4">
        <f t="shared" si="226"/>
        <v>4.4425509305694561E-6</v>
      </c>
      <c r="X1292" s="22">
        <f t="shared" si="227"/>
        <v>60229.854334445838</v>
      </c>
      <c r="Y1292" s="22">
        <f t="shared" si="228"/>
        <v>60230.12190864126</v>
      </c>
      <c r="Z1292" s="22">
        <f t="shared" si="230"/>
        <v>4457029.021239453</v>
      </c>
      <c r="AA1292" s="2">
        <v>19</v>
      </c>
      <c r="AB1292" s="2">
        <v>2012</v>
      </c>
      <c r="AC1292" s="2">
        <f t="shared" si="229"/>
        <v>4</v>
      </c>
      <c r="AD1292" s="2" t="s">
        <v>148</v>
      </c>
    </row>
    <row r="1293" spans="1:30" x14ac:dyDescent="0.2">
      <c r="A1293">
        <v>7</v>
      </c>
      <c r="B1293" s="2" t="s">
        <v>1677</v>
      </c>
      <c r="C1293" s="2" t="s">
        <v>22</v>
      </c>
      <c r="D1293" s="2" t="s">
        <v>23</v>
      </c>
      <c r="E1293" s="2" t="s">
        <v>2767</v>
      </c>
      <c r="F1293" s="2" t="s">
        <v>2775</v>
      </c>
      <c r="G1293" s="2">
        <v>75</v>
      </c>
      <c r="H1293" s="2">
        <v>80</v>
      </c>
      <c r="I1293" s="3">
        <v>42406</v>
      </c>
      <c r="J1293" s="3">
        <v>42416</v>
      </c>
      <c r="K1293" s="3" t="s">
        <v>2534</v>
      </c>
      <c r="L1293" s="17">
        <f t="shared" si="220"/>
        <v>240.59</v>
      </c>
      <c r="M1293" s="20">
        <f t="shared" si="221"/>
        <v>0.99002452304750821</v>
      </c>
      <c r="N1293" s="2">
        <v>10</v>
      </c>
      <c r="O1293" s="2">
        <v>4900000</v>
      </c>
      <c r="P1293" s="2">
        <v>5560000</v>
      </c>
      <c r="Q1293" s="2">
        <f t="shared" si="222"/>
        <v>660000</v>
      </c>
      <c r="R1293" s="4">
        <f t="shared" si="223"/>
        <v>0.13469387755102041</v>
      </c>
      <c r="S1293" s="2"/>
      <c r="T1293" s="9">
        <f t="shared" si="224"/>
        <v>65333.333333333336</v>
      </c>
      <c r="U1293" s="2">
        <v>74133</v>
      </c>
      <c r="V1293" s="5">
        <f t="shared" si="225"/>
        <v>8799.6666666666642</v>
      </c>
      <c r="W1293" s="4">
        <f t="shared" si="226"/>
        <v>0.13468877551020403</v>
      </c>
      <c r="X1293" s="22">
        <f t="shared" si="227"/>
        <v>64681.602172437204</v>
      </c>
      <c r="Y1293" s="22">
        <f t="shared" si="228"/>
        <v>73393.487967080931</v>
      </c>
      <c r="Z1293" s="22">
        <f t="shared" si="230"/>
        <v>5504511.59753107</v>
      </c>
      <c r="AA1293" s="11">
        <v>5922</v>
      </c>
      <c r="AB1293" s="2">
        <v>2006</v>
      </c>
      <c r="AC1293" s="2">
        <f t="shared" si="229"/>
        <v>10</v>
      </c>
      <c r="AD1293" s="2" t="s">
        <v>44</v>
      </c>
    </row>
    <row r="1294" spans="1:30" x14ac:dyDescent="0.2">
      <c r="A1294">
        <v>7</v>
      </c>
      <c r="B1294" s="2" t="s">
        <v>1999</v>
      </c>
      <c r="C1294" s="2" t="s">
        <v>22</v>
      </c>
      <c r="D1294" s="2" t="s">
        <v>23</v>
      </c>
      <c r="E1294" s="2" t="s">
        <v>2767</v>
      </c>
      <c r="F1294" s="2" t="s">
        <v>2775</v>
      </c>
      <c r="G1294" s="2">
        <v>87</v>
      </c>
      <c r="H1294" s="2">
        <v>98</v>
      </c>
      <c r="I1294" s="3">
        <v>42406</v>
      </c>
      <c r="J1294" s="3">
        <v>42416</v>
      </c>
      <c r="K1294" s="3" t="s">
        <v>2534</v>
      </c>
      <c r="L1294" s="17">
        <f t="shared" si="220"/>
        <v>240.59</v>
      </c>
      <c r="M1294" s="20">
        <f t="shared" si="221"/>
        <v>0.99002452304750821</v>
      </c>
      <c r="N1294" s="2">
        <v>10</v>
      </c>
      <c r="O1294" s="2">
        <v>4400000</v>
      </c>
      <c r="P1294" s="2">
        <v>4300000</v>
      </c>
      <c r="Q1294" s="2">
        <f t="shared" si="222"/>
        <v>-100000</v>
      </c>
      <c r="R1294" s="4">
        <f t="shared" si="223"/>
        <v>-2.2727272727272728E-2</v>
      </c>
      <c r="S1294" s="2">
        <v>64587</v>
      </c>
      <c r="T1294" s="9">
        <f t="shared" si="224"/>
        <v>51317.091954022988</v>
      </c>
      <c r="U1294" s="2">
        <v>50168</v>
      </c>
      <c r="V1294" s="5">
        <f t="shared" si="225"/>
        <v>-1149.0919540229879</v>
      </c>
      <c r="W1294" s="4">
        <f t="shared" si="226"/>
        <v>-2.2391992809189281E-2</v>
      </c>
      <c r="X1294" s="22">
        <f t="shared" si="227"/>
        <v>50805.179485966728</v>
      </c>
      <c r="Y1294" s="22">
        <f t="shared" si="228"/>
        <v>49667.55027224739</v>
      </c>
      <c r="Z1294" s="22">
        <f t="shared" si="230"/>
        <v>4321076.8736855229</v>
      </c>
      <c r="AA1294" s="2">
        <v>611</v>
      </c>
      <c r="AB1294" s="2">
        <v>1904</v>
      </c>
      <c r="AC1294" s="2">
        <f t="shared" si="229"/>
        <v>112</v>
      </c>
      <c r="AD1294" s="2" t="s">
        <v>2000</v>
      </c>
    </row>
    <row r="1295" spans="1:30" x14ac:dyDescent="0.2">
      <c r="A1295">
        <v>7</v>
      </c>
      <c r="B1295" s="2" t="s">
        <v>602</v>
      </c>
      <c r="C1295" s="2" t="s">
        <v>22</v>
      </c>
      <c r="D1295" s="2" t="s">
        <v>23</v>
      </c>
      <c r="E1295" s="2" t="s">
        <v>2767</v>
      </c>
      <c r="F1295" s="2" t="s">
        <v>2775</v>
      </c>
      <c r="G1295" s="2">
        <v>47</v>
      </c>
      <c r="H1295" s="2">
        <v>54</v>
      </c>
      <c r="I1295" s="3">
        <v>42407</v>
      </c>
      <c r="J1295" s="3">
        <v>42417</v>
      </c>
      <c r="K1295" s="3" t="s">
        <v>2534</v>
      </c>
      <c r="L1295" s="17">
        <f t="shared" si="220"/>
        <v>240.59</v>
      </c>
      <c r="M1295" s="20">
        <f t="shared" si="221"/>
        <v>0.99002452304750821</v>
      </c>
      <c r="N1295" s="2">
        <v>10</v>
      </c>
      <c r="O1295" s="2">
        <v>3100000</v>
      </c>
      <c r="P1295" s="2">
        <v>4000000</v>
      </c>
      <c r="Q1295" s="2">
        <f t="shared" si="222"/>
        <v>900000</v>
      </c>
      <c r="R1295" s="4">
        <f t="shared" si="223"/>
        <v>0.29032258064516131</v>
      </c>
      <c r="S1295" s="2">
        <v>35393</v>
      </c>
      <c r="T1295" s="9">
        <f t="shared" si="224"/>
        <v>66710.48936170213</v>
      </c>
      <c r="U1295" s="2">
        <v>85859</v>
      </c>
      <c r="V1295" s="5">
        <f t="shared" si="225"/>
        <v>19148.51063829787</v>
      </c>
      <c r="W1295" s="4">
        <f t="shared" si="226"/>
        <v>0.28703897725101762</v>
      </c>
      <c r="X1295" s="22">
        <f t="shared" si="227"/>
        <v>66045.020412585029</v>
      </c>
      <c r="Y1295" s="22">
        <f t="shared" si="228"/>
        <v>85002.515524336006</v>
      </c>
      <c r="Z1295" s="22">
        <f t="shared" si="230"/>
        <v>3995118.2296437924</v>
      </c>
      <c r="AA1295" s="2">
        <v>381</v>
      </c>
      <c r="AB1295" s="2">
        <v>1894</v>
      </c>
      <c r="AC1295" s="2">
        <f t="shared" si="229"/>
        <v>122</v>
      </c>
      <c r="AD1295" s="2" t="s">
        <v>148</v>
      </c>
    </row>
    <row r="1296" spans="1:30" x14ac:dyDescent="0.2">
      <c r="A1296">
        <v>8</v>
      </c>
      <c r="B1296" s="2" t="s">
        <v>110</v>
      </c>
      <c r="C1296" s="2" t="s">
        <v>22</v>
      </c>
      <c r="D1296" s="2" t="s">
        <v>23</v>
      </c>
      <c r="E1296" s="2" t="s">
        <v>2767</v>
      </c>
      <c r="F1296" s="2" t="s">
        <v>2775</v>
      </c>
      <c r="G1296" s="2">
        <v>27</v>
      </c>
      <c r="H1296" s="2">
        <v>31</v>
      </c>
      <c r="I1296" s="3">
        <v>42412</v>
      </c>
      <c r="J1296" s="3">
        <v>42422</v>
      </c>
      <c r="K1296" s="3" t="s">
        <v>2534</v>
      </c>
      <c r="L1296" s="17">
        <f t="shared" si="220"/>
        <v>240.59</v>
      </c>
      <c r="M1296" s="20">
        <f t="shared" si="221"/>
        <v>0.99002452304750821</v>
      </c>
      <c r="N1296" s="2">
        <v>10</v>
      </c>
      <c r="O1296" s="2">
        <v>1900000</v>
      </c>
      <c r="P1296" s="2">
        <v>2400000</v>
      </c>
      <c r="Q1296" s="2">
        <f t="shared" si="222"/>
        <v>500000</v>
      </c>
      <c r="R1296" s="4">
        <f t="shared" si="223"/>
        <v>0.26315789473684209</v>
      </c>
      <c r="S1296" s="2">
        <v>99000</v>
      </c>
      <c r="T1296" s="9">
        <f t="shared" si="224"/>
        <v>74037.037037037036</v>
      </c>
      <c r="U1296" s="2">
        <v>92556</v>
      </c>
      <c r="V1296" s="5">
        <f t="shared" si="225"/>
        <v>18518.962962962964</v>
      </c>
      <c r="W1296" s="4">
        <f t="shared" si="226"/>
        <v>0.25013106553276637</v>
      </c>
      <c r="X1296" s="22">
        <f t="shared" si="227"/>
        <v>73298.482280443292</v>
      </c>
      <c r="Y1296" s="22">
        <f t="shared" si="228"/>
        <v>91632.709755185177</v>
      </c>
      <c r="Z1296" s="22">
        <f t="shared" si="230"/>
        <v>2474083.1633899999</v>
      </c>
      <c r="AA1296" s="2">
        <v>714</v>
      </c>
      <c r="AB1296" s="2">
        <v>1904</v>
      </c>
      <c r="AC1296" s="2">
        <f t="shared" si="229"/>
        <v>112</v>
      </c>
      <c r="AD1296" s="2" t="s">
        <v>37</v>
      </c>
    </row>
    <row r="1297" spans="1:30" x14ac:dyDescent="0.2">
      <c r="A1297">
        <v>8</v>
      </c>
      <c r="B1297" s="2" t="s">
        <v>419</v>
      </c>
      <c r="C1297" s="2" t="s">
        <v>22</v>
      </c>
      <c r="D1297" s="2" t="s">
        <v>23</v>
      </c>
      <c r="E1297" s="2" t="s">
        <v>2767</v>
      </c>
      <c r="F1297" s="2" t="s">
        <v>2775</v>
      </c>
      <c r="G1297" s="2">
        <v>41</v>
      </c>
      <c r="H1297" s="2">
        <v>46</v>
      </c>
      <c r="I1297" s="3">
        <v>42412</v>
      </c>
      <c r="J1297" s="3">
        <v>42422</v>
      </c>
      <c r="K1297" s="3" t="s">
        <v>2534</v>
      </c>
      <c r="L1297" s="17">
        <f t="shared" si="220"/>
        <v>240.59</v>
      </c>
      <c r="M1297" s="20">
        <f t="shared" si="221"/>
        <v>0.99002452304750821</v>
      </c>
      <c r="N1297" s="2">
        <v>10</v>
      </c>
      <c r="O1297" s="2">
        <v>2790000</v>
      </c>
      <c r="P1297" s="2">
        <v>3110000</v>
      </c>
      <c r="Q1297" s="2">
        <f t="shared" si="222"/>
        <v>320000</v>
      </c>
      <c r="R1297" s="4">
        <f t="shared" si="223"/>
        <v>0.11469534050179211</v>
      </c>
      <c r="S1297" s="2"/>
      <c r="T1297" s="9">
        <f t="shared" si="224"/>
        <v>68048.780487804877</v>
      </c>
      <c r="U1297" s="2">
        <v>75854</v>
      </c>
      <c r="V1297" s="5">
        <f t="shared" si="225"/>
        <v>7805.2195121951227</v>
      </c>
      <c r="W1297" s="4">
        <f t="shared" si="226"/>
        <v>0.11470035842293907</v>
      </c>
      <c r="X1297" s="22">
        <f t="shared" si="227"/>
        <v>67369.961446403613</v>
      </c>
      <c r="Y1297" s="22">
        <f t="shared" si="228"/>
        <v>75097.320171245694</v>
      </c>
      <c r="Z1297" s="22">
        <f t="shared" si="230"/>
        <v>3078990.1270210734</v>
      </c>
      <c r="AA1297" s="11">
        <v>16731</v>
      </c>
      <c r="AB1297" s="2">
        <v>2010</v>
      </c>
      <c r="AC1297" s="2">
        <f t="shared" si="229"/>
        <v>6</v>
      </c>
      <c r="AD1297" s="2" t="s">
        <v>120</v>
      </c>
    </row>
    <row r="1298" spans="1:30" x14ac:dyDescent="0.2">
      <c r="A1298">
        <v>8</v>
      </c>
      <c r="B1298" s="2" t="s">
        <v>914</v>
      </c>
      <c r="C1298" s="2" t="s">
        <v>22</v>
      </c>
      <c r="D1298" s="2" t="s">
        <v>23</v>
      </c>
      <c r="E1298" s="2" t="s">
        <v>2767</v>
      </c>
      <c r="F1298" s="2" t="s">
        <v>2775</v>
      </c>
      <c r="G1298" s="2">
        <v>54</v>
      </c>
      <c r="H1298" s="2">
        <v>61</v>
      </c>
      <c r="I1298" s="3">
        <v>42412</v>
      </c>
      <c r="J1298" s="3">
        <v>42422</v>
      </c>
      <c r="K1298" s="3" t="s">
        <v>2534</v>
      </c>
      <c r="L1298" s="17">
        <f t="shared" si="220"/>
        <v>240.59</v>
      </c>
      <c r="M1298" s="20">
        <f t="shared" si="221"/>
        <v>0.99002452304750821</v>
      </c>
      <c r="N1298" s="2">
        <v>10</v>
      </c>
      <c r="O1298" s="2">
        <v>2700000</v>
      </c>
      <c r="P1298" s="2">
        <v>2800000</v>
      </c>
      <c r="Q1298" s="2">
        <f t="shared" si="222"/>
        <v>100000</v>
      </c>
      <c r="R1298" s="4">
        <f t="shared" si="223"/>
        <v>3.7037037037037035E-2</v>
      </c>
      <c r="S1298" s="2">
        <v>296165</v>
      </c>
      <c r="T1298" s="9">
        <f t="shared" si="224"/>
        <v>55484.537037037036</v>
      </c>
      <c r="U1298" s="2">
        <v>57336</v>
      </c>
      <c r="V1298" s="5">
        <f t="shared" si="225"/>
        <v>1851.4629629629635</v>
      </c>
      <c r="W1298" s="4">
        <f t="shared" si="226"/>
        <v>3.3368990025582711E-2</v>
      </c>
      <c r="X1298" s="22">
        <f t="shared" si="227"/>
        <v>54931.052316604393</v>
      </c>
      <c r="Y1298" s="22">
        <f t="shared" si="228"/>
        <v>56764.04605345193</v>
      </c>
      <c r="Z1298" s="22">
        <f t="shared" si="230"/>
        <v>3065258.486886404</v>
      </c>
      <c r="AA1298" s="11">
        <v>4760</v>
      </c>
      <c r="AB1298" s="2">
        <v>1932</v>
      </c>
      <c r="AC1298" s="2">
        <f t="shared" si="229"/>
        <v>84</v>
      </c>
      <c r="AD1298" s="2" t="s">
        <v>183</v>
      </c>
    </row>
    <row r="1299" spans="1:30" x14ac:dyDescent="0.2">
      <c r="A1299">
        <v>8</v>
      </c>
      <c r="B1299" s="2" t="s">
        <v>1472</v>
      </c>
      <c r="C1299" s="2" t="s">
        <v>22</v>
      </c>
      <c r="D1299" s="2" t="s">
        <v>23</v>
      </c>
      <c r="E1299" s="2" t="s">
        <v>2767</v>
      </c>
      <c r="F1299" s="2" t="s">
        <v>2775</v>
      </c>
      <c r="G1299" s="2">
        <v>69</v>
      </c>
      <c r="H1299" s="2">
        <v>80</v>
      </c>
      <c r="I1299" s="3">
        <v>42412</v>
      </c>
      <c r="J1299" s="3">
        <v>42422</v>
      </c>
      <c r="K1299" s="3" t="s">
        <v>2534</v>
      </c>
      <c r="L1299" s="17">
        <f t="shared" si="220"/>
        <v>240.59</v>
      </c>
      <c r="M1299" s="20">
        <f t="shared" si="221"/>
        <v>0.99002452304750821</v>
      </c>
      <c r="N1299" s="2">
        <v>10</v>
      </c>
      <c r="O1299" s="2">
        <v>4300000</v>
      </c>
      <c r="P1299" s="2">
        <v>4300000</v>
      </c>
      <c r="Q1299" s="2">
        <f t="shared" si="222"/>
        <v>0</v>
      </c>
      <c r="R1299" s="4">
        <f t="shared" si="223"/>
        <v>0</v>
      </c>
      <c r="S1299" s="2">
        <v>11584</v>
      </c>
      <c r="T1299" s="9">
        <f t="shared" si="224"/>
        <v>62486.72463768116</v>
      </c>
      <c r="U1299" s="2">
        <v>62487</v>
      </c>
      <c r="V1299" s="5">
        <f t="shared" si="225"/>
        <v>0.27536231884005247</v>
      </c>
      <c r="W1299" s="4">
        <f t="shared" si="226"/>
        <v>4.4067331171011911E-6</v>
      </c>
      <c r="X1299" s="22">
        <f t="shared" si="227"/>
        <v>61863.389756221273</v>
      </c>
      <c r="Y1299" s="22">
        <f t="shared" si="228"/>
        <v>61863.662371669649</v>
      </c>
      <c r="Z1299" s="22">
        <f t="shared" si="230"/>
        <v>4268592.7036452061</v>
      </c>
      <c r="AA1299" s="2">
        <v>83</v>
      </c>
      <c r="AB1299" s="2">
        <v>2014</v>
      </c>
      <c r="AC1299" s="2">
        <f t="shared" si="229"/>
        <v>2</v>
      </c>
      <c r="AD1299" s="2" t="s">
        <v>203</v>
      </c>
    </row>
    <row r="1300" spans="1:30" x14ac:dyDescent="0.2">
      <c r="A1300">
        <v>8</v>
      </c>
      <c r="B1300" s="2" t="s">
        <v>603</v>
      </c>
      <c r="C1300" s="2" t="s">
        <v>22</v>
      </c>
      <c r="D1300" s="2" t="s">
        <v>23</v>
      </c>
      <c r="E1300" s="2" t="s">
        <v>2767</v>
      </c>
      <c r="F1300" s="2" t="s">
        <v>2775</v>
      </c>
      <c r="G1300" s="2">
        <v>47</v>
      </c>
      <c r="H1300" s="2">
        <v>53</v>
      </c>
      <c r="I1300" s="3">
        <v>42413</v>
      </c>
      <c r="J1300" s="3">
        <v>42423</v>
      </c>
      <c r="K1300" s="3" t="s">
        <v>2534</v>
      </c>
      <c r="L1300" s="17">
        <f t="shared" si="220"/>
        <v>240.59</v>
      </c>
      <c r="M1300" s="20">
        <f t="shared" si="221"/>
        <v>0.99002452304750821</v>
      </c>
      <c r="N1300" s="2">
        <v>10</v>
      </c>
      <c r="O1300" s="2">
        <v>2800000</v>
      </c>
      <c r="P1300" s="2">
        <v>3200000</v>
      </c>
      <c r="Q1300" s="2">
        <f t="shared" si="222"/>
        <v>400000</v>
      </c>
      <c r="R1300" s="4">
        <f t="shared" si="223"/>
        <v>0.14285714285714285</v>
      </c>
      <c r="S1300" s="2">
        <v>1989</v>
      </c>
      <c r="T1300" s="9">
        <f t="shared" si="224"/>
        <v>59616.787234042553</v>
      </c>
      <c r="U1300" s="2">
        <v>68127</v>
      </c>
      <c r="V1300" s="5">
        <f t="shared" si="225"/>
        <v>8510.2127659574471</v>
      </c>
      <c r="W1300" s="4">
        <f t="shared" si="226"/>
        <v>0.142748597514123</v>
      </c>
      <c r="X1300" s="22">
        <f t="shared" si="227"/>
        <v>59022.081347007756</v>
      </c>
      <c r="Y1300" s="22">
        <f t="shared" si="228"/>
        <v>67447.400681657586</v>
      </c>
      <c r="Z1300" s="22">
        <f t="shared" si="230"/>
        <v>3170027.8320379066</v>
      </c>
      <c r="AA1300" s="2">
        <v>464</v>
      </c>
      <c r="AB1300" s="2">
        <v>1875</v>
      </c>
      <c r="AC1300" s="2">
        <f t="shared" si="229"/>
        <v>141</v>
      </c>
      <c r="AD1300" s="2" t="s">
        <v>183</v>
      </c>
    </row>
    <row r="1301" spans="1:30" x14ac:dyDescent="0.2">
      <c r="A1301">
        <v>8</v>
      </c>
      <c r="B1301" s="2" t="s">
        <v>649</v>
      </c>
      <c r="C1301" s="2" t="s">
        <v>22</v>
      </c>
      <c r="D1301" s="2" t="s">
        <v>23</v>
      </c>
      <c r="E1301" s="2" t="s">
        <v>2767</v>
      </c>
      <c r="F1301" s="2" t="s">
        <v>2775</v>
      </c>
      <c r="G1301" s="2">
        <v>48</v>
      </c>
      <c r="H1301" s="2">
        <v>55</v>
      </c>
      <c r="I1301" s="3">
        <v>42413</v>
      </c>
      <c r="J1301" s="3">
        <v>42423</v>
      </c>
      <c r="K1301" s="3" t="s">
        <v>2534</v>
      </c>
      <c r="L1301" s="17">
        <f t="shared" si="220"/>
        <v>240.59</v>
      </c>
      <c r="M1301" s="20">
        <f t="shared" si="221"/>
        <v>0.99002452304750821</v>
      </c>
      <c r="N1301" s="2">
        <v>10</v>
      </c>
      <c r="O1301" s="2">
        <v>3000000</v>
      </c>
      <c r="P1301" s="2">
        <v>3270000</v>
      </c>
      <c r="Q1301" s="2">
        <f t="shared" si="222"/>
        <v>270000</v>
      </c>
      <c r="R1301" s="4">
        <f t="shared" si="223"/>
        <v>0.09</v>
      </c>
      <c r="S1301" s="2">
        <v>3011</v>
      </c>
      <c r="T1301" s="9">
        <f t="shared" si="224"/>
        <v>62562.729166666664</v>
      </c>
      <c r="U1301" s="2">
        <v>68188</v>
      </c>
      <c r="V1301" s="5">
        <f t="shared" si="225"/>
        <v>5625.2708333333358</v>
      </c>
      <c r="W1301" s="4">
        <f t="shared" si="226"/>
        <v>8.9914089558779553E-2</v>
      </c>
      <c r="X1301" s="22">
        <f t="shared" si="227"/>
        <v>61938.636103779594</v>
      </c>
      <c r="Y1301" s="22">
        <f t="shared" si="228"/>
        <v>67507.79217756349</v>
      </c>
      <c r="Z1301" s="22">
        <f t="shared" si="230"/>
        <v>3240374.0245230477</v>
      </c>
      <c r="AA1301" s="11">
        <v>5705</v>
      </c>
      <c r="AB1301" s="2">
        <v>2012</v>
      </c>
      <c r="AC1301" s="2">
        <f t="shared" si="229"/>
        <v>4</v>
      </c>
      <c r="AD1301" s="2" t="s">
        <v>650</v>
      </c>
    </row>
    <row r="1302" spans="1:30" x14ac:dyDescent="0.2">
      <c r="A1302">
        <v>8</v>
      </c>
      <c r="B1302" s="2" t="s">
        <v>648</v>
      </c>
      <c r="C1302" s="2" t="s">
        <v>22</v>
      </c>
      <c r="D1302" s="2" t="s">
        <v>23</v>
      </c>
      <c r="E1302" s="2" t="s">
        <v>2767</v>
      </c>
      <c r="F1302" s="2" t="s">
        <v>2775</v>
      </c>
      <c r="G1302" s="2">
        <v>50</v>
      </c>
      <c r="H1302" s="2">
        <v>58</v>
      </c>
      <c r="I1302" s="3">
        <v>42413</v>
      </c>
      <c r="J1302" s="3">
        <v>42423</v>
      </c>
      <c r="K1302" s="3" t="s">
        <v>2534</v>
      </c>
      <c r="L1302" s="17">
        <f t="shared" si="220"/>
        <v>240.59</v>
      </c>
      <c r="M1302" s="20">
        <f t="shared" si="221"/>
        <v>0.99002452304750821</v>
      </c>
      <c r="N1302" s="2">
        <v>10</v>
      </c>
      <c r="O1302" s="2">
        <v>2950000</v>
      </c>
      <c r="P1302" s="2">
        <v>3450000</v>
      </c>
      <c r="Q1302" s="2">
        <f t="shared" si="222"/>
        <v>500000</v>
      </c>
      <c r="R1302" s="4">
        <f t="shared" si="223"/>
        <v>0.16949152542372881</v>
      </c>
      <c r="S1302" s="2"/>
      <c r="T1302" s="9">
        <f t="shared" si="224"/>
        <v>59000</v>
      </c>
      <c r="U1302" s="2">
        <v>69000</v>
      </c>
      <c r="V1302" s="5">
        <f t="shared" si="225"/>
        <v>10000</v>
      </c>
      <c r="W1302" s="4">
        <f t="shared" si="226"/>
        <v>0.16949152542372881</v>
      </c>
      <c r="X1302" s="22">
        <f t="shared" si="227"/>
        <v>58411.446859802985</v>
      </c>
      <c r="Y1302" s="22">
        <f t="shared" si="228"/>
        <v>68311.692090278069</v>
      </c>
      <c r="Z1302" s="22">
        <f t="shared" si="230"/>
        <v>3415584.6045139036</v>
      </c>
      <c r="AA1302" s="2">
        <v>847</v>
      </c>
      <c r="AB1302" s="2">
        <v>1979</v>
      </c>
      <c r="AC1302" s="2">
        <f t="shared" si="229"/>
        <v>37</v>
      </c>
      <c r="AD1302" s="2" t="s">
        <v>729</v>
      </c>
    </row>
    <row r="1303" spans="1:30" x14ac:dyDescent="0.2">
      <c r="A1303">
        <v>8</v>
      </c>
      <c r="B1303" s="2" t="s">
        <v>958</v>
      </c>
      <c r="C1303" s="2" t="s">
        <v>22</v>
      </c>
      <c r="D1303" s="2" t="s">
        <v>23</v>
      </c>
      <c r="E1303" s="2" t="s">
        <v>2767</v>
      </c>
      <c r="F1303" s="2" t="s">
        <v>2775</v>
      </c>
      <c r="G1303" s="2">
        <v>55</v>
      </c>
      <c r="H1303" s="2">
        <v>62</v>
      </c>
      <c r="I1303" s="3">
        <v>42413</v>
      </c>
      <c r="J1303" s="3">
        <v>42423</v>
      </c>
      <c r="K1303" s="3" t="s">
        <v>2534</v>
      </c>
      <c r="L1303" s="17">
        <f t="shared" si="220"/>
        <v>240.59</v>
      </c>
      <c r="M1303" s="20">
        <f t="shared" si="221"/>
        <v>0.99002452304750821</v>
      </c>
      <c r="N1303" s="2">
        <v>10</v>
      </c>
      <c r="O1303" s="2">
        <v>2800000</v>
      </c>
      <c r="P1303" s="2">
        <v>3550000</v>
      </c>
      <c r="Q1303" s="2">
        <f t="shared" si="222"/>
        <v>750000</v>
      </c>
      <c r="R1303" s="4">
        <f t="shared" si="223"/>
        <v>0.26785714285714285</v>
      </c>
      <c r="S1303" s="2">
        <v>22272</v>
      </c>
      <c r="T1303" s="9">
        <f t="shared" si="224"/>
        <v>51314.036363636362</v>
      </c>
      <c r="U1303" s="2">
        <v>64950</v>
      </c>
      <c r="V1303" s="5">
        <f t="shared" si="225"/>
        <v>13635.963636363638</v>
      </c>
      <c r="W1303" s="4">
        <f t="shared" si="226"/>
        <v>0.2657355492312577</v>
      </c>
      <c r="X1303" s="22">
        <f t="shared" si="227"/>
        <v>50802.154376551582</v>
      </c>
      <c r="Y1303" s="22">
        <f t="shared" si="228"/>
        <v>64302.092771935655</v>
      </c>
      <c r="Z1303" s="22">
        <f t="shared" si="230"/>
        <v>3536615.1024564612</v>
      </c>
      <c r="AA1303" s="2"/>
      <c r="AB1303" s="2">
        <v>1898</v>
      </c>
      <c r="AC1303" s="2">
        <f t="shared" si="229"/>
        <v>118</v>
      </c>
      <c r="AD1303" s="2" t="s">
        <v>112</v>
      </c>
    </row>
    <row r="1304" spans="1:30" x14ac:dyDescent="0.2">
      <c r="A1304">
        <v>8</v>
      </c>
      <c r="B1304" s="2" t="s">
        <v>445</v>
      </c>
      <c r="C1304" s="2" t="s">
        <v>22</v>
      </c>
      <c r="D1304" s="2" t="s">
        <v>23</v>
      </c>
      <c r="E1304" s="2" t="s">
        <v>2767</v>
      </c>
      <c r="F1304" s="2" t="s">
        <v>2775</v>
      </c>
      <c r="G1304" s="2">
        <v>42</v>
      </c>
      <c r="H1304" s="2">
        <v>46</v>
      </c>
      <c r="I1304" s="3">
        <v>42414</v>
      </c>
      <c r="J1304" s="3">
        <v>42424</v>
      </c>
      <c r="K1304" s="3" t="s">
        <v>2534</v>
      </c>
      <c r="L1304" s="17">
        <f t="shared" si="220"/>
        <v>240.59</v>
      </c>
      <c r="M1304" s="20">
        <f t="shared" si="221"/>
        <v>0.99002452304750821</v>
      </c>
      <c r="N1304" s="2">
        <v>10</v>
      </c>
      <c r="O1304" s="2">
        <v>3000000</v>
      </c>
      <c r="P1304" s="2">
        <v>3360000</v>
      </c>
      <c r="Q1304" s="2">
        <f t="shared" si="222"/>
        <v>360000</v>
      </c>
      <c r="R1304" s="4">
        <f t="shared" si="223"/>
        <v>0.12</v>
      </c>
      <c r="S1304" s="2"/>
      <c r="T1304" s="9">
        <f t="shared" si="224"/>
        <v>71428.571428571435</v>
      </c>
      <c r="U1304" s="2">
        <v>80000</v>
      </c>
      <c r="V1304" s="5">
        <f t="shared" si="225"/>
        <v>8571.4285714285652</v>
      </c>
      <c r="W1304" s="4">
        <f t="shared" si="226"/>
        <v>0.1199999999999999</v>
      </c>
      <c r="X1304" s="22">
        <f t="shared" si="227"/>
        <v>70716.037360536313</v>
      </c>
      <c r="Y1304" s="22">
        <f t="shared" si="228"/>
        <v>79201.961843800658</v>
      </c>
      <c r="Z1304" s="22">
        <f t="shared" si="230"/>
        <v>3326482.3974396274</v>
      </c>
      <c r="AA1304" s="2">
        <v>583</v>
      </c>
      <c r="AB1304" s="2">
        <v>2013</v>
      </c>
      <c r="AC1304" s="2">
        <f t="shared" si="229"/>
        <v>3</v>
      </c>
      <c r="AD1304" s="2" t="s">
        <v>37</v>
      </c>
    </row>
    <row r="1305" spans="1:30" x14ac:dyDescent="0.2">
      <c r="A1305">
        <v>9</v>
      </c>
      <c r="B1305" s="2" t="s">
        <v>604</v>
      </c>
      <c r="C1305" s="2" t="s">
        <v>22</v>
      </c>
      <c r="D1305" s="2" t="s">
        <v>23</v>
      </c>
      <c r="E1305" s="2" t="s">
        <v>2767</v>
      </c>
      <c r="F1305" s="2" t="s">
        <v>2775</v>
      </c>
      <c r="G1305" s="2">
        <v>47</v>
      </c>
      <c r="H1305" s="2">
        <v>52</v>
      </c>
      <c r="I1305" s="3">
        <v>42419</v>
      </c>
      <c r="J1305" s="3">
        <v>42429</v>
      </c>
      <c r="K1305" s="3" t="s">
        <v>2534</v>
      </c>
      <c r="L1305" s="17">
        <f t="shared" si="220"/>
        <v>240.59</v>
      </c>
      <c r="M1305" s="20">
        <f t="shared" si="221"/>
        <v>0.99002452304750821</v>
      </c>
      <c r="N1305" s="2">
        <v>10</v>
      </c>
      <c r="O1305" s="2">
        <v>2700000</v>
      </c>
      <c r="P1305" s="2">
        <v>3350000</v>
      </c>
      <c r="Q1305" s="2">
        <f t="shared" si="222"/>
        <v>650000</v>
      </c>
      <c r="R1305" s="4">
        <f t="shared" si="223"/>
        <v>0.24074074074074073</v>
      </c>
      <c r="S1305" s="2">
        <v>28000</v>
      </c>
      <c r="T1305" s="9">
        <f t="shared" si="224"/>
        <v>58042.553191489358</v>
      </c>
      <c r="U1305" s="2">
        <v>71872</v>
      </c>
      <c r="V1305" s="5">
        <f t="shared" si="225"/>
        <v>13829.446808510642</v>
      </c>
      <c r="W1305" s="4">
        <f t="shared" si="226"/>
        <v>0.23826392961876841</v>
      </c>
      <c r="X1305" s="22">
        <f t="shared" si="227"/>
        <v>57463.55103986388</v>
      </c>
      <c r="Y1305" s="22">
        <f t="shared" si="228"/>
        <v>71155.04252047051</v>
      </c>
      <c r="Z1305" s="22">
        <f t="shared" si="230"/>
        <v>3344286.998462114</v>
      </c>
      <c r="AA1305" s="11">
        <v>29802</v>
      </c>
      <c r="AB1305" s="2">
        <v>1911</v>
      </c>
      <c r="AC1305" s="2">
        <f t="shared" si="229"/>
        <v>105</v>
      </c>
      <c r="AD1305" s="2" t="s">
        <v>81</v>
      </c>
    </row>
    <row r="1306" spans="1:30" x14ac:dyDescent="0.2">
      <c r="A1306">
        <v>9</v>
      </c>
      <c r="B1306" s="2" t="s">
        <v>777</v>
      </c>
      <c r="C1306" s="2" t="s">
        <v>22</v>
      </c>
      <c r="D1306" s="2" t="s">
        <v>23</v>
      </c>
      <c r="E1306" s="2" t="s">
        <v>2767</v>
      </c>
      <c r="F1306" s="2" t="s">
        <v>2775</v>
      </c>
      <c r="G1306" s="2">
        <v>51</v>
      </c>
      <c r="H1306" s="2">
        <v>56</v>
      </c>
      <c r="I1306" s="3">
        <v>42419</v>
      </c>
      <c r="J1306" s="3">
        <v>42429</v>
      </c>
      <c r="K1306" s="3" t="s">
        <v>2534</v>
      </c>
      <c r="L1306" s="17">
        <f t="shared" si="220"/>
        <v>240.59</v>
      </c>
      <c r="M1306" s="20">
        <f t="shared" si="221"/>
        <v>0.99002452304750821</v>
      </c>
      <c r="N1306" s="2">
        <v>10</v>
      </c>
      <c r="O1306" s="2">
        <v>2450000</v>
      </c>
      <c r="P1306" s="2">
        <v>2750000</v>
      </c>
      <c r="Q1306" s="2">
        <f t="shared" si="222"/>
        <v>300000</v>
      </c>
      <c r="R1306" s="4">
        <f t="shared" si="223"/>
        <v>0.12244897959183673</v>
      </c>
      <c r="S1306" s="2">
        <v>3217</v>
      </c>
      <c r="T1306" s="9">
        <f t="shared" si="224"/>
        <v>48102.294117647056</v>
      </c>
      <c r="U1306" s="2">
        <v>53985</v>
      </c>
      <c r="V1306" s="5">
        <f t="shared" si="225"/>
        <v>5882.7058823529442</v>
      </c>
      <c r="W1306" s="4">
        <f t="shared" si="226"/>
        <v>0.12229574473028687</v>
      </c>
      <c r="X1306" s="22">
        <f t="shared" si="227"/>
        <v>47622.450791314484</v>
      </c>
      <c r="Y1306" s="22">
        <f t="shared" si="228"/>
        <v>53446.473876719734</v>
      </c>
      <c r="Z1306" s="22">
        <f t="shared" si="230"/>
        <v>2725770.1677127066</v>
      </c>
      <c r="AA1306" s="11">
        <v>2920</v>
      </c>
      <c r="AB1306" s="2">
        <v>1938</v>
      </c>
      <c r="AC1306" s="2">
        <f t="shared" si="229"/>
        <v>78</v>
      </c>
      <c r="AD1306" s="2" t="s">
        <v>37</v>
      </c>
    </row>
    <row r="1307" spans="1:30" x14ac:dyDescent="0.2">
      <c r="A1307">
        <v>9</v>
      </c>
      <c r="B1307" s="2" t="s">
        <v>915</v>
      </c>
      <c r="C1307" s="2" t="s">
        <v>22</v>
      </c>
      <c r="D1307" s="2" t="s">
        <v>23</v>
      </c>
      <c r="E1307" s="2" t="s">
        <v>2767</v>
      </c>
      <c r="F1307" s="2" t="s">
        <v>2775</v>
      </c>
      <c r="G1307" s="2">
        <v>54</v>
      </c>
      <c r="H1307" s="2">
        <v>60</v>
      </c>
      <c r="I1307" s="3">
        <v>42419</v>
      </c>
      <c r="J1307" s="3">
        <v>42429</v>
      </c>
      <c r="K1307" s="3" t="s">
        <v>2534</v>
      </c>
      <c r="L1307" s="17">
        <f t="shared" si="220"/>
        <v>240.59</v>
      </c>
      <c r="M1307" s="20">
        <f t="shared" si="221"/>
        <v>0.99002452304750821</v>
      </c>
      <c r="N1307" s="2">
        <v>10</v>
      </c>
      <c r="O1307" s="2">
        <v>2900000</v>
      </c>
      <c r="P1307" s="2">
        <v>3000000</v>
      </c>
      <c r="Q1307" s="2">
        <f t="shared" si="222"/>
        <v>100000</v>
      </c>
      <c r="R1307" s="4">
        <f t="shared" si="223"/>
        <v>3.4482758620689655E-2</v>
      </c>
      <c r="S1307" s="2">
        <v>97838</v>
      </c>
      <c r="T1307" s="9">
        <f t="shared" si="224"/>
        <v>55515.518518518518</v>
      </c>
      <c r="U1307" s="2">
        <v>57367</v>
      </c>
      <c r="V1307" s="5">
        <f t="shared" si="225"/>
        <v>1851.4814814814818</v>
      </c>
      <c r="W1307" s="4">
        <f t="shared" si="226"/>
        <v>3.3350701405479556E-2</v>
      </c>
      <c r="X1307" s="22">
        <f t="shared" si="227"/>
        <v>54961.724743031409</v>
      </c>
      <c r="Y1307" s="22">
        <f t="shared" si="228"/>
        <v>56794.736813666401</v>
      </c>
      <c r="Z1307" s="22">
        <f t="shared" si="230"/>
        <v>3066915.7879379857</v>
      </c>
      <c r="AA1307" s="11">
        <v>5819</v>
      </c>
      <c r="AB1307" s="2">
        <v>1934</v>
      </c>
      <c r="AC1307" s="2">
        <f t="shared" si="229"/>
        <v>82</v>
      </c>
      <c r="AD1307" s="2" t="s">
        <v>183</v>
      </c>
    </row>
    <row r="1308" spans="1:30" x14ac:dyDescent="0.2">
      <c r="A1308">
        <v>9</v>
      </c>
      <c r="B1308" s="2" t="s">
        <v>998</v>
      </c>
      <c r="C1308" s="2" t="s">
        <v>22</v>
      </c>
      <c r="D1308" s="2" t="s">
        <v>23</v>
      </c>
      <c r="E1308" s="2" t="s">
        <v>2767</v>
      </c>
      <c r="F1308" s="2" t="s">
        <v>2775</v>
      </c>
      <c r="G1308" s="2">
        <v>56</v>
      </c>
      <c r="H1308" s="2">
        <v>62</v>
      </c>
      <c r="I1308" s="3">
        <v>42419</v>
      </c>
      <c r="J1308" s="3">
        <v>42429</v>
      </c>
      <c r="K1308" s="3" t="s">
        <v>2534</v>
      </c>
      <c r="L1308" s="17">
        <f t="shared" si="220"/>
        <v>240.59</v>
      </c>
      <c r="M1308" s="20">
        <f t="shared" si="221"/>
        <v>0.99002452304750821</v>
      </c>
      <c r="N1308" s="2">
        <v>10</v>
      </c>
      <c r="O1308" s="2">
        <v>3690000</v>
      </c>
      <c r="P1308" s="2">
        <v>4200000</v>
      </c>
      <c r="Q1308" s="2">
        <f t="shared" si="222"/>
        <v>510000</v>
      </c>
      <c r="R1308" s="4">
        <f t="shared" si="223"/>
        <v>0.13821138211382114</v>
      </c>
      <c r="S1308" s="2"/>
      <c r="T1308" s="9">
        <f t="shared" si="224"/>
        <v>65892.857142857145</v>
      </c>
      <c r="U1308" s="2">
        <v>75000</v>
      </c>
      <c r="V1308" s="5">
        <f t="shared" si="225"/>
        <v>9107.1428571428551</v>
      </c>
      <c r="W1308" s="4">
        <f t="shared" si="226"/>
        <v>0.13821138211382111</v>
      </c>
      <c r="X1308" s="22">
        <f t="shared" si="227"/>
        <v>65235.544465094739</v>
      </c>
      <c r="Y1308" s="22">
        <f t="shared" si="228"/>
        <v>74251.839228563113</v>
      </c>
      <c r="Z1308" s="22">
        <f t="shared" si="230"/>
        <v>4158102.9967995342</v>
      </c>
      <c r="AA1308" s="11">
        <v>8085</v>
      </c>
      <c r="AB1308" s="2">
        <v>2012</v>
      </c>
      <c r="AC1308" s="2">
        <f t="shared" si="229"/>
        <v>4</v>
      </c>
      <c r="AD1308" s="2" t="s">
        <v>27</v>
      </c>
    </row>
    <row r="1309" spans="1:30" x14ac:dyDescent="0.2">
      <c r="A1309">
        <v>9</v>
      </c>
      <c r="B1309" s="2" t="s">
        <v>776</v>
      </c>
      <c r="C1309" s="2" t="s">
        <v>22</v>
      </c>
      <c r="D1309" s="2" t="s">
        <v>23</v>
      </c>
      <c r="E1309" s="2" t="s">
        <v>2767</v>
      </c>
      <c r="F1309" s="2" t="s">
        <v>2775</v>
      </c>
      <c r="G1309" s="2">
        <v>51</v>
      </c>
      <c r="H1309" s="2">
        <v>57</v>
      </c>
      <c r="I1309" s="3">
        <v>42420</v>
      </c>
      <c r="J1309" s="3">
        <v>42430</v>
      </c>
      <c r="K1309" s="3" t="s">
        <v>2535</v>
      </c>
      <c r="L1309" s="17">
        <f t="shared" si="220"/>
        <v>245.99</v>
      </c>
      <c r="M1309" s="20">
        <f t="shared" si="221"/>
        <v>0.96829139395910402</v>
      </c>
      <c r="N1309" s="2">
        <v>10</v>
      </c>
      <c r="O1309" s="2">
        <v>2350000</v>
      </c>
      <c r="P1309" s="2">
        <v>2720000</v>
      </c>
      <c r="Q1309" s="2">
        <f t="shared" si="222"/>
        <v>370000</v>
      </c>
      <c r="R1309" s="4">
        <f t="shared" si="223"/>
        <v>0.1574468085106383</v>
      </c>
      <c r="S1309" s="2">
        <v>24875</v>
      </c>
      <c r="T1309" s="9">
        <f t="shared" si="224"/>
        <v>46566.176470588238</v>
      </c>
      <c r="U1309" s="2">
        <v>53821</v>
      </c>
      <c r="V1309" s="5">
        <f t="shared" si="225"/>
        <v>7254.8235294117621</v>
      </c>
      <c r="W1309" s="4">
        <f t="shared" si="226"/>
        <v>0.15579598926259269</v>
      </c>
      <c r="X1309" s="22">
        <f t="shared" si="227"/>
        <v>45089.627926051515</v>
      </c>
      <c r="Y1309" s="22">
        <f t="shared" si="228"/>
        <v>52114.411114272938</v>
      </c>
      <c r="Z1309" s="22">
        <f t="shared" si="230"/>
        <v>2657834.9668279197</v>
      </c>
      <c r="AA1309" s="11">
        <v>3525</v>
      </c>
      <c r="AB1309" s="2">
        <v>1937</v>
      </c>
      <c r="AC1309" s="2">
        <f t="shared" si="229"/>
        <v>79</v>
      </c>
      <c r="AD1309" s="2" t="s">
        <v>148</v>
      </c>
    </row>
    <row r="1310" spans="1:30" x14ac:dyDescent="0.2">
      <c r="A1310">
        <v>9</v>
      </c>
      <c r="B1310" s="2" t="s">
        <v>815</v>
      </c>
      <c r="C1310" s="2" t="s">
        <v>22</v>
      </c>
      <c r="D1310" s="2" t="s">
        <v>23</v>
      </c>
      <c r="E1310" s="2" t="s">
        <v>2767</v>
      </c>
      <c r="F1310" s="2" t="s">
        <v>2775</v>
      </c>
      <c r="G1310" s="2">
        <v>52</v>
      </c>
      <c r="H1310" s="2">
        <v>59</v>
      </c>
      <c r="I1310" s="3">
        <v>42420</v>
      </c>
      <c r="J1310" s="3">
        <v>42430</v>
      </c>
      <c r="K1310" s="3" t="s">
        <v>2535</v>
      </c>
      <c r="L1310" s="17">
        <f t="shared" si="220"/>
        <v>245.99</v>
      </c>
      <c r="M1310" s="20">
        <f t="shared" si="221"/>
        <v>0.96829139395910402</v>
      </c>
      <c r="N1310" s="2">
        <v>10</v>
      </c>
      <c r="O1310" s="2">
        <v>3500000</v>
      </c>
      <c r="P1310" s="2">
        <v>4170000</v>
      </c>
      <c r="Q1310" s="2">
        <f t="shared" si="222"/>
        <v>670000</v>
      </c>
      <c r="R1310" s="4">
        <f t="shared" si="223"/>
        <v>0.19142857142857142</v>
      </c>
      <c r="S1310" s="2">
        <v>953</v>
      </c>
      <c r="T1310" s="9">
        <f t="shared" si="224"/>
        <v>67326.019230769234</v>
      </c>
      <c r="U1310" s="2">
        <v>80211</v>
      </c>
      <c r="V1310" s="5">
        <f t="shared" si="225"/>
        <v>12884.980769230766</v>
      </c>
      <c r="W1310" s="4">
        <f t="shared" si="226"/>
        <v>0.19138188944553092</v>
      </c>
      <c r="X1310" s="22">
        <f t="shared" si="227"/>
        <v>65191.205010678983</v>
      </c>
      <c r="Y1310" s="22">
        <f t="shared" si="228"/>
        <v>77667.621000853687</v>
      </c>
      <c r="Z1310" s="22">
        <f t="shared" si="230"/>
        <v>4038716.2920443919</v>
      </c>
      <c r="AA1310" s="11">
        <v>1225</v>
      </c>
      <c r="AB1310" s="2">
        <v>2014</v>
      </c>
      <c r="AC1310" s="2">
        <f t="shared" si="229"/>
        <v>2</v>
      </c>
      <c r="AD1310" s="2" t="s">
        <v>148</v>
      </c>
    </row>
    <row r="1311" spans="1:30" x14ac:dyDescent="0.2">
      <c r="A1311">
        <v>9</v>
      </c>
      <c r="B1311" s="2" t="s">
        <v>1331</v>
      </c>
      <c r="C1311" s="2" t="s">
        <v>22</v>
      </c>
      <c r="D1311" s="2" t="s">
        <v>23</v>
      </c>
      <c r="E1311" s="2" t="s">
        <v>2767</v>
      </c>
      <c r="F1311" s="2" t="s">
        <v>2775</v>
      </c>
      <c r="G1311" s="2">
        <v>76</v>
      </c>
      <c r="H1311" s="2">
        <v>88</v>
      </c>
      <c r="I1311" s="3">
        <v>42420</v>
      </c>
      <c r="J1311" s="3">
        <v>42430</v>
      </c>
      <c r="K1311" s="3" t="s">
        <v>2535</v>
      </c>
      <c r="L1311" s="17">
        <f t="shared" si="220"/>
        <v>245.99</v>
      </c>
      <c r="M1311" s="20">
        <f t="shared" si="221"/>
        <v>0.96829139395910402</v>
      </c>
      <c r="N1311" s="2">
        <v>10</v>
      </c>
      <c r="O1311" s="2">
        <v>3600000</v>
      </c>
      <c r="P1311" s="2">
        <v>4250000</v>
      </c>
      <c r="Q1311" s="2">
        <f t="shared" si="222"/>
        <v>650000</v>
      </c>
      <c r="R1311" s="4">
        <f t="shared" si="223"/>
        <v>0.18055555555555555</v>
      </c>
      <c r="S1311" s="2">
        <v>122</v>
      </c>
      <c r="T1311" s="9">
        <f t="shared" si="224"/>
        <v>47370.026315789473</v>
      </c>
      <c r="U1311" s="2">
        <v>55923</v>
      </c>
      <c r="V1311" s="5">
        <f t="shared" si="225"/>
        <v>8552.9736842105267</v>
      </c>
      <c r="W1311" s="4">
        <f t="shared" si="226"/>
        <v>0.18055665891322573</v>
      </c>
      <c r="X1311" s="22">
        <f t="shared" si="227"/>
        <v>45867.988813195232</v>
      </c>
      <c r="Y1311" s="22">
        <f t="shared" si="228"/>
        <v>54149.759624374972</v>
      </c>
      <c r="Z1311" s="22">
        <f t="shared" si="230"/>
        <v>4115381.7314524977</v>
      </c>
      <c r="AA1311" s="11">
        <v>2041</v>
      </c>
      <c r="AB1311" s="2">
        <v>2003</v>
      </c>
      <c r="AC1311" s="2">
        <f t="shared" si="229"/>
        <v>13</v>
      </c>
      <c r="AD1311" s="2" t="s">
        <v>137</v>
      </c>
    </row>
    <row r="1312" spans="1:30" x14ac:dyDescent="0.2">
      <c r="A1312">
        <v>10</v>
      </c>
      <c r="B1312" s="2" t="s">
        <v>766</v>
      </c>
      <c r="C1312" s="2" t="s">
        <v>22</v>
      </c>
      <c r="D1312" s="2" t="s">
        <v>23</v>
      </c>
      <c r="E1312" s="2" t="s">
        <v>2767</v>
      </c>
      <c r="F1312" s="2" t="s">
        <v>2775</v>
      </c>
      <c r="G1312" s="2">
        <v>60</v>
      </c>
      <c r="H1312" s="2">
        <v>67</v>
      </c>
      <c r="I1312" s="3">
        <v>42426</v>
      </c>
      <c r="J1312" s="3">
        <v>42436</v>
      </c>
      <c r="K1312" s="3" t="s">
        <v>2535</v>
      </c>
      <c r="L1312" s="17">
        <f t="shared" si="220"/>
        <v>245.99</v>
      </c>
      <c r="M1312" s="20">
        <f t="shared" si="221"/>
        <v>0.96829139395910402</v>
      </c>
      <c r="N1312" s="2">
        <v>10</v>
      </c>
      <c r="O1312" s="2">
        <v>4200000</v>
      </c>
      <c r="P1312" s="2">
        <v>4400000</v>
      </c>
      <c r="Q1312" s="2">
        <f t="shared" si="222"/>
        <v>200000</v>
      </c>
      <c r="R1312" s="4">
        <f t="shared" si="223"/>
        <v>4.7619047619047616E-2</v>
      </c>
      <c r="S1312" s="2"/>
      <c r="T1312" s="9">
        <f t="shared" si="224"/>
        <v>70000</v>
      </c>
      <c r="U1312" s="2">
        <v>73333</v>
      </c>
      <c r="V1312" s="5">
        <f t="shared" si="225"/>
        <v>3333</v>
      </c>
      <c r="W1312" s="4">
        <f t="shared" si="226"/>
        <v>4.7614285714285713E-2</v>
      </c>
      <c r="X1312" s="22">
        <f t="shared" si="227"/>
        <v>67780.397577137279</v>
      </c>
      <c r="Y1312" s="22">
        <f t="shared" si="228"/>
        <v>71007.712793202969</v>
      </c>
      <c r="Z1312" s="22">
        <f t="shared" si="230"/>
        <v>4260462.7675921777</v>
      </c>
      <c r="AA1312" s="2">
        <v>663</v>
      </c>
      <c r="AB1312" s="2">
        <v>2014</v>
      </c>
      <c r="AC1312" s="2">
        <f t="shared" si="229"/>
        <v>2</v>
      </c>
      <c r="AD1312" s="2" t="s">
        <v>108</v>
      </c>
    </row>
    <row r="1313" spans="1:30" x14ac:dyDescent="0.2">
      <c r="A1313">
        <v>10</v>
      </c>
      <c r="B1313" s="2" t="s">
        <v>1707</v>
      </c>
      <c r="C1313" s="2" t="s">
        <v>22</v>
      </c>
      <c r="D1313" s="2" t="s">
        <v>23</v>
      </c>
      <c r="E1313" s="2" t="s">
        <v>2767</v>
      </c>
      <c r="F1313" s="2" t="s">
        <v>2775</v>
      </c>
      <c r="G1313" s="2">
        <v>76</v>
      </c>
      <c r="H1313" s="2">
        <v>81</v>
      </c>
      <c r="I1313" s="3">
        <v>42426</v>
      </c>
      <c r="J1313" s="3">
        <v>42436</v>
      </c>
      <c r="K1313" s="3" t="s">
        <v>2535</v>
      </c>
      <c r="L1313" s="17">
        <f t="shared" si="220"/>
        <v>245.99</v>
      </c>
      <c r="M1313" s="20">
        <f t="shared" si="221"/>
        <v>0.96829139395910402</v>
      </c>
      <c r="N1313" s="2">
        <v>10</v>
      </c>
      <c r="O1313" s="2">
        <v>3990000</v>
      </c>
      <c r="P1313" s="2">
        <v>4550000</v>
      </c>
      <c r="Q1313" s="2">
        <f t="shared" si="222"/>
        <v>560000</v>
      </c>
      <c r="R1313" s="4">
        <f t="shared" si="223"/>
        <v>0.14035087719298245</v>
      </c>
      <c r="S1313" s="2">
        <v>60526</v>
      </c>
      <c r="T1313" s="9">
        <f t="shared" si="224"/>
        <v>53296.394736842107</v>
      </c>
      <c r="U1313" s="2">
        <v>60665</v>
      </c>
      <c r="V1313" s="5">
        <f t="shared" si="225"/>
        <v>7368.6052631578932</v>
      </c>
      <c r="W1313" s="4">
        <f t="shared" si="226"/>
        <v>0.13825710537347491</v>
      </c>
      <c r="X1313" s="22">
        <f t="shared" si="227"/>
        <v>51606.440352731501</v>
      </c>
      <c r="Y1313" s="22">
        <f t="shared" si="228"/>
        <v>58741.397414529049</v>
      </c>
      <c r="Z1313" s="22">
        <f t="shared" si="230"/>
        <v>4464346.2035042075</v>
      </c>
      <c r="AA1313" s="11">
        <v>1236</v>
      </c>
      <c r="AB1313" s="2">
        <v>1975</v>
      </c>
      <c r="AC1313" s="2">
        <f t="shared" si="229"/>
        <v>41</v>
      </c>
      <c r="AD1313" s="2" t="s">
        <v>88</v>
      </c>
    </row>
    <row r="1314" spans="1:30" x14ac:dyDescent="0.2">
      <c r="A1314">
        <v>10</v>
      </c>
      <c r="B1314" s="2" t="s">
        <v>111</v>
      </c>
      <c r="C1314" s="2" t="s">
        <v>22</v>
      </c>
      <c r="D1314" s="2" t="s">
        <v>23</v>
      </c>
      <c r="E1314" s="2" t="s">
        <v>2767</v>
      </c>
      <c r="F1314" s="2" t="s">
        <v>2775</v>
      </c>
      <c r="G1314" s="2">
        <v>27</v>
      </c>
      <c r="H1314" s="2">
        <v>30</v>
      </c>
      <c r="I1314" s="3">
        <v>42427</v>
      </c>
      <c r="J1314" s="3">
        <v>42437</v>
      </c>
      <c r="K1314" s="3" t="s">
        <v>2535</v>
      </c>
      <c r="L1314" s="17">
        <f t="shared" si="220"/>
        <v>245.99</v>
      </c>
      <c r="M1314" s="20">
        <f t="shared" si="221"/>
        <v>0.96829139395910402</v>
      </c>
      <c r="N1314" s="2">
        <v>10</v>
      </c>
      <c r="O1314" s="2">
        <v>2300000</v>
      </c>
      <c r="P1314" s="2">
        <v>2950000</v>
      </c>
      <c r="Q1314" s="2">
        <f t="shared" si="222"/>
        <v>650000</v>
      </c>
      <c r="R1314" s="4">
        <f t="shared" si="223"/>
        <v>0.28260869565217389</v>
      </c>
      <c r="S1314" s="2"/>
      <c r="T1314" s="9">
        <f t="shared" si="224"/>
        <v>85185.185185185182</v>
      </c>
      <c r="U1314" s="2">
        <v>109259</v>
      </c>
      <c r="V1314" s="5">
        <f t="shared" si="225"/>
        <v>24073.814814814818</v>
      </c>
      <c r="W1314" s="4">
        <f t="shared" si="226"/>
        <v>0.28260565217391309</v>
      </c>
      <c r="X1314" s="22">
        <f t="shared" si="227"/>
        <v>82484.081707627382</v>
      </c>
      <c r="Y1314" s="22">
        <f t="shared" si="228"/>
        <v>105794.54941257775</v>
      </c>
      <c r="Z1314" s="22">
        <f t="shared" si="230"/>
        <v>2856452.834139599</v>
      </c>
      <c r="AA1314" s="2">
        <v>335</v>
      </c>
      <c r="AB1314" s="2">
        <v>2013</v>
      </c>
      <c r="AC1314" s="2">
        <f t="shared" si="229"/>
        <v>3</v>
      </c>
      <c r="AD1314" s="2" t="s">
        <v>112</v>
      </c>
    </row>
    <row r="1315" spans="1:30" x14ac:dyDescent="0.2">
      <c r="A1315">
        <v>10</v>
      </c>
      <c r="B1315" s="2" t="s">
        <v>262</v>
      </c>
      <c r="C1315" s="2" t="s">
        <v>22</v>
      </c>
      <c r="D1315" s="2" t="s">
        <v>23</v>
      </c>
      <c r="E1315" s="2" t="s">
        <v>2767</v>
      </c>
      <c r="F1315" s="2" t="s">
        <v>2775</v>
      </c>
      <c r="G1315" s="2">
        <v>38</v>
      </c>
      <c r="H1315" s="2">
        <v>46</v>
      </c>
      <c r="I1315" s="3">
        <v>42427</v>
      </c>
      <c r="J1315" s="3">
        <v>42437</v>
      </c>
      <c r="K1315" s="3" t="s">
        <v>2535</v>
      </c>
      <c r="L1315" s="17">
        <f t="shared" si="220"/>
        <v>245.99</v>
      </c>
      <c r="M1315" s="20">
        <f t="shared" si="221"/>
        <v>0.96829139395910402</v>
      </c>
      <c r="N1315" s="2">
        <v>10</v>
      </c>
      <c r="O1315" s="2">
        <v>2650000</v>
      </c>
      <c r="P1315" s="2">
        <v>3125000</v>
      </c>
      <c r="Q1315" s="2">
        <f t="shared" si="222"/>
        <v>475000</v>
      </c>
      <c r="R1315" s="4">
        <f t="shared" si="223"/>
        <v>0.17924528301886791</v>
      </c>
      <c r="S1315" s="2"/>
      <c r="T1315" s="9">
        <f t="shared" si="224"/>
        <v>69736.84210526316</v>
      </c>
      <c r="U1315" s="2">
        <v>82237</v>
      </c>
      <c r="V1315" s="5">
        <f t="shared" si="225"/>
        <v>12500.15789473684</v>
      </c>
      <c r="W1315" s="4">
        <f t="shared" si="226"/>
        <v>0.17924754716981128</v>
      </c>
      <c r="X1315" s="22">
        <f t="shared" si="227"/>
        <v>67525.584052411199</v>
      </c>
      <c r="Y1315" s="22">
        <f t="shared" si="228"/>
        <v>79629.379365014844</v>
      </c>
      <c r="Z1315" s="22">
        <f t="shared" si="230"/>
        <v>3025916.4158705641</v>
      </c>
      <c r="AA1315" s="2"/>
      <c r="AB1315" s="2">
        <v>2005</v>
      </c>
      <c r="AC1315" s="2">
        <f t="shared" si="229"/>
        <v>11</v>
      </c>
      <c r="AD1315" s="2" t="s">
        <v>34</v>
      </c>
    </row>
    <row r="1316" spans="1:30" x14ac:dyDescent="0.2">
      <c r="A1316">
        <v>10</v>
      </c>
      <c r="B1316" s="2" t="s">
        <v>506</v>
      </c>
      <c r="C1316" s="2" t="s">
        <v>22</v>
      </c>
      <c r="D1316" s="2" t="s">
        <v>23</v>
      </c>
      <c r="E1316" s="2" t="s">
        <v>2767</v>
      </c>
      <c r="F1316" s="2" t="s">
        <v>2775</v>
      </c>
      <c r="G1316" s="2">
        <v>44</v>
      </c>
      <c r="H1316" s="2">
        <v>49</v>
      </c>
      <c r="I1316" s="3">
        <v>42427</v>
      </c>
      <c r="J1316" s="3">
        <v>42437</v>
      </c>
      <c r="K1316" s="3" t="s">
        <v>2535</v>
      </c>
      <c r="L1316" s="17">
        <f t="shared" si="220"/>
        <v>245.99</v>
      </c>
      <c r="M1316" s="20">
        <f t="shared" si="221"/>
        <v>0.96829139395910402</v>
      </c>
      <c r="N1316" s="2">
        <v>10</v>
      </c>
      <c r="O1316" s="2">
        <v>2380000</v>
      </c>
      <c r="P1316" s="2">
        <v>2380000</v>
      </c>
      <c r="Q1316" s="2">
        <f t="shared" si="222"/>
        <v>0</v>
      </c>
      <c r="R1316" s="4">
        <f t="shared" si="223"/>
        <v>0</v>
      </c>
      <c r="S1316" s="2">
        <v>160907</v>
      </c>
      <c r="T1316" s="9">
        <f t="shared" si="224"/>
        <v>57747.88636363636</v>
      </c>
      <c r="U1316" s="2">
        <v>57748</v>
      </c>
      <c r="V1316" s="5">
        <f t="shared" si="225"/>
        <v>0.11363636363967089</v>
      </c>
      <c r="W1316" s="4">
        <f t="shared" si="226"/>
        <v>1.9678012615753033E-6</v>
      </c>
      <c r="X1316" s="22">
        <f t="shared" si="227"/>
        <v>55916.781385237387</v>
      </c>
      <c r="Y1316" s="22">
        <f t="shared" si="228"/>
        <v>55916.891418350337</v>
      </c>
      <c r="Z1316" s="22">
        <f t="shared" si="230"/>
        <v>2460343.2224074146</v>
      </c>
      <c r="AA1316" s="11">
        <v>2266</v>
      </c>
      <c r="AB1316" s="2">
        <v>1935</v>
      </c>
      <c r="AC1316" s="2">
        <f t="shared" si="229"/>
        <v>81</v>
      </c>
      <c r="AD1316" s="2" t="s">
        <v>161</v>
      </c>
    </row>
    <row r="1317" spans="1:30" x14ac:dyDescent="0.2">
      <c r="A1317">
        <v>10</v>
      </c>
      <c r="B1317" s="2" t="s">
        <v>738</v>
      </c>
      <c r="C1317" s="2" t="s">
        <v>22</v>
      </c>
      <c r="D1317" s="2" t="s">
        <v>23</v>
      </c>
      <c r="E1317" s="2" t="s">
        <v>2767</v>
      </c>
      <c r="F1317" s="2" t="s">
        <v>2775</v>
      </c>
      <c r="G1317" s="2">
        <v>51</v>
      </c>
      <c r="H1317" s="2">
        <v>57</v>
      </c>
      <c r="I1317" s="3">
        <v>42427</v>
      </c>
      <c r="J1317" s="3">
        <v>42437</v>
      </c>
      <c r="K1317" s="3" t="s">
        <v>2535</v>
      </c>
      <c r="L1317" s="17">
        <f t="shared" si="220"/>
        <v>245.99</v>
      </c>
      <c r="M1317" s="20">
        <f t="shared" si="221"/>
        <v>0.96829139395910402</v>
      </c>
      <c r="N1317" s="2">
        <v>10</v>
      </c>
      <c r="O1317" s="2">
        <v>3450000</v>
      </c>
      <c r="P1317" s="2">
        <v>3600000</v>
      </c>
      <c r="Q1317" s="2">
        <f t="shared" si="222"/>
        <v>150000</v>
      </c>
      <c r="R1317" s="4">
        <f t="shared" si="223"/>
        <v>4.3478260869565216E-2</v>
      </c>
      <c r="S1317" s="2"/>
      <c r="T1317" s="9">
        <f t="shared" si="224"/>
        <v>67647.058823529413</v>
      </c>
      <c r="U1317" s="2">
        <v>70588</v>
      </c>
      <c r="V1317" s="5">
        <f t="shared" si="225"/>
        <v>2940.9411764705874</v>
      </c>
      <c r="W1317" s="4">
        <f t="shared" si="226"/>
        <v>4.3474782608695639E-2</v>
      </c>
      <c r="X1317" s="22">
        <f t="shared" si="227"/>
        <v>65502.064885468804</v>
      </c>
      <c r="Y1317" s="22">
        <f t="shared" si="228"/>
        <v>68349.752916785234</v>
      </c>
      <c r="Z1317" s="22">
        <f t="shared" si="230"/>
        <v>3485837.3987560468</v>
      </c>
      <c r="AA1317" s="2">
        <v>602</v>
      </c>
      <c r="AB1317" s="2">
        <v>2002</v>
      </c>
      <c r="AC1317" s="2">
        <f t="shared" si="229"/>
        <v>14</v>
      </c>
      <c r="AD1317" s="2" t="s">
        <v>67</v>
      </c>
    </row>
    <row r="1318" spans="1:30" x14ac:dyDescent="0.2">
      <c r="A1318">
        <v>10</v>
      </c>
      <c r="B1318" s="2" t="s">
        <v>1147</v>
      </c>
      <c r="C1318" s="2" t="s">
        <v>22</v>
      </c>
      <c r="D1318" s="2" t="s">
        <v>23</v>
      </c>
      <c r="E1318" s="2" t="s">
        <v>2767</v>
      </c>
      <c r="F1318" s="2" t="s">
        <v>2775</v>
      </c>
      <c r="G1318" s="2">
        <v>60</v>
      </c>
      <c r="H1318" s="2">
        <v>69</v>
      </c>
      <c r="I1318" s="3">
        <v>42427</v>
      </c>
      <c r="J1318" s="3">
        <v>42437</v>
      </c>
      <c r="K1318" s="3" t="s">
        <v>2535</v>
      </c>
      <c r="L1318" s="17">
        <f t="shared" si="220"/>
        <v>245.99</v>
      </c>
      <c r="M1318" s="20">
        <f t="shared" si="221"/>
        <v>0.96829139395910402</v>
      </c>
      <c r="N1318" s="2">
        <v>10</v>
      </c>
      <c r="O1318" s="2">
        <v>3650000</v>
      </c>
      <c r="P1318" s="2">
        <v>4400000</v>
      </c>
      <c r="Q1318" s="2">
        <f t="shared" si="222"/>
        <v>750000</v>
      </c>
      <c r="R1318" s="4">
        <f t="shared" si="223"/>
        <v>0.20547945205479451</v>
      </c>
      <c r="S1318" s="2"/>
      <c r="T1318" s="9">
        <f t="shared" si="224"/>
        <v>60833.333333333336</v>
      </c>
      <c r="U1318" s="2">
        <v>73333</v>
      </c>
      <c r="V1318" s="5">
        <f t="shared" si="225"/>
        <v>12499.666666666664</v>
      </c>
      <c r="W1318" s="4">
        <f t="shared" si="226"/>
        <v>0.20547397260273967</v>
      </c>
      <c r="X1318" s="22">
        <f t="shared" si="227"/>
        <v>58904.393132512167</v>
      </c>
      <c r="Y1318" s="22">
        <f t="shared" si="228"/>
        <v>71007.712793202969</v>
      </c>
      <c r="Z1318" s="22">
        <f t="shared" si="230"/>
        <v>4260462.7675921777</v>
      </c>
      <c r="AA1318" s="11">
        <v>2958</v>
      </c>
      <c r="AB1318" s="2">
        <v>2009</v>
      </c>
      <c r="AC1318" s="2">
        <f t="shared" si="229"/>
        <v>7</v>
      </c>
      <c r="AD1318" s="2" t="s">
        <v>217</v>
      </c>
    </row>
    <row r="1319" spans="1:30" x14ac:dyDescent="0.2">
      <c r="A1319">
        <v>10</v>
      </c>
      <c r="B1319" s="2" t="s">
        <v>1341</v>
      </c>
      <c r="C1319" s="2" t="s">
        <v>22</v>
      </c>
      <c r="D1319" s="2" t="s">
        <v>23</v>
      </c>
      <c r="E1319" s="2" t="s">
        <v>2767</v>
      </c>
      <c r="F1319" s="2" t="s">
        <v>2775</v>
      </c>
      <c r="G1319" s="2">
        <v>66</v>
      </c>
      <c r="H1319" s="2">
        <v>76</v>
      </c>
      <c r="I1319" s="3">
        <v>42427</v>
      </c>
      <c r="J1319" s="3">
        <v>42437</v>
      </c>
      <c r="K1319" s="3" t="s">
        <v>2535</v>
      </c>
      <c r="L1319" s="17">
        <f t="shared" si="220"/>
        <v>245.99</v>
      </c>
      <c r="M1319" s="20">
        <f t="shared" si="221"/>
        <v>0.96829139395910402</v>
      </c>
      <c r="N1319" s="2">
        <v>10</v>
      </c>
      <c r="O1319" s="2">
        <v>4600000</v>
      </c>
      <c r="P1319" s="2">
        <v>4700000</v>
      </c>
      <c r="Q1319" s="2">
        <f t="shared" si="222"/>
        <v>100000</v>
      </c>
      <c r="R1319" s="4">
        <f t="shared" si="223"/>
        <v>2.1739130434782608E-2</v>
      </c>
      <c r="S1319" s="2">
        <v>6000</v>
      </c>
      <c r="T1319" s="9">
        <f t="shared" si="224"/>
        <v>69787.878787878784</v>
      </c>
      <c r="U1319" s="2">
        <v>71303</v>
      </c>
      <c r="V1319" s="5">
        <f t="shared" si="225"/>
        <v>1515.1212121212156</v>
      </c>
      <c r="W1319" s="4">
        <f t="shared" si="226"/>
        <v>2.1710377768128581E-2</v>
      </c>
      <c r="X1319" s="22">
        <f t="shared" si="227"/>
        <v>67575.002432964131</v>
      </c>
      <c r="Y1319" s="22">
        <f t="shared" si="228"/>
        <v>69042.081263465996</v>
      </c>
      <c r="Z1319" s="22">
        <f t="shared" si="230"/>
        <v>4556777.3633887554</v>
      </c>
      <c r="AA1319" s="11">
        <v>10317</v>
      </c>
      <c r="AB1319" s="2">
        <v>2013</v>
      </c>
      <c r="AC1319" s="2">
        <f t="shared" si="229"/>
        <v>3</v>
      </c>
      <c r="AD1319" s="2" t="s">
        <v>203</v>
      </c>
    </row>
    <row r="1320" spans="1:30" x14ac:dyDescent="0.2">
      <c r="A1320">
        <v>10</v>
      </c>
      <c r="B1320" s="2" t="s">
        <v>539</v>
      </c>
      <c r="C1320" s="2" t="s">
        <v>22</v>
      </c>
      <c r="D1320" s="2" t="s">
        <v>23</v>
      </c>
      <c r="E1320" s="2" t="s">
        <v>2767</v>
      </c>
      <c r="F1320" s="2" t="s">
        <v>2775</v>
      </c>
      <c r="G1320" s="2">
        <v>69</v>
      </c>
      <c r="H1320" s="2">
        <v>76</v>
      </c>
      <c r="I1320" s="3">
        <v>42427</v>
      </c>
      <c r="J1320" s="3">
        <v>42437</v>
      </c>
      <c r="K1320" s="3" t="s">
        <v>2535</v>
      </c>
      <c r="L1320" s="17">
        <f t="shared" si="220"/>
        <v>245.99</v>
      </c>
      <c r="M1320" s="20">
        <f t="shared" si="221"/>
        <v>0.96829139395910402</v>
      </c>
      <c r="N1320" s="2">
        <v>10</v>
      </c>
      <c r="O1320" s="2">
        <v>4050000</v>
      </c>
      <c r="P1320" s="2">
        <v>4730000</v>
      </c>
      <c r="Q1320" s="2">
        <f t="shared" si="222"/>
        <v>680000</v>
      </c>
      <c r="R1320" s="4">
        <f t="shared" si="223"/>
        <v>0.16790123456790124</v>
      </c>
      <c r="S1320" s="2">
        <v>43377</v>
      </c>
      <c r="T1320" s="9">
        <f t="shared" si="224"/>
        <v>59324.304347826088</v>
      </c>
      <c r="U1320" s="2">
        <v>69179</v>
      </c>
      <c r="V1320" s="5">
        <f t="shared" si="225"/>
        <v>9854.6956521739121</v>
      </c>
      <c r="W1320" s="4">
        <f t="shared" si="226"/>
        <v>0.16611565462941721</v>
      </c>
      <c r="X1320" s="22">
        <f t="shared" si="227"/>
        <v>57443.213352610655</v>
      </c>
      <c r="Y1320" s="22">
        <f t="shared" si="228"/>
        <v>66985.430342696854</v>
      </c>
      <c r="Z1320" s="22">
        <f t="shared" si="230"/>
        <v>4621994.6936460827</v>
      </c>
      <c r="AA1320" s="11">
        <v>1707</v>
      </c>
      <c r="AB1320" s="2">
        <v>1990</v>
      </c>
      <c r="AC1320" s="2">
        <f t="shared" si="229"/>
        <v>26</v>
      </c>
      <c r="AD1320" s="2" t="s">
        <v>130</v>
      </c>
    </row>
    <row r="1321" spans="1:30" x14ac:dyDescent="0.2">
      <c r="A1321">
        <v>10</v>
      </c>
      <c r="B1321" s="2" t="s">
        <v>1925</v>
      </c>
      <c r="C1321" s="2" t="s">
        <v>22</v>
      </c>
      <c r="D1321" s="2" t="s">
        <v>23</v>
      </c>
      <c r="E1321" s="2" t="s">
        <v>2767</v>
      </c>
      <c r="F1321" s="2" t="s">
        <v>2775</v>
      </c>
      <c r="G1321" s="2">
        <v>83</v>
      </c>
      <c r="H1321" s="2">
        <v>94</v>
      </c>
      <c r="I1321" s="3">
        <v>42427</v>
      </c>
      <c r="J1321" s="3">
        <v>42437</v>
      </c>
      <c r="K1321" s="3" t="s">
        <v>2535</v>
      </c>
      <c r="L1321" s="17">
        <f t="shared" si="220"/>
        <v>245.99</v>
      </c>
      <c r="M1321" s="20">
        <f t="shared" si="221"/>
        <v>0.96829139395910402</v>
      </c>
      <c r="N1321" s="2">
        <v>10</v>
      </c>
      <c r="O1321" s="2">
        <v>5500000</v>
      </c>
      <c r="P1321" s="2">
        <v>5800000</v>
      </c>
      <c r="Q1321" s="2">
        <f t="shared" si="222"/>
        <v>300000</v>
      </c>
      <c r="R1321" s="4">
        <f t="shared" si="223"/>
        <v>5.4545454545454543E-2</v>
      </c>
      <c r="S1321" s="2">
        <v>10471</v>
      </c>
      <c r="T1321" s="9">
        <f t="shared" si="224"/>
        <v>66391.216867469877</v>
      </c>
      <c r="U1321" s="2">
        <v>70006</v>
      </c>
      <c r="V1321" s="5">
        <f t="shared" si="225"/>
        <v>3614.7831325301231</v>
      </c>
      <c r="W1321" s="4">
        <f t="shared" si="226"/>
        <v>5.4446707005626239E-2</v>
      </c>
      <c r="X1321" s="22">
        <f t="shared" si="227"/>
        <v>64286.043927243583</v>
      </c>
      <c r="Y1321" s="22">
        <f t="shared" si="228"/>
        <v>67786.207325501033</v>
      </c>
      <c r="Z1321" s="22">
        <f t="shared" si="230"/>
        <v>5626255.2080165856</v>
      </c>
      <c r="AA1321" s="11">
        <v>10317</v>
      </c>
      <c r="AB1321" s="2">
        <v>2013</v>
      </c>
      <c r="AC1321" s="2">
        <f t="shared" si="229"/>
        <v>3</v>
      </c>
      <c r="AD1321" s="2" t="s">
        <v>1086</v>
      </c>
    </row>
    <row r="1322" spans="1:30" x14ac:dyDescent="0.2">
      <c r="A1322">
        <v>10</v>
      </c>
      <c r="B1322" s="2" t="s">
        <v>1941</v>
      </c>
      <c r="C1322" s="2" t="s">
        <v>22</v>
      </c>
      <c r="D1322" s="2" t="s">
        <v>23</v>
      </c>
      <c r="E1322" s="2" t="s">
        <v>2767</v>
      </c>
      <c r="F1322" s="2" t="s">
        <v>2775</v>
      </c>
      <c r="G1322" s="2">
        <v>84</v>
      </c>
      <c r="H1322" s="2">
        <v>92</v>
      </c>
      <c r="I1322" s="3">
        <v>42427</v>
      </c>
      <c r="J1322" s="3">
        <v>42437</v>
      </c>
      <c r="K1322" s="3" t="s">
        <v>2535</v>
      </c>
      <c r="L1322" s="17">
        <f t="shared" si="220"/>
        <v>245.99</v>
      </c>
      <c r="M1322" s="20">
        <f t="shared" si="221"/>
        <v>0.96829139395910402</v>
      </c>
      <c r="N1322" s="2">
        <v>10</v>
      </c>
      <c r="O1322" s="2">
        <v>5500000</v>
      </c>
      <c r="P1322" s="2">
        <v>6150000</v>
      </c>
      <c r="Q1322" s="2">
        <f t="shared" si="222"/>
        <v>650000</v>
      </c>
      <c r="R1322" s="4">
        <f t="shared" si="223"/>
        <v>0.11818181818181818</v>
      </c>
      <c r="S1322" s="2">
        <v>40910</v>
      </c>
      <c r="T1322" s="9">
        <f t="shared" si="224"/>
        <v>65963.21428571429</v>
      </c>
      <c r="U1322" s="2">
        <v>73701</v>
      </c>
      <c r="V1322" s="5">
        <f t="shared" si="225"/>
        <v>7737.7857142857101</v>
      </c>
      <c r="W1322" s="4">
        <f t="shared" si="226"/>
        <v>0.11730455827652851</v>
      </c>
      <c r="X1322" s="22">
        <f t="shared" si="227"/>
        <v>63871.612710737376</v>
      </c>
      <c r="Y1322" s="22">
        <f t="shared" si="228"/>
        <v>71364.044026179923</v>
      </c>
      <c r="Z1322" s="22">
        <f t="shared" si="230"/>
        <v>5994579.6981991138</v>
      </c>
      <c r="AA1322" s="11">
        <v>5878</v>
      </c>
      <c r="AB1322" s="2">
        <v>2008</v>
      </c>
      <c r="AC1322" s="2">
        <f t="shared" si="229"/>
        <v>8</v>
      </c>
      <c r="AD1322" s="2" t="s">
        <v>65</v>
      </c>
    </row>
    <row r="1323" spans="1:30" x14ac:dyDescent="0.2">
      <c r="A1323">
        <v>10</v>
      </c>
      <c r="B1323" s="2" t="s">
        <v>136</v>
      </c>
      <c r="C1323" s="2" t="s">
        <v>22</v>
      </c>
      <c r="D1323" s="2" t="s">
        <v>23</v>
      </c>
      <c r="E1323" s="2" t="s">
        <v>2767</v>
      </c>
      <c r="F1323" s="2" t="s">
        <v>2775</v>
      </c>
      <c r="G1323" s="2">
        <v>35</v>
      </c>
      <c r="H1323" s="2">
        <v>40</v>
      </c>
      <c r="I1323" s="3">
        <v>42428</v>
      </c>
      <c r="J1323" s="3">
        <v>42438</v>
      </c>
      <c r="K1323" s="3" t="s">
        <v>2535</v>
      </c>
      <c r="L1323" s="17">
        <f t="shared" si="220"/>
        <v>245.99</v>
      </c>
      <c r="M1323" s="20">
        <f t="shared" si="221"/>
        <v>0.96829139395910402</v>
      </c>
      <c r="N1323" s="2">
        <v>10</v>
      </c>
      <c r="O1323" s="2">
        <v>2150000</v>
      </c>
      <c r="P1323" s="2">
        <v>2420000</v>
      </c>
      <c r="Q1323" s="2">
        <f t="shared" si="222"/>
        <v>270000</v>
      </c>
      <c r="R1323" s="4">
        <f t="shared" si="223"/>
        <v>0.12558139534883722</v>
      </c>
      <c r="S1323" s="2"/>
      <c r="T1323" s="9">
        <f t="shared" si="224"/>
        <v>61428.571428571428</v>
      </c>
      <c r="U1323" s="2">
        <v>69143</v>
      </c>
      <c r="V1323" s="5">
        <f t="shared" si="225"/>
        <v>7714.4285714285725</v>
      </c>
      <c r="W1323" s="4">
        <f t="shared" si="226"/>
        <v>0.12558372093023257</v>
      </c>
      <c r="X1323" s="22">
        <f t="shared" si="227"/>
        <v>59480.757057487819</v>
      </c>
      <c r="Y1323" s="22">
        <f t="shared" si="228"/>
        <v>66950.571852514331</v>
      </c>
      <c r="Z1323" s="22">
        <f t="shared" si="230"/>
        <v>2343270.0148380017</v>
      </c>
      <c r="AA1323" s="2">
        <v>866</v>
      </c>
      <c r="AB1323" s="2">
        <v>1967</v>
      </c>
      <c r="AC1323" s="2">
        <f t="shared" si="229"/>
        <v>49</v>
      </c>
      <c r="AD1323" s="2" t="s">
        <v>83</v>
      </c>
    </row>
    <row r="1324" spans="1:30" x14ac:dyDescent="0.2">
      <c r="A1324">
        <v>10</v>
      </c>
      <c r="B1324" s="2" t="s">
        <v>342</v>
      </c>
      <c r="C1324" s="2" t="s">
        <v>22</v>
      </c>
      <c r="D1324" s="2" t="s">
        <v>23</v>
      </c>
      <c r="E1324" s="2" t="s">
        <v>2767</v>
      </c>
      <c r="F1324" s="2" t="s">
        <v>2775</v>
      </c>
      <c r="G1324" s="2">
        <v>38</v>
      </c>
      <c r="H1324" s="2">
        <v>42</v>
      </c>
      <c r="I1324" s="3">
        <v>42428</v>
      </c>
      <c r="J1324" s="3">
        <v>42438</v>
      </c>
      <c r="K1324" s="3" t="s">
        <v>2535</v>
      </c>
      <c r="L1324" s="17">
        <f t="shared" si="220"/>
        <v>245.99</v>
      </c>
      <c r="M1324" s="20">
        <f t="shared" si="221"/>
        <v>0.96829139395910402</v>
      </c>
      <c r="N1324" s="2">
        <v>10</v>
      </c>
      <c r="O1324" s="2">
        <v>2700000</v>
      </c>
      <c r="P1324" s="2">
        <v>3225000</v>
      </c>
      <c r="Q1324" s="2">
        <f t="shared" si="222"/>
        <v>525000</v>
      </c>
      <c r="R1324" s="4">
        <f t="shared" si="223"/>
        <v>0.19444444444444445</v>
      </c>
      <c r="S1324" s="2"/>
      <c r="T1324" s="9">
        <f t="shared" si="224"/>
        <v>71052.631578947374</v>
      </c>
      <c r="U1324" s="2">
        <v>84868</v>
      </c>
      <c r="V1324" s="5">
        <f t="shared" si="225"/>
        <v>13815.368421052626</v>
      </c>
      <c r="W1324" s="4">
        <f t="shared" si="226"/>
        <v>0.19443851851851843</v>
      </c>
      <c r="X1324" s="22">
        <f t="shared" si="227"/>
        <v>68799.651676041613</v>
      </c>
      <c r="Y1324" s="22">
        <f t="shared" si="228"/>
        <v>82176.95402252124</v>
      </c>
      <c r="Z1324" s="22">
        <f t="shared" si="230"/>
        <v>3122724.2528558071</v>
      </c>
      <c r="AA1324" s="11">
        <v>1014</v>
      </c>
      <c r="AB1324" s="2">
        <v>2003</v>
      </c>
      <c r="AC1324" s="2">
        <f t="shared" si="229"/>
        <v>13</v>
      </c>
      <c r="AD1324" s="2" t="s">
        <v>37</v>
      </c>
    </row>
    <row r="1325" spans="1:30" x14ac:dyDescent="0.2">
      <c r="A1325">
        <v>11</v>
      </c>
      <c r="B1325" s="2" t="s">
        <v>864</v>
      </c>
      <c r="C1325" s="2" t="s">
        <v>22</v>
      </c>
      <c r="D1325" s="2" t="s">
        <v>23</v>
      </c>
      <c r="E1325" s="2" t="s">
        <v>2767</v>
      </c>
      <c r="F1325" s="2" t="s">
        <v>2775</v>
      </c>
      <c r="G1325" s="2">
        <v>53</v>
      </c>
      <c r="H1325" s="2">
        <v>62</v>
      </c>
      <c r="I1325" s="3">
        <v>42433</v>
      </c>
      <c r="J1325" s="3">
        <v>42443</v>
      </c>
      <c r="K1325" s="3" t="s">
        <v>2535</v>
      </c>
      <c r="L1325" s="17">
        <f t="shared" si="220"/>
        <v>245.99</v>
      </c>
      <c r="M1325" s="20">
        <f t="shared" si="221"/>
        <v>0.96829139395910402</v>
      </c>
      <c r="N1325" s="2">
        <v>10</v>
      </c>
      <c r="O1325" s="2">
        <v>2900000</v>
      </c>
      <c r="P1325" s="2">
        <v>3740000</v>
      </c>
      <c r="Q1325" s="2">
        <f t="shared" si="222"/>
        <v>840000</v>
      </c>
      <c r="R1325" s="4">
        <f t="shared" si="223"/>
        <v>0.28965517241379313</v>
      </c>
      <c r="S1325" s="2">
        <v>14984</v>
      </c>
      <c r="T1325" s="9">
        <f t="shared" si="224"/>
        <v>54999.698113207545</v>
      </c>
      <c r="U1325" s="2">
        <v>70849</v>
      </c>
      <c r="V1325" s="5">
        <f t="shared" si="225"/>
        <v>15849.301886792455</v>
      </c>
      <c r="W1325" s="4">
        <f t="shared" si="226"/>
        <v>0.28817070694041552</v>
      </c>
      <c r="X1325" s="22">
        <f t="shared" si="227"/>
        <v>53255.734353367639</v>
      </c>
      <c r="Y1325" s="22">
        <f t="shared" si="228"/>
        <v>68602.476970608564</v>
      </c>
      <c r="Z1325" s="22">
        <f t="shared" si="230"/>
        <v>3635931.279442254</v>
      </c>
      <c r="AA1325" s="11">
        <v>5059</v>
      </c>
      <c r="AB1325" s="2">
        <v>2000</v>
      </c>
      <c r="AC1325" s="2">
        <f t="shared" si="229"/>
        <v>16</v>
      </c>
      <c r="AD1325" s="2" t="s">
        <v>37</v>
      </c>
    </row>
    <row r="1326" spans="1:30" x14ac:dyDescent="0.2">
      <c r="A1326">
        <v>11</v>
      </c>
      <c r="B1326" s="2" t="s">
        <v>1183</v>
      </c>
      <c r="C1326" s="2" t="s">
        <v>22</v>
      </c>
      <c r="D1326" s="2" t="s">
        <v>23</v>
      </c>
      <c r="E1326" s="2" t="s">
        <v>2767</v>
      </c>
      <c r="F1326" s="2" t="s">
        <v>2775</v>
      </c>
      <c r="G1326" s="2">
        <v>61</v>
      </c>
      <c r="H1326" s="2">
        <v>65</v>
      </c>
      <c r="I1326" s="3">
        <v>42433</v>
      </c>
      <c r="J1326" s="3">
        <v>42443</v>
      </c>
      <c r="K1326" s="3" t="s">
        <v>2535</v>
      </c>
      <c r="L1326" s="17">
        <f t="shared" si="220"/>
        <v>245.99</v>
      </c>
      <c r="M1326" s="20">
        <f t="shared" si="221"/>
        <v>0.96829139395910402</v>
      </c>
      <c r="N1326" s="2">
        <v>10</v>
      </c>
      <c r="O1326" s="2">
        <v>3990000</v>
      </c>
      <c r="P1326" s="2">
        <v>4000000</v>
      </c>
      <c r="Q1326" s="2">
        <f t="shared" si="222"/>
        <v>10000</v>
      </c>
      <c r="R1326" s="4">
        <f t="shared" si="223"/>
        <v>2.5062656641604009E-3</v>
      </c>
      <c r="S1326" s="2">
        <v>9046</v>
      </c>
      <c r="T1326" s="9">
        <f t="shared" si="224"/>
        <v>65558.131147540989</v>
      </c>
      <c r="U1326" s="2">
        <v>65722</v>
      </c>
      <c r="V1326" s="5">
        <f t="shared" si="225"/>
        <v>163.86885245901067</v>
      </c>
      <c r="W1326" s="4">
        <f t="shared" si="226"/>
        <v>2.4995961536825656E-3</v>
      </c>
      <c r="X1326" s="22">
        <f t="shared" si="227"/>
        <v>63479.374194206219</v>
      </c>
      <c r="Y1326" s="22">
        <f t="shared" si="228"/>
        <v>63638.046993780234</v>
      </c>
      <c r="Z1326" s="22">
        <f t="shared" si="230"/>
        <v>3881920.8666205942</v>
      </c>
      <c r="AA1326" s="2">
        <v>484</v>
      </c>
      <c r="AB1326" s="2">
        <v>2002</v>
      </c>
      <c r="AC1326" s="2">
        <f t="shared" si="229"/>
        <v>14</v>
      </c>
      <c r="AD1326" s="2" t="s">
        <v>37</v>
      </c>
    </row>
    <row r="1327" spans="1:30" x14ac:dyDescent="0.2">
      <c r="A1327">
        <v>11</v>
      </c>
      <c r="B1327" s="2" t="s">
        <v>1001</v>
      </c>
      <c r="C1327" s="2" t="s">
        <v>22</v>
      </c>
      <c r="D1327" s="2" t="s">
        <v>23</v>
      </c>
      <c r="E1327" s="2" t="s">
        <v>2767</v>
      </c>
      <c r="F1327" s="2" t="s">
        <v>2775</v>
      </c>
      <c r="G1327" s="2">
        <v>71</v>
      </c>
      <c r="H1327" s="2"/>
      <c r="I1327" s="3">
        <v>42433</v>
      </c>
      <c r="J1327" s="3">
        <v>42443</v>
      </c>
      <c r="K1327" s="3" t="s">
        <v>2535</v>
      </c>
      <c r="L1327" s="17">
        <f t="shared" si="220"/>
        <v>245.99</v>
      </c>
      <c r="M1327" s="20">
        <f t="shared" si="221"/>
        <v>0.96829139395910402</v>
      </c>
      <c r="N1327" s="2">
        <v>10</v>
      </c>
      <c r="O1327" s="2">
        <v>5800000</v>
      </c>
      <c r="P1327" s="2">
        <v>6225000</v>
      </c>
      <c r="Q1327" s="2">
        <f t="shared" si="222"/>
        <v>425000</v>
      </c>
      <c r="R1327" s="4">
        <f t="shared" si="223"/>
        <v>7.3275862068965511E-2</v>
      </c>
      <c r="S1327" s="2">
        <v>584</v>
      </c>
      <c r="T1327" s="9">
        <f t="shared" si="224"/>
        <v>81698.366197183102</v>
      </c>
      <c r="U1327" s="2">
        <v>87684</v>
      </c>
      <c r="V1327" s="5">
        <f t="shared" si="225"/>
        <v>5985.6338028168975</v>
      </c>
      <c r="W1327" s="4">
        <f t="shared" si="226"/>
        <v>7.3265036761815658E-2</v>
      </c>
      <c r="X1327" s="22">
        <f t="shared" si="227"/>
        <v>79107.824889251773</v>
      </c>
      <c r="Y1327" s="22">
        <f t="shared" si="228"/>
        <v>84903.662587910076</v>
      </c>
      <c r="Z1327" s="22">
        <f t="shared" si="230"/>
        <v>6028160.0437416155</v>
      </c>
      <c r="AA1327" s="11">
        <v>3312</v>
      </c>
      <c r="AB1327" s="2">
        <v>2009</v>
      </c>
      <c r="AC1327" s="2">
        <f t="shared" si="229"/>
        <v>7</v>
      </c>
      <c r="AD1327" s="2" t="s">
        <v>73</v>
      </c>
    </row>
    <row r="1328" spans="1:30" x14ac:dyDescent="0.2">
      <c r="A1328">
        <v>11</v>
      </c>
      <c r="B1328" s="2" t="s">
        <v>1770</v>
      </c>
      <c r="C1328" s="2" t="s">
        <v>22</v>
      </c>
      <c r="D1328" s="2" t="s">
        <v>23</v>
      </c>
      <c r="E1328" s="2" t="s">
        <v>2767</v>
      </c>
      <c r="F1328" s="2" t="s">
        <v>2775</v>
      </c>
      <c r="G1328" s="2">
        <v>79</v>
      </c>
      <c r="H1328" s="2">
        <v>87</v>
      </c>
      <c r="I1328" s="3">
        <v>42433</v>
      </c>
      <c r="J1328" s="3">
        <v>42443</v>
      </c>
      <c r="K1328" s="3" t="s">
        <v>2535</v>
      </c>
      <c r="L1328" s="17">
        <f t="shared" si="220"/>
        <v>245.99</v>
      </c>
      <c r="M1328" s="20">
        <f t="shared" si="221"/>
        <v>0.96829139395910402</v>
      </c>
      <c r="N1328" s="2">
        <v>10</v>
      </c>
      <c r="O1328" s="2">
        <v>4990000</v>
      </c>
      <c r="P1328" s="2">
        <v>5350000</v>
      </c>
      <c r="Q1328" s="2">
        <f t="shared" si="222"/>
        <v>360000</v>
      </c>
      <c r="R1328" s="4">
        <f t="shared" si="223"/>
        <v>7.2144288577154311E-2</v>
      </c>
      <c r="S1328" s="2"/>
      <c r="T1328" s="9">
        <f t="shared" si="224"/>
        <v>63164.556962025315</v>
      </c>
      <c r="U1328" s="2">
        <v>67722</v>
      </c>
      <c r="V1328" s="5">
        <f t="shared" si="225"/>
        <v>4557.4430379746846</v>
      </c>
      <c r="W1328" s="4">
        <f t="shared" si="226"/>
        <v>7.2151903807615242E-2</v>
      </c>
      <c r="X1328" s="22">
        <f t="shared" si="227"/>
        <v>61161.696909568724</v>
      </c>
      <c r="Y1328" s="22">
        <f t="shared" si="228"/>
        <v>65574.629781698444</v>
      </c>
      <c r="Z1328" s="22">
        <f t="shared" si="230"/>
        <v>5180395.752754177</v>
      </c>
      <c r="AA1328" s="11">
        <v>7232</v>
      </c>
      <c r="AB1328" s="2">
        <v>2005</v>
      </c>
      <c r="AC1328" s="2">
        <f t="shared" si="229"/>
        <v>11</v>
      </c>
      <c r="AD1328" s="2" t="s">
        <v>37</v>
      </c>
    </row>
    <row r="1329" spans="1:30" x14ac:dyDescent="0.2">
      <c r="A1329">
        <v>11</v>
      </c>
      <c r="B1329" s="2" t="s">
        <v>182</v>
      </c>
      <c r="C1329" s="2" t="s">
        <v>22</v>
      </c>
      <c r="D1329" s="2" t="s">
        <v>23</v>
      </c>
      <c r="E1329" s="2" t="s">
        <v>2767</v>
      </c>
      <c r="F1329" s="2" t="s">
        <v>2775</v>
      </c>
      <c r="G1329" s="2">
        <v>31</v>
      </c>
      <c r="H1329" s="2">
        <v>38</v>
      </c>
      <c r="I1329" s="3">
        <v>42434</v>
      </c>
      <c r="J1329" s="3">
        <v>42444</v>
      </c>
      <c r="K1329" s="3" t="s">
        <v>2535</v>
      </c>
      <c r="L1329" s="17">
        <f t="shared" si="220"/>
        <v>245.99</v>
      </c>
      <c r="M1329" s="20">
        <f t="shared" si="221"/>
        <v>0.96829139395910402</v>
      </c>
      <c r="N1329" s="2">
        <v>10</v>
      </c>
      <c r="O1329" s="2">
        <v>2000000</v>
      </c>
      <c r="P1329" s="2">
        <v>2225000</v>
      </c>
      <c r="Q1329" s="2">
        <f t="shared" si="222"/>
        <v>225000</v>
      </c>
      <c r="R1329" s="4">
        <f t="shared" si="223"/>
        <v>0.1125</v>
      </c>
      <c r="S1329" s="2">
        <v>174000</v>
      </c>
      <c r="T1329" s="9">
        <f t="shared" si="224"/>
        <v>70129.032258064515</v>
      </c>
      <c r="U1329" s="2">
        <v>77387</v>
      </c>
      <c r="V1329" s="5">
        <f t="shared" si="225"/>
        <v>7257.9677419354848</v>
      </c>
      <c r="W1329" s="4">
        <f t="shared" si="226"/>
        <v>0.10349448022079118</v>
      </c>
      <c r="X1329" s="22">
        <f t="shared" si="227"/>
        <v>67905.338402164256</v>
      </c>
      <c r="Y1329" s="22">
        <f t="shared" si="228"/>
        <v>74933.16610431319</v>
      </c>
      <c r="Z1329" s="22">
        <f t="shared" si="230"/>
        <v>2322928.1492337091</v>
      </c>
      <c r="AA1329" s="11">
        <v>1485</v>
      </c>
      <c r="AB1329" s="2">
        <v>1937</v>
      </c>
      <c r="AC1329" s="2">
        <f t="shared" si="229"/>
        <v>79</v>
      </c>
      <c r="AD1329" s="2" t="s">
        <v>183</v>
      </c>
    </row>
    <row r="1330" spans="1:30" x14ac:dyDescent="0.2">
      <c r="A1330">
        <v>11</v>
      </c>
      <c r="B1330" s="2" t="s">
        <v>343</v>
      </c>
      <c r="C1330" s="2" t="s">
        <v>22</v>
      </c>
      <c r="D1330" s="2" t="s">
        <v>23</v>
      </c>
      <c r="E1330" s="2" t="s">
        <v>2767</v>
      </c>
      <c r="F1330" s="2" t="s">
        <v>2775</v>
      </c>
      <c r="G1330" s="2">
        <v>38</v>
      </c>
      <c r="H1330" s="2">
        <v>44</v>
      </c>
      <c r="I1330" s="3">
        <v>42434</v>
      </c>
      <c r="J1330" s="3">
        <v>42444</v>
      </c>
      <c r="K1330" s="3" t="s">
        <v>2535</v>
      </c>
      <c r="L1330" s="17">
        <f t="shared" si="220"/>
        <v>245.99</v>
      </c>
      <c r="M1330" s="20">
        <f t="shared" si="221"/>
        <v>0.96829139395910402</v>
      </c>
      <c r="N1330" s="2">
        <v>10</v>
      </c>
      <c r="O1330" s="2">
        <v>2290000</v>
      </c>
      <c r="P1330" s="2">
        <v>2300000</v>
      </c>
      <c r="Q1330" s="2">
        <f t="shared" si="222"/>
        <v>10000</v>
      </c>
      <c r="R1330" s="4">
        <f t="shared" si="223"/>
        <v>4.3668122270742356E-3</v>
      </c>
      <c r="S1330" s="2">
        <v>89000</v>
      </c>
      <c r="T1330" s="9">
        <f t="shared" si="224"/>
        <v>62605.26315789474</v>
      </c>
      <c r="U1330" s="2">
        <v>62868</v>
      </c>
      <c r="V1330" s="5">
        <f t="shared" si="225"/>
        <v>262.73684210525971</v>
      </c>
      <c r="W1330" s="4">
        <f t="shared" si="226"/>
        <v>4.1967213114753547E-3</v>
      </c>
      <c r="X1330" s="22">
        <f t="shared" si="227"/>
        <v>60620.13753233444</v>
      </c>
      <c r="Y1330" s="22">
        <f t="shared" si="228"/>
        <v>60874.543355420952</v>
      </c>
      <c r="Z1330" s="22">
        <f t="shared" si="230"/>
        <v>2313232.6475059963</v>
      </c>
      <c r="AA1330" s="11">
        <v>3019</v>
      </c>
      <c r="AB1330" s="2">
        <v>1939</v>
      </c>
      <c r="AC1330" s="2">
        <f t="shared" si="229"/>
        <v>77</v>
      </c>
      <c r="AD1330" s="2" t="s">
        <v>75</v>
      </c>
    </row>
    <row r="1331" spans="1:30" x14ac:dyDescent="0.2">
      <c r="A1331">
        <v>11</v>
      </c>
      <c r="B1331" s="2" t="s">
        <v>566</v>
      </c>
      <c r="C1331" s="2" t="s">
        <v>22</v>
      </c>
      <c r="D1331" s="2" t="s">
        <v>23</v>
      </c>
      <c r="E1331" s="2" t="s">
        <v>2767</v>
      </c>
      <c r="F1331" s="2" t="s">
        <v>2775</v>
      </c>
      <c r="G1331" s="2">
        <v>46</v>
      </c>
      <c r="H1331" s="2">
        <v>51</v>
      </c>
      <c r="I1331" s="3">
        <v>42434</v>
      </c>
      <c r="J1331" s="3">
        <v>42444</v>
      </c>
      <c r="K1331" s="3" t="s">
        <v>2535</v>
      </c>
      <c r="L1331" s="17">
        <f t="shared" si="220"/>
        <v>245.99</v>
      </c>
      <c r="M1331" s="20">
        <f t="shared" si="221"/>
        <v>0.96829139395910402</v>
      </c>
      <c r="N1331" s="2">
        <v>10</v>
      </c>
      <c r="O1331" s="2">
        <v>2750000</v>
      </c>
      <c r="P1331" s="2">
        <v>3050000</v>
      </c>
      <c r="Q1331" s="2">
        <f t="shared" si="222"/>
        <v>300000</v>
      </c>
      <c r="R1331" s="4">
        <f t="shared" si="223"/>
        <v>0.10909090909090909</v>
      </c>
      <c r="S1331" s="2">
        <v>66308</v>
      </c>
      <c r="T1331" s="9">
        <f t="shared" si="224"/>
        <v>61224.086956521736</v>
      </c>
      <c r="U1331" s="2">
        <v>67746</v>
      </c>
      <c r="V1331" s="5">
        <f t="shared" si="225"/>
        <v>6521.9130434782637</v>
      </c>
      <c r="W1331" s="4">
        <f t="shared" si="226"/>
        <v>0.10652528061561453</v>
      </c>
      <c r="X1331" s="22">
        <f t="shared" si="227"/>
        <v>59282.756503003831</v>
      </c>
      <c r="Y1331" s="22">
        <f t="shared" si="228"/>
        <v>65597.86877515346</v>
      </c>
      <c r="Z1331" s="22">
        <f t="shared" si="230"/>
        <v>3017501.9636570592</v>
      </c>
      <c r="AA1331" s="11">
        <v>1151</v>
      </c>
      <c r="AB1331" s="2">
        <v>1929</v>
      </c>
      <c r="AC1331" s="2">
        <f t="shared" si="229"/>
        <v>87</v>
      </c>
      <c r="AD1331" s="2" t="s">
        <v>148</v>
      </c>
    </row>
    <row r="1332" spans="1:30" x14ac:dyDescent="0.2">
      <c r="A1332">
        <v>11</v>
      </c>
      <c r="B1332" s="2" t="s">
        <v>414</v>
      </c>
      <c r="C1332" s="2" t="s">
        <v>22</v>
      </c>
      <c r="D1332" s="2" t="s">
        <v>23</v>
      </c>
      <c r="E1332" s="2" t="s">
        <v>2767</v>
      </c>
      <c r="F1332" s="2" t="s">
        <v>2775</v>
      </c>
      <c r="G1332" s="2">
        <v>53</v>
      </c>
      <c r="H1332" s="2">
        <v>63</v>
      </c>
      <c r="I1332" s="3">
        <v>42434</v>
      </c>
      <c r="J1332" s="3">
        <v>42444</v>
      </c>
      <c r="K1332" s="3" t="s">
        <v>2535</v>
      </c>
      <c r="L1332" s="17">
        <f t="shared" si="220"/>
        <v>245.99</v>
      </c>
      <c r="M1332" s="20">
        <f t="shared" si="221"/>
        <v>0.96829139395910402</v>
      </c>
      <c r="N1332" s="2">
        <v>10</v>
      </c>
      <c r="O1332" s="2">
        <v>3550000</v>
      </c>
      <c r="P1332" s="2">
        <v>3625000</v>
      </c>
      <c r="Q1332" s="2">
        <f t="shared" si="222"/>
        <v>75000</v>
      </c>
      <c r="R1332" s="4">
        <f t="shared" si="223"/>
        <v>2.1126760563380281E-2</v>
      </c>
      <c r="S1332" s="2">
        <v>27894</v>
      </c>
      <c r="T1332" s="9">
        <f t="shared" si="224"/>
        <v>67507.433962264156</v>
      </c>
      <c r="U1332" s="2">
        <v>68923</v>
      </c>
      <c r="V1332" s="5">
        <f t="shared" si="225"/>
        <v>1415.5660377358436</v>
      </c>
      <c r="W1332" s="4">
        <f t="shared" si="226"/>
        <v>2.0969039328722343E-2</v>
      </c>
      <c r="X1332" s="22">
        <f t="shared" si="227"/>
        <v>65366.867333922921</v>
      </c>
      <c r="Y1332" s="22">
        <f t="shared" si="228"/>
        <v>66737.547745843331</v>
      </c>
      <c r="Z1332" s="22">
        <f t="shared" si="230"/>
        <v>3537090.0305296965</v>
      </c>
      <c r="AA1332" s="11">
        <v>5878</v>
      </c>
      <c r="AB1332" s="2">
        <v>1973</v>
      </c>
      <c r="AC1332" s="2">
        <f t="shared" si="229"/>
        <v>43</v>
      </c>
      <c r="AD1332" s="2" t="s">
        <v>37</v>
      </c>
    </row>
    <row r="1333" spans="1:30" x14ac:dyDescent="0.2">
      <c r="A1333">
        <v>11</v>
      </c>
      <c r="B1333" s="2" t="s">
        <v>916</v>
      </c>
      <c r="C1333" s="2" t="s">
        <v>22</v>
      </c>
      <c r="D1333" s="2" t="s">
        <v>23</v>
      </c>
      <c r="E1333" s="2" t="s">
        <v>2767</v>
      </c>
      <c r="F1333" s="2" t="s">
        <v>2775</v>
      </c>
      <c r="G1333" s="2">
        <v>54</v>
      </c>
      <c r="H1333" s="2">
        <v>61</v>
      </c>
      <c r="I1333" s="3">
        <v>42434</v>
      </c>
      <c r="J1333" s="3">
        <v>42444</v>
      </c>
      <c r="K1333" s="3" t="s">
        <v>2535</v>
      </c>
      <c r="L1333" s="17">
        <f t="shared" si="220"/>
        <v>245.99</v>
      </c>
      <c r="M1333" s="20">
        <f t="shared" si="221"/>
        <v>0.96829139395910402</v>
      </c>
      <c r="N1333" s="2">
        <v>10</v>
      </c>
      <c r="O1333" s="2">
        <v>3250000</v>
      </c>
      <c r="P1333" s="2">
        <v>3350000</v>
      </c>
      <c r="Q1333" s="2">
        <f t="shared" si="222"/>
        <v>100000</v>
      </c>
      <c r="R1333" s="4">
        <f t="shared" si="223"/>
        <v>3.0769230769230771E-2</v>
      </c>
      <c r="S1333" s="2"/>
      <c r="T1333" s="9">
        <f t="shared" si="224"/>
        <v>60185.185185185182</v>
      </c>
      <c r="U1333" s="2">
        <v>62037</v>
      </c>
      <c r="V1333" s="5">
        <f t="shared" si="225"/>
        <v>1851.8148148148175</v>
      </c>
      <c r="W1333" s="4">
        <f t="shared" si="226"/>
        <v>3.0768615384615432E-2</v>
      </c>
      <c r="X1333" s="22">
        <f t="shared" si="227"/>
        <v>58276.796858649774</v>
      </c>
      <c r="Y1333" s="22">
        <f t="shared" si="228"/>
        <v>60069.893207040936</v>
      </c>
      <c r="Z1333" s="22">
        <f t="shared" si="230"/>
        <v>3243774.2331802105</v>
      </c>
      <c r="AA1333" s="2">
        <v>372</v>
      </c>
      <c r="AB1333" s="2">
        <v>1923</v>
      </c>
      <c r="AC1333" s="2">
        <f t="shared" si="229"/>
        <v>93</v>
      </c>
      <c r="AD1333" s="2" t="s">
        <v>96</v>
      </c>
    </row>
    <row r="1334" spans="1:30" x14ac:dyDescent="0.2">
      <c r="A1334">
        <v>11</v>
      </c>
      <c r="B1334" s="2" t="s">
        <v>1242</v>
      </c>
      <c r="C1334" s="2" t="s">
        <v>22</v>
      </c>
      <c r="D1334" s="2" t="s">
        <v>23</v>
      </c>
      <c r="E1334" s="2" t="s">
        <v>2767</v>
      </c>
      <c r="F1334" s="2" t="s">
        <v>2775</v>
      </c>
      <c r="G1334" s="2">
        <v>63</v>
      </c>
      <c r="H1334" s="2">
        <v>69</v>
      </c>
      <c r="I1334" s="3">
        <v>42434</v>
      </c>
      <c r="J1334" s="3">
        <v>42444</v>
      </c>
      <c r="K1334" s="3" t="s">
        <v>2535</v>
      </c>
      <c r="L1334" s="17">
        <f t="shared" si="220"/>
        <v>245.99</v>
      </c>
      <c r="M1334" s="20">
        <f t="shared" si="221"/>
        <v>0.96829139395910402</v>
      </c>
      <c r="N1334" s="2">
        <v>10</v>
      </c>
      <c r="O1334" s="2">
        <v>2800000</v>
      </c>
      <c r="P1334" s="2">
        <v>3550000</v>
      </c>
      <c r="Q1334" s="2">
        <f t="shared" si="222"/>
        <v>750000</v>
      </c>
      <c r="R1334" s="4">
        <f t="shared" si="223"/>
        <v>0.26785714285714285</v>
      </c>
      <c r="S1334" s="2"/>
      <c r="T1334" s="9">
        <f t="shared" si="224"/>
        <v>44444.444444444445</v>
      </c>
      <c r="U1334" s="2">
        <v>56349</v>
      </c>
      <c r="V1334" s="5">
        <f t="shared" si="225"/>
        <v>11904.555555555555</v>
      </c>
      <c r="W1334" s="4">
        <f t="shared" si="226"/>
        <v>0.26785249999999999</v>
      </c>
      <c r="X1334" s="22">
        <f t="shared" si="227"/>
        <v>43035.17306484907</v>
      </c>
      <c r="Y1334" s="22">
        <f t="shared" si="228"/>
        <v>54562.25175820155</v>
      </c>
      <c r="Z1334" s="22">
        <f t="shared" si="230"/>
        <v>3437421.8607666977</v>
      </c>
      <c r="AA1334" s="2"/>
      <c r="AB1334" s="2">
        <v>1952</v>
      </c>
      <c r="AC1334" s="2">
        <f t="shared" si="229"/>
        <v>64</v>
      </c>
      <c r="AD1334" s="2" t="s">
        <v>50</v>
      </c>
    </row>
    <row r="1335" spans="1:30" x14ac:dyDescent="0.2">
      <c r="A1335">
        <v>11</v>
      </c>
      <c r="B1335" s="2" t="s">
        <v>1869</v>
      </c>
      <c r="C1335" s="2" t="s">
        <v>22</v>
      </c>
      <c r="D1335" s="2" t="s">
        <v>23</v>
      </c>
      <c r="E1335" s="2" t="s">
        <v>2767</v>
      </c>
      <c r="F1335" s="2" t="s">
        <v>2775</v>
      </c>
      <c r="G1335" s="2">
        <v>81</v>
      </c>
      <c r="H1335" s="2">
        <v>95</v>
      </c>
      <c r="I1335" s="3">
        <v>42434</v>
      </c>
      <c r="J1335" s="3">
        <v>42444</v>
      </c>
      <c r="K1335" s="3" t="s">
        <v>2535</v>
      </c>
      <c r="L1335" s="17">
        <f t="shared" si="220"/>
        <v>245.99</v>
      </c>
      <c r="M1335" s="20">
        <f t="shared" si="221"/>
        <v>0.96829139395910402</v>
      </c>
      <c r="N1335" s="2">
        <v>10</v>
      </c>
      <c r="O1335" s="2">
        <v>5790000</v>
      </c>
      <c r="P1335" s="2">
        <v>6660000</v>
      </c>
      <c r="Q1335" s="2">
        <f t="shared" si="222"/>
        <v>870000</v>
      </c>
      <c r="R1335" s="4">
        <f t="shared" si="223"/>
        <v>0.15025906735751296</v>
      </c>
      <c r="S1335" s="2"/>
      <c r="T1335" s="9">
        <f t="shared" si="224"/>
        <v>71481.481481481474</v>
      </c>
      <c r="U1335" s="2">
        <v>82222</v>
      </c>
      <c r="V1335" s="5">
        <f t="shared" si="225"/>
        <v>10740.518518518526</v>
      </c>
      <c r="W1335" s="4">
        <f t="shared" si="226"/>
        <v>0.15025595854922291</v>
      </c>
      <c r="X1335" s="22">
        <f t="shared" si="227"/>
        <v>69214.903345965577</v>
      </c>
      <c r="Y1335" s="22">
        <f t="shared" si="228"/>
        <v>79614.854994105452</v>
      </c>
      <c r="Z1335" s="22">
        <f t="shared" si="230"/>
        <v>6448803.2545225415</v>
      </c>
      <c r="AA1335" s="11">
        <v>4043</v>
      </c>
      <c r="AB1335" s="2">
        <v>2012</v>
      </c>
      <c r="AC1335" s="2">
        <f t="shared" si="229"/>
        <v>4</v>
      </c>
      <c r="AD1335" s="2" t="s">
        <v>1870</v>
      </c>
    </row>
    <row r="1336" spans="1:30" x14ac:dyDescent="0.2">
      <c r="A1336">
        <v>12</v>
      </c>
      <c r="B1336" s="2" t="s">
        <v>198</v>
      </c>
      <c r="C1336" s="2" t="s">
        <v>22</v>
      </c>
      <c r="D1336" s="2" t="s">
        <v>23</v>
      </c>
      <c r="E1336" s="2" t="s">
        <v>2767</v>
      </c>
      <c r="F1336" s="2" t="s">
        <v>2775</v>
      </c>
      <c r="G1336" s="2">
        <v>32</v>
      </c>
      <c r="H1336" s="2">
        <v>36</v>
      </c>
      <c r="I1336" s="3">
        <v>42440</v>
      </c>
      <c r="J1336" s="3">
        <v>42450</v>
      </c>
      <c r="K1336" s="3" t="s">
        <v>2535</v>
      </c>
      <c r="L1336" s="17">
        <f t="shared" si="220"/>
        <v>245.99</v>
      </c>
      <c r="M1336" s="20">
        <f t="shared" si="221"/>
        <v>0.96829139395910402</v>
      </c>
      <c r="N1336" s="2">
        <v>10</v>
      </c>
      <c r="O1336" s="2">
        <v>2450000</v>
      </c>
      <c r="P1336" s="2">
        <v>2700000</v>
      </c>
      <c r="Q1336" s="2">
        <f t="shared" si="222"/>
        <v>250000</v>
      </c>
      <c r="R1336" s="4">
        <f t="shared" si="223"/>
        <v>0.10204081632653061</v>
      </c>
      <c r="S1336" s="2"/>
      <c r="T1336" s="9">
        <f t="shared" si="224"/>
        <v>76562.5</v>
      </c>
      <c r="U1336" s="2">
        <v>84375</v>
      </c>
      <c r="V1336" s="5">
        <f t="shared" si="225"/>
        <v>7812.5</v>
      </c>
      <c r="W1336" s="4">
        <f t="shared" si="226"/>
        <v>0.10204081632653061</v>
      </c>
      <c r="X1336" s="22">
        <f t="shared" si="227"/>
        <v>74134.809849993908</v>
      </c>
      <c r="Y1336" s="22">
        <f t="shared" si="228"/>
        <v>81699.586365299401</v>
      </c>
      <c r="Z1336" s="22">
        <f t="shared" si="230"/>
        <v>2614386.7636895808</v>
      </c>
      <c r="AA1336" s="11">
        <v>2214</v>
      </c>
      <c r="AB1336" s="2">
        <v>2004</v>
      </c>
      <c r="AC1336" s="2">
        <f t="shared" si="229"/>
        <v>12</v>
      </c>
      <c r="AD1336" s="2" t="s">
        <v>67</v>
      </c>
    </row>
    <row r="1337" spans="1:30" x14ac:dyDescent="0.2">
      <c r="A1337">
        <v>12</v>
      </c>
      <c r="B1337" s="2" t="s">
        <v>367</v>
      </c>
      <c r="C1337" s="2" t="s">
        <v>22</v>
      </c>
      <c r="D1337" s="2" t="s">
        <v>23</v>
      </c>
      <c r="E1337" s="2" t="s">
        <v>2767</v>
      </c>
      <c r="F1337" s="2" t="s">
        <v>2775</v>
      </c>
      <c r="G1337" s="2">
        <v>39</v>
      </c>
      <c r="H1337" s="2">
        <v>44</v>
      </c>
      <c r="I1337" s="3">
        <v>42440</v>
      </c>
      <c r="J1337" s="3">
        <v>42450</v>
      </c>
      <c r="K1337" s="3" t="s">
        <v>2535</v>
      </c>
      <c r="L1337" s="17">
        <f t="shared" si="220"/>
        <v>245.99</v>
      </c>
      <c r="M1337" s="20">
        <f t="shared" si="221"/>
        <v>0.96829139395910402</v>
      </c>
      <c r="N1337" s="2">
        <v>10</v>
      </c>
      <c r="O1337" s="2">
        <v>2300000</v>
      </c>
      <c r="P1337" s="2">
        <v>2770000</v>
      </c>
      <c r="Q1337" s="2">
        <f t="shared" si="222"/>
        <v>470000</v>
      </c>
      <c r="R1337" s="4">
        <f t="shared" si="223"/>
        <v>0.20434782608695654</v>
      </c>
      <c r="S1337" s="2">
        <v>2394</v>
      </c>
      <c r="T1337" s="9">
        <f t="shared" si="224"/>
        <v>59035.743589743586</v>
      </c>
      <c r="U1337" s="2">
        <v>71087</v>
      </c>
      <c r="V1337" s="5">
        <f t="shared" si="225"/>
        <v>12051.256410256414</v>
      </c>
      <c r="W1337" s="4">
        <f t="shared" si="226"/>
        <v>0.20413491348570234</v>
      </c>
      <c r="X1337" s="22">
        <f t="shared" si="227"/>
        <v>57163.802453925055</v>
      </c>
      <c r="Y1337" s="22">
        <f t="shared" si="228"/>
        <v>68832.930322370827</v>
      </c>
      <c r="Z1337" s="22">
        <f t="shared" si="230"/>
        <v>2684484.2825724622</v>
      </c>
      <c r="AA1337" s="11">
        <v>6814</v>
      </c>
      <c r="AB1337" s="2">
        <v>1931</v>
      </c>
      <c r="AC1337" s="2">
        <f t="shared" si="229"/>
        <v>85</v>
      </c>
      <c r="AD1337" s="2" t="s">
        <v>29</v>
      </c>
    </row>
    <row r="1338" spans="1:30" x14ac:dyDescent="0.2">
      <c r="A1338">
        <v>12</v>
      </c>
      <c r="B1338" s="2" t="s">
        <v>1119</v>
      </c>
      <c r="C1338" s="2" t="s">
        <v>22</v>
      </c>
      <c r="D1338" s="2" t="s">
        <v>23</v>
      </c>
      <c r="E1338" s="2" t="s">
        <v>2767</v>
      </c>
      <c r="F1338" s="2" t="s">
        <v>2775</v>
      </c>
      <c r="G1338" s="2">
        <v>59</v>
      </c>
      <c r="H1338" s="2">
        <v>65</v>
      </c>
      <c r="I1338" s="3">
        <v>42440</v>
      </c>
      <c r="J1338" s="3">
        <v>42450</v>
      </c>
      <c r="K1338" s="3" t="s">
        <v>2535</v>
      </c>
      <c r="L1338" s="17">
        <f t="shared" si="220"/>
        <v>245.99</v>
      </c>
      <c r="M1338" s="20">
        <f t="shared" si="221"/>
        <v>0.96829139395910402</v>
      </c>
      <c r="N1338" s="2">
        <v>10</v>
      </c>
      <c r="O1338" s="2">
        <v>3100000</v>
      </c>
      <c r="P1338" s="2">
        <v>3160000</v>
      </c>
      <c r="Q1338" s="2">
        <f t="shared" si="222"/>
        <v>60000</v>
      </c>
      <c r="R1338" s="4">
        <f t="shared" si="223"/>
        <v>1.935483870967742E-2</v>
      </c>
      <c r="S1338" s="2">
        <v>44593</v>
      </c>
      <c r="T1338" s="9">
        <f t="shared" si="224"/>
        <v>53298.186440677964</v>
      </c>
      <c r="U1338" s="2">
        <v>54315</v>
      </c>
      <c r="V1338" s="5">
        <f t="shared" si="225"/>
        <v>1016.8135593220359</v>
      </c>
      <c r="W1338" s="4">
        <f t="shared" si="226"/>
        <v>1.9077826605859684E-2</v>
      </c>
      <c r="X1338" s="22">
        <f t="shared" si="227"/>
        <v>51608.175244136284</v>
      </c>
      <c r="Y1338" s="22">
        <f t="shared" si="228"/>
        <v>52592.747062888731</v>
      </c>
      <c r="Z1338" s="22">
        <f t="shared" si="230"/>
        <v>3102972.0767104351</v>
      </c>
      <c r="AA1338" s="11">
        <v>6992</v>
      </c>
      <c r="AB1338" s="2">
        <v>1932</v>
      </c>
      <c r="AC1338" s="2">
        <f t="shared" si="229"/>
        <v>84</v>
      </c>
      <c r="AD1338" s="2" t="s">
        <v>37</v>
      </c>
    </row>
    <row r="1339" spans="1:30" x14ac:dyDescent="0.2">
      <c r="A1339">
        <v>13</v>
      </c>
      <c r="B1339" s="2" t="s">
        <v>155</v>
      </c>
      <c r="C1339" s="2" t="s">
        <v>22</v>
      </c>
      <c r="D1339" s="2" t="s">
        <v>23</v>
      </c>
      <c r="E1339" s="2" t="s">
        <v>2767</v>
      </c>
      <c r="F1339" s="2" t="s">
        <v>2775</v>
      </c>
      <c r="G1339" s="2">
        <v>29</v>
      </c>
      <c r="H1339" s="2">
        <v>33</v>
      </c>
      <c r="I1339" s="3">
        <v>42449</v>
      </c>
      <c r="J1339" s="3">
        <v>42459</v>
      </c>
      <c r="K1339" s="3" t="s">
        <v>2535</v>
      </c>
      <c r="L1339" s="17">
        <f t="shared" si="220"/>
        <v>245.99</v>
      </c>
      <c r="M1339" s="20">
        <f t="shared" si="221"/>
        <v>0.96829139395910402</v>
      </c>
      <c r="N1339" s="2">
        <v>10</v>
      </c>
      <c r="O1339" s="2">
        <v>2050000</v>
      </c>
      <c r="P1339" s="2">
        <v>2410000</v>
      </c>
      <c r="Q1339" s="2">
        <f t="shared" si="222"/>
        <v>360000</v>
      </c>
      <c r="R1339" s="4">
        <f t="shared" si="223"/>
        <v>0.17560975609756097</v>
      </c>
      <c r="S1339" s="2"/>
      <c r="T1339" s="9">
        <f t="shared" si="224"/>
        <v>70689.655172413797</v>
      </c>
      <c r="U1339" s="2">
        <v>83103</v>
      </c>
      <c r="V1339" s="5">
        <f t="shared" si="225"/>
        <v>12413.344827586203</v>
      </c>
      <c r="W1339" s="4">
        <f t="shared" si="226"/>
        <v>0.17560341463414628</v>
      </c>
      <c r="X1339" s="22">
        <f t="shared" si="227"/>
        <v>68448.184745384948</v>
      </c>
      <c r="Y1339" s="22">
        <f t="shared" si="228"/>
        <v>80467.919712183415</v>
      </c>
      <c r="Z1339" s="22">
        <f t="shared" si="230"/>
        <v>2333569.6716533192</v>
      </c>
      <c r="AA1339" s="2">
        <v>387</v>
      </c>
      <c r="AB1339" s="2">
        <v>1899</v>
      </c>
      <c r="AC1339" s="2">
        <f t="shared" si="229"/>
        <v>117</v>
      </c>
      <c r="AD1339" s="2" t="s">
        <v>156</v>
      </c>
    </row>
    <row r="1340" spans="1:30" x14ac:dyDescent="0.2">
      <c r="A1340">
        <v>13</v>
      </c>
      <c r="B1340" s="2" t="s">
        <v>163</v>
      </c>
      <c r="C1340" s="2" t="s">
        <v>22</v>
      </c>
      <c r="D1340" s="2" t="s">
        <v>23</v>
      </c>
      <c r="E1340" s="2" t="s">
        <v>2767</v>
      </c>
      <c r="F1340" s="2" t="s">
        <v>2775</v>
      </c>
      <c r="G1340" s="2">
        <v>30</v>
      </c>
      <c r="H1340" s="2">
        <v>35</v>
      </c>
      <c r="I1340" s="3">
        <v>42450</v>
      </c>
      <c r="J1340" s="3">
        <v>42460</v>
      </c>
      <c r="K1340" s="3" t="s">
        <v>2535</v>
      </c>
      <c r="L1340" s="17">
        <f t="shared" si="220"/>
        <v>245.99</v>
      </c>
      <c r="M1340" s="20">
        <f t="shared" si="221"/>
        <v>0.96829139395910402</v>
      </c>
      <c r="N1340" s="2">
        <v>10</v>
      </c>
      <c r="O1340" s="2">
        <v>1950000</v>
      </c>
      <c r="P1340" s="2">
        <v>2370000</v>
      </c>
      <c r="Q1340" s="2">
        <f t="shared" si="222"/>
        <v>420000</v>
      </c>
      <c r="R1340" s="4">
        <f t="shared" si="223"/>
        <v>0.2153846153846154</v>
      </c>
      <c r="S1340" s="2">
        <v>12278</v>
      </c>
      <c r="T1340" s="9">
        <f t="shared" si="224"/>
        <v>65409.26666666667</v>
      </c>
      <c r="U1340" s="2">
        <v>79409</v>
      </c>
      <c r="V1340" s="5">
        <f t="shared" si="225"/>
        <v>13999.73333333333</v>
      </c>
      <c r="W1340" s="4">
        <f t="shared" si="226"/>
        <v>0.21403287403721585</v>
      </c>
      <c r="X1340" s="22">
        <f t="shared" si="227"/>
        <v>63335.229998509429</v>
      </c>
      <c r="Y1340" s="22">
        <f t="shared" si="228"/>
        <v>76891.051302898486</v>
      </c>
      <c r="Z1340" s="22">
        <f t="shared" si="230"/>
        <v>2306731.5390869547</v>
      </c>
      <c r="AA1340" s="11">
        <v>1140</v>
      </c>
      <c r="AB1340" s="2">
        <v>1939</v>
      </c>
      <c r="AC1340" s="2">
        <f t="shared" si="229"/>
        <v>77</v>
      </c>
      <c r="AD1340" s="2" t="s">
        <v>29</v>
      </c>
    </row>
    <row r="1341" spans="1:30" x14ac:dyDescent="0.2">
      <c r="A1341">
        <v>14</v>
      </c>
      <c r="B1341" s="2" t="s">
        <v>318</v>
      </c>
      <c r="C1341" s="2" t="s">
        <v>22</v>
      </c>
      <c r="D1341" s="2" t="s">
        <v>23</v>
      </c>
      <c r="E1341" s="2" t="s">
        <v>2767</v>
      </c>
      <c r="F1341" s="2" t="s">
        <v>2775</v>
      </c>
      <c r="G1341" s="2">
        <v>37</v>
      </c>
      <c r="H1341" s="2">
        <v>41</v>
      </c>
      <c r="I1341" s="3">
        <v>42454</v>
      </c>
      <c r="J1341" s="3">
        <v>42464</v>
      </c>
      <c r="K1341" s="3" t="s">
        <v>2536</v>
      </c>
      <c r="L1341" s="17">
        <f t="shared" si="220"/>
        <v>250.79</v>
      </c>
      <c r="M1341" s="20">
        <f t="shared" si="221"/>
        <v>0.9497587623110969</v>
      </c>
      <c r="N1341" s="2">
        <v>10</v>
      </c>
      <c r="O1341" s="2">
        <v>2350000</v>
      </c>
      <c r="P1341" s="2">
        <v>2880000</v>
      </c>
      <c r="Q1341" s="2">
        <f t="shared" si="222"/>
        <v>530000</v>
      </c>
      <c r="R1341" s="4">
        <f t="shared" si="223"/>
        <v>0.22553191489361701</v>
      </c>
      <c r="S1341" s="2">
        <v>120001</v>
      </c>
      <c r="T1341" s="9">
        <f t="shared" si="224"/>
        <v>66756.783783783787</v>
      </c>
      <c r="U1341" s="2">
        <v>81081</v>
      </c>
      <c r="V1341" s="5">
        <f t="shared" si="225"/>
        <v>14324.216216216213</v>
      </c>
      <c r="W1341" s="4">
        <f t="shared" si="226"/>
        <v>0.21457319248048881</v>
      </c>
      <c r="X1341" s="22">
        <f t="shared" si="227"/>
        <v>63402.840342355994</v>
      </c>
      <c r="Y1341" s="22">
        <f t="shared" si="228"/>
        <v>77007.390206946046</v>
      </c>
      <c r="Z1341" s="22">
        <f t="shared" si="230"/>
        <v>2849273.4376570038</v>
      </c>
      <c r="AA1341" s="2">
        <v>402</v>
      </c>
      <c r="AB1341" s="2">
        <v>1897</v>
      </c>
      <c r="AC1341" s="2">
        <f t="shared" si="229"/>
        <v>119</v>
      </c>
      <c r="AD1341" s="2" t="s">
        <v>209</v>
      </c>
    </row>
    <row r="1342" spans="1:30" x14ac:dyDescent="0.2">
      <c r="A1342">
        <v>14</v>
      </c>
      <c r="B1342" s="2" t="s">
        <v>367</v>
      </c>
      <c r="C1342" s="2" t="s">
        <v>22</v>
      </c>
      <c r="D1342" s="2" t="s">
        <v>23</v>
      </c>
      <c r="E1342" s="2" t="s">
        <v>2767</v>
      </c>
      <c r="F1342" s="2" t="s">
        <v>2775</v>
      </c>
      <c r="G1342" s="2">
        <v>72</v>
      </c>
      <c r="H1342" s="2">
        <v>83</v>
      </c>
      <c r="I1342" s="3">
        <v>42454</v>
      </c>
      <c r="J1342" s="3">
        <v>42464</v>
      </c>
      <c r="K1342" s="3" t="s">
        <v>2536</v>
      </c>
      <c r="L1342" s="17">
        <f t="shared" si="220"/>
        <v>250.79</v>
      </c>
      <c r="M1342" s="20">
        <f t="shared" si="221"/>
        <v>0.9497587623110969</v>
      </c>
      <c r="N1342" s="2">
        <v>10</v>
      </c>
      <c r="O1342" s="2">
        <v>3700000</v>
      </c>
      <c r="P1342" s="2">
        <v>3775000</v>
      </c>
      <c r="Q1342" s="2">
        <f t="shared" si="222"/>
        <v>75000</v>
      </c>
      <c r="R1342" s="4">
        <f t="shared" si="223"/>
        <v>2.0270270270270271E-2</v>
      </c>
      <c r="S1342" s="2">
        <v>4671</v>
      </c>
      <c r="T1342" s="9">
        <f t="shared" si="224"/>
        <v>51453.763888888891</v>
      </c>
      <c r="U1342" s="2">
        <v>52495</v>
      </c>
      <c r="V1342" s="5">
        <f t="shared" si="225"/>
        <v>1041.2361111111095</v>
      </c>
      <c r="W1342" s="4">
        <f t="shared" si="226"/>
        <v>2.0236344873809275E-2</v>
      </c>
      <c r="X1342" s="22">
        <f t="shared" si="227"/>
        <v>48868.663107358523</v>
      </c>
      <c r="Y1342" s="22">
        <f t="shared" si="228"/>
        <v>49857.586227521031</v>
      </c>
      <c r="Z1342" s="22">
        <f t="shared" si="230"/>
        <v>3589746.2083815141</v>
      </c>
      <c r="AA1342" s="11">
        <v>6818</v>
      </c>
      <c r="AB1342" s="2">
        <v>2003</v>
      </c>
      <c r="AC1342" s="2">
        <f t="shared" si="229"/>
        <v>13</v>
      </c>
      <c r="AD1342" s="2" t="s">
        <v>1176</v>
      </c>
    </row>
    <row r="1343" spans="1:30" x14ac:dyDescent="0.2">
      <c r="A1343">
        <v>14</v>
      </c>
      <c r="B1343" s="2" t="s">
        <v>184</v>
      </c>
      <c r="C1343" s="2" t="s">
        <v>22</v>
      </c>
      <c r="D1343" s="2" t="s">
        <v>23</v>
      </c>
      <c r="E1343" s="2" t="s">
        <v>2767</v>
      </c>
      <c r="F1343" s="2" t="s">
        <v>2775</v>
      </c>
      <c r="G1343" s="2">
        <v>31</v>
      </c>
      <c r="H1343" s="2">
        <v>36</v>
      </c>
      <c r="I1343" s="3">
        <v>42455</v>
      </c>
      <c r="J1343" s="3">
        <v>42465</v>
      </c>
      <c r="K1343" s="3" t="s">
        <v>2536</v>
      </c>
      <c r="L1343" s="17">
        <f t="shared" si="220"/>
        <v>250.79</v>
      </c>
      <c r="M1343" s="20">
        <f t="shared" si="221"/>
        <v>0.9497587623110969</v>
      </c>
      <c r="N1343" s="2">
        <v>10</v>
      </c>
      <c r="O1343" s="2">
        <v>2050000</v>
      </c>
      <c r="P1343" s="2">
        <v>2475000</v>
      </c>
      <c r="Q1343" s="2">
        <f t="shared" si="222"/>
        <v>425000</v>
      </c>
      <c r="R1343" s="4">
        <f t="shared" si="223"/>
        <v>0.2073170731707317</v>
      </c>
      <c r="S1343" s="2">
        <v>154780</v>
      </c>
      <c r="T1343" s="9">
        <f t="shared" si="224"/>
        <v>71121.93548387097</v>
      </c>
      <c r="U1343" s="2">
        <v>84832</v>
      </c>
      <c r="V1343" s="5">
        <f t="shared" si="225"/>
        <v>13710.06451612903</v>
      </c>
      <c r="W1343" s="4">
        <f t="shared" si="226"/>
        <v>0.19276843948149019</v>
      </c>
      <c r="X1343" s="22">
        <f t="shared" si="227"/>
        <v>67548.681418330976</v>
      </c>
      <c r="Y1343" s="22">
        <f t="shared" si="228"/>
        <v>80569.935324374979</v>
      </c>
      <c r="Z1343" s="22">
        <f t="shared" si="230"/>
        <v>2497667.9950556243</v>
      </c>
      <c r="AA1343" s="11">
        <v>1112</v>
      </c>
      <c r="AB1343" s="2">
        <v>1936</v>
      </c>
      <c r="AC1343" s="2">
        <f t="shared" si="229"/>
        <v>80</v>
      </c>
      <c r="AD1343" s="2" t="s">
        <v>130</v>
      </c>
    </row>
    <row r="1344" spans="1:30" x14ac:dyDescent="0.2">
      <c r="A1344">
        <v>14</v>
      </c>
      <c r="B1344" s="2" t="s">
        <v>348</v>
      </c>
      <c r="C1344" s="2" t="s">
        <v>22</v>
      </c>
      <c r="D1344" s="2" t="s">
        <v>23</v>
      </c>
      <c r="E1344" s="2" t="s">
        <v>2767</v>
      </c>
      <c r="F1344" s="2" t="s">
        <v>2775</v>
      </c>
      <c r="G1344" s="2">
        <v>43</v>
      </c>
      <c r="H1344" s="2">
        <v>47</v>
      </c>
      <c r="I1344" s="3">
        <v>42455</v>
      </c>
      <c r="J1344" s="3">
        <v>42465</v>
      </c>
      <c r="K1344" s="3" t="s">
        <v>2536</v>
      </c>
      <c r="L1344" s="17">
        <f t="shared" si="220"/>
        <v>250.79</v>
      </c>
      <c r="M1344" s="20">
        <f t="shared" si="221"/>
        <v>0.9497587623110969</v>
      </c>
      <c r="N1344" s="2">
        <v>10</v>
      </c>
      <c r="O1344" s="2">
        <v>3200000</v>
      </c>
      <c r="P1344" s="2">
        <v>3570000</v>
      </c>
      <c r="Q1344" s="2">
        <f t="shared" si="222"/>
        <v>370000</v>
      </c>
      <c r="R1344" s="4">
        <f t="shared" si="223"/>
        <v>0.11562500000000001</v>
      </c>
      <c r="S1344" s="2"/>
      <c r="T1344" s="9">
        <f t="shared" si="224"/>
        <v>74418.604651162794</v>
      </c>
      <c r="U1344" s="2">
        <v>83023</v>
      </c>
      <c r="V1344" s="5">
        <f t="shared" si="225"/>
        <v>8604.3953488372063</v>
      </c>
      <c r="W1344" s="4">
        <f t="shared" si="226"/>
        <v>0.11562156249999996</v>
      </c>
      <c r="X1344" s="22">
        <f t="shared" si="227"/>
        <v>70679.721846407221</v>
      </c>
      <c r="Y1344" s="22">
        <f t="shared" si="228"/>
        <v>78851.821723354195</v>
      </c>
      <c r="Z1344" s="22">
        <f t="shared" si="230"/>
        <v>3390628.3341042302</v>
      </c>
      <c r="AA1344" s="11">
        <v>1380</v>
      </c>
      <c r="AB1344" s="2">
        <v>2010</v>
      </c>
      <c r="AC1344" s="2">
        <f t="shared" si="229"/>
        <v>6</v>
      </c>
      <c r="AD1344" s="2" t="s">
        <v>203</v>
      </c>
    </row>
    <row r="1345" spans="1:30" x14ac:dyDescent="0.2">
      <c r="A1345">
        <v>14</v>
      </c>
      <c r="B1345" s="2" t="s">
        <v>823</v>
      </c>
      <c r="C1345" s="2" t="s">
        <v>22</v>
      </c>
      <c r="D1345" s="2" t="s">
        <v>23</v>
      </c>
      <c r="E1345" s="2" t="s">
        <v>2767</v>
      </c>
      <c r="F1345" s="2" t="s">
        <v>2775</v>
      </c>
      <c r="G1345" s="2">
        <v>52</v>
      </c>
      <c r="H1345" s="2">
        <v>60</v>
      </c>
      <c r="I1345" s="3">
        <v>42455</v>
      </c>
      <c r="J1345" s="3">
        <v>42465</v>
      </c>
      <c r="K1345" s="3" t="s">
        <v>2536</v>
      </c>
      <c r="L1345" s="17">
        <f t="shared" si="220"/>
        <v>250.79</v>
      </c>
      <c r="M1345" s="20">
        <f t="shared" si="221"/>
        <v>0.9497587623110969</v>
      </c>
      <c r="N1345" s="2">
        <v>10</v>
      </c>
      <c r="O1345" s="2">
        <v>3550000</v>
      </c>
      <c r="P1345" s="2">
        <v>4300000</v>
      </c>
      <c r="Q1345" s="2">
        <f t="shared" si="222"/>
        <v>750000</v>
      </c>
      <c r="R1345" s="4">
        <f t="shared" si="223"/>
        <v>0.21126760563380281</v>
      </c>
      <c r="S1345" s="2"/>
      <c r="T1345" s="9">
        <f t="shared" si="224"/>
        <v>68269.230769230766</v>
      </c>
      <c r="U1345" s="2">
        <v>82692</v>
      </c>
      <c r="V1345" s="5">
        <f t="shared" si="225"/>
        <v>14422.769230769234</v>
      </c>
      <c r="W1345" s="4">
        <f t="shared" si="226"/>
        <v>0.21126309859154935</v>
      </c>
      <c r="X1345" s="22">
        <f t="shared" si="227"/>
        <v>64839.300119315267</v>
      </c>
      <c r="Y1345" s="22">
        <f t="shared" si="228"/>
        <v>78537.451573029219</v>
      </c>
      <c r="Z1345" s="22">
        <f t="shared" si="230"/>
        <v>4083947.4817975191</v>
      </c>
      <c r="AA1345" s="2">
        <v>379</v>
      </c>
      <c r="AB1345" s="2">
        <v>2006</v>
      </c>
      <c r="AC1345" s="2">
        <f t="shared" si="229"/>
        <v>10</v>
      </c>
      <c r="AD1345" s="2" t="s">
        <v>34</v>
      </c>
    </row>
    <row r="1346" spans="1:30" x14ac:dyDescent="0.2">
      <c r="A1346">
        <v>14</v>
      </c>
      <c r="B1346" s="2" t="s">
        <v>1120</v>
      </c>
      <c r="C1346" s="2" t="s">
        <v>22</v>
      </c>
      <c r="D1346" s="2" t="s">
        <v>23</v>
      </c>
      <c r="E1346" s="2" t="s">
        <v>2767</v>
      </c>
      <c r="F1346" s="2" t="s">
        <v>2775</v>
      </c>
      <c r="G1346" s="2">
        <v>59</v>
      </c>
      <c r="H1346" s="2">
        <v>69</v>
      </c>
      <c r="I1346" s="3">
        <v>42455</v>
      </c>
      <c r="J1346" s="3">
        <v>42465</v>
      </c>
      <c r="K1346" s="3" t="s">
        <v>2536</v>
      </c>
      <c r="L1346" s="17">
        <f t="shared" ref="L1346:L1409" si="231">IF(K1346="Januar",238.19,IF(K1346="Februar",240.59,IF(K1346="Mars",245.99,IF(K1346="April",250.79,IF(K1346="Mai",256.52,IF(K1346="Juni",259.83,IF(K1346="Juli",265.66,IF(K1346="August",272.21,IF(K1346="September",275.91,IF(K1346="Oktober",281.13,IF(K1346="November",284.38,IF(K1346="Desember",287.34,0))))))))))))</f>
        <v>250.79</v>
      </c>
      <c r="M1346" s="20">
        <f t="shared" ref="M1346:M1409" si="232">$L$2/L1346</f>
        <v>0.9497587623110969</v>
      </c>
      <c r="N1346" s="2">
        <v>10</v>
      </c>
      <c r="O1346" s="2">
        <v>4200000</v>
      </c>
      <c r="P1346" s="2">
        <v>4400000</v>
      </c>
      <c r="Q1346" s="2">
        <f t="shared" ref="Q1346:Q1409" si="233">P1346-O1346</f>
        <v>200000</v>
      </c>
      <c r="R1346" s="4">
        <f t="shared" ref="R1346:R1409" si="234">Q1346/O1346</f>
        <v>4.7619047619047616E-2</v>
      </c>
      <c r="S1346" s="2"/>
      <c r="T1346" s="9">
        <f t="shared" ref="T1346:T1409" si="235">(O1346+S1346)/G1346</f>
        <v>71186.440677966108</v>
      </c>
      <c r="U1346" s="2">
        <v>74576</v>
      </c>
      <c r="V1346" s="5">
        <f t="shared" ref="V1346:V1409" si="236">U1346-T1346</f>
        <v>3389.5593220338924</v>
      </c>
      <c r="W1346" s="4">
        <f t="shared" ref="W1346:W1409" si="237">V1346/T1346</f>
        <v>4.7615238095238009E-2</v>
      </c>
      <c r="X1346" s="22">
        <f t="shared" ref="X1346:X1409" si="238">T1346*M1346</f>
        <v>67609.945791637409</v>
      </c>
      <c r="Y1346" s="22">
        <f t="shared" ref="Y1346:Y1409" si="239">U1346*M1346</f>
        <v>70829.209458112367</v>
      </c>
      <c r="Z1346" s="22">
        <f t="shared" si="230"/>
        <v>4178923.3580286298</v>
      </c>
      <c r="AA1346" s="2">
        <v>995</v>
      </c>
      <c r="AB1346" s="2">
        <v>2012</v>
      </c>
      <c r="AC1346" s="2">
        <f t="shared" ref="AC1346:AC1409" si="240">2016-AB1346</f>
        <v>4</v>
      </c>
      <c r="AD1346" s="2" t="s">
        <v>421</v>
      </c>
    </row>
    <row r="1347" spans="1:30" x14ac:dyDescent="0.2">
      <c r="A1347">
        <v>14</v>
      </c>
      <c r="B1347" s="2" t="s">
        <v>1211</v>
      </c>
      <c r="C1347" s="2" t="s">
        <v>22</v>
      </c>
      <c r="D1347" s="2" t="s">
        <v>23</v>
      </c>
      <c r="E1347" s="2" t="s">
        <v>2767</v>
      </c>
      <c r="F1347" s="2" t="s">
        <v>2775</v>
      </c>
      <c r="G1347" s="2">
        <v>62</v>
      </c>
      <c r="H1347" s="2">
        <v>74</v>
      </c>
      <c r="I1347" s="3">
        <v>42455</v>
      </c>
      <c r="J1347" s="3">
        <v>42465</v>
      </c>
      <c r="K1347" s="3" t="s">
        <v>2536</v>
      </c>
      <c r="L1347" s="17">
        <f t="shared" si="231"/>
        <v>250.79</v>
      </c>
      <c r="M1347" s="20">
        <f t="shared" si="232"/>
        <v>0.9497587623110969</v>
      </c>
      <c r="N1347" s="2">
        <v>10</v>
      </c>
      <c r="O1347" s="2">
        <v>4390000</v>
      </c>
      <c r="P1347" s="2">
        <v>4390000</v>
      </c>
      <c r="Q1347" s="2">
        <f t="shared" si="233"/>
        <v>0</v>
      </c>
      <c r="R1347" s="4">
        <f t="shared" si="234"/>
        <v>0</v>
      </c>
      <c r="S1347" s="2"/>
      <c r="T1347" s="9">
        <f t="shared" si="235"/>
        <v>70806.451612903227</v>
      </c>
      <c r="U1347" s="2">
        <v>70806</v>
      </c>
      <c r="V1347" s="5">
        <f t="shared" si="236"/>
        <v>-0.4516129032272147</v>
      </c>
      <c r="W1347" s="4">
        <f t="shared" si="237"/>
        <v>-6.3781321184709137E-6</v>
      </c>
      <c r="X1347" s="22">
        <f t="shared" si="238"/>
        <v>67249.047847511538</v>
      </c>
      <c r="Y1347" s="22">
        <f t="shared" si="239"/>
        <v>67248.618924199531</v>
      </c>
      <c r="Z1347" s="22">
        <f t="shared" ref="Z1347:Z1410" si="241">Y1347*G1347</f>
        <v>4169414.3733003708</v>
      </c>
      <c r="AA1347" s="11">
        <v>16732</v>
      </c>
      <c r="AB1347" s="2">
        <v>2010</v>
      </c>
      <c r="AC1347" s="2">
        <f t="shared" si="240"/>
        <v>6</v>
      </c>
      <c r="AD1347" s="2" t="s">
        <v>37</v>
      </c>
    </row>
    <row r="1348" spans="1:30" x14ac:dyDescent="0.2">
      <c r="A1348">
        <v>14</v>
      </c>
      <c r="B1348" s="2" t="s">
        <v>675</v>
      </c>
      <c r="C1348" s="2" t="s">
        <v>22</v>
      </c>
      <c r="D1348" s="2" t="s">
        <v>23</v>
      </c>
      <c r="E1348" s="2" t="s">
        <v>2767</v>
      </c>
      <c r="F1348" s="2" t="s">
        <v>2775</v>
      </c>
      <c r="G1348" s="2">
        <v>67</v>
      </c>
      <c r="H1348" s="2">
        <v>76</v>
      </c>
      <c r="I1348" s="3">
        <v>42455</v>
      </c>
      <c r="J1348" s="3">
        <v>42465</v>
      </c>
      <c r="K1348" s="3" t="s">
        <v>2536</v>
      </c>
      <c r="L1348" s="17">
        <f t="shared" si="231"/>
        <v>250.79</v>
      </c>
      <c r="M1348" s="20">
        <f t="shared" si="232"/>
        <v>0.9497587623110969</v>
      </c>
      <c r="N1348" s="2">
        <v>10</v>
      </c>
      <c r="O1348" s="2">
        <v>3800000</v>
      </c>
      <c r="P1348" s="2">
        <v>4350000</v>
      </c>
      <c r="Q1348" s="2">
        <f t="shared" si="233"/>
        <v>550000</v>
      </c>
      <c r="R1348" s="4">
        <f t="shared" si="234"/>
        <v>0.14473684210526316</v>
      </c>
      <c r="S1348" s="2">
        <v>100457</v>
      </c>
      <c r="T1348" s="9">
        <f t="shared" si="235"/>
        <v>58215.776119402988</v>
      </c>
      <c r="U1348" s="2">
        <v>66425</v>
      </c>
      <c r="V1348" s="5">
        <f t="shared" si="236"/>
        <v>8209.2238805970119</v>
      </c>
      <c r="W1348" s="4">
        <f t="shared" si="237"/>
        <v>0.14101373249339752</v>
      </c>
      <c r="X1348" s="22">
        <f t="shared" si="238"/>
        <v>55290.943474144093</v>
      </c>
      <c r="Y1348" s="22">
        <f t="shared" si="239"/>
        <v>63087.725786514609</v>
      </c>
      <c r="Z1348" s="22">
        <f t="shared" si="241"/>
        <v>4226877.6276964787</v>
      </c>
      <c r="AA1348" s="2"/>
      <c r="AB1348" s="2">
        <v>1936</v>
      </c>
      <c r="AC1348" s="2">
        <f t="shared" si="240"/>
        <v>80</v>
      </c>
      <c r="AD1348" s="2" t="s">
        <v>433</v>
      </c>
    </row>
    <row r="1349" spans="1:30" x14ac:dyDescent="0.2">
      <c r="A1349">
        <v>14</v>
      </c>
      <c r="B1349" s="2" t="s">
        <v>1446</v>
      </c>
      <c r="C1349" s="2" t="s">
        <v>22</v>
      </c>
      <c r="D1349" s="2" t="s">
        <v>23</v>
      </c>
      <c r="E1349" s="2" t="s">
        <v>2767</v>
      </c>
      <c r="F1349" s="2" t="s">
        <v>2775</v>
      </c>
      <c r="G1349" s="2">
        <v>68</v>
      </c>
      <c r="H1349" s="2">
        <v>78</v>
      </c>
      <c r="I1349" s="3">
        <v>42455</v>
      </c>
      <c r="J1349" s="3">
        <v>42465</v>
      </c>
      <c r="K1349" s="3" t="s">
        <v>2536</v>
      </c>
      <c r="L1349" s="17">
        <f t="shared" si="231"/>
        <v>250.79</v>
      </c>
      <c r="M1349" s="20">
        <f t="shared" si="232"/>
        <v>0.9497587623110969</v>
      </c>
      <c r="N1349" s="2">
        <v>10</v>
      </c>
      <c r="O1349" s="2">
        <v>4850000</v>
      </c>
      <c r="P1349" s="2">
        <v>5000000</v>
      </c>
      <c r="Q1349" s="2">
        <f t="shared" si="233"/>
        <v>150000</v>
      </c>
      <c r="R1349" s="4">
        <f t="shared" si="234"/>
        <v>3.0927835051546393E-2</v>
      </c>
      <c r="S1349" s="2"/>
      <c r="T1349" s="9">
        <f t="shared" si="235"/>
        <v>71323.529411764699</v>
      </c>
      <c r="U1349" s="2">
        <v>73529</v>
      </c>
      <c r="V1349" s="5">
        <f t="shared" si="236"/>
        <v>2205.470588235301</v>
      </c>
      <c r="W1349" s="4">
        <f t="shared" si="237"/>
        <v>3.0922061855670202E-2</v>
      </c>
      <c r="X1349" s="22">
        <f t="shared" si="238"/>
        <v>67740.147017776762</v>
      </c>
      <c r="Y1349" s="22">
        <f t="shared" si="239"/>
        <v>69834.812033972645</v>
      </c>
      <c r="Z1349" s="22">
        <f t="shared" si="241"/>
        <v>4748767.2183101401</v>
      </c>
      <c r="AA1349" s="2">
        <v>603</v>
      </c>
      <c r="AB1349" s="2">
        <v>2002</v>
      </c>
      <c r="AC1349" s="2">
        <f t="shared" si="240"/>
        <v>14</v>
      </c>
      <c r="AD1349" s="2" t="s">
        <v>67</v>
      </c>
    </row>
    <row r="1350" spans="1:30" x14ac:dyDescent="0.2">
      <c r="A1350">
        <v>14</v>
      </c>
      <c r="B1350" s="2" t="s">
        <v>394</v>
      </c>
      <c r="C1350" s="2" t="s">
        <v>22</v>
      </c>
      <c r="D1350" s="2" t="s">
        <v>23</v>
      </c>
      <c r="E1350" s="2" t="s">
        <v>2767</v>
      </c>
      <c r="F1350" s="2" t="s">
        <v>2775</v>
      </c>
      <c r="G1350" s="2">
        <v>40</v>
      </c>
      <c r="H1350" s="2">
        <v>45</v>
      </c>
      <c r="I1350" s="3">
        <v>42456</v>
      </c>
      <c r="J1350" s="3">
        <v>42466</v>
      </c>
      <c r="K1350" s="3" t="s">
        <v>2536</v>
      </c>
      <c r="L1350" s="17">
        <f t="shared" si="231"/>
        <v>250.79</v>
      </c>
      <c r="M1350" s="20">
        <f t="shared" si="232"/>
        <v>0.9497587623110969</v>
      </c>
      <c r="N1350" s="2">
        <v>10</v>
      </c>
      <c r="O1350" s="2">
        <v>3150000</v>
      </c>
      <c r="P1350" s="2">
        <v>3300000</v>
      </c>
      <c r="Q1350" s="2">
        <f t="shared" si="233"/>
        <v>150000</v>
      </c>
      <c r="R1350" s="4">
        <f t="shared" si="234"/>
        <v>4.7619047619047616E-2</v>
      </c>
      <c r="S1350" s="2">
        <v>44149</v>
      </c>
      <c r="T1350" s="9">
        <f t="shared" si="235"/>
        <v>79853.725000000006</v>
      </c>
      <c r="U1350" s="2">
        <v>83604</v>
      </c>
      <c r="V1350" s="5">
        <f t="shared" si="236"/>
        <v>3750.2749999999942</v>
      </c>
      <c r="W1350" s="4">
        <f t="shared" si="237"/>
        <v>4.6964308803377597E-2</v>
      </c>
      <c r="X1350" s="22">
        <f t="shared" si="238"/>
        <v>75841.775021930705</v>
      </c>
      <c r="Y1350" s="22">
        <f t="shared" si="239"/>
        <v>79403.631564256939</v>
      </c>
      <c r="Z1350" s="22">
        <f t="shared" si="241"/>
        <v>3176145.2625702778</v>
      </c>
      <c r="AA1350" s="2">
        <v>717</v>
      </c>
      <c r="AB1350" s="2">
        <v>1898</v>
      </c>
      <c r="AC1350" s="2">
        <f t="shared" si="240"/>
        <v>118</v>
      </c>
      <c r="AD1350" s="2" t="s">
        <v>127</v>
      </c>
    </row>
    <row r="1351" spans="1:30" x14ac:dyDescent="0.2">
      <c r="A1351">
        <v>14</v>
      </c>
      <c r="B1351" s="2" t="s">
        <v>348</v>
      </c>
      <c r="C1351" s="2" t="s">
        <v>22</v>
      </c>
      <c r="D1351" s="2" t="s">
        <v>23</v>
      </c>
      <c r="E1351" s="2" t="s">
        <v>2767</v>
      </c>
      <c r="F1351" s="2" t="s">
        <v>2775</v>
      </c>
      <c r="G1351" s="2">
        <v>42</v>
      </c>
      <c r="H1351" s="2">
        <v>47</v>
      </c>
      <c r="I1351" s="3">
        <v>42456</v>
      </c>
      <c r="J1351" s="3">
        <v>42466</v>
      </c>
      <c r="K1351" s="3" t="s">
        <v>2536</v>
      </c>
      <c r="L1351" s="17">
        <f t="shared" si="231"/>
        <v>250.79</v>
      </c>
      <c r="M1351" s="20">
        <f t="shared" si="232"/>
        <v>0.9497587623110969</v>
      </c>
      <c r="N1351" s="2">
        <v>10</v>
      </c>
      <c r="O1351" s="2">
        <v>3200000</v>
      </c>
      <c r="P1351" s="2">
        <v>3520000</v>
      </c>
      <c r="Q1351" s="2">
        <f t="shared" si="233"/>
        <v>320000</v>
      </c>
      <c r="R1351" s="4">
        <f t="shared" si="234"/>
        <v>0.1</v>
      </c>
      <c r="S1351" s="2"/>
      <c r="T1351" s="9">
        <f t="shared" si="235"/>
        <v>76190.476190476184</v>
      </c>
      <c r="U1351" s="2">
        <v>83810</v>
      </c>
      <c r="V1351" s="5">
        <f t="shared" si="236"/>
        <v>7619.5238095238165</v>
      </c>
      <c r="W1351" s="4">
        <f t="shared" si="237"/>
        <v>0.1000062500000001</v>
      </c>
      <c r="X1351" s="22">
        <f t="shared" si="238"/>
        <v>72362.572366559762</v>
      </c>
      <c r="Y1351" s="22">
        <f t="shared" si="239"/>
        <v>79599.28186929303</v>
      </c>
      <c r="Z1351" s="22">
        <f t="shared" si="241"/>
        <v>3343169.8385103075</v>
      </c>
      <c r="AA1351" s="11">
        <v>1380</v>
      </c>
      <c r="AB1351" s="2">
        <v>2010</v>
      </c>
      <c r="AC1351" s="2">
        <f t="shared" si="240"/>
        <v>6</v>
      </c>
      <c r="AD1351" s="2" t="s">
        <v>156</v>
      </c>
    </row>
    <row r="1352" spans="1:30" x14ac:dyDescent="0.2">
      <c r="A1352">
        <v>14</v>
      </c>
      <c r="B1352" s="2" t="s">
        <v>1048</v>
      </c>
      <c r="C1352" s="2" t="s">
        <v>22</v>
      </c>
      <c r="D1352" s="2" t="s">
        <v>23</v>
      </c>
      <c r="E1352" s="2" t="s">
        <v>2767</v>
      </c>
      <c r="F1352" s="2" t="s">
        <v>2775</v>
      </c>
      <c r="G1352" s="2">
        <v>64</v>
      </c>
      <c r="H1352" s="2">
        <v>70</v>
      </c>
      <c r="I1352" s="3">
        <v>42456</v>
      </c>
      <c r="J1352" s="3">
        <v>42466</v>
      </c>
      <c r="K1352" s="3" t="s">
        <v>2536</v>
      </c>
      <c r="L1352" s="17">
        <f t="shared" si="231"/>
        <v>250.79</v>
      </c>
      <c r="M1352" s="20">
        <f t="shared" si="232"/>
        <v>0.9497587623110969</v>
      </c>
      <c r="N1352" s="2">
        <v>10</v>
      </c>
      <c r="O1352" s="2">
        <v>4650000</v>
      </c>
      <c r="P1352" s="2">
        <v>4700000</v>
      </c>
      <c r="Q1352" s="2">
        <f t="shared" si="233"/>
        <v>50000</v>
      </c>
      <c r="R1352" s="4">
        <f t="shared" si="234"/>
        <v>1.0752688172043012E-2</v>
      </c>
      <c r="S1352" s="2">
        <v>23698</v>
      </c>
      <c r="T1352" s="9">
        <f t="shared" si="235"/>
        <v>73026.53125</v>
      </c>
      <c r="U1352" s="2">
        <v>73808</v>
      </c>
      <c r="V1352" s="5">
        <f t="shared" si="236"/>
        <v>781.46875</v>
      </c>
      <c r="W1352" s="4">
        <f t="shared" si="237"/>
        <v>1.0701162120445095E-2</v>
      </c>
      <c r="X1352" s="22">
        <f t="shared" si="238"/>
        <v>69357.587935872638</v>
      </c>
      <c r="Y1352" s="22">
        <f t="shared" si="239"/>
        <v>70099.794728657434</v>
      </c>
      <c r="Z1352" s="22">
        <f t="shared" si="241"/>
        <v>4486386.8626340758</v>
      </c>
      <c r="AA1352" s="2">
        <v>524</v>
      </c>
      <c r="AB1352" s="2">
        <v>1894</v>
      </c>
      <c r="AC1352" s="2">
        <f t="shared" si="240"/>
        <v>122</v>
      </c>
      <c r="AD1352" s="2" t="s">
        <v>295</v>
      </c>
    </row>
    <row r="1353" spans="1:30" x14ac:dyDescent="0.2">
      <c r="A1353">
        <v>14</v>
      </c>
      <c r="B1353" s="2" t="s">
        <v>1513</v>
      </c>
      <c r="C1353" s="2" t="s">
        <v>22</v>
      </c>
      <c r="D1353" s="2" t="s">
        <v>23</v>
      </c>
      <c r="E1353" s="2" t="s">
        <v>2767</v>
      </c>
      <c r="F1353" s="2" t="s">
        <v>2775</v>
      </c>
      <c r="G1353" s="2">
        <v>70</v>
      </c>
      <c r="H1353" s="2">
        <v>77</v>
      </c>
      <c r="I1353" s="3">
        <v>42458</v>
      </c>
      <c r="J1353" s="3">
        <v>42468</v>
      </c>
      <c r="K1353" s="3" t="s">
        <v>2536</v>
      </c>
      <c r="L1353" s="17">
        <f t="shared" si="231"/>
        <v>250.79</v>
      </c>
      <c r="M1353" s="20">
        <f t="shared" si="232"/>
        <v>0.9497587623110969</v>
      </c>
      <c r="N1353" s="2">
        <v>10</v>
      </c>
      <c r="O1353" s="2">
        <v>4390000</v>
      </c>
      <c r="P1353" s="2">
        <v>4700000</v>
      </c>
      <c r="Q1353" s="2">
        <f t="shared" si="233"/>
        <v>310000</v>
      </c>
      <c r="R1353" s="4">
        <f t="shared" si="234"/>
        <v>7.0615034168564919E-2</v>
      </c>
      <c r="S1353" s="2"/>
      <c r="T1353" s="9">
        <f t="shared" si="235"/>
        <v>62714.285714285717</v>
      </c>
      <c r="U1353" s="2">
        <v>67143</v>
      </c>
      <c r="V1353" s="5">
        <f t="shared" si="236"/>
        <v>4428.7142857142826</v>
      </c>
      <c r="W1353" s="4">
        <f t="shared" si="237"/>
        <v>7.0617312072892888E-2</v>
      </c>
      <c r="X1353" s="22">
        <f t="shared" si="238"/>
        <v>59563.442379224507</v>
      </c>
      <c r="Y1353" s="22">
        <f t="shared" si="239"/>
        <v>63769.65257785398</v>
      </c>
      <c r="Z1353" s="22">
        <f t="shared" si="241"/>
        <v>4463875.6804497782</v>
      </c>
      <c r="AA1353" s="11">
        <v>2427</v>
      </c>
      <c r="AB1353" s="2">
        <v>2009</v>
      </c>
      <c r="AC1353" s="2">
        <f t="shared" si="240"/>
        <v>7</v>
      </c>
      <c r="AD1353" s="2" t="s">
        <v>65</v>
      </c>
    </row>
    <row r="1354" spans="1:30" x14ac:dyDescent="0.2">
      <c r="A1354">
        <v>15</v>
      </c>
      <c r="B1354" s="2" t="s">
        <v>736</v>
      </c>
      <c r="C1354" s="2" t="s">
        <v>22</v>
      </c>
      <c r="D1354" s="2" t="s">
        <v>23</v>
      </c>
      <c r="E1354" s="2" t="s">
        <v>2767</v>
      </c>
      <c r="F1354" s="2" t="s">
        <v>2775</v>
      </c>
      <c r="G1354" s="2">
        <v>50</v>
      </c>
      <c r="H1354" s="2">
        <v>56</v>
      </c>
      <c r="I1354" s="3">
        <v>42461</v>
      </c>
      <c r="J1354" s="3">
        <v>42471</v>
      </c>
      <c r="K1354" s="3" t="s">
        <v>2536</v>
      </c>
      <c r="L1354" s="17">
        <f t="shared" si="231"/>
        <v>250.79</v>
      </c>
      <c r="M1354" s="20">
        <f t="shared" si="232"/>
        <v>0.9497587623110969</v>
      </c>
      <c r="N1354" s="2">
        <v>10</v>
      </c>
      <c r="O1354" s="2">
        <v>3000000</v>
      </c>
      <c r="P1354" s="2">
        <v>3560000</v>
      </c>
      <c r="Q1354" s="2">
        <f t="shared" si="233"/>
        <v>560000</v>
      </c>
      <c r="R1354" s="4">
        <f t="shared" si="234"/>
        <v>0.18666666666666668</v>
      </c>
      <c r="S1354" s="2">
        <v>917</v>
      </c>
      <c r="T1354" s="9">
        <f t="shared" si="235"/>
        <v>60018.34</v>
      </c>
      <c r="U1354" s="2">
        <v>71218</v>
      </c>
      <c r="V1354" s="5">
        <f t="shared" si="236"/>
        <v>11199.660000000003</v>
      </c>
      <c r="W1354" s="4">
        <f t="shared" si="237"/>
        <v>0.18660396138913546</v>
      </c>
      <c r="X1354" s="22">
        <f t="shared" si="238"/>
        <v>57002.944314366599</v>
      </c>
      <c r="Y1354" s="22">
        <f t="shared" si="239"/>
        <v>67639.919534271699</v>
      </c>
      <c r="Z1354" s="22">
        <f t="shared" si="241"/>
        <v>3381995.9767135847</v>
      </c>
      <c r="AA1354" s="11">
        <v>1225</v>
      </c>
      <c r="AB1354" s="2">
        <v>2014</v>
      </c>
      <c r="AC1354" s="2">
        <f t="shared" si="240"/>
        <v>2</v>
      </c>
      <c r="AD1354" s="2" t="s">
        <v>37</v>
      </c>
    </row>
    <row r="1355" spans="1:30" x14ac:dyDescent="0.2">
      <c r="A1355">
        <v>15</v>
      </c>
      <c r="B1355" s="2" t="s">
        <v>1004</v>
      </c>
      <c r="C1355" s="2" t="s">
        <v>22</v>
      </c>
      <c r="D1355" s="2" t="s">
        <v>23</v>
      </c>
      <c r="E1355" s="2" t="s">
        <v>2767</v>
      </c>
      <c r="F1355" s="2" t="s">
        <v>2775</v>
      </c>
      <c r="G1355" s="2">
        <v>56</v>
      </c>
      <c r="H1355" s="2">
        <v>68</v>
      </c>
      <c r="I1355" s="3">
        <v>42461</v>
      </c>
      <c r="J1355" s="3">
        <v>42471</v>
      </c>
      <c r="K1355" s="3" t="s">
        <v>2536</v>
      </c>
      <c r="L1355" s="17">
        <f t="shared" si="231"/>
        <v>250.79</v>
      </c>
      <c r="M1355" s="20">
        <f t="shared" si="232"/>
        <v>0.9497587623110969</v>
      </c>
      <c r="N1355" s="2">
        <v>10</v>
      </c>
      <c r="O1355" s="2">
        <v>3100000</v>
      </c>
      <c r="P1355" s="2">
        <v>3450000</v>
      </c>
      <c r="Q1355" s="2">
        <f t="shared" si="233"/>
        <v>350000</v>
      </c>
      <c r="R1355" s="4">
        <f t="shared" si="234"/>
        <v>0.11290322580645161</v>
      </c>
      <c r="S1355" s="2">
        <v>38364</v>
      </c>
      <c r="T1355" s="9">
        <f t="shared" si="235"/>
        <v>56042.214285714283</v>
      </c>
      <c r="U1355" s="2">
        <v>62292</v>
      </c>
      <c r="V1355" s="5">
        <f t="shared" si="236"/>
        <v>6249.7857142857174</v>
      </c>
      <c r="W1355" s="4">
        <f t="shared" si="237"/>
        <v>0.11151925015708827</v>
      </c>
      <c r="X1355" s="22">
        <f t="shared" si="238"/>
        <v>53226.584077173269</v>
      </c>
      <c r="Y1355" s="22">
        <f t="shared" si="239"/>
        <v>59162.372821882847</v>
      </c>
      <c r="Z1355" s="22">
        <f t="shared" si="241"/>
        <v>3313092.8780254396</v>
      </c>
      <c r="AA1355" s="11">
        <v>4573</v>
      </c>
      <c r="AB1355" s="2">
        <v>1876</v>
      </c>
      <c r="AC1355" s="2">
        <f t="shared" si="240"/>
        <v>140</v>
      </c>
      <c r="AD1355" s="2" t="s">
        <v>29</v>
      </c>
    </row>
    <row r="1356" spans="1:30" x14ac:dyDescent="0.2">
      <c r="A1356">
        <v>15</v>
      </c>
      <c r="B1356" s="2" t="s">
        <v>224</v>
      </c>
      <c r="C1356" s="2" t="s">
        <v>22</v>
      </c>
      <c r="D1356" s="2" t="s">
        <v>23</v>
      </c>
      <c r="E1356" s="2" t="s">
        <v>2767</v>
      </c>
      <c r="F1356" s="2" t="s">
        <v>2775</v>
      </c>
      <c r="G1356" s="2">
        <v>33</v>
      </c>
      <c r="H1356" s="2">
        <v>36</v>
      </c>
      <c r="I1356" s="3">
        <v>42462</v>
      </c>
      <c r="J1356" s="3">
        <v>42472</v>
      </c>
      <c r="K1356" s="3" t="s">
        <v>2536</v>
      </c>
      <c r="L1356" s="17">
        <f t="shared" si="231"/>
        <v>250.79</v>
      </c>
      <c r="M1356" s="20">
        <f t="shared" si="232"/>
        <v>0.9497587623110969</v>
      </c>
      <c r="N1356" s="2">
        <v>10</v>
      </c>
      <c r="O1356" s="2">
        <v>2150000</v>
      </c>
      <c r="P1356" s="2">
        <v>2575000</v>
      </c>
      <c r="Q1356" s="2">
        <f t="shared" si="233"/>
        <v>425000</v>
      </c>
      <c r="R1356" s="4">
        <f t="shared" si="234"/>
        <v>0.19767441860465115</v>
      </c>
      <c r="S1356" s="2">
        <v>34700</v>
      </c>
      <c r="T1356" s="9">
        <f t="shared" si="235"/>
        <v>66203.030303030304</v>
      </c>
      <c r="U1356" s="2">
        <v>79082</v>
      </c>
      <c r="V1356" s="5">
        <f t="shared" si="236"/>
        <v>12878.969696969696</v>
      </c>
      <c r="W1356" s="4">
        <f t="shared" si="237"/>
        <v>0.19453746509818279</v>
      </c>
      <c r="X1356" s="22">
        <f t="shared" si="238"/>
        <v>62876.908121850101</v>
      </c>
      <c r="Y1356" s="22">
        <f t="shared" si="239"/>
        <v>75108.822441086159</v>
      </c>
      <c r="Z1356" s="22">
        <f t="shared" si="241"/>
        <v>2478591.1405558432</v>
      </c>
      <c r="AA1356" s="2">
        <v>432</v>
      </c>
      <c r="AB1356" s="2">
        <v>1896</v>
      </c>
      <c r="AC1356" s="2">
        <f t="shared" si="240"/>
        <v>120</v>
      </c>
      <c r="AD1356" s="2" t="s">
        <v>108</v>
      </c>
    </row>
    <row r="1357" spans="1:30" x14ac:dyDescent="0.2">
      <c r="A1357">
        <v>15</v>
      </c>
      <c r="B1357" s="2" t="s">
        <v>370</v>
      </c>
      <c r="C1357" s="2" t="s">
        <v>22</v>
      </c>
      <c r="D1357" s="2" t="s">
        <v>23</v>
      </c>
      <c r="E1357" s="2" t="s">
        <v>2767</v>
      </c>
      <c r="F1357" s="2" t="s">
        <v>2775</v>
      </c>
      <c r="G1357" s="2">
        <v>39</v>
      </c>
      <c r="H1357" s="2">
        <v>43</v>
      </c>
      <c r="I1357" s="3">
        <v>42462</v>
      </c>
      <c r="J1357" s="3">
        <v>42472</v>
      </c>
      <c r="K1357" s="3" t="s">
        <v>2536</v>
      </c>
      <c r="L1357" s="17">
        <f t="shared" si="231"/>
        <v>250.79</v>
      </c>
      <c r="M1357" s="20">
        <f t="shared" si="232"/>
        <v>0.9497587623110969</v>
      </c>
      <c r="N1357" s="2">
        <v>10</v>
      </c>
      <c r="O1357" s="2">
        <v>2650000</v>
      </c>
      <c r="P1357" s="2">
        <v>3020000</v>
      </c>
      <c r="Q1357" s="2">
        <f t="shared" si="233"/>
        <v>370000</v>
      </c>
      <c r="R1357" s="4">
        <f t="shared" si="234"/>
        <v>0.13962264150943396</v>
      </c>
      <c r="S1357" s="2">
        <v>22898</v>
      </c>
      <c r="T1357" s="9">
        <f t="shared" si="235"/>
        <v>68535.846153846156</v>
      </c>
      <c r="U1357" s="2">
        <v>78023</v>
      </c>
      <c r="V1357" s="5">
        <f t="shared" si="236"/>
        <v>9487.1538461538439</v>
      </c>
      <c r="W1357" s="4">
        <f t="shared" si="237"/>
        <v>0.13842615767605046</v>
      </c>
      <c r="X1357" s="22">
        <f t="shared" si="238"/>
        <v>65092.520417020678</v>
      </c>
      <c r="Y1357" s="22">
        <f t="shared" si="239"/>
        <v>74103.027911798708</v>
      </c>
      <c r="Z1357" s="22">
        <f t="shared" si="241"/>
        <v>2890018.0885601495</v>
      </c>
      <c r="AA1357" s="11">
        <v>29802</v>
      </c>
      <c r="AB1357" s="2">
        <v>1911</v>
      </c>
      <c r="AC1357" s="2">
        <f t="shared" si="240"/>
        <v>105</v>
      </c>
      <c r="AD1357" s="2" t="s">
        <v>244</v>
      </c>
    </row>
    <row r="1358" spans="1:30" x14ac:dyDescent="0.2">
      <c r="A1358">
        <v>15</v>
      </c>
      <c r="B1358" s="2" t="s">
        <v>571</v>
      </c>
      <c r="C1358" s="2" t="s">
        <v>22</v>
      </c>
      <c r="D1358" s="2" t="s">
        <v>23</v>
      </c>
      <c r="E1358" s="2" t="s">
        <v>2767</v>
      </c>
      <c r="F1358" s="2" t="s">
        <v>2775</v>
      </c>
      <c r="G1358" s="2">
        <v>46</v>
      </c>
      <c r="H1358" s="2">
        <v>52</v>
      </c>
      <c r="I1358" s="3">
        <v>42462</v>
      </c>
      <c r="J1358" s="3">
        <v>42472</v>
      </c>
      <c r="K1358" s="3" t="s">
        <v>2536</v>
      </c>
      <c r="L1358" s="17">
        <f t="shared" si="231"/>
        <v>250.79</v>
      </c>
      <c r="M1358" s="20">
        <f t="shared" si="232"/>
        <v>0.9497587623110969</v>
      </c>
      <c r="N1358" s="2">
        <v>10</v>
      </c>
      <c r="O1358" s="2">
        <v>2600000</v>
      </c>
      <c r="P1358" s="2">
        <v>3200000</v>
      </c>
      <c r="Q1358" s="2">
        <f t="shared" si="233"/>
        <v>600000</v>
      </c>
      <c r="R1358" s="4">
        <f t="shared" si="234"/>
        <v>0.23076923076923078</v>
      </c>
      <c r="S1358" s="2"/>
      <c r="T1358" s="9">
        <f t="shared" si="235"/>
        <v>56521.739130434784</v>
      </c>
      <c r="U1358" s="2">
        <v>69565</v>
      </c>
      <c r="V1358" s="5">
        <f t="shared" si="236"/>
        <v>13043.260869565216</v>
      </c>
      <c r="W1358" s="4">
        <f t="shared" si="237"/>
        <v>0.23076538461538459</v>
      </c>
      <c r="X1358" s="22">
        <f t="shared" si="238"/>
        <v>53682.017000192434</v>
      </c>
      <c r="Y1358" s="22">
        <f t="shared" si="239"/>
        <v>66069.968300171458</v>
      </c>
      <c r="Z1358" s="22">
        <f t="shared" si="241"/>
        <v>3039218.5418078871</v>
      </c>
      <c r="AA1358" s="2">
        <v>130</v>
      </c>
      <c r="AB1358" s="2">
        <v>1939</v>
      </c>
      <c r="AC1358" s="2">
        <f t="shared" si="240"/>
        <v>77</v>
      </c>
      <c r="AD1358" s="2" t="s">
        <v>50</v>
      </c>
    </row>
    <row r="1359" spans="1:30" x14ac:dyDescent="0.2">
      <c r="A1359">
        <v>15</v>
      </c>
      <c r="B1359" s="2" t="s">
        <v>1088</v>
      </c>
      <c r="C1359" s="2" t="s">
        <v>22</v>
      </c>
      <c r="D1359" s="2" t="s">
        <v>23</v>
      </c>
      <c r="E1359" s="2" t="s">
        <v>2767</v>
      </c>
      <c r="F1359" s="2" t="s">
        <v>2775</v>
      </c>
      <c r="G1359" s="2">
        <v>58</v>
      </c>
      <c r="H1359" s="2">
        <v>63</v>
      </c>
      <c r="I1359" s="3">
        <v>42462</v>
      </c>
      <c r="J1359" s="3">
        <v>42472</v>
      </c>
      <c r="K1359" s="3" t="s">
        <v>2536</v>
      </c>
      <c r="L1359" s="17">
        <f t="shared" si="231"/>
        <v>250.79</v>
      </c>
      <c r="M1359" s="20">
        <f t="shared" si="232"/>
        <v>0.9497587623110969</v>
      </c>
      <c r="N1359" s="2">
        <v>10</v>
      </c>
      <c r="O1359" s="2">
        <v>3100000</v>
      </c>
      <c r="P1359" s="2">
        <v>3600000</v>
      </c>
      <c r="Q1359" s="2">
        <f t="shared" si="233"/>
        <v>500000</v>
      </c>
      <c r="R1359" s="4">
        <f t="shared" si="234"/>
        <v>0.16129032258064516</v>
      </c>
      <c r="S1359" s="2"/>
      <c r="T1359" s="9">
        <f t="shared" si="235"/>
        <v>53448.275862068964</v>
      </c>
      <c r="U1359" s="2">
        <v>62069</v>
      </c>
      <c r="V1359" s="5">
        <f t="shared" si="236"/>
        <v>8620.7241379310362</v>
      </c>
      <c r="W1359" s="4">
        <f t="shared" si="237"/>
        <v>0.16129096774193552</v>
      </c>
      <c r="X1359" s="22">
        <f t="shared" si="238"/>
        <v>50762.968330420692</v>
      </c>
      <c r="Y1359" s="22">
        <f t="shared" si="239"/>
        <v>58950.576617887476</v>
      </c>
      <c r="Z1359" s="22">
        <f t="shared" si="241"/>
        <v>3419133.4438374736</v>
      </c>
      <c r="AA1359" s="2">
        <v>336</v>
      </c>
      <c r="AB1359" s="2">
        <v>1910</v>
      </c>
      <c r="AC1359" s="2">
        <f t="shared" si="240"/>
        <v>106</v>
      </c>
      <c r="AD1359" s="2" t="s">
        <v>108</v>
      </c>
    </row>
    <row r="1360" spans="1:30" x14ac:dyDescent="0.2">
      <c r="A1360">
        <v>15</v>
      </c>
      <c r="B1360" s="2" t="s">
        <v>1308</v>
      </c>
      <c r="C1360" s="2" t="s">
        <v>22</v>
      </c>
      <c r="D1360" s="2" t="s">
        <v>23</v>
      </c>
      <c r="E1360" s="2" t="s">
        <v>2767</v>
      </c>
      <c r="F1360" s="2" t="s">
        <v>2775</v>
      </c>
      <c r="G1360" s="2">
        <v>65</v>
      </c>
      <c r="H1360" s="2">
        <v>72</v>
      </c>
      <c r="I1360" s="3">
        <v>42462</v>
      </c>
      <c r="J1360" s="3">
        <v>42472</v>
      </c>
      <c r="K1360" s="3" t="s">
        <v>2536</v>
      </c>
      <c r="L1360" s="17">
        <f t="shared" si="231"/>
        <v>250.79</v>
      </c>
      <c r="M1360" s="20">
        <f t="shared" si="232"/>
        <v>0.9497587623110969</v>
      </c>
      <c r="N1360" s="2">
        <v>10</v>
      </c>
      <c r="O1360" s="2">
        <v>2850000</v>
      </c>
      <c r="P1360" s="2">
        <v>2850000</v>
      </c>
      <c r="Q1360" s="2">
        <f t="shared" si="233"/>
        <v>0</v>
      </c>
      <c r="R1360" s="4">
        <f t="shared" si="234"/>
        <v>0</v>
      </c>
      <c r="S1360" s="2">
        <v>382640</v>
      </c>
      <c r="T1360" s="9">
        <f t="shared" si="235"/>
        <v>49732.923076923078</v>
      </c>
      <c r="U1360" s="2">
        <v>49733</v>
      </c>
      <c r="V1360" s="5">
        <f t="shared" si="236"/>
        <v>7.6923076921957545E-2</v>
      </c>
      <c r="W1360" s="4">
        <f t="shared" si="237"/>
        <v>1.5467234210822239E-6</v>
      </c>
      <c r="X1360" s="22">
        <f t="shared" si="238"/>
        <v>47234.279467651453</v>
      </c>
      <c r="Y1360" s="22">
        <f t="shared" si="239"/>
        <v>47234.352526017785</v>
      </c>
      <c r="Z1360" s="22">
        <f t="shared" si="241"/>
        <v>3070232.9141911562</v>
      </c>
      <c r="AA1360" s="2"/>
      <c r="AB1360" s="2">
        <v>1936</v>
      </c>
      <c r="AC1360" s="2">
        <f t="shared" si="240"/>
        <v>80</v>
      </c>
      <c r="AD1360" s="2" t="s">
        <v>231</v>
      </c>
    </row>
    <row r="1361" spans="1:30" x14ac:dyDescent="0.2">
      <c r="A1361">
        <v>15</v>
      </c>
      <c r="B1361" s="2" t="s">
        <v>1449</v>
      </c>
      <c r="C1361" s="2" t="s">
        <v>22</v>
      </c>
      <c r="D1361" s="2" t="s">
        <v>23</v>
      </c>
      <c r="E1361" s="2" t="s">
        <v>2767</v>
      </c>
      <c r="F1361" s="2" t="s">
        <v>2775</v>
      </c>
      <c r="G1361" s="2">
        <v>68</v>
      </c>
      <c r="H1361" s="2">
        <v>78</v>
      </c>
      <c r="I1361" s="3">
        <v>42462</v>
      </c>
      <c r="J1361" s="3">
        <v>42472</v>
      </c>
      <c r="K1361" s="3" t="s">
        <v>2536</v>
      </c>
      <c r="L1361" s="17">
        <f t="shared" si="231"/>
        <v>250.79</v>
      </c>
      <c r="M1361" s="20">
        <f t="shared" si="232"/>
        <v>0.9497587623110969</v>
      </c>
      <c r="N1361" s="2">
        <v>10</v>
      </c>
      <c r="O1361" s="2">
        <v>3800000</v>
      </c>
      <c r="P1361" s="2">
        <v>4250000</v>
      </c>
      <c r="Q1361" s="2">
        <f t="shared" si="233"/>
        <v>450000</v>
      </c>
      <c r="R1361" s="4">
        <f t="shared" si="234"/>
        <v>0.11842105263157894</v>
      </c>
      <c r="S1361" s="2"/>
      <c r="T1361" s="9">
        <f t="shared" si="235"/>
        <v>55882.352941176468</v>
      </c>
      <c r="U1361" s="2">
        <v>62500</v>
      </c>
      <c r="V1361" s="5">
        <f t="shared" si="236"/>
        <v>6617.6470588235316</v>
      </c>
      <c r="W1361" s="4">
        <f t="shared" si="237"/>
        <v>0.118421052631579</v>
      </c>
      <c r="X1361" s="22">
        <f t="shared" si="238"/>
        <v>53074.754364443652</v>
      </c>
      <c r="Y1361" s="22">
        <f t="shared" si="239"/>
        <v>59359.922644443555</v>
      </c>
      <c r="Z1361" s="22">
        <f t="shared" si="241"/>
        <v>4036474.7398221618</v>
      </c>
      <c r="AA1361" s="11">
        <v>9082</v>
      </c>
      <c r="AB1361" s="2">
        <v>2008</v>
      </c>
      <c r="AC1361" s="2">
        <f t="shared" si="240"/>
        <v>8</v>
      </c>
      <c r="AD1361" s="2" t="s">
        <v>148</v>
      </c>
    </row>
    <row r="1362" spans="1:30" x14ac:dyDescent="0.2">
      <c r="A1362">
        <v>15</v>
      </c>
      <c r="B1362" s="2" t="s">
        <v>414</v>
      </c>
      <c r="C1362" s="2" t="s">
        <v>22</v>
      </c>
      <c r="D1362" s="2" t="s">
        <v>23</v>
      </c>
      <c r="E1362" s="2" t="s">
        <v>2767</v>
      </c>
      <c r="F1362" s="2" t="s">
        <v>2775</v>
      </c>
      <c r="G1362" s="2">
        <v>73</v>
      </c>
      <c r="H1362" s="2">
        <v>80</v>
      </c>
      <c r="I1362" s="3">
        <v>42462</v>
      </c>
      <c r="J1362" s="3">
        <v>42472</v>
      </c>
      <c r="K1362" s="3" t="s">
        <v>2536</v>
      </c>
      <c r="L1362" s="17">
        <f t="shared" si="231"/>
        <v>250.79</v>
      </c>
      <c r="M1362" s="20">
        <f t="shared" si="232"/>
        <v>0.9497587623110969</v>
      </c>
      <c r="N1362" s="2">
        <v>10</v>
      </c>
      <c r="O1362" s="2">
        <v>4450000</v>
      </c>
      <c r="P1362" s="2">
        <v>5000000</v>
      </c>
      <c r="Q1362" s="2">
        <f t="shared" si="233"/>
        <v>550000</v>
      </c>
      <c r="R1362" s="4">
        <f t="shared" si="234"/>
        <v>0.12359550561797752</v>
      </c>
      <c r="S1362" s="2">
        <v>35332</v>
      </c>
      <c r="T1362" s="9">
        <f t="shared" si="235"/>
        <v>61442.904109589042</v>
      </c>
      <c r="U1362" s="2">
        <v>68977</v>
      </c>
      <c r="V1362" s="5">
        <f t="shared" si="236"/>
        <v>7534.0958904109575</v>
      </c>
      <c r="W1362" s="4">
        <f t="shared" si="237"/>
        <v>0.12261946272873443</v>
      </c>
      <c r="X1362" s="22">
        <f t="shared" si="238"/>
        <v>58355.936559922702</v>
      </c>
      <c r="Y1362" s="22">
        <f t="shared" si="239"/>
        <v>65511.510147932531</v>
      </c>
      <c r="Z1362" s="22">
        <f t="shared" si="241"/>
        <v>4782340.240799075</v>
      </c>
      <c r="AA1362" s="11">
        <v>5879</v>
      </c>
      <c r="AB1362" s="2">
        <v>1973</v>
      </c>
      <c r="AC1362" s="2">
        <f t="shared" si="240"/>
        <v>43</v>
      </c>
      <c r="AD1362" s="2" t="s">
        <v>65</v>
      </c>
    </row>
    <row r="1363" spans="1:30" x14ac:dyDescent="0.2">
      <c r="A1363">
        <v>16</v>
      </c>
      <c r="B1363" s="2" t="s">
        <v>321</v>
      </c>
      <c r="C1363" s="2" t="s">
        <v>22</v>
      </c>
      <c r="D1363" s="2" t="s">
        <v>23</v>
      </c>
      <c r="E1363" s="2" t="s">
        <v>2767</v>
      </c>
      <c r="F1363" s="2" t="s">
        <v>2775</v>
      </c>
      <c r="G1363" s="2">
        <v>37</v>
      </c>
      <c r="H1363" s="2">
        <v>45</v>
      </c>
      <c r="I1363" s="3">
        <v>42468</v>
      </c>
      <c r="J1363" s="3">
        <v>42478</v>
      </c>
      <c r="K1363" s="3" t="s">
        <v>2536</v>
      </c>
      <c r="L1363" s="17">
        <f t="shared" si="231"/>
        <v>250.79</v>
      </c>
      <c r="M1363" s="20">
        <f t="shared" si="232"/>
        <v>0.9497587623110969</v>
      </c>
      <c r="N1363" s="2">
        <v>10</v>
      </c>
      <c r="O1363" s="2">
        <v>1990000</v>
      </c>
      <c r="P1363" s="2">
        <v>2470000</v>
      </c>
      <c r="Q1363" s="2">
        <f t="shared" si="233"/>
        <v>480000</v>
      </c>
      <c r="R1363" s="4">
        <f t="shared" si="234"/>
        <v>0.24120603015075376</v>
      </c>
      <c r="S1363" s="2">
        <v>4587</v>
      </c>
      <c r="T1363" s="9">
        <f t="shared" si="235"/>
        <v>53907.75675675676</v>
      </c>
      <c r="U1363" s="2">
        <v>66881</v>
      </c>
      <c r="V1363" s="5">
        <f t="shared" si="236"/>
        <v>12973.24324324324</v>
      </c>
      <c r="W1363" s="4">
        <f t="shared" si="237"/>
        <v>0.24065633637439723</v>
      </c>
      <c r="X1363" s="22">
        <f t="shared" si="238"/>
        <v>51199.364336264975</v>
      </c>
      <c r="Y1363" s="22">
        <f t="shared" si="239"/>
        <v>63520.815782128469</v>
      </c>
      <c r="Z1363" s="22">
        <f t="shared" si="241"/>
        <v>2350270.1839387533</v>
      </c>
      <c r="AA1363" s="11">
        <v>3599</v>
      </c>
      <c r="AB1363" s="2">
        <v>1936</v>
      </c>
      <c r="AC1363" s="2">
        <f t="shared" si="240"/>
        <v>80</v>
      </c>
      <c r="AD1363" s="2" t="s">
        <v>312</v>
      </c>
    </row>
    <row r="1364" spans="1:30" x14ac:dyDescent="0.2">
      <c r="A1364">
        <v>16</v>
      </c>
      <c r="B1364" s="2" t="s">
        <v>784</v>
      </c>
      <c r="C1364" s="2" t="s">
        <v>22</v>
      </c>
      <c r="D1364" s="2" t="s">
        <v>23</v>
      </c>
      <c r="E1364" s="2" t="s">
        <v>2767</v>
      </c>
      <c r="F1364" s="2" t="s">
        <v>2775</v>
      </c>
      <c r="G1364" s="2">
        <v>51</v>
      </c>
      <c r="H1364" s="2">
        <v>56</v>
      </c>
      <c r="I1364" s="3">
        <v>42468</v>
      </c>
      <c r="J1364" s="3">
        <v>42478</v>
      </c>
      <c r="K1364" s="3" t="s">
        <v>2536</v>
      </c>
      <c r="L1364" s="17">
        <f t="shared" si="231"/>
        <v>250.79</v>
      </c>
      <c r="M1364" s="20">
        <f t="shared" si="232"/>
        <v>0.9497587623110969</v>
      </c>
      <c r="N1364" s="2">
        <v>10</v>
      </c>
      <c r="O1364" s="2">
        <v>2890000</v>
      </c>
      <c r="P1364" s="2">
        <v>3800000</v>
      </c>
      <c r="Q1364" s="2">
        <f t="shared" si="233"/>
        <v>910000</v>
      </c>
      <c r="R1364" s="4">
        <f t="shared" si="234"/>
        <v>0.31487889273356401</v>
      </c>
      <c r="S1364" s="2">
        <v>2350</v>
      </c>
      <c r="T1364" s="9">
        <f t="shared" si="235"/>
        <v>56712.745098039217</v>
      </c>
      <c r="U1364" s="2">
        <v>74556</v>
      </c>
      <c r="V1364" s="5">
        <f t="shared" si="236"/>
        <v>17843.254901960783</v>
      </c>
      <c r="W1364" s="4">
        <f t="shared" si="237"/>
        <v>0.31462513181323143</v>
      </c>
      <c r="X1364" s="22">
        <f t="shared" si="238"/>
        <v>53863.426591578456</v>
      </c>
      <c r="Y1364" s="22">
        <f t="shared" si="239"/>
        <v>70810.214282866145</v>
      </c>
      <c r="Z1364" s="22">
        <f t="shared" si="241"/>
        <v>3611320.9284261735</v>
      </c>
      <c r="AA1364" s="11">
        <v>1264</v>
      </c>
      <c r="AB1364" s="2">
        <v>2011</v>
      </c>
      <c r="AC1364" s="2">
        <f t="shared" si="240"/>
        <v>5</v>
      </c>
      <c r="AD1364" s="2" t="s">
        <v>37</v>
      </c>
    </row>
    <row r="1365" spans="1:30" x14ac:dyDescent="0.2">
      <c r="A1365">
        <v>16</v>
      </c>
      <c r="B1365" s="2" t="s">
        <v>1817</v>
      </c>
      <c r="C1365" s="2" t="s">
        <v>22</v>
      </c>
      <c r="D1365" s="2" t="s">
        <v>23</v>
      </c>
      <c r="E1365" s="2" t="s">
        <v>2767</v>
      </c>
      <c r="F1365" s="2" t="s">
        <v>2775</v>
      </c>
      <c r="G1365" s="2">
        <v>79</v>
      </c>
      <c r="H1365" s="2">
        <v>86</v>
      </c>
      <c r="I1365" s="3">
        <v>42468</v>
      </c>
      <c r="J1365" s="3">
        <v>42478</v>
      </c>
      <c r="K1365" s="3" t="s">
        <v>2536</v>
      </c>
      <c r="L1365" s="17">
        <f t="shared" si="231"/>
        <v>250.79</v>
      </c>
      <c r="M1365" s="20">
        <f t="shared" si="232"/>
        <v>0.9497587623110969</v>
      </c>
      <c r="N1365" s="2">
        <v>10</v>
      </c>
      <c r="O1365" s="2">
        <v>4360000</v>
      </c>
      <c r="P1365" s="2">
        <v>4850000</v>
      </c>
      <c r="Q1365" s="2">
        <f t="shared" si="233"/>
        <v>490000</v>
      </c>
      <c r="R1365" s="4">
        <f t="shared" si="234"/>
        <v>0.11238532110091744</v>
      </c>
      <c r="S1365" s="2">
        <v>38874</v>
      </c>
      <c r="T1365" s="9">
        <f t="shared" si="235"/>
        <v>55681.949367088608</v>
      </c>
      <c r="U1365" s="2">
        <v>61884</v>
      </c>
      <c r="V1365" s="5">
        <f t="shared" si="236"/>
        <v>6202.0506329113923</v>
      </c>
      <c r="W1365" s="4">
        <f t="shared" si="237"/>
        <v>0.11138350405126403</v>
      </c>
      <c r="X1365" s="22">
        <f t="shared" si="238"/>
        <v>52884.419313955244</v>
      </c>
      <c r="Y1365" s="22">
        <f t="shared" si="239"/>
        <v>58774.871246859919</v>
      </c>
      <c r="Z1365" s="22">
        <f t="shared" si="241"/>
        <v>4643214.8285019333</v>
      </c>
      <c r="AA1365" s="11">
        <v>4005</v>
      </c>
      <c r="AB1365" s="2">
        <v>1997</v>
      </c>
      <c r="AC1365" s="2">
        <f t="shared" si="240"/>
        <v>19</v>
      </c>
      <c r="AD1365" s="2" t="s">
        <v>37</v>
      </c>
    </row>
    <row r="1366" spans="1:30" x14ac:dyDescent="0.2">
      <c r="A1366">
        <v>16</v>
      </c>
      <c r="B1366" s="2" t="s">
        <v>1845</v>
      </c>
      <c r="C1366" s="2" t="s">
        <v>22</v>
      </c>
      <c r="D1366" s="2" t="s">
        <v>23</v>
      </c>
      <c r="E1366" s="2" t="s">
        <v>2767</v>
      </c>
      <c r="F1366" s="2" t="s">
        <v>2775</v>
      </c>
      <c r="G1366" s="2">
        <v>80</v>
      </c>
      <c r="H1366" s="2">
        <v>90</v>
      </c>
      <c r="I1366" s="3">
        <v>42468</v>
      </c>
      <c r="J1366" s="3">
        <v>42478</v>
      </c>
      <c r="K1366" s="3" t="s">
        <v>2536</v>
      </c>
      <c r="L1366" s="17">
        <f t="shared" si="231"/>
        <v>250.79</v>
      </c>
      <c r="M1366" s="20">
        <f t="shared" si="232"/>
        <v>0.9497587623110969</v>
      </c>
      <c r="N1366" s="2">
        <v>10</v>
      </c>
      <c r="O1366" s="2">
        <v>4850000</v>
      </c>
      <c r="P1366" s="2">
        <v>5700000</v>
      </c>
      <c r="Q1366" s="2">
        <f t="shared" si="233"/>
        <v>850000</v>
      </c>
      <c r="R1366" s="4">
        <f t="shared" si="234"/>
        <v>0.17525773195876287</v>
      </c>
      <c r="S1366" s="2">
        <v>30000</v>
      </c>
      <c r="T1366" s="9">
        <f t="shared" si="235"/>
        <v>61000</v>
      </c>
      <c r="U1366" s="2">
        <v>71625</v>
      </c>
      <c r="V1366" s="5">
        <f t="shared" si="236"/>
        <v>10625</v>
      </c>
      <c r="W1366" s="4">
        <f t="shared" si="237"/>
        <v>0.17418032786885246</v>
      </c>
      <c r="X1366" s="22">
        <f t="shared" si="238"/>
        <v>57935.284500976908</v>
      </c>
      <c r="Y1366" s="22">
        <f t="shared" si="239"/>
        <v>68026.471350532316</v>
      </c>
      <c r="Z1366" s="22">
        <f t="shared" si="241"/>
        <v>5442117.7080425853</v>
      </c>
      <c r="AA1366" s="11">
        <v>5059</v>
      </c>
      <c r="AB1366" s="2">
        <v>1999</v>
      </c>
      <c r="AC1366" s="2">
        <f t="shared" si="240"/>
        <v>17</v>
      </c>
      <c r="AD1366" s="2" t="s">
        <v>37</v>
      </c>
    </row>
    <row r="1367" spans="1:30" x14ac:dyDescent="0.2">
      <c r="A1367">
        <v>16</v>
      </c>
      <c r="B1367" s="2" t="s">
        <v>1925</v>
      </c>
      <c r="C1367" s="2" t="s">
        <v>22</v>
      </c>
      <c r="D1367" s="2" t="s">
        <v>23</v>
      </c>
      <c r="E1367" s="2" t="s">
        <v>2767</v>
      </c>
      <c r="F1367" s="2" t="s">
        <v>2775</v>
      </c>
      <c r="G1367" s="2">
        <v>103</v>
      </c>
      <c r="H1367" s="2">
        <v>116</v>
      </c>
      <c r="I1367" s="3">
        <v>42468</v>
      </c>
      <c r="J1367" s="3">
        <v>42478</v>
      </c>
      <c r="K1367" s="3" t="s">
        <v>2536</v>
      </c>
      <c r="L1367" s="17">
        <f t="shared" si="231"/>
        <v>250.79</v>
      </c>
      <c r="M1367" s="20">
        <f t="shared" si="232"/>
        <v>0.9497587623110969</v>
      </c>
      <c r="N1367" s="2">
        <v>10</v>
      </c>
      <c r="O1367" s="2">
        <v>6800000</v>
      </c>
      <c r="P1367" s="2">
        <v>7350000</v>
      </c>
      <c r="Q1367" s="2">
        <f t="shared" si="233"/>
        <v>550000</v>
      </c>
      <c r="R1367" s="4">
        <f t="shared" si="234"/>
        <v>8.0882352941176475E-2</v>
      </c>
      <c r="S1367" s="2">
        <v>8948</v>
      </c>
      <c r="T1367" s="9">
        <f t="shared" si="235"/>
        <v>66106.291262135928</v>
      </c>
      <c r="U1367" s="2">
        <v>71446</v>
      </c>
      <c r="V1367" s="5">
        <f t="shared" si="236"/>
        <v>5339.7087378640717</v>
      </c>
      <c r="W1367" s="4">
        <f t="shared" si="237"/>
        <v>8.0774592492114689E-2</v>
      </c>
      <c r="X1367" s="22">
        <f t="shared" si="238"/>
        <v>62785.029370103097</v>
      </c>
      <c r="Y1367" s="22">
        <f t="shared" si="239"/>
        <v>67856.464532078637</v>
      </c>
      <c r="Z1367" s="22">
        <f t="shared" si="241"/>
        <v>6989215.8468040992</v>
      </c>
      <c r="AA1367" s="11">
        <v>10317</v>
      </c>
      <c r="AB1367" s="2">
        <v>2013</v>
      </c>
      <c r="AC1367" s="2">
        <f t="shared" si="240"/>
        <v>3</v>
      </c>
      <c r="AD1367" s="2" t="s">
        <v>494</v>
      </c>
    </row>
    <row r="1368" spans="1:30" x14ac:dyDescent="0.2">
      <c r="A1368">
        <v>16</v>
      </c>
      <c r="B1368" s="2" t="s">
        <v>59</v>
      </c>
      <c r="C1368" s="2" t="s">
        <v>22</v>
      </c>
      <c r="D1368" s="2" t="s">
        <v>23</v>
      </c>
      <c r="E1368" s="2" t="s">
        <v>2767</v>
      </c>
      <c r="F1368" s="2" t="s">
        <v>2775</v>
      </c>
      <c r="G1368" s="2">
        <v>22</v>
      </c>
      <c r="H1368" s="2">
        <v>24</v>
      </c>
      <c r="I1368" s="3">
        <v>42469</v>
      </c>
      <c r="J1368" s="3">
        <v>42479</v>
      </c>
      <c r="K1368" s="3" t="s">
        <v>2536</v>
      </c>
      <c r="L1368" s="17">
        <f t="shared" si="231"/>
        <v>250.79</v>
      </c>
      <c r="M1368" s="20">
        <f t="shared" si="232"/>
        <v>0.9497587623110969</v>
      </c>
      <c r="N1368" s="2">
        <v>10</v>
      </c>
      <c r="O1368" s="2">
        <v>1990000</v>
      </c>
      <c r="P1368" s="2">
        <v>2230000</v>
      </c>
      <c r="Q1368" s="2">
        <f t="shared" si="233"/>
        <v>240000</v>
      </c>
      <c r="R1368" s="4">
        <f t="shared" si="234"/>
        <v>0.12060301507537688</v>
      </c>
      <c r="S1368" s="2">
        <v>498</v>
      </c>
      <c r="T1368" s="9">
        <f t="shared" si="235"/>
        <v>90477.181818181823</v>
      </c>
      <c r="U1368" s="2">
        <v>101386</v>
      </c>
      <c r="V1368" s="5">
        <f t="shared" si="236"/>
        <v>10908.818181818177</v>
      </c>
      <c r="W1368" s="4">
        <f t="shared" si="237"/>
        <v>0.12056982724926117</v>
      </c>
      <c r="X1368" s="22">
        <f t="shared" si="238"/>
        <v>85931.496221032445</v>
      </c>
      <c r="Y1368" s="22">
        <f t="shared" si="239"/>
        <v>96292.241875672873</v>
      </c>
      <c r="Z1368" s="22">
        <f t="shared" si="241"/>
        <v>2118429.3212648034</v>
      </c>
      <c r="AA1368" s="11">
        <v>1527</v>
      </c>
      <c r="AB1368" s="2">
        <v>1958</v>
      </c>
      <c r="AC1368" s="2">
        <f t="shared" si="240"/>
        <v>58</v>
      </c>
      <c r="AD1368" s="2" t="s">
        <v>27</v>
      </c>
    </row>
    <row r="1369" spans="1:30" x14ac:dyDescent="0.2">
      <c r="A1369">
        <v>16</v>
      </c>
      <c r="B1369" s="2" t="s">
        <v>320</v>
      </c>
      <c r="C1369" s="2" t="s">
        <v>22</v>
      </c>
      <c r="D1369" s="2" t="s">
        <v>23</v>
      </c>
      <c r="E1369" s="2" t="s">
        <v>2767</v>
      </c>
      <c r="F1369" s="2" t="s">
        <v>2775</v>
      </c>
      <c r="G1369" s="2">
        <v>37</v>
      </c>
      <c r="H1369" s="2">
        <v>43</v>
      </c>
      <c r="I1369" s="3">
        <v>42469</v>
      </c>
      <c r="J1369" s="3">
        <v>42479</v>
      </c>
      <c r="K1369" s="3" t="s">
        <v>2536</v>
      </c>
      <c r="L1369" s="17">
        <f t="shared" si="231"/>
        <v>250.79</v>
      </c>
      <c r="M1369" s="20">
        <f t="shared" si="232"/>
        <v>0.9497587623110969</v>
      </c>
      <c r="N1369" s="2">
        <v>10</v>
      </c>
      <c r="O1369" s="2">
        <v>2300000</v>
      </c>
      <c r="P1369" s="2">
        <v>2660000</v>
      </c>
      <c r="Q1369" s="2">
        <f t="shared" si="233"/>
        <v>360000</v>
      </c>
      <c r="R1369" s="4">
        <f t="shared" si="234"/>
        <v>0.15652173913043479</v>
      </c>
      <c r="S1369" s="2">
        <v>25923</v>
      </c>
      <c r="T1369" s="9">
        <f t="shared" si="235"/>
        <v>62862.783783783787</v>
      </c>
      <c r="U1369" s="2">
        <v>72593</v>
      </c>
      <c r="V1369" s="5">
        <f t="shared" si="236"/>
        <v>9730.2162162162131</v>
      </c>
      <c r="W1369" s="4">
        <f t="shared" si="237"/>
        <v>0.1547850036308166</v>
      </c>
      <c r="X1369" s="22">
        <f t="shared" si="238"/>
        <v>59704.479721916585</v>
      </c>
      <c r="Y1369" s="22">
        <f t="shared" si="239"/>
        <v>68945.837832449455</v>
      </c>
      <c r="Z1369" s="22">
        <f t="shared" si="241"/>
        <v>2550995.9998006299</v>
      </c>
      <c r="AA1369" s="2"/>
      <c r="AB1369" s="2">
        <v>1882</v>
      </c>
      <c r="AC1369" s="2">
        <f t="shared" si="240"/>
        <v>134</v>
      </c>
      <c r="AD1369" s="2" t="s">
        <v>50</v>
      </c>
    </row>
    <row r="1370" spans="1:30" x14ac:dyDescent="0.2">
      <c r="A1370">
        <v>16</v>
      </c>
      <c r="B1370" s="2" t="s">
        <v>600</v>
      </c>
      <c r="C1370" s="2" t="s">
        <v>22</v>
      </c>
      <c r="D1370" s="2" t="s">
        <v>23</v>
      </c>
      <c r="E1370" s="2" t="s">
        <v>2767</v>
      </c>
      <c r="F1370" s="2" t="s">
        <v>2775</v>
      </c>
      <c r="G1370" s="2">
        <v>47</v>
      </c>
      <c r="H1370" s="2">
        <v>53</v>
      </c>
      <c r="I1370" s="3">
        <v>42469</v>
      </c>
      <c r="J1370" s="3">
        <v>42479</v>
      </c>
      <c r="K1370" s="3" t="s">
        <v>2536</v>
      </c>
      <c r="L1370" s="17">
        <f t="shared" si="231"/>
        <v>250.79</v>
      </c>
      <c r="M1370" s="20">
        <f t="shared" si="232"/>
        <v>0.9497587623110969</v>
      </c>
      <c r="N1370" s="2">
        <v>10</v>
      </c>
      <c r="O1370" s="2">
        <v>3000000</v>
      </c>
      <c r="P1370" s="2">
        <v>3300000</v>
      </c>
      <c r="Q1370" s="2">
        <f t="shared" si="233"/>
        <v>300000</v>
      </c>
      <c r="R1370" s="4">
        <f t="shared" si="234"/>
        <v>0.1</v>
      </c>
      <c r="S1370" s="2"/>
      <c r="T1370" s="9">
        <f t="shared" si="235"/>
        <v>63829.787234042553</v>
      </c>
      <c r="U1370" s="2">
        <v>70213</v>
      </c>
      <c r="V1370" s="5">
        <f t="shared" si="236"/>
        <v>6383.2127659574471</v>
      </c>
      <c r="W1370" s="4">
        <f t="shared" si="237"/>
        <v>0.10000366666666667</v>
      </c>
      <c r="X1370" s="22">
        <f t="shared" si="238"/>
        <v>60622.899721984912</v>
      </c>
      <c r="Y1370" s="22">
        <f t="shared" si="239"/>
        <v>66685.411978149044</v>
      </c>
      <c r="Z1370" s="22">
        <f t="shared" si="241"/>
        <v>3134214.362973005</v>
      </c>
      <c r="AA1370" s="11">
        <v>5918</v>
      </c>
      <c r="AB1370" s="2">
        <v>2005</v>
      </c>
      <c r="AC1370" s="2">
        <f t="shared" si="240"/>
        <v>11</v>
      </c>
      <c r="AD1370" s="2" t="s">
        <v>67</v>
      </c>
    </row>
    <row r="1371" spans="1:30" x14ac:dyDescent="0.2">
      <c r="A1371">
        <v>16</v>
      </c>
      <c r="B1371" s="2" t="s">
        <v>657</v>
      </c>
      <c r="C1371" s="2" t="s">
        <v>22</v>
      </c>
      <c r="D1371" s="2" t="s">
        <v>23</v>
      </c>
      <c r="E1371" s="2" t="s">
        <v>2767</v>
      </c>
      <c r="F1371" s="2" t="s">
        <v>2775</v>
      </c>
      <c r="G1371" s="2">
        <v>48</v>
      </c>
      <c r="H1371" s="2">
        <v>54</v>
      </c>
      <c r="I1371" s="3">
        <v>42469</v>
      </c>
      <c r="J1371" s="3">
        <v>42479</v>
      </c>
      <c r="K1371" s="3" t="s">
        <v>2536</v>
      </c>
      <c r="L1371" s="17">
        <f t="shared" si="231"/>
        <v>250.79</v>
      </c>
      <c r="M1371" s="20">
        <f t="shared" si="232"/>
        <v>0.9497587623110969</v>
      </c>
      <c r="N1371" s="2">
        <v>10</v>
      </c>
      <c r="O1371" s="2">
        <v>2900000</v>
      </c>
      <c r="P1371" s="2">
        <v>3900000</v>
      </c>
      <c r="Q1371" s="2">
        <f t="shared" si="233"/>
        <v>1000000</v>
      </c>
      <c r="R1371" s="4">
        <f t="shared" si="234"/>
        <v>0.34482758620689657</v>
      </c>
      <c r="S1371" s="2">
        <v>70000</v>
      </c>
      <c r="T1371" s="9">
        <f t="shared" si="235"/>
        <v>61875</v>
      </c>
      <c r="U1371" s="2">
        <v>82708</v>
      </c>
      <c r="V1371" s="5">
        <f t="shared" si="236"/>
        <v>20833</v>
      </c>
      <c r="W1371" s="4">
        <f t="shared" si="237"/>
        <v>0.33669494949494949</v>
      </c>
      <c r="X1371" s="22">
        <f t="shared" si="238"/>
        <v>58766.32341799912</v>
      </c>
      <c r="Y1371" s="22">
        <f t="shared" si="239"/>
        <v>78552.647713226208</v>
      </c>
      <c r="Z1371" s="22">
        <f t="shared" si="241"/>
        <v>3770527.090234858</v>
      </c>
      <c r="AA1371" s="2">
        <v>438</v>
      </c>
      <c r="AB1371" s="2">
        <v>1930</v>
      </c>
      <c r="AC1371" s="2">
        <f t="shared" si="240"/>
        <v>86</v>
      </c>
      <c r="AD1371" s="2" t="s">
        <v>112</v>
      </c>
    </row>
    <row r="1372" spans="1:30" x14ac:dyDescent="0.2">
      <c r="A1372">
        <v>16</v>
      </c>
      <c r="B1372" s="2" t="s">
        <v>921</v>
      </c>
      <c r="C1372" s="2" t="s">
        <v>22</v>
      </c>
      <c r="D1372" s="2" t="s">
        <v>23</v>
      </c>
      <c r="E1372" s="2" t="s">
        <v>2767</v>
      </c>
      <c r="F1372" s="2" t="s">
        <v>2775</v>
      </c>
      <c r="G1372" s="2">
        <v>54</v>
      </c>
      <c r="H1372" s="2">
        <v>60</v>
      </c>
      <c r="I1372" s="3">
        <v>42469</v>
      </c>
      <c r="J1372" s="3">
        <v>42479</v>
      </c>
      <c r="K1372" s="3" t="s">
        <v>2536</v>
      </c>
      <c r="L1372" s="17">
        <f t="shared" si="231"/>
        <v>250.79</v>
      </c>
      <c r="M1372" s="20">
        <f t="shared" si="232"/>
        <v>0.9497587623110969</v>
      </c>
      <c r="N1372" s="2">
        <v>10</v>
      </c>
      <c r="O1372" s="2">
        <v>2900000</v>
      </c>
      <c r="P1372" s="2">
        <v>3000000</v>
      </c>
      <c r="Q1372" s="2">
        <f t="shared" si="233"/>
        <v>100000</v>
      </c>
      <c r="R1372" s="4">
        <f t="shared" si="234"/>
        <v>3.4482758620689655E-2</v>
      </c>
      <c r="S1372" s="2"/>
      <c r="T1372" s="9">
        <f t="shared" si="235"/>
        <v>53703.703703703701</v>
      </c>
      <c r="U1372" s="2">
        <v>55556</v>
      </c>
      <c r="V1372" s="5">
        <f t="shared" si="236"/>
        <v>1852.2962962962993</v>
      </c>
      <c r="W1372" s="4">
        <f t="shared" si="237"/>
        <v>3.4491034482758677E-2</v>
      </c>
      <c r="X1372" s="22">
        <f t="shared" si="238"/>
        <v>51005.563161151498</v>
      </c>
      <c r="Y1372" s="22">
        <f t="shared" si="239"/>
        <v>52764.797798955296</v>
      </c>
      <c r="Z1372" s="22">
        <f t="shared" si="241"/>
        <v>2849299.081143586</v>
      </c>
      <c r="AA1372" s="2"/>
      <c r="AB1372" s="2">
        <v>1938</v>
      </c>
      <c r="AC1372" s="2">
        <f t="shared" si="240"/>
        <v>78</v>
      </c>
      <c r="AD1372" s="2" t="s">
        <v>231</v>
      </c>
    </row>
    <row r="1373" spans="1:30" x14ac:dyDescent="0.2">
      <c r="A1373">
        <v>16</v>
      </c>
      <c r="B1373" s="2" t="s">
        <v>1627</v>
      </c>
      <c r="C1373" s="2" t="s">
        <v>22</v>
      </c>
      <c r="D1373" s="2" t="s">
        <v>23</v>
      </c>
      <c r="E1373" s="2" t="s">
        <v>2767</v>
      </c>
      <c r="F1373" s="2" t="s">
        <v>2775</v>
      </c>
      <c r="G1373" s="2">
        <v>73</v>
      </c>
      <c r="H1373" s="2">
        <v>84</v>
      </c>
      <c r="I1373" s="3">
        <v>42469</v>
      </c>
      <c r="J1373" s="3">
        <v>42479</v>
      </c>
      <c r="K1373" s="3" t="s">
        <v>2536</v>
      </c>
      <c r="L1373" s="17">
        <f t="shared" si="231"/>
        <v>250.79</v>
      </c>
      <c r="M1373" s="20">
        <f t="shared" si="232"/>
        <v>0.9497587623110969</v>
      </c>
      <c r="N1373" s="2">
        <v>10</v>
      </c>
      <c r="O1373" s="2">
        <v>4790000</v>
      </c>
      <c r="P1373" s="2">
        <v>5500000</v>
      </c>
      <c r="Q1373" s="2">
        <f t="shared" si="233"/>
        <v>710000</v>
      </c>
      <c r="R1373" s="4">
        <f t="shared" si="234"/>
        <v>0.14822546972860126</v>
      </c>
      <c r="S1373" s="2"/>
      <c r="T1373" s="9">
        <f t="shared" si="235"/>
        <v>65616.438356164377</v>
      </c>
      <c r="U1373" s="2">
        <v>75342</v>
      </c>
      <c r="V1373" s="5">
        <f t="shared" si="236"/>
        <v>9725.5616438356228</v>
      </c>
      <c r="W1373" s="4">
        <f t="shared" si="237"/>
        <v>0.14821837160751578</v>
      </c>
      <c r="X1373" s="22">
        <f t="shared" si="238"/>
        <v>62319.787280413067</v>
      </c>
      <c r="Y1373" s="22">
        <f t="shared" si="239"/>
        <v>71556.724670042662</v>
      </c>
      <c r="Z1373" s="22">
        <f t="shared" si="241"/>
        <v>5223640.9009131147</v>
      </c>
      <c r="AA1373" s="11">
        <v>2559</v>
      </c>
      <c r="AB1373" s="2">
        <v>1998</v>
      </c>
      <c r="AC1373" s="2">
        <f t="shared" si="240"/>
        <v>18</v>
      </c>
      <c r="AD1373" s="2" t="s">
        <v>217</v>
      </c>
    </row>
    <row r="1374" spans="1:30" x14ac:dyDescent="0.2">
      <c r="A1374">
        <v>17</v>
      </c>
      <c r="B1374" s="2" t="s">
        <v>202</v>
      </c>
      <c r="C1374" s="2" t="s">
        <v>22</v>
      </c>
      <c r="D1374" s="2" t="s">
        <v>23</v>
      </c>
      <c r="E1374" s="2" t="s">
        <v>2767</v>
      </c>
      <c r="F1374" s="2" t="s">
        <v>2775</v>
      </c>
      <c r="G1374" s="2">
        <v>32</v>
      </c>
      <c r="H1374" s="2">
        <v>36</v>
      </c>
      <c r="I1374" s="3">
        <v>42475</v>
      </c>
      <c r="J1374" s="3">
        <v>42485</v>
      </c>
      <c r="K1374" s="3" t="s">
        <v>2536</v>
      </c>
      <c r="L1374" s="17">
        <f t="shared" si="231"/>
        <v>250.79</v>
      </c>
      <c r="M1374" s="20">
        <f t="shared" si="232"/>
        <v>0.9497587623110969</v>
      </c>
      <c r="N1374" s="2">
        <v>10</v>
      </c>
      <c r="O1374" s="2">
        <v>2300000</v>
      </c>
      <c r="P1374" s="2">
        <v>2500000</v>
      </c>
      <c r="Q1374" s="2">
        <f t="shared" si="233"/>
        <v>200000</v>
      </c>
      <c r="R1374" s="4">
        <f t="shared" si="234"/>
        <v>8.6956521739130432E-2</v>
      </c>
      <c r="S1374" s="2">
        <v>135896</v>
      </c>
      <c r="T1374" s="9">
        <f t="shared" si="235"/>
        <v>76121.75</v>
      </c>
      <c r="U1374" s="2">
        <v>82372</v>
      </c>
      <c r="V1374" s="5">
        <f t="shared" si="236"/>
        <v>6250.25</v>
      </c>
      <c r="W1374" s="4">
        <f t="shared" si="237"/>
        <v>8.2108595769277509E-2</v>
      </c>
      <c r="X1374" s="22">
        <f t="shared" si="238"/>
        <v>72297.299064954743</v>
      </c>
      <c r="Y1374" s="22">
        <f t="shared" si="239"/>
        <v>78233.52876908968</v>
      </c>
      <c r="Z1374" s="22">
        <f t="shared" si="241"/>
        <v>2503472.9206108698</v>
      </c>
      <c r="AA1374" s="2">
        <v>803</v>
      </c>
      <c r="AB1374" s="2">
        <v>1947</v>
      </c>
      <c r="AC1374" s="2">
        <f t="shared" si="240"/>
        <v>69</v>
      </c>
      <c r="AD1374" s="2" t="s">
        <v>203</v>
      </c>
    </row>
    <row r="1375" spans="1:30" x14ac:dyDescent="0.2">
      <c r="A1375">
        <v>17</v>
      </c>
      <c r="B1375" s="2" t="s">
        <v>226</v>
      </c>
      <c r="C1375" s="2" t="s">
        <v>22</v>
      </c>
      <c r="D1375" s="2" t="s">
        <v>23</v>
      </c>
      <c r="E1375" s="2" t="s">
        <v>2767</v>
      </c>
      <c r="F1375" s="2" t="s">
        <v>2775</v>
      </c>
      <c r="G1375" s="2">
        <v>33</v>
      </c>
      <c r="H1375" s="2">
        <v>38</v>
      </c>
      <c r="I1375" s="3">
        <v>42475</v>
      </c>
      <c r="J1375" s="3">
        <v>42485</v>
      </c>
      <c r="K1375" s="3" t="s">
        <v>2536</v>
      </c>
      <c r="L1375" s="17">
        <f t="shared" si="231"/>
        <v>250.79</v>
      </c>
      <c r="M1375" s="20">
        <f t="shared" si="232"/>
        <v>0.9497587623110969</v>
      </c>
      <c r="N1375" s="2">
        <v>10</v>
      </c>
      <c r="O1375" s="2">
        <v>2200000</v>
      </c>
      <c r="P1375" s="2">
        <v>2570000</v>
      </c>
      <c r="Q1375" s="2">
        <f t="shared" si="233"/>
        <v>370000</v>
      </c>
      <c r="R1375" s="4">
        <f t="shared" si="234"/>
        <v>0.16818181818181818</v>
      </c>
      <c r="S1375" s="2">
        <v>81175</v>
      </c>
      <c r="T1375" s="9">
        <f t="shared" si="235"/>
        <v>69126.515151515152</v>
      </c>
      <c r="U1375" s="2">
        <v>80339</v>
      </c>
      <c r="V1375" s="5">
        <f t="shared" si="236"/>
        <v>11212.484848484848</v>
      </c>
      <c r="W1375" s="4">
        <f t="shared" si="237"/>
        <v>0.1622023737766721</v>
      </c>
      <c r="X1375" s="22">
        <f t="shared" si="238"/>
        <v>65653.51347318232</v>
      </c>
      <c r="Y1375" s="22">
        <f t="shared" si="239"/>
        <v>76302.66920531122</v>
      </c>
      <c r="Z1375" s="22">
        <f t="shared" si="241"/>
        <v>2517988.0837752703</v>
      </c>
      <c r="AA1375" s="11">
        <v>1936</v>
      </c>
      <c r="AB1375" s="2">
        <v>1938</v>
      </c>
      <c r="AC1375" s="2">
        <f t="shared" si="240"/>
        <v>78</v>
      </c>
      <c r="AD1375" s="2" t="s">
        <v>183</v>
      </c>
    </row>
    <row r="1376" spans="1:30" x14ac:dyDescent="0.2">
      <c r="A1376">
        <v>17</v>
      </c>
      <c r="B1376" s="2" t="s">
        <v>874</v>
      </c>
      <c r="C1376" s="2" t="s">
        <v>22</v>
      </c>
      <c r="D1376" s="2" t="s">
        <v>23</v>
      </c>
      <c r="E1376" s="2" t="s">
        <v>2767</v>
      </c>
      <c r="F1376" s="2" t="s">
        <v>2775</v>
      </c>
      <c r="G1376" s="2">
        <v>53</v>
      </c>
      <c r="H1376" s="2">
        <v>59</v>
      </c>
      <c r="I1376" s="3">
        <v>42475</v>
      </c>
      <c r="J1376" s="3">
        <v>42485</v>
      </c>
      <c r="K1376" s="3" t="s">
        <v>2536</v>
      </c>
      <c r="L1376" s="17">
        <f t="shared" si="231"/>
        <v>250.79</v>
      </c>
      <c r="M1376" s="20">
        <f t="shared" si="232"/>
        <v>0.9497587623110969</v>
      </c>
      <c r="N1376" s="2">
        <v>10</v>
      </c>
      <c r="O1376" s="2">
        <v>2850000</v>
      </c>
      <c r="P1376" s="2">
        <v>3350000</v>
      </c>
      <c r="Q1376" s="2">
        <f t="shared" si="233"/>
        <v>500000</v>
      </c>
      <c r="R1376" s="4">
        <f t="shared" si="234"/>
        <v>0.17543859649122806</v>
      </c>
      <c r="S1376" s="2">
        <v>74113</v>
      </c>
      <c r="T1376" s="9">
        <f t="shared" si="235"/>
        <v>55171.943396226416</v>
      </c>
      <c r="U1376" s="2">
        <v>64606</v>
      </c>
      <c r="V1376" s="5">
        <f t="shared" si="236"/>
        <v>9434.0566037735844</v>
      </c>
      <c r="W1376" s="4">
        <f t="shared" si="237"/>
        <v>0.17099373382629193</v>
      </c>
      <c r="X1376" s="22">
        <f t="shared" si="238"/>
        <v>52400.036674297895</v>
      </c>
      <c r="Y1376" s="22">
        <f t="shared" si="239"/>
        <v>61360.114597870728</v>
      </c>
      <c r="Z1376" s="22">
        <f t="shared" si="241"/>
        <v>3252086.0736871487</v>
      </c>
      <c r="AA1376" s="11">
        <v>2225</v>
      </c>
      <c r="AB1376" s="2">
        <v>1936</v>
      </c>
      <c r="AC1376" s="2">
        <f t="shared" si="240"/>
        <v>80</v>
      </c>
      <c r="AD1376" s="2" t="s">
        <v>37</v>
      </c>
    </row>
    <row r="1377" spans="1:30" x14ac:dyDescent="0.2">
      <c r="A1377">
        <v>17</v>
      </c>
      <c r="B1377" s="2" t="s">
        <v>856</v>
      </c>
      <c r="C1377" s="2" t="s">
        <v>22</v>
      </c>
      <c r="D1377" s="2" t="s">
        <v>23</v>
      </c>
      <c r="E1377" s="2" t="s">
        <v>2767</v>
      </c>
      <c r="F1377" s="2" t="s">
        <v>2775</v>
      </c>
      <c r="G1377" s="2">
        <v>61</v>
      </c>
      <c r="H1377" s="2">
        <v>67</v>
      </c>
      <c r="I1377" s="3">
        <v>42475</v>
      </c>
      <c r="J1377" s="3">
        <v>42485</v>
      </c>
      <c r="K1377" s="3" t="s">
        <v>2536</v>
      </c>
      <c r="L1377" s="17">
        <f t="shared" si="231"/>
        <v>250.79</v>
      </c>
      <c r="M1377" s="20">
        <f t="shared" si="232"/>
        <v>0.9497587623110969</v>
      </c>
      <c r="N1377" s="2">
        <v>10</v>
      </c>
      <c r="O1377" s="2">
        <v>2990000</v>
      </c>
      <c r="P1377" s="2">
        <v>3600000</v>
      </c>
      <c r="Q1377" s="2">
        <f t="shared" si="233"/>
        <v>610000</v>
      </c>
      <c r="R1377" s="4">
        <f t="shared" si="234"/>
        <v>0.20401337792642141</v>
      </c>
      <c r="S1377" s="2"/>
      <c r="T1377" s="9">
        <f t="shared" si="235"/>
        <v>49016.393442622953</v>
      </c>
      <c r="U1377" s="2">
        <v>59016</v>
      </c>
      <c r="V1377" s="5">
        <f t="shared" si="236"/>
        <v>9999.6065573770466</v>
      </c>
      <c r="W1377" s="4">
        <f t="shared" si="237"/>
        <v>0.20400535117056851</v>
      </c>
      <c r="X1377" s="22">
        <f t="shared" si="238"/>
        <v>46553.749169019342</v>
      </c>
      <c r="Y1377" s="22">
        <f t="shared" si="239"/>
        <v>56050.963116551698</v>
      </c>
      <c r="Z1377" s="22">
        <f t="shared" si="241"/>
        <v>3419108.7501096535</v>
      </c>
      <c r="AA1377" s="2">
        <v>285</v>
      </c>
      <c r="AB1377" s="2">
        <v>1890</v>
      </c>
      <c r="AC1377" s="2">
        <f t="shared" si="240"/>
        <v>126</v>
      </c>
      <c r="AD1377" s="2" t="s">
        <v>120</v>
      </c>
    </row>
    <row r="1378" spans="1:30" x14ac:dyDescent="0.2">
      <c r="A1378">
        <v>17</v>
      </c>
      <c r="B1378" s="2" t="s">
        <v>574</v>
      </c>
      <c r="C1378" s="2" t="s">
        <v>22</v>
      </c>
      <c r="D1378" s="2" t="s">
        <v>23</v>
      </c>
      <c r="E1378" s="2" t="s">
        <v>2767</v>
      </c>
      <c r="F1378" s="2" t="s">
        <v>2775</v>
      </c>
      <c r="G1378" s="2">
        <v>46</v>
      </c>
      <c r="H1378" s="2">
        <v>51</v>
      </c>
      <c r="I1378" s="3">
        <v>42476</v>
      </c>
      <c r="J1378" s="3">
        <v>42486</v>
      </c>
      <c r="K1378" s="3" t="s">
        <v>2536</v>
      </c>
      <c r="L1378" s="17">
        <f t="shared" si="231"/>
        <v>250.79</v>
      </c>
      <c r="M1378" s="20">
        <f t="shared" si="232"/>
        <v>0.9497587623110969</v>
      </c>
      <c r="N1378" s="2">
        <v>10</v>
      </c>
      <c r="O1378" s="2">
        <v>3350000</v>
      </c>
      <c r="P1378" s="2">
        <v>3610000</v>
      </c>
      <c r="Q1378" s="2">
        <f t="shared" si="233"/>
        <v>260000</v>
      </c>
      <c r="R1378" s="4">
        <f t="shared" si="234"/>
        <v>7.7611940298507459E-2</v>
      </c>
      <c r="S1378" s="2"/>
      <c r="T1378" s="9">
        <f t="shared" si="235"/>
        <v>72826.086956521744</v>
      </c>
      <c r="U1378" s="2">
        <v>78478</v>
      </c>
      <c r="V1378" s="5">
        <f t="shared" si="236"/>
        <v>5651.9130434782564</v>
      </c>
      <c r="W1378" s="4">
        <f t="shared" si="237"/>
        <v>7.7608358208955161E-2</v>
      </c>
      <c r="X1378" s="22">
        <f t="shared" si="238"/>
        <v>69167.214211786413</v>
      </c>
      <c r="Y1378" s="22">
        <f t="shared" si="239"/>
        <v>74535.168148650264</v>
      </c>
      <c r="Z1378" s="22">
        <f t="shared" si="241"/>
        <v>3428617.734837912</v>
      </c>
      <c r="AA1378" s="11">
        <v>1401</v>
      </c>
      <c r="AB1378" s="2">
        <v>2013</v>
      </c>
      <c r="AC1378" s="2">
        <f t="shared" si="240"/>
        <v>3</v>
      </c>
      <c r="AD1378" s="2" t="s">
        <v>67</v>
      </c>
    </row>
    <row r="1379" spans="1:30" x14ac:dyDescent="0.2">
      <c r="A1379">
        <v>17</v>
      </c>
      <c r="B1379" s="2" t="s">
        <v>780</v>
      </c>
      <c r="C1379" s="2" t="s">
        <v>22</v>
      </c>
      <c r="D1379" s="2" t="s">
        <v>23</v>
      </c>
      <c r="E1379" s="2" t="s">
        <v>2767</v>
      </c>
      <c r="F1379" s="2" t="s">
        <v>2775</v>
      </c>
      <c r="G1379" s="2">
        <v>51</v>
      </c>
      <c r="H1379" s="2">
        <v>56</v>
      </c>
      <c r="I1379" s="3">
        <v>42476</v>
      </c>
      <c r="J1379" s="3">
        <v>42486</v>
      </c>
      <c r="K1379" s="3" t="s">
        <v>2536</v>
      </c>
      <c r="L1379" s="17">
        <f t="shared" si="231"/>
        <v>250.79</v>
      </c>
      <c r="M1379" s="20">
        <f t="shared" si="232"/>
        <v>0.9497587623110969</v>
      </c>
      <c r="N1379" s="2">
        <v>10</v>
      </c>
      <c r="O1379" s="2">
        <v>3200000</v>
      </c>
      <c r="P1379" s="2">
        <v>3650000</v>
      </c>
      <c r="Q1379" s="2">
        <f t="shared" si="233"/>
        <v>450000</v>
      </c>
      <c r="R1379" s="4">
        <f t="shared" si="234"/>
        <v>0.140625</v>
      </c>
      <c r="S1379" s="2">
        <v>83172</v>
      </c>
      <c r="T1379" s="9">
        <f t="shared" si="235"/>
        <v>64375.921568627447</v>
      </c>
      <c r="U1379" s="2">
        <v>73199</v>
      </c>
      <c r="V1379" s="5">
        <f t="shared" si="236"/>
        <v>8823.0784313725526</v>
      </c>
      <c r="W1379" s="4">
        <f t="shared" si="237"/>
        <v>0.13705556699435795</v>
      </c>
      <c r="X1379" s="22">
        <f t="shared" si="238"/>
        <v>61141.595591655852</v>
      </c>
      <c r="Y1379" s="22">
        <f t="shared" si="239"/>
        <v>69521.391642409988</v>
      </c>
      <c r="Z1379" s="22">
        <f t="shared" si="241"/>
        <v>3545590.9737629094</v>
      </c>
      <c r="AA1379" s="2">
        <v>494</v>
      </c>
      <c r="AB1379" s="2">
        <v>1896</v>
      </c>
      <c r="AC1379" s="2">
        <f t="shared" si="240"/>
        <v>120</v>
      </c>
      <c r="AD1379" s="2" t="s">
        <v>209</v>
      </c>
    </row>
    <row r="1380" spans="1:30" x14ac:dyDescent="0.2">
      <c r="A1380">
        <v>17</v>
      </c>
      <c r="B1380" s="2" t="s">
        <v>962</v>
      </c>
      <c r="C1380" s="2" t="s">
        <v>22</v>
      </c>
      <c r="D1380" s="2" t="s">
        <v>23</v>
      </c>
      <c r="E1380" s="2" t="s">
        <v>2767</v>
      </c>
      <c r="F1380" s="2" t="s">
        <v>2775</v>
      </c>
      <c r="G1380" s="2">
        <v>55</v>
      </c>
      <c r="H1380" s="2"/>
      <c r="I1380" s="3">
        <v>42476</v>
      </c>
      <c r="J1380" s="3">
        <v>42486</v>
      </c>
      <c r="K1380" s="3" t="s">
        <v>2536</v>
      </c>
      <c r="L1380" s="17">
        <f t="shared" si="231"/>
        <v>250.79</v>
      </c>
      <c r="M1380" s="20">
        <f t="shared" si="232"/>
        <v>0.9497587623110969</v>
      </c>
      <c r="N1380" s="2">
        <v>10</v>
      </c>
      <c r="O1380" s="2">
        <v>3950000</v>
      </c>
      <c r="P1380" s="2">
        <v>4375000</v>
      </c>
      <c r="Q1380" s="2">
        <f t="shared" si="233"/>
        <v>425000</v>
      </c>
      <c r="R1380" s="4">
        <f t="shared" si="234"/>
        <v>0.10759493670886076</v>
      </c>
      <c r="S1380" s="2"/>
      <c r="T1380" s="9">
        <f t="shared" si="235"/>
        <v>71818.181818181823</v>
      </c>
      <c r="U1380" s="2">
        <v>79545</v>
      </c>
      <c r="V1380" s="5">
        <f t="shared" si="236"/>
        <v>7726.8181818181765</v>
      </c>
      <c r="W1380" s="4">
        <f t="shared" si="237"/>
        <v>0.10758860759493663</v>
      </c>
      <c r="X1380" s="22">
        <f t="shared" si="238"/>
        <v>68209.947475069697</v>
      </c>
      <c r="Y1380" s="22">
        <f t="shared" si="239"/>
        <v>75548.560748036209</v>
      </c>
      <c r="Z1380" s="22">
        <f t="shared" si="241"/>
        <v>4155170.8411419913</v>
      </c>
      <c r="AA1380" s="11">
        <v>16731</v>
      </c>
      <c r="AB1380" s="2">
        <v>2010</v>
      </c>
      <c r="AC1380" s="2">
        <f t="shared" si="240"/>
        <v>6</v>
      </c>
      <c r="AD1380" s="2" t="s">
        <v>963</v>
      </c>
    </row>
    <row r="1381" spans="1:30" x14ac:dyDescent="0.2">
      <c r="A1381">
        <v>17</v>
      </c>
      <c r="B1381" s="2" t="s">
        <v>839</v>
      </c>
      <c r="C1381" s="2" t="s">
        <v>22</v>
      </c>
      <c r="D1381" s="2" t="s">
        <v>23</v>
      </c>
      <c r="E1381" s="2" t="s">
        <v>2767</v>
      </c>
      <c r="F1381" s="2" t="s">
        <v>2775</v>
      </c>
      <c r="G1381" s="2">
        <v>66</v>
      </c>
      <c r="H1381" s="2">
        <v>73</v>
      </c>
      <c r="I1381" s="3">
        <v>42476</v>
      </c>
      <c r="J1381" s="3">
        <v>42486</v>
      </c>
      <c r="K1381" s="3" t="s">
        <v>2536</v>
      </c>
      <c r="L1381" s="17">
        <f t="shared" si="231"/>
        <v>250.79</v>
      </c>
      <c r="M1381" s="20">
        <f t="shared" si="232"/>
        <v>0.9497587623110969</v>
      </c>
      <c r="N1381" s="2">
        <v>10</v>
      </c>
      <c r="O1381" s="2">
        <v>4750000</v>
      </c>
      <c r="P1381" s="2">
        <v>5585000</v>
      </c>
      <c r="Q1381" s="2">
        <f t="shared" si="233"/>
        <v>835000</v>
      </c>
      <c r="R1381" s="4">
        <f t="shared" si="234"/>
        <v>0.17578947368421052</v>
      </c>
      <c r="S1381" s="2"/>
      <c r="T1381" s="9">
        <f t="shared" si="235"/>
        <v>71969.696969696975</v>
      </c>
      <c r="U1381" s="2">
        <v>84621</v>
      </c>
      <c r="V1381" s="5">
        <f t="shared" si="236"/>
        <v>12651.303030303025</v>
      </c>
      <c r="W1381" s="4">
        <f t="shared" si="237"/>
        <v>0.17578652631578939</v>
      </c>
      <c r="X1381" s="22">
        <f t="shared" si="238"/>
        <v>68353.850317844102</v>
      </c>
      <c r="Y1381" s="22">
        <f t="shared" si="239"/>
        <v>80369.536225527336</v>
      </c>
      <c r="Z1381" s="22">
        <f t="shared" si="241"/>
        <v>5304389.3908848045</v>
      </c>
      <c r="AA1381" s="11">
        <v>6339</v>
      </c>
      <c r="AB1381" s="2">
        <v>2012</v>
      </c>
      <c r="AC1381" s="2">
        <f t="shared" si="240"/>
        <v>4</v>
      </c>
      <c r="AD1381" s="2" t="s">
        <v>37</v>
      </c>
    </row>
    <row r="1382" spans="1:30" x14ac:dyDescent="0.2">
      <c r="A1382">
        <v>17</v>
      </c>
      <c r="B1382" s="2" t="s">
        <v>1544</v>
      </c>
      <c r="C1382" s="2" t="s">
        <v>22</v>
      </c>
      <c r="D1382" s="2" t="s">
        <v>23</v>
      </c>
      <c r="E1382" s="2" t="s">
        <v>2767</v>
      </c>
      <c r="F1382" s="2" t="s">
        <v>2775</v>
      </c>
      <c r="G1382" s="2">
        <v>71</v>
      </c>
      <c r="H1382" s="2">
        <v>80</v>
      </c>
      <c r="I1382" s="3">
        <v>42476</v>
      </c>
      <c r="J1382" s="3">
        <v>42486</v>
      </c>
      <c r="K1382" s="3" t="s">
        <v>2536</v>
      </c>
      <c r="L1382" s="17">
        <f t="shared" si="231"/>
        <v>250.79</v>
      </c>
      <c r="M1382" s="20">
        <f t="shared" si="232"/>
        <v>0.9497587623110969</v>
      </c>
      <c r="N1382" s="2">
        <v>10</v>
      </c>
      <c r="O1382" s="2">
        <v>3800000</v>
      </c>
      <c r="P1382" s="2">
        <v>4325000</v>
      </c>
      <c r="Q1382" s="2">
        <f t="shared" si="233"/>
        <v>525000</v>
      </c>
      <c r="R1382" s="4">
        <f t="shared" si="234"/>
        <v>0.13815789473684212</v>
      </c>
      <c r="S1382" s="2"/>
      <c r="T1382" s="9">
        <f t="shared" si="235"/>
        <v>53521.126760563384</v>
      </c>
      <c r="U1382" s="2">
        <v>60915</v>
      </c>
      <c r="V1382" s="5">
        <f t="shared" si="236"/>
        <v>7393.8732394366161</v>
      </c>
      <c r="W1382" s="4">
        <f t="shared" si="237"/>
        <v>0.13814868421052623</v>
      </c>
      <c r="X1382" s="22">
        <f t="shared" si="238"/>
        <v>50832.159109608008</v>
      </c>
      <c r="Y1382" s="22">
        <f t="shared" si="239"/>
        <v>57854.555006180468</v>
      </c>
      <c r="Z1382" s="22">
        <f t="shared" si="241"/>
        <v>4107673.4054388134</v>
      </c>
      <c r="AA1382" s="2">
        <v>541</v>
      </c>
      <c r="AB1382" s="2">
        <v>1984</v>
      </c>
      <c r="AC1382" s="2">
        <f t="shared" si="240"/>
        <v>32</v>
      </c>
      <c r="AD1382" s="2" t="s">
        <v>244</v>
      </c>
    </row>
    <row r="1383" spans="1:30" x14ac:dyDescent="0.2">
      <c r="A1383">
        <v>17</v>
      </c>
      <c r="B1383" s="2" t="s">
        <v>1585</v>
      </c>
      <c r="C1383" s="2" t="s">
        <v>22</v>
      </c>
      <c r="D1383" s="2" t="s">
        <v>23</v>
      </c>
      <c r="E1383" s="2" t="s">
        <v>2767</v>
      </c>
      <c r="F1383" s="2" t="s">
        <v>2775</v>
      </c>
      <c r="G1383" s="2">
        <v>72</v>
      </c>
      <c r="H1383" s="2">
        <v>80</v>
      </c>
      <c r="I1383" s="3">
        <v>42476</v>
      </c>
      <c r="J1383" s="3">
        <v>42486</v>
      </c>
      <c r="K1383" s="3" t="s">
        <v>2536</v>
      </c>
      <c r="L1383" s="17">
        <f t="shared" si="231"/>
        <v>250.79</v>
      </c>
      <c r="M1383" s="20">
        <f t="shared" si="232"/>
        <v>0.9497587623110969</v>
      </c>
      <c r="N1383" s="2">
        <v>10</v>
      </c>
      <c r="O1383" s="2">
        <v>4000000</v>
      </c>
      <c r="P1383" s="2">
        <v>4600000</v>
      </c>
      <c r="Q1383" s="2">
        <f t="shared" si="233"/>
        <v>600000</v>
      </c>
      <c r="R1383" s="4">
        <f t="shared" si="234"/>
        <v>0.15</v>
      </c>
      <c r="S1383" s="2"/>
      <c r="T1383" s="9">
        <f t="shared" si="235"/>
        <v>55555.555555555555</v>
      </c>
      <c r="U1383" s="2">
        <v>63889</v>
      </c>
      <c r="V1383" s="5">
        <f t="shared" si="236"/>
        <v>8333.4444444444453</v>
      </c>
      <c r="W1383" s="4">
        <f t="shared" si="237"/>
        <v>0.15000200000000002</v>
      </c>
      <c r="X1383" s="22">
        <f t="shared" si="238"/>
        <v>52764.375683949824</v>
      </c>
      <c r="Y1383" s="22">
        <f t="shared" si="239"/>
        <v>60679.137565293669</v>
      </c>
      <c r="Z1383" s="22">
        <f t="shared" si="241"/>
        <v>4368897.9047011444</v>
      </c>
      <c r="AA1383" s="11">
        <v>9083</v>
      </c>
      <c r="AB1383" s="2">
        <v>2007</v>
      </c>
      <c r="AC1383" s="2">
        <f t="shared" si="240"/>
        <v>9</v>
      </c>
      <c r="AD1383" s="2" t="s">
        <v>130</v>
      </c>
    </row>
    <row r="1384" spans="1:30" x14ac:dyDescent="0.2">
      <c r="A1384">
        <v>17</v>
      </c>
      <c r="B1384" s="2" t="s">
        <v>1685</v>
      </c>
      <c r="C1384" s="2" t="s">
        <v>22</v>
      </c>
      <c r="D1384" s="2" t="s">
        <v>23</v>
      </c>
      <c r="E1384" s="2" t="s">
        <v>2767</v>
      </c>
      <c r="F1384" s="2" t="s">
        <v>2775</v>
      </c>
      <c r="G1384" s="2">
        <v>75</v>
      </c>
      <c r="H1384" s="2">
        <v>82</v>
      </c>
      <c r="I1384" s="3">
        <v>42476</v>
      </c>
      <c r="J1384" s="3">
        <v>42486</v>
      </c>
      <c r="K1384" s="3" t="s">
        <v>2536</v>
      </c>
      <c r="L1384" s="17">
        <f t="shared" si="231"/>
        <v>250.79</v>
      </c>
      <c r="M1384" s="20">
        <f t="shared" si="232"/>
        <v>0.9497587623110969</v>
      </c>
      <c r="N1384" s="2">
        <v>10</v>
      </c>
      <c r="O1384" s="2">
        <v>4500000</v>
      </c>
      <c r="P1384" s="2">
        <v>5000000</v>
      </c>
      <c r="Q1384" s="2">
        <f t="shared" si="233"/>
        <v>500000</v>
      </c>
      <c r="R1384" s="4">
        <f t="shared" si="234"/>
        <v>0.1111111111111111</v>
      </c>
      <c r="S1384" s="2"/>
      <c r="T1384" s="9">
        <f t="shared" si="235"/>
        <v>60000</v>
      </c>
      <c r="U1384" s="2">
        <v>66667</v>
      </c>
      <c r="V1384" s="5">
        <f t="shared" si="236"/>
        <v>6667</v>
      </c>
      <c r="W1384" s="4">
        <f t="shared" si="237"/>
        <v>0.11111666666666667</v>
      </c>
      <c r="X1384" s="22">
        <f t="shared" si="238"/>
        <v>56985.525738665812</v>
      </c>
      <c r="Y1384" s="22">
        <f t="shared" si="239"/>
        <v>63317.567406993898</v>
      </c>
      <c r="Z1384" s="22">
        <f t="shared" si="241"/>
        <v>4748817.555524542</v>
      </c>
      <c r="AA1384" s="11">
        <v>1462</v>
      </c>
      <c r="AB1384" s="2">
        <v>2014</v>
      </c>
      <c r="AC1384" s="2">
        <f t="shared" si="240"/>
        <v>2</v>
      </c>
      <c r="AD1384" s="2" t="s">
        <v>148</v>
      </c>
    </row>
    <row r="1385" spans="1:30" x14ac:dyDescent="0.2">
      <c r="A1385">
        <v>17</v>
      </c>
      <c r="B1385" s="2" t="s">
        <v>1366</v>
      </c>
      <c r="C1385" s="2" t="s">
        <v>22</v>
      </c>
      <c r="D1385" s="2" t="s">
        <v>23</v>
      </c>
      <c r="E1385" s="2" t="s">
        <v>2767</v>
      </c>
      <c r="F1385" s="2" t="s">
        <v>2775</v>
      </c>
      <c r="G1385" s="2">
        <v>75</v>
      </c>
      <c r="H1385" s="2">
        <v>84</v>
      </c>
      <c r="I1385" s="3">
        <v>42476</v>
      </c>
      <c r="J1385" s="3">
        <v>42486</v>
      </c>
      <c r="K1385" s="3" t="s">
        <v>2536</v>
      </c>
      <c r="L1385" s="17">
        <f t="shared" si="231"/>
        <v>250.79</v>
      </c>
      <c r="M1385" s="20">
        <f t="shared" si="232"/>
        <v>0.9497587623110969</v>
      </c>
      <c r="N1385" s="2">
        <v>10</v>
      </c>
      <c r="O1385" s="2">
        <v>4400000</v>
      </c>
      <c r="P1385" s="2">
        <v>4550000</v>
      </c>
      <c r="Q1385" s="2">
        <f t="shared" si="233"/>
        <v>150000</v>
      </c>
      <c r="R1385" s="4">
        <f t="shared" si="234"/>
        <v>3.4090909090909088E-2</v>
      </c>
      <c r="S1385" s="2"/>
      <c r="T1385" s="9">
        <f t="shared" si="235"/>
        <v>58666.666666666664</v>
      </c>
      <c r="U1385" s="2">
        <v>60667</v>
      </c>
      <c r="V1385" s="5">
        <f t="shared" si="236"/>
        <v>2000.3333333333358</v>
      </c>
      <c r="W1385" s="4">
        <f t="shared" si="237"/>
        <v>3.4096590909090951E-2</v>
      </c>
      <c r="X1385" s="22">
        <f t="shared" si="238"/>
        <v>55719.180722251018</v>
      </c>
      <c r="Y1385" s="22">
        <f t="shared" si="239"/>
        <v>57619.014833127316</v>
      </c>
      <c r="Z1385" s="22">
        <f t="shared" si="241"/>
        <v>4321426.1124845482</v>
      </c>
      <c r="AA1385" s="2">
        <v>26</v>
      </c>
      <c r="AB1385" s="2">
        <v>2012</v>
      </c>
      <c r="AC1385" s="2">
        <f t="shared" si="240"/>
        <v>4</v>
      </c>
      <c r="AD1385" s="2" t="s">
        <v>148</v>
      </c>
    </row>
    <row r="1386" spans="1:30" x14ac:dyDescent="0.2">
      <c r="A1386">
        <v>17</v>
      </c>
      <c r="B1386" s="2" t="s">
        <v>2212</v>
      </c>
      <c r="C1386" s="2" t="s">
        <v>22</v>
      </c>
      <c r="D1386" s="2" t="s">
        <v>23</v>
      </c>
      <c r="E1386" s="2" t="s">
        <v>2767</v>
      </c>
      <c r="F1386" s="2" t="s">
        <v>2775</v>
      </c>
      <c r="G1386" s="2">
        <v>103</v>
      </c>
      <c r="H1386" s="2">
        <v>120</v>
      </c>
      <c r="I1386" s="3">
        <v>42476</v>
      </c>
      <c r="J1386" s="3">
        <v>42486</v>
      </c>
      <c r="K1386" s="3" t="s">
        <v>2536</v>
      </c>
      <c r="L1386" s="17">
        <f t="shared" si="231"/>
        <v>250.79</v>
      </c>
      <c r="M1386" s="20">
        <f t="shared" si="232"/>
        <v>0.9497587623110969</v>
      </c>
      <c r="N1386" s="2">
        <v>10</v>
      </c>
      <c r="O1386" s="2">
        <v>6500000</v>
      </c>
      <c r="P1386" s="2">
        <v>7100000</v>
      </c>
      <c r="Q1386" s="2">
        <f t="shared" si="233"/>
        <v>600000</v>
      </c>
      <c r="R1386" s="4">
        <f t="shared" si="234"/>
        <v>9.2307692307692313E-2</v>
      </c>
      <c r="S1386" s="2"/>
      <c r="T1386" s="9">
        <f t="shared" si="235"/>
        <v>63106.796116504855</v>
      </c>
      <c r="U1386" s="2">
        <v>68932</v>
      </c>
      <c r="V1386" s="5">
        <f t="shared" si="236"/>
        <v>5825.2038834951454</v>
      </c>
      <c r="W1386" s="4">
        <f t="shared" si="237"/>
        <v>9.2307076923076922E-2</v>
      </c>
      <c r="X1386" s="22">
        <f t="shared" si="238"/>
        <v>59936.232573030386</v>
      </c>
      <c r="Y1386" s="22">
        <f t="shared" si="239"/>
        <v>65468.771003628535</v>
      </c>
      <c r="Z1386" s="22">
        <f t="shared" si="241"/>
        <v>6743283.4133737395</v>
      </c>
      <c r="AA1386" s="2">
        <v>26</v>
      </c>
      <c r="AB1386" s="2">
        <v>2014</v>
      </c>
      <c r="AC1386" s="2">
        <f t="shared" si="240"/>
        <v>2</v>
      </c>
      <c r="AD1386" s="2" t="s">
        <v>127</v>
      </c>
    </row>
    <row r="1387" spans="1:30" x14ac:dyDescent="0.2">
      <c r="A1387">
        <v>17</v>
      </c>
      <c r="B1387" s="2" t="s">
        <v>2465</v>
      </c>
      <c r="C1387" s="2" t="s">
        <v>22</v>
      </c>
      <c r="D1387" s="2" t="s">
        <v>23</v>
      </c>
      <c r="E1387" s="2" t="s">
        <v>2767</v>
      </c>
      <c r="F1387" s="2" t="s">
        <v>2775</v>
      </c>
      <c r="G1387" s="2">
        <v>144</v>
      </c>
      <c r="H1387" s="2">
        <v>163</v>
      </c>
      <c r="I1387" s="3">
        <v>42476</v>
      </c>
      <c r="J1387" s="3">
        <v>42486</v>
      </c>
      <c r="K1387" s="3" t="s">
        <v>2536</v>
      </c>
      <c r="L1387" s="17">
        <f t="shared" si="231"/>
        <v>250.79</v>
      </c>
      <c r="M1387" s="20">
        <f t="shared" si="232"/>
        <v>0.9497587623110969</v>
      </c>
      <c r="N1387" s="2">
        <v>10</v>
      </c>
      <c r="O1387" s="2">
        <v>6890000</v>
      </c>
      <c r="P1387" s="2">
        <v>6600000</v>
      </c>
      <c r="Q1387" s="2">
        <f t="shared" si="233"/>
        <v>-290000</v>
      </c>
      <c r="R1387" s="4">
        <f t="shared" si="234"/>
        <v>-4.2089985486211901E-2</v>
      </c>
      <c r="S1387" s="2">
        <v>104660</v>
      </c>
      <c r="T1387" s="9">
        <f t="shared" si="235"/>
        <v>48574.027777777781</v>
      </c>
      <c r="U1387" s="2">
        <v>46560</v>
      </c>
      <c r="V1387" s="5">
        <f t="shared" si="236"/>
        <v>-2014.027777777781</v>
      </c>
      <c r="W1387" s="4">
        <f t="shared" si="237"/>
        <v>-4.1463058962122594E-2</v>
      </c>
      <c r="X1387" s="22">
        <f t="shared" si="238"/>
        <v>46133.608502687064</v>
      </c>
      <c r="Y1387" s="22">
        <f t="shared" si="239"/>
        <v>44220.767973204674</v>
      </c>
      <c r="Z1387" s="22">
        <f t="shared" si="241"/>
        <v>6367790.588141473</v>
      </c>
      <c r="AA1387" s="2">
        <v>682</v>
      </c>
      <c r="AB1387" s="2">
        <v>1878</v>
      </c>
      <c r="AC1387" s="2">
        <f t="shared" si="240"/>
        <v>138</v>
      </c>
      <c r="AD1387" s="2" t="s">
        <v>34</v>
      </c>
    </row>
    <row r="1388" spans="1:30" x14ac:dyDescent="0.2">
      <c r="A1388">
        <v>17</v>
      </c>
      <c r="B1388" s="2" t="s">
        <v>826</v>
      </c>
      <c r="C1388" s="2" t="s">
        <v>22</v>
      </c>
      <c r="D1388" s="2" t="s">
        <v>23</v>
      </c>
      <c r="E1388" s="2" t="s">
        <v>2767</v>
      </c>
      <c r="F1388" s="2" t="s">
        <v>2775</v>
      </c>
      <c r="G1388" s="2">
        <v>52</v>
      </c>
      <c r="H1388" s="2">
        <v>60</v>
      </c>
      <c r="I1388" s="3">
        <v>42477</v>
      </c>
      <c r="J1388" s="3">
        <v>42487</v>
      </c>
      <c r="K1388" s="3" t="s">
        <v>2536</v>
      </c>
      <c r="L1388" s="17">
        <f t="shared" si="231"/>
        <v>250.79</v>
      </c>
      <c r="M1388" s="20">
        <f t="shared" si="232"/>
        <v>0.9497587623110969</v>
      </c>
      <c r="N1388" s="2">
        <v>10</v>
      </c>
      <c r="O1388" s="2">
        <v>2500000</v>
      </c>
      <c r="P1388" s="2">
        <v>2975000</v>
      </c>
      <c r="Q1388" s="2">
        <f t="shared" si="233"/>
        <v>475000</v>
      </c>
      <c r="R1388" s="4">
        <f t="shared" si="234"/>
        <v>0.19</v>
      </c>
      <c r="S1388" s="2">
        <v>76031</v>
      </c>
      <c r="T1388" s="9">
        <f t="shared" si="235"/>
        <v>49539.057692307695</v>
      </c>
      <c r="U1388" s="2">
        <v>58674</v>
      </c>
      <c r="V1388" s="5">
        <f t="shared" si="236"/>
        <v>9134.9423076923049</v>
      </c>
      <c r="W1388" s="4">
        <f t="shared" si="237"/>
        <v>0.18439879023194977</v>
      </c>
      <c r="X1388" s="22">
        <f t="shared" si="238"/>
        <v>47050.154119904182</v>
      </c>
      <c r="Y1388" s="22">
        <f t="shared" si="239"/>
        <v>55726.1456198413</v>
      </c>
      <c r="Z1388" s="22">
        <f t="shared" si="241"/>
        <v>2897759.5722317477</v>
      </c>
      <c r="AA1388" s="11">
        <v>2567</v>
      </c>
      <c r="AB1388" s="2">
        <v>1939</v>
      </c>
      <c r="AC1388" s="2">
        <f t="shared" si="240"/>
        <v>77</v>
      </c>
      <c r="AD1388" s="2" t="s">
        <v>130</v>
      </c>
    </row>
    <row r="1389" spans="1:30" x14ac:dyDescent="0.2">
      <c r="A1389">
        <v>17</v>
      </c>
      <c r="B1389" s="2" t="s">
        <v>1941</v>
      </c>
      <c r="C1389" s="2" t="s">
        <v>22</v>
      </c>
      <c r="D1389" s="2" t="s">
        <v>23</v>
      </c>
      <c r="E1389" s="2" t="s">
        <v>2767</v>
      </c>
      <c r="F1389" s="2" t="s">
        <v>2775</v>
      </c>
      <c r="G1389" s="2">
        <v>84</v>
      </c>
      <c r="H1389" s="2">
        <v>92</v>
      </c>
      <c r="I1389" s="3">
        <v>42477</v>
      </c>
      <c r="J1389" s="3">
        <v>42487</v>
      </c>
      <c r="K1389" s="3" t="s">
        <v>2536</v>
      </c>
      <c r="L1389" s="17">
        <f t="shared" si="231"/>
        <v>250.79</v>
      </c>
      <c r="M1389" s="20">
        <f t="shared" si="232"/>
        <v>0.9497587623110969</v>
      </c>
      <c r="N1389" s="2">
        <v>10</v>
      </c>
      <c r="O1389" s="2">
        <v>5100000</v>
      </c>
      <c r="P1389" s="2">
        <v>5600000</v>
      </c>
      <c r="Q1389" s="2">
        <f t="shared" si="233"/>
        <v>500000</v>
      </c>
      <c r="R1389" s="4">
        <f t="shared" si="234"/>
        <v>9.8039215686274508E-2</v>
      </c>
      <c r="S1389" s="2">
        <v>20974</v>
      </c>
      <c r="T1389" s="9">
        <f t="shared" si="235"/>
        <v>60963.976190476191</v>
      </c>
      <c r="U1389" s="2">
        <v>66916</v>
      </c>
      <c r="V1389" s="5">
        <f t="shared" si="236"/>
        <v>5952.0238095238092</v>
      </c>
      <c r="W1389" s="4">
        <f t="shared" si="237"/>
        <v>9.7631817697180254E-2</v>
      </c>
      <c r="X1389" s="22">
        <f t="shared" si="238"/>
        <v>57901.070572229844</v>
      </c>
      <c r="Y1389" s="22">
        <f t="shared" si="239"/>
        <v>63554.057338809362</v>
      </c>
      <c r="Z1389" s="22">
        <f t="shared" si="241"/>
        <v>5338540.8164599864</v>
      </c>
      <c r="AA1389" s="11">
        <v>5879</v>
      </c>
      <c r="AB1389" s="2">
        <v>2008</v>
      </c>
      <c r="AC1389" s="2">
        <f t="shared" si="240"/>
        <v>8</v>
      </c>
      <c r="AD1389" s="2" t="s">
        <v>148</v>
      </c>
    </row>
    <row r="1390" spans="1:30" x14ac:dyDescent="0.2">
      <c r="A1390">
        <v>18</v>
      </c>
      <c r="B1390" s="2" t="s">
        <v>697</v>
      </c>
      <c r="C1390" s="2" t="s">
        <v>22</v>
      </c>
      <c r="D1390" s="2" t="s">
        <v>23</v>
      </c>
      <c r="E1390" s="2" t="s">
        <v>2767</v>
      </c>
      <c r="F1390" s="2" t="s">
        <v>2775</v>
      </c>
      <c r="G1390" s="2">
        <v>49</v>
      </c>
      <c r="H1390" s="2">
        <v>55</v>
      </c>
      <c r="I1390" s="3">
        <v>42482</v>
      </c>
      <c r="J1390" s="3">
        <v>42492</v>
      </c>
      <c r="K1390" s="3" t="s">
        <v>2537</v>
      </c>
      <c r="L1390" s="17">
        <f t="shared" si="231"/>
        <v>256.52</v>
      </c>
      <c r="M1390" s="20">
        <f t="shared" si="232"/>
        <v>0.92854358334632781</v>
      </c>
      <c r="N1390" s="2">
        <v>10</v>
      </c>
      <c r="O1390" s="2">
        <v>3990000</v>
      </c>
      <c r="P1390" s="2">
        <v>4000000</v>
      </c>
      <c r="Q1390" s="2">
        <f t="shared" si="233"/>
        <v>10000</v>
      </c>
      <c r="R1390" s="4">
        <f t="shared" si="234"/>
        <v>2.5062656641604009E-3</v>
      </c>
      <c r="S1390" s="2"/>
      <c r="T1390" s="9">
        <f t="shared" si="235"/>
        <v>81428.571428571435</v>
      </c>
      <c r="U1390" s="2">
        <v>81633</v>
      </c>
      <c r="V1390" s="5">
        <f t="shared" si="236"/>
        <v>204.42857142856519</v>
      </c>
      <c r="W1390" s="4">
        <f t="shared" si="237"/>
        <v>2.5105263157893967E-3</v>
      </c>
      <c r="X1390" s="22">
        <f t="shared" si="238"/>
        <v>75609.977501058122</v>
      </c>
      <c r="Y1390" s="22">
        <f t="shared" si="239"/>
        <v>75799.798339310772</v>
      </c>
      <c r="Z1390" s="22">
        <f t="shared" si="241"/>
        <v>3714190.1186262276</v>
      </c>
      <c r="AA1390" s="11">
        <v>1014</v>
      </c>
      <c r="AB1390" s="2">
        <v>2003</v>
      </c>
      <c r="AC1390" s="2">
        <f t="shared" si="240"/>
        <v>13</v>
      </c>
      <c r="AD1390" s="2" t="s">
        <v>27</v>
      </c>
    </row>
    <row r="1391" spans="1:30" x14ac:dyDescent="0.2">
      <c r="A1391">
        <v>18</v>
      </c>
      <c r="B1391" s="2" t="s">
        <v>428</v>
      </c>
      <c r="C1391" s="2" t="s">
        <v>22</v>
      </c>
      <c r="D1391" s="2" t="s">
        <v>23</v>
      </c>
      <c r="E1391" s="2" t="s">
        <v>2767</v>
      </c>
      <c r="F1391" s="2" t="s">
        <v>2775</v>
      </c>
      <c r="G1391" s="2">
        <v>41</v>
      </c>
      <c r="H1391" s="2">
        <v>48</v>
      </c>
      <c r="I1391" s="3">
        <v>42483</v>
      </c>
      <c r="J1391" s="3">
        <v>42493</v>
      </c>
      <c r="K1391" s="3" t="s">
        <v>2537</v>
      </c>
      <c r="L1391" s="17">
        <f t="shared" si="231"/>
        <v>256.52</v>
      </c>
      <c r="M1391" s="20">
        <f t="shared" si="232"/>
        <v>0.92854358334632781</v>
      </c>
      <c r="N1391" s="2">
        <v>10</v>
      </c>
      <c r="O1391" s="2">
        <v>2750000</v>
      </c>
      <c r="P1391" s="2">
        <v>2800000</v>
      </c>
      <c r="Q1391" s="2">
        <f t="shared" si="233"/>
        <v>50000</v>
      </c>
      <c r="R1391" s="4">
        <f t="shared" si="234"/>
        <v>1.8181818181818181E-2</v>
      </c>
      <c r="S1391" s="2">
        <v>220049</v>
      </c>
      <c r="T1391" s="9">
        <f t="shared" si="235"/>
        <v>72440.219512195123</v>
      </c>
      <c r="U1391" s="2">
        <v>73660</v>
      </c>
      <c r="V1391" s="5">
        <f t="shared" si="236"/>
        <v>1219.7804878048773</v>
      </c>
      <c r="W1391" s="4">
        <f t="shared" si="237"/>
        <v>1.6838442732762984E-2</v>
      </c>
      <c r="X1391" s="22">
        <f t="shared" si="238"/>
        <v>67263.90100424824</v>
      </c>
      <c r="Y1391" s="22">
        <f t="shared" si="239"/>
        <v>68396.520349290513</v>
      </c>
      <c r="Z1391" s="22">
        <f t="shared" si="241"/>
        <v>2804257.3343209112</v>
      </c>
      <c r="AA1391" s="11">
        <v>2240</v>
      </c>
      <c r="AB1391" s="2">
        <v>1938</v>
      </c>
      <c r="AC1391" s="2">
        <f t="shared" si="240"/>
        <v>78</v>
      </c>
      <c r="AD1391" s="2" t="s">
        <v>429</v>
      </c>
    </row>
    <row r="1392" spans="1:30" x14ac:dyDescent="0.2">
      <c r="A1392">
        <v>18</v>
      </c>
      <c r="B1392" s="2" t="s">
        <v>875</v>
      </c>
      <c r="C1392" s="2" t="s">
        <v>22</v>
      </c>
      <c r="D1392" s="2" t="s">
        <v>23</v>
      </c>
      <c r="E1392" s="2" t="s">
        <v>2767</v>
      </c>
      <c r="F1392" s="2" t="s">
        <v>2775</v>
      </c>
      <c r="G1392" s="2">
        <v>53</v>
      </c>
      <c r="H1392" s="2">
        <v>58</v>
      </c>
      <c r="I1392" s="3">
        <v>42483</v>
      </c>
      <c r="J1392" s="3">
        <v>42493</v>
      </c>
      <c r="K1392" s="3" t="s">
        <v>2537</v>
      </c>
      <c r="L1392" s="17">
        <f t="shared" si="231"/>
        <v>256.52</v>
      </c>
      <c r="M1392" s="20">
        <f t="shared" si="232"/>
        <v>0.92854358334632781</v>
      </c>
      <c r="N1392" s="2">
        <v>10</v>
      </c>
      <c r="O1392" s="2">
        <v>3500000</v>
      </c>
      <c r="P1392" s="2">
        <v>3550000</v>
      </c>
      <c r="Q1392" s="2">
        <f t="shared" si="233"/>
        <v>50000</v>
      </c>
      <c r="R1392" s="4">
        <f t="shared" si="234"/>
        <v>1.4285714285714285E-2</v>
      </c>
      <c r="S1392" s="2">
        <v>5000</v>
      </c>
      <c r="T1392" s="9">
        <f t="shared" si="235"/>
        <v>66132.075471698117</v>
      </c>
      <c r="U1392" s="2">
        <v>67075</v>
      </c>
      <c r="V1392" s="5">
        <f t="shared" si="236"/>
        <v>942.92452830188267</v>
      </c>
      <c r="W1392" s="4">
        <f t="shared" si="237"/>
        <v>1.4258202567760279E-2</v>
      </c>
      <c r="X1392" s="22">
        <f t="shared" si="238"/>
        <v>61406.514332620362</v>
      </c>
      <c r="Y1392" s="22">
        <f t="shared" si="239"/>
        <v>62282.060852954935</v>
      </c>
      <c r="Z1392" s="22">
        <f t="shared" si="241"/>
        <v>3300949.2252066117</v>
      </c>
      <c r="AA1392" s="11">
        <v>10561</v>
      </c>
      <c r="AB1392" s="2">
        <v>2013</v>
      </c>
      <c r="AC1392" s="2">
        <f t="shared" si="240"/>
        <v>3</v>
      </c>
      <c r="AD1392" s="2" t="s">
        <v>50</v>
      </c>
    </row>
    <row r="1393" spans="1:30" x14ac:dyDescent="0.2">
      <c r="A1393">
        <v>18</v>
      </c>
      <c r="B1393" s="2" t="s">
        <v>967</v>
      </c>
      <c r="C1393" s="2" t="s">
        <v>22</v>
      </c>
      <c r="D1393" s="2" t="s">
        <v>23</v>
      </c>
      <c r="E1393" s="2" t="s">
        <v>2767</v>
      </c>
      <c r="F1393" s="2" t="s">
        <v>2775</v>
      </c>
      <c r="G1393" s="2">
        <v>55</v>
      </c>
      <c r="H1393" s="2">
        <v>63</v>
      </c>
      <c r="I1393" s="3">
        <v>42483</v>
      </c>
      <c r="J1393" s="3">
        <v>42493</v>
      </c>
      <c r="K1393" s="3" t="s">
        <v>2537</v>
      </c>
      <c r="L1393" s="17">
        <f t="shared" si="231"/>
        <v>256.52</v>
      </c>
      <c r="M1393" s="20">
        <f t="shared" si="232"/>
        <v>0.92854358334632781</v>
      </c>
      <c r="N1393" s="2">
        <v>10</v>
      </c>
      <c r="O1393" s="2">
        <v>3300000</v>
      </c>
      <c r="P1393" s="2">
        <v>3970000</v>
      </c>
      <c r="Q1393" s="2">
        <f t="shared" si="233"/>
        <v>670000</v>
      </c>
      <c r="R1393" s="4">
        <f t="shared" si="234"/>
        <v>0.20303030303030303</v>
      </c>
      <c r="S1393" s="2">
        <v>170299</v>
      </c>
      <c r="T1393" s="9">
        <f t="shared" si="235"/>
        <v>63096.345454545452</v>
      </c>
      <c r="U1393" s="2">
        <v>75278</v>
      </c>
      <c r="V1393" s="5">
        <f t="shared" si="236"/>
        <v>12181.654545454548</v>
      </c>
      <c r="W1393" s="4">
        <f t="shared" si="237"/>
        <v>0.19306434402338249</v>
      </c>
      <c r="X1393" s="22">
        <f t="shared" si="238"/>
        <v>58587.706704421413</v>
      </c>
      <c r="Y1393" s="22">
        <f t="shared" si="239"/>
        <v>69898.903867144865</v>
      </c>
      <c r="Z1393" s="22">
        <f t="shared" si="241"/>
        <v>3844439.7126929676</v>
      </c>
      <c r="AA1393" s="2">
        <v>689</v>
      </c>
      <c r="AB1393" s="2">
        <v>1878</v>
      </c>
      <c r="AC1393" s="2">
        <f t="shared" si="240"/>
        <v>138</v>
      </c>
      <c r="AD1393" s="2" t="s">
        <v>67</v>
      </c>
    </row>
    <row r="1394" spans="1:30" x14ac:dyDescent="0.2">
      <c r="A1394">
        <v>18</v>
      </c>
      <c r="B1394" s="2" t="s">
        <v>378</v>
      </c>
      <c r="C1394" s="2" t="s">
        <v>22</v>
      </c>
      <c r="D1394" s="2" t="s">
        <v>23</v>
      </c>
      <c r="E1394" s="2" t="s">
        <v>2767</v>
      </c>
      <c r="F1394" s="2" t="s">
        <v>2775</v>
      </c>
      <c r="G1394" s="2">
        <v>58</v>
      </c>
      <c r="H1394" s="2">
        <v>64</v>
      </c>
      <c r="I1394" s="3">
        <v>42483</v>
      </c>
      <c r="J1394" s="3">
        <v>42493</v>
      </c>
      <c r="K1394" s="3" t="s">
        <v>2537</v>
      </c>
      <c r="L1394" s="17">
        <f t="shared" si="231"/>
        <v>256.52</v>
      </c>
      <c r="M1394" s="20">
        <f t="shared" si="232"/>
        <v>0.92854358334632781</v>
      </c>
      <c r="N1394" s="2">
        <v>10</v>
      </c>
      <c r="O1394" s="2">
        <v>4000000</v>
      </c>
      <c r="P1394" s="2">
        <v>4850000</v>
      </c>
      <c r="Q1394" s="2">
        <f t="shared" si="233"/>
        <v>850000</v>
      </c>
      <c r="R1394" s="4">
        <f t="shared" si="234"/>
        <v>0.21249999999999999</v>
      </c>
      <c r="S1394" s="2"/>
      <c r="T1394" s="9">
        <f t="shared" si="235"/>
        <v>68965.517241379304</v>
      </c>
      <c r="U1394" s="2">
        <v>83621</v>
      </c>
      <c r="V1394" s="5">
        <f t="shared" si="236"/>
        <v>14655.482758620696</v>
      </c>
      <c r="W1394" s="4">
        <f t="shared" si="237"/>
        <v>0.2125045000000001</v>
      </c>
      <c r="X1394" s="22">
        <f t="shared" si="238"/>
        <v>64037.488506643291</v>
      </c>
      <c r="Y1394" s="22">
        <f t="shared" si="239"/>
        <v>77645.742983003278</v>
      </c>
      <c r="Z1394" s="22">
        <f t="shared" si="241"/>
        <v>4503453.09301419</v>
      </c>
      <c r="AA1394" s="11">
        <v>6175</v>
      </c>
      <c r="AB1394" s="2">
        <v>2013</v>
      </c>
      <c r="AC1394" s="2">
        <f t="shared" si="240"/>
        <v>3</v>
      </c>
      <c r="AD1394" s="2" t="s">
        <v>105</v>
      </c>
    </row>
    <row r="1395" spans="1:30" x14ac:dyDescent="0.2">
      <c r="A1395">
        <v>18</v>
      </c>
      <c r="B1395" s="2" t="s">
        <v>1093</v>
      </c>
      <c r="C1395" s="2" t="s">
        <v>22</v>
      </c>
      <c r="D1395" s="2" t="s">
        <v>23</v>
      </c>
      <c r="E1395" s="2" t="s">
        <v>2767</v>
      </c>
      <c r="F1395" s="2" t="s">
        <v>2775</v>
      </c>
      <c r="G1395" s="2">
        <v>58</v>
      </c>
      <c r="H1395" s="2">
        <v>64</v>
      </c>
      <c r="I1395" s="3">
        <v>42483</v>
      </c>
      <c r="J1395" s="3">
        <v>42493</v>
      </c>
      <c r="K1395" s="3" t="s">
        <v>2537</v>
      </c>
      <c r="L1395" s="17">
        <f t="shared" si="231"/>
        <v>256.52</v>
      </c>
      <c r="M1395" s="20">
        <f t="shared" si="232"/>
        <v>0.92854358334632781</v>
      </c>
      <c r="N1395" s="2">
        <v>10</v>
      </c>
      <c r="O1395" s="2">
        <v>4200000</v>
      </c>
      <c r="P1395" s="2">
        <v>4850000</v>
      </c>
      <c r="Q1395" s="2">
        <f t="shared" si="233"/>
        <v>650000</v>
      </c>
      <c r="R1395" s="4">
        <f t="shared" si="234"/>
        <v>0.15476190476190477</v>
      </c>
      <c r="S1395" s="2"/>
      <c r="T1395" s="9">
        <f t="shared" si="235"/>
        <v>72413.793103448275</v>
      </c>
      <c r="U1395" s="2">
        <v>83621</v>
      </c>
      <c r="V1395" s="5">
        <f t="shared" si="236"/>
        <v>11207.206896551725</v>
      </c>
      <c r="W1395" s="4">
        <f t="shared" si="237"/>
        <v>0.15476619047619047</v>
      </c>
      <c r="X1395" s="22">
        <f t="shared" si="238"/>
        <v>67239.362931975455</v>
      </c>
      <c r="Y1395" s="22">
        <f t="shared" si="239"/>
        <v>77645.742983003278</v>
      </c>
      <c r="Z1395" s="22">
        <f t="shared" si="241"/>
        <v>4503453.09301419</v>
      </c>
      <c r="AA1395" s="11">
        <v>16731</v>
      </c>
      <c r="AB1395" s="2">
        <v>2009</v>
      </c>
      <c r="AC1395" s="2">
        <f t="shared" si="240"/>
        <v>7</v>
      </c>
      <c r="AD1395" s="2" t="s">
        <v>364</v>
      </c>
    </row>
    <row r="1396" spans="1:30" x14ac:dyDescent="0.2">
      <c r="A1396">
        <v>18</v>
      </c>
      <c r="B1396" s="2" t="s">
        <v>1188</v>
      </c>
      <c r="C1396" s="2" t="s">
        <v>22</v>
      </c>
      <c r="D1396" s="2" t="s">
        <v>23</v>
      </c>
      <c r="E1396" s="2" t="s">
        <v>2767</v>
      </c>
      <c r="F1396" s="2" t="s">
        <v>2775</v>
      </c>
      <c r="G1396" s="2">
        <v>61</v>
      </c>
      <c r="H1396" s="2">
        <v>67</v>
      </c>
      <c r="I1396" s="3">
        <v>42483</v>
      </c>
      <c r="J1396" s="3">
        <v>42493</v>
      </c>
      <c r="K1396" s="3" t="s">
        <v>2537</v>
      </c>
      <c r="L1396" s="17">
        <f t="shared" si="231"/>
        <v>256.52</v>
      </c>
      <c r="M1396" s="20">
        <f t="shared" si="232"/>
        <v>0.92854358334632781</v>
      </c>
      <c r="N1396" s="2">
        <v>10</v>
      </c>
      <c r="O1396" s="2">
        <v>3700000</v>
      </c>
      <c r="P1396" s="2">
        <v>4050000</v>
      </c>
      <c r="Q1396" s="2">
        <f t="shared" si="233"/>
        <v>350000</v>
      </c>
      <c r="R1396" s="4">
        <f t="shared" si="234"/>
        <v>9.45945945945946E-2</v>
      </c>
      <c r="S1396" s="2"/>
      <c r="T1396" s="9">
        <f t="shared" si="235"/>
        <v>60655.737704918036</v>
      </c>
      <c r="U1396" s="2">
        <v>66393</v>
      </c>
      <c r="V1396" s="5">
        <f t="shared" si="236"/>
        <v>5737.2622950819641</v>
      </c>
      <c r="W1396" s="4">
        <f t="shared" si="237"/>
        <v>9.4587297297297243E-2</v>
      </c>
      <c r="X1396" s="22">
        <f t="shared" si="238"/>
        <v>56321.496039039557</v>
      </c>
      <c r="Y1396" s="22">
        <f t="shared" si="239"/>
        <v>61648.794129112743</v>
      </c>
      <c r="Z1396" s="22">
        <f t="shared" si="241"/>
        <v>3760576.4418758773</v>
      </c>
      <c r="AA1396" s="2">
        <v>91</v>
      </c>
      <c r="AB1396" s="2">
        <v>2013</v>
      </c>
      <c r="AC1396" s="2">
        <f t="shared" si="240"/>
        <v>3</v>
      </c>
      <c r="AD1396" s="2" t="s">
        <v>130</v>
      </c>
    </row>
    <row r="1397" spans="1:30" x14ac:dyDescent="0.2">
      <c r="A1397">
        <v>18</v>
      </c>
      <c r="B1397" s="2" t="s">
        <v>1480</v>
      </c>
      <c r="C1397" s="2" t="s">
        <v>22</v>
      </c>
      <c r="D1397" s="2" t="s">
        <v>23</v>
      </c>
      <c r="E1397" s="2" t="s">
        <v>2767</v>
      </c>
      <c r="F1397" s="2" t="s">
        <v>2775</v>
      </c>
      <c r="G1397" s="2">
        <v>69</v>
      </c>
      <c r="H1397" s="2">
        <v>78</v>
      </c>
      <c r="I1397" s="3">
        <v>42483</v>
      </c>
      <c r="J1397" s="3">
        <v>42493</v>
      </c>
      <c r="K1397" s="3" t="s">
        <v>2537</v>
      </c>
      <c r="L1397" s="17">
        <f t="shared" si="231"/>
        <v>256.52</v>
      </c>
      <c r="M1397" s="20">
        <f t="shared" si="232"/>
        <v>0.92854358334632781</v>
      </c>
      <c r="N1397" s="2">
        <v>10</v>
      </c>
      <c r="O1397" s="2">
        <v>3900000</v>
      </c>
      <c r="P1397" s="2">
        <v>4110000</v>
      </c>
      <c r="Q1397" s="2">
        <f t="shared" si="233"/>
        <v>210000</v>
      </c>
      <c r="R1397" s="4">
        <f t="shared" si="234"/>
        <v>5.3846153846153849E-2</v>
      </c>
      <c r="S1397" s="2"/>
      <c r="T1397" s="9">
        <f t="shared" si="235"/>
        <v>56521.739130434784</v>
      </c>
      <c r="U1397" s="2">
        <v>59565</v>
      </c>
      <c r="V1397" s="5">
        <f t="shared" si="236"/>
        <v>3043.2608695652161</v>
      </c>
      <c r="W1397" s="4">
        <f t="shared" si="237"/>
        <v>5.3842307692307668E-2</v>
      </c>
      <c r="X1397" s="22">
        <f t="shared" si="238"/>
        <v>52482.898189140265</v>
      </c>
      <c r="Y1397" s="22">
        <f t="shared" si="239"/>
        <v>55308.698542024016</v>
      </c>
      <c r="Z1397" s="22">
        <f t="shared" si="241"/>
        <v>3816300.1993996571</v>
      </c>
      <c r="AA1397" s="11">
        <v>10997</v>
      </c>
      <c r="AB1397" s="2">
        <v>2006</v>
      </c>
      <c r="AC1397" s="2">
        <f t="shared" si="240"/>
        <v>10</v>
      </c>
      <c r="AD1397" s="2" t="s">
        <v>112</v>
      </c>
    </row>
    <row r="1398" spans="1:30" x14ac:dyDescent="0.2">
      <c r="A1398">
        <v>18</v>
      </c>
      <c r="B1398" s="2" t="s">
        <v>784</v>
      </c>
      <c r="C1398" s="2" t="s">
        <v>22</v>
      </c>
      <c r="D1398" s="2" t="s">
        <v>23</v>
      </c>
      <c r="E1398" s="2" t="s">
        <v>2767</v>
      </c>
      <c r="F1398" s="2" t="s">
        <v>2775</v>
      </c>
      <c r="G1398" s="2">
        <v>71</v>
      </c>
      <c r="H1398" s="2"/>
      <c r="I1398" s="3">
        <v>42483</v>
      </c>
      <c r="J1398" s="3">
        <v>42493</v>
      </c>
      <c r="K1398" s="3" t="s">
        <v>2537</v>
      </c>
      <c r="L1398" s="17">
        <f t="shared" si="231"/>
        <v>256.52</v>
      </c>
      <c r="M1398" s="20">
        <f t="shared" si="232"/>
        <v>0.92854358334632781</v>
      </c>
      <c r="N1398" s="2">
        <v>10</v>
      </c>
      <c r="O1398" s="2">
        <v>3990000</v>
      </c>
      <c r="P1398" s="2">
        <v>4350000</v>
      </c>
      <c r="Q1398" s="2">
        <f t="shared" si="233"/>
        <v>360000</v>
      </c>
      <c r="R1398" s="4">
        <f t="shared" si="234"/>
        <v>9.0225563909774431E-2</v>
      </c>
      <c r="S1398" s="2"/>
      <c r="T1398" s="9">
        <f t="shared" si="235"/>
        <v>56197.183098591551</v>
      </c>
      <c r="U1398" s="2">
        <v>61268</v>
      </c>
      <c r="V1398" s="5">
        <f t="shared" si="236"/>
        <v>5070.8169014084488</v>
      </c>
      <c r="W1398" s="4">
        <f t="shared" si="237"/>
        <v>9.0232581453634053E-2</v>
      </c>
      <c r="X1398" s="22">
        <f t="shared" si="238"/>
        <v>52181.533768335888</v>
      </c>
      <c r="Y1398" s="22">
        <f t="shared" si="239"/>
        <v>56890.008264462813</v>
      </c>
      <c r="Z1398" s="22">
        <f t="shared" si="241"/>
        <v>4039190.5867768596</v>
      </c>
      <c r="AA1398" s="2">
        <v>59</v>
      </c>
      <c r="AB1398" s="2">
        <v>2011</v>
      </c>
      <c r="AC1398" s="2">
        <f t="shared" si="240"/>
        <v>5</v>
      </c>
      <c r="AD1398" s="2" t="s">
        <v>81</v>
      </c>
    </row>
    <row r="1399" spans="1:30" x14ac:dyDescent="0.2">
      <c r="A1399">
        <v>18</v>
      </c>
      <c r="B1399" s="2" t="s">
        <v>414</v>
      </c>
      <c r="C1399" s="2" t="s">
        <v>22</v>
      </c>
      <c r="D1399" s="2" t="s">
        <v>23</v>
      </c>
      <c r="E1399" s="2" t="s">
        <v>2767</v>
      </c>
      <c r="F1399" s="2" t="s">
        <v>2775</v>
      </c>
      <c r="G1399" s="2">
        <v>97</v>
      </c>
      <c r="H1399" s="2">
        <v>108</v>
      </c>
      <c r="I1399" s="3">
        <v>42483</v>
      </c>
      <c r="J1399" s="3">
        <v>42493</v>
      </c>
      <c r="K1399" s="3" t="s">
        <v>2537</v>
      </c>
      <c r="L1399" s="17">
        <f t="shared" si="231"/>
        <v>256.52</v>
      </c>
      <c r="M1399" s="20">
        <f t="shared" si="232"/>
        <v>0.92854358334632781</v>
      </c>
      <c r="N1399" s="2">
        <v>10</v>
      </c>
      <c r="O1399" s="2">
        <v>6000000</v>
      </c>
      <c r="P1399" s="2">
        <v>6175000</v>
      </c>
      <c r="Q1399" s="2">
        <f t="shared" si="233"/>
        <v>175000</v>
      </c>
      <c r="R1399" s="4">
        <f t="shared" si="234"/>
        <v>2.9166666666666667E-2</v>
      </c>
      <c r="S1399" s="2">
        <v>46954</v>
      </c>
      <c r="T1399" s="9">
        <f t="shared" si="235"/>
        <v>62339.731958762888</v>
      </c>
      <c r="U1399" s="2">
        <v>64144</v>
      </c>
      <c r="V1399" s="5">
        <f t="shared" si="236"/>
        <v>1804.2680412371119</v>
      </c>
      <c r="W1399" s="4">
        <f t="shared" si="237"/>
        <v>2.8942505598686521E-2</v>
      </c>
      <c r="X1399" s="22">
        <f t="shared" si="238"/>
        <v>57885.158097839281</v>
      </c>
      <c r="Y1399" s="22">
        <f t="shared" si="239"/>
        <v>59560.499610166851</v>
      </c>
      <c r="Z1399" s="22">
        <f t="shared" si="241"/>
        <v>5777368.4621861847</v>
      </c>
      <c r="AA1399" s="11">
        <v>5879</v>
      </c>
      <c r="AB1399" s="2">
        <v>1973</v>
      </c>
      <c r="AC1399" s="2">
        <f t="shared" si="240"/>
        <v>43</v>
      </c>
      <c r="AD1399" s="2" t="s">
        <v>65</v>
      </c>
    </row>
    <row r="1400" spans="1:30" x14ac:dyDescent="0.2">
      <c r="A1400">
        <v>18</v>
      </c>
      <c r="B1400" s="2" t="s">
        <v>782</v>
      </c>
      <c r="C1400" s="2" t="s">
        <v>22</v>
      </c>
      <c r="D1400" s="2" t="s">
        <v>23</v>
      </c>
      <c r="E1400" s="2" t="s">
        <v>2767</v>
      </c>
      <c r="F1400" s="2" t="s">
        <v>2775</v>
      </c>
      <c r="G1400" s="2">
        <v>60</v>
      </c>
      <c r="H1400" s="2">
        <v>69</v>
      </c>
      <c r="I1400" s="3">
        <v>42484</v>
      </c>
      <c r="J1400" s="3">
        <v>42494</v>
      </c>
      <c r="K1400" s="3" t="s">
        <v>2537</v>
      </c>
      <c r="L1400" s="17">
        <f t="shared" si="231"/>
        <v>256.52</v>
      </c>
      <c r="M1400" s="20">
        <f t="shared" si="232"/>
        <v>0.92854358334632781</v>
      </c>
      <c r="N1400" s="2">
        <v>10</v>
      </c>
      <c r="O1400" s="2">
        <v>3900000</v>
      </c>
      <c r="P1400" s="2">
        <v>4350000</v>
      </c>
      <c r="Q1400" s="2">
        <f t="shared" si="233"/>
        <v>450000</v>
      </c>
      <c r="R1400" s="4">
        <f t="shared" si="234"/>
        <v>0.11538461538461539</v>
      </c>
      <c r="S1400" s="2"/>
      <c r="T1400" s="9">
        <f t="shared" si="235"/>
        <v>65000</v>
      </c>
      <c r="U1400" s="2">
        <v>72500</v>
      </c>
      <c r="V1400" s="5">
        <f t="shared" si="236"/>
        <v>7500</v>
      </c>
      <c r="W1400" s="4">
        <f t="shared" si="237"/>
        <v>0.11538461538461539</v>
      </c>
      <c r="X1400" s="22">
        <f t="shared" si="238"/>
        <v>60355.33291751131</v>
      </c>
      <c r="Y1400" s="22">
        <f t="shared" si="239"/>
        <v>67319.409792608771</v>
      </c>
      <c r="Z1400" s="22">
        <f t="shared" si="241"/>
        <v>4039164.5875565261</v>
      </c>
      <c r="AA1400" s="2">
        <v>35</v>
      </c>
      <c r="AB1400" s="2">
        <v>2013</v>
      </c>
      <c r="AC1400" s="2">
        <f t="shared" si="240"/>
        <v>3</v>
      </c>
      <c r="AD1400" s="2" t="s">
        <v>29</v>
      </c>
    </row>
    <row r="1401" spans="1:30" x14ac:dyDescent="0.2">
      <c r="A1401">
        <v>18</v>
      </c>
      <c r="B1401" s="2" t="s">
        <v>643</v>
      </c>
      <c r="C1401" s="2" t="s">
        <v>22</v>
      </c>
      <c r="D1401" s="2" t="s">
        <v>23</v>
      </c>
      <c r="E1401" s="2" t="s">
        <v>2767</v>
      </c>
      <c r="F1401" s="2" t="s">
        <v>2775</v>
      </c>
      <c r="G1401" s="2">
        <v>64</v>
      </c>
      <c r="H1401" s="2">
        <v>72</v>
      </c>
      <c r="I1401" s="3">
        <v>42484</v>
      </c>
      <c r="J1401" s="3">
        <v>42494</v>
      </c>
      <c r="K1401" s="3" t="s">
        <v>2537</v>
      </c>
      <c r="L1401" s="17">
        <f t="shared" si="231"/>
        <v>256.52</v>
      </c>
      <c r="M1401" s="20">
        <f t="shared" si="232"/>
        <v>0.92854358334632781</v>
      </c>
      <c r="N1401" s="2">
        <v>10</v>
      </c>
      <c r="O1401" s="2">
        <v>3700000</v>
      </c>
      <c r="P1401" s="2">
        <v>3900000</v>
      </c>
      <c r="Q1401" s="2">
        <f t="shared" si="233"/>
        <v>200000</v>
      </c>
      <c r="R1401" s="4">
        <f t="shared" si="234"/>
        <v>5.4054054054054057E-2</v>
      </c>
      <c r="S1401" s="2">
        <v>46000</v>
      </c>
      <c r="T1401" s="9">
        <f t="shared" si="235"/>
        <v>58531.25</v>
      </c>
      <c r="U1401" s="2">
        <v>61656</v>
      </c>
      <c r="V1401" s="5">
        <f t="shared" si="236"/>
        <v>3124.75</v>
      </c>
      <c r="W1401" s="4">
        <f t="shared" si="237"/>
        <v>5.3386011745862251E-2</v>
      </c>
      <c r="X1401" s="22">
        <f t="shared" si="238"/>
        <v>54348.816612739749</v>
      </c>
      <c r="Y1401" s="22">
        <f t="shared" si="239"/>
        <v>57250.283174801189</v>
      </c>
      <c r="Z1401" s="22">
        <f t="shared" si="241"/>
        <v>3664018.1231872761</v>
      </c>
      <c r="AA1401" s="2">
        <v>640</v>
      </c>
      <c r="AB1401" s="2">
        <v>2003</v>
      </c>
      <c r="AC1401" s="2">
        <f t="shared" si="240"/>
        <v>13</v>
      </c>
      <c r="AD1401" s="2" t="s">
        <v>240</v>
      </c>
    </row>
    <row r="1402" spans="1:30" x14ac:dyDescent="0.2">
      <c r="A1402">
        <v>18</v>
      </c>
      <c r="B1402" s="2" t="s">
        <v>1897</v>
      </c>
      <c r="C1402" s="2" t="s">
        <v>22</v>
      </c>
      <c r="D1402" s="2" t="s">
        <v>23</v>
      </c>
      <c r="E1402" s="2" t="s">
        <v>2767</v>
      </c>
      <c r="F1402" s="2" t="s">
        <v>2775</v>
      </c>
      <c r="G1402" s="2">
        <v>82</v>
      </c>
      <c r="H1402" s="2">
        <v>92</v>
      </c>
      <c r="I1402" s="3">
        <v>42484</v>
      </c>
      <c r="J1402" s="3">
        <v>42494</v>
      </c>
      <c r="K1402" s="3" t="s">
        <v>2537</v>
      </c>
      <c r="L1402" s="17">
        <f t="shared" si="231"/>
        <v>256.52</v>
      </c>
      <c r="M1402" s="20">
        <f t="shared" si="232"/>
        <v>0.92854358334632781</v>
      </c>
      <c r="N1402" s="2">
        <v>10</v>
      </c>
      <c r="O1402" s="2">
        <v>4490000</v>
      </c>
      <c r="P1402" s="2">
        <v>4500000</v>
      </c>
      <c r="Q1402" s="2">
        <f t="shared" si="233"/>
        <v>10000</v>
      </c>
      <c r="R1402" s="4">
        <f t="shared" si="234"/>
        <v>2.2271714922048997E-3</v>
      </c>
      <c r="S1402" s="2"/>
      <c r="T1402" s="9">
        <f t="shared" si="235"/>
        <v>54756.097560975613</v>
      </c>
      <c r="U1402" s="2">
        <v>54878</v>
      </c>
      <c r="V1402" s="5">
        <f t="shared" si="236"/>
        <v>121.90243902438669</v>
      </c>
      <c r="W1402" s="4">
        <f t="shared" si="237"/>
        <v>2.2262806236079528E-3</v>
      </c>
      <c r="X1402" s="22">
        <f t="shared" si="238"/>
        <v>50843.423039329413</v>
      </c>
      <c r="Y1402" s="22">
        <f t="shared" si="239"/>
        <v>50956.614766879778</v>
      </c>
      <c r="Z1402" s="22">
        <f t="shared" si="241"/>
        <v>4178442.4108841419</v>
      </c>
      <c r="AA1402" s="11">
        <v>9082</v>
      </c>
      <c r="AB1402" s="2">
        <v>2007</v>
      </c>
      <c r="AC1402" s="2">
        <f t="shared" si="240"/>
        <v>9</v>
      </c>
      <c r="AD1402" s="2" t="s">
        <v>127</v>
      </c>
    </row>
    <row r="1403" spans="1:30" x14ac:dyDescent="0.2">
      <c r="A1403">
        <v>19</v>
      </c>
      <c r="B1403" s="2" t="s">
        <v>250</v>
      </c>
      <c r="C1403" s="2" t="s">
        <v>22</v>
      </c>
      <c r="D1403" s="2" t="s">
        <v>23</v>
      </c>
      <c r="E1403" s="2" t="s">
        <v>2767</v>
      </c>
      <c r="F1403" s="2" t="s">
        <v>2775</v>
      </c>
      <c r="G1403" s="2">
        <v>34</v>
      </c>
      <c r="H1403" s="2">
        <v>39</v>
      </c>
      <c r="I1403" s="3">
        <v>42489</v>
      </c>
      <c r="J1403" s="3">
        <v>42499</v>
      </c>
      <c r="K1403" s="3" t="s">
        <v>2537</v>
      </c>
      <c r="L1403" s="17">
        <f t="shared" si="231"/>
        <v>256.52</v>
      </c>
      <c r="M1403" s="20">
        <f t="shared" si="232"/>
        <v>0.92854358334632781</v>
      </c>
      <c r="N1403" s="2">
        <v>10</v>
      </c>
      <c r="O1403" s="2">
        <v>2590000</v>
      </c>
      <c r="P1403" s="2">
        <v>2675000</v>
      </c>
      <c r="Q1403" s="2">
        <f t="shared" si="233"/>
        <v>85000</v>
      </c>
      <c r="R1403" s="4">
        <f t="shared" si="234"/>
        <v>3.2818532818532815E-2</v>
      </c>
      <c r="S1403" s="2">
        <v>82410</v>
      </c>
      <c r="T1403" s="9">
        <f t="shared" si="235"/>
        <v>78600.294117647063</v>
      </c>
      <c r="U1403" s="2">
        <v>81100</v>
      </c>
      <c r="V1403" s="5">
        <f t="shared" si="236"/>
        <v>2499.7058823529369</v>
      </c>
      <c r="W1403" s="4">
        <f t="shared" si="237"/>
        <v>3.1802754816813231E-2</v>
      </c>
      <c r="X1403" s="22">
        <f t="shared" si="238"/>
        <v>72983.798752075294</v>
      </c>
      <c r="Y1403" s="22">
        <f t="shared" si="239"/>
        <v>75304.884609387183</v>
      </c>
      <c r="Z1403" s="22">
        <f t="shared" si="241"/>
        <v>2560366.0767191644</v>
      </c>
      <c r="AA1403" s="11">
        <v>3802</v>
      </c>
      <c r="AB1403" s="2">
        <v>1917</v>
      </c>
      <c r="AC1403" s="2">
        <f t="shared" si="240"/>
        <v>99</v>
      </c>
      <c r="AD1403" s="2" t="s">
        <v>251</v>
      </c>
    </row>
    <row r="1404" spans="1:30" x14ac:dyDescent="0.2">
      <c r="A1404">
        <v>19</v>
      </c>
      <c r="B1404" s="2" t="s">
        <v>1153</v>
      </c>
      <c r="C1404" s="2" t="s">
        <v>22</v>
      </c>
      <c r="D1404" s="2" t="s">
        <v>23</v>
      </c>
      <c r="E1404" s="2" t="s">
        <v>2767</v>
      </c>
      <c r="F1404" s="2" t="s">
        <v>2775</v>
      </c>
      <c r="G1404" s="2">
        <v>60</v>
      </c>
      <c r="H1404" s="2">
        <v>67</v>
      </c>
      <c r="I1404" s="3">
        <v>42489</v>
      </c>
      <c r="J1404" s="3">
        <v>42499</v>
      </c>
      <c r="K1404" s="3" t="s">
        <v>2537</v>
      </c>
      <c r="L1404" s="17">
        <f t="shared" si="231"/>
        <v>256.52</v>
      </c>
      <c r="M1404" s="20">
        <f t="shared" si="232"/>
        <v>0.92854358334632781</v>
      </c>
      <c r="N1404" s="2">
        <v>10</v>
      </c>
      <c r="O1404" s="2">
        <v>4000000</v>
      </c>
      <c r="P1404" s="2">
        <v>4660000</v>
      </c>
      <c r="Q1404" s="2">
        <f t="shared" si="233"/>
        <v>660000</v>
      </c>
      <c r="R1404" s="4">
        <f t="shared" si="234"/>
        <v>0.16500000000000001</v>
      </c>
      <c r="S1404" s="2">
        <v>21145</v>
      </c>
      <c r="T1404" s="9">
        <f t="shared" si="235"/>
        <v>67019.083333333328</v>
      </c>
      <c r="U1404" s="2">
        <v>78019</v>
      </c>
      <c r="V1404" s="5">
        <f t="shared" si="236"/>
        <v>10999.916666666672</v>
      </c>
      <c r="W1404" s="4">
        <f t="shared" si="237"/>
        <v>0.16413111190966762</v>
      </c>
      <c r="X1404" s="22">
        <f t="shared" si="238"/>
        <v>62230.139790919486</v>
      </c>
      <c r="Y1404" s="22">
        <f t="shared" si="239"/>
        <v>72444.041829097143</v>
      </c>
      <c r="Z1404" s="22">
        <f t="shared" si="241"/>
        <v>4346642.5097458288</v>
      </c>
      <c r="AA1404" s="2">
        <v>514</v>
      </c>
      <c r="AB1404" s="2">
        <v>1892</v>
      </c>
      <c r="AC1404" s="2">
        <f t="shared" si="240"/>
        <v>124</v>
      </c>
      <c r="AD1404" s="2" t="s">
        <v>108</v>
      </c>
    </row>
    <row r="1405" spans="1:30" x14ac:dyDescent="0.2">
      <c r="A1405">
        <v>19</v>
      </c>
      <c r="B1405" s="2" t="s">
        <v>698</v>
      </c>
      <c r="C1405" s="2" t="s">
        <v>22</v>
      </c>
      <c r="D1405" s="2" t="s">
        <v>23</v>
      </c>
      <c r="E1405" s="2" t="s">
        <v>2767</v>
      </c>
      <c r="F1405" s="2" t="s">
        <v>2775</v>
      </c>
      <c r="G1405" s="2">
        <v>49</v>
      </c>
      <c r="H1405" s="2">
        <v>58</v>
      </c>
      <c r="I1405" s="3">
        <v>42490</v>
      </c>
      <c r="J1405" s="3">
        <v>42500</v>
      </c>
      <c r="K1405" s="3" t="s">
        <v>2537</v>
      </c>
      <c r="L1405" s="17">
        <f t="shared" si="231"/>
        <v>256.52</v>
      </c>
      <c r="M1405" s="20">
        <f t="shared" si="232"/>
        <v>0.92854358334632781</v>
      </c>
      <c r="N1405" s="2">
        <v>10</v>
      </c>
      <c r="O1405" s="2">
        <v>3200000</v>
      </c>
      <c r="P1405" s="2">
        <v>3700000</v>
      </c>
      <c r="Q1405" s="2">
        <f t="shared" si="233"/>
        <v>500000</v>
      </c>
      <c r="R1405" s="4">
        <f t="shared" si="234"/>
        <v>0.15625</v>
      </c>
      <c r="S1405" s="2"/>
      <c r="T1405" s="9">
        <f t="shared" si="235"/>
        <v>65306.122448979593</v>
      </c>
      <c r="U1405" s="2">
        <v>75510</v>
      </c>
      <c r="V1405" s="5">
        <f t="shared" si="236"/>
        <v>10203.877551020407</v>
      </c>
      <c r="W1405" s="4">
        <f t="shared" si="237"/>
        <v>0.15624687499999998</v>
      </c>
      <c r="X1405" s="22">
        <f t="shared" si="238"/>
        <v>60639.580953229575</v>
      </c>
      <c r="Y1405" s="22">
        <f t="shared" si="239"/>
        <v>70114.325978481211</v>
      </c>
      <c r="Z1405" s="22">
        <f t="shared" si="241"/>
        <v>3435601.9729455793</v>
      </c>
      <c r="AA1405" s="11">
        <v>1172</v>
      </c>
      <c r="AB1405" s="2">
        <v>2011</v>
      </c>
      <c r="AC1405" s="2">
        <f t="shared" si="240"/>
        <v>5</v>
      </c>
      <c r="AD1405" s="2" t="s">
        <v>37</v>
      </c>
    </row>
    <row r="1406" spans="1:30" x14ac:dyDescent="0.2">
      <c r="A1406">
        <v>19</v>
      </c>
      <c r="B1406" s="2" t="s">
        <v>1048</v>
      </c>
      <c r="C1406" s="2" t="s">
        <v>22</v>
      </c>
      <c r="D1406" s="2" t="s">
        <v>23</v>
      </c>
      <c r="E1406" s="2" t="s">
        <v>2767</v>
      </c>
      <c r="F1406" s="2" t="s">
        <v>2775</v>
      </c>
      <c r="G1406" s="2">
        <v>57</v>
      </c>
      <c r="H1406" s="2">
        <v>63</v>
      </c>
      <c r="I1406" s="3">
        <v>42490</v>
      </c>
      <c r="J1406" s="3">
        <v>42500</v>
      </c>
      <c r="K1406" s="3" t="s">
        <v>2537</v>
      </c>
      <c r="L1406" s="17">
        <f t="shared" si="231"/>
        <v>256.52</v>
      </c>
      <c r="M1406" s="20">
        <f t="shared" si="232"/>
        <v>0.92854358334632781</v>
      </c>
      <c r="N1406" s="2">
        <v>10</v>
      </c>
      <c r="O1406" s="2">
        <v>3700000</v>
      </c>
      <c r="P1406" s="2">
        <v>4800000</v>
      </c>
      <c r="Q1406" s="2">
        <f t="shared" si="233"/>
        <v>1100000</v>
      </c>
      <c r="R1406" s="4">
        <f t="shared" si="234"/>
        <v>0.29729729729729731</v>
      </c>
      <c r="S1406" s="2">
        <v>21023</v>
      </c>
      <c r="T1406" s="9">
        <f t="shared" si="235"/>
        <v>65281.105263157893</v>
      </c>
      <c r="U1406" s="2">
        <v>84579</v>
      </c>
      <c r="V1406" s="5">
        <f t="shared" si="236"/>
        <v>19297.894736842107</v>
      </c>
      <c r="W1406" s="4">
        <f t="shared" si="237"/>
        <v>0.29561225501696714</v>
      </c>
      <c r="X1406" s="22">
        <f t="shared" si="238"/>
        <v>60616.351405861453</v>
      </c>
      <c r="Y1406" s="22">
        <f t="shared" si="239"/>
        <v>78535.287735849066</v>
      </c>
      <c r="Z1406" s="22">
        <f t="shared" si="241"/>
        <v>4476511.4009433966</v>
      </c>
      <c r="AA1406" s="2">
        <v>523</v>
      </c>
      <c r="AB1406" s="2">
        <v>1896</v>
      </c>
      <c r="AC1406" s="2">
        <f t="shared" si="240"/>
        <v>120</v>
      </c>
      <c r="AD1406" s="2" t="s">
        <v>148</v>
      </c>
    </row>
    <row r="1407" spans="1:30" x14ac:dyDescent="0.2">
      <c r="A1407">
        <v>19</v>
      </c>
      <c r="B1407" s="2" t="s">
        <v>893</v>
      </c>
      <c r="C1407" s="2" t="s">
        <v>22</v>
      </c>
      <c r="D1407" s="2" t="s">
        <v>23</v>
      </c>
      <c r="E1407" s="2" t="s">
        <v>2767</v>
      </c>
      <c r="F1407" s="2" t="s">
        <v>2775</v>
      </c>
      <c r="G1407" s="2">
        <v>61</v>
      </c>
      <c r="H1407" s="2">
        <v>70</v>
      </c>
      <c r="I1407" s="3">
        <v>42490</v>
      </c>
      <c r="J1407" s="3">
        <v>42500</v>
      </c>
      <c r="K1407" s="3" t="s">
        <v>2537</v>
      </c>
      <c r="L1407" s="17">
        <f t="shared" si="231"/>
        <v>256.52</v>
      </c>
      <c r="M1407" s="20">
        <f t="shared" si="232"/>
        <v>0.92854358334632781</v>
      </c>
      <c r="N1407" s="2">
        <v>10</v>
      </c>
      <c r="O1407" s="2">
        <v>3050000</v>
      </c>
      <c r="P1407" s="2">
        <v>3900000</v>
      </c>
      <c r="Q1407" s="2">
        <f t="shared" si="233"/>
        <v>850000</v>
      </c>
      <c r="R1407" s="4">
        <f t="shared" si="234"/>
        <v>0.27868852459016391</v>
      </c>
      <c r="S1407" s="2">
        <v>47002</v>
      </c>
      <c r="T1407" s="9">
        <f t="shared" si="235"/>
        <v>50770.524590163935</v>
      </c>
      <c r="U1407" s="2">
        <v>64705</v>
      </c>
      <c r="V1407" s="5">
        <f t="shared" si="236"/>
        <v>13934.475409836065</v>
      </c>
      <c r="W1407" s="4">
        <f t="shared" si="237"/>
        <v>0.27445994545692898</v>
      </c>
      <c r="X1407" s="22">
        <f t="shared" si="238"/>
        <v>47142.644831323669</v>
      </c>
      <c r="Y1407" s="22">
        <f t="shared" si="239"/>
        <v>60081.412560424142</v>
      </c>
      <c r="Z1407" s="22">
        <f t="shared" si="241"/>
        <v>3664966.1661858726</v>
      </c>
      <c r="AA1407" s="11">
        <v>1039</v>
      </c>
      <c r="AB1407" s="2">
        <v>1958</v>
      </c>
      <c r="AC1407" s="2">
        <f t="shared" si="240"/>
        <v>58</v>
      </c>
      <c r="AD1407" s="2" t="s">
        <v>37</v>
      </c>
    </row>
    <row r="1408" spans="1:30" x14ac:dyDescent="0.2">
      <c r="A1408">
        <v>19</v>
      </c>
      <c r="B1408" s="2" t="s">
        <v>1314</v>
      </c>
      <c r="C1408" s="2" t="s">
        <v>22</v>
      </c>
      <c r="D1408" s="2" t="s">
        <v>23</v>
      </c>
      <c r="E1408" s="2" t="s">
        <v>2767</v>
      </c>
      <c r="F1408" s="2" t="s">
        <v>2775</v>
      </c>
      <c r="G1408" s="2">
        <v>65</v>
      </c>
      <c r="H1408" s="2">
        <v>72</v>
      </c>
      <c r="I1408" s="3">
        <v>42490</v>
      </c>
      <c r="J1408" s="3">
        <v>42500</v>
      </c>
      <c r="K1408" s="3" t="s">
        <v>2537</v>
      </c>
      <c r="L1408" s="17">
        <f t="shared" si="231"/>
        <v>256.52</v>
      </c>
      <c r="M1408" s="20">
        <f t="shared" si="232"/>
        <v>0.92854358334632781</v>
      </c>
      <c r="N1408" s="2">
        <v>10</v>
      </c>
      <c r="O1408" s="2">
        <v>4400000</v>
      </c>
      <c r="P1408" s="2">
        <v>4850000</v>
      </c>
      <c r="Q1408" s="2">
        <f t="shared" si="233"/>
        <v>450000</v>
      </c>
      <c r="R1408" s="4">
        <f t="shared" si="234"/>
        <v>0.10227272727272728</v>
      </c>
      <c r="S1408" s="2"/>
      <c r="T1408" s="9">
        <f t="shared" si="235"/>
        <v>67692.307692307688</v>
      </c>
      <c r="U1408" s="2">
        <v>74615</v>
      </c>
      <c r="V1408" s="5">
        <f t="shared" si="236"/>
        <v>6922.6923076923122</v>
      </c>
      <c r="W1408" s="4">
        <f t="shared" si="237"/>
        <v>0.10226704545454553</v>
      </c>
      <c r="X1408" s="22">
        <f t="shared" si="238"/>
        <v>62855.257949597573</v>
      </c>
      <c r="Y1408" s="22">
        <f t="shared" si="239"/>
        <v>69283.279471386253</v>
      </c>
      <c r="Z1408" s="22">
        <f t="shared" si="241"/>
        <v>4503413.1656401064</v>
      </c>
      <c r="AA1408" s="2">
        <v>357</v>
      </c>
      <c r="AB1408" s="2">
        <v>1921</v>
      </c>
      <c r="AC1408" s="2">
        <f t="shared" si="240"/>
        <v>95</v>
      </c>
      <c r="AD1408" s="2" t="s">
        <v>130</v>
      </c>
    </row>
    <row r="1409" spans="1:30" x14ac:dyDescent="0.2">
      <c r="A1409">
        <v>19</v>
      </c>
      <c r="B1409" s="2" t="s">
        <v>1823</v>
      </c>
      <c r="C1409" s="2" t="s">
        <v>22</v>
      </c>
      <c r="D1409" s="2" t="s">
        <v>23</v>
      </c>
      <c r="E1409" s="2" t="s">
        <v>2767</v>
      </c>
      <c r="F1409" s="2" t="s">
        <v>2775</v>
      </c>
      <c r="G1409" s="2">
        <v>79</v>
      </c>
      <c r="H1409" s="2">
        <v>90</v>
      </c>
      <c r="I1409" s="3">
        <v>42490</v>
      </c>
      <c r="J1409" s="3">
        <v>42500</v>
      </c>
      <c r="K1409" s="3" t="s">
        <v>2537</v>
      </c>
      <c r="L1409" s="17">
        <f t="shared" si="231"/>
        <v>256.52</v>
      </c>
      <c r="M1409" s="20">
        <f t="shared" si="232"/>
        <v>0.92854358334632781</v>
      </c>
      <c r="N1409" s="2">
        <v>10</v>
      </c>
      <c r="O1409" s="2">
        <v>4600000</v>
      </c>
      <c r="P1409" s="2">
        <v>5350000</v>
      </c>
      <c r="Q1409" s="2">
        <f t="shared" si="233"/>
        <v>750000</v>
      </c>
      <c r="R1409" s="4">
        <f t="shared" si="234"/>
        <v>0.16304347826086957</v>
      </c>
      <c r="S1409" s="2">
        <v>42725</v>
      </c>
      <c r="T1409" s="9">
        <f t="shared" si="235"/>
        <v>58768.670886075946</v>
      </c>
      <c r="U1409" s="2">
        <v>68262</v>
      </c>
      <c r="V1409" s="5">
        <f t="shared" si="236"/>
        <v>9493.3291139240537</v>
      </c>
      <c r="W1409" s="4">
        <f t="shared" si="237"/>
        <v>0.16153724375232223</v>
      </c>
      <c r="X1409" s="22">
        <f t="shared" si="238"/>
        <v>54569.27225305797</v>
      </c>
      <c r="Y1409" s="22">
        <f t="shared" si="239"/>
        <v>63384.242086387028</v>
      </c>
      <c r="Z1409" s="22">
        <f t="shared" si="241"/>
        <v>5007355.1248245751</v>
      </c>
      <c r="AA1409" s="2">
        <v>431</v>
      </c>
      <c r="AB1409" s="2">
        <v>1897</v>
      </c>
      <c r="AC1409" s="2">
        <f t="shared" si="240"/>
        <v>119</v>
      </c>
      <c r="AD1409" s="2" t="s">
        <v>137</v>
      </c>
    </row>
    <row r="1410" spans="1:30" x14ac:dyDescent="0.2">
      <c r="A1410">
        <v>19</v>
      </c>
      <c r="B1410" s="2" t="s">
        <v>739</v>
      </c>
      <c r="C1410" s="2" t="s">
        <v>22</v>
      </c>
      <c r="D1410" s="2" t="s">
        <v>23</v>
      </c>
      <c r="E1410" s="2" t="s">
        <v>2767</v>
      </c>
      <c r="F1410" s="2" t="s">
        <v>2775</v>
      </c>
      <c r="G1410" s="2">
        <v>50</v>
      </c>
      <c r="H1410" s="2"/>
      <c r="I1410" s="3">
        <v>42491</v>
      </c>
      <c r="J1410" s="3">
        <v>42501</v>
      </c>
      <c r="K1410" s="3" t="s">
        <v>2537</v>
      </c>
      <c r="L1410" s="17">
        <f t="shared" ref="L1410:L1473" si="242">IF(K1410="Januar",238.19,IF(K1410="Februar",240.59,IF(K1410="Mars",245.99,IF(K1410="April",250.79,IF(K1410="Mai",256.52,IF(K1410="Juni",259.83,IF(K1410="Juli",265.66,IF(K1410="August",272.21,IF(K1410="September",275.91,IF(K1410="Oktober",281.13,IF(K1410="November",284.38,IF(K1410="Desember",287.34,0))))))))))))</f>
        <v>256.52</v>
      </c>
      <c r="M1410" s="20">
        <f t="shared" ref="M1410:M1473" si="243">$L$2/L1410</f>
        <v>0.92854358334632781</v>
      </c>
      <c r="N1410" s="2">
        <v>10</v>
      </c>
      <c r="O1410" s="2">
        <v>3150000</v>
      </c>
      <c r="P1410" s="2">
        <v>3750000</v>
      </c>
      <c r="Q1410" s="2">
        <f t="shared" ref="Q1410:Q1473" si="244">P1410-O1410</f>
        <v>600000</v>
      </c>
      <c r="R1410" s="4">
        <f t="shared" ref="R1410:R1473" si="245">Q1410/O1410</f>
        <v>0.19047619047619047</v>
      </c>
      <c r="S1410" s="2">
        <v>105</v>
      </c>
      <c r="T1410" s="9">
        <f t="shared" ref="T1410:T1473" si="246">(O1410+S1410)/G1410</f>
        <v>63002.1</v>
      </c>
      <c r="U1410" s="2">
        <v>75002</v>
      </c>
      <c r="V1410" s="5">
        <f t="shared" ref="V1410:V1473" si="247">U1410-T1410</f>
        <v>11999.900000000001</v>
      </c>
      <c r="W1410" s="4">
        <f t="shared" ref="W1410:W1473" si="248">V1410/T1410</f>
        <v>0.19046825423279545</v>
      </c>
      <c r="X1410" s="22">
        <f t="shared" ref="X1410:X1473" si="249">T1410*M1410</f>
        <v>58500.195692343681</v>
      </c>
      <c r="Y1410" s="22">
        <f t="shared" ref="Y1410:Y1473" si="250">U1410*M1410</f>
        <v>69642.625838141277</v>
      </c>
      <c r="Z1410" s="22">
        <f t="shared" si="241"/>
        <v>3482131.2919070637</v>
      </c>
      <c r="AA1410" s="2">
        <v>9</v>
      </c>
      <c r="AB1410" s="2">
        <v>2013</v>
      </c>
      <c r="AC1410" s="2">
        <f t="shared" ref="AC1410:AC1473" si="251">2016-AB1410</f>
        <v>3</v>
      </c>
      <c r="AD1410" s="2" t="s">
        <v>40</v>
      </c>
    </row>
    <row r="1411" spans="1:30" x14ac:dyDescent="0.2">
      <c r="A1411">
        <v>19</v>
      </c>
      <c r="B1411" s="2" t="s">
        <v>740</v>
      </c>
      <c r="C1411" s="2" t="s">
        <v>22</v>
      </c>
      <c r="D1411" s="2" t="s">
        <v>23</v>
      </c>
      <c r="E1411" s="2" t="s">
        <v>2767</v>
      </c>
      <c r="F1411" s="2" t="s">
        <v>2775</v>
      </c>
      <c r="G1411" s="2">
        <v>50</v>
      </c>
      <c r="H1411" s="2">
        <v>56</v>
      </c>
      <c r="I1411" s="3">
        <v>42491</v>
      </c>
      <c r="J1411" s="3">
        <v>42501</v>
      </c>
      <c r="K1411" s="3" t="s">
        <v>2537</v>
      </c>
      <c r="L1411" s="17">
        <f t="shared" si="242"/>
        <v>256.52</v>
      </c>
      <c r="M1411" s="20">
        <f t="shared" si="243"/>
        <v>0.92854358334632781</v>
      </c>
      <c r="N1411" s="2">
        <v>10</v>
      </c>
      <c r="O1411" s="2">
        <v>2800000</v>
      </c>
      <c r="P1411" s="2">
        <v>3200000</v>
      </c>
      <c r="Q1411" s="2">
        <f t="shared" si="244"/>
        <v>400000</v>
      </c>
      <c r="R1411" s="4">
        <f t="shared" si="245"/>
        <v>0.14285714285714285</v>
      </c>
      <c r="S1411" s="2">
        <v>14981</v>
      </c>
      <c r="T1411" s="9">
        <f t="shared" si="246"/>
        <v>56299.62</v>
      </c>
      <c r="U1411" s="2">
        <v>64300</v>
      </c>
      <c r="V1411" s="5">
        <f t="shared" si="247"/>
        <v>8000.3799999999974</v>
      </c>
      <c r="W1411" s="4">
        <f t="shared" si="248"/>
        <v>0.14210362343475846</v>
      </c>
      <c r="X1411" s="22">
        <f t="shared" si="249"/>
        <v>52276.650895836588</v>
      </c>
      <c r="Y1411" s="22">
        <f t="shared" si="250"/>
        <v>59705.352409168881</v>
      </c>
      <c r="Z1411" s="22">
        <f t="shared" ref="Z1411:Z1474" si="252">Y1411*G1411</f>
        <v>2985267.6204584441</v>
      </c>
      <c r="AA1411" s="2">
        <v>808</v>
      </c>
      <c r="AB1411" s="2">
        <v>1904</v>
      </c>
      <c r="AC1411" s="2">
        <f t="shared" si="251"/>
        <v>112</v>
      </c>
      <c r="AD1411" s="2" t="s">
        <v>433</v>
      </c>
    </row>
    <row r="1412" spans="1:30" x14ac:dyDescent="0.2">
      <c r="A1412">
        <v>19</v>
      </c>
      <c r="B1412" s="2" t="s">
        <v>1406</v>
      </c>
      <c r="C1412" s="2" t="s">
        <v>22</v>
      </c>
      <c r="D1412" s="2" t="s">
        <v>23</v>
      </c>
      <c r="E1412" s="2" t="s">
        <v>2767</v>
      </c>
      <c r="F1412" s="2" t="s">
        <v>2775</v>
      </c>
      <c r="G1412" s="2">
        <v>67</v>
      </c>
      <c r="H1412" s="2">
        <v>74</v>
      </c>
      <c r="I1412" s="3">
        <v>42491</v>
      </c>
      <c r="J1412" s="3">
        <v>42501</v>
      </c>
      <c r="K1412" s="3" t="s">
        <v>2537</v>
      </c>
      <c r="L1412" s="17">
        <f t="shared" si="242"/>
        <v>256.52</v>
      </c>
      <c r="M1412" s="20">
        <f t="shared" si="243"/>
        <v>0.92854358334632781</v>
      </c>
      <c r="N1412" s="2">
        <v>10</v>
      </c>
      <c r="O1412" s="2">
        <v>3690000</v>
      </c>
      <c r="P1412" s="2">
        <v>4300000</v>
      </c>
      <c r="Q1412" s="2">
        <f t="shared" si="244"/>
        <v>610000</v>
      </c>
      <c r="R1412" s="4">
        <f t="shared" si="245"/>
        <v>0.16531165311653118</v>
      </c>
      <c r="S1412" s="2"/>
      <c r="T1412" s="9">
        <f t="shared" si="246"/>
        <v>55074.626865671642</v>
      </c>
      <c r="U1412" s="2">
        <v>64179</v>
      </c>
      <c r="V1412" s="5">
        <f t="shared" si="247"/>
        <v>9104.373134328358</v>
      </c>
      <c r="W1412" s="4">
        <f t="shared" si="248"/>
        <v>0.16530975609756096</v>
      </c>
      <c r="X1412" s="22">
        <f t="shared" si="249"/>
        <v>51139.191381312681</v>
      </c>
      <c r="Y1412" s="22">
        <f t="shared" si="250"/>
        <v>59592.998635583972</v>
      </c>
      <c r="Z1412" s="22">
        <f t="shared" si="252"/>
        <v>3992730.9085841263</v>
      </c>
      <c r="AA1412" s="2">
        <v>979</v>
      </c>
      <c r="AB1412" s="2">
        <v>1981</v>
      </c>
      <c r="AC1412" s="2">
        <f t="shared" si="251"/>
        <v>35</v>
      </c>
      <c r="AD1412" s="2" t="s">
        <v>27</v>
      </c>
    </row>
    <row r="1413" spans="1:30" x14ac:dyDescent="0.2">
      <c r="A1413">
        <v>19</v>
      </c>
      <c r="B1413" s="2" t="s">
        <v>1848</v>
      </c>
      <c r="C1413" s="2" t="s">
        <v>22</v>
      </c>
      <c r="D1413" s="2" t="s">
        <v>23</v>
      </c>
      <c r="E1413" s="2" t="s">
        <v>2767</v>
      </c>
      <c r="F1413" s="2" t="s">
        <v>2775</v>
      </c>
      <c r="G1413" s="2">
        <v>80</v>
      </c>
      <c r="H1413" s="2">
        <v>88</v>
      </c>
      <c r="I1413" s="3">
        <v>42491</v>
      </c>
      <c r="J1413" s="3">
        <v>42501</v>
      </c>
      <c r="K1413" s="3" t="s">
        <v>2537</v>
      </c>
      <c r="L1413" s="17">
        <f t="shared" si="242"/>
        <v>256.52</v>
      </c>
      <c r="M1413" s="20">
        <f t="shared" si="243"/>
        <v>0.92854358334632781</v>
      </c>
      <c r="N1413" s="2">
        <v>10</v>
      </c>
      <c r="O1413" s="2">
        <v>5000000</v>
      </c>
      <c r="P1413" s="2">
        <v>6440000</v>
      </c>
      <c r="Q1413" s="2">
        <f t="shared" si="244"/>
        <v>1440000</v>
      </c>
      <c r="R1413" s="4">
        <f t="shared" si="245"/>
        <v>0.28799999999999998</v>
      </c>
      <c r="S1413" s="2">
        <v>1675</v>
      </c>
      <c r="T1413" s="9">
        <f t="shared" si="246"/>
        <v>62520.9375</v>
      </c>
      <c r="U1413" s="2">
        <v>80521</v>
      </c>
      <c r="V1413" s="5">
        <f t="shared" si="247"/>
        <v>18000.0625</v>
      </c>
      <c r="W1413" s="4">
        <f t="shared" si="248"/>
        <v>0.28790455197508835</v>
      </c>
      <c r="X1413" s="22">
        <f t="shared" si="249"/>
        <v>58053.415340421801</v>
      </c>
      <c r="Y1413" s="22">
        <f t="shared" si="250"/>
        <v>74767.257874629664</v>
      </c>
      <c r="Z1413" s="22">
        <f t="shared" si="252"/>
        <v>5981380.6299703736</v>
      </c>
      <c r="AA1413" s="2">
        <v>450</v>
      </c>
      <c r="AB1413" s="2">
        <v>1892</v>
      </c>
      <c r="AC1413" s="2">
        <f t="shared" si="251"/>
        <v>124</v>
      </c>
      <c r="AD1413" s="2" t="s">
        <v>29</v>
      </c>
    </row>
    <row r="1414" spans="1:30" x14ac:dyDescent="0.2">
      <c r="A1414">
        <v>21</v>
      </c>
      <c r="B1414" s="2" t="s">
        <v>1718</v>
      </c>
      <c r="C1414" s="2" t="s">
        <v>22</v>
      </c>
      <c r="D1414" s="2" t="s">
        <v>23</v>
      </c>
      <c r="E1414" s="2" t="s">
        <v>2767</v>
      </c>
      <c r="F1414" s="2" t="s">
        <v>2775</v>
      </c>
      <c r="G1414" s="2">
        <v>76</v>
      </c>
      <c r="H1414" s="2">
        <v>83</v>
      </c>
      <c r="I1414" s="3">
        <v>42503</v>
      </c>
      <c r="J1414" s="3">
        <v>42513</v>
      </c>
      <c r="K1414" s="3" t="s">
        <v>2537</v>
      </c>
      <c r="L1414" s="17">
        <f t="shared" si="242"/>
        <v>256.52</v>
      </c>
      <c r="M1414" s="20">
        <f t="shared" si="243"/>
        <v>0.92854358334632781</v>
      </c>
      <c r="N1414" s="2">
        <v>10</v>
      </c>
      <c r="O1414" s="2">
        <v>5990000</v>
      </c>
      <c r="P1414" s="2">
        <v>6510000</v>
      </c>
      <c r="Q1414" s="2">
        <f t="shared" si="244"/>
        <v>520000</v>
      </c>
      <c r="R1414" s="4">
        <f t="shared" si="245"/>
        <v>8.681135225375626E-2</v>
      </c>
      <c r="S1414" s="2"/>
      <c r="T1414" s="9">
        <f t="shared" si="246"/>
        <v>78815.789473684214</v>
      </c>
      <c r="U1414" s="2">
        <v>85658</v>
      </c>
      <c r="V1414" s="5">
        <f t="shared" si="247"/>
        <v>6842.2105263157864</v>
      </c>
      <c r="W1414" s="4">
        <f t="shared" si="248"/>
        <v>8.6812687813021663E-2</v>
      </c>
      <c r="X1414" s="22">
        <f t="shared" si="249"/>
        <v>73183.895582164521</v>
      </c>
      <c r="Y1414" s="22">
        <f t="shared" si="250"/>
        <v>79537.186262279749</v>
      </c>
      <c r="Z1414" s="22">
        <f t="shared" si="252"/>
        <v>6044826.1559332609</v>
      </c>
      <c r="AA1414" s="11">
        <v>1047</v>
      </c>
      <c r="AB1414" s="2">
        <v>2015</v>
      </c>
      <c r="AC1414" s="2">
        <f t="shared" si="251"/>
        <v>1</v>
      </c>
      <c r="AD1414" s="2" t="s">
        <v>1719</v>
      </c>
    </row>
    <row r="1415" spans="1:30" x14ac:dyDescent="0.2">
      <c r="A1415">
        <v>21</v>
      </c>
      <c r="B1415" s="2" t="s">
        <v>2077</v>
      </c>
      <c r="C1415" s="2" t="s">
        <v>22</v>
      </c>
      <c r="D1415" s="2" t="s">
        <v>23</v>
      </c>
      <c r="E1415" s="2" t="s">
        <v>2767</v>
      </c>
      <c r="F1415" s="2" t="s">
        <v>2775</v>
      </c>
      <c r="G1415" s="2">
        <v>92</v>
      </c>
      <c r="H1415" s="2">
        <v>105</v>
      </c>
      <c r="I1415" s="3">
        <v>42503</v>
      </c>
      <c r="J1415" s="3">
        <v>42513</v>
      </c>
      <c r="K1415" s="3" t="s">
        <v>2537</v>
      </c>
      <c r="L1415" s="17">
        <f t="shared" si="242"/>
        <v>256.52</v>
      </c>
      <c r="M1415" s="20">
        <f t="shared" si="243"/>
        <v>0.92854358334632781</v>
      </c>
      <c r="N1415" s="2">
        <v>10</v>
      </c>
      <c r="O1415" s="2">
        <v>5750000</v>
      </c>
      <c r="P1415" s="2">
        <v>6550000</v>
      </c>
      <c r="Q1415" s="2">
        <f t="shared" si="244"/>
        <v>800000</v>
      </c>
      <c r="R1415" s="4">
        <f t="shared" si="245"/>
        <v>0.1391304347826087</v>
      </c>
      <c r="S1415" s="2">
        <v>36583</v>
      </c>
      <c r="T1415" s="9">
        <f t="shared" si="246"/>
        <v>62897.641304347824</v>
      </c>
      <c r="U1415" s="2">
        <v>71593</v>
      </c>
      <c r="V1415" s="5">
        <f t="shared" si="247"/>
        <v>8695.3586956521758</v>
      </c>
      <c r="W1415" s="4">
        <f t="shared" si="248"/>
        <v>0.13824618086355975</v>
      </c>
      <c r="X1415" s="22">
        <f t="shared" si="249"/>
        <v>58403.201240771123</v>
      </c>
      <c r="Y1415" s="22">
        <f t="shared" si="250"/>
        <v>66477.220762513651</v>
      </c>
      <c r="Z1415" s="22">
        <f t="shared" si="252"/>
        <v>6115904.3101512557</v>
      </c>
      <c r="AA1415" s="2">
        <v>523</v>
      </c>
      <c r="AB1415" s="2">
        <v>1894</v>
      </c>
      <c r="AC1415" s="2">
        <f t="shared" si="251"/>
        <v>122</v>
      </c>
      <c r="AD1415" s="2" t="s">
        <v>37</v>
      </c>
    </row>
    <row r="1416" spans="1:30" x14ac:dyDescent="0.2">
      <c r="A1416">
        <v>21</v>
      </c>
      <c r="B1416" s="2" t="s">
        <v>2117</v>
      </c>
      <c r="C1416" s="2" t="s">
        <v>22</v>
      </c>
      <c r="D1416" s="2" t="s">
        <v>23</v>
      </c>
      <c r="E1416" s="2" t="s">
        <v>2767</v>
      </c>
      <c r="F1416" s="2" t="s">
        <v>2775</v>
      </c>
      <c r="G1416" s="2">
        <v>95</v>
      </c>
      <c r="H1416" s="2">
        <v>104</v>
      </c>
      <c r="I1416" s="3">
        <v>42503</v>
      </c>
      <c r="J1416" s="3">
        <v>42513</v>
      </c>
      <c r="K1416" s="3" t="s">
        <v>2537</v>
      </c>
      <c r="L1416" s="17">
        <f t="shared" si="242"/>
        <v>256.52</v>
      </c>
      <c r="M1416" s="20">
        <f t="shared" si="243"/>
        <v>0.92854358334632781</v>
      </c>
      <c r="N1416" s="2">
        <v>10</v>
      </c>
      <c r="O1416" s="2">
        <v>6500000</v>
      </c>
      <c r="P1416" s="2">
        <v>6770000</v>
      </c>
      <c r="Q1416" s="2">
        <f t="shared" si="244"/>
        <v>270000</v>
      </c>
      <c r="R1416" s="4">
        <f t="shared" si="245"/>
        <v>4.1538461538461538E-2</v>
      </c>
      <c r="S1416" s="2"/>
      <c r="T1416" s="9">
        <f t="shared" si="246"/>
        <v>68421.052631578947</v>
      </c>
      <c r="U1416" s="2">
        <v>71263</v>
      </c>
      <c r="V1416" s="5">
        <f t="shared" si="247"/>
        <v>2841.9473684210534</v>
      </c>
      <c r="W1416" s="4">
        <f t="shared" si="248"/>
        <v>4.1536153846153855E-2</v>
      </c>
      <c r="X1416" s="22">
        <f t="shared" si="249"/>
        <v>63531.929386854004</v>
      </c>
      <c r="Y1416" s="22">
        <f t="shared" si="250"/>
        <v>66170.801380009361</v>
      </c>
      <c r="Z1416" s="22">
        <f t="shared" si="252"/>
        <v>6286226.1311008893</v>
      </c>
      <c r="AA1416" s="11">
        <v>8085</v>
      </c>
      <c r="AB1416" s="2">
        <v>2013</v>
      </c>
      <c r="AC1416" s="2">
        <f t="shared" si="251"/>
        <v>3</v>
      </c>
      <c r="AD1416" s="2" t="s">
        <v>209</v>
      </c>
    </row>
    <row r="1417" spans="1:30" x14ac:dyDescent="0.2">
      <c r="A1417">
        <v>21</v>
      </c>
      <c r="B1417" s="2" t="s">
        <v>59</v>
      </c>
      <c r="C1417" s="2" t="s">
        <v>22</v>
      </c>
      <c r="D1417" s="2" t="s">
        <v>23</v>
      </c>
      <c r="E1417" s="2" t="s">
        <v>2767</v>
      </c>
      <c r="F1417" s="2" t="s">
        <v>2775</v>
      </c>
      <c r="G1417" s="2">
        <v>22</v>
      </c>
      <c r="H1417" s="2">
        <v>24</v>
      </c>
      <c r="I1417" s="3">
        <v>42504</v>
      </c>
      <c r="J1417" s="3">
        <v>42514</v>
      </c>
      <c r="K1417" s="3" t="s">
        <v>2537</v>
      </c>
      <c r="L1417" s="17">
        <f t="shared" si="242"/>
        <v>256.52</v>
      </c>
      <c r="M1417" s="20">
        <f t="shared" si="243"/>
        <v>0.92854358334632781</v>
      </c>
      <c r="N1417" s="2">
        <v>10</v>
      </c>
      <c r="O1417" s="2">
        <v>1990000</v>
      </c>
      <c r="P1417" s="2">
        <v>2420000</v>
      </c>
      <c r="Q1417" s="2">
        <f t="shared" si="244"/>
        <v>430000</v>
      </c>
      <c r="R1417" s="4">
        <f t="shared" si="245"/>
        <v>0.21608040201005024</v>
      </c>
      <c r="S1417" s="2">
        <v>292</v>
      </c>
      <c r="T1417" s="9">
        <f t="shared" si="246"/>
        <v>90467.818181818177</v>
      </c>
      <c r="U1417" s="2">
        <v>110013</v>
      </c>
      <c r="V1417" s="5">
        <f t="shared" si="247"/>
        <v>19545.181818181823</v>
      </c>
      <c r="W1417" s="4">
        <f t="shared" si="248"/>
        <v>0.21604568575867267</v>
      </c>
      <c r="X1417" s="22">
        <f t="shared" si="249"/>
        <v>84003.312072069515</v>
      </c>
      <c r="Y1417" s="22">
        <f t="shared" si="250"/>
        <v>102151.86523467956</v>
      </c>
      <c r="Z1417" s="22">
        <f t="shared" si="252"/>
        <v>2247341.0351629504</v>
      </c>
      <c r="AA1417" s="11">
        <v>1527</v>
      </c>
      <c r="AB1417" s="2">
        <v>2004</v>
      </c>
      <c r="AC1417" s="2">
        <f t="shared" si="251"/>
        <v>12</v>
      </c>
      <c r="AD1417" s="2" t="s">
        <v>27</v>
      </c>
    </row>
    <row r="1418" spans="1:30" x14ac:dyDescent="0.2">
      <c r="A1418">
        <v>21</v>
      </c>
      <c r="B1418" s="2" t="s">
        <v>136</v>
      </c>
      <c r="C1418" s="2" t="s">
        <v>22</v>
      </c>
      <c r="D1418" s="2" t="s">
        <v>23</v>
      </c>
      <c r="E1418" s="2" t="s">
        <v>2767</v>
      </c>
      <c r="F1418" s="2" t="s">
        <v>2775</v>
      </c>
      <c r="G1418" s="2">
        <v>28</v>
      </c>
      <c r="H1418" s="2">
        <v>32</v>
      </c>
      <c r="I1418" s="3">
        <v>42504</v>
      </c>
      <c r="J1418" s="3">
        <v>42514</v>
      </c>
      <c r="K1418" s="3" t="s">
        <v>2537</v>
      </c>
      <c r="L1418" s="17">
        <f t="shared" si="242"/>
        <v>256.52</v>
      </c>
      <c r="M1418" s="20">
        <f t="shared" si="243"/>
        <v>0.92854358334632781</v>
      </c>
      <c r="N1418" s="2">
        <v>10</v>
      </c>
      <c r="O1418" s="2">
        <v>2190000</v>
      </c>
      <c r="P1418" s="2">
        <v>2550000</v>
      </c>
      <c r="Q1418" s="2">
        <f t="shared" si="244"/>
        <v>360000</v>
      </c>
      <c r="R1418" s="4">
        <f t="shared" si="245"/>
        <v>0.16438356164383561</v>
      </c>
      <c r="S1418" s="2"/>
      <c r="T1418" s="9">
        <f t="shared" si="246"/>
        <v>78214.28571428571</v>
      </c>
      <c r="U1418" s="2">
        <v>91071</v>
      </c>
      <c r="V1418" s="5">
        <f t="shared" si="247"/>
        <v>12856.71428571429</v>
      </c>
      <c r="W1418" s="4">
        <f t="shared" si="248"/>
        <v>0.16437808219178088</v>
      </c>
      <c r="X1418" s="22">
        <f t="shared" si="249"/>
        <v>72625.373126016348</v>
      </c>
      <c r="Y1418" s="22">
        <f t="shared" si="250"/>
        <v>84563.392678933422</v>
      </c>
      <c r="Z1418" s="22">
        <f t="shared" si="252"/>
        <v>2367774.9950101357</v>
      </c>
      <c r="AA1418" s="2">
        <v>868</v>
      </c>
      <c r="AB1418" s="2">
        <v>1963</v>
      </c>
      <c r="AC1418" s="2">
        <f t="shared" si="251"/>
        <v>53</v>
      </c>
      <c r="AD1418" s="2" t="s">
        <v>137</v>
      </c>
    </row>
    <row r="1419" spans="1:30" x14ac:dyDescent="0.2">
      <c r="A1419">
        <v>21</v>
      </c>
      <c r="B1419" s="2" t="s">
        <v>450</v>
      </c>
      <c r="C1419" s="2" t="s">
        <v>22</v>
      </c>
      <c r="D1419" s="2" t="s">
        <v>23</v>
      </c>
      <c r="E1419" s="2" t="s">
        <v>2767</v>
      </c>
      <c r="F1419" s="2" t="s">
        <v>2775</v>
      </c>
      <c r="G1419" s="2">
        <v>42</v>
      </c>
      <c r="H1419" s="2">
        <v>49</v>
      </c>
      <c r="I1419" s="3">
        <v>42504</v>
      </c>
      <c r="J1419" s="3">
        <v>42514</v>
      </c>
      <c r="K1419" s="3" t="s">
        <v>2537</v>
      </c>
      <c r="L1419" s="17">
        <f t="shared" si="242"/>
        <v>256.52</v>
      </c>
      <c r="M1419" s="20">
        <f t="shared" si="243"/>
        <v>0.92854358334632781</v>
      </c>
      <c r="N1419" s="2">
        <v>10</v>
      </c>
      <c r="O1419" s="2">
        <v>2950000</v>
      </c>
      <c r="P1419" s="2">
        <v>3500000</v>
      </c>
      <c r="Q1419" s="2">
        <f t="shared" si="244"/>
        <v>550000</v>
      </c>
      <c r="R1419" s="4">
        <f t="shared" si="245"/>
        <v>0.1864406779661017</v>
      </c>
      <c r="S1419" s="2"/>
      <c r="T1419" s="9">
        <f t="shared" si="246"/>
        <v>70238.095238095237</v>
      </c>
      <c r="U1419" s="2">
        <v>83333</v>
      </c>
      <c r="V1419" s="5">
        <f t="shared" si="247"/>
        <v>13094.904761904763</v>
      </c>
      <c r="W1419" s="4">
        <f t="shared" si="248"/>
        <v>0.18643593220338986</v>
      </c>
      <c r="X1419" s="22">
        <f t="shared" si="249"/>
        <v>65219.132639801595</v>
      </c>
      <c r="Y1419" s="22">
        <f t="shared" si="250"/>
        <v>77378.322430999542</v>
      </c>
      <c r="Z1419" s="22">
        <f t="shared" si="252"/>
        <v>3249889.5421019807</v>
      </c>
      <c r="AA1419" s="2">
        <v>410</v>
      </c>
      <c r="AB1419" s="2">
        <v>1895</v>
      </c>
      <c r="AC1419" s="2">
        <f t="shared" si="251"/>
        <v>121</v>
      </c>
      <c r="AD1419" s="2" t="s">
        <v>29</v>
      </c>
    </row>
    <row r="1420" spans="1:30" x14ac:dyDescent="0.2">
      <c r="A1420">
        <v>21</v>
      </c>
      <c r="B1420" s="2" t="s">
        <v>924</v>
      </c>
      <c r="C1420" s="2" t="s">
        <v>22</v>
      </c>
      <c r="D1420" s="2" t="s">
        <v>23</v>
      </c>
      <c r="E1420" s="2" t="s">
        <v>2767</v>
      </c>
      <c r="F1420" s="2" t="s">
        <v>2775</v>
      </c>
      <c r="G1420" s="2">
        <v>54</v>
      </c>
      <c r="H1420" s="2">
        <v>59</v>
      </c>
      <c r="I1420" s="3">
        <v>42504</v>
      </c>
      <c r="J1420" s="3">
        <v>42514</v>
      </c>
      <c r="K1420" s="3" t="s">
        <v>2537</v>
      </c>
      <c r="L1420" s="17">
        <f t="shared" si="242"/>
        <v>256.52</v>
      </c>
      <c r="M1420" s="20">
        <f t="shared" si="243"/>
        <v>0.92854358334632781</v>
      </c>
      <c r="N1420" s="2">
        <v>10</v>
      </c>
      <c r="O1420" s="2">
        <v>3400000</v>
      </c>
      <c r="P1420" s="2">
        <v>3510000</v>
      </c>
      <c r="Q1420" s="2">
        <f t="shared" si="244"/>
        <v>110000</v>
      </c>
      <c r="R1420" s="4">
        <f t="shared" si="245"/>
        <v>3.2352941176470591E-2</v>
      </c>
      <c r="S1420" s="2"/>
      <c r="T1420" s="9">
        <f t="shared" si="246"/>
        <v>62962.962962962964</v>
      </c>
      <c r="U1420" s="2">
        <v>65000</v>
      </c>
      <c r="V1420" s="5">
        <f t="shared" si="247"/>
        <v>2037.0370370370365</v>
      </c>
      <c r="W1420" s="4">
        <f t="shared" si="248"/>
        <v>3.2352941176470577E-2</v>
      </c>
      <c r="X1420" s="22">
        <f t="shared" si="249"/>
        <v>58463.85524773175</v>
      </c>
      <c r="Y1420" s="22">
        <f t="shared" si="250"/>
        <v>60355.33291751131</v>
      </c>
      <c r="Z1420" s="22">
        <f t="shared" si="252"/>
        <v>3259187.9775456106</v>
      </c>
      <c r="AA1420" s="11">
        <v>1401</v>
      </c>
      <c r="AB1420" s="2">
        <v>1897</v>
      </c>
      <c r="AC1420" s="2">
        <f t="shared" si="251"/>
        <v>119</v>
      </c>
      <c r="AD1420" s="2" t="s">
        <v>29</v>
      </c>
    </row>
    <row r="1421" spans="1:30" x14ac:dyDescent="0.2">
      <c r="A1421">
        <v>21</v>
      </c>
      <c r="B1421" s="2" t="s">
        <v>959</v>
      </c>
      <c r="C1421" s="2" t="s">
        <v>22</v>
      </c>
      <c r="D1421" s="2" t="s">
        <v>23</v>
      </c>
      <c r="E1421" s="2" t="s">
        <v>2767</v>
      </c>
      <c r="F1421" s="2" t="s">
        <v>2775</v>
      </c>
      <c r="G1421" s="2">
        <v>60</v>
      </c>
      <c r="H1421" s="2">
        <v>66</v>
      </c>
      <c r="I1421" s="3">
        <v>42504</v>
      </c>
      <c r="J1421" s="3">
        <v>42514</v>
      </c>
      <c r="K1421" s="3" t="s">
        <v>2537</v>
      </c>
      <c r="L1421" s="17">
        <f t="shared" si="242"/>
        <v>256.52</v>
      </c>
      <c r="M1421" s="20">
        <f t="shared" si="243"/>
        <v>0.92854358334632781</v>
      </c>
      <c r="N1421" s="2">
        <v>10</v>
      </c>
      <c r="O1421" s="2">
        <v>3790000</v>
      </c>
      <c r="P1421" s="2">
        <v>4300000</v>
      </c>
      <c r="Q1421" s="2">
        <f t="shared" si="244"/>
        <v>510000</v>
      </c>
      <c r="R1421" s="4">
        <f t="shared" si="245"/>
        <v>0.13456464379947231</v>
      </c>
      <c r="S1421" s="2">
        <v>3398</v>
      </c>
      <c r="T1421" s="9">
        <f t="shared" si="246"/>
        <v>63223.3</v>
      </c>
      <c r="U1421" s="2">
        <v>71723</v>
      </c>
      <c r="V1421" s="5">
        <f t="shared" si="247"/>
        <v>8499.6999999999971</v>
      </c>
      <c r="W1421" s="4">
        <f t="shared" si="248"/>
        <v>0.13443936017259456</v>
      </c>
      <c r="X1421" s="22">
        <f t="shared" si="249"/>
        <v>58705.589532979888</v>
      </c>
      <c r="Y1421" s="22">
        <f t="shared" si="250"/>
        <v>66597.931428348675</v>
      </c>
      <c r="Z1421" s="22">
        <f t="shared" si="252"/>
        <v>3995875.8857009206</v>
      </c>
      <c r="AA1421" s="11">
        <v>2406</v>
      </c>
      <c r="AB1421" s="2">
        <v>2013</v>
      </c>
      <c r="AC1421" s="2">
        <f t="shared" si="251"/>
        <v>3</v>
      </c>
      <c r="AD1421" s="2" t="s">
        <v>1155</v>
      </c>
    </row>
    <row r="1422" spans="1:30" x14ac:dyDescent="0.2">
      <c r="A1422">
        <v>21</v>
      </c>
      <c r="B1422" s="2" t="s">
        <v>1147</v>
      </c>
      <c r="C1422" s="2" t="s">
        <v>22</v>
      </c>
      <c r="D1422" s="2" t="s">
        <v>23</v>
      </c>
      <c r="E1422" s="2" t="s">
        <v>2767</v>
      </c>
      <c r="F1422" s="2" t="s">
        <v>2775</v>
      </c>
      <c r="G1422" s="2">
        <v>60</v>
      </c>
      <c r="H1422" s="2">
        <v>69</v>
      </c>
      <c r="I1422" s="3">
        <v>42504</v>
      </c>
      <c r="J1422" s="3">
        <v>42514</v>
      </c>
      <c r="K1422" s="3" t="s">
        <v>2537</v>
      </c>
      <c r="L1422" s="17">
        <f t="shared" si="242"/>
        <v>256.52</v>
      </c>
      <c r="M1422" s="20">
        <f t="shared" si="243"/>
        <v>0.92854358334632781</v>
      </c>
      <c r="N1422" s="2">
        <v>10</v>
      </c>
      <c r="O1422" s="2">
        <v>4200000</v>
      </c>
      <c r="P1422" s="2">
        <v>4450000</v>
      </c>
      <c r="Q1422" s="2">
        <f t="shared" si="244"/>
        <v>250000</v>
      </c>
      <c r="R1422" s="4">
        <f t="shared" si="245"/>
        <v>5.9523809523809521E-2</v>
      </c>
      <c r="S1422" s="2"/>
      <c r="T1422" s="9">
        <f t="shared" si="246"/>
        <v>70000</v>
      </c>
      <c r="U1422" s="2">
        <v>74167</v>
      </c>
      <c r="V1422" s="5">
        <f t="shared" si="247"/>
        <v>4167</v>
      </c>
      <c r="W1422" s="4">
        <f t="shared" si="248"/>
        <v>5.9528571428571431E-2</v>
      </c>
      <c r="X1422" s="22">
        <f t="shared" si="249"/>
        <v>64998.050834242946</v>
      </c>
      <c r="Y1422" s="22">
        <f t="shared" si="250"/>
        <v>68867.291946047088</v>
      </c>
      <c r="Z1422" s="22">
        <f t="shared" si="252"/>
        <v>4132037.5167628252</v>
      </c>
      <c r="AA1422" s="11">
        <v>2958</v>
      </c>
      <c r="AB1422" s="2">
        <v>2009</v>
      </c>
      <c r="AC1422" s="2">
        <f t="shared" si="251"/>
        <v>7</v>
      </c>
      <c r="AD1422" s="2" t="s">
        <v>65</v>
      </c>
    </row>
    <row r="1423" spans="1:30" x14ac:dyDescent="0.2">
      <c r="A1423">
        <v>21</v>
      </c>
      <c r="B1423" s="2" t="s">
        <v>1716</v>
      </c>
      <c r="C1423" s="2" t="s">
        <v>22</v>
      </c>
      <c r="D1423" s="2" t="s">
        <v>23</v>
      </c>
      <c r="E1423" s="2" t="s">
        <v>2767</v>
      </c>
      <c r="F1423" s="2" t="s">
        <v>2775</v>
      </c>
      <c r="G1423" s="2">
        <v>76</v>
      </c>
      <c r="H1423" s="2">
        <v>89</v>
      </c>
      <c r="I1423" s="3">
        <v>42504</v>
      </c>
      <c r="J1423" s="3">
        <v>42514</v>
      </c>
      <c r="K1423" s="3" t="s">
        <v>2537</v>
      </c>
      <c r="L1423" s="17">
        <f t="shared" si="242"/>
        <v>256.52</v>
      </c>
      <c r="M1423" s="20">
        <f t="shared" si="243"/>
        <v>0.92854358334632781</v>
      </c>
      <c r="N1423" s="2">
        <v>10</v>
      </c>
      <c r="O1423" s="2">
        <v>5400000</v>
      </c>
      <c r="P1423" s="2">
        <v>5600000</v>
      </c>
      <c r="Q1423" s="2">
        <f t="shared" si="244"/>
        <v>200000</v>
      </c>
      <c r="R1423" s="4">
        <f t="shared" si="245"/>
        <v>3.7037037037037035E-2</v>
      </c>
      <c r="S1423" s="2">
        <v>6856</v>
      </c>
      <c r="T1423" s="9">
        <f t="shared" si="246"/>
        <v>71142.84210526316</v>
      </c>
      <c r="U1423" s="2">
        <v>73774</v>
      </c>
      <c r="V1423" s="5">
        <f t="shared" si="247"/>
        <v>2631.1578947368398</v>
      </c>
      <c r="W1423" s="4">
        <f t="shared" si="248"/>
        <v>3.6984154932182364E-2</v>
      </c>
      <c r="X1423" s="22">
        <f t="shared" si="249"/>
        <v>66059.229537863066</v>
      </c>
      <c r="Y1423" s="22">
        <f t="shared" si="250"/>
        <v>68502.374317791982</v>
      </c>
      <c r="Z1423" s="22">
        <f t="shared" si="252"/>
        <v>5206180.448152191</v>
      </c>
      <c r="AA1423" s="11">
        <v>10317</v>
      </c>
      <c r="AB1423" s="2">
        <v>2013</v>
      </c>
      <c r="AC1423" s="2">
        <f t="shared" si="251"/>
        <v>3</v>
      </c>
      <c r="AD1423" s="2" t="s">
        <v>58</v>
      </c>
    </row>
    <row r="1424" spans="1:30" x14ac:dyDescent="0.2">
      <c r="A1424">
        <v>21</v>
      </c>
      <c r="B1424" s="2" t="s">
        <v>1717</v>
      </c>
      <c r="C1424" s="2" t="s">
        <v>22</v>
      </c>
      <c r="D1424" s="2" t="s">
        <v>23</v>
      </c>
      <c r="E1424" s="2" t="s">
        <v>2767</v>
      </c>
      <c r="F1424" s="2" t="s">
        <v>2775</v>
      </c>
      <c r="G1424" s="2">
        <v>76</v>
      </c>
      <c r="H1424" s="2">
        <v>85</v>
      </c>
      <c r="I1424" s="3">
        <v>42504</v>
      </c>
      <c r="J1424" s="3">
        <v>42514</v>
      </c>
      <c r="K1424" s="3" t="s">
        <v>2537</v>
      </c>
      <c r="L1424" s="17">
        <f t="shared" si="242"/>
        <v>256.52</v>
      </c>
      <c r="M1424" s="20">
        <f t="shared" si="243"/>
        <v>0.92854358334632781</v>
      </c>
      <c r="N1424" s="2">
        <v>10</v>
      </c>
      <c r="O1424" s="2">
        <v>5250000</v>
      </c>
      <c r="P1424" s="2">
        <v>5600000</v>
      </c>
      <c r="Q1424" s="2">
        <f t="shared" si="244"/>
        <v>350000</v>
      </c>
      <c r="R1424" s="4">
        <f t="shared" si="245"/>
        <v>6.6666666666666666E-2</v>
      </c>
      <c r="S1424" s="2"/>
      <c r="T1424" s="9">
        <f t="shared" si="246"/>
        <v>69078.947368421053</v>
      </c>
      <c r="U1424" s="2">
        <v>73684</v>
      </c>
      <c r="V1424" s="5">
        <f t="shared" si="247"/>
        <v>4605.0526315789466</v>
      </c>
      <c r="W1424" s="4">
        <f t="shared" si="248"/>
        <v>6.6663619047619041E-2</v>
      </c>
      <c r="X1424" s="22">
        <f t="shared" si="249"/>
        <v>64142.813323266069</v>
      </c>
      <c r="Y1424" s="22">
        <f t="shared" si="250"/>
        <v>68418.805395290823</v>
      </c>
      <c r="Z1424" s="22">
        <f t="shared" si="252"/>
        <v>5199829.2100421023</v>
      </c>
      <c r="AA1424" s="11">
        <v>3305</v>
      </c>
      <c r="AB1424" s="2">
        <v>2005</v>
      </c>
      <c r="AC1424" s="2">
        <f t="shared" si="251"/>
        <v>11</v>
      </c>
      <c r="AD1424" s="2" t="s">
        <v>364</v>
      </c>
    </row>
    <row r="1425" spans="1:30" x14ac:dyDescent="0.2">
      <c r="A1425">
        <v>21</v>
      </c>
      <c r="B1425" s="2" t="s">
        <v>1901</v>
      </c>
      <c r="C1425" s="2" t="s">
        <v>22</v>
      </c>
      <c r="D1425" s="2" t="s">
        <v>23</v>
      </c>
      <c r="E1425" s="2" t="s">
        <v>2767</v>
      </c>
      <c r="F1425" s="2" t="s">
        <v>2775</v>
      </c>
      <c r="G1425" s="2">
        <v>82</v>
      </c>
      <c r="H1425" s="2"/>
      <c r="I1425" s="3">
        <v>42504</v>
      </c>
      <c r="J1425" s="3">
        <v>42514</v>
      </c>
      <c r="K1425" s="3" t="s">
        <v>2537</v>
      </c>
      <c r="L1425" s="17">
        <f t="shared" si="242"/>
        <v>256.52</v>
      </c>
      <c r="M1425" s="20">
        <f t="shared" si="243"/>
        <v>0.92854358334632781</v>
      </c>
      <c r="N1425" s="2">
        <v>10</v>
      </c>
      <c r="O1425" s="2">
        <v>3600000</v>
      </c>
      <c r="P1425" s="2">
        <v>4000000</v>
      </c>
      <c r="Q1425" s="2">
        <f t="shared" si="244"/>
        <v>400000</v>
      </c>
      <c r="R1425" s="4">
        <f t="shared" si="245"/>
        <v>0.1111111111111111</v>
      </c>
      <c r="S1425" s="2">
        <v>85000</v>
      </c>
      <c r="T1425" s="9">
        <f t="shared" si="246"/>
        <v>44939.024390243903</v>
      </c>
      <c r="U1425" s="2">
        <v>49817</v>
      </c>
      <c r="V1425" s="5">
        <f t="shared" si="247"/>
        <v>4877.9756097560967</v>
      </c>
      <c r="W1425" s="4">
        <f t="shared" si="248"/>
        <v>0.10854654002713703</v>
      </c>
      <c r="X1425" s="22">
        <f t="shared" si="249"/>
        <v>41727.842739405096</v>
      </c>
      <c r="Y1425" s="22">
        <f t="shared" si="250"/>
        <v>46257.255691564009</v>
      </c>
      <c r="Z1425" s="22">
        <f t="shared" si="252"/>
        <v>3793094.9667082489</v>
      </c>
      <c r="AA1425" s="2"/>
      <c r="AB1425" s="2">
        <v>1898</v>
      </c>
      <c r="AC1425" s="2">
        <f t="shared" si="251"/>
        <v>118</v>
      </c>
      <c r="AD1425" s="2" t="s">
        <v>507</v>
      </c>
    </row>
    <row r="1426" spans="1:30" x14ac:dyDescent="0.2">
      <c r="A1426">
        <v>21</v>
      </c>
      <c r="B1426" s="2" t="s">
        <v>1941</v>
      </c>
      <c r="C1426" s="2" t="s">
        <v>22</v>
      </c>
      <c r="D1426" s="2" t="s">
        <v>23</v>
      </c>
      <c r="E1426" s="2" t="s">
        <v>2767</v>
      </c>
      <c r="F1426" s="2" t="s">
        <v>2775</v>
      </c>
      <c r="G1426" s="2">
        <v>84</v>
      </c>
      <c r="H1426" s="2">
        <v>92</v>
      </c>
      <c r="I1426" s="3">
        <v>42504</v>
      </c>
      <c r="J1426" s="3">
        <v>42514</v>
      </c>
      <c r="K1426" s="3" t="s">
        <v>2537</v>
      </c>
      <c r="L1426" s="17">
        <f t="shared" si="242"/>
        <v>256.52</v>
      </c>
      <c r="M1426" s="20">
        <f t="shared" si="243"/>
        <v>0.92854358334632781</v>
      </c>
      <c r="N1426" s="2">
        <v>10</v>
      </c>
      <c r="O1426" s="2">
        <v>5500000</v>
      </c>
      <c r="P1426" s="2">
        <v>5850000</v>
      </c>
      <c r="Q1426" s="2">
        <f t="shared" si="244"/>
        <v>350000</v>
      </c>
      <c r="R1426" s="4">
        <f t="shared" si="245"/>
        <v>6.363636363636363E-2</v>
      </c>
      <c r="S1426" s="2">
        <v>40910</v>
      </c>
      <c r="T1426" s="9">
        <f t="shared" si="246"/>
        <v>65963.21428571429</v>
      </c>
      <c r="U1426" s="2">
        <v>70130</v>
      </c>
      <c r="V1426" s="5">
        <f t="shared" si="247"/>
        <v>4166.7857142857101</v>
      </c>
      <c r="W1426" s="4">
        <f t="shared" si="248"/>
        <v>6.3168324336616122E-2</v>
      </c>
      <c r="X1426" s="22">
        <f t="shared" si="249"/>
        <v>61249.719361898831</v>
      </c>
      <c r="Y1426" s="22">
        <f t="shared" si="250"/>
        <v>65118.76150007797</v>
      </c>
      <c r="Z1426" s="22">
        <f t="shared" si="252"/>
        <v>5469975.9660065491</v>
      </c>
      <c r="AA1426" s="11">
        <v>5878</v>
      </c>
      <c r="AB1426" s="2">
        <v>2008</v>
      </c>
      <c r="AC1426" s="2">
        <f t="shared" si="251"/>
        <v>8</v>
      </c>
      <c r="AD1426" s="2" t="s">
        <v>65</v>
      </c>
    </row>
    <row r="1427" spans="1:30" x14ac:dyDescent="0.2">
      <c r="A1427">
        <v>21</v>
      </c>
      <c r="B1427" s="2" t="s">
        <v>1969</v>
      </c>
      <c r="C1427" s="2" t="s">
        <v>22</v>
      </c>
      <c r="D1427" s="2" t="s">
        <v>23</v>
      </c>
      <c r="E1427" s="2" t="s">
        <v>2767</v>
      </c>
      <c r="F1427" s="2" t="s">
        <v>2775</v>
      </c>
      <c r="G1427" s="2">
        <v>85</v>
      </c>
      <c r="H1427" s="2">
        <v>97</v>
      </c>
      <c r="I1427" s="3">
        <v>42504</v>
      </c>
      <c r="J1427" s="3">
        <v>42514</v>
      </c>
      <c r="K1427" s="3" t="s">
        <v>2537</v>
      </c>
      <c r="L1427" s="17">
        <f t="shared" si="242"/>
        <v>256.52</v>
      </c>
      <c r="M1427" s="20">
        <f t="shared" si="243"/>
        <v>0.92854358334632781</v>
      </c>
      <c r="N1427" s="2">
        <v>10</v>
      </c>
      <c r="O1427" s="2">
        <v>5600000</v>
      </c>
      <c r="P1427" s="2">
        <v>6600000</v>
      </c>
      <c r="Q1427" s="2">
        <f t="shared" si="244"/>
        <v>1000000</v>
      </c>
      <c r="R1427" s="4">
        <f t="shared" si="245"/>
        <v>0.17857142857142858</v>
      </c>
      <c r="S1427" s="2"/>
      <c r="T1427" s="9">
        <f t="shared" si="246"/>
        <v>65882.352941176476</v>
      </c>
      <c r="U1427" s="2">
        <v>77647</v>
      </c>
      <c r="V1427" s="5">
        <f t="shared" si="247"/>
        <v>11764.647058823524</v>
      </c>
      <c r="W1427" s="4">
        <f t="shared" si="248"/>
        <v>0.17857053571428563</v>
      </c>
      <c r="X1427" s="22">
        <f t="shared" si="249"/>
        <v>61174.636079287484</v>
      </c>
      <c r="Y1427" s="22">
        <f t="shared" si="250"/>
        <v>72098.623616092314</v>
      </c>
      <c r="Z1427" s="22">
        <f t="shared" si="252"/>
        <v>6128383.0073678466</v>
      </c>
      <c r="AA1427" s="11">
        <v>3943</v>
      </c>
      <c r="AB1427" s="2">
        <v>2012</v>
      </c>
      <c r="AC1427" s="2">
        <f t="shared" si="251"/>
        <v>4</v>
      </c>
      <c r="AD1427" s="2" t="s">
        <v>37</v>
      </c>
    </row>
    <row r="1428" spans="1:30" x14ac:dyDescent="0.2">
      <c r="A1428">
        <v>22</v>
      </c>
      <c r="B1428" s="2" t="s">
        <v>208</v>
      </c>
      <c r="C1428" s="2" t="s">
        <v>22</v>
      </c>
      <c r="D1428" s="2" t="s">
        <v>23</v>
      </c>
      <c r="E1428" s="2" t="s">
        <v>2767</v>
      </c>
      <c r="F1428" s="2" t="s">
        <v>2775</v>
      </c>
      <c r="G1428" s="2">
        <v>32</v>
      </c>
      <c r="H1428" s="2">
        <v>37</v>
      </c>
      <c r="I1428" s="3">
        <v>42510</v>
      </c>
      <c r="J1428" s="3">
        <v>42520</v>
      </c>
      <c r="K1428" s="3" t="s">
        <v>2537</v>
      </c>
      <c r="L1428" s="17">
        <f t="shared" si="242"/>
        <v>256.52</v>
      </c>
      <c r="M1428" s="20">
        <f t="shared" si="243"/>
        <v>0.92854358334632781</v>
      </c>
      <c r="N1428" s="2">
        <v>10</v>
      </c>
      <c r="O1428" s="2">
        <v>2400000</v>
      </c>
      <c r="P1428" s="2">
        <v>2615000</v>
      </c>
      <c r="Q1428" s="2">
        <f t="shared" si="244"/>
        <v>215000</v>
      </c>
      <c r="R1428" s="4">
        <f t="shared" si="245"/>
        <v>8.9583333333333334E-2</v>
      </c>
      <c r="S1428" s="2">
        <v>68778</v>
      </c>
      <c r="T1428" s="9">
        <f t="shared" si="246"/>
        <v>77149.3125</v>
      </c>
      <c r="U1428" s="2">
        <v>83868</v>
      </c>
      <c r="V1428" s="5">
        <f t="shared" si="247"/>
        <v>6718.6875</v>
      </c>
      <c r="W1428" s="4">
        <f t="shared" si="248"/>
        <v>8.7086809749600813E-2</v>
      </c>
      <c r="X1428" s="22">
        <f t="shared" si="249"/>
        <v>71636.499081455637</v>
      </c>
      <c r="Y1428" s="22">
        <f t="shared" si="250"/>
        <v>77875.093248089819</v>
      </c>
      <c r="Z1428" s="22">
        <f t="shared" si="252"/>
        <v>2492002.9839388742</v>
      </c>
      <c r="AA1428" s="11">
        <v>1616</v>
      </c>
      <c r="AB1428" s="2">
        <v>1930</v>
      </c>
      <c r="AC1428" s="2">
        <f t="shared" si="251"/>
        <v>86</v>
      </c>
      <c r="AD1428" s="2" t="s">
        <v>37</v>
      </c>
    </row>
    <row r="1429" spans="1:30" x14ac:dyDescent="0.2">
      <c r="A1429">
        <v>22</v>
      </c>
      <c r="B1429" s="2" t="s">
        <v>59</v>
      </c>
      <c r="C1429" s="2" t="s">
        <v>22</v>
      </c>
      <c r="D1429" s="2" t="s">
        <v>23</v>
      </c>
      <c r="E1429" s="2" t="s">
        <v>2767</v>
      </c>
      <c r="F1429" s="2" t="s">
        <v>2775</v>
      </c>
      <c r="G1429" s="2">
        <v>55</v>
      </c>
      <c r="H1429" s="2">
        <v>60</v>
      </c>
      <c r="I1429" s="3">
        <v>42510</v>
      </c>
      <c r="J1429" s="3">
        <v>42520</v>
      </c>
      <c r="K1429" s="3" t="s">
        <v>2537</v>
      </c>
      <c r="L1429" s="17">
        <f t="shared" si="242"/>
        <v>256.52</v>
      </c>
      <c r="M1429" s="20">
        <f t="shared" si="243"/>
        <v>0.92854358334632781</v>
      </c>
      <c r="N1429" s="2">
        <v>10</v>
      </c>
      <c r="O1429" s="2">
        <v>3300000</v>
      </c>
      <c r="P1429" s="2">
        <v>3750000</v>
      </c>
      <c r="Q1429" s="2">
        <f t="shared" si="244"/>
        <v>450000</v>
      </c>
      <c r="R1429" s="4">
        <f t="shared" si="245"/>
        <v>0.13636363636363635</v>
      </c>
      <c r="S1429" s="2">
        <v>866</v>
      </c>
      <c r="T1429" s="9">
        <f t="shared" si="246"/>
        <v>60015.745454545453</v>
      </c>
      <c r="U1429" s="2">
        <v>68198</v>
      </c>
      <c r="V1429" s="5">
        <f t="shared" si="247"/>
        <v>8182.254545454547</v>
      </c>
      <c r="W1429" s="4">
        <f t="shared" si="248"/>
        <v>0.13633513144732326</v>
      </c>
      <c r="X1429" s="22">
        <f t="shared" si="249"/>
        <v>55727.235341564723</v>
      </c>
      <c r="Y1429" s="22">
        <f t="shared" si="250"/>
        <v>63324.815297052861</v>
      </c>
      <c r="Z1429" s="22">
        <f t="shared" si="252"/>
        <v>3482864.8413379071</v>
      </c>
      <c r="AA1429" s="11">
        <v>1529</v>
      </c>
      <c r="AB1429" s="2">
        <v>2004</v>
      </c>
      <c r="AC1429" s="2">
        <f t="shared" si="251"/>
        <v>12</v>
      </c>
      <c r="AD1429" s="2" t="s">
        <v>75</v>
      </c>
    </row>
    <row r="1430" spans="1:30" x14ac:dyDescent="0.2">
      <c r="A1430">
        <v>22</v>
      </c>
      <c r="B1430" s="2" t="s">
        <v>1009</v>
      </c>
      <c r="C1430" s="2" t="s">
        <v>22</v>
      </c>
      <c r="D1430" s="2" t="s">
        <v>23</v>
      </c>
      <c r="E1430" s="2" t="s">
        <v>2767</v>
      </c>
      <c r="F1430" s="2" t="s">
        <v>2775</v>
      </c>
      <c r="G1430" s="2">
        <v>56</v>
      </c>
      <c r="H1430" s="2">
        <v>61</v>
      </c>
      <c r="I1430" s="3">
        <v>42510</v>
      </c>
      <c r="J1430" s="3">
        <v>42520</v>
      </c>
      <c r="K1430" s="3" t="s">
        <v>2537</v>
      </c>
      <c r="L1430" s="17">
        <f t="shared" si="242"/>
        <v>256.52</v>
      </c>
      <c r="M1430" s="20">
        <f t="shared" si="243"/>
        <v>0.92854358334632781</v>
      </c>
      <c r="N1430" s="2">
        <v>10</v>
      </c>
      <c r="O1430" s="2">
        <v>3000000</v>
      </c>
      <c r="P1430" s="2">
        <v>3630000</v>
      </c>
      <c r="Q1430" s="2">
        <f t="shared" si="244"/>
        <v>630000</v>
      </c>
      <c r="R1430" s="4">
        <f t="shared" si="245"/>
        <v>0.21</v>
      </c>
      <c r="S1430" s="2"/>
      <c r="T1430" s="9">
        <f t="shared" si="246"/>
        <v>53571.428571428572</v>
      </c>
      <c r="U1430" s="2">
        <v>64821</v>
      </c>
      <c r="V1430" s="5">
        <f t="shared" si="247"/>
        <v>11249.571428571428</v>
      </c>
      <c r="W1430" s="4">
        <f t="shared" si="248"/>
        <v>0.20999199999999998</v>
      </c>
      <c r="X1430" s="22">
        <f t="shared" si="249"/>
        <v>49743.406250696135</v>
      </c>
      <c r="Y1430" s="22">
        <f t="shared" si="250"/>
        <v>60189.123616092314</v>
      </c>
      <c r="Z1430" s="22">
        <f t="shared" si="252"/>
        <v>3370590.9225011696</v>
      </c>
      <c r="AA1430" s="11">
        <v>6992</v>
      </c>
      <c r="AB1430" s="2">
        <v>1932</v>
      </c>
      <c r="AC1430" s="2">
        <f t="shared" si="251"/>
        <v>84</v>
      </c>
      <c r="AD1430" s="2" t="s">
        <v>29</v>
      </c>
    </row>
    <row r="1431" spans="1:30" x14ac:dyDescent="0.2">
      <c r="A1431">
        <v>22</v>
      </c>
      <c r="B1431" s="2" t="s">
        <v>970</v>
      </c>
      <c r="C1431" s="2" t="s">
        <v>22</v>
      </c>
      <c r="D1431" s="2" t="s">
        <v>23</v>
      </c>
      <c r="E1431" s="2" t="s">
        <v>2767</v>
      </c>
      <c r="F1431" s="2" t="s">
        <v>2775</v>
      </c>
      <c r="G1431" s="2">
        <v>55</v>
      </c>
      <c r="H1431" s="2">
        <v>60</v>
      </c>
      <c r="I1431" s="3">
        <v>42511</v>
      </c>
      <c r="J1431" s="3">
        <v>42521</v>
      </c>
      <c r="K1431" s="3" t="s">
        <v>2537</v>
      </c>
      <c r="L1431" s="17">
        <f t="shared" si="242"/>
        <v>256.52</v>
      </c>
      <c r="M1431" s="20">
        <f t="shared" si="243"/>
        <v>0.92854358334632781</v>
      </c>
      <c r="N1431" s="2">
        <v>10</v>
      </c>
      <c r="O1431" s="2">
        <v>3500000</v>
      </c>
      <c r="P1431" s="2">
        <v>4180000</v>
      </c>
      <c r="Q1431" s="2">
        <f t="shared" si="244"/>
        <v>680000</v>
      </c>
      <c r="R1431" s="4">
        <f t="shared" si="245"/>
        <v>0.19428571428571428</v>
      </c>
      <c r="S1431" s="2">
        <v>30608</v>
      </c>
      <c r="T1431" s="9">
        <f t="shared" si="246"/>
        <v>64192.872727272726</v>
      </c>
      <c r="U1431" s="2">
        <v>76557</v>
      </c>
      <c r="V1431" s="5">
        <f t="shared" si="247"/>
        <v>12364.127272727274</v>
      </c>
      <c r="W1431" s="4">
        <f t="shared" si="248"/>
        <v>0.19260903504438898</v>
      </c>
      <c r="X1431" s="22">
        <f t="shared" si="249"/>
        <v>59605.880067476573</v>
      </c>
      <c r="Y1431" s="22">
        <f t="shared" si="250"/>
        <v>71086.511110244814</v>
      </c>
      <c r="Z1431" s="22">
        <f t="shared" si="252"/>
        <v>3909758.1110634645</v>
      </c>
      <c r="AA1431" s="2">
        <v>465</v>
      </c>
      <c r="AB1431" s="2">
        <v>1895</v>
      </c>
      <c r="AC1431" s="2">
        <f t="shared" si="251"/>
        <v>121</v>
      </c>
      <c r="AD1431" s="2" t="s">
        <v>148</v>
      </c>
    </row>
    <row r="1432" spans="1:30" x14ac:dyDescent="0.2">
      <c r="A1432">
        <v>22</v>
      </c>
      <c r="B1432" s="2" t="s">
        <v>1051</v>
      </c>
      <c r="C1432" s="2" t="s">
        <v>22</v>
      </c>
      <c r="D1432" s="2" t="s">
        <v>23</v>
      </c>
      <c r="E1432" s="2" t="s">
        <v>2767</v>
      </c>
      <c r="F1432" s="2" t="s">
        <v>2775</v>
      </c>
      <c r="G1432" s="2">
        <v>57</v>
      </c>
      <c r="H1432" s="2">
        <v>63</v>
      </c>
      <c r="I1432" s="3">
        <v>42511</v>
      </c>
      <c r="J1432" s="3">
        <v>42521</v>
      </c>
      <c r="K1432" s="3" t="s">
        <v>2537</v>
      </c>
      <c r="L1432" s="17">
        <f t="shared" si="242"/>
        <v>256.52</v>
      </c>
      <c r="M1432" s="20">
        <f t="shared" si="243"/>
        <v>0.92854358334632781</v>
      </c>
      <c r="N1432" s="2">
        <v>10</v>
      </c>
      <c r="O1432" s="2">
        <v>3700000</v>
      </c>
      <c r="P1432" s="2">
        <v>4500000</v>
      </c>
      <c r="Q1432" s="2">
        <f t="shared" si="244"/>
        <v>800000</v>
      </c>
      <c r="R1432" s="4">
        <f t="shared" si="245"/>
        <v>0.21621621621621623</v>
      </c>
      <c r="S1432" s="2">
        <v>912</v>
      </c>
      <c r="T1432" s="9">
        <f t="shared" si="246"/>
        <v>64928.280701754389</v>
      </c>
      <c r="U1432" s="2">
        <v>78963</v>
      </c>
      <c r="V1432" s="5">
        <f t="shared" si="247"/>
        <v>14034.719298245611</v>
      </c>
      <c r="W1432" s="4">
        <f t="shared" si="248"/>
        <v>0.21615726069682278</v>
      </c>
      <c r="X1432" s="22">
        <f t="shared" si="249"/>
        <v>60288.738423323244</v>
      </c>
      <c r="Y1432" s="22">
        <f t="shared" si="250"/>
        <v>73320.58697177608</v>
      </c>
      <c r="Z1432" s="22">
        <f t="shared" si="252"/>
        <v>4179273.4573912364</v>
      </c>
      <c r="AA1432" s="11">
        <v>4851</v>
      </c>
      <c r="AB1432" s="2">
        <v>2014</v>
      </c>
      <c r="AC1432" s="2">
        <f t="shared" si="251"/>
        <v>2</v>
      </c>
      <c r="AD1432" s="2" t="s">
        <v>148</v>
      </c>
    </row>
    <row r="1433" spans="1:30" x14ac:dyDescent="0.2">
      <c r="A1433">
        <v>22</v>
      </c>
      <c r="B1433" s="2" t="s">
        <v>1123</v>
      </c>
      <c r="C1433" s="2" t="s">
        <v>22</v>
      </c>
      <c r="D1433" s="2" t="s">
        <v>23</v>
      </c>
      <c r="E1433" s="2" t="s">
        <v>2767</v>
      </c>
      <c r="F1433" s="2" t="s">
        <v>2775</v>
      </c>
      <c r="G1433" s="2">
        <v>59</v>
      </c>
      <c r="H1433" s="2">
        <v>65</v>
      </c>
      <c r="I1433" s="3">
        <v>42511</v>
      </c>
      <c r="J1433" s="3">
        <v>42521</v>
      </c>
      <c r="K1433" s="3" t="s">
        <v>2537</v>
      </c>
      <c r="L1433" s="17">
        <f t="shared" si="242"/>
        <v>256.52</v>
      </c>
      <c r="M1433" s="20">
        <f t="shared" si="243"/>
        <v>0.92854358334632781</v>
      </c>
      <c r="N1433" s="2">
        <v>10</v>
      </c>
      <c r="O1433" s="2">
        <v>3500000</v>
      </c>
      <c r="P1433" s="2">
        <v>3810000</v>
      </c>
      <c r="Q1433" s="2">
        <f t="shared" si="244"/>
        <v>310000</v>
      </c>
      <c r="R1433" s="4">
        <f t="shared" si="245"/>
        <v>8.8571428571428565E-2</v>
      </c>
      <c r="S1433" s="2">
        <v>77116</v>
      </c>
      <c r="T1433" s="9">
        <f t="shared" si="246"/>
        <v>60629.08474576271</v>
      </c>
      <c r="U1433" s="2">
        <v>65883</v>
      </c>
      <c r="V1433" s="5">
        <f t="shared" si="247"/>
        <v>5253.9152542372904</v>
      </c>
      <c r="W1433" s="4">
        <f t="shared" si="248"/>
        <v>8.6656680968691016E-2</v>
      </c>
      <c r="X1433" s="22">
        <f t="shared" si="249"/>
        <v>56296.747604838689</v>
      </c>
      <c r="Y1433" s="22">
        <f t="shared" si="250"/>
        <v>61175.236901606113</v>
      </c>
      <c r="Z1433" s="22">
        <f t="shared" si="252"/>
        <v>3609338.9771947605</v>
      </c>
      <c r="AA1433" s="2">
        <v>714</v>
      </c>
      <c r="AB1433" s="2">
        <v>1952</v>
      </c>
      <c r="AC1433" s="2">
        <f t="shared" si="251"/>
        <v>64</v>
      </c>
      <c r="AD1433" s="2" t="s">
        <v>244</v>
      </c>
    </row>
    <row r="1434" spans="1:30" x14ac:dyDescent="0.2">
      <c r="A1434">
        <v>22</v>
      </c>
      <c r="B1434" s="2" t="s">
        <v>437</v>
      </c>
      <c r="C1434" s="2" t="s">
        <v>22</v>
      </c>
      <c r="D1434" s="2" t="s">
        <v>23</v>
      </c>
      <c r="E1434" s="2" t="s">
        <v>2767</v>
      </c>
      <c r="F1434" s="2" t="s">
        <v>2775</v>
      </c>
      <c r="G1434" s="2">
        <v>62</v>
      </c>
      <c r="H1434" s="2">
        <v>71</v>
      </c>
      <c r="I1434" s="3">
        <v>42511</v>
      </c>
      <c r="J1434" s="3">
        <v>42521</v>
      </c>
      <c r="K1434" s="3" t="s">
        <v>2537</v>
      </c>
      <c r="L1434" s="17">
        <f t="shared" si="242"/>
        <v>256.52</v>
      </c>
      <c r="M1434" s="20">
        <f t="shared" si="243"/>
        <v>0.92854358334632781</v>
      </c>
      <c r="N1434" s="2">
        <v>10</v>
      </c>
      <c r="O1434" s="2">
        <v>3000000</v>
      </c>
      <c r="P1434" s="2">
        <v>3050000</v>
      </c>
      <c r="Q1434" s="2">
        <f t="shared" si="244"/>
        <v>50000</v>
      </c>
      <c r="R1434" s="4">
        <f t="shared" si="245"/>
        <v>1.6666666666666666E-2</v>
      </c>
      <c r="S1434" s="2">
        <v>96000</v>
      </c>
      <c r="T1434" s="9">
        <f t="shared" si="246"/>
        <v>49935.483870967742</v>
      </c>
      <c r="U1434" s="2">
        <v>50742</v>
      </c>
      <c r="V1434" s="5">
        <f t="shared" si="247"/>
        <v>806.5161290322576</v>
      </c>
      <c r="W1434" s="4">
        <f t="shared" si="248"/>
        <v>1.6151162790697664E-2</v>
      </c>
      <c r="X1434" s="22">
        <f t="shared" si="249"/>
        <v>46367.273129681147</v>
      </c>
      <c r="Y1434" s="22">
        <f t="shared" si="250"/>
        <v>47116.158506159365</v>
      </c>
      <c r="Z1434" s="22">
        <f t="shared" si="252"/>
        <v>2921201.8273818805</v>
      </c>
      <c r="AA1434" s="11">
        <v>1877</v>
      </c>
      <c r="AB1434" s="2">
        <v>1966</v>
      </c>
      <c r="AC1434" s="2">
        <f t="shared" si="251"/>
        <v>50</v>
      </c>
      <c r="AD1434" s="2" t="s">
        <v>50</v>
      </c>
    </row>
    <row r="1435" spans="1:30" x14ac:dyDescent="0.2">
      <c r="A1435">
        <v>22</v>
      </c>
      <c r="B1435" s="2" t="s">
        <v>1416</v>
      </c>
      <c r="C1435" s="2" t="s">
        <v>22</v>
      </c>
      <c r="D1435" s="2" t="s">
        <v>23</v>
      </c>
      <c r="E1435" s="2" t="s">
        <v>2767</v>
      </c>
      <c r="F1435" s="2" t="s">
        <v>2775</v>
      </c>
      <c r="G1435" s="2">
        <v>88</v>
      </c>
      <c r="H1435" s="2">
        <v>96</v>
      </c>
      <c r="I1435" s="3">
        <v>42511</v>
      </c>
      <c r="J1435" s="3">
        <v>42521</v>
      </c>
      <c r="K1435" s="3" t="s">
        <v>2537</v>
      </c>
      <c r="L1435" s="17">
        <f t="shared" si="242"/>
        <v>256.52</v>
      </c>
      <c r="M1435" s="20">
        <f t="shared" si="243"/>
        <v>0.92854358334632781</v>
      </c>
      <c r="N1435" s="2">
        <v>10</v>
      </c>
      <c r="O1435" s="2">
        <v>3990000</v>
      </c>
      <c r="P1435" s="2">
        <v>5100000</v>
      </c>
      <c r="Q1435" s="2">
        <f t="shared" si="244"/>
        <v>1110000</v>
      </c>
      <c r="R1435" s="4">
        <f t="shared" si="245"/>
        <v>0.2781954887218045</v>
      </c>
      <c r="S1435" s="2">
        <v>4865</v>
      </c>
      <c r="T1435" s="9">
        <f t="shared" si="246"/>
        <v>45396.193181818184</v>
      </c>
      <c r="U1435" s="2">
        <v>58010</v>
      </c>
      <c r="V1435" s="5">
        <f t="shared" si="247"/>
        <v>12613.806818181816</v>
      </c>
      <c r="W1435" s="4">
        <f t="shared" si="248"/>
        <v>0.27786045335699699</v>
      </c>
      <c r="X1435" s="22">
        <f t="shared" si="249"/>
        <v>42152.343887327588</v>
      </c>
      <c r="Y1435" s="22">
        <f t="shared" si="250"/>
        <v>53864.813269920473</v>
      </c>
      <c r="Z1435" s="22">
        <f t="shared" si="252"/>
        <v>4740103.567753002</v>
      </c>
      <c r="AA1435" s="11">
        <v>2655</v>
      </c>
      <c r="AB1435" s="2">
        <v>1982</v>
      </c>
      <c r="AC1435" s="2">
        <f t="shared" si="251"/>
        <v>34</v>
      </c>
      <c r="AD1435" s="2" t="s">
        <v>395</v>
      </c>
    </row>
    <row r="1436" spans="1:30" x14ac:dyDescent="0.2">
      <c r="A1436">
        <v>23</v>
      </c>
      <c r="B1436" s="2" t="s">
        <v>122</v>
      </c>
      <c r="C1436" s="2" t="s">
        <v>22</v>
      </c>
      <c r="D1436" s="2" t="s">
        <v>23</v>
      </c>
      <c r="E1436" s="2" t="s">
        <v>2767</v>
      </c>
      <c r="F1436" s="2" t="s">
        <v>2775</v>
      </c>
      <c r="G1436" s="2">
        <v>33</v>
      </c>
      <c r="H1436" s="2">
        <v>37</v>
      </c>
      <c r="I1436" s="3">
        <v>42517</v>
      </c>
      <c r="J1436" s="3">
        <v>42527</v>
      </c>
      <c r="K1436" s="3" t="s">
        <v>2538</v>
      </c>
      <c r="L1436" s="17">
        <f t="shared" si="242"/>
        <v>259.83</v>
      </c>
      <c r="M1436" s="20">
        <f t="shared" si="243"/>
        <v>0.91671477504522192</v>
      </c>
      <c r="N1436" s="2">
        <v>10</v>
      </c>
      <c r="O1436" s="2">
        <v>2250000</v>
      </c>
      <c r="P1436" s="2">
        <v>3000000</v>
      </c>
      <c r="Q1436" s="2">
        <f t="shared" si="244"/>
        <v>750000</v>
      </c>
      <c r="R1436" s="4">
        <f t="shared" si="245"/>
        <v>0.33333333333333331</v>
      </c>
      <c r="S1436" s="2">
        <v>695</v>
      </c>
      <c r="T1436" s="9">
        <f t="shared" si="246"/>
        <v>68202.878787878784</v>
      </c>
      <c r="U1436" s="2">
        <v>90930</v>
      </c>
      <c r="V1436" s="5">
        <f t="shared" si="247"/>
        <v>22727.121212121216</v>
      </c>
      <c r="W1436" s="4">
        <f t="shared" si="248"/>
        <v>0.33322818062865034</v>
      </c>
      <c r="X1436" s="22">
        <f t="shared" si="249"/>
        <v>62522.586685466835</v>
      </c>
      <c r="Y1436" s="22">
        <f t="shared" si="250"/>
        <v>83356.87449486203</v>
      </c>
      <c r="Z1436" s="22">
        <f t="shared" si="252"/>
        <v>2750776.8583304468</v>
      </c>
      <c r="AA1436" s="2">
        <v>272</v>
      </c>
      <c r="AB1436" s="2">
        <v>1895</v>
      </c>
      <c r="AC1436" s="2">
        <f t="shared" si="251"/>
        <v>121</v>
      </c>
      <c r="AD1436" s="2" t="s">
        <v>37</v>
      </c>
    </row>
    <row r="1437" spans="1:30" x14ac:dyDescent="0.2">
      <c r="A1437">
        <v>23</v>
      </c>
      <c r="B1437" s="2" t="s">
        <v>903</v>
      </c>
      <c r="C1437" s="2" t="s">
        <v>22</v>
      </c>
      <c r="D1437" s="2" t="s">
        <v>23</v>
      </c>
      <c r="E1437" s="2" t="s">
        <v>2767</v>
      </c>
      <c r="F1437" s="2" t="s">
        <v>2775</v>
      </c>
      <c r="G1437" s="2">
        <v>59</v>
      </c>
      <c r="H1437" s="2">
        <v>68</v>
      </c>
      <c r="I1437" s="3">
        <v>42517</v>
      </c>
      <c r="J1437" s="3">
        <v>42527</v>
      </c>
      <c r="K1437" s="3" t="s">
        <v>2538</v>
      </c>
      <c r="L1437" s="17">
        <f t="shared" si="242"/>
        <v>259.83</v>
      </c>
      <c r="M1437" s="20">
        <f t="shared" si="243"/>
        <v>0.91671477504522192</v>
      </c>
      <c r="N1437" s="2">
        <v>10</v>
      </c>
      <c r="O1437" s="2">
        <v>2400000</v>
      </c>
      <c r="P1437" s="2">
        <v>3000000</v>
      </c>
      <c r="Q1437" s="2">
        <f t="shared" si="244"/>
        <v>600000</v>
      </c>
      <c r="R1437" s="4">
        <f t="shared" si="245"/>
        <v>0.25</v>
      </c>
      <c r="S1437" s="2">
        <v>105000</v>
      </c>
      <c r="T1437" s="9">
        <f t="shared" si="246"/>
        <v>42457.627118644064</v>
      </c>
      <c r="U1437" s="2">
        <v>52627</v>
      </c>
      <c r="V1437" s="5">
        <f t="shared" si="247"/>
        <v>10169.372881355936</v>
      </c>
      <c r="W1437" s="4">
        <f t="shared" si="248"/>
        <v>0.2395181636726548</v>
      </c>
      <c r="X1437" s="22">
        <f t="shared" si="249"/>
        <v>38921.534093021706</v>
      </c>
      <c r="Y1437" s="22">
        <f t="shared" si="250"/>
        <v>48243.948466304893</v>
      </c>
      <c r="Z1437" s="22">
        <f t="shared" si="252"/>
        <v>2846392.9595119888</v>
      </c>
      <c r="AA1437" s="11">
        <v>4431</v>
      </c>
      <c r="AB1437" s="2">
        <v>1934</v>
      </c>
      <c r="AC1437" s="2">
        <f t="shared" si="251"/>
        <v>82</v>
      </c>
      <c r="AD1437" s="2" t="s">
        <v>37</v>
      </c>
    </row>
    <row r="1438" spans="1:30" x14ac:dyDescent="0.2">
      <c r="A1438">
        <v>23</v>
      </c>
      <c r="B1438" s="2" t="s">
        <v>1217</v>
      </c>
      <c r="C1438" s="2" t="s">
        <v>22</v>
      </c>
      <c r="D1438" s="2" t="s">
        <v>23</v>
      </c>
      <c r="E1438" s="2" t="s">
        <v>2767</v>
      </c>
      <c r="F1438" s="2" t="s">
        <v>2775</v>
      </c>
      <c r="G1438" s="2">
        <v>62</v>
      </c>
      <c r="H1438" s="2">
        <v>70</v>
      </c>
      <c r="I1438" s="3">
        <v>42517</v>
      </c>
      <c r="J1438" s="3">
        <v>42527</v>
      </c>
      <c r="K1438" s="3" t="s">
        <v>2538</v>
      </c>
      <c r="L1438" s="17">
        <f t="shared" si="242"/>
        <v>259.83</v>
      </c>
      <c r="M1438" s="20">
        <f t="shared" si="243"/>
        <v>0.91671477504522192</v>
      </c>
      <c r="N1438" s="2">
        <v>10</v>
      </c>
      <c r="O1438" s="2">
        <v>3700000</v>
      </c>
      <c r="P1438" s="2">
        <v>4750000</v>
      </c>
      <c r="Q1438" s="2">
        <f t="shared" si="244"/>
        <v>1050000</v>
      </c>
      <c r="R1438" s="4">
        <f t="shared" si="245"/>
        <v>0.28378378378378377</v>
      </c>
      <c r="S1438" s="2"/>
      <c r="T1438" s="9">
        <f t="shared" si="246"/>
        <v>59677.419354838712</v>
      </c>
      <c r="U1438" s="2">
        <v>76613</v>
      </c>
      <c r="V1438" s="5">
        <f t="shared" si="247"/>
        <v>16935.580645161288</v>
      </c>
      <c r="W1438" s="4">
        <f t="shared" si="248"/>
        <v>0.28378540540540537</v>
      </c>
      <c r="X1438" s="22">
        <f t="shared" si="249"/>
        <v>54707.17205915034</v>
      </c>
      <c r="Y1438" s="22">
        <f t="shared" si="250"/>
        <v>70232.269060539591</v>
      </c>
      <c r="Z1438" s="22">
        <f t="shared" si="252"/>
        <v>4354400.6817534547</v>
      </c>
      <c r="AA1438" s="11">
        <v>1227</v>
      </c>
      <c r="AB1438" s="2">
        <v>2007</v>
      </c>
      <c r="AC1438" s="2">
        <f t="shared" si="251"/>
        <v>9</v>
      </c>
      <c r="AD1438" s="2" t="s">
        <v>364</v>
      </c>
    </row>
    <row r="1439" spans="1:30" x14ac:dyDescent="0.2">
      <c r="A1439">
        <v>23</v>
      </c>
      <c r="B1439" s="2" t="s">
        <v>701</v>
      </c>
      <c r="C1439" s="2" t="s">
        <v>22</v>
      </c>
      <c r="D1439" s="2" t="s">
        <v>23</v>
      </c>
      <c r="E1439" s="2" t="s">
        <v>2767</v>
      </c>
      <c r="F1439" s="2" t="s">
        <v>2775</v>
      </c>
      <c r="G1439" s="2">
        <v>49</v>
      </c>
      <c r="H1439" s="2">
        <v>55</v>
      </c>
      <c r="I1439" s="3">
        <v>42518</v>
      </c>
      <c r="J1439" s="3">
        <v>42528</v>
      </c>
      <c r="K1439" s="3" t="s">
        <v>2538</v>
      </c>
      <c r="L1439" s="17">
        <f t="shared" si="242"/>
        <v>259.83</v>
      </c>
      <c r="M1439" s="20">
        <f t="shared" si="243"/>
        <v>0.91671477504522192</v>
      </c>
      <c r="N1439" s="2">
        <v>10</v>
      </c>
      <c r="O1439" s="2">
        <v>3400000</v>
      </c>
      <c r="P1439" s="2">
        <v>3975000</v>
      </c>
      <c r="Q1439" s="2">
        <f t="shared" si="244"/>
        <v>575000</v>
      </c>
      <c r="R1439" s="4">
        <f t="shared" si="245"/>
        <v>0.16911764705882354</v>
      </c>
      <c r="S1439" s="2"/>
      <c r="T1439" s="9">
        <f t="shared" si="246"/>
        <v>69387.755102040814</v>
      </c>
      <c r="U1439" s="2">
        <v>81122</v>
      </c>
      <c r="V1439" s="5">
        <f t="shared" si="247"/>
        <v>11734.244897959186</v>
      </c>
      <c r="W1439" s="4">
        <f t="shared" si="248"/>
        <v>0.16911117647058829</v>
      </c>
      <c r="X1439" s="22">
        <f t="shared" si="249"/>
        <v>63608.780309260292</v>
      </c>
      <c r="Y1439" s="22">
        <f t="shared" si="250"/>
        <v>74365.735981218488</v>
      </c>
      <c r="Z1439" s="22">
        <f t="shared" si="252"/>
        <v>3643921.0630797059</v>
      </c>
      <c r="AA1439" s="11">
        <v>1401</v>
      </c>
      <c r="AB1439" s="2">
        <v>2013</v>
      </c>
      <c r="AC1439" s="2">
        <f t="shared" si="251"/>
        <v>3</v>
      </c>
      <c r="AD1439" s="2" t="s">
        <v>148</v>
      </c>
    </row>
    <row r="1440" spans="1:30" x14ac:dyDescent="0.2">
      <c r="A1440">
        <v>23</v>
      </c>
      <c r="B1440" s="2" t="s">
        <v>882</v>
      </c>
      <c r="C1440" s="2" t="s">
        <v>22</v>
      </c>
      <c r="D1440" s="2" t="s">
        <v>23</v>
      </c>
      <c r="E1440" s="2" t="s">
        <v>2767</v>
      </c>
      <c r="F1440" s="2" t="s">
        <v>2775</v>
      </c>
      <c r="G1440" s="2">
        <v>53</v>
      </c>
      <c r="H1440" s="2">
        <v>62</v>
      </c>
      <c r="I1440" s="3">
        <v>42518</v>
      </c>
      <c r="J1440" s="3">
        <v>42528</v>
      </c>
      <c r="K1440" s="3" t="s">
        <v>2538</v>
      </c>
      <c r="L1440" s="17">
        <f t="shared" si="242"/>
        <v>259.83</v>
      </c>
      <c r="M1440" s="20">
        <f t="shared" si="243"/>
        <v>0.91671477504522192</v>
      </c>
      <c r="N1440" s="2">
        <v>10</v>
      </c>
      <c r="O1440" s="2">
        <v>3650000</v>
      </c>
      <c r="P1440" s="2">
        <v>3850000</v>
      </c>
      <c r="Q1440" s="2">
        <f t="shared" si="244"/>
        <v>200000</v>
      </c>
      <c r="R1440" s="4">
        <f t="shared" si="245"/>
        <v>5.4794520547945202E-2</v>
      </c>
      <c r="S1440" s="2"/>
      <c r="T1440" s="9">
        <f t="shared" si="246"/>
        <v>68867.924528301883</v>
      </c>
      <c r="U1440" s="2">
        <v>72642</v>
      </c>
      <c r="V1440" s="5">
        <f t="shared" si="247"/>
        <v>3774.0754716981173</v>
      </c>
      <c r="W1440" s="4">
        <f t="shared" si="248"/>
        <v>5.4801643835616504E-2</v>
      </c>
      <c r="X1440" s="22">
        <f t="shared" si="249"/>
        <v>63132.243941793582</v>
      </c>
      <c r="Y1440" s="22">
        <f t="shared" si="250"/>
        <v>66591.99468883501</v>
      </c>
      <c r="Z1440" s="22">
        <f t="shared" si="252"/>
        <v>3529375.7185082557</v>
      </c>
      <c r="AA1440" s="11">
        <v>1172</v>
      </c>
      <c r="AB1440" s="2">
        <v>2011</v>
      </c>
      <c r="AC1440" s="2">
        <f t="shared" si="251"/>
        <v>5</v>
      </c>
      <c r="AD1440" s="2" t="s">
        <v>37</v>
      </c>
    </row>
    <row r="1441" spans="1:30" x14ac:dyDescent="0.2">
      <c r="A1441">
        <v>23</v>
      </c>
      <c r="B1441" s="2" t="s">
        <v>378</v>
      </c>
      <c r="C1441" s="2" t="s">
        <v>22</v>
      </c>
      <c r="D1441" s="2" t="s">
        <v>23</v>
      </c>
      <c r="E1441" s="2" t="s">
        <v>2767</v>
      </c>
      <c r="F1441" s="2" t="s">
        <v>2775</v>
      </c>
      <c r="G1441" s="2">
        <v>56</v>
      </c>
      <c r="H1441" s="2">
        <v>62</v>
      </c>
      <c r="I1441" s="3">
        <v>42518</v>
      </c>
      <c r="J1441" s="3">
        <v>42528</v>
      </c>
      <c r="K1441" s="3" t="s">
        <v>2538</v>
      </c>
      <c r="L1441" s="17">
        <f t="shared" si="242"/>
        <v>259.83</v>
      </c>
      <c r="M1441" s="20">
        <f t="shared" si="243"/>
        <v>0.91671477504522192</v>
      </c>
      <c r="N1441" s="2">
        <v>10</v>
      </c>
      <c r="O1441" s="2">
        <v>4490000</v>
      </c>
      <c r="P1441" s="2">
        <v>4900000</v>
      </c>
      <c r="Q1441" s="2">
        <f t="shared" si="244"/>
        <v>410000</v>
      </c>
      <c r="R1441" s="4">
        <f t="shared" si="245"/>
        <v>9.1314031180400893E-2</v>
      </c>
      <c r="S1441" s="2"/>
      <c r="T1441" s="9">
        <f t="shared" si="246"/>
        <v>80178.571428571435</v>
      </c>
      <c r="U1441" s="2">
        <v>87500</v>
      </c>
      <c r="V1441" s="5">
        <f t="shared" si="247"/>
        <v>7321.4285714285652</v>
      </c>
      <c r="W1441" s="4">
        <f t="shared" si="248"/>
        <v>9.1314031180400809E-2</v>
      </c>
      <c r="X1441" s="22">
        <f t="shared" si="249"/>
        <v>73500.881070590127</v>
      </c>
      <c r="Y1441" s="22">
        <f t="shared" si="250"/>
        <v>80212.542816456917</v>
      </c>
      <c r="Z1441" s="22">
        <f t="shared" si="252"/>
        <v>4491902.3977215877</v>
      </c>
      <c r="AA1441" s="11">
        <v>6175</v>
      </c>
      <c r="AB1441" s="2">
        <v>2013</v>
      </c>
      <c r="AC1441" s="2">
        <f t="shared" si="251"/>
        <v>3</v>
      </c>
      <c r="AD1441" s="2" t="s">
        <v>213</v>
      </c>
    </row>
    <row r="1442" spans="1:30" x14ac:dyDescent="0.2">
      <c r="A1442">
        <v>23</v>
      </c>
      <c r="B1442" s="2" t="s">
        <v>574</v>
      </c>
      <c r="C1442" s="2" t="s">
        <v>22</v>
      </c>
      <c r="D1442" s="2" t="s">
        <v>23</v>
      </c>
      <c r="E1442" s="2" t="s">
        <v>2767</v>
      </c>
      <c r="F1442" s="2" t="s">
        <v>2775</v>
      </c>
      <c r="G1442" s="2">
        <v>67</v>
      </c>
      <c r="H1442" s="2">
        <v>76</v>
      </c>
      <c r="I1442" s="3">
        <v>42518</v>
      </c>
      <c r="J1442" s="3">
        <v>42528</v>
      </c>
      <c r="K1442" s="3" t="s">
        <v>2538</v>
      </c>
      <c r="L1442" s="17">
        <f t="shared" si="242"/>
        <v>259.83</v>
      </c>
      <c r="M1442" s="20">
        <f t="shared" si="243"/>
        <v>0.91671477504522192</v>
      </c>
      <c r="N1442" s="2">
        <v>10</v>
      </c>
      <c r="O1442" s="2">
        <v>5200000</v>
      </c>
      <c r="P1442" s="2">
        <v>5850000</v>
      </c>
      <c r="Q1442" s="2">
        <f t="shared" si="244"/>
        <v>650000</v>
      </c>
      <c r="R1442" s="4">
        <f t="shared" si="245"/>
        <v>0.125</v>
      </c>
      <c r="S1442" s="2"/>
      <c r="T1442" s="9">
        <f t="shared" si="246"/>
        <v>77611.940298507456</v>
      </c>
      <c r="U1442" s="2">
        <v>87313</v>
      </c>
      <c r="V1442" s="5">
        <f t="shared" si="247"/>
        <v>9701.0597014925443</v>
      </c>
      <c r="W1442" s="4">
        <f t="shared" si="248"/>
        <v>0.12499442307692318</v>
      </c>
      <c r="X1442" s="22">
        <f t="shared" si="249"/>
        <v>71148.012391569457</v>
      </c>
      <c r="Y1442" s="22">
        <f t="shared" si="250"/>
        <v>80041.117153523461</v>
      </c>
      <c r="Z1442" s="22">
        <f t="shared" si="252"/>
        <v>5362754.849286072</v>
      </c>
      <c r="AA1442" s="11">
        <v>1401</v>
      </c>
      <c r="AB1442" s="2">
        <v>2013</v>
      </c>
      <c r="AC1442" s="2">
        <f t="shared" si="251"/>
        <v>3</v>
      </c>
      <c r="AD1442" s="2" t="s">
        <v>67</v>
      </c>
    </row>
    <row r="1443" spans="1:30" x14ac:dyDescent="0.2">
      <c r="A1443">
        <v>23</v>
      </c>
      <c r="B1443" s="2" t="s">
        <v>1137</v>
      </c>
      <c r="C1443" s="2" t="s">
        <v>22</v>
      </c>
      <c r="D1443" s="2" t="s">
        <v>23</v>
      </c>
      <c r="E1443" s="2" t="s">
        <v>2767</v>
      </c>
      <c r="F1443" s="2" t="s">
        <v>2775</v>
      </c>
      <c r="G1443" s="2">
        <v>73</v>
      </c>
      <c r="H1443" s="2">
        <v>80</v>
      </c>
      <c r="I1443" s="3">
        <v>42518</v>
      </c>
      <c r="J1443" s="3">
        <v>42528</v>
      </c>
      <c r="K1443" s="3" t="s">
        <v>2538</v>
      </c>
      <c r="L1443" s="17">
        <f t="shared" si="242"/>
        <v>259.83</v>
      </c>
      <c r="M1443" s="20">
        <f t="shared" si="243"/>
        <v>0.91671477504522192</v>
      </c>
      <c r="N1443" s="2">
        <v>10</v>
      </c>
      <c r="O1443" s="2">
        <v>4290000</v>
      </c>
      <c r="P1443" s="2">
        <v>4700000</v>
      </c>
      <c r="Q1443" s="2">
        <f t="shared" si="244"/>
        <v>410000</v>
      </c>
      <c r="R1443" s="4">
        <f t="shared" si="245"/>
        <v>9.5571095571095568E-2</v>
      </c>
      <c r="S1443" s="2">
        <v>3646</v>
      </c>
      <c r="T1443" s="9">
        <f t="shared" si="246"/>
        <v>58817.068493150684</v>
      </c>
      <c r="U1443" s="2">
        <v>64434</v>
      </c>
      <c r="V1443" s="5">
        <f t="shared" si="247"/>
        <v>5616.9315068493161</v>
      </c>
      <c r="W1443" s="4">
        <f t="shared" si="248"/>
        <v>9.5498324733804346E-2</v>
      </c>
      <c r="X1443" s="22">
        <f t="shared" si="249"/>
        <v>53918.47571251804</v>
      </c>
      <c r="Y1443" s="22">
        <f t="shared" si="250"/>
        <v>59067.599815263828</v>
      </c>
      <c r="Z1443" s="22">
        <f t="shared" si="252"/>
        <v>4311934.7865142599</v>
      </c>
      <c r="AA1443" s="2"/>
      <c r="AB1443" s="2">
        <v>2012</v>
      </c>
      <c r="AC1443" s="2">
        <f t="shared" si="251"/>
        <v>4</v>
      </c>
      <c r="AD1443" s="2" t="s">
        <v>105</v>
      </c>
    </row>
    <row r="1444" spans="1:30" x14ac:dyDescent="0.2">
      <c r="A1444">
        <v>23</v>
      </c>
      <c r="B1444" s="2" t="s">
        <v>459</v>
      </c>
      <c r="C1444" s="2" t="s">
        <v>22</v>
      </c>
      <c r="D1444" s="2" t="s">
        <v>23</v>
      </c>
      <c r="E1444" s="2" t="s">
        <v>2767</v>
      </c>
      <c r="F1444" s="2" t="s">
        <v>2775</v>
      </c>
      <c r="G1444" s="2">
        <v>74</v>
      </c>
      <c r="H1444" s="2">
        <v>82</v>
      </c>
      <c r="I1444" s="3">
        <v>42518</v>
      </c>
      <c r="J1444" s="3">
        <v>42528</v>
      </c>
      <c r="K1444" s="3" t="s">
        <v>2538</v>
      </c>
      <c r="L1444" s="17">
        <f t="shared" si="242"/>
        <v>259.83</v>
      </c>
      <c r="M1444" s="20">
        <f t="shared" si="243"/>
        <v>0.91671477504522192</v>
      </c>
      <c r="N1444" s="2">
        <v>10</v>
      </c>
      <c r="O1444" s="2">
        <v>4250000</v>
      </c>
      <c r="P1444" s="2">
        <v>4730000</v>
      </c>
      <c r="Q1444" s="2">
        <f t="shared" si="244"/>
        <v>480000</v>
      </c>
      <c r="R1444" s="4">
        <f t="shared" si="245"/>
        <v>0.11294117647058824</v>
      </c>
      <c r="S1444" s="2"/>
      <c r="T1444" s="9">
        <f t="shared" si="246"/>
        <v>57432.432432432433</v>
      </c>
      <c r="U1444" s="2">
        <v>63919</v>
      </c>
      <c r="V1444" s="5">
        <f t="shared" si="247"/>
        <v>6486.5675675675666</v>
      </c>
      <c r="W1444" s="4">
        <f t="shared" si="248"/>
        <v>0.1129425882352941</v>
      </c>
      <c r="X1444" s="22">
        <f t="shared" si="249"/>
        <v>52649.159377597207</v>
      </c>
      <c r="Y1444" s="22">
        <f t="shared" si="250"/>
        <v>58595.491706115543</v>
      </c>
      <c r="Z1444" s="22">
        <f t="shared" si="252"/>
        <v>4336066.3862525504</v>
      </c>
      <c r="AA1444" s="2">
        <v>102</v>
      </c>
      <c r="AB1444" s="2">
        <v>2013</v>
      </c>
      <c r="AC1444" s="2">
        <f t="shared" si="251"/>
        <v>3</v>
      </c>
      <c r="AD1444" s="2" t="s">
        <v>460</v>
      </c>
    </row>
    <row r="1445" spans="1:30" x14ac:dyDescent="0.2">
      <c r="A1445">
        <v>23</v>
      </c>
      <c r="B1445" s="2" t="s">
        <v>1201</v>
      </c>
      <c r="C1445" s="2" t="s">
        <v>22</v>
      </c>
      <c r="D1445" s="2" t="s">
        <v>23</v>
      </c>
      <c r="E1445" s="2" t="s">
        <v>2767</v>
      </c>
      <c r="F1445" s="2" t="s">
        <v>2775</v>
      </c>
      <c r="G1445" s="2">
        <v>74</v>
      </c>
      <c r="H1445" s="2">
        <v>83</v>
      </c>
      <c r="I1445" s="3">
        <v>42518</v>
      </c>
      <c r="J1445" s="3">
        <v>42528</v>
      </c>
      <c r="K1445" s="3" t="s">
        <v>2538</v>
      </c>
      <c r="L1445" s="17">
        <f t="shared" si="242"/>
        <v>259.83</v>
      </c>
      <c r="M1445" s="20">
        <f t="shared" si="243"/>
        <v>0.91671477504522192</v>
      </c>
      <c r="N1445" s="2">
        <v>10</v>
      </c>
      <c r="O1445" s="2">
        <v>3900000</v>
      </c>
      <c r="P1445" s="2">
        <v>5170000</v>
      </c>
      <c r="Q1445" s="2">
        <f t="shared" si="244"/>
        <v>1270000</v>
      </c>
      <c r="R1445" s="4">
        <f t="shared" si="245"/>
        <v>0.32564102564102565</v>
      </c>
      <c r="S1445" s="2">
        <v>10469</v>
      </c>
      <c r="T1445" s="9">
        <f t="shared" si="246"/>
        <v>52844.175675675673</v>
      </c>
      <c r="U1445" s="2">
        <v>70006</v>
      </c>
      <c r="V1445" s="5">
        <f t="shared" si="247"/>
        <v>17161.824324324327</v>
      </c>
      <c r="W1445" s="4">
        <f t="shared" si="248"/>
        <v>0.32476283535299738</v>
      </c>
      <c r="X1445" s="22">
        <f t="shared" si="249"/>
        <v>48443.03661697721</v>
      </c>
      <c r="Y1445" s="22">
        <f t="shared" si="250"/>
        <v>64175.534541815803</v>
      </c>
      <c r="Z1445" s="22">
        <f t="shared" si="252"/>
        <v>4748989.5560943699</v>
      </c>
      <c r="AA1445" s="2">
        <v>484</v>
      </c>
      <c r="AB1445" s="2">
        <v>1898</v>
      </c>
      <c r="AC1445" s="2">
        <f t="shared" si="251"/>
        <v>118</v>
      </c>
      <c r="AD1445" s="2" t="s">
        <v>191</v>
      </c>
    </row>
    <row r="1446" spans="1:30" x14ac:dyDescent="0.2">
      <c r="A1446">
        <v>23</v>
      </c>
      <c r="B1446" s="2" t="s">
        <v>1721</v>
      </c>
      <c r="C1446" s="2" t="s">
        <v>22</v>
      </c>
      <c r="D1446" s="2" t="s">
        <v>23</v>
      </c>
      <c r="E1446" s="2" t="s">
        <v>2767</v>
      </c>
      <c r="F1446" s="2" t="s">
        <v>2775</v>
      </c>
      <c r="G1446" s="2">
        <v>76</v>
      </c>
      <c r="H1446" s="2">
        <v>84</v>
      </c>
      <c r="I1446" s="3">
        <v>42518</v>
      </c>
      <c r="J1446" s="3">
        <v>42528</v>
      </c>
      <c r="K1446" s="3" t="s">
        <v>2538</v>
      </c>
      <c r="L1446" s="17">
        <f t="shared" si="242"/>
        <v>259.83</v>
      </c>
      <c r="M1446" s="20">
        <f t="shared" si="243"/>
        <v>0.91671477504522192</v>
      </c>
      <c r="N1446" s="2">
        <v>10</v>
      </c>
      <c r="O1446" s="2">
        <v>4890000</v>
      </c>
      <c r="P1446" s="2">
        <v>5000000</v>
      </c>
      <c r="Q1446" s="2">
        <f t="shared" si="244"/>
        <v>110000</v>
      </c>
      <c r="R1446" s="4">
        <f t="shared" si="245"/>
        <v>2.2494887525562373E-2</v>
      </c>
      <c r="S1446" s="2"/>
      <c r="T1446" s="9">
        <f t="shared" si="246"/>
        <v>64342.105263157893</v>
      </c>
      <c r="U1446" s="2">
        <v>65789</v>
      </c>
      <c r="V1446" s="5">
        <f t="shared" si="247"/>
        <v>1446.8947368421068</v>
      </c>
      <c r="W1446" s="4">
        <f t="shared" si="248"/>
        <v>2.2487525562372213E-2</v>
      </c>
      <c r="X1446" s="22">
        <f t="shared" si="249"/>
        <v>58983.358552251775</v>
      </c>
      <c r="Y1446" s="22">
        <f t="shared" si="250"/>
        <v>60309.748335450102</v>
      </c>
      <c r="Z1446" s="22">
        <f t="shared" si="252"/>
        <v>4583540.8734942079</v>
      </c>
      <c r="AA1446" s="11">
        <v>7237</v>
      </c>
      <c r="AB1446" s="2">
        <v>2004</v>
      </c>
      <c r="AC1446" s="2">
        <f t="shared" si="251"/>
        <v>12</v>
      </c>
      <c r="AD1446" s="2" t="s">
        <v>37</v>
      </c>
    </row>
    <row r="1447" spans="1:30" x14ac:dyDescent="0.2">
      <c r="A1447">
        <v>23</v>
      </c>
      <c r="B1447" s="2" t="s">
        <v>1991</v>
      </c>
      <c r="C1447" s="2" t="s">
        <v>22</v>
      </c>
      <c r="D1447" s="2" t="s">
        <v>23</v>
      </c>
      <c r="E1447" s="2" t="s">
        <v>2767</v>
      </c>
      <c r="F1447" s="2" t="s">
        <v>2775</v>
      </c>
      <c r="G1447" s="2">
        <v>86</v>
      </c>
      <c r="H1447" s="2">
        <v>95</v>
      </c>
      <c r="I1447" s="3">
        <v>42518</v>
      </c>
      <c r="J1447" s="3">
        <v>42528</v>
      </c>
      <c r="K1447" s="3" t="s">
        <v>2538</v>
      </c>
      <c r="L1447" s="17">
        <f t="shared" si="242"/>
        <v>259.83</v>
      </c>
      <c r="M1447" s="20">
        <f t="shared" si="243"/>
        <v>0.91671477504522192</v>
      </c>
      <c r="N1447" s="2">
        <v>10</v>
      </c>
      <c r="O1447" s="2">
        <v>4700000</v>
      </c>
      <c r="P1447" s="2">
        <v>5500000</v>
      </c>
      <c r="Q1447" s="2">
        <f t="shared" si="244"/>
        <v>800000</v>
      </c>
      <c r="R1447" s="4">
        <f t="shared" si="245"/>
        <v>0.1702127659574468</v>
      </c>
      <c r="S1447" s="2"/>
      <c r="T1447" s="9">
        <f t="shared" si="246"/>
        <v>54651.162790697672</v>
      </c>
      <c r="U1447" s="2">
        <v>63953</v>
      </c>
      <c r="V1447" s="5">
        <f t="shared" si="247"/>
        <v>9301.8372093023281</v>
      </c>
      <c r="W1447" s="4">
        <f t="shared" si="248"/>
        <v>0.17020382978723408</v>
      </c>
      <c r="X1447" s="22">
        <f t="shared" si="249"/>
        <v>50099.52840363422</v>
      </c>
      <c r="Y1447" s="22">
        <f t="shared" si="250"/>
        <v>58626.660008467079</v>
      </c>
      <c r="Z1447" s="22">
        <f t="shared" si="252"/>
        <v>5041892.7607281692</v>
      </c>
      <c r="AA1447" s="11">
        <v>2265</v>
      </c>
      <c r="AB1447" s="2">
        <v>1996</v>
      </c>
      <c r="AC1447" s="2">
        <f t="shared" si="251"/>
        <v>20</v>
      </c>
      <c r="AD1447" s="2" t="s">
        <v>65</v>
      </c>
    </row>
    <row r="1448" spans="1:30" x14ac:dyDescent="0.2">
      <c r="A1448">
        <v>23</v>
      </c>
      <c r="B1448" s="2" t="s">
        <v>511</v>
      </c>
      <c r="C1448" s="2" t="s">
        <v>22</v>
      </c>
      <c r="D1448" s="2" t="s">
        <v>23</v>
      </c>
      <c r="E1448" s="2" t="s">
        <v>2767</v>
      </c>
      <c r="F1448" s="2" t="s">
        <v>2775</v>
      </c>
      <c r="G1448" s="2">
        <v>50</v>
      </c>
      <c r="H1448" s="2">
        <v>58</v>
      </c>
      <c r="I1448" s="3">
        <v>42521</v>
      </c>
      <c r="J1448" s="3">
        <v>42531</v>
      </c>
      <c r="K1448" s="3" t="s">
        <v>2538</v>
      </c>
      <c r="L1448" s="17">
        <f t="shared" si="242"/>
        <v>259.83</v>
      </c>
      <c r="M1448" s="20">
        <f t="shared" si="243"/>
        <v>0.91671477504522192</v>
      </c>
      <c r="N1448" s="2">
        <v>10</v>
      </c>
      <c r="O1448" s="2">
        <v>3350000</v>
      </c>
      <c r="P1448" s="2">
        <v>3900000</v>
      </c>
      <c r="Q1448" s="2">
        <f t="shared" si="244"/>
        <v>550000</v>
      </c>
      <c r="R1448" s="4">
        <f t="shared" si="245"/>
        <v>0.16417910447761194</v>
      </c>
      <c r="S1448" s="2"/>
      <c r="T1448" s="9">
        <f t="shared" si="246"/>
        <v>67000</v>
      </c>
      <c r="U1448" s="2">
        <v>78000</v>
      </c>
      <c r="V1448" s="5">
        <f t="shared" si="247"/>
        <v>11000</v>
      </c>
      <c r="W1448" s="4">
        <f t="shared" si="248"/>
        <v>0.16417910447761194</v>
      </c>
      <c r="X1448" s="22">
        <f t="shared" si="249"/>
        <v>61419.889928029872</v>
      </c>
      <c r="Y1448" s="22">
        <f t="shared" si="250"/>
        <v>71503.752453527311</v>
      </c>
      <c r="Z1448" s="22">
        <f t="shared" si="252"/>
        <v>3575187.6226763655</v>
      </c>
      <c r="AA1448" s="2">
        <v>750</v>
      </c>
      <c r="AB1448" s="2">
        <v>2005</v>
      </c>
      <c r="AC1448" s="2">
        <f t="shared" si="251"/>
        <v>11</v>
      </c>
      <c r="AD1448" s="2" t="s">
        <v>83</v>
      </c>
    </row>
    <row r="1449" spans="1:30" x14ac:dyDescent="0.2">
      <c r="A1449">
        <v>24</v>
      </c>
      <c r="B1449" s="2" t="s">
        <v>118</v>
      </c>
      <c r="C1449" s="2" t="s">
        <v>22</v>
      </c>
      <c r="D1449" s="2" t="s">
        <v>23</v>
      </c>
      <c r="E1449" s="2" t="s">
        <v>2767</v>
      </c>
      <c r="F1449" s="2" t="s">
        <v>2775</v>
      </c>
      <c r="G1449" s="2">
        <v>27</v>
      </c>
      <c r="H1449" s="2">
        <v>31</v>
      </c>
      <c r="I1449" s="3">
        <v>42524</v>
      </c>
      <c r="J1449" s="3">
        <v>42534</v>
      </c>
      <c r="K1449" s="3" t="s">
        <v>2538</v>
      </c>
      <c r="L1449" s="17">
        <f t="shared" si="242"/>
        <v>259.83</v>
      </c>
      <c r="M1449" s="20">
        <f t="shared" si="243"/>
        <v>0.91671477504522192</v>
      </c>
      <c r="N1449" s="2">
        <v>10</v>
      </c>
      <c r="O1449" s="2">
        <v>1950000</v>
      </c>
      <c r="P1449" s="2">
        <v>2365000</v>
      </c>
      <c r="Q1449" s="2">
        <f t="shared" si="244"/>
        <v>415000</v>
      </c>
      <c r="R1449" s="4">
        <f t="shared" si="245"/>
        <v>0.21282051282051281</v>
      </c>
      <c r="S1449" s="2"/>
      <c r="T1449" s="9">
        <f t="shared" si="246"/>
        <v>72222.222222222219</v>
      </c>
      <c r="U1449" s="2">
        <v>87593</v>
      </c>
      <c r="V1449" s="5">
        <f t="shared" si="247"/>
        <v>15370.777777777781</v>
      </c>
      <c r="W1449" s="4">
        <f t="shared" si="248"/>
        <v>0.21282615384615389</v>
      </c>
      <c r="X1449" s="22">
        <f t="shared" si="249"/>
        <v>66207.178197710469</v>
      </c>
      <c r="Y1449" s="22">
        <f t="shared" si="250"/>
        <v>80297.797290536124</v>
      </c>
      <c r="Z1449" s="22">
        <f t="shared" si="252"/>
        <v>2168040.5268444754</v>
      </c>
      <c r="AA1449" s="11">
        <v>1291</v>
      </c>
      <c r="AB1449" s="2">
        <v>1936</v>
      </c>
      <c r="AC1449" s="2">
        <f t="shared" si="251"/>
        <v>80</v>
      </c>
      <c r="AD1449" s="2" t="s">
        <v>58</v>
      </c>
    </row>
    <row r="1450" spans="1:30" x14ac:dyDescent="0.2">
      <c r="A1450">
        <v>24</v>
      </c>
      <c r="B1450" s="2" t="s">
        <v>117</v>
      </c>
      <c r="C1450" s="2" t="s">
        <v>22</v>
      </c>
      <c r="D1450" s="2" t="s">
        <v>23</v>
      </c>
      <c r="E1450" s="2" t="s">
        <v>2767</v>
      </c>
      <c r="F1450" s="2" t="s">
        <v>2775</v>
      </c>
      <c r="G1450" s="2">
        <v>27</v>
      </c>
      <c r="H1450" s="2">
        <v>32</v>
      </c>
      <c r="I1450" s="3">
        <v>42525</v>
      </c>
      <c r="J1450" s="3">
        <v>42535</v>
      </c>
      <c r="K1450" s="3" t="s">
        <v>2538</v>
      </c>
      <c r="L1450" s="17">
        <f t="shared" si="242"/>
        <v>259.83</v>
      </c>
      <c r="M1450" s="20">
        <f t="shared" si="243"/>
        <v>0.91671477504522192</v>
      </c>
      <c r="N1450" s="2">
        <v>10</v>
      </c>
      <c r="O1450" s="2">
        <v>2350000</v>
      </c>
      <c r="P1450" s="2">
        <v>2250000</v>
      </c>
      <c r="Q1450" s="2">
        <f t="shared" si="244"/>
        <v>-100000</v>
      </c>
      <c r="R1450" s="4">
        <f t="shared" si="245"/>
        <v>-4.2553191489361701E-2</v>
      </c>
      <c r="S1450" s="2"/>
      <c r="T1450" s="9">
        <f t="shared" si="246"/>
        <v>87037.037037037036</v>
      </c>
      <c r="U1450" s="2">
        <v>83333</v>
      </c>
      <c r="V1450" s="5">
        <f t="shared" si="247"/>
        <v>-3704.0370370370365</v>
      </c>
      <c r="W1450" s="4">
        <f t="shared" si="248"/>
        <v>-4.255702127659574E-2</v>
      </c>
      <c r="X1450" s="22">
        <f t="shared" si="249"/>
        <v>79788.137828010062</v>
      </c>
      <c r="Y1450" s="22">
        <f t="shared" si="250"/>
        <v>76392.592348843478</v>
      </c>
      <c r="Z1450" s="22">
        <f t="shared" si="252"/>
        <v>2062599.9934187739</v>
      </c>
      <c r="AA1450" s="2">
        <v>462</v>
      </c>
      <c r="AB1450" s="2">
        <v>1898</v>
      </c>
      <c r="AC1450" s="2">
        <f t="shared" si="251"/>
        <v>118</v>
      </c>
      <c r="AD1450" s="2" t="s">
        <v>112</v>
      </c>
    </row>
    <row r="1451" spans="1:30" x14ac:dyDescent="0.2">
      <c r="A1451">
        <v>24</v>
      </c>
      <c r="B1451" s="2" t="s">
        <v>351</v>
      </c>
      <c r="C1451" s="2" t="s">
        <v>22</v>
      </c>
      <c r="D1451" s="2" t="s">
        <v>23</v>
      </c>
      <c r="E1451" s="2" t="s">
        <v>2767</v>
      </c>
      <c r="F1451" s="2" t="s">
        <v>2775</v>
      </c>
      <c r="G1451" s="2">
        <v>38</v>
      </c>
      <c r="H1451" s="2">
        <v>43</v>
      </c>
      <c r="I1451" s="3">
        <v>42525</v>
      </c>
      <c r="J1451" s="3">
        <v>42535</v>
      </c>
      <c r="K1451" s="3" t="s">
        <v>2538</v>
      </c>
      <c r="L1451" s="17">
        <f t="shared" si="242"/>
        <v>259.83</v>
      </c>
      <c r="M1451" s="20">
        <f t="shared" si="243"/>
        <v>0.91671477504522192</v>
      </c>
      <c r="N1451" s="2">
        <v>10</v>
      </c>
      <c r="O1451" s="2">
        <v>3100000</v>
      </c>
      <c r="P1451" s="2">
        <v>3350000</v>
      </c>
      <c r="Q1451" s="2">
        <f t="shared" si="244"/>
        <v>250000</v>
      </c>
      <c r="R1451" s="4">
        <f t="shared" si="245"/>
        <v>8.0645161290322578E-2</v>
      </c>
      <c r="S1451" s="2"/>
      <c r="T1451" s="9">
        <f t="shared" si="246"/>
        <v>81578.947368421053</v>
      </c>
      <c r="U1451" s="2">
        <v>88158</v>
      </c>
      <c r="V1451" s="5">
        <f t="shared" si="247"/>
        <v>6579.0526315789466</v>
      </c>
      <c r="W1451" s="4">
        <f t="shared" si="248"/>
        <v>8.0646451612903222E-2</v>
      </c>
      <c r="X1451" s="22">
        <f t="shared" si="249"/>
        <v>74784.6263852681</v>
      </c>
      <c r="Y1451" s="22">
        <f t="shared" si="250"/>
        <v>80815.741138436671</v>
      </c>
      <c r="Z1451" s="22">
        <f t="shared" si="252"/>
        <v>3070998.1632605935</v>
      </c>
      <c r="AA1451" s="11">
        <v>1705</v>
      </c>
      <c r="AB1451" s="2">
        <v>1957</v>
      </c>
      <c r="AC1451" s="2">
        <f t="shared" si="251"/>
        <v>59</v>
      </c>
      <c r="AD1451" s="2" t="s">
        <v>67</v>
      </c>
    </row>
    <row r="1452" spans="1:30" x14ac:dyDescent="0.2">
      <c r="A1452">
        <v>24</v>
      </c>
      <c r="B1452" s="2" t="s">
        <v>1096</v>
      </c>
      <c r="C1452" s="2" t="s">
        <v>22</v>
      </c>
      <c r="D1452" s="2" t="s">
        <v>23</v>
      </c>
      <c r="E1452" s="2" t="s">
        <v>2767</v>
      </c>
      <c r="F1452" s="2" t="s">
        <v>2775</v>
      </c>
      <c r="G1452" s="2">
        <v>58</v>
      </c>
      <c r="H1452" s="2">
        <v>64</v>
      </c>
      <c r="I1452" s="3">
        <v>42525</v>
      </c>
      <c r="J1452" s="3">
        <v>42535</v>
      </c>
      <c r="K1452" s="3" t="s">
        <v>2538</v>
      </c>
      <c r="L1452" s="17">
        <f t="shared" si="242"/>
        <v>259.83</v>
      </c>
      <c r="M1452" s="20">
        <f t="shared" si="243"/>
        <v>0.91671477504522192</v>
      </c>
      <c r="N1452" s="2">
        <v>10</v>
      </c>
      <c r="O1452" s="2">
        <v>3490000</v>
      </c>
      <c r="P1452" s="2">
        <v>3925000</v>
      </c>
      <c r="Q1452" s="2">
        <f t="shared" si="244"/>
        <v>435000</v>
      </c>
      <c r="R1452" s="4">
        <f t="shared" si="245"/>
        <v>0.12464183381088825</v>
      </c>
      <c r="S1452" s="2">
        <v>4967</v>
      </c>
      <c r="T1452" s="9">
        <f t="shared" si="246"/>
        <v>60258.051724137928</v>
      </c>
      <c r="U1452" s="2">
        <v>67758</v>
      </c>
      <c r="V1452" s="5">
        <f t="shared" si="247"/>
        <v>7499.9482758620725</v>
      </c>
      <c r="W1452" s="4">
        <f t="shared" si="248"/>
        <v>0.12446383613922542</v>
      </c>
      <c r="X1452" s="22">
        <f t="shared" si="249"/>
        <v>55239.446330956445</v>
      </c>
      <c r="Y1452" s="22">
        <f t="shared" si="250"/>
        <v>62114.759727514145</v>
      </c>
      <c r="Z1452" s="22">
        <f t="shared" si="252"/>
        <v>3602656.0641958206</v>
      </c>
      <c r="AA1452" s="11">
        <v>14183</v>
      </c>
      <c r="AB1452" s="2">
        <v>2014</v>
      </c>
      <c r="AC1452" s="2">
        <f t="shared" si="251"/>
        <v>2</v>
      </c>
      <c r="AD1452" s="2" t="s">
        <v>65</v>
      </c>
    </row>
    <row r="1453" spans="1:30" x14ac:dyDescent="0.2">
      <c r="A1453">
        <v>24</v>
      </c>
      <c r="B1453" s="2" t="s">
        <v>1520</v>
      </c>
      <c r="C1453" s="2" t="s">
        <v>22</v>
      </c>
      <c r="D1453" s="2" t="s">
        <v>23</v>
      </c>
      <c r="E1453" s="2" t="s">
        <v>2767</v>
      </c>
      <c r="F1453" s="2" t="s">
        <v>2775</v>
      </c>
      <c r="G1453" s="2">
        <v>70</v>
      </c>
      <c r="H1453" s="2">
        <v>78</v>
      </c>
      <c r="I1453" s="3">
        <v>42525</v>
      </c>
      <c r="J1453" s="3">
        <v>42535</v>
      </c>
      <c r="K1453" s="3" t="s">
        <v>2538</v>
      </c>
      <c r="L1453" s="17">
        <f t="shared" si="242"/>
        <v>259.83</v>
      </c>
      <c r="M1453" s="20">
        <f t="shared" si="243"/>
        <v>0.91671477504522192</v>
      </c>
      <c r="N1453" s="2">
        <v>10</v>
      </c>
      <c r="O1453" s="2">
        <v>3950000</v>
      </c>
      <c r="P1453" s="2">
        <v>4650000</v>
      </c>
      <c r="Q1453" s="2">
        <f t="shared" si="244"/>
        <v>700000</v>
      </c>
      <c r="R1453" s="4">
        <f t="shared" si="245"/>
        <v>0.17721518987341772</v>
      </c>
      <c r="S1453" s="2">
        <v>63707</v>
      </c>
      <c r="T1453" s="9">
        <f t="shared" si="246"/>
        <v>57338.671428571426</v>
      </c>
      <c r="U1453" s="2">
        <v>67339</v>
      </c>
      <c r="V1453" s="5">
        <f t="shared" si="247"/>
        <v>10000.328571428574</v>
      </c>
      <c r="W1453" s="4">
        <f t="shared" si="248"/>
        <v>0.17440809705342222</v>
      </c>
      <c r="X1453" s="22">
        <f t="shared" si="249"/>
        <v>52563.207280034745</v>
      </c>
      <c r="Y1453" s="22">
        <f t="shared" si="250"/>
        <v>61730.656236770199</v>
      </c>
      <c r="Z1453" s="22">
        <f t="shared" si="252"/>
        <v>4321145.9365739143</v>
      </c>
      <c r="AA1453" s="2">
        <v>671</v>
      </c>
      <c r="AB1453" s="2">
        <v>1899</v>
      </c>
      <c r="AC1453" s="2">
        <f t="shared" si="251"/>
        <v>117</v>
      </c>
      <c r="AD1453" s="2" t="s">
        <v>507</v>
      </c>
    </row>
    <row r="1454" spans="1:30" x14ac:dyDescent="0.2">
      <c r="A1454">
        <v>24</v>
      </c>
      <c r="B1454" s="2" t="s">
        <v>1597</v>
      </c>
      <c r="C1454" s="2" t="s">
        <v>22</v>
      </c>
      <c r="D1454" s="2" t="s">
        <v>23</v>
      </c>
      <c r="E1454" s="2" t="s">
        <v>2767</v>
      </c>
      <c r="F1454" s="2" t="s">
        <v>2775</v>
      </c>
      <c r="G1454" s="2">
        <v>72</v>
      </c>
      <c r="H1454" s="2">
        <v>78</v>
      </c>
      <c r="I1454" s="3">
        <v>42525</v>
      </c>
      <c r="J1454" s="3">
        <v>42535</v>
      </c>
      <c r="K1454" s="3" t="s">
        <v>2538</v>
      </c>
      <c r="L1454" s="17">
        <f t="shared" si="242"/>
        <v>259.83</v>
      </c>
      <c r="M1454" s="20">
        <f t="shared" si="243"/>
        <v>0.91671477504522192</v>
      </c>
      <c r="N1454" s="2">
        <v>10</v>
      </c>
      <c r="O1454" s="2">
        <v>4500000</v>
      </c>
      <c r="P1454" s="2">
        <v>5300000</v>
      </c>
      <c r="Q1454" s="2">
        <f t="shared" si="244"/>
        <v>800000</v>
      </c>
      <c r="R1454" s="4">
        <f t="shared" si="245"/>
        <v>0.17777777777777778</v>
      </c>
      <c r="S1454" s="2">
        <v>3463</v>
      </c>
      <c r="T1454" s="9">
        <f t="shared" si="246"/>
        <v>62548.097222222219</v>
      </c>
      <c r="U1454" s="2">
        <v>73659</v>
      </c>
      <c r="V1454" s="5">
        <f t="shared" si="247"/>
        <v>11110.902777777781</v>
      </c>
      <c r="W1454" s="4">
        <f t="shared" si="248"/>
        <v>0.17763774233295584</v>
      </c>
      <c r="X1454" s="22">
        <f t="shared" si="249"/>
        <v>57338.764874576111</v>
      </c>
      <c r="Y1454" s="22">
        <f t="shared" si="250"/>
        <v>67524.293615055998</v>
      </c>
      <c r="Z1454" s="22">
        <f t="shared" si="252"/>
        <v>4861749.1402840316</v>
      </c>
      <c r="AA1454" s="2">
        <v>920</v>
      </c>
      <c r="AB1454" s="2">
        <v>2002</v>
      </c>
      <c r="AC1454" s="2">
        <f t="shared" si="251"/>
        <v>14</v>
      </c>
      <c r="AD1454" s="2" t="s">
        <v>148</v>
      </c>
    </row>
    <row r="1455" spans="1:30" x14ac:dyDescent="0.2">
      <c r="A1455">
        <v>24</v>
      </c>
      <c r="B1455" s="2" t="s">
        <v>1750</v>
      </c>
      <c r="C1455" s="2" t="s">
        <v>22</v>
      </c>
      <c r="D1455" s="2" t="s">
        <v>23</v>
      </c>
      <c r="E1455" s="2" t="s">
        <v>2767</v>
      </c>
      <c r="F1455" s="2" t="s">
        <v>2775</v>
      </c>
      <c r="G1455" s="2">
        <v>77</v>
      </c>
      <c r="H1455" s="2">
        <v>88</v>
      </c>
      <c r="I1455" s="3">
        <v>42525</v>
      </c>
      <c r="J1455" s="3">
        <v>42535</v>
      </c>
      <c r="K1455" s="3" t="s">
        <v>2538</v>
      </c>
      <c r="L1455" s="17">
        <f t="shared" si="242"/>
        <v>259.83</v>
      </c>
      <c r="M1455" s="20">
        <f t="shared" si="243"/>
        <v>0.91671477504522192</v>
      </c>
      <c r="N1455" s="2">
        <v>10</v>
      </c>
      <c r="O1455" s="2">
        <v>5200000</v>
      </c>
      <c r="P1455" s="2">
        <v>5300000</v>
      </c>
      <c r="Q1455" s="2">
        <f t="shared" si="244"/>
        <v>100000</v>
      </c>
      <c r="R1455" s="4">
        <f t="shared" si="245"/>
        <v>1.9230769230769232E-2</v>
      </c>
      <c r="S1455" s="2"/>
      <c r="T1455" s="9">
        <f t="shared" si="246"/>
        <v>67532.467532467534</v>
      </c>
      <c r="U1455" s="2">
        <v>68831</v>
      </c>
      <c r="V1455" s="5">
        <f t="shared" si="247"/>
        <v>1298.5324675324664</v>
      </c>
      <c r="W1455" s="4">
        <f t="shared" si="248"/>
        <v>1.9228269230769212E-2</v>
      </c>
      <c r="X1455" s="22">
        <f t="shared" si="249"/>
        <v>61908.01078227473</v>
      </c>
      <c r="Y1455" s="22">
        <f t="shared" si="250"/>
        <v>63098.394681137666</v>
      </c>
      <c r="Z1455" s="22">
        <f t="shared" si="252"/>
        <v>4858576.3904476007</v>
      </c>
      <c r="AA1455" s="11">
        <v>1188</v>
      </c>
      <c r="AB1455" s="2">
        <v>2014</v>
      </c>
      <c r="AC1455" s="2">
        <f t="shared" si="251"/>
        <v>2</v>
      </c>
      <c r="AD1455" s="2" t="s">
        <v>148</v>
      </c>
    </row>
    <row r="1456" spans="1:30" x14ac:dyDescent="0.2">
      <c r="A1456">
        <v>24</v>
      </c>
      <c r="B1456" s="2" t="s">
        <v>2186</v>
      </c>
      <c r="C1456" s="2" t="s">
        <v>22</v>
      </c>
      <c r="D1456" s="2" t="s">
        <v>23</v>
      </c>
      <c r="E1456" s="2" t="s">
        <v>2767</v>
      </c>
      <c r="F1456" s="2" t="s">
        <v>2775</v>
      </c>
      <c r="G1456" s="2">
        <v>100</v>
      </c>
      <c r="H1456" s="2">
        <v>115</v>
      </c>
      <c r="I1456" s="3">
        <v>42525</v>
      </c>
      <c r="J1456" s="3">
        <v>42535</v>
      </c>
      <c r="K1456" s="3" t="s">
        <v>2538</v>
      </c>
      <c r="L1456" s="17">
        <f t="shared" si="242"/>
        <v>259.83</v>
      </c>
      <c r="M1456" s="20">
        <f t="shared" si="243"/>
        <v>0.91671477504522192</v>
      </c>
      <c r="N1456" s="2">
        <v>10</v>
      </c>
      <c r="O1456" s="2">
        <v>8900000</v>
      </c>
      <c r="P1456" s="2">
        <v>8950000</v>
      </c>
      <c r="Q1456" s="2">
        <f t="shared" si="244"/>
        <v>50000</v>
      </c>
      <c r="R1456" s="4">
        <f t="shared" si="245"/>
        <v>5.6179775280898875E-3</v>
      </c>
      <c r="S1456" s="2"/>
      <c r="T1456" s="9">
        <f t="shared" si="246"/>
        <v>89000</v>
      </c>
      <c r="U1456" s="2">
        <v>89500</v>
      </c>
      <c r="V1456" s="5">
        <f t="shared" si="247"/>
        <v>500</v>
      </c>
      <c r="W1456" s="4">
        <f t="shared" si="248"/>
        <v>5.6179775280898875E-3</v>
      </c>
      <c r="X1456" s="22">
        <f t="shared" si="249"/>
        <v>81587.614979024744</v>
      </c>
      <c r="Y1456" s="22">
        <f t="shared" si="250"/>
        <v>82045.972366547358</v>
      </c>
      <c r="Z1456" s="22">
        <f t="shared" si="252"/>
        <v>8204597.2366547361</v>
      </c>
      <c r="AA1456" s="11">
        <v>1013</v>
      </c>
      <c r="AB1456" s="2">
        <v>2003</v>
      </c>
      <c r="AC1456" s="2">
        <f t="shared" si="251"/>
        <v>13</v>
      </c>
      <c r="AD1456" s="2" t="s">
        <v>25</v>
      </c>
    </row>
    <row r="1457" spans="1:30" x14ac:dyDescent="0.2">
      <c r="A1457">
        <v>24</v>
      </c>
      <c r="B1457" s="2" t="s">
        <v>2421</v>
      </c>
      <c r="C1457" s="2" t="s">
        <v>22</v>
      </c>
      <c r="D1457" s="2" t="s">
        <v>23</v>
      </c>
      <c r="E1457" s="2" t="s">
        <v>2767</v>
      </c>
      <c r="F1457" s="2" t="s">
        <v>2775</v>
      </c>
      <c r="G1457" s="2">
        <v>130</v>
      </c>
      <c r="H1457" s="2">
        <v>150</v>
      </c>
      <c r="I1457" s="3">
        <v>42525</v>
      </c>
      <c r="J1457" s="3">
        <v>42535</v>
      </c>
      <c r="K1457" s="3" t="s">
        <v>2538</v>
      </c>
      <c r="L1457" s="17">
        <f t="shared" si="242"/>
        <v>259.83</v>
      </c>
      <c r="M1457" s="20">
        <f t="shared" si="243"/>
        <v>0.91671477504522192</v>
      </c>
      <c r="N1457" s="2">
        <v>10</v>
      </c>
      <c r="O1457" s="2">
        <v>8500000</v>
      </c>
      <c r="P1457" s="2">
        <v>8700000</v>
      </c>
      <c r="Q1457" s="2">
        <f t="shared" si="244"/>
        <v>200000</v>
      </c>
      <c r="R1457" s="4">
        <f t="shared" si="245"/>
        <v>2.3529411764705882E-2</v>
      </c>
      <c r="S1457" s="2"/>
      <c r="T1457" s="9">
        <f t="shared" si="246"/>
        <v>65384.615384615383</v>
      </c>
      <c r="U1457" s="2">
        <v>66923</v>
      </c>
      <c r="V1457" s="5">
        <f t="shared" si="247"/>
        <v>1538.3846153846171</v>
      </c>
      <c r="W1457" s="4">
        <f t="shared" si="248"/>
        <v>2.3528235294117673E-2</v>
      </c>
      <c r="X1457" s="22">
        <f t="shared" si="249"/>
        <v>59939.042983726045</v>
      </c>
      <c r="Y1457" s="22">
        <f t="shared" si="250"/>
        <v>61349.302890351384</v>
      </c>
      <c r="Z1457" s="22">
        <f t="shared" si="252"/>
        <v>7975409.3757456802</v>
      </c>
      <c r="AA1457" s="11">
        <v>5543</v>
      </c>
      <c r="AB1457" s="2">
        <v>1978</v>
      </c>
      <c r="AC1457" s="2">
        <f t="shared" si="251"/>
        <v>38</v>
      </c>
      <c r="AD1457" s="2" t="s">
        <v>50</v>
      </c>
    </row>
    <row r="1458" spans="1:30" x14ac:dyDescent="0.2">
      <c r="A1458">
        <v>24</v>
      </c>
      <c r="B1458" s="2" t="s">
        <v>407</v>
      </c>
      <c r="C1458" s="2" t="s">
        <v>22</v>
      </c>
      <c r="D1458" s="2" t="s">
        <v>23</v>
      </c>
      <c r="E1458" s="2" t="s">
        <v>2767</v>
      </c>
      <c r="F1458" s="2" t="s">
        <v>2775</v>
      </c>
      <c r="G1458" s="2">
        <v>55</v>
      </c>
      <c r="H1458" s="2">
        <v>60</v>
      </c>
      <c r="I1458" s="3">
        <v>42526</v>
      </c>
      <c r="J1458" s="3">
        <v>42536</v>
      </c>
      <c r="K1458" s="3" t="s">
        <v>2538</v>
      </c>
      <c r="L1458" s="17">
        <f t="shared" si="242"/>
        <v>259.83</v>
      </c>
      <c r="M1458" s="20">
        <f t="shared" si="243"/>
        <v>0.91671477504522192</v>
      </c>
      <c r="N1458" s="2">
        <v>10</v>
      </c>
      <c r="O1458" s="2">
        <v>3300000</v>
      </c>
      <c r="P1458" s="2">
        <v>3450000</v>
      </c>
      <c r="Q1458" s="2">
        <f t="shared" si="244"/>
        <v>150000</v>
      </c>
      <c r="R1458" s="4">
        <f t="shared" si="245"/>
        <v>4.5454545454545456E-2</v>
      </c>
      <c r="S1458" s="2"/>
      <c r="T1458" s="9">
        <f t="shared" si="246"/>
        <v>60000</v>
      </c>
      <c r="U1458" s="2">
        <v>62727</v>
      </c>
      <c r="V1458" s="5">
        <f t="shared" si="247"/>
        <v>2727</v>
      </c>
      <c r="W1458" s="4">
        <f t="shared" si="248"/>
        <v>4.5449999999999997E-2</v>
      </c>
      <c r="X1458" s="22">
        <f t="shared" si="249"/>
        <v>55002.886502713314</v>
      </c>
      <c r="Y1458" s="22">
        <f t="shared" si="250"/>
        <v>57502.767694261638</v>
      </c>
      <c r="Z1458" s="22">
        <f t="shared" si="252"/>
        <v>3162652.22318439</v>
      </c>
      <c r="AA1458" s="11">
        <v>16731</v>
      </c>
      <c r="AB1458" s="2">
        <v>2009</v>
      </c>
      <c r="AC1458" s="2">
        <f t="shared" si="251"/>
        <v>7</v>
      </c>
      <c r="AD1458" s="2" t="s">
        <v>148</v>
      </c>
    </row>
    <row r="1459" spans="1:30" x14ac:dyDescent="0.2">
      <c r="A1459">
        <v>24</v>
      </c>
      <c r="B1459" s="2" t="s">
        <v>848</v>
      </c>
      <c r="C1459" s="2" t="s">
        <v>22</v>
      </c>
      <c r="D1459" s="2" t="s">
        <v>23</v>
      </c>
      <c r="E1459" s="2" t="s">
        <v>2767</v>
      </c>
      <c r="F1459" s="2" t="s">
        <v>2775</v>
      </c>
      <c r="G1459" s="2">
        <v>70</v>
      </c>
      <c r="H1459" s="2">
        <v>80</v>
      </c>
      <c r="I1459" s="3">
        <v>42526</v>
      </c>
      <c r="J1459" s="3">
        <v>42536</v>
      </c>
      <c r="K1459" s="3" t="s">
        <v>2538</v>
      </c>
      <c r="L1459" s="17">
        <f t="shared" si="242"/>
        <v>259.83</v>
      </c>
      <c r="M1459" s="20">
        <f t="shared" si="243"/>
        <v>0.91671477504522192</v>
      </c>
      <c r="N1459" s="2">
        <v>10</v>
      </c>
      <c r="O1459" s="2">
        <v>5200000</v>
      </c>
      <c r="P1459" s="2">
        <v>5850000</v>
      </c>
      <c r="Q1459" s="2">
        <f t="shared" si="244"/>
        <v>650000</v>
      </c>
      <c r="R1459" s="4">
        <f t="shared" si="245"/>
        <v>0.125</v>
      </c>
      <c r="S1459" s="2">
        <v>1383</v>
      </c>
      <c r="T1459" s="9">
        <f t="shared" si="246"/>
        <v>74305.471428571429</v>
      </c>
      <c r="U1459" s="2">
        <v>83591</v>
      </c>
      <c r="V1459" s="5">
        <f t="shared" si="247"/>
        <v>9285.528571428571</v>
      </c>
      <c r="W1459" s="4">
        <f t="shared" si="248"/>
        <v>0.12496426431201085</v>
      </c>
      <c r="X1459" s="22">
        <f t="shared" si="249"/>
        <v>68116.923525272025</v>
      </c>
      <c r="Y1459" s="22">
        <f t="shared" si="250"/>
        <v>76629.104760805145</v>
      </c>
      <c r="Z1459" s="22">
        <f t="shared" si="252"/>
        <v>5364037.3332563601</v>
      </c>
      <c r="AA1459" s="2">
        <v>810</v>
      </c>
      <c r="AB1459" s="2">
        <v>2002</v>
      </c>
      <c r="AC1459" s="2">
        <f t="shared" si="251"/>
        <v>14</v>
      </c>
      <c r="AD1459" s="2" t="s">
        <v>203</v>
      </c>
    </row>
    <row r="1460" spans="1:30" x14ac:dyDescent="0.2">
      <c r="A1460">
        <v>25</v>
      </c>
      <c r="B1460" s="2" t="s">
        <v>197</v>
      </c>
      <c r="C1460" s="2" t="s">
        <v>22</v>
      </c>
      <c r="D1460" s="2" t="s">
        <v>23</v>
      </c>
      <c r="E1460" s="2" t="s">
        <v>2767</v>
      </c>
      <c r="F1460" s="2" t="s">
        <v>2775</v>
      </c>
      <c r="G1460" s="2">
        <v>47</v>
      </c>
      <c r="H1460" s="2">
        <v>52</v>
      </c>
      <c r="I1460" s="3">
        <v>42531</v>
      </c>
      <c r="J1460" s="3">
        <v>42541</v>
      </c>
      <c r="K1460" s="3" t="s">
        <v>2538</v>
      </c>
      <c r="L1460" s="17">
        <f t="shared" si="242"/>
        <v>259.83</v>
      </c>
      <c r="M1460" s="20">
        <f t="shared" si="243"/>
        <v>0.91671477504522192</v>
      </c>
      <c r="N1460" s="2">
        <v>10</v>
      </c>
      <c r="O1460" s="2">
        <v>2990000</v>
      </c>
      <c r="P1460" s="2">
        <v>3250000</v>
      </c>
      <c r="Q1460" s="2">
        <f t="shared" si="244"/>
        <v>260000</v>
      </c>
      <c r="R1460" s="4">
        <f t="shared" si="245"/>
        <v>8.6956521739130432E-2</v>
      </c>
      <c r="S1460" s="2"/>
      <c r="T1460" s="9">
        <f t="shared" si="246"/>
        <v>63617.021276595748</v>
      </c>
      <c r="U1460" s="2">
        <v>69149</v>
      </c>
      <c r="V1460" s="5">
        <f t="shared" si="247"/>
        <v>5531.9787234042524</v>
      </c>
      <c r="W1460" s="4">
        <f t="shared" si="248"/>
        <v>8.6957525083611986E-2</v>
      </c>
      <c r="X1460" s="22">
        <f t="shared" si="249"/>
        <v>58318.663348621565</v>
      </c>
      <c r="Y1460" s="22">
        <f t="shared" si="250"/>
        <v>63389.909979602053</v>
      </c>
      <c r="Z1460" s="22">
        <f t="shared" si="252"/>
        <v>2979325.7690412966</v>
      </c>
      <c r="AA1460" s="11">
        <v>1401</v>
      </c>
      <c r="AB1460" s="2">
        <v>1881</v>
      </c>
      <c r="AC1460" s="2">
        <f t="shared" si="251"/>
        <v>135</v>
      </c>
      <c r="AD1460" s="2" t="s">
        <v>37</v>
      </c>
    </row>
    <row r="1461" spans="1:30" x14ac:dyDescent="0.2">
      <c r="A1461">
        <v>25</v>
      </c>
      <c r="B1461" s="2" t="s">
        <v>2048</v>
      </c>
      <c r="C1461" s="2" t="s">
        <v>22</v>
      </c>
      <c r="D1461" s="2" t="s">
        <v>23</v>
      </c>
      <c r="E1461" s="2" t="s">
        <v>2767</v>
      </c>
      <c r="F1461" s="2" t="s">
        <v>2775</v>
      </c>
      <c r="G1461" s="2">
        <v>90</v>
      </c>
      <c r="H1461" s="2">
        <v>99</v>
      </c>
      <c r="I1461" s="3">
        <v>42531</v>
      </c>
      <c r="J1461" s="3">
        <v>42541</v>
      </c>
      <c r="K1461" s="3" t="s">
        <v>2538</v>
      </c>
      <c r="L1461" s="17">
        <f t="shared" si="242"/>
        <v>259.83</v>
      </c>
      <c r="M1461" s="20">
        <f t="shared" si="243"/>
        <v>0.91671477504522192</v>
      </c>
      <c r="N1461" s="2">
        <v>10</v>
      </c>
      <c r="O1461" s="2">
        <v>4500000</v>
      </c>
      <c r="P1461" s="2">
        <v>5100000</v>
      </c>
      <c r="Q1461" s="2">
        <f t="shared" si="244"/>
        <v>600000</v>
      </c>
      <c r="R1461" s="4">
        <f t="shared" si="245"/>
        <v>0.13333333333333333</v>
      </c>
      <c r="S1461" s="2"/>
      <c r="T1461" s="9">
        <f t="shared" si="246"/>
        <v>50000</v>
      </c>
      <c r="U1461" s="2">
        <v>56667</v>
      </c>
      <c r="V1461" s="5">
        <f t="shared" si="247"/>
        <v>6667</v>
      </c>
      <c r="W1461" s="4">
        <f t="shared" si="248"/>
        <v>0.13333999999999999</v>
      </c>
      <c r="X1461" s="22">
        <f t="shared" si="249"/>
        <v>45835.738752261095</v>
      </c>
      <c r="Y1461" s="22">
        <f t="shared" si="250"/>
        <v>51947.476157487588</v>
      </c>
      <c r="Z1461" s="22">
        <f t="shared" si="252"/>
        <v>4675272.8541738829</v>
      </c>
      <c r="AA1461" s="2">
        <v>414</v>
      </c>
      <c r="AB1461" s="2">
        <v>1874</v>
      </c>
      <c r="AC1461" s="2">
        <f t="shared" si="251"/>
        <v>142</v>
      </c>
      <c r="AD1461" s="2" t="s">
        <v>37</v>
      </c>
    </row>
    <row r="1462" spans="1:30" x14ac:dyDescent="0.2">
      <c r="A1462">
        <v>25</v>
      </c>
      <c r="B1462" s="2" t="s">
        <v>253</v>
      </c>
      <c r="C1462" s="2" t="s">
        <v>22</v>
      </c>
      <c r="D1462" s="2" t="s">
        <v>23</v>
      </c>
      <c r="E1462" s="2" t="s">
        <v>2767</v>
      </c>
      <c r="F1462" s="2" t="s">
        <v>2775</v>
      </c>
      <c r="G1462" s="2">
        <v>34</v>
      </c>
      <c r="H1462" s="2">
        <v>38</v>
      </c>
      <c r="I1462" s="3">
        <v>42532</v>
      </c>
      <c r="J1462" s="3">
        <v>42542</v>
      </c>
      <c r="K1462" s="3" t="s">
        <v>2538</v>
      </c>
      <c r="L1462" s="17">
        <f t="shared" si="242"/>
        <v>259.83</v>
      </c>
      <c r="M1462" s="20">
        <f t="shared" si="243"/>
        <v>0.91671477504522192</v>
      </c>
      <c r="N1462" s="2">
        <v>10</v>
      </c>
      <c r="O1462" s="2">
        <v>2275000</v>
      </c>
      <c r="P1462" s="2">
        <v>2630000</v>
      </c>
      <c r="Q1462" s="2">
        <f t="shared" si="244"/>
        <v>355000</v>
      </c>
      <c r="R1462" s="4">
        <f t="shared" si="245"/>
        <v>0.15604395604395604</v>
      </c>
      <c r="S1462" s="2">
        <v>25000</v>
      </c>
      <c r="T1462" s="9">
        <f t="shared" si="246"/>
        <v>67647.058823529413</v>
      </c>
      <c r="U1462" s="2">
        <v>78088</v>
      </c>
      <c r="V1462" s="5">
        <f t="shared" si="247"/>
        <v>10440.941176470587</v>
      </c>
      <c r="W1462" s="4">
        <f t="shared" si="248"/>
        <v>0.15434434782608694</v>
      </c>
      <c r="X1462" s="22">
        <f t="shared" si="249"/>
        <v>62013.058311882662</v>
      </c>
      <c r="Y1462" s="22">
        <f t="shared" si="250"/>
        <v>71584.423353731283</v>
      </c>
      <c r="Z1462" s="22">
        <f t="shared" si="252"/>
        <v>2433870.3940268634</v>
      </c>
      <c r="AA1462" s="2">
        <v>497</v>
      </c>
      <c r="AB1462" s="2">
        <v>1900</v>
      </c>
      <c r="AC1462" s="2">
        <f t="shared" si="251"/>
        <v>116</v>
      </c>
      <c r="AD1462" s="2" t="s">
        <v>65</v>
      </c>
    </row>
    <row r="1463" spans="1:30" x14ac:dyDescent="0.2">
      <c r="A1463">
        <v>25</v>
      </c>
      <c r="B1463" s="2" t="s">
        <v>276</v>
      </c>
      <c r="C1463" s="2" t="s">
        <v>22</v>
      </c>
      <c r="D1463" s="2" t="s">
        <v>23</v>
      </c>
      <c r="E1463" s="2" t="s">
        <v>2767</v>
      </c>
      <c r="F1463" s="2" t="s">
        <v>2775</v>
      </c>
      <c r="G1463" s="2">
        <v>35</v>
      </c>
      <c r="H1463" s="2">
        <v>39</v>
      </c>
      <c r="I1463" s="3">
        <v>42532</v>
      </c>
      <c r="J1463" s="3">
        <v>42542</v>
      </c>
      <c r="K1463" s="3" t="s">
        <v>2538</v>
      </c>
      <c r="L1463" s="17">
        <f t="shared" si="242"/>
        <v>259.83</v>
      </c>
      <c r="M1463" s="20">
        <f t="shared" si="243"/>
        <v>0.91671477504522192</v>
      </c>
      <c r="N1463" s="2">
        <v>10</v>
      </c>
      <c r="O1463" s="2">
        <v>2500000</v>
      </c>
      <c r="P1463" s="2">
        <v>3230000</v>
      </c>
      <c r="Q1463" s="2">
        <f t="shared" si="244"/>
        <v>730000</v>
      </c>
      <c r="R1463" s="4">
        <f t="shared" si="245"/>
        <v>0.29199999999999998</v>
      </c>
      <c r="S1463" s="2"/>
      <c r="T1463" s="9">
        <f t="shared" si="246"/>
        <v>71428.571428571435</v>
      </c>
      <c r="U1463" s="2">
        <v>92286</v>
      </c>
      <c r="V1463" s="5">
        <f t="shared" si="247"/>
        <v>20857.428571428565</v>
      </c>
      <c r="W1463" s="4">
        <f t="shared" si="248"/>
        <v>0.29200399999999987</v>
      </c>
      <c r="X1463" s="22">
        <f t="shared" si="249"/>
        <v>65479.626788944428</v>
      </c>
      <c r="Y1463" s="22">
        <f t="shared" si="250"/>
        <v>84599.939729823353</v>
      </c>
      <c r="Z1463" s="22">
        <f t="shared" si="252"/>
        <v>2960997.8905438175</v>
      </c>
      <c r="AA1463" s="2"/>
      <c r="AB1463" s="2">
        <v>1937</v>
      </c>
      <c r="AC1463" s="2">
        <f t="shared" si="251"/>
        <v>79</v>
      </c>
      <c r="AD1463" s="2" t="s">
        <v>50</v>
      </c>
    </row>
    <row r="1464" spans="1:30" x14ac:dyDescent="0.2">
      <c r="A1464">
        <v>25</v>
      </c>
      <c r="B1464" s="2" t="s">
        <v>305</v>
      </c>
      <c r="C1464" s="2" t="s">
        <v>22</v>
      </c>
      <c r="D1464" s="2" t="s">
        <v>23</v>
      </c>
      <c r="E1464" s="2" t="s">
        <v>2767</v>
      </c>
      <c r="F1464" s="2" t="s">
        <v>2775</v>
      </c>
      <c r="G1464" s="2">
        <v>52</v>
      </c>
      <c r="H1464" s="2">
        <v>59</v>
      </c>
      <c r="I1464" s="3">
        <v>42532</v>
      </c>
      <c r="J1464" s="3">
        <v>42542</v>
      </c>
      <c r="K1464" s="3" t="s">
        <v>2538</v>
      </c>
      <c r="L1464" s="17">
        <f t="shared" si="242"/>
        <v>259.83</v>
      </c>
      <c r="M1464" s="20">
        <f t="shared" si="243"/>
        <v>0.91671477504522192</v>
      </c>
      <c r="N1464" s="2">
        <v>10</v>
      </c>
      <c r="O1464" s="2">
        <v>3000000</v>
      </c>
      <c r="P1464" s="2">
        <v>3570000</v>
      </c>
      <c r="Q1464" s="2">
        <f t="shared" si="244"/>
        <v>570000</v>
      </c>
      <c r="R1464" s="4">
        <f t="shared" si="245"/>
        <v>0.19</v>
      </c>
      <c r="S1464" s="2">
        <v>52370</v>
      </c>
      <c r="T1464" s="9">
        <f t="shared" si="246"/>
        <v>58699.423076923078</v>
      </c>
      <c r="U1464" s="2">
        <v>69661</v>
      </c>
      <c r="V1464" s="5">
        <f t="shared" si="247"/>
        <v>10961.576923076922</v>
      </c>
      <c r="W1464" s="4">
        <f t="shared" si="248"/>
        <v>0.18674079485776623</v>
      </c>
      <c r="X1464" s="22">
        <f t="shared" si="249"/>
        <v>53810.628421245849</v>
      </c>
      <c r="Y1464" s="22">
        <f t="shared" si="250"/>
        <v>63859.267944425206</v>
      </c>
      <c r="Z1464" s="22">
        <f t="shared" si="252"/>
        <v>3320681.9331101109</v>
      </c>
      <c r="AA1464" s="2">
        <v>445</v>
      </c>
      <c r="AB1464" s="2">
        <v>1889</v>
      </c>
      <c r="AC1464" s="2">
        <f t="shared" si="251"/>
        <v>127</v>
      </c>
      <c r="AD1464" s="2" t="s">
        <v>148</v>
      </c>
    </row>
    <row r="1465" spans="1:30" x14ac:dyDescent="0.2">
      <c r="A1465">
        <v>25</v>
      </c>
      <c r="B1465" s="2" t="s">
        <v>1012</v>
      </c>
      <c r="C1465" s="2" t="s">
        <v>22</v>
      </c>
      <c r="D1465" s="2" t="s">
        <v>23</v>
      </c>
      <c r="E1465" s="2" t="s">
        <v>2767</v>
      </c>
      <c r="F1465" s="2" t="s">
        <v>2775</v>
      </c>
      <c r="G1465" s="2">
        <v>56</v>
      </c>
      <c r="H1465" s="2">
        <v>60</v>
      </c>
      <c r="I1465" s="3">
        <v>42532</v>
      </c>
      <c r="J1465" s="3">
        <v>42542</v>
      </c>
      <c r="K1465" s="3" t="s">
        <v>2538</v>
      </c>
      <c r="L1465" s="17">
        <f t="shared" si="242"/>
        <v>259.83</v>
      </c>
      <c r="M1465" s="20">
        <f t="shared" si="243"/>
        <v>0.91671477504522192</v>
      </c>
      <c r="N1465" s="2">
        <v>10</v>
      </c>
      <c r="O1465" s="2">
        <v>3990000</v>
      </c>
      <c r="P1465" s="2">
        <v>4460000</v>
      </c>
      <c r="Q1465" s="2">
        <f t="shared" si="244"/>
        <v>470000</v>
      </c>
      <c r="R1465" s="4">
        <f t="shared" si="245"/>
        <v>0.11779448621553884</v>
      </c>
      <c r="S1465" s="2">
        <v>9005</v>
      </c>
      <c r="T1465" s="9">
        <f t="shared" si="246"/>
        <v>71410.803571428565</v>
      </c>
      <c r="U1465" s="2">
        <v>79804</v>
      </c>
      <c r="V1465" s="5">
        <f t="shared" si="247"/>
        <v>8393.1964285714348</v>
      </c>
      <c r="W1465" s="4">
        <f t="shared" si="248"/>
        <v>0.11753398657916167</v>
      </c>
      <c r="X1465" s="22">
        <f t="shared" si="249"/>
        <v>65463.33873178067</v>
      </c>
      <c r="Y1465" s="22">
        <f t="shared" si="250"/>
        <v>73157.505907708895</v>
      </c>
      <c r="Z1465" s="22">
        <f t="shared" si="252"/>
        <v>4096820.3308316981</v>
      </c>
      <c r="AA1465" s="2">
        <v>429</v>
      </c>
      <c r="AB1465" s="2">
        <v>1895</v>
      </c>
      <c r="AC1465" s="2">
        <f t="shared" si="251"/>
        <v>121</v>
      </c>
      <c r="AD1465" s="2" t="s">
        <v>27</v>
      </c>
    </row>
    <row r="1466" spans="1:30" x14ac:dyDescent="0.2">
      <c r="A1466">
        <v>25</v>
      </c>
      <c r="B1466" s="2" t="s">
        <v>598</v>
      </c>
      <c r="C1466" s="2" t="s">
        <v>22</v>
      </c>
      <c r="D1466" s="2" t="s">
        <v>23</v>
      </c>
      <c r="E1466" s="2" t="s">
        <v>2767</v>
      </c>
      <c r="F1466" s="2" t="s">
        <v>2775</v>
      </c>
      <c r="G1466" s="2">
        <v>60</v>
      </c>
      <c r="H1466" s="2">
        <v>67</v>
      </c>
      <c r="I1466" s="3">
        <v>42532</v>
      </c>
      <c r="J1466" s="3">
        <v>42542</v>
      </c>
      <c r="K1466" s="3" t="s">
        <v>2538</v>
      </c>
      <c r="L1466" s="17">
        <f t="shared" si="242"/>
        <v>259.83</v>
      </c>
      <c r="M1466" s="20">
        <f t="shared" si="243"/>
        <v>0.91671477504522192</v>
      </c>
      <c r="N1466" s="2">
        <v>10</v>
      </c>
      <c r="O1466" s="2">
        <v>4000000</v>
      </c>
      <c r="P1466" s="2">
        <v>5075000</v>
      </c>
      <c r="Q1466" s="2">
        <f t="shared" si="244"/>
        <v>1075000</v>
      </c>
      <c r="R1466" s="4">
        <f t="shared" si="245"/>
        <v>0.26874999999999999</v>
      </c>
      <c r="S1466" s="2"/>
      <c r="T1466" s="9">
        <f t="shared" si="246"/>
        <v>66666.666666666672</v>
      </c>
      <c r="U1466" s="2">
        <v>84583</v>
      </c>
      <c r="V1466" s="5">
        <f t="shared" si="247"/>
        <v>17916.333333333328</v>
      </c>
      <c r="W1466" s="4">
        <f t="shared" si="248"/>
        <v>0.2687449999999999</v>
      </c>
      <c r="X1466" s="22">
        <f t="shared" si="249"/>
        <v>61114.318336348129</v>
      </c>
      <c r="Y1466" s="22">
        <f t="shared" si="250"/>
        <v>77538.485817649998</v>
      </c>
      <c r="Z1466" s="22">
        <f t="shared" si="252"/>
        <v>4652309.1490589995</v>
      </c>
      <c r="AA1466" s="11">
        <v>1509</v>
      </c>
      <c r="AB1466" s="2">
        <v>2012</v>
      </c>
      <c r="AC1466" s="2">
        <f t="shared" si="251"/>
        <v>4</v>
      </c>
      <c r="AD1466" s="2" t="s">
        <v>130</v>
      </c>
    </row>
    <row r="1467" spans="1:30" x14ac:dyDescent="0.2">
      <c r="A1467">
        <v>25</v>
      </c>
      <c r="B1467" s="2" t="s">
        <v>252</v>
      </c>
      <c r="C1467" s="2" t="s">
        <v>22</v>
      </c>
      <c r="D1467" s="2" t="s">
        <v>23</v>
      </c>
      <c r="E1467" s="2" t="s">
        <v>2767</v>
      </c>
      <c r="F1467" s="2" t="s">
        <v>2775</v>
      </c>
      <c r="G1467" s="2">
        <v>34</v>
      </c>
      <c r="H1467" s="2">
        <v>39</v>
      </c>
      <c r="I1467" s="3">
        <v>42533</v>
      </c>
      <c r="J1467" s="3">
        <v>42543</v>
      </c>
      <c r="K1467" s="3" t="s">
        <v>2538</v>
      </c>
      <c r="L1467" s="17">
        <f t="shared" si="242"/>
        <v>259.83</v>
      </c>
      <c r="M1467" s="20">
        <f t="shared" si="243"/>
        <v>0.91671477504522192</v>
      </c>
      <c r="N1467" s="2">
        <v>10</v>
      </c>
      <c r="O1467" s="2">
        <v>2400000</v>
      </c>
      <c r="P1467" s="2">
        <v>2910000</v>
      </c>
      <c r="Q1467" s="2">
        <f t="shared" si="244"/>
        <v>510000</v>
      </c>
      <c r="R1467" s="4">
        <f t="shared" si="245"/>
        <v>0.21249999999999999</v>
      </c>
      <c r="S1467" s="2">
        <v>69693</v>
      </c>
      <c r="T1467" s="9">
        <f t="shared" si="246"/>
        <v>72638.029411764699</v>
      </c>
      <c r="U1467" s="2">
        <v>87638</v>
      </c>
      <c r="V1467" s="5">
        <f t="shared" si="247"/>
        <v>14999.970588235301</v>
      </c>
      <c r="W1467" s="4">
        <f t="shared" si="248"/>
        <v>0.20650299450174589</v>
      </c>
      <c r="X1467" s="22">
        <f t="shared" si="249"/>
        <v>66588.354791934093</v>
      </c>
      <c r="Y1467" s="22">
        <f t="shared" si="250"/>
        <v>80339.049455413158</v>
      </c>
      <c r="Z1467" s="22">
        <f t="shared" si="252"/>
        <v>2731527.6814840473</v>
      </c>
      <c r="AA1467" s="11">
        <v>1214</v>
      </c>
      <c r="AB1467" s="2">
        <v>1930</v>
      </c>
      <c r="AC1467" s="2">
        <f t="shared" si="251"/>
        <v>86</v>
      </c>
      <c r="AD1467" s="2" t="s">
        <v>29</v>
      </c>
    </row>
    <row r="1468" spans="1:30" x14ac:dyDescent="0.2">
      <c r="A1468">
        <v>25</v>
      </c>
      <c r="B1468" s="2" t="s">
        <v>883</v>
      </c>
      <c r="C1468" s="2" t="s">
        <v>22</v>
      </c>
      <c r="D1468" s="2" t="s">
        <v>23</v>
      </c>
      <c r="E1468" s="2" t="s">
        <v>2767</v>
      </c>
      <c r="F1468" s="2" t="s">
        <v>2775</v>
      </c>
      <c r="G1468" s="2">
        <v>53</v>
      </c>
      <c r="H1468" s="2">
        <v>60</v>
      </c>
      <c r="I1468" s="3">
        <v>42533</v>
      </c>
      <c r="J1468" s="3">
        <v>42543</v>
      </c>
      <c r="K1468" s="3" t="s">
        <v>2538</v>
      </c>
      <c r="L1468" s="17">
        <f t="shared" si="242"/>
        <v>259.83</v>
      </c>
      <c r="M1468" s="20">
        <f t="shared" si="243"/>
        <v>0.91671477504522192</v>
      </c>
      <c r="N1468" s="2">
        <v>10</v>
      </c>
      <c r="O1468" s="2">
        <v>2500000</v>
      </c>
      <c r="P1468" s="2">
        <v>3300000</v>
      </c>
      <c r="Q1468" s="2">
        <f t="shared" si="244"/>
        <v>800000</v>
      </c>
      <c r="R1468" s="4">
        <f t="shared" si="245"/>
        <v>0.32</v>
      </c>
      <c r="S1468" s="2">
        <v>96018</v>
      </c>
      <c r="T1468" s="9">
        <f t="shared" si="246"/>
        <v>48981.471698113208</v>
      </c>
      <c r="U1468" s="2">
        <v>64076</v>
      </c>
      <c r="V1468" s="5">
        <f t="shared" si="247"/>
        <v>15094.528301886792</v>
      </c>
      <c r="W1468" s="4">
        <f t="shared" si="248"/>
        <v>0.30816812518249104</v>
      </c>
      <c r="X1468" s="22">
        <f t="shared" si="249"/>
        <v>44902.038809119753</v>
      </c>
      <c r="Y1468" s="22">
        <f t="shared" si="250"/>
        <v>58739.415925797643</v>
      </c>
      <c r="Z1468" s="22">
        <f t="shared" si="252"/>
        <v>3113189.0440672752</v>
      </c>
      <c r="AA1468" s="11">
        <v>5819</v>
      </c>
      <c r="AB1468" s="2">
        <v>1934</v>
      </c>
      <c r="AC1468" s="2">
        <f t="shared" si="251"/>
        <v>82</v>
      </c>
      <c r="AD1468" s="2" t="s">
        <v>130</v>
      </c>
    </row>
    <row r="1469" spans="1:30" x14ac:dyDescent="0.2">
      <c r="A1469">
        <v>26</v>
      </c>
      <c r="B1469" s="2" t="s">
        <v>618</v>
      </c>
      <c r="C1469" s="2" t="s">
        <v>22</v>
      </c>
      <c r="D1469" s="2" t="s">
        <v>23</v>
      </c>
      <c r="E1469" s="2" t="s">
        <v>2767</v>
      </c>
      <c r="F1469" s="2" t="s">
        <v>2775</v>
      </c>
      <c r="G1469" s="2">
        <v>47</v>
      </c>
      <c r="H1469" s="2">
        <v>52</v>
      </c>
      <c r="I1469" s="3">
        <v>42538</v>
      </c>
      <c r="J1469" s="3">
        <v>42548</v>
      </c>
      <c r="K1469" s="3" t="s">
        <v>2538</v>
      </c>
      <c r="L1469" s="17">
        <f t="shared" si="242"/>
        <v>259.83</v>
      </c>
      <c r="M1469" s="20">
        <f t="shared" si="243"/>
        <v>0.91671477504522192</v>
      </c>
      <c r="N1469" s="2">
        <v>10</v>
      </c>
      <c r="O1469" s="2">
        <v>2900000</v>
      </c>
      <c r="P1469" s="2">
        <v>3490000</v>
      </c>
      <c r="Q1469" s="2">
        <f t="shared" si="244"/>
        <v>590000</v>
      </c>
      <c r="R1469" s="4">
        <f t="shared" si="245"/>
        <v>0.20344827586206896</v>
      </c>
      <c r="S1469" s="2"/>
      <c r="T1469" s="9">
        <f t="shared" si="246"/>
        <v>61702.127659574471</v>
      </c>
      <c r="U1469" s="2">
        <v>74255</v>
      </c>
      <c r="V1469" s="5">
        <f t="shared" si="247"/>
        <v>12552.872340425529</v>
      </c>
      <c r="W1469" s="4">
        <f t="shared" si="248"/>
        <v>0.20344310344827579</v>
      </c>
      <c r="X1469" s="22">
        <f t="shared" si="249"/>
        <v>56563.252077258374</v>
      </c>
      <c r="Y1469" s="22">
        <f t="shared" si="250"/>
        <v>68070.655620982958</v>
      </c>
      <c r="Z1469" s="22">
        <f t="shared" si="252"/>
        <v>3199320.8141861991</v>
      </c>
      <c r="AA1469" s="2"/>
      <c r="AB1469" s="2">
        <v>2011</v>
      </c>
      <c r="AC1469" s="2">
        <f t="shared" si="251"/>
        <v>5</v>
      </c>
      <c r="AD1469" s="2" t="s">
        <v>460</v>
      </c>
    </row>
    <row r="1470" spans="1:30" x14ac:dyDescent="0.2">
      <c r="A1470">
        <v>26</v>
      </c>
      <c r="B1470" s="2" t="s">
        <v>53</v>
      </c>
      <c r="C1470" s="2" t="s">
        <v>22</v>
      </c>
      <c r="D1470" s="2" t="s">
        <v>23</v>
      </c>
      <c r="E1470" s="2" t="s">
        <v>2767</v>
      </c>
      <c r="F1470" s="2" t="s">
        <v>2775</v>
      </c>
      <c r="G1470" s="2">
        <v>21</v>
      </c>
      <c r="H1470" s="2">
        <v>26</v>
      </c>
      <c r="I1470" s="3">
        <v>42539</v>
      </c>
      <c r="J1470" s="3">
        <v>42549</v>
      </c>
      <c r="K1470" s="3" t="s">
        <v>2538</v>
      </c>
      <c r="L1470" s="17">
        <f t="shared" si="242"/>
        <v>259.83</v>
      </c>
      <c r="M1470" s="20">
        <f t="shared" si="243"/>
        <v>0.91671477504522192</v>
      </c>
      <c r="N1470" s="2">
        <v>10</v>
      </c>
      <c r="O1470" s="2">
        <v>2050000</v>
      </c>
      <c r="P1470" s="2">
        <v>2482766</v>
      </c>
      <c r="Q1470" s="2">
        <f t="shared" si="244"/>
        <v>432766</v>
      </c>
      <c r="R1470" s="4">
        <f t="shared" si="245"/>
        <v>0.21110536585365855</v>
      </c>
      <c r="S1470" s="2">
        <v>86673</v>
      </c>
      <c r="T1470" s="9">
        <f t="shared" si="246"/>
        <v>101746.33333333333</v>
      </c>
      <c r="U1470" s="2">
        <v>122354</v>
      </c>
      <c r="V1470" s="5">
        <f t="shared" si="247"/>
        <v>20607.666666666672</v>
      </c>
      <c r="W1470" s="4">
        <f t="shared" si="248"/>
        <v>0.20253964925845</v>
      </c>
      <c r="X1470" s="22">
        <f t="shared" si="249"/>
        <v>93272.36707334283</v>
      </c>
      <c r="Y1470" s="22">
        <f t="shared" si="250"/>
        <v>112163.71958588308</v>
      </c>
      <c r="Z1470" s="22">
        <f t="shared" si="252"/>
        <v>2355438.1113035446</v>
      </c>
      <c r="AA1470" s="11">
        <v>1856</v>
      </c>
      <c r="AB1470" s="2">
        <v>1922</v>
      </c>
      <c r="AC1470" s="2">
        <f t="shared" si="251"/>
        <v>94</v>
      </c>
      <c r="AD1470" s="2" t="s">
        <v>34</v>
      </c>
    </row>
    <row r="1471" spans="1:30" x14ac:dyDescent="0.2">
      <c r="A1471">
        <v>26</v>
      </c>
      <c r="B1471" s="2" t="s">
        <v>168</v>
      </c>
      <c r="C1471" s="2" t="s">
        <v>22</v>
      </c>
      <c r="D1471" s="2" t="s">
        <v>23</v>
      </c>
      <c r="E1471" s="2" t="s">
        <v>2767</v>
      </c>
      <c r="F1471" s="2" t="s">
        <v>2775</v>
      </c>
      <c r="G1471" s="2">
        <v>30</v>
      </c>
      <c r="H1471" s="2">
        <v>36</v>
      </c>
      <c r="I1471" s="3">
        <v>42539</v>
      </c>
      <c r="J1471" s="3">
        <v>42549</v>
      </c>
      <c r="K1471" s="3" t="s">
        <v>2538</v>
      </c>
      <c r="L1471" s="17">
        <f t="shared" si="242"/>
        <v>259.83</v>
      </c>
      <c r="M1471" s="20">
        <f t="shared" si="243"/>
        <v>0.91671477504522192</v>
      </c>
      <c r="N1471" s="2">
        <v>10</v>
      </c>
      <c r="O1471" s="2">
        <v>2350000</v>
      </c>
      <c r="P1471" s="2">
        <v>2750000</v>
      </c>
      <c r="Q1471" s="2">
        <f t="shared" si="244"/>
        <v>400000</v>
      </c>
      <c r="R1471" s="4">
        <f t="shared" si="245"/>
        <v>0.1702127659574468</v>
      </c>
      <c r="S1471" s="2">
        <v>142274</v>
      </c>
      <c r="T1471" s="9">
        <f t="shared" si="246"/>
        <v>83075.8</v>
      </c>
      <c r="U1471" s="2">
        <v>96409</v>
      </c>
      <c r="V1471" s="5">
        <f t="shared" si="247"/>
        <v>13333.199999999997</v>
      </c>
      <c r="W1471" s="4">
        <f t="shared" si="248"/>
        <v>0.16049439186863076</v>
      </c>
      <c r="X1471" s="22">
        <f t="shared" si="249"/>
        <v>76156.81330870185</v>
      </c>
      <c r="Y1471" s="22">
        <f t="shared" si="250"/>
        <v>88379.554747334798</v>
      </c>
      <c r="Z1471" s="22">
        <f t="shared" si="252"/>
        <v>2651386.6424200442</v>
      </c>
      <c r="AA1471" s="2"/>
      <c r="AB1471" s="2">
        <v>1901</v>
      </c>
      <c r="AC1471" s="2">
        <f t="shared" si="251"/>
        <v>115</v>
      </c>
      <c r="AD1471" s="2" t="s">
        <v>169</v>
      </c>
    </row>
    <row r="1472" spans="1:30" x14ac:dyDescent="0.2">
      <c r="A1472">
        <v>26</v>
      </c>
      <c r="B1472" s="2" t="s">
        <v>704</v>
      </c>
      <c r="C1472" s="2" t="s">
        <v>22</v>
      </c>
      <c r="D1472" s="2" t="s">
        <v>23</v>
      </c>
      <c r="E1472" s="2" t="s">
        <v>2767</v>
      </c>
      <c r="F1472" s="2" t="s">
        <v>2775</v>
      </c>
      <c r="G1472" s="2">
        <v>49</v>
      </c>
      <c r="H1472" s="2">
        <v>53</v>
      </c>
      <c r="I1472" s="3">
        <v>42539</v>
      </c>
      <c r="J1472" s="3">
        <v>42549</v>
      </c>
      <c r="K1472" s="3" t="s">
        <v>2538</v>
      </c>
      <c r="L1472" s="17">
        <f t="shared" si="242"/>
        <v>259.83</v>
      </c>
      <c r="M1472" s="20">
        <f t="shared" si="243"/>
        <v>0.91671477504522192</v>
      </c>
      <c r="N1472" s="2">
        <v>10</v>
      </c>
      <c r="O1472" s="2">
        <v>3250000</v>
      </c>
      <c r="P1472" s="2">
        <v>3675000</v>
      </c>
      <c r="Q1472" s="2">
        <f t="shared" si="244"/>
        <v>425000</v>
      </c>
      <c r="R1472" s="4">
        <f t="shared" si="245"/>
        <v>0.13076923076923078</v>
      </c>
      <c r="S1472" s="2">
        <v>197110</v>
      </c>
      <c r="T1472" s="9">
        <f t="shared" si="246"/>
        <v>70349.183673469393</v>
      </c>
      <c r="U1472" s="2">
        <v>79023</v>
      </c>
      <c r="V1472" s="5">
        <f t="shared" si="247"/>
        <v>8673.8163265306066</v>
      </c>
      <c r="W1472" s="4">
        <f t="shared" si="248"/>
        <v>0.12329661658606766</v>
      </c>
      <c r="X1472" s="22">
        <f t="shared" si="249"/>
        <v>64490.136085839491</v>
      </c>
      <c r="Y1472" s="22">
        <f t="shared" si="250"/>
        <v>72441.551668398577</v>
      </c>
      <c r="Z1472" s="22">
        <f t="shared" si="252"/>
        <v>3549636.0317515302</v>
      </c>
      <c r="AA1472" s="11">
        <v>3533</v>
      </c>
      <c r="AB1472" s="2">
        <v>1939</v>
      </c>
      <c r="AC1472" s="2">
        <f t="shared" si="251"/>
        <v>77</v>
      </c>
      <c r="AD1472" s="2" t="s">
        <v>37</v>
      </c>
    </row>
    <row r="1473" spans="1:30" x14ac:dyDescent="0.2">
      <c r="A1473">
        <v>26</v>
      </c>
      <c r="B1473" s="2" t="s">
        <v>837</v>
      </c>
      <c r="C1473" s="2" t="s">
        <v>22</v>
      </c>
      <c r="D1473" s="2" t="s">
        <v>23</v>
      </c>
      <c r="E1473" s="2" t="s">
        <v>2767</v>
      </c>
      <c r="F1473" s="2" t="s">
        <v>2775</v>
      </c>
      <c r="G1473" s="2">
        <v>52</v>
      </c>
      <c r="H1473" s="2">
        <v>60</v>
      </c>
      <c r="I1473" s="3">
        <v>42539</v>
      </c>
      <c r="J1473" s="3">
        <v>42549</v>
      </c>
      <c r="K1473" s="3" t="s">
        <v>2538</v>
      </c>
      <c r="L1473" s="17">
        <f t="shared" si="242"/>
        <v>259.83</v>
      </c>
      <c r="M1473" s="20">
        <f t="shared" si="243"/>
        <v>0.91671477504522192</v>
      </c>
      <c r="N1473" s="2">
        <v>10</v>
      </c>
      <c r="O1473" s="2">
        <v>2990000</v>
      </c>
      <c r="P1473" s="2">
        <v>3950000</v>
      </c>
      <c r="Q1473" s="2">
        <f t="shared" si="244"/>
        <v>960000</v>
      </c>
      <c r="R1473" s="4">
        <f t="shared" si="245"/>
        <v>0.32107023411371238</v>
      </c>
      <c r="S1473" s="2">
        <v>55312</v>
      </c>
      <c r="T1473" s="9">
        <f t="shared" si="246"/>
        <v>58563.692307692305</v>
      </c>
      <c r="U1473" s="2">
        <v>77025</v>
      </c>
      <c r="V1473" s="5">
        <f t="shared" si="247"/>
        <v>18461.307692307695</v>
      </c>
      <c r="W1473" s="4">
        <f t="shared" si="248"/>
        <v>0.31523469516423941</v>
      </c>
      <c r="X1473" s="22">
        <f t="shared" si="249"/>
        <v>53686.202019663746</v>
      </c>
      <c r="Y1473" s="22">
        <f t="shared" si="250"/>
        <v>70609.955547858219</v>
      </c>
      <c r="Z1473" s="22">
        <f t="shared" si="252"/>
        <v>3671717.6884886273</v>
      </c>
      <c r="AA1473" s="11">
        <v>2921</v>
      </c>
      <c r="AB1473" s="2">
        <v>1936</v>
      </c>
      <c r="AC1473" s="2">
        <f t="shared" si="251"/>
        <v>80</v>
      </c>
      <c r="AD1473" s="2" t="s">
        <v>838</v>
      </c>
    </row>
    <row r="1474" spans="1:30" x14ac:dyDescent="0.2">
      <c r="A1474">
        <v>26</v>
      </c>
      <c r="B1474" s="2" t="s">
        <v>1057</v>
      </c>
      <c r="C1474" s="2" t="s">
        <v>22</v>
      </c>
      <c r="D1474" s="2" t="s">
        <v>23</v>
      </c>
      <c r="E1474" s="2" t="s">
        <v>2767</v>
      </c>
      <c r="F1474" s="2" t="s">
        <v>2775</v>
      </c>
      <c r="G1474" s="2">
        <v>57</v>
      </c>
      <c r="H1474" s="2">
        <v>65</v>
      </c>
      <c r="I1474" s="3">
        <v>42539</v>
      </c>
      <c r="J1474" s="3">
        <v>42549</v>
      </c>
      <c r="K1474" s="3" t="s">
        <v>2538</v>
      </c>
      <c r="L1474" s="17">
        <f t="shared" ref="L1474:L1537" si="253">IF(K1474="Januar",238.19,IF(K1474="Februar",240.59,IF(K1474="Mars",245.99,IF(K1474="April",250.79,IF(K1474="Mai",256.52,IF(K1474="Juni",259.83,IF(K1474="Juli",265.66,IF(K1474="August",272.21,IF(K1474="September",275.91,IF(K1474="Oktober",281.13,IF(K1474="November",284.38,IF(K1474="Desember",287.34,0))))))))))))</f>
        <v>259.83</v>
      </c>
      <c r="M1474" s="20">
        <f t="shared" ref="M1474:M1537" si="254">$L$2/L1474</f>
        <v>0.91671477504522192</v>
      </c>
      <c r="N1474" s="2">
        <v>10</v>
      </c>
      <c r="O1474" s="2">
        <v>3500000</v>
      </c>
      <c r="P1474" s="2">
        <v>4050000</v>
      </c>
      <c r="Q1474" s="2">
        <f t="shared" ref="Q1474:Q1537" si="255">P1474-O1474</f>
        <v>550000</v>
      </c>
      <c r="R1474" s="4">
        <f t="shared" ref="R1474:R1537" si="256">Q1474/O1474</f>
        <v>0.15714285714285714</v>
      </c>
      <c r="S1474" s="2">
        <v>1504</v>
      </c>
      <c r="T1474" s="9">
        <f t="shared" ref="T1474:T1537" si="257">(O1474+S1474)/G1474</f>
        <v>61429.894736842107</v>
      </c>
      <c r="U1474" s="2">
        <v>71079</v>
      </c>
      <c r="V1474" s="5">
        <f t="shared" ref="V1474:V1537" si="258">U1474-T1474</f>
        <v>9649.1052631578932</v>
      </c>
      <c r="W1474" s="4">
        <f t="shared" ref="W1474:W1537" si="259">V1474/T1474</f>
        <v>0.15707507402533308</v>
      </c>
      <c r="X1474" s="22">
        <f t="shared" ref="X1474:X1537" si="260">T1474*M1474</f>
        <v>56313.692134735873</v>
      </c>
      <c r="Y1474" s="22">
        <f t="shared" ref="Y1474:Y1537" si="261">U1474*M1474</f>
        <v>65159.169495439332</v>
      </c>
      <c r="Z1474" s="22">
        <f t="shared" si="252"/>
        <v>3714072.6612400417</v>
      </c>
      <c r="AA1474" s="2">
        <v>557</v>
      </c>
      <c r="AB1474" s="2">
        <v>1902</v>
      </c>
      <c r="AC1474" s="2">
        <f t="shared" ref="AC1474:AC1537" si="262">2016-AB1474</f>
        <v>114</v>
      </c>
      <c r="AD1474" s="2" t="s">
        <v>137</v>
      </c>
    </row>
    <row r="1475" spans="1:30" x14ac:dyDescent="0.2">
      <c r="A1475">
        <v>26</v>
      </c>
      <c r="B1475" s="2" t="s">
        <v>1361</v>
      </c>
      <c r="C1475" s="2" t="s">
        <v>22</v>
      </c>
      <c r="D1475" s="2" t="s">
        <v>23</v>
      </c>
      <c r="E1475" s="2" t="s">
        <v>2767</v>
      </c>
      <c r="F1475" s="2" t="s">
        <v>2775</v>
      </c>
      <c r="G1475" s="2">
        <v>66</v>
      </c>
      <c r="H1475" s="2">
        <v>73</v>
      </c>
      <c r="I1475" s="3">
        <v>42540</v>
      </c>
      <c r="J1475" s="3">
        <v>42550</v>
      </c>
      <c r="K1475" s="3" t="s">
        <v>2538</v>
      </c>
      <c r="L1475" s="17">
        <f t="shared" si="253"/>
        <v>259.83</v>
      </c>
      <c r="M1475" s="20">
        <f t="shared" si="254"/>
        <v>0.91671477504522192</v>
      </c>
      <c r="N1475" s="2">
        <v>10</v>
      </c>
      <c r="O1475" s="2">
        <v>3700000</v>
      </c>
      <c r="P1475" s="2">
        <v>4300000</v>
      </c>
      <c r="Q1475" s="2">
        <f t="shared" si="255"/>
        <v>600000</v>
      </c>
      <c r="R1475" s="4">
        <f t="shared" si="256"/>
        <v>0.16216216216216217</v>
      </c>
      <c r="S1475" s="2">
        <v>36242</v>
      </c>
      <c r="T1475" s="9">
        <f t="shared" si="257"/>
        <v>56609.727272727272</v>
      </c>
      <c r="U1475" s="2">
        <v>65701</v>
      </c>
      <c r="V1475" s="5">
        <f t="shared" si="258"/>
        <v>9091.2727272727279</v>
      </c>
      <c r="W1475" s="4">
        <f t="shared" si="259"/>
        <v>0.16059559311200935</v>
      </c>
      <c r="X1475" s="22">
        <f t="shared" si="260"/>
        <v>51894.973402189542</v>
      </c>
      <c r="Y1475" s="22">
        <f t="shared" si="261"/>
        <v>60229.077435246123</v>
      </c>
      <c r="Z1475" s="22">
        <f t="shared" ref="Z1475:Z1538" si="263">Y1475*G1475</f>
        <v>3975119.1107262443</v>
      </c>
      <c r="AA1475" s="11">
        <v>1132</v>
      </c>
      <c r="AB1475" s="2">
        <v>1955</v>
      </c>
      <c r="AC1475" s="2">
        <f t="shared" si="262"/>
        <v>61</v>
      </c>
      <c r="AD1475" s="2" t="s">
        <v>169</v>
      </c>
    </row>
    <row r="1476" spans="1:30" x14ac:dyDescent="0.2">
      <c r="A1476">
        <v>26</v>
      </c>
      <c r="B1476" s="2" t="s">
        <v>2067</v>
      </c>
      <c r="C1476" s="2" t="s">
        <v>22</v>
      </c>
      <c r="D1476" s="2" t="s">
        <v>23</v>
      </c>
      <c r="E1476" s="2" t="s">
        <v>2767</v>
      </c>
      <c r="F1476" s="2" t="s">
        <v>2775</v>
      </c>
      <c r="G1476" s="2">
        <v>91</v>
      </c>
      <c r="H1476" s="2">
        <v>102</v>
      </c>
      <c r="I1476" s="3">
        <v>42544</v>
      </c>
      <c r="J1476" s="3">
        <v>42554</v>
      </c>
      <c r="K1476" s="3" t="s">
        <v>2539</v>
      </c>
      <c r="L1476" s="17">
        <f t="shared" si="253"/>
        <v>265.66000000000003</v>
      </c>
      <c r="M1476" s="20">
        <f t="shared" si="254"/>
        <v>0.89659715425732134</v>
      </c>
      <c r="N1476" s="2">
        <v>10</v>
      </c>
      <c r="O1476" s="2">
        <v>6200000</v>
      </c>
      <c r="P1476" s="2">
        <v>6300000</v>
      </c>
      <c r="Q1476" s="2">
        <f t="shared" si="255"/>
        <v>100000</v>
      </c>
      <c r="R1476" s="4">
        <f t="shared" si="256"/>
        <v>1.6129032258064516E-2</v>
      </c>
      <c r="S1476" s="2"/>
      <c r="T1476" s="9">
        <f t="shared" si="257"/>
        <v>68131.868131868134</v>
      </c>
      <c r="U1476" s="2">
        <v>69231</v>
      </c>
      <c r="V1476" s="5">
        <f t="shared" si="258"/>
        <v>1099.1318681318662</v>
      </c>
      <c r="W1476" s="4">
        <f t="shared" si="259"/>
        <v>1.6132419354838681E-2</v>
      </c>
      <c r="X1476" s="22">
        <f t="shared" si="260"/>
        <v>61086.839081268052</v>
      </c>
      <c r="Y1476" s="22">
        <f t="shared" si="261"/>
        <v>62072.317586388614</v>
      </c>
      <c r="Z1476" s="22">
        <f t="shared" si="263"/>
        <v>5648580.9003613638</v>
      </c>
      <c r="AA1476" s="11">
        <v>12765</v>
      </c>
      <c r="AB1476" s="2">
        <v>2016</v>
      </c>
      <c r="AC1476" s="2">
        <f t="shared" si="262"/>
        <v>0</v>
      </c>
      <c r="AD1476" s="2" t="s">
        <v>63</v>
      </c>
    </row>
    <row r="1477" spans="1:30" x14ac:dyDescent="0.2">
      <c r="A1477">
        <v>27</v>
      </c>
      <c r="B1477" s="2" t="s">
        <v>584</v>
      </c>
      <c r="C1477" s="2" t="s">
        <v>22</v>
      </c>
      <c r="D1477" s="2" t="s">
        <v>23</v>
      </c>
      <c r="E1477" s="2" t="s">
        <v>2767</v>
      </c>
      <c r="F1477" s="2" t="s">
        <v>2775</v>
      </c>
      <c r="G1477" s="2">
        <v>46</v>
      </c>
      <c r="H1477" s="2">
        <v>51</v>
      </c>
      <c r="I1477" s="3">
        <v>42546</v>
      </c>
      <c r="J1477" s="3">
        <v>42556</v>
      </c>
      <c r="K1477" s="3" t="s">
        <v>2539</v>
      </c>
      <c r="L1477" s="17">
        <f t="shared" si="253"/>
        <v>265.66000000000003</v>
      </c>
      <c r="M1477" s="20">
        <f t="shared" si="254"/>
        <v>0.89659715425732134</v>
      </c>
      <c r="N1477" s="2">
        <v>10</v>
      </c>
      <c r="O1477" s="2">
        <v>3400000</v>
      </c>
      <c r="P1477" s="2">
        <v>3950000</v>
      </c>
      <c r="Q1477" s="2">
        <f t="shared" si="255"/>
        <v>550000</v>
      </c>
      <c r="R1477" s="4">
        <f t="shared" si="256"/>
        <v>0.16176470588235295</v>
      </c>
      <c r="S1477" s="2"/>
      <c r="T1477" s="9">
        <f t="shared" si="257"/>
        <v>73913.043478260865</v>
      </c>
      <c r="U1477" s="2">
        <v>85870</v>
      </c>
      <c r="V1477" s="5">
        <f t="shared" si="258"/>
        <v>11956.956521739135</v>
      </c>
      <c r="W1477" s="4">
        <f t="shared" si="259"/>
        <v>0.16177058823529419</v>
      </c>
      <c r="X1477" s="22">
        <f t="shared" si="260"/>
        <v>66270.22444510636</v>
      </c>
      <c r="Y1477" s="22">
        <f t="shared" si="261"/>
        <v>76990.797636076182</v>
      </c>
      <c r="Z1477" s="22">
        <f t="shared" si="263"/>
        <v>3541576.6912595043</v>
      </c>
      <c r="AA1477" s="11">
        <v>2958</v>
      </c>
      <c r="AB1477" s="2">
        <v>2009</v>
      </c>
      <c r="AC1477" s="2">
        <f t="shared" si="262"/>
        <v>7</v>
      </c>
      <c r="AD1477" s="2" t="s">
        <v>65</v>
      </c>
    </row>
    <row r="1478" spans="1:30" x14ac:dyDescent="0.2">
      <c r="A1478">
        <v>28</v>
      </c>
      <c r="B1478" s="2" t="s">
        <v>514</v>
      </c>
      <c r="C1478" s="2" t="s">
        <v>22</v>
      </c>
      <c r="D1478" s="2" t="s">
        <v>23</v>
      </c>
      <c r="E1478" s="2" t="s">
        <v>2767</v>
      </c>
      <c r="F1478" s="2" t="s">
        <v>2775</v>
      </c>
      <c r="G1478" s="2">
        <v>44</v>
      </c>
      <c r="H1478" s="2"/>
      <c r="I1478" s="3">
        <v>42552</v>
      </c>
      <c r="J1478" s="3">
        <v>42562</v>
      </c>
      <c r="K1478" s="3" t="s">
        <v>2539</v>
      </c>
      <c r="L1478" s="17">
        <f t="shared" si="253"/>
        <v>265.66000000000003</v>
      </c>
      <c r="M1478" s="20">
        <f t="shared" si="254"/>
        <v>0.89659715425732134</v>
      </c>
      <c r="N1478" s="2">
        <v>10</v>
      </c>
      <c r="O1478" s="2">
        <v>2650000</v>
      </c>
      <c r="P1478" s="2">
        <v>3650000</v>
      </c>
      <c r="Q1478" s="2">
        <f t="shared" si="255"/>
        <v>1000000</v>
      </c>
      <c r="R1478" s="4">
        <f t="shared" si="256"/>
        <v>0.37735849056603776</v>
      </c>
      <c r="S1478" s="2">
        <v>187385</v>
      </c>
      <c r="T1478" s="9">
        <f t="shared" si="257"/>
        <v>64486.022727272728</v>
      </c>
      <c r="U1478" s="2">
        <v>87213</v>
      </c>
      <c r="V1478" s="5">
        <f t="shared" si="258"/>
        <v>22726.977272727272</v>
      </c>
      <c r="W1478" s="4">
        <f t="shared" si="259"/>
        <v>0.35243260960356099</v>
      </c>
      <c r="X1478" s="22">
        <f t="shared" si="260"/>
        <v>57817.984466645677</v>
      </c>
      <c r="Y1478" s="22">
        <f t="shared" si="261"/>
        <v>78194.927614243759</v>
      </c>
      <c r="Z1478" s="22">
        <f t="shared" si="263"/>
        <v>3440576.8150267256</v>
      </c>
      <c r="AA1478" s="11">
        <v>3514</v>
      </c>
      <c r="AB1478" s="2">
        <v>1939</v>
      </c>
      <c r="AC1478" s="2">
        <f t="shared" si="262"/>
        <v>77</v>
      </c>
      <c r="AD1478" s="2" t="s">
        <v>244</v>
      </c>
    </row>
    <row r="1479" spans="1:30" x14ac:dyDescent="0.2">
      <c r="A1479">
        <v>28</v>
      </c>
      <c r="B1479" s="2" t="s">
        <v>788</v>
      </c>
      <c r="C1479" s="2" t="s">
        <v>22</v>
      </c>
      <c r="D1479" s="2" t="s">
        <v>23</v>
      </c>
      <c r="E1479" s="2" t="s">
        <v>2767</v>
      </c>
      <c r="F1479" s="2" t="s">
        <v>2775</v>
      </c>
      <c r="G1479" s="2">
        <v>51</v>
      </c>
      <c r="H1479" s="2">
        <v>58</v>
      </c>
      <c r="I1479" s="3">
        <v>42552</v>
      </c>
      <c r="J1479" s="3">
        <v>42562</v>
      </c>
      <c r="K1479" s="3" t="s">
        <v>2539</v>
      </c>
      <c r="L1479" s="17">
        <f t="shared" si="253"/>
        <v>265.66000000000003</v>
      </c>
      <c r="M1479" s="20">
        <f t="shared" si="254"/>
        <v>0.89659715425732134</v>
      </c>
      <c r="N1479" s="2">
        <v>10</v>
      </c>
      <c r="O1479" s="2">
        <v>2750000</v>
      </c>
      <c r="P1479" s="2">
        <v>3450000</v>
      </c>
      <c r="Q1479" s="2">
        <f t="shared" si="255"/>
        <v>700000</v>
      </c>
      <c r="R1479" s="4">
        <f t="shared" si="256"/>
        <v>0.25454545454545452</v>
      </c>
      <c r="S1479" s="2">
        <v>24696</v>
      </c>
      <c r="T1479" s="9">
        <f t="shared" si="257"/>
        <v>54405.803921568629</v>
      </c>
      <c r="U1479" s="2">
        <v>68131</v>
      </c>
      <c r="V1479" s="5">
        <f t="shared" si="258"/>
        <v>13725.196078431371</v>
      </c>
      <c r="W1479" s="4">
        <f t="shared" si="259"/>
        <v>0.25227448340286646</v>
      </c>
      <c r="X1479" s="22">
        <f t="shared" si="260"/>
        <v>48780.088971160243</v>
      </c>
      <c r="Y1479" s="22">
        <f t="shared" si="261"/>
        <v>61086.060716705557</v>
      </c>
      <c r="Z1479" s="22">
        <f t="shared" si="263"/>
        <v>3115389.0965519836</v>
      </c>
      <c r="AA1479" s="11">
        <v>3524</v>
      </c>
      <c r="AB1479" s="2">
        <v>1937</v>
      </c>
      <c r="AC1479" s="2">
        <f t="shared" si="262"/>
        <v>79</v>
      </c>
      <c r="AD1479" s="2" t="s">
        <v>90</v>
      </c>
    </row>
    <row r="1480" spans="1:30" x14ac:dyDescent="0.2">
      <c r="A1480">
        <v>28</v>
      </c>
      <c r="B1480" s="2" t="s">
        <v>1598</v>
      </c>
      <c r="C1480" s="2" t="s">
        <v>22</v>
      </c>
      <c r="D1480" s="2" t="s">
        <v>23</v>
      </c>
      <c r="E1480" s="2" t="s">
        <v>2767</v>
      </c>
      <c r="F1480" s="2" t="s">
        <v>2775</v>
      </c>
      <c r="G1480" s="2">
        <v>72</v>
      </c>
      <c r="H1480" s="2">
        <v>82</v>
      </c>
      <c r="I1480" s="3">
        <v>42552</v>
      </c>
      <c r="J1480" s="3">
        <v>42562</v>
      </c>
      <c r="K1480" s="3" t="s">
        <v>2539</v>
      </c>
      <c r="L1480" s="17">
        <f t="shared" si="253"/>
        <v>265.66000000000003</v>
      </c>
      <c r="M1480" s="20">
        <f t="shared" si="254"/>
        <v>0.89659715425732134</v>
      </c>
      <c r="N1480" s="2">
        <v>10</v>
      </c>
      <c r="O1480" s="2">
        <v>4900000</v>
      </c>
      <c r="P1480" s="2">
        <v>5600000</v>
      </c>
      <c r="Q1480" s="2">
        <f t="shared" si="255"/>
        <v>700000</v>
      </c>
      <c r="R1480" s="4">
        <f t="shared" si="256"/>
        <v>0.14285714285714285</v>
      </c>
      <c r="S1480" s="2"/>
      <c r="T1480" s="9">
        <f t="shared" si="257"/>
        <v>68055.555555555562</v>
      </c>
      <c r="U1480" s="2">
        <v>77778</v>
      </c>
      <c r="V1480" s="5">
        <f t="shared" si="258"/>
        <v>9722.444444444438</v>
      </c>
      <c r="W1480" s="4">
        <f t="shared" si="259"/>
        <v>0.1428604081632652</v>
      </c>
      <c r="X1480" s="22">
        <f t="shared" si="260"/>
        <v>61018.417442512153</v>
      </c>
      <c r="Y1480" s="22">
        <f t="shared" si="261"/>
        <v>69735.533463825937</v>
      </c>
      <c r="Z1480" s="22">
        <f t="shared" si="263"/>
        <v>5020958.4093954675</v>
      </c>
      <c r="AA1480" s="11">
        <v>1203</v>
      </c>
      <c r="AB1480" s="2">
        <v>2016</v>
      </c>
      <c r="AC1480" s="2">
        <f t="shared" si="262"/>
        <v>0</v>
      </c>
      <c r="AD1480" s="2" t="s">
        <v>37</v>
      </c>
    </row>
    <row r="1481" spans="1:30" x14ac:dyDescent="0.2">
      <c r="A1481">
        <v>30</v>
      </c>
      <c r="B1481" s="2" t="s">
        <v>1489</v>
      </c>
      <c r="C1481" s="2" t="s">
        <v>22</v>
      </c>
      <c r="D1481" s="2" t="s">
        <v>23</v>
      </c>
      <c r="E1481" s="2" t="s">
        <v>2767</v>
      </c>
      <c r="F1481" s="2" t="s">
        <v>2775</v>
      </c>
      <c r="G1481" s="2">
        <v>69</v>
      </c>
      <c r="H1481" s="2">
        <v>78</v>
      </c>
      <c r="I1481" s="3">
        <v>42566</v>
      </c>
      <c r="J1481" s="3">
        <v>42576</v>
      </c>
      <c r="K1481" s="3" t="s">
        <v>2539</v>
      </c>
      <c r="L1481" s="17">
        <f t="shared" si="253"/>
        <v>265.66000000000003</v>
      </c>
      <c r="M1481" s="20">
        <f t="shared" si="254"/>
        <v>0.89659715425732134</v>
      </c>
      <c r="N1481" s="2">
        <v>10</v>
      </c>
      <c r="O1481" s="2">
        <v>4200000</v>
      </c>
      <c r="P1481" s="2">
        <v>5100000</v>
      </c>
      <c r="Q1481" s="2">
        <f t="shared" si="255"/>
        <v>900000</v>
      </c>
      <c r="R1481" s="4">
        <f t="shared" si="256"/>
        <v>0.21428571428571427</v>
      </c>
      <c r="S1481" s="2"/>
      <c r="T1481" s="9">
        <f t="shared" si="257"/>
        <v>60869.565217391304</v>
      </c>
      <c r="U1481" s="2">
        <v>73913</v>
      </c>
      <c r="V1481" s="5">
        <f t="shared" si="258"/>
        <v>13043.434782608696</v>
      </c>
      <c r="W1481" s="4">
        <f t="shared" si="259"/>
        <v>0.214285</v>
      </c>
      <c r="X1481" s="22">
        <f t="shared" si="260"/>
        <v>54575.478954793471</v>
      </c>
      <c r="Y1481" s="22">
        <f t="shared" si="261"/>
        <v>66270.18546262139</v>
      </c>
      <c r="Z1481" s="22">
        <f t="shared" si="263"/>
        <v>4572642.796920876</v>
      </c>
      <c r="AA1481" s="11">
        <v>9083</v>
      </c>
      <c r="AB1481" s="2">
        <v>2008</v>
      </c>
      <c r="AC1481" s="2">
        <f t="shared" si="262"/>
        <v>8</v>
      </c>
      <c r="AD1481" s="2" t="s">
        <v>37</v>
      </c>
    </row>
    <row r="1482" spans="1:30" x14ac:dyDescent="0.2">
      <c r="A1482">
        <v>30</v>
      </c>
      <c r="B1482" s="2" t="s">
        <v>1014</v>
      </c>
      <c r="C1482" s="2" t="s">
        <v>22</v>
      </c>
      <c r="D1482" s="2" t="s">
        <v>23</v>
      </c>
      <c r="E1482" s="2" t="s">
        <v>2767</v>
      </c>
      <c r="F1482" s="2" t="s">
        <v>2775</v>
      </c>
      <c r="G1482" s="2">
        <v>56</v>
      </c>
      <c r="H1482" s="2">
        <v>61</v>
      </c>
      <c r="I1482" s="3">
        <v>42568</v>
      </c>
      <c r="J1482" s="3">
        <v>42578</v>
      </c>
      <c r="K1482" s="3" t="s">
        <v>2539</v>
      </c>
      <c r="L1482" s="17">
        <f t="shared" si="253"/>
        <v>265.66000000000003</v>
      </c>
      <c r="M1482" s="20">
        <f t="shared" si="254"/>
        <v>0.89659715425732134</v>
      </c>
      <c r="N1482" s="2">
        <v>10</v>
      </c>
      <c r="O1482" s="2">
        <v>2900000</v>
      </c>
      <c r="P1482" s="2">
        <v>4050000</v>
      </c>
      <c r="Q1482" s="2">
        <f t="shared" si="255"/>
        <v>1150000</v>
      </c>
      <c r="R1482" s="4">
        <f t="shared" si="256"/>
        <v>0.39655172413793105</v>
      </c>
      <c r="S1482" s="2">
        <v>72675</v>
      </c>
      <c r="T1482" s="9">
        <f t="shared" si="257"/>
        <v>53083.482142857145</v>
      </c>
      <c r="U1482" s="2">
        <v>73619</v>
      </c>
      <c r="V1482" s="5">
        <f t="shared" si="258"/>
        <v>20535.517857142855</v>
      </c>
      <c r="W1482" s="4">
        <f t="shared" si="259"/>
        <v>0.38685325506488261</v>
      </c>
      <c r="X1482" s="22">
        <f t="shared" si="260"/>
        <v>47594.49902735505</v>
      </c>
      <c r="Y1482" s="22">
        <f t="shared" si="261"/>
        <v>66006.585899269747</v>
      </c>
      <c r="Z1482" s="22">
        <f t="shared" si="263"/>
        <v>3696368.8103591059</v>
      </c>
      <c r="AA1482" s="2">
        <v>259</v>
      </c>
      <c r="AB1482" s="2">
        <v>1892</v>
      </c>
      <c r="AC1482" s="2">
        <f t="shared" si="262"/>
        <v>124</v>
      </c>
      <c r="AD1482" s="2" t="s">
        <v>523</v>
      </c>
    </row>
    <row r="1483" spans="1:30" x14ac:dyDescent="0.2">
      <c r="A1483">
        <v>31</v>
      </c>
      <c r="B1483" s="2" t="s">
        <v>198</v>
      </c>
      <c r="C1483" s="2" t="s">
        <v>22</v>
      </c>
      <c r="D1483" s="2" t="s">
        <v>23</v>
      </c>
      <c r="E1483" s="2" t="s">
        <v>2767</v>
      </c>
      <c r="F1483" s="2" t="s">
        <v>2775</v>
      </c>
      <c r="G1483" s="2">
        <v>32</v>
      </c>
      <c r="H1483" s="2">
        <v>36</v>
      </c>
      <c r="I1483" s="3">
        <v>42574</v>
      </c>
      <c r="J1483" s="3">
        <v>42584</v>
      </c>
      <c r="K1483" s="3" t="s">
        <v>2540</v>
      </c>
      <c r="L1483" s="17">
        <f t="shared" si="253"/>
        <v>272.20999999999998</v>
      </c>
      <c r="M1483" s="20">
        <f t="shared" si="254"/>
        <v>0.87502296021454029</v>
      </c>
      <c r="N1483" s="2">
        <v>10</v>
      </c>
      <c r="O1483" s="2">
        <v>2500000</v>
      </c>
      <c r="P1483" s="2">
        <v>3000000</v>
      </c>
      <c r="Q1483" s="2">
        <f t="shared" si="255"/>
        <v>500000</v>
      </c>
      <c r="R1483" s="4">
        <f t="shared" si="256"/>
        <v>0.2</v>
      </c>
      <c r="S1483" s="2"/>
      <c r="T1483" s="9">
        <f t="shared" si="257"/>
        <v>78125</v>
      </c>
      <c r="U1483" s="2">
        <v>93750</v>
      </c>
      <c r="V1483" s="5">
        <f t="shared" si="258"/>
        <v>15625</v>
      </c>
      <c r="W1483" s="4">
        <f t="shared" si="259"/>
        <v>0.2</v>
      </c>
      <c r="X1483" s="22">
        <f t="shared" si="260"/>
        <v>68361.168766760966</v>
      </c>
      <c r="Y1483" s="22">
        <f t="shared" si="261"/>
        <v>82033.402520113159</v>
      </c>
      <c r="Z1483" s="22">
        <f t="shared" si="263"/>
        <v>2625068.8806436211</v>
      </c>
      <c r="AA1483" s="11">
        <v>2213</v>
      </c>
      <c r="AB1483" s="2">
        <v>2004</v>
      </c>
      <c r="AC1483" s="2">
        <f t="shared" si="262"/>
        <v>12</v>
      </c>
      <c r="AD1483" s="2" t="s">
        <v>137</v>
      </c>
    </row>
    <row r="1484" spans="1:30" x14ac:dyDescent="0.2">
      <c r="A1484">
        <v>31</v>
      </c>
      <c r="B1484" s="2" t="s">
        <v>327</v>
      </c>
      <c r="C1484" s="2" t="s">
        <v>22</v>
      </c>
      <c r="D1484" s="2" t="s">
        <v>23</v>
      </c>
      <c r="E1484" s="2" t="s">
        <v>2767</v>
      </c>
      <c r="F1484" s="2" t="s">
        <v>2775</v>
      </c>
      <c r="G1484" s="2">
        <v>37</v>
      </c>
      <c r="H1484" s="2">
        <v>42</v>
      </c>
      <c r="I1484" s="3">
        <v>42574</v>
      </c>
      <c r="J1484" s="3">
        <v>42584</v>
      </c>
      <c r="K1484" s="3" t="s">
        <v>2540</v>
      </c>
      <c r="L1484" s="17">
        <f t="shared" si="253"/>
        <v>272.20999999999998</v>
      </c>
      <c r="M1484" s="20">
        <f t="shared" si="254"/>
        <v>0.87502296021454029</v>
      </c>
      <c r="N1484" s="2">
        <v>10</v>
      </c>
      <c r="O1484" s="2">
        <v>2900000</v>
      </c>
      <c r="P1484" s="2">
        <v>3480000</v>
      </c>
      <c r="Q1484" s="2">
        <f t="shared" si="255"/>
        <v>580000</v>
      </c>
      <c r="R1484" s="4">
        <f t="shared" si="256"/>
        <v>0.2</v>
      </c>
      <c r="S1484" s="2">
        <v>4513</v>
      </c>
      <c r="T1484" s="9">
        <f t="shared" si="257"/>
        <v>78500.351351351346</v>
      </c>
      <c r="U1484" s="2">
        <v>94176</v>
      </c>
      <c r="V1484" s="5">
        <f t="shared" si="258"/>
        <v>15675.648648648654</v>
      </c>
      <c r="W1484" s="4">
        <f t="shared" si="259"/>
        <v>0.19968889793228684</v>
      </c>
      <c r="X1484" s="22">
        <f t="shared" si="260"/>
        <v>68689.609817340941</v>
      </c>
      <c r="Y1484" s="22">
        <f t="shared" si="261"/>
        <v>82406.162301164542</v>
      </c>
      <c r="Z1484" s="22">
        <f t="shared" si="263"/>
        <v>3049028.0051430883</v>
      </c>
      <c r="AA1484" s="11">
        <v>1769</v>
      </c>
      <c r="AB1484" s="2">
        <v>1939</v>
      </c>
      <c r="AC1484" s="2">
        <f t="shared" si="262"/>
        <v>77</v>
      </c>
      <c r="AD1484" s="2" t="s">
        <v>67</v>
      </c>
    </row>
    <row r="1485" spans="1:30" x14ac:dyDescent="0.2">
      <c r="A1485">
        <v>31</v>
      </c>
      <c r="B1485" s="2" t="s">
        <v>886</v>
      </c>
      <c r="C1485" s="2" t="s">
        <v>22</v>
      </c>
      <c r="D1485" s="2" t="s">
        <v>23</v>
      </c>
      <c r="E1485" s="2" t="s">
        <v>2767</v>
      </c>
      <c r="F1485" s="2" t="s">
        <v>2775</v>
      </c>
      <c r="G1485" s="2">
        <v>53</v>
      </c>
      <c r="H1485" s="2">
        <v>64</v>
      </c>
      <c r="I1485" s="3">
        <v>42574</v>
      </c>
      <c r="J1485" s="3">
        <v>42584</v>
      </c>
      <c r="K1485" s="3" t="s">
        <v>2540</v>
      </c>
      <c r="L1485" s="17">
        <f t="shared" si="253"/>
        <v>272.20999999999998</v>
      </c>
      <c r="M1485" s="20">
        <f t="shared" si="254"/>
        <v>0.87502296021454029</v>
      </c>
      <c r="N1485" s="2">
        <v>10</v>
      </c>
      <c r="O1485" s="2">
        <v>3300000</v>
      </c>
      <c r="P1485" s="2">
        <v>3580000</v>
      </c>
      <c r="Q1485" s="2">
        <f t="shared" si="255"/>
        <v>280000</v>
      </c>
      <c r="R1485" s="4">
        <f t="shared" si="256"/>
        <v>8.4848484848484854E-2</v>
      </c>
      <c r="S1485" s="2"/>
      <c r="T1485" s="9">
        <f t="shared" si="257"/>
        <v>62264.150943396227</v>
      </c>
      <c r="U1485" s="2">
        <v>67547</v>
      </c>
      <c r="V1485" s="5">
        <f t="shared" si="258"/>
        <v>5282.8490566037726</v>
      </c>
      <c r="W1485" s="4">
        <f t="shared" si="259"/>
        <v>8.484575757575756E-2</v>
      </c>
      <c r="X1485" s="22">
        <f t="shared" si="260"/>
        <v>54482.56167373553</v>
      </c>
      <c r="Y1485" s="22">
        <f t="shared" si="261"/>
        <v>59105.175893611551</v>
      </c>
      <c r="Z1485" s="22">
        <f t="shared" si="263"/>
        <v>3132574.322361412</v>
      </c>
      <c r="AA1485" s="2">
        <v>29</v>
      </c>
      <c r="AB1485" s="2">
        <v>2014</v>
      </c>
      <c r="AC1485" s="2">
        <f t="shared" si="262"/>
        <v>2</v>
      </c>
      <c r="AD1485" s="2" t="s">
        <v>240</v>
      </c>
    </row>
    <row r="1486" spans="1:30" x14ac:dyDescent="0.2">
      <c r="A1486">
        <v>31</v>
      </c>
      <c r="B1486" s="2" t="s">
        <v>314</v>
      </c>
      <c r="C1486" s="2" t="s">
        <v>22</v>
      </c>
      <c r="D1486" s="2" t="s">
        <v>23</v>
      </c>
      <c r="E1486" s="2" t="s">
        <v>2767</v>
      </c>
      <c r="F1486" s="2" t="s">
        <v>2775</v>
      </c>
      <c r="G1486" s="2">
        <v>57</v>
      </c>
      <c r="H1486" s="2">
        <v>61</v>
      </c>
      <c r="I1486" s="3">
        <v>42574</v>
      </c>
      <c r="J1486" s="3">
        <v>42584</v>
      </c>
      <c r="K1486" s="3" t="s">
        <v>2540</v>
      </c>
      <c r="L1486" s="17">
        <f t="shared" si="253"/>
        <v>272.20999999999998</v>
      </c>
      <c r="M1486" s="20">
        <f t="shared" si="254"/>
        <v>0.87502296021454029</v>
      </c>
      <c r="N1486" s="2">
        <v>10</v>
      </c>
      <c r="O1486" s="2">
        <v>3700000</v>
      </c>
      <c r="P1486" s="2">
        <v>4010000</v>
      </c>
      <c r="Q1486" s="2">
        <f t="shared" si="255"/>
        <v>310000</v>
      </c>
      <c r="R1486" s="4">
        <f t="shared" si="256"/>
        <v>8.3783783783783788E-2</v>
      </c>
      <c r="S1486" s="2"/>
      <c r="T1486" s="9">
        <f t="shared" si="257"/>
        <v>64912.280701754389</v>
      </c>
      <c r="U1486" s="2">
        <v>70351</v>
      </c>
      <c r="V1486" s="5">
        <f t="shared" si="258"/>
        <v>5438.7192982456108</v>
      </c>
      <c r="W1486" s="4">
        <f t="shared" si="259"/>
        <v>8.3785675675675617E-2</v>
      </c>
      <c r="X1486" s="22">
        <f t="shared" si="260"/>
        <v>56799.736013926304</v>
      </c>
      <c r="Y1486" s="22">
        <f t="shared" si="261"/>
        <v>61558.740274053125</v>
      </c>
      <c r="Z1486" s="22">
        <f t="shared" si="263"/>
        <v>3508848.1956210281</v>
      </c>
      <c r="AA1486" s="11">
        <v>1983</v>
      </c>
      <c r="AB1486" s="2">
        <v>1901</v>
      </c>
      <c r="AC1486" s="2">
        <f t="shared" si="262"/>
        <v>115</v>
      </c>
      <c r="AD1486" s="2" t="s">
        <v>29</v>
      </c>
    </row>
    <row r="1487" spans="1:30" x14ac:dyDescent="0.2">
      <c r="A1487">
        <v>31</v>
      </c>
      <c r="B1487" s="2" t="s">
        <v>1416</v>
      </c>
      <c r="C1487" s="2" t="s">
        <v>22</v>
      </c>
      <c r="D1487" s="2" t="s">
        <v>23</v>
      </c>
      <c r="E1487" s="2" t="s">
        <v>2767</v>
      </c>
      <c r="F1487" s="2" t="s">
        <v>2775</v>
      </c>
      <c r="G1487" s="2">
        <v>67</v>
      </c>
      <c r="H1487" s="2">
        <v>73</v>
      </c>
      <c r="I1487" s="3">
        <v>42575</v>
      </c>
      <c r="J1487" s="3">
        <v>42585</v>
      </c>
      <c r="K1487" s="3" t="s">
        <v>2540</v>
      </c>
      <c r="L1487" s="17">
        <f t="shared" si="253"/>
        <v>272.20999999999998</v>
      </c>
      <c r="M1487" s="20">
        <f t="shared" si="254"/>
        <v>0.87502296021454029</v>
      </c>
      <c r="N1487" s="2">
        <v>10</v>
      </c>
      <c r="O1487" s="2">
        <v>3800000</v>
      </c>
      <c r="P1487" s="2">
        <v>4400000</v>
      </c>
      <c r="Q1487" s="2">
        <f t="shared" si="255"/>
        <v>600000</v>
      </c>
      <c r="R1487" s="4">
        <f t="shared" si="256"/>
        <v>0.15789473684210525</v>
      </c>
      <c r="S1487" s="2">
        <v>3613</v>
      </c>
      <c r="T1487" s="9">
        <f t="shared" si="257"/>
        <v>56770.343283582093</v>
      </c>
      <c r="U1487" s="2">
        <v>65726</v>
      </c>
      <c r="V1487" s="5">
        <f t="shared" si="258"/>
        <v>8955.6567164179069</v>
      </c>
      <c r="W1487" s="4">
        <f t="shared" si="259"/>
        <v>0.15775237911953707</v>
      </c>
      <c r="X1487" s="22">
        <f t="shared" si="260"/>
        <v>49675.353832395645</v>
      </c>
      <c r="Y1487" s="22">
        <f t="shared" si="261"/>
        <v>57511.759083060875</v>
      </c>
      <c r="Z1487" s="22">
        <f t="shared" si="263"/>
        <v>3853287.8585650786</v>
      </c>
      <c r="AA1487" s="11">
        <v>2655</v>
      </c>
      <c r="AB1487" s="2">
        <v>1984</v>
      </c>
      <c r="AC1487" s="2">
        <f t="shared" si="262"/>
        <v>32</v>
      </c>
      <c r="AD1487" s="2" t="s">
        <v>130</v>
      </c>
    </row>
    <row r="1488" spans="1:30" x14ac:dyDescent="0.2">
      <c r="A1488">
        <v>32</v>
      </c>
      <c r="B1488" s="2" t="s">
        <v>619</v>
      </c>
      <c r="C1488" s="2" t="s">
        <v>22</v>
      </c>
      <c r="D1488" s="2" t="s">
        <v>23</v>
      </c>
      <c r="E1488" s="2" t="s">
        <v>2767</v>
      </c>
      <c r="F1488" s="2" t="s">
        <v>2775</v>
      </c>
      <c r="G1488" s="2">
        <v>47</v>
      </c>
      <c r="H1488" s="2">
        <v>54</v>
      </c>
      <c r="I1488" s="3">
        <v>42580</v>
      </c>
      <c r="J1488" s="3">
        <v>42590</v>
      </c>
      <c r="K1488" s="3" t="s">
        <v>2540</v>
      </c>
      <c r="L1488" s="17">
        <f t="shared" si="253"/>
        <v>272.20999999999998</v>
      </c>
      <c r="M1488" s="20">
        <f t="shared" si="254"/>
        <v>0.87502296021454029</v>
      </c>
      <c r="N1488" s="2">
        <v>10</v>
      </c>
      <c r="O1488" s="2">
        <v>3190000</v>
      </c>
      <c r="P1488" s="2">
        <v>3500000</v>
      </c>
      <c r="Q1488" s="2">
        <f t="shared" si="255"/>
        <v>310000</v>
      </c>
      <c r="R1488" s="4">
        <f t="shared" si="256"/>
        <v>9.7178683385579931E-2</v>
      </c>
      <c r="S1488" s="2">
        <v>27415</v>
      </c>
      <c r="T1488" s="9">
        <f t="shared" si="257"/>
        <v>68455.638297872341</v>
      </c>
      <c r="U1488" s="2">
        <v>75051</v>
      </c>
      <c r="V1488" s="5">
        <f t="shared" si="258"/>
        <v>6595.3617021276586</v>
      </c>
      <c r="W1488" s="4">
        <f t="shared" si="259"/>
        <v>9.6345047188503799E-2</v>
      </c>
      <c r="X1488" s="22">
        <f t="shared" si="260"/>
        <v>59900.255266780114</v>
      </c>
      <c r="Y1488" s="22">
        <f t="shared" si="261"/>
        <v>65671.348187061463</v>
      </c>
      <c r="Z1488" s="22">
        <f t="shared" si="263"/>
        <v>3086553.3647918887</v>
      </c>
      <c r="AA1488" s="11">
        <v>29591</v>
      </c>
      <c r="AB1488" s="2">
        <v>1916</v>
      </c>
      <c r="AC1488" s="2">
        <f t="shared" si="262"/>
        <v>100</v>
      </c>
      <c r="AD1488" s="2" t="s">
        <v>25</v>
      </c>
    </row>
    <row r="1489" spans="1:30" x14ac:dyDescent="0.2">
      <c r="A1489">
        <v>32</v>
      </c>
      <c r="B1489" s="2" t="s">
        <v>976</v>
      </c>
      <c r="C1489" s="2" t="s">
        <v>22</v>
      </c>
      <c r="D1489" s="2" t="s">
        <v>23</v>
      </c>
      <c r="E1489" s="2" t="s">
        <v>2767</v>
      </c>
      <c r="F1489" s="2" t="s">
        <v>2775</v>
      </c>
      <c r="G1489" s="2">
        <v>55</v>
      </c>
      <c r="H1489" s="2">
        <v>64</v>
      </c>
      <c r="I1489" s="3">
        <v>42580</v>
      </c>
      <c r="J1489" s="3">
        <v>42590</v>
      </c>
      <c r="K1489" s="3" t="s">
        <v>2540</v>
      </c>
      <c r="L1489" s="17">
        <f t="shared" si="253"/>
        <v>272.20999999999998</v>
      </c>
      <c r="M1489" s="20">
        <f t="shared" si="254"/>
        <v>0.87502296021454029</v>
      </c>
      <c r="N1489" s="2">
        <v>10</v>
      </c>
      <c r="O1489" s="2">
        <v>3500000</v>
      </c>
      <c r="P1489" s="2">
        <v>4060000</v>
      </c>
      <c r="Q1489" s="2">
        <f t="shared" si="255"/>
        <v>560000</v>
      </c>
      <c r="R1489" s="4">
        <f t="shared" si="256"/>
        <v>0.16</v>
      </c>
      <c r="S1489" s="2"/>
      <c r="T1489" s="9">
        <f t="shared" si="257"/>
        <v>63636.36363636364</v>
      </c>
      <c r="U1489" s="2">
        <v>73818</v>
      </c>
      <c r="V1489" s="5">
        <f t="shared" si="258"/>
        <v>10181.63636363636</v>
      </c>
      <c r="W1489" s="4">
        <f t="shared" si="259"/>
        <v>0.15999714285714281</v>
      </c>
      <c r="X1489" s="22">
        <f t="shared" si="260"/>
        <v>55683.279286379839</v>
      </c>
      <c r="Y1489" s="22">
        <f t="shared" si="261"/>
        <v>64592.444877116934</v>
      </c>
      <c r="Z1489" s="22">
        <f t="shared" si="263"/>
        <v>3552584.4682414313</v>
      </c>
      <c r="AA1489" s="11">
        <v>2268</v>
      </c>
      <c r="AB1489" s="2">
        <v>2014</v>
      </c>
      <c r="AC1489" s="2">
        <f t="shared" si="262"/>
        <v>2</v>
      </c>
      <c r="AD1489" s="2" t="s">
        <v>37</v>
      </c>
    </row>
    <row r="1490" spans="1:30" x14ac:dyDescent="0.2">
      <c r="A1490">
        <v>32</v>
      </c>
      <c r="B1490" s="2" t="s">
        <v>223</v>
      </c>
      <c r="C1490" s="2" t="s">
        <v>22</v>
      </c>
      <c r="D1490" s="2" t="s">
        <v>23</v>
      </c>
      <c r="E1490" s="2" t="s">
        <v>2767</v>
      </c>
      <c r="F1490" s="2" t="s">
        <v>2775</v>
      </c>
      <c r="G1490" s="2">
        <v>33</v>
      </c>
      <c r="H1490" s="2">
        <v>37</v>
      </c>
      <c r="I1490" s="3">
        <v>42581</v>
      </c>
      <c r="J1490" s="3">
        <v>42591</v>
      </c>
      <c r="K1490" s="3" t="s">
        <v>2540</v>
      </c>
      <c r="L1490" s="17">
        <f t="shared" si="253"/>
        <v>272.20999999999998</v>
      </c>
      <c r="M1490" s="20">
        <f t="shared" si="254"/>
        <v>0.87502296021454029</v>
      </c>
      <c r="N1490" s="2">
        <v>10</v>
      </c>
      <c r="O1490" s="2">
        <v>2100000</v>
      </c>
      <c r="P1490" s="2">
        <v>2650000</v>
      </c>
      <c r="Q1490" s="2">
        <f t="shared" si="255"/>
        <v>550000</v>
      </c>
      <c r="R1490" s="4">
        <f t="shared" si="256"/>
        <v>0.26190476190476192</v>
      </c>
      <c r="S1490" s="2">
        <v>119898</v>
      </c>
      <c r="T1490" s="9">
        <f t="shared" si="257"/>
        <v>67269.636363636368</v>
      </c>
      <c r="U1490" s="2">
        <v>83936</v>
      </c>
      <c r="V1490" s="5">
        <f t="shared" si="258"/>
        <v>16666.363636363632</v>
      </c>
      <c r="W1490" s="4">
        <f t="shared" si="259"/>
        <v>0.24775462656392314</v>
      </c>
      <c r="X1490" s="22">
        <f t="shared" si="260"/>
        <v>58862.476343464776</v>
      </c>
      <c r="Y1490" s="22">
        <f t="shared" si="261"/>
        <v>73445.927188567657</v>
      </c>
      <c r="Z1490" s="22">
        <f t="shared" si="263"/>
        <v>2423715.5972227328</v>
      </c>
      <c r="AA1490" s="2">
        <v>855</v>
      </c>
      <c r="AB1490" s="2">
        <v>1949</v>
      </c>
      <c r="AC1490" s="2">
        <f t="shared" si="262"/>
        <v>67</v>
      </c>
      <c r="AD1490" s="2" t="s">
        <v>37</v>
      </c>
    </row>
    <row r="1491" spans="1:30" x14ac:dyDescent="0.2">
      <c r="A1491">
        <v>32</v>
      </c>
      <c r="B1491" s="2" t="s">
        <v>276</v>
      </c>
      <c r="C1491" s="2" t="s">
        <v>22</v>
      </c>
      <c r="D1491" s="2" t="s">
        <v>23</v>
      </c>
      <c r="E1491" s="2" t="s">
        <v>2767</v>
      </c>
      <c r="F1491" s="2" t="s">
        <v>2775</v>
      </c>
      <c r="G1491" s="2">
        <v>39</v>
      </c>
      <c r="H1491" s="2">
        <v>44</v>
      </c>
      <c r="I1491" s="3">
        <v>42581</v>
      </c>
      <c r="J1491" s="3">
        <v>42591</v>
      </c>
      <c r="K1491" s="3" t="s">
        <v>2540</v>
      </c>
      <c r="L1491" s="17">
        <f t="shared" si="253"/>
        <v>272.20999999999998</v>
      </c>
      <c r="M1491" s="20">
        <f t="shared" si="254"/>
        <v>0.87502296021454029</v>
      </c>
      <c r="N1491" s="2">
        <v>10</v>
      </c>
      <c r="O1491" s="2">
        <v>2850000</v>
      </c>
      <c r="P1491" s="2">
        <v>3200000</v>
      </c>
      <c r="Q1491" s="2">
        <f t="shared" si="255"/>
        <v>350000</v>
      </c>
      <c r="R1491" s="4">
        <f t="shared" si="256"/>
        <v>0.12280701754385964</v>
      </c>
      <c r="S1491" s="2">
        <v>105180</v>
      </c>
      <c r="T1491" s="9">
        <f t="shared" si="257"/>
        <v>75773.846153846156</v>
      </c>
      <c r="U1491" s="2">
        <v>84748</v>
      </c>
      <c r="V1491" s="5">
        <f t="shared" si="258"/>
        <v>8974.1538461538439</v>
      </c>
      <c r="W1491" s="4">
        <f t="shared" si="259"/>
        <v>0.11843339492010635</v>
      </c>
      <c r="X1491" s="22">
        <f t="shared" si="260"/>
        <v>66303.855168379625</v>
      </c>
      <c r="Y1491" s="22">
        <f t="shared" si="261"/>
        <v>74156.445832261859</v>
      </c>
      <c r="Z1491" s="22">
        <f t="shared" si="263"/>
        <v>2892101.3874582127</v>
      </c>
      <c r="AA1491" s="11">
        <v>1605</v>
      </c>
      <c r="AB1491" s="2">
        <v>1939</v>
      </c>
      <c r="AC1491" s="2">
        <f t="shared" si="262"/>
        <v>77</v>
      </c>
      <c r="AD1491" s="2" t="s">
        <v>37</v>
      </c>
    </row>
    <row r="1492" spans="1:30" x14ac:dyDescent="0.2">
      <c r="A1492">
        <v>32</v>
      </c>
      <c r="B1492" s="2" t="s">
        <v>434</v>
      </c>
      <c r="C1492" s="2" t="s">
        <v>22</v>
      </c>
      <c r="D1492" s="2" t="s">
        <v>23</v>
      </c>
      <c r="E1492" s="2" t="s">
        <v>2767</v>
      </c>
      <c r="F1492" s="2" t="s">
        <v>2775</v>
      </c>
      <c r="G1492" s="2">
        <v>41</v>
      </c>
      <c r="H1492" s="2">
        <v>49</v>
      </c>
      <c r="I1492" s="3">
        <v>42581</v>
      </c>
      <c r="J1492" s="3">
        <v>42591</v>
      </c>
      <c r="K1492" s="3" t="s">
        <v>2540</v>
      </c>
      <c r="L1492" s="17">
        <f t="shared" si="253"/>
        <v>272.20999999999998</v>
      </c>
      <c r="M1492" s="20">
        <f t="shared" si="254"/>
        <v>0.87502296021454029</v>
      </c>
      <c r="N1492" s="2">
        <v>10</v>
      </c>
      <c r="O1492" s="2">
        <v>2650000</v>
      </c>
      <c r="P1492" s="2">
        <v>3200000</v>
      </c>
      <c r="Q1492" s="2">
        <f t="shared" si="255"/>
        <v>550000</v>
      </c>
      <c r="R1492" s="4">
        <f t="shared" si="256"/>
        <v>0.20754716981132076</v>
      </c>
      <c r="S1492" s="2">
        <v>4368</v>
      </c>
      <c r="T1492" s="9">
        <f t="shared" si="257"/>
        <v>64740.682926829271</v>
      </c>
      <c r="U1492" s="2">
        <v>78155</v>
      </c>
      <c r="V1492" s="5">
        <f t="shared" si="258"/>
        <v>13414.317073170729</v>
      </c>
      <c r="W1492" s="4">
        <f t="shared" si="259"/>
        <v>0.2072007347888461</v>
      </c>
      <c r="X1492" s="22">
        <f t="shared" si="260"/>
        <v>56649.584020945098</v>
      </c>
      <c r="Y1492" s="22">
        <f t="shared" si="261"/>
        <v>68387.419455567389</v>
      </c>
      <c r="Z1492" s="22">
        <f t="shared" si="263"/>
        <v>2803884.1976782628</v>
      </c>
      <c r="AA1492" s="11">
        <v>3599</v>
      </c>
      <c r="AB1492" s="2">
        <v>1936</v>
      </c>
      <c r="AC1492" s="2">
        <f t="shared" si="262"/>
        <v>80</v>
      </c>
      <c r="AD1492" s="2" t="s">
        <v>67</v>
      </c>
    </row>
    <row r="1493" spans="1:30" x14ac:dyDescent="0.2">
      <c r="A1493">
        <v>32</v>
      </c>
      <c r="B1493" s="2" t="s">
        <v>670</v>
      </c>
      <c r="C1493" s="2" t="s">
        <v>22</v>
      </c>
      <c r="D1493" s="2" t="s">
        <v>23</v>
      </c>
      <c r="E1493" s="2" t="s">
        <v>2767</v>
      </c>
      <c r="F1493" s="2" t="s">
        <v>2775</v>
      </c>
      <c r="G1493" s="2">
        <v>48</v>
      </c>
      <c r="H1493" s="2">
        <v>54</v>
      </c>
      <c r="I1493" s="3">
        <v>42581</v>
      </c>
      <c r="J1493" s="3">
        <v>42591</v>
      </c>
      <c r="K1493" s="3" t="s">
        <v>2540</v>
      </c>
      <c r="L1493" s="17">
        <f t="shared" si="253"/>
        <v>272.20999999999998</v>
      </c>
      <c r="M1493" s="20">
        <f t="shared" si="254"/>
        <v>0.87502296021454029</v>
      </c>
      <c r="N1493" s="2">
        <v>10</v>
      </c>
      <c r="O1493" s="2">
        <v>3490000</v>
      </c>
      <c r="P1493" s="2">
        <v>4400000</v>
      </c>
      <c r="Q1493" s="2">
        <f t="shared" si="255"/>
        <v>910000</v>
      </c>
      <c r="R1493" s="4">
        <f t="shared" si="256"/>
        <v>0.26074498567335241</v>
      </c>
      <c r="S1493" s="2"/>
      <c r="T1493" s="9">
        <f t="shared" si="257"/>
        <v>72708.333333333328</v>
      </c>
      <c r="U1493" s="2">
        <v>91667</v>
      </c>
      <c r="V1493" s="5">
        <f t="shared" si="258"/>
        <v>18958.666666666672</v>
      </c>
      <c r="W1493" s="4">
        <f t="shared" si="259"/>
        <v>0.26074957020057316</v>
      </c>
      <c r="X1493" s="22">
        <f t="shared" si="260"/>
        <v>63621.461065598865</v>
      </c>
      <c r="Y1493" s="22">
        <f t="shared" si="261"/>
        <v>80210.729693986272</v>
      </c>
      <c r="Z1493" s="22">
        <f t="shared" si="263"/>
        <v>3850115.025311341</v>
      </c>
      <c r="AA1493" s="11">
        <v>2937</v>
      </c>
      <c r="AB1493" s="2">
        <v>2011</v>
      </c>
      <c r="AC1493" s="2">
        <f t="shared" si="262"/>
        <v>5</v>
      </c>
      <c r="AD1493" s="2" t="s">
        <v>65</v>
      </c>
    </row>
    <row r="1494" spans="1:30" x14ac:dyDescent="0.2">
      <c r="A1494">
        <v>32</v>
      </c>
      <c r="B1494" s="2" t="s">
        <v>671</v>
      </c>
      <c r="C1494" s="2" t="s">
        <v>22</v>
      </c>
      <c r="D1494" s="2" t="s">
        <v>23</v>
      </c>
      <c r="E1494" s="2" t="s">
        <v>2767</v>
      </c>
      <c r="F1494" s="2" t="s">
        <v>2775</v>
      </c>
      <c r="G1494" s="2">
        <v>48</v>
      </c>
      <c r="H1494" s="2">
        <v>53</v>
      </c>
      <c r="I1494" s="3">
        <v>42581</v>
      </c>
      <c r="J1494" s="3">
        <v>42591</v>
      </c>
      <c r="K1494" s="3" t="s">
        <v>2540</v>
      </c>
      <c r="L1494" s="17">
        <f t="shared" si="253"/>
        <v>272.20999999999998</v>
      </c>
      <c r="M1494" s="20">
        <f t="shared" si="254"/>
        <v>0.87502296021454029</v>
      </c>
      <c r="N1494" s="2">
        <v>10</v>
      </c>
      <c r="O1494" s="2">
        <v>3000000</v>
      </c>
      <c r="P1494" s="2">
        <v>3930000</v>
      </c>
      <c r="Q1494" s="2">
        <f t="shared" si="255"/>
        <v>930000</v>
      </c>
      <c r="R1494" s="4">
        <f t="shared" si="256"/>
        <v>0.31</v>
      </c>
      <c r="S1494" s="2"/>
      <c r="T1494" s="9">
        <f t="shared" si="257"/>
        <v>62500</v>
      </c>
      <c r="U1494" s="2">
        <v>81875</v>
      </c>
      <c r="V1494" s="5">
        <f t="shared" si="258"/>
        <v>19375</v>
      </c>
      <c r="W1494" s="4">
        <f t="shared" si="259"/>
        <v>0.31</v>
      </c>
      <c r="X1494" s="22">
        <f t="shared" si="260"/>
        <v>54688.935013408765</v>
      </c>
      <c r="Y1494" s="22">
        <f t="shared" si="261"/>
        <v>71642.504867565483</v>
      </c>
      <c r="Z1494" s="22">
        <f t="shared" si="263"/>
        <v>3438840.2336431434</v>
      </c>
      <c r="AA1494" s="11">
        <v>1435</v>
      </c>
      <c r="AB1494" s="2">
        <v>1879</v>
      </c>
      <c r="AC1494" s="2">
        <f t="shared" si="262"/>
        <v>137</v>
      </c>
      <c r="AD1494" s="2" t="s">
        <v>29</v>
      </c>
    </row>
    <row r="1495" spans="1:30" x14ac:dyDescent="0.2">
      <c r="A1495">
        <v>32</v>
      </c>
      <c r="B1495" s="2" t="s">
        <v>837</v>
      </c>
      <c r="C1495" s="2" t="s">
        <v>22</v>
      </c>
      <c r="D1495" s="2" t="s">
        <v>23</v>
      </c>
      <c r="E1495" s="2" t="s">
        <v>2767</v>
      </c>
      <c r="F1495" s="2" t="s">
        <v>2775</v>
      </c>
      <c r="G1495" s="2">
        <v>52</v>
      </c>
      <c r="H1495" s="2">
        <v>58</v>
      </c>
      <c r="I1495" s="3">
        <v>42581</v>
      </c>
      <c r="J1495" s="3">
        <v>42591</v>
      </c>
      <c r="K1495" s="3" t="s">
        <v>2540</v>
      </c>
      <c r="L1495" s="17">
        <f t="shared" si="253"/>
        <v>272.20999999999998</v>
      </c>
      <c r="M1495" s="20">
        <f t="shared" si="254"/>
        <v>0.87502296021454029</v>
      </c>
      <c r="N1495" s="2">
        <v>10</v>
      </c>
      <c r="O1495" s="2">
        <v>2940000</v>
      </c>
      <c r="P1495" s="2">
        <v>3310000</v>
      </c>
      <c r="Q1495" s="2">
        <f t="shared" si="255"/>
        <v>370000</v>
      </c>
      <c r="R1495" s="4">
        <f t="shared" si="256"/>
        <v>0.12585034013605442</v>
      </c>
      <c r="S1495" s="2">
        <v>55312</v>
      </c>
      <c r="T1495" s="9">
        <f t="shared" si="257"/>
        <v>57602.153846153844</v>
      </c>
      <c r="U1495" s="2">
        <v>64718</v>
      </c>
      <c r="V1495" s="5">
        <f t="shared" si="258"/>
        <v>7115.8461538461561</v>
      </c>
      <c r="W1495" s="4">
        <f t="shared" si="259"/>
        <v>0.12353437638549845</v>
      </c>
      <c r="X1495" s="22">
        <f t="shared" si="260"/>
        <v>50403.207173194904</v>
      </c>
      <c r="Y1495" s="22">
        <f t="shared" si="261"/>
        <v>56629.735939164617</v>
      </c>
      <c r="Z1495" s="22">
        <f t="shared" si="263"/>
        <v>2944746.2688365602</v>
      </c>
      <c r="AA1495" s="11">
        <v>2921</v>
      </c>
      <c r="AB1495" s="2">
        <v>1936</v>
      </c>
      <c r="AC1495" s="2">
        <f t="shared" si="262"/>
        <v>80</v>
      </c>
      <c r="AD1495" s="2" t="s">
        <v>148</v>
      </c>
    </row>
    <row r="1496" spans="1:30" x14ac:dyDescent="0.2">
      <c r="A1496">
        <v>32</v>
      </c>
      <c r="B1496" s="2" t="s">
        <v>746</v>
      </c>
      <c r="C1496" s="2" t="s">
        <v>22</v>
      </c>
      <c r="D1496" s="2" t="s">
        <v>23</v>
      </c>
      <c r="E1496" s="2" t="s">
        <v>2767</v>
      </c>
      <c r="F1496" s="2" t="s">
        <v>2775</v>
      </c>
      <c r="G1496" s="2">
        <v>61</v>
      </c>
      <c r="H1496" s="2">
        <v>67</v>
      </c>
      <c r="I1496" s="3">
        <v>42581</v>
      </c>
      <c r="J1496" s="3">
        <v>42591</v>
      </c>
      <c r="K1496" s="3" t="s">
        <v>2540</v>
      </c>
      <c r="L1496" s="17">
        <f t="shared" si="253"/>
        <v>272.20999999999998</v>
      </c>
      <c r="M1496" s="20">
        <f t="shared" si="254"/>
        <v>0.87502296021454029</v>
      </c>
      <c r="N1496" s="2">
        <v>10</v>
      </c>
      <c r="O1496" s="2">
        <v>4200000</v>
      </c>
      <c r="P1496" s="2">
        <v>4925000</v>
      </c>
      <c r="Q1496" s="2">
        <f t="shared" si="255"/>
        <v>725000</v>
      </c>
      <c r="R1496" s="4">
        <f t="shared" si="256"/>
        <v>0.17261904761904762</v>
      </c>
      <c r="S1496" s="2"/>
      <c r="T1496" s="9">
        <f t="shared" si="257"/>
        <v>68852.459016393448</v>
      </c>
      <c r="U1496" s="2">
        <v>80738</v>
      </c>
      <c r="V1496" s="5">
        <f t="shared" si="258"/>
        <v>11885.540983606552</v>
      </c>
      <c r="W1496" s="4">
        <f t="shared" si="259"/>
        <v>0.17262333333333324</v>
      </c>
      <c r="X1496" s="22">
        <f t="shared" si="260"/>
        <v>60247.48250657491</v>
      </c>
      <c r="Y1496" s="22">
        <f t="shared" si="261"/>
        <v>70647.603761801554</v>
      </c>
      <c r="Z1496" s="22">
        <f t="shared" si="263"/>
        <v>4309503.829469895</v>
      </c>
      <c r="AA1496" s="11">
        <v>2958</v>
      </c>
      <c r="AB1496" s="2">
        <v>2009</v>
      </c>
      <c r="AC1496" s="2">
        <f t="shared" si="262"/>
        <v>7</v>
      </c>
      <c r="AD1496" s="2" t="s">
        <v>130</v>
      </c>
    </row>
    <row r="1497" spans="1:30" x14ac:dyDescent="0.2">
      <c r="A1497">
        <v>32</v>
      </c>
      <c r="B1497" s="2" t="s">
        <v>414</v>
      </c>
      <c r="C1497" s="2" t="s">
        <v>22</v>
      </c>
      <c r="D1497" s="2" t="s">
        <v>23</v>
      </c>
      <c r="E1497" s="2" t="s">
        <v>2767</v>
      </c>
      <c r="F1497" s="2" t="s">
        <v>2775</v>
      </c>
      <c r="G1497" s="2">
        <v>72</v>
      </c>
      <c r="H1497" s="2">
        <v>78</v>
      </c>
      <c r="I1497" s="3">
        <v>42581</v>
      </c>
      <c r="J1497" s="3">
        <v>42591</v>
      </c>
      <c r="K1497" s="3" t="s">
        <v>2540</v>
      </c>
      <c r="L1497" s="17">
        <f t="shared" si="253"/>
        <v>272.20999999999998</v>
      </c>
      <c r="M1497" s="20">
        <f t="shared" si="254"/>
        <v>0.87502296021454029</v>
      </c>
      <c r="N1497" s="2">
        <v>10</v>
      </c>
      <c r="O1497" s="2">
        <v>4800000</v>
      </c>
      <c r="P1497" s="2">
        <v>5350000</v>
      </c>
      <c r="Q1497" s="2">
        <f t="shared" si="255"/>
        <v>550000</v>
      </c>
      <c r="R1497" s="4">
        <f t="shared" si="256"/>
        <v>0.11458333333333333</v>
      </c>
      <c r="S1497" s="2"/>
      <c r="T1497" s="9">
        <f t="shared" si="257"/>
        <v>66666.666666666672</v>
      </c>
      <c r="U1497" s="2">
        <v>74306</v>
      </c>
      <c r="V1497" s="5">
        <f t="shared" si="258"/>
        <v>7639.3333333333285</v>
      </c>
      <c r="W1497" s="4">
        <f t="shared" si="259"/>
        <v>0.11458999999999991</v>
      </c>
      <c r="X1497" s="22">
        <f t="shared" si="260"/>
        <v>58334.864014302693</v>
      </c>
      <c r="Y1497" s="22">
        <f t="shared" si="261"/>
        <v>65019.456081701632</v>
      </c>
      <c r="Z1497" s="22">
        <f t="shared" si="263"/>
        <v>4681400.8378825178</v>
      </c>
      <c r="AA1497" s="11">
        <v>5875</v>
      </c>
      <c r="AB1497" s="2">
        <v>2007</v>
      </c>
      <c r="AC1497" s="2">
        <f t="shared" si="262"/>
        <v>9</v>
      </c>
      <c r="AD1497" s="2" t="s">
        <v>65</v>
      </c>
    </row>
    <row r="1498" spans="1:30" x14ac:dyDescent="0.2">
      <c r="A1498">
        <v>32</v>
      </c>
      <c r="B1498" s="2" t="s">
        <v>2094</v>
      </c>
      <c r="C1498" s="2" t="s">
        <v>22</v>
      </c>
      <c r="D1498" s="2" t="s">
        <v>23</v>
      </c>
      <c r="E1498" s="2" t="s">
        <v>2767</v>
      </c>
      <c r="F1498" s="2" t="s">
        <v>2775</v>
      </c>
      <c r="G1498" s="2">
        <v>93</v>
      </c>
      <c r="H1498" s="2">
        <v>101</v>
      </c>
      <c r="I1498" s="3">
        <v>42581</v>
      </c>
      <c r="J1498" s="3">
        <v>42591</v>
      </c>
      <c r="K1498" s="3" t="s">
        <v>2540</v>
      </c>
      <c r="L1498" s="17">
        <f t="shared" si="253"/>
        <v>272.20999999999998</v>
      </c>
      <c r="M1498" s="20">
        <f t="shared" si="254"/>
        <v>0.87502296021454029</v>
      </c>
      <c r="N1498" s="2">
        <v>10</v>
      </c>
      <c r="O1498" s="2">
        <v>6800000</v>
      </c>
      <c r="P1498" s="2">
        <v>7400000</v>
      </c>
      <c r="Q1498" s="2">
        <f t="shared" si="255"/>
        <v>600000</v>
      </c>
      <c r="R1498" s="4">
        <f t="shared" si="256"/>
        <v>8.8235294117647065E-2</v>
      </c>
      <c r="S1498" s="2"/>
      <c r="T1498" s="9">
        <f t="shared" si="257"/>
        <v>73118.279569892475</v>
      </c>
      <c r="U1498" s="2">
        <v>79570</v>
      </c>
      <c r="V1498" s="5">
        <f t="shared" si="258"/>
        <v>6451.7204301075253</v>
      </c>
      <c r="W1498" s="4">
        <f t="shared" si="259"/>
        <v>8.8236764705882334E-2</v>
      </c>
      <c r="X1498" s="22">
        <f t="shared" si="260"/>
        <v>63980.173435041659</v>
      </c>
      <c r="Y1498" s="22">
        <f t="shared" si="261"/>
        <v>69625.576944270972</v>
      </c>
      <c r="Z1498" s="22">
        <f t="shared" si="263"/>
        <v>6475178.6558172004</v>
      </c>
      <c r="AA1498" s="2">
        <v>394</v>
      </c>
      <c r="AB1498" s="2">
        <v>2013</v>
      </c>
      <c r="AC1498" s="2">
        <f t="shared" si="262"/>
        <v>3</v>
      </c>
      <c r="AD1498" s="2" t="s">
        <v>203</v>
      </c>
    </row>
    <row r="1499" spans="1:30" x14ac:dyDescent="0.2">
      <c r="A1499">
        <v>32</v>
      </c>
      <c r="B1499" s="2" t="s">
        <v>380</v>
      </c>
      <c r="C1499" s="2" t="s">
        <v>22</v>
      </c>
      <c r="D1499" s="2" t="s">
        <v>23</v>
      </c>
      <c r="E1499" s="2" t="s">
        <v>2767</v>
      </c>
      <c r="F1499" s="2" t="s">
        <v>2775</v>
      </c>
      <c r="G1499" s="2">
        <v>39</v>
      </c>
      <c r="H1499" s="2">
        <v>43</v>
      </c>
      <c r="I1499" s="3">
        <v>42582</v>
      </c>
      <c r="J1499" s="3">
        <v>42592</v>
      </c>
      <c r="K1499" s="3" t="s">
        <v>2540</v>
      </c>
      <c r="L1499" s="17">
        <f t="shared" si="253"/>
        <v>272.20999999999998</v>
      </c>
      <c r="M1499" s="20">
        <f t="shared" si="254"/>
        <v>0.87502296021454029</v>
      </c>
      <c r="N1499" s="2">
        <v>10</v>
      </c>
      <c r="O1499" s="2">
        <v>2700000</v>
      </c>
      <c r="P1499" s="2">
        <v>3420000</v>
      </c>
      <c r="Q1499" s="2">
        <f t="shared" si="255"/>
        <v>720000</v>
      </c>
      <c r="R1499" s="4">
        <f t="shared" si="256"/>
        <v>0.26666666666666666</v>
      </c>
      <c r="S1499" s="2">
        <v>126743</v>
      </c>
      <c r="T1499" s="9">
        <f t="shared" si="257"/>
        <v>72480.58974358975</v>
      </c>
      <c r="U1499" s="2">
        <v>90942</v>
      </c>
      <c r="V1499" s="5">
        <f t="shared" si="258"/>
        <v>18461.41025641025</v>
      </c>
      <c r="W1499" s="4">
        <f t="shared" si="259"/>
        <v>0.25470833393768011</v>
      </c>
      <c r="X1499" s="22">
        <f t="shared" si="260"/>
        <v>63422.180195531553</v>
      </c>
      <c r="Y1499" s="22">
        <f t="shared" si="261"/>
        <v>79576.338047830723</v>
      </c>
      <c r="Z1499" s="22">
        <f t="shared" si="263"/>
        <v>3103477.1838653982</v>
      </c>
      <c r="AA1499" s="2">
        <v>817</v>
      </c>
      <c r="AB1499" s="2">
        <v>1936</v>
      </c>
      <c r="AC1499" s="2">
        <f t="shared" si="262"/>
        <v>80</v>
      </c>
      <c r="AD1499" s="2" t="s">
        <v>130</v>
      </c>
    </row>
    <row r="1500" spans="1:30" x14ac:dyDescent="0.2">
      <c r="A1500">
        <v>32</v>
      </c>
      <c r="B1500" s="2" t="s">
        <v>933</v>
      </c>
      <c r="C1500" s="2" t="s">
        <v>22</v>
      </c>
      <c r="D1500" s="2" t="s">
        <v>23</v>
      </c>
      <c r="E1500" s="2" t="s">
        <v>2767</v>
      </c>
      <c r="F1500" s="2" t="s">
        <v>2775</v>
      </c>
      <c r="G1500" s="2">
        <v>54</v>
      </c>
      <c r="H1500" s="2">
        <v>60</v>
      </c>
      <c r="I1500" s="3">
        <v>42583</v>
      </c>
      <c r="J1500" s="3">
        <v>42593</v>
      </c>
      <c r="K1500" s="3" t="s">
        <v>2540</v>
      </c>
      <c r="L1500" s="17">
        <f t="shared" si="253"/>
        <v>272.20999999999998</v>
      </c>
      <c r="M1500" s="20">
        <f t="shared" si="254"/>
        <v>0.87502296021454029</v>
      </c>
      <c r="N1500" s="2">
        <v>10</v>
      </c>
      <c r="O1500" s="2">
        <v>2900000</v>
      </c>
      <c r="P1500" s="2">
        <v>3350000</v>
      </c>
      <c r="Q1500" s="2">
        <f t="shared" si="255"/>
        <v>450000</v>
      </c>
      <c r="R1500" s="4">
        <f t="shared" si="256"/>
        <v>0.15517241379310345</v>
      </c>
      <c r="S1500" s="2">
        <v>96000</v>
      </c>
      <c r="T1500" s="9">
        <f t="shared" si="257"/>
        <v>55481.481481481482</v>
      </c>
      <c r="U1500" s="2">
        <v>63815</v>
      </c>
      <c r="V1500" s="5">
        <f t="shared" si="258"/>
        <v>8333.5185185185182</v>
      </c>
      <c r="W1500" s="4">
        <f t="shared" si="259"/>
        <v>0.15020360480640854</v>
      </c>
      <c r="X1500" s="22">
        <f t="shared" si="260"/>
        <v>48547.570163014127</v>
      </c>
      <c r="Y1500" s="22">
        <f t="shared" si="261"/>
        <v>55839.590206090892</v>
      </c>
      <c r="Z1500" s="22">
        <f t="shared" si="263"/>
        <v>3015337.8711289084</v>
      </c>
      <c r="AA1500" s="11">
        <v>5819</v>
      </c>
      <c r="AB1500" s="2">
        <v>1936</v>
      </c>
      <c r="AC1500" s="2">
        <f t="shared" si="262"/>
        <v>80</v>
      </c>
      <c r="AD1500" s="2" t="s">
        <v>183</v>
      </c>
    </row>
    <row r="1501" spans="1:30" x14ac:dyDescent="0.2">
      <c r="A1501">
        <v>33</v>
      </c>
      <c r="B1501" s="2" t="s">
        <v>1166</v>
      </c>
      <c r="C1501" s="2" t="s">
        <v>22</v>
      </c>
      <c r="D1501" s="2" t="s">
        <v>23</v>
      </c>
      <c r="E1501" s="2" t="s">
        <v>2767</v>
      </c>
      <c r="F1501" s="2" t="s">
        <v>2775</v>
      </c>
      <c r="G1501" s="2">
        <v>60</v>
      </c>
      <c r="H1501" s="2">
        <v>67</v>
      </c>
      <c r="I1501" s="3">
        <v>42587</v>
      </c>
      <c r="J1501" s="3">
        <v>42597</v>
      </c>
      <c r="K1501" s="3" t="s">
        <v>2540</v>
      </c>
      <c r="L1501" s="17">
        <f t="shared" si="253"/>
        <v>272.20999999999998</v>
      </c>
      <c r="M1501" s="20">
        <f t="shared" si="254"/>
        <v>0.87502296021454029</v>
      </c>
      <c r="N1501" s="2">
        <v>10</v>
      </c>
      <c r="O1501" s="2">
        <v>3200000</v>
      </c>
      <c r="P1501" s="2">
        <v>4220000</v>
      </c>
      <c r="Q1501" s="2">
        <f t="shared" si="255"/>
        <v>1020000</v>
      </c>
      <c r="R1501" s="4">
        <f t="shared" si="256"/>
        <v>0.31874999999999998</v>
      </c>
      <c r="S1501" s="2"/>
      <c r="T1501" s="9">
        <f t="shared" si="257"/>
        <v>53333.333333333336</v>
      </c>
      <c r="U1501" s="2">
        <v>70333</v>
      </c>
      <c r="V1501" s="5">
        <f t="shared" si="258"/>
        <v>16999.666666666664</v>
      </c>
      <c r="W1501" s="4">
        <f t="shared" si="259"/>
        <v>0.31874374999999994</v>
      </c>
      <c r="X1501" s="22">
        <f t="shared" si="260"/>
        <v>46667.891211442155</v>
      </c>
      <c r="Y1501" s="22">
        <f t="shared" si="261"/>
        <v>61542.989860769259</v>
      </c>
      <c r="Z1501" s="22">
        <f t="shared" si="263"/>
        <v>3692579.3916461556</v>
      </c>
      <c r="AA1501" s="2">
        <v>325</v>
      </c>
      <c r="AB1501" s="2">
        <v>1890</v>
      </c>
      <c r="AC1501" s="2">
        <f t="shared" si="262"/>
        <v>126</v>
      </c>
      <c r="AD1501" s="2" t="s">
        <v>37</v>
      </c>
    </row>
    <row r="1502" spans="1:30" x14ac:dyDescent="0.2">
      <c r="A1502">
        <v>33</v>
      </c>
      <c r="B1502" s="2" t="s">
        <v>378</v>
      </c>
      <c r="C1502" s="2" t="s">
        <v>22</v>
      </c>
      <c r="D1502" s="2" t="s">
        <v>23</v>
      </c>
      <c r="E1502" s="2" t="s">
        <v>2767</v>
      </c>
      <c r="F1502" s="2" t="s">
        <v>2775</v>
      </c>
      <c r="G1502" s="2">
        <v>39</v>
      </c>
      <c r="H1502" s="2"/>
      <c r="I1502" s="3">
        <v>42588</v>
      </c>
      <c r="J1502" s="3">
        <v>42598</v>
      </c>
      <c r="K1502" s="3" t="s">
        <v>2540</v>
      </c>
      <c r="L1502" s="17">
        <f t="shared" si="253"/>
        <v>272.20999999999998</v>
      </c>
      <c r="M1502" s="20">
        <f t="shared" si="254"/>
        <v>0.87502296021454029</v>
      </c>
      <c r="N1502" s="2">
        <v>10</v>
      </c>
      <c r="O1502" s="2">
        <v>3490000</v>
      </c>
      <c r="P1502" s="2">
        <v>3750000</v>
      </c>
      <c r="Q1502" s="2">
        <f t="shared" si="255"/>
        <v>260000</v>
      </c>
      <c r="R1502" s="4">
        <f t="shared" si="256"/>
        <v>7.4498567335243557E-2</v>
      </c>
      <c r="S1502" s="2"/>
      <c r="T1502" s="9">
        <f t="shared" si="257"/>
        <v>89487.179487179485</v>
      </c>
      <c r="U1502" s="2">
        <v>96154</v>
      </c>
      <c r="V1502" s="5">
        <f t="shared" si="258"/>
        <v>6666.8205128205154</v>
      </c>
      <c r="W1502" s="4">
        <f t="shared" si="259"/>
        <v>7.4500286532951321E-2</v>
      </c>
      <c r="X1502" s="22">
        <f t="shared" si="260"/>
        <v>78303.336696121682</v>
      </c>
      <c r="Y1502" s="22">
        <f t="shared" si="261"/>
        <v>84136.957716468911</v>
      </c>
      <c r="Z1502" s="22">
        <f t="shared" si="263"/>
        <v>3281341.3509422876</v>
      </c>
      <c r="AA1502" s="11">
        <v>6175</v>
      </c>
      <c r="AB1502" s="2">
        <v>2013</v>
      </c>
      <c r="AC1502" s="2">
        <f t="shared" si="262"/>
        <v>3</v>
      </c>
      <c r="AD1502" s="2" t="s">
        <v>25</v>
      </c>
    </row>
    <row r="1503" spans="1:30" x14ac:dyDescent="0.2">
      <c r="A1503">
        <v>33</v>
      </c>
      <c r="B1503" s="2" t="s">
        <v>622</v>
      </c>
      <c r="C1503" s="2" t="s">
        <v>22</v>
      </c>
      <c r="D1503" s="2" t="s">
        <v>23</v>
      </c>
      <c r="E1503" s="2" t="s">
        <v>2767</v>
      </c>
      <c r="F1503" s="2" t="s">
        <v>2775</v>
      </c>
      <c r="G1503" s="2">
        <v>47</v>
      </c>
      <c r="H1503" s="2">
        <v>52</v>
      </c>
      <c r="I1503" s="3">
        <v>42588</v>
      </c>
      <c r="J1503" s="3">
        <v>42598</v>
      </c>
      <c r="K1503" s="3" t="s">
        <v>2540</v>
      </c>
      <c r="L1503" s="17">
        <f t="shared" si="253"/>
        <v>272.20999999999998</v>
      </c>
      <c r="M1503" s="20">
        <f t="shared" si="254"/>
        <v>0.87502296021454029</v>
      </c>
      <c r="N1503" s="2">
        <v>10</v>
      </c>
      <c r="O1503" s="2">
        <v>2850000</v>
      </c>
      <c r="P1503" s="2">
        <v>3515000</v>
      </c>
      <c r="Q1503" s="2">
        <f t="shared" si="255"/>
        <v>665000</v>
      </c>
      <c r="R1503" s="4">
        <f t="shared" si="256"/>
        <v>0.23333333333333334</v>
      </c>
      <c r="S1503" s="2">
        <v>96537</v>
      </c>
      <c r="T1503" s="9">
        <f t="shared" si="257"/>
        <v>62692.276595744683</v>
      </c>
      <c r="U1503" s="2">
        <v>76841</v>
      </c>
      <c r="V1503" s="5">
        <f t="shared" si="258"/>
        <v>14148.723404255317</v>
      </c>
      <c r="W1503" s="4">
        <f t="shared" si="259"/>
        <v>0.22568527053961987</v>
      </c>
      <c r="X1503" s="22">
        <f t="shared" si="260"/>
        <v>54857.181449397256</v>
      </c>
      <c r="Y1503" s="22">
        <f t="shared" si="261"/>
        <v>67237.639285845493</v>
      </c>
      <c r="Z1503" s="22">
        <f t="shared" si="263"/>
        <v>3160169.0464347382</v>
      </c>
      <c r="AA1503" s="11">
        <v>2207</v>
      </c>
      <c r="AB1503" s="2">
        <v>2002</v>
      </c>
      <c r="AC1503" s="2">
        <f t="shared" si="262"/>
        <v>14</v>
      </c>
      <c r="AD1503" s="2" t="s">
        <v>50</v>
      </c>
    </row>
    <row r="1504" spans="1:30" x14ac:dyDescent="0.2">
      <c r="A1504">
        <v>33</v>
      </c>
      <c r="B1504" s="2" t="s">
        <v>673</v>
      </c>
      <c r="C1504" s="2" t="s">
        <v>22</v>
      </c>
      <c r="D1504" s="2" t="s">
        <v>23</v>
      </c>
      <c r="E1504" s="2" t="s">
        <v>2767</v>
      </c>
      <c r="F1504" s="2" t="s">
        <v>2775</v>
      </c>
      <c r="G1504" s="2">
        <v>48</v>
      </c>
      <c r="H1504" s="2">
        <v>53</v>
      </c>
      <c r="I1504" s="3">
        <v>42588</v>
      </c>
      <c r="J1504" s="3">
        <v>42598</v>
      </c>
      <c r="K1504" s="3" t="s">
        <v>2540</v>
      </c>
      <c r="L1504" s="17">
        <f t="shared" si="253"/>
        <v>272.20999999999998</v>
      </c>
      <c r="M1504" s="20">
        <f t="shared" si="254"/>
        <v>0.87502296021454029</v>
      </c>
      <c r="N1504" s="2">
        <v>10</v>
      </c>
      <c r="O1504" s="2">
        <v>3250000</v>
      </c>
      <c r="P1504" s="2">
        <v>3600000</v>
      </c>
      <c r="Q1504" s="2">
        <f t="shared" si="255"/>
        <v>350000</v>
      </c>
      <c r="R1504" s="4">
        <f t="shared" si="256"/>
        <v>0.1076923076923077</v>
      </c>
      <c r="S1504" s="2">
        <v>98226</v>
      </c>
      <c r="T1504" s="9">
        <f t="shared" si="257"/>
        <v>69754.708333333328</v>
      </c>
      <c r="U1504" s="2">
        <v>77046</v>
      </c>
      <c r="V1504" s="5">
        <f t="shared" si="258"/>
        <v>7291.2916666666715</v>
      </c>
      <c r="W1504" s="4">
        <f t="shared" si="259"/>
        <v>0.10452759162613284</v>
      </c>
      <c r="X1504" s="22">
        <f t="shared" si="260"/>
        <v>61036.971374735193</v>
      </c>
      <c r="Y1504" s="22">
        <f t="shared" si="261"/>
        <v>67417.018992689467</v>
      </c>
      <c r="Z1504" s="22">
        <f t="shared" si="263"/>
        <v>3236016.9116490944</v>
      </c>
      <c r="AA1504" s="11">
        <v>2205</v>
      </c>
      <c r="AB1504" s="2">
        <v>2002</v>
      </c>
      <c r="AC1504" s="2">
        <f t="shared" si="262"/>
        <v>14</v>
      </c>
      <c r="AD1504" s="2" t="s">
        <v>34</v>
      </c>
    </row>
    <row r="1505" spans="1:30" x14ac:dyDescent="0.2">
      <c r="A1505">
        <v>33</v>
      </c>
      <c r="B1505" s="2" t="s">
        <v>937</v>
      </c>
      <c r="C1505" s="2" t="s">
        <v>22</v>
      </c>
      <c r="D1505" s="2" t="s">
        <v>23</v>
      </c>
      <c r="E1505" s="2" t="s">
        <v>2767</v>
      </c>
      <c r="F1505" s="2" t="s">
        <v>2775</v>
      </c>
      <c r="G1505" s="2">
        <v>54</v>
      </c>
      <c r="H1505" s="2">
        <v>63</v>
      </c>
      <c r="I1505" s="3">
        <v>42588</v>
      </c>
      <c r="J1505" s="3">
        <v>42598</v>
      </c>
      <c r="K1505" s="3" t="s">
        <v>2540</v>
      </c>
      <c r="L1505" s="17">
        <f t="shared" si="253"/>
        <v>272.20999999999998</v>
      </c>
      <c r="M1505" s="20">
        <f t="shared" si="254"/>
        <v>0.87502296021454029</v>
      </c>
      <c r="N1505" s="2">
        <v>10</v>
      </c>
      <c r="O1505" s="2">
        <v>4250000</v>
      </c>
      <c r="P1505" s="2">
        <v>5650000</v>
      </c>
      <c r="Q1505" s="2">
        <f t="shared" si="255"/>
        <v>1400000</v>
      </c>
      <c r="R1505" s="4">
        <f t="shared" si="256"/>
        <v>0.32941176470588235</v>
      </c>
      <c r="S1505" s="2"/>
      <c r="T1505" s="9">
        <f t="shared" si="257"/>
        <v>78703.703703703708</v>
      </c>
      <c r="U1505" s="2">
        <v>104630</v>
      </c>
      <c r="V1505" s="5">
        <f t="shared" si="258"/>
        <v>25926.296296296292</v>
      </c>
      <c r="W1505" s="4">
        <f t="shared" si="259"/>
        <v>0.3294164705882352</v>
      </c>
      <c r="X1505" s="22">
        <f t="shared" si="260"/>
        <v>68867.547794662896</v>
      </c>
      <c r="Y1505" s="22">
        <f t="shared" si="261"/>
        <v>91553.652327247357</v>
      </c>
      <c r="Z1505" s="22">
        <f t="shared" si="263"/>
        <v>4943897.2256713575</v>
      </c>
      <c r="AA1505" s="11">
        <v>6175</v>
      </c>
      <c r="AB1505" s="2">
        <v>2012</v>
      </c>
      <c r="AC1505" s="2">
        <f t="shared" si="262"/>
        <v>4</v>
      </c>
      <c r="AD1505" s="2" t="s">
        <v>108</v>
      </c>
    </row>
    <row r="1506" spans="1:30" x14ac:dyDescent="0.2">
      <c r="A1506">
        <v>33</v>
      </c>
      <c r="B1506" s="2" t="s">
        <v>1491</v>
      </c>
      <c r="C1506" s="2" t="s">
        <v>22</v>
      </c>
      <c r="D1506" s="2" t="s">
        <v>23</v>
      </c>
      <c r="E1506" s="2" t="s">
        <v>2767</v>
      </c>
      <c r="F1506" s="2" t="s">
        <v>2775</v>
      </c>
      <c r="G1506" s="2">
        <v>69</v>
      </c>
      <c r="H1506" s="2">
        <v>81</v>
      </c>
      <c r="I1506" s="3">
        <v>42588</v>
      </c>
      <c r="J1506" s="3">
        <v>42598</v>
      </c>
      <c r="K1506" s="3" t="s">
        <v>2540</v>
      </c>
      <c r="L1506" s="17">
        <f t="shared" si="253"/>
        <v>272.20999999999998</v>
      </c>
      <c r="M1506" s="20">
        <f t="shared" si="254"/>
        <v>0.87502296021454029</v>
      </c>
      <c r="N1506" s="2">
        <v>10</v>
      </c>
      <c r="O1506" s="2">
        <v>6350000</v>
      </c>
      <c r="P1506" s="2">
        <v>6750000</v>
      </c>
      <c r="Q1506" s="2">
        <f t="shared" si="255"/>
        <v>400000</v>
      </c>
      <c r="R1506" s="4">
        <f t="shared" si="256"/>
        <v>6.2992125984251968E-2</v>
      </c>
      <c r="S1506" s="2"/>
      <c r="T1506" s="9">
        <f t="shared" si="257"/>
        <v>92028.985507246383</v>
      </c>
      <c r="U1506" s="2">
        <v>97826</v>
      </c>
      <c r="V1506" s="5">
        <f t="shared" si="258"/>
        <v>5797.0144927536167</v>
      </c>
      <c r="W1506" s="4">
        <f t="shared" si="259"/>
        <v>6.2991181102362126E-2</v>
      </c>
      <c r="X1506" s="22">
        <f t="shared" si="260"/>
        <v>80527.475324091763</v>
      </c>
      <c r="Y1506" s="22">
        <f t="shared" si="261"/>
        <v>85599.996105947619</v>
      </c>
      <c r="Z1506" s="22">
        <f t="shared" si="263"/>
        <v>5906399.7313103853</v>
      </c>
      <c r="AA1506" s="11">
        <v>3312</v>
      </c>
      <c r="AB1506" s="2">
        <v>2009</v>
      </c>
      <c r="AC1506" s="2">
        <f t="shared" si="262"/>
        <v>7</v>
      </c>
      <c r="AD1506" s="2" t="s">
        <v>315</v>
      </c>
    </row>
    <row r="1507" spans="1:30" x14ac:dyDescent="0.2">
      <c r="A1507">
        <v>33</v>
      </c>
      <c r="B1507" s="2" t="s">
        <v>1665</v>
      </c>
      <c r="C1507" s="2" t="s">
        <v>22</v>
      </c>
      <c r="D1507" s="2" t="s">
        <v>23</v>
      </c>
      <c r="E1507" s="2" t="s">
        <v>2767</v>
      </c>
      <c r="F1507" s="2" t="s">
        <v>2775</v>
      </c>
      <c r="G1507" s="2">
        <v>74</v>
      </c>
      <c r="H1507" s="2">
        <v>81</v>
      </c>
      <c r="I1507" s="3">
        <v>42588</v>
      </c>
      <c r="J1507" s="3">
        <v>42598</v>
      </c>
      <c r="K1507" s="3" t="s">
        <v>2540</v>
      </c>
      <c r="L1507" s="17">
        <f t="shared" si="253"/>
        <v>272.20999999999998</v>
      </c>
      <c r="M1507" s="20">
        <f t="shared" si="254"/>
        <v>0.87502296021454029</v>
      </c>
      <c r="N1507" s="2">
        <v>10</v>
      </c>
      <c r="O1507" s="2">
        <v>4400000</v>
      </c>
      <c r="P1507" s="2">
        <v>5000000</v>
      </c>
      <c r="Q1507" s="2">
        <f t="shared" si="255"/>
        <v>600000</v>
      </c>
      <c r="R1507" s="4">
        <f t="shared" si="256"/>
        <v>0.13636363636363635</v>
      </c>
      <c r="S1507" s="2">
        <v>43000</v>
      </c>
      <c r="T1507" s="9">
        <f t="shared" si="257"/>
        <v>60040.54054054054</v>
      </c>
      <c r="U1507" s="2">
        <v>68149</v>
      </c>
      <c r="V1507" s="5">
        <f t="shared" si="258"/>
        <v>8108.45945945946</v>
      </c>
      <c r="W1507" s="4">
        <f t="shared" si="259"/>
        <v>0.13504974116587892</v>
      </c>
      <c r="X1507" s="22">
        <f t="shared" si="260"/>
        <v>52536.851516664901</v>
      </c>
      <c r="Y1507" s="22">
        <f t="shared" si="261"/>
        <v>59631.939715660708</v>
      </c>
      <c r="Z1507" s="22">
        <f t="shared" si="263"/>
        <v>4412763.5389588922</v>
      </c>
      <c r="AA1507" s="11">
        <v>29802</v>
      </c>
      <c r="AB1507" s="2">
        <v>1911</v>
      </c>
      <c r="AC1507" s="2">
        <f t="shared" si="262"/>
        <v>105</v>
      </c>
      <c r="AD1507" s="2" t="s">
        <v>137</v>
      </c>
    </row>
    <row r="1508" spans="1:30" x14ac:dyDescent="0.2">
      <c r="A1508">
        <v>33</v>
      </c>
      <c r="B1508" s="2" t="s">
        <v>1324</v>
      </c>
      <c r="C1508" s="2" t="s">
        <v>22</v>
      </c>
      <c r="D1508" s="2" t="s">
        <v>23</v>
      </c>
      <c r="E1508" s="2" t="s">
        <v>2767</v>
      </c>
      <c r="F1508" s="2" t="s">
        <v>2775</v>
      </c>
      <c r="G1508" s="2">
        <v>65</v>
      </c>
      <c r="H1508" s="2">
        <v>76</v>
      </c>
      <c r="I1508" s="3">
        <v>42589</v>
      </c>
      <c r="J1508" s="3">
        <v>42599</v>
      </c>
      <c r="K1508" s="3" t="s">
        <v>2540</v>
      </c>
      <c r="L1508" s="17">
        <f t="shared" si="253"/>
        <v>272.20999999999998</v>
      </c>
      <c r="M1508" s="20">
        <f t="shared" si="254"/>
        <v>0.87502296021454029</v>
      </c>
      <c r="N1508" s="2">
        <v>10</v>
      </c>
      <c r="O1508" s="2">
        <v>4300000</v>
      </c>
      <c r="P1508" s="2">
        <v>5200000</v>
      </c>
      <c r="Q1508" s="2">
        <f t="shared" si="255"/>
        <v>900000</v>
      </c>
      <c r="R1508" s="4">
        <f t="shared" si="256"/>
        <v>0.20930232558139536</v>
      </c>
      <c r="S1508" s="2"/>
      <c r="T1508" s="9">
        <f t="shared" si="257"/>
        <v>66153.846153846156</v>
      </c>
      <c r="U1508" s="2">
        <v>80000</v>
      </c>
      <c r="V1508" s="5">
        <f t="shared" si="258"/>
        <v>13846.153846153844</v>
      </c>
      <c r="W1508" s="4">
        <f t="shared" si="259"/>
        <v>0.2093023255813953</v>
      </c>
      <c r="X1508" s="22">
        <f t="shared" si="260"/>
        <v>57886.134291115741</v>
      </c>
      <c r="Y1508" s="22">
        <f t="shared" si="261"/>
        <v>70001.836817163217</v>
      </c>
      <c r="Z1508" s="22">
        <f t="shared" si="263"/>
        <v>4550119.393115609</v>
      </c>
      <c r="AA1508" s="2">
        <v>26</v>
      </c>
      <c r="AB1508" s="2">
        <v>2012</v>
      </c>
      <c r="AC1508" s="2">
        <f t="shared" si="262"/>
        <v>4</v>
      </c>
      <c r="AD1508" s="2" t="s">
        <v>433</v>
      </c>
    </row>
    <row r="1509" spans="1:30" x14ac:dyDescent="0.2">
      <c r="A1509">
        <v>34</v>
      </c>
      <c r="B1509" s="2" t="s">
        <v>588</v>
      </c>
      <c r="C1509" s="2" t="s">
        <v>22</v>
      </c>
      <c r="D1509" s="2" t="s">
        <v>23</v>
      </c>
      <c r="E1509" s="2" t="s">
        <v>2767</v>
      </c>
      <c r="F1509" s="2" t="s">
        <v>2775</v>
      </c>
      <c r="G1509" s="2">
        <v>46</v>
      </c>
      <c r="H1509" s="2">
        <v>55</v>
      </c>
      <c r="I1509" s="3">
        <v>42594</v>
      </c>
      <c r="J1509" s="3">
        <v>42604</v>
      </c>
      <c r="K1509" s="3" t="s">
        <v>2540</v>
      </c>
      <c r="L1509" s="17">
        <f t="shared" si="253"/>
        <v>272.20999999999998</v>
      </c>
      <c r="M1509" s="20">
        <f t="shared" si="254"/>
        <v>0.87502296021454029</v>
      </c>
      <c r="N1509" s="2">
        <v>10</v>
      </c>
      <c r="O1509" s="2">
        <v>2900000</v>
      </c>
      <c r="P1509" s="2">
        <v>3200000</v>
      </c>
      <c r="Q1509" s="2">
        <f t="shared" si="255"/>
        <v>300000</v>
      </c>
      <c r="R1509" s="4">
        <f t="shared" si="256"/>
        <v>0.10344827586206896</v>
      </c>
      <c r="S1509" s="2">
        <v>84233</v>
      </c>
      <c r="T1509" s="9">
        <f t="shared" si="257"/>
        <v>64874.630434782608</v>
      </c>
      <c r="U1509" s="2">
        <v>71396</v>
      </c>
      <c r="V1509" s="5">
        <f t="shared" si="258"/>
        <v>6521.3695652173919</v>
      </c>
      <c r="W1509" s="4">
        <f t="shared" si="259"/>
        <v>0.10052264685766829</v>
      </c>
      <c r="X1509" s="22">
        <f t="shared" si="260"/>
        <v>56766.791165867784</v>
      </c>
      <c r="Y1509" s="22">
        <f t="shared" si="261"/>
        <v>62473.139267477316</v>
      </c>
      <c r="Z1509" s="22">
        <f t="shared" si="263"/>
        <v>2873764.4063039566</v>
      </c>
      <c r="AA1509" s="2">
        <v>695</v>
      </c>
      <c r="AB1509" s="2">
        <v>1936</v>
      </c>
      <c r="AC1509" s="2">
        <f t="shared" si="262"/>
        <v>80</v>
      </c>
      <c r="AD1509" s="2" t="s">
        <v>307</v>
      </c>
    </row>
    <row r="1510" spans="1:30" x14ac:dyDescent="0.2">
      <c r="A1510">
        <v>34</v>
      </c>
      <c r="B1510" s="2" t="s">
        <v>1257</v>
      </c>
      <c r="C1510" s="2" t="s">
        <v>22</v>
      </c>
      <c r="D1510" s="2" t="s">
        <v>23</v>
      </c>
      <c r="E1510" s="2" t="s">
        <v>2767</v>
      </c>
      <c r="F1510" s="2" t="s">
        <v>2775</v>
      </c>
      <c r="G1510" s="2">
        <v>63</v>
      </c>
      <c r="H1510" s="2">
        <v>72</v>
      </c>
      <c r="I1510" s="3">
        <v>42594</v>
      </c>
      <c r="J1510" s="3">
        <v>42604</v>
      </c>
      <c r="K1510" s="3" t="s">
        <v>2540</v>
      </c>
      <c r="L1510" s="17">
        <f t="shared" si="253"/>
        <v>272.20999999999998</v>
      </c>
      <c r="M1510" s="20">
        <f t="shared" si="254"/>
        <v>0.87502296021454029</v>
      </c>
      <c r="N1510" s="2">
        <v>10</v>
      </c>
      <c r="O1510" s="2">
        <v>3890000</v>
      </c>
      <c r="P1510" s="2">
        <v>4350000</v>
      </c>
      <c r="Q1510" s="2">
        <f t="shared" si="255"/>
        <v>460000</v>
      </c>
      <c r="R1510" s="4">
        <f t="shared" si="256"/>
        <v>0.11825192802056556</v>
      </c>
      <c r="S1510" s="2"/>
      <c r="T1510" s="9">
        <f t="shared" si="257"/>
        <v>61746.031746031746</v>
      </c>
      <c r="U1510" s="2">
        <v>69048</v>
      </c>
      <c r="V1510" s="5">
        <f t="shared" si="258"/>
        <v>7301.9682539682544</v>
      </c>
      <c r="W1510" s="4">
        <f t="shared" si="259"/>
        <v>0.11825809768637532</v>
      </c>
      <c r="X1510" s="22">
        <f t="shared" si="260"/>
        <v>54029.19547991368</v>
      </c>
      <c r="Y1510" s="22">
        <f t="shared" si="261"/>
        <v>60418.585356893578</v>
      </c>
      <c r="Z1510" s="22">
        <f t="shared" si="263"/>
        <v>3806370.8774842955</v>
      </c>
      <c r="AA1510" s="2"/>
      <c r="AB1510" s="2">
        <v>2013</v>
      </c>
      <c r="AC1510" s="2">
        <f t="shared" si="262"/>
        <v>3</v>
      </c>
      <c r="AD1510" s="2" t="s">
        <v>460</v>
      </c>
    </row>
    <row r="1511" spans="1:30" x14ac:dyDescent="0.2">
      <c r="A1511">
        <v>34</v>
      </c>
      <c r="B1511" s="2" t="s">
        <v>618</v>
      </c>
      <c r="C1511" s="2" t="s">
        <v>22</v>
      </c>
      <c r="D1511" s="2" t="s">
        <v>23</v>
      </c>
      <c r="E1511" s="2" t="s">
        <v>2767</v>
      </c>
      <c r="F1511" s="2" t="s">
        <v>2775</v>
      </c>
      <c r="G1511" s="2">
        <v>98</v>
      </c>
      <c r="H1511" s="2">
        <v>110</v>
      </c>
      <c r="I1511" s="3">
        <v>42594</v>
      </c>
      <c r="J1511" s="3">
        <v>42604</v>
      </c>
      <c r="K1511" s="3" t="s">
        <v>2540</v>
      </c>
      <c r="L1511" s="17">
        <f t="shared" si="253"/>
        <v>272.20999999999998</v>
      </c>
      <c r="M1511" s="20">
        <f t="shared" si="254"/>
        <v>0.87502296021454029</v>
      </c>
      <c r="N1511" s="2">
        <v>10</v>
      </c>
      <c r="O1511" s="2">
        <v>7000000</v>
      </c>
      <c r="P1511" s="2">
        <v>6970000</v>
      </c>
      <c r="Q1511" s="2">
        <f t="shared" si="255"/>
        <v>-30000</v>
      </c>
      <c r="R1511" s="4">
        <f t="shared" si="256"/>
        <v>-4.2857142857142859E-3</v>
      </c>
      <c r="S1511" s="2"/>
      <c r="T1511" s="9">
        <f t="shared" si="257"/>
        <v>71428.571428571435</v>
      </c>
      <c r="U1511" s="2">
        <v>71122</v>
      </c>
      <c r="V1511" s="5">
        <f t="shared" si="258"/>
        <v>-306.57142857143481</v>
      </c>
      <c r="W1511" s="4">
        <f t="shared" si="259"/>
        <v>-4.2920000000000865E-3</v>
      </c>
      <c r="X1511" s="22">
        <f t="shared" si="260"/>
        <v>62501.640015324308</v>
      </c>
      <c r="Y1511" s="22">
        <f t="shared" si="261"/>
        <v>62233.382976378532</v>
      </c>
      <c r="Z1511" s="22">
        <f t="shared" si="263"/>
        <v>6098871.5316850962</v>
      </c>
      <c r="AA1511" s="11">
        <v>1236</v>
      </c>
      <c r="AB1511" s="2">
        <v>1964</v>
      </c>
      <c r="AC1511" s="2">
        <f t="shared" si="262"/>
        <v>52</v>
      </c>
      <c r="AD1511" s="2" t="s">
        <v>29</v>
      </c>
    </row>
    <row r="1512" spans="1:30" x14ac:dyDescent="0.2">
      <c r="A1512">
        <v>34</v>
      </c>
      <c r="B1512" s="2" t="s">
        <v>517</v>
      </c>
      <c r="C1512" s="2" t="s">
        <v>22</v>
      </c>
      <c r="D1512" s="2" t="s">
        <v>23</v>
      </c>
      <c r="E1512" s="2" t="s">
        <v>2767</v>
      </c>
      <c r="F1512" s="2" t="s">
        <v>2775</v>
      </c>
      <c r="G1512" s="2">
        <v>44</v>
      </c>
      <c r="H1512" s="2">
        <v>49</v>
      </c>
      <c r="I1512" s="3">
        <v>42595</v>
      </c>
      <c r="J1512" s="3">
        <v>42605</v>
      </c>
      <c r="K1512" s="3" t="s">
        <v>2540</v>
      </c>
      <c r="L1512" s="17">
        <f t="shared" si="253"/>
        <v>272.20999999999998</v>
      </c>
      <c r="M1512" s="20">
        <f t="shared" si="254"/>
        <v>0.87502296021454029</v>
      </c>
      <c r="N1512" s="2">
        <v>10</v>
      </c>
      <c r="O1512" s="2">
        <v>3390000</v>
      </c>
      <c r="P1512" s="2">
        <v>3890000</v>
      </c>
      <c r="Q1512" s="2">
        <f t="shared" si="255"/>
        <v>500000</v>
      </c>
      <c r="R1512" s="4">
        <f t="shared" si="256"/>
        <v>0.14749262536873156</v>
      </c>
      <c r="S1512" s="2"/>
      <c r="T1512" s="9">
        <f t="shared" si="257"/>
        <v>77045.454545454544</v>
      </c>
      <c r="U1512" s="2">
        <v>88409</v>
      </c>
      <c r="V1512" s="5">
        <f t="shared" si="258"/>
        <v>11363.545454545456</v>
      </c>
      <c r="W1512" s="4">
        <f t="shared" si="259"/>
        <v>0.14749144542772863</v>
      </c>
      <c r="X1512" s="22">
        <f t="shared" si="260"/>
        <v>67416.541707438446</v>
      </c>
      <c r="Y1512" s="22">
        <f t="shared" si="261"/>
        <v>77359.904889607293</v>
      </c>
      <c r="Z1512" s="22">
        <f t="shared" si="263"/>
        <v>3403835.8151427209</v>
      </c>
      <c r="AA1512" s="11">
        <v>1694</v>
      </c>
      <c r="AB1512" s="2">
        <v>2011</v>
      </c>
      <c r="AC1512" s="2">
        <f t="shared" si="262"/>
        <v>5</v>
      </c>
      <c r="AD1512" s="2" t="s">
        <v>65</v>
      </c>
    </row>
    <row r="1513" spans="1:30" x14ac:dyDescent="0.2">
      <c r="A1513">
        <v>34</v>
      </c>
      <c r="B1513" s="2" t="s">
        <v>637</v>
      </c>
      <c r="C1513" s="2" t="s">
        <v>22</v>
      </c>
      <c r="D1513" s="2" t="s">
        <v>23</v>
      </c>
      <c r="E1513" s="2" t="s">
        <v>2767</v>
      </c>
      <c r="F1513" s="2" t="s">
        <v>2775</v>
      </c>
      <c r="G1513" s="2">
        <v>81</v>
      </c>
      <c r="H1513" s="2">
        <v>90</v>
      </c>
      <c r="I1513" s="3">
        <v>42595</v>
      </c>
      <c r="J1513" s="3">
        <v>42605</v>
      </c>
      <c r="K1513" s="3" t="s">
        <v>2540</v>
      </c>
      <c r="L1513" s="17">
        <f t="shared" si="253"/>
        <v>272.20999999999998</v>
      </c>
      <c r="M1513" s="20">
        <f t="shared" si="254"/>
        <v>0.87502296021454029</v>
      </c>
      <c r="N1513" s="2">
        <v>10</v>
      </c>
      <c r="O1513" s="2">
        <v>5500000</v>
      </c>
      <c r="P1513" s="2">
        <v>6525000</v>
      </c>
      <c r="Q1513" s="2">
        <f t="shared" si="255"/>
        <v>1025000</v>
      </c>
      <c r="R1513" s="4">
        <f t="shared" si="256"/>
        <v>0.18636363636363637</v>
      </c>
      <c r="S1513" s="2">
        <v>5341</v>
      </c>
      <c r="T1513" s="9">
        <f t="shared" si="257"/>
        <v>67967.17283950618</v>
      </c>
      <c r="U1513" s="2">
        <v>80621</v>
      </c>
      <c r="V1513" s="5">
        <f t="shared" si="258"/>
        <v>12653.82716049382</v>
      </c>
      <c r="W1513" s="4">
        <f t="shared" si="259"/>
        <v>0.1861755702326158</v>
      </c>
      <c r="X1513" s="22">
        <f t="shared" si="260"/>
        <v>59472.836775438001</v>
      </c>
      <c r="Y1513" s="22">
        <f t="shared" si="261"/>
        <v>70545.226075456449</v>
      </c>
      <c r="Z1513" s="22">
        <f t="shared" si="263"/>
        <v>5714163.3121119719</v>
      </c>
      <c r="AA1513" s="11">
        <v>6771</v>
      </c>
      <c r="AB1513" s="2">
        <v>2005</v>
      </c>
      <c r="AC1513" s="2">
        <f t="shared" si="262"/>
        <v>11</v>
      </c>
      <c r="AD1513" s="2" t="s">
        <v>25</v>
      </c>
    </row>
    <row r="1514" spans="1:30" x14ac:dyDescent="0.2">
      <c r="A1514">
        <v>34</v>
      </c>
      <c r="B1514" s="2" t="s">
        <v>652</v>
      </c>
      <c r="C1514" s="2" t="s">
        <v>22</v>
      </c>
      <c r="D1514" s="2" t="s">
        <v>23</v>
      </c>
      <c r="E1514" s="2" t="s">
        <v>2767</v>
      </c>
      <c r="F1514" s="2" t="s">
        <v>2775</v>
      </c>
      <c r="G1514" s="2">
        <v>101</v>
      </c>
      <c r="H1514" s="2">
        <v>118</v>
      </c>
      <c r="I1514" s="3">
        <v>42595</v>
      </c>
      <c r="J1514" s="3">
        <v>42605</v>
      </c>
      <c r="K1514" s="3" t="s">
        <v>2540</v>
      </c>
      <c r="L1514" s="17">
        <f t="shared" si="253"/>
        <v>272.20999999999998</v>
      </c>
      <c r="M1514" s="20">
        <f t="shared" si="254"/>
        <v>0.87502296021454029</v>
      </c>
      <c r="N1514" s="2">
        <v>10</v>
      </c>
      <c r="O1514" s="2">
        <v>7100000</v>
      </c>
      <c r="P1514" s="2">
        <v>7650000</v>
      </c>
      <c r="Q1514" s="2">
        <f t="shared" si="255"/>
        <v>550000</v>
      </c>
      <c r="R1514" s="4">
        <f t="shared" si="256"/>
        <v>7.746478873239436E-2</v>
      </c>
      <c r="S1514" s="2"/>
      <c r="T1514" s="9">
        <f t="shared" si="257"/>
        <v>70297.029702970292</v>
      </c>
      <c r="U1514" s="2">
        <v>75743</v>
      </c>
      <c r="V1514" s="5">
        <f t="shared" si="258"/>
        <v>5445.9702970297076</v>
      </c>
      <c r="W1514" s="4">
        <f t="shared" si="259"/>
        <v>7.7470845070422609E-2</v>
      </c>
      <c r="X1514" s="22">
        <f t="shared" si="260"/>
        <v>61511.515024982531</v>
      </c>
      <c r="Y1514" s="22">
        <f t="shared" si="261"/>
        <v>66276.864075529928</v>
      </c>
      <c r="Z1514" s="22">
        <f t="shared" si="263"/>
        <v>6693963.2716285223</v>
      </c>
      <c r="AA1514" s="2">
        <v>35</v>
      </c>
      <c r="AB1514" s="2">
        <v>2015</v>
      </c>
      <c r="AC1514" s="2">
        <f t="shared" si="262"/>
        <v>1</v>
      </c>
      <c r="AD1514" s="2" t="s">
        <v>494</v>
      </c>
    </row>
    <row r="1515" spans="1:30" x14ac:dyDescent="0.2">
      <c r="A1515">
        <v>34</v>
      </c>
      <c r="B1515" s="2" t="s">
        <v>1792</v>
      </c>
      <c r="C1515" s="2" t="s">
        <v>22</v>
      </c>
      <c r="D1515" s="2" t="s">
        <v>23</v>
      </c>
      <c r="E1515" s="2" t="s">
        <v>2767</v>
      </c>
      <c r="F1515" s="2" t="s">
        <v>2775</v>
      </c>
      <c r="G1515" s="2">
        <v>78</v>
      </c>
      <c r="H1515" s="2">
        <v>86</v>
      </c>
      <c r="I1515" s="3">
        <v>42597</v>
      </c>
      <c r="J1515" s="3">
        <v>42607</v>
      </c>
      <c r="K1515" s="3" t="s">
        <v>2540</v>
      </c>
      <c r="L1515" s="17">
        <f t="shared" si="253"/>
        <v>272.20999999999998</v>
      </c>
      <c r="M1515" s="20">
        <f t="shared" si="254"/>
        <v>0.87502296021454029</v>
      </c>
      <c r="N1515" s="2">
        <v>10</v>
      </c>
      <c r="O1515" s="2">
        <v>5400000</v>
      </c>
      <c r="P1515" s="2">
        <v>6000000</v>
      </c>
      <c r="Q1515" s="2">
        <f t="shared" si="255"/>
        <v>600000</v>
      </c>
      <c r="R1515" s="4">
        <f t="shared" si="256"/>
        <v>0.1111111111111111</v>
      </c>
      <c r="S1515" s="2"/>
      <c r="T1515" s="9">
        <f t="shared" si="257"/>
        <v>69230.769230769234</v>
      </c>
      <c r="U1515" s="2">
        <v>76923</v>
      </c>
      <c r="V1515" s="5">
        <f t="shared" si="258"/>
        <v>7692.2307692307659</v>
      </c>
      <c r="W1515" s="4">
        <f t="shared" si="259"/>
        <v>0.11110999999999994</v>
      </c>
      <c r="X1515" s="22">
        <f t="shared" si="260"/>
        <v>60578.512630237405</v>
      </c>
      <c r="Y1515" s="22">
        <f t="shared" si="261"/>
        <v>67309.391168583083</v>
      </c>
      <c r="Z1515" s="22">
        <f t="shared" si="263"/>
        <v>5250132.51114948</v>
      </c>
      <c r="AA1515" s="11">
        <v>4653</v>
      </c>
      <c r="AB1515" s="2">
        <v>2014</v>
      </c>
      <c r="AC1515" s="2">
        <f t="shared" si="262"/>
        <v>2</v>
      </c>
      <c r="AD1515" s="2" t="s">
        <v>123</v>
      </c>
    </row>
    <row r="1516" spans="1:30" x14ac:dyDescent="0.2">
      <c r="A1516">
        <v>35</v>
      </c>
      <c r="B1516" s="2" t="s">
        <v>277</v>
      </c>
      <c r="C1516" s="2" t="s">
        <v>22</v>
      </c>
      <c r="D1516" s="2" t="s">
        <v>23</v>
      </c>
      <c r="E1516" s="2" t="s">
        <v>2767</v>
      </c>
      <c r="F1516" s="2" t="s">
        <v>2775</v>
      </c>
      <c r="G1516" s="2">
        <v>71</v>
      </c>
      <c r="H1516" s="2">
        <v>80</v>
      </c>
      <c r="I1516" s="3">
        <v>42601</v>
      </c>
      <c r="J1516" s="3">
        <v>42611</v>
      </c>
      <c r="K1516" s="3" t="s">
        <v>2540</v>
      </c>
      <c r="L1516" s="17">
        <f t="shared" si="253"/>
        <v>272.20999999999998</v>
      </c>
      <c r="M1516" s="20">
        <f t="shared" si="254"/>
        <v>0.87502296021454029</v>
      </c>
      <c r="N1516" s="2">
        <v>10</v>
      </c>
      <c r="O1516" s="2">
        <v>4250000</v>
      </c>
      <c r="P1516" s="2">
        <v>4600000</v>
      </c>
      <c r="Q1516" s="2">
        <f t="shared" si="255"/>
        <v>350000</v>
      </c>
      <c r="R1516" s="4">
        <f t="shared" si="256"/>
        <v>8.2352941176470587E-2</v>
      </c>
      <c r="S1516" s="2">
        <v>58898</v>
      </c>
      <c r="T1516" s="9">
        <f t="shared" si="257"/>
        <v>60688.704225352114</v>
      </c>
      <c r="U1516" s="2">
        <v>65618</v>
      </c>
      <c r="V1516" s="5">
        <f t="shared" si="258"/>
        <v>4929.295774647886</v>
      </c>
      <c r="W1516" s="4">
        <f t="shared" si="259"/>
        <v>8.1222623510698075E-2</v>
      </c>
      <c r="X1516" s="22">
        <f t="shared" si="260"/>
        <v>53104.009622852289</v>
      </c>
      <c r="Y1516" s="22">
        <f t="shared" si="261"/>
        <v>57417.256603357702</v>
      </c>
      <c r="Z1516" s="22">
        <f t="shared" si="263"/>
        <v>4076625.2188383969</v>
      </c>
      <c r="AA1516" s="2">
        <v>689</v>
      </c>
      <c r="AB1516" s="2">
        <v>1890</v>
      </c>
      <c r="AC1516" s="2">
        <f t="shared" si="262"/>
        <v>126</v>
      </c>
      <c r="AD1516" s="2" t="s">
        <v>37</v>
      </c>
    </row>
    <row r="1517" spans="1:30" x14ac:dyDescent="0.2">
      <c r="A1517">
        <v>35</v>
      </c>
      <c r="B1517" s="2" t="s">
        <v>625</v>
      </c>
      <c r="C1517" s="2" t="s">
        <v>22</v>
      </c>
      <c r="D1517" s="2" t="s">
        <v>23</v>
      </c>
      <c r="E1517" s="2" t="s">
        <v>2767</v>
      </c>
      <c r="F1517" s="2" t="s">
        <v>2775</v>
      </c>
      <c r="G1517" s="2">
        <v>47</v>
      </c>
      <c r="H1517" s="2">
        <v>52</v>
      </c>
      <c r="I1517" s="3">
        <v>42602</v>
      </c>
      <c r="J1517" s="3">
        <v>42612</v>
      </c>
      <c r="K1517" s="3" t="s">
        <v>2540</v>
      </c>
      <c r="L1517" s="17">
        <f t="shared" si="253"/>
        <v>272.20999999999998</v>
      </c>
      <c r="M1517" s="20">
        <f t="shared" si="254"/>
        <v>0.87502296021454029</v>
      </c>
      <c r="N1517" s="2">
        <v>10</v>
      </c>
      <c r="O1517" s="2">
        <v>3190000</v>
      </c>
      <c r="P1517" s="2">
        <v>3750000</v>
      </c>
      <c r="Q1517" s="2">
        <f t="shared" si="255"/>
        <v>560000</v>
      </c>
      <c r="R1517" s="4">
        <f t="shared" si="256"/>
        <v>0.17554858934169279</v>
      </c>
      <c r="S1517" s="2">
        <v>17592</v>
      </c>
      <c r="T1517" s="9">
        <f t="shared" si="257"/>
        <v>68246.638297872341</v>
      </c>
      <c r="U1517" s="2">
        <v>80162</v>
      </c>
      <c r="V1517" s="5">
        <f t="shared" si="258"/>
        <v>11915.361702127659</v>
      </c>
      <c r="W1517" s="4">
        <f t="shared" si="259"/>
        <v>0.1745926539285545</v>
      </c>
      <c r="X1517" s="22">
        <f t="shared" si="260"/>
        <v>59717.37546809527</v>
      </c>
      <c r="Y1517" s="22">
        <f t="shared" si="261"/>
        <v>70143.59053671798</v>
      </c>
      <c r="Z1517" s="22">
        <f t="shared" si="263"/>
        <v>3296748.755225745</v>
      </c>
      <c r="AA1517" s="2">
        <v>524</v>
      </c>
      <c r="AB1517" s="2">
        <v>1896</v>
      </c>
      <c r="AC1517" s="2">
        <f t="shared" si="262"/>
        <v>120</v>
      </c>
      <c r="AD1517" s="2" t="s">
        <v>34</v>
      </c>
    </row>
    <row r="1518" spans="1:30" x14ac:dyDescent="0.2">
      <c r="A1518">
        <v>35</v>
      </c>
      <c r="B1518" s="2" t="s">
        <v>978</v>
      </c>
      <c r="C1518" s="2" t="s">
        <v>22</v>
      </c>
      <c r="D1518" s="2" t="s">
        <v>23</v>
      </c>
      <c r="E1518" s="2" t="s">
        <v>2767</v>
      </c>
      <c r="F1518" s="2" t="s">
        <v>2775</v>
      </c>
      <c r="G1518" s="2">
        <v>55</v>
      </c>
      <c r="H1518" s="2">
        <v>63</v>
      </c>
      <c r="I1518" s="3">
        <v>42602</v>
      </c>
      <c r="J1518" s="3">
        <v>42612</v>
      </c>
      <c r="K1518" s="3" t="s">
        <v>2540</v>
      </c>
      <c r="L1518" s="17">
        <f t="shared" si="253"/>
        <v>272.20999999999998</v>
      </c>
      <c r="M1518" s="20">
        <f t="shared" si="254"/>
        <v>0.87502296021454029</v>
      </c>
      <c r="N1518" s="2">
        <v>10</v>
      </c>
      <c r="O1518" s="2">
        <v>3300000</v>
      </c>
      <c r="P1518" s="2">
        <v>4050000</v>
      </c>
      <c r="Q1518" s="2">
        <f t="shared" si="255"/>
        <v>750000</v>
      </c>
      <c r="R1518" s="4">
        <f t="shared" si="256"/>
        <v>0.22727272727272727</v>
      </c>
      <c r="S1518" s="2">
        <v>21500</v>
      </c>
      <c r="T1518" s="9">
        <f t="shared" si="257"/>
        <v>60390.909090909088</v>
      </c>
      <c r="U1518" s="2">
        <v>74027</v>
      </c>
      <c r="V1518" s="5">
        <f t="shared" si="258"/>
        <v>13636.090909090912</v>
      </c>
      <c r="W1518" s="4">
        <f t="shared" si="259"/>
        <v>0.22579707963269613</v>
      </c>
      <c r="X1518" s="22">
        <f t="shared" si="260"/>
        <v>52843.432042774461</v>
      </c>
      <c r="Y1518" s="22">
        <f t="shared" si="261"/>
        <v>64775.324675801778</v>
      </c>
      <c r="Z1518" s="22">
        <f t="shared" si="263"/>
        <v>3562642.8571690978</v>
      </c>
      <c r="AA1518" s="2">
        <v>855</v>
      </c>
      <c r="AB1518" s="2">
        <v>1947</v>
      </c>
      <c r="AC1518" s="2">
        <f t="shared" si="262"/>
        <v>69</v>
      </c>
      <c r="AD1518" s="2" t="s">
        <v>203</v>
      </c>
    </row>
    <row r="1519" spans="1:30" x14ac:dyDescent="0.2">
      <c r="A1519">
        <v>35</v>
      </c>
      <c r="B1519" s="2" t="s">
        <v>1525</v>
      </c>
      <c r="C1519" s="2" t="s">
        <v>22</v>
      </c>
      <c r="D1519" s="2" t="s">
        <v>23</v>
      </c>
      <c r="E1519" s="2" t="s">
        <v>2767</v>
      </c>
      <c r="F1519" s="2" t="s">
        <v>2775</v>
      </c>
      <c r="G1519" s="2">
        <v>70</v>
      </c>
      <c r="H1519" s="2">
        <v>79</v>
      </c>
      <c r="I1519" s="3">
        <v>42602</v>
      </c>
      <c r="J1519" s="3">
        <v>42612</v>
      </c>
      <c r="K1519" s="3" t="s">
        <v>2540</v>
      </c>
      <c r="L1519" s="17">
        <f t="shared" si="253"/>
        <v>272.20999999999998</v>
      </c>
      <c r="M1519" s="20">
        <f t="shared" si="254"/>
        <v>0.87502296021454029</v>
      </c>
      <c r="N1519" s="2">
        <v>10</v>
      </c>
      <c r="O1519" s="2">
        <v>4200000</v>
      </c>
      <c r="P1519" s="2">
        <v>4100000</v>
      </c>
      <c r="Q1519" s="2">
        <f t="shared" si="255"/>
        <v>-100000</v>
      </c>
      <c r="R1519" s="4">
        <f t="shared" si="256"/>
        <v>-2.3809523809523808E-2</v>
      </c>
      <c r="S1519" s="2">
        <v>113000</v>
      </c>
      <c r="T1519" s="9">
        <f t="shared" si="257"/>
        <v>61614.285714285717</v>
      </c>
      <c r="U1519" s="2">
        <v>60186</v>
      </c>
      <c r="V1519" s="5">
        <f t="shared" si="258"/>
        <v>-1428.2857142857174</v>
      </c>
      <c r="W1519" s="4">
        <f t="shared" si="259"/>
        <v>-2.3181080454440114E-2</v>
      </c>
      <c r="X1519" s="22">
        <f t="shared" si="260"/>
        <v>53913.914677218752</v>
      </c>
      <c r="Y1519" s="22">
        <f t="shared" si="261"/>
        <v>52664.131883472321</v>
      </c>
      <c r="Z1519" s="22">
        <f t="shared" si="263"/>
        <v>3686489.2318430627</v>
      </c>
      <c r="AA1519" s="2">
        <v>780</v>
      </c>
      <c r="AB1519" s="2">
        <v>1939</v>
      </c>
      <c r="AC1519" s="2">
        <f t="shared" si="262"/>
        <v>77</v>
      </c>
      <c r="AD1519" s="2" t="s">
        <v>161</v>
      </c>
    </row>
    <row r="1520" spans="1:30" x14ac:dyDescent="0.2">
      <c r="A1520">
        <v>35</v>
      </c>
      <c r="B1520" s="2" t="s">
        <v>1602</v>
      </c>
      <c r="C1520" s="2" t="s">
        <v>22</v>
      </c>
      <c r="D1520" s="2" t="s">
        <v>23</v>
      </c>
      <c r="E1520" s="2" t="s">
        <v>2767</v>
      </c>
      <c r="F1520" s="2" t="s">
        <v>2775</v>
      </c>
      <c r="G1520" s="2">
        <v>72</v>
      </c>
      <c r="H1520" s="2">
        <v>82</v>
      </c>
      <c r="I1520" s="3">
        <v>42602</v>
      </c>
      <c r="J1520" s="3">
        <v>42612</v>
      </c>
      <c r="K1520" s="3" t="s">
        <v>2540</v>
      </c>
      <c r="L1520" s="17">
        <f t="shared" si="253"/>
        <v>272.20999999999998</v>
      </c>
      <c r="M1520" s="20">
        <f t="shared" si="254"/>
        <v>0.87502296021454029</v>
      </c>
      <c r="N1520" s="2">
        <v>10</v>
      </c>
      <c r="O1520" s="2">
        <v>5290000</v>
      </c>
      <c r="P1520" s="2">
        <v>5500000</v>
      </c>
      <c r="Q1520" s="2">
        <f t="shared" si="255"/>
        <v>210000</v>
      </c>
      <c r="R1520" s="4">
        <f t="shared" si="256"/>
        <v>3.9697542533081283E-2</v>
      </c>
      <c r="S1520" s="2"/>
      <c r="T1520" s="9">
        <f t="shared" si="257"/>
        <v>73472.222222222219</v>
      </c>
      <c r="U1520" s="2">
        <v>76389</v>
      </c>
      <c r="V1520" s="5">
        <f t="shared" si="258"/>
        <v>2916.777777777781</v>
      </c>
      <c r="W1520" s="4">
        <f t="shared" si="259"/>
        <v>3.9699054820415927E-2</v>
      </c>
      <c r="X1520" s="22">
        <f t="shared" si="260"/>
        <v>64289.881382429419</v>
      </c>
      <c r="Y1520" s="22">
        <f t="shared" si="261"/>
        <v>66842.128907828519</v>
      </c>
      <c r="Z1520" s="22">
        <f t="shared" si="263"/>
        <v>4812633.281363653</v>
      </c>
      <c r="AA1520" s="11">
        <v>8085</v>
      </c>
      <c r="AB1520" s="2">
        <v>2013</v>
      </c>
      <c r="AC1520" s="2">
        <f t="shared" si="262"/>
        <v>3</v>
      </c>
      <c r="AD1520" s="2" t="s">
        <v>27</v>
      </c>
    </row>
    <row r="1521" spans="1:30" x14ac:dyDescent="0.2">
      <c r="A1521">
        <v>35</v>
      </c>
      <c r="B1521" s="2" t="s">
        <v>600</v>
      </c>
      <c r="C1521" s="2" t="s">
        <v>22</v>
      </c>
      <c r="D1521" s="2" t="s">
        <v>23</v>
      </c>
      <c r="E1521" s="2" t="s">
        <v>2767</v>
      </c>
      <c r="F1521" s="2" t="s">
        <v>2775</v>
      </c>
      <c r="G1521" s="2">
        <v>80</v>
      </c>
      <c r="H1521" s="2">
        <v>88</v>
      </c>
      <c r="I1521" s="3">
        <v>42602</v>
      </c>
      <c r="J1521" s="3">
        <v>42612</v>
      </c>
      <c r="K1521" s="3" t="s">
        <v>2540</v>
      </c>
      <c r="L1521" s="17">
        <f t="shared" si="253"/>
        <v>272.20999999999998</v>
      </c>
      <c r="M1521" s="20">
        <f t="shared" si="254"/>
        <v>0.87502296021454029</v>
      </c>
      <c r="N1521" s="2">
        <v>10</v>
      </c>
      <c r="O1521" s="2">
        <v>5000000</v>
      </c>
      <c r="P1521" s="2">
        <v>5710000</v>
      </c>
      <c r="Q1521" s="2">
        <f t="shared" si="255"/>
        <v>710000</v>
      </c>
      <c r="R1521" s="4">
        <f t="shared" si="256"/>
        <v>0.14199999999999999</v>
      </c>
      <c r="S1521" s="2"/>
      <c r="T1521" s="9">
        <f t="shared" si="257"/>
        <v>62500</v>
      </c>
      <c r="U1521" s="2">
        <v>71375</v>
      </c>
      <c r="V1521" s="5">
        <f t="shared" si="258"/>
        <v>8875</v>
      </c>
      <c r="W1521" s="4">
        <f t="shared" si="259"/>
        <v>0.14199999999999999</v>
      </c>
      <c r="X1521" s="22">
        <f t="shared" si="260"/>
        <v>54688.935013408765</v>
      </c>
      <c r="Y1521" s="22">
        <f t="shared" si="261"/>
        <v>62454.763785312811</v>
      </c>
      <c r="Z1521" s="22">
        <f t="shared" si="263"/>
        <v>4996381.1028250251</v>
      </c>
      <c r="AA1521" s="11">
        <v>5922</v>
      </c>
      <c r="AB1521" s="2">
        <v>2005</v>
      </c>
      <c r="AC1521" s="2">
        <f t="shared" si="262"/>
        <v>11</v>
      </c>
      <c r="AD1521" s="2" t="s">
        <v>44</v>
      </c>
    </row>
    <row r="1522" spans="1:30" x14ac:dyDescent="0.2">
      <c r="A1522">
        <v>35</v>
      </c>
      <c r="B1522" s="2" t="s">
        <v>2172</v>
      </c>
      <c r="C1522" s="2" t="s">
        <v>22</v>
      </c>
      <c r="D1522" s="2" t="s">
        <v>23</v>
      </c>
      <c r="E1522" s="2" t="s">
        <v>2767</v>
      </c>
      <c r="F1522" s="2" t="s">
        <v>2775</v>
      </c>
      <c r="G1522" s="2">
        <v>99</v>
      </c>
      <c r="H1522" s="2">
        <v>112</v>
      </c>
      <c r="I1522" s="3">
        <v>42602</v>
      </c>
      <c r="J1522" s="3">
        <v>42612</v>
      </c>
      <c r="K1522" s="3" t="s">
        <v>2540</v>
      </c>
      <c r="L1522" s="17">
        <f t="shared" si="253"/>
        <v>272.20999999999998</v>
      </c>
      <c r="M1522" s="20">
        <f t="shared" si="254"/>
        <v>0.87502296021454029</v>
      </c>
      <c r="N1522" s="2">
        <v>10</v>
      </c>
      <c r="O1522" s="2">
        <v>7100000</v>
      </c>
      <c r="P1522" s="2">
        <v>8825000</v>
      </c>
      <c r="Q1522" s="2">
        <f t="shared" si="255"/>
        <v>1725000</v>
      </c>
      <c r="R1522" s="4">
        <f t="shared" si="256"/>
        <v>0.24295774647887325</v>
      </c>
      <c r="S1522" s="2"/>
      <c r="T1522" s="9">
        <f t="shared" si="257"/>
        <v>71717.171717171717</v>
      </c>
      <c r="U1522" s="2">
        <v>89141</v>
      </c>
      <c r="V1522" s="5">
        <f t="shared" si="258"/>
        <v>17423.828282828283</v>
      </c>
      <c r="W1522" s="4">
        <f t="shared" si="259"/>
        <v>0.24295197183098591</v>
      </c>
      <c r="X1522" s="22">
        <f t="shared" si="260"/>
        <v>62754.171894174098</v>
      </c>
      <c r="Y1522" s="22">
        <f t="shared" si="261"/>
        <v>78000.421696484336</v>
      </c>
      <c r="Z1522" s="22">
        <f t="shared" si="263"/>
        <v>7722041.747951949</v>
      </c>
      <c r="AA1522" s="11">
        <v>4393</v>
      </c>
      <c r="AB1522" s="2">
        <v>2014</v>
      </c>
      <c r="AC1522" s="2">
        <f t="shared" si="262"/>
        <v>2</v>
      </c>
      <c r="AD1522" s="2" t="s">
        <v>50</v>
      </c>
    </row>
    <row r="1523" spans="1:30" x14ac:dyDescent="0.2">
      <c r="A1523">
        <v>35</v>
      </c>
      <c r="B1523" s="2" t="s">
        <v>2265</v>
      </c>
      <c r="C1523" s="2" t="s">
        <v>22</v>
      </c>
      <c r="D1523" s="2" t="s">
        <v>23</v>
      </c>
      <c r="E1523" s="2" t="s">
        <v>2767</v>
      </c>
      <c r="F1523" s="2" t="s">
        <v>2775</v>
      </c>
      <c r="G1523" s="2">
        <v>107</v>
      </c>
      <c r="H1523" s="2">
        <v>120</v>
      </c>
      <c r="I1523" s="3">
        <v>42602</v>
      </c>
      <c r="J1523" s="3">
        <v>42612</v>
      </c>
      <c r="K1523" s="3" t="s">
        <v>2540</v>
      </c>
      <c r="L1523" s="17">
        <f t="shared" si="253"/>
        <v>272.20999999999998</v>
      </c>
      <c r="M1523" s="20">
        <f t="shared" si="254"/>
        <v>0.87502296021454029</v>
      </c>
      <c r="N1523" s="2">
        <v>10</v>
      </c>
      <c r="O1523" s="2">
        <v>5900000</v>
      </c>
      <c r="P1523" s="2">
        <v>7550000</v>
      </c>
      <c r="Q1523" s="2">
        <f t="shared" si="255"/>
        <v>1650000</v>
      </c>
      <c r="R1523" s="4">
        <f t="shared" si="256"/>
        <v>0.27966101694915252</v>
      </c>
      <c r="S1523" s="2">
        <v>4077</v>
      </c>
      <c r="T1523" s="9">
        <f t="shared" si="257"/>
        <v>55178.289719626169</v>
      </c>
      <c r="U1523" s="2">
        <v>70599</v>
      </c>
      <c r="V1523" s="5">
        <f t="shared" si="258"/>
        <v>15420.710280373831</v>
      </c>
      <c r="W1523" s="4">
        <f t="shared" si="259"/>
        <v>0.27947060988533851</v>
      </c>
      <c r="X1523" s="22">
        <f t="shared" si="260"/>
        <v>48282.270410042824</v>
      </c>
      <c r="Y1523" s="22">
        <f t="shared" si="261"/>
        <v>61775.745968186333</v>
      </c>
      <c r="Z1523" s="22">
        <f t="shared" si="263"/>
        <v>6610004.8185959375</v>
      </c>
      <c r="AA1523" s="11">
        <v>3557</v>
      </c>
      <c r="AB1523" s="2">
        <v>2004</v>
      </c>
      <c r="AC1523" s="2">
        <f t="shared" si="262"/>
        <v>12</v>
      </c>
      <c r="AD1523" s="2" t="s">
        <v>112</v>
      </c>
    </row>
    <row r="1524" spans="1:30" x14ac:dyDescent="0.2">
      <c r="A1524">
        <v>35</v>
      </c>
      <c r="B1524" s="2" t="s">
        <v>1290</v>
      </c>
      <c r="C1524" s="2" t="s">
        <v>22</v>
      </c>
      <c r="D1524" s="2" t="s">
        <v>23</v>
      </c>
      <c r="E1524" s="2" t="s">
        <v>2767</v>
      </c>
      <c r="F1524" s="2" t="s">
        <v>2775</v>
      </c>
      <c r="G1524" s="2">
        <v>64</v>
      </c>
      <c r="H1524" s="2">
        <v>70</v>
      </c>
      <c r="I1524" s="3">
        <v>42603</v>
      </c>
      <c r="J1524" s="3">
        <v>42613</v>
      </c>
      <c r="K1524" s="3" t="s">
        <v>2540</v>
      </c>
      <c r="L1524" s="17">
        <f t="shared" si="253"/>
        <v>272.20999999999998</v>
      </c>
      <c r="M1524" s="20">
        <f t="shared" si="254"/>
        <v>0.87502296021454029</v>
      </c>
      <c r="N1524" s="2">
        <v>10</v>
      </c>
      <c r="O1524" s="2">
        <v>4400000</v>
      </c>
      <c r="P1524" s="2">
        <v>5400000</v>
      </c>
      <c r="Q1524" s="2">
        <f t="shared" si="255"/>
        <v>1000000</v>
      </c>
      <c r="R1524" s="4">
        <f t="shared" si="256"/>
        <v>0.22727272727272727</v>
      </c>
      <c r="S1524" s="2"/>
      <c r="T1524" s="9">
        <f t="shared" si="257"/>
        <v>68750</v>
      </c>
      <c r="U1524" s="2">
        <v>84375</v>
      </c>
      <c r="V1524" s="5">
        <f t="shared" si="258"/>
        <v>15625</v>
      </c>
      <c r="W1524" s="4">
        <f t="shared" si="259"/>
        <v>0.22727272727272727</v>
      </c>
      <c r="X1524" s="22">
        <f t="shared" si="260"/>
        <v>60157.828514749643</v>
      </c>
      <c r="Y1524" s="22">
        <f t="shared" si="261"/>
        <v>73830.062268101843</v>
      </c>
      <c r="Z1524" s="22">
        <f t="shared" si="263"/>
        <v>4725123.985158518</v>
      </c>
      <c r="AA1524" s="11">
        <v>3739</v>
      </c>
      <c r="AB1524" s="2">
        <v>2005</v>
      </c>
      <c r="AC1524" s="2">
        <f t="shared" si="262"/>
        <v>11</v>
      </c>
      <c r="AD1524" s="2" t="s">
        <v>130</v>
      </c>
    </row>
    <row r="1525" spans="1:30" x14ac:dyDescent="0.2">
      <c r="A1525">
        <v>36</v>
      </c>
      <c r="B1525" s="2" t="s">
        <v>519</v>
      </c>
      <c r="C1525" s="2" t="s">
        <v>22</v>
      </c>
      <c r="D1525" s="2" t="s">
        <v>23</v>
      </c>
      <c r="E1525" s="2" t="s">
        <v>2767</v>
      </c>
      <c r="F1525" s="2" t="s">
        <v>2775</v>
      </c>
      <c r="G1525" s="2">
        <v>44</v>
      </c>
      <c r="H1525" s="2">
        <v>50</v>
      </c>
      <c r="I1525" s="3">
        <v>42608</v>
      </c>
      <c r="J1525" s="3">
        <v>42618</v>
      </c>
      <c r="K1525" s="3" t="s">
        <v>2541</v>
      </c>
      <c r="L1525" s="17">
        <f t="shared" si="253"/>
        <v>275.91000000000003</v>
      </c>
      <c r="M1525" s="20">
        <f t="shared" si="254"/>
        <v>0.86328875357906554</v>
      </c>
      <c r="N1525" s="2">
        <v>10</v>
      </c>
      <c r="O1525" s="2">
        <v>3150000</v>
      </c>
      <c r="P1525" s="2">
        <v>3375000</v>
      </c>
      <c r="Q1525" s="2">
        <f t="shared" si="255"/>
        <v>225000</v>
      </c>
      <c r="R1525" s="4">
        <f t="shared" si="256"/>
        <v>7.1428571428571425E-2</v>
      </c>
      <c r="S1525" s="2">
        <v>48025</v>
      </c>
      <c r="T1525" s="9">
        <f t="shared" si="257"/>
        <v>72682.386363636368</v>
      </c>
      <c r="U1525" s="2">
        <v>77796</v>
      </c>
      <c r="V1525" s="5">
        <f t="shared" si="258"/>
        <v>5113.6136363636324</v>
      </c>
      <c r="W1525" s="4">
        <f t="shared" si="259"/>
        <v>7.035561010311045E-2</v>
      </c>
      <c r="X1525" s="22">
        <f t="shared" si="260"/>
        <v>62745.886731015707</v>
      </c>
      <c r="Y1525" s="22">
        <f t="shared" si="261"/>
        <v>67160.411873436984</v>
      </c>
      <c r="Z1525" s="22">
        <f t="shared" si="263"/>
        <v>2955058.1224312275</v>
      </c>
      <c r="AA1525" s="2">
        <v>419</v>
      </c>
      <c r="AB1525" s="2">
        <v>1895</v>
      </c>
      <c r="AC1525" s="2">
        <f t="shared" si="262"/>
        <v>121</v>
      </c>
      <c r="AD1525" s="2" t="s">
        <v>108</v>
      </c>
    </row>
    <row r="1526" spans="1:30" x14ac:dyDescent="0.2">
      <c r="A1526">
        <v>36</v>
      </c>
      <c r="B1526" s="2" t="s">
        <v>1366</v>
      </c>
      <c r="C1526" s="2" t="s">
        <v>22</v>
      </c>
      <c r="D1526" s="2" t="s">
        <v>23</v>
      </c>
      <c r="E1526" s="2" t="s">
        <v>2767</v>
      </c>
      <c r="F1526" s="2" t="s">
        <v>2775</v>
      </c>
      <c r="G1526" s="2">
        <v>66</v>
      </c>
      <c r="H1526" s="2">
        <v>73</v>
      </c>
      <c r="I1526" s="3">
        <v>42608</v>
      </c>
      <c r="J1526" s="3">
        <v>42618</v>
      </c>
      <c r="K1526" s="3" t="s">
        <v>2541</v>
      </c>
      <c r="L1526" s="17">
        <f t="shared" si="253"/>
        <v>275.91000000000003</v>
      </c>
      <c r="M1526" s="20">
        <f t="shared" si="254"/>
        <v>0.86328875357906554</v>
      </c>
      <c r="N1526" s="2">
        <v>10</v>
      </c>
      <c r="O1526" s="2">
        <v>5200000</v>
      </c>
      <c r="P1526" s="2">
        <v>5900000</v>
      </c>
      <c r="Q1526" s="2">
        <f t="shared" si="255"/>
        <v>700000</v>
      </c>
      <c r="R1526" s="4">
        <f t="shared" si="256"/>
        <v>0.13461538461538461</v>
      </c>
      <c r="S1526" s="2"/>
      <c r="T1526" s="9">
        <f t="shared" si="257"/>
        <v>78787.878787878784</v>
      </c>
      <c r="U1526" s="2">
        <v>89394</v>
      </c>
      <c r="V1526" s="5">
        <f t="shared" si="258"/>
        <v>10606.121212121216</v>
      </c>
      <c r="W1526" s="4">
        <f t="shared" si="259"/>
        <v>0.13461615384615389</v>
      </c>
      <c r="X1526" s="22">
        <f t="shared" si="260"/>
        <v>68016.689675926376</v>
      </c>
      <c r="Y1526" s="22">
        <f t="shared" si="261"/>
        <v>77172.834837446979</v>
      </c>
      <c r="Z1526" s="22">
        <f t="shared" si="263"/>
        <v>5093407.0992715005</v>
      </c>
      <c r="AA1526" s="11">
        <v>6339</v>
      </c>
      <c r="AB1526" s="2">
        <v>2012</v>
      </c>
      <c r="AC1526" s="2">
        <f t="shared" si="262"/>
        <v>4</v>
      </c>
      <c r="AD1526" s="2" t="s">
        <v>58</v>
      </c>
    </row>
    <row r="1527" spans="1:30" x14ac:dyDescent="0.2">
      <c r="A1527">
        <v>36</v>
      </c>
      <c r="B1527" s="2" t="s">
        <v>1101</v>
      </c>
      <c r="C1527" s="2" t="s">
        <v>22</v>
      </c>
      <c r="D1527" s="2" t="s">
        <v>23</v>
      </c>
      <c r="E1527" s="2" t="s">
        <v>2767</v>
      </c>
      <c r="F1527" s="2" t="s">
        <v>2775</v>
      </c>
      <c r="G1527" s="2">
        <v>58</v>
      </c>
      <c r="H1527" s="2">
        <v>66</v>
      </c>
      <c r="I1527" s="3">
        <v>42609</v>
      </c>
      <c r="J1527" s="3">
        <v>42619</v>
      </c>
      <c r="K1527" s="3" t="s">
        <v>2541</v>
      </c>
      <c r="L1527" s="17">
        <f t="shared" si="253"/>
        <v>275.91000000000003</v>
      </c>
      <c r="M1527" s="20">
        <f t="shared" si="254"/>
        <v>0.86328875357906554</v>
      </c>
      <c r="N1527" s="2">
        <v>10</v>
      </c>
      <c r="O1527" s="2">
        <v>3690000</v>
      </c>
      <c r="P1527" s="2">
        <v>4560000</v>
      </c>
      <c r="Q1527" s="2">
        <f t="shared" si="255"/>
        <v>870000</v>
      </c>
      <c r="R1527" s="4">
        <f t="shared" si="256"/>
        <v>0.23577235772357724</v>
      </c>
      <c r="S1527" s="2"/>
      <c r="T1527" s="9">
        <f t="shared" si="257"/>
        <v>63620.689655172413</v>
      </c>
      <c r="U1527" s="2">
        <v>78621</v>
      </c>
      <c r="V1527" s="5">
        <f t="shared" si="258"/>
        <v>15000.310344827587</v>
      </c>
      <c r="W1527" s="4">
        <f t="shared" si="259"/>
        <v>0.23577723577235773</v>
      </c>
      <c r="X1527" s="22">
        <f t="shared" si="260"/>
        <v>54923.025874254345</v>
      </c>
      <c r="Y1527" s="22">
        <f t="shared" si="261"/>
        <v>67872.625095139709</v>
      </c>
      <c r="Z1527" s="22">
        <f t="shared" si="263"/>
        <v>3936612.255518103</v>
      </c>
      <c r="AA1527" s="11">
        <v>1290</v>
      </c>
      <c r="AB1527" s="2">
        <v>1939</v>
      </c>
      <c r="AC1527" s="2">
        <f t="shared" si="262"/>
        <v>77</v>
      </c>
      <c r="AD1527" s="2" t="s">
        <v>67</v>
      </c>
    </row>
    <row r="1528" spans="1:30" x14ac:dyDescent="0.2">
      <c r="A1528">
        <v>36</v>
      </c>
      <c r="B1528" s="2" t="s">
        <v>1259</v>
      </c>
      <c r="C1528" s="2" t="s">
        <v>22</v>
      </c>
      <c r="D1528" s="2" t="s">
        <v>23</v>
      </c>
      <c r="E1528" s="2" t="s">
        <v>2767</v>
      </c>
      <c r="F1528" s="2" t="s">
        <v>2775</v>
      </c>
      <c r="G1528" s="2">
        <v>63</v>
      </c>
      <c r="H1528" s="2">
        <v>73</v>
      </c>
      <c r="I1528" s="3">
        <v>42609</v>
      </c>
      <c r="J1528" s="3">
        <v>42619</v>
      </c>
      <c r="K1528" s="3" t="s">
        <v>2541</v>
      </c>
      <c r="L1528" s="17">
        <f t="shared" si="253"/>
        <v>275.91000000000003</v>
      </c>
      <c r="M1528" s="20">
        <f t="shared" si="254"/>
        <v>0.86328875357906554</v>
      </c>
      <c r="N1528" s="2">
        <v>10</v>
      </c>
      <c r="O1528" s="2">
        <v>3900000</v>
      </c>
      <c r="P1528" s="2">
        <v>4500000</v>
      </c>
      <c r="Q1528" s="2">
        <f t="shared" si="255"/>
        <v>600000</v>
      </c>
      <c r="R1528" s="4">
        <f t="shared" si="256"/>
        <v>0.15384615384615385</v>
      </c>
      <c r="S1528" s="2"/>
      <c r="T1528" s="9">
        <f t="shared" si="257"/>
        <v>61904.761904761908</v>
      </c>
      <c r="U1528" s="2">
        <v>71429</v>
      </c>
      <c r="V1528" s="5">
        <f t="shared" si="258"/>
        <v>9524.2380952380918</v>
      </c>
      <c r="W1528" s="4">
        <f t="shared" si="259"/>
        <v>0.15385307692307687</v>
      </c>
      <c r="X1528" s="22">
        <f t="shared" si="260"/>
        <v>53441.684745370723</v>
      </c>
      <c r="Y1528" s="22">
        <f t="shared" si="261"/>
        <v>61663.852379399075</v>
      </c>
      <c r="Z1528" s="22">
        <f t="shared" si="263"/>
        <v>3884822.6999021419</v>
      </c>
      <c r="AA1528" s="2">
        <v>890</v>
      </c>
      <c r="AB1528" s="2">
        <v>2013</v>
      </c>
      <c r="AC1528" s="2">
        <f t="shared" si="262"/>
        <v>3</v>
      </c>
      <c r="AD1528" s="2" t="s">
        <v>240</v>
      </c>
    </row>
    <row r="1529" spans="1:30" x14ac:dyDescent="0.2">
      <c r="A1529">
        <v>36</v>
      </c>
      <c r="B1529" s="2" t="s">
        <v>1727</v>
      </c>
      <c r="C1529" s="2" t="s">
        <v>22</v>
      </c>
      <c r="D1529" s="2" t="s">
        <v>23</v>
      </c>
      <c r="E1529" s="2" t="s">
        <v>2767</v>
      </c>
      <c r="F1529" s="2" t="s">
        <v>2775</v>
      </c>
      <c r="G1529" s="2">
        <v>76</v>
      </c>
      <c r="H1529" s="2">
        <v>89</v>
      </c>
      <c r="I1529" s="3">
        <v>42609</v>
      </c>
      <c r="J1529" s="3">
        <v>42619</v>
      </c>
      <c r="K1529" s="3" t="s">
        <v>2541</v>
      </c>
      <c r="L1529" s="17">
        <f t="shared" si="253"/>
        <v>275.91000000000003</v>
      </c>
      <c r="M1529" s="20">
        <f t="shared" si="254"/>
        <v>0.86328875357906554</v>
      </c>
      <c r="N1529" s="2">
        <v>10</v>
      </c>
      <c r="O1529" s="2">
        <v>4500000</v>
      </c>
      <c r="P1529" s="2">
        <v>5400000</v>
      </c>
      <c r="Q1529" s="2">
        <f t="shared" si="255"/>
        <v>900000</v>
      </c>
      <c r="R1529" s="4">
        <f t="shared" si="256"/>
        <v>0.2</v>
      </c>
      <c r="S1529" s="2"/>
      <c r="T1529" s="9">
        <f t="shared" si="257"/>
        <v>59210.526315789473</v>
      </c>
      <c r="U1529" s="2">
        <v>71053</v>
      </c>
      <c r="V1529" s="5">
        <f t="shared" si="258"/>
        <v>11842.473684210527</v>
      </c>
      <c r="W1529" s="4">
        <f t="shared" si="259"/>
        <v>0.20000622222222222</v>
      </c>
      <c r="X1529" s="22">
        <f t="shared" si="260"/>
        <v>51115.781461918355</v>
      </c>
      <c r="Y1529" s="22">
        <f t="shared" si="261"/>
        <v>61339.255808053342</v>
      </c>
      <c r="Z1529" s="22">
        <f t="shared" si="263"/>
        <v>4661783.441412054</v>
      </c>
      <c r="AA1529" s="11">
        <v>4667</v>
      </c>
      <c r="AB1529" s="2">
        <v>2009</v>
      </c>
      <c r="AC1529" s="2">
        <f t="shared" si="262"/>
        <v>7</v>
      </c>
      <c r="AD1529" s="2" t="s">
        <v>240</v>
      </c>
    </row>
    <row r="1530" spans="1:30" x14ac:dyDescent="0.2">
      <c r="A1530">
        <v>36</v>
      </c>
      <c r="B1530" s="2" t="s">
        <v>1750</v>
      </c>
      <c r="C1530" s="2" t="s">
        <v>22</v>
      </c>
      <c r="D1530" s="2" t="s">
        <v>23</v>
      </c>
      <c r="E1530" s="2" t="s">
        <v>2767</v>
      </c>
      <c r="F1530" s="2" t="s">
        <v>2775</v>
      </c>
      <c r="G1530" s="2">
        <v>77</v>
      </c>
      <c r="H1530" s="2">
        <v>88</v>
      </c>
      <c r="I1530" s="3">
        <v>42609</v>
      </c>
      <c r="J1530" s="3">
        <v>42619</v>
      </c>
      <c r="K1530" s="3" t="s">
        <v>2541</v>
      </c>
      <c r="L1530" s="17">
        <f t="shared" si="253"/>
        <v>275.91000000000003</v>
      </c>
      <c r="M1530" s="20">
        <f t="shared" si="254"/>
        <v>0.86328875357906554</v>
      </c>
      <c r="N1530" s="2">
        <v>10</v>
      </c>
      <c r="O1530" s="2">
        <v>5500000</v>
      </c>
      <c r="P1530" s="2">
        <v>6500000</v>
      </c>
      <c r="Q1530" s="2">
        <f t="shared" si="255"/>
        <v>1000000</v>
      </c>
      <c r="R1530" s="4">
        <f t="shared" si="256"/>
        <v>0.18181818181818182</v>
      </c>
      <c r="S1530" s="2"/>
      <c r="T1530" s="9">
        <f t="shared" si="257"/>
        <v>71428.571428571435</v>
      </c>
      <c r="U1530" s="2">
        <v>84416</v>
      </c>
      <c r="V1530" s="5">
        <f t="shared" si="258"/>
        <v>12987.428571428565</v>
      </c>
      <c r="W1530" s="4">
        <f t="shared" si="259"/>
        <v>0.1818239999999999</v>
      </c>
      <c r="X1530" s="22">
        <f t="shared" si="260"/>
        <v>61663.48239850469</v>
      </c>
      <c r="Y1530" s="22">
        <f t="shared" si="261"/>
        <v>72875.383422130399</v>
      </c>
      <c r="Z1530" s="22">
        <f t="shared" si="263"/>
        <v>5611404.5235040411</v>
      </c>
      <c r="AA1530" s="11">
        <v>1188</v>
      </c>
      <c r="AB1530" s="2">
        <v>2014</v>
      </c>
      <c r="AC1530" s="2">
        <f t="shared" si="262"/>
        <v>2</v>
      </c>
      <c r="AD1530" s="2" t="s">
        <v>29</v>
      </c>
    </row>
    <row r="1531" spans="1:30" x14ac:dyDescent="0.2">
      <c r="A1531">
        <v>36</v>
      </c>
      <c r="B1531" s="2" t="s">
        <v>782</v>
      </c>
      <c r="C1531" s="2" t="s">
        <v>22</v>
      </c>
      <c r="D1531" s="2" t="s">
        <v>23</v>
      </c>
      <c r="E1531" s="2" t="s">
        <v>2767</v>
      </c>
      <c r="F1531" s="2" t="s">
        <v>2775</v>
      </c>
      <c r="G1531" s="2">
        <v>79</v>
      </c>
      <c r="H1531" s="2">
        <v>93</v>
      </c>
      <c r="I1531" s="3">
        <v>42609</v>
      </c>
      <c r="J1531" s="3">
        <v>42619</v>
      </c>
      <c r="K1531" s="3" t="s">
        <v>2541</v>
      </c>
      <c r="L1531" s="17">
        <f t="shared" si="253"/>
        <v>275.91000000000003</v>
      </c>
      <c r="M1531" s="20">
        <f t="shared" si="254"/>
        <v>0.86328875357906554</v>
      </c>
      <c r="N1531" s="2">
        <v>10</v>
      </c>
      <c r="O1531" s="2">
        <v>5700000</v>
      </c>
      <c r="P1531" s="2">
        <v>5850000</v>
      </c>
      <c r="Q1531" s="2">
        <f t="shared" si="255"/>
        <v>150000</v>
      </c>
      <c r="R1531" s="4">
        <f t="shared" si="256"/>
        <v>2.6315789473684209E-2</v>
      </c>
      <c r="S1531" s="2"/>
      <c r="T1531" s="9">
        <f t="shared" si="257"/>
        <v>72151.898734177215</v>
      </c>
      <c r="U1531" s="2">
        <v>74051</v>
      </c>
      <c r="V1531" s="5">
        <f t="shared" si="258"/>
        <v>1899.1012658227846</v>
      </c>
      <c r="W1531" s="4">
        <f t="shared" si="259"/>
        <v>2.6320877192982452E-2</v>
      </c>
      <c r="X1531" s="22">
        <f t="shared" si="260"/>
        <v>62287.922726590805</v>
      </c>
      <c r="Y1531" s="22">
        <f t="shared" si="261"/>
        <v>63927.39549128338</v>
      </c>
      <c r="Z1531" s="22">
        <f t="shared" si="263"/>
        <v>5050264.2438113866</v>
      </c>
      <c r="AA1531" s="11">
        <v>7702</v>
      </c>
      <c r="AB1531" s="2">
        <v>2012</v>
      </c>
      <c r="AC1531" s="2">
        <f t="shared" si="262"/>
        <v>4</v>
      </c>
      <c r="AD1531" s="2" t="s">
        <v>37</v>
      </c>
    </row>
    <row r="1532" spans="1:30" x14ac:dyDescent="0.2">
      <c r="A1532">
        <v>37</v>
      </c>
      <c r="B1532" s="2" t="s">
        <v>2121</v>
      </c>
      <c r="C1532" s="2" t="s">
        <v>22</v>
      </c>
      <c r="D1532" s="2" t="s">
        <v>23</v>
      </c>
      <c r="E1532" s="2" t="s">
        <v>2767</v>
      </c>
      <c r="F1532" s="2" t="s">
        <v>2775</v>
      </c>
      <c r="G1532" s="2">
        <v>95</v>
      </c>
      <c r="H1532" s="2">
        <v>106</v>
      </c>
      <c r="I1532" s="3">
        <v>42615</v>
      </c>
      <c r="J1532" s="3">
        <v>42625</v>
      </c>
      <c r="K1532" s="3" t="s">
        <v>2541</v>
      </c>
      <c r="L1532" s="17">
        <f t="shared" si="253"/>
        <v>275.91000000000003</v>
      </c>
      <c r="M1532" s="20">
        <f t="shared" si="254"/>
        <v>0.86328875357906554</v>
      </c>
      <c r="N1532" s="2">
        <v>10</v>
      </c>
      <c r="O1532" s="2">
        <v>7500000</v>
      </c>
      <c r="P1532" s="2">
        <v>8200000</v>
      </c>
      <c r="Q1532" s="2">
        <f t="shared" si="255"/>
        <v>700000</v>
      </c>
      <c r="R1532" s="4">
        <f t="shared" si="256"/>
        <v>9.3333333333333338E-2</v>
      </c>
      <c r="S1532" s="2"/>
      <c r="T1532" s="9">
        <f t="shared" si="257"/>
        <v>78947.368421052626</v>
      </c>
      <c r="U1532" s="2">
        <v>86316</v>
      </c>
      <c r="V1532" s="5">
        <f t="shared" si="258"/>
        <v>7368.6315789473738</v>
      </c>
      <c r="W1532" s="4">
        <f t="shared" si="259"/>
        <v>9.3336000000000072E-2</v>
      </c>
      <c r="X1532" s="22">
        <f t="shared" si="260"/>
        <v>68154.375282557798</v>
      </c>
      <c r="Y1532" s="22">
        <f t="shared" si="261"/>
        <v>74515.632053930618</v>
      </c>
      <c r="Z1532" s="22">
        <f t="shared" si="263"/>
        <v>7078985.0451234085</v>
      </c>
      <c r="AA1532" s="11">
        <v>2485</v>
      </c>
      <c r="AB1532" s="2">
        <v>2012</v>
      </c>
      <c r="AC1532" s="2">
        <f t="shared" si="262"/>
        <v>4</v>
      </c>
      <c r="AD1532" s="2" t="s">
        <v>2122</v>
      </c>
    </row>
    <row r="1533" spans="1:30" x14ac:dyDescent="0.2">
      <c r="A1533">
        <v>37</v>
      </c>
      <c r="B1533" s="2" t="s">
        <v>440</v>
      </c>
      <c r="C1533" s="2" t="s">
        <v>22</v>
      </c>
      <c r="D1533" s="2" t="s">
        <v>23</v>
      </c>
      <c r="E1533" s="2" t="s">
        <v>2767</v>
      </c>
      <c r="F1533" s="2" t="s">
        <v>2775</v>
      </c>
      <c r="G1533" s="2">
        <v>41</v>
      </c>
      <c r="H1533" s="2">
        <v>46</v>
      </c>
      <c r="I1533" s="3">
        <v>42616</v>
      </c>
      <c r="J1533" s="3">
        <v>42626</v>
      </c>
      <c r="K1533" s="3" t="s">
        <v>2541</v>
      </c>
      <c r="L1533" s="17">
        <f t="shared" si="253"/>
        <v>275.91000000000003</v>
      </c>
      <c r="M1533" s="20">
        <f t="shared" si="254"/>
        <v>0.86328875357906554</v>
      </c>
      <c r="N1533" s="2">
        <v>10</v>
      </c>
      <c r="O1533" s="2">
        <v>2900000</v>
      </c>
      <c r="P1533" s="2">
        <v>3700000</v>
      </c>
      <c r="Q1533" s="2">
        <f t="shared" si="255"/>
        <v>800000</v>
      </c>
      <c r="R1533" s="4">
        <f t="shared" si="256"/>
        <v>0.27586206896551724</v>
      </c>
      <c r="S1533" s="2">
        <v>70815</v>
      </c>
      <c r="T1533" s="9">
        <f t="shared" si="257"/>
        <v>72458.902439024387</v>
      </c>
      <c r="U1533" s="2">
        <v>91971</v>
      </c>
      <c r="V1533" s="5">
        <f t="shared" si="258"/>
        <v>19512.097560975613</v>
      </c>
      <c r="W1533" s="4">
        <f t="shared" si="259"/>
        <v>0.2692850278458942</v>
      </c>
      <c r="X1533" s="22">
        <f t="shared" si="260"/>
        <v>62552.955572292478</v>
      </c>
      <c r="Y1533" s="22">
        <f t="shared" si="261"/>
        <v>79397.529955420236</v>
      </c>
      <c r="Z1533" s="22">
        <f t="shared" si="263"/>
        <v>3255298.7281722296</v>
      </c>
      <c r="AA1533" s="2">
        <v>348</v>
      </c>
      <c r="AB1533" s="2">
        <v>1893</v>
      </c>
      <c r="AC1533" s="2">
        <f t="shared" si="262"/>
        <v>123</v>
      </c>
      <c r="AD1533" s="2" t="s">
        <v>130</v>
      </c>
    </row>
    <row r="1534" spans="1:30" x14ac:dyDescent="0.2">
      <c r="A1534">
        <v>37</v>
      </c>
      <c r="B1534" s="2" t="s">
        <v>375</v>
      </c>
      <c r="C1534" s="2" t="s">
        <v>22</v>
      </c>
      <c r="D1534" s="2" t="s">
        <v>23</v>
      </c>
      <c r="E1534" s="2" t="s">
        <v>2767</v>
      </c>
      <c r="F1534" s="2" t="s">
        <v>2775</v>
      </c>
      <c r="G1534" s="2">
        <v>46</v>
      </c>
      <c r="H1534" s="2">
        <v>57</v>
      </c>
      <c r="I1534" s="3">
        <v>42616</v>
      </c>
      <c r="J1534" s="3">
        <v>42626</v>
      </c>
      <c r="K1534" s="3" t="s">
        <v>2541</v>
      </c>
      <c r="L1534" s="17">
        <f t="shared" si="253"/>
        <v>275.91000000000003</v>
      </c>
      <c r="M1534" s="20">
        <f t="shared" si="254"/>
        <v>0.86328875357906554</v>
      </c>
      <c r="N1534" s="2">
        <v>10</v>
      </c>
      <c r="O1534" s="2">
        <v>2900000</v>
      </c>
      <c r="P1534" s="2">
        <v>3400000</v>
      </c>
      <c r="Q1534" s="2">
        <f t="shared" si="255"/>
        <v>500000</v>
      </c>
      <c r="R1534" s="4">
        <f t="shared" si="256"/>
        <v>0.17241379310344829</v>
      </c>
      <c r="S1534" s="2"/>
      <c r="T1534" s="9">
        <f t="shared" si="257"/>
        <v>63043.478260869568</v>
      </c>
      <c r="U1534" s="2">
        <v>73913</v>
      </c>
      <c r="V1534" s="5">
        <f t="shared" si="258"/>
        <v>10869.521739130432</v>
      </c>
      <c r="W1534" s="4">
        <f t="shared" si="259"/>
        <v>0.17241310344827582</v>
      </c>
      <c r="X1534" s="22">
        <f t="shared" si="260"/>
        <v>54424.725769115001</v>
      </c>
      <c r="Y1534" s="22">
        <f t="shared" si="261"/>
        <v>63808.261643289472</v>
      </c>
      <c r="Z1534" s="22">
        <f t="shared" si="263"/>
        <v>2935180.0355913155</v>
      </c>
      <c r="AA1534" s="11">
        <v>2171</v>
      </c>
      <c r="AB1534" s="2">
        <v>2009</v>
      </c>
      <c r="AC1534" s="2">
        <f t="shared" si="262"/>
        <v>7</v>
      </c>
      <c r="AD1534" s="2" t="s">
        <v>52</v>
      </c>
    </row>
    <row r="1535" spans="1:30" x14ac:dyDescent="0.2">
      <c r="A1535">
        <v>37</v>
      </c>
      <c r="B1535" s="2" t="s">
        <v>983</v>
      </c>
      <c r="C1535" s="2" t="s">
        <v>22</v>
      </c>
      <c r="D1535" s="2" t="s">
        <v>23</v>
      </c>
      <c r="E1535" s="2" t="s">
        <v>2767</v>
      </c>
      <c r="F1535" s="2" t="s">
        <v>2775</v>
      </c>
      <c r="G1535" s="2">
        <v>55</v>
      </c>
      <c r="H1535" s="2">
        <v>64</v>
      </c>
      <c r="I1535" s="3">
        <v>42616</v>
      </c>
      <c r="J1535" s="3">
        <v>42626</v>
      </c>
      <c r="K1535" s="3" t="s">
        <v>2541</v>
      </c>
      <c r="L1535" s="17">
        <f t="shared" si="253"/>
        <v>275.91000000000003</v>
      </c>
      <c r="M1535" s="20">
        <f t="shared" si="254"/>
        <v>0.86328875357906554</v>
      </c>
      <c r="N1535" s="2">
        <v>10</v>
      </c>
      <c r="O1535" s="2">
        <v>3850000</v>
      </c>
      <c r="P1535" s="2">
        <v>4400000</v>
      </c>
      <c r="Q1535" s="2">
        <f t="shared" si="255"/>
        <v>550000</v>
      </c>
      <c r="R1535" s="4">
        <f t="shared" si="256"/>
        <v>0.14285714285714285</v>
      </c>
      <c r="S1535" s="2"/>
      <c r="T1535" s="9">
        <f t="shared" si="257"/>
        <v>70000</v>
      </c>
      <c r="U1535" s="2">
        <v>80000</v>
      </c>
      <c r="V1535" s="5">
        <f t="shared" si="258"/>
        <v>10000</v>
      </c>
      <c r="W1535" s="4">
        <f t="shared" si="259"/>
        <v>0.14285714285714285</v>
      </c>
      <c r="X1535" s="22">
        <f t="shared" si="260"/>
        <v>60430.212750534585</v>
      </c>
      <c r="Y1535" s="22">
        <f t="shared" si="261"/>
        <v>69063.100286325236</v>
      </c>
      <c r="Z1535" s="22">
        <f t="shared" si="263"/>
        <v>3798470.515747888</v>
      </c>
      <c r="AA1535" s="11">
        <v>5109</v>
      </c>
      <c r="AB1535" s="2">
        <v>2007</v>
      </c>
      <c r="AC1535" s="2">
        <f t="shared" si="262"/>
        <v>9</v>
      </c>
      <c r="AD1535" s="2" t="s">
        <v>67</v>
      </c>
    </row>
    <row r="1536" spans="1:30" x14ac:dyDescent="0.2">
      <c r="A1536">
        <v>37</v>
      </c>
      <c r="B1536" s="2" t="s">
        <v>1421</v>
      </c>
      <c r="C1536" s="2" t="s">
        <v>22</v>
      </c>
      <c r="D1536" s="2" t="s">
        <v>23</v>
      </c>
      <c r="E1536" s="2" t="s">
        <v>2767</v>
      </c>
      <c r="F1536" s="2" t="s">
        <v>2775</v>
      </c>
      <c r="G1536" s="2">
        <v>67</v>
      </c>
      <c r="H1536" s="2">
        <v>74</v>
      </c>
      <c r="I1536" s="3">
        <v>42616</v>
      </c>
      <c r="J1536" s="3">
        <v>42626</v>
      </c>
      <c r="K1536" s="3" t="s">
        <v>2541</v>
      </c>
      <c r="L1536" s="17">
        <f t="shared" si="253"/>
        <v>275.91000000000003</v>
      </c>
      <c r="M1536" s="20">
        <f t="shared" si="254"/>
        <v>0.86328875357906554</v>
      </c>
      <c r="N1536" s="2">
        <v>10</v>
      </c>
      <c r="O1536" s="2">
        <v>3950000</v>
      </c>
      <c r="P1536" s="2">
        <v>4650000</v>
      </c>
      <c r="Q1536" s="2">
        <f t="shared" si="255"/>
        <v>700000</v>
      </c>
      <c r="R1536" s="4">
        <f t="shared" si="256"/>
        <v>0.17721518987341772</v>
      </c>
      <c r="S1536" s="2">
        <v>46390</v>
      </c>
      <c r="T1536" s="9">
        <f t="shared" si="257"/>
        <v>59647.611940298506</v>
      </c>
      <c r="U1536" s="2">
        <v>70095</v>
      </c>
      <c r="V1536" s="5">
        <f t="shared" si="258"/>
        <v>10447.388059701494</v>
      </c>
      <c r="W1536" s="4">
        <f t="shared" si="259"/>
        <v>0.17515182452163081</v>
      </c>
      <c r="X1536" s="22">
        <f t="shared" si="260"/>
        <v>51493.112565908086</v>
      </c>
      <c r="Y1536" s="22">
        <f t="shared" si="261"/>
        <v>60512.225182124595</v>
      </c>
      <c r="Z1536" s="22">
        <f t="shared" si="263"/>
        <v>4054319.0872023478</v>
      </c>
      <c r="AA1536" s="2">
        <v>529</v>
      </c>
      <c r="AB1536" s="2">
        <v>1955</v>
      </c>
      <c r="AC1536" s="2">
        <f t="shared" si="262"/>
        <v>61</v>
      </c>
      <c r="AD1536" s="2" t="s">
        <v>148</v>
      </c>
    </row>
    <row r="1537" spans="1:30" x14ac:dyDescent="0.2">
      <c r="A1537">
        <v>37</v>
      </c>
      <c r="B1537" s="2" t="s">
        <v>1420</v>
      </c>
      <c r="C1537" s="2" t="s">
        <v>22</v>
      </c>
      <c r="D1537" s="2" t="s">
        <v>23</v>
      </c>
      <c r="E1537" s="2" t="s">
        <v>2767</v>
      </c>
      <c r="F1537" s="2" t="s">
        <v>2775</v>
      </c>
      <c r="G1537" s="2">
        <v>67</v>
      </c>
      <c r="H1537" s="2">
        <v>74</v>
      </c>
      <c r="I1537" s="3">
        <v>42617</v>
      </c>
      <c r="J1537" s="3">
        <v>42627</v>
      </c>
      <c r="K1537" s="3" t="s">
        <v>2541</v>
      </c>
      <c r="L1537" s="17">
        <f t="shared" si="253"/>
        <v>275.91000000000003</v>
      </c>
      <c r="M1537" s="20">
        <f t="shared" si="254"/>
        <v>0.86328875357906554</v>
      </c>
      <c r="N1537" s="2">
        <v>10</v>
      </c>
      <c r="O1537" s="2">
        <v>4700000</v>
      </c>
      <c r="P1537" s="2">
        <v>5420000</v>
      </c>
      <c r="Q1537" s="2">
        <f t="shared" si="255"/>
        <v>720000</v>
      </c>
      <c r="R1537" s="4">
        <f t="shared" si="256"/>
        <v>0.15319148936170213</v>
      </c>
      <c r="S1537" s="2">
        <v>26426</v>
      </c>
      <c r="T1537" s="9">
        <f t="shared" si="257"/>
        <v>70543.67164179105</v>
      </c>
      <c r="U1537" s="2">
        <v>81290</v>
      </c>
      <c r="V1537" s="5">
        <f t="shared" si="258"/>
        <v>10746.32835820895</v>
      </c>
      <c r="W1537" s="4">
        <f t="shared" si="259"/>
        <v>0.15233582415127192</v>
      </c>
      <c r="X1537" s="22">
        <f t="shared" si="260"/>
        <v>60899.55836453267</v>
      </c>
      <c r="Y1537" s="22">
        <f t="shared" si="261"/>
        <v>70176.742778442233</v>
      </c>
      <c r="Z1537" s="22">
        <f t="shared" si="263"/>
        <v>4701841.7661556294</v>
      </c>
      <c r="AA1537" s="11">
        <v>1439</v>
      </c>
      <c r="AB1537" s="2">
        <v>2012</v>
      </c>
      <c r="AC1537" s="2">
        <f t="shared" si="262"/>
        <v>4</v>
      </c>
      <c r="AD1537" s="2" t="s">
        <v>63</v>
      </c>
    </row>
    <row r="1538" spans="1:30" x14ac:dyDescent="0.2">
      <c r="A1538">
        <v>37</v>
      </c>
      <c r="B1538" s="2" t="s">
        <v>896</v>
      </c>
      <c r="C1538" s="2" t="s">
        <v>22</v>
      </c>
      <c r="D1538" s="2" t="s">
        <v>23</v>
      </c>
      <c r="E1538" s="2" t="s">
        <v>2767</v>
      </c>
      <c r="F1538" s="2" t="s">
        <v>2775</v>
      </c>
      <c r="G1538" s="2">
        <v>53</v>
      </c>
      <c r="H1538" s="2">
        <v>58</v>
      </c>
      <c r="I1538" s="3">
        <v>42618</v>
      </c>
      <c r="J1538" s="3">
        <v>42628</v>
      </c>
      <c r="K1538" s="3" t="s">
        <v>2541</v>
      </c>
      <c r="L1538" s="17">
        <f t="shared" ref="L1538:L1601" si="264">IF(K1538="Januar",238.19,IF(K1538="Februar",240.59,IF(K1538="Mars",245.99,IF(K1538="April",250.79,IF(K1538="Mai",256.52,IF(K1538="Juni",259.83,IF(K1538="Juli",265.66,IF(K1538="August",272.21,IF(K1538="September",275.91,IF(K1538="Oktober",281.13,IF(K1538="November",284.38,IF(K1538="Desember",287.34,0))))))))))))</f>
        <v>275.91000000000003</v>
      </c>
      <c r="M1538" s="20">
        <f t="shared" ref="M1538:M1601" si="265">$L$2/L1538</f>
        <v>0.86328875357906554</v>
      </c>
      <c r="N1538" s="2">
        <v>10</v>
      </c>
      <c r="O1538" s="2">
        <v>3100000</v>
      </c>
      <c r="P1538" s="2">
        <v>3400000</v>
      </c>
      <c r="Q1538" s="2">
        <f t="shared" ref="Q1538:Q1601" si="266">P1538-O1538</f>
        <v>300000</v>
      </c>
      <c r="R1538" s="4">
        <f t="shared" ref="R1538:R1601" si="267">Q1538/O1538</f>
        <v>9.6774193548387094E-2</v>
      </c>
      <c r="S1538" s="2">
        <v>153352</v>
      </c>
      <c r="T1538" s="9">
        <f t="shared" ref="T1538:T1601" si="268">(O1538+S1538)/G1538</f>
        <v>61384</v>
      </c>
      <c r="U1538" s="2">
        <v>67044</v>
      </c>
      <c r="V1538" s="5">
        <f t="shared" ref="V1538:V1601" si="269">U1538-T1538</f>
        <v>5660</v>
      </c>
      <c r="W1538" s="4">
        <f t="shared" ref="W1538:W1601" si="270">V1538/T1538</f>
        <v>9.2206438159781051E-2</v>
      </c>
      <c r="X1538" s="22">
        <f t="shared" ref="X1538:X1601" si="271">T1538*M1538</f>
        <v>52992.116849697362</v>
      </c>
      <c r="Y1538" s="22">
        <f t="shared" ref="Y1538:Y1601" si="272">U1538*M1538</f>
        <v>57878.331194954873</v>
      </c>
      <c r="Z1538" s="22">
        <f t="shared" si="263"/>
        <v>3067551.5533326082</v>
      </c>
      <c r="AA1538" s="11">
        <v>3778</v>
      </c>
      <c r="AB1538" s="2">
        <v>1939</v>
      </c>
      <c r="AC1538" s="2">
        <f t="shared" ref="AC1538:AC1601" si="273">2016-AB1538</f>
        <v>77</v>
      </c>
      <c r="AD1538" s="2" t="s">
        <v>29</v>
      </c>
    </row>
    <row r="1539" spans="1:30" x14ac:dyDescent="0.2">
      <c r="A1539">
        <v>38</v>
      </c>
      <c r="B1539" s="2" t="s">
        <v>305</v>
      </c>
      <c r="C1539" s="2" t="s">
        <v>22</v>
      </c>
      <c r="D1539" s="2" t="s">
        <v>23</v>
      </c>
      <c r="E1539" s="2" t="s">
        <v>2767</v>
      </c>
      <c r="F1539" s="2" t="s">
        <v>2775</v>
      </c>
      <c r="G1539" s="2">
        <v>36</v>
      </c>
      <c r="H1539" s="2">
        <v>43</v>
      </c>
      <c r="I1539" s="3">
        <v>42623</v>
      </c>
      <c r="J1539" s="3">
        <v>42633</v>
      </c>
      <c r="K1539" s="3" t="s">
        <v>2541</v>
      </c>
      <c r="L1539" s="17">
        <f t="shared" si="264"/>
        <v>275.91000000000003</v>
      </c>
      <c r="M1539" s="20">
        <f t="shared" si="265"/>
        <v>0.86328875357906554</v>
      </c>
      <c r="N1539" s="2">
        <v>10</v>
      </c>
      <c r="O1539" s="2">
        <v>2500000</v>
      </c>
      <c r="P1539" s="2">
        <v>3200000</v>
      </c>
      <c r="Q1539" s="2">
        <f t="shared" si="266"/>
        <v>700000</v>
      </c>
      <c r="R1539" s="4">
        <f t="shared" si="267"/>
        <v>0.28000000000000003</v>
      </c>
      <c r="S1539" s="2">
        <v>38000</v>
      </c>
      <c r="T1539" s="9">
        <f t="shared" si="268"/>
        <v>70500</v>
      </c>
      <c r="U1539" s="2">
        <v>89944</v>
      </c>
      <c r="V1539" s="5">
        <f t="shared" si="269"/>
        <v>19444</v>
      </c>
      <c r="W1539" s="4">
        <f t="shared" si="270"/>
        <v>0.27580141843971634</v>
      </c>
      <c r="X1539" s="22">
        <f t="shared" si="271"/>
        <v>60861.857127324118</v>
      </c>
      <c r="Y1539" s="22">
        <f t="shared" si="272"/>
        <v>77647.643651915467</v>
      </c>
      <c r="Z1539" s="22">
        <f t="shared" ref="Z1539:Z1602" si="274">Y1539*G1539</f>
        <v>2795315.1714689569</v>
      </c>
      <c r="AA1539" s="2">
        <v>445</v>
      </c>
      <c r="AB1539" s="2">
        <v>1889</v>
      </c>
      <c r="AC1539" s="2">
        <f t="shared" si="273"/>
        <v>127</v>
      </c>
      <c r="AD1539" s="2" t="s">
        <v>50</v>
      </c>
    </row>
    <row r="1540" spans="1:30" x14ac:dyDescent="0.2">
      <c r="A1540">
        <v>38</v>
      </c>
      <c r="B1540" s="2" t="s">
        <v>442</v>
      </c>
      <c r="C1540" s="2" t="s">
        <v>22</v>
      </c>
      <c r="D1540" s="2" t="s">
        <v>23</v>
      </c>
      <c r="E1540" s="2" t="s">
        <v>2767</v>
      </c>
      <c r="F1540" s="2" t="s">
        <v>2775</v>
      </c>
      <c r="G1540" s="2">
        <v>41</v>
      </c>
      <c r="H1540" s="2">
        <v>46</v>
      </c>
      <c r="I1540" s="3">
        <v>42623</v>
      </c>
      <c r="J1540" s="3">
        <v>42633</v>
      </c>
      <c r="K1540" s="3" t="s">
        <v>2541</v>
      </c>
      <c r="L1540" s="17">
        <f t="shared" si="264"/>
        <v>275.91000000000003</v>
      </c>
      <c r="M1540" s="20">
        <f t="shared" si="265"/>
        <v>0.86328875357906554</v>
      </c>
      <c r="N1540" s="2">
        <v>10</v>
      </c>
      <c r="O1540" s="2">
        <v>3300000</v>
      </c>
      <c r="P1540" s="2">
        <v>4050000</v>
      </c>
      <c r="Q1540" s="2">
        <f t="shared" si="266"/>
        <v>750000</v>
      </c>
      <c r="R1540" s="4">
        <f t="shared" si="267"/>
        <v>0.22727272727272727</v>
      </c>
      <c r="S1540" s="2"/>
      <c r="T1540" s="9">
        <f t="shared" si="268"/>
        <v>80487.804878048773</v>
      </c>
      <c r="U1540" s="2">
        <v>98780</v>
      </c>
      <c r="V1540" s="5">
        <f t="shared" si="269"/>
        <v>18292.195121951227</v>
      </c>
      <c r="W1540" s="4">
        <f t="shared" si="270"/>
        <v>0.22726666666666678</v>
      </c>
      <c r="X1540" s="22">
        <f t="shared" si="271"/>
        <v>69484.216751485757</v>
      </c>
      <c r="Y1540" s="22">
        <f t="shared" si="272"/>
        <v>85275.663078540092</v>
      </c>
      <c r="Z1540" s="22">
        <f t="shared" si="274"/>
        <v>3496302.1862201439</v>
      </c>
      <c r="AA1540" s="11">
        <v>1698</v>
      </c>
      <c r="AB1540" s="2">
        <v>1896</v>
      </c>
      <c r="AC1540" s="2">
        <f t="shared" si="273"/>
        <v>120</v>
      </c>
      <c r="AD1540" s="2" t="s">
        <v>96</v>
      </c>
    </row>
    <row r="1541" spans="1:30" x14ac:dyDescent="0.2">
      <c r="A1541">
        <v>38</v>
      </c>
      <c r="B1541" s="2" t="s">
        <v>521</v>
      </c>
      <c r="C1541" s="2" t="s">
        <v>22</v>
      </c>
      <c r="D1541" s="2" t="s">
        <v>23</v>
      </c>
      <c r="E1541" s="2" t="s">
        <v>2767</v>
      </c>
      <c r="F1541" s="2" t="s">
        <v>2775</v>
      </c>
      <c r="G1541" s="2">
        <v>44</v>
      </c>
      <c r="H1541" s="2">
        <v>48</v>
      </c>
      <c r="I1541" s="3">
        <v>42623</v>
      </c>
      <c r="J1541" s="3">
        <v>42633</v>
      </c>
      <c r="K1541" s="3" t="s">
        <v>2541</v>
      </c>
      <c r="L1541" s="17">
        <f t="shared" si="264"/>
        <v>275.91000000000003</v>
      </c>
      <c r="M1541" s="20">
        <f t="shared" si="265"/>
        <v>0.86328875357906554</v>
      </c>
      <c r="N1541" s="2">
        <v>10</v>
      </c>
      <c r="O1541" s="2">
        <v>3000000</v>
      </c>
      <c r="P1541" s="2">
        <v>3850000</v>
      </c>
      <c r="Q1541" s="2">
        <f t="shared" si="266"/>
        <v>850000</v>
      </c>
      <c r="R1541" s="4">
        <f t="shared" si="267"/>
        <v>0.28333333333333333</v>
      </c>
      <c r="S1541" s="2"/>
      <c r="T1541" s="9">
        <f t="shared" si="268"/>
        <v>68181.818181818177</v>
      </c>
      <c r="U1541" s="2">
        <v>87500</v>
      </c>
      <c r="V1541" s="5">
        <f t="shared" si="269"/>
        <v>19318.181818181823</v>
      </c>
      <c r="W1541" s="4">
        <f t="shared" si="270"/>
        <v>0.28333333333333344</v>
      </c>
      <c r="X1541" s="22">
        <f t="shared" si="271"/>
        <v>58860.596834936281</v>
      </c>
      <c r="Y1541" s="22">
        <f t="shared" si="272"/>
        <v>75537.765938168232</v>
      </c>
      <c r="Z1541" s="22">
        <f t="shared" si="274"/>
        <v>3323661.7012794022</v>
      </c>
      <c r="AA1541" s="11">
        <v>7232</v>
      </c>
      <c r="AB1541" s="2">
        <v>2004</v>
      </c>
      <c r="AC1541" s="2">
        <f t="shared" si="273"/>
        <v>12</v>
      </c>
      <c r="AD1541" s="2" t="s">
        <v>88</v>
      </c>
    </row>
    <row r="1542" spans="1:30" x14ac:dyDescent="0.2">
      <c r="A1542">
        <v>38</v>
      </c>
      <c r="B1542" s="2" t="s">
        <v>592</v>
      </c>
      <c r="C1542" s="2" t="s">
        <v>22</v>
      </c>
      <c r="D1542" s="2" t="s">
        <v>23</v>
      </c>
      <c r="E1542" s="2" t="s">
        <v>2767</v>
      </c>
      <c r="F1542" s="2" t="s">
        <v>2775</v>
      </c>
      <c r="G1542" s="2">
        <v>46</v>
      </c>
      <c r="H1542" s="2">
        <v>50</v>
      </c>
      <c r="I1542" s="3">
        <v>42623</v>
      </c>
      <c r="J1542" s="3">
        <v>42633</v>
      </c>
      <c r="K1542" s="3" t="s">
        <v>2541</v>
      </c>
      <c r="L1542" s="17">
        <f t="shared" si="264"/>
        <v>275.91000000000003</v>
      </c>
      <c r="M1542" s="20">
        <f t="shared" si="265"/>
        <v>0.86328875357906554</v>
      </c>
      <c r="N1542" s="2">
        <v>10</v>
      </c>
      <c r="O1542" s="2">
        <v>2850000</v>
      </c>
      <c r="P1542" s="2">
        <v>3100000</v>
      </c>
      <c r="Q1542" s="2">
        <f t="shared" si="266"/>
        <v>250000</v>
      </c>
      <c r="R1542" s="4">
        <f t="shared" si="267"/>
        <v>8.771929824561403E-2</v>
      </c>
      <c r="S1542" s="2">
        <v>6065</v>
      </c>
      <c r="T1542" s="9">
        <f t="shared" si="268"/>
        <v>62088.369565217392</v>
      </c>
      <c r="U1542" s="2">
        <v>67523</v>
      </c>
      <c r="V1542" s="5">
        <f t="shared" si="269"/>
        <v>5434.6304347826081</v>
      </c>
      <c r="W1542" s="4">
        <f t="shared" si="270"/>
        <v>8.7530570907874986E-2</v>
      </c>
      <c r="X1542" s="22">
        <f t="shared" si="271"/>
        <v>53600.191173712912</v>
      </c>
      <c r="Y1542" s="22">
        <f t="shared" si="272"/>
        <v>58291.846507919239</v>
      </c>
      <c r="Z1542" s="22">
        <f t="shared" si="274"/>
        <v>2681424.9393642852</v>
      </c>
      <c r="AA1542" s="2">
        <v>593</v>
      </c>
      <c r="AB1542" s="2">
        <v>1898</v>
      </c>
      <c r="AC1542" s="2">
        <f t="shared" si="273"/>
        <v>118</v>
      </c>
      <c r="AD1542" s="2" t="s">
        <v>50</v>
      </c>
    </row>
    <row r="1543" spans="1:30" x14ac:dyDescent="0.2">
      <c r="A1543">
        <v>38</v>
      </c>
      <c r="B1543" s="2" t="s">
        <v>630</v>
      </c>
      <c r="C1543" s="2" t="s">
        <v>22</v>
      </c>
      <c r="D1543" s="2" t="s">
        <v>23</v>
      </c>
      <c r="E1543" s="2" t="s">
        <v>2767</v>
      </c>
      <c r="F1543" s="2" t="s">
        <v>2775</v>
      </c>
      <c r="G1543" s="2">
        <v>47</v>
      </c>
      <c r="H1543" s="2">
        <v>53</v>
      </c>
      <c r="I1543" s="3">
        <v>42623</v>
      </c>
      <c r="J1543" s="3">
        <v>42633</v>
      </c>
      <c r="K1543" s="3" t="s">
        <v>2541</v>
      </c>
      <c r="L1543" s="17">
        <f t="shared" si="264"/>
        <v>275.91000000000003</v>
      </c>
      <c r="M1543" s="20">
        <f t="shared" si="265"/>
        <v>0.86328875357906554</v>
      </c>
      <c r="N1543" s="2">
        <v>10</v>
      </c>
      <c r="O1543" s="2">
        <v>2550000</v>
      </c>
      <c r="P1543" s="2">
        <v>3180000</v>
      </c>
      <c r="Q1543" s="2">
        <f t="shared" si="266"/>
        <v>630000</v>
      </c>
      <c r="R1543" s="4">
        <f t="shared" si="267"/>
        <v>0.24705882352941178</v>
      </c>
      <c r="S1543" s="2">
        <v>183362</v>
      </c>
      <c r="T1543" s="9">
        <f t="shared" si="268"/>
        <v>58156.638297872341</v>
      </c>
      <c r="U1543" s="2">
        <v>71561</v>
      </c>
      <c r="V1543" s="5">
        <f t="shared" si="269"/>
        <v>13404.361702127659</v>
      </c>
      <c r="W1543" s="4">
        <f t="shared" si="270"/>
        <v>0.23048721684138432</v>
      </c>
      <c r="X1543" s="22">
        <f t="shared" si="271"/>
        <v>50205.971788518764</v>
      </c>
      <c r="Y1543" s="22">
        <f t="shared" si="272"/>
        <v>61777.806494871511</v>
      </c>
      <c r="Z1543" s="22">
        <f t="shared" si="274"/>
        <v>2903556.905258961</v>
      </c>
      <c r="AA1543" s="11">
        <v>1486</v>
      </c>
      <c r="AB1543" s="2">
        <v>1937</v>
      </c>
      <c r="AC1543" s="2">
        <f t="shared" si="273"/>
        <v>79</v>
      </c>
      <c r="AD1543" s="2" t="s">
        <v>34</v>
      </c>
    </row>
    <row r="1544" spans="1:30" x14ac:dyDescent="0.2">
      <c r="A1544">
        <v>38</v>
      </c>
      <c r="B1544" s="2" t="s">
        <v>1020</v>
      </c>
      <c r="C1544" s="2" t="s">
        <v>22</v>
      </c>
      <c r="D1544" s="2" t="s">
        <v>23</v>
      </c>
      <c r="E1544" s="2" t="s">
        <v>2767</v>
      </c>
      <c r="F1544" s="2" t="s">
        <v>2775</v>
      </c>
      <c r="G1544" s="2">
        <v>56</v>
      </c>
      <c r="H1544" s="2">
        <v>62</v>
      </c>
      <c r="I1544" s="3">
        <v>42623</v>
      </c>
      <c r="J1544" s="3">
        <v>42633</v>
      </c>
      <c r="K1544" s="3" t="s">
        <v>2541</v>
      </c>
      <c r="L1544" s="17">
        <f t="shared" si="264"/>
        <v>275.91000000000003</v>
      </c>
      <c r="M1544" s="20">
        <f t="shared" si="265"/>
        <v>0.86328875357906554</v>
      </c>
      <c r="N1544" s="2">
        <v>10</v>
      </c>
      <c r="O1544" s="2">
        <v>3490000</v>
      </c>
      <c r="P1544" s="2">
        <v>4300000</v>
      </c>
      <c r="Q1544" s="2">
        <f t="shared" si="266"/>
        <v>810000</v>
      </c>
      <c r="R1544" s="4">
        <f t="shared" si="267"/>
        <v>0.23209169054441262</v>
      </c>
      <c r="S1544" s="2"/>
      <c r="T1544" s="9">
        <f t="shared" si="268"/>
        <v>62321.428571428572</v>
      </c>
      <c r="U1544" s="2">
        <v>76786</v>
      </c>
      <c r="V1544" s="5">
        <f t="shared" si="269"/>
        <v>14464.571428571428</v>
      </c>
      <c r="W1544" s="4">
        <f t="shared" si="270"/>
        <v>0.23209627507163322</v>
      </c>
      <c r="X1544" s="22">
        <f t="shared" si="271"/>
        <v>53801.388392695335</v>
      </c>
      <c r="Y1544" s="22">
        <f t="shared" si="272"/>
        <v>66288.490232322132</v>
      </c>
      <c r="Z1544" s="22">
        <f t="shared" si="274"/>
        <v>3712155.4530100394</v>
      </c>
      <c r="AA1544" s="11">
        <v>3113</v>
      </c>
      <c r="AB1544" s="2">
        <v>2015</v>
      </c>
      <c r="AC1544" s="2">
        <f t="shared" si="273"/>
        <v>1</v>
      </c>
      <c r="AD1544" s="2" t="s">
        <v>105</v>
      </c>
    </row>
    <row r="1545" spans="1:30" x14ac:dyDescent="0.2">
      <c r="A1545">
        <v>38</v>
      </c>
      <c r="B1545" s="2" t="s">
        <v>1379</v>
      </c>
      <c r="C1545" s="2" t="s">
        <v>22</v>
      </c>
      <c r="D1545" s="2" t="s">
        <v>23</v>
      </c>
      <c r="E1545" s="2" t="s">
        <v>2767</v>
      </c>
      <c r="F1545" s="2" t="s">
        <v>2775</v>
      </c>
      <c r="G1545" s="2">
        <v>85</v>
      </c>
      <c r="H1545" s="2">
        <v>91</v>
      </c>
      <c r="I1545" s="3">
        <v>42623</v>
      </c>
      <c r="J1545" s="3">
        <v>42633</v>
      </c>
      <c r="K1545" s="3" t="s">
        <v>2541</v>
      </c>
      <c r="L1545" s="17">
        <f t="shared" si="264"/>
        <v>275.91000000000003</v>
      </c>
      <c r="M1545" s="20">
        <f t="shared" si="265"/>
        <v>0.86328875357906554</v>
      </c>
      <c r="N1545" s="2">
        <v>10</v>
      </c>
      <c r="O1545" s="2">
        <v>5650000</v>
      </c>
      <c r="P1545" s="2">
        <v>5800000</v>
      </c>
      <c r="Q1545" s="2">
        <f t="shared" si="266"/>
        <v>150000</v>
      </c>
      <c r="R1545" s="4">
        <f t="shared" si="267"/>
        <v>2.6548672566371681E-2</v>
      </c>
      <c r="S1545" s="2">
        <v>37000</v>
      </c>
      <c r="T1545" s="9">
        <f t="shared" si="268"/>
        <v>66905.882352941175</v>
      </c>
      <c r="U1545" s="2">
        <v>68671</v>
      </c>
      <c r="V1545" s="5">
        <f t="shared" si="269"/>
        <v>1765.1176470588252</v>
      </c>
      <c r="W1545" s="4">
        <f t="shared" si="270"/>
        <v>2.6382099525233012E-2</v>
      </c>
      <c r="X1545" s="22">
        <f t="shared" si="271"/>
        <v>57759.095783578181</v>
      </c>
      <c r="Y1545" s="22">
        <f t="shared" si="272"/>
        <v>59282.901997028006</v>
      </c>
      <c r="Z1545" s="22">
        <f t="shared" si="274"/>
        <v>5039046.6697473805</v>
      </c>
      <c r="AA1545" s="11">
        <v>1266</v>
      </c>
      <c r="AB1545" s="2">
        <v>1988</v>
      </c>
      <c r="AC1545" s="2">
        <f t="shared" si="273"/>
        <v>28</v>
      </c>
      <c r="AD1545" s="2" t="s">
        <v>203</v>
      </c>
    </row>
    <row r="1546" spans="1:30" x14ac:dyDescent="0.2">
      <c r="A1546">
        <v>38</v>
      </c>
      <c r="B1546" s="2" t="s">
        <v>2098</v>
      </c>
      <c r="C1546" s="2" t="s">
        <v>22</v>
      </c>
      <c r="D1546" s="2" t="s">
        <v>23</v>
      </c>
      <c r="E1546" s="2" t="s">
        <v>2767</v>
      </c>
      <c r="F1546" s="2" t="s">
        <v>2775</v>
      </c>
      <c r="G1546" s="2">
        <v>93</v>
      </c>
      <c r="H1546" s="2">
        <v>105</v>
      </c>
      <c r="I1546" s="3">
        <v>42624</v>
      </c>
      <c r="J1546" s="3">
        <v>42634</v>
      </c>
      <c r="K1546" s="3" t="s">
        <v>2541</v>
      </c>
      <c r="L1546" s="17">
        <f t="shared" si="264"/>
        <v>275.91000000000003</v>
      </c>
      <c r="M1546" s="20">
        <f t="shared" si="265"/>
        <v>0.86328875357906554</v>
      </c>
      <c r="N1546" s="2">
        <v>10</v>
      </c>
      <c r="O1546" s="2">
        <v>5800000</v>
      </c>
      <c r="P1546" s="2">
        <v>6300000</v>
      </c>
      <c r="Q1546" s="2">
        <f t="shared" si="266"/>
        <v>500000</v>
      </c>
      <c r="R1546" s="4">
        <f t="shared" si="267"/>
        <v>8.6206896551724144E-2</v>
      </c>
      <c r="S1546" s="2">
        <v>55888</v>
      </c>
      <c r="T1546" s="9">
        <f t="shared" si="268"/>
        <v>62966.537634408603</v>
      </c>
      <c r="U1546" s="2">
        <v>68343</v>
      </c>
      <c r="V1546" s="5">
        <f t="shared" si="269"/>
        <v>5376.4623655913965</v>
      </c>
      <c r="W1546" s="4">
        <f t="shared" si="270"/>
        <v>8.5386025142557345E-2</v>
      </c>
      <c r="X1546" s="22">
        <f t="shared" si="271"/>
        <v>54358.303791597922</v>
      </c>
      <c r="Y1546" s="22">
        <f t="shared" si="272"/>
        <v>58999.743285854078</v>
      </c>
      <c r="Z1546" s="22">
        <f t="shared" si="274"/>
        <v>5486976.1255844291</v>
      </c>
      <c r="AA1546" s="2">
        <v>398</v>
      </c>
      <c r="AB1546" s="2">
        <v>1903</v>
      </c>
      <c r="AC1546" s="2">
        <f t="shared" si="273"/>
        <v>113</v>
      </c>
      <c r="AD1546" s="2" t="s">
        <v>63</v>
      </c>
    </row>
    <row r="1547" spans="1:30" x14ac:dyDescent="0.2">
      <c r="A1547">
        <v>38</v>
      </c>
      <c r="B1547" s="2" t="s">
        <v>1067</v>
      </c>
      <c r="C1547" s="2" t="s">
        <v>22</v>
      </c>
      <c r="D1547" s="2" t="s">
        <v>23</v>
      </c>
      <c r="E1547" s="2" t="s">
        <v>2767</v>
      </c>
      <c r="F1547" s="2" t="s">
        <v>2775</v>
      </c>
      <c r="G1547" s="2">
        <v>57</v>
      </c>
      <c r="H1547" s="2">
        <v>64</v>
      </c>
      <c r="I1547" s="3">
        <v>42625</v>
      </c>
      <c r="J1547" s="3">
        <v>42635</v>
      </c>
      <c r="K1547" s="3" t="s">
        <v>2541</v>
      </c>
      <c r="L1547" s="17">
        <f t="shared" si="264"/>
        <v>275.91000000000003</v>
      </c>
      <c r="M1547" s="20">
        <f t="shared" si="265"/>
        <v>0.86328875357906554</v>
      </c>
      <c r="N1547" s="2">
        <v>10</v>
      </c>
      <c r="O1547" s="2">
        <v>3500000</v>
      </c>
      <c r="P1547" s="2">
        <v>4110000</v>
      </c>
      <c r="Q1547" s="2">
        <f t="shared" si="266"/>
        <v>610000</v>
      </c>
      <c r="R1547" s="4">
        <f t="shared" si="267"/>
        <v>0.17428571428571429</v>
      </c>
      <c r="S1547" s="2">
        <v>2256</v>
      </c>
      <c r="T1547" s="9">
        <f t="shared" si="268"/>
        <v>61443.087719298244</v>
      </c>
      <c r="U1547" s="2">
        <v>72145</v>
      </c>
      <c r="V1547" s="5">
        <f t="shared" si="269"/>
        <v>10701.912280701756</v>
      </c>
      <c r="W1547" s="4">
        <f t="shared" si="270"/>
        <v>0.17417601683029454</v>
      </c>
      <c r="X1547" s="22">
        <f t="shared" si="271"/>
        <v>53043.126613242173</v>
      </c>
      <c r="Y1547" s="22">
        <f t="shared" si="272"/>
        <v>62281.967126961681</v>
      </c>
      <c r="Z1547" s="22">
        <f t="shared" si="274"/>
        <v>3550072.1262368159</v>
      </c>
      <c r="AA1547" s="11">
        <v>3557</v>
      </c>
      <c r="AB1547" s="2">
        <v>2004</v>
      </c>
      <c r="AC1547" s="2">
        <f t="shared" si="273"/>
        <v>12</v>
      </c>
      <c r="AD1547" s="2" t="s">
        <v>183</v>
      </c>
    </row>
    <row r="1548" spans="1:30" x14ac:dyDescent="0.2">
      <c r="A1548">
        <v>39</v>
      </c>
      <c r="B1548" s="2" t="s">
        <v>588</v>
      </c>
      <c r="C1548" s="2" t="s">
        <v>22</v>
      </c>
      <c r="D1548" s="2" t="s">
        <v>23</v>
      </c>
      <c r="E1548" s="2" t="s">
        <v>2767</v>
      </c>
      <c r="F1548" s="2" t="s">
        <v>2775</v>
      </c>
      <c r="G1548" s="2">
        <v>47</v>
      </c>
      <c r="H1548" s="2">
        <v>52</v>
      </c>
      <c r="I1548" s="3">
        <v>42629</v>
      </c>
      <c r="J1548" s="3">
        <v>42639</v>
      </c>
      <c r="K1548" s="3" t="s">
        <v>2541</v>
      </c>
      <c r="L1548" s="17">
        <f t="shared" si="264"/>
        <v>275.91000000000003</v>
      </c>
      <c r="M1548" s="20">
        <f t="shared" si="265"/>
        <v>0.86328875357906554</v>
      </c>
      <c r="N1548" s="2">
        <v>10</v>
      </c>
      <c r="O1548" s="2">
        <v>2600000</v>
      </c>
      <c r="P1548" s="2">
        <v>3020000</v>
      </c>
      <c r="Q1548" s="2">
        <f t="shared" si="266"/>
        <v>420000</v>
      </c>
      <c r="R1548" s="4">
        <f t="shared" si="267"/>
        <v>0.16153846153846155</v>
      </c>
      <c r="S1548" s="2">
        <v>127738</v>
      </c>
      <c r="T1548" s="9">
        <f t="shared" si="268"/>
        <v>58036.978723404252</v>
      </c>
      <c r="U1548" s="2">
        <v>66973</v>
      </c>
      <c r="V1548" s="5">
        <f t="shared" si="269"/>
        <v>8936.0212765957476</v>
      </c>
      <c r="W1548" s="4">
        <f t="shared" si="270"/>
        <v>0.15397116585243897</v>
      </c>
      <c r="X1548" s="22">
        <f t="shared" si="271"/>
        <v>50102.671023622403</v>
      </c>
      <c r="Y1548" s="22">
        <f t="shared" si="272"/>
        <v>57817.037693450759</v>
      </c>
      <c r="Z1548" s="22">
        <f t="shared" si="274"/>
        <v>2717400.7715921858</v>
      </c>
      <c r="AA1548" s="2">
        <v>696</v>
      </c>
      <c r="AB1548" s="2">
        <v>1936</v>
      </c>
      <c r="AC1548" s="2">
        <f t="shared" si="273"/>
        <v>80</v>
      </c>
      <c r="AD1548" s="2" t="s">
        <v>50</v>
      </c>
    </row>
    <row r="1549" spans="1:30" x14ac:dyDescent="0.2">
      <c r="A1549">
        <v>39</v>
      </c>
      <c r="B1549" s="2" t="s">
        <v>1134</v>
      </c>
      <c r="C1549" s="2" t="s">
        <v>22</v>
      </c>
      <c r="D1549" s="2" t="s">
        <v>23</v>
      </c>
      <c r="E1549" s="2" t="s">
        <v>2767</v>
      </c>
      <c r="F1549" s="2" t="s">
        <v>2775</v>
      </c>
      <c r="G1549" s="2">
        <v>60</v>
      </c>
      <c r="H1549" s="2">
        <v>66</v>
      </c>
      <c r="I1549" s="3">
        <v>42629</v>
      </c>
      <c r="J1549" s="3">
        <v>42639</v>
      </c>
      <c r="K1549" s="3" t="s">
        <v>2541</v>
      </c>
      <c r="L1549" s="17">
        <f t="shared" si="264"/>
        <v>275.91000000000003</v>
      </c>
      <c r="M1549" s="20">
        <f t="shared" si="265"/>
        <v>0.86328875357906554</v>
      </c>
      <c r="N1549" s="2">
        <v>10</v>
      </c>
      <c r="O1549" s="2">
        <v>3700000</v>
      </c>
      <c r="P1549" s="2">
        <v>4200000</v>
      </c>
      <c r="Q1549" s="2">
        <f t="shared" si="266"/>
        <v>500000</v>
      </c>
      <c r="R1549" s="4">
        <f t="shared" si="267"/>
        <v>0.13513513513513514</v>
      </c>
      <c r="S1549" s="2">
        <v>50324</v>
      </c>
      <c r="T1549" s="9">
        <f t="shared" si="268"/>
        <v>62505.4</v>
      </c>
      <c r="U1549" s="2">
        <v>70839</v>
      </c>
      <c r="V1549" s="5">
        <f t="shared" si="269"/>
        <v>8333.5999999999985</v>
      </c>
      <c r="W1549" s="4">
        <f t="shared" si="270"/>
        <v>0.13332608062663384</v>
      </c>
      <c r="X1549" s="22">
        <f t="shared" si="271"/>
        <v>53960.208857960926</v>
      </c>
      <c r="Y1549" s="22">
        <f t="shared" si="272"/>
        <v>61154.512014787426</v>
      </c>
      <c r="Z1549" s="22">
        <f t="shared" si="274"/>
        <v>3669270.7208872456</v>
      </c>
      <c r="AA1549" s="2">
        <v>592</v>
      </c>
      <c r="AB1549" s="2">
        <v>1880</v>
      </c>
      <c r="AC1549" s="2">
        <f t="shared" si="273"/>
        <v>136</v>
      </c>
      <c r="AD1549" s="2" t="s">
        <v>29</v>
      </c>
    </row>
    <row r="1550" spans="1:30" x14ac:dyDescent="0.2">
      <c r="A1550">
        <v>39</v>
      </c>
      <c r="B1550" s="2" t="s">
        <v>869</v>
      </c>
      <c r="C1550" s="2" t="s">
        <v>22</v>
      </c>
      <c r="D1550" s="2" t="s">
        <v>23</v>
      </c>
      <c r="E1550" s="2" t="s">
        <v>2767</v>
      </c>
      <c r="F1550" s="2" t="s">
        <v>2775</v>
      </c>
      <c r="G1550" s="2">
        <v>70</v>
      </c>
      <c r="H1550" s="2">
        <v>78</v>
      </c>
      <c r="I1550" s="3">
        <v>42629</v>
      </c>
      <c r="J1550" s="3">
        <v>42639</v>
      </c>
      <c r="K1550" s="3" t="s">
        <v>2541</v>
      </c>
      <c r="L1550" s="17">
        <f t="shared" si="264"/>
        <v>275.91000000000003</v>
      </c>
      <c r="M1550" s="20">
        <f t="shared" si="265"/>
        <v>0.86328875357906554</v>
      </c>
      <c r="N1550" s="2">
        <v>10</v>
      </c>
      <c r="O1550" s="2">
        <v>5300000</v>
      </c>
      <c r="P1550" s="2">
        <v>5300000</v>
      </c>
      <c r="Q1550" s="2">
        <f t="shared" si="266"/>
        <v>0</v>
      </c>
      <c r="R1550" s="4">
        <f t="shared" si="267"/>
        <v>0</v>
      </c>
      <c r="S1550" s="2"/>
      <c r="T1550" s="9">
        <f t="shared" si="268"/>
        <v>75714.28571428571</v>
      </c>
      <c r="U1550" s="2">
        <v>75714</v>
      </c>
      <c r="V1550" s="5">
        <f t="shared" si="269"/>
        <v>-0.28571428571012802</v>
      </c>
      <c r="W1550" s="4">
        <f t="shared" si="270"/>
        <v>-3.7735849056054646E-6</v>
      </c>
      <c r="X1550" s="22">
        <f t="shared" si="271"/>
        <v>65363.291342414959</v>
      </c>
      <c r="Y1550" s="22">
        <f t="shared" si="272"/>
        <v>65363.044688485366</v>
      </c>
      <c r="Z1550" s="22">
        <f t="shared" si="274"/>
        <v>4575413.1281939754</v>
      </c>
      <c r="AA1550" s="11">
        <v>1066</v>
      </c>
      <c r="AB1550" s="2">
        <v>2012</v>
      </c>
      <c r="AC1550" s="2">
        <f t="shared" si="273"/>
        <v>4</v>
      </c>
      <c r="AD1550" s="2" t="s">
        <v>48</v>
      </c>
    </row>
    <row r="1551" spans="1:30" x14ac:dyDescent="0.2">
      <c r="A1551">
        <v>39</v>
      </c>
      <c r="B1551" s="2" t="s">
        <v>755</v>
      </c>
      <c r="C1551" s="2" t="s">
        <v>22</v>
      </c>
      <c r="D1551" s="2" t="s">
        <v>23</v>
      </c>
      <c r="E1551" s="2" t="s">
        <v>2767</v>
      </c>
      <c r="F1551" s="2" t="s">
        <v>2775</v>
      </c>
      <c r="G1551" s="2">
        <v>50</v>
      </c>
      <c r="H1551" s="2">
        <v>55</v>
      </c>
      <c r="I1551" s="3">
        <v>42630</v>
      </c>
      <c r="J1551" s="3">
        <v>42640</v>
      </c>
      <c r="K1551" s="3" t="s">
        <v>2541</v>
      </c>
      <c r="L1551" s="17">
        <f t="shared" si="264"/>
        <v>275.91000000000003</v>
      </c>
      <c r="M1551" s="20">
        <f t="shared" si="265"/>
        <v>0.86328875357906554</v>
      </c>
      <c r="N1551" s="2">
        <v>10</v>
      </c>
      <c r="O1551" s="2">
        <v>3100000</v>
      </c>
      <c r="P1551" s="2">
        <v>3550000</v>
      </c>
      <c r="Q1551" s="2">
        <f t="shared" si="266"/>
        <v>450000</v>
      </c>
      <c r="R1551" s="4">
        <f t="shared" si="267"/>
        <v>0.14516129032258066</v>
      </c>
      <c r="S1551" s="2">
        <v>210804</v>
      </c>
      <c r="T1551" s="9">
        <f t="shared" si="268"/>
        <v>66216.08</v>
      </c>
      <c r="U1551" s="2">
        <v>75216</v>
      </c>
      <c r="V1551" s="5">
        <f t="shared" si="269"/>
        <v>8999.9199999999983</v>
      </c>
      <c r="W1551" s="4">
        <f t="shared" si="270"/>
        <v>0.1359174387852618</v>
      </c>
      <c r="X1551" s="22">
        <f t="shared" si="271"/>
        <v>57163.597170091693</v>
      </c>
      <c r="Y1551" s="22">
        <f t="shared" si="272"/>
        <v>64933.126889202991</v>
      </c>
      <c r="Z1551" s="22">
        <f t="shared" si="274"/>
        <v>3246656.3444601498</v>
      </c>
      <c r="AA1551" s="2">
        <v>679</v>
      </c>
      <c r="AB1551" s="2">
        <v>1971</v>
      </c>
      <c r="AC1551" s="2">
        <f t="shared" si="273"/>
        <v>45</v>
      </c>
      <c r="AD1551" s="2" t="s">
        <v>25</v>
      </c>
    </row>
    <row r="1552" spans="1:30" x14ac:dyDescent="0.2">
      <c r="A1552">
        <v>39</v>
      </c>
      <c r="B1552" s="2" t="s">
        <v>1125</v>
      </c>
      <c r="C1552" s="2" t="s">
        <v>22</v>
      </c>
      <c r="D1552" s="2" t="s">
        <v>23</v>
      </c>
      <c r="E1552" s="2" t="s">
        <v>2767</v>
      </c>
      <c r="F1552" s="2" t="s">
        <v>2775</v>
      </c>
      <c r="G1552" s="2">
        <v>59</v>
      </c>
      <c r="H1552" s="2">
        <v>65</v>
      </c>
      <c r="I1552" s="3">
        <v>42630</v>
      </c>
      <c r="J1552" s="3">
        <v>42640</v>
      </c>
      <c r="K1552" s="3" t="s">
        <v>2541</v>
      </c>
      <c r="L1552" s="17">
        <f t="shared" si="264"/>
        <v>275.91000000000003</v>
      </c>
      <c r="M1552" s="20">
        <f t="shared" si="265"/>
        <v>0.86328875357906554</v>
      </c>
      <c r="N1552" s="2">
        <v>10</v>
      </c>
      <c r="O1552" s="2">
        <v>3400000</v>
      </c>
      <c r="P1552" s="2">
        <v>3400000</v>
      </c>
      <c r="Q1552" s="2">
        <f t="shared" si="266"/>
        <v>0</v>
      </c>
      <c r="R1552" s="4">
        <f t="shared" si="267"/>
        <v>0</v>
      </c>
      <c r="S1552" s="2"/>
      <c r="T1552" s="9">
        <f t="shared" si="268"/>
        <v>57627.118644067799</v>
      </c>
      <c r="U1552" s="2">
        <v>57627</v>
      </c>
      <c r="V1552" s="5">
        <f t="shared" si="269"/>
        <v>-0.11864406779932324</v>
      </c>
      <c r="W1552" s="4">
        <f t="shared" si="270"/>
        <v>-2.0588235294588443E-6</v>
      </c>
      <c r="X1552" s="22">
        <f t="shared" si="271"/>
        <v>49748.843426590218</v>
      </c>
      <c r="Y1552" s="22">
        <f t="shared" si="272"/>
        <v>49748.741002500807</v>
      </c>
      <c r="Z1552" s="22">
        <f t="shared" si="274"/>
        <v>2935175.7191475476</v>
      </c>
      <c r="AA1552" s="11">
        <v>1543</v>
      </c>
      <c r="AB1552" s="2">
        <v>1987</v>
      </c>
      <c r="AC1552" s="2">
        <f t="shared" si="273"/>
        <v>29</v>
      </c>
      <c r="AD1552" s="2" t="s">
        <v>161</v>
      </c>
    </row>
    <row r="1553" spans="1:30" x14ac:dyDescent="0.2">
      <c r="A1553">
        <v>39</v>
      </c>
      <c r="B1553" s="2" t="s">
        <v>1169</v>
      </c>
      <c r="C1553" s="2" t="s">
        <v>22</v>
      </c>
      <c r="D1553" s="2" t="s">
        <v>23</v>
      </c>
      <c r="E1553" s="2" t="s">
        <v>2767</v>
      </c>
      <c r="F1553" s="2" t="s">
        <v>2775</v>
      </c>
      <c r="G1553" s="2">
        <v>60</v>
      </c>
      <c r="H1553" s="2">
        <v>66</v>
      </c>
      <c r="I1553" s="3">
        <v>42630</v>
      </c>
      <c r="J1553" s="3">
        <v>42640</v>
      </c>
      <c r="K1553" s="3" t="s">
        <v>2541</v>
      </c>
      <c r="L1553" s="17">
        <f t="shared" si="264"/>
        <v>275.91000000000003</v>
      </c>
      <c r="M1553" s="20">
        <f t="shared" si="265"/>
        <v>0.86328875357906554</v>
      </c>
      <c r="N1553" s="2">
        <v>10</v>
      </c>
      <c r="O1553" s="2">
        <v>3500000</v>
      </c>
      <c r="P1553" s="2">
        <v>4300000</v>
      </c>
      <c r="Q1553" s="2">
        <f t="shared" si="266"/>
        <v>800000</v>
      </c>
      <c r="R1553" s="4">
        <f t="shared" si="267"/>
        <v>0.22857142857142856</v>
      </c>
      <c r="S1553" s="2">
        <v>2996</v>
      </c>
      <c r="T1553" s="9">
        <f t="shared" si="268"/>
        <v>58383.26666666667</v>
      </c>
      <c r="U1553" s="2">
        <v>71717</v>
      </c>
      <c r="V1553" s="5">
        <f t="shared" si="269"/>
        <v>13333.73333333333</v>
      </c>
      <c r="W1553" s="4">
        <f t="shared" si="270"/>
        <v>0.22838279004600626</v>
      </c>
      <c r="X1553" s="22">
        <f t="shared" si="271"/>
        <v>50401.617510540877</v>
      </c>
      <c r="Y1553" s="22">
        <f t="shared" si="272"/>
        <v>61912.479540429842</v>
      </c>
      <c r="Z1553" s="22">
        <f t="shared" si="274"/>
        <v>3714748.7724257903</v>
      </c>
      <c r="AA1553" s="11">
        <v>7393</v>
      </c>
      <c r="AB1553" s="2">
        <v>2012</v>
      </c>
      <c r="AC1553" s="2">
        <f t="shared" si="273"/>
        <v>4</v>
      </c>
      <c r="AD1553" s="2" t="s">
        <v>148</v>
      </c>
    </row>
    <row r="1554" spans="1:30" x14ac:dyDescent="0.2">
      <c r="A1554">
        <v>39</v>
      </c>
      <c r="B1554" s="2" t="s">
        <v>1294</v>
      </c>
      <c r="C1554" s="2" t="s">
        <v>22</v>
      </c>
      <c r="D1554" s="2" t="s">
        <v>23</v>
      </c>
      <c r="E1554" s="2" t="s">
        <v>2767</v>
      </c>
      <c r="F1554" s="2" t="s">
        <v>2775</v>
      </c>
      <c r="G1554" s="2">
        <v>64</v>
      </c>
      <c r="H1554" s="2">
        <v>74</v>
      </c>
      <c r="I1554" s="3">
        <v>42630</v>
      </c>
      <c r="J1554" s="3">
        <v>42640</v>
      </c>
      <c r="K1554" s="3" t="s">
        <v>2541</v>
      </c>
      <c r="L1554" s="17">
        <f t="shared" si="264"/>
        <v>275.91000000000003</v>
      </c>
      <c r="M1554" s="20">
        <f t="shared" si="265"/>
        <v>0.86328875357906554</v>
      </c>
      <c r="N1554" s="2">
        <v>10</v>
      </c>
      <c r="O1554" s="2">
        <v>5000000</v>
      </c>
      <c r="P1554" s="2">
        <v>5000000</v>
      </c>
      <c r="Q1554" s="2">
        <f t="shared" si="266"/>
        <v>0</v>
      </c>
      <c r="R1554" s="4">
        <f t="shared" si="267"/>
        <v>0</v>
      </c>
      <c r="S1554" s="2">
        <v>3190</v>
      </c>
      <c r="T1554" s="9">
        <f t="shared" si="268"/>
        <v>78174.84375</v>
      </c>
      <c r="U1554" s="2">
        <v>78175</v>
      </c>
      <c r="V1554" s="5">
        <f t="shared" si="269"/>
        <v>0.15625</v>
      </c>
      <c r="W1554" s="4">
        <f t="shared" si="270"/>
        <v>1.9987248135689429E-6</v>
      </c>
      <c r="X1554" s="22">
        <f t="shared" si="271"/>
        <v>67487.463422175701</v>
      </c>
      <c r="Y1554" s="22">
        <f t="shared" si="272"/>
        <v>67487.598311043446</v>
      </c>
      <c r="Z1554" s="22">
        <f t="shared" si="274"/>
        <v>4319206.2919067806</v>
      </c>
      <c r="AA1554" s="11">
        <v>3312</v>
      </c>
      <c r="AB1554" s="2">
        <v>2009</v>
      </c>
      <c r="AC1554" s="2">
        <f t="shared" si="273"/>
        <v>7</v>
      </c>
      <c r="AD1554" s="2" t="s">
        <v>1295</v>
      </c>
    </row>
    <row r="1555" spans="1:30" x14ac:dyDescent="0.2">
      <c r="A1555">
        <v>39</v>
      </c>
      <c r="B1555" s="2" t="s">
        <v>970</v>
      </c>
      <c r="C1555" s="2" t="s">
        <v>22</v>
      </c>
      <c r="D1555" s="2" t="s">
        <v>23</v>
      </c>
      <c r="E1555" s="2" t="s">
        <v>2767</v>
      </c>
      <c r="F1555" s="2" t="s">
        <v>2775</v>
      </c>
      <c r="G1555" s="2">
        <v>68</v>
      </c>
      <c r="H1555" s="2">
        <v>75</v>
      </c>
      <c r="I1555" s="3">
        <v>42630</v>
      </c>
      <c r="J1555" s="3">
        <v>42640</v>
      </c>
      <c r="K1555" s="3" t="s">
        <v>2541</v>
      </c>
      <c r="L1555" s="17">
        <f t="shared" si="264"/>
        <v>275.91000000000003</v>
      </c>
      <c r="M1555" s="20">
        <f t="shared" si="265"/>
        <v>0.86328875357906554</v>
      </c>
      <c r="N1555" s="2">
        <v>10</v>
      </c>
      <c r="O1555" s="2">
        <v>3600000</v>
      </c>
      <c r="P1555" s="2">
        <v>4200000</v>
      </c>
      <c r="Q1555" s="2">
        <f t="shared" si="266"/>
        <v>600000</v>
      </c>
      <c r="R1555" s="4">
        <f t="shared" si="267"/>
        <v>0.16666666666666666</v>
      </c>
      <c r="S1555" s="2">
        <v>40000</v>
      </c>
      <c r="T1555" s="9">
        <f t="shared" si="268"/>
        <v>53529.411764705881</v>
      </c>
      <c r="U1555" s="2">
        <v>62353</v>
      </c>
      <c r="V1555" s="5">
        <f t="shared" si="269"/>
        <v>8823.5882352941189</v>
      </c>
      <c r="W1555" s="4">
        <f t="shared" si="270"/>
        <v>0.16483626373626376</v>
      </c>
      <c r="X1555" s="22">
        <f t="shared" si="271"/>
        <v>46211.339162173506</v>
      </c>
      <c r="Y1555" s="22">
        <f t="shared" si="272"/>
        <v>53828.643651915474</v>
      </c>
      <c r="Z1555" s="22">
        <f t="shared" si="274"/>
        <v>3660347.7683302523</v>
      </c>
      <c r="AA1555" s="2">
        <v>457</v>
      </c>
      <c r="AB1555" s="2">
        <v>1895</v>
      </c>
      <c r="AC1555" s="2">
        <f t="shared" si="273"/>
        <v>121</v>
      </c>
      <c r="AD1555" s="2" t="s">
        <v>206</v>
      </c>
    </row>
    <row r="1556" spans="1:30" x14ac:dyDescent="0.2">
      <c r="A1556">
        <v>39</v>
      </c>
      <c r="B1556" s="2" t="s">
        <v>2173</v>
      </c>
      <c r="C1556" s="2" t="s">
        <v>22</v>
      </c>
      <c r="D1556" s="2" t="s">
        <v>23</v>
      </c>
      <c r="E1556" s="2" t="s">
        <v>2767</v>
      </c>
      <c r="F1556" s="2" t="s">
        <v>2775</v>
      </c>
      <c r="G1556" s="2">
        <v>99</v>
      </c>
      <c r="H1556" s="2">
        <v>87</v>
      </c>
      <c r="I1556" s="3">
        <v>42630</v>
      </c>
      <c r="J1556" s="3">
        <v>42640</v>
      </c>
      <c r="K1556" s="3" t="s">
        <v>2541</v>
      </c>
      <c r="L1556" s="17">
        <f t="shared" si="264"/>
        <v>275.91000000000003</v>
      </c>
      <c r="M1556" s="20">
        <f t="shared" si="265"/>
        <v>0.86328875357906554</v>
      </c>
      <c r="N1556" s="2">
        <v>10</v>
      </c>
      <c r="O1556" s="2">
        <v>6300000</v>
      </c>
      <c r="P1556" s="2">
        <v>7700000</v>
      </c>
      <c r="Q1556" s="2">
        <f t="shared" si="266"/>
        <v>1400000</v>
      </c>
      <c r="R1556" s="4">
        <f t="shared" si="267"/>
        <v>0.22222222222222221</v>
      </c>
      <c r="S1556" s="2"/>
      <c r="T1556" s="9">
        <f t="shared" si="268"/>
        <v>63636.36363636364</v>
      </c>
      <c r="U1556" s="2">
        <v>77778</v>
      </c>
      <c r="V1556" s="5">
        <f t="shared" si="269"/>
        <v>14141.63636363636</v>
      </c>
      <c r="W1556" s="4">
        <f t="shared" si="270"/>
        <v>0.22222571428571422</v>
      </c>
      <c r="X1556" s="22">
        <f t="shared" si="271"/>
        <v>54936.557045940535</v>
      </c>
      <c r="Y1556" s="22">
        <f t="shared" si="272"/>
        <v>67144.872675872553</v>
      </c>
      <c r="Z1556" s="22">
        <f t="shared" si="274"/>
        <v>6647342.3949113823</v>
      </c>
      <c r="AA1556" s="11">
        <v>11786</v>
      </c>
      <c r="AB1556" s="2">
        <v>2008</v>
      </c>
      <c r="AC1556" s="2">
        <f t="shared" si="273"/>
        <v>8</v>
      </c>
      <c r="AD1556" s="2" t="s">
        <v>58</v>
      </c>
    </row>
    <row r="1557" spans="1:30" x14ac:dyDescent="0.2">
      <c r="A1557">
        <v>39</v>
      </c>
      <c r="B1557" s="2" t="s">
        <v>2293</v>
      </c>
      <c r="C1557" s="2" t="s">
        <v>22</v>
      </c>
      <c r="D1557" s="2" t="s">
        <v>23</v>
      </c>
      <c r="E1557" s="2" t="s">
        <v>2767</v>
      </c>
      <c r="F1557" s="2" t="s">
        <v>2775</v>
      </c>
      <c r="G1557" s="2">
        <v>110</v>
      </c>
      <c r="H1557" s="2">
        <v>127</v>
      </c>
      <c r="I1557" s="3">
        <v>42630</v>
      </c>
      <c r="J1557" s="3">
        <v>42640</v>
      </c>
      <c r="K1557" s="3" t="s">
        <v>2541</v>
      </c>
      <c r="L1557" s="17">
        <f t="shared" si="264"/>
        <v>275.91000000000003</v>
      </c>
      <c r="M1557" s="20">
        <f t="shared" si="265"/>
        <v>0.86328875357906554</v>
      </c>
      <c r="N1557" s="2">
        <v>10</v>
      </c>
      <c r="O1557" s="2">
        <v>6300000</v>
      </c>
      <c r="P1557" s="2">
        <v>7550000</v>
      </c>
      <c r="Q1557" s="2">
        <f t="shared" si="266"/>
        <v>1250000</v>
      </c>
      <c r="R1557" s="4">
        <f t="shared" si="267"/>
        <v>0.1984126984126984</v>
      </c>
      <c r="S1557" s="2"/>
      <c r="T1557" s="9">
        <f t="shared" si="268"/>
        <v>57272.727272727272</v>
      </c>
      <c r="U1557" s="2">
        <v>68636</v>
      </c>
      <c r="V1557" s="5">
        <f t="shared" si="269"/>
        <v>11363.272727272728</v>
      </c>
      <c r="W1557" s="4">
        <f t="shared" si="270"/>
        <v>0.19840634920634923</v>
      </c>
      <c r="X1557" s="22">
        <f t="shared" si="271"/>
        <v>49442.901341346478</v>
      </c>
      <c r="Y1557" s="22">
        <f t="shared" si="272"/>
        <v>59252.686890652745</v>
      </c>
      <c r="Z1557" s="22">
        <f t="shared" si="274"/>
        <v>6517795.5579718016</v>
      </c>
      <c r="AA1557" s="2">
        <v>606</v>
      </c>
      <c r="AB1557" s="2">
        <v>1900</v>
      </c>
      <c r="AC1557" s="2">
        <f t="shared" si="273"/>
        <v>116</v>
      </c>
      <c r="AD1557" s="2" t="s">
        <v>65</v>
      </c>
    </row>
    <row r="1558" spans="1:30" x14ac:dyDescent="0.2">
      <c r="A1558">
        <v>40</v>
      </c>
      <c r="B1558" s="2" t="s">
        <v>491</v>
      </c>
      <c r="C1558" s="2" t="s">
        <v>22</v>
      </c>
      <c r="D1558" s="2" t="s">
        <v>23</v>
      </c>
      <c r="E1558" s="2" t="s">
        <v>2767</v>
      </c>
      <c r="F1558" s="2" t="s">
        <v>2775</v>
      </c>
      <c r="G1558" s="2">
        <v>43</v>
      </c>
      <c r="H1558" s="2">
        <v>48</v>
      </c>
      <c r="I1558" s="3">
        <v>42636</v>
      </c>
      <c r="J1558" s="3">
        <v>42646</v>
      </c>
      <c r="K1558" s="3" t="s">
        <v>2542</v>
      </c>
      <c r="L1558" s="17">
        <f t="shared" si="264"/>
        <v>281.13</v>
      </c>
      <c r="M1558" s="20">
        <f t="shared" si="265"/>
        <v>0.84725927506847365</v>
      </c>
      <c r="N1558" s="2">
        <v>10</v>
      </c>
      <c r="O1558" s="2">
        <v>2650000</v>
      </c>
      <c r="P1558" s="2">
        <v>3700000</v>
      </c>
      <c r="Q1558" s="2">
        <f t="shared" si="266"/>
        <v>1050000</v>
      </c>
      <c r="R1558" s="4">
        <f t="shared" si="267"/>
        <v>0.39622641509433965</v>
      </c>
      <c r="S1558" s="2">
        <v>52722</v>
      </c>
      <c r="T1558" s="9">
        <f t="shared" si="268"/>
        <v>62854</v>
      </c>
      <c r="U1558" s="2">
        <v>87273</v>
      </c>
      <c r="V1558" s="5">
        <f t="shared" si="269"/>
        <v>24419</v>
      </c>
      <c r="W1558" s="4">
        <f t="shared" si="270"/>
        <v>0.38850351608489514</v>
      </c>
      <c r="X1558" s="22">
        <f t="shared" si="271"/>
        <v>53253.634475153842</v>
      </c>
      <c r="Y1558" s="22">
        <f t="shared" si="272"/>
        <v>73942.858713050897</v>
      </c>
      <c r="Z1558" s="22">
        <f t="shared" si="274"/>
        <v>3179542.9246611884</v>
      </c>
      <c r="AA1558" s="2">
        <v>450</v>
      </c>
      <c r="AB1558" s="2">
        <v>1878</v>
      </c>
      <c r="AC1558" s="2">
        <f t="shared" si="273"/>
        <v>138</v>
      </c>
      <c r="AD1558" s="2" t="s">
        <v>103</v>
      </c>
    </row>
    <row r="1559" spans="1:30" x14ac:dyDescent="0.2">
      <c r="A1559">
        <v>40</v>
      </c>
      <c r="B1559" s="2" t="s">
        <v>947</v>
      </c>
      <c r="C1559" s="2" t="s">
        <v>22</v>
      </c>
      <c r="D1559" s="2" t="s">
        <v>23</v>
      </c>
      <c r="E1559" s="2" t="s">
        <v>2767</v>
      </c>
      <c r="F1559" s="2" t="s">
        <v>2775</v>
      </c>
      <c r="G1559" s="2">
        <v>54</v>
      </c>
      <c r="H1559" s="2">
        <v>60</v>
      </c>
      <c r="I1559" s="3">
        <v>42636</v>
      </c>
      <c r="J1559" s="3">
        <v>42646</v>
      </c>
      <c r="K1559" s="3" t="s">
        <v>2542</v>
      </c>
      <c r="L1559" s="17">
        <f t="shared" si="264"/>
        <v>281.13</v>
      </c>
      <c r="M1559" s="20">
        <f t="shared" si="265"/>
        <v>0.84725927506847365</v>
      </c>
      <c r="N1559" s="2">
        <v>10</v>
      </c>
      <c r="O1559" s="2">
        <v>3300000</v>
      </c>
      <c r="P1559" s="2">
        <v>3575000</v>
      </c>
      <c r="Q1559" s="2">
        <f t="shared" si="266"/>
        <v>275000</v>
      </c>
      <c r="R1559" s="4">
        <f t="shared" si="267"/>
        <v>8.3333333333333329E-2</v>
      </c>
      <c r="S1559" s="2">
        <v>57000</v>
      </c>
      <c r="T1559" s="9">
        <f t="shared" si="268"/>
        <v>62166.666666666664</v>
      </c>
      <c r="U1559" s="2">
        <v>67259</v>
      </c>
      <c r="V1559" s="5">
        <f t="shared" si="269"/>
        <v>5092.3333333333358</v>
      </c>
      <c r="W1559" s="4">
        <f t="shared" si="270"/>
        <v>8.191420911528155E-2</v>
      </c>
      <c r="X1559" s="22">
        <f t="shared" si="271"/>
        <v>52671.284933423442</v>
      </c>
      <c r="Y1559" s="22">
        <f t="shared" si="272"/>
        <v>56985.811581830472</v>
      </c>
      <c r="Z1559" s="22">
        <f t="shared" si="274"/>
        <v>3077233.8254188453</v>
      </c>
      <c r="AA1559" s="11">
        <v>2086</v>
      </c>
      <c r="AB1559" s="2">
        <v>1935</v>
      </c>
      <c r="AC1559" s="2">
        <f t="shared" si="273"/>
        <v>81</v>
      </c>
      <c r="AD1559" s="2" t="s">
        <v>37</v>
      </c>
    </row>
    <row r="1560" spans="1:30" x14ac:dyDescent="0.2">
      <c r="A1560">
        <v>40</v>
      </c>
      <c r="B1560" s="2" t="s">
        <v>648</v>
      </c>
      <c r="C1560" s="2" t="s">
        <v>22</v>
      </c>
      <c r="D1560" s="2" t="s">
        <v>23</v>
      </c>
      <c r="E1560" s="2" t="s">
        <v>2767</v>
      </c>
      <c r="F1560" s="2" t="s">
        <v>2775</v>
      </c>
      <c r="G1560" s="2">
        <v>50</v>
      </c>
      <c r="H1560" s="2">
        <v>55</v>
      </c>
      <c r="I1560" s="3">
        <v>42637</v>
      </c>
      <c r="J1560" s="3">
        <v>42647</v>
      </c>
      <c r="K1560" s="3" t="s">
        <v>2542</v>
      </c>
      <c r="L1560" s="17">
        <f t="shared" si="264"/>
        <v>281.13</v>
      </c>
      <c r="M1560" s="20">
        <f t="shared" si="265"/>
        <v>0.84725927506847365</v>
      </c>
      <c r="N1560" s="2">
        <v>10</v>
      </c>
      <c r="O1560" s="2">
        <v>2950000</v>
      </c>
      <c r="P1560" s="2">
        <v>3600000</v>
      </c>
      <c r="Q1560" s="2">
        <f t="shared" si="266"/>
        <v>650000</v>
      </c>
      <c r="R1560" s="4">
        <f t="shared" si="267"/>
        <v>0.22033898305084745</v>
      </c>
      <c r="S1560" s="2">
        <v>15359</v>
      </c>
      <c r="T1560" s="9">
        <f t="shared" si="268"/>
        <v>59307.18</v>
      </c>
      <c r="U1560" s="2">
        <v>72307</v>
      </c>
      <c r="V1560" s="5">
        <f t="shared" si="269"/>
        <v>12999.82</v>
      </c>
      <c r="W1560" s="4">
        <f t="shared" si="270"/>
        <v>0.21919470795947471</v>
      </c>
      <c r="X1560" s="22">
        <f t="shared" si="271"/>
        <v>50248.558333155481</v>
      </c>
      <c r="Y1560" s="22">
        <f t="shared" si="272"/>
        <v>61262.776402376126</v>
      </c>
      <c r="Z1560" s="22">
        <f t="shared" si="274"/>
        <v>3063138.8201188063</v>
      </c>
      <c r="AA1560" s="2">
        <v>846</v>
      </c>
      <c r="AB1560" s="2">
        <v>1979</v>
      </c>
      <c r="AC1560" s="2">
        <f t="shared" si="273"/>
        <v>37</v>
      </c>
      <c r="AD1560" s="2" t="s">
        <v>37</v>
      </c>
    </row>
    <row r="1561" spans="1:30" x14ac:dyDescent="0.2">
      <c r="A1561">
        <v>40</v>
      </c>
      <c r="B1561" s="2" t="s">
        <v>1977</v>
      </c>
      <c r="C1561" s="2" t="s">
        <v>22</v>
      </c>
      <c r="D1561" s="2" t="s">
        <v>23</v>
      </c>
      <c r="E1561" s="2" t="s">
        <v>2767</v>
      </c>
      <c r="F1561" s="2" t="s">
        <v>2775</v>
      </c>
      <c r="G1561" s="2">
        <v>85</v>
      </c>
      <c r="H1561" s="2">
        <v>98</v>
      </c>
      <c r="I1561" s="3">
        <v>42637</v>
      </c>
      <c r="J1561" s="3">
        <v>42647</v>
      </c>
      <c r="K1561" s="3" t="s">
        <v>2542</v>
      </c>
      <c r="L1561" s="17">
        <f t="shared" si="264"/>
        <v>281.13</v>
      </c>
      <c r="M1561" s="20">
        <f t="shared" si="265"/>
        <v>0.84725927506847365</v>
      </c>
      <c r="N1561" s="2">
        <v>10</v>
      </c>
      <c r="O1561" s="2">
        <v>5800000</v>
      </c>
      <c r="P1561" s="2">
        <v>6900000</v>
      </c>
      <c r="Q1561" s="2">
        <f t="shared" si="266"/>
        <v>1100000</v>
      </c>
      <c r="R1561" s="4">
        <f t="shared" si="267"/>
        <v>0.18965517241379309</v>
      </c>
      <c r="S1561" s="2"/>
      <c r="T1561" s="9">
        <f t="shared" si="268"/>
        <v>68235.294117647063</v>
      </c>
      <c r="U1561" s="2">
        <v>81176</v>
      </c>
      <c r="V1561" s="5">
        <f t="shared" si="269"/>
        <v>12940.705882352937</v>
      </c>
      <c r="W1561" s="4">
        <f t="shared" si="270"/>
        <v>0.18964827586206889</v>
      </c>
      <c r="X1561" s="22">
        <f t="shared" si="271"/>
        <v>57812.985828201738</v>
      </c>
      <c r="Y1561" s="22">
        <f t="shared" si="272"/>
        <v>68777.118912958424</v>
      </c>
      <c r="Z1561" s="22">
        <f t="shared" si="274"/>
        <v>5846055.1076014657</v>
      </c>
      <c r="AA1561" s="11">
        <v>11348</v>
      </c>
      <c r="AB1561" s="2">
        <v>2015</v>
      </c>
      <c r="AC1561" s="2">
        <f t="shared" si="273"/>
        <v>1</v>
      </c>
      <c r="AD1561" s="2" t="s">
        <v>67</v>
      </c>
    </row>
    <row r="1562" spans="1:30" x14ac:dyDescent="0.2">
      <c r="A1562">
        <v>41</v>
      </c>
      <c r="B1562" s="2" t="s">
        <v>443</v>
      </c>
      <c r="C1562" s="2" t="s">
        <v>22</v>
      </c>
      <c r="D1562" s="2" t="s">
        <v>23</v>
      </c>
      <c r="E1562" s="2" t="s">
        <v>2767</v>
      </c>
      <c r="F1562" s="2" t="s">
        <v>2775</v>
      </c>
      <c r="G1562" s="2">
        <v>41</v>
      </c>
      <c r="H1562" s="2">
        <v>47</v>
      </c>
      <c r="I1562" s="3">
        <v>42644</v>
      </c>
      <c r="J1562" s="3">
        <v>42654</v>
      </c>
      <c r="K1562" s="3" t="s">
        <v>2542</v>
      </c>
      <c r="L1562" s="17">
        <f t="shared" si="264"/>
        <v>281.13</v>
      </c>
      <c r="M1562" s="20">
        <f t="shared" si="265"/>
        <v>0.84725927506847365</v>
      </c>
      <c r="N1562" s="2">
        <v>10</v>
      </c>
      <c r="O1562" s="2">
        <v>2700000</v>
      </c>
      <c r="P1562" s="2">
        <v>3400000</v>
      </c>
      <c r="Q1562" s="2">
        <f t="shared" si="266"/>
        <v>700000</v>
      </c>
      <c r="R1562" s="4">
        <f t="shared" si="267"/>
        <v>0.25925925925925924</v>
      </c>
      <c r="S1562" s="2">
        <v>49166</v>
      </c>
      <c r="T1562" s="9">
        <f t="shared" si="268"/>
        <v>67052.829268292684</v>
      </c>
      <c r="U1562" s="2">
        <v>84126</v>
      </c>
      <c r="V1562" s="5">
        <f t="shared" si="269"/>
        <v>17073.170731707316</v>
      </c>
      <c r="W1562" s="4">
        <f t="shared" si="270"/>
        <v>0.25462267465842364</v>
      </c>
      <c r="X1562" s="22">
        <f t="shared" si="271"/>
        <v>56811.131517143789</v>
      </c>
      <c r="Y1562" s="22">
        <f t="shared" si="272"/>
        <v>71276.533774410418</v>
      </c>
      <c r="Z1562" s="22">
        <f t="shared" si="274"/>
        <v>2922337.8847508272</v>
      </c>
      <c r="AA1562" s="2">
        <v>398</v>
      </c>
      <c r="AB1562" s="2">
        <v>1900</v>
      </c>
      <c r="AC1562" s="2">
        <f t="shared" si="273"/>
        <v>116</v>
      </c>
      <c r="AD1562" s="2" t="s">
        <v>58</v>
      </c>
    </row>
    <row r="1563" spans="1:30" x14ac:dyDescent="0.2">
      <c r="A1563">
        <v>41</v>
      </c>
      <c r="B1563" s="2" t="s">
        <v>526</v>
      </c>
      <c r="C1563" s="2" t="s">
        <v>22</v>
      </c>
      <c r="D1563" s="2" t="s">
        <v>23</v>
      </c>
      <c r="E1563" s="2" t="s">
        <v>2767</v>
      </c>
      <c r="F1563" s="2" t="s">
        <v>2775</v>
      </c>
      <c r="G1563" s="2">
        <v>44</v>
      </c>
      <c r="H1563" s="2">
        <v>50</v>
      </c>
      <c r="I1563" s="3">
        <v>42644</v>
      </c>
      <c r="J1563" s="3">
        <v>42654</v>
      </c>
      <c r="K1563" s="3" t="s">
        <v>2542</v>
      </c>
      <c r="L1563" s="17">
        <f t="shared" si="264"/>
        <v>281.13</v>
      </c>
      <c r="M1563" s="20">
        <f t="shared" si="265"/>
        <v>0.84725927506847365</v>
      </c>
      <c r="N1563" s="2">
        <v>10</v>
      </c>
      <c r="O1563" s="2">
        <v>3300000</v>
      </c>
      <c r="P1563" s="2">
        <v>3900000</v>
      </c>
      <c r="Q1563" s="2">
        <f t="shared" si="266"/>
        <v>600000</v>
      </c>
      <c r="R1563" s="4">
        <f t="shared" si="267"/>
        <v>0.18181818181818182</v>
      </c>
      <c r="S1563" s="2">
        <v>151848</v>
      </c>
      <c r="T1563" s="9">
        <f t="shared" si="268"/>
        <v>78451.090909090912</v>
      </c>
      <c r="U1563" s="2">
        <v>92087</v>
      </c>
      <c r="V1563" s="5">
        <f t="shared" si="269"/>
        <v>13635.909090909088</v>
      </c>
      <c r="W1563" s="4">
        <f t="shared" si="270"/>
        <v>0.17381414245354948</v>
      </c>
      <c r="X1563" s="22">
        <f t="shared" si="271"/>
        <v>66468.414411967286</v>
      </c>
      <c r="Y1563" s="22">
        <f t="shared" si="272"/>
        <v>78021.564863230538</v>
      </c>
      <c r="Z1563" s="22">
        <f t="shared" si="274"/>
        <v>3432948.8539821436</v>
      </c>
      <c r="AA1563" s="2">
        <v>579</v>
      </c>
      <c r="AB1563" s="2">
        <v>1904</v>
      </c>
      <c r="AC1563" s="2">
        <f t="shared" si="273"/>
        <v>112</v>
      </c>
      <c r="AD1563" s="2" t="s">
        <v>37</v>
      </c>
    </row>
    <row r="1564" spans="1:30" x14ac:dyDescent="0.2">
      <c r="A1564">
        <v>41</v>
      </c>
      <c r="B1564" s="2" t="s">
        <v>636</v>
      </c>
      <c r="C1564" s="2" t="s">
        <v>22</v>
      </c>
      <c r="D1564" s="2" t="s">
        <v>23</v>
      </c>
      <c r="E1564" s="2" t="s">
        <v>2767</v>
      </c>
      <c r="F1564" s="2" t="s">
        <v>2775</v>
      </c>
      <c r="G1564" s="2">
        <v>47</v>
      </c>
      <c r="H1564" s="2">
        <v>55</v>
      </c>
      <c r="I1564" s="3">
        <v>42644</v>
      </c>
      <c r="J1564" s="3">
        <v>42654</v>
      </c>
      <c r="K1564" s="3" t="s">
        <v>2542</v>
      </c>
      <c r="L1564" s="17">
        <f t="shared" si="264"/>
        <v>281.13</v>
      </c>
      <c r="M1564" s="20">
        <f t="shared" si="265"/>
        <v>0.84725927506847365</v>
      </c>
      <c r="N1564" s="2">
        <v>10</v>
      </c>
      <c r="O1564" s="2">
        <v>4200000</v>
      </c>
      <c r="P1564" s="2">
        <v>4600000</v>
      </c>
      <c r="Q1564" s="2">
        <f t="shared" si="266"/>
        <v>400000</v>
      </c>
      <c r="R1564" s="4">
        <f t="shared" si="267"/>
        <v>9.5238095238095233E-2</v>
      </c>
      <c r="S1564" s="2">
        <v>16000</v>
      </c>
      <c r="T1564" s="9">
        <f t="shared" si="268"/>
        <v>89702.127659574471</v>
      </c>
      <c r="U1564" s="2">
        <v>98213</v>
      </c>
      <c r="V1564" s="5">
        <f t="shared" si="269"/>
        <v>8510.8723404255288</v>
      </c>
      <c r="W1564" s="4">
        <f t="shared" si="270"/>
        <v>9.4879269449715337E-2</v>
      </c>
      <c r="X1564" s="22">
        <f t="shared" si="271"/>
        <v>76000.95965295074</v>
      </c>
      <c r="Y1564" s="22">
        <f t="shared" si="272"/>
        <v>83211.875182300006</v>
      </c>
      <c r="Z1564" s="22">
        <f t="shared" si="274"/>
        <v>3910958.1335681002</v>
      </c>
      <c r="AA1564" s="11">
        <v>6789</v>
      </c>
      <c r="AB1564" s="2">
        <v>2005</v>
      </c>
      <c r="AC1564" s="2">
        <f t="shared" si="273"/>
        <v>11</v>
      </c>
      <c r="AD1564" s="2" t="s">
        <v>240</v>
      </c>
    </row>
    <row r="1565" spans="1:30" x14ac:dyDescent="0.2">
      <c r="A1565">
        <v>41</v>
      </c>
      <c r="B1565" s="2" t="s">
        <v>1611</v>
      </c>
      <c r="C1565" s="2" t="s">
        <v>22</v>
      </c>
      <c r="D1565" s="2" t="s">
        <v>23</v>
      </c>
      <c r="E1565" s="2" t="s">
        <v>2767</v>
      </c>
      <c r="F1565" s="2" t="s">
        <v>2775</v>
      </c>
      <c r="G1565" s="2">
        <v>72</v>
      </c>
      <c r="H1565" s="2">
        <v>80</v>
      </c>
      <c r="I1565" s="3">
        <v>42644</v>
      </c>
      <c r="J1565" s="3">
        <v>42654</v>
      </c>
      <c r="K1565" s="3" t="s">
        <v>2542</v>
      </c>
      <c r="L1565" s="17">
        <f t="shared" si="264"/>
        <v>281.13</v>
      </c>
      <c r="M1565" s="20">
        <f t="shared" si="265"/>
        <v>0.84725927506847365</v>
      </c>
      <c r="N1565" s="2">
        <v>10</v>
      </c>
      <c r="O1565" s="2">
        <v>4490000</v>
      </c>
      <c r="P1565" s="2">
        <v>5250000</v>
      </c>
      <c r="Q1565" s="2">
        <f t="shared" si="266"/>
        <v>760000</v>
      </c>
      <c r="R1565" s="4">
        <f t="shared" si="267"/>
        <v>0.16926503340757237</v>
      </c>
      <c r="S1565" s="2">
        <v>330</v>
      </c>
      <c r="T1565" s="9">
        <f t="shared" si="268"/>
        <v>62365.694444444445</v>
      </c>
      <c r="U1565" s="2">
        <v>72921</v>
      </c>
      <c r="V1565" s="5">
        <f t="shared" si="269"/>
        <v>10555.305555555555</v>
      </c>
      <c r="W1565" s="4">
        <f t="shared" si="270"/>
        <v>0.16924858529328579</v>
      </c>
      <c r="X1565" s="22">
        <f t="shared" si="271"/>
        <v>52839.913064141932</v>
      </c>
      <c r="Y1565" s="22">
        <f t="shared" si="272"/>
        <v>61782.993597268171</v>
      </c>
      <c r="Z1565" s="22">
        <f t="shared" si="274"/>
        <v>4448375.5390033079</v>
      </c>
      <c r="AA1565" s="2">
        <v>333</v>
      </c>
      <c r="AB1565" s="2">
        <v>1923</v>
      </c>
      <c r="AC1565" s="2">
        <f t="shared" si="273"/>
        <v>93</v>
      </c>
      <c r="AD1565" s="2" t="s">
        <v>58</v>
      </c>
    </row>
    <row r="1566" spans="1:30" x14ac:dyDescent="0.2">
      <c r="A1566">
        <v>41</v>
      </c>
      <c r="B1566" s="2" t="s">
        <v>376</v>
      </c>
      <c r="C1566" s="2" t="s">
        <v>22</v>
      </c>
      <c r="D1566" s="2" t="s">
        <v>23</v>
      </c>
      <c r="E1566" s="2" t="s">
        <v>2767</v>
      </c>
      <c r="F1566" s="2" t="s">
        <v>2775</v>
      </c>
      <c r="G1566" s="2">
        <v>39</v>
      </c>
      <c r="H1566" s="2">
        <v>46</v>
      </c>
      <c r="I1566" s="3">
        <v>42645</v>
      </c>
      <c r="J1566" s="3">
        <v>42655</v>
      </c>
      <c r="K1566" s="3" t="s">
        <v>2542</v>
      </c>
      <c r="L1566" s="17">
        <f t="shared" si="264"/>
        <v>281.13</v>
      </c>
      <c r="M1566" s="20">
        <f t="shared" si="265"/>
        <v>0.84725927506847365</v>
      </c>
      <c r="N1566" s="2">
        <v>10</v>
      </c>
      <c r="O1566" s="2">
        <v>2700000</v>
      </c>
      <c r="P1566" s="2">
        <v>3500000</v>
      </c>
      <c r="Q1566" s="2">
        <f t="shared" si="266"/>
        <v>800000</v>
      </c>
      <c r="R1566" s="4">
        <f t="shared" si="267"/>
        <v>0.29629629629629628</v>
      </c>
      <c r="S1566" s="2">
        <v>98541</v>
      </c>
      <c r="T1566" s="9">
        <f t="shared" si="268"/>
        <v>71757.461538461532</v>
      </c>
      <c r="U1566" s="2">
        <v>92270</v>
      </c>
      <c r="V1566" s="5">
        <f t="shared" si="269"/>
        <v>20512.538461538468</v>
      </c>
      <c r="W1566" s="4">
        <f t="shared" si="270"/>
        <v>0.28585931026202593</v>
      </c>
      <c r="X1566" s="22">
        <f t="shared" si="271"/>
        <v>60797.174843830799</v>
      </c>
      <c r="Y1566" s="22">
        <f t="shared" si="272"/>
        <v>78176.613310568064</v>
      </c>
      <c r="Z1566" s="22">
        <f t="shared" si="274"/>
        <v>3048887.9191121543</v>
      </c>
      <c r="AA1566" s="11">
        <v>3803</v>
      </c>
      <c r="AB1566" s="2">
        <v>1915</v>
      </c>
      <c r="AC1566" s="2">
        <f t="shared" si="273"/>
        <v>101</v>
      </c>
      <c r="AD1566" s="2" t="s">
        <v>137</v>
      </c>
    </row>
    <row r="1567" spans="1:30" x14ac:dyDescent="0.2">
      <c r="A1567">
        <v>41</v>
      </c>
      <c r="B1567" s="2" t="s">
        <v>1959</v>
      </c>
      <c r="C1567" s="2" t="s">
        <v>22</v>
      </c>
      <c r="D1567" s="2" t="s">
        <v>23</v>
      </c>
      <c r="E1567" s="2" t="s">
        <v>2767</v>
      </c>
      <c r="F1567" s="2" t="s">
        <v>2775</v>
      </c>
      <c r="G1567" s="2">
        <v>84</v>
      </c>
      <c r="H1567" s="2">
        <v>102</v>
      </c>
      <c r="I1567" s="3">
        <v>42645</v>
      </c>
      <c r="J1567" s="3">
        <v>42655</v>
      </c>
      <c r="K1567" s="3" t="s">
        <v>2542</v>
      </c>
      <c r="L1567" s="17">
        <f t="shared" si="264"/>
        <v>281.13</v>
      </c>
      <c r="M1567" s="20">
        <f t="shared" si="265"/>
        <v>0.84725927506847365</v>
      </c>
      <c r="N1567" s="2">
        <v>10</v>
      </c>
      <c r="O1567" s="2">
        <v>5200000</v>
      </c>
      <c r="P1567" s="2">
        <v>5300000</v>
      </c>
      <c r="Q1567" s="2">
        <f t="shared" si="266"/>
        <v>100000</v>
      </c>
      <c r="R1567" s="4">
        <f t="shared" si="267"/>
        <v>1.9230769230769232E-2</v>
      </c>
      <c r="S1567" s="2"/>
      <c r="T1567" s="9">
        <f t="shared" si="268"/>
        <v>61904.761904761908</v>
      </c>
      <c r="U1567" s="2">
        <v>63095</v>
      </c>
      <c r="V1567" s="5">
        <f t="shared" si="269"/>
        <v>1190.2380952380918</v>
      </c>
      <c r="W1567" s="4">
        <f t="shared" si="270"/>
        <v>1.922692307692302E-2</v>
      </c>
      <c r="X1567" s="22">
        <f t="shared" si="271"/>
        <v>52449.383694715041</v>
      </c>
      <c r="Y1567" s="22">
        <f t="shared" si="272"/>
        <v>53457.823960445348</v>
      </c>
      <c r="Z1567" s="22">
        <f t="shared" si="274"/>
        <v>4490457.2126774089</v>
      </c>
      <c r="AA1567" s="11">
        <v>5298</v>
      </c>
      <c r="AB1567" s="2">
        <v>1985</v>
      </c>
      <c r="AC1567" s="2">
        <f t="shared" si="273"/>
        <v>31</v>
      </c>
      <c r="AD1567" s="2" t="s">
        <v>146</v>
      </c>
    </row>
    <row r="1568" spans="1:30" x14ac:dyDescent="0.2">
      <c r="A1568">
        <v>42</v>
      </c>
      <c r="B1568" s="2" t="s">
        <v>334</v>
      </c>
      <c r="C1568" s="2" t="s">
        <v>22</v>
      </c>
      <c r="D1568" s="2" t="s">
        <v>23</v>
      </c>
      <c r="E1568" s="2" t="s">
        <v>2767</v>
      </c>
      <c r="F1568" s="2" t="s">
        <v>2775</v>
      </c>
      <c r="G1568" s="2">
        <v>37</v>
      </c>
      <c r="H1568" s="2">
        <v>41</v>
      </c>
      <c r="I1568" s="3">
        <v>42650</v>
      </c>
      <c r="J1568" s="3">
        <v>42660</v>
      </c>
      <c r="K1568" s="3" t="s">
        <v>2542</v>
      </c>
      <c r="L1568" s="17">
        <f t="shared" si="264"/>
        <v>281.13</v>
      </c>
      <c r="M1568" s="20">
        <f t="shared" si="265"/>
        <v>0.84725927506847365</v>
      </c>
      <c r="N1568" s="2">
        <v>10</v>
      </c>
      <c r="O1568" s="2">
        <v>2400000</v>
      </c>
      <c r="P1568" s="2">
        <v>2930000</v>
      </c>
      <c r="Q1568" s="2">
        <f t="shared" si="266"/>
        <v>530000</v>
      </c>
      <c r="R1568" s="4">
        <f t="shared" si="267"/>
        <v>0.22083333333333333</v>
      </c>
      <c r="S1568" s="2">
        <v>43208</v>
      </c>
      <c r="T1568" s="9">
        <f t="shared" si="268"/>
        <v>66032.648648648654</v>
      </c>
      <c r="U1568" s="2">
        <v>80357</v>
      </c>
      <c r="V1568" s="5">
        <f t="shared" si="269"/>
        <v>14324.351351351346</v>
      </c>
      <c r="W1568" s="4">
        <f t="shared" si="270"/>
        <v>0.2169283171960798</v>
      </c>
      <c r="X1568" s="22">
        <f t="shared" si="271"/>
        <v>55946.774024905288</v>
      </c>
      <c r="Y1568" s="22">
        <f t="shared" si="272"/>
        <v>68083.213566677339</v>
      </c>
      <c r="Z1568" s="22">
        <f t="shared" si="274"/>
        <v>2519078.9019670617</v>
      </c>
      <c r="AA1568" s="2">
        <v>440</v>
      </c>
      <c r="AB1568" s="2">
        <v>1930</v>
      </c>
      <c r="AC1568" s="2">
        <f t="shared" si="273"/>
        <v>86</v>
      </c>
      <c r="AD1568" s="2" t="s">
        <v>335</v>
      </c>
    </row>
    <row r="1569" spans="1:30" x14ac:dyDescent="0.2">
      <c r="A1569">
        <v>42</v>
      </c>
      <c r="B1569" s="2" t="s">
        <v>232</v>
      </c>
      <c r="C1569" s="2" t="s">
        <v>22</v>
      </c>
      <c r="D1569" s="2" t="s">
        <v>23</v>
      </c>
      <c r="E1569" s="2" t="s">
        <v>2767</v>
      </c>
      <c r="F1569" s="2" t="s">
        <v>2775</v>
      </c>
      <c r="G1569" s="2">
        <v>33</v>
      </c>
      <c r="H1569" s="2">
        <v>39</v>
      </c>
      <c r="I1569" s="3">
        <v>42651</v>
      </c>
      <c r="J1569" s="3">
        <v>42661</v>
      </c>
      <c r="K1569" s="3" t="s">
        <v>2542</v>
      </c>
      <c r="L1569" s="17">
        <f t="shared" si="264"/>
        <v>281.13</v>
      </c>
      <c r="M1569" s="20">
        <f t="shared" si="265"/>
        <v>0.84725927506847365</v>
      </c>
      <c r="N1569" s="2">
        <v>10</v>
      </c>
      <c r="O1569" s="2">
        <v>2600000</v>
      </c>
      <c r="P1569" s="2">
        <v>3300000</v>
      </c>
      <c r="Q1569" s="2">
        <f t="shared" si="266"/>
        <v>700000</v>
      </c>
      <c r="R1569" s="4">
        <f t="shared" si="267"/>
        <v>0.26923076923076922</v>
      </c>
      <c r="S1569" s="2">
        <v>2100</v>
      </c>
      <c r="T1569" s="9">
        <f t="shared" si="268"/>
        <v>78851.515151515152</v>
      </c>
      <c r="U1569" s="2">
        <v>100064</v>
      </c>
      <c r="V1569" s="5">
        <f t="shared" si="269"/>
        <v>21212.484848484848</v>
      </c>
      <c r="W1569" s="4">
        <f t="shared" si="270"/>
        <v>0.2690181007647669</v>
      </c>
      <c r="X1569" s="22">
        <f t="shared" si="271"/>
        <v>66807.677565323494</v>
      </c>
      <c r="Y1569" s="22">
        <f t="shared" si="272"/>
        <v>84780.152100451742</v>
      </c>
      <c r="Z1569" s="22">
        <f t="shared" si="274"/>
        <v>2797745.0193149075</v>
      </c>
      <c r="AA1569" s="11">
        <v>1910</v>
      </c>
      <c r="AB1569" s="2">
        <v>1965</v>
      </c>
      <c r="AC1569" s="2">
        <f t="shared" si="273"/>
        <v>51</v>
      </c>
      <c r="AD1569" s="2" t="s">
        <v>240</v>
      </c>
    </row>
    <row r="1570" spans="1:30" x14ac:dyDescent="0.2">
      <c r="A1570">
        <v>42</v>
      </c>
      <c r="B1570" s="2" t="s">
        <v>305</v>
      </c>
      <c r="C1570" s="2" t="s">
        <v>22</v>
      </c>
      <c r="D1570" s="2" t="s">
        <v>23</v>
      </c>
      <c r="E1570" s="2" t="s">
        <v>2767</v>
      </c>
      <c r="F1570" s="2" t="s">
        <v>2775</v>
      </c>
      <c r="G1570" s="2">
        <v>48</v>
      </c>
      <c r="H1570" s="2">
        <v>54</v>
      </c>
      <c r="I1570" s="3">
        <v>42651</v>
      </c>
      <c r="J1570" s="3">
        <v>42661</v>
      </c>
      <c r="K1570" s="3" t="s">
        <v>2542</v>
      </c>
      <c r="L1570" s="17">
        <f t="shared" si="264"/>
        <v>281.13</v>
      </c>
      <c r="M1570" s="20">
        <f t="shared" si="265"/>
        <v>0.84725927506847365</v>
      </c>
      <c r="N1570" s="2">
        <v>10</v>
      </c>
      <c r="O1570" s="2">
        <v>3250000</v>
      </c>
      <c r="P1570" s="2">
        <v>3650000</v>
      </c>
      <c r="Q1570" s="2">
        <f t="shared" si="266"/>
        <v>400000</v>
      </c>
      <c r="R1570" s="4">
        <f t="shared" si="267"/>
        <v>0.12307692307692308</v>
      </c>
      <c r="S1570" s="2">
        <v>50440</v>
      </c>
      <c r="T1570" s="9">
        <f t="shared" si="268"/>
        <v>68759.166666666672</v>
      </c>
      <c r="U1570" s="2">
        <v>77093</v>
      </c>
      <c r="V1570" s="5">
        <f t="shared" si="269"/>
        <v>8333.8333333333285</v>
      </c>
      <c r="W1570" s="4">
        <f t="shared" si="270"/>
        <v>0.12120323350825943</v>
      </c>
      <c r="X1570" s="22">
        <f t="shared" si="271"/>
        <v>58256.841704312363</v>
      </c>
      <c r="Y1570" s="22">
        <f t="shared" si="272"/>
        <v>65317.759292853836</v>
      </c>
      <c r="Z1570" s="22">
        <f t="shared" si="274"/>
        <v>3135252.4460569844</v>
      </c>
      <c r="AA1570" s="2">
        <v>445</v>
      </c>
      <c r="AB1570" s="2">
        <v>1889</v>
      </c>
      <c r="AC1570" s="2">
        <f t="shared" si="273"/>
        <v>127</v>
      </c>
      <c r="AD1570" s="2" t="s">
        <v>148</v>
      </c>
    </row>
    <row r="1571" spans="1:30" x14ac:dyDescent="0.2">
      <c r="A1571">
        <v>42</v>
      </c>
      <c r="B1571" s="2" t="s">
        <v>1015</v>
      </c>
      <c r="C1571" s="2" t="s">
        <v>22</v>
      </c>
      <c r="D1571" s="2" t="s">
        <v>23</v>
      </c>
      <c r="E1571" s="2" t="s">
        <v>2767</v>
      </c>
      <c r="F1571" s="2" t="s">
        <v>2775</v>
      </c>
      <c r="G1571" s="2">
        <v>57</v>
      </c>
      <c r="H1571" s="2">
        <v>68</v>
      </c>
      <c r="I1571" s="3">
        <v>42651</v>
      </c>
      <c r="J1571" s="3">
        <v>42661</v>
      </c>
      <c r="K1571" s="3" t="s">
        <v>2542</v>
      </c>
      <c r="L1571" s="17">
        <f t="shared" si="264"/>
        <v>281.13</v>
      </c>
      <c r="M1571" s="20">
        <f t="shared" si="265"/>
        <v>0.84725927506847365</v>
      </c>
      <c r="N1571" s="2">
        <v>10</v>
      </c>
      <c r="O1571" s="2">
        <v>5000000</v>
      </c>
      <c r="P1571" s="2">
        <v>5650000</v>
      </c>
      <c r="Q1571" s="2">
        <f t="shared" si="266"/>
        <v>650000</v>
      </c>
      <c r="R1571" s="4">
        <f t="shared" si="267"/>
        <v>0.13</v>
      </c>
      <c r="S1571" s="2"/>
      <c r="T1571" s="9">
        <f t="shared" si="268"/>
        <v>87719.298245614031</v>
      </c>
      <c r="U1571" s="2">
        <v>99123</v>
      </c>
      <c r="V1571" s="5">
        <f t="shared" si="269"/>
        <v>11403.701754385969</v>
      </c>
      <c r="W1571" s="4">
        <f t="shared" si="270"/>
        <v>0.13000220000000007</v>
      </c>
      <c r="X1571" s="22">
        <f t="shared" si="271"/>
        <v>74320.989041094173</v>
      </c>
      <c r="Y1571" s="22">
        <f t="shared" si="272"/>
        <v>83982.881122612307</v>
      </c>
      <c r="Z1571" s="22">
        <f t="shared" si="274"/>
        <v>4787024.2239889018</v>
      </c>
      <c r="AA1571" s="2">
        <v>565</v>
      </c>
      <c r="AB1571" s="2">
        <v>2008</v>
      </c>
      <c r="AC1571" s="2">
        <f t="shared" si="273"/>
        <v>8</v>
      </c>
      <c r="AD1571" s="2" t="s">
        <v>67</v>
      </c>
    </row>
    <row r="1572" spans="1:30" x14ac:dyDescent="0.2">
      <c r="A1572">
        <v>42</v>
      </c>
      <c r="B1572" s="2" t="s">
        <v>1834</v>
      </c>
      <c r="C1572" s="2" t="s">
        <v>22</v>
      </c>
      <c r="D1572" s="2" t="s">
        <v>23</v>
      </c>
      <c r="E1572" s="2" t="s">
        <v>2767</v>
      </c>
      <c r="F1572" s="2" t="s">
        <v>2775</v>
      </c>
      <c r="G1572" s="2">
        <v>79</v>
      </c>
      <c r="H1572" s="2">
        <v>87</v>
      </c>
      <c r="I1572" s="3">
        <v>42651</v>
      </c>
      <c r="J1572" s="3">
        <v>42661</v>
      </c>
      <c r="K1572" s="3" t="s">
        <v>2542</v>
      </c>
      <c r="L1572" s="17">
        <f t="shared" si="264"/>
        <v>281.13</v>
      </c>
      <c r="M1572" s="20">
        <f t="shared" si="265"/>
        <v>0.84725927506847365</v>
      </c>
      <c r="N1572" s="2">
        <v>10</v>
      </c>
      <c r="O1572" s="2">
        <v>6000000</v>
      </c>
      <c r="P1572" s="2">
        <v>6900000</v>
      </c>
      <c r="Q1572" s="2">
        <f t="shared" si="266"/>
        <v>900000</v>
      </c>
      <c r="R1572" s="4">
        <f t="shared" si="267"/>
        <v>0.15</v>
      </c>
      <c r="S1572" s="2"/>
      <c r="T1572" s="9">
        <f t="shared" si="268"/>
        <v>75949.3670886076</v>
      </c>
      <c r="U1572" s="2">
        <v>87342</v>
      </c>
      <c r="V1572" s="5">
        <f t="shared" si="269"/>
        <v>11392.6329113924</v>
      </c>
      <c r="W1572" s="4">
        <f t="shared" si="270"/>
        <v>0.15000299999999991</v>
      </c>
      <c r="X1572" s="22">
        <f t="shared" si="271"/>
        <v>64348.805701403064</v>
      </c>
      <c r="Y1572" s="22">
        <f t="shared" si="272"/>
        <v>74001.319603030628</v>
      </c>
      <c r="Z1572" s="22">
        <f t="shared" si="274"/>
        <v>5846104.2486394197</v>
      </c>
      <c r="AA1572" s="11">
        <v>6175</v>
      </c>
      <c r="AB1572" s="2">
        <v>2014</v>
      </c>
      <c r="AC1572" s="2">
        <f t="shared" si="273"/>
        <v>2</v>
      </c>
      <c r="AD1572" s="2" t="s">
        <v>105</v>
      </c>
    </row>
    <row r="1573" spans="1:30" x14ac:dyDescent="0.2">
      <c r="A1573">
        <v>42</v>
      </c>
      <c r="B1573" s="2" t="s">
        <v>2137</v>
      </c>
      <c r="C1573" s="2" t="s">
        <v>22</v>
      </c>
      <c r="D1573" s="2" t="s">
        <v>23</v>
      </c>
      <c r="E1573" s="2" t="s">
        <v>2767</v>
      </c>
      <c r="F1573" s="2" t="s">
        <v>2775</v>
      </c>
      <c r="G1573" s="2">
        <v>96</v>
      </c>
      <c r="H1573" s="2">
        <v>108</v>
      </c>
      <c r="I1573" s="3">
        <v>42651</v>
      </c>
      <c r="J1573" s="3">
        <v>42661</v>
      </c>
      <c r="K1573" s="3" t="s">
        <v>2542</v>
      </c>
      <c r="L1573" s="17">
        <f t="shared" si="264"/>
        <v>281.13</v>
      </c>
      <c r="M1573" s="20">
        <f t="shared" si="265"/>
        <v>0.84725927506847365</v>
      </c>
      <c r="N1573" s="2">
        <v>10</v>
      </c>
      <c r="O1573" s="2">
        <v>5950000</v>
      </c>
      <c r="P1573" s="2">
        <v>6475000</v>
      </c>
      <c r="Q1573" s="2">
        <f t="shared" si="266"/>
        <v>525000</v>
      </c>
      <c r="R1573" s="4">
        <f t="shared" si="267"/>
        <v>8.8235294117647065E-2</v>
      </c>
      <c r="S1573" s="2">
        <v>4779</v>
      </c>
      <c r="T1573" s="9">
        <f t="shared" si="268"/>
        <v>62028.947916666664</v>
      </c>
      <c r="U1573" s="2">
        <v>67498</v>
      </c>
      <c r="V1573" s="5">
        <f t="shared" si="269"/>
        <v>5469.0520833333358</v>
      </c>
      <c r="W1573" s="4">
        <f t="shared" si="270"/>
        <v>8.8169351037208979E-2</v>
      </c>
      <c r="X1573" s="22">
        <f t="shared" si="271"/>
        <v>52554.601445135107</v>
      </c>
      <c r="Y1573" s="22">
        <f t="shared" si="272"/>
        <v>57188.306548571833</v>
      </c>
      <c r="Z1573" s="22">
        <f t="shared" si="274"/>
        <v>5490077.4286628962</v>
      </c>
      <c r="AA1573" s="11">
        <v>10997</v>
      </c>
      <c r="AB1573" s="2">
        <v>2006</v>
      </c>
      <c r="AC1573" s="2">
        <f t="shared" si="273"/>
        <v>10</v>
      </c>
      <c r="AD1573" s="2" t="s">
        <v>52</v>
      </c>
    </row>
    <row r="1574" spans="1:30" x14ac:dyDescent="0.2">
      <c r="A1574">
        <v>43</v>
      </c>
      <c r="B1574" s="2" t="s">
        <v>714</v>
      </c>
      <c r="C1574" s="2" t="s">
        <v>22</v>
      </c>
      <c r="D1574" s="2" t="s">
        <v>23</v>
      </c>
      <c r="E1574" s="2" t="s">
        <v>2767</v>
      </c>
      <c r="F1574" s="2" t="s">
        <v>2775</v>
      </c>
      <c r="G1574" s="2">
        <v>49</v>
      </c>
      <c r="H1574" s="2">
        <v>53</v>
      </c>
      <c r="I1574" s="3">
        <v>42657</v>
      </c>
      <c r="J1574" s="3">
        <v>42667</v>
      </c>
      <c r="K1574" s="3" t="s">
        <v>2542</v>
      </c>
      <c r="L1574" s="17">
        <f t="shared" si="264"/>
        <v>281.13</v>
      </c>
      <c r="M1574" s="20">
        <f t="shared" si="265"/>
        <v>0.84725927506847365</v>
      </c>
      <c r="N1574" s="2">
        <v>10</v>
      </c>
      <c r="O1574" s="2">
        <v>3200000</v>
      </c>
      <c r="P1574" s="2">
        <v>3750000</v>
      </c>
      <c r="Q1574" s="2">
        <f t="shared" si="266"/>
        <v>550000</v>
      </c>
      <c r="R1574" s="4">
        <f t="shared" si="267"/>
        <v>0.171875</v>
      </c>
      <c r="S1574" s="2">
        <v>97172</v>
      </c>
      <c r="T1574" s="9">
        <f t="shared" si="268"/>
        <v>67289.224489795917</v>
      </c>
      <c r="U1574" s="2">
        <v>78514</v>
      </c>
      <c r="V1574" s="5">
        <f t="shared" si="269"/>
        <v>11224.775510204083</v>
      </c>
      <c r="W1574" s="4">
        <f t="shared" si="270"/>
        <v>0.16681386351697761</v>
      </c>
      <c r="X1574" s="22">
        <f t="shared" si="271"/>
        <v>57011.41956114427</v>
      </c>
      <c r="Y1574" s="22">
        <f t="shared" si="272"/>
        <v>66521.714722726145</v>
      </c>
      <c r="Z1574" s="22">
        <f t="shared" si="274"/>
        <v>3259564.021413581</v>
      </c>
      <c r="AA1574" s="2">
        <v>351</v>
      </c>
      <c r="AB1574" s="2">
        <v>1879</v>
      </c>
      <c r="AC1574" s="2">
        <f t="shared" si="273"/>
        <v>137</v>
      </c>
      <c r="AD1574" s="2" t="s">
        <v>67</v>
      </c>
    </row>
    <row r="1575" spans="1:30" x14ac:dyDescent="0.2">
      <c r="A1575">
        <v>43</v>
      </c>
      <c r="B1575" s="2" t="s">
        <v>314</v>
      </c>
      <c r="C1575" s="2" t="s">
        <v>22</v>
      </c>
      <c r="D1575" s="2" t="s">
        <v>23</v>
      </c>
      <c r="E1575" s="2" t="s">
        <v>2767</v>
      </c>
      <c r="F1575" s="2" t="s">
        <v>2775</v>
      </c>
      <c r="G1575" s="2">
        <v>56</v>
      </c>
      <c r="H1575" s="2">
        <v>62</v>
      </c>
      <c r="I1575" s="3">
        <v>42658</v>
      </c>
      <c r="J1575" s="3">
        <v>42668</v>
      </c>
      <c r="K1575" s="3" t="s">
        <v>2542</v>
      </c>
      <c r="L1575" s="17">
        <f t="shared" si="264"/>
        <v>281.13</v>
      </c>
      <c r="M1575" s="20">
        <f t="shared" si="265"/>
        <v>0.84725927506847365</v>
      </c>
      <c r="N1575" s="2">
        <v>10</v>
      </c>
      <c r="O1575" s="2">
        <v>3400000</v>
      </c>
      <c r="P1575" s="2">
        <v>3850000</v>
      </c>
      <c r="Q1575" s="2">
        <f t="shared" si="266"/>
        <v>450000</v>
      </c>
      <c r="R1575" s="4">
        <f t="shared" si="267"/>
        <v>0.13235294117647059</v>
      </c>
      <c r="S1575" s="2"/>
      <c r="T1575" s="9">
        <f t="shared" si="268"/>
        <v>60714.285714285717</v>
      </c>
      <c r="U1575" s="2">
        <v>68750</v>
      </c>
      <c r="V1575" s="5">
        <f t="shared" si="269"/>
        <v>8035.7142857142826</v>
      </c>
      <c r="W1575" s="4">
        <f t="shared" si="270"/>
        <v>0.13235294117647053</v>
      </c>
      <c r="X1575" s="22">
        <f t="shared" si="271"/>
        <v>51440.741700585902</v>
      </c>
      <c r="Y1575" s="22">
        <f t="shared" si="272"/>
        <v>58249.07516095756</v>
      </c>
      <c r="Z1575" s="22">
        <f t="shared" si="274"/>
        <v>3261948.2090136232</v>
      </c>
      <c r="AA1575" s="11">
        <v>1983</v>
      </c>
      <c r="AB1575" s="2">
        <v>2007</v>
      </c>
      <c r="AC1575" s="2">
        <f t="shared" si="273"/>
        <v>9</v>
      </c>
      <c r="AD1575" s="2" t="s">
        <v>105</v>
      </c>
    </row>
    <row r="1576" spans="1:30" x14ac:dyDescent="0.2">
      <c r="A1576">
        <v>43</v>
      </c>
      <c r="B1576" s="2" t="s">
        <v>1331</v>
      </c>
      <c r="C1576" s="2" t="s">
        <v>22</v>
      </c>
      <c r="D1576" s="2" t="s">
        <v>23</v>
      </c>
      <c r="E1576" s="2" t="s">
        <v>2767</v>
      </c>
      <c r="F1576" s="2" t="s">
        <v>2775</v>
      </c>
      <c r="G1576" s="2">
        <v>65</v>
      </c>
      <c r="H1576" s="2">
        <v>72</v>
      </c>
      <c r="I1576" s="3">
        <v>42658</v>
      </c>
      <c r="J1576" s="3">
        <v>42668</v>
      </c>
      <c r="K1576" s="3" t="s">
        <v>2542</v>
      </c>
      <c r="L1576" s="17">
        <f t="shared" si="264"/>
        <v>281.13</v>
      </c>
      <c r="M1576" s="20">
        <f t="shared" si="265"/>
        <v>0.84725927506847365</v>
      </c>
      <c r="N1576" s="2">
        <v>10</v>
      </c>
      <c r="O1576" s="2">
        <v>4700000</v>
      </c>
      <c r="P1576" s="2">
        <v>4845000</v>
      </c>
      <c r="Q1576" s="2">
        <f t="shared" si="266"/>
        <v>145000</v>
      </c>
      <c r="R1576" s="4">
        <f t="shared" si="267"/>
        <v>3.0851063829787233E-2</v>
      </c>
      <c r="S1576" s="2"/>
      <c r="T1576" s="9">
        <f t="shared" si="268"/>
        <v>72307.692307692312</v>
      </c>
      <c r="U1576" s="2">
        <v>74538</v>
      </c>
      <c r="V1576" s="5">
        <f t="shared" si="269"/>
        <v>2230.3076923076878</v>
      </c>
      <c r="W1576" s="4">
        <f t="shared" si="270"/>
        <v>3.0844680851063767E-2</v>
      </c>
      <c r="X1576" s="22">
        <f t="shared" si="271"/>
        <v>61263.362966489636</v>
      </c>
      <c r="Y1576" s="22">
        <f t="shared" si="272"/>
        <v>63153.011845053887</v>
      </c>
      <c r="Z1576" s="22">
        <f t="shared" si="274"/>
        <v>4104945.7699285029</v>
      </c>
      <c r="AA1576" s="11">
        <v>2041</v>
      </c>
      <c r="AB1576" s="2">
        <v>2016</v>
      </c>
      <c r="AC1576" s="2">
        <f t="shared" si="273"/>
        <v>0</v>
      </c>
      <c r="AD1576" s="2" t="s">
        <v>75</v>
      </c>
    </row>
    <row r="1577" spans="1:30" x14ac:dyDescent="0.2">
      <c r="A1577">
        <v>43</v>
      </c>
      <c r="B1577" s="2" t="s">
        <v>2028</v>
      </c>
      <c r="C1577" s="2" t="s">
        <v>22</v>
      </c>
      <c r="D1577" s="2" t="s">
        <v>23</v>
      </c>
      <c r="E1577" s="2" t="s">
        <v>2767</v>
      </c>
      <c r="F1577" s="2" t="s">
        <v>2775</v>
      </c>
      <c r="G1577" s="2">
        <v>88</v>
      </c>
      <c r="H1577" s="2">
        <v>100</v>
      </c>
      <c r="I1577" s="3">
        <v>42659</v>
      </c>
      <c r="J1577" s="3">
        <v>42669</v>
      </c>
      <c r="K1577" s="3" t="s">
        <v>2542</v>
      </c>
      <c r="L1577" s="17">
        <f t="shared" si="264"/>
        <v>281.13</v>
      </c>
      <c r="M1577" s="20">
        <f t="shared" si="265"/>
        <v>0.84725927506847365</v>
      </c>
      <c r="N1577" s="2">
        <v>10</v>
      </c>
      <c r="O1577" s="2">
        <v>6600000</v>
      </c>
      <c r="P1577" s="2">
        <v>8300000</v>
      </c>
      <c r="Q1577" s="2">
        <f t="shared" si="266"/>
        <v>1700000</v>
      </c>
      <c r="R1577" s="4">
        <f t="shared" si="267"/>
        <v>0.25757575757575757</v>
      </c>
      <c r="S1577" s="2"/>
      <c r="T1577" s="9">
        <f t="shared" si="268"/>
        <v>75000</v>
      </c>
      <c r="U1577" s="2">
        <v>94318</v>
      </c>
      <c r="V1577" s="5">
        <f t="shared" si="269"/>
        <v>19318</v>
      </c>
      <c r="W1577" s="4">
        <f t="shared" si="270"/>
        <v>0.25757333333333332</v>
      </c>
      <c r="X1577" s="22">
        <f t="shared" si="271"/>
        <v>63544.445630135524</v>
      </c>
      <c r="Y1577" s="22">
        <f t="shared" si="272"/>
        <v>79911.800305908298</v>
      </c>
      <c r="Z1577" s="22">
        <f t="shared" si="274"/>
        <v>7032238.4269199306</v>
      </c>
      <c r="AA1577" s="11">
        <v>4851</v>
      </c>
      <c r="AB1577" s="2">
        <v>2014</v>
      </c>
      <c r="AC1577" s="2">
        <f t="shared" si="273"/>
        <v>2</v>
      </c>
      <c r="AD1577" s="2" t="s">
        <v>137</v>
      </c>
    </row>
    <row r="1578" spans="1:30" x14ac:dyDescent="0.2">
      <c r="A1578">
        <v>43</v>
      </c>
      <c r="B1578" s="2" t="s">
        <v>2071</v>
      </c>
      <c r="C1578" s="2" t="s">
        <v>22</v>
      </c>
      <c r="D1578" s="2" t="s">
        <v>23</v>
      </c>
      <c r="E1578" s="2" t="s">
        <v>2767</v>
      </c>
      <c r="F1578" s="2" t="s">
        <v>2775</v>
      </c>
      <c r="G1578" s="2">
        <v>91</v>
      </c>
      <c r="H1578" s="2">
        <v>104</v>
      </c>
      <c r="I1578" s="3">
        <v>42659</v>
      </c>
      <c r="J1578" s="3">
        <v>42669</v>
      </c>
      <c r="K1578" s="3" t="s">
        <v>2542</v>
      </c>
      <c r="L1578" s="17">
        <f t="shared" si="264"/>
        <v>281.13</v>
      </c>
      <c r="M1578" s="20">
        <f t="shared" si="265"/>
        <v>0.84725927506847365</v>
      </c>
      <c r="N1578" s="2">
        <v>10</v>
      </c>
      <c r="O1578" s="2">
        <v>6800000</v>
      </c>
      <c r="P1578" s="2">
        <v>7710000</v>
      </c>
      <c r="Q1578" s="2">
        <f t="shared" si="266"/>
        <v>910000</v>
      </c>
      <c r="R1578" s="4">
        <f t="shared" si="267"/>
        <v>0.1338235294117647</v>
      </c>
      <c r="S1578" s="2"/>
      <c r="T1578" s="9">
        <f t="shared" si="268"/>
        <v>74725.274725274721</v>
      </c>
      <c r="U1578" s="2">
        <v>84725</v>
      </c>
      <c r="V1578" s="5">
        <f t="shared" si="269"/>
        <v>9999.7252747252787</v>
      </c>
      <c r="W1578" s="4">
        <f t="shared" si="270"/>
        <v>0.13381985294117654</v>
      </c>
      <c r="X1578" s="22">
        <f t="shared" si="271"/>
        <v>63311.682093028794</v>
      </c>
      <c r="Y1578" s="22">
        <f t="shared" si="272"/>
        <v>71784.042080176427</v>
      </c>
      <c r="Z1578" s="22">
        <f t="shared" si="274"/>
        <v>6532347.8292960552</v>
      </c>
      <c r="AA1578" s="2">
        <v>36</v>
      </c>
      <c r="AB1578" s="2">
        <v>2015</v>
      </c>
      <c r="AC1578" s="2">
        <f t="shared" si="273"/>
        <v>1</v>
      </c>
      <c r="AD1578" s="2" t="s">
        <v>169</v>
      </c>
    </row>
    <row r="1579" spans="1:30" x14ac:dyDescent="0.2">
      <c r="A1579">
        <v>44</v>
      </c>
      <c r="B1579" s="2" t="s">
        <v>262</v>
      </c>
      <c r="C1579" s="2" t="s">
        <v>22</v>
      </c>
      <c r="D1579" s="2" t="s">
        <v>23</v>
      </c>
      <c r="E1579" s="2" t="s">
        <v>2767</v>
      </c>
      <c r="F1579" s="2" t="s">
        <v>2775</v>
      </c>
      <c r="G1579" s="2">
        <v>34</v>
      </c>
      <c r="H1579" s="2">
        <v>41</v>
      </c>
      <c r="I1579" s="3">
        <v>42664</v>
      </c>
      <c r="J1579" s="3">
        <v>42674</v>
      </c>
      <c r="K1579" s="3" t="s">
        <v>2542</v>
      </c>
      <c r="L1579" s="17">
        <f t="shared" si="264"/>
        <v>281.13</v>
      </c>
      <c r="M1579" s="20">
        <f t="shared" si="265"/>
        <v>0.84725927506847365</v>
      </c>
      <c r="N1579" s="2">
        <v>10</v>
      </c>
      <c r="O1579" s="2">
        <v>3100000</v>
      </c>
      <c r="P1579" s="2">
        <v>3600000</v>
      </c>
      <c r="Q1579" s="2">
        <f t="shared" si="266"/>
        <v>500000</v>
      </c>
      <c r="R1579" s="4">
        <f t="shared" si="267"/>
        <v>0.16129032258064516</v>
      </c>
      <c r="S1579" s="2"/>
      <c r="T1579" s="9">
        <f t="shared" si="268"/>
        <v>91176.470588235301</v>
      </c>
      <c r="U1579" s="2">
        <v>105882</v>
      </c>
      <c r="V1579" s="5">
        <f t="shared" si="269"/>
        <v>14705.529411764699</v>
      </c>
      <c r="W1579" s="4">
        <f t="shared" si="270"/>
        <v>0.16128645161290314</v>
      </c>
      <c r="X1579" s="22">
        <f t="shared" si="271"/>
        <v>77250.110373890246</v>
      </c>
      <c r="Y1579" s="22">
        <f t="shared" si="272"/>
        <v>89709.506562800132</v>
      </c>
      <c r="Z1579" s="22">
        <f t="shared" si="274"/>
        <v>3050123.2231352045</v>
      </c>
      <c r="AA1579" s="2">
        <v>836</v>
      </c>
      <c r="AB1579" s="2">
        <v>2006</v>
      </c>
      <c r="AC1579" s="2">
        <f t="shared" si="273"/>
        <v>10</v>
      </c>
      <c r="AD1579" s="2" t="s">
        <v>37</v>
      </c>
    </row>
    <row r="1580" spans="1:30" x14ac:dyDescent="0.2">
      <c r="A1580">
        <v>44</v>
      </c>
      <c r="B1580" s="2" t="s">
        <v>1109</v>
      </c>
      <c r="C1580" s="2" t="s">
        <v>22</v>
      </c>
      <c r="D1580" s="2" t="s">
        <v>23</v>
      </c>
      <c r="E1580" s="2" t="s">
        <v>2767</v>
      </c>
      <c r="F1580" s="2" t="s">
        <v>2775</v>
      </c>
      <c r="G1580" s="2">
        <v>58</v>
      </c>
      <c r="H1580" s="2">
        <v>67</v>
      </c>
      <c r="I1580" s="3">
        <v>42664</v>
      </c>
      <c r="J1580" s="3">
        <v>42674</v>
      </c>
      <c r="K1580" s="3" t="s">
        <v>2542</v>
      </c>
      <c r="L1580" s="17">
        <f t="shared" si="264"/>
        <v>281.13</v>
      </c>
      <c r="M1580" s="20">
        <f t="shared" si="265"/>
        <v>0.84725927506847365</v>
      </c>
      <c r="N1580" s="2">
        <v>10</v>
      </c>
      <c r="O1580" s="2">
        <v>3400000</v>
      </c>
      <c r="P1580" s="2">
        <v>3700000</v>
      </c>
      <c r="Q1580" s="2">
        <f t="shared" si="266"/>
        <v>300000</v>
      </c>
      <c r="R1580" s="4">
        <f t="shared" si="267"/>
        <v>8.8235294117647065E-2</v>
      </c>
      <c r="S1580" s="2">
        <v>187224</v>
      </c>
      <c r="T1580" s="9">
        <f t="shared" si="268"/>
        <v>61848.689655172413</v>
      </c>
      <c r="U1580" s="2">
        <v>67021</v>
      </c>
      <c r="V1580" s="5">
        <f t="shared" si="269"/>
        <v>5172.310344827587</v>
      </c>
      <c r="W1580" s="4">
        <f t="shared" si="270"/>
        <v>8.3628454760561383E-2</v>
      </c>
      <c r="X1580" s="22">
        <f t="shared" si="271"/>
        <v>52401.875961176382</v>
      </c>
      <c r="Y1580" s="22">
        <f t="shared" si="272"/>
        <v>56784.163874364174</v>
      </c>
      <c r="Z1580" s="22">
        <f t="shared" si="274"/>
        <v>3293481.5047131223</v>
      </c>
      <c r="AA1580" s="11">
        <v>2266</v>
      </c>
      <c r="AB1580" s="2">
        <v>1935</v>
      </c>
      <c r="AC1580" s="2">
        <f t="shared" si="273"/>
        <v>81</v>
      </c>
      <c r="AD1580" s="2" t="s">
        <v>629</v>
      </c>
    </row>
    <row r="1581" spans="1:30" x14ac:dyDescent="0.2">
      <c r="A1581">
        <v>44</v>
      </c>
      <c r="B1581" s="2" t="s">
        <v>1201</v>
      </c>
      <c r="C1581" s="2" t="s">
        <v>22</v>
      </c>
      <c r="D1581" s="2" t="s">
        <v>23</v>
      </c>
      <c r="E1581" s="2" t="s">
        <v>2767</v>
      </c>
      <c r="F1581" s="2" t="s">
        <v>2775</v>
      </c>
      <c r="G1581" s="2">
        <v>61</v>
      </c>
      <c r="H1581" s="2">
        <v>69</v>
      </c>
      <c r="I1581" s="3">
        <v>42664</v>
      </c>
      <c r="J1581" s="3">
        <v>42674</v>
      </c>
      <c r="K1581" s="3" t="s">
        <v>2542</v>
      </c>
      <c r="L1581" s="17">
        <f t="shared" si="264"/>
        <v>281.13</v>
      </c>
      <c r="M1581" s="20">
        <f t="shared" si="265"/>
        <v>0.84725927506847365</v>
      </c>
      <c r="N1581" s="2">
        <v>10</v>
      </c>
      <c r="O1581" s="2">
        <v>3800000</v>
      </c>
      <c r="P1581" s="2">
        <v>4100000</v>
      </c>
      <c r="Q1581" s="2">
        <f t="shared" si="266"/>
        <v>300000</v>
      </c>
      <c r="R1581" s="4">
        <f t="shared" si="267"/>
        <v>7.8947368421052627E-2</v>
      </c>
      <c r="S1581" s="2">
        <v>9283</v>
      </c>
      <c r="T1581" s="9">
        <f t="shared" si="268"/>
        <v>62447.262295081964</v>
      </c>
      <c r="U1581" s="2">
        <v>67365</v>
      </c>
      <c r="V1581" s="5">
        <f t="shared" si="269"/>
        <v>4917.7377049180359</v>
      </c>
      <c r="W1581" s="4">
        <f t="shared" si="270"/>
        <v>7.8750253000367837E-2</v>
      </c>
      <c r="X1581" s="22">
        <f t="shared" si="271"/>
        <v>52909.022182141976</v>
      </c>
      <c r="Y1581" s="22">
        <f t="shared" si="272"/>
        <v>57075.621064987725</v>
      </c>
      <c r="Z1581" s="22">
        <f t="shared" si="274"/>
        <v>3481612.8849642514</v>
      </c>
      <c r="AA1581" s="2">
        <v>484</v>
      </c>
      <c r="AB1581" s="2">
        <v>1898</v>
      </c>
      <c r="AC1581" s="2">
        <f t="shared" si="273"/>
        <v>118</v>
      </c>
      <c r="AD1581" s="2" t="s">
        <v>183</v>
      </c>
    </row>
    <row r="1582" spans="1:30" x14ac:dyDescent="0.2">
      <c r="A1582">
        <v>44</v>
      </c>
      <c r="B1582" s="2" t="s">
        <v>1233</v>
      </c>
      <c r="C1582" s="2" t="s">
        <v>22</v>
      </c>
      <c r="D1582" s="2" t="s">
        <v>23</v>
      </c>
      <c r="E1582" s="2" t="s">
        <v>2767</v>
      </c>
      <c r="F1582" s="2" t="s">
        <v>2775</v>
      </c>
      <c r="G1582" s="2">
        <v>62</v>
      </c>
      <c r="H1582" s="2"/>
      <c r="I1582" s="3">
        <v>42664</v>
      </c>
      <c r="J1582" s="3">
        <v>42674</v>
      </c>
      <c r="K1582" s="3" t="s">
        <v>2542</v>
      </c>
      <c r="L1582" s="17">
        <f t="shared" si="264"/>
        <v>281.13</v>
      </c>
      <c r="M1582" s="20">
        <f t="shared" si="265"/>
        <v>0.84725927506847365</v>
      </c>
      <c r="N1582" s="2">
        <v>10</v>
      </c>
      <c r="O1582" s="2">
        <v>3500000</v>
      </c>
      <c r="P1582" s="2">
        <v>4205982</v>
      </c>
      <c r="Q1582" s="2">
        <f t="shared" si="266"/>
        <v>705982</v>
      </c>
      <c r="R1582" s="4">
        <f t="shared" si="267"/>
        <v>0.20170914285714286</v>
      </c>
      <c r="S1582" s="2">
        <v>305982</v>
      </c>
      <c r="T1582" s="9">
        <f t="shared" si="268"/>
        <v>61386.806451612902</v>
      </c>
      <c r="U1582" s="2">
        <v>72774</v>
      </c>
      <c r="V1582" s="5">
        <f t="shared" si="269"/>
        <v>11387.193548387098</v>
      </c>
      <c r="W1582" s="4">
        <f t="shared" si="270"/>
        <v>0.18549903809319124</v>
      </c>
      <c r="X1582" s="22">
        <f t="shared" si="271"/>
        <v>52010.541132962251</v>
      </c>
      <c r="Y1582" s="22">
        <f t="shared" si="272"/>
        <v>61658.446483833104</v>
      </c>
      <c r="Z1582" s="22">
        <f t="shared" si="274"/>
        <v>3822823.6819976526</v>
      </c>
      <c r="AA1582" s="2"/>
      <c r="AB1582" s="2">
        <v>1991</v>
      </c>
      <c r="AC1582" s="2">
        <f t="shared" si="273"/>
        <v>25</v>
      </c>
      <c r="AD1582" s="2" t="s">
        <v>1019</v>
      </c>
    </row>
    <row r="1583" spans="1:30" x14ac:dyDescent="0.2">
      <c r="A1583">
        <v>44</v>
      </c>
      <c r="B1583" s="2" t="s">
        <v>724</v>
      </c>
      <c r="C1583" s="2" t="s">
        <v>22</v>
      </c>
      <c r="D1583" s="2" t="s">
        <v>23</v>
      </c>
      <c r="E1583" s="2" t="s">
        <v>2767</v>
      </c>
      <c r="F1583" s="2" t="s">
        <v>2775</v>
      </c>
      <c r="G1583" s="2">
        <v>88</v>
      </c>
      <c r="H1583" s="2">
        <v>99</v>
      </c>
      <c r="I1583" s="3">
        <v>42664</v>
      </c>
      <c r="J1583" s="3">
        <v>42674</v>
      </c>
      <c r="K1583" s="3" t="s">
        <v>2542</v>
      </c>
      <c r="L1583" s="17">
        <f t="shared" si="264"/>
        <v>281.13</v>
      </c>
      <c r="M1583" s="20">
        <f t="shared" si="265"/>
        <v>0.84725927506847365</v>
      </c>
      <c r="N1583" s="2">
        <v>10</v>
      </c>
      <c r="O1583" s="2">
        <v>6500000</v>
      </c>
      <c r="P1583" s="2">
        <v>7100000</v>
      </c>
      <c r="Q1583" s="2">
        <f t="shared" si="266"/>
        <v>600000</v>
      </c>
      <c r="R1583" s="4">
        <f t="shared" si="267"/>
        <v>9.2307692307692313E-2</v>
      </c>
      <c r="S1583" s="2"/>
      <c r="T1583" s="9">
        <f t="shared" si="268"/>
        <v>73863.636363636368</v>
      </c>
      <c r="U1583" s="2">
        <v>80682</v>
      </c>
      <c r="V1583" s="5">
        <f t="shared" si="269"/>
        <v>6818.3636363636324</v>
      </c>
      <c r="W1583" s="4">
        <f t="shared" si="270"/>
        <v>9.2310153846153792E-2</v>
      </c>
      <c r="X1583" s="22">
        <f t="shared" si="271"/>
        <v>62581.650999375895</v>
      </c>
      <c r="Y1583" s="22">
        <f t="shared" si="272"/>
        <v>68358.572831074591</v>
      </c>
      <c r="Z1583" s="22">
        <f t="shared" si="274"/>
        <v>6015554.409134564</v>
      </c>
      <c r="AA1583" s="11">
        <v>1593</v>
      </c>
      <c r="AB1583" s="2">
        <v>2014</v>
      </c>
      <c r="AC1583" s="2">
        <f t="shared" si="273"/>
        <v>2</v>
      </c>
      <c r="AD1583" s="2" t="s">
        <v>37</v>
      </c>
    </row>
    <row r="1584" spans="1:30" x14ac:dyDescent="0.2">
      <c r="A1584">
        <v>44</v>
      </c>
      <c r="B1584" s="2" t="s">
        <v>192</v>
      </c>
      <c r="C1584" s="2" t="s">
        <v>22</v>
      </c>
      <c r="D1584" s="2" t="s">
        <v>23</v>
      </c>
      <c r="E1584" s="2" t="s">
        <v>2767</v>
      </c>
      <c r="F1584" s="2" t="s">
        <v>2775</v>
      </c>
      <c r="G1584" s="2">
        <v>31</v>
      </c>
      <c r="H1584" s="2">
        <v>34</v>
      </c>
      <c r="I1584" s="3">
        <v>42665</v>
      </c>
      <c r="J1584" s="3">
        <v>42675</v>
      </c>
      <c r="K1584" s="3" t="s">
        <v>2543</v>
      </c>
      <c r="L1584" s="17">
        <f t="shared" si="264"/>
        <v>284.38</v>
      </c>
      <c r="M1584" s="20">
        <f t="shared" si="265"/>
        <v>0.83757648217174208</v>
      </c>
      <c r="N1584" s="2">
        <v>10</v>
      </c>
      <c r="O1584" s="2">
        <v>2800000</v>
      </c>
      <c r="P1584" s="2">
        <v>3150000</v>
      </c>
      <c r="Q1584" s="2">
        <f t="shared" si="266"/>
        <v>350000</v>
      </c>
      <c r="R1584" s="4">
        <f t="shared" si="267"/>
        <v>0.125</v>
      </c>
      <c r="S1584" s="2"/>
      <c r="T1584" s="9">
        <f t="shared" si="268"/>
        <v>90322.580645161288</v>
      </c>
      <c r="U1584" s="2">
        <v>101613</v>
      </c>
      <c r="V1584" s="5">
        <f t="shared" si="269"/>
        <v>11290.419354838712</v>
      </c>
      <c r="W1584" s="4">
        <f t="shared" si="270"/>
        <v>0.12500107142857145</v>
      </c>
      <c r="X1584" s="22">
        <f t="shared" si="271"/>
        <v>75652.069357447675</v>
      </c>
      <c r="Y1584" s="22">
        <f t="shared" si="272"/>
        <v>85108.659082917235</v>
      </c>
      <c r="Z1584" s="22">
        <f t="shared" si="274"/>
        <v>2638368.4315704345</v>
      </c>
      <c r="AA1584" s="11">
        <v>5301</v>
      </c>
      <c r="AB1584" s="2">
        <v>1985</v>
      </c>
      <c r="AC1584" s="2">
        <f t="shared" si="273"/>
        <v>31</v>
      </c>
      <c r="AD1584" s="2" t="s">
        <v>46</v>
      </c>
    </row>
    <row r="1585" spans="1:30" x14ac:dyDescent="0.2">
      <c r="A1585">
        <v>44</v>
      </c>
      <c r="B1585" s="2" t="s">
        <v>1200</v>
      </c>
      <c r="C1585" s="2" t="s">
        <v>22</v>
      </c>
      <c r="D1585" s="2" t="s">
        <v>23</v>
      </c>
      <c r="E1585" s="2" t="s">
        <v>2767</v>
      </c>
      <c r="F1585" s="2" t="s">
        <v>2775</v>
      </c>
      <c r="G1585" s="2">
        <v>61</v>
      </c>
      <c r="H1585" s="2">
        <v>67</v>
      </c>
      <c r="I1585" s="3">
        <v>42665</v>
      </c>
      <c r="J1585" s="3">
        <v>42675</v>
      </c>
      <c r="K1585" s="3" t="s">
        <v>2543</v>
      </c>
      <c r="L1585" s="17">
        <f t="shared" si="264"/>
        <v>284.38</v>
      </c>
      <c r="M1585" s="20">
        <f t="shared" si="265"/>
        <v>0.83757648217174208</v>
      </c>
      <c r="N1585" s="2">
        <v>10</v>
      </c>
      <c r="O1585" s="2">
        <v>4200000</v>
      </c>
      <c r="P1585" s="2">
        <v>4825000</v>
      </c>
      <c r="Q1585" s="2">
        <f t="shared" si="266"/>
        <v>625000</v>
      </c>
      <c r="R1585" s="4">
        <f t="shared" si="267"/>
        <v>0.14880952380952381</v>
      </c>
      <c r="S1585" s="2">
        <v>34822</v>
      </c>
      <c r="T1585" s="9">
        <f t="shared" si="268"/>
        <v>69423.311475409835</v>
      </c>
      <c r="U1585" s="2">
        <v>79669</v>
      </c>
      <c r="V1585" s="5">
        <f t="shared" si="269"/>
        <v>10245.688524590165</v>
      </c>
      <c r="W1585" s="4">
        <f t="shared" si="270"/>
        <v>0.14758282638561906</v>
      </c>
      <c r="X1585" s="22">
        <f t="shared" si="271"/>
        <v>58147.333006286906</v>
      </c>
      <c r="Y1585" s="22">
        <f t="shared" si="272"/>
        <v>66728.880758140513</v>
      </c>
      <c r="Z1585" s="22">
        <f t="shared" si="274"/>
        <v>4070461.7262465712</v>
      </c>
      <c r="AA1585" s="11">
        <v>29591</v>
      </c>
      <c r="AB1585" s="2">
        <v>1916</v>
      </c>
      <c r="AC1585" s="2">
        <f t="shared" si="273"/>
        <v>100</v>
      </c>
      <c r="AD1585" s="2" t="s">
        <v>148</v>
      </c>
    </row>
    <row r="1586" spans="1:30" x14ac:dyDescent="0.2">
      <c r="A1586">
        <v>44</v>
      </c>
      <c r="B1586" s="2" t="s">
        <v>1614</v>
      </c>
      <c r="C1586" s="2" t="s">
        <v>22</v>
      </c>
      <c r="D1586" s="2" t="s">
        <v>23</v>
      </c>
      <c r="E1586" s="2" t="s">
        <v>2767</v>
      </c>
      <c r="F1586" s="2" t="s">
        <v>2775</v>
      </c>
      <c r="G1586" s="2">
        <v>72</v>
      </c>
      <c r="H1586" s="2">
        <v>80</v>
      </c>
      <c r="I1586" s="3">
        <v>42665</v>
      </c>
      <c r="J1586" s="3">
        <v>42675</v>
      </c>
      <c r="K1586" s="3" t="s">
        <v>2543</v>
      </c>
      <c r="L1586" s="17">
        <f t="shared" si="264"/>
        <v>284.38</v>
      </c>
      <c r="M1586" s="20">
        <f t="shared" si="265"/>
        <v>0.83757648217174208</v>
      </c>
      <c r="N1586" s="2">
        <v>10</v>
      </c>
      <c r="O1586" s="2">
        <v>4650000</v>
      </c>
      <c r="P1586" s="2">
        <v>4650000</v>
      </c>
      <c r="Q1586" s="2">
        <f t="shared" si="266"/>
        <v>0</v>
      </c>
      <c r="R1586" s="4">
        <f t="shared" si="267"/>
        <v>0</v>
      </c>
      <c r="S1586" s="2"/>
      <c r="T1586" s="9">
        <f t="shared" si="268"/>
        <v>64583.333333333336</v>
      </c>
      <c r="U1586" s="2">
        <v>64583</v>
      </c>
      <c r="V1586" s="5">
        <f t="shared" si="269"/>
        <v>-0.33333333333575865</v>
      </c>
      <c r="W1586" s="4">
        <f t="shared" si="270"/>
        <v>-5.161290322618198E-6</v>
      </c>
      <c r="X1586" s="22">
        <f t="shared" si="271"/>
        <v>54093.481140258344</v>
      </c>
      <c r="Y1586" s="22">
        <f t="shared" si="272"/>
        <v>54093.201948097616</v>
      </c>
      <c r="Z1586" s="22">
        <f t="shared" si="274"/>
        <v>3894710.5402630283</v>
      </c>
      <c r="AA1586" s="2">
        <v>507</v>
      </c>
      <c r="AB1586" s="2">
        <v>1985</v>
      </c>
      <c r="AC1586" s="2">
        <f t="shared" si="273"/>
        <v>31</v>
      </c>
      <c r="AD1586" s="2" t="s">
        <v>37</v>
      </c>
    </row>
    <row r="1587" spans="1:30" x14ac:dyDescent="0.2">
      <c r="A1587">
        <v>44</v>
      </c>
      <c r="B1587" s="2" t="s">
        <v>496</v>
      </c>
      <c r="C1587" s="2" t="s">
        <v>22</v>
      </c>
      <c r="D1587" s="2" t="s">
        <v>23</v>
      </c>
      <c r="E1587" s="2" t="s">
        <v>2767</v>
      </c>
      <c r="F1587" s="2" t="s">
        <v>2775</v>
      </c>
      <c r="G1587" s="2">
        <v>43</v>
      </c>
      <c r="H1587" s="2">
        <v>57</v>
      </c>
      <c r="I1587" s="3">
        <v>42666</v>
      </c>
      <c r="J1587" s="3">
        <v>42676</v>
      </c>
      <c r="K1587" s="3" t="s">
        <v>2543</v>
      </c>
      <c r="L1587" s="17">
        <f t="shared" si="264"/>
        <v>284.38</v>
      </c>
      <c r="M1587" s="20">
        <f t="shared" si="265"/>
        <v>0.83757648217174208</v>
      </c>
      <c r="N1587" s="2">
        <v>10</v>
      </c>
      <c r="O1587" s="2">
        <v>4350000</v>
      </c>
      <c r="P1587" s="2">
        <v>4380000</v>
      </c>
      <c r="Q1587" s="2">
        <f t="shared" si="266"/>
        <v>30000</v>
      </c>
      <c r="R1587" s="4">
        <f t="shared" si="267"/>
        <v>6.8965517241379309E-3</v>
      </c>
      <c r="S1587" s="2"/>
      <c r="T1587" s="9">
        <f t="shared" si="268"/>
        <v>101162.79069767441</v>
      </c>
      <c r="U1587" s="2">
        <v>101860</v>
      </c>
      <c r="V1587" s="5">
        <f t="shared" si="269"/>
        <v>697.20930232558749</v>
      </c>
      <c r="W1587" s="4">
        <f t="shared" si="270"/>
        <v>6.8919540229885664E-3</v>
      </c>
      <c r="X1587" s="22">
        <f t="shared" si="271"/>
        <v>84731.574359234364</v>
      </c>
      <c r="Y1587" s="22">
        <f t="shared" si="272"/>
        <v>85315.540474013644</v>
      </c>
      <c r="Z1587" s="22">
        <f t="shared" si="274"/>
        <v>3668568.2403825866</v>
      </c>
      <c r="AA1587" s="2"/>
      <c r="AB1587" s="2">
        <v>2016</v>
      </c>
      <c r="AC1587" s="2">
        <f t="shared" si="273"/>
        <v>0</v>
      </c>
      <c r="AD1587" s="2" t="s">
        <v>362</v>
      </c>
    </row>
    <row r="1588" spans="1:30" x14ac:dyDescent="0.2">
      <c r="A1588">
        <v>44</v>
      </c>
      <c r="B1588" s="2" t="s">
        <v>594</v>
      </c>
      <c r="C1588" s="2" t="s">
        <v>22</v>
      </c>
      <c r="D1588" s="2" t="s">
        <v>23</v>
      </c>
      <c r="E1588" s="2" t="s">
        <v>2767</v>
      </c>
      <c r="F1588" s="2" t="s">
        <v>2775</v>
      </c>
      <c r="G1588" s="2">
        <v>46</v>
      </c>
      <c r="H1588" s="2">
        <v>51</v>
      </c>
      <c r="I1588" s="3">
        <v>42666</v>
      </c>
      <c r="J1588" s="3">
        <v>42676</v>
      </c>
      <c r="K1588" s="3" t="s">
        <v>2543</v>
      </c>
      <c r="L1588" s="17">
        <f t="shared" si="264"/>
        <v>284.38</v>
      </c>
      <c r="M1588" s="20">
        <f t="shared" si="265"/>
        <v>0.83757648217174208</v>
      </c>
      <c r="N1588" s="2">
        <v>10</v>
      </c>
      <c r="O1588" s="2">
        <v>3500000</v>
      </c>
      <c r="P1588" s="2">
        <v>4000000</v>
      </c>
      <c r="Q1588" s="2">
        <f t="shared" si="266"/>
        <v>500000</v>
      </c>
      <c r="R1588" s="4">
        <f t="shared" si="267"/>
        <v>0.14285714285714285</v>
      </c>
      <c r="S1588" s="2">
        <v>26786</v>
      </c>
      <c r="T1588" s="9">
        <f t="shared" si="268"/>
        <v>76669.260869565216</v>
      </c>
      <c r="U1588" s="2">
        <v>87539</v>
      </c>
      <c r="V1588" s="5">
        <f t="shared" si="269"/>
        <v>10869.739130434784</v>
      </c>
      <c r="W1588" s="4">
        <f t="shared" si="270"/>
        <v>0.14177440876764286</v>
      </c>
      <c r="X1588" s="22">
        <f t="shared" si="271"/>
        <v>64216.369809838034</v>
      </c>
      <c r="Y1588" s="22">
        <f t="shared" si="272"/>
        <v>73320.607672832135</v>
      </c>
      <c r="Z1588" s="22">
        <f t="shared" si="274"/>
        <v>3372747.9529502783</v>
      </c>
      <c r="AA1588" s="11">
        <v>29591</v>
      </c>
      <c r="AB1588" s="2">
        <v>1912</v>
      </c>
      <c r="AC1588" s="2">
        <f t="shared" si="273"/>
        <v>104</v>
      </c>
      <c r="AD1588" s="2" t="s">
        <v>217</v>
      </c>
    </row>
    <row r="1589" spans="1:30" x14ac:dyDescent="0.2">
      <c r="A1589">
        <v>44</v>
      </c>
      <c r="B1589" s="2" t="s">
        <v>498</v>
      </c>
      <c r="C1589" s="2" t="s">
        <v>22</v>
      </c>
      <c r="D1589" s="2" t="s">
        <v>23</v>
      </c>
      <c r="E1589" s="2" t="s">
        <v>2767</v>
      </c>
      <c r="F1589" s="2" t="s">
        <v>2775</v>
      </c>
      <c r="G1589" s="2">
        <v>45</v>
      </c>
      <c r="H1589" s="2">
        <v>50</v>
      </c>
      <c r="I1589" s="3">
        <v>42667</v>
      </c>
      <c r="J1589" s="3">
        <v>42677</v>
      </c>
      <c r="K1589" s="3" t="s">
        <v>2543</v>
      </c>
      <c r="L1589" s="17">
        <f t="shared" si="264"/>
        <v>284.38</v>
      </c>
      <c r="M1589" s="20">
        <f t="shared" si="265"/>
        <v>0.83757648217174208</v>
      </c>
      <c r="N1589" s="2">
        <v>10</v>
      </c>
      <c r="O1589" s="2">
        <v>4200000</v>
      </c>
      <c r="P1589" s="2">
        <v>4200000</v>
      </c>
      <c r="Q1589" s="2">
        <f t="shared" si="266"/>
        <v>0</v>
      </c>
      <c r="R1589" s="4">
        <f t="shared" si="267"/>
        <v>0</v>
      </c>
      <c r="S1589" s="2"/>
      <c r="T1589" s="9">
        <f t="shared" si="268"/>
        <v>93333.333333333328</v>
      </c>
      <c r="U1589" s="2">
        <v>93333</v>
      </c>
      <c r="V1589" s="5">
        <f t="shared" si="269"/>
        <v>-0.33333333332848269</v>
      </c>
      <c r="W1589" s="4">
        <f t="shared" si="270"/>
        <v>-3.5714285713766004E-6</v>
      </c>
      <c r="X1589" s="22">
        <f t="shared" si="271"/>
        <v>78173.805002695924</v>
      </c>
      <c r="Y1589" s="22">
        <f t="shared" si="272"/>
        <v>78173.525810535197</v>
      </c>
      <c r="Z1589" s="22">
        <f t="shared" si="274"/>
        <v>3517808.661474084</v>
      </c>
      <c r="AA1589" s="2"/>
      <c r="AB1589" s="2">
        <v>2016</v>
      </c>
      <c r="AC1589" s="2">
        <f t="shared" si="273"/>
        <v>0</v>
      </c>
      <c r="AD1589" s="2" t="s">
        <v>169</v>
      </c>
    </row>
    <row r="1590" spans="1:30" x14ac:dyDescent="0.2">
      <c r="A1590">
        <v>45</v>
      </c>
      <c r="B1590" s="2" t="s">
        <v>2005</v>
      </c>
      <c r="C1590" s="2" t="s">
        <v>22</v>
      </c>
      <c r="D1590" s="2" t="s">
        <v>23</v>
      </c>
      <c r="E1590" s="2" t="s">
        <v>2767</v>
      </c>
      <c r="F1590" s="2" t="s">
        <v>2775</v>
      </c>
      <c r="G1590" s="2">
        <v>105</v>
      </c>
      <c r="H1590" s="2">
        <v>114</v>
      </c>
      <c r="I1590" s="3">
        <v>42673</v>
      </c>
      <c r="J1590" s="3">
        <v>42683</v>
      </c>
      <c r="K1590" s="3" t="s">
        <v>2543</v>
      </c>
      <c r="L1590" s="17">
        <f t="shared" si="264"/>
        <v>284.38</v>
      </c>
      <c r="M1590" s="20">
        <f t="shared" si="265"/>
        <v>0.83757648217174208</v>
      </c>
      <c r="N1590" s="2">
        <v>10</v>
      </c>
      <c r="O1590" s="2">
        <v>7200000</v>
      </c>
      <c r="P1590" s="2">
        <v>7825000</v>
      </c>
      <c r="Q1590" s="2">
        <f t="shared" si="266"/>
        <v>625000</v>
      </c>
      <c r="R1590" s="4">
        <f t="shared" si="267"/>
        <v>8.6805555555555552E-2</v>
      </c>
      <c r="S1590" s="2">
        <v>2735</v>
      </c>
      <c r="T1590" s="9">
        <f t="shared" si="268"/>
        <v>68597.476190476184</v>
      </c>
      <c r="U1590" s="2">
        <v>74550</v>
      </c>
      <c r="V1590" s="5">
        <f t="shared" si="269"/>
        <v>5952.5238095238165</v>
      </c>
      <c r="W1590" s="4">
        <f t="shared" si="270"/>
        <v>8.6774676563833156E-2</v>
      </c>
      <c r="X1590" s="22">
        <f t="shared" si="271"/>
        <v>57455.632793478879</v>
      </c>
      <c r="Y1590" s="22">
        <f t="shared" si="272"/>
        <v>62441.326745903374</v>
      </c>
      <c r="Z1590" s="22">
        <f t="shared" si="274"/>
        <v>6556339.3083198546</v>
      </c>
      <c r="AA1590" s="11">
        <v>1815</v>
      </c>
      <c r="AB1590" s="2">
        <v>2015</v>
      </c>
      <c r="AC1590" s="2">
        <f t="shared" si="273"/>
        <v>1</v>
      </c>
      <c r="AD1590" s="2" t="s">
        <v>102</v>
      </c>
    </row>
    <row r="1591" spans="1:30" x14ac:dyDescent="0.2">
      <c r="A1591">
        <v>46</v>
      </c>
      <c r="B1591" s="2" t="s">
        <v>89</v>
      </c>
      <c r="C1591" s="2" t="s">
        <v>22</v>
      </c>
      <c r="D1591" s="2" t="s">
        <v>23</v>
      </c>
      <c r="E1591" s="2" t="s">
        <v>2767</v>
      </c>
      <c r="F1591" s="2" t="s">
        <v>2775</v>
      </c>
      <c r="G1591" s="2">
        <v>25</v>
      </c>
      <c r="H1591" s="2">
        <v>28</v>
      </c>
      <c r="I1591" s="3">
        <v>42678</v>
      </c>
      <c r="J1591" s="3">
        <v>42688</v>
      </c>
      <c r="K1591" s="3" t="s">
        <v>2543</v>
      </c>
      <c r="L1591" s="17">
        <f t="shared" si="264"/>
        <v>284.38</v>
      </c>
      <c r="M1591" s="20">
        <f t="shared" si="265"/>
        <v>0.83757648217174208</v>
      </c>
      <c r="N1591" s="2">
        <v>10</v>
      </c>
      <c r="O1591" s="2">
        <v>2750000</v>
      </c>
      <c r="P1591" s="2">
        <v>3000000</v>
      </c>
      <c r="Q1591" s="2">
        <f t="shared" si="266"/>
        <v>250000</v>
      </c>
      <c r="R1591" s="4">
        <f t="shared" si="267"/>
        <v>9.0909090909090912E-2</v>
      </c>
      <c r="S1591" s="2">
        <v>37266</v>
      </c>
      <c r="T1591" s="9">
        <f t="shared" si="268"/>
        <v>111490.64</v>
      </c>
      <c r="U1591" s="2">
        <v>121491</v>
      </c>
      <c r="V1591" s="5">
        <f t="shared" si="269"/>
        <v>10000.36</v>
      </c>
      <c r="W1591" s="4">
        <f t="shared" si="270"/>
        <v>8.9696857063516724E-2</v>
      </c>
      <c r="X1591" s="22">
        <f t="shared" si="271"/>
        <v>93381.938046276118</v>
      </c>
      <c r="Y1591" s="22">
        <f t="shared" si="272"/>
        <v>101758.00439552711</v>
      </c>
      <c r="Z1591" s="22">
        <f t="shared" si="274"/>
        <v>2543950.1098881778</v>
      </c>
      <c r="AA1591" s="2">
        <v>499</v>
      </c>
      <c r="AB1591" s="2">
        <v>1897</v>
      </c>
      <c r="AC1591" s="2">
        <f t="shared" si="273"/>
        <v>119</v>
      </c>
      <c r="AD1591" s="2" t="s">
        <v>90</v>
      </c>
    </row>
    <row r="1592" spans="1:30" x14ac:dyDescent="0.2">
      <c r="A1592">
        <v>46</v>
      </c>
      <c r="B1592" s="2" t="s">
        <v>464</v>
      </c>
      <c r="C1592" s="2" t="s">
        <v>22</v>
      </c>
      <c r="D1592" s="2" t="s">
        <v>23</v>
      </c>
      <c r="E1592" s="2" t="s">
        <v>2767</v>
      </c>
      <c r="F1592" s="2" t="s">
        <v>2775</v>
      </c>
      <c r="G1592" s="2">
        <v>42</v>
      </c>
      <c r="H1592" s="2">
        <v>50</v>
      </c>
      <c r="I1592" s="3">
        <v>42678</v>
      </c>
      <c r="J1592" s="3">
        <v>42688</v>
      </c>
      <c r="K1592" s="3" t="s">
        <v>2543</v>
      </c>
      <c r="L1592" s="17">
        <f t="shared" si="264"/>
        <v>284.38</v>
      </c>
      <c r="M1592" s="20">
        <f t="shared" si="265"/>
        <v>0.83757648217174208</v>
      </c>
      <c r="N1592" s="2">
        <v>10</v>
      </c>
      <c r="O1592" s="2">
        <v>2850000</v>
      </c>
      <c r="P1592" s="2">
        <v>3460000</v>
      </c>
      <c r="Q1592" s="2">
        <f t="shared" si="266"/>
        <v>610000</v>
      </c>
      <c r="R1592" s="4">
        <f t="shared" si="267"/>
        <v>0.21403508771929824</v>
      </c>
      <c r="S1592" s="2"/>
      <c r="T1592" s="9">
        <f t="shared" si="268"/>
        <v>67857.142857142855</v>
      </c>
      <c r="U1592" s="2">
        <v>82381</v>
      </c>
      <c r="V1592" s="5">
        <f t="shared" si="269"/>
        <v>14523.857142857145</v>
      </c>
      <c r="W1592" s="4">
        <f t="shared" si="270"/>
        <v>0.21403578947368423</v>
      </c>
      <c r="X1592" s="22">
        <f t="shared" si="271"/>
        <v>56835.547004511071</v>
      </c>
      <c r="Y1592" s="22">
        <f t="shared" si="272"/>
        <v>69000.388177790286</v>
      </c>
      <c r="Z1592" s="22">
        <f t="shared" si="274"/>
        <v>2898016.3034671922</v>
      </c>
      <c r="AA1592" s="2">
        <v>321</v>
      </c>
      <c r="AB1592" s="2">
        <v>1892</v>
      </c>
      <c r="AC1592" s="2">
        <f t="shared" si="273"/>
        <v>124</v>
      </c>
      <c r="AD1592" s="2" t="s">
        <v>37</v>
      </c>
    </row>
    <row r="1593" spans="1:30" x14ac:dyDescent="0.2">
      <c r="A1593">
        <v>46</v>
      </c>
      <c r="B1593" s="2" t="s">
        <v>497</v>
      </c>
      <c r="C1593" s="2" t="s">
        <v>22</v>
      </c>
      <c r="D1593" s="2" t="s">
        <v>23</v>
      </c>
      <c r="E1593" s="2" t="s">
        <v>2767</v>
      </c>
      <c r="F1593" s="2" t="s">
        <v>2775</v>
      </c>
      <c r="G1593" s="2">
        <v>43</v>
      </c>
      <c r="H1593" s="2">
        <v>48</v>
      </c>
      <c r="I1593" s="3">
        <v>42679</v>
      </c>
      <c r="J1593" s="3">
        <v>42689</v>
      </c>
      <c r="K1593" s="3" t="s">
        <v>2543</v>
      </c>
      <c r="L1593" s="17">
        <f t="shared" si="264"/>
        <v>284.38</v>
      </c>
      <c r="M1593" s="20">
        <f t="shared" si="265"/>
        <v>0.83757648217174208</v>
      </c>
      <c r="N1593" s="2">
        <v>10</v>
      </c>
      <c r="O1593" s="2">
        <v>3450000</v>
      </c>
      <c r="P1593" s="2">
        <v>3900000</v>
      </c>
      <c r="Q1593" s="2">
        <f t="shared" si="266"/>
        <v>450000</v>
      </c>
      <c r="R1593" s="4">
        <f t="shared" si="267"/>
        <v>0.13043478260869565</v>
      </c>
      <c r="S1593" s="2">
        <v>102801</v>
      </c>
      <c r="T1593" s="9">
        <f t="shared" si="268"/>
        <v>82623.279069767435</v>
      </c>
      <c r="U1593" s="2">
        <v>93088</v>
      </c>
      <c r="V1593" s="5">
        <f t="shared" si="269"/>
        <v>10464.720930232565</v>
      </c>
      <c r="W1593" s="4">
        <f t="shared" si="270"/>
        <v>0.12665584140513367</v>
      </c>
      <c r="X1593" s="22">
        <f t="shared" si="271"/>
        <v>69203.315428749935</v>
      </c>
      <c r="Y1593" s="22">
        <f t="shared" si="272"/>
        <v>77968.319572403125</v>
      </c>
      <c r="Z1593" s="22">
        <f t="shared" si="274"/>
        <v>3352637.7416133345</v>
      </c>
      <c r="AA1593" s="2">
        <v>295</v>
      </c>
      <c r="AB1593" s="2">
        <v>1900</v>
      </c>
      <c r="AC1593" s="2">
        <f t="shared" si="273"/>
        <v>116</v>
      </c>
      <c r="AD1593" s="2" t="s">
        <v>433</v>
      </c>
    </row>
    <row r="1594" spans="1:30" x14ac:dyDescent="0.2">
      <c r="A1594">
        <v>46</v>
      </c>
      <c r="B1594" s="2" t="s">
        <v>552</v>
      </c>
      <c r="C1594" s="2" t="s">
        <v>22</v>
      </c>
      <c r="D1594" s="2" t="s">
        <v>23</v>
      </c>
      <c r="E1594" s="2" t="s">
        <v>2767</v>
      </c>
      <c r="F1594" s="2" t="s">
        <v>2775</v>
      </c>
      <c r="G1594" s="2">
        <v>45</v>
      </c>
      <c r="H1594" s="2">
        <v>55</v>
      </c>
      <c r="I1594" s="3">
        <v>42679</v>
      </c>
      <c r="J1594" s="3">
        <v>42689</v>
      </c>
      <c r="K1594" s="3" t="s">
        <v>2543</v>
      </c>
      <c r="L1594" s="17">
        <f t="shared" si="264"/>
        <v>284.38</v>
      </c>
      <c r="M1594" s="20">
        <f t="shared" si="265"/>
        <v>0.83757648217174208</v>
      </c>
      <c r="N1594" s="2">
        <v>10</v>
      </c>
      <c r="O1594" s="2">
        <v>3300000</v>
      </c>
      <c r="P1594" s="2">
        <v>4010000</v>
      </c>
      <c r="Q1594" s="2">
        <f t="shared" si="266"/>
        <v>710000</v>
      </c>
      <c r="R1594" s="4">
        <f t="shared" si="267"/>
        <v>0.21515151515151515</v>
      </c>
      <c r="S1594" s="2"/>
      <c r="T1594" s="9">
        <f t="shared" si="268"/>
        <v>73333.333333333328</v>
      </c>
      <c r="U1594" s="2">
        <v>89111</v>
      </c>
      <c r="V1594" s="5">
        <f t="shared" si="269"/>
        <v>15777.666666666672</v>
      </c>
      <c r="W1594" s="4">
        <f t="shared" si="270"/>
        <v>0.21515000000000009</v>
      </c>
      <c r="X1594" s="22">
        <f t="shared" si="271"/>
        <v>61422.275359261082</v>
      </c>
      <c r="Y1594" s="22">
        <f t="shared" si="272"/>
        <v>74637.277902806105</v>
      </c>
      <c r="Z1594" s="22">
        <f t="shared" si="274"/>
        <v>3358677.5056262747</v>
      </c>
      <c r="AA1594" s="2"/>
      <c r="AB1594" s="2">
        <v>2008</v>
      </c>
      <c r="AC1594" s="2">
        <f t="shared" si="273"/>
        <v>8</v>
      </c>
      <c r="AD1594" s="2" t="s">
        <v>52</v>
      </c>
    </row>
    <row r="1595" spans="1:30" x14ac:dyDescent="0.2">
      <c r="A1595">
        <v>46</v>
      </c>
      <c r="B1595" s="2" t="s">
        <v>1266</v>
      </c>
      <c r="C1595" s="2" t="s">
        <v>22</v>
      </c>
      <c r="D1595" s="2" t="s">
        <v>23</v>
      </c>
      <c r="E1595" s="2" t="s">
        <v>2767</v>
      </c>
      <c r="F1595" s="2" t="s">
        <v>2775</v>
      </c>
      <c r="G1595" s="2">
        <v>63</v>
      </c>
      <c r="H1595" s="2">
        <v>72</v>
      </c>
      <c r="I1595" s="3">
        <v>42679</v>
      </c>
      <c r="J1595" s="3">
        <v>42689</v>
      </c>
      <c r="K1595" s="3" t="s">
        <v>2543</v>
      </c>
      <c r="L1595" s="17">
        <f t="shared" si="264"/>
        <v>284.38</v>
      </c>
      <c r="M1595" s="20">
        <f t="shared" si="265"/>
        <v>0.83757648217174208</v>
      </c>
      <c r="N1595" s="2">
        <v>10</v>
      </c>
      <c r="O1595" s="2">
        <v>4000000</v>
      </c>
      <c r="P1595" s="2">
        <v>4300000</v>
      </c>
      <c r="Q1595" s="2">
        <f t="shared" si="266"/>
        <v>300000</v>
      </c>
      <c r="R1595" s="4">
        <f t="shared" si="267"/>
        <v>7.4999999999999997E-2</v>
      </c>
      <c r="S1595" s="2">
        <v>260000</v>
      </c>
      <c r="T1595" s="9">
        <f t="shared" si="268"/>
        <v>67619.047619047618</v>
      </c>
      <c r="U1595" s="2">
        <v>72381</v>
      </c>
      <c r="V1595" s="5">
        <f t="shared" si="269"/>
        <v>4761.9523809523816</v>
      </c>
      <c r="W1595" s="4">
        <f t="shared" si="270"/>
        <v>7.0423239436619725E-2</v>
      </c>
      <c r="X1595" s="22">
        <f t="shared" si="271"/>
        <v>56636.124032565414</v>
      </c>
      <c r="Y1595" s="22">
        <f t="shared" si="272"/>
        <v>60624.623356072865</v>
      </c>
      <c r="Z1595" s="22">
        <f t="shared" si="274"/>
        <v>3819351.2714325907</v>
      </c>
      <c r="AA1595" s="11">
        <v>1856</v>
      </c>
      <c r="AB1595" s="2">
        <v>1880</v>
      </c>
      <c r="AC1595" s="2">
        <f t="shared" si="273"/>
        <v>136</v>
      </c>
      <c r="AD1595" s="2" t="s">
        <v>120</v>
      </c>
    </row>
    <row r="1596" spans="1:30" x14ac:dyDescent="0.2">
      <c r="A1596">
        <v>46</v>
      </c>
      <c r="B1596" s="2" t="s">
        <v>1884</v>
      </c>
      <c r="C1596" s="2" t="s">
        <v>22</v>
      </c>
      <c r="D1596" s="2" t="s">
        <v>23</v>
      </c>
      <c r="E1596" s="2" t="s">
        <v>2767</v>
      </c>
      <c r="F1596" s="2" t="s">
        <v>2775</v>
      </c>
      <c r="G1596" s="2">
        <v>81</v>
      </c>
      <c r="H1596" s="2">
        <v>99</v>
      </c>
      <c r="I1596" s="3">
        <v>42679</v>
      </c>
      <c r="J1596" s="3">
        <v>42689</v>
      </c>
      <c r="K1596" s="3" t="s">
        <v>2543</v>
      </c>
      <c r="L1596" s="17">
        <f t="shared" si="264"/>
        <v>284.38</v>
      </c>
      <c r="M1596" s="20">
        <f t="shared" si="265"/>
        <v>0.83757648217174208</v>
      </c>
      <c r="N1596" s="2">
        <v>10</v>
      </c>
      <c r="O1596" s="2">
        <v>5000000</v>
      </c>
      <c r="P1596" s="2">
        <v>5100000</v>
      </c>
      <c r="Q1596" s="2">
        <f t="shared" si="266"/>
        <v>100000</v>
      </c>
      <c r="R1596" s="4">
        <f t="shared" si="267"/>
        <v>0.02</v>
      </c>
      <c r="S1596" s="2"/>
      <c r="T1596" s="9">
        <f t="shared" si="268"/>
        <v>61728.395061728392</v>
      </c>
      <c r="U1596" s="2">
        <v>62963</v>
      </c>
      <c r="V1596" s="5">
        <f t="shared" si="269"/>
        <v>1234.6049382716083</v>
      </c>
      <c r="W1596" s="4">
        <f t="shared" si="270"/>
        <v>2.0000600000000056E-2</v>
      </c>
      <c r="X1596" s="22">
        <f t="shared" si="271"/>
        <v>51702.251985909999</v>
      </c>
      <c r="Y1596" s="22">
        <f t="shared" si="272"/>
        <v>52736.328046979397</v>
      </c>
      <c r="Z1596" s="22">
        <f t="shared" si="274"/>
        <v>4271642.5718053309</v>
      </c>
      <c r="AA1596" s="2">
        <v>910</v>
      </c>
      <c r="AB1596" s="2">
        <v>2003</v>
      </c>
      <c r="AC1596" s="2">
        <f t="shared" si="273"/>
        <v>13</v>
      </c>
      <c r="AD1596" s="2" t="s">
        <v>67</v>
      </c>
    </row>
    <row r="1597" spans="1:30" x14ac:dyDescent="0.2">
      <c r="A1597">
        <v>46</v>
      </c>
      <c r="B1597" s="2" t="s">
        <v>498</v>
      </c>
      <c r="C1597" s="2" t="s">
        <v>22</v>
      </c>
      <c r="D1597" s="2" t="s">
        <v>23</v>
      </c>
      <c r="E1597" s="2" t="s">
        <v>2767</v>
      </c>
      <c r="F1597" s="2" t="s">
        <v>2775</v>
      </c>
      <c r="G1597" s="2">
        <v>51</v>
      </c>
      <c r="H1597" s="2">
        <v>57</v>
      </c>
      <c r="I1597" s="3">
        <v>42680</v>
      </c>
      <c r="J1597" s="3">
        <v>42690</v>
      </c>
      <c r="K1597" s="3" t="s">
        <v>2543</v>
      </c>
      <c r="L1597" s="17">
        <f t="shared" si="264"/>
        <v>284.38</v>
      </c>
      <c r="M1597" s="20">
        <f t="shared" si="265"/>
        <v>0.83757648217174208</v>
      </c>
      <c r="N1597" s="2">
        <v>10</v>
      </c>
      <c r="O1597" s="2">
        <v>4800000</v>
      </c>
      <c r="P1597" s="2">
        <v>4850000</v>
      </c>
      <c r="Q1597" s="2">
        <f t="shared" si="266"/>
        <v>50000</v>
      </c>
      <c r="R1597" s="4">
        <f t="shared" si="267"/>
        <v>1.0416666666666666E-2</v>
      </c>
      <c r="S1597" s="2"/>
      <c r="T1597" s="9">
        <f t="shared" si="268"/>
        <v>94117.647058823524</v>
      </c>
      <c r="U1597" s="2">
        <v>95098</v>
      </c>
      <c r="V1597" s="5">
        <f t="shared" si="269"/>
        <v>980.35294117647572</v>
      </c>
      <c r="W1597" s="4">
        <f t="shared" si="270"/>
        <v>1.0416250000000056E-2</v>
      </c>
      <c r="X1597" s="22">
        <f t="shared" si="271"/>
        <v>78830.727733811014</v>
      </c>
      <c r="Y1597" s="22">
        <f t="shared" si="272"/>
        <v>79651.84830156833</v>
      </c>
      <c r="Z1597" s="22">
        <f t="shared" si="274"/>
        <v>4062244.263379985</v>
      </c>
      <c r="AA1597" s="11">
        <v>8272</v>
      </c>
      <c r="AB1597" s="2">
        <v>2016</v>
      </c>
      <c r="AC1597" s="2">
        <f t="shared" si="273"/>
        <v>0</v>
      </c>
      <c r="AD1597" s="2" t="s">
        <v>146</v>
      </c>
    </row>
    <row r="1598" spans="1:30" x14ac:dyDescent="0.2">
      <c r="A1598">
        <v>46</v>
      </c>
      <c r="B1598" s="2" t="s">
        <v>1175</v>
      </c>
      <c r="C1598" s="2" t="s">
        <v>22</v>
      </c>
      <c r="D1598" s="2" t="s">
        <v>23</v>
      </c>
      <c r="E1598" s="2" t="s">
        <v>2767</v>
      </c>
      <c r="F1598" s="2" t="s">
        <v>2775</v>
      </c>
      <c r="G1598" s="2">
        <v>60</v>
      </c>
      <c r="H1598" s="2">
        <v>66</v>
      </c>
      <c r="I1598" s="3">
        <v>42682</v>
      </c>
      <c r="J1598" s="3">
        <v>42692</v>
      </c>
      <c r="K1598" s="3" t="s">
        <v>2543</v>
      </c>
      <c r="L1598" s="17">
        <f t="shared" si="264"/>
        <v>284.38</v>
      </c>
      <c r="M1598" s="20">
        <f t="shared" si="265"/>
        <v>0.83757648217174208</v>
      </c>
      <c r="N1598" s="2">
        <v>10</v>
      </c>
      <c r="O1598" s="2">
        <v>3950000</v>
      </c>
      <c r="P1598" s="2">
        <v>3950000</v>
      </c>
      <c r="Q1598" s="2">
        <f t="shared" si="266"/>
        <v>0</v>
      </c>
      <c r="R1598" s="4">
        <f t="shared" si="267"/>
        <v>0</v>
      </c>
      <c r="S1598" s="2"/>
      <c r="T1598" s="9">
        <f t="shared" si="268"/>
        <v>65833.333333333328</v>
      </c>
      <c r="U1598" s="2">
        <v>65833</v>
      </c>
      <c r="V1598" s="5">
        <f t="shared" si="269"/>
        <v>-0.33333333332848269</v>
      </c>
      <c r="W1598" s="4">
        <f t="shared" si="270"/>
        <v>-5.0632911391668261E-6</v>
      </c>
      <c r="X1598" s="22">
        <f t="shared" si="271"/>
        <v>55140.451742973019</v>
      </c>
      <c r="Y1598" s="22">
        <f t="shared" si="272"/>
        <v>55140.172550812298</v>
      </c>
      <c r="Z1598" s="22">
        <f t="shared" si="274"/>
        <v>3308410.3530487381</v>
      </c>
      <c r="AA1598" s="11">
        <v>11786</v>
      </c>
      <c r="AB1598" s="2">
        <v>2007</v>
      </c>
      <c r="AC1598" s="2">
        <f t="shared" si="273"/>
        <v>9</v>
      </c>
      <c r="AD1598" s="2" t="s">
        <v>1176</v>
      </c>
    </row>
    <row r="1599" spans="1:30" x14ac:dyDescent="0.2">
      <c r="A1599">
        <v>47</v>
      </c>
      <c r="B1599" s="2" t="s">
        <v>388</v>
      </c>
      <c r="C1599" s="2" t="s">
        <v>22</v>
      </c>
      <c r="D1599" s="2" t="s">
        <v>23</v>
      </c>
      <c r="E1599" s="2" t="s">
        <v>2767</v>
      </c>
      <c r="F1599" s="2" t="s">
        <v>2775</v>
      </c>
      <c r="G1599" s="2">
        <v>39</v>
      </c>
      <c r="H1599" s="2">
        <v>43</v>
      </c>
      <c r="I1599" s="3">
        <v>42685</v>
      </c>
      <c r="J1599" s="3">
        <v>42695</v>
      </c>
      <c r="K1599" s="3" t="s">
        <v>2543</v>
      </c>
      <c r="L1599" s="17">
        <f t="shared" si="264"/>
        <v>284.38</v>
      </c>
      <c r="M1599" s="20">
        <f t="shared" si="265"/>
        <v>0.83757648217174208</v>
      </c>
      <c r="N1599" s="2">
        <v>10</v>
      </c>
      <c r="O1599" s="2">
        <v>3700000</v>
      </c>
      <c r="P1599" s="2">
        <v>3755000</v>
      </c>
      <c r="Q1599" s="2">
        <f t="shared" si="266"/>
        <v>55000</v>
      </c>
      <c r="R1599" s="4">
        <f t="shared" si="267"/>
        <v>1.4864864864864866E-2</v>
      </c>
      <c r="S1599" s="2">
        <v>22094</v>
      </c>
      <c r="T1599" s="9">
        <f t="shared" si="268"/>
        <v>95438.307692307688</v>
      </c>
      <c r="U1599" s="2">
        <v>96849</v>
      </c>
      <c r="V1599" s="5">
        <f t="shared" si="269"/>
        <v>1410.6923076923122</v>
      </c>
      <c r="W1599" s="4">
        <f t="shared" si="270"/>
        <v>1.4781195746265456E-2</v>
      </c>
      <c r="X1599" s="22">
        <f t="shared" si="271"/>
        <v>79936.882021347381</v>
      </c>
      <c r="Y1599" s="22">
        <f t="shared" si="272"/>
        <v>81118.444721851047</v>
      </c>
      <c r="Z1599" s="22">
        <f t="shared" si="274"/>
        <v>3163619.3441521907</v>
      </c>
      <c r="AA1599" s="2">
        <v>993</v>
      </c>
      <c r="AB1599" s="2">
        <v>1898</v>
      </c>
      <c r="AC1599" s="2">
        <f t="shared" si="273"/>
        <v>118</v>
      </c>
      <c r="AD1599" s="2" t="s">
        <v>37</v>
      </c>
    </row>
    <row r="1600" spans="1:30" x14ac:dyDescent="0.2">
      <c r="A1600">
        <v>47</v>
      </c>
      <c r="B1600" s="2" t="s">
        <v>414</v>
      </c>
      <c r="C1600" s="2" t="s">
        <v>22</v>
      </c>
      <c r="D1600" s="2" t="s">
        <v>23</v>
      </c>
      <c r="E1600" s="2" t="s">
        <v>2767</v>
      </c>
      <c r="F1600" s="2" t="s">
        <v>2775</v>
      </c>
      <c r="G1600" s="2">
        <v>42</v>
      </c>
      <c r="H1600" s="2">
        <v>47</v>
      </c>
      <c r="I1600" s="3">
        <v>42686</v>
      </c>
      <c r="J1600" s="3">
        <v>42696</v>
      </c>
      <c r="K1600" s="3" t="s">
        <v>2543</v>
      </c>
      <c r="L1600" s="17">
        <f t="shared" si="264"/>
        <v>284.38</v>
      </c>
      <c r="M1600" s="20">
        <f t="shared" si="265"/>
        <v>0.83757648217174208</v>
      </c>
      <c r="N1600" s="2">
        <v>10</v>
      </c>
      <c r="O1600" s="2">
        <v>3300000</v>
      </c>
      <c r="P1600" s="2">
        <v>3584000</v>
      </c>
      <c r="Q1600" s="2">
        <f t="shared" si="266"/>
        <v>284000</v>
      </c>
      <c r="R1600" s="4">
        <f t="shared" si="267"/>
        <v>8.606060606060606E-2</v>
      </c>
      <c r="S1600" s="2">
        <v>19525</v>
      </c>
      <c r="T1600" s="9">
        <f t="shared" si="268"/>
        <v>79036.309523809527</v>
      </c>
      <c r="U1600" s="2">
        <v>85798</v>
      </c>
      <c r="V1600" s="5">
        <f t="shared" si="269"/>
        <v>6761.6904761904734</v>
      </c>
      <c r="W1600" s="4">
        <f t="shared" si="270"/>
        <v>8.5551697908586286E-2</v>
      </c>
      <c r="X1600" s="22">
        <f t="shared" si="271"/>
        <v>66198.95409478934</v>
      </c>
      <c r="Y1600" s="22">
        <f t="shared" si="272"/>
        <v>71862.387017371133</v>
      </c>
      <c r="Z1600" s="22">
        <f t="shared" si="274"/>
        <v>3018220.2547295876</v>
      </c>
      <c r="AA1600" s="11">
        <v>5879</v>
      </c>
      <c r="AB1600" s="2">
        <v>1973</v>
      </c>
      <c r="AC1600" s="2">
        <f t="shared" si="273"/>
        <v>43</v>
      </c>
      <c r="AD1600" s="2" t="s">
        <v>27</v>
      </c>
    </row>
    <row r="1601" spans="1:30" x14ac:dyDescent="0.2">
      <c r="A1601">
        <v>47</v>
      </c>
      <c r="B1601" s="2" t="s">
        <v>762</v>
      </c>
      <c r="C1601" s="2" t="s">
        <v>22</v>
      </c>
      <c r="D1601" s="2" t="s">
        <v>23</v>
      </c>
      <c r="E1601" s="2" t="s">
        <v>2767</v>
      </c>
      <c r="F1601" s="2" t="s">
        <v>2775</v>
      </c>
      <c r="G1601" s="2">
        <v>50</v>
      </c>
      <c r="H1601" s="2">
        <v>55</v>
      </c>
      <c r="I1601" s="3">
        <v>42686</v>
      </c>
      <c r="J1601" s="3">
        <v>42696</v>
      </c>
      <c r="K1601" s="3" t="s">
        <v>2543</v>
      </c>
      <c r="L1601" s="17">
        <f t="shared" si="264"/>
        <v>284.38</v>
      </c>
      <c r="M1601" s="20">
        <f t="shared" si="265"/>
        <v>0.83757648217174208</v>
      </c>
      <c r="N1601" s="2">
        <v>10</v>
      </c>
      <c r="O1601" s="2">
        <v>3600000</v>
      </c>
      <c r="P1601" s="2">
        <v>3870000</v>
      </c>
      <c r="Q1601" s="2">
        <f t="shared" si="266"/>
        <v>270000</v>
      </c>
      <c r="R1601" s="4">
        <f t="shared" si="267"/>
        <v>7.4999999999999997E-2</v>
      </c>
      <c r="S1601" s="2"/>
      <c r="T1601" s="9">
        <f t="shared" si="268"/>
        <v>72000</v>
      </c>
      <c r="U1601" s="2">
        <v>77400</v>
      </c>
      <c r="V1601" s="5">
        <f t="shared" si="269"/>
        <v>5400</v>
      </c>
      <c r="W1601" s="4">
        <f t="shared" si="270"/>
        <v>7.4999999999999997E-2</v>
      </c>
      <c r="X1601" s="22">
        <f t="shared" si="271"/>
        <v>60305.506716365431</v>
      </c>
      <c r="Y1601" s="22">
        <f t="shared" si="272"/>
        <v>64828.419720092839</v>
      </c>
      <c r="Z1601" s="22">
        <f t="shared" si="274"/>
        <v>3241420.9860046417</v>
      </c>
      <c r="AA1601" s="2">
        <v>403</v>
      </c>
      <c r="AB1601" s="2">
        <v>2015</v>
      </c>
      <c r="AC1601" s="2">
        <f t="shared" si="273"/>
        <v>1</v>
      </c>
      <c r="AD1601" s="2" t="s">
        <v>29</v>
      </c>
    </row>
    <row r="1602" spans="1:30" x14ac:dyDescent="0.2">
      <c r="A1602">
        <v>47</v>
      </c>
      <c r="B1602" s="2" t="s">
        <v>1570</v>
      </c>
      <c r="C1602" s="2" t="s">
        <v>22</v>
      </c>
      <c r="D1602" s="2" t="s">
        <v>23</v>
      </c>
      <c r="E1602" s="2" t="s">
        <v>2767</v>
      </c>
      <c r="F1602" s="2" t="s">
        <v>2775</v>
      </c>
      <c r="G1602" s="2">
        <v>71</v>
      </c>
      <c r="H1602" s="2">
        <v>81</v>
      </c>
      <c r="I1602" s="3">
        <v>42686</v>
      </c>
      <c r="J1602" s="3">
        <v>42696</v>
      </c>
      <c r="K1602" s="3" t="s">
        <v>2543</v>
      </c>
      <c r="L1602" s="17">
        <f t="shared" ref="L1602:L1665" si="275">IF(K1602="Januar",238.19,IF(K1602="Februar",240.59,IF(K1602="Mars",245.99,IF(K1602="April",250.79,IF(K1602="Mai",256.52,IF(K1602="Juni",259.83,IF(K1602="Juli",265.66,IF(K1602="August",272.21,IF(K1602="September",275.91,IF(K1602="Oktober",281.13,IF(K1602="November",284.38,IF(K1602="Desember",287.34,0))))))))))))</f>
        <v>284.38</v>
      </c>
      <c r="M1602" s="20">
        <f t="shared" ref="M1602:M1665" si="276">$L$2/L1602</f>
        <v>0.83757648217174208</v>
      </c>
      <c r="N1602" s="2">
        <v>10</v>
      </c>
      <c r="O1602" s="2">
        <v>5000000</v>
      </c>
      <c r="P1602" s="2">
        <v>6700000</v>
      </c>
      <c r="Q1602" s="2">
        <f t="shared" ref="Q1602:Q1665" si="277">P1602-O1602</f>
        <v>1700000</v>
      </c>
      <c r="R1602" s="4">
        <f t="shared" ref="R1602:R1665" si="278">Q1602/O1602</f>
        <v>0.34</v>
      </c>
      <c r="S1602" s="2"/>
      <c r="T1602" s="9">
        <f t="shared" ref="T1602:T1665" si="279">(O1602+S1602)/G1602</f>
        <v>70422.535211267605</v>
      </c>
      <c r="U1602" s="2">
        <v>94366</v>
      </c>
      <c r="V1602" s="5">
        <f t="shared" ref="V1602:V1665" si="280">U1602-T1602</f>
        <v>23943.464788732395</v>
      </c>
      <c r="W1602" s="4">
        <f t="shared" ref="W1602:W1665" si="281">V1602/T1602</f>
        <v>0.3399972</v>
      </c>
      <c r="X1602" s="22">
        <f t="shared" ref="X1602:X1665" si="282">T1602*M1602</f>
        <v>58984.259307869157</v>
      </c>
      <c r="Y1602" s="22">
        <f t="shared" ref="Y1602:Y1665" si="283">U1602*M1602</f>
        <v>79038.74231661862</v>
      </c>
      <c r="Z1602" s="22">
        <f t="shared" si="274"/>
        <v>5611750.7044799216</v>
      </c>
      <c r="AA1602" s="2">
        <v>553</v>
      </c>
      <c r="AB1602" s="2">
        <v>1902</v>
      </c>
      <c r="AC1602" s="2">
        <f t="shared" ref="AC1602:AC1665" si="284">2016-AB1602</f>
        <v>114</v>
      </c>
      <c r="AD1602" s="2" t="s">
        <v>112</v>
      </c>
    </row>
    <row r="1603" spans="1:30" x14ac:dyDescent="0.2">
      <c r="A1603">
        <v>47</v>
      </c>
      <c r="B1603" s="2" t="s">
        <v>517</v>
      </c>
      <c r="C1603" s="2" t="s">
        <v>22</v>
      </c>
      <c r="D1603" s="2" t="s">
        <v>23</v>
      </c>
      <c r="E1603" s="2" t="s">
        <v>2767</v>
      </c>
      <c r="F1603" s="2" t="s">
        <v>2775</v>
      </c>
      <c r="G1603" s="2">
        <v>90</v>
      </c>
      <c r="H1603" s="2">
        <v>100</v>
      </c>
      <c r="I1603" s="3">
        <v>42687</v>
      </c>
      <c r="J1603" s="3">
        <v>42697</v>
      </c>
      <c r="K1603" s="3" t="s">
        <v>2543</v>
      </c>
      <c r="L1603" s="17">
        <f t="shared" si="275"/>
        <v>284.38</v>
      </c>
      <c r="M1603" s="20">
        <f t="shared" si="276"/>
        <v>0.83757648217174208</v>
      </c>
      <c r="N1603" s="2">
        <v>10</v>
      </c>
      <c r="O1603" s="2">
        <v>8500000</v>
      </c>
      <c r="P1603" s="2">
        <v>9200000</v>
      </c>
      <c r="Q1603" s="2">
        <f t="shared" si="277"/>
        <v>700000</v>
      </c>
      <c r="R1603" s="4">
        <f t="shared" si="278"/>
        <v>8.2352941176470587E-2</v>
      </c>
      <c r="S1603" s="2"/>
      <c r="T1603" s="9">
        <f t="shared" si="279"/>
        <v>94444.444444444438</v>
      </c>
      <c r="U1603" s="2">
        <v>102222</v>
      </c>
      <c r="V1603" s="5">
        <f t="shared" si="280"/>
        <v>7777.555555555562</v>
      </c>
      <c r="W1603" s="4">
        <f t="shared" si="281"/>
        <v>8.2350588235294189E-2</v>
      </c>
      <c r="X1603" s="22">
        <f t="shared" si="282"/>
        <v>79104.445538442305</v>
      </c>
      <c r="Y1603" s="22">
        <f t="shared" si="283"/>
        <v>85618.743160559825</v>
      </c>
      <c r="Z1603" s="22">
        <f t="shared" ref="Z1603:Z1666" si="285">Y1603*G1603</f>
        <v>7705686.8844503844</v>
      </c>
      <c r="AA1603" s="11">
        <v>1662</v>
      </c>
      <c r="AB1603" s="2">
        <v>2012</v>
      </c>
      <c r="AC1603" s="2">
        <f t="shared" si="284"/>
        <v>4</v>
      </c>
      <c r="AD1603" s="2" t="s">
        <v>362</v>
      </c>
    </row>
    <row r="1604" spans="1:30" x14ac:dyDescent="0.2">
      <c r="A1604">
        <v>48</v>
      </c>
      <c r="B1604" s="2" t="s">
        <v>643</v>
      </c>
      <c r="C1604" s="2" t="s">
        <v>22</v>
      </c>
      <c r="D1604" s="2" t="s">
        <v>23</v>
      </c>
      <c r="E1604" s="2" t="s">
        <v>2767</v>
      </c>
      <c r="F1604" s="2" t="s">
        <v>2775</v>
      </c>
      <c r="G1604" s="2">
        <v>47</v>
      </c>
      <c r="H1604" s="2">
        <v>55</v>
      </c>
      <c r="I1604" s="3">
        <v>42694</v>
      </c>
      <c r="J1604" s="3">
        <v>42704</v>
      </c>
      <c r="K1604" s="3" t="s">
        <v>2543</v>
      </c>
      <c r="L1604" s="17">
        <f t="shared" si="275"/>
        <v>284.38</v>
      </c>
      <c r="M1604" s="20">
        <f t="shared" si="276"/>
        <v>0.83757648217174208</v>
      </c>
      <c r="N1604" s="2">
        <v>10</v>
      </c>
      <c r="O1604" s="2">
        <v>3500000</v>
      </c>
      <c r="P1604" s="2">
        <v>4000000</v>
      </c>
      <c r="Q1604" s="2">
        <f t="shared" si="277"/>
        <v>500000</v>
      </c>
      <c r="R1604" s="4">
        <f t="shared" si="278"/>
        <v>0.14285714285714285</v>
      </c>
      <c r="S1604" s="2">
        <v>37245</v>
      </c>
      <c r="T1604" s="9">
        <f t="shared" si="279"/>
        <v>75260.531914893611</v>
      </c>
      <c r="U1604" s="2">
        <v>85899</v>
      </c>
      <c r="V1604" s="5">
        <f t="shared" si="280"/>
        <v>10638.468085106389</v>
      </c>
      <c r="W1604" s="4">
        <f t="shared" si="281"/>
        <v>0.14135520723048597</v>
      </c>
      <c r="X1604" s="22">
        <f t="shared" si="282"/>
        <v>63036.451567650714</v>
      </c>
      <c r="Y1604" s="22">
        <f t="shared" si="283"/>
        <v>71946.982242070473</v>
      </c>
      <c r="Z1604" s="22">
        <f t="shared" si="285"/>
        <v>3381508.1653773123</v>
      </c>
      <c r="AA1604" s="2">
        <v>640</v>
      </c>
      <c r="AB1604" s="2">
        <v>2003</v>
      </c>
      <c r="AC1604" s="2">
        <f t="shared" si="284"/>
        <v>13</v>
      </c>
      <c r="AD1604" s="2" t="s">
        <v>148</v>
      </c>
    </row>
    <row r="1605" spans="1:30" x14ac:dyDescent="0.2">
      <c r="A1605">
        <v>49</v>
      </c>
      <c r="B1605" s="2" t="s">
        <v>396</v>
      </c>
      <c r="C1605" s="2" t="s">
        <v>22</v>
      </c>
      <c r="D1605" s="2" t="s">
        <v>23</v>
      </c>
      <c r="E1605" s="2" t="s">
        <v>2767</v>
      </c>
      <c r="F1605" s="2" t="s">
        <v>2775</v>
      </c>
      <c r="G1605" s="2">
        <v>40</v>
      </c>
      <c r="H1605" s="2">
        <v>45</v>
      </c>
      <c r="I1605" s="3">
        <v>42699</v>
      </c>
      <c r="J1605" s="3">
        <v>42709</v>
      </c>
      <c r="K1605" s="3" t="s">
        <v>2544</v>
      </c>
      <c r="L1605" s="17">
        <f t="shared" si="275"/>
        <v>287.33999999999997</v>
      </c>
      <c r="M1605" s="20">
        <f t="shared" si="276"/>
        <v>0.82894828426254619</v>
      </c>
      <c r="N1605" s="2">
        <v>10</v>
      </c>
      <c r="O1605" s="2">
        <v>2950000</v>
      </c>
      <c r="P1605" s="2">
        <v>3750000</v>
      </c>
      <c r="Q1605" s="2">
        <f t="shared" si="277"/>
        <v>800000</v>
      </c>
      <c r="R1605" s="4">
        <f t="shared" si="278"/>
        <v>0.2711864406779661</v>
      </c>
      <c r="S1605" s="2">
        <v>54265</v>
      </c>
      <c r="T1605" s="9">
        <f t="shared" si="279"/>
        <v>75106.625</v>
      </c>
      <c r="U1605" s="2">
        <v>95107</v>
      </c>
      <c r="V1605" s="5">
        <f t="shared" si="280"/>
        <v>20000.375</v>
      </c>
      <c r="W1605" s="4">
        <f t="shared" si="281"/>
        <v>0.2662930866617958</v>
      </c>
      <c r="X1605" s="22">
        <f t="shared" si="282"/>
        <v>62259.507930500455</v>
      </c>
      <c r="Y1605" s="22">
        <f t="shared" si="283"/>
        <v>78838.784471357983</v>
      </c>
      <c r="Z1605" s="22">
        <f t="shared" si="285"/>
        <v>3153551.3788543195</v>
      </c>
      <c r="AA1605" s="11">
        <v>2218</v>
      </c>
      <c r="AB1605" s="2">
        <v>1936</v>
      </c>
      <c r="AC1605" s="2">
        <f t="shared" si="284"/>
        <v>80</v>
      </c>
      <c r="AD1605" s="2" t="s">
        <v>37</v>
      </c>
    </row>
    <row r="1606" spans="1:30" x14ac:dyDescent="0.2">
      <c r="A1606">
        <v>49</v>
      </c>
      <c r="B1606" s="2" t="s">
        <v>517</v>
      </c>
      <c r="C1606" s="2" t="s">
        <v>22</v>
      </c>
      <c r="D1606" s="2" t="s">
        <v>23</v>
      </c>
      <c r="E1606" s="2" t="s">
        <v>2767</v>
      </c>
      <c r="F1606" s="2" t="s">
        <v>2775</v>
      </c>
      <c r="G1606" s="2">
        <v>44</v>
      </c>
      <c r="H1606" s="2">
        <v>49</v>
      </c>
      <c r="I1606" s="3">
        <v>42700</v>
      </c>
      <c r="J1606" s="3">
        <v>42710</v>
      </c>
      <c r="K1606" s="3" t="s">
        <v>2544</v>
      </c>
      <c r="L1606" s="17">
        <f t="shared" si="275"/>
        <v>287.33999999999997</v>
      </c>
      <c r="M1606" s="20">
        <f t="shared" si="276"/>
        <v>0.82894828426254619</v>
      </c>
      <c r="N1606" s="2">
        <v>10</v>
      </c>
      <c r="O1606" s="2">
        <v>3690000</v>
      </c>
      <c r="P1606" s="2">
        <v>4000000</v>
      </c>
      <c r="Q1606" s="2">
        <f t="shared" si="277"/>
        <v>310000</v>
      </c>
      <c r="R1606" s="4">
        <f t="shared" si="278"/>
        <v>8.4010840108401083E-2</v>
      </c>
      <c r="S1606" s="2"/>
      <c r="T1606" s="9">
        <f t="shared" si="279"/>
        <v>83863.636363636368</v>
      </c>
      <c r="U1606" s="2">
        <v>90909</v>
      </c>
      <c r="V1606" s="5">
        <f t="shared" si="280"/>
        <v>7045.3636363636324</v>
      </c>
      <c r="W1606" s="4">
        <f t="shared" si="281"/>
        <v>8.4009756097560923E-2</v>
      </c>
      <c r="X1606" s="22">
        <f t="shared" si="282"/>
        <v>69518.61747565445</v>
      </c>
      <c r="Y1606" s="22">
        <f t="shared" si="283"/>
        <v>75358.859574023809</v>
      </c>
      <c r="Z1606" s="22">
        <f t="shared" si="285"/>
        <v>3315789.8212570474</v>
      </c>
      <c r="AA1606" s="11">
        <v>1641</v>
      </c>
      <c r="AB1606" s="2">
        <v>2012</v>
      </c>
      <c r="AC1606" s="2">
        <f t="shared" si="284"/>
        <v>4</v>
      </c>
      <c r="AD1606" s="2" t="s">
        <v>65</v>
      </c>
    </row>
    <row r="1607" spans="1:30" x14ac:dyDescent="0.2">
      <c r="A1607">
        <v>49</v>
      </c>
      <c r="B1607" s="2" t="s">
        <v>1433</v>
      </c>
      <c r="C1607" s="2" t="s">
        <v>22</v>
      </c>
      <c r="D1607" s="2" t="s">
        <v>23</v>
      </c>
      <c r="E1607" s="2" t="s">
        <v>2767</v>
      </c>
      <c r="F1607" s="2" t="s">
        <v>2775</v>
      </c>
      <c r="G1607" s="2">
        <v>67</v>
      </c>
      <c r="H1607" s="2">
        <v>76</v>
      </c>
      <c r="I1607" s="3">
        <v>42700</v>
      </c>
      <c r="J1607" s="3">
        <v>42710</v>
      </c>
      <c r="K1607" s="3" t="s">
        <v>2544</v>
      </c>
      <c r="L1607" s="17">
        <f t="shared" si="275"/>
        <v>287.33999999999997</v>
      </c>
      <c r="M1607" s="20">
        <f t="shared" si="276"/>
        <v>0.82894828426254619</v>
      </c>
      <c r="N1607" s="2">
        <v>10</v>
      </c>
      <c r="O1607" s="2">
        <v>4600000</v>
      </c>
      <c r="P1607" s="2">
        <v>5200000</v>
      </c>
      <c r="Q1607" s="2">
        <f t="shared" si="277"/>
        <v>600000</v>
      </c>
      <c r="R1607" s="4">
        <f t="shared" si="278"/>
        <v>0.13043478260869565</v>
      </c>
      <c r="S1607" s="2">
        <v>71458</v>
      </c>
      <c r="T1607" s="9">
        <f t="shared" si="279"/>
        <v>69723.253731343284</v>
      </c>
      <c r="U1607" s="2">
        <v>78678</v>
      </c>
      <c r="V1607" s="5">
        <f t="shared" si="280"/>
        <v>8954.746268656716</v>
      </c>
      <c r="W1607" s="4">
        <f t="shared" si="281"/>
        <v>0.1284327077327892</v>
      </c>
      <c r="X1607" s="22">
        <f t="shared" si="282"/>
        <v>57796.971553799187</v>
      </c>
      <c r="Y1607" s="22">
        <f t="shared" si="283"/>
        <v>65219.993109208612</v>
      </c>
      <c r="Z1607" s="22">
        <f t="shared" si="285"/>
        <v>4369739.5383169772</v>
      </c>
      <c r="AA1607" s="2">
        <v>717</v>
      </c>
      <c r="AB1607" s="2">
        <v>1898</v>
      </c>
      <c r="AC1607" s="2">
        <f t="shared" si="284"/>
        <v>118</v>
      </c>
      <c r="AD1607" s="2" t="s">
        <v>120</v>
      </c>
    </row>
    <row r="1608" spans="1:30" x14ac:dyDescent="0.2">
      <c r="A1608">
        <v>49</v>
      </c>
      <c r="B1608" s="2" t="s">
        <v>394</v>
      </c>
      <c r="C1608" s="2" t="s">
        <v>22</v>
      </c>
      <c r="D1608" s="2" t="s">
        <v>23</v>
      </c>
      <c r="E1608" s="2" t="s">
        <v>2767</v>
      </c>
      <c r="F1608" s="2" t="s">
        <v>2775</v>
      </c>
      <c r="G1608" s="2">
        <v>78</v>
      </c>
      <c r="H1608" s="2">
        <v>91</v>
      </c>
      <c r="I1608" s="3">
        <v>42700</v>
      </c>
      <c r="J1608" s="3">
        <v>42710</v>
      </c>
      <c r="K1608" s="3" t="s">
        <v>2544</v>
      </c>
      <c r="L1608" s="17">
        <f t="shared" si="275"/>
        <v>287.33999999999997</v>
      </c>
      <c r="M1608" s="20">
        <f t="shared" si="276"/>
        <v>0.82894828426254619</v>
      </c>
      <c r="N1608" s="2">
        <v>10</v>
      </c>
      <c r="O1608" s="2">
        <v>5200000</v>
      </c>
      <c r="P1608" s="2">
        <v>6325000</v>
      </c>
      <c r="Q1608" s="2">
        <f t="shared" si="277"/>
        <v>1125000</v>
      </c>
      <c r="R1608" s="4">
        <f t="shared" si="278"/>
        <v>0.21634615384615385</v>
      </c>
      <c r="S1608" s="2">
        <v>89488</v>
      </c>
      <c r="T1608" s="9">
        <f t="shared" si="279"/>
        <v>67813.948717948719</v>
      </c>
      <c r="U1608" s="2">
        <v>82237</v>
      </c>
      <c r="V1608" s="5">
        <f t="shared" si="280"/>
        <v>14423.051282051281</v>
      </c>
      <c r="W1608" s="4">
        <f t="shared" si="281"/>
        <v>0.2126856134279915</v>
      </c>
      <c r="X1608" s="22">
        <f t="shared" si="282"/>
        <v>56214.256438811884</v>
      </c>
      <c r="Y1608" s="22">
        <f t="shared" si="283"/>
        <v>68170.220052899007</v>
      </c>
      <c r="Z1608" s="22">
        <f t="shared" si="285"/>
        <v>5317277.1641261224</v>
      </c>
      <c r="AA1608" s="2">
        <v>707</v>
      </c>
      <c r="AB1608" s="2">
        <v>1898</v>
      </c>
      <c r="AC1608" s="2">
        <f t="shared" si="284"/>
        <v>118</v>
      </c>
      <c r="AD1608" s="2" t="s">
        <v>583</v>
      </c>
    </row>
    <row r="1609" spans="1:30" x14ac:dyDescent="0.2">
      <c r="A1609">
        <v>49</v>
      </c>
      <c r="B1609" s="2" t="s">
        <v>2353</v>
      </c>
      <c r="C1609" s="2" t="s">
        <v>22</v>
      </c>
      <c r="D1609" s="2" t="s">
        <v>23</v>
      </c>
      <c r="E1609" s="2" t="s">
        <v>2767</v>
      </c>
      <c r="F1609" s="2" t="s">
        <v>2775</v>
      </c>
      <c r="G1609" s="2">
        <v>117</v>
      </c>
      <c r="H1609" s="2">
        <v>128</v>
      </c>
      <c r="I1609" s="3">
        <v>42700</v>
      </c>
      <c r="J1609" s="3">
        <v>42710</v>
      </c>
      <c r="K1609" s="3" t="s">
        <v>2544</v>
      </c>
      <c r="L1609" s="17">
        <f t="shared" si="275"/>
        <v>287.33999999999997</v>
      </c>
      <c r="M1609" s="20">
        <f t="shared" si="276"/>
        <v>0.82894828426254619</v>
      </c>
      <c r="N1609" s="2">
        <v>10</v>
      </c>
      <c r="O1609" s="2">
        <v>6700000</v>
      </c>
      <c r="P1609" s="2">
        <v>7320000</v>
      </c>
      <c r="Q1609" s="2">
        <f t="shared" si="277"/>
        <v>620000</v>
      </c>
      <c r="R1609" s="4">
        <f t="shared" si="278"/>
        <v>9.2537313432835819E-2</v>
      </c>
      <c r="S1609" s="2">
        <v>238927</v>
      </c>
      <c r="T1609" s="9">
        <f t="shared" si="279"/>
        <v>59307.068376068375</v>
      </c>
      <c r="U1609" s="2">
        <v>64606</v>
      </c>
      <c r="V1609" s="5">
        <f t="shared" si="280"/>
        <v>5298.9316239316249</v>
      </c>
      <c r="W1609" s="4">
        <f t="shared" si="281"/>
        <v>8.93473875715943E-2</v>
      </c>
      <c r="X1609" s="22">
        <f t="shared" si="282"/>
        <v>49162.492574983393</v>
      </c>
      <c r="Y1609" s="22">
        <f t="shared" si="283"/>
        <v>53555.032853066055</v>
      </c>
      <c r="Z1609" s="22">
        <f t="shared" si="285"/>
        <v>6265938.8438087283</v>
      </c>
      <c r="AA1609" s="11">
        <v>2691</v>
      </c>
      <c r="AB1609" s="2">
        <v>1892</v>
      </c>
      <c r="AC1609" s="2">
        <f t="shared" si="284"/>
        <v>124</v>
      </c>
      <c r="AD1609" s="2" t="s">
        <v>29</v>
      </c>
    </row>
    <row r="1610" spans="1:30" x14ac:dyDescent="0.2">
      <c r="A1610">
        <v>50</v>
      </c>
      <c r="B1610" s="2" t="s">
        <v>465</v>
      </c>
      <c r="C1610" s="2" t="s">
        <v>22</v>
      </c>
      <c r="D1610" s="2" t="s">
        <v>23</v>
      </c>
      <c r="E1610" s="2" t="s">
        <v>2767</v>
      </c>
      <c r="F1610" s="2" t="s">
        <v>2775</v>
      </c>
      <c r="G1610" s="2">
        <v>42</v>
      </c>
      <c r="H1610" s="2">
        <v>47</v>
      </c>
      <c r="I1610" s="3">
        <v>42706</v>
      </c>
      <c r="J1610" s="3">
        <v>42716</v>
      </c>
      <c r="K1610" s="3" t="s">
        <v>2544</v>
      </c>
      <c r="L1610" s="17">
        <f t="shared" si="275"/>
        <v>287.33999999999997</v>
      </c>
      <c r="M1610" s="20">
        <f t="shared" si="276"/>
        <v>0.82894828426254619</v>
      </c>
      <c r="N1610" s="2">
        <v>10</v>
      </c>
      <c r="O1610" s="2">
        <v>2900000</v>
      </c>
      <c r="P1610" s="2">
        <v>3350000</v>
      </c>
      <c r="Q1610" s="2">
        <f t="shared" si="277"/>
        <v>450000</v>
      </c>
      <c r="R1610" s="4">
        <f t="shared" si="278"/>
        <v>0.15517241379310345</v>
      </c>
      <c r="S1610" s="2">
        <v>70323</v>
      </c>
      <c r="T1610" s="9">
        <f t="shared" si="279"/>
        <v>70721.976190476184</v>
      </c>
      <c r="U1610" s="2">
        <v>81436</v>
      </c>
      <c r="V1610" s="5">
        <f t="shared" si="280"/>
        <v>10714.023809523816</v>
      </c>
      <c r="W1610" s="4">
        <f t="shared" si="281"/>
        <v>0.15149497209562743</v>
      </c>
      <c r="X1610" s="22">
        <f t="shared" si="282"/>
        <v>58624.860822751878</v>
      </c>
      <c r="Y1610" s="22">
        <f t="shared" si="283"/>
        <v>67506.232477204714</v>
      </c>
      <c r="Z1610" s="22">
        <f t="shared" si="285"/>
        <v>2835261.7640425982</v>
      </c>
      <c r="AA1610" s="2"/>
      <c r="AB1610" s="2">
        <v>1936</v>
      </c>
      <c r="AC1610" s="2">
        <f t="shared" si="284"/>
        <v>80</v>
      </c>
      <c r="AD1610" s="2" t="s">
        <v>130</v>
      </c>
    </row>
    <row r="1611" spans="1:30" x14ac:dyDescent="0.2">
      <c r="A1611">
        <v>50</v>
      </c>
      <c r="B1611" s="2" t="s">
        <v>1376</v>
      </c>
      <c r="C1611" s="2" t="s">
        <v>22</v>
      </c>
      <c r="D1611" s="2" t="s">
        <v>23</v>
      </c>
      <c r="E1611" s="2" t="s">
        <v>2767</v>
      </c>
      <c r="F1611" s="2" t="s">
        <v>2775</v>
      </c>
      <c r="G1611" s="2">
        <v>66</v>
      </c>
      <c r="H1611" s="2">
        <v>70</v>
      </c>
      <c r="I1611" s="3">
        <v>42708</v>
      </c>
      <c r="J1611" s="3">
        <v>42718</v>
      </c>
      <c r="K1611" s="3" t="s">
        <v>2544</v>
      </c>
      <c r="L1611" s="17">
        <f t="shared" si="275"/>
        <v>287.33999999999997</v>
      </c>
      <c r="M1611" s="20">
        <f t="shared" si="276"/>
        <v>0.82894828426254619</v>
      </c>
      <c r="N1611" s="2">
        <v>10</v>
      </c>
      <c r="O1611" s="2">
        <v>4600000</v>
      </c>
      <c r="P1611" s="2">
        <v>4600000</v>
      </c>
      <c r="Q1611" s="2">
        <f t="shared" si="277"/>
        <v>0</v>
      </c>
      <c r="R1611" s="4">
        <f t="shared" si="278"/>
        <v>0</v>
      </c>
      <c r="S1611" s="2"/>
      <c r="T1611" s="9">
        <f t="shared" si="279"/>
        <v>69696.969696969696</v>
      </c>
      <c r="U1611" s="2">
        <v>69697</v>
      </c>
      <c r="V1611" s="5">
        <f t="shared" si="280"/>
        <v>3.0303030303912237E-2</v>
      </c>
      <c r="W1611" s="4">
        <f t="shared" si="281"/>
        <v>4.3478260870830601E-7</v>
      </c>
      <c r="X1611" s="22">
        <f t="shared" si="282"/>
        <v>57775.183448601703</v>
      </c>
      <c r="Y1611" s="22">
        <f t="shared" si="283"/>
        <v>57775.208568246679</v>
      </c>
      <c r="Z1611" s="22">
        <f t="shared" si="285"/>
        <v>3813163.7655042806</v>
      </c>
      <c r="AA1611" s="11">
        <v>1649</v>
      </c>
      <c r="AB1611" s="2">
        <v>2016</v>
      </c>
      <c r="AC1611" s="2">
        <f t="shared" si="284"/>
        <v>0</v>
      </c>
      <c r="AD1611" s="2" t="s">
        <v>146</v>
      </c>
    </row>
    <row r="1612" spans="1:30" x14ac:dyDescent="0.2">
      <c r="A1612">
        <v>1</v>
      </c>
      <c r="B1612" s="2" t="s">
        <v>1075</v>
      </c>
      <c r="C1612" s="2" t="s">
        <v>22</v>
      </c>
      <c r="D1612" s="2" t="s">
        <v>23</v>
      </c>
      <c r="E1612" s="2" t="s">
        <v>2767</v>
      </c>
      <c r="F1612" s="2" t="s">
        <v>2775</v>
      </c>
      <c r="G1612" s="2">
        <v>58</v>
      </c>
      <c r="H1612" s="2">
        <v>64</v>
      </c>
      <c r="I1612" s="3">
        <v>42363</v>
      </c>
      <c r="J1612" s="3">
        <v>42374</v>
      </c>
      <c r="K1612" s="3" t="s">
        <v>2533</v>
      </c>
      <c r="L1612" s="17">
        <f t="shared" si="275"/>
        <v>238.19</v>
      </c>
      <c r="M1612" s="20">
        <f t="shared" si="276"/>
        <v>1</v>
      </c>
      <c r="N1612" s="2">
        <v>11</v>
      </c>
      <c r="O1612" s="2">
        <v>3250000</v>
      </c>
      <c r="P1612" s="2">
        <v>3300000</v>
      </c>
      <c r="Q1612" s="2">
        <f t="shared" si="277"/>
        <v>50000</v>
      </c>
      <c r="R1612" s="4">
        <f t="shared" si="278"/>
        <v>1.5384615384615385E-2</v>
      </c>
      <c r="S1612" s="2"/>
      <c r="T1612" s="9">
        <f t="shared" si="279"/>
        <v>56034.482758620688</v>
      </c>
      <c r="U1612" s="2">
        <v>56897</v>
      </c>
      <c r="V1612" s="5">
        <f t="shared" si="280"/>
        <v>862.5172413793116</v>
      </c>
      <c r="W1612" s="4">
        <f t="shared" si="281"/>
        <v>1.5392615384615407E-2</v>
      </c>
      <c r="X1612" s="22">
        <f t="shared" si="282"/>
        <v>56034.482758620688</v>
      </c>
      <c r="Y1612" s="22">
        <f t="shared" si="283"/>
        <v>56897</v>
      </c>
      <c r="Z1612" s="22">
        <f t="shared" si="285"/>
        <v>3300026</v>
      </c>
      <c r="AA1612" s="11">
        <v>1542</v>
      </c>
      <c r="AB1612" s="2">
        <v>1987</v>
      </c>
      <c r="AC1612" s="2">
        <f t="shared" si="284"/>
        <v>29</v>
      </c>
      <c r="AD1612" s="2" t="s">
        <v>774</v>
      </c>
    </row>
    <row r="1613" spans="1:30" x14ac:dyDescent="0.2">
      <c r="A1613">
        <v>1</v>
      </c>
      <c r="B1613" s="2" t="s">
        <v>839</v>
      </c>
      <c r="C1613" s="2" t="s">
        <v>22</v>
      </c>
      <c r="D1613" s="2" t="s">
        <v>23</v>
      </c>
      <c r="E1613" s="2" t="s">
        <v>2767</v>
      </c>
      <c r="F1613" s="2" t="s">
        <v>2775</v>
      </c>
      <c r="G1613" s="2">
        <v>88</v>
      </c>
      <c r="H1613" s="2"/>
      <c r="I1613" s="3">
        <v>42363</v>
      </c>
      <c r="J1613" s="3">
        <v>42374</v>
      </c>
      <c r="K1613" s="3" t="s">
        <v>2533</v>
      </c>
      <c r="L1613" s="17">
        <f t="shared" si="275"/>
        <v>238.19</v>
      </c>
      <c r="M1613" s="20">
        <f t="shared" si="276"/>
        <v>1</v>
      </c>
      <c r="N1613" s="2">
        <v>11</v>
      </c>
      <c r="O1613" s="2">
        <v>5500000</v>
      </c>
      <c r="P1613" s="2">
        <v>6200000</v>
      </c>
      <c r="Q1613" s="2">
        <f t="shared" si="277"/>
        <v>700000</v>
      </c>
      <c r="R1613" s="4">
        <f t="shared" si="278"/>
        <v>0.12727272727272726</v>
      </c>
      <c r="S1613" s="2"/>
      <c r="T1613" s="9">
        <f t="shared" si="279"/>
        <v>62500</v>
      </c>
      <c r="U1613" s="2">
        <v>70455</v>
      </c>
      <c r="V1613" s="5">
        <f t="shared" si="280"/>
        <v>7955</v>
      </c>
      <c r="W1613" s="4">
        <f t="shared" si="281"/>
        <v>0.12728</v>
      </c>
      <c r="X1613" s="22">
        <f t="shared" si="282"/>
        <v>62500</v>
      </c>
      <c r="Y1613" s="22">
        <f t="shared" si="283"/>
        <v>70455</v>
      </c>
      <c r="Z1613" s="22">
        <f t="shared" si="285"/>
        <v>6200040</v>
      </c>
      <c r="AA1613" s="11">
        <v>6339</v>
      </c>
      <c r="AB1613" s="2">
        <v>2012</v>
      </c>
      <c r="AC1613" s="2">
        <f t="shared" si="284"/>
        <v>4</v>
      </c>
      <c r="AD1613" s="2" t="s">
        <v>433</v>
      </c>
    </row>
    <row r="1614" spans="1:30" x14ac:dyDescent="0.2">
      <c r="A1614">
        <v>2</v>
      </c>
      <c r="B1614" s="2" t="s">
        <v>1048</v>
      </c>
      <c r="C1614" s="2" t="s">
        <v>22</v>
      </c>
      <c r="D1614" s="2" t="s">
        <v>23</v>
      </c>
      <c r="E1614" s="2" t="s">
        <v>2767</v>
      </c>
      <c r="F1614" s="2" t="s">
        <v>2775</v>
      </c>
      <c r="G1614" s="2">
        <v>58</v>
      </c>
      <c r="H1614" s="2">
        <v>65</v>
      </c>
      <c r="I1614" s="3">
        <v>42369</v>
      </c>
      <c r="J1614" s="3">
        <v>42380</v>
      </c>
      <c r="K1614" s="3" t="s">
        <v>2533</v>
      </c>
      <c r="L1614" s="17">
        <f t="shared" si="275"/>
        <v>238.19</v>
      </c>
      <c r="M1614" s="20">
        <f t="shared" si="276"/>
        <v>1</v>
      </c>
      <c r="N1614" s="2">
        <v>11</v>
      </c>
      <c r="O1614" s="2">
        <v>3490000</v>
      </c>
      <c r="P1614" s="2">
        <v>3620000</v>
      </c>
      <c r="Q1614" s="2">
        <f t="shared" si="277"/>
        <v>130000</v>
      </c>
      <c r="R1614" s="4">
        <f t="shared" si="278"/>
        <v>3.7249283667621778E-2</v>
      </c>
      <c r="S1614" s="2">
        <v>27768</v>
      </c>
      <c r="T1614" s="9">
        <f t="shared" si="279"/>
        <v>60651.172413793101</v>
      </c>
      <c r="U1614" s="2">
        <v>62893</v>
      </c>
      <c r="V1614" s="5">
        <f t="shared" si="280"/>
        <v>2241.8275862068986</v>
      </c>
      <c r="W1614" s="4">
        <f t="shared" si="281"/>
        <v>3.6962642220862811E-2</v>
      </c>
      <c r="X1614" s="22">
        <f t="shared" si="282"/>
        <v>60651.172413793101</v>
      </c>
      <c r="Y1614" s="22">
        <f t="shared" si="283"/>
        <v>62893</v>
      </c>
      <c r="Z1614" s="22">
        <f t="shared" si="285"/>
        <v>3647794</v>
      </c>
      <c r="AA1614" s="2">
        <v>524</v>
      </c>
      <c r="AB1614" s="2">
        <v>1896</v>
      </c>
      <c r="AC1614" s="2">
        <f t="shared" si="284"/>
        <v>120</v>
      </c>
      <c r="AD1614" s="2" t="s">
        <v>1077</v>
      </c>
    </row>
    <row r="1615" spans="1:30" x14ac:dyDescent="0.2">
      <c r="A1615">
        <v>2</v>
      </c>
      <c r="B1615" s="2" t="s">
        <v>268</v>
      </c>
      <c r="C1615" s="2" t="s">
        <v>22</v>
      </c>
      <c r="D1615" s="2" t="s">
        <v>23</v>
      </c>
      <c r="E1615" s="2" t="s">
        <v>2767</v>
      </c>
      <c r="F1615" s="2" t="s">
        <v>2775</v>
      </c>
      <c r="G1615" s="2">
        <v>71</v>
      </c>
      <c r="H1615" s="2">
        <v>77</v>
      </c>
      <c r="I1615" s="3">
        <v>42370</v>
      </c>
      <c r="J1615" s="3">
        <v>42381</v>
      </c>
      <c r="K1615" s="3" t="s">
        <v>2533</v>
      </c>
      <c r="L1615" s="17">
        <f t="shared" si="275"/>
        <v>238.19</v>
      </c>
      <c r="M1615" s="20">
        <f t="shared" si="276"/>
        <v>1</v>
      </c>
      <c r="N1615" s="2">
        <v>11</v>
      </c>
      <c r="O1615" s="2">
        <v>4600000</v>
      </c>
      <c r="P1615" s="2">
        <v>5150000</v>
      </c>
      <c r="Q1615" s="2">
        <f t="shared" si="277"/>
        <v>550000</v>
      </c>
      <c r="R1615" s="4">
        <f t="shared" si="278"/>
        <v>0.11956521739130435</v>
      </c>
      <c r="S1615" s="2">
        <v>3475</v>
      </c>
      <c r="T1615" s="9">
        <f t="shared" si="279"/>
        <v>64837.67605633803</v>
      </c>
      <c r="U1615" s="2">
        <v>72584</v>
      </c>
      <c r="V1615" s="5">
        <f t="shared" si="280"/>
        <v>7746.3239436619697</v>
      </c>
      <c r="W1615" s="4">
        <f t="shared" si="281"/>
        <v>0.11947257235023538</v>
      </c>
      <c r="X1615" s="22">
        <f t="shared" si="282"/>
        <v>64837.67605633803</v>
      </c>
      <c r="Y1615" s="22">
        <f t="shared" si="283"/>
        <v>72584</v>
      </c>
      <c r="Z1615" s="22">
        <f t="shared" si="285"/>
        <v>5153464</v>
      </c>
      <c r="AA1615" s="11">
        <v>2485</v>
      </c>
      <c r="AB1615" s="2">
        <v>2013</v>
      </c>
      <c r="AC1615" s="2">
        <f t="shared" si="284"/>
        <v>3</v>
      </c>
      <c r="AD1615" s="2" t="s">
        <v>148</v>
      </c>
    </row>
    <row r="1616" spans="1:30" x14ac:dyDescent="0.2">
      <c r="A1616">
        <v>2</v>
      </c>
      <c r="B1616" s="2" t="s">
        <v>1969</v>
      </c>
      <c r="C1616" s="2" t="s">
        <v>22</v>
      </c>
      <c r="D1616" s="2" t="s">
        <v>23</v>
      </c>
      <c r="E1616" s="2" t="s">
        <v>2767</v>
      </c>
      <c r="F1616" s="2" t="s">
        <v>2775</v>
      </c>
      <c r="G1616" s="2">
        <v>109</v>
      </c>
      <c r="H1616" s="2">
        <v>120</v>
      </c>
      <c r="I1616" s="3">
        <v>42370</v>
      </c>
      <c r="J1616" s="3">
        <v>42381</v>
      </c>
      <c r="K1616" s="3" t="s">
        <v>2533</v>
      </c>
      <c r="L1616" s="17">
        <f t="shared" si="275"/>
        <v>238.19</v>
      </c>
      <c r="M1616" s="20">
        <f t="shared" si="276"/>
        <v>1</v>
      </c>
      <c r="N1616" s="2">
        <v>11</v>
      </c>
      <c r="O1616" s="2">
        <v>7300000</v>
      </c>
      <c r="P1616" s="2">
        <v>7400000</v>
      </c>
      <c r="Q1616" s="2">
        <f t="shared" si="277"/>
        <v>100000</v>
      </c>
      <c r="R1616" s="4">
        <f t="shared" si="278"/>
        <v>1.3698630136986301E-2</v>
      </c>
      <c r="S1616" s="2"/>
      <c r="T1616" s="9">
        <f t="shared" si="279"/>
        <v>66972.477064220177</v>
      </c>
      <c r="U1616" s="2">
        <v>67890</v>
      </c>
      <c r="V1616" s="5">
        <f t="shared" si="280"/>
        <v>917.52293577982346</v>
      </c>
      <c r="W1616" s="4">
        <f t="shared" si="281"/>
        <v>1.3700000000000104E-2</v>
      </c>
      <c r="X1616" s="22">
        <f t="shared" si="282"/>
        <v>66972.477064220177</v>
      </c>
      <c r="Y1616" s="22">
        <f t="shared" si="283"/>
        <v>67890</v>
      </c>
      <c r="Z1616" s="22">
        <f t="shared" si="285"/>
        <v>7400010</v>
      </c>
      <c r="AA1616" s="11">
        <v>5025</v>
      </c>
      <c r="AB1616" s="2">
        <v>2012</v>
      </c>
      <c r="AC1616" s="2">
        <f t="shared" si="284"/>
        <v>4</v>
      </c>
      <c r="AD1616" s="2" t="s">
        <v>37</v>
      </c>
    </row>
    <row r="1617" spans="1:30" x14ac:dyDescent="0.2">
      <c r="A1617">
        <v>3</v>
      </c>
      <c r="B1617" s="2" t="s">
        <v>806</v>
      </c>
      <c r="C1617" s="2" t="s">
        <v>22</v>
      </c>
      <c r="D1617" s="2" t="s">
        <v>23</v>
      </c>
      <c r="E1617" s="2" t="s">
        <v>2767</v>
      </c>
      <c r="F1617" s="2" t="s">
        <v>2775</v>
      </c>
      <c r="G1617" s="2">
        <v>52</v>
      </c>
      <c r="H1617" s="2">
        <v>58</v>
      </c>
      <c r="I1617" s="3">
        <v>42377</v>
      </c>
      <c r="J1617" s="3">
        <v>42388</v>
      </c>
      <c r="K1617" s="3" t="s">
        <v>2533</v>
      </c>
      <c r="L1617" s="17">
        <f t="shared" si="275"/>
        <v>238.19</v>
      </c>
      <c r="M1617" s="20">
        <f t="shared" si="276"/>
        <v>1</v>
      </c>
      <c r="N1617" s="2">
        <v>11</v>
      </c>
      <c r="O1617" s="2">
        <v>2700000</v>
      </c>
      <c r="P1617" s="2">
        <v>3100000</v>
      </c>
      <c r="Q1617" s="2">
        <f t="shared" si="277"/>
        <v>400000</v>
      </c>
      <c r="R1617" s="4">
        <f t="shared" si="278"/>
        <v>0.14814814814814814</v>
      </c>
      <c r="S1617" s="2">
        <v>37000</v>
      </c>
      <c r="T1617" s="9">
        <f t="shared" si="279"/>
        <v>52634.615384615383</v>
      </c>
      <c r="U1617" s="2">
        <v>60327</v>
      </c>
      <c r="V1617" s="5">
        <f t="shared" si="280"/>
        <v>7692.3846153846171</v>
      </c>
      <c r="W1617" s="4">
        <f t="shared" si="281"/>
        <v>0.14614687614176108</v>
      </c>
      <c r="X1617" s="22">
        <f t="shared" si="282"/>
        <v>52634.615384615383</v>
      </c>
      <c r="Y1617" s="22">
        <f t="shared" si="283"/>
        <v>60327</v>
      </c>
      <c r="Z1617" s="22">
        <f t="shared" si="285"/>
        <v>3137004</v>
      </c>
      <c r="AA1617" s="2">
        <v>601</v>
      </c>
      <c r="AB1617" s="2">
        <v>1939</v>
      </c>
      <c r="AC1617" s="2">
        <f t="shared" si="284"/>
        <v>77</v>
      </c>
      <c r="AD1617" s="2" t="s">
        <v>133</v>
      </c>
    </row>
    <row r="1618" spans="1:30" x14ac:dyDescent="0.2">
      <c r="A1618">
        <v>3</v>
      </c>
      <c r="B1618" s="2" t="s">
        <v>1079</v>
      </c>
      <c r="C1618" s="2" t="s">
        <v>22</v>
      </c>
      <c r="D1618" s="2" t="s">
        <v>23</v>
      </c>
      <c r="E1618" s="2" t="s">
        <v>2767</v>
      </c>
      <c r="F1618" s="2" t="s">
        <v>2775</v>
      </c>
      <c r="G1618" s="2">
        <v>58</v>
      </c>
      <c r="H1618" s="2">
        <v>64</v>
      </c>
      <c r="I1618" s="3">
        <v>42377</v>
      </c>
      <c r="J1618" s="3">
        <v>42388</v>
      </c>
      <c r="K1618" s="3" t="s">
        <v>2533</v>
      </c>
      <c r="L1618" s="17">
        <f t="shared" si="275"/>
        <v>238.19</v>
      </c>
      <c r="M1618" s="20">
        <f t="shared" si="276"/>
        <v>1</v>
      </c>
      <c r="N1618" s="2">
        <v>11</v>
      </c>
      <c r="O1618" s="2">
        <v>3390000</v>
      </c>
      <c r="P1618" s="2">
        <v>3430000</v>
      </c>
      <c r="Q1618" s="2">
        <f t="shared" si="277"/>
        <v>40000</v>
      </c>
      <c r="R1618" s="4">
        <f t="shared" si="278"/>
        <v>1.1799410029498525E-2</v>
      </c>
      <c r="S1618" s="2">
        <v>3354</v>
      </c>
      <c r="T1618" s="9">
        <f t="shared" si="279"/>
        <v>58506.103448275862</v>
      </c>
      <c r="U1618" s="2">
        <v>59196</v>
      </c>
      <c r="V1618" s="5">
        <f t="shared" si="280"/>
        <v>689.89655172413768</v>
      </c>
      <c r="W1618" s="4">
        <f t="shared" si="281"/>
        <v>1.1791873173267506E-2</v>
      </c>
      <c r="X1618" s="22">
        <f t="shared" si="282"/>
        <v>58506.103448275862</v>
      </c>
      <c r="Y1618" s="22">
        <f t="shared" si="283"/>
        <v>59196</v>
      </c>
      <c r="Z1618" s="22">
        <f t="shared" si="285"/>
        <v>3433368</v>
      </c>
      <c r="AA1618" s="11">
        <v>11348</v>
      </c>
      <c r="AB1618" s="2">
        <v>2014</v>
      </c>
      <c r="AC1618" s="2">
        <f t="shared" si="284"/>
        <v>2</v>
      </c>
      <c r="AD1618" s="2" t="s">
        <v>37</v>
      </c>
    </row>
    <row r="1619" spans="1:30" x14ac:dyDescent="0.2">
      <c r="A1619">
        <v>3</v>
      </c>
      <c r="B1619" s="2" t="s">
        <v>1114</v>
      </c>
      <c r="C1619" s="2" t="s">
        <v>22</v>
      </c>
      <c r="D1619" s="2" t="s">
        <v>23</v>
      </c>
      <c r="E1619" s="2" t="s">
        <v>2767</v>
      </c>
      <c r="F1619" s="2" t="s">
        <v>2775</v>
      </c>
      <c r="G1619" s="2">
        <v>59</v>
      </c>
      <c r="H1619" s="2"/>
      <c r="I1619" s="3">
        <v>42377</v>
      </c>
      <c r="J1619" s="3">
        <v>42388</v>
      </c>
      <c r="K1619" s="3" t="s">
        <v>2533</v>
      </c>
      <c r="L1619" s="17">
        <f t="shared" si="275"/>
        <v>238.19</v>
      </c>
      <c r="M1619" s="20">
        <f t="shared" si="276"/>
        <v>1</v>
      </c>
      <c r="N1619" s="2">
        <v>11</v>
      </c>
      <c r="O1619" s="2">
        <v>3290000</v>
      </c>
      <c r="P1619" s="2">
        <v>3950000</v>
      </c>
      <c r="Q1619" s="2">
        <f t="shared" si="277"/>
        <v>660000</v>
      </c>
      <c r="R1619" s="4">
        <f t="shared" si="278"/>
        <v>0.20060790273556231</v>
      </c>
      <c r="S1619" s="2">
        <v>45000</v>
      </c>
      <c r="T1619" s="9">
        <f t="shared" si="279"/>
        <v>56525.423728813563</v>
      </c>
      <c r="U1619" s="2">
        <v>67712</v>
      </c>
      <c r="V1619" s="5">
        <f t="shared" si="280"/>
        <v>11186.576271186437</v>
      </c>
      <c r="W1619" s="4">
        <f t="shared" si="281"/>
        <v>0.19790344827586201</v>
      </c>
      <c r="X1619" s="22">
        <f t="shared" si="282"/>
        <v>56525.423728813563</v>
      </c>
      <c r="Y1619" s="22">
        <f t="shared" si="283"/>
        <v>67712</v>
      </c>
      <c r="Z1619" s="22">
        <f t="shared" si="285"/>
        <v>3995008</v>
      </c>
      <c r="AA1619" s="11">
        <v>1248</v>
      </c>
      <c r="AB1619" s="2">
        <v>1936</v>
      </c>
      <c r="AC1619" s="2">
        <f t="shared" si="284"/>
        <v>80</v>
      </c>
      <c r="AD1619" s="2" t="s">
        <v>37</v>
      </c>
    </row>
    <row r="1620" spans="1:30" x14ac:dyDescent="0.2">
      <c r="A1620">
        <v>3</v>
      </c>
      <c r="B1620" s="2" t="s">
        <v>1279</v>
      </c>
      <c r="C1620" s="2" t="s">
        <v>22</v>
      </c>
      <c r="D1620" s="2" t="s">
        <v>23</v>
      </c>
      <c r="E1620" s="2" t="s">
        <v>2767</v>
      </c>
      <c r="F1620" s="2" t="s">
        <v>2775</v>
      </c>
      <c r="G1620" s="2">
        <v>68</v>
      </c>
      <c r="H1620" s="2">
        <v>75</v>
      </c>
      <c r="I1620" s="3">
        <v>42377</v>
      </c>
      <c r="J1620" s="3">
        <v>42388</v>
      </c>
      <c r="K1620" s="3" t="s">
        <v>2533</v>
      </c>
      <c r="L1620" s="17">
        <f t="shared" si="275"/>
        <v>238.19</v>
      </c>
      <c r="M1620" s="20">
        <f t="shared" si="276"/>
        <v>1</v>
      </c>
      <c r="N1620" s="2">
        <v>11</v>
      </c>
      <c r="O1620" s="2">
        <v>4500000</v>
      </c>
      <c r="P1620" s="2">
        <v>5350000</v>
      </c>
      <c r="Q1620" s="2">
        <f t="shared" si="277"/>
        <v>850000</v>
      </c>
      <c r="R1620" s="4">
        <f t="shared" si="278"/>
        <v>0.18888888888888888</v>
      </c>
      <c r="S1620" s="2">
        <v>23884</v>
      </c>
      <c r="T1620" s="9">
        <f t="shared" si="279"/>
        <v>66527.705882352937</v>
      </c>
      <c r="U1620" s="2">
        <v>79028</v>
      </c>
      <c r="V1620" s="5">
        <f t="shared" si="280"/>
        <v>12500.294117647063</v>
      </c>
      <c r="W1620" s="4">
        <f t="shared" si="281"/>
        <v>0.18789606453215874</v>
      </c>
      <c r="X1620" s="22">
        <f t="shared" si="282"/>
        <v>66527.705882352937</v>
      </c>
      <c r="Y1620" s="22">
        <f t="shared" si="283"/>
        <v>79028</v>
      </c>
      <c r="Z1620" s="22">
        <f t="shared" si="285"/>
        <v>5373904</v>
      </c>
      <c r="AA1620" s="11">
        <v>6789</v>
      </c>
      <c r="AB1620" s="2">
        <v>2005</v>
      </c>
      <c r="AC1620" s="2">
        <f t="shared" si="284"/>
        <v>11</v>
      </c>
      <c r="AD1620" s="2" t="s">
        <v>27</v>
      </c>
    </row>
    <row r="1621" spans="1:30" x14ac:dyDescent="0.2">
      <c r="A1621">
        <v>3</v>
      </c>
      <c r="B1621" s="2" t="s">
        <v>1505</v>
      </c>
      <c r="C1621" s="2" t="s">
        <v>22</v>
      </c>
      <c r="D1621" s="2" t="s">
        <v>23</v>
      </c>
      <c r="E1621" s="2" t="s">
        <v>2767</v>
      </c>
      <c r="F1621" s="2" t="s">
        <v>2775</v>
      </c>
      <c r="G1621" s="2">
        <v>70</v>
      </c>
      <c r="H1621" s="2">
        <v>78</v>
      </c>
      <c r="I1621" s="3">
        <v>42377</v>
      </c>
      <c r="J1621" s="3">
        <v>42388</v>
      </c>
      <c r="K1621" s="3" t="s">
        <v>2533</v>
      </c>
      <c r="L1621" s="17">
        <f t="shared" si="275"/>
        <v>238.19</v>
      </c>
      <c r="M1621" s="20">
        <f t="shared" si="276"/>
        <v>1</v>
      </c>
      <c r="N1621" s="2">
        <v>11</v>
      </c>
      <c r="O1621" s="2">
        <v>3950000</v>
      </c>
      <c r="P1621" s="2">
        <v>4400000</v>
      </c>
      <c r="Q1621" s="2">
        <f t="shared" si="277"/>
        <v>450000</v>
      </c>
      <c r="R1621" s="4">
        <f t="shared" si="278"/>
        <v>0.11392405063291139</v>
      </c>
      <c r="S1621" s="2">
        <v>2769</v>
      </c>
      <c r="T1621" s="9">
        <f t="shared" si="279"/>
        <v>56468.12857142857</v>
      </c>
      <c r="U1621" s="2">
        <v>62897</v>
      </c>
      <c r="V1621" s="5">
        <f t="shared" si="280"/>
        <v>6428.8714285714304</v>
      </c>
      <c r="W1621" s="4">
        <f t="shared" si="281"/>
        <v>0.11384955710794133</v>
      </c>
      <c r="X1621" s="22">
        <f t="shared" si="282"/>
        <v>56468.12857142857</v>
      </c>
      <c r="Y1621" s="22">
        <f t="shared" si="283"/>
        <v>62897</v>
      </c>
      <c r="Z1621" s="22">
        <f t="shared" si="285"/>
        <v>4402790</v>
      </c>
      <c r="AA1621" s="11">
        <v>5790</v>
      </c>
      <c r="AB1621" s="2">
        <v>2012</v>
      </c>
      <c r="AC1621" s="2">
        <f t="shared" si="284"/>
        <v>4</v>
      </c>
      <c r="AD1621" s="2" t="s">
        <v>217</v>
      </c>
    </row>
    <row r="1622" spans="1:30" x14ac:dyDescent="0.2">
      <c r="A1622">
        <v>3</v>
      </c>
      <c r="B1622" s="2" t="s">
        <v>1834</v>
      </c>
      <c r="C1622" s="2" t="s">
        <v>22</v>
      </c>
      <c r="D1622" s="2" t="s">
        <v>23</v>
      </c>
      <c r="E1622" s="2" t="s">
        <v>2767</v>
      </c>
      <c r="F1622" s="2" t="s">
        <v>2775</v>
      </c>
      <c r="G1622" s="2">
        <v>94</v>
      </c>
      <c r="H1622" s="2">
        <v>104</v>
      </c>
      <c r="I1622" s="3">
        <v>42377</v>
      </c>
      <c r="J1622" s="3">
        <v>42388</v>
      </c>
      <c r="K1622" s="3" t="s">
        <v>2533</v>
      </c>
      <c r="L1622" s="17">
        <f t="shared" si="275"/>
        <v>238.19</v>
      </c>
      <c r="M1622" s="20">
        <f t="shared" si="276"/>
        <v>1</v>
      </c>
      <c r="N1622" s="2">
        <v>11</v>
      </c>
      <c r="O1622" s="2">
        <v>5700000</v>
      </c>
      <c r="P1622" s="2">
        <v>6100000</v>
      </c>
      <c r="Q1622" s="2">
        <f t="shared" si="277"/>
        <v>400000</v>
      </c>
      <c r="R1622" s="4">
        <f t="shared" si="278"/>
        <v>7.0175438596491224E-2</v>
      </c>
      <c r="S1622" s="2"/>
      <c r="T1622" s="9">
        <f t="shared" si="279"/>
        <v>60638.297872340423</v>
      </c>
      <c r="U1622" s="2">
        <v>64894</v>
      </c>
      <c r="V1622" s="5">
        <f t="shared" si="280"/>
        <v>4255.7021276595769</v>
      </c>
      <c r="W1622" s="4">
        <f t="shared" si="281"/>
        <v>7.0181754385964953E-2</v>
      </c>
      <c r="X1622" s="22">
        <f t="shared" si="282"/>
        <v>60638.297872340423</v>
      </c>
      <c r="Y1622" s="22">
        <f t="shared" si="283"/>
        <v>64894</v>
      </c>
      <c r="Z1622" s="22">
        <f t="shared" si="285"/>
        <v>6100036</v>
      </c>
      <c r="AA1622" s="11">
        <v>3593</v>
      </c>
      <c r="AB1622" s="2">
        <v>2014</v>
      </c>
      <c r="AC1622" s="2">
        <f t="shared" si="284"/>
        <v>2</v>
      </c>
      <c r="AD1622" s="2" t="s">
        <v>240</v>
      </c>
    </row>
    <row r="1623" spans="1:30" x14ac:dyDescent="0.2">
      <c r="A1623">
        <v>4</v>
      </c>
      <c r="B1623" s="2" t="s">
        <v>467</v>
      </c>
      <c r="C1623" s="2" t="s">
        <v>22</v>
      </c>
      <c r="D1623" s="2" t="s">
        <v>23</v>
      </c>
      <c r="E1623" s="2" t="s">
        <v>2767</v>
      </c>
      <c r="F1623" s="2" t="s">
        <v>2775</v>
      </c>
      <c r="G1623" s="2">
        <v>43</v>
      </c>
      <c r="H1623" s="2"/>
      <c r="I1623" s="3">
        <v>42383</v>
      </c>
      <c r="J1623" s="3">
        <v>42394</v>
      </c>
      <c r="K1623" s="3" t="s">
        <v>2533</v>
      </c>
      <c r="L1623" s="17">
        <f t="shared" si="275"/>
        <v>238.19</v>
      </c>
      <c r="M1623" s="20">
        <f t="shared" si="276"/>
        <v>1</v>
      </c>
      <c r="N1623" s="2">
        <v>11</v>
      </c>
      <c r="O1623" s="2">
        <v>2990000</v>
      </c>
      <c r="P1623" s="2">
        <v>2950000</v>
      </c>
      <c r="Q1623" s="2">
        <f t="shared" si="277"/>
        <v>-40000</v>
      </c>
      <c r="R1623" s="4">
        <f t="shared" si="278"/>
        <v>-1.3377926421404682E-2</v>
      </c>
      <c r="S1623" s="2"/>
      <c r="T1623" s="9">
        <f t="shared" si="279"/>
        <v>69534.883720930229</v>
      </c>
      <c r="U1623" s="2">
        <v>68605</v>
      </c>
      <c r="V1623" s="5">
        <f t="shared" si="280"/>
        <v>-929.88372093022917</v>
      </c>
      <c r="W1623" s="4">
        <f t="shared" si="281"/>
        <v>-1.3372909698996608E-2</v>
      </c>
      <c r="X1623" s="22">
        <f t="shared" si="282"/>
        <v>69534.883720930229</v>
      </c>
      <c r="Y1623" s="22">
        <f t="shared" si="283"/>
        <v>68605</v>
      </c>
      <c r="Z1623" s="22">
        <f t="shared" si="285"/>
        <v>2950015</v>
      </c>
      <c r="AA1623" s="11">
        <v>24174</v>
      </c>
      <c r="AB1623" s="2">
        <v>2016</v>
      </c>
      <c r="AC1623" s="2">
        <f t="shared" si="284"/>
        <v>0</v>
      </c>
      <c r="AD1623" s="2" t="s">
        <v>460</v>
      </c>
    </row>
    <row r="1624" spans="1:30" x14ac:dyDescent="0.2">
      <c r="A1624">
        <v>5</v>
      </c>
      <c r="B1624" s="2" t="s">
        <v>724</v>
      </c>
      <c r="C1624" s="2" t="s">
        <v>22</v>
      </c>
      <c r="D1624" s="2" t="s">
        <v>23</v>
      </c>
      <c r="E1624" s="2" t="s">
        <v>2767</v>
      </c>
      <c r="F1624" s="2" t="s">
        <v>2775</v>
      </c>
      <c r="G1624" s="2">
        <v>50</v>
      </c>
      <c r="H1624" s="2"/>
      <c r="I1624" s="3">
        <v>42391</v>
      </c>
      <c r="J1624" s="3">
        <v>42402</v>
      </c>
      <c r="K1624" s="3" t="s">
        <v>2534</v>
      </c>
      <c r="L1624" s="17">
        <f t="shared" si="275"/>
        <v>240.59</v>
      </c>
      <c r="M1624" s="20">
        <f t="shared" si="276"/>
        <v>0.99002452304750821</v>
      </c>
      <c r="N1624" s="2">
        <v>11</v>
      </c>
      <c r="O1624" s="2">
        <v>3000000</v>
      </c>
      <c r="P1624" s="2">
        <v>3310000</v>
      </c>
      <c r="Q1624" s="2">
        <f t="shared" si="277"/>
        <v>310000</v>
      </c>
      <c r="R1624" s="4">
        <f t="shared" si="278"/>
        <v>0.10333333333333333</v>
      </c>
      <c r="S1624" s="2"/>
      <c r="T1624" s="9">
        <f t="shared" si="279"/>
        <v>60000</v>
      </c>
      <c r="U1624" s="2">
        <v>66200</v>
      </c>
      <c r="V1624" s="5">
        <f t="shared" si="280"/>
        <v>6200</v>
      </c>
      <c r="W1624" s="4">
        <f t="shared" si="281"/>
        <v>0.10333333333333333</v>
      </c>
      <c r="X1624" s="22">
        <f t="shared" si="282"/>
        <v>59401.47138285049</v>
      </c>
      <c r="Y1624" s="22">
        <f t="shared" si="283"/>
        <v>65539.623425745041</v>
      </c>
      <c r="Z1624" s="22">
        <f t="shared" si="285"/>
        <v>3276981.1712872521</v>
      </c>
      <c r="AA1624" s="11">
        <v>1592</v>
      </c>
      <c r="AB1624" s="2">
        <v>1896</v>
      </c>
      <c r="AC1624" s="2">
        <f t="shared" si="284"/>
        <v>120</v>
      </c>
      <c r="AD1624" s="2" t="s">
        <v>27</v>
      </c>
    </row>
    <row r="1625" spans="1:30" x14ac:dyDescent="0.2">
      <c r="A1625">
        <v>5</v>
      </c>
      <c r="B1625" s="2" t="s">
        <v>848</v>
      </c>
      <c r="C1625" s="2" t="s">
        <v>22</v>
      </c>
      <c r="D1625" s="2" t="s">
        <v>23</v>
      </c>
      <c r="E1625" s="2" t="s">
        <v>2767</v>
      </c>
      <c r="F1625" s="2" t="s">
        <v>2775</v>
      </c>
      <c r="G1625" s="2">
        <v>122</v>
      </c>
      <c r="H1625" s="2">
        <v>135</v>
      </c>
      <c r="I1625" s="3">
        <v>42391</v>
      </c>
      <c r="J1625" s="3">
        <v>42402</v>
      </c>
      <c r="K1625" s="3" t="s">
        <v>2534</v>
      </c>
      <c r="L1625" s="17">
        <f t="shared" si="275"/>
        <v>240.59</v>
      </c>
      <c r="M1625" s="20">
        <f t="shared" si="276"/>
        <v>0.99002452304750821</v>
      </c>
      <c r="N1625" s="2">
        <v>11</v>
      </c>
      <c r="O1625" s="2">
        <v>7390000</v>
      </c>
      <c r="P1625" s="2">
        <v>8920000</v>
      </c>
      <c r="Q1625" s="2">
        <f t="shared" si="277"/>
        <v>1530000</v>
      </c>
      <c r="R1625" s="4">
        <f t="shared" si="278"/>
        <v>0.20703653585926929</v>
      </c>
      <c r="S1625" s="2">
        <v>3105</v>
      </c>
      <c r="T1625" s="9">
        <f t="shared" si="279"/>
        <v>60599.221311475412</v>
      </c>
      <c r="U1625" s="2">
        <v>73140</v>
      </c>
      <c r="V1625" s="5">
        <f t="shared" si="280"/>
        <v>12540.778688524588</v>
      </c>
      <c r="W1625" s="4">
        <f t="shared" si="281"/>
        <v>0.20694620190028407</v>
      </c>
      <c r="X1625" s="22">
        <f t="shared" si="282"/>
        <v>59994.715175943842</v>
      </c>
      <c r="Y1625" s="22">
        <f t="shared" si="283"/>
        <v>72410.393615694746</v>
      </c>
      <c r="Z1625" s="22">
        <f t="shared" si="285"/>
        <v>8834068.0211147591</v>
      </c>
      <c r="AA1625" s="2">
        <v>809</v>
      </c>
      <c r="AB1625" s="2">
        <v>2002</v>
      </c>
      <c r="AC1625" s="2">
        <f t="shared" si="284"/>
        <v>14</v>
      </c>
      <c r="AD1625" s="2" t="s">
        <v>75</v>
      </c>
    </row>
    <row r="1626" spans="1:30" x14ac:dyDescent="0.2">
      <c r="A1626">
        <v>6</v>
      </c>
      <c r="B1626" s="2" t="s">
        <v>267</v>
      </c>
      <c r="C1626" s="2" t="s">
        <v>22</v>
      </c>
      <c r="D1626" s="2" t="s">
        <v>23</v>
      </c>
      <c r="E1626" s="2" t="s">
        <v>2767</v>
      </c>
      <c r="F1626" s="2" t="s">
        <v>2775</v>
      </c>
      <c r="G1626" s="2">
        <v>35</v>
      </c>
      <c r="H1626" s="2">
        <v>39</v>
      </c>
      <c r="I1626" s="3">
        <v>42398</v>
      </c>
      <c r="J1626" s="3">
        <v>42409</v>
      </c>
      <c r="K1626" s="3" t="s">
        <v>2534</v>
      </c>
      <c r="L1626" s="17">
        <f t="shared" si="275"/>
        <v>240.59</v>
      </c>
      <c r="M1626" s="20">
        <f t="shared" si="276"/>
        <v>0.99002452304750821</v>
      </c>
      <c r="N1626" s="2">
        <v>11</v>
      </c>
      <c r="O1626" s="2">
        <v>2400000</v>
      </c>
      <c r="P1626" s="2">
        <v>2400000</v>
      </c>
      <c r="Q1626" s="2">
        <f t="shared" si="277"/>
        <v>0</v>
      </c>
      <c r="R1626" s="4">
        <f t="shared" si="278"/>
        <v>0</v>
      </c>
      <c r="S1626" s="2">
        <v>29000</v>
      </c>
      <c r="T1626" s="9">
        <f t="shared" si="279"/>
        <v>69400</v>
      </c>
      <c r="U1626" s="2">
        <v>69400</v>
      </c>
      <c r="V1626" s="5">
        <f t="shared" si="280"/>
        <v>0</v>
      </c>
      <c r="W1626" s="4">
        <f t="shared" si="281"/>
        <v>0</v>
      </c>
      <c r="X1626" s="22">
        <f t="shared" si="282"/>
        <v>68707.701899497071</v>
      </c>
      <c r="Y1626" s="22">
        <f t="shared" si="283"/>
        <v>68707.701899497071</v>
      </c>
      <c r="Z1626" s="22">
        <f t="shared" si="285"/>
        <v>2404769.5664823977</v>
      </c>
      <c r="AA1626" s="2">
        <v>162</v>
      </c>
      <c r="AB1626" s="2">
        <v>1938</v>
      </c>
      <c r="AC1626" s="2">
        <f t="shared" si="284"/>
        <v>78</v>
      </c>
      <c r="AD1626" s="2" t="s">
        <v>37</v>
      </c>
    </row>
    <row r="1627" spans="1:30" x14ac:dyDescent="0.2">
      <c r="A1627">
        <v>6</v>
      </c>
      <c r="B1627" s="2" t="s">
        <v>257</v>
      </c>
      <c r="C1627" s="2" t="s">
        <v>22</v>
      </c>
      <c r="D1627" s="2" t="s">
        <v>23</v>
      </c>
      <c r="E1627" s="2" t="s">
        <v>2767</v>
      </c>
      <c r="F1627" s="2" t="s">
        <v>2775</v>
      </c>
      <c r="G1627" s="2">
        <v>52</v>
      </c>
      <c r="H1627" s="2">
        <v>58</v>
      </c>
      <c r="I1627" s="3">
        <v>42398</v>
      </c>
      <c r="J1627" s="3">
        <v>42409</v>
      </c>
      <c r="K1627" s="3" t="s">
        <v>2534</v>
      </c>
      <c r="L1627" s="17">
        <f t="shared" si="275"/>
        <v>240.59</v>
      </c>
      <c r="M1627" s="20">
        <f t="shared" si="276"/>
        <v>0.99002452304750821</v>
      </c>
      <c r="N1627" s="2">
        <v>11</v>
      </c>
      <c r="O1627" s="2">
        <v>2200000</v>
      </c>
      <c r="P1627" s="2">
        <v>2400000</v>
      </c>
      <c r="Q1627" s="2">
        <f t="shared" si="277"/>
        <v>200000</v>
      </c>
      <c r="R1627" s="4">
        <f t="shared" si="278"/>
        <v>9.0909090909090912E-2</v>
      </c>
      <c r="S1627" s="2">
        <v>296291</v>
      </c>
      <c r="T1627" s="9">
        <f t="shared" si="279"/>
        <v>48005.596153846156</v>
      </c>
      <c r="U1627" s="2">
        <v>51852</v>
      </c>
      <c r="V1627" s="5">
        <f t="shared" si="280"/>
        <v>3846.4038461538439</v>
      </c>
      <c r="W1627" s="4">
        <f t="shared" si="281"/>
        <v>8.0124072073327945E-2</v>
      </c>
      <c r="X1627" s="22">
        <f t="shared" si="282"/>
        <v>47526.717435822837</v>
      </c>
      <c r="Y1627" s="22">
        <f t="shared" si="283"/>
        <v>51334.751569059394</v>
      </c>
      <c r="Z1627" s="22">
        <f t="shared" si="285"/>
        <v>2669407.0815910883</v>
      </c>
      <c r="AA1627" s="11">
        <v>2041</v>
      </c>
      <c r="AB1627" s="2">
        <v>1936</v>
      </c>
      <c r="AC1627" s="2">
        <f t="shared" si="284"/>
        <v>80</v>
      </c>
      <c r="AD1627" s="2" t="s">
        <v>156</v>
      </c>
    </row>
    <row r="1628" spans="1:30" x14ac:dyDescent="0.2">
      <c r="A1628">
        <v>7</v>
      </c>
      <c r="B1628" s="2" t="s">
        <v>160</v>
      </c>
      <c r="C1628" s="2" t="s">
        <v>22</v>
      </c>
      <c r="D1628" s="2" t="s">
        <v>23</v>
      </c>
      <c r="E1628" s="2" t="s">
        <v>2767</v>
      </c>
      <c r="F1628" s="2" t="s">
        <v>2775</v>
      </c>
      <c r="G1628" s="2">
        <v>39</v>
      </c>
      <c r="H1628" s="2">
        <v>44</v>
      </c>
      <c r="I1628" s="3">
        <v>42405</v>
      </c>
      <c r="J1628" s="3">
        <v>42416</v>
      </c>
      <c r="K1628" s="3" t="s">
        <v>2534</v>
      </c>
      <c r="L1628" s="17">
        <f t="shared" si="275"/>
        <v>240.59</v>
      </c>
      <c r="M1628" s="20">
        <f t="shared" si="276"/>
        <v>0.99002452304750821</v>
      </c>
      <c r="N1628" s="2">
        <v>11</v>
      </c>
      <c r="O1628" s="2">
        <v>2400000</v>
      </c>
      <c r="P1628" s="2">
        <v>2565000</v>
      </c>
      <c r="Q1628" s="2">
        <f t="shared" si="277"/>
        <v>165000</v>
      </c>
      <c r="R1628" s="4">
        <f t="shared" si="278"/>
        <v>6.8750000000000006E-2</v>
      </c>
      <c r="S1628" s="2">
        <v>90434</v>
      </c>
      <c r="T1628" s="9">
        <f t="shared" si="279"/>
        <v>63857.282051282054</v>
      </c>
      <c r="U1628" s="2">
        <v>68088</v>
      </c>
      <c r="V1628" s="5">
        <f t="shared" si="280"/>
        <v>4230.7179487179455</v>
      </c>
      <c r="W1628" s="4">
        <f t="shared" si="281"/>
        <v>6.6252709367122298E-2</v>
      </c>
      <c r="X1628" s="22">
        <f t="shared" si="282"/>
        <v>63220.275205930724</v>
      </c>
      <c r="Y1628" s="22">
        <f t="shared" si="283"/>
        <v>67408.789725258743</v>
      </c>
      <c r="Z1628" s="22">
        <f t="shared" si="285"/>
        <v>2628942.799285091</v>
      </c>
      <c r="AA1628" s="11">
        <v>1452</v>
      </c>
      <c r="AB1628" s="2">
        <v>1957</v>
      </c>
      <c r="AC1628" s="2">
        <f t="shared" si="284"/>
        <v>59</v>
      </c>
      <c r="AD1628" s="2" t="s">
        <v>94</v>
      </c>
    </row>
    <row r="1629" spans="1:30" x14ac:dyDescent="0.2">
      <c r="A1629">
        <v>7</v>
      </c>
      <c r="B1629" s="2" t="s">
        <v>891</v>
      </c>
      <c r="C1629" s="2" t="s">
        <v>22</v>
      </c>
      <c r="D1629" s="2" t="s">
        <v>23</v>
      </c>
      <c r="E1629" s="2" t="s">
        <v>2767</v>
      </c>
      <c r="F1629" s="2" t="s">
        <v>2775</v>
      </c>
      <c r="G1629" s="2">
        <v>70</v>
      </c>
      <c r="H1629" s="2">
        <v>82</v>
      </c>
      <c r="I1629" s="3">
        <v>42405</v>
      </c>
      <c r="J1629" s="3">
        <v>42416</v>
      </c>
      <c r="K1629" s="3" t="s">
        <v>2534</v>
      </c>
      <c r="L1629" s="17">
        <f t="shared" si="275"/>
        <v>240.59</v>
      </c>
      <c r="M1629" s="20">
        <f t="shared" si="276"/>
        <v>0.99002452304750821</v>
      </c>
      <c r="N1629" s="2">
        <v>11</v>
      </c>
      <c r="O1629" s="2">
        <v>5990000</v>
      </c>
      <c r="P1629" s="2">
        <v>6350000</v>
      </c>
      <c r="Q1629" s="2">
        <f t="shared" si="277"/>
        <v>360000</v>
      </c>
      <c r="R1629" s="4">
        <f t="shared" si="278"/>
        <v>6.0100166944908183E-2</v>
      </c>
      <c r="S1629" s="2">
        <v>585</v>
      </c>
      <c r="T1629" s="9">
        <f t="shared" si="279"/>
        <v>85579.78571428571</v>
      </c>
      <c r="U1629" s="2">
        <v>90723</v>
      </c>
      <c r="V1629" s="5">
        <f t="shared" si="280"/>
        <v>5143.2142857142899</v>
      </c>
      <c r="W1629" s="4">
        <f t="shared" si="281"/>
        <v>6.0098471184366856E-2</v>
      </c>
      <c r="X1629" s="22">
        <f t="shared" si="282"/>
        <v>84726.086534293674</v>
      </c>
      <c r="Y1629" s="22">
        <f t="shared" si="283"/>
        <v>89817.994804439091</v>
      </c>
      <c r="Z1629" s="22">
        <f t="shared" si="285"/>
        <v>6287259.6363107366</v>
      </c>
      <c r="AA1629" s="11">
        <v>3312</v>
      </c>
      <c r="AB1629" s="2">
        <v>2009</v>
      </c>
      <c r="AC1629" s="2">
        <f t="shared" si="284"/>
        <v>7</v>
      </c>
      <c r="AD1629" s="2" t="s">
        <v>90</v>
      </c>
    </row>
    <row r="1630" spans="1:30" x14ac:dyDescent="0.2">
      <c r="A1630">
        <v>7</v>
      </c>
      <c r="B1630" s="2" t="s">
        <v>1509</v>
      </c>
      <c r="C1630" s="2" t="s">
        <v>22</v>
      </c>
      <c r="D1630" s="2" t="s">
        <v>23</v>
      </c>
      <c r="E1630" s="2" t="s">
        <v>2767</v>
      </c>
      <c r="F1630" s="2" t="s">
        <v>2775</v>
      </c>
      <c r="G1630" s="2">
        <v>70</v>
      </c>
      <c r="H1630" s="2">
        <v>80</v>
      </c>
      <c r="I1630" s="3">
        <v>42405</v>
      </c>
      <c r="J1630" s="3">
        <v>42416</v>
      </c>
      <c r="K1630" s="3" t="s">
        <v>2534</v>
      </c>
      <c r="L1630" s="17">
        <f t="shared" si="275"/>
        <v>240.59</v>
      </c>
      <c r="M1630" s="20">
        <f t="shared" si="276"/>
        <v>0.99002452304750821</v>
      </c>
      <c r="N1630" s="2">
        <v>11</v>
      </c>
      <c r="O1630" s="2">
        <v>4200000</v>
      </c>
      <c r="P1630" s="2">
        <v>4575000</v>
      </c>
      <c r="Q1630" s="2">
        <f t="shared" si="277"/>
        <v>375000</v>
      </c>
      <c r="R1630" s="4">
        <f t="shared" si="278"/>
        <v>8.9285714285714288E-2</v>
      </c>
      <c r="S1630" s="2"/>
      <c r="T1630" s="9">
        <f t="shared" si="279"/>
        <v>60000</v>
      </c>
      <c r="U1630" s="2">
        <v>65357</v>
      </c>
      <c r="V1630" s="5">
        <f t="shared" si="280"/>
        <v>5357</v>
      </c>
      <c r="W1630" s="4">
        <f t="shared" si="281"/>
        <v>8.928333333333334E-2</v>
      </c>
      <c r="X1630" s="22">
        <f t="shared" si="282"/>
        <v>59401.47138285049</v>
      </c>
      <c r="Y1630" s="22">
        <f t="shared" si="283"/>
        <v>64705.032752815991</v>
      </c>
      <c r="Z1630" s="22">
        <f t="shared" si="285"/>
        <v>4529352.2926971195</v>
      </c>
      <c r="AA1630" s="11">
        <v>9083</v>
      </c>
      <c r="AB1630" s="2">
        <v>2007</v>
      </c>
      <c r="AC1630" s="2">
        <f t="shared" si="284"/>
        <v>9</v>
      </c>
      <c r="AD1630" s="2" t="s">
        <v>37</v>
      </c>
    </row>
    <row r="1631" spans="1:30" x14ac:dyDescent="0.2">
      <c r="A1631">
        <v>7</v>
      </c>
      <c r="B1631" s="2" t="s">
        <v>1624</v>
      </c>
      <c r="C1631" s="2" t="s">
        <v>22</v>
      </c>
      <c r="D1631" s="2" t="s">
        <v>23</v>
      </c>
      <c r="E1631" s="2" t="s">
        <v>2767</v>
      </c>
      <c r="F1631" s="2" t="s">
        <v>2775</v>
      </c>
      <c r="G1631" s="2">
        <v>73</v>
      </c>
      <c r="H1631" s="2">
        <v>82</v>
      </c>
      <c r="I1631" s="3">
        <v>42405</v>
      </c>
      <c r="J1631" s="3">
        <v>42416</v>
      </c>
      <c r="K1631" s="3" t="s">
        <v>2534</v>
      </c>
      <c r="L1631" s="17">
        <f t="shared" si="275"/>
        <v>240.59</v>
      </c>
      <c r="M1631" s="20">
        <f t="shared" si="276"/>
        <v>0.99002452304750821</v>
      </c>
      <c r="N1631" s="2">
        <v>11</v>
      </c>
      <c r="O1631" s="2">
        <v>3900000</v>
      </c>
      <c r="P1631" s="2">
        <v>4425000</v>
      </c>
      <c r="Q1631" s="2">
        <f t="shared" si="277"/>
        <v>525000</v>
      </c>
      <c r="R1631" s="4">
        <f t="shared" si="278"/>
        <v>0.13461538461538461</v>
      </c>
      <c r="S1631" s="2">
        <v>3646</v>
      </c>
      <c r="T1631" s="9">
        <f t="shared" si="279"/>
        <v>53474.602739726026</v>
      </c>
      <c r="U1631" s="2">
        <v>60666</v>
      </c>
      <c r="V1631" s="5">
        <f t="shared" si="280"/>
        <v>7191.3972602739741</v>
      </c>
      <c r="W1631" s="4">
        <f t="shared" si="281"/>
        <v>0.13448248124958057</v>
      </c>
      <c r="X1631" s="22">
        <f t="shared" si="282"/>
        <v>52941.168072552231</v>
      </c>
      <c r="Y1631" s="22">
        <f t="shared" si="283"/>
        <v>60060.827715200132</v>
      </c>
      <c r="Z1631" s="22">
        <f t="shared" si="285"/>
        <v>4384440.4232096095</v>
      </c>
      <c r="AA1631" s="11">
        <v>7393</v>
      </c>
      <c r="AB1631" s="2">
        <v>2012</v>
      </c>
      <c r="AC1631" s="2">
        <f t="shared" si="284"/>
        <v>4</v>
      </c>
      <c r="AD1631" s="2" t="s">
        <v>161</v>
      </c>
    </row>
    <row r="1632" spans="1:30" x14ac:dyDescent="0.2">
      <c r="A1632">
        <v>7</v>
      </c>
      <c r="B1632" s="2" t="s">
        <v>1890</v>
      </c>
      <c r="C1632" s="2" t="s">
        <v>22</v>
      </c>
      <c r="D1632" s="2" t="s">
        <v>23</v>
      </c>
      <c r="E1632" s="2" t="s">
        <v>2767</v>
      </c>
      <c r="F1632" s="2" t="s">
        <v>2775</v>
      </c>
      <c r="G1632" s="2">
        <v>82</v>
      </c>
      <c r="H1632" s="2">
        <v>92</v>
      </c>
      <c r="I1632" s="3">
        <v>42405</v>
      </c>
      <c r="J1632" s="3">
        <v>42416</v>
      </c>
      <c r="K1632" s="3" t="s">
        <v>2534</v>
      </c>
      <c r="L1632" s="17">
        <f t="shared" si="275"/>
        <v>240.59</v>
      </c>
      <c r="M1632" s="20">
        <f t="shared" si="276"/>
        <v>0.99002452304750821</v>
      </c>
      <c r="N1632" s="2">
        <v>11</v>
      </c>
      <c r="O1632" s="2">
        <v>4250000</v>
      </c>
      <c r="P1632" s="2">
        <v>4710000</v>
      </c>
      <c r="Q1632" s="2">
        <f t="shared" si="277"/>
        <v>460000</v>
      </c>
      <c r="R1632" s="4">
        <f t="shared" si="278"/>
        <v>0.10823529411764705</v>
      </c>
      <c r="S1632" s="2">
        <v>6001</v>
      </c>
      <c r="T1632" s="9">
        <f t="shared" si="279"/>
        <v>51902.451219512193</v>
      </c>
      <c r="U1632" s="2">
        <v>57512</v>
      </c>
      <c r="V1632" s="5">
        <f t="shared" si="280"/>
        <v>5609.5487804878067</v>
      </c>
      <c r="W1632" s="4">
        <f t="shared" si="281"/>
        <v>0.10807868701158674</v>
      </c>
      <c r="X1632" s="22">
        <f t="shared" si="282"/>
        <v>51384.699513594118</v>
      </c>
      <c r="Y1632" s="22">
        <f t="shared" si="283"/>
        <v>56938.290369508293</v>
      </c>
      <c r="Z1632" s="22">
        <f t="shared" si="285"/>
        <v>4668939.8102996796</v>
      </c>
      <c r="AA1632" s="11">
        <v>9083</v>
      </c>
      <c r="AB1632" s="2">
        <v>2007</v>
      </c>
      <c r="AC1632" s="2">
        <f t="shared" si="284"/>
        <v>9</v>
      </c>
      <c r="AD1632" s="2" t="s">
        <v>217</v>
      </c>
    </row>
    <row r="1633" spans="1:30" x14ac:dyDescent="0.2">
      <c r="A1633">
        <v>8</v>
      </c>
      <c r="B1633" s="2" t="s">
        <v>959</v>
      </c>
      <c r="C1633" s="2" t="s">
        <v>22</v>
      </c>
      <c r="D1633" s="2" t="s">
        <v>23</v>
      </c>
      <c r="E1633" s="2" t="s">
        <v>2767</v>
      </c>
      <c r="F1633" s="2" t="s">
        <v>2775</v>
      </c>
      <c r="G1633" s="2">
        <v>55</v>
      </c>
      <c r="H1633" s="2"/>
      <c r="I1633" s="3">
        <v>42412</v>
      </c>
      <c r="J1633" s="3">
        <v>42423</v>
      </c>
      <c r="K1633" s="3" t="s">
        <v>2534</v>
      </c>
      <c r="L1633" s="17">
        <f t="shared" si="275"/>
        <v>240.59</v>
      </c>
      <c r="M1633" s="20">
        <f t="shared" si="276"/>
        <v>0.99002452304750821</v>
      </c>
      <c r="N1633" s="2">
        <v>11</v>
      </c>
      <c r="O1633" s="2">
        <v>3690000</v>
      </c>
      <c r="P1633" s="2">
        <v>3820000</v>
      </c>
      <c r="Q1633" s="2">
        <f t="shared" si="277"/>
        <v>130000</v>
      </c>
      <c r="R1633" s="4">
        <f t="shared" si="278"/>
        <v>3.5230352303523033E-2</v>
      </c>
      <c r="S1633" s="2">
        <v>3186</v>
      </c>
      <c r="T1633" s="9">
        <f t="shared" si="279"/>
        <v>67148.836363636365</v>
      </c>
      <c r="U1633" s="2">
        <v>69512</v>
      </c>
      <c r="V1633" s="5">
        <f t="shared" si="280"/>
        <v>2363.1636363636353</v>
      </c>
      <c r="W1633" s="4">
        <f t="shared" si="281"/>
        <v>3.5192920150785782E-2</v>
      </c>
      <c r="X1633" s="22">
        <f t="shared" si="282"/>
        <v>66478.994694104273</v>
      </c>
      <c r="Y1633" s="22">
        <f t="shared" si="283"/>
        <v>68818.584646078394</v>
      </c>
      <c r="Z1633" s="22">
        <f t="shared" si="285"/>
        <v>3785022.1555343117</v>
      </c>
      <c r="AA1633" s="11">
        <v>2406</v>
      </c>
      <c r="AB1633" s="2">
        <v>2013</v>
      </c>
      <c r="AC1633" s="2">
        <f t="shared" si="284"/>
        <v>3</v>
      </c>
      <c r="AD1633" s="2" t="s">
        <v>364</v>
      </c>
    </row>
    <row r="1634" spans="1:30" x14ac:dyDescent="0.2">
      <c r="A1634">
        <v>9</v>
      </c>
      <c r="B1634" s="2" t="s">
        <v>262</v>
      </c>
      <c r="C1634" s="2" t="s">
        <v>22</v>
      </c>
      <c r="D1634" s="2" t="s">
        <v>23</v>
      </c>
      <c r="E1634" s="2" t="s">
        <v>2767</v>
      </c>
      <c r="F1634" s="2" t="s">
        <v>2775</v>
      </c>
      <c r="G1634" s="2">
        <v>100</v>
      </c>
      <c r="H1634" s="2">
        <v>110</v>
      </c>
      <c r="I1634" s="3">
        <v>42420</v>
      </c>
      <c r="J1634" s="3">
        <v>42431</v>
      </c>
      <c r="K1634" s="3" t="s">
        <v>2535</v>
      </c>
      <c r="L1634" s="17">
        <f t="shared" si="275"/>
        <v>245.99</v>
      </c>
      <c r="M1634" s="20">
        <f t="shared" si="276"/>
        <v>0.96829139395910402</v>
      </c>
      <c r="N1634" s="2">
        <v>11</v>
      </c>
      <c r="O1634" s="2">
        <v>5700000</v>
      </c>
      <c r="P1634" s="2">
        <v>6300000</v>
      </c>
      <c r="Q1634" s="2">
        <f t="shared" si="277"/>
        <v>600000</v>
      </c>
      <c r="R1634" s="4">
        <f t="shared" si="278"/>
        <v>0.10526315789473684</v>
      </c>
      <c r="S1634" s="2"/>
      <c r="T1634" s="9">
        <f t="shared" si="279"/>
        <v>57000</v>
      </c>
      <c r="U1634" s="2">
        <v>63000</v>
      </c>
      <c r="V1634" s="5">
        <f t="shared" si="280"/>
        <v>6000</v>
      </c>
      <c r="W1634" s="4">
        <f t="shared" si="281"/>
        <v>0.10526315789473684</v>
      </c>
      <c r="X1634" s="22">
        <f t="shared" si="282"/>
        <v>55192.609455668928</v>
      </c>
      <c r="Y1634" s="22">
        <f t="shared" si="283"/>
        <v>61002.357819423552</v>
      </c>
      <c r="Z1634" s="22">
        <f t="shared" si="285"/>
        <v>6100235.7819423554</v>
      </c>
      <c r="AA1634" s="2">
        <v>835</v>
      </c>
      <c r="AB1634" s="2">
        <v>2005</v>
      </c>
      <c r="AC1634" s="2">
        <f t="shared" si="284"/>
        <v>11</v>
      </c>
      <c r="AD1634" s="2" t="s">
        <v>148</v>
      </c>
    </row>
    <row r="1635" spans="1:30" x14ac:dyDescent="0.2">
      <c r="A1635">
        <v>10</v>
      </c>
      <c r="B1635" s="2" t="s">
        <v>539</v>
      </c>
      <c r="C1635" s="2" t="s">
        <v>22</v>
      </c>
      <c r="D1635" s="2" t="s">
        <v>23</v>
      </c>
      <c r="E1635" s="2" t="s">
        <v>2767</v>
      </c>
      <c r="F1635" s="2" t="s">
        <v>2775</v>
      </c>
      <c r="G1635" s="2">
        <v>45</v>
      </c>
      <c r="H1635" s="2">
        <v>50</v>
      </c>
      <c r="I1635" s="3">
        <v>42425</v>
      </c>
      <c r="J1635" s="3">
        <v>42436</v>
      </c>
      <c r="K1635" s="3" t="s">
        <v>2535</v>
      </c>
      <c r="L1635" s="17">
        <f t="shared" si="275"/>
        <v>245.99</v>
      </c>
      <c r="M1635" s="20">
        <f t="shared" si="276"/>
        <v>0.96829139395910402</v>
      </c>
      <c r="N1635" s="2">
        <v>11</v>
      </c>
      <c r="O1635" s="2">
        <v>2500000</v>
      </c>
      <c r="P1635" s="2">
        <v>2875000</v>
      </c>
      <c r="Q1635" s="2">
        <f t="shared" si="277"/>
        <v>375000</v>
      </c>
      <c r="R1635" s="4">
        <f t="shared" si="278"/>
        <v>0.15</v>
      </c>
      <c r="S1635" s="2">
        <v>30630</v>
      </c>
      <c r="T1635" s="9">
        <f t="shared" si="279"/>
        <v>56236.222222222219</v>
      </c>
      <c r="U1635" s="2">
        <v>64570</v>
      </c>
      <c r="V1635" s="5">
        <f t="shared" si="280"/>
        <v>8333.777777777781</v>
      </c>
      <c r="W1635" s="4">
        <f t="shared" si="281"/>
        <v>0.14819234736014358</v>
      </c>
      <c r="X1635" s="22">
        <f t="shared" si="282"/>
        <v>54453.050006549493</v>
      </c>
      <c r="Y1635" s="22">
        <f t="shared" si="283"/>
        <v>62522.575307939347</v>
      </c>
      <c r="Z1635" s="22">
        <f t="shared" si="285"/>
        <v>2813515.8888572706</v>
      </c>
      <c r="AA1635" s="11">
        <v>1702</v>
      </c>
      <c r="AB1635" s="2">
        <v>1990</v>
      </c>
      <c r="AC1635" s="2">
        <f t="shared" si="284"/>
        <v>26</v>
      </c>
      <c r="AD1635" s="2" t="s">
        <v>83</v>
      </c>
    </row>
    <row r="1636" spans="1:30" x14ac:dyDescent="0.2">
      <c r="A1636">
        <v>10</v>
      </c>
      <c r="B1636" s="2" t="s">
        <v>361</v>
      </c>
      <c r="C1636" s="2" t="s">
        <v>22</v>
      </c>
      <c r="D1636" s="2" t="s">
        <v>23</v>
      </c>
      <c r="E1636" s="2" t="s">
        <v>2767</v>
      </c>
      <c r="F1636" s="2" t="s">
        <v>2775</v>
      </c>
      <c r="G1636" s="2">
        <v>39</v>
      </c>
      <c r="H1636" s="2">
        <v>44</v>
      </c>
      <c r="I1636" s="3">
        <v>42426</v>
      </c>
      <c r="J1636" s="3">
        <v>42437</v>
      </c>
      <c r="K1636" s="3" t="s">
        <v>2535</v>
      </c>
      <c r="L1636" s="17">
        <f t="shared" si="275"/>
        <v>245.99</v>
      </c>
      <c r="M1636" s="20">
        <f t="shared" si="276"/>
        <v>0.96829139395910402</v>
      </c>
      <c r="N1636" s="2">
        <v>11</v>
      </c>
      <c r="O1636" s="2">
        <v>3250000</v>
      </c>
      <c r="P1636" s="2">
        <v>3310000</v>
      </c>
      <c r="Q1636" s="2">
        <f t="shared" si="277"/>
        <v>60000</v>
      </c>
      <c r="R1636" s="4">
        <f t="shared" si="278"/>
        <v>1.8461538461538463E-2</v>
      </c>
      <c r="S1636" s="2"/>
      <c r="T1636" s="9">
        <f t="shared" si="279"/>
        <v>83333.333333333328</v>
      </c>
      <c r="U1636" s="2">
        <v>84872</v>
      </c>
      <c r="V1636" s="5">
        <f t="shared" si="280"/>
        <v>1538.6666666666715</v>
      </c>
      <c r="W1636" s="4">
        <f t="shared" si="281"/>
        <v>1.846400000000006E-2</v>
      </c>
      <c r="X1636" s="22">
        <f t="shared" si="282"/>
        <v>80690.949496592002</v>
      </c>
      <c r="Y1636" s="22">
        <f t="shared" si="283"/>
        <v>82180.827188097071</v>
      </c>
      <c r="Z1636" s="22">
        <f t="shared" si="285"/>
        <v>3205052.2603357858</v>
      </c>
      <c r="AA1636" s="11">
        <v>1463</v>
      </c>
      <c r="AB1636" s="2">
        <v>2014</v>
      </c>
      <c r="AC1636" s="2">
        <f t="shared" si="284"/>
        <v>2</v>
      </c>
      <c r="AD1636" s="2" t="s">
        <v>362</v>
      </c>
    </row>
    <row r="1637" spans="1:30" x14ac:dyDescent="0.2">
      <c r="A1637">
        <v>10</v>
      </c>
      <c r="B1637" s="2" t="s">
        <v>563</v>
      </c>
      <c r="C1637" s="2" t="s">
        <v>22</v>
      </c>
      <c r="D1637" s="2" t="s">
        <v>23</v>
      </c>
      <c r="E1637" s="2" t="s">
        <v>2767</v>
      </c>
      <c r="F1637" s="2" t="s">
        <v>2775</v>
      </c>
      <c r="G1637" s="2">
        <v>46</v>
      </c>
      <c r="H1637" s="2">
        <v>51</v>
      </c>
      <c r="I1637" s="3">
        <v>42426</v>
      </c>
      <c r="J1637" s="3">
        <v>42437</v>
      </c>
      <c r="K1637" s="3" t="s">
        <v>2535</v>
      </c>
      <c r="L1637" s="17">
        <f t="shared" si="275"/>
        <v>245.99</v>
      </c>
      <c r="M1637" s="20">
        <f t="shared" si="276"/>
        <v>0.96829139395910402</v>
      </c>
      <c r="N1637" s="2">
        <v>11</v>
      </c>
      <c r="O1637" s="2">
        <v>2600000</v>
      </c>
      <c r="P1637" s="2">
        <v>2990000</v>
      </c>
      <c r="Q1637" s="2">
        <f t="shared" si="277"/>
        <v>390000</v>
      </c>
      <c r="R1637" s="4">
        <f t="shared" si="278"/>
        <v>0.15</v>
      </c>
      <c r="S1637" s="2">
        <v>67084</v>
      </c>
      <c r="T1637" s="9">
        <f t="shared" si="279"/>
        <v>57980.086956521736</v>
      </c>
      <c r="U1637" s="2">
        <v>66458</v>
      </c>
      <c r="V1637" s="5">
        <f t="shared" si="280"/>
        <v>8477.9130434782637</v>
      </c>
      <c r="W1637" s="4">
        <f t="shared" si="281"/>
        <v>0.14622111639528421</v>
      </c>
      <c r="X1637" s="22">
        <f t="shared" si="282"/>
        <v>56141.619221000496</v>
      </c>
      <c r="Y1637" s="22">
        <f t="shared" si="283"/>
        <v>64350.709459734135</v>
      </c>
      <c r="Z1637" s="22">
        <f t="shared" si="285"/>
        <v>2960132.6351477704</v>
      </c>
      <c r="AA1637" s="11">
        <v>2095</v>
      </c>
      <c r="AB1637" s="2">
        <v>1938</v>
      </c>
      <c r="AC1637" s="2">
        <f t="shared" si="284"/>
        <v>78</v>
      </c>
      <c r="AD1637" s="2" t="s">
        <v>564</v>
      </c>
    </row>
    <row r="1638" spans="1:30" x14ac:dyDescent="0.2">
      <c r="A1638">
        <v>10</v>
      </c>
      <c r="B1638" s="2" t="s">
        <v>732</v>
      </c>
      <c r="C1638" s="2" t="s">
        <v>22</v>
      </c>
      <c r="D1638" s="2" t="s">
        <v>23</v>
      </c>
      <c r="E1638" s="2" t="s">
        <v>2767</v>
      </c>
      <c r="F1638" s="2" t="s">
        <v>2775</v>
      </c>
      <c r="G1638" s="2">
        <v>50</v>
      </c>
      <c r="H1638" s="2">
        <v>59</v>
      </c>
      <c r="I1638" s="3">
        <v>42426</v>
      </c>
      <c r="J1638" s="3">
        <v>42437</v>
      </c>
      <c r="K1638" s="3" t="s">
        <v>2535</v>
      </c>
      <c r="L1638" s="17">
        <f t="shared" si="275"/>
        <v>245.99</v>
      </c>
      <c r="M1638" s="20">
        <f t="shared" si="276"/>
        <v>0.96829139395910402</v>
      </c>
      <c r="N1638" s="2">
        <v>11</v>
      </c>
      <c r="O1638" s="2">
        <v>3750000</v>
      </c>
      <c r="P1638" s="2">
        <v>4400000</v>
      </c>
      <c r="Q1638" s="2">
        <f t="shared" si="277"/>
        <v>650000</v>
      </c>
      <c r="R1638" s="4">
        <f t="shared" si="278"/>
        <v>0.17333333333333334</v>
      </c>
      <c r="S1638" s="2">
        <v>770</v>
      </c>
      <c r="T1638" s="9">
        <f t="shared" si="279"/>
        <v>75015.399999999994</v>
      </c>
      <c r="U1638" s="2">
        <v>88015</v>
      </c>
      <c r="V1638" s="5">
        <f t="shared" si="280"/>
        <v>12999.600000000006</v>
      </c>
      <c r="W1638" s="4">
        <f t="shared" si="281"/>
        <v>0.17329241729031647</v>
      </c>
      <c r="X1638" s="22">
        <f t="shared" si="282"/>
        <v>72636.766234399765</v>
      </c>
      <c r="Y1638" s="22">
        <f t="shared" si="283"/>
        <v>85224.167039310545</v>
      </c>
      <c r="Z1638" s="22">
        <f t="shared" si="285"/>
        <v>4261208.3519655271</v>
      </c>
      <c r="AA1638" s="2">
        <v>320</v>
      </c>
      <c r="AB1638" s="2">
        <v>2013</v>
      </c>
      <c r="AC1638" s="2">
        <f t="shared" si="284"/>
        <v>3</v>
      </c>
      <c r="AD1638" s="2" t="s">
        <v>505</v>
      </c>
    </row>
    <row r="1639" spans="1:30" x14ac:dyDescent="0.2">
      <c r="A1639">
        <v>10</v>
      </c>
      <c r="B1639" s="2" t="s">
        <v>960</v>
      </c>
      <c r="C1639" s="2" t="s">
        <v>22</v>
      </c>
      <c r="D1639" s="2" t="s">
        <v>23</v>
      </c>
      <c r="E1639" s="2" t="s">
        <v>2767</v>
      </c>
      <c r="F1639" s="2" t="s">
        <v>2775</v>
      </c>
      <c r="G1639" s="2">
        <v>55</v>
      </c>
      <c r="H1639" s="2">
        <v>61</v>
      </c>
      <c r="I1639" s="3">
        <v>42426</v>
      </c>
      <c r="J1639" s="3">
        <v>42437</v>
      </c>
      <c r="K1639" s="3" t="s">
        <v>2535</v>
      </c>
      <c r="L1639" s="17">
        <f t="shared" si="275"/>
        <v>245.99</v>
      </c>
      <c r="M1639" s="20">
        <f t="shared" si="276"/>
        <v>0.96829139395910402</v>
      </c>
      <c r="N1639" s="2">
        <v>11</v>
      </c>
      <c r="O1639" s="2">
        <v>3190000</v>
      </c>
      <c r="P1639" s="2">
        <v>3450000</v>
      </c>
      <c r="Q1639" s="2">
        <f t="shared" si="277"/>
        <v>260000</v>
      </c>
      <c r="R1639" s="4">
        <f t="shared" si="278"/>
        <v>8.1504702194357362E-2</v>
      </c>
      <c r="S1639" s="2">
        <v>7207</v>
      </c>
      <c r="T1639" s="9">
        <f t="shared" si="279"/>
        <v>58131.036363636362</v>
      </c>
      <c r="U1639" s="2">
        <v>62858</v>
      </c>
      <c r="V1639" s="5">
        <f t="shared" si="280"/>
        <v>4726.9636363636382</v>
      </c>
      <c r="W1639" s="4">
        <f t="shared" si="281"/>
        <v>8.1315660825214048E-2</v>
      </c>
      <c r="X1639" s="22">
        <f t="shared" si="282"/>
        <v>56287.782232832818</v>
      </c>
      <c r="Y1639" s="22">
        <f t="shared" si="283"/>
        <v>60864.86044148136</v>
      </c>
      <c r="Z1639" s="22">
        <f t="shared" si="285"/>
        <v>3347567.3242814746</v>
      </c>
      <c r="AA1639" s="2"/>
      <c r="AB1639" s="2">
        <v>2001</v>
      </c>
      <c r="AC1639" s="2">
        <f t="shared" si="284"/>
        <v>15</v>
      </c>
      <c r="AD1639" s="2" t="s">
        <v>37</v>
      </c>
    </row>
    <row r="1640" spans="1:30" x14ac:dyDescent="0.2">
      <c r="A1640">
        <v>10</v>
      </c>
      <c r="B1640" s="2" t="s">
        <v>1343</v>
      </c>
      <c r="C1640" s="2" t="s">
        <v>22</v>
      </c>
      <c r="D1640" s="2" t="s">
        <v>23</v>
      </c>
      <c r="E1640" s="2" t="s">
        <v>2767</v>
      </c>
      <c r="F1640" s="2" t="s">
        <v>2775</v>
      </c>
      <c r="G1640" s="2">
        <v>66</v>
      </c>
      <c r="H1640" s="2">
        <v>76</v>
      </c>
      <c r="I1640" s="3">
        <v>42426</v>
      </c>
      <c r="J1640" s="3">
        <v>42437</v>
      </c>
      <c r="K1640" s="3" t="s">
        <v>2535</v>
      </c>
      <c r="L1640" s="17">
        <f t="shared" si="275"/>
        <v>245.99</v>
      </c>
      <c r="M1640" s="20">
        <f t="shared" si="276"/>
        <v>0.96829139395910402</v>
      </c>
      <c r="N1640" s="2">
        <v>11</v>
      </c>
      <c r="O1640" s="2">
        <v>4300000</v>
      </c>
      <c r="P1640" s="2">
        <v>4560000</v>
      </c>
      <c r="Q1640" s="2">
        <f t="shared" si="277"/>
        <v>260000</v>
      </c>
      <c r="R1640" s="4">
        <f t="shared" si="278"/>
        <v>6.0465116279069767E-2</v>
      </c>
      <c r="S1640" s="2">
        <v>1056</v>
      </c>
      <c r="T1640" s="9">
        <f t="shared" si="279"/>
        <v>65167.515151515152</v>
      </c>
      <c r="U1640" s="2">
        <v>69107</v>
      </c>
      <c r="V1640" s="5">
        <f t="shared" si="280"/>
        <v>3939.484848484848</v>
      </c>
      <c r="W1640" s="4">
        <f t="shared" si="281"/>
        <v>6.0451665823462883E-2</v>
      </c>
      <c r="X1640" s="22">
        <f t="shared" si="282"/>
        <v>63101.144086911641</v>
      </c>
      <c r="Y1640" s="22">
        <f t="shared" si="283"/>
        <v>66915.713362331808</v>
      </c>
      <c r="Z1640" s="22">
        <f t="shared" si="285"/>
        <v>4416437.0819138996</v>
      </c>
      <c r="AA1640" s="11">
        <v>4851</v>
      </c>
      <c r="AB1640" s="2">
        <v>2014</v>
      </c>
      <c r="AC1640" s="2">
        <f t="shared" si="284"/>
        <v>2</v>
      </c>
      <c r="AD1640" s="2" t="s">
        <v>46</v>
      </c>
    </row>
    <row r="1641" spans="1:30" x14ac:dyDescent="0.2">
      <c r="A1641">
        <v>10</v>
      </c>
      <c r="B1641" s="2" t="s">
        <v>1342</v>
      </c>
      <c r="C1641" s="2" t="s">
        <v>22</v>
      </c>
      <c r="D1641" s="2" t="s">
        <v>23</v>
      </c>
      <c r="E1641" s="2" t="s">
        <v>2767</v>
      </c>
      <c r="F1641" s="2" t="s">
        <v>2775</v>
      </c>
      <c r="G1641" s="2">
        <v>66</v>
      </c>
      <c r="H1641" s="2">
        <v>73</v>
      </c>
      <c r="I1641" s="3">
        <v>42426</v>
      </c>
      <c r="J1641" s="3">
        <v>42437</v>
      </c>
      <c r="K1641" s="3" t="s">
        <v>2535</v>
      </c>
      <c r="L1641" s="17">
        <f t="shared" si="275"/>
        <v>245.99</v>
      </c>
      <c r="M1641" s="20">
        <f t="shared" si="276"/>
        <v>0.96829139395910402</v>
      </c>
      <c r="N1641" s="2">
        <v>11</v>
      </c>
      <c r="O1641" s="2">
        <v>4250000</v>
      </c>
      <c r="P1641" s="2">
        <v>4350000</v>
      </c>
      <c r="Q1641" s="2">
        <f t="shared" si="277"/>
        <v>100000</v>
      </c>
      <c r="R1641" s="4">
        <f t="shared" si="278"/>
        <v>2.3529411764705882E-2</v>
      </c>
      <c r="S1641" s="2"/>
      <c r="T1641" s="9">
        <f t="shared" si="279"/>
        <v>64393.939393939392</v>
      </c>
      <c r="U1641" s="2">
        <v>65909</v>
      </c>
      <c r="V1641" s="5">
        <f t="shared" si="280"/>
        <v>1515.0606060606078</v>
      </c>
      <c r="W1641" s="4">
        <f t="shared" si="281"/>
        <v>2.3528000000000028E-2</v>
      </c>
      <c r="X1641" s="22">
        <f t="shared" si="282"/>
        <v>62352.097338275635</v>
      </c>
      <c r="Y1641" s="22">
        <f t="shared" si="283"/>
        <v>63819.117484450588</v>
      </c>
      <c r="Z1641" s="22">
        <f t="shared" si="285"/>
        <v>4212061.7539737392</v>
      </c>
      <c r="AA1641" s="11">
        <v>1509</v>
      </c>
      <c r="AB1641" s="2">
        <v>2012</v>
      </c>
      <c r="AC1641" s="2">
        <f t="shared" si="284"/>
        <v>4</v>
      </c>
      <c r="AD1641" s="2" t="s">
        <v>37</v>
      </c>
    </row>
    <row r="1642" spans="1:30" x14ac:dyDescent="0.2">
      <c r="A1642">
        <v>10</v>
      </c>
      <c r="B1642" s="2" t="s">
        <v>970</v>
      </c>
      <c r="C1642" s="2" t="s">
        <v>22</v>
      </c>
      <c r="D1642" s="2" t="s">
        <v>23</v>
      </c>
      <c r="E1642" s="2" t="s">
        <v>2767</v>
      </c>
      <c r="F1642" s="2" t="s">
        <v>2775</v>
      </c>
      <c r="G1642" s="2">
        <v>82</v>
      </c>
      <c r="H1642" s="2">
        <v>92</v>
      </c>
      <c r="I1642" s="3">
        <v>42427</v>
      </c>
      <c r="J1642" s="3">
        <v>42438</v>
      </c>
      <c r="K1642" s="3" t="s">
        <v>2535</v>
      </c>
      <c r="L1642" s="17">
        <f t="shared" si="275"/>
        <v>245.99</v>
      </c>
      <c r="M1642" s="20">
        <f t="shared" si="276"/>
        <v>0.96829139395910402</v>
      </c>
      <c r="N1642" s="2">
        <v>11</v>
      </c>
      <c r="O1642" s="2">
        <v>3700000</v>
      </c>
      <c r="P1642" s="2">
        <v>4020000</v>
      </c>
      <c r="Q1642" s="2">
        <f t="shared" si="277"/>
        <v>320000</v>
      </c>
      <c r="R1642" s="4">
        <f t="shared" si="278"/>
        <v>8.6486486486486491E-2</v>
      </c>
      <c r="S1642" s="2">
        <v>53018</v>
      </c>
      <c r="T1642" s="9">
        <f t="shared" si="279"/>
        <v>45768.512195121948</v>
      </c>
      <c r="U1642" s="2">
        <v>49671</v>
      </c>
      <c r="V1642" s="5">
        <f t="shared" si="280"/>
        <v>3902.487804878052</v>
      </c>
      <c r="W1642" s="4">
        <f t="shared" si="281"/>
        <v>8.5265778101783762E-2</v>
      </c>
      <c r="X1642" s="22">
        <f t="shared" si="282"/>
        <v>44317.25647284888</v>
      </c>
      <c r="Y1642" s="22">
        <f t="shared" si="283"/>
        <v>48096.001829342655</v>
      </c>
      <c r="Z1642" s="22">
        <f t="shared" si="285"/>
        <v>3943872.1500060977</v>
      </c>
      <c r="AA1642" s="2">
        <v>465</v>
      </c>
      <c r="AB1642" s="2">
        <v>1895</v>
      </c>
      <c r="AC1642" s="2">
        <f t="shared" si="284"/>
        <v>121</v>
      </c>
      <c r="AD1642" s="2" t="s">
        <v>50</v>
      </c>
    </row>
    <row r="1643" spans="1:30" x14ac:dyDescent="0.2">
      <c r="A1643">
        <v>10</v>
      </c>
      <c r="B1643" s="2" t="s">
        <v>2101</v>
      </c>
      <c r="C1643" s="2" t="s">
        <v>22</v>
      </c>
      <c r="D1643" s="2" t="s">
        <v>23</v>
      </c>
      <c r="E1643" s="2" t="s">
        <v>2767</v>
      </c>
      <c r="F1643" s="2" t="s">
        <v>2775</v>
      </c>
      <c r="G1643" s="2">
        <v>94</v>
      </c>
      <c r="H1643" s="2">
        <v>107</v>
      </c>
      <c r="I1643" s="3">
        <v>42427</v>
      </c>
      <c r="J1643" s="3">
        <v>42438</v>
      </c>
      <c r="K1643" s="3" t="s">
        <v>2535</v>
      </c>
      <c r="L1643" s="17">
        <f t="shared" si="275"/>
        <v>245.99</v>
      </c>
      <c r="M1643" s="20">
        <f t="shared" si="276"/>
        <v>0.96829139395910402</v>
      </c>
      <c r="N1643" s="2">
        <v>11</v>
      </c>
      <c r="O1643" s="2">
        <v>6950000</v>
      </c>
      <c r="P1643" s="2">
        <v>7250000</v>
      </c>
      <c r="Q1643" s="2">
        <f t="shared" si="277"/>
        <v>300000</v>
      </c>
      <c r="R1643" s="4">
        <f t="shared" si="278"/>
        <v>4.3165467625899283E-2</v>
      </c>
      <c r="S1643" s="2"/>
      <c r="T1643" s="9">
        <f t="shared" si="279"/>
        <v>73936.170212765952</v>
      </c>
      <c r="U1643" s="2">
        <v>77128</v>
      </c>
      <c r="V1643" s="5">
        <f t="shared" si="280"/>
        <v>3191.8297872340481</v>
      </c>
      <c r="W1643" s="4">
        <f t="shared" si="281"/>
        <v>4.3170071942446119E-2</v>
      </c>
      <c r="X1643" s="22">
        <f t="shared" si="282"/>
        <v>71591.757319316734</v>
      </c>
      <c r="Y1643" s="22">
        <f t="shared" si="283"/>
        <v>74682.378633277782</v>
      </c>
      <c r="Z1643" s="22">
        <f t="shared" si="285"/>
        <v>7020143.5915281111</v>
      </c>
      <c r="AA1643" s="11">
        <v>2150</v>
      </c>
      <c r="AB1643" s="2">
        <v>2016</v>
      </c>
      <c r="AC1643" s="2">
        <f t="shared" si="284"/>
        <v>0</v>
      </c>
      <c r="AD1643" s="2" t="s">
        <v>52</v>
      </c>
    </row>
    <row r="1644" spans="1:30" x14ac:dyDescent="0.2">
      <c r="A1644">
        <v>11</v>
      </c>
      <c r="B1644" s="2" t="s">
        <v>1000</v>
      </c>
      <c r="C1644" s="2" t="s">
        <v>22</v>
      </c>
      <c r="D1644" s="2" t="s">
        <v>23</v>
      </c>
      <c r="E1644" s="2" t="s">
        <v>2767</v>
      </c>
      <c r="F1644" s="2" t="s">
        <v>2775</v>
      </c>
      <c r="G1644" s="2">
        <v>56</v>
      </c>
      <c r="H1644" s="2">
        <v>68</v>
      </c>
      <c r="I1644" s="3">
        <v>42432</v>
      </c>
      <c r="J1644" s="3">
        <v>42443</v>
      </c>
      <c r="K1644" s="3" t="s">
        <v>2535</v>
      </c>
      <c r="L1644" s="17">
        <f t="shared" si="275"/>
        <v>245.99</v>
      </c>
      <c r="M1644" s="20">
        <f t="shared" si="276"/>
        <v>0.96829139395910402</v>
      </c>
      <c r="N1644" s="2">
        <v>11</v>
      </c>
      <c r="O1644" s="2">
        <v>3400000</v>
      </c>
      <c r="P1644" s="2">
        <v>3550000</v>
      </c>
      <c r="Q1644" s="2">
        <f t="shared" si="277"/>
        <v>150000</v>
      </c>
      <c r="R1644" s="4">
        <f t="shared" si="278"/>
        <v>4.4117647058823532E-2</v>
      </c>
      <c r="S1644" s="2">
        <v>85314</v>
      </c>
      <c r="T1644" s="9">
        <f t="shared" si="279"/>
        <v>62237.75</v>
      </c>
      <c r="U1644" s="2">
        <v>64916</v>
      </c>
      <c r="V1644" s="5">
        <f t="shared" si="280"/>
        <v>2678.25</v>
      </c>
      <c r="W1644" s="4">
        <f t="shared" si="281"/>
        <v>4.3032564641234623E-2</v>
      </c>
      <c r="X1644" s="22">
        <f t="shared" si="282"/>
        <v>60264.277704378226</v>
      </c>
      <c r="Y1644" s="22">
        <f t="shared" si="283"/>
        <v>62857.604130249194</v>
      </c>
      <c r="Z1644" s="22">
        <f t="shared" si="285"/>
        <v>3520025.831293955</v>
      </c>
      <c r="AA1644" s="2">
        <v>733</v>
      </c>
      <c r="AB1644" s="2">
        <v>1898</v>
      </c>
      <c r="AC1644" s="2">
        <f t="shared" si="284"/>
        <v>118</v>
      </c>
      <c r="AD1644" s="2" t="s">
        <v>120</v>
      </c>
    </row>
    <row r="1645" spans="1:30" x14ac:dyDescent="0.2">
      <c r="A1645">
        <v>11</v>
      </c>
      <c r="B1645" s="2" t="s">
        <v>351</v>
      </c>
      <c r="C1645" s="2" t="s">
        <v>22</v>
      </c>
      <c r="D1645" s="2" t="s">
        <v>23</v>
      </c>
      <c r="E1645" s="2" t="s">
        <v>2767</v>
      </c>
      <c r="F1645" s="2" t="s">
        <v>2775</v>
      </c>
      <c r="G1645" s="2">
        <v>41</v>
      </c>
      <c r="H1645" s="2">
        <v>45</v>
      </c>
      <c r="I1645" s="3">
        <v>42433</v>
      </c>
      <c r="J1645" s="3">
        <v>42444</v>
      </c>
      <c r="K1645" s="3" t="s">
        <v>2535</v>
      </c>
      <c r="L1645" s="17">
        <f t="shared" si="275"/>
        <v>245.99</v>
      </c>
      <c r="M1645" s="20">
        <f t="shared" si="276"/>
        <v>0.96829139395910402</v>
      </c>
      <c r="N1645" s="2">
        <v>11</v>
      </c>
      <c r="O1645" s="2">
        <v>2690000</v>
      </c>
      <c r="P1645" s="2">
        <v>3310000</v>
      </c>
      <c r="Q1645" s="2">
        <f t="shared" si="277"/>
        <v>620000</v>
      </c>
      <c r="R1645" s="4">
        <f t="shared" si="278"/>
        <v>0.23048327137546468</v>
      </c>
      <c r="S1645" s="2">
        <v>499</v>
      </c>
      <c r="T1645" s="9">
        <f t="shared" si="279"/>
        <v>65621.926829268297</v>
      </c>
      <c r="U1645" s="2">
        <v>80744</v>
      </c>
      <c r="V1645" s="5">
        <f t="shared" si="280"/>
        <v>15122.073170731703</v>
      </c>
      <c r="W1645" s="4">
        <f t="shared" si="281"/>
        <v>0.23044238262121627</v>
      </c>
      <c r="X1645" s="22">
        <f t="shared" si="282"/>
        <v>63541.147003794526</v>
      </c>
      <c r="Y1645" s="22">
        <f t="shared" si="283"/>
        <v>78183.720313833895</v>
      </c>
      <c r="Z1645" s="22">
        <f t="shared" si="285"/>
        <v>3205532.5328671895</v>
      </c>
      <c r="AA1645" s="11">
        <v>1705</v>
      </c>
      <c r="AB1645" s="2">
        <v>1957</v>
      </c>
      <c r="AC1645" s="2">
        <f t="shared" si="284"/>
        <v>59</v>
      </c>
      <c r="AD1645" s="2" t="s">
        <v>67</v>
      </c>
    </row>
    <row r="1646" spans="1:30" x14ac:dyDescent="0.2">
      <c r="A1646">
        <v>11</v>
      </c>
      <c r="B1646" s="2" t="s">
        <v>608</v>
      </c>
      <c r="C1646" s="2" t="s">
        <v>22</v>
      </c>
      <c r="D1646" s="2" t="s">
        <v>23</v>
      </c>
      <c r="E1646" s="2" t="s">
        <v>2767</v>
      </c>
      <c r="F1646" s="2" t="s">
        <v>2775</v>
      </c>
      <c r="G1646" s="2">
        <v>47</v>
      </c>
      <c r="H1646" s="2">
        <v>52</v>
      </c>
      <c r="I1646" s="3">
        <v>42433</v>
      </c>
      <c r="J1646" s="3">
        <v>42444</v>
      </c>
      <c r="K1646" s="3" t="s">
        <v>2535</v>
      </c>
      <c r="L1646" s="17">
        <f t="shared" si="275"/>
        <v>245.99</v>
      </c>
      <c r="M1646" s="20">
        <f t="shared" si="276"/>
        <v>0.96829139395910402</v>
      </c>
      <c r="N1646" s="2">
        <v>11</v>
      </c>
      <c r="O1646" s="2">
        <v>3100000</v>
      </c>
      <c r="P1646" s="2">
        <v>3200000</v>
      </c>
      <c r="Q1646" s="2">
        <f t="shared" si="277"/>
        <v>100000</v>
      </c>
      <c r="R1646" s="4">
        <f t="shared" si="278"/>
        <v>3.2258064516129031E-2</v>
      </c>
      <c r="S1646" s="2"/>
      <c r="T1646" s="9">
        <f t="shared" si="279"/>
        <v>65957.446808510635</v>
      </c>
      <c r="U1646" s="2">
        <v>68085</v>
      </c>
      <c r="V1646" s="5">
        <f t="shared" si="280"/>
        <v>2127.5531914893654</v>
      </c>
      <c r="W1646" s="4">
        <f t="shared" si="281"/>
        <v>3.2256451612903282E-2</v>
      </c>
      <c r="X1646" s="22">
        <f t="shared" si="282"/>
        <v>63866.028112196218</v>
      </c>
      <c r="Y1646" s="22">
        <f t="shared" si="283"/>
        <v>65926.119557705591</v>
      </c>
      <c r="Z1646" s="22">
        <f t="shared" si="285"/>
        <v>3098527.6192121627</v>
      </c>
      <c r="AA1646" s="11">
        <v>7232</v>
      </c>
      <c r="AB1646" s="2">
        <v>2005</v>
      </c>
      <c r="AC1646" s="2">
        <f t="shared" si="284"/>
        <v>11</v>
      </c>
      <c r="AD1646" s="2" t="s">
        <v>217</v>
      </c>
    </row>
    <row r="1647" spans="1:30" x14ac:dyDescent="0.2">
      <c r="A1647">
        <v>11</v>
      </c>
      <c r="B1647" s="2" t="s">
        <v>1512</v>
      </c>
      <c r="C1647" s="2" t="s">
        <v>22</v>
      </c>
      <c r="D1647" s="2" t="s">
        <v>23</v>
      </c>
      <c r="E1647" s="2" t="s">
        <v>2767</v>
      </c>
      <c r="F1647" s="2" t="s">
        <v>2775</v>
      </c>
      <c r="G1647" s="2">
        <v>70</v>
      </c>
      <c r="H1647" s="2">
        <v>80</v>
      </c>
      <c r="I1647" s="3">
        <v>42433</v>
      </c>
      <c r="J1647" s="3">
        <v>42444</v>
      </c>
      <c r="K1647" s="3" t="s">
        <v>2535</v>
      </c>
      <c r="L1647" s="17">
        <f t="shared" si="275"/>
        <v>245.99</v>
      </c>
      <c r="M1647" s="20">
        <f t="shared" si="276"/>
        <v>0.96829139395910402</v>
      </c>
      <c r="N1647" s="2">
        <v>11</v>
      </c>
      <c r="O1647" s="2">
        <v>4390000</v>
      </c>
      <c r="P1647" s="2">
        <v>4580000</v>
      </c>
      <c r="Q1647" s="2">
        <f t="shared" si="277"/>
        <v>190000</v>
      </c>
      <c r="R1647" s="4">
        <f t="shared" si="278"/>
        <v>4.328018223234624E-2</v>
      </c>
      <c r="S1647" s="2">
        <v>50500</v>
      </c>
      <c r="T1647" s="9">
        <f t="shared" si="279"/>
        <v>63435.714285714283</v>
      </c>
      <c r="U1647" s="2">
        <v>66150</v>
      </c>
      <c r="V1647" s="5">
        <f t="shared" si="280"/>
        <v>2714.2857142857174</v>
      </c>
      <c r="W1647" s="4">
        <f t="shared" si="281"/>
        <v>4.2787974327215456E-2</v>
      </c>
      <c r="X1647" s="22">
        <f t="shared" si="282"/>
        <v>61424.25621250573</v>
      </c>
      <c r="Y1647" s="22">
        <f t="shared" si="283"/>
        <v>64052.475710394734</v>
      </c>
      <c r="Z1647" s="22">
        <f t="shared" si="285"/>
        <v>4483673.2997276317</v>
      </c>
      <c r="AA1647" s="11">
        <v>1640</v>
      </c>
      <c r="AB1647" s="2">
        <v>1989</v>
      </c>
      <c r="AC1647" s="2">
        <f t="shared" si="284"/>
        <v>27</v>
      </c>
      <c r="AD1647" s="2" t="s">
        <v>103</v>
      </c>
    </row>
    <row r="1648" spans="1:30" x14ac:dyDescent="0.2">
      <c r="A1648">
        <v>11</v>
      </c>
      <c r="B1648" s="2" t="s">
        <v>1143</v>
      </c>
      <c r="C1648" s="2" t="s">
        <v>22</v>
      </c>
      <c r="D1648" s="2" t="s">
        <v>23</v>
      </c>
      <c r="E1648" s="2" t="s">
        <v>2767</v>
      </c>
      <c r="F1648" s="2" t="s">
        <v>2775</v>
      </c>
      <c r="G1648" s="2">
        <v>90</v>
      </c>
      <c r="H1648" s="2">
        <v>100</v>
      </c>
      <c r="I1648" s="3">
        <v>42433</v>
      </c>
      <c r="J1648" s="3">
        <v>42444</v>
      </c>
      <c r="K1648" s="3" t="s">
        <v>2535</v>
      </c>
      <c r="L1648" s="17">
        <f t="shared" si="275"/>
        <v>245.99</v>
      </c>
      <c r="M1648" s="20">
        <f t="shared" si="276"/>
        <v>0.96829139395910402</v>
      </c>
      <c r="N1648" s="2">
        <v>11</v>
      </c>
      <c r="O1648" s="2">
        <v>4990000</v>
      </c>
      <c r="P1648" s="2">
        <v>5120000</v>
      </c>
      <c r="Q1648" s="2">
        <f t="shared" si="277"/>
        <v>130000</v>
      </c>
      <c r="R1648" s="4">
        <f t="shared" si="278"/>
        <v>2.6052104208416832E-2</v>
      </c>
      <c r="S1648" s="2"/>
      <c r="T1648" s="9">
        <f t="shared" si="279"/>
        <v>55444.444444444445</v>
      </c>
      <c r="U1648" s="2">
        <v>56889</v>
      </c>
      <c r="V1648" s="5">
        <f t="shared" si="280"/>
        <v>1444.5555555555547</v>
      </c>
      <c r="W1648" s="4">
        <f t="shared" si="281"/>
        <v>2.605410821643285E-2</v>
      </c>
      <c r="X1648" s="22">
        <f t="shared" si="282"/>
        <v>53686.378398399211</v>
      </c>
      <c r="Y1648" s="22">
        <f t="shared" si="283"/>
        <v>55085.129110939466</v>
      </c>
      <c r="Z1648" s="22">
        <f t="shared" si="285"/>
        <v>4957661.6199845523</v>
      </c>
      <c r="AA1648" s="11">
        <v>11786</v>
      </c>
      <c r="AB1648" s="2">
        <v>2008</v>
      </c>
      <c r="AC1648" s="2">
        <f t="shared" si="284"/>
        <v>8</v>
      </c>
      <c r="AD1648" s="2" t="s">
        <v>37</v>
      </c>
    </row>
    <row r="1649" spans="1:30" x14ac:dyDescent="0.2">
      <c r="A1649">
        <v>11</v>
      </c>
      <c r="B1649" s="2" t="s">
        <v>865</v>
      </c>
      <c r="C1649" s="2" t="s">
        <v>22</v>
      </c>
      <c r="D1649" s="2" t="s">
        <v>23</v>
      </c>
      <c r="E1649" s="2" t="s">
        <v>2767</v>
      </c>
      <c r="F1649" s="2" t="s">
        <v>2775</v>
      </c>
      <c r="G1649" s="2">
        <v>53</v>
      </c>
      <c r="H1649" s="2">
        <v>60</v>
      </c>
      <c r="I1649" s="3">
        <v>42434</v>
      </c>
      <c r="J1649" s="3">
        <v>42445</v>
      </c>
      <c r="K1649" s="3" t="s">
        <v>2535</v>
      </c>
      <c r="L1649" s="17">
        <f t="shared" si="275"/>
        <v>245.99</v>
      </c>
      <c r="M1649" s="20">
        <f t="shared" si="276"/>
        <v>0.96829139395910402</v>
      </c>
      <c r="N1649" s="2">
        <v>11</v>
      </c>
      <c r="O1649" s="2">
        <v>2550000</v>
      </c>
      <c r="P1649" s="2">
        <v>2750000</v>
      </c>
      <c r="Q1649" s="2">
        <f t="shared" si="277"/>
        <v>200000</v>
      </c>
      <c r="R1649" s="4">
        <f t="shared" si="278"/>
        <v>7.8431372549019607E-2</v>
      </c>
      <c r="S1649" s="2">
        <v>57079</v>
      </c>
      <c r="T1649" s="9">
        <f t="shared" si="279"/>
        <v>49190.169811320753</v>
      </c>
      <c r="U1649" s="2">
        <v>52964</v>
      </c>
      <c r="V1649" s="5">
        <f t="shared" si="280"/>
        <v>3773.8301886792469</v>
      </c>
      <c r="W1649" s="4">
        <f t="shared" si="281"/>
        <v>7.6719194163276258E-2</v>
      </c>
      <c r="X1649" s="22">
        <f t="shared" si="282"/>
        <v>47630.418095688809</v>
      </c>
      <c r="Y1649" s="22">
        <f t="shared" si="283"/>
        <v>51284.585389649983</v>
      </c>
      <c r="Z1649" s="22">
        <f t="shared" si="285"/>
        <v>2718083.0256514489</v>
      </c>
      <c r="AA1649" s="11">
        <v>1649</v>
      </c>
      <c r="AB1649" s="2">
        <v>1934</v>
      </c>
      <c r="AC1649" s="2">
        <f t="shared" si="284"/>
        <v>82</v>
      </c>
      <c r="AD1649" s="2" t="s">
        <v>123</v>
      </c>
    </row>
    <row r="1650" spans="1:30" x14ac:dyDescent="0.2">
      <c r="A1650">
        <v>11</v>
      </c>
      <c r="B1650" s="2" t="s">
        <v>1038</v>
      </c>
      <c r="C1650" s="2" t="s">
        <v>22</v>
      </c>
      <c r="D1650" s="2" t="s">
        <v>23</v>
      </c>
      <c r="E1650" s="2" t="s">
        <v>2767</v>
      </c>
      <c r="F1650" s="2" t="s">
        <v>2775</v>
      </c>
      <c r="G1650" s="2">
        <v>57</v>
      </c>
      <c r="H1650" s="2">
        <v>64</v>
      </c>
      <c r="I1650" s="3">
        <v>42434</v>
      </c>
      <c r="J1650" s="3">
        <v>42445</v>
      </c>
      <c r="K1650" s="3" t="s">
        <v>2535</v>
      </c>
      <c r="L1650" s="17">
        <f t="shared" si="275"/>
        <v>245.99</v>
      </c>
      <c r="M1650" s="20">
        <f t="shared" si="276"/>
        <v>0.96829139395910402</v>
      </c>
      <c r="N1650" s="2">
        <v>11</v>
      </c>
      <c r="O1650" s="2">
        <v>3200000</v>
      </c>
      <c r="P1650" s="2">
        <v>3830000</v>
      </c>
      <c r="Q1650" s="2">
        <f t="shared" si="277"/>
        <v>630000</v>
      </c>
      <c r="R1650" s="4">
        <f t="shared" si="278"/>
        <v>0.19687499999999999</v>
      </c>
      <c r="S1650" s="2"/>
      <c r="T1650" s="9">
        <f t="shared" si="279"/>
        <v>56140.350877192985</v>
      </c>
      <c r="U1650" s="2">
        <v>67193</v>
      </c>
      <c r="V1650" s="5">
        <f t="shared" si="280"/>
        <v>11052.649122807015</v>
      </c>
      <c r="W1650" s="4">
        <f t="shared" si="281"/>
        <v>0.19687531249999995</v>
      </c>
      <c r="X1650" s="22">
        <f t="shared" si="282"/>
        <v>54360.218608230403</v>
      </c>
      <c r="Y1650" s="22">
        <f t="shared" si="283"/>
        <v>65062.403634294074</v>
      </c>
      <c r="Z1650" s="22">
        <f t="shared" si="285"/>
        <v>3708557.0071547623</v>
      </c>
      <c r="AA1650" s="2">
        <v>487</v>
      </c>
      <c r="AB1650" s="2">
        <v>1892</v>
      </c>
      <c r="AC1650" s="2">
        <f t="shared" si="284"/>
        <v>124</v>
      </c>
      <c r="AD1650" s="2" t="s">
        <v>50</v>
      </c>
    </row>
    <row r="1651" spans="1:30" x14ac:dyDescent="0.2">
      <c r="A1651">
        <v>11</v>
      </c>
      <c r="B1651" s="2" t="s">
        <v>1442</v>
      </c>
      <c r="C1651" s="2" t="s">
        <v>22</v>
      </c>
      <c r="D1651" s="2" t="s">
        <v>23</v>
      </c>
      <c r="E1651" s="2" t="s">
        <v>2767</v>
      </c>
      <c r="F1651" s="2" t="s">
        <v>2775</v>
      </c>
      <c r="G1651" s="2">
        <v>68</v>
      </c>
      <c r="H1651" s="2">
        <v>78</v>
      </c>
      <c r="I1651" s="3">
        <v>42434</v>
      </c>
      <c r="J1651" s="3">
        <v>42445</v>
      </c>
      <c r="K1651" s="3" t="s">
        <v>2535</v>
      </c>
      <c r="L1651" s="17">
        <f t="shared" si="275"/>
        <v>245.99</v>
      </c>
      <c r="M1651" s="20">
        <f t="shared" si="276"/>
        <v>0.96829139395910402</v>
      </c>
      <c r="N1651" s="2">
        <v>11</v>
      </c>
      <c r="O1651" s="2">
        <v>3950000</v>
      </c>
      <c r="P1651" s="2">
        <v>5020000</v>
      </c>
      <c r="Q1651" s="2">
        <f t="shared" si="277"/>
        <v>1070000</v>
      </c>
      <c r="R1651" s="4">
        <f t="shared" si="278"/>
        <v>0.27088607594936709</v>
      </c>
      <c r="S1651" s="2"/>
      <c r="T1651" s="9">
        <f t="shared" si="279"/>
        <v>58088.23529411765</v>
      </c>
      <c r="U1651" s="2">
        <v>73824</v>
      </c>
      <c r="V1651" s="5">
        <f t="shared" si="280"/>
        <v>15735.76470588235</v>
      </c>
      <c r="W1651" s="4">
        <f t="shared" si="281"/>
        <v>0.27089417721518982</v>
      </c>
      <c r="X1651" s="22">
        <f t="shared" si="282"/>
        <v>56246.338325565601</v>
      </c>
      <c r="Y1651" s="22">
        <f t="shared" si="283"/>
        <v>71483.1438676369</v>
      </c>
      <c r="Z1651" s="22">
        <f t="shared" si="285"/>
        <v>4860853.7829993088</v>
      </c>
      <c r="AA1651" s="11">
        <v>4043</v>
      </c>
      <c r="AB1651" s="2">
        <v>2012</v>
      </c>
      <c r="AC1651" s="2">
        <f t="shared" si="284"/>
        <v>4</v>
      </c>
      <c r="AD1651" s="2" t="s">
        <v>27</v>
      </c>
    </row>
    <row r="1652" spans="1:30" x14ac:dyDescent="0.2">
      <c r="A1652">
        <v>11</v>
      </c>
      <c r="B1652" s="2" t="s">
        <v>1842</v>
      </c>
      <c r="C1652" s="2" t="s">
        <v>22</v>
      </c>
      <c r="D1652" s="2" t="s">
        <v>23</v>
      </c>
      <c r="E1652" s="2" t="s">
        <v>2767</v>
      </c>
      <c r="F1652" s="2" t="s">
        <v>2775</v>
      </c>
      <c r="G1652" s="2">
        <v>80</v>
      </c>
      <c r="H1652" s="2">
        <v>92</v>
      </c>
      <c r="I1652" s="3">
        <v>42434</v>
      </c>
      <c r="J1652" s="3">
        <v>42445</v>
      </c>
      <c r="K1652" s="3" t="s">
        <v>2535</v>
      </c>
      <c r="L1652" s="17">
        <f t="shared" si="275"/>
        <v>245.99</v>
      </c>
      <c r="M1652" s="20">
        <f t="shared" si="276"/>
        <v>0.96829139395910402</v>
      </c>
      <c r="N1652" s="2">
        <v>11</v>
      </c>
      <c r="O1652" s="2">
        <v>5100000</v>
      </c>
      <c r="P1652" s="2">
        <v>5750000</v>
      </c>
      <c r="Q1652" s="2">
        <f t="shared" si="277"/>
        <v>650000</v>
      </c>
      <c r="R1652" s="4">
        <f t="shared" si="278"/>
        <v>0.12745098039215685</v>
      </c>
      <c r="S1652" s="2"/>
      <c r="T1652" s="9">
        <f t="shared" si="279"/>
        <v>63750</v>
      </c>
      <c r="U1652" s="2">
        <v>71875</v>
      </c>
      <c r="V1652" s="5">
        <f t="shared" si="280"/>
        <v>8125</v>
      </c>
      <c r="W1652" s="4">
        <f t="shared" si="281"/>
        <v>0.12745098039215685</v>
      </c>
      <c r="X1652" s="22">
        <f t="shared" si="282"/>
        <v>61728.576364892884</v>
      </c>
      <c r="Y1652" s="22">
        <f t="shared" si="283"/>
        <v>69595.943940810597</v>
      </c>
      <c r="Z1652" s="22">
        <f t="shared" si="285"/>
        <v>5567675.5152648482</v>
      </c>
      <c r="AA1652" s="11">
        <v>1422</v>
      </c>
      <c r="AB1652" s="2">
        <v>2013</v>
      </c>
      <c r="AC1652" s="2">
        <f t="shared" si="284"/>
        <v>3</v>
      </c>
      <c r="AD1652" s="2" t="s">
        <v>50</v>
      </c>
    </row>
    <row r="1653" spans="1:30" x14ac:dyDescent="0.2">
      <c r="A1653">
        <v>11</v>
      </c>
      <c r="B1653" s="2" t="s">
        <v>1442</v>
      </c>
      <c r="C1653" s="2" t="s">
        <v>22</v>
      </c>
      <c r="D1653" s="2" t="s">
        <v>23</v>
      </c>
      <c r="E1653" s="2" t="s">
        <v>2767</v>
      </c>
      <c r="F1653" s="2" t="s">
        <v>2775</v>
      </c>
      <c r="G1653" s="2">
        <v>85</v>
      </c>
      <c r="H1653" s="2">
        <v>100</v>
      </c>
      <c r="I1653" s="3">
        <v>42434</v>
      </c>
      <c r="J1653" s="3">
        <v>42445</v>
      </c>
      <c r="K1653" s="3" t="s">
        <v>2535</v>
      </c>
      <c r="L1653" s="17">
        <f t="shared" si="275"/>
        <v>245.99</v>
      </c>
      <c r="M1653" s="20">
        <f t="shared" si="276"/>
        <v>0.96829139395910402</v>
      </c>
      <c r="N1653" s="2">
        <v>11</v>
      </c>
      <c r="O1653" s="2">
        <v>5490000</v>
      </c>
      <c r="P1653" s="2">
        <v>6210000</v>
      </c>
      <c r="Q1653" s="2">
        <f t="shared" si="277"/>
        <v>720000</v>
      </c>
      <c r="R1653" s="4">
        <f t="shared" si="278"/>
        <v>0.13114754098360656</v>
      </c>
      <c r="S1653" s="2"/>
      <c r="T1653" s="9">
        <f t="shared" si="279"/>
        <v>64588.23529411765</v>
      </c>
      <c r="U1653" s="2">
        <v>73059</v>
      </c>
      <c r="V1653" s="5">
        <f t="shared" si="280"/>
        <v>8470.7647058823495</v>
      </c>
      <c r="W1653" s="4">
        <f t="shared" si="281"/>
        <v>0.13115027322404366</v>
      </c>
      <c r="X1653" s="22">
        <f t="shared" si="282"/>
        <v>62540.23238629978</v>
      </c>
      <c r="Y1653" s="22">
        <f t="shared" si="283"/>
        <v>70742.400951258183</v>
      </c>
      <c r="Z1653" s="22">
        <f t="shared" si="285"/>
        <v>6013104.0808569454</v>
      </c>
      <c r="AA1653" s="11">
        <v>4043</v>
      </c>
      <c r="AB1653" s="2">
        <v>2012</v>
      </c>
      <c r="AC1653" s="2">
        <f t="shared" si="284"/>
        <v>4</v>
      </c>
      <c r="AD1653" s="2" t="s">
        <v>50</v>
      </c>
    </row>
    <row r="1654" spans="1:30" x14ac:dyDescent="0.2">
      <c r="A1654">
        <v>11</v>
      </c>
      <c r="B1654" s="2" t="s">
        <v>780</v>
      </c>
      <c r="C1654" s="2" t="s">
        <v>22</v>
      </c>
      <c r="D1654" s="2" t="s">
        <v>23</v>
      </c>
      <c r="E1654" s="2" t="s">
        <v>2767</v>
      </c>
      <c r="F1654" s="2" t="s">
        <v>2775</v>
      </c>
      <c r="G1654" s="2">
        <v>51</v>
      </c>
      <c r="H1654" s="2">
        <v>56</v>
      </c>
      <c r="I1654" s="3">
        <v>42435</v>
      </c>
      <c r="J1654" s="3">
        <v>42446</v>
      </c>
      <c r="K1654" s="3" t="s">
        <v>2535</v>
      </c>
      <c r="L1654" s="17">
        <f t="shared" si="275"/>
        <v>245.99</v>
      </c>
      <c r="M1654" s="20">
        <f t="shared" si="276"/>
        <v>0.96829139395910402</v>
      </c>
      <c r="N1654" s="2">
        <v>11</v>
      </c>
      <c r="O1654" s="2">
        <v>2850000</v>
      </c>
      <c r="P1654" s="2">
        <v>2950000</v>
      </c>
      <c r="Q1654" s="2">
        <f t="shared" si="277"/>
        <v>100000</v>
      </c>
      <c r="R1654" s="4">
        <f t="shared" si="278"/>
        <v>3.5087719298245612E-2</v>
      </c>
      <c r="S1654" s="2">
        <v>83745</v>
      </c>
      <c r="T1654" s="9">
        <f t="shared" si="279"/>
        <v>57524.411764705881</v>
      </c>
      <c r="U1654" s="2">
        <v>59485</v>
      </c>
      <c r="V1654" s="5">
        <f t="shared" si="280"/>
        <v>1960.5882352941189</v>
      </c>
      <c r="W1654" s="4">
        <f t="shared" si="281"/>
        <v>3.4082716800539946E-2</v>
      </c>
      <c r="X1654" s="22">
        <f t="shared" si="282"/>
        <v>55700.392854324542</v>
      </c>
      <c r="Y1654" s="22">
        <f t="shared" si="283"/>
        <v>57598.813569657301</v>
      </c>
      <c r="Z1654" s="22">
        <f t="shared" si="285"/>
        <v>2937539.4920525225</v>
      </c>
      <c r="AA1654" s="2">
        <v>494</v>
      </c>
      <c r="AB1654" s="2">
        <v>1895</v>
      </c>
      <c r="AC1654" s="2">
        <f t="shared" si="284"/>
        <v>121</v>
      </c>
      <c r="AD1654" s="2" t="s">
        <v>65</v>
      </c>
    </row>
    <row r="1655" spans="1:30" x14ac:dyDescent="0.2">
      <c r="A1655">
        <v>12</v>
      </c>
      <c r="B1655" s="2" t="s">
        <v>163</v>
      </c>
      <c r="C1655" s="2" t="s">
        <v>22</v>
      </c>
      <c r="D1655" s="2" t="s">
        <v>23</v>
      </c>
      <c r="E1655" s="2" t="s">
        <v>2767</v>
      </c>
      <c r="F1655" s="2" t="s">
        <v>2775</v>
      </c>
      <c r="G1655" s="2">
        <v>30</v>
      </c>
      <c r="H1655" s="2">
        <v>33</v>
      </c>
      <c r="I1655" s="3">
        <v>42440</v>
      </c>
      <c r="J1655" s="3">
        <v>42451</v>
      </c>
      <c r="K1655" s="3" t="s">
        <v>2535</v>
      </c>
      <c r="L1655" s="17">
        <f t="shared" si="275"/>
        <v>245.99</v>
      </c>
      <c r="M1655" s="20">
        <f t="shared" si="276"/>
        <v>0.96829139395910402</v>
      </c>
      <c r="N1655" s="2">
        <v>11</v>
      </c>
      <c r="O1655" s="2">
        <v>1900000</v>
      </c>
      <c r="P1655" s="2">
        <v>2350000</v>
      </c>
      <c r="Q1655" s="2">
        <f t="shared" si="277"/>
        <v>450000</v>
      </c>
      <c r="R1655" s="4">
        <f t="shared" si="278"/>
        <v>0.23684210526315788</v>
      </c>
      <c r="S1655" s="2">
        <v>12278</v>
      </c>
      <c r="T1655" s="9">
        <f t="shared" si="279"/>
        <v>63742.6</v>
      </c>
      <c r="U1655" s="2">
        <v>78743</v>
      </c>
      <c r="V1655" s="5">
        <f t="shared" si="280"/>
        <v>15000.400000000001</v>
      </c>
      <c r="W1655" s="4">
        <f t="shared" si="281"/>
        <v>0.23532770862813882</v>
      </c>
      <c r="X1655" s="22">
        <f t="shared" si="282"/>
        <v>61721.411008577583</v>
      </c>
      <c r="Y1655" s="22">
        <f t="shared" si="283"/>
        <v>76246.169234521731</v>
      </c>
      <c r="Z1655" s="22">
        <f t="shared" si="285"/>
        <v>2287385.077035652</v>
      </c>
      <c r="AA1655" s="11">
        <v>1139</v>
      </c>
      <c r="AB1655" s="2">
        <v>1939</v>
      </c>
      <c r="AC1655" s="2">
        <f t="shared" si="284"/>
        <v>77</v>
      </c>
      <c r="AD1655" s="2" t="s">
        <v>37</v>
      </c>
    </row>
    <row r="1656" spans="1:30" x14ac:dyDescent="0.2">
      <c r="A1656">
        <v>13</v>
      </c>
      <c r="B1656" s="2" t="s">
        <v>33</v>
      </c>
      <c r="C1656" s="2" t="s">
        <v>22</v>
      </c>
      <c r="D1656" s="2" t="s">
        <v>23</v>
      </c>
      <c r="E1656" s="2" t="s">
        <v>2767</v>
      </c>
      <c r="F1656" s="2" t="s">
        <v>2775</v>
      </c>
      <c r="G1656" s="2">
        <v>17</v>
      </c>
      <c r="H1656" s="2">
        <v>20</v>
      </c>
      <c r="I1656" s="3">
        <v>42448</v>
      </c>
      <c r="J1656" s="3">
        <v>42459</v>
      </c>
      <c r="K1656" s="3" t="s">
        <v>2535</v>
      </c>
      <c r="L1656" s="17">
        <f t="shared" si="275"/>
        <v>245.99</v>
      </c>
      <c r="M1656" s="20">
        <f t="shared" si="276"/>
        <v>0.96829139395910402</v>
      </c>
      <c r="N1656" s="2">
        <v>11</v>
      </c>
      <c r="O1656" s="2">
        <v>1400000</v>
      </c>
      <c r="P1656" s="2">
        <v>1880000</v>
      </c>
      <c r="Q1656" s="2">
        <f t="shared" si="277"/>
        <v>480000</v>
      </c>
      <c r="R1656" s="4">
        <f t="shared" si="278"/>
        <v>0.34285714285714286</v>
      </c>
      <c r="S1656" s="2">
        <v>957</v>
      </c>
      <c r="T1656" s="9">
        <f t="shared" si="279"/>
        <v>82409.23529411765</v>
      </c>
      <c r="U1656" s="2">
        <v>110645</v>
      </c>
      <c r="V1656" s="5">
        <f t="shared" si="280"/>
        <v>28235.76470588235</v>
      </c>
      <c r="W1656" s="4">
        <f t="shared" si="281"/>
        <v>0.34262864598984832</v>
      </c>
      <c r="X1656" s="22">
        <f t="shared" si="282"/>
        <v>79796.153318044977</v>
      </c>
      <c r="Y1656" s="22">
        <f t="shared" si="283"/>
        <v>107136.60128460506</v>
      </c>
      <c r="Z1656" s="22">
        <f t="shared" si="285"/>
        <v>1821322.2218382859</v>
      </c>
      <c r="AA1656" s="2">
        <v>203</v>
      </c>
      <c r="AB1656" s="2">
        <v>1895</v>
      </c>
      <c r="AC1656" s="2">
        <f t="shared" si="284"/>
        <v>121</v>
      </c>
      <c r="AD1656" s="2" t="s">
        <v>34</v>
      </c>
    </row>
    <row r="1657" spans="1:30" x14ac:dyDescent="0.2">
      <c r="A1657">
        <v>14</v>
      </c>
      <c r="B1657" s="2" t="s">
        <v>1398</v>
      </c>
      <c r="C1657" s="2" t="s">
        <v>22</v>
      </c>
      <c r="D1657" s="2" t="s">
        <v>23</v>
      </c>
      <c r="E1657" s="2" t="s">
        <v>2767</v>
      </c>
      <c r="F1657" s="2" t="s">
        <v>2775</v>
      </c>
      <c r="G1657" s="2">
        <v>67</v>
      </c>
      <c r="H1657" s="2">
        <v>76</v>
      </c>
      <c r="I1657" s="3">
        <v>42453</v>
      </c>
      <c r="J1657" s="3">
        <v>42464</v>
      </c>
      <c r="K1657" s="3" t="s">
        <v>2536</v>
      </c>
      <c r="L1657" s="17">
        <f t="shared" si="275"/>
        <v>250.79</v>
      </c>
      <c r="M1657" s="20">
        <f t="shared" si="276"/>
        <v>0.9497587623110969</v>
      </c>
      <c r="N1657" s="2">
        <v>11</v>
      </c>
      <c r="O1657" s="2">
        <v>3350000</v>
      </c>
      <c r="P1657" s="2">
        <v>3750000</v>
      </c>
      <c r="Q1657" s="2">
        <f t="shared" si="277"/>
        <v>400000</v>
      </c>
      <c r="R1657" s="4">
        <f t="shared" si="278"/>
        <v>0.11940298507462686</v>
      </c>
      <c r="S1657" s="2">
        <v>27394</v>
      </c>
      <c r="T1657" s="9">
        <f t="shared" si="279"/>
        <v>50408.86567164179</v>
      </c>
      <c r="U1657" s="2">
        <v>56379</v>
      </c>
      <c r="V1657" s="5">
        <f t="shared" si="280"/>
        <v>5970.13432835821</v>
      </c>
      <c r="W1657" s="4">
        <f t="shared" si="281"/>
        <v>0.11843421288721424</v>
      </c>
      <c r="X1657" s="22">
        <f t="shared" si="282"/>
        <v>47876.261869804846</v>
      </c>
      <c r="Y1657" s="22">
        <f t="shared" si="283"/>
        <v>53546.449260337329</v>
      </c>
      <c r="Z1657" s="22">
        <f t="shared" si="285"/>
        <v>3587612.1004426009</v>
      </c>
      <c r="AA1657" s="11">
        <v>2921</v>
      </c>
      <c r="AB1657" s="2">
        <v>1994</v>
      </c>
      <c r="AC1657" s="2">
        <f t="shared" si="284"/>
        <v>22</v>
      </c>
      <c r="AD1657" s="2" t="s">
        <v>181</v>
      </c>
    </row>
    <row r="1658" spans="1:30" x14ac:dyDescent="0.2">
      <c r="A1658">
        <v>14</v>
      </c>
      <c r="B1658" s="2" t="s">
        <v>1040</v>
      </c>
      <c r="C1658" s="2" t="s">
        <v>22</v>
      </c>
      <c r="D1658" s="2" t="s">
        <v>23</v>
      </c>
      <c r="E1658" s="2" t="s">
        <v>2767</v>
      </c>
      <c r="F1658" s="2" t="s">
        <v>2775</v>
      </c>
      <c r="G1658" s="2">
        <v>57</v>
      </c>
      <c r="H1658" s="2">
        <v>63</v>
      </c>
      <c r="I1658" s="3">
        <v>42454</v>
      </c>
      <c r="J1658" s="3">
        <v>42465</v>
      </c>
      <c r="K1658" s="3" t="s">
        <v>2536</v>
      </c>
      <c r="L1658" s="17">
        <f t="shared" si="275"/>
        <v>250.79</v>
      </c>
      <c r="M1658" s="20">
        <f t="shared" si="276"/>
        <v>0.9497587623110969</v>
      </c>
      <c r="N1658" s="2">
        <v>11</v>
      </c>
      <c r="O1658" s="2">
        <v>2850000</v>
      </c>
      <c r="P1658" s="2">
        <v>3410000</v>
      </c>
      <c r="Q1658" s="2">
        <f t="shared" si="277"/>
        <v>560000</v>
      </c>
      <c r="R1658" s="4">
        <f t="shared" si="278"/>
        <v>0.19649122807017544</v>
      </c>
      <c r="S1658" s="2"/>
      <c r="T1658" s="9">
        <f t="shared" si="279"/>
        <v>50000</v>
      </c>
      <c r="U1658" s="2">
        <v>59825</v>
      </c>
      <c r="V1658" s="5">
        <f t="shared" si="280"/>
        <v>9825</v>
      </c>
      <c r="W1658" s="4">
        <f t="shared" si="281"/>
        <v>0.19650000000000001</v>
      </c>
      <c r="X1658" s="22">
        <f t="shared" si="282"/>
        <v>47487.938115554847</v>
      </c>
      <c r="Y1658" s="22">
        <f t="shared" si="283"/>
        <v>56819.317955261373</v>
      </c>
      <c r="Z1658" s="22">
        <f t="shared" si="285"/>
        <v>3238701.1234498983</v>
      </c>
      <c r="AA1658" s="11">
        <v>1291</v>
      </c>
      <c r="AB1658" s="2">
        <v>1936</v>
      </c>
      <c r="AC1658" s="2">
        <f t="shared" si="284"/>
        <v>80</v>
      </c>
      <c r="AD1658" s="2" t="s">
        <v>295</v>
      </c>
    </row>
    <row r="1659" spans="1:30" x14ac:dyDescent="0.2">
      <c r="A1659">
        <v>14</v>
      </c>
      <c r="B1659" s="2" t="s">
        <v>223</v>
      </c>
      <c r="C1659" s="2" t="s">
        <v>22</v>
      </c>
      <c r="D1659" s="2" t="s">
        <v>23</v>
      </c>
      <c r="E1659" s="2" t="s">
        <v>2767</v>
      </c>
      <c r="F1659" s="2" t="s">
        <v>2775</v>
      </c>
      <c r="G1659" s="2">
        <v>33</v>
      </c>
      <c r="H1659" s="2">
        <v>37</v>
      </c>
      <c r="I1659" s="3">
        <v>42455</v>
      </c>
      <c r="J1659" s="3">
        <v>42466</v>
      </c>
      <c r="K1659" s="3" t="s">
        <v>2536</v>
      </c>
      <c r="L1659" s="17">
        <f t="shared" si="275"/>
        <v>250.79</v>
      </c>
      <c r="M1659" s="20">
        <f t="shared" si="276"/>
        <v>0.9497587623110969</v>
      </c>
      <c r="N1659" s="2">
        <v>11</v>
      </c>
      <c r="O1659" s="2">
        <v>2500000</v>
      </c>
      <c r="P1659" s="2">
        <v>2560000</v>
      </c>
      <c r="Q1659" s="2">
        <f t="shared" si="277"/>
        <v>60000</v>
      </c>
      <c r="R1659" s="4">
        <f t="shared" si="278"/>
        <v>2.4E-2</v>
      </c>
      <c r="S1659" s="2">
        <v>123996</v>
      </c>
      <c r="T1659" s="9">
        <f t="shared" si="279"/>
        <v>79515.030303030304</v>
      </c>
      <c r="U1659" s="2">
        <v>81333</v>
      </c>
      <c r="V1659" s="5">
        <f t="shared" si="280"/>
        <v>1817.9696969696961</v>
      </c>
      <c r="W1659" s="4">
        <f t="shared" si="281"/>
        <v>2.2863220828080521E-2</v>
      </c>
      <c r="X1659" s="22">
        <f t="shared" si="282"/>
        <v>75520.096765735419</v>
      </c>
      <c r="Y1659" s="22">
        <f t="shared" si="283"/>
        <v>77246.729415048438</v>
      </c>
      <c r="Z1659" s="22">
        <f t="shared" si="285"/>
        <v>2549142.0706965984</v>
      </c>
      <c r="AA1659" s="2">
        <v>855</v>
      </c>
      <c r="AB1659" s="2">
        <v>1949</v>
      </c>
      <c r="AC1659" s="2">
        <f t="shared" si="284"/>
        <v>67</v>
      </c>
      <c r="AD1659" s="2" t="s">
        <v>108</v>
      </c>
    </row>
    <row r="1660" spans="1:30" x14ac:dyDescent="0.2">
      <c r="A1660">
        <v>14</v>
      </c>
      <c r="B1660" s="2" t="s">
        <v>369</v>
      </c>
      <c r="C1660" s="2" t="s">
        <v>22</v>
      </c>
      <c r="D1660" s="2" t="s">
        <v>23</v>
      </c>
      <c r="E1660" s="2" t="s">
        <v>2767</v>
      </c>
      <c r="F1660" s="2" t="s">
        <v>2775</v>
      </c>
      <c r="G1660" s="2">
        <v>39</v>
      </c>
      <c r="H1660" s="2">
        <v>45</v>
      </c>
      <c r="I1660" s="3">
        <v>42455</v>
      </c>
      <c r="J1660" s="3">
        <v>42466</v>
      </c>
      <c r="K1660" s="3" t="s">
        <v>2536</v>
      </c>
      <c r="L1660" s="17">
        <f t="shared" si="275"/>
        <v>250.79</v>
      </c>
      <c r="M1660" s="20">
        <f t="shared" si="276"/>
        <v>0.9497587623110969</v>
      </c>
      <c r="N1660" s="2">
        <v>11</v>
      </c>
      <c r="O1660" s="2">
        <v>2390000</v>
      </c>
      <c r="P1660" s="2">
        <v>2500000</v>
      </c>
      <c r="Q1660" s="2">
        <f t="shared" si="277"/>
        <v>110000</v>
      </c>
      <c r="R1660" s="4">
        <f t="shared" si="278"/>
        <v>4.6025104602510462E-2</v>
      </c>
      <c r="S1660" s="2"/>
      <c r="T1660" s="9">
        <f t="shared" si="279"/>
        <v>61282.051282051281</v>
      </c>
      <c r="U1660" s="2">
        <v>64103</v>
      </c>
      <c r="V1660" s="5">
        <f t="shared" si="280"/>
        <v>2820.9487179487187</v>
      </c>
      <c r="W1660" s="4">
        <f t="shared" si="281"/>
        <v>4.6032217573221769E-2</v>
      </c>
      <c r="X1660" s="22">
        <f t="shared" si="282"/>
        <v>58203.165177526193</v>
      </c>
      <c r="Y1660" s="22">
        <f t="shared" si="283"/>
        <v>60882.385940428248</v>
      </c>
      <c r="Z1660" s="22">
        <f t="shared" si="285"/>
        <v>2374413.0516767018</v>
      </c>
      <c r="AA1660" s="2">
        <v>268</v>
      </c>
      <c r="AB1660" s="2">
        <v>1894</v>
      </c>
      <c r="AC1660" s="2">
        <f t="shared" si="284"/>
        <v>122</v>
      </c>
      <c r="AD1660" s="2" t="s">
        <v>34</v>
      </c>
    </row>
    <row r="1661" spans="1:30" x14ac:dyDescent="0.2">
      <c r="A1661">
        <v>14</v>
      </c>
      <c r="B1661" s="2" t="s">
        <v>1190</v>
      </c>
      <c r="C1661" s="2" t="s">
        <v>22</v>
      </c>
      <c r="D1661" s="2" t="s">
        <v>23</v>
      </c>
      <c r="E1661" s="2" t="s">
        <v>2767</v>
      </c>
      <c r="F1661" s="2" t="s">
        <v>2775</v>
      </c>
      <c r="G1661" s="2">
        <v>64</v>
      </c>
      <c r="H1661" s="2">
        <v>71</v>
      </c>
      <c r="I1661" s="3">
        <v>42455</v>
      </c>
      <c r="J1661" s="3">
        <v>42466</v>
      </c>
      <c r="K1661" s="3" t="s">
        <v>2536</v>
      </c>
      <c r="L1661" s="17">
        <f t="shared" si="275"/>
        <v>250.79</v>
      </c>
      <c r="M1661" s="20">
        <f t="shared" si="276"/>
        <v>0.9497587623110969</v>
      </c>
      <c r="N1661" s="2">
        <v>11</v>
      </c>
      <c r="O1661" s="2">
        <v>3090000</v>
      </c>
      <c r="P1661" s="2">
        <v>3440000</v>
      </c>
      <c r="Q1661" s="2">
        <f t="shared" si="277"/>
        <v>350000</v>
      </c>
      <c r="R1661" s="4">
        <f t="shared" si="278"/>
        <v>0.11326860841423948</v>
      </c>
      <c r="S1661" s="2">
        <v>343956</v>
      </c>
      <c r="T1661" s="9">
        <f t="shared" si="279"/>
        <v>53655.5625</v>
      </c>
      <c r="U1661" s="2">
        <v>59124</v>
      </c>
      <c r="V1661" s="5">
        <f t="shared" si="280"/>
        <v>5468.4375</v>
      </c>
      <c r="W1661" s="4">
        <f t="shared" si="281"/>
        <v>0.10191743866258042</v>
      </c>
      <c r="X1661" s="22">
        <f t="shared" si="282"/>
        <v>50959.840631105704</v>
      </c>
      <c r="Y1661" s="22">
        <f t="shared" si="283"/>
        <v>56153.537062881296</v>
      </c>
      <c r="Z1661" s="22">
        <f t="shared" si="285"/>
        <v>3593826.372024403</v>
      </c>
      <c r="AA1661" s="11">
        <v>1519</v>
      </c>
      <c r="AB1661" s="2">
        <v>1991</v>
      </c>
      <c r="AC1661" s="2">
        <f t="shared" si="284"/>
        <v>25</v>
      </c>
      <c r="AD1661" s="2" t="s">
        <v>27</v>
      </c>
    </row>
    <row r="1662" spans="1:30" x14ac:dyDescent="0.2">
      <c r="A1662">
        <v>14</v>
      </c>
      <c r="B1662" s="2" t="s">
        <v>2102</v>
      </c>
      <c r="C1662" s="2" t="s">
        <v>22</v>
      </c>
      <c r="D1662" s="2" t="s">
        <v>23</v>
      </c>
      <c r="E1662" s="2" t="s">
        <v>2767</v>
      </c>
      <c r="F1662" s="2" t="s">
        <v>2775</v>
      </c>
      <c r="G1662" s="2">
        <v>94</v>
      </c>
      <c r="H1662" s="2">
        <v>103</v>
      </c>
      <c r="I1662" s="3">
        <v>42455</v>
      </c>
      <c r="J1662" s="3">
        <v>42466</v>
      </c>
      <c r="K1662" s="3" t="s">
        <v>2536</v>
      </c>
      <c r="L1662" s="17">
        <f t="shared" si="275"/>
        <v>250.79</v>
      </c>
      <c r="M1662" s="20">
        <f t="shared" si="276"/>
        <v>0.9497587623110969</v>
      </c>
      <c r="N1662" s="2">
        <v>11</v>
      </c>
      <c r="O1662" s="2">
        <v>4990000</v>
      </c>
      <c r="P1662" s="2">
        <v>6250000</v>
      </c>
      <c r="Q1662" s="2">
        <f t="shared" si="277"/>
        <v>1260000</v>
      </c>
      <c r="R1662" s="4">
        <f t="shared" si="278"/>
        <v>0.25250501002004005</v>
      </c>
      <c r="S1662" s="2"/>
      <c r="T1662" s="9">
        <f t="shared" si="279"/>
        <v>53085.106382978724</v>
      </c>
      <c r="U1662" s="2">
        <v>66489</v>
      </c>
      <c r="V1662" s="5">
        <f t="shared" si="280"/>
        <v>13403.893617021276</v>
      </c>
      <c r="W1662" s="4">
        <f t="shared" si="281"/>
        <v>0.25249819639278559</v>
      </c>
      <c r="X1662" s="22">
        <f t="shared" si="282"/>
        <v>50418.04493545078</v>
      </c>
      <c r="Y1662" s="22">
        <f t="shared" si="283"/>
        <v>63148.510347302523</v>
      </c>
      <c r="Z1662" s="22">
        <f t="shared" si="285"/>
        <v>5935959.9726464376</v>
      </c>
      <c r="AA1662" s="2">
        <v>355</v>
      </c>
      <c r="AB1662" s="2">
        <v>1894</v>
      </c>
      <c r="AC1662" s="2">
        <f t="shared" si="284"/>
        <v>122</v>
      </c>
      <c r="AD1662" s="2" t="s">
        <v>37</v>
      </c>
    </row>
    <row r="1663" spans="1:30" x14ac:dyDescent="0.2">
      <c r="A1663">
        <v>14</v>
      </c>
      <c r="B1663" s="2" t="s">
        <v>2180</v>
      </c>
      <c r="C1663" s="2" t="s">
        <v>22</v>
      </c>
      <c r="D1663" s="2" t="s">
        <v>23</v>
      </c>
      <c r="E1663" s="2" t="s">
        <v>2767</v>
      </c>
      <c r="F1663" s="2" t="s">
        <v>2775</v>
      </c>
      <c r="G1663" s="2">
        <v>100</v>
      </c>
      <c r="H1663" s="2">
        <v>110</v>
      </c>
      <c r="I1663" s="3">
        <v>42455</v>
      </c>
      <c r="J1663" s="3">
        <v>42466</v>
      </c>
      <c r="K1663" s="3" t="s">
        <v>2536</v>
      </c>
      <c r="L1663" s="17">
        <f t="shared" si="275"/>
        <v>250.79</v>
      </c>
      <c r="M1663" s="20">
        <f t="shared" si="276"/>
        <v>0.9497587623110969</v>
      </c>
      <c r="N1663" s="2">
        <v>11</v>
      </c>
      <c r="O1663" s="2">
        <v>5700000</v>
      </c>
      <c r="P1663" s="2">
        <v>5850000</v>
      </c>
      <c r="Q1663" s="2">
        <f t="shared" si="277"/>
        <v>150000</v>
      </c>
      <c r="R1663" s="4">
        <f t="shared" si="278"/>
        <v>2.6315789473684209E-2</v>
      </c>
      <c r="S1663" s="2">
        <v>12964</v>
      </c>
      <c r="T1663" s="9">
        <f t="shared" si="279"/>
        <v>57129.64</v>
      </c>
      <c r="U1663" s="2">
        <v>58630</v>
      </c>
      <c r="V1663" s="5">
        <f t="shared" si="280"/>
        <v>1500.3600000000006</v>
      </c>
      <c r="W1663" s="4">
        <f t="shared" si="281"/>
        <v>2.6262374487218906E-2</v>
      </c>
      <c r="X1663" s="22">
        <f t="shared" si="282"/>
        <v>54259.376177678532</v>
      </c>
      <c r="Y1663" s="22">
        <f t="shared" si="283"/>
        <v>55684.356234299608</v>
      </c>
      <c r="Z1663" s="22">
        <f t="shared" si="285"/>
        <v>5568435.6234299606</v>
      </c>
      <c r="AA1663" s="11">
        <v>6082</v>
      </c>
      <c r="AB1663" s="2">
        <v>2001</v>
      </c>
      <c r="AC1663" s="2">
        <f t="shared" si="284"/>
        <v>15</v>
      </c>
      <c r="AD1663" s="2" t="s">
        <v>133</v>
      </c>
    </row>
    <row r="1664" spans="1:30" x14ac:dyDescent="0.2">
      <c r="A1664">
        <v>15</v>
      </c>
      <c r="B1664" s="2" t="s">
        <v>326</v>
      </c>
      <c r="C1664" s="2" t="s">
        <v>22</v>
      </c>
      <c r="D1664" s="2" t="s">
        <v>23</v>
      </c>
      <c r="E1664" s="2" t="s">
        <v>2767</v>
      </c>
      <c r="F1664" s="2" t="s">
        <v>2775</v>
      </c>
      <c r="G1664" s="2">
        <v>39</v>
      </c>
      <c r="H1664" s="2">
        <v>42</v>
      </c>
      <c r="I1664" s="3">
        <v>42461</v>
      </c>
      <c r="J1664" s="3">
        <v>42472</v>
      </c>
      <c r="K1664" s="3" t="s">
        <v>2536</v>
      </c>
      <c r="L1664" s="17">
        <f t="shared" si="275"/>
        <v>250.79</v>
      </c>
      <c r="M1664" s="20">
        <f t="shared" si="276"/>
        <v>0.9497587623110969</v>
      </c>
      <c r="N1664" s="2">
        <v>11</v>
      </c>
      <c r="O1664" s="2">
        <v>2300000</v>
      </c>
      <c r="P1664" s="2">
        <v>2450000</v>
      </c>
      <c r="Q1664" s="2">
        <f t="shared" si="277"/>
        <v>150000</v>
      </c>
      <c r="R1664" s="4">
        <f t="shared" si="278"/>
        <v>6.5217391304347824E-2</v>
      </c>
      <c r="S1664" s="2">
        <v>4587</v>
      </c>
      <c r="T1664" s="9">
        <f t="shared" si="279"/>
        <v>59091.974358974359</v>
      </c>
      <c r="U1664" s="2">
        <v>62938</v>
      </c>
      <c r="V1664" s="5">
        <f t="shared" si="280"/>
        <v>3846.0256410256407</v>
      </c>
      <c r="W1664" s="4">
        <f t="shared" si="281"/>
        <v>6.5085414436512917E-2</v>
      </c>
      <c r="X1664" s="22">
        <f t="shared" si="282"/>
        <v>56123.12042969856</v>
      </c>
      <c r="Y1664" s="22">
        <f t="shared" si="283"/>
        <v>59775.916982335817</v>
      </c>
      <c r="Z1664" s="22">
        <f t="shared" si="285"/>
        <v>2331260.7623110968</v>
      </c>
      <c r="AA1664" s="11">
        <v>5599</v>
      </c>
      <c r="AB1664" s="2">
        <v>1936</v>
      </c>
      <c r="AC1664" s="2">
        <f t="shared" si="284"/>
        <v>80</v>
      </c>
      <c r="AD1664" s="2" t="s">
        <v>371</v>
      </c>
    </row>
    <row r="1665" spans="1:30" x14ac:dyDescent="0.2">
      <c r="A1665">
        <v>15</v>
      </c>
      <c r="B1665" s="2" t="s">
        <v>696</v>
      </c>
      <c r="C1665" s="2" t="s">
        <v>22</v>
      </c>
      <c r="D1665" s="2" t="s">
        <v>23</v>
      </c>
      <c r="E1665" s="2" t="s">
        <v>2767</v>
      </c>
      <c r="F1665" s="2" t="s">
        <v>2775</v>
      </c>
      <c r="G1665" s="2">
        <v>49</v>
      </c>
      <c r="H1665" s="2">
        <v>55</v>
      </c>
      <c r="I1665" s="3">
        <v>42461</v>
      </c>
      <c r="J1665" s="3">
        <v>42472</v>
      </c>
      <c r="K1665" s="3" t="s">
        <v>2536</v>
      </c>
      <c r="L1665" s="17">
        <f t="shared" si="275"/>
        <v>250.79</v>
      </c>
      <c r="M1665" s="20">
        <f t="shared" si="276"/>
        <v>0.9497587623110969</v>
      </c>
      <c r="N1665" s="2">
        <v>11</v>
      </c>
      <c r="O1665" s="2">
        <v>2490000</v>
      </c>
      <c r="P1665" s="2">
        <v>2550000</v>
      </c>
      <c r="Q1665" s="2">
        <f t="shared" si="277"/>
        <v>60000</v>
      </c>
      <c r="R1665" s="4">
        <f t="shared" si="278"/>
        <v>2.4096385542168676E-2</v>
      </c>
      <c r="S1665" s="2">
        <v>296679</v>
      </c>
      <c r="T1665" s="9">
        <f t="shared" si="279"/>
        <v>56871</v>
      </c>
      <c r="U1665" s="2">
        <v>58095</v>
      </c>
      <c r="V1665" s="5">
        <f t="shared" si="280"/>
        <v>1224</v>
      </c>
      <c r="W1665" s="4">
        <f t="shared" si="281"/>
        <v>2.1522392783668302E-2</v>
      </c>
      <c r="X1665" s="22">
        <f t="shared" si="282"/>
        <v>54013.730571394393</v>
      </c>
      <c r="Y1665" s="22">
        <f t="shared" si="283"/>
        <v>55176.235296463172</v>
      </c>
      <c r="Z1665" s="22">
        <f t="shared" si="285"/>
        <v>2703635.5295266956</v>
      </c>
      <c r="AA1665" s="2"/>
      <c r="AB1665" s="2">
        <v>1936</v>
      </c>
      <c r="AC1665" s="2">
        <f t="shared" si="284"/>
        <v>80</v>
      </c>
      <c r="AD1665" s="2" t="s">
        <v>37</v>
      </c>
    </row>
    <row r="1666" spans="1:30" x14ac:dyDescent="0.2">
      <c r="A1666">
        <v>15</v>
      </c>
      <c r="B1666" s="2" t="s">
        <v>1259</v>
      </c>
      <c r="C1666" s="2" t="s">
        <v>22</v>
      </c>
      <c r="D1666" s="2" t="s">
        <v>23</v>
      </c>
      <c r="E1666" s="2" t="s">
        <v>2767</v>
      </c>
      <c r="F1666" s="2" t="s">
        <v>2775</v>
      </c>
      <c r="G1666" s="2">
        <v>80</v>
      </c>
      <c r="H1666" s="2">
        <v>90</v>
      </c>
      <c r="I1666" s="3">
        <v>42461</v>
      </c>
      <c r="J1666" s="3">
        <v>42472</v>
      </c>
      <c r="K1666" s="3" t="s">
        <v>2536</v>
      </c>
      <c r="L1666" s="17">
        <f t="shared" ref="L1666:L1729" si="286">IF(K1666="Januar",238.19,IF(K1666="Februar",240.59,IF(K1666="Mars",245.99,IF(K1666="April",250.79,IF(K1666="Mai",256.52,IF(K1666="Juni",259.83,IF(K1666="Juli",265.66,IF(K1666="August",272.21,IF(K1666="September",275.91,IF(K1666="Oktober",281.13,IF(K1666="November",284.38,IF(K1666="Desember",287.34,0))))))))))))</f>
        <v>250.79</v>
      </c>
      <c r="M1666" s="20">
        <f t="shared" ref="M1666:M1729" si="287">$L$2/L1666</f>
        <v>0.9497587623110969</v>
      </c>
      <c r="N1666" s="2">
        <v>11</v>
      </c>
      <c r="O1666" s="2">
        <v>4990000</v>
      </c>
      <c r="P1666" s="2">
        <v>5050000</v>
      </c>
      <c r="Q1666" s="2">
        <f t="shared" ref="Q1666:Q1729" si="288">P1666-O1666</f>
        <v>60000</v>
      </c>
      <c r="R1666" s="4">
        <f t="shared" ref="R1666:R1729" si="289">Q1666/O1666</f>
        <v>1.2024048096192385E-2</v>
      </c>
      <c r="S1666" s="2"/>
      <c r="T1666" s="9">
        <f t="shared" ref="T1666:T1729" si="290">(O1666+S1666)/G1666</f>
        <v>62375</v>
      </c>
      <c r="U1666" s="2">
        <v>63125</v>
      </c>
      <c r="V1666" s="5">
        <f t="shared" ref="V1666:V1729" si="291">U1666-T1666</f>
        <v>750</v>
      </c>
      <c r="W1666" s="4">
        <f t="shared" ref="W1666:W1729" si="292">V1666/T1666</f>
        <v>1.2024048096192385E-2</v>
      </c>
      <c r="X1666" s="22">
        <f t="shared" ref="X1666:X1729" si="293">T1666*M1666</f>
        <v>59241.202799154671</v>
      </c>
      <c r="Y1666" s="22">
        <f t="shared" ref="Y1666:Y1729" si="294">U1666*M1666</f>
        <v>59953.521870887991</v>
      </c>
      <c r="Z1666" s="22">
        <f t="shared" si="285"/>
        <v>4796281.7496710392</v>
      </c>
      <c r="AA1666" s="11">
        <v>1324</v>
      </c>
      <c r="AB1666" s="2">
        <v>2013</v>
      </c>
      <c r="AC1666" s="2">
        <f t="shared" ref="AC1666:AC1729" si="295">2016-AB1666</f>
        <v>3</v>
      </c>
      <c r="AD1666" s="2" t="s">
        <v>292</v>
      </c>
    </row>
    <row r="1667" spans="1:30" x14ac:dyDescent="0.2">
      <c r="A1667">
        <v>15</v>
      </c>
      <c r="B1667" s="2" t="s">
        <v>1683</v>
      </c>
      <c r="C1667" s="2" t="s">
        <v>22</v>
      </c>
      <c r="D1667" s="2" t="s">
        <v>23</v>
      </c>
      <c r="E1667" s="2" t="s">
        <v>2767</v>
      </c>
      <c r="F1667" s="2" t="s">
        <v>2775</v>
      </c>
      <c r="G1667" s="2">
        <v>75</v>
      </c>
      <c r="H1667" s="2">
        <v>81</v>
      </c>
      <c r="I1667" s="3">
        <v>42462</v>
      </c>
      <c r="J1667" s="3">
        <v>42473</v>
      </c>
      <c r="K1667" s="3" t="s">
        <v>2536</v>
      </c>
      <c r="L1667" s="17">
        <f t="shared" si="286"/>
        <v>250.79</v>
      </c>
      <c r="M1667" s="20">
        <f t="shared" si="287"/>
        <v>0.9497587623110969</v>
      </c>
      <c r="N1667" s="2">
        <v>11</v>
      </c>
      <c r="O1667" s="2">
        <v>4850000</v>
      </c>
      <c r="P1667" s="2">
        <v>4900000</v>
      </c>
      <c r="Q1667" s="2">
        <f t="shared" si="288"/>
        <v>50000</v>
      </c>
      <c r="R1667" s="4">
        <f t="shared" si="289"/>
        <v>1.0309278350515464E-2</v>
      </c>
      <c r="S1667" s="2"/>
      <c r="T1667" s="9">
        <f t="shared" si="290"/>
        <v>64666.666666666664</v>
      </c>
      <c r="U1667" s="2">
        <v>65333</v>
      </c>
      <c r="V1667" s="5">
        <f t="shared" si="291"/>
        <v>666.33333333333576</v>
      </c>
      <c r="W1667" s="4">
        <f t="shared" si="292"/>
        <v>1.0304123711340244E-2</v>
      </c>
      <c r="X1667" s="22">
        <f t="shared" si="293"/>
        <v>61417.7332961176</v>
      </c>
      <c r="Y1667" s="22">
        <f t="shared" si="294"/>
        <v>62050.589218070891</v>
      </c>
      <c r="Z1667" s="22">
        <f t="shared" ref="Z1667:Z1730" si="296">Y1667*G1667</f>
        <v>4653794.1913553169</v>
      </c>
      <c r="AA1667" s="11">
        <v>5922</v>
      </c>
      <c r="AB1667" s="2">
        <v>2005</v>
      </c>
      <c r="AC1667" s="2">
        <f t="shared" si="295"/>
        <v>11</v>
      </c>
      <c r="AD1667" s="2" t="s">
        <v>44</v>
      </c>
    </row>
    <row r="1668" spans="1:30" x14ac:dyDescent="0.2">
      <c r="A1668">
        <v>16</v>
      </c>
      <c r="B1668" s="2" t="s">
        <v>506</v>
      </c>
      <c r="C1668" s="2" t="s">
        <v>22</v>
      </c>
      <c r="D1668" s="2" t="s">
        <v>23</v>
      </c>
      <c r="E1668" s="2" t="s">
        <v>2767</v>
      </c>
      <c r="F1668" s="2" t="s">
        <v>2775</v>
      </c>
      <c r="G1668" s="2">
        <v>54</v>
      </c>
      <c r="H1668" s="2">
        <v>60</v>
      </c>
      <c r="I1668" s="3">
        <v>42468</v>
      </c>
      <c r="J1668" s="3">
        <v>42479</v>
      </c>
      <c r="K1668" s="3" t="s">
        <v>2536</v>
      </c>
      <c r="L1668" s="17">
        <f t="shared" si="286"/>
        <v>250.79</v>
      </c>
      <c r="M1668" s="20">
        <f t="shared" si="287"/>
        <v>0.9497587623110969</v>
      </c>
      <c r="N1668" s="2">
        <v>11</v>
      </c>
      <c r="O1668" s="2">
        <v>2800000</v>
      </c>
      <c r="P1668" s="2">
        <v>3280000</v>
      </c>
      <c r="Q1668" s="2">
        <f t="shared" si="288"/>
        <v>480000</v>
      </c>
      <c r="R1668" s="4">
        <f t="shared" si="289"/>
        <v>0.17142857142857143</v>
      </c>
      <c r="S1668" s="2">
        <v>197348</v>
      </c>
      <c r="T1668" s="9">
        <f t="shared" si="290"/>
        <v>55506.444444444445</v>
      </c>
      <c r="U1668" s="2">
        <v>64395</v>
      </c>
      <c r="V1668" s="5">
        <f t="shared" si="291"/>
        <v>8888.5555555555547</v>
      </c>
      <c r="W1668" s="4">
        <f t="shared" si="292"/>
        <v>0.16013555983489403</v>
      </c>
      <c r="X1668" s="22">
        <f t="shared" si="293"/>
        <v>52717.731975845214</v>
      </c>
      <c r="Y1668" s="22">
        <f t="shared" si="294"/>
        <v>61159.715499023085</v>
      </c>
      <c r="Z1668" s="22">
        <f t="shared" si="296"/>
        <v>3302624.6369472467</v>
      </c>
      <c r="AA1668" s="11">
        <v>2266</v>
      </c>
      <c r="AB1668" s="2">
        <v>1935</v>
      </c>
      <c r="AC1668" s="2">
        <f t="shared" si="295"/>
        <v>81</v>
      </c>
      <c r="AD1668" s="2" t="s">
        <v>37</v>
      </c>
    </row>
    <row r="1669" spans="1:30" x14ac:dyDescent="0.2">
      <c r="A1669">
        <v>16</v>
      </c>
      <c r="B1669" s="2" t="s">
        <v>1351</v>
      </c>
      <c r="C1669" s="2" t="s">
        <v>22</v>
      </c>
      <c r="D1669" s="2" t="s">
        <v>23</v>
      </c>
      <c r="E1669" s="2" t="s">
        <v>2767</v>
      </c>
      <c r="F1669" s="2" t="s">
        <v>2775</v>
      </c>
      <c r="G1669" s="2">
        <v>66</v>
      </c>
      <c r="H1669" s="2"/>
      <c r="I1669" s="3">
        <v>42468</v>
      </c>
      <c r="J1669" s="3">
        <v>42479</v>
      </c>
      <c r="K1669" s="3" t="s">
        <v>2536</v>
      </c>
      <c r="L1669" s="17">
        <f t="shared" si="286"/>
        <v>250.79</v>
      </c>
      <c r="M1669" s="20">
        <f t="shared" si="287"/>
        <v>0.9497587623110969</v>
      </c>
      <c r="N1669" s="2">
        <v>11</v>
      </c>
      <c r="O1669" s="2">
        <v>3490000</v>
      </c>
      <c r="P1669" s="2">
        <v>3680000</v>
      </c>
      <c r="Q1669" s="2">
        <f t="shared" si="288"/>
        <v>190000</v>
      </c>
      <c r="R1669" s="4">
        <f t="shared" si="289"/>
        <v>5.4441260744985676E-2</v>
      </c>
      <c r="S1669" s="2">
        <v>7598</v>
      </c>
      <c r="T1669" s="9">
        <f t="shared" si="290"/>
        <v>52993.909090909088</v>
      </c>
      <c r="U1669" s="2">
        <v>55873</v>
      </c>
      <c r="V1669" s="5">
        <f t="shared" si="291"/>
        <v>2879.0909090909117</v>
      </c>
      <c r="W1669" s="4">
        <f t="shared" si="292"/>
        <v>5.4328713591441952E-2</v>
      </c>
      <c r="X1669" s="22">
        <f t="shared" si="293"/>
        <v>50331.429508208603</v>
      </c>
      <c r="Y1669" s="22">
        <f t="shared" si="294"/>
        <v>53065.871326607914</v>
      </c>
      <c r="Z1669" s="22">
        <f t="shared" si="296"/>
        <v>3502347.5075561223</v>
      </c>
      <c r="AA1669" s="2"/>
      <c r="AB1669" s="2">
        <v>1952</v>
      </c>
      <c r="AC1669" s="2">
        <f t="shared" si="295"/>
        <v>64</v>
      </c>
      <c r="AD1669" s="2" t="s">
        <v>27</v>
      </c>
    </row>
    <row r="1670" spans="1:30" x14ac:dyDescent="0.2">
      <c r="A1670">
        <v>16</v>
      </c>
      <c r="B1670" s="2" t="s">
        <v>572</v>
      </c>
      <c r="C1670" s="2" t="s">
        <v>22</v>
      </c>
      <c r="D1670" s="2" t="s">
        <v>23</v>
      </c>
      <c r="E1670" s="2" t="s">
        <v>2767</v>
      </c>
      <c r="F1670" s="2" t="s">
        <v>2775</v>
      </c>
      <c r="G1670" s="2">
        <v>46</v>
      </c>
      <c r="H1670" s="2">
        <v>54</v>
      </c>
      <c r="I1670" s="3">
        <v>42469</v>
      </c>
      <c r="J1670" s="3">
        <v>42480</v>
      </c>
      <c r="K1670" s="3" t="s">
        <v>2536</v>
      </c>
      <c r="L1670" s="17">
        <f t="shared" si="286"/>
        <v>250.79</v>
      </c>
      <c r="M1670" s="20">
        <f t="shared" si="287"/>
        <v>0.9497587623110969</v>
      </c>
      <c r="N1670" s="2">
        <v>11</v>
      </c>
      <c r="O1670" s="2">
        <v>2750000</v>
      </c>
      <c r="P1670" s="2">
        <v>3110000</v>
      </c>
      <c r="Q1670" s="2">
        <f t="shared" si="288"/>
        <v>360000</v>
      </c>
      <c r="R1670" s="4">
        <f t="shared" si="289"/>
        <v>0.13090909090909092</v>
      </c>
      <c r="S1670" s="2">
        <v>16880</v>
      </c>
      <c r="T1670" s="9">
        <f t="shared" si="290"/>
        <v>60149.565217391304</v>
      </c>
      <c r="U1670" s="2">
        <v>67976</v>
      </c>
      <c r="V1670" s="5">
        <f t="shared" si="291"/>
        <v>7826.434782608696</v>
      </c>
      <c r="W1670" s="4">
        <f t="shared" si="292"/>
        <v>0.13011623200138786</v>
      </c>
      <c r="X1670" s="22">
        <f t="shared" si="293"/>
        <v>57127.57661442017</v>
      </c>
      <c r="Y1670" s="22">
        <f t="shared" si="294"/>
        <v>64560.801626859124</v>
      </c>
      <c r="Z1670" s="22">
        <f t="shared" si="296"/>
        <v>2969796.8748355196</v>
      </c>
      <c r="AA1670" s="2">
        <v>435</v>
      </c>
      <c r="AB1670" s="2">
        <v>1897</v>
      </c>
      <c r="AC1670" s="2">
        <f t="shared" si="295"/>
        <v>119</v>
      </c>
      <c r="AD1670" s="2" t="s">
        <v>295</v>
      </c>
    </row>
    <row r="1671" spans="1:30" x14ac:dyDescent="0.2">
      <c r="A1671">
        <v>17</v>
      </c>
      <c r="B1671" s="2" t="s">
        <v>521</v>
      </c>
      <c r="C1671" s="2" t="s">
        <v>22</v>
      </c>
      <c r="D1671" s="2" t="s">
        <v>23</v>
      </c>
      <c r="E1671" s="2" t="s">
        <v>2767</v>
      </c>
      <c r="F1671" s="2" t="s">
        <v>2775</v>
      </c>
      <c r="G1671" s="2">
        <v>78</v>
      </c>
      <c r="H1671" s="2">
        <v>85</v>
      </c>
      <c r="I1671" s="3">
        <v>42475</v>
      </c>
      <c r="J1671" s="3">
        <v>42486</v>
      </c>
      <c r="K1671" s="3" t="s">
        <v>2536</v>
      </c>
      <c r="L1671" s="17">
        <f t="shared" si="286"/>
        <v>250.79</v>
      </c>
      <c r="M1671" s="20">
        <f t="shared" si="287"/>
        <v>0.9497587623110969</v>
      </c>
      <c r="N1671" s="2">
        <v>11</v>
      </c>
      <c r="O1671" s="2">
        <v>5190000</v>
      </c>
      <c r="P1671" s="2">
        <v>5950000</v>
      </c>
      <c r="Q1671" s="2">
        <f t="shared" si="288"/>
        <v>760000</v>
      </c>
      <c r="R1671" s="4">
        <f t="shared" si="289"/>
        <v>0.1464354527938343</v>
      </c>
      <c r="S1671" s="2"/>
      <c r="T1671" s="9">
        <f t="shared" si="290"/>
        <v>66538.461538461532</v>
      </c>
      <c r="U1671" s="2">
        <v>76282</v>
      </c>
      <c r="V1671" s="5">
        <f t="shared" si="291"/>
        <v>9743.5384615384683</v>
      </c>
      <c r="W1671" s="4">
        <f t="shared" si="292"/>
        <v>0.14643468208092497</v>
      </c>
      <c r="X1671" s="22">
        <f t="shared" si="293"/>
        <v>63195.486876853749</v>
      </c>
      <c r="Y1671" s="22">
        <f t="shared" si="294"/>
        <v>72449.497906615099</v>
      </c>
      <c r="Z1671" s="22">
        <f t="shared" si="296"/>
        <v>5651060.8367159776</v>
      </c>
      <c r="AA1671" s="11">
        <v>7232</v>
      </c>
      <c r="AB1671" s="2">
        <v>2005</v>
      </c>
      <c r="AC1671" s="2">
        <f t="shared" si="295"/>
        <v>11</v>
      </c>
      <c r="AD1671" s="2" t="s">
        <v>120</v>
      </c>
    </row>
    <row r="1672" spans="1:30" x14ac:dyDescent="0.2">
      <c r="A1672">
        <v>17</v>
      </c>
      <c r="B1672" s="2" t="s">
        <v>157</v>
      </c>
      <c r="C1672" s="2" t="s">
        <v>22</v>
      </c>
      <c r="D1672" s="2" t="s">
        <v>23</v>
      </c>
      <c r="E1672" s="2" t="s">
        <v>2767</v>
      </c>
      <c r="F1672" s="2" t="s">
        <v>2775</v>
      </c>
      <c r="G1672" s="2">
        <v>29</v>
      </c>
      <c r="H1672" s="2">
        <v>32</v>
      </c>
      <c r="I1672" s="3">
        <v>42476</v>
      </c>
      <c r="J1672" s="3">
        <v>42487</v>
      </c>
      <c r="K1672" s="3" t="s">
        <v>2536</v>
      </c>
      <c r="L1672" s="17">
        <f t="shared" si="286"/>
        <v>250.79</v>
      </c>
      <c r="M1672" s="20">
        <f t="shared" si="287"/>
        <v>0.9497587623110969</v>
      </c>
      <c r="N1672" s="2">
        <v>11</v>
      </c>
      <c r="O1672" s="2">
        <v>1990000</v>
      </c>
      <c r="P1672" s="2">
        <v>2530000</v>
      </c>
      <c r="Q1672" s="2">
        <f t="shared" si="288"/>
        <v>540000</v>
      </c>
      <c r="R1672" s="4">
        <f t="shared" si="289"/>
        <v>0.271356783919598</v>
      </c>
      <c r="S1672" s="2">
        <v>8207</v>
      </c>
      <c r="T1672" s="9">
        <f t="shared" si="290"/>
        <v>68903.68965517242</v>
      </c>
      <c r="U1672" s="2">
        <v>87524</v>
      </c>
      <c r="V1672" s="5">
        <f t="shared" si="291"/>
        <v>18620.31034482758</v>
      </c>
      <c r="W1672" s="4">
        <f t="shared" si="292"/>
        <v>0.27023676726185014</v>
      </c>
      <c r="X1672" s="22">
        <f t="shared" si="293"/>
        <v>65441.883005564487</v>
      </c>
      <c r="Y1672" s="22">
        <f t="shared" si="294"/>
        <v>83126.685912516448</v>
      </c>
      <c r="Z1672" s="22">
        <f t="shared" si="296"/>
        <v>2410673.891462977</v>
      </c>
      <c r="AA1672" s="2">
        <v>333</v>
      </c>
      <c r="AB1672" s="2">
        <v>2003</v>
      </c>
      <c r="AC1672" s="2">
        <f t="shared" si="295"/>
        <v>13</v>
      </c>
      <c r="AD1672" s="2" t="s">
        <v>105</v>
      </c>
    </row>
    <row r="1673" spans="1:30" x14ac:dyDescent="0.2">
      <c r="A1673">
        <v>17</v>
      </c>
      <c r="B1673" s="2" t="s">
        <v>351</v>
      </c>
      <c r="C1673" s="2" t="s">
        <v>22</v>
      </c>
      <c r="D1673" s="2" t="s">
        <v>23</v>
      </c>
      <c r="E1673" s="2" t="s">
        <v>2767</v>
      </c>
      <c r="F1673" s="2" t="s">
        <v>2775</v>
      </c>
      <c r="G1673" s="2">
        <v>40</v>
      </c>
      <c r="H1673" s="2"/>
      <c r="I1673" s="3">
        <v>42476</v>
      </c>
      <c r="J1673" s="3">
        <v>42487</v>
      </c>
      <c r="K1673" s="3" t="s">
        <v>2536</v>
      </c>
      <c r="L1673" s="17">
        <f t="shared" si="286"/>
        <v>250.79</v>
      </c>
      <c r="M1673" s="20">
        <f t="shared" si="287"/>
        <v>0.9497587623110969</v>
      </c>
      <c r="N1673" s="2">
        <v>11</v>
      </c>
      <c r="O1673" s="2">
        <v>2690000</v>
      </c>
      <c r="P1673" s="2">
        <v>3100000</v>
      </c>
      <c r="Q1673" s="2">
        <f t="shared" si="288"/>
        <v>410000</v>
      </c>
      <c r="R1673" s="4">
        <f t="shared" si="289"/>
        <v>0.15241635687732341</v>
      </c>
      <c r="S1673" s="2"/>
      <c r="T1673" s="9">
        <f t="shared" si="290"/>
        <v>67250</v>
      </c>
      <c r="U1673" s="2">
        <v>77500</v>
      </c>
      <c r="V1673" s="5">
        <f t="shared" si="291"/>
        <v>10250</v>
      </c>
      <c r="W1673" s="4">
        <f t="shared" si="292"/>
        <v>0.15241635687732341</v>
      </c>
      <c r="X1673" s="22">
        <f t="shared" si="293"/>
        <v>63871.276765421266</v>
      </c>
      <c r="Y1673" s="22">
        <f t="shared" si="294"/>
        <v>73606.304079110007</v>
      </c>
      <c r="Z1673" s="22">
        <f t="shared" si="296"/>
        <v>2944252.1631644005</v>
      </c>
      <c r="AA1673" s="2">
        <v>24</v>
      </c>
      <c r="AB1673" s="2">
        <v>1954</v>
      </c>
      <c r="AC1673" s="2">
        <f t="shared" si="295"/>
        <v>62</v>
      </c>
      <c r="AD1673" s="2" t="s">
        <v>181</v>
      </c>
    </row>
    <row r="1674" spans="1:30" x14ac:dyDescent="0.2">
      <c r="A1674">
        <v>17</v>
      </c>
      <c r="B1674" s="2" t="s">
        <v>738</v>
      </c>
      <c r="C1674" s="2" t="s">
        <v>22</v>
      </c>
      <c r="D1674" s="2" t="s">
        <v>23</v>
      </c>
      <c r="E1674" s="2" t="s">
        <v>2767</v>
      </c>
      <c r="F1674" s="2" t="s">
        <v>2775</v>
      </c>
      <c r="G1674" s="2">
        <v>50</v>
      </c>
      <c r="H1674" s="2">
        <v>56</v>
      </c>
      <c r="I1674" s="3">
        <v>42476</v>
      </c>
      <c r="J1674" s="3">
        <v>42487</v>
      </c>
      <c r="K1674" s="3" t="s">
        <v>2536</v>
      </c>
      <c r="L1674" s="17">
        <f t="shared" si="286"/>
        <v>250.79</v>
      </c>
      <c r="M1674" s="20">
        <f t="shared" si="287"/>
        <v>0.9497587623110969</v>
      </c>
      <c r="N1674" s="2">
        <v>11</v>
      </c>
      <c r="O1674" s="2">
        <v>3550000</v>
      </c>
      <c r="P1674" s="2">
        <v>3825000</v>
      </c>
      <c r="Q1674" s="2">
        <f t="shared" si="288"/>
        <v>275000</v>
      </c>
      <c r="R1674" s="4">
        <f t="shared" si="289"/>
        <v>7.746478873239436E-2</v>
      </c>
      <c r="S1674" s="2">
        <v>2364</v>
      </c>
      <c r="T1674" s="9">
        <f t="shared" si="290"/>
        <v>71047.28</v>
      </c>
      <c r="U1674" s="2">
        <v>76547</v>
      </c>
      <c r="V1674" s="5">
        <f t="shared" si="291"/>
        <v>5499.7200000000012</v>
      </c>
      <c r="W1674" s="4">
        <f t="shared" si="292"/>
        <v>7.7409297020237813E-2</v>
      </c>
      <c r="X1674" s="22">
        <f t="shared" si="293"/>
        <v>67477.776718369947</v>
      </c>
      <c r="Y1674" s="22">
        <f t="shared" si="294"/>
        <v>72701.183978627538</v>
      </c>
      <c r="Z1674" s="22">
        <f t="shared" si="296"/>
        <v>3635059.1989313769</v>
      </c>
      <c r="AA1674" s="2">
        <v>602</v>
      </c>
      <c r="AB1674" s="2">
        <v>2002</v>
      </c>
      <c r="AC1674" s="2">
        <f t="shared" si="295"/>
        <v>14</v>
      </c>
      <c r="AD1674" s="2" t="s">
        <v>37</v>
      </c>
    </row>
    <row r="1675" spans="1:30" x14ac:dyDescent="0.2">
      <c r="A1675">
        <v>18</v>
      </c>
      <c r="B1675" s="2" t="s">
        <v>1279</v>
      </c>
      <c r="C1675" s="2" t="s">
        <v>22</v>
      </c>
      <c r="D1675" s="2" t="s">
        <v>23</v>
      </c>
      <c r="E1675" s="2" t="s">
        <v>2767</v>
      </c>
      <c r="F1675" s="2" t="s">
        <v>2775</v>
      </c>
      <c r="G1675" s="2">
        <v>64</v>
      </c>
      <c r="H1675" s="2">
        <v>72</v>
      </c>
      <c r="I1675" s="3">
        <v>42481</v>
      </c>
      <c r="J1675" s="3">
        <v>42492</v>
      </c>
      <c r="K1675" s="3" t="s">
        <v>2537</v>
      </c>
      <c r="L1675" s="17">
        <f t="shared" si="286"/>
        <v>256.52</v>
      </c>
      <c r="M1675" s="20">
        <f t="shared" si="287"/>
        <v>0.92854358334632781</v>
      </c>
      <c r="N1675" s="2">
        <v>11</v>
      </c>
      <c r="O1675" s="2">
        <v>5490000</v>
      </c>
      <c r="P1675" s="2">
        <v>6210000</v>
      </c>
      <c r="Q1675" s="2">
        <f t="shared" si="288"/>
        <v>720000</v>
      </c>
      <c r="R1675" s="4">
        <f t="shared" si="289"/>
        <v>0.13114754098360656</v>
      </c>
      <c r="S1675" s="2">
        <v>20343</v>
      </c>
      <c r="T1675" s="9">
        <f t="shared" si="290"/>
        <v>86099.109375</v>
      </c>
      <c r="U1675" s="2">
        <v>97349</v>
      </c>
      <c r="V1675" s="5">
        <f t="shared" si="291"/>
        <v>11249.890625</v>
      </c>
      <c r="W1675" s="4">
        <f t="shared" si="292"/>
        <v>0.13066210215952073</v>
      </c>
      <c r="X1675" s="22">
        <f t="shared" si="293"/>
        <v>79946.775541989904</v>
      </c>
      <c r="Y1675" s="22">
        <f t="shared" si="294"/>
        <v>90392.789295181661</v>
      </c>
      <c r="Z1675" s="22">
        <f t="shared" si="296"/>
        <v>5785138.5148916263</v>
      </c>
      <c r="AA1675" s="11">
        <v>6789</v>
      </c>
      <c r="AB1675" s="2">
        <v>2005</v>
      </c>
      <c r="AC1675" s="2">
        <f t="shared" si="295"/>
        <v>11</v>
      </c>
      <c r="AD1675" s="2" t="s">
        <v>34</v>
      </c>
    </row>
    <row r="1676" spans="1:30" x14ac:dyDescent="0.2">
      <c r="A1676">
        <v>18</v>
      </c>
      <c r="B1676" s="2" t="s">
        <v>99</v>
      </c>
      <c r="C1676" s="2" t="s">
        <v>22</v>
      </c>
      <c r="D1676" s="2" t="s">
        <v>23</v>
      </c>
      <c r="E1676" s="2" t="s">
        <v>2767</v>
      </c>
      <c r="F1676" s="2" t="s">
        <v>2775</v>
      </c>
      <c r="G1676" s="2">
        <v>26</v>
      </c>
      <c r="H1676" s="2">
        <v>31</v>
      </c>
      <c r="I1676" s="3">
        <v>42482</v>
      </c>
      <c r="J1676" s="3">
        <v>42493</v>
      </c>
      <c r="K1676" s="3" t="s">
        <v>2537</v>
      </c>
      <c r="L1676" s="17">
        <f t="shared" si="286"/>
        <v>256.52</v>
      </c>
      <c r="M1676" s="20">
        <f t="shared" si="287"/>
        <v>0.92854358334632781</v>
      </c>
      <c r="N1676" s="2">
        <v>11</v>
      </c>
      <c r="O1676" s="2">
        <v>1850000</v>
      </c>
      <c r="P1676" s="2">
        <v>1900000</v>
      </c>
      <c r="Q1676" s="2">
        <f t="shared" si="288"/>
        <v>50000</v>
      </c>
      <c r="R1676" s="4">
        <f t="shared" si="289"/>
        <v>2.7027027027027029E-2</v>
      </c>
      <c r="S1676" s="2">
        <v>3566</v>
      </c>
      <c r="T1676" s="9">
        <f t="shared" si="290"/>
        <v>71291</v>
      </c>
      <c r="U1676" s="2">
        <v>73214</v>
      </c>
      <c r="V1676" s="5">
        <f t="shared" si="291"/>
        <v>1923</v>
      </c>
      <c r="W1676" s="4">
        <f t="shared" si="292"/>
        <v>2.6973951831226944E-2</v>
      </c>
      <c r="X1676" s="22">
        <f t="shared" si="293"/>
        <v>66196.800600343049</v>
      </c>
      <c r="Y1676" s="22">
        <f t="shared" si="294"/>
        <v>67982.389911118051</v>
      </c>
      <c r="Z1676" s="22">
        <f t="shared" si="296"/>
        <v>1767542.1376890694</v>
      </c>
      <c r="AA1676" s="2">
        <v>226</v>
      </c>
      <c r="AB1676" s="2">
        <v>1898</v>
      </c>
      <c r="AC1676" s="2">
        <f t="shared" si="295"/>
        <v>118</v>
      </c>
      <c r="AD1676" s="2" t="s">
        <v>37</v>
      </c>
    </row>
    <row r="1677" spans="1:30" x14ac:dyDescent="0.2">
      <c r="A1677">
        <v>18</v>
      </c>
      <c r="B1677" s="2" t="s">
        <v>1404</v>
      </c>
      <c r="C1677" s="2" t="s">
        <v>22</v>
      </c>
      <c r="D1677" s="2" t="s">
        <v>23</v>
      </c>
      <c r="E1677" s="2" t="s">
        <v>2767</v>
      </c>
      <c r="F1677" s="2" t="s">
        <v>2775</v>
      </c>
      <c r="G1677" s="2">
        <v>67</v>
      </c>
      <c r="H1677" s="2">
        <v>76</v>
      </c>
      <c r="I1677" s="3">
        <v>42482</v>
      </c>
      <c r="J1677" s="3">
        <v>42493</v>
      </c>
      <c r="K1677" s="3" t="s">
        <v>2537</v>
      </c>
      <c r="L1677" s="17">
        <f t="shared" si="286"/>
        <v>256.52</v>
      </c>
      <c r="M1677" s="20">
        <f t="shared" si="287"/>
        <v>0.92854358334632781</v>
      </c>
      <c r="N1677" s="2">
        <v>11</v>
      </c>
      <c r="O1677" s="2">
        <v>3790000</v>
      </c>
      <c r="P1677" s="2">
        <v>4300000</v>
      </c>
      <c r="Q1677" s="2">
        <f t="shared" si="288"/>
        <v>510000</v>
      </c>
      <c r="R1677" s="4">
        <f t="shared" si="289"/>
        <v>0.13456464379947231</v>
      </c>
      <c r="S1677" s="2">
        <v>39279</v>
      </c>
      <c r="T1677" s="9">
        <f t="shared" si="290"/>
        <v>57153.417910447759</v>
      </c>
      <c r="U1677" s="2">
        <v>64765</v>
      </c>
      <c r="V1677" s="5">
        <f t="shared" si="291"/>
        <v>7611.5820895522411</v>
      </c>
      <c r="W1677" s="4">
        <f t="shared" si="292"/>
        <v>0.13317807347022773</v>
      </c>
      <c r="X1677" s="22">
        <f t="shared" si="293"/>
        <v>53069.439467057353</v>
      </c>
      <c r="Y1677" s="22">
        <f t="shared" si="294"/>
        <v>60137.125175424917</v>
      </c>
      <c r="Z1677" s="22">
        <f t="shared" si="296"/>
        <v>4029187.3867534692</v>
      </c>
      <c r="AA1677" s="11">
        <v>29591</v>
      </c>
      <c r="AB1677" s="2">
        <v>1911</v>
      </c>
      <c r="AC1677" s="2">
        <f t="shared" si="295"/>
        <v>105</v>
      </c>
      <c r="AD1677" s="2" t="s">
        <v>103</v>
      </c>
    </row>
    <row r="1678" spans="1:30" x14ac:dyDescent="0.2">
      <c r="A1678">
        <v>19</v>
      </c>
      <c r="B1678" s="2" t="s">
        <v>229</v>
      </c>
      <c r="C1678" s="2" t="s">
        <v>22</v>
      </c>
      <c r="D1678" s="2" t="s">
        <v>23</v>
      </c>
      <c r="E1678" s="2" t="s">
        <v>2767</v>
      </c>
      <c r="F1678" s="2" t="s">
        <v>2775</v>
      </c>
      <c r="G1678" s="2">
        <v>33</v>
      </c>
      <c r="H1678" s="2">
        <v>38</v>
      </c>
      <c r="I1678" s="3">
        <v>42488</v>
      </c>
      <c r="J1678" s="3">
        <v>42499</v>
      </c>
      <c r="K1678" s="3" t="s">
        <v>2537</v>
      </c>
      <c r="L1678" s="17">
        <f t="shared" si="286"/>
        <v>256.52</v>
      </c>
      <c r="M1678" s="20">
        <f t="shared" si="287"/>
        <v>0.92854358334632781</v>
      </c>
      <c r="N1678" s="2">
        <v>11</v>
      </c>
      <c r="O1678" s="2">
        <v>2400000</v>
      </c>
      <c r="P1678" s="2">
        <v>3010000</v>
      </c>
      <c r="Q1678" s="2">
        <f t="shared" si="288"/>
        <v>610000</v>
      </c>
      <c r="R1678" s="4">
        <f t="shared" si="289"/>
        <v>0.25416666666666665</v>
      </c>
      <c r="S1678" s="2">
        <v>19344</v>
      </c>
      <c r="T1678" s="9">
        <f t="shared" si="290"/>
        <v>73313.454545454544</v>
      </c>
      <c r="U1678" s="2">
        <v>91798</v>
      </c>
      <c r="V1678" s="5">
        <f t="shared" si="291"/>
        <v>18484.545454545456</v>
      </c>
      <c r="W1678" s="4">
        <f t="shared" si="292"/>
        <v>0.25213032954387637</v>
      </c>
      <c r="X1678" s="22">
        <f t="shared" si="293"/>
        <v>68074.737791134481</v>
      </c>
      <c r="Y1678" s="22">
        <f t="shared" si="294"/>
        <v>85238.443864026194</v>
      </c>
      <c r="Z1678" s="22">
        <f t="shared" si="296"/>
        <v>2812868.6475128643</v>
      </c>
      <c r="AA1678" s="11">
        <v>29802</v>
      </c>
      <c r="AB1678" s="2">
        <v>1911</v>
      </c>
      <c r="AC1678" s="2">
        <f t="shared" si="295"/>
        <v>105</v>
      </c>
      <c r="AD1678" s="2" t="s">
        <v>37</v>
      </c>
    </row>
    <row r="1679" spans="1:30" x14ac:dyDescent="0.2">
      <c r="A1679">
        <v>19</v>
      </c>
      <c r="B1679" s="2" t="s">
        <v>228</v>
      </c>
      <c r="C1679" s="2" t="s">
        <v>22</v>
      </c>
      <c r="D1679" s="2" t="s">
        <v>23</v>
      </c>
      <c r="E1679" s="2" t="s">
        <v>2767</v>
      </c>
      <c r="F1679" s="2" t="s">
        <v>2775</v>
      </c>
      <c r="G1679" s="2">
        <v>33</v>
      </c>
      <c r="H1679" s="2">
        <v>38</v>
      </c>
      <c r="I1679" s="3">
        <v>42489</v>
      </c>
      <c r="J1679" s="3">
        <v>42500</v>
      </c>
      <c r="K1679" s="3" t="s">
        <v>2537</v>
      </c>
      <c r="L1679" s="17">
        <f t="shared" si="286"/>
        <v>256.52</v>
      </c>
      <c r="M1679" s="20">
        <f t="shared" si="287"/>
        <v>0.92854358334632781</v>
      </c>
      <c r="N1679" s="2">
        <v>11</v>
      </c>
      <c r="O1679" s="2">
        <v>2100000</v>
      </c>
      <c r="P1679" s="2">
        <v>2470000</v>
      </c>
      <c r="Q1679" s="2">
        <f t="shared" si="288"/>
        <v>370000</v>
      </c>
      <c r="R1679" s="4">
        <f t="shared" si="289"/>
        <v>0.1761904761904762</v>
      </c>
      <c r="S1679" s="2">
        <v>158000</v>
      </c>
      <c r="T1679" s="9">
        <f t="shared" si="290"/>
        <v>68424.242424242431</v>
      </c>
      <c r="U1679" s="2">
        <v>79636</v>
      </c>
      <c r="V1679" s="5">
        <f t="shared" si="291"/>
        <v>11211.757575757569</v>
      </c>
      <c r="W1679" s="4">
        <f t="shared" si="292"/>
        <v>0.16385651018600519</v>
      </c>
      <c r="X1679" s="22">
        <f t="shared" si="293"/>
        <v>63534.891248363892</v>
      </c>
      <c r="Y1679" s="22">
        <f t="shared" si="294"/>
        <v>73945.496803368165</v>
      </c>
      <c r="Z1679" s="22">
        <f t="shared" si="296"/>
        <v>2440201.3945111493</v>
      </c>
      <c r="AA1679" s="11">
        <v>2240</v>
      </c>
      <c r="AB1679" s="2">
        <v>1938</v>
      </c>
      <c r="AC1679" s="2">
        <f t="shared" si="295"/>
        <v>78</v>
      </c>
      <c r="AD1679" s="2" t="s">
        <v>37</v>
      </c>
    </row>
    <row r="1680" spans="1:30" x14ac:dyDescent="0.2">
      <c r="A1680">
        <v>19</v>
      </c>
      <c r="B1680" s="2" t="s">
        <v>266</v>
      </c>
      <c r="C1680" s="2" t="s">
        <v>22</v>
      </c>
      <c r="D1680" s="2" t="s">
        <v>23</v>
      </c>
      <c r="E1680" s="2" t="s">
        <v>2767</v>
      </c>
      <c r="F1680" s="2" t="s">
        <v>2775</v>
      </c>
      <c r="G1680" s="2">
        <v>48</v>
      </c>
      <c r="H1680" s="2">
        <v>53</v>
      </c>
      <c r="I1680" s="3">
        <v>42489</v>
      </c>
      <c r="J1680" s="3">
        <v>42500</v>
      </c>
      <c r="K1680" s="3" t="s">
        <v>2537</v>
      </c>
      <c r="L1680" s="17">
        <f t="shared" si="286"/>
        <v>256.52</v>
      </c>
      <c r="M1680" s="20">
        <f t="shared" si="287"/>
        <v>0.92854358334632781</v>
      </c>
      <c r="N1680" s="2">
        <v>11</v>
      </c>
      <c r="O1680" s="2">
        <v>2350000</v>
      </c>
      <c r="P1680" s="2">
        <v>2900000</v>
      </c>
      <c r="Q1680" s="2">
        <f t="shared" si="288"/>
        <v>550000</v>
      </c>
      <c r="R1680" s="4">
        <f t="shared" si="289"/>
        <v>0.23404255319148937</v>
      </c>
      <c r="S1680" s="2">
        <v>104396</v>
      </c>
      <c r="T1680" s="9">
        <f t="shared" si="290"/>
        <v>51133.25</v>
      </c>
      <c r="U1680" s="2">
        <v>62592</v>
      </c>
      <c r="V1680" s="5">
        <f t="shared" si="291"/>
        <v>11458.75</v>
      </c>
      <c r="W1680" s="4">
        <f t="shared" si="292"/>
        <v>0.22409586717057883</v>
      </c>
      <c r="X1680" s="22">
        <f t="shared" si="293"/>
        <v>47479.451183143618</v>
      </c>
      <c r="Y1680" s="22">
        <f t="shared" si="294"/>
        <v>58119.399968813348</v>
      </c>
      <c r="Z1680" s="22">
        <f t="shared" si="296"/>
        <v>2789731.1985030407</v>
      </c>
      <c r="AA1680" s="11">
        <v>1648</v>
      </c>
      <c r="AB1680" s="2">
        <v>1938</v>
      </c>
      <c r="AC1680" s="2">
        <f t="shared" si="295"/>
        <v>78</v>
      </c>
      <c r="AD1680" s="2" t="s">
        <v>209</v>
      </c>
    </row>
    <row r="1681" spans="1:30" x14ac:dyDescent="0.2">
      <c r="A1681">
        <v>19</v>
      </c>
      <c r="B1681" s="2" t="s">
        <v>1455</v>
      </c>
      <c r="C1681" s="2" t="s">
        <v>22</v>
      </c>
      <c r="D1681" s="2" t="s">
        <v>23</v>
      </c>
      <c r="E1681" s="2" t="s">
        <v>2767</v>
      </c>
      <c r="F1681" s="2" t="s">
        <v>2775</v>
      </c>
      <c r="G1681" s="2">
        <v>68</v>
      </c>
      <c r="H1681" s="2">
        <v>78</v>
      </c>
      <c r="I1681" s="3">
        <v>42489</v>
      </c>
      <c r="J1681" s="3">
        <v>42500</v>
      </c>
      <c r="K1681" s="3" t="s">
        <v>2537</v>
      </c>
      <c r="L1681" s="17">
        <f t="shared" si="286"/>
        <v>256.52</v>
      </c>
      <c r="M1681" s="20">
        <f t="shared" si="287"/>
        <v>0.92854358334632781</v>
      </c>
      <c r="N1681" s="2">
        <v>11</v>
      </c>
      <c r="O1681" s="2">
        <v>3990000</v>
      </c>
      <c r="P1681" s="2">
        <v>4350000</v>
      </c>
      <c r="Q1681" s="2">
        <f t="shared" si="288"/>
        <v>360000</v>
      </c>
      <c r="R1681" s="4">
        <f t="shared" si="289"/>
        <v>9.0225563909774431E-2</v>
      </c>
      <c r="S1681" s="2"/>
      <c r="T1681" s="9">
        <f t="shared" si="290"/>
        <v>58676.470588235294</v>
      </c>
      <c r="U1681" s="2">
        <v>63971</v>
      </c>
      <c r="V1681" s="5">
        <f t="shared" si="291"/>
        <v>5294.5294117647063</v>
      </c>
      <c r="W1681" s="4">
        <f t="shared" si="292"/>
        <v>9.0232581453634095E-2</v>
      </c>
      <c r="X1681" s="22">
        <f t="shared" si="293"/>
        <v>54483.660258115407</v>
      </c>
      <c r="Y1681" s="22">
        <f t="shared" si="294"/>
        <v>59399.861570247936</v>
      </c>
      <c r="Z1681" s="22">
        <f t="shared" si="296"/>
        <v>4039190.5867768596</v>
      </c>
      <c r="AA1681" s="11">
        <v>9083</v>
      </c>
      <c r="AB1681" s="2">
        <v>2008</v>
      </c>
      <c r="AC1681" s="2">
        <f t="shared" si="295"/>
        <v>8</v>
      </c>
      <c r="AD1681" s="2" t="s">
        <v>37</v>
      </c>
    </row>
    <row r="1682" spans="1:30" x14ac:dyDescent="0.2">
      <c r="A1682">
        <v>19</v>
      </c>
      <c r="B1682" s="2" t="s">
        <v>1747</v>
      </c>
      <c r="C1682" s="2" t="s">
        <v>22</v>
      </c>
      <c r="D1682" s="2" t="s">
        <v>23</v>
      </c>
      <c r="E1682" s="2" t="s">
        <v>2767</v>
      </c>
      <c r="F1682" s="2" t="s">
        <v>2775</v>
      </c>
      <c r="G1682" s="2">
        <v>77</v>
      </c>
      <c r="H1682" s="2">
        <v>81</v>
      </c>
      <c r="I1682" s="3">
        <v>42489</v>
      </c>
      <c r="J1682" s="3">
        <v>42500</v>
      </c>
      <c r="K1682" s="3" t="s">
        <v>2537</v>
      </c>
      <c r="L1682" s="17">
        <f t="shared" si="286"/>
        <v>256.52</v>
      </c>
      <c r="M1682" s="20">
        <f t="shared" si="287"/>
        <v>0.92854358334632781</v>
      </c>
      <c r="N1682" s="2">
        <v>11</v>
      </c>
      <c r="O1682" s="2">
        <v>4200000</v>
      </c>
      <c r="P1682" s="2">
        <v>5050000</v>
      </c>
      <c r="Q1682" s="2">
        <f t="shared" si="288"/>
        <v>850000</v>
      </c>
      <c r="R1682" s="4">
        <f t="shared" si="289"/>
        <v>0.20238095238095238</v>
      </c>
      <c r="S1682" s="2"/>
      <c r="T1682" s="9">
        <f t="shared" si="290"/>
        <v>54545.454545454544</v>
      </c>
      <c r="U1682" s="2">
        <v>65584</v>
      </c>
      <c r="V1682" s="5">
        <f t="shared" si="291"/>
        <v>11038.545454545456</v>
      </c>
      <c r="W1682" s="4">
        <f t="shared" si="292"/>
        <v>0.20237333333333335</v>
      </c>
      <c r="X1682" s="22">
        <f t="shared" si="293"/>
        <v>50647.831818890605</v>
      </c>
      <c r="Y1682" s="22">
        <f t="shared" si="294"/>
        <v>60897.602370185559</v>
      </c>
      <c r="Z1682" s="22">
        <f t="shared" si="296"/>
        <v>4689115.3825042881</v>
      </c>
      <c r="AA1682" s="2">
        <v>232</v>
      </c>
      <c r="AB1682" s="2">
        <v>1892</v>
      </c>
      <c r="AC1682" s="2">
        <f t="shared" si="295"/>
        <v>124</v>
      </c>
      <c r="AD1682" s="2" t="s">
        <v>37</v>
      </c>
    </row>
    <row r="1683" spans="1:30" x14ac:dyDescent="0.2">
      <c r="A1683">
        <v>19</v>
      </c>
      <c r="B1683" s="2" t="s">
        <v>931</v>
      </c>
      <c r="C1683" s="2" t="s">
        <v>22</v>
      </c>
      <c r="D1683" s="2" t="s">
        <v>23</v>
      </c>
      <c r="E1683" s="2" t="s">
        <v>2767</v>
      </c>
      <c r="F1683" s="2" t="s">
        <v>2775</v>
      </c>
      <c r="G1683" s="2">
        <v>84</v>
      </c>
      <c r="H1683" s="2">
        <v>93</v>
      </c>
      <c r="I1683" s="3">
        <v>42489</v>
      </c>
      <c r="J1683" s="3">
        <v>42500</v>
      </c>
      <c r="K1683" s="3" t="s">
        <v>2537</v>
      </c>
      <c r="L1683" s="17">
        <f t="shared" si="286"/>
        <v>256.52</v>
      </c>
      <c r="M1683" s="20">
        <f t="shared" si="287"/>
        <v>0.92854358334632781</v>
      </c>
      <c r="N1683" s="2">
        <v>11</v>
      </c>
      <c r="O1683" s="2">
        <v>3350000</v>
      </c>
      <c r="P1683" s="2">
        <v>3550000</v>
      </c>
      <c r="Q1683" s="2">
        <f t="shared" si="288"/>
        <v>200000</v>
      </c>
      <c r="R1683" s="4">
        <f t="shared" si="289"/>
        <v>5.9701492537313432E-2</v>
      </c>
      <c r="S1683" s="2"/>
      <c r="T1683" s="9">
        <f t="shared" si="290"/>
        <v>39880.952380952382</v>
      </c>
      <c r="U1683" s="2">
        <v>42262</v>
      </c>
      <c r="V1683" s="5">
        <f t="shared" si="291"/>
        <v>2381.0476190476184</v>
      </c>
      <c r="W1683" s="4">
        <f t="shared" si="292"/>
        <v>5.9703880597014904E-2</v>
      </c>
      <c r="X1683" s="22">
        <f t="shared" si="293"/>
        <v>37031.202431073791</v>
      </c>
      <c r="Y1683" s="22">
        <f t="shared" si="294"/>
        <v>39242.108919382503</v>
      </c>
      <c r="Z1683" s="22">
        <f t="shared" si="296"/>
        <v>3296337.1492281305</v>
      </c>
      <c r="AA1683" s="11">
        <v>4668</v>
      </c>
      <c r="AB1683" s="2">
        <v>1938</v>
      </c>
      <c r="AC1683" s="2">
        <f t="shared" si="295"/>
        <v>78</v>
      </c>
      <c r="AD1683" s="2" t="s">
        <v>209</v>
      </c>
    </row>
    <row r="1684" spans="1:30" x14ac:dyDescent="0.2">
      <c r="A1684">
        <v>19</v>
      </c>
      <c r="B1684" s="2" t="s">
        <v>661</v>
      </c>
      <c r="C1684" s="2" t="s">
        <v>22</v>
      </c>
      <c r="D1684" s="2" t="s">
        <v>23</v>
      </c>
      <c r="E1684" s="2" t="s">
        <v>2767</v>
      </c>
      <c r="F1684" s="2" t="s">
        <v>2775</v>
      </c>
      <c r="G1684" s="2">
        <v>48</v>
      </c>
      <c r="H1684" s="2">
        <v>56</v>
      </c>
      <c r="I1684" s="3">
        <v>42490</v>
      </c>
      <c r="J1684" s="3">
        <v>42501</v>
      </c>
      <c r="K1684" s="3" t="s">
        <v>2537</v>
      </c>
      <c r="L1684" s="17">
        <f t="shared" si="286"/>
        <v>256.52</v>
      </c>
      <c r="M1684" s="20">
        <f t="shared" si="287"/>
        <v>0.92854358334632781</v>
      </c>
      <c r="N1684" s="2">
        <v>11</v>
      </c>
      <c r="O1684" s="2">
        <v>3390000</v>
      </c>
      <c r="P1684" s="2">
        <v>3575000</v>
      </c>
      <c r="Q1684" s="2">
        <f t="shared" si="288"/>
        <v>185000</v>
      </c>
      <c r="R1684" s="4">
        <f t="shared" si="289"/>
        <v>5.4572271386430678E-2</v>
      </c>
      <c r="S1684" s="2">
        <v>452</v>
      </c>
      <c r="T1684" s="9">
        <f t="shared" si="290"/>
        <v>70634.416666666672</v>
      </c>
      <c r="U1684" s="2">
        <v>74489</v>
      </c>
      <c r="V1684" s="5">
        <f t="shared" si="291"/>
        <v>3854.5833333333285</v>
      </c>
      <c r="W1684" s="4">
        <f t="shared" si="292"/>
        <v>5.4570894972115737E-2</v>
      </c>
      <c r="X1684" s="22">
        <f t="shared" si="293"/>
        <v>65587.134359244257</v>
      </c>
      <c r="Y1684" s="22">
        <f t="shared" si="294"/>
        <v>69166.282979884607</v>
      </c>
      <c r="Z1684" s="22">
        <f t="shared" si="296"/>
        <v>3319981.5830344614</v>
      </c>
      <c r="AA1684" s="2">
        <v>775</v>
      </c>
      <c r="AB1684" s="2">
        <v>2015</v>
      </c>
      <c r="AC1684" s="2">
        <f t="shared" si="295"/>
        <v>1</v>
      </c>
      <c r="AD1684" s="2" t="s">
        <v>81</v>
      </c>
    </row>
    <row r="1685" spans="1:30" x14ac:dyDescent="0.2">
      <c r="A1685">
        <v>19</v>
      </c>
      <c r="B1685" s="2" t="s">
        <v>877</v>
      </c>
      <c r="C1685" s="2" t="s">
        <v>22</v>
      </c>
      <c r="D1685" s="2" t="s">
        <v>23</v>
      </c>
      <c r="E1685" s="2" t="s">
        <v>2767</v>
      </c>
      <c r="F1685" s="2" t="s">
        <v>2775</v>
      </c>
      <c r="G1685" s="2">
        <v>53</v>
      </c>
      <c r="H1685" s="2">
        <v>59</v>
      </c>
      <c r="I1685" s="3">
        <v>42490</v>
      </c>
      <c r="J1685" s="3">
        <v>42501</v>
      </c>
      <c r="K1685" s="3" t="s">
        <v>2537</v>
      </c>
      <c r="L1685" s="17">
        <f t="shared" si="286"/>
        <v>256.52</v>
      </c>
      <c r="M1685" s="20">
        <f t="shared" si="287"/>
        <v>0.92854358334632781</v>
      </c>
      <c r="N1685" s="2">
        <v>11</v>
      </c>
      <c r="O1685" s="2">
        <v>3200000</v>
      </c>
      <c r="P1685" s="2">
        <v>3650000</v>
      </c>
      <c r="Q1685" s="2">
        <f t="shared" si="288"/>
        <v>450000</v>
      </c>
      <c r="R1685" s="4">
        <f t="shared" si="289"/>
        <v>0.140625</v>
      </c>
      <c r="S1685" s="2">
        <v>110642</v>
      </c>
      <c r="T1685" s="9">
        <f t="shared" si="290"/>
        <v>62464.943396226416</v>
      </c>
      <c r="U1685" s="2">
        <v>70956</v>
      </c>
      <c r="V1685" s="5">
        <f t="shared" si="291"/>
        <v>8491.0566037735844</v>
      </c>
      <c r="W1685" s="4">
        <f t="shared" si="292"/>
        <v>0.13593315133439374</v>
      </c>
      <c r="X1685" s="22">
        <f t="shared" si="293"/>
        <v>58001.42237465761</v>
      </c>
      <c r="Y1685" s="22">
        <f t="shared" si="294"/>
        <v>65885.738499922038</v>
      </c>
      <c r="Z1685" s="22">
        <f t="shared" si="296"/>
        <v>3491944.1404958679</v>
      </c>
      <c r="AA1685" s="2">
        <v>938</v>
      </c>
      <c r="AB1685" s="2">
        <v>1907</v>
      </c>
      <c r="AC1685" s="2">
        <f t="shared" si="295"/>
        <v>109</v>
      </c>
      <c r="AD1685" s="2" t="s">
        <v>148</v>
      </c>
    </row>
    <row r="1686" spans="1:30" x14ac:dyDescent="0.2">
      <c r="A1686">
        <v>19</v>
      </c>
      <c r="B1686" s="2" t="s">
        <v>1406</v>
      </c>
      <c r="C1686" s="2" t="s">
        <v>22</v>
      </c>
      <c r="D1686" s="2" t="s">
        <v>23</v>
      </c>
      <c r="E1686" s="2" t="s">
        <v>2767</v>
      </c>
      <c r="F1686" s="2" t="s">
        <v>2775</v>
      </c>
      <c r="G1686" s="2">
        <v>100</v>
      </c>
      <c r="H1686" s="2">
        <v>110</v>
      </c>
      <c r="I1686" s="3">
        <v>42490</v>
      </c>
      <c r="J1686" s="3">
        <v>42501</v>
      </c>
      <c r="K1686" s="3" t="s">
        <v>2537</v>
      </c>
      <c r="L1686" s="17">
        <f t="shared" si="286"/>
        <v>256.52</v>
      </c>
      <c r="M1686" s="20">
        <f t="shared" si="287"/>
        <v>0.92854358334632781</v>
      </c>
      <c r="N1686" s="2">
        <v>11</v>
      </c>
      <c r="O1686" s="2">
        <v>5250000</v>
      </c>
      <c r="P1686" s="2">
        <v>5600000</v>
      </c>
      <c r="Q1686" s="2">
        <f t="shared" si="288"/>
        <v>350000</v>
      </c>
      <c r="R1686" s="4">
        <f t="shared" si="289"/>
        <v>6.6666666666666666E-2</v>
      </c>
      <c r="S1686" s="2">
        <v>10318</v>
      </c>
      <c r="T1686" s="9">
        <f t="shared" si="290"/>
        <v>52603.18</v>
      </c>
      <c r="U1686" s="2">
        <v>56103</v>
      </c>
      <c r="V1686" s="5">
        <f t="shared" si="291"/>
        <v>3499.8199999999997</v>
      </c>
      <c r="W1686" s="4">
        <f t="shared" si="292"/>
        <v>6.6532479595340047E-2</v>
      </c>
      <c r="X1686" s="22">
        <f t="shared" si="293"/>
        <v>48844.345252611885</v>
      </c>
      <c r="Y1686" s="22">
        <f t="shared" si="294"/>
        <v>52094.080656479025</v>
      </c>
      <c r="Z1686" s="22">
        <f t="shared" si="296"/>
        <v>5209408.0656479029</v>
      </c>
      <c r="AA1686" s="2">
        <v>979</v>
      </c>
      <c r="AB1686" s="2">
        <v>1981</v>
      </c>
      <c r="AC1686" s="2">
        <f t="shared" si="295"/>
        <v>35</v>
      </c>
      <c r="AD1686" s="2" t="s">
        <v>25</v>
      </c>
    </row>
    <row r="1687" spans="1:30" x14ac:dyDescent="0.2">
      <c r="A1687">
        <v>20</v>
      </c>
      <c r="B1687" s="2" t="s">
        <v>1686</v>
      </c>
      <c r="C1687" s="2" t="s">
        <v>22</v>
      </c>
      <c r="D1687" s="2" t="s">
        <v>23</v>
      </c>
      <c r="E1687" s="2" t="s">
        <v>2767</v>
      </c>
      <c r="F1687" s="2" t="s">
        <v>2775</v>
      </c>
      <c r="G1687" s="2">
        <v>75</v>
      </c>
      <c r="H1687" s="2">
        <v>82</v>
      </c>
      <c r="I1687" s="3">
        <v>42499</v>
      </c>
      <c r="J1687" s="3">
        <v>42510</v>
      </c>
      <c r="K1687" s="3" t="s">
        <v>2537</v>
      </c>
      <c r="L1687" s="17">
        <f t="shared" si="286"/>
        <v>256.52</v>
      </c>
      <c r="M1687" s="20">
        <f t="shared" si="287"/>
        <v>0.92854358334632781</v>
      </c>
      <c r="N1687" s="2">
        <v>11</v>
      </c>
      <c r="O1687" s="2">
        <v>4500000</v>
      </c>
      <c r="P1687" s="2">
        <v>4760000</v>
      </c>
      <c r="Q1687" s="2">
        <f t="shared" si="288"/>
        <v>260000</v>
      </c>
      <c r="R1687" s="4">
        <f t="shared" si="289"/>
        <v>5.7777777777777775E-2</v>
      </c>
      <c r="S1687" s="2"/>
      <c r="T1687" s="9">
        <f t="shared" si="290"/>
        <v>60000</v>
      </c>
      <c r="U1687" s="2">
        <v>63467</v>
      </c>
      <c r="V1687" s="5">
        <f t="shared" si="291"/>
        <v>3467</v>
      </c>
      <c r="W1687" s="4">
        <f t="shared" si="292"/>
        <v>5.7783333333333332E-2</v>
      </c>
      <c r="X1687" s="22">
        <f t="shared" si="293"/>
        <v>55712.615000779668</v>
      </c>
      <c r="Y1687" s="22">
        <f t="shared" si="294"/>
        <v>58931.875604241388</v>
      </c>
      <c r="Z1687" s="22">
        <f t="shared" si="296"/>
        <v>4419890.6703181043</v>
      </c>
      <c r="AA1687" s="11">
        <v>1649</v>
      </c>
      <c r="AB1687" s="2">
        <v>2016</v>
      </c>
      <c r="AC1687" s="2">
        <f t="shared" si="295"/>
        <v>0</v>
      </c>
      <c r="AD1687" s="2" t="s">
        <v>169</v>
      </c>
    </row>
    <row r="1688" spans="1:30" x14ac:dyDescent="0.2">
      <c r="A1688">
        <v>21</v>
      </c>
      <c r="B1688" s="2" t="s">
        <v>272</v>
      </c>
      <c r="C1688" s="2" t="s">
        <v>22</v>
      </c>
      <c r="D1688" s="2" t="s">
        <v>23</v>
      </c>
      <c r="E1688" s="2" t="s">
        <v>2767</v>
      </c>
      <c r="F1688" s="2" t="s">
        <v>2775</v>
      </c>
      <c r="G1688" s="2">
        <v>35</v>
      </c>
      <c r="H1688" s="2">
        <v>40</v>
      </c>
      <c r="I1688" s="3">
        <v>42502</v>
      </c>
      <c r="J1688" s="3">
        <v>42513</v>
      </c>
      <c r="K1688" s="3" t="s">
        <v>2537</v>
      </c>
      <c r="L1688" s="17">
        <f t="shared" si="286"/>
        <v>256.52</v>
      </c>
      <c r="M1688" s="20">
        <f t="shared" si="287"/>
        <v>0.92854358334632781</v>
      </c>
      <c r="N1688" s="2">
        <v>11</v>
      </c>
      <c r="O1688" s="2">
        <v>2290000</v>
      </c>
      <c r="P1688" s="2">
        <v>2500000</v>
      </c>
      <c r="Q1688" s="2">
        <f t="shared" si="288"/>
        <v>210000</v>
      </c>
      <c r="R1688" s="4">
        <f t="shared" si="289"/>
        <v>9.1703056768558958E-2</v>
      </c>
      <c r="S1688" s="2">
        <v>76762</v>
      </c>
      <c r="T1688" s="9">
        <f t="shared" si="290"/>
        <v>67621.771428571432</v>
      </c>
      <c r="U1688" s="2">
        <v>73622</v>
      </c>
      <c r="V1688" s="5">
        <f t="shared" si="291"/>
        <v>6000.2285714285681</v>
      </c>
      <c r="W1688" s="4">
        <f t="shared" si="292"/>
        <v>8.873220036488666E-2</v>
      </c>
      <c r="X1688" s="22">
        <f t="shared" si="293"/>
        <v>62789.761954512047</v>
      </c>
      <c r="Y1688" s="22">
        <f t="shared" si="294"/>
        <v>68361.235693123352</v>
      </c>
      <c r="Z1688" s="22">
        <f t="shared" si="296"/>
        <v>2392643.2492593173</v>
      </c>
      <c r="AA1688" s="11">
        <v>1700</v>
      </c>
      <c r="AB1688" s="2">
        <v>1938</v>
      </c>
      <c r="AC1688" s="2">
        <f t="shared" si="295"/>
        <v>78</v>
      </c>
      <c r="AD1688" s="2" t="s">
        <v>37</v>
      </c>
    </row>
    <row r="1689" spans="1:30" x14ac:dyDescent="0.2">
      <c r="A1689">
        <v>21</v>
      </c>
      <c r="B1689" s="2" t="s">
        <v>232</v>
      </c>
      <c r="C1689" s="2" t="s">
        <v>22</v>
      </c>
      <c r="D1689" s="2" t="s">
        <v>23</v>
      </c>
      <c r="E1689" s="2" t="s">
        <v>2767</v>
      </c>
      <c r="F1689" s="2" t="s">
        <v>2775</v>
      </c>
      <c r="G1689" s="2">
        <v>34</v>
      </c>
      <c r="H1689" s="2">
        <v>38</v>
      </c>
      <c r="I1689" s="3">
        <v>42503</v>
      </c>
      <c r="J1689" s="3">
        <v>42514</v>
      </c>
      <c r="K1689" s="3" t="s">
        <v>2537</v>
      </c>
      <c r="L1689" s="17">
        <f t="shared" si="286"/>
        <v>256.52</v>
      </c>
      <c r="M1689" s="20">
        <f t="shared" si="287"/>
        <v>0.92854358334632781</v>
      </c>
      <c r="N1689" s="2">
        <v>11</v>
      </c>
      <c r="O1689" s="2">
        <v>2490000</v>
      </c>
      <c r="P1689" s="2">
        <v>2750000</v>
      </c>
      <c r="Q1689" s="2">
        <f t="shared" si="288"/>
        <v>260000</v>
      </c>
      <c r="R1689" s="4">
        <f t="shared" si="289"/>
        <v>0.10441767068273092</v>
      </c>
      <c r="S1689" s="2"/>
      <c r="T1689" s="9">
        <f t="shared" si="290"/>
        <v>73235.294117647063</v>
      </c>
      <c r="U1689" s="2">
        <v>80882</v>
      </c>
      <c r="V1689" s="5">
        <f t="shared" si="291"/>
        <v>7646.7058823529369</v>
      </c>
      <c r="W1689" s="4">
        <f t="shared" si="292"/>
        <v>0.10441285140562243</v>
      </c>
      <c r="X1689" s="22">
        <f t="shared" si="293"/>
        <v>68002.162427422241</v>
      </c>
      <c r="Y1689" s="22">
        <f t="shared" si="294"/>
        <v>75102.462108217689</v>
      </c>
      <c r="Z1689" s="22">
        <f t="shared" si="296"/>
        <v>2553483.7116794013</v>
      </c>
      <c r="AA1689" s="11">
        <v>1907</v>
      </c>
      <c r="AB1689" s="2">
        <v>1965</v>
      </c>
      <c r="AC1689" s="2">
        <f t="shared" si="295"/>
        <v>51</v>
      </c>
      <c r="AD1689" s="2" t="s">
        <v>46</v>
      </c>
    </row>
    <row r="1690" spans="1:30" x14ac:dyDescent="0.2">
      <c r="A1690">
        <v>21</v>
      </c>
      <c r="B1690" s="2" t="s">
        <v>325</v>
      </c>
      <c r="C1690" s="2" t="s">
        <v>22</v>
      </c>
      <c r="D1690" s="2" t="s">
        <v>23</v>
      </c>
      <c r="E1690" s="2" t="s">
        <v>2767</v>
      </c>
      <c r="F1690" s="2" t="s">
        <v>2775</v>
      </c>
      <c r="G1690" s="2">
        <v>37</v>
      </c>
      <c r="H1690" s="2">
        <v>43</v>
      </c>
      <c r="I1690" s="3">
        <v>42503</v>
      </c>
      <c r="J1690" s="3">
        <v>42514</v>
      </c>
      <c r="K1690" s="3" t="s">
        <v>2537</v>
      </c>
      <c r="L1690" s="17">
        <f t="shared" si="286"/>
        <v>256.52</v>
      </c>
      <c r="M1690" s="20">
        <f t="shared" si="287"/>
        <v>0.92854358334632781</v>
      </c>
      <c r="N1690" s="2">
        <v>11</v>
      </c>
      <c r="O1690" s="2">
        <v>2250000</v>
      </c>
      <c r="P1690" s="2">
        <v>2400000</v>
      </c>
      <c r="Q1690" s="2">
        <f t="shared" si="288"/>
        <v>150000</v>
      </c>
      <c r="R1690" s="4">
        <f t="shared" si="289"/>
        <v>6.6666666666666666E-2</v>
      </c>
      <c r="S1690" s="2">
        <v>4587</v>
      </c>
      <c r="T1690" s="9">
        <f t="shared" si="290"/>
        <v>60934.783783783787</v>
      </c>
      <c r="U1690" s="2">
        <v>64989</v>
      </c>
      <c r="V1690" s="5">
        <f t="shared" si="291"/>
        <v>4054.2162162162131</v>
      </c>
      <c r="W1690" s="4">
        <f t="shared" si="292"/>
        <v>6.6533693310570796E-2</v>
      </c>
      <c r="X1690" s="22">
        <f t="shared" si="293"/>
        <v>56580.602485028307</v>
      </c>
      <c r="Y1690" s="22">
        <f t="shared" si="294"/>
        <v>60345.1189380945</v>
      </c>
      <c r="Z1690" s="22">
        <f t="shared" si="296"/>
        <v>2232769.4007094963</v>
      </c>
      <c r="AA1690" s="11">
        <v>3599</v>
      </c>
      <c r="AB1690" s="2">
        <v>1936</v>
      </c>
      <c r="AC1690" s="2">
        <f t="shared" si="295"/>
        <v>80</v>
      </c>
      <c r="AD1690" s="2" t="s">
        <v>183</v>
      </c>
    </row>
    <row r="1691" spans="1:30" x14ac:dyDescent="0.2">
      <c r="A1691">
        <v>21</v>
      </c>
      <c r="B1691" s="2" t="s">
        <v>480</v>
      </c>
      <c r="C1691" s="2" t="s">
        <v>22</v>
      </c>
      <c r="D1691" s="2" t="s">
        <v>23</v>
      </c>
      <c r="E1691" s="2" t="s">
        <v>2767</v>
      </c>
      <c r="F1691" s="2" t="s">
        <v>2775</v>
      </c>
      <c r="G1691" s="2">
        <v>43</v>
      </c>
      <c r="H1691" s="2">
        <v>48</v>
      </c>
      <c r="I1691" s="3">
        <v>42503</v>
      </c>
      <c r="J1691" s="3">
        <v>42514</v>
      </c>
      <c r="K1691" s="3" t="s">
        <v>2537</v>
      </c>
      <c r="L1691" s="17">
        <f t="shared" si="286"/>
        <v>256.52</v>
      </c>
      <c r="M1691" s="20">
        <f t="shared" si="287"/>
        <v>0.92854358334632781</v>
      </c>
      <c r="N1691" s="2">
        <v>11</v>
      </c>
      <c r="O1691" s="2">
        <v>2590000</v>
      </c>
      <c r="P1691" s="2">
        <v>3100000</v>
      </c>
      <c r="Q1691" s="2">
        <f t="shared" si="288"/>
        <v>510000</v>
      </c>
      <c r="R1691" s="4">
        <f t="shared" si="289"/>
        <v>0.19691119691119691</v>
      </c>
      <c r="S1691" s="2">
        <v>245039</v>
      </c>
      <c r="T1691" s="9">
        <f t="shared" si="290"/>
        <v>65931.139534883725</v>
      </c>
      <c r="U1691" s="2">
        <v>77792</v>
      </c>
      <c r="V1691" s="5">
        <f t="shared" si="291"/>
        <v>11860.860465116275</v>
      </c>
      <c r="W1691" s="4">
        <f t="shared" si="292"/>
        <v>0.17989770158364657</v>
      </c>
      <c r="X1691" s="22">
        <f t="shared" si="293"/>
        <v>61219.936557827677</v>
      </c>
      <c r="Y1691" s="22">
        <f t="shared" si="294"/>
        <v>72233.262435677534</v>
      </c>
      <c r="Z1691" s="22">
        <f t="shared" si="296"/>
        <v>3106030.2847341341</v>
      </c>
      <c r="AA1691" s="11">
        <v>6992</v>
      </c>
      <c r="AB1691" s="2">
        <v>1932</v>
      </c>
      <c r="AC1691" s="2">
        <f t="shared" si="295"/>
        <v>84</v>
      </c>
      <c r="AD1691" s="2" t="s">
        <v>25</v>
      </c>
    </row>
    <row r="1692" spans="1:30" x14ac:dyDescent="0.2">
      <c r="A1692">
        <v>21</v>
      </c>
      <c r="B1692" s="2" t="s">
        <v>578</v>
      </c>
      <c r="C1692" s="2" t="s">
        <v>22</v>
      </c>
      <c r="D1692" s="2" t="s">
        <v>23</v>
      </c>
      <c r="E1692" s="2" t="s">
        <v>2767</v>
      </c>
      <c r="F1692" s="2" t="s">
        <v>2775</v>
      </c>
      <c r="G1692" s="2">
        <v>46</v>
      </c>
      <c r="H1692" s="2">
        <v>52</v>
      </c>
      <c r="I1692" s="3">
        <v>42503</v>
      </c>
      <c r="J1692" s="3">
        <v>42514</v>
      </c>
      <c r="K1692" s="3" t="s">
        <v>2537</v>
      </c>
      <c r="L1692" s="17">
        <f t="shared" si="286"/>
        <v>256.52</v>
      </c>
      <c r="M1692" s="20">
        <f t="shared" si="287"/>
        <v>0.92854358334632781</v>
      </c>
      <c r="N1692" s="2">
        <v>11</v>
      </c>
      <c r="O1692" s="2">
        <v>2300000</v>
      </c>
      <c r="P1692" s="2">
        <v>2875000</v>
      </c>
      <c r="Q1692" s="2">
        <f t="shared" si="288"/>
        <v>575000</v>
      </c>
      <c r="R1692" s="4">
        <f t="shared" si="289"/>
        <v>0.25</v>
      </c>
      <c r="S1692" s="2"/>
      <c r="T1692" s="9">
        <f t="shared" si="290"/>
        <v>50000</v>
      </c>
      <c r="U1692" s="2">
        <v>62500</v>
      </c>
      <c r="V1692" s="5">
        <f t="shared" si="291"/>
        <v>12500</v>
      </c>
      <c r="W1692" s="4">
        <f t="shared" si="292"/>
        <v>0.25</v>
      </c>
      <c r="X1692" s="22">
        <f t="shared" si="293"/>
        <v>46427.17916731639</v>
      </c>
      <c r="Y1692" s="22">
        <f t="shared" si="294"/>
        <v>58033.973959145485</v>
      </c>
      <c r="Z1692" s="22">
        <f t="shared" si="296"/>
        <v>2669562.8021206921</v>
      </c>
      <c r="AA1692" s="2">
        <v>159</v>
      </c>
      <c r="AB1692" s="2">
        <v>1938</v>
      </c>
      <c r="AC1692" s="2">
        <f t="shared" si="295"/>
        <v>78</v>
      </c>
      <c r="AD1692" s="2" t="s">
        <v>37</v>
      </c>
    </row>
    <row r="1693" spans="1:30" x14ac:dyDescent="0.2">
      <c r="A1693">
        <v>21</v>
      </c>
      <c r="B1693" s="2" t="s">
        <v>663</v>
      </c>
      <c r="C1693" s="2" t="s">
        <v>22</v>
      </c>
      <c r="D1693" s="2" t="s">
        <v>23</v>
      </c>
      <c r="E1693" s="2" t="s">
        <v>2767</v>
      </c>
      <c r="F1693" s="2" t="s">
        <v>2775</v>
      </c>
      <c r="G1693" s="2">
        <v>48</v>
      </c>
      <c r="H1693" s="2">
        <v>56</v>
      </c>
      <c r="I1693" s="3">
        <v>42503</v>
      </c>
      <c r="J1693" s="3">
        <v>42514</v>
      </c>
      <c r="K1693" s="3" t="s">
        <v>2537</v>
      </c>
      <c r="L1693" s="17">
        <f t="shared" si="286"/>
        <v>256.52</v>
      </c>
      <c r="M1693" s="20">
        <f t="shared" si="287"/>
        <v>0.92854358334632781</v>
      </c>
      <c r="N1693" s="2">
        <v>11</v>
      </c>
      <c r="O1693" s="2">
        <v>2600000</v>
      </c>
      <c r="P1693" s="2">
        <v>3350000</v>
      </c>
      <c r="Q1693" s="2">
        <f t="shared" si="288"/>
        <v>750000</v>
      </c>
      <c r="R1693" s="4">
        <f t="shared" si="289"/>
        <v>0.28846153846153844</v>
      </c>
      <c r="S1693" s="2">
        <v>55150</v>
      </c>
      <c r="T1693" s="9">
        <f t="shared" si="290"/>
        <v>55315.625</v>
      </c>
      <c r="U1693" s="2">
        <v>70941</v>
      </c>
      <c r="V1693" s="5">
        <f t="shared" si="291"/>
        <v>15625.375</v>
      </c>
      <c r="W1693" s="4">
        <f t="shared" si="292"/>
        <v>0.28247669623185129</v>
      </c>
      <c r="X1693" s="22">
        <f t="shared" si="293"/>
        <v>51362.968652541713</v>
      </c>
      <c r="Y1693" s="22">
        <f t="shared" si="294"/>
        <v>65871.810346171842</v>
      </c>
      <c r="Z1693" s="22">
        <f t="shared" si="296"/>
        <v>3161846.8966162484</v>
      </c>
      <c r="AA1693" s="2">
        <v>432</v>
      </c>
      <c r="AB1693" s="2">
        <v>1896</v>
      </c>
      <c r="AC1693" s="2">
        <f t="shared" si="295"/>
        <v>120</v>
      </c>
      <c r="AD1693" s="2" t="s">
        <v>37</v>
      </c>
    </row>
    <row r="1694" spans="1:30" x14ac:dyDescent="0.2">
      <c r="A1694">
        <v>21</v>
      </c>
      <c r="B1694" s="2" t="s">
        <v>157</v>
      </c>
      <c r="C1694" s="2" t="s">
        <v>22</v>
      </c>
      <c r="D1694" s="2" t="s">
        <v>23</v>
      </c>
      <c r="E1694" s="2" t="s">
        <v>2767</v>
      </c>
      <c r="F1694" s="2" t="s">
        <v>2775</v>
      </c>
      <c r="G1694" s="2">
        <v>53</v>
      </c>
      <c r="H1694" s="2">
        <v>60</v>
      </c>
      <c r="I1694" s="3">
        <v>42503</v>
      </c>
      <c r="J1694" s="3">
        <v>42514</v>
      </c>
      <c r="K1694" s="3" t="s">
        <v>2537</v>
      </c>
      <c r="L1694" s="17">
        <f t="shared" si="286"/>
        <v>256.52</v>
      </c>
      <c r="M1694" s="20">
        <f t="shared" si="287"/>
        <v>0.92854358334632781</v>
      </c>
      <c r="N1694" s="2">
        <v>11</v>
      </c>
      <c r="O1694" s="2">
        <v>3000000</v>
      </c>
      <c r="P1694" s="2">
        <v>3950000</v>
      </c>
      <c r="Q1694" s="2">
        <f t="shared" si="288"/>
        <v>950000</v>
      </c>
      <c r="R1694" s="4">
        <f t="shared" si="289"/>
        <v>0.31666666666666665</v>
      </c>
      <c r="S1694" s="2">
        <v>14773</v>
      </c>
      <c r="T1694" s="9">
        <f t="shared" si="290"/>
        <v>56882.509433962266</v>
      </c>
      <c r="U1694" s="2">
        <v>74807</v>
      </c>
      <c r="V1694" s="5">
        <f t="shared" si="291"/>
        <v>17924.490566037734</v>
      </c>
      <c r="W1694" s="4">
        <f t="shared" si="292"/>
        <v>0.31511427228517697</v>
      </c>
      <c r="X1694" s="22">
        <f t="shared" si="293"/>
        <v>52817.889139542618</v>
      </c>
      <c r="Y1694" s="22">
        <f t="shared" si="294"/>
        <v>69461.559839388749</v>
      </c>
      <c r="Z1694" s="22">
        <f t="shared" si="296"/>
        <v>3681462.6714876038</v>
      </c>
      <c r="AA1694" s="2">
        <v>338</v>
      </c>
      <c r="AB1694" s="2">
        <v>2003</v>
      </c>
      <c r="AC1694" s="2">
        <f t="shared" si="295"/>
        <v>13</v>
      </c>
      <c r="AD1694" s="2" t="s">
        <v>191</v>
      </c>
    </row>
    <row r="1695" spans="1:30" x14ac:dyDescent="0.2">
      <c r="A1695">
        <v>21</v>
      </c>
      <c r="B1695" s="2" t="s">
        <v>1147</v>
      </c>
      <c r="C1695" s="2" t="s">
        <v>22</v>
      </c>
      <c r="D1695" s="2" t="s">
        <v>23</v>
      </c>
      <c r="E1695" s="2" t="s">
        <v>2767</v>
      </c>
      <c r="F1695" s="2" t="s">
        <v>2775</v>
      </c>
      <c r="G1695" s="2">
        <v>62</v>
      </c>
      <c r="H1695" s="2">
        <v>72</v>
      </c>
      <c r="I1695" s="3">
        <v>42503</v>
      </c>
      <c r="J1695" s="3">
        <v>42514</v>
      </c>
      <c r="K1695" s="3" t="s">
        <v>2537</v>
      </c>
      <c r="L1695" s="17">
        <f t="shared" si="286"/>
        <v>256.52</v>
      </c>
      <c r="M1695" s="20">
        <f t="shared" si="287"/>
        <v>0.92854358334632781</v>
      </c>
      <c r="N1695" s="2">
        <v>11</v>
      </c>
      <c r="O1695" s="2">
        <v>4300000</v>
      </c>
      <c r="P1695" s="2">
        <v>5100000</v>
      </c>
      <c r="Q1695" s="2">
        <f t="shared" si="288"/>
        <v>800000</v>
      </c>
      <c r="R1695" s="4">
        <f t="shared" si="289"/>
        <v>0.18604651162790697</v>
      </c>
      <c r="S1695" s="2"/>
      <c r="T1695" s="9">
        <f t="shared" si="290"/>
        <v>69354.838709677424</v>
      </c>
      <c r="U1695" s="2">
        <v>82258</v>
      </c>
      <c r="V1695" s="5">
        <f t="shared" si="291"/>
        <v>12903.161290322576</v>
      </c>
      <c r="W1695" s="4">
        <f t="shared" si="292"/>
        <v>0.18604558139534877</v>
      </c>
      <c r="X1695" s="22">
        <f t="shared" si="293"/>
        <v>64398.990457890483</v>
      </c>
      <c r="Y1695" s="22">
        <f t="shared" si="294"/>
        <v>76380.138078902237</v>
      </c>
      <c r="Z1695" s="22">
        <f t="shared" si="296"/>
        <v>4735568.5608919384</v>
      </c>
      <c r="AA1695" s="11">
        <v>2958</v>
      </c>
      <c r="AB1695" s="2">
        <v>2009</v>
      </c>
      <c r="AC1695" s="2">
        <f t="shared" si="295"/>
        <v>7</v>
      </c>
      <c r="AD1695" s="2" t="s">
        <v>29</v>
      </c>
    </row>
    <row r="1696" spans="1:30" x14ac:dyDescent="0.2">
      <c r="A1696">
        <v>21</v>
      </c>
      <c r="B1696" s="2" t="s">
        <v>736</v>
      </c>
      <c r="C1696" s="2" t="s">
        <v>22</v>
      </c>
      <c r="D1696" s="2" t="s">
        <v>23</v>
      </c>
      <c r="E1696" s="2" t="s">
        <v>2767</v>
      </c>
      <c r="F1696" s="2" t="s">
        <v>2775</v>
      </c>
      <c r="G1696" s="2">
        <v>92</v>
      </c>
      <c r="H1696" s="2">
        <v>105</v>
      </c>
      <c r="I1696" s="3">
        <v>42503</v>
      </c>
      <c r="J1696" s="3">
        <v>42514</v>
      </c>
      <c r="K1696" s="3" t="s">
        <v>2537</v>
      </c>
      <c r="L1696" s="17">
        <f t="shared" si="286"/>
        <v>256.52</v>
      </c>
      <c r="M1696" s="20">
        <f t="shared" si="287"/>
        <v>0.92854358334632781</v>
      </c>
      <c r="N1696" s="2">
        <v>11</v>
      </c>
      <c r="O1696" s="2">
        <v>6500000</v>
      </c>
      <c r="P1696" s="2">
        <v>7600000</v>
      </c>
      <c r="Q1696" s="2">
        <f t="shared" si="288"/>
        <v>1100000</v>
      </c>
      <c r="R1696" s="4">
        <f t="shared" si="289"/>
        <v>0.16923076923076924</v>
      </c>
      <c r="S1696" s="2"/>
      <c r="T1696" s="9">
        <f t="shared" si="290"/>
        <v>70652.173913043473</v>
      </c>
      <c r="U1696" s="2">
        <v>82609</v>
      </c>
      <c r="V1696" s="5">
        <f t="shared" si="291"/>
        <v>11956.826086956527</v>
      </c>
      <c r="W1696" s="4">
        <f t="shared" si="292"/>
        <v>0.16923507692307702</v>
      </c>
      <c r="X1696" s="22">
        <f t="shared" si="293"/>
        <v>65603.622736425328</v>
      </c>
      <c r="Y1696" s="22">
        <f t="shared" si="294"/>
        <v>76706.056876656789</v>
      </c>
      <c r="Z1696" s="22">
        <f t="shared" si="296"/>
        <v>7056957.2326524248</v>
      </c>
      <c r="AA1696" s="11">
        <v>1225</v>
      </c>
      <c r="AB1696" s="2">
        <v>2014</v>
      </c>
      <c r="AC1696" s="2">
        <f t="shared" si="295"/>
        <v>2</v>
      </c>
      <c r="AD1696" s="2" t="s">
        <v>37</v>
      </c>
    </row>
    <row r="1697" spans="1:30" x14ac:dyDescent="0.2">
      <c r="A1697">
        <v>21</v>
      </c>
      <c r="B1697" s="2" t="s">
        <v>348</v>
      </c>
      <c r="C1697" s="2" t="s">
        <v>22</v>
      </c>
      <c r="D1697" s="2" t="s">
        <v>23</v>
      </c>
      <c r="E1697" s="2" t="s">
        <v>2767</v>
      </c>
      <c r="F1697" s="2" t="s">
        <v>2775</v>
      </c>
      <c r="G1697" s="2">
        <v>38</v>
      </c>
      <c r="H1697" s="2">
        <v>45</v>
      </c>
      <c r="I1697" s="3">
        <v>42504</v>
      </c>
      <c r="J1697" s="3">
        <v>42515</v>
      </c>
      <c r="K1697" s="3" t="s">
        <v>2537</v>
      </c>
      <c r="L1697" s="17">
        <f t="shared" si="286"/>
        <v>256.52</v>
      </c>
      <c r="M1697" s="20">
        <f t="shared" si="287"/>
        <v>0.92854358334632781</v>
      </c>
      <c r="N1697" s="2">
        <v>11</v>
      </c>
      <c r="O1697" s="2">
        <v>3200000</v>
      </c>
      <c r="P1697" s="2">
        <v>3200000</v>
      </c>
      <c r="Q1697" s="2">
        <f t="shared" si="288"/>
        <v>0</v>
      </c>
      <c r="R1697" s="4">
        <f t="shared" si="289"/>
        <v>0</v>
      </c>
      <c r="S1697" s="2"/>
      <c r="T1697" s="9">
        <f t="shared" si="290"/>
        <v>84210.526315789481</v>
      </c>
      <c r="U1697" s="2">
        <v>84211</v>
      </c>
      <c r="V1697" s="5">
        <f t="shared" si="291"/>
        <v>0.47368421051942278</v>
      </c>
      <c r="W1697" s="4">
        <f t="shared" si="292"/>
        <v>5.6249999999181448E-6</v>
      </c>
      <c r="X1697" s="22">
        <f t="shared" si="293"/>
        <v>78193.143860743396</v>
      </c>
      <c r="Y1697" s="22">
        <f t="shared" si="294"/>
        <v>78193.583697177615</v>
      </c>
      <c r="Z1697" s="22">
        <f t="shared" si="296"/>
        <v>2971356.1804927494</v>
      </c>
      <c r="AA1697" s="11">
        <v>1380</v>
      </c>
      <c r="AB1697" s="2">
        <v>2010</v>
      </c>
      <c r="AC1697" s="2">
        <f t="shared" si="295"/>
        <v>6</v>
      </c>
      <c r="AD1697" s="2" t="s">
        <v>88</v>
      </c>
    </row>
    <row r="1698" spans="1:30" x14ac:dyDescent="0.2">
      <c r="A1698">
        <v>22</v>
      </c>
      <c r="B1698" s="2" t="s">
        <v>342</v>
      </c>
      <c r="C1698" s="2" t="s">
        <v>22</v>
      </c>
      <c r="D1698" s="2" t="s">
        <v>23</v>
      </c>
      <c r="E1698" s="2" t="s">
        <v>2767</v>
      </c>
      <c r="F1698" s="2" t="s">
        <v>2775</v>
      </c>
      <c r="G1698" s="2">
        <v>55</v>
      </c>
      <c r="H1698" s="2">
        <v>60</v>
      </c>
      <c r="I1698" s="3">
        <v>42510</v>
      </c>
      <c r="J1698" s="3">
        <v>42521</v>
      </c>
      <c r="K1698" s="3" t="s">
        <v>2537</v>
      </c>
      <c r="L1698" s="17">
        <f t="shared" si="286"/>
        <v>256.52</v>
      </c>
      <c r="M1698" s="20">
        <f t="shared" si="287"/>
        <v>0.92854358334632781</v>
      </c>
      <c r="N1698" s="2">
        <v>11</v>
      </c>
      <c r="O1698" s="2">
        <v>3200000</v>
      </c>
      <c r="P1698" s="2">
        <v>3250000</v>
      </c>
      <c r="Q1698" s="2">
        <f t="shared" si="288"/>
        <v>50000</v>
      </c>
      <c r="R1698" s="4">
        <f t="shared" si="289"/>
        <v>1.5625E-2</v>
      </c>
      <c r="S1698" s="2"/>
      <c r="T1698" s="9">
        <f t="shared" si="290"/>
        <v>58181.818181818184</v>
      </c>
      <c r="U1698" s="2">
        <v>59091</v>
      </c>
      <c r="V1698" s="5">
        <f t="shared" si="291"/>
        <v>909.1818181818162</v>
      </c>
      <c r="W1698" s="4">
        <f t="shared" si="292"/>
        <v>1.5626562499999965E-2</v>
      </c>
      <c r="X1698" s="22">
        <f t="shared" si="293"/>
        <v>54024.35394014998</v>
      </c>
      <c r="Y1698" s="22">
        <f t="shared" si="294"/>
        <v>54868.568883517859</v>
      </c>
      <c r="Z1698" s="22">
        <f t="shared" si="296"/>
        <v>3017771.2885934822</v>
      </c>
      <c r="AA1698" s="11">
        <v>1014</v>
      </c>
      <c r="AB1698" s="2">
        <v>2003</v>
      </c>
      <c r="AC1698" s="2">
        <f t="shared" si="295"/>
        <v>13</v>
      </c>
      <c r="AD1698" s="2" t="s">
        <v>25</v>
      </c>
    </row>
    <row r="1699" spans="1:30" x14ac:dyDescent="0.2">
      <c r="A1699">
        <v>22</v>
      </c>
      <c r="B1699" s="2" t="s">
        <v>1408</v>
      </c>
      <c r="C1699" s="2" t="s">
        <v>22</v>
      </c>
      <c r="D1699" s="2" t="s">
        <v>23</v>
      </c>
      <c r="E1699" s="2" t="s">
        <v>2767</v>
      </c>
      <c r="F1699" s="2" t="s">
        <v>2775</v>
      </c>
      <c r="G1699" s="2">
        <v>67</v>
      </c>
      <c r="H1699" s="2">
        <v>73</v>
      </c>
      <c r="I1699" s="3">
        <v>42510</v>
      </c>
      <c r="J1699" s="3">
        <v>42521</v>
      </c>
      <c r="K1699" s="3" t="s">
        <v>2537</v>
      </c>
      <c r="L1699" s="17">
        <f t="shared" si="286"/>
        <v>256.52</v>
      </c>
      <c r="M1699" s="20">
        <f t="shared" si="287"/>
        <v>0.92854358334632781</v>
      </c>
      <c r="N1699" s="2">
        <v>11</v>
      </c>
      <c r="O1699" s="2">
        <v>3250000</v>
      </c>
      <c r="P1699" s="2">
        <v>4060000</v>
      </c>
      <c r="Q1699" s="2">
        <f t="shared" si="288"/>
        <v>810000</v>
      </c>
      <c r="R1699" s="4">
        <f t="shared" si="289"/>
        <v>0.24923076923076923</v>
      </c>
      <c r="S1699" s="2">
        <v>25359</v>
      </c>
      <c r="T1699" s="9">
        <f t="shared" si="290"/>
        <v>48885.955223880599</v>
      </c>
      <c r="U1699" s="2">
        <v>60976</v>
      </c>
      <c r="V1699" s="5">
        <f t="shared" si="291"/>
        <v>12090.044776119401</v>
      </c>
      <c r="W1699" s="4">
        <f t="shared" si="292"/>
        <v>0.24731121077109405</v>
      </c>
      <c r="X1699" s="22">
        <f t="shared" si="293"/>
        <v>45392.740038890224</v>
      </c>
      <c r="Y1699" s="22">
        <f t="shared" si="294"/>
        <v>56618.873538125685</v>
      </c>
      <c r="Z1699" s="22">
        <f t="shared" si="296"/>
        <v>3793464.5270544207</v>
      </c>
      <c r="AA1699" s="11">
        <v>2800</v>
      </c>
      <c r="AB1699" s="2">
        <v>1994</v>
      </c>
      <c r="AC1699" s="2">
        <f t="shared" si="295"/>
        <v>22</v>
      </c>
      <c r="AD1699" s="2" t="s">
        <v>37</v>
      </c>
    </row>
    <row r="1700" spans="1:30" x14ac:dyDescent="0.2">
      <c r="A1700">
        <v>22</v>
      </c>
      <c r="B1700" s="2" t="s">
        <v>1788</v>
      </c>
      <c r="C1700" s="2" t="s">
        <v>22</v>
      </c>
      <c r="D1700" s="2" t="s">
        <v>23</v>
      </c>
      <c r="E1700" s="2" t="s">
        <v>2767</v>
      </c>
      <c r="F1700" s="2" t="s">
        <v>2775</v>
      </c>
      <c r="G1700" s="2">
        <v>78</v>
      </c>
      <c r="H1700" s="2">
        <v>86</v>
      </c>
      <c r="I1700" s="3">
        <v>42510</v>
      </c>
      <c r="J1700" s="3">
        <v>42521</v>
      </c>
      <c r="K1700" s="3" t="s">
        <v>2537</v>
      </c>
      <c r="L1700" s="17">
        <f t="shared" si="286"/>
        <v>256.52</v>
      </c>
      <c r="M1700" s="20">
        <f t="shared" si="287"/>
        <v>0.92854358334632781</v>
      </c>
      <c r="N1700" s="2">
        <v>11</v>
      </c>
      <c r="O1700" s="2">
        <v>5500000</v>
      </c>
      <c r="P1700" s="2">
        <v>6525000</v>
      </c>
      <c r="Q1700" s="2">
        <f t="shared" si="288"/>
        <v>1025000</v>
      </c>
      <c r="R1700" s="4">
        <f t="shared" si="289"/>
        <v>0.18636363636363637</v>
      </c>
      <c r="S1700" s="2">
        <v>5221</v>
      </c>
      <c r="T1700" s="9">
        <f t="shared" si="290"/>
        <v>70579.756410256407</v>
      </c>
      <c r="U1700" s="2">
        <v>83721</v>
      </c>
      <c r="V1700" s="5">
        <f t="shared" si="291"/>
        <v>13141.243589743593</v>
      </c>
      <c r="W1700" s="4">
        <f t="shared" si="292"/>
        <v>0.18618998220053298</v>
      </c>
      <c r="X1700" s="22">
        <f t="shared" si="293"/>
        <v>65536.379928890441</v>
      </c>
      <c r="Y1700" s="22">
        <f t="shared" si="294"/>
        <v>77738.597341337911</v>
      </c>
      <c r="Z1700" s="22">
        <f t="shared" si="296"/>
        <v>6063610.592624357</v>
      </c>
      <c r="AA1700" s="11">
        <v>6699</v>
      </c>
      <c r="AB1700" s="2">
        <v>2005</v>
      </c>
      <c r="AC1700" s="2">
        <f t="shared" si="295"/>
        <v>11</v>
      </c>
      <c r="AD1700" s="2" t="s">
        <v>103</v>
      </c>
    </row>
    <row r="1701" spans="1:30" x14ac:dyDescent="0.2">
      <c r="A1701">
        <v>22</v>
      </c>
      <c r="B1701" s="2" t="s">
        <v>1925</v>
      </c>
      <c r="C1701" s="2" t="s">
        <v>22</v>
      </c>
      <c r="D1701" s="2" t="s">
        <v>23</v>
      </c>
      <c r="E1701" s="2" t="s">
        <v>2767</v>
      </c>
      <c r="F1701" s="2" t="s">
        <v>2775</v>
      </c>
      <c r="G1701" s="2">
        <v>119</v>
      </c>
      <c r="H1701" s="2">
        <v>134</v>
      </c>
      <c r="I1701" s="3">
        <v>42510</v>
      </c>
      <c r="J1701" s="3">
        <v>42521</v>
      </c>
      <c r="K1701" s="3" t="s">
        <v>2537</v>
      </c>
      <c r="L1701" s="17">
        <f t="shared" si="286"/>
        <v>256.52</v>
      </c>
      <c r="M1701" s="20">
        <f t="shared" si="287"/>
        <v>0.92854358334632781</v>
      </c>
      <c r="N1701" s="2">
        <v>11</v>
      </c>
      <c r="O1701" s="2">
        <v>7100000</v>
      </c>
      <c r="P1701" s="2">
        <v>7650000</v>
      </c>
      <c r="Q1701" s="2">
        <f t="shared" si="288"/>
        <v>550000</v>
      </c>
      <c r="R1701" s="4">
        <f t="shared" si="289"/>
        <v>7.746478873239436E-2</v>
      </c>
      <c r="S1701" s="2">
        <v>10456</v>
      </c>
      <c r="T1701" s="9">
        <f t="shared" si="290"/>
        <v>59751.731092436974</v>
      </c>
      <c r="U1701" s="2">
        <v>64374</v>
      </c>
      <c r="V1701" s="5">
        <f t="shared" si="291"/>
        <v>4622.268907563026</v>
      </c>
      <c r="W1701" s="4">
        <f t="shared" si="292"/>
        <v>7.7357907847260446E-2</v>
      </c>
      <c r="X1701" s="22">
        <f t="shared" si="293"/>
        <v>55482.086499717618</v>
      </c>
      <c r="Y1701" s="22">
        <f t="shared" si="294"/>
        <v>59774.064634336508</v>
      </c>
      <c r="Z1701" s="22">
        <f t="shared" si="296"/>
        <v>7113113.6914860448</v>
      </c>
      <c r="AA1701" s="11">
        <v>10318</v>
      </c>
      <c r="AB1701" s="2">
        <v>2013</v>
      </c>
      <c r="AC1701" s="2">
        <f t="shared" si="295"/>
        <v>3</v>
      </c>
      <c r="AD1701" s="2" t="s">
        <v>209</v>
      </c>
    </row>
    <row r="1702" spans="1:30" x14ac:dyDescent="0.2">
      <c r="A1702">
        <v>23</v>
      </c>
      <c r="B1702" s="2" t="s">
        <v>375</v>
      </c>
      <c r="C1702" s="2" t="s">
        <v>22</v>
      </c>
      <c r="D1702" s="2" t="s">
        <v>23</v>
      </c>
      <c r="E1702" s="2" t="s">
        <v>2767</v>
      </c>
      <c r="F1702" s="2" t="s">
        <v>2775</v>
      </c>
      <c r="G1702" s="2">
        <v>39</v>
      </c>
      <c r="H1702" s="2">
        <v>44</v>
      </c>
      <c r="I1702" s="3">
        <v>42517</v>
      </c>
      <c r="J1702" s="3">
        <v>42528</v>
      </c>
      <c r="K1702" s="3" t="s">
        <v>2538</v>
      </c>
      <c r="L1702" s="17">
        <f t="shared" si="286"/>
        <v>259.83</v>
      </c>
      <c r="M1702" s="20">
        <f t="shared" si="287"/>
        <v>0.91671477504522192</v>
      </c>
      <c r="N1702" s="2">
        <v>11</v>
      </c>
      <c r="O1702" s="2">
        <v>2600000</v>
      </c>
      <c r="P1702" s="2">
        <v>3125000</v>
      </c>
      <c r="Q1702" s="2">
        <f t="shared" si="288"/>
        <v>525000</v>
      </c>
      <c r="R1702" s="4">
        <f t="shared" si="289"/>
        <v>0.20192307692307693</v>
      </c>
      <c r="S1702" s="2"/>
      <c r="T1702" s="9">
        <f t="shared" si="290"/>
        <v>66666.666666666672</v>
      </c>
      <c r="U1702" s="2">
        <v>80128</v>
      </c>
      <c r="V1702" s="5">
        <f t="shared" si="291"/>
        <v>13461.333333333328</v>
      </c>
      <c r="W1702" s="4">
        <f t="shared" si="292"/>
        <v>0.20191999999999991</v>
      </c>
      <c r="X1702" s="22">
        <f t="shared" si="293"/>
        <v>61114.318336348129</v>
      </c>
      <c r="Y1702" s="22">
        <f t="shared" si="294"/>
        <v>73454.521494823537</v>
      </c>
      <c r="Z1702" s="22">
        <f t="shared" si="296"/>
        <v>2864726.3382981177</v>
      </c>
      <c r="AA1702" s="11">
        <v>2171</v>
      </c>
      <c r="AB1702" s="2">
        <v>2009</v>
      </c>
      <c r="AC1702" s="2">
        <f t="shared" si="295"/>
        <v>7</v>
      </c>
      <c r="AD1702" s="2" t="s">
        <v>52</v>
      </c>
    </row>
    <row r="1703" spans="1:30" x14ac:dyDescent="0.2">
      <c r="A1703">
        <v>23</v>
      </c>
      <c r="B1703" s="2" t="s">
        <v>746</v>
      </c>
      <c r="C1703" s="2" t="s">
        <v>22</v>
      </c>
      <c r="D1703" s="2" t="s">
        <v>23</v>
      </c>
      <c r="E1703" s="2" t="s">
        <v>2767</v>
      </c>
      <c r="F1703" s="2" t="s">
        <v>2775</v>
      </c>
      <c r="G1703" s="2">
        <v>50</v>
      </c>
      <c r="H1703" s="2">
        <v>55</v>
      </c>
      <c r="I1703" s="3">
        <v>42517</v>
      </c>
      <c r="J1703" s="3">
        <v>42528</v>
      </c>
      <c r="K1703" s="3" t="s">
        <v>2538</v>
      </c>
      <c r="L1703" s="17">
        <f t="shared" si="286"/>
        <v>259.83</v>
      </c>
      <c r="M1703" s="20">
        <f t="shared" si="287"/>
        <v>0.91671477504522192</v>
      </c>
      <c r="N1703" s="2">
        <v>11</v>
      </c>
      <c r="O1703" s="2">
        <v>3100000</v>
      </c>
      <c r="P1703" s="2">
        <v>4050000</v>
      </c>
      <c r="Q1703" s="2">
        <f t="shared" si="288"/>
        <v>950000</v>
      </c>
      <c r="R1703" s="4">
        <f t="shared" si="289"/>
        <v>0.30645161290322581</v>
      </c>
      <c r="S1703" s="2"/>
      <c r="T1703" s="9">
        <f t="shared" si="290"/>
        <v>62000</v>
      </c>
      <c r="U1703" s="2">
        <v>81000</v>
      </c>
      <c r="V1703" s="5">
        <f t="shared" si="291"/>
        <v>19000</v>
      </c>
      <c r="W1703" s="4">
        <f t="shared" si="292"/>
        <v>0.30645161290322581</v>
      </c>
      <c r="X1703" s="22">
        <f t="shared" si="293"/>
        <v>56836.316052803762</v>
      </c>
      <c r="Y1703" s="22">
        <f t="shared" si="294"/>
        <v>74253.89677866298</v>
      </c>
      <c r="Z1703" s="22">
        <f t="shared" si="296"/>
        <v>3712694.8389331489</v>
      </c>
      <c r="AA1703" s="11">
        <v>2958</v>
      </c>
      <c r="AB1703" s="2">
        <v>2009</v>
      </c>
      <c r="AC1703" s="2">
        <f t="shared" si="295"/>
        <v>7</v>
      </c>
      <c r="AD1703" s="2" t="s">
        <v>27</v>
      </c>
    </row>
    <row r="1704" spans="1:30" x14ac:dyDescent="0.2">
      <c r="A1704">
        <v>23</v>
      </c>
      <c r="B1704" s="2" t="s">
        <v>971</v>
      </c>
      <c r="C1704" s="2" t="s">
        <v>22</v>
      </c>
      <c r="D1704" s="2" t="s">
        <v>23</v>
      </c>
      <c r="E1704" s="2" t="s">
        <v>2767</v>
      </c>
      <c r="F1704" s="2" t="s">
        <v>2775</v>
      </c>
      <c r="G1704" s="2">
        <v>55</v>
      </c>
      <c r="H1704" s="2">
        <v>60</v>
      </c>
      <c r="I1704" s="3">
        <v>42517</v>
      </c>
      <c r="J1704" s="3">
        <v>42528</v>
      </c>
      <c r="K1704" s="3" t="s">
        <v>2538</v>
      </c>
      <c r="L1704" s="17">
        <f t="shared" si="286"/>
        <v>259.83</v>
      </c>
      <c r="M1704" s="20">
        <f t="shared" si="287"/>
        <v>0.91671477504522192</v>
      </c>
      <c r="N1704" s="2">
        <v>11</v>
      </c>
      <c r="O1704" s="2">
        <v>3290000</v>
      </c>
      <c r="P1704" s="2">
        <v>3400000</v>
      </c>
      <c r="Q1704" s="2">
        <f t="shared" si="288"/>
        <v>110000</v>
      </c>
      <c r="R1704" s="4">
        <f t="shared" si="289"/>
        <v>3.3434650455927049E-2</v>
      </c>
      <c r="S1704" s="2"/>
      <c r="T1704" s="9">
        <f t="shared" si="290"/>
        <v>59818.181818181816</v>
      </c>
      <c r="U1704" s="2">
        <v>61818</v>
      </c>
      <c r="V1704" s="5">
        <f t="shared" si="291"/>
        <v>1999.8181818181838</v>
      </c>
      <c r="W1704" s="4">
        <f t="shared" si="292"/>
        <v>3.3431610942249272E-2</v>
      </c>
      <c r="X1704" s="22">
        <f t="shared" si="293"/>
        <v>54836.211089068725</v>
      </c>
      <c r="Y1704" s="22">
        <f t="shared" si="294"/>
        <v>56669.473963745528</v>
      </c>
      <c r="Z1704" s="22">
        <f t="shared" si="296"/>
        <v>3116821.0680060042</v>
      </c>
      <c r="AA1704" s="11">
        <v>1181</v>
      </c>
      <c r="AB1704" s="2">
        <v>1988</v>
      </c>
      <c r="AC1704" s="2">
        <f t="shared" si="295"/>
        <v>28</v>
      </c>
      <c r="AD1704" s="2" t="s">
        <v>213</v>
      </c>
    </row>
    <row r="1705" spans="1:30" x14ac:dyDescent="0.2">
      <c r="A1705">
        <v>23</v>
      </c>
      <c r="B1705" s="2" t="s">
        <v>1250</v>
      </c>
      <c r="C1705" s="2" t="s">
        <v>22</v>
      </c>
      <c r="D1705" s="2" t="s">
        <v>23</v>
      </c>
      <c r="E1705" s="2" t="s">
        <v>2767</v>
      </c>
      <c r="F1705" s="2" t="s">
        <v>2775</v>
      </c>
      <c r="G1705" s="2">
        <v>63</v>
      </c>
      <c r="H1705" s="2">
        <v>70</v>
      </c>
      <c r="I1705" s="3">
        <v>42518</v>
      </c>
      <c r="J1705" s="3">
        <v>42529</v>
      </c>
      <c r="K1705" s="3" t="s">
        <v>2538</v>
      </c>
      <c r="L1705" s="17">
        <f t="shared" si="286"/>
        <v>259.83</v>
      </c>
      <c r="M1705" s="20">
        <f t="shared" si="287"/>
        <v>0.91671477504522192</v>
      </c>
      <c r="N1705" s="2">
        <v>11</v>
      </c>
      <c r="O1705" s="2">
        <v>3600000</v>
      </c>
      <c r="P1705" s="2">
        <v>4210000</v>
      </c>
      <c r="Q1705" s="2">
        <f t="shared" si="288"/>
        <v>610000</v>
      </c>
      <c r="R1705" s="4">
        <f t="shared" si="289"/>
        <v>0.16944444444444445</v>
      </c>
      <c r="S1705" s="2">
        <v>222802</v>
      </c>
      <c r="T1705" s="9">
        <f t="shared" si="290"/>
        <v>60679.396825396827</v>
      </c>
      <c r="U1705" s="2">
        <v>70362</v>
      </c>
      <c r="V1705" s="5">
        <f t="shared" si="291"/>
        <v>9682.6031746031731</v>
      </c>
      <c r="W1705" s="4">
        <f t="shared" si="292"/>
        <v>0.15956986524544037</v>
      </c>
      <c r="X1705" s="22">
        <f t="shared" si="293"/>
        <v>55625.699610673408</v>
      </c>
      <c r="Y1705" s="22">
        <f t="shared" si="294"/>
        <v>64501.885001731906</v>
      </c>
      <c r="Z1705" s="22">
        <f t="shared" si="296"/>
        <v>4063618.7551091099</v>
      </c>
      <c r="AA1705" s="2">
        <v>510</v>
      </c>
      <c r="AB1705" s="2">
        <v>1938</v>
      </c>
      <c r="AC1705" s="2">
        <f t="shared" si="295"/>
        <v>78</v>
      </c>
      <c r="AD1705" s="2" t="s">
        <v>83</v>
      </c>
    </row>
    <row r="1706" spans="1:30" x14ac:dyDescent="0.2">
      <c r="A1706">
        <v>24</v>
      </c>
      <c r="B1706" s="2" t="s">
        <v>453</v>
      </c>
      <c r="C1706" s="2" t="s">
        <v>22</v>
      </c>
      <c r="D1706" s="2" t="s">
        <v>23</v>
      </c>
      <c r="E1706" s="2" t="s">
        <v>2767</v>
      </c>
      <c r="F1706" s="2" t="s">
        <v>2775</v>
      </c>
      <c r="G1706" s="2">
        <v>42</v>
      </c>
      <c r="H1706" s="2">
        <v>45</v>
      </c>
      <c r="I1706" s="3">
        <v>42524</v>
      </c>
      <c r="J1706" s="3">
        <v>42535</v>
      </c>
      <c r="K1706" s="3" t="s">
        <v>2538</v>
      </c>
      <c r="L1706" s="17">
        <f t="shared" si="286"/>
        <v>259.83</v>
      </c>
      <c r="M1706" s="20">
        <f t="shared" si="287"/>
        <v>0.91671477504522192</v>
      </c>
      <c r="N1706" s="2">
        <v>11</v>
      </c>
      <c r="O1706" s="2">
        <v>2800000</v>
      </c>
      <c r="P1706" s="2">
        <v>3300000</v>
      </c>
      <c r="Q1706" s="2">
        <f t="shared" si="288"/>
        <v>500000</v>
      </c>
      <c r="R1706" s="4">
        <f t="shared" si="289"/>
        <v>0.17857142857142858</v>
      </c>
      <c r="S1706" s="2"/>
      <c r="T1706" s="9">
        <f t="shared" si="290"/>
        <v>66666.666666666672</v>
      </c>
      <c r="U1706" s="2">
        <v>78571</v>
      </c>
      <c r="V1706" s="5">
        <f t="shared" si="291"/>
        <v>11904.333333333328</v>
      </c>
      <c r="W1706" s="4">
        <f t="shared" si="292"/>
        <v>0.17856499999999992</v>
      </c>
      <c r="X1706" s="22">
        <f t="shared" si="293"/>
        <v>61114.318336348129</v>
      </c>
      <c r="Y1706" s="22">
        <f t="shared" si="294"/>
        <v>72027.196590078136</v>
      </c>
      <c r="Z1706" s="22">
        <f t="shared" si="296"/>
        <v>3025142.2567832819</v>
      </c>
      <c r="AA1706" s="2">
        <v>403</v>
      </c>
      <c r="AB1706" s="2">
        <v>1880</v>
      </c>
      <c r="AC1706" s="2">
        <f t="shared" si="295"/>
        <v>136</v>
      </c>
      <c r="AD1706" s="2" t="s">
        <v>37</v>
      </c>
    </row>
    <row r="1707" spans="1:30" x14ac:dyDescent="0.2">
      <c r="A1707">
        <v>24</v>
      </c>
      <c r="B1707" s="2" t="s">
        <v>2032</v>
      </c>
      <c r="C1707" s="2" t="s">
        <v>22</v>
      </c>
      <c r="D1707" s="2" t="s">
        <v>23</v>
      </c>
      <c r="E1707" s="2" t="s">
        <v>2767</v>
      </c>
      <c r="F1707" s="2" t="s">
        <v>2775</v>
      </c>
      <c r="G1707" s="2">
        <v>89</v>
      </c>
      <c r="H1707" s="2">
        <v>99</v>
      </c>
      <c r="I1707" s="3">
        <v>42524</v>
      </c>
      <c r="J1707" s="3">
        <v>42535</v>
      </c>
      <c r="K1707" s="3" t="s">
        <v>2538</v>
      </c>
      <c r="L1707" s="17">
        <f t="shared" si="286"/>
        <v>259.83</v>
      </c>
      <c r="M1707" s="20">
        <f t="shared" si="287"/>
        <v>0.91671477504522192</v>
      </c>
      <c r="N1707" s="2">
        <v>11</v>
      </c>
      <c r="O1707" s="2">
        <v>5990000</v>
      </c>
      <c r="P1707" s="2">
        <v>6550000</v>
      </c>
      <c r="Q1707" s="2">
        <f t="shared" si="288"/>
        <v>560000</v>
      </c>
      <c r="R1707" s="4">
        <f t="shared" si="289"/>
        <v>9.3489148580968282E-2</v>
      </c>
      <c r="S1707" s="2">
        <v>61691</v>
      </c>
      <c r="T1707" s="9">
        <f t="shared" si="290"/>
        <v>67996.528089887637</v>
      </c>
      <c r="U1707" s="2">
        <v>74289</v>
      </c>
      <c r="V1707" s="5">
        <f t="shared" si="291"/>
        <v>6292.4719101123628</v>
      </c>
      <c r="W1707" s="4">
        <f t="shared" si="292"/>
        <v>9.2541076535467573E-2</v>
      </c>
      <c r="X1707" s="22">
        <f t="shared" si="293"/>
        <v>62333.421951777462</v>
      </c>
      <c r="Y1707" s="22">
        <f t="shared" si="294"/>
        <v>68101.823923334494</v>
      </c>
      <c r="Z1707" s="22">
        <f t="shared" si="296"/>
        <v>6061062.3291767696</v>
      </c>
      <c r="AA1707" s="2">
        <v>538</v>
      </c>
      <c r="AB1707" s="2">
        <v>1900</v>
      </c>
      <c r="AC1707" s="2">
        <f t="shared" si="295"/>
        <v>116</v>
      </c>
      <c r="AD1707" s="2" t="s">
        <v>120</v>
      </c>
    </row>
    <row r="1708" spans="1:30" x14ac:dyDescent="0.2">
      <c r="A1708">
        <v>24</v>
      </c>
      <c r="B1708" s="2" t="s">
        <v>414</v>
      </c>
      <c r="C1708" s="2" t="s">
        <v>22</v>
      </c>
      <c r="D1708" s="2" t="s">
        <v>23</v>
      </c>
      <c r="E1708" s="2" t="s">
        <v>2767</v>
      </c>
      <c r="F1708" s="2" t="s">
        <v>2775</v>
      </c>
      <c r="G1708" s="2">
        <v>97</v>
      </c>
      <c r="H1708" s="2">
        <v>109</v>
      </c>
      <c r="I1708" s="3">
        <v>42524</v>
      </c>
      <c r="J1708" s="3">
        <v>42535</v>
      </c>
      <c r="K1708" s="3" t="s">
        <v>2538</v>
      </c>
      <c r="L1708" s="17">
        <f t="shared" si="286"/>
        <v>259.83</v>
      </c>
      <c r="M1708" s="20">
        <f t="shared" si="287"/>
        <v>0.91671477504522192</v>
      </c>
      <c r="N1708" s="2">
        <v>11</v>
      </c>
      <c r="O1708" s="2">
        <v>6500000</v>
      </c>
      <c r="P1708" s="2">
        <v>6230000</v>
      </c>
      <c r="Q1708" s="2">
        <f t="shared" si="288"/>
        <v>-270000</v>
      </c>
      <c r="R1708" s="4">
        <f t="shared" si="289"/>
        <v>-4.1538461538461538E-2</v>
      </c>
      <c r="S1708" s="2">
        <v>46954</v>
      </c>
      <c r="T1708" s="9">
        <f t="shared" si="290"/>
        <v>67494.371134020621</v>
      </c>
      <c r="U1708" s="2">
        <v>64711</v>
      </c>
      <c r="V1708" s="5">
        <f t="shared" si="291"/>
        <v>-2783.371134020621</v>
      </c>
      <c r="W1708" s="4">
        <f t="shared" si="292"/>
        <v>-4.1238566820539786E-2</v>
      </c>
      <c r="X1708" s="22">
        <f t="shared" si="293"/>
        <v>61873.08725094243</v>
      </c>
      <c r="Y1708" s="22">
        <f t="shared" si="294"/>
        <v>59321.529807951352</v>
      </c>
      <c r="Z1708" s="22">
        <f t="shared" si="296"/>
        <v>5754188.3913712809</v>
      </c>
      <c r="AA1708" s="11">
        <v>5879</v>
      </c>
      <c r="AB1708" s="2">
        <v>1973</v>
      </c>
      <c r="AC1708" s="2">
        <f t="shared" si="295"/>
        <v>43</v>
      </c>
      <c r="AD1708" s="2" t="s">
        <v>25</v>
      </c>
    </row>
    <row r="1709" spans="1:30" x14ac:dyDescent="0.2">
      <c r="A1709">
        <v>24</v>
      </c>
      <c r="B1709" s="2" t="s">
        <v>376</v>
      </c>
      <c r="C1709" s="2" t="s">
        <v>22</v>
      </c>
      <c r="D1709" s="2" t="s">
        <v>23</v>
      </c>
      <c r="E1709" s="2" t="s">
        <v>2767</v>
      </c>
      <c r="F1709" s="2" t="s">
        <v>2775</v>
      </c>
      <c r="G1709" s="2">
        <v>39</v>
      </c>
      <c r="H1709" s="2">
        <v>46</v>
      </c>
      <c r="I1709" s="3">
        <v>42525</v>
      </c>
      <c r="J1709" s="3">
        <v>42536</v>
      </c>
      <c r="K1709" s="3" t="s">
        <v>2538</v>
      </c>
      <c r="L1709" s="17">
        <f t="shared" si="286"/>
        <v>259.83</v>
      </c>
      <c r="M1709" s="20">
        <f t="shared" si="287"/>
        <v>0.91671477504522192</v>
      </c>
      <c r="N1709" s="2">
        <v>11</v>
      </c>
      <c r="O1709" s="2">
        <v>2700000</v>
      </c>
      <c r="P1709" s="2">
        <v>2750000</v>
      </c>
      <c r="Q1709" s="2">
        <f t="shared" si="288"/>
        <v>50000</v>
      </c>
      <c r="R1709" s="4">
        <f t="shared" si="289"/>
        <v>1.8518518518518517E-2</v>
      </c>
      <c r="S1709" s="2">
        <v>99509</v>
      </c>
      <c r="T1709" s="9">
        <f t="shared" si="290"/>
        <v>71782.282051282047</v>
      </c>
      <c r="U1709" s="2">
        <v>73064</v>
      </c>
      <c r="V1709" s="5">
        <f t="shared" si="291"/>
        <v>1281.7179487179528</v>
      </c>
      <c r="W1709" s="4">
        <f t="shared" si="292"/>
        <v>1.785563111245585E-2</v>
      </c>
      <c r="X1709" s="22">
        <f t="shared" si="293"/>
        <v>65803.878542873688</v>
      </c>
      <c r="Y1709" s="22">
        <f t="shared" si="294"/>
        <v>66978.848323904094</v>
      </c>
      <c r="Z1709" s="22">
        <f t="shared" si="296"/>
        <v>2612175.0846322598</v>
      </c>
      <c r="AA1709" s="11">
        <v>1058</v>
      </c>
      <c r="AB1709" s="2">
        <v>1917</v>
      </c>
      <c r="AC1709" s="2">
        <f t="shared" si="295"/>
        <v>99</v>
      </c>
      <c r="AD1709" s="2" t="s">
        <v>96</v>
      </c>
    </row>
    <row r="1710" spans="1:30" x14ac:dyDescent="0.2">
      <c r="A1710">
        <v>24</v>
      </c>
      <c r="B1710" s="2" t="s">
        <v>1052</v>
      </c>
      <c r="C1710" s="2" t="s">
        <v>22</v>
      </c>
      <c r="D1710" s="2" t="s">
        <v>23</v>
      </c>
      <c r="E1710" s="2" t="s">
        <v>2767</v>
      </c>
      <c r="F1710" s="2" t="s">
        <v>2775</v>
      </c>
      <c r="G1710" s="2">
        <v>57</v>
      </c>
      <c r="H1710" s="2">
        <v>63</v>
      </c>
      <c r="I1710" s="3">
        <v>42525</v>
      </c>
      <c r="J1710" s="3">
        <v>42536</v>
      </c>
      <c r="K1710" s="3" t="s">
        <v>2538</v>
      </c>
      <c r="L1710" s="17">
        <f t="shared" si="286"/>
        <v>259.83</v>
      </c>
      <c r="M1710" s="20">
        <f t="shared" si="287"/>
        <v>0.91671477504522192</v>
      </c>
      <c r="N1710" s="2">
        <v>11</v>
      </c>
      <c r="O1710" s="2">
        <v>3300000</v>
      </c>
      <c r="P1710" s="2">
        <v>3950000</v>
      </c>
      <c r="Q1710" s="2">
        <f t="shared" si="288"/>
        <v>650000</v>
      </c>
      <c r="R1710" s="4">
        <f t="shared" si="289"/>
        <v>0.19696969696969696</v>
      </c>
      <c r="S1710" s="2"/>
      <c r="T1710" s="9">
        <f t="shared" si="290"/>
        <v>57894.73684210526</v>
      </c>
      <c r="U1710" s="2">
        <v>69298</v>
      </c>
      <c r="V1710" s="5">
        <f t="shared" si="291"/>
        <v>11403.26315789474</v>
      </c>
      <c r="W1710" s="4">
        <f t="shared" si="292"/>
        <v>0.19696545454545461</v>
      </c>
      <c r="X1710" s="22">
        <f t="shared" si="293"/>
        <v>53072.960660512843</v>
      </c>
      <c r="Y1710" s="22">
        <f t="shared" si="294"/>
        <v>63526.500481083785</v>
      </c>
      <c r="Z1710" s="22">
        <f t="shared" si="296"/>
        <v>3621010.5274217757</v>
      </c>
      <c r="AA1710" s="11">
        <v>3668</v>
      </c>
      <c r="AB1710" s="2">
        <v>1914</v>
      </c>
      <c r="AC1710" s="2">
        <f t="shared" si="295"/>
        <v>102</v>
      </c>
      <c r="AD1710" s="2" t="s">
        <v>105</v>
      </c>
    </row>
    <row r="1711" spans="1:30" x14ac:dyDescent="0.2">
      <c r="A1711">
        <v>25</v>
      </c>
      <c r="B1711" s="2" t="s">
        <v>455</v>
      </c>
      <c r="C1711" s="2" t="s">
        <v>22</v>
      </c>
      <c r="D1711" s="2" t="s">
        <v>23</v>
      </c>
      <c r="E1711" s="2" t="s">
        <v>2767</v>
      </c>
      <c r="F1711" s="2" t="s">
        <v>2775</v>
      </c>
      <c r="G1711" s="2">
        <v>42</v>
      </c>
      <c r="H1711" s="2">
        <v>49</v>
      </c>
      <c r="I1711" s="3">
        <v>42530</v>
      </c>
      <c r="J1711" s="3">
        <v>42541</v>
      </c>
      <c r="K1711" s="3" t="s">
        <v>2538</v>
      </c>
      <c r="L1711" s="17">
        <f t="shared" si="286"/>
        <v>259.83</v>
      </c>
      <c r="M1711" s="20">
        <f t="shared" si="287"/>
        <v>0.91671477504522192</v>
      </c>
      <c r="N1711" s="2">
        <v>11</v>
      </c>
      <c r="O1711" s="2">
        <v>2190000</v>
      </c>
      <c r="P1711" s="2">
        <v>2450000</v>
      </c>
      <c r="Q1711" s="2">
        <f t="shared" si="288"/>
        <v>260000</v>
      </c>
      <c r="R1711" s="4">
        <f t="shared" si="289"/>
        <v>0.11872146118721461</v>
      </c>
      <c r="S1711" s="2">
        <v>47013</v>
      </c>
      <c r="T1711" s="9">
        <f t="shared" si="290"/>
        <v>53262.214285714283</v>
      </c>
      <c r="U1711" s="2">
        <v>59453</v>
      </c>
      <c r="V1711" s="5">
        <f t="shared" si="291"/>
        <v>6190.7857142857174</v>
      </c>
      <c r="W1711" s="4">
        <f t="shared" si="292"/>
        <v>0.11623222574030645</v>
      </c>
      <c r="X1711" s="22">
        <f t="shared" si="293"/>
        <v>48826.258787338971</v>
      </c>
      <c r="Y1711" s="22">
        <f t="shared" si="294"/>
        <v>54501.443520763576</v>
      </c>
      <c r="Z1711" s="22">
        <f t="shared" si="296"/>
        <v>2289060.6278720703</v>
      </c>
      <c r="AA1711" s="11">
        <v>1922</v>
      </c>
      <c r="AB1711" s="2">
        <v>1936</v>
      </c>
      <c r="AC1711" s="2">
        <f t="shared" si="295"/>
        <v>80</v>
      </c>
      <c r="AD1711" s="2" t="s">
        <v>181</v>
      </c>
    </row>
    <row r="1712" spans="1:30" x14ac:dyDescent="0.2">
      <c r="A1712">
        <v>25</v>
      </c>
      <c r="B1712" s="2" t="s">
        <v>1324</v>
      </c>
      <c r="C1712" s="2" t="s">
        <v>22</v>
      </c>
      <c r="D1712" s="2" t="s">
        <v>23</v>
      </c>
      <c r="E1712" s="2" t="s">
        <v>2767</v>
      </c>
      <c r="F1712" s="2" t="s">
        <v>2775</v>
      </c>
      <c r="G1712" s="2">
        <v>88</v>
      </c>
      <c r="H1712" s="2">
        <v>105</v>
      </c>
      <c r="I1712" s="3">
        <v>42530</v>
      </c>
      <c r="J1712" s="3">
        <v>42541</v>
      </c>
      <c r="K1712" s="3" t="s">
        <v>2538</v>
      </c>
      <c r="L1712" s="17">
        <f t="shared" si="286"/>
        <v>259.83</v>
      </c>
      <c r="M1712" s="20">
        <f t="shared" si="287"/>
        <v>0.91671477504522192</v>
      </c>
      <c r="N1712" s="2">
        <v>11</v>
      </c>
      <c r="O1712" s="2">
        <v>5490000</v>
      </c>
      <c r="P1712" s="2">
        <v>6700000</v>
      </c>
      <c r="Q1712" s="2">
        <f t="shared" si="288"/>
        <v>1210000</v>
      </c>
      <c r="R1712" s="4">
        <f t="shared" si="289"/>
        <v>0.22040072859744991</v>
      </c>
      <c r="S1712" s="2"/>
      <c r="T1712" s="9">
        <f t="shared" si="290"/>
        <v>62386.36363636364</v>
      </c>
      <c r="U1712" s="2">
        <v>76136</v>
      </c>
      <c r="V1712" s="5">
        <f t="shared" si="291"/>
        <v>13749.63636363636</v>
      </c>
      <c r="W1712" s="4">
        <f t="shared" si="292"/>
        <v>0.22039489981785057</v>
      </c>
      <c r="X1712" s="22">
        <f t="shared" si="293"/>
        <v>57190.501306798506</v>
      </c>
      <c r="Y1712" s="22">
        <f t="shared" si="294"/>
        <v>69794.996112843015</v>
      </c>
      <c r="Z1712" s="22">
        <f t="shared" si="296"/>
        <v>6141959.6579301851</v>
      </c>
      <c r="AA1712" s="2">
        <v>71</v>
      </c>
      <c r="AB1712" s="2">
        <v>2012</v>
      </c>
      <c r="AC1712" s="2">
        <f t="shared" si="295"/>
        <v>4</v>
      </c>
      <c r="AD1712" s="2" t="s">
        <v>1870</v>
      </c>
    </row>
    <row r="1713" spans="1:30" x14ac:dyDescent="0.2">
      <c r="A1713">
        <v>25</v>
      </c>
      <c r="B1713" s="2" t="s">
        <v>931</v>
      </c>
      <c r="C1713" s="2" t="s">
        <v>22</v>
      </c>
      <c r="D1713" s="2" t="s">
        <v>23</v>
      </c>
      <c r="E1713" s="2" t="s">
        <v>2767</v>
      </c>
      <c r="F1713" s="2" t="s">
        <v>2775</v>
      </c>
      <c r="G1713" s="2">
        <v>54</v>
      </c>
      <c r="H1713" s="2">
        <v>59</v>
      </c>
      <c r="I1713" s="3">
        <v>42531</v>
      </c>
      <c r="J1713" s="3">
        <v>42542</v>
      </c>
      <c r="K1713" s="3" t="s">
        <v>2538</v>
      </c>
      <c r="L1713" s="17">
        <f t="shared" si="286"/>
        <v>259.83</v>
      </c>
      <c r="M1713" s="20">
        <f t="shared" si="287"/>
        <v>0.91671477504522192</v>
      </c>
      <c r="N1713" s="2">
        <v>11</v>
      </c>
      <c r="O1713" s="2">
        <v>2800000</v>
      </c>
      <c r="P1713" s="2">
        <v>3490000</v>
      </c>
      <c r="Q1713" s="2">
        <f t="shared" si="288"/>
        <v>690000</v>
      </c>
      <c r="R1713" s="4">
        <f t="shared" si="289"/>
        <v>0.24642857142857144</v>
      </c>
      <c r="S1713" s="2"/>
      <c r="T1713" s="9">
        <f t="shared" si="290"/>
        <v>51851.851851851854</v>
      </c>
      <c r="U1713" s="2">
        <v>64630</v>
      </c>
      <c r="V1713" s="5">
        <f t="shared" si="291"/>
        <v>12778.148148148146</v>
      </c>
      <c r="W1713" s="4">
        <f t="shared" si="292"/>
        <v>0.24643571428571423</v>
      </c>
      <c r="X1713" s="22">
        <f t="shared" si="293"/>
        <v>47533.358706048544</v>
      </c>
      <c r="Y1713" s="22">
        <f t="shared" si="294"/>
        <v>59247.275911172692</v>
      </c>
      <c r="Z1713" s="22">
        <f t="shared" si="296"/>
        <v>3199352.8992033252</v>
      </c>
      <c r="AA1713" s="11">
        <v>4676</v>
      </c>
      <c r="AB1713" s="2">
        <v>1938</v>
      </c>
      <c r="AC1713" s="2">
        <f t="shared" si="295"/>
        <v>78</v>
      </c>
      <c r="AD1713" s="2" t="s">
        <v>203</v>
      </c>
    </row>
    <row r="1714" spans="1:30" x14ac:dyDescent="0.2">
      <c r="A1714">
        <v>25</v>
      </c>
      <c r="B1714" s="2" t="s">
        <v>1054</v>
      </c>
      <c r="C1714" s="2" t="s">
        <v>22</v>
      </c>
      <c r="D1714" s="2" t="s">
        <v>23</v>
      </c>
      <c r="E1714" s="2" t="s">
        <v>2767</v>
      </c>
      <c r="F1714" s="2" t="s">
        <v>2775</v>
      </c>
      <c r="G1714" s="2">
        <v>57</v>
      </c>
      <c r="H1714" s="2">
        <v>66</v>
      </c>
      <c r="I1714" s="3">
        <v>42531</v>
      </c>
      <c r="J1714" s="3">
        <v>42542</v>
      </c>
      <c r="K1714" s="3" t="s">
        <v>2538</v>
      </c>
      <c r="L1714" s="17">
        <f t="shared" si="286"/>
        <v>259.83</v>
      </c>
      <c r="M1714" s="20">
        <f t="shared" si="287"/>
        <v>0.91671477504522192</v>
      </c>
      <c r="N1714" s="2">
        <v>11</v>
      </c>
      <c r="O1714" s="2">
        <v>3500000</v>
      </c>
      <c r="P1714" s="2">
        <v>4000000</v>
      </c>
      <c r="Q1714" s="2">
        <f t="shared" si="288"/>
        <v>500000</v>
      </c>
      <c r="R1714" s="4">
        <f t="shared" si="289"/>
        <v>0.14285714285714285</v>
      </c>
      <c r="S1714" s="2"/>
      <c r="T1714" s="9">
        <f t="shared" si="290"/>
        <v>61403.508771929824</v>
      </c>
      <c r="U1714" s="2">
        <v>70175</v>
      </c>
      <c r="V1714" s="5">
        <f t="shared" si="291"/>
        <v>8771.4912280701756</v>
      </c>
      <c r="W1714" s="4">
        <f t="shared" si="292"/>
        <v>0.14285</v>
      </c>
      <c r="X1714" s="22">
        <f t="shared" si="293"/>
        <v>56289.503730846962</v>
      </c>
      <c r="Y1714" s="22">
        <f t="shared" si="294"/>
        <v>64330.45933879845</v>
      </c>
      <c r="Z1714" s="22">
        <f t="shared" si="296"/>
        <v>3666836.1823115116</v>
      </c>
      <c r="AA1714" s="2">
        <v>51</v>
      </c>
      <c r="AB1714" s="2">
        <v>2011</v>
      </c>
      <c r="AC1714" s="2">
        <f t="shared" si="295"/>
        <v>5</v>
      </c>
      <c r="AD1714" s="2" t="s">
        <v>37</v>
      </c>
    </row>
    <row r="1715" spans="1:30" x14ac:dyDescent="0.2">
      <c r="A1715">
        <v>25</v>
      </c>
      <c r="B1715" s="2" t="s">
        <v>1412</v>
      </c>
      <c r="C1715" s="2" t="s">
        <v>22</v>
      </c>
      <c r="D1715" s="2" t="s">
        <v>23</v>
      </c>
      <c r="E1715" s="2" t="s">
        <v>2767</v>
      </c>
      <c r="F1715" s="2" t="s">
        <v>2775</v>
      </c>
      <c r="G1715" s="2">
        <v>67</v>
      </c>
      <c r="H1715" s="2">
        <v>74</v>
      </c>
      <c r="I1715" s="3">
        <v>42531</v>
      </c>
      <c r="J1715" s="3">
        <v>42542</v>
      </c>
      <c r="K1715" s="3" t="s">
        <v>2538</v>
      </c>
      <c r="L1715" s="17">
        <f t="shared" si="286"/>
        <v>259.83</v>
      </c>
      <c r="M1715" s="20">
        <f t="shared" si="287"/>
        <v>0.91671477504522192</v>
      </c>
      <c r="N1715" s="2">
        <v>11</v>
      </c>
      <c r="O1715" s="2">
        <v>3800000</v>
      </c>
      <c r="P1715" s="2">
        <v>4375000</v>
      </c>
      <c r="Q1715" s="2">
        <f t="shared" si="288"/>
        <v>575000</v>
      </c>
      <c r="R1715" s="4">
        <f t="shared" si="289"/>
        <v>0.15131578947368421</v>
      </c>
      <c r="S1715" s="2">
        <v>39279</v>
      </c>
      <c r="T1715" s="9">
        <f t="shared" si="290"/>
        <v>57302.671641791043</v>
      </c>
      <c r="U1715" s="2">
        <v>65885</v>
      </c>
      <c r="V1715" s="5">
        <f t="shared" si="291"/>
        <v>8582.3283582089571</v>
      </c>
      <c r="W1715" s="4">
        <f t="shared" si="292"/>
        <v>0.14977187122894692</v>
      </c>
      <c r="X1715" s="22">
        <f t="shared" si="293"/>
        <v>52530.205743594692</v>
      </c>
      <c r="Y1715" s="22">
        <f t="shared" si="294"/>
        <v>60397.752953854448</v>
      </c>
      <c r="Z1715" s="22">
        <f t="shared" si="296"/>
        <v>4046649.4479082478</v>
      </c>
      <c r="AA1715" s="11">
        <v>29591</v>
      </c>
      <c r="AB1715" s="2">
        <v>1911</v>
      </c>
      <c r="AC1715" s="2">
        <f t="shared" si="295"/>
        <v>105</v>
      </c>
      <c r="AD1715" s="2" t="s">
        <v>133</v>
      </c>
    </row>
    <row r="1716" spans="1:30" x14ac:dyDescent="0.2">
      <c r="A1716">
        <v>25</v>
      </c>
      <c r="B1716" s="2" t="s">
        <v>1634</v>
      </c>
      <c r="C1716" s="2" t="s">
        <v>22</v>
      </c>
      <c r="D1716" s="2" t="s">
        <v>23</v>
      </c>
      <c r="E1716" s="2" t="s">
        <v>2767</v>
      </c>
      <c r="F1716" s="2" t="s">
        <v>2775</v>
      </c>
      <c r="G1716" s="2">
        <v>73</v>
      </c>
      <c r="H1716" s="2">
        <v>82</v>
      </c>
      <c r="I1716" s="3">
        <v>42531</v>
      </c>
      <c r="J1716" s="3">
        <v>42542</v>
      </c>
      <c r="K1716" s="3" t="s">
        <v>2538</v>
      </c>
      <c r="L1716" s="17">
        <f t="shared" si="286"/>
        <v>259.83</v>
      </c>
      <c r="M1716" s="20">
        <f t="shared" si="287"/>
        <v>0.91671477504522192</v>
      </c>
      <c r="N1716" s="2">
        <v>11</v>
      </c>
      <c r="O1716" s="2">
        <v>4900000</v>
      </c>
      <c r="P1716" s="2">
        <v>4900000</v>
      </c>
      <c r="Q1716" s="2">
        <f t="shared" si="288"/>
        <v>0</v>
      </c>
      <c r="R1716" s="4">
        <f t="shared" si="289"/>
        <v>0</v>
      </c>
      <c r="S1716" s="2">
        <v>4310</v>
      </c>
      <c r="T1716" s="9">
        <f t="shared" si="290"/>
        <v>67182.328767123283</v>
      </c>
      <c r="U1716" s="2">
        <v>67182</v>
      </c>
      <c r="V1716" s="5">
        <f t="shared" si="291"/>
        <v>-0.32876712328288704</v>
      </c>
      <c r="W1716" s="4">
        <f t="shared" si="292"/>
        <v>-4.8936547648192622E-6</v>
      </c>
      <c r="X1716" s="22">
        <f t="shared" si="293"/>
        <v>61587.033402767564</v>
      </c>
      <c r="Y1716" s="22">
        <f t="shared" si="294"/>
        <v>61586.732017088099</v>
      </c>
      <c r="Z1716" s="22">
        <f t="shared" si="296"/>
        <v>4495831.4372474309</v>
      </c>
      <c r="AA1716" s="11">
        <v>5631</v>
      </c>
      <c r="AB1716" s="2">
        <v>2012</v>
      </c>
      <c r="AC1716" s="2">
        <f t="shared" si="295"/>
        <v>4</v>
      </c>
      <c r="AD1716" s="2" t="s">
        <v>67</v>
      </c>
    </row>
    <row r="1717" spans="1:30" x14ac:dyDescent="0.2">
      <c r="A1717">
        <v>25</v>
      </c>
      <c r="B1717" s="2" t="s">
        <v>400</v>
      </c>
      <c r="C1717" s="2" t="s">
        <v>22</v>
      </c>
      <c r="D1717" s="2" t="s">
        <v>23</v>
      </c>
      <c r="E1717" s="2" t="s">
        <v>2767</v>
      </c>
      <c r="F1717" s="2" t="s">
        <v>2775</v>
      </c>
      <c r="G1717" s="2">
        <v>40</v>
      </c>
      <c r="H1717" s="2">
        <v>45</v>
      </c>
      <c r="I1717" s="3">
        <v>42532</v>
      </c>
      <c r="J1717" s="3">
        <v>42543</v>
      </c>
      <c r="K1717" s="3" t="s">
        <v>2538</v>
      </c>
      <c r="L1717" s="17">
        <f t="shared" si="286"/>
        <v>259.83</v>
      </c>
      <c r="M1717" s="20">
        <f t="shared" si="287"/>
        <v>0.91671477504522192</v>
      </c>
      <c r="N1717" s="2">
        <v>11</v>
      </c>
      <c r="O1717" s="2">
        <v>2400000</v>
      </c>
      <c r="P1717" s="2">
        <v>2550000</v>
      </c>
      <c r="Q1717" s="2">
        <f t="shared" si="288"/>
        <v>150000</v>
      </c>
      <c r="R1717" s="4">
        <f t="shared" si="289"/>
        <v>6.25E-2</v>
      </c>
      <c r="S1717" s="2">
        <v>28912</v>
      </c>
      <c r="T1717" s="9">
        <f t="shared" si="290"/>
        <v>60722.8</v>
      </c>
      <c r="U1717" s="2">
        <v>64473</v>
      </c>
      <c r="V1717" s="5">
        <f t="shared" si="291"/>
        <v>3750.1999999999971</v>
      </c>
      <c r="W1717" s="4">
        <f t="shared" si="292"/>
        <v>6.1759339160908207E-2</v>
      </c>
      <c r="X1717" s="22">
        <f t="shared" si="293"/>
        <v>55665.487942116008</v>
      </c>
      <c r="Y1717" s="22">
        <f t="shared" si="294"/>
        <v>59103.351691490592</v>
      </c>
      <c r="Z1717" s="22">
        <f t="shared" si="296"/>
        <v>2364134.0676596239</v>
      </c>
      <c r="AA1717" s="2">
        <v>497</v>
      </c>
      <c r="AB1717" s="2">
        <v>1900</v>
      </c>
      <c r="AC1717" s="2">
        <f t="shared" si="295"/>
        <v>116</v>
      </c>
      <c r="AD1717" s="2" t="s">
        <v>65</v>
      </c>
    </row>
    <row r="1718" spans="1:30" x14ac:dyDescent="0.2">
      <c r="A1718">
        <v>25</v>
      </c>
      <c r="B1718" s="2" t="s">
        <v>454</v>
      </c>
      <c r="C1718" s="2" t="s">
        <v>22</v>
      </c>
      <c r="D1718" s="2" t="s">
        <v>23</v>
      </c>
      <c r="E1718" s="2" t="s">
        <v>2767</v>
      </c>
      <c r="F1718" s="2" t="s">
        <v>2775</v>
      </c>
      <c r="G1718" s="2">
        <v>42</v>
      </c>
      <c r="H1718" s="2">
        <v>47</v>
      </c>
      <c r="I1718" s="3">
        <v>42532</v>
      </c>
      <c r="J1718" s="3">
        <v>42543</v>
      </c>
      <c r="K1718" s="3" t="s">
        <v>2538</v>
      </c>
      <c r="L1718" s="17">
        <f t="shared" si="286"/>
        <v>259.83</v>
      </c>
      <c r="M1718" s="20">
        <f t="shared" si="287"/>
        <v>0.91671477504522192</v>
      </c>
      <c r="N1718" s="2">
        <v>11</v>
      </c>
      <c r="O1718" s="2">
        <v>3000000</v>
      </c>
      <c r="P1718" s="2">
        <v>3550000</v>
      </c>
      <c r="Q1718" s="2">
        <f t="shared" si="288"/>
        <v>550000</v>
      </c>
      <c r="R1718" s="4">
        <f t="shared" si="289"/>
        <v>0.18333333333333332</v>
      </c>
      <c r="S1718" s="2"/>
      <c r="T1718" s="9">
        <f t="shared" si="290"/>
        <v>71428.571428571435</v>
      </c>
      <c r="U1718" s="2">
        <v>84524</v>
      </c>
      <c r="V1718" s="5">
        <f t="shared" si="291"/>
        <v>13095.428571428565</v>
      </c>
      <c r="W1718" s="4">
        <f t="shared" si="292"/>
        <v>0.18333599999999989</v>
      </c>
      <c r="X1718" s="22">
        <f t="shared" si="293"/>
        <v>65479.626788944428</v>
      </c>
      <c r="Y1718" s="22">
        <f t="shared" si="294"/>
        <v>77484.399645922342</v>
      </c>
      <c r="Z1718" s="22">
        <f t="shared" si="296"/>
        <v>3254344.7851287383</v>
      </c>
      <c r="AA1718" s="11">
        <v>3378</v>
      </c>
      <c r="AB1718" s="2">
        <v>2009</v>
      </c>
      <c r="AC1718" s="2">
        <f t="shared" si="295"/>
        <v>7</v>
      </c>
      <c r="AD1718" s="2" t="s">
        <v>67</v>
      </c>
    </row>
    <row r="1719" spans="1:30" x14ac:dyDescent="0.2">
      <c r="A1719">
        <v>25</v>
      </c>
      <c r="B1719" s="2" t="s">
        <v>973</v>
      </c>
      <c r="C1719" s="2" t="s">
        <v>22</v>
      </c>
      <c r="D1719" s="2" t="s">
        <v>23</v>
      </c>
      <c r="E1719" s="2" t="s">
        <v>2767</v>
      </c>
      <c r="F1719" s="2" t="s">
        <v>2775</v>
      </c>
      <c r="G1719" s="2">
        <v>55</v>
      </c>
      <c r="H1719" s="2">
        <v>61</v>
      </c>
      <c r="I1719" s="3">
        <v>42532</v>
      </c>
      <c r="J1719" s="3">
        <v>42543</v>
      </c>
      <c r="K1719" s="3" t="s">
        <v>2538</v>
      </c>
      <c r="L1719" s="17">
        <f t="shared" si="286"/>
        <v>259.83</v>
      </c>
      <c r="M1719" s="20">
        <f t="shared" si="287"/>
        <v>0.91671477504522192</v>
      </c>
      <c r="N1719" s="2">
        <v>11</v>
      </c>
      <c r="O1719" s="2">
        <v>4800000</v>
      </c>
      <c r="P1719" s="2">
        <v>5000000</v>
      </c>
      <c r="Q1719" s="2">
        <f t="shared" si="288"/>
        <v>200000</v>
      </c>
      <c r="R1719" s="4">
        <f t="shared" si="289"/>
        <v>4.1666666666666664E-2</v>
      </c>
      <c r="S1719" s="2"/>
      <c r="T1719" s="9">
        <f t="shared" si="290"/>
        <v>87272.727272727279</v>
      </c>
      <c r="U1719" s="2">
        <v>90909</v>
      </c>
      <c r="V1719" s="5">
        <f t="shared" si="291"/>
        <v>3636.2727272727207</v>
      </c>
      <c r="W1719" s="4">
        <f t="shared" si="292"/>
        <v>4.1665624999999921E-2</v>
      </c>
      <c r="X1719" s="22">
        <f t="shared" si="293"/>
        <v>80004.19854940119</v>
      </c>
      <c r="Y1719" s="22">
        <f t="shared" si="294"/>
        <v>83337.623484586074</v>
      </c>
      <c r="Z1719" s="22">
        <f t="shared" si="296"/>
        <v>4583569.2916522343</v>
      </c>
      <c r="AA1719" s="2">
        <v>535</v>
      </c>
      <c r="AB1719" s="2">
        <v>1957</v>
      </c>
      <c r="AC1719" s="2">
        <f t="shared" si="295"/>
        <v>59</v>
      </c>
      <c r="AD1719" s="2" t="s">
        <v>137</v>
      </c>
    </row>
    <row r="1720" spans="1:30" x14ac:dyDescent="0.2">
      <c r="A1720">
        <v>25</v>
      </c>
      <c r="B1720" s="2" t="s">
        <v>636</v>
      </c>
      <c r="C1720" s="2" t="s">
        <v>22</v>
      </c>
      <c r="D1720" s="2" t="s">
        <v>23</v>
      </c>
      <c r="E1720" s="2" t="s">
        <v>2767</v>
      </c>
      <c r="F1720" s="2" t="s">
        <v>2775</v>
      </c>
      <c r="G1720" s="2">
        <v>64</v>
      </c>
      <c r="H1720" s="2">
        <v>70</v>
      </c>
      <c r="I1720" s="3">
        <v>42532</v>
      </c>
      <c r="J1720" s="3">
        <v>42543</v>
      </c>
      <c r="K1720" s="3" t="s">
        <v>2538</v>
      </c>
      <c r="L1720" s="17">
        <f t="shared" si="286"/>
        <v>259.83</v>
      </c>
      <c r="M1720" s="20">
        <f t="shared" si="287"/>
        <v>0.91671477504522192</v>
      </c>
      <c r="N1720" s="2">
        <v>11</v>
      </c>
      <c r="O1720" s="2">
        <v>6700000</v>
      </c>
      <c r="P1720" s="2">
        <v>6780000</v>
      </c>
      <c r="Q1720" s="2">
        <f t="shared" si="288"/>
        <v>80000</v>
      </c>
      <c r="R1720" s="4">
        <f t="shared" si="289"/>
        <v>1.1940298507462687E-2</v>
      </c>
      <c r="S1720" s="2">
        <v>20199</v>
      </c>
      <c r="T1720" s="9">
        <f t="shared" si="290"/>
        <v>105003.109375</v>
      </c>
      <c r="U1720" s="2">
        <v>106253</v>
      </c>
      <c r="V1720" s="5">
        <f t="shared" si="291"/>
        <v>1249.890625</v>
      </c>
      <c r="W1720" s="4">
        <f t="shared" si="292"/>
        <v>1.1903367742532624E-2</v>
      </c>
      <c r="X1720" s="22">
        <f t="shared" si="293"/>
        <v>96257.901789751952</v>
      </c>
      <c r="Y1720" s="22">
        <f t="shared" si="294"/>
        <v>97403.694992879959</v>
      </c>
      <c r="Z1720" s="22">
        <f t="shared" si="296"/>
        <v>6233836.4795443173</v>
      </c>
      <c r="AA1720" s="11">
        <v>11730</v>
      </c>
      <c r="AB1720" s="2">
        <v>2005</v>
      </c>
      <c r="AC1720" s="2">
        <f t="shared" si="295"/>
        <v>11</v>
      </c>
      <c r="AD1720" s="2" t="s">
        <v>569</v>
      </c>
    </row>
    <row r="1721" spans="1:30" x14ac:dyDescent="0.2">
      <c r="A1721">
        <v>25</v>
      </c>
      <c r="B1721" s="2" t="s">
        <v>1358</v>
      </c>
      <c r="C1721" s="2" t="s">
        <v>22</v>
      </c>
      <c r="D1721" s="2" t="s">
        <v>23</v>
      </c>
      <c r="E1721" s="2" t="s">
        <v>2767</v>
      </c>
      <c r="F1721" s="2" t="s">
        <v>2775</v>
      </c>
      <c r="G1721" s="2">
        <v>66</v>
      </c>
      <c r="H1721" s="2">
        <v>76</v>
      </c>
      <c r="I1721" s="3">
        <v>42532</v>
      </c>
      <c r="J1721" s="3">
        <v>42543</v>
      </c>
      <c r="K1721" s="3" t="s">
        <v>2538</v>
      </c>
      <c r="L1721" s="17">
        <f t="shared" si="286"/>
        <v>259.83</v>
      </c>
      <c r="M1721" s="20">
        <f t="shared" si="287"/>
        <v>0.91671477504522192</v>
      </c>
      <c r="N1721" s="2">
        <v>11</v>
      </c>
      <c r="O1721" s="2">
        <v>3700000</v>
      </c>
      <c r="P1721" s="2">
        <v>4450000</v>
      </c>
      <c r="Q1721" s="2">
        <f t="shared" si="288"/>
        <v>750000</v>
      </c>
      <c r="R1721" s="4">
        <f t="shared" si="289"/>
        <v>0.20270270270270271</v>
      </c>
      <c r="S1721" s="2">
        <v>9206</v>
      </c>
      <c r="T1721" s="9">
        <f t="shared" si="290"/>
        <v>56200.090909090912</v>
      </c>
      <c r="U1721" s="2">
        <v>67564</v>
      </c>
      <c r="V1721" s="5">
        <f t="shared" si="291"/>
        <v>11363.909090909088</v>
      </c>
      <c r="W1721" s="4">
        <f t="shared" si="292"/>
        <v>0.20220446100863629</v>
      </c>
      <c r="X1721" s="22">
        <f t="shared" si="293"/>
        <v>51519.453695248296</v>
      </c>
      <c r="Y1721" s="22">
        <f t="shared" si="294"/>
        <v>61936.917061155371</v>
      </c>
      <c r="Z1721" s="22">
        <f t="shared" si="296"/>
        <v>4087836.5260362546</v>
      </c>
      <c r="AA1721" s="2">
        <v>353</v>
      </c>
      <c r="AB1721" s="2">
        <v>1896</v>
      </c>
      <c r="AC1721" s="2">
        <f t="shared" si="295"/>
        <v>120</v>
      </c>
      <c r="AD1721" s="2" t="s">
        <v>50</v>
      </c>
    </row>
    <row r="1722" spans="1:30" x14ac:dyDescent="0.2">
      <c r="A1722">
        <v>26</v>
      </c>
      <c r="B1722" s="2" t="s">
        <v>72</v>
      </c>
      <c r="C1722" s="2" t="s">
        <v>22</v>
      </c>
      <c r="D1722" s="2" t="s">
        <v>23</v>
      </c>
      <c r="E1722" s="2" t="s">
        <v>2767</v>
      </c>
      <c r="F1722" s="2" t="s">
        <v>2775</v>
      </c>
      <c r="G1722" s="2">
        <v>23</v>
      </c>
      <c r="H1722" s="2">
        <v>28</v>
      </c>
      <c r="I1722" s="3">
        <v>42538</v>
      </c>
      <c r="J1722" s="3">
        <v>42549</v>
      </c>
      <c r="K1722" s="3" t="s">
        <v>2538</v>
      </c>
      <c r="L1722" s="17">
        <f t="shared" si="286"/>
        <v>259.83</v>
      </c>
      <c r="M1722" s="20">
        <f t="shared" si="287"/>
        <v>0.91671477504522192</v>
      </c>
      <c r="N1722" s="2">
        <v>11</v>
      </c>
      <c r="O1722" s="2">
        <v>1990000</v>
      </c>
      <c r="P1722" s="2">
        <v>2370000</v>
      </c>
      <c r="Q1722" s="2">
        <f t="shared" si="288"/>
        <v>380000</v>
      </c>
      <c r="R1722" s="4">
        <f t="shared" si="289"/>
        <v>0.19095477386934673</v>
      </c>
      <c r="S1722" s="2"/>
      <c r="T1722" s="9">
        <f t="shared" si="290"/>
        <v>86521.739130434784</v>
      </c>
      <c r="U1722" s="2">
        <v>103043</v>
      </c>
      <c r="V1722" s="5">
        <f t="shared" si="291"/>
        <v>16521.260869565216</v>
      </c>
      <c r="W1722" s="4">
        <f t="shared" si="292"/>
        <v>0.19094924623115575</v>
      </c>
      <c r="X1722" s="22">
        <f t="shared" si="293"/>
        <v>79315.756623477893</v>
      </c>
      <c r="Y1722" s="22">
        <f t="shared" si="294"/>
        <v>94461.040564984796</v>
      </c>
      <c r="Z1722" s="22">
        <f t="shared" si="296"/>
        <v>2172603.9329946502</v>
      </c>
      <c r="AA1722" s="2">
        <v>289</v>
      </c>
      <c r="AB1722" s="2">
        <v>1848</v>
      </c>
      <c r="AC1722" s="2">
        <f t="shared" si="295"/>
        <v>168</v>
      </c>
      <c r="AD1722" s="2" t="s">
        <v>73</v>
      </c>
    </row>
    <row r="1723" spans="1:30" x14ac:dyDescent="0.2">
      <c r="A1723">
        <v>26</v>
      </c>
      <c r="B1723" s="2" t="s">
        <v>746</v>
      </c>
      <c r="C1723" s="2" t="s">
        <v>22</v>
      </c>
      <c r="D1723" s="2" t="s">
        <v>23</v>
      </c>
      <c r="E1723" s="2" t="s">
        <v>2767</v>
      </c>
      <c r="F1723" s="2" t="s">
        <v>2775</v>
      </c>
      <c r="G1723" s="2">
        <v>63</v>
      </c>
      <c r="H1723" s="2">
        <v>69</v>
      </c>
      <c r="I1723" s="3">
        <v>42538</v>
      </c>
      <c r="J1723" s="3">
        <v>42549</v>
      </c>
      <c r="K1723" s="3" t="s">
        <v>2538</v>
      </c>
      <c r="L1723" s="17">
        <f t="shared" si="286"/>
        <v>259.83</v>
      </c>
      <c r="M1723" s="20">
        <f t="shared" si="287"/>
        <v>0.91671477504522192</v>
      </c>
      <c r="N1723" s="2">
        <v>11</v>
      </c>
      <c r="O1723" s="2">
        <v>4200000</v>
      </c>
      <c r="P1723" s="2">
        <v>4570000</v>
      </c>
      <c r="Q1723" s="2">
        <f t="shared" si="288"/>
        <v>370000</v>
      </c>
      <c r="R1723" s="4">
        <f t="shared" si="289"/>
        <v>8.8095238095238101E-2</v>
      </c>
      <c r="S1723" s="2"/>
      <c r="T1723" s="9">
        <f t="shared" si="290"/>
        <v>66666.666666666672</v>
      </c>
      <c r="U1723" s="2">
        <v>72540</v>
      </c>
      <c r="V1723" s="5">
        <f t="shared" si="291"/>
        <v>5873.3333333333285</v>
      </c>
      <c r="W1723" s="4">
        <f t="shared" si="292"/>
        <v>8.8099999999999914E-2</v>
      </c>
      <c r="X1723" s="22">
        <f t="shared" si="293"/>
        <v>61114.318336348129</v>
      </c>
      <c r="Y1723" s="22">
        <f t="shared" si="294"/>
        <v>66498.489781780401</v>
      </c>
      <c r="Z1723" s="22">
        <f t="shared" si="296"/>
        <v>4189404.8562521655</v>
      </c>
      <c r="AA1723" s="11">
        <v>2958</v>
      </c>
      <c r="AB1723" s="2">
        <v>2009</v>
      </c>
      <c r="AC1723" s="2">
        <f t="shared" si="295"/>
        <v>7</v>
      </c>
      <c r="AD1723" s="2" t="s">
        <v>103</v>
      </c>
    </row>
    <row r="1724" spans="1:30" x14ac:dyDescent="0.2">
      <c r="A1724">
        <v>26</v>
      </c>
      <c r="B1724" s="2" t="s">
        <v>1486</v>
      </c>
      <c r="C1724" s="2" t="s">
        <v>22</v>
      </c>
      <c r="D1724" s="2" t="s">
        <v>23</v>
      </c>
      <c r="E1724" s="2" t="s">
        <v>2767</v>
      </c>
      <c r="F1724" s="2" t="s">
        <v>2775</v>
      </c>
      <c r="G1724" s="2">
        <v>69</v>
      </c>
      <c r="H1724" s="2">
        <v>84</v>
      </c>
      <c r="I1724" s="3">
        <v>42538</v>
      </c>
      <c r="J1724" s="3">
        <v>42549</v>
      </c>
      <c r="K1724" s="3" t="s">
        <v>2538</v>
      </c>
      <c r="L1724" s="17">
        <f t="shared" si="286"/>
        <v>259.83</v>
      </c>
      <c r="M1724" s="20">
        <f t="shared" si="287"/>
        <v>0.91671477504522192</v>
      </c>
      <c r="N1724" s="2">
        <v>11</v>
      </c>
      <c r="O1724" s="2">
        <v>4300000</v>
      </c>
      <c r="P1724" s="2">
        <v>4720000</v>
      </c>
      <c r="Q1724" s="2">
        <f t="shared" si="288"/>
        <v>420000</v>
      </c>
      <c r="R1724" s="4">
        <f t="shared" si="289"/>
        <v>9.7674418604651161E-2</v>
      </c>
      <c r="S1724" s="2">
        <v>98251</v>
      </c>
      <c r="T1724" s="9">
        <f t="shared" si="290"/>
        <v>63742.768115942032</v>
      </c>
      <c r="U1724" s="2">
        <v>69830</v>
      </c>
      <c r="V1724" s="5">
        <f t="shared" si="291"/>
        <v>6087.2318840579683</v>
      </c>
      <c r="W1724" s="4">
        <f t="shared" si="292"/>
        <v>9.5496823623754029E-2</v>
      </c>
      <c r="X1724" s="22">
        <f t="shared" si="293"/>
        <v>58433.937334165545</v>
      </c>
      <c r="Y1724" s="22">
        <f t="shared" si="294"/>
        <v>64014.192741407845</v>
      </c>
      <c r="Z1724" s="22">
        <f t="shared" si="296"/>
        <v>4416979.2991571417</v>
      </c>
      <c r="AA1724" s="2">
        <v>854</v>
      </c>
      <c r="AB1724" s="2">
        <v>1988</v>
      </c>
      <c r="AC1724" s="2">
        <f t="shared" si="295"/>
        <v>28</v>
      </c>
      <c r="AD1724" s="2" t="s">
        <v>37</v>
      </c>
    </row>
    <row r="1725" spans="1:30" x14ac:dyDescent="0.2">
      <c r="A1725">
        <v>26</v>
      </c>
      <c r="B1725" s="2" t="s">
        <v>160</v>
      </c>
      <c r="C1725" s="2" t="s">
        <v>22</v>
      </c>
      <c r="D1725" s="2" t="s">
        <v>23</v>
      </c>
      <c r="E1725" s="2" t="s">
        <v>2767</v>
      </c>
      <c r="F1725" s="2" t="s">
        <v>2775</v>
      </c>
      <c r="G1725" s="2">
        <v>54</v>
      </c>
      <c r="H1725" s="2">
        <v>60</v>
      </c>
      <c r="I1725" s="3">
        <v>42539</v>
      </c>
      <c r="J1725" s="3">
        <v>42550</v>
      </c>
      <c r="K1725" s="3" t="s">
        <v>2538</v>
      </c>
      <c r="L1725" s="17">
        <f t="shared" si="286"/>
        <v>259.83</v>
      </c>
      <c r="M1725" s="20">
        <f t="shared" si="287"/>
        <v>0.91671477504522192</v>
      </c>
      <c r="N1725" s="2">
        <v>11</v>
      </c>
      <c r="O1725" s="2">
        <v>3200000</v>
      </c>
      <c r="P1725" s="2">
        <v>3600000</v>
      </c>
      <c r="Q1725" s="2">
        <f t="shared" si="288"/>
        <v>400000</v>
      </c>
      <c r="R1725" s="4">
        <f t="shared" si="289"/>
        <v>0.125</v>
      </c>
      <c r="S1725" s="2"/>
      <c r="T1725" s="9">
        <f t="shared" si="290"/>
        <v>59259.259259259263</v>
      </c>
      <c r="U1725" s="2">
        <v>66667</v>
      </c>
      <c r="V1725" s="5">
        <f t="shared" si="291"/>
        <v>7407.7407407407372</v>
      </c>
      <c r="W1725" s="4">
        <f t="shared" si="292"/>
        <v>0.12500562499999993</v>
      </c>
      <c r="X1725" s="22">
        <f t="shared" si="293"/>
        <v>54323.83852119834</v>
      </c>
      <c r="Y1725" s="22">
        <f t="shared" si="294"/>
        <v>61114.623907939807</v>
      </c>
      <c r="Z1725" s="22">
        <f t="shared" si="296"/>
        <v>3300189.6910287496</v>
      </c>
      <c r="AA1725" s="11">
        <v>1452</v>
      </c>
      <c r="AB1725" s="2">
        <v>1958</v>
      </c>
      <c r="AC1725" s="2">
        <f t="shared" si="295"/>
        <v>58</v>
      </c>
      <c r="AD1725" s="2" t="s">
        <v>94</v>
      </c>
    </row>
    <row r="1726" spans="1:30" x14ac:dyDescent="0.2">
      <c r="A1726">
        <v>26</v>
      </c>
      <c r="B1726" s="2" t="s">
        <v>1414</v>
      </c>
      <c r="C1726" s="2" t="s">
        <v>22</v>
      </c>
      <c r="D1726" s="2" t="s">
        <v>23</v>
      </c>
      <c r="E1726" s="2" t="s">
        <v>2767</v>
      </c>
      <c r="F1726" s="2" t="s">
        <v>2775</v>
      </c>
      <c r="G1726" s="2">
        <v>67</v>
      </c>
      <c r="H1726" s="2">
        <v>78</v>
      </c>
      <c r="I1726" s="3">
        <v>42539</v>
      </c>
      <c r="J1726" s="3">
        <v>42550</v>
      </c>
      <c r="K1726" s="3" t="s">
        <v>2538</v>
      </c>
      <c r="L1726" s="17">
        <f t="shared" si="286"/>
        <v>259.83</v>
      </c>
      <c r="M1726" s="20">
        <f t="shared" si="287"/>
        <v>0.91671477504522192</v>
      </c>
      <c r="N1726" s="2">
        <v>11</v>
      </c>
      <c r="O1726" s="2">
        <v>2900000</v>
      </c>
      <c r="P1726" s="2">
        <v>3400000</v>
      </c>
      <c r="Q1726" s="2">
        <f t="shared" si="288"/>
        <v>500000</v>
      </c>
      <c r="R1726" s="4">
        <f t="shared" si="289"/>
        <v>0.17241379310344829</v>
      </c>
      <c r="S1726" s="2">
        <v>387311</v>
      </c>
      <c r="T1726" s="9">
        <f t="shared" si="290"/>
        <v>49064.343283582093</v>
      </c>
      <c r="U1726" s="2">
        <v>56527</v>
      </c>
      <c r="V1726" s="5">
        <f t="shared" si="291"/>
        <v>7462.6567164179069</v>
      </c>
      <c r="W1726" s="4">
        <f t="shared" si="292"/>
        <v>0.15209939065698369</v>
      </c>
      <c r="X1726" s="22">
        <f t="shared" si="293"/>
        <v>44978.008415950506</v>
      </c>
      <c r="Y1726" s="22">
        <f t="shared" si="294"/>
        <v>51819.136088981257</v>
      </c>
      <c r="Z1726" s="22">
        <f t="shared" si="296"/>
        <v>3471882.1179617443</v>
      </c>
      <c r="AA1726" s="11">
        <v>1428</v>
      </c>
      <c r="AB1726" s="2">
        <v>1936</v>
      </c>
      <c r="AC1726" s="2">
        <f t="shared" si="295"/>
        <v>80</v>
      </c>
      <c r="AD1726" s="2" t="s">
        <v>231</v>
      </c>
    </row>
    <row r="1727" spans="1:30" x14ac:dyDescent="0.2">
      <c r="A1727">
        <v>27</v>
      </c>
      <c r="B1727" s="2" t="s">
        <v>489</v>
      </c>
      <c r="C1727" s="2" t="s">
        <v>22</v>
      </c>
      <c r="D1727" s="2" t="s">
        <v>23</v>
      </c>
      <c r="E1727" s="2" t="s">
        <v>2767</v>
      </c>
      <c r="F1727" s="2" t="s">
        <v>2775</v>
      </c>
      <c r="G1727" s="2">
        <v>58</v>
      </c>
      <c r="H1727" s="2">
        <v>64</v>
      </c>
      <c r="I1727" s="3">
        <v>42545</v>
      </c>
      <c r="J1727" s="3">
        <v>42556</v>
      </c>
      <c r="K1727" s="3" t="s">
        <v>2539</v>
      </c>
      <c r="L1727" s="17">
        <f t="shared" si="286"/>
        <v>265.66000000000003</v>
      </c>
      <c r="M1727" s="20">
        <f t="shared" si="287"/>
        <v>0.89659715425732134</v>
      </c>
      <c r="N1727" s="2">
        <v>11</v>
      </c>
      <c r="O1727" s="2">
        <v>3950000</v>
      </c>
      <c r="P1727" s="2">
        <v>4900000</v>
      </c>
      <c r="Q1727" s="2">
        <f t="shared" si="288"/>
        <v>950000</v>
      </c>
      <c r="R1727" s="4">
        <f t="shared" si="289"/>
        <v>0.24050632911392406</v>
      </c>
      <c r="S1727" s="2"/>
      <c r="T1727" s="9">
        <f t="shared" si="290"/>
        <v>68103.448275862072</v>
      </c>
      <c r="U1727" s="2">
        <v>84483</v>
      </c>
      <c r="V1727" s="5">
        <f t="shared" si="291"/>
        <v>16379.551724137928</v>
      </c>
      <c r="W1727" s="4">
        <f t="shared" si="292"/>
        <v>0.24050987341772145</v>
      </c>
      <c r="X1727" s="22">
        <f t="shared" si="293"/>
        <v>61061.357919248614</v>
      </c>
      <c r="Y1727" s="22">
        <f t="shared" si="294"/>
        <v>75747.217383121286</v>
      </c>
      <c r="Z1727" s="22">
        <f t="shared" si="296"/>
        <v>4393338.6082210345</v>
      </c>
      <c r="AA1727" s="11">
        <v>5918</v>
      </c>
      <c r="AB1727" s="2">
        <v>2004</v>
      </c>
      <c r="AC1727" s="2">
        <f t="shared" si="295"/>
        <v>12</v>
      </c>
      <c r="AD1727" s="2" t="s">
        <v>37</v>
      </c>
    </row>
    <row r="1728" spans="1:30" x14ac:dyDescent="0.2">
      <c r="A1728">
        <v>27</v>
      </c>
      <c r="B1728" s="2" t="s">
        <v>705</v>
      </c>
      <c r="C1728" s="2" t="s">
        <v>22</v>
      </c>
      <c r="D1728" s="2" t="s">
        <v>23</v>
      </c>
      <c r="E1728" s="2" t="s">
        <v>2767</v>
      </c>
      <c r="F1728" s="2" t="s">
        <v>2775</v>
      </c>
      <c r="G1728" s="2">
        <v>49</v>
      </c>
      <c r="H1728" s="2">
        <v>56</v>
      </c>
      <c r="I1728" s="3">
        <v>42546</v>
      </c>
      <c r="J1728" s="3">
        <v>42557</v>
      </c>
      <c r="K1728" s="3" t="s">
        <v>2539</v>
      </c>
      <c r="L1728" s="17">
        <f t="shared" si="286"/>
        <v>265.66000000000003</v>
      </c>
      <c r="M1728" s="20">
        <f t="shared" si="287"/>
        <v>0.89659715425732134</v>
      </c>
      <c r="N1728" s="2">
        <v>11</v>
      </c>
      <c r="O1728" s="2">
        <v>2950000</v>
      </c>
      <c r="P1728" s="2">
        <v>3625000</v>
      </c>
      <c r="Q1728" s="2">
        <f t="shared" si="288"/>
        <v>675000</v>
      </c>
      <c r="R1728" s="4">
        <f t="shared" si="289"/>
        <v>0.2288135593220339</v>
      </c>
      <c r="S1728" s="2">
        <v>60398</v>
      </c>
      <c r="T1728" s="9">
        <f t="shared" si="290"/>
        <v>61436.693877551021</v>
      </c>
      <c r="U1728" s="2">
        <v>75212</v>
      </c>
      <c r="V1728" s="5">
        <f t="shared" si="291"/>
        <v>13775.306122448979</v>
      </c>
      <c r="W1728" s="4">
        <f t="shared" si="292"/>
        <v>0.22421952180409369</v>
      </c>
      <c r="X1728" s="22">
        <f t="shared" si="293"/>
        <v>55083.964897590442</v>
      </c>
      <c r="Y1728" s="22">
        <f t="shared" si="294"/>
        <v>67434.865166001648</v>
      </c>
      <c r="Z1728" s="22">
        <f t="shared" si="296"/>
        <v>3304308.3931340808</v>
      </c>
      <c r="AA1728" s="2">
        <v>855</v>
      </c>
      <c r="AB1728" s="2">
        <v>1947</v>
      </c>
      <c r="AC1728" s="2">
        <f t="shared" si="295"/>
        <v>69</v>
      </c>
      <c r="AD1728" s="2" t="s">
        <v>231</v>
      </c>
    </row>
    <row r="1729" spans="1:30" x14ac:dyDescent="0.2">
      <c r="A1729">
        <v>27</v>
      </c>
      <c r="B1729" s="2" t="s">
        <v>485</v>
      </c>
      <c r="C1729" s="2" t="s">
        <v>22</v>
      </c>
      <c r="D1729" s="2" t="s">
        <v>23</v>
      </c>
      <c r="E1729" s="2" t="s">
        <v>2767</v>
      </c>
      <c r="F1729" s="2" t="s">
        <v>2775</v>
      </c>
      <c r="G1729" s="2">
        <v>43</v>
      </c>
      <c r="H1729" s="2">
        <v>49</v>
      </c>
      <c r="I1729" s="3">
        <v>42548</v>
      </c>
      <c r="J1729" s="3">
        <v>42559</v>
      </c>
      <c r="K1729" s="3" t="s">
        <v>2539</v>
      </c>
      <c r="L1729" s="17">
        <f t="shared" si="286"/>
        <v>265.66000000000003</v>
      </c>
      <c r="M1729" s="20">
        <f t="shared" si="287"/>
        <v>0.89659715425732134</v>
      </c>
      <c r="N1729" s="2">
        <v>11</v>
      </c>
      <c r="O1729" s="2">
        <v>3490000</v>
      </c>
      <c r="P1729" s="2">
        <v>3490000</v>
      </c>
      <c r="Q1729" s="2">
        <f t="shared" si="288"/>
        <v>0</v>
      </c>
      <c r="R1729" s="4">
        <f t="shared" si="289"/>
        <v>0</v>
      </c>
      <c r="S1729" s="2"/>
      <c r="T1729" s="9">
        <f t="shared" si="290"/>
        <v>81162.790697674413</v>
      </c>
      <c r="U1729" s="2">
        <v>81163</v>
      </c>
      <c r="V1729" s="5">
        <f t="shared" si="291"/>
        <v>0.20930232558748685</v>
      </c>
      <c r="W1729" s="4">
        <f t="shared" si="292"/>
        <v>2.5787965616796375E-6</v>
      </c>
      <c r="X1729" s="22">
        <f t="shared" si="293"/>
        <v>72770.327171117475</v>
      </c>
      <c r="Y1729" s="22">
        <f t="shared" si="294"/>
        <v>72770.514830986969</v>
      </c>
      <c r="Z1729" s="22">
        <f t="shared" si="296"/>
        <v>3129132.1377324397</v>
      </c>
      <c r="AA1729" s="11">
        <v>16731</v>
      </c>
      <c r="AB1729" s="2">
        <v>2009</v>
      </c>
      <c r="AC1729" s="2">
        <f t="shared" si="295"/>
        <v>7</v>
      </c>
      <c r="AD1729" s="2" t="s">
        <v>127</v>
      </c>
    </row>
    <row r="1730" spans="1:30" x14ac:dyDescent="0.2">
      <c r="A1730">
        <v>29</v>
      </c>
      <c r="B1730" s="2" t="s">
        <v>1877</v>
      </c>
      <c r="C1730" s="2" t="s">
        <v>22</v>
      </c>
      <c r="D1730" s="2" t="s">
        <v>23</v>
      </c>
      <c r="E1730" s="2" t="s">
        <v>2767</v>
      </c>
      <c r="F1730" s="2" t="s">
        <v>2775</v>
      </c>
      <c r="G1730" s="2">
        <v>81</v>
      </c>
      <c r="H1730" s="2">
        <v>92</v>
      </c>
      <c r="I1730" s="3">
        <v>42559</v>
      </c>
      <c r="J1730" s="3">
        <v>42570</v>
      </c>
      <c r="K1730" s="3" t="s">
        <v>2539</v>
      </c>
      <c r="L1730" s="17">
        <f t="shared" ref="L1730:L1793" si="297">IF(K1730="Januar",238.19,IF(K1730="Februar",240.59,IF(K1730="Mars",245.99,IF(K1730="April",250.79,IF(K1730="Mai",256.52,IF(K1730="Juni",259.83,IF(K1730="Juli",265.66,IF(K1730="August",272.21,IF(K1730="September",275.91,IF(K1730="Oktober",281.13,IF(K1730="November",284.38,IF(K1730="Desember",287.34,0))))))))))))</f>
        <v>265.66000000000003</v>
      </c>
      <c r="M1730" s="20">
        <f t="shared" ref="M1730:M1793" si="298">$L$2/L1730</f>
        <v>0.89659715425732134</v>
      </c>
      <c r="N1730" s="2">
        <v>11</v>
      </c>
      <c r="O1730" s="2">
        <v>4690000</v>
      </c>
      <c r="P1730" s="2">
        <v>5250000</v>
      </c>
      <c r="Q1730" s="2">
        <f t="shared" ref="Q1730:Q1793" si="299">P1730-O1730</f>
        <v>560000</v>
      </c>
      <c r="R1730" s="4">
        <f t="shared" ref="R1730:R1793" si="300">Q1730/O1730</f>
        <v>0.11940298507462686</v>
      </c>
      <c r="S1730" s="2">
        <v>5017</v>
      </c>
      <c r="T1730" s="9">
        <f t="shared" ref="T1730:T1793" si="301">(O1730+S1730)/G1730</f>
        <v>57963.172839506173</v>
      </c>
      <c r="U1730" s="2">
        <v>64877</v>
      </c>
      <c r="V1730" s="5">
        <f t="shared" ref="V1730:V1793" si="302">U1730-T1730</f>
        <v>6913.8271604938273</v>
      </c>
      <c r="W1730" s="4">
        <f t="shared" ref="W1730:W1793" si="303">V1730/T1730</f>
        <v>0.11927965330050988</v>
      </c>
      <c r="X1730" s="22">
        <f t="shared" ref="X1730:X1793" si="304">T1730*M1730</f>
        <v>51969.615819626495</v>
      </c>
      <c r="Y1730" s="22">
        <f t="shared" ref="Y1730:Y1793" si="305">U1730*M1730</f>
        <v>58168.533576752234</v>
      </c>
      <c r="Z1730" s="22">
        <f t="shared" si="296"/>
        <v>4711651.2197169308</v>
      </c>
      <c r="AA1730" s="11">
        <v>5631</v>
      </c>
      <c r="AB1730" s="2">
        <v>2012</v>
      </c>
      <c r="AC1730" s="2">
        <f t="shared" ref="AC1730:AC1793" si="306">2016-AB1730</f>
        <v>4</v>
      </c>
      <c r="AD1730" s="2" t="s">
        <v>37</v>
      </c>
    </row>
    <row r="1731" spans="1:30" x14ac:dyDescent="0.2">
      <c r="A1731">
        <v>30</v>
      </c>
      <c r="B1731" s="2" t="s">
        <v>485</v>
      </c>
      <c r="C1731" s="2" t="s">
        <v>22</v>
      </c>
      <c r="D1731" s="2" t="s">
        <v>23</v>
      </c>
      <c r="E1731" s="2" t="s">
        <v>2767</v>
      </c>
      <c r="F1731" s="2" t="s">
        <v>2775</v>
      </c>
      <c r="G1731" s="2">
        <v>51</v>
      </c>
      <c r="H1731" s="2">
        <v>56</v>
      </c>
      <c r="I1731" s="3">
        <v>42566</v>
      </c>
      <c r="J1731" s="3">
        <v>42577</v>
      </c>
      <c r="K1731" s="3" t="s">
        <v>2539</v>
      </c>
      <c r="L1731" s="17">
        <f t="shared" si="297"/>
        <v>265.66000000000003</v>
      </c>
      <c r="M1731" s="20">
        <f t="shared" si="298"/>
        <v>0.89659715425732134</v>
      </c>
      <c r="N1731" s="2">
        <v>11</v>
      </c>
      <c r="O1731" s="2">
        <v>3890000</v>
      </c>
      <c r="P1731" s="2">
        <v>3700000</v>
      </c>
      <c r="Q1731" s="2">
        <f t="shared" si="299"/>
        <v>-190000</v>
      </c>
      <c r="R1731" s="4">
        <f t="shared" si="300"/>
        <v>-4.8843187660668377E-2</v>
      </c>
      <c r="S1731" s="2"/>
      <c r="T1731" s="9">
        <f t="shared" si="301"/>
        <v>76274.509803921566</v>
      </c>
      <c r="U1731" s="2">
        <v>72549</v>
      </c>
      <c r="V1731" s="5">
        <f t="shared" si="302"/>
        <v>-3725.5098039215663</v>
      </c>
      <c r="W1731" s="4">
        <f t="shared" si="303"/>
        <v>-4.8843444730077096E-2</v>
      </c>
      <c r="X1731" s="22">
        <f t="shared" si="304"/>
        <v>68387.50843256824</v>
      </c>
      <c r="Y1731" s="22">
        <f t="shared" si="305"/>
        <v>65047.226944214402</v>
      </c>
      <c r="Z1731" s="22">
        <f t="shared" ref="Z1731:Z1794" si="307">Y1731*G1731</f>
        <v>3317408.5741549344</v>
      </c>
      <c r="AA1731" s="11">
        <v>16732</v>
      </c>
      <c r="AB1731" s="2">
        <v>2009</v>
      </c>
      <c r="AC1731" s="2">
        <f t="shared" si="306"/>
        <v>7</v>
      </c>
      <c r="AD1731" s="2" t="s">
        <v>90</v>
      </c>
    </row>
    <row r="1732" spans="1:30" x14ac:dyDescent="0.2">
      <c r="A1732">
        <v>31</v>
      </c>
      <c r="B1732" s="2" t="s">
        <v>232</v>
      </c>
      <c r="C1732" s="2" t="s">
        <v>22</v>
      </c>
      <c r="D1732" s="2" t="s">
        <v>23</v>
      </c>
      <c r="E1732" s="2" t="s">
        <v>2767</v>
      </c>
      <c r="F1732" s="2" t="s">
        <v>2775</v>
      </c>
      <c r="G1732" s="2">
        <v>33</v>
      </c>
      <c r="H1732" s="2">
        <v>37</v>
      </c>
      <c r="I1732" s="3">
        <v>42573</v>
      </c>
      <c r="J1732" s="3">
        <v>42584</v>
      </c>
      <c r="K1732" s="3" t="s">
        <v>2540</v>
      </c>
      <c r="L1732" s="17">
        <f t="shared" si="297"/>
        <v>272.20999999999998</v>
      </c>
      <c r="M1732" s="20">
        <f t="shared" si="298"/>
        <v>0.87502296021454029</v>
      </c>
      <c r="N1732" s="2">
        <v>11</v>
      </c>
      <c r="O1732" s="2">
        <v>2350000</v>
      </c>
      <c r="P1732" s="2">
        <v>2650000</v>
      </c>
      <c r="Q1732" s="2">
        <f t="shared" si="299"/>
        <v>300000</v>
      </c>
      <c r="R1732" s="4">
        <f t="shared" si="300"/>
        <v>0.1276595744680851</v>
      </c>
      <c r="S1732" s="2"/>
      <c r="T1732" s="9">
        <f t="shared" si="301"/>
        <v>71212.121212121216</v>
      </c>
      <c r="U1732" s="2">
        <v>80303</v>
      </c>
      <c r="V1732" s="5">
        <f t="shared" si="302"/>
        <v>9090.8787878787844</v>
      </c>
      <c r="W1732" s="4">
        <f t="shared" si="303"/>
        <v>0.12765914893617017</v>
      </c>
      <c r="X1732" s="22">
        <f t="shared" si="304"/>
        <v>62312.241106186964</v>
      </c>
      <c r="Y1732" s="22">
        <f t="shared" si="305"/>
        <v>70266.968774108231</v>
      </c>
      <c r="Z1732" s="22">
        <f t="shared" si="307"/>
        <v>2318809.9695455716</v>
      </c>
      <c r="AA1732" s="11">
        <v>1907</v>
      </c>
      <c r="AB1732" s="2">
        <v>1965</v>
      </c>
      <c r="AC1732" s="2">
        <f t="shared" si="306"/>
        <v>51</v>
      </c>
      <c r="AD1732" s="2" t="s">
        <v>233</v>
      </c>
    </row>
    <row r="1733" spans="1:30" x14ac:dyDescent="0.2">
      <c r="A1733">
        <v>31</v>
      </c>
      <c r="B1733" s="2" t="s">
        <v>546</v>
      </c>
      <c r="C1733" s="2" t="s">
        <v>22</v>
      </c>
      <c r="D1733" s="2" t="s">
        <v>23</v>
      </c>
      <c r="E1733" s="2" t="s">
        <v>2767</v>
      </c>
      <c r="F1733" s="2" t="s">
        <v>2775</v>
      </c>
      <c r="G1733" s="2">
        <v>45</v>
      </c>
      <c r="H1733" s="2">
        <v>52</v>
      </c>
      <c r="I1733" s="3">
        <v>42573</v>
      </c>
      <c r="J1733" s="3">
        <v>42584</v>
      </c>
      <c r="K1733" s="3" t="s">
        <v>2540</v>
      </c>
      <c r="L1733" s="17">
        <f t="shared" si="297"/>
        <v>272.20999999999998</v>
      </c>
      <c r="M1733" s="20">
        <f t="shared" si="298"/>
        <v>0.87502296021454029</v>
      </c>
      <c r="N1733" s="2">
        <v>11</v>
      </c>
      <c r="O1733" s="2">
        <v>2500000</v>
      </c>
      <c r="P1733" s="2">
        <v>3225000</v>
      </c>
      <c r="Q1733" s="2">
        <f t="shared" si="299"/>
        <v>725000</v>
      </c>
      <c r="R1733" s="4">
        <f t="shared" si="300"/>
        <v>0.28999999999999998</v>
      </c>
      <c r="S1733" s="2">
        <v>107414</v>
      </c>
      <c r="T1733" s="9">
        <f t="shared" si="301"/>
        <v>57942.533333333333</v>
      </c>
      <c r="U1733" s="2">
        <v>74054</v>
      </c>
      <c r="V1733" s="5">
        <f t="shared" si="302"/>
        <v>16111.466666666667</v>
      </c>
      <c r="W1733" s="4">
        <f t="shared" si="303"/>
        <v>0.2780594105884221</v>
      </c>
      <c r="X1733" s="22">
        <f t="shared" si="304"/>
        <v>50701.047039663004</v>
      </c>
      <c r="Y1733" s="22">
        <f t="shared" si="305"/>
        <v>64798.950295727569</v>
      </c>
      <c r="Z1733" s="22">
        <f t="shared" si="307"/>
        <v>2915952.7633077404</v>
      </c>
      <c r="AA1733" s="11">
        <v>1936</v>
      </c>
      <c r="AB1733" s="2">
        <v>1938</v>
      </c>
      <c r="AC1733" s="2">
        <f t="shared" si="306"/>
        <v>78</v>
      </c>
      <c r="AD1733" s="2" t="s">
        <v>173</v>
      </c>
    </row>
    <row r="1734" spans="1:30" x14ac:dyDescent="0.2">
      <c r="A1734">
        <v>31</v>
      </c>
      <c r="B1734" s="2" t="s">
        <v>839</v>
      </c>
      <c r="C1734" s="2" t="s">
        <v>22</v>
      </c>
      <c r="D1734" s="2" t="s">
        <v>23</v>
      </c>
      <c r="E1734" s="2" t="s">
        <v>2767</v>
      </c>
      <c r="F1734" s="2" t="s">
        <v>2775</v>
      </c>
      <c r="G1734" s="2">
        <v>52</v>
      </c>
      <c r="H1734" s="2">
        <v>58</v>
      </c>
      <c r="I1734" s="3">
        <v>42574</v>
      </c>
      <c r="J1734" s="3">
        <v>42585</v>
      </c>
      <c r="K1734" s="3" t="s">
        <v>2540</v>
      </c>
      <c r="L1734" s="17">
        <f t="shared" si="297"/>
        <v>272.20999999999998</v>
      </c>
      <c r="M1734" s="20">
        <f t="shared" si="298"/>
        <v>0.87502296021454029</v>
      </c>
      <c r="N1734" s="2">
        <v>11</v>
      </c>
      <c r="O1734" s="2">
        <v>3250000</v>
      </c>
      <c r="P1734" s="2">
        <v>4150000</v>
      </c>
      <c r="Q1734" s="2">
        <f t="shared" si="299"/>
        <v>900000</v>
      </c>
      <c r="R1734" s="4">
        <f t="shared" si="300"/>
        <v>0.27692307692307694</v>
      </c>
      <c r="S1734" s="2"/>
      <c r="T1734" s="9">
        <f t="shared" si="301"/>
        <v>62500</v>
      </c>
      <c r="U1734" s="2">
        <v>79808</v>
      </c>
      <c r="V1734" s="5">
        <f t="shared" si="302"/>
        <v>17308</v>
      </c>
      <c r="W1734" s="4">
        <f t="shared" si="303"/>
        <v>0.27692800000000001</v>
      </c>
      <c r="X1734" s="22">
        <f t="shared" si="304"/>
        <v>54688.935013408765</v>
      </c>
      <c r="Y1734" s="22">
        <f t="shared" si="305"/>
        <v>69833.832408802031</v>
      </c>
      <c r="Z1734" s="22">
        <f t="shared" si="307"/>
        <v>3631359.2852577055</v>
      </c>
      <c r="AA1734" s="11">
        <v>6339</v>
      </c>
      <c r="AB1734" s="2">
        <v>2012</v>
      </c>
      <c r="AC1734" s="2">
        <f t="shared" si="306"/>
        <v>4</v>
      </c>
      <c r="AD1734" s="2" t="s">
        <v>29</v>
      </c>
    </row>
    <row r="1735" spans="1:30" x14ac:dyDescent="0.2">
      <c r="A1735">
        <v>32</v>
      </c>
      <c r="B1735" s="2" t="s">
        <v>935</v>
      </c>
      <c r="C1735" s="2" t="s">
        <v>22</v>
      </c>
      <c r="D1735" s="2" t="s">
        <v>23</v>
      </c>
      <c r="E1735" s="2" t="s">
        <v>2767</v>
      </c>
      <c r="F1735" s="2" t="s">
        <v>2775</v>
      </c>
      <c r="G1735" s="2">
        <v>54</v>
      </c>
      <c r="H1735" s="2">
        <v>59</v>
      </c>
      <c r="I1735" s="3">
        <v>42580</v>
      </c>
      <c r="J1735" s="3">
        <v>42591</v>
      </c>
      <c r="K1735" s="3" t="s">
        <v>2540</v>
      </c>
      <c r="L1735" s="17">
        <f t="shared" si="297"/>
        <v>272.20999999999998</v>
      </c>
      <c r="M1735" s="20">
        <f t="shared" si="298"/>
        <v>0.87502296021454029</v>
      </c>
      <c r="N1735" s="2">
        <v>11</v>
      </c>
      <c r="O1735" s="2">
        <v>3100000</v>
      </c>
      <c r="P1735" s="2">
        <v>3860000</v>
      </c>
      <c r="Q1735" s="2">
        <f t="shared" si="299"/>
        <v>760000</v>
      </c>
      <c r="R1735" s="4">
        <f t="shared" si="300"/>
        <v>0.24516129032258063</v>
      </c>
      <c r="S1735" s="2">
        <v>2141</v>
      </c>
      <c r="T1735" s="9">
        <f t="shared" si="301"/>
        <v>57447.055555555555</v>
      </c>
      <c r="U1735" s="2">
        <v>71521</v>
      </c>
      <c r="V1735" s="5">
        <f t="shared" si="302"/>
        <v>14073.944444444445</v>
      </c>
      <c r="W1735" s="4">
        <f t="shared" si="303"/>
        <v>0.24498983121656948</v>
      </c>
      <c r="X1735" s="22">
        <f t="shared" si="304"/>
        <v>50267.492607831373</v>
      </c>
      <c r="Y1735" s="22">
        <f t="shared" si="305"/>
        <v>62582.517137504139</v>
      </c>
      <c r="Z1735" s="22">
        <f t="shared" si="307"/>
        <v>3379455.9254252235</v>
      </c>
      <c r="AA1735" s="11">
        <v>2472</v>
      </c>
      <c r="AB1735" s="2">
        <v>2003</v>
      </c>
      <c r="AC1735" s="2">
        <f t="shared" si="306"/>
        <v>13</v>
      </c>
      <c r="AD1735" s="2" t="s">
        <v>130</v>
      </c>
    </row>
    <row r="1736" spans="1:30" x14ac:dyDescent="0.2">
      <c r="A1736">
        <v>32</v>
      </c>
      <c r="B1736" s="2" t="s">
        <v>2049</v>
      </c>
      <c r="C1736" s="2" t="s">
        <v>22</v>
      </c>
      <c r="D1736" s="2" t="s">
        <v>23</v>
      </c>
      <c r="E1736" s="2" t="s">
        <v>2767</v>
      </c>
      <c r="F1736" s="2" t="s">
        <v>2775</v>
      </c>
      <c r="G1736" s="2">
        <v>90</v>
      </c>
      <c r="H1736" s="2">
        <v>99</v>
      </c>
      <c r="I1736" s="3">
        <v>42580</v>
      </c>
      <c r="J1736" s="3">
        <v>42591</v>
      </c>
      <c r="K1736" s="3" t="s">
        <v>2540</v>
      </c>
      <c r="L1736" s="17">
        <f t="shared" si="297"/>
        <v>272.20999999999998</v>
      </c>
      <c r="M1736" s="20">
        <f t="shared" si="298"/>
        <v>0.87502296021454029</v>
      </c>
      <c r="N1736" s="2">
        <v>11</v>
      </c>
      <c r="O1736" s="2">
        <v>5200000</v>
      </c>
      <c r="P1736" s="2">
        <v>5800000</v>
      </c>
      <c r="Q1736" s="2">
        <f t="shared" si="299"/>
        <v>600000</v>
      </c>
      <c r="R1736" s="4">
        <f t="shared" si="300"/>
        <v>0.11538461538461539</v>
      </c>
      <c r="S1736" s="2"/>
      <c r="T1736" s="9">
        <f t="shared" si="301"/>
        <v>57777.777777777781</v>
      </c>
      <c r="U1736" s="2">
        <v>64444</v>
      </c>
      <c r="V1736" s="5">
        <f t="shared" si="302"/>
        <v>6666.222222222219</v>
      </c>
      <c r="W1736" s="4">
        <f t="shared" si="303"/>
        <v>0.11537692307692302</v>
      </c>
      <c r="X1736" s="22">
        <f t="shared" si="304"/>
        <v>50556.882145728996</v>
      </c>
      <c r="Y1736" s="22">
        <f t="shared" si="305"/>
        <v>56389.979648065833</v>
      </c>
      <c r="Z1736" s="22">
        <f t="shared" si="307"/>
        <v>5075098.1683259252</v>
      </c>
      <c r="AA1736" s="11">
        <v>3169</v>
      </c>
      <c r="AB1736" s="2">
        <v>1996</v>
      </c>
      <c r="AC1736" s="2">
        <f t="shared" si="306"/>
        <v>20</v>
      </c>
      <c r="AD1736" s="2" t="s">
        <v>37</v>
      </c>
    </row>
    <row r="1737" spans="1:30" x14ac:dyDescent="0.2">
      <c r="A1737">
        <v>32</v>
      </c>
      <c r="B1737" s="2" t="s">
        <v>157</v>
      </c>
      <c r="C1737" s="2" t="s">
        <v>22</v>
      </c>
      <c r="D1737" s="2" t="s">
        <v>23</v>
      </c>
      <c r="E1737" s="2" t="s">
        <v>2767</v>
      </c>
      <c r="F1737" s="2" t="s">
        <v>2775</v>
      </c>
      <c r="G1737" s="2">
        <v>54</v>
      </c>
      <c r="H1737" s="2">
        <v>60</v>
      </c>
      <c r="I1737" s="3">
        <v>42581</v>
      </c>
      <c r="J1737" s="3">
        <v>42592</v>
      </c>
      <c r="K1737" s="3" t="s">
        <v>2540</v>
      </c>
      <c r="L1737" s="17">
        <f t="shared" si="297"/>
        <v>272.20999999999998</v>
      </c>
      <c r="M1737" s="20">
        <f t="shared" si="298"/>
        <v>0.87502296021454029</v>
      </c>
      <c r="N1737" s="2">
        <v>11</v>
      </c>
      <c r="O1737" s="2">
        <v>3250000</v>
      </c>
      <c r="P1737" s="2">
        <v>4350000</v>
      </c>
      <c r="Q1737" s="2">
        <f t="shared" si="299"/>
        <v>1100000</v>
      </c>
      <c r="R1737" s="4">
        <f t="shared" si="300"/>
        <v>0.33846153846153848</v>
      </c>
      <c r="S1737" s="2">
        <v>14626</v>
      </c>
      <c r="T1737" s="9">
        <f t="shared" si="301"/>
        <v>60456.037037037036</v>
      </c>
      <c r="U1737" s="2">
        <v>80826</v>
      </c>
      <c r="V1737" s="5">
        <f t="shared" si="302"/>
        <v>20369.962962962964</v>
      </c>
      <c r="W1737" s="4">
        <f t="shared" si="303"/>
        <v>0.33693844256585592</v>
      </c>
      <c r="X1737" s="22">
        <f t="shared" si="304"/>
        <v>52900.420490988035</v>
      </c>
      <c r="Y1737" s="22">
        <f t="shared" si="305"/>
        <v>70724.605782300438</v>
      </c>
      <c r="Z1737" s="22">
        <f t="shared" si="307"/>
        <v>3819128.7122442238</v>
      </c>
      <c r="AA1737" s="2">
        <v>339</v>
      </c>
      <c r="AB1737" s="2">
        <v>2003</v>
      </c>
      <c r="AC1737" s="2">
        <f t="shared" si="306"/>
        <v>13</v>
      </c>
      <c r="AD1737" s="2" t="s">
        <v>191</v>
      </c>
    </row>
    <row r="1738" spans="1:30" x14ac:dyDescent="0.2">
      <c r="A1738">
        <v>32</v>
      </c>
      <c r="B1738" s="2" t="s">
        <v>934</v>
      </c>
      <c r="C1738" s="2" t="s">
        <v>22</v>
      </c>
      <c r="D1738" s="2" t="s">
        <v>23</v>
      </c>
      <c r="E1738" s="2" t="s">
        <v>2767</v>
      </c>
      <c r="F1738" s="2" t="s">
        <v>2775</v>
      </c>
      <c r="G1738" s="2">
        <v>54</v>
      </c>
      <c r="H1738" s="2">
        <v>61</v>
      </c>
      <c r="I1738" s="3">
        <v>42581</v>
      </c>
      <c r="J1738" s="3">
        <v>42592</v>
      </c>
      <c r="K1738" s="3" t="s">
        <v>2540</v>
      </c>
      <c r="L1738" s="17">
        <f t="shared" si="297"/>
        <v>272.20999999999998</v>
      </c>
      <c r="M1738" s="20">
        <f t="shared" si="298"/>
        <v>0.87502296021454029</v>
      </c>
      <c r="N1738" s="2">
        <v>11</v>
      </c>
      <c r="O1738" s="2">
        <v>3000000</v>
      </c>
      <c r="P1738" s="2">
        <v>3900000</v>
      </c>
      <c r="Q1738" s="2">
        <f t="shared" si="299"/>
        <v>900000</v>
      </c>
      <c r="R1738" s="4">
        <f t="shared" si="300"/>
        <v>0.3</v>
      </c>
      <c r="S1738" s="2">
        <v>17872</v>
      </c>
      <c r="T1738" s="9">
        <f t="shared" si="301"/>
        <v>55886.518518518518</v>
      </c>
      <c r="U1738" s="2">
        <v>72553</v>
      </c>
      <c r="V1738" s="5">
        <f t="shared" si="302"/>
        <v>16666.481481481482</v>
      </c>
      <c r="W1738" s="4">
        <f t="shared" si="303"/>
        <v>0.29822007030119235</v>
      </c>
      <c r="X1738" s="22">
        <f t="shared" si="304"/>
        <v>48901.986870158798</v>
      </c>
      <c r="Y1738" s="22">
        <f t="shared" si="305"/>
        <v>63485.540832445542</v>
      </c>
      <c r="Z1738" s="22">
        <f t="shared" si="307"/>
        <v>3428219.2049520593</v>
      </c>
      <c r="AA1738" s="2">
        <v>394</v>
      </c>
      <c r="AB1738" s="2">
        <v>1924</v>
      </c>
      <c r="AC1738" s="2">
        <f t="shared" si="306"/>
        <v>92</v>
      </c>
      <c r="AD1738" s="2" t="s">
        <v>88</v>
      </c>
    </row>
    <row r="1739" spans="1:30" x14ac:dyDescent="0.2">
      <c r="A1739">
        <v>32</v>
      </c>
      <c r="B1739" s="2" t="s">
        <v>1015</v>
      </c>
      <c r="C1739" s="2" t="s">
        <v>22</v>
      </c>
      <c r="D1739" s="2" t="s">
        <v>23</v>
      </c>
      <c r="E1739" s="2" t="s">
        <v>2767</v>
      </c>
      <c r="F1739" s="2" t="s">
        <v>2775</v>
      </c>
      <c r="G1739" s="2">
        <v>56</v>
      </c>
      <c r="H1739" s="2">
        <v>65</v>
      </c>
      <c r="I1739" s="3">
        <v>42581</v>
      </c>
      <c r="J1739" s="3">
        <v>42592</v>
      </c>
      <c r="K1739" s="3" t="s">
        <v>2540</v>
      </c>
      <c r="L1739" s="17">
        <f t="shared" si="297"/>
        <v>272.20999999999998</v>
      </c>
      <c r="M1739" s="20">
        <f t="shared" si="298"/>
        <v>0.87502296021454029</v>
      </c>
      <c r="N1739" s="2">
        <v>11</v>
      </c>
      <c r="O1739" s="2">
        <v>4300000</v>
      </c>
      <c r="P1739" s="2">
        <v>5490000</v>
      </c>
      <c r="Q1739" s="2">
        <f t="shared" si="299"/>
        <v>1190000</v>
      </c>
      <c r="R1739" s="4">
        <f t="shared" si="300"/>
        <v>0.27674418604651163</v>
      </c>
      <c r="S1739" s="2">
        <v>6641</v>
      </c>
      <c r="T1739" s="9">
        <f t="shared" si="301"/>
        <v>76904.303571428565</v>
      </c>
      <c r="U1739" s="2">
        <v>98154</v>
      </c>
      <c r="V1739" s="5">
        <f t="shared" si="302"/>
        <v>21249.696428571435</v>
      </c>
      <c r="W1739" s="4">
        <f t="shared" si="303"/>
        <v>0.27631348886522011</v>
      </c>
      <c r="X1739" s="22">
        <f t="shared" si="304"/>
        <v>67293.031364309063</v>
      </c>
      <c r="Y1739" s="22">
        <f t="shared" si="305"/>
        <v>85887.003636897993</v>
      </c>
      <c r="Z1739" s="22">
        <f t="shared" si="307"/>
        <v>4809672.2036662875</v>
      </c>
      <c r="AA1739" s="2">
        <v>565</v>
      </c>
      <c r="AB1739" s="2">
        <v>2008</v>
      </c>
      <c r="AC1739" s="2">
        <f t="shared" si="306"/>
        <v>8</v>
      </c>
      <c r="AD1739" s="2" t="s">
        <v>67</v>
      </c>
    </row>
    <row r="1740" spans="1:30" x14ac:dyDescent="0.2">
      <c r="A1740">
        <v>33</v>
      </c>
      <c r="B1740" s="2" t="s">
        <v>118</v>
      </c>
      <c r="C1740" s="2" t="s">
        <v>22</v>
      </c>
      <c r="D1740" s="2" t="s">
        <v>23</v>
      </c>
      <c r="E1740" s="2" t="s">
        <v>2767</v>
      </c>
      <c r="F1740" s="2" t="s">
        <v>2775</v>
      </c>
      <c r="G1740" s="2">
        <v>27</v>
      </c>
      <c r="H1740" s="2">
        <v>30</v>
      </c>
      <c r="I1740" s="3">
        <v>42587</v>
      </c>
      <c r="J1740" s="3">
        <v>42598</v>
      </c>
      <c r="K1740" s="3" t="s">
        <v>2540</v>
      </c>
      <c r="L1740" s="17">
        <f t="shared" si="297"/>
        <v>272.20999999999998</v>
      </c>
      <c r="M1740" s="20">
        <f t="shared" si="298"/>
        <v>0.87502296021454029</v>
      </c>
      <c r="N1740" s="2">
        <v>11</v>
      </c>
      <c r="O1740" s="2">
        <v>2000000</v>
      </c>
      <c r="P1740" s="2">
        <v>2490000</v>
      </c>
      <c r="Q1740" s="2">
        <f t="shared" si="299"/>
        <v>490000</v>
      </c>
      <c r="R1740" s="4">
        <f t="shared" si="300"/>
        <v>0.245</v>
      </c>
      <c r="S1740" s="2"/>
      <c r="T1740" s="9">
        <f t="shared" si="301"/>
        <v>74074.074074074073</v>
      </c>
      <c r="U1740" s="2">
        <v>92222</v>
      </c>
      <c r="V1740" s="5">
        <f t="shared" si="302"/>
        <v>18147.925925925927</v>
      </c>
      <c r="W1740" s="4">
        <f t="shared" si="303"/>
        <v>0.24499700000000002</v>
      </c>
      <c r="X1740" s="22">
        <f t="shared" si="304"/>
        <v>64816.515571447431</v>
      </c>
      <c r="Y1740" s="22">
        <f t="shared" si="305"/>
        <v>80696.367436905333</v>
      </c>
      <c r="Z1740" s="22">
        <f t="shared" si="307"/>
        <v>2178801.9207964442</v>
      </c>
      <c r="AA1740" s="11">
        <v>1290</v>
      </c>
      <c r="AB1740" s="2">
        <v>1936</v>
      </c>
      <c r="AC1740" s="2">
        <f t="shared" si="306"/>
        <v>80</v>
      </c>
      <c r="AD1740" s="2" t="s">
        <v>88</v>
      </c>
    </row>
    <row r="1741" spans="1:30" x14ac:dyDescent="0.2">
      <c r="A1741">
        <v>33</v>
      </c>
      <c r="B1741" s="2" t="s">
        <v>302</v>
      </c>
      <c r="C1741" s="2" t="s">
        <v>22</v>
      </c>
      <c r="D1741" s="2" t="s">
        <v>23</v>
      </c>
      <c r="E1741" s="2" t="s">
        <v>2767</v>
      </c>
      <c r="F1741" s="2" t="s">
        <v>2775</v>
      </c>
      <c r="G1741" s="2">
        <v>36</v>
      </c>
      <c r="H1741" s="2">
        <v>40</v>
      </c>
      <c r="I1741" s="3">
        <v>42587</v>
      </c>
      <c r="J1741" s="3">
        <v>42598</v>
      </c>
      <c r="K1741" s="3" t="s">
        <v>2540</v>
      </c>
      <c r="L1741" s="17">
        <f t="shared" si="297"/>
        <v>272.20999999999998</v>
      </c>
      <c r="M1741" s="20">
        <f t="shared" si="298"/>
        <v>0.87502296021454029</v>
      </c>
      <c r="N1741" s="2">
        <v>11</v>
      </c>
      <c r="O1741" s="2">
        <v>2990000</v>
      </c>
      <c r="P1741" s="2">
        <v>3875000</v>
      </c>
      <c r="Q1741" s="2">
        <f t="shared" si="299"/>
        <v>885000</v>
      </c>
      <c r="R1741" s="4">
        <f t="shared" si="300"/>
        <v>0.29598662207357862</v>
      </c>
      <c r="S1741" s="2">
        <v>11571</v>
      </c>
      <c r="T1741" s="9">
        <f t="shared" si="301"/>
        <v>83376.972222222219</v>
      </c>
      <c r="U1741" s="2">
        <v>107960</v>
      </c>
      <c r="V1741" s="5">
        <f t="shared" si="302"/>
        <v>24583.027777777781</v>
      </c>
      <c r="W1741" s="4">
        <f t="shared" si="303"/>
        <v>0.29484193444033147</v>
      </c>
      <c r="X1741" s="22">
        <f t="shared" si="304"/>
        <v>72956.76504761439</v>
      </c>
      <c r="Y1741" s="22">
        <f t="shared" si="305"/>
        <v>94467.47878476177</v>
      </c>
      <c r="Z1741" s="22">
        <f t="shared" si="307"/>
        <v>3400829.2362514236</v>
      </c>
      <c r="AA1741" s="11">
        <v>6789</v>
      </c>
      <c r="AB1741" s="2">
        <v>2005</v>
      </c>
      <c r="AC1741" s="2">
        <f t="shared" si="306"/>
        <v>11</v>
      </c>
      <c r="AD1741" s="2" t="s">
        <v>27</v>
      </c>
    </row>
    <row r="1742" spans="1:30" x14ac:dyDescent="0.2">
      <c r="A1742">
        <v>33</v>
      </c>
      <c r="B1742" s="2" t="s">
        <v>891</v>
      </c>
      <c r="C1742" s="2" t="s">
        <v>22</v>
      </c>
      <c r="D1742" s="2" t="s">
        <v>23</v>
      </c>
      <c r="E1742" s="2" t="s">
        <v>2767</v>
      </c>
      <c r="F1742" s="2" t="s">
        <v>2775</v>
      </c>
      <c r="G1742" s="2">
        <v>53</v>
      </c>
      <c r="H1742" s="2">
        <v>58</v>
      </c>
      <c r="I1742" s="3">
        <v>42587</v>
      </c>
      <c r="J1742" s="3">
        <v>42598</v>
      </c>
      <c r="K1742" s="3" t="s">
        <v>2540</v>
      </c>
      <c r="L1742" s="17">
        <f t="shared" si="297"/>
        <v>272.20999999999998</v>
      </c>
      <c r="M1742" s="20">
        <f t="shared" si="298"/>
        <v>0.87502296021454029</v>
      </c>
      <c r="N1742" s="2">
        <v>11</v>
      </c>
      <c r="O1742" s="2">
        <v>3690000</v>
      </c>
      <c r="P1742" s="2">
        <v>4100000</v>
      </c>
      <c r="Q1742" s="2">
        <f t="shared" si="299"/>
        <v>410000</v>
      </c>
      <c r="R1742" s="4">
        <f t="shared" si="300"/>
        <v>0.1111111111111111</v>
      </c>
      <c r="S1742" s="2"/>
      <c r="T1742" s="9">
        <f t="shared" si="301"/>
        <v>69622.641509433961</v>
      </c>
      <c r="U1742" s="2">
        <v>77358</v>
      </c>
      <c r="V1742" s="5">
        <f t="shared" si="302"/>
        <v>7735.3584905660391</v>
      </c>
      <c r="W1742" s="4">
        <f t="shared" si="303"/>
        <v>0.11110406504065043</v>
      </c>
      <c r="X1742" s="22">
        <f t="shared" si="304"/>
        <v>60921.409871540636</v>
      </c>
      <c r="Y1742" s="22">
        <f t="shared" si="305"/>
        <v>67690.026156276406</v>
      </c>
      <c r="Z1742" s="22">
        <f t="shared" si="307"/>
        <v>3587571.3862826494</v>
      </c>
      <c r="AA1742" s="11">
        <v>3312</v>
      </c>
      <c r="AB1742" s="2">
        <v>2009</v>
      </c>
      <c r="AC1742" s="2">
        <f t="shared" si="306"/>
        <v>7</v>
      </c>
      <c r="AD1742" s="2" t="s">
        <v>27</v>
      </c>
    </row>
    <row r="1743" spans="1:30" x14ac:dyDescent="0.2">
      <c r="A1743">
        <v>33</v>
      </c>
      <c r="B1743" s="2" t="s">
        <v>1255</v>
      </c>
      <c r="C1743" s="2" t="s">
        <v>22</v>
      </c>
      <c r="D1743" s="2" t="s">
        <v>23</v>
      </c>
      <c r="E1743" s="2" t="s">
        <v>2767</v>
      </c>
      <c r="F1743" s="2" t="s">
        <v>2775</v>
      </c>
      <c r="G1743" s="2">
        <v>63</v>
      </c>
      <c r="H1743" s="2">
        <v>70</v>
      </c>
      <c r="I1743" s="3">
        <v>42587</v>
      </c>
      <c r="J1743" s="3">
        <v>42598</v>
      </c>
      <c r="K1743" s="3" t="s">
        <v>2540</v>
      </c>
      <c r="L1743" s="17">
        <f t="shared" si="297"/>
        <v>272.20999999999998</v>
      </c>
      <c r="M1743" s="20">
        <f t="shared" si="298"/>
        <v>0.87502296021454029</v>
      </c>
      <c r="N1743" s="2">
        <v>11</v>
      </c>
      <c r="O1743" s="2">
        <v>4990000</v>
      </c>
      <c r="P1743" s="2">
        <v>5250000</v>
      </c>
      <c r="Q1743" s="2">
        <f t="shared" si="299"/>
        <v>260000</v>
      </c>
      <c r="R1743" s="4">
        <f t="shared" si="300"/>
        <v>5.2104208416833664E-2</v>
      </c>
      <c r="S1743" s="2"/>
      <c r="T1743" s="9">
        <f t="shared" si="301"/>
        <v>79206.349206349201</v>
      </c>
      <c r="U1743" s="2">
        <v>83333</v>
      </c>
      <c r="V1743" s="5">
        <f t="shared" si="302"/>
        <v>4126.6507936507987</v>
      </c>
      <c r="W1743" s="4">
        <f t="shared" si="303"/>
        <v>5.210000000000007E-2</v>
      </c>
      <c r="X1743" s="22">
        <f t="shared" si="304"/>
        <v>69307.374150326286</v>
      </c>
      <c r="Y1743" s="22">
        <f t="shared" si="305"/>
        <v>72918.288343558292</v>
      </c>
      <c r="Z1743" s="22">
        <f t="shared" si="307"/>
        <v>4593852.1656441726</v>
      </c>
      <c r="AA1743" s="11">
        <v>3943</v>
      </c>
      <c r="AB1743" s="2">
        <v>2012</v>
      </c>
      <c r="AC1743" s="2">
        <f t="shared" si="306"/>
        <v>4</v>
      </c>
      <c r="AD1743" s="2" t="s">
        <v>25</v>
      </c>
    </row>
    <row r="1744" spans="1:30" x14ac:dyDescent="0.2">
      <c r="A1744">
        <v>33</v>
      </c>
      <c r="B1744" s="2" t="s">
        <v>584</v>
      </c>
      <c r="C1744" s="2" t="s">
        <v>22</v>
      </c>
      <c r="D1744" s="2" t="s">
        <v>23</v>
      </c>
      <c r="E1744" s="2" t="s">
        <v>2767</v>
      </c>
      <c r="F1744" s="2" t="s">
        <v>2775</v>
      </c>
      <c r="G1744" s="2">
        <v>84</v>
      </c>
      <c r="H1744" s="2">
        <v>96</v>
      </c>
      <c r="I1744" s="3">
        <v>42587</v>
      </c>
      <c r="J1744" s="3">
        <v>42598</v>
      </c>
      <c r="K1744" s="3" t="s">
        <v>2540</v>
      </c>
      <c r="L1744" s="17">
        <f t="shared" si="297"/>
        <v>272.20999999999998</v>
      </c>
      <c r="M1744" s="20">
        <f t="shared" si="298"/>
        <v>0.87502296021454029</v>
      </c>
      <c r="N1744" s="2">
        <v>11</v>
      </c>
      <c r="O1744" s="2">
        <v>5500000</v>
      </c>
      <c r="P1744" s="2">
        <v>5850000</v>
      </c>
      <c r="Q1744" s="2">
        <f t="shared" si="299"/>
        <v>350000</v>
      </c>
      <c r="R1744" s="4">
        <f t="shared" si="300"/>
        <v>6.363636363636363E-2</v>
      </c>
      <c r="S1744" s="2"/>
      <c r="T1744" s="9">
        <f t="shared" si="301"/>
        <v>65476.190476190473</v>
      </c>
      <c r="U1744" s="2">
        <v>69643</v>
      </c>
      <c r="V1744" s="5">
        <f t="shared" si="302"/>
        <v>4166.8095238095266</v>
      </c>
      <c r="W1744" s="4">
        <f t="shared" si="303"/>
        <v>6.3638545454545503E-2</v>
      </c>
      <c r="X1744" s="22">
        <f t="shared" si="304"/>
        <v>57293.170014047275</v>
      </c>
      <c r="Y1744" s="22">
        <f t="shared" si="305"/>
        <v>60939.224018221226</v>
      </c>
      <c r="Z1744" s="22">
        <f t="shared" si="307"/>
        <v>5118894.8175305827</v>
      </c>
      <c r="AA1744" s="11">
        <v>2958</v>
      </c>
      <c r="AB1744" s="2">
        <v>2009</v>
      </c>
      <c r="AC1744" s="2">
        <f t="shared" si="306"/>
        <v>7</v>
      </c>
      <c r="AD1744" s="2" t="s">
        <v>37</v>
      </c>
    </row>
    <row r="1745" spans="1:30" x14ac:dyDescent="0.2">
      <c r="A1745">
        <v>33</v>
      </c>
      <c r="B1745" s="2" t="s">
        <v>623</v>
      </c>
      <c r="C1745" s="2" t="s">
        <v>22</v>
      </c>
      <c r="D1745" s="2" t="s">
        <v>23</v>
      </c>
      <c r="E1745" s="2" t="s">
        <v>2767</v>
      </c>
      <c r="F1745" s="2" t="s">
        <v>2775</v>
      </c>
      <c r="G1745" s="2">
        <v>47</v>
      </c>
      <c r="H1745" s="2">
        <v>52</v>
      </c>
      <c r="I1745" s="3">
        <v>42588</v>
      </c>
      <c r="J1745" s="3">
        <v>42599</v>
      </c>
      <c r="K1745" s="3" t="s">
        <v>2540</v>
      </c>
      <c r="L1745" s="17">
        <f t="shared" si="297"/>
        <v>272.20999999999998</v>
      </c>
      <c r="M1745" s="20">
        <f t="shared" si="298"/>
        <v>0.87502296021454029</v>
      </c>
      <c r="N1745" s="2">
        <v>11</v>
      </c>
      <c r="O1745" s="2">
        <v>3700000</v>
      </c>
      <c r="P1745" s="2">
        <v>4410000</v>
      </c>
      <c r="Q1745" s="2">
        <f t="shared" si="299"/>
        <v>710000</v>
      </c>
      <c r="R1745" s="4">
        <f t="shared" si="300"/>
        <v>0.1918918918918919</v>
      </c>
      <c r="S1745" s="2"/>
      <c r="T1745" s="9">
        <f t="shared" si="301"/>
        <v>78723.404255319154</v>
      </c>
      <c r="U1745" s="2">
        <v>93830</v>
      </c>
      <c r="V1745" s="5">
        <f t="shared" si="302"/>
        <v>15106.595744680846</v>
      </c>
      <c r="W1745" s="4">
        <f t="shared" si="303"/>
        <v>0.19189459459459451</v>
      </c>
      <c r="X1745" s="22">
        <f t="shared" si="304"/>
        <v>68884.786229655307</v>
      </c>
      <c r="Y1745" s="22">
        <f t="shared" si="305"/>
        <v>82103.404356930318</v>
      </c>
      <c r="Z1745" s="22">
        <f t="shared" si="307"/>
        <v>3858860.0047757248</v>
      </c>
      <c r="AA1745" s="11">
        <v>6463</v>
      </c>
      <c r="AB1745" s="2">
        <v>2012</v>
      </c>
      <c r="AC1745" s="2">
        <f t="shared" si="306"/>
        <v>4</v>
      </c>
      <c r="AD1745" s="2" t="s">
        <v>27</v>
      </c>
    </row>
    <row r="1746" spans="1:30" x14ac:dyDescent="0.2">
      <c r="A1746">
        <v>33</v>
      </c>
      <c r="B1746" s="2" t="s">
        <v>1636</v>
      </c>
      <c r="C1746" s="2" t="s">
        <v>22</v>
      </c>
      <c r="D1746" s="2" t="s">
        <v>23</v>
      </c>
      <c r="E1746" s="2" t="s">
        <v>2767</v>
      </c>
      <c r="F1746" s="2" t="s">
        <v>2775</v>
      </c>
      <c r="G1746" s="2">
        <v>73</v>
      </c>
      <c r="H1746" s="2">
        <v>82</v>
      </c>
      <c r="I1746" s="3">
        <v>42588</v>
      </c>
      <c r="J1746" s="3">
        <v>42599</v>
      </c>
      <c r="K1746" s="3" t="s">
        <v>2540</v>
      </c>
      <c r="L1746" s="17">
        <f t="shared" si="297"/>
        <v>272.20999999999998</v>
      </c>
      <c r="M1746" s="20">
        <f t="shared" si="298"/>
        <v>0.87502296021454029</v>
      </c>
      <c r="N1746" s="2">
        <v>11</v>
      </c>
      <c r="O1746" s="2">
        <v>5400000</v>
      </c>
      <c r="P1746" s="2">
        <v>5550000</v>
      </c>
      <c r="Q1746" s="2">
        <f t="shared" si="299"/>
        <v>150000</v>
      </c>
      <c r="R1746" s="4">
        <f t="shared" si="300"/>
        <v>2.7777777777777776E-2</v>
      </c>
      <c r="S1746" s="2"/>
      <c r="T1746" s="9">
        <f t="shared" si="301"/>
        <v>73972.602739726033</v>
      </c>
      <c r="U1746" s="2">
        <v>76027</v>
      </c>
      <c r="V1746" s="5">
        <f t="shared" si="302"/>
        <v>2054.3972602739668</v>
      </c>
      <c r="W1746" s="4">
        <f t="shared" si="303"/>
        <v>2.7772407407407326E-2</v>
      </c>
      <c r="X1746" s="22">
        <f t="shared" si="304"/>
        <v>64727.725824089284</v>
      </c>
      <c r="Y1746" s="22">
        <f t="shared" si="305"/>
        <v>66525.37059623086</v>
      </c>
      <c r="Z1746" s="22">
        <f t="shared" si="307"/>
        <v>4856352.0535248527</v>
      </c>
      <c r="AA1746" s="11">
        <v>8085</v>
      </c>
      <c r="AB1746" s="2">
        <v>2013</v>
      </c>
      <c r="AC1746" s="2">
        <f t="shared" si="306"/>
        <v>3</v>
      </c>
      <c r="AD1746" s="2" t="s">
        <v>148</v>
      </c>
    </row>
    <row r="1747" spans="1:30" x14ac:dyDescent="0.2">
      <c r="A1747">
        <v>33</v>
      </c>
      <c r="B1747" s="2" t="s">
        <v>1677</v>
      </c>
      <c r="C1747" s="2" t="s">
        <v>22</v>
      </c>
      <c r="D1747" s="2" t="s">
        <v>23</v>
      </c>
      <c r="E1747" s="2" t="s">
        <v>2767</v>
      </c>
      <c r="F1747" s="2" t="s">
        <v>2775</v>
      </c>
      <c r="G1747" s="2">
        <v>77</v>
      </c>
      <c r="H1747" s="2">
        <v>85</v>
      </c>
      <c r="I1747" s="3">
        <v>42588</v>
      </c>
      <c r="J1747" s="3">
        <v>42599</v>
      </c>
      <c r="K1747" s="3" t="s">
        <v>2540</v>
      </c>
      <c r="L1747" s="17">
        <f t="shared" si="297"/>
        <v>272.20999999999998</v>
      </c>
      <c r="M1747" s="20">
        <f t="shared" si="298"/>
        <v>0.87502296021454029</v>
      </c>
      <c r="N1747" s="2">
        <v>11</v>
      </c>
      <c r="O1747" s="2">
        <v>4900000</v>
      </c>
      <c r="P1747" s="2">
        <v>5450000</v>
      </c>
      <c r="Q1747" s="2">
        <f t="shared" si="299"/>
        <v>550000</v>
      </c>
      <c r="R1747" s="4">
        <f t="shared" si="300"/>
        <v>0.11224489795918367</v>
      </c>
      <c r="S1747" s="2"/>
      <c r="T1747" s="9">
        <f t="shared" si="301"/>
        <v>63636.36363636364</v>
      </c>
      <c r="U1747" s="2">
        <v>70779</v>
      </c>
      <c r="V1747" s="5">
        <f t="shared" si="302"/>
        <v>7142.6363636363603</v>
      </c>
      <c r="W1747" s="4">
        <f t="shared" si="303"/>
        <v>0.11224142857142852</v>
      </c>
      <c r="X1747" s="22">
        <f t="shared" si="304"/>
        <v>55683.279286379839</v>
      </c>
      <c r="Y1747" s="22">
        <f t="shared" si="305"/>
        <v>61933.250101024947</v>
      </c>
      <c r="Z1747" s="22">
        <f t="shared" si="307"/>
        <v>4768860.2577789212</v>
      </c>
      <c r="AA1747" s="11">
        <v>5918</v>
      </c>
      <c r="AB1747" s="2">
        <v>2006</v>
      </c>
      <c r="AC1747" s="2">
        <f t="shared" si="306"/>
        <v>10</v>
      </c>
      <c r="AD1747" s="2" t="s">
        <v>67</v>
      </c>
    </row>
    <row r="1748" spans="1:30" x14ac:dyDescent="0.2">
      <c r="A1748">
        <v>33</v>
      </c>
      <c r="B1748" s="2" t="s">
        <v>2081</v>
      </c>
      <c r="C1748" s="2" t="s">
        <v>22</v>
      </c>
      <c r="D1748" s="2" t="s">
        <v>23</v>
      </c>
      <c r="E1748" s="2" t="s">
        <v>2767</v>
      </c>
      <c r="F1748" s="2" t="s">
        <v>2775</v>
      </c>
      <c r="G1748" s="2">
        <v>92</v>
      </c>
      <c r="H1748" s="2">
        <v>100</v>
      </c>
      <c r="I1748" s="3">
        <v>42588</v>
      </c>
      <c r="J1748" s="3">
        <v>42599</v>
      </c>
      <c r="K1748" s="3" t="s">
        <v>2540</v>
      </c>
      <c r="L1748" s="17">
        <f t="shared" si="297"/>
        <v>272.20999999999998</v>
      </c>
      <c r="M1748" s="20">
        <f t="shared" si="298"/>
        <v>0.87502296021454029</v>
      </c>
      <c r="N1748" s="2">
        <v>11</v>
      </c>
      <c r="O1748" s="2">
        <v>3950000</v>
      </c>
      <c r="P1748" s="2">
        <v>4600000</v>
      </c>
      <c r="Q1748" s="2">
        <f t="shared" si="299"/>
        <v>650000</v>
      </c>
      <c r="R1748" s="4">
        <f t="shared" si="300"/>
        <v>0.16455696202531644</v>
      </c>
      <c r="S1748" s="2"/>
      <c r="T1748" s="9">
        <f t="shared" si="301"/>
        <v>42934.782608695656</v>
      </c>
      <c r="U1748" s="2">
        <v>50000</v>
      </c>
      <c r="V1748" s="5">
        <f t="shared" si="302"/>
        <v>7065.2173913043443</v>
      </c>
      <c r="W1748" s="4">
        <f t="shared" si="303"/>
        <v>0.16455696202531636</v>
      </c>
      <c r="X1748" s="22">
        <f t="shared" si="304"/>
        <v>37568.920574428637</v>
      </c>
      <c r="Y1748" s="22">
        <f t="shared" si="305"/>
        <v>43751.148010727018</v>
      </c>
      <c r="Z1748" s="22">
        <f t="shared" si="307"/>
        <v>4025105.6169868857</v>
      </c>
      <c r="AA1748" s="2">
        <v>355</v>
      </c>
      <c r="AB1748" s="2">
        <v>1900</v>
      </c>
      <c r="AC1748" s="2">
        <f t="shared" si="306"/>
        <v>116</v>
      </c>
      <c r="AD1748" s="2" t="s">
        <v>130</v>
      </c>
    </row>
    <row r="1749" spans="1:30" x14ac:dyDescent="0.2">
      <c r="A1749">
        <v>34</v>
      </c>
      <c r="B1749" s="2" t="s">
        <v>187</v>
      </c>
      <c r="C1749" s="2" t="s">
        <v>22</v>
      </c>
      <c r="D1749" s="2" t="s">
        <v>23</v>
      </c>
      <c r="E1749" s="2" t="s">
        <v>2767</v>
      </c>
      <c r="F1749" s="2" t="s">
        <v>2775</v>
      </c>
      <c r="G1749" s="2">
        <v>31</v>
      </c>
      <c r="H1749" s="2">
        <v>38</v>
      </c>
      <c r="I1749" s="3">
        <v>42593</v>
      </c>
      <c r="J1749" s="3">
        <v>42604</v>
      </c>
      <c r="K1749" s="3" t="s">
        <v>2540</v>
      </c>
      <c r="L1749" s="17">
        <f t="shared" si="297"/>
        <v>272.20999999999998</v>
      </c>
      <c r="M1749" s="20">
        <f t="shared" si="298"/>
        <v>0.87502296021454029</v>
      </c>
      <c r="N1749" s="2">
        <v>11</v>
      </c>
      <c r="O1749" s="2">
        <v>2300000</v>
      </c>
      <c r="P1749" s="2">
        <v>2415000</v>
      </c>
      <c r="Q1749" s="2">
        <f t="shared" si="299"/>
        <v>115000</v>
      </c>
      <c r="R1749" s="4">
        <f t="shared" si="300"/>
        <v>0.05</v>
      </c>
      <c r="S1749" s="2"/>
      <c r="T1749" s="9">
        <f t="shared" si="301"/>
        <v>74193.548387096773</v>
      </c>
      <c r="U1749" s="2">
        <v>77903</v>
      </c>
      <c r="V1749" s="5">
        <f t="shared" si="302"/>
        <v>3709.4516129032272</v>
      </c>
      <c r="W1749" s="4">
        <f t="shared" si="303"/>
        <v>4.9996956521739147E-2</v>
      </c>
      <c r="X1749" s="22">
        <f t="shared" si="304"/>
        <v>64921.058338498151</v>
      </c>
      <c r="Y1749" s="22">
        <f t="shared" si="305"/>
        <v>68166.913669593327</v>
      </c>
      <c r="Z1749" s="22">
        <f t="shared" si="307"/>
        <v>2113174.3237573933</v>
      </c>
      <c r="AA1749" s="11">
        <v>1910</v>
      </c>
      <c r="AB1749" s="2">
        <v>1965</v>
      </c>
      <c r="AC1749" s="2">
        <f t="shared" si="306"/>
        <v>51</v>
      </c>
      <c r="AD1749" s="2" t="s">
        <v>188</v>
      </c>
    </row>
    <row r="1750" spans="1:30" x14ac:dyDescent="0.2">
      <c r="A1750">
        <v>34</v>
      </c>
      <c r="B1750" s="2" t="s">
        <v>707</v>
      </c>
      <c r="C1750" s="2" t="s">
        <v>22</v>
      </c>
      <c r="D1750" s="2" t="s">
        <v>23</v>
      </c>
      <c r="E1750" s="2" t="s">
        <v>2767</v>
      </c>
      <c r="F1750" s="2" t="s">
        <v>2775</v>
      </c>
      <c r="G1750" s="2">
        <v>49</v>
      </c>
      <c r="H1750" s="2">
        <v>55</v>
      </c>
      <c r="I1750" s="3">
        <v>42594</v>
      </c>
      <c r="J1750" s="3">
        <v>42605</v>
      </c>
      <c r="K1750" s="3" t="s">
        <v>2540</v>
      </c>
      <c r="L1750" s="17">
        <f t="shared" si="297"/>
        <v>272.20999999999998</v>
      </c>
      <c r="M1750" s="20">
        <f t="shared" si="298"/>
        <v>0.87502296021454029</v>
      </c>
      <c r="N1750" s="2">
        <v>11</v>
      </c>
      <c r="O1750" s="2">
        <v>2600000</v>
      </c>
      <c r="P1750" s="2">
        <v>3300000</v>
      </c>
      <c r="Q1750" s="2">
        <f t="shared" si="299"/>
        <v>700000</v>
      </c>
      <c r="R1750" s="4">
        <f t="shared" si="300"/>
        <v>0.26923076923076922</v>
      </c>
      <c r="S1750" s="2">
        <v>12133</v>
      </c>
      <c r="T1750" s="9">
        <f t="shared" si="301"/>
        <v>53308.836734693876</v>
      </c>
      <c r="U1750" s="2">
        <v>67595</v>
      </c>
      <c r="V1750" s="5">
        <f t="shared" si="302"/>
        <v>14286.163265306124</v>
      </c>
      <c r="W1750" s="4">
        <f t="shared" si="303"/>
        <v>0.26798865142012296</v>
      </c>
      <c r="X1750" s="22">
        <f t="shared" si="304"/>
        <v>46646.456125185461</v>
      </c>
      <c r="Y1750" s="22">
        <f t="shared" si="305"/>
        <v>59147.176995701848</v>
      </c>
      <c r="Z1750" s="22">
        <f t="shared" si="307"/>
        <v>2898211.6727893907</v>
      </c>
      <c r="AA1750" s="2">
        <v>432</v>
      </c>
      <c r="AB1750" s="2">
        <v>1891</v>
      </c>
      <c r="AC1750" s="2">
        <f t="shared" si="306"/>
        <v>125</v>
      </c>
      <c r="AD1750" s="2" t="s">
        <v>169</v>
      </c>
    </row>
    <row r="1751" spans="1:30" x14ac:dyDescent="0.2">
      <c r="A1751">
        <v>34</v>
      </c>
      <c r="B1751" s="2" t="s">
        <v>793</v>
      </c>
      <c r="C1751" s="2" t="s">
        <v>22</v>
      </c>
      <c r="D1751" s="2" t="s">
        <v>23</v>
      </c>
      <c r="E1751" s="2" t="s">
        <v>2767</v>
      </c>
      <c r="F1751" s="2" t="s">
        <v>2775</v>
      </c>
      <c r="G1751" s="2">
        <v>51</v>
      </c>
      <c r="H1751" s="2">
        <v>56</v>
      </c>
      <c r="I1751" s="3">
        <v>42594</v>
      </c>
      <c r="J1751" s="3">
        <v>42605</v>
      </c>
      <c r="K1751" s="3" t="s">
        <v>2540</v>
      </c>
      <c r="L1751" s="17">
        <f t="shared" si="297"/>
        <v>272.20999999999998</v>
      </c>
      <c r="M1751" s="20">
        <f t="shared" si="298"/>
        <v>0.87502296021454029</v>
      </c>
      <c r="N1751" s="2">
        <v>11</v>
      </c>
      <c r="O1751" s="2">
        <v>2650000</v>
      </c>
      <c r="P1751" s="2">
        <v>2940000</v>
      </c>
      <c r="Q1751" s="2">
        <f t="shared" si="299"/>
        <v>290000</v>
      </c>
      <c r="R1751" s="4">
        <f t="shared" si="300"/>
        <v>0.10943396226415095</v>
      </c>
      <c r="S1751" s="2">
        <v>55312</v>
      </c>
      <c r="T1751" s="9">
        <f t="shared" si="301"/>
        <v>53045.333333333336</v>
      </c>
      <c r="U1751" s="2">
        <v>58732</v>
      </c>
      <c r="V1751" s="5">
        <f t="shared" si="302"/>
        <v>5686.6666666666642</v>
      </c>
      <c r="W1751" s="4">
        <f t="shared" si="303"/>
        <v>0.10720390106575503</v>
      </c>
      <c r="X1751" s="22">
        <f t="shared" si="304"/>
        <v>46415.88459890036</v>
      </c>
      <c r="Y1751" s="22">
        <f t="shared" si="305"/>
        <v>51391.848499320382</v>
      </c>
      <c r="Z1751" s="22">
        <f t="shared" si="307"/>
        <v>2620984.2734653396</v>
      </c>
      <c r="AA1751" s="11">
        <v>2921</v>
      </c>
      <c r="AB1751" s="2">
        <v>1936</v>
      </c>
      <c r="AC1751" s="2">
        <f t="shared" si="306"/>
        <v>80</v>
      </c>
      <c r="AD1751" s="2" t="s">
        <v>108</v>
      </c>
    </row>
    <row r="1752" spans="1:30" x14ac:dyDescent="0.2">
      <c r="A1752">
        <v>34</v>
      </c>
      <c r="B1752" s="2" t="s">
        <v>1167</v>
      </c>
      <c r="C1752" s="2" t="s">
        <v>22</v>
      </c>
      <c r="D1752" s="2" t="s">
        <v>23</v>
      </c>
      <c r="E1752" s="2" t="s">
        <v>2767</v>
      </c>
      <c r="F1752" s="2" t="s">
        <v>2775</v>
      </c>
      <c r="G1752" s="2">
        <v>60</v>
      </c>
      <c r="H1752" s="2">
        <v>66</v>
      </c>
      <c r="I1752" s="3">
        <v>42594</v>
      </c>
      <c r="J1752" s="3">
        <v>42605</v>
      </c>
      <c r="K1752" s="3" t="s">
        <v>2540</v>
      </c>
      <c r="L1752" s="17">
        <f t="shared" si="297"/>
        <v>272.20999999999998</v>
      </c>
      <c r="M1752" s="20">
        <f t="shared" si="298"/>
        <v>0.87502296021454029</v>
      </c>
      <c r="N1752" s="2">
        <v>11</v>
      </c>
      <c r="O1752" s="2">
        <v>3990000</v>
      </c>
      <c r="P1752" s="2">
        <v>3950000</v>
      </c>
      <c r="Q1752" s="2">
        <f t="shared" si="299"/>
        <v>-40000</v>
      </c>
      <c r="R1752" s="4">
        <f t="shared" si="300"/>
        <v>-1.0025062656641603E-2</v>
      </c>
      <c r="S1752" s="2">
        <v>2996</v>
      </c>
      <c r="T1752" s="9">
        <f t="shared" si="301"/>
        <v>66549.933333333334</v>
      </c>
      <c r="U1752" s="2">
        <v>65883</v>
      </c>
      <c r="V1752" s="5">
        <f t="shared" si="302"/>
        <v>-666.9333333333343</v>
      </c>
      <c r="W1752" s="4">
        <f t="shared" si="303"/>
        <v>-1.0021547730075376E-2</v>
      </c>
      <c r="X1752" s="22">
        <f t="shared" si="304"/>
        <v>58232.719667413643</v>
      </c>
      <c r="Y1752" s="22">
        <f t="shared" si="305"/>
        <v>57649.13768781456</v>
      </c>
      <c r="Z1752" s="22">
        <f t="shared" si="307"/>
        <v>3458948.2612688737</v>
      </c>
      <c r="AA1752" s="11">
        <v>7393</v>
      </c>
      <c r="AB1752" s="2">
        <v>2012</v>
      </c>
      <c r="AC1752" s="2">
        <f t="shared" si="306"/>
        <v>4</v>
      </c>
      <c r="AD1752" s="2" t="s">
        <v>37</v>
      </c>
    </row>
    <row r="1753" spans="1:30" x14ac:dyDescent="0.2">
      <c r="A1753">
        <v>34</v>
      </c>
      <c r="B1753" s="2" t="s">
        <v>1493</v>
      </c>
      <c r="C1753" s="2" t="s">
        <v>22</v>
      </c>
      <c r="D1753" s="2" t="s">
        <v>23</v>
      </c>
      <c r="E1753" s="2" t="s">
        <v>2767</v>
      </c>
      <c r="F1753" s="2" t="s">
        <v>2775</v>
      </c>
      <c r="G1753" s="2">
        <v>69</v>
      </c>
      <c r="H1753" s="2">
        <v>82</v>
      </c>
      <c r="I1753" s="3">
        <v>42594</v>
      </c>
      <c r="J1753" s="3">
        <v>42605</v>
      </c>
      <c r="K1753" s="3" t="s">
        <v>2540</v>
      </c>
      <c r="L1753" s="17">
        <f t="shared" si="297"/>
        <v>272.20999999999998</v>
      </c>
      <c r="M1753" s="20">
        <f t="shared" si="298"/>
        <v>0.87502296021454029</v>
      </c>
      <c r="N1753" s="2">
        <v>11</v>
      </c>
      <c r="O1753" s="2">
        <v>3800000</v>
      </c>
      <c r="P1753" s="2">
        <v>3800000</v>
      </c>
      <c r="Q1753" s="2">
        <f t="shared" si="299"/>
        <v>0</v>
      </c>
      <c r="R1753" s="4">
        <f t="shared" si="300"/>
        <v>0</v>
      </c>
      <c r="S1753" s="2"/>
      <c r="T1753" s="9">
        <f t="shared" si="301"/>
        <v>55072.463768115944</v>
      </c>
      <c r="U1753" s="2">
        <v>55072</v>
      </c>
      <c r="V1753" s="5">
        <f t="shared" si="302"/>
        <v>-0.46376811594382161</v>
      </c>
      <c r="W1753" s="4">
        <f t="shared" si="303"/>
        <v>-8.421052631611498E-6</v>
      </c>
      <c r="X1753" s="22">
        <f t="shared" si="304"/>
        <v>48189.670272684831</v>
      </c>
      <c r="Y1753" s="22">
        <f t="shared" si="305"/>
        <v>48189.264464935164</v>
      </c>
      <c r="Z1753" s="22">
        <f t="shared" si="307"/>
        <v>3325059.2480805265</v>
      </c>
      <c r="AA1753" s="11">
        <v>9083</v>
      </c>
      <c r="AB1753" s="2">
        <v>2007</v>
      </c>
      <c r="AC1753" s="2">
        <f t="shared" si="306"/>
        <v>9</v>
      </c>
      <c r="AD1753" s="2" t="s">
        <v>52</v>
      </c>
    </row>
    <row r="1754" spans="1:30" x14ac:dyDescent="0.2">
      <c r="A1754">
        <v>34</v>
      </c>
      <c r="B1754" s="2" t="s">
        <v>1559</v>
      </c>
      <c r="C1754" s="2" t="s">
        <v>22</v>
      </c>
      <c r="D1754" s="2" t="s">
        <v>23</v>
      </c>
      <c r="E1754" s="2" t="s">
        <v>2767</v>
      </c>
      <c r="F1754" s="2" t="s">
        <v>2775</v>
      </c>
      <c r="G1754" s="2">
        <v>71</v>
      </c>
      <c r="H1754" s="2">
        <v>80</v>
      </c>
      <c r="I1754" s="3">
        <v>42594</v>
      </c>
      <c r="J1754" s="3">
        <v>42605</v>
      </c>
      <c r="K1754" s="3" t="s">
        <v>2540</v>
      </c>
      <c r="L1754" s="17">
        <f t="shared" si="297"/>
        <v>272.20999999999998</v>
      </c>
      <c r="M1754" s="20">
        <f t="shared" si="298"/>
        <v>0.87502296021454029</v>
      </c>
      <c r="N1754" s="2">
        <v>11</v>
      </c>
      <c r="O1754" s="2">
        <v>4900000</v>
      </c>
      <c r="P1754" s="2">
        <v>5400000</v>
      </c>
      <c r="Q1754" s="2">
        <f t="shared" si="299"/>
        <v>500000</v>
      </c>
      <c r="R1754" s="4">
        <f t="shared" si="300"/>
        <v>0.10204081632653061</v>
      </c>
      <c r="S1754" s="2"/>
      <c r="T1754" s="9">
        <f t="shared" si="301"/>
        <v>69014.084507042251</v>
      </c>
      <c r="U1754" s="2">
        <v>76056</v>
      </c>
      <c r="V1754" s="5">
        <f t="shared" si="302"/>
        <v>7041.9154929577489</v>
      </c>
      <c r="W1754" s="4">
        <f t="shared" si="303"/>
        <v>0.10203591836734698</v>
      </c>
      <c r="X1754" s="22">
        <f t="shared" si="304"/>
        <v>60388.908521848556</v>
      </c>
      <c r="Y1754" s="22">
        <f t="shared" si="305"/>
        <v>66550.746262077082</v>
      </c>
      <c r="Z1754" s="22">
        <f t="shared" si="307"/>
        <v>4725102.984607473</v>
      </c>
      <c r="AA1754" s="2">
        <v>318</v>
      </c>
      <c r="AB1754" s="2">
        <v>1892</v>
      </c>
      <c r="AC1754" s="2">
        <f t="shared" si="306"/>
        <v>124</v>
      </c>
      <c r="AD1754" s="2" t="s">
        <v>29</v>
      </c>
    </row>
    <row r="1755" spans="1:30" x14ac:dyDescent="0.2">
      <c r="A1755">
        <v>34</v>
      </c>
      <c r="B1755" s="2" t="s">
        <v>1342</v>
      </c>
      <c r="C1755" s="2" t="s">
        <v>22</v>
      </c>
      <c r="D1755" s="2" t="s">
        <v>23</v>
      </c>
      <c r="E1755" s="2" t="s">
        <v>2767</v>
      </c>
      <c r="F1755" s="2" t="s">
        <v>2775</v>
      </c>
      <c r="G1755" s="2">
        <v>80</v>
      </c>
      <c r="H1755" s="2">
        <v>88</v>
      </c>
      <c r="I1755" s="3">
        <v>42594</v>
      </c>
      <c r="J1755" s="3">
        <v>42605</v>
      </c>
      <c r="K1755" s="3" t="s">
        <v>2540</v>
      </c>
      <c r="L1755" s="17">
        <f t="shared" si="297"/>
        <v>272.20999999999998</v>
      </c>
      <c r="M1755" s="20">
        <f t="shared" si="298"/>
        <v>0.87502296021454029</v>
      </c>
      <c r="N1755" s="2">
        <v>11</v>
      </c>
      <c r="O1755" s="2">
        <v>5600000</v>
      </c>
      <c r="P1755" s="2">
        <v>6800000</v>
      </c>
      <c r="Q1755" s="2">
        <f t="shared" si="299"/>
        <v>1200000</v>
      </c>
      <c r="R1755" s="4">
        <f t="shared" si="300"/>
        <v>0.21428571428571427</v>
      </c>
      <c r="S1755" s="2"/>
      <c r="T1755" s="9">
        <f t="shared" si="301"/>
        <v>70000</v>
      </c>
      <c r="U1755" s="2">
        <v>85000</v>
      </c>
      <c r="V1755" s="5">
        <f t="shared" si="302"/>
        <v>15000</v>
      </c>
      <c r="W1755" s="4">
        <f t="shared" si="303"/>
        <v>0.21428571428571427</v>
      </c>
      <c r="X1755" s="22">
        <f t="shared" si="304"/>
        <v>61251.607215017822</v>
      </c>
      <c r="Y1755" s="22">
        <f t="shared" si="305"/>
        <v>74376.951618235922</v>
      </c>
      <c r="Z1755" s="22">
        <f t="shared" si="307"/>
        <v>5950156.1294588735</v>
      </c>
      <c r="AA1755" s="11">
        <v>1509</v>
      </c>
      <c r="AB1755" s="2">
        <v>2012</v>
      </c>
      <c r="AC1755" s="2">
        <f t="shared" si="306"/>
        <v>4</v>
      </c>
      <c r="AD1755" s="2" t="s">
        <v>46</v>
      </c>
    </row>
    <row r="1756" spans="1:30" x14ac:dyDescent="0.2">
      <c r="A1756">
        <v>34</v>
      </c>
      <c r="B1756" s="2" t="s">
        <v>316</v>
      </c>
      <c r="C1756" s="2" t="s">
        <v>22</v>
      </c>
      <c r="D1756" s="2" t="s">
        <v>23</v>
      </c>
      <c r="E1756" s="2" t="s">
        <v>2767</v>
      </c>
      <c r="F1756" s="2" t="s">
        <v>2775</v>
      </c>
      <c r="G1756" s="2">
        <v>120</v>
      </c>
      <c r="H1756" s="2">
        <v>138</v>
      </c>
      <c r="I1756" s="3">
        <v>42594</v>
      </c>
      <c r="J1756" s="3">
        <v>42605</v>
      </c>
      <c r="K1756" s="3" t="s">
        <v>2540</v>
      </c>
      <c r="L1756" s="17">
        <f t="shared" si="297"/>
        <v>272.20999999999998</v>
      </c>
      <c r="M1756" s="20">
        <f t="shared" si="298"/>
        <v>0.87502296021454029</v>
      </c>
      <c r="N1756" s="2">
        <v>11</v>
      </c>
      <c r="O1756" s="2">
        <v>6500000</v>
      </c>
      <c r="P1756" s="2">
        <v>6750000</v>
      </c>
      <c r="Q1756" s="2">
        <f t="shared" si="299"/>
        <v>250000</v>
      </c>
      <c r="R1756" s="4">
        <f t="shared" si="300"/>
        <v>3.8461538461538464E-2</v>
      </c>
      <c r="S1756" s="2">
        <v>8000</v>
      </c>
      <c r="T1756" s="9">
        <f t="shared" si="301"/>
        <v>54233.333333333336</v>
      </c>
      <c r="U1756" s="2">
        <v>56317</v>
      </c>
      <c r="V1756" s="5">
        <f t="shared" si="302"/>
        <v>2083.6666666666642</v>
      </c>
      <c r="W1756" s="4">
        <f t="shared" si="303"/>
        <v>3.842040565457893E-2</v>
      </c>
      <c r="X1756" s="22">
        <f t="shared" si="304"/>
        <v>47455.41187563524</v>
      </c>
      <c r="Y1756" s="22">
        <f t="shared" si="305"/>
        <v>49278.668050402266</v>
      </c>
      <c r="Z1756" s="22">
        <f t="shared" si="307"/>
        <v>5913440.1660482716</v>
      </c>
      <c r="AA1756" s="11">
        <v>6814</v>
      </c>
      <c r="AB1756" s="2">
        <v>2003</v>
      </c>
      <c r="AC1756" s="2">
        <f t="shared" si="306"/>
        <v>13</v>
      </c>
      <c r="AD1756" s="2" t="s">
        <v>37</v>
      </c>
    </row>
    <row r="1757" spans="1:30" x14ac:dyDescent="0.2">
      <c r="A1757">
        <v>34</v>
      </c>
      <c r="B1757" s="2" t="s">
        <v>674</v>
      </c>
      <c r="C1757" s="2" t="s">
        <v>22</v>
      </c>
      <c r="D1757" s="2" t="s">
        <v>23</v>
      </c>
      <c r="E1757" s="2" t="s">
        <v>2767</v>
      </c>
      <c r="F1757" s="2" t="s">
        <v>2775</v>
      </c>
      <c r="G1757" s="2">
        <v>48</v>
      </c>
      <c r="H1757" s="2">
        <v>53</v>
      </c>
      <c r="I1757" s="3">
        <v>42595</v>
      </c>
      <c r="J1757" s="3">
        <v>42606</v>
      </c>
      <c r="K1757" s="3" t="s">
        <v>2540</v>
      </c>
      <c r="L1757" s="17">
        <f t="shared" si="297"/>
        <v>272.20999999999998</v>
      </c>
      <c r="M1757" s="20">
        <f t="shared" si="298"/>
        <v>0.87502296021454029</v>
      </c>
      <c r="N1757" s="2">
        <v>11</v>
      </c>
      <c r="O1757" s="2">
        <v>2950000</v>
      </c>
      <c r="P1757" s="2">
        <v>4125000</v>
      </c>
      <c r="Q1757" s="2">
        <f t="shared" si="299"/>
        <v>1175000</v>
      </c>
      <c r="R1757" s="4">
        <f t="shared" si="300"/>
        <v>0.39830508474576271</v>
      </c>
      <c r="S1757" s="2">
        <v>41000</v>
      </c>
      <c r="T1757" s="9">
        <f t="shared" si="301"/>
        <v>62312.5</v>
      </c>
      <c r="U1757" s="2">
        <v>86792</v>
      </c>
      <c r="V1757" s="5">
        <f t="shared" si="302"/>
        <v>24479.5</v>
      </c>
      <c r="W1757" s="4">
        <f t="shared" si="303"/>
        <v>0.39285055165496491</v>
      </c>
      <c r="X1757" s="22">
        <f t="shared" si="304"/>
        <v>54524.868208368542</v>
      </c>
      <c r="Y1757" s="22">
        <f t="shared" si="305"/>
        <v>75944.992762940383</v>
      </c>
      <c r="Z1757" s="22">
        <f t="shared" si="307"/>
        <v>3645359.6526211384</v>
      </c>
      <c r="AA1757" s="2">
        <v>700</v>
      </c>
      <c r="AB1757" s="2">
        <v>1988</v>
      </c>
      <c r="AC1757" s="2">
        <f t="shared" si="306"/>
        <v>28</v>
      </c>
      <c r="AD1757" s="2" t="s">
        <v>25</v>
      </c>
    </row>
    <row r="1758" spans="1:30" x14ac:dyDescent="0.2">
      <c r="A1758">
        <v>35</v>
      </c>
      <c r="B1758" s="2" t="s">
        <v>459</v>
      </c>
      <c r="C1758" s="2" t="s">
        <v>22</v>
      </c>
      <c r="D1758" s="2" t="s">
        <v>23</v>
      </c>
      <c r="E1758" s="2" t="s">
        <v>2767</v>
      </c>
      <c r="F1758" s="2" t="s">
        <v>2775</v>
      </c>
      <c r="G1758" s="2">
        <v>42</v>
      </c>
      <c r="H1758" s="2">
        <v>46</v>
      </c>
      <c r="I1758" s="3">
        <v>42601</v>
      </c>
      <c r="J1758" s="3">
        <v>42612</v>
      </c>
      <c r="K1758" s="3" t="s">
        <v>2540</v>
      </c>
      <c r="L1758" s="17">
        <f t="shared" si="297"/>
        <v>272.20999999999998</v>
      </c>
      <c r="M1758" s="20">
        <f t="shared" si="298"/>
        <v>0.87502296021454029</v>
      </c>
      <c r="N1758" s="2">
        <v>11</v>
      </c>
      <c r="O1758" s="2">
        <v>2700000</v>
      </c>
      <c r="P1758" s="2">
        <v>3210000</v>
      </c>
      <c r="Q1758" s="2">
        <f t="shared" si="299"/>
        <v>510000</v>
      </c>
      <c r="R1758" s="4">
        <f t="shared" si="300"/>
        <v>0.18888888888888888</v>
      </c>
      <c r="S1758" s="2"/>
      <c r="T1758" s="9">
        <f t="shared" si="301"/>
        <v>64285.714285714283</v>
      </c>
      <c r="U1758" s="2">
        <v>76429</v>
      </c>
      <c r="V1758" s="5">
        <f t="shared" si="302"/>
        <v>12143.285714285717</v>
      </c>
      <c r="W1758" s="4">
        <f t="shared" si="303"/>
        <v>0.18889555555555562</v>
      </c>
      <c r="X1758" s="22">
        <f t="shared" si="304"/>
        <v>56251.476013791871</v>
      </c>
      <c r="Y1758" s="22">
        <f t="shared" si="305"/>
        <v>66877.129826237098</v>
      </c>
      <c r="Z1758" s="22">
        <f t="shared" si="307"/>
        <v>2808839.4527019579</v>
      </c>
      <c r="AA1758" s="2">
        <v>20</v>
      </c>
      <c r="AB1758" s="2">
        <v>2013</v>
      </c>
      <c r="AC1758" s="2">
        <f t="shared" si="306"/>
        <v>3</v>
      </c>
      <c r="AD1758" s="2" t="s">
        <v>460</v>
      </c>
    </row>
    <row r="1759" spans="1:30" x14ac:dyDescent="0.2">
      <c r="A1759">
        <v>35</v>
      </c>
      <c r="B1759" s="2" t="s">
        <v>893</v>
      </c>
      <c r="C1759" s="2" t="s">
        <v>22</v>
      </c>
      <c r="D1759" s="2" t="s">
        <v>23</v>
      </c>
      <c r="E1759" s="2" t="s">
        <v>2767</v>
      </c>
      <c r="F1759" s="2" t="s">
        <v>2775</v>
      </c>
      <c r="G1759" s="2">
        <v>53</v>
      </c>
      <c r="H1759" s="2">
        <v>59</v>
      </c>
      <c r="I1759" s="3">
        <v>42601</v>
      </c>
      <c r="J1759" s="3">
        <v>42612</v>
      </c>
      <c r="K1759" s="3" t="s">
        <v>2540</v>
      </c>
      <c r="L1759" s="17">
        <f t="shared" si="297"/>
        <v>272.20999999999998</v>
      </c>
      <c r="M1759" s="20">
        <f t="shared" si="298"/>
        <v>0.87502296021454029</v>
      </c>
      <c r="N1759" s="2">
        <v>11</v>
      </c>
      <c r="O1759" s="2">
        <v>2700000</v>
      </c>
      <c r="P1759" s="2">
        <v>3350000</v>
      </c>
      <c r="Q1759" s="2">
        <f t="shared" si="299"/>
        <v>650000</v>
      </c>
      <c r="R1759" s="4">
        <f t="shared" si="300"/>
        <v>0.24074074074074073</v>
      </c>
      <c r="S1759" s="2">
        <v>38632</v>
      </c>
      <c r="T1759" s="9">
        <f t="shared" si="301"/>
        <v>51672.301886792455</v>
      </c>
      <c r="U1759" s="2">
        <v>63936</v>
      </c>
      <c r="V1759" s="5">
        <f t="shared" si="302"/>
        <v>12263.698113207545</v>
      </c>
      <c r="W1759" s="4">
        <f t="shared" si="303"/>
        <v>0.23733601301671778</v>
      </c>
      <c r="X1759" s="22">
        <f t="shared" si="304"/>
        <v>45214.450558080513</v>
      </c>
      <c r="Y1759" s="22">
        <f t="shared" si="305"/>
        <v>55945.467984276846</v>
      </c>
      <c r="Z1759" s="22">
        <f t="shared" si="307"/>
        <v>2965109.8031666726</v>
      </c>
      <c r="AA1759" s="11">
        <v>1039</v>
      </c>
      <c r="AB1759" s="2">
        <v>1958</v>
      </c>
      <c r="AC1759" s="2">
        <f t="shared" si="306"/>
        <v>58</v>
      </c>
      <c r="AD1759" s="2" t="s">
        <v>233</v>
      </c>
    </row>
    <row r="1760" spans="1:30" x14ac:dyDescent="0.2">
      <c r="A1760">
        <v>35</v>
      </c>
      <c r="B1760" s="2" t="s">
        <v>1285</v>
      </c>
      <c r="C1760" s="2" t="s">
        <v>22</v>
      </c>
      <c r="D1760" s="2" t="s">
        <v>23</v>
      </c>
      <c r="E1760" s="2" t="s">
        <v>2767</v>
      </c>
      <c r="F1760" s="2" t="s">
        <v>2775</v>
      </c>
      <c r="G1760" s="2">
        <v>84</v>
      </c>
      <c r="H1760" s="2">
        <v>94</v>
      </c>
      <c r="I1760" s="3">
        <v>42601</v>
      </c>
      <c r="J1760" s="3">
        <v>42612</v>
      </c>
      <c r="K1760" s="3" t="s">
        <v>2540</v>
      </c>
      <c r="L1760" s="17">
        <f t="shared" si="297"/>
        <v>272.20999999999998</v>
      </c>
      <c r="M1760" s="20">
        <f t="shared" si="298"/>
        <v>0.87502296021454029</v>
      </c>
      <c r="N1760" s="2">
        <v>11</v>
      </c>
      <c r="O1760" s="2">
        <v>5900000</v>
      </c>
      <c r="P1760" s="2">
        <v>7400000</v>
      </c>
      <c r="Q1760" s="2">
        <f t="shared" si="299"/>
        <v>1500000</v>
      </c>
      <c r="R1760" s="4">
        <f t="shared" si="300"/>
        <v>0.25423728813559321</v>
      </c>
      <c r="S1760" s="2"/>
      <c r="T1760" s="9">
        <f t="shared" si="301"/>
        <v>70238.095238095237</v>
      </c>
      <c r="U1760" s="2">
        <v>88095</v>
      </c>
      <c r="V1760" s="5">
        <f t="shared" si="302"/>
        <v>17856.904761904763</v>
      </c>
      <c r="W1760" s="4">
        <f t="shared" si="303"/>
        <v>0.25423389830508475</v>
      </c>
      <c r="X1760" s="22">
        <f t="shared" si="304"/>
        <v>61459.946015068897</v>
      </c>
      <c r="Y1760" s="22">
        <f t="shared" si="305"/>
        <v>77085.147680099923</v>
      </c>
      <c r="Z1760" s="22">
        <f t="shared" si="307"/>
        <v>6475152.4051283933</v>
      </c>
      <c r="AA1760" s="11">
        <v>1987</v>
      </c>
      <c r="AB1760" s="2">
        <v>2004</v>
      </c>
      <c r="AC1760" s="2">
        <f t="shared" si="306"/>
        <v>12</v>
      </c>
      <c r="AD1760" s="2" t="s">
        <v>217</v>
      </c>
    </row>
    <row r="1761" spans="1:30" x14ac:dyDescent="0.2">
      <c r="A1761">
        <v>35</v>
      </c>
      <c r="B1761" s="2" t="s">
        <v>1817</v>
      </c>
      <c r="C1761" s="2" t="s">
        <v>22</v>
      </c>
      <c r="D1761" s="2" t="s">
        <v>23</v>
      </c>
      <c r="E1761" s="2" t="s">
        <v>2767</v>
      </c>
      <c r="F1761" s="2" t="s">
        <v>2775</v>
      </c>
      <c r="G1761" s="2">
        <v>102</v>
      </c>
      <c r="H1761" s="2">
        <v>126</v>
      </c>
      <c r="I1761" s="3">
        <v>42601</v>
      </c>
      <c r="J1761" s="3">
        <v>42612</v>
      </c>
      <c r="K1761" s="3" t="s">
        <v>2540</v>
      </c>
      <c r="L1761" s="17">
        <f t="shared" si="297"/>
        <v>272.20999999999998</v>
      </c>
      <c r="M1761" s="20">
        <f t="shared" si="298"/>
        <v>0.87502296021454029</v>
      </c>
      <c r="N1761" s="2">
        <v>11</v>
      </c>
      <c r="O1761" s="2">
        <v>5800000</v>
      </c>
      <c r="P1761" s="2">
        <v>5900000</v>
      </c>
      <c r="Q1761" s="2">
        <f t="shared" si="299"/>
        <v>100000</v>
      </c>
      <c r="R1761" s="4">
        <f t="shared" si="300"/>
        <v>1.7241379310344827E-2</v>
      </c>
      <c r="S1761" s="2">
        <v>44287</v>
      </c>
      <c r="T1761" s="9">
        <f t="shared" si="301"/>
        <v>57296.931372549021</v>
      </c>
      <c r="U1761" s="2">
        <v>58277</v>
      </c>
      <c r="V1761" s="5">
        <f t="shared" si="302"/>
        <v>980.06862745097897</v>
      </c>
      <c r="W1761" s="4">
        <f t="shared" si="303"/>
        <v>1.7105080568425173E-2</v>
      </c>
      <c r="X1761" s="22">
        <f t="shared" si="304"/>
        <v>50136.130500817206</v>
      </c>
      <c r="Y1761" s="22">
        <f t="shared" si="305"/>
        <v>50993.713052422761</v>
      </c>
      <c r="Z1761" s="22">
        <f t="shared" si="307"/>
        <v>5201358.7313471213</v>
      </c>
      <c r="AA1761" s="11">
        <v>4127</v>
      </c>
      <c r="AB1761" s="2">
        <v>1997</v>
      </c>
      <c r="AC1761" s="2">
        <f t="shared" si="306"/>
        <v>19</v>
      </c>
      <c r="AD1761" s="2" t="s">
        <v>48</v>
      </c>
    </row>
    <row r="1762" spans="1:30" x14ac:dyDescent="0.2">
      <c r="A1762">
        <v>35</v>
      </c>
      <c r="B1762" s="2" t="s">
        <v>489</v>
      </c>
      <c r="C1762" s="2" t="s">
        <v>22</v>
      </c>
      <c r="D1762" s="2" t="s">
        <v>23</v>
      </c>
      <c r="E1762" s="2" t="s">
        <v>2767</v>
      </c>
      <c r="F1762" s="2" t="s">
        <v>2775</v>
      </c>
      <c r="G1762" s="2">
        <v>43</v>
      </c>
      <c r="H1762" s="2">
        <v>48</v>
      </c>
      <c r="I1762" s="3">
        <v>42602</v>
      </c>
      <c r="J1762" s="3">
        <v>42613</v>
      </c>
      <c r="K1762" s="3" t="s">
        <v>2540</v>
      </c>
      <c r="L1762" s="17">
        <f t="shared" si="297"/>
        <v>272.20999999999998</v>
      </c>
      <c r="M1762" s="20">
        <f t="shared" si="298"/>
        <v>0.87502296021454029</v>
      </c>
      <c r="N1762" s="2">
        <v>11</v>
      </c>
      <c r="O1762" s="2">
        <v>3200000</v>
      </c>
      <c r="P1762" s="2">
        <v>3650000</v>
      </c>
      <c r="Q1762" s="2">
        <f t="shared" si="299"/>
        <v>450000</v>
      </c>
      <c r="R1762" s="4">
        <f t="shared" si="300"/>
        <v>0.140625</v>
      </c>
      <c r="S1762" s="2"/>
      <c r="T1762" s="9">
        <f t="shared" si="301"/>
        <v>74418.604651162794</v>
      </c>
      <c r="U1762" s="2">
        <v>84884</v>
      </c>
      <c r="V1762" s="5">
        <f t="shared" si="302"/>
        <v>10465.395348837206</v>
      </c>
      <c r="W1762" s="4">
        <f t="shared" si="303"/>
        <v>0.14062874999999994</v>
      </c>
      <c r="X1762" s="22">
        <f t="shared" si="304"/>
        <v>65117.987736896022</v>
      </c>
      <c r="Y1762" s="22">
        <f t="shared" si="305"/>
        <v>74275.448954851032</v>
      </c>
      <c r="Z1762" s="22">
        <f t="shared" si="307"/>
        <v>3193844.3050585943</v>
      </c>
      <c r="AA1762" s="11">
        <v>5918</v>
      </c>
      <c r="AB1762" s="2">
        <v>2006</v>
      </c>
      <c r="AC1762" s="2">
        <f t="shared" si="306"/>
        <v>10</v>
      </c>
      <c r="AD1762" s="2" t="s">
        <v>67</v>
      </c>
    </row>
    <row r="1763" spans="1:30" x14ac:dyDescent="0.2">
      <c r="A1763">
        <v>35</v>
      </c>
      <c r="B1763" s="2" t="s">
        <v>2423</v>
      </c>
      <c r="C1763" s="2" t="s">
        <v>22</v>
      </c>
      <c r="D1763" s="2" t="s">
        <v>23</v>
      </c>
      <c r="E1763" s="2" t="s">
        <v>2767</v>
      </c>
      <c r="F1763" s="2" t="s">
        <v>2775</v>
      </c>
      <c r="G1763" s="2">
        <v>130</v>
      </c>
      <c r="H1763" s="2">
        <v>149</v>
      </c>
      <c r="I1763" s="3">
        <v>42602</v>
      </c>
      <c r="J1763" s="3">
        <v>42613</v>
      </c>
      <c r="K1763" s="3" t="s">
        <v>2540</v>
      </c>
      <c r="L1763" s="17">
        <f t="shared" si="297"/>
        <v>272.20999999999998</v>
      </c>
      <c r="M1763" s="20">
        <f t="shared" si="298"/>
        <v>0.87502296021454029</v>
      </c>
      <c r="N1763" s="2">
        <v>11</v>
      </c>
      <c r="O1763" s="2">
        <v>10800000</v>
      </c>
      <c r="P1763" s="2">
        <v>10775000</v>
      </c>
      <c r="Q1763" s="2">
        <f t="shared" si="299"/>
        <v>-25000</v>
      </c>
      <c r="R1763" s="4">
        <f t="shared" si="300"/>
        <v>-2.3148148148148147E-3</v>
      </c>
      <c r="S1763" s="2"/>
      <c r="T1763" s="9">
        <f t="shared" si="301"/>
        <v>83076.923076923078</v>
      </c>
      <c r="U1763" s="2">
        <v>82885</v>
      </c>
      <c r="V1763" s="5">
        <f t="shared" si="302"/>
        <v>-191.92307692307804</v>
      </c>
      <c r="W1763" s="4">
        <f t="shared" si="303"/>
        <v>-2.3101851851851985E-3</v>
      </c>
      <c r="X1763" s="22">
        <f t="shared" si="304"/>
        <v>72694.215156284889</v>
      </c>
      <c r="Y1763" s="22">
        <f t="shared" si="305"/>
        <v>72526.278057382166</v>
      </c>
      <c r="Z1763" s="22">
        <f t="shared" si="307"/>
        <v>9428416.1474596821</v>
      </c>
      <c r="AA1763" s="11">
        <v>1204</v>
      </c>
      <c r="AB1763" s="2">
        <v>2016</v>
      </c>
      <c r="AC1763" s="2">
        <f t="shared" si="306"/>
        <v>0</v>
      </c>
      <c r="AD1763" s="2" t="s">
        <v>240</v>
      </c>
    </row>
    <row r="1764" spans="1:30" x14ac:dyDescent="0.2">
      <c r="A1764">
        <v>35</v>
      </c>
      <c r="B1764" s="2" t="s">
        <v>121</v>
      </c>
      <c r="C1764" s="2" t="s">
        <v>22</v>
      </c>
      <c r="D1764" s="2" t="s">
        <v>23</v>
      </c>
      <c r="E1764" s="2" t="s">
        <v>2767</v>
      </c>
      <c r="F1764" s="2" t="s">
        <v>2775</v>
      </c>
      <c r="G1764" s="2">
        <v>27</v>
      </c>
      <c r="H1764" s="2">
        <v>30</v>
      </c>
      <c r="I1764" s="3">
        <v>42604</v>
      </c>
      <c r="J1764" s="3">
        <v>42615</v>
      </c>
      <c r="K1764" s="3" t="s">
        <v>2541</v>
      </c>
      <c r="L1764" s="17">
        <f t="shared" si="297"/>
        <v>275.91000000000003</v>
      </c>
      <c r="M1764" s="20">
        <f t="shared" si="298"/>
        <v>0.86328875357906554</v>
      </c>
      <c r="N1764" s="2">
        <v>11</v>
      </c>
      <c r="O1764" s="2">
        <v>2490000</v>
      </c>
      <c r="P1764" s="2">
        <v>2920000</v>
      </c>
      <c r="Q1764" s="2">
        <f t="shared" si="299"/>
        <v>430000</v>
      </c>
      <c r="R1764" s="4">
        <f t="shared" si="300"/>
        <v>0.17269076305220885</v>
      </c>
      <c r="S1764" s="2">
        <v>905</v>
      </c>
      <c r="T1764" s="9">
        <f t="shared" si="301"/>
        <v>92255.740740740745</v>
      </c>
      <c r="U1764" s="2">
        <v>108182</v>
      </c>
      <c r="V1764" s="5">
        <f t="shared" si="302"/>
        <v>15926.259259259255</v>
      </c>
      <c r="W1764" s="4">
        <f t="shared" si="303"/>
        <v>0.17263163388407021</v>
      </c>
      <c r="X1764" s="22">
        <f t="shared" si="304"/>
        <v>79643.343434587499</v>
      </c>
      <c r="Y1764" s="22">
        <f t="shared" si="305"/>
        <v>93392.303939690464</v>
      </c>
      <c r="Z1764" s="22">
        <f t="shared" si="307"/>
        <v>2521592.2063716426</v>
      </c>
      <c r="AA1764" s="2">
        <v>848</v>
      </c>
      <c r="AB1764" s="2">
        <v>2009</v>
      </c>
      <c r="AC1764" s="2">
        <f t="shared" si="306"/>
        <v>7</v>
      </c>
      <c r="AD1764" s="2" t="s">
        <v>105</v>
      </c>
    </row>
    <row r="1765" spans="1:30" x14ac:dyDescent="0.2">
      <c r="A1765">
        <v>36</v>
      </c>
      <c r="B1765" s="2" t="s">
        <v>626</v>
      </c>
      <c r="C1765" s="2" t="s">
        <v>22</v>
      </c>
      <c r="D1765" s="2" t="s">
        <v>23</v>
      </c>
      <c r="E1765" s="2" t="s">
        <v>2767</v>
      </c>
      <c r="F1765" s="2" t="s">
        <v>2775</v>
      </c>
      <c r="G1765" s="2">
        <v>47</v>
      </c>
      <c r="H1765" s="2">
        <v>50</v>
      </c>
      <c r="I1765" s="3">
        <v>42607</v>
      </c>
      <c r="J1765" s="3">
        <v>42618</v>
      </c>
      <c r="K1765" s="3" t="s">
        <v>2541</v>
      </c>
      <c r="L1765" s="17">
        <f t="shared" si="297"/>
        <v>275.91000000000003</v>
      </c>
      <c r="M1765" s="20">
        <f t="shared" si="298"/>
        <v>0.86328875357906554</v>
      </c>
      <c r="N1765" s="2">
        <v>11</v>
      </c>
      <c r="O1765" s="2">
        <v>3200000</v>
      </c>
      <c r="P1765" s="2">
        <v>3950000</v>
      </c>
      <c r="Q1765" s="2">
        <f t="shared" si="299"/>
        <v>750000</v>
      </c>
      <c r="R1765" s="4">
        <f t="shared" si="300"/>
        <v>0.234375</v>
      </c>
      <c r="S1765" s="2">
        <v>1575</v>
      </c>
      <c r="T1765" s="9">
        <f t="shared" si="301"/>
        <v>68118.617021276601</v>
      </c>
      <c r="U1765" s="2">
        <v>84076</v>
      </c>
      <c r="V1765" s="5">
        <f t="shared" si="302"/>
        <v>15957.382978723399</v>
      </c>
      <c r="W1765" s="4">
        <f t="shared" si="303"/>
        <v>0.23425876326495543</v>
      </c>
      <c r="X1765" s="22">
        <f t="shared" si="304"/>
        <v>58806.035983827598</v>
      </c>
      <c r="Y1765" s="22">
        <f t="shared" si="305"/>
        <v>72581.865245913519</v>
      </c>
      <c r="Z1765" s="22">
        <f t="shared" si="307"/>
        <v>3411347.6665579355</v>
      </c>
      <c r="AA1765" s="2">
        <v>847</v>
      </c>
      <c r="AB1765" s="2">
        <v>2010</v>
      </c>
      <c r="AC1765" s="2">
        <f t="shared" si="306"/>
        <v>6</v>
      </c>
      <c r="AD1765" s="2" t="s">
        <v>46</v>
      </c>
    </row>
    <row r="1766" spans="1:30" x14ac:dyDescent="0.2">
      <c r="A1766">
        <v>36</v>
      </c>
      <c r="B1766" s="2" t="s">
        <v>1226</v>
      </c>
      <c r="C1766" s="2" t="s">
        <v>22</v>
      </c>
      <c r="D1766" s="2" t="s">
        <v>23</v>
      </c>
      <c r="E1766" s="2" t="s">
        <v>2767</v>
      </c>
      <c r="F1766" s="2" t="s">
        <v>2775</v>
      </c>
      <c r="G1766" s="2">
        <v>62</v>
      </c>
      <c r="H1766" s="2">
        <v>69</v>
      </c>
      <c r="I1766" s="3">
        <v>42608</v>
      </c>
      <c r="J1766" s="3">
        <v>42619</v>
      </c>
      <c r="K1766" s="3" t="s">
        <v>2541</v>
      </c>
      <c r="L1766" s="17">
        <f t="shared" si="297"/>
        <v>275.91000000000003</v>
      </c>
      <c r="M1766" s="20">
        <f t="shared" si="298"/>
        <v>0.86328875357906554</v>
      </c>
      <c r="N1766" s="2">
        <v>11</v>
      </c>
      <c r="O1766" s="2">
        <v>4000000</v>
      </c>
      <c r="P1766" s="2">
        <v>4980000</v>
      </c>
      <c r="Q1766" s="2">
        <f t="shared" si="299"/>
        <v>980000</v>
      </c>
      <c r="R1766" s="4">
        <f t="shared" si="300"/>
        <v>0.245</v>
      </c>
      <c r="S1766" s="2"/>
      <c r="T1766" s="9">
        <f t="shared" si="301"/>
        <v>64516.129032258068</v>
      </c>
      <c r="U1766" s="2">
        <v>80323</v>
      </c>
      <c r="V1766" s="5">
        <f t="shared" si="302"/>
        <v>15806.870967741932</v>
      </c>
      <c r="W1766" s="4">
        <f t="shared" si="303"/>
        <v>0.24500649999999993</v>
      </c>
      <c r="X1766" s="22">
        <f t="shared" si="304"/>
        <v>55696.048618004228</v>
      </c>
      <c r="Y1766" s="22">
        <f t="shared" si="305"/>
        <v>69341.942553731278</v>
      </c>
      <c r="Z1766" s="22">
        <f t="shared" si="307"/>
        <v>4299200.4383313395</v>
      </c>
      <c r="AA1766" s="2">
        <v>747</v>
      </c>
      <c r="AB1766" s="2">
        <v>1950</v>
      </c>
      <c r="AC1766" s="2">
        <f t="shared" si="306"/>
        <v>66</v>
      </c>
      <c r="AD1766" s="2" t="s">
        <v>46</v>
      </c>
    </row>
    <row r="1767" spans="1:30" x14ac:dyDescent="0.2">
      <c r="A1767">
        <v>36</v>
      </c>
      <c r="B1767" s="2" t="s">
        <v>1367</v>
      </c>
      <c r="C1767" s="2" t="s">
        <v>22</v>
      </c>
      <c r="D1767" s="2" t="s">
        <v>23</v>
      </c>
      <c r="E1767" s="2" t="s">
        <v>2767</v>
      </c>
      <c r="F1767" s="2" t="s">
        <v>2775</v>
      </c>
      <c r="G1767" s="2">
        <v>66</v>
      </c>
      <c r="H1767" s="2">
        <v>74</v>
      </c>
      <c r="I1767" s="3">
        <v>42608</v>
      </c>
      <c r="J1767" s="3">
        <v>42619</v>
      </c>
      <c r="K1767" s="3" t="s">
        <v>2541</v>
      </c>
      <c r="L1767" s="17">
        <f t="shared" si="297"/>
        <v>275.91000000000003</v>
      </c>
      <c r="M1767" s="20">
        <f t="shared" si="298"/>
        <v>0.86328875357906554</v>
      </c>
      <c r="N1767" s="2">
        <v>11</v>
      </c>
      <c r="O1767" s="2">
        <v>3250000</v>
      </c>
      <c r="P1767" s="2">
        <v>3560000</v>
      </c>
      <c r="Q1767" s="2">
        <f t="shared" si="299"/>
        <v>310000</v>
      </c>
      <c r="R1767" s="4">
        <f t="shared" si="300"/>
        <v>9.5384615384615387E-2</v>
      </c>
      <c r="S1767" s="2">
        <v>141723</v>
      </c>
      <c r="T1767" s="9">
        <f t="shared" si="301"/>
        <v>51389.742424242424</v>
      </c>
      <c r="U1767" s="2">
        <v>56087</v>
      </c>
      <c r="V1767" s="5">
        <f t="shared" si="302"/>
        <v>4697.257575757576</v>
      </c>
      <c r="W1767" s="4">
        <f t="shared" si="303"/>
        <v>9.1404575196736296E-2</v>
      </c>
      <c r="X1767" s="22">
        <f t="shared" si="304"/>
        <v>44364.186684173466</v>
      </c>
      <c r="Y1767" s="22">
        <f t="shared" si="305"/>
        <v>48419.276321989048</v>
      </c>
      <c r="Z1767" s="22">
        <f t="shared" si="307"/>
        <v>3195672.2372512771</v>
      </c>
      <c r="AA1767" s="2">
        <v>523</v>
      </c>
      <c r="AB1767" s="2">
        <v>1892</v>
      </c>
      <c r="AC1767" s="2">
        <f t="shared" si="306"/>
        <v>124</v>
      </c>
      <c r="AD1767" s="2" t="s">
        <v>29</v>
      </c>
    </row>
    <row r="1768" spans="1:30" x14ac:dyDescent="0.2">
      <c r="A1768">
        <v>36</v>
      </c>
      <c r="B1768" s="2" t="s">
        <v>891</v>
      </c>
      <c r="C1768" s="2" t="s">
        <v>22</v>
      </c>
      <c r="D1768" s="2" t="s">
        <v>23</v>
      </c>
      <c r="E1768" s="2" t="s">
        <v>2767</v>
      </c>
      <c r="F1768" s="2" t="s">
        <v>2775</v>
      </c>
      <c r="G1768" s="2">
        <v>71</v>
      </c>
      <c r="H1768" s="2">
        <v>78</v>
      </c>
      <c r="I1768" s="3">
        <v>42608</v>
      </c>
      <c r="J1768" s="3">
        <v>42619</v>
      </c>
      <c r="K1768" s="3" t="s">
        <v>2541</v>
      </c>
      <c r="L1768" s="17">
        <f t="shared" si="297"/>
        <v>275.91000000000003</v>
      </c>
      <c r="M1768" s="20">
        <f t="shared" si="298"/>
        <v>0.86328875357906554</v>
      </c>
      <c r="N1768" s="2">
        <v>11</v>
      </c>
      <c r="O1768" s="2">
        <v>6490000</v>
      </c>
      <c r="P1768" s="2">
        <v>7575000</v>
      </c>
      <c r="Q1768" s="2">
        <f t="shared" si="299"/>
        <v>1085000</v>
      </c>
      <c r="R1768" s="4">
        <f t="shared" si="300"/>
        <v>0.16718027734976887</v>
      </c>
      <c r="S1768" s="2"/>
      <c r="T1768" s="9">
        <f t="shared" si="301"/>
        <v>91408.450704225354</v>
      </c>
      <c r="U1768" s="2">
        <v>106690</v>
      </c>
      <c r="V1768" s="5">
        <f t="shared" si="302"/>
        <v>15281.549295774646</v>
      </c>
      <c r="W1768" s="4">
        <f t="shared" si="303"/>
        <v>0.16717873651771956</v>
      </c>
      <c r="X1768" s="22">
        <f t="shared" si="304"/>
        <v>78911.887475044161</v>
      </c>
      <c r="Y1768" s="22">
        <f t="shared" si="305"/>
        <v>92104.277119350503</v>
      </c>
      <c r="Z1768" s="22">
        <f t="shared" si="307"/>
        <v>6539403.6754738856</v>
      </c>
      <c r="AA1768" s="2"/>
      <c r="AB1768" s="2">
        <v>2010</v>
      </c>
      <c r="AC1768" s="2">
        <f t="shared" si="306"/>
        <v>6</v>
      </c>
      <c r="AD1768" s="2" t="s">
        <v>27</v>
      </c>
    </row>
    <row r="1769" spans="1:30" x14ac:dyDescent="0.2">
      <c r="A1769">
        <v>36</v>
      </c>
      <c r="B1769" s="2" t="s">
        <v>1169</v>
      </c>
      <c r="C1769" s="2" t="s">
        <v>22</v>
      </c>
      <c r="D1769" s="2" t="s">
        <v>23</v>
      </c>
      <c r="E1769" s="2" t="s">
        <v>2767</v>
      </c>
      <c r="F1769" s="2" t="s">
        <v>2775</v>
      </c>
      <c r="G1769" s="2">
        <v>82</v>
      </c>
      <c r="H1769" s="2">
        <v>93</v>
      </c>
      <c r="I1769" s="3">
        <v>42608</v>
      </c>
      <c r="J1769" s="3">
        <v>42619</v>
      </c>
      <c r="K1769" s="3" t="s">
        <v>2541</v>
      </c>
      <c r="L1769" s="17">
        <f t="shared" si="297"/>
        <v>275.91000000000003</v>
      </c>
      <c r="M1769" s="20">
        <f t="shared" si="298"/>
        <v>0.86328875357906554</v>
      </c>
      <c r="N1769" s="2">
        <v>11</v>
      </c>
      <c r="O1769" s="2">
        <v>5200000</v>
      </c>
      <c r="P1769" s="2">
        <v>6150000</v>
      </c>
      <c r="Q1769" s="2">
        <f t="shared" si="299"/>
        <v>950000</v>
      </c>
      <c r="R1769" s="4">
        <f t="shared" si="300"/>
        <v>0.18269230769230768</v>
      </c>
      <c r="S1769" s="2"/>
      <c r="T1769" s="9">
        <f t="shared" si="301"/>
        <v>63414.634146341465</v>
      </c>
      <c r="U1769" s="2">
        <v>75000</v>
      </c>
      <c r="V1769" s="5">
        <f t="shared" si="302"/>
        <v>11585.365853658535</v>
      </c>
      <c r="W1769" s="4">
        <f t="shared" si="303"/>
        <v>0.18269230769230768</v>
      </c>
      <c r="X1769" s="22">
        <f t="shared" si="304"/>
        <v>54745.140470867569</v>
      </c>
      <c r="Y1769" s="22">
        <f t="shared" si="305"/>
        <v>64746.656518429918</v>
      </c>
      <c r="Z1769" s="22">
        <f t="shared" si="307"/>
        <v>5309225.8345112531</v>
      </c>
      <c r="AA1769" s="11">
        <v>7393</v>
      </c>
      <c r="AB1769" s="2">
        <v>2012</v>
      </c>
      <c r="AC1769" s="2">
        <f t="shared" si="306"/>
        <v>4</v>
      </c>
      <c r="AD1769" s="2" t="s">
        <v>37</v>
      </c>
    </row>
    <row r="1770" spans="1:30" x14ac:dyDescent="0.2">
      <c r="A1770">
        <v>37</v>
      </c>
      <c r="B1770" s="2" t="s">
        <v>591</v>
      </c>
      <c r="C1770" s="2" t="s">
        <v>22</v>
      </c>
      <c r="D1770" s="2" t="s">
        <v>23</v>
      </c>
      <c r="E1770" s="2" t="s">
        <v>2767</v>
      </c>
      <c r="F1770" s="2" t="s">
        <v>2775</v>
      </c>
      <c r="G1770" s="2">
        <v>46</v>
      </c>
      <c r="H1770" s="2">
        <v>54</v>
      </c>
      <c r="I1770" s="3">
        <v>42615</v>
      </c>
      <c r="J1770" s="3">
        <v>42626</v>
      </c>
      <c r="K1770" s="3" t="s">
        <v>2541</v>
      </c>
      <c r="L1770" s="17">
        <f t="shared" si="297"/>
        <v>275.91000000000003</v>
      </c>
      <c r="M1770" s="20">
        <f t="shared" si="298"/>
        <v>0.86328875357906554</v>
      </c>
      <c r="N1770" s="2">
        <v>11</v>
      </c>
      <c r="O1770" s="2">
        <v>3280000</v>
      </c>
      <c r="P1770" s="2">
        <v>4250000</v>
      </c>
      <c r="Q1770" s="2">
        <f t="shared" si="299"/>
        <v>970000</v>
      </c>
      <c r="R1770" s="4">
        <f t="shared" si="300"/>
        <v>0.29573170731707316</v>
      </c>
      <c r="S1770" s="2">
        <v>217541</v>
      </c>
      <c r="T1770" s="9">
        <f t="shared" si="301"/>
        <v>76033.5</v>
      </c>
      <c r="U1770" s="2">
        <v>97120</v>
      </c>
      <c r="V1770" s="5">
        <f t="shared" si="302"/>
        <v>21086.5</v>
      </c>
      <c r="W1770" s="4">
        <f t="shared" si="303"/>
        <v>0.2773317024732519</v>
      </c>
      <c r="X1770" s="22">
        <f t="shared" si="304"/>
        <v>65638.865445253876</v>
      </c>
      <c r="Y1770" s="22">
        <f t="shared" si="305"/>
        <v>83842.603747598841</v>
      </c>
      <c r="Z1770" s="22">
        <f t="shared" si="307"/>
        <v>3856759.7723895465</v>
      </c>
      <c r="AA1770" s="2">
        <v>423</v>
      </c>
      <c r="AB1770" s="2">
        <v>1878</v>
      </c>
      <c r="AC1770" s="2">
        <f t="shared" si="306"/>
        <v>138</v>
      </c>
      <c r="AD1770" s="2" t="s">
        <v>48</v>
      </c>
    </row>
    <row r="1771" spans="1:30" x14ac:dyDescent="0.2">
      <c r="A1771">
        <v>37</v>
      </c>
      <c r="B1771" s="2" t="s">
        <v>305</v>
      </c>
      <c r="C1771" s="2" t="s">
        <v>22</v>
      </c>
      <c r="D1771" s="2" t="s">
        <v>23</v>
      </c>
      <c r="E1771" s="2" t="s">
        <v>2767</v>
      </c>
      <c r="F1771" s="2" t="s">
        <v>2775</v>
      </c>
      <c r="G1771" s="2">
        <v>56</v>
      </c>
      <c r="H1771" s="2">
        <v>62</v>
      </c>
      <c r="I1771" s="3">
        <v>42616</v>
      </c>
      <c r="J1771" s="3">
        <v>42627</v>
      </c>
      <c r="K1771" s="3" t="s">
        <v>2541</v>
      </c>
      <c r="L1771" s="17">
        <f t="shared" si="297"/>
        <v>275.91000000000003</v>
      </c>
      <c r="M1771" s="20">
        <f t="shared" si="298"/>
        <v>0.86328875357906554</v>
      </c>
      <c r="N1771" s="2">
        <v>11</v>
      </c>
      <c r="O1771" s="2">
        <v>3300000</v>
      </c>
      <c r="P1771" s="2">
        <v>4000000</v>
      </c>
      <c r="Q1771" s="2">
        <f t="shared" si="299"/>
        <v>700000</v>
      </c>
      <c r="R1771" s="4">
        <f t="shared" si="300"/>
        <v>0.21212121212121213</v>
      </c>
      <c r="S1771" s="2">
        <v>87140</v>
      </c>
      <c r="T1771" s="9">
        <f t="shared" si="301"/>
        <v>60484.642857142855</v>
      </c>
      <c r="U1771" s="2">
        <v>72985</v>
      </c>
      <c r="V1771" s="5">
        <f t="shared" si="302"/>
        <v>12500.357142857145</v>
      </c>
      <c r="W1771" s="4">
        <f t="shared" si="303"/>
        <v>0.20666993392655755</v>
      </c>
      <c r="X1771" s="22">
        <f t="shared" si="304"/>
        <v>52215.711942817783</v>
      </c>
      <c r="Y1771" s="22">
        <f t="shared" si="305"/>
        <v>63007.1296799681</v>
      </c>
      <c r="Z1771" s="22">
        <f t="shared" si="307"/>
        <v>3528399.2620782135</v>
      </c>
      <c r="AA1771" s="2">
        <v>445</v>
      </c>
      <c r="AB1771" s="2">
        <v>1888</v>
      </c>
      <c r="AC1771" s="2">
        <f t="shared" si="306"/>
        <v>128</v>
      </c>
      <c r="AD1771" s="2" t="s">
        <v>96</v>
      </c>
    </row>
    <row r="1772" spans="1:30" x14ac:dyDescent="0.2">
      <c r="A1772">
        <v>37</v>
      </c>
      <c r="B1772" s="2" t="s">
        <v>224</v>
      </c>
      <c r="C1772" s="2" t="s">
        <v>22</v>
      </c>
      <c r="D1772" s="2" t="s">
        <v>23</v>
      </c>
      <c r="E1772" s="2" t="s">
        <v>2767</v>
      </c>
      <c r="F1772" s="2" t="s">
        <v>2775</v>
      </c>
      <c r="G1772" s="2">
        <v>60</v>
      </c>
      <c r="H1772" s="2">
        <v>64</v>
      </c>
      <c r="I1772" s="3">
        <v>42617</v>
      </c>
      <c r="J1772" s="3">
        <v>42628</v>
      </c>
      <c r="K1772" s="3" t="s">
        <v>2541</v>
      </c>
      <c r="L1772" s="17">
        <f t="shared" si="297"/>
        <v>275.91000000000003</v>
      </c>
      <c r="M1772" s="20">
        <f t="shared" si="298"/>
        <v>0.86328875357906554</v>
      </c>
      <c r="N1772" s="2">
        <v>11</v>
      </c>
      <c r="O1772" s="2">
        <v>3900000</v>
      </c>
      <c r="P1772" s="2">
        <v>4275000</v>
      </c>
      <c r="Q1772" s="2">
        <f t="shared" si="299"/>
        <v>375000</v>
      </c>
      <c r="R1772" s="4">
        <f t="shared" si="300"/>
        <v>9.6153846153846159E-2</v>
      </c>
      <c r="S1772" s="2">
        <v>90225</v>
      </c>
      <c r="T1772" s="9">
        <f t="shared" si="301"/>
        <v>66503.75</v>
      </c>
      <c r="U1772" s="2">
        <v>72754</v>
      </c>
      <c r="V1772" s="5">
        <f t="shared" si="302"/>
        <v>6250.25</v>
      </c>
      <c r="W1772" s="4">
        <f t="shared" si="303"/>
        <v>9.3983421987481913E-2</v>
      </c>
      <c r="X1772" s="22">
        <f t="shared" si="304"/>
        <v>57411.939445833777</v>
      </c>
      <c r="Y1772" s="22">
        <f t="shared" si="305"/>
        <v>62807.709977891333</v>
      </c>
      <c r="Z1772" s="22">
        <f t="shared" si="307"/>
        <v>3768462.5986734801</v>
      </c>
      <c r="AA1772" s="2">
        <v>431</v>
      </c>
      <c r="AB1772" s="2">
        <v>1896</v>
      </c>
      <c r="AC1772" s="2">
        <f t="shared" si="306"/>
        <v>120</v>
      </c>
      <c r="AD1772" s="2" t="s">
        <v>29</v>
      </c>
    </row>
    <row r="1773" spans="1:30" x14ac:dyDescent="0.2">
      <c r="A1773">
        <v>38</v>
      </c>
      <c r="B1773" s="2" t="s">
        <v>943</v>
      </c>
      <c r="C1773" s="2" t="s">
        <v>22</v>
      </c>
      <c r="D1773" s="2" t="s">
        <v>23</v>
      </c>
      <c r="E1773" s="2" t="s">
        <v>2767</v>
      </c>
      <c r="F1773" s="2" t="s">
        <v>2775</v>
      </c>
      <c r="G1773" s="2">
        <v>54</v>
      </c>
      <c r="H1773" s="2">
        <v>60</v>
      </c>
      <c r="I1773" s="3">
        <v>42621</v>
      </c>
      <c r="J1773" s="3">
        <v>42632</v>
      </c>
      <c r="K1773" s="3" t="s">
        <v>2541</v>
      </c>
      <c r="L1773" s="17">
        <f t="shared" si="297"/>
        <v>275.91000000000003</v>
      </c>
      <c r="M1773" s="20">
        <f t="shared" si="298"/>
        <v>0.86328875357906554</v>
      </c>
      <c r="N1773" s="2">
        <v>11</v>
      </c>
      <c r="O1773" s="2">
        <v>3150000</v>
      </c>
      <c r="P1773" s="2">
        <v>3650000</v>
      </c>
      <c r="Q1773" s="2">
        <f t="shared" si="299"/>
        <v>500000</v>
      </c>
      <c r="R1773" s="4">
        <f t="shared" si="300"/>
        <v>0.15873015873015872</v>
      </c>
      <c r="S1773" s="2">
        <v>94780</v>
      </c>
      <c r="T1773" s="9">
        <f t="shared" si="301"/>
        <v>60088.518518518518</v>
      </c>
      <c r="U1773" s="2">
        <v>69348</v>
      </c>
      <c r="V1773" s="5">
        <f t="shared" si="302"/>
        <v>9259.4814814814818</v>
      </c>
      <c r="W1773" s="4">
        <f t="shared" si="303"/>
        <v>0.15409735020556092</v>
      </c>
      <c r="X1773" s="22">
        <f t="shared" si="304"/>
        <v>51873.74225626445</v>
      </c>
      <c r="Y1773" s="22">
        <f t="shared" si="305"/>
        <v>59867.348483201036</v>
      </c>
      <c r="Z1773" s="22">
        <f t="shared" si="307"/>
        <v>3232836.8180928561</v>
      </c>
      <c r="AA1773" s="11">
        <v>5819</v>
      </c>
      <c r="AB1773" s="2">
        <v>1934</v>
      </c>
      <c r="AC1773" s="2">
        <f t="shared" si="306"/>
        <v>82</v>
      </c>
      <c r="AD1773" s="2" t="s">
        <v>183</v>
      </c>
    </row>
    <row r="1774" spans="1:30" x14ac:dyDescent="0.2">
      <c r="A1774">
        <v>38</v>
      </c>
      <c r="B1774" s="2" t="s">
        <v>942</v>
      </c>
      <c r="C1774" s="2" t="s">
        <v>22</v>
      </c>
      <c r="D1774" s="2" t="s">
        <v>23</v>
      </c>
      <c r="E1774" s="2" t="s">
        <v>2767</v>
      </c>
      <c r="F1774" s="2" t="s">
        <v>2775</v>
      </c>
      <c r="G1774" s="2">
        <v>54</v>
      </c>
      <c r="H1774" s="2">
        <v>62</v>
      </c>
      <c r="I1774" s="3">
        <v>42622</v>
      </c>
      <c r="J1774" s="3">
        <v>42633</v>
      </c>
      <c r="K1774" s="3" t="s">
        <v>2541</v>
      </c>
      <c r="L1774" s="17">
        <f t="shared" si="297"/>
        <v>275.91000000000003</v>
      </c>
      <c r="M1774" s="20">
        <f t="shared" si="298"/>
        <v>0.86328875357906554</v>
      </c>
      <c r="N1774" s="2">
        <v>11</v>
      </c>
      <c r="O1774" s="2">
        <v>3950000</v>
      </c>
      <c r="P1774" s="2">
        <v>4900000</v>
      </c>
      <c r="Q1774" s="2">
        <f t="shared" si="299"/>
        <v>950000</v>
      </c>
      <c r="R1774" s="4">
        <f t="shared" si="300"/>
        <v>0.24050632911392406</v>
      </c>
      <c r="S1774" s="2"/>
      <c r="T1774" s="9">
        <f t="shared" si="301"/>
        <v>73148.148148148146</v>
      </c>
      <c r="U1774" s="2">
        <v>90741</v>
      </c>
      <c r="V1774" s="5">
        <f t="shared" si="302"/>
        <v>17592.851851851854</v>
      </c>
      <c r="W1774" s="4">
        <f t="shared" si="303"/>
        <v>0.24050987341772156</v>
      </c>
      <c r="X1774" s="22">
        <f t="shared" si="304"/>
        <v>63147.973641431643</v>
      </c>
      <c r="Y1774" s="22">
        <f t="shared" si="305"/>
        <v>78335.684788517989</v>
      </c>
      <c r="Z1774" s="22">
        <f t="shared" si="307"/>
        <v>4230126.978579971</v>
      </c>
      <c r="AA1774" s="2">
        <v>54</v>
      </c>
      <c r="AB1774" s="2">
        <v>2013</v>
      </c>
      <c r="AC1774" s="2">
        <f t="shared" si="306"/>
        <v>3</v>
      </c>
      <c r="AD1774" s="2" t="s">
        <v>37</v>
      </c>
    </row>
    <row r="1775" spans="1:30" x14ac:dyDescent="0.2">
      <c r="A1775">
        <v>38</v>
      </c>
      <c r="B1775" s="2" t="s">
        <v>1495</v>
      </c>
      <c r="C1775" s="2" t="s">
        <v>22</v>
      </c>
      <c r="D1775" s="2" t="s">
        <v>23</v>
      </c>
      <c r="E1775" s="2" t="s">
        <v>2767</v>
      </c>
      <c r="F1775" s="2" t="s">
        <v>2775</v>
      </c>
      <c r="G1775" s="2">
        <v>69</v>
      </c>
      <c r="H1775" s="2">
        <v>79</v>
      </c>
      <c r="I1775" s="3">
        <v>42622</v>
      </c>
      <c r="J1775" s="3">
        <v>42633</v>
      </c>
      <c r="K1775" s="3" t="s">
        <v>2541</v>
      </c>
      <c r="L1775" s="17">
        <f t="shared" si="297"/>
        <v>275.91000000000003</v>
      </c>
      <c r="M1775" s="20">
        <f t="shared" si="298"/>
        <v>0.86328875357906554</v>
      </c>
      <c r="N1775" s="2">
        <v>11</v>
      </c>
      <c r="O1775" s="2">
        <v>3400000</v>
      </c>
      <c r="P1775" s="2">
        <v>4750000</v>
      </c>
      <c r="Q1775" s="2">
        <f t="shared" si="299"/>
        <v>1350000</v>
      </c>
      <c r="R1775" s="4">
        <f t="shared" si="300"/>
        <v>0.39705882352941174</v>
      </c>
      <c r="S1775" s="2">
        <v>4999</v>
      </c>
      <c r="T1775" s="9">
        <f t="shared" si="301"/>
        <v>49347.811594202896</v>
      </c>
      <c r="U1775" s="2">
        <v>68913</v>
      </c>
      <c r="V1775" s="5">
        <f t="shared" si="302"/>
        <v>19565.188405797104</v>
      </c>
      <c r="W1775" s="4">
        <f t="shared" si="303"/>
        <v>0.396475299992746</v>
      </c>
      <c r="X1775" s="22">
        <f t="shared" si="304"/>
        <v>42601.410763013977</v>
      </c>
      <c r="Y1775" s="22">
        <f t="shared" si="305"/>
        <v>59491.817875394147</v>
      </c>
      <c r="Z1775" s="22">
        <f t="shared" si="307"/>
        <v>4104935.433402196</v>
      </c>
      <c r="AA1775" s="2">
        <v>261</v>
      </c>
      <c r="AB1775" s="2">
        <v>1880</v>
      </c>
      <c r="AC1775" s="2">
        <f t="shared" si="306"/>
        <v>136</v>
      </c>
      <c r="AD1775" s="2" t="s">
        <v>191</v>
      </c>
    </row>
    <row r="1776" spans="1:30" x14ac:dyDescent="0.2">
      <c r="A1776">
        <v>38</v>
      </c>
      <c r="B1776" s="2" t="s">
        <v>1605</v>
      </c>
      <c r="C1776" s="2" t="s">
        <v>22</v>
      </c>
      <c r="D1776" s="2" t="s">
        <v>23</v>
      </c>
      <c r="E1776" s="2" t="s">
        <v>2767</v>
      </c>
      <c r="F1776" s="2" t="s">
        <v>2775</v>
      </c>
      <c r="G1776" s="2">
        <v>72</v>
      </c>
      <c r="H1776" s="2">
        <v>83</v>
      </c>
      <c r="I1776" s="3">
        <v>42622</v>
      </c>
      <c r="J1776" s="3">
        <v>42633</v>
      </c>
      <c r="K1776" s="3" t="s">
        <v>2541</v>
      </c>
      <c r="L1776" s="17">
        <f t="shared" si="297"/>
        <v>275.91000000000003</v>
      </c>
      <c r="M1776" s="20">
        <f t="shared" si="298"/>
        <v>0.86328875357906554</v>
      </c>
      <c r="N1776" s="2">
        <v>11</v>
      </c>
      <c r="O1776" s="2">
        <v>4500000</v>
      </c>
      <c r="P1776" s="2">
        <v>5150000</v>
      </c>
      <c r="Q1776" s="2">
        <f t="shared" si="299"/>
        <v>650000</v>
      </c>
      <c r="R1776" s="4">
        <f t="shared" si="300"/>
        <v>0.14444444444444443</v>
      </c>
      <c r="S1776" s="2"/>
      <c r="T1776" s="9">
        <f t="shared" si="301"/>
        <v>62500</v>
      </c>
      <c r="U1776" s="2">
        <v>71528</v>
      </c>
      <c r="V1776" s="5">
        <f t="shared" si="302"/>
        <v>9028</v>
      </c>
      <c r="W1776" s="4">
        <f t="shared" si="303"/>
        <v>0.14444799999999999</v>
      </c>
      <c r="X1776" s="22">
        <f t="shared" si="304"/>
        <v>53955.547098691597</v>
      </c>
      <c r="Y1776" s="22">
        <f t="shared" si="305"/>
        <v>61749.3179660034</v>
      </c>
      <c r="Z1776" s="22">
        <f t="shared" si="307"/>
        <v>4445950.8935522446</v>
      </c>
      <c r="AA1776" s="11">
        <v>1172</v>
      </c>
      <c r="AB1776" s="2">
        <v>2011</v>
      </c>
      <c r="AC1776" s="2">
        <f t="shared" si="306"/>
        <v>5</v>
      </c>
      <c r="AD1776" s="2" t="s">
        <v>27</v>
      </c>
    </row>
    <row r="1777" spans="1:30" x14ac:dyDescent="0.2">
      <c r="A1777">
        <v>38</v>
      </c>
      <c r="B1777" s="2" t="s">
        <v>489</v>
      </c>
      <c r="C1777" s="2" t="s">
        <v>22</v>
      </c>
      <c r="D1777" s="2" t="s">
        <v>23</v>
      </c>
      <c r="E1777" s="2" t="s">
        <v>2767</v>
      </c>
      <c r="F1777" s="2" t="s">
        <v>2775</v>
      </c>
      <c r="G1777" s="2">
        <v>79</v>
      </c>
      <c r="H1777" s="2">
        <v>91</v>
      </c>
      <c r="I1777" s="3">
        <v>42622</v>
      </c>
      <c r="J1777" s="3">
        <v>42633</v>
      </c>
      <c r="K1777" s="3" t="s">
        <v>2541</v>
      </c>
      <c r="L1777" s="17">
        <f t="shared" si="297"/>
        <v>275.91000000000003</v>
      </c>
      <c r="M1777" s="20">
        <f t="shared" si="298"/>
        <v>0.86328875357906554</v>
      </c>
      <c r="N1777" s="2">
        <v>11</v>
      </c>
      <c r="O1777" s="2">
        <v>5100000</v>
      </c>
      <c r="P1777" s="2">
        <v>5620000</v>
      </c>
      <c r="Q1777" s="2">
        <f t="shared" si="299"/>
        <v>520000</v>
      </c>
      <c r="R1777" s="4">
        <f t="shared" si="300"/>
        <v>0.10196078431372549</v>
      </c>
      <c r="S1777" s="2"/>
      <c r="T1777" s="9">
        <f t="shared" si="301"/>
        <v>64556.962025316454</v>
      </c>
      <c r="U1777" s="2">
        <v>71139</v>
      </c>
      <c r="V1777" s="5">
        <f t="shared" si="302"/>
        <v>6582.0379746835461</v>
      </c>
      <c r="W1777" s="4">
        <f t="shared" si="303"/>
        <v>0.10195705882352944</v>
      </c>
      <c r="X1777" s="22">
        <f t="shared" si="304"/>
        <v>55731.299281686508</v>
      </c>
      <c r="Y1777" s="22">
        <f t="shared" si="305"/>
        <v>61413.498640861144</v>
      </c>
      <c r="Z1777" s="22">
        <f t="shared" si="307"/>
        <v>4851666.3926280299</v>
      </c>
      <c r="AA1777" s="11">
        <v>5918</v>
      </c>
      <c r="AB1777" s="2">
        <v>2004</v>
      </c>
      <c r="AC1777" s="2">
        <f t="shared" si="306"/>
        <v>12</v>
      </c>
      <c r="AD1777" s="2" t="s">
        <v>1830</v>
      </c>
    </row>
    <row r="1778" spans="1:30" x14ac:dyDescent="0.2">
      <c r="A1778">
        <v>38</v>
      </c>
      <c r="B1778" s="2" t="s">
        <v>1881</v>
      </c>
      <c r="C1778" s="2" t="s">
        <v>22</v>
      </c>
      <c r="D1778" s="2" t="s">
        <v>23</v>
      </c>
      <c r="E1778" s="2" t="s">
        <v>2767</v>
      </c>
      <c r="F1778" s="2" t="s">
        <v>2775</v>
      </c>
      <c r="G1778" s="2">
        <v>81</v>
      </c>
      <c r="H1778" s="2">
        <v>94</v>
      </c>
      <c r="I1778" s="3">
        <v>42622</v>
      </c>
      <c r="J1778" s="3">
        <v>42633</v>
      </c>
      <c r="K1778" s="3" t="s">
        <v>2541</v>
      </c>
      <c r="L1778" s="17">
        <f t="shared" si="297"/>
        <v>275.91000000000003</v>
      </c>
      <c r="M1778" s="20">
        <f t="shared" si="298"/>
        <v>0.86328875357906554</v>
      </c>
      <c r="N1778" s="2">
        <v>11</v>
      </c>
      <c r="O1778" s="2">
        <v>5990000</v>
      </c>
      <c r="P1778" s="2">
        <v>6750000</v>
      </c>
      <c r="Q1778" s="2">
        <f t="shared" si="299"/>
        <v>760000</v>
      </c>
      <c r="R1778" s="4">
        <f t="shared" si="300"/>
        <v>0.12687813021702837</v>
      </c>
      <c r="S1778" s="2"/>
      <c r="T1778" s="9">
        <f t="shared" si="301"/>
        <v>73950.617283950618</v>
      </c>
      <c r="U1778" s="2">
        <v>83333</v>
      </c>
      <c r="V1778" s="5">
        <f t="shared" si="302"/>
        <v>9382.382716049382</v>
      </c>
      <c r="W1778" s="4">
        <f t="shared" si="303"/>
        <v>0.1268736227045075</v>
      </c>
      <c r="X1778" s="22">
        <f t="shared" si="304"/>
        <v>63840.736221464227</v>
      </c>
      <c r="Y1778" s="22">
        <f t="shared" si="305"/>
        <v>71940.441702004275</v>
      </c>
      <c r="Z1778" s="22">
        <f t="shared" si="307"/>
        <v>5827175.7778623458</v>
      </c>
      <c r="AA1778" s="11">
        <v>16731</v>
      </c>
      <c r="AB1778" s="2">
        <v>2009</v>
      </c>
      <c r="AC1778" s="2">
        <f t="shared" si="306"/>
        <v>7</v>
      </c>
      <c r="AD1778" s="2" t="s">
        <v>203</v>
      </c>
    </row>
    <row r="1779" spans="1:30" x14ac:dyDescent="0.2">
      <c r="A1779">
        <v>38</v>
      </c>
      <c r="B1779" s="2" t="s">
        <v>1067</v>
      </c>
      <c r="C1779" s="2" t="s">
        <v>22</v>
      </c>
      <c r="D1779" s="2" t="s">
        <v>23</v>
      </c>
      <c r="E1779" s="2" t="s">
        <v>2767</v>
      </c>
      <c r="F1779" s="2" t="s">
        <v>2775</v>
      </c>
      <c r="G1779" s="2">
        <v>81</v>
      </c>
      <c r="H1779" s="2">
        <v>92</v>
      </c>
      <c r="I1779" s="3">
        <v>42622</v>
      </c>
      <c r="J1779" s="3">
        <v>42633</v>
      </c>
      <c r="K1779" s="3" t="s">
        <v>2541</v>
      </c>
      <c r="L1779" s="17">
        <f t="shared" si="297"/>
        <v>275.91000000000003</v>
      </c>
      <c r="M1779" s="20">
        <f t="shared" si="298"/>
        <v>0.86328875357906554</v>
      </c>
      <c r="N1779" s="2">
        <v>11</v>
      </c>
      <c r="O1779" s="2">
        <v>4990000</v>
      </c>
      <c r="P1779" s="2">
        <v>6200000</v>
      </c>
      <c r="Q1779" s="2">
        <f t="shared" si="299"/>
        <v>1210000</v>
      </c>
      <c r="R1779" s="4">
        <f t="shared" si="300"/>
        <v>0.24248496993987975</v>
      </c>
      <c r="S1779" s="2">
        <v>3022</v>
      </c>
      <c r="T1779" s="9">
        <f t="shared" si="301"/>
        <v>61642.246913580246</v>
      </c>
      <c r="U1779" s="2">
        <v>76581</v>
      </c>
      <c r="V1779" s="5">
        <f t="shared" si="302"/>
        <v>14938.753086419754</v>
      </c>
      <c r="W1779" s="4">
        <f t="shared" si="303"/>
        <v>0.24234601810286438</v>
      </c>
      <c r="X1779" s="22">
        <f t="shared" si="304"/>
        <v>53215.058505837689</v>
      </c>
      <c r="Y1779" s="22">
        <f t="shared" si="305"/>
        <v>66111.516037838417</v>
      </c>
      <c r="Z1779" s="22">
        <f t="shared" si="307"/>
        <v>5355032.7990649119</v>
      </c>
      <c r="AA1779" s="11">
        <v>3613</v>
      </c>
      <c r="AB1779" s="2">
        <v>2004</v>
      </c>
      <c r="AC1779" s="2">
        <f t="shared" si="306"/>
        <v>12</v>
      </c>
      <c r="AD1779" s="2" t="s">
        <v>37</v>
      </c>
    </row>
    <row r="1780" spans="1:30" x14ac:dyDescent="0.2">
      <c r="A1780">
        <v>38</v>
      </c>
      <c r="B1780" s="2" t="s">
        <v>976</v>
      </c>
      <c r="C1780" s="2" t="s">
        <v>22</v>
      </c>
      <c r="D1780" s="2" t="s">
        <v>23</v>
      </c>
      <c r="E1780" s="2" t="s">
        <v>2767</v>
      </c>
      <c r="F1780" s="2" t="s">
        <v>2775</v>
      </c>
      <c r="G1780" s="2">
        <v>58</v>
      </c>
      <c r="H1780" s="2">
        <v>64</v>
      </c>
      <c r="I1780" s="3">
        <v>42623</v>
      </c>
      <c r="J1780" s="3">
        <v>42634</v>
      </c>
      <c r="K1780" s="3" t="s">
        <v>2541</v>
      </c>
      <c r="L1780" s="17">
        <f t="shared" si="297"/>
        <v>275.91000000000003</v>
      </c>
      <c r="M1780" s="20">
        <f t="shared" si="298"/>
        <v>0.86328875357906554</v>
      </c>
      <c r="N1780" s="2">
        <v>11</v>
      </c>
      <c r="O1780" s="2">
        <v>3650000</v>
      </c>
      <c r="P1780" s="2">
        <v>4410000</v>
      </c>
      <c r="Q1780" s="2">
        <f t="shared" si="299"/>
        <v>760000</v>
      </c>
      <c r="R1780" s="4">
        <f t="shared" si="300"/>
        <v>0.20821917808219179</v>
      </c>
      <c r="S1780" s="2"/>
      <c r="T1780" s="9">
        <f t="shared" si="301"/>
        <v>62931.034482758623</v>
      </c>
      <c r="U1780" s="2">
        <v>76034</v>
      </c>
      <c r="V1780" s="5">
        <f t="shared" si="302"/>
        <v>13102.965517241377</v>
      </c>
      <c r="W1780" s="4">
        <f t="shared" si="303"/>
        <v>0.20821150684931503</v>
      </c>
      <c r="X1780" s="22">
        <f t="shared" si="304"/>
        <v>54327.654320061883</v>
      </c>
      <c r="Y1780" s="22">
        <f t="shared" si="305"/>
        <v>65639.297089630665</v>
      </c>
      <c r="Z1780" s="22">
        <f t="shared" si="307"/>
        <v>3807079.2311985786</v>
      </c>
      <c r="AA1780" s="11">
        <v>2268</v>
      </c>
      <c r="AB1780" s="2">
        <v>2013</v>
      </c>
      <c r="AC1780" s="2">
        <f t="shared" si="306"/>
        <v>3</v>
      </c>
      <c r="AD1780" s="2" t="s">
        <v>112</v>
      </c>
    </row>
    <row r="1781" spans="1:30" x14ac:dyDescent="0.2">
      <c r="A1781">
        <v>39</v>
      </c>
      <c r="B1781" s="2" t="s">
        <v>174</v>
      </c>
      <c r="C1781" s="2" t="s">
        <v>22</v>
      </c>
      <c r="D1781" s="2" t="s">
        <v>23</v>
      </c>
      <c r="E1781" s="2" t="s">
        <v>2767</v>
      </c>
      <c r="F1781" s="2" t="s">
        <v>2775</v>
      </c>
      <c r="G1781" s="2">
        <v>30</v>
      </c>
      <c r="H1781" s="2">
        <v>34</v>
      </c>
      <c r="I1781" s="3">
        <v>42629</v>
      </c>
      <c r="J1781" s="3">
        <v>42640</v>
      </c>
      <c r="K1781" s="3" t="s">
        <v>2541</v>
      </c>
      <c r="L1781" s="17">
        <f t="shared" si="297"/>
        <v>275.91000000000003</v>
      </c>
      <c r="M1781" s="20">
        <f t="shared" si="298"/>
        <v>0.86328875357906554</v>
      </c>
      <c r="N1781" s="2">
        <v>11</v>
      </c>
      <c r="O1781" s="2">
        <v>2450000</v>
      </c>
      <c r="P1781" s="2">
        <v>3230000</v>
      </c>
      <c r="Q1781" s="2">
        <f t="shared" si="299"/>
        <v>780000</v>
      </c>
      <c r="R1781" s="4">
        <f t="shared" si="300"/>
        <v>0.3183673469387755</v>
      </c>
      <c r="S1781" s="2">
        <v>33781</v>
      </c>
      <c r="T1781" s="9">
        <f t="shared" si="301"/>
        <v>82792.7</v>
      </c>
      <c r="U1781" s="2">
        <v>108793</v>
      </c>
      <c r="V1781" s="5">
        <f t="shared" si="302"/>
        <v>26000.300000000003</v>
      </c>
      <c r="W1781" s="4">
        <f t="shared" si="303"/>
        <v>0.31404097221131821</v>
      </c>
      <c r="X1781" s="22">
        <f t="shared" si="304"/>
        <v>71474.006788445491</v>
      </c>
      <c r="Y1781" s="22">
        <f t="shared" si="305"/>
        <v>93919.77336812728</v>
      </c>
      <c r="Z1781" s="22">
        <f t="shared" si="307"/>
        <v>2817593.2010438186</v>
      </c>
      <c r="AA1781" s="2">
        <v>514</v>
      </c>
      <c r="AB1781" s="2">
        <v>1915</v>
      </c>
      <c r="AC1781" s="2">
        <f t="shared" si="306"/>
        <v>101</v>
      </c>
      <c r="AD1781" s="2" t="s">
        <v>169</v>
      </c>
    </row>
    <row r="1782" spans="1:30" x14ac:dyDescent="0.2">
      <c r="A1782">
        <v>39</v>
      </c>
      <c r="B1782" s="2" t="s">
        <v>848</v>
      </c>
      <c r="C1782" s="2" t="s">
        <v>22</v>
      </c>
      <c r="D1782" s="2" t="s">
        <v>23</v>
      </c>
      <c r="E1782" s="2" t="s">
        <v>2767</v>
      </c>
      <c r="F1782" s="2" t="s">
        <v>2775</v>
      </c>
      <c r="G1782" s="2">
        <v>52</v>
      </c>
      <c r="H1782" s="2">
        <v>56</v>
      </c>
      <c r="I1782" s="3">
        <v>42629</v>
      </c>
      <c r="J1782" s="3">
        <v>42640</v>
      </c>
      <c r="K1782" s="3" t="s">
        <v>2541</v>
      </c>
      <c r="L1782" s="17">
        <f t="shared" si="297"/>
        <v>275.91000000000003</v>
      </c>
      <c r="M1782" s="20">
        <f t="shared" si="298"/>
        <v>0.86328875357906554</v>
      </c>
      <c r="N1782" s="2">
        <v>11</v>
      </c>
      <c r="O1782" s="2">
        <v>3700000</v>
      </c>
      <c r="P1782" s="2">
        <v>4270000</v>
      </c>
      <c r="Q1782" s="2">
        <f t="shared" si="299"/>
        <v>570000</v>
      </c>
      <c r="R1782" s="4">
        <f t="shared" si="300"/>
        <v>0.15405405405405406</v>
      </c>
      <c r="S1782" s="2">
        <v>1028</v>
      </c>
      <c r="T1782" s="9">
        <f t="shared" si="301"/>
        <v>71173.61538461539</v>
      </c>
      <c r="U1782" s="2">
        <v>82135</v>
      </c>
      <c r="V1782" s="5">
        <f t="shared" si="302"/>
        <v>10961.38461538461</v>
      </c>
      <c r="W1782" s="4">
        <f t="shared" si="303"/>
        <v>0.15400910233589146</v>
      </c>
      <c r="X1782" s="22">
        <f t="shared" si="304"/>
        <v>61443.381713100425</v>
      </c>
      <c r="Y1782" s="22">
        <f t="shared" si="305"/>
        <v>70906.221775216545</v>
      </c>
      <c r="Z1782" s="22">
        <f t="shared" si="307"/>
        <v>3687123.5323112602</v>
      </c>
      <c r="AA1782" s="2">
        <v>810</v>
      </c>
      <c r="AB1782" s="2">
        <v>2002</v>
      </c>
      <c r="AC1782" s="2">
        <f t="shared" si="306"/>
        <v>14</v>
      </c>
      <c r="AD1782" s="2" t="s">
        <v>37</v>
      </c>
    </row>
    <row r="1783" spans="1:30" x14ac:dyDescent="0.2">
      <c r="A1783">
        <v>39</v>
      </c>
      <c r="B1783" s="2" t="s">
        <v>945</v>
      </c>
      <c r="C1783" s="2" t="s">
        <v>22</v>
      </c>
      <c r="D1783" s="2" t="s">
        <v>23</v>
      </c>
      <c r="E1783" s="2" t="s">
        <v>2767</v>
      </c>
      <c r="F1783" s="2" t="s">
        <v>2775</v>
      </c>
      <c r="G1783" s="2">
        <v>54</v>
      </c>
      <c r="H1783" s="2">
        <v>58</v>
      </c>
      <c r="I1783" s="3">
        <v>42629</v>
      </c>
      <c r="J1783" s="3">
        <v>42640</v>
      </c>
      <c r="K1783" s="3" t="s">
        <v>2541</v>
      </c>
      <c r="L1783" s="17">
        <f t="shared" si="297"/>
        <v>275.91000000000003</v>
      </c>
      <c r="M1783" s="20">
        <f t="shared" si="298"/>
        <v>0.86328875357906554</v>
      </c>
      <c r="N1783" s="2">
        <v>11</v>
      </c>
      <c r="O1783" s="2">
        <v>3600000</v>
      </c>
      <c r="P1783" s="2">
        <v>5025000</v>
      </c>
      <c r="Q1783" s="2">
        <f t="shared" si="299"/>
        <v>1425000</v>
      </c>
      <c r="R1783" s="4">
        <f t="shared" si="300"/>
        <v>0.39583333333333331</v>
      </c>
      <c r="S1783" s="2"/>
      <c r="T1783" s="9">
        <f t="shared" si="301"/>
        <v>66666.666666666672</v>
      </c>
      <c r="U1783" s="2">
        <v>93056</v>
      </c>
      <c r="V1783" s="5">
        <f t="shared" si="302"/>
        <v>26389.333333333328</v>
      </c>
      <c r="W1783" s="4">
        <f t="shared" si="303"/>
        <v>0.39583999999999991</v>
      </c>
      <c r="X1783" s="22">
        <f t="shared" si="304"/>
        <v>57552.583571937706</v>
      </c>
      <c r="Y1783" s="22">
        <f t="shared" si="305"/>
        <v>80334.198253053517</v>
      </c>
      <c r="Z1783" s="22">
        <f t="shared" si="307"/>
        <v>4338046.7056648899</v>
      </c>
      <c r="AA1783" s="11">
        <v>2559</v>
      </c>
      <c r="AB1783" s="2">
        <v>1998</v>
      </c>
      <c r="AC1783" s="2">
        <f t="shared" si="306"/>
        <v>18</v>
      </c>
      <c r="AD1783" s="2" t="s">
        <v>133</v>
      </c>
    </row>
    <row r="1784" spans="1:30" x14ac:dyDescent="0.2">
      <c r="A1784">
        <v>39</v>
      </c>
      <c r="B1784" s="2" t="s">
        <v>574</v>
      </c>
      <c r="C1784" s="2" t="s">
        <v>22</v>
      </c>
      <c r="D1784" s="2" t="s">
        <v>23</v>
      </c>
      <c r="E1784" s="2" t="s">
        <v>2767</v>
      </c>
      <c r="F1784" s="2" t="s">
        <v>2775</v>
      </c>
      <c r="G1784" s="2">
        <v>66</v>
      </c>
      <c r="H1784" s="2">
        <v>75</v>
      </c>
      <c r="I1784" s="3">
        <v>42629</v>
      </c>
      <c r="J1784" s="3">
        <v>42640</v>
      </c>
      <c r="K1784" s="3" t="s">
        <v>2541</v>
      </c>
      <c r="L1784" s="17">
        <f t="shared" si="297"/>
        <v>275.91000000000003</v>
      </c>
      <c r="M1784" s="20">
        <f t="shared" si="298"/>
        <v>0.86328875357906554</v>
      </c>
      <c r="N1784" s="2">
        <v>11</v>
      </c>
      <c r="O1784" s="2">
        <v>4900000</v>
      </c>
      <c r="P1784" s="2">
        <v>5520000</v>
      </c>
      <c r="Q1784" s="2">
        <f t="shared" si="299"/>
        <v>620000</v>
      </c>
      <c r="R1784" s="4">
        <f t="shared" si="300"/>
        <v>0.12653061224489795</v>
      </c>
      <c r="S1784" s="2"/>
      <c r="T1784" s="9">
        <f t="shared" si="301"/>
        <v>74242.42424242424</v>
      </c>
      <c r="U1784" s="2">
        <v>83636</v>
      </c>
      <c r="V1784" s="5">
        <f t="shared" si="302"/>
        <v>9393.5757575757598</v>
      </c>
      <c r="W1784" s="4">
        <f t="shared" si="303"/>
        <v>0.12652571428571432</v>
      </c>
      <c r="X1784" s="22">
        <f t="shared" si="304"/>
        <v>64092.649886930623</v>
      </c>
      <c r="Y1784" s="22">
        <f t="shared" si="305"/>
        <v>72202.018194338729</v>
      </c>
      <c r="Z1784" s="22">
        <f t="shared" si="307"/>
        <v>4765333.2008263562</v>
      </c>
      <c r="AA1784" s="11">
        <v>1401</v>
      </c>
      <c r="AB1784" s="2">
        <v>2013</v>
      </c>
      <c r="AC1784" s="2">
        <f t="shared" si="306"/>
        <v>3</v>
      </c>
      <c r="AD1784" s="2" t="s">
        <v>37</v>
      </c>
    </row>
    <row r="1785" spans="1:30" x14ac:dyDescent="0.2">
      <c r="A1785">
        <v>39</v>
      </c>
      <c r="B1785" s="2" t="s">
        <v>1294</v>
      </c>
      <c r="C1785" s="2" t="s">
        <v>22</v>
      </c>
      <c r="D1785" s="2" t="s">
        <v>23</v>
      </c>
      <c r="E1785" s="2" t="s">
        <v>2767</v>
      </c>
      <c r="F1785" s="2" t="s">
        <v>2775</v>
      </c>
      <c r="G1785" s="2">
        <v>71</v>
      </c>
      <c r="H1785" s="2">
        <v>80</v>
      </c>
      <c r="I1785" s="3">
        <v>42629</v>
      </c>
      <c r="J1785" s="3">
        <v>42640</v>
      </c>
      <c r="K1785" s="3" t="s">
        <v>2541</v>
      </c>
      <c r="L1785" s="17">
        <f t="shared" si="297"/>
        <v>275.91000000000003</v>
      </c>
      <c r="M1785" s="20">
        <f t="shared" si="298"/>
        <v>0.86328875357906554</v>
      </c>
      <c r="N1785" s="2">
        <v>11</v>
      </c>
      <c r="O1785" s="2">
        <v>6390000</v>
      </c>
      <c r="P1785" s="2">
        <v>6750000</v>
      </c>
      <c r="Q1785" s="2">
        <f t="shared" si="299"/>
        <v>360000</v>
      </c>
      <c r="R1785" s="4">
        <f t="shared" si="300"/>
        <v>5.6338028169014086E-2</v>
      </c>
      <c r="S1785" s="2"/>
      <c r="T1785" s="9">
        <f t="shared" si="301"/>
        <v>90000</v>
      </c>
      <c r="U1785" s="2">
        <v>95070</v>
      </c>
      <c r="V1785" s="5">
        <f t="shared" si="302"/>
        <v>5070</v>
      </c>
      <c r="W1785" s="4">
        <f t="shared" si="303"/>
        <v>5.6333333333333332E-2</v>
      </c>
      <c r="X1785" s="22">
        <f t="shared" si="304"/>
        <v>77695.987822115902</v>
      </c>
      <c r="Y1785" s="22">
        <f t="shared" si="305"/>
        <v>82072.861802761763</v>
      </c>
      <c r="Z1785" s="22">
        <f t="shared" si="307"/>
        <v>5827173.1879960848</v>
      </c>
      <c r="AA1785" s="11">
        <v>3312</v>
      </c>
      <c r="AB1785" s="2">
        <v>2009</v>
      </c>
      <c r="AC1785" s="2">
        <f t="shared" si="306"/>
        <v>7</v>
      </c>
      <c r="AD1785" s="2" t="s">
        <v>27</v>
      </c>
    </row>
    <row r="1786" spans="1:30" x14ac:dyDescent="0.2">
      <c r="A1786">
        <v>39</v>
      </c>
      <c r="B1786" s="2" t="s">
        <v>1977</v>
      </c>
      <c r="C1786" s="2" t="s">
        <v>22</v>
      </c>
      <c r="D1786" s="2" t="s">
        <v>23</v>
      </c>
      <c r="E1786" s="2" t="s">
        <v>2767</v>
      </c>
      <c r="F1786" s="2" t="s">
        <v>2775</v>
      </c>
      <c r="G1786" s="2">
        <v>85</v>
      </c>
      <c r="H1786" s="2">
        <v>97</v>
      </c>
      <c r="I1786" s="3">
        <v>42629</v>
      </c>
      <c r="J1786" s="3">
        <v>42640</v>
      </c>
      <c r="K1786" s="3" t="s">
        <v>2541</v>
      </c>
      <c r="L1786" s="17">
        <f t="shared" si="297"/>
        <v>275.91000000000003</v>
      </c>
      <c r="M1786" s="20">
        <f t="shared" si="298"/>
        <v>0.86328875357906554</v>
      </c>
      <c r="N1786" s="2">
        <v>11</v>
      </c>
      <c r="O1786" s="2">
        <v>5600000</v>
      </c>
      <c r="P1786" s="2">
        <v>6865000</v>
      </c>
      <c r="Q1786" s="2">
        <f t="shared" si="299"/>
        <v>1265000</v>
      </c>
      <c r="R1786" s="4">
        <f t="shared" si="300"/>
        <v>0.22589285714285715</v>
      </c>
      <c r="S1786" s="2">
        <v>7536</v>
      </c>
      <c r="T1786" s="9">
        <f t="shared" si="301"/>
        <v>65971.01176470588</v>
      </c>
      <c r="U1786" s="2">
        <v>80853</v>
      </c>
      <c r="V1786" s="5">
        <f t="shared" si="302"/>
        <v>14881.98823529412</v>
      </c>
      <c r="W1786" s="4">
        <f t="shared" si="303"/>
        <v>0.2255837501533651</v>
      </c>
      <c r="X1786" s="22">
        <f t="shared" si="304"/>
        <v>56952.032518702807</v>
      </c>
      <c r="Y1786" s="22">
        <f t="shared" si="305"/>
        <v>69799.485593128193</v>
      </c>
      <c r="Z1786" s="22">
        <f t="shared" si="307"/>
        <v>5932956.2754158964</v>
      </c>
      <c r="AA1786" s="11">
        <v>11348</v>
      </c>
      <c r="AB1786" s="2">
        <v>2015</v>
      </c>
      <c r="AC1786" s="2">
        <f t="shared" si="306"/>
        <v>1</v>
      </c>
      <c r="AD1786" s="2" t="s">
        <v>621</v>
      </c>
    </row>
    <row r="1787" spans="1:30" x14ac:dyDescent="0.2">
      <c r="A1787">
        <v>39</v>
      </c>
      <c r="B1787" s="2" t="s">
        <v>986</v>
      </c>
      <c r="C1787" s="2" t="s">
        <v>22</v>
      </c>
      <c r="D1787" s="2" t="s">
        <v>23</v>
      </c>
      <c r="E1787" s="2" t="s">
        <v>2767</v>
      </c>
      <c r="F1787" s="2" t="s">
        <v>2775</v>
      </c>
      <c r="G1787" s="2">
        <v>55</v>
      </c>
      <c r="H1787" s="2">
        <v>64</v>
      </c>
      <c r="I1787" s="3">
        <v>42630</v>
      </c>
      <c r="J1787" s="3">
        <v>42641</v>
      </c>
      <c r="K1787" s="3" t="s">
        <v>2541</v>
      </c>
      <c r="L1787" s="17">
        <f t="shared" si="297"/>
        <v>275.91000000000003</v>
      </c>
      <c r="M1787" s="20">
        <f t="shared" si="298"/>
        <v>0.86328875357906554</v>
      </c>
      <c r="N1787" s="2">
        <v>11</v>
      </c>
      <c r="O1787" s="2">
        <v>3250000</v>
      </c>
      <c r="P1787" s="2">
        <v>3625000</v>
      </c>
      <c r="Q1787" s="2">
        <f t="shared" si="299"/>
        <v>375000</v>
      </c>
      <c r="R1787" s="4">
        <f t="shared" si="300"/>
        <v>0.11538461538461539</v>
      </c>
      <c r="S1787" s="2">
        <v>12018</v>
      </c>
      <c r="T1787" s="9">
        <f t="shared" si="301"/>
        <v>59309.418181818182</v>
      </c>
      <c r="U1787" s="2">
        <v>66128</v>
      </c>
      <c r="V1787" s="5">
        <f t="shared" si="302"/>
        <v>6818.5818181818177</v>
      </c>
      <c r="W1787" s="4">
        <f t="shared" si="303"/>
        <v>0.11496625708380517</v>
      </c>
      <c r="X1787" s="22">
        <f t="shared" si="304"/>
        <v>51201.153697681388</v>
      </c>
      <c r="Y1787" s="22">
        <f t="shared" si="305"/>
        <v>57087.558696676446</v>
      </c>
      <c r="Z1787" s="22">
        <f t="shared" si="307"/>
        <v>3139815.7283172044</v>
      </c>
      <c r="AA1787" s="2">
        <v>337</v>
      </c>
      <c r="AB1787" s="2">
        <v>1885</v>
      </c>
      <c r="AC1787" s="2">
        <f t="shared" si="306"/>
        <v>131</v>
      </c>
      <c r="AD1787" s="2" t="s">
        <v>231</v>
      </c>
    </row>
    <row r="1788" spans="1:30" x14ac:dyDescent="0.2">
      <c r="A1788">
        <v>39</v>
      </c>
      <c r="B1788" s="2" t="s">
        <v>1257</v>
      </c>
      <c r="C1788" s="2" t="s">
        <v>22</v>
      </c>
      <c r="D1788" s="2" t="s">
        <v>23</v>
      </c>
      <c r="E1788" s="2" t="s">
        <v>2767</v>
      </c>
      <c r="F1788" s="2" t="s">
        <v>2775</v>
      </c>
      <c r="G1788" s="2">
        <v>66</v>
      </c>
      <c r="H1788" s="2">
        <v>72</v>
      </c>
      <c r="I1788" s="3">
        <v>42630</v>
      </c>
      <c r="J1788" s="3">
        <v>42641</v>
      </c>
      <c r="K1788" s="3" t="s">
        <v>2541</v>
      </c>
      <c r="L1788" s="17">
        <f t="shared" si="297"/>
        <v>275.91000000000003</v>
      </c>
      <c r="M1788" s="20">
        <f t="shared" si="298"/>
        <v>0.86328875357906554</v>
      </c>
      <c r="N1788" s="2">
        <v>11</v>
      </c>
      <c r="O1788" s="2">
        <v>4200000</v>
      </c>
      <c r="P1788" s="2">
        <v>4650000</v>
      </c>
      <c r="Q1788" s="2">
        <f t="shared" si="299"/>
        <v>450000</v>
      </c>
      <c r="R1788" s="4">
        <f t="shared" si="300"/>
        <v>0.10714285714285714</v>
      </c>
      <c r="S1788" s="2"/>
      <c r="T1788" s="9">
        <f t="shared" si="301"/>
        <v>63636.36363636364</v>
      </c>
      <c r="U1788" s="2">
        <v>70455</v>
      </c>
      <c r="V1788" s="5">
        <f t="shared" si="302"/>
        <v>6818.6363636363603</v>
      </c>
      <c r="W1788" s="4">
        <f t="shared" si="303"/>
        <v>0.10714999999999994</v>
      </c>
      <c r="X1788" s="22">
        <f t="shared" si="304"/>
        <v>54936.557045940535</v>
      </c>
      <c r="Y1788" s="22">
        <f t="shared" si="305"/>
        <v>60823.009133413063</v>
      </c>
      <c r="Z1788" s="22">
        <f t="shared" si="307"/>
        <v>4014318.602805262</v>
      </c>
      <c r="AA1788" s="11">
        <v>4653</v>
      </c>
      <c r="AB1788" s="2">
        <v>2014</v>
      </c>
      <c r="AC1788" s="2">
        <f t="shared" si="306"/>
        <v>2</v>
      </c>
      <c r="AD1788" s="2" t="s">
        <v>240</v>
      </c>
    </row>
    <row r="1789" spans="1:30" x14ac:dyDescent="0.2">
      <c r="A1789">
        <v>39</v>
      </c>
      <c r="B1789" s="2" t="s">
        <v>1497</v>
      </c>
      <c r="C1789" s="2" t="s">
        <v>22</v>
      </c>
      <c r="D1789" s="2" t="s">
        <v>23</v>
      </c>
      <c r="E1789" s="2" t="s">
        <v>2767</v>
      </c>
      <c r="F1789" s="2" t="s">
        <v>2775</v>
      </c>
      <c r="G1789" s="2">
        <v>69</v>
      </c>
      <c r="H1789" s="2">
        <v>81</v>
      </c>
      <c r="I1789" s="3">
        <v>42630</v>
      </c>
      <c r="J1789" s="3">
        <v>42641</v>
      </c>
      <c r="K1789" s="3" t="s">
        <v>2541</v>
      </c>
      <c r="L1789" s="17">
        <f t="shared" si="297"/>
        <v>275.91000000000003</v>
      </c>
      <c r="M1789" s="20">
        <f t="shared" si="298"/>
        <v>0.86328875357906554</v>
      </c>
      <c r="N1789" s="2">
        <v>11</v>
      </c>
      <c r="O1789" s="2">
        <v>4650000</v>
      </c>
      <c r="P1789" s="2">
        <v>4850000</v>
      </c>
      <c r="Q1789" s="2">
        <f t="shared" si="299"/>
        <v>200000</v>
      </c>
      <c r="R1789" s="4">
        <f t="shared" si="300"/>
        <v>4.3010752688172046E-2</v>
      </c>
      <c r="S1789" s="2">
        <v>8000</v>
      </c>
      <c r="T1789" s="9">
        <f t="shared" si="301"/>
        <v>67507.246376811599</v>
      </c>
      <c r="U1789" s="2">
        <v>70406</v>
      </c>
      <c r="V1789" s="5">
        <f t="shared" si="302"/>
        <v>2898.7536231884005</v>
      </c>
      <c r="W1789" s="4">
        <f t="shared" si="303"/>
        <v>4.2939888364104686E-2</v>
      </c>
      <c r="X1789" s="22">
        <f t="shared" si="304"/>
        <v>58278.246582192573</v>
      </c>
      <c r="Y1789" s="22">
        <f t="shared" si="305"/>
        <v>60780.707984487686</v>
      </c>
      <c r="Z1789" s="22">
        <f t="shared" si="307"/>
        <v>4193868.8509296505</v>
      </c>
      <c r="AA1789" s="11">
        <v>15824</v>
      </c>
      <c r="AB1789" s="2">
        <v>1986</v>
      </c>
      <c r="AC1789" s="2">
        <f t="shared" si="306"/>
        <v>30</v>
      </c>
      <c r="AD1789" s="2" t="s">
        <v>34</v>
      </c>
    </row>
    <row r="1790" spans="1:30" x14ac:dyDescent="0.2">
      <c r="A1790">
        <v>39</v>
      </c>
      <c r="B1790" s="2" t="s">
        <v>1759</v>
      </c>
      <c r="C1790" s="2" t="s">
        <v>22</v>
      </c>
      <c r="D1790" s="2" t="s">
        <v>23</v>
      </c>
      <c r="E1790" s="2" t="s">
        <v>2767</v>
      </c>
      <c r="F1790" s="2" t="s">
        <v>2775</v>
      </c>
      <c r="G1790" s="2">
        <v>77</v>
      </c>
      <c r="H1790" s="2">
        <v>88</v>
      </c>
      <c r="I1790" s="3">
        <v>42630</v>
      </c>
      <c r="J1790" s="3">
        <v>42641</v>
      </c>
      <c r="K1790" s="3" t="s">
        <v>2541</v>
      </c>
      <c r="L1790" s="17">
        <f t="shared" si="297"/>
        <v>275.91000000000003</v>
      </c>
      <c r="M1790" s="20">
        <f t="shared" si="298"/>
        <v>0.86328875357906554</v>
      </c>
      <c r="N1790" s="2">
        <v>11</v>
      </c>
      <c r="O1790" s="2">
        <v>6500000</v>
      </c>
      <c r="P1790" s="2">
        <v>7325000</v>
      </c>
      <c r="Q1790" s="2">
        <f t="shared" si="299"/>
        <v>825000</v>
      </c>
      <c r="R1790" s="4">
        <f t="shared" si="300"/>
        <v>0.12692307692307692</v>
      </c>
      <c r="S1790" s="2"/>
      <c r="T1790" s="9">
        <f t="shared" si="301"/>
        <v>84415.58441558441</v>
      </c>
      <c r="U1790" s="2">
        <v>95130</v>
      </c>
      <c r="V1790" s="5">
        <f t="shared" si="302"/>
        <v>10714.41558441559</v>
      </c>
      <c r="W1790" s="4">
        <f t="shared" si="303"/>
        <v>0.12692461538461547</v>
      </c>
      <c r="X1790" s="22">
        <f t="shared" si="304"/>
        <v>72875.024652778258</v>
      </c>
      <c r="Y1790" s="22">
        <f t="shared" si="305"/>
        <v>82124.659127976498</v>
      </c>
      <c r="Z1790" s="22">
        <f t="shared" si="307"/>
        <v>6323598.7528541908</v>
      </c>
      <c r="AA1790" s="2">
        <v>131</v>
      </c>
      <c r="AB1790" s="2">
        <v>2013</v>
      </c>
      <c r="AC1790" s="2">
        <f t="shared" si="306"/>
        <v>3</v>
      </c>
      <c r="AD1790" s="2" t="s">
        <v>105</v>
      </c>
    </row>
    <row r="1791" spans="1:30" x14ac:dyDescent="0.2">
      <c r="A1791">
        <v>39</v>
      </c>
      <c r="B1791" s="2" t="s">
        <v>2161</v>
      </c>
      <c r="C1791" s="2" t="s">
        <v>22</v>
      </c>
      <c r="D1791" s="2" t="s">
        <v>23</v>
      </c>
      <c r="E1791" s="2" t="s">
        <v>2767</v>
      </c>
      <c r="F1791" s="2" t="s">
        <v>2775</v>
      </c>
      <c r="G1791" s="2">
        <v>98</v>
      </c>
      <c r="H1791" s="2">
        <v>112</v>
      </c>
      <c r="I1791" s="3">
        <v>42630</v>
      </c>
      <c r="J1791" s="3">
        <v>42641</v>
      </c>
      <c r="K1791" s="3" t="s">
        <v>2541</v>
      </c>
      <c r="L1791" s="17">
        <f t="shared" si="297"/>
        <v>275.91000000000003</v>
      </c>
      <c r="M1791" s="20">
        <f t="shared" si="298"/>
        <v>0.86328875357906554</v>
      </c>
      <c r="N1791" s="2">
        <v>11</v>
      </c>
      <c r="O1791" s="2">
        <v>6700000</v>
      </c>
      <c r="P1791" s="2">
        <v>7140000</v>
      </c>
      <c r="Q1791" s="2">
        <f t="shared" si="299"/>
        <v>440000</v>
      </c>
      <c r="R1791" s="4">
        <f t="shared" si="300"/>
        <v>6.5671641791044774E-2</v>
      </c>
      <c r="S1791" s="2"/>
      <c r="T1791" s="9">
        <f t="shared" si="301"/>
        <v>68367.346938775503</v>
      </c>
      <c r="U1791" s="2">
        <v>72857</v>
      </c>
      <c r="V1791" s="5">
        <f t="shared" si="302"/>
        <v>4489.6530612244969</v>
      </c>
      <c r="W1791" s="4">
        <f t="shared" si="303"/>
        <v>6.5669552238806078E-2</v>
      </c>
      <c r="X1791" s="22">
        <f t="shared" si="304"/>
        <v>59020.761724283046</v>
      </c>
      <c r="Y1791" s="22">
        <f t="shared" si="305"/>
        <v>62896.628719509979</v>
      </c>
      <c r="Z1791" s="22">
        <f t="shared" si="307"/>
        <v>6163869.6145119779</v>
      </c>
      <c r="AA1791" s="11">
        <v>2845</v>
      </c>
      <c r="AB1791" s="2">
        <v>2013</v>
      </c>
      <c r="AC1791" s="2">
        <f t="shared" si="306"/>
        <v>3</v>
      </c>
      <c r="AD1791" s="2" t="s">
        <v>102</v>
      </c>
    </row>
    <row r="1792" spans="1:30" x14ac:dyDescent="0.2">
      <c r="A1792">
        <v>39</v>
      </c>
      <c r="B1792" s="2" t="s">
        <v>618</v>
      </c>
      <c r="C1792" s="2" t="s">
        <v>22</v>
      </c>
      <c r="D1792" s="2" t="s">
        <v>23</v>
      </c>
      <c r="E1792" s="2" t="s">
        <v>2767</v>
      </c>
      <c r="F1792" s="2" t="s">
        <v>2775</v>
      </c>
      <c r="G1792" s="2">
        <v>148</v>
      </c>
      <c r="H1792" s="2">
        <v>163</v>
      </c>
      <c r="I1792" s="3">
        <v>42631</v>
      </c>
      <c r="J1792" s="3">
        <v>42642</v>
      </c>
      <c r="K1792" s="3" t="s">
        <v>2541</v>
      </c>
      <c r="L1792" s="17">
        <f t="shared" si="297"/>
        <v>275.91000000000003</v>
      </c>
      <c r="M1792" s="20">
        <f t="shared" si="298"/>
        <v>0.86328875357906554</v>
      </c>
      <c r="N1792" s="2">
        <v>11</v>
      </c>
      <c r="O1792" s="2">
        <v>8100000</v>
      </c>
      <c r="P1792" s="2">
        <v>8520000</v>
      </c>
      <c r="Q1792" s="2">
        <f t="shared" si="299"/>
        <v>420000</v>
      </c>
      <c r="R1792" s="4">
        <f t="shared" si="300"/>
        <v>5.185185185185185E-2</v>
      </c>
      <c r="S1792" s="2"/>
      <c r="T1792" s="9">
        <f t="shared" si="301"/>
        <v>54729.729729729726</v>
      </c>
      <c r="U1792" s="2">
        <v>57568</v>
      </c>
      <c r="V1792" s="5">
        <f t="shared" si="302"/>
        <v>2838.2702702702736</v>
      </c>
      <c r="W1792" s="4">
        <f t="shared" si="303"/>
        <v>5.1859753086419817E-2</v>
      </c>
      <c r="X1792" s="22">
        <f t="shared" si="304"/>
        <v>47247.560162097499</v>
      </c>
      <c r="Y1792" s="22">
        <f t="shared" si="305"/>
        <v>49697.806966039643</v>
      </c>
      <c r="Z1792" s="22">
        <f t="shared" si="307"/>
        <v>7355275.430973867</v>
      </c>
      <c r="AA1792" s="11">
        <v>1236</v>
      </c>
      <c r="AB1792" s="2">
        <v>1964</v>
      </c>
      <c r="AC1792" s="2">
        <f t="shared" si="306"/>
        <v>52</v>
      </c>
      <c r="AD1792" s="2" t="s">
        <v>130</v>
      </c>
    </row>
    <row r="1793" spans="1:30" x14ac:dyDescent="0.2">
      <c r="A1793">
        <v>40</v>
      </c>
      <c r="B1793" s="2" t="s">
        <v>405</v>
      </c>
      <c r="C1793" s="2" t="s">
        <v>22</v>
      </c>
      <c r="D1793" s="2" t="s">
        <v>23</v>
      </c>
      <c r="E1793" s="2" t="s">
        <v>2767</v>
      </c>
      <c r="F1793" s="2" t="s">
        <v>2775</v>
      </c>
      <c r="G1793" s="2">
        <v>40</v>
      </c>
      <c r="H1793" s="2">
        <v>45</v>
      </c>
      <c r="I1793" s="3">
        <v>42636</v>
      </c>
      <c r="J1793" s="3">
        <v>42647</v>
      </c>
      <c r="K1793" s="3" t="s">
        <v>2542</v>
      </c>
      <c r="L1793" s="17">
        <f t="shared" si="297"/>
        <v>281.13</v>
      </c>
      <c r="M1793" s="20">
        <f t="shared" si="298"/>
        <v>0.84725927506847365</v>
      </c>
      <c r="N1793" s="2">
        <v>11</v>
      </c>
      <c r="O1793" s="2">
        <v>3200000</v>
      </c>
      <c r="P1793" s="2">
        <v>3700000</v>
      </c>
      <c r="Q1793" s="2">
        <f t="shared" si="299"/>
        <v>500000</v>
      </c>
      <c r="R1793" s="4">
        <f t="shared" si="300"/>
        <v>0.15625</v>
      </c>
      <c r="S1793" s="2">
        <v>21568</v>
      </c>
      <c r="T1793" s="9">
        <f t="shared" si="301"/>
        <v>80539.199999999997</v>
      </c>
      <c r="U1793" s="2">
        <v>93039</v>
      </c>
      <c r="V1793" s="5">
        <f t="shared" si="302"/>
        <v>12499.800000000003</v>
      </c>
      <c r="W1793" s="4">
        <f t="shared" si="303"/>
        <v>0.15520144227903931</v>
      </c>
      <c r="X1793" s="22">
        <f t="shared" si="304"/>
        <v>68237.584206594809</v>
      </c>
      <c r="Y1793" s="22">
        <f t="shared" si="305"/>
        <v>78828.155693095716</v>
      </c>
      <c r="Z1793" s="22">
        <f t="shared" si="307"/>
        <v>3153126.2277238285</v>
      </c>
      <c r="AA1793" s="2">
        <v>994</v>
      </c>
      <c r="AB1793" s="2">
        <v>1898</v>
      </c>
      <c r="AC1793" s="2">
        <f t="shared" si="306"/>
        <v>118</v>
      </c>
      <c r="AD1793" s="2" t="s">
        <v>94</v>
      </c>
    </row>
    <row r="1794" spans="1:30" x14ac:dyDescent="0.2">
      <c r="A1794">
        <v>40</v>
      </c>
      <c r="B1794" s="2" t="s">
        <v>678</v>
      </c>
      <c r="C1794" s="2" t="s">
        <v>22</v>
      </c>
      <c r="D1794" s="2" t="s">
        <v>23</v>
      </c>
      <c r="E1794" s="2" t="s">
        <v>2767</v>
      </c>
      <c r="F1794" s="2" t="s">
        <v>2775</v>
      </c>
      <c r="G1794" s="2">
        <v>48</v>
      </c>
      <c r="H1794" s="2">
        <v>52</v>
      </c>
      <c r="I1794" s="3">
        <v>42636</v>
      </c>
      <c r="J1794" s="3">
        <v>42647</v>
      </c>
      <c r="K1794" s="3" t="s">
        <v>2542</v>
      </c>
      <c r="L1794" s="17">
        <f t="shared" ref="L1794:L1857" si="308">IF(K1794="Januar",238.19,IF(K1794="Februar",240.59,IF(K1794="Mars",245.99,IF(K1794="April",250.79,IF(K1794="Mai",256.52,IF(K1794="Juni",259.83,IF(K1794="Juli",265.66,IF(K1794="August",272.21,IF(K1794="September",275.91,IF(K1794="Oktober",281.13,IF(K1794="November",284.38,IF(K1794="Desember",287.34,0))))))))))))</f>
        <v>281.13</v>
      </c>
      <c r="M1794" s="20">
        <f t="shared" ref="M1794:M1857" si="309">$L$2/L1794</f>
        <v>0.84725927506847365</v>
      </c>
      <c r="N1794" s="2">
        <v>11</v>
      </c>
      <c r="O1794" s="2">
        <v>3750000</v>
      </c>
      <c r="P1794" s="2">
        <v>4215000</v>
      </c>
      <c r="Q1794" s="2">
        <f t="shared" ref="Q1794:Q1857" si="310">P1794-O1794</f>
        <v>465000</v>
      </c>
      <c r="R1794" s="4">
        <f t="shared" ref="R1794:R1857" si="311">Q1794/O1794</f>
        <v>0.124</v>
      </c>
      <c r="S1794" s="2"/>
      <c r="T1794" s="9">
        <f t="shared" ref="T1794:T1857" si="312">(O1794+S1794)/G1794</f>
        <v>78125</v>
      </c>
      <c r="U1794" s="2">
        <v>87813</v>
      </c>
      <c r="V1794" s="5">
        <f t="shared" ref="V1794:V1857" si="313">U1794-T1794</f>
        <v>9688</v>
      </c>
      <c r="W1794" s="4">
        <f t="shared" ref="W1794:W1857" si="314">V1794/T1794</f>
        <v>0.1240064</v>
      </c>
      <c r="X1794" s="22">
        <f t="shared" ref="X1794:X1857" si="315">T1794*M1794</f>
        <v>66192.130864724502</v>
      </c>
      <c r="Y1794" s="22">
        <f t="shared" ref="Y1794:Y1857" si="316">U1794*M1794</f>
        <v>74400.378721587884</v>
      </c>
      <c r="Z1794" s="22">
        <f t="shared" si="307"/>
        <v>3571218.1786362184</v>
      </c>
      <c r="AA1794" s="2">
        <v>409</v>
      </c>
      <c r="AB1794" s="2">
        <v>1892</v>
      </c>
      <c r="AC1794" s="2">
        <f t="shared" ref="AC1794:AC1857" si="317">2016-AB1794</f>
        <v>124</v>
      </c>
      <c r="AD1794" s="2" t="s">
        <v>67</v>
      </c>
    </row>
    <row r="1795" spans="1:30" x14ac:dyDescent="0.2">
      <c r="A1795">
        <v>40</v>
      </c>
      <c r="B1795" s="2" t="s">
        <v>1530</v>
      </c>
      <c r="C1795" s="2" t="s">
        <v>22</v>
      </c>
      <c r="D1795" s="2" t="s">
        <v>23</v>
      </c>
      <c r="E1795" s="2" t="s">
        <v>2767</v>
      </c>
      <c r="F1795" s="2" t="s">
        <v>2775</v>
      </c>
      <c r="G1795" s="2">
        <v>70</v>
      </c>
      <c r="H1795" s="2">
        <v>77</v>
      </c>
      <c r="I1795" s="3">
        <v>42636</v>
      </c>
      <c r="J1795" s="3">
        <v>42647</v>
      </c>
      <c r="K1795" s="3" t="s">
        <v>2542</v>
      </c>
      <c r="L1795" s="17">
        <f t="shared" si="308"/>
        <v>281.13</v>
      </c>
      <c r="M1795" s="20">
        <f t="shared" si="309"/>
        <v>0.84725927506847365</v>
      </c>
      <c r="N1795" s="2">
        <v>11</v>
      </c>
      <c r="O1795" s="2">
        <v>4800000</v>
      </c>
      <c r="P1795" s="2">
        <v>4980000</v>
      </c>
      <c r="Q1795" s="2">
        <f t="shared" si="310"/>
        <v>180000</v>
      </c>
      <c r="R1795" s="4">
        <f t="shared" si="311"/>
        <v>3.7499999999999999E-2</v>
      </c>
      <c r="S1795" s="2">
        <v>4343</v>
      </c>
      <c r="T1795" s="9">
        <f t="shared" si="312"/>
        <v>68633.471428571429</v>
      </c>
      <c r="U1795" s="2">
        <v>71205</v>
      </c>
      <c r="V1795" s="5">
        <f t="shared" si="313"/>
        <v>2571.528571428571</v>
      </c>
      <c r="W1795" s="4">
        <f t="shared" si="314"/>
        <v>3.7467557999085403E-2</v>
      </c>
      <c r="X1795" s="22">
        <f t="shared" si="315"/>
        <v>58150.345248004225</v>
      </c>
      <c r="Y1795" s="22">
        <f t="shared" si="316"/>
        <v>60329.096681250667</v>
      </c>
      <c r="Z1795" s="22">
        <f t="shared" ref="Z1795:Z1858" si="318">Y1795*G1795</f>
        <v>4223036.767687547</v>
      </c>
      <c r="AA1795" s="11">
        <v>1453</v>
      </c>
      <c r="AB1795" s="2">
        <v>2012</v>
      </c>
      <c r="AC1795" s="2">
        <f t="shared" si="317"/>
        <v>4</v>
      </c>
      <c r="AD1795" s="2" t="s">
        <v>37</v>
      </c>
    </row>
    <row r="1796" spans="1:30" x14ac:dyDescent="0.2">
      <c r="A1796">
        <v>40</v>
      </c>
      <c r="B1796" s="2" t="s">
        <v>1674</v>
      </c>
      <c r="C1796" s="2" t="s">
        <v>22</v>
      </c>
      <c r="D1796" s="2" t="s">
        <v>23</v>
      </c>
      <c r="E1796" s="2" t="s">
        <v>2767</v>
      </c>
      <c r="F1796" s="2" t="s">
        <v>2775</v>
      </c>
      <c r="G1796" s="2">
        <v>74</v>
      </c>
      <c r="H1796" s="2">
        <v>85</v>
      </c>
      <c r="I1796" s="3">
        <v>42636</v>
      </c>
      <c r="J1796" s="3">
        <v>42647</v>
      </c>
      <c r="K1796" s="3" t="s">
        <v>2542</v>
      </c>
      <c r="L1796" s="17">
        <f t="shared" si="308"/>
        <v>281.13</v>
      </c>
      <c r="M1796" s="20">
        <f t="shared" si="309"/>
        <v>0.84725927506847365</v>
      </c>
      <c r="N1796" s="2">
        <v>11</v>
      </c>
      <c r="O1796" s="2">
        <v>3890000</v>
      </c>
      <c r="P1796" s="2">
        <v>4850000</v>
      </c>
      <c r="Q1796" s="2">
        <f t="shared" si="310"/>
        <v>960000</v>
      </c>
      <c r="R1796" s="4">
        <f t="shared" si="311"/>
        <v>0.2467866323907455</v>
      </c>
      <c r="S1796" s="2"/>
      <c r="T1796" s="9">
        <f t="shared" si="312"/>
        <v>52567.567567567567</v>
      </c>
      <c r="U1796" s="2">
        <v>65541</v>
      </c>
      <c r="V1796" s="5">
        <f t="shared" si="313"/>
        <v>12973.432432432433</v>
      </c>
      <c r="W1796" s="4">
        <f t="shared" si="314"/>
        <v>0.2467953727506427</v>
      </c>
      <c r="X1796" s="22">
        <f t="shared" si="315"/>
        <v>44538.359189410301</v>
      </c>
      <c r="Y1796" s="22">
        <f t="shared" si="316"/>
        <v>55530.220147262829</v>
      </c>
      <c r="Z1796" s="22">
        <f t="shared" si="318"/>
        <v>4109236.2908974495</v>
      </c>
      <c r="AA1796" s="11">
        <v>3169</v>
      </c>
      <c r="AB1796" s="2">
        <v>1996</v>
      </c>
      <c r="AC1796" s="2">
        <f t="shared" si="317"/>
        <v>20</v>
      </c>
      <c r="AD1796" s="2" t="s">
        <v>37</v>
      </c>
    </row>
    <row r="1797" spans="1:30" x14ac:dyDescent="0.2">
      <c r="A1797">
        <v>41</v>
      </c>
      <c r="B1797" s="2" t="s">
        <v>281</v>
      </c>
      <c r="C1797" s="2" t="s">
        <v>22</v>
      </c>
      <c r="D1797" s="2" t="s">
        <v>23</v>
      </c>
      <c r="E1797" s="2" t="s">
        <v>2767</v>
      </c>
      <c r="F1797" s="2" t="s">
        <v>2775</v>
      </c>
      <c r="G1797" s="2">
        <v>35</v>
      </c>
      <c r="H1797" s="2">
        <v>40</v>
      </c>
      <c r="I1797" s="3">
        <v>42643</v>
      </c>
      <c r="J1797" s="3">
        <v>42654</v>
      </c>
      <c r="K1797" s="3" t="s">
        <v>2542</v>
      </c>
      <c r="L1797" s="17">
        <f t="shared" si="308"/>
        <v>281.13</v>
      </c>
      <c r="M1797" s="20">
        <f t="shared" si="309"/>
        <v>0.84725927506847365</v>
      </c>
      <c r="N1797" s="2">
        <v>11</v>
      </c>
      <c r="O1797" s="2">
        <v>2800000</v>
      </c>
      <c r="P1797" s="2">
        <v>2950000</v>
      </c>
      <c r="Q1797" s="2">
        <f t="shared" si="310"/>
        <v>150000</v>
      </c>
      <c r="R1797" s="4">
        <f t="shared" si="311"/>
        <v>5.3571428571428568E-2</v>
      </c>
      <c r="S1797" s="2">
        <v>51205</v>
      </c>
      <c r="T1797" s="9">
        <f t="shared" si="312"/>
        <v>81463</v>
      </c>
      <c r="U1797" s="2">
        <v>85749</v>
      </c>
      <c r="V1797" s="5">
        <f t="shared" si="313"/>
        <v>4286</v>
      </c>
      <c r="W1797" s="4">
        <f t="shared" si="314"/>
        <v>5.2612842640217032E-2</v>
      </c>
      <c r="X1797" s="22">
        <f t="shared" si="315"/>
        <v>69020.282324903063</v>
      </c>
      <c r="Y1797" s="22">
        <f t="shared" si="316"/>
        <v>72651.635577846551</v>
      </c>
      <c r="Z1797" s="22">
        <f t="shared" si="318"/>
        <v>2542807.2452246295</v>
      </c>
      <c r="AA1797" s="11">
        <v>2568</v>
      </c>
      <c r="AB1797" s="2">
        <v>1939</v>
      </c>
      <c r="AC1797" s="2">
        <f t="shared" si="317"/>
        <v>77</v>
      </c>
      <c r="AD1797" s="2" t="s">
        <v>37</v>
      </c>
    </row>
    <row r="1798" spans="1:30" x14ac:dyDescent="0.2">
      <c r="A1798">
        <v>41</v>
      </c>
      <c r="B1798" s="2" t="s">
        <v>795</v>
      </c>
      <c r="C1798" s="2" t="s">
        <v>22</v>
      </c>
      <c r="D1798" s="2" t="s">
        <v>23</v>
      </c>
      <c r="E1798" s="2" t="s">
        <v>2767</v>
      </c>
      <c r="F1798" s="2" t="s">
        <v>2775</v>
      </c>
      <c r="G1798" s="2">
        <v>51</v>
      </c>
      <c r="H1798" s="2">
        <v>58</v>
      </c>
      <c r="I1798" s="3">
        <v>42643</v>
      </c>
      <c r="J1798" s="3">
        <v>42654</v>
      </c>
      <c r="K1798" s="3" t="s">
        <v>2542</v>
      </c>
      <c r="L1798" s="17">
        <f t="shared" si="308"/>
        <v>281.13</v>
      </c>
      <c r="M1798" s="20">
        <f t="shared" si="309"/>
        <v>0.84725927506847365</v>
      </c>
      <c r="N1798" s="2">
        <v>11</v>
      </c>
      <c r="O1798" s="2">
        <v>3350000</v>
      </c>
      <c r="P1798" s="2">
        <v>3575000</v>
      </c>
      <c r="Q1798" s="2">
        <f t="shared" si="310"/>
        <v>225000</v>
      </c>
      <c r="R1798" s="4">
        <f t="shared" si="311"/>
        <v>6.7164179104477612E-2</v>
      </c>
      <c r="S1798" s="2">
        <v>1330</v>
      </c>
      <c r="T1798" s="9">
        <f t="shared" si="312"/>
        <v>65712.352941176476</v>
      </c>
      <c r="U1798" s="2">
        <v>70124</v>
      </c>
      <c r="V1798" s="5">
        <f t="shared" si="313"/>
        <v>4411.6470588235243</v>
      </c>
      <c r="W1798" s="4">
        <f t="shared" si="314"/>
        <v>6.7135734171209549E-2</v>
      </c>
      <c r="X1798" s="22">
        <f t="shared" si="315"/>
        <v>55675.40051598486</v>
      </c>
      <c r="Y1798" s="22">
        <f t="shared" si="316"/>
        <v>59413.209404901645</v>
      </c>
      <c r="Z1798" s="22">
        <f t="shared" si="318"/>
        <v>3030073.679649984</v>
      </c>
      <c r="AA1798" s="2">
        <v>718</v>
      </c>
      <c r="AB1798" s="2">
        <v>1989</v>
      </c>
      <c r="AC1798" s="2">
        <f t="shared" si="317"/>
        <v>27</v>
      </c>
      <c r="AD1798" s="2" t="s">
        <v>50</v>
      </c>
    </row>
    <row r="1799" spans="1:30" x14ac:dyDescent="0.2">
      <c r="A1799">
        <v>41</v>
      </c>
      <c r="B1799" s="2" t="s">
        <v>948</v>
      </c>
      <c r="C1799" s="2" t="s">
        <v>22</v>
      </c>
      <c r="D1799" s="2" t="s">
        <v>23</v>
      </c>
      <c r="E1799" s="2" t="s">
        <v>2767</v>
      </c>
      <c r="F1799" s="2" t="s">
        <v>2775</v>
      </c>
      <c r="G1799" s="2">
        <v>54</v>
      </c>
      <c r="H1799" s="2">
        <v>59</v>
      </c>
      <c r="I1799" s="3">
        <v>42643</v>
      </c>
      <c r="J1799" s="3">
        <v>42654</v>
      </c>
      <c r="K1799" s="3" t="s">
        <v>2542</v>
      </c>
      <c r="L1799" s="17">
        <f t="shared" si="308"/>
        <v>281.13</v>
      </c>
      <c r="M1799" s="20">
        <f t="shared" si="309"/>
        <v>0.84725927506847365</v>
      </c>
      <c r="N1799" s="2">
        <v>11</v>
      </c>
      <c r="O1799" s="2">
        <v>4290000</v>
      </c>
      <c r="P1799" s="2">
        <v>4650000</v>
      </c>
      <c r="Q1799" s="2">
        <f t="shared" si="310"/>
        <v>360000</v>
      </c>
      <c r="R1799" s="4">
        <f t="shared" si="311"/>
        <v>8.3916083916083919E-2</v>
      </c>
      <c r="S1799" s="2"/>
      <c r="T1799" s="9">
        <f t="shared" si="312"/>
        <v>79444.444444444438</v>
      </c>
      <c r="U1799" s="2">
        <v>86111</v>
      </c>
      <c r="V1799" s="5">
        <f t="shared" si="313"/>
        <v>6666.555555555562</v>
      </c>
      <c r="W1799" s="4">
        <f t="shared" si="314"/>
        <v>8.3914685314685405E-2</v>
      </c>
      <c r="X1799" s="22">
        <f t="shared" si="315"/>
        <v>67310.042408217618</v>
      </c>
      <c r="Y1799" s="22">
        <f t="shared" si="316"/>
        <v>72958.343435421339</v>
      </c>
      <c r="Z1799" s="22">
        <f t="shared" si="318"/>
        <v>3939750.5455127521</v>
      </c>
      <c r="AA1799" s="11">
        <v>5902</v>
      </c>
      <c r="AB1799" s="2">
        <v>2014</v>
      </c>
      <c r="AC1799" s="2">
        <f t="shared" si="317"/>
        <v>2</v>
      </c>
      <c r="AD1799" s="2" t="s">
        <v>37</v>
      </c>
    </row>
    <row r="1800" spans="1:30" x14ac:dyDescent="0.2">
      <c r="A1800">
        <v>41</v>
      </c>
      <c r="B1800" s="2" t="s">
        <v>663</v>
      </c>
      <c r="C1800" s="2" t="s">
        <v>22</v>
      </c>
      <c r="D1800" s="2" t="s">
        <v>23</v>
      </c>
      <c r="E1800" s="2" t="s">
        <v>2767</v>
      </c>
      <c r="F1800" s="2" t="s">
        <v>2775</v>
      </c>
      <c r="G1800" s="2">
        <v>63</v>
      </c>
      <c r="H1800" s="2">
        <v>72</v>
      </c>
      <c r="I1800" s="3">
        <v>42643</v>
      </c>
      <c r="J1800" s="3">
        <v>42654</v>
      </c>
      <c r="K1800" s="3" t="s">
        <v>2542</v>
      </c>
      <c r="L1800" s="17">
        <f t="shared" si="308"/>
        <v>281.13</v>
      </c>
      <c r="M1800" s="20">
        <f t="shared" si="309"/>
        <v>0.84725927506847365</v>
      </c>
      <c r="N1800" s="2">
        <v>11</v>
      </c>
      <c r="O1800" s="2">
        <v>3800000</v>
      </c>
      <c r="P1800" s="2">
        <v>4120000</v>
      </c>
      <c r="Q1800" s="2">
        <f t="shared" si="310"/>
        <v>320000</v>
      </c>
      <c r="R1800" s="4">
        <f t="shared" si="311"/>
        <v>8.4210526315789472E-2</v>
      </c>
      <c r="S1800" s="2">
        <v>71522</v>
      </c>
      <c r="T1800" s="9">
        <f t="shared" si="312"/>
        <v>61452.730158730155</v>
      </c>
      <c r="U1800" s="2">
        <v>66532</v>
      </c>
      <c r="V1800" s="5">
        <f t="shared" si="313"/>
        <v>5079.2698412698446</v>
      </c>
      <c r="W1800" s="4">
        <f t="shared" si="314"/>
        <v>8.2653282094225539E-2</v>
      </c>
      <c r="X1800" s="22">
        <f t="shared" si="315"/>
        <v>52066.395605264239</v>
      </c>
      <c r="Y1800" s="22">
        <f t="shared" si="316"/>
        <v>56369.854088855689</v>
      </c>
      <c r="Z1800" s="22">
        <f t="shared" si="318"/>
        <v>3551300.8075979082</v>
      </c>
      <c r="AA1800" s="2">
        <v>432</v>
      </c>
      <c r="AB1800" s="2">
        <v>1896</v>
      </c>
      <c r="AC1800" s="2">
        <f t="shared" si="317"/>
        <v>120</v>
      </c>
      <c r="AD1800" s="2" t="s">
        <v>37</v>
      </c>
    </row>
    <row r="1801" spans="1:30" x14ac:dyDescent="0.2">
      <c r="A1801">
        <v>41</v>
      </c>
      <c r="B1801" s="2" t="s">
        <v>2219</v>
      </c>
      <c r="C1801" s="2" t="s">
        <v>22</v>
      </c>
      <c r="D1801" s="2" t="s">
        <v>23</v>
      </c>
      <c r="E1801" s="2" t="s">
        <v>2767</v>
      </c>
      <c r="F1801" s="2" t="s">
        <v>2775</v>
      </c>
      <c r="G1801" s="2">
        <v>103</v>
      </c>
      <c r="H1801" s="2">
        <v>107</v>
      </c>
      <c r="I1801" s="3">
        <v>42646</v>
      </c>
      <c r="J1801" s="3">
        <v>42657</v>
      </c>
      <c r="K1801" s="3" t="s">
        <v>2542</v>
      </c>
      <c r="L1801" s="17">
        <f t="shared" si="308"/>
        <v>281.13</v>
      </c>
      <c r="M1801" s="20">
        <f t="shared" si="309"/>
        <v>0.84725927506847365</v>
      </c>
      <c r="N1801" s="2">
        <v>11</v>
      </c>
      <c r="O1801" s="2">
        <v>7850000</v>
      </c>
      <c r="P1801" s="2">
        <v>8050000</v>
      </c>
      <c r="Q1801" s="2">
        <f t="shared" si="310"/>
        <v>200000</v>
      </c>
      <c r="R1801" s="4">
        <f t="shared" si="311"/>
        <v>2.5477707006369428E-2</v>
      </c>
      <c r="S1801" s="2"/>
      <c r="T1801" s="9">
        <f t="shared" si="312"/>
        <v>76213.592233009709</v>
      </c>
      <c r="U1801" s="2">
        <v>78155</v>
      </c>
      <c r="V1801" s="5">
        <f t="shared" si="313"/>
        <v>1941.4077669902908</v>
      </c>
      <c r="W1801" s="4">
        <f t="shared" si="314"/>
        <v>2.5473248407643305E-2</v>
      </c>
      <c r="X1801" s="22">
        <f t="shared" si="315"/>
        <v>64572.672905704057</v>
      </c>
      <c r="Y1801" s="22">
        <f t="shared" si="316"/>
        <v>66217.548642976559</v>
      </c>
      <c r="Z1801" s="22">
        <f t="shared" si="318"/>
        <v>6820407.5102265859</v>
      </c>
      <c r="AA1801" s="11">
        <v>4393</v>
      </c>
      <c r="AB1801" s="2">
        <v>2014</v>
      </c>
      <c r="AC1801" s="2">
        <f t="shared" si="317"/>
        <v>2</v>
      </c>
      <c r="AD1801" s="2" t="s">
        <v>1142</v>
      </c>
    </row>
    <row r="1802" spans="1:30" x14ac:dyDescent="0.2">
      <c r="A1802">
        <v>42</v>
      </c>
      <c r="B1802" s="2" t="s">
        <v>155</v>
      </c>
      <c r="C1802" s="2" t="s">
        <v>22</v>
      </c>
      <c r="D1802" s="2" t="s">
        <v>23</v>
      </c>
      <c r="E1802" s="2" t="s">
        <v>2767</v>
      </c>
      <c r="F1802" s="2" t="s">
        <v>2775</v>
      </c>
      <c r="G1802" s="2">
        <v>55</v>
      </c>
      <c r="H1802" s="2">
        <v>61</v>
      </c>
      <c r="I1802" s="3">
        <v>42650</v>
      </c>
      <c r="J1802" s="3">
        <v>42661</v>
      </c>
      <c r="K1802" s="3" t="s">
        <v>2542</v>
      </c>
      <c r="L1802" s="17">
        <f t="shared" si="308"/>
        <v>281.13</v>
      </c>
      <c r="M1802" s="20">
        <f t="shared" si="309"/>
        <v>0.84725927506847365</v>
      </c>
      <c r="N1802" s="2">
        <v>11</v>
      </c>
      <c r="O1802" s="2">
        <v>3300000</v>
      </c>
      <c r="P1802" s="2">
        <v>4100000</v>
      </c>
      <c r="Q1802" s="2">
        <f t="shared" si="310"/>
        <v>800000</v>
      </c>
      <c r="R1802" s="4">
        <f t="shared" si="311"/>
        <v>0.24242424242424243</v>
      </c>
      <c r="S1802" s="2"/>
      <c r="T1802" s="9">
        <f t="shared" si="312"/>
        <v>60000</v>
      </c>
      <c r="U1802" s="2">
        <v>74545</v>
      </c>
      <c r="V1802" s="5">
        <f t="shared" si="313"/>
        <v>14545</v>
      </c>
      <c r="W1802" s="4">
        <f t="shared" si="314"/>
        <v>0.24241666666666667</v>
      </c>
      <c r="X1802" s="22">
        <f t="shared" si="315"/>
        <v>50835.556504108419</v>
      </c>
      <c r="Y1802" s="22">
        <f t="shared" si="316"/>
        <v>63158.942659979366</v>
      </c>
      <c r="Z1802" s="22">
        <f t="shared" si="318"/>
        <v>3473741.846298865</v>
      </c>
      <c r="AA1802" s="2">
        <v>376</v>
      </c>
      <c r="AB1802" s="2">
        <v>1899</v>
      </c>
      <c r="AC1802" s="2">
        <f t="shared" si="317"/>
        <v>117</v>
      </c>
      <c r="AD1802" s="2" t="s">
        <v>37</v>
      </c>
    </row>
    <row r="1803" spans="1:30" x14ac:dyDescent="0.2">
      <c r="A1803">
        <v>42</v>
      </c>
      <c r="B1803" s="2" t="s">
        <v>1533</v>
      </c>
      <c r="C1803" s="2" t="s">
        <v>22</v>
      </c>
      <c r="D1803" s="2" t="s">
        <v>23</v>
      </c>
      <c r="E1803" s="2" t="s">
        <v>2767</v>
      </c>
      <c r="F1803" s="2" t="s">
        <v>2775</v>
      </c>
      <c r="G1803" s="2">
        <v>70</v>
      </c>
      <c r="H1803" s="2">
        <v>76</v>
      </c>
      <c r="I1803" s="3">
        <v>42650</v>
      </c>
      <c r="J1803" s="3">
        <v>42661</v>
      </c>
      <c r="K1803" s="3" t="s">
        <v>2542</v>
      </c>
      <c r="L1803" s="17">
        <f t="shared" si="308"/>
        <v>281.13</v>
      </c>
      <c r="M1803" s="20">
        <f t="shared" si="309"/>
        <v>0.84725927506847365</v>
      </c>
      <c r="N1803" s="2">
        <v>11</v>
      </c>
      <c r="O1803" s="2">
        <v>5000000</v>
      </c>
      <c r="P1803" s="2">
        <v>5760000</v>
      </c>
      <c r="Q1803" s="2">
        <f t="shared" si="310"/>
        <v>760000</v>
      </c>
      <c r="R1803" s="4">
        <f t="shared" si="311"/>
        <v>0.152</v>
      </c>
      <c r="S1803" s="2"/>
      <c r="T1803" s="9">
        <f t="shared" si="312"/>
        <v>71428.571428571435</v>
      </c>
      <c r="U1803" s="2">
        <v>82286</v>
      </c>
      <c r="V1803" s="5">
        <f t="shared" si="313"/>
        <v>10857.428571428565</v>
      </c>
      <c r="W1803" s="4">
        <f t="shared" si="314"/>
        <v>0.15200399999999989</v>
      </c>
      <c r="X1803" s="22">
        <f t="shared" si="315"/>
        <v>60518.519647748122</v>
      </c>
      <c r="Y1803" s="22">
        <f t="shared" si="316"/>
        <v>69717.576708284425</v>
      </c>
      <c r="Z1803" s="22">
        <f t="shared" si="318"/>
        <v>4880230.3695799094</v>
      </c>
      <c r="AA1803" s="2">
        <v>608</v>
      </c>
      <c r="AB1803" s="2">
        <v>1898</v>
      </c>
      <c r="AC1803" s="2">
        <f t="shared" si="317"/>
        <v>118</v>
      </c>
      <c r="AD1803" s="2" t="s">
        <v>67</v>
      </c>
    </row>
    <row r="1804" spans="1:30" x14ac:dyDescent="0.2">
      <c r="A1804">
        <v>42</v>
      </c>
      <c r="B1804" s="2" t="s">
        <v>2146</v>
      </c>
      <c r="C1804" s="2" t="s">
        <v>22</v>
      </c>
      <c r="D1804" s="2" t="s">
        <v>23</v>
      </c>
      <c r="E1804" s="2" t="s">
        <v>2767</v>
      </c>
      <c r="F1804" s="2" t="s">
        <v>2775</v>
      </c>
      <c r="G1804" s="2">
        <v>97</v>
      </c>
      <c r="H1804" s="2">
        <v>107</v>
      </c>
      <c r="I1804" s="3">
        <v>42650</v>
      </c>
      <c r="J1804" s="3">
        <v>42661</v>
      </c>
      <c r="K1804" s="3" t="s">
        <v>2542</v>
      </c>
      <c r="L1804" s="17">
        <f t="shared" si="308"/>
        <v>281.13</v>
      </c>
      <c r="M1804" s="20">
        <f t="shared" si="309"/>
        <v>0.84725927506847365</v>
      </c>
      <c r="N1804" s="2">
        <v>11</v>
      </c>
      <c r="O1804" s="2">
        <v>7900000</v>
      </c>
      <c r="P1804" s="2">
        <v>8465000</v>
      </c>
      <c r="Q1804" s="2">
        <f t="shared" si="310"/>
        <v>565000</v>
      </c>
      <c r="R1804" s="4">
        <f t="shared" si="311"/>
        <v>7.1518987341772158E-2</v>
      </c>
      <c r="S1804" s="2"/>
      <c r="T1804" s="9">
        <f t="shared" si="312"/>
        <v>81443.298969072159</v>
      </c>
      <c r="U1804" s="2">
        <v>87268</v>
      </c>
      <c r="V1804" s="5">
        <f t="shared" si="313"/>
        <v>5824.7010309278412</v>
      </c>
      <c r="W1804" s="4">
        <f t="shared" si="314"/>
        <v>7.1518481012658314E-2</v>
      </c>
      <c r="X1804" s="22">
        <f t="shared" si="315"/>
        <v>69003.590443721041</v>
      </c>
      <c r="Y1804" s="22">
        <f t="shared" si="316"/>
        <v>73938.622416675556</v>
      </c>
      <c r="Z1804" s="22">
        <f t="shared" si="318"/>
        <v>7172046.3744175285</v>
      </c>
      <c r="AA1804" s="11">
        <v>1085</v>
      </c>
      <c r="AB1804" s="2">
        <v>2015</v>
      </c>
      <c r="AC1804" s="2">
        <f t="shared" si="317"/>
        <v>1</v>
      </c>
      <c r="AD1804" s="2" t="s">
        <v>46</v>
      </c>
    </row>
    <row r="1805" spans="1:30" x14ac:dyDescent="0.2">
      <c r="A1805">
        <v>42</v>
      </c>
      <c r="B1805" s="2" t="s">
        <v>637</v>
      </c>
      <c r="C1805" s="2" t="s">
        <v>22</v>
      </c>
      <c r="D1805" s="2" t="s">
        <v>23</v>
      </c>
      <c r="E1805" s="2" t="s">
        <v>2767</v>
      </c>
      <c r="F1805" s="2" t="s">
        <v>2775</v>
      </c>
      <c r="G1805" s="2">
        <v>47</v>
      </c>
      <c r="H1805" s="2">
        <v>53</v>
      </c>
      <c r="I1805" s="3">
        <v>42651</v>
      </c>
      <c r="J1805" s="3">
        <v>42662</v>
      </c>
      <c r="K1805" s="3" t="s">
        <v>2542</v>
      </c>
      <c r="L1805" s="17">
        <f t="shared" si="308"/>
        <v>281.13</v>
      </c>
      <c r="M1805" s="20">
        <f t="shared" si="309"/>
        <v>0.84725927506847365</v>
      </c>
      <c r="N1805" s="2">
        <v>11</v>
      </c>
      <c r="O1805" s="2">
        <v>3700000</v>
      </c>
      <c r="P1805" s="2">
        <v>4210000</v>
      </c>
      <c r="Q1805" s="2">
        <f t="shared" si="310"/>
        <v>510000</v>
      </c>
      <c r="R1805" s="4">
        <f t="shared" si="311"/>
        <v>0.13783783783783785</v>
      </c>
      <c r="S1805" s="2">
        <v>3306</v>
      </c>
      <c r="T1805" s="9">
        <f t="shared" si="312"/>
        <v>78793.744680851058</v>
      </c>
      <c r="U1805" s="2">
        <v>89645</v>
      </c>
      <c r="V1805" s="5">
        <f t="shared" si="313"/>
        <v>10851.255319148942</v>
      </c>
      <c r="W1805" s="4">
        <f t="shared" si="314"/>
        <v>0.13771721807487697</v>
      </c>
      <c r="X1805" s="22">
        <f t="shared" si="315"/>
        <v>66758.730998228275</v>
      </c>
      <c r="Y1805" s="22">
        <f t="shared" si="316"/>
        <v>75952.557713513321</v>
      </c>
      <c r="Z1805" s="22">
        <f t="shared" si="318"/>
        <v>3569770.2125351261</v>
      </c>
      <c r="AA1805" s="11">
        <v>6698</v>
      </c>
      <c r="AB1805" s="2">
        <v>2005</v>
      </c>
      <c r="AC1805" s="2">
        <f t="shared" si="317"/>
        <v>11</v>
      </c>
      <c r="AD1805" s="2" t="s">
        <v>27</v>
      </c>
    </row>
    <row r="1806" spans="1:30" x14ac:dyDescent="0.2">
      <c r="A1806">
        <v>42</v>
      </c>
      <c r="B1806" s="2" t="s">
        <v>618</v>
      </c>
      <c r="C1806" s="2" t="s">
        <v>22</v>
      </c>
      <c r="D1806" s="2" t="s">
        <v>23</v>
      </c>
      <c r="E1806" s="2" t="s">
        <v>2767</v>
      </c>
      <c r="F1806" s="2" t="s">
        <v>2775</v>
      </c>
      <c r="G1806" s="2">
        <v>98</v>
      </c>
      <c r="H1806" s="2">
        <v>111</v>
      </c>
      <c r="I1806" s="3">
        <v>42651</v>
      </c>
      <c r="J1806" s="3">
        <v>42662</v>
      </c>
      <c r="K1806" s="3" t="s">
        <v>2542</v>
      </c>
      <c r="L1806" s="17">
        <f t="shared" si="308"/>
        <v>281.13</v>
      </c>
      <c r="M1806" s="20">
        <f t="shared" si="309"/>
        <v>0.84725927506847365</v>
      </c>
      <c r="N1806" s="2">
        <v>11</v>
      </c>
      <c r="O1806" s="2">
        <v>7500000</v>
      </c>
      <c r="P1806" s="2">
        <v>7850000</v>
      </c>
      <c r="Q1806" s="2">
        <f t="shared" si="310"/>
        <v>350000</v>
      </c>
      <c r="R1806" s="4">
        <f t="shared" si="311"/>
        <v>4.6666666666666669E-2</v>
      </c>
      <c r="S1806" s="2"/>
      <c r="T1806" s="9">
        <f t="shared" si="312"/>
        <v>76530.612244897959</v>
      </c>
      <c r="U1806" s="2">
        <v>80102</v>
      </c>
      <c r="V1806" s="5">
        <f t="shared" si="313"/>
        <v>3571.3877551020414</v>
      </c>
      <c r="W1806" s="4">
        <f t="shared" si="314"/>
        <v>4.6666133333333339E-2</v>
      </c>
      <c r="X1806" s="22">
        <f t="shared" si="315"/>
        <v>64841.271051158699</v>
      </c>
      <c r="Y1806" s="22">
        <f t="shared" si="316"/>
        <v>67867.162451534881</v>
      </c>
      <c r="Z1806" s="22">
        <f t="shared" si="318"/>
        <v>6650981.9202504186</v>
      </c>
      <c r="AA1806" s="11">
        <v>1367</v>
      </c>
      <c r="AB1806" s="2">
        <v>2011</v>
      </c>
      <c r="AC1806" s="2">
        <f t="shared" si="317"/>
        <v>5</v>
      </c>
      <c r="AD1806" s="2" t="s">
        <v>1108</v>
      </c>
    </row>
    <row r="1807" spans="1:30" x14ac:dyDescent="0.2">
      <c r="A1807">
        <v>43</v>
      </c>
      <c r="B1807" s="2" t="s">
        <v>407</v>
      </c>
      <c r="C1807" s="2" t="s">
        <v>22</v>
      </c>
      <c r="D1807" s="2" t="s">
        <v>23</v>
      </c>
      <c r="E1807" s="2" t="s">
        <v>2767</v>
      </c>
      <c r="F1807" s="2" t="s">
        <v>2775</v>
      </c>
      <c r="G1807" s="2">
        <v>40</v>
      </c>
      <c r="H1807" s="2">
        <v>45</v>
      </c>
      <c r="I1807" s="3">
        <v>42656</v>
      </c>
      <c r="J1807" s="3">
        <v>42667</v>
      </c>
      <c r="K1807" s="3" t="s">
        <v>2542</v>
      </c>
      <c r="L1807" s="17">
        <f t="shared" si="308"/>
        <v>281.13</v>
      </c>
      <c r="M1807" s="20">
        <f t="shared" si="309"/>
        <v>0.84725927506847365</v>
      </c>
      <c r="N1807" s="2">
        <v>11</v>
      </c>
      <c r="O1807" s="2">
        <v>3250000</v>
      </c>
      <c r="P1807" s="2">
        <v>3850000</v>
      </c>
      <c r="Q1807" s="2">
        <f t="shared" si="310"/>
        <v>600000</v>
      </c>
      <c r="R1807" s="4">
        <f t="shared" si="311"/>
        <v>0.18461538461538463</v>
      </c>
      <c r="S1807" s="2"/>
      <c r="T1807" s="9">
        <f t="shared" si="312"/>
        <v>81250</v>
      </c>
      <c r="U1807" s="2">
        <v>96250</v>
      </c>
      <c r="V1807" s="5">
        <f t="shared" si="313"/>
        <v>15000</v>
      </c>
      <c r="W1807" s="4">
        <f t="shared" si="314"/>
        <v>0.18461538461538463</v>
      </c>
      <c r="X1807" s="22">
        <f t="shared" si="315"/>
        <v>68839.816099313481</v>
      </c>
      <c r="Y1807" s="22">
        <f t="shared" si="316"/>
        <v>81548.705225340585</v>
      </c>
      <c r="Z1807" s="22">
        <f t="shared" si="318"/>
        <v>3261948.2090136232</v>
      </c>
      <c r="AA1807" s="11">
        <v>16731</v>
      </c>
      <c r="AB1807" s="2">
        <v>2009</v>
      </c>
      <c r="AC1807" s="2">
        <f t="shared" si="317"/>
        <v>7</v>
      </c>
      <c r="AD1807" s="2" t="s">
        <v>408</v>
      </c>
    </row>
    <row r="1808" spans="1:30" x14ac:dyDescent="0.2">
      <c r="A1808">
        <v>43</v>
      </c>
      <c r="B1808" s="2" t="s">
        <v>160</v>
      </c>
      <c r="C1808" s="2" t="s">
        <v>22</v>
      </c>
      <c r="D1808" s="2" t="s">
        <v>23</v>
      </c>
      <c r="E1808" s="2" t="s">
        <v>2767</v>
      </c>
      <c r="F1808" s="2" t="s">
        <v>2775</v>
      </c>
      <c r="G1808" s="2">
        <v>54</v>
      </c>
      <c r="H1808" s="2"/>
      <c r="I1808" s="3">
        <v>42657</v>
      </c>
      <c r="J1808" s="3">
        <v>42668</v>
      </c>
      <c r="K1808" s="3" t="s">
        <v>2542</v>
      </c>
      <c r="L1808" s="17">
        <f t="shared" si="308"/>
        <v>281.13</v>
      </c>
      <c r="M1808" s="20">
        <f t="shared" si="309"/>
        <v>0.84725927506847365</v>
      </c>
      <c r="N1808" s="2">
        <v>11</v>
      </c>
      <c r="O1808" s="2">
        <v>3000000</v>
      </c>
      <c r="P1808" s="2">
        <v>3800000</v>
      </c>
      <c r="Q1808" s="2">
        <f t="shared" si="310"/>
        <v>800000</v>
      </c>
      <c r="R1808" s="4">
        <f t="shared" si="311"/>
        <v>0.26666666666666666</v>
      </c>
      <c r="S1808" s="2">
        <v>116331</v>
      </c>
      <c r="T1808" s="9">
        <f t="shared" si="312"/>
        <v>57709.833333333336</v>
      </c>
      <c r="U1808" s="2">
        <v>72525</v>
      </c>
      <c r="V1808" s="5">
        <f t="shared" si="313"/>
        <v>14815.166666666664</v>
      </c>
      <c r="W1808" s="4">
        <f t="shared" si="314"/>
        <v>0.25671823692669354</v>
      </c>
      <c r="X1808" s="22">
        <f t="shared" si="315"/>
        <v>48895.191554322439</v>
      </c>
      <c r="Y1808" s="22">
        <f t="shared" si="316"/>
        <v>61447.478924341049</v>
      </c>
      <c r="Z1808" s="22">
        <f t="shared" si="318"/>
        <v>3318163.8619144168</v>
      </c>
      <c r="AA1808" s="11">
        <v>1455</v>
      </c>
      <c r="AB1808" s="2">
        <v>1958</v>
      </c>
      <c r="AC1808" s="2">
        <f t="shared" si="317"/>
        <v>58</v>
      </c>
      <c r="AD1808" s="2" t="s">
        <v>188</v>
      </c>
    </row>
    <row r="1809" spans="1:30" x14ac:dyDescent="0.2">
      <c r="A1809">
        <v>43</v>
      </c>
      <c r="B1809" s="2" t="s">
        <v>325</v>
      </c>
      <c r="C1809" s="2" t="s">
        <v>22</v>
      </c>
      <c r="D1809" s="2" t="s">
        <v>23</v>
      </c>
      <c r="E1809" s="2" t="s">
        <v>2767</v>
      </c>
      <c r="F1809" s="2" t="s">
        <v>2775</v>
      </c>
      <c r="G1809" s="2">
        <v>56</v>
      </c>
      <c r="H1809" s="2">
        <v>62</v>
      </c>
      <c r="I1809" s="3">
        <v>42657</v>
      </c>
      <c r="J1809" s="3">
        <v>42668</v>
      </c>
      <c r="K1809" s="3" t="s">
        <v>2542</v>
      </c>
      <c r="L1809" s="17">
        <f t="shared" si="308"/>
        <v>281.13</v>
      </c>
      <c r="M1809" s="20">
        <f t="shared" si="309"/>
        <v>0.84725927506847365</v>
      </c>
      <c r="N1809" s="2">
        <v>11</v>
      </c>
      <c r="O1809" s="2">
        <v>3100000</v>
      </c>
      <c r="P1809" s="2">
        <v>3400000</v>
      </c>
      <c r="Q1809" s="2">
        <f t="shared" si="310"/>
        <v>300000</v>
      </c>
      <c r="R1809" s="4">
        <f t="shared" si="311"/>
        <v>9.6774193548387094E-2</v>
      </c>
      <c r="S1809" s="2">
        <v>4877</v>
      </c>
      <c r="T1809" s="9">
        <f t="shared" si="312"/>
        <v>55444.232142857145</v>
      </c>
      <c r="U1809" s="2">
        <v>60801</v>
      </c>
      <c r="V1809" s="5">
        <f t="shared" si="313"/>
        <v>5356.7678571428551</v>
      </c>
      <c r="W1809" s="4">
        <f t="shared" si="314"/>
        <v>9.6615421480464397E-2</v>
      </c>
      <c r="X1809" s="22">
        <f t="shared" si="315"/>
        <v>46975.639932085309</v>
      </c>
      <c r="Y1809" s="22">
        <f t="shared" si="316"/>
        <v>51514.211183438267</v>
      </c>
      <c r="Z1809" s="22">
        <f t="shared" si="318"/>
        <v>2884795.8262725431</v>
      </c>
      <c r="AA1809" s="11">
        <v>3599</v>
      </c>
      <c r="AB1809" s="2">
        <v>1936</v>
      </c>
      <c r="AC1809" s="2">
        <f t="shared" si="317"/>
        <v>80</v>
      </c>
      <c r="AD1809" s="2" t="s">
        <v>183</v>
      </c>
    </row>
    <row r="1810" spans="1:30" x14ac:dyDescent="0.2">
      <c r="A1810">
        <v>43</v>
      </c>
      <c r="B1810" s="2" t="s">
        <v>1107</v>
      </c>
      <c r="C1810" s="2" t="s">
        <v>22</v>
      </c>
      <c r="D1810" s="2" t="s">
        <v>23</v>
      </c>
      <c r="E1810" s="2" t="s">
        <v>2767</v>
      </c>
      <c r="F1810" s="2" t="s">
        <v>2775</v>
      </c>
      <c r="G1810" s="2">
        <v>58</v>
      </c>
      <c r="H1810" s="2"/>
      <c r="I1810" s="3">
        <v>42657</v>
      </c>
      <c r="J1810" s="3">
        <v>42668</v>
      </c>
      <c r="K1810" s="3" t="s">
        <v>2542</v>
      </c>
      <c r="L1810" s="17">
        <f t="shared" si="308"/>
        <v>281.13</v>
      </c>
      <c r="M1810" s="20">
        <f t="shared" si="309"/>
        <v>0.84725927506847365</v>
      </c>
      <c r="N1810" s="2">
        <v>11</v>
      </c>
      <c r="O1810" s="2">
        <v>3900000</v>
      </c>
      <c r="P1810" s="2">
        <v>4100000</v>
      </c>
      <c r="Q1810" s="2">
        <f t="shared" si="310"/>
        <v>200000</v>
      </c>
      <c r="R1810" s="4">
        <f t="shared" si="311"/>
        <v>5.128205128205128E-2</v>
      </c>
      <c r="S1810" s="2"/>
      <c r="T1810" s="9">
        <f t="shared" si="312"/>
        <v>67241.379310344826</v>
      </c>
      <c r="U1810" s="2">
        <v>70690</v>
      </c>
      <c r="V1810" s="5">
        <f t="shared" si="313"/>
        <v>3448.6206896551739</v>
      </c>
      <c r="W1810" s="4">
        <f t="shared" si="314"/>
        <v>5.1287179487179507E-2</v>
      </c>
      <c r="X1810" s="22">
        <f t="shared" si="315"/>
        <v>56970.882289087021</v>
      </c>
      <c r="Y1810" s="22">
        <f t="shared" si="316"/>
        <v>59892.758154590403</v>
      </c>
      <c r="Z1810" s="22">
        <f t="shared" si="318"/>
        <v>3473779.9729662435</v>
      </c>
      <c r="AA1810" s="11">
        <v>1549</v>
      </c>
      <c r="AB1810" s="2">
        <v>2014</v>
      </c>
      <c r="AC1810" s="2">
        <f t="shared" si="317"/>
        <v>2</v>
      </c>
      <c r="AD1810" s="2" t="s">
        <v>1108</v>
      </c>
    </row>
    <row r="1811" spans="1:30" x14ac:dyDescent="0.2">
      <c r="A1811">
        <v>43</v>
      </c>
      <c r="B1811" s="2" t="s">
        <v>746</v>
      </c>
      <c r="C1811" s="2" t="s">
        <v>22</v>
      </c>
      <c r="D1811" s="2" t="s">
        <v>23</v>
      </c>
      <c r="E1811" s="2" t="s">
        <v>2767</v>
      </c>
      <c r="F1811" s="2" t="s">
        <v>2775</v>
      </c>
      <c r="G1811" s="2">
        <v>58</v>
      </c>
      <c r="H1811" s="2">
        <v>67</v>
      </c>
      <c r="I1811" s="3">
        <v>42657</v>
      </c>
      <c r="J1811" s="3">
        <v>42668</v>
      </c>
      <c r="K1811" s="3" t="s">
        <v>2542</v>
      </c>
      <c r="L1811" s="17">
        <f t="shared" si="308"/>
        <v>281.13</v>
      </c>
      <c r="M1811" s="20">
        <f t="shared" si="309"/>
        <v>0.84725927506847365</v>
      </c>
      <c r="N1811" s="2">
        <v>11</v>
      </c>
      <c r="O1811" s="2">
        <v>4650000</v>
      </c>
      <c r="P1811" s="2">
        <v>4650000</v>
      </c>
      <c r="Q1811" s="2">
        <f t="shared" si="310"/>
        <v>0</v>
      </c>
      <c r="R1811" s="4">
        <f t="shared" si="311"/>
        <v>0</v>
      </c>
      <c r="S1811" s="2"/>
      <c r="T1811" s="9">
        <f t="shared" si="312"/>
        <v>80172.413793103449</v>
      </c>
      <c r="U1811" s="2">
        <v>80172</v>
      </c>
      <c r="V1811" s="5">
        <f t="shared" si="313"/>
        <v>-0.41379310344927944</v>
      </c>
      <c r="W1811" s="4">
        <f t="shared" si="314"/>
        <v>-5.1612903225931631E-6</v>
      </c>
      <c r="X1811" s="22">
        <f t="shared" si="315"/>
        <v>67926.821190834526</v>
      </c>
      <c r="Y1811" s="22">
        <f t="shared" si="316"/>
        <v>67926.470600789675</v>
      </c>
      <c r="Z1811" s="22">
        <f t="shared" si="318"/>
        <v>3939735.2948458013</v>
      </c>
      <c r="AA1811" s="11">
        <v>2958</v>
      </c>
      <c r="AB1811" s="2">
        <v>2009</v>
      </c>
      <c r="AC1811" s="2">
        <f t="shared" si="317"/>
        <v>7</v>
      </c>
      <c r="AD1811" s="2" t="s">
        <v>29</v>
      </c>
    </row>
    <row r="1812" spans="1:30" x14ac:dyDescent="0.2">
      <c r="A1812">
        <v>43</v>
      </c>
      <c r="B1812" s="2" t="s">
        <v>670</v>
      </c>
      <c r="C1812" s="2" t="s">
        <v>22</v>
      </c>
      <c r="D1812" s="2" t="s">
        <v>23</v>
      </c>
      <c r="E1812" s="2" t="s">
        <v>2767</v>
      </c>
      <c r="F1812" s="2" t="s">
        <v>2775</v>
      </c>
      <c r="G1812" s="2">
        <v>74</v>
      </c>
      <c r="H1812" s="2">
        <v>82</v>
      </c>
      <c r="I1812" s="3">
        <v>42657</v>
      </c>
      <c r="J1812" s="3">
        <v>42668</v>
      </c>
      <c r="K1812" s="3" t="s">
        <v>2542</v>
      </c>
      <c r="L1812" s="17">
        <f t="shared" si="308"/>
        <v>281.13</v>
      </c>
      <c r="M1812" s="20">
        <f t="shared" si="309"/>
        <v>0.84725927506847365</v>
      </c>
      <c r="N1812" s="2">
        <v>11</v>
      </c>
      <c r="O1812" s="2">
        <v>6000000</v>
      </c>
      <c r="P1812" s="2">
        <v>6620000</v>
      </c>
      <c r="Q1812" s="2">
        <f t="shared" si="310"/>
        <v>620000</v>
      </c>
      <c r="R1812" s="4">
        <f t="shared" si="311"/>
        <v>0.10333333333333333</v>
      </c>
      <c r="S1812" s="2"/>
      <c r="T1812" s="9">
        <f t="shared" si="312"/>
        <v>81081.08108108108</v>
      </c>
      <c r="U1812" s="2">
        <v>89459</v>
      </c>
      <c r="V1812" s="5">
        <f t="shared" si="313"/>
        <v>8377.9189189189201</v>
      </c>
      <c r="W1812" s="4">
        <f t="shared" si="314"/>
        <v>0.10332766666666668</v>
      </c>
      <c r="X1812" s="22">
        <f t="shared" si="315"/>
        <v>68696.697978524884</v>
      </c>
      <c r="Y1812" s="22">
        <f t="shared" si="316"/>
        <v>75794.96748835058</v>
      </c>
      <c r="Z1812" s="22">
        <f t="shared" si="318"/>
        <v>5608827.5941379424</v>
      </c>
      <c r="AA1812" s="11">
        <v>2937</v>
      </c>
      <c r="AB1812" s="2">
        <v>2010</v>
      </c>
      <c r="AC1812" s="2">
        <f t="shared" si="317"/>
        <v>6</v>
      </c>
      <c r="AD1812" s="2" t="s">
        <v>27</v>
      </c>
    </row>
    <row r="1813" spans="1:30" x14ac:dyDescent="0.2">
      <c r="A1813">
        <v>43</v>
      </c>
      <c r="B1813" s="2" t="s">
        <v>935</v>
      </c>
      <c r="C1813" s="2" t="s">
        <v>22</v>
      </c>
      <c r="D1813" s="2" t="s">
        <v>23</v>
      </c>
      <c r="E1813" s="2" t="s">
        <v>2767</v>
      </c>
      <c r="F1813" s="2" t="s">
        <v>2775</v>
      </c>
      <c r="G1813" s="2">
        <v>106</v>
      </c>
      <c r="H1813" s="2">
        <v>123</v>
      </c>
      <c r="I1813" s="3">
        <v>42657</v>
      </c>
      <c r="J1813" s="3">
        <v>42668</v>
      </c>
      <c r="K1813" s="3" t="s">
        <v>2542</v>
      </c>
      <c r="L1813" s="17">
        <f t="shared" si="308"/>
        <v>281.13</v>
      </c>
      <c r="M1813" s="20">
        <f t="shared" si="309"/>
        <v>0.84725927506847365</v>
      </c>
      <c r="N1813" s="2">
        <v>11</v>
      </c>
      <c r="O1813" s="2">
        <v>7500000</v>
      </c>
      <c r="P1813" s="2">
        <v>8100000</v>
      </c>
      <c r="Q1813" s="2">
        <f t="shared" si="310"/>
        <v>600000</v>
      </c>
      <c r="R1813" s="4">
        <f t="shared" si="311"/>
        <v>0.08</v>
      </c>
      <c r="S1813" s="2">
        <v>4480</v>
      </c>
      <c r="T1813" s="9">
        <f t="shared" si="312"/>
        <v>70796.981132075467</v>
      </c>
      <c r="U1813" s="2">
        <v>76457</v>
      </c>
      <c r="V1813" s="5">
        <f t="shared" si="313"/>
        <v>5660.018867924533</v>
      </c>
      <c r="W1813" s="4">
        <f t="shared" si="314"/>
        <v>7.9947178218877327E-2</v>
      </c>
      <c r="X1813" s="22">
        <f t="shared" si="315"/>
        <v>59983.398910998665</v>
      </c>
      <c r="Y1813" s="22">
        <f t="shared" si="316"/>
        <v>64778.902393910292</v>
      </c>
      <c r="Z1813" s="22">
        <f t="shared" si="318"/>
        <v>6866563.6537544914</v>
      </c>
      <c r="AA1813" s="11">
        <v>2393</v>
      </c>
      <c r="AB1813" s="2">
        <v>2003</v>
      </c>
      <c r="AC1813" s="2">
        <f t="shared" si="317"/>
        <v>13</v>
      </c>
      <c r="AD1813" s="2" t="s">
        <v>67</v>
      </c>
    </row>
    <row r="1814" spans="1:30" x14ac:dyDescent="0.2">
      <c r="A1814">
        <v>44</v>
      </c>
      <c r="B1814" s="2" t="s">
        <v>852</v>
      </c>
      <c r="C1814" s="2" t="s">
        <v>22</v>
      </c>
      <c r="D1814" s="2" t="s">
        <v>23</v>
      </c>
      <c r="E1814" s="2" t="s">
        <v>2767</v>
      </c>
      <c r="F1814" s="2" t="s">
        <v>2775</v>
      </c>
      <c r="G1814" s="2">
        <v>52</v>
      </c>
      <c r="H1814" s="2">
        <v>57</v>
      </c>
      <c r="I1814" s="3">
        <v>42664</v>
      </c>
      <c r="J1814" s="3">
        <v>42675</v>
      </c>
      <c r="K1814" s="3" t="s">
        <v>2543</v>
      </c>
      <c r="L1814" s="17">
        <f t="shared" si="308"/>
        <v>284.38</v>
      </c>
      <c r="M1814" s="20">
        <f t="shared" si="309"/>
        <v>0.83757648217174208</v>
      </c>
      <c r="N1814" s="2">
        <v>11</v>
      </c>
      <c r="O1814" s="2">
        <v>3300000</v>
      </c>
      <c r="P1814" s="2">
        <v>3400000</v>
      </c>
      <c r="Q1814" s="2">
        <f t="shared" si="310"/>
        <v>100000</v>
      </c>
      <c r="R1814" s="4">
        <f t="shared" si="311"/>
        <v>3.0303030303030304E-2</v>
      </c>
      <c r="S1814" s="2">
        <v>157304</v>
      </c>
      <c r="T1814" s="9">
        <f t="shared" si="312"/>
        <v>66486.61538461539</v>
      </c>
      <c r="U1814" s="2">
        <v>68410</v>
      </c>
      <c r="V1814" s="5">
        <f t="shared" si="313"/>
        <v>1923.3846153846098</v>
      </c>
      <c r="W1814" s="4">
        <f t="shared" si="314"/>
        <v>2.8928899512452391E-2</v>
      </c>
      <c r="X1814" s="22">
        <f t="shared" si="315"/>
        <v>55687.625425351784</v>
      </c>
      <c r="Y1814" s="22">
        <f t="shared" si="316"/>
        <v>57298.607145368878</v>
      </c>
      <c r="Z1814" s="22">
        <f t="shared" si="318"/>
        <v>2979527.5715591814</v>
      </c>
      <c r="AA1814" s="11">
        <v>3780</v>
      </c>
      <c r="AB1814" s="2">
        <v>1935</v>
      </c>
      <c r="AC1814" s="2">
        <f t="shared" si="317"/>
        <v>81</v>
      </c>
      <c r="AD1814" s="2" t="s">
        <v>34</v>
      </c>
    </row>
    <row r="1815" spans="1:30" x14ac:dyDescent="0.2">
      <c r="A1815">
        <v>44</v>
      </c>
      <c r="B1815" s="2" t="s">
        <v>901</v>
      </c>
      <c r="C1815" s="2" t="s">
        <v>22</v>
      </c>
      <c r="D1815" s="2" t="s">
        <v>23</v>
      </c>
      <c r="E1815" s="2" t="s">
        <v>2767</v>
      </c>
      <c r="F1815" s="2" t="s">
        <v>2775</v>
      </c>
      <c r="G1815" s="2">
        <v>53</v>
      </c>
      <c r="H1815" s="2"/>
      <c r="I1815" s="3">
        <v>42664</v>
      </c>
      <c r="J1815" s="3">
        <v>42675</v>
      </c>
      <c r="K1815" s="3" t="s">
        <v>2543</v>
      </c>
      <c r="L1815" s="17">
        <f t="shared" si="308"/>
        <v>284.38</v>
      </c>
      <c r="M1815" s="20">
        <f t="shared" si="309"/>
        <v>0.83757648217174208</v>
      </c>
      <c r="N1815" s="2">
        <v>11</v>
      </c>
      <c r="O1815" s="2">
        <v>4000000</v>
      </c>
      <c r="P1815" s="2">
        <v>4830000</v>
      </c>
      <c r="Q1815" s="2">
        <f t="shared" si="310"/>
        <v>830000</v>
      </c>
      <c r="R1815" s="4">
        <f t="shared" si="311"/>
        <v>0.20749999999999999</v>
      </c>
      <c r="S1815" s="2">
        <v>36036</v>
      </c>
      <c r="T1815" s="9">
        <f t="shared" si="312"/>
        <v>76151.622641509428</v>
      </c>
      <c r="U1815" s="2">
        <v>91812</v>
      </c>
      <c r="V1815" s="5">
        <f t="shared" si="313"/>
        <v>15660.377358490572</v>
      </c>
      <c r="W1815" s="4">
        <f t="shared" si="314"/>
        <v>0.20564732326470833</v>
      </c>
      <c r="X1815" s="22">
        <f t="shared" si="315"/>
        <v>63782.808203745451</v>
      </c>
      <c r="Y1815" s="22">
        <f t="shared" si="316"/>
        <v>76899.571981151981</v>
      </c>
      <c r="Z1815" s="22">
        <f t="shared" si="318"/>
        <v>4075677.3150010551</v>
      </c>
      <c r="AA1815" s="11">
        <v>2585</v>
      </c>
      <c r="AB1815" s="2">
        <v>1984</v>
      </c>
      <c r="AC1815" s="2">
        <f t="shared" si="317"/>
        <v>32</v>
      </c>
      <c r="AD1815" s="2" t="s">
        <v>37</v>
      </c>
    </row>
    <row r="1816" spans="1:30" x14ac:dyDescent="0.2">
      <c r="A1816">
        <v>44</v>
      </c>
      <c r="B1816" s="2" t="s">
        <v>1264</v>
      </c>
      <c r="C1816" s="2" t="s">
        <v>22</v>
      </c>
      <c r="D1816" s="2" t="s">
        <v>23</v>
      </c>
      <c r="E1816" s="2" t="s">
        <v>2767</v>
      </c>
      <c r="F1816" s="2" t="s">
        <v>2775</v>
      </c>
      <c r="G1816" s="2">
        <v>63</v>
      </c>
      <c r="H1816" s="2">
        <v>71</v>
      </c>
      <c r="I1816" s="3">
        <v>42664</v>
      </c>
      <c r="J1816" s="3">
        <v>42675</v>
      </c>
      <c r="K1816" s="3" t="s">
        <v>2543</v>
      </c>
      <c r="L1816" s="17">
        <f t="shared" si="308"/>
        <v>284.38</v>
      </c>
      <c r="M1816" s="20">
        <f t="shared" si="309"/>
        <v>0.83757648217174208</v>
      </c>
      <c r="N1816" s="2">
        <v>11</v>
      </c>
      <c r="O1816" s="2">
        <v>4500000</v>
      </c>
      <c r="P1816" s="2">
        <v>5410000</v>
      </c>
      <c r="Q1816" s="2">
        <f t="shared" si="310"/>
        <v>910000</v>
      </c>
      <c r="R1816" s="4">
        <f t="shared" si="311"/>
        <v>0.20222222222222222</v>
      </c>
      <c r="S1816" s="2"/>
      <c r="T1816" s="9">
        <f t="shared" si="312"/>
        <v>71428.571428571435</v>
      </c>
      <c r="U1816" s="2">
        <v>85873</v>
      </c>
      <c r="V1816" s="5">
        <f t="shared" si="313"/>
        <v>14444.428571428565</v>
      </c>
      <c r="W1816" s="4">
        <f t="shared" si="314"/>
        <v>0.2022219999999999</v>
      </c>
      <c r="X1816" s="22">
        <f t="shared" si="315"/>
        <v>59826.891583695869</v>
      </c>
      <c r="Y1816" s="22">
        <f t="shared" si="316"/>
        <v>71925.205253534004</v>
      </c>
      <c r="Z1816" s="22">
        <f t="shared" si="318"/>
        <v>4531287.9309726423</v>
      </c>
      <c r="AA1816" s="2">
        <v>342</v>
      </c>
      <c r="AB1816" s="2">
        <v>1891</v>
      </c>
      <c r="AC1816" s="2">
        <f t="shared" si="317"/>
        <v>125</v>
      </c>
      <c r="AD1816" s="2" t="s">
        <v>436</v>
      </c>
    </row>
    <row r="1817" spans="1:30" x14ac:dyDescent="0.2">
      <c r="A1817">
        <v>44</v>
      </c>
      <c r="B1817" s="2" t="s">
        <v>1602</v>
      </c>
      <c r="C1817" s="2" t="s">
        <v>22</v>
      </c>
      <c r="D1817" s="2" t="s">
        <v>23</v>
      </c>
      <c r="E1817" s="2" t="s">
        <v>2767</v>
      </c>
      <c r="F1817" s="2" t="s">
        <v>2775</v>
      </c>
      <c r="G1817" s="2">
        <v>75</v>
      </c>
      <c r="H1817" s="2">
        <v>82</v>
      </c>
      <c r="I1817" s="3">
        <v>42664</v>
      </c>
      <c r="J1817" s="3">
        <v>42675</v>
      </c>
      <c r="K1817" s="3" t="s">
        <v>2543</v>
      </c>
      <c r="L1817" s="17">
        <f t="shared" si="308"/>
        <v>284.38</v>
      </c>
      <c r="M1817" s="20">
        <f t="shared" si="309"/>
        <v>0.83757648217174208</v>
      </c>
      <c r="N1817" s="2">
        <v>11</v>
      </c>
      <c r="O1817" s="2">
        <v>5900000</v>
      </c>
      <c r="P1817" s="2">
        <v>6100000</v>
      </c>
      <c r="Q1817" s="2">
        <f t="shared" si="310"/>
        <v>200000</v>
      </c>
      <c r="R1817" s="4">
        <f t="shared" si="311"/>
        <v>3.3898305084745763E-2</v>
      </c>
      <c r="S1817" s="2"/>
      <c r="T1817" s="9">
        <f t="shared" si="312"/>
        <v>78666.666666666672</v>
      </c>
      <c r="U1817" s="2">
        <v>81333</v>
      </c>
      <c r="V1817" s="5">
        <f t="shared" si="313"/>
        <v>2666.3333333333285</v>
      </c>
      <c r="W1817" s="4">
        <f t="shared" si="314"/>
        <v>3.3894067796610104E-2</v>
      </c>
      <c r="X1817" s="22">
        <f t="shared" si="315"/>
        <v>65889.349930843717</v>
      </c>
      <c r="Y1817" s="22">
        <f t="shared" si="316"/>
        <v>68122.608024474292</v>
      </c>
      <c r="Z1817" s="22">
        <f t="shared" si="318"/>
        <v>5109195.6018355722</v>
      </c>
      <c r="AA1817" s="11">
        <v>8085</v>
      </c>
      <c r="AB1817" s="2">
        <v>2013</v>
      </c>
      <c r="AC1817" s="2">
        <f t="shared" si="317"/>
        <v>3</v>
      </c>
      <c r="AD1817" s="2" t="s">
        <v>27</v>
      </c>
    </row>
    <row r="1818" spans="1:30" x14ac:dyDescent="0.2">
      <c r="A1818">
        <v>44</v>
      </c>
      <c r="B1818" s="2" t="s">
        <v>342</v>
      </c>
      <c r="C1818" s="2" t="s">
        <v>22</v>
      </c>
      <c r="D1818" s="2" t="s">
        <v>23</v>
      </c>
      <c r="E1818" s="2" t="s">
        <v>2767</v>
      </c>
      <c r="F1818" s="2" t="s">
        <v>2775</v>
      </c>
      <c r="G1818" s="2">
        <v>99</v>
      </c>
      <c r="H1818" s="2">
        <v>113</v>
      </c>
      <c r="I1818" s="3">
        <v>42664</v>
      </c>
      <c r="J1818" s="3">
        <v>42675</v>
      </c>
      <c r="K1818" s="3" t="s">
        <v>2543</v>
      </c>
      <c r="L1818" s="17">
        <f t="shared" si="308"/>
        <v>284.38</v>
      </c>
      <c r="M1818" s="20">
        <f t="shared" si="309"/>
        <v>0.83757648217174208</v>
      </c>
      <c r="N1818" s="2">
        <v>11</v>
      </c>
      <c r="O1818" s="2">
        <v>7000000</v>
      </c>
      <c r="P1818" s="2">
        <v>7500000</v>
      </c>
      <c r="Q1818" s="2">
        <f t="shared" si="310"/>
        <v>500000</v>
      </c>
      <c r="R1818" s="4">
        <f t="shared" si="311"/>
        <v>7.1428571428571425E-2</v>
      </c>
      <c r="S1818" s="2"/>
      <c r="T1818" s="9">
        <f t="shared" si="312"/>
        <v>70707.070707070714</v>
      </c>
      <c r="U1818" s="2">
        <v>75758</v>
      </c>
      <c r="V1818" s="5">
        <f t="shared" si="313"/>
        <v>5050.929292929286</v>
      </c>
      <c r="W1818" s="4">
        <f t="shared" si="314"/>
        <v>7.143457142857132E-2</v>
      </c>
      <c r="X1818" s="22">
        <f t="shared" si="315"/>
        <v>59222.57954749692</v>
      </c>
      <c r="Y1818" s="22">
        <f t="shared" si="316"/>
        <v>63453.119136366833</v>
      </c>
      <c r="Z1818" s="22">
        <f t="shared" si="318"/>
        <v>6281858.7945003165</v>
      </c>
      <c r="AA1818" s="11">
        <v>1013</v>
      </c>
      <c r="AB1818" s="2">
        <v>2003</v>
      </c>
      <c r="AC1818" s="2">
        <f t="shared" si="317"/>
        <v>13</v>
      </c>
      <c r="AD1818" s="2" t="s">
        <v>130</v>
      </c>
    </row>
    <row r="1819" spans="1:30" x14ac:dyDescent="0.2">
      <c r="A1819">
        <v>44</v>
      </c>
      <c r="B1819" s="2" t="s">
        <v>2303</v>
      </c>
      <c r="C1819" s="2" t="s">
        <v>22</v>
      </c>
      <c r="D1819" s="2" t="s">
        <v>23</v>
      </c>
      <c r="E1819" s="2" t="s">
        <v>2767</v>
      </c>
      <c r="F1819" s="2" t="s">
        <v>2775</v>
      </c>
      <c r="G1819" s="2">
        <v>111</v>
      </c>
      <c r="H1819" s="2">
        <v>123</v>
      </c>
      <c r="I1819" s="3">
        <v>42665</v>
      </c>
      <c r="J1819" s="3">
        <v>42676</v>
      </c>
      <c r="K1819" s="3" t="s">
        <v>2543</v>
      </c>
      <c r="L1819" s="17">
        <f t="shared" si="308"/>
        <v>284.38</v>
      </c>
      <c r="M1819" s="20">
        <f t="shared" si="309"/>
        <v>0.83757648217174208</v>
      </c>
      <c r="N1819" s="2">
        <v>11</v>
      </c>
      <c r="O1819" s="2">
        <v>6200000</v>
      </c>
      <c r="P1819" s="2">
        <v>7800000</v>
      </c>
      <c r="Q1819" s="2">
        <f t="shared" si="310"/>
        <v>1600000</v>
      </c>
      <c r="R1819" s="4">
        <f t="shared" si="311"/>
        <v>0.25806451612903225</v>
      </c>
      <c r="S1819" s="2">
        <v>314188</v>
      </c>
      <c r="T1819" s="9">
        <f t="shared" si="312"/>
        <v>58686.37837837838</v>
      </c>
      <c r="U1819" s="2">
        <v>73101</v>
      </c>
      <c r="V1819" s="5">
        <f t="shared" si="313"/>
        <v>14414.62162162162</v>
      </c>
      <c r="W1819" s="4">
        <f t="shared" si="314"/>
        <v>0.24562125010822528</v>
      </c>
      <c r="X1819" s="22">
        <f t="shared" si="315"/>
        <v>49154.330353561949</v>
      </c>
      <c r="Y1819" s="22">
        <f t="shared" si="316"/>
        <v>61227.678423236517</v>
      </c>
      <c r="Z1819" s="22">
        <f t="shared" si="318"/>
        <v>6796272.3049792536</v>
      </c>
      <c r="AA1819" s="2">
        <v>266</v>
      </c>
      <c r="AB1819" s="2">
        <v>1896</v>
      </c>
      <c r="AC1819" s="2">
        <f t="shared" si="317"/>
        <v>120</v>
      </c>
      <c r="AD1819" s="2" t="s">
        <v>120</v>
      </c>
    </row>
    <row r="1820" spans="1:30" x14ac:dyDescent="0.2">
      <c r="A1820">
        <v>45</v>
      </c>
      <c r="B1820" s="2" t="s">
        <v>145</v>
      </c>
      <c r="C1820" s="2" t="s">
        <v>22</v>
      </c>
      <c r="D1820" s="2" t="s">
        <v>23</v>
      </c>
      <c r="E1820" s="2" t="s">
        <v>2767</v>
      </c>
      <c r="F1820" s="2" t="s">
        <v>2775</v>
      </c>
      <c r="G1820" s="2">
        <v>28</v>
      </c>
      <c r="H1820" s="2">
        <v>32</v>
      </c>
      <c r="I1820" s="3">
        <v>42671</v>
      </c>
      <c r="J1820" s="3">
        <v>42682</v>
      </c>
      <c r="K1820" s="3" t="s">
        <v>2543</v>
      </c>
      <c r="L1820" s="17">
        <f t="shared" si="308"/>
        <v>284.38</v>
      </c>
      <c r="M1820" s="20">
        <f t="shared" si="309"/>
        <v>0.83757648217174208</v>
      </c>
      <c r="N1820" s="2">
        <v>11</v>
      </c>
      <c r="O1820" s="2">
        <v>2400000</v>
      </c>
      <c r="P1820" s="2">
        <v>2975000</v>
      </c>
      <c r="Q1820" s="2">
        <f t="shared" si="310"/>
        <v>575000</v>
      </c>
      <c r="R1820" s="4">
        <f t="shared" si="311"/>
        <v>0.23958333333333334</v>
      </c>
      <c r="S1820" s="2">
        <v>76099</v>
      </c>
      <c r="T1820" s="9">
        <f t="shared" si="312"/>
        <v>88432.107142857145</v>
      </c>
      <c r="U1820" s="2">
        <v>108968</v>
      </c>
      <c r="V1820" s="5">
        <f t="shared" si="313"/>
        <v>20535.892857142855</v>
      </c>
      <c r="W1820" s="4">
        <f t="shared" si="314"/>
        <v>0.23222213651392773</v>
      </c>
      <c r="X1820" s="22">
        <f t="shared" si="315"/>
        <v>74068.653211748868</v>
      </c>
      <c r="Y1820" s="22">
        <f t="shared" si="316"/>
        <v>91269.034109290384</v>
      </c>
      <c r="Z1820" s="22">
        <f t="shared" si="318"/>
        <v>2555532.9550601309</v>
      </c>
      <c r="AA1820" s="2">
        <v>696</v>
      </c>
      <c r="AB1820" s="2">
        <v>1936</v>
      </c>
      <c r="AC1820" s="2">
        <f t="shared" si="317"/>
        <v>80</v>
      </c>
      <c r="AD1820" s="2" t="s">
        <v>146</v>
      </c>
    </row>
    <row r="1821" spans="1:30" x14ac:dyDescent="0.2">
      <c r="A1821">
        <v>45</v>
      </c>
      <c r="B1821" s="2" t="s">
        <v>184</v>
      </c>
      <c r="C1821" s="2" t="s">
        <v>22</v>
      </c>
      <c r="D1821" s="2" t="s">
        <v>23</v>
      </c>
      <c r="E1821" s="2" t="s">
        <v>2767</v>
      </c>
      <c r="F1821" s="2" t="s">
        <v>2775</v>
      </c>
      <c r="G1821" s="2">
        <v>37</v>
      </c>
      <c r="H1821" s="2">
        <v>44</v>
      </c>
      <c r="I1821" s="3">
        <v>42671</v>
      </c>
      <c r="J1821" s="3">
        <v>42682</v>
      </c>
      <c r="K1821" s="3" t="s">
        <v>2543</v>
      </c>
      <c r="L1821" s="17">
        <f t="shared" si="308"/>
        <v>284.38</v>
      </c>
      <c r="M1821" s="20">
        <f t="shared" si="309"/>
        <v>0.83757648217174208</v>
      </c>
      <c r="N1821" s="2">
        <v>11</v>
      </c>
      <c r="O1821" s="2">
        <v>2700000</v>
      </c>
      <c r="P1821" s="2">
        <v>3250000</v>
      </c>
      <c r="Q1821" s="2">
        <f t="shared" si="310"/>
        <v>550000</v>
      </c>
      <c r="R1821" s="4">
        <f t="shared" si="311"/>
        <v>0.20370370370370369</v>
      </c>
      <c r="S1821" s="2">
        <v>189131</v>
      </c>
      <c r="T1821" s="9">
        <f t="shared" si="312"/>
        <v>78084.621621621627</v>
      </c>
      <c r="U1821" s="2">
        <v>92949</v>
      </c>
      <c r="V1821" s="5">
        <f t="shared" si="313"/>
        <v>14864.378378378373</v>
      </c>
      <c r="W1821" s="4">
        <f t="shared" si="314"/>
        <v>0.19036243077935883</v>
      </c>
      <c r="X1821" s="22">
        <f t="shared" si="315"/>
        <v>65401.84268954939</v>
      </c>
      <c r="Y1821" s="22">
        <f t="shared" si="316"/>
        <v>77851.89644138125</v>
      </c>
      <c r="Z1821" s="22">
        <f t="shared" si="318"/>
        <v>2880520.1683311062</v>
      </c>
      <c r="AA1821" s="11">
        <v>1114</v>
      </c>
      <c r="AB1821" s="2">
        <v>1936</v>
      </c>
      <c r="AC1821" s="2">
        <f t="shared" si="317"/>
        <v>80</v>
      </c>
      <c r="AD1821" s="2" t="s">
        <v>37</v>
      </c>
    </row>
    <row r="1822" spans="1:30" x14ac:dyDescent="0.2">
      <c r="A1822">
        <v>45</v>
      </c>
      <c r="B1822" s="2" t="s">
        <v>348</v>
      </c>
      <c r="C1822" s="2" t="s">
        <v>22</v>
      </c>
      <c r="D1822" s="2" t="s">
        <v>23</v>
      </c>
      <c r="E1822" s="2" t="s">
        <v>2767</v>
      </c>
      <c r="F1822" s="2" t="s">
        <v>2775</v>
      </c>
      <c r="G1822" s="2">
        <v>40</v>
      </c>
      <c r="H1822" s="2">
        <v>45</v>
      </c>
      <c r="I1822" s="3">
        <v>42671</v>
      </c>
      <c r="J1822" s="3">
        <v>42682</v>
      </c>
      <c r="K1822" s="3" t="s">
        <v>2543</v>
      </c>
      <c r="L1822" s="17">
        <f t="shared" si="308"/>
        <v>284.38</v>
      </c>
      <c r="M1822" s="20">
        <f t="shared" si="309"/>
        <v>0.83757648217174208</v>
      </c>
      <c r="N1822" s="2">
        <v>11</v>
      </c>
      <c r="O1822" s="2">
        <v>2950000</v>
      </c>
      <c r="P1822" s="2">
        <v>3475000</v>
      </c>
      <c r="Q1822" s="2">
        <f t="shared" si="310"/>
        <v>525000</v>
      </c>
      <c r="R1822" s="4">
        <f t="shared" si="311"/>
        <v>0.17796610169491525</v>
      </c>
      <c r="S1822" s="2"/>
      <c r="T1822" s="9">
        <f t="shared" si="312"/>
        <v>73750</v>
      </c>
      <c r="U1822" s="2">
        <v>86875</v>
      </c>
      <c r="V1822" s="5">
        <f t="shared" si="313"/>
        <v>13125</v>
      </c>
      <c r="W1822" s="4">
        <f t="shared" si="314"/>
        <v>0.17796610169491525</v>
      </c>
      <c r="X1822" s="22">
        <f t="shared" si="315"/>
        <v>61771.265560165979</v>
      </c>
      <c r="Y1822" s="22">
        <f t="shared" si="316"/>
        <v>72764.456888670087</v>
      </c>
      <c r="Z1822" s="22">
        <f t="shared" si="318"/>
        <v>2910578.2755468036</v>
      </c>
      <c r="AA1822" s="11">
        <v>1380</v>
      </c>
      <c r="AB1822" s="2">
        <v>2010</v>
      </c>
      <c r="AC1822" s="2">
        <f t="shared" si="317"/>
        <v>6</v>
      </c>
      <c r="AD1822" s="2" t="s">
        <v>37</v>
      </c>
    </row>
    <row r="1823" spans="1:30" x14ac:dyDescent="0.2">
      <c r="A1823">
        <v>45</v>
      </c>
      <c r="B1823" s="2" t="s">
        <v>903</v>
      </c>
      <c r="C1823" s="2" t="s">
        <v>22</v>
      </c>
      <c r="D1823" s="2" t="s">
        <v>23</v>
      </c>
      <c r="E1823" s="2" t="s">
        <v>2767</v>
      </c>
      <c r="F1823" s="2" t="s">
        <v>2775</v>
      </c>
      <c r="G1823" s="2">
        <v>53</v>
      </c>
      <c r="H1823" s="2">
        <v>60</v>
      </c>
      <c r="I1823" s="3">
        <v>42671</v>
      </c>
      <c r="J1823" s="3">
        <v>42682</v>
      </c>
      <c r="K1823" s="3" t="s">
        <v>2543</v>
      </c>
      <c r="L1823" s="17">
        <f t="shared" si="308"/>
        <v>284.38</v>
      </c>
      <c r="M1823" s="20">
        <f t="shared" si="309"/>
        <v>0.83757648217174208</v>
      </c>
      <c r="N1823" s="2">
        <v>11</v>
      </c>
      <c r="O1823" s="2">
        <v>3150000</v>
      </c>
      <c r="P1823" s="2">
        <v>3475000</v>
      </c>
      <c r="Q1823" s="2">
        <f t="shared" si="310"/>
        <v>325000</v>
      </c>
      <c r="R1823" s="4">
        <f t="shared" si="311"/>
        <v>0.10317460317460317</v>
      </c>
      <c r="S1823" s="2">
        <v>111000</v>
      </c>
      <c r="T1823" s="9">
        <f t="shared" si="312"/>
        <v>61528.301886792455</v>
      </c>
      <c r="U1823" s="2">
        <v>67660</v>
      </c>
      <c r="V1823" s="5">
        <f t="shared" si="313"/>
        <v>6131.6981132075452</v>
      </c>
      <c r="W1823" s="4">
        <f t="shared" si="314"/>
        <v>9.9656547071450441E-2</v>
      </c>
      <c r="X1823" s="22">
        <f t="shared" si="315"/>
        <v>51534.658648340584</v>
      </c>
      <c r="Y1823" s="22">
        <f t="shared" si="316"/>
        <v>56670.424783740069</v>
      </c>
      <c r="Z1823" s="22">
        <f t="shared" si="318"/>
        <v>3003532.5135382237</v>
      </c>
      <c r="AA1823" s="11">
        <v>4404</v>
      </c>
      <c r="AB1823" s="2">
        <v>1934</v>
      </c>
      <c r="AC1823" s="2">
        <f t="shared" si="317"/>
        <v>82</v>
      </c>
      <c r="AD1823" s="2" t="s">
        <v>183</v>
      </c>
    </row>
    <row r="1824" spans="1:30" x14ac:dyDescent="0.2">
      <c r="A1824">
        <v>45</v>
      </c>
      <c r="B1824" s="2" t="s">
        <v>1172</v>
      </c>
      <c r="C1824" s="2" t="s">
        <v>22</v>
      </c>
      <c r="D1824" s="2" t="s">
        <v>23</v>
      </c>
      <c r="E1824" s="2" t="s">
        <v>2767</v>
      </c>
      <c r="F1824" s="2" t="s">
        <v>2775</v>
      </c>
      <c r="G1824" s="2">
        <v>60</v>
      </c>
      <c r="H1824" s="2">
        <v>66</v>
      </c>
      <c r="I1824" s="3">
        <v>42671</v>
      </c>
      <c r="J1824" s="3">
        <v>42682</v>
      </c>
      <c r="K1824" s="3" t="s">
        <v>2543</v>
      </c>
      <c r="L1824" s="17">
        <f t="shared" si="308"/>
        <v>284.38</v>
      </c>
      <c r="M1824" s="20">
        <f t="shared" si="309"/>
        <v>0.83757648217174208</v>
      </c>
      <c r="N1824" s="2">
        <v>11</v>
      </c>
      <c r="O1824" s="2">
        <v>3950000</v>
      </c>
      <c r="P1824" s="2">
        <v>4100000</v>
      </c>
      <c r="Q1824" s="2">
        <f t="shared" si="310"/>
        <v>150000</v>
      </c>
      <c r="R1824" s="4">
        <f t="shared" si="311"/>
        <v>3.7974683544303799E-2</v>
      </c>
      <c r="S1824" s="2">
        <v>49359</v>
      </c>
      <c r="T1824" s="9">
        <f t="shared" si="312"/>
        <v>66655.983333333337</v>
      </c>
      <c r="U1824" s="2">
        <v>69156</v>
      </c>
      <c r="V1824" s="5">
        <f t="shared" si="313"/>
        <v>2500.0166666666628</v>
      </c>
      <c r="W1824" s="4">
        <f t="shared" si="314"/>
        <v>3.7506260378225548E-2</v>
      </c>
      <c r="X1824" s="22">
        <f t="shared" si="315"/>
        <v>55829.484036031608</v>
      </c>
      <c r="Y1824" s="22">
        <f t="shared" si="316"/>
        <v>57923.439201068992</v>
      </c>
      <c r="Z1824" s="22">
        <f t="shared" si="318"/>
        <v>3475406.3520641397</v>
      </c>
      <c r="AA1824" s="11">
        <v>29591</v>
      </c>
      <c r="AB1824" s="2">
        <v>1911</v>
      </c>
      <c r="AC1824" s="2">
        <f t="shared" si="317"/>
        <v>105</v>
      </c>
      <c r="AD1824" s="2" t="s">
        <v>1173</v>
      </c>
    </row>
    <row r="1825" spans="1:30" x14ac:dyDescent="0.2">
      <c r="A1825">
        <v>45</v>
      </c>
      <c r="B1825" s="2" t="s">
        <v>216</v>
      </c>
      <c r="C1825" s="2" t="s">
        <v>22</v>
      </c>
      <c r="D1825" s="2" t="s">
        <v>23</v>
      </c>
      <c r="E1825" s="2" t="s">
        <v>2767</v>
      </c>
      <c r="F1825" s="2" t="s">
        <v>2775</v>
      </c>
      <c r="G1825" s="2">
        <v>32</v>
      </c>
      <c r="H1825" s="2">
        <v>36</v>
      </c>
      <c r="I1825" s="3">
        <v>42672</v>
      </c>
      <c r="J1825" s="3">
        <v>42683</v>
      </c>
      <c r="K1825" s="3" t="s">
        <v>2543</v>
      </c>
      <c r="L1825" s="17">
        <f t="shared" si="308"/>
        <v>284.38</v>
      </c>
      <c r="M1825" s="20">
        <f t="shared" si="309"/>
        <v>0.83757648217174208</v>
      </c>
      <c r="N1825" s="2">
        <v>11</v>
      </c>
      <c r="O1825" s="2">
        <v>3000000</v>
      </c>
      <c r="P1825" s="2">
        <v>3350000</v>
      </c>
      <c r="Q1825" s="2">
        <f t="shared" si="310"/>
        <v>350000</v>
      </c>
      <c r="R1825" s="4">
        <f t="shared" si="311"/>
        <v>0.11666666666666667</v>
      </c>
      <c r="S1825" s="2">
        <v>53193</v>
      </c>
      <c r="T1825" s="9">
        <f t="shared" si="312"/>
        <v>95412.28125</v>
      </c>
      <c r="U1825" s="2">
        <v>106350</v>
      </c>
      <c r="V1825" s="5">
        <f t="shared" si="313"/>
        <v>10937.71875</v>
      </c>
      <c r="W1825" s="4">
        <f t="shared" si="314"/>
        <v>0.11463638230534394</v>
      </c>
      <c r="X1825" s="22">
        <f t="shared" si="315"/>
        <v>79915.082885355863</v>
      </c>
      <c r="Y1825" s="22">
        <f t="shared" si="316"/>
        <v>89076.258878964771</v>
      </c>
      <c r="Z1825" s="22">
        <f t="shared" si="318"/>
        <v>2850440.2841268727</v>
      </c>
      <c r="AA1825" s="2">
        <v>780</v>
      </c>
      <c r="AB1825" s="2">
        <v>1939</v>
      </c>
      <c r="AC1825" s="2">
        <f t="shared" si="317"/>
        <v>77</v>
      </c>
      <c r="AD1825" s="2" t="s">
        <v>217</v>
      </c>
    </row>
    <row r="1826" spans="1:30" x14ac:dyDescent="0.2">
      <c r="A1826">
        <v>45</v>
      </c>
      <c r="B1826" s="2" t="s">
        <v>411</v>
      </c>
      <c r="C1826" s="2" t="s">
        <v>22</v>
      </c>
      <c r="D1826" s="2" t="s">
        <v>23</v>
      </c>
      <c r="E1826" s="2" t="s">
        <v>2767</v>
      </c>
      <c r="F1826" s="2" t="s">
        <v>2775</v>
      </c>
      <c r="G1826" s="2">
        <v>40</v>
      </c>
      <c r="H1826" s="2">
        <v>44</v>
      </c>
      <c r="I1826" s="3">
        <v>42672</v>
      </c>
      <c r="J1826" s="3">
        <v>42683</v>
      </c>
      <c r="K1826" s="3" t="s">
        <v>2543</v>
      </c>
      <c r="L1826" s="17">
        <f t="shared" si="308"/>
        <v>284.38</v>
      </c>
      <c r="M1826" s="20">
        <f t="shared" si="309"/>
        <v>0.83757648217174208</v>
      </c>
      <c r="N1826" s="2">
        <v>11</v>
      </c>
      <c r="O1826" s="2">
        <v>3750000</v>
      </c>
      <c r="P1826" s="2">
        <v>4100000</v>
      </c>
      <c r="Q1826" s="2">
        <f t="shared" si="310"/>
        <v>350000</v>
      </c>
      <c r="R1826" s="4">
        <f t="shared" si="311"/>
        <v>9.3333333333333338E-2</v>
      </c>
      <c r="S1826" s="2"/>
      <c r="T1826" s="9">
        <f t="shared" si="312"/>
        <v>93750</v>
      </c>
      <c r="U1826" s="2">
        <v>102500</v>
      </c>
      <c r="V1826" s="5">
        <f t="shared" si="313"/>
        <v>8750</v>
      </c>
      <c r="W1826" s="4">
        <f t="shared" si="314"/>
        <v>9.3333333333333338E-2</v>
      </c>
      <c r="X1826" s="22">
        <f t="shared" si="315"/>
        <v>78522.795203600821</v>
      </c>
      <c r="Y1826" s="22">
        <f t="shared" si="316"/>
        <v>85851.58942260356</v>
      </c>
      <c r="Z1826" s="22">
        <f t="shared" si="318"/>
        <v>3434063.5769041423</v>
      </c>
      <c r="AA1826" s="2">
        <v>404</v>
      </c>
      <c r="AB1826" s="2">
        <v>1899</v>
      </c>
      <c r="AC1826" s="2">
        <f t="shared" si="317"/>
        <v>117</v>
      </c>
      <c r="AD1826" s="2" t="s">
        <v>130</v>
      </c>
    </row>
    <row r="1827" spans="1:30" x14ac:dyDescent="0.2">
      <c r="A1827">
        <v>46</v>
      </c>
      <c r="B1827" s="2" t="s">
        <v>1862</v>
      </c>
      <c r="C1827" s="2" t="s">
        <v>22</v>
      </c>
      <c r="D1827" s="2" t="s">
        <v>23</v>
      </c>
      <c r="E1827" s="2" t="s">
        <v>2767</v>
      </c>
      <c r="F1827" s="2" t="s">
        <v>2775</v>
      </c>
      <c r="G1827" s="2">
        <v>80</v>
      </c>
      <c r="H1827" s="2">
        <v>90</v>
      </c>
      <c r="I1827" s="3">
        <v>42678</v>
      </c>
      <c r="J1827" s="3">
        <v>42689</v>
      </c>
      <c r="K1827" s="3" t="s">
        <v>2543</v>
      </c>
      <c r="L1827" s="17">
        <f t="shared" si="308"/>
        <v>284.38</v>
      </c>
      <c r="M1827" s="20">
        <f t="shared" si="309"/>
        <v>0.83757648217174208</v>
      </c>
      <c r="N1827" s="2">
        <v>11</v>
      </c>
      <c r="O1827" s="2">
        <v>6000000</v>
      </c>
      <c r="P1827" s="2">
        <v>6950000</v>
      </c>
      <c r="Q1827" s="2">
        <f t="shared" si="310"/>
        <v>950000</v>
      </c>
      <c r="R1827" s="4">
        <f t="shared" si="311"/>
        <v>0.15833333333333333</v>
      </c>
      <c r="S1827" s="2"/>
      <c r="T1827" s="9">
        <f t="shared" si="312"/>
        <v>75000</v>
      </c>
      <c r="U1827" s="2">
        <v>86875</v>
      </c>
      <c r="V1827" s="5">
        <f t="shared" si="313"/>
        <v>11875</v>
      </c>
      <c r="W1827" s="4">
        <f t="shared" si="314"/>
        <v>0.15833333333333333</v>
      </c>
      <c r="X1827" s="22">
        <f t="shared" si="315"/>
        <v>62818.236162880654</v>
      </c>
      <c r="Y1827" s="22">
        <f t="shared" si="316"/>
        <v>72764.456888670087</v>
      </c>
      <c r="Z1827" s="22">
        <f t="shared" si="318"/>
        <v>5821156.5510936072</v>
      </c>
      <c r="AA1827" s="11">
        <v>1188</v>
      </c>
      <c r="AB1827" s="2">
        <v>2014</v>
      </c>
      <c r="AC1827" s="2">
        <f t="shared" si="317"/>
        <v>2</v>
      </c>
      <c r="AD1827" s="2" t="s">
        <v>94</v>
      </c>
    </row>
    <row r="1828" spans="1:30" x14ac:dyDescent="0.2">
      <c r="A1828">
        <v>46</v>
      </c>
      <c r="B1828" s="2" t="s">
        <v>1111</v>
      </c>
      <c r="C1828" s="2" t="s">
        <v>22</v>
      </c>
      <c r="D1828" s="2" t="s">
        <v>23</v>
      </c>
      <c r="E1828" s="2" t="s">
        <v>2767</v>
      </c>
      <c r="F1828" s="2" t="s">
        <v>2775</v>
      </c>
      <c r="G1828" s="2">
        <v>58</v>
      </c>
      <c r="H1828" s="2">
        <v>64</v>
      </c>
      <c r="I1828" s="3">
        <v>42679</v>
      </c>
      <c r="J1828" s="3">
        <v>42690</v>
      </c>
      <c r="K1828" s="3" t="s">
        <v>2543</v>
      </c>
      <c r="L1828" s="17">
        <f t="shared" si="308"/>
        <v>284.38</v>
      </c>
      <c r="M1828" s="20">
        <f t="shared" si="309"/>
        <v>0.83757648217174208</v>
      </c>
      <c r="N1828" s="2">
        <v>11</v>
      </c>
      <c r="O1828" s="2">
        <v>4800000</v>
      </c>
      <c r="P1828" s="2">
        <v>4800000</v>
      </c>
      <c r="Q1828" s="2">
        <f t="shared" si="310"/>
        <v>0</v>
      </c>
      <c r="R1828" s="4">
        <f t="shared" si="311"/>
        <v>0</v>
      </c>
      <c r="S1828" s="2"/>
      <c r="T1828" s="9">
        <f t="shared" si="312"/>
        <v>82758.620689655174</v>
      </c>
      <c r="U1828" s="2">
        <v>82759</v>
      </c>
      <c r="V1828" s="5">
        <f t="shared" si="313"/>
        <v>0.37931034482608084</v>
      </c>
      <c r="W1828" s="4">
        <f t="shared" si="314"/>
        <v>4.5833333333151432E-6</v>
      </c>
      <c r="X1828" s="22">
        <f t="shared" si="315"/>
        <v>69316.674386626939</v>
      </c>
      <c r="Y1828" s="22">
        <f t="shared" si="316"/>
        <v>69316.992088051207</v>
      </c>
      <c r="Z1828" s="22">
        <f t="shared" si="318"/>
        <v>4020385.54110697</v>
      </c>
      <c r="AA1828" s="11">
        <v>16732</v>
      </c>
      <c r="AB1828" s="2">
        <v>2010</v>
      </c>
      <c r="AC1828" s="2">
        <f t="shared" si="317"/>
        <v>6</v>
      </c>
      <c r="AD1828" s="2" t="s">
        <v>37</v>
      </c>
    </row>
    <row r="1829" spans="1:30" x14ac:dyDescent="0.2">
      <c r="A1829">
        <v>47</v>
      </c>
      <c r="B1829" s="2" t="s">
        <v>891</v>
      </c>
      <c r="C1829" s="2" t="s">
        <v>22</v>
      </c>
      <c r="D1829" s="2" t="s">
        <v>23</v>
      </c>
      <c r="E1829" s="2" t="s">
        <v>2767</v>
      </c>
      <c r="F1829" s="2" t="s">
        <v>2775</v>
      </c>
      <c r="G1829" s="2">
        <v>57</v>
      </c>
      <c r="H1829" s="2">
        <v>62</v>
      </c>
      <c r="I1829" s="3">
        <v>42685</v>
      </c>
      <c r="J1829" s="3">
        <v>42696</v>
      </c>
      <c r="K1829" s="3" t="s">
        <v>2543</v>
      </c>
      <c r="L1829" s="17">
        <f t="shared" si="308"/>
        <v>284.38</v>
      </c>
      <c r="M1829" s="20">
        <f t="shared" si="309"/>
        <v>0.83757648217174208</v>
      </c>
      <c r="N1829" s="2">
        <v>11</v>
      </c>
      <c r="O1829" s="2">
        <v>4000000</v>
      </c>
      <c r="P1829" s="2">
        <v>4250000</v>
      </c>
      <c r="Q1829" s="2">
        <f t="shared" si="310"/>
        <v>250000</v>
      </c>
      <c r="R1829" s="4">
        <f t="shared" si="311"/>
        <v>6.25E-2</v>
      </c>
      <c r="S1829" s="2"/>
      <c r="T1829" s="9">
        <f t="shared" si="312"/>
        <v>70175.438596491222</v>
      </c>
      <c r="U1829" s="2">
        <v>74561</v>
      </c>
      <c r="V1829" s="5">
        <f t="shared" si="313"/>
        <v>4385.5614035087783</v>
      </c>
      <c r="W1829" s="4">
        <f t="shared" si="314"/>
        <v>6.2494250000000098E-2</v>
      </c>
      <c r="X1829" s="22">
        <f t="shared" si="315"/>
        <v>58777.296994508208</v>
      </c>
      <c r="Y1829" s="22">
        <f t="shared" si="316"/>
        <v>62450.540087207264</v>
      </c>
      <c r="Z1829" s="22">
        <f t="shared" si="318"/>
        <v>3559680.7849708139</v>
      </c>
      <c r="AA1829" s="11">
        <v>3312</v>
      </c>
      <c r="AB1829" s="2">
        <v>2009</v>
      </c>
      <c r="AC1829" s="2">
        <f t="shared" si="317"/>
        <v>7</v>
      </c>
      <c r="AD1829" s="2" t="s">
        <v>27</v>
      </c>
    </row>
    <row r="1830" spans="1:30" x14ac:dyDescent="0.2">
      <c r="A1830">
        <v>47</v>
      </c>
      <c r="B1830" s="2" t="s">
        <v>648</v>
      </c>
      <c r="C1830" s="2" t="s">
        <v>22</v>
      </c>
      <c r="D1830" s="2" t="s">
        <v>23</v>
      </c>
      <c r="E1830" s="2" t="s">
        <v>2767</v>
      </c>
      <c r="F1830" s="2" t="s">
        <v>2775</v>
      </c>
      <c r="G1830" s="2">
        <v>50</v>
      </c>
      <c r="H1830" s="2">
        <v>55</v>
      </c>
      <c r="I1830" s="3">
        <v>42686</v>
      </c>
      <c r="J1830" s="3">
        <v>42697</v>
      </c>
      <c r="K1830" s="3" t="s">
        <v>2543</v>
      </c>
      <c r="L1830" s="17">
        <f t="shared" si="308"/>
        <v>284.38</v>
      </c>
      <c r="M1830" s="20">
        <f t="shared" si="309"/>
        <v>0.83757648217174208</v>
      </c>
      <c r="N1830" s="2">
        <v>11</v>
      </c>
      <c r="O1830" s="2">
        <v>3500000</v>
      </c>
      <c r="P1830" s="2">
        <v>4150000</v>
      </c>
      <c r="Q1830" s="2">
        <f t="shared" si="310"/>
        <v>650000</v>
      </c>
      <c r="R1830" s="4">
        <f t="shared" si="311"/>
        <v>0.18571428571428572</v>
      </c>
      <c r="S1830" s="2">
        <v>15230</v>
      </c>
      <c r="T1830" s="9">
        <f t="shared" si="312"/>
        <v>70304.600000000006</v>
      </c>
      <c r="U1830" s="2">
        <v>83305</v>
      </c>
      <c r="V1830" s="5">
        <f t="shared" si="313"/>
        <v>13000.399999999994</v>
      </c>
      <c r="W1830" s="4">
        <f t="shared" si="314"/>
        <v>0.18491535404511217</v>
      </c>
      <c r="X1830" s="22">
        <f t="shared" si="315"/>
        <v>58885.479548491465</v>
      </c>
      <c r="Y1830" s="22">
        <f t="shared" si="316"/>
        <v>69774.308847316977</v>
      </c>
      <c r="Z1830" s="22">
        <f t="shared" si="318"/>
        <v>3488715.4423658489</v>
      </c>
      <c r="AA1830" s="2">
        <v>847</v>
      </c>
      <c r="AB1830" s="2">
        <v>1979</v>
      </c>
      <c r="AC1830" s="2">
        <f t="shared" si="317"/>
        <v>37</v>
      </c>
      <c r="AD1830" s="2" t="s">
        <v>133</v>
      </c>
    </row>
    <row r="1831" spans="1:30" x14ac:dyDescent="0.2">
      <c r="A1831">
        <v>48</v>
      </c>
      <c r="B1831" s="2" t="s">
        <v>414</v>
      </c>
      <c r="C1831" s="2" t="s">
        <v>22</v>
      </c>
      <c r="D1831" s="2" t="s">
        <v>23</v>
      </c>
      <c r="E1831" s="2" t="s">
        <v>2767</v>
      </c>
      <c r="F1831" s="2" t="s">
        <v>2775</v>
      </c>
      <c r="G1831" s="2">
        <v>40</v>
      </c>
      <c r="H1831" s="2">
        <v>47</v>
      </c>
      <c r="I1831" s="3">
        <v>42691</v>
      </c>
      <c r="J1831" s="3">
        <v>42702</v>
      </c>
      <c r="K1831" s="3" t="s">
        <v>2543</v>
      </c>
      <c r="L1831" s="17">
        <f t="shared" si="308"/>
        <v>284.38</v>
      </c>
      <c r="M1831" s="20">
        <f t="shared" si="309"/>
        <v>0.83757648217174208</v>
      </c>
      <c r="N1831" s="2">
        <v>11</v>
      </c>
      <c r="O1831" s="2">
        <v>3300000</v>
      </c>
      <c r="P1831" s="2">
        <v>3600000</v>
      </c>
      <c r="Q1831" s="2">
        <f t="shared" si="310"/>
        <v>300000</v>
      </c>
      <c r="R1831" s="4">
        <f t="shared" si="311"/>
        <v>9.0909090909090912E-2</v>
      </c>
      <c r="S1831" s="2">
        <v>19525</v>
      </c>
      <c r="T1831" s="9">
        <f t="shared" si="312"/>
        <v>82988.125</v>
      </c>
      <c r="U1831" s="2">
        <v>90488</v>
      </c>
      <c r="V1831" s="5">
        <f t="shared" si="313"/>
        <v>7499.875</v>
      </c>
      <c r="W1831" s="4">
        <f t="shared" si="314"/>
        <v>9.0372869612369233E-2</v>
      </c>
      <c r="X1831" s="22">
        <f t="shared" si="315"/>
        <v>69508.901799528801</v>
      </c>
      <c r="Y1831" s="22">
        <f t="shared" si="316"/>
        <v>75790.620718756603</v>
      </c>
      <c r="Z1831" s="22">
        <f t="shared" si="318"/>
        <v>3031624.8287502639</v>
      </c>
      <c r="AA1831" s="11">
        <v>5879</v>
      </c>
      <c r="AB1831" s="2">
        <v>1973</v>
      </c>
      <c r="AC1831" s="2">
        <f t="shared" si="317"/>
        <v>43</v>
      </c>
      <c r="AD1831" s="2" t="s">
        <v>103</v>
      </c>
    </row>
    <row r="1832" spans="1:30" x14ac:dyDescent="0.2">
      <c r="A1832">
        <v>48</v>
      </c>
      <c r="B1832" s="2" t="s">
        <v>764</v>
      </c>
      <c r="C1832" s="2" t="s">
        <v>22</v>
      </c>
      <c r="D1832" s="2" t="s">
        <v>23</v>
      </c>
      <c r="E1832" s="2" t="s">
        <v>2767</v>
      </c>
      <c r="F1832" s="2" t="s">
        <v>2775</v>
      </c>
      <c r="G1832" s="2">
        <v>50</v>
      </c>
      <c r="H1832" s="2">
        <v>58</v>
      </c>
      <c r="I1832" s="3">
        <v>42692</v>
      </c>
      <c r="J1832" s="3">
        <v>42703</v>
      </c>
      <c r="K1832" s="3" t="s">
        <v>2543</v>
      </c>
      <c r="L1832" s="17">
        <f t="shared" si="308"/>
        <v>284.38</v>
      </c>
      <c r="M1832" s="20">
        <f t="shared" si="309"/>
        <v>0.83757648217174208</v>
      </c>
      <c r="N1832" s="2">
        <v>11</v>
      </c>
      <c r="O1832" s="2">
        <v>3400000</v>
      </c>
      <c r="P1832" s="2">
        <v>3575000</v>
      </c>
      <c r="Q1832" s="2">
        <f t="shared" si="310"/>
        <v>175000</v>
      </c>
      <c r="R1832" s="4">
        <f t="shared" si="311"/>
        <v>5.1470588235294115E-2</v>
      </c>
      <c r="S1832" s="2">
        <v>96000</v>
      </c>
      <c r="T1832" s="9">
        <f t="shared" si="312"/>
        <v>69920</v>
      </c>
      <c r="U1832" s="2">
        <v>73420</v>
      </c>
      <c r="V1832" s="5">
        <f t="shared" si="313"/>
        <v>3500</v>
      </c>
      <c r="W1832" s="4">
        <f t="shared" si="314"/>
        <v>5.0057208237986268E-2</v>
      </c>
      <c r="X1832" s="22">
        <f t="shared" si="315"/>
        <v>58563.347633448204</v>
      </c>
      <c r="Y1832" s="22">
        <f t="shared" si="316"/>
        <v>61494.865321049307</v>
      </c>
      <c r="Z1832" s="22">
        <f t="shared" si="318"/>
        <v>3074743.2660524654</v>
      </c>
      <c r="AA1832" s="11">
        <v>1936</v>
      </c>
      <c r="AB1832" s="2">
        <v>1936</v>
      </c>
      <c r="AC1832" s="2">
        <f t="shared" si="317"/>
        <v>80</v>
      </c>
      <c r="AD1832" s="2" t="s">
        <v>37</v>
      </c>
    </row>
    <row r="1833" spans="1:30" x14ac:dyDescent="0.2">
      <c r="A1833">
        <v>49</v>
      </c>
      <c r="B1833" s="2" t="s">
        <v>686</v>
      </c>
      <c r="C1833" s="2" t="s">
        <v>22</v>
      </c>
      <c r="D1833" s="2" t="s">
        <v>23</v>
      </c>
      <c r="E1833" s="2" t="s">
        <v>2767</v>
      </c>
      <c r="F1833" s="2" t="s">
        <v>2775</v>
      </c>
      <c r="G1833" s="2">
        <v>51</v>
      </c>
      <c r="H1833" s="2">
        <v>56</v>
      </c>
      <c r="I1833" s="3">
        <v>42699</v>
      </c>
      <c r="J1833" s="3">
        <v>42710</v>
      </c>
      <c r="K1833" s="3" t="s">
        <v>2544</v>
      </c>
      <c r="L1833" s="17">
        <f t="shared" si="308"/>
        <v>287.33999999999997</v>
      </c>
      <c r="M1833" s="20">
        <f t="shared" si="309"/>
        <v>0.82894828426254619</v>
      </c>
      <c r="N1833" s="2">
        <v>11</v>
      </c>
      <c r="O1833" s="2">
        <v>3400000</v>
      </c>
      <c r="P1833" s="2">
        <v>3400000</v>
      </c>
      <c r="Q1833" s="2">
        <f t="shared" si="310"/>
        <v>0</v>
      </c>
      <c r="R1833" s="4">
        <f t="shared" si="311"/>
        <v>0</v>
      </c>
      <c r="S1833" s="2">
        <v>292000</v>
      </c>
      <c r="T1833" s="9">
        <f t="shared" si="312"/>
        <v>72392.156862745105</v>
      </c>
      <c r="U1833" s="2">
        <v>72392</v>
      </c>
      <c r="V1833" s="5">
        <f t="shared" si="313"/>
        <v>-0.15686274510517251</v>
      </c>
      <c r="W1833" s="4">
        <f t="shared" si="314"/>
        <v>-2.1668472373683089E-6</v>
      </c>
      <c r="X1833" s="22">
        <f t="shared" si="315"/>
        <v>60009.354225437666</v>
      </c>
      <c r="Y1833" s="22">
        <f t="shared" si="316"/>
        <v>60009.224194334245</v>
      </c>
      <c r="Z1833" s="22">
        <f t="shared" si="318"/>
        <v>3060470.4339110465</v>
      </c>
      <c r="AA1833" s="11">
        <v>2041</v>
      </c>
      <c r="AB1833" s="2">
        <v>1936</v>
      </c>
      <c r="AC1833" s="2">
        <f t="shared" si="317"/>
        <v>80</v>
      </c>
      <c r="AD1833" s="2" t="s">
        <v>621</v>
      </c>
    </row>
    <row r="1834" spans="1:30" x14ac:dyDescent="0.2">
      <c r="A1834">
        <v>49</v>
      </c>
      <c r="B1834" s="2" t="s">
        <v>955</v>
      </c>
      <c r="C1834" s="2" t="s">
        <v>22</v>
      </c>
      <c r="D1834" s="2" t="s">
        <v>23</v>
      </c>
      <c r="E1834" s="2" t="s">
        <v>2767</v>
      </c>
      <c r="F1834" s="2" t="s">
        <v>2775</v>
      </c>
      <c r="G1834" s="2">
        <v>54</v>
      </c>
      <c r="H1834" s="2">
        <v>60</v>
      </c>
      <c r="I1834" s="3">
        <v>42699</v>
      </c>
      <c r="J1834" s="3">
        <v>42710</v>
      </c>
      <c r="K1834" s="3" t="s">
        <v>2544</v>
      </c>
      <c r="L1834" s="17">
        <f t="shared" si="308"/>
        <v>287.33999999999997</v>
      </c>
      <c r="M1834" s="20">
        <f t="shared" si="309"/>
        <v>0.82894828426254619</v>
      </c>
      <c r="N1834" s="2">
        <v>11</v>
      </c>
      <c r="O1834" s="2">
        <v>3650000</v>
      </c>
      <c r="P1834" s="2">
        <v>4000000</v>
      </c>
      <c r="Q1834" s="2">
        <f t="shared" si="310"/>
        <v>350000</v>
      </c>
      <c r="R1834" s="4">
        <f t="shared" si="311"/>
        <v>9.5890410958904104E-2</v>
      </c>
      <c r="S1834" s="2">
        <v>55816</v>
      </c>
      <c r="T1834" s="9">
        <f t="shared" si="312"/>
        <v>68626.222222222219</v>
      </c>
      <c r="U1834" s="2">
        <v>75108</v>
      </c>
      <c r="V1834" s="5">
        <f t="shared" si="313"/>
        <v>6481.777777777781</v>
      </c>
      <c r="W1834" s="4">
        <f t="shared" si="314"/>
        <v>9.4450453017635036E-2</v>
      </c>
      <c r="X1834" s="22">
        <f t="shared" si="315"/>
        <v>56887.589166531325</v>
      </c>
      <c r="Y1834" s="22">
        <f t="shared" si="316"/>
        <v>62260.647734391321</v>
      </c>
      <c r="Z1834" s="22">
        <f t="shared" si="318"/>
        <v>3362074.9776571314</v>
      </c>
      <c r="AA1834" s="11">
        <v>1831</v>
      </c>
      <c r="AB1834" s="2">
        <v>1935</v>
      </c>
      <c r="AC1834" s="2">
        <f t="shared" si="317"/>
        <v>81</v>
      </c>
      <c r="AD1834" s="2" t="s">
        <v>37</v>
      </c>
    </row>
    <row r="1835" spans="1:30" x14ac:dyDescent="0.2">
      <c r="A1835">
        <v>50</v>
      </c>
      <c r="B1835" s="2" t="s">
        <v>1886</v>
      </c>
      <c r="C1835" s="2" t="s">
        <v>22</v>
      </c>
      <c r="D1835" s="2" t="s">
        <v>23</v>
      </c>
      <c r="E1835" s="2" t="s">
        <v>2767</v>
      </c>
      <c r="F1835" s="2" t="s">
        <v>2775</v>
      </c>
      <c r="G1835" s="2">
        <v>81</v>
      </c>
      <c r="H1835" s="2">
        <v>90</v>
      </c>
      <c r="I1835" s="3">
        <v>42706</v>
      </c>
      <c r="J1835" s="3">
        <v>42717</v>
      </c>
      <c r="K1835" s="3" t="s">
        <v>2544</v>
      </c>
      <c r="L1835" s="17">
        <f t="shared" si="308"/>
        <v>287.33999999999997</v>
      </c>
      <c r="M1835" s="20">
        <f t="shared" si="309"/>
        <v>0.82894828426254619</v>
      </c>
      <c r="N1835" s="2">
        <v>11</v>
      </c>
      <c r="O1835" s="2">
        <v>5800000</v>
      </c>
      <c r="P1835" s="2">
        <v>6000000</v>
      </c>
      <c r="Q1835" s="2">
        <f t="shared" si="310"/>
        <v>200000</v>
      </c>
      <c r="R1835" s="4">
        <f t="shared" si="311"/>
        <v>3.4482758620689655E-2</v>
      </c>
      <c r="S1835" s="2">
        <v>4245</v>
      </c>
      <c r="T1835" s="9">
        <f t="shared" si="312"/>
        <v>71657.345679012345</v>
      </c>
      <c r="U1835" s="2">
        <v>74126</v>
      </c>
      <c r="V1835" s="5">
        <f t="shared" si="313"/>
        <v>2468.6543209876545</v>
      </c>
      <c r="W1835" s="4">
        <f t="shared" si="314"/>
        <v>3.4450820046362622E-2</v>
      </c>
      <c r="X1835" s="22">
        <f t="shared" si="315"/>
        <v>59400.233755425463</v>
      </c>
      <c r="Y1835" s="22">
        <f t="shared" si="316"/>
        <v>61446.620519245502</v>
      </c>
      <c r="Z1835" s="22">
        <f t="shared" si="318"/>
        <v>4977176.2620588858</v>
      </c>
      <c r="AA1835" s="11">
        <v>7393</v>
      </c>
      <c r="AB1835" s="2">
        <v>2012</v>
      </c>
      <c r="AC1835" s="2">
        <f t="shared" si="317"/>
        <v>4</v>
      </c>
      <c r="AD1835" s="2" t="s">
        <v>583</v>
      </c>
    </row>
    <row r="1836" spans="1:30" x14ac:dyDescent="0.2">
      <c r="A1836">
        <v>51</v>
      </c>
      <c r="B1836" s="2" t="s">
        <v>1202</v>
      </c>
      <c r="C1836" s="2" t="s">
        <v>22</v>
      </c>
      <c r="D1836" s="2" t="s">
        <v>23</v>
      </c>
      <c r="E1836" s="2" t="s">
        <v>2767</v>
      </c>
      <c r="F1836" s="2" t="s">
        <v>2775</v>
      </c>
      <c r="G1836" s="2">
        <v>61</v>
      </c>
      <c r="H1836" s="2">
        <v>68</v>
      </c>
      <c r="I1836" s="3">
        <v>42713</v>
      </c>
      <c r="J1836" s="3">
        <v>42724</v>
      </c>
      <c r="K1836" s="3" t="s">
        <v>2544</v>
      </c>
      <c r="L1836" s="17">
        <f t="shared" si="308"/>
        <v>287.33999999999997</v>
      </c>
      <c r="M1836" s="20">
        <f t="shared" si="309"/>
        <v>0.82894828426254619</v>
      </c>
      <c r="N1836" s="2">
        <v>11</v>
      </c>
      <c r="O1836" s="2">
        <v>3800000</v>
      </c>
      <c r="P1836" s="2">
        <v>4150000</v>
      </c>
      <c r="Q1836" s="2">
        <f t="shared" si="310"/>
        <v>350000</v>
      </c>
      <c r="R1836" s="4">
        <f t="shared" si="311"/>
        <v>9.2105263157894732E-2</v>
      </c>
      <c r="S1836" s="2">
        <v>139000</v>
      </c>
      <c r="T1836" s="9">
        <f t="shared" si="312"/>
        <v>64573.770491803276</v>
      </c>
      <c r="U1836" s="2">
        <v>70311</v>
      </c>
      <c r="V1836" s="5">
        <f t="shared" si="313"/>
        <v>5737.2295081967241</v>
      </c>
      <c r="W1836" s="4">
        <f t="shared" si="314"/>
        <v>8.8847677075399895E-2</v>
      </c>
      <c r="X1836" s="22">
        <f t="shared" si="315"/>
        <v>53528.31625754376</v>
      </c>
      <c r="Y1836" s="22">
        <f t="shared" si="316"/>
        <v>58284.182814783882</v>
      </c>
      <c r="Z1836" s="22">
        <f t="shared" si="318"/>
        <v>3555335.1517018168</v>
      </c>
      <c r="AA1836" s="11">
        <v>4404</v>
      </c>
      <c r="AB1836" s="2">
        <v>1933</v>
      </c>
      <c r="AC1836" s="2">
        <f t="shared" si="317"/>
        <v>83</v>
      </c>
      <c r="AD1836" s="2" t="s">
        <v>37</v>
      </c>
    </row>
    <row r="1837" spans="1:30" x14ac:dyDescent="0.2">
      <c r="A1837">
        <v>1</v>
      </c>
      <c r="B1837" s="2" t="s">
        <v>855</v>
      </c>
      <c r="C1837" s="2" t="s">
        <v>22</v>
      </c>
      <c r="D1837" s="2" t="s">
        <v>23</v>
      </c>
      <c r="E1837" s="2" t="s">
        <v>2767</v>
      </c>
      <c r="F1837" s="2" t="s">
        <v>2775</v>
      </c>
      <c r="G1837" s="2">
        <v>53</v>
      </c>
      <c r="H1837" s="2">
        <v>59</v>
      </c>
      <c r="I1837" s="3">
        <v>42363</v>
      </c>
      <c r="J1837" s="3">
        <v>42375</v>
      </c>
      <c r="K1837" s="3" t="s">
        <v>2533</v>
      </c>
      <c r="L1837" s="17">
        <f t="shared" si="308"/>
        <v>238.19</v>
      </c>
      <c r="M1837" s="20">
        <f t="shared" si="309"/>
        <v>1</v>
      </c>
      <c r="N1837" s="2">
        <v>12</v>
      </c>
      <c r="O1837" s="2">
        <v>2900000</v>
      </c>
      <c r="P1837" s="2">
        <v>3100000</v>
      </c>
      <c r="Q1837" s="2">
        <f t="shared" si="310"/>
        <v>200000</v>
      </c>
      <c r="R1837" s="4">
        <f t="shared" si="311"/>
        <v>6.8965517241379309E-2</v>
      </c>
      <c r="S1837" s="2">
        <v>4584</v>
      </c>
      <c r="T1837" s="9">
        <f t="shared" si="312"/>
        <v>54803.471698113208</v>
      </c>
      <c r="U1837" s="2">
        <v>58577</v>
      </c>
      <c r="V1837" s="5">
        <f t="shared" si="313"/>
        <v>3773.5283018867922</v>
      </c>
      <c r="W1837" s="4">
        <f t="shared" si="314"/>
        <v>6.8855643355468454E-2</v>
      </c>
      <c r="X1837" s="22">
        <f t="shared" si="315"/>
        <v>54803.471698113208</v>
      </c>
      <c r="Y1837" s="22">
        <f t="shared" si="316"/>
        <v>58577</v>
      </c>
      <c r="Z1837" s="22">
        <f t="shared" si="318"/>
        <v>3104581</v>
      </c>
      <c r="AA1837" s="11">
        <v>1481</v>
      </c>
      <c r="AB1837" s="2">
        <v>1937</v>
      </c>
      <c r="AC1837" s="2">
        <f t="shared" si="317"/>
        <v>79</v>
      </c>
      <c r="AD1837" s="2" t="s">
        <v>148</v>
      </c>
    </row>
    <row r="1838" spans="1:30" x14ac:dyDescent="0.2">
      <c r="A1838">
        <v>2</v>
      </c>
      <c r="B1838" s="2" t="s">
        <v>554</v>
      </c>
      <c r="C1838" s="2" t="s">
        <v>22</v>
      </c>
      <c r="D1838" s="2" t="s">
        <v>23</v>
      </c>
      <c r="E1838" s="2" t="s">
        <v>2767</v>
      </c>
      <c r="F1838" s="2" t="s">
        <v>2775</v>
      </c>
      <c r="G1838" s="2">
        <v>46</v>
      </c>
      <c r="H1838" s="2">
        <v>52</v>
      </c>
      <c r="I1838" s="3">
        <v>42370</v>
      </c>
      <c r="J1838" s="3">
        <v>42382</v>
      </c>
      <c r="K1838" s="3" t="s">
        <v>2533</v>
      </c>
      <c r="L1838" s="17">
        <f t="shared" si="308"/>
        <v>238.19</v>
      </c>
      <c r="M1838" s="20">
        <f t="shared" si="309"/>
        <v>1</v>
      </c>
      <c r="N1838" s="2">
        <v>12</v>
      </c>
      <c r="O1838" s="2">
        <v>2500000</v>
      </c>
      <c r="P1838" s="2">
        <v>2860000</v>
      </c>
      <c r="Q1838" s="2">
        <f t="shared" si="310"/>
        <v>360000</v>
      </c>
      <c r="R1838" s="4">
        <f t="shared" si="311"/>
        <v>0.14399999999999999</v>
      </c>
      <c r="S1838" s="2">
        <v>58179</v>
      </c>
      <c r="T1838" s="9">
        <f t="shared" si="312"/>
        <v>55612.586956521736</v>
      </c>
      <c r="U1838" s="2">
        <v>63439</v>
      </c>
      <c r="V1838" s="5">
        <f t="shared" si="313"/>
        <v>7826.4130434782637</v>
      </c>
      <c r="W1838" s="4">
        <f t="shared" si="314"/>
        <v>0.14073096526865406</v>
      </c>
      <c r="X1838" s="22">
        <f t="shared" si="315"/>
        <v>55612.586956521736</v>
      </c>
      <c r="Y1838" s="22">
        <f t="shared" si="316"/>
        <v>63439</v>
      </c>
      <c r="Z1838" s="22">
        <f t="shared" si="318"/>
        <v>2918194</v>
      </c>
      <c r="AA1838" s="2">
        <v>639</v>
      </c>
      <c r="AB1838" s="2">
        <v>1891</v>
      </c>
      <c r="AC1838" s="2">
        <f t="shared" si="317"/>
        <v>125</v>
      </c>
      <c r="AD1838" s="2" t="s">
        <v>148</v>
      </c>
    </row>
    <row r="1839" spans="1:30" x14ac:dyDescent="0.2">
      <c r="A1839">
        <v>2</v>
      </c>
      <c r="B1839" s="2" t="s">
        <v>645</v>
      </c>
      <c r="C1839" s="2" t="s">
        <v>22</v>
      </c>
      <c r="D1839" s="2" t="s">
        <v>23</v>
      </c>
      <c r="E1839" s="2" t="s">
        <v>2767</v>
      </c>
      <c r="F1839" s="2" t="s">
        <v>2775</v>
      </c>
      <c r="G1839" s="2">
        <v>48</v>
      </c>
      <c r="H1839" s="2">
        <v>56</v>
      </c>
      <c r="I1839" s="3">
        <v>42370</v>
      </c>
      <c r="J1839" s="3">
        <v>42382</v>
      </c>
      <c r="K1839" s="3" t="s">
        <v>2533</v>
      </c>
      <c r="L1839" s="17">
        <f t="shared" si="308"/>
        <v>238.19</v>
      </c>
      <c r="M1839" s="20">
        <f t="shared" si="309"/>
        <v>1</v>
      </c>
      <c r="N1839" s="2">
        <v>12</v>
      </c>
      <c r="O1839" s="2">
        <v>2590000</v>
      </c>
      <c r="P1839" s="2">
        <v>2970000</v>
      </c>
      <c r="Q1839" s="2">
        <f t="shared" si="310"/>
        <v>380000</v>
      </c>
      <c r="R1839" s="4">
        <f t="shared" si="311"/>
        <v>0.14671814671814673</v>
      </c>
      <c r="S1839" s="2">
        <v>94044</v>
      </c>
      <c r="T1839" s="9">
        <f t="shared" si="312"/>
        <v>55917.583333333336</v>
      </c>
      <c r="U1839" s="2">
        <v>63834</v>
      </c>
      <c r="V1839" s="5">
        <f t="shared" si="313"/>
        <v>7916.4166666666642</v>
      </c>
      <c r="W1839" s="4">
        <f t="shared" si="314"/>
        <v>0.14157293993690112</v>
      </c>
      <c r="X1839" s="22">
        <f t="shared" si="315"/>
        <v>55917.583333333336</v>
      </c>
      <c r="Y1839" s="22">
        <f t="shared" si="316"/>
        <v>63834</v>
      </c>
      <c r="Z1839" s="22">
        <f t="shared" si="318"/>
        <v>3064032</v>
      </c>
      <c r="AA1839" s="11">
        <v>1526</v>
      </c>
      <c r="AB1839" s="2">
        <v>1935</v>
      </c>
      <c r="AC1839" s="2">
        <f t="shared" si="317"/>
        <v>81</v>
      </c>
      <c r="AD1839" s="2" t="s">
        <v>34</v>
      </c>
    </row>
    <row r="1840" spans="1:30" x14ac:dyDescent="0.2">
      <c r="A1840">
        <v>2</v>
      </c>
      <c r="B1840" s="2" t="s">
        <v>705</v>
      </c>
      <c r="C1840" s="2" t="s">
        <v>22</v>
      </c>
      <c r="D1840" s="2" t="s">
        <v>23</v>
      </c>
      <c r="E1840" s="2" t="s">
        <v>2767</v>
      </c>
      <c r="F1840" s="2" t="s">
        <v>2775</v>
      </c>
      <c r="G1840" s="2">
        <v>58</v>
      </c>
      <c r="H1840" s="2">
        <v>64</v>
      </c>
      <c r="I1840" s="3">
        <v>42370</v>
      </c>
      <c r="J1840" s="3">
        <v>42382</v>
      </c>
      <c r="K1840" s="3" t="s">
        <v>2533</v>
      </c>
      <c r="L1840" s="17">
        <f t="shared" si="308"/>
        <v>238.19</v>
      </c>
      <c r="M1840" s="20">
        <f t="shared" si="309"/>
        <v>1</v>
      </c>
      <c r="N1840" s="2">
        <v>12</v>
      </c>
      <c r="O1840" s="2">
        <v>2850000</v>
      </c>
      <c r="P1840" s="2">
        <v>3125000</v>
      </c>
      <c r="Q1840" s="2">
        <f t="shared" si="310"/>
        <v>275000</v>
      </c>
      <c r="R1840" s="4">
        <f t="shared" si="311"/>
        <v>9.6491228070175433E-2</v>
      </c>
      <c r="S1840" s="2">
        <v>64186</v>
      </c>
      <c r="T1840" s="9">
        <f t="shared" si="312"/>
        <v>50244.586206896551</v>
      </c>
      <c r="U1840" s="2">
        <v>54986</v>
      </c>
      <c r="V1840" s="5">
        <f t="shared" si="313"/>
        <v>4741.4137931034493</v>
      </c>
      <c r="W1840" s="4">
        <f t="shared" si="314"/>
        <v>9.4366660192588964E-2</v>
      </c>
      <c r="X1840" s="22">
        <f t="shared" si="315"/>
        <v>50244.586206896551</v>
      </c>
      <c r="Y1840" s="22">
        <f t="shared" si="316"/>
        <v>54986</v>
      </c>
      <c r="Z1840" s="22">
        <f t="shared" si="318"/>
        <v>3189188</v>
      </c>
      <c r="AA1840" s="2">
        <v>856</v>
      </c>
      <c r="AB1840" s="2">
        <v>1947</v>
      </c>
      <c r="AC1840" s="2">
        <f t="shared" si="317"/>
        <v>69</v>
      </c>
      <c r="AD1840" s="2" t="s">
        <v>148</v>
      </c>
    </row>
    <row r="1841" spans="1:30" x14ac:dyDescent="0.2">
      <c r="A1841">
        <v>3</v>
      </c>
      <c r="B1841" s="2" t="s">
        <v>160</v>
      </c>
      <c r="C1841" s="2" t="s">
        <v>22</v>
      </c>
      <c r="D1841" s="2" t="s">
        <v>23</v>
      </c>
      <c r="E1841" s="2" t="s">
        <v>2767</v>
      </c>
      <c r="F1841" s="2" t="s">
        <v>2775</v>
      </c>
      <c r="G1841" s="2">
        <v>54</v>
      </c>
      <c r="H1841" s="2">
        <v>60</v>
      </c>
      <c r="I1841" s="3">
        <v>42377</v>
      </c>
      <c r="J1841" s="3">
        <v>42389</v>
      </c>
      <c r="K1841" s="3" t="s">
        <v>2533</v>
      </c>
      <c r="L1841" s="17">
        <f t="shared" si="308"/>
        <v>238.19</v>
      </c>
      <c r="M1841" s="20">
        <f t="shared" si="309"/>
        <v>1</v>
      </c>
      <c r="N1841" s="2">
        <v>12</v>
      </c>
      <c r="O1841" s="2">
        <v>2800000</v>
      </c>
      <c r="P1841" s="2">
        <v>3250000</v>
      </c>
      <c r="Q1841" s="2">
        <f t="shared" si="310"/>
        <v>450000</v>
      </c>
      <c r="R1841" s="4">
        <f t="shared" si="311"/>
        <v>0.16071428571428573</v>
      </c>
      <c r="S1841" s="2">
        <v>842</v>
      </c>
      <c r="T1841" s="9">
        <f t="shared" si="312"/>
        <v>51867.444444444445</v>
      </c>
      <c r="U1841" s="2">
        <v>60201</v>
      </c>
      <c r="V1841" s="5">
        <f t="shared" si="313"/>
        <v>8333.5555555555547</v>
      </c>
      <c r="W1841" s="4">
        <f t="shared" si="314"/>
        <v>0.1606702555874269</v>
      </c>
      <c r="X1841" s="22">
        <f t="shared" si="315"/>
        <v>51867.444444444445</v>
      </c>
      <c r="Y1841" s="22">
        <f t="shared" si="316"/>
        <v>60201</v>
      </c>
      <c r="Z1841" s="22">
        <f t="shared" si="318"/>
        <v>3250854</v>
      </c>
      <c r="AA1841" s="11">
        <v>1452</v>
      </c>
      <c r="AB1841" s="2">
        <v>1958</v>
      </c>
      <c r="AC1841" s="2">
        <f t="shared" si="317"/>
        <v>58</v>
      </c>
      <c r="AD1841" s="2" t="s">
        <v>217</v>
      </c>
    </row>
    <row r="1842" spans="1:30" x14ac:dyDescent="0.2">
      <c r="A1842">
        <v>4</v>
      </c>
      <c r="B1842" s="2" t="s">
        <v>150</v>
      </c>
      <c r="C1842" s="2" t="s">
        <v>22</v>
      </c>
      <c r="D1842" s="2" t="s">
        <v>23</v>
      </c>
      <c r="E1842" s="2" t="s">
        <v>2767</v>
      </c>
      <c r="F1842" s="2" t="s">
        <v>2775</v>
      </c>
      <c r="G1842" s="2">
        <v>29</v>
      </c>
      <c r="H1842" s="2">
        <v>38</v>
      </c>
      <c r="I1842" s="3">
        <v>42384</v>
      </c>
      <c r="J1842" s="3">
        <v>42396</v>
      </c>
      <c r="K1842" s="3" t="s">
        <v>2533</v>
      </c>
      <c r="L1842" s="17">
        <f t="shared" si="308"/>
        <v>238.19</v>
      </c>
      <c r="M1842" s="20">
        <f t="shared" si="309"/>
        <v>1</v>
      </c>
      <c r="N1842" s="2">
        <v>12</v>
      </c>
      <c r="O1842" s="2">
        <v>1800000</v>
      </c>
      <c r="P1842" s="2">
        <v>2040000</v>
      </c>
      <c r="Q1842" s="2">
        <f t="shared" si="310"/>
        <v>240000</v>
      </c>
      <c r="R1842" s="4">
        <f t="shared" si="311"/>
        <v>0.13333333333333333</v>
      </c>
      <c r="S1842" s="2">
        <v>198000</v>
      </c>
      <c r="T1842" s="9">
        <f t="shared" si="312"/>
        <v>68896.551724137928</v>
      </c>
      <c r="U1842" s="2">
        <v>77172</v>
      </c>
      <c r="V1842" s="5">
        <f t="shared" si="313"/>
        <v>8275.4482758620725</v>
      </c>
      <c r="W1842" s="4">
        <f t="shared" si="314"/>
        <v>0.12011411411411417</v>
      </c>
      <c r="X1842" s="22">
        <f t="shared" si="315"/>
        <v>68896.551724137928</v>
      </c>
      <c r="Y1842" s="22">
        <f t="shared" si="316"/>
        <v>77172</v>
      </c>
      <c r="Z1842" s="22">
        <f t="shared" si="318"/>
        <v>2237988</v>
      </c>
      <c r="AA1842" s="11">
        <v>2038</v>
      </c>
      <c r="AB1842" s="2">
        <v>1936</v>
      </c>
      <c r="AC1842" s="2">
        <f t="shared" si="317"/>
        <v>80</v>
      </c>
      <c r="AD1842" s="2" t="s">
        <v>151</v>
      </c>
    </row>
    <row r="1843" spans="1:30" x14ac:dyDescent="0.2">
      <c r="A1843">
        <v>4</v>
      </c>
      <c r="B1843" s="2" t="s">
        <v>1704</v>
      </c>
      <c r="C1843" s="2" t="s">
        <v>22</v>
      </c>
      <c r="D1843" s="2" t="s">
        <v>23</v>
      </c>
      <c r="E1843" s="2" t="s">
        <v>2767</v>
      </c>
      <c r="F1843" s="2" t="s">
        <v>2775</v>
      </c>
      <c r="G1843" s="2">
        <v>76</v>
      </c>
      <c r="H1843" s="2">
        <v>88</v>
      </c>
      <c r="I1843" s="3">
        <v>42384</v>
      </c>
      <c r="J1843" s="3">
        <v>42396</v>
      </c>
      <c r="K1843" s="3" t="s">
        <v>2533</v>
      </c>
      <c r="L1843" s="17">
        <f t="shared" si="308"/>
        <v>238.19</v>
      </c>
      <c r="M1843" s="20">
        <f t="shared" si="309"/>
        <v>1</v>
      </c>
      <c r="N1843" s="2">
        <v>12</v>
      </c>
      <c r="O1843" s="2">
        <v>4100000</v>
      </c>
      <c r="P1843" s="2">
        <v>4300000</v>
      </c>
      <c r="Q1843" s="2">
        <f t="shared" si="310"/>
        <v>200000</v>
      </c>
      <c r="R1843" s="4">
        <f t="shared" si="311"/>
        <v>4.878048780487805E-2</v>
      </c>
      <c r="S1843" s="2"/>
      <c r="T1843" s="9">
        <f t="shared" si="312"/>
        <v>53947.368421052633</v>
      </c>
      <c r="U1843" s="2">
        <v>56579</v>
      </c>
      <c r="V1843" s="5">
        <f t="shared" si="313"/>
        <v>2631.6315789473665</v>
      </c>
      <c r="W1843" s="4">
        <f t="shared" si="314"/>
        <v>4.8781463414634109E-2</v>
      </c>
      <c r="X1843" s="22">
        <f t="shared" si="315"/>
        <v>53947.368421052633</v>
      </c>
      <c r="Y1843" s="22">
        <f t="shared" si="316"/>
        <v>56579</v>
      </c>
      <c r="Z1843" s="22">
        <f t="shared" si="318"/>
        <v>4300004</v>
      </c>
      <c r="AA1843" s="11">
        <v>3307</v>
      </c>
      <c r="AB1843" s="2">
        <v>2006</v>
      </c>
      <c r="AC1843" s="2">
        <f t="shared" si="317"/>
        <v>10</v>
      </c>
      <c r="AD1843" s="2" t="s">
        <v>37</v>
      </c>
    </row>
    <row r="1844" spans="1:30" x14ac:dyDescent="0.2">
      <c r="A1844">
        <v>5</v>
      </c>
      <c r="B1844" s="2" t="s">
        <v>163</v>
      </c>
      <c r="C1844" s="2" t="s">
        <v>22</v>
      </c>
      <c r="D1844" s="2" t="s">
        <v>23</v>
      </c>
      <c r="E1844" s="2" t="s">
        <v>2767</v>
      </c>
      <c r="F1844" s="2" t="s">
        <v>2775</v>
      </c>
      <c r="G1844" s="2">
        <v>48</v>
      </c>
      <c r="H1844" s="2">
        <v>54</v>
      </c>
      <c r="I1844" s="3">
        <v>42391</v>
      </c>
      <c r="J1844" s="3">
        <v>42403</v>
      </c>
      <c r="K1844" s="3" t="s">
        <v>2534</v>
      </c>
      <c r="L1844" s="17">
        <f t="shared" si="308"/>
        <v>240.59</v>
      </c>
      <c r="M1844" s="20">
        <f t="shared" si="309"/>
        <v>0.99002452304750821</v>
      </c>
      <c r="N1844" s="2">
        <v>12</v>
      </c>
      <c r="O1844" s="2">
        <v>2890000</v>
      </c>
      <c r="P1844" s="2">
        <v>3150000</v>
      </c>
      <c r="Q1844" s="2">
        <f t="shared" si="310"/>
        <v>260000</v>
      </c>
      <c r="R1844" s="4">
        <f t="shared" si="311"/>
        <v>8.9965397923875437E-2</v>
      </c>
      <c r="S1844" s="2">
        <v>19052</v>
      </c>
      <c r="T1844" s="9">
        <f t="shared" si="312"/>
        <v>60605.25</v>
      </c>
      <c r="U1844" s="2">
        <v>66022</v>
      </c>
      <c r="V1844" s="5">
        <f t="shared" si="313"/>
        <v>5416.75</v>
      </c>
      <c r="W1844" s="4">
        <f t="shared" si="314"/>
        <v>8.9377570425004438E-2</v>
      </c>
      <c r="X1844" s="22">
        <f t="shared" si="315"/>
        <v>60000.683725424999</v>
      </c>
      <c r="Y1844" s="22">
        <f t="shared" si="316"/>
        <v>65363.399060642587</v>
      </c>
      <c r="Z1844" s="22">
        <f t="shared" si="318"/>
        <v>3137443.1549108443</v>
      </c>
      <c r="AA1844" s="11">
        <v>1139</v>
      </c>
      <c r="AB1844" s="2">
        <v>1939</v>
      </c>
      <c r="AC1844" s="2">
        <f t="shared" si="317"/>
        <v>77</v>
      </c>
      <c r="AD1844" s="2" t="s">
        <v>37</v>
      </c>
    </row>
    <row r="1845" spans="1:30" x14ac:dyDescent="0.2">
      <c r="A1845">
        <v>6</v>
      </c>
      <c r="B1845" s="2" t="s">
        <v>559</v>
      </c>
      <c r="C1845" s="2" t="s">
        <v>22</v>
      </c>
      <c r="D1845" s="2" t="s">
        <v>23</v>
      </c>
      <c r="E1845" s="2" t="s">
        <v>2767</v>
      </c>
      <c r="F1845" s="2" t="s">
        <v>2775</v>
      </c>
      <c r="G1845" s="2">
        <v>46</v>
      </c>
      <c r="H1845" s="2">
        <v>54</v>
      </c>
      <c r="I1845" s="3">
        <v>42397</v>
      </c>
      <c r="J1845" s="3">
        <v>42409</v>
      </c>
      <c r="K1845" s="3" t="s">
        <v>2534</v>
      </c>
      <c r="L1845" s="17">
        <f t="shared" si="308"/>
        <v>240.59</v>
      </c>
      <c r="M1845" s="20">
        <f t="shared" si="309"/>
        <v>0.99002452304750821</v>
      </c>
      <c r="N1845" s="2">
        <v>12</v>
      </c>
      <c r="O1845" s="2">
        <v>2800000</v>
      </c>
      <c r="P1845" s="2">
        <v>3350000</v>
      </c>
      <c r="Q1845" s="2">
        <f t="shared" si="310"/>
        <v>550000</v>
      </c>
      <c r="R1845" s="4">
        <f t="shared" si="311"/>
        <v>0.19642857142857142</v>
      </c>
      <c r="S1845" s="2">
        <v>1659</v>
      </c>
      <c r="T1845" s="9">
        <f t="shared" si="312"/>
        <v>60905.630434782608</v>
      </c>
      <c r="U1845" s="2">
        <v>72862</v>
      </c>
      <c r="V1845" s="5">
        <f t="shared" si="313"/>
        <v>11956.369565217392</v>
      </c>
      <c r="W1845" s="4">
        <f t="shared" si="314"/>
        <v>0.19630975789701746</v>
      </c>
      <c r="X1845" s="22">
        <f t="shared" si="315"/>
        <v>60298.067722103449</v>
      </c>
      <c r="Y1845" s="22">
        <f t="shared" si="316"/>
        <v>72135.166798287537</v>
      </c>
      <c r="Z1845" s="22">
        <f t="shared" si="318"/>
        <v>3318217.6727212267</v>
      </c>
      <c r="AA1845" s="2">
        <v>400</v>
      </c>
      <c r="AB1845" s="2">
        <v>1890</v>
      </c>
      <c r="AC1845" s="2">
        <f t="shared" si="317"/>
        <v>126</v>
      </c>
      <c r="AD1845" s="2" t="s">
        <v>133</v>
      </c>
    </row>
    <row r="1846" spans="1:30" x14ac:dyDescent="0.2">
      <c r="A1846">
        <v>6</v>
      </c>
      <c r="B1846" s="2" t="s">
        <v>1575</v>
      </c>
      <c r="C1846" s="2" t="s">
        <v>22</v>
      </c>
      <c r="D1846" s="2" t="s">
        <v>23</v>
      </c>
      <c r="E1846" s="2" t="s">
        <v>2767</v>
      </c>
      <c r="F1846" s="2" t="s">
        <v>2775</v>
      </c>
      <c r="G1846" s="2">
        <v>72</v>
      </c>
      <c r="H1846" s="2">
        <v>80</v>
      </c>
      <c r="I1846" s="3">
        <v>42398</v>
      </c>
      <c r="J1846" s="3">
        <v>42410</v>
      </c>
      <c r="K1846" s="3" t="s">
        <v>2534</v>
      </c>
      <c r="L1846" s="17">
        <f t="shared" si="308"/>
        <v>240.59</v>
      </c>
      <c r="M1846" s="20">
        <f t="shared" si="309"/>
        <v>0.99002452304750821</v>
      </c>
      <c r="N1846" s="2">
        <v>12</v>
      </c>
      <c r="O1846" s="2">
        <v>4700000</v>
      </c>
      <c r="P1846" s="2">
        <v>4600000</v>
      </c>
      <c r="Q1846" s="2">
        <f t="shared" si="310"/>
        <v>-100000</v>
      </c>
      <c r="R1846" s="4">
        <f t="shared" si="311"/>
        <v>-2.1276595744680851E-2</v>
      </c>
      <c r="S1846" s="2"/>
      <c r="T1846" s="9">
        <f t="shared" si="312"/>
        <v>65277.777777777781</v>
      </c>
      <c r="U1846" s="2">
        <v>63889</v>
      </c>
      <c r="V1846" s="5">
        <f t="shared" si="313"/>
        <v>-1388.777777777781</v>
      </c>
      <c r="W1846" s="4">
        <f t="shared" si="314"/>
        <v>-2.1274893617021326E-2</v>
      </c>
      <c r="X1846" s="22">
        <f t="shared" si="315"/>
        <v>64626.600810045675</v>
      </c>
      <c r="Y1846" s="22">
        <f t="shared" si="316"/>
        <v>63251.676752982254</v>
      </c>
      <c r="Z1846" s="22">
        <f t="shared" si="318"/>
        <v>4554120.7262147218</v>
      </c>
      <c r="AA1846" s="2">
        <v>415</v>
      </c>
      <c r="AB1846" s="2">
        <v>1889</v>
      </c>
      <c r="AC1846" s="2">
        <f t="shared" si="317"/>
        <v>127</v>
      </c>
      <c r="AD1846" s="2" t="s">
        <v>27</v>
      </c>
    </row>
    <row r="1847" spans="1:30" x14ac:dyDescent="0.2">
      <c r="A1847">
        <v>9</v>
      </c>
      <c r="B1847" s="2" t="s">
        <v>1740</v>
      </c>
      <c r="C1847" s="2" t="s">
        <v>22</v>
      </c>
      <c r="D1847" s="2" t="s">
        <v>23</v>
      </c>
      <c r="E1847" s="2" t="s">
        <v>2767</v>
      </c>
      <c r="F1847" s="2" t="s">
        <v>2775</v>
      </c>
      <c r="G1847" s="2">
        <v>77</v>
      </c>
      <c r="H1847" s="2">
        <v>88</v>
      </c>
      <c r="I1847" s="3">
        <v>42419</v>
      </c>
      <c r="J1847" s="3">
        <v>42431</v>
      </c>
      <c r="K1847" s="3" t="s">
        <v>2535</v>
      </c>
      <c r="L1847" s="17">
        <f t="shared" si="308"/>
        <v>245.99</v>
      </c>
      <c r="M1847" s="20">
        <f t="shared" si="309"/>
        <v>0.96829139395910402</v>
      </c>
      <c r="N1847" s="2">
        <v>12</v>
      </c>
      <c r="O1847" s="2">
        <v>5500000</v>
      </c>
      <c r="P1847" s="2">
        <v>6500000</v>
      </c>
      <c r="Q1847" s="2">
        <f t="shared" si="310"/>
        <v>1000000</v>
      </c>
      <c r="R1847" s="4">
        <f t="shared" si="311"/>
        <v>0.18181818181818182</v>
      </c>
      <c r="S1847" s="2">
        <v>3660</v>
      </c>
      <c r="T1847" s="9">
        <f t="shared" si="312"/>
        <v>71476.103896103901</v>
      </c>
      <c r="U1847" s="2">
        <v>84463</v>
      </c>
      <c r="V1847" s="5">
        <f t="shared" si="313"/>
        <v>12986.896103896099</v>
      </c>
      <c r="W1847" s="4">
        <f t="shared" si="314"/>
        <v>0.18169563526816693</v>
      </c>
      <c r="X1847" s="22">
        <f t="shared" si="315"/>
        <v>69209.69627632419</v>
      </c>
      <c r="Y1847" s="22">
        <f t="shared" si="316"/>
        <v>81784.796007967801</v>
      </c>
      <c r="Z1847" s="22">
        <f t="shared" si="318"/>
        <v>6297429.2926135203</v>
      </c>
      <c r="AA1847" s="2">
        <v>910</v>
      </c>
      <c r="AB1847" s="2">
        <v>2003</v>
      </c>
      <c r="AC1847" s="2">
        <f t="shared" si="317"/>
        <v>13</v>
      </c>
      <c r="AD1847" s="2" t="s">
        <v>203</v>
      </c>
    </row>
    <row r="1848" spans="1:30" x14ac:dyDescent="0.2">
      <c r="A1848">
        <v>10</v>
      </c>
      <c r="B1848" s="2" t="s">
        <v>653</v>
      </c>
      <c r="C1848" s="2" t="s">
        <v>22</v>
      </c>
      <c r="D1848" s="2" t="s">
        <v>23</v>
      </c>
      <c r="E1848" s="2" t="s">
        <v>2767</v>
      </c>
      <c r="F1848" s="2" t="s">
        <v>2775</v>
      </c>
      <c r="G1848" s="2">
        <v>48</v>
      </c>
      <c r="H1848" s="2">
        <v>53</v>
      </c>
      <c r="I1848" s="3">
        <v>42424</v>
      </c>
      <c r="J1848" s="3">
        <v>42436</v>
      </c>
      <c r="K1848" s="3" t="s">
        <v>2535</v>
      </c>
      <c r="L1848" s="17">
        <f t="shared" si="308"/>
        <v>245.99</v>
      </c>
      <c r="M1848" s="20">
        <f t="shared" si="309"/>
        <v>0.96829139395910402</v>
      </c>
      <c r="N1848" s="2">
        <v>12</v>
      </c>
      <c r="O1848" s="2">
        <v>2490000</v>
      </c>
      <c r="P1848" s="2">
        <v>2980000</v>
      </c>
      <c r="Q1848" s="2">
        <f t="shared" si="310"/>
        <v>490000</v>
      </c>
      <c r="R1848" s="4">
        <f t="shared" si="311"/>
        <v>0.19678714859437751</v>
      </c>
      <c r="S1848" s="2"/>
      <c r="T1848" s="9">
        <f t="shared" si="312"/>
        <v>51875</v>
      </c>
      <c r="U1848" s="2">
        <v>62083</v>
      </c>
      <c r="V1848" s="5">
        <f t="shared" si="313"/>
        <v>10208</v>
      </c>
      <c r="W1848" s="4">
        <f t="shared" si="314"/>
        <v>0.19678072289156626</v>
      </c>
      <c r="X1848" s="22">
        <f t="shared" si="315"/>
        <v>50230.11606162852</v>
      </c>
      <c r="Y1848" s="22">
        <f t="shared" si="316"/>
        <v>60114.434611163051</v>
      </c>
      <c r="Z1848" s="22">
        <f t="shared" si="318"/>
        <v>2885492.8613358266</v>
      </c>
      <c r="AA1848" s="11">
        <v>10989</v>
      </c>
      <c r="AB1848" s="2">
        <v>2006</v>
      </c>
      <c r="AC1848" s="2">
        <f t="shared" si="317"/>
        <v>10</v>
      </c>
      <c r="AD1848" s="2" t="s">
        <v>37</v>
      </c>
    </row>
    <row r="1849" spans="1:30" x14ac:dyDescent="0.2">
      <c r="A1849">
        <v>10</v>
      </c>
      <c r="B1849" s="2" t="s">
        <v>652</v>
      </c>
      <c r="C1849" s="2" t="s">
        <v>22</v>
      </c>
      <c r="D1849" s="2" t="s">
        <v>23</v>
      </c>
      <c r="E1849" s="2" t="s">
        <v>2767</v>
      </c>
      <c r="F1849" s="2" t="s">
        <v>2775</v>
      </c>
      <c r="G1849" s="2">
        <v>48</v>
      </c>
      <c r="H1849" s="2">
        <v>53</v>
      </c>
      <c r="I1849" s="3">
        <v>42425</v>
      </c>
      <c r="J1849" s="3">
        <v>42437</v>
      </c>
      <c r="K1849" s="3" t="s">
        <v>2535</v>
      </c>
      <c r="L1849" s="17">
        <f t="shared" si="308"/>
        <v>245.99</v>
      </c>
      <c r="M1849" s="20">
        <f t="shared" si="309"/>
        <v>0.96829139395910402</v>
      </c>
      <c r="N1849" s="2">
        <v>12</v>
      </c>
      <c r="O1849" s="2">
        <v>3590000</v>
      </c>
      <c r="P1849" s="2">
        <v>3700000</v>
      </c>
      <c r="Q1849" s="2">
        <f t="shared" si="310"/>
        <v>110000</v>
      </c>
      <c r="R1849" s="4">
        <f t="shared" si="311"/>
        <v>3.0640668523676879E-2</v>
      </c>
      <c r="S1849" s="2"/>
      <c r="T1849" s="9">
        <f t="shared" si="312"/>
        <v>74791.666666666672</v>
      </c>
      <c r="U1849" s="2">
        <v>77083</v>
      </c>
      <c r="V1849" s="5">
        <f t="shared" si="313"/>
        <v>2291.3333333333285</v>
      </c>
      <c r="W1849" s="4">
        <f t="shared" si="314"/>
        <v>3.0636211699164279E-2</v>
      </c>
      <c r="X1849" s="22">
        <f t="shared" si="315"/>
        <v>72420.127173191329</v>
      </c>
      <c r="Y1849" s="22">
        <f t="shared" si="316"/>
        <v>74638.80552054962</v>
      </c>
      <c r="Z1849" s="22">
        <f t="shared" si="318"/>
        <v>3582662.6649863818</v>
      </c>
      <c r="AA1849" s="11">
        <v>3394</v>
      </c>
      <c r="AB1849" s="2">
        <v>2015</v>
      </c>
      <c r="AC1849" s="2">
        <f t="shared" si="317"/>
        <v>1</v>
      </c>
      <c r="AD1849" s="2" t="s">
        <v>37</v>
      </c>
    </row>
    <row r="1850" spans="1:30" x14ac:dyDescent="0.2">
      <c r="A1850">
        <v>10</v>
      </c>
      <c r="B1850" s="2" t="s">
        <v>446</v>
      </c>
      <c r="C1850" s="2" t="s">
        <v>22</v>
      </c>
      <c r="D1850" s="2" t="s">
        <v>23</v>
      </c>
      <c r="E1850" s="2" t="s">
        <v>2767</v>
      </c>
      <c r="F1850" s="2" t="s">
        <v>2775</v>
      </c>
      <c r="G1850" s="2">
        <v>42</v>
      </c>
      <c r="H1850" s="2">
        <v>47</v>
      </c>
      <c r="I1850" s="3">
        <v>42426</v>
      </c>
      <c r="J1850" s="3">
        <v>42438</v>
      </c>
      <c r="K1850" s="3" t="s">
        <v>2535</v>
      </c>
      <c r="L1850" s="17">
        <f t="shared" si="308"/>
        <v>245.99</v>
      </c>
      <c r="M1850" s="20">
        <f t="shared" si="309"/>
        <v>0.96829139395910402</v>
      </c>
      <c r="N1850" s="2">
        <v>12</v>
      </c>
      <c r="O1850" s="2">
        <v>2250000</v>
      </c>
      <c r="P1850" s="2">
        <v>2275000</v>
      </c>
      <c r="Q1850" s="2">
        <f t="shared" si="310"/>
        <v>25000</v>
      </c>
      <c r="R1850" s="4">
        <f t="shared" si="311"/>
        <v>1.1111111111111112E-2</v>
      </c>
      <c r="S1850" s="2">
        <v>47616</v>
      </c>
      <c r="T1850" s="9">
        <f t="shared" si="312"/>
        <v>54705.142857142855</v>
      </c>
      <c r="U1850" s="2">
        <v>55300</v>
      </c>
      <c r="V1850" s="5">
        <f t="shared" si="313"/>
        <v>594.85714285714494</v>
      </c>
      <c r="W1850" s="4">
        <f t="shared" si="314"/>
        <v>1.0873879708358616E-2</v>
      </c>
      <c r="X1850" s="22">
        <f t="shared" si="315"/>
        <v>52970.519033874778</v>
      </c>
      <c r="Y1850" s="22">
        <f t="shared" si="316"/>
        <v>53546.514085938456</v>
      </c>
      <c r="Z1850" s="22">
        <f t="shared" si="318"/>
        <v>2248953.5916094151</v>
      </c>
      <c r="AA1850" s="11">
        <v>1922</v>
      </c>
      <c r="AB1850" s="2">
        <v>1937</v>
      </c>
      <c r="AC1850" s="2">
        <f t="shared" si="317"/>
        <v>79</v>
      </c>
      <c r="AD1850" s="2" t="s">
        <v>37</v>
      </c>
    </row>
    <row r="1851" spans="1:30" x14ac:dyDescent="0.2">
      <c r="A1851">
        <v>10</v>
      </c>
      <c r="B1851" s="2" t="s">
        <v>605</v>
      </c>
      <c r="C1851" s="2" t="s">
        <v>22</v>
      </c>
      <c r="D1851" s="2" t="s">
        <v>23</v>
      </c>
      <c r="E1851" s="2" t="s">
        <v>2767</v>
      </c>
      <c r="F1851" s="2" t="s">
        <v>2775</v>
      </c>
      <c r="G1851" s="2">
        <v>47</v>
      </c>
      <c r="H1851" s="2">
        <v>54</v>
      </c>
      <c r="I1851" s="3">
        <v>42426</v>
      </c>
      <c r="J1851" s="3">
        <v>42438</v>
      </c>
      <c r="K1851" s="3" t="s">
        <v>2535</v>
      </c>
      <c r="L1851" s="17">
        <f t="shared" si="308"/>
        <v>245.99</v>
      </c>
      <c r="M1851" s="20">
        <f t="shared" si="309"/>
        <v>0.96829139395910402</v>
      </c>
      <c r="N1851" s="2">
        <v>12</v>
      </c>
      <c r="O1851" s="2">
        <v>3290000</v>
      </c>
      <c r="P1851" s="2">
        <v>3750000</v>
      </c>
      <c r="Q1851" s="2">
        <f t="shared" si="310"/>
        <v>460000</v>
      </c>
      <c r="R1851" s="4">
        <f t="shared" si="311"/>
        <v>0.1398176291793313</v>
      </c>
      <c r="S1851" s="2">
        <v>35994</v>
      </c>
      <c r="T1851" s="9">
        <f t="shared" si="312"/>
        <v>70765.829787234048</v>
      </c>
      <c r="U1851" s="2">
        <v>80553</v>
      </c>
      <c r="V1851" s="5">
        <f t="shared" si="313"/>
        <v>9787.1702127659519</v>
      </c>
      <c r="W1851" s="4">
        <f t="shared" si="314"/>
        <v>0.13830361690369847</v>
      </c>
      <c r="X1851" s="22">
        <f t="shared" si="315"/>
        <v>68521.943969353539</v>
      </c>
      <c r="Y1851" s="22">
        <f t="shared" si="316"/>
        <v>77998.776657587703</v>
      </c>
      <c r="Z1851" s="22">
        <f t="shared" si="318"/>
        <v>3665942.5029066219</v>
      </c>
      <c r="AA1851" s="2">
        <v>381</v>
      </c>
      <c r="AB1851" s="2">
        <v>1894</v>
      </c>
      <c r="AC1851" s="2">
        <f t="shared" si="317"/>
        <v>122</v>
      </c>
      <c r="AD1851" s="2" t="s">
        <v>120</v>
      </c>
    </row>
    <row r="1852" spans="1:30" x14ac:dyDescent="0.2">
      <c r="A1852">
        <v>11</v>
      </c>
      <c r="B1852" s="2" t="s">
        <v>344</v>
      </c>
      <c r="C1852" s="2" t="s">
        <v>22</v>
      </c>
      <c r="D1852" s="2" t="s">
        <v>23</v>
      </c>
      <c r="E1852" s="2" t="s">
        <v>2767</v>
      </c>
      <c r="F1852" s="2" t="s">
        <v>2775</v>
      </c>
      <c r="G1852" s="2">
        <v>38</v>
      </c>
      <c r="H1852" s="2">
        <v>43</v>
      </c>
      <c r="I1852" s="3">
        <v>42432</v>
      </c>
      <c r="J1852" s="3">
        <v>42444</v>
      </c>
      <c r="K1852" s="3" t="s">
        <v>2535</v>
      </c>
      <c r="L1852" s="17">
        <f t="shared" si="308"/>
        <v>245.99</v>
      </c>
      <c r="M1852" s="20">
        <f t="shared" si="309"/>
        <v>0.96829139395910402</v>
      </c>
      <c r="N1852" s="2">
        <v>12</v>
      </c>
      <c r="O1852" s="2">
        <v>2290000</v>
      </c>
      <c r="P1852" s="2">
        <v>2780000</v>
      </c>
      <c r="Q1852" s="2">
        <f t="shared" si="310"/>
        <v>490000</v>
      </c>
      <c r="R1852" s="4">
        <f t="shared" si="311"/>
        <v>0.21397379912663755</v>
      </c>
      <c r="S1852" s="2">
        <v>53033</v>
      </c>
      <c r="T1852" s="9">
        <f t="shared" si="312"/>
        <v>61658.76315789474</v>
      </c>
      <c r="U1852" s="2">
        <v>74554</v>
      </c>
      <c r="V1852" s="5">
        <f t="shared" si="313"/>
        <v>12895.23684210526</v>
      </c>
      <c r="W1852" s="4">
        <f t="shared" si="314"/>
        <v>0.20913875306066959</v>
      </c>
      <c r="X1852" s="22">
        <f t="shared" si="315"/>
        <v>59703.649727952143</v>
      </c>
      <c r="Y1852" s="22">
        <f t="shared" si="316"/>
        <v>72189.99658522704</v>
      </c>
      <c r="Z1852" s="22">
        <f t="shared" si="318"/>
        <v>2743219.8702386273</v>
      </c>
      <c r="AA1852" s="2">
        <v>404</v>
      </c>
      <c r="AB1852" s="2">
        <v>1899</v>
      </c>
      <c r="AC1852" s="2">
        <f t="shared" si="317"/>
        <v>117</v>
      </c>
      <c r="AD1852" s="2" t="s">
        <v>213</v>
      </c>
    </row>
    <row r="1853" spans="1:30" x14ac:dyDescent="0.2">
      <c r="A1853">
        <v>13</v>
      </c>
      <c r="B1853" s="2" t="s">
        <v>228</v>
      </c>
      <c r="C1853" s="2" t="s">
        <v>22</v>
      </c>
      <c r="D1853" s="2" t="s">
        <v>23</v>
      </c>
      <c r="E1853" s="2" t="s">
        <v>2767</v>
      </c>
      <c r="F1853" s="2" t="s">
        <v>2775</v>
      </c>
      <c r="G1853" s="2">
        <v>34</v>
      </c>
      <c r="H1853" s="2">
        <v>39</v>
      </c>
      <c r="I1853" s="3">
        <v>42448</v>
      </c>
      <c r="J1853" s="3">
        <v>42460</v>
      </c>
      <c r="K1853" s="3" t="s">
        <v>2535</v>
      </c>
      <c r="L1853" s="17">
        <f t="shared" si="308"/>
        <v>245.99</v>
      </c>
      <c r="M1853" s="20">
        <f t="shared" si="309"/>
        <v>0.96829139395910402</v>
      </c>
      <c r="N1853" s="2">
        <v>12</v>
      </c>
      <c r="O1853" s="2">
        <v>2000000</v>
      </c>
      <c r="P1853" s="2">
        <v>2250000</v>
      </c>
      <c r="Q1853" s="2">
        <f t="shared" si="310"/>
        <v>250000</v>
      </c>
      <c r="R1853" s="4">
        <f t="shared" si="311"/>
        <v>0.125</v>
      </c>
      <c r="S1853" s="2">
        <v>160000</v>
      </c>
      <c r="T1853" s="9">
        <f t="shared" si="312"/>
        <v>63529.411764705881</v>
      </c>
      <c r="U1853" s="2">
        <v>70882</v>
      </c>
      <c r="V1853" s="5">
        <f t="shared" si="313"/>
        <v>7352.5882352941189</v>
      </c>
      <c r="W1853" s="4">
        <f t="shared" si="314"/>
        <v>0.1157351851851852</v>
      </c>
      <c r="X1853" s="22">
        <f t="shared" si="315"/>
        <v>61514.982675048959</v>
      </c>
      <c r="Y1853" s="22">
        <f t="shared" si="316"/>
        <v>68634.430586609218</v>
      </c>
      <c r="Z1853" s="22">
        <f t="shared" si="318"/>
        <v>2333570.6399447136</v>
      </c>
      <c r="AA1853" s="11">
        <v>2242</v>
      </c>
      <c r="AB1853" s="2">
        <v>1938</v>
      </c>
      <c r="AC1853" s="2">
        <f t="shared" si="317"/>
        <v>78</v>
      </c>
      <c r="AD1853" s="2" t="s">
        <v>37</v>
      </c>
    </row>
    <row r="1854" spans="1:30" x14ac:dyDescent="0.2">
      <c r="A1854">
        <v>14</v>
      </c>
      <c r="B1854" s="2" t="s">
        <v>918</v>
      </c>
      <c r="C1854" s="2" t="s">
        <v>22</v>
      </c>
      <c r="D1854" s="2" t="s">
        <v>23</v>
      </c>
      <c r="E1854" s="2" t="s">
        <v>2767</v>
      </c>
      <c r="F1854" s="2" t="s">
        <v>2775</v>
      </c>
      <c r="G1854" s="2">
        <v>54</v>
      </c>
      <c r="H1854" s="2">
        <v>59</v>
      </c>
      <c r="I1854" s="3">
        <v>42452</v>
      </c>
      <c r="J1854" s="3">
        <v>42464</v>
      </c>
      <c r="K1854" s="3" t="s">
        <v>2536</v>
      </c>
      <c r="L1854" s="17">
        <f t="shared" si="308"/>
        <v>250.79</v>
      </c>
      <c r="M1854" s="20">
        <f t="shared" si="309"/>
        <v>0.9497587623110969</v>
      </c>
      <c r="N1854" s="2">
        <v>12</v>
      </c>
      <c r="O1854" s="2">
        <v>2700000</v>
      </c>
      <c r="P1854" s="2">
        <v>2700000</v>
      </c>
      <c r="Q1854" s="2">
        <f t="shared" si="310"/>
        <v>0</v>
      </c>
      <c r="R1854" s="4">
        <f t="shared" si="311"/>
        <v>0</v>
      </c>
      <c r="S1854" s="2">
        <v>118637</v>
      </c>
      <c r="T1854" s="9">
        <f t="shared" si="312"/>
        <v>52196.981481481482</v>
      </c>
      <c r="U1854" s="2">
        <v>52197</v>
      </c>
      <c r="V1854" s="5">
        <f t="shared" si="313"/>
        <v>1.8518518518249039E-2</v>
      </c>
      <c r="W1854" s="4">
        <f t="shared" si="314"/>
        <v>3.5478140675278446E-7</v>
      </c>
      <c r="X1854" s="22">
        <f t="shared" si="315"/>
        <v>49574.540528227095</v>
      </c>
      <c r="Y1854" s="22">
        <f t="shared" si="316"/>
        <v>49574.558116352324</v>
      </c>
      <c r="Z1854" s="22">
        <f t="shared" si="318"/>
        <v>2677026.1382830255</v>
      </c>
      <c r="AA1854" s="11">
        <v>3021</v>
      </c>
      <c r="AB1854" s="2">
        <v>1939</v>
      </c>
      <c r="AC1854" s="2">
        <f t="shared" si="317"/>
        <v>77</v>
      </c>
      <c r="AD1854" s="2" t="s">
        <v>58</v>
      </c>
    </row>
    <row r="1855" spans="1:30" x14ac:dyDescent="0.2">
      <c r="A1855">
        <v>14</v>
      </c>
      <c r="B1855" s="2" t="s">
        <v>437</v>
      </c>
      <c r="C1855" s="2" t="s">
        <v>22</v>
      </c>
      <c r="D1855" s="2" t="s">
        <v>23</v>
      </c>
      <c r="E1855" s="2" t="s">
        <v>2767</v>
      </c>
      <c r="F1855" s="2" t="s">
        <v>2775</v>
      </c>
      <c r="G1855" s="2">
        <v>66</v>
      </c>
      <c r="H1855" s="2">
        <v>74</v>
      </c>
      <c r="I1855" s="3">
        <v>42452</v>
      </c>
      <c r="J1855" s="3">
        <v>42464</v>
      </c>
      <c r="K1855" s="3" t="s">
        <v>2536</v>
      </c>
      <c r="L1855" s="17">
        <f t="shared" si="308"/>
        <v>250.79</v>
      </c>
      <c r="M1855" s="20">
        <f t="shared" si="309"/>
        <v>0.9497587623110969</v>
      </c>
      <c r="N1855" s="2">
        <v>12</v>
      </c>
      <c r="O1855" s="2">
        <v>3490000</v>
      </c>
      <c r="P1855" s="2">
        <v>3700000</v>
      </c>
      <c r="Q1855" s="2">
        <f t="shared" si="310"/>
        <v>210000</v>
      </c>
      <c r="R1855" s="4">
        <f t="shared" si="311"/>
        <v>6.0171919770773637E-2</v>
      </c>
      <c r="S1855" s="2">
        <v>105896</v>
      </c>
      <c r="T1855" s="9">
        <f t="shared" si="312"/>
        <v>54483.272727272728</v>
      </c>
      <c r="U1855" s="2">
        <v>57665</v>
      </c>
      <c r="V1855" s="5">
        <f t="shared" si="313"/>
        <v>3181.7272727272721</v>
      </c>
      <c r="W1855" s="4">
        <f t="shared" si="314"/>
        <v>5.8398240661020215E-2</v>
      </c>
      <c r="X1855" s="22">
        <f t="shared" si="315"/>
        <v>51745.965672112485</v>
      </c>
      <c r="Y1855" s="22">
        <f t="shared" si="316"/>
        <v>54767.839028669405</v>
      </c>
      <c r="Z1855" s="22">
        <f t="shared" si="318"/>
        <v>3614677.3758921809</v>
      </c>
      <c r="AA1855" s="11">
        <v>1877</v>
      </c>
      <c r="AB1855" s="2">
        <v>1966</v>
      </c>
      <c r="AC1855" s="2">
        <f t="shared" si="317"/>
        <v>50</v>
      </c>
      <c r="AD1855" s="2" t="s">
        <v>37</v>
      </c>
    </row>
    <row r="1856" spans="1:30" x14ac:dyDescent="0.2">
      <c r="A1856">
        <v>19</v>
      </c>
      <c r="B1856" s="2" t="s">
        <v>165</v>
      </c>
      <c r="C1856" s="2" t="s">
        <v>22</v>
      </c>
      <c r="D1856" s="2" t="s">
        <v>23</v>
      </c>
      <c r="E1856" s="2" t="s">
        <v>2767</v>
      </c>
      <c r="F1856" s="2" t="s">
        <v>2775</v>
      </c>
      <c r="G1856" s="2">
        <v>30</v>
      </c>
      <c r="H1856" s="2">
        <v>33</v>
      </c>
      <c r="I1856" s="3">
        <v>42488</v>
      </c>
      <c r="J1856" s="3">
        <v>42500</v>
      </c>
      <c r="K1856" s="3" t="s">
        <v>2537</v>
      </c>
      <c r="L1856" s="17">
        <f t="shared" si="308"/>
        <v>256.52</v>
      </c>
      <c r="M1856" s="20">
        <f t="shared" si="309"/>
        <v>0.92854358334632781</v>
      </c>
      <c r="N1856" s="2">
        <v>12</v>
      </c>
      <c r="O1856" s="2">
        <v>2200000</v>
      </c>
      <c r="P1856" s="2">
        <v>2780000</v>
      </c>
      <c r="Q1856" s="2">
        <f t="shared" si="310"/>
        <v>580000</v>
      </c>
      <c r="R1856" s="4">
        <f t="shared" si="311"/>
        <v>0.26363636363636361</v>
      </c>
      <c r="S1856" s="2">
        <v>64606</v>
      </c>
      <c r="T1856" s="9">
        <f t="shared" si="312"/>
        <v>75486.866666666669</v>
      </c>
      <c r="U1856" s="2">
        <v>94820</v>
      </c>
      <c r="V1856" s="5">
        <f t="shared" si="313"/>
        <v>19333.133333333331</v>
      </c>
      <c r="W1856" s="4">
        <f t="shared" si="314"/>
        <v>0.25611254231420383</v>
      </c>
      <c r="X1856" s="22">
        <f t="shared" si="315"/>
        <v>70092.84567025314</v>
      </c>
      <c r="Y1856" s="22">
        <f t="shared" si="316"/>
        <v>88044.502572898797</v>
      </c>
      <c r="Z1856" s="22">
        <f t="shared" si="318"/>
        <v>2641335.077186964</v>
      </c>
      <c r="AA1856" s="11">
        <v>1214</v>
      </c>
      <c r="AB1856" s="2">
        <v>1930</v>
      </c>
      <c r="AC1856" s="2">
        <f t="shared" si="317"/>
        <v>86</v>
      </c>
      <c r="AD1856" s="2" t="s">
        <v>37</v>
      </c>
    </row>
    <row r="1857" spans="1:30" x14ac:dyDescent="0.2">
      <c r="A1857">
        <v>19</v>
      </c>
      <c r="B1857" s="2" t="s">
        <v>1190</v>
      </c>
      <c r="C1857" s="2" t="s">
        <v>22</v>
      </c>
      <c r="D1857" s="2" t="s">
        <v>23</v>
      </c>
      <c r="E1857" s="2" t="s">
        <v>2767</v>
      </c>
      <c r="F1857" s="2" t="s">
        <v>2775</v>
      </c>
      <c r="G1857" s="2">
        <v>61</v>
      </c>
      <c r="H1857" s="2">
        <v>66</v>
      </c>
      <c r="I1857" s="3">
        <v>42490</v>
      </c>
      <c r="J1857" s="3">
        <v>42502</v>
      </c>
      <c r="K1857" s="3" t="s">
        <v>2537</v>
      </c>
      <c r="L1857" s="17">
        <f t="shared" si="308"/>
        <v>256.52</v>
      </c>
      <c r="M1857" s="20">
        <f t="shared" si="309"/>
        <v>0.92854358334632781</v>
      </c>
      <c r="N1857" s="2">
        <v>12</v>
      </c>
      <c r="O1857" s="2">
        <v>2790000</v>
      </c>
      <c r="P1857" s="2">
        <v>3250000</v>
      </c>
      <c r="Q1857" s="2">
        <f t="shared" si="310"/>
        <v>460000</v>
      </c>
      <c r="R1857" s="4">
        <f t="shared" si="311"/>
        <v>0.16487455197132617</v>
      </c>
      <c r="S1857" s="2">
        <v>323113</v>
      </c>
      <c r="T1857" s="9">
        <f t="shared" si="312"/>
        <v>51034.639344262294</v>
      </c>
      <c r="U1857" s="2">
        <v>58576</v>
      </c>
      <c r="V1857" s="5">
        <f t="shared" si="313"/>
        <v>7541.3606557377061</v>
      </c>
      <c r="W1857" s="4">
        <f t="shared" si="314"/>
        <v>0.14776945134982253</v>
      </c>
      <c r="X1857" s="22">
        <f t="shared" si="315"/>
        <v>47387.886891508795</v>
      </c>
      <c r="Y1857" s="22">
        <f t="shared" si="316"/>
        <v>54390.3689380945</v>
      </c>
      <c r="Z1857" s="22">
        <f t="shared" si="318"/>
        <v>3317812.5052237646</v>
      </c>
      <c r="AA1857" s="11">
        <v>1563</v>
      </c>
      <c r="AB1857" s="2">
        <v>1991</v>
      </c>
      <c r="AC1857" s="2">
        <f t="shared" si="317"/>
        <v>25</v>
      </c>
      <c r="AD1857" s="2" t="s">
        <v>27</v>
      </c>
    </row>
    <row r="1858" spans="1:30" x14ac:dyDescent="0.2">
      <c r="A1858">
        <v>21</v>
      </c>
      <c r="B1858" s="2" t="s">
        <v>1720</v>
      </c>
      <c r="C1858" s="2" t="s">
        <v>22</v>
      </c>
      <c r="D1858" s="2" t="s">
        <v>23</v>
      </c>
      <c r="E1858" s="2" t="s">
        <v>2767</v>
      </c>
      <c r="F1858" s="2" t="s">
        <v>2775</v>
      </c>
      <c r="G1858" s="2">
        <v>76</v>
      </c>
      <c r="H1858" s="2">
        <v>85</v>
      </c>
      <c r="I1858" s="3">
        <v>42502</v>
      </c>
      <c r="J1858" s="3">
        <v>42514</v>
      </c>
      <c r="K1858" s="3" t="s">
        <v>2537</v>
      </c>
      <c r="L1858" s="17">
        <f t="shared" ref="L1858:L1921" si="319">IF(K1858="Januar",238.19,IF(K1858="Februar",240.59,IF(K1858="Mars",245.99,IF(K1858="April",250.79,IF(K1858="Mai",256.52,IF(K1858="Juni",259.83,IF(K1858="Juli",265.66,IF(K1858="August",272.21,IF(K1858="September",275.91,IF(K1858="Oktober",281.13,IF(K1858="November",284.38,IF(K1858="Desember",287.34,0))))))))))))</f>
        <v>256.52</v>
      </c>
      <c r="M1858" s="20">
        <f t="shared" ref="M1858:M1921" si="320">$L$2/L1858</f>
        <v>0.92854358334632781</v>
      </c>
      <c r="N1858" s="2">
        <v>12</v>
      </c>
      <c r="O1858" s="2">
        <v>4300000</v>
      </c>
      <c r="P1858" s="2">
        <v>4300000</v>
      </c>
      <c r="Q1858" s="2">
        <f t="shared" ref="Q1858:Q1921" si="321">P1858-O1858</f>
        <v>0</v>
      </c>
      <c r="R1858" s="4">
        <f t="shared" ref="R1858:R1921" si="322">Q1858/O1858</f>
        <v>0</v>
      </c>
      <c r="S1858" s="2">
        <v>14640</v>
      </c>
      <c r="T1858" s="9">
        <f t="shared" ref="T1858:T1921" si="323">(O1858+S1858)/G1858</f>
        <v>56771.57894736842</v>
      </c>
      <c r="U1858" s="2">
        <v>56772</v>
      </c>
      <c r="V1858" s="5">
        <f t="shared" ref="V1858:V1921" si="324">U1858-T1858</f>
        <v>0.4210526315800962</v>
      </c>
      <c r="W1858" s="4">
        <f t="shared" ref="W1858:W1921" si="325">V1858/T1858</f>
        <v>7.4166094969886975E-6</v>
      </c>
      <c r="X1858" s="22">
        <f t="shared" ref="X1858:X1921" si="326">T1858*M1858</f>
        <v>52714.885348018419</v>
      </c>
      <c r="Y1858" s="22">
        <f t="shared" ref="Y1858:Y1921" si="327">U1858*M1858</f>
        <v>52715.276313737719</v>
      </c>
      <c r="Z1858" s="22">
        <f t="shared" si="318"/>
        <v>4006360.9998440668</v>
      </c>
      <c r="AA1858" s="2">
        <v>580</v>
      </c>
      <c r="AB1858" s="2">
        <v>1888</v>
      </c>
      <c r="AC1858" s="2">
        <f t="shared" ref="AC1858:AC1921" si="328">2016-AB1858</f>
        <v>128</v>
      </c>
      <c r="AD1858" s="2" t="s">
        <v>37</v>
      </c>
    </row>
    <row r="1859" spans="1:30" x14ac:dyDescent="0.2">
      <c r="A1859">
        <v>21</v>
      </c>
      <c r="B1859" s="2" t="s">
        <v>326</v>
      </c>
      <c r="C1859" s="2" t="s">
        <v>22</v>
      </c>
      <c r="D1859" s="2" t="s">
        <v>23</v>
      </c>
      <c r="E1859" s="2" t="s">
        <v>2767</v>
      </c>
      <c r="F1859" s="2" t="s">
        <v>2775</v>
      </c>
      <c r="G1859" s="2">
        <v>37</v>
      </c>
      <c r="H1859" s="2">
        <v>43</v>
      </c>
      <c r="I1859" s="3">
        <v>42503</v>
      </c>
      <c r="J1859" s="3">
        <v>42515</v>
      </c>
      <c r="K1859" s="3" t="s">
        <v>2537</v>
      </c>
      <c r="L1859" s="17">
        <f t="shared" si="319"/>
        <v>256.52</v>
      </c>
      <c r="M1859" s="20">
        <f t="shared" si="320"/>
        <v>0.92854358334632781</v>
      </c>
      <c r="N1859" s="2">
        <v>12</v>
      </c>
      <c r="O1859" s="2">
        <v>2400000</v>
      </c>
      <c r="P1859" s="2">
        <v>2655000</v>
      </c>
      <c r="Q1859" s="2">
        <f t="shared" si="321"/>
        <v>255000</v>
      </c>
      <c r="R1859" s="4">
        <f t="shared" si="322"/>
        <v>0.10625</v>
      </c>
      <c r="S1859" s="2">
        <v>4587</v>
      </c>
      <c r="T1859" s="9">
        <f t="shared" si="323"/>
        <v>64988.83783783784</v>
      </c>
      <c r="U1859" s="2">
        <v>71881</v>
      </c>
      <c r="V1859" s="5">
        <f t="shared" si="324"/>
        <v>6892.1621621621598</v>
      </c>
      <c r="W1859" s="4">
        <f t="shared" si="325"/>
        <v>0.10605147578357527</v>
      </c>
      <c r="X1859" s="22">
        <f t="shared" si="326"/>
        <v>60344.96836345936</v>
      </c>
      <c r="Y1859" s="22">
        <f t="shared" si="327"/>
        <v>66744.641314517386</v>
      </c>
      <c r="Z1859" s="22">
        <f t="shared" ref="Z1859:Z1922" si="329">Y1859*G1859</f>
        <v>2469551.7286371435</v>
      </c>
      <c r="AA1859" s="11">
        <v>3599</v>
      </c>
      <c r="AB1859" s="2">
        <v>1935</v>
      </c>
      <c r="AC1859" s="2">
        <f t="shared" si="328"/>
        <v>81</v>
      </c>
      <c r="AD1859" s="2" t="s">
        <v>37</v>
      </c>
    </row>
    <row r="1860" spans="1:30" x14ac:dyDescent="0.2">
      <c r="A1860">
        <v>21</v>
      </c>
      <c r="B1860" s="2" t="s">
        <v>349</v>
      </c>
      <c r="C1860" s="2" t="s">
        <v>22</v>
      </c>
      <c r="D1860" s="2" t="s">
        <v>23</v>
      </c>
      <c r="E1860" s="2" t="s">
        <v>2767</v>
      </c>
      <c r="F1860" s="2" t="s">
        <v>2775</v>
      </c>
      <c r="G1860" s="2">
        <v>38</v>
      </c>
      <c r="H1860" s="2">
        <v>42</v>
      </c>
      <c r="I1860" s="3">
        <v>42503</v>
      </c>
      <c r="J1860" s="3">
        <v>42515</v>
      </c>
      <c r="K1860" s="3" t="s">
        <v>2537</v>
      </c>
      <c r="L1860" s="17">
        <f t="shared" si="319"/>
        <v>256.52</v>
      </c>
      <c r="M1860" s="20">
        <f t="shared" si="320"/>
        <v>0.92854358334632781</v>
      </c>
      <c r="N1860" s="2">
        <v>12</v>
      </c>
      <c r="O1860" s="2">
        <v>2800000</v>
      </c>
      <c r="P1860" s="2">
        <v>3325000</v>
      </c>
      <c r="Q1860" s="2">
        <f t="shared" si="321"/>
        <v>525000</v>
      </c>
      <c r="R1860" s="4">
        <f t="shared" si="322"/>
        <v>0.1875</v>
      </c>
      <c r="S1860" s="2">
        <v>1493</v>
      </c>
      <c r="T1860" s="9">
        <f t="shared" si="323"/>
        <v>73723.5</v>
      </c>
      <c r="U1860" s="2">
        <v>87539</v>
      </c>
      <c r="V1860" s="5">
        <f t="shared" si="324"/>
        <v>13815.5</v>
      </c>
      <c r="W1860" s="4">
        <f t="shared" si="325"/>
        <v>0.18739614912477026</v>
      </c>
      <c r="X1860" s="22">
        <f t="shared" si="326"/>
        <v>68455.482866833001</v>
      </c>
      <c r="Y1860" s="22">
        <f t="shared" si="327"/>
        <v>81283.776742554197</v>
      </c>
      <c r="Z1860" s="22">
        <f t="shared" si="329"/>
        <v>3088783.5162170595</v>
      </c>
      <c r="AA1860" s="11">
        <v>1556</v>
      </c>
      <c r="AB1860" s="2">
        <v>2010</v>
      </c>
      <c r="AC1860" s="2">
        <f t="shared" si="328"/>
        <v>6</v>
      </c>
      <c r="AD1860" s="2" t="s">
        <v>209</v>
      </c>
    </row>
    <row r="1861" spans="1:30" x14ac:dyDescent="0.2">
      <c r="A1861">
        <v>21</v>
      </c>
      <c r="B1861" s="2" t="s">
        <v>396</v>
      </c>
      <c r="C1861" s="2" t="s">
        <v>22</v>
      </c>
      <c r="D1861" s="2" t="s">
        <v>23</v>
      </c>
      <c r="E1861" s="2" t="s">
        <v>2767</v>
      </c>
      <c r="F1861" s="2" t="s">
        <v>2775</v>
      </c>
      <c r="G1861" s="2">
        <v>40</v>
      </c>
      <c r="H1861" s="2">
        <v>44</v>
      </c>
      <c r="I1861" s="3">
        <v>42503</v>
      </c>
      <c r="J1861" s="3">
        <v>42515</v>
      </c>
      <c r="K1861" s="3" t="s">
        <v>2537</v>
      </c>
      <c r="L1861" s="17">
        <f t="shared" si="319"/>
        <v>256.52</v>
      </c>
      <c r="M1861" s="20">
        <f t="shared" si="320"/>
        <v>0.92854358334632781</v>
      </c>
      <c r="N1861" s="2">
        <v>12</v>
      </c>
      <c r="O1861" s="2">
        <v>2500000</v>
      </c>
      <c r="P1861" s="2">
        <v>3025000</v>
      </c>
      <c r="Q1861" s="2">
        <f t="shared" si="321"/>
        <v>525000</v>
      </c>
      <c r="R1861" s="4">
        <f t="shared" si="322"/>
        <v>0.21</v>
      </c>
      <c r="S1861" s="2">
        <v>57178</v>
      </c>
      <c r="T1861" s="9">
        <f t="shared" si="323"/>
        <v>63929.45</v>
      </c>
      <c r="U1861" s="2">
        <v>77054</v>
      </c>
      <c r="V1861" s="5">
        <f t="shared" si="324"/>
        <v>13124.550000000003</v>
      </c>
      <c r="W1861" s="4">
        <f t="shared" si="325"/>
        <v>0.20529740205804997</v>
      </c>
      <c r="X1861" s="22">
        <f t="shared" si="326"/>
        <v>59361.280584359891</v>
      </c>
      <c r="Y1861" s="22">
        <f t="shared" si="327"/>
        <v>71547.997271167944</v>
      </c>
      <c r="Z1861" s="22">
        <f t="shared" si="329"/>
        <v>2861919.8908467176</v>
      </c>
      <c r="AA1861" s="11">
        <v>2212</v>
      </c>
      <c r="AB1861" s="2">
        <v>1936</v>
      </c>
      <c r="AC1861" s="2">
        <f t="shared" si="328"/>
        <v>80</v>
      </c>
      <c r="AD1861" s="2" t="s">
        <v>37</v>
      </c>
    </row>
    <row r="1862" spans="1:30" x14ac:dyDescent="0.2">
      <c r="A1862">
        <v>21</v>
      </c>
      <c r="B1862" s="2" t="s">
        <v>1592</v>
      </c>
      <c r="C1862" s="2" t="s">
        <v>22</v>
      </c>
      <c r="D1862" s="2" t="s">
        <v>23</v>
      </c>
      <c r="E1862" s="2" t="s">
        <v>2767</v>
      </c>
      <c r="F1862" s="2" t="s">
        <v>2775</v>
      </c>
      <c r="G1862" s="2">
        <v>72</v>
      </c>
      <c r="H1862" s="2"/>
      <c r="I1862" s="3">
        <v>42503</v>
      </c>
      <c r="J1862" s="3">
        <v>42515</v>
      </c>
      <c r="K1862" s="3" t="s">
        <v>2537</v>
      </c>
      <c r="L1862" s="17">
        <f t="shared" si="319"/>
        <v>256.52</v>
      </c>
      <c r="M1862" s="20">
        <f t="shared" si="320"/>
        <v>0.92854358334632781</v>
      </c>
      <c r="N1862" s="2">
        <v>12</v>
      </c>
      <c r="O1862" s="2">
        <v>4990000</v>
      </c>
      <c r="P1862" s="2">
        <v>5430000</v>
      </c>
      <c r="Q1862" s="2">
        <f t="shared" si="321"/>
        <v>440000</v>
      </c>
      <c r="R1862" s="4">
        <f t="shared" si="322"/>
        <v>8.8176352705410826E-2</v>
      </c>
      <c r="S1862" s="2"/>
      <c r="T1862" s="9">
        <f t="shared" si="323"/>
        <v>69305.555555555562</v>
      </c>
      <c r="U1862" s="2">
        <v>75417</v>
      </c>
      <c r="V1862" s="5">
        <f t="shared" si="324"/>
        <v>6111.444444444438</v>
      </c>
      <c r="W1862" s="4">
        <f t="shared" si="325"/>
        <v>8.8181162324649204E-2</v>
      </c>
      <c r="X1862" s="22">
        <f t="shared" si="326"/>
        <v>64353.22890136356</v>
      </c>
      <c r="Y1862" s="22">
        <f t="shared" si="327"/>
        <v>70027.971425230004</v>
      </c>
      <c r="Z1862" s="22">
        <f t="shared" si="329"/>
        <v>5042013.9426165605</v>
      </c>
      <c r="AA1862" s="11">
        <v>7232</v>
      </c>
      <c r="AB1862" s="2">
        <v>2005</v>
      </c>
      <c r="AC1862" s="2">
        <f t="shared" si="328"/>
        <v>11</v>
      </c>
      <c r="AD1862" s="2" t="s">
        <v>460</v>
      </c>
    </row>
    <row r="1863" spans="1:30" x14ac:dyDescent="0.2">
      <c r="A1863">
        <v>21</v>
      </c>
      <c r="B1863" s="2" t="s">
        <v>361</v>
      </c>
      <c r="C1863" s="2" t="s">
        <v>22</v>
      </c>
      <c r="D1863" s="2" t="s">
        <v>23</v>
      </c>
      <c r="E1863" s="2" t="s">
        <v>2767</v>
      </c>
      <c r="F1863" s="2" t="s">
        <v>2775</v>
      </c>
      <c r="G1863" s="2">
        <v>73</v>
      </c>
      <c r="H1863" s="2">
        <v>81</v>
      </c>
      <c r="I1863" s="3">
        <v>42503</v>
      </c>
      <c r="J1863" s="3">
        <v>42515</v>
      </c>
      <c r="K1863" s="3" t="s">
        <v>2537</v>
      </c>
      <c r="L1863" s="17">
        <f t="shared" si="319"/>
        <v>256.52</v>
      </c>
      <c r="M1863" s="20">
        <f t="shared" si="320"/>
        <v>0.92854358334632781</v>
      </c>
      <c r="N1863" s="2">
        <v>12</v>
      </c>
      <c r="O1863" s="2">
        <v>4700000</v>
      </c>
      <c r="P1863" s="2">
        <v>4900000</v>
      </c>
      <c r="Q1863" s="2">
        <f t="shared" si="321"/>
        <v>200000</v>
      </c>
      <c r="R1863" s="4">
        <f t="shared" si="322"/>
        <v>4.2553191489361701E-2</v>
      </c>
      <c r="S1863" s="2"/>
      <c r="T1863" s="9">
        <f t="shared" si="323"/>
        <v>64383.561643835616</v>
      </c>
      <c r="U1863" s="2">
        <v>67123</v>
      </c>
      <c r="V1863" s="5">
        <f t="shared" si="324"/>
        <v>2739.4383561643845</v>
      </c>
      <c r="W1863" s="4">
        <f t="shared" si="325"/>
        <v>4.2548723404255334E-2</v>
      </c>
      <c r="X1863" s="22">
        <f t="shared" si="326"/>
        <v>59782.943037366313</v>
      </c>
      <c r="Y1863" s="22">
        <f t="shared" si="327"/>
        <v>62326.630944955563</v>
      </c>
      <c r="Z1863" s="22">
        <f t="shared" si="329"/>
        <v>4549844.0589817557</v>
      </c>
      <c r="AA1863" s="11">
        <v>1462</v>
      </c>
      <c r="AB1863" s="2">
        <v>2014</v>
      </c>
      <c r="AC1863" s="2">
        <f t="shared" si="328"/>
        <v>2</v>
      </c>
      <c r="AD1863" s="2" t="s">
        <v>37</v>
      </c>
    </row>
    <row r="1864" spans="1:30" x14ac:dyDescent="0.2">
      <c r="A1864">
        <v>23</v>
      </c>
      <c r="B1864" s="2" t="s">
        <v>1001</v>
      </c>
      <c r="C1864" s="2" t="s">
        <v>22</v>
      </c>
      <c r="D1864" s="2" t="s">
        <v>23</v>
      </c>
      <c r="E1864" s="2" t="s">
        <v>2767</v>
      </c>
      <c r="F1864" s="2" t="s">
        <v>2775</v>
      </c>
      <c r="G1864" s="2">
        <v>68</v>
      </c>
      <c r="H1864" s="2">
        <v>80</v>
      </c>
      <c r="I1864" s="3">
        <v>42515</v>
      </c>
      <c r="J1864" s="3">
        <v>42527</v>
      </c>
      <c r="K1864" s="3" t="s">
        <v>2538</v>
      </c>
      <c r="L1864" s="17">
        <f t="shared" si="319"/>
        <v>259.83</v>
      </c>
      <c r="M1864" s="20">
        <f t="shared" si="320"/>
        <v>0.91671477504522192</v>
      </c>
      <c r="N1864" s="2">
        <v>12</v>
      </c>
      <c r="O1864" s="2">
        <v>4750000</v>
      </c>
      <c r="P1864" s="2">
        <v>5200000</v>
      </c>
      <c r="Q1864" s="2">
        <f t="shared" si="321"/>
        <v>450000</v>
      </c>
      <c r="R1864" s="4">
        <f t="shared" si="322"/>
        <v>9.4736842105263161E-2</v>
      </c>
      <c r="S1864" s="2">
        <v>3381</v>
      </c>
      <c r="T1864" s="9">
        <f t="shared" si="323"/>
        <v>69902.661764705888</v>
      </c>
      <c r="U1864" s="2">
        <v>76520</v>
      </c>
      <c r="V1864" s="5">
        <f t="shared" si="324"/>
        <v>6617.3382352941117</v>
      </c>
      <c r="W1864" s="4">
        <f t="shared" si="325"/>
        <v>9.4665039474007992E-2</v>
      </c>
      <c r="X1864" s="22">
        <f t="shared" si="326"/>
        <v>64080.802854694593</v>
      </c>
      <c r="Y1864" s="22">
        <f t="shared" si="327"/>
        <v>70147.014586460384</v>
      </c>
      <c r="Z1864" s="22">
        <f t="shared" si="329"/>
        <v>4769996.9918793058</v>
      </c>
      <c r="AA1864" s="11">
        <v>3313</v>
      </c>
      <c r="AB1864" s="2">
        <v>2010</v>
      </c>
      <c r="AC1864" s="2">
        <f t="shared" si="328"/>
        <v>6</v>
      </c>
      <c r="AD1864" s="2" t="s">
        <v>90</v>
      </c>
    </row>
    <row r="1865" spans="1:30" x14ac:dyDescent="0.2">
      <c r="A1865">
        <v>24</v>
      </c>
      <c r="B1865" s="2" t="s">
        <v>1285</v>
      </c>
      <c r="C1865" s="2" t="s">
        <v>22</v>
      </c>
      <c r="D1865" s="2" t="s">
        <v>23</v>
      </c>
      <c r="E1865" s="2" t="s">
        <v>2767</v>
      </c>
      <c r="F1865" s="2" t="s">
        <v>2775</v>
      </c>
      <c r="G1865" s="2">
        <v>64</v>
      </c>
      <c r="H1865" s="2">
        <v>74</v>
      </c>
      <c r="I1865" s="3">
        <v>42524</v>
      </c>
      <c r="J1865" s="3">
        <v>42536</v>
      </c>
      <c r="K1865" s="3" t="s">
        <v>2538</v>
      </c>
      <c r="L1865" s="17">
        <f t="shared" si="319"/>
        <v>259.83</v>
      </c>
      <c r="M1865" s="20">
        <f t="shared" si="320"/>
        <v>0.91671477504522192</v>
      </c>
      <c r="N1865" s="2">
        <v>12</v>
      </c>
      <c r="O1865" s="2">
        <v>4500000</v>
      </c>
      <c r="P1865" s="2">
        <v>5320000</v>
      </c>
      <c r="Q1865" s="2">
        <f t="shared" si="321"/>
        <v>820000</v>
      </c>
      <c r="R1865" s="4">
        <f t="shared" si="322"/>
        <v>0.18222222222222223</v>
      </c>
      <c r="S1865" s="2"/>
      <c r="T1865" s="9">
        <f t="shared" si="323"/>
        <v>70312.5</v>
      </c>
      <c r="U1865" s="2">
        <v>83125</v>
      </c>
      <c r="V1865" s="5">
        <f t="shared" si="324"/>
        <v>12812.5</v>
      </c>
      <c r="W1865" s="4">
        <f t="shared" si="325"/>
        <v>0.18222222222222223</v>
      </c>
      <c r="X1865" s="22">
        <f t="shared" si="326"/>
        <v>64456.507620367163</v>
      </c>
      <c r="Y1865" s="22">
        <f t="shared" si="327"/>
        <v>76201.915675634067</v>
      </c>
      <c r="Z1865" s="22">
        <f t="shared" si="329"/>
        <v>4876922.6032405803</v>
      </c>
      <c r="AA1865" s="11">
        <v>1986</v>
      </c>
      <c r="AB1865" s="2">
        <v>2004</v>
      </c>
      <c r="AC1865" s="2">
        <f t="shared" si="328"/>
        <v>12</v>
      </c>
      <c r="AD1865" s="2" t="s">
        <v>209</v>
      </c>
    </row>
    <row r="1866" spans="1:30" x14ac:dyDescent="0.2">
      <c r="A1866">
        <v>24</v>
      </c>
      <c r="B1866" s="2" t="s">
        <v>2145</v>
      </c>
      <c r="C1866" s="2" t="s">
        <v>22</v>
      </c>
      <c r="D1866" s="2" t="s">
        <v>23</v>
      </c>
      <c r="E1866" s="2" t="s">
        <v>2767</v>
      </c>
      <c r="F1866" s="2" t="s">
        <v>2775</v>
      </c>
      <c r="G1866" s="2">
        <v>97</v>
      </c>
      <c r="H1866" s="2">
        <v>115</v>
      </c>
      <c r="I1866" s="3">
        <v>42524</v>
      </c>
      <c r="J1866" s="3">
        <v>42536</v>
      </c>
      <c r="K1866" s="3" t="s">
        <v>2538</v>
      </c>
      <c r="L1866" s="17">
        <f t="shared" si="319"/>
        <v>259.83</v>
      </c>
      <c r="M1866" s="20">
        <f t="shared" si="320"/>
        <v>0.91671477504522192</v>
      </c>
      <c r="N1866" s="2">
        <v>12</v>
      </c>
      <c r="O1866" s="2">
        <v>5100000</v>
      </c>
      <c r="P1866" s="2">
        <v>5200000</v>
      </c>
      <c r="Q1866" s="2">
        <f t="shared" si="321"/>
        <v>100000</v>
      </c>
      <c r="R1866" s="4">
        <f t="shared" si="322"/>
        <v>1.9607843137254902E-2</v>
      </c>
      <c r="S1866" s="2">
        <v>412707</v>
      </c>
      <c r="T1866" s="9">
        <f t="shared" si="323"/>
        <v>56832.030927835054</v>
      </c>
      <c r="U1866" s="2">
        <v>57863</v>
      </c>
      <c r="V1866" s="5">
        <f t="shared" si="324"/>
        <v>1030.9690721649458</v>
      </c>
      <c r="W1866" s="4">
        <f t="shared" si="325"/>
        <v>1.8140633993426414E-2</v>
      </c>
      <c r="X1866" s="22">
        <f t="shared" si="326"/>
        <v>52098.762447373403</v>
      </c>
      <c r="Y1866" s="22">
        <f t="shared" si="327"/>
        <v>53043.867028441673</v>
      </c>
      <c r="Z1866" s="22">
        <f t="shared" si="329"/>
        <v>5145255.1017588424</v>
      </c>
      <c r="AA1866" s="11">
        <v>1880</v>
      </c>
      <c r="AB1866" s="2">
        <v>1892</v>
      </c>
      <c r="AC1866" s="2">
        <f t="shared" si="328"/>
        <v>124</v>
      </c>
      <c r="AD1866" s="2" t="s">
        <v>295</v>
      </c>
    </row>
    <row r="1867" spans="1:30" x14ac:dyDescent="0.2">
      <c r="A1867">
        <v>24</v>
      </c>
      <c r="B1867" s="2" t="s">
        <v>748</v>
      </c>
      <c r="C1867" s="2" t="s">
        <v>22</v>
      </c>
      <c r="D1867" s="2" t="s">
        <v>23</v>
      </c>
      <c r="E1867" s="2" t="s">
        <v>2767</v>
      </c>
      <c r="F1867" s="2" t="s">
        <v>2775</v>
      </c>
      <c r="G1867" s="2">
        <v>50</v>
      </c>
      <c r="H1867" s="2">
        <v>56</v>
      </c>
      <c r="I1867" s="3">
        <v>42525</v>
      </c>
      <c r="J1867" s="3">
        <v>42537</v>
      </c>
      <c r="K1867" s="3" t="s">
        <v>2538</v>
      </c>
      <c r="L1867" s="17">
        <f t="shared" si="319"/>
        <v>259.83</v>
      </c>
      <c r="M1867" s="20">
        <f t="shared" si="320"/>
        <v>0.91671477504522192</v>
      </c>
      <c r="N1867" s="2">
        <v>12</v>
      </c>
      <c r="O1867" s="2">
        <v>2800000</v>
      </c>
      <c r="P1867" s="2">
        <v>2850000</v>
      </c>
      <c r="Q1867" s="2">
        <f t="shared" si="321"/>
        <v>50000</v>
      </c>
      <c r="R1867" s="4">
        <f t="shared" si="322"/>
        <v>1.7857142857142856E-2</v>
      </c>
      <c r="S1867" s="2">
        <v>284787</v>
      </c>
      <c r="T1867" s="9">
        <f t="shared" si="323"/>
        <v>61695.74</v>
      </c>
      <c r="U1867" s="2">
        <v>62696</v>
      </c>
      <c r="V1867" s="5">
        <f t="shared" si="324"/>
        <v>1000.260000000002</v>
      </c>
      <c r="W1867" s="4">
        <f t="shared" si="325"/>
        <v>1.6212788759807438E-2</v>
      </c>
      <c r="X1867" s="22">
        <f t="shared" si="326"/>
        <v>56557.396415348499</v>
      </c>
      <c r="Y1867" s="22">
        <f t="shared" si="327"/>
        <v>57474.349536235233</v>
      </c>
      <c r="Z1867" s="22">
        <f t="shared" si="329"/>
        <v>2873717.4768117615</v>
      </c>
      <c r="AA1867" s="11">
        <v>1428</v>
      </c>
      <c r="AB1867" s="2">
        <v>1936</v>
      </c>
      <c r="AC1867" s="2">
        <f t="shared" si="328"/>
        <v>80</v>
      </c>
      <c r="AD1867" s="2" t="s">
        <v>88</v>
      </c>
    </row>
    <row r="1868" spans="1:30" x14ac:dyDescent="0.2">
      <c r="A1868">
        <v>25</v>
      </c>
      <c r="B1868" s="2" t="s">
        <v>636</v>
      </c>
      <c r="C1868" s="2" t="s">
        <v>22</v>
      </c>
      <c r="D1868" s="2" t="s">
        <v>23</v>
      </c>
      <c r="E1868" s="2" t="s">
        <v>2767</v>
      </c>
      <c r="F1868" s="2" t="s">
        <v>2775</v>
      </c>
      <c r="G1868" s="2">
        <v>62</v>
      </c>
      <c r="H1868" s="2">
        <v>69</v>
      </c>
      <c r="I1868" s="3">
        <v>42531</v>
      </c>
      <c r="J1868" s="3">
        <v>42543</v>
      </c>
      <c r="K1868" s="3" t="s">
        <v>2538</v>
      </c>
      <c r="L1868" s="17">
        <f t="shared" si="319"/>
        <v>259.83</v>
      </c>
      <c r="M1868" s="20">
        <f t="shared" si="320"/>
        <v>0.91671477504522192</v>
      </c>
      <c r="N1868" s="2">
        <v>12</v>
      </c>
      <c r="O1868" s="2">
        <v>4500000</v>
      </c>
      <c r="P1868" s="2">
        <v>5080000</v>
      </c>
      <c r="Q1868" s="2">
        <f t="shared" si="321"/>
        <v>580000</v>
      </c>
      <c r="R1868" s="4">
        <f t="shared" si="322"/>
        <v>0.12888888888888889</v>
      </c>
      <c r="S1868" s="2">
        <v>19000</v>
      </c>
      <c r="T1868" s="9">
        <f t="shared" si="323"/>
        <v>72887.096774193546</v>
      </c>
      <c r="U1868" s="2">
        <v>82242</v>
      </c>
      <c r="V1868" s="5">
        <f t="shared" si="324"/>
        <v>9354.9032258064544</v>
      </c>
      <c r="W1868" s="4">
        <f t="shared" si="325"/>
        <v>0.12834786457180797</v>
      </c>
      <c r="X1868" s="22">
        <f t="shared" si="326"/>
        <v>66816.678523054157</v>
      </c>
      <c r="Y1868" s="22">
        <f t="shared" si="327"/>
        <v>75392.45652926914</v>
      </c>
      <c r="Z1868" s="22">
        <f t="shared" si="329"/>
        <v>4674332.304814687</v>
      </c>
      <c r="AA1868" s="11">
        <v>6795</v>
      </c>
      <c r="AB1868" s="2">
        <v>2005</v>
      </c>
      <c r="AC1868" s="2">
        <f t="shared" si="328"/>
        <v>11</v>
      </c>
      <c r="AD1868" s="2" t="s">
        <v>37</v>
      </c>
    </row>
    <row r="1869" spans="1:30" x14ac:dyDescent="0.2">
      <c r="A1869">
        <v>25</v>
      </c>
      <c r="B1869" s="2" t="s">
        <v>1013</v>
      </c>
      <c r="C1869" s="2" t="s">
        <v>22</v>
      </c>
      <c r="D1869" s="2" t="s">
        <v>23</v>
      </c>
      <c r="E1869" s="2" t="s">
        <v>2767</v>
      </c>
      <c r="F1869" s="2" t="s">
        <v>2775</v>
      </c>
      <c r="G1869" s="2">
        <v>56</v>
      </c>
      <c r="H1869" s="2">
        <v>66</v>
      </c>
      <c r="I1869" s="3">
        <v>42532</v>
      </c>
      <c r="J1869" s="3">
        <v>42544</v>
      </c>
      <c r="K1869" s="3" t="s">
        <v>2538</v>
      </c>
      <c r="L1869" s="17">
        <f t="shared" si="319"/>
        <v>259.83</v>
      </c>
      <c r="M1869" s="20">
        <f t="shared" si="320"/>
        <v>0.91671477504522192</v>
      </c>
      <c r="N1869" s="2">
        <v>12</v>
      </c>
      <c r="O1869" s="2">
        <v>3200000</v>
      </c>
      <c r="P1869" s="2">
        <v>3250000</v>
      </c>
      <c r="Q1869" s="2">
        <f t="shared" si="321"/>
        <v>50000</v>
      </c>
      <c r="R1869" s="4">
        <f t="shared" si="322"/>
        <v>1.5625E-2</v>
      </c>
      <c r="S1869" s="2">
        <v>23908</v>
      </c>
      <c r="T1869" s="9">
        <f t="shared" si="323"/>
        <v>57569.785714285717</v>
      </c>
      <c r="U1869" s="2">
        <v>58463</v>
      </c>
      <c r="V1869" s="5">
        <f t="shared" si="324"/>
        <v>893.2142857142826</v>
      </c>
      <c r="W1869" s="4">
        <f t="shared" si="325"/>
        <v>1.5515331082648706E-2</v>
      </c>
      <c r="X1869" s="22">
        <f t="shared" si="326"/>
        <v>52775.073160473061</v>
      </c>
      <c r="Y1869" s="22">
        <f t="shared" si="327"/>
        <v>53593.895893468813</v>
      </c>
      <c r="Z1869" s="22">
        <f t="shared" si="329"/>
        <v>3001258.1700342535</v>
      </c>
      <c r="AA1869" s="11">
        <v>1848</v>
      </c>
      <c r="AB1869" s="2">
        <v>1985</v>
      </c>
      <c r="AC1869" s="2">
        <f t="shared" si="328"/>
        <v>31</v>
      </c>
      <c r="AD1869" s="2" t="s">
        <v>130</v>
      </c>
    </row>
    <row r="1870" spans="1:30" x14ac:dyDescent="0.2">
      <c r="A1870">
        <v>26</v>
      </c>
      <c r="B1870" s="2" t="s">
        <v>59</v>
      </c>
      <c r="C1870" s="2" t="s">
        <v>22</v>
      </c>
      <c r="D1870" s="2" t="s">
        <v>23</v>
      </c>
      <c r="E1870" s="2" t="s">
        <v>2767</v>
      </c>
      <c r="F1870" s="2" t="s">
        <v>2775</v>
      </c>
      <c r="G1870" s="2">
        <v>24</v>
      </c>
      <c r="H1870" s="2">
        <v>27</v>
      </c>
      <c r="I1870" s="3">
        <v>42537</v>
      </c>
      <c r="J1870" s="3">
        <v>42549</v>
      </c>
      <c r="K1870" s="3" t="s">
        <v>2538</v>
      </c>
      <c r="L1870" s="17">
        <f t="shared" si="319"/>
        <v>259.83</v>
      </c>
      <c r="M1870" s="20">
        <f t="shared" si="320"/>
        <v>0.91671477504522192</v>
      </c>
      <c r="N1870" s="2">
        <v>12</v>
      </c>
      <c r="O1870" s="2">
        <v>1990000</v>
      </c>
      <c r="P1870" s="2">
        <v>2580000</v>
      </c>
      <c r="Q1870" s="2">
        <f t="shared" si="321"/>
        <v>590000</v>
      </c>
      <c r="R1870" s="4">
        <f t="shared" si="322"/>
        <v>0.29648241206030151</v>
      </c>
      <c r="S1870" s="2">
        <v>550</v>
      </c>
      <c r="T1870" s="9">
        <f t="shared" si="323"/>
        <v>82939.583333333328</v>
      </c>
      <c r="U1870" s="2">
        <v>107523</v>
      </c>
      <c r="V1870" s="5">
        <f t="shared" si="324"/>
        <v>24583.416666666672</v>
      </c>
      <c r="W1870" s="4">
        <f t="shared" si="325"/>
        <v>0.29640149707367319</v>
      </c>
      <c r="X1870" s="22">
        <f t="shared" si="326"/>
        <v>76031.941477761095</v>
      </c>
      <c r="Y1870" s="22">
        <f t="shared" si="327"/>
        <v>98567.922757187393</v>
      </c>
      <c r="Z1870" s="22">
        <f t="shared" si="329"/>
        <v>2365630.1461724974</v>
      </c>
      <c r="AA1870" s="11">
        <v>1529</v>
      </c>
      <c r="AB1870" s="2">
        <v>1958</v>
      </c>
      <c r="AC1870" s="2">
        <f t="shared" si="328"/>
        <v>58</v>
      </c>
      <c r="AD1870" s="2" t="s">
        <v>46</v>
      </c>
    </row>
    <row r="1871" spans="1:30" x14ac:dyDescent="0.2">
      <c r="A1871">
        <v>31</v>
      </c>
      <c r="B1871" s="2" t="s">
        <v>887</v>
      </c>
      <c r="C1871" s="2" t="s">
        <v>22</v>
      </c>
      <c r="D1871" s="2" t="s">
        <v>23</v>
      </c>
      <c r="E1871" s="2" t="s">
        <v>2767</v>
      </c>
      <c r="F1871" s="2" t="s">
        <v>2775</v>
      </c>
      <c r="G1871" s="2">
        <v>53</v>
      </c>
      <c r="H1871" s="2">
        <v>59</v>
      </c>
      <c r="I1871" s="3">
        <v>42573</v>
      </c>
      <c r="J1871" s="3">
        <v>42585</v>
      </c>
      <c r="K1871" s="3" t="s">
        <v>2540</v>
      </c>
      <c r="L1871" s="17">
        <f t="shared" si="319"/>
        <v>272.20999999999998</v>
      </c>
      <c r="M1871" s="20">
        <f t="shared" si="320"/>
        <v>0.87502296021454029</v>
      </c>
      <c r="N1871" s="2">
        <v>12</v>
      </c>
      <c r="O1871" s="2">
        <v>2950000</v>
      </c>
      <c r="P1871" s="2">
        <v>3810000</v>
      </c>
      <c r="Q1871" s="2">
        <f t="shared" si="321"/>
        <v>860000</v>
      </c>
      <c r="R1871" s="4">
        <f t="shared" si="322"/>
        <v>0.29152542372881357</v>
      </c>
      <c r="S1871" s="2">
        <v>188680</v>
      </c>
      <c r="T1871" s="9">
        <f t="shared" si="323"/>
        <v>59220.377358490565</v>
      </c>
      <c r="U1871" s="2">
        <v>75447</v>
      </c>
      <c r="V1871" s="5">
        <f t="shared" si="324"/>
        <v>16226.622641509435</v>
      </c>
      <c r="W1871" s="4">
        <f t="shared" si="325"/>
        <v>0.27400403991486871</v>
      </c>
      <c r="X1871" s="22">
        <f t="shared" si="326"/>
        <v>51819.189901248552</v>
      </c>
      <c r="Y1871" s="22">
        <f t="shared" si="327"/>
        <v>66017.857279306423</v>
      </c>
      <c r="Z1871" s="22">
        <f t="shared" si="329"/>
        <v>3498946.4358032406</v>
      </c>
      <c r="AA1871" s="11">
        <v>1485</v>
      </c>
      <c r="AB1871" s="2">
        <v>1937</v>
      </c>
      <c r="AC1871" s="2">
        <f t="shared" si="328"/>
        <v>79</v>
      </c>
      <c r="AD1871" s="2" t="s">
        <v>120</v>
      </c>
    </row>
    <row r="1872" spans="1:30" x14ac:dyDescent="0.2">
      <c r="A1872">
        <v>31</v>
      </c>
      <c r="B1872" s="2" t="s">
        <v>388</v>
      </c>
      <c r="C1872" s="2" t="s">
        <v>22</v>
      </c>
      <c r="D1872" s="2" t="s">
        <v>23</v>
      </c>
      <c r="E1872" s="2" t="s">
        <v>2767</v>
      </c>
      <c r="F1872" s="2" t="s">
        <v>2775</v>
      </c>
      <c r="G1872" s="2">
        <v>44</v>
      </c>
      <c r="H1872" s="2">
        <v>50</v>
      </c>
      <c r="I1872" s="3">
        <v>42574</v>
      </c>
      <c r="J1872" s="3">
        <v>42586</v>
      </c>
      <c r="K1872" s="3" t="s">
        <v>2540</v>
      </c>
      <c r="L1872" s="17">
        <f t="shared" si="319"/>
        <v>272.20999999999998</v>
      </c>
      <c r="M1872" s="20">
        <f t="shared" si="320"/>
        <v>0.87502296021454029</v>
      </c>
      <c r="N1872" s="2">
        <v>12</v>
      </c>
      <c r="O1872" s="2">
        <v>3200000</v>
      </c>
      <c r="P1872" s="2">
        <v>3700000</v>
      </c>
      <c r="Q1872" s="2">
        <f t="shared" si="321"/>
        <v>500000</v>
      </c>
      <c r="R1872" s="4">
        <f t="shared" si="322"/>
        <v>0.15625</v>
      </c>
      <c r="S1872" s="2">
        <v>13855</v>
      </c>
      <c r="T1872" s="9">
        <f t="shared" si="323"/>
        <v>73042.159090909088</v>
      </c>
      <c r="U1872" s="2">
        <v>84406</v>
      </c>
      <c r="V1872" s="5">
        <f t="shared" si="324"/>
        <v>11363.840909090912</v>
      </c>
      <c r="W1872" s="4">
        <f t="shared" si="325"/>
        <v>0.15557920316878021</v>
      </c>
      <c r="X1872" s="22">
        <f t="shared" si="326"/>
        <v>63913.566268188668</v>
      </c>
      <c r="Y1872" s="22">
        <f t="shared" si="327"/>
        <v>73857.187979868482</v>
      </c>
      <c r="Z1872" s="22">
        <f t="shared" si="329"/>
        <v>3249716.2711142134</v>
      </c>
      <c r="AA1872" s="2">
        <v>987</v>
      </c>
      <c r="AB1872" s="2">
        <v>1898</v>
      </c>
      <c r="AC1872" s="2">
        <f t="shared" si="328"/>
        <v>118</v>
      </c>
      <c r="AD1872" s="2" t="s">
        <v>88</v>
      </c>
    </row>
    <row r="1873" spans="1:30" x14ac:dyDescent="0.2">
      <c r="A1873">
        <v>31</v>
      </c>
      <c r="B1873" s="2" t="s">
        <v>1099</v>
      </c>
      <c r="C1873" s="2" t="s">
        <v>22</v>
      </c>
      <c r="D1873" s="2" t="s">
        <v>23</v>
      </c>
      <c r="E1873" s="2" t="s">
        <v>2767</v>
      </c>
      <c r="F1873" s="2" t="s">
        <v>2775</v>
      </c>
      <c r="G1873" s="2">
        <v>58</v>
      </c>
      <c r="H1873" s="2">
        <v>65</v>
      </c>
      <c r="I1873" s="3">
        <v>42574</v>
      </c>
      <c r="J1873" s="3">
        <v>42586</v>
      </c>
      <c r="K1873" s="3" t="s">
        <v>2540</v>
      </c>
      <c r="L1873" s="17">
        <f t="shared" si="319"/>
        <v>272.20999999999998</v>
      </c>
      <c r="M1873" s="20">
        <f t="shared" si="320"/>
        <v>0.87502296021454029</v>
      </c>
      <c r="N1873" s="2">
        <v>12</v>
      </c>
      <c r="O1873" s="2">
        <v>3300000</v>
      </c>
      <c r="P1873" s="2">
        <v>4250000</v>
      </c>
      <c r="Q1873" s="2">
        <f t="shared" si="321"/>
        <v>950000</v>
      </c>
      <c r="R1873" s="4">
        <f t="shared" si="322"/>
        <v>0.2878787878787879</v>
      </c>
      <c r="S1873" s="2">
        <v>144458</v>
      </c>
      <c r="T1873" s="9">
        <f t="shared" si="323"/>
        <v>59387.206896551725</v>
      </c>
      <c r="U1873" s="2">
        <v>75767</v>
      </c>
      <c r="V1873" s="5">
        <f t="shared" si="324"/>
        <v>16379.793103448275</v>
      </c>
      <c r="W1873" s="4">
        <f t="shared" si="325"/>
        <v>0.27581349518559956</v>
      </c>
      <c r="X1873" s="22">
        <f t="shared" si="326"/>
        <v>51965.169577494053</v>
      </c>
      <c r="Y1873" s="22">
        <f t="shared" si="327"/>
        <v>66297.864626575072</v>
      </c>
      <c r="Z1873" s="22">
        <f t="shared" si="329"/>
        <v>3845276.148341354</v>
      </c>
      <c r="AA1873" s="2">
        <v>855</v>
      </c>
      <c r="AB1873" s="2">
        <v>1949</v>
      </c>
      <c r="AC1873" s="2">
        <f t="shared" si="328"/>
        <v>67</v>
      </c>
      <c r="AD1873" s="2" t="s">
        <v>231</v>
      </c>
    </row>
    <row r="1874" spans="1:30" x14ac:dyDescent="0.2">
      <c r="A1874">
        <v>32</v>
      </c>
      <c r="B1874" s="2" t="s">
        <v>257</v>
      </c>
      <c r="C1874" s="2" t="s">
        <v>22</v>
      </c>
      <c r="D1874" s="2" t="s">
        <v>23</v>
      </c>
      <c r="E1874" s="2" t="s">
        <v>2767</v>
      </c>
      <c r="F1874" s="2" t="s">
        <v>2775</v>
      </c>
      <c r="G1874" s="2">
        <v>34</v>
      </c>
      <c r="H1874" s="2">
        <v>37</v>
      </c>
      <c r="I1874" s="3">
        <v>42579</v>
      </c>
      <c r="J1874" s="3">
        <v>42591</v>
      </c>
      <c r="K1874" s="3" t="s">
        <v>2540</v>
      </c>
      <c r="L1874" s="17">
        <f t="shared" si="319"/>
        <v>272.20999999999998</v>
      </c>
      <c r="M1874" s="20">
        <f t="shared" si="320"/>
        <v>0.87502296021454029</v>
      </c>
      <c r="N1874" s="2">
        <v>12</v>
      </c>
      <c r="O1874" s="2">
        <v>2290000</v>
      </c>
      <c r="P1874" s="2">
        <v>3100000</v>
      </c>
      <c r="Q1874" s="2">
        <f t="shared" si="321"/>
        <v>810000</v>
      </c>
      <c r="R1874" s="4">
        <f t="shared" si="322"/>
        <v>0.35371179039301309</v>
      </c>
      <c r="S1874" s="2">
        <v>196111</v>
      </c>
      <c r="T1874" s="9">
        <f t="shared" si="323"/>
        <v>73120.911764705888</v>
      </c>
      <c r="U1874" s="2">
        <v>96944</v>
      </c>
      <c r="V1874" s="5">
        <f t="shared" si="324"/>
        <v>23823.088235294112</v>
      </c>
      <c r="W1874" s="4">
        <f t="shared" si="325"/>
        <v>0.32580403690744286</v>
      </c>
      <c r="X1874" s="22">
        <f t="shared" si="326"/>
        <v>63982.476665939153</v>
      </c>
      <c r="Y1874" s="22">
        <f t="shared" si="327"/>
        <v>84828.225855038399</v>
      </c>
      <c r="Z1874" s="22">
        <f t="shared" si="329"/>
        <v>2884159.6790713058</v>
      </c>
      <c r="AA1874" s="11">
        <v>2041</v>
      </c>
      <c r="AB1874" s="2">
        <v>1936</v>
      </c>
      <c r="AC1874" s="2">
        <f t="shared" si="328"/>
        <v>80</v>
      </c>
      <c r="AD1874" s="2" t="s">
        <v>37</v>
      </c>
    </row>
    <row r="1875" spans="1:30" x14ac:dyDescent="0.2">
      <c r="A1875">
        <v>32</v>
      </c>
      <c r="B1875" s="2" t="s">
        <v>1167</v>
      </c>
      <c r="C1875" s="2" t="s">
        <v>22</v>
      </c>
      <c r="D1875" s="2" t="s">
        <v>23</v>
      </c>
      <c r="E1875" s="2" t="s">
        <v>2767</v>
      </c>
      <c r="F1875" s="2" t="s">
        <v>2775</v>
      </c>
      <c r="G1875" s="2">
        <v>81</v>
      </c>
      <c r="H1875" s="2">
        <v>92</v>
      </c>
      <c r="I1875" s="3">
        <v>42579</v>
      </c>
      <c r="J1875" s="3">
        <v>42591</v>
      </c>
      <c r="K1875" s="3" t="s">
        <v>2540</v>
      </c>
      <c r="L1875" s="17">
        <f t="shared" si="319"/>
        <v>272.20999999999998</v>
      </c>
      <c r="M1875" s="20">
        <f t="shared" si="320"/>
        <v>0.87502296021454029</v>
      </c>
      <c r="N1875" s="2">
        <v>12</v>
      </c>
      <c r="O1875" s="2">
        <v>4600000</v>
      </c>
      <c r="P1875" s="2">
        <v>5475000</v>
      </c>
      <c r="Q1875" s="2">
        <f t="shared" si="321"/>
        <v>875000</v>
      </c>
      <c r="R1875" s="4">
        <f t="shared" si="322"/>
        <v>0.19021739130434784</v>
      </c>
      <c r="S1875" s="2">
        <v>4247</v>
      </c>
      <c r="T1875" s="9">
        <f t="shared" si="323"/>
        <v>56842.555555555555</v>
      </c>
      <c r="U1875" s="2">
        <v>67645</v>
      </c>
      <c r="V1875" s="5">
        <f t="shared" si="324"/>
        <v>10802.444444444445</v>
      </c>
      <c r="W1875" s="4">
        <f t="shared" si="325"/>
        <v>0.19004149864244904</v>
      </c>
      <c r="X1875" s="22">
        <f t="shared" si="326"/>
        <v>49738.541228381684</v>
      </c>
      <c r="Y1875" s="22">
        <f t="shared" si="327"/>
        <v>59190.928143712576</v>
      </c>
      <c r="Z1875" s="22">
        <f t="shared" si="329"/>
        <v>4794465.1796407187</v>
      </c>
      <c r="AA1875" s="11">
        <v>7939</v>
      </c>
      <c r="AB1875" s="2">
        <v>2012</v>
      </c>
      <c r="AC1875" s="2">
        <f t="shared" si="328"/>
        <v>4</v>
      </c>
      <c r="AD1875" s="2" t="s">
        <v>52</v>
      </c>
    </row>
    <row r="1876" spans="1:30" x14ac:dyDescent="0.2">
      <c r="A1876">
        <v>32</v>
      </c>
      <c r="B1876" s="2" t="s">
        <v>171</v>
      </c>
      <c r="C1876" s="2" t="s">
        <v>22</v>
      </c>
      <c r="D1876" s="2" t="s">
        <v>23</v>
      </c>
      <c r="E1876" s="2" t="s">
        <v>2767</v>
      </c>
      <c r="F1876" s="2" t="s">
        <v>2775</v>
      </c>
      <c r="G1876" s="2">
        <v>30</v>
      </c>
      <c r="H1876" s="2">
        <v>35</v>
      </c>
      <c r="I1876" s="3">
        <v>42580</v>
      </c>
      <c r="J1876" s="3">
        <v>42592</v>
      </c>
      <c r="K1876" s="3" t="s">
        <v>2540</v>
      </c>
      <c r="L1876" s="17">
        <f t="shared" si="319"/>
        <v>272.20999999999998</v>
      </c>
      <c r="M1876" s="20">
        <f t="shared" si="320"/>
        <v>0.87502296021454029</v>
      </c>
      <c r="N1876" s="2">
        <v>12</v>
      </c>
      <c r="O1876" s="2">
        <v>2300000</v>
      </c>
      <c r="P1876" s="2">
        <v>2960000</v>
      </c>
      <c r="Q1876" s="2">
        <f t="shared" si="321"/>
        <v>660000</v>
      </c>
      <c r="R1876" s="4">
        <f t="shared" si="322"/>
        <v>0.28695652173913044</v>
      </c>
      <c r="S1876" s="2">
        <v>107330</v>
      </c>
      <c r="T1876" s="9">
        <f t="shared" si="323"/>
        <v>80244.333333333328</v>
      </c>
      <c r="U1876" s="2">
        <v>102244</v>
      </c>
      <c r="V1876" s="5">
        <f t="shared" si="324"/>
        <v>21999.666666666672</v>
      </c>
      <c r="W1876" s="4">
        <f t="shared" si="325"/>
        <v>0.27415850755816618</v>
      </c>
      <c r="X1876" s="22">
        <f t="shared" si="326"/>
        <v>70215.634093775632</v>
      </c>
      <c r="Y1876" s="22">
        <f t="shared" si="327"/>
        <v>89465.847544175456</v>
      </c>
      <c r="Z1876" s="22">
        <f t="shared" si="329"/>
        <v>2683975.4263252635</v>
      </c>
      <c r="AA1876" s="11">
        <v>2266</v>
      </c>
      <c r="AB1876" s="2">
        <v>1935</v>
      </c>
      <c r="AC1876" s="2">
        <f t="shared" si="328"/>
        <v>81</v>
      </c>
      <c r="AD1876" s="2" t="s">
        <v>37</v>
      </c>
    </row>
    <row r="1877" spans="1:30" x14ac:dyDescent="0.2">
      <c r="A1877">
        <v>32</v>
      </c>
      <c r="B1877" s="2" t="s">
        <v>256</v>
      </c>
      <c r="C1877" s="2" t="s">
        <v>22</v>
      </c>
      <c r="D1877" s="2" t="s">
        <v>23</v>
      </c>
      <c r="E1877" s="2" t="s">
        <v>2767</v>
      </c>
      <c r="F1877" s="2" t="s">
        <v>2775</v>
      </c>
      <c r="G1877" s="2">
        <v>34</v>
      </c>
      <c r="H1877" s="2">
        <v>40</v>
      </c>
      <c r="I1877" s="3">
        <v>42580</v>
      </c>
      <c r="J1877" s="3">
        <v>42592</v>
      </c>
      <c r="K1877" s="3" t="s">
        <v>2540</v>
      </c>
      <c r="L1877" s="17">
        <f t="shared" si="319"/>
        <v>272.20999999999998</v>
      </c>
      <c r="M1877" s="20">
        <f t="shared" si="320"/>
        <v>0.87502296021454029</v>
      </c>
      <c r="N1877" s="2">
        <v>12</v>
      </c>
      <c r="O1877" s="2">
        <v>2590000</v>
      </c>
      <c r="P1877" s="2">
        <v>2950000</v>
      </c>
      <c r="Q1877" s="2">
        <f t="shared" si="321"/>
        <v>360000</v>
      </c>
      <c r="R1877" s="4">
        <f t="shared" si="322"/>
        <v>0.138996138996139</v>
      </c>
      <c r="S1877" s="2">
        <v>71000</v>
      </c>
      <c r="T1877" s="9">
        <f t="shared" si="323"/>
        <v>78264.705882352937</v>
      </c>
      <c r="U1877" s="2">
        <v>88853</v>
      </c>
      <c r="V1877" s="5">
        <f t="shared" si="324"/>
        <v>10588.294117647063</v>
      </c>
      <c r="W1877" s="4">
        <f t="shared" si="325"/>
        <v>0.13528823750469754</v>
      </c>
      <c r="X1877" s="22">
        <f t="shared" si="326"/>
        <v>68483.414621496806</v>
      </c>
      <c r="Y1877" s="22">
        <f t="shared" si="327"/>
        <v>77748.415083942542</v>
      </c>
      <c r="Z1877" s="22">
        <f t="shared" si="329"/>
        <v>2643446.1128540463</v>
      </c>
      <c r="AA1877" s="11">
        <v>1217</v>
      </c>
      <c r="AB1877" s="2">
        <v>1930</v>
      </c>
      <c r="AC1877" s="2">
        <f t="shared" si="328"/>
        <v>86</v>
      </c>
      <c r="AD1877" s="2" t="s">
        <v>88</v>
      </c>
    </row>
    <row r="1878" spans="1:30" x14ac:dyDescent="0.2">
      <c r="A1878">
        <v>32</v>
      </c>
      <c r="B1878" s="2" t="s">
        <v>1016</v>
      </c>
      <c r="C1878" s="2" t="s">
        <v>22</v>
      </c>
      <c r="D1878" s="2" t="s">
        <v>23</v>
      </c>
      <c r="E1878" s="2" t="s">
        <v>2767</v>
      </c>
      <c r="F1878" s="2" t="s">
        <v>2775</v>
      </c>
      <c r="G1878" s="2">
        <v>56</v>
      </c>
      <c r="H1878" s="2">
        <v>62</v>
      </c>
      <c r="I1878" s="3">
        <v>42582</v>
      </c>
      <c r="J1878" s="3">
        <v>42594</v>
      </c>
      <c r="K1878" s="3" t="s">
        <v>2540</v>
      </c>
      <c r="L1878" s="17">
        <f t="shared" si="319"/>
        <v>272.20999999999998</v>
      </c>
      <c r="M1878" s="20">
        <f t="shared" si="320"/>
        <v>0.87502296021454029</v>
      </c>
      <c r="N1878" s="2">
        <v>12</v>
      </c>
      <c r="O1878" s="2">
        <v>3000000</v>
      </c>
      <c r="P1878" s="2">
        <v>3130000</v>
      </c>
      <c r="Q1878" s="2">
        <f t="shared" si="321"/>
        <v>130000</v>
      </c>
      <c r="R1878" s="4">
        <f t="shared" si="322"/>
        <v>4.3333333333333335E-2</v>
      </c>
      <c r="S1878" s="2">
        <v>296504</v>
      </c>
      <c r="T1878" s="9">
        <f t="shared" si="323"/>
        <v>58866.142857142855</v>
      </c>
      <c r="U1878" s="2">
        <v>61188</v>
      </c>
      <c r="V1878" s="5">
        <f t="shared" si="324"/>
        <v>2321.8571428571449</v>
      </c>
      <c r="W1878" s="4">
        <f t="shared" si="325"/>
        <v>3.9442997794026678E-2</v>
      </c>
      <c r="X1878" s="22">
        <f t="shared" si="326"/>
        <v>51509.226579269154</v>
      </c>
      <c r="Y1878" s="22">
        <f t="shared" si="327"/>
        <v>53540.904889607293</v>
      </c>
      <c r="Z1878" s="22">
        <f t="shared" si="329"/>
        <v>2998290.6738180085</v>
      </c>
      <c r="AA1878" s="11">
        <v>6992</v>
      </c>
      <c r="AB1878" s="2">
        <v>1932</v>
      </c>
      <c r="AC1878" s="2">
        <f t="shared" si="328"/>
        <v>84</v>
      </c>
      <c r="AD1878" s="2" t="s">
        <v>88</v>
      </c>
    </row>
    <row r="1879" spans="1:30" x14ac:dyDescent="0.2">
      <c r="A1879">
        <v>33</v>
      </c>
      <c r="B1879" s="2" t="s">
        <v>1455</v>
      </c>
      <c r="C1879" s="2" t="s">
        <v>22</v>
      </c>
      <c r="D1879" s="2" t="s">
        <v>23</v>
      </c>
      <c r="E1879" s="2" t="s">
        <v>2767</v>
      </c>
      <c r="F1879" s="2" t="s">
        <v>2775</v>
      </c>
      <c r="G1879" s="2">
        <v>87</v>
      </c>
      <c r="H1879" s="2">
        <v>104</v>
      </c>
      <c r="I1879" s="3">
        <v>42586</v>
      </c>
      <c r="J1879" s="3">
        <v>42598</v>
      </c>
      <c r="K1879" s="3" t="s">
        <v>2540</v>
      </c>
      <c r="L1879" s="17">
        <f t="shared" si="319"/>
        <v>272.20999999999998</v>
      </c>
      <c r="M1879" s="20">
        <f t="shared" si="320"/>
        <v>0.87502296021454029</v>
      </c>
      <c r="N1879" s="2">
        <v>12</v>
      </c>
      <c r="O1879" s="2">
        <v>6200000</v>
      </c>
      <c r="P1879" s="2">
        <v>6500000</v>
      </c>
      <c r="Q1879" s="2">
        <f t="shared" si="321"/>
        <v>300000</v>
      </c>
      <c r="R1879" s="4">
        <f t="shared" si="322"/>
        <v>4.8387096774193547E-2</v>
      </c>
      <c r="S1879" s="2"/>
      <c r="T1879" s="9">
        <f t="shared" si="323"/>
        <v>71264.367816091952</v>
      </c>
      <c r="U1879" s="2">
        <v>74713</v>
      </c>
      <c r="V1879" s="5">
        <f t="shared" si="324"/>
        <v>3448.6321839080483</v>
      </c>
      <c r="W1879" s="4">
        <f t="shared" si="325"/>
        <v>4.839209677419358E-2</v>
      </c>
      <c r="X1879" s="22">
        <f t="shared" si="326"/>
        <v>62357.958084254591</v>
      </c>
      <c r="Y1879" s="22">
        <f t="shared" si="327"/>
        <v>65375.590426508948</v>
      </c>
      <c r="Z1879" s="22">
        <f t="shared" si="329"/>
        <v>5687676.3671062784</v>
      </c>
      <c r="AA1879" s="11">
        <v>9083</v>
      </c>
      <c r="AB1879" s="2">
        <v>2008</v>
      </c>
      <c r="AC1879" s="2">
        <f t="shared" si="328"/>
        <v>8</v>
      </c>
      <c r="AD1879" s="2" t="s">
        <v>52</v>
      </c>
    </row>
    <row r="1880" spans="1:30" x14ac:dyDescent="0.2">
      <c r="A1880">
        <v>33</v>
      </c>
      <c r="B1880" s="2" t="s">
        <v>437</v>
      </c>
      <c r="C1880" s="2" t="s">
        <v>22</v>
      </c>
      <c r="D1880" s="2" t="s">
        <v>23</v>
      </c>
      <c r="E1880" s="2" t="s">
        <v>2767</v>
      </c>
      <c r="F1880" s="2" t="s">
        <v>2775</v>
      </c>
      <c r="G1880" s="2">
        <v>41</v>
      </c>
      <c r="H1880" s="2">
        <v>45</v>
      </c>
      <c r="I1880" s="3">
        <v>42587</v>
      </c>
      <c r="J1880" s="3">
        <v>42599</v>
      </c>
      <c r="K1880" s="3" t="s">
        <v>2540</v>
      </c>
      <c r="L1880" s="17">
        <f t="shared" si="319"/>
        <v>272.20999999999998</v>
      </c>
      <c r="M1880" s="20">
        <f t="shared" si="320"/>
        <v>0.87502296021454029</v>
      </c>
      <c r="N1880" s="2">
        <v>12</v>
      </c>
      <c r="O1880" s="2">
        <v>2600000</v>
      </c>
      <c r="P1880" s="2">
        <v>2750000</v>
      </c>
      <c r="Q1880" s="2">
        <f t="shared" si="321"/>
        <v>150000</v>
      </c>
      <c r="R1880" s="4">
        <f t="shared" si="322"/>
        <v>5.7692307692307696E-2</v>
      </c>
      <c r="S1880" s="2">
        <v>54000</v>
      </c>
      <c r="T1880" s="9">
        <f t="shared" si="323"/>
        <v>64731.707317073167</v>
      </c>
      <c r="U1880" s="2">
        <v>68390</v>
      </c>
      <c r="V1880" s="5">
        <f t="shared" si="324"/>
        <v>3658.2926829268326</v>
      </c>
      <c r="W1880" s="4">
        <f t="shared" si="325"/>
        <v>5.6514694800301489E-2</v>
      </c>
      <c r="X1880" s="22">
        <f t="shared" si="326"/>
        <v>56641.730156326579</v>
      </c>
      <c r="Y1880" s="22">
        <f t="shared" si="327"/>
        <v>59842.820249072407</v>
      </c>
      <c r="Z1880" s="22">
        <f t="shared" si="329"/>
        <v>2453555.6302119689</v>
      </c>
      <c r="AA1880" s="11">
        <v>1871</v>
      </c>
      <c r="AB1880" s="2">
        <v>1966</v>
      </c>
      <c r="AC1880" s="2">
        <f t="shared" si="328"/>
        <v>50</v>
      </c>
      <c r="AD1880" s="2" t="s">
        <v>88</v>
      </c>
    </row>
    <row r="1881" spans="1:30" x14ac:dyDescent="0.2">
      <c r="A1881">
        <v>33</v>
      </c>
      <c r="B1881" s="2" t="s">
        <v>276</v>
      </c>
      <c r="C1881" s="2" t="s">
        <v>22</v>
      </c>
      <c r="D1881" s="2" t="s">
        <v>23</v>
      </c>
      <c r="E1881" s="2" t="s">
        <v>2767</v>
      </c>
      <c r="F1881" s="2" t="s">
        <v>2775</v>
      </c>
      <c r="G1881" s="2">
        <v>50</v>
      </c>
      <c r="H1881" s="2"/>
      <c r="I1881" s="3">
        <v>42587</v>
      </c>
      <c r="J1881" s="3">
        <v>42599</v>
      </c>
      <c r="K1881" s="3" t="s">
        <v>2540</v>
      </c>
      <c r="L1881" s="17">
        <f t="shared" si="319"/>
        <v>272.20999999999998</v>
      </c>
      <c r="M1881" s="20">
        <f t="shared" si="320"/>
        <v>0.87502296021454029</v>
      </c>
      <c r="N1881" s="2">
        <v>12</v>
      </c>
      <c r="O1881" s="2">
        <v>3690000</v>
      </c>
      <c r="P1881" s="2">
        <v>3705000</v>
      </c>
      <c r="Q1881" s="2">
        <f t="shared" si="321"/>
        <v>15000</v>
      </c>
      <c r="R1881" s="4">
        <f t="shared" si="322"/>
        <v>4.0650406504065045E-3</v>
      </c>
      <c r="S1881" s="2">
        <v>110638</v>
      </c>
      <c r="T1881" s="9">
        <f t="shared" si="323"/>
        <v>76012.759999999995</v>
      </c>
      <c r="U1881" s="2">
        <v>76313</v>
      </c>
      <c r="V1881" s="5">
        <f t="shared" si="324"/>
        <v>300.24000000000524</v>
      </c>
      <c r="W1881" s="4">
        <f t="shared" si="325"/>
        <v>3.9498631545546465E-3</v>
      </c>
      <c r="X1881" s="22">
        <f t="shared" si="326"/>
        <v>66512.910269277389</v>
      </c>
      <c r="Y1881" s="22">
        <f t="shared" si="327"/>
        <v>66775.627162852208</v>
      </c>
      <c r="Z1881" s="22">
        <f t="shared" si="329"/>
        <v>3338781.3581426106</v>
      </c>
      <c r="AA1881" s="11">
        <v>1606</v>
      </c>
      <c r="AB1881" s="2">
        <v>1947</v>
      </c>
      <c r="AC1881" s="2">
        <f t="shared" si="328"/>
        <v>69</v>
      </c>
      <c r="AD1881" s="2" t="s">
        <v>75</v>
      </c>
    </row>
    <row r="1882" spans="1:30" x14ac:dyDescent="0.2">
      <c r="A1882">
        <v>33</v>
      </c>
      <c r="B1882" s="2" t="s">
        <v>1854</v>
      </c>
      <c r="C1882" s="2" t="s">
        <v>22</v>
      </c>
      <c r="D1882" s="2" t="s">
        <v>23</v>
      </c>
      <c r="E1882" s="2" t="s">
        <v>2767</v>
      </c>
      <c r="F1882" s="2" t="s">
        <v>2775</v>
      </c>
      <c r="G1882" s="2">
        <v>80</v>
      </c>
      <c r="H1882" s="2">
        <v>93</v>
      </c>
      <c r="I1882" s="3">
        <v>42587</v>
      </c>
      <c r="J1882" s="3">
        <v>42599</v>
      </c>
      <c r="K1882" s="3" t="s">
        <v>2540</v>
      </c>
      <c r="L1882" s="17">
        <f t="shared" si="319"/>
        <v>272.20999999999998</v>
      </c>
      <c r="M1882" s="20">
        <f t="shared" si="320"/>
        <v>0.87502296021454029</v>
      </c>
      <c r="N1882" s="2">
        <v>12</v>
      </c>
      <c r="O1882" s="2">
        <v>4490000</v>
      </c>
      <c r="P1882" s="2">
        <v>4700000</v>
      </c>
      <c r="Q1882" s="2">
        <f t="shared" si="321"/>
        <v>210000</v>
      </c>
      <c r="R1882" s="4">
        <f t="shared" si="322"/>
        <v>4.6770601336302897E-2</v>
      </c>
      <c r="S1882" s="2"/>
      <c r="T1882" s="9">
        <f t="shared" si="323"/>
        <v>56125</v>
      </c>
      <c r="U1882" s="2">
        <v>58750</v>
      </c>
      <c r="V1882" s="5">
        <f t="shared" si="324"/>
        <v>2625</v>
      </c>
      <c r="W1882" s="4">
        <f t="shared" si="325"/>
        <v>4.6770601336302897E-2</v>
      </c>
      <c r="X1882" s="22">
        <f t="shared" si="326"/>
        <v>49110.663642041072</v>
      </c>
      <c r="Y1882" s="22">
        <f t="shared" si="327"/>
        <v>51407.59891260424</v>
      </c>
      <c r="Z1882" s="22">
        <f t="shared" si="329"/>
        <v>4112607.9130083392</v>
      </c>
      <c r="AA1882" s="2">
        <v>410</v>
      </c>
      <c r="AB1882" s="2">
        <v>1890</v>
      </c>
      <c r="AC1882" s="2">
        <f t="shared" si="328"/>
        <v>126</v>
      </c>
      <c r="AD1882" s="2" t="s">
        <v>37</v>
      </c>
    </row>
    <row r="1883" spans="1:30" x14ac:dyDescent="0.2">
      <c r="A1883">
        <v>34</v>
      </c>
      <c r="B1883" s="2" t="s">
        <v>675</v>
      </c>
      <c r="C1883" s="2" t="s">
        <v>22</v>
      </c>
      <c r="D1883" s="2" t="s">
        <v>23</v>
      </c>
      <c r="E1883" s="2" t="s">
        <v>2767</v>
      </c>
      <c r="F1883" s="2" t="s">
        <v>2775</v>
      </c>
      <c r="G1883" s="2">
        <v>48</v>
      </c>
      <c r="H1883" s="2">
        <v>55</v>
      </c>
      <c r="I1883" s="3">
        <v>42594</v>
      </c>
      <c r="J1883" s="3">
        <v>42606</v>
      </c>
      <c r="K1883" s="3" t="s">
        <v>2540</v>
      </c>
      <c r="L1883" s="17">
        <f t="shared" si="319"/>
        <v>272.20999999999998</v>
      </c>
      <c r="M1883" s="20">
        <f t="shared" si="320"/>
        <v>0.87502296021454029</v>
      </c>
      <c r="N1883" s="2">
        <v>12</v>
      </c>
      <c r="O1883" s="2">
        <v>2850000</v>
      </c>
      <c r="P1883" s="2">
        <v>2970000</v>
      </c>
      <c r="Q1883" s="2">
        <f t="shared" si="321"/>
        <v>120000</v>
      </c>
      <c r="R1883" s="4">
        <f t="shared" si="322"/>
        <v>4.2105263157894736E-2</v>
      </c>
      <c r="S1883" s="2">
        <v>77000</v>
      </c>
      <c r="T1883" s="9">
        <f t="shared" si="323"/>
        <v>60979.166666666664</v>
      </c>
      <c r="U1883" s="2">
        <v>63479</v>
      </c>
      <c r="V1883" s="5">
        <f t="shared" si="324"/>
        <v>2499.8333333333358</v>
      </c>
      <c r="W1883" s="4">
        <f t="shared" si="325"/>
        <v>4.0994875298940935E-2</v>
      </c>
      <c r="X1883" s="22">
        <f t="shared" si="326"/>
        <v>53358.170928082487</v>
      </c>
      <c r="Y1883" s="22">
        <f t="shared" si="327"/>
        <v>55545.582491458801</v>
      </c>
      <c r="Z1883" s="22">
        <f t="shared" si="329"/>
        <v>2666187.9595900225</v>
      </c>
      <c r="AA1883" s="11">
        <v>2598</v>
      </c>
      <c r="AB1883" s="2">
        <v>1936</v>
      </c>
      <c r="AC1883" s="2">
        <f t="shared" si="328"/>
        <v>80</v>
      </c>
      <c r="AD1883" s="2" t="s">
        <v>183</v>
      </c>
    </row>
    <row r="1884" spans="1:30" x14ac:dyDescent="0.2">
      <c r="A1884">
        <v>35</v>
      </c>
      <c r="B1884" s="2" t="s">
        <v>1828</v>
      </c>
      <c r="C1884" s="2" t="s">
        <v>22</v>
      </c>
      <c r="D1884" s="2" t="s">
        <v>23</v>
      </c>
      <c r="E1884" s="2" t="s">
        <v>2767</v>
      </c>
      <c r="F1884" s="2" t="s">
        <v>2775</v>
      </c>
      <c r="G1884" s="2">
        <v>79</v>
      </c>
      <c r="H1884" s="2">
        <v>90</v>
      </c>
      <c r="I1884" s="3">
        <v>42601</v>
      </c>
      <c r="J1884" s="3">
        <v>42613</v>
      </c>
      <c r="K1884" s="3" t="s">
        <v>2540</v>
      </c>
      <c r="L1884" s="17">
        <f t="shared" si="319"/>
        <v>272.20999999999998</v>
      </c>
      <c r="M1884" s="20">
        <f t="shared" si="320"/>
        <v>0.87502296021454029</v>
      </c>
      <c r="N1884" s="2">
        <v>12</v>
      </c>
      <c r="O1884" s="2">
        <v>5600000</v>
      </c>
      <c r="P1884" s="2">
        <v>6450000</v>
      </c>
      <c r="Q1884" s="2">
        <f t="shared" si="321"/>
        <v>850000</v>
      </c>
      <c r="R1884" s="4">
        <f t="shared" si="322"/>
        <v>0.15178571428571427</v>
      </c>
      <c r="S1884" s="2"/>
      <c r="T1884" s="9">
        <f t="shared" si="323"/>
        <v>70886.075949367092</v>
      </c>
      <c r="U1884" s="2">
        <v>81646</v>
      </c>
      <c r="V1884" s="5">
        <f t="shared" si="324"/>
        <v>10759.924050632908</v>
      </c>
      <c r="W1884" s="4">
        <f t="shared" si="325"/>
        <v>0.15179178571428567</v>
      </c>
      <c r="X1884" s="22">
        <f t="shared" si="326"/>
        <v>62026.944015207926</v>
      </c>
      <c r="Y1884" s="22">
        <f t="shared" si="327"/>
        <v>71442.12460967635</v>
      </c>
      <c r="Z1884" s="22">
        <f t="shared" si="329"/>
        <v>5643927.844164432</v>
      </c>
      <c r="AA1884" s="2">
        <v>804</v>
      </c>
      <c r="AB1884" s="2">
        <v>2013</v>
      </c>
      <c r="AC1884" s="2">
        <f t="shared" si="328"/>
        <v>3</v>
      </c>
      <c r="AD1884" s="2" t="s">
        <v>37</v>
      </c>
    </row>
    <row r="1885" spans="1:30" x14ac:dyDescent="0.2">
      <c r="A1885">
        <v>36</v>
      </c>
      <c r="B1885" s="2" t="s">
        <v>2159</v>
      </c>
      <c r="C1885" s="2" t="s">
        <v>22</v>
      </c>
      <c r="D1885" s="2" t="s">
        <v>23</v>
      </c>
      <c r="E1885" s="2" t="s">
        <v>2767</v>
      </c>
      <c r="F1885" s="2" t="s">
        <v>2775</v>
      </c>
      <c r="G1885" s="2">
        <v>98</v>
      </c>
      <c r="H1885" s="2">
        <v>112</v>
      </c>
      <c r="I1885" s="3">
        <v>42608</v>
      </c>
      <c r="J1885" s="3">
        <v>42620</v>
      </c>
      <c r="K1885" s="3" t="s">
        <v>2541</v>
      </c>
      <c r="L1885" s="17">
        <f t="shared" si="319"/>
        <v>275.91000000000003</v>
      </c>
      <c r="M1885" s="20">
        <f t="shared" si="320"/>
        <v>0.86328875357906554</v>
      </c>
      <c r="N1885" s="2">
        <v>12</v>
      </c>
      <c r="O1885" s="2">
        <v>5600000</v>
      </c>
      <c r="P1885" s="2">
        <v>6900000</v>
      </c>
      <c r="Q1885" s="2">
        <f t="shared" si="321"/>
        <v>1300000</v>
      </c>
      <c r="R1885" s="4">
        <f t="shared" si="322"/>
        <v>0.23214285714285715</v>
      </c>
      <c r="S1885" s="2">
        <v>29429</v>
      </c>
      <c r="T1885" s="9">
        <f t="shared" si="323"/>
        <v>57443.15306122449</v>
      </c>
      <c r="U1885" s="2">
        <v>70708</v>
      </c>
      <c r="V1885" s="5">
        <f t="shared" si="324"/>
        <v>13264.84693877551</v>
      </c>
      <c r="W1885" s="4">
        <f t="shared" si="325"/>
        <v>0.23092128881987853</v>
      </c>
      <c r="X1885" s="22">
        <f t="shared" si="326"/>
        <v>49590.028007875975</v>
      </c>
      <c r="Y1885" s="22">
        <f t="shared" si="327"/>
        <v>61041.421188068569</v>
      </c>
      <c r="Z1885" s="22">
        <f t="shared" si="329"/>
        <v>5982059.2764307195</v>
      </c>
      <c r="AA1885" s="2">
        <v>580</v>
      </c>
      <c r="AB1885" s="2">
        <v>1888</v>
      </c>
      <c r="AC1885" s="2">
        <f t="shared" si="328"/>
        <v>128</v>
      </c>
      <c r="AD1885" s="2" t="s">
        <v>37</v>
      </c>
    </row>
    <row r="1886" spans="1:30" x14ac:dyDescent="0.2">
      <c r="A1886">
        <v>38</v>
      </c>
      <c r="B1886" s="2" t="s">
        <v>1994</v>
      </c>
      <c r="C1886" s="2" t="s">
        <v>22</v>
      </c>
      <c r="D1886" s="2" t="s">
        <v>23</v>
      </c>
      <c r="E1886" s="2" t="s">
        <v>2767</v>
      </c>
      <c r="F1886" s="2" t="s">
        <v>2775</v>
      </c>
      <c r="G1886" s="2">
        <v>86</v>
      </c>
      <c r="H1886" s="2">
        <v>95</v>
      </c>
      <c r="I1886" s="3">
        <v>42621</v>
      </c>
      <c r="J1886" s="3">
        <v>42633</v>
      </c>
      <c r="K1886" s="3" t="s">
        <v>2541</v>
      </c>
      <c r="L1886" s="17">
        <f t="shared" si="319"/>
        <v>275.91000000000003</v>
      </c>
      <c r="M1886" s="20">
        <f t="shared" si="320"/>
        <v>0.86328875357906554</v>
      </c>
      <c r="N1886" s="2">
        <v>12</v>
      </c>
      <c r="O1886" s="2">
        <v>5350000</v>
      </c>
      <c r="P1886" s="2">
        <v>5925000</v>
      </c>
      <c r="Q1886" s="2">
        <f t="shared" si="321"/>
        <v>575000</v>
      </c>
      <c r="R1886" s="4">
        <f t="shared" si="322"/>
        <v>0.10747663551401869</v>
      </c>
      <c r="S1886" s="2"/>
      <c r="T1886" s="9">
        <f t="shared" si="323"/>
        <v>62209.302325581397</v>
      </c>
      <c r="U1886" s="2">
        <v>68895</v>
      </c>
      <c r="V1886" s="5">
        <f t="shared" si="324"/>
        <v>6685.6976744186031</v>
      </c>
      <c r="W1886" s="4">
        <f t="shared" si="325"/>
        <v>0.10747102803738315</v>
      </c>
      <c r="X1886" s="22">
        <f t="shared" si="326"/>
        <v>53704.591065674424</v>
      </c>
      <c r="Y1886" s="22">
        <f t="shared" si="327"/>
        <v>59476.278677829723</v>
      </c>
      <c r="Z1886" s="22">
        <f t="shared" si="329"/>
        <v>5114959.9662933564</v>
      </c>
      <c r="AA1886" s="2">
        <v>457</v>
      </c>
      <c r="AB1886" s="2">
        <v>1925</v>
      </c>
      <c r="AC1886" s="2">
        <f t="shared" si="328"/>
        <v>91</v>
      </c>
      <c r="AD1886" s="2" t="s">
        <v>217</v>
      </c>
    </row>
    <row r="1887" spans="1:30" x14ac:dyDescent="0.2">
      <c r="A1887">
        <v>38</v>
      </c>
      <c r="B1887" s="2" t="s">
        <v>623</v>
      </c>
      <c r="C1887" s="2" t="s">
        <v>22</v>
      </c>
      <c r="D1887" s="2" t="s">
        <v>23</v>
      </c>
      <c r="E1887" s="2" t="s">
        <v>2767</v>
      </c>
      <c r="F1887" s="2" t="s">
        <v>2775</v>
      </c>
      <c r="G1887" s="2">
        <v>83</v>
      </c>
      <c r="H1887" s="2">
        <v>90</v>
      </c>
      <c r="I1887" s="3">
        <v>42622</v>
      </c>
      <c r="J1887" s="3">
        <v>42634</v>
      </c>
      <c r="K1887" s="3" t="s">
        <v>2541</v>
      </c>
      <c r="L1887" s="17">
        <f t="shared" si="319"/>
        <v>275.91000000000003</v>
      </c>
      <c r="M1887" s="20">
        <f t="shared" si="320"/>
        <v>0.86328875357906554</v>
      </c>
      <c r="N1887" s="2">
        <v>12</v>
      </c>
      <c r="O1887" s="2">
        <v>6800000</v>
      </c>
      <c r="P1887" s="2">
        <v>7000000</v>
      </c>
      <c r="Q1887" s="2">
        <f t="shared" si="321"/>
        <v>200000</v>
      </c>
      <c r="R1887" s="4">
        <f t="shared" si="322"/>
        <v>2.9411764705882353E-2</v>
      </c>
      <c r="S1887" s="2"/>
      <c r="T1887" s="9">
        <f t="shared" si="323"/>
        <v>81927.710843373497</v>
      </c>
      <c r="U1887" s="2">
        <v>84337</v>
      </c>
      <c r="V1887" s="5">
        <f t="shared" si="324"/>
        <v>2409.2891566265025</v>
      </c>
      <c r="W1887" s="4">
        <f t="shared" si="325"/>
        <v>2.9407499999999955E-2</v>
      </c>
      <c r="X1887" s="22">
        <f t="shared" si="326"/>
        <v>70727.271377561992</v>
      </c>
      <c r="Y1887" s="22">
        <f t="shared" si="327"/>
        <v>72807.183610597654</v>
      </c>
      <c r="Z1887" s="22">
        <f t="shared" si="329"/>
        <v>6042996.2396796057</v>
      </c>
      <c r="AA1887" s="11">
        <v>6463</v>
      </c>
      <c r="AB1887" s="2">
        <v>2014</v>
      </c>
      <c r="AC1887" s="2">
        <f t="shared" si="328"/>
        <v>2</v>
      </c>
      <c r="AD1887" s="2" t="s">
        <v>27</v>
      </c>
    </row>
    <row r="1888" spans="1:30" x14ac:dyDescent="0.2">
      <c r="A1888">
        <v>41</v>
      </c>
      <c r="B1888" s="2" t="s">
        <v>1544</v>
      </c>
      <c r="C1888" s="2" t="s">
        <v>22</v>
      </c>
      <c r="D1888" s="2" t="s">
        <v>23</v>
      </c>
      <c r="E1888" s="2" t="s">
        <v>2767</v>
      </c>
      <c r="F1888" s="2" t="s">
        <v>2775</v>
      </c>
      <c r="G1888" s="2">
        <v>71</v>
      </c>
      <c r="H1888" s="2">
        <v>81</v>
      </c>
      <c r="I1888" s="3">
        <v>42643</v>
      </c>
      <c r="J1888" s="3">
        <v>42655</v>
      </c>
      <c r="K1888" s="3" t="s">
        <v>2542</v>
      </c>
      <c r="L1888" s="17">
        <f t="shared" si="319"/>
        <v>281.13</v>
      </c>
      <c r="M1888" s="20">
        <f t="shared" si="320"/>
        <v>0.84725927506847365</v>
      </c>
      <c r="N1888" s="2">
        <v>12</v>
      </c>
      <c r="O1888" s="2">
        <v>4200000</v>
      </c>
      <c r="P1888" s="2">
        <v>5350000</v>
      </c>
      <c r="Q1888" s="2">
        <f t="shared" si="321"/>
        <v>1150000</v>
      </c>
      <c r="R1888" s="4">
        <f t="shared" si="322"/>
        <v>0.27380952380952384</v>
      </c>
      <c r="S1888" s="2"/>
      <c r="T1888" s="9">
        <f t="shared" si="323"/>
        <v>59154.929577464791</v>
      </c>
      <c r="U1888" s="2">
        <v>75352</v>
      </c>
      <c r="V1888" s="5">
        <f t="shared" si="324"/>
        <v>16197.070422535209</v>
      </c>
      <c r="W1888" s="4">
        <f t="shared" si="325"/>
        <v>0.27380761904761902</v>
      </c>
      <c r="X1888" s="22">
        <f t="shared" si="326"/>
        <v>50119.562750529432</v>
      </c>
      <c r="Y1888" s="22">
        <f t="shared" si="327"/>
        <v>63842.680894959623</v>
      </c>
      <c r="Z1888" s="22">
        <f t="shared" si="329"/>
        <v>4532830.3435421335</v>
      </c>
      <c r="AA1888" s="2">
        <v>541</v>
      </c>
      <c r="AB1888" s="2">
        <v>1984</v>
      </c>
      <c r="AC1888" s="2">
        <f t="shared" si="328"/>
        <v>32</v>
      </c>
      <c r="AD1888" s="2" t="s">
        <v>88</v>
      </c>
    </row>
    <row r="1889" spans="1:30" x14ac:dyDescent="0.2">
      <c r="A1889">
        <v>41</v>
      </c>
      <c r="B1889" s="2" t="s">
        <v>226</v>
      </c>
      <c r="C1889" s="2" t="s">
        <v>22</v>
      </c>
      <c r="D1889" s="2" t="s">
        <v>23</v>
      </c>
      <c r="E1889" s="2" t="s">
        <v>2767</v>
      </c>
      <c r="F1889" s="2" t="s">
        <v>2775</v>
      </c>
      <c r="G1889" s="2">
        <v>44</v>
      </c>
      <c r="H1889" s="2"/>
      <c r="I1889" s="3">
        <v>42644</v>
      </c>
      <c r="J1889" s="3">
        <v>42656</v>
      </c>
      <c r="K1889" s="3" t="s">
        <v>2542</v>
      </c>
      <c r="L1889" s="17">
        <f t="shared" si="319"/>
        <v>281.13</v>
      </c>
      <c r="M1889" s="20">
        <f t="shared" si="320"/>
        <v>0.84725927506847365</v>
      </c>
      <c r="N1889" s="2">
        <v>12</v>
      </c>
      <c r="O1889" s="2">
        <v>3100000</v>
      </c>
      <c r="P1889" s="2">
        <v>2900000</v>
      </c>
      <c r="Q1889" s="2">
        <f t="shared" si="321"/>
        <v>-200000</v>
      </c>
      <c r="R1889" s="4">
        <f t="shared" si="322"/>
        <v>-6.4516129032258063E-2</v>
      </c>
      <c r="S1889" s="2">
        <v>109372</v>
      </c>
      <c r="T1889" s="9">
        <f t="shared" si="323"/>
        <v>72940.272727272721</v>
      </c>
      <c r="U1889" s="2">
        <v>68395</v>
      </c>
      <c r="V1889" s="5">
        <f t="shared" si="324"/>
        <v>-4545.2727272727207</v>
      </c>
      <c r="W1889" s="4">
        <f t="shared" si="325"/>
        <v>-6.2314994958515162E-2</v>
      </c>
      <c r="X1889" s="22">
        <f t="shared" si="326"/>
        <v>61799.322594205842</v>
      </c>
      <c r="Y1889" s="22">
        <f t="shared" si="327"/>
        <v>57948.298118308252</v>
      </c>
      <c r="Z1889" s="22">
        <f t="shared" si="329"/>
        <v>2549725.117205563</v>
      </c>
      <c r="AA1889" s="11">
        <v>1935</v>
      </c>
      <c r="AB1889" s="2">
        <v>1938</v>
      </c>
      <c r="AC1889" s="2">
        <f t="shared" si="328"/>
        <v>78</v>
      </c>
      <c r="AD1889" s="2" t="s">
        <v>527</v>
      </c>
    </row>
    <row r="1890" spans="1:30" x14ac:dyDescent="0.2">
      <c r="A1890">
        <v>42</v>
      </c>
      <c r="B1890" s="2" t="s">
        <v>1426</v>
      </c>
      <c r="C1890" s="2" t="s">
        <v>22</v>
      </c>
      <c r="D1890" s="2" t="s">
        <v>23</v>
      </c>
      <c r="E1890" s="2" t="s">
        <v>2767</v>
      </c>
      <c r="F1890" s="2" t="s">
        <v>2775</v>
      </c>
      <c r="G1890" s="2">
        <v>67</v>
      </c>
      <c r="H1890" s="2">
        <v>75</v>
      </c>
      <c r="I1890" s="3">
        <v>42650</v>
      </c>
      <c r="J1890" s="3">
        <v>42662</v>
      </c>
      <c r="K1890" s="3" t="s">
        <v>2542</v>
      </c>
      <c r="L1890" s="17">
        <f t="shared" si="319"/>
        <v>281.13</v>
      </c>
      <c r="M1890" s="20">
        <f t="shared" si="320"/>
        <v>0.84725927506847365</v>
      </c>
      <c r="N1890" s="2">
        <v>12</v>
      </c>
      <c r="O1890" s="2">
        <v>4290000</v>
      </c>
      <c r="P1890" s="2">
        <v>4700000</v>
      </c>
      <c r="Q1890" s="2">
        <f t="shared" si="321"/>
        <v>410000</v>
      </c>
      <c r="R1890" s="4">
        <f t="shared" si="322"/>
        <v>9.5571095571095568E-2</v>
      </c>
      <c r="S1890" s="2"/>
      <c r="T1890" s="9">
        <f t="shared" si="323"/>
        <v>64029.850746268654</v>
      </c>
      <c r="U1890" s="2">
        <v>70149</v>
      </c>
      <c r="V1890" s="5">
        <f t="shared" si="324"/>
        <v>6119.1492537313461</v>
      </c>
      <c r="W1890" s="4">
        <f t="shared" si="325"/>
        <v>9.556713286713292E-2</v>
      </c>
      <c r="X1890" s="22">
        <f t="shared" si="326"/>
        <v>54249.884926026149</v>
      </c>
      <c r="Y1890" s="22">
        <f t="shared" si="327"/>
        <v>59434.390886778361</v>
      </c>
      <c r="Z1890" s="22">
        <f t="shared" si="329"/>
        <v>3982104.1894141501</v>
      </c>
      <c r="AA1890" s="2"/>
      <c r="AB1890" s="2">
        <v>1872</v>
      </c>
      <c r="AC1890" s="2">
        <f t="shared" si="328"/>
        <v>144</v>
      </c>
      <c r="AD1890" s="2" t="s">
        <v>83</v>
      </c>
    </row>
    <row r="1891" spans="1:30" x14ac:dyDescent="0.2">
      <c r="A1891">
        <v>42</v>
      </c>
      <c r="B1891" s="2" t="s">
        <v>489</v>
      </c>
      <c r="C1891" s="2" t="s">
        <v>22</v>
      </c>
      <c r="D1891" s="2" t="s">
        <v>23</v>
      </c>
      <c r="E1891" s="2" t="s">
        <v>2767</v>
      </c>
      <c r="F1891" s="2" t="s">
        <v>2775</v>
      </c>
      <c r="G1891" s="2">
        <v>79</v>
      </c>
      <c r="H1891" s="2">
        <v>91</v>
      </c>
      <c r="I1891" s="3">
        <v>42650</v>
      </c>
      <c r="J1891" s="3">
        <v>42662</v>
      </c>
      <c r="K1891" s="3" t="s">
        <v>2542</v>
      </c>
      <c r="L1891" s="17">
        <f t="shared" si="319"/>
        <v>281.13</v>
      </c>
      <c r="M1891" s="20">
        <f t="shared" si="320"/>
        <v>0.84725927506847365</v>
      </c>
      <c r="N1891" s="2">
        <v>12</v>
      </c>
      <c r="O1891" s="2">
        <v>5300000</v>
      </c>
      <c r="P1891" s="2">
        <v>5300000</v>
      </c>
      <c r="Q1891" s="2">
        <f t="shared" si="321"/>
        <v>0</v>
      </c>
      <c r="R1891" s="4">
        <f t="shared" si="322"/>
        <v>0</v>
      </c>
      <c r="S1891" s="2"/>
      <c r="T1891" s="9">
        <f t="shared" si="323"/>
        <v>67088.607594936708</v>
      </c>
      <c r="U1891" s="2">
        <v>67089</v>
      </c>
      <c r="V1891" s="5">
        <f t="shared" si="324"/>
        <v>0.39240506329224445</v>
      </c>
      <c r="W1891" s="4">
        <f t="shared" si="325"/>
        <v>5.8490566037900588E-6</v>
      </c>
      <c r="X1891" s="22">
        <f t="shared" si="326"/>
        <v>56841.445036239369</v>
      </c>
      <c r="Y1891" s="22">
        <f t="shared" si="327"/>
        <v>56841.777505068829</v>
      </c>
      <c r="Z1891" s="22">
        <f t="shared" si="329"/>
        <v>4490500.4229004374</v>
      </c>
      <c r="AA1891" s="11">
        <v>5918</v>
      </c>
      <c r="AB1891" s="2">
        <v>2005</v>
      </c>
      <c r="AC1891" s="2">
        <f t="shared" si="328"/>
        <v>11</v>
      </c>
      <c r="AD1891" s="2" t="s">
        <v>1830</v>
      </c>
    </row>
    <row r="1892" spans="1:30" x14ac:dyDescent="0.2">
      <c r="A1892">
        <v>45</v>
      </c>
      <c r="B1892" s="2" t="s">
        <v>1131</v>
      </c>
      <c r="C1892" s="2" t="s">
        <v>22</v>
      </c>
      <c r="D1892" s="2" t="s">
        <v>23</v>
      </c>
      <c r="E1892" s="2" t="s">
        <v>2767</v>
      </c>
      <c r="F1892" s="2" t="s">
        <v>2775</v>
      </c>
      <c r="G1892" s="2">
        <v>59</v>
      </c>
      <c r="H1892" s="2">
        <v>68</v>
      </c>
      <c r="I1892" s="3">
        <v>42671</v>
      </c>
      <c r="J1892" s="3">
        <v>42683</v>
      </c>
      <c r="K1892" s="3" t="s">
        <v>2543</v>
      </c>
      <c r="L1892" s="17">
        <f t="shared" si="319"/>
        <v>284.38</v>
      </c>
      <c r="M1892" s="20">
        <f t="shared" si="320"/>
        <v>0.83757648217174208</v>
      </c>
      <c r="N1892" s="2">
        <v>12</v>
      </c>
      <c r="O1892" s="2">
        <v>4000000</v>
      </c>
      <c r="P1892" s="2">
        <v>3900000</v>
      </c>
      <c r="Q1892" s="2">
        <f t="shared" si="321"/>
        <v>-100000</v>
      </c>
      <c r="R1892" s="4">
        <f t="shared" si="322"/>
        <v>-2.5000000000000001E-2</v>
      </c>
      <c r="S1892" s="2">
        <v>66557</v>
      </c>
      <c r="T1892" s="9">
        <f t="shared" si="323"/>
        <v>68924.694915254237</v>
      </c>
      <c r="U1892" s="2">
        <v>67230</v>
      </c>
      <c r="V1892" s="5">
        <f t="shared" si="324"/>
        <v>-1694.6949152542365</v>
      </c>
      <c r="W1892" s="4">
        <f t="shared" si="325"/>
        <v>-2.4587630272980301E-2</v>
      </c>
      <c r="X1892" s="22">
        <f t="shared" si="326"/>
        <v>57729.703501879201</v>
      </c>
      <c r="Y1892" s="22">
        <f t="shared" si="327"/>
        <v>56310.266896406218</v>
      </c>
      <c r="Z1892" s="22">
        <f t="shared" si="329"/>
        <v>3322305.746887967</v>
      </c>
      <c r="AA1892" s="11">
        <v>1309</v>
      </c>
      <c r="AB1892" s="2">
        <v>1998</v>
      </c>
      <c r="AC1892" s="2">
        <f t="shared" si="328"/>
        <v>18</v>
      </c>
      <c r="AD1892" s="2" t="s">
        <v>88</v>
      </c>
    </row>
    <row r="1893" spans="1:30" x14ac:dyDescent="0.2">
      <c r="A1893">
        <v>46</v>
      </c>
      <c r="B1893" s="2" t="s">
        <v>496</v>
      </c>
      <c r="C1893" s="2" t="s">
        <v>22</v>
      </c>
      <c r="D1893" s="2" t="s">
        <v>23</v>
      </c>
      <c r="E1893" s="2" t="s">
        <v>2767</v>
      </c>
      <c r="F1893" s="2" t="s">
        <v>2775</v>
      </c>
      <c r="G1893" s="2">
        <v>65</v>
      </c>
      <c r="H1893" s="2">
        <v>83</v>
      </c>
      <c r="I1893" s="3">
        <v>42678</v>
      </c>
      <c r="J1893" s="3">
        <v>42690</v>
      </c>
      <c r="K1893" s="3" t="s">
        <v>2543</v>
      </c>
      <c r="L1893" s="17">
        <f t="shared" si="319"/>
        <v>284.38</v>
      </c>
      <c r="M1893" s="20">
        <f t="shared" si="320"/>
        <v>0.83757648217174208</v>
      </c>
      <c r="N1893" s="2">
        <v>12</v>
      </c>
      <c r="O1893" s="2">
        <v>5800000</v>
      </c>
      <c r="P1893" s="2">
        <v>5775000</v>
      </c>
      <c r="Q1893" s="2">
        <f t="shared" si="321"/>
        <v>-25000</v>
      </c>
      <c r="R1893" s="4">
        <f t="shared" si="322"/>
        <v>-4.3103448275862068E-3</v>
      </c>
      <c r="S1893" s="2"/>
      <c r="T1893" s="9">
        <f t="shared" si="323"/>
        <v>89230.769230769234</v>
      </c>
      <c r="U1893" s="2">
        <v>88846</v>
      </c>
      <c r="V1893" s="5">
        <f t="shared" si="324"/>
        <v>-384.76923076923413</v>
      </c>
      <c r="W1893" s="4">
        <f t="shared" si="325"/>
        <v>-4.3120689655172786E-3</v>
      </c>
      <c r="X1893" s="22">
        <f t="shared" si="326"/>
        <v>74737.593793786218</v>
      </c>
      <c r="Y1893" s="22">
        <f t="shared" si="327"/>
        <v>74415.32013503059</v>
      </c>
      <c r="Z1893" s="22">
        <f t="shared" si="329"/>
        <v>4836995.8087769886</v>
      </c>
      <c r="AA1893" s="2"/>
      <c r="AB1893" s="2">
        <v>2016</v>
      </c>
      <c r="AC1893" s="2">
        <f t="shared" si="328"/>
        <v>0</v>
      </c>
      <c r="AD1893" s="2" t="s">
        <v>105</v>
      </c>
    </row>
    <row r="1894" spans="1:30" x14ac:dyDescent="0.2">
      <c r="A1894">
        <v>48</v>
      </c>
      <c r="B1894" s="2" t="s">
        <v>854</v>
      </c>
      <c r="C1894" s="2" t="s">
        <v>22</v>
      </c>
      <c r="D1894" s="2" t="s">
        <v>23</v>
      </c>
      <c r="E1894" s="2" t="s">
        <v>2767</v>
      </c>
      <c r="F1894" s="2" t="s">
        <v>2775</v>
      </c>
      <c r="G1894" s="2">
        <v>52</v>
      </c>
      <c r="H1894" s="2">
        <v>58</v>
      </c>
      <c r="I1894" s="3">
        <v>42690</v>
      </c>
      <c r="J1894" s="3">
        <v>42702</v>
      </c>
      <c r="K1894" s="3" t="s">
        <v>2543</v>
      </c>
      <c r="L1894" s="17">
        <f t="shared" si="319"/>
        <v>284.38</v>
      </c>
      <c r="M1894" s="20">
        <f t="shared" si="320"/>
        <v>0.83757648217174208</v>
      </c>
      <c r="N1894" s="2">
        <v>12</v>
      </c>
      <c r="O1894" s="2">
        <v>3900000</v>
      </c>
      <c r="P1894" s="2">
        <v>4060000</v>
      </c>
      <c r="Q1894" s="2">
        <f t="shared" si="321"/>
        <v>160000</v>
      </c>
      <c r="R1894" s="4">
        <f t="shared" si="322"/>
        <v>4.1025641025641026E-2</v>
      </c>
      <c r="S1894" s="2">
        <v>192026</v>
      </c>
      <c r="T1894" s="9">
        <f t="shared" si="323"/>
        <v>78692.807692307688</v>
      </c>
      <c r="U1894" s="2">
        <v>81770</v>
      </c>
      <c r="V1894" s="5">
        <f t="shared" si="324"/>
        <v>3077.1923076923122</v>
      </c>
      <c r="W1894" s="4">
        <f t="shared" si="325"/>
        <v>3.9103857111367386E-2</v>
      </c>
      <c r="X1894" s="22">
        <f t="shared" si="326"/>
        <v>65911.245039140471</v>
      </c>
      <c r="Y1894" s="22">
        <f t="shared" si="327"/>
        <v>68488.628947183344</v>
      </c>
      <c r="Z1894" s="22">
        <f t="shared" si="329"/>
        <v>3561408.705253534</v>
      </c>
      <c r="AA1894" s="11">
        <v>2323</v>
      </c>
      <c r="AB1894" s="2">
        <v>1931</v>
      </c>
      <c r="AC1894" s="2">
        <f t="shared" si="328"/>
        <v>85</v>
      </c>
      <c r="AD1894" s="2" t="s">
        <v>583</v>
      </c>
    </row>
    <row r="1895" spans="1:30" x14ac:dyDescent="0.2">
      <c r="A1895">
        <v>1</v>
      </c>
      <c r="B1895" s="2" t="s">
        <v>766</v>
      </c>
      <c r="C1895" s="2" t="s">
        <v>22</v>
      </c>
      <c r="D1895" s="2" t="s">
        <v>23</v>
      </c>
      <c r="E1895" s="2" t="s">
        <v>2767</v>
      </c>
      <c r="F1895" s="2" t="s">
        <v>2775</v>
      </c>
      <c r="G1895" s="2">
        <v>51</v>
      </c>
      <c r="H1895" s="2">
        <v>56</v>
      </c>
      <c r="I1895" s="3">
        <v>42361</v>
      </c>
      <c r="J1895" s="3">
        <v>42374</v>
      </c>
      <c r="K1895" s="3" t="s">
        <v>2533</v>
      </c>
      <c r="L1895" s="17">
        <f t="shared" si="319"/>
        <v>238.19</v>
      </c>
      <c r="M1895" s="20">
        <f t="shared" si="320"/>
        <v>1</v>
      </c>
      <c r="N1895" s="2">
        <v>13</v>
      </c>
      <c r="O1895" s="2">
        <v>3400000</v>
      </c>
      <c r="P1895" s="2">
        <v>3550000</v>
      </c>
      <c r="Q1895" s="2">
        <f t="shared" si="321"/>
        <v>150000</v>
      </c>
      <c r="R1895" s="4">
        <f t="shared" si="322"/>
        <v>4.4117647058823532E-2</v>
      </c>
      <c r="S1895" s="2"/>
      <c r="T1895" s="9">
        <f t="shared" si="323"/>
        <v>66666.666666666672</v>
      </c>
      <c r="U1895" s="2">
        <v>69608</v>
      </c>
      <c r="V1895" s="5">
        <f t="shared" si="324"/>
        <v>2941.3333333333285</v>
      </c>
      <c r="W1895" s="4">
        <f t="shared" si="325"/>
        <v>4.4119999999999923E-2</v>
      </c>
      <c r="X1895" s="22">
        <f t="shared" si="326"/>
        <v>66666.666666666672</v>
      </c>
      <c r="Y1895" s="22">
        <f t="shared" si="327"/>
        <v>69608</v>
      </c>
      <c r="Z1895" s="22">
        <f t="shared" si="329"/>
        <v>3550008</v>
      </c>
      <c r="AA1895" s="2">
        <v>745</v>
      </c>
      <c r="AB1895" s="2">
        <v>2014</v>
      </c>
      <c r="AC1895" s="2">
        <f t="shared" si="328"/>
        <v>2</v>
      </c>
      <c r="AD1895" s="2" t="s">
        <v>181</v>
      </c>
    </row>
    <row r="1896" spans="1:30" x14ac:dyDescent="0.2">
      <c r="A1896">
        <v>2</v>
      </c>
      <c r="B1896" s="2" t="s">
        <v>1028</v>
      </c>
      <c r="C1896" s="2" t="s">
        <v>22</v>
      </c>
      <c r="D1896" s="2" t="s">
        <v>23</v>
      </c>
      <c r="E1896" s="2" t="s">
        <v>2767</v>
      </c>
      <c r="F1896" s="2" t="s">
        <v>2775</v>
      </c>
      <c r="G1896" s="2">
        <v>57</v>
      </c>
      <c r="H1896" s="2">
        <v>68</v>
      </c>
      <c r="I1896" s="3">
        <v>42367</v>
      </c>
      <c r="J1896" s="3">
        <v>42380</v>
      </c>
      <c r="K1896" s="3" t="s">
        <v>2533</v>
      </c>
      <c r="L1896" s="17">
        <f t="shared" si="319"/>
        <v>238.19</v>
      </c>
      <c r="M1896" s="20">
        <f t="shared" si="320"/>
        <v>1</v>
      </c>
      <c r="N1896" s="2">
        <v>13</v>
      </c>
      <c r="O1896" s="2">
        <v>3400000</v>
      </c>
      <c r="P1896" s="2">
        <v>3300000</v>
      </c>
      <c r="Q1896" s="2">
        <f t="shared" si="321"/>
        <v>-100000</v>
      </c>
      <c r="R1896" s="4">
        <f t="shared" si="322"/>
        <v>-2.9411764705882353E-2</v>
      </c>
      <c r="S1896" s="2">
        <v>53234</v>
      </c>
      <c r="T1896" s="9">
        <f t="shared" si="323"/>
        <v>60583.052631578947</v>
      </c>
      <c r="U1896" s="2">
        <v>58829</v>
      </c>
      <c r="V1896" s="5">
        <f t="shared" si="324"/>
        <v>-1754.0526315789466</v>
      </c>
      <c r="W1896" s="4">
        <f t="shared" si="325"/>
        <v>-2.8952859840949082E-2</v>
      </c>
      <c r="X1896" s="22">
        <f t="shared" si="326"/>
        <v>60583.052631578947</v>
      </c>
      <c r="Y1896" s="22">
        <f t="shared" si="327"/>
        <v>58829</v>
      </c>
      <c r="Z1896" s="22">
        <f t="shared" si="329"/>
        <v>3353253</v>
      </c>
      <c r="AA1896" s="2">
        <v>671</v>
      </c>
      <c r="AB1896" s="2">
        <v>1899</v>
      </c>
      <c r="AC1896" s="2">
        <f t="shared" si="328"/>
        <v>117</v>
      </c>
      <c r="AD1896" s="2" t="s">
        <v>88</v>
      </c>
    </row>
    <row r="1897" spans="1:30" x14ac:dyDescent="0.2">
      <c r="A1897">
        <v>3</v>
      </c>
      <c r="B1897" s="2" t="s">
        <v>769</v>
      </c>
      <c r="C1897" s="2" t="s">
        <v>22</v>
      </c>
      <c r="D1897" s="2" t="s">
        <v>23</v>
      </c>
      <c r="E1897" s="2" t="s">
        <v>2767</v>
      </c>
      <c r="F1897" s="2" t="s">
        <v>2775</v>
      </c>
      <c r="G1897" s="2">
        <v>51</v>
      </c>
      <c r="H1897" s="2">
        <v>56</v>
      </c>
      <c r="I1897" s="3">
        <v>42377</v>
      </c>
      <c r="J1897" s="3">
        <v>42390</v>
      </c>
      <c r="K1897" s="3" t="s">
        <v>2533</v>
      </c>
      <c r="L1897" s="17">
        <f t="shared" si="319"/>
        <v>238.19</v>
      </c>
      <c r="M1897" s="20">
        <f t="shared" si="320"/>
        <v>1</v>
      </c>
      <c r="N1897" s="2">
        <v>13</v>
      </c>
      <c r="O1897" s="2">
        <v>3250000</v>
      </c>
      <c r="P1897" s="2">
        <v>3400000</v>
      </c>
      <c r="Q1897" s="2">
        <f t="shared" si="321"/>
        <v>150000</v>
      </c>
      <c r="R1897" s="4">
        <f t="shared" si="322"/>
        <v>4.6153846153846156E-2</v>
      </c>
      <c r="S1897" s="2"/>
      <c r="T1897" s="9">
        <f t="shared" si="323"/>
        <v>63725.490196078434</v>
      </c>
      <c r="U1897" s="2">
        <v>66667</v>
      </c>
      <c r="V1897" s="5">
        <f t="shared" si="324"/>
        <v>2941.5098039215663</v>
      </c>
      <c r="W1897" s="4">
        <f t="shared" si="325"/>
        <v>4.6159076923076886E-2</v>
      </c>
      <c r="X1897" s="22">
        <f t="shared" si="326"/>
        <v>63725.490196078434</v>
      </c>
      <c r="Y1897" s="22">
        <f t="shared" si="327"/>
        <v>66667</v>
      </c>
      <c r="Z1897" s="22">
        <f t="shared" si="329"/>
        <v>3400017</v>
      </c>
      <c r="AA1897" s="11">
        <v>4043</v>
      </c>
      <c r="AB1897" s="2">
        <v>2012</v>
      </c>
      <c r="AC1897" s="2">
        <f t="shared" si="328"/>
        <v>4</v>
      </c>
      <c r="AD1897" s="2" t="s">
        <v>429</v>
      </c>
    </row>
    <row r="1898" spans="1:30" x14ac:dyDescent="0.2">
      <c r="A1898">
        <v>6</v>
      </c>
      <c r="B1898" s="2" t="s">
        <v>268</v>
      </c>
      <c r="C1898" s="2" t="s">
        <v>22</v>
      </c>
      <c r="D1898" s="2" t="s">
        <v>23</v>
      </c>
      <c r="E1898" s="2" t="s">
        <v>2767</v>
      </c>
      <c r="F1898" s="2" t="s">
        <v>2775</v>
      </c>
      <c r="G1898" s="2">
        <v>35</v>
      </c>
      <c r="H1898" s="2">
        <v>39</v>
      </c>
      <c r="I1898" s="3">
        <v>42398</v>
      </c>
      <c r="J1898" s="3">
        <v>42411</v>
      </c>
      <c r="K1898" s="3" t="s">
        <v>2534</v>
      </c>
      <c r="L1898" s="17">
        <f t="shared" si="319"/>
        <v>240.59</v>
      </c>
      <c r="M1898" s="20">
        <f t="shared" si="320"/>
        <v>0.99002452304750821</v>
      </c>
      <c r="N1898" s="2">
        <v>13</v>
      </c>
      <c r="O1898" s="2">
        <v>2690000</v>
      </c>
      <c r="P1898" s="2">
        <v>2690000</v>
      </c>
      <c r="Q1898" s="2">
        <f t="shared" si="321"/>
        <v>0</v>
      </c>
      <c r="R1898" s="4">
        <f t="shared" si="322"/>
        <v>0</v>
      </c>
      <c r="S1898" s="2">
        <v>870</v>
      </c>
      <c r="T1898" s="9">
        <f t="shared" si="323"/>
        <v>76882</v>
      </c>
      <c r="U1898" s="2">
        <v>76882</v>
      </c>
      <c r="V1898" s="5">
        <f t="shared" si="324"/>
        <v>0</v>
      </c>
      <c r="W1898" s="4">
        <f t="shared" si="325"/>
        <v>0</v>
      </c>
      <c r="X1898" s="22">
        <f t="shared" si="326"/>
        <v>76115.065380938526</v>
      </c>
      <c r="Y1898" s="22">
        <f t="shared" si="327"/>
        <v>76115.065380938526</v>
      </c>
      <c r="Z1898" s="22">
        <f t="shared" si="329"/>
        <v>2664027.2883328483</v>
      </c>
      <c r="AA1898" s="11">
        <v>2485</v>
      </c>
      <c r="AB1898" s="2">
        <v>2013</v>
      </c>
      <c r="AC1898" s="2">
        <f t="shared" si="328"/>
        <v>3</v>
      </c>
      <c r="AD1898" s="2" t="s">
        <v>34</v>
      </c>
    </row>
    <row r="1899" spans="1:30" x14ac:dyDescent="0.2">
      <c r="A1899">
        <v>10</v>
      </c>
      <c r="B1899" s="2" t="s">
        <v>414</v>
      </c>
      <c r="C1899" s="2" t="s">
        <v>22</v>
      </c>
      <c r="D1899" s="2" t="s">
        <v>23</v>
      </c>
      <c r="E1899" s="2" t="s">
        <v>2767</v>
      </c>
      <c r="F1899" s="2" t="s">
        <v>2775</v>
      </c>
      <c r="G1899" s="2">
        <v>67</v>
      </c>
      <c r="H1899" s="2">
        <v>79</v>
      </c>
      <c r="I1899" s="3">
        <v>42425</v>
      </c>
      <c r="J1899" s="3">
        <v>42438</v>
      </c>
      <c r="K1899" s="3" t="s">
        <v>2535</v>
      </c>
      <c r="L1899" s="17">
        <f t="shared" si="319"/>
        <v>245.99</v>
      </c>
      <c r="M1899" s="20">
        <f t="shared" si="320"/>
        <v>0.96829139395910402</v>
      </c>
      <c r="N1899" s="2">
        <v>13</v>
      </c>
      <c r="O1899" s="2">
        <v>4100000</v>
      </c>
      <c r="P1899" s="2">
        <v>4450000</v>
      </c>
      <c r="Q1899" s="2">
        <f t="shared" si="321"/>
        <v>350000</v>
      </c>
      <c r="R1899" s="4">
        <f t="shared" si="322"/>
        <v>8.5365853658536592E-2</v>
      </c>
      <c r="S1899" s="2">
        <v>34867</v>
      </c>
      <c r="T1899" s="9">
        <f t="shared" si="323"/>
        <v>61714.432835820895</v>
      </c>
      <c r="U1899" s="2">
        <v>66938</v>
      </c>
      <c r="V1899" s="5">
        <f t="shared" si="324"/>
        <v>5223.567164179105</v>
      </c>
      <c r="W1899" s="4">
        <f t="shared" si="325"/>
        <v>8.4640932828069212E-2</v>
      </c>
      <c r="X1899" s="22">
        <f t="shared" si="326"/>
        <v>59757.554197992518</v>
      </c>
      <c r="Y1899" s="22">
        <f t="shared" si="327"/>
        <v>64815.489328834505</v>
      </c>
      <c r="Z1899" s="22">
        <f t="shared" si="329"/>
        <v>4342637.7850319119</v>
      </c>
      <c r="AA1899" s="11">
        <v>5878</v>
      </c>
      <c r="AB1899" s="2">
        <v>1970</v>
      </c>
      <c r="AC1899" s="2">
        <f t="shared" si="328"/>
        <v>46</v>
      </c>
      <c r="AD1899" s="2" t="s">
        <v>133</v>
      </c>
    </row>
    <row r="1900" spans="1:30" x14ac:dyDescent="0.2">
      <c r="A1900">
        <v>11</v>
      </c>
      <c r="B1900" s="2" t="s">
        <v>769</v>
      </c>
      <c r="C1900" s="2" t="s">
        <v>22</v>
      </c>
      <c r="D1900" s="2" t="s">
        <v>23</v>
      </c>
      <c r="E1900" s="2" t="s">
        <v>2767</v>
      </c>
      <c r="F1900" s="2" t="s">
        <v>2775</v>
      </c>
      <c r="G1900" s="2">
        <v>51</v>
      </c>
      <c r="H1900" s="2">
        <v>56</v>
      </c>
      <c r="I1900" s="3">
        <v>42430</v>
      </c>
      <c r="J1900" s="3">
        <v>42443</v>
      </c>
      <c r="K1900" s="3" t="s">
        <v>2535</v>
      </c>
      <c r="L1900" s="17">
        <f t="shared" si="319"/>
        <v>245.99</v>
      </c>
      <c r="M1900" s="20">
        <f t="shared" si="320"/>
        <v>0.96829139395910402</v>
      </c>
      <c r="N1900" s="2">
        <v>13</v>
      </c>
      <c r="O1900" s="2">
        <v>3400000</v>
      </c>
      <c r="P1900" s="2">
        <v>3450000</v>
      </c>
      <c r="Q1900" s="2">
        <f t="shared" si="321"/>
        <v>50000</v>
      </c>
      <c r="R1900" s="4">
        <f t="shared" si="322"/>
        <v>1.4705882352941176E-2</v>
      </c>
      <c r="S1900" s="2"/>
      <c r="T1900" s="9">
        <f t="shared" si="323"/>
        <v>66666.666666666672</v>
      </c>
      <c r="U1900" s="2">
        <v>67647</v>
      </c>
      <c r="V1900" s="5">
        <f t="shared" si="324"/>
        <v>980.33333333332848</v>
      </c>
      <c r="W1900" s="4">
        <f t="shared" si="325"/>
        <v>1.4704999999999926E-2</v>
      </c>
      <c r="X1900" s="22">
        <f t="shared" si="326"/>
        <v>64552.759597273609</v>
      </c>
      <c r="Y1900" s="22">
        <f t="shared" si="327"/>
        <v>65502.007927151506</v>
      </c>
      <c r="Z1900" s="22">
        <f t="shared" si="329"/>
        <v>3340602.4042847268</v>
      </c>
      <c r="AA1900" s="11">
        <v>4043</v>
      </c>
      <c r="AB1900" s="2">
        <v>2012</v>
      </c>
      <c r="AC1900" s="2">
        <f t="shared" si="328"/>
        <v>4</v>
      </c>
      <c r="AD1900" s="2" t="s">
        <v>781</v>
      </c>
    </row>
    <row r="1901" spans="1:30" x14ac:dyDescent="0.2">
      <c r="A1901">
        <v>14</v>
      </c>
      <c r="B1901" s="2" t="s">
        <v>824</v>
      </c>
      <c r="C1901" s="2" t="s">
        <v>22</v>
      </c>
      <c r="D1901" s="2" t="s">
        <v>23</v>
      </c>
      <c r="E1901" s="2" t="s">
        <v>2767</v>
      </c>
      <c r="F1901" s="2" t="s">
        <v>2775</v>
      </c>
      <c r="G1901" s="2">
        <v>52</v>
      </c>
      <c r="H1901" s="2">
        <v>58</v>
      </c>
      <c r="I1901" s="3">
        <v>42452</v>
      </c>
      <c r="J1901" s="3">
        <v>42465</v>
      </c>
      <c r="K1901" s="3" t="s">
        <v>2536</v>
      </c>
      <c r="L1901" s="17">
        <f t="shared" si="319"/>
        <v>250.79</v>
      </c>
      <c r="M1901" s="20">
        <f t="shared" si="320"/>
        <v>0.9497587623110969</v>
      </c>
      <c r="N1901" s="2">
        <v>13</v>
      </c>
      <c r="O1901" s="2">
        <v>2550000</v>
      </c>
      <c r="P1901" s="2">
        <v>3180000</v>
      </c>
      <c r="Q1901" s="2">
        <f t="shared" si="321"/>
        <v>630000</v>
      </c>
      <c r="R1901" s="4">
        <f t="shared" si="322"/>
        <v>0.24705882352941178</v>
      </c>
      <c r="S1901" s="2">
        <v>90000</v>
      </c>
      <c r="T1901" s="9">
        <f t="shared" si="323"/>
        <v>50769.230769230766</v>
      </c>
      <c r="U1901" s="2">
        <v>62885</v>
      </c>
      <c r="V1901" s="5">
        <f t="shared" si="324"/>
        <v>12115.769230769234</v>
      </c>
      <c r="W1901" s="4">
        <f t="shared" si="325"/>
        <v>0.23864393939393946</v>
      </c>
      <c r="X1901" s="22">
        <f t="shared" si="326"/>
        <v>48218.521778871072</v>
      </c>
      <c r="Y1901" s="22">
        <f t="shared" si="327"/>
        <v>59725.579767933326</v>
      </c>
      <c r="Z1901" s="22">
        <f t="shared" si="329"/>
        <v>3105730.1479325332</v>
      </c>
      <c r="AA1901" s="11">
        <v>1934</v>
      </c>
      <c r="AB1901" s="2">
        <v>1937</v>
      </c>
      <c r="AC1901" s="2">
        <f t="shared" si="328"/>
        <v>79</v>
      </c>
      <c r="AD1901" s="2" t="s">
        <v>37</v>
      </c>
    </row>
    <row r="1902" spans="1:30" x14ac:dyDescent="0.2">
      <c r="A1902">
        <v>14</v>
      </c>
      <c r="B1902" s="2" t="s">
        <v>1491</v>
      </c>
      <c r="C1902" s="2" t="s">
        <v>22</v>
      </c>
      <c r="D1902" s="2" t="s">
        <v>23</v>
      </c>
      <c r="E1902" s="2" t="s">
        <v>2767</v>
      </c>
      <c r="F1902" s="2" t="s">
        <v>2775</v>
      </c>
      <c r="G1902" s="2">
        <v>70</v>
      </c>
      <c r="H1902" s="2">
        <v>82</v>
      </c>
      <c r="I1902" s="3">
        <v>42452</v>
      </c>
      <c r="J1902" s="3">
        <v>42465</v>
      </c>
      <c r="K1902" s="3" t="s">
        <v>2536</v>
      </c>
      <c r="L1902" s="17">
        <f t="shared" si="319"/>
        <v>250.79</v>
      </c>
      <c r="M1902" s="20">
        <f t="shared" si="320"/>
        <v>0.9497587623110969</v>
      </c>
      <c r="N1902" s="2">
        <v>13</v>
      </c>
      <c r="O1902" s="2">
        <v>5990000</v>
      </c>
      <c r="P1902" s="2">
        <v>6810000</v>
      </c>
      <c r="Q1902" s="2">
        <f t="shared" si="321"/>
        <v>820000</v>
      </c>
      <c r="R1902" s="4">
        <f t="shared" si="322"/>
        <v>0.13689482470784642</v>
      </c>
      <c r="S1902" s="2">
        <v>3380</v>
      </c>
      <c r="T1902" s="9">
        <f t="shared" si="323"/>
        <v>85619.71428571429</v>
      </c>
      <c r="U1902" s="2">
        <v>97334</v>
      </c>
      <c r="V1902" s="5">
        <f t="shared" si="324"/>
        <v>11714.28571428571</v>
      </c>
      <c r="W1902" s="4">
        <f t="shared" si="325"/>
        <v>0.13681762210972767</v>
      </c>
      <c r="X1902" s="22">
        <f t="shared" si="326"/>
        <v>81318.073869429747</v>
      </c>
      <c r="Y1902" s="22">
        <f t="shared" si="327"/>
        <v>92443.819370788304</v>
      </c>
      <c r="Z1902" s="22">
        <f t="shared" si="329"/>
        <v>6471067.3559551816</v>
      </c>
      <c r="AA1902" s="11">
        <v>3312</v>
      </c>
      <c r="AB1902" s="2">
        <v>2010</v>
      </c>
      <c r="AC1902" s="2">
        <f t="shared" si="328"/>
        <v>6</v>
      </c>
      <c r="AD1902" s="2" t="s">
        <v>27</v>
      </c>
    </row>
    <row r="1903" spans="1:30" x14ac:dyDescent="0.2">
      <c r="A1903">
        <v>14</v>
      </c>
      <c r="B1903" s="2" t="s">
        <v>277</v>
      </c>
      <c r="C1903" s="2" t="s">
        <v>22</v>
      </c>
      <c r="D1903" s="2" t="s">
        <v>23</v>
      </c>
      <c r="E1903" s="2" t="s">
        <v>2767</v>
      </c>
      <c r="F1903" s="2" t="s">
        <v>2775</v>
      </c>
      <c r="G1903" s="2">
        <v>71</v>
      </c>
      <c r="H1903" s="2">
        <v>78</v>
      </c>
      <c r="I1903" s="3">
        <v>42452</v>
      </c>
      <c r="J1903" s="3">
        <v>42465</v>
      </c>
      <c r="K1903" s="3" t="s">
        <v>2536</v>
      </c>
      <c r="L1903" s="17">
        <f t="shared" si="319"/>
        <v>250.79</v>
      </c>
      <c r="M1903" s="20">
        <f t="shared" si="320"/>
        <v>0.9497587623110969</v>
      </c>
      <c r="N1903" s="2">
        <v>13</v>
      </c>
      <c r="O1903" s="2">
        <v>4100000</v>
      </c>
      <c r="P1903" s="2">
        <v>4160000</v>
      </c>
      <c r="Q1903" s="2">
        <f t="shared" si="321"/>
        <v>60000</v>
      </c>
      <c r="R1903" s="4">
        <f t="shared" si="322"/>
        <v>1.4634146341463415E-2</v>
      </c>
      <c r="S1903" s="2">
        <v>58898</v>
      </c>
      <c r="T1903" s="9">
        <f t="shared" si="323"/>
        <v>58576.028169014084</v>
      </c>
      <c r="U1903" s="2">
        <v>59421</v>
      </c>
      <c r="V1903" s="5">
        <f t="shared" si="324"/>
        <v>844.97183098591631</v>
      </c>
      <c r="W1903" s="4">
        <f t="shared" si="325"/>
        <v>1.4425215525843639E-2</v>
      </c>
      <c r="X1903" s="22">
        <f t="shared" si="326"/>
        <v>55633.096014902767</v>
      </c>
      <c r="Y1903" s="22">
        <f t="shared" si="327"/>
        <v>56435.615415287692</v>
      </c>
      <c r="Z1903" s="22">
        <f t="shared" si="329"/>
        <v>4006928.6944854259</v>
      </c>
      <c r="AA1903" s="2">
        <v>633</v>
      </c>
      <c r="AB1903" s="2">
        <v>1890</v>
      </c>
      <c r="AC1903" s="2">
        <f t="shared" si="328"/>
        <v>126</v>
      </c>
      <c r="AD1903" s="2" t="s">
        <v>181</v>
      </c>
    </row>
    <row r="1904" spans="1:30" x14ac:dyDescent="0.2">
      <c r="A1904">
        <v>14</v>
      </c>
      <c r="B1904" s="2" t="s">
        <v>1896</v>
      </c>
      <c r="C1904" s="2" t="s">
        <v>22</v>
      </c>
      <c r="D1904" s="2" t="s">
        <v>23</v>
      </c>
      <c r="E1904" s="2" t="s">
        <v>2767</v>
      </c>
      <c r="F1904" s="2" t="s">
        <v>2775</v>
      </c>
      <c r="G1904" s="2">
        <v>82</v>
      </c>
      <c r="H1904" s="2">
        <v>92</v>
      </c>
      <c r="I1904" s="3">
        <v>42452</v>
      </c>
      <c r="J1904" s="3">
        <v>42465</v>
      </c>
      <c r="K1904" s="3" t="s">
        <v>2536</v>
      </c>
      <c r="L1904" s="17">
        <f t="shared" si="319"/>
        <v>250.79</v>
      </c>
      <c r="M1904" s="20">
        <f t="shared" si="320"/>
        <v>0.9497587623110969</v>
      </c>
      <c r="N1904" s="2">
        <v>13</v>
      </c>
      <c r="O1904" s="2">
        <v>4350000</v>
      </c>
      <c r="P1904" s="2">
        <v>4805000</v>
      </c>
      <c r="Q1904" s="2">
        <f t="shared" si="321"/>
        <v>455000</v>
      </c>
      <c r="R1904" s="4">
        <f t="shared" si="322"/>
        <v>0.10459770114942529</v>
      </c>
      <c r="S1904" s="2"/>
      <c r="T1904" s="9">
        <f t="shared" si="323"/>
        <v>53048.780487804877</v>
      </c>
      <c r="U1904" s="2">
        <v>58598</v>
      </c>
      <c r="V1904" s="5">
        <f t="shared" si="324"/>
        <v>5549.2195121951227</v>
      </c>
      <c r="W1904" s="4">
        <f t="shared" si="325"/>
        <v>0.10460597701149427</v>
      </c>
      <c r="X1904" s="22">
        <f t="shared" si="326"/>
        <v>50383.54409821063</v>
      </c>
      <c r="Y1904" s="22">
        <f t="shared" si="327"/>
        <v>55653.963953905659</v>
      </c>
      <c r="Z1904" s="22">
        <f t="shared" si="329"/>
        <v>4563625.0442202641</v>
      </c>
      <c r="AA1904" s="11">
        <v>7393</v>
      </c>
      <c r="AB1904" s="2">
        <v>2012</v>
      </c>
      <c r="AC1904" s="2">
        <f t="shared" si="328"/>
        <v>4</v>
      </c>
      <c r="AD1904" s="2" t="s">
        <v>37</v>
      </c>
    </row>
    <row r="1905" spans="1:30" x14ac:dyDescent="0.2">
      <c r="A1905">
        <v>16</v>
      </c>
      <c r="B1905" s="2" t="s">
        <v>652</v>
      </c>
      <c r="C1905" s="2" t="s">
        <v>22</v>
      </c>
      <c r="D1905" s="2" t="s">
        <v>23</v>
      </c>
      <c r="E1905" s="2" t="s">
        <v>2767</v>
      </c>
      <c r="F1905" s="2" t="s">
        <v>2775</v>
      </c>
      <c r="G1905" s="2">
        <v>87</v>
      </c>
      <c r="H1905" s="2"/>
      <c r="I1905" s="3">
        <v>42471</v>
      </c>
      <c r="J1905" s="3">
        <v>42484</v>
      </c>
      <c r="K1905" s="3" t="s">
        <v>2536</v>
      </c>
      <c r="L1905" s="17">
        <f t="shared" si="319"/>
        <v>250.79</v>
      </c>
      <c r="M1905" s="20">
        <f t="shared" si="320"/>
        <v>0.9497587623110969</v>
      </c>
      <c r="N1905" s="2">
        <v>13</v>
      </c>
      <c r="O1905" s="2">
        <v>6400000</v>
      </c>
      <c r="P1905" s="2">
        <v>6375000</v>
      </c>
      <c r="Q1905" s="2">
        <f t="shared" si="321"/>
        <v>-25000</v>
      </c>
      <c r="R1905" s="4">
        <f t="shared" si="322"/>
        <v>-3.90625E-3</v>
      </c>
      <c r="S1905" s="2"/>
      <c r="T1905" s="9">
        <f t="shared" si="323"/>
        <v>73563.218390804599</v>
      </c>
      <c r="U1905" s="2">
        <v>73276</v>
      </c>
      <c r="V1905" s="5">
        <f t="shared" si="324"/>
        <v>-287.21839080459904</v>
      </c>
      <c r="W1905" s="4">
        <f t="shared" si="325"/>
        <v>-3.9043750000000181E-3</v>
      </c>
      <c r="X1905" s="22">
        <f t="shared" si="326"/>
        <v>69867.311250471495</v>
      </c>
      <c r="Y1905" s="22">
        <f t="shared" si="327"/>
        <v>69594.523067107933</v>
      </c>
      <c r="Z1905" s="22">
        <f t="shared" si="329"/>
        <v>6054723.5068383906</v>
      </c>
      <c r="AA1905" s="2">
        <v>36</v>
      </c>
      <c r="AB1905" s="2">
        <v>2015</v>
      </c>
      <c r="AC1905" s="2">
        <f t="shared" si="328"/>
        <v>1</v>
      </c>
      <c r="AD1905" s="2" t="s">
        <v>523</v>
      </c>
    </row>
    <row r="1906" spans="1:30" x14ac:dyDescent="0.2">
      <c r="A1906">
        <v>17</v>
      </c>
      <c r="B1906" s="2" t="s">
        <v>367</v>
      </c>
      <c r="C1906" s="2" t="s">
        <v>22</v>
      </c>
      <c r="D1906" s="2" t="s">
        <v>23</v>
      </c>
      <c r="E1906" s="2" t="s">
        <v>2767</v>
      </c>
      <c r="F1906" s="2" t="s">
        <v>2775</v>
      </c>
      <c r="G1906" s="2">
        <v>50</v>
      </c>
      <c r="H1906" s="2">
        <v>59</v>
      </c>
      <c r="I1906" s="3">
        <v>42472</v>
      </c>
      <c r="J1906" s="3">
        <v>42485</v>
      </c>
      <c r="K1906" s="3" t="s">
        <v>2536</v>
      </c>
      <c r="L1906" s="17">
        <f t="shared" si="319"/>
        <v>250.79</v>
      </c>
      <c r="M1906" s="20">
        <f t="shared" si="320"/>
        <v>0.9497587623110969</v>
      </c>
      <c r="N1906" s="2">
        <v>13</v>
      </c>
      <c r="O1906" s="2">
        <v>2490000</v>
      </c>
      <c r="P1906" s="2">
        <v>2525000</v>
      </c>
      <c r="Q1906" s="2">
        <f t="shared" si="321"/>
        <v>35000</v>
      </c>
      <c r="R1906" s="4">
        <f t="shared" si="322"/>
        <v>1.4056224899598393E-2</v>
      </c>
      <c r="S1906" s="2">
        <v>4000</v>
      </c>
      <c r="T1906" s="9">
        <f t="shared" si="323"/>
        <v>49880</v>
      </c>
      <c r="U1906" s="2">
        <v>50580</v>
      </c>
      <c r="V1906" s="5">
        <f t="shared" si="324"/>
        <v>700</v>
      </c>
      <c r="W1906" s="4">
        <f t="shared" si="325"/>
        <v>1.4033680834001604E-2</v>
      </c>
      <c r="X1906" s="22">
        <f t="shared" si="326"/>
        <v>47373.967064077515</v>
      </c>
      <c r="Y1906" s="22">
        <f t="shared" si="327"/>
        <v>48038.79819769528</v>
      </c>
      <c r="Z1906" s="22">
        <f t="shared" si="329"/>
        <v>2401939.9098847639</v>
      </c>
      <c r="AA1906" s="11">
        <v>6814</v>
      </c>
      <c r="AB1906" s="2">
        <v>1952</v>
      </c>
      <c r="AC1906" s="2">
        <f t="shared" si="328"/>
        <v>64</v>
      </c>
      <c r="AD1906" s="2" t="s">
        <v>183</v>
      </c>
    </row>
    <row r="1907" spans="1:30" x14ac:dyDescent="0.2">
      <c r="A1907">
        <v>17</v>
      </c>
      <c r="B1907" s="2" t="s">
        <v>964</v>
      </c>
      <c r="C1907" s="2" t="s">
        <v>22</v>
      </c>
      <c r="D1907" s="2" t="s">
        <v>23</v>
      </c>
      <c r="E1907" s="2" t="s">
        <v>2767</v>
      </c>
      <c r="F1907" s="2" t="s">
        <v>2775</v>
      </c>
      <c r="G1907" s="2">
        <v>55</v>
      </c>
      <c r="H1907" s="2"/>
      <c r="I1907" s="3">
        <v>42476</v>
      </c>
      <c r="J1907" s="3">
        <v>42489</v>
      </c>
      <c r="K1907" s="3" t="s">
        <v>2536</v>
      </c>
      <c r="L1907" s="17">
        <f t="shared" si="319"/>
        <v>250.79</v>
      </c>
      <c r="M1907" s="20">
        <f t="shared" si="320"/>
        <v>0.9497587623110969</v>
      </c>
      <c r="N1907" s="2">
        <v>13</v>
      </c>
      <c r="O1907" s="2">
        <v>3190000</v>
      </c>
      <c r="P1907" s="2">
        <v>3600000</v>
      </c>
      <c r="Q1907" s="2">
        <f t="shared" si="321"/>
        <v>410000</v>
      </c>
      <c r="R1907" s="4">
        <f t="shared" si="322"/>
        <v>0.12852664576802508</v>
      </c>
      <c r="S1907" s="2">
        <v>49672</v>
      </c>
      <c r="T1907" s="9">
        <f t="shared" si="323"/>
        <v>58903.127272727274</v>
      </c>
      <c r="U1907" s="2">
        <v>66358</v>
      </c>
      <c r="V1907" s="5">
        <f t="shared" si="324"/>
        <v>7454.8727272727265</v>
      </c>
      <c r="W1907" s="4">
        <f t="shared" si="325"/>
        <v>0.12656157783874417</v>
      </c>
      <c r="X1907" s="22">
        <f t="shared" si="326"/>
        <v>55943.761254798475</v>
      </c>
      <c r="Y1907" s="22">
        <f t="shared" si="327"/>
        <v>63024.091949439768</v>
      </c>
      <c r="Z1907" s="22">
        <f t="shared" si="329"/>
        <v>3466325.0572191873</v>
      </c>
      <c r="AA1907" s="2"/>
      <c r="AB1907" s="2">
        <v>1895</v>
      </c>
      <c r="AC1907" s="2">
        <f t="shared" si="328"/>
        <v>121</v>
      </c>
      <c r="AD1907" s="2" t="s">
        <v>965</v>
      </c>
    </row>
    <row r="1908" spans="1:30" x14ac:dyDescent="0.2">
      <c r="A1908">
        <v>18</v>
      </c>
      <c r="B1908" s="2" t="s">
        <v>511</v>
      </c>
      <c r="C1908" s="2" t="s">
        <v>22</v>
      </c>
      <c r="D1908" s="2" t="s">
        <v>23</v>
      </c>
      <c r="E1908" s="2" t="s">
        <v>2767</v>
      </c>
      <c r="F1908" s="2" t="s">
        <v>2775</v>
      </c>
      <c r="G1908" s="2">
        <v>44</v>
      </c>
      <c r="H1908" s="2">
        <v>49</v>
      </c>
      <c r="I1908" s="3">
        <v>42480</v>
      </c>
      <c r="J1908" s="3">
        <v>42493</v>
      </c>
      <c r="K1908" s="3" t="s">
        <v>2537</v>
      </c>
      <c r="L1908" s="17">
        <f t="shared" si="319"/>
        <v>256.52</v>
      </c>
      <c r="M1908" s="20">
        <f t="shared" si="320"/>
        <v>0.92854358334632781</v>
      </c>
      <c r="N1908" s="2">
        <v>13</v>
      </c>
      <c r="O1908" s="2">
        <v>2900000</v>
      </c>
      <c r="P1908" s="2">
        <v>2800000</v>
      </c>
      <c r="Q1908" s="2">
        <f t="shared" si="321"/>
        <v>-100000</v>
      </c>
      <c r="R1908" s="4">
        <f t="shared" si="322"/>
        <v>-3.4482758620689655E-2</v>
      </c>
      <c r="S1908" s="2">
        <v>6654</v>
      </c>
      <c r="T1908" s="9">
        <f t="shared" si="323"/>
        <v>66060.318181818177</v>
      </c>
      <c r="U1908" s="2">
        <v>63788</v>
      </c>
      <c r="V1908" s="5">
        <f t="shared" si="324"/>
        <v>-2272.3181818181765</v>
      </c>
      <c r="W1908" s="4">
        <f t="shared" si="325"/>
        <v>-3.4397626962135767E-2</v>
      </c>
      <c r="X1908" s="22">
        <f t="shared" si="326"/>
        <v>61339.884561544022</v>
      </c>
      <c r="Y1908" s="22">
        <f t="shared" si="327"/>
        <v>59229.938094495556</v>
      </c>
      <c r="Z1908" s="22">
        <f t="shared" si="329"/>
        <v>2606117.2761578043</v>
      </c>
      <c r="AA1908" s="2">
        <v>748</v>
      </c>
      <c r="AB1908" s="2">
        <v>2005</v>
      </c>
      <c r="AC1908" s="2">
        <f t="shared" si="328"/>
        <v>11</v>
      </c>
      <c r="AD1908" s="2" t="s">
        <v>61</v>
      </c>
    </row>
    <row r="1909" spans="1:30" x14ac:dyDescent="0.2">
      <c r="A1909">
        <v>28</v>
      </c>
      <c r="B1909" s="2" t="s">
        <v>515</v>
      </c>
      <c r="C1909" s="2" t="s">
        <v>22</v>
      </c>
      <c r="D1909" s="2" t="s">
        <v>23</v>
      </c>
      <c r="E1909" s="2" t="s">
        <v>2767</v>
      </c>
      <c r="F1909" s="2" t="s">
        <v>2775</v>
      </c>
      <c r="G1909" s="2">
        <v>44</v>
      </c>
      <c r="H1909" s="2">
        <v>50</v>
      </c>
      <c r="I1909" s="3">
        <v>42550</v>
      </c>
      <c r="J1909" s="3">
        <v>42563</v>
      </c>
      <c r="K1909" s="3" t="s">
        <v>2539</v>
      </c>
      <c r="L1909" s="17">
        <f t="shared" si="319"/>
        <v>265.66000000000003</v>
      </c>
      <c r="M1909" s="20">
        <f t="shared" si="320"/>
        <v>0.89659715425732134</v>
      </c>
      <c r="N1909" s="2">
        <v>13</v>
      </c>
      <c r="O1909" s="2">
        <v>3190000</v>
      </c>
      <c r="P1909" s="2">
        <v>4350000</v>
      </c>
      <c r="Q1909" s="2">
        <f t="shared" si="321"/>
        <v>1160000</v>
      </c>
      <c r="R1909" s="4">
        <f t="shared" si="322"/>
        <v>0.36363636363636365</v>
      </c>
      <c r="S1909" s="2">
        <v>16457</v>
      </c>
      <c r="T1909" s="9">
        <f t="shared" si="323"/>
        <v>72874.022727272721</v>
      </c>
      <c r="U1909" s="2">
        <v>99238</v>
      </c>
      <c r="V1909" s="5">
        <f t="shared" si="324"/>
        <v>26363.977272727279</v>
      </c>
      <c r="W1909" s="4">
        <f t="shared" si="325"/>
        <v>0.36177469400026274</v>
      </c>
      <c r="X1909" s="22">
        <f t="shared" si="326"/>
        <v>65338.641396556079</v>
      </c>
      <c r="Y1909" s="22">
        <f t="shared" si="327"/>
        <v>88976.508394188058</v>
      </c>
      <c r="Z1909" s="22">
        <f t="shared" si="329"/>
        <v>3914966.3693442745</v>
      </c>
      <c r="AA1909" s="2">
        <v>469</v>
      </c>
      <c r="AB1909" s="2">
        <v>1892</v>
      </c>
      <c r="AC1909" s="2">
        <f t="shared" si="328"/>
        <v>124</v>
      </c>
      <c r="AD1909" s="2" t="s">
        <v>37</v>
      </c>
    </row>
    <row r="1910" spans="1:30" x14ac:dyDescent="0.2">
      <c r="A1910">
        <v>32</v>
      </c>
      <c r="B1910" s="2" t="s">
        <v>351</v>
      </c>
      <c r="C1910" s="2" t="s">
        <v>22</v>
      </c>
      <c r="D1910" s="2" t="s">
        <v>23</v>
      </c>
      <c r="E1910" s="2" t="s">
        <v>2767</v>
      </c>
      <c r="F1910" s="2" t="s">
        <v>2775</v>
      </c>
      <c r="G1910" s="2">
        <v>41</v>
      </c>
      <c r="H1910" s="2">
        <v>46</v>
      </c>
      <c r="I1910" s="3">
        <v>42580</v>
      </c>
      <c r="J1910" s="3">
        <v>42593</v>
      </c>
      <c r="K1910" s="3" t="s">
        <v>2540</v>
      </c>
      <c r="L1910" s="17">
        <f t="shared" si="319"/>
        <v>272.20999999999998</v>
      </c>
      <c r="M1910" s="20">
        <f t="shared" si="320"/>
        <v>0.87502296021454029</v>
      </c>
      <c r="N1910" s="2">
        <v>13</v>
      </c>
      <c r="O1910" s="2">
        <v>2990000</v>
      </c>
      <c r="P1910" s="2">
        <v>3525000</v>
      </c>
      <c r="Q1910" s="2">
        <f t="shared" si="321"/>
        <v>535000</v>
      </c>
      <c r="R1910" s="4">
        <f t="shared" si="322"/>
        <v>0.17892976588628762</v>
      </c>
      <c r="S1910" s="2"/>
      <c r="T1910" s="9">
        <f t="shared" si="323"/>
        <v>72926.829268292684</v>
      </c>
      <c r="U1910" s="2">
        <v>85976</v>
      </c>
      <c r="V1910" s="5">
        <f t="shared" si="324"/>
        <v>13049.170731707316</v>
      </c>
      <c r="W1910" s="4">
        <f t="shared" si="325"/>
        <v>0.17893511705685616</v>
      </c>
      <c r="X1910" s="22">
        <f t="shared" si="326"/>
        <v>63812.650025401839</v>
      </c>
      <c r="Y1910" s="22">
        <f t="shared" si="327"/>
        <v>75230.974027405318</v>
      </c>
      <c r="Z1910" s="22">
        <f t="shared" si="329"/>
        <v>3084469.9351236182</v>
      </c>
      <c r="AA1910" s="2">
        <v>24</v>
      </c>
      <c r="AB1910" s="2">
        <v>2010</v>
      </c>
      <c r="AC1910" s="2">
        <f t="shared" si="328"/>
        <v>6</v>
      </c>
      <c r="AD1910" s="2" t="s">
        <v>88</v>
      </c>
    </row>
    <row r="1911" spans="1:30" x14ac:dyDescent="0.2">
      <c r="A1911">
        <v>42</v>
      </c>
      <c r="B1911" s="2" t="s">
        <v>2389</v>
      </c>
      <c r="C1911" s="2" t="s">
        <v>22</v>
      </c>
      <c r="D1911" s="2" t="s">
        <v>23</v>
      </c>
      <c r="E1911" s="2" t="s">
        <v>2767</v>
      </c>
      <c r="F1911" s="2" t="s">
        <v>2775</v>
      </c>
      <c r="G1911" s="2">
        <v>124</v>
      </c>
      <c r="H1911" s="2">
        <v>138</v>
      </c>
      <c r="I1911" s="3">
        <v>42649</v>
      </c>
      <c r="J1911" s="3">
        <v>42662</v>
      </c>
      <c r="K1911" s="3" t="s">
        <v>2542</v>
      </c>
      <c r="L1911" s="17">
        <f t="shared" si="319"/>
        <v>281.13</v>
      </c>
      <c r="M1911" s="20">
        <f t="shared" si="320"/>
        <v>0.84725927506847365</v>
      </c>
      <c r="N1911" s="2">
        <v>13</v>
      </c>
      <c r="O1911" s="2">
        <v>8750000</v>
      </c>
      <c r="P1911" s="2">
        <v>11500000</v>
      </c>
      <c r="Q1911" s="2">
        <f t="shared" si="321"/>
        <v>2750000</v>
      </c>
      <c r="R1911" s="4">
        <f t="shared" si="322"/>
        <v>0.31428571428571428</v>
      </c>
      <c r="S1911" s="2">
        <v>62064</v>
      </c>
      <c r="T1911" s="9">
        <f t="shared" si="323"/>
        <v>71065.032258064515</v>
      </c>
      <c r="U1911" s="2">
        <v>93242</v>
      </c>
      <c r="V1911" s="5">
        <f t="shared" si="324"/>
        <v>22176.967741935485</v>
      </c>
      <c r="W1911" s="4">
        <f t="shared" si="325"/>
        <v>0.31206582249062198</v>
      </c>
      <c r="X1911" s="22">
        <f t="shared" si="326"/>
        <v>60210.507713685438</v>
      </c>
      <c r="Y1911" s="22">
        <f t="shared" si="327"/>
        <v>79000.149325934617</v>
      </c>
      <c r="Z1911" s="22">
        <f t="shared" si="329"/>
        <v>9796018.5164158922</v>
      </c>
      <c r="AA1911" s="11">
        <v>2585</v>
      </c>
      <c r="AB1911" s="2">
        <v>1984</v>
      </c>
      <c r="AC1911" s="2">
        <f t="shared" si="328"/>
        <v>32</v>
      </c>
      <c r="AD1911" s="2" t="s">
        <v>103</v>
      </c>
    </row>
    <row r="1912" spans="1:30" x14ac:dyDescent="0.2">
      <c r="A1912">
        <v>49</v>
      </c>
      <c r="B1912" s="2" t="s">
        <v>496</v>
      </c>
      <c r="C1912" s="2" t="s">
        <v>22</v>
      </c>
      <c r="D1912" s="2" t="s">
        <v>23</v>
      </c>
      <c r="E1912" s="2" t="s">
        <v>2767</v>
      </c>
      <c r="F1912" s="2" t="s">
        <v>2775</v>
      </c>
      <c r="G1912" s="2">
        <v>44</v>
      </c>
      <c r="H1912" s="2">
        <v>47</v>
      </c>
      <c r="I1912" s="3">
        <v>42696</v>
      </c>
      <c r="J1912" s="3">
        <v>42709</v>
      </c>
      <c r="K1912" s="3" t="s">
        <v>2544</v>
      </c>
      <c r="L1912" s="17">
        <f t="shared" si="319"/>
        <v>287.33999999999997</v>
      </c>
      <c r="M1912" s="20">
        <f t="shared" si="320"/>
        <v>0.82894828426254619</v>
      </c>
      <c r="N1912" s="2">
        <v>13</v>
      </c>
      <c r="O1912" s="2">
        <v>4200000</v>
      </c>
      <c r="P1912" s="2">
        <v>4250000</v>
      </c>
      <c r="Q1912" s="2">
        <f t="shared" si="321"/>
        <v>50000</v>
      </c>
      <c r="R1912" s="4">
        <f t="shared" si="322"/>
        <v>1.1904761904761904E-2</v>
      </c>
      <c r="S1912" s="2"/>
      <c r="T1912" s="9">
        <f t="shared" si="323"/>
        <v>95454.545454545456</v>
      </c>
      <c r="U1912" s="2">
        <v>96591</v>
      </c>
      <c r="V1912" s="5">
        <f t="shared" si="324"/>
        <v>1136.4545454545441</v>
      </c>
      <c r="W1912" s="4">
        <f t="shared" si="325"/>
        <v>1.1905714285714271E-2</v>
      </c>
      <c r="X1912" s="22">
        <f t="shared" si="326"/>
        <v>79126.881679606682</v>
      </c>
      <c r="Y1912" s="22">
        <f t="shared" si="327"/>
        <v>80068.9437252036</v>
      </c>
      <c r="Z1912" s="22">
        <f t="shared" si="329"/>
        <v>3523033.5239089583</v>
      </c>
      <c r="AA1912" s="2"/>
      <c r="AB1912" s="2">
        <v>2016</v>
      </c>
      <c r="AC1912" s="2">
        <f t="shared" si="328"/>
        <v>0</v>
      </c>
      <c r="AD1912" s="2" t="s">
        <v>105</v>
      </c>
    </row>
    <row r="1913" spans="1:30" x14ac:dyDescent="0.2">
      <c r="A1913">
        <v>2</v>
      </c>
      <c r="B1913" s="2" t="s">
        <v>1029</v>
      </c>
      <c r="C1913" s="2" t="s">
        <v>22</v>
      </c>
      <c r="D1913" s="2" t="s">
        <v>23</v>
      </c>
      <c r="E1913" s="2" t="s">
        <v>2767</v>
      </c>
      <c r="F1913" s="2" t="s">
        <v>2775</v>
      </c>
      <c r="G1913" s="2">
        <v>57</v>
      </c>
      <c r="H1913" s="2">
        <v>66</v>
      </c>
      <c r="I1913" s="3">
        <v>42367</v>
      </c>
      <c r="J1913" s="3">
        <v>42381</v>
      </c>
      <c r="K1913" s="3" t="s">
        <v>2533</v>
      </c>
      <c r="L1913" s="17">
        <f t="shared" si="319"/>
        <v>238.19</v>
      </c>
      <c r="M1913" s="20">
        <f t="shared" si="320"/>
        <v>1</v>
      </c>
      <c r="N1913" s="2">
        <v>14</v>
      </c>
      <c r="O1913" s="2">
        <v>3550000</v>
      </c>
      <c r="P1913" s="2">
        <v>3600000</v>
      </c>
      <c r="Q1913" s="2">
        <f t="shared" si="321"/>
        <v>50000</v>
      </c>
      <c r="R1913" s="4">
        <f t="shared" si="322"/>
        <v>1.4084507042253521E-2</v>
      </c>
      <c r="S1913" s="2">
        <v>6116</v>
      </c>
      <c r="T1913" s="9">
        <f t="shared" si="323"/>
        <v>62388</v>
      </c>
      <c r="U1913" s="2">
        <v>63265</v>
      </c>
      <c r="V1913" s="5">
        <f t="shared" si="324"/>
        <v>877</v>
      </c>
      <c r="W1913" s="4">
        <f t="shared" si="325"/>
        <v>1.4057190485349747E-2</v>
      </c>
      <c r="X1913" s="22">
        <f t="shared" si="326"/>
        <v>62388</v>
      </c>
      <c r="Y1913" s="22">
        <f t="shared" si="327"/>
        <v>63265</v>
      </c>
      <c r="Z1913" s="22">
        <f t="shared" si="329"/>
        <v>3606105</v>
      </c>
      <c r="AA1913" s="2">
        <v>570</v>
      </c>
      <c r="AB1913" s="2">
        <v>1987</v>
      </c>
      <c r="AC1913" s="2">
        <f t="shared" si="328"/>
        <v>29</v>
      </c>
      <c r="AD1913" s="2" t="s">
        <v>200</v>
      </c>
    </row>
    <row r="1914" spans="1:30" x14ac:dyDescent="0.2">
      <c r="A1914">
        <v>4</v>
      </c>
      <c r="B1914" s="2" t="s">
        <v>1436</v>
      </c>
      <c r="C1914" s="2" t="s">
        <v>22</v>
      </c>
      <c r="D1914" s="2" t="s">
        <v>23</v>
      </c>
      <c r="E1914" s="2" t="s">
        <v>2767</v>
      </c>
      <c r="F1914" s="2" t="s">
        <v>2775</v>
      </c>
      <c r="G1914" s="2">
        <v>68</v>
      </c>
      <c r="H1914" s="2">
        <v>75</v>
      </c>
      <c r="I1914" s="3">
        <v>42380</v>
      </c>
      <c r="J1914" s="3">
        <v>42394</v>
      </c>
      <c r="K1914" s="3" t="s">
        <v>2533</v>
      </c>
      <c r="L1914" s="17">
        <f t="shared" si="319"/>
        <v>238.19</v>
      </c>
      <c r="M1914" s="20">
        <f t="shared" si="320"/>
        <v>1</v>
      </c>
      <c r="N1914" s="2">
        <v>14</v>
      </c>
      <c r="O1914" s="2">
        <v>3600000</v>
      </c>
      <c r="P1914" s="2">
        <v>3700000</v>
      </c>
      <c r="Q1914" s="2">
        <f t="shared" si="321"/>
        <v>100000</v>
      </c>
      <c r="R1914" s="4">
        <f t="shared" si="322"/>
        <v>2.7777777777777776E-2</v>
      </c>
      <c r="S1914" s="2"/>
      <c r="T1914" s="9">
        <f t="shared" si="323"/>
        <v>52941.176470588238</v>
      </c>
      <c r="U1914" s="2">
        <v>54412</v>
      </c>
      <c r="V1914" s="5">
        <f t="shared" si="324"/>
        <v>1470.8235294117621</v>
      </c>
      <c r="W1914" s="4">
        <f t="shared" si="325"/>
        <v>2.7782222222222173E-2</v>
      </c>
      <c r="X1914" s="22">
        <f t="shared" si="326"/>
        <v>52941.176470588238</v>
      </c>
      <c r="Y1914" s="22">
        <f t="shared" si="327"/>
        <v>54412</v>
      </c>
      <c r="Z1914" s="22">
        <f t="shared" si="329"/>
        <v>3700016</v>
      </c>
      <c r="AA1914" s="2">
        <v>673</v>
      </c>
      <c r="AB1914" s="2">
        <v>1934</v>
      </c>
      <c r="AC1914" s="2">
        <f t="shared" si="328"/>
        <v>82</v>
      </c>
      <c r="AD1914" s="2" t="s">
        <v>88</v>
      </c>
    </row>
    <row r="1915" spans="1:30" x14ac:dyDescent="0.2">
      <c r="A1915">
        <v>12</v>
      </c>
      <c r="B1915" s="2" t="s">
        <v>1443</v>
      </c>
      <c r="C1915" s="2" t="s">
        <v>22</v>
      </c>
      <c r="D1915" s="2" t="s">
        <v>23</v>
      </c>
      <c r="E1915" s="2" t="s">
        <v>2767</v>
      </c>
      <c r="F1915" s="2" t="s">
        <v>2775</v>
      </c>
      <c r="G1915" s="2">
        <v>68</v>
      </c>
      <c r="H1915" s="2">
        <v>76</v>
      </c>
      <c r="I1915" s="3">
        <v>42438</v>
      </c>
      <c r="J1915" s="3">
        <v>42452</v>
      </c>
      <c r="K1915" s="3" t="s">
        <v>2535</v>
      </c>
      <c r="L1915" s="17">
        <f t="shared" si="319"/>
        <v>245.99</v>
      </c>
      <c r="M1915" s="20">
        <f t="shared" si="320"/>
        <v>0.96829139395910402</v>
      </c>
      <c r="N1915" s="2">
        <v>14</v>
      </c>
      <c r="O1915" s="2">
        <v>4200000</v>
      </c>
      <c r="P1915" s="2">
        <v>4200000</v>
      </c>
      <c r="Q1915" s="2">
        <f t="shared" si="321"/>
        <v>0</v>
      </c>
      <c r="R1915" s="4">
        <f t="shared" si="322"/>
        <v>0</v>
      </c>
      <c r="S1915" s="2"/>
      <c r="T1915" s="9">
        <f t="shared" si="323"/>
        <v>61764.705882352944</v>
      </c>
      <c r="U1915" s="2">
        <v>61765</v>
      </c>
      <c r="V1915" s="5">
        <f t="shared" si="324"/>
        <v>0.29411764705582755</v>
      </c>
      <c r="W1915" s="4">
        <f t="shared" si="325"/>
        <v>4.7619047618562553E-6</v>
      </c>
      <c r="X1915" s="22">
        <f t="shared" si="326"/>
        <v>59806.233156297603</v>
      </c>
      <c r="Y1915" s="22">
        <f t="shared" si="327"/>
        <v>59806.517947884058</v>
      </c>
      <c r="Z1915" s="22">
        <f t="shared" si="329"/>
        <v>4066843.2204561159</v>
      </c>
      <c r="AA1915" s="2">
        <v>403</v>
      </c>
      <c r="AB1915" s="2">
        <v>1890</v>
      </c>
      <c r="AC1915" s="2">
        <f t="shared" si="328"/>
        <v>126</v>
      </c>
      <c r="AD1915" s="2" t="s">
        <v>108</v>
      </c>
    </row>
    <row r="1916" spans="1:30" x14ac:dyDescent="0.2">
      <c r="A1916">
        <v>14</v>
      </c>
      <c r="B1916" s="2" t="s">
        <v>1474</v>
      </c>
      <c r="C1916" s="2" t="s">
        <v>22</v>
      </c>
      <c r="D1916" s="2" t="s">
        <v>23</v>
      </c>
      <c r="E1916" s="2" t="s">
        <v>2767</v>
      </c>
      <c r="F1916" s="2" t="s">
        <v>2775</v>
      </c>
      <c r="G1916" s="2">
        <v>69</v>
      </c>
      <c r="H1916" s="2">
        <v>76</v>
      </c>
      <c r="I1916" s="3">
        <v>42450</v>
      </c>
      <c r="J1916" s="3">
        <v>42464</v>
      </c>
      <c r="K1916" s="3" t="s">
        <v>2536</v>
      </c>
      <c r="L1916" s="17">
        <f t="shared" si="319"/>
        <v>250.79</v>
      </c>
      <c r="M1916" s="20">
        <f t="shared" si="320"/>
        <v>0.9497587623110969</v>
      </c>
      <c r="N1916" s="2">
        <v>14</v>
      </c>
      <c r="O1916" s="2">
        <v>3750000</v>
      </c>
      <c r="P1916" s="2">
        <v>4665000</v>
      </c>
      <c r="Q1916" s="2">
        <f t="shared" si="321"/>
        <v>915000</v>
      </c>
      <c r="R1916" s="4">
        <f t="shared" si="322"/>
        <v>0.24399999999999999</v>
      </c>
      <c r="S1916" s="2"/>
      <c r="T1916" s="9">
        <f t="shared" si="323"/>
        <v>54347.82608695652</v>
      </c>
      <c r="U1916" s="2">
        <v>67609</v>
      </c>
      <c r="V1916" s="5">
        <f t="shared" si="324"/>
        <v>13261.17391304348</v>
      </c>
      <c r="W1916" s="4">
        <f t="shared" si="325"/>
        <v>0.24400560000000004</v>
      </c>
      <c r="X1916" s="22">
        <f t="shared" si="326"/>
        <v>51617.32403864657</v>
      </c>
      <c r="Y1916" s="22">
        <f t="shared" si="327"/>
        <v>64212.240161090951</v>
      </c>
      <c r="Z1916" s="22">
        <f t="shared" si="329"/>
        <v>4430644.5711152758</v>
      </c>
      <c r="AA1916" s="11">
        <v>22649</v>
      </c>
      <c r="AB1916" s="2">
        <v>1996</v>
      </c>
      <c r="AC1916" s="2">
        <f t="shared" si="328"/>
        <v>20</v>
      </c>
      <c r="AD1916" s="2" t="s">
        <v>37</v>
      </c>
    </row>
    <row r="1917" spans="1:30" x14ac:dyDescent="0.2">
      <c r="A1917">
        <v>15</v>
      </c>
      <c r="B1917" s="2" t="s">
        <v>1514</v>
      </c>
      <c r="C1917" s="2" t="s">
        <v>22</v>
      </c>
      <c r="D1917" s="2" t="s">
        <v>23</v>
      </c>
      <c r="E1917" s="2" t="s">
        <v>2767</v>
      </c>
      <c r="F1917" s="2" t="s">
        <v>2775</v>
      </c>
      <c r="G1917" s="2">
        <v>70</v>
      </c>
      <c r="H1917" s="2"/>
      <c r="I1917" s="3">
        <v>42458</v>
      </c>
      <c r="J1917" s="3">
        <v>42472</v>
      </c>
      <c r="K1917" s="3" t="s">
        <v>2536</v>
      </c>
      <c r="L1917" s="17">
        <f t="shared" si="319"/>
        <v>250.79</v>
      </c>
      <c r="M1917" s="20">
        <f t="shared" si="320"/>
        <v>0.9497587623110969</v>
      </c>
      <c r="N1917" s="2">
        <v>14</v>
      </c>
      <c r="O1917" s="2">
        <v>4300000</v>
      </c>
      <c r="P1917" s="2">
        <v>4400000</v>
      </c>
      <c r="Q1917" s="2">
        <f t="shared" si="321"/>
        <v>100000</v>
      </c>
      <c r="R1917" s="4">
        <f t="shared" si="322"/>
        <v>2.3255813953488372E-2</v>
      </c>
      <c r="S1917" s="2"/>
      <c r="T1917" s="9">
        <f t="shared" si="323"/>
        <v>61428.571428571428</v>
      </c>
      <c r="U1917" s="2">
        <v>62857</v>
      </c>
      <c r="V1917" s="5">
        <f t="shared" si="324"/>
        <v>1428.4285714285725</v>
      </c>
      <c r="W1917" s="4">
        <f t="shared" si="325"/>
        <v>2.325348837209304E-2</v>
      </c>
      <c r="X1917" s="22">
        <f t="shared" si="326"/>
        <v>58342.323970538811</v>
      </c>
      <c r="Y1917" s="22">
        <f t="shared" si="327"/>
        <v>59698.986522588617</v>
      </c>
      <c r="Z1917" s="22">
        <f t="shared" si="329"/>
        <v>4178929.0565812034</v>
      </c>
      <c r="AA1917" s="11">
        <v>1649</v>
      </c>
      <c r="AB1917" s="2">
        <v>2016</v>
      </c>
      <c r="AC1917" s="2">
        <f t="shared" si="328"/>
        <v>0</v>
      </c>
      <c r="AD1917" s="2" t="s">
        <v>156</v>
      </c>
    </row>
    <row r="1918" spans="1:30" x14ac:dyDescent="0.2">
      <c r="A1918">
        <v>20</v>
      </c>
      <c r="B1918" s="2" t="s">
        <v>550</v>
      </c>
      <c r="C1918" s="2" t="s">
        <v>22</v>
      </c>
      <c r="D1918" s="2" t="s">
        <v>23</v>
      </c>
      <c r="E1918" s="2" t="s">
        <v>2767</v>
      </c>
      <c r="F1918" s="2" t="s">
        <v>2775</v>
      </c>
      <c r="G1918" s="2">
        <v>85</v>
      </c>
      <c r="H1918" s="2">
        <v>96</v>
      </c>
      <c r="I1918" s="3">
        <v>42495</v>
      </c>
      <c r="J1918" s="3">
        <v>42509</v>
      </c>
      <c r="K1918" s="3" t="s">
        <v>2537</v>
      </c>
      <c r="L1918" s="17">
        <f t="shared" si="319"/>
        <v>256.52</v>
      </c>
      <c r="M1918" s="20">
        <f t="shared" si="320"/>
        <v>0.92854358334632781</v>
      </c>
      <c r="N1918" s="2">
        <v>14</v>
      </c>
      <c r="O1918" s="2">
        <v>5200000</v>
      </c>
      <c r="P1918" s="2">
        <v>6325000</v>
      </c>
      <c r="Q1918" s="2">
        <f t="shared" si="321"/>
        <v>1125000</v>
      </c>
      <c r="R1918" s="4">
        <f t="shared" si="322"/>
        <v>0.21634615384615385</v>
      </c>
      <c r="S1918" s="2">
        <v>1391</v>
      </c>
      <c r="T1918" s="9">
        <f t="shared" si="323"/>
        <v>61192.835294117649</v>
      </c>
      <c r="U1918" s="2">
        <v>74428</v>
      </c>
      <c r="V1918" s="5">
        <f t="shared" si="324"/>
        <v>13235.164705882351</v>
      </c>
      <c r="W1918" s="4">
        <f t="shared" si="325"/>
        <v>0.21628618190787807</v>
      </c>
      <c r="X1918" s="22">
        <f t="shared" si="326"/>
        <v>56820.214559121639</v>
      </c>
      <c r="Y1918" s="22">
        <f t="shared" si="327"/>
        <v>69109.64182130048</v>
      </c>
      <c r="Z1918" s="22">
        <f t="shared" si="329"/>
        <v>5874319.5548105408</v>
      </c>
      <c r="AA1918" s="11">
        <v>1529</v>
      </c>
      <c r="AB1918" s="2">
        <v>2004</v>
      </c>
      <c r="AC1918" s="2">
        <f t="shared" si="328"/>
        <v>12</v>
      </c>
      <c r="AD1918" s="2" t="s">
        <v>37</v>
      </c>
    </row>
    <row r="1919" spans="1:30" x14ac:dyDescent="0.2">
      <c r="A1919">
        <v>23</v>
      </c>
      <c r="B1919" s="2" t="s">
        <v>550</v>
      </c>
      <c r="C1919" s="2" t="s">
        <v>22</v>
      </c>
      <c r="D1919" s="2" t="s">
        <v>23</v>
      </c>
      <c r="E1919" s="2" t="s">
        <v>2767</v>
      </c>
      <c r="F1919" s="2" t="s">
        <v>2775</v>
      </c>
      <c r="G1919" s="2">
        <v>103</v>
      </c>
      <c r="H1919" s="2">
        <v>112</v>
      </c>
      <c r="I1919" s="3">
        <v>42513</v>
      </c>
      <c r="J1919" s="3">
        <v>42527</v>
      </c>
      <c r="K1919" s="3" t="s">
        <v>2538</v>
      </c>
      <c r="L1919" s="17">
        <f t="shared" si="319"/>
        <v>259.83</v>
      </c>
      <c r="M1919" s="20">
        <f t="shared" si="320"/>
        <v>0.91671477504522192</v>
      </c>
      <c r="N1919" s="2">
        <v>14</v>
      </c>
      <c r="O1919" s="2">
        <v>6200000</v>
      </c>
      <c r="P1919" s="2">
        <v>6565000</v>
      </c>
      <c r="Q1919" s="2">
        <f t="shared" si="321"/>
        <v>365000</v>
      </c>
      <c r="R1919" s="4">
        <f t="shared" si="322"/>
        <v>5.8870967741935482E-2</v>
      </c>
      <c r="S1919" s="2">
        <v>2420</v>
      </c>
      <c r="T1919" s="9">
        <f t="shared" si="323"/>
        <v>60217.669902912625</v>
      </c>
      <c r="U1919" s="2">
        <v>63761</v>
      </c>
      <c r="V1919" s="5">
        <f t="shared" si="324"/>
        <v>3543.3300970873752</v>
      </c>
      <c r="W1919" s="4">
        <f t="shared" si="325"/>
        <v>5.8842032625974962E-2</v>
      </c>
      <c r="X1919" s="22">
        <f t="shared" si="326"/>
        <v>55202.427718795974</v>
      </c>
      <c r="Y1919" s="22">
        <f t="shared" si="327"/>
        <v>58450.650771658395</v>
      </c>
      <c r="Z1919" s="22">
        <f t="shared" si="329"/>
        <v>6020417.0294808149</v>
      </c>
      <c r="AA1919" s="11">
        <v>1527</v>
      </c>
      <c r="AB1919" s="2">
        <v>2004</v>
      </c>
      <c r="AC1919" s="2">
        <f t="shared" si="328"/>
        <v>12</v>
      </c>
      <c r="AD1919" s="2" t="s">
        <v>27</v>
      </c>
    </row>
    <row r="1920" spans="1:30" x14ac:dyDescent="0.2">
      <c r="A1920">
        <v>35</v>
      </c>
      <c r="B1920" s="2" t="s">
        <v>122</v>
      </c>
      <c r="C1920" s="2" t="s">
        <v>22</v>
      </c>
      <c r="D1920" s="2" t="s">
        <v>23</v>
      </c>
      <c r="E1920" s="2" t="s">
        <v>2767</v>
      </c>
      <c r="F1920" s="2" t="s">
        <v>2775</v>
      </c>
      <c r="G1920" s="2">
        <v>27</v>
      </c>
      <c r="H1920" s="2">
        <v>30</v>
      </c>
      <c r="I1920" s="3">
        <v>42599</v>
      </c>
      <c r="J1920" s="3">
        <v>42613</v>
      </c>
      <c r="K1920" s="3" t="s">
        <v>2540</v>
      </c>
      <c r="L1920" s="17">
        <f t="shared" si="319"/>
        <v>272.20999999999998</v>
      </c>
      <c r="M1920" s="20">
        <f t="shared" si="320"/>
        <v>0.87502296021454029</v>
      </c>
      <c r="N1920" s="2">
        <v>14</v>
      </c>
      <c r="O1920" s="2">
        <v>2920000</v>
      </c>
      <c r="P1920" s="2">
        <v>2920000</v>
      </c>
      <c r="Q1920" s="2">
        <f t="shared" si="321"/>
        <v>0</v>
      </c>
      <c r="R1920" s="4">
        <f t="shared" si="322"/>
        <v>0</v>
      </c>
      <c r="S1920" s="2">
        <v>590</v>
      </c>
      <c r="T1920" s="9">
        <f t="shared" si="323"/>
        <v>108170</v>
      </c>
      <c r="U1920" s="2">
        <v>108170</v>
      </c>
      <c r="V1920" s="5">
        <f t="shared" si="324"/>
        <v>0</v>
      </c>
      <c r="W1920" s="4">
        <f t="shared" si="325"/>
        <v>0</v>
      </c>
      <c r="X1920" s="22">
        <f t="shared" si="326"/>
        <v>94651.233606406822</v>
      </c>
      <c r="Y1920" s="22">
        <f t="shared" si="327"/>
        <v>94651.233606406822</v>
      </c>
      <c r="Z1920" s="22">
        <f t="shared" si="329"/>
        <v>2555583.307372984</v>
      </c>
      <c r="AA1920" s="2">
        <v>272</v>
      </c>
      <c r="AB1920" s="2">
        <v>1895</v>
      </c>
      <c r="AC1920" s="2">
        <f t="shared" si="328"/>
        <v>121</v>
      </c>
      <c r="AD1920" s="2" t="s">
        <v>123</v>
      </c>
    </row>
    <row r="1921" spans="1:30" x14ac:dyDescent="0.2">
      <c r="A1921">
        <v>45</v>
      </c>
      <c r="B1921" s="2" t="s">
        <v>904</v>
      </c>
      <c r="C1921" s="2" t="s">
        <v>22</v>
      </c>
      <c r="D1921" s="2" t="s">
        <v>23</v>
      </c>
      <c r="E1921" s="2" t="s">
        <v>2767</v>
      </c>
      <c r="F1921" s="2" t="s">
        <v>2775</v>
      </c>
      <c r="G1921" s="2">
        <v>53</v>
      </c>
      <c r="H1921" s="2">
        <v>62</v>
      </c>
      <c r="I1921" s="3">
        <v>42673</v>
      </c>
      <c r="J1921" s="3">
        <v>42687</v>
      </c>
      <c r="K1921" s="3" t="s">
        <v>2543</v>
      </c>
      <c r="L1921" s="17">
        <f t="shared" si="319"/>
        <v>284.38</v>
      </c>
      <c r="M1921" s="20">
        <f t="shared" si="320"/>
        <v>0.83757648217174208</v>
      </c>
      <c r="N1921" s="2">
        <v>14</v>
      </c>
      <c r="O1921" s="2">
        <v>3950000</v>
      </c>
      <c r="P1921" s="2">
        <v>3900000</v>
      </c>
      <c r="Q1921" s="2">
        <f t="shared" si="321"/>
        <v>-50000</v>
      </c>
      <c r="R1921" s="4">
        <f t="shared" si="322"/>
        <v>-1.2658227848101266E-2</v>
      </c>
      <c r="S1921" s="2">
        <v>3808</v>
      </c>
      <c r="T1921" s="9">
        <f t="shared" si="323"/>
        <v>74600.15094339622</v>
      </c>
      <c r="U1921" s="2">
        <v>73657</v>
      </c>
      <c r="V1921" s="5">
        <f t="shared" si="324"/>
        <v>-943.1509433962201</v>
      </c>
      <c r="W1921" s="4">
        <f t="shared" si="325"/>
        <v>-1.2642748459206838E-2</v>
      </c>
      <c r="X1921" s="22">
        <f t="shared" si="326"/>
        <v>62483.33199665077</v>
      </c>
      <c r="Y1921" s="22">
        <f t="shared" si="327"/>
        <v>61693.370947324009</v>
      </c>
      <c r="Z1921" s="22">
        <f t="shared" si="329"/>
        <v>3269748.6602081726</v>
      </c>
      <c r="AA1921" s="11">
        <v>6699</v>
      </c>
      <c r="AB1921" s="2">
        <v>2005</v>
      </c>
      <c r="AC1921" s="2">
        <f t="shared" si="328"/>
        <v>11</v>
      </c>
      <c r="AD1921" s="2" t="s">
        <v>90</v>
      </c>
    </row>
    <row r="1922" spans="1:30" x14ac:dyDescent="0.2">
      <c r="A1922">
        <v>48</v>
      </c>
      <c r="B1922" s="2" t="s">
        <v>1618</v>
      </c>
      <c r="C1922" s="2" t="s">
        <v>22</v>
      </c>
      <c r="D1922" s="2" t="s">
        <v>23</v>
      </c>
      <c r="E1922" s="2" t="s">
        <v>2767</v>
      </c>
      <c r="F1922" s="2" t="s">
        <v>2775</v>
      </c>
      <c r="G1922" s="2">
        <v>72</v>
      </c>
      <c r="H1922" s="2"/>
      <c r="I1922" s="3">
        <v>42688</v>
      </c>
      <c r="J1922" s="3">
        <v>42702</v>
      </c>
      <c r="K1922" s="3" t="s">
        <v>2543</v>
      </c>
      <c r="L1922" s="17">
        <f t="shared" ref="L1922:L1985" si="330">IF(K1922="Januar",238.19,IF(K1922="Februar",240.59,IF(K1922="Mars",245.99,IF(K1922="April",250.79,IF(K1922="Mai",256.52,IF(K1922="Juni",259.83,IF(K1922="Juli",265.66,IF(K1922="August",272.21,IF(K1922="September",275.91,IF(K1922="Oktober",281.13,IF(K1922="November",284.38,IF(K1922="Desember",287.34,0))))))))))))</f>
        <v>284.38</v>
      </c>
      <c r="M1922" s="20">
        <f t="shared" ref="M1922:M1985" si="331">$L$2/L1922</f>
        <v>0.83757648217174208</v>
      </c>
      <c r="N1922" s="2">
        <v>14</v>
      </c>
      <c r="O1922" s="2">
        <v>5100000</v>
      </c>
      <c r="P1922" s="2">
        <v>5400000</v>
      </c>
      <c r="Q1922" s="2">
        <f t="shared" ref="Q1922:Q1985" si="332">P1922-O1922</f>
        <v>300000</v>
      </c>
      <c r="R1922" s="4">
        <f t="shared" ref="R1922:R1985" si="333">Q1922/O1922</f>
        <v>5.8823529411764705E-2</v>
      </c>
      <c r="S1922" s="2"/>
      <c r="T1922" s="9">
        <f t="shared" ref="T1922:T1985" si="334">(O1922+S1922)/G1922</f>
        <v>70833.333333333328</v>
      </c>
      <c r="U1922" s="2">
        <v>75000</v>
      </c>
      <c r="V1922" s="5">
        <f t="shared" ref="V1922:V1985" si="335">U1922-T1922</f>
        <v>4166.6666666666715</v>
      </c>
      <c r="W1922" s="4">
        <f t="shared" ref="W1922:W1985" si="336">V1922/T1922</f>
        <v>5.8823529411764781E-2</v>
      </c>
      <c r="X1922" s="22">
        <f t="shared" ref="X1922:X1985" si="337">T1922*M1922</f>
        <v>59328.334153831725</v>
      </c>
      <c r="Y1922" s="22">
        <f t="shared" ref="Y1922:Y1985" si="338">U1922*M1922</f>
        <v>62818.236162880654</v>
      </c>
      <c r="Z1922" s="22">
        <f t="shared" si="329"/>
        <v>4522913.0037274072</v>
      </c>
      <c r="AA1922" s="11">
        <v>1124</v>
      </c>
      <c r="AB1922" s="2">
        <v>2014</v>
      </c>
      <c r="AC1922" s="2">
        <f t="shared" ref="AC1922:AC1985" si="339">2016-AB1922</f>
        <v>2</v>
      </c>
      <c r="AD1922" s="2" t="s">
        <v>123</v>
      </c>
    </row>
    <row r="1923" spans="1:30" x14ac:dyDescent="0.2">
      <c r="A1923">
        <v>48</v>
      </c>
      <c r="B1923" s="2" t="s">
        <v>1617</v>
      </c>
      <c r="C1923" s="2" t="s">
        <v>22</v>
      </c>
      <c r="D1923" s="2" t="s">
        <v>23</v>
      </c>
      <c r="E1923" s="2" t="s">
        <v>2767</v>
      </c>
      <c r="F1923" s="2" t="s">
        <v>2775</v>
      </c>
      <c r="G1923" s="2">
        <v>72</v>
      </c>
      <c r="H1923" s="2">
        <v>86</v>
      </c>
      <c r="I1923" s="3">
        <v>42693</v>
      </c>
      <c r="J1923" s="3">
        <v>42707</v>
      </c>
      <c r="K1923" s="3" t="s">
        <v>2544</v>
      </c>
      <c r="L1923" s="17">
        <f t="shared" si="330"/>
        <v>287.33999999999997</v>
      </c>
      <c r="M1923" s="20">
        <f t="shared" si="331"/>
        <v>0.82894828426254619</v>
      </c>
      <c r="N1923" s="2">
        <v>14</v>
      </c>
      <c r="O1923" s="2">
        <v>5600000</v>
      </c>
      <c r="P1923" s="2">
        <v>5250000</v>
      </c>
      <c r="Q1923" s="2">
        <f t="shared" si="332"/>
        <v>-350000</v>
      </c>
      <c r="R1923" s="4">
        <f t="shared" si="333"/>
        <v>-6.25E-2</v>
      </c>
      <c r="S1923" s="2"/>
      <c r="T1923" s="9">
        <f t="shared" si="334"/>
        <v>77777.777777777781</v>
      </c>
      <c r="U1923" s="2">
        <v>72917</v>
      </c>
      <c r="V1923" s="5">
        <f t="shared" si="335"/>
        <v>-4860.777777777781</v>
      </c>
      <c r="W1923" s="4">
        <f t="shared" si="336"/>
        <v>-6.2495714285714328E-2</v>
      </c>
      <c r="X1923" s="22">
        <f t="shared" si="337"/>
        <v>64473.755442642483</v>
      </c>
      <c r="Y1923" s="22">
        <f t="shared" si="338"/>
        <v>60444.422043572078</v>
      </c>
      <c r="Z1923" s="22">
        <f t="shared" ref="Z1923:Z1986" si="340">Y1923*G1923</f>
        <v>4351998.3871371895</v>
      </c>
      <c r="AA1923" s="2"/>
      <c r="AB1923" s="2">
        <v>2016</v>
      </c>
      <c r="AC1923" s="2">
        <f t="shared" si="339"/>
        <v>0</v>
      </c>
      <c r="AD1923" s="2" t="s">
        <v>75</v>
      </c>
    </row>
    <row r="1924" spans="1:30" x14ac:dyDescent="0.2">
      <c r="A1924">
        <v>2</v>
      </c>
      <c r="B1924" s="2" t="s">
        <v>1238</v>
      </c>
      <c r="C1924" s="2" t="s">
        <v>22</v>
      </c>
      <c r="D1924" s="2" t="s">
        <v>23</v>
      </c>
      <c r="E1924" s="2" t="s">
        <v>2767</v>
      </c>
      <c r="F1924" s="2" t="s">
        <v>2775</v>
      </c>
      <c r="G1924" s="2">
        <v>63</v>
      </c>
      <c r="H1924" s="2">
        <v>72</v>
      </c>
      <c r="I1924" s="3">
        <v>42365</v>
      </c>
      <c r="J1924" s="3">
        <v>42380</v>
      </c>
      <c r="K1924" s="3" t="s">
        <v>2533</v>
      </c>
      <c r="L1924" s="17">
        <f t="shared" si="330"/>
        <v>238.19</v>
      </c>
      <c r="M1924" s="20">
        <f t="shared" si="331"/>
        <v>1</v>
      </c>
      <c r="N1924" s="2">
        <v>15</v>
      </c>
      <c r="O1924" s="2">
        <v>4190000</v>
      </c>
      <c r="P1924" s="2">
        <v>4650000</v>
      </c>
      <c r="Q1924" s="2">
        <f t="shared" si="332"/>
        <v>460000</v>
      </c>
      <c r="R1924" s="4">
        <f t="shared" si="333"/>
        <v>0.10978520286396182</v>
      </c>
      <c r="S1924" s="2"/>
      <c r="T1924" s="9">
        <f t="shared" si="334"/>
        <v>66507.936507936509</v>
      </c>
      <c r="U1924" s="2">
        <v>73810</v>
      </c>
      <c r="V1924" s="5">
        <f t="shared" si="335"/>
        <v>7302.0634920634911</v>
      </c>
      <c r="W1924" s="4">
        <f t="shared" si="336"/>
        <v>0.10979236276849641</v>
      </c>
      <c r="X1924" s="22">
        <f t="shared" si="337"/>
        <v>66507.936507936509</v>
      </c>
      <c r="Y1924" s="22">
        <f t="shared" si="338"/>
        <v>73810</v>
      </c>
      <c r="Z1924" s="22">
        <f t="shared" si="340"/>
        <v>4650030</v>
      </c>
      <c r="AA1924" s="11">
        <v>2663</v>
      </c>
      <c r="AB1924" s="2">
        <v>2004</v>
      </c>
      <c r="AC1924" s="2">
        <f t="shared" si="339"/>
        <v>12</v>
      </c>
      <c r="AD1924" s="2" t="s">
        <v>37</v>
      </c>
    </row>
    <row r="1925" spans="1:30" x14ac:dyDescent="0.2">
      <c r="A1925">
        <v>4</v>
      </c>
      <c r="B1925" s="2" t="s">
        <v>1137</v>
      </c>
      <c r="C1925" s="2" t="s">
        <v>22</v>
      </c>
      <c r="D1925" s="2" t="s">
        <v>23</v>
      </c>
      <c r="E1925" s="2" t="s">
        <v>2767</v>
      </c>
      <c r="F1925" s="2" t="s">
        <v>2775</v>
      </c>
      <c r="G1925" s="2">
        <v>60</v>
      </c>
      <c r="H1925" s="2">
        <v>66</v>
      </c>
      <c r="I1925" s="3">
        <v>42383</v>
      </c>
      <c r="J1925" s="3">
        <v>42398</v>
      </c>
      <c r="K1925" s="3" t="s">
        <v>2533</v>
      </c>
      <c r="L1925" s="17">
        <f t="shared" si="330"/>
        <v>238.19</v>
      </c>
      <c r="M1925" s="20">
        <f t="shared" si="331"/>
        <v>1</v>
      </c>
      <c r="N1925" s="2">
        <v>15</v>
      </c>
      <c r="O1925" s="2">
        <v>3500000</v>
      </c>
      <c r="P1925" s="2">
        <v>3400000</v>
      </c>
      <c r="Q1925" s="2">
        <f t="shared" si="332"/>
        <v>-100000</v>
      </c>
      <c r="R1925" s="4">
        <f t="shared" si="333"/>
        <v>-2.8571428571428571E-2</v>
      </c>
      <c r="S1925" s="2"/>
      <c r="T1925" s="9">
        <f t="shared" si="334"/>
        <v>58333.333333333336</v>
      </c>
      <c r="U1925" s="2">
        <v>56667</v>
      </c>
      <c r="V1925" s="5">
        <f t="shared" si="335"/>
        <v>-1666.3333333333358</v>
      </c>
      <c r="W1925" s="4">
        <f t="shared" si="336"/>
        <v>-2.8565714285714326E-2</v>
      </c>
      <c r="X1925" s="22">
        <f t="shared" si="337"/>
        <v>58333.333333333336</v>
      </c>
      <c r="Y1925" s="22">
        <f t="shared" si="338"/>
        <v>56667</v>
      </c>
      <c r="Z1925" s="22">
        <f t="shared" si="340"/>
        <v>3400020</v>
      </c>
      <c r="AA1925" s="11">
        <v>7393</v>
      </c>
      <c r="AB1925" s="2">
        <v>2012</v>
      </c>
      <c r="AC1925" s="2">
        <f t="shared" si="339"/>
        <v>4</v>
      </c>
      <c r="AD1925" s="2" t="s">
        <v>1138</v>
      </c>
    </row>
    <row r="1926" spans="1:30" x14ac:dyDescent="0.2">
      <c r="A1926">
        <v>10</v>
      </c>
      <c r="B1926" s="2" t="s">
        <v>1107</v>
      </c>
      <c r="C1926" s="2" t="s">
        <v>22</v>
      </c>
      <c r="D1926" s="2" t="s">
        <v>23</v>
      </c>
      <c r="E1926" s="2" t="s">
        <v>2767</v>
      </c>
      <c r="F1926" s="2" t="s">
        <v>2775</v>
      </c>
      <c r="G1926" s="2">
        <v>90</v>
      </c>
      <c r="H1926" s="2">
        <v>99</v>
      </c>
      <c r="I1926" s="3">
        <v>42423</v>
      </c>
      <c r="J1926" s="3">
        <v>42438</v>
      </c>
      <c r="K1926" s="3" t="s">
        <v>2535</v>
      </c>
      <c r="L1926" s="17">
        <f t="shared" si="330"/>
        <v>245.99</v>
      </c>
      <c r="M1926" s="20">
        <f t="shared" si="331"/>
        <v>0.96829139395910402</v>
      </c>
      <c r="N1926" s="2">
        <v>15</v>
      </c>
      <c r="O1926" s="2">
        <v>4990000</v>
      </c>
      <c r="P1926" s="2">
        <v>4900000</v>
      </c>
      <c r="Q1926" s="2">
        <f t="shared" si="332"/>
        <v>-90000</v>
      </c>
      <c r="R1926" s="4">
        <f t="shared" si="333"/>
        <v>-1.8036072144288578E-2</v>
      </c>
      <c r="S1926" s="2"/>
      <c r="T1926" s="9">
        <f t="shared" si="334"/>
        <v>55444.444444444445</v>
      </c>
      <c r="U1926" s="2">
        <v>54444</v>
      </c>
      <c r="V1926" s="5">
        <f t="shared" si="335"/>
        <v>-1000.4444444444453</v>
      </c>
      <c r="W1926" s="4">
        <f t="shared" si="336"/>
        <v>-1.804408817635272E-2</v>
      </c>
      <c r="X1926" s="22">
        <f t="shared" si="337"/>
        <v>53686.378398399211</v>
      </c>
      <c r="Y1926" s="22">
        <f t="shared" si="338"/>
        <v>52717.656652709462</v>
      </c>
      <c r="Z1926" s="22">
        <f t="shared" si="340"/>
        <v>4744589.0987438513</v>
      </c>
      <c r="AA1926" s="2"/>
      <c r="AB1926" s="2">
        <v>2014</v>
      </c>
      <c r="AC1926" s="2">
        <f t="shared" si="339"/>
        <v>2</v>
      </c>
      <c r="AD1926" s="2" t="s">
        <v>362</v>
      </c>
    </row>
    <row r="1927" spans="1:30" x14ac:dyDescent="0.2">
      <c r="A1927">
        <v>11</v>
      </c>
      <c r="B1927" s="2" t="s">
        <v>365</v>
      </c>
      <c r="C1927" s="2" t="s">
        <v>22</v>
      </c>
      <c r="D1927" s="2" t="s">
        <v>23</v>
      </c>
      <c r="E1927" s="2" t="s">
        <v>2767</v>
      </c>
      <c r="F1927" s="2" t="s">
        <v>2775</v>
      </c>
      <c r="G1927" s="2">
        <v>39</v>
      </c>
      <c r="H1927" s="2"/>
      <c r="I1927" s="3">
        <v>42430</v>
      </c>
      <c r="J1927" s="3">
        <v>42445</v>
      </c>
      <c r="K1927" s="3" t="s">
        <v>2535</v>
      </c>
      <c r="L1927" s="17">
        <f t="shared" si="330"/>
        <v>245.99</v>
      </c>
      <c r="M1927" s="20">
        <f t="shared" si="331"/>
        <v>0.96829139395910402</v>
      </c>
      <c r="N1927" s="2">
        <v>15</v>
      </c>
      <c r="O1927" s="2">
        <v>2150000</v>
      </c>
      <c r="P1927" s="2">
        <v>2300000</v>
      </c>
      <c r="Q1927" s="2">
        <f t="shared" si="332"/>
        <v>150000</v>
      </c>
      <c r="R1927" s="4">
        <f t="shared" si="333"/>
        <v>6.9767441860465115E-2</v>
      </c>
      <c r="S1927" s="2">
        <v>194488</v>
      </c>
      <c r="T1927" s="9">
        <f t="shared" si="334"/>
        <v>60115.076923076922</v>
      </c>
      <c r="U1927" s="2">
        <v>63961</v>
      </c>
      <c r="V1927" s="5">
        <f t="shared" si="335"/>
        <v>3845.923076923078</v>
      </c>
      <c r="W1927" s="4">
        <f t="shared" si="336"/>
        <v>6.3976015232323671E-2</v>
      </c>
      <c r="X1927" s="22">
        <f t="shared" si="337"/>
        <v>58208.91163180492</v>
      </c>
      <c r="Y1927" s="22">
        <f t="shared" si="338"/>
        <v>61932.885849018254</v>
      </c>
      <c r="Z1927" s="22">
        <f t="shared" si="340"/>
        <v>2415382.5481117121</v>
      </c>
      <c r="AA1927" s="11">
        <v>1248</v>
      </c>
      <c r="AB1927" s="2">
        <v>1939</v>
      </c>
      <c r="AC1927" s="2">
        <f t="shared" si="339"/>
        <v>77</v>
      </c>
      <c r="AD1927" s="2" t="s">
        <v>366</v>
      </c>
    </row>
    <row r="1928" spans="1:30" x14ac:dyDescent="0.2">
      <c r="A1928">
        <v>12</v>
      </c>
      <c r="B1928" s="2" t="s">
        <v>2042</v>
      </c>
      <c r="C1928" s="2" t="s">
        <v>22</v>
      </c>
      <c r="D1928" s="2" t="s">
        <v>23</v>
      </c>
      <c r="E1928" s="2" t="s">
        <v>2767</v>
      </c>
      <c r="F1928" s="2" t="s">
        <v>2775</v>
      </c>
      <c r="G1928" s="2">
        <v>90</v>
      </c>
      <c r="H1928" s="2">
        <v>100</v>
      </c>
      <c r="I1928" s="3">
        <v>42435</v>
      </c>
      <c r="J1928" s="3">
        <v>42450</v>
      </c>
      <c r="K1928" s="3" t="s">
        <v>2535</v>
      </c>
      <c r="L1928" s="17">
        <f t="shared" si="330"/>
        <v>245.99</v>
      </c>
      <c r="M1928" s="20">
        <f t="shared" si="331"/>
        <v>0.96829139395910402</v>
      </c>
      <c r="N1928" s="2">
        <v>15</v>
      </c>
      <c r="O1928" s="2">
        <v>4800000</v>
      </c>
      <c r="P1928" s="2">
        <v>4800000</v>
      </c>
      <c r="Q1928" s="2">
        <f t="shared" si="332"/>
        <v>0</v>
      </c>
      <c r="R1928" s="4">
        <f t="shared" si="333"/>
        <v>0</v>
      </c>
      <c r="S1928" s="2">
        <v>106605</v>
      </c>
      <c r="T1928" s="9">
        <f t="shared" si="334"/>
        <v>54517.833333333336</v>
      </c>
      <c r="U1928" s="2">
        <v>54518</v>
      </c>
      <c r="V1928" s="5">
        <f t="shared" si="335"/>
        <v>0.16666666666424135</v>
      </c>
      <c r="W1928" s="4">
        <f t="shared" si="336"/>
        <v>3.0571036388259746E-6</v>
      </c>
      <c r="X1928" s="22">
        <f t="shared" si="337"/>
        <v>52789.148833963445</v>
      </c>
      <c r="Y1928" s="22">
        <f t="shared" si="338"/>
        <v>52789.310215862432</v>
      </c>
      <c r="Z1928" s="22">
        <f t="shared" si="340"/>
        <v>4751037.9194276184</v>
      </c>
      <c r="AA1928" s="2">
        <v>343</v>
      </c>
      <c r="AB1928" s="2">
        <v>1892</v>
      </c>
      <c r="AC1928" s="2">
        <f t="shared" si="339"/>
        <v>124</v>
      </c>
      <c r="AD1928" s="2" t="s">
        <v>148</v>
      </c>
    </row>
    <row r="1929" spans="1:30" x14ac:dyDescent="0.2">
      <c r="A1929">
        <v>14</v>
      </c>
      <c r="B1929" s="2" t="s">
        <v>1653</v>
      </c>
      <c r="C1929" s="2" t="s">
        <v>22</v>
      </c>
      <c r="D1929" s="2" t="s">
        <v>23</v>
      </c>
      <c r="E1929" s="2" t="s">
        <v>2767</v>
      </c>
      <c r="F1929" s="2" t="s">
        <v>2775</v>
      </c>
      <c r="G1929" s="2">
        <v>74</v>
      </c>
      <c r="H1929" s="2">
        <v>81</v>
      </c>
      <c r="I1929" s="3">
        <v>42451</v>
      </c>
      <c r="J1929" s="3">
        <v>42466</v>
      </c>
      <c r="K1929" s="3" t="s">
        <v>2536</v>
      </c>
      <c r="L1929" s="17">
        <f t="shared" si="330"/>
        <v>250.79</v>
      </c>
      <c r="M1929" s="20">
        <f t="shared" si="331"/>
        <v>0.9497587623110969</v>
      </c>
      <c r="N1929" s="2">
        <v>15</v>
      </c>
      <c r="O1929" s="2">
        <v>3990000</v>
      </c>
      <c r="P1929" s="2">
        <v>4000000</v>
      </c>
      <c r="Q1929" s="2">
        <f t="shared" si="332"/>
        <v>10000</v>
      </c>
      <c r="R1929" s="4">
        <f t="shared" si="333"/>
        <v>2.5062656641604009E-3</v>
      </c>
      <c r="S1929" s="2">
        <v>101400</v>
      </c>
      <c r="T1929" s="9">
        <f t="shared" si="334"/>
        <v>55289.189189189186</v>
      </c>
      <c r="U1929" s="2">
        <v>55424</v>
      </c>
      <c r="V1929" s="5">
        <f t="shared" si="335"/>
        <v>134.81081081081356</v>
      </c>
      <c r="W1929" s="4">
        <f t="shared" si="336"/>
        <v>2.4382851835558009E-3</v>
      </c>
      <c r="X1929" s="22">
        <f t="shared" si="337"/>
        <v>52511.3918935084</v>
      </c>
      <c r="Y1929" s="22">
        <f t="shared" si="338"/>
        <v>52639.429642330237</v>
      </c>
      <c r="Z1929" s="22">
        <f t="shared" si="340"/>
        <v>3895317.7935324376</v>
      </c>
      <c r="AA1929" s="2">
        <v>854</v>
      </c>
      <c r="AB1929" s="2">
        <v>1988</v>
      </c>
      <c r="AC1929" s="2">
        <f t="shared" si="339"/>
        <v>28</v>
      </c>
      <c r="AD1929" s="2" t="s">
        <v>181</v>
      </c>
    </row>
    <row r="1930" spans="1:30" x14ac:dyDescent="0.2">
      <c r="A1930">
        <v>14</v>
      </c>
      <c r="B1930" s="2" t="s">
        <v>618</v>
      </c>
      <c r="C1930" s="2" t="s">
        <v>22</v>
      </c>
      <c r="D1930" s="2" t="s">
        <v>23</v>
      </c>
      <c r="E1930" s="2" t="s">
        <v>2767</v>
      </c>
      <c r="F1930" s="2" t="s">
        <v>2775</v>
      </c>
      <c r="G1930" s="2">
        <v>55</v>
      </c>
      <c r="H1930" s="2">
        <v>60</v>
      </c>
      <c r="I1930" s="3">
        <v>42455</v>
      </c>
      <c r="J1930" s="3">
        <v>42470</v>
      </c>
      <c r="K1930" s="3" t="s">
        <v>2536</v>
      </c>
      <c r="L1930" s="17">
        <f t="shared" si="330"/>
        <v>250.79</v>
      </c>
      <c r="M1930" s="20">
        <f t="shared" si="331"/>
        <v>0.9497587623110969</v>
      </c>
      <c r="N1930" s="2">
        <v>15</v>
      </c>
      <c r="O1930" s="2">
        <v>3990000</v>
      </c>
      <c r="P1930" s="2">
        <v>3950000</v>
      </c>
      <c r="Q1930" s="2">
        <f t="shared" si="332"/>
        <v>-40000</v>
      </c>
      <c r="R1930" s="4">
        <f t="shared" si="333"/>
        <v>-1.0025062656641603E-2</v>
      </c>
      <c r="S1930" s="2"/>
      <c r="T1930" s="9">
        <f t="shared" si="334"/>
        <v>72545.454545454544</v>
      </c>
      <c r="U1930" s="2">
        <v>71818</v>
      </c>
      <c r="V1930" s="5">
        <f t="shared" si="335"/>
        <v>-727.45454545454413</v>
      </c>
      <c r="W1930" s="4">
        <f t="shared" si="336"/>
        <v>-1.0027568922305746E-2</v>
      </c>
      <c r="X1930" s="22">
        <f t="shared" si="337"/>
        <v>68900.681120386842</v>
      </c>
      <c r="Y1930" s="22">
        <f t="shared" si="338"/>
        <v>68209.774791658361</v>
      </c>
      <c r="Z1930" s="22">
        <f t="shared" si="340"/>
        <v>3751537.6135412101</v>
      </c>
      <c r="AA1930" s="11">
        <v>1237</v>
      </c>
      <c r="AB1930" s="2">
        <v>1964</v>
      </c>
      <c r="AC1930" s="2">
        <f t="shared" si="339"/>
        <v>52</v>
      </c>
      <c r="AD1930" s="2" t="s">
        <v>90</v>
      </c>
    </row>
    <row r="1931" spans="1:30" x14ac:dyDescent="0.2">
      <c r="A1931">
        <v>22</v>
      </c>
      <c r="B1931" s="2" t="s">
        <v>419</v>
      </c>
      <c r="C1931" s="2" t="s">
        <v>22</v>
      </c>
      <c r="D1931" s="2" t="s">
        <v>23</v>
      </c>
      <c r="E1931" s="2" t="s">
        <v>2767</v>
      </c>
      <c r="F1931" s="2" t="s">
        <v>2775</v>
      </c>
      <c r="G1931" s="2">
        <v>60</v>
      </c>
      <c r="H1931" s="2">
        <v>59</v>
      </c>
      <c r="I1931" s="3">
        <v>42506</v>
      </c>
      <c r="J1931" s="3">
        <v>42521</v>
      </c>
      <c r="K1931" s="3" t="s">
        <v>2537</v>
      </c>
      <c r="L1931" s="17">
        <f t="shared" si="330"/>
        <v>256.52</v>
      </c>
      <c r="M1931" s="20">
        <f t="shared" si="331"/>
        <v>0.92854358334632781</v>
      </c>
      <c r="N1931" s="2">
        <v>15</v>
      </c>
      <c r="O1931" s="2">
        <v>4190000</v>
      </c>
      <c r="P1931" s="2">
        <v>4630000</v>
      </c>
      <c r="Q1931" s="2">
        <f t="shared" si="332"/>
        <v>440000</v>
      </c>
      <c r="R1931" s="4">
        <f t="shared" si="333"/>
        <v>0.10501193317422435</v>
      </c>
      <c r="S1931" s="2"/>
      <c r="T1931" s="9">
        <f t="shared" si="334"/>
        <v>69833.333333333328</v>
      </c>
      <c r="U1931" s="2">
        <v>77167</v>
      </c>
      <c r="V1931" s="5">
        <f t="shared" si="335"/>
        <v>7333.6666666666715</v>
      </c>
      <c r="W1931" s="4">
        <f t="shared" si="336"/>
        <v>0.10501670644391416</v>
      </c>
      <c r="X1931" s="22">
        <f t="shared" si="337"/>
        <v>64843.293570351889</v>
      </c>
      <c r="Y1931" s="22">
        <f t="shared" si="338"/>
        <v>71652.922696086083</v>
      </c>
      <c r="Z1931" s="22">
        <f t="shared" si="340"/>
        <v>4299175.3617651649</v>
      </c>
      <c r="AA1931" s="11">
        <v>16731</v>
      </c>
      <c r="AB1931" s="2">
        <v>2009</v>
      </c>
      <c r="AC1931" s="2">
        <f t="shared" si="339"/>
        <v>7</v>
      </c>
      <c r="AD1931" s="2" t="s">
        <v>37</v>
      </c>
    </row>
    <row r="1932" spans="1:30" x14ac:dyDescent="0.2">
      <c r="A1932">
        <v>35</v>
      </c>
      <c r="B1932" s="2" t="s">
        <v>302</v>
      </c>
      <c r="C1932" s="2" t="s">
        <v>22</v>
      </c>
      <c r="D1932" s="2" t="s">
        <v>23</v>
      </c>
      <c r="E1932" s="2" t="s">
        <v>2767</v>
      </c>
      <c r="F1932" s="2" t="s">
        <v>2775</v>
      </c>
      <c r="G1932" s="2">
        <v>47</v>
      </c>
      <c r="H1932" s="2">
        <v>54</v>
      </c>
      <c r="I1932" s="3">
        <v>42596</v>
      </c>
      <c r="J1932" s="3">
        <v>42611</v>
      </c>
      <c r="K1932" s="3" t="s">
        <v>2540</v>
      </c>
      <c r="L1932" s="17">
        <f t="shared" si="330"/>
        <v>272.20999999999998</v>
      </c>
      <c r="M1932" s="20">
        <f t="shared" si="331"/>
        <v>0.87502296021454029</v>
      </c>
      <c r="N1932" s="2">
        <v>15</v>
      </c>
      <c r="O1932" s="2">
        <v>3895000</v>
      </c>
      <c r="P1932" s="2">
        <v>4550000</v>
      </c>
      <c r="Q1932" s="2">
        <f t="shared" si="332"/>
        <v>655000</v>
      </c>
      <c r="R1932" s="4">
        <f t="shared" si="333"/>
        <v>0.16816431322207959</v>
      </c>
      <c r="S1932" s="2">
        <v>16068</v>
      </c>
      <c r="T1932" s="9">
        <f t="shared" si="334"/>
        <v>83214.212765957447</v>
      </c>
      <c r="U1932" s="2">
        <v>97150</v>
      </c>
      <c r="V1932" s="5">
        <f t="shared" si="335"/>
        <v>13935.787234042553</v>
      </c>
      <c r="W1932" s="4">
        <f t="shared" si="336"/>
        <v>0.16746883459965412</v>
      </c>
      <c r="X1932" s="22">
        <f t="shared" si="337"/>
        <v>72814.34678639067</v>
      </c>
      <c r="Y1932" s="22">
        <f t="shared" si="338"/>
        <v>85008.480584842589</v>
      </c>
      <c r="Z1932" s="22">
        <f t="shared" si="340"/>
        <v>3995398.5874876017</v>
      </c>
      <c r="AA1932" s="11">
        <v>6795</v>
      </c>
      <c r="AB1932" s="2">
        <v>2005</v>
      </c>
      <c r="AC1932" s="2">
        <f t="shared" si="339"/>
        <v>11</v>
      </c>
      <c r="AD1932" s="2" t="s">
        <v>102</v>
      </c>
    </row>
    <row r="1933" spans="1:30" x14ac:dyDescent="0.2">
      <c r="A1933">
        <v>35</v>
      </c>
      <c r="B1933" s="2" t="s">
        <v>277</v>
      </c>
      <c r="C1933" s="2" t="s">
        <v>22</v>
      </c>
      <c r="D1933" s="2" t="s">
        <v>23</v>
      </c>
      <c r="E1933" s="2" t="s">
        <v>2767</v>
      </c>
      <c r="F1933" s="2" t="s">
        <v>2775</v>
      </c>
      <c r="G1933" s="2">
        <v>35</v>
      </c>
      <c r="H1933" s="2">
        <v>39</v>
      </c>
      <c r="I1933" s="3">
        <v>42598</v>
      </c>
      <c r="J1933" s="3">
        <v>42613</v>
      </c>
      <c r="K1933" s="3" t="s">
        <v>2540</v>
      </c>
      <c r="L1933" s="17">
        <f t="shared" si="330"/>
        <v>272.20999999999998</v>
      </c>
      <c r="M1933" s="20">
        <f t="shared" si="331"/>
        <v>0.87502296021454029</v>
      </c>
      <c r="N1933" s="2">
        <v>15</v>
      </c>
      <c r="O1933" s="2">
        <v>2800000</v>
      </c>
      <c r="P1933" s="2">
        <v>2710000</v>
      </c>
      <c r="Q1933" s="2">
        <f t="shared" si="332"/>
        <v>-90000</v>
      </c>
      <c r="R1933" s="4">
        <f t="shared" si="333"/>
        <v>-3.214285714285714E-2</v>
      </c>
      <c r="S1933" s="2">
        <v>31714</v>
      </c>
      <c r="T1933" s="9">
        <f t="shared" si="334"/>
        <v>80906.114285714284</v>
      </c>
      <c r="U1933" s="2">
        <v>78335</v>
      </c>
      <c r="V1933" s="5">
        <f t="shared" si="335"/>
        <v>-2571.1142857142841</v>
      </c>
      <c r="W1933" s="4">
        <f t="shared" si="336"/>
        <v>-3.1778986154675205E-2</v>
      </c>
      <c r="X1933" s="22">
        <f t="shared" si="337"/>
        <v>70794.707621741618</v>
      </c>
      <c r="Y1933" s="22">
        <f t="shared" si="338"/>
        <v>68544.923588406018</v>
      </c>
      <c r="Z1933" s="22">
        <f t="shared" si="340"/>
        <v>2399072.3255942105</v>
      </c>
      <c r="AA1933" s="2">
        <v>689</v>
      </c>
      <c r="AB1933" s="2">
        <v>1890</v>
      </c>
      <c r="AC1933" s="2">
        <f t="shared" si="339"/>
        <v>126</v>
      </c>
      <c r="AD1933" s="2" t="s">
        <v>278</v>
      </c>
    </row>
    <row r="1934" spans="1:30" x14ac:dyDescent="0.2">
      <c r="A1934">
        <v>36</v>
      </c>
      <c r="B1934" s="2" t="s">
        <v>752</v>
      </c>
      <c r="C1934" s="2" t="s">
        <v>22</v>
      </c>
      <c r="D1934" s="2" t="s">
        <v>23</v>
      </c>
      <c r="E1934" s="2" t="s">
        <v>2767</v>
      </c>
      <c r="F1934" s="2" t="s">
        <v>2775</v>
      </c>
      <c r="G1934" s="2">
        <v>50</v>
      </c>
      <c r="H1934" s="2">
        <v>57</v>
      </c>
      <c r="I1934" s="3">
        <v>42606</v>
      </c>
      <c r="J1934" s="3">
        <v>42621</v>
      </c>
      <c r="K1934" s="3" t="s">
        <v>2541</v>
      </c>
      <c r="L1934" s="17">
        <f t="shared" si="330"/>
        <v>275.91000000000003</v>
      </c>
      <c r="M1934" s="20">
        <f t="shared" si="331"/>
        <v>0.86328875357906554</v>
      </c>
      <c r="N1934" s="2">
        <v>15</v>
      </c>
      <c r="O1934" s="2">
        <v>2590000</v>
      </c>
      <c r="P1934" s="2">
        <v>3510000</v>
      </c>
      <c r="Q1934" s="2">
        <f t="shared" si="332"/>
        <v>920000</v>
      </c>
      <c r="R1934" s="4">
        <f t="shared" si="333"/>
        <v>0.35521235521235522</v>
      </c>
      <c r="S1934" s="2">
        <v>24875</v>
      </c>
      <c r="T1934" s="9">
        <f t="shared" si="334"/>
        <v>52297.5</v>
      </c>
      <c r="U1934" s="2">
        <v>70698</v>
      </c>
      <c r="V1934" s="5">
        <f t="shared" si="335"/>
        <v>18400.5</v>
      </c>
      <c r="W1934" s="4">
        <f t="shared" si="336"/>
        <v>0.3518428223146422</v>
      </c>
      <c r="X1934" s="22">
        <f t="shared" si="337"/>
        <v>45147.843590301178</v>
      </c>
      <c r="Y1934" s="22">
        <f t="shared" si="338"/>
        <v>61032.788300532775</v>
      </c>
      <c r="Z1934" s="22">
        <f t="shared" si="340"/>
        <v>3051639.4150266387</v>
      </c>
      <c r="AA1934" s="2"/>
      <c r="AB1934" s="2">
        <v>1937</v>
      </c>
      <c r="AC1934" s="2">
        <f t="shared" si="339"/>
        <v>79</v>
      </c>
      <c r="AD1934" s="2" t="s">
        <v>37</v>
      </c>
    </row>
    <row r="1935" spans="1:30" x14ac:dyDescent="0.2">
      <c r="A1935">
        <v>38</v>
      </c>
      <c r="B1935" s="2" t="s">
        <v>506</v>
      </c>
      <c r="C1935" s="2" t="s">
        <v>22</v>
      </c>
      <c r="D1935" s="2" t="s">
        <v>23</v>
      </c>
      <c r="E1935" s="2" t="s">
        <v>2767</v>
      </c>
      <c r="F1935" s="2" t="s">
        <v>2775</v>
      </c>
      <c r="G1935" s="2">
        <v>71</v>
      </c>
      <c r="H1935" s="2">
        <v>80</v>
      </c>
      <c r="I1935" s="3">
        <v>42617</v>
      </c>
      <c r="J1935" s="3">
        <v>42632</v>
      </c>
      <c r="K1935" s="3" t="s">
        <v>2541</v>
      </c>
      <c r="L1935" s="17">
        <f t="shared" si="330"/>
        <v>275.91000000000003</v>
      </c>
      <c r="M1935" s="20">
        <f t="shared" si="331"/>
        <v>0.86328875357906554</v>
      </c>
      <c r="N1935" s="2">
        <v>15</v>
      </c>
      <c r="O1935" s="2">
        <v>4250000</v>
      </c>
      <c r="P1935" s="2">
        <v>4500000</v>
      </c>
      <c r="Q1935" s="2">
        <f t="shared" si="332"/>
        <v>250000</v>
      </c>
      <c r="R1935" s="4">
        <f t="shared" si="333"/>
        <v>5.8823529411764705E-2</v>
      </c>
      <c r="S1935" s="2">
        <v>245820</v>
      </c>
      <c r="T1935" s="9">
        <f t="shared" si="334"/>
        <v>63321.408450704228</v>
      </c>
      <c r="U1935" s="2">
        <v>66843</v>
      </c>
      <c r="V1935" s="5">
        <f t="shared" si="335"/>
        <v>3521.591549295772</v>
      </c>
      <c r="W1935" s="4">
        <f t="shared" si="336"/>
        <v>5.5614548625167334E-2</v>
      </c>
      <c r="X1935" s="22">
        <f t="shared" si="337"/>
        <v>54664.659776279361</v>
      </c>
      <c r="Y1935" s="22">
        <f t="shared" si="338"/>
        <v>57704.81015548548</v>
      </c>
      <c r="Z1935" s="22">
        <f t="shared" si="340"/>
        <v>4097041.5210394692</v>
      </c>
      <c r="AA1935" s="11">
        <v>2266</v>
      </c>
      <c r="AB1935" s="2">
        <v>1935</v>
      </c>
      <c r="AC1935" s="2">
        <f t="shared" si="339"/>
        <v>81</v>
      </c>
      <c r="AD1935" s="2" t="s">
        <v>34</v>
      </c>
    </row>
    <row r="1936" spans="1:30" x14ac:dyDescent="0.2">
      <c r="A1936">
        <v>47</v>
      </c>
      <c r="B1936" s="2" t="s">
        <v>498</v>
      </c>
      <c r="C1936" s="2" t="s">
        <v>22</v>
      </c>
      <c r="D1936" s="2" t="s">
        <v>23</v>
      </c>
      <c r="E1936" s="2" t="s">
        <v>2767</v>
      </c>
      <c r="F1936" s="2" t="s">
        <v>2775</v>
      </c>
      <c r="G1936" s="2">
        <v>43</v>
      </c>
      <c r="H1936" s="2">
        <v>50</v>
      </c>
      <c r="I1936" s="3">
        <v>42681</v>
      </c>
      <c r="J1936" s="3">
        <v>42696</v>
      </c>
      <c r="K1936" s="3" t="s">
        <v>2543</v>
      </c>
      <c r="L1936" s="17">
        <f t="shared" si="330"/>
        <v>284.38</v>
      </c>
      <c r="M1936" s="20">
        <f t="shared" si="331"/>
        <v>0.83757648217174208</v>
      </c>
      <c r="N1936" s="2">
        <v>15</v>
      </c>
      <c r="O1936" s="2">
        <v>4300000</v>
      </c>
      <c r="P1936" s="2">
        <v>4350000</v>
      </c>
      <c r="Q1936" s="2">
        <f t="shared" si="332"/>
        <v>50000</v>
      </c>
      <c r="R1936" s="4">
        <f t="shared" si="333"/>
        <v>1.1627906976744186E-2</v>
      </c>
      <c r="S1936" s="2"/>
      <c r="T1936" s="9">
        <f t="shared" si="334"/>
        <v>100000</v>
      </c>
      <c r="U1936" s="2">
        <v>101163</v>
      </c>
      <c r="V1936" s="5">
        <f t="shared" si="335"/>
        <v>1163</v>
      </c>
      <c r="W1936" s="4">
        <f t="shared" si="336"/>
        <v>1.163E-2</v>
      </c>
      <c r="X1936" s="22">
        <f t="shared" si="337"/>
        <v>83757.64821717421</v>
      </c>
      <c r="Y1936" s="22">
        <f t="shared" si="338"/>
        <v>84731.749665939948</v>
      </c>
      <c r="Z1936" s="22">
        <f t="shared" si="340"/>
        <v>3643465.2356354175</v>
      </c>
      <c r="AA1936" s="11">
        <v>8272</v>
      </c>
      <c r="AB1936" s="2">
        <v>2016</v>
      </c>
      <c r="AC1936" s="2">
        <f t="shared" si="339"/>
        <v>0</v>
      </c>
      <c r="AD1936" s="2" t="s">
        <v>146</v>
      </c>
    </row>
    <row r="1937" spans="1:30" x14ac:dyDescent="0.2">
      <c r="A1937">
        <v>5</v>
      </c>
      <c r="B1937" s="2" t="s">
        <v>1143</v>
      </c>
      <c r="C1937" s="2" t="s">
        <v>22</v>
      </c>
      <c r="D1937" s="2" t="s">
        <v>23</v>
      </c>
      <c r="E1937" s="2" t="s">
        <v>2767</v>
      </c>
      <c r="F1937" s="2" t="s">
        <v>2775</v>
      </c>
      <c r="G1937" s="2">
        <v>60</v>
      </c>
      <c r="H1937" s="2">
        <v>66</v>
      </c>
      <c r="I1937" s="3">
        <v>42385</v>
      </c>
      <c r="J1937" s="3">
        <v>42401</v>
      </c>
      <c r="K1937" s="3" t="s">
        <v>2534</v>
      </c>
      <c r="L1937" s="17">
        <f t="shared" si="330"/>
        <v>240.59</v>
      </c>
      <c r="M1937" s="20">
        <f t="shared" si="331"/>
        <v>0.99002452304750821</v>
      </c>
      <c r="N1937" s="2">
        <v>16</v>
      </c>
      <c r="O1937" s="2">
        <v>3490000</v>
      </c>
      <c r="P1937" s="2">
        <v>3550000</v>
      </c>
      <c r="Q1937" s="2">
        <f t="shared" si="332"/>
        <v>60000</v>
      </c>
      <c r="R1937" s="4">
        <f t="shared" si="333"/>
        <v>1.7191977077363897E-2</v>
      </c>
      <c r="S1937" s="2"/>
      <c r="T1937" s="9">
        <f t="shared" si="334"/>
        <v>58166.666666666664</v>
      </c>
      <c r="U1937" s="2">
        <v>59167</v>
      </c>
      <c r="V1937" s="5">
        <f t="shared" si="335"/>
        <v>1000.3333333333358</v>
      </c>
      <c r="W1937" s="4">
        <f t="shared" si="336"/>
        <v>1.7197707736389727E-2</v>
      </c>
      <c r="X1937" s="22">
        <f t="shared" si="337"/>
        <v>57586.426423930061</v>
      </c>
      <c r="Y1937" s="22">
        <f t="shared" si="338"/>
        <v>58576.780955151917</v>
      </c>
      <c r="Z1937" s="22">
        <f t="shared" si="340"/>
        <v>3514606.8573091151</v>
      </c>
      <c r="AA1937" s="11">
        <v>11316</v>
      </c>
      <c r="AB1937" s="2">
        <v>2008</v>
      </c>
      <c r="AC1937" s="2">
        <f t="shared" si="339"/>
        <v>8</v>
      </c>
      <c r="AD1937" s="2" t="s">
        <v>27</v>
      </c>
    </row>
    <row r="1938" spans="1:30" x14ac:dyDescent="0.2">
      <c r="A1938">
        <v>7</v>
      </c>
      <c r="B1938" s="2" t="s">
        <v>538</v>
      </c>
      <c r="C1938" s="2" t="s">
        <v>22</v>
      </c>
      <c r="D1938" s="2" t="s">
        <v>23</v>
      </c>
      <c r="E1938" s="2" t="s">
        <v>2767</v>
      </c>
      <c r="F1938" s="2" t="s">
        <v>2775</v>
      </c>
      <c r="G1938" s="2">
        <v>45</v>
      </c>
      <c r="H1938" s="2">
        <v>52</v>
      </c>
      <c r="I1938" s="3">
        <v>42401</v>
      </c>
      <c r="J1938" s="3">
        <v>42417</v>
      </c>
      <c r="K1938" s="3" t="s">
        <v>2534</v>
      </c>
      <c r="L1938" s="17">
        <f t="shared" si="330"/>
        <v>240.59</v>
      </c>
      <c r="M1938" s="20">
        <f t="shared" si="331"/>
        <v>0.99002452304750821</v>
      </c>
      <c r="N1938" s="2">
        <v>16</v>
      </c>
      <c r="O1938" s="2">
        <v>2490000</v>
      </c>
      <c r="P1938" s="2">
        <v>2560000</v>
      </c>
      <c r="Q1938" s="2">
        <f t="shared" si="332"/>
        <v>70000</v>
      </c>
      <c r="R1938" s="4">
        <f t="shared" si="333"/>
        <v>2.8112449799196786E-2</v>
      </c>
      <c r="S1938" s="2"/>
      <c r="T1938" s="9">
        <f t="shared" si="334"/>
        <v>55333.333333333336</v>
      </c>
      <c r="U1938" s="2">
        <v>56889</v>
      </c>
      <c r="V1938" s="5">
        <f t="shared" si="335"/>
        <v>1555.6666666666642</v>
      </c>
      <c r="W1938" s="4">
        <f t="shared" si="336"/>
        <v>2.8114457831325258E-2</v>
      </c>
      <c r="X1938" s="22">
        <f t="shared" si="337"/>
        <v>54781.35694196212</v>
      </c>
      <c r="Y1938" s="22">
        <f t="shared" si="338"/>
        <v>56321.505091649691</v>
      </c>
      <c r="Z1938" s="22">
        <f t="shared" si="340"/>
        <v>2534467.7291242359</v>
      </c>
      <c r="AA1938" s="11">
        <v>2080</v>
      </c>
      <c r="AB1938" s="2">
        <v>1967</v>
      </c>
      <c r="AC1938" s="2">
        <f t="shared" si="339"/>
        <v>49</v>
      </c>
      <c r="AD1938" s="2" t="s">
        <v>88</v>
      </c>
    </row>
    <row r="1939" spans="1:30" x14ac:dyDescent="0.2">
      <c r="A1939">
        <v>11</v>
      </c>
      <c r="B1939" s="2" t="s">
        <v>511</v>
      </c>
      <c r="C1939" s="2" t="s">
        <v>22</v>
      </c>
      <c r="D1939" s="2" t="s">
        <v>23</v>
      </c>
      <c r="E1939" s="2" t="s">
        <v>2767</v>
      </c>
      <c r="F1939" s="2" t="s">
        <v>2775</v>
      </c>
      <c r="G1939" s="2">
        <v>72</v>
      </c>
      <c r="H1939" s="2">
        <v>80</v>
      </c>
      <c r="I1939" s="3">
        <v>42427</v>
      </c>
      <c r="J1939" s="3">
        <v>42443</v>
      </c>
      <c r="K1939" s="3" t="s">
        <v>2535</v>
      </c>
      <c r="L1939" s="17">
        <f t="shared" si="330"/>
        <v>245.99</v>
      </c>
      <c r="M1939" s="20">
        <f t="shared" si="331"/>
        <v>0.96829139395910402</v>
      </c>
      <c r="N1939" s="2">
        <v>16</v>
      </c>
      <c r="O1939" s="2">
        <v>4690000</v>
      </c>
      <c r="P1939" s="2">
        <v>4600000</v>
      </c>
      <c r="Q1939" s="2">
        <f t="shared" si="332"/>
        <v>-90000</v>
      </c>
      <c r="R1939" s="4">
        <f t="shared" si="333"/>
        <v>-1.9189765458422176E-2</v>
      </c>
      <c r="S1939" s="2"/>
      <c r="T1939" s="9">
        <f t="shared" si="334"/>
        <v>65138.888888888891</v>
      </c>
      <c r="U1939" s="2">
        <v>63889</v>
      </c>
      <c r="V1939" s="5">
        <f t="shared" si="335"/>
        <v>-1249.8888888888905</v>
      </c>
      <c r="W1939" s="4">
        <f t="shared" si="336"/>
        <v>-1.9188059701492562E-2</v>
      </c>
      <c r="X1939" s="22">
        <f t="shared" si="337"/>
        <v>63073.425523169419</v>
      </c>
      <c r="Y1939" s="22">
        <f t="shared" si="338"/>
        <v>61863.1688686532</v>
      </c>
      <c r="Z1939" s="22">
        <f t="shared" si="340"/>
        <v>4454148.1585430307</v>
      </c>
      <c r="AA1939" s="2">
        <v>750</v>
      </c>
      <c r="AB1939" s="2">
        <v>2005</v>
      </c>
      <c r="AC1939" s="2">
        <f t="shared" si="339"/>
        <v>11</v>
      </c>
      <c r="AD1939" s="2" t="s">
        <v>203</v>
      </c>
    </row>
    <row r="1940" spans="1:30" x14ac:dyDescent="0.2">
      <c r="A1940">
        <v>12</v>
      </c>
      <c r="B1940" s="2" t="s">
        <v>388</v>
      </c>
      <c r="C1940" s="2" t="s">
        <v>22</v>
      </c>
      <c r="D1940" s="2" t="s">
        <v>23</v>
      </c>
      <c r="E1940" s="2" t="s">
        <v>2767</v>
      </c>
      <c r="F1940" s="2" t="s">
        <v>2775</v>
      </c>
      <c r="G1940" s="2">
        <v>59</v>
      </c>
      <c r="H1940" s="2">
        <v>66</v>
      </c>
      <c r="I1940" s="3">
        <v>42434</v>
      </c>
      <c r="J1940" s="3">
        <v>42450</v>
      </c>
      <c r="K1940" s="3" t="s">
        <v>2535</v>
      </c>
      <c r="L1940" s="17">
        <f t="shared" si="330"/>
        <v>245.99</v>
      </c>
      <c r="M1940" s="20">
        <f t="shared" si="331"/>
        <v>0.96829139395910402</v>
      </c>
      <c r="N1940" s="2">
        <v>16</v>
      </c>
      <c r="O1940" s="2">
        <v>3650000</v>
      </c>
      <c r="P1940" s="2">
        <v>3625000</v>
      </c>
      <c r="Q1940" s="2">
        <f t="shared" si="332"/>
        <v>-25000</v>
      </c>
      <c r="R1940" s="4">
        <f t="shared" si="333"/>
        <v>-6.8493150684931503E-3</v>
      </c>
      <c r="S1940" s="2">
        <v>18166</v>
      </c>
      <c r="T1940" s="9">
        <f t="shared" si="334"/>
        <v>62172.305084745763</v>
      </c>
      <c r="U1940" s="2">
        <v>61749</v>
      </c>
      <c r="V1940" s="5">
        <f t="shared" si="335"/>
        <v>-423.30508474576345</v>
      </c>
      <c r="W1940" s="4">
        <f t="shared" si="336"/>
        <v>-6.808579546290992E-3</v>
      </c>
      <c r="X1940" s="22">
        <f t="shared" si="337"/>
        <v>60200.907956159164</v>
      </c>
      <c r="Y1940" s="22">
        <f t="shared" si="338"/>
        <v>59791.025285580712</v>
      </c>
      <c r="Z1940" s="22">
        <f t="shared" si="340"/>
        <v>3527670.4918492618</v>
      </c>
      <c r="AA1940" s="2">
        <v>993</v>
      </c>
      <c r="AB1940" s="2">
        <v>1898</v>
      </c>
      <c r="AC1940" s="2">
        <f t="shared" si="339"/>
        <v>118</v>
      </c>
      <c r="AD1940" s="2" t="s">
        <v>94</v>
      </c>
    </row>
    <row r="1941" spans="1:30" x14ac:dyDescent="0.2">
      <c r="A1941">
        <v>14</v>
      </c>
      <c r="B1941" s="2" t="s">
        <v>869</v>
      </c>
      <c r="C1941" s="2" t="s">
        <v>22</v>
      </c>
      <c r="D1941" s="2" t="s">
        <v>23</v>
      </c>
      <c r="E1941" s="2" t="s">
        <v>2767</v>
      </c>
      <c r="F1941" s="2" t="s">
        <v>2775</v>
      </c>
      <c r="G1941" s="2">
        <v>53</v>
      </c>
      <c r="H1941" s="2">
        <v>58</v>
      </c>
      <c r="I1941" s="3">
        <v>42448</v>
      </c>
      <c r="J1941" s="3">
        <v>42464</v>
      </c>
      <c r="K1941" s="3" t="s">
        <v>2536</v>
      </c>
      <c r="L1941" s="17">
        <f t="shared" si="330"/>
        <v>250.79</v>
      </c>
      <c r="M1941" s="20">
        <f t="shared" si="331"/>
        <v>0.9497587623110969</v>
      </c>
      <c r="N1941" s="2">
        <v>16</v>
      </c>
      <c r="O1941" s="2">
        <v>3390000</v>
      </c>
      <c r="P1941" s="2">
        <v>4100000</v>
      </c>
      <c r="Q1941" s="2">
        <f t="shared" si="332"/>
        <v>710000</v>
      </c>
      <c r="R1941" s="4">
        <f t="shared" si="333"/>
        <v>0.20943952802359883</v>
      </c>
      <c r="S1941" s="2"/>
      <c r="T1941" s="9">
        <f t="shared" si="334"/>
        <v>63962.264150943396</v>
      </c>
      <c r="U1941" s="2">
        <v>77358</v>
      </c>
      <c r="V1941" s="5">
        <f t="shared" si="335"/>
        <v>13395.735849056604</v>
      </c>
      <c r="W1941" s="4">
        <f t="shared" si="336"/>
        <v>0.20943185840707965</v>
      </c>
      <c r="X1941" s="22">
        <f t="shared" si="337"/>
        <v>60748.720834615444</v>
      </c>
      <c r="Y1941" s="22">
        <f t="shared" si="338"/>
        <v>73471.438334861828</v>
      </c>
      <c r="Z1941" s="22">
        <f t="shared" si="340"/>
        <v>3893986.2317476771</v>
      </c>
      <c r="AA1941" s="2">
        <v>977</v>
      </c>
      <c r="AB1941" s="2">
        <v>2012</v>
      </c>
      <c r="AC1941" s="2">
        <f t="shared" si="339"/>
        <v>4</v>
      </c>
      <c r="AD1941" s="2" t="s">
        <v>103</v>
      </c>
    </row>
    <row r="1942" spans="1:30" x14ac:dyDescent="0.2">
      <c r="A1942">
        <v>14</v>
      </c>
      <c r="B1942" s="2" t="s">
        <v>1308</v>
      </c>
      <c r="C1942" s="2" t="s">
        <v>22</v>
      </c>
      <c r="D1942" s="2" t="s">
        <v>23</v>
      </c>
      <c r="E1942" s="2" t="s">
        <v>2767</v>
      </c>
      <c r="F1942" s="2" t="s">
        <v>2775</v>
      </c>
      <c r="G1942" s="2">
        <v>65</v>
      </c>
      <c r="H1942" s="2">
        <v>72</v>
      </c>
      <c r="I1942" s="3">
        <v>42449</v>
      </c>
      <c r="J1942" s="3">
        <v>42465</v>
      </c>
      <c r="K1942" s="3" t="s">
        <v>2536</v>
      </c>
      <c r="L1942" s="17">
        <f t="shared" si="330"/>
        <v>250.79</v>
      </c>
      <c r="M1942" s="20">
        <f t="shared" si="331"/>
        <v>0.9497587623110969</v>
      </c>
      <c r="N1942" s="2">
        <v>16</v>
      </c>
      <c r="O1942" s="2">
        <v>2990000</v>
      </c>
      <c r="P1942" s="2">
        <v>3100000</v>
      </c>
      <c r="Q1942" s="2">
        <f t="shared" si="332"/>
        <v>110000</v>
      </c>
      <c r="R1942" s="4">
        <f t="shared" si="333"/>
        <v>3.678929765886288E-2</v>
      </c>
      <c r="S1942" s="2">
        <v>376789</v>
      </c>
      <c r="T1942" s="9">
        <f t="shared" si="334"/>
        <v>51796.75384615385</v>
      </c>
      <c r="U1942" s="2">
        <v>53489</v>
      </c>
      <c r="V1942" s="5">
        <f t="shared" si="335"/>
        <v>1692.2461538461503</v>
      </c>
      <c r="W1942" s="4">
        <f t="shared" si="336"/>
        <v>3.2670892057684565E-2</v>
      </c>
      <c r="X1942" s="22">
        <f t="shared" si="337"/>
        <v>49194.42082465563</v>
      </c>
      <c r="Y1942" s="22">
        <f t="shared" si="338"/>
        <v>50801.646437258263</v>
      </c>
      <c r="Z1942" s="22">
        <f t="shared" si="340"/>
        <v>3302107.0184217873</v>
      </c>
      <c r="AA1942" s="11">
        <v>2038</v>
      </c>
      <c r="AB1942" s="2">
        <v>1936</v>
      </c>
      <c r="AC1942" s="2">
        <f t="shared" si="339"/>
        <v>80</v>
      </c>
      <c r="AD1942" s="2" t="s">
        <v>37</v>
      </c>
    </row>
    <row r="1943" spans="1:30" x14ac:dyDescent="0.2">
      <c r="A1943">
        <v>23</v>
      </c>
      <c r="B1943" s="2" t="s">
        <v>1192</v>
      </c>
      <c r="C1943" s="2" t="s">
        <v>22</v>
      </c>
      <c r="D1943" s="2" t="s">
        <v>23</v>
      </c>
      <c r="E1943" s="2" t="s">
        <v>2767</v>
      </c>
      <c r="F1943" s="2" t="s">
        <v>2775</v>
      </c>
      <c r="G1943" s="2">
        <v>61</v>
      </c>
      <c r="H1943" s="2">
        <v>67</v>
      </c>
      <c r="I1943" s="3">
        <v>42513</v>
      </c>
      <c r="J1943" s="3">
        <v>42529</v>
      </c>
      <c r="K1943" s="3" t="s">
        <v>2538</v>
      </c>
      <c r="L1943" s="17">
        <f t="shared" si="330"/>
        <v>259.83</v>
      </c>
      <c r="M1943" s="20">
        <f t="shared" si="331"/>
        <v>0.91671477504522192</v>
      </c>
      <c r="N1943" s="2">
        <v>16</v>
      </c>
      <c r="O1943" s="2">
        <v>3600000</v>
      </c>
      <c r="P1943" s="2">
        <v>3300000</v>
      </c>
      <c r="Q1943" s="2">
        <f t="shared" si="332"/>
        <v>-300000</v>
      </c>
      <c r="R1943" s="4">
        <f t="shared" si="333"/>
        <v>-8.3333333333333329E-2</v>
      </c>
      <c r="S1943" s="2">
        <v>94882</v>
      </c>
      <c r="T1943" s="9">
        <f t="shared" si="334"/>
        <v>60571.836065573771</v>
      </c>
      <c r="U1943" s="2">
        <v>55654</v>
      </c>
      <c r="V1943" s="5">
        <f t="shared" si="335"/>
        <v>-4917.8360655737706</v>
      </c>
      <c r="W1943" s="4">
        <f t="shared" si="336"/>
        <v>-8.1190143555328692E-2</v>
      </c>
      <c r="X1943" s="22">
        <f t="shared" si="337"/>
        <v>55527.097072928518</v>
      </c>
      <c r="Y1943" s="22">
        <f t="shared" si="338"/>
        <v>51018.84409036678</v>
      </c>
      <c r="Z1943" s="22">
        <f t="shared" si="340"/>
        <v>3112149.4895123737</v>
      </c>
      <c r="AA1943" s="2">
        <v>914</v>
      </c>
      <c r="AB1943" s="2">
        <v>1941</v>
      </c>
      <c r="AC1943" s="2">
        <f t="shared" si="339"/>
        <v>75</v>
      </c>
      <c r="AD1943" s="2" t="s">
        <v>422</v>
      </c>
    </row>
    <row r="1944" spans="1:30" x14ac:dyDescent="0.2">
      <c r="A1944">
        <v>24</v>
      </c>
      <c r="B1944" s="2" t="s">
        <v>1096</v>
      </c>
      <c r="C1944" s="2" t="s">
        <v>22</v>
      </c>
      <c r="D1944" s="2" t="s">
        <v>23</v>
      </c>
      <c r="E1944" s="2" t="s">
        <v>2767</v>
      </c>
      <c r="F1944" s="2" t="s">
        <v>2775</v>
      </c>
      <c r="G1944" s="2">
        <v>58</v>
      </c>
      <c r="H1944" s="2">
        <v>64</v>
      </c>
      <c r="I1944" s="3">
        <v>42519</v>
      </c>
      <c r="J1944" s="3">
        <v>42535</v>
      </c>
      <c r="K1944" s="3" t="s">
        <v>2538</v>
      </c>
      <c r="L1944" s="17">
        <f t="shared" si="330"/>
        <v>259.83</v>
      </c>
      <c r="M1944" s="20">
        <f t="shared" si="331"/>
        <v>0.91671477504522192</v>
      </c>
      <c r="N1944" s="2">
        <v>16</v>
      </c>
      <c r="O1944" s="2">
        <v>3490000</v>
      </c>
      <c r="P1944" s="2">
        <v>3490000</v>
      </c>
      <c r="Q1944" s="2">
        <f t="shared" si="332"/>
        <v>0</v>
      </c>
      <c r="R1944" s="4">
        <f t="shared" si="333"/>
        <v>0</v>
      </c>
      <c r="S1944" s="2">
        <v>4967</v>
      </c>
      <c r="T1944" s="9">
        <f t="shared" si="334"/>
        <v>60258.051724137928</v>
      </c>
      <c r="U1944" s="2">
        <v>60258</v>
      </c>
      <c r="V1944" s="5">
        <f t="shared" si="335"/>
        <v>-5.1724137927521951E-2</v>
      </c>
      <c r="W1944" s="4">
        <f t="shared" si="336"/>
        <v>-8.5837720350328729E-7</v>
      </c>
      <c r="X1944" s="22">
        <f t="shared" si="337"/>
        <v>55239.446330956445</v>
      </c>
      <c r="Y1944" s="22">
        <f t="shared" si="338"/>
        <v>55239.398914674981</v>
      </c>
      <c r="Z1944" s="22">
        <f t="shared" si="340"/>
        <v>3203885.1370511488</v>
      </c>
      <c r="AA1944" s="2">
        <v>33</v>
      </c>
      <c r="AB1944" s="2">
        <v>2014</v>
      </c>
      <c r="AC1944" s="2">
        <f t="shared" si="339"/>
        <v>2</v>
      </c>
      <c r="AD1944" s="2" t="s">
        <v>108</v>
      </c>
    </row>
    <row r="1945" spans="1:30" x14ac:dyDescent="0.2">
      <c r="A1945">
        <v>27</v>
      </c>
      <c r="B1945" s="2" t="s">
        <v>1321</v>
      </c>
      <c r="C1945" s="2" t="s">
        <v>22</v>
      </c>
      <c r="D1945" s="2" t="s">
        <v>23</v>
      </c>
      <c r="E1945" s="2" t="s">
        <v>2767</v>
      </c>
      <c r="F1945" s="2" t="s">
        <v>2775</v>
      </c>
      <c r="G1945" s="2">
        <v>65</v>
      </c>
      <c r="H1945" s="2">
        <v>75</v>
      </c>
      <c r="I1945" s="3">
        <v>42539</v>
      </c>
      <c r="J1945" s="3">
        <v>42555</v>
      </c>
      <c r="K1945" s="3" t="s">
        <v>2539</v>
      </c>
      <c r="L1945" s="17">
        <f t="shared" si="330"/>
        <v>265.66000000000003</v>
      </c>
      <c r="M1945" s="20">
        <f t="shared" si="331"/>
        <v>0.89659715425732134</v>
      </c>
      <c r="N1945" s="2">
        <v>16</v>
      </c>
      <c r="O1945" s="2">
        <v>3000000</v>
      </c>
      <c r="P1945" s="2">
        <v>3500000</v>
      </c>
      <c r="Q1945" s="2">
        <f t="shared" si="332"/>
        <v>500000</v>
      </c>
      <c r="R1945" s="4">
        <f t="shared" si="333"/>
        <v>0.16666666666666666</v>
      </c>
      <c r="S1945" s="2">
        <v>89955</v>
      </c>
      <c r="T1945" s="9">
        <f t="shared" si="334"/>
        <v>47537.769230769234</v>
      </c>
      <c r="U1945" s="2">
        <v>55230</v>
      </c>
      <c r="V1945" s="5">
        <f t="shared" si="335"/>
        <v>7692.2307692307659</v>
      </c>
      <c r="W1945" s="4">
        <f t="shared" si="336"/>
        <v>0.16181303611217632</v>
      </c>
      <c r="X1945" s="22">
        <f t="shared" si="337"/>
        <v>42622.228612048944</v>
      </c>
      <c r="Y1945" s="22">
        <f t="shared" si="338"/>
        <v>49519.060829631861</v>
      </c>
      <c r="Z1945" s="22">
        <f t="shared" si="340"/>
        <v>3218738.9539260711</v>
      </c>
      <c r="AA1945" s="11">
        <v>4404</v>
      </c>
      <c r="AB1945" s="2">
        <v>1933</v>
      </c>
      <c r="AC1945" s="2">
        <f t="shared" si="339"/>
        <v>83</v>
      </c>
      <c r="AD1945" s="2" t="s">
        <v>148</v>
      </c>
    </row>
    <row r="1946" spans="1:30" x14ac:dyDescent="0.2">
      <c r="A1946">
        <v>43</v>
      </c>
      <c r="B1946" s="2" t="s">
        <v>1332</v>
      </c>
      <c r="C1946" s="2" t="s">
        <v>22</v>
      </c>
      <c r="D1946" s="2" t="s">
        <v>23</v>
      </c>
      <c r="E1946" s="2" t="s">
        <v>2767</v>
      </c>
      <c r="F1946" s="2" t="s">
        <v>2775</v>
      </c>
      <c r="G1946" s="2">
        <v>65</v>
      </c>
      <c r="H1946" s="2">
        <v>72</v>
      </c>
      <c r="I1946" s="3">
        <v>42651</v>
      </c>
      <c r="J1946" s="3">
        <v>42667</v>
      </c>
      <c r="K1946" s="3" t="s">
        <v>2542</v>
      </c>
      <c r="L1946" s="17">
        <f t="shared" si="330"/>
        <v>281.13</v>
      </c>
      <c r="M1946" s="20">
        <f t="shared" si="331"/>
        <v>0.84725927506847365</v>
      </c>
      <c r="N1946" s="2">
        <v>16</v>
      </c>
      <c r="O1946" s="2">
        <v>4100000</v>
      </c>
      <c r="P1946" s="2">
        <v>4710000</v>
      </c>
      <c r="Q1946" s="2">
        <f t="shared" si="332"/>
        <v>610000</v>
      </c>
      <c r="R1946" s="4">
        <f t="shared" si="333"/>
        <v>0.14878048780487804</v>
      </c>
      <c r="S1946" s="2"/>
      <c r="T1946" s="9">
        <f t="shared" si="334"/>
        <v>63076.923076923078</v>
      </c>
      <c r="U1946" s="2">
        <v>72462</v>
      </c>
      <c r="V1946" s="5">
        <f t="shared" si="335"/>
        <v>9385.076923076922</v>
      </c>
      <c r="W1946" s="4">
        <f t="shared" si="336"/>
        <v>0.14878780487804877</v>
      </c>
      <c r="X1946" s="22">
        <f t="shared" si="337"/>
        <v>53442.508119703722</v>
      </c>
      <c r="Y1946" s="22">
        <f t="shared" si="338"/>
        <v>61394.101590011735</v>
      </c>
      <c r="Z1946" s="22">
        <f t="shared" si="340"/>
        <v>3990616.6033507627</v>
      </c>
      <c r="AA1946" s="2">
        <v>25</v>
      </c>
      <c r="AB1946" s="2">
        <v>2015</v>
      </c>
      <c r="AC1946" s="2">
        <f t="shared" si="339"/>
        <v>1</v>
      </c>
      <c r="AD1946" s="2" t="s">
        <v>1108</v>
      </c>
    </row>
    <row r="1947" spans="1:30" x14ac:dyDescent="0.2">
      <c r="A1947">
        <v>48</v>
      </c>
      <c r="B1947" s="2" t="s">
        <v>184</v>
      </c>
      <c r="C1947" s="2" t="s">
        <v>22</v>
      </c>
      <c r="D1947" s="2" t="s">
        <v>23</v>
      </c>
      <c r="E1947" s="2" t="s">
        <v>2767</v>
      </c>
      <c r="F1947" s="2" t="s">
        <v>2775</v>
      </c>
      <c r="G1947" s="2">
        <v>36</v>
      </c>
      <c r="H1947" s="2">
        <v>42</v>
      </c>
      <c r="I1947" s="3">
        <v>42686</v>
      </c>
      <c r="J1947" s="3">
        <v>42702</v>
      </c>
      <c r="K1947" s="3" t="s">
        <v>2543</v>
      </c>
      <c r="L1947" s="17">
        <f t="shared" si="330"/>
        <v>284.38</v>
      </c>
      <c r="M1947" s="20">
        <f t="shared" si="331"/>
        <v>0.83757648217174208</v>
      </c>
      <c r="N1947" s="2">
        <v>16</v>
      </c>
      <c r="O1947" s="2">
        <v>2800000</v>
      </c>
      <c r="P1947" s="2">
        <v>2800000</v>
      </c>
      <c r="Q1947" s="2">
        <f t="shared" si="332"/>
        <v>0</v>
      </c>
      <c r="R1947" s="4">
        <f t="shared" si="333"/>
        <v>0</v>
      </c>
      <c r="S1947" s="2">
        <v>173775</v>
      </c>
      <c r="T1947" s="9">
        <f t="shared" si="334"/>
        <v>82604.861111111109</v>
      </c>
      <c r="U1947" s="2">
        <v>82605</v>
      </c>
      <c r="V1947" s="5">
        <f t="shared" si="335"/>
        <v>0.13888888889050577</v>
      </c>
      <c r="W1947" s="4">
        <f t="shared" si="336"/>
        <v>1.6813645955252861E-6</v>
      </c>
      <c r="X1947" s="22">
        <f t="shared" si="337"/>
        <v>69187.888979729789</v>
      </c>
      <c r="Y1947" s="22">
        <f t="shared" si="338"/>
        <v>69188.005309796761</v>
      </c>
      <c r="Z1947" s="22">
        <f t="shared" si="340"/>
        <v>2490768.1911526835</v>
      </c>
      <c r="AA1947" s="11">
        <v>1112</v>
      </c>
      <c r="AB1947" s="2">
        <v>1934</v>
      </c>
      <c r="AC1947" s="2">
        <f t="shared" si="339"/>
        <v>82</v>
      </c>
      <c r="AD1947" s="2" t="s">
        <v>29</v>
      </c>
    </row>
    <row r="1948" spans="1:30" x14ac:dyDescent="0.2">
      <c r="A1948">
        <v>48</v>
      </c>
      <c r="B1948" s="2" t="s">
        <v>696</v>
      </c>
      <c r="C1948" s="2" t="s">
        <v>22</v>
      </c>
      <c r="D1948" s="2" t="s">
        <v>23</v>
      </c>
      <c r="E1948" s="2" t="s">
        <v>2767</v>
      </c>
      <c r="F1948" s="2" t="s">
        <v>2775</v>
      </c>
      <c r="G1948" s="2">
        <v>51</v>
      </c>
      <c r="H1948" s="2">
        <v>56</v>
      </c>
      <c r="I1948" s="3">
        <v>42687</v>
      </c>
      <c r="J1948" s="3">
        <v>42703</v>
      </c>
      <c r="K1948" s="3" t="s">
        <v>2543</v>
      </c>
      <c r="L1948" s="17">
        <f t="shared" si="330"/>
        <v>284.38</v>
      </c>
      <c r="M1948" s="20">
        <f t="shared" si="331"/>
        <v>0.83757648217174208</v>
      </c>
      <c r="N1948" s="2">
        <v>16</v>
      </c>
      <c r="O1948" s="2">
        <v>2990000</v>
      </c>
      <c r="P1948" s="2">
        <v>2990000</v>
      </c>
      <c r="Q1948" s="2">
        <f t="shared" si="332"/>
        <v>0</v>
      </c>
      <c r="R1948" s="4">
        <f t="shared" si="333"/>
        <v>0</v>
      </c>
      <c r="S1948" s="2">
        <v>291808</v>
      </c>
      <c r="T1948" s="9">
        <f t="shared" si="334"/>
        <v>64349.176470588238</v>
      </c>
      <c r="U1948" s="2">
        <v>64349</v>
      </c>
      <c r="V1948" s="5">
        <f t="shared" si="335"/>
        <v>-0.1764705882378621</v>
      </c>
      <c r="W1948" s="4">
        <f t="shared" si="336"/>
        <v>-2.7423907797564533E-6</v>
      </c>
      <c r="X1948" s="22">
        <f t="shared" si="337"/>
        <v>53897.356858883933</v>
      </c>
      <c r="Y1948" s="22">
        <f t="shared" si="338"/>
        <v>53897.209051269434</v>
      </c>
      <c r="Z1948" s="22">
        <f t="shared" si="340"/>
        <v>2748757.6616147412</v>
      </c>
      <c r="AA1948" s="11">
        <v>2041</v>
      </c>
      <c r="AB1948" s="2">
        <v>1935</v>
      </c>
      <c r="AC1948" s="2">
        <f t="shared" si="339"/>
        <v>81</v>
      </c>
      <c r="AD1948" s="2" t="s">
        <v>75</v>
      </c>
    </row>
    <row r="1949" spans="1:30" x14ac:dyDescent="0.2">
      <c r="A1949">
        <v>2</v>
      </c>
      <c r="B1949" s="2" t="s">
        <v>266</v>
      </c>
      <c r="C1949" s="2" t="s">
        <v>22</v>
      </c>
      <c r="D1949" s="2" t="s">
        <v>23</v>
      </c>
      <c r="E1949" s="2" t="s">
        <v>2767</v>
      </c>
      <c r="F1949" s="2" t="s">
        <v>2775</v>
      </c>
      <c r="G1949" s="2">
        <v>35</v>
      </c>
      <c r="H1949" s="2">
        <v>40</v>
      </c>
      <c r="I1949" s="3">
        <v>42363</v>
      </c>
      <c r="J1949" s="3">
        <v>42380</v>
      </c>
      <c r="K1949" s="3" t="s">
        <v>2533</v>
      </c>
      <c r="L1949" s="17">
        <f t="shared" si="330"/>
        <v>238.19</v>
      </c>
      <c r="M1949" s="20">
        <f t="shared" si="331"/>
        <v>1</v>
      </c>
      <c r="N1949" s="2">
        <v>17</v>
      </c>
      <c r="O1949" s="2">
        <v>2100000</v>
      </c>
      <c r="P1949" s="2">
        <v>2200000</v>
      </c>
      <c r="Q1949" s="2">
        <f t="shared" si="332"/>
        <v>100000</v>
      </c>
      <c r="R1949" s="4">
        <f t="shared" si="333"/>
        <v>4.7619047619047616E-2</v>
      </c>
      <c r="S1949" s="2">
        <v>74558</v>
      </c>
      <c r="T1949" s="9">
        <f t="shared" si="334"/>
        <v>62130.228571428568</v>
      </c>
      <c r="U1949" s="2">
        <v>64987</v>
      </c>
      <c r="V1949" s="5">
        <f t="shared" si="335"/>
        <v>2856.7714285714319</v>
      </c>
      <c r="W1949" s="4">
        <f t="shared" si="336"/>
        <v>4.5980378541294428E-2</v>
      </c>
      <c r="X1949" s="22">
        <f t="shared" si="337"/>
        <v>62130.228571428568</v>
      </c>
      <c r="Y1949" s="22">
        <f t="shared" si="338"/>
        <v>64987</v>
      </c>
      <c r="Z1949" s="22">
        <f t="shared" si="340"/>
        <v>2274545</v>
      </c>
      <c r="AA1949" s="11">
        <v>1699</v>
      </c>
      <c r="AB1949" s="2">
        <v>1938</v>
      </c>
      <c r="AC1949" s="2">
        <f t="shared" si="339"/>
        <v>78</v>
      </c>
      <c r="AD1949" s="2" t="s">
        <v>37</v>
      </c>
    </row>
    <row r="1950" spans="1:30" x14ac:dyDescent="0.2">
      <c r="A1950">
        <v>8</v>
      </c>
      <c r="B1950" s="2" t="s">
        <v>59</v>
      </c>
      <c r="C1950" s="2" t="s">
        <v>22</v>
      </c>
      <c r="D1950" s="2" t="s">
        <v>23</v>
      </c>
      <c r="E1950" s="2" t="s">
        <v>2767</v>
      </c>
      <c r="F1950" s="2" t="s">
        <v>2775</v>
      </c>
      <c r="G1950" s="2">
        <v>65</v>
      </c>
      <c r="H1950" s="2">
        <v>71</v>
      </c>
      <c r="I1950" s="3">
        <v>42405</v>
      </c>
      <c r="J1950" s="3">
        <v>42422</v>
      </c>
      <c r="K1950" s="3" t="s">
        <v>2534</v>
      </c>
      <c r="L1950" s="17">
        <f t="shared" si="330"/>
        <v>240.59</v>
      </c>
      <c r="M1950" s="20">
        <f t="shared" si="331"/>
        <v>0.99002452304750821</v>
      </c>
      <c r="N1950" s="2">
        <v>17</v>
      </c>
      <c r="O1950" s="2">
        <v>3790000</v>
      </c>
      <c r="P1950" s="2">
        <v>3700000</v>
      </c>
      <c r="Q1950" s="2">
        <f t="shared" si="332"/>
        <v>-90000</v>
      </c>
      <c r="R1950" s="4">
        <f t="shared" si="333"/>
        <v>-2.3746701846965697E-2</v>
      </c>
      <c r="S1950" s="2">
        <v>2000</v>
      </c>
      <c r="T1950" s="9">
        <f t="shared" si="334"/>
        <v>58338.461538461539</v>
      </c>
      <c r="U1950" s="2">
        <v>56954</v>
      </c>
      <c r="V1950" s="5">
        <f t="shared" si="335"/>
        <v>-1384.461538461539</v>
      </c>
      <c r="W1950" s="4">
        <f t="shared" si="336"/>
        <v>-2.3731540084388197E-2</v>
      </c>
      <c r="X1950" s="22">
        <f t="shared" si="337"/>
        <v>57756.507559940786</v>
      </c>
      <c r="Y1950" s="22">
        <f t="shared" si="338"/>
        <v>56385.856685647785</v>
      </c>
      <c r="Z1950" s="22">
        <f t="shared" si="340"/>
        <v>3665080.684567106</v>
      </c>
      <c r="AA1950" s="11">
        <v>1529</v>
      </c>
      <c r="AB1950" s="2">
        <v>1958</v>
      </c>
      <c r="AC1950" s="2">
        <f t="shared" si="339"/>
        <v>58</v>
      </c>
      <c r="AD1950" s="2" t="s">
        <v>37</v>
      </c>
    </row>
    <row r="1951" spans="1:30" x14ac:dyDescent="0.2">
      <c r="A1951">
        <v>11</v>
      </c>
      <c r="B1951" s="2" t="s">
        <v>609</v>
      </c>
      <c r="C1951" s="2" t="s">
        <v>22</v>
      </c>
      <c r="D1951" s="2" t="s">
        <v>23</v>
      </c>
      <c r="E1951" s="2" t="s">
        <v>2767</v>
      </c>
      <c r="F1951" s="2" t="s">
        <v>2775</v>
      </c>
      <c r="G1951" s="2">
        <v>47</v>
      </c>
      <c r="H1951" s="2">
        <v>52</v>
      </c>
      <c r="I1951" s="3">
        <v>42428</v>
      </c>
      <c r="J1951" s="3">
        <v>42445</v>
      </c>
      <c r="K1951" s="3" t="s">
        <v>2535</v>
      </c>
      <c r="L1951" s="17">
        <f t="shared" si="330"/>
        <v>245.99</v>
      </c>
      <c r="M1951" s="20">
        <f t="shared" si="331"/>
        <v>0.96829139395910402</v>
      </c>
      <c r="N1951" s="2">
        <v>17</v>
      </c>
      <c r="O1951" s="2">
        <v>3490000</v>
      </c>
      <c r="P1951" s="2">
        <v>3425000</v>
      </c>
      <c r="Q1951" s="2">
        <f t="shared" si="332"/>
        <v>-65000</v>
      </c>
      <c r="R1951" s="4">
        <f t="shared" si="333"/>
        <v>-1.8624641833810889E-2</v>
      </c>
      <c r="S1951" s="2"/>
      <c r="T1951" s="9">
        <f t="shared" si="334"/>
        <v>74255.319148936163</v>
      </c>
      <c r="U1951" s="2">
        <v>72872</v>
      </c>
      <c r="V1951" s="5">
        <f t="shared" si="335"/>
        <v>-1383.3191489361634</v>
      </c>
      <c r="W1951" s="4">
        <f t="shared" si="336"/>
        <v>-1.8629226361031429E-2</v>
      </c>
      <c r="X1951" s="22">
        <f t="shared" si="337"/>
        <v>71900.786487601552</v>
      </c>
      <c r="Y1951" s="22">
        <f t="shared" si="338"/>
        <v>70561.330460587822</v>
      </c>
      <c r="Z1951" s="22">
        <f t="shared" si="340"/>
        <v>3316382.5316476277</v>
      </c>
      <c r="AA1951" s="11">
        <v>4131</v>
      </c>
      <c r="AB1951" s="2">
        <v>2011</v>
      </c>
      <c r="AC1951" s="2">
        <f t="shared" si="339"/>
        <v>5</v>
      </c>
      <c r="AD1951" s="2" t="s">
        <v>27</v>
      </c>
    </row>
    <row r="1952" spans="1:30" x14ac:dyDescent="0.2">
      <c r="A1952">
        <v>11</v>
      </c>
      <c r="B1952" s="2" t="s">
        <v>1304</v>
      </c>
      <c r="C1952" s="2" t="s">
        <v>22</v>
      </c>
      <c r="D1952" s="2" t="s">
        <v>23</v>
      </c>
      <c r="E1952" s="2" t="s">
        <v>2767</v>
      </c>
      <c r="F1952" s="2" t="s">
        <v>2775</v>
      </c>
      <c r="G1952" s="2">
        <v>65</v>
      </c>
      <c r="H1952" s="2">
        <v>77</v>
      </c>
      <c r="I1952" s="3">
        <v>42428</v>
      </c>
      <c r="J1952" s="3">
        <v>42445</v>
      </c>
      <c r="K1952" s="3" t="s">
        <v>2535</v>
      </c>
      <c r="L1952" s="17">
        <f t="shared" si="330"/>
        <v>245.99</v>
      </c>
      <c r="M1952" s="20">
        <f t="shared" si="331"/>
        <v>0.96829139395910402</v>
      </c>
      <c r="N1952" s="2">
        <v>17</v>
      </c>
      <c r="O1952" s="2">
        <v>3100000</v>
      </c>
      <c r="P1952" s="2">
        <v>3300000</v>
      </c>
      <c r="Q1952" s="2">
        <f t="shared" si="332"/>
        <v>200000</v>
      </c>
      <c r="R1952" s="4">
        <f t="shared" si="333"/>
        <v>6.4516129032258063E-2</v>
      </c>
      <c r="S1952" s="2">
        <v>66471</v>
      </c>
      <c r="T1952" s="9">
        <f t="shared" si="334"/>
        <v>48714.938461538462</v>
      </c>
      <c r="U1952" s="2">
        <v>51792</v>
      </c>
      <c r="V1952" s="5">
        <f t="shared" si="335"/>
        <v>3077.0615384615376</v>
      </c>
      <c r="W1952" s="4">
        <f t="shared" si="336"/>
        <v>6.3164639751950968E-2</v>
      </c>
      <c r="X1952" s="22">
        <f t="shared" si="337"/>
        <v>47170.255669555045</v>
      </c>
      <c r="Y1952" s="22">
        <f t="shared" si="338"/>
        <v>50149.747875929912</v>
      </c>
      <c r="Z1952" s="22">
        <f t="shared" si="340"/>
        <v>3259733.6119354442</v>
      </c>
      <c r="AA1952" s="2">
        <v>663</v>
      </c>
      <c r="AB1952" s="2">
        <v>1898</v>
      </c>
      <c r="AC1952" s="2">
        <f t="shared" si="339"/>
        <v>118</v>
      </c>
      <c r="AD1952" s="2" t="s">
        <v>29</v>
      </c>
    </row>
    <row r="1953" spans="1:30" x14ac:dyDescent="0.2">
      <c r="A1953">
        <v>12</v>
      </c>
      <c r="B1953" s="2" t="s">
        <v>437</v>
      </c>
      <c r="C1953" s="2" t="s">
        <v>22</v>
      </c>
      <c r="D1953" s="2" t="s">
        <v>23</v>
      </c>
      <c r="E1953" s="2" t="s">
        <v>2767</v>
      </c>
      <c r="F1953" s="2" t="s">
        <v>2775</v>
      </c>
      <c r="G1953" s="2">
        <v>52</v>
      </c>
      <c r="H1953" s="2">
        <v>60</v>
      </c>
      <c r="I1953" s="3">
        <v>42433</v>
      </c>
      <c r="J1953" s="3">
        <v>42450</v>
      </c>
      <c r="K1953" s="3" t="s">
        <v>2535</v>
      </c>
      <c r="L1953" s="17">
        <f t="shared" si="330"/>
        <v>245.99</v>
      </c>
      <c r="M1953" s="20">
        <f t="shared" si="331"/>
        <v>0.96829139395910402</v>
      </c>
      <c r="N1953" s="2">
        <v>17</v>
      </c>
      <c r="O1953" s="2">
        <v>2850000</v>
      </c>
      <c r="P1953" s="2">
        <v>3100000</v>
      </c>
      <c r="Q1953" s="2">
        <f t="shared" si="332"/>
        <v>250000</v>
      </c>
      <c r="R1953" s="4">
        <f t="shared" si="333"/>
        <v>8.771929824561403E-2</v>
      </c>
      <c r="S1953" s="2">
        <v>82000</v>
      </c>
      <c r="T1953" s="9">
        <f t="shared" si="334"/>
        <v>56384.615384615383</v>
      </c>
      <c r="U1953" s="2">
        <v>61192</v>
      </c>
      <c r="V1953" s="5">
        <f t="shared" si="335"/>
        <v>4807.3846153846171</v>
      </c>
      <c r="W1953" s="4">
        <f t="shared" si="336"/>
        <v>8.5260572987721731E-2</v>
      </c>
      <c r="X1953" s="22">
        <f t="shared" si="337"/>
        <v>54596.737828617173</v>
      </c>
      <c r="Y1953" s="22">
        <f t="shared" si="338"/>
        <v>59251.686979145496</v>
      </c>
      <c r="Z1953" s="22">
        <f t="shared" si="340"/>
        <v>3081087.7229155656</v>
      </c>
      <c r="AA1953" s="11">
        <v>1877</v>
      </c>
      <c r="AB1953" s="2">
        <v>1966</v>
      </c>
      <c r="AC1953" s="2">
        <f t="shared" si="339"/>
        <v>50</v>
      </c>
      <c r="AD1953" s="2" t="s">
        <v>37</v>
      </c>
    </row>
    <row r="1954" spans="1:30" x14ac:dyDescent="0.2">
      <c r="A1954">
        <v>14</v>
      </c>
      <c r="B1954" s="2" t="s">
        <v>1041</v>
      </c>
      <c r="C1954" s="2" t="s">
        <v>22</v>
      </c>
      <c r="D1954" s="2" t="s">
        <v>23</v>
      </c>
      <c r="E1954" s="2" t="s">
        <v>2767</v>
      </c>
      <c r="F1954" s="2" t="s">
        <v>2775</v>
      </c>
      <c r="G1954" s="2">
        <v>57</v>
      </c>
      <c r="H1954" s="2">
        <v>66</v>
      </c>
      <c r="I1954" s="3">
        <v>42449</v>
      </c>
      <c r="J1954" s="3">
        <v>42466</v>
      </c>
      <c r="K1954" s="3" t="s">
        <v>2536</v>
      </c>
      <c r="L1954" s="17">
        <f t="shared" si="330"/>
        <v>250.79</v>
      </c>
      <c r="M1954" s="20">
        <f t="shared" si="331"/>
        <v>0.9497587623110969</v>
      </c>
      <c r="N1954" s="2">
        <v>17</v>
      </c>
      <c r="O1954" s="2">
        <v>3400000</v>
      </c>
      <c r="P1954" s="2">
        <v>3300000</v>
      </c>
      <c r="Q1954" s="2">
        <f t="shared" si="332"/>
        <v>-100000</v>
      </c>
      <c r="R1954" s="4">
        <f t="shared" si="333"/>
        <v>-2.9411764705882353E-2</v>
      </c>
      <c r="S1954" s="2">
        <v>29158</v>
      </c>
      <c r="T1954" s="9">
        <f t="shared" si="334"/>
        <v>60160.666666666664</v>
      </c>
      <c r="U1954" s="2">
        <v>58406</v>
      </c>
      <c r="V1954" s="5">
        <f t="shared" si="335"/>
        <v>-1754.6666666666642</v>
      </c>
      <c r="W1954" s="4">
        <f t="shared" si="336"/>
        <v>-2.916634345807334E-2</v>
      </c>
      <c r="X1954" s="22">
        <f t="shared" si="337"/>
        <v>57138.120313143794</v>
      </c>
      <c r="Y1954" s="22">
        <f t="shared" si="338"/>
        <v>55471.610271541926</v>
      </c>
      <c r="Z1954" s="22">
        <f t="shared" si="340"/>
        <v>3161881.7854778897</v>
      </c>
      <c r="AA1954" s="2">
        <v>466</v>
      </c>
      <c r="AB1954" s="2">
        <v>1892</v>
      </c>
      <c r="AC1954" s="2">
        <f t="shared" si="339"/>
        <v>124</v>
      </c>
      <c r="AD1954" s="2" t="s">
        <v>37</v>
      </c>
    </row>
    <row r="1955" spans="1:30" x14ac:dyDescent="0.2">
      <c r="A1955">
        <v>17</v>
      </c>
      <c r="B1955" s="2" t="s">
        <v>622</v>
      </c>
      <c r="C1955" s="2" t="s">
        <v>22</v>
      </c>
      <c r="D1955" s="2" t="s">
        <v>23</v>
      </c>
      <c r="E1955" s="2" t="s">
        <v>2767</v>
      </c>
      <c r="F1955" s="2" t="s">
        <v>2775</v>
      </c>
      <c r="G1955" s="2">
        <v>48</v>
      </c>
      <c r="H1955" s="2">
        <v>53</v>
      </c>
      <c r="I1955" s="3">
        <v>42468</v>
      </c>
      <c r="J1955" s="3">
        <v>42485</v>
      </c>
      <c r="K1955" s="3" t="s">
        <v>2536</v>
      </c>
      <c r="L1955" s="17">
        <f t="shared" si="330"/>
        <v>250.79</v>
      </c>
      <c r="M1955" s="20">
        <f t="shared" si="331"/>
        <v>0.9497587623110969</v>
      </c>
      <c r="N1955" s="2">
        <v>17</v>
      </c>
      <c r="O1955" s="2">
        <v>3000000</v>
      </c>
      <c r="P1955" s="2">
        <v>2850000</v>
      </c>
      <c r="Q1955" s="2">
        <f t="shared" si="332"/>
        <v>-150000</v>
      </c>
      <c r="R1955" s="4">
        <f t="shared" si="333"/>
        <v>-0.05</v>
      </c>
      <c r="S1955" s="2">
        <v>98226</v>
      </c>
      <c r="T1955" s="9">
        <f t="shared" si="334"/>
        <v>64546.375</v>
      </c>
      <c r="U1955" s="2">
        <v>61421</v>
      </c>
      <c r="V1955" s="5">
        <f t="shared" si="335"/>
        <v>-3125.375</v>
      </c>
      <c r="W1955" s="4">
        <f t="shared" si="336"/>
        <v>-4.8420612311690626E-2</v>
      </c>
      <c r="X1955" s="22">
        <f t="shared" si="337"/>
        <v>61303.485231667924</v>
      </c>
      <c r="Y1955" s="22">
        <f t="shared" si="338"/>
        <v>58335.132939909883</v>
      </c>
      <c r="Z1955" s="22">
        <f t="shared" si="340"/>
        <v>2800086.3811156745</v>
      </c>
      <c r="AA1955" s="11">
        <v>2205</v>
      </c>
      <c r="AB1955" s="2">
        <v>2002</v>
      </c>
      <c r="AC1955" s="2">
        <f t="shared" si="339"/>
        <v>14</v>
      </c>
      <c r="AD1955" s="2" t="s">
        <v>37</v>
      </c>
    </row>
    <row r="1956" spans="1:30" x14ac:dyDescent="0.2">
      <c r="A1956">
        <v>31</v>
      </c>
      <c r="B1956" s="2" t="s">
        <v>396</v>
      </c>
      <c r="C1956" s="2" t="s">
        <v>22</v>
      </c>
      <c r="D1956" s="2" t="s">
        <v>23</v>
      </c>
      <c r="E1956" s="2" t="s">
        <v>2767</v>
      </c>
      <c r="F1956" s="2" t="s">
        <v>2775</v>
      </c>
      <c r="G1956" s="2">
        <v>40</v>
      </c>
      <c r="H1956" s="2">
        <v>45</v>
      </c>
      <c r="I1956" s="3">
        <v>42566</v>
      </c>
      <c r="J1956" s="3">
        <v>42583</v>
      </c>
      <c r="K1956" s="3" t="s">
        <v>2540</v>
      </c>
      <c r="L1956" s="17">
        <f t="shared" si="330"/>
        <v>272.20999999999998</v>
      </c>
      <c r="M1956" s="20">
        <f t="shared" si="331"/>
        <v>0.87502296021454029</v>
      </c>
      <c r="N1956" s="2">
        <v>17</v>
      </c>
      <c r="O1956" s="2">
        <v>3100000</v>
      </c>
      <c r="P1956" s="2">
        <v>3050000</v>
      </c>
      <c r="Q1956" s="2">
        <f t="shared" si="332"/>
        <v>-50000</v>
      </c>
      <c r="R1956" s="4">
        <f t="shared" si="333"/>
        <v>-1.6129032258064516E-2</v>
      </c>
      <c r="S1956" s="2">
        <v>56149</v>
      </c>
      <c r="T1956" s="9">
        <f t="shared" si="334"/>
        <v>78903.725000000006</v>
      </c>
      <c r="U1956" s="2">
        <v>77654</v>
      </c>
      <c r="V1956" s="5">
        <f t="shared" si="335"/>
        <v>-1249.7250000000058</v>
      </c>
      <c r="W1956" s="4">
        <f t="shared" si="336"/>
        <v>-1.5838605845288112E-2</v>
      </c>
      <c r="X1956" s="22">
        <f t="shared" si="337"/>
        <v>69042.57102145403</v>
      </c>
      <c r="Y1956" s="22">
        <f t="shared" si="338"/>
        <v>67949.032952499911</v>
      </c>
      <c r="Z1956" s="22">
        <f t="shared" si="340"/>
        <v>2717961.3180999965</v>
      </c>
      <c r="AA1956" s="11">
        <v>2225</v>
      </c>
      <c r="AB1956" s="2">
        <v>1936</v>
      </c>
      <c r="AC1956" s="2">
        <f t="shared" si="339"/>
        <v>80</v>
      </c>
      <c r="AD1956" s="2" t="s">
        <v>90</v>
      </c>
    </row>
    <row r="1957" spans="1:30" x14ac:dyDescent="0.2">
      <c r="A1957">
        <v>34</v>
      </c>
      <c r="B1957" s="2" t="s">
        <v>1827</v>
      </c>
      <c r="C1957" s="2" t="s">
        <v>22</v>
      </c>
      <c r="D1957" s="2" t="s">
        <v>23</v>
      </c>
      <c r="E1957" s="2" t="s">
        <v>2767</v>
      </c>
      <c r="F1957" s="2" t="s">
        <v>2775</v>
      </c>
      <c r="G1957" s="2">
        <v>79</v>
      </c>
      <c r="H1957" s="2">
        <v>89</v>
      </c>
      <c r="I1957" s="3">
        <v>42587</v>
      </c>
      <c r="J1957" s="3">
        <v>42604</v>
      </c>
      <c r="K1957" s="3" t="s">
        <v>2540</v>
      </c>
      <c r="L1957" s="17">
        <f t="shared" si="330"/>
        <v>272.20999999999998</v>
      </c>
      <c r="M1957" s="20">
        <f t="shared" si="331"/>
        <v>0.87502296021454029</v>
      </c>
      <c r="N1957" s="2">
        <v>17</v>
      </c>
      <c r="O1957" s="2">
        <v>4370000</v>
      </c>
      <c r="P1957" s="2">
        <v>5000000</v>
      </c>
      <c r="Q1957" s="2">
        <f t="shared" si="332"/>
        <v>630000</v>
      </c>
      <c r="R1957" s="4">
        <f t="shared" si="333"/>
        <v>0.14416475972540047</v>
      </c>
      <c r="S1957" s="2"/>
      <c r="T1957" s="9">
        <f t="shared" si="334"/>
        <v>55316.455696202531</v>
      </c>
      <c r="U1957" s="2">
        <v>63291</v>
      </c>
      <c r="V1957" s="5">
        <f t="shared" si="335"/>
        <v>7974.5443037974692</v>
      </c>
      <c r="W1957" s="4">
        <f t="shared" si="336"/>
        <v>0.14416224256292909</v>
      </c>
      <c r="X1957" s="22">
        <f t="shared" si="337"/>
        <v>48403.16881186761</v>
      </c>
      <c r="Y1957" s="22">
        <f t="shared" si="338"/>
        <v>55381.07817493847</v>
      </c>
      <c r="Z1957" s="22">
        <f t="shared" si="340"/>
        <v>4375105.1758201392</v>
      </c>
      <c r="AA1957" s="2">
        <v>624</v>
      </c>
      <c r="AB1957" s="2">
        <v>1902</v>
      </c>
      <c r="AC1957" s="2">
        <f t="shared" si="339"/>
        <v>114</v>
      </c>
      <c r="AD1957" s="2" t="s">
        <v>50</v>
      </c>
    </row>
    <row r="1958" spans="1:30" x14ac:dyDescent="0.2">
      <c r="A1958">
        <v>48</v>
      </c>
      <c r="B1958" s="2" t="s">
        <v>686</v>
      </c>
      <c r="C1958" s="2" t="s">
        <v>22</v>
      </c>
      <c r="D1958" s="2" t="s">
        <v>23</v>
      </c>
      <c r="E1958" s="2" t="s">
        <v>2767</v>
      </c>
      <c r="F1958" s="2" t="s">
        <v>2775</v>
      </c>
      <c r="G1958" s="2">
        <v>48</v>
      </c>
      <c r="H1958" s="2">
        <v>57</v>
      </c>
      <c r="I1958" s="3">
        <v>42685</v>
      </c>
      <c r="J1958" s="3">
        <v>42702</v>
      </c>
      <c r="K1958" s="3" t="s">
        <v>2543</v>
      </c>
      <c r="L1958" s="17">
        <f t="shared" si="330"/>
        <v>284.38</v>
      </c>
      <c r="M1958" s="20">
        <f t="shared" si="331"/>
        <v>0.83757648217174208</v>
      </c>
      <c r="N1958" s="2">
        <v>17</v>
      </c>
      <c r="O1958" s="2">
        <v>2900000</v>
      </c>
      <c r="P1958" s="2">
        <v>3000000</v>
      </c>
      <c r="Q1958" s="2">
        <f t="shared" si="332"/>
        <v>100000</v>
      </c>
      <c r="R1958" s="4">
        <f t="shared" si="333"/>
        <v>3.4482758620689655E-2</v>
      </c>
      <c r="S1958" s="2">
        <v>292000</v>
      </c>
      <c r="T1958" s="9">
        <f t="shared" si="334"/>
        <v>66500</v>
      </c>
      <c r="U1958" s="2">
        <v>68583</v>
      </c>
      <c r="V1958" s="5">
        <f t="shared" si="335"/>
        <v>2083</v>
      </c>
      <c r="W1958" s="4">
        <f t="shared" si="336"/>
        <v>3.132330827067669E-2</v>
      </c>
      <c r="X1958" s="22">
        <f t="shared" si="337"/>
        <v>55698.836064420851</v>
      </c>
      <c r="Y1958" s="22">
        <f t="shared" si="338"/>
        <v>57443.507876784584</v>
      </c>
      <c r="Z1958" s="22">
        <f t="shared" si="340"/>
        <v>2757288.3780856598</v>
      </c>
      <c r="AA1958" s="11">
        <v>2041</v>
      </c>
      <c r="AB1958" s="2">
        <v>1936</v>
      </c>
      <c r="AC1958" s="2">
        <f t="shared" si="339"/>
        <v>80</v>
      </c>
      <c r="AD1958" s="2" t="s">
        <v>37</v>
      </c>
    </row>
    <row r="1959" spans="1:30" x14ac:dyDescent="0.2">
      <c r="A1959">
        <v>49</v>
      </c>
      <c r="B1959" s="2" t="s">
        <v>499</v>
      </c>
      <c r="C1959" s="2" t="s">
        <v>22</v>
      </c>
      <c r="D1959" s="2" t="s">
        <v>23</v>
      </c>
      <c r="E1959" s="2" t="s">
        <v>2767</v>
      </c>
      <c r="F1959" s="2" t="s">
        <v>2775</v>
      </c>
      <c r="G1959" s="2">
        <v>43</v>
      </c>
      <c r="H1959" s="2">
        <v>48</v>
      </c>
      <c r="I1959" s="3">
        <v>42692</v>
      </c>
      <c r="J1959" s="3">
        <v>42709</v>
      </c>
      <c r="K1959" s="3" t="s">
        <v>2544</v>
      </c>
      <c r="L1959" s="17">
        <f t="shared" si="330"/>
        <v>287.33999999999997</v>
      </c>
      <c r="M1959" s="20">
        <f t="shared" si="331"/>
        <v>0.82894828426254619</v>
      </c>
      <c r="N1959" s="2">
        <v>17</v>
      </c>
      <c r="O1959" s="2">
        <v>3350000</v>
      </c>
      <c r="P1959" s="2">
        <v>3500000</v>
      </c>
      <c r="Q1959" s="2">
        <f t="shared" si="332"/>
        <v>150000</v>
      </c>
      <c r="R1959" s="4">
        <f t="shared" si="333"/>
        <v>4.4776119402985072E-2</v>
      </c>
      <c r="S1959" s="2">
        <v>241180</v>
      </c>
      <c r="T1959" s="9">
        <f t="shared" si="334"/>
        <v>83515.813953488367</v>
      </c>
      <c r="U1959" s="2">
        <v>87004</v>
      </c>
      <c r="V1959" s="5">
        <f t="shared" si="335"/>
        <v>3488.1860465116333</v>
      </c>
      <c r="W1959" s="4">
        <f t="shared" si="336"/>
        <v>4.1766773038388563E-2</v>
      </c>
      <c r="X1959" s="22">
        <f t="shared" si="337"/>
        <v>69230.290685534201</v>
      </c>
      <c r="Y1959" s="22">
        <f t="shared" si="338"/>
        <v>72121.816523978574</v>
      </c>
      <c r="Z1959" s="22">
        <f t="shared" si="340"/>
        <v>3101238.1105310787</v>
      </c>
      <c r="AA1959" s="11">
        <v>7005</v>
      </c>
      <c r="AB1959" s="2">
        <v>1932</v>
      </c>
      <c r="AC1959" s="2">
        <f t="shared" si="339"/>
        <v>84</v>
      </c>
      <c r="AD1959" s="2" t="s">
        <v>500</v>
      </c>
    </row>
    <row r="1960" spans="1:30" x14ac:dyDescent="0.2">
      <c r="A1960">
        <v>5</v>
      </c>
      <c r="B1960" s="2" t="s">
        <v>1179</v>
      </c>
      <c r="C1960" s="2" t="s">
        <v>22</v>
      </c>
      <c r="D1960" s="2" t="s">
        <v>23</v>
      </c>
      <c r="E1960" s="2" t="s">
        <v>2767</v>
      </c>
      <c r="F1960" s="2" t="s">
        <v>2775</v>
      </c>
      <c r="G1960" s="2">
        <v>61</v>
      </c>
      <c r="H1960" s="2">
        <v>75</v>
      </c>
      <c r="I1960" s="3">
        <v>42384</v>
      </c>
      <c r="J1960" s="3">
        <v>42402</v>
      </c>
      <c r="K1960" s="3" t="s">
        <v>2534</v>
      </c>
      <c r="L1960" s="17">
        <f t="shared" si="330"/>
        <v>240.59</v>
      </c>
      <c r="M1960" s="20">
        <f t="shared" si="331"/>
        <v>0.99002452304750821</v>
      </c>
      <c r="N1960" s="2">
        <v>18</v>
      </c>
      <c r="O1960" s="2">
        <v>3700000</v>
      </c>
      <c r="P1960" s="2">
        <v>3730000</v>
      </c>
      <c r="Q1960" s="2">
        <f t="shared" si="332"/>
        <v>30000</v>
      </c>
      <c r="R1960" s="4">
        <f t="shared" si="333"/>
        <v>8.1081081081081086E-3</v>
      </c>
      <c r="S1960" s="2"/>
      <c r="T1960" s="9">
        <f t="shared" si="334"/>
        <v>60655.737704918036</v>
      </c>
      <c r="U1960" s="2">
        <v>61148</v>
      </c>
      <c r="V1960" s="5">
        <f t="shared" si="335"/>
        <v>492.26229508196411</v>
      </c>
      <c r="W1960" s="4">
        <f t="shared" si="336"/>
        <v>8.1156756756756241E-3</v>
      </c>
      <c r="X1960" s="22">
        <f t="shared" si="337"/>
        <v>60050.667791406238</v>
      </c>
      <c r="Y1960" s="22">
        <f t="shared" si="338"/>
        <v>60538.019535309031</v>
      </c>
      <c r="Z1960" s="22">
        <f t="shared" si="340"/>
        <v>3692819.191653851</v>
      </c>
      <c r="AA1960" s="2">
        <v>910</v>
      </c>
      <c r="AB1960" s="2">
        <v>1958</v>
      </c>
      <c r="AC1960" s="2">
        <f t="shared" si="339"/>
        <v>58</v>
      </c>
      <c r="AD1960" s="2" t="s">
        <v>37</v>
      </c>
    </row>
    <row r="1961" spans="1:30" x14ac:dyDescent="0.2">
      <c r="A1961">
        <v>8</v>
      </c>
      <c r="B1961" s="2" t="s">
        <v>773</v>
      </c>
      <c r="C1961" s="2" t="s">
        <v>22</v>
      </c>
      <c r="D1961" s="2" t="s">
        <v>23</v>
      </c>
      <c r="E1961" s="2" t="s">
        <v>2767</v>
      </c>
      <c r="F1961" s="2" t="s">
        <v>2775</v>
      </c>
      <c r="G1961" s="2">
        <v>51</v>
      </c>
      <c r="H1961" s="2">
        <v>56</v>
      </c>
      <c r="I1961" s="3">
        <v>42406</v>
      </c>
      <c r="J1961" s="3">
        <v>42424</v>
      </c>
      <c r="K1961" s="3" t="s">
        <v>2534</v>
      </c>
      <c r="L1961" s="17">
        <f t="shared" si="330"/>
        <v>240.59</v>
      </c>
      <c r="M1961" s="20">
        <f t="shared" si="331"/>
        <v>0.99002452304750821</v>
      </c>
      <c r="N1961" s="2">
        <v>18</v>
      </c>
      <c r="O1961" s="2">
        <v>3040000</v>
      </c>
      <c r="P1961" s="2">
        <v>3400000</v>
      </c>
      <c r="Q1961" s="2">
        <f t="shared" si="332"/>
        <v>360000</v>
      </c>
      <c r="R1961" s="4">
        <f t="shared" si="333"/>
        <v>0.11842105263157894</v>
      </c>
      <c r="S1961" s="2"/>
      <c r="T1961" s="9">
        <f t="shared" si="334"/>
        <v>59607.843137254902</v>
      </c>
      <c r="U1961" s="2">
        <v>66667</v>
      </c>
      <c r="V1961" s="5">
        <f t="shared" si="335"/>
        <v>7059.1568627450979</v>
      </c>
      <c r="W1961" s="4">
        <f t="shared" si="336"/>
        <v>0.1184266447368421</v>
      </c>
      <c r="X1961" s="22">
        <f t="shared" si="337"/>
        <v>59013.226471851471</v>
      </c>
      <c r="Y1961" s="22">
        <f t="shared" si="338"/>
        <v>66001.964878008235</v>
      </c>
      <c r="Z1961" s="22">
        <f t="shared" si="340"/>
        <v>3366100.20877842</v>
      </c>
      <c r="AA1961" s="11">
        <v>3943</v>
      </c>
      <c r="AB1961" s="2">
        <v>2012</v>
      </c>
      <c r="AC1961" s="2">
        <f t="shared" si="339"/>
        <v>4</v>
      </c>
      <c r="AD1961" s="2" t="s">
        <v>774</v>
      </c>
    </row>
    <row r="1962" spans="1:30" x14ac:dyDescent="0.2">
      <c r="A1962">
        <v>15</v>
      </c>
      <c r="B1962" s="2" t="s">
        <v>509</v>
      </c>
      <c r="C1962" s="2" t="s">
        <v>22</v>
      </c>
      <c r="D1962" s="2" t="s">
        <v>23</v>
      </c>
      <c r="E1962" s="2" t="s">
        <v>2767</v>
      </c>
      <c r="F1962" s="2" t="s">
        <v>2775</v>
      </c>
      <c r="G1962" s="2">
        <v>44</v>
      </c>
      <c r="H1962" s="2">
        <v>49</v>
      </c>
      <c r="I1962" s="3">
        <v>42453</v>
      </c>
      <c r="J1962" s="3">
        <v>42471</v>
      </c>
      <c r="K1962" s="3" t="s">
        <v>2536</v>
      </c>
      <c r="L1962" s="17">
        <f t="shared" si="330"/>
        <v>250.79</v>
      </c>
      <c r="M1962" s="20">
        <f t="shared" si="331"/>
        <v>0.9497587623110969</v>
      </c>
      <c r="N1962" s="2">
        <v>18</v>
      </c>
      <c r="O1962" s="2">
        <v>2950000</v>
      </c>
      <c r="P1962" s="2">
        <v>2850000</v>
      </c>
      <c r="Q1962" s="2">
        <f t="shared" si="332"/>
        <v>-100000</v>
      </c>
      <c r="R1962" s="4">
        <f t="shared" si="333"/>
        <v>-3.3898305084745763E-2</v>
      </c>
      <c r="S1962" s="2">
        <v>978</v>
      </c>
      <c r="T1962" s="9">
        <f t="shared" si="334"/>
        <v>67067.681818181823</v>
      </c>
      <c r="U1962" s="2">
        <v>64795</v>
      </c>
      <c r="V1962" s="5">
        <f t="shared" si="335"/>
        <v>-2272.6818181818235</v>
      </c>
      <c r="W1962" s="4">
        <f t="shared" si="336"/>
        <v>-3.3886392917873404E-2</v>
      </c>
      <c r="X1962" s="22">
        <f t="shared" si="337"/>
        <v>63698.118474710827</v>
      </c>
      <c r="Y1962" s="22">
        <f t="shared" si="338"/>
        <v>61539.619003947526</v>
      </c>
      <c r="Z1962" s="22">
        <f t="shared" si="340"/>
        <v>2707743.2361736912</v>
      </c>
      <c r="AA1962" s="11">
        <v>3739</v>
      </c>
      <c r="AB1962" s="2">
        <v>2005</v>
      </c>
      <c r="AC1962" s="2">
        <f t="shared" si="339"/>
        <v>11</v>
      </c>
      <c r="AD1962" s="2" t="s">
        <v>52</v>
      </c>
    </row>
    <row r="1963" spans="1:30" x14ac:dyDescent="0.2">
      <c r="A1963">
        <v>17</v>
      </c>
      <c r="B1963" s="2" t="s">
        <v>314</v>
      </c>
      <c r="C1963" s="2" t="s">
        <v>22</v>
      </c>
      <c r="D1963" s="2" t="s">
        <v>23</v>
      </c>
      <c r="E1963" s="2" t="s">
        <v>2767</v>
      </c>
      <c r="F1963" s="2" t="s">
        <v>2775</v>
      </c>
      <c r="G1963" s="2">
        <v>67</v>
      </c>
      <c r="H1963" s="2">
        <v>74</v>
      </c>
      <c r="I1963" s="3">
        <v>42469</v>
      </c>
      <c r="J1963" s="3">
        <v>42487</v>
      </c>
      <c r="K1963" s="3" t="s">
        <v>2536</v>
      </c>
      <c r="L1963" s="17">
        <f t="shared" si="330"/>
        <v>250.79</v>
      </c>
      <c r="M1963" s="20">
        <f t="shared" si="331"/>
        <v>0.9497587623110969</v>
      </c>
      <c r="N1963" s="2">
        <v>18</v>
      </c>
      <c r="O1963" s="2">
        <v>3400000</v>
      </c>
      <c r="P1963" s="2">
        <v>3200000</v>
      </c>
      <c r="Q1963" s="2">
        <f t="shared" si="332"/>
        <v>-200000</v>
      </c>
      <c r="R1963" s="4">
        <f t="shared" si="333"/>
        <v>-5.8823529411764705E-2</v>
      </c>
      <c r="S1963" s="2"/>
      <c r="T1963" s="9">
        <f t="shared" si="334"/>
        <v>50746.26865671642</v>
      </c>
      <c r="U1963" s="2">
        <v>47761</v>
      </c>
      <c r="V1963" s="5">
        <f t="shared" si="335"/>
        <v>-2985.2686567164201</v>
      </c>
      <c r="W1963" s="4">
        <f t="shared" si="336"/>
        <v>-5.8827352941176511E-2</v>
      </c>
      <c r="X1963" s="22">
        <f t="shared" si="337"/>
        <v>48196.713311309395</v>
      </c>
      <c r="Y1963" s="22">
        <f t="shared" si="338"/>
        <v>45361.428246740303</v>
      </c>
      <c r="Z1963" s="22">
        <f t="shared" si="340"/>
        <v>3039215.6925316001</v>
      </c>
      <c r="AA1963" s="2"/>
      <c r="AB1963" s="2">
        <v>1890</v>
      </c>
      <c r="AC1963" s="2">
        <f t="shared" si="339"/>
        <v>126</v>
      </c>
      <c r="AD1963" s="2" t="s">
        <v>65</v>
      </c>
    </row>
    <row r="1964" spans="1:30" x14ac:dyDescent="0.2">
      <c r="A1964">
        <v>18</v>
      </c>
      <c r="B1964" s="2" t="s">
        <v>448</v>
      </c>
      <c r="C1964" s="2" t="s">
        <v>22</v>
      </c>
      <c r="D1964" s="2" t="s">
        <v>23</v>
      </c>
      <c r="E1964" s="2" t="s">
        <v>2767</v>
      </c>
      <c r="F1964" s="2" t="s">
        <v>2775</v>
      </c>
      <c r="G1964" s="2">
        <v>42</v>
      </c>
      <c r="H1964" s="2">
        <v>47</v>
      </c>
      <c r="I1964" s="3">
        <v>42476</v>
      </c>
      <c r="J1964" s="3">
        <v>42494</v>
      </c>
      <c r="K1964" s="3" t="s">
        <v>2537</v>
      </c>
      <c r="L1964" s="17">
        <f t="shared" si="330"/>
        <v>256.52</v>
      </c>
      <c r="M1964" s="20">
        <f t="shared" si="331"/>
        <v>0.92854358334632781</v>
      </c>
      <c r="N1964" s="2">
        <v>18</v>
      </c>
      <c r="O1964" s="2">
        <v>2900000</v>
      </c>
      <c r="P1964" s="2">
        <v>3140000</v>
      </c>
      <c r="Q1964" s="2">
        <f t="shared" si="332"/>
        <v>240000</v>
      </c>
      <c r="R1964" s="4">
        <f t="shared" si="333"/>
        <v>8.2758620689655171E-2</v>
      </c>
      <c r="S1964" s="2">
        <v>844</v>
      </c>
      <c r="T1964" s="9">
        <f t="shared" si="334"/>
        <v>69067.71428571429</v>
      </c>
      <c r="U1964" s="2">
        <v>74782</v>
      </c>
      <c r="V1964" s="5">
        <f t="shared" si="335"/>
        <v>5714.2857142857101</v>
      </c>
      <c r="W1964" s="4">
        <f t="shared" si="336"/>
        <v>8.2734542084993132E-2</v>
      </c>
      <c r="X1964" s="22">
        <f t="shared" si="337"/>
        <v>64132.382916397502</v>
      </c>
      <c r="Y1964" s="22">
        <f t="shared" si="338"/>
        <v>69438.346249805079</v>
      </c>
      <c r="Z1964" s="22">
        <f t="shared" si="340"/>
        <v>2916410.5424918132</v>
      </c>
      <c r="AA1964" s="11">
        <v>2213</v>
      </c>
      <c r="AB1964" s="2">
        <v>2004</v>
      </c>
      <c r="AC1964" s="2">
        <f t="shared" si="339"/>
        <v>12</v>
      </c>
      <c r="AD1964" s="2" t="s">
        <v>148</v>
      </c>
    </row>
    <row r="1965" spans="1:30" x14ac:dyDescent="0.2">
      <c r="A1965">
        <v>22</v>
      </c>
      <c r="B1965" s="2" t="s">
        <v>893</v>
      </c>
      <c r="C1965" s="2" t="s">
        <v>22</v>
      </c>
      <c r="D1965" s="2" t="s">
        <v>23</v>
      </c>
      <c r="E1965" s="2" t="s">
        <v>2767</v>
      </c>
      <c r="F1965" s="2" t="s">
        <v>2775</v>
      </c>
      <c r="G1965" s="2">
        <v>64</v>
      </c>
      <c r="H1965" s="2">
        <v>71</v>
      </c>
      <c r="I1965" s="3">
        <v>42502</v>
      </c>
      <c r="J1965" s="3">
        <v>42520</v>
      </c>
      <c r="K1965" s="3" t="s">
        <v>2537</v>
      </c>
      <c r="L1965" s="17">
        <f t="shared" si="330"/>
        <v>256.52</v>
      </c>
      <c r="M1965" s="20">
        <f t="shared" si="331"/>
        <v>0.92854358334632781</v>
      </c>
      <c r="N1965" s="2">
        <v>18</v>
      </c>
      <c r="O1965" s="2">
        <v>3400000</v>
      </c>
      <c r="P1965" s="2">
        <v>3800000</v>
      </c>
      <c r="Q1965" s="2">
        <f t="shared" si="332"/>
        <v>400000</v>
      </c>
      <c r="R1965" s="4">
        <f t="shared" si="333"/>
        <v>0.11764705882352941</v>
      </c>
      <c r="S1965" s="2">
        <v>47002</v>
      </c>
      <c r="T1965" s="9">
        <f t="shared" si="334"/>
        <v>53859.40625</v>
      </c>
      <c r="U1965" s="2">
        <v>60109</v>
      </c>
      <c r="V1965" s="5">
        <f t="shared" si="335"/>
        <v>6249.59375</v>
      </c>
      <c r="W1965" s="4">
        <f t="shared" si="336"/>
        <v>0.11603532577004597</v>
      </c>
      <c r="X1965" s="22">
        <f t="shared" si="337"/>
        <v>50010.806076280605</v>
      </c>
      <c r="Y1965" s="22">
        <f t="shared" si="338"/>
        <v>55813.826251364415</v>
      </c>
      <c r="Z1965" s="22">
        <f t="shared" si="340"/>
        <v>3572084.8800873226</v>
      </c>
      <c r="AA1965" s="11">
        <v>1039</v>
      </c>
      <c r="AB1965" s="2">
        <v>1958</v>
      </c>
      <c r="AC1965" s="2">
        <f t="shared" si="339"/>
        <v>58</v>
      </c>
      <c r="AD1965" s="2" t="s">
        <v>105</v>
      </c>
    </row>
    <row r="1966" spans="1:30" x14ac:dyDescent="0.2">
      <c r="A1966">
        <v>44</v>
      </c>
      <c r="B1966" s="2" t="s">
        <v>682</v>
      </c>
      <c r="C1966" s="2" t="s">
        <v>22</v>
      </c>
      <c r="D1966" s="2" t="s">
        <v>23</v>
      </c>
      <c r="E1966" s="2" t="s">
        <v>2767</v>
      </c>
      <c r="F1966" s="2" t="s">
        <v>2775</v>
      </c>
      <c r="G1966" s="2">
        <v>48</v>
      </c>
      <c r="H1966" s="2">
        <v>53</v>
      </c>
      <c r="I1966" s="3">
        <v>42656</v>
      </c>
      <c r="J1966" s="3">
        <v>42674</v>
      </c>
      <c r="K1966" s="3" t="s">
        <v>2542</v>
      </c>
      <c r="L1966" s="17">
        <f t="shared" si="330"/>
        <v>281.13</v>
      </c>
      <c r="M1966" s="20">
        <f t="shared" si="331"/>
        <v>0.84725927506847365</v>
      </c>
      <c r="N1966" s="2">
        <v>18</v>
      </c>
      <c r="O1966" s="2">
        <v>2950000</v>
      </c>
      <c r="P1966" s="2">
        <v>3400000</v>
      </c>
      <c r="Q1966" s="2">
        <f t="shared" si="332"/>
        <v>450000</v>
      </c>
      <c r="R1966" s="4">
        <f t="shared" si="333"/>
        <v>0.15254237288135594</v>
      </c>
      <c r="S1966" s="2">
        <v>188186</v>
      </c>
      <c r="T1966" s="9">
        <f t="shared" si="334"/>
        <v>65378.875</v>
      </c>
      <c r="U1966" s="2">
        <v>74754</v>
      </c>
      <c r="V1966" s="5">
        <f t="shared" si="335"/>
        <v>9375.125</v>
      </c>
      <c r="W1966" s="4">
        <f t="shared" si="336"/>
        <v>0.14339685410616196</v>
      </c>
      <c r="X1966" s="22">
        <f t="shared" si="337"/>
        <v>55392.858237292356</v>
      </c>
      <c r="Y1966" s="22">
        <f t="shared" si="338"/>
        <v>63336.019848468677</v>
      </c>
      <c r="Z1966" s="22">
        <f t="shared" si="340"/>
        <v>3040128.9527264964</v>
      </c>
      <c r="AA1966" s="11">
        <v>2323</v>
      </c>
      <c r="AB1966" s="2">
        <v>1934</v>
      </c>
      <c r="AC1966" s="2">
        <f t="shared" si="339"/>
        <v>82</v>
      </c>
      <c r="AD1966" s="2" t="s">
        <v>231</v>
      </c>
    </row>
    <row r="1967" spans="1:30" x14ac:dyDescent="0.2">
      <c r="A1967">
        <v>46</v>
      </c>
      <c r="B1967" s="2" t="s">
        <v>1331</v>
      </c>
      <c r="C1967" s="2" t="s">
        <v>22</v>
      </c>
      <c r="D1967" s="2" t="s">
        <v>23</v>
      </c>
      <c r="E1967" s="2" t="s">
        <v>2767</v>
      </c>
      <c r="F1967" s="2" t="s">
        <v>2775</v>
      </c>
      <c r="G1967" s="2">
        <v>71</v>
      </c>
      <c r="H1967" s="2">
        <v>84</v>
      </c>
      <c r="I1967" s="3">
        <v>42671</v>
      </c>
      <c r="J1967" s="3">
        <v>42689</v>
      </c>
      <c r="K1967" s="3" t="s">
        <v>2543</v>
      </c>
      <c r="L1967" s="17">
        <f t="shared" si="330"/>
        <v>284.38</v>
      </c>
      <c r="M1967" s="20">
        <f t="shared" si="331"/>
        <v>0.83757648217174208</v>
      </c>
      <c r="N1967" s="2">
        <v>18</v>
      </c>
      <c r="O1967" s="2">
        <v>5300000</v>
      </c>
      <c r="P1967" s="2">
        <v>5225000</v>
      </c>
      <c r="Q1967" s="2">
        <f t="shared" si="332"/>
        <v>-75000</v>
      </c>
      <c r="R1967" s="4">
        <f t="shared" si="333"/>
        <v>-1.4150943396226415E-2</v>
      </c>
      <c r="S1967" s="2"/>
      <c r="T1967" s="9">
        <f t="shared" si="334"/>
        <v>74647.887323943665</v>
      </c>
      <c r="U1967" s="2">
        <v>73592</v>
      </c>
      <c r="V1967" s="5">
        <f t="shared" si="335"/>
        <v>-1055.8873239436653</v>
      </c>
      <c r="W1967" s="4">
        <f t="shared" si="336"/>
        <v>-1.4144905660377401E-2</v>
      </c>
      <c r="X1967" s="22">
        <f t="shared" si="337"/>
        <v>62523.314866341316</v>
      </c>
      <c r="Y1967" s="22">
        <f t="shared" si="338"/>
        <v>61638.928475982844</v>
      </c>
      <c r="Z1967" s="22">
        <f t="shared" si="340"/>
        <v>4376363.9217947824</v>
      </c>
      <c r="AA1967" s="2"/>
      <c r="AB1967" s="2">
        <v>2016</v>
      </c>
      <c r="AC1967" s="2">
        <f t="shared" si="339"/>
        <v>0</v>
      </c>
      <c r="AD1967" s="2" t="s">
        <v>75</v>
      </c>
    </row>
    <row r="1968" spans="1:30" x14ac:dyDescent="0.2">
      <c r="A1968">
        <v>47</v>
      </c>
      <c r="B1968" s="2" t="s">
        <v>762</v>
      </c>
      <c r="C1968" s="2" t="s">
        <v>22</v>
      </c>
      <c r="D1968" s="2" t="s">
        <v>23</v>
      </c>
      <c r="E1968" s="2" t="s">
        <v>2767</v>
      </c>
      <c r="F1968" s="2" t="s">
        <v>2775</v>
      </c>
      <c r="G1968" s="2">
        <v>56</v>
      </c>
      <c r="H1968" s="2">
        <v>62</v>
      </c>
      <c r="I1968" s="3">
        <v>42679</v>
      </c>
      <c r="J1968" s="3">
        <v>42697</v>
      </c>
      <c r="K1968" s="3" t="s">
        <v>2543</v>
      </c>
      <c r="L1968" s="17">
        <f t="shared" si="330"/>
        <v>284.38</v>
      </c>
      <c r="M1968" s="20">
        <f t="shared" si="331"/>
        <v>0.83757648217174208</v>
      </c>
      <c r="N1968" s="2">
        <v>18</v>
      </c>
      <c r="O1968" s="2">
        <v>4000000</v>
      </c>
      <c r="P1968" s="2">
        <v>4000000</v>
      </c>
      <c r="Q1968" s="2">
        <f t="shared" si="332"/>
        <v>0</v>
      </c>
      <c r="R1968" s="4">
        <f t="shared" si="333"/>
        <v>0</v>
      </c>
      <c r="S1968" s="2"/>
      <c r="T1968" s="9">
        <f t="shared" si="334"/>
        <v>71428.571428571435</v>
      </c>
      <c r="U1968" s="2">
        <v>71429</v>
      </c>
      <c r="V1968" s="5">
        <f t="shared" si="335"/>
        <v>0.42857142856519204</v>
      </c>
      <c r="W1968" s="4">
        <f t="shared" si="336"/>
        <v>5.999999999912688E-6</v>
      </c>
      <c r="X1968" s="22">
        <f t="shared" si="337"/>
        <v>59826.891583695869</v>
      </c>
      <c r="Y1968" s="22">
        <f t="shared" si="338"/>
        <v>59827.250545045368</v>
      </c>
      <c r="Z1968" s="22">
        <f t="shared" si="340"/>
        <v>3350326.0305225407</v>
      </c>
      <c r="AA1968" s="2">
        <v>403</v>
      </c>
      <c r="AB1968" s="2">
        <v>2014</v>
      </c>
      <c r="AC1968" s="2">
        <f t="shared" si="339"/>
        <v>2</v>
      </c>
      <c r="AD1968" s="2" t="s">
        <v>120</v>
      </c>
    </row>
    <row r="1969" spans="1:30" x14ac:dyDescent="0.2">
      <c r="A1969">
        <v>51</v>
      </c>
      <c r="B1969" s="2" t="s">
        <v>1237</v>
      </c>
      <c r="C1969" s="2" t="s">
        <v>22</v>
      </c>
      <c r="D1969" s="2" t="s">
        <v>23</v>
      </c>
      <c r="E1969" s="2" t="s">
        <v>2767</v>
      </c>
      <c r="F1969" s="2" t="s">
        <v>2775</v>
      </c>
      <c r="G1969" s="2">
        <v>62</v>
      </c>
      <c r="H1969" s="2">
        <v>68</v>
      </c>
      <c r="I1969" s="3">
        <v>42706</v>
      </c>
      <c r="J1969" s="3">
        <v>42724</v>
      </c>
      <c r="K1969" s="3" t="s">
        <v>2544</v>
      </c>
      <c r="L1969" s="17">
        <f t="shared" si="330"/>
        <v>287.33999999999997</v>
      </c>
      <c r="M1969" s="20">
        <f t="shared" si="331"/>
        <v>0.82894828426254619</v>
      </c>
      <c r="N1969" s="2">
        <v>18</v>
      </c>
      <c r="O1969" s="2">
        <v>3650000</v>
      </c>
      <c r="P1969" s="2">
        <v>3980000</v>
      </c>
      <c r="Q1969" s="2">
        <f t="shared" si="332"/>
        <v>330000</v>
      </c>
      <c r="R1969" s="4">
        <f t="shared" si="333"/>
        <v>9.0410958904109592E-2</v>
      </c>
      <c r="S1969" s="2">
        <v>139000</v>
      </c>
      <c r="T1969" s="9">
        <f t="shared" si="334"/>
        <v>61112.903225806454</v>
      </c>
      <c r="U1969" s="2">
        <v>66435</v>
      </c>
      <c r="V1969" s="5">
        <f t="shared" si="335"/>
        <v>5322.0967741935456</v>
      </c>
      <c r="W1969" s="4">
        <f t="shared" si="336"/>
        <v>8.7086302454473422E-2</v>
      </c>
      <c r="X1969" s="22">
        <f t="shared" si="337"/>
        <v>50659.436275335283</v>
      </c>
      <c r="Y1969" s="22">
        <f t="shared" si="338"/>
        <v>55071.179264982253</v>
      </c>
      <c r="Z1969" s="22">
        <f t="shared" si="340"/>
        <v>3414413.1144288997</v>
      </c>
      <c r="AA1969" s="11">
        <v>4404</v>
      </c>
      <c r="AB1969" s="2">
        <v>1932</v>
      </c>
      <c r="AC1969" s="2">
        <f t="shared" si="339"/>
        <v>84</v>
      </c>
      <c r="AD1969" s="2" t="s">
        <v>116</v>
      </c>
    </row>
    <row r="1970" spans="1:30" x14ac:dyDescent="0.2">
      <c r="A1970">
        <v>11</v>
      </c>
      <c r="B1970" s="2" t="s">
        <v>369</v>
      </c>
      <c r="C1970" s="2" t="s">
        <v>22</v>
      </c>
      <c r="D1970" s="2" t="s">
        <v>23</v>
      </c>
      <c r="E1970" s="2" t="s">
        <v>2767</v>
      </c>
      <c r="F1970" s="2" t="s">
        <v>2775</v>
      </c>
      <c r="G1970" s="2">
        <v>58</v>
      </c>
      <c r="H1970" s="2">
        <v>63</v>
      </c>
      <c r="I1970" s="3">
        <v>42426</v>
      </c>
      <c r="J1970" s="3">
        <v>42445</v>
      </c>
      <c r="K1970" s="3" t="s">
        <v>2535</v>
      </c>
      <c r="L1970" s="17">
        <f t="shared" si="330"/>
        <v>245.99</v>
      </c>
      <c r="M1970" s="20">
        <f t="shared" si="331"/>
        <v>0.96829139395910402</v>
      </c>
      <c r="N1970" s="2">
        <v>19</v>
      </c>
      <c r="O1970" s="2">
        <v>3750000</v>
      </c>
      <c r="P1970" s="2">
        <v>4100000</v>
      </c>
      <c r="Q1970" s="2">
        <f t="shared" si="332"/>
        <v>350000</v>
      </c>
      <c r="R1970" s="4">
        <f t="shared" si="333"/>
        <v>9.3333333333333338E-2</v>
      </c>
      <c r="S1970" s="2"/>
      <c r="T1970" s="9">
        <f t="shared" si="334"/>
        <v>64655.172413793101</v>
      </c>
      <c r="U1970" s="2">
        <v>70690</v>
      </c>
      <c r="V1970" s="5">
        <f t="shared" si="335"/>
        <v>6034.8275862068986</v>
      </c>
      <c r="W1970" s="4">
        <f t="shared" si="336"/>
        <v>9.3338666666666695E-2</v>
      </c>
      <c r="X1970" s="22">
        <f t="shared" si="337"/>
        <v>62605.047023217929</v>
      </c>
      <c r="Y1970" s="22">
        <f t="shared" si="338"/>
        <v>68448.518638969064</v>
      </c>
      <c r="Z1970" s="22">
        <f t="shared" si="340"/>
        <v>3970014.0810602056</v>
      </c>
      <c r="AA1970" s="2">
        <v>269</v>
      </c>
      <c r="AB1970" s="2">
        <v>1874</v>
      </c>
      <c r="AC1970" s="2">
        <f t="shared" si="339"/>
        <v>142</v>
      </c>
      <c r="AD1970" s="2" t="s">
        <v>27</v>
      </c>
    </row>
    <row r="1971" spans="1:30" x14ac:dyDescent="0.2">
      <c r="A1971">
        <v>39</v>
      </c>
      <c r="B1971" s="2" t="s">
        <v>550</v>
      </c>
      <c r="C1971" s="2" t="s">
        <v>22</v>
      </c>
      <c r="D1971" s="2" t="s">
        <v>23</v>
      </c>
      <c r="E1971" s="2" t="s">
        <v>2767</v>
      </c>
      <c r="F1971" s="2" t="s">
        <v>2775</v>
      </c>
      <c r="G1971" s="2">
        <v>45</v>
      </c>
      <c r="H1971" s="2">
        <v>49</v>
      </c>
      <c r="I1971" s="3">
        <v>42622</v>
      </c>
      <c r="J1971" s="3">
        <v>42641</v>
      </c>
      <c r="K1971" s="3" t="s">
        <v>2541</v>
      </c>
      <c r="L1971" s="17">
        <f t="shared" si="330"/>
        <v>275.91000000000003</v>
      </c>
      <c r="M1971" s="20">
        <f t="shared" si="331"/>
        <v>0.86328875357906554</v>
      </c>
      <c r="N1971" s="2">
        <v>19</v>
      </c>
      <c r="O1971" s="2">
        <v>3250000</v>
      </c>
      <c r="P1971" s="2">
        <v>3600000</v>
      </c>
      <c r="Q1971" s="2">
        <f t="shared" si="332"/>
        <v>350000</v>
      </c>
      <c r="R1971" s="4">
        <f t="shared" si="333"/>
        <v>0.1076923076923077</v>
      </c>
      <c r="S1971" s="2"/>
      <c r="T1971" s="9">
        <f t="shared" si="334"/>
        <v>72222.222222222219</v>
      </c>
      <c r="U1971" s="2">
        <v>80000</v>
      </c>
      <c r="V1971" s="5">
        <f t="shared" si="335"/>
        <v>7777.777777777781</v>
      </c>
      <c r="W1971" s="4">
        <f t="shared" si="336"/>
        <v>0.10769230769230774</v>
      </c>
      <c r="X1971" s="22">
        <f t="shared" si="337"/>
        <v>62348.632202932509</v>
      </c>
      <c r="Y1971" s="22">
        <f t="shared" si="338"/>
        <v>69063.100286325236</v>
      </c>
      <c r="Z1971" s="22">
        <f t="shared" si="340"/>
        <v>3107839.5128846355</v>
      </c>
      <c r="AA1971" s="11">
        <v>1527</v>
      </c>
      <c r="AB1971" s="2">
        <v>2003</v>
      </c>
      <c r="AC1971" s="2">
        <f t="shared" si="339"/>
        <v>13</v>
      </c>
      <c r="AD1971" s="2" t="s">
        <v>27</v>
      </c>
    </row>
    <row r="1972" spans="1:30" x14ac:dyDescent="0.2">
      <c r="A1972">
        <v>26</v>
      </c>
      <c r="B1972" s="2" t="s">
        <v>2005</v>
      </c>
      <c r="C1972" s="2" t="s">
        <v>22</v>
      </c>
      <c r="D1972" s="2" t="s">
        <v>23</v>
      </c>
      <c r="E1972" s="2" t="s">
        <v>2767</v>
      </c>
      <c r="F1972" s="2" t="s">
        <v>2775</v>
      </c>
      <c r="G1972" s="2">
        <v>87</v>
      </c>
      <c r="H1972" s="2">
        <v>100</v>
      </c>
      <c r="I1972" s="3">
        <v>42529</v>
      </c>
      <c r="J1972" s="3">
        <v>42549</v>
      </c>
      <c r="K1972" s="3" t="s">
        <v>2538</v>
      </c>
      <c r="L1972" s="17">
        <f t="shared" si="330"/>
        <v>259.83</v>
      </c>
      <c r="M1972" s="20">
        <f t="shared" si="331"/>
        <v>0.91671477504522192</v>
      </c>
      <c r="N1972" s="2">
        <v>20</v>
      </c>
      <c r="O1972" s="2">
        <v>6200000</v>
      </c>
      <c r="P1972" s="2">
        <v>6550000</v>
      </c>
      <c r="Q1972" s="2">
        <f t="shared" si="332"/>
        <v>350000</v>
      </c>
      <c r="R1972" s="4">
        <f t="shared" si="333"/>
        <v>5.6451612903225805E-2</v>
      </c>
      <c r="S1972" s="2">
        <v>2327</v>
      </c>
      <c r="T1972" s="9">
        <f t="shared" si="334"/>
        <v>71291.114942528729</v>
      </c>
      <c r="U1972" s="2">
        <v>75314</v>
      </c>
      <c r="V1972" s="5">
        <f t="shared" si="335"/>
        <v>4022.8850574712706</v>
      </c>
      <c r="W1972" s="4">
        <f t="shared" si="336"/>
        <v>5.6428982219093024E-2</v>
      </c>
      <c r="X1972" s="22">
        <f t="shared" si="337"/>
        <v>65353.618397263286</v>
      </c>
      <c r="Y1972" s="22">
        <f t="shared" si="338"/>
        <v>69041.456567755842</v>
      </c>
      <c r="Z1972" s="22">
        <f t="shared" si="340"/>
        <v>6006606.7213947587</v>
      </c>
      <c r="AA1972" s="11">
        <v>1815</v>
      </c>
      <c r="AB1972" s="2">
        <v>2015</v>
      </c>
      <c r="AC1972" s="2">
        <f t="shared" si="339"/>
        <v>1</v>
      </c>
      <c r="AD1972" s="2" t="s">
        <v>52</v>
      </c>
    </row>
    <row r="1973" spans="1:30" x14ac:dyDescent="0.2">
      <c r="A1973">
        <v>36</v>
      </c>
      <c r="B1973" s="2" t="s">
        <v>349</v>
      </c>
      <c r="C1973" s="2" t="s">
        <v>22</v>
      </c>
      <c r="D1973" s="2" t="s">
        <v>23</v>
      </c>
      <c r="E1973" s="2" t="s">
        <v>2767</v>
      </c>
      <c r="F1973" s="2" t="s">
        <v>2775</v>
      </c>
      <c r="G1973" s="2">
        <v>40</v>
      </c>
      <c r="H1973" s="2">
        <v>45</v>
      </c>
      <c r="I1973" s="3">
        <v>42599</v>
      </c>
      <c r="J1973" s="3">
        <v>42619</v>
      </c>
      <c r="K1973" s="3" t="s">
        <v>2541</v>
      </c>
      <c r="L1973" s="17">
        <f t="shared" si="330"/>
        <v>275.91000000000003</v>
      </c>
      <c r="M1973" s="20">
        <f t="shared" si="331"/>
        <v>0.86328875357906554</v>
      </c>
      <c r="N1973" s="2">
        <v>20</v>
      </c>
      <c r="O1973" s="2">
        <v>3100000</v>
      </c>
      <c r="P1973" s="2">
        <v>3050000</v>
      </c>
      <c r="Q1973" s="2">
        <f t="shared" si="332"/>
        <v>-50000</v>
      </c>
      <c r="R1973" s="4">
        <f t="shared" si="333"/>
        <v>-1.6129032258064516E-2</v>
      </c>
      <c r="S1973" s="2">
        <v>1571</v>
      </c>
      <c r="T1973" s="9">
        <f t="shared" si="334"/>
        <v>77539.274999999994</v>
      </c>
      <c r="U1973" s="2">
        <v>76289</v>
      </c>
      <c r="V1973" s="5">
        <f t="shared" si="335"/>
        <v>-1250.2749999999942</v>
      </c>
      <c r="W1973" s="4">
        <f t="shared" si="336"/>
        <v>-1.6124409210687026E-2</v>
      </c>
      <c r="X1973" s="22">
        <f t="shared" si="337"/>
        <v>66938.784068174398</v>
      </c>
      <c r="Y1973" s="22">
        <f t="shared" si="338"/>
        <v>65859.435721793328</v>
      </c>
      <c r="Z1973" s="22">
        <f t="shared" si="340"/>
        <v>2634377.4288717331</v>
      </c>
      <c r="AA1973" s="11">
        <v>1557</v>
      </c>
      <c r="AB1973" s="2">
        <v>2010</v>
      </c>
      <c r="AC1973" s="2">
        <f t="shared" si="339"/>
        <v>6</v>
      </c>
      <c r="AD1973" s="2" t="s">
        <v>37</v>
      </c>
    </row>
    <row r="1974" spans="1:30" x14ac:dyDescent="0.2">
      <c r="A1974">
        <v>37</v>
      </c>
      <c r="B1974" s="2" t="s">
        <v>1908</v>
      </c>
      <c r="C1974" s="2" t="s">
        <v>22</v>
      </c>
      <c r="D1974" s="2" t="s">
        <v>23</v>
      </c>
      <c r="E1974" s="2" t="s">
        <v>2767</v>
      </c>
      <c r="F1974" s="2" t="s">
        <v>2775</v>
      </c>
      <c r="G1974" s="2">
        <v>82</v>
      </c>
      <c r="H1974" s="2">
        <v>97</v>
      </c>
      <c r="I1974" s="3">
        <v>42609</v>
      </c>
      <c r="J1974" s="3">
        <v>42629</v>
      </c>
      <c r="K1974" s="3" t="s">
        <v>2541</v>
      </c>
      <c r="L1974" s="17">
        <f t="shared" si="330"/>
        <v>275.91000000000003</v>
      </c>
      <c r="M1974" s="20">
        <f t="shared" si="331"/>
        <v>0.86328875357906554</v>
      </c>
      <c r="N1974" s="2">
        <v>20</v>
      </c>
      <c r="O1974" s="2">
        <v>4940000</v>
      </c>
      <c r="P1974" s="2">
        <v>5200000</v>
      </c>
      <c r="Q1974" s="2">
        <f t="shared" si="332"/>
        <v>260000</v>
      </c>
      <c r="R1974" s="4">
        <f t="shared" si="333"/>
        <v>5.2631578947368418E-2</v>
      </c>
      <c r="S1974" s="2"/>
      <c r="T1974" s="9">
        <f t="shared" si="334"/>
        <v>60243.902439024387</v>
      </c>
      <c r="U1974" s="2">
        <v>63415</v>
      </c>
      <c r="V1974" s="5">
        <f t="shared" si="335"/>
        <v>3171.0975609756133</v>
      </c>
      <c r="W1974" s="4">
        <f t="shared" si="336"/>
        <v>5.2637651821862412E-2</v>
      </c>
      <c r="X1974" s="22">
        <f t="shared" si="337"/>
        <v>52007.883447324188</v>
      </c>
      <c r="Y1974" s="22">
        <f t="shared" si="338"/>
        <v>54745.456308216439</v>
      </c>
      <c r="Z1974" s="22">
        <f t="shared" si="340"/>
        <v>4489127.4172737477</v>
      </c>
      <c r="AA1974" s="2">
        <v>202</v>
      </c>
      <c r="AB1974" s="2">
        <v>1898</v>
      </c>
      <c r="AC1974" s="2">
        <f t="shared" si="339"/>
        <v>118</v>
      </c>
      <c r="AD1974" s="2" t="s">
        <v>65</v>
      </c>
    </row>
    <row r="1975" spans="1:30" x14ac:dyDescent="0.2">
      <c r="A1975">
        <v>50</v>
      </c>
      <c r="B1975" s="2" t="s">
        <v>498</v>
      </c>
      <c r="C1975" s="2" t="s">
        <v>22</v>
      </c>
      <c r="D1975" s="2" t="s">
        <v>23</v>
      </c>
      <c r="E1975" s="2" t="s">
        <v>2767</v>
      </c>
      <c r="F1975" s="2" t="s">
        <v>2775</v>
      </c>
      <c r="G1975" s="2">
        <v>43</v>
      </c>
      <c r="H1975" s="2">
        <v>48</v>
      </c>
      <c r="I1975" s="3">
        <v>42696</v>
      </c>
      <c r="J1975" s="3">
        <v>42716</v>
      </c>
      <c r="K1975" s="3" t="s">
        <v>2544</v>
      </c>
      <c r="L1975" s="17">
        <f t="shared" si="330"/>
        <v>287.33999999999997</v>
      </c>
      <c r="M1975" s="20">
        <f t="shared" si="331"/>
        <v>0.82894828426254619</v>
      </c>
      <c r="N1975" s="2">
        <v>20</v>
      </c>
      <c r="O1975" s="2">
        <v>4000000</v>
      </c>
      <c r="P1975" s="2">
        <v>4000000</v>
      </c>
      <c r="Q1975" s="2">
        <f t="shared" si="332"/>
        <v>0</v>
      </c>
      <c r="R1975" s="4">
        <f t="shared" si="333"/>
        <v>0</v>
      </c>
      <c r="S1975" s="2"/>
      <c r="T1975" s="9">
        <f t="shared" si="334"/>
        <v>93023.255813953481</v>
      </c>
      <c r="U1975" s="2">
        <v>93023</v>
      </c>
      <c r="V1975" s="5">
        <f t="shared" si="335"/>
        <v>-0.25581395348126534</v>
      </c>
      <c r="W1975" s="4">
        <f t="shared" si="336"/>
        <v>-2.7499999999236026E-6</v>
      </c>
      <c r="X1975" s="22">
        <f t="shared" si="337"/>
        <v>77111.468303492657</v>
      </c>
      <c r="Y1975" s="22">
        <f t="shared" si="338"/>
        <v>77111.256246954828</v>
      </c>
      <c r="Z1975" s="22">
        <f t="shared" si="340"/>
        <v>3315784.0186190577</v>
      </c>
      <c r="AA1975" s="2">
        <v>18</v>
      </c>
      <c r="AB1975" s="2">
        <v>2016</v>
      </c>
      <c r="AC1975" s="2">
        <f t="shared" si="339"/>
        <v>0</v>
      </c>
      <c r="AD1975" s="2" t="s">
        <v>146</v>
      </c>
    </row>
    <row r="1976" spans="1:30" x14ac:dyDescent="0.2">
      <c r="A1976">
        <v>6</v>
      </c>
      <c r="B1976" s="2" t="s">
        <v>1017</v>
      </c>
      <c r="C1976" s="2" t="s">
        <v>22</v>
      </c>
      <c r="D1976" s="2" t="s">
        <v>23</v>
      </c>
      <c r="E1976" s="2" t="s">
        <v>2767</v>
      </c>
      <c r="F1976" s="2" t="s">
        <v>2775</v>
      </c>
      <c r="G1976" s="2">
        <v>62</v>
      </c>
      <c r="H1976" s="2">
        <v>68</v>
      </c>
      <c r="I1976" s="3">
        <v>42387</v>
      </c>
      <c r="J1976" s="3">
        <v>42408</v>
      </c>
      <c r="K1976" s="3" t="s">
        <v>2534</v>
      </c>
      <c r="L1976" s="17">
        <f t="shared" si="330"/>
        <v>240.59</v>
      </c>
      <c r="M1976" s="20">
        <f t="shared" si="331"/>
        <v>0.99002452304750821</v>
      </c>
      <c r="N1976" s="2">
        <v>21</v>
      </c>
      <c r="O1976" s="2">
        <v>3600000</v>
      </c>
      <c r="P1976" s="2">
        <v>3620000</v>
      </c>
      <c r="Q1976" s="2">
        <f t="shared" si="332"/>
        <v>20000</v>
      </c>
      <c r="R1976" s="4">
        <f t="shared" si="333"/>
        <v>5.5555555555555558E-3</v>
      </c>
      <c r="S1976" s="2">
        <v>1416</v>
      </c>
      <c r="T1976" s="9">
        <f t="shared" si="334"/>
        <v>58087.354838709674</v>
      </c>
      <c r="U1976" s="2">
        <v>58410</v>
      </c>
      <c r="V1976" s="5">
        <f t="shared" si="335"/>
        <v>322.64516129032563</v>
      </c>
      <c r="W1976" s="4">
        <f t="shared" si="336"/>
        <v>5.5544819037845646E-3</v>
      </c>
      <c r="X1976" s="22">
        <f t="shared" si="337"/>
        <v>57507.905769284916</v>
      </c>
      <c r="Y1976" s="22">
        <f t="shared" si="338"/>
        <v>57827.332391204953</v>
      </c>
      <c r="Z1976" s="22">
        <f t="shared" si="340"/>
        <v>3585294.608254707</v>
      </c>
      <c r="AA1976" s="2">
        <v>644</v>
      </c>
      <c r="AB1976" s="2">
        <v>2003</v>
      </c>
      <c r="AC1976" s="2">
        <f t="shared" si="339"/>
        <v>13</v>
      </c>
      <c r="AD1976" s="2" t="s">
        <v>37</v>
      </c>
    </row>
    <row r="1977" spans="1:30" x14ac:dyDescent="0.2">
      <c r="A1977">
        <v>12</v>
      </c>
      <c r="B1977" s="2" t="s">
        <v>782</v>
      </c>
      <c r="C1977" s="2" t="s">
        <v>22</v>
      </c>
      <c r="D1977" s="2" t="s">
        <v>23</v>
      </c>
      <c r="E1977" s="2" t="s">
        <v>2767</v>
      </c>
      <c r="F1977" s="2" t="s">
        <v>2775</v>
      </c>
      <c r="G1977" s="2">
        <v>51</v>
      </c>
      <c r="H1977" s="2">
        <v>56</v>
      </c>
      <c r="I1977" s="3">
        <v>42429</v>
      </c>
      <c r="J1977" s="3">
        <v>42450</v>
      </c>
      <c r="K1977" s="3" t="s">
        <v>2535</v>
      </c>
      <c r="L1977" s="17">
        <f t="shared" si="330"/>
        <v>245.99</v>
      </c>
      <c r="M1977" s="20">
        <f t="shared" si="331"/>
        <v>0.96829139395910402</v>
      </c>
      <c r="N1977" s="2">
        <v>21</v>
      </c>
      <c r="O1977" s="2">
        <v>4200000</v>
      </c>
      <c r="P1977" s="2">
        <v>4125000</v>
      </c>
      <c r="Q1977" s="2">
        <f t="shared" si="332"/>
        <v>-75000</v>
      </c>
      <c r="R1977" s="4">
        <f t="shared" si="333"/>
        <v>-1.7857142857142856E-2</v>
      </c>
      <c r="S1977" s="2"/>
      <c r="T1977" s="9">
        <f t="shared" si="334"/>
        <v>82352.941176470587</v>
      </c>
      <c r="U1977" s="2">
        <v>80882</v>
      </c>
      <c r="V1977" s="5">
        <f t="shared" si="335"/>
        <v>-1470.9411764705874</v>
      </c>
      <c r="W1977" s="4">
        <f t="shared" si="336"/>
        <v>-1.7861428571428563E-2</v>
      </c>
      <c r="X1977" s="22">
        <f t="shared" si="337"/>
        <v>79741.6442083968</v>
      </c>
      <c r="Y1977" s="22">
        <f t="shared" si="338"/>
        <v>78317.34452620025</v>
      </c>
      <c r="Z1977" s="22">
        <f t="shared" si="340"/>
        <v>3994184.570836213</v>
      </c>
      <c r="AA1977" s="11">
        <v>6339</v>
      </c>
      <c r="AB1977" s="2">
        <v>2013</v>
      </c>
      <c r="AC1977" s="2">
        <f t="shared" si="339"/>
        <v>3</v>
      </c>
      <c r="AD1977" s="2" t="s">
        <v>148</v>
      </c>
    </row>
    <row r="1978" spans="1:30" x14ac:dyDescent="0.2">
      <c r="A1978">
        <v>19</v>
      </c>
      <c r="B1978" s="2" t="s">
        <v>636</v>
      </c>
      <c r="C1978" s="2" t="s">
        <v>22</v>
      </c>
      <c r="D1978" s="2" t="s">
        <v>23</v>
      </c>
      <c r="E1978" s="2" t="s">
        <v>2767</v>
      </c>
      <c r="F1978" s="2" t="s">
        <v>2775</v>
      </c>
      <c r="G1978" s="2">
        <v>59</v>
      </c>
      <c r="H1978" s="2">
        <v>66</v>
      </c>
      <c r="I1978" s="3">
        <v>42479</v>
      </c>
      <c r="J1978" s="3">
        <v>42500</v>
      </c>
      <c r="K1978" s="3" t="s">
        <v>2537</v>
      </c>
      <c r="L1978" s="17">
        <f t="shared" si="330"/>
        <v>256.52</v>
      </c>
      <c r="M1978" s="20">
        <f t="shared" si="331"/>
        <v>0.92854358334632781</v>
      </c>
      <c r="N1978" s="2">
        <v>21</v>
      </c>
      <c r="O1978" s="2">
        <v>4690000</v>
      </c>
      <c r="P1978" s="2">
        <v>4950000</v>
      </c>
      <c r="Q1978" s="2">
        <f t="shared" si="332"/>
        <v>260000</v>
      </c>
      <c r="R1978" s="4">
        <f t="shared" si="333"/>
        <v>5.5437100213219619E-2</v>
      </c>
      <c r="S1978" s="2">
        <v>18977</v>
      </c>
      <c r="T1978" s="9">
        <f t="shared" si="334"/>
        <v>79813.169491525419</v>
      </c>
      <c r="U1978" s="2">
        <v>84220</v>
      </c>
      <c r="V1978" s="5">
        <f t="shared" si="335"/>
        <v>4406.8305084745807</v>
      </c>
      <c r="W1978" s="4">
        <f t="shared" si="336"/>
        <v>5.5214327867815084E-2</v>
      </c>
      <c r="X1978" s="22">
        <f t="shared" si="337"/>
        <v>74110.006397888821</v>
      </c>
      <c r="Y1978" s="22">
        <f t="shared" si="338"/>
        <v>78201.94058942773</v>
      </c>
      <c r="Z1978" s="22">
        <f t="shared" si="340"/>
        <v>4613914.4947762359</v>
      </c>
      <c r="AA1978" s="11">
        <v>6789</v>
      </c>
      <c r="AB1978" s="2">
        <v>2005</v>
      </c>
      <c r="AC1978" s="2">
        <f t="shared" si="339"/>
        <v>11</v>
      </c>
      <c r="AD1978" s="2" t="s">
        <v>213</v>
      </c>
    </row>
    <row r="1979" spans="1:30" x14ac:dyDescent="0.2">
      <c r="A1979">
        <v>25</v>
      </c>
      <c r="B1979" s="2" t="s">
        <v>1359</v>
      </c>
      <c r="C1979" s="2" t="s">
        <v>22</v>
      </c>
      <c r="D1979" s="2" t="s">
        <v>23</v>
      </c>
      <c r="E1979" s="2" t="s">
        <v>2767</v>
      </c>
      <c r="F1979" s="2" t="s">
        <v>2775</v>
      </c>
      <c r="G1979" s="2">
        <v>66</v>
      </c>
      <c r="H1979" s="2">
        <v>73</v>
      </c>
      <c r="I1979" s="3">
        <v>42523</v>
      </c>
      <c r="J1979" s="3">
        <v>42544</v>
      </c>
      <c r="K1979" s="3" t="s">
        <v>2538</v>
      </c>
      <c r="L1979" s="17">
        <f t="shared" si="330"/>
        <v>259.83</v>
      </c>
      <c r="M1979" s="20">
        <f t="shared" si="331"/>
        <v>0.91671477504522192</v>
      </c>
      <c r="N1979" s="2">
        <v>21</v>
      </c>
      <c r="O1979" s="2">
        <v>3500000</v>
      </c>
      <c r="P1979" s="2">
        <v>4050000</v>
      </c>
      <c r="Q1979" s="2">
        <f t="shared" si="332"/>
        <v>550000</v>
      </c>
      <c r="R1979" s="4">
        <f t="shared" si="333"/>
        <v>0.15714285714285714</v>
      </c>
      <c r="S1979" s="2">
        <v>94533</v>
      </c>
      <c r="T1979" s="9">
        <f t="shared" si="334"/>
        <v>54462.621212121216</v>
      </c>
      <c r="U1979" s="2">
        <v>62796</v>
      </c>
      <c r="V1979" s="5">
        <f t="shared" si="335"/>
        <v>8333.3787878787844</v>
      </c>
      <c r="W1979" s="4">
        <f t="shared" si="336"/>
        <v>0.15301097527829061</v>
      </c>
      <c r="X1979" s="22">
        <f t="shared" si="337"/>
        <v>49926.689552842829</v>
      </c>
      <c r="Y1979" s="22">
        <f t="shared" si="338"/>
        <v>57566.021013739759</v>
      </c>
      <c r="Z1979" s="22">
        <f t="shared" si="340"/>
        <v>3799357.3869068241</v>
      </c>
      <c r="AA1979" s="2">
        <v>490</v>
      </c>
      <c r="AB1979" s="2">
        <v>1888</v>
      </c>
      <c r="AC1979" s="2">
        <f t="shared" si="339"/>
        <v>128</v>
      </c>
      <c r="AD1979" s="2" t="s">
        <v>139</v>
      </c>
    </row>
    <row r="1980" spans="1:30" x14ac:dyDescent="0.2">
      <c r="A1980">
        <v>46</v>
      </c>
      <c r="B1980" s="2" t="s">
        <v>931</v>
      </c>
      <c r="C1980" s="2" t="s">
        <v>22</v>
      </c>
      <c r="D1980" s="2" t="s">
        <v>23</v>
      </c>
      <c r="E1980" s="2" t="s">
        <v>2767</v>
      </c>
      <c r="F1980" s="2" t="s">
        <v>2775</v>
      </c>
      <c r="G1980" s="2">
        <v>70</v>
      </c>
      <c r="H1980" s="2">
        <v>80</v>
      </c>
      <c r="I1980" s="3">
        <v>42671</v>
      </c>
      <c r="J1980" s="3">
        <v>42692</v>
      </c>
      <c r="K1980" s="3" t="s">
        <v>2543</v>
      </c>
      <c r="L1980" s="17">
        <f t="shared" si="330"/>
        <v>284.38</v>
      </c>
      <c r="M1980" s="20">
        <f t="shared" si="331"/>
        <v>0.83757648217174208</v>
      </c>
      <c r="N1980" s="2">
        <v>21</v>
      </c>
      <c r="O1980" s="2">
        <v>4500000</v>
      </c>
      <c r="P1980" s="2">
        <v>4400000</v>
      </c>
      <c r="Q1980" s="2">
        <f t="shared" si="332"/>
        <v>-100000</v>
      </c>
      <c r="R1980" s="4">
        <f t="shared" si="333"/>
        <v>-2.2222222222222223E-2</v>
      </c>
      <c r="S1980" s="2"/>
      <c r="T1980" s="9">
        <f t="shared" si="334"/>
        <v>64285.714285714283</v>
      </c>
      <c r="U1980" s="2">
        <v>62857</v>
      </c>
      <c r="V1980" s="5">
        <f t="shared" si="335"/>
        <v>-1428.7142857142826</v>
      </c>
      <c r="W1980" s="4">
        <f t="shared" si="336"/>
        <v>-2.2224444444444397E-2</v>
      </c>
      <c r="X1980" s="22">
        <f t="shared" si="337"/>
        <v>53844.202425326272</v>
      </c>
      <c r="Y1980" s="22">
        <f t="shared" si="338"/>
        <v>52647.544939869193</v>
      </c>
      <c r="Z1980" s="22">
        <f t="shared" si="340"/>
        <v>3685328.1457908433</v>
      </c>
      <c r="AA1980" s="11">
        <v>4668</v>
      </c>
      <c r="AB1980" s="2">
        <v>1939</v>
      </c>
      <c r="AC1980" s="2">
        <f t="shared" si="339"/>
        <v>77</v>
      </c>
      <c r="AD1980" s="2" t="s">
        <v>37</v>
      </c>
    </row>
    <row r="1981" spans="1:30" x14ac:dyDescent="0.2">
      <c r="A1981">
        <v>12</v>
      </c>
      <c r="B1981" s="2" t="s">
        <v>1001</v>
      </c>
      <c r="C1981" s="2" t="s">
        <v>22</v>
      </c>
      <c r="D1981" s="2" t="s">
        <v>23</v>
      </c>
      <c r="E1981" s="2" t="s">
        <v>2767</v>
      </c>
      <c r="F1981" s="2" t="s">
        <v>2775</v>
      </c>
      <c r="G1981" s="2">
        <v>56</v>
      </c>
      <c r="H1981" s="2">
        <v>65</v>
      </c>
      <c r="I1981" s="3">
        <v>42428</v>
      </c>
      <c r="J1981" s="3">
        <v>42450</v>
      </c>
      <c r="K1981" s="3" t="s">
        <v>2535</v>
      </c>
      <c r="L1981" s="17">
        <f t="shared" si="330"/>
        <v>245.99</v>
      </c>
      <c r="M1981" s="20">
        <f t="shared" si="331"/>
        <v>0.96829139395910402</v>
      </c>
      <c r="N1981" s="2">
        <v>22</v>
      </c>
      <c r="O1981" s="2">
        <v>2990000</v>
      </c>
      <c r="P1981" s="2">
        <v>3260000</v>
      </c>
      <c r="Q1981" s="2">
        <f t="shared" si="332"/>
        <v>270000</v>
      </c>
      <c r="R1981" s="4">
        <f t="shared" si="333"/>
        <v>9.0301003344481601E-2</v>
      </c>
      <c r="S1981" s="2">
        <v>471</v>
      </c>
      <c r="T1981" s="9">
        <f t="shared" si="334"/>
        <v>53401.267857142855</v>
      </c>
      <c r="U1981" s="2">
        <v>58223</v>
      </c>
      <c r="V1981" s="5">
        <f t="shared" si="335"/>
        <v>4821.7321428571449</v>
      </c>
      <c r="W1981" s="4">
        <f t="shared" si="336"/>
        <v>9.0292465635012059E-2</v>
      </c>
      <c r="X1981" s="22">
        <f t="shared" si="337"/>
        <v>51707.98809257635</v>
      </c>
      <c r="Y1981" s="22">
        <f t="shared" si="338"/>
        <v>56376.829830480914</v>
      </c>
      <c r="Z1981" s="22">
        <f t="shared" si="340"/>
        <v>3157102.4705069312</v>
      </c>
      <c r="AA1981" s="11">
        <v>2389</v>
      </c>
      <c r="AB1981" s="2">
        <v>2009</v>
      </c>
      <c r="AC1981" s="2">
        <f t="shared" si="339"/>
        <v>7</v>
      </c>
      <c r="AD1981" s="2" t="s">
        <v>1002</v>
      </c>
    </row>
    <row r="1982" spans="1:30" x14ac:dyDescent="0.2">
      <c r="A1982">
        <v>16</v>
      </c>
      <c r="B1982" s="2" t="s">
        <v>1472</v>
      </c>
      <c r="C1982" s="2" t="s">
        <v>22</v>
      </c>
      <c r="D1982" s="2" t="s">
        <v>23</v>
      </c>
      <c r="E1982" s="2" t="s">
        <v>2767</v>
      </c>
      <c r="F1982" s="2" t="s">
        <v>2775</v>
      </c>
      <c r="G1982" s="2">
        <v>105</v>
      </c>
      <c r="H1982" s="2">
        <v>120</v>
      </c>
      <c r="I1982" s="3">
        <v>42456</v>
      </c>
      <c r="J1982" s="3">
        <v>42478</v>
      </c>
      <c r="K1982" s="3" t="s">
        <v>2536</v>
      </c>
      <c r="L1982" s="17">
        <f t="shared" si="330"/>
        <v>250.79</v>
      </c>
      <c r="M1982" s="20">
        <f t="shared" si="331"/>
        <v>0.9497587623110969</v>
      </c>
      <c r="N1982" s="2">
        <v>22</v>
      </c>
      <c r="O1982" s="2">
        <v>6650000</v>
      </c>
      <c r="P1982" s="2">
        <v>6490000</v>
      </c>
      <c r="Q1982" s="2">
        <f t="shared" si="332"/>
        <v>-160000</v>
      </c>
      <c r="R1982" s="4">
        <f t="shared" si="333"/>
        <v>-2.4060150375939851E-2</v>
      </c>
      <c r="S1982" s="2">
        <v>9249</v>
      </c>
      <c r="T1982" s="9">
        <f t="shared" si="334"/>
        <v>63421.419047619049</v>
      </c>
      <c r="U1982" s="2">
        <v>61898</v>
      </c>
      <c r="V1982" s="5">
        <f t="shared" si="335"/>
        <v>-1523.4190476190488</v>
      </c>
      <c r="W1982" s="4">
        <f t="shared" si="336"/>
        <v>-2.4020576494436553E-2</v>
      </c>
      <c r="X1982" s="22">
        <f t="shared" si="337"/>
        <v>60235.048458680096</v>
      </c>
      <c r="Y1982" s="22">
        <f t="shared" si="338"/>
        <v>58788.167869532277</v>
      </c>
      <c r="Z1982" s="22">
        <f t="shared" si="340"/>
        <v>6172757.6263008891</v>
      </c>
      <c r="AA1982" s="11">
        <v>12765</v>
      </c>
      <c r="AB1982" s="2">
        <v>2014</v>
      </c>
      <c r="AC1982" s="2">
        <f t="shared" si="339"/>
        <v>2</v>
      </c>
      <c r="AD1982" s="2" t="s">
        <v>183</v>
      </c>
    </row>
    <row r="1983" spans="1:30" x14ac:dyDescent="0.2">
      <c r="A1983">
        <v>17</v>
      </c>
      <c r="B1983" s="2" t="s">
        <v>1091</v>
      </c>
      <c r="C1983" s="2" t="s">
        <v>22</v>
      </c>
      <c r="D1983" s="2" t="s">
        <v>23</v>
      </c>
      <c r="E1983" s="2" t="s">
        <v>2767</v>
      </c>
      <c r="F1983" s="2" t="s">
        <v>2775</v>
      </c>
      <c r="G1983" s="2">
        <v>58</v>
      </c>
      <c r="H1983" s="2">
        <v>68</v>
      </c>
      <c r="I1983" s="3">
        <v>42469</v>
      </c>
      <c r="J1983" s="3">
        <v>42491</v>
      </c>
      <c r="K1983" s="3" t="s">
        <v>2537</v>
      </c>
      <c r="L1983" s="17">
        <f t="shared" si="330"/>
        <v>256.52</v>
      </c>
      <c r="M1983" s="20">
        <f t="shared" si="331"/>
        <v>0.92854358334632781</v>
      </c>
      <c r="N1983" s="2">
        <v>22</v>
      </c>
      <c r="O1983" s="2">
        <v>3490000</v>
      </c>
      <c r="P1983" s="2">
        <v>3490000</v>
      </c>
      <c r="Q1983" s="2">
        <f t="shared" si="332"/>
        <v>0</v>
      </c>
      <c r="R1983" s="4">
        <f t="shared" si="333"/>
        <v>0</v>
      </c>
      <c r="S1983" s="2"/>
      <c r="T1983" s="9">
        <f t="shared" si="334"/>
        <v>60172.413793103449</v>
      </c>
      <c r="U1983" s="2">
        <v>60172</v>
      </c>
      <c r="V1983" s="5">
        <f t="shared" si="335"/>
        <v>-0.41379310344927944</v>
      </c>
      <c r="W1983" s="4">
        <f t="shared" si="336"/>
        <v>-6.876790830962237E-6</v>
      </c>
      <c r="X1983" s="22">
        <f t="shared" si="337"/>
        <v>55872.708722046278</v>
      </c>
      <c r="Y1983" s="22">
        <f t="shared" si="338"/>
        <v>55872.324497115238</v>
      </c>
      <c r="Z1983" s="22">
        <f t="shared" si="340"/>
        <v>3240594.8208326837</v>
      </c>
      <c r="AA1983" s="2">
        <v>90</v>
      </c>
      <c r="AB1983" s="2">
        <v>2014</v>
      </c>
      <c r="AC1983" s="2">
        <f t="shared" si="339"/>
        <v>2</v>
      </c>
      <c r="AD1983" s="2" t="s">
        <v>37</v>
      </c>
    </row>
    <row r="1984" spans="1:30" x14ac:dyDescent="0.2">
      <c r="A1984">
        <v>34</v>
      </c>
      <c r="B1984" s="2" t="s">
        <v>38</v>
      </c>
      <c r="C1984" s="2" t="s">
        <v>22</v>
      </c>
      <c r="D1984" s="2" t="s">
        <v>23</v>
      </c>
      <c r="E1984" s="2" t="s">
        <v>2767</v>
      </c>
      <c r="F1984" s="2" t="s">
        <v>2775</v>
      </c>
      <c r="G1984" s="2">
        <v>18</v>
      </c>
      <c r="H1984" s="2">
        <v>21</v>
      </c>
      <c r="I1984" s="3">
        <v>42584</v>
      </c>
      <c r="J1984" s="3">
        <v>42606</v>
      </c>
      <c r="K1984" s="3" t="s">
        <v>2540</v>
      </c>
      <c r="L1984" s="17">
        <f t="shared" si="330"/>
        <v>272.20999999999998</v>
      </c>
      <c r="M1984" s="20">
        <f t="shared" si="331"/>
        <v>0.87502296021454029</v>
      </c>
      <c r="N1984" s="2">
        <v>22</v>
      </c>
      <c r="O1984" s="2">
        <v>2490000</v>
      </c>
      <c r="P1984" s="2">
        <v>2490000</v>
      </c>
      <c r="Q1984" s="2">
        <f t="shared" si="332"/>
        <v>0</v>
      </c>
      <c r="R1984" s="4">
        <f t="shared" si="333"/>
        <v>0</v>
      </c>
      <c r="S1984" s="2">
        <v>45751</v>
      </c>
      <c r="T1984" s="9">
        <f t="shared" si="334"/>
        <v>140875.05555555556</v>
      </c>
      <c r="U1984" s="2">
        <v>140875</v>
      </c>
      <c r="V1984" s="5">
        <f t="shared" si="335"/>
        <v>-5.5555555562023073E-2</v>
      </c>
      <c r="W1984" s="4">
        <f t="shared" si="336"/>
        <v>-3.9436048733350208E-7</v>
      </c>
      <c r="X1984" s="22">
        <f t="shared" si="337"/>
        <v>123268.90813261004</v>
      </c>
      <c r="Y1984" s="22">
        <f t="shared" si="338"/>
        <v>123268.85952022337</v>
      </c>
      <c r="Z1984" s="22">
        <f t="shared" si="340"/>
        <v>2218839.4713640208</v>
      </c>
      <c r="AA1984" s="11">
        <v>2108</v>
      </c>
      <c r="AB1984" s="2">
        <v>1969</v>
      </c>
      <c r="AC1984" s="2">
        <f t="shared" si="339"/>
        <v>47</v>
      </c>
      <c r="AD1984" s="2" t="s">
        <v>40</v>
      </c>
    </row>
    <row r="1985" spans="1:30" x14ac:dyDescent="0.2">
      <c r="A1985">
        <v>6</v>
      </c>
      <c r="B1985" s="2" t="s">
        <v>1770</v>
      </c>
      <c r="C1985" s="2" t="s">
        <v>22</v>
      </c>
      <c r="D1985" s="2" t="s">
        <v>23</v>
      </c>
      <c r="E1985" s="2" t="s">
        <v>2767</v>
      </c>
      <c r="F1985" s="2" t="s">
        <v>2775</v>
      </c>
      <c r="G1985" s="2">
        <v>78</v>
      </c>
      <c r="H1985" s="2"/>
      <c r="I1985" s="3">
        <v>42387</v>
      </c>
      <c r="J1985" s="3">
        <v>42410</v>
      </c>
      <c r="K1985" s="3" t="s">
        <v>2534</v>
      </c>
      <c r="L1985" s="17">
        <f t="shared" si="330"/>
        <v>240.59</v>
      </c>
      <c r="M1985" s="20">
        <f t="shared" si="331"/>
        <v>0.99002452304750821</v>
      </c>
      <c r="N1985" s="2">
        <v>23</v>
      </c>
      <c r="O1985" s="2">
        <v>5350000</v>
      </c>
      <c r="P1985" s="2">
        <v>5250000</v>
      </c>
      <c r="Q1985" s="2">
        <f t="shared" si="332"/>
        <v>-100000</v>
      </c>
      <c r="R1985" s="4">
        <f t="shared" si="333"/>
        <v>-1.8691588785046728E-2</v>
      </c>
      <c r="S1985" s="2"/>
      <c r="T1985" s="9">
        <f t="shared" si="334"/>
        <v>68589.743589743593</v>
      </c>
      <c r="U1985" s="2">
        <v>67308</v>
      </c>
      <c r="V1985" s="5">
        <f t="shared" si="335"/>
        <v>-1281.7435897435935</v>
      </c>
      <c r="W1985" s="4">
        <f t="shared" si="336"/>
        <v>-1.8687102803738372E-2</v>
      </c>
      <c r="X1985" s="22">
        <f t="shared" si="337"/>
        <v>67905.528183386778</v>
      </c>
      <c r="Y1985" s="22">
        <f t="shared" si="338"/>
        <v>66636.57059728168</v>
      </c>
      <c r="Z1985" s="22">
        <f t="shared" si="340"/>
        <v>5197652.506587971</v>
      </c>
      <c r="AA1985" s="11">
        <v>3376</v>
      </c>
      <c r="AB1985" s="2">
        <v>2006</v>
      </c>
      <c r="AC1985" s="2">
        <f t="shared" si="339"/>
        <v>10</v>
      </c>
      <c r="AD1985" s="2" t="s">
        <v>1771</v>
      </c>
    </row>
    <row r="1986" spans="1:30" x14ac:dyDescent="0.2">
      <c r="A1986">
        <v>7</v>
      </c>
      <c r="B1986" s="2" t="s">
        <v>269</v>
      </c>
      <c r="C1986" s="2" t="s">
        <v>22</v>
      </c>
      <c r="D1986" s="2" t="s">
        <v>23</v>
      </c>
      <c r="E1986" s="2" t="s">
        <v>2767</v>
      </c>
      <c r="F1986" s="2" t="s">
        <v>2775</v>
      </c>
      <c r="G1986" s="2">
        <v>35</v>
      </c>
      <c r="H1986" s="2">
        <v>38</v>
      </c>
      <c r="I1986" s="3">
        <v>42398</v>
      </c>
      <c r="J1986" s="3">
        <v>42421</v>
      </c>
      <c r="K1986" s="3" t="s">
        <v>2534</v>
      </c>
      <c r="L1986" s="17">
        <f t="shared" ref="L1986:L2049" si="341">IF(K1986="Januar",238.19,IF(K1986="Februar",240.59,IF(K1986="Mars",245.99,IF(K1986="April",250.79,IF(K1986="Mai",256.52,IF(K1986="Juni",259.83,IF(K1986="Juli",265.66,IF(K1986="August",272.21,IF(K1986="September",275.91,IF(K1986="Oktober",281.13,IF(K1986="November",284.38,IF(K1986="Desember",287.34,0))))))))))))</f>
        <v>240.59</v>
      </c>
      <c r="M1986" s="20">
        <f t="shared" ref="M1986:M2049" si="342">$L$2/L1986</f>
        <v>0.99002452304750821</v>
      </c>
      <c r="N1986" s="2">
        <v>23</v>
      </c>
      <c r="O1986" s="2">
        <v>2390000</v>
      </c>
      <c r="P1986" s="2">
        <v>2350000</v>
      </c>
      <c r="Q1986" s="2">
        <f t="shared" ref="Q1986:Q2049" si="343">P1986-O1986</f>
        <v>-40000</v>
      </c>
      <c r="R1986" s="4">
        <f t="shared" ref="R1986:R2049" si="344">Q1986/O1986</f>
        <v>-1.6736401673640166E-2</v>
      </c>
      <c r="S1986" s="2">
        <v>165703</v>
      </c>
      <c r="T1986" s="9">
        <f t="shared" ref="T1986:T2049" si="345">(O1986+S1986)/G1986</f>
        <v>73020.085714285713</v>
      </c>
      <c r="U1986" s="2">
        <v>71877</v>
      </c>
      <c r="V1986" s="5">
        <f t="shared" ref="V1986:V2049" si="346">U1986-T1986</f>
        <v>-1143.085714285713</v>
      </c>
      <c r="W1986" s="4">
        <f t="shared" ref="W1986:W2049" si="347">V1986/T1986</f>
        <v>-1.565440115694193E-2</v>
      </c>
      <c r="X1986" s="22">
        <f t="shared" ref="X1986:X2049" si="348">T1986*M1986</f>
        <v>72291.675532173875</v>
      </c>
      <c r="Y1986" s="22">
        <f t="shared" ref="Y1986:Y2049" si="349">U1986*M1986</f>
        <v>71159.992643085745</v>
      </c>
      <c r="Z1986" s="22">
        <f t="shared" si="340"/>
        <v>2490599.7425080012</v>
      </c>
      <c r="AA1986" s="2">
        <v>160</v>
      </c>
      <c r="AB1986" s="2">
        <v>1939</v>
      </c>
      <c r="AC1986" s="2">
        <f t="shared" ref="AC1986:AC2049" si="350">2016-AB1986</f>
        <v>77</v>
      </c>
      <c r="AD1986" s="2" t="s">
        <v>130</v>
      </c>
    </row>
    <row r="1987" spans="1:30" x14ac:dyDescent="0.2">
      <c r="A1987">
        <v>42</v>
      </c>
      <c r="B1987" s="2" t="s">
        <v>1427</v>
      </c>
      <c r="C1987" s="2" t="s">
        <v>22</v>
      </c>
      <c r="D1987" s="2" t="s">
        <v>23</v>
      </c>
      <c r="E1987" s="2" t="s">
        <v>2767</v>
      </c>
      <c r="F1987" s="2" t="s">
        <v>2775</v>
      </c>
      <c r="G1987" s="2">
        <v>67</v>
      </c>
      <c r="H1987" s="2">
        <v>78</v>
      </c>
      <c r="I1987" s="3">
        <v>42637</v>
      </c>
      <c r="J1987" s="3">
        <v>42660</v>
      </c>
      <c r="K1987" s="3" t="s">
        <v>2542</v>
      </c>
      <c r="L1987" s="17">
        <f t="shared" si="341"/>
        <v>281.13</v>
      </c>
      <c r="M1987" s="20">
        <f t="shared" si="342"/>
        <v>0.84725927506847365</v>
      </c>
      <c r="N1987" s="2">
        <v>23</v>
      </c>
      <c r="O1987" s="2">
        <v>4600000</v>
      </c>
      <c r="P1987" s="2">
        <v>4700000</v>
      </c>
      <c r="Q1987" s="2">
        <f t="shared" si="343"/>
        <v>100000</v>
      </c>
      <c r="R1987" s="4">
        <f t="shared" si="344"/>
        <v>2.1739130434782608E-2</v>
      </c>
      <c r="S1987" s="2"/>
      <c r="T1987" s="9">
        <f t="shared" si="345"/>
        <v>68656.716417910444</v>
      </c>
      <c r="U1987" s="2">
        <v>70149</v>
      </c>
      <c r="V1987" s="5">
        <f t="shared" si="346"/>
        <v>1492.2835820895561</v>
      </c>
      <c r="W1987" s="4">
        <f t="shared" si="347"/>
        <v>2.1735434782608754E-2</v>
      </c>
      <c r="X1987" s="22">
        <f t="shared" si="348"/>
        <v>58170.039780820574</v>
      </c>
      <c r="Y1987" s="22">
        <f t="shared" si="349"/>
        <v>59434.390886778361</v>
      </c>
      <c r="Z1987" s="22">
        <f t="shared" ref="Z1987:Z2050" si="351">Y1987*G1987</f>
        <v>3982104.1894141501</v>
      </c>
      <c r="AA1987" s="11">
        <v>10989</v>
      </c>
      <c r="AB1987" s="2">
        <v>2006</v>
      </c>
      <c r="AC1987" s="2">
        <f t="shared" si="350"/>
        <v>10</v>
      </c>
      <c r="AD1987" s="2" t="s">
        <v>37</v>
      </c>
    </row>
    <row r="1988" spans="1:30" x14ac:dyDescent="0.2">
      <c r="A1988">
        <v>49</v>
      </c>
      <c r="B1988" s="2" t="s">
        <v>1981</v>
      </c>
      <c r="C1988" s="2" t="s">
        <v>22</v>
      </c>
      <c r="D1988" s="2" t="s">
        <v>23</v>
      </c>
      <c r="E1988" s="2" t="s">
        <v>2767</v>
      </c>
      <c r="F1988" s="2" t="s">
        <v>2775</v>
      </c>
      <c r="G1988" s="2">
        <v>85</v>
      </c>
      <c r="H1988" s="2">
        <v>95</v>
      </c>
      <c r="I1988" s="3">
        <v>42687</v>
      </c>
      <c r="J1988" s="3">
        <v>42710</v>
      </c>
      <c r="K1988" s="3" t="s">
        <v>2544</v>
      </c>
      <c r="L1988" s="17">
        <f t="shared" si="341"/>
        <v>287.33999999999997</v>
      </c>
      <c r="M1988" s="20">
        <f t="shared" si="342"/>
        <v>0.82894828426254619</v>
      </c>
      <c r="N1988" s="2">
        <v>23</v>
      </c>
      <c r="O1988" s="2">
        <v>6490000</v>
      </c>
      <c r="P1988" s="2">
        <v>6490000</v>
      </c>
      <c r="Q1988" s="2">
        <f t="shared" si="343"/>
        <v>0</v>
      </c>
      <c r="R1988" s="4">
        <f t="shared" si="344"/>
        <v>0</v>
      </c>
      <c r="S1988" s="2">
        <v>7536</v>
      </c>
      <c r="T1988" s="9">
        <f t="shared" si="345"/>
        <v>76441.600000000006</v>
      </c>
      <c r="U1988" s="2">
        <v>76442</v>
      </c>
      <c r="V1988" s="5">
        <f t="shared" si="346"/>
        <v>0.39999999999417923</v>
      </c>
      <c r="W1988" s="4">
        <f t="shared" si="347"/>
        <v>5.2327528465414018E-6</v>
      </c>
      <c r="X1988" s="22">
        <f t="shared" si="348"/>
        <v>63366.133166283857</v>
      </c>
      <c r="Y1988" s="22">
        <f t="shared" si="349"/>
        <v>63366.464745597557</v>
      </c>
      <c r="Z1988" s="22">
        <f t="shared" si="351"/>
        <v>5386149.5033757919</v>
      </c>
      <c r="AA1988" s="11">
        <v>11347</v>
      </c>
      <c r="AB1988" s="2">
        <v>2014</v>
      </c>
      <c r="AC1988" s="2">
        <f t="shared" si="350"/>
        <v>2</v>
      </c>
      <c r="AD1988" s="2" t="s">
        <v>37</v>
      </c>
    </row>
    <row r="1989" spans="1:30" x14ac:dyDescent="0.2">
      <c r="A1989">
        <v>6</v>
      </c>
      <c r="B1989" s="2" t="s">
        <v>912</v>
      </c>
      <c r="C1989" s="2" t="s">
        <v>22</v>
      </c>
      <c r="D1989" s="2" t="s">
        <v>23</v>
      </c>
      <c r="E1989" s="2" t="s">
        <v>2767</v>
      </c>
      <c r="F1989" s="2" t="s">
        <v>2775</v>
      </c>
      <c r="G1989" s="2">
        <v>54</v>
      </c>
      <c r="H1989" s="2">
        <v>60</v>
      </c>
      <c r="I1989" s="3">
        <v>42384</v>
      </c>
      <c r="J1989" s="3">
        <v>42408</v>
      </c>
      <c r="K1989" s="3" t="s">
        <v>2534</v>
      </c>
      <c r="L1989" s="17">
        <f t="shared" si="341"/>
        <v>240.59</v>
      </c>
      <c r="M1989" s="20">
        <f t="shared" si="342"/>
        <v>0.99002452304750821</v>
      </c>
      <c r="N1989" s="2">
        <v>24</v>
      </c>
      <c r="O1989" s="2">
        <v>2500000</v>
      </c>
      <c r="P1989" s="2">
        <v>2600000</v>
      </c>
      <c r="Q1989" s="2">
        <f t="shared" si="343"/>
        <v>100000</v>
      </c>
      <c r="R1989" s="4">
        <f t="shared" si="344"/>
        <v>0.04</v>
      </c>
      <c r="S1989" s="2">
        <v>120091</v>
      </c>
      <c r="T1989" s="9">
        <f t="shared" si="345"/>
        <v>48520.203703703701</v>
      </c>
      <c r="U1989" s="2">
        <v>50372</v>
      </c>
      <c r="V1989" s="5">
        <f t="shared" si="346"/>
        <v>1851.7962962962993</v>
      </c>
      <c r="W1989" s="4">
        <f t="shared" si="347"/>
        <v>3.8165468298620227E-2</v>
      </c>
      <c r="X1989" s="22">
        <f t="shared" si="348"/>
        <v>48036.1915299272</v>
      </c>
      <c r="Y1989" s="22">
        <f t="shared" si="349"/>
        <v>49869.515274949081</v>
      </c>
      <c r="Z1989" s="22">
        <f t="shared" si="351"/>
        <v>2692953.8248472502</v>
      </c>
      <c r="AA1989" s="11">
        <v>3019</v>
      </c>
      <c r="AB1989" s="2">
        <v>1939</v>
      </c>
      <c r="AC1989" s="2">
        <f t="shared" si="350"/>
        <v>77</v>
      </c>
      <c r="AD1989" s="2" t="s">
        <v>181</v>
      </c>
    </row>
    <row r="1990" spans="1:30" x14ac:dyDescent="0.2">
      <c r="A1990">
        <v>23</v>
      </c>
      <c r="B1990" s="2" t="s">
        <v>2065</v>
      </c>
      <c r="C1990" s="2" t="s">
        <v>22</v>
      </c>
      <c r="D1990" s="2" t="s">
        <v>23</v>
      </c>
      <c r="E1990" s="2" t="s">
        <v>2767</v>
      </c>
      <c r="F1990" s="2" t="s">
        <v>2775</v>
      </c>
      <c r="G1990" s="2">
        <v>91</v>
      </c>
      <c r="H1990" s="2">
        <v>100</v>
      </c>
      <c r="I1990" s="3">
        <v>42503</v>
      </c>
      <c r="J1990" s="3">
        <v>42527</v>
      </c>
      <c r="K1990" s="3" t="s">
        <v>2538</v>
      </c>
      <c r="L1990" s="17">
        <f t="shared" si="341"/>
        <v>259.83</v>
      </c>
      <c r="M1990" s="20">
        <f t="shared" si="342"/>
        <v>0.91671477504522192</v>
      </c>
      <c r="N1990" s="2">
        <v>24</v>
      </c>
      <c r="O1990" s="2">
        <v>5200000</v>
      </c>
      <c r="P1990" s="2">
        <v>4925000</v>
      </c>
      <c r="Q1990" s="2">
        <f t="shared" si="343"/>
        <v>-275000</v>
      </c>
      <c r="R1990" s="4">
        <f t="shared" si="344"/>
        <v>-5.2884615384615384E-2</v>
      </c>
      <c r="S1990" s="2">
        <v>222056</v>
      </c>
      <c r="T1990" s="9">
        <f t="shared" si="345"/>
        <v>59583.032967032967</v>
      </c>
      <c r="U1990" s="2">
        <v>56561</v>
      </c>
      <c r="V1990" s="5">
        <f t="shared" si="346"/>
        <v>-3022.0329670329666</v>
      </c>
      <c r="W1990" s="4">
        <f t="shared" si="347"/>
        <v>-5.0719690095417672E-2</v>
      </c>
      <c r="X1990" s="22">
        <f t="shared" si="348"/>
        <v>54620.646662885665</v>
      </c>
      <c r="Y1990" s="22">
        <f t="shared" si="349"/>
        <v>51850.3043913328</v>
      </c>
      <c r="Z1990" s="22">
        <f t="shared" si="351"/>
        <v>4718377.6996112848</v>
      </c>
      <c r="AA1990" s="2">
        <v>622</v>
      </c>
      <c r="AB1990" s="2">
        <v>1881</v>
      </c>
      <c r="AC1990" s="2">
        <f t="shared" si="350"/>
        <v>135</v>
      </c>
      <c r="AD1990" s="2" t="s">
        <v>885</v>
      </c>
    </row>
    <row r="1991" spans="1:30" x14ac:dyDescent="0.2">
      <c r="A1991">
        <v>26</v>
      </c>
      <c r="B1991" s="2" t="s">
        <v>378</v>
      </c>
      <c r="C1991" s="2" t="s">
        <v>22</v>
      </c>
      <c r="D1991" s="2" t="s">
        <v>23</v>
      </c>
      <c r="E1991" s="2" t="s">
        <v>2767</v>
      </c>
      <c r="F1991" s="2" t="s">
        <v>2775</v>
      </c>
      <c r="G1991" s="2">
        <v>39</v>
      </c>
      <c r="H1991" s="2">
        <v>44</v>
      </c>
      <c r="I1991" s="3">
        <v>42525</v>
      </c>
      <c r="J1991" s="3">
        <v>42549</v>
      </c>
      <c r="K1991" s="3" t="s">
        <v>2538</v>
      </c>
      <c r="L1991" s="17">
        <f t="shared" si="341"/>
        <v>259.83</v>
      </c>
      <c r="M1991" s="20">
        <f t="shared" si="342"/>
        <v>0.91671477504522192</v>
      </c>
      <c r="N1991" s="2">
        <v>24</v>
      </c>
      <c r="O1991" s="2">
        <v>3090000</v>
      </c>
      <c r="P1991" s="2">
        <v>3500000</v>
      </c>
      <c r="Q1991" s="2">
        <f t="shared" si="343"/>
        <v>410000</v>
      </c>
      <c r="R1991" s="4">
        <f t="shared" si="344"/>
        <v>0.13268608414239483</v>
      </c>
      <c r="S1991" s="2"/>
      <c r="T1991" s="9">
        <f t="shared" si="345"/>
        <v>79230.769230769234</v>
      </c>
      <c r="U1991" s="2">
        <v>89744</v>
      </c>
      <c r="V1991" s="5">
        <f t="shared" si="346"/>
        <v>10513.230769230766</v>
      </c>
      <c r="W1991" s="4">
        <f t="shared" si="347"/>
        <v>0.13269126213592228</v>
      </c>
      <c r="X1991" s="22">
        <f t="shared" si="348"/>
        <v>72632.016792044509</v>
      </c>
      <c r="Y1991" s="22">
        <f t="shared" si="349"/>
        <v>82269.650771658402</v>
      </c>
      <c r="Z1991" s="22">
        <f t="shared" si="351"/>
        <v>3208516.3800946777</v>
      </c>
      <c r="AA1991" s="11">
        <v>6175</v>
      </c>
      <c r="AB1991" s="2">
        <v>2013</v>
      </c>
      <c r="AC1991" s="2">
        <f t="shared" si="350"/>
        <v>3</v>
      </c>
      <c r="AD1991" s="2" t="s">
        <v>364</v>
      </c>
    </row>
    <row r="1992" spans="1:30" x14ac:dyDescent="0.2">
      <c r="A1992">
        <v>34</v>
      </c>
      <c r="B1992" s="2" t="s">
        <v>1017</v>
      </c>
      <c r="C1992" s="2" t="s">
        <v>22</v>
      </c>
      <c r="D1992" s="2" t="s">
        <v>23</v>
      </c>
      <c r="E1992" s="2" t="s">
        <v>2767</v>
      </c>
      <c r="F1992" s="2" t="s">
        <v>2775</v>
      </c>
      <c r="G1992" s="2">
        <v>56</v>
      </c>
      <c r="H1992" s="2">
        <v>62</v>
      </c>
      <c r="I1992" s="3">
        <v>42581</v>
      </c>
      <c r="J1992" s="3">
        <v>42605</v>
      </c>
      <c r="K1992" s="3" t="s">
        <v>2540</v>
      </c>
      <c r="L1992" s="17">
        <f t="shared" si="341"/>
        <v>272.20999999999998</v>
      </c>
      <c r="M1992" s="20">
        <f t="shared" si="342"/>
        <v>0.87502296021454029</v>
      </c>
      <c r="N1992" s="2">
        <v>24</v>
      </c>
      <c r="O1992" s="2">
        <v>3950000</v>
      </c>
      <c r="P1992" s="2">
        <v>4170000</v>
      </c>
      <c r="Q1992" s="2">
        <f t="shared" si="343"/>
        <v>220000</v>
      </c>
      <c r="R1992" s="4">
        <f t="shared" si="344"/>
        <v>5.5696202531645568E-2</v>
      </c>
      <c r="S1992" s="2"/>
      <c r="T1992" s="9">
        <f t="shared" si="345"/>
        <v>70535.71428571429</v>
      </c>
      <c r="U1992" s="2">
        <v>74464</v>
      </c>
      <c r="V1992" s="5">
        <f t="shared" si="346"/>
        <v>3928.2857142857101</v>
      </c>
      <c r="W1992" s="4">
        <f t="shared" si="347"/>
        <v>5.5692151898734117E-2</v>
      </c>
      <c r="X1992" s="22">
        <f t="shared" si="348"/>
        <v>61720.369515132756</v>
      </c>
      <c r="Y1992" s="22">
        <f t="shared" si="349"/>
        <v>65157.709709415525</v>
      </c>
      <c r="Z1992" s="22">
        <f t="shared" si="351"/>
        <v>3648831.7437272696</v>
      </c>
      <c r="AA1992" s="2">
        <v>643</v>
      </c>
      <c r="AB1992" s="2">
        <v>2003</v>
      </c>
      <c r="AC1992" s="2">
        <f t="shared" si="350"/>
        <v>13</v>
      </c>
      <c r="AD1992" s="2" t="s">
        <v>25</v>
      </c>
    </row>
    <row r="1993" spans="1:30" x14ac:dyDescent="0.2">
      <c r="A1993">
        <v>19</v>
      </c>
      <c r="B1993" s="2" t="s">
        <v>1407</v>
      </c>
      <c r="C1993" s="2" t="s">
        <v>22</v>
      </c>
      <c r="D1993" s="2" t="s">
        <v>23</v>
      </c>
      <c r="E1993" s="2" t="s">
        <v>2767</v>
      </c>
      <c r="F1993" s="2" t="s">
        <v>2775</v>
      </c>
      <c r="G1993" s="2">
        <v>67</v>
      </c>
      <c r="H1993" s="2">
        <v>74</v>
      </c>
      <c r="I1993" s="3">
        <v>42476</v>
      </c>
      <c r="J1993" s="3">
        <v>42501</v>
      </c>
      <c r="K1993" s="3" t="s">
        <v>2537</v>
      </c>
      <c r="L1993" s="17">
        <f t="shared" si="341"/>
        <v>256.52</v>
      </c>
      <c r="M1993" s="20">
        <f t="shared" si="342"/>
        <v>0.92854358334632781</v>
      </c>
      <c r="N1993" s="2">
        <v>25</v>
      </c>
      <c r="O1993" s="2">
        <v>4300000</v>
      </c>
      <c r="P1993" s="2">
        <v>4200000</v>
      </c>
      <c r="Q1993" s="2">
        <f t="shared" si="343"/>
        <v>-100000</v>
      </c>
      <c r="R1993" s="4">
        <f t="shared" si="344"/>
        <v>-2.3255813953488372E-2</v>
      </c>
      <c r="S1993" s="2">
        <v>39536</v>
      </c>
      <c r="T1993" s="9">
        <f t="shared" si="345"/>
        <v>64769.194029850747</v>
      </c>
      <c r="U1993" s="2">
        <v>63277</v>
      </c>
      <c r="V1993" s="5">
        <f t="shared" si="346"/>
        <v>-1492.194029850747</v>
      </c>
      <c r="W1993" s="4">
        <f t="shared" si="347"/>
        <v>-2.3038638232290284E-2</v>
      </c>
      <c r="X1993" s="22">
        <f t="shared" si="348"/>
        <v>60141.019514931191</v>
      </c>
      <c r="Y1993" s="22">
        <f t="shared" si="349"/>
        <v>58755.452323405581</v>
      </c>
      <c r="Z1993" s="22">
        <f t="shared" si="351"/>
        <v>3936615.3056681738</v>
      </c>
      <c r="AA1993" s="11">
        <v>29802</v>
      </c>
      <c r="AB1993" s="2">
        <v>1911</v>
      </c>
      <c r="AC1993" s="2">
        <f t="shared" si="350"/>
        <v>105</v>
      </c>
      <c r="AD1993" s="2" t="s">
        <v>169</v>
      </c>
    </row>
    <row r="1994" spans="1:30" x14ac:dyDescent="0.2">
      <c r="A1994">
        <v>27</v>
      </c>
      <c r="B1994" s="2" t="s">
        <v>1825</v>
      </c>
      <c r="C1994" s="2" t="s">
        <v>22</v>
      </c>
      <c r="D1994" s="2" t="s">
        <v>23</v>
      </c>
      <c r="E1994" s="2" t="s">
        <v>2767</v>
      </c>
      <c r="F1994" s="2" t="s">
        <v>2775</v>
      </c>
      <c r="G1994" s="2">
        <v>79</v>
      </c>
      <c r="H1994" s="2">
        <v>87</v>
      </c>
      <c r="I1994" s="3">
        <v>42532</v>
      </c>
      <c r="J1994" s="3">
        <v>42557</v>
      </c>
      <c r="K1994" s="3" t="s">
        <v>2539</v>
      </c>
      <c r="L1994" s="17">
        <f t="shared" si="341"/>
        <v>265.66000000000003</v>
      </c>
      <c r="M1994" s="20">
        <f t="shared" si="342"/>
        <v>0.89659715425732134</v>
      </c>
      <c r="N1994" s="2">
        <v>25</v>
      </c>
      <c r="O1994" s="2">
        <v>5000000</v>
      </c>
      <c r="P1994" s="2">
        <v>4900000</v>
      </c>
      <c r="Q1994" s="2">
        <f t="shared" si="343"/>
        <v>-100000</v>
      </c>
      <c r="R1994" s="4">
        <f t="shared" si="344"/>
        <v>-0.02</v>
      </c>
      <c r="S1994" s="2"/>
      <c r="T1994" s="9">
        <f t="shared" si="345"/>
        <v>63291.139240506331</v>
      </c>
      <c r="U1994" s="2">
        <v>62025</v>
      </c>
      <c r="V1994" s="5">
        <f t="shared" si="346"/>
        <v>-1266.1392405063307</v>
      </c>
      <c r="W1994" s="4">
        <f t="shared" si="347"/>
        <v>-2.0005000000000023E-2</v>
      </c>
      <c r="X1994" s="22">
        <f t="shared" si="348"/>
        <v>56746.655332741859</v>
      </c>
      <c r="Y1994" s="22">
        <f t="shared" si="349"/>
        <v>55611.438492810354</v>
      </c>
      <c r="Z1994" s="22">
        <f t="shared" si="351"/>
        <v>4393303.6409320179</v>
      </c>
      <c r="AA1994" s="11">
        <v>4653</v>
      </c>
      <c r="AB1994" s="2">
        <v>2014</v>
      </c>
      <c r="AC1994" s="2">
        <f t="shared" si="350"/>
        <v>2</v>
      </c>
      <c r="AD1994" s="2" t="s">
        <v>206</v>
      </c>
    </row>
    <row r="1995" spans="1:30" x14ac:dyDescent="0.2">
      <c r="A1995">
        <v>46</v>
      </c>
      <c r="B1995" s="2" t="s">
        <v>316</v>
      </c>
      <c r="C1995" s="2" t="s">
        <v>22</v>
      </c>
      <c r="D1995" s="2" t="s">
        <v>23</v>
      </c>
      <c r="E1995" s="2" t="s">
        <v>2767</v>
      </c>
      <c r="F1995" s="2" t="s">
        <v>2775</v>
      </c>
      <c r="G1995" s="2">
        <v>51</v>
      </c>
      <c r="H1995" s="2">
        <v>56</v>
      </c>
      <c r="I1995" s="3">
        <v>42667</v>
      </c>
      <c r="J1995" s="3">
        <v>42692</v>
      </c>
      <c r="K1995" s="3" t="s">
        <v>2543</v>
      </c>
      <c r="L1995" s="17">
        <f t="shared" si="341"/>
        <v>284.38</v>
      </c>
      <c r="M1995" s="20">
        <f t="shared" si="342"/>
        <v>0.83757648217174208</v>
      </c>
      <c r="N1995" s="2">
        <v>25</v>
      </c>
      <c r="O1995" s="2">
        <v>2950000</v>
      </c>
      <c r="P1995" s="2">
        <v>2800000</v>
      </c>
      <c r="Q1995" s="2">
        <f t="shared" si="343"/>
        <v>-150000</v>
      </c>
      <c r="R1995" s="4">
        <f t="shared" si="344"/>
        <v>-5.0847457627118647E-2</v>
      </c>
      <c r="S1995" s="2">
        <v>2681</v>
      </c>
      <c r="T1995" s="9">
        <f t="shared" si="345"/>
        <v>57895.705882352944</v>
      </c>
      <c r="U1995" s="2">
        <v>54955</v>
      </c>
      <c r="V1995" s="5">
        <f t="shared" si="346"/>
        <v>-2940.7058823529442</v>
      </c>
      <c r="W1995" s="4">
        <f t="shared" si="347"/>
        <v>-5.0793160520896143E-2</v>
      </c>
      <c r="X1995" s="22">
        <f t="shared" si="348"/>
        <v>48492.081665791011</v>
      </c>
      <c r="Y1995" s="22">
        <f t="shared" si="349"/>
        <v>46029.015577748083</v>
      </c>
      <c r="Z1995" s="22">
        <f t="shared" si="351"/>
        <v>2347479.7944651521</v>
      </c>
      <c r="AA1995" s="11">
        <v>6818</v>
      </c>
      <c r="AB1995" s="2">
        <v>1920</v>
      </c>
      <c r="AC1995" s="2">
        <f t="shared" si="350"/>
        <v>96</v>
      </c>
      <c r="AD1995" s="2" t="s">
        <v>800</v>
      </c>
    </row>
    <row r="1996" spans="1:30" x14ac:dyDescent="0.2">
      <c r="A1996">
        <v>24</v>
      </c>
      <c r="B1996" s="2" t="s">
        <v>1622</v>
      </c>
      <c r="C1996" s="2" t="s">
        <v>22</v>
      </c>
      <c r="D1996" s="2" t="s">
        <v>23</v>
      </c>
      <c r="E1996" s="2" t="s">
        <v>2767</v>
      </c>
      <c r="F1996" s="2" t="s">
        <v>2775</v>
      </c>
      <c r="G1996" s="2">
        <v>125</v>
      </c>
      <c r="H1996" s="2">
        <v>132</v>
      </c>
      <c r="I1996" s="3">
        <v>42511</v>
      </c>
      <c r="J1996" s="3">
        <v>42537</v>
      </c>
      <c r="K1996" s="3" t="s">
        <v>2538</v>
      </c>
      <c r="L1996" s="17">
        <f t="shared" si="341"/>
        <v>259.83</v>
      </c>
      <c r="M1996" s="20">
        <f t="shared" si="342"/>
        <v>0.91671477504522192</v>
      </c>
      <c r="N1996" s="2">
        <v>26</v>
      </c>
      <c r="O1996" s="2">
        <v>7200000</v>
      </c>
      <c r="P1996" s="2">
        <v>7200000</v>
      </c>
      <c r="Q1996" s="2">
        <f t="shared" si="343"/>
        <v>0</v>
      </c>
      <c r="R1996" s="4">
        <f t="shared" si="344"/>
        <v>0</v>
      </c>
      <c r="S1996" s="2"/>
      <c r="T1996" s="9">
        <f t="shared" si="345"/>
        <v>57600</v>
      </c>
      <c r="U1996" s="2">
        <v>57600</v>
      </c>
      <c r="V1996" s="5">
        <f t="shared" si="346"/>
        <v>0</v>
      </c>
      <c r="W1996" s="4">
        <f t="shared" si="347"/>
        <v>0</v>
      </c>
      <c r="X1996" s="22">
        <f t="shared" si="348"/>
        <v>52802.771042604785</v>
      </c>
      <c r="Y1996" s="22">
        <f t="shared" si="349"/>
        <v>52802.771042604785</v>
      </c>
      <c r="Z1996" s="22">
        <f t="shared" si="351"/>
        <v>6600346.3803255977</v>
      </c>
      <c r="AA1996" s="2">
        <v>469</v>
      </c>
      <c r="AB1996" s="2">
        <v>1896</v>
      </c>
      <c r="AC1996" s="2">
        <f t="shared" si="350"/>
        <v>120</v>
      </c>
      <c r="AD1996" s="2" t="s">
        <v>206</v>
      </c>
    </row>
    <row r="1997" spans="1:30" x14ac:dyDescent="0.2">
      <c r="A1997">
        <v>42</v>
      </c>
      <c r="B1997" s="2" t="s">
        <v>1141</v>
      </c>
      <c r="C1997" s="2" t="s">
        <v>22</v>
      </c>
      <c r="D1997" s="2" t="s">
        <v>23</v>
      </c>
      <c r="E1997" s="2" t="s">
        <v>2767</v>
      </c>
      <c r="F1997" s="2" t="s">
        <v>2775</v>
      </c>
      <c r="G1997" s="2">
        <v>80</v>
      </c>
      <c r="H1997" s="2">
        <v>93</v>
      </c>
      <c r="I1997" s="3">
        <v>42634</v>
      </c>
      <c r="J1997" s="3">
        <v>42661</v>
      </c>
      <c r="K1997" s="3" t="s">
        <v>2542</v>
      </c>
      <c r="L1997" s="17">
        <f t="shared" si="341"/>
        <v>281.13</v>
      </c>
      <c r="M1997" s="20">
        <f t="shared" si="342"/>
        <v>0.84725927506847365</v>
      </c>
      <c r="N1997" s="2">
        <v>27</v>
      </c>
      <c r="O1997" s="2">
        <v>5450000</v>
      </c>
      <c r="P1997" s="2">
        <v>5800000</v>
      </c>
      <c r="Q1997" s="2">
        <f t="shared" si="343"/>
        <v>350000</v>
      </c>
      <c r="R1997" s="4">
        <f t="shared" si="344"/>
        <v>6.4220183486238536E-2</v>
      </c>
      <c r="S1997" s="2"/>
      <c r="T1997" s="9">
        <f t="shared" si="345"/>
        <v>68125</v>
      </c>
      <c r="U1997" s="2">
        <v>72500</v>
      </c>
      <c r="V1997" s="5">
        <f t="shared" si="346"/>
        <v>4375</v>
      </c>
      <c r="W1997" s="4">
        <f t="shared" si="347"/>
        <v>6.4220183486238536E-2</v>
      </c>
      <c r="X1997" s="22">
        <f t="shared" si="348"/>
        <v>57719.538114039766</v>
      </c>
      <c r="Y1997" s="22">
        <f t="shared" si="349"/>
        <v>61426.29744246434</v>
      </c>
      <c r="Z1997" s="22">
        <f t="shared" si="351"/>
        <v>4914103.7953971475</v>
      </c>
      <c r="AA1997" s="11">
        <v>7393</v>
      </c>
      <c r="AB1997" s="2">
        <v>2012</v>
      </c>
      <c r="AC1997" s="2">
        <f t="shared" si="350"/>
        <v>4</v>
      </c>
      <c r="AD1997" s="2" t="s">
        <v>52</v>
      </c>
    </row>
    <row r="1998" spans="1:30" x14ac:dyDescent="0.2">
      <c r="A1998">
        <v>43</v>
      </c>
      <c r="B1998" s="2" t="s">
        <v>724</v>
      </c>
      <c r="C1998" s="2" t="s">
        <v>22</v>
      </c>
      <c r="D1998" s="2" t="s">
        <v>23</v>
      </c>
      <c r="E1998" s="2" t="s">
        <v>2767</v>
      </c>
      <c r="F1998" s="2" t="s">
        <v>2775</v>
      </c>
      <c r="G1998" s="2">
        <v>82</v>
      </c>
      <c r="H1998" s="2">
        <v>95</v>
      </c>
      <c r="I1998" s="3">
        <v>42643</v>
      </c>
      <c r="J1998" s="3">
        <v>42670</v>
      </c>
      <c r="K1998" s="3" t="s">
        <v>2542</v>
      </c>
      <c r="L1998" s="17">
        <f t="shared" si="341"/>
        <v>281.13</v>
      </c>
      <c r="M1998" s="20">
        <f t="shared" si="342"/>
        <v>0.84725927506847365</v>
      </c>
      <c r="N1998" s="2">
        <v>27</v>
      </c>
      <c r="O1998" s="2">
        <v>5450000</v>
      </c>
      <c r="P1998" s="2">
        <v>5450000</v>
      </c>
      <c r="Q1998" s="2">
        <f t="shared" si="343"/>
        <v>0</v>
      </c>
      <c r="R1998" s="4">
        <f t="shared" si="344"/>
        <v>0</v>
      </c>
      <c r="S1998" s="2"/>
      <c r="T1998" s="9">
        <f t="shared" si="345"/>
        <v>66463.414634146335</v>
      </c>
      <c r="U1998" s="2">
        <v>66463</v>
      </c>
      <c r="V1998" s="5">
        <f t="shared" si="346"/>
        <v>-0.41463414633471984</v>
      </c>
      <c r="W1998" s="4">
        <f t="shared" si="347"/>
        <v>-6.2385321099902806E-6</v>
      </c>
      <c r="X1998" s="22">
        <f t="shared" si="348"/>
        <v>56311.744501502209</v>
      </c>
      <c r="Y1998" s="22">
        <f t="shared" si="349"/>
        <v>56311.393198875965</v>
      </c>
      <c r="Z1998" s="22">
        <f t="shared" si="351"/>
        <v>4617534.2423078287</v>
      </c>
      <c r="AA1998" s="2"/>
      <c r="AB1998" s="2">
        <v>2014</v>
      </c>
      <c r="AC1998" s="2">
        <f t="shared" si="350"/>
        <v>2</v>
      </c>
      <c r="AD1998" s="2" t="s">
        <v>362</v>
      </c>
    </row>
    <row r="1999" spans="1:30" x14ac:dyDescent="0.2">
      <c r="A1999">
        <v>26</v>
      </c>
      <c r="B1999" s="2" t="s">
        <v>1000</v>
      </c>
      <c r="C1999" s="2" t="s">
        <v>22</v>
      </c>
      <c r="D1999" s="2" t="s">
        <v>23</v>
      </c>
      <c r="E1999" s="2" t="s">
        <v>2767</v>
      </c>
      <c r="F1999" s="2" t="s">
        <v>2775</v>
      </c>
      <c r="G1999" s="2">
        <v>143</v>
      </c>
      <c r="H1999" s="2">
        <v>156</v>
      </c>
      <c r="I1999" s="3">
        <v>42520</v>
      </c>
      <c r="J1999" s="3">
        <v>42550</v>
      </c>
      <c r="K1999" s="3" t="s">
        <v>2538</v>
      </c>
      <c r="L1999" s="17">
        <f t="shared" si="341"/>
        <v>259.83</v>
      </c>
      <c r="M1999" s="20">
        <f t="shared" si="342"/>
        <v>0.91671477504522192</v>
      </c>
      <c r="N1999" s="2">
        <v>30</v>
      </c>
      <c r="O1999" s="2">
        <v>7490000</v>
      </c>
      <c r="P1999" s="2">
        <v>7200000</v>
      </c>
      <c r="Q1999" s="2">
        <f t="shared" si="343"/>
        <v>-290000</v>
      </c>
      <c r="R1999" s="4">
        <f t="shared" si="344"/>
        <v>-3.8718291054739652E-2</v>
      </c>
      <c r="S1999" s="2">
        <v>215317</v>
      </c>
      <c r="T1999" s="9">
        <f t="shared" si="345"/>
        <v>53883.335664335667</v>
      </c>
      <c r="U1999" s="2">
        <v>51855</v>
      </c>
      <c r="V1999" s="5">
        <f t="shared" si="346"/>
        <v>-2028.3356643356674</v>
      </c>
      <c r="W1999" s="4">
        <f t="shared" si="347"/>
        <v>-3.7643097616879409E-2</v>
      </c>
      <c r="X1999" s="22">
        <f t="shared" si="348"/>
        <v>49395.649932217653</v>
      </c>
      <c r="Y1999" s="22">
        <f t="shared" si="349"/>
        <v>47536.244659969983</v>
      </c>
      <c r="Z1999" s="22">
        <f t="shared" si="351"/>
        <v>6797682.9863757072</v>
      </c>
      <c r="AA1999" s="2">
        <v>732</v>
      </c>
      <c r="AB1999" s="2">
        <v>1898</v>
      </c>
      <c r="AC1999" s="2">
        <f t="shared" si="350"/>
        <v>118</v>
      </c>
      <c r="AD1999" s="2" t="s">
        <v>75</v>
      </c>
    </row>
    <row r="2000" spans="1:30" x14ac:dyDescent="0.2">
      <c r="A2000">
        <v>10</v>
      </c>
      <c r="B2000" s="2" t="s">
        <v>845</v>
      </c>
      <c r="C2000" s="2" t="s">
        <v>22</v>
      </c>
      <c r="D2000" s="2" t="s">
        <v>23</v>
      </c>
      <c r="E2000" s="2" t="s">
        <v>2768</v>
      </c>
      <c r="F2000" s="2" t="s">
        <v>2776</v>
      </c>
      <c r="G2000" s="2">
        <v>83</v>
      </c>
      <c r="H2000" s="2">
        <v>95</v>
      </c>
      <c r="I2000" s="3">
        <v>42436</v>
      </c>
      <c r="J2000" s="3">
        <v>42436</v>
      </c>
      <c r="K2000" s="3" t="s">
        <v>2535</v>
      </c>
      <c r="L2000" s="17">
        <f t="shared" si="341"/>
        <v>245.99</v>
      </c>
      <c r="M2000" s="20">
        <f t="shared" si="342"/>
        <v>0.96829139395910402</v>
      </c>
      <c r="N2000" s="2">
        <v>0</v>
      </c>
      <c r="O2000" s="2">
        <v>5100000</v>
      </c>
      <c r="P2000" s="2">
        <v>5500000</v>
      </c>
      <c r="Q2000" s="2">
        <f t="shared" si="343"/>
        <v>400000</v>
      </c>
      <c r="R2000" s="4">
        <f t="shared" si="344"/>
        <v>7.8431372549019607E-2</v>
      </c>
      <c r="S2000" s="2">
        <v>3302</v>
      </c>
      <c r="T2000" s="9">
        <f t="shared" si="345"/>
        <v>61485.566265060239</v>
      </c>
      <c r="U2000" s="2">
        <v>66305</v>
      </c>
      <c r="V2000" s="5">
        <f t="shared" si="346"/>
        <v>4819.4337349397611</v>
      </c>
      <c r="W2000" s="4">
        <f t="shared" si="347"/>
        <v>7.8383172306871154E-2</v>
      </c>
      <c r="X2000" s="22">
        <f t="shared" si="348"/>
        <v>59535.944667160038</v>
      </c>
      <c r="Y2000" s="22">
        <f t="shared" si="349"/>
        <v>64202.560876458389</v>
      </c>
      <c r="Z2000" s="22">
        <f t="shared" si="351"/>
        <v>5328812.5527460463</v>
      </c>
      <c r="AA2000" s="11">
        <v>17798</v>
      </c>
      <c r="AB2000" s="2">
        <v>2005</v>
      </c>
      <c r="AC2000" s="2">
        <f t="shared" si="350"/>
        <v>11</v>
      </c>
      <c r="AD2000" s="2" t="s">
        <v>103</v>
      </c>
    </row>
    <row r="2001" spans="1:30" x14ac:dyDescent="0.2">
      <c r="A2001">
        <v>14</v>
      </c>
      <c r="B2001" s="2" t="s">
        <v>1678</v>
      </c>
      <c r="C2001" s="2" t="s">
        <v>22</v>
      </c>
      <c r="D2001" s="2" t="s">
        <v>23</v>
      </c>
      <c r="E2001" s="2" t="s">
        <v>2768</v>
      </c>
      <c r="F2001" s="2" t="s">
        <v>2776</v>
      </c>
      <c r="G2001" s="2">
        <v>76</v>
      </c>
      <c r="H2001" s="2">
        <v>82</v>
      </c>
      <c r="I2001" s="3">
        <v>42463</v>
      </c>
      <c r="J2001" s="3">
        <v>42464</v>
      </c>
      <c r="K2001" s="3" t="s">
        <v>2536</v>
      </c>
      <c r="L2001" s="17">
        <f t="shared" si="341"/>
        <v>250.79</v>
      </c>
      <c r="M2001" s="20">
        <f t="shared" si="342"/>
        <v>0.9497587623110969</v>
      </c>
      <c r="N2001" s="2">
        <v>1</v>
      </c>
      <c r="O2001" s="2">
        <v>6490000</v>
      </c>
      <c r="P2001" s="2">
        <v>7125000</v>
      </c>
      <c r="Q2001" s="2">
        <f t="shared" si="343"/>
        <v>635000</v>
      </c>
      <c r="R2001" s="4">
        <f t="shared" si="344"/>
        <v>9.7842835130970723E-2</v>
      </c>
      <c r="S2001" s="2"/>
      <c r="T2001" s="9">
        <f t="shared" si="345"/>
        <v>85394.736842105267</v>
      </c>
      <c r="U2001" s="2">
        <v>93750</v>
      </c>
      <c r="V2001" s="5">
        <f t="shared" si="346"/>
        <v>8355.263157894733</v>
      </c>
      <c r="W2001" s="4">
        <f t="shared" si="347"/>
        <v>9.7842835130970682E-2</v>
      </c>
      <c r="X2001" s="22">
        <f t="shared" si="348"/>
        <v>81104.399571039728</v>
      </c>
      <c r="Y2001" s="22">
        <f t="shared" si="349"/>
        <v>89039.883966665337</v>
      </c>
      <c r="Z2001" s="22">
        <f t="shared" si="351"/>
        <v>6767031.1814665655</v>
      </c>
      <c r="AA2001" s="11">
        <v>18871</v>
      </c>
      <c r="AB2001" s="2">
        <v>2006</v>
      </c>
      <c r="AC2001" s="2">
        <f t="shared" si="350"/>
        <v>10</v>
      </c>
      <c r="AD2001" s="2" t="s">
        <v>127</v>
      </c>
    </row>
    <row r="2002" spans="1:30" x14ac:dyDescent="0.2">
      <c r="A2002">
        <v>14</v>
      </c>
      <c r="B2002" s="2" t="s">
        <v>451</v>
      </c>
      <c r="C2002" s="2" t="s">
        <v>22</v>
      </c>
      <c r="D2002" s="2" t="s">
        <v>23</v>
      </c>
      <c r="E2002" s="2" t="s">
        <v>2768</v>
      </c>
      <c r="F2002" s="2" t="s">
        <v>2776</v>
      </c>
      <c r="G2002" s="2">
        <v>43</v>
      </c>
      <c r="H2002" s="2">
        <v>47</v>
      </c>
      <c r="I2002" s="3">
        <v>42464</v>
      </c>
      <c r="J2002" s="3">
        <v>42465</v>
      </c>
      <c r="K2002" s="3" t="s">
        <v>2536</v>
      </c>
      <c r="L2002" s="17">
        <f t="shared" si="341"/>
        <v>250.79</v>
      </c>
      <c r="M2002" s="20">
        <f t="shared" si="342"/>
        <v>0.9497587623110969</v>
      </c>
      <c r="N2002" s="2">
        <v>1</v>
      </c>
      <c r="O2002" s="2">
        <v>3000000</v>
      </c>
      <c r="P2002" s="2">
        <v>3500000</v>
      </c>
      <c r="Q2002" s="2">
        <f t="shared" si="343"/>
        <v>500000</v>
      </c>
      <c r="R2002" s="4">
        <f t="shared" si="344"/>
        <v>0.16666666666666666</v>
      </c>
      <c r="S2002" s="2"/>
      <c r="T2002" s="9">
        <f t="shared" si="345"/>
        <v>69767.441860465115</v>
      </c>
      <c r="U2002" s="2">
        <v>81395</v>
      </c>
      <c r="V2002" s="5">
        <f t="shared" si="346"/>
        <v>11627.558139534885</v>
      </c>
      <c r="W2002" s="4">
        <f t="shared" si="347"/>
        <v>0.16666166666666671</v>
      </c>
      <c r="X2002" s="22">
        <f t="shared" si="348"/>
        <v>66262.239231006766</v>
      </c>
      <c r="Y2002" s="22">
        <f t="shared" si="349"/>
        <v>77305.614458311728</v>
      </c>
      <c r="Z2002" s="22">
        <f t="shared" si="351"/>
        <v>3324141.4217074043</v>
      </c>
      <c r="AA2002" s="11">
        <v>1216</v>
      </c>
      <c r="AB2002" s="2">
        <v>2006</v>
      </c>
      <c r="AC2002" s="2">
        <f t="shared" si="350"/>
        <v>10</v>
      </c>
      <c r="AD2002" s="2" t="s">
        <v>67</v>
      </c>
    </row>
    <row r="2003" spans="1:30" x14ac:dyDescent="0.2">
      <c r="A2003">
        <v>16</v>
      </c>
      <c r="B2003" s="2" t="s">
        <v>2726</v>
      </c>
      <c r="C2003" s="2" t="s">
        <v>22</v>
      </c>
      <c r="D2003" s="2" t="s">
        <v>23</v>
      </c>
      <c r="E2003" s="2" t="s">
        <v>2768</v>
      </c>
      <c r="F2003" s="2" t="s">
        <v>2776</v>
      </c>
      <c r="G2003" s="2">
        <v>98</v>
      </c>
      <c r="H2003" s="2">
        <v>109</v>
      </c>
      <c r="I2003" s="3">
        <v>42481</v>
      </c>
      <c r="J2003" s="3">
        <v>42482</v>
      </c>
      <c r="K2003" s="3" t="s">
        <v>2536</v>
      </c>
      <c r="L2003" s="17">
        <f t="shared" si="341"/>
        <v>250.79</v>
      </c>
      <c r="M2003" s="20">
        <f t="shared" si="342"/>
        <v>0.9497587623110969</v>
      </c>
      <c r="N2003" s="2">
        <v>1</v>
      </c>
      <c r="O2003" s="2">
        <v>5700000</v>
      </c>
      <c r="P2003" s="2">
        <v>6000000</v>
      </c>
      <c r="Q2003" s="2">
        <f t="shared" si="343"/>
        <v>300000</v>
      </c>
      <c r="R2003" s="4">
        <f t="shared" si="344"/>
        <v>5.2631578947368418E-2</v>
      </c>
      <c r="S2003" s="2"/>
      <c r="T2003" s="9">
        <f t="shared" si="345"/>
        <v>58163.265306122448</v>
      </c>
      <c r="U2003" s="2">
        <v>61224</v>
      </c>
      <c r="V2003" s="5">
        <f t="shared" si="346"/>
        <v>3060.7346938775518</v>
      </c>
      <c r="W2003" s="4">
        <f t="shared" si="347"/>
        <v>5.2623157894736858E-2</v>
      </c>
      <c r="X2003" s="22">
        <f t="shared" si="348"/>
        <v>55241.070869114817</v>
      </c>
      <c r="Y2003" s="22">
        <f t="shared" si="349"/>
        <v>58148.030463734598</v>
      </c>
      <c r="Z2003" s="22">
        <f t="shared" si="351"/>
        <v>5698506.9854459902</v>
      </c>
      <c r="AA2003" s="11">
        <v>1059</v>
      </c>
      <c r="AB2003" s="2">
        <v>1992</v>
      </c>
      <c r="AC2003" s="2">
        <f t="shared" si="350"/>
        <v>24</v>
      </c>
      <c r="AD2003" s="2" t="s">
        <v>433</v>
      </c>
    </row>
    <row r="2004" spans="1:30" x14ac:dyDescent="0.2">
      <c r="A2004">
        <v>21</v>
      </c>
      <c r="B2004" s="2" t="s">
        <v>2650</v>
      </c>
      <c r="C2004" s="2" t="s">
        <v>22</v>
      </c>
      <c r="D2004" s="2" t="s">
        <v>23</v>
      </c>
      <c r="E2004" s="2" t="s">
        <v>2768</v>
      </c>
      <c r="F2004" s="2" t="s">
        <v>2776</v>
      </c>
      <c r="G2004" s="2">
        <v>69</v>
      </c>
      <c r="H2004" s="2">
        <v>75</v>
      </c>
      <c r="I2004" s="3">
        <v>42514</v>
      </c>
      <c r="J2004" s="3">
        <v>42515</v>
      </c>
      <c r="K2004" s="3" t="s">
        <v>2537</v>
      </c>
      <c r="L2004" s="17">
        <f t="shared" si="341"/>
        <v>256.52</v>
      </c>
      <c r="M2004" s="20">
        <f t="shared" si="342"/>
        <v>0.92854358334632781</v>
      </c>
      <c r="N2004" s="2">
        <v>1</v>
      </c>
      <c r="O2004" s="2">
        <v>5200000</v>
      </c>
      <c r="P2004" s="2">
        <v>6200000</v>
      </c>
      <c r="Q2004" s="2">
        <f t="shared" si="343"/>
        <v>1000000</v>
      </c>
      <c r="R2004" s="4">
        <f t="shared" si="344"/>
        <v>0.19230769230769232</v>
      </c>
      <c r="S2004" s="2"/>
      <c r="T2004" s="9">
        <f t="shared" si="345"/>
        <v>75362.318840579712</v>
      </c>
      <c r="U2004" s="2">
        <v>89855</v>
      </c>
      <c r="V2004" s="5">
        <f t="shared" si="346"/>
        <v>14492.681159420288</v>
      </c>
      <c r="W2004" s="4">
        <f t="shared" si="347"/>
        <v>0.19230673076923074</v>
      </c>
      <c r="X2004" s="22">
        <f t="shared" si="348"/>
        <v>69977.197585520364</v>
      </c>
      <c r="Y2004" s="22">
        <f t="shared" si="349"/>
        <v>83434.283681584289</v>
      </c>
      <c r="Z2004" s="22">
        <f t="shared" si="351"/>
        <v>5756965.5740293162</v>
      </c>
      <c r="AA2004" s="2">
        <v>823</v>
      </c>
      <c r="AB2004" s="2">
        <v>2006</v>
      </c>
      <c r="AC2004" s="2">
        <f t="shared" si="350"/>
        <v>10</v>
      </c>
      <c r="AD2004" s="2" t="s">
        <v>108</v>
      </c>
    </row>
    <row r="2005" spans="1:30" x14ac:dyDescent="0.2">
      <c r="A2005">
        <v>22</v>
      </c>
      <c r="B2005" s="2" t="s">
        <v>2565</v>
      </c>
      <c r="C2005" s="2" t="s">
        <v>22</v>
      </c>
      <c r="D2005" s="2" t="s">
        <v>23</v>
      </c>
      <c r="E2005" s="2" t="s">
        <v>2768</v>
      </c>
      <c r="F2005" s="2" t="s">
        <v>2776</v>
      </c>
      <c r="G2005" s="2">
        <v>33</v>
      </c>
      <c r="H2005" s="2">
        <v>38</v>
      </c>
      <c r="I2005" s="3">
        <v>42523</v>
      </c>
      <c r="J2005" s="3">
        <v>42524</v>
      </c>
      <c r="K2005" s="3" t="s">
        <v>2538</v>
      </c>
      <c r="L2005" s="17">
        <f t="shared" si="341"/>
        <v>259.83</v>
      </c>
      <c r="M2005" s="20">
        <f t="shared" si="342"/>
        <v>0.91671477504522192</v>
      </c>
      <c r="N2005" s="2">
        <v>1</v>
      </c>
      <c r="O2005" s="2">
        <v>2100000</v>
      </c>
      <c r="P2005" s="2">
        <v>2300000</v>
      </c>
      <c r="Q2005" s="2">
        <f t="shared" si="343"/>
        <v>200000</v>
      </c>
      <c r="R2005" s="4">
        <f t="shared" si="344"/>
        <v>9.5238095238095233E-2</v>
      </c>
      <c r="S2005" s="2">
        <v>1770</v>
      </c>
      <c r="T2005" s="9">
        <f t="shared" si="345"/>
        <v>63690</v>
      </c>
      <c r="U2005" s="2">
        <v>69751</v>
      </c>
      <c r="V2005" s="5">
        <f t="shared" si="346"/>
        <v>6061</v>
      </c>
      <c r="W2005" s="4">
        <f t="shared" si="347"/>
        <v>9.516407599309154E-2</v>
      </c>
      <c r="X2005" s="22">
        <f t="shared" si="348"/>
        <v>58385.564022630184</v>
      </c>
      <c r="Y2005" s="22">
        <f t="shared" si="349"/>
        <v>63941.772274179275</v>
      </c>
      <c r="Z2005" s="22">
        <f t="shared" si="351"/>
        <v>2110078.485047916</v>
      </c>
      <c r="AA2005" s="11">
        <v>17810</v>
      </c>
      <c r="AB2005" s="2">
        <v>2003</v>
      </c>
      <c r="AC2005" s="2">
        <f t="shared" si="350"/>
        <v>13</v>
      </c>
      <c r="AD2005" s="2" t="s">
        <v>225</v>
      </c>
    </row>
    <row r="2006" spans="1:30" x14ac:dyDescent="0.2">
      <c r="A2006">
        <v>34</v>
      </c>
      <c r="B2006" s="2" t="s">
        <v>1030</v>
      </c>
      <c r="C2006" s="2" t="s">
        <v>22</v>
      </c>
      <c r="D2006" s="2" t="s">
        <v>23</v>
      </c>
      <c r="E2006" s="2" t="s">
        <v>2768</v>
      </c>
      <c r="F2006" s="2" t="s">
        <v>2776</v>
      </c>
      <c r="G2006" s="2">
        <v>130</v>
      </c>
      <c r="H2006" s="2">
        <v>142</v>
      </c>
      <c r="I2006" s="3">
        <v>42606</v>
      </c>
      <c r="J2006" s="3">
        <v>42607</v>
      </c>
      <c r="K2006" s="3" t="s">
        <v>2540</v>
      </c>
      <c r="L2006" s="17">
        <f t="shared" si="341"/>
        <v>272.20999999999998</v>
      </c>
      <c r="M2006" s="20">
        <f t="shared" si="342"/>
        <v>0.87502296021454029</v>
      </c>
      <c r="N2006" s="2">
        <v>1</v>
      </c>
      <c r="O2006" s="2">
        <v>9200000</v>
      </c>
      <c r="P2006" s="2">
        <v>9500000</v>
      </c>
      <c r="Q2006" s="2">
        <f t="shared" si="343"/>
        <v>300000</v>
      </c>
      <c r="R2006" s="4">
        <f t="shared" si="344"/>
        <v>3.2608695652173912E-2</v>
      </c>
      <c r="S2006" s="2">
        <v>59095</v>
      </c>
      <c r="T2006" s="9">
        <f t="shared" si="345"/>
        <v>71223.807692307688</v>
      </c>
      <c r="U2006" s="2">
        <v>73532</v>
      </c>
      <c r="V2006" s="5">
        <f t="shared" si="346"/>
        <v>2308.1923076923122</v>
      </c>
      <c r="W2006" s="4">
        <f t="shared" si="347"/>
        <v>3.2407594910733778E-2</v>
      </c>
      <c r="X2006" s="22">
        <f t="shared" si="348"/>
        <v>62322.467044674217</v>
      </c>
      <c r="Y2006" s="22">
        <f t="shared" si="349"/>
        <v>64342.188310495578</v>
      </c>
      <c r="Z2006" s="22">
        <f t="shared" si="351"/>
        <v>8364484.4803644251</v>
      </c>
      <c r="AA2006" s="11">
        <v>5429</v>
      </c>
      <c r="AB2006" s="2">
        <v>1994</v>
      </c>
      <c r="AC2006" s="2">
        <f t="shared" si="350"/>
        <v>22</v>
      </c>
      <c r="AD2006" s="2" t="s">
        <v>67</v>
      </c>
    </row>
    <row r="2007" spans="1:30" x14ac:dyDescent="0.2">
      <c r="A2007">
        <v>37</v>
      </c>
      <c r="B2007" s="2" t="s">
        <v>185</v>
      </c>
      <c r="C2007" s="2" t="s">
        <v>22</v>
      </c>
      <c r="D2007" s="2" t="s">
        <v>23</v>
      </c>
      <c r="E2007" s="2" t="s">
        <v>2768</v>
      </c>
      <c r="F2007" s="2" t="s">
        <v>2776</v>
      </c>
      <c r="G2007" s="2">
        <v>45</v>
      </c>
      <c r="H2007" s="2">
        <v>50</v>
      </c>
      <c r="I2007" s="3">
        <v>42625</v>
      </c>
      <c r="J2007" s="3">
        <v>42626</v>
      </c>
      <c r="K2007" s="3" t="s">
        <v>2541</v>
      </c>
      <c r="L2007" s="17">
        <f t="shared" si="341"/>
        <v>275.91000000000003</v>
      </c>
      <c r="M2007" s="20">
        <f t="shared" si="342"/>
        <v>0.86328875357906554</v>
      </c>
      <c r="N2007" s="2">
        <v>1</v>
      </c>
      <c r="O2007" s="2">
        <v>3200000</v>
      </c>
      <c r="P2007" s="2">
        <v>4150000</v>
      </c>
      <c r="Q2007" s="2">
        <f t="shared" si="343"/>
        <v>950000</v>
      </c>
      <c r="R2007" s="4">
        <f t="shared" si="344"/>
        <v>0.296875</v>
      </c>
      <c r="S2007" s="2"/>
      <c r="T2007" s="9">
        <f t="shared" si="345"/>
        <v>71111.111111111109</v>
      </c>
      <c r="U2007" s="2">
        <v>92222</v>
      </c>
      <c r="V2007" s="5">
        <f t="shared" si="346"/>
        <v>21110.888888888891</v>
      </c>
      <c r="W2007" s="4">
        <f t="shared" si="347"/>
        <v>0.29687187500000001</v>
      </c>
      <c r="X2007" s="22">
        <f t="shared" si="348"/>
        <v>61389.422476733547</v>
      </c>
      <c r="Y2007" s="22">
        <f t="shared" si="349"/>
        <v>79614.215432568584</v>
      </c>
      <c r="Z2007" s="22">
        <f t="shared" si="351"/>
        <v>3582639.6944655864</v>
      </c>
      <c r="AA2007" s="11">
        <v>1216</v>
      </c>
      <c r="AB2007" s="2">
        <v>2006</v>
      </c>
      <c r="AC2007" s="2">
        <f t="shared" si="350"/>
        <v>10</v>
      </c>
      <c r="AD2007" s="2" t="s">
        <v>37</v>
      </c>
    </row>
    <row r="2008" spans="1:30" x14ac:dyDescent="0.2">
      <c r="A2008">
        <v>1</v>
      </c>
      <c r="B2008" s="2" t="s">
        <v>870</v>
      </c>
      <c r="C2008" s="2" t="s">
        <v>22</v>
      </c>
      <c r="D2008" s="2" t="s">
        <v>23</v>
      </c>
      <c r="E2008" s="2" t="s">
        <v>2768</v>
      </c>
      <c r="F2008" s="2" t="s">
        <v>2776</v>
      </c>
      <c r="G2008" s="2">
        <v>46</v>
      </c>
      <c r="H2008" s="2">
        <v>51</v>
      </c>
      <c r="I2008" s="3">
        <v>42371</v>
      </c>
      <c r="J2008" s="3">
        <v>42373</v>
      </c>
      <c r="K2008" s="3" t="s">
        <v>2533</v>
      </c>
      <c r="L2008" s="17">
        <f t="shared" si="341"/>
        <v>238.19</v>
      </c>
      <c r="M2008" s="20">
        <f t="shared" si="342"/>
        <v>1</v>
      </c>
      <c r="N2008" s="2">
        <v>2</v>
      </c>
      <c r="O2008" s="2">
        <v>3100000</v>
      </c>
      <c r="P2008" s="2">
        <v>3450000</v>
      </c>
      <c r="Q2008" s="2">
        <f t="shared" si="343"/>
        <v>350000</v>
      </c>
      <c r="R2008" s="4">
        <f t="shared" si="344"/>
        <v>0.11290322580645161</v>
      </c>
      <c r="S2008" s="2"/>
      <c r="T2008" s="9">
        <f t="shared" si="345"/>
        <v>67391.304347826081</v>
      </c>
      <c r="U2008" s="2">
        <v>75000</v>
      </c>
      <c r="V2008" s="5">
        <f t="shared" si="346"/>
        <v>7608.6956521739194</v>
      </c>
      <c r="W2008" s="4">
        <f t="shared" si="347"/>
        <v>0.11290322580645172</v>
      </c>
      <c r="X2008" s="22">
        <f t="shared" si="348"/>
        <v>67391.304347826081</v>
      </c>
      <c r="Y2008" s="22">
        <f t="shared" si="349"/>
        <v>75000</v>
      </c>
      <c r="Z2008" s="22">
        <f t="shared" si="351"/>
        <v>3450000</v>
      </c>
      <c r="AA2008" s="11">
        <v>18871</v>
      </c>
      <c r="AB2008" s="2">
        <v>2006</v>
      </c>
      <c r="AC2008" s="2">
        <f t="shared" si="350"/>
        <v>10</v>
      </c>
      <c r="AD2008" s="2" t="s">
        <v>774</v>
      </c>
    </row>
    <row r="2009" spans="1:30" x14ac:dyDescent="0.2">
      <c r="A2009">
        <v>5</v>
      </c>
      <c r="B2009" s="2" t="s">
        <v>2559</v>
      </c>
      <c r="C2009" s="2" t="s">
        <v>22</v>
      </c>
      <c r="D2009" s="2" t="s">
        <v>23</v>
      </c>
      <c r="E2009" s="2" t="s">
        <v>2768</v>
      </c>
      <c r="F2009" s="2" t="s">
        <v>2776</v>
      </c>
      <c r="G2009" s="2">
        <v>30</v>
      </c>
      <c r="H2009" s="2">
        <v>33</v>
      </c>
      <c r="I2009" s="3">
        <v>42400</v>
      </c>
      <c r="J2009" s="3">
        <v>42402</v>
      </c>
      <c r="K2009" s="3" t="s">
        <v>2534</v>
      </c>
      <c r="L2009" s="17">
        <f t="shared" si="341"/>
        <v>240.59</v>
      </c>
      <c r="M2009" s="20">
        <f t="shared" si="342"/>
        <v>0.99002452304750821</v>
      </c>
      <c r="N2009" s="2">
        <v>2</v>
      </c>
      <c r="O2009" s="2">
        <v>1890000</v>
      </c>
      <c r="P2009" s="2">
        <v>2100000</v>
      </c>
      <c r="Q2009" s="2">
        <f t="shared" si="343"/>
        <v>210000</v>
      </c>
      <c r="R2009" s="4">
        <f t="shared" si="344"/>
        <v>0.1111111111111111</v>
      </c>
      <c r="S2009" s="2">
        <v>6862</v>
      </c>
      <c r="T2009" s="9">
        <f t="shared" si="345"/>
        <v>63228.73333333333</v>
      </c>
      <c r="U2009" s="2">
        <v>70229</v>
      </c>
      <c r="V2009" s="5">
        <f t="shared" si="346"/>
        <v>7000.2666666666701</v>
      </c>
      <c r="W2009" s="4">
        <f t="shared" si="347"/>
        <v>0.11071337820041738</v>
      </c>
      <c r="X2009" s="22">
        <f t="shared" si="348"/>
        <v>62597.996561231412</v>
      </c>
      <c r="Y2009" s="22">
        <f t="shared" si="349"/>
        <v>69528.432229103448</v>
      </c>
      <c r="Z2009" s="22">
        <f t="shared" si="351"/>
        <v>2085852.9668731035</v>
      </c>
      <c r="AA2009" s="11">
        <v>4769</v>
      </c>
      <c r="AB2009" s="2">
        <v>1972</v>
      </c>
      <c r="AC2009" s="2">
        <f t="shared" si="350"/>
        <v>44</v>
      </c>
      <c r="AD2009" s="2" t="s">
        <v>63</v>
      </c>
    </row>
    <row r="2010" spans="1:30" x14ac:dyDescent="0.2">
      <c r="A2010">
        <v>20</v>
      </c>
      <c r="B2010" s="2" t="s">
        <v>2623</v>
      </c>
      <c r="C2010" s="2" t="s">
        <v>22</v>
      </c>
      <c r="D2010" s="2" t="s">
        <v>23</v>
      </c>
      <c r="E2010" s="2" t="s">
        <v>2768</v>
      </c>
      <c r="F2010" s="2" t="s">
        <v>2776</v>
      </c>
      <c r="G2010" s="2">
        <v>54</v>
      </c>
      <c r="H2010" s="2">
        <v>61</v>
      </c>
      <c r="I2010" s="3">
        <v>42504</v>
      </c>
      <c r="J2010" s="3">
        <v>42506</v>
      </c>
      <c r="K2010" s="3" t="s">
        <v>2537</v>
      </c>
      <c r="L2010" s="17">
        <f t="shared" si="341"/>
        <v>256.52</v>
      </c>
      <c r="M2010" s="20">
        <f t="shared" si="342"/>
        <v>0.92854358334632781</v>
      </c>
      <c r="N2010" s="2">
        <v>2</v>
      </c>
      <c r="O2010" s="2">
        <v>3200000</v>
      </c>
      <c r="P2010" s="2">
        <v>3700000</v>
      </c>
      <c r="Q2010" s="2">
        <f t="shared" si="343"/>
        <v>500000</v>
      </c>
      <c r="R2010" s="4">
        <f t="shared" si="344"/>
        <v>0.15625</v>
      </c>
      <c r="S2010" s="2">
        <v>2020</v>
      </c>
      <c r="T2010" s="9">
        <f t="shared" si="345"/>
        <v>59296.666666666664</v>
      </c>
      <c r="U2010" s="2">
        <v>68556</v>
      </c>
      <c r="V2010" s="5">
        <f t="shared" si="346"/>
        <v>9259.3333333333358</v>
      </c>
      <c r="W2010" s="4">
        <f t="shared" si="347"/>
        <v>0.15615267862162016</v>
      </c>
      <c r="X2010" s="22">
        <f t="shared" si="348"/>
        <v>55059.539347159414</v>
      </c>
      <c r="Y2010" s="22">
        <f t="shared" si="349"/>
        <v>63657.233899890853</v>
      </c>
      <c r="Z2010" s="22">
        <f t="shared" si="351"/>
        <v>3437490.6305941059</v>
      </c>
      <c r="AA2010" s="11">
        <v>6461</v>
      </c>
      <c r="AB2010" s="2">
        <v>1985</v>
      </c>
      <c r="AC2010" s="2">
        <f t="shared" si="350"/>
        <v>31</v>
      </c>
      <c r="AD2010" s="2" t="s">
        <v>161</v>
      </c>
    </row>
    <row r="2011" spans="1:30" x14ac:dyDescent="0.2">
      <c r="A2011">
        <v>21</v>
      </c>
      <c r="B2011" s="2" t="s">
        <v>2700</v>
      </c>
      <c r="C2011" s="2" t="s">
        <v>22</v>
      </c>
      <c r="D2011" s="2" t="s">
        <v>23</v>
      </c>
      <c r="E2011" s="2" t="s">
        <v>2768</v>
      </c>
      <c r="F2011" s="2" t="s">
        <v>2776</v>
      </c>
      <c r="G2011" s="2">
        <v>85</v>
      </c>
      <c r="H2011" s="2">
        <v>89</v>
      </c>
      <c r="I2011" s="3">
        <v>42511</v>
      </c>
      <c r="J2011" s="3">
        <v>42513</v>
      </c>
      <c r="K2011" s="3" t="s">
        <v>2537</v>
      </c>
      <c r="L2011" s="17">
        <f t="shared" si="341"/>
        <v>256.52</v>
      </c>
      <c r="M2011" s="20">
        <f t="shared" si="342"/>
        <v>0.92854358334632781</v>
      </c>
      <c r="N2011" s="2">
        <v>2</v>
      </c>
      <c r="O2011" s="2">
        <v>5000000</v>
      </c>
      <c r="P2011" s="2">
        <v>5650000</v>
      </c>
      <c r="Q2011" s="2">
        <f t="shared" si="343"/>
        <v>650000</v>
      </c>
      <c r="R2011" s="4">
        <f t="shared" si="344"/>
        <v>0.13</v>
      </c>
      <c r="S2011" s="2"/>
      <c r="T2011" s="9">
        <f t="shared" si="345"/>
        <v>58823.529411764706</v>
      </c>
      <c r="U2011" s="2">
        <v>66471</v>
      </c>
      <c r="V2011" s="5">
        <f t="shared" si="346"/>
        <v>7647.4705882352937</v>
      </c>
      <c r="W2011" s="4">
        <f t="shared" si="347"/>
        <v>0.13000699999999998</v>
      </c>
      <c r="X2011" s="22">
        <f t="shared" si="348"/>
        <v>54620.210785078103</v>
      </c>
      <c r="Y2011" s="22">
        <f t="shared" si="349"/>
        <v>61721.220528613754</v>
      </c>
      <c r="Z2011" s="22">
        <f t="shared" si="351"/>
        <v>5246303.7449321691</v>
      </c>
      <c r="AA2011" s="11">
        <v>2810</v>
      </c>
      <c r="AB2011" s="2">
        <v>1947</v>
      </c>
      <c r="AC2011" s="2">
        <f t="shared" si="350"/>
        <v>69</v>
      </c>
      <c r="AD2011" s="2" t="s">
        <v>46</v>
      </c>
    </row>
    <row r="2012" spans="1:30" x14ac:dyDescent="0.2">
      <c r="A2012">
        <v>24</v>
      </c>
      <c r="B2012" s="2" t="s">
        <v>870</v>
      </c>
      <c r="C2012" s="2" t="s">
        <v>22</v>
      </c>
      <c r="D2012" s="2" t="s">
        <v>23</v>
      </c>
      <c r="E2012" s="2" t="s">
        <v>2768</v>
      </c>
      <c r="F2012" s="2" t="s">
        <v>2776</v>
      </c>
      <c r="G2012" s="2">
        <v>46</v>
      </c>
      <c r="H2012" s="2">
        <v>51</v>
      </c>
      <c r="I2012" s="3">
        <v>42532</v>
      </c>
      <c r="J2012" s="3">
        <v>42534</v>
      </c>
      <c r="K2012" s="3" t="s">
        <v>2538</v>
      </c>
      <c r="L2012" s="17">
        <f t="shared" si="341"/>
        <v>259.83</v>
      </c>
      <c r="M2012" s="20">
        <f t="shared" si="342"/>
        <v>0.91671477504522192</v>
      </c>
      <c r="N2012" s="2">
        <v>2</v>
      </c>
      <c r="O2012" s="2">
        <v>3400000</v>
      </c>
      <c r="P2012" s="2">
        <v>4000000</v>
      </c>
      <c r="Q2012" s="2">
        <f t="shared" si="343"/>
        <v>600000</v>
      </c>
      <c r="R2012" s="4">
        <f t="shared" si="344"/>
        <v>0.17647058823529413</v>
      </c>
      <c r="S2012" s="2"/>
      <c r="T2012" s="9">
        <f t="shared" si="345"/>
        <v>73913.043478260865</v>
      </c>
      <c r="U2012" s="2">
        <v>86957</v>
      </c>
      <c r="V2012" s="5">
        <f t="shared" si="346"/>
        <v>13043.956521739135</v>
      </c>
      <c r="W2012" s="4">
        <f t="shared" si="347"/>
        <v>0.17647705882352949</v>
      </c>
      <c r="X2012" s="22">
        <f t="shared" si="348"/>
        <v>67757.179025081612</v>
      </c>
      <c r="Y2012" s="22">
        <f t="shared" si="349"/>
        <v>79714.766693607366</v>
      </c>
      <c r="Z2012" s="22">
        <f t="shared" si="351"/>
        <v>3666879.2679059389</v>
      </c>
      <c r="AA2012" s="11">
        <v>18871</v>
      </c>
      <c r="AB2012" s="2">
        <v>2006</v>
      </c>
      <c r="AC2012" s="2">
        <f t="shared" si="350"/>
        <v>10</v>
      </c>
      <c r="AD2012" s="2" t="s">
        <v>105</v>
      </c>
    </row>
    <row r="2013" spans="1:30" x14ac:dyDescent="0.2">
      <c r="A2013">
        <v>24</v>
      </c>
      <c r="B2013" s="2" t="s">
        <v>447</v>
      </c>
      <c r="C2013" s="2" t="s">
        <v>22</v>
      </c>
      <c r="D2013" s="2" t="s">
        <v>23</v>
      </c>
      <c r="E2013" s="2" t="s">
        <v>2768</v>
      </c>
      <c r="F2013" s="2" t="s">
        <v>2776</v>
      </c>
      <c r="G2013" s="2">
        <v>42</v>
      </c>
      <c r="H2013" s="2">
        <v>48</v>
      </c>
      <c r="I2013" s="3">
        <v>42535</v>
      </c>
      <c r="J2013" s="3">
        <v>42537</v>
      </c>
      <c r="K2013" s="3" t="s">
        <v>2538</v>
      </c>
      <c r="L2013" s="17">
        <f t="shared" si="341"/>
        <v>259.83</v>
      </c>
      <c r="M2013" s="20">
        <f t="shared" si="342"/>
        <v>0.91671477504522192</v>
      </c>
      <c r="N2013" s="2">
        <v>2</v>
      </c>
      <c r="O2013" s="2">
        <v>2950000</v>
      </c>
      <c r="P2013" s="2">
        <v>3100000</v>
      </c>
      <c r="Q2013" s="2">
        <f t="shared" si="343"/>
        <v>150000</v>
      </c>
      <c r="R2013" s="4">
        <f t="shared" si="344"/>
        <v>5.0847457627118647E-2</v>
      </c>
      <c r="S2013" s="2">
        <v>501</v>
      </c>
      <c r="T2013" s="9">
        <f t="shared" si="345"/>
        <v>70250.023809523816</v>
      </c>
      <c r="U2013" s="2">
        <v>73821</v>
      </c>
      <c r="V2013" s="5">
        <f t="shared" si="346"/>
        <v>3570.9761904761835</v>
      </c>
      <c r="W2013" s="4">
        <f t="shared" si="347"/>
        <v>5.0832384059520633E-2</v>
      </c>
      <c r="X2013" s="22">
        <f t="shared" si="348"/>
        <v>64399.234773469107</v>
      </c>
      <c r="Y2013" s="22">
        <f t="shared" si="349"/>
        <v>67672.801408613333</v>
      </c>
      <c r="Z2013" s="22">
        <f t="shared" si="351"/>
        <v>2842257.65916176</v>
      </c>
      <c r="AA2013" s="11">
        <v>2467</v>
      </c>
      <c r="AB2013" s="2">
        <v>2007</v>
      </c>
      <c r="AC2013" s="2">
        <f t="shared" si="350"/>
        <v>9</v>
      </c>
      <c r="AD2013" s="2" t="s">
        <v>225</v>
      </c>
    </row>
    <row r="2014" spans="1:30" x14ac:dyDescent="0.2">
      <c r="A2014">
        <v>35</v>
      </c>
      <c r="B2014" s="2" t="s">
        <v>2632</v>
      </c>
      <c r="C2014" s="2" t="s">
        <v>22</v>
      </c>
      <c r="D2014" s="2" t="s">
        <v>23</v>
      </c>
      <c r="E2014" s="2" t="s">
        <v>2768</v>
      </c>
      <c r="F2014" s="2" t="s">
        <v>2776</v>
      </c>
      <c r="G2014" s="2">
        <v>62</v>
      </c>
      <c r="H2014" s="2">
        <v>68</v>
      </c>
      <c r="I2014" s="3">
        <v>42611</v>
      </c>
      <c r="J2014" s="3">
        <v>42613</v>
      </c>
      <c r="K2014" s="3" t="s">
        <v>2540</v>
      </c>
      <c r="L2014" s="17">
        <f t="shared" si="341"/>
        <v>272.20999999999998</v>
      </c>
      <c r="M2014" s="20">
        <f t="shared" si="342"/>
        <v>0.87502296021454029</v>
      </c>
      <c r="N2014" s="2">
        <v>2</v>
      </c>
      <c r="O2014" s="2">
        <v>2850000</v>
      </c>
      <c r="P2014" s="2">
        <v>3375000</v>
      </c>
      <c r="Q2014" s="2">
        <f t="shared" si="343"/>
        <v>525000</v>
      </c>
      <c r="R2014" s="4">
        <f t="shared" si="344"/>
        <v>0.18421052631578946</v>
      </c>
      <c r="S2014" s="2">
        <v>83528</v>
      </c>
      <c r="T2014" s="9">
        <f t="shared" si="345"/>
        <v>47314.967741935485</v>
      </c>
      <c r="U2014" s="2">
        <v>55783</v>
      </c>
      <c r="V2014" s="5">
        <f t="shared" si="346"/>
        <v>8468.0322580645152</v>
      </c>
      <c r="W2014" s="4">
        <f t="shared" si="347"/>
        <v>0.17897153188924733</v>
      </c>
      <c r="X2014" s="22">
        <f t="shared" si="348"/>
        <v>41401.68313600387</v>
      </c>
      <c r="Y2014" s="22">
        <f t="shared" si="349"/>
        <v>48811.405789647702</v>
      </c>
      <c r="Z2014" s="22">
        <f t="shared" si="351"/>
        <v>3026307.1589581575</v>
      </c>
      <c r="AA2014" s="11">
        <v>31552</v>
      </c>
      <c r="AB2014" s="2">
        <v>1980</v>
      </c>
      <c r="AC2014" s="2">
        <f t="shared" si="350"/>
        <v>36</v>
      </c>
      <c r="AD2014" s="2" t="s">
        <v>1142</v>
      </c>
    </row>
    <row r="2015" spans="1:30" x14ac:dyDescent="0.2">
      <c r="A2015">
        <v>40</v>
      </c>
      <c r="B2015" s="2" t="s">
        <v>633</v>
      </c>
      <c r="C2015" s="2" t="s">
        <v>22</v>
      </c>
      <c r="D2015" s="2" t="s">
        <v>23</v>
      </c>
      <c r="E2015" s="2" t="s">
        <v>2768</v>
      </c>
      <c r="F2015" s="2" t="s">
        <v>2776</v>
      </c>
      <c r="G2015" s="2">
        <v>64</v>
      </c>
      <c r="H2015" s="2">
        <v>74</v>
      </c>
      <c r="I2015" s="3">
        <v>42647</v>
      </c>
      <c r="J2015" s="3">
        <v>42649</v>
      </c>
      <c r="K2015" s="3" t="s">
        <v>2542</v>
      </c>
      <c r="L2015" s="17">
        <f t="shared" si="341"/>
        <v>281.13</v>
      </c>
      <c r="M2015" s="20">
        <f t="shared" si="342"/>
        <v>0.84725927506847365</v>
      </c>
      <c r="N2015" s="2">
        <v>2</v>
      </c>
      <c r="O2015" s="2">
        <v>5000000</v>
      </c>
      <c r="P2015" s="2">
        <v>5300000</v>
      </c>
      <c r="Q2015" s="2">
        <f t="shared" si="343"/>
        <v>300000</v>
      </c>
      <c r="R2015" s="4">
        <f t="shared" si="344"/>
        <v>0.06</v>
      </c>
      <c r="S2015" s="2"/>
      <c r="T2015" s="9">
        <f t="shared" si="345"/>
        <v>78125</v>
      </c>
      <c r="U2015" s="2">
        <v>82813</v>
      </c>
      <c r="V2015" s="5">
        <f t="shared" si="346"/>
        <v>4688</v>
      </c>
      <c r="W2015" s="4">
        <f t="shared" si="347"/>
        <v>6.0006400000000001E-2</v>
      </c>
      <c r="X2015" s="22">
        <f t="shared" si="348"/>
        <v>66192.130864724502</v>
      </c>
      <c r="Y2015" s="22">
        <f t="shared" si="349"/>
        <v>70164.082346245516</v>
      </c>
      <c r="Z2015" s="22">
        <f t="shared" si="351"/>
        <v>4490501.270159713</v>
      </c>
      <c r="AA2015" s="11">
        <v>1596</v>
      </c>
      <c r="AB2015" s="2">
        <v>2007</v>
      </c>
      <c r="AC2015" s="2">
        <f t="shared" si="350"/>
        <v>9</v>
      </c>
      <c r="AD2015" s="2" t="s">
        <v>217</v>
      </c>
    </row>
    <row r="2016" spans="1:30" x14ac:dyDescent="0.2">
      <c r="A2016">
        <v>46</v>
      </c>
      <c r="B2016" s="2" t="s">
        <v>545</v>
      </c>
      <c r="C2016" s="2" t="s">
        <v>22</v>
      </c>
      <c r="D2016" s="2" t="s">
        <v>23</v>
      </c>
      <c r="E2016" s="2" t="s">
        <v>2768</v>
      </c>
      <c r="F2016" s="2" t="s">
        <v>2776</v>
      </c>
      <c r="G2016" s="2">
        <v>69</v>
      </c>
      <c r="H2016" s="2">
        <v>78</v>
      </c>
      <c r="I2016" s="3">
        <v>42686</v>
      </c>
      <c r="J2016" s="3">
        <v>42688</v>
      </c>
      <c r="K2016" s="3" t="s">
        <v>2543</v>
      </c>
      <c r="L2016" s="17">
        <f t="shared" si="341"/>
        <v>284.38</v>
      </c>
      <c r="M2016" s="20">
        <f t="shared" si="342"/>
        <v>0.83757648217174208</v>
      </c>
      <c r="N2016" s="2">
        <v>2</v>
      </c>
      <c r="O2016" s="2">
        <v>5300000</v>
      </c>
      <c r="P2016" s="2">
        <v>5900000</v>
      </c>
      <c r="Q2016" s="2">
        <f t="shared" si="343"/>
        <v>600000</v>
      </c>
      <c r="R2016" s="4">
        <f t="shared" si="344"/>
        <v>0.11320754716981132</v>
      </c>
      <c r="S2016" s="2"/>
      <c r="T2016" s="9">
        <f t="shared" si="345"/>
        <v>76811.594202898545</v>
      </c>
      <c r="U2016" s="2">
        <v>85507</v>
      </c>
      <c r="V2016" s="5">
        <f t="shared" si="346"/>
        <v>8695.4057971014554</v>
      </c>
      <c r="W2016" s="4">
        <f t="shared" si="347"/>
        <v>0.11320433962264159</v>
      </c>
      <c r="X2016" s="22">
        <f t="shared" si="348"/>
        <v>64335.584862467142</v>
      </c>
      <c r="Y2016" s="22">
        <f t="shared" si="349"/>
        <v>71618.652261059149</v>
      </c>
      <c r="Z2016" s="22">
        <f t="shared" si="351"/>
        <v>4941687.0060130814</v>
      </c>
      <c r="AA2016" s="11">
        <v>1823</v>
      </c>
      <c r="AB2016" s="2">
        <v>2006</v>
      </c>
      <c r="AC2016" s="2">
        <f t="shared" si="350"/>
        <v>10</v>
      </c>
      <c r="AD2016" s="2" t="s">
        <v>161</v>
      </c>
    </row>
    <row r="2017" spans="1:30" x14ac:dyDescent="0.2">
      <c r="A2017">
        <v>50</v>
      </c>
      <c r="B2017" s="2" t="s">
        <v>1386</v>
      </c>
      <c r="C2017" s="2" t="s">
        <v>22</v>
      </c>
      <c r="D2017" s="2" t="s">
        <v>23</v>
      </c>
      <c r="E2017" s="2" t="s">
        <v>2768</v>
      </c>
      <c r="F2017" s="2" t="s">
        <v>2776</v>
      </c>
      <c r="G2017" s="2">
        <v>67</v>
      </c>
      <c r="H2017" s="2">
        <v>75</v>
      </c>
      <c r="I2017" s="3">
        <v>42718</v>
      </c>
      <c r="J2017" s="3">
        <v>42720</v>
      </c>
      <c r="K2017" s="3" t="s">
        <v>2544</v>
      </c>
      <c r="L2017" s="17">
        <f t="shared" si="341"/>
        <v>287.33999999999997</v>
      </c>
      <c r="M2017" s="20">
        <f t="shared" si="342"/>
        <v>0.82894828426254619</v>
      </c>
      <c r="N2017" s="2">
        <v>2</v>
      </c>
      <c r="O2017" s="2">
        <v>4900000</v>
      </c>
      <c r="P2017" s="2">
        <v>5175000</v>
      </c>
      <c r="Q2017" s="2">
        <f t="shared" si="343"/>
        <v>275000</v>
      </c>
      <c r="R2017" s="4">
        <f t="shared" si="344"/>
        <v>5.6122448979591837E-2</v>
      </c>
      <c r="S2017" s="2"/>
      <c r="T2017" s="9">
        <f t="shared" si="345"/>
        <v>73134.32835820895</v>
      </c>
      <c r="U2017" s="2">
        <v>77239</v>
      </c>
      <c r="V2017" s="5">
        <f t="shared" si="346"/>
        <v>4104.6716417910502</v>
      </c>
      <c r="W2017" s="4">
        <f t="shared" si="347"/>
        <v>5.6125102040816402E-2</v>
      </c>
      <c r="X2017" s="22">
        <f t="shared" si="348"/>
        <v>60624.576013230988</v>
      </c>
      <c r="Y2017" s="22">
        <f t="shared" si="349"/>
        <v>64027.136528154806</v>
      </c>
      <c r="Z2017" s="22">
        <f t="shared" si="351"/>
        <v>4289818.1473863721</v>
      </c>
      <c r="AA2017" s="11">
        <v>4316</v>
      </c>
      <c r="AB2017" s="2">
        <v>1953</v>
      </c>
      <c r="AC2017" s="2">
        <f t="shared" si="350"/>
        <v>63</v>
      </c>
      <c r="AD2017" s="2" t="s">
        <v>46</v>
      </c>
    </row>
    <row r="2018" spans="1:30" x14ac:dyDescent="0.2">
      <c r="A2018">
        <v>14</v>
      </c>
      <c r="B2018" s="2" t="s">
        <v>2648</v>
      </c>
      <c r="C2018" s="2" t="s">
        <v>22</v>
      </c>
      <c r="D2018" s="2" t="s">
        <v>23</v>
      </c>
      <c r="E2018" s="2" t="s">
        <v>2768</v>
      </c>
      <c r="F2018" s="2" t="s">
        <v>2776</v>
      </c>
      <c r="G2018" s="2">
        <v>68</v>
      </c>
      <c r="H2018" s="2">
        <v>75</v>
      </c>
      <c r="I2018" s="3">
        <v>42461</v>
      </c>
      <c r="J2018" s="3">
        <v>42464</v>
      </c>
      <c r="K2018" s="3" t="s">
        <v>2536</v>
      </c>
      <c r="L2018" s="17">
        <f t="shared" si="341"/>
        <v>250.79</v>
      </c>
      <c r="M2018" s="20">
        <f t="shared" si="342"/>
        <v>0.9497587623110969</v>
      </c>
      <c r="N2018" s="2">
        <v>3</v>
      </c>
      <c r="O2018" s="2">
        <v>4490000</v>
      </c>
      <c r="P2018" s="2">
        <v>4900000</v>
      </c>
      <c r="Q2018" s="2">
        <f t="shared" si="343"/>
        <v>410000</v>
      </c>
      <c r="R2018" s="4">
        <f t="shared" si="344"/>
        <v>9.1314031180400893E-2</v>
      </c>
      <c r="S2018" s="2">
        <v>25000</v>
      </c>
      <c r="T2018" s="9">
        <f t="shared" si="345"/>
        <v>66397.058823529413</v>
      </c>
      <c r="U2018" s="2">
        <v>72426</v>
      </c>
      <c r="V2018" s="5">
        <f t="shared" si="346"/>
        <v>6028.9411764705874</v>
      </c>
      <c r="W2018" s="4">
        <f t="shared" si="347"/>
        <v>9.0801328903654471E-2</v>
      </c>
      <c r="X2018" s="22">
        <f t="shared" si="348"/>
        <v>63061.18840933239</v>
      </c>
      <c r="Y2018" s="22">
        <f t="shared" si="349"/>
        <v>68787.228119143503</v>
      </c>
      <c r="Z2018" s="22">
        <f t="shared" si="351"/>
        <v>4677531.5121017583</v>
      </c>
      <c r="AA2018" s="11">
        <v>2979</v>
      </c>
      <c r="AB2018" s="2">
        <v>1995</v>
      </c>
      <c r="AC2018" s="2">
        <f t="shared" si="350"/>
        <v>21</v>
      </c>
      <c r="AD2018" s="2" t="s">
        <v>75</v>
      </c>
    </row>
    <row r="2019" spans="1:30" x14ac:dyDescent="0.2">
      <c r="A2019">
        <v>14</v>
      </c>
      <c r="B2019" s="2" t="s">
        <v>2569</v>
      </c>
      <c r="C2019" s="2" t="s">
        <v>22</v>
      </c>
      <c r="D2019" s="2" t="s">
        <v>23</v>
      </c>
      <c r="E2019" s="2" t="s">
        <v>2768</v>
      </c>
      <c r="F2019" s="2" t="s">
        <v>2776</v>
      </c>
      <c r="G2019" s="2">
        <v>34</v>
      </c>
      <c r="H2019" s="2"/>
      <c r="I2019" s="3">
        <v>42464</v>
      </c>
      <c r="J2019" s="3">
        <v>42467</v>
      </c>
      <c r="K2019" s="3" t="s">
        <v>2536</v>
      </c>
      <c r="L2019" s="17">
        <f t="shared" si="341"/>
        <v>250.79</v>
      </c>
      <c r="M2019" s="20">
        <f t="shared" si="342"/>
        <v>0.9497587623110969</v>
      </c>
      <c r="N2019" s="2">
        <v>3</v>
      </c>
      <c r="O2019" s="2">
        <v>2890000</v>
      </c>
      <c r="P2019" s="2">
        <v>3650000</v>
      </c>
      <c r="Q2019" s="2">
        <f t="shared" si="343"/>
        <v>760000</v>
      </c>
      <c r="R2019" s="4">
        <f t="shared" si="344"/>
        <v>0.26297577854671278</v>
      </c>
      <c r="S2019" s="2"/>
      <c r="T2019" s="9">
        <f t="shared" si="345"/>
        <v>85000</v>
      </c>
      <c r="U2019" s="2">
        <v>107353</v>
      </c>
      <c r="V2019" s="5">
        <f t="shared" si="346"/>
        <v>22353</v>
      </c>
      <c r="W2019" s="4">
        <f t="shared" si="347"/>
        <v>0.26297647058823531</v>
      </c>
      <c r="X2019" s="22">
        <f t="shared" si="348"/>
        <v>80729.494796443236</v>
      </c>
      <c r="Y2019" s="22">
        <f t="shared" si="349"/>
        <v>101959.45241038318</v>
      </c>
      <c r="Z2019" s="22">
        <f t="shared" si="351"/>
        <v>3466621.381953028</v>
      </c>
      <c r="AA2019" s="11">
        <v>13949</v>
      </c>
      <c r="AB2019" s="2">
        <v>2008</v>
      </c>
      <c r="AC2019" s="2">
        <f t="shared" si="350"/>
        <v>8</v>
      </c>
      <c r="AD2019" s="2" t="s">
        <v>729</v>
      </c>
    </row>
    <row r="2020" spans="1:30" x14ac:dyDescent="0.2">
      <c r="A2020">
        <v>17</v>
      </c>
      <c r="B2020" s="2" t="s">
        <v>2649</v>
      </c>
      <c r="C2020" s="2" t="s">
        <v>22</v>
      </c>
      <c r="D2020" s="2" t="s">
        <v>23</v>
      </c>
      <c r="E2020" s="2" t="s">
        <v>2768</v>
      </c>
      <c r="F2020" s="2" t="s">
        <v>2776</v>
      </c>
      <c r="G2020" s="2">
        <v>68</v>
      </c>
      <c r="H2020" s="2">
        <v>75</v>
      </c>
      <c r="I2020" s="3">
        <v>42488</v>
      </c>
      <c r="J2020" s="3">
        <v>42491</v>
      </c>
      <c r="K2020" s="3" t="s">
        <v>2537</v>
      </c>
      <c r="L2020" s="17">
        <f t="shared" si="341"/>
        <v>256.52</v>
      </c>
      <c r="M2020" s="20">
        <f t="shared" si="342"/>
        <v>0.92854358334632781</v>
      </c>
      <c r="N2020" s="2">
        <v>3</v>
      </c>
      <c r="O2020" s="2">
        <v>3650000</v>
      </c>
      <c r="P2020" s="2">
        <v>3900000</v>
      </c>
      <c r="Q2020" s="2">
        <f t="shared" si="343"/>
        <v>250000</v>
      </c>
      <c r="R2020" s="4">
        <f t="shared" si="344"/>
        <v>6.8493150684931503E-2</v>
      </c>
      <c r="S2020" s="2">
        <v>39766</v>
      </c>
      <c r="T2020" s="9">
        <f t="shared" si="345"/>
        <v>54261.26470588235</v>
      </c>
      <c r="U2020" s="2">
        <v>57938</v>
      </c>
      <c r="V2020" s="5">
        <f t="shared" si="346"/>
        <v>3676.7352941176505</v>
      </c>
      <c r="W2020" s="4">
        <f t="shared" si="347"/>
        <v>6.7759852521813102E-2</v>
      </c>
      <c r="X2020" s="22">
        <f t="shared" si="348"/>
        <v>50383.949166903622</v>
      </c>
      <c r="Y2020" s="22">
        <f t="shared" si="349"/>
        <v>53797.958131919542</v>
      </c>
      <c r="Z2020" s="22">
        <f t="shared" si="351"/>
        <v>3658261.1529705287</v>
      </c>
      <c r="AA2020" s="11">
        <v>2874</v>
      </c>
      <c r="AB2020" s="2">
        <v>1952</v>
      </c>
      <c r="AC2020" s="2">
        <f t="shared" si="350"/>
        <v>64</v>
      </c>
      <c r="AD2020" s="2" t="s">
        <v>181</v>
      </c>
    </row>
    <row r="2021" spans="1:30" x14ac:dyDescent="0.2">
      <c r="A2021">
        <v>18</v>
      </c>
      <c r="B2021" s="2" t="s">
        <v>2664</v>
      </c>
      <c r="C2021" s="2" t="s">
        <v>22</v>
      </c>
      <c r="D2021" s="2" t="s">
        <v>23</v>
      </c>
      <c r="E2021" s="2" t="s">
        <v>2768</v>
      </c>
      <c r="F2021" s="2" t="s">
        <v>2776</v>
      </c>
      <c r="G2021" s="2">
        <v>73</v>
      </c>
      <c r="H2021" s="2">
        <v>83</v>
      </c>
      <c r="I2021" s="3">
        <v>42490</v>
      </c>
      <c r="J2021" s="3">
        <v>42493</v>
      </c>
      <c r="K2021" s="3" t="s">
        <v>2537</v>
      </c>
      <c r="L2021" s="17">
        <f t="shared" si="341"/>
        <v>256.52</v>
      </c>
      <c r="M2021" s="20">
        <f t="shared" si="342"/>
        <v>0.92854358334632781</v>
      </c>
      <c r="N2021" s="2">
        <v>3</v>
      </c>
      <c r="O2021" s="2">
        <v>5500000</v>
      </c>
      <c r="P2021" s="2">
        <v>6000000</v>
      </c>
      <c r="Q2021" s="2">
        <f t="shared" si="343"/>
        <v>500000</v>
      </c>
      <c r="R2021" s="4">
        <f t="shared" si="344"/>
        <v>9.0909090909090912E-2</v>
      </c>
      <c r="S2021" s="2"/>
      <c r="T2021" s="9">
        <f t="shared" si="345"/>
        <v>75342.465753424651</v>
      </c>
      <c r="U2021" s="2">
        <v>82192</v>
      </c>
      <c r="V2021" s="5">
        <f t="shared" si="346"/>
        <v>6849.5342465753492</v>
      </c>
      <c r="W2021" s="4">
        <f t="shared" si="347"/>
        <v>9.0912000000000104E-2</v>
      </c>
      <c r="X2021" s="22">
        <f t="shared" si="348"/>
        <v>69958.763128832914</v>
      </c>
      <c r="Y2021" s="22">
        <f t="shared" si="349"/>
        <v>76318.854202401373</v>
      </c>
      <c r="Z2021" s="22">
        <f t="shared" si="351"/>
        <v>5571276.3567753006</v>
      </c>
      <c r="AA2021" s="2">
        <v>860</v>
      </c>
      <c r="AB2021" s="2">
        <v>2014</v>
      </c>
      <c r="AC2021" s="2">
        <f t="shared" si="350"/>
        <v>2</v>
      </c>
      <c r="AD2021" s="2" t="s">
        <v>225</v>
      </c>
    </row>
    <row r="2022" spans="1:30" x14ac:dyDescent="0.2">
      <c r="A2022">
        <v>21</v>
      </c>
      <c r="B2022" s="2" t="s">
        <v>2732</v>
      </c>
      <c r="C2022" s="2" t="s">
        <v>22</v>
      </c>
      <c r="D2022" s="2" t="s">
        <v>23</v>
      </c>
      <c r="E2022" s="2" t="s">
        <v>2768</v>
      </c>
      <c r="F2022" s="2" t="s">
        <v>2776</v>
      </c>
      <c r="G2022" s="2">
        <v>106</v>
      </c>
      <c r="H2022" s="2">
        <v>114</v>
      </c>
      <c r="I2022" s="3">
        <v>42510</v>
      </c>
      <c r="J2022" s="3">
        <v>42513</v>
      </c>
      <c r="K2022" s="3" t="s">
        <v>2537</v>
      </c>
      <c r="L2022" s="17">
        <f t="shared" si="341"/>
        <v>256.52</v>
      </c>
      <c r="M2022" s="20">
        <f t="shared" si="342"/>
        <v>0.92854358334632781</v>
      </c>
      <c r="N2022" s="2">
        <v>3</v>
      </c>
      <c r="O2022" s="2">
        <v>5000000</v>
      </c>
      <c r="P2022" s="2">
        <v>5800000</v>
      </c>
      <c r="Q2022" s="2">
        <f t="shared" si="343"/>
        <v>800000</v>
      </c>
      <c r="R2022" s="4">
        <f t="shared" si="344"/>
        <v>0.16</v>
      </c>
      <c r="S2022" s="2">
        <v>198579</v>
      </c>
      <c r="T2022" s="9">
        <f t="shared" si="345"/>
        <v>49043.198113207545</v>
      </c>
      <c r="U2022" s="2">
        <v>56590</v>
      </c>
      <c r="V2022" s="5">
        <f t="shared" si="346"/>
        <v>7546.8018867924548</v>
      </c>
      <c r="W2022" s="4">
        <f t="shared" si="347"/>
        <v>0.15388070470795967</v>
      </c>
      <c r="X2022" s="22">
        <f t="shared" si="348"/>
        <v>45538.746914801595</v>
      </c>
      <c r="Y2022" s="22">
        <f t="shared" si="349"/>
        <v>52546.28138156869</v>
      </c>
      <c r="Z2022" s="22">
        <f t="shared" si="351"/>
        <v>5569905.8264462808</v>
      </c>
      <c r="AA2022" s="2"/>
      <c r="AB2022" s="2">
        <v>1977</v>
      </c>
      <c r="AC2022" s="2">
        <f t="shared" si="350"/>
        <v>39</v>
      </c>
      <c r="AD2022" s="2" t="s">
        <v>108</v>
      </c>
    </row>
    <row r="2023" spans="1:30" x14ac:dyDescent="0.2">
      <c r="A2023">
        <v>21</v>
      </c>
      <c r="B2023" s="2" t="s">
        <v>2662</v>
      </c>
      <c r="C2023" s="2" t="s">
        <v>22</v>
      </c>
      <c r="D2023" s="2" t="s">
        <v>23</v>
      </c>
      <c r="E2023" s="2" t="s">
        <v>2768</v>
      </c>
      <c r="F2023" s="2" t="s">
        <v>2776</v>
      </c>
      <c r="G2023" s="2">
        <v>72</v>
      </c>
      <c r="H2023" s="2">
        <v>80</v>
      </c>
      <c r="I2023" s="3">
        <v>42512</v>
      </c>
      <c r="J2023" s="3">
        <v>42515</v>
      </c>
      <c r="K2023" s="3" t="s">
        <v>2537</v>
      </c>
      <c r="L2023" s="17">
        <f t="shared" si="341"/>
        <v>256.52</v>
      </c>
      <c r="M2023" s="20">
        <f t="shared" si="342"/>
        <v>0.92854358334632781</v>
      </c>
      <c r="N2023" s="2">
        <v>3</v>
      </c>
      <c r="O2023" s="2">
        <v>3500000</v>
      </c>
      <c r="P2023" s="2">
        <v>4000000</v>
      </c>
      <c r="Q2023" s="2">
        <f t="shared" si="343"/>
        <v>500000</v>
      </c>
      <c r="R2023" s="4">
        <f t="shared" si="344"/>
        <v>0.14285714285714285</v>
      </c>
      <c r="S2023" s="2">
        <v>145894</v>
      </c>
      <c r="T2023" s="9">
        <f t="shared" si="345"/>
        <v>50637.416666666664</v>
      </c>
      <c r="U2023" s="2">
        <v>57582</v>
      </c>
      <c r="V2023" s="5">
        <f t="shared" si="346"/>
        <v>6944.5833333333358</v>
      </c>
      <c r="W2023" s="4">
        <f t="shared" si="347"/>
        <v>0.13714331793518961</v>
      </c>
      <c r="X2023" s="22">
        <f t="shared" si="348"/>
        <v>47019.048323067727</v>
      </c>
      <c r="Y2023" s="22">
        <f t="shared" si="349"/>
        <v>53467.396616248247</v>
      </c>
      <c r="Z2023" s="22">
        <f t="shared" si="351"/>
        <v>3849652.5563698737</v>
      </c>
      <c r="AA2023" s="11">
        <v>6855</v>
      </c>
      <c r="AB2023" s="2">
        <v>1967</v>
      </c>
      <c r="AC2023" s="2">
        <f t="shared" si="350"/>
        <v>49</v>
      </c>
      <c r="AD2023" s="2" t="s">
        <v>108</v>
      </c>
    </row>
    <row r="2024" spans="1:30" x14ac:dyDescent="0.2">
      <c r="A2024">
        <v>21</v>
      </c>
      <c r="B2024" s="2" t="s">
        <v>2675</v>
      </c>
      <c r="C2024" s="2" t="s">
        <v>22</v>
      </c>
      <c r="D2024" s="2" t="s">
        <v>23</v>
      </c>
      <c r="E2024" s="2" t="s">
        <v>2768</v>
      </c>
      <c r="F2024" s="2" t="s">
        <v>2776</v>
      </c>
      <c r="G2024" s="2">
        <v>77</v>
      </c>
      <c r="H2024" s="2">
        <v>85</v>
      </c>
      <c r="I2024" s="3">
        <v>42512</v>
      </c>
      <c r="J2024" s="3">
        <v>42515</v>
      </c>
      <c r="K2024" s="3" t="s">
        <v>2537</v>
      </c>
      <c r="L2024" s="17">
        <f t="shared" si="341"/>
        <v>256.52</v>
      </c>
      <c r="M2024" s="20">
        <f t="shared" si="342"/>
        <v>0.92854358334632781</v>
      </c>
      <c r="N2024" s="2">
        <v>3</v>
      </c>
      <c r="O2024" s="2">
        <v>4490000</v>
      </c>
      <c r="P2024" s="2">
        <v>4700000</v>
      </c>
      <c r="Q2024" s="2">
        <f t="shared" si="343"/>
        <v>210000</v>
      </c>
      <c r="R2024" s="4">
        <f t="shared" si="344"/>
        <v>4.6770601336302897E-2</v>
      </c>
      <c r="S2024" s="2"/>
      <c r="T2024" s="9">
        <f t="shared" si="345"/>
        <v>58311.688311688311</v>
      </c>
      <c r="U2024" s="2">
        <v>61039</v>
      </c>
      <c r="V2024" s="5">
        <f t="shared" si="346"/>
        <v>2727.3116883116891</v>
      </c>
      <c r="W2024" s="4">
        <f t="shared" si="347"/>
        <v>4.6771269487750573E-2</v>
      </c>
      <c r="X2024" s="22">
        <f t="shared" si="348"/>
        <v>54144.944015909241</v>
      </c>
      <c r="Y2024" s="22">
        <f t="shared" si="349"/>
        <v>56677.371783876501</v>
      </c>
      <c r="Z2024" s="22">
        <f t="shared" si="351"/>
        <v>4364157.6273584906</v>
      </c>
      <c r="AA2024" s="11">
        <v>8438</v>
      </c>
      <c r="AB2024" s="2">
        <v>1985</v>
      </c>
      <c r="AC2024" s="2">
        <f t="shared" si="350"/>
        <v>31</v>
      </c>
      <c r="AD2024" s="2" t="s">
        <v>37</v>
      </c>
    </row>
    <row r="2025" spans="1:30" x14ac:dyDescent="0.2">
      <c r="A2025">
        <v>33</v>
      </c>
      <c r="B2025" s="2" t="s">
        <v>1168</v>
      </c>
      <c r="C2025" s="2" t="s">
        <v>22</v>
      </c>
      <c r="D2025" s="2" t="s">
        <v>23</v>
      </c>
      <c r="E2025" s="2" t="s">
        <v>2768</v>
      </c>
      <c r="F2025" s="2" t="s">
        <v>2776</v>
      </c>
      <c r="G2025" s="2">
        <v>64</v>
      </c>
      <c r="H2025" s="2">
        <v>70</v>
      </c>
      <c r="I2025" s="3">
        <v>42597</v>
      </c>
      <c r="J2025" s="3">
        <v>42600</v>
      </c>
      <c r="K2025" s="3" t="s">
        <v>2540</v>
      </c>
      <c r="L2025" s="17">
        <f t="shared" si="341"/>
        <v>272.20999999999998</v>
      </c>
      <c r="M2025" s="20">
        <f t="shared" si="342"/>
        <v>0.87502296021454029</v>
      </c>
      <c r="N2025" s="2">
        <v>3</v>
      </c>
      <c r="O2025" s="2">
        <v>5000000</v>
      </c>
      <c r="P2025" s="2">
        <v>5590000</v>
      </c>
      <c r="Q2025" s="2">
        <f t="shared" si="343"/>
        <v>590000</v>
      </c>
      <c r="R2025" s="4">
        <f t="shared" si="344"/>
        <v>0.11799999999999999</v>
      </c>
      <c r="S2025" s="2"/>
      <c r="T2025" s="9">
        <f t="shared" si="345"/>
        <v>78125</v>
      </c>
      <c r="U2025" s="2">
        <v>87344</v>
      </c>
      <c r="V2025" s="5">
        <f t="shared" si="346"/>
        <v>9219</v>
      </c>
      <c r="W2025" s="4">
        <f t="shared" si="347"/>
        <v>0.1180032</v>
      </c>
      <c r="X2025" s="22">
        <f t="shared" si="348"/>
        <v>68361.168766760966</v>
      </c>
      <c r="Y2025" s="22">
        <f t="shared" si="349"/>
        <v>76428.005436978812</v>
      </c>
      <c r="Z2025" s="22">
        <f t="shared" si="351"/>
        <v>4891392.347966644</v>
      </c>
      <c r="AA2025" s="11">
        <v>18871</v>
      </c>
      <c r="AB2025" s="2">
        <v>2006</v>
      </c>
      <c r="AC2025" s="2">
        <f t="shared" si="350"/>
        <v>10</v>
      </c>
      <c r="AD2025" s="2" t="s">
        <v>105</v>
      </c>
    </row>
    <row r="2026" spans="1:30" x14ac:dyDescent="0.2">
      <c r="A2026">
        <v>35</v>
      </c>
      <c r="B2026" s="2" t="s">
        <v>1641</v>
      </c>
      <c r="C2026" s="2" t="s">
        <v>22</v>
      </c>
      <c r="D2026" s="2" t="s">
        <v>23</v>
      </c>
      <c r="E2026" s="2" t="s">
        <v>2768</v>
      </c>
      <c r="F2026" s="2" t="s">
        <v>2776</v>
      </c>
      <c r="G2026" s="2">
        <v>121</v>
      </c>
      <c r="H2026" s="2">
        <v>134</v>
      </c>
      <c r="I2026" s="3">
        <v>42612</v>
      </c>
      <c r="J2026" s="3">
        <v>42615</v>
      </c>
      <c r="K2026" s="3" t="s">
        <v>2541</v>
      </c>
      <c r="L2026" s="17">
        <f t="shared" si="341"/>
        <v>275.91000000000003</v>
      </c>
      <c r="M2026" s="20">
        <f t="shared" si="342"/>
        <v>0.86328875357906554</v>
      </c>
      <c r="N2026" s="2">
        <v>3</v>
      </c>
      <c r="O2026" s="2">
        <v>8750000</v>
      </c>
      <c r="P2026" s="2">
        <v>9850000</v>
      </c>
      <c r="Q2026" s="2">
        <f t="shared" si="343"/>
        <v>1100000</v>
      </c>
      <c r="R2026" s="4">
        <f t="shared" si="344"/>
        <v>0.12571428571428572</v>
      </c>
      <c r="S2026" s="2"/>
      <c r="T2026" s="9">
        <f t="shared" si="345"/>
        <v>72314.049586776862</v>
      </c>
      <c r="U2026" s="2">
        <v>81405</v>
      </c>
      <c r="V2026" s="5">
        <f t="shared" si="346"/>
        <v>9090.9504132231377</v>
      </c>
      <c r="W2026" s="4">
        <f t="shared" si="347"/>
        <v>0.1257148571428571</v>
      </c>
      <c r="X2026" s="22">
        <f t="shared" si="348"/>
        <v>62427.905734023334</v>
      </c>
      <c r="Y2026" s="22">
        <f t="shared" si="349"/>
        <v>70276.020985103823</v>
      </c>
      <c r="Z2026" s="22">
        <f t="shared" si="351"/>
        <v>8503398.5391975623</v>
      </c>
      <c r="AA2026" s="11">
        <v>1103</v>
      </c>
      <c r="AB2026" s="2">
        <v>1984</v>
      </c>
      <c r="AC2026" s="2">
        <f t="shared" si="350"/>
        <v>32</v>
      </c>
      <c r="AD2026" s="2" t="s">
        <v>61</v>
      </c>
    </row>
    <row r="2027" spans="1:30" x14ac:dyDescent="0.2">
      <c r="A2027">
        <v>38</v>
      </c>
      <c r="B2027" s="2" t="s">
        <v>2697</v>
      </c>
      <c r="C2027" s="2" t="s">
        <v>22</v>
      </c>
      <c r="D2027" s="2" t="s">
        <v>23</v>
      </c>
      <c r="E2027" s="2" t="s">
        <v>2768</v>
      </c>
      <c r="F2027" s="2" t="s">
        <v>2776</v>
      </c>
      <c r="G2027" s="2">
        <v>84</v>
      </c>
      <c r="H2027" s="2">
        <v>90</v>
      </c>
      <c r="I2027" s="3">
        <v>42633</v>
      </c>
      <c r="J2027" s="3">
        <v>42636</v>
      </c>
      <c r="K2027" s="3" t="s">
        <v>2541</v>
      </c>
      <c r="L2027" s="17">
        <f t="shared" si="341"/>
        <v>275.91000000000003</v>
      </c>
      <c r="M2027" s="20">
        <f t="shared" si="342"/>
        <v>0.86328875357906554</v>
      </c>
      <c r="N2027" s="2">
        <v>3</v>
      </c>
      <c r="O2027" s="2">
        <v>4990000</v>
      </c>
      <c r="P2027" s="2">
        <v>5700000</v>
      </c>
      <c r="Q2027" s="2">
        <f t="shared" si="343"/>
        <v>710000</v>
      </c>
      <c r="R2027" s="4">
        <f t="shared" si="344"/>
        <v>0.14228456913827656</v>
      </c>
      <c r="S2027" s="2">
        <v>103000</v>
      </c>
      <c r="T2027" s="9">
        <f t="shared" si="345"/>
        <v>60630.952380952382</v>
      </c>
      <c r="U2027" s="2">
        <v>69083</v>
      </c>
      <c r="V2027" s="5">
        <f t="shared" si="346"/>
        <v>8452.0476190476184</v>
      </c>
      <c r="W2027" s="4">
        <f t="shared" si="347"/>
        <v>0.13940153151384252</v>
      </c>
      <c r="X2027" s="22">
        <f t="shared" si="348"/>
        <v>52342.019309264055</v>
      </c>
      <c r="Y2027" s="22">
        <f t="shared" si="349"/>
        <v>59638.576963502586</v>
      </c>
      <c r="Z2027" s="22">
        <f t="shared" si="351"/>
        <v>5009640.4649342168</v>
      </c>
      <c r="AA2027" s="11">
        <v>31566</v>
      </c>
      <c r="AB2027" s="2">
        <v>1980</v>
      </c>
      <c r="AC2027" s="2">
        <f t="shared" si="350"/>
        <v>36</v>
      </c>
      <c r="AD2027" s="2" t="s">
        <v>67</v>
      </c>
    </row>
    <row r="2028" spans="1:30" x14ac:dyDescent="0.2">
      <c r="A2028">
        <v>45</v>
      </c>
      <c r="B2028" s="2" t="s">
        <v>2574</v>
      </c>
      <c r="C2028" s="2" t="s">
        <v>22</v>
      </c>
      <c r="D2028" s="2" t="s">
        <v>23</v>
      </c>
      <c r="E2028" s="2" t="s">
        <v>2768</v>
      </c>
      <c r="F2028" s="2" t="s">
        <v>2776</v>
      </c>
      <c r="G2028" s="2">
        <v>37</v>
      </c>
      <c r="H2028" s="2">
        <v>41</v>
      </c>
      <c r="I2028" s="3">
        <v>42679</v>
      </c>
      <c r="J2028" s="3">
        <v>42682</v>
      </c>
      <c r="K2028" s="3" t="s">
        <v>2543</v>
      </c>
      <c r="L2028" s="17">
        <f t="shared" si="341"/>
        <v>284.38</v>
      </c>
      <c r="M2028" s="20">
        <f t="shared" si="342"/>
        <v>0.83757648217174208</v>
      </c>
      <c r="N2028" s="2">
        <v>3</v>
      </c>
      <c r="O2028" s="2">
        <v>2750000</v>
      </c>
      <c r="P2028" s="2">
        <v>3500000</v>
      </c>
      <c r="Q2028" s="2">
        <f t="shared" si="343"/>
        <v>750000</v>
      </c>
      <c r="R2028" s="4">
        <f t="shared" si="344"/>
        <v>0.27272727272727271</v>
      </c>
      <c r="S2028" s="2">
        <v>18409</v>
      </c>
      <c r="T2028" s="9">
        <f t="shared" si="345"/>
        <v>74821.864864864867</v>
      </c>
      <c r="U2028" s="2">
        <v>95092</v>
      </c>
      <c r="V2028" s="5">
        <f t="shared" si="346"/>
        <v>20270.135135135133</v>
      </c>
      <c r="W2028" s="4">
        <f t="shared" si="347"/>
        <v>0.27091192089030192</v>
      </c>
      <c r="X2028" s="22">
        <f t="shared" si="348"/>
        <v>62669.034363042985</v>
      </c>
      <c r="Y2028" s="22">
        <f t="shared" si="349"/>
        <v>79646.82284267529</v>
      </c>
      <c r="Z2028" s="22">
        <f t="shared" si="351"/>
        <v>2946932.4451789856</v>
      </c>
      <c r="AA2028" s="11">
        <v>1597</v>
      </c>
      <c r="AB2028" s="2">
        <v>1968</v>
      </c>
      <c r="AC2028" s="2">
        <f t="shared" si="350"/>
        <v>48</v>
      </c>
      <c r="AD2028" s="2" t="s">
        <v>1468</v>
      </c>
    </row>
    <row r="2029" spans="1:30" x14ac:dyDescent="0.2">
      <c r="A2029">
        <v>46</v>
      </c>
      <c r="B2029" s="2" t="s">
        <v>2680</v>
      </c>
      <c r="C2029" s="2" t="s">
        <v>22</v>
      </c>
      <c r="D2029" s="2" t="s">
        <v>23</v>
      </c>
      <c r="E2029" s="2" t="s">
        <v>2768</v>
      </c>
      <c r="F2029" s="2" t="s">
        <v>2776</v>
      </c>
      <c r="G2029" s="2">
        <v>79</v>
      </c>
      <c r="H2029" s="2"/>
      <c r="I2029" s="3">
        <v>42685</v>
      </c>
      <c r="J2029" s="3">
        <v>42688</v>
      </c>
      <c r="K2029" s="3" t="s">
        <v>2543</v>
      </c>
      <c r="L2029" s="17">
        <f t="shared" si="341"/>
        <v>284.38</v>
      </c>
      <c r="M2029" s="20">
        <f t="shared" si="342"/>
        <v>0.83757648217174208</v>
      </c>
      <c r="N2029" s="2">
        <v>3</v>
      </c>
      <c r="O2029" s="2">
        <v>6550000</v>
      </c>
      <c r="P2029" s="2">
        <v>7265000</v>
      </c>
      <c r="Q2029" s="2">
        <f t="shared" si="343"/>
        <v>715000</v>
      </c>
      <c r="R2029" s="4">
        <f t="shared" si="344"/>
        <v>0.10916030534351145</v>
      </c>
      <c r="S2029" s="2"/>
      <c r="T2029" s="9">
        <f t="shared" si="345"/>
        <v>82911.392405063292</v>
      </c>
      <c r="U2029" s="2">
        <v>91962</v>
      </c>
      <c r="V2029" s="5">
        <f t="shared" si="346"/>
        <v>9050.6075949367078</v>
      </c>
      <c r="W2029" s="4">
        <f t="shared" si="347"/>
        <v>0.10915999999999998</v>
      </c>
      <c r="X2029" s="22">
        <f t="shared" si="348"/>
        <v>69444.632382593802</v>
      </c>
      <c r="Y2029" s="22">
        <f t="shared" si="349"/>
        <v>77025.208453477739</v>
      </c>
      <c r="Z2029" s="22">
        <f t="shared" si="351"/>
        <v>6084991.4678247413</v>
      </c>
      <c r="AA2029" s="11">
        <v>2850</v>
      </c>
      <c r="AB2029" s="2">
        <v>2015</v>
      </c>
      <c r="AC2029" s="2">
        <f t="shared" si="350"/>
        <v>1</v>
      </c>
      <c r="AD2029" s="2" t="s">
        <v>37</v>
      </c>
    </row>
    <row r="2030" spans="1:30" x14ac:dyDescent="0.2">
      <c r="A2030">
        <v>46</v>
      </c>
      <c r="B2030" s="2" t="s">
        <v>2651</v>
      </c>
      <c r="C2030" s="2" t="s">
        <v>22</v>
      </c>
      <c r="D2030" s="2" t="s">
        <v>23</v>
      </c>
      <c r="E2030" s="2" t="s">
        <v>2768</v>
      </c>
      <c r="F2030" s="2" t="s">
        <v>2776</v>
      </c>
      <c r="G2030" s="2">
        <v>69</v>
      </c>
      <c r="H2030" s="2">
        <v>76</v>
      </c>
      <c r="I2030" s="3">
        <v>42686</v>
      </c>
      <c r="J2030" s="3">
        <v>42689</v>
      </c>
      <c r="K2030" s="3" t="s">
        <v>2543</v>
      </c>
      <c r="L2030" s="17">
        <f t="shared" si="341"/>
        <v>284.38</v>
      </c>
      <c r="M2030" s="20">
        <f t="shared" si="342"/>
        <v>0.83757648217174208</v>
      </c>
      <c r="N2030" s="2">
        <v>3</v>
      </c>
      <c r="O2030" s="2">
        <v>3400000</v>
      </c>
      <c r="P2030" s="2">
        <v>3550000</v>
      </c>
      <c r="Q2030" s="2">
        <f t="shared" si="343"/>
        <v>150000</v>
      </c>
      <c r="R2030" s="4">
        <f t="shared" si="344"/>
        <v>4.4117647058823532E-2</v>
      </c>
      <c r="S2030" s="2">
        <v>460979</v>
      </c>
      <c r="T2030" s="9">
        <f t="shared" si="345"/>
        <v>55956.217391304344</v>
      </c>
      <c r="U2030" s="2">
        <v>58130</v>
      </c>
      <c r="V2030" s="5">
        <f t="shared" si="346"/>
        <v>2173.7826086956557</v>
      </c>
      <c r="W2030" s="4">
        <f t="shared" si="347"/>
        <v>3.8847919141751418E-2</v>
      </c>
      <c r="X2030" s="22">
        <f t="shared" si="348"/>
        <v>46867.611718245949</v>
      </c>
      <c r="Y2030" s="22">
        <f t="shared" si="349"/>
        <v>48688.320908643364</v>
      </c>
      <c r="Z2030" s="22">
        <f t="shared" si="351"/>
        <v>3359494.1426963923</v>
      </c>
      <c r="AA2030" s="11">
        <v>4988</v>
      </c>
      <c r="AB2030" s="2">
        <v>1959</v>
      </c>
      <c r="AC2030" s="2">
        <f t="shared" si="350"/>
        <v>57</v>
      </c>
      <c r="AD2030" s="2" t="s">
        <v>58</v>
      </c>
    </row>
    <row r="2031" spans="1:30" x14ac:dyDescent="0.2">
      <c r="A2031">
        <v>50</v>
      </c>
      <c r="B2031" s="2" t="s">
        <v>308</v>
      </c>
      <c r="C2031" s="2" t="s">
        <v>22</v>
      </c>
      <c r="D2031" s="2" t="s">
        <v>23</v>
      </c>
      <c r="E2031" s="2" t="s">
        <v>2768</v>
      </c>
      <c r="F2031" s="2" t="s">
        <v>2776</v>
      </c>
      <c r="G2031" s="2">
        <v>41</v>
      </c>
      <c r="H2031" s="2">
        <v>45</v>
      </c>
      <c r="I2031" s="3">
        <v>42716</v>
      </c>
      <c r="J2031" s="3">
        <v>42719</v>
      </c>
      <c r="K2031" s="3" t="s">
        <v>2544</v>
      </c>
      <c r="L2031" s="17">
        <f t="shared" si="341"/>
        <v>287.33999999999997</v>
      </c>
      <c r="M2031" s="20">
        <f t="shared" si="342"/>
        <v>0.82894828426254619</v>
      </c>
      <c r="N2031" s="2">
        <v>3</v>
      </c>
      <c r="O2031" s="2">
        <v>3300000</v>
      </c>
      <c r="P2031" s="2">
        <v>3350000</v>
      </c>
      <c r="Q2031" s="2">
        <f t="shared" si="343"/>
        <v>50000</v>
      </c>
      <c r="R2031" s="4">
        <f t="shared" si="344"/>
        <v>1.5151515151515152E-2</v>
      </c>
      <c r="S2031" s="2"/>
      <c r="T2031" s="9">
        <f t="shared" si="345"/>
        <v>80487.804878048773</v>
      </c>
      <c r="U2031" s="2">
        <v>81707</v>
      </c>
      <c r="V2031" s="5">
        <f t="shared" si="346"/>
        <v>1219.1951219512266</v>
      </c>
      <c r="W2031" s="4">
        <f t="shared" si="347"/>
        <v>1.5147575757575847E-2</v>
      </c>
      <c r="X2031" s="22">
        <f t="shared" si="348"/>
        <v>66720.227757717119</v>
      </c>
      <c r="Y2031" s="22">
        <f t="shared" si="349"/>
        <v>67730.877462239863</v>
      </c>
      <c r="Z2031" s="22">
        <f t="shared" si="351"/>
        <v>2776965.9759518346</v>
      </c>
      <c r="AA2031" s="11">
        <v>2220</v>
      </c>
      <c r="AB2031" s="2">
        <v>1991</v>
      </c>
      <c r="AC2031" s="2">
        <f t="shared" si="350"/>
        <v>25</v>
      </c>
      <c r="AD2031" s="2" t="s">
        <v>63</v>
      </c>
    </row>
    <row r="2032" spans="1:30" x14ac:dyDescent="0.2">
      <c r="A2032">
        <v>9</v>
      </c>
      <c r="B2032" s="2" t="s">
        <v>2696</v>
      </c>
      <c r="C2032" s="2" t="s">
        <v>22</v>
      </c>
      <c r="D2032" s="2" t="s">
        <v>23</v>
      </c>
      <c r="E2032" s="2" t="s">
        <v>2768</v>
      </c>
      <c r="F2032" s="2" t="s">
        <v>2776</v>
      </c>
      <c r="G2032" s="2">
        <v>84</v>
      </c>
      <c r="H2032" s="2">
        <v>93</v>
      </c>
      <c r="I2032" s="3">
        <v>42429</v>
      </c>
      <c r="J2032" s="3">
        <v>42433</v>
      </c>
      <c r="K2032" s="3" t="s">
        <v>2535</v>
      </c>
      <c r="L2032" s="17">
        <f t="shared" si="341"/>
        <v>245.99</v>
      </c>
      <c r="M2032" s="20">
        <f t="shared" si="342"/>
        <v>0.96829139395910402</v>
      </c>
      <c r="N2032" s="2">
        <v>4</v>
      </c>
      <c r="O2032" s="2">
        <v>8500000</v>
      </c>
      <c r="P2032" s="2">
        <v>8700000</v>
      </c>
      <c r="Q2032" s="2">
        <f t="shared" si="343"/>
        <v>200000</v>
      </c>
      <c r="R2032" s="4">
        <f t="shared" si="344"/>
        <v>2.3529411764705882E-2</v>
      </c>
      <c r="S2032" s="2"/>
      <c r="T2032" s="9">
        <f t="shared" si="345"/>
        <v>101190.47619047618</v>
      </c>
      <c r="U2032" s="2">
        <v>103571</v>
      </c>
      <c r="V2032" s="5">
        <f t="shared" si="346"/>
        <v>2380.5238095238165</v>
      </c>
      <c r="W2032" s="4">
        <f t="shared" si="347"/>
        <v>2.3525176470588306E-2</v>
      </c>
      <c r="X2032" s="22">
        <f t="shared" si="348"/>
        <v>97981.867245861707</v>
      </c>
      <c r="Y2032" s="22">
        <f t="shared" si="349"/>
        <v>100286.90796373837</v>
      </c>
      <c r="Z2032" s="22">
        <f t="shared" si="351"/>
        <v>8424100.2689540237</v>
      </c>
      <c r="AA2032" s="2">
        <v>950</v>
      </c>
      <c r="AB2032" s="2">
        <v>2016</v>
      </c>
      <c r="AC2032" s="2">
        <f t="shared" si="350"/>
        <v>0</v>
      </c>
      <c r="AD2032" s="2" t="s">
        <v>127</v>
      </c>
    </row>
    <row r="2033" spans="1:30" x14ac:dyDescent="0.2">
      <c r="A2033">
        <v>10</v>
      </c>
      <c r="B2033" s="2" t="s">
        <v>2714</v>
      </c>
      <c r="C2033" s="2" t="s">
        <v>22</v>
      </c>
      <c r="D2033" s="2" t="s">
        <v>23</v>
      </c>
      <c r="E2033" s="2" t="s">
        <v>2768</v>
      </c>
      <c r="F2033" s="2" t="s">
        <v>2776</v>
      </c>
      <c r="G2033" s="2">
        <v>92</v>
      </c>
      <c r="H2033" s="2">
        <v>100</v>
      </c>
      <c r="I2033" s="3">
        <v>42433</v>
      </c>
      <c r="J2033" s="3">
        <v>42437</v>
      </c>
      <c r="K2033" s="3" t="s">
        <v>2535</v>
      </c>
      <c r="L2033" s="17">
        <f t="shared" si="341"/>
        <v>245.99</v>
      </c>
      <c r="M2033" s="20">
        <f t="shared" si="342"/>
        <v>0.96829139395910402</v>
      </c>
      <c r="N2033" s="2">
        <v>4</v>
      </c>
      <c r="O2033" s="2">
        <v>5400000</v>
      </c>
      <c r="P2033" s="2">
        <v>5800000</v>
      </c>
      <c r="Q2033" s="2">
        <f t="shared" si="343"/>
        <v>400000</v>
      </c>
      <c r="R2033" s="4">
        <f t="shared" si="344"/>
        <v>7.407407407407407E-2</v>
      </c>
      <c r="S2033" s="2">
        <v>98482</v>
      </c>
      <c r="T2033" s="9">
        <f t="shared" si="345"/>
        <v>59766.108695652176</v>
      </c>
      <c r="U2033" s="2">
        <v>64114</v>
      </c>
      <c r="V2033" s="5">
        <f t="shared" si="346"/>
        <v>4347.8913043478242</v>
      </c>
      <c r="W2033" s="4">
        <f t="shared" si="347"/>
        <v>7.2748442206412578E-2</v>
      </c>
      <c r="X2033" s="22">
        <f t="shared" si="348"/>
        <v>57871.008700424376</v>
      </c>
      <c r="Y2033" s="22">
        <f t="shared" si="349"/>
        <v>62081.034432293993</v>
      </c>
      <c r="Z2033" s="22">
        <f t="shared" si="351"/>
        <v>5711455.167771047</v>
      </c>
      <c r="AA2033" s="11">
        <v>14740</v>
      </c>
      <c r="AB2033" s="2">
        <v>1954</v>
      </c>
      <c r="AC2033" s="2">
        <f t="shared" si="350"/>
        <v>62</v>
      </c>
      <c r="AD2033" s="2" t="s">
        <v>37</v>
      </c>
    </row>
    <row r="2034" spans="1:30" x14ac:dyDescent="0.2">
      <c r="A2034">
        <v>11</v>
      </c>
      <c r="B2034" s="2" t="s">
        <v>2663</v>
      </c>
      <c r="C2034" s="2" t="s">
        <v>22</v>
      </c>
      <c r="D2034" s="2" t="s">
        <v>23</v>
      </c>
      <c r="E2034" s="2" t="s">
        <v>2768</v>
      </c>
      <c r="F2034" s="2" t="s">
        <v>2776</v>
      </c>
      <c r="G2034" s="2">
        <v>73</v>
      </c>
      <c r="H2034" s="2">
        <v>80</v>
      </c>
      <c r="I2034" s="3">
        <v>42443</v>
      </c>
      <c r="J2034" s="3">
        <v>42447</v>
      </c>
      <c r="K2034" s="3" t="s">
        <v>2535</v>
      </c>
      <c r="L2034" s="17">
        <f t="shared" si="341"/>
        <v>245.99</v>
      </c>
      <c r="M2034" s="20">
        <f t="shared" si="342"/>
        <v>0.96829139395910402</v>
      </c>
      <c r="N2034" s="2">
        <v>4</v>
      </c>
      <c r="O2034" s="2">
        <v>2950000</v>
      </c>
      <c r="P2034" s="2">
        <v>3070000</v>
      </c>
      <c r="Q2034" s="2">
        <f t="shared" si="343"/>
        <v>120000</v>
      </c>
      <c r="R2034" s="4">
        <f t="shared" si="344"/>
        <v>4.0677966101694912E-2</v>
      </c>
      <c r="S2034" s="2"/>
      <c r="T2034" s="9">
        <f t="shared" si="345"/>
        <v>40410.95890410959</v>
      </c>
      <c r="U2034" s="2">
        <v>42055</v>
      </c>
      <c r="V2034" s="5">
        <f t="shared" si="346"/>
        <v>1644.0410958904104</v>
      </c>
      <c r="W2034" s="4">
        <f t="shared" si="347"/>
        <v>4.0683050847457609E-2</v>
      </c>
      <c r="X2034" s="22">
        <f t="shared" si="348"/>
        <v>39129.583728484344</v>
      </c>
      <c r="Y2034" s="22">
        <f t="shared" si="349"/>
        <v>40721.49457295012</v>
      </c>
      <c r="Z2034" s="22">
        <f t="shared" si="351"/>
        <v>2972669.1038253587</v>
      </c>
      <c r="AA2034" s="11">
        <v>1672</v>
      </c>
      <c r="AB2034" s="2">
        <v>1962</v>
      </c>
      <c r="AC2034" s="2">
        <f t="shared" si="350"/>
        <v>54</v>
      </c>
      <c r="AD2034" s="2" t="s">
        <v>838</v>
      </c>
    </row>
    <row r="2035" spans="1:30" x14ac:dyDescent="0.2">
      <c r="A2035">
        <v>11</v>
      </c>
      <c r="B2035" s="2" t="s">
        <v>2737</v>
      </c>
      <c r="C2035" s="2" t="s">
        <v>22</v>
      </c>
      <c r="D2035" s="2" t="s">
        <v>23</v>
      </c>
      <c r="E2035" s="2" t="s">
        <v>2768</v>
      </c>
      <c r="F2035" s="2" t="s">
        <v>2776</v>
      </c>
      <c r="G2035" s="2">
        <v>115</v>
      </c>
      <c r="H2035" s="2">
        <v>143</v>
      </c>
      <c r="I2035" s="3">
        <v>42443</v>
      </c>
      <c r="J2035" s="3">
        <v>42447</v>
      </c>
      <c r="K2035" s="3" t="s">
        <v>2535</v>
      </c>
      <c r="L2035" s="17">
        <f t="shared" si="341"/>
        <v>245.99</v>
      </c>
      <c r="M2035" s="20">
        <f t="shared" si="342"/>
        <v>0.96829139395910402</v>
      </c>
      <c r="N2035" s="2">
        <v>4</v>
      </c>
      <c r="O2035" s="2">
        <v>5600000</v>
      </c>
      <c r="P2035" s="2">
        <v>6400000</v>
      </c>
      <c r="Q2035" s="2">
        <f t="shared" si="343"/>
        <v>800000</v>
      </c>
      <c r="R2035" s="4">
        <f t="shared" si="344"/>
        <v>0.14285714285714285</v>
      </c>
      <c r="S2035" s="2">
        <v>20510</v>
      </c>
      <c r="T2035" s="9">
        <f t="shared" si="345"/>
        <v>48874</v>
      </c>
      <c r="U2035" s="2">
        <v>55831</v>
      </c>
      <c r="V2035" s="5">
        <f t="shared" si="346"/>
        <v>6957</v>
      </c>
      <c r="W2035" s="4">
        <f t="shared" si="347"/>
        <v>0.14234562343986579</v>
      </c>
      <c r="X2035" s="22">
        <f t="shared" si="348"/>
        <v>47324.273588357253</v>
      </c>
      <c r="Y2035" s="22">
        <f t="shared" si="349"/>
        <v>54060.676816130734</v>
      </c>
      <c r="Z2035" s="22">
        <f t="shared" si="351"/>
        <v>6216977.8338550348</v>
      </c>
      <c r="AA2035" s="11">
        <v>14211</v>
      </c>
      <c r="AB2035" s="2">
        <v>1983</v>
      </c>
      <c r="AC2035" s="2">
        <f t="shared" si="350"/>
        <v>33</v>
      </c>
      <c r="AD2035" s="2" t="s">
        <v>37</v>
      </c>
    </row>
    <row r="2036" spans="1:30" x14ac:dyDescent="0.2">
      <c r="A2036">
        <v>15</v>
      </c>
      <c r="B2036" s="2" t="s">
        <v>545</v>
      </c>
      <c r="C2036" s="2" t="s">
        <v>22</v>
      </c>
      <c r="D2036" s="2" t="s">
        <v>23</v>
      </c>
      <c r="E2036" s="2" t="s">
        <v>2768</v>
      </c>
      <c r="F2036" s="2" t="s">
        <v>2776</v>
      </c>
      <c r="G2036" s="2">
        <v>36</v>
      </c>
      <c r="H2036" s="2">
        <v>39</v>
      </c>
      <c r="I2036" s="3">
        <v>42468</v>
      </c>
      <c r="J2036" s="3">
        <v>42472</v>
      </c>
      <c r="K2036" s="3" t="s">
        <v>2536</v>
      </c>
      <c r="L2036" s="17">
        <f t="shared" si="341"/>
        <v>250.79</v>
      </c>
      <c r="M2036" s="20">
        <f t="shared" si="342"/>
        <v>0.9497587623110969</v>
      </c>
      <c r="N2036" s="2">
        <v>4</v>
      </c>
      <c r="O2036" s="2">
        <v>2190000</v>
      </c>
      <c r="P2036" s="2">
        <v>2700000</v>
      </c>
      <c r="Q2036" s="2">
        <f t="shared" si="343"/>
        <v>510000</v>
      </c>
      <c r="R2036" s="4">
        <f t="shared" si="344"/>
        <v>0.23287671232876711</v>
      </c>
      <c r="S2036" s="2"/>
      <c r="T2036" s="9">
        <f t="shared" si="345"/>
        <v>60833.333333333336</v>
      </c>
      <c r="U2036" s="2">
        <v>75000</v>
      </c>
      <c r="V2036" s="5">
        <f t="shared" si="346"/>
        <v>14166.666666666664</v>
      </c>
      <c r="W2036" s="4">
        <f t="shared" si="347"/>
        <v>0.23287671232876708</v>
      </c>
      <c r="X2036" s="22">
        <f t="shared" si="348"/>
        <v>57776.991373925062</v>
      </c>
      <c r="Y2036" s="22">
        <f t="shared" si="349"/>
        <v>71231.907173332263</v>
      </c>
      <c r="Z2036" s="22">
        <f t="shared" si="351"/>
        <v>2564348.6582399616</v>
      </c>
      <c r="AA2036" s="11">
        <v>1823</v>
      </c>
      <c r="AB2036" s="2">
        <v>2006</v>
      </c>
      <c r="AC2036" s="2">
        <f t="shared" si="350"/>
        <v>10</v>
      </c>
      <c r="AD2036" s="2" t="s">
        <v>37</v>
      </c>
    </row>
    <row r="2037" spans="1:30" x14ac:dyDescent="0.2">
      <c r="A2037">
        <v>15</v>
      </c>
      <c r="B2037" s="2" t="s">
        <v>2242</v>
      </c>
      <c r="C2037" s="2" t="s">
        <v>22</v>
      </c>
      <c r="D2037" s="2" t="s">
        <v>23</v>
      </c>
      <c r="E2037" s="2" t="s">
        <v>2768</v>
      </c>
      <c r="F2037" s="2" t="s">
        <v>2776</v>
      </c>
      <c r="G2037" s="2">
        <v>92</v>
      </c>
      <c r="H2037" s="2">
        <v>101</v>
      </c>
      <c r="I2037" s="3">
        <v>42469</v>
      </c>
      <c r="J2037" s="3">
        <v>42473</v>
      </c>
      <c r="K2037" s="3" t="s">
        <v>2536</v>
      </c>
      <c r="L2037" s="17">
        <f t="shared" si="341"/>
        <v>250.79</v>
      </c>
      <c r="M2037" s="20">
        <f t="shared" si="342"/>
        <v>0.9497587623110969</v>
      </c>
      <c r="N2037" s="2">
        <v>4</v>
      </c>
      <c r="O2037" s="2">
        <v>5550000</v>
      </c>
      <c r="P2037" s="2">
        <v>6000000</v>
      </c>
      <c r="Q2037" s="2">
        <f t="shared" si="343"/>
        <v>450000</v>
      </c>
      <c r="R2037" s="4">
        <f t="shared" si="344"/>
        <v>8.1081081081081086E-2</v>
      </c>
      <c r="S2037" s="2"/>
      <c r="T2037" s="9">
        <f t="shared" si="345"/>
        <v>60326.086956521736</v>
      </c>
      <c r="U2037" s="2">
        <v>65217</v>
      </c>
      <c r="V2037" s="5">
        <f t="shared" si="346"/>
        <v>4890.9130434782637</v>
      </c>
      <c r="W2037" s="4">
        <f t="shared" si="347"/>
        <v>8.1074594594594651E-2</v>
      </c>
      <c r="X2037" s="22">
        <f t="shared" si="348"/>
        <v>57295.229682897691</v>
      </c>
      <c r="Y2037" s="22">
        <f t="shared" si="349"/>
        <v>61940.417201642806</v>
      </c>
      <c r="Z2037" s="22">
        <f t="shared" si="351"/>
        <v>5698518.3825511383</v>
      </c>
      <c r="AA2037" s="11">
        <v>13704</v>
      </c>
      <c r="AB2037" s="2">
        <v>1985</v>
      </c>
      <c r="AC2037" s="2">
        <f t="shared" si="350"/>
        <v>31</v>
      </c>
      <c r="AD2037" s="2" t="s">
        <v>37</v>
      </c>
    </row>
    <row r="2038" spans="1:30" x14ac:dyDescent="0.2">
      <c r="A2038">
        <v>16</v>
      </c>
      <c r="B2038" s="2" t="s">
        <v>2649</v>
      </c>
      <c r="C2038" s="2" t="s">
        <v>22</v>
      </c>
      <c r="D2038" s="2" t="s">
        <v>23</v>
      </c>
      <c r="E2038" s="2" t="s">
        <v>2768</v>
      </c>
      <c r="F2038" s="2" t="s">
        <v>2776</v>
      </c>
      <c r="G2038" s="2">
        <v>76</v>
      </c>
      <c r="H2038" s="2">
        <v>84</v>
      </c>
      <c r="I2038" s="3">
        <v>42478</v>
      </c>
      <c r="J2038" s="3">
        <v>42482</v>
      </c>
      <c r="K2038" s="3" t="s">
        <v>2536</v>
      </c>
      <c r="L2038" s="17">
        <f t="shared" si="341"/>
        <v>250.79</v>
      </c>
      <c r="M2038" s="20">
        <f t="shared" si="342"/>
        <v>0.9497587623110969</v>
      </c>
      <c r="N2038" s="2">
        <v>4</v>
      </c>
      <c r="O2038" s="2">
        <v>3950000</v>
      </c>
      <c r="P2038" s="2">
        <v>4500000</v>
      </c>
      <c r="Q2038" s="2">
        <f t="shared" si="343"/>
        <v>550000</v>
      </c>
      <c r="R2038" s="4">
        <f t="shared" si="344"/>
        <v>0.13924050632911392</v>
      </c>
      <c r="S2038" s="2">
        <v>43598</v>
      </c>
      <c r="T2038" s="9">
        <f t="shared" si="345"/>
        <v>52547.34210526316</v>
      </c>
      <c r="U2038" s="2">
        <v>59784</v>
      </c>
      <c r="V2038" s="5">
        <f t="shared" si="346"/>
        <v>7236.6578947368398</v>
      </c>
      <c r="W2038" s="4">
        <f t="shared" si="347"/>
        <v>0.1377169159239362</v>
      </c>
      <c r="X2038" s="22">
        <f t="shared" si="348"/>
        <v>49907.29860063253</v>
      </c>
      <c r="Y2038" s="22">
        <f t="shared" si="349"/>
        <v>56780.377846006617</v>
      </c>
      <c r="Z2038" s="22">
        <f t="shared" si="351"/>
        <v>4315308.7162965033</v>
      </c>
      <c r="AA2038" s="11">
        <v>2874</v>
      </c>
      <c r="AB2038" s="2">
        <v>1952</v>
      </c>
      <c r="AC2038" s="2">
        <f t="shared" si="350"/>
        <v>64</v>
      </c>
      <c r="AD2038" s="2" t="s">
        <v>838</v>
      </c>
    </row>
    <row r="2039" spans="1:30" x14ac:dyDescent="0.2">
      <c r="A2039">
        <v>17</v>
      </c>
      <c r="B2039" s="2" t="s">
        <v>2686</v>
      </c>
      <c r="C2039" s="2" t="s">
        <v>22</v>
      </c>
      <c r="D2039" s="2" t="s">
        <v>23</v>
      </c>
      <c r="E2039" s="2" t="s">
        <v>2768</v>
      </c>
      <c r="F2039" s="2" t="s">
        <v>2776</v>
      </c>
      <c r="G2039" s="2">
        <v>80</v>
      </c>
      <c r="H2039" s="2">
        <v>88</v>
      </c>
      <c r="I2039" s="3">
        <v>42483</v>
      </c>
      <c r="J2039" s="3">
        <v>42487</v>
      </c>
      <c r="K2039" s="3" t="s">
        <v>2536</v>
      </c>
      <c r="L2039" s="17">
        <f t="shared" si="341"/>
        <v>250.79</v>
      </c>
      <c r="M2039" s="20">
        <f t="shared" si="342"/>
        <v>0.9497587623110969</v>
      </c>
      <c r="N2039" s="2">
        <v>4</v>
      </c>
      <c r="O2039" s="2">
        <v>4850000</v>
      </c>
      <c r="P2039" s="2">
        <v>5250000</v>
      </c>
      <c r="Q2039" s="2">
        <f t="shared" si="343"/>
        <v>400000</v>
      </c>
      <c r="R2039" s="4">
        <f t="shared" si="344"/>
        <v>8.247422680412371E-2</v>
      </c>
      <c r="S2039" s="2"/>
      <c r="T2039" s="9">
        <f t="shared" si="345"/>
        <v>60625</v>
      </c>
      <c r="U2039" s="2">
        <v>65625</v>
      </c>
      <c r="V2039" s="5">
        <f t="shared" si="346"/>
        <v>5000</v>
      </c>
      <c r="W2039" s="4">
        <f t="shared" si="347"/>
        <v>8.247422680412371E-2</v>
      </c>
      <c r="X2039" s="22">
        <f t="shared" si="348"/>
        <v>57579.124965110248</v>
      </c>
      <c r="Y2039" s="22">
        <f t="shared" si="349"/>
        <v>62327.918776665734</v>
      </c>
      <c r="Z2039" s="22">
        <f t="shared" si="351"/>
        <v>4986233.5021332586</v>
      </c>
      <c r="AA2039" s="11">
        <v>6928</v>
      </c>
      <c r="AB2039" s="2">
        <v>1996</v>
      </c>
      <c r="AC2039" s="2">
        <f t="shared" si="350"/>
        <v>20</v>
      </c>
      <c r="AD2039" s="2" t="s">
        <v>161</v>
      </c>
    </row>
    <row r="2040" spans="1:30" x14ac:dyDescent="0.2">
      <c r="A2040">
        <v>18</v>
      </c>
      <c r="B2040" s="2" t="s">
        <v>2063</v>
      </c>
      <c r="C2040" s="2" t="s">
        <v>22</v>
      </c>
      <c r="D2040" s="2" t="s">
        <v>23</v>
      </c>
      <c r="E2040" s="2" t="s">
        <v>2768</v>
      </c>
      <c r="F2040" s="2" t="s">
        <v>2776</v>
      </c>
      <c r="G2040" s="2">
        <v>143</v>
      </c>
      <c r="H2040" s="2">
        <v>157</v>
      </c>
      <c r="I2040" s="3">
        <v>42492</v>
      </c>
      <c r="J2040" s="3">
        <v>42496</v>
      </c>
      <c r="K2040" s="3" t="s">
        <v>2537</v>
      </c>
      <c r="L2040" s="17">
        <f t="shared" si="341"/>
        <v>256.52</v>
      </c>
      <c r="M2040" s="20">
        <f t="shared" si="342"/>
        <v>0.92854358334632781</v>
      </c>
      <c r="N2040" s="2">
        <v>4</v>
      </c>
      <c r="O2040" s="2">
        <v>8000000</v>
      </c>
      <c r="P2040" s="2">
        <v>8550000</v>
      </c>
      <c r="Q2040" s="2">
        <f t="shared" si="343"/>
        <v>550000</v>
      </c>
      <c r="R2040" s="4">
        <f t="shared" si="344"/>
        <v>6.8750000000000006E-2</v>
      </c>
      <c r="S2040" s="2"/>
      <c r="T2040" s="9">
        <f t="shared" si="345"/>
        <v>55944.055944055945</v>
      </c>
      <c r="U2040" s="2">
        <v>59790</v>
      </c>
      <c r="V2040" s="5">
        <f t="shared" si="346"/>
        <v>3845.9440559440554</v>
      </c>
      <c r="W2040" s="4">
        <f t="shared" si="347"/>
        <v>6.8746249999999995E-2</v>
      </c>
      <c r="X2040" s="22">
        <f t="shared" si="348"/>
        <v>51946.494173221137</v>
      </c>
      <c r="Y2040" s="22">
        <f t="shared" si="349"/>
        <v>55517.620848276936</v>
      </c>
      <c r="Z2040" s="22">
        <f t="shared" si="351"/>
        <v>7939019.7813036023</v>
      </c>
      <c r="AA2040" s="11">
        <v>1384</v>
      </c>
      <c r="AB2040" s="2">
        <v>2012</v>
      </c>
      <c r="AC2040" s="2">
        <f t="shared" si="350"/>
        <v>4</v>
      </c>
      <c r="AD2040" s="2" t="s">
        <v>67</v>
      </c>
    </row>
    <row r="2041" spans="1:30" x14ac:dyDescent="0.2">
      <c r="A2041">
        <v>20</v>
      </c>
      <c r="B2041" s="2" t="s">
        <v>2608</v>
      </c>
      <c r="C2041" s="2" t="s">
        <v>22</v>
      </c>
      <c r="D2041" s="2" t="s">
        <v>23</v>
      </c>
      <c r="E2041" s="2" t="s">
        <v>2768</v>
      </c>
      <c r="F2041" s="2" t="s">
        <v>2776</v>
      </c>
      <c r="G2041" s="2">
        <v>50</v>
      </c>
      <c r="H2041" s="2">
        <v>55</v>
      </c>
      <c r="I2041" s="3">
        <v>42504</v>
      </c>
      <c r="J2041" s="3">
        <v>42508</v>
      </c>
      <c r="K2041" s="3" t="s">
        <v>2537</v>
      </c>
      <c r="L2041" s="17">
        <f t="shared" si="341"/>
        <v>256.52</v>
      </c>
      <c r="M2041" s="20">
        <f t="shared" si="342"/>
        <v>0.92854358334632781</v>
      </c>
      <c r="N2041" s="2">
        <v>4</v>
      </c>
      <c r="O2041" s="2">
        <v>3150000</v>
      </c>
      <c r="P2041" s="2">
        <v>3801486</v>
      </c>
      <c r="Q2041" s="2">
        <f t="shared" si="343"/>
        <v>651486</v>
      </c>
      <c r="R2041" s="4">
        <f t="shared" si="344"/>
        <v>0.20682095238095238</v>
      </c>
      <c r="S2041" s="2">
        <v>48514</v>
      </c>
      <c r="T2041" s="9">
        <f t="shared" si="345"/>
        <v>63970.28</v>
      </c>
      <c r="U2041" s="2">
        <v>77000</v>
      </c>
      <c r="V2041" s="5">
        <f t="shared" si="346"/>
        <v>13029.720000000001</v>
      </c>
      <c r="W2041" s="4">
        <f t="shared" si="347"/>
        <v>0.20368396073926831</v>
      </c>
      <c r="X2041" s="22">
        <f t="shared" si="348"/>
        <v>59399.193018867925</v>
      </c>
      <c r="Y2041" s="22">
        <f t="shared" si="349"/>
        <v>71497.855917667242</v>
      </c>
      <c r="Z2041" s="22">
        <f t="shared" si="351"/>
        <v>3574892.7958833622</v>
      </c>
      <c r="AA2041" s="11">
        <v>6740</v>
      </c>
      <c r="AB2041" s="2">
        <v>1991</v>
      </c>
      <c r="AC2041" s="2">
        <f t="shared" si="350"/>
        <v>25</v>
      </c>
      <c r="AD2041" s="2" t="s">
        <v>27</v>
      </c>
    </row>
    <row r="2042" spans="1:30" x14ac:dyDescent="0.2">
      <c r="A2042">
        <v>21</v>
      </c>
      <c r="B2042" s="2" t="s">
        <v>451</v>
      </c>
      <c r="C2042" s="2" t="s">
        <v>22</v>
      </c>
      <c r="D2042" s="2" t="s">
        <v>23</v>
      </c>
      <c r="E2042" s="2" t="s">
        <v>2768</v>
      </c>
      <c r="F2042" s="2" t="s">
        <v>2776</v>
      </c>
      <c r="G2042" s="2">
        <v>53</v>
      </c>
      <c r="H2042" s="2">
        <v>58</v>
      </c>
      <c r="I2042" s="3">
        <v>42512</v>
      </c>
      <c r="J2042" s="3">
        <v>42516</v>
      </c>
      <c r="K2042" s="3" t="s">
        <v>2537</v>
      </c>
      <c r="L2042" s="17">
        <f t="shared" si="341"/>
        <v>256.52</v>
      </c>
      <c r="M2042" s="20">
        <f t="shared" si="342"/>
        <v>0.92854358334632781</v>
      </c>
      <c r="N2042" s="2">
        <v>4</v>
      </c>
      <c r="O2042" s="2">
        <v>3950000</v>
      </c>
      <c r="P2042" s="2">
        <v>4600000</v>
      </c>
      <c r="Q2042" s="2">
        <f t="shared" si="343"/>
        <v>650000</v>
      </c>
      <c r="R2042" s="4">
        <f t="shared" si="344"/>
        <v>0.16455696202531644</v>
      </c>
      <c r="S2042" s="2"/>
      <c r="T2042" s="9">
        <f t="shared" si="345"/>
        <v>74528.301886792455</v>
      </c>
      <c r="U2042" s="2">
        <v>86792</v>
      </c>
      <c r="V2042" s="5">
        <f t="shared" si="346"/>
        <v>12263.698113207545</v>
      </c>
      <c r="W2042" s="4">
        <f t="shared" si="347"/>
        <v>0.16455088607594934</v>
      </c>
      <c r="X2042" s="22">
        <f t="shared" si="348"/>
        <v>69202.776494679143</v>
      </c>
      <c r="Y2042" s="22">
        <f t="shared" si="349"/>
        <v>80590.154685794478</v>
      </c>
      <c r="Z2042" s="22">
        <f t="shared" si="351"/>
        <v>4271278.1983471075</v>
      </c>
      <c r="AA2042" s="11">
        <v>1216</v>
      </c>
      <c r="AB2042" s="2">
        <v>2006</v>
      </c>
      <c r="AC2042" s="2">
        <f t="shared" si="350"/>
        <v>10</v>
      </c>
      <c r="AD2042" s="2" t="s">
        <v>217</v>
      </c>
    </row>
    <row r="2043" spans="1:30" x14ac:dyDescent="0.2">
      <c r="A2043">
        <v>34</v>
      </c>
      <c r="B2043" s="2" t="s">
        <v>2639</v>
      </c>
      <c r="C2043" s="2" t="s">
        <v>22</v>
      </c>
      <c r="D2043" s="2" t="s">
        <v>23</v>
      </c>
      <c r="E2043" s="2" t="s">
        <v>2768</v>
      </c>
      <c r="F2043" s="2" t="s">
        <v>2776</v>
      </c>
      <c r="G2043" s="2">
        <v>65</v>
      </c>
      <c r="H2043" s="2">
        <v>72</v>
      </c>
      <c r="I2043" s="3">
        <v>42601</v>
      </c>
      <c r="J2043" s="3">
        <v>42605</v>
      </c>
      <c r="K2043" s="3" t="s">
        <v>2540</v>
      </c>
      <c r="L2043" s="17">
        <f t="shared" si="341"/>
        <v>272.20999999999998</v>
      </c>
      <c r="M2043" s="20">
        <f t="shared" si="342"/>
        <v>0.87502296021454029</v>
      </c>
      <c r="N2043" s="2">
        <v>4</v>
      </c>
      <c r="O2043" s="2">
        <v>3300000</v>
      </c>
      <c r="P2043" s="2">
        <v>3700000</v>
      </c>
      <c r="Q2043" s="2">
        <f t="shared" si="343"/>
        <v>400000</v>
      </c>
      <c r="R2043" s="4">
        <f t="shared" si="344"/>
        <v>0.12121212121212122</v>
      </c>
      <c r="S2043" s="2"/>
      <c r="T2043" s="9">
        <f t="shared" si="345"/>
        <v>50769.230769230766</v>
      </c>
      <c r="U2043" s="2">
        <v>56923</v>
      </c>
      <c r="V2043" s="5">
        <f t="shared" si="346"/>
        <v>6153.7692307692341</v>
      </c>
      <c r="W2043" s="4">
        <f t="shared" si="347"/>
        <v>0.12121060606060613</v>
      </c>
      <c r="X2043" s="22">
        <f t="shared" si="348"/>
        <v>44424.242595507429</v>
      </c>
      <c r="Y2043" s="22">
        <f t="shared" si="349"/>
        <v>49808.931964292278</v>
      </c>
      <c r="Z2043" s="22">
        <f t="shared" si="351"/>
        <v>3237580.577678998</v>
      </c>
      <c r="AA2043" s="2"/>
      <c r="AB2043" s="2">
        <v>1976</v>
      </c>
      <c r="AC2043" s="2">
        <f t="shared" si="350"/>
        <v>40</v>
      </c>
      <c r="AD2043" s="2" t="s">
        <v>312</v>
      </c>
    </row>
    <row r="2044" spans="1:30" x14ac:dyDescent="0.2">
      <c r="A2044">
        <v>36</v>
      </c>
      <c r="B2044" s="2" t="s">
        <v>702</v>
      </c>
      <c r="C2044" s="2" t="s">
        <v>22</v>
      </c>
      <c r="D2044" s="2" t="s">
        <v>23</v>
      </c>
      <c r="E2044" s="2" t="s">
        <v>2768</v>
      </c>
      <c r="F2044" s="2" t="s">
        <v>2776</v>
      </c>
      <c r="G2044" s="2">
        <v>62</v>
      </c>
      <c r="H2044" s="2">
        <v>71</v>
      </c>
      <c r="I2044" s="3">
        <v>42617</v>
      </c>
      <c r="J2044" s="3">
        <v>42621</v>
      </c>
      <c r="K2044" s="3" t="s">
        <v>2541</v>
      </c>
      <c r="L2044" s="17">
        <f t="shared" si="341"/>
        <v>275.91000000000003</v>
      </c>
      <c r="M2044" s="20">
        <f t="shared" si="342"/>
        <v>0.86328875357906554</v>
      </c>
      <c r="N2044" s="2">
        <v>4</v>
      </c>
      <c r="O2044" s="2">
        <v>4400000</v>
      </c>
      <c r="P2044" s="2">
        <v>4700000</v>
      </c>
      <c r="Q2044" s="2">
        <f t="shared" si="343"/>
        <v>300000</v>
      </c>
      <c r="R2044" s="4">
        <f t="shared" si="344"/>
        <v>6.8181818181818177E-2</v>
      </c>
      <c r="S2044" s="2"/>
      <c r="T2044" s="9">
        <f t="shared" si="345"/>
        <v>70967.741935483864</v>
      </c>
      <c r="U2044" s="2">
        <v>75806</v>
      </c>
      <c r="V2044" s="5">
        <f t="shared" si="346"/>
        <v>4838.2580645161361</v>
      </c>
      <c r="W2044" s="4">
        <f t="shared" si="347"/>
        <v>6.817545454545465E-2</v>
      </c>
      <c r="X2044" s="22">
        <f t="shared" si="348"/>
        <v>61265.653479804641</v>
      </c>
      <c r="Y2044" s="22">
        <f t="shared" si="349"/>
        <v>65442.467253814641</v>
      </c>
      <c r="Z2044" s="22">
        <f t="shared" si="351"/>
        <v>4057432.9697365076</v>
      </c>
      <c r="AA2044" s="2">
        <v>792</v>
      </c>
      <c r="AB2044" s="2">
        <v>1995</v>
      </c>
      <c r="AC2044" s="2">
        <f t="shared" si="350"/>
        <v>21</v>
      </c>
      <c r="AD2044" s="2" t="s">
        <v>90</v>
      </c>
    </row>
    <row r="2045" spans="1:30" x14ac:dyDescent="0.2">
      <c r="A2045">
        <v>37</v>
      </c>
      <c r="B2045" s="2" t="s">
        <v>2757</v>
      </c>
      <c r="C2045" s="2" t="s">
        <v>22</v>
      </c>
      <c r="D2045" s="2" t="s">
        <v>23</v>
      </c>
      <c r="E2045" s="2" t="s">
        <v>2768</v>
      </c>
      <c r="F2045" s="2" t="s">
        <v>2776</v>
      </c>
      <c r="G2045" s="2">
        <v>176</v>
      </c>
      <c r="H2045" s="2">
        <v>200</v>
      </c>
      <c r="I2045" s="3">
        <v>42625</v>
      </c>
      <c r="J2045" s="3">
        <v>42629</v>
      </c>
      <c r="K2045" s="3" t="s">
        <v>2541</v>
      </c>
      <c r="L2045" s="17">
        <f t="shared" si="341"/>
        <v>275.91000000000003</v>
      </c>
      <c r="M2045" s="20">
        <f t="shared" si="342"/>
        <v>0.86328875357906554</v>
      </c>
      <c r="N2045" s="2">
        <v>4</v>
      </c>
      <c r="O2045" s="2">
        <v>8500000</v>
      </c>
      <c r="P2045" s="2">
        <v>9000000</v>
      </c>
      <c r="Q2045" s="2">
        <f t="shared" si="343"/>
        <v>500000</v>
      </c>
      <c r="R2045" s="4">
        <f t="shared" si="344"/>
        <v>5.8823529411764705E-2</v>
      </c>
      <c r="S2045" s="2">
        <v>18710</v>
      </c>
      <c r="T2045" s="9">
        <f t="shared" si="345"/>
        <v>48401.76136363636</v>
      </c>
      <c r="U2045" s="2">
        <v>51243</v>
      </c>
      <c r="V2045" s="5">
        <f t="shared" si="346"/>
        <v>2841.2386363636397</v>
      </c>
      <c r="W2045" s="4">
        <f t="shared" si="347"/>
        <v>5.8701141369996233E-2</v>
      </c>
      <c r="X2045" s="22">
        <f t="shared" si="348"/>
        <v>41784.696238645003</v>
      </c>
      <c r="Y2045" s="22">
        <f t="shared" si="349"/>
        <v>44237.505599652053</v>
      </c>
      <c r="Z2045" s="22">
        <f t="shared" si="351"/>
        <v>7785800.9855387611</v>
      </c>
      <c r="AA2045" s="2"/>
      <c r="AB2045" s="2">
        <v>1976</v>
      </c>
      <c r="AC2045" s="2">
        <f t="shared" si="350"/>
        <v>40</v>
      </c>
      <c r="AD2045" s="2" t="s">
        <v>127</v>
      </c>
    </row>
    <row r="2046" spans="1:30" x14ac:dyDescent="0.2">
      <c r="A2046">
        <v>38</v>
      </c>
      <c r="B2046" s="2" t="s">
        <v>2624</v>
      </c>
      <c r="C2046" s="2" t="s">
        <v>22</v>
      </c>
      <c r="D2046" s="2" t="s">
        <v>23</v>
      </c>
      <c r="E2046" s="2" t="s">
        <v>2768</v>
      </c>
      <c r="F2046" s="2" t="s">
        <v>2776</v>
      </c>
      <c r="G2046" s="2">
        <v>54</v>
      </c>
      <c r="H2046" s="2">
        <v>63</v>
      </c>
      <c r="I2046" s="3">
        <v>42629</v>
      </c>
      <c r="J2046" s="3">
        <v>42633</v>
      </c>
      <c r="K2046" s="3" t="s">
        <v>2541</v>
      </c>
      <c r="L2046" s="17">
        <f t="shared" si="341"/>
        <v>275.91000000000003</v>
      </c>
      <c r="M2046" s="20">
        <f t="shared" si="342"/>
        <v>0.86328875357906554</v>
      </c>
      <c r="N2046" s="2">
        <v>4</v>
      </c>
      <c r="O2046" s="2">
        <v>3390000</v>
      </c>
      <c r="P2046" s="2">
        <v>3800000</v>
      </c>
      <c r="Q2046" s="2">
        <f t="shared" si="343"/>
        <v>410000</v>
      </c>
      <c r="R2046" s="4">
        <f t="shared" si="344"/>
        <v>0.12094395280235988</v>
      </c>
      <c r="S2046" s="2"/>
      <c r="T2046" s="9">
        <f t="shared" si="345"/>
        <v>62777.777777777781</v>
      </c>
      <c r="U2046" s="2">
        <v>70370</v>
      </c>
      <c r="V2046" s="5">
        <f t="shared" si="346"/>
        <v>7592.222222222219</v>
      </c>
      <c r="W2046" s="4">
        <f t="shared" si="347"/>
        <v>0.12093805309734508</v>
      </c>
      <c r="X2046" s="22">
        <f t="shared" si="348"/>
        <v>54195.349530241336</v>
      </c>
      <c r="Y2046" s="22">
        <f t="shared" si="349"/>
        <v>60749.629589358839</v>
      </c>
      <c r="Z2046" s="22">
        <f t="shared" si="351"/>
        <v>3280479.9978253772</v>
      </c>
      <c r="AA2046" s="11">
        <v>1396</v>
      </c>
      <c r="AB2046" s="2">
        <v>1996</v>
      </c>
      <c r="AC2046" s="2">
        <f t="shared" si="350"/>
        <v>20</v>
      </c>
      <c r="AD2046" s="2" t="s">
        <v>37</v>
      </c>
    </row>
    <row r="2047" spans="1:30" x14ac:dyDescent="0.2">
      <c r="A2047">
        <v>38</v>
      </c>
      <c r="B2047" s="2" t="s">
        <v>2730</v>
      </c>
      <c r="C2047" s="2" t="s">
        <v>22</v>
      </c>
      <c r="D2047" s="2" t="s">
        <v>23</v>
      </c>
      <c r="E2047" s="2" t="s">
        <v>2768</v>
      </c>
      <c r="F2047" s="2" t="s">
        <v>2776</v>
      </c>
      <c r="G2047" s="2">
        <v>102</v>
      </c>
      <c r="H2047" s="2"/>
      <c r="I2047" s="3">
        <v>42629</v>
      </c>
      <c r="J2047" s="3">
        <v>42633</v>
      </c>
      <c r="K2047" s="3" t="s">
        <v>2541</v>
      </c>
      <c r="L2047" s="17">
        <f t="shared" si="341"/>
        <v>275.91000000000003</v>
      </c>
      <c r="M2047" s="20">
        <f t="shared" si="342"/>
        <v>0.86328875357906554</v>
      </c>
      <c r="N2047" s="2">
        <v>4</v>
      </c>
      <c r="O2047" s="2">
        <v>6800000</v>
      </c>
      <c r="P2047" s="2">
        <v>7550000</v>
      </c>
      <c r="Q2047" s="2">
        <f t="shared" si="343"/>
        <v>750000</v>
      </c>
      <c r="R2047" s="4">
        <f t="shared" si="344"/>
        <v>0.11029411764705882</v>
      </c>
      <c r="S2047" s="2">
        <v>104000</v>
      </c>
      <c r="T2047" s="9">
        <f t="shared" si="345"/>
        <v>67686.274509803916</v>
      </c>
      <c r="U2047" s="2">
        <v>75039</v>
      </c>
      <c r="V2047" s="5">
        <f t="shared" si="346"/>
        <v>7352.7254901960841</v>
      </c>
      <c r="W2047" s="4">
        <f t="shared" si="347"/>
        <v>0.1086294901506374</v>
      </c>
      <c r="X2047" s="22">
        <f t="shared" si="348"/>
        <v>58432.799555979094</v>
      </c>
      <c r="Y2047" s="22">
        <f t="shared" si="349"/>
        <v>64780.324779819501</v>
      </c>
      <c r="Z2047" s="22">
        <f t="shared" si="351"/>
        <v>6607593.1275415886</v>
      </c>
      <c r="AA2047" s="11">
        <v>18581</v>
      </c>
      <c r="AB2047" s="2">
        <v>1987</v>
      </c>
      <c r="AC2047" s="2">
        <f t="shared" si="350"/>
        <v>29</v>
      </c>
      <c r="AD2047" s="2" t="s">
        <v>494</v>
      </c>
    </row>
    <row r="2048" spans="1:30" x14ac:dyDescent="0.2">
      <c r="A2048">
        <v>38</v>
      </c>
      <c r="B2048" s="2" t="s">
        <v>2626</v>
      </c>
      <c r="C2048" s="2" t="s">
        <v>22</v>
      </c>
      <c r="D2048" s="2" t="s">
        <v>23</v>
      </c>
      <c r="E2048" s="2" t="s">
        <v>2768</v>
      </c>
      <c r="F2048" s="2" t="s">
        <v>2776</v>
      </c>
      <c r="G2048" s="2">
        <v>58</v>
      </c>
      <c r="H2048" s="2">
        <v>64</v>
      </c>
      <c r="I2048" s="3">
        <v>42630</v>
      </c>
      <c r="J2048" s="3">
        <v>42634</v>
      </c>
      <c r="K2048" s="3" t="s">
        <v>2541</v>
      </c>
      <c r="L2048" s="17">
        <f t="shared" si="341"/>
        <v>275.91000000000003</v>
      </c>
      <c r="M2048" s="20">
        <f t="shared" si="342"/>
        <v>0.86328875357906554</v>
      </c>
      <c r="N2048" s="2">
        <v>4</v>
      </c>
      <c r="O2048" s="2">
        <v>3900000</v>
      </c>
      <c r="P2048" s="2">
        <v>4500000</v>
      </c>
      <c r="Q2048" s="2">
        <f t="shared" si="343"/>
        <v>600000</v>
      </c>
      <c r="R2048" s="4">
        <f t="shared" si="344"/>
        <v>0.15384615384615385</v>
      </c>
      <c r="S2048" s="2">
        <v>49000</v>
      </c>
      <c r="T2048" s="9">
        <f t="shared" si="345"/>
        <v>68086.206896551725</v>
      </c>
      <c r="U2048" s="2">
        <v>78431</v>
      </c>
      <c r="V2048" s="5">
        <f t="shared" si="346"/>
        <v>10344.793103448275</v>
      </c>
      <c r="W2048" s="4">
        <f t="shared" si="347"/>
        <v>0.15193669283362876</v>
      </c>
      <c r="X2048" s="22">
        <f t="shared" si="348"/>
        <v>58778.056687650511</v>
      </c>
      <c r="Y2048" s="22">
        <f t="shared" si="349"/>
        <v>67708.600231959688</v>
      </c>
      <c r="Z2048" s="22">
        <f t="shared" si="351"/>
        <v>3927098.8134536617</v>
      </c>
      <c r="AA2048" s="11">
        <v>3103</v>
      </c>
      <c r="AB2048" s="2">
        <v>1996</v>
      </c>
      <c r="AC2048" s="2">
        <f t="shared" si="350"/>
        <v>20</v>
      </c>
      <c r="AD2048" s="2" t="s">
        <v>46</v>
      </c>
    </row>
    <row r="2049" spans="1:30" x14ac:dyDescent="0.2">
      <c r="A2049">
        <v>38</v>
      </c>
      <c r="B2049" s="2" t="s">
        <v>1168</v>
      </c>
      <c r="C2049" s="2" t="s">
        <v>22</v>
      </c>
      <c r="D2049" s="2" t="s">
        <v>23</v>
      </c>
      <c r="E2049" s="2" t="s">
        <v>2768</v>
      </c>
      <c r="F2049" s="2" t="s">
        <v>2776</v>
      </c>
      <c r="G2049" s="2">
        <v>73</v>
      </c>
      <c r="H2049" s="2">
        <v>78</v>
      </c>
      <c r="I2049" s="3">
        <v>42630</v>
      </c>
      <c r="J2049" s="3">
        <v>42634</v>
      </c>
      <c r="K2049" s="3" t="s">
        <v>2541</v>
      </c>
      <c r="L2049" s="17">
        <f t="shared" si="341"/>
        <v>275.91000000000003</v>
      </c>
      <c r="M2049" s="20">
        <f t="shared" si="342"/>
        <v>0.86328875357906554</v>
      </c>
      <c r="N2049" s="2">
        <v>4</v>
      </c>
      <c r="O2049" s="2">
        <v>4900000</v>
      </c>
      <c r="P2049" s="2">
        <v>5525000</v>
      </c>
      <c r="Q2049" s="2">
        <f t="shared" si="343"/>
        <v>625000</v>
      </c>
      <c r="R2049" s="4">
        <f t="shared" si="344"/>
        <v>0.12755102040816327</v>
      </c>
      <c r="S2049" s="2"/>
      <c r="T2049" s="9">
        <f t="shared" si="345"/>
        <v>67123.287671232873</v>
      </c>
      <c r="U2049" s="2">
        <v>75685</v>
      </c>
      <c r="V2049" s="5">
        <f t="shared" si="346"/>
        <v>8561.7123287671275</v>
      </c>
      <c r="W2049" s="4">
        <f t="shared" si="347"/>
        <v>0.1275520408163266</v>
      </c>
      <c r="X2049" s="22">
        <f t="shared" si="348"/>
        <v>57946.779349827681</v>
      </c>
      <c r="Y2049" s="22">
        <f t="shared" si="349"/>
        <v>65338.009314631578</v>
      </c>
      <c r="Z2049" s="22">
        <f t="shared" si="351"/>
        <v>4769674.6799681056</v>
      </c>
      <c r="AA2049" s="11">
        <v>18884</v>
      </c>
      <c r="AB2049" s="2">
        <v>2006</v>
      </c>
      <c r="AC2049" s="2">
        <f t="shared" si="350"/>
        <v>10</v>
      </c>
      <c r="AD2049" s="2" t="s">
        <v>105</v>
      </c>
    </row>
    <row r="2050" spans="1:30" x14ac:dyDescent="0.2">
      <c r="A2050">
        <v>40</v>
      </c>
      <c r="B2050" s="2" t="s">
        <v>2634</v>
      </c>
      <c r="C2050" s="2" t="s">
        <v>22</v>
      </c>
      <c r="D2050" s="2" t="s">
        <v>23</v>
      </c>
      <c r="E2050" s="2" t="s">
        <v>2768</v>
      </c>
      <c r="F2050" s="2" t="s">
        <v>2776</v>
      </c>
      <c r="G2050" s="2">
        <v>64</v>
      </c>
      <c r="H2050" s="2">
        <v>72</v>
      </c>
      <c r="I2050" s="3">
        <v>42643</v>
      </c>
      <c r="J2050" s="3">
        <v>42647</v>
      </c>
      <c r="K2050" s="3" t="s">
        <v>2542</v>
      </c>
      <c r="L2050" s="17">
        <f t="shared" ref="L2050:L2113" si="352">IF(K2050="Januar",238.19,IF(K2050="Februar",240.59,IF(K2050="Mars",245.99,IF(K2050="April",250.79,IF(K2050="Mai",256.52,IF(K2050="Juni",259.83,IF(K2050="Juli",265.66,IF(K2050="August",272.21,IF(K2050="September",275.91,IF(K2050="Oktober",281.13,IF(K2050="November",284.38,IF(K2050="Desember",287.34,0))))))))))))</f>
        <v>281.13</v>
      </c>
      <c r="M2050" s="20">
        <f t="shared" ref="M2050:M2113" si="353">$L$2/L2050</f>
        <v>0.84725927506847365</v>
      </c>
      <c r="N2050" s="2">
        <v>4</v>
      </c>
      <c r="O2050" s="2">
        <v>4600000</v>
      </c>
      <c r="P2050" s="2">
        <v>4975000</v>
      </c>
      <c r="Q2050" s="2">
        <f t="shared" ref="Q2050:Q2113" si="354">P2050-O2050</f>
        <v>375000</v>
      </c>
      <c r="R2050" s="4">
        <f t="shared" ref="R2050:R2113" si="355">Q2050/O2050</f>
        <v>8.1521739130434784E-2</v>
      </c>
      <c r="S2050" s="2">
        <v>4265</v>
      </c>
      <c r="T2050" s="9">
        <f t="shared" ref="T2050:T2113" si="356">(O2050+S2050)/G2050</f>
        <v>71941.640625</v>
      </c>
      <c r="U2050" s="2">
        <v>77801</v>
      </c>
      <c r="V2050" s="5">
        <f t="shared" ref="V2050:V2113" si="357">U2050-T2050</f>
        <v>5859.359375</v>
      </c>
      <c r="W2050" s="4">
        <f t="shared" ref="W2050:W2113" si="358">V2050/T2050</f>
        <v>8.1446007126001654E-2</v>
      </c>
      <c r="X2050" s="22">
        <f t="shared" ref="X2050:X2113" si="359">T2050*M2050</f>
        <v>60953.222283174153</v>
      </c>
      <c r="Y2050" s="22">
        <f t="shared" ref="Y2050:Y2113" si="360">U2050*M2050</f>
        <v>65917.618859602313</v>
      </c>
      <c r="Z2050" s="22">
        <f t="shared" si="351"/>
        <v>4218727.607014548</v>
      </c>
      <c r="AA2050" s="11">
        <v>6006</v>
      </c>
      <c r="AB2050" s="2">
        <v>1984</v>
      </c>
      <c r="AC2050" s="2">
        <f t="shared" ref="AC2050:AC2113" si="361">2016-AB2050</f>
        <v>32</v>
      </c>
      <c r="AD2050" s="2" t="s">
        <v>79</v>
      </c>
    </row>
    <row r="2051" spans="1:30" x14ac:dyDescent="0.2">
      <c r="A2051">
        <v>41</v>
      </c>
      <c r="B2051" s="2" t="s">
        <v>356</v>
      </c>
      <c r="C2051" s="2" t="s">
        <v>22</v>
      </c>
      <c r="D2051" s="2" t="s">
        <v>23</v>
      </c>
      <c r="E2051" s="2" t="s">
        <v>2768</v>
      </c>
      <c r="F2051" s="2" t="s">
        <v>2776</v>
      </c>
      <c r="G2051" s="2">
        <v>39</v>
      </c>
      <c r="H2051" s="2">
        <v>43</v>
      </c>
      <c r="I2051" s="3">
        <v>42650</v>
      </c>
      <c r="J2051" s="3">
        <v>42654</v>
      </c>
      <c r="K2051" s="3" t="s">
        <v>2542</v>
      </c>
      <c r="L2051" s="17">
        <f t="shared" si="352"/>
        <v>281.13</v>
      </c>
      <c r="M2051" s="20">
        <f t="shared" si="353"/>
        <v>0.84725927506847365</v>
      </c>
      <c r="N2051" s="2">
        <v>4</v>
      </c>
      <c r="O2051" s="2">
        <v>2950000</v>
      </c>
      <c r="P2051" s="2">
        <v>3500000</v>
      </c>
      <c r="Q2051" s="2">
        <f t="shared" si="354"/>
        <v>550000</v>
      </c>
      <c r="R2051" s="4">
        <f t="shared" si="355"/>
        <v>0.1864406779661017</v>
      </c>
      <c r="S2051" s="2"/>
      <c r="T2051" s="9">
        <f t="shared" si="356"/>
        <v>75641.025641025641</v>
      </c>
      <c r="U2051" s="2">
        <v>89744</v>
      </c>
      <c r="V2051" s="5">
        <f t="shared" si="357"/>
        <v>14102.974358974359</v>
      </c>
      <c r="W2051" s="4">
        <f t="shared" si="358"/>
        <v>0.18644610169491527</v>
      </c>
      <c r="X2051" s="22">
        <f t="shared" si="359"/>
        <v>64087.56055005121</v>
      </c>
      <c r="Y2051" s="22">
        <f t="shared" si="360"/>
        <v>76036.436381745094</v>
      </c>
      <c r="Z2051" s="22">
        <f t="shared" ref="Z2051:Z2114" si="362">Y2051*G2051</f>
        <v>2965421.0188880586</v>
      </c>
      <c r="AA2051" s="11">
        <v>4893</v>
      </c>
      <c r="AB2051" s="2">
        <v>2009</v>
      </c>
      <c r="AC2051" s="2">
        <f t="shared" si="361"/>
        <v>7</v>
      </c>
      <c r="AD2051" s="2" t="s">
        <v>83</v>
      </c>
    </row>
    <row r="2052" spans="1:30" x14ac:dyDescent="0.2">
      <c r="A2052">
        <v>41</v>
      </c>
      <c r="B2052" s="2" t="s">
        <v>2754</v>
      </c>
      <c r="C2052" s="2" t="s">
        <v>22</v>
      </c>
      <c r="D2052" s="2" t="s">
        <v>23</v>
      </c>
      <c r="E2052" s="2" t="s">
        <v>2768</v>
      </c>
      <c r="F2052" s="2" t="s">
        <v>2776</v>
      </c>
      <c r="G2052" s="2">
        <v>150</v>
      </c>
      <c r="H2052" s="2">
        <v>173</v>
      </c>
      <c r="I2052" s="3">
        <v>42650</v>
      </c>
      <c r="J2052" s="3">
        <v>42654</v>
      </c>
      <c r="K2052" s="3" t="s">
        <v>2542</v>
      </c>
      <c r="L2052" s="17">
        <f t="shared" si="352"/>
        <v>281.13</v>
      </c>
      <c r="M2052" s="20">
        <f t="shared" si="353"/>
        <v>0.84725927506847365</v>
      </c>
      <c r="N2052" s="2">
        <v>4</v>
      </c>
      <c r="O2052" s="2">
        <v>6200000</v>
      </c>
      <c r="P2052" s="2">
        <v>7000000</v>
      </c>
      <c r="Q2052" s="2">
        <f t="shared" si="354"/>
        <v>800000</v>
      </c>
      <c r="R2052" s="4">
        <f t="shared" si="355"/>
        <v>0.12903225806451613</v>
      </c>
      <c r="S2052" s="2"/>
      <c r="T2052" s="9">
        <f t="shared" si="356"/>
        <v>41333.333333333336</v>
      </c>
      <c r="U2052" s="2">
        <v>46667</v>
      </c>
      <c r="V2052" s="5">
        <f t="shared" si="357"/>
        <v>5333.6666666666642</v>
      </c>
      <c r="W2052" s="4">
        <f t="shared" si="358"/>
        <v>0.1290403225806451</v>
      </c>
      <c r="X2052" s="22">
        <f t="shared" si="359"/>
        <v>35020.050036163579</v>
      </c>
      <c r="Y2052" s="22">
        <f t="shared" si="360"/>
        <v>39539.048589620463</v>
      </c>
      <c r="Z2052" s="22">
        <f t="shared" si="362"/>
        <v>5930857.288443069</v>
      </c>
      <c r="AA2052" s="11">
        <v>1633</v>
      </c>
      <c r="AB2052" s="2">
        <v>1987</v>
      </c>
      <c r="AC2052" s="2">
        <f t="shared" si="361"/>
        <v>29</v>
      </c>
      <c r="AD2052" s="2" t="s">
        <v>90</v>
      </c>
    </row>
    <row r="2053" spans="1:30" x14ac:dyDescent="0.2">
      <c r="A2053">
        <v>42</v>
      </c>
      <c r="B2053" s="2" t="s">
        <v>615</v>
      </c>
      <c r="C2053" s="2" t="s">
        <v>22</v>
      </c>
      <c r="D2053" s="2" t="s">
        <v>23</v>
      </c>
      <c r="E2053" s="2" t="s">
        <v>2768</v>
      </c>
      <c r="F2053" s="2" t="s">
        <v>2776</v>
      </c>
      <c r="G2053" s="2">
        <v>50</v>
      </c>
      <c r="H2053" s="2">
        <v>55</v>
      </c>
      <c r="I2053" s="3">
        <v>42657</v>
      </c>
      <c r="J2053" s="3">
        <v>42661</v>
      </c>
      <c r="K2053" s="3" t="s">
        <v>2542</v>
      </c>
      <c r="L2053" s="17">
        <f t="shared" si="352"/>
        <v>281.13</v>
      </c>
      <c r="M2053" s="20">
        <f t="shared" si="353"/>
        <v>0.84725927506847365</v>
      </c>
      <c r="N2053" s="2">
        <v>4</v>
      </c>
      <c r="O2053" s="2">
        <v>3000000</v>
      </c>
      <c r="P2053" s="2">
        <v>3750000</v>
      </c>
      <c r="Q2053" s="2">
        <f t="shared" si="354"/>
        <v>750000</v>
      </c>
      <c r="R2053" s="4">
        <f t="shared" si="355"/>
        <v>0.25</v>
      </c>
      <c r="S2053" s="2"/>
      <c r="T2053" s="9">
        <f t="shared" si="356"/>
        <v>60000</v>
      </c>
      <c r="U2053" s="2">
        <v>75000</v>
      </c>
      <c r="V2053" s="5">
        <f t="shared" si="357"/>
        <v>15000</v>
      </c>
      <c r="W2053" s="4">
        <f t="shared" si="358"/>
        <v>0.25</v>
      </c>
      <c r="X2053" s="22">
        <f t="shared" si="359"/>
        <v>50835.556504108419</v>
      </c>
      <c r="Y2053" s="22">
        <f t="shared" si="360"/>
        <v>63544.445630135524</v>
      </c>
      <c r="Z2053" s="22">
        <f t="shared" si="362"/>
        <v>3177222.2815067763</v>
      </c>
      <c r="AA2053" s="11">
        <v>4884</v>
      </c>
      <c r="AB2053" s="2">
        <v>2005</v>
      </c>
      <c r="AC2053" s="2">
        <f t="shared" si="361"/>
        <v>11</v>
      </c>
      <c r="AD2053" s="2" t="s">
        <v>67</v>
      </c>
    </row>
    <row r="2054" spans="1:30" x14ac:dyDescent="0.2">
      <c r="A2054">
        <v>47</v>
      </c>
      <c r="B2054" s="2" t="s">
        <v>2733</v>
      </c>
      <c r="C2054" s="2" t="s">
        <v>22</v>
      </c>
      <c r="D2054" s="2" t="s">
        <v>23</v>
      </c>
      <c r="E2054" s="2" t="s">
        <v>2768</v>
      </c>
      <c r="F2054" s="2" t="s">
        <v>2776</v>
      </c>
      <c r="G2054" s="2">
        <v>109</v>
      </c>
      <c r="H2054" s="2">
        <v>121</v>
      </c>
      <c r="I2054" s="3">
        <v>42692</v>
      </c>
      <c r="J2054" s="3">
        <v>42696</v>
      </c>
      <c r="K2054" s="3" t="s">
        <v>2543</v>
      </c>
      <c r="L2054" s="17">
        <f t="shared" si="352"/>
        <v>284.38</v>
      </c>
      <c r="M2054" s="20">
        <f t="shared" si="353"/>
        <v>0.83757648217174208</v>
      </c>
      <c r="N2054" s="2">
        <v>4</v>
      </c>
      <c r="O2054" s="2">
        <v>5600000</v>
      </c>
      <c r="P2054" s="2">
        <v>6500000</v>
      </c>
      <c r="Q2054" s="2">
        <f t="shared" si="354"/>
        <v>900000</v>
      </c>
      <c r="R2054" s="4">
        <f t="shared" si="355"/>
        <v>0.16071428571428573</v>
      </c>
      <c r="S2054" s="2"/>
      <c r="T2054" s="9">
        <f t="shared" si="356"/>
        <v>51376.146788990824</v>
      </c>
      <c r="U2054" s="2">
        <v>59633</v>
      </c>
      <c r="V2054" s="5">
        <f t="shared" si="357"/>
        <v>8256.8532110091764</v>
      </c>
      <c r="W2054" s="4">
        <f t="shared" si="358"/>
        <v>0.16071375000000004</v>
      </c>
      <c r="X2054" s="22">
        <f t="shared" si="359"/>
        <v>43031.452295061979</v>
      </c>
      <c r="Y2054" s="22">
        <f t="shared" si="360"/>
        <v>49947.198361347495</v>
      </c>
      <c r="Z2054" s="22">
        <f t="shared" si="362"/>
        <v>5444244.6213868773</v>
      </c>
      <c r="AA2054" s="11">
        <v>5762</v>
      </c>
      <c r="AB2054" s="2">
        <v>2008</v>
      </c>
      <c r="AC2054" s="2">
        <f t="shared" si="361"/>
        <v>8</v>
      </c>
      <c r="AD2054" s="2" t="s">
        <v>58</v>
      </c>
    </row>
    <row r="2055" spans="1:30" x14ac:dyDescent="0.2">
      <c r="A2055">
        <v>2</v>
      </c>
      <c r="B2055" s="2" t="s">
        <v>857</v>
      </c>
      <c r="C2055" s="2" t="s">
        <v>22</v>
      </c>
      <c r="D2055" s="2" t="s">
        <v>23</v>
      </c>
      <c r="E2055" s="2" t="s">
        <v>2767</v>
      </c>
      <c r="F2055" s="2" t="s">
        <v>2776</v>
      </c>
      <c r="G2055" s="2">
        <v>53</v>
      </c>
      <c r="H2055" s="2">
        <v>62</v>
      </c>
      <c r="I2055" s="3">
        <v>42371</v>
      </c>
      <c r="J2055" s="3">
        <v>42381</v>
      </c>
      <c r="K2055" s="3" t="s">
        <v>2533</v>
      </c>
      <c r="L2055" s="17">
        <f t="shared" si="352"/>
        <v>238.19</v>
      </c>
      <c r="M2055" s="20">
        <f t="shared" si="353"/>
        <v>1</v>
      </c>
      <c r="N2055" s="2">
        <v>10</v>
      </c>
      <c r="O2055" s="2">
        <v>3200000</v>
      </c>
      <c r="P2055" s="2">
        <v>3650000</v>
      </c>
      <c r="Q2055" s="2">
        <f t="shared" si="354"/>
        <v>450000</v>
      </c>
      <c r="R2055" s="4">
        <f t="shared" si="355"/>
        <v>0.140625</v>
      </c>
      <c r="S2055" s="2">
        <v>2734</v>
      </c>
      <c r="T2055" s="9">
        <f t="shared" si="356"/>
        <v>60428.943396226416</v>
      </c>
      <c r="U2055" s="2">
        <v>68920</v>
      </c>
      <c r="V2055" s="5">
        <f t="shared" si="357"/>
        <v>8491.0566037735844</v>
      </c>
      <c r="W2055" s="4">
        <f t="shared" si="358"/>
        <v>0.14051307414227968</v>
      </c>
      <c r="X2055" s="22">
        <f t="shared" si="359"/>
        <v>60428.943396226416</v>
      </c>
      <c r="Y2055" s="22">
        <f t="shared" si="360"/>
        <v>68920</v>
      </c>
      <c r="Z2055" s="22">
        <f t="shared" si="362"/>
        <v>3652760</v>
      </c>
      <c r="AA2055" s="11">
        <v>4176</v>
      </c>
      <c r="AB2055" s="2">
        <v>2005</v>
      </c>
      <c r="AC2055" s="2">
        <f t="shared" si="361"/>
        <v>11</v>
      </c>
      <c r="AD2055" s="2" t="s">
        <v>161</v>
      </c>
    </row>
    <row r="2056" spans="1:30" x14ac:dyDescent="0.2">
      <c r="A2056">
        <v>2</v>
      </c>
      <c r="B2056" s="2" t="s">
        <v>2112</v>
      </c>
      <c r="C2056" s="2" t="s">
        <v>22</v>
      </c>
      <c r="D2056" s="2" t="s">
        <v>23</v>
      </c>
      <c r="E2056" s="2" t="s">
        <v>2767</v>
      </c>
      <c r="F2056" s="2" t="s">
        <v>2776</v>
      </c>
      <c r="G2056" s="2">
        <v>95</v>
      </c>
      <c r="H2056" s="2">
        <v>106</v>
      </c>
      <c r="I2056" s="3">
        <v>42371</v>
      </c>
      <c r="J2056" s="3">
        <v>42381</v>
      </c>
      <c r="K2056" s="3" t="s">
        <v>2533</v>
      </c>
      <c r="L2056" s="17">
        <f t="shared" si="352"/>
        <v>238.19</v>
      </c>
      <c r="M2056" s="20">
        <f t="shared" si="353"/>
        <v>1</v>
      </c>
      <c r="N2056" s="2">
        <v>10</v>
      </c>
      <c r="O2056" s="2">
        <v>3800000</v>
      </c>
      <c r="P2056" s="2">
        <v>4050000</v>
      </c>
      <c r="Q2056" s="2">
        <f t="shared" si="354"/>
        <v>250000</v>
      </c>
      <c r="R2056" s="4">
        <f t="shared" si="355"/>
        <v>6.5789473684210523E-2</v>
      </c>
      <c r="S2056" s="2"/>
      <c r="T2056" s="9">
        <f t="shared" si="356"/>
        <v>40000</v>
      </c>
      <c r="U2056" s="2">
        <v>42632</v>
      </c>
      <c r="V2056" s="5">
        <f t="shared" si="357"/>
        <v>2632</v>
      </c>
      <c r="W2056" s="4">
        <f t="shared" si="358"/>
        <v>6.5799999999999997E-2</v>
      </c>
      <c r="X2056" s="22">
        <f t="shared" si="359"/>
        <v>40000</v>
      </c>
      <c r="Y2056" s="22">
        <f t="shared" si="360"/>
        <v>42632</v>
      </c>
      <c r="Z2056" s="22">
        <f t="shared" si="362"/>
        <v>4050040</v>
      </c>
      <c r="AA2056" s="11">
        <v>11819</v>
      </c>
      <c r="AB2056" s="2">
        <v>1962</v>
      </c>
      <c r="AC2056" s="2">
        <f t="shared" si="361"/>
        <v>54</v>
      </c>
      <c r="AD2056" s="2" t="s">
        <v>90</v>
      </c>
    </row>
    <row r="2057" spans="1:30" x14ac:dyDescent="0.2">
      <c r="A2057">
        <v>3</v>
      </c>
      <c r="B2057" s="2" t="s">
        <v>1620</v>
      </c>
      <c r="C2057" s="2" t="s">
        <v>22</v>
      </c>
      <c r="D2057" s="2" t="s">
        <v>23</v>
      </c>
      <c r="E2057" s="2" t="s">
        <v>2767</v>
      </c>
      <c r="F2057" s="2" t="s">
        <v>2776</v>
      </c>
      <c r="G2057" s="2">
        <v>73</v>
      </c>
      <c r="H2057" s="2">
        <v>80</v>
      </c>
      <c r="I2057" s="3">
        <v>42377</v>
      </c>
      <c r="J2057" s="3">
        <v>42387</v>
      </c>
      <c r="K2057" s="3" t="s">
        <v>2533</v>
      </c>
      <c r="L2057" s="17">
        <f t="shared" si="352"/>
        <v>238.19</v>
      </c>
      <c r="M2057" s="20">
        <f t="shared" si="353"/>
        <v>1</v>
      </c>
      <c r="N2057" s="2">
        <v>10</v>
      </c>
      <c r="O2057" s="2">
        <v>4700000</v>
      </c>
      <c r="P2057" s="2">
        <v>5370000</v>
      </c>
      <c r="Q2057" s="2">
        <f t="shared" si="354"/>
        <v>670000</v>
      </c>
      <c r="R2057" s="4">
        <f t="shared" si="355"/>
        <v>0.14255319148936171</v>
      </c>
      <c r="S2057" s="2"/>
      <c r="T2057" s="9">
        <f t="shared" si="356"/>
        <v>64383.561643835616</v>
      </c>
      <c r="U2057" s="2">
        <v>73562</v>
      </c>
      <c r="V2057" s="5">
        <f t="shared" si="357"/>
        <v>9178.4383561643845</v>
      </c>
      <c r="W2057" s="4">
        <f t="shared" si="358"/>
        <v>0.14255872340425532</v>
      </c>
      <c r="X2057" s="22">
        <f t="shared" si="359"/>
        <v>64383.561643835616</v>
      </c>
      <c r="Y2057" s="22">
        <f t="shared" si="360"/>
        <v>73562</v>
      </c>
      <c r="Z2057" s="22">
        <f t="shared" si="362"/>
        <v>5370026</v>
      </c>
      <c r="AA2057" s="11">
        <v>13949</v>
      </c>
      <c r="AB2057" s="2">
        <v>2007</v>
      </c>
      <c r="AC2057" s="2">
        <f t="shared" si="361"/>
        <v>9</v>
      </c>
      <c r="AD2057" s="2" t="s">
        <v>108</v>
      </c>
    </row>
    <row r="2058" spans="1:30" x14ac:dyDescent="0.2">
      <c r="A2058">
        <v>3</v>
      </c>
      <c r="B2058" s="2" t="s">
        <v>1647</v>
      </c>
      <c r="C2058" s="2" t="s">
        <v>22</v>
      </c>
      <c r="D2058" s="2" t="s">
        <v>23</v>
      </c>
      <c r="E2058" s="2" t="s">
        <v>2767</v>
      </c>
      <c r="F2058" s="2" t="s">
        <v>2776</v>
      </c>
      <c r="G2058" s="2">
        <v>74</v>
      </c>
      <c r="H2058" s="2">
        <v>83</v>
      </c>
      <c r="I2058" s="3">
        <v>42378</v>
      </c>
      <c r="J2058" s="3">
        <v>42388</v>
      </c>
      <c r="K2058" s="3" t="s">
        <v>2533</v>
      </c>
      <c r="L2058" s="17">
        <f t="shared" si="352"/>
        <v>238.19</v>
      </c>
      <c r="M2058" s="20">
        <f t="shared" si="353"/>
        <v>1</v>
      </c>
      <c r="N2058" s="2">
        <v>10</v>
      </c>
      <c r="O2058" s="2">
        <v>4450000</v>
      </c>
      <c r="P2058" s="2">
        <v>4740000</v>
      </c>
      <c r="Q2058" s="2">
        <f t="shared" si="354"/>
        <v>290000</v>
      </c>
      <c r="R2058" s="4">
        <f t="shared" si="355"/>
        <v>6.5168539325842698E-2</v>
      </c>
      <c r="S2058" s="2"/>
      <c r="T2058" s="9">
        <f t="shared" si="356"/>
        <v>60135.135135135133</v>
      </c>
      <c r="U2058" s="2">
        <v>64054</v>
      </c>
      <c r="V2058" s="5">
        <f t="shared" si="357"/>
        <v>3918.8648648648668</v>
      </c>
      <c r="W2058" s="4">
        <f t="shared" si="358"/>
        <v>6.5167640449438236E-2</v>
      </c>
      <c r="X2058" s="22">
        <f t="shared" si="359"/>
        <v>60135.135135135133</v>
      </c>
      <c r="Y2058" s="22">
        <f t="shared" si="360"/>
        <v>64054</v>
      </c>
      <c r="Z2058" s="22">
        <f t="shared" si="362"/>
        <v>4739996</v>
      </c>
      <c r="AA2058" s="2"/>
      <c r="AB2058" s="2">
        <v>1998</v>
      </c>
      <c r="AC2058" s="2">
        <f t="shared" si="361"/>
        <v>18</v>
      </c>
      <c r="AD2058" s="2" t="s">
        <v>161</v>
      </c>
    </row>
    <row r="2059" spans="1:30" x14ac:dyDescent="0.2">
      <c r="A2059">
        <v>3</v>
      </c>
      <c r="B2059" s="2" t="s">
        <v>1864</v>
      </c>
      <c r="C2059" s="2" t="s">
        <v>22</v>
      </c>
      <c r="D2059" s="2" t="s">
        <v>23</v>
      </c>
      <c r="E2059" s="2" t="s">
        <v>2767</v>
      </c>
      <c r="F2059" s="2" t="s">
        <v>2776</v>
      </c>
      <c r="G2059" s="2">
        <v>81</v>
      </c>
      <c r="H2059" s="2">
        <v>95</v>
      </c>
      <c r="I2059" s="3">
        <v>42378</v>
      </c>
      <c r="J2059" s="3">
        <v>42388</v>
      </c>
      <c r="K2059" s="3" t="s">
        <v>2533</v>
      </c>
      <c r="L2059" s="17">
        <f t="shared" si="352"/>
        <v>238.19</v>
      </c>
      <c r="M2059" s="20">
        <f t="shared" si="353"/>
        <v>1</v>
      </c>
      <c r="N2059" s="2">
        <v>10</v>
      </c>
      <c r="O2059" s="2">
        <v>4300000</v>
      </c>
      <c r="P2059" s="2">
        <v>4300000</v>
      </c>
      <c r="Q2059" s="2">
        <f t="shared" si="354"/>
        <v>0</v>
      </c>
      <c r="R2059" s="4">
        <f t="shared" si="355"/>
        <v>0</v>
      </c>
      <c r="S2059" s="2">
        <v>46919</v>
      </c>
      <c r="T2059" s="9">
        <f t="shared" si="356"/>
        <v>53665.666666666664</v>
      </c>
      <c r="U2059" s="2">
        <v>53666</v>
      </c>
      <c r="V2059" s="5">
        <f t="shared" si="357"/>
        <v>0.33333333333575865</v>
      </c>
      <c r="W2059" s="4">
        <f t="shared" si="358"/>
        <v>6.2112958627010195E-6</v>
      </c>
      <c r="X2059" s="22">
        <f t="shared" si="359"/>
        <v>53665.666666666664</v>
      </c>
      <c r="Y2059" s="22">
        <f t="shared" si="360"/>
        <v>53666</v>
      </c>
      <c r="Z2059" s="22">
        <f t="shared" si="362"/>
        <v>4346946</v>
      </c>
      <c r="AA2059" s="2"/>
      <c r="AB2059" s="2">
        <v>1983</v>
      </c>
      <c r="AC2059" s="2">
        <f t="shared" si="361"/>
        <v>33</v>
      </c>
      <c r="AD2059" s="2" t="s">
        <v>37</v>
      </c>
    </row>
    <row r="2060" spans="1:30" x14ac:dyDescent="0.2">
      <c r="A2060">
        <v>4</v>
      </c>
      <c r="B2060" s="2" t="s">
        <v>308</v>
      </c>
      <c r="C2060" s="2" t="s">
        <v>22</v>
      </c>
      <c r="D2060" s="2" t="s">
        <v>23</v>
      </c>
      <c r="E2060" s="2" t="s">
        <v>2767</v>
      </c>
      <c r="F2060" s="2" t="s">
        <v>2776</v>
      </c>
      <c r="G2060" s="2">
        <v>39</v>
      </c>
      <c r="H2060" s="2">
        <v>44</v>
      </c>
      <c r="I2060" s="3">
        <v>42384</v>
      </c>
      <c r="J2060" s="3">
        <v>42394</v>
      </c>
      <c r="K2060" s="3" t="s">
        <v>2533</v>
      </c>
      <c r="L2060" s="17">
        <f t="shared" si="352"/>
        <v>238.19</v>
      </c>
      <c r="M2060" s="20">
        <f t="shared" si="353"/>
        <v>1</v>
      </c>
      <c r="N2060" s="2">
        <v>10</v>
      </c>
      <c r="O2060" s="2">
        <v>2400000</v>
      </c>
      <c r="P2060" s="2">
        <v>2600000</v>
      </c>
      <c r="Q2060" s="2">
        <f t="shared" si="354"/>
        <v>200000</v>
      </c>
      <c r="R2060" s="4">
        <f t="shared" si="355"/>
        <v>8.3333333333333329E-2</v>
      </c>
      <c r="S2060" s="2"/>
      <c r="T2060" s="9">
        <f t="shared" si="356"/>
        <v>61538.461538461539</v>
      </c>
      <c r="U2060" s="2">
        <v>66667</v>
      </c>
      <c r="V2060" s="5">
        <f t="shared" si="357"/>
        <v>5128.538461538461</v>
      </c>
      <c r="W2060" s="4">
        <f t="shared" si="358"/>
        <v>8.3338749999999989E-2</v>
      </c>
      <c r="X2060" s="22">
        <f t="shared" si="359"/>
        <v>61538.461538461539</v>
      </c>
      <c r="Y2060" s="22">
        <f t="shared" si="360"/>
        <v>66667</v>
      </c>
      <c r="Z2060" s="22">
        <f t="shared" si="362"/>
        <v>2600013</v>
      </c>
      <c r="AA2060" s="11">
        <v>2227</v>
      </c>
      <c r="AB2060" s="2">
        <v>1991</v>
      </c>
      <c r="AC2060" s="2">
        <f t="shared" si="361"/>
        <v>25</v>
      </c>
      <c r="AD2060" s="2" t="s">
        <v>120</v>
      </c>
    </row>
    <row r="2061" spans="1:30" x14ac:dyDescent="0.2">
      <c r="A2061">
        <v>4</v>
      </c>
      <c r="B2061" s="2" t="s">
        <v>908</v>
      </c>
      <c r="C2061" s="2" t="s">
        <v>22</v>
      </c>
      <c r="D2061" s="2" t="s">
        <v>23</v>
      </c>
      <c r="E2061" s="2" t="s">
        <v>2767</v>
      </c>
      <c r="F2061" s="2" t="s">
        <v>2776</v>
      </c>
      <c r="G2061" s="2">
        <v>54</v>
      </c>
      <c r="H2061" s="2">
        <v>59</v>
      </c>
      <c r="I2061" s="3">
        <v>42384</v>
      </c>
      <c r="J2061" s="3">
        <v>42394</v>
      </c>
      <c r="K2061" s="3" t="s">
        <v>2533</v>
      </c>
      <c r="L2061" s="17">
        <f t="shared" si="352"/>
        <v>238.19</v>
      </c>
      <c r="M2061" s="20">
        <f t="shared" si="353"/>
        <v>1</v>
      </c>
      <c r="N2061" s="2">
        <v>10</v>
      </c>
      <c r="O2061" s="2">
        <v>2690000</v>
      </c>
      <c r="P2061" s="2">
        <v>3050000</v>
      </c>
      <c r="Q2061" s="2">
        <f t="shared" si="354"/>
        <v>360000</v>
      </c>
      <c r="R2061" s="4">
        <f t="shared" si="355"/>
        <v>0.13382899628252787</v>
      </c>
      <c r="S2061" s="2">
        <v>55959</v>
      </c>
      <c r="T2061" s="9">
        <f t="shared" si="356"/>
        <v>50851.092592592591</v>
      </c>
      <c r="U2061" s="2">
        <v>57518</v>
      </c>
      <c r="V2061" s="5">
        <f t="shared" si="357"/>
        <v>6666.9074074074088</v>
      </c>
      <c r="W2061" s="4">
        <f t="shared" si="358"/>
        <v>0.13110647318477811</v>
      </c>
      <c r="X2061" s="22">
        <f t="shared" si="359"/>
        <v>50851.092592592591</v>
      </c>
      <c r="Y2061" s="22">
        <f t="shared" si="360"/>
        <v>57518</v>
      </c>
      <c r="Z2061" s="22">
        <f t="shared" si="362"/>
        <v>3105972</v>
      </c>
      <c r="AA2061" s="2"/>
      <c r="AB2061" s="2">
        <v>1982</v>
      </c>
      <c r="AC2061" s="2">
        <f t="shared" si="361"/>
        <v>34</v>
      </c>
      <c r="AD2061" s="2" t="s">
        <v>828</v>
      </c>
    </row>
    <row r="2062" spans="1:30" x14ac:dyDescent="0.2">
      <c r="A2062">
        <v>4</v>
      </c>
      <c r="B2062" s="2" t="s">
        <v>1507</v>
      </c>
      <c r="C2062" s="2" t="s">
        <v>22</v>
      </c>
      <c r="D2062" s="2" t="s">
        <v>23</v>
      </c>
      <c r="E2062" s="2" t="s">
        <v>2767</v>
      </c>
      <c r="F2062" s="2" t="s">
        <v>2776</v>
      </c>
      <c r="G2062" s="2">
        <v>70</v>
      </c>
      <c r="H2062" s="2">
        <v>77</v>
      </c>
      <c r="I2062" s="3">
        <v>42384</v>
      </c>
      <c r="J2062" s="3">
        <v>42394</v>
      </c>
      <c r="K2062" s="3" t="s">
        <v>2533</v>
      </c>
      <c r="L2062" s="17">
        <f t="shared" si="352"/>
        <v>238.19</v>
      </c>
      <c r="M2062" s="20">
        <f t="shared" si="353"/>
        <v>1</v>
      </c>
      <c r="N2062" s="2">
        <v>10</v>
      </c>
      <c r="O2062" s="2">
        <v>3650000</v>
      </c>
      <c r="P2062" s="2">
        <v>3650000</v>
      </c>
      <c r="Q2062" s="2">
        <f t="shared" si="354"/>
        <v>0</v>
      </c>
      <c r="R2062" s="4">
        <f t="shared" si="355"/>
        <v>0</v>
      </c>
      <c r="S2062" s="2">
        <v>1542</v>
      </c>
      <c r="T2062" s="9">
        <f t="shared" si="356"/>
        <v>52164.885714285716</v>
      </c>
      <c r="U2062" s="2">
        <v>52165</v>
      </c>
      <c r="V2062" s="5">
        <f t="shared" si="357"/>
        <v>0.11428571428405121</v>
      </c>
      <c r="W2062" s="4">
        <f t="shared" si="358"/>
        <v>2.1908552605676133E-6</v>
      </c>
      <c r="X2062" s="22">
        <f t="shared" si="359"/>
        <v>52164.885714285716</v>
      </c>
      <c r="Y2062" s="22">
        <f t="shared" si="360"/>
        <v>52165</v>
      </c>
      <c r="Z2062" s="22">
        <f t="shared" si="362"/>
        <v>3651550</v>
      </c>
      <c r="AA2062" s="11">
        <v>2649</v>
      </c>
      <c r="AB2062" s="2">
        <v>1950</v>
      </c>
      <c r="AC2062" s="2">
        <f t="shared" si="361"/>
        <v>66</v>
      </c>
      <c r="AD2062" s="2" t="s">
        <v>46</v>
      </c>
    </row>
    <row r="2063" spans="1:30" x14ac:dyDescent="0.2">
      <c r="A2063">
        <v>4</v>
      </c>
      <c r="B2063" s="2" t="s">
        <v>610</v>
      </c>
      <c r="C2063" s="2" t="s">
        <v>22</v>
      </c>
      <c r="D2063" s="2" t="s">
        <v>23</v>
      </c>
      <c r="E2063" s="2" t="s">
        <v>2767</v>
      </c>
      <c r="F2063" s="2" t="s">
        <v>2776</v>
      </c>
      <c r="G2063" s="2">
        <v>55</v>
      </c>
      <c r="H2063" s="2">
        <v>65</v>
      </c>
      <c r="I2063" s="3">
        <v>42385</v>
      </c>
      <c r="J2063" s="3">
        <v>42395</v>
      </c>
      <c r="K2063" s="3" t="s">
        <v>2533</v>
      </c>
      <c r="L2063" s="17">
        <f t="shared" si="352"/>
        <v>238.19</v>
      </c>
      <c r="M2063" s="20">
        <f t="shared" si="353"/>
        <v>1</v>
      </c>
      <c r="N2063" s="2">
        <v>10</v>
      </c>
      <c r="O2063" s="2">
        <v>3900000</v>
      </c>
      <c r="P2063" s="2">
        <v>3900000</v>
      </c>
      <c r="Q2063" s="2">
        <f t="shared" si="354"/>
        <v>0</v>
      </c>
      <c r="R2063" s="4">
        <f t="shared" si="355"/>
        <v>0</v>
      </c>
      <c r="S2063" s="2"/>
      <c r="T2063" s="9">
        <f t="shared" si="356"/>
        <v>70909.090909090912</v>
      </c>
      <c r="U2063" s="2">
        <v>70909</v>
      </c>
      <c r="V2063" s="5">
        <f t="shared" si="357"/>
        <v>-9.0909090911736712E-2</v>
      </c>
      <c r="W2063" s="4">
        <f t="shared" si="358"/>
        <v>-1.2820512820885946E-6</v>
      </c>
      <c r="X2063" s="22">
        <f t="shared" si="359"/>
        <v>70909.090909090912</v>
      </c>
      <c r="Y2063" s="22">
        <f t="shared" si="360"/>
        <v>70909</v>
      </c>
      <c r="Z2063" s="22">
        <f t="shared" si="362"/>
        <v>3899995</v>
      </c>
      <c r="AA2063" s="11">
        <v>18324</v>
      </c>
      <c r="AB2063" s="2">
        <v>2000</v>
      </c>
      <c r="AC2063" s="2">
        <f t="shared" si="361"/>
        <v>16</v>
      </c>
      <c r="AD2063" s="2" t="s">
        <v>148</v>
      </c>
    </row>
    <row r="2064" spans="1:30" x14ac:dyDescent="0.2">
      <c r="A2064">
        <v>4</v>
      </c>
      <c r="B2064" s="2" t="s">
        <v>1865</v>
      </c>
      <c r="C2064" s="2" t="s">
        <v>22</v>
      </c>
      <c r="D2064" s="2" t="s">
        <v>23</v>
      </c>
      <c r="E2064" s="2" t="s">
        <v>2767</v>
      </c>
      <c r="F2064" s="2" t="s">
        <v>2776</v>
      </c>
      <c r="G2064" s="2">
        <v>81</v>
      </c>
      <c r="H2064" s="2">
        <v>88</v>
      </c>
      <c r="I2064" s="3">
        <v>42385</v>
      </c>
      <c r="J2064" s="3">
        <v>42395</v>
      </c>
      <c r="K2064" s="3" t="s">
        <v>2533</v>
      </c>
      <c r="L2064" s="17">
        <f t="shared" si="352"/>
        <v>238.19</v>
      </c>
      <c r="M2064" s="20">
        <f t="shared" si="353"/>
        <v>1</v>
      </c>
      <c r="N2064" s="2">
        <v>10</v>
      </c>
      <c r="O2064" s="2">
        <v>4100000</v>
      </c>
      <c r="P2064" s="2">
        <v>4300000</v>
      </c>
      <c r="Q2064" s="2">
        <f t="shared" si="354"/>
        <v>200000</v>
      </c>
      <c r="R2064" s="4">
        <f t="shared" si="355"/>
        <v>4.878048780487805E-2</v>
      </c>
      <c r="S2064" s="2"/>
      <c r="T2064" s="9">
        <f t="shared" si="356"/>
        <v>50617.283950617282</v>
      </c>
      <c r="U2064" s="2">
        <v>53086</v>
      </c>
      <c r="V2064" s="5">
        <f t="shared" si="357"/>
        <v>2468.7160493827178</v>
      </c>
      <c r="W2064" s="4">
        <f t="shared" si="358"/>
        <v>4.8772195121951252E-2</v>
      </c>
      <c r="X2064" s="22">
        <f t="shared" si="359"/>
        <v>50617.283950617282</v>
      </c>
      <c r="Y2064" s="22">
        <f t="shared" si="360"/>
        <v>53086</v>
      </c>
      <c r="Z2064" s="22">
        <f t="shared" si="362"/>
        <v>4299966</v>
      </c>
      <c r="AA2064" s="11">
        <v>9700</v>
      </c>
      <c r="AB2064" s="2">
        <v>1990</v>
      </c>
      <c r="AC2064" s="2">
        <f t="shared" si="361"/>
        <v>26</v>
      </c>
      <c r="AD2064" s="2" t="s">
        <v>37</v>
      </c>
    </row>
    <row r="2065" spans="1:30" x14ac:dyDescent="0.2">
      <c r="A2065">
        <v>4</v>
      </c>
      <c r="B2065" s="2" t="s">
        <v>1386</v>
      </c>
      <c r="C2065" s="2" t="s">
        <v>22</v>
      </c>
      <c r="D2065" s="2" t="s">
        <v>23</v>
      </c>
      <c r="E2065" s="2" t="s">
        <v>2767</v>
      </c>
      <c r="F2065" s="2" t="s">
        <v>2776</v>
      </c>
      <c r="G2065" s="2">
        <v>67</v>
      </c>
      <c r="H2065" s="2">
        <v>77</v>
      </c>
      <c r="I2065" s="3">
        <v>42385</v>
      </c>
      <c r="J2065" s="3">
        <v>42395</v>
      </c>
      <c r="K2065" s="3" t="s">
        <v>2533</v>
      </c>
      <c r="L2065" s="17">
        <f t="shared" si="352"/>
        <v>238.19</v>
      </c>
      <c r="M2065" s="20">
        <f t="shared" si="353"/>
        <v>1</v>
      </c>
      <c r="N2065" s="2">
        <v>10</v>
      </c>
      <c r="O2065" s="2">
        <v>3200000</v>
      </c>
      <c r="P2065" s="2">
        <v>3360000</v>
      </c>
      <c r="Q2065" s="2">
        <f t="shared" si="354"/>
        <v>160000</v>
      </c>
      <c r="R2065" s="4">
        <f t="shared" si="355"/>
        <v>0.05</v>
      </c>
      <c r="S2065" s="2">
        <v>62914</v>
      </c>
      <c r="T2065" s="9">
        <f t="shared" si="356"/>
        <v>48700.208955223883</v>
      </c>
      <c r="U2065" s="2">
        <v>51088</v>
      </c>
      <c r="V2065" s="5">
        <f t="shared" si="357"/>
        <v>2387.7910447761169</v>
      </c>
      <c r="W2065" s="4">
        <f t="shared" si="358"/>
        <v>4.9030406562967893E-2</v>
      </c>
      <c r="X2065" s="22">
        <f t="shared" si="359"/>
        <v>48700.208955223883</v>
      </c>
      <c r="Y2065" s="22">
        <f t="shared" si="360"/>
        <v>51088</v>
      </c>
      <c r="Z2065" s="22">
        <f t="shared" si="362"/>
        <v>3422896</v>
      </c>
      <c r="AA2065" s="2"/>
      <c r="AB2065" s="2">
        <v>1953</v>
      </c>
      <c r="AC2065" s="2">
        <f t="shared" si="361"/>
        <v>63</v>
      </c>
      <c r="AD2065" s="2" t="s">
        <v>46</v>
      </c>
    </row>
    <row r="2066" spans="1:30" x14ac:dyDescent="0.2">
      <c r="A2066">
        <v>5</v>
      </c>
      <c r="B2066" s="2" t="s">
        <v>1082</v>
      </c>
      <c r="C2066" s="2" t="s">
        <v>22</v>
      </c>
      <c r="D2066" s="2" t="s">
        <v>23</v>
      </c>
      <c r="E2066" s="2" t="s">
        <v>2767</v>
      </c>
      <c r="F2066" s="2" t="s">
        <v>2776</v>
      </c>
      <c r="G2066" s="2">
        <v>58</v>
      </c>
      <c r="H2066" s="2"/>
      <c r="I2066" s="3">
        <v>42391</v>
      </c>
      <c r="J2066" s="3">
        <v>42401</v>
      </c>
      <c r="K2066" s="3" t="s">
        <v>2534</v>
      </c>
      <c r="L2066" s="17">
        <f t="shared" si="352"/>
        <v>240.59</v>
      </c>
      <c r="M2066" s="20">
        <f t="shared" si="353"/>
        <v>0.99002452304750821</v>
      </c>
      <c r="N2066" s="2">
        <v>10</v>
      </c>
      <c r="O2066" s="2">
        <v>4200000</v>
      </c>
      <c r="P2066" s="2">
        <v>4400000</v>
      </c>
      <c r="Q2066" s="2">
        <f t="shared" si="354"/>
        <v>200000</v>
      </c>
      <c r="R2066" s="4">
        <f t="shared" si="355"/>
        <v>4.7619047619047616E-2</v>
      </c>
      <c r="S2066" s="2"/>
      <c r="T2066" s="9">
        <f t="shared" si="356"/>
        <v>72413.793103448275</v>
      </c>
      <c r="U2066" s="2">
        <v>75862</v>
      </c>
      <c r="V2066" s="5">
        <f t="shared" si="357"/>
        <v>3448.2068965517246</v>
      </c>
      <c r="W2066" s="4">
        <f t="shared" si="358"/>
        <v>4.7618095238095244E-2</v>
      </c>
      <c r="X2066" s="22">
        <f t="shared" si="359"/>
        <v>71691.430979302313</v>
      </c>
      <c r="Y2066" s="22">
        <f t="shared" si="360"/>
        <v>75105.240367430073</v>
      </c>
      <c r="Z2066" s="22">
        <f t="shared" si="362"/>
        <v>4356103.941310944</v>
      </c>
      <c r="AA2066" s="11">
        <v>6559</v>
      </c>
      <c r="AB2066" s="2">
        <v>2011</v>
      </c>
      <c r="AC2066" s="2">
        <f t="shared" si="361"/>
        <v>5</v>
      </c>
      <c r="AD2066" s="2" t="s">
        <v>507</v>
      </c>
    </row>
    <row r="2067" spans="1:30" x14ac:dyDescent="0.2">
      <c r="A2067">
        <v>5</v>
      </c>
      <c r="B2067" s="2" t="s">
        <v>2176</v>
      </c>
      <c r="C2067" s="2" t="s">
        <v>22</v>
      </c>
      <c r="D2067" s="2" t="s">
        <v>23</v>
      </c>
      <c r="E2067" s="2" t="s">
        <v>2767</v>
      </c>
      <c r="F2067" s="2" t="s">
        <v>2776</v>
      </c>
      <c r="G2067" s="2">
        <v>100</v>
      </c>
      <c r="H2067" s="2">
        <v>109</v>
      </c>
      <c r="I2067" s="3">
        <v>42391</v>
      </c>
      <c r="J2067" s="3">
        <v>42401</v>
      </c>
      <c r="K2067" s="3" t="s">
        <v>2534</v>
      </c>
      <c r="L2067" s="17">
        <f t="shared" si="352"/>
        <v>240.59</v>
      </c>
      <c r="M2067" s="20">
        <f t="shared" si="353"/>
        <v>0.99002452304750821</v>
      </c>
      <c r="N2067" s="2">
        <v>10</v>
      </c>
      <c r="O2067" s="2">
        <v>4790000</v>
      </c>
      <c r="P2067" s="2">
        <v>4900000</v>
      </c>
      <c r="Q2067" s="2">
        <f t="shared" si="354"/>
        <v>110000</v>
      </c>
      <c r="R2067" s="4">
        <f t="shared" si="355"/>
        <v>2.2964509394572025E-2</v>
      </c>
      <c r="S2067" s="2">
        <v>171000</v>
      </c>
      <c r="T2067" s="9">
        <f t="shared" si="356"/>
        <v>49610</v>
      </c>
      <c r="U2067" s="2">
        <v>50710</v>
      </c>
      <c r="V2067" s="5">
        <f t="shared" si="357"/>
        <v>1100</v>
      </c>
      <c r="W2067" s="4">
        <f t="shared" si="358"/>
        <v>2.2172949002217297E-2</v>
      </c>
      <c r="X2067" s="22">
        <f t="shared" si="359"/>
        <v>49115.116588386882</v>
      </c>
      <c r="Y2067" s="22">
        <f t="shared" si="360"/>
        <v>50204.143563739141</v>
      </c>
      <c r="Z2067" s="22">
        <f t="shared" si="362"/>
        <v>5020414.3563739136</v>
      </c>
      <c r="AA2067" s="2"/>
      <c r="AB2067" s="2">
        <v>1977</v>
      </c>
      <c r="AC2067" s="2">
        <f t="shared" si="361"/>
        <v>39</v>
      </c>
      <c r="AD2067" s="2" t="s">
        <v>37</v>
      </c>
    </row>
    <row r="2068" spans="1:30" x14ac:dyDescent="0.2">
      <c r="A2068">
        <v>5</v>
      </c>
      <c r="B2068" s="2" t="s">
        <v>1500</v>
      </c>
      <c r="C2068" s="2" t="s">
        <v>22</v>
      </c>
      <c r="D2068" s="2" t="s">
        <v>23</v>
      </c>
      <c r="E2068" s="2" t="s">
        <v>2767</v>
      </c>
      <c r="F2068" s="2" t="s">
        <v>2776</v>
      </c>
      <c r="G2068" s="2">
        <v>89</v>
      </c>
      <c r="H2068" s="2">
        <v>98</v>
      </c>
      <c r="I2068" s="3">
        <v>42392</v>
      </c>
      <c r="J2068" s="3">
        <v>42402</v>
      </c>
      <c r="K2068" s="3" t="s">
        <v>2534</v>
      </c>
      <c r="L2068" s="17">
        <f t="shared" si="352"/>
        <v>240.59</v>
      </c>
      <c r="M2068" s="20">
        <f t="shared" si="353"/>
        <v>0.99002452304750821</v>
      </c>
      <c r="N2068" s="2">
        <v>10</v>
      </c>
      <c r="O2068" s="2">
        <v>4950000</v>
      </c>
      <c r="P2068" s="2">
        <v>5700000</v>
      </c>
      <c r="Q2068" s="2">
        <f t="shared" si="354"/>
        <v>750000</v>
      </c>
      <c r="R2068" s="4">
        <f t="shared" si="355"/>
        <v>0.15151515151515152</v>
      </c>
      <c r="S2068" s="2"/>
      <c r="T2068" s="9">
        <f t="shared" si="356"/>
        <v>55617.97752808989</v>
      </c>
      <c r="U2068" s="2">
        <v>64045</v>
      </c>
      <c r="V2068" s="5">
        <f t="shared" si="357"/>
        <v>8427.0224719101097</v>
      </c>
      <c r="W2068" s="4">
        <f t="shared" si="358"/>
        <v>0.15151616161616155</v>
      </c>
      <c r="X2068" s="22">
        <f t="shared" si="359"/>
        <v>55063.161675114221</v>
      </c>
      <c r="Y2068" s="22">
        <f t="shared" si="360"/>
        <v>63406.120578577662</v>
      </c>
      <c r="Z2068" s="22">
        <f t="shared" si="362"/>
        <v>5643144.7314934116</v>
      </c>
      <c r="AA2068" s="11">
        <v>3311</v>
      </c>
      <c r="AB2068" s="2">
        <v>2006</v>
      </c>
      <c r="AC2068" s="2">
        <f t="shared" si="361"/>
        <v>10</v>
      </c>
      <c r="AD2068" s="2" t="s">
        <v>225</v>
      </c>
    </row>
    <row r="2069" spans="1:30" x14ac:dyDescent="0.2">
      <c r="A2069">
        <v>5</v>
      </c>
      <c r="B2069" s="2" t="s">
        <v>910</v>
      </c>
      <c r="C2069" s="2" t="s">
        <v>22</v>
      </c>
      <c r="D2069" s="2" t="s">
        <v>23</v>
      </c>
      <c r="E2069" s="2" t="s">
        <v>2767</v>
      </c>
      <c r="F2069" s="2" t="s">
        <v>2776</v>
      </c>
      <c r="G2069" s="2">
        <v>54</v>
      </c>
      <c r="H2069" s="2">
        <v>70</v>
      </c>
      <c r="I2069" s="3">
        <v>42392</v>
      </c>
      <c r="J2069" s="3">
        <v>42402</v>
      </c>
      <c r="K2069" s="3" t="s">
        <v>2534</v>
      </c>
      <c r="L2069" s="17">
        <f t="shared" si="352"/>
        <v>240.59</v>
      </c>
      <c r="M2069" s="20">
        <f t="shared" si="353"/>
        <v>0.99002452304750821</v>
      </c>
      <c r="N2069" s="2">
        <v>10</v>
      </c>
      <c r="O2069" s="2">
        <v>2600000</v>
      </c>
      <c r="P2069" s="2">
        <v>3000000</v>
      </c>
      <c r="Q2069" s="2">
        <f t="shared" si="354"/>
        <v>400000</v>
      </c>
      <c r="R2069" s="4">
        <f t="shared" si="355"/>
        <v>0.15384615384615385</v>
      </c>
      <c r="S2069" s="2">
        <v>258000</v>
      </c>
      <c r="T2069" s="9">
        <f t="shared" si="356"/>
        <v>52925.925925925927</v>
      </c>
      <c r="U2069" s="2">
        <v>60333</v>
      </c>
      <c r="V2069" s="5">
        <f t="shared" si="357"/>
        <v>7407.074074074073</v>
      </c>
      <c r="W2069" s="4">
        <f t="shared" si="358"/>
        <v>0.13995171448565427</v>
      </c>
      <c r="X2069" s="22">
        <f t="shared" si="359"/>
        <v>52397.964571662567</v>
      </c>
      <c r="Y2069" s="22">
        <f t="shared" si="360"/>
        <v>59731.149549025315</v>
      </c>
      <c r="Z2069" s="22">
        <f t="shared" si="362"/>
        <v>3225482.0756473672</v>
      </c>
      <c r="AA2069" s="11">
        <v>6704</v>
      </c>
      <c r="AB2069" s="2">
        <v>1959</v>
      </c>
      <c r="AC2069" s="2">
        <f t="shared" si="361"/>
        <v>57</v>
      </c>
      <c r="AD2069" s="2" t="s">
        <v>161</v>
      </c>
    </row>
    <row r="2070" spans="1:30" x14ac:dyDescent="0.2">
      <c r="A2070">
        <v>6</v>
      </c>
      <c r="B2070" s="2" t="s">
        <v>2443</v>
      </c>
      <c r="C2070" s="2" t="s">
        <v>22</v>
      </c>
      <c r="D2070" s="2" t="s">
        <v>23</v>
      </c>
      <c r="E2070" s="2" t="s">
        <v>2767</v>
      </c>
      <c r="F2070" s="2" t="s">
        <v>2776</v>
      </c>
      <c r="G2070" s="2">
        <v>135</v>
      </c>
      <c r="H2070" s="2">
        <v>152</v>
      </c>
      <c r="I2070" s="3">
        <v>42398</v>
      </c>
      <c r="J2070" s="3">
        <v>42408</v>
      </c>
      <c r="K2070" s="3" t="s">
        <v>2534</v>
      </c>
      <c r="L2070" s="17">
        <f t="shared" si="352"/>
        <v>240.59</v>
      </c>
      <c r="M2070" s="20">
        <f t="shared" si="353"/>
        <v>0.99002452304750821</v>
      </c>
      <c r="N2070" s="2">
        <v>10</v>
      </c>
      <c r="O2070" s="2">
        <v>9000000</v>
      </c>
      <c r="P2070" s="2">
        <v>9300000</v>
      </c>
      <c r="Q2070" s="2">
        <f t="shared" si="354"/>
        <v>300000</v>
      </c>
      <c r="R2070" s="4">
        <f t="shared" si="355"/>
        <v>3.3333333333333333E-2</v>
      </c>
      <c r="S2070" s="2"/>
      <c r="T2070" s="9">
        <f t="shared" si="356"/>
        <v>66666.666666666672</v>
      </c>
      <c r="U2070" s="2">
        <v>68889</v>
      </c>
      <c r="V2070" s="5">
        <f t="shared" si="357"/>
        <v>2222.3333333333285</v>
      </c>
      <c r="W2070" s="4">
        <f t="shared" si="358"/>
        <v>3.3334999999999927E-2</v>
      </c>
      <c r="X2070" s="22">
        <f t="shared" si="359"/>
        <v>66001.634869833884</v>
      </c>
      <c r="Y2070" s="22">
        <f t="shared" si="360"/>
        <v>68201.799368219799</v>
      </c>
      <c r="Z2070" s="22">
        <f t="shared" si="362"/>
        <v>9207242.9147096723</v>
      </c>
      <c r="AA2070" s="11">
        <v>38753</v>
      </c>
      <c r="AB2070" s="2">
        <v>1982</v>
      </c>
      <c r="AC2070" s="2">
        <f t="shared" si="361"/>
        <v>34</v>
      </c>
      <c r="AD2070" s="2" t="s">
        <v>108</v>
      </c>
    </row>
    <row r="2071" spans="1:30" x14ac:dyDescent="0.2">
      <c r="A2071">
        <v>6</v>
      </c>
      <c r="B2071" s="2" t="s">
        <v>560</v>
      </c>
      <c r="C2071" s="2" t="s">
        <v>22</v>
      </c>
      <c r="D2071" s="2" t="s">
        <v>23</v>
      </c>
      <c r="E2071" s="2" t="s">
        <v>2767</v>
      </c>
      <c r="F2071" s="2" t="s">
        <v>2776</v>
      </c>
      <c r="G2071" s="2">
        <v>46</v>
      </c>
      <c r="H2071" s="2">
        <v>51</v>
      </c>
      <c r="I2071" s="3">
        <v>42399</v>
      </c>
      <c r="J2071" s="3">
        <v>42409</v>
      </c>
      <c r="K2071" s="3" t="s">
        <v>2534</v>
      </c>
      <c r="L2071" s="17">
        <f t="shared" si="352"/>
        <v>240.59</v>
      </c>
      <c r="M2071" s="20">
        <f t="shared" si="353"/>
        <v>0.99002452304750821</v>
      </c>
      <c r="N2071" s="2">
        <v>10</v>
      </c>
      <c r="O2071" s="2">
        <v>3250000</v>
      </c>
      <c r="P2071" s="2">
        <v>3625000</v>
      </c>
      <c r="Q2071" s="2">
        <f t="shared" si="354"/>
        <v>375000</v>
      </c>
      <c r="R2071" s="4">
        <f t="shared" si="355"/>
        <v>0.11538461538461539</v>
      </c>
      <c r="S2071" s="2"/>
      <c r="T2071" s="9">
        <f t="shared" si="356"/>
        <v>70652.173913043473</v>
      </c>
      <c r="U2071" s="2">
        <v>78804</v>
      </c>
      <c r="V2071" s="5">
        <f t="shared" si="357"/>
        <v>8151.8260869565274</v>
      </c>
      <c r="W2071" s="4">
        <f t="shared" si="358"/>
        <v>0.11537969230769239</v>
      </c>
      <c r="X2071" s="22">
        <f t="shared" si="359"/>
        <v>69947.384780530469</v>
      </c>
      <c r="Y2071" s="22">
        <f t="shared" si="360"/>
        <v>78017.892514235835</v>
      </c>
      <c r="Z2071" s="22">
        <f t="shared" si="362"/>
        <v>3588823.0556548485</v>
      </c>
      <c r="AA2071" s="11">
        <v>1168</v>
      </c>
      <c r="AB2071" s="2">
        <v>2006</v>
      </c>
      <c r="AC2071" s="2">
        <f t="shared" si="361"/>
        <v>10</v>
      </c>
      <c r="AD2071" s="2" t="s">
        <v>217</v>
      </c>
    </row>
    <row r="2072" spans="1:30" x14ac:dyDescent="0.2">
      <c r="A2072">
        <v>6</v>
      </c>
      <c r="B2072" s="2" t="s">
        <v>2440</v>
      </c>
      <c r="C2072" s="2" t="s">
        <v>22</v>
      </c>
      <c r="D2072" s="2" t="s">
        <v>23</v>
      </c>
      <c r="E2072" s="2" t="s">
        <v>2767</v>
      </c>
      <c r="F2072" s="2" t="s">
        <v>2776</v>
      </c>
      <c r="G2072" s="2">
        <v>134</v>
      </c>
      <c r="H2072" s="2">
        <v>147</v>
      </c>
      <c r="I2072" s="3">
        <v>42399</v>
      </c>
      <c r="J2072" s="3">
        <v>42409</v>
      </c>
      <c r="K2072" s="3" t="s">
        <v>2534</v>
      </c>
      <c r="L2072" s="17">
        <f t="shared" si="352"/>
        <v>240.59</v>
      </c>
      <c r="M2072" s="20">
        <f t="shared" si="353"/>
        <v>0.99002452304750821</v>
      </c>
      <c r="N2072" s="2">
        <v>10</v>
      </c>
      <c r="O2072" s="2">
        <v>6800000</v>
      </c>
      <c r="P2072" s="2">
        <v>7350000</v>
      </c>
      <c r="Q2072" s="2">
        <f t="shared" si="354"/>
        <v>550000</v>
      </c>
      <c r="R2072" s="4">
        <f t="shared" si="355"/>
        <v>8.0882352941176475E-2</v>
      </c>
      <c r="S2072" s="2"/>
      <c r="T2072" s="9">
        <f t="shared" si="356"/>
        <v>50746.26865671642</v>
      </c>
      <c r="U2072" s="2">
        <v>54851</v>
      </c>
      <c r="V2072" s="5">
        <f t="shared" si="357"/>
        <v>4104.7313432835799</v>
      </c>
      <c r="W2072" s="4">
        <f t="shared" si="358"/>
        <v>8.0887352941176424E-2</v>
      </c>
      <c r="X2072" s="22">
        <f t="shared" si="359"/>
        <v>50240.050423306391</v>
      </c>
      <c r="Y2072" s="22">
        <f t="shared" si="360"/>
        <v>54303.83511367887</v>
      </c>
      <c r="Z2072" s="22">
        <f t="shared" si="362"/>
        <v>7276713.9052329687</v>
      </c>
      <c r="AA2072" s="11">
        <v>21166</v>
      </c>
      <c r="AB2072" s="2">
        <v>1982</v>
      </c>
      <c r="AC2072" s="2">
        <f t="shared" si="361"/>
        <v>34</v>
      </c>
      <c r="AD2072" s="2" t="s">
        <v>37</v>
      </c>
    </row>
    <row r="2073" spans="1:30" x14ac:dyDescent="0.2">
      <c r="A2073">
        <v>6</v>
      </c>
      <c r="B2073" s="2" t="s">
        <v>1867</v>
      </c>
      <c r="C2073" s="2" t="s">
        <v>22</v>
      </c>
      <c r="D2073" s="2" t="s">
        <v>23</v>
      </c>
      <c r="E2073" s="2" t="s">
        <v>2767</v>
      </c>
      <c r="F2073" s="2" t="s">
        <v>2776</v>
      </c>
      <c r="G2073" s="2">
        <v>81</v>
      </c>
      <c r="H2073" s="2">
        <v>91</v>
      </c>
      <c r="I2073" s="3">
        <v>42399</v>
      </c>
      <c r="J2073" s="3">
        <v>42409</v>
      </c>
      <c r="K2073" s="3" t="s">
        <v>2534</v>
      </c>
      <c r="L2073" s="17">
        <f t="shared" si="352"/>
        <v>240.59</v>
      </c>
      <c r="M2073" s="20">
        <f t="shared" si="353"/>
        <v>0.99002452304750821</v>
      </c>
      <c r="N2073" s="2">
        <v>10</v>
      </c>
      <c r="O2073" s="2">
        <v>4300000</v>
      </c>
      <c r="P2073" s="2">
        <v>5300000</v>
      </c>
      <c r="Q2073" s="2">
        <f t="shared" si="354"/>
        <v>1000000</v>
      </c>
      <c r="R2073" s="4">
        <f t="shared" si="355"/>
        <v>0.23255813953488372</v>
      </c>
      <c r="S2073" s="2"/>
      <c r="T2073" s="9">
        <f t="shared" si="356"/>
        <v>53086.419753086418</v>
      </c>
      <c r="U2073" s="2">
        <v>65432</v>
      </c>
      <c r="V2073" s="5">
        <f t="shared" si="357"/>
        <v>12345.580246913582</v>
      </c>
      <c r="W2073" s="4">
        <f t="shared" si="358"/>
        <v>0.23255627906976747</v>
      </c>
      <c r="X2073" s="22">
        <f t="shared" si="359"/>
        <v>52556.857396349202</v>
      </c>
      <c r="Y2073" s="22">
        <f t="shared" si="360"/>
        <v>64779.284592044554</v>
      </c>
      <c r="Z2073" s="22">
        <f t="shared" si="362"/>
        <v>5247122.0519556087</v>
      </c>
      <c r="AA2073" s="2">
        <v>498</v>
      </c>
      <c r="AB2073" s="2">
        <v>1953</v>
      </c>
      <c r="AC2073" s="2">
        <f t="shared" si="361"/>
        <v>63</v>
      </c>
      <c r="AD2073" s="2" t="s">
        <v>46</v>
      </c>
    </row>
    <row r="2074" spans="1:30" x14ac:dyDescent="0.2">
      <c r="A2074">
        <v>7</v>
      </c>
      <c r="B2074" s="2" t="s">
        <v>1393</v>
      </c>
      <c r="C2074" s="2" t="s">
        <v>22</v>
      </c>
      <c r="D2074" s="2" t="s">
        <v>23</v>
      </c>
      <c r="E2074" s="2" t="s">
        <v>2767</v>
      </c>
      <c r="F2074" s="2" t="s">
        <v>2776</v>
      </c>
      <c r="G2074" s="2">
        <v>67</v>
      </c>
      <c r="H2074" s="2">
        <v>74</v>
      </c>
      <c r="I2074" s="3">
        <v>42406</v>
      </c>
      <c r="J2074" s="3">
        <v>42416</v>
      </c>
      <c r="K2074" s="3" t="s">
        <v>2534</v>
      </c>
      <c r="L2074" s="17">
        <f t="shared" si="352"/>
        <v>240.59</v>
      </c>
      <c r="M2074" s="20">
        <f t="shared" si="353"/>
        <v>0.99002452304750821</v>
      </c>
      <c r="N2074" s="2">
        <v>10</v>
      </c>
      <c r="O2074" s="2">
        <v>3490000</v>
      </c>
      <c r="P2074" s="2">
        <v>3550000</v>
      </c>
      <c r="Q2074" s="2">
        <f t="shared" si="354"/>
        <v>60000</v>
      </c>
      <c r="R2074" s="4">
        <f t="shared" si="355"/>
        <v>1.7191977077363897E-2</v>
      </c>
      <c r="S2074" s="2"/>
      <c r="T2074" s="9">
        <f t="shared" si="356"/>
        <v>52089.552238805969</v>
      </c>
      <c r="U2074" s="2">
        <v>52985</v>
      </c>
      <c r="V2074" s="5">
        <f t="shared" si="357"/>
        <v>895.44776119403105</v>
      </c>
      <c r="W2074" s="4">
        <f t="shared" si="358"/>
        <v>1.7190544412607475E-2</v>
      </c>
      <c r="X2074" s="22">
        <f t="shared" si="359"/>
        <v>51569.93411098214</v>
      </c>
      <c r="Y2074" s="22">
        <f t="shared" si="360"/>
        <v>52456.449353672222</v>
      </c>
      <c r="Z2074" s="22">
        <f t="shared" si="362"/>
        <v>3514582.106696039</v>
      </c>
      <c r="AA2074" s="11">
        <v>5972</v>
      </c>
      <c r="AB2074" s="2">
        <v>1986</v>
      </c>
      <c r="AC2074" s="2">
        <f t="shared" si="361"/>
        <v>30</v>
      </c>
      <c r="AD2074" s="2" t="s">
        <v>1155</v>
      </c>
    </row>
    <row r="2075" spans="1:30" x14ac:dyDescent="0.2">
      <c r="A2075">
        <v>9</v>
      </c>
      <c r="B2075" s="2" t="s">
        <v>356</v>
      </c>
      <c r="C2075" s="2" t="s">
        <v>22</v>
      </c>
      <c r="D2075" s="2" t="s">
        <v>23</v>
      </c>
      <c r="E2075" s="2" t="s">
        <v>2767</v>
      </c>
      <c r="F2075" s="2" t="s">
        <v>2776</v>
      </c>
      <c r="G2075" s="2">
        <v>39</v>
      </c>
      <c r="H2075" s="2">
        <v>43</v>
      </c>
      <c r="I2075" s="3">
        <v>42419</v>
      </c>
      <c r="J2075" s="3">
        <v>42429</v>
      </c>
      <c r="K2075" s="3" t="s">
        <v>2534</v>
      </c>
      <c r="L2075" s="17">
        <f t="shared" si="352"/>
        <v>240.59</v>
      </c>
      <c r="M2075" s="20">
        <f t="shared" si="353"/>
        <v>0.99002452304750821</v>
      </c>
      <c r="N2075" s="2">
        <v>10</v>
      </c>
      <c r="O2075" s="2">
        <v>2690000</v>
      </c>
      <c r="P2075" s="2">
        <v>2900000</v>
      </c>
      <c r="Q2075" s="2">
        <f t="shared" si="354"/>
        <v>210000</v>
      </c>
      <c r="R2075" s="4">
        <f t="shared" si="355"/>
        <v>7.8066914498141265E-2</v>
      </c>
      <c r="S2075" s="2"/>
      <c r="T2075" s="9">
        <f t="shared" si="356"/>
        <v>68974.358974358969</v>
      </c>
      <c r="U2075" s="2">
        <v>74359</v>
      </c>
      <c r="V2075" s="5">
        <f t="shared" si="357"/>
        <v>5384.6410256410309</v>
      </c>
      <c r="W2075" s="4">
        <f t="shared" si="358"/>
        <v>7.8067286245353237E-2</v>
      </c>
      <c r="X2075" s="22">
        <f t="shared" si="359"/>
        <v>68286.306846097359</v>
      </c>
      <c r="Y2075" s="22">
        <f t="shared" si="360"/>
        <v>73617.233509289668</v>
      </c>
      <c r="Z2075" s="22">
        <f t="shared" si="362"/>
        <v>2871072.1068622973</v>
      </c>
      <c r="AA2075" s="11">
        <v>4897</v>
      </c>
      <c r="AB2075" s="2">
        <v>1962</v>
      </c>
      <c r="AC2075" s="2">
        <f t="shared" si="361"/>
        <v>54</v>
      </c>
      <c r="AD2075" s="2" t="s">
        <v>359</v>
      </c>
    </row>
    <row r="2076" spans="1:30" x14ac:dyDescent="0.2">
      <c r="A2076">
        <v>10</v>
      </c>
      <c r="B2076" s="2" t="s">
        <v>1927</v>
      </c>
      <c r="C2076" s="2" t="s">
        <v>22</v>
      </c>
      <c r="D2076" s="2" t="s">
        <v>23</v>
      </c>
      <c r="E2076" s="2" t="s">
        <v>2767</v>
      </c>
      <c r="F2076" s="2" t="s">
        <v>2776</v>
      </c>
      <c r="G2076" s="2">
        <v>83</v>
      </c>
      <c r="H2076" s="2">
        <v>96</v>
      </c>
      <c r="I2076" s="3">
        <v>42426</v>
      </c>
      <c r="J2076" s="3">
        <v>42436</v>
      </c>
      <c r="K2076" s="3" t="s">
        <v>2535</v>
      </c>
      <c r="L2076" s="17">
        <f t="shared" si="352"/>
        <v>245.99</v>
      </c>
      <c r="M2076" s="20">
        <f t="shared" si="353"/>
        <v>0.96829139395910402</v>
      </c>
      <c r="N2076" s="2">
        <v>10</v>
      </c>
      <c r="O2076" s="2">
        <v>5200000</v>
      </c>
      <c r="P2076" s="2">
        <v>5900000</v>
      </c>
      <c r="Q2076" s="2">
        <f t="shared" si="354"/>
        <v>700000</v>
      </c>
      <c r="R2076" s="4">
        <f t="shared" si="355"/>
        <v>0.13461538461538461</v>
      </c>
      <c r="S2076" s="2">
        <v>2251</v>
      </c>
      <c r="T2076" s="9">
        <f t="shared" si="356"/>
        <v>62677.722891566264</v>
      </c>
      <c r="U2076" s="2">
        <v>71111</v>
      </c>
      <c r="V2076" s="5">
        <f t="shared" si="357"/>
        <v>8433.2771084337364</v>
      </c>
      <c r="W2076" s="4">
        <f t="shared" si="358"/>
        <v>0.13454983237064111</v>
      </c>
      <c r="X2076" s="22">
        <f t="shared" si="359"/>
        <v>60690.299668857144</v>
      </c>
      <c r="Y2076" s="22">
        <f t="shared" si="360"/>
        <v>68856.169315825842</v>
      </c>
      <c r="Z2076" s="22">
        <f t="shared" si="362"/>
        <v>5715062.0532135451</v>
      </c>
      <c r="AA2076" s="11">
        <v>17798</v>
      </c>
      <c r="AB2076" s="2">
        <v>2005</v>
      </c>
      <c r="AC2076" s="2">
        <f t="shared" si="361"/>
        <v>11</v>
      </c>
      <c r="AD2076" s="2" t="s">
        <v>103</v>
      </c>
    </row>
    <row r="2077" spans="1:30" x14ac:dyDescent="0.2">
      <c r="A2077">
        <v>10</v>
      </c>
      <c r="B2077" s="2" t="s">
        <v>189</v>
      </c>
      <c r="C2077" s="2" t="s">
        <v>22</v>
      </c>
      <c r="D2077" s="2" t="s">
        <v>23</v>
      </c>
      <c r="E2077" s="2" t="s">
        <v>2767</v>
      </c>
      <c r="F2077" s="2" t="s">
        <v>2776</v>
      </c>
      <c r="G2077" s="2">
        <v>32</v>
      </c>
      <c r="H2077" s="2">
        <v>36</v>
      </c>
      <c r="I2077" s="3">
        <v>42426</v>
      </c>
      <c r="J2077" s="3">
        <v>42436</v>
      </c>
      <c r="K2077" s="3" t="s">
        <v>2535</v>
      </c>
      <c r="L2077" s="17">
        <f t="shared" si="352"/>
        <v>245.99</v>
      </c>
      <c r="M2077" s="20">
        <f t="shared" si="353"/>
        <v>0.96829139395910402</v>
      </c>
      <c r="N2077" s="2">
        <v>10</v>
      </c>
      <c r="O2077" s="2">
        <v>1990000</v>
      </c>
      <c r="P2077" s="2">
        <v>2250000</v>
      </c>
      <c r="Q2077" s="2">
        <f t="shared" si="354"/>
        <v>260000</v>
      </c>
      <c r="R2077" s="4">
        <f t="shared" si="355"/>
        <v>0.1306532663316583</v>
      </c>
      <c r="S2077" s="2">
        <v>147942</v>
      </c>
      <c r="T2077" s="9">
        <f t="shared" si="356"/>
        <v>66810.6875</v>
      </c>
      <c r="U2077" s="2">
        <v>74936</v>
      </c>
      <c r="V2077" s="5">
        <f t="shared" si="357"/>
        <v>8125.3125</v>
      </c>
      <c r="W2077" s="4">
        <f t="shared" si="358"/>
        <v>0.12161695686786639</v>
      </c>
      <c r="X2077" s="22">
        <f t="shared" si="359"/>
        <v>64692.213730741089</v>
      </c>
      <c r="Y2077" s="22">
        <f t="shared" si="360"/>
        <v>72559.883897719425</v>
      </c>
      <c r="Z2077" s="22">
        <f t="shared" si="362"/>
        <v>2321916.2847270216</v>
      </c>
      <c r="AA2077" s="11">
        <v>21015</v>
      </c>
      <c r="AB2077" s="2">
        <v>1969</v>
      </c>
      <c r="AC2077" s="2">
        <f t="shared" si="361"/>
        <v>47</v>
      </c>
      <c r="AD2077" s="2" t="s">
        <v>37</v>
      </c>
    </row>
    <row r="2078" spans="1:30" x14ac:dyDescent="0.2">
      <c r="A2078">
        <v>10</v>
      </c>
      <c r="B2078" s="2" t="s">
        <v>733</v>
      </c>
      <c r="C2078" s="2" t="s">
        <v>22</v>
      </c>
      <c r="D2078" s="2" t="s">
        <v>23</v>
      </c>
      <c r="E2078" s="2" t="s">
        <v>2767</v>
      </c>
      <c r="F2078" s="2" t="s">
        <v>2776</v>
      </c>
      <c r="G2078" s="2">
        <v>50</v>
      </c>
      <c r="H2078" s="2">
        <v>55</v>
      </c>
      <c r="I2078" s="3">
        <v>42426</v>
      </c>
      <c r="J2078" s="3">
        <v>42436</v>
      </c>
      <c r="K2078" s="3" t="s">
        <v>2535</v>
      </c>
      <c r="L2078" s="17">
        <f t="shared" si="352"/>
        <v>245.99</v>
      </c>
      <c r="M2078" s="20">
        <f t="shared" si="353"/>
        <v>0.96829139395910402</v>
      </c>
      <c r="N2078" s="2">
        <v>10</v>
      </c>
      <c r="O2078" s="2">
        <v>2500000</v>
      </c>
      <c r="P2078" s="2">
        <v>2500000</v>
      </c>
      <c r="Q2078" s="2">
        <f t="shared" si="354"/>
        <v>0</v>
      </c>
      <c r="R2078" s="4">
        <f t="shared" si="355"/>
        <v>0</v>
      </c>
      <c r="S2078" s="2"/>
      <c r="T2078" s="9">
        <f t="shared" si="356"/>
        <v>50000</v>
      </c>
      <c r="U2078" s="2">
        <v>50000</v>
      </c>
      <c r="V2078" s="5">
        <f t="shared" si="357"/>
        <v>0</v>
      </c>
      <c r="W2078" s="4">
        <f t="shared" si="358"/>
        <v>0</v>
      </c>
      <c r="X2078" s="22">
        <f t="shared" si="359"/>
        <v>48414.569697955201</v>
      </c>
      <c r="Y2078" s="22">
        <f t="shared" si="360"/>
        <v>48414.569697955201</v>
      </c>
      <c r="Z2078" s="22">
        <f t="shared" si="362"/>
        <v>2420728.4848977602</v>
      </c>
      <c r="AA2078" s="11">
        <v>2018</v>
      </c>
      <c r="AB2078" s="2">
        <v>1964</v>
      </c>
      <c r="AC2078" s="2">
        <f t="shared" si="361"/>
        <v>52</v>
      </c>
      <c r="AD2078" s="2" t="s">
        <v>46</v>
      </c>
    </row>
    <row r="2079" spans="1:30" x14ac:dyDescent="0.2">
      <c r="A2079">
        <v>10</v>
      </c>
      <c r="B2079" s="2" t="s">
        <v>1651</v>
      </c>
      <c r="C2079" s="2" t="s">
        <v>22</v>
      </c>
      <c r="D2079" s="2" t="s">
        <v>23</v>
      </c>
      <c r="E2079" s="2" t="s">
        <v>2767</v>
      </c>
      <c r="F2079" s="2" t="s">
        <v>2776</v>
      </c>
      <c r="G2079" s="2">
        <v>74</v>
      </c>
      <c r="H2079" s="2">
        <v>82</v>
      </c>
      <c r="I2079" s="3">
        <v>42427</v>
      </c>
      <c r="J2079" s="3">
        <v>42437</v>
      </c>
      <c r="K2079" s="3" t="s">
        <v>2535</v>
      </c>
      <c r="L2079" s="17">
        <f t="shared" si="352"/>
        <v>245.99</v>
      </c>
      <c r="M2079" s="20">
        <f t="shared" si="353"/>
        <v>0.96829139395910402</v>
      </c>
      <c r="N2079" s="2">
        <v>10</v>
      </c>
      <c r="O2079" s="2">
        <v>4950000</v>
      </c>
      <c r="P2079" s="2">
        <v>5100000</v>
      </c>
      <c r="Q2079" s="2">
        <f t="shared" si="354"/>
        <v>150000</v>
      </c>
      <c r="R2079" s="4">
        <f t="shared" si="355"/>
        <v>3.0303030303030304E-2</v>
      </c>
      <c r="S2079" s="2"/>
      <c r="T2079" s="9">
        <f t="shared" si="356"/>
        <v>66891.891891891893</v>
      </c>
      <c r="U2079" s="2">
        <v>68919</v>
      </c>
      <c r="V2079" s="5">
        <f t="shared" si="357"/>
        <v>2027.1081081081065</v>
      </c>
      <c r="W2079" s="4">
        <f t="shared" si="358"/>
        <v>3.03042424242424E-2</v>
      </c>
      <c r="X2079" s="22">
        <f t="shared" si="359"/>
        <v>64770.843244561693</v>
      </c>
      <c r="Y2079" s="22">
        <f t="shared" si="360"/>
        <v>66733.674580267485</v>
      </c>
      <c r="Z2079" s="22">
        <f t="shared" si="362"/>
        <v>4938291.9189397935</v>
      </c>
      <c r="AA2079" s="11">
        <v>3542</v>
      </c>
      <c r="AB2079" s="2">
        <v>2011</v>
      </c>
      <c r="AC2079" s="2">
        <f t="shared" si="361"/>
        <v>5</v>
      </c>
      <c r="AD2079" s="2" t="s">
        <v>102</v>
      </c>
    </row>
    <row r="2080" spans="1:30" x14ac:dyDescent="0.2">
      <c r="A2080">
        <v>10</v>
      </c>
      <c r="B2080" s="2" t="s">
        <v>1926</v>
      </c>
      <c r="C2080" s="2" t="s">
        <v>22</v>
      </c>
      <c r="D2080" s="2" t="s">
        <v>23</v>
      </c>
      <c r="E2080" s="2" t="s">
        <v>2767</v>
      </c>
      <c r="F2080" s="2" t="s">
        <v>2776</v>
      </c>
      <c r="G2080" s="2">
        <v>83</v>
      </c>
      <c r="H2080" s="2">
        <v>100</v>
      </c>
      <c r="I2080" s="3">
        <v>42427</v>
      </c>
      <c r="J2080" s="3">
        <v>42437</v>
      </c>
      <c r="K2080" s="3" t="s">
        <v>2535</v>
      </c>
      <c r="L2080" s="17">
        <f t="shared" si="352"/>
        <v>245.99</v>
      </c>
      <c r="M2080" s="20">
        <f t="shared" si="353"/>
        <v>0.96829139395910402</v>
      </c>
      <c r="N2080" s="2">
        <v>10</v>
      </c>
      <c r="O2080" s="2">
        <v>5700000</v>
      </c>
      <c r="P2080" s="2">
        <v>5700000</v>
      </c>
      <c r="Q2080" s="2">
        <f t="shared" si="354"/>
        <v>0</v>
      </c>
      <c r="R2080" s="4">
        <f t="shared" si="355"/>
        <v>0</v>
      </c>
      <c r="S2080" s="2">
        <v>109488</v>
      </c>
      <c r="T2080" s="9">
        <f t="shared" si="356"/>
        <v>69993.831325301202</v>
      </c>
      <c r="U2080" s="2">
        <v>69994</v>
      </c>
      <c r="V2080" s="5">
        <f t="shared" si="357"/>
        <v>0.16867469879798591</v>
      </c>
      <c r="W2080" s="4">
        <f t="shared" si="358"/>
        <v>2.4098509197768943E-6</v>
      </c>
      <c r="X2080" s="22">
        <f t="shared" si="359"/>
        <v>67774.424502514303</v>
      </c>
      <c r="Y2080" s="22">
        <f t="shared" si="360"/>
        <v>67774.587828773525</v>
      </c>
      <c r="Z2080" s="22">
        <f t="shared" si="362"/>
        <v>5625290.7897882024</v>
      </c>
      <c r="AA2080" s="11">
        <v>2289</v>
      </c>
      <c r="AB2080" s="2">
        <v>1986</v>
      </c>
      <c r="AC2080" s="2">
        <f t="shared" si="361"/>
        <v>30</v>
      </c>
      <c r="AD2080" s="2" t="s">
        <v>37</v>
      </c>
    </row>
    <row r="2081" spans="1:30" x14ac:dyDescent="0.2">
      <c r="A2081">
        <v>10</v>
      </c>
      <c r="B2081" s="2" t="s">
        <v>2129</v>
      </c>
      <c r="C2081" s="2" t="s">
        <v>22</v>
      </c>
      <c r="D2081" s="2" t="s">
        <v>23</v>
      </c>
      <c r="E2081" s="2" t="s">
        <v>2767</v>
      </c>
      <c r="F2081" s="2" t="s">
        <v>2776</v>
      </c>
      <c r="G2081" s="2">
        <v>96</v>
      </c>
      <c r="H2081" s="2">
        <v>106</v>
      </c>
      <c r="I2081" s="3">
        <v>42427</v>
      </c>
      <c r="J2081" s="3">
        <v>42437</v>
      </c>
      <c r="K2081" s="3" t="s">
        <v>2535</v>
      </c>
      <c r="L2081" s="17">
        <f t="shared" si="352"/>
        <v>245.99</v>
      </c>
      <c r="M2081" s="20">
        <f t="shared" si="353"/>
        <v>0.96829139395910402</v>
      </c>
      <c r="N2081" s="2">
        <v>10</v>
      </c>
      <c r="O2081" s="2">
        <v>4800000</v>
      </c>
      <c r="P2081" s="2">
        <v>5200000</v>
      </c>
      <c r="Q2081" s="2">
        <f t="shared" si="354"/>
        <v>400000</v>
      </c>
      <c r="R2081" s="4">
        <f t="shared" si="355"/>
        <v>8.3333333333333329E-2</v>
      </c>
      <c r="S2081" s="2">
        <v>117748</v>
      </c>
      <c r="T2081" s="9">
        <f t="shared" si="356"/>
        <v>51226.541666666664</v>
      </c>
      <c r="U2081" s="2">
        <v>55393</v>
      </c>
      <c r="V2081" s="5">
        <f t="shared" si="357"/>
        <v>4166.4583333333358</v>
      </c>
      <c r="W2081" s="4">
        <f t="shared" si="358"/>
        <v>8.1333976446129455E-2</v>
      </c>
      <c r="X2081" s="22">
        <f t="shared" si="359"/>
        <v>49602.219438120788</v>
      </c>
      <c r="Y2081" s="22">
        <f t="shared" si="360"/>
        <v>53636.565185576648</v>
      </c>
      <c r="Z2081" s="22">
        <f t="shared" si="362"/>
        <v>5149110.2578153582</v>
      </c>
      <c r="AA2081" s="11">
        <v>31552</v>
      </c>
      <c r="AB2081" s="2">
        <v>1980</v>
      </c>
      <c r="AC2081" s="2">
        <f t="shared" si="361"/>
        <v>36</v>
      </c>
      <c r="AD2081" s="2" t="s">
        <v>46</v>
      </c>
    </row>
    <row r="2082" spans="1:30" x14ac:dyDescent="0.2">
      <c r="A2082">
        <v>10</v>
      </c>
      <c r="B2082" s="2" t="s">
        <v>2445</v>
      </c>
      <c r="C2082" s="2" t="s">
        <v>22</v>
      </c>
      <c r="D2082" s="2" t="s">
        <v>23</v>
      </c>
      <c r="E2082" s="2" t="s">
        <v>2767</v>
      </c>
      <c r="F2082" s="2" t="s">
        <v>2776</v>
      </c>
      <c r="G2082" s="2">
        <v>135</v>
      </c>
      <c r="H2082" s="2">
        <v>149</v>
      </c>
      <c r="I2082" s="3">
        <v>42427</v>
      </c>
      <c r="J2082" s="3">
        <v>42437</v>
      </c>
      <c r="K2082" s="3" t="s">
        <v>2535</v>
      </c>
      <c r="L2082" s="17">
        <f t="shared" si="352"/>
        <v>245.99</v>
      </c>
      <c r="M2082" s="20">
        <f t="shared" si="353"/>
        <v>0.96829139395910402</v>
      </c>
      <c r="N2082" s="2">
        <v>10</v>
      </c>
      <c r="O2082" s="2">
        <v>4800000</v>
      </c>
      <c r="P2082" s="2">
        <v>5300000</v>
      </c>
      <c r="Q2082" s="2">
        <f t="shared" si="354"/>
        <v>500000</v>
      </c>
      <c r="R2082" s="4">
        <f t="shared" si="355"/>
        <v>0.10416666666666667</v>
      </c>
      <c r="S2082" s="2"/>
      <c r="T2082" s="9">
        <f t="shared" si="356"/>
        <v>35555.555555555555</v>
      </c>
      <c r="U2082" s="2">
        <v>39259</v>
      </c>
      <c r="V2082" s="5">
        <f t="shared" si="357"/>
        <v>3703.4444444444453</v>
      </c>
      <c r="W2082" s="4">
        <f t="shared" si="358"/>
        <v>0.10415937500000003</v>
      </c>
      <c r="X2082" s="22">
        <f t="shared" si="359"/>
        <v>34428.138451879255</v>
      </c>
      <c r="Y2082" s="22">
        <f t="shared" si="360"/>
        <v>38014.151835440462</v>
      </c>
      <c r="Z2082" s="22">
        <f t="shared" si="362"/>
        <v>5131910.4977844628</v>
      </c>
      <c r="AA2082" s="2"/>
      <c r="AB2082" s="2">
        <v>1975</v>
      </c>
      <c r="AC2082" s="2">
        <f t="shared" si="361"/>
        <v>41</v>
      </c>
      <c r="AD2082" s="2" t="s">
        <v>46</v>
      </c>
    </row>
    <row r="2083" spans="1:30" x14ac:dyDescent="0.2">
      <c r="A2083">
        <v>10</v>
      </c>
      <c r="B2083" s="2" t="s">
        <v>2508</v>
      </c>
      <c r="C2083" s="2" t="s">
        <v>22</v>
      </c>
      <c r="D2083" s="2" t="s">
        <v>23</v>
      </c>
      <c r="E2083" s="2" t="s">
        <v>2767</v>
      </c>
      <c r="F2083" s="2" t="s">
        <v>2776</v>
      </c>
      <c r="G2083" s="2">
        <v>171</v>
      </c>
      <c r="H2083" s="2">
        <v>190</v>
      </c>
      <c r="I2083" s="3">
        <v>42428</v>
      </c>
      <c r="J2083" s="3">
        <v>42438</v>
      </c>
      <c r="K2083" s="3" t="s">
        <v>2535</v>
      </c>
      <c r="L2083" s="17">
        <f t="shared" si="352"/>
        <v>245.99</v>
      </c>
      <c r="M2083" s="20">
        <f t="shared" si="353"/>
        <v>0.96829139395910402</v>
      </c>
      <c r="N2083" s="2">
        <v>10</v>
      </c>
      <c r="O2083" s="2">
        <v>9700000</v>
      </c>
      <c r="P2083" s="2">
        <v>9700000</v>
      </c>
      <c r="Q2083" s="2">
        <f t="shared" si="354"/>
        <v>0</v>
      </c>
      <c r="R2083" s="4">
        <f t="shared" si="355"/>
        <v>0</v>
      </c>
      <c r="S2083" s="2"/>
      <c r="T2083" s="9">
        <f t="shared" si="356"/>
        <v>56725.146198830407</v>
      </c>
      <c r="U2083" s="2">
        <v>56725</v>
      </c>
      <c r="V2083" s="5">
        <f t="shared" si="357"/>
        <v>-0.14619883040722925</v>
      </c>
      <c r="W2083" s="4">
        <f t="shared" si="358"/>
        <v>-2.577319587591361E-6</v>
      </c>
      <c r="X2083" s="22">
        <f t="shared" si="359"/>
        <v>54926.470885399467</v>
      </c>
      <c r="Y2083" s="22">
        <f t="shared" si="360"/>
        <v>54926.329322330173</v>
      </c>
      <c r="Z2083" s="22">
        <f t="shared" si="362"/>
        <v>9392402.3141184598</v>
      </c>
      <c r="AA2083" s="11">
        <v>12850</v>
      </c>
      <c r="AB2083" s="2">
        <v>1987</v>
      </c>
      <c r="AC2083" s="2">
        <f t="shared" si="361"/>
        <v>29</v>
      </c>
      <c r="AD2083" s="2" t="s">
        <v>127</v>
      </c>
    </row>
    <row r="2084" spans="1:30" x14ac:dyDescent="0.2">
      <c r="A2084">
        <v>11</v>
      </c>
      <c r="B2084" s="2" t="s">
        <v>2443</v>
      </c>
      <c r="C2084" s="2" t="s">
        <v>22</v>
      </c>
      <c r="D2084" s="2" t="s">
        <v>23</v>
      </c>
      <c r="E2084" s="2" t="s">
        <v>2767</v>
      </c>
      <c r="F2084" s="2" t="s">
        <v>2776</v>
      </c>
      <c r="G2084" s="2">
        <v>143</v>
      </c>
      <c r="H2084" s="2">
        <v>164</v>
      </c>
      <c r="I2084" s="3">
        <v>42433</v>
      </c>
      <c r="J2084" s="3">
        <v>42443</v>
      </c>
      <c r="K2084" s="3" t="s">
        <v>2535</v>
      </c>
      <c r="L2084" s="17">
        <f t="shared" si="352"/>
        <v>245.99</v>
      </c>
      <c r="M2084" s="20">
        <f t="shared" si="353"/>
        <v>0.96829139395910402</v>
      </c>
      <c r="N2084" s="2">
        <v>10</v>
      </c>
      <c r="O2084" s="2">
        <v>9500000</v>
      </c>
      <c r="P2084" s="2">
        <v>9710000</v>
      </c>
      <c r="Q2084" s="2">
        <f t="shared" si="354"/>
        <v>210000</v>
      </c>
      <c r="R2084" s="4">
        <f t="shared" si="355"/>
        <v>2.2105263157894735E-2</v>
      </c>
      <c r="S2084" s="2"/>
      <c r="T2084" s="9">
        <f t="shared" si="356"/>
        <v>66433.566433566433</v>
      </c>
      <c r="U2084" s="2">
        <v>67902</v>
      </c>
      <c r="V2084" s="5">
        <f t="shared" si="357"/>
        <v>1468.4335664335667</v>
      </c>
      <c r="W2084" s="4">
        <f t="shared" si="358"/>
        <v>2.2103789473684216E-2</v>
      </c>
      <c r="X2084" s="22">
        <f t="shared" si="359"/>
        <v>64327.050647632786</v>
      </c>
      <c r="Y2084" s="22">
        <f t="shared" si="360"/>
        <v>65748.922232611076</v>
      </c>
      <c r="Z2084" s="22">
        <f t="shared" si="362"/>
        <v>9402095.8792633843</v>
      </c>
      <c r="AA2084" s="11">
        <v>38753</v>
      </c>
      <c r="AB2084" s="2">
        <v>1983</v>
      </c>
      <c r="AC2084" s="2">
        <f t="shared" si="361"/>
        <v>33</v>
      </c>
      <c r="AD2084" s="2" t="s">
        <v>46</v>
      </c>
    </row>
    <row r="2085" spans="1:30" x14ac:dyDescent="0.2">
      <c r="A2085">
        <v>11</v>
      </c>
      <c r="B2085" s="2" t="s">
        <v>2168</v>
      </c>
      <c r="C2085" s="2" t="s">
        <v>22</v>
      </c>
      <c r="D2085" s="2" t="s">
        <v>23</v>
      </c>
      <c r="E2085" s="2" t="s">
        <v>2767</v>
      </c>
      <c r="F2085" s="2" t="s">
        <v>2776</v>
      </c>
      <c r="G2085" s="2">
        <v>99</v>
      </c>
      <c r="H2085" s="2">
        <v>112</v>
      </c>
      <c r="I2085" s="3">
        <v>42434</v>
      </c>
      <c r="J2085" s="3">
        <v>42444</v>
      </c>
      <c r="K2085" s="3" t="s">
        <v>2535</v>
      </c>
      <c r="L2085" s="17">
        <f t="shared" si="352"/>
        <v>245.99</v>
      </c>
      <c r="M2085" s="20">
        <f t="shared" si="353"/>
        <v>0.96829139395910402</v>
      </c>
      <c r="N2085" s="2">
        <v>10</v>
      </c>
      <c r="O2085" s="2">
        <v>6900000</v>
      </c>
      <c r="P2085" s="2">
        <v>6910000</v>
      </c>
      <c r="Q2085" s="2">
        <f t="shared" si="354"/>
        <v>10000</v>
      </c>
      <c r="R2085" s="4">
        <f t="shared" si="355"/>
        <v>1.4492753623188406E-3</v>
      </c>
      <c r="S2085" s="2"/>
      <c r="T2085" s="9">
        <f t="shared" si="356"/>
        <v>69696.969696969696</v>
      </c>
      <c r="U2085" s="2">
        <v>69798</v>
      </c>
      <c r="V2085" s="5">
        <f t="shared" si="357"/>
        <v>101.03030303030391</v>
      </c>
      <c r="W2085" s="4">
        <f t="shared" si="358"/>
        <v>1.4495652173913171E-3</v>
      </c>
      <c r="X2085" s="22">
        <f t="shared" si="359"/>
        <v>67486.975942604215</v>
      </c>
      <c r="Y2085" s="22">
        <f t="shared" si="360"/>
        <v>67584.80271555754</v>
      </c>
      <c r="Z2085" s="22">
        <f t="shared" si="362"/>
        <v>6690895.4688401967</v>
      </c>
      <c r="AA2085" s="11">
        <v>1197</v>
      </c>
      <c r="AB2085" s="2">
        <v>2006</v>
      </c>
      <c r="AC2085" s="2">
        <f t="shared" si="361"/>
        <v>10</v>
      </c>
      <c r="AD2085" s="2" t="s">
        <v>50</v>
      </c>
    </row>
    <row r="2086" spans="1:30" x14ac:dyDescent="0.2">
      <c r="A2086">
        <v>11</v>
      </c>
      <c r="B2086" s="2" t="s">
        <v>2041</v>
      </c>
      <c r="C2086" s="2" t="s">
        <v>22</v>
      </c>
      <c r="D2086" s="2" t="s">
        <v>23</v>
      </c>
      <c r="E2086" s="2" t="s">
        <v>2767</v>
      </c>
      <c r="F2086" s="2" t="s">
        <v>2776</v>
      </c>
      <c r="G2086" s="2">
        <v>115</v>
      </c>
      <c r="H2086" s="2"/>
      <c r="I2086" s="3">
        <v>42434</v>
      </c>
      <c r="J2086" s="3">
        <v>42444</v>
      </c>
      <c r="K2086" s="3" t="s">
        <v>2535</v>
      </c>
      <c r="L2086" s="17">
        <f t="shared" si="352"/>
        <v>245.99</v>
      </c>
      <c r="M2086" s="20">
        <f t="shared" si="353"/>
        <v>0.96829139395910402</v>
      </c>
      <c r="N2086" s="2">
        <v>10</v>
      </c>
      <c r="O2086" s="2">
        <v>5900000</v>
      </c>
      <c r="P2086" s="2">
        <v>7600000</v>
      </c>
      <c r="Q2086" s="2">
        <f t="shared" si="354"/>
        <v>1700000</v>
      </c>
      <c r="R2086" s="4">
        <f t="shared" si="355"/>
        <v>0.28813559322033899</v>
      </c>
      <c r="S2086" s="2">
        <v>41000</v>
      </c>
      <c r="T2086" s="9">
        <f t="shared" si="356"/>
        <v>51660.869565217392</v>
      </c>
      <c r="U2086" s="2">
        <v>66443</v>
      </c>
      <c r="V2086" s="5">
        <f t="shared" si="357"/>
        <v>14782.130434782608</v>
      </c>
      <c r="W2086" s="4">
        <f t="shared" si="358"/>
        <v>0.28613785557986871</v>
      </c>
      <c r="X2086" s="22">
        <f t="shared" si="359"/>
        <v>50022.775404443797</v>
      </c>
      <c r="Y2086" s="22">
        <f t="shared" si="360"/>
        <v>64336.18508882475</v>
      </c>
      <c r="Z2086" s="22">
        <f t="shared" si="362"/>
        <v>7398661.285214846</v>
      </c>
      <c r="AA2086" s="11">
        <v>37086</v>
      </c>
      <c r="AB2086" s="2">
        <v>1973</v>
      </c>
      <c r="AC2086" s="2">
        <f t="shared" si="361"/>
        <v>43</v>
      </c>
      <c r="AD2086" s="2" t="s">
        <v>186</v>
      </c>
    </row>
    <row r="2087" spans="1:30" x14ac:dyDescent="0.2">
      <c r="A2087">
        <v>11</v>
      </c>
      <c r="B2087" s="2" t="s">
        <v>2211</v>
      </c>
      <c r="C2087" s="2" t="s">
        <v>22</v>
      </c>
      <c r="D2087" s="2" t="s">
        <v>23</v>
      </c>
      <c r="E2087" s="2" t="s">
        <v>2767</v>
      </c>
      <c r="F2087" s="2" t="s">
        <v>2776</v>
      </c>
      <c r="G2087" s="2">
        <v>103</v>
      </c>
      <c r="H2087" s="2">
        <v>113</v>
      </c>
      <c r="I2087" s="3">
        <v>42434</v>
      </c>
      <c r="J2087" s="3">
        <v>42444</v>
      </c>
      <c r="K2087" s="3" t="s">
        <v>2535</v>
      </c>
      <c r="L2087" s="17">
        <f t="shared" si="352"/>
        <v>245.99</v>
      </c>
      <c r="M2087" s="20">
        <f t="shared" si="353"/>
        <v>0.96829139395910402</v>
      </c>
      <c r="N2087" s="2">
        <v>10</v>
      </c>
      <c r="O2087" s="2">
        <v>5200000</v>
      </c>
      <c r="P2087" s="2">
        <v>5850000</v>
      </c>
      <c r="Q2087" s="2">
        <f t="shared" si="354"/>
        <v>650000</v>
      </c>
      <c r="R2087" s="4">
        <f t="shared" si="355"/>
        <v>0.125</v>
      </c>
      <c r="S2087" s="2"/>
      <c r="T2087" s="9">
        <f t="shared" si="356"/>
        <v>50485.436893203885</v>
      </c>
      <c r="U2087" s="2">
        <v>56796</v>
      </c>
      <c r="V2087" s="5">
        <f t="shared" si="357"/>
        <v>6310.5631067961149</v>
      </c>
      <c r="W2087" s="4">
        <f t="shared" si="358"/>
        <v>0.12499769230769227</v>
      </c>
      <c r="X2087" s="22">
        <f t="shared" si="359"/>
        <v>48884.614063954767</v>
      </c>
      <c r="Y2087" s="22">
        <f t="shared" si="360"/>
        <v>54995.078011301273</v>
      </c>
      <c r="Z2087" s="22">
        <f t="shared" si="362"/>
        <v>5664493.0351640312</v>
      </c>
      <c r="AA2087" s="11">
        <v>5224</v>
      </c>
      <c r="AB2087" s="2">
        <v>1971</v>
      </c>
      <c r="AC2087" s="2">
        <f t="shared" si="361"/>
        <v>45</v>
      </c>
      <c r="AD2087" s="2" t="s">
        <v>46</v>
      </c>
    </row>
    <row r="2088" spans="1:30" x14ac:dyDescent="0.2">
      <c r="A2088">
        <v>11</v>
      </c>
      <c r="B2088" s="2" t="s">
        <v>356</v>
      </c>
      <c r="C2088" s="2" t="s">
        <v>22</v>
      </c>
      <c r="D2088" s="2" t="s">
        <v>23</v>
      </c>
      <c r="E2088" s="2" t="s">
        <v>2767</v>
      </c>
      <c r="F2088" s="2" t="s">
        <v>2776</v>
      </c>
      <c r="G2088" s="2">
        <v>73</v>
      </c>
      <c r="H2088" s="2">
        <v>83</v>
      </c>
      <c r="I2088" s="3">
        <v>42434</v>
      </c>
      <c r="J2088" s="3">
        <v>42444</v>
      </c>
      <c r="K2088" s="3" t="s">
        <v>2535</v>
      </c>
      <c r="L2088" s="17">
        <f t="shared" si="352"/>
        <v>245.99</v>
      </c>
      <c r="M2088" s="20">
        <f t="shared" si="353"/>
        <v>0.96829139395910402</v>
      </c>
      <c r="N2088" s="2">
        <v>10</v>
      </c>
      <c r="O2088" s="2">
        <v>4800000</v>
      </c>
      <c r="P2088" s="2">
        <v>4800000</v>
      </c>
      <c r="Q2088" s="2">
        <f t="shared" si="354"/>
        <v>0</v>
      </c>
      <c r="R2088" s="4">
        <f t="shared" si="355"/>
        <v>0</v>
      </c>
      <c r="S2088" s="2"/>
      <c r="T2088" s="9">
        <f t="shared" si="356"/>
        <v>65753.42465753424</v>
      </c>
      <c r="U2088" s="2">
        <v>65753</v>
      </c>
      <c r="V2088" s="5">
        <f t="shared" si="357"/>
        <v>-0.42465753424039576</v>
      </c>
      <c r="W2088" s="4">
        <f t="shared" si="358"/>
        <v>-6.4583333332393531E-6</v>
      </c>
      <c r="X2088" s="22">
        <f t="shared" si="359"/>
        <v>63668.475219228749</v>
      </c>
      <c r="Y2088" s="22">
        <f t="shared" si="360"/>
        <v>63668.064026992965</v>
      </c>
      <c r="Z2088" s="22">
        <f t="shared" si="362"/>
        <v>4647768.673970486</v>
      </c>
      <c r="AA2088" s="11">
        <v>4893</v>
      </c>
      <c r="AB2088" s="2">
        <v>1962</v>
      </c>
      <c r="AC2088" s="2">
        <f t="shared" si="361"/>
        <v>54</v>
      </c>
      <c r="AD2088" s="2" t="s">
        <v>161</v>
      </c>
    </row>
    <row r="2089" spans="1:30" x14ac:dyDescent="0.2">
      <c r="A2089">
        <v>13</v>
      </c>
      <c r="B2089" s="2" t="s">
        <v>1579</v>
      </c>
      <c r="C2089" s="2" t="s">
        <v>22</v>
      </c>
      <c r="D2089" s="2" t="s">
        <v>23</v>
      </c>
      <c r="E2089" s="2" t="s">
        <v>2767</v>
      </c>
      <c r="F2089" s="2" t="s">
        <v>2776</v>
      </c>
      <c r="G2089" s="2">
        <v>72</v>
      </c>
      <c r="H2089" s="2">
        <v>79</v>
      </c>
      <c r="I2089" s="3">
        <v>42449</v>
      </c>
      <c r="J2089" s="3">
        <v>42459</v>
      </c>
      <c r="K2089" s="3" t="s">
        <v>2535</v>
      </c>
      <c r="L2089" s="17">
        <f t="shared" si="352"/>
        <v>245.99</v>
      </c>
      <c r="M2089" s="20">
        <f t="shared" si="353"/>
        <v>0.96829139395910402</v>
      </c>
      <c r="N2089" s="2">
        <v>10</v>
      </c>
      <c r="O2089" s="2">
        <v>3700000</v>
      </c>
      <c r="P2089" s="2">
        <v>3900000</v>
      </c>
      <c r="Q2089" s="2">
        <f t="shared" si="354"/>
        <v>200000</v>
      </c>
      <c r="R2089" s="4">
        <f t="shared" si="355"/>
        <v>5.4054054054054057E-2</v>
      </c>
      <c r="S2089" s="2"/>
      <c r="T2089" s="9">
        <f t="shared" si="356"/>
        <v>51388.888888888891</v>
      </c>
      <c r="U2089" s="2">
        <v>54167</v>
      </c>
      <c r="V2089" s="5">
        <f t="shared" si="357"/>
        <v>2778.1111111111095</v>
      </c>
      <c r="W2089" s="4">
        <f t="shared" si="358"/>
        <v>5.4060540540540505E-2</v>
      </c>
      <c r="X2089" s="22">
        <f t="shared" si="359"/>
        <v>49759.418856231736</v>
      </c>
      <c r="Y2089" s="22">
        <f t="shared" si="360"/>
        <v>52449.439936582785</v>
      </c>
      <c r="Z2089" s="22">
        <f t="shared" si="362"/>
        <v>3776359.6754339607</v>
      </c>
      <c r="AA2089" s="11">
        <v>3771</v>
      </c>
      <c r="AB2089" s="2">
        <v>1938</v>
      </c>
      <c r="AC2089" s="2">
        <f t="shared" si="361"/>
        <v>78</v>
      </c>
      <c r="AD2089" s="2" t="s">
        <v>37</v>
      </c>
    </row>
    <row r="2090" spans="1:30" x14ac:dyDescent="0.2">
      <c r="A2090">
        <v>14</v>
      </c>
      <c r="B2090" s="2" t="s">
        <v>870</v>
      </c>
      <c r="C2090" s="2" t="s">
        <v>22</v>
      </c>
      <c r="D2090" s="2" t="s">
        <v>23</v>
      </c>
      <c r="E2090" s="2" t="s">
        <v>2767</v>
      </c>
      <c r="F2090" s="2" t="s">
        <v>2776</v>
      </c>
      <c r="G2090" s="2">
        <v>53</v>
      </c>
      <c r="H2090" s="2">
        <v>58</v>
      </c>
      <c r="I2090" s="3">
        <v>42455</v>
      </c>
      <c r="J2090" s="3">
        <v>42465</v>
      </c>
      <c r="K2090" s="3" t="s">
        <v>2536</v>
      </c>
      <c r="L2090" s="17">
        <f t="shared" si="352"/>
        <v>250.79</v>
      </c>
      <c r="M2090" s="20">
        <f t="shared" si="353"/>
        <v>0.9497587623110969</v>
      </c>
      <c r="N2090" s="2">
        <v>10</v>
      </c>
      <c r="O2090" s="2">
        <v>3100000</v>
      </c>
      <c r="P2090" s="2">
        <v>3575000</v>
      </c>
      <c r="Q2090" s="2">
        <f t="shared" si="354"/>
        <v>475000</v>
      </c>
      <c r="R2090" s="4">
        <f t="shared" si="355"/>
        <v>0.15322580645161291</v>
      </c>
      <c r="S2090" s="2"/>
      <c r="T2090" s="9">
        <f t="shared" si="356"/>
        <v>58490.566037735851</v>
      </c>
      <c r="U2090" s="2">
        <v>67453</v>
      </c>
      <c r="V2090" s="5">
        <f t="shared" si="357"/>
        <v>8962.4339622641492</v>
      </c>
      <c r="W2090" s="4">
        <f t="shared" si="358"/>
        <v>0.15322870967741931</v>
      </c>
      <c r="X2090" s="22">
        <f t="shared" si="359"/>
        <v>55551.927606875484</v>
      </c>
      <c r="Y2090" s="22">
        <f t="shared" si="360"/>
        <v>64064.077794170422</v>
      </c>
      <c r="Z2090" s="22">
        <f t="shared" si="362"/>
        <v>3395396.1230910323</v>
      </c>
      <c r="AA2090" s="11">
        <v>1871</v>
      </c>
      <c r="AB2090" s="2">
        <v>2006</v>
      </c>
      <c r="AC2090" s="2">
        <f t="shared" si="361"/>
        <v>10</v>
      </c>
      <c r="AD2090" s="2" t="s">
        <v>37</v>
      </c>
    </row>
    <row r="2091" spans="1:30" x14ac:dyDescent="0.2">
      <c r="A2091">
        <v>14</v>
      </c>
      <c r="B2091" s="2" t="s">
        <v>1168</v>
      </c>
      <c r="C2091" s="2" t="s">
        <v>22</v>
      </c>
      <c r="D2091" s="2" t="s">
        <v>23</v>
      </c>
      <c r="E2091" s="2" t="s">
        <v>2767</v>
      </c>
      <c r="F2091" s="2" t="s">
        <v>2776</v>
      </c>
      <c r="G2091" s="2">
        <v>89</v>
      </c>
      <c r="H2091" s="2">
        <v>97</v>
      </c>
      <c r="I2091" s="3">
        <v>42455</v>
      </c>
      <c r="J2091" s="3">
        <v>42465</v>
      </c>
      <c r="K2091" s="3" t="s">
        <v>2536</v>
      </c>
      <c r="L2091" s="17">
        <f t="shared" si="352"/>
        <v>250.79</v>
      </c>
      <c r="M2091" s="20">
        <f t="shared" si="353"/>
        <v>0.9497587623110969</v>
      </c>
      <c r="N2091" s="2">
        <v>10</v>
      </c>
      <c r="O2091" s="2">
        <v>5590000</v>
      </c>
      <c r="P2091" s="2">
        <v>6200000</v>
      </c>
      <c r="Q2091" s="2">
        <f t="shared" si="354"/>
        <v>610000</v>
      </c>
      <c r="R2091" s="4">
        <f t="shared" si="355"/>
        <v>0.10912343470483005</v>
      </c>
      <c r="S2091" s="2"/>
      <c r="T2091" s="9">
        <f t="shared" si="356"/>
        <v>62808.988764044945</v>
      </c>
      <c r="U2091" s="2">
        <v>69663</v>
      </c>
      <c r="V2091" s="5">
        <f t="shared" si="357"/>
        <v>6854.0112359550549</v>
      </c>
      <c r="W2091" s="4">
        <f t="shared" si="358"/>
        <v>0.10912468694096598</v>
      </c>
      <c r="X2091" s="22">
        <f t="shared" si="359"/>
        <v>59653.387430550916</v>
      </c>
      <c r="Y2091" s="22">
        <f t="shared" si="360"/>
        <v>66163.044658877945</v>
      </c>
      <c r="Z2091" s="22">
        <f t="shared" si="362"/>
        <v>5888510.9746401375</v>
      </c>
      <c r="AA2091" s="11">
        <v>18872</v>
      </c>
      <c r="AB2091" s="2">
        <v>2006</v>
      </c>
      <c r="AC2091" s="2">
        <f t="shared" si="361"/>
        <v>10</v>
      </c>
      <c r="AD2091" s="2" t="s">
        <v>105</v>
      </c>
    </row>
    <row r="2092" spans="1:30" x14ac:dyDescent="0.2">
      <c r="A2092">
        <v>14</v>
      </c>
      <c r="B2092" s="2" t="s">
        <v>2225</v>
      </c>
      <c r="C2092" s="2" t="s">
        <v>22</v>
      </c>
      <c r="D2092" s="2" t="s">
        <v>23</v>
      </c>
      <c r="E2092" s="2" t="s">
        <v>2767</v>
      </c>
      <c r="F2092" s="2" t="s">
        <v>2776</v>
      </c>
      <c r="G2092" s="2">
        <v>104</v>
      </c>
      <c r="H2092" s="2">
        <v>115</v>
      </c>
      <c r="I2092" s="3">
        <v>42455</v>
      </c>
      <c r="J2092" s="3">
        <v>42465</v>
      </c>
      <c r="K2092" s="3" t="s">
        <v>2536</v>
      </c>
      <c r="L2092" s="17">
        <f t="shared" si="352"/>
        <v>250.79</v>
      </c>
      <c r="M2092" s="20">
        <f t="shared" si="353"/>
        <v>0.9497587623110969</v>
      </c>
      <c r="N2092" s="2">
        <v>10</v>
      </c>
      <c r="O2092" s="2">
        <v>5290000</v>
      </c>
      <c r="P2092" s="2">
        <v>5650000</v>
      </c>
      <c r="Q2092" s="2">
        <f t="shared" si="354"/>
        <v>360000</v>
      </c>
      <c r="R2092" s="4">
        <f t="shared" si="355"/>
        <v>6.8052930056710773E-2</v>
      </c>
      <c r="S2092" s="2">
        <v>49794</v>
      </c>
      <c r="T2092" s="9">
        <f t="shared" si="356"/>
        <v>51344.173076923078</v>
      </c>
      <c r="U2092" s="2">
        <v>54806</v>
      </c>
      <c r="V2092" s="5">
        <f t="shared" si="357"/>
        <v>3461.826923076922</v>
      </c>
      <c r="W2092" s="4">
        <f t="shared" si="358"/>
        <v>6.7423949313400455E-2</v>
      </c>
      <c r="X2092" s="22">
        <f t="shared" si="359"/>
        <v>48764.578273425206</v>
      </c>
      <c r="Y2092" s="22">
        <f t="shared" si="360"/>
        <v>52052.478727221976</v>
      </c>
      <c r="Z2092" s="22">
        <f t="shared" si="362"/>
        <v>5413457.7876310851</v>
      </c>
      <c r="AA2092" s="11">
        <v>31766</v>
      </c>
      <c r="AB2092" s="2">
        <v>1984</v>
      </c>
      <c r="AC2092" s="2">
        <f t="shared" si="361"/>
        <v>32</v>
      </c>
      <c r="AD2092" s="2" t="s">
        <v>75</v>
      </c>
    </row>
    <row r="2093" spans="1:30" x14ac:dyDescent="0.2">
      <c r="A2093">
        <v>14</v>
      </c>
      <c r="B2093" s="2" t="s">
        <v>533</v>
      </c>
      <c r="C2093" s="2" t="s">
        <v>22</v>
      </c>
      <c r="D2093" s="2" t="s">
        <v>23</v>
      </c>
      <c r="E2093" s="2" t="s">
        <v>2767</v>
      </c>
      <c r="F2093" s="2" t="s">
        <v>2776</v>
      </c>
      <c r="G2093" s="2">
        <v>47</v>
      </c>
      <c r="H2093" s="2">
        <v>51</v>
      </c>
      <c r="I2093" s="3">
        <v>42455</v>
      </c>
      <c r="J2093" s="3">
        <v>42465</v>
      </c>
      <c r="K2093" s="3" t="s">
        <v>2536</v>
      </c>
      <c r="L2093" s="17">
        <f t="shared" si="352"/>
        <v>250.79</v>
      </c>
      <c r="M2093" s="20">
        <f t="shared" si="353"/>
        <v>0.9497587623110969</v>
      </c>
      <c r="N2093" s="2">
        <v>10</v>
      </c>
      <c r="O2093" s="2">
        <v>2950000</v>
      </c>
      <c r="P2093" s="2">
        <v>3550000</v>
      </c>
      <c r="Q2093" s="2">
        <f t="shared" si="354"/>
        <v>600000</v>
      </c>
      <c r="R2093" s="4">
        <f t="shared" si="355"/>
        <v>0.20338983050847459</v>
      </c>
      <c r="S2093" s="2">
        <v>31535</v>
      </c>
      <c r="T2093" s="9">
        <f t="shared" si="356"/>
        <v>63436.914893617024</v>
      </c>
      <c r="U2093" s="2">
        <v>76203</v>
      </c>
      <c r="V2093" s="5">
        <f t="shared" si="357"/>
        <v>12766.085106382976</v>
      </c>
      <c r="W2093" s="4">
        <f t="shared" si="358"/>
        <v>0.20124063611528956</v>
      </c>
      <c r="X2093" s="22">
        <f t="shared" si="359"/>
        <v>60249.765774196094</v>
      </c>
      <c r="Y2093" s="22">
        <f t="shared" si="360"/>
        <v>72374.466964392515</v>
      </c>
      <c r="Z2093" s="22">
        <f t="shared" si="362"/>
        <v>3401599.9473264483</v>
      </c>
      <c r="AA2093" s="11">
        <v>3281</v>
      </c>
      <c r="AB2093" s="2">
        <v>1890</v>
      </c>
      <c r="AC2093" s="2">
        <f t="shared" si="361"/>
        <v>126</v>
      </c>
      <c r="AD2093" s="2" t="s">
        <v>46</v>
      </c>
    </row>
    <row r="2094" spans="1:30" x14ac:dyDescent="0.2">
      <c r="A2094">
        <v>14</v>
      </c>
      <c r="B2094" s="2" t="s">
        <v>474</v>
      </c>
      <c r="C2094" s="2" t="s">
        <v>22</v>
      </c>
      <c r="D2094" s="2" t="s">
        <v>23</v>
      </c>
      <c r="E2094" s="2" t="s">
        <v>2767</v>
      </c>
      <c r="F2094" s="2" t="s">
        <v>2776</v>
      </c>
      <c r="G2094" s="2">
        <v>71</v>
      </c>
      <c r="H2094" s="2">
        <v>78</v>
      </c>
      <c r="I2094" s="3">
        <v>42456</v>
      </c>
      <c r="J2094" s="3">
        <v>42466</v>
      </c>
      <c r="K2094" s="3" t="s">
        <v>2536</v>
      </c>
      <c r="L2094" s="17">
        <f t="shared" si="352"/>
        <v>250.79</v>
      </c>
      <c r="M2094" s="20">
        <f t="shared" si="353"/>
        <v>0.9497587623110969</v>
      </c>
      <c r="N2094" s="2">
        <v>10</v>
      </c>
      <c r="O2094" s="2">
        <v>6100000</v>
      </c>
      <c r="P2094" s="2">
        <v>6600000</v>
      </c>
      <c r="Q2094" s="2">
        <f t="shared" si="354"/>
        <v>500000</v>
      </c>
      <c r="R2094" s="4">
        <f t="shared" si="355"/>
        <v>8.1967213114754092E-2</v>
      </c>
      <c r="S2094" s="2"/>
      <c r="T2094" s="9">
        <f t="shared" si="356"/>
        <v>85915.492957746479</v>
      </c>
      <c r="U2094" s="2">
        <v>92958</v>
      </c>
      <c r="V2094" s="5">
        <f t="shared" si="357"/>
        <v>7042.5070422535209</v>
      </c>
      <c r="W2094" s="4">
        <f t="shared" si="358"/>
        <v>8.197016393442623E-2</v>
      </c>
      <c r="X2094" s="22">
        <f t="shared" si="359"/>
        <v>81598.992254897064</v>
      </c>
      <c r="Y2094" s="22">
        <f t="shared" si="360"/>
        <v>88287.675026914949</v>
      </c>
      <c r="Z2094" s="22">
        <f t="shared" si="362"/>
        <v>6268424.926910961</v>
      </c>
      <c r="AA2094" s="11">
        <v>3321</v>
      </c>
      <c r="AB2094" s="2">
        <v>2010</v>
      </c>
      <c r="AC2094" s="2">
        <f t="shared" si="361"/>
        <v>6</v>
      </c>
      <c r="AD2094" s="2" t="s">
        <v>29</v>
      </c>
    </row>
    <row r="2095" spans="1:30" x14ac:dyDescent="0.2">
      <c r="A2095">
        <v>15</v>
      </c>
      <c r="B2095" s="2" t="s">
        <v>178</v>
      </c>
      <c r="C2095" s="2" t="s">
        <v>22</v>
      </c>
      <c r="D2095" s="2" t="s">
        <v>23</v>
      </c>
      <c r="E2095" s="2" t="s">
        <v>2767</v>
      </c>
      <c r="F2095" s="2" t="s">
        <v>2776</v>
      </c>
      <c r="G2095" s="2">
        <v>115</v>
      </c>
      <c r="H2095" s="2">
        <v>124</v>
      </c>
      <c r="I2095" s="3">
        <v>42461</v>
      </c>
      <c r="J2095" s="3">
        <v>42471</v>
      </c>
      <c r="K2095" s="3" t="s">
        <v>2536</v>
      </c>
      <c r="L2095" s="17">
        <f t="shared" si="352"/>
        <v>250.79</v>
      </c>
      <c r="M2095" s="20">
        <f t="shared" si="353"/>
        <v>0.9497587623110969</v>
      </c>
      <c r="N2095" s="2">
        <v>10</v>
      </c>
      <c r="O2095" s="2">
        <v>5850000</v>
      </c>
      <c r="P2095" s="2">
        <v>7200000</v>
      </c>
      <c r="Q2095" s="2">
        <f t="shared" si="354"/>
        <v>1350000</v>
      </c>
      <c r="R2095" s="4">
        <f t="shared" si="355"/>
        <v>0.23076923076923078</v>
      </c>
      <c r="S2095" s="2">
        <v>40918</v>
      </c>
      <c r="T2095" s="9">
        <f t="shared" si="356"/>
        <v>51225.373913043477</v>
      </c>
      <c r="U2095" s="2">
        <v>62965</v>
      </c>
      <c r="V2095" s="5">
        <f t="shared" si="357"/>
        <v>11739.626086956523</v>
      </c>
      <c r="W2095" s="4">
        <f t="shared" si="358"/>
        <v>0.22917599599926533</v>
      </c>
      <c r="X2095" s="22">
        <f t="shared" si="359"/>
        <v>48651.747726575326</v>
      </c>
      <c r="Y2095" s="22">
        <f t="shared" si="360"/>
        <v>59801.560468918215</v>
      </c>
      <c r="Z2095" s="22">
        <f t="shared" si="362"/>
        <v>6877179.4539255947</v>
      </c>
      <c r="AA2095" s="11">
        <v>37086</v>
      </c>
      <c r="AB2095" s="2">
        <v>1973</v>
      </c>
      <c r="AC2095" s="2">
        <f t="shared" si="361"/>
        <v>43</v>
      </c>
      <c r="AD2095" s="2" t="s">
        <v>209</v>
      </c>
    </row>
    <row r="2096" spans="1:30" x14ac:dyDescent="0.2">
      <c r="A2096">
        <v>15</v>
      </c>
      <c r="B2096" s="2" t="s">
        <v>1150</v>
      </c>
      <c r="C2096" s="2" t="s">
        <v>22</v>
      </c>
      <c r="D2096" s="2" t="s">
        <v>23</v>
      </c>
      <c r="E2096" s="2" t="s">
        <v>2767</v>
      </c>
      <c r="F2096" s="2" t="s">
        <v>2776</v>
      </c>
      <c r="G2096" s="2">
        <v>60</v>
      </c>
      <c r="H2096" s="2">
        <v>66</v>
      </c>
      <c r="I2096" s="3">
        <v>42462</v>
      </c>
      <c r="J2096" s="3">
        <v>42472</v>
      </c>
      <c r="K2096" s="3" t="s">
        <v>2536</v>
      </c>
      <c r="L2096" s="17">
        <f t="shared" si="352"/>
        <v>250.79</v>
      </c>
      <c r="M2096" s="20">
        <f t="shared" si="353"/>
        <v>0.9497587623110969</v>
      </c>
      <c r="N2096" s="2">
        <v>10</v>
      </c>
      <c r="O2096" s="2">
        <v>3200000</v>
      </c>
      <c r="P2096" s="2">
        <v>4100000</v>
      </c>
      <c r="Q2096" s="2">
        <f t="shared" si="354"/>
        <v>900000</v>
      </c>
      <c r="R2096" s="4">
        <f t="shared" si="355"/>
        <v>0.28125</v>
      </c>
      <c r="S2096" s="2"/>
      <c r="T2096" s="9">
        <f t="shared" si="356"/>
        <v>53333.333333333336</v>
      </c>
      <c r="U2096" s="2">
        <v>68333</v>
      </c>
      <c r="V2096" s="5">
        <f t="shared" si="357"/>
        <v>14999.666666666664</v>
      </c>
      <c r="W2096" s="4">
        <f t="shared" si="358"/>
        <v>0.28124374999999996</v>
      </c>
      <c r="X2096" s="22">
        <f t="shared" si="359"/>
        <v>50653.80065659184</v>
      </c>
      <c r="Y2096" s="22">
        <f t="shared" si="360"/>
        <v>64899.865505004185</v>
      </c>
      <c r="Z2096" s="22">
        <f t="shared" si="362"/>
        <v>3893991.9303002511</v>
      </c>
      <c r="AA2096" s="11">
        <v>3041</v>
      </c>
      <c r="AB2096" s="2">
        <v>2001</v>
      </c>
      <c r="AC2096" s="2">
        <f t="shared" si="361"/>
        <v>15</v>
      </c>
      <c r="AD2096" s="2" t="s">
        <v>161</v>
      </c>
    </row>
    <row r="2097" spans="1:30" x14ac:dyDescent="0.2">
      <c r="A2097">
        <v>15</v>
      </c>
      <c r="B2097" s="2" t="s">
        <v>1582</v>
      </c>
      <c r="C2097" s="2" t="s">
        <v>22</v>
      </c>
      <c r="D2097" s="2" t="s">
        <v>23</v>
      </c>
      <c r="E2097" s="2" t="s">
        <v>2767</v>
      </c>
      <c r="F2097" s="2" t="s">
        <v>2776</v>
      </c>
      <c r="G2097" s="2">
        <v>72</v>
      </c>
      <c r="H2097" s="2">
        <v>80</v>
      </c>
      <c r="I2097" s="3">
        <v>42462</v>
      </c>
      <c r="J2097" s="3">
        <v>42472</v>
      </c>
      <c r="K2097" s="3" t="s">
        <v>2536</v>
      </c>
      <c r="L2097" s="17">
        <f t="shared" si="352"/>
        <v>250.79</v>
      </c>
      <c r="M2097" s="20">
        <f t="shared" si="353"/>
        <v>0.9497587623110969</v>
      </c>
      <c r="N2097" s="2">
        <v>10</v>
      </c>
      <c r="O2097" s="2">
        <v>3250000</v>
      </c>
      <c r="P2097" s="2">
        <v>3650000</v>
      </c>
      <c r="Q2097" s="2">
        <f t="shared" si="354"/>
        <v>400000</v>
      </c>
      <c r="R2097" s="4">
        <f t="shared" si="355"/>
        <v>0.12307692307692308</v>
      </c>
      <c r="S2097" s="2">
        <v>34452</v>
      </c>
      <c r="T2097" s="9">
        <f t="shared" si="356"/>
        <v>45617.388888888891</v>
      </c>
      <c r="U2097" s="2">
        <v>51173</v>
      </c>
      <c r="V2097" s="5">
        <f t="shared" si="357"/>
        <v>5555.6111111111095</v>
      </c>
      <c r="W2097" s="4">
        <f t="shared" si="358"/>
        <v>0.12178713526640056</v>
      </c>
      <c r="X2097" s="22">
        <f t="shared" si="359"/>
        <v>43325.514810975095</v>
      </c>
      <c r="Y2097" s="22">
        <f t="shared" si="360"/>
        <v>48602.005143745759</v>
      </c>
      <c r="Z2097" s="22">
        <f t="shared" si="362"/>
        <v>3499344.3703496945</v>
      </c>
      <c r="AA2097" s="11">
        <v>31800</v>
      </c>
      <c r="AB2097" s="2">
        <v>1983</v>
      </c>
      <c r="AC2097" s="2">
        <f t="shared" si="361"/>
        <v>33</v>
      </c>
      <c r="AD2097" s="2" t="s">
        <v>108</v>
      </c>
    </row>
    <row r="2098" spans="1:30" x14ac:dyDescent="0.2">
      <c r="A2098">
        <v>15</v>
      </c>
      <c r="B2098" s="2" t="s">
        <v>2043</v>
      </c>
      <c r="C2098" s="2" t="s">
        <v>22</v>
      </c>
      <c r="D2098" s="2" t="s">
        <v>23</v>
      </c>
      <c r="E2098" s="2" t="s">
        <v>2767</v>
      </c>
      <c r="F2098" s="2" t="s">
        <v>2776</v>
      </c>
      <c r="G2098" s="2">
        <v>90</v>
      </c>
      <c r="H2098" s="2">
        <v>98</v>
      </c>
      <c r="I2098" s="3">
        <v>42462</v>
      </c>
      <c r="J2098" s="3">
        <v>42472</v>
      </c>
      <c r="K2098" s="3" t="s">
        <v>2536</v>
      </c>
      <c r="L2098" s="17">
        <f t="shared" si="352"/>
        <v>250.79</v>
      </c>
      <c r="M2098" s="20">
        <f t="shared" si="353"/>
        <v>0.9497587623110969</v>
      </c>
      <c r="N2098" s="2">
        <v>10</v>
      </c>
      <c r="O2098" s="2">
        <v>4550000</v>
      </c>
      <c r="P2098" s="2">
        <v>5100000</v>
      </c>
      <c r="Q2098" s="2">
        <f t="shared" si="354"/>
        <v>550000</v>
      </c>
      <c r="R2098" s="4">
        <f t="shared" si="355"/>
        <v>0.12087912087912088</v>
      </c>
      <c r="S2098" s="2">
        <v>66130</v>
      </c>
      <c r="T2098" s="9">
        <f t="shared" si="356"/>
        <v>51290.333333333336</v>
      </c>
      <c r="U2098" s="2">
        <v>57401</v>
      </c>
      <c r="V2098" s="5">
        <f t="shared" si="357"/>
        <v>6110.6666666666642</v>
      </c>
      <c r="W2098" s="4">
        <f t="shared" si="358"/>
        <v>0.11913875909040685</v>
      </c>
      <c r="X2098" s="22">
        <f t="shared" si="359"/>
        <v>48713.443505190269</v>
      </c>
      <c r="Y2098" s="22">
        <f t="shared" si="360"/>
        <v>54517.102715419271</v>
      </c>
      <c r="Z2098" s="22">
        <f t="shared" si="362"/>
        <v>4906539.2443877347</v>
      </c>
      <c r="AA2098" s="2"/>
      <c r="AB2098" s="2">
        <v>1983</v>
      </c>
      <c r="AC2098" s="2">
        <f t="shared" si="361"/>
        <v>33</v>
      </c>
      <c r="AD2098" s="2" t="s">
        <v>46</v>
      </c>
    </row>
    <row r="2099" spans="1:30" x14ac:dyDescent="0.2">
      <c r="A2099">
        <v>15</v>
      </c>
      <c r="B2099" s="2" t="s">
        <v>1450</v>
      </c>
      <c r="C2099" s="2" t="s">
        <v>22</v>
      </c>
      <c r="D2099" s="2" t="s">
        <v>23</v>
      </c>
      <c r="E2099" s="2" t="s">
        <v>2767</v>
      </c>
      <c r="F2099" s="2" t="s">
        <v>2776</v>
      </c>
      <c r="G2099" s="2">
        <v>68</v>
      </c>
      <c r="H2099" s="2">
        <v>75</v>
      </c>
      <c r="I2099" s="3">
        <v>42462</v>
      </c>
      <c r="J2099" s="3">
        <v>42472</v>
      </c>
      <c r="K2099" s="3" t="s">
        <v>2536</v>
      </c>
      <c r="L2099" s="17">
        <f t="shared" si="352"/>
        <v>250.79</v>
      </c>
      <c r="M2099" s="20">
        <f t="shared" si="353"/>
        <v>0.9497587623110969</v>
      </c>
      <c r="N2099" s="2">
        <v>10</v>
      </c>
      <c r="O2099" s="2">
        <v>3100000</v>
      </c>
      <c r="P2099" s="2">
        <v>3100000</v>
      </c>
      <c r="Q2099" s="2">
        <f t="shared" si="354"/>
        <v>0</v>
      </c>
      <c r="R2099" s="4">
        <f t="shared" si="355"/>
        <v>0</v>
      </c>
      <c r="S2099" s="2">
        <v>2547</v>
      </c>
      <c r="T2099" s="9">
        <f t="shared" si="356"/>
        <v>45625.691176470587</v>
      </c>
      <c r="U2099" s="2">
        <v>45626</v>
      </c>
      <c r="V2099" s="5">
        <f t="shared" si="357"/>
        <v>0.3088235294126207</v>
      </c>
      <c r="W2099" s="4">
        <f t="shared" si="358"/>
        <v>6.7686323527276813E-6</v>
      </c>
      <c r="X2099" s="22">
        <f t="shared" si="359"/>
        <v>43333.399981353039</v>
      </c>
      <c r="Y2099" s="22">
        <f t="shared" si="360"/>
        <v>43333.693289206109</v>
      </c>
      <c r="Z2099" s="22">
        <f t="shared" si="362"/>
        <v>2946691.1436660155</v>
      </c>
      <c r="AA2099" s="11">
        <v>1479</v>
      </c>
      <c r="AB2099" s="2">
        <v>1979</v>
      </c>
      <c r="AC2099" s="2">
        <f t="shared" si="361"/>
        <v>37</v>
      </c>
      <c r="AD2099" s="2" t="s">
        <v>37</v>
      </c>
    </row>
    <row r="2100" spans="1:30" x14ac:dyDescent="0.2">
      <c r="A2100">
        <v>15</v>
      </c>
      <c r="B2100" s="2" t="s">
        <v>2272</v>
      </c>
      <c r="C2100" s="2" t="s">
        <v>22</v>
      </c>
      <c r="D2100" s="2" t="s">
        <v>23</v>
      </c>
      <c r="E2100" s="2" t="s">
        <v>2767</v>
      </c>
      <c r="F2100" s="2" t="s">
        <v>2776</v>
      </c>
      <c r="G2100" s="2">
        <v>108</v>
      </c>
      <c r="H2100" s="2">
        <v>125</v>
      </c>
      <c r="I2100" s="3">
        <v>42462</v>
      </c>
      <c r="J2100" s="3">
        <v>42472</v>
      </c>
      <c r="K2100" s="3" t="s">
        <v>2536</v>
      </c>
      <c r="L2100" s="17">
        <f t="shared" si="352"/>
        <v>250.79</v>
      </c>
      <c r="M2100" s="20">
        <f t="shared" si="353"/>
        <v>0.9497587623110969</v>
      </c>
      <c r="N2100" s="2">
        <v>10</v>
      </c>
      <c r="O2100" s="2">
        <v>8000000</v>
      </c>
      <c r="P2100" s="2">
        <v>8100000</v>
      </c>
      <c r="Q2100" s="2">
        <f t="shared" si="354"/>
        <v>100000</v>
      </c>
      <c r="R2100" s="4">
        <f t="shared" si="355"/>
        <v>1.2500000000000001E-2</v>
      </c>
      <c r="S2100" s="2"/>
      <c r="T2100" s="9">
        <f t="shared" si="356"/>
        <v>74074.074074074073</v>
      </c>
      <c r="U2100" s="2">
        <v>75000</v>
      </c>
      <c r="V2100" s="5">
        <f t="shared" si="357"/>
        <v>925.925925925927</v>
      </c>
      <c r="W2100" s="4">
        <f t="shared" si="358"/>
        <v>1.2500000000000015E-2</v>
      </c>
      <c r="X2100" s="22">
        <f t="shared" si="359"/>
        <v>70352.500911933108</v>
      </c>
      <c r="Y2100" s="22">
        <f t="shared" si="360"/>
        <v>71231.907173332263</v>
      </c>
      <c r="Z2100" s="22">
        <f t="shared" si="362"/>
        <v>7693045.9747198848</v>
      </c>
      <c r="AA2100" s="11">
        <v>1339</v>
      </c>
      <c r="AB2100" s="2">
        <v>1889</v>
      </c>
      <c r="AC2100" s="2">
        <f t="shared" si="361"/>
        <v>127</v>
      </c>
      <c r="AD2100" s="2" t="s">
        <v>422</v>
      </c>
    </row>
    <row r="2101" spans="1:30" x14ac:dyDescent="0.2">
      <c r="A2101">
        <v>16</v>
      </c>
      <c r="B2101" s="2" t="s">
        <v>1655</v>
      </c>
      <c r="C2101" s="2" t="s">
        <v>22</v>
      </c>
      <c r="D2101" s="2" t="s">
        <v>23</v>
      </c>
      <c r="E2101" s="2" t="s">
        <v>2767</v>
      </c>
      <c r="F2101" s="2" t="s">
        <v>2776</v>
      </c>
      <c r="G2101" s="2">
        <v>74</v>
      </c>
      <c r="H2101" s="2">
        <v>81</v>
      </c>
      <c r="I2101" s="3">
        <v>42468</v>
      </c>
      <c r="J2101" s="3">
        <v>42478</v>
      </c>
      <c r="K2101" s="3" t="s">
        <v>2536</v>
      </c>
      <c r="L2101" s="17">
        <f t="shared" si="352"/>
        <v>250.79</v>
      </c>
      <c r="M2101" s="20">
        <f t="shared" si="353"/>
        <v>0.9497587623110969</v>
      </c>
      <c r="N2101" s="2">
        <v>10</v>
      </c>
      <c r="O2101" s="2">
        <v>3350000</v>
      </c>
      <c r="P2101" s="2">
        <v>3480000</v>
      </c>
      <c r="Q2101" s="2">
        <f t="shared" si="354"/>
        <v>130000</v>
      </c>
      <c r="R2101" s="4">
        <f t="shared" si="355"/>
        <v>3.880597014925373E-2</v>
      </c>
      <c r="S2101" s="2"/>
      <c r="T2101" s="9">
        <f t="shared" si="356"/>
        <v>45270.270270270274</v>
      </c>
      <c r="U2101" s="2">
        <v>47027</v>
      </c>
      <c r="V2101" s="5">
        <f t="shared" si="357"/>
        <v>1756.7297297297264</v>
      </c>
      <c r="W2101" s="4">
        <f t="shared" si="358"/>
        <v>3.8805373134328282E-2</v>
      </c>
      <c r="X2101" s="22">
        <f t="shared" si="359"/>
        <v>42995.835861380743</v>
      </c>
      <c r="Y2101" s="22">
        <f t="shared" si="360"/>
        <v>44664.305315203957</v>
      </c>
      <c r="Z2101" s="22">
        <f t="shared" si="362"/>
        <v>3305158.5933250929</v>
      </c>
      <c r="AA2101" s="2"/>
      <c r="AB2101" s="2">
        <v>1975</v>
      </c>
      <c r="AC2101" s="2">
        <f t="shared" si="361"/>
        <v>41</v>
      </c>
      <c r="AD2101" s="2" t="s">
        <v>1656</v>
      </c>
    </row>
    <row r="2102" spans="1:30" x14ac:dyDescent="0.2">
      <c r="A2102">
        <v>16</v>
      </c>
      <c r="B2102" s="2" t="s">
        <v>447</v>
      </c>
      <c r="C2102" s="2" t="s">
        <v>22</v>
      </c>
      <c r="D2102" s="2" t="s">
        <v>23</v>
      </c>
      <c r="E2102" s="2" t="s">
        <v>2767</v>
      </c>
      <c r="F2102" s="2" t="s">
        <v>2776</v>
      </c>
      <c r="G2102" s="2">
        <v>43</v>
      </c>
      <c r="H2102" s="2">
        <v>50</v>
      </c>
      <c r="I2102" s="3">
        <v>42469</v>
      </c>
      <c r="J2102" s="3">
        <v>42479</v>
      </c>
      <c r="K2102" s="3" t="s">
        <v>2536</v>
      </c>
      <c r="L2102" s="17">
        <f t="shared" si="352"/>
        <v>250.79</v>
      </c>
      <c r="M2102" s="20">
        <f t="shared" si="353"/>
        <v>0.9497587623110969</v>
      </c>
      <c r="N2102" s="2">
        <v>10</v>
      </c>
      <c r="O2102" s="2">
        <v>2400000</v>
      </c>
      <c r="P2102" s="2">
        <v>2950000</v>
      </c>
      <c r="Q2102" s="2">
        <f t="shared" si="354"/>
        <v>550000</v>
      </c>
      <c r="R2102" s="4">
        <f t="shared" si="355"/>
        <v>0.22916666666666666</v>
      </c>
      <c r="S2102" s="2"/>
      <c r="T2102" s="9">
        <f t="shared" si="356"/>
        <v>55813.953488372092</v>
      </c>
      <c r="U2102" s="2">
        <v>68605</v>
      </c>
      <c r="V2102" s="5">
        <f t="shared" si="357"/>
        <v>12791.046511627908</v>
      </c>
      <c r="W2102" s="4">
        <f t="shared" si="358"/>
        <v>0.2291729166666667</v>
      </c>
      <c r="X2102" s="22">
        <f t="shared" si="359"/>
        <v>53009.791384805409</v>
      </c>
      <c r="Y2102" s="22">
        <f t="shared" si="360"/>
        <v>65158.199888352807</v>
      </c>
      <c r="Z2102" s="22">
        <f t="shared" si="362"/>
        <v>2801802.5951991705</v>
      </c>
      <c r="AA2102" s="11">
        <v>2466</v>
      </c>
      <c r="AB2102" s="2">
        <v>2007</v>
      </c>
      <c r="AC2102" s="2">
        <f t="shared" si="361"/>
        <v>9</v>
      </c>
      <c r="AD2102" s="2" t="s">
        <v>37</v>
      </c>
    </row>
    <row r="2103" spans="1:30" x14ac:dyDescent="0.2">
      <c r="A2103">
        <v>16</v>
      </c>
      <c r="B2103" s="2" t="s">
        <v>164</v>
      </c>
      <c r="C2103" s="2" t="s">
        <v>22</v>
      </c>
      <c r="D2103" s="2" t="s">
        <v>23</v>
      </c>
      <c r="E2103" s="2" t="s">
        <v>2767</v>
      </c>
      <c r="F2103" s="2" t="s">
        <v>2776</v>
      </c>
      <c r="G2103" s="2">
        <v>30</v>
      </c>
      <c r="H2103" s="2">
        <v>34</v>
      </c>
      <c r="I2103" s="3">
        <v>42469</v>
      </c>
      <c r="J2103" s="3">
        <v>42479</v>
      </c>
      <c r="K2103" s="3" t="s">
        <v>2536</v>
      </c>
      <c r="L2103" s="17">
        <f t="shared" si="352"/>
        <v>250.79</v>
      </c>
      <c r="M2103" s="20">
        <f t="shared" si="353"/>
        <v>0.9497587623110969</v>
      </c>
      <c r="N2103" s="2">
        <v>10</v>
      </c>
      <c r="O2103" s="2">
        <v>2200000</v>
      </c>
      <c r="P2103" s="2">
        <v>2200000</v>
      </c>
      <c r="Q2103" s="2">
        <f t="shared" si="354"/>
        <v>0</v>
      </c>
      <c r="R2103" s="4">
        <f t="shared" si="355"/>
        <v>0</v>
      </c>
      <c r="S2103" s="2">
        <v>24294</v>
      </c>
      <c r="T2103" s="9">
        <f t="shared" si="356"/>
        <v>74143.133333333331</v>
      </c>
      <c r="U2103" s="2">
        <v>74143</v>
      </c>
      <c r="V2103" s="5">
        <f t="shared" si="357"/>
        <v>-0.13333333333139308</v>
      </c>
      <c r="W2103" s="4">
        <f t="shared" si="358"/>
        <v>-1.7983234230465004E-6</v>
      </c>
      <c r="X2103" s="22">
        <f t="shared" si="359"/>
        <v>70418.090548533291</v>
      </c>
      <c r="Y2103" s="22">
        <f t="shared" si="360"/>
        <v>70417.963914031658</v>
      </c>
      <c r="Z2103" s="22">
        <f t="shared" si="362"/>
        <v>2112538.9174209498</v>
      </c>
      <c r="AA2103" s="11">
        <v>2037</v>
      </c>
      <c r="AB2103" s="2">
        <v>1961</v>
      </c>
      <c r="AC2103" s="2">
        <f t="shared" si="361"/>
        <v>55</v>
      </c>
      <c r="AD2103" s="2" t="s">
        <v>67</v>
      </c>
    </row>
    <row r="2104" spans="1:30" x14ac:dyDescent="0.2">
      <c r="A2104">
        <v>17</v>
      </c>
      <c r="B2104" s="2" t="s">
        <v>1451</v>
      </c>
      <c r="C2104" s="2" t="s">
        <v>22</v>
      </c>
      <c r="D2104" s="2" t="s">
        <v>23</v>
      </c>
      <c r="E2104" s="2" t="s">
        <v>2767</v>
      </c>
      <c r="F2104" s="2" t="s">
        <v>2776</v>
      </c>
      <c r="G2104" s="2">
        <v>68</v>
      </c>
      <c r="H2104" s="2">
        <v>80</v>
      </c>
      <c r="I2104" s="3">
        <v>42475</v>
      </c>
      <c r="J2104" s="3">
        <v>42485</v>
      </c>
      <c r="K2104" s="3" t="s">
        <v>2536</v>
      </c>
      <c r="L2104" s="17">
        <f t="shared" si="352"/>
        <v>250.79</v>
      </c>
      <c r="M2104" s="20">
        <f t="shared" si="353"/>
        <v>0.9497587623110969</v>
      </c>
      <c r="N2104" s="2">
        <v>10</v>
      </c>
      <c r="O2104" s="2">
        <v>4390000</v>
      </c>
      <c r="P2104" s="2">
        <v>4950000</v>
      </c>
      <c r="Q2104" s="2">
        <f t="shared" si="354"/>
        <v>560000</v>
      </c>
      <c r="R2104" s="4">
        <f t="shared" si="355"/>
        <v>0.12756264236902051</v>
      </c>
      <c r="S2104" s="2"/>
      <c r="T2104" s="9">
        <f t="shared" si="356"/>
        <v>64558.823529411762</v>
      </c>
      <c r="U2104" s="2">
        <v>72794</v>
      </c>
      <c r="V2104" s="5">
        <f t="shared" si="357"/>
        <v>8235.1764705882379</v>
      </c>
      <c r="W2104" s="4">
        <f t="shared" si="358"/>
        <v>0.12756082004555813</v>
      </c>
      <c r="X2104" s="22">
        <f t="shared" si="359"/>
        <v>61315.308331554639</v>
      </c>
      <c r="Y2104" s="22">
        <f t="shared" si="360"/>
        <v>69136.739343673995</v>
      </c>
      <c r="Z2104" s="22">
        <f t="shared" si="362"/>
        <v>4701298.2753698314</v>
      </c>
      <c r="AA2104" s="11">
        <v>1213</v>
      </c>
      <c r="AB2104" s="2">
        <v>2007</v>
      </c>
      <c r="AC2104" s="2">
        <f t="shared" si="361"/>
        <v>9</v>
      </c>
      <c r="AD2104" s="2" t="s">
        <v>181</v>
      </c>
    </row>
    <row r="2105" spans="1:30" x14ac:dyDescent="0.2">
      <c r="A2105">
        <v>17</v>
      </c>
      <c r="B2105" s="2" t="s">
        <v>211</v>
      </c>
      <c r="C2105" s="2" t="s">
        <v>22</v>
      </c>
      <c r="D2105" s="2" t="s">
        <v>23</v>
      </c>
      <c r="E2105" s="2" t="s">
        <v>2767</v>
      </c>
      <c r="F2105" s="2" t="s">
        <v>2776</v>
      </c>
      <c r="G2105" s="2">
        <v>73</v>
      </c>
      <c r="H2105" s="2">
        <v>85</v>
      </c>
      <c r="I2105" s="3">
        <v>42475</v>
      </c>
      <c r="J2105" s="3">
        <v>42485</v>
      </c>
      <c r="K2105" s="3" t="s">
        <v>2536</v>
      </c>
      <c r="L2105" s="17">
        <f t="shared" si="352"/>
        <v>250.79</v>
      </c>
      <c r="M2105" s="20">
        <f t="shared" si="353"/>
        <v>0.9497587623110969</v>
      </c>
      <c r="N2105" s="2">
        <v>10</v>
      </c>
      <c r="O2105" s="2">
        <v>3490000</v>
      </c>
      <c r="P2105" s="2">
        <v>4000000</v>
      </c>
      <c r="Q2105" s="2">
        <f t="shared" si="354"/>
        <v>510000</v>
      </c>
      <c r="R2105" s="4">
        <f t="shared" si="355"/>
        <v>0.14613180515759314</v>
      </c>
      <c r="S2105" s="2">
        <v>304000</v>
      </c>
      <c r="T2105" s="9">
        <f t="shared" si="356"/>
        <v>51972.602739726026</v>
      </c>
      <c r="U2105" s="2">
        <v>58959</v>
      </c>
      <c r="V2105" s="5">
        <f t="shared" si="357"/>
        <v>6986.3972602739741</v>
      </c>
      <c r="W2105" s="4">
        <f t="shared" si="358"/>
        <v>0.13442461781760678</v>
      </c>
      <c r="X2105" s="22">
        <f t="shared" si="359"/>
        <v>49361.434852168517</v>
      </c>
      <c r="Y2105" s="22">
        <f t="shared" si="360"/>
        <v>55996.826867099961</v>
      </c>
      <c r="Z2105" s="22">
        <f t="shared" si="362"/>
        <v>4087768.3612982971</v>
      </c>
      <c r="AA2105" s="11">
        <v>21015</v>
      </c>
      <c r="AB2105" s="2">
        <v>1969</v>
      </c>
      <c r="AC2105" s="2">
        <f t="shared" si="361"/>
        <v>47</v>
      </c>
      <c r="AD2105" s="2" t="s">
        <v>209</v>
      </c>
    </row>
    <row r="2106" spans="1:30" x14ac:dyDescent="0.2">
      <c r="A2106">
        <v>17</v>
      </c>
      <c r="B2106" s="2" t="s">
        <v>1278</v>
      </c>
      <c r="C2106" s="2" t="s">
        <v>22</v>
      </c>
      <c r="D2106" s="2" t="s">
        <v>23</v>
      </c>
      <c r="E2106" s="2" t="s">
        <v>2767</v>
      </c>
      <c r="F2106" s="2" t="s">
        <v>2776</v>
      </c>
      <c r="G2106" s="2">
        <v>64</v>
      </c>
      <c r="H2106" s="2">
        <v>74</v>
      </c>
      <c r="I2106" s="3">
        <v>42476</v>
      </c>
      <c r="J2106" s="3">
        <v>42486</v>
      </c>
      <c r="K2106" s="3" t="s">
        <v>2536</v>
      </c>
      <c r="L2106" s="17">
        <f t="shared" si="352"/>
        <v>250.79</v>
      </c>
      <c r="M2106" s="20">
        <f t="shared" si="353"/>
        <v>0.9497587623110969</v>
      </c>
      <c r="N2106" s="2">
        <v>10</v>
      </c>
      <c r="O2106" s="2">
        <v>5790000</v>
      </c>
      <c r="P2106" s="2">
        <v>6900000</v>
      </c>
      <c r="Q2106" s="2">
        <f t="shared" si="354"/>
        <v>1110000</v>
      </c>
      <c r="R2106" s="4">
        <f t="shared" si="355"/>
        <v>0.19170984455958548</v>
      </c>
      <c r="S2106" s="2">
        <v>2744</v>
      </c>
      <c r="T2106" s="9">
        <f t="shared" si="356"/>
        <v>90511.625</v>
      </c>
      <c r="U2106" s="2">
        <v>107855</v>
      </c>
      <c r="V2106" s="5">
        <f t="shared" si="357"/>
        <v>17343.375</v>
      </c>
      <c r="W2106" s="4">
        <f t="shared" si="358"/>
        <v>0.19161488924765188</v>
      </c>
      <c r="X2106" s="22">
        <f t="shared" si="359"/>
        <v>85964.208934766139</v>
      </c>
      <c r="Y2106" s="22">
        <f t="shared" si="360"/>
        <v>102436.23130906335</v>
      </c>
      <c r="Z2106" s="22">
        <f t="shared" si="362"/>
        <v>6555918.8037800547</v>
      </c>
      <c r="AA2106" s="11">
        <v>4733</v>
      </c>
      <c r="AB2106" s="2">
        <v>2009</v>
      </c>
      <c r="AC2106" s="2">
        <f t="shared" si="361"/>
        <v>7</v>
      </c>
      <c r="AD2106" s="2" t="s">
        <v>103</v>
      </c>
    </row>
    <row r="2107" spans="1:30" x14ac:dyDescent="0.2">
      <c r="A2107">
        <v>17</v>
      </c>
      <c r="B2107" s="2" t="s">
        <v>447</v>
      </c>
      <c r="C2107" s="2" t="s">
        <v>22</v>
      </c>
      <c r="D2107" s="2" t="s">
        <v>23</v>
      </c>
      <c r="E2107" s="2" t="s">
        <v>2767</v>
      </c>
      <c r="F2107" s="2" t="s">
        <v>2776</v>
      </c>
      <c r="G2107" s="2">
        <v>45</v>
      </c>
      <c r="H2107" s="2">
        <v>50</v>
      </c>
      <c r="I2107" s="3">
        <v>42476</v>
      </c>
      <c r="J2107" s="3">
        <v>42486</v>
      </c>
      <c r="K2107" s="3" t="s">
        <v>2536</v>
      </c>
      <c r="L2107" s="17">
        <f t="shared" si="352"/>
        <v>250.79</v>
      </c>
      <c r="M2107" s="20">
        <f t="shared" si="353"/>
        <v>0.9497587623110969</v>
      </c>
      <c r="N2107" s="2">
        <v>10</v>
      </c>
      <c r="O2107" s="2">
        <v>2790000</v>
      </c>
      <c r="P2107" s="2">
        <v>3150000</v>
      </c>
      <c r="Q2107" s="2">
        <f t="shared" si="354"/>
        <v>360000</v>
      </c>
      <c r="R2107" s="4">
        <f t="shared" si="355"/>
        <v>0.12903225806451613</v>
      </c>
      <c r="S2107" s="2"/>
      <c r="T2107" s="9">
        <f t="shared" si="356"/>
        <v>62000</v>
      </c>
      <c r="U2107" s="2">
        <v>70000</v>
      </c>
      <c r="V2107" s="5">
        <f t="shared" si="357"/>
        <v>8000</v>
      </c>
      <c r="W2107" s="4">
        <f t="shared" si="358"/>
        <v>0.12903225806451613</v>
      </c>
      <c r="X2107" s="22">
        <f t="shared" si="359"/>
        <v>58885.043263288011</v>
      </c>
      <c r="Y2107" s="22">
        <f t="shared" si="360"/>
        <v>66483.113361776777</v>
      </c>
      <c r="Z2107" s="22">
        <f t="shared" si="362"/>
        <v>2991740.1012799549</v>
      </c>
      <c r="AA2107" s="11">
        <v>2465</v>
      </c>
      <c r="AB2107" s="2">
        <v>2007</v>
      </c>
      <c r="AC2107" s="2">
        <f t="shared" si="361"/>
        <v>9</v>
      </c>
      <c r="AD2107" s="2" t="s">
        <v>105</v>
      </c>
    </row>
    <row r="2108" spans="1:30" x14ac:dyDescent="0.2">
      <c r="A2108">
        <v>17</v>
      </c>
      <c r="B2108" s="2" t="s">
        <v>575</v>
      </c>
      <c r="C2108" s="2" t="s">
        <v>22</v>
      </c>
      <c r="D2108" s="2" t="s">
        <v>23</v>
      </c>
      <c r="E2108" s="2" t="s">
        <v>2767</v>
      </c>
      <c r="F2108" s="2" t="s">
        <v>2776</v>
      </c>
      <c r="G2108" s="2">
        <v>46</v>
      </c>
      <c r="H2108" s="2">
        <v>51</v>
      </c>
      <c r="I2108" s="3">
        <v>42476</v>
      </c>
      <c r="J2108" s="3">
        <v>42486</v>
      </c>
      <c r="K2108" s="3" t="s">
        <v>2536</v>
      </c>
      <c r="L2108" s="17">
        <f t="shared" si="352"/>
        <v>250.79</v>
      </c>
      <c r="M2108" s="20">
        <f t="shared" si="353"/>
        <v>0.9497587623110969</v>
      </c>
      <c r="N2108" s="2">
        <v>10</v>
      </c>
      <c r="O2108" s="2">
        <v>2990000</v>
      </c>
      <c r="P2108" s="2">
        <v>3150000</v>
      </c>
      <c r="Q2108" s="2">
        <f t="shared" si="354"/>
        <v>160000</v>
      </c>
      <c r="R2108" s="4">
        <f t="shared" si="355"/>
        <v>5.3511705685618728E-2</v>
      </c>
      <c r="S2108" s="2">
        <v>19926</v>
      </c>
      <c r="T2108" s="9">
        <f t="shared" si="356"/>
        <v>65433.17391304348</v>
      </c>
      <c r="U2108" s="2">
        <v>68911</v>
      </c>
      <c r="V2108" s="5">
        <f t="shared" si="357"/>
        <v>3477.8260869565202</v>
      </c>
      <c r="W2108" s="4">
        <f t="shared" si="358"/>
        <v>5.3150808358743674E-2</v>
      </c>
      <c r="X2108" s="22">
        <f t="shared" si="359"/>
        <v>62145.730269738931</v>
      </c>
      <c r="Y2108" s="22">
        <f t="shared" si="360"/>
        <v>65448.826069620001</v>
      </c>
      <c r="Z2108" s="22">
        <f t="shared" si="362"/>
        <v>3010645.9992025201</v>
      </c>
      <c r="AA2108" s="11">
        <v>1012</v>
      </c>
      <c r="AB2108" s="2">
        <v>1980</v>
      </c>
      <c r="AC2108" s="2">
        <f t="shared" si="361"/>
        <v>36</v>
      </c>
      <c r="AD2108" s="2" t="s">
        <v>37</v>
      </c>
    </row>
    <row r="2109" spans="1:30" x14ac:dyDescent="0.2">
      <c r="A2109">
        <v>17</v>
      </c>
      <c r="B2109" s="2" t="s">
        <v>1586</v>
      </c>
      <c r="C2109" s="2" t="s">
        <v>22</v>
      </c>
      <c r="D2109" s="2" t="s">
        <v>23</v>
      </c>
      <c r="E2109" s="2" t="s">
        <v>2767</v>
      </c>
      <c r="F2109" s="2" t="s">
        <v>2776</v>
      </c>
      <c r="G2109" s="2">
        <v>72</v>
      </c>
      <c r="H2109" s="2">
        <v>81</v>
      </c>
      <c r="I2109" s="3">
        <v>42476</v>
      </c>
      <c r="J2109" s="3">
        <v>42486</v>
      </c>
      <c r="K2109" s="3" t="s">
        <v>2536</v>
      </c>
      <c r="L2109" s="17">
        <f t="shared" si="352"/>
        <v>250.79</v>
      </c>
      <c r="M2109" s="20">
        <f t="shared" si="353"/>
        <v>0.9497587623110969</v>
      </c>
      <c r="N2109" s="2">
        <v>10</v>
      </c>
      <c r="O2109" s="2">
        <v>2990000</v>
      </c>
      <c r="P2109" s="2">
        <v>3380000</v>
      </c>
      <c r="Q2109" s="2">
        <f t="shared" si="354"/>
        <v>390000</v>
      </c>
      <c r="R2109" s="4">
        <f t="shared" si="355"/>
        <v>0.13043478260869565</v>
      </c>
      <c r="S2109" s="2"/>
      <c r="T2109" s="9">
        <f t="shared" si="356"/>
        <v>41527.777777777781</v>
      </c>
      <c r="U2109" s="2">
        <v>46944</v>
      </c>
      <c r="V2109" s="5">
        <f t="shared" si="357"/>
        <v>5416.222222222219</v>
      </c>
      <c r="W2109" s="4">
        <f t="shared" si="358"/>
        <v>0.13042408026755845</v>
      </c>
      <c r="X2109" s="22">
        <f t="shared" si="359"/>
        <v>39441.370823752499</v>
      </c>
      <c r="Y2109" s="22">
        <f t="shared" si="360"/>
        <v>44585.475337932134</v>
      </c>
      <c r="Z2109" s="22">
        <f t="shared" si="362"/>
        <v>3210154.2243311135</v>
      </c>
      <c r="AA2109" s="2"/>
      <c r="AB2109" s="2">
        <v>1975</v>
      </c>
      <c r="AC2109" s="2">
        <f t="shared" si="361"/>
        <v>41</v>
      </c>
      <c r="AD2109" s="2" t="s">
        <v>46</v>
      </c>
    </row>
    <row r="2110" spans="1:30" x14ac:dyDescent="0.2">
      <c r="A2110">
        <v>17</v>
      </c>
      <c r="B2110" s="2" t="s">
        <v>2487</v>
      </c>
      <c r="C2110" s="2" t="s">
        <v>22</v>
      </c>
      <c r="D2110" s="2" t="s">
        <v>23</v>
      </c>
      <c r="E2110" s="2" t="s">
        <v>2767</v>
      </c>
      <c r="F2110" s="2" t="s">
        <v>2776</v>
      </c>
      <c r="G2110" s="2">
        <v>158</v>
      </c>
      <c r="H2110" s="2">
        <v>182</v>
      </c>
      <c r="I2110" s="3">
        <v>42478</v>
      </c>
      <c r="J2110" s="3">
        <v>42488</v>
      </c>
      <c r="K2110" s="3" t="s">
        <v>2536</v>
      </c>
      <c r="L2110" s="17">
        <f t="shared" si="352"/>
        <v>250.79</v>
      </c>
      <c r="M2110" s="20">
        <f t="shared" si="353"/>
        <v>0.9497587623110969</v>
      </c>
      <c r="N2110" s="2">
        <v>10</v>
      </c>
      <c r="O2110" s="2">
        <v>7800000</v>
      </c>
      <c r="P2110" s="2">
        <v>9000000</v>
      </c>
      <c r="Q2110" s="2">
        <f t="shared" si="354"/>
        <v>1200000</v>
      </c>
      <c r="R2110" s="4">
        <f t="shared" si="355"/>
        <v>0.15384615384615385</v>
      </c>
      <c r="S2110" s="2"/>
      <c r="T2110" s="9">
        <f t="shared" si="356"/>
        <v>49367.088607594938</v>
      </c>
      <c r="U2110" s="2">
        <v>56962</v>
      </c>
      <c r="V2110" s="5">
        <f t="shared" si="357"/>
        <v>7594.9113924050616</v>
      </c>
      <c r="W2110" s="4">
        <f t="shared" si="358"/>
        <v>0.15384564102564099</v>
      </c>
      <c r="X2110" s="22">
        <f t="shared" si="359"/>
        <v>46886.824974851617</v>
      </c>
      <c r="Y2110" s="22">
        <f t="shared" si="360"/>
        <v>54100.158618764704</v>
      </c>
      <c r="Z2110" s="22">
        <f t="shared" si="362"/>
        <v>8547825.0617648233</v>
      </c>
      <c r="AA2110" s="11">
        <v>1707</v>
      </c>
      <c r="AB2110" s="2">
        <v>2003</v>
      </c>
      <c r="AC2110" s="2">
        <f t="shared" si="361"/>
        <v>13</v>
      </c>
      <c r="AD2110" s="2" t="s">
        <v>108</v>
      </c>
    </row>
    <row r="2111" spans="1:30" x14ac:dyDescent="0.2">
      <c r="A2111">
        <v>18</v>
      </c>
      <c r="B2111" s="2" t="s">
        <v>2132</v>
      </c>
      <c r="C2111" s="2" t="s">
        <v>22</v>
      </c>
      <c r="D2111" s="2" t="s">
        <v>23</v>
      </c>
      <c r="E2111" s="2" t="s">
        <v>2767</v>
      </c>
      <c r="F2111" s="2" t="s">
        <v>2776</v>
      </c>
      <c r="G2111" s="2">
        <v>96</v>
      </c>
      <c r="H2111" s="2">
        <v>105</v>
      </c>
      <c r="I2111" s="3">
        <v>42482</v>
      </c>
      <c r="J2111" s="3">
        <v>42492</v>
      </c>
      <c r="K2111" s="3" t="s">
        <v>2537</v>
      </c>
      <c r="L2111" s="17">
        <f t="shared" si="352"/>
        <v>256.52</v>
      </c>
      <c r="M2111" s="20">
        <f t="shared" si="353"/>
        <v>0.92854358334632781</v>
      </c>
      <c r="N2111" s="2">
        <v>10</v>
      </c>
      <c r="O2111" s="2">
        <v>4800000</v>
      </c>
      <c r="P2111" s="2">
        <v>5600000</v>
      </c>
      <c r="Q2111" s="2">
        <f t="shared" si="354"/>
        <v>800000</v>
      </c>
      <c r="R2111" s="4">
        <f t="shared" si="355"/>
        <v>0.16666666666666666</v>
      </c>
      <c r="S2111" s="2"/>
      <c r="T2111" s="9">
        <f t="shared" si="356"/>
        <v>50000</v>
      </c>
      <c r="U2111" s="2">
        <v>58333</v>
      </c>
      <c r="V2111" s="5">
        <f t="shared" si="357"/>
        <v>8333</v>
      </c>
      <c r="W2111" s="4">
        <f t="shared" si="358"/>
        <v>0.16666</v>
      </c>
      <c r="X2111" s="22">
        <f t="shared" si="359"/>
        <v>46427.17916731639</v>
      </c>
      <c r="Y2111" s="22">
        <f t="shared" si="360"/>
        <v>54164.732847341336</v>
      </c>
      <c r="Z2111" s="22">
        <f t="shared" si="362"/>
        <v>5199814.3533447683</v>
      </c>
      <c r="AA2111" s="11">
        <v>1533</v>
      </c>
      <c r="AB2111" s="2">
        <v>1952</v>
      </c>
      <c r="AC2111" s="2">
        <f t="shared" si="361"/>
        <v>64</v>
      </c>
      <c r="AD2111" s="2" t="s">
        <v>63</v>
      </c>
    </row>
    <row r="2112" spans="1:30" x14ac:dyDescent="0.2">
      <c r="A2112">
        <v>18</v>
      </c>
      <c r="B2112" s="2" t="s">
        <v>2297</v>
      </c>
      <c r="C2112" s="2" t="s">
        <v>22</v>
      </c>
      <c r="D2112" s="2" t="s">
        <v>23</v>
      </c>
      <c r="E2112" s="2" t="s">
        <v>2767</v>
      </c>
      <c r="F2112" s="2" t="s">
        <v>2776</v>
      </c>
      <c r="G2112" s="2">
        <v>111</v>
      </c>
      <c r="H2112" s="2">
        <v>120</v>
      </c>
      <c r="I2112" s="3">
        <v>42483</v>
      </c>
      <c r="J2112" s="3">
        <v>42493</v>
      </c>
      <c r="K2112" s="3" t="s">
        <v>2537</v>
      </c>
      <c r="L2112" s="17">
        <f t="shared" si="352"/>
        <v>256.52</v>
      </c>
      <c r="M2112" s="20">
        <f t="shared" si="353"/>
        <v>0.92854358334632781</v>
      </c>
      <c r="N2112" s="2">
        <v>10</v>
      </c>
      <c r="O2112" s="2">
        <v>7500000</v>
      </c>
      <c r="P2112" s="2">
        <v>8700000</v>
      </c>
      <c r="Q2112" s="2">
        <f t="shared" si="354"/>
        <v>1200000</v>
      </c>
      <c r="R2112" s="4">
        <f t="shared" si="355"/>
        <v>0.16</v>
      </c>
      <c r="S2112" s="2"/>
      <c r="T2112" s="9">
        <f t="shared" si="356"/>
        <v>67567.567567567574</v>
      </c>
      <c r="U2112" s="2">
        <v>78378</v>
      </c>
      <c r="V2112" s="5">
        <f t="shared" si="357"/>
        <v>10810.432432432426</v>
      </c>
      <c r="W2112" s="4">
        <f t="shared" si="358"/>
        <v>0.1599943999999999</v>
      </c>
      <c r="X2112" s="22">
        <f t="shared" si="359"/>
        <v>62739.431307184313</v>
      </c>
      <c r="Y2112" s="22">
        <f t="shared" si="360"/>
        <v>72777.388975518479</v>
      </c>
      <c r="Z2112" s="22">
        <f t="shared" si="362"/>
        <v>8078290.1762825511</v>
      </c>
      <c r="AA2112" s="11">
        <v>8848</v>
      </c>
      <c r="AB2112" s="2">
        <v>1997</v>
      </c>
      <c r="AC2112" s="2">
        <f t="shared" si="361"/>
        <v>19</v>
      </c>
      <c r="AD2112" s="2" t="s">
        <v>83</v>
      </c>
    </row>
    <row r="2113" spans="1:30" x14ac:dyDescent="0.2">
      <c r="A2113">
        <v>18</v>
      </c>
      <c r="B2113" s="2" t="s">
        <v>1481</v>
      </c>
      <c r="C2113" s="2" t="s">
        <v>22</v>
      </c>
      <c r="D2113" s="2" t="s">
        <v>23</v>
      </c>
      <c r="E2113" s="2" t="s">
        <v>2767</v>
      </c>
      <c r="F2113" s="2" t="s">
        <v>2776</v>
      </c>
      <c r="G2113" s="2">
        <v>69</v>
      </c>
      <c r="H2113" s="2">
        <v>79</v>
      </c>
      <c r="I2113" s="3">
        <v>42483</v>
      </c>
      <c r="J2113" s="3">
        <v>42493</v>
      </c>
      <c r="K2113" s="3" t="s">
        <v>2537</v>
      </c>
      <c r="L2113" s="17">
        <f t="shared" si="352"/>
        <v>256.52</v>
      </c>
      <c r="M2113" s="20">
        <f t="shared" si="353"/>
        <v>0.92854358334632781</v>
      </c>
      <c r="N2113" s="2">
        <v>10</v>
      </c>
      <c r="O2113" s="2">
        <v>3650000</v>
      </c>
      <c r="P2113" s="2">
        <v>3625000</v>
      </c>
      <c r="Q2113" s="2">
        <f t="shared" si="354"/>
        <v>-25000</v>
      </c>
      <c r="R2113" s="4">
        <f t="shared" si="355"/>
        <v>-6.8493150684931503E-3</v>
      </c>
      <c r="S2113" s="2">
        <v>39766</v>
      </c>
      <c r="T2113" s="9">
        <f t="shared" si="356"/>
        <v>53474.869565217392</v>
      </c>
      <c r="U2113" s="2">
        <v>53113</v>
      </c>
      <c r="V2113" s="5">
        <f t="shared" si="357"/>
        <v>-361.86956521739194</v>
      </c>
      <c r="W2113" s="4">
        <f t="shared" si="358"/>
        <v>-6.7670957995710412E-3</v>
      </c>
      <c r="X2113" s="22">
        <f t="shared" si="359"/>
        <v>49653.747005064441</v>
      </c>
      <c r="Y2113" s="22">
        <f t="shared" si="360"/>
        <v>49317.73534227351</v>
      </c>
      <c r="Z2113" s="22">
        <f t="shared" si="362"/>
        <v>3402923.7386168721</v>
      </c>
      <c r="AA2113" s="11">
        <v>4316</v>
      </c>
      <c r="AB2113" s="2">
        <v>1952</v>
      </c>
      <c r="AC2113" s="2">
        <f t="shared" si="361"/>
        <v>64</v>
      </c>
      <c r="AD2113" s="2" t="s">
        <v>46</v>
      </c>
    </row>
    <row r="2114" spans="1:30" x14ac:dyDescent="0.2">
      <c r="A2114">
        <v>18</v>
      </c>
      <c r="B2114" s="2" t="s">
        <v>660</v>
      </c>
      <c r="C2114" s="2" t="s">
        <v>22</v>
      </c>
      <c r="D2114" s="2" t="s">
        <v>23</v>
      </c>
      <c r="E2114" s="2" t="s">
        <v>2767</v>
      </c>
      <c r="F2114" s="2" t="s">
        <v>2776</v>
      </c>
      <c r="G2114" s="2">
        <v>48</v>
      </c>
      <c r="H2114" s="2">
        <v>54</v>
      </c>
      <c r="I2114" s="3">
        <v>42483</v>
      </c>
      <c r="J2114" s="3">
        <v>42493</v>
      </c>
      <c r="K2114" s="3" t="s">
        <v>2537</v>
      </c>
      <c r="L2114" s="17">
        <f t="shared" ref="L2114:L2177" si="363">IF(K2114="Januar",238.19,IF(K2114="Februar",240.59,IF(K2114="Mars",245.99,IF(K2114="April",250.79,IF(K2114="Mai",256.52,IF(K2114="Juni",259.83,IF(K2114="Juli",265.66,IF(K2114="August",272.21,IF(K2114="September",275.91,IF(K2114="Oktober",281.13,IF(K2114="November",284.38,IF(K2114="Desember",287.34,0))))))))))))</f>
        <v>256.52</v>
      </c>
      <c r="M2114" s="20">
        <f t="shared" ref="M2114:M2177" si="364">$L$2/L2114</f>
        <v>0.92854358334632781</v>
      </c>
      <c r="N2114" s="2">
        <v>10</v>
      </c>
      <c r="O2114" s="2">
        <v>2650000</v>
      </c>
      <c r="P2114" s="2">
        <v>2780000</v>
      </c>
      <c r="Q2114" s="2">
        <f t="shared" ref="Q2114:Q2177" si="365">P2114-O2114</f>
        <v>130000</v>
      </c>
      <c r="R2114" s="4">
        <f t="shared" ref="R2114:R2177" si="366">Q2114/O2114</f>
        <v>4.9056603773584909E-2</v>
      </c>
      <c r="S2114" s="2">
        <v>55946</v>
      </c>
      <c r="T2114" s="9">
        <f t="shared" ref="T2114:T2177" si="367">(O2114+S2114)/G2114</f>
        <v>56373.875</v>
      </c>
      <c r="U2114" s="2">
        <v>59082</v>
      </c>
      <c r="V2114" s="5">
        <f t="shared" ref="V2114:V2177" si="368">U2114-T2114</f>
        <v>2708.125</v>
      </c>
      <c r="W2114" s="4">
        <f t="shared" ref="W2114:W2177" si="369">V2114/T2114</f>
        <v>4.8038652656039696E-2</v>
      </c>
      <c r="X2114" s="22">
        <f t="shared" ref="X2114:X2177" si="370">T2114*M2114</f>
        <v>52345.599899617962</v>
      </c>
      <c r="Y2114" s="22">
        <f t="shared" ref="Y2114:Y2177" si="371">U2114*M2114</f>
        <v>54860.211991267737</v>
      </c>
      <c r="Z2114" s="22">
        <f t="shared" si="362"/>
        <v>2633290.1755808513</v>
      </c>
      <c r="AA2114" s="11">
        <v>2993</v>
      </c>
      <c r="AB2114" s="2">
        <v>1950</v>
      </c>
      <c r="AC2114" s="2">
        <f t="shared" ref="AC2114:AC2177" si="372">2016-AB2114</f>
        <v>66</v>
      </c>
      <c r="AD2114" s="2" t="s">
        <v>46</v>
      </c>
    </row>
    <row r="2115" spans="1:30" x14ac:dyDescent="0.2">
      <c r="A2115">
        <v>19</v>
      </c>
      <c r="B2115" s="2" t="s">
        <v>1989</v>
      </c>
      <c r="C2115" s="2" t="s">
        <v>22</v>
      </c>
      <c r="D2115" s="2" t="s">
        <v>23</v>
      </c>
      <c r="E2115" s="2" t="s">
        <v>2767</v>
      </c>
      <c r="F2115" s="2" t="s">
        <v>2776</v>
      </c>
      <c r="G2115" s="2">
        <v>86</v>
      </c>
      <c r="H2115" s="2">
        <v>94</v>
      </c>
      <c r="I2115" s="3">
        <v>42489</v>
      </c>
      <c r="J2115" s="3">
        <v>42499</v>
      </c>
      <c r="K2115" s="3" t="s">
        <v>2537</v>
      </c>
      <c r="L2115" s="17">
        <f t="shared" si="363"/>
        <v>256.52</v>
      </c>
      <c r="M2115" s="20">
        <f t="shared" si="364"/>
        <v>0.92854358334632781</v>
      </c>
      <c r="N2115" s="2">
        <v>10</v>
      </c>
      <c r="O2115" s="2">
        <v>4200000</v>
      </c>
      <c r="P2115" s="2">
        <v>4470000</v>
      </c>
      <c r="Q2115" s="2">
        <f t="shared" si="365"/>
        <v>270000</v>
      </c>
      <c r="R2115" s="4">
        <f t="shared" si="366"/>
        <v>6.4285714285714279E-2</v>
      </c>
      <c r="S2115" s="2"/>
      <c r="T2115" s="9">
        <f t="shared" si="367"/>
        <v>48837.20930232558</v>
      </c>
      <c r="U2115" s="2">
        <v>51977</v>
      </c>
      <c r="V2115" s="5">
        <f t="shared" si="368"/>
        <v>3139.7906976744198</v>
      </c>
      <c r="W2115" s="4">
        <f t="shared" si="369"/>
        <v>6.4290952380952407E-2</v>
      </c>
      <c r="X2115" s="22">
        <f t="shared" si="370"/>
        <v>45347.477326216009</v>
      </c>
      <c r="Y2115" s="22">
        <f t="shared" si="371"/>
        <v>48262.909831592078</v>
      </c>
      <c r="Z2115" s="22">
        <f t="shared" ref="Z2115:Z2178" si="373">Y2115*G2115</f>
        <v>4150610.2455169186</v>
      </c>
      <c r="AA2115" s="11">
        <v>9693</v>
      </c>
      <c r="AB2115" s="2">
        <v>1990</v>
      </c>
      <c r="AC2115" s="2">
        <f t="shared" si="372"/>
        <v>26</v>
      </c>
      <c r="AD2115" s="2" t="s">
        <v>37</v>
      </c>
    </row>
    <row r="2116" spans="1:30" x14ac:dyDescent="0.2">
      <c r="A2116">
        <v>19</v>
      </c>
      <c r="B2116" s="2" t="s">
        <v>2376</v>
      </c>
      <c r="C2116" s="2" t="s">
        <v>22</v>
      </c>
      <c r="D2116" s="2" t="s">
        <v>23</v>
      </c>
      <c r="E2116" s="2" t="s">
        <v>2767</v>
      </c>
      <c r="F2116" s="2" t="s">
        <v>2776</v>
      </c>
      <c r="G2116" s="2">
        <v>122</v>
      </c>
      <c r="H2116" s="2">
        <v>142</v>
      </c>
      <c r="I2116" s="3">
        <v>42490</v>
      </c>
      <c r="J2116" s="3">
        <v>42500</v>
      </c>
      <c r="K2116" s="3" t="s">
        <v>2537</v>
      </c>
      <c r="L2116" s="17">
        <f t="shared" si="363"/>
        <v>256.52</v>
      </c>
      <c r="M2116" s="20">
        <f t="shared" si="364"/>
        <v>0.92854358334632781</v>
      </c>
      <c r="N2116" s="2">
        <v>10</v>
      </c>
      <c r="O2116" s="2">
        <v>7700000</v>
      </c>
      <c r="P2116" s="2">
        <v>8100000</v>
      </c>
      <c r="Q2116" s="2">
        <f t="shared" si="365"/>
        <v>400000</v>
      </c>
      <c r="R2116" s="4">
        <f t="shared" si="366"/>
        <v>5.1948051948051951E-2</v>
      </c>
      <c r="S2116" s="2">
        <v>1349</v>
      </c>
      <c r="T2116" s="9">
        <f t="shared" si="367"/>
        <v>63125.811475409835</v>
      </c>
      <c r="U2116" s="2">
        <v>66405</v>
      </c>
      <c r="V2116" s="5">
        <f t="shared" si="368"/>
        <v>3279.1885245901649</v>
      </c>
      <c r="W2116" s="4">
        <f t="shared" si="369"/>
        <v>5.1946873203642649E-2</v>
      </c>
      <c r="X2116" s="22">
        <f t="shared" si="370"/>
        <v>58615.067189021785</v>
      </c>
      <c r="Y2116" s="22">
        <f t="shared" si="371"/>
        <v>61659.936652112898</v>
      </c>
      <c r="Z2116" s="22">
        <f t="shared" si="373"/>
        <v>7522512.2715577735</v>
      </c>
      <c r="AA2116" s="11">
        <v>2124</v>
      </c>
      <c r="AB2116" s="2">
        <v>2012</v>
      </c>
      <c r="AC2116" s="2">
        <f t="shared" si="372"/>
        <v>4</v>
      </c>
      <c r="AD2116" s="2" t="s">
        <v>27</v>
      </c>
    </row>
    <row r="2117" spans="1:30" x14ac:dyDescent="0.2">
      <c r="A2117">
        <v>19</v>
      </c>
      <c r="B2117" s="2" t="s">
        <v>1629</v>
      </c>
      <c r="C2117" s="2" t="s">
        <v>22</v>
      </c>
      <c r="D2117" s="2" t="s">
        <v>23</v>
      </c>
      <c r="E2117" s="2" t="s">
        <v>2767</v>
      </c>
      <c r="F2117" s="2" t="s">
        <v>2776</v>
      </c>
      <c r="G2117" s="2">
        <v>73</v>
      </c>
      <c r="H2117" s="2">
        <v>81</v>
      </c>
      <c r="I2117" s="3">
        <v>42490</v>
      </c>
      <c r="J2117" s="3">
        <v>42500</v>
      </c>
      <c r="K2117" s="3" t="s">
        <v>2537</v>
      </c>
      <c r="L2117" s="17">
        <f t="shared" si="363"/>
        <v>256.52</v>
      </c>
      <c r="M2117" s="20">
        <f t="shared" si="364"/>
        <v>0.92854358334632781</v>
      </c>
      <c r="N2117" s="2">
        <v>10</v>
      </c>
      <c r="O2117" s="2">
        <v>4290000</v>
      </c>
      <c r="P2117" s="2">
        <v>4810000</v>
      </c>
      <c r="Q2117" s="2">
        <f t="shared" si="365"/>
        <v>520000</v>
      </c>
      <c r="R2117" s="4">
        <f t="shared" si="366"/>
        <v>0.12121212121212122</v>
      </c>
      <c r="S2117" s="2"/>
      <c r="T2117" s="9">
        <f t="shared" si="367"/>
        <v>58767.123287671231</v>
      </c>
      <c r="U2117" s="2">
        <v>65890</v>
      </c>
      <c r="V2117" s="5">
        <f t="shared" si="368"/>
        <v>7122.8767123287689</v>
      </c>
      <c r="W2117" s="4">
        <f t="shared" si="369"/>
        <v>0.12120512820512824</v>
      </c>
      <c r="X2117" s="22">
        <f t="shared" si="370"/>
        <v>54567.835240489672</v>
      </c>
      <c r="Y2117" s="22">
        <f t="shared" si="371"/>
        <v>61181.736706689539</v>
      </c>
      <c r="Z2117" s="22">
        <f t="shared" si="373"/>
        <v>4466266.7795883361</v>
      </c>
      <c r="AA2117" s="11">
        <v>3146</v>
      </c>
      <c r="AB2117" s="2">
        <v>2000</v>
      </c>
      <c r="AC2117" s="2">
        <f t="shared" si="372"/>
        <v>16</v>
      </c>
      <c r="AD2117" s="2" t="s">
        <v>46</v>
      </c>
    </row>
    <row r="2118" spans="1:30" x14ac:dyDescent="0.2">
      <c r="A2118">
        <v>19</v>
      </c>
      <c r="B2118" s="2" t="s">
        <v>1898</v>
      </c>
      <c r="C2118" s="2" t="s">
        <v>22</v>
      </c>
      <c r="D2118" s="2" t="s">
        <v>23</v>
      </c>
      <c r="E2118" s="2" t="s">
        <v>2767</v>
      </c>
      <c r="F2118" s="2" t="s">
        <v>2776</v>
      </c>
      <c r="G2118" s="2">
        <v>82</v>
      </c>
      <c r="H2118" s="2">
        <v>91</v>
      </c>
      <c r="I2118" s="3">
        <v>42490</v>
      </c>
      <c r="J2118" s="3">
        <v>42500</v>
      </c>
      <c r="K2118" s="3" t="s">
        <v>2537</v>
      </c>
      <c r="L2118" s="17">
        <f t="shared" si="363"/>
        <v>256.52</v>
      </c>
      <c r="M2118" s="20">
        <f t="shared" si="364"/>
        <v>0.92854358334632781</v>
      </c>
      <c r="N2118" s="2">
        <v>10</v>
      </c>
      <c r="O2118" s="2">
        <v>4700000</v>
      </c>
      <c r="P2118" s="2">
        <v>5010000</v>
      </c>
      <c r="Q2118" s="2">
        <f t="shared" si="365"/>
        <v>310000</v>
      </c>
      <c r="R2118" s="4">
        <f t="shared" si="366"/>
        <v>6.5957446808510636E-2</v>
      </c>
      <c r="S2118" s="2">
        <v>73021</v>
      </c>
      <c r="T2118" s="9">
        <f t="shared" si="367"/>
        <v>58207.57317073171</v>
      </c>
      <c r="U2118" s="2">
        <v>61988</v>
      </c>
      <c r="V2118" s="5">
        <f t="shared" si="368"/>
        <v>3780.42682926829</v>
      </c>
      <c r="W2118" s="4">
        <f t="shared" si="369"/>
        <v>6.4947336288694257E-2</v>
      </c>
      <c r="X2118" s="22">
        <f t="shared" si="370"/>
        <v>54048.268569844797</v>
      </c>
      <c r="Y2118" s="22">
        <f t="shared" si="371"/>
        <v>57558.559644472167</v>
      </c>
      <c r="Z2118" s="22">
        <f t="shared" si="373"/>
        <v>4719801.8908467181</v>
      </c>
      <c r="AA2118" s="11">
        <v>5130</v>
      </c>
      <c r="AB2118" s="2">
        <v>1958</v>
      </c>
      <c r="AC2118" s="2">
        <f t="shared" si="372"/>
        <v>58</v>
      </c>
      <c r="AD2118" s="2" t="s">
        <v>37</v>
      </c>
    </row>
    <row r="2119" spans="1:30" x14ac:dyDescent="0.2">
      <c r="A2119">
        <v>19</v>
      </c>
      <c r="B2119" s="2" t="s">
        <v>2200</v>
      </c>
      <c r="C2119" s="2" t="s">
        <v>22</v>
      </c>
      <c r="D2119" s="2" t="s">
        <v>23</v>
      </c>
      <c r="E2119" s="2" t="s">
        <v>2767</v>
      </c>
      <c r="F2119" s="2" t="s">
        <v>2776</v>
      </c>
      <c r="G2119" s="2">
        <v>102</v>
      </c>
      <c r="H2119" s="2">
        <v>114</v>
      </c>
      <c r="I2119" s="3">
        <v>42490</v>
      </c>
      <c r="J2119" s="3">
        <v>42500</v>
      </c>
      <c r="K2119" s="3" t="s">
        <v>2537</v>
      </c>
      <c r="L2119" s="17">
        <f t="shared" si="363"/>
        <v>256.52</v>
      </c>
      <c r="M2119" s="20">
        <f t="shared" si="364"/>
        <v>0.92854358334632781</v>
      </c>
      <c r="N2119" s="2">
        <v>10</v>
      </c>
      <c r="O2119" s="2">
        <v>6190000</v>
      </c>
      <c r="P2119" s="2">
        <v>6700000</v>
      </c>
      <c r="Q2119" s="2">
        <f t="shared" si="365"/>
        <v>510000</v>
      </c>
      <c r="R2119" s="4">
        <f t="shared" si="366"/>
        <v>8.2390953150242321E-2</v>
      </c>
      <c r="S2119" s="2"/>
      <c r="T2119" s="9">
        <f t="shared" si="367"/>
        <v>60686.274509803923</v>
      </c>
      <c r="U2119" s="2">
        <v>65686</v>
      </c>
      <c r="V2119" s="5">
        <f t="shared" si="368"/>
        <v>4999.7254901960769</v>
      </c>
      <c r="W2119" s="4">
        <f t="shared" si="369"/>
        <v>8.2386429725363461E-2</v>
      </c>
      <c r="X2119" s="22">
        <f t="shared" si="370"/>
        <v>56349.85079327225</v>
      </c>
      <c r="Y2119" s="22">
        <f t="shared" si="371"/>
        <v>60992.313815686888</v>
      </c>
      <c r="Z2119" s="22">
        <f t="shared" si="373"/>
        <v>6221216.0092000626</v>
      </c>
      <c r="AA2119" s="2">
        <v>805</v>
      </c>
      <c r="AB2119" s="2">
        <v>1920</v>
      </c>
      <c r="AC2119" s="2">
        <f t="shared" si="372"/>
        <v>96</v>
      </c>
      <c r="AD2119" s="2" t="s">
        <v>46</v>
      </c>
    </row>
    <row r="2120" spans="1:30" x14ac:dyDescent="0.2">
      <c r="A2120">
        <v>19</v>
      </c>
      <c r="B2120" s="2" t="s">
        <v>1214</v>
      </c>
      <c r="C2120" s="2" t="s">
        <v>22</v>
      </c>
      <c r="D2120" s="2" t="s">
        <v>23</v>
      </c>
      <c r="E2120" s="2" t="s">
        <v>2767</v>
      </c>
      <c r="F2120" s="2" t="s">
        <v>2776</v>
      </c>
      <c r="G2120" s="2">
        <v>62</v>
      </c>
      <c r="H2120" s="2">
        <v>69</v>
      </c>
      <c r="I2120" s="3">
        <v>42491</v>
      </c>
      <c r="J2120" s="3">
        <v>42501</v>
      </c>
      <c r="K2120" s="3" t="s">
        <v>2537</v>
      </c>
      <c r="L2120" s="17">
        <f t="shared" si="363"/>
        <v>256.52</v>
      </c>
      <c r="M2120" s="20">
        <f t="shared" si="364"/>
        <v>0.92854358334632781</v>
      </c>
      <c r="N2120" s="2">
        <v>10</v>
      </c>
      <c r="O2120" s="2">
        <v>3990000</v>
      </c>
      <c r="P2120" s="2">
        <v>3800000</v>
      </c>
      <c r="Q2120" s="2">
        <f t="shared" si="365"/>
        <v>-190000</v>
      </c>
      <c r="R2120" s="4">
        <f t="shared" si="366"/>
        <v>-4.7619047619047616E-2</v>
      </c>
      <c r="S2120" s="2"/>
      <c r="T2120" s="9">
        <f t="shared" si="367"/>
        <v>64354.838709677417</v>
      </c>
      <c r="U2120" s="2">
        <v>61290</v>
      </c>
      <c r="V2120" s="5">
        <f t="shared" si="368"/>
        <v>-3064.8387096774168</v>
      </c>
      <c r="W2120" s="4">
        <f t="shared" si="369"/>
        <v>-4.7624060150375902E-2</v>
      </c>
      <c r="X2120" s="22">
        <f t="shared" si="370"/>
        <v>59756.272541158833</v>
      </c>
      <c r="Y2120" s="22">
        <f t="shared" si="371"/>
        <v>56910.436223296434</v>
      </c>
      <c r="Z2120" s="22">
        <f t="shared" si="373"/>
        <v>3528447.0458443789</v>
      </c>
      <c r="AA2120" s="11">
        <v>3477</v>
      </c>
      <c r="AB2120" s="2">
        <v>2000</v>
      </c>
      <c r="AC2120" s="2">
        <f t="shared" si="372"/>
        <v>16</v>
      </c>
      <c r="AD2120" s="2" t="s">
        <v>797</v>
      </c>
    </row>
    <row r="2121" spans="1:30" x14ac:dyDescent="0.2">
      <c r="A2121">
        <v>21</v>
      </c>
      <c r="B2121" s="2" t="s">
        <v>451</v>
      </c>
      <c r="C2121" s="2" t="s">
        <v>22</v>
      </c>
      <c r="D2121" s="2" t="s">
        <v>23</v>
      </c>
      <c r="E2121" s="2" t="s">
        <v>2767</v>
      </c>
      <c r="F2121" s="2" t="s">
        <v>2776</v>
      </c>
      <c r="G2121" s="2">
        <v>42</v>
      </c>
      <c r="H2121" s="2">
        <v>46</v>
      </c>
      <c r="I2121" s="3">
        <v>42503</v>
      </c>
      <c r="J2121" s="3">
        <v>42513</v>
      </c>
      <c r="K2121" s="3" t="s">
        <v>2537</v>
      </c>
      <c r="L2121" s="17">
        <f t="shared" si="363"/>
        <v>256.52</v>
      </c>
      <c r="M2121" s="20">
        <f t="shared" si="364"/>
        <v>0.92854358334632781</v>
      </c>
      <c r="N2121" s="2">
        <v>10</v>
      </c>
      <c r="O2121" s="2">
        <v>3000000</v>
      </c>
      <c r="P2121" s="2">
        <v>3300000</v>
      </c>
      <c r="Q2121" s="2">
        <f t="shared" si="365"/>
        <v>300000</v>
      </c>
      <c r="R2121" s="4">
        <f t="shared" si="366"/>
        <v>0.1</v>
      </c>
      <c r="S2121" s="2"/>
      <c r="T2121" s="9">
        <f t="shared" si="367"/>
        <v>71428.571428571435</v>
      </c>
      <c r="U2121" s="2">
        <v>78571</v>
      </c>
      <c r="V2121" s="5">
        <f t="shared" si="368"/>
        <v>7142.4285714285652</v>
      </c>
      <c r="W2121" s="4">
        <f t="shared" si="369"/>
        <v>9.9993999999999902E-2</v>
      </c>
      <c r="X2121" s="22">
        <f t="shared" si="370"/>
        <v>66324.541667594851</v>
      </c>
      <c r="Y2121" s="22">
        <f t="shared" si="371"/>
        <v>72956.597887104319</v>
      </c>
      <c r="Z2121" s="22">
        <f t="shared" si="373"/>
        <v>3064177.1112583815</v>
      </c>
      <c r="AA2121" s="11">
        <v>1216</v>
      </c>
      <c r="AB2121" s="2">
        <v>2006</v>
      </c>
      <c r="AC2121" s="2">
        <f t="shared" si="372"/>
        <v>10</v>
      </c>
      <c r="AD2121" s="2" t="s">
        <v>37</v>
      </c>
    </row>
    <row r="2122" spans="1:30" x14ac:dyDescent="0.2">
      <c r="A2122">
        <v>21</v>
      </c>
      <c r="B2122" s="2" t="s">
        <v>2184</v>
      </c>
      <c r="C2122" s="2" t="s">
        <v>22</v>
      </c>
      <c r="D2122" s="2" t="s">
        <v>23</v>
      </c>
      <c r="E2122" s="2" t="s">
        <v>2767</v>
      </c>
      <c r="F2122" s="2" t="s">
        <v>2776</v>
      </c>
      <c r="G2122" s="2">
        <v>100</v>
      </c>
      <c r="H2122" s="2">
        <v>111</v>
      </c>
      <c r="I2122" s="3">
        <v>42503</v>
      </c>
      <c r="J2122" s="3">
        <v>42513</v>
      </c>
      <c r="K2122" s="3" t="s">
        <v>2537</v>
      </c>
      <c r="L2122" s="17">
        <f t="shared" si="363"/>
        <v>256.52</v>
      </c>
      <c r="M2122" s="20">
        <f t="shared" si="364"/>
        <v>0.92854358334632781</v>
      </c>
      <c r="N2122" s="2">
        <v>10</v>
      </c>
      <c r="O2122" s="2">
        <v>7700000</v>
      </c>
      <c r="P2122" s="2">
        <v>7910000</v>
      </c>
      <c r="Q2122" s="2">
        <f t="shared" si="365"/>
        <v>210000</v>
      </c>
      <c r="R2122" s="4">
        <f t="shared" si="366"/>
        <v>2.7272727272727271E-2</v>
      </c>
      <c r="S2122" s="2"/>
      <c r="T2122" s="9">
        <f t="shared" si="367"/>
        <v>77000</v>
      </c>
      <c r="U2122" s="2">
        <v>79100</v>
      </c>
      <c r="V2122" s="5">
        <f t="shared" si="368"/>
        <v>2100</v>
      </c>
      <c r="W2122" s="4">
        <f t="shared" si="369"/>
        <v>2.7272727272727271E-2</v>
      </c>
      <c r="X2122" s="22">
        <f t="shared" si="370"/>
        <v>71497.855917667242</v>
      </c>
      <c r="Y2122" s="22">
        <f t="shared" si="371"/>
        <v>73447.797442694529</v>
      </c>
      <c r="Z2122" s="22">
        <f t="shared" si="373"/>
        <v>7344779.744269453</v>
      </c>
      <c r="AA2122" s="2">
        <v>994</v>
      </c>
      <c r="AB2122" s="2">
        <v>1939</v>
      </c>
      <c r="AC2122" s="2">
        <f t="shared" si="372"/>
        <v>77</v>
      </c>
      <c r="AD2122" s="2" t="s">
        <v>108</v>
      </c>
    </row>
    <row r="2123" spans="1:30" x14ac:dyDescent="0.2">
      <c r="A2123">
        <v>21</v>
      </c>
      <c r="B2123" s="2" t="s">
        <v>614</v>
      </c>
      <c r="C2123" s="2" t="s">
        <v>22</v>
      </c>
      <c r="D2123" s="2" t="s">
        <v>23</v>
      </c>
      <c r="E2123" s="2" t="s">
        <v>2767</v>
      </c>
      <c r="F2123" s="2" t="s">
        <v>2776</v>
      </c>
      <c r="G2123" s="2">
        <v>47</v>
      </c>
      <c r="H2123" s="2"/>
      <c r="I2123" s="3">
        <v>42504</v>
      </c>
      <c r="J2123" s="3">
        <v>42514</v>
      </c>
      <c r="K2123" s="3" t="s">
        <v>2537</v>
      </c>
      <c r="L2123" s="17">
        <f t="shared" si="363"/>
        <v>256.52</v>
      </c>
      <c r="M2123" s="20">
        <f t="shared" si="364"/>
        <v>0.92854358334632781</v>
      </c>
      <c r="N2123" s="2">
        <v>10</v>
      </c>
      <c r="O2123" s="2">
        <v>2990000</v>
      </c>
      <c r="P2123" s="2">
        <v>3100000</v>
      </c>
      <c r="Q2123" s="2">
        <f t="shared" si="365"/>
        <v>110000</v>
      </c>
      <c r="R2123" s="4">
        <f t="shared" si="366"/>
        <v>3.678929765886288E-2</v>
      </c>
      <c r="S2123" s="2"/>
      <c r="T2123" s="9">
        <f t="shared" si="367"/>
        <v>63617.021276595748</v>
      </c>
      <c r="U2123" s="2">
        <v>65957</v>
      </c>
      <c r="V2123" s="5">
        <f t="shared" si="368"/>
        <v>2339.9787234042524</v>
      </c>
      <c r="W2123" s="4">
        <f t="shared" si="369"/>
        <v>3.6782274247491593E-2</v>
      </c>
      <c r="X2123" s="22">
        <f t="shared" si="370"/>
        <v>59071.17689798979</v>
      </c>
      <c r="Y2123" s="22">
        <f t="shared" si="371"/>
        <v>61243.949126773747</v>
      </c>
      <c r="Z2123" s="22">
        <f t="shared" si="373"/>
        <v>2878465.6089583663</v>
      </c>
      <c r="AA2123" s="11">
        <v>9256</v>
      </c>
      <c r="AB2123" s="2">
        <v>2006</v>
      </c>
      <c r="AC2123" s="2">
        <f t="shared" si="372"/>
        <v>10</v>
      </c>
      <c r="AD2123" s="2" t="s">
        <v>37</v>
      </c>
    </row>
    <row r="2124" spans="1:30" x14ac:dyDescent="0.2">
      <c r="A2124">
        <v>21</v>
      </c>
      <c r="B2124" s="2" t="s">
        <v>1482</v>
      </c>
      <c r="C2124" s="2" t="s">
        <v>22</v>
      </c>
      <c r="D2124" s="2" t="s">
        <v>23</v>
      </c>
      <c r="E2124" s="2" t="s">
        <v>2767</v>
      </c>
      <c r="F2124" s="2" t="s">
        <v>2776</v>
      </c>
      <c r="G2124" s="2">
        <v>69</v>
      </c>
      <c r="H2124" s="2">
        <v>76</v>
      </c>
      <c r="I2124" s="3">
        <v>42504</v>
      </c>
      <c r="J2124" s="3">
        <v>42514</v>
      </c>
      <c r="K2124" s="3" t="s">
        <v>2537</v>
      </c>
      <c r="L2124" s="17">
        <f t="shared" si="363"/>
        <v>256.52</v>
      </c>
      <c r="M2124" s="20">
        <f t="shared" si="364"/>
        <v>0.92854358334632781</v>
      </c>
      <c r="N2124" s="2">
        <v>10</v>
      </c>
      <c r="O2124" s="2">
        <v>4390000</v>
      </c>
      <c r="P2124" s="2">
        <v>4820000</v>
      </c>
      <c r="Q2124" s="2">
        <f t="shared" si="365"/>
        <v>430000</v>
      </c>
      <c r="R2124" s="4">
        <f t="shared" si="366"/>
        <v>9.7949886104783598E-2</v>
      </c>
      <c r="S2124" s="2">
        <v>5310</v>
      </c>
      <c r="T2124" s="9">
        <f t="shared" si="367"/>
        <v>63700.144927536232</v>
      </c>
      <c r="U2124" s="2">
        <v>69932</v>
      </c>
      <c r="V2124" s="5">
        <f t="shared" si="368"/>
        <v>6231.855072463768</v>
      </c>
      <c r="W2124" s="4">
        <f t="shared" si="369"/>
        <v>9.7831097237737502E-2</v>
      </c>
      <c r="X2124" s="22">
        <f t="shared" si="370"/>
        <v>59148.360830694903</v>
      </c>
      <c r="Y2124" s="22">
        <f t="shared" si="371"/>
        <v>64934.909870575393</v>
      </c>
      <c r="Z2124" s="22">
        <f t="shared" si="373"/>
        <v>4480508.7810697025</v>
      </c>
      <c r="AA2124" s="11">
        <v>18323</v>
      </c>
      <c r="AB2124" s="2">
        <v>2000</v>
      </c>
      <c r="AC2124" s="2">
        <f t="shared" si="372"/>
        <v>16</v>
      </c>
      <c r="AD2124" s="2" t="s">
        <v>105</v>
      </c>
    </row>
    <row r="2125" spans="1:30" x14ac:dyDescent="0.2">
      <c r="A2125">
        <v>21</v>
      </c>
      <c r="B2125" s="2" t="s">
        <v>993</v>
      </c>
      <c r="C2125" s="2" t="s">
        <v>22</v>
      </c>
      <c r="D2125" s="2" t="s">
        <v>23</v>
      </c>
      <c r="E2125" s="2" t="s">
        <v>2767</v>
      </c>
      <c r="F2125" s="2" t="s">
        <v>2776</v>
      </c>
      <c r="G2125" s="2">
        <v>56</v>
      </c>
      <c r="H2125" s="2">
        <v>63</v>
      </c>
      <c r="I2125" s="3">
        <v>42504</v>
      </c>
      <c r="J2125" s="3">
        <v>42514</v>
      </c>
      <c r="K2125" s="3" t="s">
        <v>2537</v>
      </c>
      <c r="L2125" s="17">
        <f t="shared" si="363"/>
        <v>256.52</v>
      </c>
      <c r="M2125" s="20">
        <f t="shared" si="364"/>
        <v>0.92854358334632781</v>
      </c>
      <c r="N2125" s="2">
        <v>10</v>
      </c>
      <c r="O2125" s="2">
        <v>3600000</v>
      </c>
      <c r="P2125" s="2">
        <v>3960000</v>
      </c>
      <c r="Q2125" s="2">
        <f t="shared" si="365"/>
        <v>360000</v>
      </c>
      <c r="R2125" s="4">
        <f t="shared" si="366"/>
        <v>0.1</v>
      </c>
      <c r="S2125" s="2">
        <v>99047</v>
      </c>
      <c r="T2125" s="9">
        <f t="shared" si="367"/>
        <v>66054.41071428571</v>
      </c>
      <c r="U2125" s="2">
        <v>72483</v>
      </c>
      <c r="V2125" s="5">
        <f t="shared" si="368"/>
        <v>6428.5892857142899</v>
      </c>
      <c r="W2125" s="4">
        <f t="shared" si="369"/>
        <v>9.7322634721862214E-2</v>
      </c>
      <c r="X2125" s="22">
        <f t="shared" si="370"/>
        <v>61334.399220472922</v>
      </c>
      <c r="Y2125" s="22">
        <f t="shared" si="371"/>
        <v>67303.624551691872</v>
      </c>
      <c r="Z2125" s="22">
        <f t="shared" si="373"/>
        <v>3769002.9748947448</v>
      </c>
      <c r="AA2125" s="11">
        <v>3893</v>
      </c>
      <c r="AB2125" s="2">
        <v>1996</v>
      </c>
      <c r="AC2125" s="2">
        <f t="shared" si="372"/>
        <v>20</v>
      </c>
      <c r="AD2125" s="2" t="s">
        <v>37</v>
      </c>
    </row>
    <row r="2126" spans="1:30" x14ac:dyDescent="0.2">
      <c r="A2126">
        <v>21</v>
      </c>
      <c r="B2126" s="2" t="s">
        <v>664</v>
      </c>
      <c r="C2126" s="2" t="s">
        <v>22</v>
      </c>
      <c r="D2126" s="2" t="s">
        <v>23</v>
      </c>
      <c r="E2126" s="2" t="s">
        <v>2767</v>
      </c>
      <c r="F2126" s="2" t="s">
        <v>2776</v>
      </c>
      <c r="G2126" s="2">
        <v>48</v>
      </c>
      <c r="H2126" s="2">
        <v>53</v>
      </c>
      <c r="I2126" s="3">
        <v>42504</v>
      </c>
      <c r="J2126" s="3">
        <v>42514</v>
      </c>
      <c r="K2126" s="3" t="s">
        <v>2537</v>
      </c>
      <c r="L2126" s="17">
        <f t="shared" si="363"/>
        <v>256.52</v>
      </c>
      <c r="M2126" s="20">
        <f t="shared" si="364"/>
        <v>0.92854358334632781</v>
      </c>
      <c r="N2126" s="2">
        <v>10</v>
      </c>
      <c r="O2126" s="2">
        <v>2850000</v>
      </c>
      <c r="P2126" s="2">
        <v>2860000</v>
      </c>
      <c r="Q2126" s="2">
        <f t="shared" si="365"/>
        <v>10000</v>
      </c>
      <c r="R2126" s="4">
        <f t="shared" si="366"/>
        <v>3.5087719298245615E-3</v>
      </c>
      <c r="S2126" s="2">
        <v>4513</v>
      </c>
      <c r="T2126" s="9">
        <f t="shared" si="367"/>
        <v>59469.020833333336</v>
      </c>
      <c r="U2126" s="2">
        <v>59677</v>
      </c>
      <c r="V2126" s="5">
        <f t="shared" si="368"/>
        <v>207.97916666666424</v>
      </c>
      <c r="W2126" s="4">
        <f t="shared" si="369"/>
        <v>3.4972690613074395E-3</v>
      </c>
      <c r="X2126" s="22">
        <f t="shared" si="370"/>
        <v>55219.577702680755</v>
      </c>
      <c r="Y2126" s="22">
        <f t="shared" si="371"/>
        <v>55412.695423358804</v>
      </c>
      <c r="Z2126" s="22">
        <f t="shared" si="373"/>
        <v>2659809.3803212224</v>
      </c>
      <c r="AA2126" s="11">
        <v>5309</v>
      </c>
      <c r="AB2126" s="2">
        <v>1995</v>
      </c>
      <c r="AC2126" s="2">
        <f t="shared" si="372"/>
        <v>21</v>
      </c>
      <c r="AD2126" s="2" t="s">
        <v>46</v>
      </c>
    </row>
    <row r="2127" spans="1:30" x14ac:dyDescent="0.2">
      <c r="A2127">
        <v>21</v>
      </c>
      <c r="B2127" s="2" t="s">
        <v>1659</v>
      </c>
      <c r="C2127" s="2" t="s">
        <v>22</v>
      </c>
      <c r="D2127" s="2" t="s">
        <v>23</v>
      </c>
      <c r="E2127" s="2" t="s">
        <v>2767</v>
      </c>
      <c r="F2127" s="2" t="s">
        <v>2776</v>
      </c>
      <c r="G2127" s="2">
        <v>74</v>
      </c>
      <c r="H2127" s="2">
        <v>82</v>
      </c>
      <c r="I2127" s="3">
        <v>42504</v>
      </c>
      <c r="J2127" s="3">
        <v>42514</v>
      </c>
      <c r="K2127" s="3" t="s">
        <v>2537</v>
      </c>
      <c r="L2127" s="17">
        <f t="shared" si="363"/>
        <v>256.52</v>
      </c>
      <c r="M2127" s="20">
        <f t="shared" si="364"/>
        <v>0.92854358334632781</v>
      </c>
      <c r="N2127" s="2">
        <v>10</v>
      </c>
      <c r="O2127" s="2">
        <v>3490000</v>
      </c>
      <c r="P2127" s="2">
        <v>3793000</v>
      </c>
      <c r="Q2127" s="2">
        <f t="shared" si="365"/>
        <v>303000</v>
      </c>
      <c r="R2127" s="4">
        <f t="shared" si="366"/>
        <v>8.681948424068768E-2</v>
      </c>
      <c r="S2127" s="2">
        <v>35835</v>
      </c>
      <c r="T2127" s="9">
        <f t="shared" si="367"/>
        <v>47646.41891891892</v>
      </c>
      <c r="U2127" s="2">
        <v>51741</v>
      </c>
      <c r="V2127" s="5">
        <f t="shared" si="368"/>
        <v>4094.5810810810799</v>
      </c>
      <c r="W2127" s="4">
        <f t="shared" si="369"/>
        <v>8.5936806458611903E-2</v>
      </c>
      <c r="X2127" s="22">
        <f t="shared" si="370"/>
        <v>44241.776556593242</v>
      </c>
      <c r="Y2127" s="22">
        <f t="shared" si="371"/>
        <v>48043.773545922348</v>
      </c>
      <c r="Z2127" s="22">
        <f t="shared" si="373"/>
        <v>3555239.2423982536</v>
      </c>
      <c r="AA2127" s="11">
        <v>31766</v>
      </c>
      <c r="AB2127" s="2">
        <v>1984</v>
      </c>
      <c r="AC2127" s="2">
        <f t="shared" si="372"/>
        <v>32</v>
      </c>
      <c r="AD2127" s="2" t="s">
        <v>25</v>
      </c>
    </row>
    <row r="2128" spans="1:30" x14ac:dyDescent="0.2">
      <c r="A2128">
        <v>21</v>
      </c>
      <c r="B2128" s="2" t="s">
        <v>2118</v>
      </c>
      <c r="C2128" s="2" t="s">
        <v>22</v>
      </c>
      <c r="D2128" s="2" t="s">
        <v>23</v>
      </c>
      <c r="E2128" s="2" t="s">
        <v>2767</v>
      </c>
      <c r="F2128" s="2" t="s">
        <v>2776</v>
      </c>
      <c r="G2128" s="2">
        <v>95</v>
      </c>
      <c r="H2128" s="2">
        <v>105</v>
      </c>
      <c r="I2128" s="3">
        <v>42504</v>
      </c>
      <c r="J2128" s="3">
        <v>42514</v>
      </c>
      <c r="K2128" s="3" t="s">
        <v>2537</v>
      </c>
      <c r="L2128" s="17">
        <f t="shared" si="363"/>
        <v>256.52</v>
      </c>
      <c r="M2128" s="20">
        <f t="shared" si="364"/>
        <v>0.92854358334632781</v>
      </c>
      <c r="N2128" s="2">
        <v>10</v>
      </c>
      <c r="O2128" s="2">
        <v>4550000</v>
      </c>
      <c r="P2128" s="2">
        <v>5200000</v>
      </c>
      <c r="Q2128" s="2">
        <f t="shared" si="365"/>
        <v>650000</v>
      </c>
      <c r="R2128" s="4">
        <f t="shared" si="366"/>
        <v>0.14285714285714285</v>
      </c>
      <c r="S2128" s="2">
        <v>12066</v>
      </c>
      <c r="T2128" s="9">
        <f t="shared" si="367"/>
        <v>48021.747368421049</v>
      </c>
      <c r="U2128" s="2">
        <v>54864</v>
      </c>
      <c r="V2128" s="5">
        <f t="shared" si="368"/>
        <v>6842.252631578951</v>
      </c>
      <c r="W2128" s="4">
        <f t="shared" si="369"/>
        <v>0.14248237530978297</v>
      </c>
      <c r="X2128" s="22">
        <f t="shared" si="370"/>
        <v>44590.285380025765</v>
      </c>
      <c r="Y2128" s="22">
        <f t="shared" si="371"/>
        <v>50943.615156712927</v>
      </c>
      <c r="Z2128" s="22">
        <f t="shared" si="373"/>
        <v>4839643.4398877285</v>
      </c>
      <c r="AA2128" s="11">
        <v>9635</v>
      </c>
      <c r="AB2128" s="2">
        <v>1983</v>
      </c>
      <c r="AC2128" s="2">
        <f t="shared" si="372"/>
        <v>33</v>
      </c>
      <c r="AD2128" s="2" t="s">
        <v>46</v>
      </c>
    </row>
    <row r="2129" spans="1:30" x14ac:dyDescent="0.2">
      <c r="A2129">
        <v>21</v>
      </c>
      <c r="B2129" s="2" t="s">
        <v>2329</v>
      </c>
      <c r="C2129" s="2" t="s">
        <v>22</v>
      </c>
      <c r="D2129" s="2" t="s">
        <v>23</v>
      </c>
      <c r="E2129" s="2" t="s">
        <v>2767</v>
      </c>
      <c r="F2129" s="2" t="s">
        <v>2776</v>
      </c>
      <c r="G2129" s="2">
        <v>115</v>
      </c>
      <c r="H2129" s="2">
        <v>128</v>
      </c>
      <c r="I2129" s="3">
        <v>42504</v>
      </c>
      <c r="J2129" s="3">
        <v>42514</v>
      </c>
      <c r="K2129" s="3" t="s">
        <v>2537</v>
      </c>
      <c r="L2129" s="17">
        <f t="shared" si="363"/>
        <v>256.52</v>
      </c>
      <c r="M2129" s="20">
        <f t="shared" si="364"/>
        <v>0.92854358334632781</v>
      </c>
      <c r="N2129" s="2">
        <v>10</v>
      </c>
      <c r="O2129" s="2">
        <v>7000000</v>
      </c>
      <c r="P2129" s="2">
        <v>7500000</v>
      </c>
      <c r="Q2129" s="2">
        <f t="shared" si="365"/>
        <v>500000</v>
      </c>
      <c r="R2129" s="4">
        <f t="shared" si="366"/>
        <v>7.1428571428571425E-2</v>
      </c>
      <c r="S2129" s="2">
        <v>18500</v>
      </c>
      <c r="T2129" s="9">
        <f t="shared" si="367"/>
        <v>61030.434782608696</v>
      </c>
      <c r="U2129" s="2">
        <v>65378</v>
      </c>
      <c r="V2129" s="5">
        <f t="shared" si="368"/>
        <v>4347.565217391304</v>
      </c>
      <c r="W2129" s="4">
        <f t="shared" si="369"/>
        <v>7.1236019092398656E-2</v>
      </c>
      <c r="X2129" s="22">
        <f t="shared" si="370"/>
        <v>56669.418606227839</v>
      </c>
      <c r="Y2129" s="22">
        <f t="shared" si="371"/>
        <v>60706.32239201622</v>
      </c>
      <c r="Z2129" s="22">
        <f t="shared" si="373"/>
        <v>6981227.0750818653</v>
      </c>
      <c r="AA2129" s="11">
        <v>3757</v>
      </c>
      <c r="AB2129" s="2">
        <v>1968</v>
      </c>
      <c r="AC2129" s="2">
        <f t="shared" si="372"/>
        <v>48</v>
      </c>
      <c r="AD2129" s="2" t="s">
        <v>108</v>
      </c>
    </row>
    <row r="2130" spans="1:30" x14ac:dyDescent="0.2">
      <c r="A2130">
        <v>21</v>
      </c>
      <c r="B2130" s="2" t="s">
        <v>2119</v>
      </c>
      <c r="C2130" s="2" t="s">
        <v>22</v>
      </c>
      <c r="D2130" s="2" t="s">
        <v>23</v>
      </c>
      <c r="E2130" s="2" t="s">
        <v>2767</v>
      </c>
      <c r="F2130" s="2" t="s">
        <v>2776</v>
      </c>
      <c r="G2130" s="2">
        <v>95</v>
      </c>
      <c r="H2130" s="2">
        <v>102</v>
      </c>
      <c r="I2130" s="3">
        <v>42504</v>
      </c>
      <c r="J2130" s="3">
        <v>42514</v>
      </c>
      <c r="K2130" s="3" t="s">
        <v>2537</v>
      </c>
      <c r="L2130" s="17">
        <f t="shared" si="363"/>
        <v>256.52</v>
      </c>
      <c r="M2130" s="20">
        <f t="shared" si="364"/>
        <v>0.92854358334632781</v>
      </c>
      <c r="N2130" s="2">
        <v>10</v>
      </c>
      <c r="O2130" s="2">
        <v>5450000</v>
      </c>
      <c r="P2130" s="2">
        <v>5550000</v>
      </c>
      <c r="Q2130" s="2">
        <f t="shared" si="365"/>
        <v>100000</v>
      </c>
      <c r="R2130" s="4">
        <f t="shared" si="366"/>
        <v>1.834862385321101E-2</v>
      </c>
      <c r="S2130" s="2">
        <v>6410</v>
      </c>
      <c r="T2130" s="9">
        <f t="shared" si="367"/>
        <v>57435.894736842107</v>
      </c>
      <c r="U2130" s="2">
        <v>58489</v>
      </c>
      <c r="V2130" s="5">
        <f t="shared" si="368"/>
        <v>1053.1052631578932</v>
      </c>
      <c r="W2130" s="4">
        <f t="shared" si="369"/>
        <v>1.8335315711246011E-2</v>
      </c>
      <c r="X2130" s="22">
        <f t="shared" si="370"/>
        <v>53331.731511649858</v>
      </c>
      <c r="Y2130" s="22">
        <f t="shared" si="371"/>
        <v>54309.585646343367</v>
      </c>
      <c r="Z2130" s="22">
        <f t="shared" si="373"/>
        <v>5159410.63640262</v>
      </c>
      <c r="AA2130" s="11">
        <v>15212</v>
      </c>
      <c r="AB2130" s="2">
        <v>1965</v>
      </c>
      <c r="AC2130" s="2">
        <f t="shared" si="372"/>
        <v>51</v>
      </c>
      <c r="AD2130" s="2" t="s">
        <v>161</v>
      </c>
    </row>
    <row r="2131" spans="1:30" x14ac:dyDescent="0.2">
      <c r="A2131">
        <v>21</v>
      </c>
      <c r="B2131" s="2" t="s">
        <v>1546</v>
      </c>
      <c r="C2131" s="2" t="s">
        <v>22</v>
      </c>
      <c r="D2131" s="2" t="s">
        <v>23</v>
      </c>
      <c r="E2131" s="2" t="s">
        <v>2767</v>
      </c>
      <c r="F2131" s="2" t="s">
        <v>2776</v>
      </c>
      <c r="G2131" s="2">
        <v>71</v>
      </c>
      <c r="H2131" s="2">
        <v>80</v>
      </c>
      <c r="I2131" s="3">
        <v>42504</v>
      </c>
      <c r="J2131" s="3">
        <v>42514</v>
      </c>
      <c r="K2131" s="3" t="s">
        <v>2537</v>
      </c>
      <c r="L2131" s="17">
        <f t="shared" si="363"/>
        <v>256.52</v>
      </c>
      <c r="M2131" s="20">
        <f t="shared" si="364"/>
        <v>0.92854358334632781</v>
      </c>
      <c r="N2131" s="2">
        <v>10</v>
      </c>
      <c r="O2131" s="2">
        <v>3500000</v>
      </c>
      <c r="P2131" s="2">
        <v>3650000</v>
      </c>
      <c r="Q2131" s="2">
        <f t="shared" si="365"/>
        <v>150000</v>
      </c>
      <c r="R2131" s="4">
        <f t="shared" si="366"/>
        <v>4.2857142857142858E-2</v>
      </c>
      <c r="S2131" s="2"/>
      <c r="T2131" s="9">
        <f t="shared" si="367"/>
        <v>49295.774647887323</v>
      </c>
      <c r="U2131" s="2">
        <v>51408</v>
      </c>
      <c r="V2131" s="5">
        <f t="shared" si="368"/>
        <v>2112.2253521126768</v>
      </c>
      <c r="W2131" s="4">
        <f t="shared" si="369"/>
        <v>4.2848000000000018E-2</v>
      </c>
      <c r="X2131" s="22">
        <f t="shared" si="370"/>
        <v>45773.275235382353</v>
      </c>
      <c r="Y2131" s="22">
        <f t="shared" si="371"/>
        <v>47734.568532668018</v>
      </c>
      <c r="Z2131" s="22">
        <f t="shared" si="373"/>
        <v>3389154.365819429</v>
      </c>
      <c r="AA2131" s="11">
        <v>3020</v>
      </c>
      <c r="AB2131" s="2">
        <v>1950</v>
      </c>
      <c r="AC2131" s="2">
        <f t="shared" si="372"/>
        <v>66</v>
      </c>
      <c r="AD2131" s="2" t="s">
        <v>292</v>
      </c>
    </row>
    <row r="2132" spans="1:30" x14ac:dyDescent="0.2">
      <c r="A2132">
        <v>21</v>
      </c>
      <c r="B2132" s="2" t="s">
        <v>1953</v>
      </c>
      <c r="C2132" s="2" t="s">
        <v>22</v>
      </c>
      <c r="D2132" s="2" t="s">
        <v>23</v>
      </c>
      <c r="E2132" s="2" t="s">
        <v>2767</v>
      </c>
      <c r="F2132" s="2" t="s">
        <v>2776</v>
      </c>
      <c r="G2132" s="2">
        <v>84</v>
      </c>
      <c r="H2132" s="2">
        <v>94</v>
      </c>
      <c r="I2132" s="3">
        <v>42504</v>
      </c>
      <c r="J2132" s="3">
        <v>42514</v>
      </c>
      <c r="K2132" s="3" t="s">
        <v>2537</v>
      </c>
      <c r="L2132" s="17">
        <f t="shared" si="363"/>
        <v>256.52</v>
      </c>
      <c r="M2132" s="20">
        <f t="shared" si="364"/>
        <v>0.92854358334632781</v>
      </c>
      <c r="N2132" s="2">
        <v>10</v>
      </c>
      <c r="O2132" s="2">
        <v>5000000</v>
      </c>
      <c r="P2132" s="2">
        <v>5000000</v>
      </c>
      <c r="Q2132" s="2">
        <f t="shared" si="365"/>
        <v>0</v>
      </c>
      <c r="R2132" s="4">
        <f t="shared" si="366"/>
        <v>0</v>
      </c>
      <c r="S2132" s="2"/>
      <c r="T2132" s="9">
        <f t="shared" si="367"/>
        <v>59523.809523809527</v>
      </c>
      <c r="U2132" s="2">
        <v>59524</v>
      </c>
      <c r="V2132" s="5">
        <f t="shared" si="368"/>
        <v>0.19047619047341868</v>
      </c>
      <c r="W2132" s="4">
        <f t="shared" si="369"/>
        <v>3.1999999999534338E-6</v>
      </c>
      <c r="X2132" s="22">
        <f t="shared" si="370"/>
        <v>55270.451389662368</v>
      </c>
      <c r="Y2132" s="22">
        <f t="shared" si="371"/>
        <v>55270.628255106814</v>
      </c>
      <c r="Z2132" s="22">
        <f t="shared" si="373"/>
        <v>4642732.7734289728</v>
      </c>
      <c r="AA2132" s="11">
        <v>1142</v>
      </c>
      <c r="AB2132" s="2">
        <v>1939</v>
      </c>
      <c r="AC2132" s="2">
        <f t="shared" si="372"/>
        <v>77</v>
      </c>
      <c r="AD2132" s="2" t="s">
        <v>203</v>
      </c>
    </row>
    <row r="2133" spans="1:30" x14ac:dyDescent="0.2">
      <c r="A2133">
        <v>21</v>
      </c>
      <c r="B2133" s="2" t="s">
        <v>699</v>
      </c>
      <c r="C2133" s="2" t="s">
        <v>22</v>
      </c>
      <c r="D2133" s="2" t="s">
        <v>23</v>
      </c>
      <c r="E2133" s="2" t="s">
        <v>2767</v>
      </c>
      <c r="F2133" s="2" t="s">
        <v>2776</v>
      </c>
      <c r="G2133" s="2">
        <v>49</v>
      </c>
      <c r="H2133" s="2">
        <v>55</v>
      </c>
      <c r="I2133" s="3">
        <v>42504</v>
      </c>
      <c r="J2133" s="3">
        <v>42514</v>
      </c>
      <c r="K2133" s="3" t="s">
        <v>2537</v>
      </c>
      <c r="L2133" s="17">
        <f t="shared" si="363"/>
        <v>256.52</v>
      </c>
      <c r="M2133" s="20">
        <f t="shared" si="364"/>
        <v>0.92854358334632781</v>
      </c>
      <c r="N2133" s="2">
        <v>10</v>
      </c>
      <c r="O2133" s="2">
        <v>2850000</v>
      </c>
      <c r="P2133" s="2">
        <v>3400000</v>
      </c>
      <c r="Q2133" s="2">
        <f t="shared" si="365"/>
        <v>550000</v>
      </c>
      <c r="R2133" s="4">
        <f t="shared" si="366"/>
        <v>0.19298245614035087</v>
      </c>
      <c r="S2133" s="2"/>
      <c r="T2133" s="9">
        <f t="shared" si="367"/>
        <v>58163.265306122448</v>
      </c>
      <c r="U2133" s="2">
        <v>69388</v>
      </c>
      <c r="V2133" s="5">
        <f t="shared" si="368"/>
        <v>11224.734693877552</v>
      </c>
      <c r="W2133" s="4">
        <f t="shared" si="369"/>
        <v>0.1929866666666667</v>
      </c>
      <c r="X2133" s="22">
        <f t="shared" si="370"/>
        <v>54007.126786470086</v>
      </c>
      <c r="Y2133" s="22">
        <f t="shared" si="371"/>
        <v>64429.782161234994</v>
      </c>
      <c r="Z2133" s="22">
        <f t="shared" si="373"/>
        <v>3157059.3259005146</v>
      </c>
      <c r="AA2133" s="2">
        <v>292</v>
      </c>
      <c r="AB2133" s="2">
        <v>1933</v>
      </c>
      <c r="AC2133" s="2">
        <f t="shared" si="372"/>
        <v>83</v>
      </c>
      <c r="AD2133" s="2" t="s">
        <v>67</v>
      </c>
    </row>
    <row r="2134" spans="1:30" x14ac:dyDescent="0.2">
      <c r="A2134">
        <v>22</v>
      </c>
      <c r="B2134" s="2" t="s">
        <v>1647</v>
      </c>
      <c r="C2134" s="2" t="s">
        <v>22</v>
      </c>
      <c r="D2134" s="2" t="s">
        <v>23</v>
      </c>
      <c r="E2134" s="2" t="s">
        <v>2767</v>
      </c>
      <c r="F2134" s="2" t="s">
        <v>2776</v>
      </c>
      <c r="G2134" s="2">
        <v>88</v>
      </c>
      <c r="H2134" s="2">
        <v>100</v>
      </c>
      <c r="I2134" s="3">
        <v>42510</v>
      </c>
      <c r="J2134" s="3">
        <v>42520</v>
      </c>
      <c r="K2134" s="3" t="s">
        <v>2537</v>
      </c>
      <c r="L2134" s="17">
        <f t="shared" si="363"/>
        <v>256.52</v>
      </c>
      <c r="M2134" s="20">
        <f t="shared" si="364"/>
        <v>0.92854358334632781</v>
      </c>
      <c r="N2134" s="2">
        <v>10</v>
      </c>
      <c r="O2134" s="2">
        <v>5300000</v>
      </c>
      <c r="P2134" s="2">
        <v>5950000</v>
      </c>
      <c r="Q2134" s="2">
        <f t="shared" si="365"/>
        <v>650000</v>
      </c>
      <c r="R2134" s="4">
        <f t="shared" si="366"/>
        <v>0.12264150943396226</v>
      </c>
      <c r="S2134" s="2"/>
      <c r="T2134" s="9">
        <f t="shared" si="367"/>
        <v>60227.272727272728</v>
      </c>
      <c r="U2134" s="2">
        <v>67614</v>
      </c>
      <c r="V2134" s="5">
        <f t="shared" si="368"/>
        <v>7386.7272727272721</v>
      </c>
      <c r="W2134" s="4">
        <f t="shared" si="369"/>
        <v>0.12264754716981131</v>
      </c>
      <c r="X2134" s="22">
        <f t="shared" si="370"/>
        <v>55923.647633358378</v>
      </c>
      <c r="Y2134" s="22">
        <f t="shared" si="371"/>
        <v>62782.545844378605</v>
      </c>
      <c r="Z2134" s="22">
        <f t="shared" si="373"/>
        <v>5524864.0343053173</v>
      </c>
      <c r="AA2134" s="11">
        <v>13215</v>
      </c>
      <c r="AB2134" s="2">
        <v>1998</v>
      </c>
      <c r="AC2134" s="2">
        <f t="shared" si="372"/>
        <v>18</v>
      </c>
      <c r="AD2134" s="2" t="s">
        <v>83</v>
      </c>
    </row>
    <row r="2135" spans="1:30" x14ac:dyDescent="0.2">
      <c r="A2135">
        <v>22</v>
      </c>
      <c r="B2135" s="2" t="s">
        <v>561</v>
      </c>
      <c r="C2135" s="2" t="s">
        <v>22</v>
      </c>
      <c r="D2135" s="2" t="s">
        <v>23</v>
      </c>
      <c r="E2135" s="2" t="s">
        <v>2767</v>
      </c>
      <c r="F2135" s="2" t="s">
        <v>2776</v>
      </c>
      <c r="G2135" s="2">
        <v>65</v>
      </c>
      <c r="H2135" s="2">
        <v>71</v>
      </c>
      <c r="I2135" s="3">
        <v>42511</v>
      </c>
      <c r="J2135" s="3">
        <v>42521</v>
      </c>
      <c r="K2135" s="3" t="s">
        <v>2537</v>
      </c>
      <c r="L2135" s="17">
        <f t="shared" si="363"/>
        <v>256.52</v>
      </c>
      <c r="M2135" s="20">
        <f t="shared" si="364"/>
        <v>0.92854358334632781</v>
      </c>
      <c r="N2135" s="2">
        <v>10</v>
      </c>
      <c r="O2135" s="2">
        <v>4000000</v>
      </c>
      <c r="P2135" s="2">
        <v>4500000</v>
      </c>
      <c r="Q2135" s="2">
        <f t="shared" si="365"/>
        <v>500000</v>
      </c>
      <c r="R2135" s="4">
        <f t="shared" si="366"/>
        <v>0.125</v>
      </c>
      <c r="S2135" s="2"/>
      <c r="T2135" s="9">
        <f t="shared" si="367"/>
        <v>61538.461538461539</v>
      </c>
      <c r="U2135" s="2">
        <v>69231</v>
      </c>
      <c r="V2135" s="5">
        <f t="shared" si="368"/>
        <v>7692.538461538461</v>
      </c>
      <c r="W2135" s="4">
        <f t="shared" si="369"/>
        <v>0.12500375</v>
      </c>
      <c r="X2135" s="22">
        <f t="shared" si="370"/>
        <v>57141.143590543252</v>
      </c>
      <c r="Y2135" s="22">
        <f t="shared" si="371"/>
        <v>64284.00081864962</v>
      </c>
      <c r="Z2135" s="22">
        <f t="shared" si="373"/>
        <v>4178460.0532122254</v>
      </c>
      <c r="AA2135" s="11">
        <v>18871</v>
      </c>
      <c r="AB2135" s="2">
        <v>2006</v>
      </c>
      <c r="AC2135" s="2">
        <f t="shared" si="372"/>
        <v>10</v>
      </c>
      <c r="AD2135" s="2" t="s">
        <v>105</v>
      </c>
    </row>
    <row r="2136" spans="1:30" x14ac:dyDescent="0.2">
      <c r="A2136">
        <v>22</v>
      </c>
      <c r="B2136" s="2" t="s">
        <v>185</v>
      </c>
      <c r="C2136" s="2" t="s">
        <v>22</v>
      </c>
      <c r="D2136" s="2" t="s">
        <v>23</v>
      </c>
      <c r="E2136" s="2" t="s">
        <v>2767</v>
      </c>
      <c r="F2136" s="2" t="s">
        <v>2776</v>
      </c>
      <c r="G2136" s="2">
        <v>31</v>
      </c>
      <c r="H2136" s="2">
        <v>34</v>
      </c>
      <c r="I2136" s="3">
        <v>42511</v>
      </c>
      <c r="J2136" s="3">
        <v>42521</v>
      </c>
      <c r="K2136" s="3" t="s">
        <v>2537</v>
      </c>
      <c r="L2136" s="17">
        <f t="shared" si="363"/>
        <v>256.52</v>
      </c>
      <c r="M2136" s="20">
        <f t="shared" si="364"/>
        <v>0.92854358334632781</v>
      </c>
      <c r="N2136" s="2">
        <v>10</v>
      </c>
      <c r="O2136" s="2">
        <v>2390000</v>
      </c>
      <c r="P2136" s="2">
        <v>2550000</v>
      </c>
      <c r="Q2136" s="2">
        <f t="shared" si="365"/>
        <v>160000</v>
      </c>
      <c r="R2136" s="4">
        <f t="shared" si="366"/>
        <v>6.6945606694560664E-2</v>
      </c>
      <c r="S2136" s="2"/>
      <c r="T2136" s="9">
        <f t="shared" si="367"/>
        <v>77096.774193548394</v>
      </c>
      <c r="U2136" s="2">
        <v>82258</v>
      </c>
      <c r="V2136" s="5">
        <f t="shared" si="368"/>
        <v>5161.2258064516063</v>
      </c>
      <c r="W2136" s="4">
        <f t="shared" si="369"/>
        <v>6.6944769874476895E-2</v>
      </c>
      <c r="X2136" s="22">
        <f t="shared" si="370"/>
        <v>71587.714974120114</v>
      </c>
      <c r="Y2136" s="22">
        <f t="shared" si="371"/>
        <v>76380.138078902237</v>
      </c>
      <c r="Z2136" s="22">
        <f t="shared" si="373"/>
        <v>2367784.2804459692</v>
      </c>
      <c r="AA2136" s="11">
        <v>1216</v>
      </c>
      <c r="AB2136" s="2">
        <v>2006</v>
      </c>
      <c r="AC2136" s="2">
        <f t="shared" si="372"/>
        <v>10</v>
      </c>
      <c r="AD2136" s="2" t="s">
        <v>186</v>
      </c>
    </row>
    <row r="2137" spans="1:30" x14ac:dyDescent="0.2">
      <c r="A2137">
        <v>22</v>
      </c>
      <c r="B2137" s="2" t="s">
        <v>2341</v>
      </c>
      <c r="C2137" s="2" t="s">
        <v>22</v>
      </c>
      <c r="D2137" s="2" t="s">
        <v>23</v>
      </c>
      <c r="E2137" s="2" t="s">
        <v>2767</v>
      </c>
      <c r="F2137" s="2" t="s">
        <v>2776</v>
      </c>
      <c r="G2137" s="2">
        <v>116</v>
      </c>
      <c r="H2137" s="2">
        <v>126</v>
      </c>
      <c r="I2137" s="3">
        <v>42511</v>
      </c>
      <c r="J2137" s="3">
        <v>42521</v>
      </c>
      <c r="K2137" s="3" t="s">
        <v>2537</v>
      </c>
      <c r="L2137" s="17">
        <f t="shared" si="363"/>
        <v>256.52</v>
      </c>
      <c r="M2137" s="20">
        <f t="shared" si="364"/>
        <v>0.92854358334632781</v>
      </c>
      <c r="N2137" s="2">
        <v>10</v>
      </c>
      <c r="O2137" s="2">
        <v>5600000</v>
      </c>
      <c r="P2137" s="2">
        <v>5400000</v>
      </c>
      <c r="Q2137" s="2">
        <f t="shared" si="365"/>
        <v>-200000</v>
      </c>
      <c r="R2137" s="4">
        <f t="shared" si="366"/>
        <v>-3.5714285714285712E-2</v>
      </c>
      <c r="S2137" s="2">
        <v>61331</v>
      </c>
      <c r="T2137" s="9">
        <f t="shared" si="367"/>
        <v>48804.577586206899</v>
      </c>
      <c r="U2137" s="2">
        <v>47080</v>
      </c>
      <c r="V2137" s="5">
        <f t="shared" si="368"/>
        <v>-1724.5775862068986</v>
      </c>
      <c r="W2137" s="4">
        <f t="shared" si="369"/>
        <v>-3.5336389976138159E-2</v>
      </c>
      <c r="X2137" s="22">
        <f t="shared" si="370"/>
        <v>45317.177355600426</v>
      </c>
      <c r="Y2137" s="22">
        <f t="shared" si="371"/>
        <v>43715.831903945116</v>
      </c>
      <c r="Z2137" s="22">
        <f t="shared" si="373"/>
        <v>5071036.5008576335</v>
      </c>
      <c r="AA2137" s="11">
        <v>10011</v>
      </c>
      <c r="AB2137" s="2">
        <v>1986</v>
      </c>
      <c r="AC2137" s="2">
        <f t="shared" si="372"/>
        <v>30</v>
      </c>
      <c r="AD2137" s="2" t="s">
        <v>161</v>
      </c>
    </row>
    <row r="2138" spans="1:30" x14ac:dyDescent="0.2">
      <c r="A2138">
        <v>22</v>
      </c>
      <c r="B2138" s="2" t="s">
        <v>131</v>
      </c>
      <c r="C2138" s="2" t="s">
        <v>22</v>
      </c>
      <c r="D2138" s="2" t="s">
        <v>23</v>
      </c>
      <c r="E2138" s="2" t="s">
        <v>2767</v>
      </c>
      <c r="F2138" s="2" t="s">
        <v>2776</v>
      </c>
      <c r="G2138" s="2">
        <v>61</v>
      </c>
      <c r="H2138" s="2">
        <v>67</v>
      </c>
      <c r="I2138" s="3">
        <v>42511</v>
      </c>
      <c r="J2138" s="3">
        <v>42521</v>
      </c>
      <c r="K2138" s="3" t="s">
        <v>2537</v>
      </c>
      <c r="L2138" s="17">
        <f t="shared" si="363"/>
        <v>256.52</v>
      </c>
      <c r="M2138" s="20">
        <f t="shared" si="364"/>
        <v>0.92854358334632781</v>
      </c>
      <c r="N2138" s="2">
        <v>10</v>
      </c>
      <c r="O2138" s="2">
        <v>3250000</v>
      </c>
      <c r="P2138" s="2">
        <v>3700000</v>
      </c>
      <c r="Q2138" s="2">
        <f t="shared" si="365"/>
        <v>450000</v>
      </c>
      <c r="R2138" s="4">
        <f t="shared" si="366"/>
        <v>0.13846153846153847</v>
      </c>
      <c r="S2138" s="2">
        <v>22808</v>
      </c>
      <c r="T2138" s="9">
        <f t="shared" si="367"/>
        <v>53652.590163934423</v>
      </c>
      <c r="U2138" s="2">
        <v>61030</v>
      </c>
      <c r="V2138" s="5">
        <f t="shared" si="368"/>
        <v>7377.4098360655771</v>
      </c>
      <c r="W2138" s="4">
        <f t="shared" si="369"/>
        <v>0.13750333047340396</v>
      </c>
      <c r="X2138" s="22">
        <f t="shared" si="370"/>
        <v>49818.768326631609</v>
      </c>
      <c r="Y2138" s="22">
        <f t="shared" si="371"/>
        <v>56669.014891626386</v>
      </c>
      <c r="Z2138" s="22">
        <f t="shared" si="373"/>
        <v>3456809.9083892098</v>
      </c>
      <c r="AA2138" s="11">
        <v>4086</v>
      </c>
      <c r="AB2138" s="2">
        <v>1979</v>
      </c>
      <c r="AC2138" s="2">
        <f t="shared" si="372"/>
        <v>37</v>
      </c>
      <c r="AD2138" s="2" t="s">
        <v>27</v>
      </c>
    </row>
    <row r="2139" spans="1:30" x14ac:dyDescent="0.2">
      <c r="A2139">
        <v>22</v>
      </c>
      <c r="B2139" s="2" t="s">
        <v>1483</v>
      </c>
      <c r="C2139" s="2" t="s">
        <v>22</v>
      </c>
      <c r="D2139" s="2" t="s">
        <v>23</v>
      </c>
      <c r="E2139" s="2" t="s">
        <v>2767</v>
      </c>
      <c r="F2139" s="2" t="s">
        <v>2776</v>
      </c>
      <c r="G2139" s="2">
        <v>69</v>
      </c>
      <c r="H2139" s="2">
        <v>80</v>
      </c>
      <c r="I2139" s="3">
        <v>42513</v>
      </c>
      <c r="J2139" s="3">
        <v>42523</v>
      </c>
      <c r="K2139" s="3" t="s">
        <v>2538</v>
      </c>
      <c r="L2139" s="17">
        <f t="shared" si="363"/>
        <v>259.83</v>
      </c>
      <c r="M2139" s="20">
        <f t="shared" si="364"/>
        <v>0.91671477504522192</v>
      </c>
      <c r="N2139" s="2">
        <v>10</v>
      </c>
      <c r="O2139" s="2">
        <v>4590000</v>
      </c>
      <c r="P2139" s="2">
        <v>4600000</v>
      </c>
      <c r="Q2139" s="2">
        <f t="shared" si="365"/>
        <v>10000</v>
      </c>
      <c r="R2139" s="4">
        <f t="shared" si="366"/>
        <v>2.1786492374727671E-3</v>
      </c>
      <c r="S2139" s="2">
        <v>1876</v>
      </c>
      <c r="T2139" s="9">
        <f t="shared" si="367"/>
        <v>66548.927536231888</v>
      </c>
      <c r="U2139" s="2">
        <v>66694</v>
      </c>
      <c r="V2139" s="5">
        <f t="shared" si="368"/>
        <v>145.07246376811236</v>
      </c>
      <c r="W2139" s="4">
        <f t="shared" si="369"/>
        <v>2.179936914672729E-3</v>
      </c>
      <c r="X2139" s="22">
        <f t="shared" si="370"/>
        <v>61006.385135877586</v>
      </c>
      <c r="Y2139" s="22">
        <f t="shared" si="371"/>
        <v>61139.375206866032</v>
      </c>
      <c r="Z2139" s="22">
        <f t="shared" si="373"/>
        <v>4218616.8892737562</v>
      </c>
      <c r="AA2139" s="11">
        <v>6384</v>
      </c>
      <c r="AB2139" s="2">
        <v>2002</v>
      </c>
      <c r="AC2139" s="2">
        <f t="shared" si="372"/>
        <v>14</v>
      </c>
      <c r="AD2139" s="2" t="s">
        <v>46</v>
      </c>
    </row>
    <row r="2140" spans="1:30" x14ac:dyDescent="0.2">
      <c r="A2140">
        <v>23</v>
      </c>
      <c r="B2140" s="2" t="s">
        <v>570</v>
      </c>
      <c r="C2140" s="2" t="s">
        <v>22</v>
      </c>
      <c r="D2140" s="2" t="s">
        <v>23</v>
      </c>
      <c r="E2140" s="2" t="s">
        <v>2767</v>
      </c>
      <c r="F2140" s="2" t="s">
        <v>2776</v>
      </c>
      <c r="G2140" s="2">
        <v>60</v>
      </c>
      <c r="H2140" s="2">
        <v>66</v>
      </c>
      <c r="I2140" s="3">
        <v>42517</v>
      </c>
      <c r="J2140" s="3">
        <v>42527</v>
      </c>
      <c r="K2140" s="3" t="s">
        <v>2538</v>
      </c>
      <c r="L2140" s="17">
        <f t="shared" si="363"/>
        <v>259.83</v>
      </c>
      <c r="M2140" s="20">
        <f t="shared" si="364"/>
        <v>0.91671477504522192</v>
      </c>
      <c r="N2140" s="2">
        <v>10</v>
      </c>
      <c r="O2140" s="2">
        <v>3990000</v>
      </c>
      <c r="P2140" s="2">
        <v>4510000</v>
      </c>
      <c r="Q2140" s="2">
        <f t="shared" si="365"/>
        <v>520000</v>
      </c>
      <c r="R2140" s="4">
        <f t="shared" si="366"/>
        <v>0.13032581453634084</v>
      </c>
      <c r="S2140" s="2"/>
      <c r="T2140" s="9">
        <f t="shared" si="367"/>
        <v>66500</v>
      </c>
      <c r="U2140" s="2">
        <v>75167</v>
      </c>
      <c r="V2140" s="5">
        <f t="shared" si="368"/>
        <v>8667</v>
      </c>
      <c r="W2140" s="4">
        <f t="shared" si="369"/>
        <v>0.13033082706766919</v>
      </c>
      <c r="X2140" s="22">
        <f t="shared" si="370"/>
        <v>60961.532540507258</v>
      </c>
      <c r="Y2140" s="22">
        <f t="shared" si="371"/>
        <v>68906.699495824199</v>
      </c>
      <c r="Z2140" s="22">
        <f t="shared" si="373"/>
        <v>4134401.9697494521</v>
      </c>
      <c r="AA2140" s="11">
        <v>18884</v>
      </c>
      <c r="AB2140" s="2">
        <v>2006</v>
      </c>
      <c r="AC2140" s="2">
        <f t="shared" si="372"/>
        <v>10</v>
      </c>
      <c r="AD2140" s="2" t="s">
        <v>213</v>
      </c>
    </row>
    <row r="2141" spans="1:30" x14ac:dyDescent="0.2">
      <c r="A2141">
        <v>23</v>
      </c>
      <c r="B2141" s="2" t="s">
        <v>2004</v>
      </c>
      <c r="C2141" s="2" t="s">
        <v>22</v>
      </c>
      <c r="D2141" s="2" t="s">
        <v>23</v>
      </c>
      <c r="E2141" s="2" t="s">
        <v>2767</v>
      </c>
      <c r="F2141" s="2" t="s">
        <v>2776</v>
      </c>
      <c r="G2141" s="2">
        <v>87</v>
      </c>
      <c r="H2141" s="2">
        <v>99</v>
      </c>
      <c r="I2141" s="3">
        <v>42518</v>
      </c>
      <c r="J2141" s="3">
        <v>42528</v>
      </c>
      <c r="K2141" s="3" t="s">
        <v>2538</v>
      </c>
      <c r="L2141" s="17">
        <f t="shared" si="363"/>
        <v>259.83</v>
      </c>
      <c r="M2141" s="20">
        <f t="shared" si="364"/>
        <v>0.91671477504522192</v>
      </c>
      <c r="N2141" s="2">
        <v>10</v>
      </c>
      <c r="O2141" s="2">
        <v>6190000</v>
      </c>
      <c r="P2141" s="2">
        <v>7000000</v>
      </c>
      <c r="Q2141" s="2">
        <f t="shared" si="365"/>
        <v>810000</v>
      </c>
      <c r="R2141" s="4">
        <f t="shared" si="366"/>
        <v>0.13085621970920841</v>
      </c>
      <c r="S2141" s="2"/>
      <c r="T2141" s="9">
        <f t="shared" si="367"/>
        <v>71149.425287356324</v>
      </c>
      <c r="U2141" s="2">
        <v>80460</v>
      </c>
      <c r="V2141" s="5">
        <f t="shared" si="368"/>
        <v>9310.5747126436763</v>
      </c>
      <c r="W2141" s="4">
        <f t="shared" si="369"/>
        <v>0.13085945072697897</v>
      </c>
      <c r="X2141" s="22">
        <f t="shared" si="370"/>
        <v>65223.729396895673</v>
      </c>
      <c r="Y2141" s="22">
        <f t="shared" si="371"/>
        <v>73758.870800138553</v>
      </c>
      <c r="Z2141" s="22">
        <f t="shared" si="373"/>
        <v>6417021.7596120546</v>
      </c>
      <c r="AA2141" s="11">
        <v>1213</v>
      </c>
      <c r="AB2141" s="2">
        <v>2007</v>
      </c>
      <c r="AC2141" s="2">
        <f t="shared" si="372"/>
        <v>9</v>
      </c>
      <c r="AD2141" s="2" t="s">
        <v>37</v>
      </c>
    </row>
    <row r="2142" spans="1:30" x14ac:dyDescent="0.2">
      <c r="A2142">
        <v>23</v>
      </c>
      <c r="B2142" s="2" t="s">
        <v>1193</v>
      </c>
      <c r="C2142" s="2" t="s">
        <v>22</v>
      </c>
      <c r="D2142" s="2" t="s">
        <v>23</v>
      </c>
      <c r="E2142" s="2" t="s">
        <v>2767</v>
      </c>
      <c r="F2142" s="2" t="s">
        <v>2776</v>
      </c>
      <c r="G2142" s="2">
        <v>61</v>
      </c>
      <c r="H2142" s="2">
        <v>68</v>
      </c>
      <c r="I2142" s="3">
        <v>42518</v>
      </c>
      <c r="J2142" s="3">
        <v>42528</v>
      </c>
      <c r="K2142" s="3" t="s">
        <v>2538</v>
      </c>
      <c r="L2142" s="17">
        <f t="shared" si="363"/>
        <v>259.83</v>
      </c>
      <c r="M2142" s="20">
        <f t="shared" si="364"/>
        <v>0.91671477504522192</v>
      </c>
      <c r="N2142" s="2">
        <v>10</v>
      </c>
      <c r="O2142" s="2">
        <v>4500000</v>
      </c>
      <c r="P2142" s="2">
        <v>5420000</v>
      </c>
      <c r="Q2142" s="2">
        <f t="shared" si="365"/>
        <v>920000</v>
      </c>
      <c r="R2142" s="4">
        <f t="shared" si="366"/>
        <v>0.20444444444444446</v>
      </c>
      <c r="S2142" s="2"/>
      <c r="T2142" s="9">
        <f t="shared" si="367"/>
        <v>73770.491803278695</v>
      </c>
      <c r="U2142" s="2">
        <v>88852</v>
      </c>
      <c r="V2142" s="5">
        <f t="shared" si="368"/>
        <v>15081.508196721305</v>
      </c>
      <c r="W2142" s="4">
        <f t="shared" si="369"/>
        <v>0.2044382222222221</v>
      </c>
      <c r="X2142" s="22">
        <f t="shared" si="370"/>
        <v>67626.499798418023</v>
      </c>
      <c r="Y2142" s="22">
        <f t="shared" si="371"/>
        <v>81451.94119231806</v>
      </c>
      <c r="Z2142" s="22">
        <f t="shared" si="373"/>
        <v>4968568.4127314016</v>
      </c>
      <c r="AA2142" s="11">
        <v>2031</v>
      </c>
      <c r="AB2142" s="2">
        <v>2000</v>
      </c>
      <c r="AC2142" s="2">
        <f t="shared" si="372"/>
        <v>16</v>
      </c>
      <c r="AD2142" s="2" t="s">
        <v>44</v>
      </c>
    </row>
    <row r="2143" spans="1:30" x14ac:dyDescent="0.2">
      <c r="A2143">
        <v>23</v>
      </c>
      <c r="B2143" s="2" t="s">
        <v>909</v>
      </c>
      <c r="C2143" s="2" t="s">
        <v>22</v>
      </c>
      <c r="D2143" s="2" t="s">
        <v>23</v>
      </c>
      <c r="E2143" s="2" t="s">
        <v>2767</v>
      </c>
      <c r="F2143" s="2" t="s">
        <v>2776</v>
      </c>
      <c r="G2143" s="2">
        <v>55</v>
      </c>
      <c r="H2143" s="2">
        <v>62</v>
      </c>
      <c r="I2143" s="3">
        <v>42519</v>
      </c>
      <c r="J2143" s="3">
        <v>42529</v>
      </c>
      <c r="K2143" s="3" t="s">
        <v>2538</v>
      </c>
      <c r="L2143" s="17">
        <f t="shared" si="363"/>
        <v>259.83</v>
      </c>
      <c r="M2143" s="20">
        <f t="shared" si="364"/>
        <v>0.91671477504522192</v>
      </c>
      <c r="N2143" s="2">
        <v>10</v>
      </c>
      <c r="O2143" s="2">
        <v>3850000</v>
      </c>
      <c r="P2143" s="2">
        <v>3950000</v>
      </c>
      <c r="Q2143" s="2">
        <f t="shared" si="365"/>
        <v>100000</v>
      </c>
      <c r="R2143" s="4">
        <f t="shared" si="366"/>
        <v>2.5974025974025976E-2</v>
      </c>
      <c r="S2143" s="2"/>
      <c r="T2143" s="9">
        <f t="shared" si="367"/>
        <v>70000</v>
      </c>
      <c r="U2143" s="2">
        <v>71818</v>
      </c>
      <c r="V2143" s="5">
        <f t="shared" si="368"/>
        <v>1818</v>
      </c>
      <c r="W2143" s="4">
        <f t="shared" si="369"/>
        <v>2.5971428571428572E-2</v>
      </c>
      <c r="X2143" s="22">
        <f t="shared" si="370"/>
        <v>64170.034253165533</v>
      </c>
      <c r="Y2143" s="22">
        <f t="shared" si="371"/>
        <v>65836.621714197754</v>
      </c>
      <c r="Z2143" s="22">
        <f t="shared" si="373"/>
        <v>3621014.1942808763</v>
      </c>
      <c r="AA2143" s="11">
        <v>1717</v>
      </c>
      <c r="AB2143" s="2">
        <v>2005</v>
      </c>
      <c r="AC2143" s="2">
        <f t="shared" si="372"/>
        <v>11</v>
      </c>
      <c r="AD2143" s="2" t="s">
        <v>127</v>
      </c>
    </row>
    <row r="2144" spans="1:30" x14ac:dyDescent="0.2">
      <c r="A2144">
        <v>23</v>
      </c>
      <c r="B2144" s="2" t="s">
        <v>2275</v>
      </c>
      <c r="C2144" s="2" t="s">
        <v>22</v>
      </c>
      <c r="D2144" s="2" t="s">
        <v>23</v>
      </c>
      <c r="E2144" s="2" t="s">
        <v>2767</v>
      </c>
      <c r="F2144" s="2" t="s">
        <v>2776</v>
      </c>
      <c r="G2144" s="2">
        <v>108</v>
      </c>
      <c r="H2144" s="2">
        <v>119</v>
      </c>
      <c r="I2144" s="3">
        <v>42521</v>
      </c>
      <c r="J2144" s="3">
        <v>42531</v>
      </c>
      <c r="K2144" s="3" t="s">
        <v>2538</v>
      </c>
      <c r="L2144" s="17">
        <f t="shared" si="363"/>
        <v>259.83</v>
      </c>
      <c r="M2144" s="20">
        <f t="shared" si="364"/>
        <v>0.91671477504522192</v>
      </c>
      <c r="N2144" s="2">
        <v>10</v>
      </c>
      <c r="O2144" s="2">
        <v>6500000</v>
      </c>
      <c r="P2144" s="2">
        <v>6200000</v>
      </c>
      <c r="Q2144" s="2">
        <f t="shared" si="365"/>
        <v>-300000</v>
      </c>
      <c r="R2144" s="4">
        <f t="shared" si="366"/>
        <v>-4.6153846153846156E-2</v>
      </c>
      <c r="S2144" s="2">
        <v>121305</v>
      </c>
      <c r="T2144" s="9">
        <f t="shared" si="367"/>
        <v>61308.379629629628</v>
      </c>
      <c r="U2144" s="2">
        <v>58531</v>
      </c>
      <c r="V2144" s="5">
        <f t="shared" si="368"/>
        <v>-2777.3796296296277</v>
      </c>
      <c r="W2144" s="4">
        <f t="shared" si="369"/>
        <v>-4.5301794736838104E-2</v>
      </c>
      <c r="X2144" s="22">
        <f t="shared" si="370"/>
        <v>56202.297440562987</v>
      </c>
      <c r="Y2144" s="22">
        <f t="shared" si="371"/>
        <v>53656.232498171885</v>
      </c>
      <c r="Z2144" s="22">
        <f t="shared" si="373"/>
        <v>5794873.1098025637</v>
      </c>
      <c r="AA2144" s="11">
        <v>5843</v>
      </c>
      <c r="AB2144" s="2">
        <v>1984</v>
      </c>
      <c r="AC2144" s="2">
        <f t="shared" si="372"/>
        <v>32</v>
      </c>
      <c r="AD2144" s="2" t="s">
        <v>37</v>
      </c>
    </row>
    <row r="2145" spans="1:30" x14ac:dyDescent="0.2">
      <c r="A2145">
        <v>24</v>
      </c>
      <c r="B2145" s="2" t="s">
        <v>1789</v>
      </c>
      <c r="C2145" s="2" t="s">
        <v>22</v>
      </c>
      <c r="D2145" s="2" t="s">
        <v>23</v>
      </c>
      <c r="E2145" s="2" t="s">
        <v>2767</v>
      </c>
      <c r="F2145" s="2" t="s">
        <v>2776</v>
      </c>
      <c r="G2145" s="2">
        <v>78</v>
      </c>
      <c r="H2145" s="2">
        <v>90</v>
      </c>
      <c r="I2145" s="3">
        <v>42524</v>
      </c>
      <c r="J2145" s="3">
        <v>42534</v>
      </c>
      <c r="K2145" s="3" t="s">
        <v>2538</v>
      </c>
      <c r="L2145" s="17">
        <f t="shared" si="363"/>
        <v>259.83</v>
      </c>
      <c r="M2145" s="20">
        <f t="shared" si="364"/>
        <v>0.91671477504522192</v>
      </c>
      <c r="N2145" s="2">
        <v>10</v>
      </c>
      <c r="O2145" s="2">
        <v>5000000</v>
      </c>
      <c r="P2145" s="2">
        <v>5600000</v>
      </c>
      <c r="Q2145" s="2">
        <f t="shared" si="365"/>
        <v>600000</v>
      </c>
      <c r="R2145" s="4">
        <f t="shared" si="366"/>
        <v>0.12</v>
      </c>
      <c r="S2145" s="2">
        <v>29000</v>
      </c>
      <c r="T2145" s="9">
        <f t="shared" si="367"/>
        <v>64474.358974358976</v>
      </c>
      <c r="U2145" s="2">
        <v>72167</v>
      </c>
      <c r="V2145" s="5">
        <f t="shared" si="368"/>
        <v>7692.6410256410236</v>
      </c>
      <c r="W2145" s="4">
        <f t="shared" si="369"/>
        <v>0.1193131835354941</v>
      </c>
      <c r="X2145" s="22">
        <f t="shared" si="370"/>
        <v>59104.597483364378</v>
      </c>
      <c r="Y2145" s="22">
        <f t="shared" si="371"/>
        <v>66156.555170688531</v>
      </c>
      <c r="Z2145" s="22">
        <f t="shared" si="373"/>
        <v>5160211.3033137051</v>
      </c>
      <c r="AA2145" s="11">
        <v>2979</v>
      </c>
      <c r="AB2145" s="2">
        <v>1995</v>
      </c>
      <c r="AC2145" s="2">
        <f t="shared" si="372"/>
        <v>21</v>
      </c>
      <c r="AD2145" s="2" t="s">
        <v>108</v>
      </c>
    </row>
    <row r="2146" spans="1:30" x14ac:dyDescent="0.2">
      <c r="A2146">
        <v>24</v>
      </c>
      <c r="B2146" s="2" t="s">
        <v>2230</v>
      </c>
      <c r="C2146" s="2" t="s">
        <v>22</v>
      </c>
      <c r="D2146" s="2" t="s">
        <v>23</v>
      </c>
      <c r="E2146" s="2" t="s">
        <v>2767</v>
      </c>
      <c r="F2146" s="2" t="s">
        <v>2776</v>
      </c>
      <c r="G2146" s="2">
        <v>104</v>
      </c>
      <c r="H2146" s="2">
        <v>119</v>
      </c>
      <c r="I2146" s="3">
        <v>42525</v>
      </c>
      <c r="J2146" s="3">
        <v>42535</v>
      </c>
      <c r="K2146" s="3" t="s">
        <v>2538</v>
      </c>
      <c r="L2146" s="17">
        <f t="shared" si="363"/>
        <v>259.83</v>
      </c>
      <c r="M2146" s="20">
        <f t="shared" si="364"/>
        <v>0.91671477504522192</v>
      </c>
      <c r="N2146" s="2">
        <v>10</v>
      </c>
      <c r="O2146" s="2">
        <v>4985000</v>
      </c>
      <c r="P2146" s="2">
        <v>5700000</v>
      </c>
      <c r="Q2146" s="2">
        <f t="shared" si="365"/>
        <v>715000</v>
      </c>
      <c r="R2146" s="4">
        <f t="shared" si="366"/>
        <v>0.14343029087261785</v>
      </c>
      <c r="S2146" s="2">
        <v>13866</v>
      </c>
      <c r="T2146" s="9">
        <f t="shared" si="367"/>
        <v>48066.019230769234</v>
      </c>
      <c r="U2146" s="2">
        <v>54941</v>
      </c>
      <c r="V2146" s="5">
        <f t="shared" si="368"/>
        <v>6874.9807692307659</v>
      </c>
      <c r="W2146" s="4">
        <f t="shared" si="369"/>
        <v>0.14303203966659631</v>
      </c>
      <c r="X2146" s="22">
        <f t="shared" si="370"/>
        <v>44062.830006453929</v>
      </c>
      <c r="Y2146" s="22">
        <f t="shared" si="371"/>
        <v>50365.226455759541</v>
      </c>
      <c r="Z2146" s="22">
        <f t="shared" si="373"/>
        <v>5237983.5513989925</v>
      </c>
      <c r="AA2146" s="11">
        <v>9596</v>
      </c>
      <c r="AB2146" s="2">
        <v>1982</v>
      </c>
      <c r="AC2146" s="2">
        <f t="shared" si="372"/>
        <v>34</v>
      </c>
      <c r="AD2146" s="2" t="s">
        <v>46</v>
      </c>
    </row>
    <row r="2147" spans="1:30" x14ac:dyDescent="0.2">
      <c r="A2147">
        <v>24</v>
      </c>
      <c r="B2147" s="2" t="s">
        <v>1328</v>
      </c>
      <c r="C2147" s="2" t="s">
        <v>22</v>
      </c>
      <c r="D2147" s="2" t="s">
        <v>23</v>
      </c>
      <c r="E2147" s="2" t="s">
        <v>2767</v>
      </c>
      <c r="F2147" s="2" t="s">
        <v>2776</v>
      </c>
      <c r="G2147" s="2">
        <v>148</v>
      </c>
      <c r="H2147" s="2">
        <v>160</v>
      </c>
      <c r="I2147" s="3">
        <v>42525</v>
      </c>
      <c r="J2147" s="3">
        <v>42535</v>
      </c>
      <c r="K2147" s="3" t="s">
        <v>2538</v>
      </c>
      <c r="L2147" s="17">
        <f t="shared" si="363"/>
        <v>259.83</v>
      </c>
      <c r="M2147" s="20">
        <f t="shared" si="364"/>
        <v>0.91671477504522192</v>
      </c>
      <c r="N2147" s="2">
        <v>10</v>
      </c>
      <c r="O2147" s="2">
        <v>8600000</v>
      </c>
      <c r="P2147" s="2">
        <v>9200000</v>
      </c>
      <c r="Q2147" s="2">
        <f t="shared" si="365"/>
        <v>600000</v>
      </c>
      <c r="R2147" s="4">
        <f t="shared" si="366"/>
        <v>6.9767441860465115E-2</v>
      </c>
      <c r="S2147" s="2"/>
      <c r="T2147" s="9">
        <f t="shared" si="367"/>
        <v>58108.108108108107</v>
      </c>
      <c r="U2147" s="2">
        <v>62162</v>
      </c>
      <c r="V2147" s="5">
        <f t="shared" si="368"/>
        <v>4053.8918918918935</v>
      </c>
      <c r="W2147" s="4">
        <f t="shared" si="369"/>
        <v>6.9764651162790722E-2</v>
      </c>
      <c r="X2147" s="22">
        <f t="shared" si="370"/>
        <v>53268.561252627762</v>
      </c>
      <c r="Y2147" s="22">
        <f t="shared" si="371"/>
        <v>56984.823846361083</v>
      </c>
      <c r="Z2147" s="22">
        <f t="shared" si="373"/>
        <v>8433753.9292614404</v>
      </c>
      <c r="AA2147" s="11">
        <v>38753</v>
      </c>
      <c r="AB2147" s="2">
        <v>1982</v>
      </c>
      <c r="AC2147" s="2">
        <f t="shared" si="372"/>
        <v>34</v>
      </c>
      <c r="AD2147" s="2" t="s">
        <v>838</v>
      </c>
    </row>
    <row r="2148" spans="1:30" x14ac:dyDescent="0.2">
      <c r="A2148">
        <v>24</v>
      </c>
      <c r="B2148" s="2" t="s">
        <v>2093</v>
      </c>
      <c r="C2148" s="2" t="s">
        <v>22</v>
      </c>
      <c r="D2148" s="2" t="s">
        <v>23</v>
      </c>
      <c r="E2148" s="2" t="s">
        <v>2767</v>
      </c>
      <c r="F2148" s="2" t="s">
        <v>2776</v>
      </c>
      <c r="G2148" s="2">
        <v>93</v>
      </c>
      <c r="H2148" s="2">
        <v>103</v>
      </c>
      <c r="I2148" s="3">
        <v>42525</v>
      </c>
      <c r="J2148" s="3">
        <v>42535</v>
      </c>
      <c r="K2148" s="3" t="s">
        <v>2538</v>
      </c>
      <c r="L2148" s="17">
        <f t="shared" si="363"/>
        <v>259.83</v>
      </c>
      <c r="M2148" s="20">
        <f t="shared" si="364"/>
        <v>0.91671477504522192</v>
      </c>
      <c r="N2148" s="2">
        <v>10</v>
      </c>
      <c r="O2148" s="2">
        <v>4990000</v>
      </c>
      <c r="P2148" s="2">
        <v>5180000</v>
      </c>
      <c r="Q2148" s="2">
        <f t="shared" si="365"/>
        <v>190000</v>
      </c>
      <c r="R2148" s="4">
        <f t="shared" si="366"/>
        <v>3.8076152304609222E-2</v>
      </c>
      <c r="S2148" s="2"/>
      <c r="T2148" s="9">
        <f t="shared" si="367"/>
        <v>53655.913978494624</v>
      </c>
      <c r="U2148" s="2">
        <v>55699</v>
      </c>
      <c r="V2148" s="5">
        <f t="shared" si="368"/>
        <v>2043.0860215053763</v>
      </c>
      <c r="W2148" s="4">
        <f t="shared" si="369"/>
        <v>3.8077555110220436E-2</v>
      </c>
      <c r="X2148" s="22">
        <f t="shared" si="370"/>
        <v>49187.169112641481</v>
      </c>
      <c r="Y2148" s="22">
        <f t="shared" si="371"/>
        <v>51060.096255243814</v>
      </c>
      <c r="Z2148" s="22">
        <f t="shared" si="373"/>
        <v>4748588.9517376749</v>
      </c>
      <c r="AA2148" s="11">
        <v>21166</v>
      </c>
      <c r="AB2148" s="2">
        <v>1980</v>
      </c>
      <c r="AC2148" s="2">
        <f t="shared" si="372"/>
        <v>36</v>
      </c>
      <c r="AD2148" s="2" t="s">
        <v>67</v>
      </c>
    </row>
    <row r="2149" spans="1:30" x14ac:dyDescent="0.2">
      <c r="A2149">
        <v>24</v>
      </c>
      <c r="B2149" s="2" t="s">
        <v>1824</v>
      </c>
      <c r="C2149" s="2" t="s">
        <v>22</v>
      </c>
      <c r="D2149" s="2" t="s">
        <v>23</v>
      </c>
      <c r="E2149" s="2" t="s">
        <v>2767</v>
      </c>
      <c r="F2149" s="2" t="s">
        <v>2776</v>
      </c>
      <c r="G2149" s="2">
        <v>115</v>
      </c>
      <c r="H2149" s="2">
        <v>128</v>
      </c>
      <c r="I2149" s="3">
        <v>42525</v>
      </c>
      <c r="J2149" s="3">
        <v>42535</v>
      </c>
      <c r="K2149" s="3" t="s">
        <v>2538</v>
      </c>
      <c r="L2149" s="17">
        <f t="shared" si="363"/>
        <v>259.83</v>
      </c>
      <c r="M2149" s="20">
        <f t="shared" si="364"/>
        <v>0.91671477504522192</v>
      </c>
      <c r="N2149" s="2">
        <v>10</v>
      </c>
      <c r="O2149" s="2">
        <v>5900000</v>
      </c>
      <c r="P2149" s="2">
        <v>6250000</v>
      </c>
      <c r="Q2149" s="2">
        <f t="shared" si="365"/>
        <v>350000</v>
      </c>
      <c r="R2149" s="4">
        <f t="shared" si="366"/>
        <v>5.9322033898305086E-2</v>
      </c>
      <c r="S2149" s="2">
        <v>39709</v>
      </c>
      <c r="T2149" s="9">
        <f t="shared" si="367"/>
        <v>51649.64347826087</v>
      </c>
      <c r="U2149" s="2">
        <v>54693</v>
      </c>
      <c r="V2149" s="5">
        <f t="shared" si="368"/>
        <v>3043.3565217391297</v>
      </c>
      <c r="W2149" s="4">
        <f t="shared" si="369"/>
        <v>5.8923088656363455E-2</v>
      </c>
      <c r="X2149" s="22">
        <f t="shared" si="370"/>
        <v>47347.991302339826</v>
      </c>
      <c r="Y2149" s="22">
        <f t="shared" si="371"/>
        <v>50137.881191548324</v>
      </c>
      <c r="Z2149" s="22">
        <f t="shared" si="373"/>
        <v>5765856.3370280573</v>
      </c>
      <c r="AA2149" s="11">
        <v>37107</v>
      </c>
      <c r="AB2149" s="2">
        <v>1974</v>
      </c>
      <c r="AC2149" s="2">
        <f t="shared" si="372"/>
        <v>42</v>
      </c>
      <c r="AD2149" s="2" t="s">
        <v>161</v>
      </c>
    </row>
    <row r="2150" spans="1:30" x14ac:dyDescent="0.2">
      <c r="A2150">
        <v>25</v>
      </c>
      <c r="B2150" s="2" t="s">
        <v>2304</v>
      </c>
      <c r="C2150" s="2" t="s">
        <v>22</v>
      </c>
      <c r="D2150" s="2" t="s">
        <v>23</v>
      </c>
      <c r="E2150" s="2" t="s">
        <v>2767</v>
      </c>
      <c r="F2150" s="2" t="s">
        <v>2776</v>
      </c>
      <c r="G2150" s="2">
        <v>112</v>
      </c>
      <c r="H2150" s="2">
        <v>128</v>
      </c>
      <c r="I2150" s="3">
        <v>42531</v>
      </c>
      <c r="J2150" s="3">
        <v>42541</v>
      </c>
      <c r="K2150" s="3" t="s">
        <v>2538</v>
      </c>
      <c r="L2150" s="17">
        <f t="shared" si="363"/>
        <v>259.83</v>
      </c>
      <c r="M2150" s="20">
        <f t="shared" si="364"/>
        <v>0.91671477504522192</v>
      </c>
      <c r="N2150" s="2">
        <v>10</v>
      </c>
      <c r="O2150" s="2">
        <v>6700000</v>
      </c>
      <c r="P2150" s="2">
        <v>7200000</v>
      </c>
      <c r="Q2150" s="2">
        <f t="shared" si="365"/>
        <v>500000</v>
      </c>
      <c r="R2150" s="4">
        <f t="shared" si="366"/>
        <v>7.4626865671641784E-2</v>
      </c>
      <c r="S2150" s="2">
        <v>2558</v>
      </c>
      <c r="T2150" s="9">
        <f t="shared" si="367"/>
        <v>59844.267857142855</v>
      </c>
      <c r="U2150" s="2">
        <v>64309</v>
      </c>
      <c r="V2150" s="5">
        <f t="shared" si="368"/>
        <v>4464.7321428571449</v>
      </c>
      <c r="W2150" s="4">
        <f t="shared" si="369"/>
        <v>7.460584451488525E-2</v>
      </c>
      <c r="X2150" s="22">
        <f t="shared" si="370"/>
        <v>54860.124546406718</v>
      </c>
      <c r="Y2150" s="22">
        <f t="shared" si="371"/>
        <v>58953.010468383174</v>
      </c>
      <c r="Z2150" s="22">
        <f t="shared" si="373"/>
        <v>6602737.172458915</v>
      </c>
      <c r="AA2150" s="11">
        <v>2704</v>
      </c>
      <c r="AB2150" s="2">
        <v>1996</v>
      </c>
      <c r="AC2150" s="2">
        <f t="shared" si="372"/>
        <v>20</v>
      </c>
      <c r="AD2150" s="2" t="s">
        <v>108</v>
      </c>
    </row>
    <row r="2151" spans="1:30" x14ac:dyDescent="0.2">
      <c r="A2151">
        <v>25</v>
      </c>
      <c r="B2151" s="2" t="s">
        <v>2319</v>
      </c>
      <c r="C2151" s="2" t="s">
        <v>22</v>
      </c>
      <c r="D2151" s="2" t="s">
        <v>23</v>
      </c>
      <c r="E2151" s="2" t="s">
        <v>2767</v>
      </c>
      <c r="F2151" s="2" t="s">
        <v>2776</v>
      </c>
      <c r="G2151" s="2">
        <v>113</v>
      </c>
      <c r="H2151" s="2">
        <v>127</v>
      </c>
      <c r="I2151" s="3">
        <v>42531</v>
      </c>
      <c r="J2151" s="3">
        <v>42541</v>
      </c>
      <c r="K2151" s="3" t="s">
        <v>2538</v>
      </c>
      <c r="L2151" s="17">
        <f t="shared" si="363"/>
        <v>259.83</v>
      </c>
      <c r="M2151" s="20">
        <f t="shared" si="364"/>
        <v>0.91671477504522192</v>
      </c>
      <c r="N2151" s="2">
        <v>10</v>
      </c>
      <c r="O2151" s="2">
        <v>10000000</v>
      </c>
      <c r="P2151" s="2">
        <v>11400000</v>
      </c>
      <c r="Q2151" s="2">
        <f t="shared" si="365"/>
        <v>1400000</v>
      </c>
      <c r="R2151" s="4">
        <f t="shared" si="366"/>
        <v>0.14000000000000001</v>
      </c>
      <c r="S2151" s="2"/>
      <c r="T2151" s="9">
        <f t="shared" si="367"/>
        <v>88495.575221238934</v>
      </c>
      <c r="U2151" s="2">
        <v>100885</v>
      </c>
      <c r="V2151" s="5">
        <f t="shared" si="368"/>
        <v>12389.424778761066</v>
      </c>
      <c r="W2151" s="4">
        <f t="shared" si="369"/>
        <v>0.14000050000000006</v>
      </c>
      <c r="X2151" s="22">
        <f t="shared" si="370"/>
        <v>81125.201331435572</v>
      </c>
      <c r="Y2151" s="22">
        <f t="shared" si="371"/>
        <v>92482.770080437214</v>
      </c>
      <c r="Z2151" s="22">
        <f t="shared" si="373"/>
        <v>10450553.019089404</v>
      </c>
      <c r="AA2151" s="11">
        <v>6155</v>
      </c>
      <c r="AB2151" s="2">
        <v>1986</v>
      </c>
      <c r="AC2151" s="2">
        <f t="shared" si="372"/>
        <v>30</v>
      </c>
      <c r="AD2151" s="2" t="s">
        <v>494</v>
      </c>
    </row>
    <row r="2152" spans="1:30" x14ac:dyDescent="0.2">
      <c r="A2152">
        <v>25</v>
      </c>
      <c r="B2152" s="2" t="s">
        <v>2325</v>
      </c>
      <c r="C2152" s="2" t="s">
        <v>22</v>
      </c>
      <c r="D2152" s="2" t="s">
        <v>23</v>
      </c>
      <c r="E2152" s="2" t="s">
        <v>2767</v>
      </c>
      <c r="F2152" s="2" t="s">
        <v>2776</v>
      </c>
      <c r="G2152" s="2">
        <v>114</v>
      </c>
      <c r="H2152" s="2">
        <v>124</v>
      </c>
      <c r="I2152" s="3">
        <v>42532</v>
      </c>
      <c r="J2152" s="3">
        <v>42542</v>
      </c>
      <c r="K2152" s="3" t="s">
        <v>2538</v>
      </c>
      <c r="L2152" s="17">
        <f t="shared" si="363"/>
        <v>259.83</v>
      </c>
      <c r="M2152" s="20">
        <f t="shared" si="364"/>
        <v>0.91671477504522192</v>
      </c>
      <c r="N2152" s="2">
        <v>10</v>
      </c>
      <c r="O2152" s="2">
        <v>7000000</v>
      </c>
      <c r="P2152" s="2">
        <v>7650000</v>
      </c>
      <c r="Q2152" s="2">
        <f t="shared" si="365"/>
        <v>650000</v>
      </c>
      <c r="R2152" s="4">
        <f t="shared" si="366"/>
        <v>9.285714285714286E-2</v>
      </c>
      <c r="S2152" s="2"/>
      <c r="T2152" s="9">
        <f t="shared" si="367"/>
        <v>61403.508771929824</v>
      </c>
      <c r="U2152" s="2">
        <v>67105</v>
      </c>
      <c r="V2152" s="5">
        <f t="shared" si="368"/>
        <v>5701.4912280701756</v>
      </c>
      <c r="W2152" s="4">
        <f t="shared" si="369"/>
        <v>9.285285714285714E-2</v>
      </c>
      <c r="X2152" s="22">
        <f t="shared" si="370"/>
        <v>56289.503730846962</v>
      </c>
      <c r="Y2152" s="22">
        <f t="shared" si="371"/>
        <v>61516.144979409619</v>
      </c>
      <c r="Z2152" s="22">
        <f t="shared" si="373"/>
        <v>7012840.5276526967</v>
      </c>
      <c r="AA2152" s="11">
        <v>7849</v>
      </c>
      <c r="AB2152" s="2">
        <v>1983</v>
      </c>
      <c r="AC2152" s="2">
        <f t="shared" si="372"/>
        <v>33</v>
      </c>
      <c r="AD2152" s="2" t="s">
        <v>46</v>
      </c>
    </row>
    <row r="2153" spans="1:30" x14ac:dyDescent="0.2">
      <c r="A2153">
        <v>25</v>
      </c>
      <c r="B2153" s="2" t="s">
        <v>2350</v>
      </c>
      <c r="C2153" s="2" t="s">
        <v>22</v>
      </c>
      <c r="D2153" s="2" t="s">
        <v>23</v>
      </c>
      <c r="E2153" s="2" t="s">
        <v>2767</v>
      </c>
      <c r="F2153" s="2" t="s">
        <v>2776</v>
      </c>
      <c r="G2153" s="2">
        <v>117</v>
      </c>
      <c r="H2153" s="2">
        <v>129</v>
      </c>
      <c r="I2153" s="3">
        <v>42532</v>
      </c>
      <c r="J2153" s="3">
        <v>42542</v>
      </c>
      <c r="K2153" s="3" t="s">
        <v>2538</v>
      </c>
      <c r="L2153" s="17">
        <f t="shared" si="363"/>
        <v>259.83</v>
      </c>
      <c r="M2153" s="20">
        <f t="shared" si="364"/>
        <v>0.91671477504522192</v>
      </c>
      <c r="N2153" s="2">
        <v>10</v>
      </c>
      <c r="O2153" s="2">
        <v>6750000</v>
      </c>
      <c r="P2153" s="2">
        <v>7300000</v>
      </c>
      <c r="Q2153" s="2">
        <f t="shared" si="365"/>
        <v>550000</v>
      </c>
      <c r="R2153" s="4">
        <f t="shared" si="366"/>
        <v>8.1481481481481488E-2</v>
      </c>
      <c r="S2153" s="2">
        <v>7621</v>
      </c>
      <c r="T2153" s="9">
        <f t="shared" si="367"/>
        <v>57757.444444444445</v>
      </c>
      <c r="U2153" s="2">
        <v>62458</v>
      </c>
      <c r="V2153" s="5">
        <f t="shared" si="368"/>
        <v>4700.5555555555547</v>
      </c>
      <c r="W2153" s="4">
        <f t="shared" si="369"/>
        <v>8.1384410282849526E-2</v>
      </c>
      <c r="X2153" s="22">
        <f t="shared" si="370"/>
        <v>52947.102691075794</v>
      </c>
      <c r="Y2153" s="22">
        <f t="shared" si="371"/>
        <v>57256.171419774473</v>
      </c>
      <c r="Z2153" s="22">
        <f t="shared" si="373"/>
        <v>6698972.0561136138</v>
      </c>
      <c r="AA2153" s="11">
        <v>15212</v>
      </c>
      <c r="AB2153" s="2">
        <v>1965</v>
      </c>
      <c r="AC2153" s="2">
        <f t="shared" si="372"/>
        <v>51</v>
      </c>
      <c r="AD2153" s="2" t="s">
        <v>83</v>
      </c>
    </row>
    <row r="2154" spans="1:30" x14ac:dyDescent="0.2">
      <c r="A2154">
        <v>25</v>
      </c>
      <c r="B2154" s="2" t="s">
        <v>1635</v>
      </c>
      <c r="C2154" s="2" t="s">
        <v>22</v>
      </c>
      <c r="D2154" s="2" t="s">
        <v>23</v>
      </c>
      <c r="E2154" s="2" t="s">
        <v>2767</v>
      </c>
      <c r="F2154" s="2" t="s">
        <v>2776</v>
      </c>
      <c r="G2154" s="2">
        <v>73</v>
      </c>
      <c r="H2154" s="2">
        <v>126</v>
      </c>
      <c r="I2154" s="3">
        <v>42532</v>
      </c>
      <c r="J2154" s="3">
        <v>42542</v>
      </c>
      <c r="K2154" s="3" t="s">
        <v>2538</v>
      </c>
      <c r="L2154" s="17">
        <f t="shared" si="363"/>
        <v>259.83</v>
      </c>
      <c r="M2154" s="20">
        <f t="shared" si="364"/>
        <v>0.91671477504522192</v>
      </c>
      <c r="N2154" s="2">
        <v>10</v>
      </c>
      <c r="O2154" s="2">
        <v>3900000</v>
      </c>
      <c r="P2154" s="2">
        <v>4400000</v>
      </c>
      <c r="Q2154" s="2">
        <f t="shared" si="365"/>
        <v>500000</v>
      </c>
      <c r="R2154" s="4">
        <f t="shared" si="366"/>
        <v>0.12820512820512819</v>
      </c>
      <c r="S2154" s="2">
        <v>26496</v>
      </c>
      <c r="T2154" s="9">
        <f t="shared" si="367"/>
        <v>53787.616438356163</v>
      </c>
      <c r="U2154" s="2">
        <v>60637</v>
      </c>
      <c r="V2154" s="5">
        <f t="shared" si="368"/>
        <v>6849.3835616438373</v>
      </c>
      <c r="W2154" s="4">
        <f t="shared" si="369"/>
        <v>0.1273412732370032</v>
      </c>
      <c r="X2154" s="22">
        <f t="shared" si="370"/>
        <v>49307.902703506348</v>
      </c>
      <c r="Y2154" s="22">
        <f t="shared" si="371"/>
        <v>55586.833814417121</v>
      </c>
      <c r="Z2154" s="22">
        <f t="shared" si="373"/>
        <v>4057838.8684524498</v>
      </c>
      <c r="AA2154" s="11">
        <v>2195</v>
      </c>
      <c r="AB2154" s="2">
        <v>1953</v>
      </c>
      <c r="AC2154" s="2">
        <f t="shared" si="372"/>
        <v>63</v>
      </c>
      <c r="AD2154" s="2" t="s">
        <v>90</v>
      </c>
    </row>
    <row r="2155" spans="1:30" x14ac:dyDescent="0.2">
      <c r="A2155">
        <v>25</v>
      </c>
      <c r="B2155" s="2" t="s">
        <v>617</v>
      </c>
      <c r="C2155" s="2" t="s">
        <v>22</v>
      </c>
      <c r="D2155" s="2" t="s">
        <v>23</v>
      </c>
      <c r="E2155" s="2" t="s">
        <v>2767</v>
      </c>
      <c r="F2155" s="2" t="s">
        <v>2776</v>
      </c>
      <c r="G2155" s="2">
        <v>47</v>
      </c>
      <c r="H2155" s="2">
        <v>55</v>
      </c>
      <c r="I2155" s="3">
        <v>42533</v>
      </c>
      <c r="J2155" s="3">
        <v>42543</v>
      </c>
      <c r="K2155" s="3" t="s">
        <v>2538</v>
      </c>
      <c r="L2155" s="17">
        <f t="shared" si="363"/>
        <v>259.83</v>
      </c>
      <c r="M2155" s="20">
        <f t="shared" si="364"/>
        <v>0.91671477504522192</v>
      </c>
      <c r="N2155" s="2">
        <v>10</v>
      </c>
      <c r="O2155" s="2">
        <v>3250000</v>
      </c>
      <c r="P2155" s="2">
        <v>3425000</v>
      </c>
      <c r="Q2155" s="2">
        <f t="shared" si="365"/>
        <v>175000</v>
      </c>
      <c r="R2155" s="4">
        <f t="shared" si="366"/>
        <v>5.3846153846153849E-2</v>
      </c>
      <c r="S2155" s="2">
        <v>29874</v>
      </c>
      <c r="T2155" s="9">
        <f t="shared" si="367"/>
        <v>69784.553191489365</v>
      </c>
      <c r="U2155" s="2">
        <v>73508</v>
      </c>
      <c r="V2155" s="5">
        <f t="shared" si="368"/>
        <v>3723.4468085106346</v>
      </c>
      <c r="W2155" s="4">
        <f t="shared" si="369"/>
        <v>5.3356317956116547E-2</v>
      </c>
      <c r="X2155" s="22">
        <f t="shared" si="370"/>
        <v>63972.530980567499</v>
      </c>
      <c r="Y2155" s="22">
        <f t="shared" si="371"/>
        <v>67385.869684024176</v>
      </c>
      <c r="Z2155" s="22">
        <f t="shared" si="373"/>
        <v>3167135.8751491364</v>
      </c>
      <c r="AA2155" s="11">
        <v>7548</v>
      </c>
      <c r="AB2155" s="2">
        <v>1967</v>
      </c>
      <c r="AC2155" s="2">
        <f t="shared" si="372"/>
        <v>49</v>
      </c>
      <c r="AD2155" s="2" t="s">
        <v>63</v>
      </c>
    </row>
    <row r="2156" spans="1:30" x14ac:dyDescent="0.2">
      <c r="A2156">
        <v>26</v>
      </c>
      <c r="B2156" s="2" t="s">
        <v>484</v>
      </c>
      <c r="C2156" s="2" t="s">
        <v>22</v>
      </c>
      <c r="D2156" s="2" t="s">
        <v>23</v>
      </c>
      <c r="E2156" s="2" t="s">
        <v>2767</v>
      </c>
      <c r="F2156" s="2" t="s">
        <v>2776</v>
      </c>
      <c r="G2156" s="2">
        <v>43</v>
      </c>
      <c r="H2156" s="2">
        <v>48</v>
      </c>
      <c r="I2156" s="3">
        <v>42539</v>
      </c>
      <c r="J2156" s="3">
        <v>42549</v>
      </c>
      <c r="K2156" s="3" t="s">
        <v>2538</v>
      </c>
      <c r="L2156" s="17">
        <f t="shared" si="363"/>
        <v>259.83</v>
      </c>
      <c r="M2156" s="20">
        <f t="shared" si="364"/>
        <v>0.91671477504522192</v>
      </c>
      <c r="N2156" s="2">
        <v>10</v>
      </c>
      <c r="O2156" s="2">
        <v>3650000</v>
      </c>
      <c r="P2156" s="2">
        <v>3800000</v>
      </c>
      <c r="Q2156" s="2">
        <f t="shared" si="365"/>
        <v>150000</v>
      </c>
      <c r="R2156" s="4">
        <f t="shared" si="366"/>
        <v>4.1095890410958902E-2</v>
      </c>
      <c r="S2156" s="2"/>
      <c r="T2156" s="9">
        <f t="shared" si="367"/>
        <v>84883.720930232565</v>
      </c>
      <c r="U2156" s="2">
        <v>88372</v>
      </c>
      <c r="V2156" s="5">
        <f t="shared" si="368"/>
        <v>3488.2790697674354</v>
      </c>
      <c r="W2156" s="4">
        <f t="shared" si="369"/>
        <v>4.1094794520547866E-2</v>
      </c>
      <c r="X2156" s="22">
        <f t="shared" si="370"/>
        <v>77814.161137559538</v>
      </c>
      <c r="Y2156" s="22">
        <f t="shared" si="371"/>
        <v>81011.918100296345</v>
      </c>
      <c r="Z2156" s="22">
        <f t="shared" si="373"/>
        <v>3483512.4783127429</v>
      </c>
      <c r="AA2156" s="11">
        <v>13949</v>
      </c>
      <c r="AB2156" s="2">
        <v>2007</v>
      </c>
      <c r="AC2156" s="2">
        <f t="shared" si="372"/>
        <v>9</v>
      </c>
      <c r="AD2156" s="2" t="s">
        <v>67</v>
      </c>
    </row>
    <row r="2157" spans="1:30" x14ac:dyDescent="0.2">
      <c r="A2157">
        <v>26</v>
      </c>
      <c r="B2157" s="2" t="s">
        <v>513</v>
      </c>
      <c r="C2157" s="2" t="s">
        <v>22</v>
      </c>
      <c r="D2157" s="2" t="s">
        <v>23</v>
      </c>
      <c r="E2157" s="2" t="s">
        <v>2767</v>
      </c>
      <c r="F2157" s="2" t="s">
        <v>2776</v>
      </c>
      <c r="G2157" s="2">
        <v>44</v>
      </c>
      <c r="H2157" s="2">
        <v>49</v>
      </c>
      <c r="I2157" s="3">
        <v>42539</v>
      </c>
      <c r="J2157" s="3">
        <v>42549</v>
      </c>
      <c r="K2157" s="3" t="s">
        <v>2538</v>
      </c>
      <c r="L2157" s="17">
        <f t="shared" si="363"/>
        <v>259.83</v>
      </c>
      <c r="M2157" s="20">
        <f t="shared" si="364"/>
        <v>0.91671477504522192</v>
      </c>
      <c r="N2157" s="2">
        <v>10</v>
      </c>
      <c r="O2157" s="2">
        <v>3085000</v>
      </c>
      <c r="P2157" s="2">
        <v>3085000</v>
      </c>
      <c r="Q2157" s="2">
        <f t="shared" si="365"/>
        <v>0</v>
      </c>
      <c r="R2157" s="4">
        <f t="shared" si="366"/>
        <v>0</v>
      </c>
      <c r="S2157" s="2">
        <v>88799</v>
      </c>
      <c r="T2157" s="9">
        <f t="shared" si="367"/>
        <v>72131.795454545456</v>
      </c>
      <c r="U2157" s="2">
        <v>72132</v>
      </c>
      <c r="V2157" s="5">
        <f t="shared" si="368"/>
        <v>0.20454545454413164</v>
      </c>
      <c r="W2157" s="4">
        <f t="shared" si="369"/>
        <v>2.8357183299704212E-6</v>
      </c>
      <c r="X2157" s="22">
        <f t="shared" si="370"/>
        <v>66124.282643721599</v>
      </c>
      <c r="Y2157" s="22">
        <f t="shared" si="371"/>
        <v>66124.470153561953</v>
      </c>
      <c r="Z2157" s="22">
        <f t="shared" si="373"/>
        <v>2909476.6867567259</v>
      </c>
      <c r="AA2157" s="11">
        <v>4062</v>
      </c>
      <c r="AB2157" s="2">
        <v>1989</v>
      </c>
      <c r="AC2157" s="2">
        <f t="shared" si="372"/>
        <v>27</v>
      </c>
      <c r="AD2157" s="2" t="s">
        <v>383</v>
      </c>
    </row>
    <row r="2158" spans="1:30" x14ac:dyDescent="0.2">
      <c r="A2158">
        <v>26</v>
      </c>
      <c r="B2158" s="2" t="s">
        <v>483</v>
      </c>
      <c r="C2158" s="2" t="s">
        <v>22</v>
      </c>
      <c r="D2158" s="2" t="s">
        <v>23</v>
      </c>
      <c r="E2158" s="2" t="s">
        <v>2767</v>
      </c>
      <c r="F2158" s="2" t="s">
        <v>2776</v>
      </c>
      <c r="G2158" s="2">
        <v>43</v>
      </c>
      <c r="H2158" s="2">
        <v>49</v>
      </c>
      <c r="I2158" s="3">
        <v>42542</v>
      </c>
      <c r="J2158" s="3">
        <v>42552</v>
      </c>
      <c r="K2158" s="3" t="s">
        <v>2539</v>
      </c>
      <c r="L2158" s="17">
        <f t="shared" si="363"/>
        <v>265.66000000000003</v>
      </c>
      <c r="M2158" s="20">
        <f t="shared" si="364"/>
        <v>0.89659715425732134</v>
      </c>
      <c r="N2158" s="2">
        <v>10</v>
      </c>
      <c r="O2158" s="2">
        <v>3100000</v>
      </c>
      <c r="P2158" s="2">
        <v>3100000</v>
      </c>
      <c r="Q2158" s="2">
        <f t="shared" si="365"/>
        <v>0</v>
      </c>
      <c r="R2158" s="4">
        <f t="shared" si="366"/>
        <v>0</v>
      </c>
      <c r="S2158" s="2">
        <v>5199</v>
      </c>
      <c r="T2158" s="9">
        <f t="shared" si="367"/>
        <v>72213.930232558138</v>
      </c>
      <c r="U2158" s="2">
        <v>72214</v>
      </c>
      <c r="V2158" s="5">
        <f t="shared" si="368"/>
        <v>6.9767441862495616E-2</v>
      </c>
      <c r="W2158" s="4">
        <f t="shared" si="369"/>
        <v>9.6612165599928102E-7</v>
      </c>
      <c r="X2158" s="22">
        <f t="shared" si="370"/>
        <v>64746.804344248369</v>
      </c>
      <c r="Y2158" s="22">
        <f t="shared" si="371"/>
        <v>64746.866897538202</v>
      </c>
      <c r="Z2158" s="22">
        <f t="shared" si="373"/>
        <v>2784115.2765941429</v>
      </c>
      <c r="AA2158" s="11">
        <v>5171</v>
      </c>
      <c r="AB2158" s="2">
        <v>1983</v>
      </c>
      <c r="AC2158" s="2">
        <f t="shared" si="372"/>
        <v>33</v>
      </c>
      <c r="AD2158" s="2" t="s">
        <v>37</v>
      </c>
    </row>
    <row r="2159" spans="1:30" x14ac:dyDescent="0.2">
      <c r="A2159">
        <v>27</v>
      </c>
      <c r="B2159" s="2" t="s">
        <v>185</v>
      </c>
      <c r="C2159" s="2" t="s">
        <v>22</v>
      </c>
      <c r="D2159" s="2" t="s">
        <v>23</v>
      </c>
      <c r="E2159" s="2" t="s">
        <v>2767</v>
      </c>
      <c r="F2159" s="2" t="s">
        <v>2776</v>
      </c>
      <c r="G2159" s="2">
        <v>35</v>
      </c>
      <c r="H2159" s="2">
        <v>41</v>
      </c>
      <c r="I2159" s="3">
        <v>42546</v>
      </c>
      <c r="J2159" s="3">
        <v>42556</v>
      </c>
      <c r="K2159" s="3" t="s">
        <v>2539</v>
      </c>
      <c r="L2159" s="17">
        <f t="shared" si="363"/>
        <v>265.66000000000003</v>
      </c>
      <c r="M2159" s="20">
        <f t="shared" si="364"/>
        <v>0.89659715425732134</v>
      </c>
      <c r="N2159" s="2">
        <v>10</v>
      </c>
      <c r="O2159" s="2">
        <v>2600000</v>
      </c>
      <c r="P2159" s="2">
        <v>3100000</v>
      </c>
      <c r="Q2159" s="2">
        <f t="shared" si="365"/>
        <v>500000</v>
      </c>
      <c r="R2159" s="4">
        <f t="shared" si="366"/>
        <v>0.19230769230769232</v>
      </c>
      <c r="S2159" s="2"/>
      <c r="T2159" s="9">
        <f t="shared" si="367"/>
        <v>74285.71428571429</v>
      </c>
      <c r="U2159" s="2">
        <v>88571</v>
      </c>
      <c r="V2159" s="5">
        <f t="shared" si="368"/>
        <v>14285.28571428571</v>
      </c>
      <c r="W2159" s="4">
        <f t="shared" si="369"/>
        <v>0.19230192307692301</v>
      </c>
      <c r="X2159" s="22">
        <f t="shared" si="370"/>
        <v>66604.360030543874</v>
      </c>
      <c r="Y2159" s="22">
        <f t="shared" si="371"/>
        <v>79412.506549725207</v>
      </c>
      <c r="Z2159" s="22">
        <f t="shared" si="373"/>
        <v>2779437.7292403821</v>
      </c>
      <c r="AA2159" s="11">
        <v>1217</v>
      </c>
      <c r="AB2159" s="2">
        <v>2006</v>
      </c>
      <c r="AC2159" s="2">
        <f t="shared" si="372"/>
        <v>10</v>
      </c>
      <c r="AD2159" s="2" t="s">
        <v>137</v>
      </c>
    </row>
    <row r="2160" spans="1:30" x14ac:dyDescent="0.2">
      <c r="A2160">
        <v>31</v>
      </c>
      <c r="B2160" s="2" t="s">
        <v>211</v>
      </c>
      <c r="C2160" s="2" t="s">
        <v>22</v>
      </c>
      <c r="D2160" s="2" t="s">
        <v>23</v>
      </c>
      <c r="E2160" s="2" t="s">
        <v>2767</v>
      </c>
      <c r="F2160" s="2" t="s">
        <v>2776</v>
      </c>
      <c r="G2160" s="2">
        <v>72</v>
      </c>
      <c r="H2160" s="2">
        <v>86</v>
      </c>
      <c r="I2160" s="3">
        <v>42573</v>
      </c>
      <c r="J2160" s="3">
        <v>42583</v>
      </c>
      <c r="K2160" s="3" t="s">
        <v>2540</v>
      </c>
      <c r="L2160" s="17">
        <f t="shared" si="363"/>
        <v>272.20999999999998</v>
      </c>
      <c r="M2160" s="20">
        <f t="shared" si="364"/>
        <v>0.87502296021454029</v>
      </c>
      <c r="N2160" s="2">
        <v>10</v>
      </c>
      <c r="O2160" s="2">
        <v>3390000</v>
      </c>
      <c r="P2160" s="2">
        <v>4200000</v>
      </c>
      <c r="Q2160" s="2">
        <f t="shared" si="365"/>
        <v>810000</v>
      </c>
      <c r="R2160" s="4">
        <f t="shared" si="366"/>
        <v>0.23893805309734514</v>
      </c>
      <c r="S2160" s="2">
        <v>303000</v>
      </c>
      <c r="T2160" s="9">
        <f t="shared" si="367"/>
        <v>51291.666666666664</v>
      </c>
      <c r="U2160" s="2">
        <v>62542</v>
      </c>
      <c r="V2160" s="5">
        <f t="shared" si="368"/>
        <v>11250.333333333336</v>
      </c>
      <c r="W2160" s="4">
        <f t="shared" si="369"/>
        <v>0.21934037367993506</v>
      </c>
      <c r="X2160" s="22">
        <f t="shared" si="370"/>
        <v>44881.386001004124</v>
      </c>
      <c r="Y2160" s="22">
        <f t="shared" si="371"/>
        <v>54725.685977737776</v>
      </c>
      <c r="Z2160" s="22">
        <f t="shared" si="373"/>
        <v>3940249.3903971198</v>
      </c>
      <c r="AA2160" s="11">
        <v>21033</v>
      </c>
      <c r="AB2160" s="2">
        <v>1968</v>
      </c>
      <c r="AC2160" s="2">
        <f t="shared" si="372"/>
        <v>48</v>
      </c>
      <c r="AD2160" s="2" t="s">
        <v>37</v>
      </c>
    </row>
    <row r="2161" spans="1:30" x14ac:dyDescent="0.2">
      <c r="A2161">
        <v>31</v>
      </c>
      <c r="B2161" s="2" t="s">
        <v>537</v>
      </c>
      <c r="C2161" s="2" t="s">
        <v>22</v>
      </c>
      <c r="D2161" s="2" t="s">
        <v>23</v>
      </c>
      <c r="E2161" s="2" t="s">
        <v>2767</v>
      </c>
      <c r="F2161" s="2" t="s">
        <v>2776</v>
      </c>
      <c r="G2161" s="2">
        <v>45</v>
      </c>
      <c r="H2161" s="2">
        <v>51</v>
      </c>
      <c r="I2161" s="3">
        <v>42574</v>
      </c>
      <c r="J2161" s="3">
        <v>42584</v>
      </c>
      <c r="K2161" s="3" t="s">
        <v>2540</v>
      </c>
      <c r="L2161" s="17">
        <f t="shared" si="363"/>
        <v>272.20999999999998</v>
      </c>
      <c r="M2161" s="20">
        <f t="shared" si="364"/>
        <v>0.87502296021454029</v>
      </c>
      <c r="N2161" s="2">
        <v>10</v>
      </c>
      <c r="O2161" s="2">
        <v>2650000</v>
      </c>
      <c r="P2161" s="2">
        <v>3400000</v>
      </c>
      <c r="Q2161" s="2">
        <f t="shared" si="365"/>
        <v>750000</v>
      </c>
      <c r="R2161" s="4">
        <f t="shared" si="366"/>
        <v>0.28301886792452829</v>
      </c>
      <c r="S2161" s="2">
        <v>8000</v>
      </c>
      <c r="T2161" s="9">
        <f t="shared" si="367"/>
        <v>59066.666666666664</v>
      </c>
      <c r="U2161" s="2">
        <v>75733</v>
      </c>
      <c r="V2161" s="5">
        <f t="shared" si="368"/>
        <v>16666.333333333336</v>
      </c>
      <c r="W2161" s="4">
        <f t="shared" si="369"/>
        <v>0.28216139954853281</v>
      </c>
      <c r="X2161" s="22">
        <f t="shared" si="370"/>
        <v>51684.689516672181</v>
      </c>
      <c r="Y2161" s="22">
        <f t="shared" si="371"/>
        <v>66268.113845927786</v>
      </c>
      <c r="Z2161" s="22">
        <f t="shared" si="373"/>
        <v>2982065.1230667504</v>
      </c>
      <c r="AA2161" s="11">
        <v>4769</v>
      </c>
      <c r="AB2161" s="2">
        <v>1972</v>
      </c>
      <c r="AC2161" s="2">
        <f t="shared" si="372"/>
        <v>44</v>
      </c>
      <c r="AD2161" s="2" t="s">
        <v>231</v>
      </c>
    </row>
    <row r="2162" spans="1:30" x14ac:dyDescent="0.2">
      <c r="A2162">
        <v>32</v>
      </c>
      <c r="B2162" s="2" t="s">
        <v>2261</v>
      </c>
      <c r="C2162" s="2" t="s">
        <v>22</v>
      </c>
      <c r="D2162" s="2" t="s">
        <v>23</v>
      </c>
      <c r="E2162" s="2" t="s">
        <v>2767</v>
      </c>
      <c r="F2162" s="2" t="s">
        <v>2776</v>
      </c>
      <c r="G2162" s="2">
        <v>107</v>
      </c>
      <c r="H2162" s="2">
        <v>121</v>
      </c>
      <c r="I2162" s="3">
        <v>42580</v>
      </c>
      <c r="J2162" s="3">
        <v>42590</v>
      </c>
      <c r="K2162" s="3" t="s">
        <v>2540</v>
      </c>
      <c r="L2162" s="17">
        <f t="shared" si="363"/>
        <v>272.20999999999998</v>
      </c>
      <c r="M2162" s="20">
        <f t="shared" si="364"/>
        <v>0.87502296021454029</v>
      </c>
      <c r="N2162" s="2">
        <v>10</v>
      </c>
      <c r="O2162" s="2">
        <v>7200000</v>
      </c>
      <c r="P2162" s="2">
        <v>7250000</v>
      </c>
      <c r="Q2162" s="2">
        <f t="shared" si="365"/>
        <v>50000</v>
      </c>
      <c r="R2162" s="4">
        <f t="shared" si="366"/>
        <v>6.9444444444444441E-3</v>
      </c>
      <c r="S2162" s="2"/>
      <c r="T2162" s="9">
        <f t="shared" si="367"/>
        <v>67289.719626168226</v>
      </c>
      <c r="U2162" s="2">
        <v>67757</v>
      </c>
      <c r="V2162" s="5">
        <f t="shared" si="368"/>
        <v>467.28037383177434</v>
      </c>
      <c r="W2162" s="4">
        <f t="shared" si="369"/>
        <v>6.9443055555555352E-3</v>
      </c>
      <c r="X2162" s="22">
        <f t="shared" si="370"/>
        <v>58880.049659296172</v>
      </c>
      <c r="Y2162" s="22">
        <f t="shared" si="371"/>
        <v>59288.930715256603</v>
      </c>
      <c r="Z2162" s="22">
        <f t="shared" si="373"/>
        <v>6343915.5865324568</v>
      </c>
      <c r="AA2162" s="11">
        <v>6559</v>
      </c>
      <c r="AB2162" s="2">
        <v>2011</v>
      </c>
      <c r="AC2162" s="2">
        <f t="shared" si="372"/>
        <v>5</v>
      </c>
      <c r="AD2162" s="2" t="s">
        <v>37</v>
      </c>
    </row>
    <row r="2163" spans="1:30" x14ac:dyDescent="0.2">
      <c r="A2163">
        <v>32</v>
      </c>
      <c r="B2163" s="2" t="s">
        <v>1362</v>
      </c>
      <c r="C2163" s="2" t="s">
        <v>22</v>
      </c>
      <c r="D2163" s="2" t="s">
        <v>23</v>
      </c>
      <c r="E2163" s="2" t="s">
        <v>2767</v>
      </c>
      <c r="F2163" s="2" t="s">
        <v>2776</v>
      </c>
      <c r="G2163" s="2">
        <v>66</v>
      </c>
      <c r="H2163" s="2">
        <v>72</v>
      </c>
      <c r="I2163" s="3">
        <v>42581</v>
      </c>
      <c r="J2163" s="3">
        <v>42591</v>
      </c>
      <c r="K2163" s="3" t="s">
        <v>2540</v>
      </c>
      <c r="L2163" s="17">
        <f t="shared" si="363"/>
        <v>272.20999999999998</v>
      </c>
      <c r="M2163" s="20">
        <f t="shared" si="364"/>
        <v>0.87502296021454029</v>
      </c>
      <c r="N2163" s="2">
        <v>10</v>
      </c>
      <c r="O2163" s="2">
        <v>4350000</v>
      </c>
      <c r="P2163" s="2">
        <v>4920000</v>
      </c>
      <c r="Q2163" s="2">
        <f t="shared" si="365"/>
        <v>570000</v>
      </c>
      <c r="R2163" s="4">
        <f t="shared" si="366"/>
        <v>0.1310344827586207</v>
      </c>
      <c r="S2163" s="2"/>
      <c r="T2163" s="9">
        <f t="shared" si="367"/>
        <v>65909.090909090912</v>
      </c>
      <c r="U2163" s="2">
        <v>74545</v>
      </c>
      <c r="V2163" s="5">
        <f t="shared" si="368"/>
        <v>8635.9090909090883</v>
      </c>
      <c r="W2163" s="4">
        <f t="shared" si="369"/>
        <v>0.1310275862068965</v>
      </c>
      <c r="X2163" s="22">
        <f t="shared" si="370"/>
        <v>57671.967832321978</v>
      </c>
      <c r="Y2163" s="22">
        <f t="shared" si="371"/>
        <v>65228.586569192907</v>
      </c>
      <c r="Z2163" s="22">
        <f t="shared" si="373"/>
        <v>4305086.7135667317</v>
      </c>
      <c r="AA2163" s="11">
        <v>18872</v>
      </c>
      <c r="AB2163" s="2">
        <v>2006</v>
      </c>
      <c r="AC2163" s="2">
        <f t="shared" si="372"/>
        <v>10</v>
      </c>
      <c r="AD2163" s="2" t="s">
        <v>137</v>
      </c>
    </row>
    <row r="2164" spans="1:30" x14ac:dyDescent="0.2">
      <c r="A2164">
        <v>33</v>
      </c>
      <c r="B2164" s="2" t="s">
        <v>2051</v>
      </c>
      <c r="C2164" s="2" t="s">
        <v>22</v>
      </c>
      <c r="D2164" s="2" t="s">
        <v>23</v>
      </c>
      <c r="E2164" s="2" t="s">
        <v>2767</v>
      </c>
      <c r="F2164" s="2" t="s">
        <v>2776</v>
      </c>
      <c r="G2164" s="2">
        <v>90</v>
      </c>
      <c r="H2164" s="2">
        <v>105</v>
      </c>
      <c r="I2164" s="3">
        <v>42587</v>
      </c>
      <c r="J2164" s="3">
        <v>42597</v>
      </c>
      <c r="K2164" s="3" t="s">
        <v>2540</v>
      </c>
      <c r="L2164" s="17">
        <f t="shared" si="363"/>
        <v>272.20999999999998</v>
      </c>
      <c r="M2164" s="20">
        <f t="shared" si="364"/>
        <v>0.87502296021454029</v>
      </c>
      <c r="N2164" s="2">
        <v>10</v>
      </c>
      <c r="O2164" s="2">
        <v>5100000</v>
      </c>
      <c r="P2164" s="2">
        <v>5550000</v>
      </c>
      <c r="Q2164" s="2">
        <f t="shared" si="365"/>
        <v>450000</v>
      </c>
      <c r="R2164" s="4">
        <f t="shared" si="366"/>
        <v>8.8235294117647065E-2</v>
      </c>
      <c r="S2164" s="2">
        <v>46881</v>
      </c>
      <c r="T2164" s="9">
        <f t="shared" si="367"/>
        <v>57187.566666666666</v>
      </c>
      <c r="U2164" s="2">
        <v>62188</v>
      </c>
      <c r="V2164" s="5">
        <f t="shared" si="368"/>
        <v>5000.4333333333343</v>
      </c>
      <c r="W2164" s="4">
        <f t="shared" si="369"/>
        <v>8.743916946982068E-2</v>
      </c>
      <c r="X2164" s="22">
        <f t="shared" si="370"/>
        <v>50040.433872133035</v>
      </c>
      <c r="Y2164" s="22">
        <f t="shared" si="371"/>
        <v>54415.927849821834</v>
      </c>
      <c r="Z2164" s="22">
        <f t="shared" si="373"/>
        <v>4897433.5064839646</v>
      </c>
      <c r="AA2164" s="11">
        <v>11889</v>
      </c>
      <c r="AB2164" s="2">
        <v>1992</v>
      </c>
      <c r="AC2164" s="2">
        <f t="shared" si="372"/>
        <v>24</v>
      </c>
      <c r="AD2164" s="2" t="s">
        <v>27</v>
      </c>
    </row>
    <row r="2165" spans="1:30" x14ac:dyDescent="0.2">
      <c r="A2165">
        <v>33</v>
      </c>
      <c r="B2165" s="2" t="s">
        <v>2262</v>
      </c>
      <c r="C2165" s="2" t="s">
        <v>22</v>
      </c>
      <c r="D2165" s="2" t="s">
        <v>23</v>
      </c>
      <c r="E2165" s="2" t="s">
        <v>2767</v>
      </c>
      <c r="F2165" s="2" t="s">
        <v>2776</v>
      </c>
      <c r="G2165" s="2">
        <v>107</v>
      </c>
      <c r="H2165" s="2">
        <v>117</v>
      </c>
      <c r="I2165" s="3">
        <v>42587</v>
      </c>
      <c r="J2165" s="3">
        <v>42597</v>
      </c>
      <c r="K2165" s="3" t="s">
        <v>2540</v>
      </c>
      <c r="L2165" s="17">
        <f t="shared" si="363"/>
        <v>272.20999999999998</v>
      </c>
      <c r="M2165" s="20">
        <f t="shared" si="364"/>
        <v>0.87502296021454029</v>
      </c>
      <c r="N2165" s="2">
        <v>10</v>
      </c>
      <c r="O2165" s="2">
        <v>5900000</v>
      </c>
      <c r="P2165" s="2">
        <v>5900000</v>
      </c>
      <c r="Q2165" s="2">
        <f t="shared" si="365"/>
        <v>0</v>
      </c>
      <c r="R2165" s="4">
        <f t="shared" si="366"/>
        <v>0</v>
      </c>
      <c r="S2165" s="2">
        <v>213000</v>
      </c>
      <c r="T2165" s="9">
        <f t="shared" si="367"/>
        <v>57130.84112149533</v>
      </c>
      <c r="U2165" s="2">
        <v>57131</v>
      </c>
      <c r="V2165" s="5">
        <f t="shared" si="368"/>
        <v>0.15887850466970121</v>
      </c>
      <c r="W2165" s="4">
        <f t="shared" si="369"/>
        <v>2.780958612736468E-6</v>
      </c>
      <c r="X2165" s="22">
        <f t="shared" si="370"/>
        <v>49990.797717677429</v>
      </c>
      <c r="Y2165" s="22">
        <f t="shared" si="371"/>
        <v>49990.936740016899</v>
      </c>
      <c r="Z2165" s="22">
        <f t="shared" si="373"/>
        <v>5349030.2311818078</v>
      </c>
      <c r="AA2165" s="2"/>
      <c r="AB2165" s="2">
        <v>1977</v>
      </c>
      <c r="AC2165" s="2">
        <f t="shared" si="372"/>
        <v>39</v>
      </c>
      <c r="AD2165" s="2" t="s">
        <v>422</v>
      </c>
    </row>
    <row r="2166" spans="1:30" x14ac:dyDescent="0.2">
      <c r="A2166">
        <v>33</v>
      </c>
      <c r="B2166" s="2" t="s">
        <v>1310</v>
      </c>
      <c r="C2166" s="2" t="s">
        <v>22</v>
      </c>
      <c r="D2166" s="2" t="s">
        <v>23</v>
      </c>
      <c r="E2166" s="2" t="s">
        <v>2767</v>
      </c>
      <c r="F2166" s="2" t="s">
        <v>2776</v>
      </c>
      <c r="G2166" s="2">
        <v>140</v>
      </c>
      <c r="H2166" s="2">
        <v>155</v>
      </c>
      <c r="I2166" s="3">
        <v>42587</v>
      </c>
      <c r="J2166" s="3">
        <v>42597</v>
      </c>
      <c r="K2166" s="3" t="s">
        <v>2540</v>
      </c>
      <c r="L2166" s="17">
        <f t="shared" si="363"/>
        <v>272.20999999999998</v>
      </c>
      <c r="M2166" s="20">
        <f t="shared" si="364"/>
        <v>0.87502296021454029</v>
      </c>
      <c r="N2166" s="2">
        <v>10</v>
      </c>
      <c r="O2166" s="2">
        <v>7500000</v>
      </c>
      <c r="P2166" s="2">
        <v>7150000</v>
      </c>
      <c r="Q2166" s="2">
        <f t="shared" si="365"/>
        <v>-350000</v>
      </c>
      <c r="R2166" s="4">
        <f t="shared" si="366"/>
        <v>-4.6666666666666669E-2</v>
      </c>
      <c r="S2166" s="2">
        <v>11367</v>
      </c>
      <c r="T2166" s="9">
        <f t="shared" si="367"/>
        <v>53652.62142857143</v>
      </c>
      <c r="U2166" s="2">
        <v>51153</v>
      </c>
      <c r="V2166" s="5">
        <f t="shared" si="368"/>
        <v>-2499.6214285714304</v>
      </c>
      <c r="W2166" s="4">
        <f t="shared" si="369"/>
        <v>-4.6588989727169537E-2</v>
      </c>
      <c r="X2166" s="22">
        <f t="shared" si="370"/>
        <v>46947.275625698654</v>
      </c>
      <c r="Y2166" s="22">
        <f t="shared" si="371"/>
        <v>44760.049483854382</v>
      </c>
      <c r="Z2166" s="22">
        <f t="shared" si="373"/>
        <v>6266406.9277396137</v>
      </c>
      <c r="AA2166" s="2"/>
      <c r="AB2166" s="2">
        <v>1976</v>
      </c>
      <c r="AC2166" s="2">
        <f t="shared" si="372"/>
        <v>40</v>
      </c>
      <c r="AD2166" s="2" t="s">
        <v>37</v>
      </c>
    </row>
    <row r="2167" spans="1:30" x14ac:dyDescent="0.2">
      <c r="A2167">
        <v>33</v>
      </c>
      <c r="B2167" s="2" t="s">
        <v>840</v>
      </c>
      <c r="C2167" s="2" t="s">
        <v>22</v>
      </c>
      <c r="D2167" s="2" t="s">
        <v>23</v>
      </c>
      <c r="E2167" s="2" t="s">
        <v>2767</v>
      </c>
      <c r="F2167" s="2" t="s">
        <v>2776</v>
      </c>
      <c r="G2167" s="2">
        <v>52</v>
      </c>
      <c r="H2167" s="2">
        <v>57</v>
      </c>
      <c r="I2167" s="3">
        <v>42588</v>
      </c>
      <c r="J2167" s="3">
        <v>42598</v>
      </c>
      <c r="K2167" s="3" t="s">
        <v>2540</v>
      </c>
      <c r="L2167" s="17">
        <f t="shared" si="363"/>
        <v>272.20999999999998</v>
      </c>
      <c r="M2167" s="20">
        <f t="shared" si="364"/>
        <v>0.87502296021454029</v>
      </c>
      <c r="N2167" s="2">
        <v>10</v>
      </c>
      <c r="O2167" s="2">
        <v>3250000</v>
      </c>
      <c r="P2167" s="2">
        <v>3800000</v>
      </c>
      <c r="Q2167" s="2">
        <f t="shared" si="365"/>
        <v>550000</v>
      </c>
      <c r="R2167" s="4">
        <f t="shared" si="366"/>
        <v>0.16923076923076924</v>
      </c>
      <c r="S2167" s="2"/>
      <c r="T2167" s="9">
        <f t="shared" si="367"/>
        <v>62500</v>
      </c>
      <c r="U2167" s="2">
        <v>73077</v>
      </c>
      <c r="V2167" s="5">
        <f t="shared" si="368"/>
        <v>10577</v>
      </c>
      <c r="W2167" s="4">
        <f t="shared" si="369"/>
        <v>0.16923199999999999</v>
      </c>
      <c r="X2167" s="22">
        <f t="shared" si="370"/>
        <v>54688.935013408765</v>
      </c>
      <c r="Y2167" s="22">
        <f t="shared" si="371"/>
        <v>63944.052863597964</v>
      </c>
      <c r="Z2167" s="22">
        <f t="shared" si="373"/>
        <v>3325090.7489070944</v>
      </c>
      <c r="AA2167" s="11">
        <v>6909</v>
      </c>
      <c r="AB2167" s="2">
        <v>2004</v>
      </c>
      <c r="AC2167" s="2">
        <f t="shared" si="372"/>
        <v>12</v>
      </c>
      <c r="AD2167" s="2" t="s">
        <v>206</v>
      </c>
    </row>
    <row r="2168" spans="1:30" x14ac:dyDescent="0.2">
      <c r="A2168">
        <v>33</v>
      </c>
      <c r="B2168" s="2" t="s">
        <v>664</v>
      </c>
      <c r="C2168" s="2" t="s">
        <v>22</v>
      </c>
      <c r="D2168" s="2" t="s">
        <v>23</v>
      </c>
      <c r="E2168" s="2" t="s">
        <v>2767</v>
      </c>
      <c r="F2168" s="2" t="s">
        <v>2776</v>
      </c>
      <c r="G2168" s="2">
        <v>48</v>
      </c>
      <c r="H2168" s="2">
        <v>52</v>
      </c>
      <c r="I2168" s="3">
        <v>42588</v>
      </c>
      <c r="J2168" s="3">
        <v>42598</v>
      </c>
      <c r="K2168" s="3" t="s">
        <v>2540</v>
      </c>
      <c r="L2168" s="17">
        <f t="shared" si="363"/>
        <v>272.20999999999998</v>
      </c>
      <c r="M2168" s="20">
        <f t="shared" si="364"/>
        <v>0.87502296021454029</v>
      </c>
      <c r="N2168" s="2">
        <v>10</v>
      </c>
      <c r="O2168" s="2">
        <v>2950000</v>
      </c>
      <c r="P2168" s="2">
        <v>3365000</v>
      </c>
      <c r="Q2168" s="2">
        <f t="shared" si="365"/>
        <v>415000</v>
      </c>
      <c r="R2168" s="4">
        <f t="shared" si="366"/>
        <v>0.14067796610169492</v>
      </c>
      <c r="S2168" s="2">
        <v>4513</v>
      </c>
      <c r="T2168" s="9">
        <f t="shared" si="367"/>
        <v>61552.354166666664</v>
      </c>
      <c r="U2168" s="2">
        <v>70198</v>
      </c>
      <c r="V2168" s="5">
        <f t="shared" si="368"/>
        <v>8645.6458333333358</v>
      </c>
      <c r="W2168" s="4">
        <f t="shared" si="369"/>
        <v>0.14046003520715603</v>
      </c>
      <c r="X2168" s="22">
        <f t="shared" si="370"/>
        <v>53859.72315109046</v>
      </c>
      <c r="Y2168" s="22">
        <f t="shared" si="371"/>
        <v>61424.861761140302</v>
      </c>
      <c r="Z2168" s="22">
        <f t="shared" si="373"/>
        <v>2948393.3645347347</v>
      </c>
      <c r="AA2168" s="11">
        <v>5312</v>
      </c>
      <c r="AB2168" s="2">
        <v>1995</v>
      </c>
      <c r="AC2168" s="2">
        <f t="shared" si="372"/>
        <v>21</v>
      </c>
      <c r="AD2168" s="2" t="s">
        <v>37</v>
      </c>
    </row>
    <row r="2169" spans="1:30" x14ac:dyDescent="0.2">
      <c r="A2169">
        <v>33</v>
      </c>
      <c r="B2169" s="2" t="s">
        <v>1957</v>
      </c>
      <c r="C2169" s="2" t="s">
        <v>22</v>
      </c>
      <c r="D2169" s="2" t="s">
        <v>23</v>
      </c>
      <c r="E2169" s="2" t="s">
        <v>2767</v>
      </c>
      <c r="F2169" s="2" t="s">
        <v>2776</v>
      </c>
      <c r="G2169" s="2">
        <v>84</v>
      </c>
      <c r="H2169" s="2">
        <v>92</v>
      </c>
      <c r="I2169" s="3">
        <v>42588</v>
      </c>
      <c r="J2169" s="3">
        <v>42598</v>
      </c>
      <c r="K2169" s="3" t="s">
        <v>2540</v>
      </c>
      <c r="L2169" s="17">
        <f t="shared" si="363"/>
        <v>272.20999999999998</v>
      </c>
      <c r="M2169" s="20">
        <f t="shared" si="364"/>
        <v>0.87502296021454029</v>
      </c>
      <c r="N2169" s="2">
        <v>10</v>
      </c>
      <c r="O2169" s="2">
        <v>6400000</v>
      </c>
      <c r="P2169" s="2">
        <v>6600000</v>
      </c>
      <c r="Q2169" s="2">
        <f t="shared" si="365"/>
        <v>200000</v>
      </c>
      <c r="R2169" s="4">
        <f t="shared" si="366"/>
        <v>3.125E-2</v>
      </c>
      <c r="S2169" s="2">
        <v>1516</v>
      </c>
      <c r="T2169" s="9">
        <f t="shared" si="367"/>
        <v>76208.523809523816</v>
      </c>
      <c r="U2169" s="2">
        <v>78589</v>
      </c>
      <c r="V2169" s="5">
        <f t="shared" si="368"/>
        <v>2380.4761904761835</v>
      </c>
      <c r="W2169" s="4">
        <f t="shared" si="369"/>
        <v>3.1236350889382983E-2</v>
      </c>
      <c r="X2169" s="22">
        <f t="shared" si="370"/>
        <v>66684.208097389812</v>
      </c>
      <c r="Y2169" s="22">
        <f t="shared" si="371"/>
        <v>68767.179420300512</v>
      </c>
      <c r="Z2169" s="22">
        <f t="shared" si="373"/>
        <v>5776443.0713052433</v>
      </c>
      <c r="AA2169" s="11">
        <v>3762</v>
      </c>
      <c r="AB2169" s="2">
        <v>1994</v>
      </c>
      <c r="AC2169" s="2">
        <f t="shared" si="372"/>
        <v>22</v>
      </c>
      <c r="AD2169" s="2" t="s">
        <v>37</v>
      </c>
    </row>
    <row r="2170" spans="1:30" x14ac:dyDescent="0.2">
      <c r="A2170">
        <v>34</v>
      </c>
      <c r="B2170" s="2" t="s">
        <v>842</v>
      </c>
      <c r="C2170" s="2" t="s">
        <v>22</v>
      </c>
      <c r="D2170" s="2" t="s">
        <v>23</v>
      </c>
      <c r="E2170" s="2" t="s">
        <v>2767</v>
      </c>
      <c r="F2170" s="2" t="s">
        <v>2776</v>
      </c>
      <c r="G2170" s="2">
        <v>52</v>
      </c>
      <c r="H2170" s="2">
        <v>57</v>
      </c>
      <c r="I2170" s="3">
        <v>42594</v>
      </c>
      <c r="J2170" s="3">
        <v>42604</v>
      </c>
      <c r="K2170" s="3" t="s">
        <v>2540</v>
      </c>
      <c r="L2170" s="17">
        <f t="shared" si="363"/>
        <v>272.20999999999998</v>
      </c>
      <c r="M2170" s="20">
        <f t="shared" si="364"/>
        <v>0.87502296021454029</v>
      </c>
      <c r="N2170" s="2">
        <v>10</v>
      </c>
      <c r="O2170" s="2">
        <v>3090000</v>
      </c>
      <c r="P2170" s="2">
        <v>3550000</v>
      </c>
      <c r="Q2170" s="2">
        <f t="shared" si="365"/>
        <v>460000</v>
      </c>
      <c r="R2170" s="4">
        <f t="shared" si="366"/>
        <v>0.14886731391585761</v>
      </c>
      <c r="S2170" s="2"/>
      <c r="T2170" s="9">
        <f t="shared" si="367"/>
        <v>59423.076923076922</v>
      </c>
      <c r="U2170" s="2">
        <v>68269</v>
      </c>
      <c r="V2170" s="5">
        <f t="shared" si="368"/>
        <v>8845.923076923078</v>
      </c>
      <c r="W2170" s="4">
        <f t="shared" si="369"/>
        <v>0.14886343042071198</v>
      </c>
      <c r="X2170" s="22">
        <f t="shared" si="370"/>
        <v>51996.556674287101</v>
      </c>
      <c r="Y2170" s="22">
        <f t="shared" si="371"/>
        <v>59736.942470886454</v>
      </c>
      <c r="Z2170" s="22">
        <f t="shared" si="373"/>
        <v>3106321.0084860958</v>
      </c>
      <c r="AA2170" s="11">
        <v>3309</v>
      </c>
      <c r="AB2170" s="2">
        <v>1962</v>
      </c>
      <c r="AC2170" s="2">
        <f t="shared" si="372"/>
        <v>54</v>
      </c>
      <c r="AD2170" s="2" t="s">
        <v>37</v>
      </c>
    </row>
    <row r="2171" spans="1:30" x14ac:dyDescent="0.2">
      <c r="A2171">
        <v>34</v>
      </c>
      <c r="B2171" s="2" t="s">
        <v>2052</v>
      </c>
      <c r="C2171" s="2" t="s">
        <v>22</v>
      </c>
      <c r="D2171" s="2" t="s">
        <v>23</v>
      </c>
      <c r="E2171" s="2" t="s">
        <v>2767</v>
      </c>
      <c r="F2171" s="2" t="s">
        <v>2776</v>
      </c>
      <c r="G2171" s="2">
        <v>90</v>
      </c>
      <c r="H2171" s="2">
        <v>100</v>
      </c>
      <c r="I2171" s="3">
        <v>42595</v>
      </c>
      <c r="J2171" s="3">
        <v>42605</v>
      </c>
      <c r="K2171" s="3" t="s">
        <v>2540</v>
      </c>
      <c r="L2171" s="17">
        <f t="shared" si="363"/>
        <v>272.20999999999998</v>
      </c>
      <c r="M2171" s="20">
        <f t="shared" si="364"/>
        <v>0.87502296021454029</v>
      </c>
      <c r="N2171" s="2">
        <v>10</v>
      </c>
      <c r="O2171" s="2">
        <v>6900000</v>
      </c>
      <c r="P2171" s="2">
        <v>7200000</v>
      </c>
      <c r="Q2171" s="2">
        <f t="shared" si="365"/>
        <v>300000</v>
      </c>
      <c r="R2171" s="4">
        <f t="shared" si="366"/>
        <v>4.3478260869565216E-2</v>
      </c>
      <c r="S2171" s="2"/>
      <c r="T2171" s="9">
        <f t="shared" si="367"/>
        <v>76666.666666666672</v>
      </c>
      <c r="U2171" s="2">
        <v>80000</v>
      </c>
      <c r="V2171" s="5">
        <f t="shared" si="368"/>
        <v>3333.3333333333285</v>
      </c>
      <c r="W2171" s="4">
        <f t="shared" si="369"/>
        <v>4.3478260869565154E-2</v>
      </c>
      <c r="X2171" s="22">
        <f t="shared" si="370"/>
        <v>67085.093616448095</v>
      </c>
      <c r="Y2171" s="22">
        <f t="shared" si="371"/>
        <v>70001.836817163217</v>
      </c>
      <c r="Z2171" s="22">
        <f t="shared" si="373"/>
        <v>6300165.3135446897</v>
      </c>
      <c r="AA2171" s="11">
        <v>2277</v>
      </c>
      <c r="AB2171" s="2">
        <v>1982</v>
      </c>
      <c r="AC2171" s="2">
        <f t="shared" si="372"/>
        <v>34</v>
      </c>
      <c r="AD2171" s="2" t="s">
        <v>46</v>
      </c>
    </row>
    <row r="2172" spans="1:30" x14ac:dyDescent="0.2">
      <c r="A2172">
        <v>34</v>
      </c>
      <c r="B2172" s="2" t="s">
        <v>158</v>
      </c>
      <c r="C2172" s="2" t="s">
        <v>22</v>
      </c>
      <c r="D2172" s="2" t="s">
        <v>23</v>
      </c>
      <c r="E2172" s="2" t="s">
        <v>2767</v>
      </c>
      <c r="F2172" s="2" t="s">
        <v>2776</v>
      </c>
      <c r="G2172" s="2">
        <v>29</v>
      </c>
      <c r="H2172" s="2">
        <v>33</v>
      </c>
      <c r="I2172" s="3">
        <v>42595</v>
      </c>
      <c r="J2172" s="3">
        <v>42605</v>
      </c>
      <c r="K2172" s="3" t="s">
        <v>2540</v>
      </c>
      <c r="L2172" s="17">
        <f t="shared" si="363"/>
        <v>272.20999999999998</v>
      </c>
      <c r="M2172" s="20">
        <f t="shared" si="364"/>
        <v>0.87502296021454029</v>
      </c>
      <c r="N2172" s="2">
        <v>10</v>
      </c>
      <c r="O2172" s="2">
        <v>2390000</v>
      </c>
      <c r="P2172" s="2">
        <v>2900000</v>
      </c>
      <c r="Q2172" s="2">
        <f t="shared" si="365"/>
        <v>510000</v>
      </c>
      <c r="R2172" s="4">
        <f t="shared" si="366"/>
        <v>0.21338912133891214</v>
      </c>
      <c r="S2172" s="2">
        <v>2636</v>
      </c>
      <c r="T2172" s="9">
        <f t="shared" si="367"/>
        <v>82504.68965517242</v>
      </c>
      <c r="U2172" s="2">
        <v>100091</v>
      </c>
      <c r="V2172" s="5">
        <f t="shared" si="368"/>
        <v>17586.31034482758</v>
      </c>
      <c r="W2172" s="4">
        <f t="shared" si="369"/>
        <v>0.21315528145526513</v>
      </c>
      <c r="X2172" s="22">
        <f t="shared" si="370"/>
        <v>72193.497773650932</v>
      </c>
      <c r="Y2172" s="22">
        <f t="shared" si="371"/>
        <v>87581.923110833552</v>
      </c>
      <c r="Z2172" s="22">
        <f t="shared" si="373"/>
        <v>2539875.770214173</v>
      </c>
      <c r="AA2172" s="11">
        <v>6552</v>
      </c>
      <c r="AB2172" s="2">
        <v>1964</v>
      </c>
      <c r="AC2172" s="2">
        <f t="shared" si="372"/>
        <v>52</v>
      </c>
      <c r="AD2172" s="2" t="s">
        <v>137</v>
      </c>
    </row>
    <row r="2173" spans="1:30" x14ac:dyDescent="0.2">
      <c r="A2173">
        <v>35</v>
      </c>
      <c r="B2173" s="2" t="s">
        <v>2400</v>
      </c>
      <c r="C2173" s="2" t="s">
        <v>22</v>
      </c>
      <c r="D2173" s="2" t="s">
        <v>23</v>
      </c>
      <c r="E2173" s="2" t="s">
        <v>2767</v>
      </c>
      <c r="F2173" s="2" t="s">
        <v>2776</v>
      </c>
      <c r="G2173" s="2">
        <v>126</v>
      </c>
      <c r="H2173" s="2">
        <v>135</v>
      </c>
      <c r="I2173" s="3">
        <v>42601</v>
      </c>
      <c r="J2173" s="3">
        <v>42611</v>
      </c>
      <c r="K2173" s="3" t="s">
        <v>2540</v>
      </c>
      <c r="L2173" s="17">
        <f t="shared" si="363"/>
        <v>272.20999999999998</v>
      </c>
      <c r="M2173" s="20">
        <f t="shared" si="364"/>
        <v>0.87502296021454029</v>
      </c>
      <c r="N2173" s="2">
        <v>10</v>
      </c>
      <c r="O2173" s="2">
        <v>7000000</v>
      </c>
      <c r="P2173" s="2">
        <v>8930000</v>
      </c>
      <c r="Q2173" s="2">
        <f t="shared" si="365"/>
        <v>1930000</v>
      </c>
      <c r="R2173" s="4">
        <f t="shared" si="366"/>
        <v>0.27571428571428569</v>
      </c>
      <c r="S2173" s="2"/>
      <c r="T2173" s="9">
        <f t="shared" si="367"/>
        <v>55555.555555555555</v>
      </c>
      <c r="U2173" s="2">
        <v>70873</v>
      </c>
      <c r="V2173" s="5">
        <f t="shared" si="368"/>
        <v>15317.444444444445</v>
      </c>
      <c r="W2173" s="4">
        <f t="shared" si="369"/>
        <v>0.27571400000000001</v>
      </c>
      <c r="X2173" s="22">
        <f t="shared" si="370"/>
        <v>48612.386678585572</v>
      </c>
      <c r="Y2173" s="22">
        <f t="shared" si="371"/>
        <v>62015.502259285116</v>
      </c>
      <c r="Z2173" s="22">
        <f t="shared" si="373"/>
        <v>7813953.2846699245</v>
      </c>
      <c r="AA2173" s="11">
        <v>21153</v>
      </c>
      <c r="AB2173" s="2">
        <v>1980</v>
      </c>
      <c r="AC2173" s="2">
        <f t="shared" si="372"/>
        <v>36</v>
      </c>
      <c r="AD2173" s="2" t="s">
        <v>75</v>
      </c>
    </row>
    <row r="2174" spans="1:30" x14ac:dyDescent="0.2">
      <c r="A2174">
        <v>35</v>
      </c>
      <c r="B2174" s="2" t="s">
        <v>1637</v>
      </c>
      <c r="C2174" s="2" t="s">
        <v>22</v>
      </c>
      <c r="D2174" s="2" t="s">
        <v>23</v>
      </c>
      <c r="E2174" s="2" t="s">
        <v>2767</v>
      </c>
      <c r="F2174" s="2" t="s">
        <v>2776</v>
      </c>
      <c r="G2174" s="2">
        <v>73</v>
      </c>
      <c r="H2174" s="2">
        <v>77</v>
      </c>
      <c r="I2174" s="3">
        <v>42601</v>
      </c>
      <c r="J2174" s="3">
        <v>42611</v>
      </c>
      <c r="K2174" s="3" t="s">
        <v>2540</v>
      </c>
      <c r="L2174" s="17">
        <f t="shared" si="363"/>
        <v>272.20999999999998</v>
      </c>
      <c r="M2174" s="20">
        <f t="shared" si="364"/>
        <v>0.87502296021454029</v>
      </c>
      <c r="N2174" s="2">
        <v>10</v>
      </c>
      <c r="O2174" s="2">
        <v>3300000</v>
      </c>
      <c r="P2174" s="2">
        <v>3450000</v>
      </c>
      <c r="Q2174" s="2">
        <f t="shared" si="365"/>
        <v>150000</v>
      </c>
      <c r="R2174" s="4">
        <f t="shared" si="366"/>
        <v>4.5454545454545456E-2</v>
      </c>
      <c r="S2174" s="2">
        <v>10152</v>
      </c>
      <c r="T2174" s="9">
        <f t="shared" si="367"/>
        <v>45344.547945205479</v>
      </c>
      <c r="U2174" s="2">
        <v>47399</v>
      </c>
      <c r="V2174" s="5">
        <f t="shared" si="368"/>
        <v>2054.4520547945212</v>
      </c>
      <c r="W2174" s="4">
        <f t="shared" si="369"/>
        <v>4.5307587083614306E-2</v>
      </c>
      <c r="X2174" s="22">
        <f t="shared" si="370"/>
        <v>39677.520572603848</v>
      </c>
      <c r="Y2174" s="22">
        <f t="shared" si="371"/>
        <v>41475.213291208995</v>
      </c>
      <c r="Z2174" s="22">
        <f t="shared" si="373"/>
        <v>3027690.5702582565</v>
      </c>
      <c r="AA2174" s="2"/>
      <c r="AB2174" s="2">
        <v>1974</v>
      </c>
      <c r="AC2174" s="2">
        <f t="shared" si="372"/>
        <v>42</v>
      </c>
      <c r="AD2174" s="2" t="s">
        <v>46</v>
      </c>
    </row>
    <row r="2175" spans="1:30" x14ac:dyDescent="0.2">
      <c r="A2175">
        <v>35</v>
      </c>
      <c r="B2175" s="2" t="s">
        <v>2460</v>
      </c>
      <c r="C2175" s="2" t="s">
        <v>22</v>
      </c>
      <c r="D2175" s="2" t="s">
        <v>23</v>
      </c>
      <c r="E2175" s="2" t="s">
        <v>2767</v>
      </c>
      <c r="F2175" s="2" t="s">
        <v>2776</v>
      </c>
      <c r="G2175" s="2">
        <v>142</v>
      </c>
      <c r="H2175" s="2">
        <v>155</v>
      </c>
      <c r="I2175" s="3">
        <v>42601</v>
      </c>
      <c r="J2175" s="3">
        <v>42611</v>
      </c>
      <c r="K2175" s="3" t="s">
        <v>2540</v>
      </c>
      <c r="L2175" s="17">
        <f t="shared" si="363"/>
        <v>272.20999999999998</v>
      </c>
      <c r="M2175" s="20">
        <f t="shared" si="364"/>
        <v>0.87502296021454029</v>
      </c>
      <c r="N2175" s="2">
        <v>10</v>
      </c>
      <c r="O2175" s="2">
        <v>9250000</v>
      </c>
      <c r="P2175" s="2">
        <v>12100000</v>
      </c>
      <c r="Q2175" s="2">
        <f t="shared" si="365"/>
        <v>2850000</v>
      </c>
      <c r="R2175" s="4">
        <f t="shared" si="366"/>
        <v>0.30810810810810813</v>
      </c>
      <c r="S2175" s="2"/>
      <c r="T2175" s="9">
        <f t="shared" si="367"/>
        <v>65140.845070422532</v>
      </c>
      <c r="U2175" s="2">
        <v>85211</v>
      </c>
      <c r="V2175" s="5">
        <f t="shared" si="368"/>
        <v>20070.154929577468</v>
      </c>
      <c r="W2175" s="4">
        <f t="shared" si="369"/>
        <v>0.30810400000000004</v>
      </c>
      <c r="X2175" s="22">
        <f t="shared" si="370"/>
        <v>56999.735084397871</v>
      </c>
      <c r="Y2175" s="22">
        <f t="shared" si="371"/>
        <v>74561.58146284119</v>
      </c>
      <c r="Z2175" s="22">
        <f t="shared" si="373"/>
        <v>10587744.567723449</v>
      </c>
      <c r="AA2175" s="11">
        <v>1293</v>
      </c>
      <c r="AB2175" s="2">
        <v>1898</v>
      </c>
      <c r="AC2175" s="2">
        <f t="shared" si="372"/>
        <v>118</v>
      </c>
      <c r="AD2175" s="2" t="s">
        <v>494</v>
      </c>
    </row>
    <row r="2176" spans="1:30" x14ac:dyDescent="0.2">
      <c r="A2176">
        <v>35</v>
      </c>
      <c r="B2176" s="2" t="s">
        <v>548</v>
      </c>
      <c r="C2176" s="2" t="s">
        <v>22</v>
      </c>
      <c r="D2176" s="2" t="s">
        <v>23</v>
      </c>
      <c r="E2176" s="2" t="s">
        <v>2767</v>
      </c>
      <c r="F2176" s="2" t="s">
        <v>2776</v>
      </c>
      <c r="G2176" s="2">
        <v>104</v>
      </c>
      <c r="H2176" s="2">
        <v>116</v>
      </c>
      <c r="I2176" s="3">
        <v>42602</v>
      </c>
      <c r="J2176" s="3">
        <v>42612</v>
      </c>
      <c r="K2176" s="3" t="s">
        <v>2540</v>
      </c>
      <c r="L2176" s="17">
        <f t="shared" si="363"/>
        <v>272.20999999999998</v>
      </c>
      <c r="M2176" s="20">
        <f t="shared" si="364"/>
        <v>0.87502296021454029</v>
      </c>
      <c r="N2176" s="2">
        <v>10</v>
      </c>
      <c r="O2176" s="2">
        <v>5700000</v>
      </c>
      <c r="P2176" s="2">
        <v>7100000</v>
      </c>
      <c r="Q2176" s="2">
        <f t="shared" si="365"/>
        <v>1400000</v>
      </c>
      <c r="R2176" s="4">
        <f t="shared" si="366"/>
        <v>0.24561403508771928</v>
      </c>
      <c r="S2176" s="2"/>
      <c r="T2176" s="9">
        <f t="shared" si="367"/>
        <v>54807.692307692305</v>
      </c>
      <c r="U2176" s="2">
        <v>68269</v>
      </c>
      <c r="V2176" s="5">
        <f t="shared" si="368"/>
        <v>13461.307692307695</v>
      </c>
      <c r="W2176" s="4">
        <f t="shared" si="369"/>
        <v>0.24560982456140357</v>
      </c>
      <c r="X2176" s="22">
        <f t="shared" si="370"/>
        <v>47957.989165604609</v>
      </c>
      <c r="Y2176" s="22">
        <f t="shared" si="371"/>
        <v>59736.942470886454</v>
      </c>
      <c r="Z2176" s="22">
        <f t="shared" si="373"/>
        <v>6212642.0169721916</v>
      </c>
      <c r="AA2176" s="11">
        <v>18872</v>
      </c>
      <c r="AB2176" s="2">
        <v>2006</v>
      </c>
      <c r="AC2176" s="2">
        <f t="shared" si="372"/>
        <v>10</v>
      </c>
      <c r="AD2176" s="2" t="s">
        <v>161</v>
      </c>
    </row>
    <row r="2177" spans="1:30" x14ac:dyDescent="0.2">
      <c r="A2177">
        <v>35</v>
      </c>
      <c r="B2177" s="2" t="s">
        <v>2468</v>
      </c>
      <c r="C2177" s="2" t="s">
        <v>22</v>
      </c>
      <c r="D2177" s="2" t="s">
        <v>23</v>
      </c>
      <c r="E2177" s="2" t="s">
        <v>2767</v>
      </c>
      <c r="F2177" s="2" t="s">
        <v>2776</v>
      </c>
      <c r="G2177" s="2">
        <v>145</v>
      </c>
      <c r="H2177" s="2">
        <v>160</v>
      </c>
      <c r="I2177" s="3">
        <v>42602</v>
      </c>
      <c r="J2177" s="3">
        <v>42612</v>
      </c>
      <c r="K2177" s="3" t="s">
        <v>2540</v>
      </c>
      <c r="L2177" s="17">
        <f t="shared" si="363"/>
        <v>272.20999999999998</v>
      </c>
      <c r="M2177" s="20">
        <f t="shared" si="364"/>
        <v>0.87502296021454029</v>
      </c>
      <c r="N2177" s="2">
        <v>10</v>
      </c>
      <c r="O2177" s="2">
        <v>8500000</v>
      </c>
      <c r="P2177" s="2">
        <v>8700000</v>
      </c>
      <c r="Q2177" s="2">
        <f t="shared" si="365"/>
        <v>200000</v>
      </c>
      <c r="R2177" s="4">
        <f t="shared" si="366"/>
        <v>2.3529411764705882E-2</v>
      </c>
      <c r="S2177" s="2"/>
      <c r="T2177" s="9">
        <f t="shared" si="367"/>
        <v>58620.689655172413</v>
      </c>
      <c r="U2177" s="2">
        <v>60000</v>
      </c>
      <c r="V2177" s="5">
        <f t="shared" si="368"/>
        <v>1379.310344827587</v>
      </c>
      <c r="W2177" s="4">
        <f t="shared" si="369"/>
        <v>2.3529411764705896E-2</v>
      </c>
      <c r="X2177" s="22">
        <f t="shared" si="370"/>
        <v>51294.449391886847</v>
      </c>
      <c r="Y2177" s="22">
        <f t="shared" si="371"/>
        <v>52501.37761287242</v>
      </c>
      <c r="Z2177" s="22">
        <f t="shared" si="373"/>
        <v>7612699.7538665012</v>
      </c>
      <c r="AA2177" s="11">
        <v>38753</v>
      </c>
      <c r="AB2177" s="2">
        <v>1982</v>
      </c>
      <c r="AC2177" s="2">
        <f t="shared" si="372"/>
        <v>34</v>
      </c>
      <c r="AD2177" s="2" t="s">
        <v>108</v>
      </c>
    </row>
    <row r="2178" spans="1:30" x14ac:dyDescent="0.2">
      <c r="A2178">
        <v>35</v>
      </c>
      <c r="B2178" s="2" t="s">
        <v>1669</v>
      </c>
      <c r="C2178" s="2" t="s">
        <v>22</v>
      </c>
      <c r="D2178" s="2" t="s">
        <v>23</v>
      </c>
      <c r="E2178" s="2" t="s">
        <v>2767</v>
      </c>
      <c r="F2178" s="2" t="s">
        <v>2776</v>
      </c>
      <c r="G2178" s="2">
        <v>74</v>
      </c>
      <c r="H2178" s="2">
        <v>79</v>
      </c>
      <c r="I2178" s="3">
        <v>42602</v>
      </c>
      <c r="J2178" s="3">
        <v>42612</v>
      </c>
      <c r="K2178" s="3" t="s">
        <v>2540</v>
      </c>
      <c r="L2178" s="17">
        <f t="shared" ref="L2178:L2241" si="374">IF(K2178="Januar",238.19,IF(K2178="Februar",240.59,IF(K2178="Mars",245.99,IF(K2178="April",250.79,IF(K2178="Mai",256.52,IF(K2178="Juni",259.83,IF(K2178="Juli",265.66,IF(K2178="August",272.21,IF(K2178="September",275.91,IF(K2178="Oktober",281.13,IF(K2178="November",284.38,IF(K2178="Desember",287.34,0))))))))))))</f>
        <v>272.20999999999998</v>
      </c>
      <c r="M2178" s="20">
        <f t="shared" ref="M2178:M2241" si="375">$L$2/L2178</f>
        <v>0.87502296021454029</v>
      </c>
      <c r="N2178" s="2">
        <v>10</v>
      </c>
      <c r="O2178" s="2">
        <v>3150000</v>
      </c>
      <c r="P2178" s="2">
        <v>4300000</v>
      </c>
      <c r="Q2178" s="2">
        <f t="shared" ref="Q2178:Q2241" si="376">P2178-O2178</f>
        <v>1150000</v>
      </c>
      <c r="R2178" s="4">
        <f t="shared" ref="R2178:R2241" si="377">Q2178/O2178</f>
        <v>0.36507936507936506</v>
      </c>
      <c r="S2178" s="2">
        <v>275619</v>
      </c>
      <c r="T2178" s="9">
        <f t="shared" ref="T2178:T2241" si="378">(O2178+S2178)/G2178</f>
        <v>46292.148648648646</v>
      </c>
      <c r="U2178" s="2">
        <v>61833</v>
      </c>
      <c r="V2178" s="5">
        <f t="shared" ref="V2178:V2241" si="379">U2178-T2178</f>
        <v>15540.851351351354</v>
      </c>
      <c r="W2178" s="4">
        <f t="shared" ref="W2178:W2241" si="380">V2178/T2178</f>
        <v>0.33571246539676486</v>
      </c>
      <c r="X2178" s="22">
        <f t="shared" ref="X2178:X2241" si="381">T2178*M2178</f>
        <v>40506.692945232069</v>
      </c>
      <c r="Y2178" s="22">
        <f t="shared" ref="Y2178:Y2241" si="382">U2178*M2178</f>
        <v>54105.294698945669</v>
      </c>
      <c r="Z2178" s="22">
        <f t="shared" si="373"/>
        <v>4003791.8077219795</v>
      </c>
      <c r="AA2178" s="11">
        <v>2267</v>
      </c>
      <c r="AB2178" s="2">
        <v>1976</v>
      </c>
      <c r="AC2178" s="2">
        <f t="shared" ref="AC2178:AC2241" si="383">2016-AB2178</f>
        <v>40</v>
      </c>
      <c r="AD2178" s="2" t="s">
        <v>37</v>
      </c>
    </row>
    <row r="2179" spans="1:30" x14ac:dyDescent="0.2">
      <c r="A2179">
        <v>35</v>
      </c>
      <c r="B2179" s="2" t="s">
        <v>74</v>
      </c>
      <c r="C2179" s="2" t="s">
        <v>22</v>
      </c>
      <c r="D2179" s="2" t="s">
        <v>23</v>
      </c>
      <c r="E2179" s="2" t="s">
        <v>2767</v>
      </c>
      <c r="F2179" s="2" t="s">
        <v>2776</v>
      </c>
      <c r="G2179" s="2">
        <v>23</v>
      </c>
      <c r="H2179" s="2">
        <v>28</v>
      </c>
      <c r="I2179" s="3">
        <v>42602</v>
      </c>
      <c r="J2179" s="3">
        <v>42612</v>
      </c>
      <c r="K2179" s="3" t="s">
        <v>2540</v>
      </c>
      <c r="L2179" s="17">
        <f t="shared" si="374"/>
        <v>272.20999999999998</v>
      </c>
      <c r="M2179" s="20">
        <f t="shared" si="375"/>
        <v>0.87502296021454029</v>
      </c>
      <c r="N2179" s="2">
        <v>10</v>
      </c>
      <c r="O2179" s="2">
        <v>2390000</v>
      </c>
      <c r="P2179" s="2">
        <v>2590000</v>
      </c>
      <c r="Q2179" s="2">
        <f t="shared" si="376"/>
        <v>200000</v>
      </c>
      <c r="R2179" s="4">
        <f t="shared" si="377"/>
        <v>8.3682008368200833E-2</v>
      </c>
      <c r="S2179" s="2"/>
      <c r="T2179" s="9">
        <f t="shared" si="378"/>
        <v>103913.04347826086</v>
      </c>
      <c r="U2179" s="2">
        <v>112609</v>
      </c>
      <c r="V2179" s="5">
        <f t="shared" si="379"/>
        <v>8695.9565217391355</v>
      </c>
      <c r="W2179" s="4">
        <f t="shared" si="380"/>
        <v>8.3684937238493781E-2</v>
      </c>
      <c r="X2179" s="22">
        <f t="shared" si="381"/>
        <v>90926.29890925005</v>
      </c>
      <c r="Y2179" s="22">
        <f t="shared" si="382"/>
        <v>98535.460526799172</v>
      </c>
      <c r="Z2179" s="22">
        <f t="shared" ref="Z2179:Z2242" si="384">Y2179*G2179</f>
        <v>2266315.592116381</v>
      </c>
      <c r="AA2179" s="11">
        <v>1820</v>
      </c>
      <c r="AB2179" s="2">
        <v>1898</v>
      </c>
      <c r="AC2179" s="2">
        <f t="shared" si="383"/>
        <v>118</v>
      </c>
      <c r="AD2179" s="2" t="s">
        <v>75</v>
      </c>
    </row>
    <row r="2180" spans="1:30" x14ac:dyDescent="0.2">
      <c r="A2180">
        <v>35</v>
      </c>
      <c r="B2180" s="2" t="s">
        <v>1168</v>
      </c>
      <c r="C2180" s="2" t="s">
        <v>22</v>
      </c>
      <c r="D2180" s="2" t="s">
        <v>23</v>
      </c>
      <c r="E2180" s="2" t="s">
        <v>2767</v>
      </c>
      <c r="F2180" s="2" t="s">
        <v>2776</v>
      </c>
      <c r="G2180" s="2">
        <v>60</v>
      </c>
      <c r="H2180" s="2">
        <v>68</v>
      </c>
      <c r="I2180" s="3">
        <v>42603</v>
      </c>
      <c r="J2180" s="3">
        <v>42613</v>
      </c>
      <c r="K2180" s="3" t="s">
        <v>2540</v>
      </c>
      <c r="L2180" s="17">
        <f t="shared" si="374"/>
        <v>272.20999999999998</v>
      </c>
      <c r="M2180" s="20">
        <f t="shared" si="375"/>
        <v>0.87502296021454029</v>
      </c>
      <c r="N2180" s="2">
        <v>10</v>
      </c>
      <c r="O2180" s="2">
        <v>4000000</v>
      </c>
      <c r="P2180" s="2">
        <v>4600000</v>
      </c>
      <c r="Q2180" s="2">
        <f t="shared" si="376"/>
        <v>600000</v>
      </c>
      <c r="R2180" s="4">
        <f t="shared" si="377"/>
        <v>0.15</v>
      </c>
      <c r="S2180" s="2"/>
      <c r="T2180" s="9">
        <f t="shared" si="378"/>
        <v>66666.666666666672</v>
      </c>
      <c r="U2180" s="2">
        <v>76667</v>
      </c>
      <c r="V2180" s="5">
        <f t="shared" si="379"/>
        <v>10000.333333333328</v>
      </c>
      <c r="W2180" s="4">
        <f t="shared" si="380"/>
        <v>0.15000499999999992</v>
      </c>
      <c r="X2180" s="22">
        <f t="shared" si="381"/>
        <v>58334.864014302693</v>
      </c>
      <c r="Y2180" s="22">
        <f t="shared" si="382"/>
        <v>67085.385290768158</v>
      </c>
      <c r="Z2180" s="22">
        <f t="shared" si="384"/>
        <v>4025123.1174460896</v>
      </c>
      <c r="AA2180" s="11">
        <v>18871</v>
      </c>
      <c r="AB2180" s="2">
        <v>2006</v>
      </c>
      <c r="AC2180" s="2">
        <f t="shared" si="383"/>
        <v>10</v>
      </c>
      <c r="AD2180" s="2" t="s">
        <v>105</v>
      </c>
    </row>
    <row r="2181" spans="1:30" x14ac:dyDescent="0.2">
      <c r="A2181">
        <v>35</v>
      </c>
      <c r="B2181" s="2" t="s">
        <v>1824</v>
      </c>
      <c r="C2181" s="2" t="s">
        <v>22</v>
      </c>
      <c r="D2181" s="2" t="s">
        <v>23</v>
      </c>
      <c r="E2181" s="2" t="s">
        <v>2767</v>
      </c>
      <c r="F2181" s="2" t="s">
        <v>2776</v>
      </c>
      <c r="G2181" s="2">
        <v>115</v>
      </c>
      <c r="H2181" s="2">
        <v>124</v>
      </c>
      <c r="I2181" s="3">
        <v>42603</v>
      </c>
      <c r="J2181" s="3">
        <v>42613</v>
      </c>
      <c r="K2181" s="3" t="s">
        <v>2540</v>
      </c>
      <c r="L2181" s="17">
        <f t="shared" si="374"/>
        <v>272.20999999999998</v>
      </c>
      <c r="M2181" s="20">
        <f t="shared" si="375"/>
        <v>0.87502296021454029</v>
      </c>
      <c r="N2181" s="2">
        <v>10</v>
      </c>
      <c r="O2181" s="2">
        <v>6000000</v>
      </c>
      <c r="P2181" s="2">
        <v>6700000</v>
      </c>
      <c r="Q2181" s="2">
        <f t="shared" si="376"/>
        <v>700000</v>
      </c>
      <c r="R2181" s="4">
        <f t="shared" si="377"/>
        <v>0.11666666666666667</v>
      </c>
      <c r="S2181" s="2">
        <v>39000</v>
      </c>
      <c r="T2181" s="9">
        <f t="shared" si="378"/>
        <v>52513.043478260872</v>
      </c>
      <c r="U2181" s="2">
        <v>58600</v>
      </c>
      <c r="V2181" s="5">
        <f t="shared" si="379"/>
        <v>6086.9565217391282</v>
      </c>
      <c r="W2181" s="4">
        <f t="shared" si="380"/>
        <v>0.11591323066732898</v>
      </c>
      <c r="X2181" s="22">
        <f t="shared" si="381"/>
        <v>45950.118754222691</v>
      </c>
      <c r="Y2181" s="22">
        <f t="shared" si="382"/>
        <v>51276.345468572064</v>
      </c>
      <c r="Z2181" s="22">
        <f t="shared" si="384"/>
        <v>5896779.7288857875</v>
      </c>
      <c r="AA2181" s="11">
        <v>37086</v>
      </c>
      <c r="AB2181" s="2">
        <v>1973</v>
      </c>
      <c r="AC2181" s="2">
        <f t="shared" si="383"/>
        <v>43</v>
      </c>
      <c r="AD2181" s="2" t="s">
        <v>186</v>
      </c>
    </row>
    <row r="2182" spans="1:30" x14ac:dyDescent="0.2">
      <c r="A2182">
        <v>36</v>
      </c>
      <c r="B2182" s="2" t="s">
        <v>845</v>
      </c>
      <c r="C2182" s="2" t="s">
        <v>22</v>
      </c>
      <c r="D2182" s="2" t="s">
        <v>23</v>
      </c>
      <c r="E2182" s="2" t="s">
        <v>2767</v>
      </c>
      <c r="F2182" s="2" t="s">
        <v>2776</v>
      </c>
      <c r="G2182" s="2">
        <v>52</v>
      </c>
      <c r="H2182" s="2">
        <v>57</v>
      </c>
      <c r="I2182" s="3">
        <v>42609</v>
      </c>
      <c r="J2182" s="3">
        <v>42619</v>
      </c>
      <c r="K2182" s="3" t="s">
        <v>2541</v>
      </c>
      <c r="L2182" s="17">
        <f t="shared" si="374"/>
        <v>275.91000000000003</v>
      </c>
      <c r="M2182" s="20">
        <f t="shared" si="375"/>
        <v>0.86328875357906554</v>
      </c>
      <c r="N2182" s="2">
        <v>10</v>
      </c>
      <c r="O2182" s="2">
        <v>3490000</v>
      </c>
      <c r="P2182" s="2">
        <v>4300000</v>
      </c>
      <c r="Q2182" s="2">
        <f t="shared" si="376"/>
        <v>810000</v>
      </c>
      <c r="R2182" s="4">
        <f t="shared" si="377"/>
        <v>0.23209169054441262</v>
      </c>
      <c r="S2182" s="2">
        <v>2950</v>
      </c>
      <c r="T2182" s="9">
        <f t="shared" si="378"/>
        <v>67172.11538461539</v>
      </c>
      <c r="U2182" s="2">
        <v>82749</v>
      </c>
      <c r="V2182" s="5">
        <f t="shared" si="379"/>
        <v>15576.88461538461</v>
      </c>
      <c r="W2182" s="4">
        <f t="shared" si="380"/>
        <v>0.23189510299317187</v>
      </c>
      <c r="X2182" s="22">
        <f t="shared" si="381"/>
        <v>57988.93176565379</v>
      </c>
      <c r="Y2182" s="22">
        <f t="shared" si="382"/>
        <v>71436.281069914097</v>
      </c>
      <c r="Z2182" s="22">
        <f t="shared" si="384"/>
        <v>3714686.6156355329</v>
      </c>
      <c r="AA2182" s="11">
        <v>17810</v>
      </c>
      <c r="AB2182" s="2">
        <v>2004</v>
      </c>
      <c r="AC2182" s="2">
        <f t="shared" si="383"/>
        <v>12</v>
      </c>
      <c r="AD2182" s="2" t="s">
        <v>37</v>
      </c>
    </row>
    <row r="2183" spans="1:30" x14ac:dyDescent="0.2">
      <c r="A2183">
        <v>36</v>
      </c>
      <c r="B2183" s="2" t="s">
        <v>1639</v>
      </c>
      <c r="C2183" s="2" t="s">
        <v>22</v>
      </c>
      <c r="D2183" s="2" t="s">
        <v>23</v>
      </c>
      <c r="E2183" s="2" t="s">
        <v>2767</v>
      </c>
      <c r="F2183" s="2" t="s">
        <v>2776</v>
      </c>
      <c r="G2183" s="2">
        <v>73</v>
      </c>
      <c r="H2183" s="2">
        <v>85</v>
      </c>
      <c r="I2183" s="3">
        <v>42609</v>
      </c>
      <c r="J2183" s="3">
        <v>42619</v>
      </c>
      <c r="K2183" s="3" t="s">
        <v>2541</v>
      </c>
      <c r="L2183" s="17">
        <f t="shared" si="374"/>
        <v>275.91000000000003</v>
      </c>
      <c r="M2183" s="20">
        <f t="shared" si="375"/>
        <v>0.86328875357906554</v>
      </c>
      <c r="N2183" s="2">
        <v>10</v>
      </c>
      <c r="O2183" s="2">
        <v>5650000</v>
      </c>
      <c r="P2183" s="2">
        <v>6400000</v>
      </c>
      <c r="Q2183" s="2">
        <f t="shared" si="376"/>
        <v>750000</v>
      </c>
      <c r="R2183" s="4">
        <f t="shared" si="377"/>
        <v>0.13274336283185842</v>
      </c>
      <c r="S2183" s="2"/>
      <c r="T2183" s="9">
        <f t="shared" si="378"/>
        <v>77397.260273972599</v>
      </c>
      <c r="U2183" s="2">
        <v>87671</v>
      </c>
      <c r="V2183" s="5">
        <f t="shared" si="379"/>
        <v>10273.739726027401</v>
      </c>
      <c r="W2183" s="4">
        <f t="shared" si="380"/>
        <v>0.13274035398230094</v>
      </c>
      <c r="X2183" s="22">
        <f t="shared" si="381"/>
        <v>66816.184352352328</v>
      </c>
      <c r="Y2183" s="22">
        <f t="shared" si="382"/>
        <v>75685.388315030257</v>
      </c>
      <c r="Z2183" s="22">
        <f t="shared" si="384"/>
        <v>5525033.3469972089</v>
      </c>
      <c r="AA2183" s="11">
        <v>1077</v>
      </c>
      <c r="AB2183" s="2">
        <v>2004</v>
      </c>
      <c r="AC2183" s="2">
        <f t="shared" si="383"/>
        <v>12</v>
      </c>
      <c r="AD2183" s="2" t="s">
        <v>225</v>
      </c>
    </row>
    <row r="2184" spans="1:30" x14ac:dyDescent="0.2">
      <c r="A2184">
        <v>36</v>
      </c>
      <c r="B2184" s="2" t="s">
        <v>2356</v>
      </c>
      <c r="C2184" s="2" t="s">
        <v>22</v>
      </c>
      <c r="D2184" s="2" t="s">
        <v>23</v>
      </c>
      <c r="E2184" s="2" t="s">
        <v>2767</v>
      </c>
      <c r="F2184" s="2" t="s">
        <v>2776</v>
      </c>
      <c r="G2184" s="2">
        <v>118</v>
      </c>
      <c r="H2184" s="2">
        <v>132</v>
      </c>
      <c r="I2184" s="3">
        <v>42609</v>
      </c>
      <c r="J2184" s="3">
        <v>42619</v>
      </c>
      <c r="K2184" s="3" t="s">
        <v>2541</v>
      </c>
      <c r="L2184" s="17">
        <f t="shared" si="374"/>
        <v>275.91000000000003</v>
      </c>
      <c r="M2184" s="20">
        <f t="shared" si="375"/>
        <v>0.86328875357906554</v>
      </c>
      <c r="N2184" s="2">
        <v>10</v>
      </c>
      <c r="O2184" s="2">
        <v>9200000</v>
      </c>
      <c r="P2184" s="2">
        <v>9550000</v>
      </c>
      <c r="Q2184" s="2">
        <f t="shared" si="376"/>
        <v>350000</v>
      </c>
      <c r="R2184" s="4">
        <f t="shared" si="377"/>
        <v>3.8043478260869568E-2</v>
      </c>
      <c r="S2184" s="2"/>
      <c r="T2184" s="9">
        <f t="shared" si="378"/>
        <v>77966.101694915254</v>
      </c>
      <c r="U2184" s="2">
        <v>80932</v>
      </c>
      <c r="V2184" s="5">
        <f t="shared" si="379"/>
        <v>2965.8983050847455</v>
      </c>
      <c r="W2184" s="4">
        <f t="shared" si="380"/>
        <v>3.8040869565217385E-2</v>
      </c>
      <c r="X2184" s="22">
        <f t="shared" si="381"/>
        <v>67307.258753622053</v>
      </c>
      <c r="Y2184" s="22">
        <f t="shared" si="382"/>
        <v>69867.685404660937</v>
      </c>
      <c r="Z2184" s="22">
        <f t="shared" si="384"/>
        <v>8244386.8777499907</v>
      </c>
      <c r="AA2184" s="11">
        <v>6904</v>
      </c>
      <c r="AB2184" s="2">
        <v>2004</v>
      </c>
      <c r="AC2184" s="2">
        <f t="shared" si="383"/>
        <v>12</v>
      </c>
      <c r="AD2184" s="2" t="s">
        <v>67</v>
      </c>
    </row>
    <row r="2185" spans="1:30" x14ac:dyDescent="0.2">
      <c r="A2185">
        <v>36</v>
      </c>
      <c r="B2185" s="2" t="s">
        <v>2343</v>
      </c>
      <c r="C2185" s="2" t="s">
        <v>22</v>
      </c>
      <c r="D2185" s="2" t="s">
        <v>23</v>
      </c>
      <c r="E2185" s="2" t="s">
        <v>2767</v>
      </c>
      <c r="F2185" s="2" t="s">
        <v>2776</v>
      </c>
      <c r="G2185" s="2">
        <v>116</v>
      </c>
      <c r="H2185" s="2">
        <v>140</v>
      </c>
      <c r="I2185" s="3">
        <v>42609</v>
      </c>
      <c r="J2185" s="3">
        <v>42619</v>
      </c>
      <c r="K2185" s="3" t="s">
        <v>2541</v>
      </c>
      <c r="L2185" s="17">
        <f t="shared" si="374"/>
        <v>275.91000000000003</v>
      </c>
      <c r="M2185" s="20">
        <f t="shared" si="375"/>
        <v>0.86328875357906554</v>
      </c>
      <c r="N2185" s="2">
        <v>10</v>
      </c>
      <c r="O2185" s="2">
        <v>6490000</v>
      </c>
      <c r="P2185" s="2">
        <v>7425000</v>
      </c>
      <c r="Q2185" s="2">
        <f t="shared" si="376"/>
        <v>935000</v>
      </c>
      <c r="R2185" s="4">
        <f t="shared" si="377"/>
        <v>0.1440677966101695</v>
      </c>
      <c r="S2185" s="2"/>
      <c r="T2185" s="9">
        <f t="shared" si="378"/>
        <v>55948.275862068964</v>
      </c>
      <c r="U2185" s="2">
        <v>64009</v>
      </c>
      <c r="V2185" s="5">
        <f t="shared" si="379"/>
        <v>8060.7241379310362</v>
      </c>
      <c r="W2185" s="4">
        <f t="shared" si="380"/>
        <v>0.14407457627118647</v>
      </c>
      <c r="X2185" s="22">
        <f t="shared" si="381"/>
        <v>48299.517333863238</v>
      </c>
      <c r="Y2185" s="22">
        <f t="shared" si="382"/>
        <v>55258.249827842403</v>
      </c>
      <c r="Z2185" s="22">
        <f t="shared" si="384"/>
        <v>6409956.980029719</v>
      </c>
      <c r="AA2185" s="11">
        <v>3217</v>
      </c>
      <c r="AB2185" s="2">
        <v>1987</v>
      </c>
      <c r="AC2185" s="2">
        <f t="shared" si="383"/>
        <v>29</v>
      </c>
      <c r="AD2185" s="2" t="s">
        <v>83</v>
      </c>
    </row>
    <row r="2186" spans="1:30" x14ac:dyDescent="0.2">
      <c r="A2186">
        <v>36</v>
      </c>
      <c r="B2186" s="2" t="s">
        <v>1129</v>
      </c>
      <c r="C2186" s="2" t="s">
        <v>22</v>
      </c>
      <c r="D2186" s="2" t="s">
        <v>23</v>
      </c>
      <c r="E2186" s="2" t="s">
        <v>2767</v>
      </c>
      <c r="F2186" s="2" t="s">
        <v>2776</v>
      </c>
      <c r="G2186" s="2">
        <v>61</v>
      </c>
      <c r="H2186" s="2">
        <v>67</v>
      </c>
      <c r="I2186" s="3">
        <v>42609</v>
      </c>
      <c r="J2186" s="3">
        <v>42619</v>
      </c>
      <c r="K2186" s="3" t="s">
        <v>2541</v>
      </c>
      <c r="L2186" s="17">
        <f t="shared" si="374"/>
        <v>275.91000000000003</v>
      </c>
      <c r="M2186" s="20">
        <f t="shared" si="375"/>
        <v>0.86328875357906554</v>
      </c>
      <c r="N2186" s="2">
        <v>10</v>
      </c>
      <c r="O2186" s="2">
        <v>2975000</v>
      </c>
      <c r="P2186" s="2">
        <v>4000000</v>
      </c>
      <c r="Q2186" s="2">
        <f t="shared" si="376"/>
        <v>1025000</v>
      </c>
      <c r="R2186" s="4">
        <f t="shared" si="377"/>
        <v>0.34453781512605042</v>
      </c>
      <c r="S2186" s="2">
        <v>43000</v>
      </c>
      <c r="T2186" s="9">
        <f t="shared" si="378"/>
        <v>49475.409836065577</v>
      </c>
      <c r="U2186" s="2">
        <v>66279</v>
      </c>
      <c r="V2186" s="5">
        <f t="shared" si="379"/>
        <v>16803.590163934423</v>
      </c>
      <c r="W2186" s="4">
        <f t="shared" si="380"/>
        <v>0.33963518886679911</v>
      </c>
      <c r="X2186" s="22">
        <f t="shared" si="381"/>
        <v>42711.564890190493</v>
      </c>
      <c r="Y2186" s="22">
        <f t="shared" si="382"/>
        <v>57217.915298466884</v>
      </c>
      <c r="Z2186" s="22">
        <f t="shared" si="384"/>
        <v>3490292.8332064799</v>
      </c>
      <c r="AA2186" s="11">
        <v>41297</v>
      </c>
      <c r="AB2186" s="2">
        <v>1982</v>
      </c>
      <c r="AC2186" s="2">
        <f t="shared" si="383"/>
        <v>34</v>
      </c>
      <c r="AD2186" s="2" t="s">
        <v>108</v>
      </c>
    </row>
    <row r="2187" spans="1:30" x14ac:dyDescent="0.2">
      <c r="A2187">
        <v>37</v>
      </c>
      <c r="B2187" s="2" t="s">
        <v>1158</v>
      </c>
      <c r="C2187" s="2" t="s">
        <v>22</v>
      </c>
      <c r="D2187" s="2" t="s">
        <v>23</v>
      </c>
      <c r="E2187" s="2" t="s">
        <v>2767</v>
      </c>
      <c r="F2187" s="2" t="s">
        <v>2776</v>
      </c>
      <c r="G2187" s="2">
        <v>61</v>
      </c>
      <c r="H2187" s="2"/>
      <c r="I2187" s="3">
        <v>42615</v>
      </c>
      <c r="J2187" s="3">
        <v>42625</v>
      </c>
      <c r="K2187" s="3" t="s">
        <v>2541</v>
      </c>
      <c r="L2187" s="17">
        <f t="shared" si="374"/>
        <v>275.91000000000003</v>
      </c>
      <c r="M2187" s="20">
        <f t="shared" si="375"/>
        <v>0.86328875357906554</v>
      </c>
      <c r="N2187" s="2">
        <v>10</v>
      </c>
      <c r="O2187" s="2">
        <v>3900000</v>
      </c>
      <c r="P2187" s="2">
        <v>3900000</v>
      </c>
      <c r="Q2187" s="2">
        <f t="shared" si="376"/>
        <v>0</v>
      </c>
      <c r="R2187" s="4">
        <f t="shared" si="377"/>
        <v>0</v>
      </c>
      <c r="S2187" s="2"/>
      <c r="T2187" s="9">
        <f t="shared" si="378"/>
        <v>63934.426229508194</v>
      </c>
      <c r="U2187" s="2">
        <v>63934</v>
      </c>
      <c r="V2187" s="5">
        <f t="shared" si="379"/>
        <v>-0.42622950819350081</v>
      </c>
      <c r="W2187" s="4">
        <f t="shared" si="380"/>
        <v>-6.6666666666162953E-6</v>
      </c>
      <c r="X2187" s="22">
        <f t="shared" si="381"/>
        <v>55193.871130464846</v>
      </c>
      <c r="Y2187" s="22">
        <f t="shared" si="382"/>
        <v>55193.503171323973</v>
      </c>
      <c r="Z2187" s="22">
        <f t="shared" si="384"/>
        <v>3366803.6934507624</v>
      </c>
      <c r="AA2187" s="11">
        <v>5996</v>
      </c>
      <c r="AB2187" s="2">
        <v>2006</v>
      </c>
      <c r="AC2187" s="2">
        <f t="shared" si="383"/>
        <v>10</v>
      </c>
      <c r="AD2187" s="2" t="s">
        <v>186</v>
      </c>
    </row>
    <row r="2188" spans="1:30" x14ac:dyDescent="0.2">
      <c r="A2188">
        <v>37</v>
      </c>
      <c r="B2188" s="2" t="s">
        <v>2410</v>
      </c>
      <c r="C2188" s="2" t="s">
        <v>22</v>
      </c>
      <c r="D2188" s="2" t="s">
        <v>23</v>
      </c>
      <c r="E2188" s="2" t="s">
        <v>2767</v>
      </c>
      <c r="F2188" s="2" t="s">
        <v>2776</v>
      </c>
      <c r="G2188" s="2">
        <v>128</v>
      </c>
      <c r="H2188" s="2">
        <v>142</v>
      </c>
      <c r="I2188" s="3">
        <v>42615</v>
      </c>
      <c r="J2188" s="3">
        <v>42625</v>
      </c>
      <c r="K2188" s="3" t="s">
        <v>2541</v>
      </c>
      <c r="L2188" s="17">
        <f t="shared" si="374"/>
        <v>275.91000000000003</v>
      </c>
      <c r="M2188" s="20">
        <f t="shared" si="375"/>
        <v>0.86328875357906554</v>
      </c>
      <c r="N2188" s="2">
        <v>10</v>
      </c>
      <c r="O2188" s="2">
        <v>7600000</v>
      </c>
      <c r="P2188" s="2">
        <v>7800000</v>
      </c>
      <c r="Q2188" s="2">
        <f t="shared" si="376"/>
        <v>200000</v>
      </c>
      <c r="R2188" s="4">
        <f t="shared" si="377"/>
        <v>2.6315789473684209E-2</v>
      </c>
      <c r="S2188" s="2"/>
      <c r="T2188" s="9">
        <f t="shared" si="378"/>
        <v>59375</v>
      </c>
      <c r="U2188" s="2">
        <v>60938</v>
      </c>
      <c r="V2188" s="5">
        <f t="shared" si="379"/>
        <v>1563</v>
      </c>
      <c r="W2188" s="4">
        <f t="shared" si="380"/>
        <v>2.632421052631579E-2</v>
      </c>
      <c r="X2188" s="22">
        <f t="shared" si="381"/>
        <v>51257.769743757017</v>
      </c>
      <c r="Y2188" s="22">
        <f t="shared" si="382"/>
        <v>52607.090065601093</v>
      </c>
      <c r="Z2188" s="22">
        <f t="shared" si="384"/>
        <v>6733707.5283969399</v>
      </c>
      <c r="AA2188" s="11">
        <v>11713</v>
      </c>
      <c r="AB2188" s="2">
        <v>1979</v>
      </c>
      <c r="AC2188" s="2">
        <f t="shared" si="383"/>
        <v>37</v>
      </c>
      <c r="AD2188" s="2" t="s">
        <v>108</v>
      </c>
    </row>
    <row r="2189" spans="1:30" x14ac:dyDescent="0.2">
      <c r="A2189">
        <v>37</v>
      </c>
      <c r="B2189" s="2" t="s">
        <v>447</v>
      </c>
      <c r="C2189" s="2" t="s">
        <v>22</v>
      </c>
      <c r="D2189" s="2" t="s">
        <v>23</v>
      </c>
      <c r="E2189" s="2" t="s">
        <v>2767</v>
      </c>
      <c r="F2189" s="2" t="s">
        <v>2776</v>
      </c>
      <c r="G2189" s="2">
        <v>42</v>
      </c>
      <c r="H2189" s="2">
        <v>49</v>
      </c>
      <c r="I2189" s="3">
        <v>42616</v>
      </c>
      <c r="J2189" s="3">
        <v>42626</v>
      </c>
      <c r="K2189" s="3" t="s">
        <v>2541</v>
      </c>
      <c r="L2189" s="17">
        <f t="shared" si="374"/>
        <v>275.91000000000003</v>
      </c>
      <c r="M2189" s="20">
        <f t="shared" si="375"/>
        <v>0.86328875357906554</v>
      </c>
      <c r="N2189" s="2">
        <v>10</v>
      </c>
      <c r="O2189" s="2">
        <v>2950000</v>
      </c>
      <c r="P2189" s="2">
        <v>2950000</v>
      </c>
      <c r="Q2189" s="2">
        <f t="shared" si="376"/>
        <v>0</v>
      </c>
      <c r="R2189" s="4">
        <f t="shared" si="377"/>
        <v>0</v>
      </c>
      <c r="S2189" s="2">
        <v>501</v>
      </c>
      <c r="T2189" s="9">
        <f t="shared" si="378"/>
        <v>70250.023809523816</v>
      </c>
      <c r="U2189" s="2">
        <v>70250</v>
      </c>
      <c r="V2189" s="5">
        <f t="shared" si="379"/>
        <v>-2.3809523816453293E-2</v>
      </c>
      <c r="W2189" s="4">
        <f t="shared" si="380"/>
        <v>-3.3892549105763332E-7</v>
      </c>
      <c r="X2189" s="22">
        <f t="shared" si="381"/>
        <v>60646.05549342349</v>
      </c>
      <c r="Y2189" s="22">
        <f t="shared" si="382"/>
        <v>60646.034938929355</v>
      </c>
      <c r="Z2189" s="22">
        <f t="shared" si="384"/>
        <v>2547133.4674350331</v>
      </c>
      <c r="AA2189" s="11">
        <v>2467</v>
      </c>
      <c r="AB2189" s="2">
        <v>2007</v>
      </c>
      <c r="AC2189" s="2">
        <f t="shared" si="383"/>
        <v>9</v>
      </c>
      <c r="AD2189" s="2" t="s">
        <v>161</v>
      </c>
    </row>
    <row r="2190" spans="1:30" x14ac:dyDescent="0.2">
      <c r="A2190">
        <v>37</v>
      </c>
      <c r="B2190" s="2" t="s">
        <v>1422</v>
      </c>
      <c r="C2190" s="2" t="s">
        <v>22</v>
      </c>
      <c r="D2190" s="2" t="s">
        <v>23</v>
      </c>
      <c r="E2190" s="2" t="s">
        <v>2767</v>
      </c>
      <c r="F2190" s="2" t="s">
        <v>2776</v>
      </c>
      <c r="G2190" s="2">
        <v>67</v>
      </c>
      <c r="H2190" s="2">
        <v>82</v>
      </c>
      <c r="I2190" s="3">
        <v>42616</v>
      </c>
      <c r="J2190" s="3">
        <v>42626</v>
      </c>
      <c r="K2190" s="3" t="s">
        <v>2541</v>
      </c>
      <c r="L2190" s="17">
        <f t="shared" si="374"/>
        <v>275.91000000000003</v>
      </c>
      <c r="M2190" s="20">
        <f t="shared" si="375"/>
        <v>0.86328875357906554</v>
      </c>
      <c r="N2190" s="2">
        <v>10</v>
      </c>
      <c r="O2190" s="2">
        <v>4900000</v>
      </c>
      <c r="P2190" s="2">
        <v>5350000</v>
      </c>
      <c r="Q2190" s="2">
        <f t="shared" si="376"/>
        <v>450000</v>
      </c>
      <c r="R2190" s="4">
        <f t="shared" si="377"/>
        <v>9.1836734693877556E-2</v>
      </c>
      <c r="S2190" s="2">
        <v>5540</v>
      </c>
      <c r="T2190" s="9">
        <f t="shared" si="378"/>
        <v>73217.014925373136</v>
      </c>
      <c r="U2190" s="2">
        <v>79933</v>
      </c>
      <c r="V2190" s="5">
        <f t="shared" si="379"/>
        <v>6715.9850746268639</v>
      </c>
      <c r="W2190" s="4">
        <f t="shared" si="380"/>
        <v>9.1727108534432472E-2</v>
      </c>
      <c r="X2190" s="22">
        <f t="shared" si="381"/>
        <v>63207.425555705209</v>
      </c>
      <c r="Y2190" s="22">
        <f t="shared" si="382"/>
        <v>69005.25993983545</v>
      </c>
      <c r="Z2190" s="22">
        <f t="shared" si="384"/>
        <v>4623352.4159689751</v>
      </c>
      <c r="AA2190" s="11">
        <v>18323</v>
      </c>
      <c r="AB2190" s="2">
        <v>2001</v>
      </c>
      <c r="AC2190" s="2">
        <f t="shared" si="383"/>
        <v>15</v>
      </c>
      <c r="AD2190" s="2" t="s">
        <v>137</v>
      </c>
    </row>
    <row r="2191" spans="1:30" x14ac:dyDescent="0.2">
      <c r="A2191">
        <v>37</v>
      </c>
      <c r="B2191" s="2" t="s">
        <v>1328</v>
      </c>
      <c r="C2191" s="2" t="s">
        <v>22</v>
      </c>
      <c r="D2191" s="2" t="s">
        <v>23</v>
      </c>
      <c r="E2191" s="2" t="s">
        <v>2767</v>
      </c>
      <c r="F2191" s="2" t="s">
        <v>2776</v>
      </c>
      <c r="G2191" s="2">
        <v>65</v>
      </c>
      <c r="H2191" s="2">
        <v>73</v>
      </c>
      <c r="I2191" s="3">
        <v>42616</v>
      </c>
      <c r="J2191" s="3">
        <v>42626</v>
      </c>
      <c r="K2191" s="3" t="s">
        <v>2541</v>
      </c>
      <c r="L2191" s="17">
        <f t="shared" si="374"/>
        <v>275.91000000000003</v>
      </c>
      <c r="M2191" s="20">
        <f t="shared" si="375"/>
        <v>0.86328875357906554</v>
      </c>
      <c r="N2191" s="2">
        <v>10</v>
      </c>
      <c r="O2191" s="2">
        <v>4200000</v>
      </c>
      <c r="P2191" s="2">
        <v>4900000</v>
      </c>
      <c r="Q2191" s="2">
        <f t="shared" si="376"/>
        <v>700000</v>
      </c>
      <c r="R2191" s="4">
        <f t="shared" si="377"/>
        <v>0.16666666666666666</v>
      </c>
      <c r="S2191" s="2"/>
      <c r="T2191" s="9">
        <f t="shared" si="378"/>
        <v>64615.384615384617</v>
      </c>
      <c r="U2191" s="2">
        <v>75385</v>
      </c>
      <c r="V2191" s="5">
        <f t="shared" si="379"/>
        <v>10769.615384615383</v>
      </c>
      <c r="W2191" s="4">
        <f t="shared" si="380"/>
        <v>0.16667261904761901</v>
      </c>
      <c r="X2191" s="22">
        <f t="shared" si="381"/>
        <v>55781.734846647312</v>
      </c>
      <c r="Y2191" s="22">
        <f t="shared" si="382"/>
        <v>65079.022688557852</v>
      </c>
      <c r="Z2191" s="22">
        <f t="shared" si="384"/>
        <v>4230136.4747562604</v>
      </c>
      <c r="AA2191" s="11">
        <v>38753</v>
      </c>
      <c r="AB2191" s="2">
        <v>1982</v>
      </c>
      <c r="AC2191" s="2">
        <f t="shared" si="383"/>
        <v>34</v>
      </c>
      <c r="AD2191" s="2" t="s">
        <v>108</v>
      </c>
    </row>
    <row r="2192" spans="1:30" x14ac:dyDescent="0.2">
      <c r="A2192">
        <v>37</v>
      </c>
      <c r="B2192" s="2" t="s">
        <v>1938</v>
      </c>
      <c r="C2192" s="2" t="s">
        <v>22</v>
      </c>
      <c r="D2192" s="2" t="s">
        <v>23</v>
      </c>
      <c r="E2192" s="2" t="s">
        <v>2767</v>
      </c>
      <c r="F2192" s="2" t="s">
        <v>2776</v>
      </c>
      <c r="G2192" s="2">
        <v>83</v>
      </c>
      <c r="H2192" s="2">
        <v>90</v>
      </c>
      <c r="I2192" s="3">
        <v>42616</v>
      </c>
      <c r="J2192" s="3">
        <v>42626</v>
      </c>
      <c r="K2192" s="3" t="s">
        <v>2541</v>
      </c>
      <c r="L2192" s="17">
        <f t="shared" si="374"/>
        <v>275.91000000000003</v>
      </c>
      <c r="M2192" s="20">
        <f t="shared" si="375"/>
        <v>0.86328875357906554</v>
      </c>
      <c r="N2192" s="2">
        <v>10</v>
      </c>
      <c r="O2192" s="2">
        <v>4900000</v>
      </c>
      <c r="P2192" s="2">
        <v>5820000</v>
      </c>
      <c r="Q2192" s="2">
        <f t="shared" si="376"/>
        <v>920000</v>
      </c>
      <c r="R2192" s="4">
        <f t="shared" si="377"/>
        <v>0.18775510204081633</v>
      </c>
      <c r="S2192" s="2">
        <v>103000</v>
      </c>
      <c r="T2192" s="9">
        <f t="shared" si="378"/>
        <v>60277.108433734938</v>
      </c>
      <c r="U2192" s="2">
        <v>71361</v>
      </c>
      <c r="V2192" s="5">
        <f t="shared" si="379"/>
        <v>11083.891566265062</v>
      </c>
      <c r="W2192" s="4">
        <f t="shared" si="380"/>
        <v>0.18388227063761745</v>
      </c>
      <c r="X2192" s="22">
        <f t="shared" si="381"/>
        <v>52036.549809109216</v>
      </c>
      <c r="Y2192" s="22">
        <f t="shared" si="382"/>
        <v>61605.148744155696</v>
      </c>
      <c r="Z2192" s="22">
        <f t="shared" si="384"/>
        <v>5113227.3457649229</v>
      </c>
      <c r="AA2192" s="11">
        <v>31552</v>
      </c>
      <c r="AB2192" s="2">
        <v>1980</v>
      </c>
      <c r="AC2192" s="2">
        <f t="shared" si="383"/>
        <v>36</v>
      </c>
      <c r="AD2192" s="2" t="s">
        <v>75</v>
      </c>
    </row>
    <row r="2193" spans="1:30" x14ac:dyDescent="0.2">
      <c r="A2193">
        <v>37</v>
      </c>
      <c r="B2193" s="2" t="s">
        <v>1669</v>
      </c>
      <c r="C2193" s="2" t="s">
        <v>22</v>
      </c>
      <c r="D2193" s="2" t="s">
        <v>23</v>
      </c>
      <c r="E2193" s="2" t="s">
        <v>2767</v>
      </c>
      <c r="F2193" s="2" t="s">
        <v>2776</v>
      </c>
      <c r="G2193" s="2">
        <v>80</v>
      </c>
      <c r="H2193" s="2">
        <v>86</v>
      </c>
      <c r="I2193" s="3">
        <v>42616</v>
      </c>
      <c r="J2193" s="3">
        <v>42626</v>
      </c>
      <c r="K2193" s="3" t="s">
        <v>2541</v>
      </c>
      <c r="L2193" s="17">
        <f t="shared" si="374"/>
        <v>275.91000000000003</v>
      </c>
      <c r="M2193" s="20">
        <f t="shared" si="375"/>
        <v>0.86328875357906554</v>
      </c>
      <c r="N2193" s="2">
        <v>10</v>
      </c>
      <c r="O2193" s="2">
        <v>3900000</v>
      </c>
      <c r="P2193" s="2">
        <v>4200000</v>
      </c>
      <c r="Q2193" s="2">
        <f t="shared" si="376"/>
        <v>300000</v>
      </c>
      <c r="R2193" s="4">
        <f t="shared" si="377"/>
        <v>7.6923076923076927E-2</v>
      </c>
      <c r="S2193" s="2">
        <v>316000</v>
      </c>
      <c r="T2193" s="9">
        <f t="shared" si="378"/>
        <v>52700</v>
      </c>
      <c r="U2193" s="2">
        <v>56450</v>
      </c>
      <c r="V2193" s="5">
        <f t="shared" si="379"/>
        <v>3750</v>
      </c>
      <c r="W2193" s="4">
        <f t="shared" si="380"/>
        <v>7.1157495256166978E-2</v>
      </c>
      <c r="X2193" s="22">
        <f t="shared" si="381"/>
        <v>45495.317313616753</v>
      </c>
      <c r="Y2193" s="22">
        <f t="shared" si="382"/>
        <v>48732.650139538251</v>
      </c>
      <c r="Z2193" s="22">
        <f t="shared" si="384"/>
        <v>3898612.0111630601</v>
      </c>
      <c r="AA2193" s="11">
        <v>2267</v>
      </c>
      <c r="AB2193" s="2">
        <v>1976</v>
      </c>
      <c r="AC2193" s="2">
        <f t="shared" si="383"/>
        <v>40</v>
      </c>
      <c r="AD2193" s="2" t="s">
        <v>46</v>
      </c>
    </row>
    <row r="2194" spans="1:30" x14ac:dyDescent="0.2">
      <c r="A2194">
        <v>37</v>
      </c>
      <c r="B2194" s="2" t="s">
        <v>104</v>
      </c>
      <c r="C2194" s="2" t="s">
        <v>22</v>
      </c>
      <c r="D2194" s="2" t="s">
        <v>23</v>
      </c>
      <c r="E2194" s="2" t="s">
        <v>2767</v>
      </c>
      <c r="F2194" s="2" t="s">
        <v>2776</v>
      </c>
      <c r="G2194" s="2">
        <v>50</v>
      </c>
      <c r="H2194" s="2">
        <v>57</v>
      </c>
      <c r="I2194" s="3">
        <v>42617</v>
      </c>
      <c r="J2194" s="3">
        <v>42627</v>
      </c>
      <c r="K2194" s="3" t="s">
        <v>2541</v>
      </c>
      <c r="L2194" s="17">
        <f t="shared" si="374"/>
        <v>275.91000000000003</v>
      </c>
      <c r="M2194" s="20">
        <f t="shared" si="375"/>
        <v>0.86328875357906554</v>
      </c>
      <c r="N2194" s="2">
        <v>10</v>
      </c>
      <c r="O2194" s="2">
        <v>4100000</v>
      </c>
      <c r="P2194" s="2">
        <v>4920000</v>
      </c>
      <c r="Q2194" s="2">
        <f t="shared" si="376"/>
        <v>820000</v>
      </c>
      <c r="R2194" s="4">
        <f t="shared" si="377"/>
        <v>0.2</v>
      </c>
      <c r="S2194" s="2"/>
      <c r="T2194" s="9">
        <f t="shared" si="378"/>
        <v>82000</v>
      </c>
      <c r="U2194" s="2">
        <v>98400</v>
      </c>
      <c r="V2194" s="5">
        <f t="shared" si="379"/>
        <v>16400</v>
      </c>
      <c r="W2194" s="4">
        <f t="shared" si="380"/>
        <v>0.2</v>
      </c>
      <c r="X2194" s="22">
        <f t="shared" si="381"/>
        <v>70789.677793483381</v>
      </c>
      <c r="Y2194" s="22">
        <f t="shared" si="382"/>
        <v>84947.613352180051</v>
      </c>
      <c r="Z2194" s="22">
        <f t="shared" si="384"/>
        <v>4247380.6676090024</v>
      </c>
      <c r="AA2194" s="11">
        <v>1259</v>
      </c>
      <c r="AB2194" s="2">
        <v>2007</v>
      </c>
      <c r="AC2194" s="2">
        <f t="shared" si="383"/>
        <v>9</v>
      </c>
      <c r="AD2194" s="2" t="s">
        <v>217</v>
      </c>
    </row>
    <row r="2195" spans="1:30" x14ac:dyDescent="0.2">
      <c r="A2195">
        <v>38</v>
      </c>
      <c r="B2195" s="2" t="s">
        <v>2425</v>
      </c>
      <c r="C2195" s="2" t="s">
        <v>22</v>
      </c>
      <c r="D2195" s="2" t="s">
        <v>23</v>
      </c>
      <c r="E2195" s="2" t="s">
        <v>2767</v>
      </c>
      <c r="F2195" s="2" t="s">
        <v>2776</v>
      </c>
      <c r="G2195" s="2">
        <v>130</v>
      </c>
      <c r="H2195" s="2">
        <v>180</v>
      </c>
      <c r="I2195" s="3">
        <v>42622</v>
      </c>
      <c r="J2195" s="3">
        <v>42632</v>
      </c>
      <c r="K2195" s="3" t="s">
        <v>2541</v>
      </c>
      <c r="L2195" s="17">
        <f t="shared" si="374"/>
        <v>275.91000000000003</v>
      </c>
      <c r="M2195" s="20">
        <f t="shared" si="375"/>
        <v>0.86328875357906554</v>
      </c>
      <c r="N2195" s="2">
        <v>10</v>
      </c>
      <c r="O2195" s="2">
        <v>9500000</v>
      </c>
      <c r="P2195" s="2">
        <v>10850000</v>
      </c>
      <c r="Q2195" s="2">
        <f t="shared" si="376"/>
        <v>1350000</v>
      </c>
      <c r="R2195" s="4">
        <f t="shared" si="377"/>
        <v>0.14210526315789473</v>
      </c>
      <c r="S2195" s="2">
        <v>80619</v>
      </c>
      <c r="T2195" s="9">
        <f t="shared" si="378"/>
        <v>73697.069230769237</v>
      </c>
      <c r="U2195" s="2">
        <v>84082</v>
      </c>
      <c r="V2195" s="5">
        <f t="shared" si="379"/>
        <v>10384.930769230763</v>
      </c>
      <c r="W2195" s="4">
        <f t="shared" si="380"/>
        <v>0.14091375515506868</v>
      </c>
      <c r="X2195" s="22">
        <f t="shared" si="381"/>
        <v>63621.851038660876</v>
      </c>
      <c r="Y2195" s="22">
        <f t="shared" si="382"/>
        <v>72587.044978434991</v>
      </c>
      <c r="Z2195" s="22">
        <f t="shared" si="384"/>
        <v>9436315.8471965492</v>
      </c>
      <c r="AA2195" s="11">
        <v>17186</v>
      </c>
      <c r="AB2195" s="2">
        <v>1924</v>
      </c>
      <c r="AC2195" s="2">
        <f t="shared" si="383"/>
        <v>92</v>
      </c>
      <c r="AD2195" s="2" t="s">
        <v>494</v>
      </c>
    </row>
    <row r="2196" spans="1:30" x14ac:dyDescent="0.2">
      <c r="A2196">
        <v>38</v>
      </c>
      <c r="B2196" s="2" t="s">
        <v>2437</v>
      </c>
      <c r="C2196" s="2" t="s">
        <v>22</v>
      </c>
      <c r="D2196" s="2" t="s">
        <v>23</v>
      </c>
      <c r="E2196" s="2" t="s">
        <v>2767</v>
      </c>
      <c r="F2196" s="2" t="s">
        <v>2776</v>
      </c>
      <c r="G2196" s="2">
        <v>133</v>
      </c>
      <c r="H2196" s="2">
        <v>150</v>
      </c>
      <c r="I2196" s="3">
        <v>42623</v>
      </c>
      <c r="J2196" s="3">
        <v>42633</v>
      </c>
      <c r="K2196" s="3" t="s">
        <v>2541</v>
      </c>
      <c r="L2196" s="17">
        <f t="shared" si="374"/>
        <v>275.91000000000003</v>
      </c>
      <c r="M2196" s="20">
        <f t="shared" si="375"/>
        <v>0.86328875357906554</v>
      </c>
      <c r="N2196" s="2">
        <v>10</v>
      </c>
      <c r="O2196" s="2">
        <v>9700000</v>
      </c>
      <c r="P2196" s="2">
        <v>10101010</v>
      </c>
      <c r="Q2196" s="2">
        <f t="shared" si="376"/>
        <v>401010</v>
      </c>
      <c r="R2196" s="4">
        <f t="shared" si="377"/>
        <v>4.1341237113402061E-2</v>
      </c>
      <c r="S2196" s="2">
        <v>3740</v>
      </c>
      <c r="T2196" s="9">
        <f t="shared" si="378"/>
        <v>72960.451127819542</v>
      </c>
      <c r="U2196" s="2">
        <v>75976</v>
      </c>
      <c r="V2196" s="5">
        <f t="shared" si="379"/>
        <v>3015.5488721804577</v>
      </c>
      <c r="W2196" s="4">
        <f t="shared" si="380"/>
        <v>4.1331280516584419E-2</v>
      </c>
      <c r="X2196" s="22">
        <f t="shared" si="381"/>
        <v>62985.936914701662</v>
      </c>
      <c r="Y2196" s="22">
        <f t="shared" si="382"/>
        <v>65589.226341923088</v>
      </c>
      <c r="Z2196" s="22">
        <f t="shared" si="384"/>
        <v>8723367.10347577</v>
      </c>
      <c r="AA2196" s="11">
        <v>3679</v>
      </c>
      <c r="AB2196" s="2">
        <v>2008</v>
      </c>
      <c r="AC2196" s="2">
        <f t="shared" si="383"/>
        <v>8</v>
      </c>
      <c r="AD2196" s="2" t="s">
        <v>635</v>
      </c>
    </row>
    <row r="2197" spans="1:30" x14ac:dyDescent="0.2">
      <c r="A2197">
        <v>38</v>
      </c>
      <c r="B2197" s="2" t="s">
        <v>280</v>
      </c>
      <c r="C2197" s="2" t="s">
        <v>22</v>
      </c>
      <c r="D2197" s="2" t="s">
        <v>23</v>
      </c>
      <c r="E2197" s="2" t="s">
        <v>2767</v>
      </c>
      <c r="F2197" s="2" t="s">
        <v>2776</v>
      </c>
      <c r="G2197" s="2">
        <v>35</v>
      </c>
      <c r="H2197" s="2">
        <v>39</v>
      </c>
      <c r="I2197" s="3">
        <v>42623</v>
      </c>
      <c r="J2197" s="3">
        <v>42633</v>
      </c>
      <c r="K2197" s="3" t="s">
        <v>2541</v>
      </c>
      <c r="L2197" s="17">
        <f t="shared" si="374"/>
        <v>275.91000000000003</v>
      </c>
      <c r="M2197" s="20">
        <f t="shared" si="375"/>
        <v>0.86328875357906554</v>
      </c>
      <c r="N2197" s="2">
        <v>10</v>
      </c>
      <c r="O2197" s="2">
        <v>2800000</v>
      </c>
      <c r="P2197" s="2">
        <v>3350000</v>
      </c>
      <c r="Q2197" s="2">
        <f t="shared" si="376"/>
        <v>550000</v>
      </c>
      <c r="R2197" s="4">
        <f t="shared" si="377"/>
        <v>0.19642857142857142</v>
      </c>
      <c r="S2197" s="2"/>
      <c r="T2197" s="9">
        <f t="shared" si="378"/>
        <v>80000</v>
      </c>
      <c r="U2197" s="2">
        <v>95714</v>
      </c>
      <c r="V2197" s="5">
        <f t="shared" si="379"/>
        <v>15714</v>
      </c>
      <c r="W2197" s="4">
        <f t="shared" si="380"/>
        <v>0.19642499999999999</v>
      </c>
      <c r="X2197" s="22">
        <f t="shared" si="381"/>
        <v>69063.100286325236</v>
      </c>
      <c r="Y2197" s="22">
        <f t="shared" si="382"/>
        <v>82628.819760066675</v>
      </c>
      <c r="Z2197" s="22">
        <f t="shared" si="384"/>
        <v>2892008.6916023334</v>
      </c>
      <c r="AA2197" s="11">
        <v>1259</v>
      </c>
      <c r="AB2197" s="2">
        <v>2007</v>
      </c>
      <c r="AC2197" s="2">
        <f t="shared" si="383"/>
        <v>9</v>
      </c>
      <c r="AD2197" s="2" t="s">
        <v>217</v>
      </c>
    </row>
    <row r="2198" spans="1:30" x14ac:dyDescent="0.2">
      <c r="A2198">
        <v>39</v>
      </c>
      <c r="B2198" s="2" t="s">
        <v>1069</v>
      </c>
      <c r="C2198" s="2" t="s">
        <v>22</v>
      </c>
      <c r="D2198" s="2" t="s">
        <v>23</v>
      </c>
      <c r="E2198" s="2" t="s">
        <v>2767</v>
      </c>
      <c r="F2198" s="2" t="s">
        <v>2776</v>
      </c>
      <c r="G2198" s="2">
        <v>57</v>
      </c>
      <c r="H2198" s="2">
        <v>63</v>
      </c>
      <c r="I2198" s="3">
        <v>42629</v>
      </c>
      <c r="J2198" s="3">
        <v>42639</v>
      </c>
      <c r="K2198" s="3" t="s">
        <v>2541</v>
      </c>
      <c r="L2198" s="17">
        <f t="shared" si="374"/>
        <v>275.91000000000003</v>
      </c>
      <c r="M2198" s="20">
        <f t="shared" si="375"/>
        <v>0.86328875357906554</v>
      </c>
      <c r="N2198" s="2">
        <v>10</v>
      </c>
      <c r="O2198" s="2">
        <v>4000000</v>
      </c>
      <c r="P2198" s="2">
        <v>4360000</v>
      </c>
      <c r="Q2198" s="2">
        <f t="shared" si="376"/>
        <v>360000</v>
      </c>
      <c r="R2198" s="4">
        <f t="shared" si="377"/>
        <v>0.09</v>
      </c>
      <c r="S2198" s="2">
        <v>110480</v>
      </c>
      <c r="T2198" s="9">
        <f t="shared" si="378"/>
        <v>72113.68421052632</v>
      </c>
      <c r="U2198" s="2">
        <v>78429</v>
      </c>
      <c r="V2198" s="5">
        <f t="shared" si="379"/>
        <v>6315.3157894736796</v>
      </c>
      <c r="W2198" s="4">
        <f t="shared" si="380"/>
        <v>8.7574443860570964E-2</v>
      </c>
      <c r="X2198" s="22">
        <f t="shared" si="381"/>
        <v>62254.932558099608</v>
      </c>
      <c r="Y2198" s="22">
        <f t="shared" si="382"/>
        <v>67706.873654452531</v>
      </c>
      <c r="Z2198" s="22">
        <f t="shared" si="384"/>
        <v>3859291.7983037941</v>
      </c>
      <c r="AA2198" s="11">
        <v>4062</v>
      </c>
      <c r="AB2198" s="2">
        <v>1989</v>
      </c>
      <c r="AC2198" s="2">
        <f t="shared" si="383"/>
        <v>27</v>
      </c>
      <c r="AD2198" s="2" t="s">
        <v>37</v>
      </c>
    </row>
    <row r="2199" spans="1:30" x14ac:dyDescent="0.2">
      <c r="A2199">
        <v>39</v>
      </c>
      <c r="B2199" s="2" t="s">
        <v>1832</v>
      </c>
      <c r="C2199" s="2" t="s">
        <v>22</v>
      </c>
      <c r="D2199" s="2" t="s">
        <v>23</v>
      </c>
      <c r="E2199" s="2" t="s">
        <v>2767</v>
      </c>
      <c r="F2199" s="2" t="s">
        <v>2776</v>
      </c>
      <c r="G2199" s="2">
        <v>79</v>
      </c>
      <c r="H2199" s="2">
        <v>86</v>
      </c>
      <c r="I2199" s="3">
        <v>42629</v>
      </c>
      <c r="J2199" s="3">
        <v>42639</v>
      </c>
      <c r="K2199" s="3" t="s">
        <v>2541</v>
      </c>
      <c r="L2199" s="17">
        <f t="shared" si="374"/>
        <v>275.91000000000003</v>
      </c>
      <c r="M2199" s="20">
        <f t="shared" si="375"/>
        <v>0.86328875357906554</v>
      </c>
      <c r="N2199" s="2">
        <v>10</v>
      </c>
      <c r="O2199" s="2">
        <v>5500000</v>
      </c>
      <c r="P2199" s="2">
        <v>6400000</v>
      </c>
      <c r="Q2199" s="2">
        <f t="shared" si="376"/>
        <v>900000</v>
      </c>
      <c r="R2199" s="4">
        <f t="shared" si="377"/>
        <v>0.16363636363636364</v>
      </c>
      <c r="S2199" s="2">
        <v>70075</v>
      </c>
      <c r="T2199" s="9">
        <f t="shared" si="378"/>
        <v>70507.278481012661</v>
      </c>
      <c r="U2199" s="2">
        <v>81900</v>
      </c>
      <c r="V2199" s="5">
        <f t="shared" si="379"/>
        <v>11392.721518987339</v>
      </c>
      <c r="W2199" s="4">
        <f t="shared" si="380"/>
        <v>0.16158220490747427</v>
      </c>
      <c r="X2199" s="22">
        <f t="shared" si="381"/>
        <v>60868.140558125488</v>
      </c>
      <c r="Y2199" s="22">
        <f t="shared" si="382"/>
        <v>70703.34891812547</v>
      </c>
      <c r="Z2199" s="22">
        <f t="shared" si="384"/>
        <v>5585564.5645319121</v>
      </c>
      <c r="AA2199" s="11">
        <v>18581</v>
      </c>
      <c r="AB2199" s="2">
        <v>1987</v>
      </c>
      <c r="AC2199" s="2">
        <f t="shared" si="383"/>
        <v>29</v>
      </c>
      <c r="AD2199" s="2" t="s">
        <v>108</v>
      </c>
    </row>
    <row r="2200" spans="1:30" x14ac:dyDescent="0.2">
      <c r="A2200">
        <v>39</v>
      </c>
      <c r="B2200" s="2" t="s">
        <v>2287</v>
      </c>
      <c r="C2200" s="2" t="s">
        <v>22</v>
      </c>
      <c r="D2200" s="2" t="s">
        <v>23</v>
      </c>
      <c r="E2200" s="2" t="s">
        <v>2767</v>
      </c>
      <c r="F2200" s="2" t="s">
        <v>2776</v>
      </c>
      <c r="G2200" s="2">
        <v>120</v>
      </c>
      <c r="H2200" s="2">
        <v>129</v>
      </c>
      <c r="I2200" s="3">
        <v>42630</v>
      </c>
      <c r="J2200" s="3">
        <v>42640</v>
      </c>
      <c r="K2200" s="3" t="s">
        <v>2541</v>
      </c>
      <c r="L2200" s="17">
        <f t="shared" si="374"/>
        <v>275.91000000000003</v>
      </c>
      <c r="M2200" s="20">
        <f t="shared" si="375"/>
        <v>0.86328875357906554</v>
      </c>
      <c r="N2200" s="2">
        <v>10</v>
      </c>
      <c r="O2200" s="2">
        <v>5500000</v>
      </c>
      <c r="P2200" s="2">
        <v>5600000</v>
      </c>
      <c r="Q2200" s="2">
        <f t="shared" si="376"/>
        <v>100000</v>
      </c>
      <c r="R2200" s="4">
        <f t="shared" si="377"/>
        <v>1.8181818181818181E-2</v>
      </c>
      <c r="S2200" s="2">
        <v>75880</v>
      </c>
      <c r="T2200" s="9">
        <f t="shared" si="378"/>
        <v>46465.666666666664</v>
      </c>
      <c r="U2200" s="2">
        <v>47299</v>
      </c>
      <c r="V2200" s="5">
        <f t="shared" si="379"/>
        <v>833.33333333333576</v>
      </c>
      <c r="W2200" s="4">
        <f t="shared" si="380"/>
        <v>1.7934388831897439E-2</v>
      </c>
      <c r="X2200" s="22">
        <f t="shared" si="381"/>
        <v>40113.287460886997</v>
      </c>
      <c r="Y2200" s="22">
        <f t="shared" si="382"/>
        <v>40832.69475553622</v>
      </c>
      <c r="Z2200" s="22">
        <f t="shared" si="384"/>
        <v>4899923.370664346</v>
      </c>
      <c r="AA2200" s="2"/>
      <c r="AB2200" s="2">
        <v>1982</v>
      </c>
      <c r="AC2200" s="2">
        <f t="shared" si="383"/>
        <v>34</v>
      </c>
      <c r="AD2200" s="2" t="s">
        <v>46</v>
      </c>
    </row>
    <row r="2201" spans="1:30" x14ac:dyDescent="0.2">
      <c r="A2201">
        <v>39</v>
      </c>
      <c r="B2201" s="2" t="s">
        <v>2383</v>
      </c>
      <c r="C2201" s="2" t="s">
        <v>22</v>
      </c>
      <c r="D2201" s="2" t="s">
        <v>23</v>
      </c>
      <c r="E2201" s="2" t="s">
        <v>2767</v>
      </c>
      <c r="F2201" s="2" t="s">
        <v>2776</v>
      </c>
      <c r="G2201" s="2">
        <v>123</v>
      </c>
      <c r="H2201" s="2">
        <v>147</v>
      </c>
      <c r="I2201" s="3">
        <v>42630</v>
      </c>
      <c r="J2201" s="3">
        <v>42640</v>
      </c>
      <c r="K2201" s="3" t="s">
        <v>2541</v>
      </c>
      <c r="L2201" s="17">
        <f t="shared" si="374"/>
        <v>275.91000000000003</v>
      </c>
      <c r="M2201" s="20">
        <f t="shared" si="375"/>
        <v>0.86328875357906554</v>
      </c>
      <c r="N2201" s="2">
        <v>10</v>
      </c>
      <c r="O2201" s="2">
        <v>7500000</v>
      </c>
      <c r="P2201" s="2">
        <v>7850000</v>
      </c>
      <c r="Q2201" s="2">
        <f t="shared" si="376"/>
        <v>350000</v>
      </c>
      <c r="R2201" s="4">
        <f t="shared" si="377"/>
        <v>4.6666666666666669E-2</v>
      </c>
      <c r="S2201" s="2">
        <v>18891</v>
      </c>
      <c r="T2201" s="9">
        <f t="shared" si="378"/>
        <v>61129.195121951219</v>
      </c>
      <c r="U2201" s="2">
        <v>63975</v>
      </c>
      <c r="V2201" s="5">
        <f t="shared" si="379"/>
        <v>2845.8048780487807</v>
      </c>
      <c r="W2201" s="4">
        <f t="shared" si="380"/>
        <v>4.655393993608898E-2</v>
      </c>
      <c r="X2201" s="22">
        <f t="shared" si="381"/>
        <v>52772.146664120759</v>
      </c>
      <c r="Y2201" s="22">
        <f t="shared" si="382"/>
        <v>55228.898010220721</v>
      </c>
      <c r="Z2201" s="22">
        <f t="shared" si="384"/>
        <v>6793154.4552571485</v>
      </c>
      <c r="AA2201" s="11">
        <v>44640</v>
      </c>
      <c r="AB2201" s="2">
        <v>1961</v>
      </c>
      <c r="AC2201" s="2">
        <f t="shared" si="383"/>
        <v>55</v>
      </c>
      <c r="AD2201" s="2" t="s">
        <v>27</v>
      </c>
    </row>
    <row r="2202" spans="1:30" x14ac:dyDescent="0.2">
      <c r="A2202">
        <v>40</v>
      </c>
      <c r="B2202" s="2" t="s">
        <v>189</v>
      </c>
      <c r="C2202" s="2" t="s">
        <v>22</v>
      </c>
      <c r="D2202" s="2" t="s">
        <v>23</v>
      </c>
      <c r="E2202" s="2" t="s">
        <v>2767</v>
      </c>
      <c r="F2202" s="2" t="s">
        <v>2776</v>
      </c>
      <c r="G2202" s="2">
        <v>31</v>
      </c>
      <c r="H2202" s="2">
        <v>35</v>
      </c>
      <c r="I2202" s="3">
        <v>42636</v>
      </c>
      <c r="J2202" s="3">
        <v>42646</v>
      </c>
      <c r="K2202" s="3" t="s">
        <v>2542</v>
      </c>
      <c r="L2202" s="17">
        <f t="shared" si="374"/>
        <v>281.13</v>
      </c>
      <c r="M2202" s="20">
        <f t="shared" si="375"/>
        <v>0.84725927506847365</v>
      </c>
      <c r="N2202" s="2">
        <v>10</v>
      </c>
      <c r="O2202" s="2">
        <v>2290000</v>
      </c>
      <c r="P2202" s="2">
        <v>2925000</v>
      </c>
      <c r="Q2202" s="2">
        <f t="shared" si="376"/>
        <v>635000</v>
      </c>
      <c r="R2202" s="4">
        <f t="shared" si="377"/>
        <v>0.27729257641921395</v>
      </c>
      <c r="S2202" s="2">
        <v>140488</v>
      </c>
      <c r="T2202" s="9">
        <f t="shared" si="378"/>
        <v>78402.838709677424</v>
      </c>
      <c r="U2202" s="2">
        <v>98887</v>
      </c>
      <c r="V2202" s="5">
        <f t="shared" si="379"/>
        <v>20484.161290322576</v>
      </c>
      <c r="W2202" s="4">
        <f t="shared" si="380"/>
        <v>0.2612681074747128</v>
      </c>
      <c r="X2202" s="22">
        <f t="shared" si="381"/>
        <v>66427.532288471761</v>
      </c>
      <c r="Y2202" s="22">
        <f t="shared" si="382"/>
        <v>83782.927933696148</v>
      </c>
      <c r="Z2202" s="22">
        <f t="shared" si="384"/>
        <v>2597270.7659445805</v>
      </c>
      <c r="AA2202" s="11">
        <v>21034</v>
      </c>
      <c r="AB2202" s="2">
        <v>1969</v>
      </c>
      <c r="AC2202" s="2">
        <f t="shared" si="383"/>
        <v>47</v>
      </c>
      <c r="AD2202" s="2" t="s">
        <v>37</v>
      </c>
    </row>
    <row r="2203" spans="1:30" x14ac:dyDescent="0.2">
      <c r="A2203">
        <v>40</v>
      </c>
      <c r="B2203" s="2" t="s">
        <v>1425</v>
      </c>
      <c r="C2203" s="2" t="s">
        <v>22</v>
      </c>
      <c r="D2203" s="2" t="s">
        <v>23</v>
      </c>
      <c r="E2203" s="2" t="s">
        <v>2767</v>
      </c>
      <c r="F2203" s="2" t="s">
        <v>2776</v>
      </c>
      <c r="G2203" s="2">
        <v>67</v>
      </c>
      <c r="H2203" s="2">
        <v>74</v>
      </c>
      <c r="I2203" s="3">
        <v>42637</v>
      </c>
      <c r="J2203" s="3">
        <v>42647</v>
      </c>
      <c r="K2203" s="3" t="s">
        <v>2542</v>
      </c>
      <c r="L2203" s="17">
        <f t="shared" si="374"/>
        <v>281.13</v>
      </c>
      <c r="M2203" s="20">
        <f t="shared" si="375"/>
        <v>0.84725927506847365</v>
      </c>
      <c r="N2203" s="2">
        <v>10</v>
      </c>
      <c r="O2203" s="2">
        <v>4700000</v>
      </c>
      <c r="P2203" s="2">
        <v>5100000</v>
      </c>
      <c r="Q2203" s="2">
        <f t="shared" si="376"/>
        <v>400000</v>
      </c>
      <c r="R2203" s="4">
        <f t="shared" si="377"/>
        <v>8.5106382978723402E-2</v>
      </c>
      <c r="S2203" s="2"/>
      <c r="T2203" s="9">
        <f t="shared" si="378"/>
        <v>70149.253731343284</v>
      </c>
      <c r="U2203" s="2">
        <v>76119</v>
      </c>
      <c r="V2203" s="5">
        <f t="shared" si="379"/>
        <v>5969.746268656716</v>
      </c>
      <c r="W2203" s="4">
        <f t="shared" si="380"/>
        <v>8.510063829787233E-2</v>
      </c>
      <c r="X2203" s="22">
        <f t="shared" si="381"/>
        <v>59434.60586301233</v>
      </c>
      <c r="Y2203" s="22">
        <f t="shared" si="382"/>
        <v>64492.528758937144</v>
      </c>
      <c r="Z2203" s="22">
        <f t="shared" si="384"/>
        <v>4320999.4268487887</v>
      </c>
      <c r="AA2203" s="11">
        <v>1596</v>
      </c>
      <c r="AB2203" s="2">
        <v>2007</v>
      </c>
      <c r="AC2203" s="2">
        <f t="shared" si="383"/>
        <v>9</v>
      </c>
      <c r="AD2203" s="2" t="s">
        <v>217</v>
      </c>
    </row>
    <row r="2204" spans="1:30" x14ac:dyDescent="0.2">
      <c r="A2204">
        <v>40</v>
      </c>
      <c r="B2204" s="2" t="s">
        <v>580</v>
      </c>
      <c r="C2204" s="2" t="s">
        <v>22</v>
      </c>
      <c r="D2204" s="2" t="s">
        <v>23</v>
      </c>
      <c r="E2204" s="2" t="s">
        <v>2767</v>
      </c>
      <c r="F2204" s="2" t="s">
        <v>2776</v>
      </c>
      <c r="G2204" s="2">
        <v>46</v>
      </c>
      <c r="H2204" s="2">
        <v>57</v>
      </c>
      <c r="I2204" s="3">
        <v>42637</v>
      </c>
      <c r="J2204" s="3">
        <v>42647</v>
      </c>
      <c r="K2204" s="3" t="s">
        <v>2542</v>
      </c>
      <c r="L2204" s="17">
        <f t="shared" si="374"/>
        <v>281.13</v>
      </c>
      <c r="M2204" s="20">
        <f t="shared" si="375"/>
        <v>0.84725927506847365</v>
      </c>
      <c r="N2204" s="2">
        <v>10</v>
      </c>
      <c r="O2204" s="2">
        <v>3450000</v>
      </c>
      <c r="P2204" s="2">
        <v>3875000</v>
      </c>
      <c r="Q2204" s="2">
        <f t="shared" si="376"/>
        <v>425000</v>
      </c>
      <c r="R2204" s="4">
        <f t="shared" si="377"/>
        <v>0.12318840579710146</v>
      </c>
      <c r="S2204" s="2"/>
      <c r="T2204" s="9">
        <f t="shared" si="378"/>
        <v>75000</v>
      </c>
      <c r="U2204" s="2">
        <v>84239</v>
      </c>
      <c r="V2204" s="5">
        <f t="shared" si="379"/>
        <v>9239</v>
      </c>
      <c r="W2204" s="4">
        <f t="shared" si="380"/>
        <v>0.12318666666666667</v>
      </c>
      <c r="X2204" s="22">
        <f t="shared" si="381"/>
        <v>63544.445630135524</v>
      </c>
      <c r="Y2204" s="22">
        <f t="shared" si="382"/>
        <v>71372.27407249315</v>
      </c>
      <c r="Z2204" s="22">
        <f t="shared" si="384"/>
        <v>3283124.607334685</v>
      </c>
      <c r="AA2204" s="11">
        <v>1717</v>
      </c>
      <c r="AB2204" s="2">
        <v>2005</v>
      </c>
      <c r="AC2204" s="2">
        <f t="shared" si="383"/>
        <v>11</v>
      </c>
      <c r="AD2204" s="2" t="s">
        <v>37</v>
      </c>
    </row>
    <row r="2205" spans="1:30" x14ac:dyDescent="0.2">
      <c r="A2205">
        <v>40</v>
      </c>
      <c r="B2205" s="2" t="s">
        <v>1127</v>
      </c>
      <c r="C2205" s="2" t="s">
        <v>22</v>
      </c>
      <c r="D2205" s="2" t="s">
        <v>23</v>
      </c>
      <c r="E2205" s="2" t="s">
        <v>2767</v>
      </c>
      <c r="F2205" s="2" t="s">
        <v>2776</v>
      </c>
      <c r="G2205" s="2">
        <v>59</v>
      </c>
      <c r="H2205" s="2">
        <v>65</v>
      </c>
      <c r="I2205" s="3">
        <v>42637</v>
      </c>
      <c r="J2205" s="3">
        <v>42647</v>
      </c>
      <c r="K2205" s="3" t="s">
        <v>2542</v>
      </c>
      <c r="L2205" s="17">
        <f t="shared" si="374"/>
        <v>281.13</v>
      </c>
      <c r="M2205" s="20">
        <f t="shared" si="375"/>
        <v>0.84725927506847365</v>
      </c>
      <c r="N2205" s="2">
        <v>10</v>
      </c>
      <c r="O2205" s="2">
        <v>3400000</v>
      </c>
      <c r="P2205" s="2">
        <v>4200000</v>
      </c>
      <c r="Q2205" s="2">
        <f t="shared" si="376"/>
        <v>800000</v>
      </c>
      <c r="R2205" s="4">
        <f t="shared" si="377"/>
        <v>0.23529411764705882</v>
      </c>
      <c r="S2205" s="2">
        <v>1042</v>
      </c>
      <c r="T2205" s="9">
        <f t="shared" si="378"/>
        <v>57644.779661016946</v>
      </c>
      <c r="U2205" s="2">
        <v>71204</v>
      </c>
      <c r="V2205" s="5">
        <f t="shared" si="379"/>
        <v>13559.220338983054</v>
      </c>
      <c r="W2205" s="4">
        <f t="shared" si="380"/>
        <v>0.23522026484824363</v>
      </c>
      <c r="X2205" s="22">
        <f t="shared" si="381"/>
        <v>48840.074227075114</v>
      </c>
      <c r="Y2205" s="22">
        <f t="shared" si="382"/>
        <v>60328.249421975597</v>
      </c>
      <c r="Z2205" s="22">
        <f t="shared" si="384"/>
        <v>3559366.7158965603</v>
      </c>
      <c r="AA2205" s="11">
        <v>3507</v>
      </c>
      <c r="AB2205" s="2">
        <v>1975</v>
      </c>
      <c r="AC2205" s="2">
        <f t="shared" si="383"/>
        <v>41</v>
      </c>
      <c r="AD2205" s="2" t="s">
        <v>186</v>
      </c>
    </row>
    <row r="2206" spans="1:30" x14ac:dyDescent="0.2">
      <c r="A2206">
        <v>40</v>
      </c>
      <c r="B2206" s="2" t="s">
        <v>211</v>
      </c>
      <c r="C2206" s="2" t="s">
        <v>22</v>
      </c>
      <c r="D2206" s="2" t="s">
        <v>23</v>
      </c>
      <c r="E2206" s="2" t="s">
        <v>2767</v>
      </c>
      <c r="F2206" s="2" t="s">
        <v>2776</v>
      </c>
      <c r="G2206" s="2">
        <v>32</v>
      </c>
      <c r="H2206" s="2">
        <v>35</v>
      </c>
      <c r="I2206" s="3">
        <v>42637</v>
      </c>
      <c r="J2206" s="3">
        <v>42647</v>
      </c>
      <c r="K2206" s="3" t="s">
        <v>2542</v>
      </c>
      <c r="L2206" s="17">
        <f t="shared" si="374"/>
        <v>281.13</v>
      </c>
      <c r="M2206" s="20">
        <f t="shared" si="375"/>
        <v>0.84725927506847365</v>
      </c>
      <c r="N2206" s="2">
        <v>10</v>
      </c>
      <c r="O2206" s="2">
        <v>2290000</v>
      </c>
      <c r="P2206" s="2">
        <v>2925000</v>
      </c>
      <c r="Q2206" s="2">
        <f t="shared" si="376"/>
        <v>635000</v>
      </c>
      <c r="R2206" s="4">
        <f t="shared" si="377"/>
        <v>0.27729257641921395</v>
      </c>
      <c r="S2206" s="2">
        <v>147942</v>
      </c>
      <c r="T2206" s="9">
        <f t="shared" si="378"/>
        <v>76185.6875</v>
      </c>
      <c r="U2206" s="2">
        <v>96029</v>
      </c>
      <c r="V2206" s="5">
        <f t="shared" si="379"/>
        <v>19843.3125</v>
      </c>
      <c r="W2206" s="4">
        <f t="shared" si="380"/>
        <v>0.26045984687084434</v>
      </c>
      <c r="X2206" s="22">
        <f t="shared" si="381"/>
        <v>64549.030361843274</v>
      </c>
      <c r="Y2206" s="22">
        <f t="shared" si="382"/>
        <v>81361.460925550462</v>
      </c>
      <c r="Z2206" s="22">
        <f t="shared" si="384"/>
        <v>2603566.7496176148</v>
      </c>
      <c r="AA2206" s="11">
        <v>21021</v>
      </c>
      <c r="AB2206" s="2">
        <v>1968</v>
      </c>
      <c r="AC2206" s="2">
        <f t="shared" si="383"/>
        <v>48</v>
      </c>
      <c r="AD2206" s="2" t="s">
        <v>105</v>
      </c>
    </row>
    <row r="2207" spans="1:30" x14ac:dyDescent="0.2">
      <c r="A2207">
        <v>40</v>
      </c>
      <c r="B2207" s="2" t="s">
        <v>1913</v>
      </c>
      <c r="C2207" s="2" t="s">
        <v>22</v>
      </c>
      <c r="D2207" s="2" t="s">
        <v>23</v>
      </c>
      <c r="E2207" s="2" t="s">
        <v>2767</v>
      </c>
      <c r="F2207" s="2" t="s">
        <v>2776</v>
      </c>
      <c r="G2207" s="2">
        <v>82</v>
      </c>
      <c r="H2207" s="2">
        <v>110</v>
      </c>
      <c r="I2207" s="3">
        <v>42637</v>
      </c>
      <c r="J2207" s="3">
        <v>42647</v>
      </c>
      <c r="K2207" s="3" t="s">
        <v>2542</v>
      </c>
      <c r="L2207" s="17">
        <f t="shared" si="374"/>
        <v>281.13</v>
      </c>
      <c r="M2207" s="20">
        <f t="shared" si="375"/>
        <v>0.84725927506847365</v>
      </c>
      <c r="N2207" s="2">
        <v>10</v>
      </c>
      <c r="O2207" s="2">
        <v>6400000</v>
      </c>
      <c r="P2207" s="2">
        <v>7900000</v>
      </c>
      <c r="Q2207" s="2">
        <f t="shared" si="376"/>
        <v>1500000</v>
      </c>
      <c r="R2207" s="4">
        <f t="shared" si="377"/>
        <v>0.234375</v>
      </c>
      <c r="S2207" s="2"/>
      <c r="T2207" s="9">
        <f t="shared" si="378"/>
        <v>78048.780487804877</v>
      </c>
      <c r="U2207" s="2">
        <v>96341</v>
      </c>
      <c r="V2207" s="5">
        <f t="shared" si="379"/>
        <v>18292.219512195123</v>
      </c>
      <c r="W2207" s="4">
        <f t="shared" si="380"/>
        <v>0.2343690625</v>
      </c>
      <c r="X2207" s="22">
        <f t="shared" si="381"/>
        <v>66127.553176075991</v>
      </c>
      <c r="Y2207" s="22">
        <f t="shared" si="382"/>
        <v>81625.805819371817</v>
      </c>
      <c r="Z2207" s="22">
        <f t="shared" si="384"/>
        <v>6693316.077188489</v>
      </c>
      <c r="AA2207" s="11">
        <v>1098</v>
      </c>
      <c r="AB2207" s="2">
        <v>1935</v>
      </c>
      <c r="AC2207" s="2">
        <f t="shared" si="383"/>
        <v>81</v>
      </c>
      <c r="AD2207" s="2" t="s">
        <v>102</v>
      </c>
    </row>
    <row r="2208" spans="1:30" x14ac:dyDescent="0.2">
      <c r="A2208">
        <v>40</v>
      </c>
      <c r="B2208" s="2" t="s">
        <v>1230</v>
      </c>
      <c r="C2208" s="2" t="s">
        <v>22</v>
      </c>
      <c r="D2208" s="2" t="s">
        <v>23</v>
      </c>
      <c r="E2208" s="2" t="s">
        <v>2767</v>
      </c>
      <c r="F2208" s="2" t="s">
        <v>2776</v>
      </c>
      <c r="G2208" s="2">
        <v>62</v>
      </c>
      <c r="H2208" s="2">
        <v>69</v>
      </c>
      <c r="I2208" s="3">
        <v>42638</v>
      </c>
      <c r="J2208" s="3">
        <v>42648</v>
      </c>
      <c r="K2208" s="3" t="s">
        <v>2542</v>
      </c>
      <c r="L2208" s="17">
        <f t="shared" si="374"/>
        <v>281.13</v>
      </c>
      <c r="M2208" s="20">
        <f t="shared" si="375"/>
        <v>0.84725927506847365</v>
      </c>
      <c r="N2208" s="2">
        <v>10</v>
      </c>
      <c r="O2208" s="2">
        <v>4700000</v>
      </c>
      <c r="P2208" s="2">
        <v>5120000</v>
      </c>
      <c r="Q2208" s="2">
        <f t="shared" si="376"/>
        <v>420000</v>
      </c>
      <c r="R2208" s="4">
        <f t="shared" si="377"/>
        <v>8.9361702127659579E-2</v>
      </c>
      <c r="S2208" s="2"/>
      <c r="T2208" s="9">
        <f t="shared" si="378"/>
        <v>75806.451612903227</v>
      </c>
      <c r="U2208" s="2">
        <v>82581</v>
      </c>
      <c r="V2208" s="5">
        <f t="shared" si="379"/>
        <v>6774.5483870967728</v>
      </c>
      <c r="W2208" s="4">
        <f t="shared" si="380"/>
        <v>8.9366382978723388E-2</v>
      </c>
      <c r="X2208" s="22">
        <f t="shared" si="381"/>
        <v>64227.719239061713</v>
      </c>
      <c r="Y2208" s="22">
        <f t="shared" si="382"/>
        <v>69967.51819442962</v>
      </c>
      <c r="Z2208" s="22">
        <f t="shared" si="384"/>
        <v>4337986.1280546365</v>
      </c>
      <c r="AA2208" s="11">
        <v>1384</v>
      </c>
      <c r="AB2208" s="2">
        <v>2012</v>
      </c>
      <c r="AC2208" s="2">
        <f t="shared" si="383"/>
        <v>4</v>
      </c>
      <c r="AD2208" s="2" t="s">
        <v>191</v>
      </c>
    </row>
    <row r="2209" spans="1:30" x14ac:dyDescent="0.2">
      <c r="A2209">
        <v>41</v>
      </c>
      <c r="B2209" s="2" t="s">
        <v>104</v>
      </c>
      <c r="C2209" s="2" t="s">
        <v>22</v>
      </c>
      <c r="D2209" s="2" t="s">
        <v>23</v>
      </c>
      <c r="E2209" s="2" t="s">
        <v>2767</v>
      </c>
      <c r="F2209" s="2" t="s">
        <v>2776</v>
      </c>
      <c r="G2209" s="2">
        <v>44</v>
      </c>
      <c r="H2209" s="2">
        <v>49</v>
      </c>
      <c r="I2209" s="3">
        <v>42644</v>
      </c>
      <c r="J2209" s="3">
        <v>42654</v>
      </c>
      <c r="K2209" s="3" t="s">
        <v>2542</v>
      </c>
      <c r="L2209" s="17">
        <f t="shared" si="374"/>
        <v>281.13</v>
      </c>
      <c r="M2209" s="20">
        <f t="shared" si="375"/>
        <v>0.84725927506847365</v>
      </c>
      <c r="N2209" s="2">
        <v>10</v>
      </c>
      <c r="O2209" s="2">
        <v>3800000</v>
      </c>
      <c r="P2209" s="2">
        <v>4000000</v>
      </c>
      <c r="Q2209" s="2">
        <f t="shared" si="376"/>
        <v>200000</v>
      </c>
      <c r="R2209" s="4">
        <f t="shared" si="377"/>
        <v>5.2631578947368418E-2</v>
      </c>
      <c r="S2209" s="2"/>
      <c r="T2209" s="9">
        <f t="shared" si="378"/>
        <v>86363.636363636368</v>
      </c>
      <c r="U2209" s="2">
        <v>90909</v>
      </c>
      <c r="V2209" s="5">
        <f t="shared" si="379"/>
        <v>4545.3636363636324</v>
      </c>
      <c r="W2209" s="4">
        <f t="shared" si="380"/>
        <v>5.2630526315789426E-2</v>
      </c>
      <c r="X2209" s="22">
        <f t="shared" si="381"/>
        <v>73172.391937731823</v>
      </c>
      <c r="Y2209" s="22">
        <f t="shared" si="382"/>
        <v>77023.493437199868</v>
      </c>
      <c r="Z2209" s="22">
        <f t="shared" si="384"/>
        <v>3389033.711236794</v>
      </c>
      <c r="AA2209" s="11">
        <v>1259</v>
      </c>
      <c r="AB2209" s="2">
        <v>2007</v>
      </c>
      <c r="AC2209" s="2">
        <f t="shared" si="383"/>
        <v>9</v>
      </c>
      <c r="AD2209" s="2" t="s">
        <v>105</v>
      </c>
    </row>
    <row r="2210" spans="1:30" x14ac:dyDescent="0.2">
      <c r="A2210">
        <v>41</v>
      </c>
      <c r="B2210" s="2" t="s">
        <v>2384</v>
      </c>
      <c r="C2210" s="2" t="s">
        <v>22</v>
      </c>
      <c r="D2210" s="2" t="s">
        <v>23</v>
      </c>
      <c r="E2210" s="2" t="s">
        <v>2767</v>
      </c>
      <c r="F2210" s="2" t="s">
        <v>2776</v>
      </c>
      <c r="G2210" s="2">
        <v>123</v>
      </c>
      <c r="H2210" s="2">
        <v>131</v>
      </c>
      <c r="I2210" s="3">
        <v>42644</v>
      </c>
      <c r="J2210" s="3">
        <v>42654</v>
      </c>
      <c r="K2210" s="3" t="s">
        <v>2542</v>
      </c>
      <c r="L2210" s="17">
        <f t="shared" si="374"/>
        <v>281.13</v>
      </c>
      <c r="M2210" s="20">
        <f t="shared" si="375"/>
        <v>0.84725927506847365</v>
      </c>
      <c r="N2210" s="2">
        <v>10</v>
      </c>
      <c r="O2210" s="2">
        <v>5900000</v>
      </c>
      <c r="P2210" s="2">
        <v>7775000</v>
      </c>
      <c r="Q2210" s="2">
        <f t="shared" si="376"/>
        <v>1875000</v>
      </c>
      <c r="R2210" s="4">
        <f t="shared" si="377"/>
        <v>0.31779661016949151</v>
      </c>
      <c r="S2210" s="2">
        <v>229401</v>
      </c>
      <c r="T2210" s="9">
        <f t="shared" si="378"/>
        <v>49832.528455284555</v>
      </c>
      <c r="U2210" s="2">
        <v>65076</v>
      </c>
      <c r="V2210" s="5">
        <f t="shared" si="379"/>
        <v>15243.471544715445</v>
      </c>
      <c r="W2210" s="4">
        <f t="shared" si="380"/>
        <v>0.30589400171403364</v>
      </c>
      <c r="X2210" s="22">
        <f t="shared" si="381"/>
        <v>42221.071933853476</v>
      </c>
      <c r="Y2210" s="22">
        <f t="shared" si="382"/>
        <v>55136.244584355991</v>
      </c>
      <c r="Z2210" s="22">
        <f t="shared" si="384"/>
        <v>6781758.0838757865</v>
      </c>
      <c r="AA2210" s="2"/>
      <c r="AB2210" s="2">
        <v>1977</v>
      </c>
      <c r="AC2210" s="2">
        <f t="shared" si="383"/>
        <v>39</v>
      </c>
      <c r="AD2210" s="2" t="s">
        <v>108</v>
      </c>
    </row>
    <row r="2211" spans="1:30" x14ac:dyDescent="0.2">
      <c r="A2211">
        <v>41</v>
      </c>
      <c r="B2211" s="2" t="s">
        <v>712</v>
      </c>
      <c r="C2211" s="2" t="s">
        <v>22</v>
      </c>
      <c r="D2211" s="2" t="s">
        <v>23</v>
      </c>
      <c r="E2211" s="2" t="s">
        <v>2767</v>
      </c>
      <c r="F2211" s="2" t="s">
        <v>2776</v>
      </c>
      <c r="G2211" s="2">
        <v>49</v>
      </c>
      <c r="H2211" s="2">
        <v>57</v>
      </c>
      <c r="I2211" s="3">
        <v>42644</v>
      </c>
      <c r="J2211" s="3">
        <v>42654</v>
      </c>
      <c r="K2211" s="3" t="s">
        <v>2542</v>
      </c>
      <c r="L2211" s="17">
        <f t="shared" si="374"/>
        <v>281.13</v>
      </c>
      <c r="M2211" s="20">
        <f t="shared" si="375"/>
        <v>0.84725927506847365</v>
      </c>
      <c r="N2211" s="2">
        <v>10</v>
      </c>
      <c r="O2211" s="2">
        <v>3250000</v>
      </c>
      <c r="P2211" s="2">
        <v>3910000</v>
      </c>
      <c r="Q2211" s="2">
        <f t="shared" si="376"/>
        <v>660000</v>
      </c>
      <c r="R2211" s="4">
        <f t="shared" si="377"/>
        <v>0.20307692307692307</v>
      </c>
      <c r="S2211" s="2">
        <v>1291</v>
      </c>
      <c r="T2211" s="9">
        <f t="shared" si="378"/>
        <v>66352.877551020414</v>
      </c>
      <c r="U2211" s="2">
        <v>79822</v>
      </c>
      <c r="V2211" s="5">
        <f t="shared" si="379"/>
        <v>13469.122448979586</v>
      </c>
      <c r="W2211" s="4">
        <f t="shared" si="380"/>
        <v>0.20299228829409599</v>
      </c>
      <c r="X2211" s="22">
        <f t="shared" si="381"/>
        <v>56218.090932584753</v>
      </c>
      <c r="Y2211" s="22">
        <f t="shared" si="382"/>
        <v>67629.929854515707</v>
      </c>
      <c r="Z2211" s="22">
        <f t="shared" si="384"/>
        <v>3313866.5628712699</v>
      </c>
      <c r="AA2211" s="11">
        <v>1164</v>
      </c>
      <c r="AB2211" s="2">
        <v>1858</v>
      </c>
      <c r="AC2211" s="2">
        <f t="shared" si="383"/>
        <v>158</v>
      </c>
      <c r="AD2211" s="2" t="s">
        <v>433</v>
      </c>
    </row>
    <row r="2212" spans="1:30" x14ac:dyDescent="0.2">
      <c r="A2212">
        <v>42</v>
      </c>
      <c r="B2212" s="2" t="s">
        <v>2063</v>
      </c>
      <c r="C2212" s="2" t="s">
        <v>22</v>
      </c>
      <c r="D2212" s="2" t="s">
        <v>23</v>
      </c>
      <c r="E2212" s="2" t="s">
        <v>2767</v>
      </c>
      <c r="F2212" s="2" t="s">
        <v>2776</v>
      </c>
      <c r="G2212" s="2">
        <v>91</v>
      </c>
      <c r="H2212" s="2">
        <v>100</v>
      </c>
      <c r="I2212" s="3">
        <v>42650</v>
      </c>
      <c r="J2212" s="3">
        <v>42660</v>
      </c>
      <c r="K2212" s="3" t="s">
        <v>2542</v>
      </c>
      <c r="L2212" s="17">
        <f t="shared" si="374"/>
        <v>281.13</v>
      </c>
      <c r="M2212" s="20">
        <f t="shared" si="375"/>
        <v>0.84725927506847365</v>
      </c>
      <c r="N2212" s="2">
        <v>10</v>
      </c>
      <c r="O2212" s="2">
        <v>6500000</v>
      </c>
      <c r="P2212" s="2">
        <v>7600000</v>
      </c>
      <c r="Q2212" s="2">
        <f t="shared" si="376"/>
        <v>1100000</v>
      </c>
      <c r="R2212" s="4">
        <f t="shared" si="377"/>
        <v>0.16923076923076924</v>
      </c>
      <c r="S2212" s="2"/>
      <c r="T2212" s="9">
        <f t="shared" si="378"/>
        <v>71428.571428571435</v>
      </c>
      <c r="U2212" s="2">
        <v>83516</v>
      </c>
      <c r="V2212" s="5">
        <f t="shared" si="379"/>
        <v>12087.428571428565</v>
      </c>
      <c r="W2212" s="4">
        <f t="shared" si="380"/>
        <v>0.1692239999999999</v>
      </c>
      <c r="X2212" s="22">
        <f t="shared" si="381"/>
        <v>60518.519647748122</v>
      </c>
      <c r="Y2212" s="22">
        <f t="shared" si="382"/>
        <v>70759.705616618652</v>
      </c>
      <c r="Z2212" s="22">
        <f t="shared" si="384"/>
        <v>6439133.2111122971</v>
      </c>
      <c r="AA2212" s="11">
        <v>1384</v>
      </c>
      <c r="AB2212" s="2">
        <v>2012</v>
      </c>
      <c r="AC2212" s="2">
        <f t="shared" si="383"/>
        <v>4</v>
      </c>
      <c r="AD2212" s="2" t="s">
        <v>213</v>
      </c>
    </row>
    <row r="2213" spans="1:30" x14ac:dyDescent="0.2">
      <c r="A2213">
        <v>42</v>
      </c>
      <c r="B2213" s="2" t="s">
        <v>1641</v>
      </c>
      <c r="C2213" s="2" t="s">
        <v>22</v>
      </c>
      <c r="D2213" s="2" t="s">
        <v>23</v>
      </c>
      <c r="E2213" s="2" t="s">
        <v>2767</v>
      </c>
      <c r="F2213" s="2" t="s">
        <v>2776</v>
      </c>
      <c r="G2213" s="2">
        <v>73</v>
      </c>
      <c r="H2213" s="2">
        <v>80</v>
      </c>
      <c r="I2213" s="3">
        <v>42650</v>
      </c>
      <c r="J2213" s="3">
        <v>42660</v>
      </c>
      <c r="K2213" s="3" t="s">
        <v>2542</v>
      </c>
      <c r="L2213" s="17">
        <f t="shared" si="374"/>
        <v>281.13</v>
      </c>
      <c r="M2213" s="20">
        <f t="shared" si="375"/>
        <v>0.84725927506847365</v>
      </c>
      <c r="N2213" s="2">
        <v>10</v>
      </c>
      <c r="O2213" s="2">
        <v>6000000</v>
      </c>
      <c r="P2213" s="2">
        <v>6800000</v>
      </c>
      <c r="Q2213" s="2">
        <f t="shared" si="376"/>
        <v>800000</v>
      </c>
      <c r="R2213" s="4">
        <f t="shared" si="377"/>
        <v>0.13333333333333333</v>
      </c>
      <c r="S2213" s="2"/>
      <c r="T2213" s="9">
        <f t="shared" si="378"/>
        <v>82191.780821917811</v>
      </c>
      <c r="U2213" s="2">
        <v>93151</v>
      </c>
      <c r="V2213" s="5">
        <f t="shared" si="379"/>
        <v>10959.219178082189</v>
      </c>
      <c r="W2213" s="4">
        <f t="shared" si="380"/>
        <v>0.13333716666666662</v>
      </c>
      <c r="X2213" s="22">
        <f t="shared" si="381"/>
        <v>69637.748635764961</v>
      </c>
      <c r="Y2213" s="22">
        <f t="shared" si="382"/>
        <v>78923.048731903385</v>
      </c>
      <c r="Z2213" s="22">
        <f t="shared" si="384"/>
        <v>5761382.5574289467</v>
      </c>
      <c r="AA2213" s="11">
        <v>1103</v>
      </c>
      <c r="AB2213" s="2">
        <v>1984</v>
      </c>
      <c r="AC2213" s="2">
        <f t="shared" si="383"/>
        <v>32</v>
      </c>
      <c r="AD2213" s="2" t="s">
        <v>61</v>
      </c>
    </row>
    <row r="2214" spans="1:30" x14ac:dyDescent="0.2">
      <c r="A2214">
        <v>42</v>
      </c>
      <c r="B2214" s="2" t="s">
        <v>655</v>
      </c>
      <c r="C2214" s="2" t="s">
        <v>22</v>
      </c>
      <c r="D2214" s="2" t="s">
        <v>23</v>
      </c>
      <c r="E2214" s="2" t="s">
        <v>2767</v>
      </c>
      <c r="F2214" s="2" t="s">
        <v>2776</v>
      </c>
      <c r="G2214" s="2">
        <v>64</v>
      </c>
      <c r="H2214" s="2">
        <v>70</v>
      </c>
      <c r="I2214" s="3">
        <v>42651</v>
      </c>
      <c r="J2214" s="3">
        <v>42661</v>
      </c>
      <c r="K2214" s="3" t="s">
        <v>2542</v>
      </c>
      <c r="L2214" s="17">
        <f t="shared" si="374"/>
        <v>281.13</v>
      </c>
      <c r="M2214" s="20">
        <f t="shared" si="375"/>
        <v>0.84725927506847365</v>
      </c>
      <c r="N2214" s="2">
        <v>10</v>
      </c>
      <c r="O2214" s="2">
        <v>4800000</v>
      </c>
      <c r="P2214" s="2">
        <v>5340000</v>
      </c>
      <c r="Q2214" s="2">
        <f t="shared" si="376"/>
        <v>540000</v>
      </c>
      <c r="R2214" s="4">
        <f t="shared" si="377"/>
        <v>0.1125</v>
      </c>
      <c r="S2214" s="2"/>
      <c r="T2214" s="9">
        <f t="shared" si="378"/>
        <v>75000</v>
      </c>
      <c r="U2214" s="2">
        <v>83438</v>
      </c>
      <c r="V2214" s="5">
        <f t="shared" si="379"/>
        <v>8438</v>
      </c>
      <c r="W2214" s="4">
        <f t="shared" si="380"/>
        <v>0.11250666666666667</v>
      </c>
      <c r="X2214" s="22">
        <f t="shared" si="381"/>
        <v>63544.445630135524</v>
      </c>
      <c r="Y2214" s="22">
        <f t="shared" si="382"/>
        <v>70693.619393163302</v>
      </c>
      <c r="Z2214" s="22">
        <f t="shared" si="384"/>
        <v>4524391.6411624514</v>
      </c>
      <c r="AA2214" s="11">
        <v>4884</v>
      </c>
      <c r="AB2214" s="2">
        <v>2005</v>
      </c>
      <c r="AC2214" s="2">
        <f t="shared" si="383"/>
        <v>11</v>
      </c>
      <c r="AD2214" s="2" t="s">
        <v>37</v>
      </c>
    </row>
    <row r="2215" spans="1:30" x14ac:dyDescent="0.2">
      <c r="A2215">
        <v>42</v>
      </c>
      <c r="B2215" s="2" t="s">
        <v>2310</v>
      </c>
      <c r="C2215" s="2" t="s">
        <v>22</v>
      </c>
      <c r="D2215" s="2" t="s">
        <v>23</v>
      </c>
      <c r="E2215" s="2" t="s">
        <v>2767</v>
      </c>
      <c r="F2215" s="2" t="s">
        <v>2776</v>
      </c>
      <c r="G2215" s="2">
        <v>112</v>
      </c>
      <c r="H2215" s="2">
        <v>122</v>
      </c>
      <c r="I2215" s="3">
        <v>42651</v>
      </c>
      <c r="J2215" s="3">
        <v>42661</v>
      </c>
      <c r="K2215" s="3" t="s">
        <v>2542</v>
      </c>
      <c r="L2215" s="17">
        <f t="shared" si="374"/>
        <v>281.13</v>
      </c>
      <c r="M2215" s="20">
        <f t="shared" si="375"/>
        <v>0.84725927506847365</v>
      </c>
      <c r="N2215" s="2">
        <v>10</v>
      </c>
      <c r="O2215" s="2">
        <v>6000000</v>
      </c>
      <c r="P2215" s="2">
        <v>6725000</v>
      </c>
      <c r="Q2215" s="2">
        <f t="shared" si="376"/>
        <v>725000</v>
      </c>
      <c r="R2215" s="4">
        <f t="shared" si="377"/>
        <v>0.12083333333333333</v>
      </c>
      <c r="S2215" s="2">
        <v>214023</v>
      </c>
      <c r="T2215" s="9">
        <f t="shared" si="378"/>
        <v>55482.348214285717</v>
      </c>
      <c r="U2215" s="2">
        <v>61956</v>
      </c>
      <c r="V2215" s="5">
        <f t="shared" si="379"/>
        <v>6473.6517857142826</v>
      </c>
      <c r="W2215" s="4">
        <f t="shared" si="380"/>
        <v>0.11667948444992875</v>
      </c>
      <c r="X2215" s="22">
        <f t="shared" si="381"/>
        <v>47007.934127132343</v>
      </c>
      <c r="Y2215" s="22">
        <f t="shared" si="382"/>
        <v>52492.795646142353</v>
      </c>
      <c r="Z2215" s="22">
        <f t="shared" si="384"/>
        <v>5879193.1123679439</v>
      </c>
      <c r="AA2215" s="2"/>
      <c r="AB2215" s="2">
        <v>1977</v>
      </c>
      <c r="AC2215" s="2">
        <f t="shared" si="383"/>
        <v>39</v>
      </c>
      <c r="AD2215" s="2" t="s">
        <v>37</v>
      </c>
    </row>
    <row r="2216" spans="1:30" x14ac:dyDescent="0.2">
      <c r="A2216">
        <v>42</v>
      </c>
      <c r="B2216" s="2" t="s">
        <v>1499</v>
      </c>
      <c r="C2216" s="2" t="s">
        <v>22</v>
      </c>
      <c r="D2216" s="2" t="s">
        <v>23</v>
      </c>
      <c r="E2216" s="2" t="s">
        <v>2767</v>
      </c>
      <c r="F2216" s="2" t="s">
        <v>2776</v>
      </c>
      <c r="G2216" s="2">
        <v>69</v>
      </c>
      <c r="H2216" s="2">
        <v>77</v>
      </c>
      <c r="I2216" s="3">
        <v>42651</v>
      </c>
      <c r="J2216" s="3">
        <v>42661</v>
      </c>
      <c r="K2216" s="3" t="s">
        <v>2542</v>
      </c>
      <c r="L2216" s="17">
        <f t="shared" si="374"/>
        <v>281.13</v>
      </c>
      <c r="M2216" s="20">
        <f t="shared" si="375"/>
        <v>0.84725927506847365</v>
      </c>
      <c r="N2216" s="2">
        <v>10</v>
      </c>
      <c r="O2216" s="2">
        <v>4250000</v>
      </c>
      <c r="P2216" s="2">
        <v>4250000</v>
      </c>
      <c r="Q2216" s="2">
        <f t="shared" si="376"/>
        <v>0</v>
      </c>
      <c r="R2216" s="4">
        <f t="shared" si="377"/>
        <v>0</v>
      </c>
      <c r="S2216" s="2">
        <v>27000</v>
      </c>
      <c r="T2216" s="9">
        <f t="shared" si="378"/>
        <v>61985.507246376808</v>
      </c>
      <c r="U2216" s="2">
        <v>61986</v>
      </c>
      <c r="V2216" s="5">
        <f t="shared" si="379"/>
        <v>0.49275362319167471</v>
      </c>
      <c r="W2216" s="4">
        <f t="shared" si="380"/>
        <v>7.9494973112521761E-6</v>
      </c>
      <c r="X2216" s="22">
        <f t="shared" si="381"/>
        <v>52517.795934316833</v>
      </c>
      <c r="Y2216" s="22">
        <f t="shared" si="382"/>
        <v>52518.213424394409</v>
      </c>
      <c r="Z2216" s="22">
        <f t="shared" si="384"/>
        <v>3623756.7262832141</v>
      </c>
      <c r="AA2216" s="11">
        <v>1912</v>
      </c>
      <c r="AB2216" s="2">
        <v>1956</v>
      </c>
      <c r="AC2216" s="2">
        <f t="shared" si="383"/>
        <v>60</v>
      </c>
      <c r="AD2216" s="2" t="s">
        <v>1142</v>
      </c>
    </row>
    <row r="2217" spans="1:30" x14ac:dyDescent="0.2">
      <c r="A2217">
        <v>42</v>
      </c>
      <c r="B2217" s="2" t="s">
        <v>447</v>
      </c>
      <c r="C2217" s="2" t="s">
        <v>22</v>
      </c>
      <c r="D2217" s="2" t="s">
        <v>23</v>
      </c>
      <c r="E2217" s="2" t="s">
        <v>2767</v>
      </c>
      <c r="F2217" s="2" t="s">
        <v>2776</v>
      </c>
      <c r="G2217" s="2">
        <v>45</v>
      </c>
      <c r="H2217" s="2">
        <v>50</v>
      </c>
      <c r="I2217" s="3">
        <v>42652</v>
      </c>
      <c r="J2217" s="3">
        <v>42662</v>
      </c>
      <c r="K2217" s="3" t="s">
        <v>2542</v>
      </c>
      <c r="L2217" s="17">
        <f t="shared" si="374"/>
        <v>281.13</v>
      </c>
      <c r="M2217" s="20">
        <f t="shared" si="375"/>
        <v>0.84725927506847365</v>
      </c>
      <c r="N2217" s="2">
        <v>10</v>
      </c>
      <c r="O2217" s="2">
        <v>3690000</v>
      </c>
      <c r="P2217" s="2">
        <v>3550000</v>
      </c>
      <c r="Q2217" s="2">
        <f t="shared" si="376"/>
        <v>-140000</v>
      </c>
      <c r="R2217" s="4">
        <f t="shared" si="377"/>
        <v>-3.7940379403794036E-2</v>
      </c>
      <c r="S2217" s="2"/>
      <c r="T2217" s="9">
        <f t="shared" si="378"/>
        <v>82000</v>
      </c>
      <c r="U2217" s="2">
        <v>78889</v>
      </c>
      <c r="V2217" s="5">
        <f t="shared" si="379"/>
        <v>-3111</v>
      </c>
      <c r="W2217" s="4">
        <f t="shared" si="380"/>
        <v>-3.7939024390243901E-2</v>
      </c>
      <c r="X2217" s="22">
        <f t="shared" si="381"/>
        <v>69475.260555614834</v>
      </c>
      <c r="Y2217" s="22">
        <f t="shared" si="382"/>
        <v>66839.436950876814</v>
      </c>
      <c r="Z2217" s="22">
        <f t="shared" si="384"/>
        <v>3007774.6627894565</v>
      </c>
      <c r="AA2217" s="11">
        <v>2467</v>
      </c>
      <c r="AB2217" s="2">
        <v>2007</v>
      </c>
      <c r="AC2217" s="2">
        <f t="shared" si="383"/>
        <v>9</v>
      </c>
      <c r="AD2217" s="2" t="s">
        <v>37</v>
      </c>
    </row>
    <row r="2218" spans="1:30" x14ac:dyDescent="0.2">
      <c r="A2218">
        <v>43</v>
      </c>
      <c r="B2218" s="2" t="s">
        <v>409</v>
      </c>
      <c r="C2218" s="2" t="s">
        <v>22</v>
      </c>
      <c r="D2218" s="2" t="s">
        <v>23</v>
      </c>
      <c r="E2218" s="2" t="s">
        <v>2767</v>
      </c>
      <c r="F2218" s="2" t="s">
        <v>2776</v>
      </c>
      <c r="G2218" s="2">
        <v>40</v>
      </c>
      <c r="H2218" s="2">
        <v>49</v>
      </c>
      <c r="I2218" s="3">
        <v>42657</v>
      </c>
      <c r="J2218" s="3">
        <v>42667</v>
      </c>
      <c r="K2218" s="3" t="s">
        <v>2542</v>
      </c>
      <c r="L2218" s="17">
        <f t="shared" si="374"/>
        <v>281.13</v>
      </c>
      <c r="M2218" s="20">
        <f t="shared" si="375"/>
        <v>0.84725927506847365</v>
      </c>
      <c r="N2218" s="2">
        <v>10</v>
      </c>
      <c r="O2218" s="2">
        <v>3600000</v>
      </c>
      <c r="P2218" s="2">
        <v>3600000</v>
      </c>
      <c r="Q2218" s="2">
        <f t="shared" si="376"/>
        <v>0</v>
      </c>
      <c r="R2218" s="4">
        <f t="shared" si="377"/>
        <v>0</v>
      </c>
      <c r="S2218" s="2"/>
      <c r="T2218" s="9">
        <f t="shared" si="378"/>
        <v>90000</v>
      </c>
      <c r="U2218" s="2">
        <v>90000</v>
      </c>
      <c r="V2218" s="5">
        <f t="shared" si="379"/>
        <v>0</v>
      </c>
      <c r="W2218" s="4">
        <f t="shared" si="380"/>
        <v>0</v>
      </c>
      <c r="X2218" s="22">
        <f t="shared" si="381"/>
        <v>76253.334756162629</v>
      </c>
      <c r="Y2218" s="22">
        <f t="shared" si="382"/>
        <v>76253.334756162629</v>
      </c>
      <c r="Z2218" s="22">
        <f t="shared" si="384"/>
        <v>3050133.3902465049</v>
      </c>
      <c r="AA2218" s="2"/>
      <c r="AB2218" s="2">
        <v>2016</v>
      </c>
      <c r="AC2218" s="2">
        <f t="shared" si="383"/>
        <v>0</v>
      </c>
      <c r="AD2218" s="2" t="s">
        <v>27</v>
      </c>
    </row>
    <row r="2219" spans="1:30" x14ac:dyDescent="0.2">
      <c r="A2219">
        <v>43</v>
      </c>
      <c r="B2219" s="2" t="s">
        <v>900</v>
      </c>
      <c r="C2219" s="2" t="s">
        <v>22</v>
      </c>
      <c r="D2219" s="2" t="s">
        <v>23</v>
      </c>
      <c r="E2219" s="2" t="s">
        <v>2767</v>
      </c>
      <c r="F2219" s="2" t="s">
        <v>2776</v>
      </c>
      <c r="G2219" s="2">
        <v>53</v>
      </c>
      <c r="H2219" s="2">
        <v>62</v>
      </c>
      <c r="I2219" s="3">
        <v>42657</v>
      </c>
      <c r="J2219" s="3">
        <v>42667</v>
      </c>
      <c r="K2219" s="3" t="s">
        <v>2542</v>
      </c>
      <c r="L2219" s="17">
        <f t="shared" si="374"/>
        <v>281.13</v>
      </c>
      <c r="M2219" s="20">
        <f t="shared" si="375"/>
        <v>0.84725927506847365</v>
      </c>
      <c r="N2219" s="2">
        <v>10</v>
      </c>
      <c r="O2219" s="2">
        <v>4000000</v>
      </c>
      <c r="P2219" s="2">
        <v>3850000</v>
      </c>
      <c r="Q2219" s="2">
        <f t="shared" si="376"/>
        <v>-150000</v>
      </c>
      <c r="R2219" s="4">
        <f t="shared" si="377"/>
        <v>-3.7499999999999999E-2</v>
      </c>
      <c r="S2219" s="2"/>
      <c r="T2219" s="9">
        <f t="shared" si="378"/>
        <v>75471.698113207545</v>
      </c>
      <c r="U2219" s="2">
        <v>72642</v>
      </c>
      <c r="V2219" s="5">
        <f t="shared" si="379"/>
        <v>-2829.6981132075452</v>
      </c>
      <c r="W2219" s="4">
        <f t="shared" si="380"/>
        <v>-3.7493499999999978E-2</v>
      </c>
      <c r="X2219" s="22">
        <f t="shared" si="381"/>
        <v>63944.096231582917</v>
      </c>
      <c r="Y2219" s="22">
        <f t="shared" si="382"/>
        <v>61546.608259524066</v>
      </c>
      <c r="Z2219" s="22">
        <f t="shared" si="384"/>
        <v>3261970.2377547757</v>
      </c>
      <c r="AA2219" s="11">
        <v>1349</v>
      </c>
      <c r="AB2219" s="2">
        <v>1990</v>
      </c>
      <c r="AC2219" s="2">
        <f t="shared" si="383"/>
        <v>26</v>
      </c>
      <c r="AD2219" s="2" t="s">
        <v>83</v>
      </c>
    </row>
    <row r="2220" spans="1:30" x14ac:dyDescent="0.2">
      <c r="A2220">
        <v>43</v>
      </c>
      <c r="B2220" s="2" t="s">
        <v>1613</v>
      </c>
      <c r="C2220" s="2" t="s">
        <v>22</v>
      </c>
      <c r="D2220" s="2" t="s">
        <v>23</v>
      </c>
      <c r="E2220" s="2" t="s">
        <v>2767</v>
      </c>
      <c r="F2220" s="2" t="s">
        <v>2776</v>
      </c>
      <c r="G2220" s="2">
        <v>72</v>
      </c>
      <c r="H2220" s="2">
        <v>79</v>
      </c>
      <c r="I2220" s="3">
        <v>42657</v>
      </c>
      <c r="J2220" s="3">
        <v>42667</v>
      </c>
      <c r="K2220" s="3" t="s">
        <v>2542</v>
      </c>
      <c r="L2220" s="17">
        <f t="shared" si="374"/>
        <v>281.13</v>
      </c>
      <c r="M2220" s="20">
        <f t="shared" si="375"/>
        <v>0.84725927506847365</v>
      </c>
      <c r="N2220" s="2">
        <v>10</v>
      </c>
      <c r="O2220" s="2">
        <v>4600000</v>
      </c>
      <c r="P2220" s="2">
        <v>4950000</v>
      </c>
      <c r="Q2220" s="2">
        <f t="shared" si="376"/>
        <v>350000</v>
      </c>
      <c r="R2220" s="4">
        <f t="shared" si="377"/>
        <v>7.6086956521739135E-2</v>
      </c>
      <c r="S2220" s="2"/>
      <c r="T2220" s="9">
        <f t="shared" si="378"/>
        <v>63888.888888888891</v>
      </c>
      <c r="U2220" s="2">
        <v>68750</v>
      </c>
      <c r="V2220" s="5">
        <f t="shared" si="379"/>
        <v>4861.1111111111095</v>
      </c>
      <c r="W2220" s="4">
        <f t="shared" si="380"/>
        <v>7.6086956521739108E-2</v>
      </c>
      <c r="X2220" s="22">
        <f t="shared" si="381"/>
        <v>54130.45368493026</v>
      </c>
      <c r="Y2220" s="22">
        <f t="shared" si="382"/>
        <v>58249.07516095756</v>
      </c>
      <c r="Z2220" s="22">
        <f t="shared" si="384"/>
        <v>4193933.4115889445</v>
      </c>
      <c r="AA2220" s="11">
        <v>38753</v>
      </c>
      <c r="AB2220" s="2">
        <v>1982</v>
      </c>
      <c r="AC2220" s="2">
        <f t="shared" si="383"/>
        <v>34</v>
      </c>
      <c r="AD2220" s="2" t="s">
        <v>422</v>
      </c>
    </row>
    <row r="2221" spans="1:30" x14ac:dyDescent="0.2">
      <c r="A2221">
        <v>43</v>
      </c>
      <c r="B2221" s="2" t="s">
        <v>1760</v>
      </c>
      <c r="C2221" s="2" t="s">
        <v>22</v>
      </c>
      <c r="D2221" s="2" t="s">
        <v>23</v>
      </c>
      <c r="E2221" s="2" t="s">
        <v>2767</v>
      </c>
      <c r="F2221" s="2" t="s">
        <v>2776</v>
      </c>
      <c r="G2221" s="2">
        <v>77</v>
      </c>
      <c r="H2221" s="2">
        <v>85</v>
      </c>
      <c r="I2221" s="3">
        <v>42657</v>
      </c>
      <c r="J2221" s="3">
        <v>42667</v>
      </c>
      <c r="K2221" s="3" t="s">
        <v>2542</v>
      </c>
      <c r="L2221" s="17">
        <f t="shared" si="374"/>
        <v>281.13</v>
      </c>
      <c r="M2221" s="20">
        <f t="shared" si="375"/>
        <v>0.84725927506847365</v>
      </c>
      <c r="N2221" s="2">
        <v>10</v>
      </c>
      <c r="O2221" s="2">
        <v>4800000</v>
      </c>
      <c r="P2221" s="2">
        <v>5730000</v>
      </c>
      <c r="Q2221" s="2">
        <f t="shared" si="376"/>
        <v>930000</v>
      </c>
      <c r="R2221" s="4">
        <f t="shared" si="377"/>
        <v>0.19375000000000001</v>
      </c>
      <c r="S2221" s="2"/>
      <c r="T2221" s="9">
        <f t="shared" si="378"/>
        <v>62337.662337662339</v>
      </c>
      <c r="U2221" s="2">
        <v>74416</v>
      </c>
      <c r="V2221" s="5">
        <f t="shared" si="379"/>
        <v>12078.337662337661</v>
      </c>
      <c r="W2221" s="4">
        <f t="shared" si="380"/>
        <v>0.19375666666666663</v>
      </c>
      <c r="X2221" s="22">
        <f t="shared" si="381"/>
        <v>52816.162601671087</v>
      </c>
      <c r="Y2221" s="22">
        <f t="shared" si="382"/>
        <v>63049.646213495536</v>
      </c>
      <c r="Z2221" s="22">
        <f t="shared" si="384"/>
        <v>4854822.7584391562</v>
      </c>
      <c r="AA2221" s="2">
        <v>416</v>
      </c>
      <c r="AB2221" s="2">
        <v>1977</v>
      </c>
      <c r="AC2221" s="2">
        <f t="shared" si="383"/>
        <v>39</v>
      </c>
      <c r="AD2221" s="2" t="s">
        <v>37</v>
      </c>
    </row>
    <row r="2222" spans="1:30" x14ac:dyDescent="0.2">
      <c r="A2222">
        <v>43</v>
      </c>
      <c r="B2222" s="2" t="s">
        <v>495</v>
      </c>
      <c r="C2222" s="2" t="s">
        <v>22</v>
      </c>
      <c r="D2222" s="2" t="s">
        <v>23</v>
      </c>
      <c r="E2222" s="2" t="s">
        <v>2767</v>
      </c>
      <c r="F2222" s="2" t="s">
        <v>2776</v>
      </c>
      <c r="G2222" s="2">
        <v>43</v>
      </c>
      <c r="H2222" s="2">
        <v>47</v>
      </c>
      <c r="I2222" s="3">
        <v>42658</v>
      </c>
      <c r="J2222" s="3">
        <v>42668</v>
      </c>
      <c r="K2222" s="3" t="s">
        <v>2542</v>
      </c>
      <c r="L2222" s="17">
        <f t="shared" si="374"/>
        <v>281.13</v>
      </c>
      <c r="M2222" s="20">
        <f t="shared" si="375"/>
        <v>0.84725927506847365</v>
      </c>
      <c r="N2222" s="2">
        <v>10</v>
      </c>
      <c r="O2222" s="2">
        <v>3290000</v>
      </c>
      <c r="P2222" s="2">
        <v>3900000</v>
      </c>
      <c r="Q2222" s="2">
        <f t="shared" si="376"/>
        <v>610000</v>
      </c>
      <c r="R2222" s="4">
        <f t="shared" si="377"/>
        <v>0.18541033434650456</v>
      </c>
      <c r="S2222" s="2"/>
      <c r="T2222" s="9">
        <f t="shared" si="378"/>
        <v>76511.627906976748</v>
      </c>
      <c r="U2222" s="2">
        <v>90698</v>
      </c>
      <c r="V2222" s="5">
        <f t="shared" si="379"/>
        <v>14186.372093023252</v>
      </c>
      <c r="W2222" s="4">
        <f t="shared" si="380"/>
        <v>0.18541458966565344</v>
      </c>
      <c r="X2222" s="22">
        <f t="shared" si="381"/>
        <v>64825.186394773918</v>
      </c>
      <c r="Y2222" s="22">
        <f t="shared" si="382"/>
        <v>76844.721730160425</v>
      </c>
      <c r="Z2222" s="22">
        <f t="shared" si="384"/>
        <v>3304323.0343968985</v>
      </c>
      <c r="AA2222" s="11">
        <v>3321</v>
      </c>
      <c r="AB2222" s="2">
        <v>2010</v>
      </c>
      <c r="AC2222" s="2">
        <f t="shared" si="383"/>
        <v>6</v>
      </c>
      <c r="AD2222" s="2" t="s">
        <v>37</v>
      </c>
    </row>
    <row r="2223" spans="1:30" x14ac:dyDescent="0.2">
      <c r="A2223">
        <v>43</v>
      </c>
      <c r="B2223" s="2" t="s">
        <v>1980</v>
      </c>
      <c r="C2223" s="2" t="s">
        <v>22</v>
      </c>
      <c r="D2223" s="2" t="s">
        <v>23</v>
      </c>
      <c r="E2223" s="2" t="s">
        <v>2767</v>
      </c>
      <c r="F2223" s="2" t="s">
        <v>2776</v>
      </c>
      <c r="G2223" s="2">
        <v>85</v>
      </c>
      <c r="H2223" s="2">
        <v>96</v>
      </c>
      <c r="I2223" s="3">
        <v>42658</v>
      </c>
      <c r="J2223" s="3">
        <v>42668</v>
      </c>
      <c r="K2223" s="3" t="s">
        <v>2542</v>
      </c>
      <c r="L2223" s="17">
        <f t="shared" si="374"/>
        <v>281.13</v>
      </c>
      <c r="M2223" s="20">
        <f t="shared" si="375"/>
        <v>0.84725927506847365</v>
      </c>
      <c r="N2223" s="2">
        <v>10</v>
      </c>
      <c r="O2223" s="2">
        <v>6000000</v>
      </c>
      <c r="P2223" s="2">
        <v>6850000</v>
      </c>
      <c r="Q2223" s="2">
        <f t="shared" si="376"/>
        <v>850000</v>
      </c>
      <c r="R2223" s="4">
        <f t="shared" si="377"/>
        <v>0.14166666666666666</v>
      </c>
      <c r="S2223" s="2">
        <v>11486</v>
      </c>
      <c r="T2223" s="9">
        <f t="shared" si="378"/>
        <v>70723.364705882355</v>
      </c>
      <c r="U2223" s="2">
        <v>80723</v>
      </c>
      <c r="V2223" s="5">
        <f t="shared" si="379"/>
        <v>9999.6352941176447</v>
      </c>
      <c r="W2223" s="4">
        <f t="shared" si="380"/>
        <v>0.14139083081953444</v>
      </c>
      <c r="X2223" s="22">
        <f t="shared" si="381"/>
        <v>59921.02671110916</v>
      </c>
      <c r="Y2223" s="22">
        <f t="shared" si="382"/>
        <v>68393.310461352405</v>
      </c>
      <c r="Z2223" s="22">
        <f t="shared" si="384"/>
        <v>5813431.3892149543</v>
      </c>
      <c r="AA2223" s="11">
        <v>2197</v>
      </c>
      <c r="AB2223" s="2">
        <v>2002</v>
      </c>
      <c r="AC2223" s="2">
        <f t="shared" si="383"/>
        <v>14</v>
      </c>
      <c r="AD2223" s="2" t="s">
        <v>112</v>
      </c>
    </row>
    <row r="2224" spans="1:30" x14ac:dyDescent="0.2">
      <c r="A2224">
        <v>43</v>
      </c>
      <c r="B2224" s="2" t="s">
        <v>952</v>
      </c>
      <c r="C2224" s="2" t="s">
        <v>22</v>
      </c>
      <c r="D2224" s="2" t="s">
        <v>23</v>
      </c>
      <c r="E2224" s="2" t="s">
        <v>2767</v>
      </c>
      <c r="F2224" s="2" t="s">
        <v>2776</v>
      </c>
      <c r="G2224" s="2">
        <v>64</v>
      </c>
      <c r="H2224" s="2">
        <v>77</v>
      </c>
      <c r="I2224" s="3">
        <v>42658</v>
      </c>
      <c r="J2224" s="3">
        <v>42668</v>
      </c>
      <c r="K2224" s="3" t="s">
        <v>2542</v>
      </c>
      <c r="L2224" s="17">
        <f t="shared" si="374"/>
        <v>281.13</v>
      </c>
      <c r="M2224" s="20">
        <f t="shared" si="375"/>
        <v>0.84725927506847365</v>
      </c>
      <c r="N2224" s="2">
        <v>10</v>
      </c>
      <c r="O2224" s="2">
        <v>3500000</v>
      </c>
      <c r="P2224" s="2">
        <v>3750000</v>
      </c>
      <c r="Q2224" s="2">
        <f t="shared" si="376"/>
        <v>250000</v>
      </c>
      <c r="R2224" s="4">
        <f t="shared" si="377"/>
        <v>7.1428571428571425E-2</v>
      </c>
      <c r="S2224" s="2"/>
      <c r="T2224" s="9">
        <f t="shared" si="378"/>
        <v>54687.5</v>
      </c>
      <c r="U2224" s="2">
        <v>58594</v>
      </c>
      <c r="V2224" s="5">
        <f t="shared" si="379"/>
        <v>3906.5</v>
      </c>
      <c r="W2224" s="4">
        <f t="shared" si="380"/>
        <v>7.1433142857142862E-2</v>
      </c>
      <c r="X2224" s="22">
        <f t="shared" si="381"/>
        <v>46334.49160530715</v>
      </c>
      <c r="Y2224" s="22">
        <f t="shared" si="382"/>
        <v>49644.309963362146</v>
      </c>
      <c r="Z2224" s="22">
        <f t="shared" si="384"/>
        <v>3177235.8376551773</v>
      </c>
      <c r="AA2224" s="11">
        <v>4550</v>
      </c>
      <c r="AB2224" s="2">
        <v>1991</v>
      </c>
      <c r="AC2224" s="2">
        <f t="shared" si="383"/>
        <v>25</v>
      </c>
      <c r="AD2224" s="2" t="s">
        <v>37</v>
      </c>
    </row>
    <row r="2225" spans="1:30" x14ac:dyDescent="0.2">
      <c r="A2225">
        <v>43</v>
      </c>
      <c r="B2225" s="2" t="s">
        <v>2109</v>
      </c>
      <c r="C2225" s="2" t="s">
        <v>22</v>
      </c>
      <c r="D2225" s="2" t="s">
        <v>23</v>
      </c>
      <c r="E2225" s="2" t="s">
        <v>2767</v>
      </c>
      <c r="F2225" s="2" t="s">
        <v>2776</v>
      </c>
      <c r="G2225" s="2">
        <v>94</v>
      </c>
      <c r="H2225" s="2">
        <v>107</v>
      </c>
      <c r="I2225" s="3">
        <v>42658</v>
      </c>
      <c r="J2225" s="3">
        <v>42668</v>
      </c>
      <c r="K2225" s="3" t="s">
        <v>2542</v>
      </c>
      <c r="L2225" s="17">
        <f t="shared" si="374"/>
        <v>281.13</v>
      </c>
      <c r="M2225" s="20">
        <f t="shared" si="375"/>
        <v>0.84725927506847365</v>
      </c>
      <c r="N2225" s="2">
        <v>10</v>
      </c>
      <c r="O2225" s="2">
        <v>6200000</v>
      </c>
      <c r="P2225" s="2">
        <v>6800000</v>
      </c>
      <c r="Q2225" s="2">
        <f t="shared" si="376"/>
        <v>600000</v>
      </c>
      <c r="R2225" s="4">
        <f t="shared" si="377"/>
        <v>9.6774193548387094E-2</v>
      </c>
      <c r="S2225" s="2"/>
      <c r="T2225" s="9">
        <f t="shared" si="378"/>
        <v>65957.446808510635</v>
      </c>
      <c r="U2225" s="2">
        <v>72340</v>
      </c>
      <c r="V2225" s="5">
        <f t="shared" si="379"/>
        <v>6382.5531914893654</v>
      </c>
      <c r="W2225" s="4">
        <f t="shared" si="380"/>
        <v>9.6767741935483931E-2</v>
      </c>
      <c r="X2225" s="22">
        <f t="shared" si="381"/>
        <v>55883.058568346132</v>
      </c>
      <c r="Y2225" s="22">
        <f t="shared" si="382"/>
        <v>61290.735958453384</v>
      </c>
      <c r="Z2225" s="22">
        <f t="shared" si="384"/>
        <v>5761329.1800946184</v>
      </c>
      <c r="AA2225" s="11">
        <v>3217</v>
      </c>
      <c r="AB2225" s="2">
        <v>1987</v>
      </c>
      <c r="AC2225" s="2">
        <f t="shared" si="383"/>
        <v>29</v>
      </c>
      <c r="AD2225" s="2" t="s">
        <v>161</v>
      </c>
    </row>
    <row r="2226" spans="1:30" x14ac:dyDescent="0.2">
      <c r="A2226">
        <v>43</v>
      </c>
      <c r="B2226" s="2" t="s">
        <v>2396</v>
      </c>
      <c r="C2226" s="2" t="s">
        <v>22</v>
      </c>
      <c r="D2226" s="2" t="s">
        <v>23</v>
      </c>
      <c r="E2226" s="2" t="s">
        <v>2767</v>
      </c>
      <c r="F2226" s="2" t="s">
        <v>2776</v>
      </c>
      <c r="G2226" s="2">
        <v>125</v>
      </c>
      <c r="H2226" s="2">
        <v>138</v>
      </c>
      <c r="I2226" s="3">
        <v>42658</v>
      </c>
      <c r="J2226" s="3">
        <v>42668</v>
      </c>
      <c r="K2226" s="3" t="s">
        <v>2542</v>
      </c>
      <c r="L2226" s="17">
        <f t="shared" si="374"/>
        <v>281.13</v>
      </c>
      <c r="M2226" s="20">
        <f t="shared" si="375"/>
        <v>0.84725927506847365</v>
      </c>
      <c r="N2226" s="2">
        <v>10</v>
      </c>
      <c r="O2226" s="2">
        <v>8450000</v>
      </c>
      <c r="P2226" s="2">
        <v>9800000</v>
      </c>
      <c r="Q2226" s="2">
        <f t="shared" si="376"/>
        <v>1350000</v>
      </c>
      <c r="R2226" s="4">
        <f t="shared" si="377"/>
        <v>0.15976331360946747</v>
      </c>
      <c r="S2226" s="2">
        <v>86109</v>
      </c>
      <c r="T2226" s="9">
        <f t="shared" si="378"/>
        <v>68288.872000000003</v>
      </c>
      <c r="U2226" s="2">
        <v>79089</v>
      </c>
      <c r="V2226" s="5">
        <f t="shared" si="379"/>
        <v>10800.127999999997</v>
      </c>
      <c r="W2226" s="4">
        <f t="shared" si="380"/>
        <v>0.15815355684891086</v>
      </c>
      <c r="X2226" s="22">
        <f t="shared" si="381"/>
        <v>57858.38018596379</v>
      </c>
      <c r="Y2226" s="22">
        <f t="shared" si="382"/>
        <v>67008.888805890514</v>
      </c>
      <c r="Z2226" s="22">
        <f t="shared" si="384"/>
        <v>8376111.1007363144</v>
      </c>
      <c r="AA2226" s="11">
        <v>41322</v>
      </c>
      <c r="AB2226" s="2">
        <v>1981</v>
      </c>
      <c r="AC2226" s="2">
        <f t="shared" si="383"/>
        <v>35</v>
      </c>
      <c r="AD2226" s="2" t="s">
        <v>108</v>
      </c>
    </row>
    <row r="2227" spans="1:30" x14ac:dyDescent="0.2">
      <c r="A2227">
        <v>43</v>
      </c>
      <c r="B2227" s="2" t="s">
        <v>863</v>
      </c>
      <c r="C2227" s="2" t="s">
        <v>22</v>
      </c>
      <c r="D2227" s="2" t="s">
        <v>23</v>
      </c>
      <c r="E2227" s="2" t="s">
        <v>2767</v>
      </c>
      <c r="F2227" s="2" t="s">
        <v>2776</v>
      </c>
      <c r="G2227" s="2">
        <v>80</v>
      </c>
      <c r="H2227" s="2">
        <v>87</v>
      </c>
      <c r="I2227" s="3">
        <v>42658</v>
      </c>
      <c r="J2227" s="3">
        <v>42668</v>
      </c>
      <c r="K2227" s="3" t="s">
        <v>2542</v>
      </c>
      <c r="L2227" s="17">
        <f t="shared" si="374"/>
        <v>281.13</v>
      </c>
      <c r="M2227" s="20">
        <f t="shared" si="375"/>
        <v>0.84725927506847365</v>
      </c>
      <c r="N2227" s="2">
        <v>10</v>
      </c>
      <c r="O2227" s="2">
        <v>5500000</v>
      </c>
      <c r="P2227" s="2">
        <v>6750000</v>
      </c>
      <c r="Q2227" s="2">
        <f t="shared" si="376"/>
        <v>1250000</v>
      </c>
      <c r="R2227" s="4">
        <f t="shared" si="377"/>
        <v>0.22727272727272727</v>
      </c>
      <c r="S2227" s="2"/>
      <c r="T2227" s="9">
        <f t="shared" si="378"/>
        <v>68750</v>
      </c>
      <c r="U2227" s="2">
        <v>84375</v>
      </c>
      <c r="V2227" s="5">
        <f t="shared" si="379"/>
        <v>15625</v>
      </c>
      <c r="W2227" s="4">
        <f t="shared" si="380"/>
        <v>0.22727272727272727</v>
      </c>
      <c r="X2227" s="22">
        <f t="shared" si="381"/>
        <v>58249.07516095756</v>
      </c>
      <c r="Y2227" s="22">
        <f t="shared" si="382"/>
        <v>71487.501333902459</v>
      </c>
      <c r="Z2227" s="22">
        <f t="shared" si="384"/>
        <v>5719000.106712197</v>
      </c>
      <c r="AA2227" s="11">
        <v>2121</v>
      </c>
      <c r="AB2227" s="2">
        <v>1958</v>
      </c>
      <c r="AC2227" s="2">
        <f t="shared" si="383"/>
        <v>58</v>
      </c>
      <c r="AD2227" s="2" t="s">
        <v>161</v>
      </c>
    </row>
    <row r="2228" spans="1:30" x14ac:dyDescent="0.2">
      <c r="A2228">
        <v>43</v>
      </c>
      <c r="B2228" s="2" t="s">
        <v>2057</v>
      </c>
      <c r="C2228" s="2" t="s">
        <v>22</v>
      </c>
      <c r="D2228" s="2" t="s">
        <v>23</v>
      </c>
      <c r="E2228" s="2" t="s">
        <v>2767</v>
      </c>
      <c r="F2228" s="2" t="s">
        <v>2776</v>
      </c>
      <c r="G2228" s="2">
        <v>90</v>
      </c>
      <c r="H2228" s="2">
        <v>102</v>
      </c>
      <c r="I2228" s="3">
        <v>42658</v>
      </c>
      <c r="J2228" s="3">
        <v>42668</v>
      </c>
      <c r="K2228" s="3" t="s">
        <v>2542</v>
      </c>
      <c r="L2228" s="17">
        <f t="shared" si="374"/>
        <v>281.13</v>
      </c>
      <c r="M2228" s="20">
        <f t="shared" si="375"/>
        <v>0.84725927506847365</v>
      </c>
      <c r="N2228" s="2">
        <v>10</v>
      </c>
      <c r="O2228" s="2">
        <v>4700000</v>
      </c>
      <c r="P2228" s="2">
        <v>5250000</v>
      </c>
      <c r="Q2228" s="2">
        <f t="shared" si="376"/>
        <v>550000</v>
      </c>
      <c r="R2228" s="4">
        <f t="shared" si="377"/>
        <v>0.11702127659574468</v>
      </c>
      <c r="S2228" s="2">
        <v>90000</v>
      </c>
      <c r="T2228" s="9">
        <f t="shared" si="378"/>
        <v>53222.222222222219</v>
      </c>
      <c r="U2228" s="2">
        <v>59333</v>
      </c>
      <c r="V2228" s="5">
        <f t="shared" si="379"/>
        <v>6110.777777777781</v>
      </c>
      <c r="W2228" s="4">
        <f t="shared" si="380"/>
        <v>0.11481628392484348</v>
      </c>
      <c r="X2228" s="22">
        <f t="shared" si="381"/>
        <v>45093.021417533208</v>
      </c>
      <c r="Y2228" s="22">
        <f t="shared" si="382"/>
        <v>50270.434567637749</v>
      </c>
      <c r="Z2228" s="22">
        <f t="shared" si="384"/>
        <v>4524339.1110873977</v>
      </c>
      <c r="AA2228" s="11">
        <v>3175</v>
      </c>
      <c r="AB2228" s="2">
        <v>1950</v>
      </c>
      <c r="AC2228" s="2">
        <f t="shared" si="383"/>
        <v>66</v>
      </c>
      <c r="AD2228" s="2" t="s">
        <v>37</v>
      </c>
    </row>
    <row r="2229" spans="1:30" x14ac:dyDescent="0.2">
      <c r="A2229">
        <v>44</v>
      </c>
      <c r="B2229" s="2" t="s">
        <v>2254</v>
      </c>
      <c r="C2229" s="2" t="s">
        <v>22</v>
      </c>
      <c r="D2229" s="2" t="s">
        <v>23</v>
      </c>
      <c r="E2229" s="2" t="s">
        <v>2767</v>
      </c>
      <c r="F2229" s="2" t="s">
        <v>2776</v>
      </c>
      <c r="G2229" s="2">
        <v>106</v>
      </c>
      <c r="H2229" s="2">
        <v>121</v>
      </c>
      <c r="I2229" s="3">
        <v>42664</v>
      </c>
      <c r="J2229" s="3">
        <v>42674</v>
      </c>
      <c r="K2229" s="3" t="s">
        <v>2542</v>
      </c>
      <c r="L2229" s="17">
        <f t="shared" si="374"/>
        <v>281.13</v>
      </c>
      <c r="M2229" s="20">
        <f t="shared" si="375"/>
        <v>0.84725927506847365</v>
      </c>
      <c r="N2229" s="2">
        <v>10</v>
      </c>
      <c r="O2229" s="2">
        <v>8000000</v>
      </c>
      <c r="P2229" s="2">
        <v>8300000</v>
      </c>
      <c r="Q2229" s="2">
        <f t="shared" si="376"/>
        <v>300000</v>
      </c>
      <c r="R2229" s="4">
        <f t="shared" si="377"/>
        <v>3.7499999999999999E-2</v>
      </c>
      <c r="S2229" s="2"/>
      <c r="T2229" s="9">
        <f t="shared" si="378"/>
        <v>75471.698113207545</v>
      </c>
      <c r="U2229" s="2">
        <v>78302</v>
      </c>
      <c r="V2229" s="5">
        <f t="shared" si="379"/>
        <v>2830.3018867924548</v>
      </c>
      <c r="W2229" s="4">
        <f t="shared" si="380"/>
        <v>3.7501500000000028E-2</v>
      </c>
      <c r="X2229" s="22">
        <f t="shared" si="381"/>
        <v>63944.096231582917</v>
      </c>
      <c r="Y2229" s="22">
        <f t="shared" si="382"/>
        <v>66342.095756411625</v>
      </c>
      <c r="Z2229" s="22">
        <f t="shared" si="384"/>
        <v>7032262.150179632</v>
      </c>
      <c r="AA2229" s="2">
        <v>840</v>
      </c>
      <c r="AB2229" s="2">
        <v>2007</v>
      </c>
      <c r="AC2229" s="2">
        <f t="shared" si="383"/>
        <v>9</v>
      </c>
      <c r="AD2229" s="2" t="s">
        <v>61</v>
      </c>
    </row>
    <row r="2230" spans="1:30" x14ac:dyDescent="0.2">
      <c r="A2230">
        <v>44</v>
      </c>
      <c r="B2230" s="2" t="s">
        <v>1568</v>
      </c>
      <c r="C2230" s="2" t="s">
        <v>22</v>
      </c>
      <c r="D2230" s="2" t="s">
        <v>23</v>
      </c>
      <c r="E2230" s="2" t="s">
        <v>2767</v>
      </c>
      <c r="F2230" s="2" t="s">
        <v>2776</v>
      </c>
      <c r="G2230" s="2">
        <v>71</v>
      </c>
      <c r="H2230" s="2">
        <v>81</v>
      </c>
      <c r="I2230" s="3">
        <v>42664</v>
      </c>
      <c r="J2230" s="3">
        <v>42674</v>
      </c>
      <c r="K2230" s="3" t="s">
        <v>2542</v>
      </c>
      <c r="L2230" s="17">
        <f t="shared" si="374"/>
        <v>281.13</v>
      </c>
      <c r="M2230" s="20">
        <f t="shared" si="375"/>
        <v>0.84725927506847365</v>
      </c>
      <c r="N2230" s="2">
        <v>10</v>
      </c>
      <c r="O2230" s="2">
        <v>5350000</v>
      </c>
      <c r="P2230" s="2">
        <v>6000000</v>
      </c>
      <c r="Q2230" s="2">
        <f t="shared" si="376"/>
        <v>650000</v>
      </c>
      <c r="R2230" s="4">
        <f t="shared" si="377"/>
        <v>0.12149532710280374</v>
      </c>
      <c r="S2230" s="2">
        <v>64000</v>
      </c>
      <c r="T2230" s="9">
        <f t="shared" si="378"/>
        <v>76253.521126760563</v>
      </c>
      <c r="U2230" s="2">
        <v>85408</v>
      </c>
      <c r="V2230" s="5">
        <f t="shared" si="379"/>
        <v>9154.4788732394372</v>
      </c>
      <c r="W2230" s="4">
        <f t="shared" si="380"/>
        <v>0.12005319541928335</v>
      </c>
      <c r="X2230" s="22">
        <f t="shared" si="381"/>
        <v>64606.503031277694</v>
      </c>
      <c r="Y2230" s="22">
        <f t="shared" si="382"/>
        <v>72362.720165048202</v>
      </c>
      <c r="Z2230" s="22">
        <f t="shared" si="384"/>
        <v>5137753.1317184223</v>
      </c>
      <c r="AA2230" s="11">
        <v>2987</v>
      </c>
      <c r="AB2230" s="2">
        <v>1996</v>
      </c>
      <c r="AC2230" s="2">
        <f t="shared" si="383"/>
        <v>20</v>
      </c>
      <c r="AD2230" s="2" t="s">
        <v>46</v>
      </c>
    </row>
    <row r="2231" spans="1:30" x14ac:dyDescent="0.2">
      <c r="A2231">
        <v>44</v>
      </c>
      <c r="B2231" s="2" t="s">
        <v>1360</v>
      </c>
      <c r="C2231" s="2" t="s">
        <v>22</v>
      </c>
      <c r="D2231" s="2" t="s">
        <v>23</v>
      </c>
      <c r="E2231" s="2" t="s">
        <v>2767</v>
      </c>
      <c r="F2231" s="2" t="s">
        <v>2776</v>
      </c>
      <c r="G2231" s="2">
        <v>95</v>
      </c>
      <c r="H2231" s="2">
        <v>105</v>
      </c>
      <c r="I2231" s="3">
        <v>42664</v>
      </c>
      <c r="J2231" s="3">
        <v>42674</v>
      </c>
      <c r="K2231" s="3" t="s">
        <v>2542</v>
      </c>
      <c r="L2231" s="17">
        <f t="shared" si="374"/>
        <v>281.13</v>
      </c>
      <c r="M2231" s="20">
        <f t="shared" si="375"/>
        <v>0.84725927506847365</v>
      </c>
      <c r="N2231" s="2">
        <v>10</v>
      </c>
      <c r="O2231" s="2">
        <v>7000000</v>
      </c>
      <c r="P2231" s="2">
        <v>7000000</v>
      </c>
      <c r="Q2231" s="2">
        <f t="shared" si="376"/>
        <v>0</v>
      </c>
      <c r="R2231" s="4">
        <f t="shared" si="377"/>
        <v>0</v>
      </c>
      <c r="S2231" s="2"/>
      <c r="T2231" s="9">
        <f t="shared" si="378"/>
        <v>73684.210526315786</v>
      </c>
      <c r="U2231" s="2">
        <v>73684</v>
      </c>
      <c r="V2231" s="5">
        <f t="shared" si="379"/>
        <v>-0.21052631578641012</v>
      </c>
      <c r="W2231" s="4">
        <f t="shared" si="380"/>
        <v>-2.8571428571012802E-6</v>
      </c>
      <c r="X2231" s="22">
        <f t="shared" si="381"/>
        <v>62429.630794519107</v>
      </c>
      <c r="Y2231" s="22">
        <f t="shared" si="382"/>
        <v>62429.452424145413</v>
      </c>
      <c r="Z2231" s="22">
        <f t="shared" si="384"/>
        <v>5930797.9802938141</v>
      </c>
      <c r="AA2231" s="11">
        <v>6907</v>
      </c>
      <c r="AB2231" s="2">
        <v>1974</v>
      </c>
      <c r="AC2231" s="2">
        <f t="shared" si="383"/>
        <v>42</v>
      </c>
      <c r="AD2231" s="2" t="s">
        <v>161</v>
      </c>
    </row>
    <row r="2232" spans="1:30" x14ac:dyDescent="0.2">
      <c r="A2232">
        <v>44</v>
      </c>
      <c r="B2232" s="2" t="s">
        <v>2506</v>
      </c>
      <c r="C2232" s="2" t="s">
        <v>22</v>
      </c>
      <c r="D2232" s="2" t="s">
        <v>23</v>
      </c>
      <c r="E2232" s="2" t="s">
        <v>2767</v>
      </c>
      <c r="F2232" s="2" t="s">
        <v>2776</v>
      </c>
      <c r="G2232" s="2">
        <v>169</v>
      </c>
      <c r="H2232" s="2">
        <v>225</v>
      </c>
      <c r="I2232" s="3">
        <v>42664</v>
      </c>
      <c r="J2232" s="3">
        <v>42674</v>
      </c>
      <c r="K2232" s="3" t="s">
        <v>2542</v>
      </c>
      <c r="L2232" s="17">
        <f t="shared" si="374"/>
        <v>281.13</v>
      </c>
      <c r="M2232" s="20">
        <f t="shared" si="375"/>
        <v>0.84725927506847365</v>
      </c>
      <c r="N2232" s="2">
        <v>10</v>
      </c>
      <c r="O2232" s="2">
        <v>10500000</v>
      </c>
      <c r="P2232" s="2">
        <v>12300000</v>
      </c>
      <c r="Q2232" s="2">
        <f t="shared" si="376"/>
        <v>1800000</v>
      </c>
      <c r="R2232" s="4">
        <f t="shared" si="377"/>
        <v>0.17142857142857143</v>
      </c>
      <c r="S2232" s="2"/>
      <c r="T2232" s="9">
        <f t="shared" si="378"/>
        <v>62130.1775147929</v>
      </c>
      <c r="U2232" s="2">
        <v>72781</v>
      </c>
      <c r="V2232" s="5">
        <f t="shared" si="379"/>
        <v>10650.8224852071</v>
      </c>
      <c r="W2232" s="4">
        <f t="shared" si="380"/>
        <v>0.17142752380952381</v>
      </c>
      <c r="X2232" s="22">
        <f t="shared" si="381"/>
        <v>52640.369161059018</v>
      </c>
      <c r="Y2232" s="22">
        <f t="shared" si="382"/>
        <v>61664.377298758583</v>
      </c>
      <c r="Z2232" s="22">
        <f t="shared" si="384"/>
        <v>10421279.7634902</v>
      </c>
      <c r="AA2232" s="11">
        <v>1292</v>
      </c>
      <c r="AB2232" s="2">
        <v>1949</v>
      </c>
      <c r="AC2232" s="2">
        <f t="shared" si="383"/>
        <v>67</v>
      </c>
      <c r="AD2232" s="2" t="s">
        <v>161</v>
      </c>
    </row>
    <row r="2233" spans="1:30" x14ac:dyDescent="0.2">
      <c r="A2233">
        <v>44</v>
      </c>
      <c r="B2233" s="2" t="s">
        <v>2366</v>
      </c>
      <c r="C2233" s="2" t="s">
        <v>22</v>
      </c>
      <c r="D2233" s="2" t="s">
        <v>23</v>
      </c>
      <c r="E2233" s="2" t="s">
        <v>2767</v>
      </c>
      <c r="F2233" s="2" t="s">
        <v>2776</v>
      </c>
      <c r="G2233" s="2">
        <v>120</v>
      </c>
      <c r="H2233" s="2">
        <v>132</v>
      </c>
      <c r="I2233" s="3">
        <v>42665</v>
      </c>
      <c r="J2233" s="3">
        <v>42675</v>
      </c>
      <c r="K2233" s="3" t="s">
        <v>2543</v>
      </c>
      <c r="L2233" s="17">
        <f t="shared" si="374"/>
        <v>284.38</v>
      </c>
      <c r="M2233" s="20">
        <f t="shared" si="375"/>
        <v>0.83757648217174208</v>
      </c>
      <c r="N2233" s="2">
        <v>10</v>
      </c>
      <c r="O2233" s="2">
        <v>8800000</v>
      </c>
      <c r="P2233" s="2">
        <v>8800000</v>
      </c>
      <c r="Q2233" s="2">
        <f t="shared" si="376"/>
        <v>0</v>
      </c>
      <c r="R2233" s="4">
        <f t="shared" si="377"/>
        <v>0</v>
      </c>
      <c r="S2233" s="2">
        <v>62114</v>
      </c>
      <c r="T2233" s="9">
        <f t="shared" si="378"/>
        <v>73850.95</v>
      </c>
      <c r="U2233" s="2">
        <v>73851</v>
      </c>
      <c r="V2233" s="5">
        <f t="shared" si="379"/>
        <v>5.0000000002910383E-2</v>
      </c>
      <c r="W2233" s="4">
        <f t="shared" si="380"/>
        <v>6.7703936107674149E-7</v>
      </c>
      <c r="X2233" s="22">
        <f t="shared" si="381"/>
        <v>61855.818906041211</v>
      </c>
      <c r="Y2233" s="22">
        <f t="shared" si="382"/>
        <v>61855.860784865326</v>
      </c>
      <c r="Z2233" s="22">
        <f t="shared" si="384"/>
        <v>7422703.2941838391</v>
      </c>
      <c r="AA2233" s="11">
        <v>16358</v>
      </c>
      <c r="AB2233" s="2">
        <v>2005</v>
      </c>
      <c r="AC2233" s="2">
        <f t="shared" si="383"/>
        <v>11</v>
      </c>
      <c r="AD2233" s="2" t="s">
        <v>112</v>
      </c>
    </row>
    <row r="2234" spans="1:30" x14ac:dyDescent="0.2">
      <c r="A2234">
        <v>44</v>
      </c>
      <c r="B2234" s="2" t="s">
        <v>1466</v>
      </c>
      <c r="C2234" s="2" t="s">
        <v>22</v>
      </c>
      <c r="D2234" s="2" t="s">
        <v>23</v>
      </c>
      <c r="E2234" s="2" t="s">
        <v>2767</v>
      </c>
      <c r="F2234" s="2" t="s">
        <v>2776</v>
      </c>
      <c r="G2234" s="2">
        <v>68</v>
      </c>
      <c r="H2234" s="2">
        <v>78</v>
      </c>
      <c r="I2234" s="3">
        <v>42665</v>
      </c>
      <c r="J2234" s="3">
        <v>42675</v>
      </c>
      <c r="K2234" s="3" t="s">
        <v>2543</v>
      </c>
      <c r="L2234" s="17">
        <f t="shared" si="374"/>
        <v>284.38</v>
      </c>
      <c r="M2234" s="20">
        <f t="shared" si="375"/>
        <v>0.83757648217174208</v>
      </c>
      <c r="N2234" s="2">
        <v>10</v>
      </c>
      <c r="O2234" s="2">
        <v>4400000</v>
      </c>
      <c r="P2234" s="2">
        <v>5900000</v>
      </c>
      <c r="Q2234" s="2">
        <f t="shared" si="376"/>
        <v>1500000</v>
      </c>
      <c r="R2234" s="4">
        <f t="shared" si="377"/>
        <v>0.34090909090909088</v>
      </c>
      <c r="S2234" s="2"/>
      <c r="T2234" s="9">
        <f t="shared" si="378"/>
        <v>64705.882352941175</v>
      </c>
      <c r="U2234" s="2">
        <v>86765</v>
      </c>
      <c r="V2234" s="5">
        <f t="shared" si="379"/>
        <v>22059.117647058825</v>
      </c>
      <c r="W2234" s="4">
        <f t="shared" si="380"/>
        <v>0.34091363636363642</v>
      </c>
      <c r="X2234" s="22">
        <f t="shared" si="381"/>
        <v>54196.125316995072</v>
      </c>
      <c r="Y2234" s="22">
        <f t="shared" si="382"/>
        <v>72672.323475631201</v>
      </c>
      <c r="Z2234" s="22">
        <f t="shared" si="384"/>
        <v>4941717.9963429216</v>
      </c>
      <c r="AA2234" s="11">
        <v>16411</v>
      </c>
      <c r="AB2234" s="2">
        <v>1981</v>
      </c>
      <c r="AC2234" s="2">
        <f t="shared" si="383"/>
        <v>35</v>
      </c>
      <c r="AD2234" s="2" t="s">
        <v>46</v>
      </c>
    </row>
    <row r="2235" spans="1:30" x14ac:dyDescent="0.2">
      <c r="A2235">
        <v>45</v>
      </c>
      <c r="B2235" s="2" t="s">
        <v>338</v>
      </c>
      <c r="C2235" s="2" t="s">
        <v>22</v>
      </c>
      <c r="D2235" s="2" t="s">
        <v>23</v>
      </c>
      <c r="E2235" s="2" t="s">
        <v>2767</v>
      </c>
      <c r="F2235" s="2" t="s">
        <v>2776</v>
      </c>
      <c r="G2235" s="2">
        <v>37</v>
      </c>
      <c r="H2235" s="2">
        <v>43</v>
      </c>
      <c r="I2235" s="3">
        <v>42671</v>
      </c>
      <c r="J2235" s="3">
        <v>42681</v>
      </c>
      <c r="K2235" s="3" t="s">
        <v>2543</v>
      </c>
      <c r="L2235" s="17">
        <f t="shared" si="374"/>
        <v>284.38</v>
      </c>
      <c r="M2235" s="20">
        <f t="shared" si="375"/>
        <v>0.83757648217174208</v>
      </c>
      <c r="N2235" s="2">
        <v>10</v>
      </c>
      <c r="O2235" s="2">
        <v>2850000</v>
      </c>
      <c r="P2235" s="2">
        <v>3400000</v>
      </c>
      <c r="Q2235" s="2">
        <f t="shared" si="376"/>
        <v>550000</v>
      </c>
      <c r="R2235" s="4">
        <f t="shared" si="377"/>
        <v>0.19298245614035087</v>
      </c>
      <c r="S2235" s="2">
        <v>40126</v>
      </c>
      <c r="T2235" s="9">
        <f t="shared" si="378"/>
        <v>78111.513513513521</v>
      </c>
      <c r="U2235" s="2">
        <v>92976</v>
      </c>
      <c r="V2235" s="5">
        <f t="shared" si="379"/>
        <v>14864.486486486479</v>
      </c>
      <c r="W2235" s="4">
        <f t="shared" si="380"/>
        <v>0.19029827765294652</v>
      </c>
      <c r="X2235" s="22">
        <f t="shared" si="381"/>
        <v>65424.366705759145</v>
      </c>
      <c r="Y2235" s="22">
        <f t="shared" si="382"/>
        <v>77874.511006399887</v>
      </c>
      <c r="Z2235" s="22">
        <f t="shared" si="384"/>
        <v>2881356.9072367959</v>
      </c>
      <c r="AA2235" s="2">
        <v>712</v>
      </c>
      <c r="AB2235" s="2">
        <v>1984</v>
      </c>
      <c r="AC2235" s="2">
        <f t="shared" si="383"/>
        <v>32</v>
      </c>
      <c r="AD2235" s="2" t="s">
        <v>108</v>
      </c>
    </row>
    <row r="2236" spans="1:30" x14ac:dyDescent="0.2">
      <c r="A2236">
        <v>45</v>
      </c>
      <c r="B2236" s="2" t="s">
        <v>409</v>
      </c>
      <c r="C2236" s="2" t="s">
        <v>22</v>
      </c>
      <c r="D2236" s="2" t="s">
        <v>23</v>
      </c>
      <c r="E2236" s="2" t="s">
        <v>2767</v>
      </c>
      <c r="F2236" s="2" t="s">
        <v>2776</v>
      </c>
      <c r="G2236" s="2">
        <v>41</v>
      </c>
      <c r="H2236" s="2">
        <v>49</v>
      </c>
      <c r="I2236" s="3">
        <v>42672</v>
      </c>
      <c r="J2236" s="3">
        <v>42682</v>
      </c>
      <c r="K2236" s="3" t="s">
        <v>2543</v>
      </c>
      <c r="L2236" s="17">
        <f t="shared" si="374"/>
        <v>284.38</v>
      </c>
      <c r="M2236" s="20">
        <f t="shared" si="375"/>
        <v>0.83757648217174208</v>
      </c>
      <c r="N2236" s="2">
        <v>10</v>
      </c>
      <c r="O2236" s="2">
        <v>3900000</v>
      </c>
      <c r="P2236" s="2">
        <v>4000000</v>
      </c>
      <c r="Q2236" s="2">
        <f t="shared" si="376"/>
        <v>100000</v>
      </c>
      <c r="R2236" s="4">
        <f t="shared" si="377"/>
        <v>2.564102564102564E-2</v>
      </c>
      <c r="S2236" s="2"/>
      <c r="T2236" s="9">
        <f t="shared" si="378"/>
        <v>95121.951219512193</v>
      </c>
      <c r="U2236" s="2">
        <v>97561</v>
      </c>
      <c r="V2236" s="5">
        <f t="shared" si="379"/>
        <v>2439.0487804878067</v>
      </c>
      <c r="W2236" s="4">
        <f t="shared" si="380"/>
        <v>2.564128205128207E-2</v>
      </c>
      <c r="X2236" s="22">
        <f t="shared" si="381"/>
        <v>79671.909279751068</v>
      </c>
      <c r="Y2236" s="22">
        <f t="shared" si="382"/>
        <v>81714.799177157329</v>
      </c>
      <c r="Z2236" s="22">
        <f t="shared" si="384"/>
        <v>3350306.7662634505</v>
      </c>
      <c r="AA2236" s="11">
        <v>2947</v>
      </c>
      <c r="AB2236" s="2">
        <v>2016</v>
      </c>
      <c r="AC2236" s="2">
        <f t="shared" si="383"/>
        <v>0</v>
      </c>
      <c r="AD2236" s="2" t="s">
        <v>362</v>
      </c>
    </row>
    <row r="2237" spans="1:30" x14ac:dyDescent="0.2">
      <c r="A2237">
        <v>45</v>
      </c>
      <c r="B2237" s="2" t="s">
        <v>1647</v>
      </c>
      <c r="C2237" s="2" t="s">
        <v>22</v>
      </c>
      <c r="D2237" s="2" t="s">
        <v>23</v>
      </c>
      <c r="E2237" s="2" t="s">
        <v>2767</v>
      </c>
      <c r="F2237" s="2" t="s">
        <v>2776</v>
      </c>
      <c r="G2237" s="2">
        <v>79</v>
      </c>
      <c r="H2237" s="2">
        <v>90</v>
      </c>
      <c r="I2237" s="3">
        <v>42672</v>
      </c>
      <c r="J2237" s="3">
        <v>42682</v>
      </c>
      <c r="K2237" s="3" t="s">
        <v>2543</v>
      </c>
      <c r="L2237" s="17">
        <f t="shared" si="374"/>
        <v>284.38</v>
      </c>
      <c r="M2237" s="20">
        <f t="shared" si="375"/>
        <v>0.83757648217174208</v>
      </c>
      <c r="N2237" s="2">
        <v>10</v>
      </c>
      <c r="O2237" s="2">
        <v>5200000</v>
      </c>
      <c r="P2237" s="2">
        <v>5925000</v>
      </c>
      <c r="Q2237" s="2">
        <f t="shared" si="376"/>
        <v>725000</v>
      </c>
      <c r="R2237" s="4">
        <f t="shared" si="377"/>
        <v>0.13942307692307693</v>
      </c>
      <c r="S2237" s="2"/>
      <c r="T2237" s="9">
        <f t="shared" si="378"/>
        <v>65822.784810126584</v>
      </c>
      <c r="U2237" s="2">
        <v>75000</v>
      </c>
      <c r="V2237" s="5">
        <f t="shared" si="379"/>
        <v>9177.2151898734155</v>
      </c>
      <c r="W2237" s="4">
        <f t="shared" si="380"/>
        <v>0.13942307692307687</v>
      </c>
      <c r="X2237" s="22">
        <f t="shared" si="381"/>
        <v>55131.616548013408</v>
      </c>
      <c r="Y2237" s="22">
        <f t="shared" si="382"/>
        <v>62818.236162880654</v>
      </c>
      <c r="Z2237" s="22">
        <f t="shared" si="384"/>
        <v>4962640.6568675721</v>
      </c>
      <c r="AA2237" s="11">
        <v>13224</v>
      </c>
      <c r="AB2237" s="2">
        <v>1971</v>
      </c>
      <c r="AC2237" s="2">
        <f t="shared" si="383"/>
        <v>45</v>
      </c>
      <c r="AD2237" s="2" t="s">
        <v>186</v>
      </c>
    </row>
    <row r="2238" spans="1:30" x14ac:dyDescent="0.2">
      <c r="A2238">
        <v>46</v>
      </c>
      <c r="B2238" s="2" t="s">
        <v>308</v>
      </c>
      <c r="C2238" s="2" t="s">
        <v>22</v>
      </c>
      <c r="D2238" s="2" t="s">
        <v>23</v>
      </c>
      <c r="E2238" s="2" t="s">
        <v>2767</v>
      </c>
      <c r="F2238" s="2" t="s">
        <v>2776</v>
      </c>
      <c r="G2238" s="2">
        <v>36</v>
      </c>
      <c r="H2238" s="2">
        <v>41</v>
      </c>
      <c r="I2238" s="3">
        <v>42678</v>
      </c>
      <c r="J2238" s="3">
        <v>42688</v>
      </c>
      <c r="K2238" s="3" t="s">
        <v>2543</v>
      </c>
      <c r="L2238" s="17">
        <f t="shared" si="374"/>
        <v>284.38</v>
      </c>
      <c r="M2238" s="20">
        <f t="shared" si="375"/>
        <v>0.83757648217174208</v>
      </c>
      <c r="N2238" s="2">
        <v>10</v>
      </c>
      <c r="O2238" s="2">
        <v>3200000</v>
      </c>
      <c r="P2238" s="2">
        <v>3550000</v>
      </c>
      <c r="Q2238" s="2">
        <f t="shared" si="376"/>
        <v>350000</v>
      </c>
      <c r="R2238" s="4">
        <f t="shared" si="377"/>
        <v>0.109375</v>
      </c>
      <c r="S2238" s="2"/>
      <c r="T2238" s="9">
        <f t="shared" si="378"/>
        <v>88888.888888888891</v>
      </c>
      <c r="U2238" s="2">
        <v>98611</v>
      </c>
      <c r="V2238" s="5">
        <f t="shared" si="379"/>
        <v>9722.1111111111095</v>
      </c>
      <c r="W2238" s="4">
        <f t="shared" si="380"/>
        <v>0.10937374999999998</v>
      </c>
      <c r="X2238" s="22">
        <f t="shared" si="381"/>
        <v>74451.242859710415</v>
      </c>
      <c r="Y2238" s="22">
        <f t="shared" si="382"/>
        <v>82594.25448343766</v>
      </c>
      <c r="Z2238" s="22">
        <f t="shared" si="384"/>
        <v>2973393.1614037557</v>
      </c>
      <c r="AA2238" s="11">
        <v>2227</v>
      </c>
      <c r="AB2238" s="2">
        <v>1991</v>
      </c>
      <c r="AC2238" s="2">
        <f t="shared" si="383"/>
        <v>25</v>
      </c>
      <c r="AD2238" s="2" t="s">
        <v>61</v>
      </c>
    </row>
    <row r="2239" spans="1:30" x14ac:dyDescent="0.2">
      <c r="A2239">
        <v>46</v>
      </c>
      <c r="B2239" s="2" t="s">
        <v>1267</v>
      </c>
      <c r="C2239" s="2" t="s">
        <v>22</v>
      </c>
      <c r="D2239" s="2" t="s">
        <v>23</v>
      </c>
      <c r="E2239" s="2" t="s">
        <v>2767</v>
      </c>
      <c r="F2239" s="2" t="s">
        <v>2776</v>
      </c>
      <c r="G2239" s="2">
        <v>63</v>
      </c>
      <c r="H2239" s="2"/>
      <c r="I2239" s="3">
        <v>42679</v>
      </c>
      <c r="J2239" s="3">
        <v>42689</v>
      </c>
      <c r="K2239" s="3" t="s">
        <v>2543</v>
      </c>
      <c r="L2239" s="17">
        <f t="shared" si="374"/>
        <v>284.38</v>
      </c>
      <c r="M2239" s="20">
        <f t="shared" si="375"/>
        <v>0.83757648217174208</v>
      </c>
      <c r="N2239" s="2">
        <v>10</v>
      </c>
      <c r="O2239" s="2">
        <v>5250000</v>
      </c>
      <c r="P2239" s="2">
        <v>4090000</v>
      </c>
      <c r="Q2239" s="2">
        <f t="shared" si="376"/>
        <v>-1160000</v>
      </c>
      <c r="R2239" s="4">
        <f t="shared" si="377"/>
        <v>-0.22095238095238096</v>
      </c>
      <c r="S2239" s="2"/>
      <c r="T2239" s="9">
        <f t="shared" si="378"/>
        <v>83333.333333333328</v>
      </c>
      <c r="U2239" s="2">
        <v>64921</v>
      </c>
      <c r="V2239" s="5">
        <f t="shared" si="379"/>
        <v>-18412.333333333328</v>
      </c>
      <c r="W2239" s="4">
        <f t="shared" si="380"/>
        <v>-0.22094799999999995</v>
      </c>
      <c r="X2239" s="22">
        <f t="shared" si="381"/>
        <v>69798.040180978496</v>
      </c>
      <c r="Y2239" s="22">
        <f t="shared" si="382"/>
        <v>54376.302799071666</v>
      </c>
      <c r="Z2239" s="22">
        <f t="shared" si="384"/>
        <v>3425707.0763415149</v>
      </c>
      <c r="AA2239" s="2"/>
      <c r="AB2239" s="2">
        <v>2016</v>
      </c>
      <c r="AC2239" s="2">
        <f t="shared" si="383"/>
        <v>0</v>
      </c>
      <c r="AD2239" s="2" t="s">
        <v>105</v>
      </c>
    </row>
    <row r="2240" spans="1:30" x14ac:dyDescent="0.2">
      <c r="A2240">
        <v>46</v>
      </c>
      <c r="B2240" s="2" t="s">
        <v>2295</v>
      </c>
      <c r="C2240" s="2" t="s">
        <v>22</v>
      </c>
      <c r="D2240" s="2" t="s">
        <v>23</v>
      </c>
      <c r="E2240" s="2" t="s">
        <v>2767</v>
      </c>
      <c r="F2240" s="2" t="s">
        <v>2776</v>
      </c>
      <c r="G2240" s="2">
        <v>110</v>
      </c>
      <c r="H2240" s="2">
        <v>118</v>
      </c>
      <c r="I2240" s="3">
        <v>42679</v>
      </c>
      <c r="J2240" s="3">
        <v>42689</v>
      </c>
      <c r="K2240" s="3" t="s">
        <v>2543</v>
      </c>
      <c r="L2240" s="17">
        <f t="shared" si="374"/>
        <v>284.38</v>
      </c>
      <c r="M2240" s="20">
        <f t="shared" si="375"/>
        <v>0.83757648217174208</v>
      </c>
      <c r="N2240" s="2">
        <v>10</v>
      </c>
      <c r="O2240" s="2">
        <v>6100000</v>
      </c>
      <c r="P2240" s="2">
        <v>6905000</v>
      </c>
      <c r="Q2240" s="2">
        <f t="shared" si="376"/>
        <v>805000</v>
      </c>
      <c r="R2240" s="4">
        <f t="shared" si="377"/>
        <v>0.13196721311475409</v>
      </c>
      <c r="S2240" s="2"/>
      <c r="T2240" s="9">
        <f t="shared" si="378"/>
        <v>55454.545454545456</v>
      </c>
      <c r="U2240" s="2">
        <v>62773</v>
      </c>
      <c r="V2240" s="5">
        <f t="shared" si="379"/>
        <v>7318.4545454545441</v>
      </c>
      <c r="W2240" s="4">
        <f t="shared" si="380"/>
        <v>0.13197213114754094</v>
      </c>
      <c r="X2240" s="22">
        <f t="shared" si="381"/>
        <v>46447.423102251152</v>
      </c>
      <c r="Y2240" s="22">
        <f t="shared" si="382"/>
        <v>52577.188515366768</v>
      </c>
      <c r="Z2240" s="22">
        <f t="shared" si="384"/>
        <v>5783490.7366903443</v>
      </c>
      <c r="AA2240" s="11">
        <v>13712</v>
      </c>
      <c r="AB2240" s="2">
        <v>1985</v>
      </c>
      <c r="AC2240" s="2">
        <f t="shared" si="383"/>
        <v>31</v>
      </c>
      <c r="AD2240" s="2" t="s">
        <v>37</v>
      </c>
    </row>
    <row r="2241" spans="1:30" x14ac:dyDescent="0.2">
      <c r="A2241">
        <v>47</v>
      </c>
      <c r="B2241" s="2" t="s">
        <v>409</v>
      </c>
      <c r="C2241" s="2" t="s">
        <v>22</v>
      </c>
      <c r="D2241" s="2" t="s">
        <v>23</v>
      </c>
      <c r="E2241" s="2" t="s">
        <v>2767</v>
      </c>
      <c r="F2241" s="2" t="s">
        <v>2776</v>
      </c>
      <c r="G2241" s="2">
        <v>63</v>
      </c>
      <c r="H2241" s="2">
        <v>73</v>
      </c>
      <c r="I2241" s="3">
        <v>42686</v>
      </c>
      <c r="J2241" s="3">
        <v>42696</v>
      </c>
      <c r="K2241" s="3" t="s">
        <v>2543</v>
      </c>
      <c r="L2241" s="17">
        <f t="shared" si="374"/>
        <v>284.38</v>
      </c>
      <c r="M2241" s="20">
        <f t="shared" si="375"/>
        <v>0.83757648217174208</v>
      </c>
      <c r="N2241" s="2">
        <v>10</v>
      </c>
      <c r="O2241" s="2">
        <v>5200000</v>
      </c>
      <c r="P2241" s="2">
        <v>5100000</v>
      </c>
      <c r="Q2241" s="2">
        <f t="shared" si="376"/>
        <v>-100000</v>
      </c>
      <c r="R2241" s="4">
        <f t="shared" si="377"/>
        <v>-1.9230769230769232E-2</v>
      </c>
      <c r="S2241" s="2"/>
      <c r="T2241" s="9">
        <f t="shared" si="378"/>
        <v>82539.682539682544</v>
      </c>
      <c r="U2241" s="2">
        <v>80952</v>
      </c>
      <c r="V2241" s="5">
        <f t="shared" si="379"/>
        <v>-1587.6825396825443</v>
      </c>
      <c r="W2241" s="4">
        <f t="shared" si="380"/>
        <v>-1.9235384615384672E-2</v>
      </c>
      <c r="X2241" s="22">
        <f t="shared" si="381"/>
        <v>69133.296941159671</v>
      </c>
      <c r="Y2241" s="22">
        <f t="shared" si="382"/>
        <v>67803.491384766865</v>
      </c>
      <c r="Z2241" s="22">
        <f t="shared" si="384"/>
        <v>4271619.9572403124</v>
      </c>
      <c r="AA2241" s="11">
        <v>2947</v>
      </c>
      <c r="AB2241" s="2">
        <v>2016</v>
      </c>
      <c r="AC2241" s="2">
        <f t="shared" si="383"/>
        <v>0</v>
      </c>
      <c r="AD2241" s="2" t="s">
        <v>362</v>
      </c>
    </row>
    <row r="2242" spans="1:30" x14ac:dyDescent="0.2">
      <c r="A2242">
        <v>47</v>
      </c>
      <c r="B2242" s="2" t="s">
        <v>2166</v>
      </c>
      <c r="C2242" s="2" t="s">
        <v>22</v>
      </c>
      <c r="D2242" s="2" t="s">
        <v>23</v>
      </c>
      <c r="E2242" s="2" t="s">
        <v>2767</v>
      </c>
      <c r="F2242" s="2" t="s">
        <v>2776</v>
      </c>
      <c r="G2242" s="2">
        <v>98</v>
      </c>
      <c r="H2242" s="2">
        <v>109</v>
      </c>
      <c r="I2242" s="3">
        <v>42686</v>
      </c>
      <c r="J2242" s="3">
        <v>42696</v>
      </c>
      <c r="K2242" s="3" t="s">
        <v>2543</v>
      </c>
      <c r="L2242" s="17">
        <f t="shared" ref="L2242:L2305" si="385">IF(K2242="Januar",238.19,IF(K2242="Februar",240.59,IF(K2242="Mars",245.99,IF(K2242="April",250.79,IF(K2242="Mai",256.52,IF(K2242="Juni",259.83,IF(K2242="Juli",265.66,IF(K2242="August",272.21,IF(K2242="September",275.91,IF(K2242="Oktober",281.13,IF(K2242="November",284.38,IF(K2242="Desember",287.34,0))))))))))))</f>
        <v>284.38</v>
      </c>
      <c r="M2242" s="20">
        <f t="shared" ref="M2242:M2305" si="386">$L$2/L2242</f>
        <v>0.83757648217174208</v>
      </c>
      <c r="N2242" s="2">
        <v>10</v>
      </c>
      <c r="O2242" s="2">
        <v>6800000</v>
      </c>
      <c r="P2242" s="2">
        <v>7500000</v>
      </c>
      <c r="Q2242" s="2">
        <f t="shared" ref="Q2242:Q2305" si="387">P2242-O2242</f>
        <v>700000</v>
      </c>
      <c r="R2242" s="4">
        <f t="shared" ref="R2242:R2305" si="388">Q2242/O2242</f>
        <v>0.10294117647058823</v>
      </c>
      <c r="S2242" s="2"/>
      <c r="T2242" s="9">
        <f t="shared" ref="T2242:T2305" si="389">(O2242+S2242)/G2242</f>
        <v>69387.755102040814</v>
      </c>
      <c r="U2242" s="2">
        <v>76531</v>
      </c>
      <c r="V2242" s="5">
        <f t="shared" ref="V2242:V2305" si="390">U2242-T2242</f>
        <v>7143.2448979591863</v>
      </c>
      <c r="W2242" s="4">
        <f t="shared" ref="W2242:W2305" si="391">V2242/T2242</f>
        <v>0.10294676470588239</v>
      </c>
      <c r="X2242" s="22">
        <f t="shared" ref="X2242:X2305" si="392">T2242*M2242</f>
        <v>58117.551824161696</v>
      </c>
      <c r="Y2242" s="22">
        <f t="shared" ref="Y2242:Y2305" si="393">U2242*M2242</f>
        <v>64100.565757085591</v>
      </c>
      <c r="Z2242" s="22">
        <f t="shared" si="384"/>
        <v>6281855.4441943876</v>
      </c>
      <c r="AA2242" s="11">
        <v>3542</v>
      </c>
      <c r="AB2242" s="2">
        <v>2011</v>
      </c>
      <c r="AC2242" s="2">
        <f t="shared" ref="AC2242:AC2305" si="394">2016-AB2242</f>
        <v>5</v>
      </c>
      <c r="AD2242" s="2" t="s">
        <v>569</v>
      </c>
    </row>
    <row r="2243" spans="1:30" x14ac:dyDescent="0.2">
      <c r="A2243">
        <v>48</v>
      </c>
      <c r="B2243" s="2" t="s">
        <v>1989</v>
      </c>
      <c r="C2243" s="2" t="s">
        <v>22</v>
      </c>
      <c r="D2243" s="2" t="s">
        <v>23</v>
      </c>
      <c r="E2243" s="2" t="s">
        <v>2767</v>
      </c>
      <c r="F2243" s="2" t="s">
        <v>2776</v>
      </c>
      <c r="G2243" s="2">
        <v>112</v>
      </c>
      <c r="H2243" s="2">
        <v>123</v>
      </c>
      <c r="I2243" s="3">
        <v>42692</v>
      </c>
      <c r="J2243" s="3">
        <v>42702</v>
      </c>
      <c r="K2243" s="3" t="s">
        <v>2543</v>
      </c>
      <c r="L2243" s="17">
        <f t="shared" si="385"/>
        <v>284.38</v>
      </c>
      <c r="M2243" s="20">
        <f t="shared" si="386"/>
        <v>0.83757648217174208</v>
      </c>
      <c r="N2243" s="2">
        <v>10</v>
      </c>
      <c r="O2243" s="2">
        <v>5500000</v>
      </c>
      <c r="P2243" s="2">
        <v>5500000</v>
      </c>
      <c r="Q2243" s="2">
        <f t="shared" si="387"/>
        <v>0</v>
      </c>
      <c r="R2243" s="4">
        <f t="shared" si="388"/>
        <v>0</v>
      </c>
      <c r="S2243" s="2"/>
      <c r="T2243" s="9">
        <f t="shared" si="389"/>
        <v>49107.142857142855</v>
      </c>
      <c r="U2243" s="2">
        <v>49107</v>
      </c>
      <c r="V2243" s="5">
        <f t="shared" si="390"/>
        <v>-0.14285714285506401</v>
      </c>
      <c r="W2243" s="4">
        <f t="shared" si="391"/>
        <v>-2.9090909090485763E-6</v>
      </c>
      <c r="X2243" s="22">
        <f t="shared" si="392"/>
        <v>41130.987963790903</v>
      </c>
      <c r="Y2243" s="22">
        <f t="shared" si="393"/>
        <v>41130.86831000774</v>
      </c>
      <c r="Z2243" s="22">
        <f t="shared" ref="Z2243:Z2306" si="395">Y2243*G2243</f>
        <v>4606657.250720867</v>
      </c>
      <c r="AA2243" s="11">
        <v>9693</v>
      </c>
      <c r="AB2243" s="2">
        <v>1990</v>
      </c>
      <c r="AC2243" s="2">
        <f t="shared" si="394"/>
        <v>26</v>
      </c>
      <c r="AD2243" s="2" t="s">
        <v>37</v>
      </c>
    </row>
    <row r="2244" spans="1:30" x14ac:dyDescent="0.2">
      <c r="A2244">
        <v>48</v>
      </c>
      <c r="B2244" s="2" t="s">
        <v>1763</v>
      </c>
      <c r="C2244" s="2" t="s">
        <v>22</v>
      </c>
      <c r="D2244" s="2" t="s">
        <v>23</v>
      </c>
      <c r="E2244" s="2" t="s">
        <v>2767</v>
      </c>
      <c r="F2244" s="2" t="s">
        <v>2776</v>
      </c>
      <c r="G2244" s="2">
        <v>77</v>
      </c>
      <c r="H2244" s="2">
        <v>85</v>
      </c>
      <c r="I2244" s="3">
        <v>42692</v>
      </c>
      <c r="J2244" s="3">
        <v>42702</v>
      </c>
      <c r="K2244" s="3" t="s">
        <v>2543</v>
      </c>
      <c r="L2244" s="17">
        <f t="shared" si="385"/>
        <v>284.38</v>
      </c>
      <c r="M2244" s="20">
        <f t="shared" si="386"/>
        <v>0.83757648217174208</v>
      </c>
      <c r="N2244" s="2">
        <v>10</v>
      </c>
      <c r="O2244" s="2">
        <v>4850000</v>
      </c>
      <c r="P2244" s="2">
        <v>5150000</v>
      </c>
      <c r="Q2244" s="2">
        <f t="shared" si="387"/>
        <v>300000</v>
      </c>
      <c r="R2244" s="4">
        <f t="shared" si="388"/>
        <v>6.1855670103092786E-2</v>
      </c>
      <c r="S2244" s="2"/>
      <c r="T2244" s="9">
        <f t="shared" si="389"/>
        <v>62987.012987012989</v>
      </c>
      <c r="U2244" s="2">
        <v>66883</v>
      </c>
      <c r="V2244" s="5">
        <f t="shared" si="390"/>
        <v>3895.9870129870105</v>
      </c>
      <c r="W2244" s="4">
        <f t="shared" si="391"/>
        <v>6.1853814432989651E-2</v>
      </c>
      <c r="X2244" s="22">
        <f t="shared" si="392"/>
        <v>52756.440760168174</v>
      </c>
      <c r="Y2244" s="22">
        <f t="shared" si="393"/>
        <v>56019.627857092622</v>
      </c>
      <c r="Z2244" s="22">
        <f t="shared" si="395"/>
        <v>4313511.344996132</v>
      </c>
      <c r="AA2244" s="11">
        <v>9693</v>
      </c>
      <c r="AB2244" s="2">
        <v>1990</v>
      </c>
      <c r="AC2244" s="2">
        <f t="shared" si="394"/>
        <v>26</v>
      </c>
      <c r="AD2244" s="2" t="s">
        <v>108</v>
      </c>
    </row>
    <row r="2245" spans="1:30" x14ac:dyDescent="0.2">
      <c r="A2245">
        <v>48</v>
      </c>
      <c r="B2245" s="2" t="s">
        <v>1571</v>
      </c>
      <c r="C2245" s="2" t="s">
        <v>22</v>
      </c>
      <c r="D2245" s="2" t="s">
        <v>23</v>
      </c>
      <c r="E2245" s="2" t="s">
        <v>2767</v>
      </c>
      <c r="F2245" s="2" t="s">
        <v>2776</v>
      </c>
      <c r="G2245" s="2">
        <v>71</v>
      </c>
      <c r="H2245" s="2">
        <v>80</v>
      </c>
      <c r="I2245" s="3">
        <v>42692</v>
      </c>
      <c r="J2245" s="3">
        <v>42702</v>
      </c>
      <c r="K2245" s="3" t="s">
        <v>2543</v>
      </c>
      <c r="L2245" s="17">
        <f t="shared" si="385"/>
        <v>284.38</v>
      </c>
      <c r="M2245" s="20">
        <f t="shared" si="386"/>
        <v>0.83757648217174208</v>
      </c>
      <c r="N2245" s="2">
        <v>10</v>
      </c>
      <c r="O2245" s="2">
        <v>3800000</v>
      </c>
      <c r="P2245" s="2">
        <v>4560000</v>
      </c>
      <c r="Q2245" s="2">
        <f t="shared" si="387"/>
        <v>760000</v>
      </c>
      <c r="R2245" s="4">
        <f t="shared" si="388"/>
        <v>0.2</v>
      </c>
      <c r="S2245" s="2">
        <v>101180</v>
      </c>
      <c r="T2245" s="9">
        <f t="shared" si="389"/>
        <v>54946.197183098593</v>
      </c>
      <c r="U2245" s="2">
        <v>65650</v>
      </c>
      <c r="V2245" s="5">
        <f t="shared" si="390"/>
        <v>10703.802816901407</v>
      </c>
      <c r="W2245" s="4">
        <f t="shared" si="391"/>
        <v>0.19480516151523383</v>
      </c>
      <c r="X2245" s="22">
        <f t="shared" si="392"/>
        <v>46021.642545334602</v>
      </c>
      <c r="Y2245" s="22">
        <f t="shared" si="393"/>
        <v>54986.896054574871</v>
      </c>
      <c r="Z2245" s="22">
        <f t="shared" si="395"/>
        <v>3904069.6198748159</v>
      </c>
      <c r="AA2245" s="11">
        <v>3020</v>
      </c>
      <c r="AB2245" s="2">
        <v>1950</v>
      </c>
      <c r="AC2245" s="2">
        <f t="shared" si="394"/>
        <v>66</v>
      </c>
      <c r="AD2245" s="2" t="s">
        <v>37</v>
      </c>
    </row>
    <row r="2246" spans="1:30" x14ac:dyDescent="0.2">
      <c r="A2246">
        <v>1</v>
      </c>
      <c r="B2246" s="2" t="s">
        <v>340</v>
      </c>
      <c r="C2246" s="2" t="s">
        <v>22</v>
      </c>
      <c r="D2246" s="2" t="s">
        <v>23</v>
      </c>
      <c r="E2246" s="2" t="s">
        <v>2767</v>
      </c>
      <c r="F2246" s="2" t="s">
        <v>2776</v>
      </c>
      <c r="G2246" s="2">
        <v>38</v>
      </c>
      <c r="H2246" s="2">
        <v>42</v>
      </c>
      <c r="I2246" s="3">
        <v>42363</v>
      </c>
      <c r="J2246" s="3">
        <v>42374</v>
      </c>
      <c r="K2246" s="3" t="s">
        <v>2533</v>
      </c>
      <c r="L2246" s="17">
        <f t="shared" si="385"/>
        <v>238.19</v>
      </c>
      <c r="M2246" s="20">
        <f t="shared" si="386"/>
        <v>1</v>
      </c>
      <c r="N2246" s="2">
        <v>11</v>
      </c>
      <c r="O2246" s="2">
        <v>2290000</v>
      </c>
      <c r="P2246" s="2">
        <v>2270000</v>
      </c>
      <c r="Q2246" s="2">
        <f t="shared" si="387"/>
        <v>-20000</v>
      </c>
      <c r="R2246" s="4">
        <f t="shared" si="388"/>
        <v>-8.7336244541484712E-3</v>
      </c>
      <c r="S2246" s="2"/>
      <c r="T2246" s="9">
        <f t="shared" si="389"/>
        <v>60263.15789473684</v>
      </c>
      <c r="U2246" s="2">
        <v>59737</v>
      </c>
      <c r="V2246" s="5">
        <f t="shared" si="390"/>
        <v>-526.15789473683981</v>
      </c>
      <c r="W2246" s="4">
        <f t="shared" si="391"/>
        <v>-8.7310043668121888E-3</v>
      </c>
      <c r="X2246" s="22">
        <f t="shared" si="392"/>
        <v>60263.15789473684</v>
      </c>
      <c r="Y2246" s="22">
        <f t="shared" si="393"/>
        <v>59737</v>
      </c>
      <c r="Z2246" s="22">
        <f t="shared" si="395"/>
        <v>2270006</v>
      </c>
      <c r="AA2246" s="11">
        <v>3311</v>
      </c>
      <c r="AB2246" s="2">
        <v>1962</v>
      </c>
      <c r="AC2246" s="2">
        <f t="shared" si="394"/>
        <v>54</v>
      </c>
      <c r="AD2246" s="2" t="s">
        <v>37</v>
      </c>
    </row>
    <row r="2247" spans="1:30" x14ac:dyDescent="0.2">
      <c r="A2247">
        <v>2</v>
      </c>
      <c r="B2247" s="2" t="s">
        <v>2086</v>
      </c>
      <c r="C2247" s="2" t="s">
        <v>22</v>
      </c>
      <c r="D2247" s="2" t="s">
        <v>23</v>
      </c>
      <c r="E2247" s="2" t="s">
        <v>2767</v>
      </c>
      <c r="F2247" s="2" t="s">
        <v>2776</v>
      </c>
      <c r="G2247" s="2">
        <v>93</v>
      </c>
      <c r="H2247" s="2">
        <v>103</v>
      </c>
      <c r="I2247" s="3">
        <v>42370</v>
      </c>
      <c r="J2247" s="3">
        <v>42381</v>
      </c>
      <c r="K2247" s="3" t="s">
        <v>2533</v>
      </c>
      <c r="L2247" s="17">
        <f t="shared" si="385"/>
        <v>238.19</v>
      </c>
      <c r="M2247" s="20">
        <f t="shared" si="386"/>
        <v>1</v>
      </c>
      <c r="N2247" s="2">
        <v>11</v>
      </c>
      <c r="O2247" s="2">
        <v>7000000</v>
      </c>
      <c r="P2247" s="2">
        <v>7850000</v>
      </c>
      <c r="Q2247" s="2">
        <f t="shared" si="387"/>
        <v>850000</v>
      </c>
      <c r="R2247" s="4">
        <f t="shared" si="388"/>
        <v>0.12142857142857143</v>
      </c>
      <c r="S2247" s="2"/>
      <c r="T2247" s="9">
        <f t="shared" si="389"/>
        <v>75268.817204301071</v>
      </c>
      <c r="U2247" s="2">
        <v>84409</v>
      </c>
      <c r="V2247" s="5">
        <f t="shared" si="390"/>
        <v>9140.1827956989291</v>
      </c>
      <c r="W2247" s="4">
        <f t="shared" si="391"/>
        <v>0.1214338571428572</v>
      </c>
      <c r="X2247" s="22">
        <f t="shared" si="392"/>
        <v>75268.817204301071</v>
      </c>
      <c r="Y2247" s="22">
        <f t="shared" si="393"/>
        <v>84409</v>
      </c>
      <c r="Z2247" s="22">
        <f t="shared" si="395"/>
        <v>7850037</v>
      </c>
      <c r="AA2247" s="11">
        <v>1384</v>
      </c>
      <c r="AB2247" s="2">
        <v>2012</v>
      </c>
      <c r="AC2247" s="2">
        <f t="shared" si="394"/>
        <v>4</v>
      </c>
      <c r="AD2247" s="2" t="s">
        <v>213</v>
      </c>
    </row>
    <row r="2248" spans="1:30" x14ac:dyDescent="0.2">
      <c r="A2248">
        <v>2</v>
      </c>
      <c r="B2248" s="2" t="s">
        <v>690</v>
      </c>
      <c r="C2248" s="2" t="s">
        <v>22</v>
      </c>
      <c r="D2248" s="2" t="s">
        <v>23</v>
      </c>
      <c r="E2248" s="2" t="s">
        <v>2767</v>
      </c>
      <c r="F2248" s="2" t="s">
        <v>2776</v>
      </c>
      <c r="G2248" s="2">
        <v>49</v>
      </c>
      <c r="H2248" s="2">
        <v>55</v>
      </c>
      <c r="I2248" s="3">
        <v>42370</v>
      </c>
      <c r="J2248" s="3">
        <v>42381</v>
      </c>
      <c r="K2248" s="3" t="s">
        <v>2533</v>
      </c>
      <c r="L2248" s="17">
        <f t="shared" si="385"/>
        <v>238.19</v>
      </c>
      <c r="M2248" s="20">
        <f t="shared" si="386"/>
        <v>1</v>
      </c>
      <c r="N2248" s="2">
        <v>11</v>
      </c>
      <c r="O2248" s="2">
        <v>2800000</v>
      </c>
      <c r="P2248" s="2">
        <v>3200000</v>
      </c>
      <c r="Q2248" s="2">
        <f t="shared" si="387"/>
        <v>400000</v>
      </c>
      <c r="R2248" s="4">
        <f t="shared" si="388"/>
        <v>0.14285714285714285</v>
      </c>
      <c r="S2248" s="2"/>
      <c r="T2248" s="9">
        <f t="shared" si="389"/>
        <v>57142.857142857145</v>
      </c>
      <c r="U2248" s="2">
        <v>65306</v>
      </c>
      <c r="V2248" s="5">
        <f t="shared" si="390"/>
        <v>8163.1428571428551</v>
      </c>
      <c r="W2248" s="4">
        <f t="shared" si="391"/>
        <v>0.14285499999999995</v>
      </c>
      <c r="X2248" s="22">
        <f t="shared" si="392"/>
        <v>57142.857142857145</v>
      </c>
      <c r="Y2248" s="22">
        <f t="shared" si="393"/>
        <v>65306</v>
      </c>
      <c r="Z2248" s="22">
        <f t="shared" si="395"/>
        <v>3199994</v>
      </c>
      <c r="AA2248" s="11">
        <v>6573</v>
      </c>
      <c r="AB2248" s="2">
        <v>2005</v>
      </c>
      <c r="AC2248" s="2">
        <f t="shared" si="394"/>
        <v>11</v>
      </c>
      <c r="AD2248" s="2" t="s">
        <v>108</v>
      </c>
    </row>
    <row r="2249" spans="1:30" x14ac:dyDescent="0.2">
      <c r="A2249">
        <v>2</v>
      </c>
      <c r="B2249" s="2" t="s">
        <v>1963</v>
      </c>
      <c r="C2249" s="2" t="s">
        <v>22</v>
      </c>
      <c r="D2249" s="2" t="s">
        <v>23</v>
      </c>
      <c r="E2249" s="2" t="s">
        <v>2767</v>
      </c>
      <c r="F2249" s="2" t="s">
        <v>2776</v>
      </c>
      <c r="G2249" s="2">
        <v>85</v>
      </c>
      <c r="H2249" s="2"/>
      <c r="I2249" s="3">
        <v>42370</v>
      </c>
      <c r="J2249" s="3">
        <v>42381</v>
      </c>
      <c r="K2249" s="3" t="s">
        <v>2533</v>
      </c>
      <c r="L2249" s="17">
        <f t="shared" si="385"/>
        <v>238.19</v>
      </c>
      <c r="M2249" s="20">
        <f t="shared" si="386"/>
        <v>1</v>
      </c>
      <c r="N2249" s="2">
        <v>11</v>
      </c>
      <c r="O2249" s="2">
        <v>4700000</v>
      </c>
      <c r="P2249" s="2">
        <v>4840000</v>
      </c>
      <c r="Q2249" s="2">
        <f t="shared" si="387"/>
        <v>140000</v>
      </c>
      <c r="R2249" s="4">
        <f t="shared" si="388"/>
        <v>2.9787234042553193E-2</v>
      </c>
      <c r="S2249" s="2">
        <v>108000</v>
      </c>
      <c r="T2249" s="9">
        <f t="shared" si="389"/>
        <v>56564.705882352944</v>
      </c>
      <c r="U2249" s="2">
        <v>58212</v>
      </c>
      <c r="V2249" s="5">
        <f t="shared" si="390"/>
        <v>1647.2941176470558</v>
      </c>
      <c r="W2249" s="4">
        <f t="shared" si="391"/>
        <v>2.9122296173044869E-2</v>
      </c>
      <c r="X2249" s="22">
        <f t="shared" si="392"/>
        <v>56564.705882352944</v>
      </c>
      <c r="Y2249" s="22">
        <f t="shared" si="393"/>
        <v>58212</v>
      </c>
      <c r="Z2249" s="22">
        <f t="shared" si="395"/>
        <v>4948020</v>
      </c>
      <c r="AA2249" s="11">
        <v>31566</v>
      </c>
      <c r="AB2249" s="2">
        <v>1980</v>
      </c>
      <c r="AC2249" s="2">
        <f t="shared" si="394"/>
        <v>36</v>
      </c>
      <c r="AD2249" s="2" t="s">
        <v>421</v>
      </c>
    </row>
    <row r="2250" spans="1:30" x14ac:dyDescent="0.2">
      <c r="A2250">
        <v>3</v>
      </c>
      <c r="B2250" s="2" t="s">
        <v>2372</v>
      </c>
      <c r="C2250" s="2" t="s">
        <v>22</v>
      </c>
      <c r="D2250" s="2" t="s">
        <v>23</v>
      </c>
      <c r="E2250" s="2" t="s">
        <v>2767</v>
      </c>
      <c r="F2250" s="2" t="s">
        <v>2776</v>
      </c>
      <c r="G2250" s="2">
        <v>122</v>
      </c>
      <c r="H2250" s="2">
        <v>138</v>
      </c>
      <c r="I2250" s="3">
        <v>42378</v>
      </c>
      <c r="J2250" s="3">
        <v>42389</v>
      </c>
      <c r="K2250" s="3" t="s">
        <v>2533</v>
      </c>
      <c r="L2250" s="17">
        <f t="shared" si="385"/>
        <v>238.19</v>
      </c>
      <c r="M2250" s="20">
        <f t="shared" si="386"/>
        <v>1</v>
      </c>
      <c r="N2250" s="2">
        <v>11</v>
      </c>
      <c r="O2250" s="2">
        <v>6100000</v>
      </c>
      <c r="P2250" s="2">
        <v>5650000</v>
      </c>
      <c r="Q2250" s="2">
        <f t="shared" si="387"/>
        <v>-450000</v>
      </c>
      <c r="R2250" s="4">
        <f t="shared" si="388"/>
        <v>-7.3770491803278687E-2</v>
      </c>
      <c r="S2250" s="2">
        <v>152199</v>
      </c>
      <c r="T2250" s="9">
        <f t="shared" si="389"/>
        <v>51247.532786885247</v>
      </c>
      <c r="U2250" s="2">
        <v>47559</v>
      </c>
      <c r="V2250" s="5">
        <f t="shared" si="390"/>
        <v>-3688.5327868852473</v>
      </c>
      <c r="W2250" s="4">
        <f t="shared" si="391"/>
        <v>-7.1974836373570356E-2</v>
      </c>
      <c r="X2250" s="22">
        <f t="shared" si="392"/>
        <v>51247.532786885247</v>
      </c>
      <c r="Y2250" s="22">
        <f t="shared" si="393"/>
        <v>47559</v>
      </c>
      <c r="Z2250" s="22">
        <f t="shared" si="395"/>
        <v>5802198</v>
      </c>
      <c r="AA2250" s="2"/>
      <c r="AB2250" s="2">
        <v>1977</v>
      </c>
      <c r="AC2250" s="2">
        <f t="shared" si="394"/>
        <v>39</v>
      </c>
      <c r="AD2250" s="2" t="s">
        <v>108</v>
      </c>
    </row>
    <row r="2251" spans="1:30" x14ac:dyDescent="0.2">
      <c r="A2251">
        <v>3</v>
      </c>
      <c r="B2251" s="2" t="s">
        <v>1573</v>
      </c>
      <c r="C2251" s="2" t="s">
        <v>22</v>
      </c>
      <c r="D2251" s="2" t="s">
        <v>23</v>
      </c>
      <c r="E2251" s="2" t="s">
        <v>2767</v>
      </c>
      <c r="F2251" s="2" t="s">
        <v>2776</v>
      </c>
      <c r="G2251" s="2">
        <v>72</v>
      </c>
      <c r="H2251" s="2">
        <v>80</v>
      </c>
      <c r="I2251" s="3">
        <v>42378</v>
      </c>
      <c r="J2251" s="3">
        <v>42389</v>
      </c>
      <c r="K2251" s="3" t="s">
        <v>2533</v>
      </c>
      <c r="L2251" s="17">
        <f t="shared" si="385"/>
        <v>238.19</v>
      </c>
      <c r="M2251" s="20">
        <f t="shared" si="386"/>
        <v>1</v>
      </c>
      <c r="N2251" s="2">
        <v>11</v>
      </c>
      <c r="O2251" s="2">
        <v>3250000</v>
      </c>
      <c r="P2251" s="2">
        <v>3500000</v>
      </c>
      <c r="Q2251" s="2">
        <f t="shared" si="387"/>
        <v>250000</v>
      </c>
      <c r="R2251" s="4">
        <f t="shared" si="388"/>
        <v>7.6923076923076927E-2</v>
      </c>
      <c r="S2251" s="2">
        <v>323123</v>
      </c>
      <c r="T2251" s="9">
        <f t="shared" si="389"/>
        <v>49626.708333333336</v>
      </c>
      <c r="U2251" s="2">
        <v>53099</v>
      </c>
      <c r="V2251" s="5">
        <f t="shared" si="390"/>
        <v>3472.2916666666642</v>
      </c>
      <c r="W2251" s="4">
        <f t="shared" si="391"/>
        <v>6.9968204285158903E-2</v>
      </c>
      <c r="X2251" s="22">
        <f t="shared" si="392"/>
        <v>49626.708333333336</v>
      </c>
      <c r="Y2251" s="22">
        <f t="shared" si="393"/>
        <v>53099</v>
      </c>
      <c r="Z2251" s="22">
        <f t="shared" si="395"/>
        <v>3823128</v>
      </c>
      <c r="AA2251" s="11">
        <v>21016</v>
      </c>
      <c r="AB2251" s="2">
        <v>1969</v>
      </c>
      <c r="AC2251" s="2">
        <f t="shared" si="394"/>
        <v>47</v>
      </c>
      <c r="AD2251" s="2" t="s">
        <v>137</v>
      </c>
    </row>
    <row r="2252" spans="1:30" x14ac:dyDescent="0.2">
      <c r="A2252">
        <v>3</v>
      </c>
      <c r="B2252" s="2" t="s">
        <v>2150</v>
      </c>
      <c r="C2252" s="2" t="s">
        <v>22</v>
      </c>
      <c r="D2252" s="2" t="s">
        <v>23</v>
      </c>
      <c r="E2252" s="2" t="s">
        <v>2767</v>
      </c>
      <c r="F2252" s="2" t="s">
        <v>2776</v>
      </c>
      <c r="G2252" s="2">
        <v>98</v>
      </c>
      <c r="H2252" s="2">
        <v>125</v>
      </c>
      <c r="I2252" s="3">
        <v>42378</v>
      </c>
      <c r="J2252" s="3">
        <v>42389</v>
      </c>
      <c r="K2252" s="3" t="s">
        <v>2533</v>
      </c>
      <c r="L2252" s="17">
        <f t="shared" si="385"/>
        <v>238.19</v>
      </c>
      <c r="M2252" s="20">
        <f t="shared" si="386"/>
        <v>1</v>
      </c>
      <c r="N2252" s="2">
        <v>11</v>
      </c>
      <c r="O2252" s="2">
        <v>5920000</v>
      </c>
      <c r="P2252" s="2">
        <v>5980000</v>
      </c>
      <c r="Q2252" s="2">
        <f t="shared" si="387"/>
        <v>60000</v>
      </c>
      <c r="R2252" s="4">
        <f t="shared" si="388"/>
        <v>1.0135135135135136E-2</v>
      </c>
      <c r="S2252" s="2"/>
      <c r="T2252" s="9">
        <f t="shared" si="389"/>
        <v>60408.163265306124</v>
      </c>
      <c r="U2252" s="2">
        <v>61020</v>
      </c>
      <c r="V2252" s="5">
        <f t="shared" si="390"/>
        <v>611.83673469387577</v>
      </c>
      <c r="W2252" s="4">
        <f t="shared" si="391"/>
        <v>1.0128378378378348E-2</v>
      </c>
      <c r="X2252" s="22">
        <f t="shared" si="392"/>
        <v>60408.163265306124</v>
      </c>
      <c r="Y2252" s="22">
        <f t="shared" si="393"/>
        <v>61020</v>
      </c>
      <c r="Z2252" s="22">
        <f t="shared" si="395"/>
        <v>5979960</v>
      </c>
      <c r="AA2252" s="11">
        <v>3477</v>
      </c>
      <c r="AB2252" s="2">
        <v>1920</v>
      </c>
      <c r="AC2252" s="2">
        <f t="shared" si="394"/>
        <v>96</v>
      </c>
      <c r="AD2252" s="2" t="s">
        <v>94</v>
      </c>
    </row>
    <row r="2253" spans="1:30" x14ac:dyDescent="0.2">
      <c r="A2253">
        <v>4</v>
      </c>
      <c r="B2253" s="2" t="s">
        <v>909</v>
      </c>
      <c r="C2253" s="2" t="s">
        <v>22</v>
      </c>
      <c r="D2253" s="2" t="s">
        <v>23</v>
      </c>
      <c r="E2253" s="2" t="s">
        <v>2767</v>
      </c>
      <c r="F2253" s="2" t="s">
        <v>2776</v>
      </c>
      <c r="G2253" s="2">
        <v>54</v>
      </c>
      <c r="H2253" s="2">
        <v>59</v>
      </c>
      <c r="I2253" s="3">
        <v>42383</v>
      </c>
      <c r="J2253" s="3">
        <v>42394</v>
      </c>
      <c r="K2253" s="3" t="s">
        <v>2533</v>
      </c>
      <c r="L2253" s="17">
        <f t="shared" si="385"/>
        <v>238.19</v>
      </c>
      <c r="M2253" s="20">
        <f t="shared" si="386"/>
        <v>1</v>
      </c>
      <c r="N2253" s="2">
        <v>11</v>
      </c>
      <c r="O2253" s="2">
        <v>3990000</v>
      </c>
      <c r="P2253" s="2">
        <v>4400000</v>
      </c>
      <c r="Q2253" s="2">
        <f t="shared" si="387"/>
        <v>410000</v>
      </c>
      <c r="R2253" s="4">
        <f t="shared" si="388"/>
        <v>0.10275689223057644</v>
      </c>
      <c r="S2253" s="2"/>
      <c r="T2253" s="9">
        <f t="shared" si="389"/>
        <v>73888.888888888891</v>
      </c>
      <c r="U2253" s="2">
        <v>81481</v>
      </c>
      <c r="V2253" s="5">
        <f t="shared" si="390"/>
        <v>7592.1111111111095</v>
      </c>
      <c r="W2253" s="4">
        <f t="shared" si="391"/>
        <v>0.10275037593984961</v>
      </c>
      <c r="X2253" s="22">
        <f t="shared" si="392"/>
        <v>73888.888888888891</v>
      </c>
      <c r="Y2253" s="22">
        <f t="shared" si="393"/>
        <v>81481</v>
      </c>
      <c r="Z2253" s="22">
        <f t="shared" si="395"/>
        <v>4399974</v>
      </c>
      <c r="AA2253" s="11">
        <v>1717</v>
      </c>
      <c r="AB2253" s="2">
        <v>2005</v>
      </c>
      <c r="AC2253" s="2">
        <f t="shared" si="394"/>
        <v>11</v>
      </c>
      <c r="AD2253" s="2" t="s">
        <v>67</v>
      </c>
    </row>
    <row r="2254" spans="1:30" x14ac:dyDescent="0.2">
      <c r="A2254">
        <v>4</v>
      </c>
      <c r="B2254" s="2" t="s">
        <v>2376</v>
      </c>
      <c r="C2254" s="2" t="s">
        <v>22</v>
      </c>
      <c r="D2254" s="2" t="s">
        <v>23</v>
      </c>
      <c r="E2254" s="2" t="s">
        <v>2767</v>
      </c>
      <c r="F2254" s="2" t="s">
        <v>2776</v>
      </c>
      <c r="G2254" s="2">
        <v>135</v>
      </c>
      <c r="H2254" s="2"/>
      <c r="I2254" s="3">
        <v>42384</v>
      </c>
      <c r="J2254" s="3">
        <v>42395</v>
      </c>
      <c r="K2254" s="3" t="s">
        <v>2533</v>
      </c>
      <c r="L2254" s="17">
        <f t="shared" si="385"/>
        <v>238.19</v>
      </c>
      <c r="M2254" s="20">
        <f t="shared" si="386"/>
        <v>1</v>
      </c>
      <c r="N2254" s="2">
        <v>11</v>
      </c>
      <c r="O2254" s="2">
        <v>7750000</v>
      </c>
      <c r="P2254" s="2">
        <v>8250000</v>
      </c>
      <c r="Q2254" s="2">
        <f t="shared" si="387"/>
        <v>500000</v>
      </c>
      <c r="R2254" s="4">
        <f t="shared" si="388"/>
        <v>6.4516129032258063E-2</v>
      </c>
      <c r="S2254" s="2">
        <v>378</v>
      </c>
      <c r="T2254" s="9">
        <f t="shared" si="389"/>
        <v>57410.207407407404</v>
      </c>
      <c r="U2254" s="2">
        <v>61114</v>
      </c>
      <c r="V2254" s="5">
        <f t="shared" si="390"/>
        <v>3703.7925925925956</v>
      </c>
      <c r="W2254" s="4">
        <f t="shared" si="391"/>
        <v>6.4514530775144185E-2</v>
      </c>
      <c r="X2254" s="22">
        <f t="shared" si="392"/>
        <v>57410.207407407404</v>
      </c>
      <c r="Y2254" s="22">
        <f t="shared" si="393"/>
        <v>61114</v>
      </c>
      <c r="Z2254" s="22">
        <f t="shared" si="395"/>
        <v>8250390</v>
      </c>
      <c r="AA2254" s="2"/>
      <c r="AB2254" s="2">
        <v>2012</v>
      </c>
      <c r="AC2254" s="2">
        <f t="shared" si="394"/>
        <v>4</v>
      </c>
      <c r="AD2254" s="2" t="s">
        <v>27</v>
      </c>
    </row>
    <row r="2255" spans="1:30" x14ac:dyDescent="0.2">
      <c r="A2255">
        <v>4</v>
      </c>
      <c r="B2255" s="2" t="s">
        <v>770</v>
      </c>
      <c r="C2255" s="2" t="s">
        <v>22</v>
      </c>
      <c r="D2255" s="2" t="s">
        <v>23</v>
      </c>
      <c r="E2255" s="2" t="s">
        <v>2767</v>
      </c>
      <c r="F2255" s="2" t="s">
        <v>2776</v>
      </c>
      <c r="G2255" s="2">
        <v>51</v>
      </c>
      <c r="H2255" s="2">
        <v>56</v>
      </c>
      <c r="I2255" s="3">
        <v>42384</v>
      </c>
      <c r="J2255" s="3">
        <v>42395</v>
      </c>
      <c r="K2255" s="3" t="s">
        <v>2533</v>
      </c>
      <c r="L2255" s="17">
        <f t="shared" si="385"/>
        <v>238.19</v>
      </c>
      <c r="M2255" s="20">
        <f t="shared" si="386"/>
        <v>1</v>
      </c>
      <c r="N2255" s="2">
        <v>11</v>
      </c>
      <c r="O2255" s="2">
        <v>3800000</v>
      </c>
      <c r="P2255" s="2">
        <v>3900000</v>
      </c>
      <c r="Q2255" s="2">
        <f t="shared" si="387"/>
        <v>100000</v>
      </c>
      <c r="R2255" s="4">
        <f t="shared" si="388"/>
        <v>2.6315789473684209E-2</v>
      </c>
      <c r="S2255" s="2">
        <v>8035</v>
      </c>
      <c r="T2255" s="9">
        <f t="shared" si="389"/>
        <v>74667.352941176476</v>
      </c>
      <c r="U2255" s="2">
        <v>76628</v>
      </c>
      <c r="V2255" s="5">
        <f t="shared" si="390"/>
        <v>1960.6470588235243</v>
      </c>
      <c r="W2255" s="4">
        <f t="shared" si="391"/>
        <v>2.6258424620571957E-2</v>
      </c>
      <c r="X2255" s="22">
        <f t="shared" si="392"/>
        <v>74667.352941176476</v>
      </c>
      <c r="Y2255" s="22">
        <f t="shared" si="393"/>
        <v>76628</v>
      </c>
      <c r="Z2255" s="22">
        <f t="shared" si="395"/>
        <v>3908028</v>
      </c>
      <c r="AA2255" s="11">
        <v>2298</v>
      </c>
      <c r="AB2255" s="2">
        <v>2005</v>
      </c>
      <c r="AC2255" s="2">
        <f t="shared" si="394"/>
        <v>11</v>
      </c>
      <c r="AD2255" s="2" t="s">
        <v>37</v>
      </c>
    </row>
    <row r="2256" spans="1:30" x14ac:dyDescent="0.2">
      <c r="A2256">
        <v>4</v>
      </c>
      <c r="B2256" s="2" t="s">
        <v>2469</v>
      </c>
      <c r="C2256" s="2" t="s">
        <v>22</v>
      </c>
      <c r="D2256" s="2" t="s">
        <v>23</v>
      </c>
      <c r="E2256" s="2" t="s">
        <v>2767</v>
      </c>
      <c r="F2256" s="2" t="s">
        <v>2776</v>
      </c>
      <c r="G2256" s="2">
        <v>146</v>
      </c>
      <c r="H2256" s="2">
        <v>154</v>
      </c>
      <c r="I2256" s="3">
        <v>42384</v>
      </c>
      <c r="J2256" s="3">
        <v>42395</v>
      </c>
      <c r="K2256" s="3" t="s">
        <v>2533</v>
      </c>
      <c r="L2256" s="17">
        <f t="shared" si="385"/>
        <v>238.19</v>
      </c>
      <c r="M2256" s="20">
        <f t="shared" si="386"/>
        <v>1</v>
      </c>
      <c r="N2256" s="2">
        <v>11</v>
      </c>
      <c r="O2256" s="2">
        <v>6600000</v>
      </c>
      <c r="P2256" s="2">
        <v>7050000</v>
      </c>
      <c r="Q2256" s="2">
        <f t="shared" si="387"/>
        <v>450000</v>
      </c>
      <c r="R2256" s="4">
        <f t="shared" si="388"/>
        <v>6.8181818181818177E-2</v>
      </c>
      <c r="S2256" s="2">
        <v>230000</v>
      </c>
      <c r="T2256" s="9">
        <f t="shared" si="389"/>
        <v>46780.821917808222</v>
      </c>
      <c r="U2256" s="2">
        <v>49863</v>
      </c>
      <c r="V2256" s="5">
        <f t="shared" si="390"/>
        <v>3082.1780821917782</v>
      </c>
      <c r="W2256" s="4">
        <f t="shared" si="391"/>
        <v>6.5885505124450891E-2</v>
      </c>
      <c r="X2256" s="22">
        <f t="shared" si="392"/>
        <v>46780.821917808222</v>
      </c>
      <c r="Y2256" s="22">
        <f t="shared" si="393"/>
        <v>49863</v>
      </c>
      <c r="Z2256" s="22">
        <f t="shared" si="395"/>
        <v>7279998</v>
      </c>
      <c r="AA2256" s="2"/>
      <c r="AB2256" s="2">
        <v>1978</v>
      </c>
      <c r="AC2256" s="2">
        <f t="shared" si="394"/>
        <v>38</v>
      </c>
      <c r="AD2256" s="2" t="s">
        <v>108</v>
      </c>
    </row>
    <row r="2257" spans="1:30" x14ac:dyDescent="0.2">
      <c r="A2257">
        <v>4</v>
      </c>
      <c r="B2257" s="2" t="s">
        <v>189</v>
      </c>
      <c r="C2257" s="2" t="s">
        <v>22</v>
      </c>
      <c r="D2257" s="2" t="s">
        <v>23</v>
      </c>
      <c r="E2257" s="2" t="s">
        <v>2767</v>
      </c>
      <c r="F2257" s="2" t="s">
        <v>2776</v>
      </c>
      <c r="G2257" s="2">
        <v>34</v>
      </c>
      <c r="H2257" s="2">
        <v>38</v>
      </c>
      <c r="I2257" s="3">
        <v>42384</v>
      </c>
      <c r="J2257" s="3">
        <v>42395</v>
      </c>
      <c r="K2257" s="3" t="s">
        <v>2533</v>
      </c>
      <c r="L2257" s="17">
        <f t="shared" si="385"/>
        <v>238.19</v>
      </c>
      <c r="M2257" s="20">
        <f t="shared" si="386"/>
        <v>1</v>
      </c>
      <c r="N2257" s="2">
        <v>11</v>
      </c>
      <c r="O2257" s="2">
        <v>2280000</v>
      </c>
      <c r="P2257" s="2">
        <v>2520000</v>
      </c>
      <c r="Q2257" s="2">
        <f t="shared" si="387"/>
        <v>240000</v>
      </c>
      <c r="R2257" s="4">
        <f t="shared" si="388"/>
        <v>0.10526315789473684</v>
      </c>
      <c r="S2257" s="2">
        <v>150791</v>
      </c>
      <c r="T2257" s="9">
        <f t="shared" si="389"/>
        <v>71493.852941176476</v>
      </c>
      <c r="U2257" s="2">
        <v>78553</v>
      </c>
      <c r="V2257" s="5">
        <f t="shared" si="390"/>
        <v>7059.1470588235243</v>
      </c>
      <c r="W2257" s="4">
        <f t="shared" si="391"/>
        <v>9.8737818265741406E-2</v>
      </c>
      <c r="X2257" s="22">
        <f t="shared" si="392"/>
        <v>71493.852941176476</v>
      </c>
      <c r="Y2257" s="22">
        <f t="shared" si="393"/>
        <v>78553</v>
      </c>
      <c r="Z2257" s="22">
        <f t="shared" si="395"/>
        <v>2670802</v>
      </c>
      <c r="AA2257" s="11">
        <v>21034</v>
      </c>
      <c r="AB2257" s="2">
        <v>1969</v>
      </c>
      <c r="AC2257" s="2">
        <f t="shared" si="394"/>
        <v>47</v>
      </c>
      <c r="AD2257" s="2" t="s">
        <v>244</v>
      </c>
    </row>
    <row r="2258" spans="1:30" x14ac:dyDescent="0.2">
      <c r="A2258">
        <v>4</v>
      </c>
      <c r="B2258" s="2" t="s">
        <v>356</v>
      </c>
      <c r="C2258" s="2" t="s">
        <v>22</v>
      </c>
      <c r="D2258" s="2" t="s">
        <v>23</v>
      </c>
      <c r="E2258" s="2" t="s">
        <v>2767</v>
      </c>
      <c r="F2258" s="2" t="s">
        <v>2776</v>
      </c>
      <c r="G2258" s="2">
        <v>43</v>
      </c>
      <c r="H2258" s="2">
        <v>48</v>
      </c>
      <c r="I2258" s="3">
        <v>42384</v>
      </c>
      <c r="J2258" s="3">
        <v>42395</v>
      </c>
      <c r="K2258" s="3" t="s">
        <v>2533</v>
      </c>
      <c r="L2258" s="17">
        <f t="shared" si="385"/>
        <v>238.19</v>
      </c>
      <c r="M2258" s="20">
        <f t="shared" si="386"/>
        <v>1</v>
      </c>
      <c r="N2258" s="2">
        <v>11</v>
      </c>
      <c r="O2258" s="2">
        <v>2700000</v>
      </c>
      <c r="P2258" s="2">
        <v>3050000</v>
      </c>
      <c r="Q2258" s="2">
        <f t="shared" si="387"/>
        <v>350000</v>
      </c>
      <c r="R2258" s="4">
        <f t="shared" si="388"/>
        <v>0.12962962962962962</v>
      </c>
      <c r="S2258" s="2"/>
      <c r="T2258" s="9">
        <f t="shared" si="389"/>
        <v>62790.697674418603</v>
      </c>
      <c r="U2258" s="2">
        <v>70930</v>
      </c>
      <c r="V2258" s="5">
        <f t="shared" si="390"/>
        <v>8139.3023255813969</v>
      </c>
      <c r="W2258" s="4">
        <f t="shared" si="391"/>
        <v>0.12962592592592595</v>
      </c>
      <c r="X2258" s="22">
        <f t="shared" si="392"/>
        <v>62790.697674418603</v>
      </c>
      <c r="Y2258" s="22">
        <f t="shared" si="393"/>
        <v>70930</v>
      </c>
      <c r="Z2258" s="22">
        <f t="shared" si="395"/>
        <v>3049990</v>
      </c>
      <c r="AA2258" s="11">
        <v>4894</v>
      </c>
      <c r="AB2258" s="2">
        <v>1962</v>
      </c>
      <c r="AC2258" s="2">
        <f t="shared" si="394"/>
        <v>54</v>
      </c>
      <c r="AD2258" s="2" t="s">
        <v>203</v>
      </c>
    </row>
    <row r="2259" spans="1:30" x14ac:dyDescent="0.2">
      <c r="A2259">
        <v>4</v>
      </c>
      <c r="B2259" s="2" t="s">
        <v>152</v>
      </c>
      <c r="C2259" s="2" t="s">
        <v>22</v>
      </c>
      <c r="D2259" s="2" t="s">
        <v>23</v>
      </c>
      <c r="E2259" s="2" t="s">
        <v>2767</v>
      </c>
      <c r="F2259" s="2" t="s">
        <v>2776</v>
      </c>
      <c r="G2259" s="2">
        <v>29</v>
      </c>
      <c r="H2259" s="2">
        <v>33</v>
      </c>
      <c r="I2259" s="3">
        <v>42384</v>
      </c>
      <c r="J2259" s="3">
        <v>42395</v>
      </c>
      <c r="K2259" s="3" t="s">
        <v>2533</v>
      </c>
      <c r="L2259" s="17">
        <f t="shared" si="385"/>
        <v>238.19</v>
      </c>
      <c r="M2259" s="20">
        <f t="shared" si="386"/>
        <v>1</v>
      </c>
      <c r="N2259" s="2">
        <v>11</v>
      </c>
      <c r="O2259" s="2">
        <v>1900000</v>
      </c>
      <c r="P2259" s="2">
        <v>2175000</v>
      </c>
      <c r="Q2259" s="2">
        <f t="shared" si="387"/>
        <v>275000</v>
      </c>
      <c r="R2259" s="4">
        <f t="shared" si="388"/>
        <v>0.14473684210526316</v>
      </c>
      <c r="S2259" s="2"/>
      <c r="T2259" s="9">
        <f t="shared" si="389"/>
        <v>65517.241379310348</v>
      </c>
      <c r="U2259" s="2">
        <v>75000</v>
      </c>
      <c r="V2259" s="5">
        <f t="shared" si="390"/>
        <v>9482.7586206896522</v>
      </c>
      <c r="W2259" s="4">
        <f t="shared" si="391"/>
        <v>0.14473684210526311</v>
      </c>
      <c r="X2259" s="22">
        <f t="shared" si="392"/>
        <v>65517.241379310348</v>
      </c>
      <c r="Y2259" s="22">
        <f t="shared" si="393"/>
        <v>75000</v>
      </c>
      <c r="Z2259" s="22">
        <f t="shared" si="395"/>
        <v>2175000</v>
      </c>
      <c r="AA2259" s="11">
        <v>1666</v>
      </c>
      <c r="AB2259" s="2">
        <v>1953</v>
      </c>
      <c r="AC2259" s="2">
        <f t="shared" si="394"/>
        <v>63</v>
      </c>
      <c r="AD2259" s="2" t="s">
        <v>27</v>
      </c>
    </row>
    <row r="2260" spans="1:30" x14ac:dyDescent="0.2">
      <c r="A2260">
        <v>4</v>
      </c>
      <c r="B2260" s="2" t="s">
        <v>1920</v>
      </c>
      <c r="C2260" s="2" t="s">
        <v>22</v>
      </c>
      <c r="D2260" s="2" t="s">
        <v>23</v>
      </c>
      <c r="E2260" s="2" t="s">
        <v>2767</v>
      </c>
      <c r="F2260" s="2" t="s">
        <v>2776</v>
      </c>
      <c r="G2260" s="2">
        <v>83</v>
      </c>
      <c r="H2260" s="2">
        <v>93</v>
      </c>
      <c r="I2260" s="3">
        <v>42384</v>
      </c>
      <c r="J2260" s="3">
        <v>42395</v>
      </c>
      <c r="K2260" s="3" t="s">
        <v>2533</v>
      </c>
      <c r="L2260" s="17">
        <f t="shared" si="385"/>
        <v>238.19</v>
      </c>
      <c r="M2260" s="20">
        <f t="shared" si="386"/>
        <v>1</v>
      </c>
      <c r="N2260" s="2">
        <v>11</v>
      </c>
      <c r="O2260" s="2">
        <v>3990000</v>
      </c>
      <c r="P2260" s="2">
        <v>4400000</v>
      </c>
      <c r="Q2260" s="2">
        <f t="shared" si="387"/>
        <v>410000</v>
      </c>
      <c r="R2260" s="4">
        <f t="shared" si="388"/>
        <v>0.10275689223057644</v>
      </c>
      <c r="S2260" s="2">
        <v>62317</v>
      </c>
      <c r="T2260" s="9">
        <f t="shared" si="389"/>
        <v>48823.096385542165</v>
      </c>
      <c r="U2260" s="2">
        <v>53763</v>
      </c>
      <c r="V2260" s="5">
        <f t="shared" si="390"/>
        <v>4939.9036144578349</v>
      </c>
      <c r="W2260" s="4">
        <f t="shared" si="391"/>
        <v>0.10117964611356918</v>
      </c>
      <c r="X2260" s="22">
        <f t="shared" si="392"/>
        <v>48823.096385542165</v>
      </c>
      <c r="Y2260" s="22">
        <f t="shared" si="393"/>
        <v>53763</v>
      </c>
      <c r="Z2260" s="22">
        <f t="shared" si="395"/>
        <v>4462329</v>
      </c>
      <c r="AA2260" s="11">
        <v>11973</v>
      </c>
      <c r="AB2260" s="2">
        <v>1952</v>
      </c>
      <c r="AC2260" s="2">
        <f t="shared" si="394"/>
        <v>64</v>
      </c>
      <c r="AD2260" s="2" t="s">
        <v>37</v>
      </c>
    </row>
    <row r="2261" spans="1:30" x14ac:dyDescent="0.2">
      <c r="A2261">
        <v>4</v>
      </c>
      <c r="B2261" s="2" t="s">
        <v>356</v>
      </c>
      <c r="C2261" s="2" t="s">
        <v>22</v>
      </c>
      <c r="D2261" s="2" t="s">
        <v>23</v>
      </c>
      <c r="E2261" s="2" t="s">
        <v>2767</v>
      </c>
      <c r="F2261" s="2" t="s">
        <v>2776</v>
      </c>
      <c r="G2261" s="2">
        <v>39</v>
      </c>
      <c r="H2261" s="2">
        <v>43</v>
      </c>
      <c r="I2261" s="3">
        <v>42385</v>
      </c>
      <c r="J2261" s="3">
        <v>42396</v>
      </c>
      <c r="K2261" s="3" t="s">
        <v>2533</v>
      </c>
      <c r="L2261" s="17">
        <f t="shared" si="385"/>
        <v>238.19</v>
      </c>
      <c r="M2261" s="20">
        <f t="shared" si="386"/>
        <v>1</v>
      </c>
      <c r="N2261" s="2">
        <v>11</v>
      </c>
      <c r="O2261" s="2">
        <v>2490000</v>
      </c>
      <c r="P2261" s="2">
        <v>2875000</v>
      </c>
      <c r="Q2261" s="2">
        <f t="shared" si="387"/>
        <v>385000</v>
      </c>
      <c r="R2261" s="4">
        <f t="shared" si="388"/>
        <v>0.15461847389558234</v>
      </c>
      <c r="S2261" s="2"/>
      <c r="T2261" s="9">
        <f t="shared" si="389"/>
        <v>63846.153846153844</v>
      </c>
      <c r="U2261" s="2">
        <v>73718</v>
      </c>
      <c r="V2261" s="5">
        <f t="shared" si="390"/>
        <v>9871.8461538461561</v>
      </c>
      <c r="W2261" s="4">
        <f t="shared" si="391"/>
        <v>0.15461927710843379</v>
      </c>
      <c r="X2261" s="22">
        <f t="shared" si="392"/>
        <v>63846.153846153844</v>
      </c>
      <c r="Y2261" s="22">
        <f t="shared" si="393"/>
        <v>73718</v>
      </c>
      <c r="Z2261" s="22">
        <f t="shared" si="395"/>
        <v>2875002</v>
      </c>
      <c r="AA2261" s="11">
        <v>4893</v>
      </c>
      <c r="AB2261" s="2">
        <v>2009</v>
      </c>
      <c r="AC2261" s="2">
        <f t="shared" si="394"/>
        <v>7</v>
      </c>
      <c r="AD2261" s="2" t="s">
        <v>37</v>
      </c>
    </row>
    <row r="2262" spans="1:30" x14ac:dyDescent="0.2">
      <c r="A2262">
        <v>5</v>
      </c>
      <c r="B2262" s="2" t="s">
        <v>2296</v>
      </c>
      <c r="C2262" s="2" t="s">
        <v>22</v>
      </c>
      <c r="D2262" s="2" t="s">
        <v>23</v>
      </c>
      <c r="E2262" s="2" t="s">
        <v>2767</v>
      </c>
      <c r="F2262" s="2" t="s">
        <v>2776</v>
      </c>
      <c r="G2262" s="2">
        <v>111</v>
      </c>
      <c r="H2262" s="2">
        <v>119</v>
      </c>
      <c r="I2262" s="3">
        <v>42391</v>
      </c>
      <c r="J2262" s="3">
        <v>42402</v>
      </c>
      <c r="K2262" s="3" t="s">
        <v>2534</v>
      </c>
      <c r="L2262" s="17">
        <f t="shared" si="385"/>
        <v>240.59</v>
      </c>
      <c r="M2262" s="20">
        <f t="shared" si="386"/>
        <v>0.99002452304750821</v>
      </c>
      <c r="N2262" s="2">
        <v>11</v>
      </c>
      <c r="O2262" s="2">
        <v>5200000</v>
      </c>
      <c r="P2262" s="2">
        <v>5200000</v>
      </c>
      <c r="Q2262" s="2">
        <f t="shared" si="387"/>
        <v>0</v>
      </c>
      <c r="R2262" s="4">
        <f t="shared" si="388"/>
        <v>0</v>
      </c>
      <c r="S2262" s="2">
        <v>70874</v>
      </c>
      <c r="T2262" s="9">
        <f t="shared" si="389"/>
        <v>47485.351351351354</v>
      </c>
      <c r="U2262" s="2">
        <v>47485</v>
      </c>
      <c r="V2262" s="5">
        <f t="shared" si="390"/>
        <v>-0.35135135135351447</v>
      </c>
      <c r="W2262" s="4">
        <f t="shared" si="391"/>
        <v>-7.3991523986800113E-6</v>
      </c>
      <c r="X2262" s="22">
        <f t="shared" si="392"/>
        <v>47011.662323364973</v>
      </c>
      <c r="Y2262" s="22">
        <f t="shared" si="393"/>
        <v>47011.314476910928</v>
      </c>
      <c r="Z2262" s="22">
        <f t="shared" si="395"/>
        <v>5218255.906937113</v>
      </c>
      <c r="AA2262" s="11">
        <v>41297</v>
      </c>
      <c r="AB2262" s="2">
        <v>1981</v>
      </c>
      <c r="AC2262" s="2">
        <f t="shared" si="394"/>
        <v>35</v>
      </c>
      <c r="AD2262" s="2" t="s">
        <v>37</v>
      </c>
    </row>
    <row r="2263" spans="1:30" x14ac:dyDescent="0.2">
      <c r="A2263">
        <v>5</v>
      </c>
      <c r="B2263" s="2" t="s">
        <v>418</v>
      </c>
      <c r="C2263" s="2" t="s">
        <v>22</v>
      </c>
      <c r="D2263" s="2" t="s">
        <v>23</v>
      </c>
      <c r="E2263" s="2" t="s">
        <v>2767</v>
      </c>
      <c r="F2263" s="2" t="s">
        <v>2776</v>
      </c>
      <c r="G2263" s="2">
        <v>41</v>
      </c>
      <c r="H2263" s="2">
        <v>46</v>
      </c>
      <c r="I2263" s="3">
        <v>42391</v>
      </c>
      <c r="J2263" s="3">
        <v>42402</v>
      </c>
      <c r="K2263" s="3" t="s">
        <v>2534</v>
      </c>
      <c r="L2263" s="17">
        <f t="shared" si="385"/>
        <v>240.59</v>
      </c>
      <c r="M2263" s="20">
        <f t="shared" si="386"/>
        <v>0.99002452304750821</v>
      </c>
      <c r="N2263" s="2">
        <v>11</v>
      </c>
      <c r="O2263" s="2">
        <v>2750000</v>
      </c>
      <c r="P2263" s="2">
        <v>3010000</v>
      </c>
      <c r="Q2263" s="2">
        <f t="shared" si="387"/>
        <v>260000</v>
      </c>
      <c r="R2263" s="4">
        <f t="shared" si="388"/>
        <v>9.4545454545454544E-2</v>
      </c>
      <c r="S2263" s="2">
        <v>24000</v>
      </c>
      <c r="T2263" s="9">
        <f t="shared" si="389"/>
        <v>67658.536585365859</v>
      </c>
      <c r="U2263" s="2">
        <v>74000</v>
      </c>
      <c r="V2263" s="5">
        <f t="shared" si="390"/>
        <v>6341.4634146341414</v>
      </c>
      <c r="W2263" s="4">
        <f t="shared" si="391"/>
        <v>9.3727469358327251E-2</v>
      </c>
      <c r="X2263" s="22">
        <f t="shared" si="392"/>
        <v>66983.610413019225</v>
      </c>
      <c r="Y2263" s="22">
        <f t="shared" si="393"/>
        <v>73261.814705515601</v>
      </c>
      <c r="Z2263" s="22">
        <f t="shared" si="395"/>
        <v>3003734.4029261395</v>
      </c>
      <c r="AA2263" s="11">
        <v>7442</v>
      </c>
      <c r="AB2263" s="2">
        <v>1967</v>
      </c>
      <c r="AC2263" s="2">
        <f t="shared" si="394"/>
        <v>49</v>
      </c>
      <c r="AD2263" s="2" t="s">
        <v>37</v>
      </c>
    </row>
    <row r="2264" spans="1:30" x14ac:dyDescent="0.2">
      <c r="A2264">
        <v>6</v>
      </c>
      <c r="B2264" s="2" t="s">
        <v>561</v>
      </c>
      <c r="C2264" s="2" t="s">
        <v>22</v>
      </c>
      <c r="D2264" s="2" t="s">
        <v>23</v>
      </c>
      <c r="E2264" s="2" t="s">
        <v>2767</v>
      </c>
      <c r="F2264" s="2" t="s">
        <v>2776</v>
      </c>
      <c r="G2264" s="2">
        <v>46</v>
      </c>
      <c r="H2264" s="2">
        <v>51</v>
      </c>
      <c r="I2264" s="3">
        <v>42398</v>
      </c>
      <c r="J2264" s="3">
        <v>42409</v>
      </c>
      <c r="K2264" s="3" t="s">
        <v>2534</v>
      </c>
      <c r="L2264" s="17">
        <f t="shared" si="385"/>
        <v>240.59</v>
      </c>
      <c r="M2264" s="20">
        <f t="shared" si="386"/>
        <v>0.99002452304750821</v>
      </c>
      <c r="N2264" s="2">
        <v>11</v>
      </c>
      <c r="O2264" s="2">
        <v>2790000</v>
      </c>
      <c r="P2264" s="2">
        <v>3160000</v>
      </c>
      <c r="Q2264" s="2">
        <f t="shared" si="387"/>
        <v>370000</v>
      </c>
      <c r="R2264" s="4">
        <f t="shared" si="388"/>
        <v>0.13261648745519714</v>
      </c>
      <c r="S2264" s="2"/>
      <c r="T2264" s="9">
        <f t="shared" si="389"/>
        <v>60652.17391304348</v>
      </c>
      <c r="U2264" s="2">
        <v>68696</v>
      </c>
      <c r="V2264" s="5">
        <f t="shared" si="390"/>
        <v>8043.8260869565202</v>
      </c>
      <c r="W2264" s="4">
        <f t="shared" si="391"/>
        <v>0.1326222222222222</v>
      </c>
      <c r="X2264" s="22">
        <f t="shared" si="392"/>
        <v>60047.139550055392</v>
      </c>
      <c r="Y2264" s="22">
        <f t="shared" si="393"/>
        <v>68010.724635271617</v>
      </c>
      <c r="Z2264" s="22">
        <f t="shared" si="395"/>
        <v>3128493.3332224945</v>
      </c>
      <c r="AA2264" s="11">
        <v>18871</v>
      </c>
      <c r="AB2264" s="2">
        <v>2006</v>
      </c>
      <c r="AC2264" s="2">
        <f t="shared" si="394"/>
        <v>10</v>
      </c>
      <c r="AD2264" s="2" t="s">
        <v>460</v>
      </c>
    </row>
    <row r="2265" spans="1:30" x14ac:dyDescent="0.2">
      <c r="A2265">
        <v>6</v>
      </c>
      <c r="B2265" s="2" t="s">
        <v>537</v>
      </c>
      <c r="C2265" s="2" t="s">
        <v>22</v>
      </c>
      <c r="D2265" s="2" t="s">
        <v>23</v>
      </c>
      <c r="E2265" s="2" t="s">
        <v>2767</v>
      </c>
      <c r="F2265" s="2" t="s">
        <v>2776</v>
      </c>
      <c r="G2265" s="2">
        <v>45</v>
      </c>
      <c r="H2265" s="2">
        <v>51</v>
      </c>
      <c r="I2265" s="3">
        <v>42398</v>
      </c>
      <c r="J2265" s="3">
        <v>42409</v>
      </c>
      <c r="K2265" s="3" t="s">
        <v>2534</v>
      </c>
      <c r="L2265" s="17">
        <f t="shared" si="385"/>
        <v>240.59</v>
      </c>
      <c r="M2265" s="20">
        <f t="shared" si="386"/>
        <v>0.99002452304750821</v>
      </c>
      <c r="N2265" s="2">
        <v>11</v>
      </c>
      <c r="O2265" s="2">
        <v>2400000</v>
      </c>
      <c r="P2265" s="2">
        <v>2775000</v>
      </c>
      <c r="Q2265" s="2">
        <f t="shared" si="387"/>
        <v>375000</v>
      </c>
      <c r="R2265" s="4">
        <f t="shared" si="388"/>
        <v>0.15625</v>
      </c>
      <c r="S2265" s="2">
        <v>9000</v>
      </c>
      <c r="T2265" s="9">
        <f t="shared" si="389"/>
        <v>53533.333333333336</v>
      </c>
      <c r="U2265" s="2">
        <v>61867</v>
      </c>
      <c r="V2265" s="5">
        <f t="shared" si="390"/>
        <v>8333.6666666666642</v>
      </c>
      <c r="W2265" s="4">
        <f t="shared" si="391"/>
        <v>0.15567247820672472</v>
      </c>
      <c r="X2265" s="22">
        <f t="shared" si="392"/>
        <v>52999.312800476611</v>
      </c>
      <c r="Y2265" s="22">
        <f t="shared" si="393"/>
        <v>61249.847167380191</v>
      </c>
      <c r="Z2265" s="22">
        <f t="shared" si="395"/>
        <v>2756243.1225321088</v>
      </c>
      <c r="AA2265" s="11">
        <v>4769</v>
      </c>
      <c r="AB2265" s="2">
        <v>1972</v>
      </c>
      <c r="AC2265" s="2">
        <f t="shared" si="394"/>
        <v>44</v>
      </c>
      <c r="AD2265" s="2" t="s">
        <v>161</v>
      </c>
    </row>
    <row r="2266" spans="1:30" x14ac:dyDescent="0.2">
      <c r="A2266">
        <v>6</v>
      </c>
      <c r="B2266" s="2" t="s">
        <v>1389</v>
      </c>
      <c r="C2266" s="2" t="s">
        <v>22</v>
      </c>
      <c r="D2266" s="2" t="s">
        <v>23</v>
      </c>
      <c r="E2266" s="2" t="s">
        <v>2767</v>
      </c>
      <c r="F2266" s="2" t="s">
        <v>2776</v>
      </c>
      <c r="G2266" s="2">
        <v>67</v>
      </c>
      <c r="H2266" s="2">
        <v>74</v>
      </c>
      <c r="I2266" s="3">
        <v>42398</v>
      </c>
      <c r="J2266" s="3">
        <v>42409</v>
      </c>
      <c r="K2266" s="3" t="s">
        <v>2534</v>
      </c>
      <c r="L2266" s="17">
        <f t="shared" si="385"/>
        <v>240.59</v>
      </c>
      <c r="M2266" s="20">
        <f t="shared" si="386"/>
        <v>0.99002452304750821</v>
      </c>
      <c r="N2266" s="2">
        <v>11</v>
      </c>
      <c r="O2266" s="2">
        <v>3550000</v>
      </c>
      <c r="P2266" s="2">
        <v>4050000</v>
      </c>
      <c r="Q2266" s="2">
        <f t="shared" si="387"/>
        <v>500000</v>
      </c>
      <c r="R2266" s="4">
        <f t="shared" si="388"/>
        <v>0.14084507042253522</v>
      </c>
      <c r="S2266" s="2"/>
      <c r="T2266" s="9">
        <f t="shared" si="389"/>
        <v>52985.074626865673</v>
      </c>
      <c r="U2266" s="2">
        <v>60448</v>
      </c>
      <c r="V2266" s="5">
        <f t="shared" si="390"/>
        <v>7462.9253731343269</v>
      </c>
      <c r="W2266" s="4">
        <f t="shared" si="391"/>
        <v>0.14084957746478871</v>
      </c>
      <c r="X2266" s="22">
        <f t="shared" si="392"/>
        <v>52456.523236099318</v>
      </c>
      <c r="Y2266" s="22">
        <f t="shared" si="393"/>
        <v>59845.002369175774</v>
      </c>
      <c r="Z2266" s="22">
        <f t="shared" si="395"/>
        <v>4009615.158734777</v>
      </c>
      <c r="AA2266" s="11">
        <v>3566</v>
      </c>
      <c r="AB2266" s="2">
        <v>1950</v>
      </c>
      <c r="AC2266" s="2">
        <f t="shared" si="394"/>
        <v>66</v>
      </c>
      <c r="AD2266" s="2" t="s">
        <v>421</v>
      </c>
    </row>
    <row r="2267" spans="1:30" x14ac:dyDescent="0.2">
      <c r="A2267">
        <v>7</v>
      </c>
      <c r="B2267" s="2" t="s">
        <v>726</v>
      </c>
      <c r="C2267" s="2" t="s">
        <v>22</v>
      </c>
      <c r="D2267" s="2" t="s">
        <v>23</v>
      </c>
      <c r="E2267" s="2" t="s">
        <v>2767</v>
      </c>
      <c r="F2267" s="2" t="s">
        <v>2776</v>
      </c>
      <c r="G2267" s="2">
        <v>50</v>
      </c>
      <c r="H2267" s="2">
        <v>56</v>
      </c>
      <c r="I2267" s="3">
        <v>42405</v>
      </c>
      <c r="J2267" s="3">
        <v>42416</v>
      </c>
      <c r="K2267" s="3" t="s">
        <v>2534</v>
      </c>
      <c r="L2267" s="17">
        <f t="shared" si="385"/>
        <v>240.59</v>
      </c>
      <c r="M2267" s="20">
        <f t="shared" si="386"/>
        <v>0.99002452304750821</v>
      </c>
      <c r="N2267" s="2">
        <v>11</v>
      </c>
      <c r="O2267" s="2">
        <v>3200000</v>
      </c>
      <c r="P2267" s="2">
        <v>3580000</v>
      </c>
      <c r="Q2267" s="2">
        <f t="shared" si="387"/>
        <v>380000</v>
      </c>
      <c r="R2267" s="4">
        <f t="shared" si="388"/>
        <v>0.11874999999999999</v>
      </c>
      <c r="S2267" s="2"/>
      <c r="T2267" s="9">
        <f t="shared" si="389"/>
        <v>64000</v>
      </c>
      <c r="U2267" s="2">
        <v>71600</v>
      </c>
      <c r="V2267" s="5">
        <f t="shared" si="390"/>
        <v>7600</v>
      </c>
      <c r="W2267" s="4">
        <f t="shared" si="391"/>
        <v>0.11874999999999999</v>
      </c>
      <c r="X2267" s="22">
        <f t="shared" si="392"/>
        <v>63361.569475040524</v>
      </c>
      <c r="Y2267" s="22">
        <f t="shared" si="393"/>
        <v>70885.755850201589</v>
      </c>
      <c r="Z2267" s="22">
        <f t="shared" si="395"/>
        <v>3544287.7925100792</v>
      </c>
      <c r="AA2267" s="11">
        <v>13949</v>
      </c>
      <c r="AB2267" s="2">
        <v>2007</v>
      </c>
      <c r="AC2267" s="2">
        <f t="shared" si="394"/>
        <v>9</v>
      </c>
      <c r="AD2267" s="2" t="s">
        <v>25</v>
      </c>
    </row>
    <row r="2268" spans="1:30" x14ac:dyDescent="0.2">
      <c r="A2268">
        <v>7</v>
      </c>
      <c r="B2268" s="2" t="s">
        <v>562</v>
      </c>
      <c r="C2268" s="2" t="s">
        <v>22</v>
      </c>
      <c r="D2268" s="2" t="s">
        <v>23</v>
      </c>
      <c r="E2268" s="2" t="s">
        <v>2767</v>
      </c>
      <c r="F2268" s="2" t="s">
        <v>2776</v>
      </c>
      <c r="G2268" s="2">
        <v>46</v>
      </c>
      <c r="H2268" s="2">
        <v>51</v>
      </c>
      <c r="I2268" s="3">
        <v>42405</v>
      </c>
      <c r="J2268" s="3">
        <v>42416</v>
      </c>
      <c r="K2268" s="3" t="s">
        <v>2534</v>
      </c>
      <c r="L2268" s="17">
        <f t="shared" si="385"/>
        <v>240.59</v>
      </c>
      <c r="M2268" s="20">
        <f t="shared" si="386"/>
        <v>0.99002452304750821</v>
      </c>
      <c r="N2268" s="2">
        <v>11</v>
      </c>
      <c r="O2268" s="2">
        <v>2900000</v>
      </c>
      <c r="P2268" s="2">
        <v>3290000</v>
      </c>
      <c r="Q2268" s="2">
        <f t="shared" si="387"/>
        <v>390000</v>
      </c>
      <c r="R2268" s="4">
        <f t="shared" si="388"/>
        <v>0.13448275862068965</v>
      </c>
      <c r="S2268" s="2"/>
      <c r="T2268" s="9">
        <f t="shared" si="389"/>
        <v>63043.478260869568</v>
      </c>
      <c r="U2268" s="2">
        <v>71522</v>
      </c>
      <c r="V2268" s="5">
        <f t="shared" si="390"/>
        <v>8478.5217391304323</v>
      </c>
      <c r="W2268" s="4">
        <f t="shared" si="391"/>
        <v>0.13448689655172411</v>
      </c>
      <c r="X2268" s="22">
        <f t="shared" si="392"/>
        <v>62414.589496473345</v>
      </c>
      <c r="Y2268" s="22">
        <f t="shared" si="393"/>
        <v>70808.533937403889</v>
      </c>
      <c r="Z2268" s="22">
        <f t="shared" si="395"/>
        <v>3257192.561120579</v>
      </c>
      <c r="AA2268" s="11">
        <v>18872</v>
      </c>
      <c r="AB2268" s="2">
        <v>2006</v>
      </c>
      <c r="AC2268" s="2">
        <f t="shared" si="394"/>
        <v>10</v>
      </c>
      <c r="AD2268" s="2" t="s">
        <v>209</v>
      </c>
    </row>
    <row r="2269" spans="1:30" x14ac:dyDescent="0.2">
      <c r="A2269">
        <v>7</v>
      </c>
      <c r="B2269" s="2" t="s">
        <v>2139</v>
      </c>
      <c r="C2269" s="2" t="s">
        <v>22</v>
      </c>
      <c r="D2269" s="2" t="s">
        <v>23</v>
      </c>
      <c r="E2269" s="2" t="s">
        <v>2767</v>
      </c>
      <c r="F2269" s="2" t="s">
        <v>2776</v>
      </c>
      <c r="G2269" s="2">
        <v>97</v>
      </c>
      <c r="H2269" s="2">
        <v>111</v>
      </c>
      <c r="I2269" s="3">
        <v>42405</v>
      </c>
      <c r="J2269" s="3">
        <v>42416</v>
      </c>
      <c r="K2269" s="3" t="s">
        <v>2534</v>
      </c>
      <c r="L2269" s="17">
        <f t="shared" si="385"/>
        <v>240.59</v>
      </c>
      <c r="M2269" s="20">
        <f t="shared" si="386"/>
        <v>0.99002452304750821</v>
      </c>
      <c r="N2269" s="2">
        <v>11</v>
      </c>
      <c r="O2269" s="2">
        <v>5390000</v>
      </c>
      <c r="P2269" s="2">
        <v>5500000</v>
      </c>
      <c r="Q2269" s="2">
        <f t="shared" si="387"/>
        <v>110000</v>
      </c>
      <c r="R2269" s="4">
        <f t="shared" si="388"/>
        <v>2.0408163265306121E-2</v>
      </c>
      <c r="S2269" s="2">
        <v>2683</v>
      </c>
      <c r="T2269" s="9">
        <f t="shared" si="389"/>
        <v>55594.670103092787</v>
      </c>
      <c r="U2269" s="2">
        <v>56729</v>
      </c>
      <c r="V2269" s="5">
        <f t="shared" si="390"/>
        <v>1134.329896907213</v>
      </c>
      <c r="W2269" s="4">
        <f t="shared" si="391"/>
        <v>2.0403572767025181E-2</v>
      </c>
      <c r="X2269" s="22">
        <f t="shared" si="392"/>
        <v>55040.086752798001</v>
      </c>
      <c r="Y2269" s="22">
        <f t="shared" si="393"/>
        <v>56163.101167962093</v>
      </c>
      <c r="Z2269" s="22">
        <f t="shared" si="395"/>
        <v>5447820.8132923227</v>
      </c>
      <c r="AA2269" s="11">
        <v>6383</v>
      </c>
      <c r="AB2269" s="2">
        <v>2002</v>
      </c>
      <c r="AC2269" s="2">
        <f t="shared" si="394"/>
        <v>14</v>
      </c>
      <c r="AD2269" s="2" t="s">
        <v>46</v>
      </c>
    </row>
    <row r="2270" spans="1:30" x14ac:dyDescent="0.2">
      <c r="A2270">
        <v>7</v>
      </c>
      <c r="B2270" s="2" t="s">
        <v>1963</v>
      </c>
      <c r="C2270" s="2" t="s">
        <v>22</v>
      </c>
      <c r="D2270" s="2" t="s">
        <v>23</v>
      </c>
      <c r="E2270" s="2" t="s">
        <v>2767</v>
      </c>
      <c r="F2270" s="2" t="s">
        <v>2776</v>
      </c>
      <c r="G2270" s="2">
        <v>88</v>
      </c>
      <c r="H2270" s="2">
        <v>98</v>
      </c>
      <c r="I2270" s="3">
        <v>42405</v>
      </c>
      <c r="J2270" s="3">
        <v>42416</v>
      </c>
      <c r="K2270" s="3" t="s">
        <v>2534</v>
      </c>
      <c r="L2270" s="17">
        <f t="shared" si="385"/>
        <v>240.59</v>
      </c>
      <c r="M2270" s="20">
        <f t="shared" si="386"/>
        <v>0.99002452304750821</v>
      </c>
      <c r="N2270" s="2">
        <v>11</v>
      </c>
      <c r="O2270" s="2">
        <v>4750000</v>
      </c>
      <c r="P2270" s="2">
        <v>4750000</v>
      </c>
      <c r="Q2270" s="2">
        <f t="shared" si="387"/>
        <v>0</v>
      </c>
      <c r="R2270" s="4">
        <f t="shared" si="388"/>
        <v>0</v>
      </c>
      <c r="S2270" s="2">
        <v>119000</v>
      </c>
      <c r="T2270" s="9">
        <f t="shared" si="389"/>
        <v>55329.545454545456</v>
      </c>
      <c r="U2270" s="2">
        <v>55330</v>
      </c>
      <c r="V2270" s="5">
        <f t="shared" si="390"/>
        <v>0.45454545454413164</v>
      </c>
      <c r="W2270" s="4">
        <f t="shared" si="391"/>
        <v>8.215239268819796E-6</v>
      </c>
      <c r="X2270" s="22">
        <f t="shared" si="392"/>
        <v>54777.606849071788</v>
      </c>
      <c r="Y2270" s="22">
        <f t="shared" si="393"/>
        <v>54778.056860218632</v>
      </c>
      <c r="Z2270" s="22">
        <f t="shared" si="395"/>
        <v>4820469.0036992393</v>
      </c>
      <c r="AA2270" s="11">
        <v>31556</v>
      </c>
      <c r="AB2270" s="2">
        <v>1980</v>
      </c>
      <c r="AC2270" s="2">
        <f t="shared" si="394"/>
        <v>36</v>
      </c>
      <c r="AD2270" s="2" t="s">
        <v>67</v>
      </c>
    </row>
    <row r="2271" spans="1:30" x14ac:dyDescent="0.2">
      <c r="A2271">
        <v>7</v>
      </c>
      <c r="B2271" s="2" t="s">
        <v>2329</v>
      </c>
      <c r="C2271" s="2" t="s">
        <v>22</v>
      </c>
      <c r="D2271" s="2" t="s">
        <v>23</v>
      </c>
      <c r="E2271" s="2" t="s">
        <v>2767</v>
      </c>
      <c r="F2271" s="2" t="s">
        <v>2776</v>
      </c>
      <c r="G2271" s="2">
        <v>115</v>
      </c>
      <c r="H2271" s="2">
        <v>128</v>
      </c>
      <c r="I2271" s="3">
        <v>42405</v>
      </c>
      <c r="J2271" s="3">
        <v>42416</v>
      </c>
      <c r="K2271" s="3" t="s">
        <v>2534</v>
      </c>
      <c r="L2271" s="17">
        <f t="shared" si="385"/>
        <v>240.59</v>
      </c>
      <c r="M2271" s="20">
        <f t="shared" si="386"/>
        <v>0.99002452304750821</v>
      </c>
      <c r="N2271" s="2">
        <v>11</v>
      </c>
      <c r="O2271" s="2">
        <v>7300000</v>
      </c>
      <c r="P2271" s="2">
        <v>7530000</v>
      </c>
      <c r="Q2271" s="2">
        <f t="shared" si="387"/>
        <v>230000</v>
      </c>
      <c r="R2271" s="4">
        <f t="shared" si="388"/>
        <v>3.1506849315068496E-2</v>
      </c>
      <c r="S2271" s="2">
        <v>17700</v>
      </c>
      <c r="T2271" s="9">
        <f t="shared" si="389"/>
        <v>63632.17391304348</v>
      </c>
      <c r="U2271" s="2">
        <v>65632</v>
      </c>
      <c r="V2271" s="5">
        <f t="shared" si="390"/>
        <v>1999.8260869565202</v>
      </c>
      <c r="W2271" s="4">
        <f t="shared" si="391"/>
        <v>3.142790767590907E-2</v>
      </c>
      <c r="X2271" s="22">
        <f t="shared" si="392"/>
        <v>62997.412628736965</v>
      </c>
      <c r="Y2271" s="22">
        <f t="shared" si="393"/>
        <v>64977.289496654055</v>
      </c>
      <c r="Z2271" s="22">
        <f t="shared" si="395"/>
        <v>7472388.2921152161</v>
      </c>
      <c r="AA2271" s="11">
        <v>3757</v>
      </c>
      <c r="AB2271" s="2">
        <v>1968</v>
      </c>
      <c r="AC2271" s="2">
        <f t="shared" si="394"/>
        <v>48</v>
      </c>
      <c r="AD2271" s="2" t="s">
        <v>108</v>
      </c>
    </row>
    <row r="2272" spans="1:30" x14ac:dyDescent="0.2">
      <c r="A2272">
        <v>7</v>
      </c>
      <c r="B2272" s="2" t="s">
        <v>131</v>
      </c>
      <c r="C2272" s="2" t="s">
        <v>22</v>
      </c>
      <c r="D2272" s="2" t="s">
        <v>23</v>
      </c>
      <c r="E2272" s="2" t="s">
        <v>2767</v>
      </c>
      <c r="F2272" s="2" t="s">
        <v>2776</v>
      </c>
      <c r="G2272" s="2">
        <v>28</v>
      </c>
      <c r="H2272" s="2"/>
      <c r="I2272" s="3">
        <v>42405</v>
      </c>
      <c r="J2272" s="3">
        <v>42416</v>
      </c>
      <c r="K2272" s="3" t="s">
        <v>2534</v>
      </c>
      <c r="L2272" s="17">
        <f t="shared" si="385"/>
        <v>240.59</v>
      </c>
      <c r="M2272" s="20">
        <f t="shared" si="386"/>
        <v>0.99002452304750821</v>
      </c>
      <c r="N2272" s="2">
        <v>11</v>
      </c>
      <c r="O2272" s="2">
        <v>1880000</v>
      </c>
      <c r="P2272" s="2">
        <v>2175000</v>
      </c>
      <c r="Q2272" s="2">
        <f t="shared" si="387"/>
        <v>295000</v>
      </c>
      <c r="R2272" s="4">
        <f t="shared" si="388"/>
        <v>0.15691489361702127</v>
      </c>
      <c r="S2272" s="2">
        <v>10469</v>
      </c>
      <c r="T2272" s="9">
        <f t="shared" si="389"/>
        <v>67516.75</v>
      </c>
      <c r="U2272" s="2">
        <v>78052</v>
      </c>
      <c r="V2272" s="5">
        <f t="shared" si="390"/>
        <v>10535.25</v>
      </c>
      <c r="W2272" s="4">
        <f t="shared" si="391"/>
        <v>0.15603905697475071</v>
      </c>
      <c r="X2272" s="22">
        <f t="shared" si="392"/>
        <v>66843.238216467857</v>
      </c>
      <c r="Y2272" s="22">
        <f t="shared" si="393"/>
        <v>77273.394072904106</v>
      </c>
      <c r="Z2272" s="22">
        <f t="shared" si="395"/>
        <v>2163655.0340413149</v>
      </c>
      <c r="AA2272" s="11">
        <v>4087</v>
      </c>
      <c r="AB2272" s="2">
        <v>1962</v>
      </c>
      <c r="AC2272" s="2">
        <f t="shared" si="394"/>
        <v>54</v>
      </c>
      <c r="AD2272" s="2" t="s">
        <v>37</v>
      </c>
    </row>
    <row r="2273" spans="1:30" x14ac:dyDescent="0.2">
      <c r="A2273">
        <v>7</v>
      </c>
      <c r="B2273" s="2" t="s">
        <v>2075</v>
      </c>
      <c r="C2273" s="2" t="s">
        <v>22</v>
      </c>
      <c r="D2273" s="2" t="s">
        <v>23</v>
      </c>
      <c r="E2273" s="2" t="s">
        <v>2767</v>
      </c>
      <c r="F2273" s="2" t="s">
        <v>2776</v>
      </c>
      <c r="G2273" s="2">
        <v>92</v>
      </c>
      <c r="H2273" s="2">
        <v>111</v>
      </c>
      <c r="I2273" s="3">
        <v>42405</v>
      </c>
      <c r="J2273" s="3">
        <v>42416</v>
      </c>
      <c r="K2273" s="3" t="s">
        <v>2534</v>
      </c>
      <c r="L2273" s="17">
        <f t="shared" si="385"/>
        <v>240.59</v>
      </c>
      <c r="M2273" s="20">
        <f t="shared" si="386"/>
        <v>0.99002452304750821</v>
      </c>
      <c r="N2273" s="2">
        <v>11</v>
      </c>
      <c r="O2273" s="2">
        <v>5900000</v>
      </c>
      <c r="P2273" s="2">
        <v>6550000</v>
      </c>
      <c r="Q2273" s="2">
        <f t="shared" si="387"/>
        <v>650000</v>
      </c>
      <c r="R2273" s="4">
        <f t="shared" si="388"/>
        <v>0.11016949152542373</v>
      </c>
      <c r="S2273" s="2"/>
      <c r="T2273" s="9">
        <f t="shared" si="389"/>
        <v>64130.434782608696</v>
      </c>
      <c r="U2273" s="2">
        <v>71196</v>
      </c>
      <c r="V2273" s="5">
        <f t="shared" si="390"/>
        <v>7065.565217391304</v>
      </c>
      <c r="W2273" s="4">
        <f t="shared" si="391"/>
        <v>0.11017491525423728</v>
      </c>
      <c r="X2273" s="22">
        <f t="shared" si="392"/>
        <v>63490.703108481503</v>
      </c>
      <c r="Y2273" s="22">
        <f t="shared" si="393"/>
        <v>70485.78594289039</v>
      </c>
      <c r="Z2273" s="22">
        <f t="shared" si="395"/>
        <v>6484692.3067459157</v>
      </c>
      <c r="AA2273" s="11">
        <v>1548</v>
      </c>
      <c r="AB2273" s="2">
        <v>1947</v>
      </c>
      <c r="AC2273" s="2">
        <f t="shared" si="394"/>
        <v>69</v>
      </c>
      <c r="AD2273" s="2" t="s">
        <v>225</v>
      </c>
    </row>
    <row r="2274" spans="1:30" x14ac:dyDescent="0.2">
      <c r="A2274">
        <v>7</v>
      </c>
      <c r="B2274" s="2" t="s">
        <v>606</v>
      </c>
      <c r="C2274" s="2" t="s">
        <v>22</v>
      </c>
      <c r="D2274" s="2" t="s">
        <v>23</v>
      </c>
      <c r="E2274" s="2" t="s">
        <v>2767</v>
      </c>
      <c r="F2274" s="2" t="s">
        <v>2776</v>
      </c>
      <c r="G2274" s="2">
        <v>64</v>
      </c>
      <c r="H2274" s="2">
        <v>72</v>
      </c>
      <c r="I2274" s="3">
        <v>42405</v>
      </c>
      <c r="J2274" s="3">
        <v>42416</v>
      </c>
      <c r="K2274" s="3" t="s">
        <v>2534</v>
      </c>
      <c r="L2274" s="17">
        <f t="shared" si="385"/>
        <v>240.59</v>
      </c>
      <c r="M2274" s="20">
        <f t="shared" si="386"/>
        <v>0.99002452304750821</v>
      </c>
      <c r="N2274" s="2">
        <v>11</v>
      </c>
      <c r="O2274" s="2">
        <v>3250000</v>
      </c>
      <c r="P2274" s="2">
        <v>3450000</v>
      </c>
      <c r="Q2274" s="2">
        <f t="shared" si="387"/>
        <v>200000</v>
      </c>
      <c r="R2274" s="4">
        <f t="shared" si="388"/>
        <v>6.1538461538461542E-2</v>
      </c>
      <c r="S2274" s="2">
        <v>40000</v>
      </c>
      <c r="T2274" s="9">
        <f t="shared" si="389"/>
        <v>51406.25</v>
      </c>
      <c r="U2274" s="2">
        <v>54531</v>
      </c>
      <c r="V2274" s="5">
        <f t="shared" si="390"/>
        <v>3124.75</v>
      </c>
      <c r="W2274" s="4">
        <f t="shared" si="391"/>
        <v>6.0785410334346507E-2</v>
      </c>
      <c r="X2274" s="22">
        <f t="shared" si="392"/>
        <v>50893.448137910971</v>
      </c>
      <c r="Y2274" s="22">
        <f t="shared" si="393"/>
        <v>53987.027266303667</v>
      </c>
      <c r="Z2274" s="22">
        <f t="shared" si="395"/>
        <v>3455169.7450434347</v>
      </c>
      <c r="AA2274" s="11">
        <v>3281</v>
      </c>
      <c r="AB2274" s="2">
        <v>1890</v>
      </c>
      <c r="AC2274" s="2">
        <f t="shared" si="394"/>
        <v>126</v>
      </c>
      <c r="AD2274" s="2" t="s">
        <v>27</v>
      </c>
    </row>
    <row r="2275" spans="1:30" x14ac:dyDescent="0.2">
      <c r="A2275">
        <v>7</v>
      </c>
      <c r="B2275" s="2" t="s">
        <v>1168</v>
      </c>
      <c r="C2275" s="2" t="s">
        <v>22</v>
      </c>
      <c r="D2275" s="2" t="s">
        <v>23</v>
      </c>
      <c r="E2275" s="2" t="s">
        <v>2767</v>
      </c>
      <c r="F2275" s="2" t="s">
        <v>2776</v>
      </c>
      <c r="G2275" s="2">
        <v>73</v>
      </c>
      <c r="H2275" s="2">
        <v>81</v>
      </c>
      <c r="I2275" s="3">
        <v>42406</v>
      </c>
      <c r="J2275" s="3">
        <v>42417</v>
      </c>
      <c r="K2275" s="3" t="s">
        <v>2534</v>
      </c>
      <c r="L2275" s="17">
        <f t="shared" si="385"/>
        <v>240.59</v>
      </c>
      <c r="M2275" s="20">
        <f t="shared" si="386"/>
        <v>0.99002452304750821</v>
      </c>
      <c r="N2275" s="2">
        <v>11</v>
      </c>
      <c r="O2275" s="2">
        <v>4250000</v>
      </c>
      <c r="P2275" s="2">
        <v>4600000</v>
      </c>
      <c r="Q2275" s="2">
        <f t="shared" si="387"/>
        <v>350000</v>
      </c>
      <c r="R2275" s="4">
        <f t="shared" si="388"/>
        <v>8.2352941176470587E-2</v>
      </c>
      <c r="S2275" s="2"/>
      <c r="T2275" s="9">
        <f t="shared" si="389"/>
        <v>58219.178082191778</v>
      </c>
      <c r="U2275" s="2">
        <v>63014</v>
      </c>
      <c r="V2275" s="5">
        <f t="shared" si="390"/>
        <v>4794.8219178082218</v>
      </c>
      <c r="W2275" s="4">
        <f t="shared" si="391"/>
        <v>8.2358117647058873E-2</v>
      </c>
      <c r="X2275" s="22">
        <f t="shared" si="392"/>
        <v>57638.414013039859</v>
      </c>
      <c r="Y2275" s="22">
        <f t="shared" si="393"/>
        <v>62385.405295315679</v>
      </c>
      <c r="Z2275" s="22">
        <f t="shared" si="395"/>
        <v>4554134.5865580449</v>
      </c>
      <c r="AA2275" s="11">
        <v>18871</v>
      </c>
      <c r="AB2275" s="2">
        <v>2006</v>
      </c>
      <c r="AC2275" s="2">
        <f t="shared" si="394"/>
        <v>10</v>
      </c>
      <c r="AD2275" s="2" t="s">
        <v>774</v>
      </c>
    </row>
    <row r="2276" spans="1:30" x14ac:dyDescent="0.2">
      <c r="A2276">
        <v>8</v>
      </c>
      <c r="B2276" s="2" t="s">
        <v>655</v>
      </c>
      <c r="C2276" s="2" t="s">
        <v>22</v>
      </c>
      <c r="D2276" s="2" t="s">
        <v>23</v>
      </c>
      <c r="E2276" s="2" t="s">
        <v>2767</v>
      </c>
      <c r="F2276" s="2" t="s">
        <v>2776</v>
      </c>
      <c r="G2276" s="2">
        <v>64</v>
      </c>
      <c r="H2276" s="2">
        <v>72</v>
      </c>
      <c r="I2276" s="3">
        <v>42412</v>
      </c>
      <c r="J2276" s="3">
        <v>42423</v>
      </c>
      <c r="K2276" s="3" t="s">
        <v>2534</v>
      </c>
      <c r="L2276" s="17">
        <f t="shared" si="385"/>
        <v>240.59</v>
      </c>
      <c r="M2276" s="20">
        <f t="shared" si="386"/>
        <v>0.99002452304750821</v>
      </c>
      <c r="N2276" s="2">
        <v>11</v>
      </c>
      <c r="O2276" s="2">
        <v>4390000</v>
      </c>
      <c r="P2276" s="2">
        <v>4500000</v>
      </c>
      <c r="Q2276" s="2">
        <f t="shared" si="387"/>
        <v>110000</v>
      </c>
      <c r="R2276" s="4">
        <f t="shared" si="388"/>
        <v>2.5056947608200455E-2</v>
      </c>
      <c r="S2276" s="2"/>
      <c r="T2276" s="9">
        <f t="shared" si="389"/>
        <v>68593.75</v>
      </c>
      <c r="U2276" s="2">
        <v>70313</v>
      </c>
      <c r="V2276" s="5">
        <f t="shared" si="390"/>
        <v>1719.25</v>
      </c>
      <c r="W2276" s="4">
        <f t="shared" si="391"/>
        <v>2.5064236902050115E-2</v>
      </c>
      <c r="X2276" s="22">
        <f t="shared" si="392"/>
        <v>67909.494627790016</v>
      </c>
      <c r="Y2276" s="22">
        <f t="shared" si="393"/>
        <v>69611.594289039451</v>
      </c>
      <c r="Z2276" s="22">
        <f t="shared" si="395"/>
        <v>4455142.0344985249</v>
      </c>
      <c r="AA2276" s="11">
        <v>4884</v>
      </c>
      <c r="AB2276" s="2">
        <v>2005</v>
      </c>
      <c r="AC2276" s="2">
        <f t="shared" si="394"/>
        <v>11</v>
      </c>
      <c r="AD2276" s="2" t="s">
        <v>127</v>
      </c>
    </row>
    <row r="2277" spans="1:30" x14ac:dyDescent="0.2">
      <c r="A2277">
        <v>8</v>
      </c>
      <c r="B2277" s="2" t="s">
        <v>211</v>
      </c>
      <c r="C2277" s="2" t="s">
        <v>22</v>
      </c>
      <c r="D2277" s="2" t="s">
        <v>23</v>
      </c>
      <c r="E2277" s="2" t="s">
        <v>2767</v>
      </c>
      <c r="F2277" s="2" t="s">
        <v>2776</v>
      </c>
      <c r="G2277" s="2">
        <v>72</v>
      </c>
      <c r="H2277" s="2">
        <v>80</v>
      </c>
      <c r="I2277" s="3">
        <v>42412</v>
      </c>
      <c r="J2277" s="3">
        <v>42423</v>
      </c>
      <c r="K2277" s="3" t="s">
        <v>2534</v>
      </c>
      <c r="L2277" s="17">
        <f t="shared" si="385"/>
        <v>240.59</v>
      </c>
      <c r="M2277" s="20">
        <f t="shared" si="386"/>
        <v>0.99002452304750821</v>
      </c>
      <c r="N2277" s="2">
        <v>11</v>
      </c>
      <c r="O2277" s="2">
        <v>2900000</v>
      </c>
      <c r="P2277" s="2">
        <v>3400000</v>
      </c>
      <c r="Q2277" s="2">
        <f t="shared" si="387"/>
        <v>500000</v>
      </c>
      <c r="R2277" s="4">
        <f t="shared" si="388"/>
        <v>0.17241379310344829</v>
      </c>
      <c r="S2277" s="2">
        <v>306000</v>
      </c>
      <c r="T2277" s="9">
        <f t="shared" si="389"/>
        <v>44527.777777777781</v>
      </c>
      <c r="U2277" s="2">
        <v>51472</v>
      </c>
      <c r="V2277" s="5">
        <f t="shared" si="390"/>
        <v>6944.222222222219</v>
      </c>
      <c r="W2277" s="4">
        <f t="shared" si="391"/>
        <v>0.15595258889582025</v>
      </c>
      <c r="X2277" s="22">
        <f t="shared" si="392"/>
        <v>44083.591956809883</v>
      </c>
      <c r="Y2277" s="22">
        <f t="shared" si="393"/>
        <v>50958.54225030134</v>
      </c>
      <c r="Z2277" s="22">
        <f t="shared" si="395"/>
        <v>3669015.0420216965</v>
      </c>
      <c r="AA2277" s="11">
        <v>21015</v>
      </c>
      <c r="AB2277" s="2">
        <v>1968</v>
      </c>
      <c r="AC2277" s="2">
        <f t="shared" si="394"/>
        <v>48</v>
      </c>
      <c r="AD2277" s="2" t="s">
        <v>37</v>
      </c>
    </row>
    <row r="2278" spans="1:30" x14ac:dyDescent="0.2">
      <c r="A2278">
        <v>8</v>
      </c>
      <c r="B2278" s="2" t="s">
        <v>1921</v>
      </c>
      <c r="C2278" s="2" t="s">
        <v>22</v>
      </c>
      <c r="D2278" s="2" t="s">
        <v>23</v>
      </c>
      <c r="E2278" s="2" t="s">
        <v>2767</v>
      </c>
      <c r="F2278" s="2" t="s">
        <v>2776</v>
      </c>
      <c r="G2278" s="2">
        <v>83</v>
      </c>
      <c r="H2278" s="2">
        <v>95</v>
      </c>
      <c r="I2278" s="3">
        <v>42413</v>
      </c>
      <c r="J2278" s="3">
        <v>42424</v>
      </c>
      <c r="K2278" s="3" t="s">
        <v>2534</v>
      </c>
      <c r="L2278" s="17">
        <f t="shared" si="385"/>
        <v>240.59</v>
      </c>
      <c r="M2278" s="20">
        <f t="shared" si="386"/>
        <v>0.99002452304750821</v>
      </c>
      <c r="N2278" s="2">
        <v>11</v>
      </c>
      <c r="O2278" s="2">
        <v>6800000</v>
      </c>
      <c r="P2278" s="2">
        <v>6700000</v>
      </c>
      <c r="Q2278" s="2">
        <f t="shared" si="387"/>
        <v>-100000</v>
      </c>
      <c r="R2278" s="4">
        <f t="shared" si="388"/>
        <v>-1.4705882352941176E-2</v>
      </c>
      <c r="S2278" s="2"/>
      <c r="T2278" s="9">
        <f t="shared" si="389"/>
        <v>81927.710843373497</v>
      </c>
      <c r="U2278" s="2">
        <v>80723</v>
      </c>
      <c r="V2278" s="5">
        <f t="shared" si="390"/>
        <v>-1204.7108433734975</v>
      </c>
      <c r="W2278" s="4">
        <f t="shared" si="391"/>
        <v>-1.4704558823529454E-2</v>
      </c>
      <c r="X2278" s="22">
        <f t="shared" si="392"/>
        <v>81110.44285208502</v>
      </c>
      <c r="Y2278" s="22">
        <f t="shared" si="393"/>
        <v>79917.749573964</v>
      </c>
      <c r="Z2278" s="22">
        <f t="shared" si="395"/>
        <v>6633173.2146390118</v>
      </c>
      <c r="AA2278" s="2">
        <v>746</v>
      </c>
      <c r="AB2278" s="2">
        <v>2005</v>
      </c>
      <c r="AC2278" s="2">
        <f t="shared" si="394"/>
        <v>11</v>
      </c>
      <c r="AD2278" s="2" t="s">
        <v>494</v>
      </c>
    </row>
    <row r="2279" spans="1:30" x14ac:dyDescent="0.2">
      <c r="A2279">
        <v>9</v>
      </c>
      <c r="B2279" s="2" t="s">
        <v>1439</v>
      </c>
      <c r="C2279" s="2" t="s">
        <v>22</v>
      </c>
      <c r="D2279" s="2" t="s">
        <v>23</v>
      </c>
      <c r="E2279" s="2" t="s">
        <v>2767</v>
      </c>
      <c r="F2279" s="2" t="s">
        <v>2776</v>
      </c>
      <c r="G2279" s="2">
        <v>68</v>
      </c>
      <c r="H2279" s="2">
        <v>74</v>
      </c>
      <c r="I2279" s="3">
        <v>42419</v>
      </c>
      <c r="J2279" s="3">
        <v>42430</v>
      </c>
      <c r="K2279" s="3" t="s">
        <v>2535</v>
      </c>
      <c r="L2279" s="17">
        <f t="shared" si="385"/>
        <v>245.99</v>
      </c>
      <c r="M2279" s="20">
        <f t="shared" si="386"/>
        <v>0.96829139395910402</v>
      </c>
      <c r="N2279" s="2">
        <v>11</v>
      </c>
      <c r="O2279" s="2">
        <v>4950000</v>
      </c>
      <c r="P2279" s="2">
        <v>4900000</v>
      </c>
      <c r="Q2279" s="2">
        <f t="shared" si="387"/>
        <v>-50000</v>
      </c>
      <c r="R2279" s="4">
        <f t="shared" si="388"/>
        <v>-1.0101010101010102E-2</v>
      </c>
      <c r="S2279" s="2">
        <v>1736</v>
      </c>
      <c r="T2279" s="9">
        <f t="shared" si="389"/>
        <v>72819.647058823524</v>
      </c>
      <c r="U2279" s="2">
        <v>72084</v>
      </c>
      <c r="V2279" s="5">
        <f t="shared" si="390"/>
        <v>-735.64705882352428</v>
      </c>
      <c r="W2279" s="4">
        <f t="shared" si="391"/>
        <v>-1.0102315632335742E-2</v>
      </c>
      <c r="X2279" s="22">
        <f t="shared" si="392"/>
        <v>70510.637558198199</v>
      </c>
      <c r="Y2279" s="22">
        <f t="shared" si="393"/>
        <v>69798.316842148051</v>
      </c>
      <c r="Z2279" s="22">
        <f t="shared" si="395"/>
        <v>4746285.5452660676</v>
      </c>
      <c r="AA2279" s="11">
        <v>9678</v>
      </c>
      <c r="AB2279" s="2">
        <v>2002</v>
      </c>
      <c r="AC2279" s="2">
        <f t="shared" si="394"/>
        <v>14</v>
      </c>
      <c r="AD2279" s="2" t="s">
        <v>108</v>
      </c>
    </row>
    <row r="2280" spans="1:30" x14ac:dyDescent="0.2">
      <c r="A2280">
        <v>9</v>
      </c>
      <c r="B2280" s="2" t="s">
        <v>418</v>
      </c>
      <c r="C2280" s="2" t="s">
        <v>22</v>
      </c>
      <c r="D2280" s="2" t="s">
        <v>23</v>
      </c>
      <c r="E2280" s="2" t="s">
        <v>2767</v>
      </c>
      <c r="F2280" s="2" t="s">
        <v>2776</v>
      </c>
      <c r="G2280" s="2">
        <v>41</v>
      </c>
      <c r="H2280" s="2">
        <v>46</v>
      </c>
      <c r="I2280" s="3">
        <v>42419</v>
      </c>
      <c r="J2280" s="3">
        <v>42430</v>
      </c>
      <c r="K2280" s="3" t="s">
        <v>2535</v>
      </c>
      <c r="L2280" s="17">
        <f t="shared" si="385"/>
        <v>245.99</v>
      </c>
      <c r="M2280" s="20">
        <f t="shared" si="386"/>
        <v>0.96829139395910402</v>
      </c>
      <c r="N2280" s="2">
        <v>11</v>
      </c>
      <c r="O2280" s="2">
        <v>2850000</v>
      </c>
      <c r="P2280" s="2">
        <v>3095000</v>
      </c>
      <c r="Q2280" s="2">
        <f t="shared" si="387"/>
        <v>245000</v>
      </c>
      <c r="R2280" s="4">
        <f t="shared" si="388"/>
        <v>8.5964912280701758E-2</v>
      </c>
      <c r="S2280" s="2">
        <v>24022</v>
      </c>
      <c r="T2280" s="9">
        <f t="shared" si="389"/>
        <v>70098.097560975613</v>
      </c>
      <c r="U2280" s="2">
        <v>76074</v>
      </c>
      <c r="V2280" s="5">
        <f t="shared" si="390"/>
        <v>5975.9024390243867</v>
      </c>
      <c r="W2280" s="4">
        <f t="shared" si="391"/>
        <v>8.5250565235756665E-2</v>
      </c>
      <c r="X2280" s="22">
        <f t="shared" si="392"/>
        <v>67875.384601198341</v>
      </c>
      <c r="Y2280" s="22">
        <f t="shared" si="393"/>
        <v>73661.799504044873</v>
      </c>
      <c r="Z2280" s="22">
        <f t="shared" si="395"/>
        <v>3020133.7796658399</v>
      </c>
      <c r="AA2280" s="11">
        <v>7542</v>
      </c>
      <c r="AB2280" s="2">
        <v>1967</v>
      </c>
      <c r="AC2280" s="2">
        <f t="shared" si="394"/>
        <v>49</v>
      </c>
      <c r="AD2280" s="2" t="s">
        <v>37</v>
      </c>
    </row>
    <row r="2281" spans="1:30" x14ac:dyDescent="0.2">
      <c r="A2281">
        <v>9</v>
      </c>
      <c r="B2281" s="2" t="s">
        <v>863</v>
      </c>
      <c r="C2281" s="2" t="s">
        <v>22</v>
      </c>
      <c r="D2281" s="2" t="s">
        <v>23</v>
      </c>
      <c r="E2281" s="2" t="s">
        <v>2767</v>
      </c>
      <c r="F2281" s="2" t="s">
        <v>2776</v>
      </c>
      <c r="G2281" s="2">
        <v>53</v>
      </c>
      <c r="H2281" s="2">
        <v>58</v>
      </c>
      <c r="I2281" s="3">
        <v>42419</v>
      </c>
      <c r="J2281" s="3">
        <v>42430</v>
      </c>
      <c r="K2281" s="3" t="s">
        <v>2535</v>
      </c>
      <c r="L2281" s="17">
        <f t="shared" si="385"/>
        <v>245.99</v>
      </c>
      <c r="M2281" s="20">
        <f t="shared" si="386"/>
        <v>0.96829139395910402</v>
      </c>
      <c r="N2281" s="2">
        <v>11</v>
      </c>
      <c r="O2281" s="2">
        <v>3100000</v>
      </c>
      <c r="P2281" s="2">
        <v>3100000</v>
      </c>
      <c r="Q2281" s="2">
        <f t="shared" si="387"/>
        <v>0</v>
      </c>
      <c r="R2281" s="4">
        <f t="shared" si="388"/>
        <v>0</v>
      </c>
      <c r="S2281" s="2"/>
      <c r="T2281" s="9">
        <f t="shared" si="389"/>
        <v>58490.566037735851</v>
      </c>
      <c r="U2281" s="2">
        <v>58491</v>
      </c>
      <c r="V2281" s="5">
        <f t="shared" si="390"/>
        <v>0.43396226414915873</v>
      </c>
      <c r="W2281" s="4">
        <f t="shared" si="391"/>
        <v>7.4193548386791649E-6</v>
      </c>
      <c r="X2281" s="22">
        <f t="shared" si="392"/>
        <v>56635.911722136276</v>
      </c>
      <c r="Y2281" s="22">
        <f t="shared" si="393"/>
        <v>56636.331924061953</v>
      </c>
      <c r="Z2281" s="22">
        <f t="shared" si="395"/>
        <v>3001725.5919752833</v>
      </c>
      <c r="AA2281" s="11">
        <v>2122</v>
      </c>
      <c r="AB2281" s="2">
        <v>1959</v>
      </c>
      <c r="AC2281" s="2">
        <f t="shared" si="394"/>
        <v>57</v>
      </c>
      <c r="AD2281" s="2" t="s">
        <v>37</v>
      </c>
    </row>
    <row r="2282" spans="1:30" x14ac:dyDescent="0.2">
      <c r="A2282">
        <v>9</v>
      </c>
      <c r="B2282" s="2" t="s">
        <v>2238</v>
      </c>
      <c r="C2282" s="2" t="s">
        <v>22</v>
      </c>
      <c r="D2282" s="2" t="s">
        <v>23</v>
      </c>
      <c r="E2282" s="2" t="s">
        <v>2767</v>
      </c>
      <c r="F2282" s="2" t="s">
        <v>2776</v>
      </c>
      <c r="G2282" s="2">
        <v>105</v>
      </c>
      <c r="H2282" s="2">
        <v>120</v>
      </c>
      <c r="I2282" s="3">
        <v>42419</v>
      </c>
      <c r="J2282" s="3">
        <v>42430</v>
      </c>
      <c r="K2282" s="3" t="s">
        <v>2535</v>
      </c>
      <c r="L2282" s="17">
        <f t="shared" si="385"/>
        <v>245.99</v>
      </c>
      <c r="M2282" s="20">
        <f t="shared" si="386"/>
        <v>0.96829139395910402</v>
      </c>
      <c r="N2282" s="2">
        <v>11</v>
      </c>
      <c r="O2282" s="2">
        <v>5700000</v>
      </c>
      <c r="P2282" s="2">
        <v>6200000</v>
      </c>
      <c r="Q2282" s="2">
        <f t="shared" si="387"/>
        <v>500000</v>
      </c>
      <c r="R2282" s="4">
        <f t="shared" si="388"/>
        <v>8.771929824561403E-2</v>
      </c>
      <c r="S2282" s="2"/>
      <c r="T2282" s="9">
        <f t="shared" si="389"/>
        <v>54285.714285714283</v>
      </c>
      <c r="U2282" s="2">
        <v>59048</v>
      </c>
      <c r="V2282" s="5">
        <f t="shared" si="390"/>
        <v>4762.2857142857174</v>
      </c>
      <c r="W2282" s="4">
        <f t="shared" si="391"/>
        <v>8.7726315789473749E-2</v>
      </c>
      <c r="X2282" s="22">
        <f t="shared" si="392"/>
        <v>52564.389957779931</v>
      </c>
      <c r="Y2282" s="22">
        <f t="shared" si="393"/>
        <v>57175.670230497177</v>
      </c>
      <c r="Z2282" s="22">
        <f t="shared" si="395"/>
        <v>6003445.3742022039</v>
      </c>
      <c r="AA2282" s="11">
        <v>1800</v>
      </c>
      <c r="AB2282" s="2">
        <v>1952</v>
      </c>
      <c r="AC2282" s="2">
        <f t="shared" si="394"/>
        <v>64</v>
      </c>
      <c r="AD2282" s="2" t="s">
        <v>108</v>
      </c>
    </row>
    <row r="2283" spans="1:30" x14ac:dyDescent="0.2">
      <c r="A2283">
        <v>9</v>
      </c>
      <c r="B2283" s="2" t="s">
        <v>2061</v>
      </c>
      <c r="C2283" s="2" t="s">
        <v>22</v>
      </c>
      <c r="D2283" s="2" t="s">
        <v>23</v>
      </c>
      <c r="E2283" s="2" t="s">
        <v>2767</v>
      </c>
      <c r="F2283" s="2" t="s">
        <v>2776</v>
      </c>
      <c r="G2283" s="2">
        <v>91</v>
      </c>
      <c r="H2283" s="2">
        <v>118</v>
      </c>
      <c r="I2283" s="3">
        <v>42419</v>
      </c>
      <c r="J2283" s="3">
        <v>42430</v>
      </c>
      <c r="K2283" s="3" t="s">
        <v>2535</v>
      </c>
      <c r="L2283" s="17">
        <f t="shared" si="385"/>
        <v>245.99</v>
      </c>
      <c r="M2283" s="20">
        <f t="shared" si="386"/>
        <v>0.96829139395910402</v>
      </c>
      <c r="N2283" s="2">
        <v>11</v>
      </c>
      <c r="O2283" s="2">
        <v>6990000</v>
      </c>
      <c r="P2283" s="2">
        <v>7500000</v>
      </c>
      <c r="Q2283" s="2">
        <f t="shared" si="387"/>
        <v>510000</v>
      </c>
      <c r="R2283" s="4">
        <f t="shared" si="388"/>
        <v>7.2961373390557943E-2</v>
      </c>
      <c r="S2283" s="2"/>
      <c r="T2283" s="9">
        <f t="shared" si="389"/>
        <v>76813.18681318681</v>
      </c>
      <c r="U2283" s="2">
        <v>82418</v>
      </c>
      <c r="V2283" s="5">
        <f t="shared" si="390"/>
        <v>5604.8131868131895</v>
      </c>
      <c r="W2283" s="4">
        <f t="shared" si="391"/>
        <v>7.296680972818316E-2</v>
      </c>
      <c r="X2283" s="22">
        <f t="shared" si="392"/>
        <v>74377.547733781728</v>
      </c>
      <c r="Y2283" s="22">
        <f t="shared" si="393"/>
        <v>79804.640107321437</v>
      </c>
      <c r="Z2283" s="22">
        <f t="shared" si="395"/>
        <v>7262222.2497662511</v>
      </c>
      <c r="AA2283" s="11">
        <v>1005</v>
      </c>
      <c r="AB2283" s="2">
        <v>1939</v>
      </c>
      <c r="AC2283" s="2">
        <f t="shared" si="394"/>
        <v>77</v>
      </c>
      <c r="AD2283" s="2" t="s">
        <v>67</v>
      </c>
    </row>
    <row r="2284" spans="1:30" x14ac:dyDescent="0.2">
      <c r="A2284">
        <v>9</v>
      </c>
      <c r="B2284" s="2" t="s">
        <v>2237</v>
      </c>
      <c r="C2284" s="2" t="s">
        <v>22</v>
      </c>
      <c r="D2284" s="2" t="s">
        <v>23</v>
      </c>
      <c r="E2284" s="2" t="s">
        <v>2767</v>
      </c>
      <c r="F2284" s="2" t="s">
        <v>2776</v>
      </c>
      <c r="G2284" s="2">
        <v>105</v>
      </c>
      <c r="H2284" s="2">
        <v>127</v>
      </c>
      <c r="I2284" s="3">
        <v>42420</v>
      </c>
      <c r="J2284" s="3">
        <v>42431</v>
      </c>
      <c r="K2284" s="3" t="s">
        <v>2535</v>
      </c>
      <c r="L2284" s="17">
        <f t="shared" si="385"/>
        <v>245.99</v>
      </c>
      <c r="M2284" s="20">
        <f t="shared" si="386"/>
        <v>0.96829139395910402</v>
      </c>
      <c r="N2284" s="2">
        <v>11</v>
      </c>
      <c r="O2284" s="2">
        <v>8500000</v>
      </c>
      <c r="P2284" s="2">
        <v>8500000</v>
      </c>
      <c r="Q2284" s="2">
        <f t="shared" si="387"/>
        <v>0</v>
      </c>
      <c r="R2284" s="4">
        <f t="shared" si="388"/>
        <v>0</v>
      </c>
      <c r="S2284" s="2"/>
      <c r="T2284" s="9">
        <f t="shared" si="389"/>
        <v>80952.380952380947</v>
      </c>
      <c r="U2284" s="2">
        <v>80952</v>
      </c>
      <c r="V2284" s="5">
        <f t="shared" si="390"/>
        <v>-0.38095238094683737</v>
      </c>
      <c r="W2284" s="4">
        <f t="shared" si="391"/>
        <v>-4.7058823528726968E-6</v>
      </c>
      <c r="X2284" s="22">
        <f t="shared" si="392"/>
        <v>78385.493796689363</v>
      </c>
      <c r="Y2284" s="22">
        <f t="shared" si="393"/>
        <v>78385.124923777388</v>
      </c>
      <c r="Z2284" s="22">
        <f t="shared" si="395"/>
        <v>8230438.1169966254</v>
      </c>
      <c r="AA2284" s="2">
        <v>772</v>
      </c>
      <c r="AB2284" s="2">
        <v>2005</v>
      </c>
      <c r="AC2284" s="2">
        <f t="shared" si="394"/>
        <v>11</v>
      </c>
      <c r="AD2284" s="2" t="s">
        <v>494</v>
      </c>
    </row>
    <row r="2285" spans="1:30" x14ac:dyDescent="0.2">
      <c r="A2285">
        <v>10</v>
      </c>
      <c r="B2285" s="2" t="s">
        <v>2435</v>
      </c>
      <c r="C2285" s="2" t="s">
        <v>22</v>
      </c>
      <c r="D2285" s="2" t="s">
        <v>23</v>
      </c>
      <c r="E2285" s="2" t="s">
        <v>2767</v>
      </c>
      <c r="F2285" s="2" t="s">
        <v>2776</v>
      </c>
      <c r="G2285" s="2">
        <v>133</v>
      </c>
      <c r="H2285" s="2">
        <v>144</v>
      </c>
      <c r="I2285" s="3">
        <v>42425</v>
      </c>
      <c r="J2285" s="3">
        <v>42436</v>
      </c>
      <c r="K2285" s="3" t="s">
        <v>2535</v>
      </c>
      <c r="L2285" s="17">
        <f t="shared" si="385"/>
        <v>245.99</v>
      </c>
      <c r="M2285" s="20">
        <f t="shared" si="386"/>
        <v>0.96829139395910402</v>
      </c>
      <c r="N2285" s="2">
        <v>11</v>
      </c>
      <c r="O2285" s="2">
        <v>8800000</v>
      </c>
      <c r="P2285" s="2">
        <v>8800000</v>
      </c>
      <c r="Q2285" s="2">
        <f t="shared" si="387"/>
        <v>0</v>
      </c>
      <c r="R2285" s="4">
        <f t="shared" si="388"/>
        <v>0</v>
      </c>
      <c r="S2285" s="2">
        <v>69419</v>
      </c>
      <c r="T2285" s="9">
        <f t="shared" si="389"/>
        <v>66687.360902255634</v>
      </c>
      <c r="U2285" s="2">
        <v>66687</v>
      </c>
      <c r="V2285" s="5">
        <f t="shared" si="390"/>
        <v>-0.36090225563384593</v>
      </c>
      <c r="W2285" s="4">
        <f t="shared" si="391"/>
        <v>-5.4118539218072248E-6</v>
      </c>
      <c r="X2285" s="22">
        <f t="shared" si="392"/>
        <v>64572.797647498963</v>
      </c>
      <c r="Y2285" s="22">
        <f t="shared" si="393"/>
        <v>64572.448188950773</v>
      </c>
      <c r="Z2285" s="22">
        <f t="shared" si="395"/>
        <v>8588135.6091304533</v>
      </c>
      <c r="AA2285" s="11">
        <v>16347</v>
      </c>
      <c r="AB2285" s="2">
        <v>2003</v>
      </c>
      <c r="AC2285" s="2">
        <f t="shared" si="394"/>
        <v>13</v>
      </c>
      <c r="AD2285" s="2" t="s">
        <v>61</v>
      </c>
    </row>
    <row r="2286" spans="1:30" x14ac:dyDescent="0.2">
      <c r="A2286">
        <v>10</v>
      </c>
      <c r="B2286" s="2" t="s">
        <v>1473</v>
      </c>
      <c r="C2286" s="2" t="s">
        <v>22</v>
      </c>
      <c r="D2286" s="2" t="s">
        <v>23</v>
      </c>
      <c r="E2286" s="2" t="s">
        <v>2767</v>
      </c>
      <c r="F2286" s="2" t="s">
        <v>2776</v>
      </c>
      <c r="G2286" s="2">
        <v>69</v>
      </c>
      <c r="H2286" s="2">
        <v>75</v>
      </c>
      <c r="I2286" s="3">
        <v>42425</v>
      </c>
      <c r="J2286" s="3">
        <v>42436</v>
      </c>
      <c r="K2286" s="3" t="s">
        <v>2535</v>
      </c>
      <c r="L2286" s="17">
        <f t="shared" si="385"/>
        <v>245.99</v>
      </c>
      <c r="M2286" s="20">
        <f t="shared" si="386"/>
        <v>0.96829139395910402</v>
      </c>
      <c r="N2286" s="2">
        <v>11</v>
      </c>
      <c r="O2286" s="2">
        <v>4200000</v>
      </c>
      <c r="P2286" s="2">
        <v>4450000</v>
      </c>
      <c r="Q2286" s="2">
        <f t="shared" si="387"/>
        <v>250000</v>
      </c>
      <c r="R2286" s="4">
        <f t="shared" si="388"/>
        <v>5.9523809523809521E-2</v>
      </c>
      <c r="S2286" s="2"/>
      <c r="T2286" s="9">
        <f t="shared" si="389"/>
        <v>60869.565217391304</v>
      </c>
      <c r="U2286" s="2">
        <v>64493</v>
      </c>
      <c r="V2286" s="5">
        <f t="shared" si="390"/>
        <v>3623.434782608696</v>
      </c>
      <c r="W2286" s="4">
        <f t="shared" si="391"/>
        <v>5.9527857142857146E-2</v>
      </c>
      <c r="X2286" s="22">
        <f t="shared" si="392"/>
        <v>58939.476154032418</v>
      </c>
      <c r="Y2286" s="22">
        <f t="shared" si="393"/>
        <v>62448.016870604493</v>
      </c>
      <c r="Z2286" s="22">
        <f t="shared" si="395"/>
        <v>4308913.1640717098</v>
      </c>
      <c r="AA2286" s="11">
        <v>1359</v>
      </c>
      <c r="AB2286" s="2">
        <v>1993</v>
      </c>
      <c r="AC2286" s="2">
        <f t="shared" si="394"/>
        <v>23</v>
      </c>
      <c r="AD2286" s="2" t="s">
        <v>422</v>
      </c>
    </row>
    <row r="2287" spans="1:30" x14ac:dyDescent="0.2">
      <c r="A2287">
        <v>10</v>
      </c>
      <c r="B2287" s="2" t="s">
        <v>1440</v>
      </c>
      <c r="C2287" s="2" t="s">
        <v>22</v>
      </c>
      <c r="D2287" s="2" t="s">
        <v>23</v>
      </c>
      <c r="E2287" s="2" t="s">
        <v>2767</v>
      </c>
      <c r="F2287" s="2" t="s">
        <v>2776</v>
      </c>
      <c r="G2287" s="2">
        <v>68</v>
      </c>
      <c r="H2287" s="2">
        <v>77</v>
      </c>
      <c r="I2287" s="3">
        <v>42426</v>
      </c>
      <c r="J2287" s="3">
        <v>42437</v>
      </c>
      <c r="K2287" s="3" t="s">
        <v>2535</v>
      </c>
      <c r="L2287" s="17">
        <f t="shared" si="385"/>
        <v>245.99</v>
      </c>
      <c r="M2287" s="20">
        <f t="shared" si="386"/>
        <v>0.96829139395910402</v>
      </c>
      <c r="N2287" s="2">
        <v>11</v>
      </c>
      <c r="O2287" s="2">
        <v>4300000</v>
      </c>
      <c r="P2287" s="2">
        <v>4900000</v>
      </c>
      <c r="Q2287" s="2">
        <f t="shared" si="387"/>
        <v>600000</v>
      </c>
      <c r="R2287" s="4">
        <f t="shared" si="388"/>
        <v>0.13953488372093023</v>
      </c>
      <c r="S2287" s="2">
        <v>49000</v>
      </c>
      <c r="T2287" s="9">
        <f t="shared" si="389"/>
        <v>63955.882352941175</v>
      </c>
      <c r="U2287" s="2">
        <v>72779</v>
      </c>
      <c r="V2287" s="5">
        <f t="shared" si="390"/>
        <v>8823.1176470588252</v>
      </c>
      <c r="W2287" s="4">
        <f t="shared" si="391"/>
        <v>0.13795631179581516</v>
      </c>
      <c r="X2287" s="22">
        <f t="shared" si="392"/>
        <v>61927.930475413872</v>
      </c>
      <c r="Y2287" s="22">
        <f t="shared" si="393"/>
        <v>70471.279360949629</v>
      </c>
      <c r="Z2287" s="22">
        <f t="shared" si="395"/>
        <v>4792046.9965445744</v>
      </c>
      <c r="AA2287" s="11">
        <v>8261</v>
      </c>
      <c r="AB2287" s="2">
        <v>1990</v>
      </c>
      <c r="AC2287" s="2">
        <f t="shared" si="394"/>
        <v>26</v>
      </c>
      <c r="AD2287" s="2" t="s">
        <v>1441</v>
      </c>
    </row>
    <row r="2288" spans="1:30" x14ac:dyDescent="0.2">
      <c r="A2288">
        <v>10</v>
      </c>
      <c r="B2288" s="2" t="s">
        <v>2367</v>
      </c>
      <c r="C2288" s="2" t="s">
        <v>22</v>
      </c>
      <c r="D2288" s="2" t="s">
        <v>23</v>
      </c>
      <c r="E2288" s="2" t="s">
        <v>2767</v>
      </c>
      <c r="F2288" s="2" t="s">
        <v>2776</v>
      </c>
      <c r="G2288" s="2">
        <v>121</v>
      </c>
      <c r="H2288" s="2">
        <v>138</v>
      </c>
      <c r="I2288" s="3">
        <v>42426</v>
      </c>
      <c r="J2288" s="3">
        <v>42437</v>
      </c>
      <c r="K2288" s="3" t="s">
        <v>2535</v>
      </c>
      <c r="L2288" s="17">
        <f t="shared" si="385"/>
        <v>245.99</v>
      </c>
      <c r="M2288" s="20">
        <f t="shared" si="386"/>
        <v>0.96829139395910402</v>
      </c>
      <c r="N2288" s="2">
        <v>11</v>
      </c>
      <c r="O2288" s="2">
        <v>7500000</v>
      </c>
      <c r="P2288" s="2">
        <v>8000000</v>
      </c>
      <c r="Q2288" s="2">
        <f t="shared" si="387"/>
        <v>500000</v>
      </c>
      <c r="R2288" s="4">
        <f t="shared" si="388"/>
        <v>6.6666666666666666E-2</v>
      </c>
      <c r="S2288" s="2">
        <v>57711</v>
      </c>
      <c r="T2288" s="9">
        <f t="shared" si="389"/>
        <v>62460.421487603307</v>
      </c>
      <c r="U2288" s="2">
        <v>66593</v>
      </c>
      <c r="V2288" s="5">
        <f t="shared" si="390"/>
        <v>4132.5785123966925</v>
      </c>
      <c r="W2288" s="4">
        <f t="shared" si="391"/>
        <v>6.6163154425989537E-2</v>
      </c>
      <c r="X2288" s="22">
        <f t="shared" si="392"/>
        <v>60479.888589504582</v>
      </c>
      <c r="Y2288" s="22">
        <f t="shared" si="393"/>
        <v>64481.428797918612</v>
      </c>
      <c r="Z2288" s="22">
        <f t="shared" si="395"/>
        <v>7802252.8845481519</v>
      </c>
      <c r="AA2288" s="11">
        <v>31766</v>
      </c>
      <c r="AB2288" s="2">
        <v>1984</v>
      </c>
      <c r="AC2288" s="2">
        <f t="shared" si="394"/>
        <v>32</v>
      </c>
      <c r="AD2288" s="2" t="s">
        <v>27</v>
      </c>
    </row>
    <row r="2289" spans="1:30" x14ac:dyDescent="0.2">
      <c r="A2289">
        <v>10</v>
      </c>
      <c r="B2289" s="2" t="s">
        <v>1840</v>
      </c>
      <c r="C2289" s="2" t="s">
        <v>22</v>
      </c>
      <c r="D2289" s="2" t="s">
        <v>23</v>
      </c>
      <c r="E2289" s="2" t="s">
        <v>2767</v>
      </c>
      <c r="F2289" s="2" t="s">
        <v>2776</v>
      </c>
      <c r="G2289" s="2">
        <v>80</v>
      </c>
      <c r="H2289" s="2">
        <v>92</v>
      </c>
      <c r="I2289" s="3">
        <v>42426</v>
      </c>
      <c r="J2289" s="3">
        <v>42437</v>
      </c>
      <c r="K2289" s="3" t="s">
        <v>2535</v>
      </c>
      <c r="L2289" s="17">
        <f t="shared" si="385"/>
        <v>245.99</v>
      </c>
      <c r="M2289" s="20">
        <f t="shared" si="386"/>
        <v>0.96829139395910402</v>
      </c>
      <c r="N2289" s="2">
        <v>11</v>
      </c>
      <c r="O2289" s="2">
        <v>5000000</v>
      </c>
      <c r="P2289" s="2">
        <v>5650000</v>
      </c>
      <c r="Q2289" s="2">
        <f t="shared" si="387"/>
        <v>650000</v>
      </c>
      <c r="R2289" s="4">
        <f t="shared" si="388"/>
        <v>0.13</v>
      </c>
      <c r="S2289" s="2"/>
      <c r="T2289" s="9">
        <f t="shared" si="389"/>
        <v>62500</v>
      </c>
      <c r="U2289" s="2">
        <v>70625</v>
      </c>
      <c r="V2289" s="5">
        <f t="shared" si="390"/>
        <v>8125</v>
      </c>
      <c r="W2289" s="4">
        <f t="shared" si="391"/>
        <v>0.13</v>
      </c>
      <c r="X2289" s="22">
        <f t="shared" si="392"/>
        <v>60518.212122443998</v>
      </c>
      <c r="Y2289" s="22">
        <f t="shared" si="393"/>
        <v>68385.579698361718</v>
      </c>
      <c r="Z2289" s="22">
        <f t="shared" si="395"/>
        <v>5470846.375868937</v>
      </c>
      <c r="AA2289" s="11">
        <v>21154</v>
      </c>
      <c r="AB2289" s="2">
        <v>1980</v>
      </c>
      <c r="AC2289" s="2">
        <f t="shared" si="394"/>
        <v>36</v>
      </c>
      <c r="AD2289" s="2" t="s">
        <v>37</v>
      </c>
    </row>
    <row r="2290" spans="1:30" x14ac:dyDescent="0.2">
      <c r="A2290">
        <v>10</v>
      </c>
      <c r="B2290" s="2" t="s">
        <v>2013</v>
      </c>
      <c r="C2290" s="2" t="s">
        <v>22</v>
      </c>
      <c r="D2290" s="2" t="s">
        <v>23</v>
      </c>
      <c r="E2290" s="2" t="s">
        <v>2767</v>
      </c>
      <c r="F2290" s="2" t="s">
        <v>2776</v>
      </c>
      <c r="G2290" s="2">
        <v>88</v>
      </c>
      <c r="H2290" s="2">
        <v>97</v>
      </c>
      <c r="I2290" s="3">
        <v>42426</v>
      </c>
      <c r="J2290" s="3">
        <v>42437</v>
      </c>
      <c r="K2290" s="3" t="s">
        <v>2535</v>
      </c>
      <c r="L2290" s="17">
        <f t="shared" si="385"/>
        <v>245.99</v>
      </c>
      <c r="M2290" s="20">
        <f t="shared" si="386"/>
        <v>0.96829139395910402</v>
      </c>
      <c r="N2290" s="2">
        <v>11</v>
      </c>
      <c r="O2290" s="2">
        <v>4700000</v>
      </c>
      <c r="P2290" s="2">
        <v>4975000</v>
      </c>
      <c r="Q2290" s="2">
        <f t="shared" si="387"/>
        <v>275000</v>
      </c>
      <c r="R2290" s="4">
        <f t="shared" si="388"/>
        <v>5.8510638297872342E-2</v>
      </c>
      <c r="S2290" s="2"/>
      <c r="T2290" s="9">
        <f t="shared" si="389"/>
        <v>53409.090909090912</v>
      </c>
      <c r="U2290" s="2">
        <v>56534</v>
      </c>
      <c r="V2290" s="5">
        <f t="shared" si="390"/>
        <v>3124.9090909090883</v>
      </c>
      <c r="W2290" s="4">
        <f t="shared" si="391"/>
        <v>5.8508936170212716E-2</v>
      </c>
      <c r="X2290" s="22">
        <f t="shared" si="392"/>
        <v>51715.563086452152</v>
      </c>
      <c r="Y2290" s="22">
        <f t="shared" si="393"/>
        <v>54741.385666083988</v>
      </c>
      <c r="Z2290" s="22">
        <f t="shared" si="395"/>
        <v>4817241.938615391</v>
      </c>
      <c r="AA2290" s="2">
        <v>527</v>
      </c>
      <c r="AB2290" s="2">
        <v>1979</v>
      </c>
      <c r="AC2290" s="2">
        <f t="shared" si="394"/>
        <v>37</v>
      </c>
      <c r="AD2290" s="2" t="s">
        <v>408</v>
      </c>
    </row>
    <row r="2291" spans="1:30" x14ac:dyDescent="0.2">
      <c r="A2291">
        <v>10</v>
      </c>
      <c r="B2291" s="2" t="s">
        <v>606</v>
      </c>
      <c r="C2291" s="2" t="s">
        <v>22</v>
      </c>
      <c r="D2291" s="2" t="s">
        <v>23</v>
      </c>
      <c r="E2291" s="2" t="s">
        <v>2767</v>
      </c>
      <c r="F2291" s="2" t="s">
        <v>2776</v>
      </c>
      <c r="G2291" s="2">
        <v>47</v>
      </c>
      <c r="H2291" s="2">
        <v>54</v>
      </c>
      <c r="I2291" s="3">
        <v>42427</v>
      </c>
      <c r="J2291" s="3">
        <v>42438</v>
      </c>
      <c r="K2291" s="3" t="s">
        <v>2535</v>
      </c>
      <c r="L2291" s="17">
        <f t="shared" si="385"/>
        <v>245.99</v>
      </c>
      <c r="M2291" s="20">
        <f t="shared" si="386"/>
        <v>0.96829139395910402</v>
      </c>
      <c r="N2291" s="2">
        <v>11</v>
      </c>
      <c r="O2291" s="2">
        <v>2790000</v>
      </c>
      <c r="P2291" s="2">
        <v>2750000</v>
      </c>
      <c r="Q2291" s="2">
        <f t="shared" si="387"/>
        <v>-40000</v>
      </c>
      <c r="R2291" s="4">
        <f t="shared" si="388"/>
        <v>-1.4336917562724014E-2</v>
      </c>
      <c r="S2291" s="2">
        <v>31113</v>
      </c>
      <c r="T2291" s="9">
        <f t="shared" si="389"/>
        <v>60023.680851063829</v>
      </c>
      <c r="U2291" s="2">
        <v>59173</v>
      </c>
      <c r="V2291" s="5">
        <f t="shared" si="390"/>
        <v>-850.68085106382932</v>
      </c>
      <c r="W2291" s="4">
        <f t="shared" si="391"/>
        <v>-1.4172420601372571E-2</v>
      </c>
      <c r="X2291" s="22">
        <f t="shared" si="392"/>
        <v>58120.413601832974</v>
      </c>
      <c r="Y2291" s="22">
        <f t="shared" si="393"/>
        <v>57296.706654742062</v>
      </c>
      <c r="Z2291" s="22">
        <f t="shared" si="395"/>
        <v>2692945.212772877</v>
      </c>
      <c r="AA2291" s="11">
        <v>3281</v>
      </c>
      <c r="AB2291" s="2">
        <v>1890</v>
      </c>
      <c r="AC2291" s="2">
        <f t="shared" si="394"/>
        <v>126</v>
      </c>
      <c r="AD2291" s="2" t="s">
        <v>27</v>
      </c>
    </row>
    <row r="2292" spans="1:30" x14ac:dyDescent="0.2">
      <c r="A2292">
        <v>11</v>
      </c>
      <c r="B2292" s="2" t="s">
        <v>2258</v>
      </c>
      <c r="C2292" s="2" t="s">
        <v>22</v>
      </c>
      <c r="D2292" s="2" t="s">
        <v>23</v>
      </c>
      <c r="E2292" s="2" t="s">
        <v>2767</v>
      </c>
      <c r="F2292" s="2" t="s">
        <v>2776</v>
      </c>
      <c r="G2292" s="2">
        <v>107</v>
      </c>
      <c r="H2292" s="2">
        <v>115</v>
      </c>
      <c r="I2292" s="3">
        <v>42432</v>
      </c>
      <c r="J2292" s="3">
        <v>42443</v>
      </c>
      <c r="K2292" s="3" t="s">
        <v>2535</v>
      </c>
      <c r="L2292" s="17">
        <f t="shared" si="385"/>
        <v>245.99</v>
      </c>
      <c r="M2292" s="20">
        <f t="shared" si="386"/>
        <v>0.96829139395910402</v>
      </c>
      <c r="N2292" s="2">
        <v>11</v>
      </c>
      <c r="O2292" s="2">
        <v>5400000</v>
      </c>
      <c r="P2292" s="2">
        <v>5200000</v>
      </c>
      <c r="Q2292" s="2">
        <f t="shared" si="387"/>
        <v>-200000</v>
      </c>
      <c r="R2292" s="4">
        <f t="shared" si="388"/>
        <v>-3.7037037037037035E-2</v>
      </c>
      <c r="S2292" s="2">
        <v>49792</v>
      </c>
      <c r="T2292" s="9">
        <f t="shared" si="389"/>
        <v>50932.635514018693</v>
      </c>
      <c r="U2292" s="2">
        <v>49063</v>
      </c>
      <c r="V2292" s="5">
        <f t="shared" si="390"/>
        <v>-1869.6355140186934</v>
      </c>
      <c r="W2292" s="4">
        <f t="shared" si="391"/>
        <v>-3.6708006470705705E-2</v>
      </c>
      <c r="X2292" s="22">
        <f t="shared" si="392"/>
        <v>49317.632639880125</v>
      </c>
      <c r="Y2292" s="22">
        <f t="shared" si="393"/>
        <v>47507.280661815523</v>
      </c>
      <c r="Z2292" s="22">
        <f t="shared" si="395"/>
        <v>5083279.0308142612</v>
      </c>
      <c r="AA2292" s="11">
        <v>31766</v>
      </c>
      <c r="AB2292" s="2">
        <v>1983</v>
      </c>
      <c r="AC2292" s="2">
        <f t="shared" si="394"/>
        <v>33</v>
      </c>
      <c r="AD2292" s="2" t="s">
        <v>2259</v>
      </c>
    </row>
    <row r="2293" spans="1:30" x14ac:dyDescent="0.2">
      <c r="A2293">
        <v>11</v>
      </c>
      <c r="B2293" s="2" t="s">
        <v>1947</v>
      </c>
      <c r="C2293" s="2" t="s">
        <v>22</v>
      </c>
      <c r="D2293" s="2" t="s">
        <v>23</v>
      </c>
      <c r="E2293" s="2" t="s">
        <v>2767</v>
      </c>
      <c r="F2293" s="2" t="s">
        <v>2776</v>
      </c>
      <c r="G2293" s="2">
        <v>84</v>
      </c>
      <c r="H2293" s="2">
        <v>94</v>
      </c>
      <c r="I2293" s="3">
        <v>42433</v>
      </c>
      <c r="J2293" s="3">
        <v>42444</v>
      </c>
      <c r="K2293" s="3" t="s">
        <v>2535</v>
      </c>
      <c r="L2293" s="17">
        <f t="shared" si="385"/>
        <v>245.99</v>
      </c>
      <c r="M2293" s="20">
        <f t="shared" si="386"/>
        <v>0.96829139395910402</v>
      </c>
      <c r="N2293" s="2">
        <v>11</v>
      </c>
      <c r="O2293" s="2">
        <v>6200000</v>
      </c>
      <c r="P2293" s="2">
        <v>6200000</v>
      </c>
      <c r="Q2293" s="2">
        <f t="shared" si="387"/>
        <v>0</v>
      </c>
      <c r="R2293" s="4">
        <f t="shared" si="388"/>
        <v>0</v>
      </c>
      <c r="S2293" s="2">
        <v>2726</v>
      </c>
      <c r="T2293" s="9">
        <f t="shared" si="389"/>
        <v>73841.976190476184</v>
      </c>
      <c r="U2293" s="2">
        <v>73842</v>
      </c>
      <c r="V2293" s="5">
        <f t="shared" si="390"/>
        <v>2.3809523816453293E-2</v>
      </c>
      <c r="W2293" s="4">
        <f t="shared" si="391"/>
        <v>3.2243887616220302E-7</v>
      </c>
      <c r="X2293" s="22">
        <f t="shared" si="392"/>
        <v>71500.550058171153</v>
      </c>
      <c r="Y2293" s="22">
        <f t="shared" si="393"/>
        <v>71500.573112728162</v>
      </c>
      <c r="Z2293" s="22">
        <f t="shared" si="395"/>
        <v>6006048.1414691657</v>
      </c>
      <c r="AA2293" s="11">
        <v>6560</v>
      </c>
      <c r="AB2293" s="2">
        <v>2011</v>
      </c>
      <c r="AC2293" s="2">
        <f t="shared" si="394"/>
        <v>5</v>
      </c>
      <c r="AD2293" s="2" t="s">
        <v>37</v>
      </c>
    </row>
    <row r="2294" spans="1:30" x14ac:dyDescent="0.2">
      <c r="A2294">
        <v>11</v>
      </c>
      <c r="B2294" s="2" t="s">
        <v>1543</v>
      </c>
      <c r="C2294" s="2" t="s">
        <v>22</v>
      </c>
      <c r="D2294" s="2" t="s">
        <v>23</v>
      </c>
      <c r="E2294" s="2" t="s">
        <v>2767</v>
      </c>
      <c r="F2294" s="2" t="s">
        <v>2776</v>
      </c>
      <c r="G2294" s="2">
        <v>71</v>
      </c>
      <c r="H2294" s="2">
        <v>81</v>
      </c>
      <c r="I2294" s="3">
        <v>42433</v>
      </c>
      <c r="J2294" s="3">
        <v>42444</v>
      </c>
      <c r="K2294" s="3" t="s">
        <v>2535</v>
      </c>
      <c r="L2294" s="17">
        <f t="shared" si="385"/>
        <v>245.99</v>
      </c>
      <c r="M2294" s="20">
        <f t="shared" si="386"/>
        <v>0.96829139395910402</v>
      </c>
      <c r="N2294" s="2">
        <v>11</v>
      </c>
      <c r="O2294" s="2">
        <v>4800000</v>
      </c>
      <c r="P2294" s="2">
        <v>4700000</v>
      </c>
      <c r="Q2294" s="2">
        <f t="shared" si="387"/>
        <v>-100000</v>
      </c>
      <c r="R2294" s="4">
        <f t="shared" si="388"/>
        <v>-2.0833333333333332E-2</v>
      </c>
      <c r="S2294" s="2"/>
      <c r="T2294" s="9">
        <f t="shared" si="389"/>
        <v>67605.633802816898</v>
      </c>
      <c r="U2294" s="2">
        <v>66197</v>
      </c>
      <c r="V2294" s="5">
        <f t="shared" si="390"/>
        <v>-1408.6338028168975</v>
      </c>
      <c r="W2294" s="4">
        <f t="shared" si="391"/>
        <v>-2.083604166666661E-2</v>
      </c>
      <c r="X2294" s="22">
        <f t="shared" si="392"/>
        <v>65461.953394418299</v>
      </c>
      <c r="Y2294" s="22">
        <f t="shared" si="393"/>
        <v>64097.985405910811</v>
      </c>
      <c r="Z2294" s="22">
        <f t="shared" si="395"/>
        <v>4550956.9638196677</v>
      </c>
      <c r="AA2294" s="2">
        <v>812</v>
      </c>
      <c r="AB2294" s="2">
        <v>2007</v>
      </c>
      <c r="AC2294" s="2">
        <f t="shared" si="394"/>
        <v>9</v>
      </c>
      <c r="AD2294" s="2" t="s">
        <v>103</v>
      </c>
    </row>
    <row r="2295" spans="1:30" x14ac:dyDescent="0.2">
      <c r="A2295">
        <v>11</v>
      </c>
      <c r="B2295" s="2" t="s">
        <v>2478</v>
      </c>
      <c r="C2295" s="2" t="s">
        <v>22</v>
      </c>
      <c r="D2295" s="2" t="s">
        <v>23</v>
      </c>
      <c r="E2295" s="2" t="s">
        <v>2767</v>
      </c>
      <c r="F2295" s="2" t="s">
        <v>2776</v>
      </c>
      <c r="G2295" s="2">
        <v>149</v>
      </c>
      <c r="H2295" s="2">
        <v>165</v>
      </c>
      <c r="I2295" s="3">
        <v>42433</v>
      </c>
      <c r="J2295" s="3">
        <v>42444</v>
      </c>
      <c r="K2295" s="3" t="s">
        <v>2535</v>
      </c>
      <c r="L2295" s="17">
        <f t="shared" si="385"/>
        <v>245.99</v>
      </c>
      <c r="M2295" s="20">
        <f t="shared" si="386"/>
        <v>0.96829139395910402</v>
      </c>
      <c r="N2295" s="2">
        <v>11</v>
      </c>
      <c r="O2295" s="2">
        <v>7200000</v>
      </c>
      <c r="P2295" s="2">
        <v>8360000</v>
      </c>
      <c r="Q2295" s="2">
        <f t="shared" si="387"/>
        <v>1160000</v>
      </c>
      <c r="R2295" s="4">
        <f t="shared" si="388"/>
        <v>0.16111111111111112</v>
      </c>
      <c r="S2295" s="2"/>
      <c r="T2295" s="9">
        <f t="shared" si="389"/>
        <v>48322.147651006715</v>
      </c>
      <c r="U2295" s="2">
        <v>56107</v>
      </c>
      <c r="V2295" s="5">
        <f t="shared" si="390"/>
        <v>7784.852348993285</v>
      </c>
      <c r="W2295" s="4">
        <f t="shared" si="391"/>
        <v>0.16110319444444435</v>
      </c>
      <c r="X2295" s="22">
        <f t="shared" si="392"/>
        <v>46789.919708090936</v>
      </c>
      <c r="Y2295" s="22">
        <f t="shared" si="393"/>
        <v>54327.925240863449</v>
      </c>
      <c r="Z2295" s="22">
        <f t="shared" si="395"/>
        <v>8094860.8608886544</v>
      </c>
      <c r="AA2295" s="11">
        <v>1300</v>
      </c>
      <c r="AB2295" s="2">
        <v>1995</v>
      </c>
      <c r="AC2295" s="2">
        <f t="shared" si="394"/>
        <v>21</v>
      </c>
      <c r="AD2295" s="2" t="s">
        <v>1292</v>
      </c>
    </row>
    <row r="2296" spans="1:30" x14ac:dyDescent="0.2">
      <c r="A2296">
        <v>11</v>
      </c>
      <c r="B2296" s="2" t="s">
        <v>1305</v>
      </c>
      <c r="C2296" s="2" t="s">
        <v>22</v>
      </c>
      <c r="D2296" s="2" t="s">
        <v>23</v>
      </c>
      <c r="E2296" s="2" t="s">
        <v>2767</v>
      </c>
      <c r="F2296" s="2" t="s">
        <v>2776</v>
      </c>
      <c r="G2296" s="2">
        <v>65</v>
      </c>
      <c r="H2296" s="2">
        <v>71</v>
      </c>
      <c r="I2296" s="3">
        <v>42433</v>
      </c>
      <c r="J2296" s="3">
        <v>42444</v>
      </c>
      <c r="K2296" s="3" t="s">
        <v>2535</v>
      </c>
      <c r="L2296" s="17">
        <f t="shared" si="385"/>
        <v>245.99</v>
      </c>
      <c r="M2296" s="20">
        <f t="shared" si="386"/>
        <v>0.96829139395910402</v>
      </c>
      <c r="N2296" s="2">
        <v>11</v>
      </c>
      <c r="O2296" s="2">
        <v>2990000</v>
      </c>
      <c r="P2296" s="2">
        <v>3150000</v>
      </c>
      <c r="Q2296" s="2">
        <f t="shared" si="387"/>
        <v>160000</v>
      </c>
      <c r="R2296" s="4">
        <f t="shared" si="388"/>
        <v>5.3511705685618728E-2</v>
      </c>
      <c r="S2296" s="2">
        <v>6642</v>
      </c>
      <c r="T2296" s="9">
        <f t="shared" si="389"/>
        <v>46102.184615384613</v>
      </c>
      <c r="U2296" s="2">
        <v>48564</v>
      </c>
      <c r="V2296" s="5">
        <f t="shared" si="390"/>
        <v>2461.8153846153873</v>
      </c>
      <c r="W2296" s="4">
        <f t="shared" si="391"/>
        <v>5.3399104731229219E-2</v>
      </c>
      <c r="X2296" s="22">
        <f t="shared" si="392"/>
        <v>44640.348605790728</v>
      </c>
      <c r="Y2296" s="22">
        <f t="shared" si="393"/>
        <v>47024.10325622993</v>
      </c>
      <c r="Z2296" s="22">
        <f t="shared" si="395"/>
        <v>3056566.7116549453</v>
      </c>
      <c r="AA2296" s="2"/>
      <c r="AB2296" s="2">
        <v>1976</v>
      </c>
      <c r="AC2296" s="2">
        <f t="shared" si="394"/>
        <v>40</v>
      </c>
      <c r="AD2296" s="2" t="s">
        <v>103</v>
      </c>
    </row>
    <row r="2297" spans="1:30" x14ac:dyDescent="0.2">
      <c r="A2297">
        <v>11</v>
      </c>
      <c r="B2297" s="2" t="s">
        <v>1871</v>
      </c>
      <c r="C2297" s="2" t="s">
        <v>22</v>
      </c>
      <c r="D2297" s="2" t="s">
        <v>23</v>
      </c>
      <c r="E2297" s="2" t="s">
        <v>2767</v>
      </c>
      <c r="F2297" s="2" t="s">
        <v>2776</v>
      </c>
      <c r="G2297" s="2">
        <v>81</v>
      </c>
      <c r="H2297" s="2">
        <v>88</v>
      </c>
      <c r="I2297" s="3">
        <v>42433</v>
      </c>
      <c r="J2297" s="3">
        <v>42444</v>
      </c>
      <c r="K2297" s="3" t="s">
        <v>2535</v>
      </c>
      <c r="L2297" s="17">
        <f t="shared" si="385"/>
        <v>245.99</v>
      </c>
      <c r="M2297" s="20">
        <f t="shared" si="386"/>
        <v>0.96829139395910402</v>
      </c>
      <c r="N2297" s="2">
        <v>11</v>
      </c>
      <c r="O2297" s="2">
        <v>4400000</v>
      </c>
      <c r="P2297" s="2">
        <v>4955000</v>
      </c>
      <c r="Q2297" s="2">
        <f t="shared" si="387"/>
        <v>555000</v>
      </c>
      <c r="R2297" s="4">
        <f t="shared" si="388"/>
        <v>0.12613636363636363</v>
      </c>
      <c r="S2297" s="2"/>
      <c r="T2297" s="9">
        <f t="shared" si="389"/>
        <v>54320.98765432099</v>
      </c>
      <c r="U2297" s="2">
        <v>61173</v>
      </c>
      <c r="V2297" s="5">
        <f t="shared" si="390"/>
        <v>6852.0123456790097</v>
      </c>
      <c r="W2297" s="4">
        <f t="shared" si="391"/>
        <v>0.12613931818181812</v>
      </c>
      <c r="X2297" s="22">
        <f t="shared" si="392"/>
        <v>52598.544857037748</v>
      </c>
      <c r="Y2297" s="22">
        <f t="shared" si="393"/>
        <v>59233.289442660272</v>
      </c>
      <c r="Z2297" s="22">
        <f t="shared" si="395"/>
        <v>4797896.4448554823</v>
      </c>
      <c r="AA2297" s="11">
        <v>10627</v>
      </c>
      <c r="AB2297" s="2">
        <v>1963</v>
      </c>
      <c r="AC2297" s="2">
        <f t="shared" si="394"/>
        <v>53</v>
      </c>
      <c r="AD2297" s="2" t="s">
        <v>885</v>
      </c>
    </row>
    <row r="2298" spans="1:30" x14ac:dyDescent="0.2">
      <c r="A2298">
        <v>11</v>
      </c>
      <c r="B2298" s="2" t="s">
        <v>1345</v>
      </c>
      <c r="C2298" s="2" t="s">
        <v>22</v>
      </c>
      <c r="D2298" s="2" t="s">
        <v>23</v>
      </c>
      <c r="E2298" s="2" t="s">
        <v>2767</v>
      </c>
      <c r="F2298" s="2" t="s">
        <v>2776</v>
      </c>
      <c r="G2298" s="2">
        <v>66</v>
      </c>
      <c r="H2298" s="2">
        <v>73</v>
      </c>
      <c r="I2298" s="3">
        <v>42433</v>
      </c>
      <c r="J2298" s="3">
        <v>42444</v>
      </c>
      <c r="K2298" s="3" t="s">
        <v>2535</v>
      </c>
      <c r="L2298" s="17">
        <f t="shared" si="385"/>
        <v>245.99</v>
      </c>
      <c r="M2298" s="20">
        <f t="shared" si="386"/>
        <v>0.96829139395910402</v>
      </c>
      <c r="N2298" s="2">
        <v>11</v>
      </c>
      <c r="O2298" s="2">
        <v>4000000</v>
      </c>
      <c r="P2298" s="2">
        <v>4200000</v>
      </c>
      <c r="Q2298" s="2">
        <f t="shared" si="387"/>
        <v>200000</v>
      </c>
      <c r="R2298" s="4">
        <f t="shared" si="388"/>
        <v>0.05</v>
      </c>
      <c r="S2298" s="2">
        <v>60258</v>
      </c>
      <c r="T2298" s="9">
        <f t="shared" si="389"/>
        <v>61519.060606060608</v>
      </c>
      <c r="U2298" s="2">
        <v>64549</v>
      </c>
      <c r="V2298" s="5">
        <f t="shared" si="390"/>
        <v>3029.9393939393922</v>
      </c>
      <c r="W2298" s="4">
        <f t="shared" si="391"/>
        <v>4.925204260418916E-2</v>
      </c>
      <c r="X2298" s="22">
        <f t="shared" si="392"/>
        <v>59568.376949297031</v>
      </c>
      <c r="Y2298" s="22">
        <f t="shared" si="393"/>
        <v>62502.241188666208</v>
      </c>
      <c r="Z2298" s="22">
        <f t="shared" si="395"/>
        <v>4125147.91845197</v>
      </c>
      <c r="AA2298" s="11">
        <v>2227</v>
      </c>
      <c r="AB2298" s="2">
        <v>1951</v>
      </c>
      <c r="AC2298" s="2">
        <f t="shared" si="394"/>
        <v>65</v>
      </c>
      <c r="AD2298" s="2" t="s">
        <v>1292</v>
      </c>
    </row>
    <row r="2299" spans="1:30" x14ac:dyDescent="0.2">
      <c r="A2299">
        <v>11</v>
      </c>
      <c r="B2299" s="2" t="s">
        <v>2414</v>
      </c>
      <c r="C2299" s="2" t="s">
        <v>22</v>
      </c>
      <c r="D2299" s="2" t="s">
        <v>23</v>
      </c>
      <c r="E2299" s="2" t="s">
        <v>2767</v>
      </c>
      <c r="F2299" s="2" t="s">
        <v>2776</v>
      </c>
      <c r="G2299" s="2">
        <v>130</v>
      </c>
      <c r="H2299" s="2">
        <v>140</v>
      </c>
      <c r="I2299" s="3">
        <v>42434</v>
      </c>
      <c r="J2299" s="3">
        <v>42445</v>
      </c>
      <c r="K2299" s="3" t="s">
        <v>2535</v>
      </c>
      <c r="L2299" s="17">
        <f t="shared" si="385"/>
        <v>245.99</v>
      </c>
      <c r="M2299" s="20">
        <f t="shared" si="386"/>
        <v>0.96829139395910402</v>
      </c>
      <c r="N2299" s="2">
        <v>11</v>
      </c>
      <c r="O2299" s="2">
        <v>7100000</v>
      </c>
      <c r="P2299" s="2">
        <v>7700000</v>
      </c>
      <c r="Q2299" s="2">
        <f t="shared" si="387"/>
        <v>600000</v>
      </c>
      <c r="R2299" s="4">
        <f t="shared" si="388"/>
        <v>8.4507042253521125E-2</v>
      </c>
      <c r="S2299" s="2">
        <v>17399</v>
      </c>
      <c r="T2299" s="9">
        <f t="shared" si="389"/>
        <v>54749.223076923074</v>
      </c>
      <c r="U2299" s="2">
        <v>59365</v>
      </c>
      <c r="V2299" s="5">
        <f t="shared" si="390"/>
        <v>4615.7769230769263</v>
      </c>
      <c r="W2299" s="4">
        <f t="shared" si="391"/>
        <v>8.4307624175629398E-2</v>
      </c>
      <c r="X2299" s="22">
        <f t="shared" si="392"/>
        <v>53013.20153133179</v>
      </c>
      <c r="Y2299" s="22">
        <f t="shared" si="393"/>
        <v>57482.618602382208</v>
      </c>
      <c r="Z2299" s="22">
        <f t="shared" si="395"/>
        <v>7472740.4183096867</v>
      </c>
      <c r="AA2299" s="11">
        <v>14085</v>
      </c>
      <c r="AB2299" s="2">
        <v>1983</v>
      </c>
      <c r="AC2299" s="2">
        <f t="shared" si="394"/>
        <v>33</v>
      </c>
      <c r="AD2299" s="2" t="s">
        <v>46</v>
      </c>
    </row>
    <row r="2300" spans="1:30" x14ac:dyDescent="0.2">
      <c r="A2300">
        <v>13</v>
      </c>
      <c r="B2300" s="2" t="s">
        <v>1347</v>
      </c>
      <c r="C2300" s="2" t="s">
        <v>22</v>
      </c>
      <c r="D2300" s="2" t="s">
        <v>23</v>
      </c>
      <c r="E2300" s="2" t="s">
        <v>2767</v>
      </c>
      <c r="F2300" s="2" t="s">
        <v>2776</v>
      </c>
      <c r="G2300" s="2">
        <v>66</v>
      </c>
      <c r="H2300" s="2">
        <v>73</v>
      </c>
      <c r="I2300" s="3">
        <v>42448</v>
      </c>
      <c r="J2300" s="3">
        <v>42459</v>
      </c>
      <c r="K2300" s="3" t="s">
        <v>2535</v>
      </c>
      <c r="L2300" s="17">
        <f t="shared" si="385"/>
        <v>245.99</v>
      </c>
      <c r="M2300" s="20">
        <f t="shared" si="386"/>
        <v>0.96829139395910402</v>
      </c>
      <c r="N2300" s="2">
        <v>11</v>
      </c>
      <c r="O2300" s="2">
        <v>4250000</v>
      </c>
      <c r="P2300" s="2">
        <v>4850000</v>
      </c>
      <c r="Q2300" s="2">
        <f t="shared" si="387"/>
        <v>600000</v>
      </c>
      <c r="R2300" s="4">
        <f t="shared" si="388"/>
        <v>0.14117647058823529</v>
      </c>
      <c r="S2300" s="2"/>
      <c r="T2300" s="9">
        <f t="shared" si="389"/>
        <v>64393.939393939392</v>
      </c>
      <c r="U2300" s="2">
        <v>73485</v>
      </c>
      <c r="V2300" s="5">
        <f t="shared" si="390"/>
        <v>9091.0606060606078</v>
      </c>
      <c r="W2300" s="4">
        <f t="shared" si="391"/>
        <v>0.1411788235294118</v>
      </c>
      <c r="X2300" s="22">
        <f t="shared" si="392"/>
        <v>62352.097338275635</v>
      </c>
      <c r="Y2300" s="22">
        <f t="shared" si="393"/>
        <v>71154.893085084754</v>
      </c>
      <c r="Z2300" s="22">
        <f t="shared" si="395"/>
        <v>4696222.9436155939</v>
      </c>
      <c r="AA2300" s="11">
        <v>18871</v>
      </c>
      <c r="AB2300" s="2">
        <v>2006</v>
      </c>
      <c r="AC2300" s="2">
        <f t="shared" si="394"/>
        <v>10</v>
      </c>
      <c r="AD2300" s="2" t="s">
        <v>105</v>
      </c>
    </row>
    <row r="2301" spans="1:30" x14ac:dyDescent="0.2">
      <c r="A2301">
        <v>14</v>
      </c>
      <c r="B2301" s="2" t="s">
        <v>1743</v>
      </c>
      <c r="C2301" s="2" t="s">
        <v>22</v>
      </c>
      <c r="D2301" s="2" t="s">
        <v>23</v>
      </c>
      <c r="E2301" s="2" t="s">
        <v>2767</v>
      </c>
      <c r="F2301" s="2" t="s">
        <v>2776</v>
      </c>
      <c r="G2301" s="2">
        <v>77</v>
      </c>
      <c r="H2301" s="2">
        <v>85</v>
      </c>
      <c r="I2301" s="3">
        <v>42453</v>
      </c>
      <c r="J2301" s="3">
        <v>42464</v>
      </c>
      <c r="K2301" s="3" t="s">
        <v>2536</v>
      </c>
      <c r="L2301" s="17">
        <f t="shared" si="385"/>
        <v>250.79</v>
      </c>
      <c r="M2301" s="20">
        <f t="shared" si="386"/>
        <v>0.9497587623110969</v>
      </c>
      <c r="N2301" s="2">
        <v>11</v>
      </c>
      <c r="O2301" s="2">
        <v>5100000</v>
      </c>
      <c r="P2301" s="2">
        <v>5100000</v>
      </c>
      <c r="Q2301" s="2">
        <f t="shared" si="387"/>
        <v>0</v>
      </c>
      <c r="R2301" s="4">
        <f t="shared" si="388"/>
        <v>0</v>
      </c>
      <c r="S2301" s="2"/>
      <c r="T2301" s="9">
        <f t="shared" si="389"/>
        <v>66233.766233766233</v>
      </c>
      <c r="U2301" s="2">
        <v>66234</v>
      </c>
      <c r="V2301" s="5">
        <f t="shared" si="390"/>
        <v>0.23376623376680072</v>
      </c>
      <c r="W2301" s="4">
        <f t="shared" si="391"/>
        <v>3.5294117647144422E-6</v>
      </c>
      <c r="X2301" s="22">
        <f t="shared" si="392"/>
        <v>62906.099841384341</v>
      </c>
      <c r="Y2301" s="22">
        <f t="shared" si="393"/>
        <v>62906.321862913195</v>
      </c>
      <c r="Z2301" s="22">
        <f t="shared" si="395"/>
        <v>4843786.7834443161</v>
      </c>
      <c r="AA2301" s="11">
        <v>1453</v>
      </c>
      <c r="AB2301" s="2">
        <v>1925</v>
      </c>
      <c r="AC2301" s="2">
        <f t="shared" si="394"/>
        <v>91</v>
      </c>
      <c r="AD2301" s="2" t="s">
        <v>83</v>
      </c>
    </row>
    <row r="2302" spans="1:30" x14ac:dyDescent="0.2">
      <c r="A2302">
        <v>14</v>
      </c>
      <c r="B2302" s="2" t="s">
        <v>840</v>
      </c>
      <c r="C2302" s="2" t="s">
        <v>22</v>
      </c>
      <c r="D2302" s="2" t="s">
        <v>23</v>
      </c>
      <c r="E2302" s="2" t="s">
        <v>2767</v>
      </c>
      <c r="F2302" s="2" t="s">
        <v>2776</v>
      </c>
      <c r="G2302" s="2">
        <v>118</v>
      </c>
      <c r="H2302" s="2">
        <v>136</v>
      </c>
      <c r="I2302" s="3">
        <v>42454</v>
      </c>
      <c r="J2302" s="3">
        <v>42465</v>
      </c>
      <c r="K2302" s="3" t="s">
        <v>2536</v>
      </c>
      <c r="L2302" s="17">
        <f t="shared" si="385"/>
        <v>250.79</v>
      </c>
      <c r="M2302" s="20">
        <f t="shared" si="386"/>
        <v>0.9497587623110969</v>
      </c>
      <c r="N2302" s="2">
        <v>11</v>
      </c>
      <c r="O2302" s="2">
        <v>7900000</v>
      </c>
      <c r="P2302" s="2">
        <v>8100000</v>
      </c>
      <c r="Q2302" s="2">
        <f t="shared" si="387"/>
        <v>200000</v>
      </c>
      <c r="R2302" s="4">
        <f t="shared" si="388"/>
        <v>2.5316455696202531E-2</v>
      </c>
      <c r="S2302" s="2"/>
      <c r="T2302" s="9">
        <f t="shared" si="389"/>
        <v>66949.152542372874</v>
      </c>
      <c r="U2302" s="2">
        <v>68644</v>
      </c>
      <c r="V2302" s="5">
        <f t="shared" si="390"/>
        <v>1694.8474576271256</v>
      </c>
      <c r="W2302" s="4">
        <f t="shared" si="391"/>
        <v>2.531544303797479E-2</v>
      </c>
      <c r="X2302" s="22">
        <f t="shared" si="392"/>
        <v>63585.544256420886</v>
      </c>
      <c r="Y2302" s="22">
        <f t="shared" si="393"/>
        <v>65195.240480082939</v>
      </c>
      <c r="Z2302" s="22">
        <f t="shared" si="395"/>
        <v>7693038.3766497867</v>
      </c>
      <c r="AA2302" s="11">
        <v>6904</v>
      </c>
      <c r="AB2302" s="2">
        <v>2004</v>
      </c>
      <c r="AC2302" s="2">
        <f t="shared" si="394"/>
        <v>12</v>
      </c>
      <c r="AD2302" s="2" t="s">
        <v>37</v>
      </c>
    </row>
    <row r="2303" spans="1:30" x14ac:dyDescent="0.2">
      <c r="A2303">
        <v>14</v>
      </c>
      <c r="B2303" s="2" t="s">
        <v>2323</v>
      </c>
      <c r="C2303" s="2" t="s">
        <v>22</v>
      </c>
      <c r="D2303" s="2" t="s">
        <v>23</v>
      </c>
      <c r="E2303" s="2" t="s">
        <v>2767</v>
      </c>
      <c r="F2303" s="2" t="s">
        <v>2776</v>
      </c>
      <c r="G2303" s="2">
        <v>114</v>
      </c>
      <c r="H2303" s="2">
        <v>123</v>
      </c>
      <c r="I2303" s="3">
        <v>42454</v>
      </c>
      <c r="J2303" s="3">
        <v>42465</v>
      </c>
      <c r="K2303" s="3" t="s">
        <v>2536</v>
      </c>
      <c r="L2303" s="17">
        <f t="shared" si="385"/>
        <v>250.79</v>
      </c>
      <c r="M2303" s="20">
        <f t="shared" si="386"/>
        <v>0.9497587623110969</v>
      </c>
      <c r="N2303" s="2">
        <v>11</v>
      </c>
      <c r="O2303" s="2">
        <v>4850000</v>
      </c>
      <c r="P2303" s="2">
        <v>4900000</v>
      </c>
      <c r="Q2303" s="2">
        <f t="shared" si="387"/>
        <v>50000</v>
      </c>
      <c r="R2303" s="4">
        <f t="shared" si="388"/>
        <v>1.0309278350515464E-2</v>
      </c>
      <c r="S2303" s="2">
        <v>157761</v>
      </c>
      <c r="T2303" s="9">
        <f t="shared" si="389"/>
        <v>43927.728070175435</v>
      </c>
      <c r="U2303" s="2">
        <v>44366</v>
      </c>
      <c r="V2303" s="5">
        <f t="shared" si="390"/>
        <v>438.27192982456472</v>
      </c>
      <c r="W2303" s="4">
        <f t="shared" si="391"/>
        <v>9.9771135243875222E-3</v>
      </c>
      <c r="X2303" s="22">
        <f t="shared" si="392"/>
        <v>41720.744643068254</v>
      </c>
      <c r="Y2303" s="22">
        <f t="shared" si="393"/>
        <v>42136.997248694126</v>
      </c>
      <c r="Z2303" s="22">
        <f t="shared" si="395"/>
        <v>4803617.6863511307</v>
      </c>
      <c r="AA2303" s="2"/>
      <c r="AB2303" s="2">
        <v>1977</v>
      </c>
      <c r="AC2303" s="2">
        <f t="shared" si="394"/>
        <v>39</v>
      </c>
      <c r="AD2303" s="2" t="s">
        <v>67</v>
      </c>
    </row>
    <row r="2304" spans="1:30" x14ac:dyDescent="0.2">
      <c r="A2304">
        <v>15</v>
      </c>
      <c r="B2304" s="2" t="s">
        <v>2288</v>
      </c>
      <c r="C2304" s="2" t="s">
        <v>22</v>
      </c>
      <c r="D2304" s="2" t="s">
        <v>23</v>
      </c>
      <c r="E2304" s="2" t="s">
        <v>2767</v>
      </c>
      <c r="F2304" s="2" t="s">
        <v>2776</v>
      </c>
      <c r="G2304" s="2">
        <v>110</v>
      </c>
      <c r="H2304" s="2">
        <v>122</v>
      </c>
      <c r="I2304" s="3">
        <v>42461</v>
      </c>
      <c r="J2304" s="3">
        <v>42472</v>
      </c>
      <c r="K2304" s="3" t="s">
        <v>2536</v>
      </c>
      <c r="L2304" s="17">
        <f t="shared" si="385"/>
        <v>250.79</v>
      </c>
      <c r="M2304" s="20">
        <f t="shared" si="386"/>
        <v>0.9497587623110969</v>
      </c>
      <c r="N2304" s="2">
        <v>11</v>
      </c>
      <c r="O2304" s="2">
        <v>7700000</v>
      </c>
      <c r="P2304" s="2">
        <v>8000000</v>
      </c>
      <c r="Q2304" s="2">
        <f t="shared" si="387"/>
        <v>300000</v>
      </c>
      <c r="R2304" s="4">
        <f t="shared" si="388"/>
        <v>3.896103896103896E-2</v>
      </c>
      <c r="S2304" s="2">
        <v>170702</v>
      </c>
      <c r="T2304" s="9">
        <f t="shared" si="389"/>
        <v>71551.836363636365</v>
      </c>
      <c r="U2304" s="2">
        <v>74279</v>
      </c>
      <c r="V2304" s="5">
        <f t="shared" si="390"/>
        <v>2727.1636363636353</v>
      </c>
      <c r="W2304" s="4">
        <f t="shared" si="391"/>
        <v>3.8114516341744342E-2</v>
      </c>
      <c r="X2304" s="22">
        <f t="shared" si="392"/>
        <v>67956.983545813404</v>
      </c>
      <c r="Y2304" s="22">
        <f t="shared" si="393"/>
        <v>70547.131105705965</v>
      </c>
      <c r="Z2304" s="22">
        <f t="shared" si="395"/>
        <v>7760184.4216276566</v>
      </c>
      <c r="AA2304" s="11">
        <v>1887</v>
      </c>
      <c r="AB2304" s="2">
        <v>1999</v>
      </c>
      <c r="AC2304" s="2">
        <f t="shared" si="394"/>
        <v>17</v>
      </c>
      <c r="AD2304" s="2" t="s">
        <v>108</v>
      </c>
    </row>
    <row r="2305" spans="1:30" x14ac:dyDescent="0.2">
      <c r="A2305">
        <v>15</v>
      </c>
      <c r="B2305" s="2" t="s">
        <v>356</v>
      </c>
      <c r="C2305" s="2" t="s">
        <v>22</v>
      </c>
      <c r="D2305" s="2" t="s">
        <v>23</v>
      </c>
      <c r="E2305" s="2" t="s">
        <v>2767</v>
      </c>
      <c r="F2305" s="2" t="s">
        <v>2776</v>
      </c>
      <c r="G2305" s="2">
        <v>57</v>
      </c>
      <c r="H2305" s="2">
        <v>67</v>
      </c>
      <c r="I2305" s="3">
        <v>42461</v>
      </c>
      <c r="J2305" s="3">
        <v>42472</v>
      </c>
      <c r="K2305" s="3" t="s">
        <v>2536</v>
      </c>
      <c r="L2305" s="17">
        <f t="shared" si="385"/>
        <v>250.79</v>
      </c>
      <c r="M2305" s="20">
        <f t="shared" si="386"/>
        <v>0.9497587623110969</v>
      </c>
      <c r="N2305" s="2">
        <v>11</v>
      </c>
      <c r="O2305" s="2">
        <v>3500000</v>
      </c>
      <c r="P2305" s="2">
        <v>4110000</v>
      </c>
      <c r="Q2305" s="2">
        <f t="shared" si="387"/>
        <v>610000</v>
      </c>
      <c r="R2305" s="4">
        <f t="shared" si="388"/>
        <v>0.17428571428571429</v>
      </c>
      <c r="S2305" s="2"/>
      <c r="T2305" s="9">
        <f t="shared" si="389"/>
        <v>61403.508771929824</v>
      </c>
      <c r="U2305" s="2">
        <v>72105</v>
      </c>
      <c r="V2305" s="5">
        <f t="shared" si="390"/>
        <v>10701.491228070176</v>
      </c>
      <c r="W2305" s="4">
        <f t="shared" si="391"/>
        <v>0.17428142857142859</v>
      </c>
      <c r="X2305" s="22">
        <f t="shared" si="392"/>
        <v>58318.520492786651</v>
      </c>
      <c r="Y2305" s="22">
        <f t="shared" si="393"/>
        <v>68482.355556441646</v>
      </c>
      <c r="Z2305" s="22">
        <f t="shared" si="395"/>
        <v>3903494.2667171736</v>
      </c>
      <c r="AA2305" s="11">
        <v>4894</v>
      </c>
      <c r="AB2305" s="2">
        <v>1962</v>
      </c>
      <c r="AC2305" s="2">
        <f t="shared" si="394"/>
        <v>54</v>
      </c>
      <c r="AD2305" s="2" t="s">
        <v>209</v>
      </c>
    </row>
    <row r="2306" spans="1:30" x14ac:dyDescent="0.2">
      <c r="A2306">
        <v>15</v>
      </c>
      <c r="B2306" s="2" t="s">
        <v>447</v>
      </c>
      <c r="C2306" s="2" t="s">
        <v>22</v>
      </c>
      <c r="D2306" s="2" t="s">
        <v>23</v>
      </c>
      <c r="E2306" s="2" t="s">
        <v>2767</v>
      </c>
      <c r="F2306" s="2" t="s">
        <v>2776</v>
      </c>
      <c r="G2306" s="2">
        <v>42</v>
      </c>
      <c r="H2306" s="2">
        <v>49</v>
      </c>
      <c r="I2306" s="3">
        <v>42462</v>
      </c>
      <c r="J2306" s="3">
        <v>42473</v>
      </c>
      <c r="K2306" s="3" t="s">
        <v>2536</v>
      </c>
      <c r="L2306" s="17">
        <f t="shared" ref="L2306:L2369" si="396">IF(K2306="Januar",238.19,IF(K2306="Februar",240.59,IF(K2306="Mars",245.99,IF(K2306="April",250.79,IF(K2306="Mai",256.52,IF(K2306="Juni",259.83,IF(K2306="Juli",265.66,IF(K2306="August",272.21,IF(K2306="September",275.91,IF(K2306="Oktober",281.13,IF(K2306="November",284.38,IF(K2306="Desember",287.34,0))))))))))))</f>
        <v>250.79</v>
      </c>
      <c r="M2306" s="20">
        <f t="shared" ref="M2306:M2369" si="397">$L$2/L2306</f>
        <v>0.9497587623110969</v>
      </c>
      <c r="N2306" s="2">
        <v>11</v>
      </c>
      <c r="O2306" s="2">
        <v>2800000</v>
      </c>
      <c r="P2306" s="2">
        <v>3260000</v>
      </c>
      <c r="Q2306" s="2">
        <f t="shared" ref="Q2306:Q2369" si="398">P2306-O2306</f>
        <v>460000</v>
      </c>
      <c r="R2306" s="4">
        <f t="shared" ref="R2306:R2369" si="399">Q2306/O2306</f>
        <v>0.16428571428571428</v>
      </c>
      <c r="S2306" s="2">
        <v>501</v>
      </c>
      <c r="T2306" s="9">
        <f t="shared" ref="T2306:T2369" si="400">(O2306+S2306)/G2306</f>
        <v>66678.595238095237</v>
      </c>
      <c r="U2306" s="2">
        <v>77631</v>
      </c>
      <c r="V2306" s="5">
        <f t="shared" ref="V2306:V2369" si="401">U2306-T2306</f>
        <v>10952.404761904763</v>
      </c>
      <c r="W2306" s="4">
        <f t="shared" ref="W2306:W2369" si="402">V2306/T2306</f>
        <v>0.164256681215254</v>
      </c>
      <c r="X2306" s="22">
        <f t="shared" ref="X2306:X2369" si="403">T2306*M2306</f>
        <v>63328.580085975933</v>
      </c>
      <c r="Y2306" s="22">
        <f t="shared" ref="Y2306:Y2369" si="404">U2306*M2306</f>
        <v>73730.722476972762</v>
      </c>
      <c r="Z2306" s="22">
        <f t="shared" si="395"/>
        <v>3096690.3440328562</v>
      </c>
      <c r="AA2306" s="11">
        <v>2466</v>
      </c>
      <c r="AB2306" s="2">
        <v>2006</v>
      </c>
      <c r="AC2306" s="2">
        <f t="shared" ref="AC2306:AC2369" si="405">2016-AB2306</f>
        <v>10</v>
      </c>
      <c r="AD2306" s="2" t="s">
        <v>94</v>
      </c>
    </row>
    <row r="2307" spans="1:30" x14ac:dyDescent="0.2">
      <c r="A2307">
        <v>16</v>
      </c>
      <c r="B2307" s="2" t="s">
        <v>2203</v>
      </c>
      <c r="C2307" s="2" t="s">
        <v>22</v>
      </c>
      <c r="D2307" s="2" t="s">
        <v>23</v>
      </c>
      <c r="E2307" s="2" t="s">
        <v>2767</v>
      </c>
      <c r="F2307" s="2" t="s">
        <v>2776</v>
      </c>
      <c r="G2307" s="2">
        <v>125</v>
      </c>
      <c r="H2307" s="2">
        <v>135</v>
      </c>
      <c r="I2307" s="3">
        <v>42467</v>
      </c>
      <c r="J2307" s="3">
        <v>42478</v>
      </c>
      <c r="K2307" s="3" t="s">
        <v>2536</v>
      </c>
      <c r="L2307" s="17">
        <f t="shared" si="396"/>
        <v>250.79</v>
      </c>
      <c r="M2307" s="20">
        <f t="shared" si="397"/>
        <v>0.9497587623110969</v>
      </c>
      <c r="N2307" s="2">
        <v>11</v>
      </c>
      <c r="O2307" s="2">
        <v>4990000</v>
      </c>
      <c r="P2307" s="2">
        <v>5050000</v>
      </c>
      <c r="Q2307" s="2">
        <f t="shared" si="398"/>
        <v>60000</v>
      </c>
      <c r="R2307" s="4">
        <f t="shared" si="399"/>
        <v>1.2024048096192385E-2</v>
      </c>
      <c r="S2307" s="2">
        <v>77000</v>
      </c>
      <c r="T2307" s="9">
        <f t="shared" si="400"/>
        <v>40536</v>
      </c>
      <c r="U2307" s="2">
        <v>41016</v>
      </c>
      <c r="V2307" s="5">
        <f t="shared" si="401"/>
        <v>480</v>
      </c>
      <c r="W2307" s="4">
        <f t="shared" si="402"/>
        <v>1.1841326228537596E-2</v>
      </c>
      <c r="X2307" s="22">
        <f t="shared" si="403"/>
        <v>38499.421189042623</v>
      </c>
      <c r="Y2307" s="22">
        <f t="shared" si="404"/>
        <v>38955.305394951953</v>
      </c>
      <c r="Z2307" s="22">
        <f t="shared" ref="Z2307:Z2370" si="406">Y2307*G2307</f>
        <v>4869413.1743689943</v>
      </c>
      <c r="AA2307" s="2"/>
      <c r="AB2307" s="2">
        <v>1983</v>
      </c>
      <c r="AC2307" s="2">
        <f t="shared" si="405"/>
        <v>33</v>
      </c>
      <c r="AD2307" s="2" t="s">
        <v>37</v>
      </c>
    </row>
    <row r="2308" spans="1:30" x14ac:dyDescent="0.2">
      <c r="A2308">
        <v>16</v>
      </c>
      <c r="B2308" s="2" t="s">
        <v>573</v>
      </c>
      <c r="C2308" s="2" t="s">
        <v>22</v>
      </c>
      <c r="D2308" s="2" t="s">
        <v>23</v>
      </c>
      <c r="E2308" s="2" t="s">
        <v>2767</v>
      </c>
      <c r="F2308" s="2" t="s">
        <v>2776</v>
      </c>
      <c r="G2308" s="2">
        <v>46</v>
      </c>
      <c r="H2308" s="2">
        <v>50</v>
      </c>
      <c r="I2308" s="3">
        <v>42468</v>
      </c>
      <c r="J2308" s="3">
        <v>42479</v>
      </c>
      <c r="K2308" s="3" t="s">
        <v>2536</v>
      </c>
      <c r="L2308" s="17">
        <f t="shared" si="396"/>
        <v>250.79</v>
      </c>
      <c r="M2308" s="20">
        <f t="shared" si="397"/>
        <v>0.9497587623110969</v>
      </c>
      <c r="N2308" s="2">
        <v>11</v>
      </c>
      <c r="O2308" s="2">
        <v>2990000</v>
      </c>
      <c r="P2308" s="2">
        <v>3270000</v>
      </c>
      <c r="Q2308" s="2">
        <f t="shared" si="398"/>
        <v>280000</v>
      </c>
      <c r="R2308" s="4">
        <f t="shared" si="399"/>
        <v>9.3645484949832769E-2</v>
      </c>
      <c r="S2308" s="2"/>
      <c r="T2308" s="9">
        <f t="shared" si="400"/>
        <v>65000</v>
      </c>
      <c r="U2308" s="2">
        <v>71087</v>
      </c>
      <c r="V2308" s="5">
        <f t="shared" si="401"/>
        <v>6087</v>
      </c>
      <c r="W2308" s="4">
        <f t="shared" si="402"/>
        <v>9.3646153846153851E-2</v>
      </c>
      <c r="X2308" s="22">
        <f t="shared" si="403"/>
        <v>61734.319550221298</v>
      </c>
      <c r="Y2308" s="22">
        <f t="shared" si="404"/>
        <v>67515.501136408944</v>
      </c>
      <c r="Z2308" s="22">
        <f t="shared" si="406"/>
        <v>3105713.0522748115</v>
      </c>
      <c r="AA2308" s="2">
        <v>956</v>
      </c>
      <c r="AB2308" s="2">
        <v>1991</v>
      </c>
      <c r="AC2308" s="2">
        <f t="shared" si="405"/>
        <v>25</v>
      </c>
      <c r="AD2308" s="2" t="s">
        <v>37</v>
      </c>
    </row>
    <row r="2309" spans="1:30" x14ac:dyDescent="0.2">
      <c r="A2309">
        <v>16</v>
      </c>
      <c r="B2309" s="2" t="s">
        <v>1352</v>
      </c>
      <c r="C2309" s="2" t="s">
        <v>22</v>
      </c>
      <c r="D2309" s="2" t="s">
        <v>23</v>
      </c>
      <c r="E2309" s="2" t="s">
        <v>2767</v>
      </c>
      <c r="F2309" s="2" t="s">
        <v>2776</v>
      </c>
      <c r="G2309" s="2">
        <v>66</v>
      </c>
      <c r="H2309" s="2">
        <v>72</v>
      </c>
      <c r="I2309" s="3">
        <v>42468</v>
      </c>
      <c r="J2309" s="3">
        <v>42479</v>
      </c>
      <c r="K2309" s="3" t="s">
        <v>2536</v>
      </c>
      <c r="L2309" s="17">
        <f t="shared" si="396"/>
        <v>250.79</v>
      </c>
      <c r="M2309" s="20">
        <f t="shared" si="397"/>
        <v>0.9497587623110969</v>
      </c>
      <c r="N2309" s="2">
        <v>11</v>
      </c>
      <c r="O2309" s="2">
        <v>3450000</v>
      </c>
      <c r="P2309" s="2">
        <v>3900000</v>
      </c>
      <c r="Q2309" s="2">
        <f t="shared" si="398"/>
        <v>450000</v>
      </c>
      <c r="R2309" s="4">
        <f t="shared" si="399"/>
        <v>0.13043478260869565</v>
      </c>
      <c r="S2309" s="2"/>
      <c r="T2309" s="9">
        <f t="shared" si="400"/>
        <v>52272.727272727272</v>
      </c>
      <c r="U2309" s="2">
        <v>59091</v>
      </c>
      <c r="V2309" s="5">
        <f t="shared" si="401"/>
        <v>6818.2727272727279</v>
      </c>
      <c r="W2309" s="4">
        <f t="shared" si="402"/>
        <v>0.13043652173913045</v>
      </c>
      <c r="X2309" s="22">
        <f t="shared" si="403"/>
        <v>49646.480757170975</v>
      </c>
      <c r="Y2309" s="22">
        <f t="shared" si="404"/>
        <v>56122.195023725028</v>
      </c>
      <c r="Z2309" s="22">
        <f t="shared" si="406"/>
        <v>3704064.8715658518</v>
      </c>
      <c r="AA2309" s="11">
        <v>8438</v>
      </c>
      <c r="AB2309" s="2">
        <v>1985</v>
      </c>
      <c r="AC2309" s="2">
        <f t="shared" si="405"/>
        <v>31</v>
      </c>
      <c r="AD2309" s="2" t="s">
        <v>37</v>
      </c>
    </row>
    <row r="2310" spans="1:30" x14ac:dyDescent="0.2">
      <c r="A2310">
        <v>16</v>
      </c>
      <c r="B2310" s="2" t="s">
        <v>2450</v>
      </c>
      <c r="C2310" s="2" t="s">
        <v>22</v>
      </c>
      <c r="D2310" s="2" t="s">
        <v>23</v>
      </c>
      <c r="E2310" s="2" t="s">
        <v>2767</v>
      </c>
      <c r="F2310" s="2" t="s">
        <v>2776</v>
      </c>
      <c r="G2310" s="2">
        <v>139</v>
      </c>
      <c r="H2310" s="2">
        <v>160</v>
      </c>
      <c r="I2310" s="3">
        <v>42468</v>
      </c>
      <c r="J2310" s="3">
        <v>42479</v>
      </c>
      <c r="K2310" s="3" t="s">
        <v>2536</v>
      </c>
      <c r="L2310" s="17">
        <f t="shared" si="396"/>
        <v>250.79</v>
      </c>
      <c r="M2310" s="20">
        <f t="shared" si="397"/>
        <v>0.9497587623110969</v>
      </c>
      <c r="N2310" s="2">
        <v>11</v>
      </c>
      <c r="O2310" s="2">
        <v>7250000</v>
      </c>
      <c r="P2310" s="2">
        <v>7350000</v>
      </c>
      <c r="Q2310" s="2">
        <f t="shared" si="398"/>
        <v>100000</v>
      </c>
      <c r="R2310" s="4">
        <f t="shared" si="399"/>
        <v>1.3793103448275862E-2</v>
      </c>
      <c r="S2310" s="2">
        <v>67008</v>
      </c>
      <c r="T2310" s="9">
        <f t="shared" si="400"/>
        <v>52640.345323741007</v>
      </c>
      <c r="U2310" s="2">
        <v>53360</v>
      </c>
      <c r="V2310" s="5">
        <f t="shared" si="401"/>
        <v>719.65467625899328</v>
      </c>
      <c r="W2310" s="4">
        <f t="shared" si="402"/>
        <v>1.3671161764480791E-2</v>
      </c>
      <c r="X2310" s="22">
        <f t="shared" si="403"/>
        <v>49995.629222304997</v>
      </c>
      <c r="Y2310" s="22">
        <f t="shared" si="404"/>
        <v>50679.127556920132</v>
      </c>
      <c r="Z2310" s="22">
        <f t="shared" si="406"/>
        <v>7044398.7304118983</v>
      </c>
      <c r="AA2310" s="11">
        <v>31800</v>
      </c>
      <c r="AB2310" s="2">
        <v>1984</v>
      </c>
      <c r="AC2310" s="2">
        <f t="shared" si="405"/>
        <v>32</v>
      </c>
      <c r="AD2310" s="2" t="s">
        <v>108</v>
      </c>
    </row>
    <row r="2311" spans="1:30" x14ac:dyDescent="0.2">
      <c r="A2311">
        <v>16</v>
      </c>
      <c r="B2311" s="2" t="s">
        <v>1477</v>
      </c>
      <c r="C2311" s="2" t="s">
        <v>22</v>
      </c>
      <c r="D2311" s="2" t="s">
        <v>23</v>
      </c>
      <c r="E2311" s="2" t="s">
        <v>2767</v>
      </c>
      <c r="F2311" s="2" t="s">
        <v>2776</v>
      </c>
      <c r="G2311" s="2">
        <v>69</v>
      </c>
      <c r="H2311" s="2">
        <v>79</v>
      </c>
      <c r="I2311" s="3">
        <v>42468</v>
      </c>
      <c r="J2311" s="3">
        <v>42479</v>
      </c>
      <c r="K2311" s="3" t="s">
        <v>2536</v>
      </c>
      <c r="L2311" s="17">
        <f t="shared" si="396"/>
        <v>250.79</v>
      </c>
      <c r="M2311" s="20">
        <f t="shared" si="397"/>
        <v>0.9497587623110969</v>
      </c>
      <c r="N2311" s="2">
        <v>11</v>
      </c>
      <c r="O2311" s="2">
        <v>4000000</v>
      </c>
      <c r="P2311" s="2">
        <v>3800000</v>
      </c>
      <c r="Q2311" s="2">
        <f t="shared" si="398"/>
        <v>-200000</v>
      </c>
      <c r="R2311" s="4">
        <f t="shared" si="399"/>
        <v>-0.05</v>
      </c>
      <c r="S2311" s="2"/>
      <c r="T2311" s="9">
        <f t="shared" si="400"/>
        <v>57971.014492753624</v>
      </c>
      <c r="U2311" s="2">
        <v>55072</v>
      </c>
      <c r="V2311" s="5">
        <f t="shared" si="401"/>
        <v>-2899.0144927536239</v>
      </c>
      <c r="W2311" s="4">
        <f t="shared" si="402"/>
        <v>-5.0008000000000011E-2</v>
      </c>
      <c r="X2311" s="22">
        <f t="shared" si="403"/>
        <v>55058.478974556339</v>
      </c>
      <c r="Y2311" s="22">
        <f t="shared" si="404"/>
        <v>52305.114557996727</v>
      </c>
      <c r="Z2311" s="22">
        <f t="shared" si="406"/>
        <v>3609052.9045017743</v>
      </c>
      <c r="AA2311" s="11">
        <v>31000</v>
      </c>
      <c r="AB2311" s="2">
        <v>1978</v>
      </c>
      <c r="AC2311" s="2">
        <f t="shared" si="405"/>
        <v>38</v>
      </c>
      <c r="AD2311" s="2" t="s">
        <v>108</v>
      </c>
    </row>
    <row r="2312" spans="1:30" x14ac:dyDescent="0.2">
      <c r="A2312">
        <v>16</v>
      </c>
      <c r="B2312" s="2" t="s">
        <v>658</v>
      </c>
      <c r="C2312" s="2" t="s">
        <v>22</v>
      </c>
      <c r="D2312" s="2" t="s">
        <v>23</v>
      </c>
      <c r="E2312" s="2" t="s">
        <v>2767</v>
      </c>
      <c r="F2312" s="2" t="s">
        <v>2776</v>
      </c>
      <c r="G2312" s="2">
        <v>48</v>
      </c>
      <c r="H2312" s="2">
        <v>54</v>
      </c>
      <c r="I2312" s="3">
        <v>42469</v>
      </c>
      <c r="J2312" s="3">
        <v>42480</v>
      </c>
      <c r="K2312" s="3" t="s">
        <v>2536</v>
      </c>
      <c r="L2312" s="17">
        <f t="shared" si="396"/>
        <v>250.79</v>
      </c>
      <c r="M2312" s="20">
        <f t="shared" si="397"/>
        <v>0.9497587623110969</v>
      </c>
      <c r="N2312" s="2">
        <v>11</v>
      </c>
      <c r="O2312" s="2">
        <v>2500000</v>
      </c>
      <c r="P2312" s="2">
        <v>2600000</v>
      </c>
      <c r="Q2312" s="2">
        <f t="shared" si="398"/>
        <v>100000</v>
      </c>
      <c r="R2312" s="4">
        <f t="shared" si="399"/>
        <v>0.04</v>
      </c>
      <c r="S2312" s="2"/>
      <c r="T2312" s="9">
        <f t="shared" si="400"/>
        <v>52083.333333333336</v>
      </c>
      <c r="U2312" s="2">
        <v>54167</v>
      </c>
      <c r="V2312" s="5">
        <f t="shared" si="401"/>
        <v>2083.6666666666642</v>
      </c>
      <c r="W2312" s="4">
        <f t="shared" si="402"/>
        <v>4.0006399999999949E-2</v>
      </c>
      <c r="X2312" s="22">
        <f t="shared" si="403"/>
        <v>49466.602203702969</v>
      </c>
      <c r="Y2312" s="22">
        <f t="shared" si="404"/>
        <v>51445.58287810519</v>
      </c>
      <c r="Z2312" s="22">
        <f t="shared" si="406"/>
        <v>2469387.978149049</v>
      </c>
      <c r="AA2312" s="2">
        <v>677</v>
      </c>
      <c r="AB2312" s="2">
        <v>1867</v>
      </c>
      <c r="AC2312" s="2">
        <f t="shared" si="405"/>
        <v>149</v>
      </c>
      <c r="AD2312" s="2" t="s">
        <v>112</v>
      </c>
    </row>
    <row r="2313" spans="1:30" x14ac:dyDescent="0.2">
      <c r="A2313">
        <v>17</v>
      </c>
      <c r="B2313" s="2" t="s">
        <v>2063</v>
      </c>
      <c r="C2313" s="2" t="s">
        <v>22</v>
      </c>
      <c r="D2313" s="2" t="s">
        <v>23</v>
      </c>
      <c r="E2313" s="2" t="s">
        <v>2767</v>
      </c>
      <c r="F2313" s="2" t="s">
        <v>2776</v>
      </c>
      <c r="G2313" s="2">
        <v>91</v>
      </c>
      <c r="H2313" s="2">
        <v>100</v>
      </c>
      <c r="I2313" s="3">
        <v>42475</v>
      </c>
      <c r="J2313" s="3">
        <v>42486</v>
      </c>
      <c r="K2313" s="3" t="s">
        <v>2536</v>
      </c>
      <c r="L2313" s="17">
        <f t="shared" si="396"/>
        <v>250.79</v>
      </c>
      <c r="M2313" s="20">
        <f t="shared" si="397"/>
        <v>0.9497587623110969</v>
      </c>
      <c r="N2313" s="2">
        <v>11</v>
      </c>
      <c r="O2313" s="2">
        <v>5990000</v>
      </c>
      <c r="P2313" s="2">
        <v>6800000</v>
      </c>
      <c r="Q2313" s="2">
        <f t="shared" si="398"/>
        <v>810000</v>
      </c>
      <c r="R2313" s="4">
        <f t="shared" si="399"/>
        <v>0.13522537562604339</v>
      </c>
      <c r="S2313" s="2"/>
      <c r="T2313" s="9">
        <f t="shared" si="400"/>
        <v>65824.175824175822</v>
      </c>
      <c r="U2313" s="2">
        <v>74725</v>
      </c>
      <c r="V2313" s="5">
        <f t="shared" si="401"/>
        <v>8900.8241758241784</v>
      </c>
      <c r="W2313" s="4">
        <f t="shared" si="402"/>
        <v>0.13522120200333895</v>
      </c>
      <c r="X2313" s="22">
        <f t="shared" si="403"/>
        <v>62517.087760917253</v>
      </c>
      <c r="Y2313" s="22">
        <f t="shared" si="404"/>
        <v>70970.723513696721</v>
      </c>
      <c r="Z2313" s="22">
        <f t="shared" si="406"/>
        <v>6458335.8397464016</v>
      </c>
      <c r="AA2313" s="11">
        <v>1384</v>
      </c>
      <c r="AB2313" s="2">
        <v>2012</v>
      </c>
      <c r="AC2313" s="2">
        <f t="shared" si="405"/>
        <v>4</v>
      </c>
      <c r="AD2313" s="2" t="s">
        <v>213</v>
      </c>
    </row>
    <row r="2314" spans="1:30" x14ac:dyDescent="0.2">
      <c r="A2314">
        <v>17</v>
      </c>
      <c r="B2314" s="2" t="s">
        <v>185</v>
      </c>
      <c r="C2314" s="2" t="s">
        <v>22</v>
      </c>
      <c r="D2314" s="2" t="s">
        <v>23</v>
      </c>
      <c r="E2314" s="2" t="s">
        <v>2767</v>
      </c>
      <c r="F2314" s="2" t="s">
        <v>2776</v>
      </c>
      <c r="G2314" s="2">
        <v>36</v>
      </c>
      <c r="H2314" s="2">
        <v>42</v>
      </c>
      <c r="I2314" s="3">
        <v>42475</v>
      </c>
      <c r="J2314" s="3">
        <v>42486</v>
      </c>
      <c r="K2314" s="3" t="s">
        <v>2536</v>
      </c>
      <c r="L2314" s="17">
        <f t="shared" si="396"/>
        <v>250.79</v>
      </c>
      <c r="M2314" s="20">
        <f t="shared" si="397"/>
        <v>0.9497587623110969</v>
      </c>
      <c r="N2314" s="2">
        <v>11</v>
      </c>
      <c r="O2314" s="2">
        <v>3000000</v>
      </c>
      <c r="P2314" s="2">
        <v>3650000</v>
      </c>
      <c r="Q2314" s="2">
        <f t="shared" si="398"/>
        <v>650000</v>
      </c>
      <c r="R2314" s="4">
        <f t="shared" si="399"/>
        <v>0.21666666666666667</v>
      </c>
      <c r="S2314" s="2"/>
      <c r="T2314" s="9">
        <f t="shared" si="400"/>
        <v>83333.333333333328</v>
      </c>
      <c r="U2314" s="2">
        <v>101389</v>
      </c>
      <c r="V2314" s="5">
        <f t="shared" si="401"/>
        <v>18055.666666666672</v>
      </c>
      <c r="W2314" s="4">
        <f t="shared" si="402"/>
        <v>0.21666800000000008</v>
      </c>
      <c r="X2314" s="22">
        <f t="shared" si="403"/>
        <v>79146.563525924736</v>
      </c>
      <c r="Y2314" s="22">
        <f t="shared" si="404"/>
        <v>96295.091151959801</v>
      </c>
      <c r="Z2314" s="22">
        <f t="shared" si="406"/>
        <v>3466623.281470553</v>
      </c>
      <c r="AA2314" s="11">
        <v>1216</v>
      </c>
      <c r="AB2314" s="2">
        <v>2006</v>
      </c>
      <c r="AC2314" s="2">
        <f t="shared" si="405"/>
        <v>10</v>
      </c>
      <c r="AD2314" s="2" t="s">
        <v>295</v>
      </c>
    </row>
    <row r="2315" spans="1:30" x14ac:dyDescent="0.2">
      <c r="A2315">
        <v>17</v>
      </c>
      <c r="B2315" s="2" t="s">
        <v>1402</v>
      </c>
      <c r="C2315" s="2" t="s">
        <v>22</v>
      </c>
      <c r="D2315" s="2" t="s">
        <v>23</v>
      </c>
      <c r="E2315" s="2" t="s">
        <v>2767</v>
      </c>
      <c r="F2315" s="2" t="s">
        <v>2776</v>
      </c>
      <c r="G2315" s="2">
        <v>67</v>
      </c>
      <c r="H2315" s="2">
        <v>74</v>
      </c>
      <c r="I2315" s="3">
        <v>42475</v>
      </c>
      <c r="J2315" s="3">
        <v>42486</v>
      </c>
      <c r="K2315" s="3" t="s">
        <v>2536</v>
      </c>
      <c r="L2315" s="17">
        <f t="shared" si="396"/>
        <v>250.79</v>
      </c>
      <c r="M2315" s="20">
        <f t="shared" si="397"/>
        <v>0.9497587623110969</v>
      </c>
      <c r="N2315" s="2">
        <v>11</v>
      </c>
      <c r="O2315" s="2">
        <v>4300000</v>
      </c>
      <c r="P2315" s="2">
        <v>4860000</v>
      </c>
      <c r="Q2315" s="2">
        <f t="shared" si="398"/>
        <v>560000</v>
      </c>
      <c r="R2315" s="4">
        <f t="shared" si="399"/>
        <v>0.13023255813953488</v>
      </c>
      <c r="S2315" s="2"/>
      <c r="T2315" s="9">
        <f t="shared" si="400"/>
        <v>64179.104477611938</v>
      </c>
      <c r="U2315" s="2">
        <v>72537</v>
      </c>
      <c r="V2315" s="5">
        <f t="shared" si="401"/>
        <v>8357.8955223880621</v>
      </c>
      <c r="W2315" s="4">
        <f t="shared" si="402"/>
        <v>0.13022767441860469</v>
      </c>
      <c r="X2315" s="22">
        <f t="shared" si="403"/>
        <v>60954.666834891294</v>
      </c>
      <c r="Y2315" s="22">
        <f t="shared" si="404"/>
        <v>68892.651341760036</v>
      </c>
      <c r="Z2315" s="22">
        <f t="shared" si="406"/>
        <v>4615807.6398979221</v>
      </c>
      <c r="AA2315" s="11">
        <v>18872</v>
      </c>
      <c r="AB2315" s="2">
        <v>2006</v>
      </c>
      <c r="AC2315" s="2">
        <f t="shared" si="405"/>
        <v>10</v>
      </c>
      <c r="AD2315" s="2" t="s">
        <v>460</v>
      </c>
    </row>
    <row r="2316" spans="1:30" x14ac:dyDescent="0.2">
      <c r="A2316">
        <v>17</v>
      </c>
      <c r="B2316" s="2" t="s">
        <v>576</v>
      </c>
      <c r="C2316" s="2" t="s">
        <v>22</v>
      </c>
      <c r="D2316" s="2" t="s">
        <v>23</v>
      </c>
      <c r="E2316" s="2" t="s">
        <v>2767</v>
      </c>
      <c r="F2316" s="2" t="s">
        <v>2776</v>
      </c>
      <c r="G2316" s="2">
        <v>46</v>
      </c>
      <c r="H2316" s="2">
        <v>53</v>
      </c>
      <c r="I2316" s="3">
        <v>42475</v>
      </c>
      <c r="J2316" s="3">
        <v>42486</v>
      </c>
      <c r="K2316" s="3" t="s">
        <v>2536</v>
      </c>
      <c r="L2316" s="17">
        <f t="shared" si="396"/>
        <v>250.79</v>
      </c>
      <c r="M2316" s="20">
        <f t="shared" si="397"/>
        <v>0.9497587623110969</v>
      </c>
      <c r="N2316" s="2">
        <v>11</v>
      </c>
      <c r="O2316" s="2">
        <v>2600000</v>
      </c>
      <c r="P2316" s="2">
        <v>3100000</v>
      </c>
      <c r="Q2316" s="2">
        <f t="shared" si="398"/>
        <v>500000</v>
      </c>
      <c r="R2316" s="4">
        <f t="shared" si="399"/>
        <v>0.19230769230769232</v>
      </c>
      <c r="S2316" s="2">
        <v>7633</v>
      </c>
      <c r="T2316" s="9">
        <f t="shared" si="400"/>
        <v>56687.67391304348</v>
      </c>
      <c r="U2316" s="2">
        <v>67557</v>
      </c>
      <c r="V2316" s="5">
        <f t="shared" si="401"/>
        <v>10869.32608695652</v>
      </c>
      <c r="W2316" s="4">
        <f t="shared" si="402"/>
        <v>0.19174055551528912</v>
      </c>
      <c r="X2316" s="22">
        <f t="shared" si="403"/>
        <v>53839.61501394723</v>
      </c>
      <c r="Y2316" s="22">
        <f t="shared" si="404"/>
        <v>64162.852705450772</v>
      </c>
      <c r="Z2316" s="22">
        <f t="shared" si="406"/>
        <v>2951491.2244507354</v>
      </c>
      <c r="AA2316" s="11">
        <v>5000</v>
      </c>
      <c r="AB2316" s="2">
        <v>1984</v>
      </c>
      <c r="AC2316" s="2">
        <f t="shared" si="405"/>
        <v>32</v>
      </c>
      <c r="AD2316" s="2" t="s">
        <v>37</v>
      </c>
    </row>
    <row r="2317" spans="1:30" x14ac:dyDescent="0.2">
      <c r="A2317">
        <v>17</v>
      </c>
      <c r="B2317" s="2" t="s">
        <v>2397</v>
      </c>
      <c r="C2317" s="2" t="s">
        <v>22</v>
      </c>
      <c r="D2317" s="2" t="s">
        <v>23</v>
      </c>
      <c r="E2317" s="2" t="s">
        <v>2767</v>
      </c>
      <c r="F2317" s="2" t="s">
        <v>2776</v>
      </c>
      <c r="G2317" s="2">
        <v>138</v>
      </c>
      <c r="H2317" s="2">
        <v>148</v>
      </c>
      <c r="I2317" s="3">
        <v>42475</v>
      </c>
      <c r="J2317" s="3">
        <v>42486</v>
      </c>
      <c r="K2317" s="3" t="s">
        <v>2536</v>
      </c>
      <c r="L2317" s="17">
        <f t="shared" si="396"/>
        <v>250.79</v>
      </c>
      <c r="M2317" s="20">
        <f t="shared" si="397"/>
        <v>0.9497587623110969</v>
      </c>
      <c r="N2317" s="2">
        <v>11</v>
      </c>
      <c r="O2317" s="2">
        <v>6950000</v>
      </c>
      <c r="P2317" s="2">
        <v>6750000</v>
      </c>
      <c r="Q2317" s="2">
        <f t="shared" si="398"/>
        <v>-200000</v>
      </c>
      <c r="R2317" s="4">
        <f t="shared" si="399"/>
        <v>-2.8776978417266189E-2</v>
      </c>
      <c r="S2317" s="2"/>
      <c r="T2317" s="9">
        <f t="shared" si="400"/>
        <v>50362.318840579712</v>
      </c>
      <c r="U2317" s="2">
        <v>48913</v>
      </c>
      <c r="V2317" s="5">
        <f t="shared" si="401"/>
        <v>-1449.3188405797118</v>
      </c>
      <c r="W2317" s="4">
        <f t="shared" si="402"/>
        <v>-2.8777841726618736E-2</v>
      </c>
      <c r="X2317" s="22">
        <f t="shared" si="403"/>
        <v>47832.053609145827</v>
      </c>
      <c r="Y2317" s="22">
        <f t="shared" si="404"/>
        <v>46455.55034092268</v>
      </c>
      <c r="Z2317" s="22">
        <f t="shared" si="406"/>
        <v>6410865.9470473295</v>
      </c>
      <c r="AA2317" s="11">
        <v>15663</v>
      </c>
      <c r="AB2317" s="2">
        <v>1979</v>
      </c>
      <c r="AC2317" s="2">
        <f t="shared" si="405"/>
        <v>37</v>
      </c>
      <c r="AD2317" s="2" t="s">
        <v>108</v>
      </c>
    </row>
    <row r="2318" spans="1:30" x14ac:dyDescent="0.2">
      <c r="A2318">
        <v>17</v>
      </c>
      <c r="B2318" s="2" t="s">
        <v>2354</v>
      </c>
      <c r="C2318" s="2" t="s">
        <v>22</v>
      </c>
      <c r="D2318" s="2" t="s">
        <v>23</v>
      </c>
      <c r="E2318" s="2" t="s">
        <v>2767</v>
      </c>
      <c r="F2318" s="2" t="s">
        <v>2776</v>
      </c>
      <c r="G2318" s="2">
        <v>118</v>
      </c>
      <c r="H2318" s="2">
        <v>145</v>
      </c>
      <c r="I2318" s="3">
        <v>42475</v>
      </c>
      <c r="J2318" s="3">
        <v>42486</v>
      </c>
      <c r="K2318" s="3" t="s">
        <v>2536</v>
      </c>
      <c r="L2318" s="17">
        <f t="shared" si="396"/>
        <v>250.79</v>
      </c>
      <c r="M2318" s="20">
        <f t="shared" si="397"/>
        <v>0.9497587623110969</v>
      </c>
      <c r="N2318" s="2">
        <v>11</v>
      </c>
      <c r="O2318" s="2">
        <v>7250000</v>
      </c>
      <c r="P2318" s="2">
        <v>8000000</v>
      </c>
      <c r="Q2318" s="2">
        <f t="shared" si="398"/>
        <v>750000</v>
      </c>
      <c r="R2318" s="4">
        <f t="shared" si="399"/>
        <v>0.10344827586206896</v>
      </c>
      <c r="S2318" s="2">
        <v>18890</v>
      </c>
      <c r="T2318" s="9">
        <f t="shared" si="400"/>
        <v>61600.762711864409</v>
      </c>
      <c r="U2318" s="2">
        <v>67957</v>
      </c>
      <c r="V2318" s="5">
        <f t="shared" si="401"/>
        <v>6356.2372881355914</v>
      </c>
      <c r="W2318" s="4">
        <f t="shared" si="402"/>
        <v>0.10318439266517994</v>
      </c>
      <c r="X2318" s="22">
        <f t="shared" si="403"/>
        <v>58505.864150639907</v>
      </c>
      <c r="Y2318" s="22">
        <f t="shared" si="404"/>
        <v>64542.756210375213</v>
      </c>
      <c r="Z2318" s="22">
        <f t="shared" si="406"/>
        <v>7616045.2328242753</v>
      </c>
      <c r="AA2318" s="11">
        <v>44640</v>
      </c>
      <c r="AB2318" s="2">
        <v>1961</v>
      </c>
      <c r="AC2318" s="2">
        <f t="shared" si="405"/>
        <v>55</v>
      </c>
      <c r="AD2318" s="2" t="s">
        <v>83</v>
      </c>
    </row>
    <row r="2319" spans="1:30" x14ac:dyDescent="0.2">
      <c r="A2319">
        <v>17</v>
      </c>
      <c r="B2319" s="2" t="s">
        <v>827</v>
      </c>
      <c r="C2319" s="2" t="s">
        <v>22</v>
      </c>
      <c r="D2319" s="2" t="s">
        <v>23</v>
      </c>
      <c r="E2319" s="2" t="s">
        <v>2767</v>
      </c>
      <c r="F2319" s="2" t="s">
        <v>2776</v>
      </c>
      <c r="G2319" s="2">
        <v>52</v>
      </c>
      <c r="H2319" s="2">
        <v>62</v>
      </c>
      <c r="I2319" s="3">
        <v>42475</v>
      </c>
      <c r="J2319" s="3">
        <v>42486</v>
      </c>
      <c r="K2319" s="3" t="s">
        <v>2536</v>
      </c>
      <c r="L2319" s="17">
        <f t="shared" si="396"/>
        <v>250.79</v>
      </c>
      <c r="M2319" s="20">
        <f t="shared" si="397"/>
        <v>0.9497587623110969</v>
      </c>
      <c r="N2319" s="2">
        <v>11</v>
      </c>
      <c r="O2319" s="2">
        <v>3400000</v>
      </c>
      <c r="P2319" s="2">
        <v>3625000</v>
      </c>
      <c r="Q2319" s="2">
        <f t="shared" si="398"/>
        <v>225000</v>
      </c>
      <c r="R2319" s="4">
        <f t="shared" si="399"/>
        <v>6.6176470588235295E-2</v>
      </c>
      <c r="S2319" s="2">
        <v>80761</v>
      </c>
      <c r="T2319" s="9">
        <f t="shared" si="400"/>
        <v>66937.711538461532</v>
      </c>
      <c r="U2319" s="2">
        <v>71265</v>
      </c>
      <c r="V2319" s="5">
        <f t="shared" si="401"/>
        <v>4327.2884615384683</v>
      </c>
      <c r="W2319" s="4">
        <f t="shared" si="402"/>
        <v>6.4646495407182619E-2</v>
      </c>
      <c r="X2319" s="22">
        <f t="shared" si="403"/>
        <v>63574.678062706458</v>
      </c>
      <c r="Y2319" s="22">
        <f t="shared" si="404"/>
        <v>67684.558196100319</v>
      </c>
      <c r="Z2319" s="22">
        <f t="shared" si="406"/>
        <v>3519597.0261972165</v>
      </c>
      <c r="AA2319" s="11">
        <v>11515</v>
      </c>
      <c r="AB2319" s="2">
        <v>1750</v>
      </c>
      <c r="AC2319" s="2">
        <f t="shared" si="405"/>
        <v>266</v>
      </c>
      <c r="AD2319" s="2" t="s">
        <v>828</v>
      </c>
    </row>
    <row r="2320" spans="1:30" x14ac:dyDescent="0.2">
      <c r="A2320">
        <v>17</v>
      </c>
      <c r="B2320" s="2" t="s">
        <v>2182</v>
      </c>
      <c r="C2320" s="2" t="s">
        <v>22</v>
      </c>
      <c r="D2320" s="2" t="s">
        <v>23</v>
      </c>
      <c r="E2320" s="2" t="s">
        <v>2767</v>
      </c>
      <c r="F2320" s="2" t="s">
        <v>2776</v>
      </c>
      <c r="G2320" s="2">
        <v>100</v>
      </c>
      <c r="H2320" s="2">
        <v>118</v>
      </c>
      <c r="I2320" s="3">
        <v>42478</v>
      </c>
      <c r="J2320" s="3">
        <v>42489</v>
      </c>
      <c r="K2320" s="3" t="s">
        <v>2536</v>
      </c>
      <c r="L2320" s="17">
        <f t="shared" si="396"/>
        <v>250.79</v>
      </c>
      <c r="M2320" s="20">
        <f t="shared" si="397"/>
        <v>0.9497587623110969</v>
      </c>
      <c r="N2320" s="2">
        <v>11</v>
      </c>
      <c r="O2320" s="2">
        <v>6900000</v>
      </c>
      <c r="P2320" s="2">
        <v>6800000</v>
      </c>
      <c r="Q2320" s="2">
        <f t="shared" si="398"/>
        <v>-100000</v>
      </c>
      <c r="R2320" s="4">
        <f t="shared" si="399"/>
        <v>-1.4492753623188406E-2</v>
      </c>
      <c r="S2320" s="2">
        <v>180724</v>
      </c>
      <c r="T2320" s="9">
        <f t="shared" si="400"/>
        <v>70807.240000000005</v>
      </c>
      <c r="U2320" s="2">
        <v>69807</v>
      </c>
      <c r="V2320" s="5">
        <f t="shared" si="401"/>
        <v>-1000.2400000000052</v>
      </c>
      <c r="W2320" s="4">
        <f t="shared" si="402"/>
        <v>-1.4126239068208353E-2</v>
      </c>
      <c r="X2320" s="22">
        <f t="shared" si="403"/>
        <v>67249.796625064802</v>
      </c>
      <c r="Y2320" s="22">
        <f t="shared" si="404"/>
        <v>66299.809920650747</v>
      </c>
      <c r="Z2320" s="22">
        <f t="shared" si="406"/>
        <v>6629980.9920650749</v>
      </c>
      <c r="AA2320" s="11">
        <v>3893</v>
      </c>
      <c r="AB2320" s="2">
        <v>1997</v>
      </c>
      <c r="AC2320" s="2">
        <f t="shared" si="405"/>
        <v>19</v>
      </c>
      <c r="AD2320" s="2" t="s">
        <v>58</v>
      </c>
    </row>
    <row r="2321" spans="1:30" x14ac:dyDescent="0.2">
      <c r="A2321">
        <v>18</v>
      </c>
      <c r="B2321" s="2" t="s">
        <v>2419</v>
      </c>
      <c r="C2321" s="2" t="s">
        <v>22</v>
      </c>
      <c r="D2321" s="2" t="s">
        <v>23</v>
      </c>
      <c r="E2321" s="2" t="s">
        <v>2767</v>
      </c>
      <c r="F2321" s="2" t="s">
        <v>2776</v>
      </c>
      <c r="G2321" s="2">
        <v>130</v>
      </c>
      <c r="H2321" s="2">
        <v>144</v>
      </c>
      <c r="I2321" s="3">
        <v>42482</v>
      </c>
      <c r="J2321" s="3">
        <v>42493</v>
      </c>
      <c r="K2321" s="3" t="s">
        <v>2537</v>
      </c>
      <c r="L2321" s="17">
        <f t="shared" si="396"/>
        <v>256.52</v>
      </c>
      <c r="M2321" s="20">
        <f t="shared" si="397"/>
        <v>0.92854358334632781</v>
      </c>
      <c r="N2321" s="2">
        <v>11</v>
      </c>
      <c r="O2321" s="2">
        <v>9100000</v>
      </c>
      <c r="P2321" s="2">
        <v>9100000</v>
      </c>
      <c r="Q2321" s="2">
        <f t="shared" si="398"/>
        <v>0</v>
      </c>
      <c r="R2321" s="4">
        <f t="shared" si="399"/>
        <v>0</v>
      </c>
      <c r="S2321" s="2">
        <v>6439</v>
      </c>
      <c r="T2321" s="9">
        <f t="shared" si="400"/>
        <v>70049.530769230769</v>
      </c>
      <c r="U2321" s="2">
        <v>70050</v>
      </c>
      <c r="V2321" s="5">
        <f t="shared" si="401"/>
        <v>0.46923076923121698</v>
      </c>
      <c r="W2321" s="4">
        <f t="shared" si="402"/>
        <v>6.698556922201775E-6</v>
      </c>
      <c r="X2321" s="22">
        <f t="shared" si="403"/>
        <v>65044.042312190388</v>
      </c>
      <c r="Y2321" s="22">
        <f t="shared" si="404"/>
        <v>65044.478013410262</v>
      </c>
      <c r="Z2321" s="22">
        <f t="shared" si="406"/>
        <v>8455782.141743334</v>
      </c>
      <c r="AA2321" s="11">
        <v>4050</v>
      </c>
      <c r="AB2321" s="2">
        <v>1995</v>
      </c>
      <c r="AC2321" s="2">
        <f t="shared" si="405"/>
        <v>21</v>
      </c>
      <c r="AD2321" s="2" t="s">
        <v>75</v>
      </c>
    </row>
    <row r="2322" spans="1:30" x14ac:dyDescent="0.2">
      <c r="A2322">
        <v>18</v>
      </c>
      <c r="B2322" s="2" t="s">
        <v>952</v>
      </c>
      <c r="C2322" s="2" t="s">
        <v>22</v>
      </c>
      <c r="D2322" s="2" t="s">
        <v>23</v>
      </c>
      <c r="E2322" s="2" t="s">
        <v>2767</v>
      </c>
      <c r="F2322" s="2" t="s">
        <v>2776</v>
      </c>
      <c r="G2322" s="2">
        <v>58</v>
      </c>
      <c r="H2322" s="2">
        <v>64</v>
      </c>
      <c r="I2322" s="3">
        <v>42482</v>
      </c>
      <c r="J2322" s="3">
        <v>42493</v>
      </c>
      <c r="K2322" s="3" t="s">
        <v>2537</v>
      </c>
      <c r="L2322" s="17">
        <f t="shared" si="396"/>
        <v>256.52</v>
      </c>
      <c r="M2322" s="20">
        <f t="shared" si="397"/>
        <v>0.92854358334632781</v>
      </c>
      <c r="N2322" s="2">
        <v>11</v>
      </c>
      <c r="O2322" s="2">
        <v>3750000</v>
      </c>
      <c r="P2322" s="2">
        <v>3900000</v>
      </c>
      <c r="Q2322" s="2">
        <f t="shared" si="398"/>
        <v>150000</v>
      </c>
      <c r="R2322" s="4">
        <f t="shared" si="399"/>
        <v>0.04</v>
      </c>
      <c r="S2322" s="2"/>
      <c r="T2322" s="9">
        <f t="shared" si="400"/>
        <v>64655.172413793101</v>
      </c>
      <c r="U2322" s="2">
        <v>67241</v>
      </c>
      <c r="V2322" s="5">
        <f t="shared" si="401"/>
        <v>2585.8275862068986</v>
      </c>
      <c r="W2322" s="4">
        <f t="shared" si="402"/>
        <v>3.9994133333333369E-2</v>
      </c>
      <c r="X2322" s="22">
        <f t="shared" si="403"/>
        <v>60035.14547497809</v>
      </c>
      <c r="Y2322" s="22">
        <f t="shared" si="404"/>
        <v>62436.199087790425</v>
      </c>
      <c r="Z2322" s="22">
        <f t="shared" si="406"/>
        <v>3621299.5470918445</v>
      </c>
      <c r="AA2322" s="11">
        <v>4549</v>
      </c>
      <c r="AB2322" s="2">
        <v>1992</v>
      </c>
      <c r="AC2322" s="2">
        <f t="shared" si="405"/>
        <v>24</v>
      </c>
      <c r="AD2322" s="2" t="s">
        <v>500</v>
      </c>
    </row>
    <row r="2323" spans="1:30" x14ac:dyDescent="0.2">
      <c r="A2323">
        <v>18</v>
      </c>
      <c r="B2323" s="2" t="s">
        <v>1782</v>
      </c>
      <c r="C2323" s="2" t="s">
        <v>22</v>
      </c>
      <c r="D2323" s="2" t="s">
        <v>23</v>
      </c>
      <c r="E2323" s="2" t="s">
        <v>2767</v>
      </c>
      <c r="F2323" s="2" t="s">
        <v>2776</v>
      </c>
      <c r="G2323" s="2">
        <v>78</v>
      </c>
      <c r="H2323" s="2">
        <v>87</v>
      </c>
      <c r="I2323" s="3">
        <v>42482</v>
      </c>
      <c r="J2323" s="3">
        <v>42493</v>
      </c>
      <c r="K2323" s="3" t="s">
        <v>2537</v>
      </c>
      <c r="L2323" s="17">
        <f t="shared" si="396"/>
        <v>256.52</v>
      </c>
      <c r="M2323" s="20">
        <f t="shared" si="397"/>
        <v>0.92854358334632781</v>
      </c>
      <c r="N2323" s="2">
        <v>11</v>
      </c>
      <c r="O2323" s="2">
        <v>5800000</v>
      </c>
      <c r="P2323" s="2">
        <v>6650000</v>
      </c>
      <c r="Q2323" s="2">
        <f t="shared" si="398"/>
        <v>850000</v>
      </c>
      <c r="R2323" s="4">
        <f t="shared" si="399"/>
        <v>0.14655172413793102</v>
      </c>
      <c r="S2323" s="2">
        <v>97578</v>
      </c>
      <c r="T2323" s="9">
        <f t="shared" si="400"/>
        <v>75609.974358974359</v>
      </c>
      <c r="U2323" s="2">
        <v>86507</v>
      </c>
      <c r="V2323" s="5">
        <f t="shared" si="401"/>
        <v>10897.025641025641</v>
      </c>
      <c r="W2323" s="4">
        <f t="shared" si="402"/>
        <v>0.14412153599325012</v>
      </c>
      <c r="X2323" s="22">
        <f t="shared" si="403"/>
        <v>70207.156528006017</v>
      </c>
      <c r="Y2323" s="22">
        <f t="shared" si="404"/>
        <v>80325.519764540775</v>
      </c>
      <c r="Z2323" s="22">
        <f t="shared" si="406"/>
        <v>6265390.5416341806</v>
      </c>
      <c r="AA2323" s="11">
        <v>14737</v>
      </c>
      <c r="AB2323" s="2">
        <v>1954</v>
      </c>
      <c r="AC2323" s="2">
        <f t="shared" si="405"/>
        <v>62</v>
      </c>
      <c r="AD2323" s="2" t="s">
        <v>1292</v>
      </c>
    </row>
    <row r="2324" spans="1:30" x14ac:dyDescent="0.2">
      <c r="A2324">
        <v>19</v>
      </c>
      <c r="B2324" s="2" t="s">
        <v>1104</v>
      </c>
      <c r="C2324" s="2" t="s">
        <v>22</v>
      </c>
      <c r="D2324" s="2" t="s">
        <v>23</v>
      </c>
      <c r="E2324" s="2" t="s">
        <v>2767</v>
      </c>
      <c r="F2324" s="2" t="s">
        <v>2776</v>
      </c>
      <c r="G2324" s="2">
        <v>61</v>
      </c>
      <c r="H2324" s="2">
        <v>69</v>
      </c>
      <c r="I2324" s="3">
        <v>42489</v>
      </c>
      <c r="J2324" s="3">
        <v>42500</v>
      </c>
      <c r="K2324" s="3" t="s">
        <v>2537</v>
      </c>
      <c r="L2324" s="17">
        <f t="shared" si="396"/>
        <v>256.52</v>
      </c>
      <c r="M2324" s="20">
        <f t="shared" si="397"/>
        <v>0.92854358334632781</v>
      </c>
      <c r="N2324" s="2">
        <v>11</v>
      </c>
      <c r="O2324" s="2">
        <v>3800000</v>
      </c>
      <c r="P2324" s="2">
        <v>3800000</v>
      </c>
      <c r="Q2324" s="2">
        <f t="shared" si="398"/>
        <v>0</v>
      </c>
      <c r="R2324" s="4">
        <f t="shared" si="399"/>
        <v>0</v>
      </c>
      <c r="S2324" s="2"/>
      <c r="T2324" s="9">
        <f t="shared" si="400"/>
        <v>62295.081967213118</v>
      </c>
      <c r="U2324" s="2">
        <v>62295</v>
      </c>
      <c r="V2324" s="5">
        <f t="shared" si="401"/>
        <v>-8.1967213118332438E-2</v>
      </c>
      <c r="W2324" s="4">
        <f t="shared" si="402"/>
        <v>-1.3157894737416523E-6</v>
      </c>
      <c r="X2324" s="22">
        <f t="shared" si="403"/>
        <v>57843.698634689274</v>
      </c>
      <c r="Y2324" s="22">
        <f t="shared" si="404"/>
        <v>57843.622524559491</v>
      </c>
      <c r="Z2324" s="22">
        <f t="shared" si="406"/>
        <v>3528460.9739981289</v>
      </c>
      <c r="AA2324" s="11">
        <v>28159</v>
      </c>
      <c r="AB2324" s="2">
        <v>1985</v>
      </c>
      <c r="AC2324" s="2">
        <f t="shared" si="405"/>
        <v>31</v>
      </c>
      <c r="AD2324" s="2" t="s">
        <v>46</v>
      </c>
    </row>
    <row r="2325" spans="1:30" x14ac:dyDescent="0.2">
      <c r="A2325">
        <v>19</v>
      </c>
      <c r="B2325" s="2" t="s">
        <v>447</v>
      </c>
      <c r="C2325" s="2" t="s">
        <v>22</v>
      </c>
      <c r="D2325" s="2" t="s">
        <v>23</v>
      </c>
      <c r="E2325" s="2" t="s">
        <v>2767</v>
      </c>
      <c r="F2325" s="2" t="s">
        <v>2776</v>
      </c>
      <c r="G2325" s="2">
        <v>43</v>
      </c>
      <c r="H2325" s="2">
        <v>50</v>
      </c>
      <c r="I2325" s="3">
        <v>42490</v>
      </c>
      <c r="J2325" s="3">
        <v>42501</v>
      </c>
      <c r="K2325" s="3" t="s">
        <v>2537</v>
      </c>
      <c r="L2325" s="17">
        <f t="shared" si="396"/>
        <v>256.52</v>
      </c>
      <c r="M2325" s="20">
        <f t="shared" si="397"/>
        <v>0.92854358334632781</v>
      </c>
      <c r="N2325" s="2">
        <v>11</v>
      </c>
      <c r="O2325" s="2">
        <v>2850000</v>
      </c>
      <c r="P2325" s="2">
        <v>3000000</v>
      </c>
      <c r="Q2325" s="2">
        <f t="shared" si="398"/>
        <v>150000</v>
      </c>
      <c r="R2325" s="4">
        <f t="shared" si="399"/>
        <v>5.2631578947368418E-2</v>
      </c>
      <c r="S2325" s="2">
        <v>500</v>
      </c>
      <c r="T2325" s="9">
        <f t="shared" si="400"/>
        <v>66290.69767441861</v>
      </c>
      <c r="U2325" s="2">
        <v>69779</v>
      </c>
      <c r="V2325" s="5">
        <f t="shared" si="401"/>
        <v>3488.3023255813896</v>
      </c>
      <c r="W2325" s="4">
        <f t="shared" si="402"/>
        <v>5.2621294509735045E-2</v>
      </c>
      <c r="X2325" s="22">
        <f t="shared" si="403"/>
        <v>61553.801961132733</v>
      </c>
      <c r="Y2325" s="22">
        <f t="shared" si="404"/>
        <v>64792.842702323411</v>
      </c>
      <c r="Z2325" s="22">
        <f t="shared" si="406"/>
        <v>2786092.2361999066</v>
      </c>
      <c r="AA2325" s="11">
        <v>2466</v>
      </c>
      <c r="AB2325" s="2">
        <v>2007</v>
      </c>
      <c r="AC2325" s="2">
        <f t="shared" si="405"/>
        <v>9</v>
      </c>
      <c r="AD2325" s="2" t="s">
        <v>37</v>
      </c>
    </row>
    <row r="2326" spans="1:30" x14ac:dyDescent="0.2">
      <c r="A2326">
        <v>19</v>
      </c>
      <c r="B2326" s="2" t="s">
        <v>741</v>
      </c>
      <c r="C2326" s="2" t="s">
        <v>22</v>
      </c>
      <c r="D2326" s="2" t="s">
        <v>23</v>
      </c>
      <c r="E2326" s="2" t="s">
        <v>2767</v>
      </c>
      <c r="F2326" s="2" t="s">
        <v>2776</v>
      </c>
      <c r="G2326" s="2">
        <v>50</v>
      </c>
      <c r="H2326" s="2">
        <v>55</v>
      </c>
      <c r="I2326" s="3">
        <v>42490</v>
      </c>
      <c r="J2326" s="3">
        <v>42501</v>
      </c>
      <c r="K2326" s="3" t="s">
        <v>2537</v>
      </c>
      <c r="L2326" s="17">
        <f t="shared" si="396"/>
        <v>256.52</v>
      </c>
      <c r="M2326" s="20">
        <f t="shared" si="397"/>
        <v>0.92854358334632781</v>
      </c>
      <c r="N2326" s="2">
        <v>11</v>
      </c>
      <c r="O2326" s="2">
        <v>2990000</v>
      </c>
      <c r="P2326" s="2">
        <v>3500000</v>
      </c>
      <c r="Q2326" s="2">
        <f t="shared" si="398"/>
        <v>510000</v>
      </c>
      <c r="R2326" s="4">
        <f t="shared" si="399"/>
        <v>0.1705685618729097</v>
      </c>
      <c r="S2326" s="2">
        <v>48514</v>
      </c>
      <c r="T2326" s="9">
        <f t="shared" si="400"/>
        <v>60770.28</v>
      </c>
      <c r="U2326" s="2">
        <v>70970</v>
      </c>
      <c r="V2326" s="5">
        <f t="shared" si="401"/>
        <v>10199.720000000001</v>
      </c>
      <c r="W2326" s="4">
        <f t="shared" si="402"/>
        <v>0.16784059576490351</v>
      </c>
      <c r="X2326" s="22">
        <f t="shared" si="403"/>
        <v>56427.853552159679</v>
      </c>
      <c r="Y2326" s="22">
        <f t="shared" si="404"/>
        <v>65898.738110088889</v>
      </c>
      <c r="Z2326" s="22">
        <f t="shared" si="406"/>
        <v>3294936.9055044446</v>
      </c>
      <c r="AA2326" s="11">
        <v>6740</v>
      </c>
      <c r="AB2326" s="2">
        <v>1991</v>
      </c>
      <c r="AC2326" s="2">
        <f t="shared" si="405"/>
        <v>25</v>
      </c>
      <c r="AD2326" s="2" t="s">
        <v>395</v>
      </c>
    </row>
    <row r="2327" spans="1:30" x14ac:dyDescent="0.2">
      <c r="A2327">
        <v>19</v>
      </c>
      <c r="B2327" s="2" t="s">
        <v>1248</v>
      </c>
      <c r="C2327" s="2" t="s">
        <v>22</v>
      </c>
      <c r="D2327" s="2" t="s">
        <v>23</v>
      </c>
      <c r="E2327" s="2" t="s">
        <v>2767</v>
      </c>
      <c r="F2327" s="2" t="s">
        <v>2776</v>
      </c>
      <c r="G2327" s="2">
        <v>63</v>
      </c>
      <c r="H2327" s="2">
        <v>69</v>
      </c>
      <c r="I2327" s="3">
        <v>42490</v>
      </c>
      <c r="J2327" s="3">
        <v>42501</v>
      </c>
      <c r="K2327" s="3" t="s">
        <v>2537</v>
      </c>
      <c r="L2327" s="17">
        <f t="shared" si="396"/>
        <v>256.52</v>
      </c>
      <c r="M2327" s="20">
        <f t="shared" si="397"/>
        <v>0.92854358334632781</v>
      </c>
      <c r="N2327" s="2">
        <v>11</v>
      </c>
      <c r="O2327" s="2">
        <v>3500000</v>
      </c>
      <c r="P2327" s="2">
        <v>3750000</v>
      </c>
      <c r="Q2327" s="2">
        <f t="shared" si="398"/>
        <v>250000</v>
      </c>
      <c r="R2327" s="4">
        <f t="shared" si="399"/>
        <v>7.1428571428571425E-2</v>
      </c>
      <c r="S2327" s="2">
        <v>35673</v>
      </c>
      <c r="T2327" s="9">
        <f t="shared" si="400"/>
        <v>56121.793650793654</v>
      </c>
      <c r="U2327" s="2">
        <v>60090</v>
      </c>
      <c r="V2327" s="5">
        <f t="shared" si="401"/>
        <v>3968.2063492063462</v>
      </c>
      <c r="W2327" s="4">
        <f t="shared" si="402"/>
        <v>7.0707047851993041E-2</v>
      </c>
      <c r="X2327" s="22">
        <f t="shared" si="403"/>
        <v>52111.531380331129</v>
      </c>
      <c r="Y2327" s="22">
        <f t="shared" si="404"/>
        <v>55796.183923280834</v>
      </c>
      <c r="Z2327" s="22">
        <f t="shared" si="406"/>
        <v>3515159.5871666926</v>
      </c>
      <c r="AA2327" s="11">
        <v>7548</v>
      </c>
      <c r="AB2327" s="2">
        <v>1988</v>
      </c>
      <c r="AC2327" s="2">
        <f t="shared" si="405"/>
        <v>28</v>
      </c>
      <c r="AD2327" s="2" t="s">
        <v>292</v>
      </c>
    </row>
    <row r="2328" spans="1:30" x14ac:dyDescent="0.2">
      <c r="A2328">
        <v>21</v>
      </c>
      <c r="B2328" s="2" t="s">
        <v>2141</v>
      </c>
      <c r="C2328" s="2" t="s">
        <v>22</v>
      </c>
      <c r="D2328" s="2" t="s">
        <v>23</v>
      </c>
      <c r="E2328" s="2" t="s">
        <v>2767</v>
      </c>
      <c r="F2328" s="2" t="s">
        <v>2776</v>
      </c>
      <c r="G2328" s="2">
        <v>97</v>
      </c>
      <c r="H2328" s="2">
        <v>107</v>
      </c>
      <c r="I2328" s="3">
        <v>42502</v>
      </c>
      <c r="J2328" s="3">
        <v>42513</v>
      </c>
      <c r="K2328" s="3" t="s">
        <v>2537</v>
      </c>
      <c r="L2328" s="17">
        <f t="shared" si="396"/>
        <v>256.52</v>
      </c>
      <c r="M2328" s="20">
        <f t="shared" si="397"/>
        <v>0.92854358334632781</v>
      </c>
      <c r="N2328" s="2">
        <v>11</v>
      </c>
      <c r="O2328" s="2">
        <v>6700000</v>
      </c>
      <c r="P2328" s="2">
        <v>6700000</v>
      </c>
      <c r="Q2328" s="2">
        <f t="shared" si="398"/>
        <v>0</v>
      </c>
      <c r="R2328" s="4">
        <f t="shared" si="399"/>
        <v>0</v>
      </c>
      <c r="S2328" s="2">
        <v>1356</v>
      </c>
      <c r="T2328" s="9">
        <f t="shared" si="400"/>
        <v>69086.14432989691</v>
      </c>
      <c r="U2328" s="2">
        <v>69086</v>
      </c>
      <c r="V2328" s="5">
        <f t="shared" si="401"/>
        <v>-0.14432989690976683</v>
      </c>
      <c r="W2328" s="4">
        <f t="shared" si="402"/>
        <v>-2.0891294239923056E-6</v>
      </c>
      <c r="X2328" s="22">
        <f t="shared" si="403"/>
        <v>64149.496015664066</v>
      </c>
      <c r="Y2328" s="22">
        <f t="shared" si="404"/>
        <v>64149.3619990644</v>
      </c>
      <c r="Z2328" s="22">
        <f t="shared" si="406"/>
        <v>6222488.1139092464</v>
      </c>
      <c r="AA2328" s="11">
        <v>3012</v>
      </c>
      <c r="AB2328" s="2">
        <v>1935</v>
      </c>
      <c r="AC2328" s="2">
        <f t="shared" si="405"/>
        <v>81</v>
      </c>
      <c r="AD2328" s="2" t="s">
        <v>67</v>
      </c>
    </row>
    <row r="2329" spans="1:30" x14ac:dyDescent="0.2">
      <c r="A2329">
        <v>21</v>
      </c>
      <c r="B2329" s="2" t="s">
        <v>1191</v>
      </c>
      <c r="C2329" s="2" t="s">
        <v>22</v>
      </c>
      <c r="D2329" s="2" t="s">
        <v>23</v>
      </c>
      <c r="E2329" s="2" t="s">
        <v>2767</v>
      </c>
      <c r="F2329" s="2" t="s">
        <v>2776</v>
      </c>
      <c r="G2329" s="2">
        <v>61</v>
      </c>
      <c r="H2329" s="2">
        <v>68</v>
      </c>
      <c r="I2329" s="3">
        <v>42503</v>
      </c>
      <c r="J2329" s="3">
        <v>42514</v>
      </c>
      <c r="K2329" s="3" t="s">
        <v>2537</v>
      </c>
      <c r="L2329" s="17">
        <f t="shared" si="396"/>
        <v>256.52</v>
      </c>
      <c r="M2329" s="20">
        <f t="shared" si="397"/>
        <v>0.92854358334632781</v>
      </c>
      <c r="N2329" s="2">
        <v>11</v>
      </c>
      <c r="O2329" s="2">
        <v>4500000</v>
      </c>
      <c r="P2329" s="2">
        <v>4400000</v>
      </c>
      <c r="Q2329" s="2">
        <f t="shared" si="398"/>
        <v>-100000</v>
      </c>
      <c r="R2329" s="4">
        <f t="shared" si="399"/>
        <v>-2.2222222222222223E-2</v>
      </c>
      <c r="S2329" s="2">
        <v>14517</v>
      </c>
      <c r="T2329" s="9">
        <f t="shared" si="400"/>
        <v>74008.475409836072</v>
      </c>
      <c r="U2329" s="2">
        <v>72369</v>
      </c>
      <c r="V2329" s="5">
        <f t="shared" si="401"/>
        <v>-1639.4754098360718</v>
      </c>
      <c r="W2329" s="4">
        <f t="shared" si="402"/>
        <v>-2.2152535919124985E-2</v>
      </c>
      <c r="X2329" s="22">
        <f t="shared" si="403"/>
        <v>68720.094955047767</v>
      </c>
      <c r="Y2329" s="22">
        <f t="shared" si="404"/>
        <v>67197.770583190402</v>
      </c>
      <c r="Z2329" s="22">
        <f t="shared" si="406"/>
        <v>4099064.0055746147</v>
      </c>
      <c r="AA2329" s="11">
        <v>3905</v>
      </c>
      <c r="AB2329" s="2">
        <v>2015</v>
      </c>
      <c r="AC2329" s="2">
        <f t="shared" si="405"/>
        <v>1</v>
      </c>
      <c r="AD2329" s="2" t="s">
        <v>838</v>
      </c>
    </row>
    <row r="2330" spans="1:30" x14ac:dyDescent="0.2">
      <c r="A2330">
        <v>21</v>
      </c>
      <c r="B2330" s="2" t="s">
        <v>700</v>
      </c>
      <c r="C2330" s="2" t="s">
        <v>22</v>
      </c>
      <c r="D2330" s="2" t="s">
        <v>23</v>
      </c>
      <c r="E2330" s="2" t="s">
        <v>2767</v>
      </c>
      <c r="F2330" s="2" t="s">
        <v>2776</v>
      </c>
      <c r="G2330" s="2">
        <v>49</v>
      </c>
      <c r="H2330" s="2">
        <v>54</v>
      </c>
      <c r="I2330" s="3">
        <v>42503</v>
      </c>
      <c r="J2330" s="3">
        <v>42514</v>
      </c>
      <c r="K2330" s="3" t="s">
        <v>2537</v>
      </c>
      <c r="L2330" s="17">
        <f t="shared" si="396"/>
        <v>256.52</v>
      </c>
      <c r="M2330" s="20">
        <f t="shared" si="397"/>
        <v>0.92854358334632781</v>
      </c>
      <c r="N2330" s="2">
        <v>11</v>
      </c>
      <c r="O2330" s="2">
        <v>4200000</v>
      </c>
      <c r="P2330" s="2">
        <v>4560000</v>
      </c>
      <c r="Q2330" s="2">
        <f t="shared" si="398"/>
        <v>360000</v>
      </c>
      <c r="R2330" s="4">
        <f t="shared" si="399"/>
        <v>8.5714285714285715E-2</v>
      </c>
      <c r="S2330" s="2"/>
      <c r="T2330" s="9">
        <f t="shared" si="400"/>
        <v>85714.28571428571</v>
      </c>
      <c r="U2330" s="2">
        <v>93061</v>
      </c>
      <c r="V2330" s="5">
        <f t="shared" si="401"/>
        <v>7346.7142857142899</v>
      </c>
      <c r="W2330" s="4">
        <f t="shared" si="402"/>
        <v>8.5711666666666714E-2</v>
      </c>
      <c r="X2330" s="22">
        <f t="shared" si="403"/>
        <v>79589.450001113815</v>
      </c>
      <c r="Y2330" s="22">
        <f t="shared" si="404"/>
        <v>86411.194409792617</v>
      </c>
      <c r="Z2330" s="22">
        <f t="shared" si="406"/>
        <v>4234148.5260798382</v>
      </c>
      <c r="AA2330" s="2">
        <v>823</v>
      </c>
      <c r="AB2330" s="2">
        <v>2006</v>
      </c>
      <c r="AC2330" s="2">
        <f t="shared" si="405"/>
        <v>10</v>
      </c>
      <c r="AD2330" s="2" t="s">
        <v>37</v>
      </c>
    </row>
    <row r="2331" spans="1:30" x14ac:dyDescent="0.2">
      <c r="A2331">
        <v>21</v>
      </c>
      <c r="B2331" s="2" t="s">
        <v>1660</v>
      </c>
      <c r="C2331" s="2" t="s">
        <v>22</v>
      </c>
      <c r="D2331" s="2" t="s">
        <v>23</v>
      </c>
      <c r="E2331" s="2" t="s">
        <v>2767</v>
      </c>
      <c r="F2331" s="2" t="s">
        <v>2776</v>
      </c>
      <c r="G2331" s="2">
        <v>74</v>
      </c>
      <c r="H2331" s="2">
        <v>81</v>
      </c>
      <c r="I2331" s="3">
        <v>42503</v>
      </c>
      <c r="J2331" s="3">
        <v>42514</v>
      </c>
      <c r="K2331" s="3" t="s">
        <v>2537</v>
      </c>
      <c r="L2331" s="17">
        <f t="shared" si="396"/>
        <v>256.52</v>
      </c>
      <c r="M2331" s="20">
        <f t="shared" si="397"/>
        <v>0.92854358334632781</v>
      </c>
      <c r="N2331" s="2">
        <v>11</v>
      </c>
      <c r="O2331" s="2">
        <v>4500000</v>
      </c>
      <c r="P2331" s="2">
        <v>4400000</v>
      </c>
      <c r="Q2331" s="2">
        <f t="shared" si="398"/>
        <v>-100000</v>
      </c>
      <c r="R2331" s="4">
        <f t="shared" si="399"/>
        <v>-2.2222222222222223E-2</v>
      </c>
      <c r="S2331" s="2"/>
      <c r="T2331" s="9">
        <f t="shared" si="400"/>
        <v>60810.810810810814</v>
      </c>
      <c r="U2331" s="2">
        <v>59459</v>
      </c>
      <c r="V2331" s="5">
        <f t="shared" si="401"/>
        <v>-1351.8108108108136</v>
      </c>
      <c r="W2331" s="4">
        <f t="shared" si="402"/>
        <v>-2.222977777777782E-2</v>
      </c>
      <c r="X2331" s="22">
        <f t="shared" si="403"/>
        <v>56465.488176465886</v>
      </c>
      <c r="Y2331" s="22">
        <f t="shared" si="404"/>
        <v>55210.272922189302</v>
      </c>
      <c r="Z2331" s="22">
        <f t="shared" si="406"/>
        <v>4085560.1962420084</v>
      </c>
      <c r="AA2331" s="11">
        <v>28159</v>
      </c>
      <c r="AB2331" s="2">
        <v>1985</v>
      </c>
      <c r="AC2331" s="2">
        <f t="shared" si="405"/>
        <v>31</v>
      </c>
      <c r="AD2331" s="2" t="s">
        <v>102</v>
      </c>
    </row>
    <row r="2332" spans="1:30" x14ac:dyDescent="0.2">
      <c r="A2332">
        <v>21</v>
      </c>
      <c r="B2332" s="2" t="s">
        <v>2242</v>
      </c>
      <c r="C2332" s="2" t="s">
        <v>22</v>
      </c>
      <c r="D2332" s="2" t="s">
        <v>23</v>
      </c>
      <c r="E2332" s="2" t="s">
        <v>2767</v>
      </c>
      <c r="F2332" s="2" t="s">
        <v>2776</v>
      </c>
      <c r="G2332" s="2">
        <v>105</v>
      </c>
      <c r="H2332" s="2">
        <v>118</v>
      </c>
      <c r="I2332" s="3">
        <v>42503</v>
      </c>
      <c r="J2332" s="3">
        <v>42514</v>
      </c>
      <c r="K2332" s="3" t="s">
        <v>2537</v>
      </c>
      <c r="L2332" s="17">
        <f t="shared" si="396"/>
        <v>256.52</v>
      </c>
      <c r="M2332" s="20">
        <f t="shared" si="397"/>
        <v>0.92854358334632781</v>
      </c>
      <c r="N2332" s="2">
        <v>11</v>
      </c>
      <c r="O2332" s="2">
        <v>6500000</v>
      </c>
      <c r="P2332" s="2">
        <v>6800000</v>
      </c>
      <c r="Q2332" s="2">
        <f t="shared" si="398"/>
        <v>300000</v>
      </c>
      <c r="R2332" s="4">
        <f t="shared" si="399"/>
        <v>4.6153846153846156E-2</v>
      </c>
      <c r="S2332" s="2"/>
      <c r="T2332" s="9">
        <f t="shared" si="400"/>
        <v>61904.761904761908</v>
      </c>
      <c r="U2332" s="2">
        <v>64762</v>
      </c>
      <c r="V2332" s="5">
        <f t="shared" si="401"/>
        <v>2857.2380952380918</v>
      </c>
      <c r="W2332" s="4">
        <f t="shared" si="402"/>
        <v>4.6155384615384557E-2</v>
      </c>
      <c r="X2332" s="22">
        <f t="shared" si="403"/>
        <v>57481.269445248865</v>
      </c>
      <c r="Y2332" s="22">
        <f t="shared" si="404"/>
        <v>60134.339544674884</v>
      </c>
      <c r="Z2332" s="22">
        <f t="shared" si="406"/>
        <v>6314105.6521908632</v>
      </c>
      <c r="AA2332" s="11">
        <v>13705</v>
      </c>
      <c r="AB2332" s="2">
        <v>1985</v>
      </c>
      <c r="AC2332" s="2">
        <f t="shared" si="405"/>
        <v>31</v>
      </c>
      <c r="AD2332" s="2" t="s">
        <v>315</v>
      </c>
    </row>
    <row r="2333" spans="1:30" x14ac:dyDescent="0.2">
      <c r="A2333">
        <v>21</v>
      </c>
      <c r="B2333" s="2" t="s">
        <v>1593</v>
      </c>
      <c r="C2333" s="2" t="s">
        <v>22</v>
      </c>
      <c r="D2333" s="2" t="s">
        <v>23</v>
      </c>
      <c r="E2333" s="2" t="s">
        <v>2767</v>
      </c>
      <c r="F2333" s="2" t="s">
        <v>2776</v>
      </c>
      <c r="G2333" s="2">
        <v>72</v>
      </c>
      <c r="H2333" s="2">
        <v>79</v>
      </c>
      <c r="I2333" s="3">
        <v>42503</v>
      </c>
      <c r="J2333" s="3">
        <v>42514</v>
      </c>
      <c r="K2333" s="3" t="s">
        <v>2537</v>
      </c>
      <c r="L2333" s="17">
        <f t="shared" si="396"/>
        <v>256.52</v>
      </c>
      <c r="M2333" s="20">
        <f t="shared" si="397"/>
        <v>0.92854358334632781</v>
      </c>
      <c r="N2333" s="2">
        <v>11</v>
      </c>
      <c r="O2333" s="2">
        <v>3700000</v>
      </c>
      <c r="P2333" s="2">
        <v>4050000</v>
      </c>
      <c r="Q2333" s="2">
        <f t="shared" si="398"/>
        <v>350000</v>
      </c>
      <c r="R2333" s="4">
        <f t="shared" si="399"/>
        <v>9.45945945945946E-2</v>
      </c>
      <c r="S2333" s="2">
        <v>130926</v>
      </c>
      <c r="T2333" s="9">
        <f t="shared" si="400"/>
        <v>53207.305555555555</v>
      </c>
      <c r="U2333" s="2">
        <v>58068</v>
      </c>
      <c r="V2333" s="5">
        <f t="shared" si="401"/>
        <v>4860.6944444444453</v>
      </c>
      <c r="W2333" s="4">
        <f t="shared" si="402"/>
        <v>9.1353891983295965E-2</v>
      </c>
      <c r="X2333" s="22">
        <f t="shared" si="403"/>
        <v>49405.302160758532</v>
      </c>
      <c r="Y2333" s="22">
        <f t="shared" si="404"/>
        <v>53918.668797754566</v>
      </c>
      <c r="Z2333" s="22">
        <f t="shared" si="406"/>
        <v>3882144.1534383288</v>
      </c>
      <c r="AA2333" s="11">
        <v>4993</v>
      </c>
      <c r="AB2333" s="2">
        <v>1959</v>
      </c>
      <c r="AC2333" s="2">
        <f t="shared" si="405"/>
        <v>57</v>
      </c>
      <c r="AD2333" s="2" t="s">
        <v>37</v>
      </c>
    </row>
    <row r="2334" spans="1:30" x14ac:dyDescent="0.2">
      <c r="A2334">
        <v>21</v>
      </c>
      <c r="B2334" s="2" t="s">
        <v>1316</v>
      </c>
      <c r="C2334" s="2" t="s">
        <v>22</v>
      </c>
      <c r="D2334" s="2" t="s">
        <v>23</v>
      </c>
      <c r="E2334" s="2" t="s">
        <v>2767</v>
      </c>
      <c r="F2334" s="2" t="s">
        <v>2776</v>
      </c>
      <c r="G2334" s="2">
        <v>65</v>
      </c>
      <c r="H2334" s="2">
        <v>72</v>
      </c>
      <c r="I2334" s="3">
        <v>42503</v>
      </c>
      <c r="J2334" s="3">
        <v>42514</v>
      </c>
      <c r="K2334" s="3" t="s">
        <v>2537</v>
      </c>
      <c r="L2334" s="17">
        <f t="shared" si="396"/>
        <v>256.52</v>
      </c>
      <c r="M2334" s="20">
        <f t="shared" si="397"/>
        <v>0.92854358334632781</v>
      </c>
      <c r="N2334" s="2">
        <v>11</v>
      </c>
      <c r="O2334" s="2">
        <v>3300000</v>
      </c>
      <c r="P2334" s="2">
        <v>3350000</v>
      </c>
      <c r="Q2334" s="2">
        <f t="shared" si="398"/>
        <v>50000</v>
      </c>
      <c r="R2334" s="4">
        <f t="shared" si="399"/>
        <v>1.5151515151515152E-2</v>
      </c>
      <c r="S2334" s="2"/>
      <c r="T2334" s="9">
        <f t="shared" si="400"/>
        <v>50769.230769230766</v>
      </c>
      <c r="U2334" s="2">
        <v>51538</v>
      </c>
      <c r="V2334" s="5">
        <f t="shared" si="401"/>
        <v>768.76923076923413</v>
      </c>
      <c r="W2334" s="4">
        <f t="shared" si="402"/>
        <v>1.514242424242431E-2</v>
      </c>
      <c r="X2334" s="22">
        <f t="shared" si="403"/>
        <v>47141.443462198178</v>
      </c>
      <c r="Y2334" s="22">
        <f t="shared" si="404"/>
        <v>47855.279198503042</v>
      </c>
      <c r="Z2334" s="22">
        <f t="shared" si="406"/>
        <v>3110593.1479026978</v>
      </c>
      <c r="AA2334" s="2">
        <v>991</v>
      </c>
      <c r="AB2334" s="2">
        <v>1900</v>
      </c>
      <c r="AC2334" s="2">
        <f t="shared" si="405"/>
        <v>116</v>
      </c>
      <c r="AD2334" s="2" t="s">
        <v>37</v>
      </c>
    </row>
    <row r="2335" spans="1:30" x14ac:dyDescent="0.2">
      <c r="A2335">
        <v>21</v>
      </c>
      <c r="B2335" s="2" t="s">
        <v>2274</v>
      </c>
      <c r="C2335" s="2" t="s">
        <v>22</v>
      </c>
      <c r="D2335" s="2" t="s">
        <v>23</v>
      </c>
      <c r="E2335" s="2" t="s">
        <v>2767</v>
      </c>
      <c r="F2335" s="2" t="s">
        <v>2776</v>
      </c>
      <c r="G2335" s="2">
        <v>108</v>
      </c>
      <c r="H2335" s="2">
        <v>127</v>
      </c>
      <c r="I2335" s="3">
        <v>42504</v>
      </c>
      <c r="J2335" s="3">
        <v>42515</v>
      </c>
      <c r="K2335" s="3" t="s">
        <v>2537</v>
      </c>
      <c r="L2335" s="17">
        <f t="shared" si="396"/>
        <v>256.52</v>
      </c>
      <c r="M2335" s="20">
        <f t="shared" si="397"/>
        <v>0.92854358334632781</v>
      </c>
      <c r="N2335" s="2">
        <v>11</v>
      </c>
      <c r="O2335" s="2">
        <v>6200000</v>
      </c>
      <c r="P2335" s="2">
        <v>6200000</v>
      </c>
      <c r="Q2335" s="2">
        <f t="shared" si="398"/>
        <v>0</v>
      </c>
      <c r="R2335" s="4">
        <f t="shared" si="399"/>
        <v>0</v>
      </c>
      <c r="S2335" s="2">
        <v>58456</v>
      </c>
      <c r="T2335" s="9">
        <f t="shared" si="400"/>
        <v>57948.666666666664</v>
      </c>
      <c r="U2335" s="2">
        <v>57949</v>
      </c>
      <c r="V2335" s="5">
        <f t="shared" si="401"/>
        <v>0.33333333333575865</v>
      </c>
      <c r="W2335" s="4">
        <f t="shared" si="402"/>
        <v>5.7522174798803308E-6</v>
      </c>
      <c r="X2335" s="22">
        <f t="shared" si="403"/>
        <v>53807.862596808569</v>
      </c>
      <c r="Y2335" s="22">
        <f t="shared" si="404"/>
        <v>53808.172111336353</v>
      </c>
      <c r="Z2335" s="22">
        <f t="shared" si="406"/>
        <v>5811282.5880243257</v>
      </c>
      <c r="AA2335" s="11">
        <v>10012</v>
      </c>
      <c r="AB2335" s="2">
        <v>1987</v>
      </c>
      <c r="AC2335" s="2">
        <f t="shared" si="405"/>
        <v>29</v>
      </c>
      <c r="AD2335" s="2" t="s">
        <v>161</v>
      </c>
    </row>
    <row r="2336" spans="1:30" x14ac:dyDescent="0.2">
      <c r="A2336">
        <v>22</v>
      </c>
      <c r="B2336" s="2" t="s">
        <v>474</v>
      </c>
      <c r="C2336" s="2" t="s">
        <v>22</v>
      </c>
      <c r="D2336" s="2" t="s">
        <v>23</v>
      </c>
      <c r="E2336" s="2" t="s">
        <v>2767</v>
      </c>
      <c r="F2336" s="2" t="s">
        <v>2776</v>
      </c>
      <c r="G2336" s="2">
        <v>43</v>
      </c>
      <c r="H2336" s="2">
        <v>48</v>
      </c>
      <c r="I2336" s="3">
        <v>42510</v>
      </c>
      <c r="J2336" s="3">
        <v>42521</v>
      </c>
      <c r="K2336" s="3" t="s">
        <v>2537</v>
      </c>
      <c r="L2336" s="17">
        <f t="shared" si="396"/>
        <v>256.52</v>
      </c>
      <c r="M2336" s="20">
        <f t="shared" si="397"/>
        <v>0.92854358334632781</v>
      </c>
      <c r="N2336" s="2">
        <v>11</v>
      </c>
      <c r="O2336" s="2">
        <v>2750000</v>
      </c>
      <c r="P2336" s="2">
        <v>3340000</v>
      </c>
      <c r="Q2336" s="2">
        <f t="shared" si="398"/>
        <v>590000</v>
      </c>
      <c r="R2336" s="4">
        <f t="shared" si="399"/>
        <v>0.21454545454545454</v>
      </c>
      <c r="S2336" s="2"/>
      <c r="T2336" s="9">
        <f t="shared" si="400"/>
        <v>63953.488372093023</v>
      </c>
      <c r="U2336" s="2">
        <v>77674</v>
      </c>
      <c r="V2336" s="5">
        <f t="shared" si="401"/>
        <v>13720.511627906977</v>
      </c>
      <c r="W2336" s="4">
        <f t="shared" si="402"/>
        <v>0.21453890909090909</v>
      </c>
      <c r="X2336" s="22">
        <f t="shared" si="403"/>
        <v>59383.601260520962</v>
      </c>
      <c r="Y2336" s="22">
        <f t="shared" si="404"/>
        <v>72123.694292842672</v>
      </c>
      <c r="Z2336" s="22">
        <f t="shared" si="406"/>
        <v>3101318.8545922348</v>
      </c>
      <c r="AA2336" s="11">
        <v>3321</v>
      </c>
      <c r="AB2336" s="2">
        <v>2010</v>
      </c>
      <c r="AC2336" s="2">
        <f t="shared" si="405"/>
        <v>6</v>
      </c>
      <c r="AD2336" s="2" t="s">
        <v>94</v>
      </c>
    </row>
    <row r="2337" spans="1:30" x14ac:dyDescent="0.2">
      <c r="A2337">
        <v>22</v>
      </c>
      <c r="B2337" s="2" t="s">
        <v>926</v>
      </c>
      <c r="C2337" s="2" t="s">
        <v>22</v>
      </c>
      <c r="D2337" s="2" t="s">
        <v>23</v>
      </c>
      <c r="E2337" s="2" t="s">
        <v>2767</v>
      </c>
      <c r="F2337" s="2" t="s">
        <v>2776</v>
      </c>
      <c r="G2337" s="2">
        <v>54</v>
      </c>
      <c r="H2337" s="2">
        <v>62</v>
      </c>
      <c r="I2337" s="3">
        <v>42510</v>
      </c>
      <c r="J2337" s="3">
        <v>42521</v>
      </c>
      <c r="K2337" s="3" t="s">
        <v>2537</v>
      </c>
      <c r="L2337" s="17">
        <f t="shared" si="396"/>
        <v>256.52</v>
      </c>
      <c r="M2337" s="20">
        <f t="shared" si="397"/>
        <v>0.92854358334632781</v>
      </c>
      <c r="N2337" s="2">
        <v>11</v>
      </c>
      <c r="O2337" s="2">
        <v>3390000</v>
      </c>
      <c r="P2337" s="2">
        <v>3700000</v>
      </c>
      <c r="Q2337" s="2">
        <f t="shared" si="398"/>
        <v>310000</v>
      </c>
      <c r="R2337" s="4">
        <f t="shared" si="399"/>
        <v>9.1445427728613568E-2</v>
      </c>
      <c r="S2337" s="2"/>
      <c r="T2337" s="9">
        <f t="shared" si="400"/>
        <v>62777.777777777781</v>
      </c>
      <c r="U2337" s="2">
        <v>68519</v>
      </c>
      <c r="V2337" s="5">
        <f t="shared" si="401"/>
        <v>5741.222222222219</v>
      </c>
      <c r="W2337" s="4">
        <f t="shared" si="402"/>
        <v>9.1453097345132683E-2</v>
      </c>
      <c r="X2337" s="22">
        <f t="shared" si="403"/>
        <v>58291.902732297247</v>
      </c>
      <c r="Y2337" s="22">
        <f t="shared" si="404"/>
        <v>63622.877787307036</v>
      </c>
      <c r="Z2337" s="22">
        <f t="shared" si="406"/>
        <v>3435635.4005145798</v>
      </c>
      <c r="AA2337" s="11">
        <v>1395</v>
      </c>
      <c r="AB2337" s="2">
        <v>1996</v>
      </c>
      <c r="AC2337" s="2">
        <f t="shared" si="405"/>
        <v>20</v>
      </c>
      <c r="AD2337" s="2" t="s">
        <v>48</v>
      </c>
    </row>
    <row r="2338" spans="1:30" x14ac:dyDescent="0.2">
      <c r="A2338">
        <v>22</v>
      </c>
      <c r="B2338" s="2" t="s">
        <v>1047</v>
      </c>
      <c r="C2338" s="2" t="s">
        <v>22</v>
      </c>
      <c r="D2338" s="2" t="s">
        <v>23</v>
      </c>
      <c r="E2338" s="2" t="s">
        <v>2767</v>
      </c>
      <c r="F2338" s="2" t="s">
        <v>2776</v>
      </c>
      <c r="G2338" s="2">
        <v>59</v>
      </c>
      <c r="H2338" s="2">
        <v>66</v>
      </c>
      <c r="I2338" s="3">
        <v>42510</v>
      </c>
      <c r="J2338" s="3">
        <v>42521</v>
      </c>
      <c r="K2338" s="3" t="s">
        <v>2537</v>
      </c>
      <c r="L2338" s="17">
        <f t="shared" si="396"/>
        <v>256.52</v>
      </c>
      <c r="M2338" s="20">
        <f t="shared" si="397"/>
        <v>0.92854358334632781</v>
      </c>
      <c r="N2338" s="2">
        <v>11</v>
      </c>
      <c r="O2338" s="2">
        <v>3490000</v>
      </c>
      <c r="P2338" s="2">
        <v>3800000</v>
      </c>
      <c r="Q2338" s="2">
        <f t="shared" si="398"/>
        <v>310000</v>
      </c>
      <c r="R2338" s="4">
        <f t="shared" si="399"/>
        <v>8.882521489971347E-2</v>
      </c>
      <c r="S2338" s="2">
        <v>39853</v>
      </c>
      <c r="T2338" s="9">
        <f t="shared" si="400"/>
        <v>59828.016949152545</v>
      </c>
      <c r="U2338" s="2">
        <v>65082</v>
      </c>
      <c r="V2338" s="5">
        <f t="shared" si="401"/>
        <v>5253.9830508474552</v>
      </c>
      <c r="W2338" s="4">
        <f t="shared" si="402"/>
        <v>8.7818104606622385E-2</v>
      </c>
      <c r="X2338" s="22">
        <f t="shared" si="403"/>
        <v>55552.92124247094</v>
      </c>
      <c r="Y2338" s="22">
        <f t="shared" si="404"/>
        <v>60431.473491345707</v>
      </c>
      <c r="Z2338" s="22">
        <f t="shared" si="406"/>
        <v>3565456.9359893966</v>
      </c>
      <c r="AA2338" s="11">
        <v>5580</v>
      </c>
      <c r="AB2338" s="2">
        <v>1990</v>
      </c>
      <c r="AC2338" s="2">
        <f t="shared" si="405"/>
        <v>26</v>
      </c>
      <c r="AD2338" s="2" t="s">
        <v>37</v>
      </c>
    </row>
    <row r="2339" spans="1:30" x14ac:dyDescent="0.2">
      <c r="A2339">
        <v>22</v>
      </c>
      <c r="B2339" s="2" t="s">
        <v>2341</v>
      </c>
      <c r="C2339" s="2" t="s">
        <v>22</v>
      </c>
      <c r="D2339" s="2" t="s">
        <v>23</v>
      </c>
      <c r="E2339" s="2" t="s">
        <v>2767</v>
      </c>
      <c r="F2339" s="2" t="s">
        <v>2776</v>
      </c>
      <c r="G2339" s="2">
        <v>117</v>
      </c>
      <c r="H2339" s="2">
        <v>135</v>
      </c>
      <c r="I2339" s="3">
        <v>42510</v>
      </c>
      <c r="J2339" s="3">
        <v>42521</v>
      </c>
      <c r="K2339" s="3" t="s">
        <v>2537</v>
      </c>
      <c r="L2339" s="17">
        <f t="shared" si="396"/>
        <v>256.52</v>
      </c>
      <c r="M2339" s="20">
        <f t="shared" si="397"/>
        <v>0.92854358334632781</v>
      </c>
      <c r="N2339" s="2">
        <v>11</v>
      </c>
      <c r="O2339" s="2">
        <v>7700000</v>
      </c>
      <c r="P2339" s="2">
        <v>10000000</v>
      </c>
      <c r="Q2339" s="2">
        <f t="shared" si="398"/>
        <v>2300000</v>
      </c>
      <c r="R2339" s="4">
        <f t="shared" si="399"/>
        <v>0.29870129870129869</v>
      </c>
      <c r="S2339" s="2">
        <v>59893</v>
      </c>
      <c r="T2339" s="9">
        <f t="shared" si="400"/>
        <v>66323.871794871797</v>
      </c>
      <c r="U2339" s="2">
        <v>85982</v>
      </c>
      <c r="V2339" s="5">
        <f t="shared" si="401"/>
        <v>19658.128205128203</v>
      </c>
      <c r="W2339" s="4">
        <f t="shared" si="402"/>
        <v>0.2963959683464707</v>
      </c>
      <c r="X2339" s="22">
        <f t="shared" si="403"/>
        <v>61584.605577812697</v>
      </c>
      <c r="Y2339" s="22">
        <f t="shared" si="404"/>
        <v>79838.034383283957</v>
      </c>
      <c r="Z2339" s="22">
        <f t="shared" si="406"/>
        <v>9341050.0228442233</v>
      </c>
      <c r="AA2339" s="11">
        <v>10011</v>
      </c>
      <c r="AB2339" s="2">
        <v>1987</v>
      </c>
      <c r="AC2339" s="2">
        <f t="shared" si="405"/>
        <v>29</v>
      </c>
      <c r="AD2339" s="2" t="s">
        <v>83</v>
      </c>
    </row>
    <row r="2340" spans="1:30" x14ac:dyDescent="0.2">
      <c r="A2340">
        <v>22</v>
      </c>
      <c r="B2340" s="2" t="s">
        <v>927</v>
      </c>
      <c r="C2340" s="2" t="s">
        <v>22</v>
      </c>
      <c r="D2340" s="2" t="s">
        <v>23</v>
      </c>
      <c r="E2340" s="2" t="s">
        <v>2767</v>
      </c>
      <c r="F2340" s="2" t="s">
        <v>2776</v>
      </c>
      <c r="G2340" s="2">
        <v>54</v>
      </c>
      <c r="H2340" s="2">
        <v>62</v>
      </c>
      <c r="I2340" s="3">
        <v>42510</v>
      </c>
      <c r="J2340" s="3">
        <v>42521</v>
      </c>
      <c r="K2340" s="3" t="s">
        <v>2537</v>
      </c>
      <c r="L2340" s="17">
        <f t="shared" si="396"/>
        <v>256.52</v>
      </c>
      <c r="M2340" s="20">
        <f t="shared" si="397"/>
        <v>0.92854358334632781</v>
      </c>
      <c r="N2340" s="2">
        <v>11</v>
      </c>
      <c r="O2340" s="2">
        <v>3200000</v>
      </c>
      <c r="P2340" s="2">
        <v>3750000</v>
      </c>
      <c r="Q2340" s="2">
        <f t="shared" si="398"/>
        <v>550000</v>
      </c>
      <c r="R2340" s="4">
        <f t="shared" si="399"/>
        <v>0.171875</v>
      </c>
      <c r="S2340" s="2"/>
      <c r="T2340" s="9">
        <f t="shared" si="400"/>
        <v>59259.259259259263</v>
      </c>
      <c r="U2340" s="2">
        <v>69444</v>
      </c>
      <c r="V2340" s="5">
        <f t="shared" si="401"/>
        <v>10184.740740740737</v>
      </c>
      <c r="W2340" s="4">
        <f t="shared" si="402"/>
        <v>0.17186749999999992</v>
      </c>
      <c r="X2340" s="22">
        <f t="shared" si="403"/>
        <v>55024.804939041649</v>
      </c>
      <c r="Y2340" s="22">
        <f t="shared" si="404"/>
        <v>64481.780601902385</v>
      </c>
      <c r="Z2340" s="22">
        <f t="shared" si="406"/>
        <v>3482016.1525027286</v>
      </c>
      <c r="AA2340" s="11">
        <v>12848</v>
      </c>
      <c r="AB2340" s="2">
        <v>1987</v>
      </c>
      <c r="AC2340" s="2">
        <f t="shared" si="405"/>
        <v>29</v>
      </c>
      <c r="AD2340" s="2" t="s">
        <v>108</v>
      </c>
    </row>
    <row r="2341" spans="1:30" x14ac:dyDescent="0.2">
      <c r="A2341">
        <v>22</v>
      </c>
      <c r="B2341" s="2" t="s">
        <v>398</v>
      </c>
      <c r="C2341" s="2" t="s">
        <v>22</v>
      </c>
      <c r="D2341" s="2" t="s">
        <v>23</v>
      </c>
      <c r="E2341" s="2" t="s">
        <v>2767</v>
      </c>
      <c r="F2341" s="2" t="s">
        <v>2776</v>
      </c>
      <c r="G2341" s="2">
        <v>40</v>
      </c>
      <c r="H2341" s="2">
        <v>44</v>
      </c>
      <c r="I2341" s="3">
        <v>42510</v>
      </c>
      <c r="J2341" s="3">
        <v>42521</v>
      </c>
      <c r="K2341" s="3" t="s">
        <v>2537</v>
      </c>
      <c r="L2341" s="17">
        <f t="shared" si="396"/>
        <v>256.52</v>
      </c>
      <c r="M2341" s="20">
        <f t="shared" si="397"/>
        <v>0.92854358334632781</v>
      </c>
      <c r="N2341" s="2">
        <v>11</v>
      </c>
      <c r="O2341" s="2">
        <v>2790000</v>
      </c>
      <c r="P2341" s="2">
        <v>3150000</v>
      </c>
      <c r="Q2341" s="2">
        <f t="shared" si="398"/>
        <v>360000</v>
      </c>
      <c r="R2341" s="4">
        <f t="shared" si="399"/>
        <v>0.12903225806451613</v>
      </c>
      <c r="S2341" s="2">
        <v>916</v>
      </c>
      <c r="T2341" s="9">
        <f t="shared" si="400"/>
        <v>69772.899999999994</v>
      </c>
      <c r="U2341" s="2">
        <v>78773</v>
      </c>
      <c r="V2341" s="5">
        <f t="shared" si="401"/>
        <v>9000.1000000000058</v>
      </c>
      <c r="W2341" s="4">
        <f t="shared" si="402"/>
        <v>0.12899134191068462</v>
      </c>
      <c r="X2341" s="22">
        <f t="shared" si="403"/>
        <v>64787.178586464986</v>
      </c>
      <c r="Y2341" s="22">
        <f t="shared" si="404"/>
        <v>73144.163690940273</v>
      </c>
      <c r="Z2341" s="22">
        <f t="shared" si="406"/>
        <v>2925766.5476376107</v>
      </c>
      <c r="AA2341" s="11">
        <v>2505</v>
      </c>
      <c r="AB2341" s="2">
        <v>1963</v>
      </c>
      <c r="AC2341" s="2">
        <f t="shared" si="405"/>
        <v>53</v>
      </c>
      <c r="AD2341" s="2" t="s">
        <v>25</v>
      </c>
    </row>
    <row r="2342" spans="1:30" x14ac:dyDescent="0.2">
      <c r="A2342">
        <v>22</v>
      </c>
      <c r="B2342" s="2" t="s">
        <v>2387</v>
      </c>
      <c r="C2342" s="2" t="s">
        <v>22</v>
      </c>
      <c r="D2342" s="2" t="s">
        <v>23</v>
      </c>
      <c r="E2342" s="2" t="s">
        <v>2767</v>
      </c>
      <c r="F2342" s="2" t="s">
        <v>2776</v>
      </c>
      <c r="G2342" s="2">
        <v>124</v>
      </c>
      <c r="H2342" s="2">
        <v>143</v>
      </c>
      <c r="I2342" s="3">
        <v>42510</v>
      </c>
      <c r="J2342" s="3">
        <v>42521</v>
      </c>
      <c r="K2342" s="3" t="s">
        <v>2537</v>
      </c>
      <c r="L2342" s="17">
        <f t="shared" si="396"/>
        <v>256.52</v>
      </c>
      <c r="M2342" s="20">
        <f t="shared" si="397"/>
        <v>0.92854358334632781</v>
      </c>
      <c r="N2342" s="2">
        <v>11</v>
      </c>
      <c r="O2342" s="2">
        <v>7500000</v>
      </c>
      <c r="P2342" s="2">
        <v>8580000</v>
      </c>
      <c r="Q2342" s="2">
        <f t="shared" si="398"/>
        <v>1080000</v>
      </c>
      <c r="R2342" s="4">
        <f t="shared" si="399"/>
        <v>0.14399999999999999</v>
      </c>
      <c r="S2342" s="2"/>
      <c r="T2342" s="9">
        <f t="shared" si="400"/>
        <v>60483.870967741932</v>
      </c>
      <c r="U2342" s="2">
        <v>69194</v>
      </c>
      <c r="V2342" s="5">
        <f t="shared" si="401"/>
        <v>8710.129032258068</v>
      </c>
      <c r="W2342" s="4">
        <f t="shared" si="402"/>
        <v>0.14400746666666672</v>
      </c>
      <c r="X2342" s="22">
        <f t="shared" si="403"/>
        <v>56161.910283044017</v>
      </c>
      <c r="Y2342" s="22">
        <f t="shared" si="404"/>
        <v>64249.644706065803</v>
      </c>
      <c r="Z2342" s="22">
        <f t="shared" si="406"/>
        <v>7966955.9435521597</v>
      </c>
      <c r="AA2342" s="2">
        <v>930</v>
      </c>
      <c r="AB2342" s="2">
        <v>1928</v>
      </c>
      <c r="AC2342" s="2">
        <f t="shared" si="405"/>
        <v>88</v>
      </c>
      <c r="AD2342" s="2" t="s">
        <v>225</v>
      </c>
    </row>
    <row r="2343" spans="1:30" x14ac:dyDescent="0.2">
      <c r="A2343">
        <v>23</v>
      </c>
      <c r="B2343" s="2" t="s">
        <v>1218</v>
      </c>
      <c r="C2343" s="2" t="s">
        <v>22</v>
      </c>
      <c r="D2343" s="2" t="s">
        <v>23</v>
      </c>
      <c r="E2343" s="2" t="s">
        <v>2767</v>
      </c>
      <c r="F2343" s="2" t="s">
        <v>2776</v>
      </c>
      <c r="G2343" s="2">
        <v>62</v>
      </c>
      <c r="H2343" s="2">
        <v>70</v>
      </c>
      <c r="I2343" s="3">
        <v>42517</v>
      </c>
      <c r="J2343" s="3">
        <v>42528</v>
      </c>
      <c r="K2343" s="3" t="s">
        <v>2538</v>
      </c>
      <c r="L2343" s="17">
        <f t="shared" si="396"/>
        <v>259.83</v>
      </c>
      <c r="M2343" s="20">
        <f t="shared" si="397"/>
        <v>0.91671477504522192</v>
      </c>
      <c r="N2343" s="2">
        <v>11</v>
      </c>
      <c r="O2343" s="2">
        <v>4300000</v>
      </c>
      <c r="P2343" s="2">
        <v>4250000</v>
      </c>
      <c r="Q2343" s="2">
        <f t="shared" si="398"/>
        <v>-50000</v>
      </c>
      <c r="R2343" s="4">
        <f t="shared" si="399"/>
        <v>-1.1627906976744186E-2</v>
      </c>
      <c r="S2343" s="2"/>
      <c r="T2343" s="9">
        <f t="shared" si="400"/>
        <v>69354.838709677424</v>
      </c>
      <c r="U2343" s="2">
        <v>68548</v>
      </c>
      <c r="V2343" s="5">
        <f t="shared" si="401"/>
        <v>-806.83870967742405</v>
      </c>
      <c r="W2343" s="4">
        <f t="shared" si="402"/>
        <v>-1.163348837209309E-2</v>
      </c>
      <c r="X2343" s="22">
        <f t="shared" si="403"/>
        <v>63578.605366039592</v>
      </c>
      <c r="Y2343" s="22">
        <f t="shared" si="404"/>
        <v>62838.964399799872</v>
      </c>
      <c r="Z2343" s="22">
        <f t="shared" si="406"/>
        <v>3896015.7927875919</v>
      </c>
      <c r="AA2343" s="11">
        <v>9256</v>
      </c>
      <c r="AB2343" s="2">
        <v>2006</v>
      </c>
      <c r="AC2343" s="2">
        <f t="shared" si="405"/>
        <v>10</v>
      </c>
      <c r="AD2343" s="2" t="s">
        <v>108</v>
      </c>
    </row>
    <row r="2344" spans="1:30" x14ac:dyDescent="0.2">
      <c r="A2344">
        <v>23</v>
      </c>
      <c r="B2344" s="2" t="s">
        <v>615</v>
      </c>
      <c r="C2344" s="2" t="s">
        <v>22</v>
      </c>
      <c r="D2344" s="2" t="s">
        <v>23</v>
      </c>
      <c r="E2344" s="2" t="s">
        <v>2767</v>
      </c>
      <c r="F2344" s="2" t="s">
        <v>2776</v>
      </c>
      <c r="G2344" s="2">
        <v>47</v>
      </c>
      <c r="H2344" s="2">
        <v>52</v>
      </c>
      <c r="I2344" s="3">
        <v>42517</v>
      </c>
      <c r="J2344" s="3">
        <v>42528</v>
      </c>
      <c r="K2344" s="3" t="s">
        <v>2538</v>
      </c>
      <c r="L2344" s="17">
        <f t="shared" si="396"/>
        <v>259.83</v>
      </c>
      <c r="M2344" s="20">
        <f t="shared" si="397"/>
        <v>0.91671477504522192</v>
      </c>
      <c r="N2344" s="2">
        <v>11</v>
      </c>
      <c r="O2344" s="2">
        <v>3200000</v>
      </c>
      <c r="P2344" s="2">
        <v>3250000</v>
      </c>
      <c r="Q2344" s="2">
        <f t="shared" si="398"/>
        <v>50000</v>
      </c>
      <c r="R2344" s="4">
        <f t="shared" si="399"/>
        <v>1.5625E-2</v>
      </c>
      <c r="S2344" s="2"/>
      <c r="T2344" s="9">
        <f t="shared" si="400"/>
        <v>68085.106382978716</v>
      </c>
      <c r="U2344" s="2">
        <v>69149</v>
      </c>
      <c r="V2344" s="5">
        <f t="shared" si="401"/>
        <v>1063.8936170212837</v>
      </c>
      <c r="W2344" s="4">
        <f t="shared" si="402"/>
        <v>1.5625937500000107E-2</v>
      </c>
      <c r="X2344" s="22">
        <f t="shared" si="403"/>
        <v>62414.622981802335</v>
      </c>
      <c r="Y2344" s="22">
        <f t="shared" si="404"/>
        <v>63389.909979602053</v>
      </c>
      <c r="Z2344" s="22">
        <f t="shared" si="406"/>
        <v>2979325.7690412966</v>
      </c>
      <c r="AA2344" s="11">
        <v>4884</v>
      </c>
      <c r="AB2344" s="2">
        <v>2005</v>
      </c>
      <c r="AC2344" s="2">
        <f t="shared" si="405"/>
        <v>11</v>
      </c>
      <c r="AD2344" s="2" t="s">
        <v>213</v>
      </c>
    </row>
    <row r="2345" spans="1:30" x14ac:dyDescent="0.2">
      <c r="A2345">
        <v>23</v>
      </c>
      <c r="B2345" s="2" t="s">
        <v>2215</v>
      </c>
      <c r="C2345" s="2" t="s">
        <v>22</v>
      </c>
      <c r="D2345" s="2" t="s">
        <v>23</v>
      </c>
      <c r="E2345" s="2" t="s">
        <v>2767</v>
      </c>
      <c r="F2345" s="2" t="s">
        <v>2776</v>
      </c>
      <c r="G2345" s="2">
        <v>103</v>
      </c>
      <c r="H2345" s="2">
        <v>114</v>
      </c>
      <c r="I2345" s="3">
        <v>42517</v>
      </c>
      <c r="J2345" s="3">
        <v>42528</v>
      </c>
      <c r="K2345" s="3" t="s">
        <v>2538</v>
      </c>
      <c r="L2345" s="17">
        <f t="shared" si="396"/>
        <v>259.83</v>
      </c>
      <c r="M2345" s="20">
        <f t="shared" si="397"/>
        <v>0.91671477504522192</v>
      </c>
      <c r="N2345" s="2">
        <v>11</v>
      </c>
      <c r="O2345" s="2">
        <v>5900000</v>
      </c>
      <c r="P2345" s="2">
        <v>5830000</v>
      </c>
      <c r="Q2345" s="2">
        <f t="shared" si="398"/>
        <v>-70000</v>
      </c>
      <c r="R2345" s="4">
        <f t="shared" si="399"/>
        <v>-1.1864406779661017E-2</v>
      </c>
      <c r="S2345" s="2"/>
      <c r="T2345" s="9">
        <f t="shared" si="400"/>
        <v>57281.553398058255</v>
      </c>
      <c r="U2345" s="2">
        <v>56602</v>
      </c>
      <c r="V2345" s="5">
        <f t="shared" si="401"/>
        <v>-679.55339805825497</v>
      </c>
      <c r="W2345" s="4">
        <f t="shared" si="402"/>
        <v>-1.1863389830508518E-2</v>
      </c>
      <c r="X2345" s="22">
        <f t="shared" si="403"/>
        <v>52510.846337541843</v>
      </c>
      <c r="Y2345" s="22">
        <f t="shared" si="404"/>
        <v>51887.889697109655</v>
      </c>
      <c r="Z2345" s="22">
        <f t="shared" si="406"/>
        <v>5344452.6388022946</v>
      </c>
      <c r="AA2345" s="11">
        <v>3217</v>
      </c>
      <c r="AB2345" s="2">
        <v>1987</v>
      </c>
      <c r="AC2345" s="2">
        <f t="shared" si="405"/>
        <v>29</v>
      </c>
      <c r="AD2345" s="2" t="s">
        <v>161</v>
      </c>
    </row>
    <row r="2346" spans="1:30" x14ac:dyDescent="0.2">
      <c r="A2346">
        <v>23</v>
      </c>
      <c r="B2346" s="2" t="s">
        <v>666</v>
      </c>
      <c r="C2346" s="2" t="s">
        <v>22</v>
      </c>
      <c r="D2346" s="2" t="s">
        <v>23</v>
      </c>
      <c r="E2346" s="2" t="s">
        <v>2767</v>
      </c>
      <c r="F2346" s="2" t="s">
        <v>2776</v>
      </c>
      <c r="G2346" s="2">
        <v>48</v>
      </c>
      <c r="H2346" s="2">
        <v>52</v>
      </c>
      <c r="I2346" s="3">
        <v>42517</v>
      </c>
      <c r="J2346" s="3">
        <v>42528</v>
      </c>
      <c r="K2346" s="3" t="s">
        <v>2538</v>
      </c>
      <c r="L2346" s="17">
        <f t="shared" si="396"/>
        <v>259.83</v>
      </c>
      <c r="M2346" s="20">
        <f t="shared" si="397"/>
        <v>0.91671477504522192</v>
      </c>
      <c r="N2346" s="2">
        <v>11</v>
      </c>
      <c r="O2346" s="2">
        <v>2890000</v>
      </c>
      <c r="P2346" s="2">
        <v>3400000</v>
      </c>
      <c r="Q2346" s="2">
        <f t="shared" si="398"/>
        <v>510000</v>
      </c>
      <c r="R2346" s="4">
        <f t="shared" si="399"/>
        <v>0.17647058823529413</v>
      </c>
      <c r="S2346" s="2"/>
      <c r="T2346" s="9">
        <f t="shared" si="400"/>
        <v>60208.333333333336</v>
      </c>
      <c r="U2346" s="2">
        <v>70833</v>
      </c>
      <c r="V2346" s="5">
        <f t="shared" si="401"/>
        <v>10624.666666666664</v>
      </c>
      <c r="W2346" s="4">
        <f t="shared" si="402"/>
        <v>0.17646505190311415</v>
      </c>
      <c r="X2346" s="22">
        <f t="shared" si="403"/>
        <v>55193.868747514403</v>
      </c>
      <c r="Y2346" s="22">
        <f t="shared" si="404"/>
        <v>64933.657660778204</v>
      </c>
      <c r="Z2346" s="22">
        <f t="shared" si="406"/>
        <v>3116815.5677173538</v>
      </c>
      <c r="AA2346" s="11">
        <v>3020</v>
      </c>
      <c r="AB2346" s="2">
        <v>1950</v>
      </c>
      <c r="AC2346" s="2">
        <f t="shared" si="405"/>
        <v>66</v>
      </c>
      <c r="AD2346" s="2" t="s">
        <v>37</v>
      </c>
    </row>
    <row r="2347" spans="1:30" x14ac:dyDescent="0.2">
      <c r="A2347">
        <v>23</v>
      </c>
      <c r="B2347" s="2" t="s">
        <v>1840</v>
      </c>
      <c r="C2347" s="2" t="s">
        <v>22</v>
      </c>
      <c r="D2347" s="2" t="s">
        <v>23</v>
      </c>
      <c r="E2347" s="2" t="s">
        <v>2767</v>
      </c>
      <c r="F2347" s="2" t="s">
        <v>2776</v>
      </c>
      <c r="G2347" s="2">
        <v>102</v>
      </c>
      <c r="H2347" s="2">
        <v>110</v>
      </c>
      <c r="I2347" s="3">
        <v>42518</v>
      </c>
      <c r="J2347" s="3">
        <v>42529</v>
      </c>
      <c r="K2347" s="3" t="s">
        <v>2538</v>
      </c>
      <c r="L2347" s="17">
        <f t="shared" si="396"/>
        <v>259.83</v>
      </c>
      <c r="M2347" s="20">
        <f t="shared" si="397"/>
        <v>0.91671477504522192</v>
      </c>
      <c r="N2347" s="2">
        <v>11</v>
      </c>
      <c r="O2347" s="2">
        <v>5200000</v>
      </c>
      <c r="P2347" s="2">
        <v>6000000</v>
      </c>
      <c r="Q2347" s="2">
        <f t="shared" si="398"/>
        <v>800000</v>
      </c>
      <c r="R2347" s="4">
        <f t="shared" si="399"/>
        <v>0.15384615384615385</v>
      </c>
      <c r="S2347" s="2"/>
      <c r="T2347" s="9">
        <f t="shared" si="400"/>
        <v>50980.392156862748</v>
      </c>
      <c r="U2347" s="2">
        <v>58824</v>
      </c>
      <c r="V2347" s="5">
        <f t="shared" si="401"/>
        <v>7843.6078431372516</v>
      </c>
      <c r="W2347" s="4">
        <f t="shared" si="402"/>
        <v>0.15385538461538453</v>
      </c>
      <c r="X2347" s="22">
        <f t="shared" si="403"/>
        <v>46734.478727795627</v>
      </c>
      <c r="Y2347" s="22">
        <f t="shared" si="404"/>
        <v>53924.829927260136</v>
      </c>
      <c r="Z2347" s="22">
        <f t="shared" si="406"/>
        <v>5500332.6525805341</v>
      </c>
      <c r="AA2347" s="11">
        <v>21153</v>
      </c>
      <c r="AB2347" s="2">
        <v>1980</v>
      </c>
      <c r="AC2347" s="2">
        <f t="shared" si="405"/>
        <v>36</v>
      </c>
      <c r="AD2347" s="2" t="s">
        <v>37</v>
      </c>
    </row>
    <row r="2348" spans="1:30" x14ac:dyDescent="0.2">
      <c r="A2348">
        <v>23</v>
      </c>
      <c r="B2348" s="2" t="s">
        <v>2408</v>
      </c>
      <c r="C2348" s="2" t="s">
        <v>22</v>
      </c>
      <c r="D2348" s="2" t="s">
        <v>23</v>
      </c>
      <c r="E2348" s="2" t="s">
        <v>2767</v>
      </c>
      <c r="F2348" s="2" t="s">
        <v>2776</v>
      </c>
      <c r="G2348" s="2">
        <v>128</v>
      </c>
      <c r="H2348" s="2">
        <v>140</v>
      </c>
      <c r="I2348" s="3">
        <v>42521</v>
      </c>
      <c r="J2348" s="3">
        <v>42532</v>
      </c>
      <c r="K2348" s="3" t="s">
        <v>2538</v>
      </c>
      <c r="L2348" s="17">
        <f t="shared" si="396"/>
        <v>259.83</v>
      </c>
      <c r="M2348" s="20">
        <f t="shared" si="397"/>
        <v>0.91671477504522192</v>
      </c>
      <c r="N2348" s="2">
        <v>11</v>
      </c>
      <c r="O2348" s="2">
        <v>9100000</v>
      </c>
      <c r="P2348" s="2">
        <v>8900000</v>
      </c>
      <c r="Q2348" s="2">
        <f t="shared" si="398"/>
        <v>-200000</v>
      </c>
      <c r="R2348" s="4">
        <f t="shared" si="399"/>
        <v>-2.197802197802198E-2</v>
      </c>
      <c r="S2348" s="2"/>
      <c r="T2348" s="9">
        <f t="shared" si="400"/>
        <v>71093.75</v>
      </c>
      <c r="U2348" s="2">
        <v>69531</v>
      </c>
      <c r="V2348" s="5">
        <f t="shared" si="401"/>
        <v>-1562.75</v>
      </c>
      <c r="W2348" s="4">
        <f t="shared" si="402"/>
        <v>-2.1981538461538462E-2</v>
      </c>
      <c r="X2348" s="22">
        <f t="shared" si="403"/>
        <v>65172.691038371246</v>
      </c>
      <c r="Y2348" s="22">
        <f t="shared" si="404"/>
        <v>63740.095023669324</v>
      </c>
      <c r="Z2348" s="22">
        <f t="shared" si="406"/>
        <v>8158732.1630296735</v>
      </c>
      <c r="AA2348" s="11">
        <v>2557</v>
      </c>
      <c r="AB2348" s="2">
        <v>1961</v>
      </c>
      <c r="AC2348" s="2">
        <f t="shared" si="405"/>
        <v>55</v>
      </c>
      <c r="AD2348" s="2" t="s">
        <v>1870</v>
      </c>
    </row>
    <row r="2349" spans="1:30" x14ac:dyDescent="0.2">
      <c r="A2349">
        <v>24</v>
      </c>
      <c r="B2349" s="2" t="s">
        <v>545</v>
      </c>
      <c r="C2349" s="2" t="s">
        <v>22</v>
      </c>
      <c r="D2349" s="2" t="s">
        <v>23</v>
      </c>
      <c r="E2349" s="2" t="s">
        <v>2767</v>
      </c>
      <c r="F2349" s="2" t="s">
        <v>2776</v>
      </c>
      <c r="G2349" s="2">
        <v>45</v>
      </c>
      <c r="H2349" s="2">
        <v>50</v>
      </c>
      <c r="I2349" s="3">
        <v>42524</v>
      </c>
      <c r="J2349" s="3">
        <v>42535</v>
      </c>
      <c r="K2349" s="3" t="s">
        <v>2538</v>
      </c>
      <c r="L2349" s="17">
        <f t="shared" si="396"/>
        <v>259.83</v>
      </c>
      <c r="M2349" s="20">
        <f t="shared" si="397"/>
        <v>0.91671477504522192</v>
      </c>
      <c r="N2349" s="2">
        <v>11</v>
      </c>
      <c r="O2349" s="2">
        <v>3000000</v>
      </c>
      <c r="P2349" s="2">
        <v>3600000</v>
      </c>
      <c r="Q2349" s="2">
        <f t="shared" si="398"/>
        <v>600000</v>
      </c>
      <c r="R2349" s="4">
        <f t="shared" si="399"/>
        <v>0.2</v>
      </c>
      <c r="S2349" s="2"/>
      <c r="T2349" s="9">
        <f t="shared" si="400"/>
        <v>66666.666666666672</v>
      </c>
      <c r="U2349" s="2">
        <v>80000</v>
      </c>
      <c r="V2349" s="5">
        <f t="shared" si="401"/>
        <v>13333.333333333328</v>
      </c>
      <c r="W2349" s="4">
        <f t="shared" si="402"/>
        <v>0.1999999999999999</v>
      </c>
      <c r="X2349" s="22">
        <f t="shared" si="403"/>
        <v>61114.318336348129</v>
      </c>
      <c r="Y2349" s="22">
        <f t="shared" si="404"/>
        <v>73337.182003617752</v>
      </c>
      <c r="Z2349" s="22">
        <f t="shared" si="406"/>
        <v>3300173.1901627989</v>
      </c>
      <c r="AA2349" s="11">
        <v>1823</v>
      </c>
      <c r="AB2349" s="2">
        <v>2006</v>
      </c>
      <c r="AC2349" s="2">
        <f t="shared" si="405"/>
        <v>10</v>
      </c>
      <c r="AD2349" s="2" t="s">
        <v>209</v>
      </c>
    </row>
    <row r="2350" spans="1:30" x14ac:dyDescent="0.2">
      <c r="A2350">
        <v>24</v>
      </c>
      <c r="B2350" s="2" t="s">
        <v>562</v>
      </c>
      <c r="C2350" s="2" t="s">
        <v>22</v>
      </c>
      <c r="D2350" s="2" t="s">
        <v>23</v>
      </c>
      <c r="E2350" s="2" t="s">
        <v>2767</v>
      </c>
      <c r="F2350" s="2" t="s">
        <v>2776</v>
      </c>
      <c r="G2350" s="2">
        <v>73</v>
      </c>
      <c r="H2350" s="2">
        <v>80</v>
      </c>
      <c r="I2350" s="3">
        <v>42524</v>
      </c>
      <c r="J2350" s="3">
        <v>42535</v>
      </c>
      <c r="K2350" s="3" t="s">
        <v>2538</v>
      </c>
      <c r="L2350" s="17">
        <f t="shared" si="396"/>
        <v>259.83</v>
      </c>
      <c r="M2350" s="20">
        <f t="shared" si="397"/>
        <v>0.91671477504522192</v>
      </c>
      <c r="N2350" s="2">
        <v>11</v>
      </c>
      <c r="O2350" s="2">
        <v>4000000</v>
      </c>
      <c r="P2350" s="2">
        <v>4550000</v>
      </c>
      <c r="Q2350" s="2">
        <f t="shared" si="398"/>
        <v>550000</v>
      </c>
      <c r="R2350" s="4">
        <f t="shared" si="399"/>
        <v>0.13750000000000001</v>
      </c>
      <c r="S2350" s="2"/>
      <c r="T2350" s="9">
        <f t="shared" si="400"/>
        <v>54794.520547945205</v>
      </c>
      <c r="U2350" s="2">
        <v>62329</v>
      </c>
      <c r="V2350" s="5">
        <f t="shared" si="401"/>
        <v>7534.4794520547948</v>
      </c>
      <c r="W2350" s="4">
        <f t="shared" si="402"/>
        <v>0.13750424999999999</v>
      </c>
      <c r="X2350" s="22">
        <f t="shared" si="403"/>
        <v>50230.946577820381</v>
      </c>
      <c r="Y2350" s="22">
        <f t="shared" si="404"/>
        <v>57137.91521379364</v>
      </c>
      <c r="Z2350" s="22">
        <f t="shared" si="406"/>
        <v>4171067.8106069355</v>
      </c>
      <c r="AA2350" s="11">
        <v>18871</v>
      </c>
      <c r="AB2350" s="2">
        <v>2006</v>
      </c>
      <c r="AC2350" s="2">
        <f t="shared" si="405"/>
        <v>10</v>
      </c>
      <c r="AD2350" s="2" t="s">
        <v>37</v>
      </c>
    </row>
    <row r="2351" spans="1:30" x14ac:dyDescent="0.2">
      <c r="A2351">
        <v>24</v>
      </c>
      <c r="B2351" s="2" t="s">
        <v>1550</v>
      </c>
      <c r="C2351" s="2" t="s">
        <v>22</v>
      </c>
      <c r="D2351" s="2" t="s">
        <v>23</v>
      </c>
      <c r="E2351" s="2" t="s">
        <v>2767</v>
      </c>
      <c r="F2351" s="2" t="s">
        <v>2776</v>
      </c>
      <c r="G2351" s="2">
        <v>71</v>
      </c>
      <c r="H2351" s="2">
        <v>83</v>
      </c>
      <c r="I2351" s="3">
        <v>42524</v>
      </c>
      <c r="J2351" s="3">
        <v>42535</v>
      </c>
      <c r="K2351" s="3" t="s">
        <v>2538</v>
      </c>
      <c r="L2351" s="17">
        <f t="shared" si="396"/>
        <v>259.83</v>
      </c>
      <c r="M2351" s="20">
        <f t="shared" si="397"/>
        <v>0.91671477504522192</v>
      </c>
      <c r="N2351" s="2">
        <v>11</v>
      </c>
      <c r="O2351" s="2">
        <v>4500000</v>
      </c>
      <c r="P2351" s="2">
        <v>4700000</v>
      </c>
      <c r="Q2351" s="2">
        <f t="shared" si="398"/>
        <v>200000</v>
      </c>
      <c r="R2351" s="4">
        <f t="shared" si="399"/>
        <v>4.4444444444444446E-2</v>
      </c>
      <c r="S2351" s="2">
        <v>30965</v>
      </c>
      <c r="T2351" s="9">
        <f t="shared" si="400"/>
        <v>63816.408450704228</v>
      </c>
      <c r="U2351" s="2">
        <v>66633</v>
      </c>
      <c r="V2351" s="5">
        <f t="shared" si="401"/>
        <v>2816.591549295772</v>
      </c>
      <c r="W2351" s="4">
        <f t="shared" si="402"/>
        <v>4.4135851854958004E-2</v>
      </c>
      <c r="X2351" s="22">
        <f t="shared" si="403"/>
        <v>58501.444517081327</v>
      </c>
      <c r="Y2351" s="22">
        <f t="shared" si="404"/>
        <v>61083.455605588271</v>
      </c>
      <c r="Z2351" s="22">
        <f t="shared" si="406"/>
        <v>4336925.3479967676</v>
      </c>
      <c r="AA2351" s="11">
        <v>4755</v>
      </c>
      <c r="AB2351" s="2">
        <v>1995</v>
      </c>
      <c r="AC2351" s="2">
        <f t="shared" si="405"/>
        <v>21</v>
      </c>
      <c r="AD2351" s="2" t="s">
        <v>161</v>
      </c>
    </row>
    <row r="2352" spans="1:30" x14ac:dyDescent="0.2">
      <c r="A2352">
        <v>24</v>
      </c>
      <c r="B2352" s="2" t="s">
        <v>2168</v>
      </c>
      <c r="C2352" s="2" t="s">
        <v>22</v>
      </c>
      <c r="D2352" s="2" t="s">
        <v>23</v>
      </c>
      <c r="E2352" s="2" t="s">
        <v>2767</v>
      </c>
      <c r="F2352" s="2" t="s">
        <v>2776</v>
      </c>
      <c r="G2352" s="2">
        <v>103</v>
      </c>
      <c r="H2352" s="2">
        <v>115</v>
      </c>
      <c r="I2352" s="3">
        <v>42525</v>
      </c>
      <c r="J2352" s="3">
        <v>42536</v>
      </c>
      <c r="K2352" s="3" t="s">
        <v>2538</v>
      </c>
      <c r="L2352" s="17">
        <f t="shared" si="396"/>
        <v>259.83</v>
      </c>
      <c r="M2352" s="20">
        <f t="shared" si="397"/>
        <v>0.91671477504522192</v>
      </c>
      <c r="N2352" s="2">
        <v>11</v>
      </c>
      <c r="O2352" s="2">
        <v>6990000</v>
      </c>
      <c r="P2352" s="2">
        <v>7100000</v>
      </c>
      <c r="Q2352" s="2">
        <f t="shared" si="398"/>
        <v>110000</v>
      </c>
      <c r="R2352" s="4">
        <f t="shared" si="399"/>
        <v>1.5736766809728183E-2</v>
      </c>
      <c r="S2352" s="2"/>
      <c r="T2352" s="9">
        <f t="shared" si="400"/>
        <v>67864.077669902908</v>
      </c>
      <c r="U2352" s="2">
        <v>68932</v>
      </c>
      <c r="V2352" s="5">
        <f t="shared" si="401"/>
        <v>1067.9223300970916</v>
      </c>
      <c r="W2352" s="4">
        <f t="shared" si="402"/>
        <v>1.5736194563662438E-2</v>
      </c>
      <c r="X2352" s="22">
        <f t="shared" si="403"/>
        <v>62212.00269481651</v>
      </c>
      <c r="Y2352" s="22">
        <f t="shared" si="404"/>
        <v>63190.982873417241</v>
      </c>
      <c r="Z2352" s="22">
        <f t="shared" si="406"/>
        <v>6508671.2359619755</v>
      </c>
      <c r="AA2352" s="11">
        <v>1197</v>
      </c>
      <c r="AB2352" s="2">
        <v>2006</v>
      </c>
      <c r="AC2352" s="2">
        <f t="shared" si="405"/>
        <v>10</v>
      </c>
      <c r="AD2352" s="2" t="s">
        <v>67</v>
      </c>
    </row>
    <row r="2353" spans="1:30" x14ac:dyDescent="0.2">
      <c r="A2353">
        <v>25</v>
      </c>
      <c r="B2353" s="2" t="s">
        <v>1360</v>
      </c>
      <c r="C2353" s="2" t="s">
        <v>22</v>
      </c>
      <c r="D2353" s="2" t="s">
        <v>23</v>
      </c>
      <c r="E2353" s="2" t="s">
        <v>2767</v>
      </c>
      <c r="F2353" s="2" t="s">
        <v>2776</v>
      </c>
      <c r="G2353" s="2">
        <v>66</v>
      </c>
      <c r="H2353" s="2">
        <v>72</v>
      </c>
      <c r="I2353" s="3">
        <v>42531</v>
      </c>
      <c r="J2353" s="3">
        <v>42542</v>
      </c>
      <c r="K2353" s="3" t="s">
        <v>2538</v>
      </c>
      <c r="L2353" s="17">
        <f t="shared" si="396"/>
        <v>259.83</v>
      </c>
      <c r="M2353" s="20">
        <f t="shared" si="397"/>
        <v>0.91671477504522192</v>
      </c>
      <c r="N2353" s="2">
        <v>11</v>
      </c>
      <c r="O2353" s="2">
        <v>3000000</v>
      </c>
      <c r="P2353" s="2">
        <v>3500000</v>
      </c>
      <c r="Q2353" s="2">
        <f t="shared" si="398"/>
        <v>500000</v>
      </c>
      <c r="R2353" s="4">
        <f t="shared" si="399"/>
        <v>0.16666666666666666</v>
      </c>
      <c r="S2353" s="2"/>
      <c r="T2353" s="9">
        <f t="shared" si="400"/>
        <v>45454.545454545456</v>
      </c>
      <c r="U2353" s="2">
        <v>53030</v>
      </c>
      <c r="V2353" s="5">
        <f t="shared" si="401"/>
        <v>7575.4545454545441</v>
      </c>
      <c r="W2353" s="4">
        <f t="shared" si="402"/>
        <v>0.16665999999999997</v>
      </c>
      <c r="X2353" s="22">
        <f t="shared" si="403"/>
        <v>41668.853411146454</v>
      </c>
      <c r="Y2353" s="22">
        <f t="shared" si="404"/>
        <v>48613.38452064812</v>
      </c>
      <c r="Z2353" s="22">
        <f t="shared" si="406"/>
        <v>3208483.3783627758</v>
      </c>
      <c r="AA2353" s="11">
        <v>6907</v>
      </c>
      <c r="AB2353" s="2">
        <v>1973</v>
      </c>
      <c r="AC2353" s="2">
        <f t="shared" si="405"/>
        <v>43</v>
      </c>
      <c r="AD2353" s="2" t="s">
        <v>161</v>
      </c>
    </row>
    <row r="2354" spans="1:30" x14ac:dyDescent="0.2">
      <c r="A2354">
        <v>25</v>
      </c>
      <c r="B2354" s="2" t="s">
        <v>1871</v>
      </c>
      <c r="C2354" s="2" t="s">
        <v>22</v>
      </c>
      <c r="D2354" s="2" t="s">
        <v>23</v>
      </c>
      <c r="E2354" s="2" t="s">
        <v>2767</v>
      </c>
      <c r="F2354" s="2" t="s">
        <v>2776</v>
      </c>
      <c r="G2354" s="2">
        <v>81</v>
      </c>
      <c r="H2354" s="2">
        <v>88</v>
      </c>
      <c r="I2354" s="3">
        <v>42531</v>
      </c>
      <c r="J2354" s="3">
        <v>42542</v>
      </c>
      <c r="K2354" s="3" t="s">
        <v>2538</v>
      </c>
      <c r="L2354" s="17">
        <f t="shared" si="396"/>
        <v>259.83</v>
      </c>
      <c r="M2354" s="20">
        <f t="shared" si="397"/>
        <v>0.91671477504522192</v>
      </c>
      <c r="N2354" s="2">
        <v>11</v>
      </c>
      <c r="O2354" s="2">
        <v>4400000</v>
      </c>
      <c r="P2354" s="2">
        <v>5220000</v>
      </c>
      <c r="Q2354" s="2">
        <f t="shared" si="398"/>
        <v>820000</v>
      </c>
      <c r="R2354" s="4">
        <f t="shared" si="399"/>
        <v>0.18636363636363637</v>
      </c>
      <c r="S2354" s="2"/>
      <c r="T2354" s="9">
        <f t="shared" si="400"/>
        <v>54320.98765432099</v>
      </c>
      <c r="U2354" s="2">
        <v>64444</v>
      </c>
      <c r="V2354" s="5">
        <f t="shared" si="401"/>
        <v>10123.01234567901</v>
      </c>
      <c r="W2354" s="4">
        <f t="shared" si="402"/>
        <v>0.18635545454545449</v>
      </c>
      <c r="X2354" s="22">
        <f t="shared" si="403"/>
        <v>49796.851977765145</v>
      </c>
      <c r="Y2354" s="22">
        <f t="shared" si="404"/>
        <v>59076.766963014285</v>
      </c>
      <c r="Z2354" s="22">
        <f t="shared" si="406"/>
        <v>4785218.1240041573</v>
      </c>
      <c r="AA2354" s="11">
        <v>10627</v>
      </c>
      <c r="AB2354" s="2">
        <v>1963</v>
      </c>
      <c r="AC2354" s="2">
        <f t="shared" si="405"/>
        <v>53</v>
      </c>
      <c r="AD2354" s="2" t="s">
        <v>1532</v>
      </c>
    </row>
    <row r="2355" spans="1:30" x14ac:dyDescent="0.2">
      <c r="A2355">
        <v>25</v>
      </c>
      <c r="B2355" s="2" t="s">
        <v>2252</v>
      </c>
      <c r="C2355" s="2" t="s">
        <v>22</v>
      </c>
      <c r="D2355" s="2" t="s">
        <v>23</v>
      </c>
      <c r="E2355" s="2" t="s">
        <v>2767</v>
      </c>
      <c r="F2355" s="2" t="s">
        <v>2776</v>
      </c>
      <c r="G2355" s="2">
        <v>106</v>
      </c>
      <c r="H2355" s="2">
        <v>117</v>
      </c>
      <c r="I2355" s="3">
        <v>42532</v>
      </c>
      <c r="J2355" s="3">
        <v>42543</v>
      </c>
      <c r="K2355" s="3" t="s">
        <v>2538</v>
      </c>
      <c r="L2355" s="17">
        <f t="shared" si="396"/>
        <v>259.83</v>
      </c>
      <c r="M2355" s="20">
        <f t="shared" si="397"/>
        <v>0.91671477504522192</v>
      </c>
      <c r="N2355" s="2">
        <v>11</v>
      </c>
      <c r="O2355" s="2">
        <v>5490000</v>
      </c>
      <c r="P2355" s="2">
        <v>5750000</v>
      </c>
      <c r="Q2355" s="2">
        <f t="shared" si="398"/>
        <v>260000</v>
      </c>
      <c r="R2355" s="4">
        <f t="shared" si="399"/>
        <v>4.7358834244080147E-2</v>
      </c>
      <c r="S2355" s="2">
        <v>130634</v>
      </c>
      <c r="T2355" s="9">
        <f t="shared" si="400"/>
        <v>53024.849056603773</v>
      </c>
      <c r="U2355" s="2">
        <v>55478</v>
      </c>
      <c r="V2355" s="5">
        <f t="shared" si="401"/>
        <v>2453.1509433962274</v>
      </c>
      <c r="W2355" s="4">
        <f t="shared" si="402"/>
        <v>4.6264175891901183E-2</v>
      </c>
      <c r="X2355" s="22">
        <f t="shared" si="403"/>
        <v>48608.662574731374</v>
      </c>
      <c r="Y2355" s="22">
        <f t="shared" si="404"/>
        <v>50857.502289958822</v>
      </c>
      <c r="Z2355" s="22">
        <f t="shared" si="406"/>
        <v>5390895.2427356355</v>
      </c>
      <c r="AA2355" s="11">
        <v>31566</v>
      </c>
      <c r="AB2355" s="2">
        <v>1980</v>
      </c>
      <c r="AC2355" s="2">
        <f t="shared" si="405"/>
        <v>36</v>
      </c>
      <c r="AD2355" s="2" t="s">
        <v>108</v>
      </c>
    </row>
    <row r="2356" spans="1:30" x14ac:dyDescent="0.2">
      <c r="A2356">
        <v>26</v>
      </c>
      <c r="B2356" s="2" t="s">
        <v>2411</v>
      </c>
      <c r="C2356" s="2" t="s">
        <v>22</v>
      </c>
      <c r="D2356" s="2" t="s">
        <v>23</v>
      </c>
      <c r="E2356" s="2" t="s">
        <v>2767</v>
      </c>
      <c r="F2356" s="2" t="s">
        <v>2776</v>
      </c>
      <c r="G2356" s="2">
        <v>129</v>
      </c>
      <c r="H2356" s="2">
        <v>148</v>
      </c>
      <c r="I2356" s="3">
        <v>42538</v>
      </c>
      <c r="J2356" s="3">
        <v>42549</v>
      </c>
      <c r="K2356" s="3" t="s">
        <v>2538</v>
      </c>
      <c r="L2356" s="17">
        <f t="shared" si="396"/>
        <v>259.83</v>
      </c>
      <c r="M2356" s="20">
        <f t="shared" si="397"/>
        <v>0.91671477504522192</v>
      </c>
      <c r="N2356" s="2">
        <v>11</v>
      </c>
      <c r="O2356" s="2">
        <v>5200000</v>
      </c>
      <c r="P2356" s="2">
        <v>5800000</v>
      </c>
      <c r="Q2356" s="2">
        <f t="shared" si="398"/>
        <v>600000</v>
      </c>
      <c r="R2356" s="4">
        <f t="shared" si="399"/>
        <v>0.11538461538461539</v>
      </c>
      <c r="S2356" s="2"/>
      <c r="T2356" s="9">
        <f t="shared" si="400"/>
        <v>40310.077519379847</v>
      </c>
      <c r="U2356" s="2">
        <v>44961</v>
      </c>
      <c r="V2356" s="5">
        <f t="shared" si="401"/>
        <v>4650.9224806201528</v>
      </c>
      <c r="W2356" s="4">
        <f t="shared" si="402"/>
        <v>0.11537865384615378</v>
      </c>
      <c r="X2356" s="22">
        <f t="shared" si="403"/>
        <v>36952.843645233756</v>
      </c>
      <c r="Y2356" s="22">
        <f t="shared" si="404"/>
        <v>41216.413000808221</v>
      </c>
      <c r="Z2356" s="22">
        <f t="shared" si="406"/>
        <v>5316917.2771042604</v>
      </c>
      <c r="AA2356" s="11">
        <v>15653</v>
      </c>
      <c r="AB2356" s="2">
        <v>1979</v>
      </c>
      <c r="AC2356" s="2">
        <f t="shared" si="405"/>
        <v>37</v>
      </c>
      <c r="AD2356" s="2" t="s">
        <v>37</v>
      </c>
    </row>
    <row r="2357" spans="1:30" x14ac:dyDescent="0.2">
      <c r="A2357">
        <v>27</v>
      </c>
      <c r="B2357" s="2" t="s">
        <v>1752</v>
      </c>
      <c r="C2357" s="2" t="s">
        <v>22</v>
      </c>
      <c r="D2357" s="2" t="s">
        <v>23</v>
      </c>
      <c r="E2357" s="2" t="s">
        <v>2767</v>
      </c>
      <c r="F2357" s="2" t="s">
        <v>2776</v>
      </c>
      <c r="G2357" s="2">
        <v>77</v>
      </c>
      <c r="H2357" s="2">
        <v>82</v>
      </c>
      <c r="I2357" s="3">
        <v>42545</v>
      </c>
      <c r="J2357" s="3">
        <v>42556</v>
      </c>
      <c r="K2357" s="3" t="s">
        <v>2539</v>
      </c>
      <c r="L2357" s="17">
        <f t="shared" si="396"/>
        <v>265.66000000000003</v>
      </c>
      <c r="M2357" s="20">
        <f t="shared" si="397"/>
        <v>0.89659715425732134</v>
      </c>
      <c r="N2357" s="2">
        <v>11</v>
      </c>
      <c r="O2357" s="2">
        <v>3900000</v>
      </c>
      <c r="P2357" s="2">
        <v>5020000</v>
      </c>
      <c r="Q2357" s="2">
        <f t="shared" si="398"/>
        <v>1120000</v>
      </c>
      <c r="R2357" s="4">
        <f t="shared" si="399"/>
        <v>0.28717948717948716</v>
      </c>
      <c r="S2357" s="2">
        <v>63884</v>
      </c>
      <c r="T2357" s="9">
        <f t="shared" si="400"/>
        <v>51479.012987012989</v>
      </c>
      <c r="U2357" s="2">
        <v>66024</v>
      </c>
      <c r="V2357" s="5">
        <f t="shared" si="401"/>
        <v>14544.987012987011</v>
      </c>
      <c r="W2357" s="4">
        <f t="shared" si="402"/>
        <v>0.28254207237144169</v>
      </c>
      <c r="X2357" s="22">
        <f t="shared" si="403"/>
        <v>46155.936548131533</v>
      </c>
      <c r="Y2357" s="22">
        <f t="shared" si="404"/>
        <v>59196.930512685387</v>
      </c>
      <c r="Z2357" s="22">
        <f t="shared" si="406"/>
        <v>4558163.649476775</v>
      </c>
      <c r="AA2357" s="2"/>
      <c r="AB2357" s="2">
        <v>1983</v>
      </c>
      <c r="AC2357" s="2">
        <f t="shared" si="405"/>
        <v>33</v>
      </c>
      <c r="AD2357" s="2" t="s">
        <v>1292</v>
      </c>
    </row>
    <row r="2358" spans="1:30" x14ac:dyDescent="0.2">
      <c r="A2358">
        <v>30</v>
      </c>
      <c r="B2358" s="2" t="s">
        <v>211</v>
      </c>
      <c r="C2358" s="2" t="s">
        <v>22</v>
      </c>
      <c r="D2358" s="2" t="s">
        <v>23</v>
      </c>
      <c r="E2358" s="2" t="s">
        <v>2767</v>
      </c>
      <c r="F2358" s="2" t="s">
        <v>2776</v>
      </c>
      <c r="G2358" s="2">
        <v>33</v>
      </c>
      <c r="H2358" s="2">
        <v>40</v>
      </c>
      <c r="I2358" s="3">
        <v>42567</v>
      </c>
      <c r="J2358" s="3">
        <v>42578</v>
      </c>
      <c r="K2358" s="3" t="s">
        <v>2539</v>
      </c>
      <c r="L2358" s="17">
        <f t="shared" si="396"/>
        <v>265.66000000000003</v>
      </c>
      <c r="M2358" s="20">
        <f t="shared" si="397"/>
        <v>0.89659715425732134</v>
      </c>
      <c r="N2358" s="2">
        <v>11</v>
      </c>
      <c r="O2358" s="2">
        <v>2000000</v>
      </c>
      <c r="P2358" s="2">
        <v>2950000</v>
      </c>
      <c r="Q2358" s="2">
        <f t="shared" si="398"/>
        <v>950000</v>
      </c>
      <c r="R2358" s="4">
        <f t="shared" si="399"/>
        <v>0.47499999999999998</v>
      </c>
      <c r="S2358" s="2">
        <v>142000</v>
      </c>
      <c r="T2358" s="9">
        <f t="shared" si="400"/>
        <v>64909.090909090912</v>
      </c>
      <c r="U2358" s="2">
        <v>93697</v>
      </c>
      <c r="V2358" s="5">
        <f t="shared" si="401"/>
        <v>28787.909090909088</v>
      </c>
      <c r="W2358" s="4">
        <f t="shared" si="402"/>
        <v>0.44351120448179265</v>
      </c>
      <c r="X2358" s="22">
        <f t="shared" si="403"/>
        <v>58197.306194520679</v>
      </c>
      <c r="Y2358" s="22">
        <f t="shared" si="404"/>
        <v>84008.463562448233</v>
      </c>
      <c r="Z2358" s="22">
        <f t="shared" si="406"/>
        <v>2772279.2975607915</v>
      </c>
      <c r="AA2358" s="11">
        <v>21015</v>
      </c>
      <c r="AB2358" s="2">
        <v>1964</v>
      </c>
      <c r="AC2358" s="2">
        <f t="shared" si="405"/>
        <v>52</v>
      </c>
      <c r="AD2358" s="2" t="s">
        <v>231</v>
      </c>
    </row>
    <row r="2359" spans="1:30" x14ac:dyDescent="0.2">
      <c r="A2359">
        <v>31</v>
      </c>
      <c r="B2359" s="2" t="s">
        <v>447</v>
      </c>
      <c r="C2359" s="2" t="s">
        <v>22</v>
      </c>
      <c r="D2359" s="2" t="s">
        <v>23</v>
      </c>
      <c r="E2359" s="2" t="s">
        <v>2767</v>
      </c>
      <c r="F2359" s="2" t="s">
        <v>2776</v>
      </c>
      <c r="G2359" s="2">
        <v>44</v>
      </c>
      <c r="H2359" s="2">
        <v>49</v>
      </c>
      <c r="I2359" s="3">
        <v>42574</v>
      </c>
      <c r="J2359" s="3">
        <v>42585</v>
      </c>
      <c r="K2359" s="3" t="s">
        <v>2540</v>
      </c>
      <c r="L2359" s="17">
        <f t="shared" si="396"/>
        <v>272.20999999999998</v>
      </c>
      <c r="M2359" s="20">
        <f t="shared" si="397"/>
        <v>0.87502296021454029</v>
      </c>
      <c r="N2359" s="2">
        <v>11</v>
      </c>
      <c r="O2359" s="2">
        <v>3090000</v>
      </c>
      <c r="P2359" s="2">
        <v>3720000</v>
      </c>
      <c r="Q2359" s="2">
        <f t="shared" si="398"/>
        <v>630000</v>
      </c>
      <c r="R2359" s="4">
        <f t="shared" si="399"/>
        <v>0.20388349514563106</v>
      </c>
      <c r="S2359" s="2">
        <v>500</v>
      </c>
      <c r="T2359" s="9">
        <f t="shared" si="400"/>
        <v>70238.636363636368</v>
      </c>
      <c r="U2359" s="2">
        <v>84557</v>
      </c>
      <c r="V2359" s="5">
        <f t="shared" si="401"/>
        <v>14318.363636363632</v>
      </c>
      <c r="W2359" s="4">
        <f t="shared" si="402"/>
        <v>0.20385309820417402</v>
      </c>
      <c r="X2359" s="22">
        <f t="shared" si="403"/>
        <v>61460.419512341745</v>
      </c>
      <c r="Y2359" s="22">
        <f t="shared" si="404"/>
        <v>73989.316446860888</v>
      </c>
      <c r="Z2359" s="22">
        <f t="shared" si="406"/>
        <v>3255529.9236618793</v>
      </c>
      <c r="AA2359" s="11">
        <v>2465</v>
      </c>
      <c r="AB2359" s="2">
        <v>2007</v>
      </c>
      <c r="AC2359" s="2">
        <f t="shared" si="405"/>
        <v>9</v>
      </c>
      <c r="AD2359" s="2" t="s">
        <v>105</v>
      </c>
    </row>
    <row r="2360" spans="1:30" x14ac:dyDescent="0.2">
      <c r="A2360">
        <v>32</v>
      </c>
      <c r="B2360" s="2" t="s">
        <v>1490</v>
      </c>
      <c r="C2360" s="2" t="s">
        <v>22</v>
      </c>
      <c r="D2360" s="2" t="s">
        <v>23</v>
      </c>
      <c r="E2360" s="2" t="s">
        <v>2767</v>
      </c>
      <c r="F2360" s="2" t="s">
        <v>2776</v>
      </c>
      <c r="G2360" s="2">
        <v>69</v>
      </c>
      <c r="H2360" s="2">
        <v>79</v>
      </c>
      <c r="I2360" s="3">
        <v>42580</v>
      </c>
      <c r="J2360" s="3">
        <v>42591</v>
      </c>
      <c r="K2360" s="3" t="s">
        <v>2540</v>
      </c>
      <c r="L2360" s="17">
        <f t="shared" si="396"/>
        <v>272.20999999999998</v>
      </c>
      <c r="M2360" s="20">
        <f t="shared" si="397"/>
        <v>0.87502296021454029</v>
      </c>
      <c r="N2360" s="2">
        <v>11</v>
      </c>
      <c r="O2360" s="2">
        <v>5500000</v>
      </c>
      <c r="P2360" s="2">
        <v>5850000</v>
      </c>
      <c r="Q2360" s="2">
        <f t="shared" si="398"/>
        <v>350000</v>
      </c>
      <c r="R2360" s="4">
        <f t="shared" si="399"/>
        <v>6.363636363636363E-2</v>
      </c>
      <c r="S2360" s="2"/>
      <c r="T2360" s="9">
        <f t="shared" si="400"/>
        <v>79710.144927536225</v>
      </c>
      <c r="U2360" s="2">
        <v>84783</v>
      </c>
      <c r="V2360" s="5">
        <f t="shared" si="401"/>
        <v>5072.8550724637753</v>
      </c>
      <c r="W2360" s="4">
        <f t="shared" si="402"/>
        <v>6.3641272727272824E-2</v>
      </c>
      <c r="X2360" s="22">
        <f t="shared" si="403"/>
        <v>69748.206973622771</v>
      </c>
      <c r="Y2360" s="22">
        <f t="shared" si="404"/>
        <v>74187.071635869375</v>
      </c>
      <c r="Z2360" s="22">
        <f t="shared" si="406"/>
        <v>5118907.9428749867</v>
      </c>
      <c r="AA2360" s="2">
        <v>746</v>
      </c>
      <c r="AB2360" s="2">
        <v>2005</v>
      </c>
      <c r="AC2360" s="2">
        <f t="shared" si="405"/>
        <v>11</v>
      </c>
      <c r="AD2360" s="2" t="s">
        <v>37</v>
      </c>
    </row>
    <row r="2361" spans="1:30" x14ac:dyDescent="0.2">
      <c r="A2361">
        <v>32</v>
      </c>
      <c r="B2361" s="2" t="s">
        <v>2080</v>
      </c>
      <c r="C2361" s="2" t="s">
        <v>22</v>
      </c>
      <c r="D2361" s="2" t="s">
        <v>23</v>
      </c>
      <c r="E2361" s="2" t="s">
        <v>2767</v>
      </c>
      <c r="F2361" s="2" t="s">
        <v>2776</v>
      </c>
      <c r="G2361" s="2">
        <v>92</v>
      </c>
      <c r="H2361" s="2">
        <v>102</v>
      </c>
      <c r="I2361" s="3">
        <v>42580</v>
      </c>
      <c r="J2361" s="3">
        <v>42591</v>
      </c>
      <c r="K2361" s="3" t="s">
        <v>2540</v>
      </c>
      <c r="L2361" s="17">
        <f t="shared" si="396"/>
        <v>272.20999999999998</v>
      </c>
      <c r="M2361" s="20">
        <f t="shared" si="397"/>
        <v>0.87502296021454029</v>
      </c>
      <c r="N2361" s="2">
        <v>11</v>
      </c>
      <c r="O2361" s="2">
        <v>5890000</v>
      </c>
      <c r="P2361" s="2">
        <v>6800000</v>
      </c>
      <c r="Q2361" s="2">
        <f t="shared" si="398"/>
        <v>910000</v>
      </c>
      <c r="R2361" s="4">
        <f t="shared" si="399"/>
        <v>0.15449915110356535</v>
      </c>
      <c r="S2361" s="2">
        <v>108000</v>
      </c>
      <c r="T2361" s="9">
        <f t="shared" si="400"/>
        <v>65195.65217391304</v>
      </c>
      <c r="U2361" s="2">
        <v>75087</v>
      </c>
      <c r="V2361" s="5">
        <f t="shared" si="401"/>
        <v>9891.3478260869597</v>
      </c>
      <c r="W2361" s="4">
        <f t="shared" si="402"/>
        <v>0.15171790596865628</v>
      </c>
      <c r="X2361" s="22">
        <f t="shared" si="403"/>
        <v>57047.692558334915</v>
      </c>
      <c r="Y2361" s="22">
        <f t="shared" si="404"/>
        <v>65702.84901362918</v>
      </c>
      <c r="Z2361" s="22">
        <f t="shared" si="406"/>
        <v>6044662.1092538843</v>
      </c>
      <c r="AA2361" s="11">
        <v>31566</v>
      </c>
      <c r="AB2361" s="2">
        <v>1980</v>
      </c>
      <c r="AC2361" s="2">
        <f t="shared" si="405"/>
        <v>36</v>
      </c>
      <c r="AD2361" s="2" t="s">
        <v>838</v>
      </c>
    </row>
    <row r="2362" spans="1:30" x14ac:dyDescent="0.2">
      <c r="A2362">
        <v>33</v>
      </c>
      <c r="B2362" s="2" t="s">
        <v>2342</v>
      </c>
      <c r="C2362" s="2" t="s">
        <v>22</v>
      </c>
      <c r="D2362" s="2" t="s">
        <v>23</v>
      </c>
      <c r="E2362" s="2" t="s">
        <v>2767</v>
      </c>
      <c r="F2362" s="2" t="s">
        <v>2776</v>
      </c>
      <c r="G2362" s="2">
        <v>116</v>
      </c>
      <c r="H2362" s="2">
        <v>126</v>
      </c>
      <c r="I2362" s="3">
        <v>42587</v>
      </c>
      <c r="J2362" s="3">
        <v>42598</v>
      </c>
      <c r="K2362" s="3" t="s">
        <v>2540</v>
      </c>
      <c r="L2362" s="17">
        <f t="shared" si="396"/>
        <v>272.20999999999998</v>
      </c>
      <c r="M2362" s="20">
        <f t="shared" si="397"/>
        <v>0.87502296021454029</v>
      </c>
      <c r="N2362" s="2">
        <v>11</v>
      </c>
      <c r="O2362" s="2">
        <v>8400000</v>
      </c>
      <c r="P2362" s="2">
        <v>8600000</v>
      </c>
      <c r="Q2362" s="2">
        <f t="shared" si="398"/>
        <v>200000</v>
      </c>
      <c r="R2362" s="4">
        <f t="shared" si="399"/>
        <v>2.3809523809523808E-2</v>
      </c>
      <c r="S2362" s="2"/>
      <c r="T2362" s="9">
        <f t="shared" si="400"/>
        <v>72413.793103448275</v>
      </c>
      <c r="U2362" s="2">
        <v>74138</v>
      </c>
      <c r="V2362" s="5">
        <f t="shared" si="401"/>
        <v>1724.2068965517246</v>
      </c>
      <c r="W2362" s="4">
        <f t="shared" si="402"/>
        <v>2.3810476190476198E-2</v>
      </c>
      <c r="X2362" s="22">
        <f t="shared" si="403"/>
        <v>63363.731601742569</v>
      </c>
      <c r="Y2362" s="22">
        <f t="shared" si="404"/>
        <v>64872.45222438559</v>
      </c>
      <c r="Z2362" s="22">
        <f t="shared" si="406"/>
        <v>7525204.4580287281</v>
      </c>
      <c r="AA2362" s="11">
        <v>1981</v>
      </c>
      <c r="AB2362" s="2">
        <v>2001</v>
      </c>
      <c r="AC2362" s="2">
        <f t="shared" si="405"/>
        <v>15</v>
      </c>
      <c r="AD2362" s="2" t="s">
        <v>1292</v>
      </c>
    </row>
    <row r="2363" spans="1:30" x14ac:dyDescent="0.2">
      <c r="A2363">
        <v>33</v>
      </c>
      <c r="B2363" s="2" t="s">
        <v>2020</v>
      </c>
      <c r="C2363" s="2" t="s">
        <v>22</v>
      </c>
      <c r="D2363" s="2" t="s">
        <v>23</v>
      </c>
      <c r="E2363" s="2" t="s">
        <v>2767</v>
      </c>
      <c r="F2363" s="2" t="s">
        <v>2776</v>
      </c>
      <c r="G2363" s="2">
        <v>88</v>
      </c>
      <c r="H2363" s="2">
        <v>102</v>
      </c>
      <c r="I2363" s="3">
        <v>42587</v>
      </c>
      <c r="J2363" s="3">
        <v>42598</v>
      </c>
      <c r="K2363" s="3" t="s">
        <v>2540</v>
      </c>
      <c r="L2363" s="17">
        <f t="shared" si="396"/>
        <v>272.20999999999998</v>
      </c>
      <c r="M2363" s="20">
        <f t="shared" si="397"/>
        <v>0.87502296021454029</v>
      </c>
      <c r="N2363" s="2">
        <v>11</v>
      </c>
      <c r="O2363" s="2">
        <v>5200000</v>
      </c>
      <c r="P2363" s="2">
        <v>5900000</v>
      </c>
      <c r="Q2363" s="2">
        <f t="shared" si="398"/>
        <v>700000</v>
      </c>
      <c r="R2363" s="4">
        <f t="shared" si="399"/>
        <v>0.13461538461538461</v>
      </c>
      <c r="S2363" s="2"/>
      <c r="T2363" s="9">
        <f t="shared" si="400"/>
        <v>59090.909090909088</v>
      </c>
      <c r="U2363" s="2">
        <v>67045</v>
      </c>
      <c r="V2363" s="5">
        <f t="shared" si="401"/>
        <v>7954.0909090909117</v>
      </c>
      <c r="W2363" s="4">
        <f t="shared" si="402"/>
        <v>0.13460769230769234</v>
      </c>
      <c r="X2363" s="22">
        <f t="shared" si="403"/>
        <v>51705.90219449556</v>
      </c>
      <c r="Y2363" s="22">
        <f t="shared" si="404"/>
        <v>58665.914367583857</v>
      </c>
      <c r="Z2363" s="22">
        <f t="shared" si="406"/>
        <v>5162600.4643473793</v>
      </c>
      <c r="AA2363" s="11">
        <v>21153</v>
      </c>
      <c r="AB2363" s="2">
        <v>1980</v>
      </c>
      <c r="AC2363" s="2">
        <f t="shared" si="405"/>
        <v>36</v>
      </c>
      <c r="AD2363" s="2" t="s">
        <v>37</v>
      </c>
    </row>
    <row r="2364" spans="1:30" x14ac:dyDescent="0.2">
      <c r="A2364">
        <v>33</v>
      </c>
      <c r="B2364" s="2" t="s">
        <v>2485</v>
      </c>
      <c r="C2364" s="2" t="s">
        <v>22</v>
      </c>
      <c r="D2364" s="2" t="s">
        <v>23</v>
      </c>
      <c r="E2364" s="2" t="s">
        <v>2767</v>
      </c>
      <c r="F2364" s="2" t="s">
        <v>2776</v>
      </c>
      <c r="G2364" s="2">
        <v>157</v>
      </c>
      <c r="H2364" s="2">
        <v>176</v>
      </c>
      <c r="I2364" s="3">
        <v>42587</v>
      </c>
      <c r="J2364" s="3">
        <v>42598</v>
      </c>
      <c r="K2364" s="3" t="s">
        <v>2540</v>
      </c>
      <c r="L2364" s="17">
        <f t="shared" si="396"/>
        <v>272.20999999999998</v>
      </c>
      <c r="M2364" s="20">
        <f t="shared" si="397"/>
        <v>0.87502296021454029</v>
      </c>
      <c r="N2364" s="2">
        <v>11</v>
      </c>
      <c r="O2364" s="2">
        <v>8850000</v>
      </c>
      <c r="P2364" s="2">
        <v>9000000</v>
      </c>
      <c r="Q2364" s="2">
        <f t="shared" si="398"/>
        <v>150000</v>
      </c>
      <c r="R2364" s="4">
        <f t="shared" si="399"/>
        <v>1.6949152542372881E-2</v>
      </c>
      <c r="S2364" s="2"/>
      <c r="T2364" s="9">
        <f t="shared" si="400"/>
        <v>56369.426751592357</v>
      </c>
      <c r="U2364" s="2">
        <v>57325</v>
      </c>
      <c r="V2364" s="5">
        <f t="shared" si="401"/>
        <v>955.5732484076434</v>
      </c>
      <c r="W2364" s="4">
        <f t="shared" si="402"/>
        <v>1.6951977401129945E-2</v>
      </c>
      <c r="X2364" s="22">
        <f t="shared" si="403"/>
        <v>49324.542661775042</v>
      </c>
      <c r="Y2364" s="22">
        <f t="shared" si="404"/>
        <v>50160.691194298524</v>
      </c>
      <c r="Z2364" s="22">
        <f t="shared" si="406"/>
        <v>7875228.5175048681</v>
      </c>
      <c r="AA2364" s="11">
        <v>1704</v>
      </c>
      <c r="AB2364" s="2">
        <v>1917</v>
      </c>
      <c r="AC2364" s="2">
        <f t="shared" si="405"/>
        <v>99</v>
      </c>
      <c r="AD2364" s="2" t="s">
        <v>27</v>
      </c>
    </row>
    <row r="2365" spans="1:30" x14ac:dyDescent="0.2">
      <c r="A2365">
        <v>33</v>
      </c>
      <c r="B2365" s="2" t="s">
        <v>2263</v>
      </c>
      <c r="C2365" s="2" t="s">
        <v>22</v>
      </c>
      <c r="D2365" s="2" t="s">
        <v>23</v>
      </c>
      <c r="E2365" s="2" t="s">
        <v>2767</v>
      </c>
      <c r="F2365" s="2" t="s">
        <v>2776</v>
      </c>
      <c r="G2365" s="2">
        <v>107</v>
      </c>
      <c r="H2365" s="2"/>
      <c r="I2365" s="3">
        <v>42588</v>
      </c>
      <c r="J2365" s="3">
        <v>42599</v>
      </c>
      <c r="K2365" s="3" t="s">
        <v>2540</v>
      </c>
      <c r="L2365" s="17">
        <f t="shared" si="396"/>
        <v>272.20999999999998</v>
      </c>
      <c r="M2365" s="20">
        <f t="shared" si="397"/>
        <v>0.87502296021454029</v>
      </c>
      <c r="N2365" s="2">
        <v>11</v>
      </c>
      <c r="O2365" s="2">
        <v>4200000</v>
      </c>
      <c r="P2365" s="2">
        <v>6520000</v>
      </c>
      <c r="Q2365" s="2">
        <f t="shared" si="398"/>
        <v>2320000</v>
      </c>
      <c r="R2365" s="4">
        <f t="shared" si="399"/>
        <v>0.55238095238095242</v>
      </c>
      <c r="S2365" s="2"/>
      <c r="T2365" s="9">
        <f t="shared" si="400"/>
        <v>39252.336448598129</v>
      </c>
      <c r="U2365" s="2">
        <v>60935</v>
      </c>
      <c r="V2365" s="5">
        <f t="shared" si="401"/>
        <v>21682.663551401871</v>
      </c>
      <c r="W2365" s="4">
        <f t="shared" si="402"/>
        <v>0.55239166666666673</v>
      </c>
      <c r="X2365" s="22">
        <f t="shared" si="403"/>
        <v>34346.695634589429</v>
      </c>
      <c r="Y2365" s="22">
        <f t="shared" si="404"/>
        <v>53319.524080673014</v>
      </c>
      <c r="Z2365" s="22">
        <f t="shared" si="406"/>
        <v>5705189.0766320126</v>
      </c>
      <c r="AA2365" s="11">
        <v>36688</v>
      </c>
      <c r="AB2365" s="2">
        <v>1983</v>
      </c>
      <c r="AC2365" s="2">
        <f t="shared" si="405"/>
        <v>33</v>
      </c>
      <c r="AD2365" s="2" t="s">
        <v>102</v>
      </c>
    </row>
    <row r="2366" spans="1:30" x14ac:dyDescent="0.2">
      <c r="A2366">
        <v>33</v>
      </c>
      <c r="B2366" s="2" t="s">
        <v>938</v>
      </c>
      <c r="C2366" s="2" t="s">
        <v>22</v>
      </c>
      <c r="D2366" s="2" t="s">
        <v>23</v>
      </c>
      <c r="E2366" s="2" t="s">
        <v>2767</v>
      </c>
      <c r="F2366" s="2" t="s">
        <v>2776</v>
      </c>
      <c r="G2366" s="2">
        <v>54</v>
      </c>
      <c r="H2366" s="2">
        <v>57</v>
      </c>
      <c r="I2366" s="3">
        <v>42588</v>
      </c>
      <c r="J2366" s="3">
        <v>42599</v>
      </c>
      <c r="K2366" s="3" t="s">
        <v>2540</v>
      </c>
      <c r="L2366" s="17">
        <f t="shared" si="396"/>
        <v>272.20999999999998</v>
      </c>
      <c r="M2366" s="20">
        <f t="shared" si="397"/>
        <v>0.87502296021454029</v>
      </c>
      <c r="N2366" s="2">
        <v>11</v>
      </c>
      <c r="O2366" s="2">
        <v>4200000</v>
      </c>
      <c r="P2366" s="2">
        <v>4200000</v>
      </c>
      <c r="Q2366" s="2">
        <f t="shared" si="398"/>
        <v>0</v>
      </c>
      <c r="R2366" s="4">
        <f t="shared" si="399"/>
        <v>0</v>
      </c>
      <c r="S2366" s="2"/>
      <c r="T2366" s="9">
        <f t="shared" si="400"/>
        <v>77777.777777777781</v>
      </c>
      <c r="U2366" s="2">
        <v>77778</v>
      </c>
      <c r="V2366" s="5">
        <f t="shared" si="401"/>
        <v>0.22222222221898846</v>
      </c>
      <c r="W2366" s="4">
        <f t="shared" si="402"/>
        <v>2.8571428571012802E-6</v>
      </c>
      <c r="X2366" s="22">
        <f t="shared" si="403"/>
        <v>68057.341350019808</v>
      </c>
      <c r="Y2366" s="22">
        <f t="shared" si="404"/>
        <v>68057.535799566511</v>
      </c>
      <c r="Z2366" s="22">
        <f t="shared" si="406"/>
        <v>3675106.9331765915</v>
      </c>
      <c r="AA2366" s="11">
        <v>4003</v>
      </c>
      <c r="AB2366" s="2">
        <v>1890</v>
      </c>
      <c r="AC2366" s="2">
        <f t="shared" si="405"/>
        <v>126</v>
      </c>
      <c r="AD2366" s="2" t="s">
        <v>161</v>
      </c>
    </row>
    <row r="2367" spans="1:30" x14ac:dyDescent="0.2">
      <c r="A2367">
        <v>33</v>
      </c>
      <c r="B2367" s="2" t="s">
        <v>104</v>
      </c>
      <c r="C2367" s="2" t="s">
        <v>22</v>
      </c>
      <c r="D2367" s="2" t="s">
        <v>23</v>
      </c>
      <c r="E2367" s="2" t="s">
        <v>2767</v>
      </c>
      <c r="F2367" s="2" t="s">
        <v>2776</v>
      </c>
      <c r="G2367" s="2">
        <v>50</v>
      </c>
      <c r="H2367" s="2">
        <v>57</v>
      </c>
      <c r="I2367" s="3">
        <v>42589</v>
      </c>
      <c r="J2367" s="3">
        <v>42600</v>
      </c>
      <c r="K2367" s="3" t="s">
        <v>2540</v>
      </c>
      <c r="L2367" s="17">
        <f t="shared" si="396"/>
        <v>272.20999999999998</v>
      </c>
      <c r="M2367" s="20">
        <f t="shared" si="397"/>
        <v>0.87502296021454029</v>
      </c>
      <c r="N2367" s="2">
        <v>11</v>
      </c>
      <c r="O2367" s="2">
        <v>4600000</v>
      </c>
      <c r="P2367" s="2">
        <v>4800000</v>
      </c>
      <c r="Q2367" s="2">
        <f t="shared" si="398"/>
        <v>200000</v>
      </c>
      <c r="R2367" s="4">
        <f t="shared" si="399"/>
        <v>4.3478260869565216E-2</v>
      </c>
      <c r="S2367" s="2"/>
      <c r="T2367" s="9">
        <f t="shared" si="400"/>
        <v>92000</v>
      </c>
      <c r="U2367" s="2">
        <v>96000</v>
      </c>
      <c r="V2367" s="5">
        <f t="shared" si="401"/>
        <v>4000</v>
      </c>
      <c r="W2367" s="4">
        <f t="shared" si="402"/>
        <v>4.3478260869565216E-2</v>
      </c>
      <c r="X2367" s="22">
        <f t="shared" si="403"/>
        <v>80502.112339737709</v>
      </c>
      <c r="Y2367" s="22">
        <f t="shared" si="404"/>
        <v>84002.204180595872</v>
      </c>
      <c r="Z2367" s="22">
        <f t="shared" si="406"/>
        <v>4200110.2090297937</v>
      </c>
      <c r="AA2367" s="11">
        <v>1259</v>
      </c>
      <c r="AB2367" s="2">
        <v>2007</v>
      </c>
      <c r="AC2367" s="2">
        <f t="shared" si="405"/>
        <v>9</v>
      </c>
      <c r="AD2367" s="2" t="s">
        <v>217</v>
      </c>
    </row>
    <row r="2368" spans="1:30" x14ac:dyDescent="0.2">
      <c r="A2368">
        <v>34</v>
      </c>
      <c r="B2368" s="2" t="s">
        <v>2170</v>
      </c>
      <c r="C2368" s="2" t="s">
        <v>22</v>
      </c>
      <c r="D2368" s="2" t="s">
        <v>23</v>
      </c>
      <c r="E2368" s="2" t="s">
        <v>2767</v>
      </c>
      <c r="F2368" s="2" t="s">
        <v>2776</v>
      </c>
      <c r="G2368" s="2">
        <v>99</v>
      </c>
      <c r="H2368" s="2">
        <v>108</v>
      </c>
      <c r="I2368" s="3">
        <v>42594</v>
      </c>
      <c r="J2368" s="3">
        <v>42605</v>
      </c>
      <c r="K2368" s="3" t="s">
        <v>2540</v>
      </c>
      <c r="L2368" s="17">
        <f t="shared" si="396"/>
        <v>272.20999999999998</v>
      </c>
      <c r="M2368" s="20">
        <f t="shared" si="397"/>
        <v>0.87502296021454029</v>
      </c>
      <c r="N2368" s="2">
        <v>11</v>
      </c>
      <c r="O2368" s="2">
        <v>6250000</v>
      </c>
      <c r="P2368" s="2">
        <v>7300000</v>
      </c>
      <c r="Q2368" s="2">
        <f t="shared" si="398"/>
        <v>1050000</v>
      </c>
      <c r="R2368" s="4">
        <f t="shared" si="399"/>
        <v>0.16800000000000001</v>
      </c>
      <c r="S2368" s="2">
        <v>89383</v>
      </c>
      <c r="T2368" s="9">
        <f t="shared" si="400"/>
        <v>64034.171717171717</v>
      </c>
      <c r="U2368" s="2">
        <v>74640</v>
      </c>
      <c r="V2368" s="5">
        <f t="shared" si="401"/>
        <v>10605.828282828283</v>
      </c>
      <c r="W2368" s="4">
        <f t="shared" si="402"/>
        <v>0.165627632846919</v>
      </c>
      <c r="X2368" s="22">
        <f t="shared" si="403"/>
        <v>56031.370490845788</v>
      </c>
      <c r="Y2368" s="22">
        <f t="shared" si="404"/>
        <v>65311.713750413284</v>
      </c>
      <c r="Z2368" s="22">
        <f t="shared" si="406"/>
        <v>6465859.6612909148</v>
      </c>
      <c r="AA2368" s="11">
        <v>1884</v>
      </c>
      <c r="AB2368" s="2">
        <v>1984</v>
      </c>
      <c r="AC2368" s="2">
        <f t="shared" si="405"/>
        <v>32</v>
      </c>
      <c r="AD2368" s="2" t="s">
        <v>161</v>
      </c>
    </row>
    <row r="2369" spans="1:30" x14ac:dyDescent="0.2">
      <c r="A2369">
        <v>34</v>
      </c>
      <c r="B2369" s="2" t="s">
        <v>1062</v>
      </c>
      <c r="C2369" s="2" t="s">
        <v>22</v>
      </c>
      <c r="D2369" s="2" t="s">
        <v>23</v>
      </c>
      <c r="E2369" s="2" t="s">
        <v>2767</v>
      </c>
      <c r="F2369" s="2" t="s">
        <v>2776</v>
      </c>
      <c r="G2369" s="2">
        <v>57</v>
      </c>
      <c r="H2369" s="2">
        <v>62</v>
      </c>
      <c r="I2369" s="3">
        <v>42594</v>
      </c>
      <c r="J2369" s="3">
        <v>42605</v>
      </c>
      <c r="K2369" s="3" t="s">
        <v>2540</v>
      </c>
      <c r="L2369" s="17">
        <f t="shared" si="396"/>
        <v>272.20999999999998</v>
      </c>
      <c r="M2369" s="20">
        <f t="shared" si="397"/>
        <v>0.87502296021454029</v>
      </c>
      <c r="N2369" s="2">
        <v>11</v>
      </c>
      <c r="O2369" s="2">
        <v>3100000</v>
      </c>
      <c r="P2369" s="2">
        <v>3750000</v>
      </c>
      <c r="Q2369" s="2">
        <f t="shared" si="398"/>
        <v>650000</v>
      </c>
      <c r="R2369" s="4">
        <f t="shared" si="399"/>
        <v>0.20967741935483872</v>
      </c>
      <c r="S2369" s="2"/>
      <c r="T2369" s="9">
        <f t="shared" si="400"/>
        <v>54385.964912280702</v>
      </c>
      <c r="U2369" s="2">
        <v>65789</v>
      </c>
      <c r="V2369" s="5">
        <f t="shared" si="401"/>
        <v>11403.035087719298</v>
      </c>
      <c r="W2369" s="4">
        <f t="shared" si="402"/>
        <v>0.20966870967741935</v>
      </c>
      <c r="X2369" s="22">
        <f t="shared" si="403"/>
        <v>47588.968011667981</v>
      </c>
      <c r="Y2369" s="22">
        <f t="shared" si="404"/>
        <v>57566.885529554391</v>
      </c>
      <c r="Z2369" s="22">
        <f t="shared" si="406"/>
        <v>3281312.4751846003</v>
      </c>
      <c r="AA2369" s="2"/>
      <c r="AB2369" s="2">
        <v>1976</v>
      </c>
      <c r="AC2369" s="2">
        <f t="shared" si="405"/>
        <v>40</v>
      </c>
      <c r="AD2369" s="2" t="s">
        <v>583</v>
      </c>
    </row>
    <row r="2370" spans="1:30" x14ac:dyDescent="0.2">
      <c r="A2370">
        <v>34</v>
      </c>
      <c r="B2370" s="2" t="s">
        <v>1811</v>
      </c>
      <c r="C2370" s="2" t="s">
        <v>22</v>
      </c>
      <c r="D2370" s="2" t="s">
        <v>23</v>
      </c>
      <c r="E2370" s="2" t="s">
        <v>2767</v>
      </c>
      <c r="F2370" s="2" t="s">
        <v>2776</v>
      </c>
      <c r="G2370" s="2">
        <v>112</v>
      </c>
      <c r="H2370" s="2">
        <v>127</v>
      </c>
      <c r="I2370" s="3">
        <v>42594</v>
      </c>
      <c r="J2370" s="3">
        <v>42605</v>
      </c>
      <c r="K2370" s="3" t="s">
        <v>2540</v>
      </c>
      <c r="L2370" s="17">
        <f t="shared" ref="L2370:L2433" si="407">IF(K2370="Januar",238.19,IF(K2370="Februar",240.59,IF(K2370="Mars",245.99,IF(K2370="April",250.79,IF(K2370="Mai",256.52,IF(K2370="Juni",259.83,IF(K2370="Juli",265.66,IF(K2370="August",272.21,IF(K2370="September",275.91,IF(K2370="Oktober",281.13,IF(K2370="November",284.38,IF(K2370="Desember",287.34,0))))))))))))</f>
        <v>272.20999999999998</v>
      </c>
      <c r="M2370" s="20">
        <f t="shared" ref="M2370:M2433" si="408">$L$2/L2370</f>
        <v>0.87502296021454029</v>
      </c>
      <c r="N2370" s="2">
        <v>11</v>
      </c>
      <c r="O2370" s="2">
        <v>5500000</v>
      </c>
      <c r="P2370" s="2">
        <v>5600000</v>
      </c>
      <c r="Q2370" s="2">
        <f t="shared" ref="Q2370:Q2433" si="409">P2370-O2370</f>
        <v>100000</v>
      </c>
      <c r="R2370" s="4">
        <f t="shared" ref="R2370:R2433" si="410">Q2370/O2370</f>
        <v>1.8181818181818181E-2</v>
      </c>
      <c r="S2370" s="2"/>
      <c r="T2370" s="9">
        <f t="shared" ref="T2370:T2433" si="411">(O2370+S2370)/G2370</f>
        <v>49107.142857142855</v>
      </c>
      <c r="U2370" s="2">
        <v>50000</v>
      </c>
      <c r="V2370" s="5">
        <f t="shared" ref="V2370:V2433" si="412">U2370-T2370</f>
        <v>892.85714285714494</v>
      </c>
      <c r="W2370" s="4">
        <f t="shared" ref="W2370:W2433" si="413">V2370/T2370</f>
        <v>1.8181818181818226E-2</v>
      </c>
      <c r="X2370" s="22">
        <f t="shared" ref="X2370:X2433" si="414">T2370*M2370</f>
        <v>42969.877510535458</v>
      </c>
      <c r="Y2370" s="22">
        <f t="shared" ref="Y2370:Y2433" si="415">U2370*M2370</f>
        <v>43751.148010727018</v>
      </c>
      <c r="Z2370" s="22">
        <f t="shared" si="406"/>
        <v>4900128.577201426</v>
      </c>
      <c r="AA2370" s="2"/>
      <c r="AB2370" s="2">
        <v>1975</v>
      </c>
      <c r="AC2370" s="2">
        <f t="shared" ref="AC2370:AC2433" si="416">2016-AB2370</f>
        <v>41</v>
      </c>
      <c r="AD2370" s="2" t="s">
        <v>29</v>
      </c>
    </row>
    <row r="2371" spans="1:30" x14ac:dyDescent="0.2">
      <c r="A2371">
        <v>34</v>
      </c>
      <c r="B2371" s="2" t="s">
        <v>356</v>
      </c>
      <c r="C2371" s="2" t="s">
        <v>22</v>
      </c>
      <c r="D2371" s="2" t="s">
        <v>23</v>
      </c>
      <c r="E2371" s="2" t="s">
        <v>2767</v>
      </c>
      <c r="F2371" s="2" t="s">
        <v>2776</v>
      </c>
      <c r="G2371" s="2">
        <v>75</v>
      </c>
      <c r="H2371" s="2">
        <v>83</v>
      </c>
      <c r="I2371" s="3">
        <v>42594</v>
      </c>
      <c r="J2371" s="3">
        <v>42605</v>
      </c>
      <c r="K2371" s="3" t="s">
        <v>2540</v>
      </c>
      <c r="L2371" s="17">
        <f t="shared" si="407"/>
        <v>272.20999999999998</v>
      </c>
      <c r="M2371" s="20">
        <f t="shared" si="408"/>
        <v>0.87502296021454029</v>
      </c>
      <c r="N2371" s="2">
        <v>11</v>
      </c>
      <c r="O2371" s="2">
        <v>5490000</v>
      </c>
      <c r="P2371" s="2">
        <v>5550000</v>
      </c>
      <c r="Q2371" s="2">
        <f t="shared" si="409"/>
        <v>60000</v>
      </c>
      <c r="R2371" s="4">
        <f t="shared" si="410"/>
        <v>1.092896174863388E-2</v>
      </c>
      <c r="S2371" s="2"/>
      <c r="T2371" s="9">
        <f t="shared" si="411"/>
        <v>73200</v>
      </c>
      <c r="U2371" s="2">
        <v>74000</v>
      </c>
      <c r="V2371" s="5">
        <f t="shared" si="412"/>
        <v>800</v>
      </c>
      <c r="W2371" s="4">
        <f t="shared" si="413"/>
        <v>1.092896174863388E-2</v>
      </c>
      <c r="X2371" s="22">
        <f t="shared" si="414"/>
        <v>64051.680687704349</v>
      </c>
      <c r="Y2371" s="22">
        <f t="shared" si="415"/>
        <v>64751.699055875979</v>
      </c>
      <c r="Z2371" s="22">
        <f t="shared" ref="Z2371:Z2434" si="417">Y2371*G2371</f>
        <v>4856377.4291906981</v>
      </c>
      <c r="AA2371" s="11">
        <v>4894</v>
      </c>
      <c r="AB2371" s="2">
        <v>1962</v>
      </c>
      <c r="AC2371" s="2">
        <f t="shared" si="416"/>
        <v>54</v>
      </c>
      <c r="AD2371" s="2" t="s">
        <v>94</v>
      </c>
    </row>
    <row r="2372" spans="1:30" x14ac:dyDescent="0.2">
      <c r="A2372">
        <v>34</v>
      </c>
      <c r="B2372" s="2" t="s">
        <v>104</v>
      </c>
      <c r="C2372" s="2" t="s">
        <v>22</v>
      </c>
      <c r="D2372" s="2" t="s">
        <v>23</v>
      </c>
      <c r="E2372" s="2" t="s">
        <v>2767</v>
      </c>
      <c r="F2372" s="2" t="s">
        <v>2776</v>
      </c>
      <c r="G2372" s="2">
        <v>26</v>
      </c>
      <c r="H2372" s="2">
        <v>29</v>
      </c>
      <c r="I2372" s="3">
        <v>42595</v>
      </c>
      <c r="J2372" s="3">
        <v>42606</v>
      </c>
      <c r="K2372" s="3" t="s">
        <v>2540</v>
      </c>
      <c r="L2372" s="17">
        <f t="shared" si="407"/>
        <v>272.20999999999998</v>
      </c>
      <c r="M2372" s="20">
        <f t="shared" si="408"/>
        <v>0.87502296021454029</v>
      </c>
      <c r="N2372" s="2">
        <v>11</v>
      </c>
      <c r="O2372" s="2">
        <v>2200000</v>
      </c>
      <c r="P2372" s="2">
        <v>2660000</v>
      </c>
      <c r="Q2372" s="2">
        <f t="shared" si="409"/>
        <v>460000</v>
      </c>
      <c r="R2372" s="4">
        <f t="shared" si="410"/>
        <v>0.20909090909090908</v>
      </c>
      <c r="S2372" s="2"/>
      <c r="T2372" s="9">
        <f t="shared" si="411"/>
        <v>84615.38461538461</v>
      </c>
      <c r="U2372" s="2">
        <v>102308</v>
      </c>
      <c r="V2372" s="5">
        <f t="shared" si="412"/>
        <v>17692.61538461539</v>
      </c>
      <c r="W2372" s="4">
        <f t="shared" si="413"/>
        <v>0.20909454545454553</v>
      </c>
      <c r="X2372" s="22">
        <f t="shared" si="414"/>
        <v>74040.40432584571</v>
      </c>
      <c r="Y2372" s="22">
        <f t="shared" si="415"/>
        <v>89521.849013629195</v>
      </c>
      <c r="Z2372" s="22">
        <f t="shared" si="417"/>
        <v>2327568.0743543589</v>
      </c>
      <c r="AA2372" s="11">
        <v>1259</v>
      </c>
      <c r="AB2372" s="2">
        <v>2007</v>
      </c>
      <c r="AC2372" s="2">
        <f t="shared" si="416"/>
        <v>9</v>
      </c>
      <c r="AD2372" s="2" t="s">
        <v>105</v>
      </c>
    </row>
    <row r="2373" spans="1:30" x14ac:dyDescent="0.2">
      <c r="A2373">
        <v>35</v>
      </c>
      <c r="B2373" s="2" t="s">
        <v>1071</v>
      </c>
      <c r="C2373" s="2" t="s">
        <v>22</v>
      </c>
      <c r="D2373" s="2" t="s">
        <v>23</v>
      </c>
      <c r="E2373" s="2" t="s">
        <v>2767</v>
      </c>
      <c r="F2373" s="2" t="s">
        <v>2776</v>
      </c>
      <c r="G2373" s="2">
        <v>62</v>
      </c>
      <c r="H2373" s="2">
        <v>68</v>
      </c>
      <c r="I2373" s="3">
        <v>42601</v>
      </c>
      <c r="J2373" s="3">
        <v>42612</v>
      </c>
      <c r="K2373" s="3" t="s">
        <v>2540</v>
      </c>
      <c r="L2373" s="17">
        <f t="shared" si="407"/>
        <v>272.20999999999998</v>
      </c>
      <c r="M2373" s="20">
        <f t="shared" si="408"/>
        <v>0.87502296021454029</v>
      </c>
      <c r="N2373" s="2">
        <v>11</v>
      </c>
      <c r="O2373" s="2">
        <v>4350000</v>
      </c>
      <c r="P2373" s="2">
        <v>4720000</v>
      </c>
      <c r="Q2373" s="2">
        <f t="shared" si="409"/>
        <v>370000</v>
      </c>
      <c r="R2373" s="4">
        <f t="shared" si="410"/>
        <v>8.5057471264367815E-2</v>
      </c>
      <c r="S2373" s="2"/>
      <c r="T2373" s="9">
        <f t="shared" si="411"/>
        <v>70161.290322580651</v>
      </c>
      <c r="U2373" s="2">
        <v>76129</v>
      </c>
      <c r="V2373" s="5">
        <f t="shared" si="412"/>
        <v>5967.7096774193487</v>
      </c>
      <c r="W2373" s="4">
        <f t="shared" si="413"/>
        <v>8.5057011494252779E-2</v>
      </c>
      <c r="X2373" s="22">
        <f t="shared" si="414"/>
        <v>61392.739950536299</v>
      </c>
      <c r="Y2373" s="22">
        <f t="shared" si="415"/>
        <v>66614.622938172732</v>
      </c>
      <c r="Z2373" s="22">
        <f t="shared" si="417"/>
        <v>4130106.6221667095</v>
      </c>
      <c r="AA2373" s="11">
        <v>18871</v>
      </c>
      <c r="AB2373" s="2">
        <v>2007</v>
      </c>
      <c r="AC2373" s="2">
        <f t="shared" si="416"/>
        <v>9</v>
      </c>
      <c r="AD2373" s="2" t="s">
        <v>105</v>
      </c>
    </row>
    <row r="2374" spans="1:30" x14ac:dyDescent="0.2">
      <c r="A2374">
        <v>35</v>
      </c>
      <c r="B2374" s="2" t="s">
        <v>1419</v>
      </c>
      <c r="C2374" s="2" t="s">
        <v>22</v>
      </c>
      <c r="D2374" s="2" t="s">
        <v>23</v>
      </c>
      <c r="E2374" s="2" t="s">
        <v>2767</v>
      </c>
      <c r="F2374" s="2" t="s">
        <v>2776</v>
      </c>
      <c r="G2374" s="2">
        <v>67</v>
      </c>
      <c r="H2374" s="2">
        <v>73</v>
      </c>
      <c r="I2374" s="3">
        <v>42601</v>
      </c>
      <c r="J2374" s="3">
        <v>42612</v>
      </c>
      <c r="K2374" s="3" t="s">
        <v>2540</v>
      </c>
      <c r="L2374" s="17">
        <f t="shared" si="407"/>
        <v>272.20999999999998</v>
      </c>
      <c r="M2374" s="20">
        <f t="shared" si="408"/>
        <v>0.87502296021454029</v>
      </c>
      <c r="N2374" s="2">
        <v>11</v>
      </c>
      <c r="O2374" s="2">
        <v>4000000</v>
      </c>
      <c r="P2374" s="2">
        <v>4330000</v>
      </c>
      <c r="Q2374" s="2">
        <f t="shared" si="409"/>
        <v>330000</v>
      </c>
      <c r="R2374" s="4">
        <f t="shared" si="410"/>
        <v>8.2500000000000004E-2</v>
      </c>
      <c r="S2374" s="2"/>
      <c r="T2374" s="9">
        <f t="shared" si="411"/>
        <v>59701.492537313432</v>
      </c>
      <c r="U2374" s="2">
        <v>64627</v>
      </c>
      <c r="V2374" s="5">
        <f t="shared" si="412"/>
        <v>4925.507462686568</v>
      </c>
      <c r="W2374" s="4">
        <f t="shared" si="413"/>
        <v>8.2502250000000013E-2</v>
      </c>
      <c r="X2374" s="22">
        <f t="shared" si="414"/>
        <v>52240.176729226288</v>
      </c>
      <c r="Y2374" s="22">
        <f t="shared" si="415"/>
        <v>56550.108849785094</v>
      </c>
      <c r="Z2374" s="22">
        <f t="shared" si="417"/>
        <v>3788857.2929356014</v>
      </c>
      <c r="AA2374" s="11">
        <v>1523</v>
      </c>
      <c r="AB2374" s="2">
        <v>1952</v>
      </c>
      <c r="AC2374" s="2">
        <f t="shared" si="416"/>
        <v>64</v>
      </c>
      <c r="AD2374" s="2" t="s">
        <v>46</v>
      </c>
    </row>
    <row r="2375" spans="1:30" x14ac:dyDescent="0.2">
      <c r="A2375">
        <v>35</v>
      </c>
      <c r="B2375" s="2" t="s">
        <v>548</v>
      </c>
      <c r="C2375" s="2" t="s">
        <v>22</v>
      </c>
      <c r="D2375" s="2" t="s">
        <v>23</v>
      </c>
      <c r="E2375" s="2" t="s">
        <v>2767</v>
      </c>
      <c r="F2375" s="2" t="s">
        <v>2776</v>
      </c>
      <c r="G2375" s="2">
        <v>45</v>
      </c>
      <c r="H2375" s="2">
        <v>51</v>
      </c>
      <c r="I2375" s="3">
        <v>42602</v>
      </c>
      <c r="J2375" s="3">
        <v>42613</v>
      </c>
      <c r="K2375" s="3" t="s">
        <v>2540</v>
      </c>
      <c r="L2375" s="17">
        <f t="shared" si="407"/>
        <v>272.20999999999998</v>
      </c>
      <c r="M2375" s="20">
        <f t="shared" si="408"/>
        <v>0.87502296021454029</v>
      </c>
      <c r="N2375" s="2">
        <v>11</v>
      </c>
      <c r="O2375" s="2">
        <v>3490000</v>
      </c>
      <c r="P2375" s="2">
        <v>3500000</v>
      </c>
      <c r="Q2375" s="2">
        <f t="shared" si="409"/>
        <v>10000</v>
      </c>
      <c r="R2375" s="4">
        <f t="shared" si="410"/>
        <v>2.8653295128939827E-3</v>
      </c>
      <c r="S2375" s="2"/>
      <c r="T2375" s="9">
        <f t="shared" si="411"/>
        <v>77555.555555555562</v>
      </c>
      <c r="U2375" s="2">
        <v>77778</v>
      </c>
      <c r="V2375" s="5">
        <f t="shared" si="412"/>
        <v>222.44444444443798</v>
      </c>
      <c r="W2375" s="4">
        <f t="shared" si="413"/>
        <v>2.8681948424067933E-3</v>
      </c>
      <c r="X2375" s="22">
        <f t="shared" si="414"/>
        <v>67862.891803305465</v>
      </c>
      <c r="Y2375" s="22">
        <f t="shared" si="415"/>
        <v>68057.535799566511</v>
      </c>
      <c r="Z2375" s="22">
        <f t="shared" si="417"/>
        <v>3062589.110980493</v>
      </c>
      <c r="AA2375" s="11">
        <v>18884</v>
      </c>
      <c r="AB2375" s="2">
        <v>2006</v>
      </c>
      <c r="AC2375" s="2">
        <f t="shared" si="416"/>
        <v>10</v>
      </c>
      <c r="AD2375" s="2" t="s">
        <v>37</v>
      </c>
    </row>
    <row r="2376" spans="1:30" x14ac:dyDescent="0.2">
      <c r="A2376">
        <v>35</v>
      </c>
      <c r="B2376" s="2" t="s">
        <v>2197</v>
      </c>
      <c r="C2376" s="2" t="s">
        <v>22</v>
      </c>
      <c r="D2376" s="2" t="s">
        <v>23</v>
      </c>
      <c r="E2376" s="2" t="s">
        <v>2767</v>
      </c>
      <c r="F2376" s="2" t="s">
        <v>2776</v>
      </c>
      <c r="G2376" s="2">
        <v>101</v>
      </c>
      <c r="H2376" s="2">
        <v>115</v>
      </c>
      <c r="I2376" s="3">
        <v>42602</v>
      </c>
      <c r="J2376" s="3">
        <v>42613</v>
      </c>
      <c r="K2376" s="3" t="s">
        <v>2540</v>
      </c>
      <c r="L2376" s="17">
        <f t="shared" si="407"/>
        <v>272.20999999999998</v>
      </c>
      <c r="M2376" s="20">
        <f t="shared" si="408"/>
        <v>0.87502296021454029</v>
      </c>
      <c r="N2376" s="2">
        <v>11</v>
      </c>
      <c r="O2376" s="2">
        <v>4500000</v>
      </c>
      <c r="P2376" s="2">
        <v>5550000</v>
      </c>
      <c r="Q2376" s="2">
        <f t="shared" si="409"/>
        <v>1050000</v>
      </c>
      <c r="R2376" s="4">
        <f t="shared" si="410"/>
        <v>0.23333333333333334</v>
      </c>
      <c r="S2376" s="2">
        <v>55945</v>
      </c>
      <c r="T2376" s="9">
        <f t="shared" si="411"/>
        <v>45108.366336633662</v>
      </c>
      <c r="U2376" s="2">
        <v>55504</v>
      </c>
      <c r="V2376" s="5">
        <f t="shared" si="412"/>
        <v>10395.633663366338</v>
      </c>
      <c r="W2376" s="4">
        <f t="shared" si="413"/>
        <v>0.23045910343518197</v>
      </c>
      <c r="X2376" s="22">
        <f t="shared" si="414"/>
        <v>39470.856242323105</v>
      </c>
      <c r="Y2376" s="22">
        <f t="shared" si="415"/>
        <v>48567.274383747841</v>
      </c>
      <c r="Z2376" s="22">
        <f t="shared" si="417"/>
        <v>4905294.7127585318</v>
      </c>
      <c r="AA2376" s="2"/>
      <c r="AB2376" s="2">
        <v>1983</v>
      </c>
      <c r="AC2376" s="2">
        <f t="shared" si="416"/>
        <v>33</v>
      </c>
      <c r="AD2376" s="2" t="s">
        <v>46</v>
      </c>
    </row>
    <row r="2377" spans="1:30" x14ac:dyDescent="0.2">
      <c r="A2377">
        <v>35</v>
      </c>
      <c r="B2377" s="2" t="s">
        <v>2530</v>
      </c>
      <c r="C2377" s="2" t="s">
        <v>22</v>
      </c>
      <c r="D2377" s="2" t="s">
        <v>23</v>
      </c>
      <c r="E2377" s="2" t="s">
        <v>2767</v>
      </c>
      <c r="F2377" s="2" t="s">
        <v>2776</v>
      </c>
      <c r="G2377" s="2">
        <v>251</v>
      </c>
      <c r="H2377" s="2">
        <v>276</v>
      </c>
      <c r="I2377" s="3">
        <v>42603</v>
      </c>
      <c r="J2377" s="3">
        <v>42614</v>
      </c>
      <c r="K2377" s="3" t="s">
        <v>2541</v>
      </c>
      <c r="L2377" s="17">
        <f t="shared" si="407"/>
        <v>275.91000000000003</v>
      </c>
      <c r="M2377" s="20">
        <f t="shared" si="408"/>
        <v>0.86328875357906554</v>
      </c>
      <c r="N2377" s="2">
        <v>11</v>
      </c>
      <c r="O2377" s="2">
        <v>13000000</v>
      </c>
      <c r="P2377" s="2">
        <v>13000000</v>
      </c>
      <c r="Q2377" s="2">
        <f t="shared" si="409"/>
        <v>0</v>
      </c>
      <c r="R2377" s="4">
        <f t="shared" si="410"/>
        <v>0</v>
      </c>
      <c r="S2377" s="2"/>
      <c r="T2377" s="9">
        <f t="shared" si="411"/>
        <v>51792.828685258966</v>
      </c>
      <c r="U2377" s="2">
        <v>51793</v>
      </c>
      <c r="V2377" s="5">
        <f t="shared" si="412"/>
        <v>0.17131474103371147</v>
      </c>
      <c r="W2377" s="4">
        <f t="shared" si="413"/>
        <v>3.3076923076508904E-6</v>
      </c>
      <c r="X2377" s="22">
        <f t="shared" si="414"/>
        <v>44712.166520031285</v>
      </c>
      <c r="Y2377" s="22">
        <f t="shared" si="415"/>
        <v>44712.314414120541</v>
      </c>
      <c r="Z2377" s="22">
        <f t="shared" si="417"/>
        <v>11222790.917944256</v>
      </c>
      <c r="AA2377" s="11">
        <v>3742</v>
      </c>
      <c r="AB2377" s="2">
        <v>1898</v>
      </c>
      <c r="AC2377" s="2">
        <f t="shared" si="416"/>
        <v>118</v>
      </c>
      <c r="AD2377" s="2" t="s">
        <v>127</v>
      </c>
    </row>
    <row r="2378" spans="1:30" x14ac:dyDescent="0.2">
      <c r="A2378">
        <v>36</v>
      </c>
      <c r="B2378" s="2" t="s">
        <v>627</v>
      </c>
      <c r="C2378" s="2" t="s">
        <v>22</v>
      </c>
      <c r="D2378" s="2" t="s">
        <v>23</v>
      </c>
      <c r="E2378" s="2" t="s">
        <v>2767</v>
      </c>
      <c r="F2378" s="2" t="s">
        <v>2776</v>
      </c>
      <c r="G2378" s="2">
        <v>47</v>
      </c>
      <c r="H2378" s="2">
        <v>52</v>
      </c>
      <c r="I2378" s="3">
        <v>42608</v>
      </c>
      <c r="J2378" s="3">
        <v>42619</v>
      </c>
      <c r="K2378" s="3" t="s">
        <v>2541</v>
      </c>
      <c r="L2378" s="17">
        <f t="shared" si="407"/>
        <v>275.91000000000003</v>
      </c>
      <c r="M2378" s="20">
        <f t="shared" si="408"/>
        <v>0.86328875357906554</v>
      </c>
      <c r="N2378" s="2">
        <v>11</v>
      </c>
      <c r="O2378" s="2">
        <v>3650000</v>
      </c>
      <c r="P2378" s="2">
        <v>4160000</v>
      </c>
      <c r="Q2378" s="2">
        <f t="shared" si="409"/>
        <v>510000</v>
      </c>
      <c r="R2378" s="4">
        <f t="shared" si="410"/>
        <v>0.13972602739726028</v>
      </c>
      <c r="S2378" s="2"/>
      <c r="T2378" s="9">
        <f t="shared" si="411"/>
        <v>77659.574468085106</v>
      </c>
      <c r="U2378" s="2">
        <v>88511</v>
      </c>
      <c r="V2378" s="5">
        <f t="shared" si="412"/>
        <v>10851.425531914894</v>
      </c>
      <c r="W2378" s="4">
        <f t="shared" si="413"/>
        <v>0.13973068493150687</v>
      </c>
      <c r="X2378" s="22">
        <f t="shared" si="414"/>
        <v>67042.637246033817</v>
      </c>
      <c r="Y2378" s="22">
        <f t="shared" si="415"/>
        <v>76410.550868036677</v>
      </c>
      <c r="Z2378" s="22">
        <f t="shared" si="417"/>
        <v>3591295.890797724</v>
      </c>
      <c r="AA2378" s="11">
        <v>1310</v>
      </c>
      <c r="AB2378" s="2">
        <v>2016</v>
      </c>
      <c r="AC2378" s="2">
        <f t="shared" si="416"/>
        <v>0</v>
      </c>
      <c r="AD2378" s="2" t="s">
        <v>362</v>
      </c>
    </row>
    <row r="2379" spans="1:30" x14ac:dyDescent="0.2">
      <c r="A2379">
        <v>36</v>
      </c>
      <c r="B2379" s="2" t="s">
        <v>308</v>
      </c>
      <c r="C2379" s="2" t="s">
        <v>22</v>
      </c>
      <c r="D2379" s="2" t="s">
        <v>23</v>
      </c>
      <c r="E2379" s="2" t="s">
        <v>2767</v>
      </c>
      <c r="F2379" s="2" t="s">
        <v>2776</v>
      </c>
      <c r="G2379" s="2">
        <v>38</v>
      </c>
      <c r="H2379" s="2">
        <v>42</v>
      </c>
      <c r="I2379" s="3">
        <v>42608</v>
      </c>
      <c r="J2379" s="3">
        <v>42619</v>
      </c>
      <c r="K2379" s="3" t="s">
        <v>2541</v>
      </c>
      <c r="L2379" s="17">
        <f t="shared" si="407"/>
        <v>275.91000000000003</v>
      </c>
      <c r="M2379" s="20">
        <f t="shared" si="408"/>
        <v>0.86328875357906554</v>
      </c>
      <c r="N2379" s="2">
        <v>11</v>
      </c>
      <c r="O2379" s="2">
        <v>2850000</v>
      </c>
      <c r="P2379" s="2">
        <v>2850000</v>
      </c>
      <c r="Q2379" s="2">
        <f t="shared" si="409"/>
        <v>0</v>
      </c>
      <c r="R2379" s="4">
        <f t="shared" si="410"/>
        <v>0</v>
      </c>
      <c r="S2379" s="2"/>
      <c r="T2379" s="9">
        <f t="shared" si="411"/>
        <v>75000</v>
      </c>
      <c r="U2379" s="2">
        <v>75000</v>
      </c>
      <c r="V2379" s="5">
        <f t="shared" si="412"/>
        <v>0</v>
      </c>
      <c r="W2379" s="4">
        <f t="shared" si="413"/>
        <v>0</v>
      </c>
      <c r="X2379" s="22">
        <f t="shared" si="414"/>
        <v>64746.656518429918</v>
      </c>
      <c r="Y2379" s="22">
        <f t="shared" si="415"/>
        <v>64746.656518429918</v>
      </c>
      <c r="Z2379" s="22">
        <f t="shared" si="417"/>
        <v>2460372.947700337</v>
      </c>
      <c r="AA2379" s="11">
        <v>2220</v>
      </c>
      <c r="AB2379" s="2">
        <v>1991</v>
      </c>
      <c r="AC2379" s="2">
        <f t="shared" si="416"/>
        <v>25</v>
      </c>
      <c r="AD2379" s="2" t="s">
        <v>48</v>
      </c>
    </row>
    <row r="2380" spans="1:30" x14ac:dyDescent="0.2">
      <c r="A2380">
        <v>36</v>
      </c>
      <c r="B2380" s="2" t="s">
        <v>2306</v>
      </c>
      <c r="C2380" s="2" t="s">
        <v>22</v>
      </c>
      <c r="D2380" s="2" t="s">
        <v>23</v>
      </c>
      <c r="E2380" s="2" t="s">
        <v>2767</v>
      </c>
      <c r="F2380" s="2" t="s">
        <v>2776</v>
      </c>
      <c r="G2380" s="2">
        <v>112</v>
      </c>
      <c r="H2380" s="2">
        <v>123</v>
      </c>
      <c r="I2380" s="3">
        <v>42608</v>
      </c>
      <c r="J2380" s="3">
        <v>42619</v>
      </c>
      <c r="K2380" s="3" t="s">
        <v>2541</v>
      </c>
      <c r="L2380" s="17">
        <f t="shared" si="407"/>
        <v>275.91000000000003</v>
      </c>
      <c r="M2380" s="20">
        <f t="shared" si="408"/>
        <v>0.86328875357906554</v>
      </c>
      <c r="N2380" s="2">
        <v>11</v>
      </c>
      <c r="O2380" s="2">
        <v>5950000</v>
      </c>
      <c r="P2380" s="2">
        <v>7700000</v>
      </c>
      <c r="Q2380" s="2">
        <f t="shared" si="409"/>
        <v>1750000</v>
      </c>
      <c r="R2380" s="4">
        <f t="shared" si="410"/>
        <v>0.29411764705882354</v>
      </c>
      <c r="S2380" s="2">
        <v>14821</v>
      </c>
      <c r="T2380" s="9">
        <f t="shared" si="411"/>
        <v>53257.330357142855</v>
      </c>
      <c r="U2380" s="2">
        <v>68882</v>
      </c>
      <c r="V2380" s="5">
        <f t="shared" si="412"/>
        <v>15624.669642857145</v>
      </c>
      <c r="W2380" s="4">
        <f t="shared" si="413"/>
        <v>0.29338063958666993</v>
      </c>
      <c r="X2380" s="22">
        <f t="shared" si="414"/>
        <v>45976.454342966383</v>
      </c>
      <c r="Y2380" s="22">
        <f t="shared" si="415"/>
        <v>59465.055924033193</v>
      </c>
      <c r="Z2380" s="22">
        <f t="shared" si="417"/>
        <v>6660086.2634917181</v>
      </c>
      <c r="AA2380" s="2"/>
      <c r="AB2380" s="2">
        <v>1983</v>
      </c>
      <c r="AC2380" s="2">
        <f t="shared" si="416"/>
        <v>33</v>
      </c>
      <c r="AD2380" s="2" t="s">
        <v>46</v>
      </c>
    </row>
    <row r="2381" spans="1:30" x14ac:dyDescent="0.2">
      <c r="A2381">
        <v>37</v>
      </c>
      <c r="B2381" s="2" t="s">
        <v>2473</v>
      </c>
      <c r="C2381" s="2" t="s">
        <v>22</v>
      </c>
      <c r="D2381" s="2" t="s">
        <v>23</v>
      </c>
      <c r="E2381" s="2" t="s">
        <v>2767</v>
      </c>
      <c r="F2381" s="2" t="s">
        <v>2776</v>
      </c>
      <c r="G2381" s="2">
        <v>146</v>
      </c>
      <c r="H2381" s="2">
        <v>162</v>
      </c>
      <c r="I2381" s="3">
        <v>42615</v>
      </c>
      <c r="J2381" s="3">
        <v>42626</v>
      </c>
      <c r="K2381" s="3" t="s">
        <v>2541</v>
      </c>
      <c r="L2381" s="17">
        <f t="shared" si="407"/>
        <v>275.91000000000003</v>
      </c>
      <c r="M2381" s="20">
        <f t="shared" si="408"/>
        <v>0.86328875357906554</v>
      </c>
      <c r="N2381" s="2">
        <v>11</v>
      </c>
      <c r="O2381" s="2">
        <v>8600000</v>
      </c>
      <c r="P2381" s="2">
        <v>9800000</v>
      </c>
      <c r="Q2381" s="2">
        <f t="shared" si="409"/>
        <v>1200000</v>
      </c>
      <c r="R2381" s="4">
        <f t="shared" si="410"/>
        <v>0.13953488372093023</v>
      </c>
      <c r="S2381" s="2"/>
      <c r="T2381" s="9">
        <f t="shared" si="411"/>
        <v>58904.109589041094</v>
      </c>
      <c r="U2381" s="2">
        <v>67123</v>
      </c>
      <c r="V2381" s="5">
        <f t="shared" si="412"/>
        <v>8218.8904109589057</v>
      </c>
      <c r="W2381" s="4">
        <f t="shared" si="413"/>
        <v>0.13953000000000004</v>
      </c>
      <c r="X2381" s="22">
        <f t="shared" si="414"/>
        <v>50851.255347807972</v>
      </c>
      <c r="Y2381" s="22">
        <f t="shared" si="415"/>
        <v>57946.531006487618</v>
      </c>
      <c r="Z2381" s="22">
        <f t="shared" si="417"/>
        <v>8460193.5269471928</v>
      </c>
      <c r="AA2381" s="11">
        <v>18129</v>
      </c>
      <c r="AB2381" s="2">
        <v>1996</v>
      </c>
      <c r="AC2381" s="2">
        <f t="shared" si="416"/>
        <v>20</v>
      </c>
      <c r="AD2381" s="2" t="s">
        <v>67</v>
      </c>
    </row>
    <row r="2382" spans="1:30" x14ac:dyDescent="0.2">
      <c r="A2382">
        <v>37</v>
      </c>
      <c r="B2382" s="2" t="s">
        <v>1328</v>
      </c>
      <c r="C2382" s="2" t="s">
        <v>22</v>
      </c>
      <c r="D2382" s="2" t="s">
        <v>23</v>
      </c>
      <c r="E2382" s="2" t="s">
        <v>2767</v>
      </c>
      <c r="F2382" s="2" t="s">
        <v>2776</v>
      </c>
      <c r="G2382" s="2">
        <v>142</v>
      </c>
      <c r="H2382" s="2">
        <v>163</v>
      </c>
      <c r="I2382" s="3">
        <v>42615</v>
      </c>
      <c r="J2382" s="3">
        <v>42626</v>
      </c>
      <c r="K2382" s="3" t="s">
        <v>2541</v>
      </c>
      <c r="L2382" s="17">
        <f t="shared" si="407"/>
        <v>275.91000000000003</v>
      </c>
      <c r="M2382" s="20">
        <f t="shared" si="408"/>
        <v>0.86328875357906554</v>
      </c>
      <c r="N2382" s="2">
        <v>11</v>
      </c>
      <c r="O2382" s="2">
        <v>8200000</v>
      </c>
      <c r="P2382" s="2">
        <v>9100000</v>
      </c>
      <c r="Q2382" s="2">
        <f t="shared" si="409"/>
        <v>900000</v>
      </c>
      <c r="R2382" s="4">
        <f t="shared" si="410"/>
        <v>0.10975609756097561</v>
      </c>
      <c r="S2382" s="2"/>
      <c r="T2382" s="9">
        <f t="shared" si="411"/>
        <v>57746.478873239437</v>
      </c>
      <c r="U2382" s="2">
        <v>64085</v>
      </c>
      <c r="V2382" s="5">
        <f t="shared" si="412"/>
        <v>6338.5211267605628</v>
      </c>
      <c r="W2382" s="4">
        <f t="shared" si="413"/>
        <v>0.10976463414634145</v>
      </c>
      <c r="X2382" s="22">
        <f t="shared" si="414"/>
        <v>49851.885770058718</v>
      </c>
      <c r="Y2382" s="22">
        <f t="shared" si="415"/>
        <v>55323.859773114418</v>
      </c>
      <c r="Z2382" s="22">
        <f t="shared" si="417"/>
        <v>7855988.087782247</v>
      </c>
      <c r="AA2382" s="11">
        <v>38753</v>
      </c>
      <c r="AB2382" s="2">
        <v>1982</v>
      </c>
      <c r="AC2382" s="2">
        <f t="shared" si="416"/>
        <v>34</v>
      </c>
      <c r="AD2382" s="2" t="s">
        <v>46</v>
      </c>
    </row>
    <row r="2383" spans="1:30" x14ac:dyDescent="0.2">
      <c r="A2383">
        <v>37</v>
      </c>
      <c r="B2383" s="2" t="s">
        <v>1563</v>
      </c>
      <c r="C2383" s="2" t="s">
        <v>22</v>
      </c>
      <c r="D2383" s="2" t="s">
        <v>23</v>
      </c>
      <c r="E2383" s="2" t="s">
        <v>2767</v>
      </c>
      <c r="F2383" s="2" t="s">
        <v>2776</v>
      </c>
      <c r="G2383" s="2">
        <v>71</v>
      </c>
      <c r="H2383" s="2">
        <v>79</v>
      </c>
      <c r="I2383" s="3">
        <v>42616</v>
      </c>
      <c r="J2383" s="3">
        <v>42627</v>
      </c>
      <c r="K2383" s="3" t="s">
        <v>2541</v>
      </c>
      <c r="L2383" s="17">
        <f t="shared" si="407"/>
        <v>275.91000000000003</v>
      </c>
      <c r="M2383" s="20">
        <f t="shared" si="408"/>
        <v>0.86328875357906554</v>
      </c>
      <c r="N2383" s="2">
        <v>11</v>
      </c>
      <c r="O2383" s="2">
        <v>3600000</v>
      </c>
      <c r="P2383" s="2">
        <v>4350000</v>
      </c>
      <c r="Q2383" s="2">
        <f t="shared" si="409"/>
        <v>750000</v>
      </c>
      <c r="R2383" s="4">
        <f t="shared" si="410"/>
        <v>0.20833333333333334</v>
      </c>
      <c r="S2383" s="2">
        <v>31339</v>
      </c>
      <c r="T2383" s="9">
        <f t="shared" si="411"/>
        <v>51145.619718309856</v>
      </c>
      <c r="U2383" s="2">
        <v>61709</v>
      </c>
      <c r="V2383" s="5">
        <f t="shared" si="412"/>
        <v>10563.380281690144</v>
      </c>
      <c r="W2383" s="4">
        <f t="shared" si="413"/>
        <v>0.20653538543220568</v>
      </c>
      <c r="X2383" s="22">
        <f t="shared" si="414"/>
        <v>44153.438297648594</v>
      </c>
      <c r="Y2383" s="22">
        <f t="shared" si="415"/>
        <v>53272.685694610554</v>
      </c>
      <c r="Z2383" s="22">
        <f t="shared" si="417"/>
        <v>3782360.6843173495</v>
      </c>
      <c r="AA2383" s="11">
        <v>3699</v>
      </c>
      <c r="AB2383" s="2">
        <v>1956</v>
      </c>
      <c r="AC2383" s="2">
        <f t="shared" si="416"/>
        <v>60</v>
      </c>
      <c r="AD2383" s="2" t="s">
        <v>112</v>
      </c>
    </row>
    <row r="2384" spans="1:30" x14ac:dyDescent="0.2">
      <c r="A2384">
        <v>38</v>
      </c>
      <c r="B2384" s="2" t="s">
        <v>1758</v>
      </c>
      <c r="C2384" s="2" t="s">
        <v>22</v>
      </c>
      <c r="D2384" s="2" t="s">
        <v>23</v>
      </c>
      <c r="E2384" s="2" t="s">
        <v>2767</v>
      </c>
      <c r="F2384" s="2" t="s">
        <v>2776</v>
      </c>
      <c r="G2384" s="2">
        <v>77</v>
      </c>
      <c r="H2384" s="2">
        <v>89</v>
      </c>
      <c r="I2384" s="3">
        <v>42621</v>
      </c>
      <c r="J2384" s="3">
        <v>42632</v>
      </c>
      <c r="K2384" s="3" t="s">
        <v>2541</v>
      </c>
      <c r="L2384" s="17">
        <f t="shared" si="407"/>
        <v>275.91000000000003</v>
      </c>
      <c r="M2384" s="20">
        <f t="shared" si="408"/>
        <v>0.86328875357906554</v>
      </c>
      <c r="N2384" s="2">
        <v>11</v>
      </c>
      <c r="O2384" s="2">
        <v>5600000</v>
      </c>
      <c r="P2384" s="2">
        <v>6850000</v>
      </c>
      <c r="Q2384" s="2">
        <f t="shared" si="409"/>
        <v>1250000</v>
      </c>
      <c r="R2384" s="4">
        <f t="shared" si="410"/>
        <v>0.22321428571428573</v>
      </c>
      <c r="S2384" s="2"/>
      <c r="T2384" s="9">
        <f t="shared" si="411"/>
        <v>72727.272727272721</v>
      </c>
      <c r="U2384" s="2">
        <v>88961</v>
      </c>
      <c r="V2384" s="5">
        <f t="shared" si="412"/>
        <v>16233.727272727279</v>
      </c>
      <c r="W2384" s="4">
        <f t="shared" si="413"/>
        <v>0.2232137500000001</v>
      </c>
      <c r="X2384" s="22">
        <f t="shared" si="414"/>
        <v>62784.636623932034</v>
      </c>
      <c r="Y2384" s="22">
        <f t="shared" si="415"/>
        <v>76799.030807147254</v>
      </c>
      <c r="Z2384" s="22">
        <f t="shared" si="417"/>
        <v>5913525.3721503383</v>
      </c>
      <c r="AA2384" s="11">
        <v>1799</v>
      </c>
      <c r="AB2384" s="2">
        <v>2007</v>
      </c>
      <c r="AC2384" s="2">
        <f t="shared" si="416"/>
        <v>9</v>
      </c>
      <c r="AD2384" s="2" t="s">
        <v>46</v>
      </c>
    </row>
    <row r="2385" spans="1:30" x14ac:dyDescent="0.2">
      <c r="A2385">
        <v>38</v>
      </c>
      <c r="B2385" s="2" t="s">
        <v>627</v>
      </c>
      <c r="C2385" s="2" t="s">
        <v>22</v>
      </c>
      <c r="D2385" s="2" t="s">
        <v>23</v>
      </c>
      <c r="E2385" s="2" t="s">
        <v>2767</v>
      </c>
      <c r="F2385" s="2" t="s">
        <v>2776</v>
      </c>
      <c r="G2385" s="2">
        <v>48</v>
      </c>
      <c r="H2385" s="2">
        <v>54</v>
      </c>
      <c r="I2385" s="3">
        <v>42622</v>
      </c>
      <c r="J2385" s="3">
        <v>42633</v>
      </c>
      <c r="K2385" s="3" t="s">
        <v>2541</v>
      </c>
      <c r="L2385" s="17">
        <f t="shared" si="407"/>
        <v>275.91000000000003</v>
      </c>
      <c r="M2385" s="20">
        <f t="shared" si="408"/>
        <v>0.86328875357906554</v>
      </c>
      <c r="N2385" s="2">
        <v>11</v>
      </c>
      <c r="O2385" s="2">
        <v>3800000</v>
      </c>
      <c r="P2385" s="2">
        <v>4185000</v>
      </c>
      <c r="Q2385" s="2">
        <f t="shared" si="409"/>
        <v>385000</v>
      </c>
      <c r="R2385" s="4">
        <f t="shared" si="410"/>
        <v>0.10131578947368421</v>
      </c>
      <c r="S2385" s="2"/>
      <c r="T2385" s="9">
        <f t="shared" si="411"/>
        <v>79166.666666666672</v>
      </c>
      <c r="U2385" s="2">
        <v>87188</v>
      </c>
      <c r="V2385" s="5">
        <f t="shared" si="412"/>
        <v>8021.3333333333285</v>
      </c>
      <c r="W2385" s="4">
        <f t="shared" si="413"/>
        <v>0.10132210526315782</v>
      </c>
      <c r="X2385" s="22">
        <f t="shared" si="414"/>
        <v>68343.692991676027</v>
      </c>
      <c r="Y2385" s="22">
        <f t="shared" si="415"/>
        <v>75268.419847051569</v>
      </c>
      <c r="Z2385" s="22">
        <f t="shared" si="417"/>
        <v>3612884.1526584756</v>
      </c>
      <c r="AA2385" s="11">
        <v>1310</v>
      </c>
      <c r="AB2385" s="2">
        <v>2016</v>
      </c>
      <c r="AC2385" s="2">
        <f t="shared" si="416"/>
        <v>0</v>
      </c>
      <c r="AD2385" s="2" t="s">
        <v>127</v>
      </c>
    </row>
    <row r="2386" spans="1:30" x14ac:dyDescent="0.2">
      <c r="A2386">
        <v>38</v>
      </c>
      <c r="B2386" s="2" t="s">
        <v>1564</v>
      </c>
      <c r="C2386" s="2" t="s">
        <v>22</v>
      </c>
      <c r="D2386" s="2" t="s">
        <v>23</v>
      </c>
      <c r="E2386" s="2" t="s">
        <v>2767</v>
      </c>
      <c r="F2386" s="2" t="s">
        <v>2776</v>
      </c>
      <c r="G2386" s="2">
        <v>71</v>
      </c>
      <c r="H2386" s="2">
        <v>80</v>
      </c>
      <c r="I2386" s="3">
        <v>42622</v>
      </c>
      <c r="J2386" s="3">
        <v>42633</v>
      </c>
      <c r="K2386" s="3" t="s">
        <v>2541</v>
      </c>
      <c r="L2386" s="17">
        <f t="shared" si="407"/>
        <v>275.91000000000003</v>
      </c>
      <c r="M2386" s="20">
        <f t="shared" si="408"/>
        <v>0.86328875357906554</v>
      </c>
      <c r="N2386" s="2">
        <v>11</v>
      </c>
      <c r="O2386" s="2">
        <v>6500000</v>
      </c>
      <c r="P2386" s="2">
        <v>6150000</v>
      </c>
      <c r="Q2386" s="2">
        <f t="shared" si="409"/>
        <v>-350000</v>
      </c>
      <c r="R2386" s="4">
        <f t="shared" si="410"/>
        <v>-5.3846153846153849E-2</v>
      </c>
      <c r="S2386" s="2"/>
      <c r="T2386" s="9">
        <f t="shared" si="411"/>
        <v>91549.295774647893</v>
      </c>
      <c r="U2386" s="2">
        <v>86620</v>
      </c>
      <c r="V2386" s="5">
        <f t="shared" si="412"/>
        <v>-4929.2957746478933</v>
      </c>
      <c r="W2386" s="4">
        <f t="shared" si="413"/>
        <v>-5.3843076923076987E-2</v>
      </c>
      <c r="X2386" s="22">
        <f t="shared" si="414"/>
        <v>79033.477440336996</v>
      </c>
      <c r="Y2386" s="22">
        <f t="shared" si="415"/>
        <v>74778.071835018651</v>
      </c>
      <c r="Z2386" s="22">
        <f t="shared" si="417"/>
        <v>5309243.1002863245</v>
      </c>
      <c r="AA2386" s="11">
        <v>5830</v>
      </c>
      <c r="AB2386" s="2">
        <v>2009</v>
      </c>
      <c r="AC2386" s="2">
        <f t="shared" si="416"/>
        <v>7</v>
      </c>
      <c r="AD2386" s="2" t="s">
        <v>46</v>
      </c>
    </row>
    <row r="2387" spans="1:30" x14ac:dyDescent="0.2">
      <c r="A2387">
        <v>38</v>
      </c>
      <c r="B2387" s="2" t="s">
        <v>484</v>
      </c>
      <c r="C2387" s="2" t="s">
        <v>22</v>
      </c>
      <c r="D2387" s="2" t="s">
        <v>23</v>
      </c>
      <c r="E2387" s="2" t="s">
        <v>2767</v>
      </c>
      <c r="F2387" s="2" t="s">
        <v>2776</v>
      </c>
      <c r="G2387" s="2">
        <v>92</v>
      </c>
      <c r="H2387" s="2">
        <v>99</v>
      </c>
      <c r="I2387" s="3">
        <v>42622</v>
      </c>
      <c r="J2387" s="3">
        <v>42633</v>
      </c>
      <c r="K2387" s="3" t="s">
        <v>2541</v>
      </c>
      <c r="L2387" s="17">
        <f t="shared" si="407"/>
        <v>275.91000000000003</v>
      </c>
      <c r="M2387" s="20">
        <f t="shared" si="408"/>
        <v>0.86328875357906554</v>
      </c>
      <c r="N2387" s="2">
        <v>11</v>
      </c>
      <c r="O2387" s="2">
        <v>5990000</v>
      </c>
      <c r="P2387" s="2">
        <v>6600000</v>
      </c>
      <c r="Q2387" s="2">
        <f t="shared" si="409"/>
        <v>610000</v>
      </c>
      <c r="R2387" s="4">
        <f t="shared" si="410"/>
        <v>0.1018363939899833</v>
      </c>
      <c r="S2387" s="2"/>
      <c r="T2387" s="9">
        <f t="shared" si="411"/>
        <v>65108.695652173912</v>
      </c>
      <c r="U2387" s="2">
        <v>71739</v>
      </c>
      <c r="V2387" s="5">
        <f t="shared" si="412"/>
        <v>6630.3043478260879</v>
      </c>
      <c r="W2387" s="4">
        <f t="shared" si="413"/>
        <v>0.10183439065108515</v>
      </c>
      <c r="X2387" s="22">
        <f t="shared" si="414"/>
        <v>56207.604716723938</v>
      </c>
      <c r="Y2387" s="22">
        <f t="shared" si="415"/>
        <v>61931.47189300858</v>
      </c>
      <c r="Z2387" s="22">
        <f t="shared" si="417"/>
        <v>5697695.414156789</v>
      </c>
      <c r="AA2387" s="11">
        <v>13949</v>
      </c>
      <c r="AB2387" s="2">
        <v>2007</v>
      </c>
      <c r="AC2387" s="2">
        <f t="shared" si="416"/>
        <v>9</v>
      </c>
      <c r="AD2387" s="2" t="s">
        <v>37</v>
      </c>
    </row>
    <row r="2388" spans="1:30" x14ac:dyDescent="0.2">
      <c r="A2388">
        <v>38</v>
      </c>
      <c r="B2388" s="2" t="s">
        <v>870</v>
      </c>
      <c r="C2388" s="2" t="s">
        <v>22</v>
      </c>
      <c r="D2388" s="2" t="s">
        <v>23</v>
      </c>
      <c r="E2388" s="2" t="s">
        <v>2767</v>
      </c>
      <c r="F2388" s="2" t="s">
        <v>2776</v>
      </c>
      <c r="G2388" s="2">
        <v>66</v>
      </c>
      <c r="H2388" s="2">
        <v>72</v>
      </c>
      <c r="I2388" s="3">
        <v>42622</v>
      </c>
      <c r="J2388" s="3">
        <v>42633</v>
      </c>
      <c r="K2388" s="3" t="s">
        <v>2541</v>
      </c>
      <c r="L2388" s="17">
        <f t="shared" si="407"/>
        <v>275.91000000000003</v>
      </c>
      <c r="M2388" s="20">
        <f t="shared" si="408"/>
        <v>0.86328875357906554</v>
      </c>
      <c r="N2388" s="2">
        <v>11</v>
      </c>
      <c r="O2388" s="2">
        <v>4490000</v>
      </c>
      <c r="P2388" s="2">
        <v>5020000</v>
      </c>
      <c r="Q2388" s="2">
        <f t="shared" si="409"/>
        <v>530000</v>
      </c>
      <c r="R2388" s="4">
        <f t="shared" si="410"/>
        <v>0.11804008908685969</v>
      </c>
      <c r="S2388" s="2"/>
      <c r="T2388" s="9">
        <f t="shared" si="411"/>
        <v>68030.303030303025</v>
      </c>
      <c r="U2388" s="2">
        <v>76061</v>
      </c>
      <c r="V2388" s="5">
        <f t="shared" si="412"/>
        <v>8030.6969696969754</v>
      </c>
      <c r="W2388" s="4">
        <f t="shared" si="413"/>
        <v>0.11804587973273951</v>
      </c>
      <c r="X2388" s="22">
        <f t="shared" si="414"/>
        <v>58729.795508636424</v>
      </c>
      <c r="Y2388" s="22">
        <f t="shared" si="415"/>
        <v>65662.605885977304</v>
      </c>
      <c r="Z2388" s="22">
        <f t="shared" si="417"/>
        <v>4333731.9884745022</v>
      </c>
      <c r="AA2388" s="11">
        <v>18871</v>
      </c>
      <c r="AB2388" s="2">
        <v>2006</v>
      </c>
      <c r="AC2388" s="2">
        <f t="shared" si="416"/>
        <v>10</v>
      </c>
      <c r="AD2388" s="2" t="s">
        <v>94</v>
      </c>
    </row>
    <row r="2389" spans="1:30" x14ac:dyDescent="0.2">
      <c r="A2389">
        <v>38</v>
      </c>
      <c r="B2389" s="2" t="s">
        <v>2509</v>
      </c>
      <c r="C2389" s="2" t="s">
        <v>22</v>
      </c>
      <c r="D2389" s="2" t="s">
        <v>23</v>
      </c>
      <c r="E2389" s="2" t="s">
        <v>2767</v>
      </c>
      <c r="F2389" s="2" t="s">
        <v>2776</v>
      </c>
      <c r="G2389" s="2">
        <v>177</v>
      </c>
      <c r="H2389" s="2">
        <v>216</v>
      </c>
      <c r="I2389" s="3">
        <v>42622</v>
      </c>
      <c r="J2389" s="3">
        <v>42633</v>
      </c>
      <c r="K2389" s="3" t="s">
        <v>2541</v>
      </c>
      <c r="L2389" s="17">
        <f t="shared" si="407"/>
        <v>275.91000000000003</v>
      </c>
      <c r="M2389" s="20">
        <f t="shared" si="408"/>
        <v>0.86328875357906554</v>
      </c>
      <c r="N2389" s="2">
        <v>11</v>
      </c>
      <c r="O2389" s="2">
        <v>9900000</v>
      </c>
      <c r="P2389" s="2">
        <v>10000000</v>
      </c>
      <c r="Q2389" s="2">
        <f t="shared" si="409"/>
        <v>100000</v>
      </c>
      <c r="R2389" s="4">
        <f t="shared" si="410"/>
        <v>1.0101010101010102E-2</v>
      </c>
      <c r="S2389" s="2">
        <v>153531</v>
      </c>
      <c r="T2389" s="9">
        <f t="shared" si="411"/>
        <v>56799.610169491527</v>
      </c>
      <c r="U2389" s="2">
        <v>57365</v>
      </c>
      <c r="V2389" s="5">
        <f t="shared" si="412"/>
        <v>565.3898305084731</v>
      </c>
      <c r="W2389" s="4">
        <f t="shared" si="413"/>
        <v>9.9541146289795837E-3</v>
      </c>
      <c r="X2389" s="22">
        <f t="shared" si="414"/>
        <v>49034.464666997155</v>
      </c>
      <c r="Y2389" s="22">
        <f t="shared" si="415"/>
        <v>49522.559349063093</v>
      </c>
      <c r="Z2389" s="22">
        <f t="shared" si="417"/>
        <v>8765493.0047841668</v>
      </c>
      <c r="AA2389" s="11">
        <v>4634</v>
      </c>
      <c r="AB2389" s="2">
        <v>1989</v>
      </c>
      <c r="AC2389" s="2">
        <f t="shared" si="416"/>
        <v>27</v>
      </c>
      <c r="AD2389" s="2" t="s">
        <v>108</v>
      </c>
    </row>
    <row r="2390" spans="1:30" x14ac:dyDescent="0.2">
      <c r="A2390">
        <v>38</v>
      </c>
      <c r="B2390" s="2" t="s">
        <v>1670</v>
      </c>
      <c r="C2390" s="2" t="s">
        <v>22</v>
      </c>
      <c r="D2390" s="2" t="s">
        <v>23</v>
      </c>
      <c r="E2390" s="2" t="s">
        <v>2767</v>
      </c>
      <c r="F2390" s="2" t="s">
        <v>2776</v>
      </c>
      <c r="G2390" s="2">
        <v>74</v>
      </c>
      <c r="H2390" s="2">
        <v>78</v>
      </c>
      <c r="I2390" s="3">
        <v>42622</v>
      </c>
      <c r="J2390" s="3">
        <v>42633</v>
      </c>
      <c r="K2390" s="3" t="s">
        <v>2541</v>
      </c>
      <c r="L2390" s="17">
        <f t="shared" si="407"/>
        <v>275.91000000000003</v>
      </c>
      <c r="M2390" s="20">
        <f t="shared" si="408"/>
        <v>0.86328875357906554</v>
      </c>
      <c r="N2390" s="2">
        <v>11</v>
      </c>
      <c r="O2390" s="2">
        <v>3750000</v>
      </c>
      <c r="P2390" s="2">
        <v>4720000</v>
      </c>
      <c r="Q2390" s="2">
        <f t="shared" si="409"/>
        <v>970000</v>
      </c>
      <c r="R2390" s="4">
        <f t="shared" si="410"/>
        <v>0.25866666666666666</v>
      </c>
      <c r="S2390" s="2">
        <v>7016</v>
      </c>
      <c r="T2390" s="9">
        <f t="shared" si="411"/>
        <v>50770.486486486487</v>
      </c>
      <c r="U2390" s="2">
        <v>63879</v>
      </c>
      <c r="V2390" s="5">
        <f t="shared" si="412"/>
        <v>13108.513513513513</v>
      </c>
      <c r="W2390" s="4">
        <f t="shared" si="413"/>
        <v>0.25819160738202873</v>
      </c>
      <c r="X2390" s="22">
        <f t="shared" si="414"/>
        <v>43829.589997521711</v>
      </c>
      <c r="Y2390" s="22">
        <f t="shared" si="415"/>
        <v>55146.022289877124</v>
      </c>
      <c r="Z2390" s="22">
        <f t="shared" si="417"/>
        <v>4080805.649450907</v>
      </c>
      <c r="AA2390" s="2"/>
      <c r="AB2390" s="2">
        <v>1976</v>
      </c>
      <c r="AC2390" s="2">
        <f t="shared" si="416"/>
        <v>40</v>
      </c>
      <c r="AD2390" s="2" t="s">
        <v>583</v>
      </c>
    </row>
    <row r="2391" spans="1:30" x14ac:dyDescent="0.2">
      <c r="A2391">
        <v>38</v>
      </c>
      <c r="B2391" s="2" t="s">
        <v>2055</v>
      </c>
      <c r="C2391" s="2" t="s">
        <v>22</v>
      </c>
      <c r="D2391" s="2" t="s">
        <v>23</v>
      </c>
      <c r="E2391" s="2" t="s">
        <v>2767</v>
      </c>
      <c r="F2391" s="2" t="s">
        <v>2776</v>
      </c>
      <c r="G2391" s="2">
        <v>90</v>
      </c>
      <c r="H2391" s="2">
        <v>103</v>
      </c>
      <c r="I2391" s="3">
        <v>42623</v>
      </c>
      <c r="J2391" s="3">
        <v>42634</v>
      </c>
      <c r="K2391" s="3" t="s">
        <v>2541</v>
      </c>
      <c r="L2391" s="17">
        <f t="shared" si="407"/>
        <v>275.91000000000003</v>
      </c>
      <c r="M2391" s="20">
        <f t="shared" si="408"/>
        <v>0.86328875357906554</v>
      </c>
      <c r="N2391" s="2">
        <v>11</v>
      </c>
      <c r="O2391" s="2">
        <v>5500000</v>
      </c>
      <c r="P2391" s="2">
        <v>5800000</v>
      </c>
      <c r="Q2391" s="2">
        <f t="shared" si="409"/>
        <v>300000</v>
      </c>
      <c r="R2391" s="4">
        <f t="shared" si="410"/>
        <v>5.4545454545454543E-2</v>
      </c>
      <c r="S2391" s="2"/>
      <c r="T2391" s="9">
        <f t="shared" si="411"/>
        <v>61111.111111111109</v>
      </c>
      <c r="U2391" s="2">
        <v>64444</v>
      </c>
      <c r="V2391" s="5">
        <f t="shared" si="412"/>
        <v>3332.8888888888905</v>
      </c>
      <c r="W2391" s="4">
        <f t="shared" si="413"/>
        <v>5.4538181818181847E-2</v>
      </c>
      <c r="X2391" s="22">
        <f t="shared" si="414"/>
        <v>52756.534940942889</v>
      </c>
      <c r="Y2391" s="22">
        <f t="shared" si="415"/>
        <v>55633.7804356493</v>
      </c>
      <c r="Z2391" s="22">
        <f t="shared" si="417"/>
        <v>5007040.2392084366</v>
      </c>
      <c r="AA2391" s="11">
        <v>6928</v>
      </c>
      <c r="AB2391" s="2">
        <v>1996</v>
      </c>
      <c r="AC2391" s="2">
        <f t="shared" si="416"/>
        <v>20</v>
      </c>
      <c r="AD2391" s="2" t="s">
        <v>137</v>
      </c>
    </row>
    <row r="2392" spans="1:30" x14ac:dyDescent="0.2">
      <c r="A2392">
        <v>38</v>
      </c>
      <c r="B2392" s="2" t="s">
        <v>1496</v>
      </c>
      <c r="C2392" s="2" t="s">
        <v>22</v>
      </c>
      <c r="D2392" s="2" t="s">
        <v>23</v>
      </c>
      <c r="E2392" s="2" t="s">
        <v>2767</v>
      </c>
      <c r="F2392" s="2" t="s">
        <v>2776</v>
      </c>
      <c r="G2392" s="2">
        <v>69</v>
      </c>
      <c r="H2392" s="2">
        <v>76</v>
      </c>
      <c r="I2392" s="3">
        <v>42623</v>
      </c>
      <c r="J2392" s="3">
        <v>42634</v>
      </c>
      <c r="K2392" s="3" t="s">
        <v>2541</v>
      </c>
      <c r="L2392" s="17">
        <f t="shared" si="407"/>
        <v>275.91000000000003</v>
      </c>
      <c r="M2392" s="20">
        <f t="shared" si="408"/>
        <v>0.86328875357906554</v>
      </c>
      <c r="N2392" s="2">
        <v>11</v>
      </c>
      <c r="O2392" s="2">
        <v>3790000</v>
      </c>
      <c r="P2392" s="2">
        <v>4350000</v>
      </c>
      <c r="Q2392" s="2">
        <f t="shared" si="409"/>
        <v>560000</v>
      </c>
      <c r="R2392" s="4">
        <f t="shared" si="410"/>
        <v>0.14775725593667546</v>
      </c>
      <c r="S2392" s="2">
        <v>338068</v>
      </c>
      <c r="T2392" s="9">
        <f t="shared" si="411"/>
        <v>59827.072463768112</v>
      </c>
      <c r="U2392" s="2">
        <v>67943</v>
      </c>
      <c r="V2392" s="5">
        <f t="shared" si="412"/>
        <v>8115.9275362318876</v>
      </c>
      <c r="W2392" s="4">
        <f t="shared" si="413"/>
        <v>0.13565643782999706</v>
      </c>
      <c r="X2392" s="22">
        <f t="shared" si="414"/>
        <v>51648.038817530811</v>
      </c>
      <c r="Y2392" s="22">
        <f t="shared" si="415"/>
        <v>58654.427784422449</v>
      </c>
      <c r="Z2392" s="22">
        <f t="shared" si="417"/>
        <v>4047155.5171251488</v>
      </c>
      <c r="AA2392" s="11">
        <v>9873</v>
      </c>
      <c r="AB2392" s="2">
        <v>1959</v>
      </c>
      <c r="AC2392" s="2">
        <f t="shared" si="416"/>
        <v>57</v>
      </c>
      <c r="AD2392" s="2" t="s">
        <v>83</v>
      </c>
    </row>
    <row r="2393" spans="1:30" x14ac:dyDescent="0.2">
      <c r="A2393">
        <v>39</v>
      </c>
      <c r="B2393" s="2" t="s">
        <v>260</v>
      </c>
      <c r="C2393" s="2" t="s">
        <v>22</v>
      </c>
      <c r="D2393" s="2" t="s">
        <v>23</v>
      </c>
      <c r="E2393" s="2" t="s">
        <v>2767</v>
      </c>
      <c r="F2393" s="2" t="s">
        <v>2776</v>
      </c>
      <c r="G2393" s="2">
        <v>34</v>
      </c>
      <c r="H2393" s="2">
        <v>39</v>
      </c>
      <c r="I2393" s="3">
        <v>42628</v>
      </c>
      <c r="J2393" s="3">
        <v>42639</v>
      </c>
      <c r="K2393" s="3" t="s">
        <v>2541</v>
      </c>
      <c r="L2393" s="17">
        <f t="shared" si="407"/>
        <v>275.91000000000003</v>
      </c>
      <c r="M2393" s="20">
        <f t="shared" si="408"/>
        <v>0.86328875357906554</v>
      </c>
      <c r="N2393" s="2">
        <v>11</v>
      </c>
      <c r="O2393" s="2">
        <v>2450000</v>
      </c>
      <c r="P2393" s="2">
        <v>2450000</v>
      </c>
      <c r="Q2393" s="2">
        <f t="shared" si="409"/>
        <v>0</v>
      </c>
      <c r="R2393" s="4">
        <f t="shared" si="410"/>
        <v>0</v>
      </c>
      <c r="S2393" s="2">
        <v>158239</v>
      </c>
      <c r="T2393" s="9">
        <f t="shared" si="411"/>
        <v>76712.911764705888</v>
      </c>
      <c r="U2393" s="2">
        <v>76713</v>
      </c>
      <c r="V2393" s="5">
        <f t="shared" si="412"/>
        <v>8.8235294111655094E-2</v>
      </c>
      <c r="W2393" s="4">
        <f t="shared" si="413"/>
        <v>1.1502013426669385E-6</v>
      </c>
      <c r="X2393" s="22">
        <f t="shared" si="414"/>
        <v>66225.393980773777</v>
      </c>
      <c r="Y2393" s="22">
        <f t="shared" si="415"/>
        <v>66225.47015331086</v>
      </c>
      <c r="Z2393" s="22">
        <f t="shared" si="417"/>
        <v>2251665.9852125691</v>
      </c>
      <c r="AA2393" s="11">
        <v>1282</v>
      </c>
      <c r="AB2393" s="2">
        <v>1964</v>
      </c>
      <c r="AC2393" s="2">
        <f t="shared" si="416"/>
        <v>52</v>
      </c>
      <c r="AD2393" s="2" t="s">
        <v>200</v>
      </c>
    </row>
    <row r="2394" spans="1:30" x14ac:dyDescent="0.2">
      <c r="A2394">
        <v>39</v>
      </c>
      <c r="B2394" s="2" t="s">
        <v>1024</v>
      </c>
      <c r="C2394" s="2" t="s">
        <v>22</v>
      </c>
      <c r="D2394" s="2" t="s">
        <v>23</v>
      </c>
      <c r="E2394" s="2" t="s">
        <v>2767</v>
      </c>
      <c r="F2394" s="2" t="s">
        <v>2776</v>
      </c>
      <c r="G2394" s="2">
        <v>56</v>
      </c>
      <c r="H2394" s="2">
        <v>62</v>
      </c>
      <c r="I2394" s="3">
        <v>42629</v>
      </c>
      <c r="J2394" s="3">
        <v>42640</v>
      </c>
      <c r="K2394" s="3" t="s">
        <v>2541</v>
      </c>
      <c r="L2394" s="17">
        <f t="shared" si="407"/>
        <v>275.91000000000003</v>
      </c>
      <c r="M2394" s="20">
        <f t="shared" si="408"/>
        <v>0.86328875357906554</v>
      </c>
      <c r="N2394" s="2">
        <v>11</v>
      </c>
      <c r="O2394" s="2">
        <v>5350000</v>
      </c>
      <c r="P2394" s="2">
        <v>5700000</v>
      </c>
      <c r="Q2394" s="2">
        <f t="shared" si="409"/>
        <v>350000</v>
      </c>
      <c r="R2394" s="4">
        <f t="shared" si="410"/>
        <v>6.5420560747663545E-2</v>
      </c>
      <c r="S2394" s="2"/>
      <c r="T2394" s="9">
        <f t="shared" si="411"/>
        <v>95535.71428571429</v>
      </c>
      <c r="U2394" s="2">
        <v>101786</v>
      </c>
      <c r="V2394" s="5">
        <f t="shared" si="412"/>
        <v>6250.2857142857101</v>
      </c>
      <c r="W2394" s="4">
        <f t="shared" si="413"/>
        <v>6.5423551401869118E-2</v>
      </c>
      <c r="X2394" s="22">
        <f t="shared" si="414"/>
        <v>82474.907708000013</v>
      </c>
      <c r="Y2394" s="22">
        <f t="shared" si="415"/>
        <v>87870.709071798759</v>
      </c>
      <c r="Z2394" s="22">
        <f t="shared" si="417"/>
        <v>4920759.7080207309</v>
      </c>
      <c r="AA2394" s="11">
        <v>1310</v>
      </c>
      <c r="AB2394" s="2">
        <v>2016</v>
      </c>
      <c r="AC2394" s="2">
        <f t="shared" si="416"/>
        <v>0</v>
      </c>
      <c r="AD2394" s="2" t="s">
        <v>362</v>
      </c>
    </row>
    <row r="2395" spans="1:30" x14ac:dyDescent="0.2">
      <c r="A2395">
        <v>39</v>
      </c>
      <c r="B2395" s="2" t="s">
        <v>2070</v>
      </c>
      <c r="C2395" s="2" t="s">
        <v>22</v>
      </c>
      <c r="D2395" s="2" t="s">
        <v>23</v>
      </c>
      <c r="E2395" s="2" t="s">
        <v>2767</v>
      </c>
      <c r="F2395" s="2" t="s">
        <v>2776</v>
      </c>
      <c r="G2395" s="2">
        <v>91</v>
      </c>
      <c r="H2395" s="2">
        <v>105</v>
      </c>
      <c r="I2395" s="3">
        <v>42629</v>
      </c>
      <c r="J2395" s="3">
        <v>42640</v>
      </c>
      <c r="K2395" s="3" t="s">
        <v>2541</v>
      </c>
      <c r="L2395" s="17">
        <f t="shared" si="407"/>
        <v>275.91000000000003</v>
      </c>
      <c r="M2395" s="20">
        <f t="shared" si="408"/>
        <v>0.86328875357906554</v>
      </c>
      <c r="N2395" s="2">
        <v>11</v>
      </c>
      <c r="O2395" s="2">
        <v>6600000</v>
      </c>
      <c r="P2395" s="2">
        <v>6900000</v>
      </c>
      <c r="Q2395" s="2">
        <f t="shared" si="409"/>
        <v>300000</v>
      </c>
      <c r="R2395" s="4">
        <f t="shared" si="410"/>
        <v>4.5454545454545456E-2</v>
      </c>
      <c r="S2395" s="2">
        <v>15869</v>
      </c>
      <c r="T2395" s="9">
        <f t="shared" si="411"/>
        <v>72701.857142857145</v>
      </c>
      <c r="U2395" s="2">
        <v>75999</v>
      </c>
      <c r="V2395" s="5">
        <f t="shared" si="412"/>
        <v>3297.1428571428551</v>
      </c>
      <c r="W2395" s="4">
        <f t="shared" si="413"/>
        <v>4.5351563037297114E-2</v>
      </c>
      <c r="X2395" s="22">
        <f t="shared" si="414"/>
        <v>62762.695635740427</v>
      </c>
      <c r="Y2395" s="22">
        <f t="shared" si="415"/>
        <v>65609.081983255397</v>
      </c>
      <c r="Z2395" s="22">
        <f t="shared" si="417"/>
        <v>5970426.4604762411</v>
      </c>
      <c r="AA2395" s="11">
        <v>1575</v>
      </c>
      <c r="AB2395" s="2">
        <v>2005</v>
      </c>
      <c r="AC2395" s="2">
        <f t="shared" si="416"/>
        <v>11</v>
      </c>
      <c r="AD2395" s="2" t="s">
        <v>225</v>
      </c>
    </row>
    <row r="2396" spans="1:30" x14ac:dyDescent="0.2">
      <c r="A2396">
        <v>39</v>
      </c>
      <c r="B2396" s="2" t="s">
        <v>2489</v>
      </c>
      <c r="C2396" s="2" t="s">
        <v>22</v>
      </c>
      <c r="D2396" s="2" t="s">
        <v>23</v>
      </c>
      <c r="E2396" s="2" t="s">
        <v>2767</v>
      </c>
      <c r="F2396" s="2" t="s">
        <v>2776</v>
      </c>
      <c r="G2396" s="2">
        <v>158</v>
      </c>
      <c r="H2396" s="2">
        <v>174</v>
      </c>
      <c r="I2396" s="3">
        <v>42629</v>
      </c>
      <c r="J2396" s="3">
        <v>42640</v>
      </c>
      <c r="K2396" s="3" t="s">
        <v>2541</v>
      </c>
      <c r="L2396" s="17">
        <f t="shared" si="407"/>
        <v>275.91000000000003</v>
      </c>
      <c r="M2396" s="20">
        <f t="shared" si="408"/>
        <v>0.86328875357906554</v>
      </c>
      <c r="N2396" s="2">
        <v>11</v>
      </c>
      <c r="O2396" s="2">
        <v>7500000</v>
      </c>
      <c r="P2396" s="2">
        <v>7750000</v>
      </c>
      <c r="Q2396" s="2">
        <f t="shared" si="409"/>
        <v>250000</v>
      </c>
      <c r="R2396" s="4">
        <f t="shared" si="410"/>
        <v>3.3333333333333333E-2</v>
      </c>
      <c r="S2396" s="2"/>
      <c r="T2396" s="9">
        <f t="shared" si="411"/>
        <v>47468.354430379746</v>
      </c>
      <c r="U2396" s="2">
        <v>49051</v>
      </c>
      <c r="V2396" s="5">
        <f t="shared" si="412"/>
        <v>1582.6455696202538</v>
      </c>
      <c r="W2396" s="4">
        <f t="shared" si="413"/>
        <v>3.3341066666666683E-2</v>
      </c>
      <c r="X2396" s="22">
        <f t="shared" si="414"/>
        <v>40978.896530651844</v>
      </c>
      <c r="Y2396" s="22">
        <f t="shared" si="415"/>
        <v>42345.176651806745</v>
      </c>
      <c r="Z2396" s="22">
        <f t="shared" si="417"/>
        <v>6690537.9109854661</v>
      </c>
      <c r="AA2396" s="11">
        <v>14512</v>
      </c>
      <c r="AB2396" s="2">
        <v>1978</v>
      </c>
      <c r="AC2396" s="2">
        <f t="shared" si="416"/>
        <v>38</v>
      </c>
      <c r="AD2396" s="2" t="s">
        <v>108</v>
      </c>
    </row>
    <row r="2397" spans="1:30" x14ac:dyDescent="0.2">
      <c r="A2397">
        <v>39</v>
      </c>
      <c r="B2397" s="2" t="s">
        <v>2285</v>
      </c>
      <c r="C2397" s="2" t="s">
        <v>22</v>
      </c>
      <c r="D2397" s="2" t="s">
        <v>23</v>
      </c>
      <c r="E2397" s="2" t="s">
        <v>2767</v>
      </c>
      <c r="F2397" s="2" t="s">
        <v>2776</v>
      </c>
      <c r="G2397" s="2">
        <v>109</v>
      </c>
      <c r="H2397" s="2">
        <v>118</v>
      </c>
      <c r="I2397" s="3">
        <v>42629</v>
      </c>
      <c r="J2397" s="3">
        <v>42640</v>
      </c>
      <c r="K2397" s="3" t="s">
        <v>2541</v>
      </c>
      <c r="L2397" s="17">
        <f t="shared" si="407"/>
        <v>275.91000000000003</v>
      </c>
      <c r="M2397" s="20">
        <f t="shared" si="408"/>
        <v>0.86328875357906554</v>
      </c>
      <c r="N2397" s="2">
        <v>11</v>
      </c>
      <c r="O2397" s="2">
        <v>7690000</v>
      </c>
      <c r="P2397" s="2">
        <v>8600000</v>
      </c>
      <c r="Q2397" s="2">
        <f t="shared" si="409"/>
        <v>910000</v>
      </c>
      <c r="R2397" s="4">
        <f t="shared" si="410"/>
        <v>0.11833550065019506</v>
      </c>
      <c r="S2397" s="2"/>
      <c r="T2397" s="9">
        <f t="shared" si="411"/>
        <v>70550.458715596324</v>
      </c>
      <c r="U2397" s="2">
        <v>78899</v>
      </c>
      <c r="V2397" s="5">
        <f t="shared" si="412"/>
        <v>8348.5412844036764</v>
      </c>
      <c r="W2397" s="4">
        <f t="shared" si="413"/>
        <v>0.11833433029908984</v>
      </c>
      <c r="X2397" s="22">
        <f t="shared" si="414"/>
        <v>60905.417569018471</v>
      </c>
      <c r="Y2397" s="22">
        <f t="shared" si="415"/>
        <v>68112.619368634696</v>
      </c>
      <c r="Z2397" s="22">
        <f t="shared" si="417"/>
        <v>7424275.5111811822</v>
      </c>
      <c r="AA2397" s="2">
        <v>996</v>
      </c>
      <c r="AB2397" s="2">
        <v>1916</v>
      </c>
      <c r="AC2397" s="2">
        <f t="shared" si="416"/>
        <v>100</v>
      </c>
      <c r="AD2397" s="2" t="s">
        <v>1142</v>
      </c>
    </row>
    <row r="2398" spans="1:30" x14ac:dyDescent="0.2">
      <c r="A2398">
        <v>39</v>
      </c>
      <c r="B2398" s="2" t="s">
        <v>2502</v>
      </c>
      <c r="C2398" s="2" t="s">
        <v>22</v>
      </c>
      <c r="D2398" s="2" t="s">
        <v>23</v>
      </c>
      <c r="E2398" s="2" t="s">
        <v>2767</v>
      </c>
      <c r="F2398" s="2" t="s">
        <v>2776</v>
      </c>
      <c r="G2398" s="2">
        <v>166</v>
      </c>
      <c r="H2398" s="2">
        <v>181</v>
      </c>
      <c r="I2398" s="3">
        <v>42629</v>
      </c>
      <c r="J2398" s="3">
        <v>42640</v>
      </c>
      <c r="K2398" s="3" t="s">
        <v>2541</v>
      </c>
      <c r="L2398" s="17">
        <f t="shared" si="407"/>
        <v>275.91000000000003</v>
      </c>
      <c r="M2398" s="20">
        <f t="shared" si="408"/>
        <v>0.86328875357906554</v>
      </c>
      <c r="N2398" s="2">
        <v>11</v>
      </c>
      <c r="O2398" s="2">
        <v>13500000</v>
      </c>
      <c r="P2398" s="2">
        <v>13750000</v>
      </c>
      <c r="Q2398" s="2">
        <f t="shared" si="409"/>
        <v>250000</v>
      </c>
      <c r="R2398" s="4">
        <f t="shared" si="410"/>
        <v>1.8518518518518517E-2</v>
      </c>
      <c r="S2398" s="2">
        <v>197370</v>
      </c>
      <c r="T2398" s="9">
        <f t="shared" si="411"/>
        <v>82514.277108433729</v>
      </c>
      <c r="U2398" s="2">
        <v>84020</v>
      </c>
      <c r="V2398" s="5">
        <f t="shared" si="412"/>
        <v>1505.7228915662708</v>
      </c>
      <c r="W2398" s="4">
        <f t="shared" si="413"/>
        <v>1.8248028636154313E-2</v>
      </c>
      <c r="X2398" s="22">
        <f t="shared" si="414"/>
        <v>71233.64743741737</v>
      </c>
      <c r="Y2398" s="22">
        <f t="shared" si="415"/>
        <v>72533.521075713084</v>
      </c>
      <c r="Z2398" s="22">
        <f t="shared" si="417"/>
        <v>12040564.498568373</v>
      </c>
      <c r="AA2398" s="11">
        <v>11515</v>
      </c>
      <c r="AB2398" s="2">
        <v>1884</v>
      </c>
      <c r="AC2398" s="2">
        <f t="shared" si="416"/>
        <v>132</v>
      </c>
      <c r="AD2398" s="2" t="s">
        <v>67</v>
      </c>
    </row>
    <row r="2399" spans="1:30" x14ac:dyDescent="0.2">
      <c r="A2399">
        <v>39</v>
      </c>
      <c r="B2399" s="2" t="s">
        <v>2003</v>
      </c>
      <c r="C2399" s="2" t="s">
        <v>22</v>
      </c>
      <c r="D2399" s="2" t="s">
        <v>23</v>
      </c>
      <c r="E2399" s="2" t="s">
        <v>2767</v>
      </c>
      <c r="F2399" s="2" t="s">
        <v>2776</v>
      </c>
      <c r="G2399" s="2">
        <v>89</v>
      </c>
      <c r="H2399" s="2">
        <v>100</v>
      </c>
      <c r="I2399" s="3">
        <v>42630</v>
      </c>
      <c r="J2399" s="3">
        <v>42641</v>
      </c>
      <c r="K2399" s="3" t="s">
        <v>2541</v>
      </c>
      <c r="L2399" s="17">
        <f t="shared" si="407"/>
        <v>275.91000000000003</v>
      </c>
      <c r="M2399" s="20">
        <f t="shared" si="408"/>
        <v>0.86328875357906554</v>
      </c>
      <c r="N2399" s="2">
        <v>11</v>
      </c>
      <c r="O2399" s="2">
        <v>6750000</v>
      </c>
      <c r="P2399" s="2">
        <v>7200000</v>
      </c>
      <c r="Q2399" s="2">
        <f t="shared" si="409"/>
        <v>450000</v>
      </c>
      <c r="R2399" s="4">
        <f t="shared" si="410"/>
        <v>6.6666666666666666E-2</v>
      </c>
      <c r="S2399" s="2">
        <v>4343</v>
      </c>
      <c r="T2399" s="9">
        <f t="shared" si="411"/>
        <v>75891.494382022473</v>
      </c>
      <c r="U2399" s="2">
        <v>80948</v>
      </c>
      <c r="V2399" s="5">
        <f t="shared" si="412"/>
        <v>5056.5056179775274</v>
      </c>
      <c r="W2399" s="4">
        <f t="shared" si="413"/>
        <v>6.6628093953771658E-2</v>
      </c>
      <c r="X2399" s="22">
        <f t="shared" si="414"/>
        <v>65516.273592308833</v>
      </c>
      <c r="Y2399" s="22">
        <f t="shared" si="415"/>
        <v>69881.498024718196</v>
      </c>
      <c r="Z2399" s="22">
        <f t="shared" si="417"/>
        <v>6219453.3241999196</v>
      </c>
      <c r="AA2399" s="11">
        <v>4842</v>
      </c>
      <c r="AB2399" s="2">
        <v>2011</v>
      </c>
      <c r="AC2399" s="2">
        <f t="shared" si="416"/>
        <v>5</v>
      </c>
      <c r="AD2399" s="2" t="s">
        <v>27</v>
      </c>
    </row>
    <row r="2400" spans="1:30" x14ac:dyDescent="0.2">
      <c r="A2400">
        <v>40</v>
      </c>
      <c r="B2400" s="2" t="s">
        <v>2344</v>
      </c>
      <c r="C2400" s="2" t="s">
        <v>22</v>
      </c>
      <c r="D2400" s="2" t="s">
        <v>23</v>
      </c>
      <c r="E2400" s="2" t="s">
        <v>2767</v>
      </c>
      <c r="F2400" s="2" t="s">
        <v>2776</v>
      </c>
      <c r="G2400" s="2">
        <v>116</v>
      </c>
      <c r="H2400" s="2">
        <v>133</v>
      </c>
      <c r="I2400" s="3">
        <v>42635</v>
      </c>
      <c r="J2400" s="3">
        <v>42646</v>
      </c>
      <c r="K2400" s="3" t="s">
        <v>2542</v>
      </c>
      <c r="L2400" s="17">
        <f t="shared" si="407"/>
        <v>281.13</v>
      </c>
      <c r="M2400" s="20">
        <f t="shared" si="408"/>
        <v>0.84725927506847365</v>
      </c>
      <c r="N2400" s="2">
        <v>11</v>
      </c>
      <c r="O2400" s="2">
        <v>6290000</v>
      </c>
      <c r="P2400" s="2">
        <v>6450000</v>
      </c>
      <c r="Q2400" s="2">
        <f t="shared" si="409"/>
        <v>160000</v>
      </c>
      <c r="R2400" s="4">
        <f t="shared" si="410"/>
        <v>2.5437201907790145E-2</v>
      </c>
      <c r="S2400" s="2">
        <v>21832</v>
      </c>
      <c r="T2400" s="9">
        <f t="shared" si="411"/>
        <v>54412.34482758621</v>
      </c>
      <c r="U2400" s="2">
        <v>55792</v>
      </c>
      <c r="V2400" s="5">
        <f t="shared" si="412"/>
        <v>1379.6551724137898</v>
      </c>
      <c r="W2400" s="4">
        <f t="shared" si="413"/>
        <v>2.5355554457089417E-2</v>
      </c>
      <c r="X2400" s="22">
        <f t="shared" si="414"/>
        <v>46101.363833396506</v>
      </c>
      <c r="Y2400" s="22">
        <f t="shared" si="415"/>
        <v>47270.28947462028</v>
      </c>
      <c r="Z2400" s="22">
        <f t="shared" si="417"/>
        <v>5483353.5790559528</v>
      </c>
      <c r="AA2400" s="2"/>
      <c r="AB2400" s="2">
        <v>1960</v>
      </c>
      <c r="AC2400" s="2">
        <f t="shared" si="416"/>
        <v>56</v>
      </c>
      <c r="AD2400" s="2" t="s">
        <v>83</v>
      </c>
    </row>
    <row r="2401" spans="1:30" x14ac:dyDescent="0.2">
      <c r="A2401">
        <v>40</v>
      </c>
      <c r="B2401" s="2" t="s">
        <v>1531</v>
      </c>
      <c r="C2401" s="2" t="s">
        <v>22</v>
      </c>
      <c r="D2401" s="2" t="s">
        <v>23</v>
      </c>
      <c r="E2401" s="2" t="s">
        <v>2767</v>
      </c>
      <c r="F2401" s="2" t="s">
        <v>2776</v>
      </c>
      <c r="G2401" s="2">
        <v>70</v>
      </c>
      <c r="H2401" s="2">
        <v>70</v>
      </c>
      <c r="I2401" s="3">
        <v>42636</v>
      </c>
      <c r="J2401" s="3">
        <v>42647</v>
      </c>
      <c r="K2401" s="3" t="s">
        <v>2542</v>
      </c>
      <c r="L2401" s="17">
        <f t="shared" si="407"/>
        <v>281.13</v>
      </c>
      <c r="M2401" s="20">
        <f t="shared" si="408"/>
        <v>0.84725927506847365</v>
      </c>
      <c r="N2401" s="2">
        <v>11</v>
      </c>
      <c r="O2401" s="2">
        <v>4600000</v>
      </c>
      <c r="P2401" s="2">
        <v>5100000</v>
      </c>
      <c r="Q2401" s="2">
        <f t="shared" si="409"/>
        <v>500000</v>
      </c>
      <c r="R2401" s="4">
        <f t="shared" si="410"/>
        <v>0.10869565217391304</v>
      </c>
      <c r="S2401" s="2"/>
      <c r="T2401" s="9">
        <f t="shared" si="411"/>
        <v>65714.28571428571</v>
      </c>
      <c r="U2401" s="2">
        <v>72857</v>
      </c>
      <c r="V2401" s="5">
        <f t="shared" si="412"/>
        <v>7142.7142857142899</v>
      </c>
      <c r="W2401" s="4">
        <f t="shared" si="413"/>
        <v>0.10869347826086964</v>
      </c>
      <c r="X2401" s="22">
        <f t="shared" si="414"/>
        <v>55677.038075928263</v>
      </c>
      <c r="Y2401" s="22">
        <f t="shared" si="415"/>
        <v>61728.769003663787</v>
      </c>
      <c r="Z2401" s="22">
        <f t="shared" si="417"/>
        <v>4321013.8302564649</v>
      </c>
      <c r="AA2401" s="11">
        <v>10627</v>
      </c>
      <c r="AB2401" s="2">
        <v>1963</v>
      </c>
      <c r="AC2401" s="2">
        <f t="shared" si="416"/>
        <v>53</v>
      </c>
      <c r="AD2401" s="2" t="s">
        <v>1532</v>
      </c>
    </row>
    <row r="2402" spans="1:30" x14ac:dyDescent="0.2">
      <c r="A2402">
        <v>40</v>
      </c>
      <c r="B2402" s="2" t="s">
        <v>87</v>
      </c>
      <c r="C2402" s="2" t="s">
        <v>22</v>
      </c>
      <c r="D2402" s="2" t="s">
        <v>23</v>
      </c>
      <c r="E2402" s="2" t="s">
        <v>2767</v>
      </c>
      <c r="F2402" s="2" t="s">
        <v>2776</v>
      </c>
      <c r="G2402" s="2">
        <v>25</v>
      </c>
      <c r="H2402" s="2">
        <v>28</v>
      </c>
      <c r="I2402" s="3">
        <v>42636</v>
      </c>
      <c r="J2402" s="3">
        <v>42647</v>
      </c>
      <c r="K2402" s="3" t="s">
        <v>2542</v>
      </c>
      <c r="L2402" s="17">
        <f t="shared" si="407"/>
        <v>281.13</v>
      </c>
      <c r="M2402" s="20">
        <f t="shared" si="408"/>
        <v>0.84725927506847365</v>
      </c>
      <c r="N2402" s="2">
        <v>11</v>
      </c>
      <c r="O2402" s="2">
        <v>1900000</v>
      </c>
      <c r="P2402" s="2">
        <v>2660000</v>
      </c>
      <c r="Q2402" s="2">
        <f t="shared" si="409"/>
        <v>760000</v>
      </c>
      <c r="R2402" s="4">
        <f t="shared" si="410"/>
        <v>0.4</v>
      </c>
      <c r="S2402" s="2">
        <v>10</v>
      </c>
      <c r="T2402" s="9">
        <f t="shared" si="411"/>
        <v>76000.399999999994</v>
      </c>
      <c r="U2402" s="2">
        <v>106400</v>
      </c>
      <c r="V2402" s="5">
        <f t="shared" si="412"/>
        <v>30399.600000000006</v>
      </c>
      <c r="W2402" s="4">
        <f t="shared" si="413"/>
        <v>0.39999263161772841</v>
      </c>
      <c r="X2402" s="22">
        <f t="shared" si="414"/>
        <v>64392.043808914023</v>
      </c>
      <c r="Y2402" s="22">
        <f t="shared" si="415"/>
        <v>90148.38686728559</v>
      </c>
      <c r="Z2402" s="22">
        <f t="shared" si="417"/>
        <v>2253709.6716821399</v>
      </c>
      <c r="AA2402" s="11">
        <v>1411</v>
      </c>
      <c r="AB2402" s="2">
        <v>1961</v>
      </c>
      <c r="AC2402" s="2">
        <f t="shared" si="416"/>
        <v>55</v>
      </c>
      <c r="AD2402" s="2" t="s">
        <v>88</v>
      </c>
    </row>
    <row r="2403" spans="1:30" x14ac:dyDescent="0.2">
      <c r="A2403">
        <v>40</v>
      </c>
      <c r="B2403" s="2" t="s">
        <v>633</v>
      </c>
      <c r="C2403" s="2" t="s">
        <v>22</v>
      </c>
      <c r="D2403" s="2" t="s">
        <v>23</v>
      </c>
      <c r="E2403" s="2" t="s">
        <v>2767</v>
      </c>
      <c r="F2403" s="2" t="s">
        <v>2776</v>
      </c>
      <c r="G2403" s="2">
        <v>47</v>
      </c>
      <c r="H2403" s="2">
        <v>53</v>
      </c>
      <c r="I2403" s="3">
        <v>42637</v>
      </c>
      <c r="J2403" s="3">
        <v>42648</v>
      </c>
      <c r="K2403" s="3" t="s">
        <v>2542</v>
      </c>
      <c r="L2403" s="17">
        <f t="shared" si="407"/>
        <v>281.13</v>
      </c>
      <c r="M2403" s="20">
        <f t="shared" si="408"/>
        <v>0.84725927506847365</v>
      </c>
      <c r="N2403" s="2">
        <v>11</v>
      </c>
      <c r="O2403" s="2">
        <v>3850000</v>
      </c>
      <c r="P2403" s="2">
        <v>4500000</v>
      </c>
      <c r="Q2403" s="2">
        <f t="shared" si="409"/>
        <v>650000</v>
      </c>
      <c r="R2403" s="4">
        <f t="shared" si="410"/>
        <v>0.16883116883116883</v>
      </c>
      <c r="S2403" s="2"/>
      <c r="T2403" s="9">
        <f t="shared" si="411"/>
        <v>81914.893617021284</v>
      </c>
      <c r="U2403" s="2">
        <v>95745</v>
      </c>
      <c r="V2403" s="5">
        <f t="shared" si="412"/>
        <v>13830.106382978716</v>
      </c>
      <c r="W2403" s="4">
        <f t="shared" si="413"/>
        <v>0.16883506493506484</v>
      </c>
      <c r="X2403" s="22">
        <f t="shared" si="414"/>
        <v>69403.153383268596</v>
      </c>
      <c r="Y2403" s="22">
        <f t="shared" si="415"/>
        <v>81120.83929143101</v>
      </c>
      <c r="Z2403" s="22">
        <f t="shared" si="417"/>
        <v>3812679.4466972575</v>
      </c>
      <c r="AA2403" s="11">
        <v>1596</v>
      </c>
      <c r="AB2403" s="2">
        <v>2008</v>
      </c>
      <c r="AC2403" s="2">
        <f t="shared" si="416"/>
        <v>8</v>
      </c>
      <c r="AD2403" s="2" t="s">
        <v>105</v>
      </c>
    </row>
    <row r="2404" spans="1:30" x14ac:dyDescent="0.2">
      <c r="A2404">
        <v>41</v>
      </c>
      <c r="B2404" s="2" t="s">
        <v>211</v>
      </c>
      <c r="C2404" s="2" t="s">
        <v>22</v>
      </c>
      <c r="D2404" s="2" t="s">
        <v>23</v>
      </c>
      <c r="E2404" s="2" t="s">
        <v>2767</v>
      </c>
      <c r="F2404" s="2" t="s">
        <v>2776</v>
      </c>
      <c r="G2404" s="2">
        <v>84</v>
      </c>
      <c r="H2404" s="2">
        <v>96</v>
      </c>
      <c r="I2404" s="3">
        <v>42643</v>
      </c>
      <c r="J2404" s="3">
        <v>42654</v>
      </c>
      <c r="K2404" s="3" t="s">
        <v>2542</v>
      </c>
      <c r="L2404" s="17">
        <f t="shared" si="407"/>
        <v>281.13</v>
      </c>
      <c r="M2404" s="20">
        <f t="shared" si="408"/>
        <v>0.84725927506847365</v>
      </c>
      <c r="N2404" s="2">
        <v>11</v>
      </c>
      <c r="O2404" s="2">
        <v>4300000</v>
      </c>
      <c r="P2404" s="2">
        <v>4300000</v>
      </c>
      <c r="Q2404" s="2">
        <f t="shared" si="409"/>
        <v>0</v>
      </c>
      <c r="R2404" s="4">
        <f t="shared" si="410"/>
        <v>0</v>
      </c>
      <c r="S2404" s="2">
        <v>344553</v>
      </c>
      <c r="T2404" s="9">
        <f t="shared" si="411"/>
        <v>55292.297619047618</v>
      </c>
      <c r="U2404" s="2">
        <v>55292</v>
      </c>
      <c r="V2404" s="5">
        <f t="shared" si="412"/>
        <v>-0.29761904761835467</v>
      </c>
      <c r="W2404" s="4">
        <f t="shared" si="413"/>
        <v>-5.3826493098349381E-6</v>
      </c>
      <c r="X2404" s="22">
        <f t="shared" si="414"/>
        <v>46846.911997584575</v>
      </c>
      <c r="Y2404" s="22">
        <f t="shared" si="415"/>
        <v>46846.659837086045</v>
      </c>
      <c r="Z2404" s="22">
        <f t="shared" si="417"/>
        <v>3935119.4263152275</v>
      </c>
      <c r="AA2404" s="11">
        <v>21034</v>
      </c>
      <c r="AB2404" s="2">
        <v>1969</v>
      </c>
      <c r="AC2404" s="2">
        <f t="shared" si="416"/>
        <v>47</v>
      </c>
      <c r="AD2404" s="2" t="s">
        <v>37</v>
      </c>
    </row>
    <row r="2405" spans="1:30" x14ac:dyDescent="0.2">
      <c r="A2405">
        <v>41</v>
      </c>
      <c r="B2405" s="2" t="s">
        <v>1613</v>
      </c>
      <c r="C2405" s="2" t="s">
        <v>22</v>
      </c>
      <c r="D2405" s="2" t="s">
        <v>23</v>
      </c>
      <c r="E2405" s="2" t="s">
        <v>2767</v>
      </c>
      <c r="F2405" s="2" t="s">
        <v>2776</v>
      </c>
      <c r="G2405" s="2">
        <v>147</v>
      </c>
      <c r="H2405" s="2">
        <v>160</v>
      </c>
      <c r="I2405" s="3">
        <v>42644</v>
      </c>
      <c r="J2405" s="3">
        <v>42655</v>
      </c>
      <c r="K2405" s="3" t="s">
        <v>2542</v>
      </c>
      <c r="L2405" s="17">
        <f t="shared" si="407"/>
        <v>281.13</v>
      </c>
      <c r="M2405" s="20">
        <f t="shared" si="408"/>
        <v>0.84725927506847365</v>
      </c>
      <c r="N2405" s="2">
        <v>11</v>
      </c>
      <c r="O2405" s="2">
        <v>8500000</v>
      </c>
      <c r="P2405" s="2">
        <v>9650000</v>
      </c>
      <c r="Q2405" s="2">
        <f t="shared" si="409"/>
        <v>1150000</v>
      </c>
      <c r="R2405" s="4">
        <f t="shared" si="410"/>
        <v>0.13529411764705881</v>
      </c>
      <c r="S2405" s="2"/>
      <c r="T2405" s="9">
        <f t="shared" si="411"/>
        <v>57823.12925170068</v>
      </c>
      <c r="U2405" s="2">
        <v>65646</v>
      </c>
      <c r="V2405" s="5">
        <f t="shared" si="412"/>
        <v>7822.8707482993195</v>
      </c>
      <c r="W2405" s="4">
        <f t="shared" si="413"/>
        <v>0.13528964705882351</v>
      </c>
      <c r="X2405" s="22">
        <f t="shared" si="414"/>
        <v>48991.182571986574</v>
      </c>
      <c r="Y2405" s="22">
        <f t="shared" si="415"/>
        <v>55619.18237114502</v>
      </c>
      <c r="Z2405" s="22">
        <f t="shared" si="417"/>
        <v>8176019.8085583178</v>
      </c>
      <c r="AA2405" s="11">
        <v>38753</v>
      </c>
      <c r="AB2405" s="2">
        <v>1982</v>
      </c>
      <c r="AC2405" s="2">
        <f t="shared" si="416"/>
        <v>34</v>
      </c>
      <c r="AD2405" s="2" t="s">
        <v>108</v>
      </c>
    </row>
    <row r="2406" spans="1:30" x14ac:dyDescent="0.2">
      <c r="A2406">
        <v>41</v>
      </c>
      <c r="B2406" s="2" t="s">
        <v>2203</v>
      </c>
      <c r="C2406" s="2" t="s">
        <v>22</v>
      </c>
      <c r="D2406" s="2" t="s">
        <v>23</v>
      </c>
      <c r="E2406" s="2" t="s">
        <v>2767</v>
      </c>
      <c r="F2406" s="2" t="s">
        <v>2776</v>
      </c>
      <c r="G2406" s="2">
        <v>102</v>
      </c>
      <c r="H2406" s="2">
        <v>110</v>
      </c>
      <c r="I2406" s="3">
        <v>42644</v>
      </c>
      <c r="J2406" s="3">
        <v>42655</v>
      </c>
      <c r="K2406" s="3" t="s">
        <v>2542</v>
      </c>
      <c r="L2406" s="17">
        <f t="shared" si="407"/>
        <v>281.13</v>
      </c>
      <c r="M2406" s="20">
        <f t="shared" si="408"/>
        <v>0.84725927506847365</v>
      </c>
      <c r="N2406" s="2">
        <v>11</v>
      </c>
      <c r="O2406" s="2">
        <v>4600000</v>
      </c>
      <c r="P2406" s="2">
        <v>4550000</v>
      </c>
      <c r="Q2406" s="2">
        <f t="shared" si="409"/>
        <v>-50000</v>
      </c>
      <c r="R2406" s="4">
        <f t="shared" si="410"/>
        <v>-1.0869565217391304E-2</v>
      </c>
      <c r="S2406" s="2">
        <v>69791</v>
      </c>
      <c r="T2406" s="9">
        <f t="shared" si="411"/>
        <v>45782.26470588235</v>
      </c>
      <c r="U2406" s="2">
        <v>45292</v>
      </c>
      <c r="V2406" s="5">
        <f t="shared" si="412"/>
        <v>-490.26470588234952</v>
      </c>
      <c r="W2406" s="4">
        <f t="shared" si="413"/>
        <v>-1.0708616295675686E-2</v>
      </c>
      <c r="X2406" s="22">
        <f t="shared" si="414"/>
        <v>38789.448405698844</v>
      </c>
      <c r="Y2406" s="22">
        <f t="shared" si="415"/>
        <v>38374.067086401308</v>
      </c>
      <c r="Z2406" s="22">
        <f t="shared" si="417"/>
        <v>3914154.8428129335</v>
      </c>
      <c r="AA2406" s="2"/>
      <c r="AB2406" s="2">
        <v>1982</v>
      </c>
      <c r="AC2406" s="2">
        <f t="shared" si="416"/>
        <v>34</v>
      </c>
      <c r="AD2406" s="2" t="s">
        <v>37</v>
      </c>
    </row>
    <row r="2407" spans="1:30" x14ac:dyDescent="0.2">
      <c r="A2407">
        <v>42</v>
      </c>
      <c r="B2407" s="2" t="s">
        <v>2394</v>
      </c>
      <c r="C2407" s="2" t="s">
        <v>22</v>
      </c>
      <c r="D2407" s="2" t="s">
        <v>23</v>
      </c>
      <c r="E2407" s="2" t="s">
        <v>2767</v>
      </c>
      <c r="F2407" s="2" t="s">
        <v>2776</v>
      </c>
      <c r="G2407" s="2">
        <v>125</v>
      </c>
      <c r="H2407" s="2">
        <v>138</v>
      </c>
      <c r="I2407" s="3">
        <v>42649</v>
      </c>
      <c r="J2407" s="3">
        <v>42660</v>
      </c>
      <c r="K2407" s="3" t="s">
        <v>2542</v>
      </c>
      <c r="L2407" s="17">
        <f t="shared" si="407"/>
        <v>281.13</v>
      </c>
      <c r="M2407" s="20">
        <f t="shared" si="408"/>
        <v>0.84725927506847365</v>
      </c>
      <c r="N2407" s="2">
        <v>11</v>
      </c>
      <c r="O2407" s="2">
        <v>11500000</v>
      </c>
      <c r="P2407" s="2">
        <v>13500000</v>
      </c>
      <c r="Q2407" s="2">
        <f t="shared" si="409"/>
        <v>2000000</v>
      </c>
      <c r="R2407" s="4">
        <f t="shared" si="410"/>
        <v>0.17391304347826086</v>
      </c>
      <c r="S2407" s="2"/>
      <c r="T2407" s="9">
        <f t="shared" si="411"/>
        <v>92000</v>
      </c>
      <c r="U2407" s="2">
        <v>108000</v>
      </c>
      <c r="V2407" s="5">
        <f t="shared" si="412"/>
        <v>16000</v>
      </c>
      <c r="W2407" s="4">
        <f t="shared" si="413"/>
        <v>0.17391304347826086</v>
      </c>
      <c r="X2407" s="22">
        <f t="shared" si="414"/>
        <v>77947.85330629957</v>
      </c>
      <c r="Y2407" s="22">
        <f t="shared" si="415"/>
        <v>91504.00170739516</v>
      </c>
      <c r="Z2407" s="22">
        <f t="shared" si="417"/>
        <v>11438000.213424396</v>
      </c>
      <c r="AA2407" s="11">
        <v>5830</v>
      </c>
      <c r="AB2407" s="2">
        <v>2007</v>
      </c>
      <c r="AC2407" s="2">
        <f t="shared" si="416"/>
        <v>9</v>
      </c>
      <c r="AD2407" s="2" t="s">
        <v>838</v>
      </c>
    </row>
    <row r="2408" spans="1:30" x14ac:dyDescent="0.2">
      <c r="A2408">
        <v>42</v>
      </c>
      <c r="B2408" s="2" t="s">
        <v>690</v>
      </c>
      <c r="C2408" s="2" t="s">
        <v>22</v>
      </c>
      <c r="D2408" s="2" t="s">
        <v>23</v>
      </c>
      <c r="E2408" s="2" t="s">
        <v>2767</v>
      </c>
      <c r="F2408" s="2" t="s">
        <v>2776</v>
      </c>
      <c r="G2408" s="2">
        <v>49</v>
      </c>
      <c r="H2408" s="2">
        <v>54</v>
      </c>
      <c r="I2408" s="3">
        <v>42650</v>
      </c>
      <c r="J2408" s="3">
        <v>42661</v>
      </c>
      <c r="K2408" s="3" t="s">
        <v>2542</v>
      </c>
      <c r="L2408" s="17">
        <f t="shared" si="407"/>
        <v>281.13</v>
      </c>
      <c r="M2408" s="20">
        <f t="shared" si="408"/>
        <v>0.84725927506847365</v>
      </c>
      <c r="N2408" s="2">
        <v>11</v>
      </c>
      <c r="O2408" s="2">
        <v>2650000</v>
      </c>
      <c r="P2408" s="2">
        <v>3310000</v>
      </c>
      <c r="Q2408" s="2">
        <f t="shared" si="409"/>
        <v>660000</v>
      </c>
      <c r="R2408" s="4">
        <f t="shared" si="410"/>
        <v>0.24905660377358491</v>
      </c>
      <c r="S2408" s="2"/>
      <c r="T2408" s="9">
        <f t="shared" si="411"/>
        <v>54081.632653061228</v>
      </c>
      <c r="U2408" s="2">
        <v>67551</v>
      </c>
      <c r="V2408" s="5">
        <f t="shared" si="412"/>
        <v>13469.367346938772</v>
      </c>
      <c r="W2408" s="4">
        <f t="shared" si="413"/>
        <v>0.24905622641509426</v>
      </c>
      <c r="X2408" s="22">
        <f t="shared" si="414"/>
        <v>45821.16487615215</v>
      </c>
      <c r="Y2408" s="22">
        <f t="shared" si="415"/>
        <v>57233.211290150466</v>
      </c>
      <c r="Z2408" s="22">
        <f t="shared" si="417"/>
        <v>2804427.3532173727</v>
      </c>
      <c r="AA2408" s="11">
        <v>6576</v>
      </c>
      <c r="AB2408" s="2">
        <v>2005</v>
      </c>
      <c r="AC2408" s="2">
        <f t="shared" si="416"/>
        <v>11</v>
      </c>
      <c r="AD2408" s="2" t="s">
        <v>108</v>
      </c>
    </row>
    <row r="2409" spans="1:30" x14ac:dyDescent="0.2">
      <c r="A2409">
        <v>42</v>
      </c>
      <c r="B2409" s="2" t="s">
        <v>1500</v>
      </c>
      <c r="C2409" s="2" t="s">
        <v>22</v>
      </c>
      <c r="D2409" s="2" t="s">
        <v>23</v>
      </c>
      <c r="E2409" s="2" t="s">
        <v>2767</v>
      </c>
      <c r="F2409" s="2" t="s">
        <v>2776</v>
      </c>
      <c r="G2409" s="2">
        <v>69</v>
      </c>
      <c r="H2409" s="2">
        <v>75</v>
      </c>
      <c r="I2409" s="3">
        <v>42650</v>
      </c>
      <c r="J2409" s="3">
        <v>42661</v>
      </c>
      <c r="K2409" s="3" t="s">
        <v>2542</v>
      </c>
      <c r="L2409" s="17">
        <f t="shared" si="407"/>
        <v>281.13</v>
      </c>
      <c r="M2409" s="20">
        <f t="shared" si="408"/>
        <v>0.84725927506847365</v>
      </c>
      <c r="N2409" s="2">
        <v>11</v>
      </c>
      <c r="O2409" s="2">
        <v>4500000</v>
      </c>
      <c r="P2409" s="2">
        <v>5025000</v>
      </c>
      <c r="Q2409" s="2">
        <f t="shared" si="409"/>
        <v>525000</v>
      </c>
      <c r="R2409" s="4">
        <f t="shared" si="410"/>
        <v>0.11666666666666667</v>
      </c>
      <c r="S2409" s="2"/>
      <c r="T2409" s="9">
        <f t="shared" si="411"/>
        <v>65217.391304347824</v>
      </c>
      <c r="U2409" s="2">
        <v>72826</v>
      </c>
      <c r="V2409" s="5">
        <f t="shared" si="412"/>
        <v>7608.6086956521758</v>
      </c>
      <c r="W2409" s="4">
        <f t="shared" si="413"/>
        <v>0.11666533333333337</v>
      </c>
      <c r="X2409" s="22">
        <f t="shared" si="414"/>
        <v>55256.039678378715</v>
      </c>
      <c r="Y2409" s="22">
        <f t="shared" si="415"/>
        <v>61702.503966136661</v>
      </c>
      <c r="Z2409" s="22">
        <f t="shared" si="417"/>
        <v>4257472.7736634295</v>
      </c>
      <c r="AA2409" s="11">
        <v>3311</v>
      </c>
      <c r="AB2409" s="2">
        <v>2005</v>
      </c>
      <c r="AC2409" s="2">
        <f t="shared" si="416"/>
        <v>11</v>
      </c>
      <c r="AD2409" s="2" t="s">
        <v>83</v>
      </c>
    </row>
    <row r="2410" spans="1:30" x14ac:dyDescent="0.2">
      <c r="A2410">
        <v>42</v>
      </c>
      <c r="B2410" s="2" t="s">
        <v>2345</v>
      </c>
      <c r="C2410" s="2" t="s">
        <v>22</v>
      </c>
      <c r="D2410" s="2" t="s">
        <v>23</v>
      </c>
      <c r="E2410" s="2" t="s">
        <v>2767</v>
      </c>
      <c r="F2410" s="2" t="s">
        <v>2776</v>
      </c>
      <c r="G2410" s="2">
        <v>116</v>
      </c>
      <c r="H2410" s="2">
        <v>126</v>
      </c>
      <c r="I2410" s="3">
        <v>42650</v>
      </c>
      <c r="J2410" s="3">
        <v>42661</v>
      </c>
      <c r="K2410" s="3" t="s">
        <v>2542</v>
      </c>
      <c r="L2410" s="17">
        <f t="shared" si="407"/>
        <v>281.13</v>
      </c>
      <c r="M2410" s="20">
        <f t="shared" si="408"/>
        <v>0.84725927506847365</v>
      </c>
      <c r="N2410" s="2">
        <v>11</v>
      </c>
      <c r="O2410" s="2">
        <v>7500000</v>
      </c>
      <c r="P2410" s="2">
        <v>8100000</v>
      </c>
      <c r="Q2410" s="2">
        <f t="shared" si="409"/>
        <v>600000</v>
      </c>
      <c r="R2410" s="4">
        <f t="shared" si="410"/>
        <v>0.08</v>
      </c>
      <c r="S2410" s="2">
        <v>6439</v>
      </c>
      <c r="T2410" s="9">
        <f t="shared" si="411"/>
        <v>64710.681034482761</v>
      </c>
      <c r="U2410" s="2">
        <v>69883</v>
      </c>
      <c r="V2410" s="5">
        <f t="shared" si="412"/>
        <v>5172.3189655172391</v>
      </c>
      <c r="W2410" s="4">
        <f t="shared" si="413"/>
        <v>7.992991084054632E-2</v>
      </c>
      <c r="X2410" s="22">
        <f t="shared" si="414"/>
        <v>54826.724702463092</v>
      </c>
      <c r="Y2410" s="22">
        <f t="shared" si="415"/>
        <v>59209.019919610146</v>
      </c>
      <c r="Z2410" s="22">
        <f t="shared" si="417"/>
        <v>6868246.3106747773</v>
      </c>
      <c r="AA2410" s="11">
        <v>4449</v>
      </c>
      <c r="AB2410" s="2">
        <v>1985</v>
      </c>
      <c r="AC2410" s="2">
        <f t="shared" si="416"/>
        <v>31</v>
      </c>
      <c r="AD2410" s="2" t="s">
        <v>46</v>
      </c>
    </row>
    <row r="2411" spans="1:30" x14ac:dyDescent="0.2">
      <c r="A2411">
        <v>42</v>
      </c>
      <c r="B2411" s="2" t="s">
        <v>189</v>
      </c>
      <c r="C2411" s="2" t="s">
        <v>22</v>
      </c>
      <c r="D2411" s="2" t="s">
        <v>23</v>
      </c>
      <c r="E2411" s="2" t="s">
        <v>2767</v>
      </c>
      <c r="F2411" s="2" t="s">
        <v>2776</v>
      </c>
      <c r="G2411" s="2">
        <v>32</v>
      </c>
      <c r="H2411" s="2">
        <v>36</v>
      </c>
      <c r="I2411" s="3">
        <v>42650</v>
      </c>
      <c r="J2411" s="3">
        <v>42661</v>
      </c>
      <c r="K2411" s="3" t="s">
        <v>2542</v>
      </c>
      <c r="L2411" s="17">
        <f t="shared" si="407"/>
        <v>281.13</v>
      </c>
      <c r="M2411" s="20">
        <f t="shared" si="408"/>
        <v>0.84725927506847365</v>
      </c>
      <c r="N2411" s="2">
        <v>11</v>
      </c>
      <c r="O2411" s="2">
        <v>2400000</v>
      </c>
      <c r="P2411" s="2">
        <v>2950000</v>
      </c>
      <c r="Q2411" s="2">
        <f t="shared" si="409"/>
        <v>550000</v>
      </c>
      <c r="R2411" s="4">
        <f t="shared" si="410"/>
        <v>0.22916666666666666</v>
      </c>
      <c r="S2411" s="2">
        <v>141000</v>
      </c>
      <c r="T2411" s="9">
        <f t="shared" si="411"/>
        <v>79406.25</v>
      </c>
      <c r="U2411" s="2">
        <v>96594</v>
      </c>
      <c r="V2411" s="5">
        <f t="shared" si="412"/>
        <v>17187.75</v>
      </c>
      <c r="W2411" s="4">
        <f t="shared" si="413"/>
        <v>0.21645336481700117</v>
      </c>
      <c r="X2411" s="22">
        <f t="shared" si="414"/>
        <v>67277.681810905982</v>
      </c>
      <c r="Y2411" s="22">
        <f t="shared" si="415"/>
        <v>81840.162415964151</v>
      </c>
      <c r="Z2411" s="22">
        <f t="shared" si="417"/>
        <v>2618885.1973108528</v>
      </c>
      <c r="AA2411" s="11">
        <v>21033</v>
      </c>
      <c r="AB2411" s="2">
        <v>1969</v>
      </c>
      <c r="AC2411" s="2">
        <f t="shared" si="416"/>
        <v>47</v>
      </c>
      <c r="AD2411" s="2" t="s">
        <v>37</v>
      </c>
    </row>
    <row r="2412" spans="1:30" x14ac:dyDescent="0.2">
      <c r="A2412">
        <v>42</v>
      </c>
      <c r="B2412" s="2" t="s">
        <v>2277</v>
      </c>
      <c r="C2412" s="2" t="s">
        <v>22</v>
      </c>
      <c r="D2412" s="2" t="s">
        <v>23</v>
      </c>
      <c r="E2412" s="2" t="s">
        <v>2767</v>
      </c>
      <c r="F2412" s="2" t="s">
        <v>2776</v>
      </c>
      <c r="G2412" s="2">
        <v>108</v>
      </c>
      <c r="H2412" s="2">
        <v>138</v>
      </c>
      <c r="I2412" s="3">
        <v>42650</v>
      </c>
      <c r="J2412" s="3">
        <v>42661</v>
      </c>
      <c r="K2412" s="3" t="s">
        <v>2542</v>
      </c>
      <c r="L2412" s="17">
        <f t="shared" si="407"/>
        <v>281.13</v>
      </c>
      <c r="M2412" s="20">
        <f t="shared" si="408"/>
        <v>0.84725927506847365</v>
      </c>
      <c r="N2412" s="2">
        <v>11</v>
      </c>
      <c r="O2412" s="2">
        <v>5600000</v>
      </c>
      <c r="P2412" s="2">
        <v>6650000</v>
      </c>
      <c r="Q2412" s="2">
        <f t="shared" si="409"/>
        <v>1050000</v>
      </c>
      <c r="R2412" s="4">
        <f t="shared" si="410"/>
        <v>0.1875</v>
      </c>
      <c r="S2412" s="2">
        <v>55000</v>
      </c>
      <c r="T2412" s="9">
        <f t="shared" si="411"/>
        <v>52361.111111111109</v>
      </c>
      <c r="U2412" s="2">
        <v>62083</v>
      </c>
      <c r="V2412" s="5">
        <f t="shared" si="412"/>
        <v>9721.8888888888905</v>
      </c>
      <c r="W2412" s="4">
        <f t="shared" si="413"/>
        <v>0.18567002652519898</v>
      </c>
      <c r="X2412" s="22">
        <f t="shared" si="414"/>
        <v>44363.437041779798</v>
      </c>
      <c r="Y2412" s="22">
        <f t="shared" si="415"/>
        <v>52600.397574076051</v>
      </c>
      <c r="Z2412" s="22">
        <f t="shared" si="417"/>
        <v>5680842.9380002134</v>
      </c>
      <c r="AA2412" s="11">
        <v>16562</v>
      </c>
      <c r="AB2412" s="2">
        <v>1954</v>
      </c>
      <c r="AC2412" s="2">
        <f t="shared" si="416"/>
        <v>62</v>
      </c>
      <c r="AD2412" s="2" t="s">
        <v>90</v>
      </c>
    </row>
    <row r="2413" spans="1:30" x14ac:dyDescent="0.2">
      <c r="A2413">
        <v>42</v>
      </c>
      <c r="B2413" s="2" t="s">
        <v>2108</v>
      </c>
      <c r="C2413" s="2" t="s">
        <v>22</v>
      </c>
      <c r="D2413" s="2" t="s">
        <v>23</v>
      </c>
      <c r="E2413" s="2" t="s">
        <v>2767</v>
      </c>
      <c r="F2413" s="2" t="s">
        <v>2776</v>
      </c>
      <c r="G2413" s="2">
        <v>94</v>
      </c>
      <c r="H2413" s="2">
        <v>102</v>
      </c>
      <c r="I2413" s="3">
        <v>42650</v>
      </c>
      <c r="J2413" s="3">
        <v>42661</v>
      </c>
      <c r="K2413" s="3" t="s">
        <v>2542</v>
      </c>
      <c r="L2413" s="17">
        <f t="shared" si="407"/>
        <v>281.13</v>
      </c>
      <c r="M2413" s="20">
        <f t="shared" si="408"/>
        <v>0.84725927506847365</v>
      </c>
      <c r="N2413" s="2">
        <v>11</v>
      </c>
      <c r="O2413" s="2">
        <v>6000000</v>
      </c>
      <c r="P2413" s="2">
        <v>6505000</v>
      </c>
      <c r="Q2413" s="2">
        <f t="shared" si="409"/>
        <v>505000</v>
      </c>
      <c r="R2413" s="4">
        <f t="shared" si="410"/>
        <v>8.4166666666666667E-2</v>
      </c>
      <c r="S2413" s="2"/>
      <c r="T2413" s="9">
        <f t="shared" si="411"/>
        <v>63829.787234042553</v>
      </c>
      <c r="U2413" s="2">
        <v>69202</v>
      </c>
      <c r="V2413" s="5">
        <f t="shared" si="412"/>
        <v>5372.2127659574471</v>
      </c>
      <c r="W2413" s="4">
        <f t="shared" si="413"/>
        <v>8.4164666666666665E-2</v>
      </c>
      <c r="X2413" s="22">
        <f t="shared" si="414"/>
        <v>54080.379259689806</v>
      </c>
      <c r="Y2413" s="22">
        <f t="shared" si="415"/>
        <v>58632.036353288517</v>
      </c>
      <c r="Z2413" s="22">
        <f t="shared" si="417"/>
        <v>5511411.4172091205</v>
      </c>
      <c r="AA2413" s="11">
        <v>2060</v>
      </c>
      <c r="AB2413" s="2">
        <v>1954</v>
      </c>
      <c r="AC2413" s="2">
        <f t="shared" si="416"/>
        <v>62</v>
      </c>
      <c r="AD2413" s="2" t="s">
        <v>1468</v>
      </c>
    </row>
    <row r="2414" spans="1:30" x14ac:dyDescent="0.2">
      <c r="A2414">
        <v>42</v>
      </c>
      <c r="B2414" s="2" t="s">
        <v>2266</v>
      </c>
      <c r="C2414" s="2" t="s">
        <v>22</v>
      </c>
      <c r="D2414" s="2" t="s">
        <v>23</v>
      </c>
      <c r="E2414" s="2" t="s">
        <v>2767</v>
      </c>
      <c r="F2414" s="2" t="s">
        <v>2776</v>
      </c>
      <c r="G2414" s="2">
        <v>107</v>
      </c>
      <c r="H2414" s="2">
        <v>117</v>
      </c>
      <c r="I2414" s="3">
        <v>42650</v>
      </c>
      <c r="J2414" s="3">
        <v>42661</v>
      </c>
      <c r="K2414" s="3" t="s">
        <v>2542</v>
      </c>
      <c r="L2414" s="17">
        <f t="shared" si="407"/>
        <v>281.13</v>
      </c>
      <c r="M2414" s="20">
        <f t="shared" si="408"/>
        <v>0.84725927506847365</v>
      </c>
      <c r="N2414" s="2">
        <v>11</v>
      </c>
      <c r="O2414" s="2">
        <v>5950000</v>
      </c>
      <c r="P2414" s="2">
        <v>6350000</v>
      </c>
      <c r="Q2414" s="2">
        <f t="shared" si="409"/>
        <v>400000</v>
      </c>
      <c r="R2414" s="4">
        <f t="shared" si="410"/>
        <v>6.7226890756302518E-2</v>
      </c>
      <c r="S2414" s="2">
        <v>47646</v>
      </c>
      <c r="T2414" s="9">
        <f t="shared" si="411"/>
        <v>56052.766355140186</v>
      </c>
      <c r="U2414" s="2">
        <v>59791</v>
      </c>
      <c r="V2414" s="5">
        <f t="shared" si="412"/>
        <v>3738.2336448598144</v>
      </c>
      <c r="W2414" s="4">
        <f t="shared" si="413"/>
        <v>6.6691331899215153E-2</v>
      </c>
      <c r="X2414" s="22">
        <f t="shared" si="414"/>
        <v>47491.226187638604</v>
      </c>
      <c r="Y2414" s="22">
        <f t="shared" si="415"/>
        <v>50658.479315619108</v>
      </c>
      <c r="Z2414" s="22">
        <f t="shared" si="417"/>
        <v>5420457.2867712444</v>
      </c>
      <c r="AA2414" s="11">
        <v>3820</v>
      </c>
      <c r="AB2414" s="2">
        <v>1918</v>
      </c>
      <c r="AC2414" s="2">
        <f t="shared" si="416"/>
        <v>98</v>
      </c>
      <c r="AD2414" s="2" t="s">
        <v>312</v>
      </c>
    </row>
    <row r="2415" spans="1:30" x14ac:dyDescent="0.2">
      <c r="A2415">
        <v>42</v>
      </c>
      <c r="B2415" s="2" t="s">
        <v>1960</v>
      </c>
      <c r="C2415" s="2" t="s">
        <v>22</v>
      </c>
      <c r="D2415" s="2" t="s">
        <v>23</v>
      </c>
      <c r="E2415" s="2" t="s">
        <v>2767</v>
      </c>
      <c r="F2415" s="2" t="s">
        <v>2776</v>
      </c>
      <c r="G2415" s="2">
        <v>84</v>
      </c>
      <c r="H2415" s="2">
        <v>92</v>
      </c>
      <c r="I2415" s="3">
        <v>42651</v>
      </c>
      <c r="J2415" s="3">
        <v>42662</v>
      </c>
      <c r="K2415" s="3" t="s">
        <v>2542</v>
      </c>
      <c r="L2415" s="17">
        <f t="shared" si="407"/>
        <v>281.13</v>
      </c>
      <c r="M2415" s="20">
        <f t="shared" si="408"/>
        <v>0.84725927506847365</v>
      </c>
      <c r="N2415" s="2">
        <v>11</v>
      </c>
      <c r="O2415" s="2">
        <v>4000000</v>
      </c>
      <c r="P2415" s="2">
        <v>4900000</v>
      </c>
      <c r="Q2415" s="2">
        <f t="shared" si="409"/>
        <v>900000</v>
      </c>
      <c r="R2415" s="4">
        <f t="shared" si="410"/>
        <v>0.22500000000000001</v>
      </c>
      <c r="S2415" s="2">
        <v>94000</v>
      </c>
      <c r="T2415" s="9">
        <f t="shared" si="411"/>
        <v>48738.095238095237</v>
      </c>
      <c r="U2415" s="2">
        <v>59452</v>
      </c>
      <c r="V2415" s="5">
        <f t="shared" si="412"/>
        <v>10713.904761904763</v>
      </c>
      <c r="W2415" s="4">
        <f t="shared" si="413"/>
        <v>0.21982608695652178</v>
      </c>
      <c r="X2415" s="22">
        <f t="shared" si="414"/>
        <v>41293.803239646797</v>
      </c>
      <c r="Y2415" s="22">
        <f t="shared" si="415"/>
        <v>50371.258421370898</v>
      </c>
      <c r="Z2415" s="22">
        <f t="shared" si="417"/>
        <v>4231185.707395155</v>
      </c>
      <c r="AA2415" s="11">
        <v>2077</v>
      </c>
      <c r="AB2415" s="2">
        <v>1983</v>
      </c>
      <c r="AC2415" s="2">
        <f t="shared" si="416"/>
        <v>33</v>
      </c>
      <c r="AD2415" s="2" t="s">
        <v>37</v>
      </c>
    </row>
    <row r="2416" spans="1:30" x14ac:dyDescent="0.2">
      <c r="A2416">
        <v>43</v>
      </c>
      <c r="B2416" s="2" t="s">
        <v>1642</v>
      </c>
      <c r="C2416" s="2" t="s">
        <v>22</v>
      </c>
      <c r="D2416" s="2" t="s">
        <v>23</v>
      </c>
      <c r="E2416" s="2" t="s">
        <v>2767</v>
      </c>
      <c r="F2416" s="2" t="s">
        <v>2776</v>
      </c>
      <c r="G2416" s="2">
        <v>73</v>
      </c>
      <c r="H2416" s="2">
        <v>80</v>
      </c>
      <c r="I2416" s="3">
        <v>42656</v>
      </c>
      <c r="J2416" s="3">
        <v>42667</v>
      </c>
      <c r="K2416" s="3" t="s">
        <v>2542</v>
      </c>
      <c r="L2416" s="17">
        <f t="shared" si="407"/>
        <v>281.13</v>
      </c>
      <c r="M2416" s="20">
        <f t="shared" si="408"/>
        <v>0.84725927506847365</v>
      </c>
      <c r="N2416" s="2">
        <v>11</v>
      </c>
      <c r="O2416" s="2">
        <v>4650000</v>
      </c>
      <c r="P2416" s="2">
        <v>5100000</v>
      </c>
      <c r="Q2416" s="2">
        <f t="shared" si="409"/>
        <v>450000</v>
      </c>
      <c r="R2416" s="4">
        <f t="shared" si="410"/>
        <v>9.6774193548387094E-2</v>
      </c>
      <c r="S2416" s="2"/>
      <c r="T2416" s="9">
        <f t="shared" si="411"/>
        <v>63698.630136986299</v>
      </c>
      <c r="U2416" s="2">
        <v>69863</v>
      </c>
      <c r="V2416" s="5">
        <f t="shared" si="412"/>
        <v>6164.3698630137005</v>
      </c>
      <c r="W2416" s="4">
        <f t="shared" si="413"/>
        <v>9.6773978494623686E-2</v>
      </c>
      <c r="X2416" s="22">
        <f t="shared" si="414"/>
        <v>53969.255192717843</v>
      </c>
      <c r="Y2416" s="22">
        <f t="shared" si="415"/>
        <v>59192.074734108777</v>
      </c>
      <c r="Z2416" s="22">
        <f t="shared" si="417"/>
        <v>4321021.4555899408</v>
      </c>
      <c r="AA2416" s="2"/>
      <c r="AB2416" s="2">
        <v>2006</v>
      </c>
      <c r="AC2416" s="2">
        <f t="shared" si="416"/>
        <v>10</v>
      </c>
      <c r="AD2416" s="2" t="s">
        <v>37</v>
      </c>
    </row>
    <row r="2417" spans="1:30" x14ac:dyDescent="0.2">
      <c r="A2417">
        <v>43</v>
      </c>
      <c r="B2417" s="2" t="s">
        <v>484</v>
      </c>
      <c r="C2417" s="2" t="s">
        <v>22</v>
      </c>
      <c r="D2417" s="2" t="s">
        <v>23</v>
      </c>
      <c r="E2417" s="2" t="s">
        <v>2767</v>
      </c>
      <c r="F2417" s="2" t="s">
        <v>2776</v>
      </c>
      <c r="G2417" s="2">
        <v>92</v>
      </c>
      <c r="H2417" s="2">
        <v>99</v>
      </c>
      <c r="I2417" s="3">
        <v>42657</v>
      </c>
      <c r="J2417" s="3">
        <v>42668</v>
      </c>
      <c r="K2417" s="3" t="s">
        <v>2542</v>
      </c>
      <c r="L2417" s="17">
        <f t="shared" si="407"/>
        <v>281.13</v>
      </c>
      <c r="M2417" s="20">
        <f t="shared" si="408"/>
        <v>0.84725927506847365</v>
      </c>
      <c r="N2417" s="2">
        <v>11</v>
      </c>
      <c r="O2417" s="2">
        <v>6800000</v>
      </c>
      <c r="P2417" s="2">
        <v>7250000</v>
      </c>
      <c r="Q2417" s="2">
        <f t="shared" si="409"/>
        <v>450000</v>
      </c>
      <c r="R2417" s="4">
        <f t="shared" si="410"/>
        <v>6.6176470588235295E-2</v>
      </c>
      <c r="S2417" s="2"/>
      <c r="T2417" s="9">
        <f t="shared" si="411"/>
        <v>73913.043478260865</v>
      </c>
      <c r="U2417" s="2">
        <v>78804</v>
      </c>
      <c r="V2417" s="5">
        <f t="shared" si="412"/>
        <v>4890.9565217391355</v>
      </c>
      <c r="W2417" s="4">
        <f t="shared" si="413"/>
        <v>6.617176470588243E-2</v>
      </c>
      <c r="X2417" s="22">
        <f t="shared" si="414"/>
        <v>62623.511635495874</v>
      </c>
      <c r="Y2417" s="22">
        <f t="shared" si="415"/>
        <v>66767.419912496</v>
      </c>
      <c r="Z2417" s="22">
        <f t="shared" si="417"/>
        <v>6142602.6319496315</v>
      </c>
      <c r="AA2417" s="11">
        <v>13949</v>
      </c>
      <c r="AB2417" s="2">
        <v>2007</v>
      </c>
      <c r="AC2417" s="2">
        <f t="shared" si="416"/>
        <v>9</v>
      </c>
      <c r="AD2417" s="2" t="s">
        <v>37</v>
      </c>
    </row>
    <row r="2418" spans="1:30" x14ac:dyDescent="0.2">
      <c r="A2418">
        <v>43</v>
      </c>
      <c r="B2418" s="2" t="s">
        <v>1071</v>
      </c>
      <c r="C2418" s="2" t="s">
        <v>22</v>
      </c>
      <c r="D2418" s="2" t="s">
        <v>23</v>
      </c>
      <c r="E2418" s="2" t="s">
        <v>2767</v>
      </c>
      <c r="F2418" s="2" t="s">
        <v>2776</v>
      </c>
      <c r="G2418" s="2">
        <v>57</v>
      </c>
      <c r="H2418" s="2">
        <v>66</v>
      </c>
      <c r="I2418" s="3">
        <v>42657</v>
      </c>
      <c r="J2418" s="3">
        <v>42668</v>
      </c>
      <c r="K2418" s="3" t="s">
        <v>2542</v>
      </c>
      <c r="L2418" s="17">
        <f t="shared" si="407"/>
        <v>281.13</v>
      </c>
      <c r="M2418" s="20">
        <f t="shared" si="408"/>
        <v>0.84725927506847365</v>
      </c>
      <c r="N2418" s="2">
        <v>11</v>
      </c>
      <c r="O2418" s="2">
        <v>4700000</v>
      </c>
      <c r="P2418" s="2">
        <v>5100000</v>
      </c>
      <c r="Q2418" s="2">
        <f t="shared" si="409"/>
        <v>400000</v>
      </c>
      <c r="R2418" s="4">
        <f t="shared" si="410"/>
        <v>8.5106382978723402E-2</v>
      </c>
      <c r="S2418" s="2"/>
      <c r="T2418" s="9">
        <f t="shared" si="411"/>
        <v>82456.140350877191</v>
      </c>
      <c r="U2418" s="2">
        <v>89474</v>
      </c>
      <c r="V2418" s="5">
        <f t="shared" si="412"/>
        <v>7017.8596491228091</v>
      </c>
      <c r="W2418" s="4">
        <f t="shared" si="413"/>
        <v>8.5110212765957469E-2</v>
      </c>
      <c r="X2418" s="22">
        <f t="shared" si="414"/>
        <v>69861.729698628522</v>
      </c>
      <c r="Y2418" s="22">
        <f t="shared" si="415"/>
        <v>75807.676377476615</v>
      </c>
      <c r="Z2418" s="22">
        <f t="shared" si="417"/>
        <v>4321037.5535161672</v>
      </c>
      <c r="AA2418" s="11">
        <v>18884</v>
      </c>
      <c r="AB2418" s="2">
        <v>2006</v>
      </c>
      <c r="AC2418" s="2">
        <f t="shared" si="416"/>
        <v>10</v>
      </c>
      <c r="AD2418" s="2" t="s">
        <v>37</v>
      </c>
    </row>
    <row r="2419" spans="1:30" x14ac:dyDescent="0.2">
      <c r="A2419">
        <v>43</v>
      </c>
      <c r="B2419" s="2" t="s">
        <v>690</v>
      </c>
      <c r="C2419" s="2" t="s">
        <v>22</v>
      </c>
      <c r="D2419" s="2" t="s">
        <v>23</v>
      </c>
      <c r="E2419" s="2" t="s">
        <v>2767</v>
      </c>
      <c r="F2419" s="2" t="s">
        <v>2776</v>
      </c>
      <c r="G2419" s="2">
        <v>61</v>
      </c>
      <c r="H2419" s="2">
        <v>73</v>
      </c>
      <c r="I2419" s="3">
        <v>42657</v>
      </c>
      <c r="J2419" s="3">
        <v>42668</v>
      </c>
      <c r="K2419" s="3" t="s">
        <v>2542</v>
      </c>
      <c r="L2419" s="17">
        <f t="shared" si="407"/>
        <v>281.13</v>
      </c>
      <c r="M2419" s="20">
        <f t="shared" si="408"/>
        <v>0.84725927506847365</v>
      </c>
      <c r="N2419" s="2">
        <v>11</v>
      </c>
      <c r="O2419" s="2">
        <v>4000000</v>
      </c>
      <c r="P2419" s="2">
        <v>4300000</v>
      </c>
      <c r="Q2419" s="2">
        <f t="shared" si="409"/>
        <v>300000</v>
      </c>
      <c r="R2419" s="4">
        <f t="shared" si="410"/>
        <v>7.4999999999999997E-2</v>
      </c>
      <c r="S2419" s="2"/>
      <c r="T2419" s="9">
        <f t="shared" si="411"/>
        <v>65573.770491803283</v>
      </c>
      <c r="U2419" s="2">
        <v>70492</v>
      </c>
      <c r="V2419" s="5">
        <f t="shared" si="412"/>
        <v>4918.2295081967168</v>
      </c>
      <c r="W2419" s="4">
        <f t="shared" si="413"/>
        <v>7.5002999999999931E-2</v>
      </c>
      <c r="X2419" s="22">
        <f t="shared" si="414"/>
        <v>55557.985250391721</v>
      </c>
      <c r="Y2419" s="22">
        <f t="shared" si="415"/>
        <v>59725.000818126842</v>
      </c>
      <c r="Z2419" s="22">
        <f t="shared" si="417"/>
        <v>3643225.0499057374</v>
      </c>
      <c r="AA2419" s="11">
        <v>6572</v>
      </c>
      <c r="AB2419" s="2">
        <v>2005</v>
      </c>
      <c r="AC2419" s="2">
        <f t="shared" si="416"/>
        <v>11</v>
      </c>
      <c r="AD2419" s="2" t="s">
        <v>90</v>
      </c>
    </row>
    <row r="2420" spans="1:30" x14ac:dyDescent="0.2">
      <c r="A2420">
        <v>44</v>
      </c>
      <c r="B2420" s="2" t="s">
        <v>1918</v>
      </c>
      <c r="C2420" s="2" t="s">
        <v>22</v>
      </c>
      <c r="D2420" s="2" t="s">
        <v>23</v>
      </c>
      <c r="E2420" s="2" t="s">
        <v>2767</v>
      </c>
      <c r="F2420" s="2" t="s">
        <v>2776</v>
      </c>
      <c r="G2420" s="2">
        <v>82</v>
      </c>
      <c r="H2420" s="2">
        <v>94</v>
      </c>
      <c r="I2420" s="3">
        <v>42663</v>
      </c>
      <c r="J2420" s="3">
        <v>42674</v>
      </c>
      <c r="K2420" s="3" t="s">
        <v>2542</v>
      </c>
      <c r="L2420" s="17">
        <f t="shared" si="407"/>
        <v>281.13</v>
      </c>
      <c r="M2420" s="20">
        <f t="shared" si="408"/>
        <v>0.84725927506847365</v>
      </c>
      <c r="N2420" s="2">
        <v>11</v>
      </c>
      <c r="O2420" s="2">
        <v>5750000</v>
      </c>
      <c r="P2420" s="2">
        <v>6800000</v>
      </c>
      <c r="Q2420" s="2">
        <f t="shared" si="409"/>
        <v>1050000</v>
      </c>
      <c r="R2420" s="4">
        <f t="shared" si="410"/>
        <v>0.18260869565217391</v>
      </c>
      <c r="S2420" s="2">
        <v>129183</v>
      </c>
      <c r="T2420" s="9">
        <f t="shared" si="411"/>
        <v>71697.35365853658</v>
      </c>
      <c r="U2420" s="2">
        <v>84502</v>
      </c>
      <c r="V2420" s="5">
        <f t="shared" si="412"/>
        <v>12804.64634146342</v>
      </c>
      <c r="W2420" s="4">
        <f t="shared" si="413"/>
        <v>0.17859301198823044</v>
      </c>
      <c r="X2420" s="22">
        <f t="shared" si="414"/>
        <v>60746.247885059682</v>
      </c>
      <c r="Y2420" s="22">
        <f t="shared" si="415"/>
        <v>71595.103261836164</v>
      </c>
      <c r="Z2420" s="22">
        <f t="shared" si="417"/>
        <v>5870798.4674705658</v>
      </c>
      <c r="AA2420" s="11">
        <v>1886</v>
      </c>
      <c r="AB2420" s="2">
        <v>1999</v>
      </c>
      <c r="AC2420" s="2">
        <f t="shared" si="416"/>
        <v>17</v>
      </c>
      <c r="AD2420" s="2" t="s">
        <v>108</v>
      </c>
    </row>
    <row r="2421" spans="1:30" x14ac:dyDescent="0.2">
      <c r="A2421">
        <v>44</v>
      </c>
      <c r="B2421" s="2" t="s">
        <v>2397</v>
      </c>
      <c r="C2421" s="2" t="s">
        <v>22</v>
      </c>
      <c r="D2421" s="2" t="s">
        <v>23</v>
      </c>
      <c r="E2421" s="2" t="s">
        <v>2767</v>
      </c>
      <c r="F2421" s="2" t="s">
        <v>2776</v>
      </c>
      <c r="G2421" s="2">
        <v>125</v>
      </c>
      <c r="H2421" s="2">
        <v>141</v>
      </c>
      <c r="I2421" s="3">
        <v>42663</v>
      </c>
      <c r="J2421" s="3">
        <v>42674</v>
      </c>
      <c r="K2421" s="3" t="s">
        <v>2542</v>
      </c>
      <c r="L2421" s="17">
        <f t="shared" si="407"/>
        <v>281.13</v>
      </c>
      <c r="M2421" s="20">
        <f t="shared" si="408"/>
        <v>0.84725927506847365</v>
      </c>
      <c r="N2421" s="2">
        <v>11</v>
      </c>
      <c r="O2421" s="2">
        <v>5800000</v>
      </c>
      <c r="P2421" s="2">
        <v>6305000</v>
      </c>
      <c r="Q2421" s="2">
        <f t="shared" si="409"/>
        <v>505000</v>
      </c>
      <c r="R2421" s="4">
        <f t="shared" si="410"/>
        <v>8.7068965517241373E-2</v>
      </c>
      <c r="S2421" s="2"/>
      <c r="T2421" s="9">
        <f t="shared" si="411"/>
        <v>46400</v>
      </c>
      <c r="U2421" s="2">
        <v>50440</v>
      </c>
      <c r="V2421" s="5">
        <f t="shared" si="412"/>
        <v>4040</v>
      </c>
      <c r="W2421" s="4">
        <f t="shared" si="413"/>
        <v>8.7068965517241373E-2</v>
      </c>
      <c r="X2421" s="22">
        <f t="shared" si="414"/>
        <v>39312.830363177178</v>
      </c>
      <c r="Y2421" s="22">
        <f t="shared" si="415"/>
        <v>42735.757834453812</v>
      </c>
      <c r="Z2421" s="22">
        <f t="shared" si="417"/>
        <v>5341969.7293067267</v>
      </c>
      <c r="AA2421" s="11">
        <v>15653</v>
      </c>
      <c r="AB2421" s="2">
        <v>1979</v>
      </c>
      <c r="AC2421" s="2">
        <f t="shared" si="416"/>
        <v>37</v>
      </c>
      <c r="AD2421" s="2" t="s">
        <v>90</v>
      </c>
    </row>
    <row r="2422" spans="1:30" x14ac:dyDescent="0.2">
      <c r="A2422">
        <v>44</v>
      </c>
      <c r="B2422" s="2" t="s">
        <v>104</v>
      </c>
      <c r="C2422" s="2" t="s">
        <v>22</v>
      </c>
      <c r="D2422" s="2" t="s">
        <v>23</v>
      </c>
      <c r="E2422" s="2" t="s">
        <v>2767</v>
      </c>
      <c r="F2422" s="2" t="s">
        <v>2776</v>
      </c>
      <c r="G2422" s="2">
        <v>44</v>
      </c>
      <c r="H2422" s="2">
        <v>49</v>
      </c>
      <c r="I2422" s="3">
        <v>42664</v>
      </c>
      <c r="J2422" s="3">
        <v>42675</v>
      </c>
      <c r="K2422" s="3" t="s">
        <v>2543</v>
      </c>
      <c r="L2422" s="17">
        <f t="shared" si="407"/>
        <v>284.38</v>
      </c>
      <c r="M2422" s="20">
        <f t="shared" si="408"/>
        <v>0.83757648217174208</v>
      </c>
      <c r="N2422" s="2">
        <v>11</v>
      </c>
      <c r="O2422" s="2">
        <v>3800000</v>
      </c>
      <c r="P2422" s="2">
        <v>4200000</v>
      </c>
      <c r="Q2422" s="2">
        <f t="shared" si="409"/>
        <v>400000</v>
      </c>
      <c r="R2422" s="4">
        <f t="shared" si="410"/>
        <v>0.10526315789473684</v>
      </c>
      <c r="S2422" s="2"/>
      <c r="T2422" s="9">
        <f t="shared" si="411"/>
        <v>86363.636363636368</v>
      </c>
      <c r="U2422" s="2">
        <v>95455</v>
      </c>
      <c r="V2422" s="5">
        <f t="shared" si="412"/>
        <v>9091.3636363636324</v>
      </c>
      <c r="W2422" s="4">
        <f t="shared" si="413"/>
        <v>0.10526842105263153</v>
      </c>
      <c r="X2422" s="22">
        <f t="shared" si="414"/>
        <v>72336.150733014088</v>
      </c>
      <c r="Y2422" s="22">
        <f t="shared" si="415"/>
        <v>79950.86310570364</v>
      </c>
      <c r="Z2422" s="22">
        <f t="shared" si="417"/>
        <v>3517837.9766509603</v>
      </c>
      <c r="AA2422" s="11">
        <v>1259</v>
      </c>
      <c r="AB2422" s="2">
        <v>2007</v>
      </c>
      <c r="AC2422" s="2">
        <f t="shared" si="416"/>
        <v>9</v>
      </c>
      <c r="AD2422" s="2" t="s">
        <v>105</v>
      </c>
    </row>
    <row r="2423" spans="1:30" x14ac:dyDescent="0.2">
      <c r="A2423">
        <v>45</v>
      </c>
      <c r="B2423" s="2" t="s">
        <v>2287</v>
      </c>
      <c r="C2423" s="2" t="s">
        <v>22</v>
      </c>
      <c r="D2423" s="2" t="s">
        <v>23</v>
      </c>
      <c r="E2423" s="2" t="s">
        <v>2767</v>
      </c>
      <c r="F2423" s="2" t="s">
        <v>2776</v>
      </c>
      <c r="G2423" s="2">
        <v>109</v>
      </c>
      <c r="H2423" s="2"/>
      <c r="I2423" s="3">
        <v>42671</v>
      </c>
      <c r="J2423" s="3">
        <v>42682</v>
      </c>
      <c r="K2423" s="3" t="s">
        <v>2543</v>
      </c>
      <c r="L2423" s="17">
        <f t="shared" si="407"/>
        <v>284.38</v>
      </c>
      <c r="M2423" s="20">
        <f t="shared" si="408"/>
        <v>0.83757648217174208</v>
      </c>
      <c r="N2423" s="2">
        <v>11</v>
      </c>
      <c r="O2423" s="2">
        <v>4600000</v>
      </c>
      <c r="P2423" s="2">
        <v>4850000</v>
      </c>
      <c r="Q2423" s="2">
        <f t="shared" si="409"/>
        <v>250000</v>
      </c>
      <c r="R2423" s="4">
        <f t="shared" si="410"/>
        <v>5.434782608695652E-2</v>
      </c>
      <c r="S2423" s="2">
        <v>58108</v>
      </c>
      <c r="T2423" s="9">
        <f t="shared" si="411"/>
        <v>42734.935779816515</v>
      </c>
      <c r="U2423" s="2">
        <v>45029</v>
      </c>
      <c r="V2423" s="5">
        <f t="shared" si="412"/>
        <v>2294.0642201834853</v>
      </c>
      <c r="W2423" s="4">
        <f t="shared" si="413"/>
        <v>5.3681237103132835E-2</v>
      </c>
      <c r="X2423" s="22">
        <f t="shared" si="414"/>
        <v>35793.777176294032</v>
      </c>
      <c r="Y2423" s="22">
        <f t="shared" si="415"/>
        <v>37715.231415711372</v>
      </c>
      <c r="Z2423" s="22">
        <f t="shared" si="417"/>
        <v>4110960.2243125397</v>
      </c>
      <c r="AA2423" s="2"/>
      <c r="AB2423" s="2">
        <v>1983</v>
      </c>
      <c r="AC2423" s="2">
        <f t="shared" si="416"/>
        <v>33</v>
      </c>
      <c r="AD2423" s="2" t="s">
        <v>635</v>
      </c>
    </row>
    <row r="2424" spans="1:30" x14ac:dyDescent="0.2">
      <c r="A2424">
        <v>45</v>
      </c>
      <c r="B2424" s="2" t="s">
        <v>2112</v>
      </c>
      <c r="C2424" s="2" t="s">
        <v>22</v>
      </c>
      <c r="D2424" s="2" t="s">
        <v>23</v>
      </c>
      <c r="E2424" s="2" t="s">
        <v>2767</v>
      </c>
      <c r="F2424" s="2" t="s">
        <v>2776</v>
      </c>
      <c r="G2424" s="2">
        <v>94</v>
      </c>
      <c r="H2424" s="2">
        <v>102</v>
      </c>
      <c r="I2424" s="3">
        <v>42671</v>
      </c>
      <c r="J2424" s="3">
        <v>42682</v>
      </c>
      <c r="K2424" s="3" t="s">
        <v>2543</v>
      </c>
      <c r="L2424" s="17">
        <f t="shared" si="407"/>
        <v>284.38</v>
      </c>
      <c r="M2424" s="20">
        <f t="shared" si="408"/>
        <v>0.83757648217174208</v>
      </c>
      <c r="N2424" s="2">
        <v>11</v>
      </c>
      <c r="O2424" s="2">
        <v>5350000</v>
      </c>
      <c r="P2424" s="2">
        <v>5960000</v>
      </c>
      <c r="Q2424" s="2">
        <f t="shared" si="409"/>
        <v>610000</v>
      </c>
      <c r="R2424" s="4">
        <f t="shared" si="410"/>
        <v>0.11401869158878504</v>
      </c>
      <c r="S2424" s="2">
        <v>2332</v>
      </c>
      <c r="T2424" s="9">
        <f t="shared" si="411"/>
        <v>56939.702127659577</v>
      </c>
      <c r="U2424" s="2">
        <v>63429</v>
      </c>
      <c r="V2424" s="5">
        <f t="shared" si="412"/>
        <v>6489.2978723404231</v>
      </c>
      <c r="W2424" s="4">
        <f t="shared" si="413"/>
        <v>0.11396789287361093</v>
      </c>
      <c r="X2424" s="22">
        <f t="shared" si="414"/>
        <v>47691.355403991969</v>
      </c>
      <c r="Y2424" s="22">
        <f t="shared" si="415"/>
        <v>53126.638687671431</v>
      </c>
      <c r="Z2424" s="22">
        <f t="shared" si="417"/>
        <v>4993904.0366411144</v>
      </c>
      <c r="AA2424" s="11">
        <v>11819</v>
      </c>
      <c r="AB2424" s="2">
        <v>1962</v>
      </c>
      <c r="AC2424" s="2">
        <f t="shared" si="416"/>
        <v>54</v>
      </c>
      <c r="AD2424" s="2" t="s">
        <v>83</v>
      </c>
    </row>
    <row r="2425" spans="1:30" x14ac:dyDescent="0.2">
      <c r="A2425">
        <v>46</v>
      </c>
      <c r="B2425" s="2" t="s">
        <v>2268</v>
      </c>
      <c r="C2425" s="2" t="s">
        <v>22</v>
      </c>
      <c r="D2425" s="2" t="s">
        <v>23</v>
      </c>
      <c r="E2425" s="2" t="s">
        <v>2767</v>
      </c>
      <c r="F2425" s="2" t="s">
        <v>2776</v>
      </c>
      <c r="G2425" s="2">
        <v>107</v>
      </c>
      <c r="H2425" s="2">
        <v>118</v>
      </c>
      <c r="I2425" s="3">
        <v>42677</v>
      </c>
      <c r="J2425" s="3">
        <v>42688</v>
      </c>
      <c r="K2425" s="3" t="s">
        <v>2543</v>
      </c>
      <c r="L2425" s="17">
        <f t="shared" si="407"/>
        <v>284.38</v>
      </c>
      <c r="M2425" s="20">
        <f t="shared" si="408"/>
        <v>0.83757648217174208</v>
      </c>
      <c r="N2425" s="2">
        <v>11</v>
      </c>
      <c r="O2425" s="2">
        <v>7100000</v>
      </c>
      <c r="P2425" s="2">
        <v>7800000</v>
      </c>
      <c r="Q2425" s="2">
        <f t="shared" si="409"/>
        <v>700000</v>
      </c>
      <c r="R2425" s="4">
        <f t="shared" si="410"/>
        <v>9.8591549295774641E-2</v>
      </c>
      <c r="S2425" s="2">
        <v>112000</v>
      </c>
      <c r="T2425" s="9">
        <f t="shared" si="411"/>
        <v>67401.8691588785</v>
      </c>
      <c r="U2425" s="2">
        <v>73944</v>
      </c>
      <c r="V2425" s="5">
        <f t="shared" si="412"/>
        <v>6542.1308411214995</v>
      </c>
      <c r="W2425" s="4">
        <f t="shared" si="413"/>
        <v>9.706156405990024E-2</v>
      </c>
      <c r="X2425" s="22">
        <f t="shared" si="414"/>
        <v>56454.220461893492</v>
      </c>
      <c r="Y2425" s="22">
        <f t="shared" si="415"/>
        <v>61933.755397707297</v>
      </c>
      <c r="Z2425" s="22">
        <f t="shared" si="417"/>
        <v>6626911.8275546804</v>
      </c>
      <c r="AA2425" s="11">
        <v>18803</v>
      </c>
      <c r="AB2425" s="2">
        <v>1987</v>
      </c>
      <c r="AC2425" s="2">
        <f t="shared" si="416"/>
        <v>29</v>
      </c>
      <c r="AD2425" s="2" t="s">
        <v>206</v>
      </c>
    </row>
    <row r="2426" spans="1:30" x14ac:dyDescent="0.2">
      <c r="A2426">
        <v>47</v>
      </c>
      <c r="B2426" s="2" t="s">
        <v>1469</v>
      </c>
      <c r="C2426" s="2" t="s">
        <v>22</v>
      </c>
      <c r="D2426" s="2" t="s">
        <v>23</v>
      </c>
      <c r="E2426" s="2" t="s">
        <v>2767</v>
      </c>
      <c r="F2426" s="2" t="s">
        <v>2776</v>
      </c>
      <c r="G2426" s="2">
        <v>68</v>
      </c>
      <c r="H2426" s="2">
        <v>77</v>
      </c>
      <c r="I2426" s="3">
        <v>42685</v>
      </c>
      <c r="J2426" s="3">
        <v>42696</v>
      </c>
      <c r="K2426" s="3" t="s">
        <v>2543</v>
      </c>
      <c r="L2426" s="17">
        <f t="shared" si="407"/>
        <v>284.38</v>
      </c>
      <c r="M2426" s="20">
        <f t="shared" si="408"/>
        <v>0.83757648217174208</v>
      </c>
      <c r="N2426" s="2">
        <v>11</v>
      </c>
      <c r="O2426" s="2">
        <v>5000000</v>
      </c>
      <c r="P2426" s="2">
        <v>5170000</v>
      </c>
      <c r="Q2426" s="2">
        <f t="shared" si="409"/>
        <v>170000</v>
      </c>
      <c r="R2426" s="4">
        <f t="shared" si="410"/>
        <v>3.4000000000000002E-2</v>
      </c>
      <c r="S2426" s="2"/>
      <c r="T2426" s="9">
        <f t="shared" si="411"/>
        <v>73529.411764705888</v>
      </c>
      <c r="U2426" s="2">
        <v>76029</v>
      </c>
      <c r="V2426" s="5">
        <f t="shared" si="412"/>
        <v>2499.5882352941117</v>
      </c>
      <c r="W2426" s="4">
        <f t="shared" si="413"/>
        <v>3.3994399999999918E-2</v>
      </c>
      <c r="X2426" s="22">
        <f t="shared" si="414"/>
        <v>61586.506042039866</v>
      </c>
      <c r="Y2426" s="22">
        <f t="shared" si="415"/>
        <v>63680.102363035381</v>
      </c>
      <c r="Z2426" s="22">
        <f t="shared" si="417"/>
        <v>4330246.9606864061</v>
      </c>
      <c r="AA2426" s="2"/>
      <c r="AB2426" s="2">
        <v>2016</v>
      </c>
      <c r="AC2426" s="2">
        <f t="shared" si="416"/>
        <v>0</v>
      </c>
      <c r="AD2426" s="2" t="s">
        <v>91</v>
      </c>
    </row>
    <row r="2427" spans="1:30" x14ac:dyDescent="0.2">
      <c r="A2427">
        <v>48</v>
      </c>
      <c r="B2427" s="2" t="s">
        <v>1804</v>
      </c>
      <c r="C2427" s="2" t="s">
        <v>22</v>
      </c>
      <c r="D2427" s="2" t="s">
        <v>23</v>
      </c>
      <c r="E2427" s="2" t="s">
        <v>2767</v>
      </c>
      <c r="F2427" s="2" t="s">
        <v>2776</v>
      </c>
      <c r="G2427" s="2">
        <v>78</v>
      </c>
      <c r="H2427" s="2">
        <v>89</v>
      </c>
      <c r="I2427" s="3">
        <v>42692</v>
      </c>
      <c r="J2427" s="3">
        <v>42703</v>
      </c>
      <c r="K2427" s="3" t="s">
        <v>2543</v>
      </c>
      <c r="L2427" s="17">
        <f t="shared" si="407"/>
        <v>284.38</v>
      </c>
      <c r="M2427" s="20">
        <f t="shared" si="408"/>
        <v>0.83757648217174208</v>
      </c>
      <c r="N2427" s="2">
        <v>11</v>
      </c>
      <c r="O2427" s="2">
        <v>5500000</v>
      </c>
      <c r="P2427" s="2">
        <v>6400000</v>
      </c>
      <c r="Q2427" s="2">
        <f t="shared" si="409"/>
        <v>900000</v>
      </c>
      <c r="R2427" s="4">
        <f t="shared" si="410"/>
        <v>0.16363636363636364</v>
      </c>
      <c r="S2427" s="2">
        <v>86346</v>
      </c>
      <c r="T2427" s="9">
        <f t="shared" si="411"/>
        <v>71619.820512820515</v>
      </c>
      <c r="U2427" s="2">
        <v>83158</v>
      </c>
      <c r="V2427" s="5">
        <f t="shared" si="412"/>
        <v>11538.179487179485</v>
      </c>
      <c r="W2427" s="4">
        <f t="shared" si="413"/>
        <v>0.16110316117190016</v>
      </c>
      <c r="X2427" s="22">
        <f t="shared" si="414"/>
        <v>59987.077318899777</v>
      </c>
      <c r="Y2427" s="22">
        <f t="shared" si="415"/>
        <v>69651.185104437725</v>
      </c>
      <c r="Z2427" s="22">
        <f t="shared" si="417"/>
        <v>5432792.4381461423</v>
      </c>
      <c r="AA2427" s="11">
        <v>2115</v>
      </c>
      <c r="AB2427" s="2">
        <v>2002</v>
      </c>
      <c r="AC2427" s="2">
        <f t="shared" si="416"/>
        <v>14</v>
      </c>
      <c r="AD2427" s="2" t="s">
        <v>37</v>
      </c>
    </row>
    <row r="2428" spans="1:30" x14ac:dyDescent="0.2">
      <c r="A2428">
        <v>48</v>
      </c>
      <c r="B2428" s="2" t="s">
        <v>533</v>
      </c>
      <c r="C2428" s="2" t="s">
        <v>22</v>
      </c>
      <c r="D2428" s="2" t="s">
        <v>23</v>
      </c>
      <c r="E2428" s="2" t="s">
        <v>2767</v>
      </c>
      <c r="F2428" s="2" t="s">
        <v>2776</v>
      </c>
      <c r="G2428" s="2">
        <v>44</v>
      </c>
      <c r="H2428" s="2">
        <v>49</v>
      </c>
      <c r="I2428" s="3">
        <v>42692</v>
      </c>
      <c r="J2428" s="3">
        <v>42703</v>
      </c>
      <c r="K2428" s="3" t="s">
        <v>2543</v>
      </c>
      <c r="L2428" s="17">
        <f t="shared" si="407"/>
        <v>284.38</v>
      </c>
      <c r="M2428" s="20">
        <f t="shared" si="408"/>
        <v>0.83757648217174208</v>
      </c>
      <c r="N2428" s="2">
        <v>11</v>
      </c>
      <c r="O2428" s="2">
        <v>2890000</v>
      </c>
      <c r="P2428" s="2">
        <v>3700000</v>
      </c>
      <c r="Q2428" s="2">
        <f t="shared" si="409"/>
        <v>810000</v>
      </c>
      <c r="R2428" s="4">
        <f t="shared" si="410"/>
        <v>0.28027681660899656</v>
      </c>
      <c r="S2428" s="2">
        <v>27000</v>
      </c>
      <c r="T2428" s="9">
        <f t="shared" si="411"/>
        <v>66295.454545454544</v>
      </c>
      <c r="U2428" s="2">
        <v>84705</v>
      </c>
      <c r="V2428" s="5">
        <f t="shared" si="412"/>
        <v>18409.545454545456</v>
      </c>
      <c r="W2428" s="4">
        <f t="shared" si="413"/>
        <v>0.27768940692492289</v>
      </c>
      <c r="X2428" s="22">
        <f t="shared" si="414"/>
        <v>55527.513602158448</v>
      </c>
      <c r="Y2428" s="22">
        <f t="shared" si="415"/>
        <v>70946.91592235741</v>
      </c>
      <c r="Z2428" s="22">
        <f t="shared" si="417"/>
        <v>3121664.3005837258</v>
      </c>
      <c r="AA2428" s="11">
        <v>3281</v>
      </c>
      <c r="AB2428" s="2">
        <v>1890</v>
      </c>
      <c r="AC2428" s="2">
        <f t="shared" si="416"/>
        <v>126</v>
      </c>
      <c r="AD2428" s="2" t="s">
        <v>206</v>
      </c>
    </row>
    <row r="2429" spans="1:30" x14ac:dyDescent="0.2">
      <c r="A2429">
        <v>49</v>
      </c>
      <c r="B2429" s="2" t="s">
        <v>1619</v>
      </c>
      <c r="C2429" s="2" t="s">
        <v>22</v>
      </c>
      <c r="D2429" s="2" t="s">
        <v>23</v>
      </c>
      <c r="E2429" s="2" t="s">
        <v>2767</v>
      </c>
      <c r="F2429" s="2" t="s">
        <v>2776</v>
      </c>
      <c r="G2429" s="2">
        <v>72</v>
      </c>
      <c r="H2429" s="2">
        <v>80</v>
      </c>
      <c r="I2429" s="3">
        <v>42699</v>
      </c>
      <c r="J2429" s="3">
        <v>42710</v>
      </c>
      <c r="K2429" s="3" t="s">
        <v>2544</v>
      </c>
      <c r="L2429" s="17">
        <f t="shared" si="407"/>
        <v>287.33999999999997</v>
      </c>
      <c r="M2429" s="20">
        <f t="shared" si="408"/>
        <v>0.82894828426254619</v>
      </c>
      <c r="N2429" s="2">
        <v>11</v>
      </c>
      <c r="O2429" s="2">
        <v>4800000</v>
      </c>
      <c r="P2429" s="2">
        <v>5500000</v>
      </c>
      <c r="Q2429" s="2">
        <f t="shared" si="409"/>
        <v>700000</v>
      </c>
      <c r="R2429" s="4">
        <f t="shared" si="410"/>
        <v>0.14583333333333334</v>
      </c>
      <c r="S2429" s="2">
        <v>147000</v>
      </c>
      <c r="T2429" s="9">
        <f t="shared" si="411"/>
        <v>68708.333333333328</v>
      </c>
      <c r="U2429" s="2">
        <v>78431</v>
      </c>
      <c r="V2429" s="5">
        <f t="shared" si="412"/>
        <v>9722.6666666666715</v>
      </c>
      <c r="W2429" s="4">
        <f t="shared" si="413"/>
        <v>0.14150636749545187</v>
      </c>
      <c r="X2429" s="22">
        <f t="shared" si="414"/>
        <v>56955.655031205773</v>
      </c>
      <c r="Y2429" s="22">
        <f t="shared" si="415"/>
        <v>65015.242882995757</v>
      </c>
      <c r="Z2429" s="22">
        <f t="shared" si="417"/>
        <v>4681097.4875756949</v>
      </c>
      <c r="AA2429" s="11">
        <v>5656</v>
      </c>
      <c r="AB2429" s="2">
        <v>1987</v>
      </c>
      <c r="AC2429" s="2">
        <f t="shared" si="416"/>
        <v>29</v>
      </c>
      <c r="AD2429" s="2" t="s">
        <v>116</v>
      </c>
    </row>
    <row r="2430" spans="1:30" x14ac:dyDescent="0.2">
      <c r="A2430">
        <v>50</v>
      </c>
      <c r="B2430" s="2" t="s">
        <v>956</v>
      </c>
      <c r="C2430" s="2" t="s">
        <v>22</v>
      </c>
      <c r="D2430" s="2" t="s">
        <v>23</v>
      </c>
      <c r="E2430" s="2" t="s">
        <v>2767</v>
      </c>
      <c r="F2430" s="2" t="s">
        <v>2776</v>
      </c>
      <c r="G2430" s="2">
        <v>54</v>
      </c>
      <c r="H2430" s="2">
        <v>60</v>
      </c>
      <c r="I2430" s="3">
        <v>42706</v>
      </c>
      <c r="J2430" s="3">
        <v>42717</v>
      </c>
      <c r="K2430" s="3" t="s">
        <v>2544</v>
      </c>
      <c r="L2430" s="17">
        <f t="shared" si="407"/>
        <v>287.33999999999997</v>
      </c>
      <c r="M2430" s="20">
        <f t="shared" si="408"/>
        <v>0.82894828426254619</v>
      </c>
      <c r="N2430" s="2">
        <v>11</v>
      </c>
      <c r="O2430" s="2">
        <v>4000000</v>
      </c>
      <c r="P2430" s="2">
        <v>5050000</v>
      </c>
      <c r="Q2430" s="2">
        <f t="shared" si="409"/>
        <v>1050000</v>
      </c>
      <c r="R2430" s="4">
        <f t="shared" si="410"/>
        <v>0.26250000000000001</v>
      </c>
      <c r="S2430" s="2">
        <v>12000</v>
      </c>
      <c r="T2430" s="9">
        <f t="shared" si="411"/>
        <v>74296.296296296292</v>
      </c>
      <c r="U2430" s="2">
        <v>93741</v>
      </c>
      <c r="V2430" s="5">
        <f t="shared" si="412"/>
        <v>19444.703703703708</v>
      </c>
      <c r="W2430" s="4">
        <f t="shared" si="413"/>
        <v>0.26171834496510477</v>
      </c>
      <c r="X2430" s="22">
        <f t="shared" si="414"/>
        <v>61587.787341876574</v>
      </c>
      <c r="Y2430" s="22">
        <f t="shared" si="415"/>
        <v>77706.441115055335</v>
      </c>
      <c r="Z2430" s="22">
        <f t="shared" si="417"/>
        <v>4196147.8202129882</v>
      </c>
      <c r="AA2430" s="11">
        <v>18324</v>
      </c>
      <c r="AB2430" s="2">
        <v>2000</v>
      </c>
      <c r="AC2430" s="2">
        <f t="shared" si="416"/>
        <v>16</v>
      </c>
      <c r="AD2430" s="2" t="s">
        <v>37</v>
      </c>
    </row>
    <row r="2431" spans="1:30" x14ac:dyDescent="0.2">
      <c r="A2431">
        <v>50</v>
      </c>
      <c r="B2431" s="2" t="s">
        <v>910</v>
      </c>
      <c r="C2431" s="2" t="s">
        <v>22</v>
      </c>
      <c r="D2431" s="2" t="s">
        <v>23</v>
      </c>
      <c r="E2431" s="2" t="s">
        <v>2767</v>
      </c>
      <c r="F2431" s="2" t="s">
        <v>2776</v>
      </c>
      <c r="G2431" s="2">
        <v>81</v>
      </c>
      <c r="H2431" s="2">
        <v>99</v>
      </c>
      <c r="I2431" s="3">
        <v>42706</v>
      </c>
      <c r="J2431" s="3">
        <v>42717</v>
      </c>
      <c r="K2431" s="3" t="s">
        <v>2544</v>
      </c>
      <c r="L2431" s="17">
        <f t="shared" si="407"/>
        <v>287.33999999999997</v>
      </c>
      <c r="M2431" s="20">
        <f t="shared" si="408"/>
        <v>0.82894828426254619</v>
      </c>
      <c r="N2431" s="2">
        <v>11</v>
      </c>
      <c r="O2431" s="2">
        <v>4500000</v>
      </c>
      <c r="P2431" s="2">
        <v>6050000</v>
      </c>
      <c r="Q2431" s="2">
        <f t="shared" si="409"/>
        <v>1550000</v>
      </c>
      <c r="R2431" s="4">
        <f t="shared" si="410"/>
        <v>0.34444444444444444</v>
      </c>
      <c r="S2431" s="2">
        <v>379854</v>
      </c>
      <c r="T2431" s="9">
        <f t="shared" si="411"/>
        <v>60245.111111111109</v>
      </c>
      <c r="U2431" s="2">
        <v>79381</v>
      </c>
      <c r="V2431" s="5">
        <f t="shared" si="412"/>
        <v>19135.888888888891</v>
      </c>
      <c r="W2431" s="4">
        <f t="shared" si="413"/>
        <v>0.31763388822698385</v>
      </c>
      <c r="X2431" s="22">
        <f t="shared" si="414"/>
        <v>49940.081490762015</v>
      </c>
      <c r="Y2431" s="22">
        <f t="shared" si="415"/>
        <v>65802.743753045172</v>
      </c>
      <c r="Z2431" s="22">
        <f t="shared" si="417"/>
        <v>5330022.2439966593</v>
      </c>
      <c r="AA2431" s="11">
        <v>6038</v>
      </c>
      <c r="AB2431" s="2">
        <v>1959</v>
      </c>
      <c r="AC2431" s="2">
        <f t="shared" si="416"/>
        <v>57</v>
      </c>
      <c r="AD2431" s="2" t="s">
        <v>186</v>
      </c>
    </row>
    <row r="2432" spans="1:30" x14ac:dyDescent="0.2">
      <c r="A2432">
        <v>3</v>
      </c>
      <c r="B2432" s="2" t="s">
        <v>1767</v>
      </c>
      <c r="C2432" s="2" t="s">
        <v>22</v>
      </c>
      <c r="D2432" s="2" t="s">
        <v>23</v>
      </c>
      <c r="E2432" s="2" t="s">
        <v>2767</v>
      </c>
      <c r="F2432" s="2" t="s">
        <v>2776</v>
      </c>
      <c r="G2432" s="2">
        <v>78</v>
      </c>
      <c r="H2432" s="2">
        <v>87</v>
      </c>
      <c r="I2432" s="3">
        <v>42377</v>
      </c>
      <c r="J2432" s="3">
        <v>42389</v>
      </c>
      <c r="K2432" s="3" t="s">
        <v>2533</v>
      </c>
      <c r="L2432" s="17">
        <f t="shared" si="407"/>
        <v>238.19</v>
      </c>
      <c r="M2432" s="20">
        <f t="shared" si="408"/>
        <v>1</v>
      </c>
      <c r="N2432" s="2">
        <v>12</v>
      </c>
      <c r="O2432" s="2">
        <v>6000000</v>
      </c>
      <c r="P2432" s="2">
        <v>7200000</v>
      </c>
      <c r="Q2432" s="2">
        <f t="shared" si="409"/>
        <v>1200000</v>
      </c>
      <c r="R2432" s="4">
        <f t="shared" si="410"/>
        <v>0.2</v>
      </c>
      <c r="S2432" s="2"/>
      <c r="T2432" s="9">
        <f t="shared" si="411"/>
        <v>76923.076923076922</v>
      </c>
      <c r="U2432" s="2">
        <v>92308</v>
      </c>
      <c r="V2432" s="5">
        <f t="shared" si="412"/>
        <v>15384.923076923078</v>
      </c>
      <c r="W2432" s="4">
        <f t="shared" si="413"/>
        <v>0.20000400000000002</v>
      </c>
      <c r="X2432" s="22">
        <f t="shared" si="414"/>
        <v>76923.076923076922</v>
      </c>
      <c r="Y2432" s="22">
        <f t="shared" si="415"/>
        <v>92308</v>
      </c>
      <c r="Z2432" s="22">
        <f t="shared" si="417"/>
        <v>7200024</v>
      </c>
      <c r="AA2432" s="11">
        <v>3054</v>
      </c>
      <c r="AB2432" s="2">
        <v>2004</v>
      </c>
      <c r="AC2432" s="2">
        <f t="shared" si="416"/>
        <v>12</v>
      </c>
      <c r="AD2432" s="2" t="s">
        <v>108</v>
      </c>
    </row>
    <row r="2433" spans="1:30" x14ac:dyDescent="0.2">
      <c r="A2433">
        <v>3</v>
      </c>
      <c r="B2433" s="2" t="s">
        <v>772</v>
      </c>
      <c r="C2433" s="2" t="s">
        <v>22</v>
      </c>
      <c r="D2433" s="2" t="s">
        <v>23</v>
      </c>
      <c r="E2433" s="2" t="s">
        <v>2767</v>
      </c>
      <c r="F2433" s="2" t="s">
        <v>2776</v>
      </c>
      <c r="G2433" s="2">
        <v>65</v>
      </c>
      <c r="H2433" s="2">
        <v>69</v>
      </c>
      <c r="I2433" s="3">
        <v>42378</v>
      </c>
      <c r="J2433" s="3">
        <v>42390</v>
      </c>
      <c r="K2433" s="3" t="s">
        <v>2533</v>
      </c>
      <c r="L2433" s="17">
        <f t="shared" si="407"/>
        <v>238.19</v>
      </c>
      <c r="M2433" s="20">
        <f t="shared" si="408"/>
        <v>1</v>
      </c>
      <c r="N2433" s="2">
        <v>12</v>
      </c>
      <c r="O2433" s="2">
        <v>3975000</v>
      </c>
      <c r="P2433" s="2">
        <v>4100000</v>
      </c>
      <c r="Q2433" s="2">
        <f t="shared" si="409"/>
        <v>125000</v>
      </c>
      <c r="R2433" s="4">
        <f t="shared" si="410"/>
        <v>3.1446540880503145E-2</v>
      </c>
      <c r="S2433" s="2">
        <v>28177</v>
      </c>
      <c r="T2433" s="9">
        <f t="shared" si="411"/>
        <v>61587.338461538464</v>
      </c>
      <c r="U2433" s="2">
        <v>63510</v>
      </c>
      <c r="V2433" s="5">
        <f t="shared" si="412"/>
        <v>1922.6615384615361</v>
      </c>
      <c r="W2433" s="4">
        <f t="shared" si="413"/>
        <v>3.1218454742320871E-2</v>
      </c>
      <c r="X2433" s="22">
        <f t="shared" si="414"/>
        <v>61587.338461538464</v>
      </c>
      <c r="Y2433" s="22">
        <f t="shared" si="415"/>
        <v>63510</v>
      </c>
      <c r="Z2433" s="22">
        <f t="shared" si="417"/>
        <v>4128150</v>
      </c>
      <c r="AA2433" s="11">
        <v>31800</v>
      </c>
      <c r="AB2433" s="2">
        <v>1984</v>
      </c>
      <c r="AC2433" s="2">
        <f t="shared" si="416"/>
        <v>32</v>
      </c>
      <c r="AD2433" s="2" t="s">
        <v>108</v>
      </c>
    </row>
    <row r="2434" spans="1:30" x14ac:dyDescent="0.2">
      <c r="A2434">
        <v>4</v>
      </c>
      <c r="B2434" s="2" t="s">
        <v>2312</v>
      </c>
      <c r="C2434" s="2" t="s">
        <v>22</v>
      </c>
      <c r="D2434" s="2" t="s">
        <v>23</v>
      </c>
      <c r="E2434" s="2" t="s">
        <v>2767</v>
      </c>
      <c r="F2434" s="2" t="s">
        <v>2776</v>
      </c>
      <c r="G2434" s="2">
        <v>113</v>
      </c>
      <c r="H2434" s="2">
        <v>125</v>
      </c>
      <c r="I2434" s="3">
        <v>42383</v>
      </c>
      <c r="J2434" s="3">
        <v>42395</v>
      </c>
      <c r="K2434" s="3" t="s">
        <v>2533</v>
      </c>
      <c r="L2434" s="17">
        <f t="shared" ref="L2434:L2497" si="418">IF(K2434="Januar",238.19,IF(K2434="Februar",240.59,IF(K2434="Mars",245.99,IF(K2434="April",250.79,IF(K2434="Mai",256.52,IF(K2434="Juni",259.83,IF(K2434="Juli",265.66,IF(K2434="August",272.21,IF(K2434="September",275.91,IF(K2434="Oktober",281.13,IF(K2434="November",284.38,IF(K2434="Desember",287.34,0))))))))))))</f>
        <v>238.19</v>
      </c>
      <c r="M2434" s="20">
        <f t="shared" ref="M2434:M2497" si="419">$L$2/L2434</f>
        <v>1</v>
      </c>
      <c r="N2434" s="2">
        <v>12</v>
      </c>
      <c r="O2434" s="2">
        <v>5990000</v>
      </c>
      <c r="P2434" s="2">
        <v>6650000</v>
      </c>
      <c r="Q2434" s="2">
        <f t="shared" ref="Q2434:Q2497" si="420">P2434-O2434</f>
        <v>660000</v>
      </c>
      <c r="R2434" s="4">
        <f t="shared" ref="R2434:R2497" si="421">Q2434/O2434</f>
        <v>0.11018363939899833</v>
      </c>
      <c r="S2434" s="2">
        <v>125000</v>
      </c>
      <c r="T2434" s="9">
        <f t="shared" ref="T2434:T2497" si="422">(O2434+S2434)/G2434</f>
        <v>54115.044247787613</v>
      </c>
      <c r="U2434" s="2">
        <v>59956</v>
      </c>
      <c r="V2434" s="5">
        <f t="shared" ref="V2434:V2497" si="423">U2434-T2434</f>
        <v>5840.9557522123869</v>
      </c>
      <c r="W2434" s="4">
        <f t="shared" ref="W2434:W2497" si="424">V2434/T2434</f>
        <v>0.10793589533932947</v>
      </c>
      <c r="X2434" s="22">
        <f t="shared" ref="X2434:X2497" si="425">T2434*M2434</f>
        <v>54115.044247787613</v>
      </c>
      <c r="Y2434" s="22">
        <f t="shared" ref="Y2434:Y2497" si="426">U2434*M2434</f>
        <v>59956</v>
      </c>
      <c r="Z2434" s="22">
        <f t="shared" si="417"/>
        <v>6775028</v>
      </c>
      <c r="AA2434" s="2"/>
      <c r="AB2434" s="2">
        <v>1977</v>
      </c>
      <c r="AC2434" s="2">
        <f t="shared" ref="AC2434:AC2497" si="427">2016-AB2434</f>
        <v>39</v>
      </c>
      <c r="AD2434" s="2" t="s">
        <v>67</v>
      </c>
    </row>
    <row r="2435" spans="1:30" x14ac:dyDescent="0.2">
      <c r="A2435">
        <v>5</v>
      </c>
      <c r="B2435" s="2" t="s">
        <v>2166</v>
      </c>
      <c r="C2435" s="2" t="s">
        <v>22</v>
      </c>
      <c r="D2435" s="2" t="s">
        <v>23</v>
      </c>
      <c r="E2435" s="2" t="s">
        <v>2767</v>
      </c>
      <c r="F2435" s="2" t="s">
        <v>2776</v>
      </c>
      <c r="G2435" s="2">
        <v>104</v>
      </c>
      <c r="H2435" s="2">
        <v>120</v>
      </c>
      <c r="I2435" s="3">
        <v>42391</v>
      </c>
      <c r="J2435" s="3">
        <v>42403</v>
      </c>
      <c r="K2435" s="3" t="s">
        <v>2534</v>
      </c>
      <c r="L2435" s="17">
        <f t="shared" si="418"/>
        <v>240.59</v>
      </c>
      <c r="M2435" s="20">
        <f t="shared" si="419"/>
        <v>0.99002452304750821</v>
      </c>
      <c r="N2435" s="2">
        <v>12</v>
      </c>
      <c r="O2435" s="2">
        <v>7500000</v>
      </c>
      <c r="P2435" s="2">
        <v>7720000</v>
      </c>
      <c r="Q2435" s="2">
        <f t="shared" si="420"/>
        <v>220000</v>
      </c>
      <c r="R2435" s="4">
        <f t="shared" si="421"/>
        <v>2.9333333333333333E-2</v>
      </c>
      <c r="S2435" s="2"/>
      <c r="T2435" s="9">
        <f t="shared" si="422"/>
        <v>72115.38461538461</v>
      </c>
      <c r="U2435" s="2">
        <v>74231</v>
      </c>
      <c r="V2435" s="5">
        <f t="shared" si="423"/>
        <v>2115.6153846153902</v>
      </c>
      <c r="W2435" s="4">
        <f t="shared" si="424"/>
        <v>2.9336533333333414E-2</v>
      </c>
      <c r="X2435" s="22">
        <f t="shared" si="425"/>
        <v>71395.999258233758</v>
      </c>
      <c r="Y2435" s="22">
        <f t="shared" si="426"/>
        <v>73490.510370339587</v>
      </c>
      <c r="Z2435" s="22">
        <f t="shared" ref="Z2435:Z2498" si="428">Y2435*G2435</f>
        <v>7643013.0785153173</v>
      </c>
      <c r="AA2435" s="11">
        <v>3542</v>
      </c>
      <c r="AB2435" s="2">
        <v>2011</v>
      </c>
      <c r="AC2435" s="2">
        <f t="shared" si="427"/>
        <v>5</v>
      </c>
      <c r="AD2435" s="2" t="s">
        <v>650</v>
      </c>
    </row>
    <row r="2436" spans="1:30" x14ac:dyDescent="0.2">
      <c r="A2436">
        <v>7</v>
      </c>
      <c r="B2436" s="2" t="s">
        <v>1678</v>
      </c>
      <c r="C2436" s="2" t="s">
        <v>22</v>
      </c>
      <c r="D2436" s="2" t="s">
        <v>23</v>
      </c>
      <c r="E2436" s="2" t="s">
        <v>2767</v>
      </c>
      <c r="F2436" s="2" t="s">
        <v>2776</v>
      </c>
      <c r="G2436" s="2">
        <v>75</v>
      </c>
      <c r="H2436" s="2">
        <v>82</v>
      </c>
      <c r="I2436" s="3">
        <v>42405</v>
      </c>
      <c r="J2436" s="3">
        <v>42417</v>
      </c>
      <c r="K2436" s="3" t="s">
        <v>2534</v>
      </c>
      <c r="L2436" s="17">
        <f t="shared" si="418"/>
        <v>240.59</v>
      </c>
      <c r="M2436" s="20">
        <f t="shared" si="419"/>
        <v>0.99002452304750821</v>
      </c>
      <c r="N2436" s="2">
        <v>12</v>
      </c>
      <c r="O2436" s="2">
        <v>5000000</v>
      </c>
      <c r="P2436" s="2">
        <v>4900000</v>
      </c>
      <c r="Q2436" s="2">
        <f t="shared" si="420"/>
        <v>-100000</v>
      </c>
      <c r="R2436" s="4">
        <f t="shared" si="421"/>
        <v>-0.02</v>
      </c>
      <c r="S2436" s="2"/>
      <c r="T2436" s="9">
        <f t="shared" si="422"/>
        <v>66666.666666666672</v>
      </c>
      <c r="U2436" s="2">
        <v>65333</v>
      </c>
      <c r="V2436" s="5">
        <f t="shared" si="423"/>
        <v>-1333.6666666666715</v>
      </c>
      <c r="W2436" s="4">
        <f t="shared" si="424"/>
        <v>-2.0005000000000071E-2</v>
      </c>
      <c r="X2436" s="22">
        <f t="shared" si="425"/>
        <v>66001.634869833884</v>
      </c>
      <c r="Y2436" s="22">
        <f t="shared" si="426"/>
        <v>64681.272164262853</v>
      </c>
      <c r="Z2436" s="22">
        <f t="shared" si="428"/>
        <v>4851095.4123197142</v>
      </c>
      <c r="AA2436" s="11">
        <v>18871</v>
      </c>
      <c r="AB2436" s="2">
        <v>2006</v>
      </c>
      <c r="AC2436" s="2">
        <f t="shared" si="427"/>
        <v>10</v>
      </c>
      <c r="AD2436" s="2" t="s">
        <v>94</v>
      </c>
    </row>
    <row r="2437" spans="1:30" x14ac:dyDescent="0.2">
      <c r="A2437">
        <v>7</v>
      </c>
      <c r="B2437" s="2" t="s">
        <v>1047</v>
      </c>
      <c r="C2437" s="2" t="s">
        <v>22</v>
      </c>
      <c r="D2437" s="2" t="s">
        <v>23</v>
      </c>
      <c r="E2437" s="2" t="s">
        <v>2767</v>
      </c>
      <c r="F2437" s="2" t="s">
        <v>2776</v>
      </c>
      <c r="G2437" s="2">
        <v>60</v>
      </c>
      <c r="H2437" s="2">
        <v>68</v>
      </c>
      <c r="I2437" s="3">
        <v>42405</v>
      </c>
      <c r="J2437" s="3">
        <v>42417</v>
      </c>
      <c r="K2437" s="3" t="s">
        <v>2534</v>
      </c>
      <c r="L2437" s="17">
        <f t="shared" si="418"/>
        <v>240.59</v>
      </c>
      <c r="M2437" s="20">
        <f t="shared" si="419"/>
        <v>0.99002452304750821</v>
      </c>
      <c r="N2437" s="2">
        <v>12</v>
      </c>
      <c r="O2437" s="2">
        <v>3550000</v>
      </c>
      <c r="P2437" s="2">
        <v>3550000</v>
      </c>
      <c r="Q2437" s="2">
        <f t="shared" si="420"/>
        <v>0</v>
      </c>
      <c r="R2437" s="4">
        <f t="shared" si="421"/>
        <v>0</v>
      </c>
      <c r="S2437" s="2">
        <v>40420</v>
      </c>
      <c r="T2437" s="9">
        <f t="shared" si="422"/>
        <v>59840.333333333336</v>
      </c>
      <c r="U2437" s="2">
        <v>59840</v>
      </c>
      <c r="V2437" s="5">
        <f t="shared" si="423"/>
        <v>-0.33333333333575865</v>
      </c>
      <c r="W2437" s="4">
        <f t="shared" si="424"/>
        <v>-5.5703789529206943E-6</v>
      </c>
      <c r="X2437" s="22">
        <f t="shared" si="425"/>
        <v>59243.397467337243</v>
      </c>
      <c r="Y2437" s="22">
        <f t="shared" si="426"/>
        <v>59243.067459162892</v>
      </c>
      <c r="Z2437" s="22">
        <f t="shared" si="428"/>
        <v>3554584.0475497735</v>
      </c>
      <c r="AA2437" s="11">
        <v>5580</v>
      </c>
      <c r="AB2437" s="2">
        <v>1990</v>
      </c>
      <c r="AC2437" s="2">
        <f t="shared" si="427"/>
        <v>26</v>
      </c>
      <c r="AD2437" s="2" t="s">
        <v>103</v>
      </c>
    </row>
    <row r="2438" spans="1:30" x14ac:dyDescent="0.2">
      <c r="A2438">
        <v>7</v>
      </c>
      <c r="B2438" s="2" t="s">
        <v>2281</v>
      </c>
      <c r="C2438" s="2" t="s">
        <v>22</v>
      </c>
      <c r="D2438" s="2" t="s">
        <v>23</v>
      </c>
      <c r="E2438" s="2" t="s">
        <v>2767</v>
      </c>
      <c r="F2438" s="2" t="s">
        <v>2776</v>
      </c>
      <c r="G2438" s="2">
        <v>109</v>
      </c>
      <c r="H2438" s="2">
        <v>120</v>
      </c>
      <c r="I2438" s="3">
        <v>42407</v>
      </c>
      <c r="J2438" s="3">
        <v>42419</v>
      </c>
      <c r="K2438" s="3" t="s">
        <v>2534</v>
      </c>
      <c r="L2438" s="17">
        <f t="shared" si="418"/>
        <v>240.59</v>
      </c>
      <c r="M2438" s="20">
        <f t="shared" si="419"/>
        <v>0.99002452304750821</v>
      </c>
      <c r="N2438" s="2">
        <v>12</v>
      </c>
      <c r="O2438" s="2">
        <v>5300000</v>
      </c>
      <c r="P2438" s="2">
        <v>5100000</v>
      </c>
      <c r="Q2438" s="2">
        <f t="shared" si="420"/>
        <v>-200000</v>
      </c>
      <c r="R2438" s="4">
        <f t="shared" si="421"/>
        <v>-3.7735849056603772E-2</v>
      </c>
      <c r="S2438" s="2">
        <v>13585</v>
      </c>
      <c r="T2438" s="9">
        <f t="shared" si="422"/>
        <v>48748.48623853211</v>
      </c>
      <c r="U2438" s="2">
        <v>46914</v>
      </c>
      <c r="V2438" s="5">
        <f t="shared" si="423"/>
        <v>-1834.4862385321103</v>
      </c>
      <c r="W2438" s="4">
        <f t="shared" si="424"/>
        <v>-3.7631655464248716E-2</v>
      </c>
      <c r="X2438" s="22">
        <f t="shared" si="425"/>
        <v>48262.196837590767</v>
      </c>
      <c r="Y2438" s="22">
        <f t="shared" si="426"/>
        <v>46446.010474250797</v>
      </c>
      <c r="Z2438" s="22">
        <f t="shared" si="428"/>
        <v>5062615.1416933369</v>
      </c>
      <c r="AA2438" s="11">
        <v>13199</v>
      </c>
      <c r="AB2438" s="2">
        <v>1974</v>
      </c>
      <c r="AC2438" s="2">
        <f t="shared" si="427"/>
        <v>42</v>
      </c>
      <c r="AD2438" s="2" t="s">
        <v>127</v>
      </c>
    </row>
    <row r="2439" spans="1:30" x14ac:dyDescent="0.2">
      <c r="A2439">
        <v>9</v>
      </c>
      <c r="B2439" s="2" t="s">
        <v>178</v>
      </c>
      <c r="C2439" s="2" t="s">
        <v>22</v>
      </c>
      <c r="D2439" s="2" t="s">
        <v>23</v>
      </c>
      <c r="E2439" s="2" t="s">
        <v>2767</v>
      </c>
      <c r="F2439" s="2" t="s">
        <v>2776</v>
      </c>
      <c r="G2439" s="2">
        <v>31</v>
      </c>
      <c r="H2439" s="2">
        <v>34</v>
      </c>
      <c r="I2439" s="3">
        <v>42417</v>
      </c>
      <c r="J2439" s="3">
        <v>42429</v>
      </c>
      <c r="K2439" s="3" t="s">
        <v>2534</v>
      </c>
      <c r="L2439" s="17">
        <f t="shared" si="418"/>
        <v>240.59</v>
      </c>
      <c r="M2439" s="20">
        <f t="shared" si="419"/>
        <v>0.99002452304750821</v>
      </c>
      <c r="N2439" s="2">
        <v>12</v>
      </c>
      <c r="O2439" s="2">
        <v>2000000</v>
      </c>
      <c r="P2439" s="2">
        <v>2520000</v>
      </c>
      <c r="Q2439" s="2">
        <f t="shared" si="420"/>
        <v>520000</v>
      </c>
      <c r="R2439" s="4">
        <f t="shared" si="421"/>
        <v>0.26</v>
      </c>
      <c r="S2439" s="2">
        <v>11717</v>
      </c>
      <c r="T2439" s="9">
        <f t="shared" si="422"/>
        <v>64894.096774193546</v>
      </c>
      <c r="U2439" s="2">
        <v>81668</v>
      </c>
      <c r="V2439" s="5">
        <f t="shared" si="423"/>
        <v>16773.903225806454</v>
      </c>
      <c r="W2439" s="4">
        <f t="shared" si="424"/>
        <v>0.25848118796033442</v>
      </c>
      <c r="X2439" s="22">
        <f t="shared" si="425"/>
        <v>64246.747207469809</v>
      </c>
      <c r="Y2439" s="22">
        <f t="shared" si="426"/>
        <v>80853.322748243896</v>
      </c>
      <c r="Z2439" s="22">
        <f t="shared" si="428"/>
        <v>2506453.0051955609</v>
      </c>
      <c r="AA2439" s="11">
        <v>37107</v>
      </c>
      <c r="AB2439" s="2">
        <v>1973</v>
      </c>
      <c r="AC2439" s="2">
        <f t="shared" si="427"/>
        <v>43</v>
      </c>
      <c r="AD2439" s="2" t="s">
        <v>37</v>
      </c>
    </row>
    <row r="2440" spans="1:30" x14ac:dyDescent="0.2">
      <c r="A2440">
        <v>10</v>
      </c>
      <c r="B2440" s="2" t="s">
        <v>2467</v>
      </c>
      <c r="C2440" s="2" t="s">
        <v>22</v>
      </c>
      <c r="D2440" s="2" t="s">
        <v>23</v>
      </c>
      <c r="E2440" s="2" t="s">
        <v>2767</v>
      </c>
      <c r="F2440" s="2" t="s">
        <v>2776</v>
      </c>
      <c r="G2440" s="2">
        <v>148</v>
      </c>
      <c r="H2440" s="2">
        <v>162</v>
      </c>
      <c r="I2440" s="3">
        <v>42426</v>
      </c>
      <c r="J2440" s="3">
        <v>42438</v>
      </c>
      <c r="K2440" s="3" t="s">
        <v>2535</v>
      </c>
      <c r="L2440" s="17">
        <f t="shared" si="418"/>
        <v>245.99</v>
      </c>
      <c r="M2440" s="20">
        <f t="shared" si="419"/>
        <v>0.96829139395910402</v>
      </c>
      <c r="N2440" s="2">
        <v>12</v>
      </c>
      <c r="O2440" s="2">
        <v>5500000</v>
      </c>
      <c r="P2440" s="2">
        <v>6100000</v>
      </c>
      <c r="Q2440" s="2">
        <f t="shared" si="420"/>
        <v>600000</v>
      </c>
      <c r="R2440" s="4">
        <f t="shared" si="421"/>
        <v>0.10909090909090909</v>
      </c>
      <c r="S2440" s="2">
        <v>196000</v>
      </c>
      <c r="T2440" s="9">
        <f t="shared" si="422"/>
        <v>38486.486486486487</v>
      </c>
      <c r="U2440" s="2">
        <v>42541</v>
      </c>
      <c r="V2440" s="5">
        <f t="shared" si="423"/>
        <v>4054.5135135135133</v>
      </c>
      <c r="W2440" s="4">
        <f t="shared" si="424"/>
        <v>0.10534901685393258</v>
      </c>
      <c r="X2440" s="22">
        <f t="shared" si="425"/>
        <v>37266.13364858822</v>
      </c>
      <c r="Y2440" s="22">
        <f t="shared" si="426"/>
        <v>41192.084190414243</v>
      </c>
      <c r="Z2440" s="22">
        <f t="shared" si="428"/>
        <v>6096428.460181308</v>
      </c>
      <c r="AA2440" s="2"/>
      <c r="AB2440" s="2">
        <v>1978</v>
      </c>
      <c r="AC2440" s="2">
        <f t="shared" si="427"/>
        <v>38</v>
      </c>
      <c r="AD2440" s="2" t="s">
        <v>48</v>
      </c>
    </row>
    <row r="2441" spans="1:30" x14ac:dyDescent="0.2">
      <c r="A2441">
        <v>10</v>
      </c>
      <c r="B2441" s="2" t="s">
        <v>2041</v>
      </c>
      <c r="C2441" s="2" t="s">
        <v>22</v>
      </c>
      <c r="D2441" s="2" t="s">
        <v>23</v>
      </c>
      <c r="E2441" s="2" t="s">
        <v>2767</v>
      </c>
      <c r="F2441" s="2" t="s">
        <v>2776</v>
      </c>
      <c r="G2441" s="2">
        <v>90</v>
      </c>
      <c r="H2441" s="2">
        <v>101</v>
      </c>
      <c r="I2441" s="3">
        <v>42426</v>
      </c>
      <c r="J2441" s="3">
        <v>42438</v>
      </c>
      <c r="K2441" s="3" t="s">
        <v>2535</v>
      </c>
      <c r="L2441" s="17">
        <f t="shared" si="418"/>
        <v>245.99</v>
      </c>
      <c r="M2441" s="20">
        <f t="shared" si="419"/>
        <v>0.96829139395910402</v>
      </c>
      <c r="N2441" s="2">
        <v>12</v>
      </c>
      <c r="O2441" s="2">
        <v>4600000</v>
      </c>
      <c r="P2441" s="2">
        <v>4750000</v>
      </c>
      <c r="Q2441" s="2">
        <f t="shared" si="420"/>
        <v>150000</v>
      </c>
      <c r="R2441" s="4">
        <f t="shared" si="421"/>
        <v>3.2608695652173912E-2</v>
      </c>
      <c r="S2441" s="2">
        <v>33348</v>
      </c>
      <c r="T2441" s="9">
        <f t="shared" si="422"/>
        <v>51481.644444444442</v>
      </c>
      <c r="U2441" s="2">
        <v>53148</v>
      </c>
      <c r="V2441" s="5">
        <f t="shared" si="423"/>
        <v>1666.3555555555577</v>
      </c>
      <c r="W2441" s="4">
        <f t="shared" si="424"/>
        <v>3.2367955094242909E-2</v>
      </c>
      <c r="X2441" s="22">
        <f t="shared" si="425"/>
        <v>49849.233262418071</v>
      </c>
      <c r="Y2441" s="22">
        <f t="shared" si="426"/>
        <v>51462.75100613846</v>
      </c>
      <c r="Z2441" s="22">
        <f t="shared" si="428"/>
        <v>4631647.5905524613</v>
      </c>
      <c r="AA2441" s="11">
        <v>37107</v>
      </c>
      <c r="AB2441" s="2">
        <v>1973</v>
      </c>
      <c r="AC2441" s="2">
        <f t="shared" si="427"/>
        <v>43</v>
      </c>
      <c r="AD2441" s="2" t="s">
        <v>161</v>
      </c>
    </row>
    <row r="2442" spans="1:30" x14ac:dyDescent="0.2">
      <c r="A2442">
        <v>10</v>
      </c>
      <c r="B2442" s="2" t="s">
        <v>533</v>
      </c>
      <c r="C2442" s="2" t="s">
        <v>22</v>
      </c>
      <c r="D2442" s="2" t="s">
        <v>23</v>
      </c>
      <c r="E2442" s="2" t="s">
        <v>2767</v>
      </c>
      <c r="F2442" s="2" t="s">
        <v>2776</v>
      </c>
      <c r="G2442" s="2">
        <v>48</v>
      </c>
      <c r="H2442" s="2">
        <v>53</v>
      </c>
      <c r="I2442" s="3">
        <v>42426</v>
      </c>
      <c r="J2442" s="3">
        <v>42438</v>
      </c>
      <c r="K2442" s="3" t="s">
        <v>2535</v>
      </c>
      <c r="L2442" s="17">
        <f t="shared" si="418"/>
        <v>245.99</v>
      </c>
      <c r="M2442" s="20">
        <f t="shared" si="419"/>
        <v>0.96829139395910402</v>
      </c>
      <c r="N2442" s="2">
        <v>12</v>
      </c>
      <c r="O2442" s="2">
        <v>2950000</v>
      </c>
      <c r="P2442" s="2">
        <v>2900000</v>
      </c>
      <c r="Q2442" s="2">
        <f t="shared" si="420"/>
        <v>-50000</v>
      </c>
      <c r="R2442" s="4">
        <f t="shared" si="421"/>
        <v>-1.6949152542372881E-2</v>
      </c>
      <c r="S2442" s="2">
        <v>30932</v>
      </c>
      <c r="T2442" s="9">
        <f t="shared" si="422"/>
        <v>62102.75</v>
      </c>
      <c r="U2442" s="2">
        <v>61061</v>
      </c>
      <c r="V2442" s="5">
        <f t="shared" si="423"/>
        <v>-1041.75</v>
      </c>
      <c r="W2442" s="4">
        <f t="shared" si="424"/>
        <v>-1.677461948142393E-2</v>
      </c>
      <c r="X2442" s="22">
        <f t="shared" si="425"/>
        <v>60133.558366193749</v>
      </c>
      <c r="Y2442" s="22">
        <f t="shared" si="426"/>
        <v>59124.840806536849</v>
      </c>
      <c r="Z2442" s="22">
        <f t="shared" si="428"/>
        <v>2837992.3587137689</v>
      </c>
      <c r="AA2442" s="11">
        <v>3281</v>
      </c>
      <c r="AB2442" s="2">
        <v>1890</v>
      </c>
      <c r="AC2442" s="2">
        <f t="shared" si="427"/>
        <v>126</v>
      </c>
      <c r="AD2442" s="2" t="s">
        <v>37</v>
      </c>
    </row>
    <row r="2443" spans="1:30" x14ac:dyDescent="0.2">
      <c r="A2443">
        <v>13</v>
      </c>
      <c r="B2443" s="2" t="s">
        <v>474</v>
      </c>
      <c r="C2443" s="2" t="s">
        <v>22</v>
      </c>
      <c r="D2443" s="2" t="s">
        <v>23</v>
      </c>
      <c r="E2443" s="2" t="s">
        <v>2767</v>
      </c>
      <c r="F2443" s="2" t="s">
        <v>2776</v>
      </c>
      <c r="G2443" s="2">
        <v>43</v>
      </c>
      <c r="H2443" s="2">
        <v>48</v>
      </c>
      <c r="I2443" s="3">
        <v>42447</v>
      </c>
      <c r="J2443" s="3">
        <v>42459</v>
      </c>
      <c r="K2443" s="3" t="s">
        <v>2535</v>
      </c>
      <c r="L2443" s="17">
        <f t="shared" si="418"/>
        <v>245.99</v>
      </c>
      <c r="M2443" s="20">
        <f t="shared" si="419"/>
        <v>0.96829139395910402</v>
      </c>
      <c r="N2443" s="2">
        <v>12</v>
      </c>
      <c r="O2443" s="2">
        <v>2800000</v>
      </c>
      <c r="P2443" s="2">
        <v>3220000</v>
      </c>
      <c r="Q2443" s="2">
        <f t="shared" si="420"/>
        <v>420000</v>
      </c>
      <c r="R2443" s="4">
        <f t="shared" si="421"/>
        <v>0.15</v>
      </c>
      <c r="S2443" s="2"/>
      <c r="T2443" s="9">
        <f t="shared" si="422"/>
        <v>65116.279069767443</v>
      </c>
      <c r="U2443" s="2">
        <v>74884</v>
      </c>
      <c r="V2443" s="5">
        <f t="shared" si="423"/>
        <v>9767.7209302325573</v>
      </c>
      <c r="W2443" s="4">
        <f t="shared" si="424"/>
        <v>0.1500042857142857</v>
      </c>
      <c r="X2443" s="22">
        <f t="shared" si="425"/>
        <v>63051.532629895148</v>
      </c>
      <c r="Y2443" s="22">
        <f t="shared" si="426"/>
        <v>72509.532745233548</v>
      </c>
      <c r="Z2443" s="22">
        <f t="shared" si="428"/>
        <v>3117909.9080450428</v>
      </c>
      <c r="AA2443" s="11">
        <v>3321</v>
      </c>
      <c r="AB2443" s="2">
        <v>2010</v>
      </c>
      <c r="AC2443" s="2">
        <f t="shared" si="427"/>
        <v>6</v>
      </c>
      <c r="AD2443" s="2" t="s">
        <v>37</v>
      </c>
    </row>
    <row r="2444" spans="1:30" x14ac:dyDescent="0.2">
      <c r="A2444">
        <v>13</v>
      </c>
      <c r="B2444" s="2" t="s">
        <v>952</v>
      </c>
      <c r="C2444" s="2" t="s">
        <v>22</v>
      </c>
      <c r="D2444" s="2" t="s">
        <v>23</v>
      </c>
      <c r="E2444" s="2" t="s">
        <v>2767</v>
      </c>
      <c r="F2444" s="2" t="s">
        <v>2776</v>
      </c>
      <c r="G2444" s="2">
        <v>66</v>
      </c>
      <c r="H2444" s="2">
        <v>77</v>
      </c>
      <c r="I2444" s="3">
        <v>42447</v>
      </c>
      <c r="J2444" s="3">
        <v>42459</v>
      </c>
      <c r="K2444" s="3" t="s">
        <v>2535</v>
      </c>
      <c r="L2444" s="17">
        <f t="shared" si="418"/>
        <v>245.99</v>
      </c>
      <c r="M2444" s="20">
        <f t="shared" si="419"/>
        <v>0.96829139395910402</v>
      </c>
      <c r="N2444" s="2">
        <v>12</v>
      </c>
      <c r="O2444" s="2">
        <v>3990000</v>
      </c>
      <c r="P2444" s="2">
        <v>4600000</v>
      </c>
      <c r="Q2444" s="2">
        <f t="shared" si="420"/>
        <v>610000</v>
      </c>
      <c r="R2444" s="4">
        <f t="shared" si="421"/>
        <v>0.15288220551378445</v>
      </c>
      <c r="S2444" s="2"/>
      <c r="T2444" s="9">
        <f t="shared" si="422"/>
        <v>60454.545454545456</v>
      </c>
      <c r="U2444" s="2">
        <v>69697</v>
      </c>
      <c r="V2444" s="5">
        <f t="shared" si="423"/>
        <v>9242.4545454545441</v>
      </c>
      <c r="W2444" s="4">
        <f t="shared" si="424"/>
        <v>0.15288270676691726</v>
      </c>
      <c r="X2444" s="22">
        <f t="shared" si="425"/>
        <v>58537.616089345836</v>
      </c>
      <c r="Y2444" s="22">
        <f t="shared" si="426"/>
        <v>67487.005284767671</v>
      </c>
      <c r="Z2444" s="22">
        <f t="shared" si="428"/>
        <v>4454142.3487946661</v>
      </c>
      <c r="AA2444" s="11">
        <v>4552</v>
      </c>
      <c r="AB2444" s="2">
        <v>1991</v>
      </c>
      <c r="AC2444" s="2">
        <f t="shared" si="427"/>
        <v>25</v>
      </c>
      <c r="AD2444" s="2" t="s">
        <v>46</v>
      </c>
    </row>
    <row r="2445" spans="1:30" x14ac:dyDescent="0.2">
      <c r="A2445">
        <v>14</v>
      </c>
      <c r="B2445" s="2" t="s">
        <v>1447</v>
      </c>
      <c r="C2445" s="2" t="s">
        <v>22</v>
      </c>
      <c r="D2445" s="2" t="s">
        <v>23</v>
      </c>
      <c r="E2445" s="2" t="s">
        <v>2767</v>
      </c>
      <c r="F2445" s="2" t="s">
        <v>2776</v>
      </c>
      <c r="G2445" s="2">
        <v>68</v>
      </c>
      <c r="H2445" s="2">
        <v>74</v>
      </c>
      <c r="I2445" s="3">
        <v>42452</v>
      </c>
      <c r="J2445" s="3">
        <v>42464</v>
      </c>
      <c r="K2445" s="3" t="s">
        <v>2536</v>
      </c>
      <c r="L2445" s="17">
        <f t="shared" si="418"/>
        <v>250.79</v>
      </c>
      <c r="M2445" s="20">
        <f t="shared" si="419"/>
        <v>0.9497587623110969</v>
      </c>
      <c r="N2445" s="2">
        <v>12</v>
      </c>
      <c r="O2445" s="2">
        <v>4250000</v>
      </c>
      <c r="P2445" s="2">
        <v>4750000</v>
      </c>
      <c r="Q2445" s="2">
        <f t="shared" si="420"/>
        <v>500000</v>
      </c>
      <c r="R2445" s="4">
        <f t="shared" si="421"/>
        <v>0.11764705882352941</v>
      </c>
      <c r="S2445" s="2">
        <v>21790</v>
      </c>
      <c r="T2445" s="9">
        <f t="shared" si="422"/>
        <v>62820.441176470587</v>
      </c>
      <c r="U2445" s="2">
        <v>70173</v>
      </c>
      <c r="V2445" s="5">
        <f t="shared" si="423"/>
        <v>7352.5588235294126</v>
      </c>
      <c r="W2445" s="4">
        <f t="shared" si="424"/>
        <v>0.11704086577289616</v>
      </c>
      <c r="X2445" s="22">
        <f t="shared" si="425"/>
        <v>59664.264459601771</v>
      </c>
      <c r="Y2445" s="22">
        <f t="shared" si="426"/>
        <v>66647.4216276566</v>
      </c>
      <c r="Z2445" s="22">
        <f t="shared" si="428"/>
        <v>4532024.6706806486</v>
      </c>
      <c r="AA2445" s="11">
        <v>1942</v>
      </c>
      <c r="AB2445" s="2">
        <v>1975</v>
      </c>
      <c r="AC2445" s="2">
        <f t="shared" si="427"/>
        <v>41</v>
      </c>
      <c r="AD2445" s="2" t="s">
        <v>37</v>
      </c>
    </row>
    <row r="2446" spans="1:30" x14ac:dyDescent="0.2">
      <c r="A2446">
        <v>14</v>
      </c>
      <c r="B2446" s="2" t="s">
        <v>1580</v>
      </c>
      <c r="C2446" s="2" t="s">
        <v>22</v>
      </c>
      <c r="D2446" s="2" t="s">
        <v>23</v>
      </c>
      <c r="E2446" s="2" t="s">
        <v>2767</v>
      </c>
      <c r="F2446" s="2" t="s">
        <v>2776</v>
      </c>
      <c r="G2446" s="2">
        <v>72</v>
      </c>
      <c r="H2446" s="2">
        <v>78</v>
      </c>
      <c r="I2446" s="3">
        <v>42453</v>
      </c>
      <c r="J2446" s="3">
        <v>42465</v>
      </c>
      <c r="K2446" s="3" t="s">
        <v>2536</v>
      </c>
      <c r="L2446" s="17">
        <f t="shared" si="418"/>
        <v>250.79</v>
      </c>
      <c r="M2446" s="20">
        <f t="shared" si="419"/>
        <v>0.9497587623110969</v>
      </c>
      <c r="N2446" s="2">
        <v>12</v>
      </c>
      <c r="O2446" s="2">
        <v>3990000</v>
      </c>
      <c r="P2446" s="2">
        <v>4180000</v>
      </c>
      <c r="Q2446" s="2">
        <f t="shared" si="420"/>
        <v>190000</v>
      </c>
      <c r="R2446" s="4">
        <f t="shared" si="421"/>
        <v>4.7619047619047616E-2</v>
      </c>
      <c r="S2446" s="2"/>
      <c r="T2446" s="9">
        <f t="shared" si="422"/>
        <v>55416.666666666664</v>
      </c>
      <c r="U2446" s="2">
        <v>58056</v>
      </c>
      <c r="V2446" s="5">
        <f t="shared" si="423"/>
        <v>2639.3333333333358</v>
      </c>
      <c r="W2446" s="4">
        <f t="shared" si="424"/>
        <v>4.7627067669172976E-2</v>
      </c>
      <c r="X2446" s="22">
        <f t="shared" si="425"/>
        <v>52632.464744739955</v>
      </c>
      <c r="Y2446" s="22">
        <f t="shared" si="426"/>
        <v>55139.19470473304</v>
      </c>
      <c r="Z2446" s="22">
        <f t="shared" si="428"/>
        <v>3970022.0187407788</v>
      </c>
      <c r="AA2446" s="11">
        <v>1672</v>
      </c>
      <c r="AB2446" s="2">
        <v>1962</v>
      </c>
      <c r="AC2446" s="2">
        <f t="shared" si="427"/>
        <v>54</v>
      </c>
      <c r="AD2446" s="2" t="s">
        <v>1581</v>
      </c>
    </row>
    <row r="2447" spans="1:30" x14ac:dyDescent="0.2">
      <c r="A2447">
        <v>14</v>
      </c>
      <c r="B2447" s="2" t="s">
        <v>570</v>
      </c>
      <c r="C2447" s="2" t="s">
        <v>22</v>
      </c>
      <c r="D2447" s="2" t="s">
        <v>23</v>
      </c>
      <c r="E2447" s="2" t="s">
        <v>2767</v>
      </c>
      <c r="F2447" s="2" t="s">
        <v>2776</v>
      </c>
      <c r="G2447" s="2">
        <v>46</v>
      </c>
      <c r="H2447" s="2">
        <v>51</v>
      </c>
      <c r="I2447" s="3">
        <v>42454</v>
      </c>
      <c r="J2447" s="3">
        <v>42466</v>
      </c>
      <c r="K2447" s="3" t="s">
        <v>2536</v>
      </c>
      <c r="L2447" s="17">
        <f t="shared" si="418"/>
        <v>250.79</v>
      </c>
      <c r="M2447" s="20">
        <f t="shared" si="419"/>
        <v>0.9497587623110969</v>
      </c>
      <c r="N2447" s="2">
        <v>12</v>
      </c>
      <c r="O2447" s="2">
        <v>3100000</v>
      </c>
      <c r="P2447" s="2">
        <v>3470000</v>
      </c>
      <c r="Q2447" s="2">
        <f t="shared" si="420"/>
        <v>370000</v>
      </c>
      <c r="R2447" s="4">
        <f t="shared" si="421"/>
        <v>0.11935483870967742</v>
      </c>
      <c r="S2447" s="2"/>
      <c r="T2447" s="9">
        <f t="shared" si="422"/>
        <v>67391.304347826081</v>
      </c>
      <c r="U2447" s="2">
        <v>75435</v>
      </c>
      <c r="V2447" s="5">
        <f t="shared" si="423"/>
        <v>8043.6956521739194</v>
      </c>
      <c r="W2447" s="4">
        <f t="shared" si="424"/>
        <v>0.11935806451612914</v>
      </c>
      <c r="X2447" s="22">
        <f t="shared" si="425"/>
        <v>64005.481807921744</v>
      </c>
      <c r="Y2447" s="22">
        <f t="shared" si="426"/>
        <v>71645.052234937597</v>
      </c>
      <c r="Z2447" s="22">
        <f t="shared" si="428"/>
        <v>3295672.4028071295</v>
      </c>
      <c r="AA2447" s="11">
        <v>18871</v>
      </c>
      <c r="AB2447" s="2">
        <v>2006</v>
      </c>
      <c r="AC2447" s="2">
        <f t="shared" si="427"/>
        <v>10</v>
      </c>
      <c r="AD2447" s="2" t="s">
        <v>105</v>
      </c>
    </row>
    <row r="2448" spans="1:30" x14ac:dyDescent="0.2">
      <c r="A2448">
        <v>14</v>
      </c>
      <c r="B2448" s="2" t="s">
        <v>2314</v>
      </c>
      <c r="C2448" s="2" t="s">
        <v>22</v>
      </c>
      <c r="D2448" s="2" t="s">
        <v>23</v>
      </c>
      <c r="E2448" s="2" t="s">
        <v>2767</v>
      </c>
      <c r="F2448" s="2" t="s">
        <v>2776</v>
      </c>
      <c r="G2448" s="2">
        <v>113</v>
      </c>
      <c r="H2448" s="2">
        <v>128</v>
      </c>
      <c r="I2448" s="3">
        <v>42454</v>
      </c>
      <c r="J2448" s="3">
        <v>42466</v>
      </c>
      <c r="K2448" s="3" t="s">
        <v>2536</v>
      </c>
      <c r="L2448" s="17">
        <f t="shared" si="418"/>
        <v>250.79</v>
      </c>
      <c r="M2448" s="20">
        <f t="shared" si="419"/>
        <v>0.9497587623110969</v>
      </c>
      <c r="N2448" s="2">
        <v>12</v>
      </c>
      <c r="O2448" s="2">
        <v>6490000</v>
      </c>
      <c r="P2448" s="2">
        <v>6500000</v>
      </c>
      <c r="Q2448" s="2">
        <f t="shared" si="420"/>
        <v>10000</v>
      </c>
      <c r="R2448" s="4">
        <f t="shared" si="421"/>
        <v>1.5408320493066256E-3</v>
      </c>
      <c r="S2448" s="2"/>
      <c r="T2448" s="9">
        <f t="shared" si="422"/>
        <v>57433.628318584073</v>
      </c>
      <c r="U2448" s="2">
        <v>57522</v>
      </c>
      <c r="V2448" s="5">
        <f t="shared" si="423"/>
        <v>88.371681415927014</v>
      </c>
      <c r="W2448" s="4">
        <f t="shared" si="424"/>
        <v>1.5386748844375582E-3</v>
      </c>
      <c r="X2448" s="22">
        <f t="shared" si="425"/>
        <v>54548.091746893973</v>
      </c>
      <c r="Y2448" s="22">
        <f t="shared" si="426"/>
        <v>54632.023525658915</v>
      </c>
      <c r="Z2448" s="22">
        <f t="shared" si="428"/>
        <v>6173418.6583994571</v>
      </c>
      <c r="AA2448" s="11">
        <v>21166</v>
      </c>
      <c r="AB2448" s="2">
        <v>1980</v>
      </c>
      <c r="AC2448" s="2">
        <f t="shared" si="427"/>
        <v>36</v>
      </c>
      <c r="AD2448" s="2" t="s">
        <v>37</v>
      </c>
    </row>
    <row r="2449" spans="1:30" x14ac:dyDescent="0.2">
      <c r="A2449">
        <v>15</v>
      </c>
      <c r="B2449" s="2" t="s">
        <v>2181</v>
      </c>
      <c r="C2449" s="2" t="s">
        <v>22</v>
      </c>
      <c r="D2449" s="2" t="s">
        <v>23</v>
      </c>
      <c r="E2449" s="2" t="s">
        <v>2767</v>
      </c>
      <c r="F2449" s="2" t="s">
        <v>2776</v>
      </c>
      <c r="G2449" s="2">
        <v>100</v>
      </c>
      <c r="H2449" s="2"/>
      <c r="I2449" s="3">
        <v>42461</v>
      </c>
      <c r="J2449" s="3">
        <v>42473</v>
      </c>
      <c r="K2449" s="3" t="s">
        <v>2536</v>
      </c>
      <c r="L2449" s="17">
        <f t="shared" si="418"/>
        <v>250.79</v>
      </c>
      <c r="M2449" s="20">
        <f t="shared" si="419"/>
        <v>0.9497587623110969</v>
      </c>
      <c r="N2449" s="2">
        <v>12</v>
      </c>
      <c r="O2449" s="2">
        <v>5400000</v>
      </c>
      <c r="P2449" s="2">
        <v>6100000</v>
      </c>
      <c r="Q2449" s="2">
        <f t="shared" si="420"/>
        <v>700000</v>
      </c>
      <c r="R2449" s="4">
        <f t="shared" si="421"/>
        <v>0.12962962962962962</v>
      </c>
      <c r="S2449" s="2">
        <v>167820</v>
      </c>
      <c r="T2449" s="9">
        <f t="shared" si="422"/>
        <v>55678.2</v>
      </c>
      <c r="U2449" s="2">
        <v>62678</v>
      </c>
      <c r="V2449" s="5">
        <f t="shared" si="423"/>
        <v>6999.8000000000029</v>
      </c>
      <c r="W2449" s="4">
        <f t="shared" si="424"/>
        <v>0.12571886303795746</v>
      </c>
      <c r="X2449" s="22">
        <f t="shared" si="425"/>
        <v>52880.85831970971</v>
      </c>
      <c r="Y2449" s="22">
        <f t="shared" si="426"/>
        <v>59528.97970413493</v>
      </c>
      <c r="Z2449" s="22">
        <f t="shared" si="428"/>
        <v>5952897.970413493</v>
      </c>
      <c r="AA2449" s="2"/>
      <c r="AB2449" s="2">
        <v>1977</v>
      </c>
      <c r="AC2449" s="2">
        <f t="shared" si="427"/>
        <v>39</v>
      </c>
      <c r="AD2449" s="2" t="s">
        <v>37</v>
      </c>
    </row>
    <row r="2450" spans="1:30" x14ac:dyDescent="0.2">
      <c r="A2450">
        <v>17</v>
      </c>
      <c r="B2450" s="2" t="s">
        <v>610</v>
      </c>
      <c r="C2450" s="2" t="s">
        <v>22</v>
      </c>
      <c r="D2450" s="2" t="s">
        <v>23</v>
      </c>
      <c r="E2450" s="2" t="s">
        <v>2767</v>
      </c>
      <c r="F2450" s="2" t="s">
        <v>2776</v>
      </c>
      <c r="G2450" s="2">
        <v>47</v>
      </c>
      <c r="H2450" s="2">
        <v>57</v>
      </c>
      <c r="I2450" s="3">
        <v>42475</v>
      </c>
      <c r="J2450" s="3">
        <v>42487</v>
      </c>
      <c r="K2450" s="3" t="s">
        <v>2536</v>
      </c>
      <c r="L2450" s="17">
        <f t="shared" si="418"/>
        <v>250.79</v>
      </c>
      <c r="M2450" s="20">
        <f t="shared" si="419"/>
        <v>0.9497587623110969</v>
      </c>
      <c r="N2450" s="2">
        <v>12</v>
      </c>
      <c r="O2450" s="2">
        <v>3390000</v>
      </c>
      <c r="P2450" s="2">
        <v>3300000</v>
      </c>
      <c r="Q2450" s="2">
        <f t="shared" si="420"/>
        <v>-90000</v>
      </c>
      <c r="R2450" s="4">
        <f t="shared" si="421"/>
        <v>-2.6548672566371681E-2</v>
      </c>
      <c r="S2450" s="2">
        <v>3925</v>
      </c>
      <c r="T2450" s="9">
        <f t="shared" si="422"/>
        <v>72211.170212765952</v>
      </c>
      <c r="U2450" s="2">
        <v>70296</v>
      </c>
      <c r="V2450" s="5">
        <f t="shared" si="423"/>
        <v>-1915.1702127659519</v>
      </c>
      <c r="W2450" s="4">
        <f t="shared" si="424"/>
        <v>-2.6521799980848058E-2</v>
      </c>
      <c r="X2450" s="22">
        <f t="shared" si="425"/>
        <v>68583.191646312538</v>
      </c>
      <c r="Y2450" s="22">
        <f t="shared" si="426"/>
        <v>66764.241955420861</v>
      </c>
      <c r="Z2450" s="22">
        <f t="shared" si="428"/>
        <v>3137919.3719047806</v>
      </c>
      <c r="AA2450" s="11">
        <v>1824</v>
      </c>
      <c r="AB2450" s="2">
        <v>2000</v>
      </c>
      <c r="AC2450" s="2">
        <f t="shared" si="427"/>
        <v>16</v>
      </c>
      <c r="AD2450" s="2" t="s">
        <v>37</v>
      </c>
    </row>
    <row r="2451" spans="1:30" x14ac:dyDescent="0.2">
      <c r="A2451">
        <v>17</v>
      </c>
      <c r="B2451" s="2" t="s">
        <v>1587</v>
      </c>
      <c r="C2451" s="2" t="s">
        <v>22</v>
      </c>
      <c r="D2451" s="2" t="s">
        <v>23</v>
      </c>
      <c r="E2451" s="2" t="s">
        <v>2767</v>
      </c>
      <c r="F2451" s="2" t="s">
        <v>2776</v>
      </c>
      <c r="G2451" s="2">
        <v>72</v>
      </c>
      <c r="H2451" s="2">
        <v>79</v>
      </c>
      <c r="I2451" s="3">
        <v>42475</v>
      </c>
      <c r="J2451" s="3">
        <v>42487</v>
      </c>
      <c r="K2451" s="3" t="s">
        <v>2536</v>
      </c>
      <c r="L2451" s="17">
        <f t="shared" si="418"/>
        <v>250.79</v>
      </c>
      <c r="M2451" s="20">
        <f t="shared" si="419"/>
        <v>0.9497587623110969</v>
      </c>
      <c r="N2451" s="2">
        <v>12</v>
      </c>
      <c r="O2451" s="2">
        <v>2900000</v>
      </c>
      <c r="P2451" s="2">
        <v>3400000</v>
      </c>
      <c r="Q2451" s="2">
        <f t="shared" si="420"/>
        <v>500000</v>
      </c>
      <c r="R2451" s="4">
        <f t="shared" si="421"/>
        <v>0.17241379310344829</v>
      </c>
      <c r="S2451" s="2">
        <v>2112</v>
      </c>
      <c r="T2451" s="9">
        <f t="shared" si="422"/>
        <v>40307.111111111109</v>
      </c>
      <c r="U2451" s="2">
        <v>47252</v>
      </c>
      <c r="V2451" s="5">
        <f t="shared" si="423"/>
        <v>6944.8888888888905</v>
      </c>
      <c r="W2451" s="4">
        <f t="shared" si="424"/>
        <v>0.17229934613136921</v>
      </c>
      <c r="X2451" s="22">
        <f t="shared" si="425"/>
        <v>38282.031961224748</v>
      </c>
      <c r="Y2451" s="22">
        <f t="shared" si="426"/>
        <v>44878.001036723952</v>
      </c>
      <c r="Z2451" s="22">
        <f t="shared" si="428"/>
        <v>3231216.0746441246</v>
      </c>
      <c r="AA2451" s="2"/>
      <c r="AB2451" s="2">
        <v>1990</v>
      </c>
      <c r="AC2451" s="2">
        <f t="shared" si="427"/>
        <v>26</v>
      </c>
      <c r="AD2451" s="2" t="s">
        <v>83</v>
      </c>
    </row>
    <row r="2452" spans="1:30" x14ac:dyDescent="0.2">
      <c r="A2452">
        <v>17</v>
      </c>
      <c r="B2452" s="2" t="s">
        <v>870</v>
      </c>
      <c r="C2452" s="2" t="s">
        <v>22</v>
      </c>
      <c r="D2452" s="2" t="s">
        <v>23</v>
      </c>
      <c r="E2452" s="2" t="s">
        <v>2767</v>
      </c>
      <c r="F2452" s="2" t="s">
        <v>2776</v>
      </c>
      <c r="G2452" s="2">
        <v>66</v>
      </c>
      <c r="H2452" s="2">
        <v>72</v>
      </c>
      <c r="I2452" s="3">
        <v>42476</v>
      </c>
      <c r="J2452" s="3">
        <v>42488</v>
      </c>
      <c r="K2452" s="3" t="s">
        <v>2536</v>
      </c>
      <c r="L2452" s="17">
        <f t="shared" si="418"/>
        <v>250.79</v>
      </c>
      <c r="M2452" s="20">
        <f t="shared" si="419"/>
        <v>0.9497587623110969</v>
      </c>
      <c r="N2452" s="2">
        <v>12</v>
      </c>
      <c r="O2452" s="2">
        <v>4400000</v>
      </c>
      <c r="P2452" s="2">
        <v>4650000</v>
      </c>
      <c r="Q2452" s="2">
        <f t="shared" si="420"/>
        <v>250000</v>
      </c>
      <c r="R2452" s="4">
        <f t="shared" si="421"/>
        <v>5.6818181818181816E-2</v>
      </c>
      <c r="S2452" s="2"/>
      <c r="T2452" s="9">
        <f t="shared" si="422"/>
        <v>66666.666666666672</v>
      </c>
      <c r="U2452" s="2">
        <v>70455</v>
      </c>
      <c r="V2452" s="5">
        <f t="shared" si="423"/>
        <v>3788.3333333333285</v>
      </c>
      <c r="W2452" s="4">
        <f t="shared" si="424"/>
        <v>5.6824999999999924E-2</v>
      </c>
      <c r="X2452" s="22">
        <f t="shared" si="425"/>
        <v>63317.250820739799</v>
      </c>
      <c r="Y2452" s="22">
        <f t="shared" si="426"/>
        <v>66915.253598628333</v>
      </c>
      <c r="Z2452" s="22">
        <f t="shared" si="428"/>
        <v>4416406.7375094704</v>
      </c>
      <c r="AA2452" s="11">
        <v>18871</v>
      </c>
      <c r="AB2452" s="2">
        <v>2007</v>
      </c>
      <c r="AC2452" s="2">
        <f t="shared" si="427"/>
        <v>9</v>
      </c>
      <c r="AD2452" s="2" t="s">
        <v>94</v>
      </c>
    </row>
    <row r="2453" spans="1:30" x14ac:dyDescent="0.2">
      <c r="A2453">
        <v>18</v>
      </c>
      <c r="B2453" s="2" t="s">
        <v>1360</v>
      </c>
      <c r="C2453" s="2" t="s">
        <v>22</v>
      </c>
      <c r="D2453" s="2" t="s">
        <v>23</v>
      </c>
      <c r="E2453" s="2" t="s">
        <v>2767</v>
      </c>
      <c r="F2453" s="2" t="s">
        <v>2776</v>
      </c>
      <c r="G2453" s="2">
        <v>79</v>
      </c>
      <c r="H2453" s="2">
        <v>85</v>
      </c>
      <c r="I2453" s="3">
        <v>42482</v>
      </c>
      <c r="J2453" s="3">
        <v>42494</v>
      </c>
      <c r="K2453" s="3" t="s">
        <v>2537</v>
      </c>
      <c r="L2453" s="17">
        <f t="shared" si="418"/>
        <v>256.52</v>
      </c>
      <c r="M2453" s="20">
        <f t="shared" si="419"/>
        <v>0.92854358334632781</v>
      </c>
      <c r="N2453" s="2">
        <v>12</v>
      </c>
      <c r="O2453" s="2">
        <v>5390000</v>
      </c>
      <c r="P2453" s="2">
        <v>5800000</v>
      </c>
      <c r="Q2453" s="2">
        <f t="shared" si="420"/>
        <v>410000</v>
      </c>
      <c r="R2453" s="4">
        <f t="shared" si="421"/>
        <v>7.6066790352504632E-2</v>
      </c>
      <c r="S2453" s="2"/>
      <c r="T2453" s="9">
        <f t="shared" si="422"/>
        <v>68227.848101265816</v>
      </c>
      <c r="U2453" s="2">
        <v>73418</v>
      </c>
      <c r="V2453" s="5">
        <f t="shared" si="423"/>
        <v>5190.1518987341842</v>
      </c>
      <c r="W2453" s="4">
        <f t="shared" si="424"/>
        <v>7.6070871985157815E-2</v>
      </c>
      <c r="X2453" s="22">
        <f t="shared" si="425"/>
        <v>63352.530559958308</v>
      </c>
      <c r="Y2453" s="22">
        <f t="shared" si="426"/>
        <v>68171.812802120694</v>
      </c>
      <c r="Z2453" s="22">
        <f t="shared" si="428"/>
        <v>5385573.2113675345</v>
      </c>
      <c r="AA2453" s="11">
        <v>6907</v>
      </c>
      <c r="AB2453" s="2">
        <v>1974</v>
      </c>
      <c r="AC2453" s="2">
        <f t="shared" si="427"/>
        <v>42</v>
      </c>
      <c r="AD2453" s="2" t="s">
        <v>37</v>
      </c>
    </row>
    <row r="2454" spans="1:30" x14ac:dyDescent="0.2">
      <c r="A2454">
        <v>18</v>
      </c>
      <c r="B2454" s="2" t="s">
        <v>2156</v>
      </c>
      <c r="C2454" s="2" t="s">
        <v>22</v>
      </c>
      <c r="D2454" s="2" t="s">
        <v>23</v>
      </c>
      <c r="E2454" s="2" t="s">
        <v>2767</v>
      </c>
      <c r="F2454" s="2" t="s">
        <v>2776</v>
      </c>
      <c r="G2454" s="2">
        <v>98</v>
      </c>
      <c r="H2454" s="2">
        <v>110</v>
      </c>
      <c r="I2454" s="3">
        <v>42482</v>
      </c>
      <c r="J2454" s="3">
        <v>42494</v>
      </c>
      <c r="K2454" s="3" t="s">
        <v>2537</v>
      </c>
      <c r="L2454" s="17">
        <f t="shared" si="418"/>
        <v>256.52</v>
      </c>
      <c r="M2454" s="20">
        <f t="shared" si="419"/>
        <v>0.92854358334632781</v>
      </c>
      <c r="N2454" s="2">
        <v>12</v>
      </c>
      <c r="O2454" s="2">
        <v>6500000</v>
      </c>
      <c r="P2454" s="2">
        <v>7075000</v>
      </c>
      <c r="Q2454" s="2">
        <f t="shared" si="420"/>
        <v>575000</v>
      </c>
      <c r="R2454" s="4">
        <f t="shared" si="421"/>
        <v>8.8461538461538466E-2</v>
      </c>
      <c r="S2454" s="2">
        <v>49252</v>
      </c>
      <c r="T2454" s="9">
        <f t="shared" si="422"/>
        <v>66829.102040816331</v>
      </c>
      <c r="U2454" s="2">
        <v>72696</v>
      </c>
      <c r="V2454" s="5">
        <f t="shared" si="423"/>
        <v>5866.8979591836687</v>
      </c>
      <c r="W2454" s="4">
        <f t="shared" si="424"/>
        <v>8.7789567419302161E-2</v>
      </c>
      <c r="X2454" s="22">
        <f t="shared" si="425"/>
        <v>62053.733880796986</v>
      </c>
      <c r="Y2454" s="22">
        <f t="shared" si="426"/>
        <v>67501.404334944644</v>
      </c>
      <c r="Z2454" s="22">
        <f t="shared" si="428"/>
        <v>6615137.6248245751</v>
      </c>
      <c r="AA2454" s="11">
        <v>7913</v>
      </c>
      <c r="AB2454" s="2">
        <v>1925</v>
      </c>
      <c r="AC2454" s="2">
        <f t="shared" si="427"/>
        <v>91</v>
      </c>
      <c r="AD2454" s="2" t="s">
        <v>137</v>
      </c>
    </row>
    <row r="2455" spans="1:30" x14ac:dyDescent="0.2">
      <c r="A2455">
        <v>19</v>
      </c>
      <c r="B2455" s="2" t="s">
        <v>2331</v>
      </c>
      <c r="C2455" s="2" t="s">
        <v>22</v>
      </c>
      <c r="D2455" s="2" t="s">
        <v>23</v>
      </c>
      <c r="E2455" s="2" t="s">
        <v>2767</v>
      </c>
      <c r="F2455" s="2" t="s">
        <v>2776</v>
      </c>
      <c r="G2455" s="2">
        <v>115</v>
      </c>
      <c r="H2455" s="2">
        <v>126</v>
      </c>
      <c r="I2455" s="3">
        <v>42488</v>
      </c>
      <c r="J2455" s="3">
        <v>42500</v>
      </c>
      <c r="K2455" s="3" t="s">
        <v>2537</v>
      </c>
      <c r="L2455" s="17">
        <f t="shared" si="418"/>
        <v>256.52</v>
      </c>
      <c r="M2455" s="20">
        <f t="shared" si="419"/>
        <v>0.92854358334632781</v>
      </c>
      <c r="N2455" s="2">
        <v>12</v>
      </c>
      <c r="O2455" s="2">
        <v>6000000</v>
      </c>
      <c r="P2455" s="2">
        <v>7100000</v>
      </c>
      <c r="Q2455" s="2">
        <f t="shared" si="420"/>
        <v>1100000</v>
      </c>
      <c r="R2455" s="4">
        <f t="shared" si="421"/>
        <v>0.18333333333333332</v>
      </c>
      <c r="S2455" s="2">
        <v>40902</v>
      </c>
      <c r="T2455" s="9">
        <f t="shared" si="422"/>
        <v>52529.582608695651</v>
      </c>
      <c r="U2455" s="2">
        <v>62095</v>
      </c>
      <c r="V2455" s="5">
        <f t="shared" si="423"/>
        <v>9565.4173913043487</v>
      </c>
      <c r="W2455" s="4">
        <f t="shared" si="424"/>
        <v>0.18209581946537126</v>
      </c>
      <c r="X2455" s="22">
        <f t="shared" si="425"/>
        <v>48776.006867165204</v>
      </c>
      <c r="Y2455" s="22">
        <f t="shared" si="426"/>
        <v>57657.913807890225</v>
      </c>
      <c r="Z2455" s="22">
        <f t="shared" si="428"/>
        <v>6630660.0879073758</v>
      </c>
      <c r="AA2455" s="11">
        <v>37086</v>
      </c>
      <c r="AB2455" s="2">
        <v>1974</v>
      </c>
      <c r="AC2455" s="2">
        <f t="shared" si="427"/>
        <v>42</v>
      </c>
      <c r="AD2455" s="2" t="s">
        <v>83</v>
      </c>
    </row>
    <row r="2456" spans="1:30" x14ac:dyDescent="0.2">
      <c r="A2456">
        <v>19</v>
      </c>
      <c r="B2456" s="2" t="s">
        <v>2527</v>
      </c>
      <c r="C2456" s="2" t="s">
        <v>22</v>
      </c>
      <c r="D2456" s="2" t="s">
        <v>23</v>
      </c>
      <c r="E2456" s="2" t="s">
        <v>2767</v>
      </c>
      <c r="F2456" s="2" t="s">
        <v>2776</v>
      </c>
      <c r="G2456" s="2">
        <v>213</v>
      </c>
      <c r="H2456" s="2">
        <v>234</v>
      </c>
      <c r="I2456" s="3">
        <v>42489</v>
      </c>
      <c r="J2456" s="3">
        <v>42501</v>
      </c>
      <c r="K2456" s="3" t="s">
        <v>2537</v>
      </c>
      <c r="L2456" s="17">
        <f t="shared" si="418"/>
        <v>256.52</v>
      </c>
      <c r="M2456" s="20">
        <f t="shared" si="419"/>
        <v>0.92854358334632781</v>
      </c>
      <c r="N2456" s="2">
        <v>12</v>
      </c>
      <c r="O2456" s="2">
        <v>16000000</v>
      </c>
      <c r="P2456" s="2">
        <v>16000000</v>
      </c>
      <c r="Q2456" s="2">
        <f t="shared" si="420"/>
        <v>0</v>
      </c>
      <c r="R2456" s="4">
        <f t="shared" si="421"/>
        <v>0</v>
      </c>
      <c r="S2456" s="2"/>
      <c r="T2456" s="9">
        <f t="shared" si="422"/>
        <v>75117.370892018778</v>
      </c>
      <c r="U2456" s="2">
        <v>75117</v>
      </c>
      <c r="V2456" s="5">
        <f t="shared" si="423"/>
        <v>-0.37089201877824962</v>
      </c>
      <c r="W2456" s="4">
        <f t="shared" si="424"/>
        <v>-4.9374999999854486E-6</v>
      </c>
      <c r="X2456" s="22">
        <f t="shared" si="425"/>
        <v>69749.752739630261</v>
      </c>
      <c r="Y2456" s="22">
        <f t="shared" si="426"/>
        <v>69749.408350226106</v>
      </c>
      <c r="Z2456" s="22">
        <f t="shared" si="428"/>
        <v>14856623.978598161</v>
      </c>
      <c r="AA2456" s="2"/>
      <c r="AB2456" s="2">
        <v>1997</v>
      </c>
      <c r="AC2456" s="2">
        <f t="shared" si="427"/>
        <v>19</v>
      </c>
      <c r="AD2456" s="2" t="s">
        <v>108</v>
      </c>
    </row>
    <row r="2457" spans="1:30" x14ac:dyDescent="0.2">
      <c r="A2457">
        <v>19</v>
      </c>
      <c r="B2457" s="2" t="s">
        <v>1518</v>
      </c>
      <c r="C2457" s="2" t="s">
        <v>22</v>
      </c>
      <c r="D2457" s="2" t="s">
        <v>23</v>
      </c>
      <c r="E2457" s="2" t="s">
        <v>2767</v>
      </c>
      <c r="F2457" s="2" t="s">
        <v>2776</v>
      </c>
      <c r="G2457" s="2">
        <v>70</v>
      </c>
      <c r="H2457" s="2">
        <v>77</v>
      </c>
      <c r="I2457" s="3">
        <v>42489</v>
      </c>
      <c r="J2457" s="3">
        <v>42501</v>
      </c>
      <c r="K2457" s="3" t="s">
        <v>2537</v>
      </c>
      <c r="L2457" s="17">
        <f t="shared" si="418"/>
        <v>256.52</v>
      </c>
      <c r="M2457" s="20">
        <f t="shared" si="419"/>
        <v>0.92854358334632781</v>
      </c>
      <c r="N2457" s="2">
        <v>12</v>
      </c>
      <c r="O2457" s="2">
        <v>4200000</v>
      </c>
      <c r="P2457" s="2">
        <v>4610000</v>
      </c>
      <c r="Q2457" s="2">
        <f t="shared" si="420"/>
        <v>410000</v>
      </c>
      <c r="R2457" s="4">
        <f t="shared" si="421"/>
        <v>9.7619047619047619E-2</v>
      </c>
      <c r="S2457" s="2"/>
      <c r="T2457" s="9">
        <f t="shared" si="422"/>
        <v>60000</v>
      </c>
      <c r="U2457" s="2">
        <v>65857</v>
      </c>
      <c r="V2457" s="5">
        <f t="shared" si="423"/>
        <v>5857</v>
      </c>
      <c r="W2457" s="4">
        <f t="shared" si="424"/>
        <v>9.7616666666666671E-2</v>
      </c>
      <c r="X2457" s="22">
        <f t="shared" si="425"/>
        <v>55712.615000779668</v>
      </c>
      <c r="Y2457" s="22">
        <f t="shared" si="426"/>
        <v>61151.094768439107</v>
      </c>
      <c r="Z2457" s="22">
        <f t="shared" si="428"/>
        <v>4280576.633790737</v>
      </c>
      <c r="AA2457" s="11">
        <v>38754</v>
      </c>
      <c r="AB2457" s="2">
        <v>1982</v>
      </c>
      <c r="AC2457" s="2">
        <f t="shared" si="427"/>
        <v>34</v>
      </c>
      <c r="AD2457" s="2" t="s">
        <v>108</v>
      </c>
    </row>
    <row r="2458" spans="1:30" x14ac:dyDescent="0.2">
      <c r="A2458">
        <v>21</v>
      </c>
      <c r="B2458" s="2" t="s">
        <v>2003</v>
      </c>
      <c r="C2458" s="2" t="s">
        <v>22</v>
      </c>
      <c r="D2458" s="2" t="s">
        <v>23</v>
      </c>
      <c r="E2458" s="2" t="s">
        <v>2767</v>
      </c>
      <c r="F2458" s="2" t="s">
        <v>2776</v>
      </c>
      <c r="G2458" s="2">
        <v>87</v>
      </c>
      <c r="H2458" s="2">
        <v>99</v>
      </c>
      <c r="I2458" s="3">
        <v>42503</v>
      </c>
      <c r="J2458" s="3">
        <v>42515</v>
      </c>
      <c r="K2458" s="3" t="s">
        <v>2537</v>
      </c>
      <c r="L2458" s="17">
        <f t="shared" si="418"/>
        <v>256.52</v>
      </c>
      <c r="M2458" s="20">
        <f t="shared" si="419"/>
        <v>0.92854358334632781</v>
      </c>
      <c r="N2458" s="2">
        <v>12</v>
      </c>
      <c r="O2458" s="2">
        <v>6250000</v>
      </c>
      <c r="P2458" s="2">
        <v>6350000</v>
      </c>
      <c r="Q2458" s="2">
        <f t="shared" si="420"/>
        <v>100000</v>
      </c>
      <c r="R2458" s="4">
        <f t="shared" si="421"/>
        <v>1.6E-2</v>
      </c>
      <c r="S2458" s="2">
        <v>4343</v>
      </c>
      <c r="T2458" s="9">
        <f t="shared" si="422"/>
        <v>71889</v>
      </c>
      <c r="U2458" s="2">
        <v>73038</v>
      </c>
      <c r="V2458" s="5">
        <f t="shared" si="423"/>
        <v>1149</v>
      </c>
      <c r="W2458" s="4">
        <f t="shared" si="424"/>
        <v>1.5982973751199767E-2</v>
      </c>
      <c r="X2458" s="22">
        <f t="shared" si="425"/>
        <v>66752.069663184157</v>
      </c>
      <c r="Y2458" s="22">
        <f t="shared" si="426"/>
        <v>67818.966240449095</v>
      </c>
      <c r="Z2458" s="22">
        <f t="shared" si="428"/>
        <v>5900250.0629190709</v>
      </c>
      <c r="AA2458" s="11">
        <v>4842</v>
      </c>
      <c r="AB2458" s="2">
        <v>2011</v>
      </c>
      <c r="AC2458" s="2">
        <f t="shared" si="427"/>
        <v>5</v>
      </c>
      <c r="AD2458" s="2" t="s">
        <v>108</v>
      </c>
    </row>
    <row r="2459" spans="1:30" x14ac:dyDescent="0.2">
      <c r="A2459">
        <v>22</v>
      </c>
      <c r="B2459" s="2" t="s">
        <v>2420</v>
      </c>
      <c r="C2459" s="2" t="s">
        <v>22</v>
      </c>
      <c r="D2459" s="2" t="s">
        <v>23</v>
      </c>
      <c r="E2459" s="2" t="s">
        <v>2767</v>
      </c>
      <c r="F2459" s="2" t="s">
        <v>2776</v>
      </c>
      <c r="G2459" s="2">
        <v>130</v>
      </c>
      <c r="H2459" s="2">
        <v>148</v>
      </c>
      <c r="I2459" s="3">
        <v>42509</v>
      </c>
      <c r="J2459" s="3">
        <v>42521</v>
      </c>
      <c r="K2459" s="3" t="s">
        <v>2537</v>
      </c>
      <c r="L2459" s="17">
        <f t="shared" si="418"/>
        <v>256.52</v>
      </c>
      <c r="M2459" s="20">
        <f t="shared" si="419"/>
        <v>0.92854358334632781</v>
      </c>
      <c r="N2459" s="2">
        <v>12</v>
      </c>
      <c r="O2459" s="2">
        <v>9000000</v>
      </c>
      <c r="P2459" s="2">
        <v>9300000</v>
      </c>
      <c r="Q2459" s="2">
        <f t="shared" si="420"/>
        <v>300000</v>
      </c>
      <c r="R2459" s="4">
        <f t="shared" si="421"/>
        <v>3.3333333333333333E-2</v>
      </c>
      <c r="S2459" s="2"/>
      <c r="T2459" s="9">
        <f t="shared" si="422"/>
        <v>69230.769230769234</v>
      </c>
      <c r="U2459" s="2">
        <v>71538</v>
      </c>
      <c r="V2459" s="5">
        <f t="shared" si="423"/>
        <v>2307.2307692307659</v>
      </c>
      <c r="W2459" s="4">
        <f t="shared" si="424"/>
        <v>3.3326666666666616E-2</v>
      </c>
      <c r="X2459" s="22">
        <f t="shared" si="425"/>
        <v>64283.786539361157</v>
      </c>
      <c r="Y2459" s="22">
        <f t="shared" si="426"/>
        <v>66426.150865429605</v>
      </c>
      <c r="Z2459" s="22">
        <f t="shared" si="428"/>
        <v>8635399.6125058495</v>
      </c>
      <c r="AA2459" s="11">
        <v>8844</v>
      </c>
      <c r="AB2459" s="2">
        <v>1997</v>
      </c>
      <c r="AC2459" s="2">
        <f t="shared" si="427"/>
        <v>19</v>
      </c>
      <c r="AD2459" s="2" t="s">
        <v>186</v>
      </c>
    </row>
    <row r="2460" spans="1:30" x14ac:dyDescent="0.2">
      <c r="A2460">
        <v>22</v>
      </c>
      <c r="B2460" s="2" t="s">
        <v>1158</v>
      </c>
      <c r="C2460" s="2" t="s">
        <v>22</v>
      </c>
      <c r="D2460" s="2" t="s">
        <v>23</v>
      </c>
      <c r="E2460" s="2" t="s">
        <v>2767</v>
      </c>
      <c r="F2460" s="2" t="s">
        <v>2776</v>
      </c>
      <c r="G2460" s="2">
        <v>60</v>
      </c>
      <c r="H2460" s="2">
        <v>66</v>
      </c>
      <c r="I2460" s="3">
        <v>42510</v>
      </c>
      <c r="J2460" s="3">
        <v>42522</v>
      </c>
      <c r="K2460" s="3" t="s">
        <v>2538</v>
      </c>
      <c r="L2460" s="17">
        <f t="shared" si="418"/>
        <v>259.83</v>
      </c>
      <c r="M2460" s="20">
        <f t="shared" si="419"/>
        <v>0.91671477504522192</v>
      </c>
      <c r="N2460" s="2">
        <v>12</v>
      </c>
      <c r="O2460" s="2">
        <v>3700000</v>
      </c>
      <c r="P2460" s="2">
        <v>4200000</v>
      </c>
      <c r="Q2460" s="2">
        <f t="shared" si="420"/>
        <v>500000</v>
      </c>
      <c r="R2460" s="4">
        <f t="shared" si="421"/>
        <v>0.13513513513513514</v>
      </c>
      <c r="S2460" s="2"/>
      <c r="T2460" s="9">
        <f t="shared" si="422"/>
        <v>61666.666666666664</v>
      </c>
      <c r="U2460" s="2">
        <v>70000</v>
      </c>
      <c r="V2460" s="5">
        <f t="shared" si="423"/>
        <v>8333.3333333333358</v>
      </c>
      <c r="W2460" s="4">
        <f t="shared" si="424"/>
        <v>0.13513513513513517</v>
      </c>
      <c r="X2460" s="22">
        <f t="shared" si="425"/>
        <v>56530.744461122013</v>
      </c>
      <c r="Y2460" s="22">
        <f t="shared" si="426"/>
        <v>64170.034253165533</v>
      </c>
      <c r="Z2460" s="22">
        <f t="shared" si="428"/>
        <v>3850202.0551899318</v>
      </c>
      <c r="AA2460" s="11">
        <v>5996</v>
      </c>
      <c r="AB2460" s="2">
        <v>2006</v>
      </c>
      <c r="AC2460" s="2">
        <f t="shared" si="427"/>
        <v>10</v>
      </c>
      <c r="AD2460" s="2" t="s">
        <v>1159</v>
      </c>
    </row>
    <row r="2461" spans="1:30" x14ac:dyDescent="0.2">
      <c r="A2461">
        <v>23</v>
      </c>
      <c r="B2461" s="2" t="s">
        <v>2493</v>
      </c>
      <c r="C2461" s="2" t="s">
        <v>22</v>
      </c>
      <c r="D2461" s="2" t="s">
        <v>23</v>
      </c>
      <c r="E2461" s="2" t="s">
        <v>2767</v>
      </c>
      <c r="F2461" s="2" t="s">
        <v>2776</v>
      </c>
      <c r="G2461" s="2">
        <v>162</v>
      </c>
      <c r="H2461" s="2">
        <v>172</v>
      </c>
      <c r="I2461" s="3">
        <v>42517</v>
      </c>
      <c r="J2461" s="3">
        <v>42529</v>
      </c>
      <c r="K2461" s="3" t="s">
        <v>2538</v>
      </c>
      <c r="L2461" s="17">
        <f t="shared" si="418"/>
        <v>259.83</v>
      </c>
      <c r="M2461" s="20">
        <f t="shared" si="419"/>
        <v>0.91671477504522192</v>
      </c>
      <c r="N2461" s="2">
        <v>12</v>
      </c>
      <c r="O2461" s="2">
        <v>7500000</v>
      </c>
      <c r="P2461" s="2">
        <v>8020000</v>
      </c>
      <c r="Q2461" s="2">
        <f t="shared" si="420"/>
        <v>520000</v>
      </c>
      <c r="R2461" s="4">
        <f t="shared" si="421"/>
        <v>6.933333333333333E-2</v>
      </c>
      <c r="S2461" s="2"/>
      <c r="T2461" s="9">
        <f t="shared" si="422"/>
        <v>46296.296296296299</v>
      </c>
      <c r="U2461" s="2">
        <v>49506</v>
      </c>
      <c r="V2461" s="5">
        <f t="shared" si="423"/>
        <v>3209.7037037037007</v>
      </c>
      <c r="W2461" s="4">
        <f t="shared" si="424"/>
        <v>6.9329599999999936E-2</v>
      </c>
      <c r="X2461" s="22">
        <f t="shared" si="425"/>
        <v>42440.498844686204</v>
      </c>
      <c r="Y2461" s="22">
        <f t="shared" si="426"/>
        <v>45382.881653388758</v>
      </c>
      <c r="Z2461" s="22">
        <f t="shared" si="428"/>
        <v>7352026.8278489793</v>
      </c>
      <c r="AA2461" s="11">
        <v>38753</v>
      </c>
      <c r="AB2461" s="2">
        <v>1982</v>
      </c>
      <c r="AC2461" s="2">
        <f t="shared" si="427"/>
        <v>34</v>
      </c>
      <c r="AD2461" s="2" t="s">
        <v>108</v>
      </c>
    </row>
    <row r="2462" spans="1:30" x14ac:dyDescent="0.2">
      <c r="A2462">
        <v>23</v>
      </c>
      <c r="B2462" s="2" t="s">
        <v>1284</v>
      </c>
      <c r="C2462" s="2" t="s">
        <v>22</v>
      </c>
      <c r="D2462" s="2" t="s">
        <v>23</v>
      </c>
      <c r="E2462" s="2" t="s">
        <v>2767</v>
      </c>
      <c r="F2462" s="2" t="s">
        <v>2776</v>
      </c>
      <c r="G2462" s="2">
        <v>64</v>
      </c>
      <c r="H2462" s="2">
        <v>71</v>
      </c>
      <c r="I2462" s="3">
        <v>42517</v>
      </c>
      <c r="J2462" s="3">
        <v>42529</v>
      </c>
      <c r="K2462" s="3" t="s">
        <v>2538</v>
      </c>
      <c r="L2462" s="17">
        <f t="shared" si="418"/>
        <v>259.83</v>
      </c>
      <c r="M2462" s="20">
        <f t="shared" si="419"/>
        <v>0.91671477504522192</v>
      </c>
      <c r="N2462" s="2">
        <v>12</v>
      </c>
      <c r="O2462" s="2">
        <v>3790000</v>
      </c>
      <c r="P2462" s="2">
        <v>3800000</v>
      </c>
      <c r="Q2462" s="2">
        <f t="shared" si="420"/>
        <v>10000</v>
      </c>
      <c r="R2462" s="4">
        <f t="shared" si="421"/>
        <v>2.6385224274406332E-3</v>
      </c>
      <c r="S2462" s="2"/>
      <c r="T2462" s="9">
        <f t="shared" si="422"/>
        <v>59218.75</v>
      </c>
      <c r="U2462" s="2">
        <v>59375</v>
      </c>
      <c r="V2462" s="5">
        <f t="shared" si="423"/>
        <v>156.25</v>
      </c>
      <c r="W2462" s="4">
        <f t="shared" si="424"/>
        <v>2.6385224274406332E-3</v>
      </c>
      <c r="X2462" s="22">
        <f t="shared" si="425"/>
        <v>54286.703084709232</v>
      </c>
      <c r="Y2462" s="22">
        <f t="shared" si="426"/>
        <v>54429.939768310054</v>
      </c>
      <c r="Z2462" s="22">
        <f t="shared" si="428"/>
        <v>3483516.1451718435</v>
      </c>
      <c r="AA2462" s="11">
        <v>2021</v>
      </c>
      <c r="AB2462" s="2">
        <v>1958</v>
      </c>
      <c r="AC2462" s="2">
        <f t="shared" si="427"/>
        <v>58</v>
      </c>
      <c r="AD2462" s="2" t="s">
        <v>37</v>
      </c>
    </row>
    <row r="2463" spans="1:30" x14ac:dyDescent="0.2">
      <c r="A2463">
        <v>25</v>
      </c>
      <c r="B2463" s="2" t="s">
        <v>1413</v>
      </c>
      <c r="C2463" s="2" t="s">
        <v>22</v>
      </c>
      <c r="D2463" s="2" t="s">
        <v>23</v>
      </c>
      <c r="E2463" s="2" t="s">
        <v>2767</v>
      </c>
      <c r="F2463" s="2" t="s">
        <v>2776</v>
      </c>
      <c r="G2463" s="2">
        <v>67</v>
      </c>
      <c r="H2463" s="2">
        <v>74</v>
      </c>
      <c r="I2463" s="3">
        <v>42531</v>
      </c>
      <c r="J2463" s="3">
        <v>42543</v>
      </c>
      <c r="K2463" s="3" t="s">
        <v>2538</v>
      </c>
      <c r="L2463" s="17">
        <f t="shared" si="418"/>
        <v>259.83</v>
      </c>
      <c r="M2463" s="20">
        <f t="shared" si="419"/>
        <v>0.91671477504522192</v>
      </c>
      <c r="N2463" s="2">
        <v>12</v>
      </c>
      <c r="O2463" s="2">
        <v>3900000</v>
      </c>
      <c r="P2463" s="2">
        <v>4550000</v>
      </c>
      <c r="Q2463" s="2">
        <f t="shared" si="420"/>
        <v>650000</v>
      </c>
      <c r="R2463" s="4">
        <f t="shared" si="421"/>
        <v>0.16666666666666666</v>
      </c>
      <c r="S2463" s="2"/>
      <c r="T2463" s="9">
        <f t="shared" si="422"/>
        <v>58208.955223880599</v>
      </c>
      <c r="U2463" s="2">
        <v>67910</v>
      </c>
      <c r="V2463" s="5">
        <f t="shared" si="423"/>
        <v>9701.0447761194009</v>
      </c>
      <c r="W2463" s="4">
        <f t="shared" si="424"/>
        <v>0.16665897435897431</v>
      </c>
      <c r="X2463" s="22">
        <f t="shared" si="425"/>
        <v>53361.009293677096</v>
      </c>
      <c r="Y2463" s="22">
        <f t="shared" si="426"/>
        <v>62254.100373321024</v>
      </c>
      <c r="Z2463" s="22">
        <f t="shared" si="428"/>
        <v>4171024.7250125087</v>
      </c>
      <c r="AA2463" s="11">
        <v>4550</v>
      </c>
      <c r="AB2463" s="2">
        <v>1991</v>
      </c>
      <c r="AC2463" s="2">
        <f t="shared" si="427"/>
        <v>25</v>
      </c>
      <c r="AD2463" s="2" t="s">
        <v>37</v>
      </c>
    </row>
    <row r="2464" spans="1:30" x14ac:dyDescent="0.2">
      <c r="A2464">
        <v>26</v>
      </c>
      <c r="B2464" s="2" t="s">
        <v>456</v>
      </c>
      <c r="C2464" s="2" t="s">
        <v>22</v>
      </c>
      <c r="D2464" s="2" t="s">
        <v>23</v>
      </c>
      <c r="E2464" s="2" t="s">
        <v>2767</v>
      </c>
      <c r="F2464" s="2" t="s">
        <v>2776</v>
      </c>
      <c r="G2464" s="2">
        <v>42</v>
      </c>
      <c r="H2464" s="2">
        <v>47</v>
      </c>
      <c r="I2464" s="3">
        <v>42538</v>
      </c>
      <c r="J2464" s="3">
        <v>42550</v>
      </c>
      <c r="K2464" s="3" t="s">
        <v>2538</v>
      </c>
      <c r="L2464" s="17">
        <f t="shared" si="418"/>
        <v>259.83</v>
      </c>
      <c r="M2464" s="20">
        <f t="shared" si="419"/>
        <v>0.91671477504522192</v>
      </c>
      <c r="N2464" s="2">
        <v>12</v>
      </c>
      <c r="O2464" s="2">
        <v>2400000</v>
      </c>
      <c r="P2464" s="2">
        <v>2725000</v>
      </c>
      <c r="Q2464" s="2">
        <f t="shared" si="420"/>
        <v>325000</v>
      </c>
      <c r="R2464" s="4">
        <f t="shared" si="421"/>
        <v>0.13541666666666666</v>
      </c>
      <c r="S2464" s="2">
        <v>126152</v>
      </c>
      <c r="T2464" s="9">
        <f t="shared" si="422"/>
        <v>60146.476190476191</v>
      </c>
      <c r="U2464" s="2">
        <v>67885</v>
      </c>
      <c r="V2464" s="5">
        <f t="shared" si="423"/>
        <v>7738.5238095238092</v>
      </c>
      <c r="W2464" s="4">
        <f t="shared" si="424"/>
        <v>0.12866129987427519</v>
      </c>
      <c r="X2464" s="22">
        <f t="shared" si="425"/>
        <v>55137.163390715177</v>
      </c>
      <c r="Y2464" s="22">
        <f t="shared" si="426"/>
        <v>62231.182503944889</v>
      </c>
      <c r="Z2464" s="22">
        <f t="shared" si="428"/>
        <v>2613709.6651656851</v>
      </c>
      <c r="AA2464" s="2"/>
      <c r="AB2464" s="2">
        <v>1961</v>
      </c>
      <c r="AC2464" s="2">
        <f t="shared" si="427"/>
        <v>55</v>
      </c>
      <c r="AD2464" s="2" t="s">
        <v>83</v>
      </c>
    </row>
    <row r="2465" spans="1:30" x14ac:dyDescent="0.2">
      <c r="A2465">
        <v>26</v>
      </c>
      <c r="B2465" s="2" t="s">
        <v>2323</v>
      </c>
      <c r="C2465" s="2" t="s">
        <v>22</v>
      </c>
      <c r="D2465" s="2" t="s">
        <v>23</v>
      </c>
      <c r="E2465" s="2" t="s">
        <v>2767</v>
      </c>
      <c r="F2465" s="2" t="s">
        <v>2776</v>
      </c>
      <c r="G2465" s="2">
        <v>114</v>
      </c>
      <c r="H2465" s="2">
        <v>123</v>
      </c>
      <c r="I2465" s="3">
        <v>42539</v>
      </c>
      <c r="J2465" s="3">
        <v>42551</v>
      </c>
      <c r="K2465" s="3" t="s">
        <v>2538</v>
      </c>
      <c r="L2465" s="17">
        <f t="shared" si="418"/>
        <v>259.83</v>
      </c>
      <c r="M2465" s="20">
        <f t="shared" si="419"/>
        <v>0.91671477504522192</v>
      </c>
      <c r="N2465" s="2">
        <v>12</v>
      </c>
      <c r="O2465" s="2">
        <v>5800000</v>
      </c>
      <c r="P2465" s="2">
        <v>5950000</v>
      </c>
      <c r="Q2465" s="2">
        <f t="shared" si="420"/>
        <v>150000</v>
      </c>
      <c r="R2465" s="4">
        <f t="shared" si="421"/>
        <v>2.5862068965517241E-2</v>
      </c>
      <c r="S2465" s="2">
        <v>195000</v>
      </c>
      <c r="T2465" s="9">
        <f t="shared" si="422"/>
        <v>52587.719298245611</v>
      </c>
      <c r="U2465" s="2">
        <v>53904</v>
      </c>
      <c r="V2465" s="5">
        <f t="shared" si="423"/>
        <v>1316.2807017543892</v>
      </c>
      <c r="W2465" s="4">
        <f t="shared" si="424"/>
        <v>2.5030191826522163E-2</v>
      </c>
      <c r="X2465" s="22">
        <f t="shared" si="425"/>
        <v>48207.9392666325</v>
      </c>
      <c r="Y2465" s="22">
        <f t="shared" si="426"/>
        <v>49414.593234037646</v>
      </c>
      <c r="Z2465" s="22">
        <f t="shared" si="428"/>
        <v>5633263.6286802916</v>
      </c>
      <c r="AA2465" s="2"/>
      <c r="AB2465" s="2">
        <v>1977</v>
      </c>
      <c r="AC2465" s="2">
        <f t="shared" si="427"/>
        <v>39</v>
      </c>
      <c r="AD2465" s="2" t="s">
        <v>67</v>
      </c>
    </row>
    <row r="2466" spans="1:30" x14ac:dyDescent="0.2">
      <c r="A2466">
        <v>32</v>
      </c>
      <c r="B2466" s="2" t="s">
        <v>533</v>
      </c>
      <c r="C2466" s="2" t="s">
        <v>22</v>
      </c>
      <c r="D2466" s="2" t="s">
        <v>23</v>
      </c>
      <c r="E2466" s="2" t="s">
        <v>2767</v>
      </c>
      <c r="F2466" s="2" t="s">
        <v>2776</v>
      </c>
      <c r="G2466" s="2">
        <v>63</v>
      </c>
      <c r="H2466" s="2">
        <v>70</v>
      </c>
      <c r="I2466" s="3">
        <v>42580</v>
      </c>
      <c r="J2466" s="3">
        <v>42592</v>
      </c>
      <c r="K2466" s="3" t="s">
        <v>2540</v>
      </c>
      <c r="L2466" s="17">
        <f t="shared" si="418"/>
        <v>272.20999999999998</v>
      </c>
      <c r="M2466" s="20">
        <f t="shared" si="419"/>
        <v>0.87502296021454029</v>
      </c>
      <c r="N2466" s="2">
        <v>12</v>
      </c>
      <c r="O2466" s="2">
        <v>3750000</v>
      </c>
      <c r="P2466" s="2">
        <v>4300000</v>
      </c>
      <c r="Q2466" s="2">
        <f t="shared" si="420"/>
        <v>550000</v>
      </c>
      <c r="R2466" s="4">
        <f t="shared" si="421"/>
        <v>0.14666666666666667</v>
      </c>
      <c r="S2466" s="2">
        <v>41000</v>
      </c>
      <c r="T2466" s="9">
        <f t="shared" si="422"/>
        <v>60174.603174603173</v>
      </c>
      <c r="U2466" s="2">
        <v>68905</v>
      </c>
      <c r="V2466" s="5">
        <f t="shared" si="423"/>
        <v>8730.3968253968269</v>
      </c>
      <c r="W2466" s="4">
        <f t="shared" si="424"/>
        <v>0.14508441044579271</v>
      </c>
      <c r="X2466" s="22">
        <f t="shared" si="425"/>
        <v>52654.159399576543</v>
      </c>
      <c r="Y2466" s="22">
        <f t="shared" si="426"/>
        <v>60293.457073582897</v>
      </c>
      <c r="Z2466" s="22">
        <f t="shared" si="428"/>
        <v>3798487.7956357226</v>
      </c>
      <c r="AA2466" s="11">
        <v>3284</v>
      </c>
      <c r="AB2466" s="2">
        <v>1890</v>
      </c>
      <c r="AC2466" s="2">
        <f t="shared" si="427"/>
        <v>126</v>
      </c>
      <c r="AD2466" s="2" t="s">
        <v>37</v>
      </c>
    </row>
    <row r="2467" spans="1:30" x14ac:dyDescent="0.2">
      <c r="A2467">
        <v>33</v>
      </c>
      <c r="B2467" s="2" t="s">
        <v>1492</v>
      </c>
      <c r="C2467" s="2" t="s">
        <v>22</v>
      </c>
      <c r="D2467" s="2" t="s">
        <v>23</v>
      </c>
      <c r="E2467" s="2" t="s">
        <v>2767</v>
      </c>
      <c r="F2467" s="2" t="s">
        <v>2776</v>
      </c>
      <c r="G2467" s="2">
        <v>69</v>
      </c>
      <c r="H2467" s="2">
        <v>78</v>
      </c>
      <c r="I2467" s="3">
        <v>42589</v>
      </c>
      <c r="J2467" s="3">
        <v>42601</v>
      </c>
      <c r="K2467" s="3" t="s">
        <v>2540</v>
      </c>
      <c r="L2467" s="17">
        <f t="shared" si="418"/>
        <v>272.20999999999998</v>
      </c>
      <c r="M2467" s="20">
        <f t="shared" si="419"/>
        <v>0.87502296021454029</v>
      </c>
      <c r="N2467" s="2">
        <v>12</v>
      </c>
      <c r="O2467" s="2">
        <v>3590000</v>
      </c>
      <c r="P2467" s="2">
        <v>3500000</v>
      </c>
      <c r="Q2467" s="2">
        <f t="shared" si="420"/>
        <v>-90000</v>
      </c>
      <c r="R2467" s="4">
        <f t="shared" si="421"/>
        <v>-2.5069637883008356E-2</v>
      </c>
      <c r="S2467" s="2">
        <v>3750</v>
      </c>
      <c r="T2467" s="9">
        <f t="shared" si="422"/>
        <v>52083.333333333336</v>
      </c>
      <c r="U2467" s="2">
        <v>50779</v>
      </c>
      <c r="V2467" s="5">
        <f t="shared" si="423"/>
        <v>-1304.3333333333358</v>
      </c>
      <c r="W2467" s="4">
        <f t="shared" si="424"/>
        <v>-2.5043200000000047E-2</v>
      </c>
      <c r="X2467" s="22">
        <f t="shared" si="425"/>
        <v>45574.112511173975</v>
      </c>
      <c r="Y2467" s="22">
        <f t="shared" si="426"/>
        <v>44432.790896734143</v>
      </c>
      <c r="Z2467" s="22">
        <f t="shared" si="428"/>
        <v>3065862.5718746558</v>
      </c>
      <c r="AA2467" s="11">
        <v>11819</v>
      </c>
      <c r="AB2467" s="2">
        <v>1962</v>
      </c>
      <c r="AC2467" s="2">
        <f t="shared" si="427"/>
        <v>54</v>
      </c>
      <c r="AD2467" s="2" t="s">
        <v>421</v>
      </c>
    </row>
    <row r="2468" spans="1:30" x14ac:dyDescent="0.2">
      <c r="A2468">
        <v>34</v>
      </c>
      <c r="B2468" s="2" t="s">
        <v>2431</v>
      </c>
      <c r="C2468" s="2" t="s">
        <v>22</v>
      </c>
      <c r="D2468" s="2" t="s">
        <v>23</v>
      </c>
      <c r="E2468" s="2" t="s">
        <v>2767</v>
      </c>
      <c r="F2468" s="2" t="s">
        <v>2776</v>
      </c>
      <c r="G2468" s="2">
        <v>132</v>
      </c>
      <c r="H2468" s="2">
        <v>145</v>
      </c>
      <c r="I2468" s="3">
        <v>42594</v>
      </c>
      <c r="J2468" s="3">
        <v>42606</v>
      </c>
      <c r="K2468" s="3" t="s">
        <v>2540</v>
      </c>
      <c r="L2468" s="17">
        <f t="shared" si="418"/>
        <v>272.20999999999998</v>
      </c>
      <c r="M2468" s="20">
        <f t="shared" si="419"/>
        <v>0.87502296021454029</v>
      </c>
      <c r="N2468" s="2">
        <v>12</v>
      </c>
      <c r="O2468" s="2">
        <v>8350000</v>
      </c>
      <c r="P2468" s="2">
        <v>8225000</v>
      </c>
      <c r="Q2468" s="2">
        <f t="shared" si="420"/>
        <v>-125000</v>
      </c>
      <c r="R2468" s="4">
        <f t="shared" si="421"/>
        <v>-1.4970059880239521E-2</v>
      </c>
      <c r="S2468" s="2"/>
      <c r="T2468" s="9">
        <f t="shared" si="422"/>
        <v>63257.57575757576</v>
      </c>
      <c r="U2468" s="2">
        <v>62311</v>
      </c>
      <c r="V2468" s="5">
        <f t="shared" si="423"/>
        <v>-946.57575757575978</v>
      </c>
      <c r="W2468" s="4">
        <f t="shared" si="424"/>
        <v>-1.4963832335329375E-2</v>
      </c>
      <c r="X2468" s="22">
        <f t="shared" si="425"/>
        <v>55351.831195389481</v>
      </c>
      <c r="Y2468" s="22">
        <f t="shared" si="426"/>
        <v>54523.555673928218</v>
      </c>
      <c r="Z2468" s="22">
        <f t="shared" si="428"/>
        <v>7197109.3489585249</v>
      </c>
      <c r="AA2468" s="11">
        <v>11907</v>
      </c>
      <c r="AB2468" s="2">
        <v>1990</v>
      </c>
      <c r="AC2468" s="2">
        <f t="shared" si="427"/>
        <v>26</v>
      </c>
      <c r="AD2468" s="2" t="s">
        <v>108</v>
      </c>
    </row>
    <row r="2469" spans="1:30" x14ac:dyDescent="0.2">
      <c r="A2469">
        <v>34</v>
      </c>
      <c r="B2469" s="2" t="s">
        <v>708</v>
      </c>
      <c r="C2469" s="2" t="s">
        <v>22</v>
      </c>
      <c r="D2469" s="2" t="s">
        <v>23</v>
      </c>
      <c r="E2469" s="2" t="s">
        <v>2767</v>
      </c>
      <c r="F2469" s="2" t="s">
        <v>2776</v>
      </c>
      <c r="G2469" s="2">
        <v>49</v>
      </c>
      <c r="H2469" s="2">
        <v>55</v>
      </c>
      <c r="I2469" s="3">
        <v>42596</v>
      </c>
      <c r="J2469" s="3">
        <v>42608</v>
      </c>
      <c r="K2469" s="3" t="s">
        <v>2540</v>
      </c>
      <c r="L2469" s="17">
        <f t="shared" si="418"/>
        <v>272.20999999999998</v>
      </c>
      <c r="M2469" s="20">
        <f t="shared" si="419"/>
        <v>0.87502296021454029</v>
      </c>
      <c r="N2469" s="2">
        <v>12</v>
      </c>
      <c r="O2469" s="2">
        <v>3850000</v>
      </c>
      <c r="P2469" s="2">
        <v>3700000</v>
      </c>
      <c r="Q2469" s="2">
        <f t="shared" si="420"/>
        <v>-150000</v>
      </c>
      <c r="R2469" s="4">
        <f t="shared" si="421"/>
        <v>-3.896103896103896E-2</v>
      </c>
      <c r="S2469" s="2">
        <v>2673</v>
      </c>
      <c r="T2469" s="9">
        <f t="shared" si="422"/>
        <v>78625.979591836731</v>
      </c>
      <c r="U2469" s="2">
        <v>75565</v>
      </c>
      <c r="V2469" s="5">
        <f t="shared" si="423"/>
        <v>-3060.9795918367308</v>
      </c>
      <c r="W2469" s="4">
        <f t="shared" si="424"/>
        <v>-3.8930892915126671E-2</v>
      </c>
      <c r="X2469" s="22">
        <f t="shared" si="425"/>
        <v>68799.537412217003</v>
      </c>
      <c r="Y2469" s="22">
        <f t="shared" si="426"/>
        <v>66121.10998861173</v>
      </c>
      <c r="Z2469" s="22">
        <f t="shared" si="428"/>
        <v>3239934.3894419749</v>
      </c>
      <c r="AA2469" s="11">
        <v>1930</v>
      </c>
      <c r="AB2469" s="2">
        <v>2005</v>
      </c>
      <c r="AC2469" s="2">
        <f t="shared" si="427"/>
        <v>11</v>
      </c>
      <c r="AD2469" s="2" t="s">
        <v>63</v>
      </c>
    </row>
    <row r="2470" spans="1:30" x14ac:dyDescent="0.2">
      <c r="A2470">
        <v>35</v>
      </c>
      <c r="B2470" s="2" t="s">
        <v>1651</v>
      </c>
      <c r="C2470" s="2" t="s">
        <v>22</v>
      </c>
      <c r="D2470" s="2" t="s">
        <v>23</v>
      </c>
      <c r="E2470" s="2" t="s">
        <v>2767</v>
      </c>
      <c r="F2470" s="2" t="s">
        <v>2776</v>
      </c>
      <c r="G2470" s="2">
        <v>74</v>
      </c>
      <c r="H2470" s="2">
        <v>81</v>
      </c>
      <c r="I2470" s="3">
        <v>42601</v>
      </c>
      <c r="J2470" s="3">
        <v>42613</v>
      </c>
      <c r="K2470" s="3" t="s">
        <v>2540</v>
      </c>
      <c r="L2470" s="17">
        <f t="shared" si="418"/>
        <v>272.20999999999998</v>
      </c>
      <c r="M2470" s="20">
        <f t="shared" si="419"/>
        <v>0.87502296021454029</v>
      </c>
      <c r="N2470" s="2">
        <v>12</v>
      </c>
      <c r="O2470" s="2">
        <v>5850000</v>
      </c>
      <c r="P2470" s="2">
        <v>6450000</v>
      </c>
      <c r="Q2470" s="2">
        <f t="shared" si="420"/>
        <v>600000</v>
      </c>
      <c r="R2470" s="4">
        <f t="shared" si="421"/>
        <v>0.10256410256410256</v>
      </c>
      <c r="S2470" s="2"/>
      <c r="T2470" s="9">
        <f t="shared" si="422"/>
        <v>79054.054054054053</v>
      </c>
      <c r="U2470" s="2">
        <v>87162</v>
      </c>
      <c r="V2470" s="5">
        <f t="shared" si="423"/>
        <v>8107.9459459459467</v>
      </c>
      <c r="W2470" s="4">
        <f t="shared" si="424"/>
        <v>0.10256205128205129</v>
      </c>
      <c r="X2470" s="22">
        <f t="shared" si="425"/>
        <v>69174.112395338656</v>
      </c>
      <c r="Y2470" s="22">
        <f t="shared" si="426"/>
        <v>76268.751258219767</v>
      </c>
      <c r="Z2470" s="22">
        <f t="shared" si="428"/>
        <v>5643887.5931082629</v>
      </c>
      <c r="AA2470" s="11">
        <v>3542</v>
      </c>
      <c r="AB2470" s="2">
        <v>2011</v>
      </c>
      <c r="AC2470" s="2">
        <f t="shared" si="427"/>
        <v>5</v>
      </c>
      <c r="AD2470" s="2" t="s">
        <v>161</v>
      </c>
    </row>
    <row r="2471" spans="1:30" x14ac:dyDescent="0.2">
      <c r="A2471">
        <v>35</v>
      </c>
      <c r="B2471" s="2" t="s">
        <v>2490</v>
      </c>
      <c r="C2471" s="2" t="s">
        <v>22</v>
      </c>
      <c r="D2471" s="2" t="s">
        <v>23</v>
      </c>
      <c r="E2471" s="2" t="s">
        <v>2767</v>
      </c>
      <c r="F2471" s="2" t="s">
        <v>2776</v>
      </c>
      <c r="G2471" s="2">
        <v>160</v>
      </c>
      <c r="H2471" s="2">
        <v>178</v>
      </c>
      <c r="I2471" s="3">
        <v>42601</v>
      </c>
      <c r="J2471" s="3">
        <v>42613</v>
      </c>
      <c r="K2471" s="3" t="s">
        <v>2540</v>
      </c>
      <c r="L2471" s="17">
        <f t="shared" si="418"/>
        <v>272.20999999999998</v>
      </c>
      <c r="M2471" s="20">
        <f t="shared" si="419"/>
        <v>0.87502296021454029</v>
      </c>
      <c r="N2471" s="2">
        <v>12</v>
      </c>
      <c r="O2471" s="2">
        <v>13000000</v>
      </c>
      <c r="P2471" s="2">
        <v>11500000</v>
      </c>
      <c r="Q2471" s="2">
        <f t="shared" si="420"/>
        <v>-1500000</v>
      </c>
      <c r="R2471" s="4">
        <f t="shared" si="421"/>
        <v>-0.11538461538461539</v>
      </c>
      <c r="S2471" s="2">
        <v>81445</v>
      </c>
      <c r="T2471" s="9">
        <f t="shared" si="422"/>
        <v>81759.03125</v>
      </c>
      <c r="U2471" s="2">
        <v>72384</v>
      </c>
      <c r="V2471" s="5">
        <f t="shared" si="423"/>
        <v>-9375.03125</v>
      </c>
      <c r="W2471" s="4">
        <f t="shared" si="424"/>
        <v>-0.11466661366538636</v>
      </c>
      <c r="X2471" s="22">
        <f t="shared" si="425"/>
        <v>71541.029548648105</v>
      </c>
      <c r="Y2471" s="22">
        <f t="shared" si="426"/>
        <v>63337.661952169285</v>
      </c>
      <c r="Z2471" s="22">
        <f t="shared" si="428"/>
        <v>10134025.912347086</v>
      </c>
      <c r="AA2471" s="11">
        <v>16358</v>
      </c>
      <c r="AB2471" s="2">
        <v>2003</v>
      </c>
      <c r="AC2471" s="2">
        <f t="shared" si="427"/>
        <v>13</v>
      </c>
      <c r="AD2471" s="2" t="s">
        <v>127</v>
      </c>
    </row>
    <row r="2472" spans="1:30" x14ac:dyDescent="0.2">
      <c r="A2472">
        <v>35</v>
      </c>
      <c r="B2472" s="2" t="s">
        <v>2096</v>
      </c>
      <c r="C2472" s="2" t="s">
        <v>22</v>
      </c>
      <c r="D2472" s="2" t="s">
        <v>23</v>
      </c>
      <c r="E2472" s="2" t="s">
        <v>2767</v>
      </c>
      <c r="F2472" s="2" t="s">
        <v>2776</v>
      </c>
      <c r="G2472" s="2">
        <v>93</v>
      </c>
      <c r="H2472" s="2">
        <v>104</v>
      </c>
      <c r="I2472" s="3">
        <v>42601</v>
      </c>
      <c r="J2472" s="3">
        <v>42613</v>
      </c>
      <c r="K2472" s="3" t="s">
        <v>2540</v>
      </c>
      <c r="L2472" s="17">
        <f t="shared" si="418"/>
        <v>272.20999999999998</v>
      </c>
      <c r="M2472" s="20">
        <f t="shared" si="419"/>
        <v>0.87502296021454029</v>
      </c>
      <c r="N2472" s="2">
        <v>12</v>
      </c>
      <c r="O2472" s="2">
        <v>6650000</v>
      </c>
      <c r="P2472" s="2">
        <v>7075000</v>
      </c>
      <c r="Q2472" s="2">
        <f t="shared" si="420"/>
        <v>425000</v>
      </c>
      <c r="R2472" s="4">
        <f t="shared" si="421"/>
        <v>6.3909774436090222E-2</v>
      </c>
      <c r="S2472" s="2">
        <v>11142</v>
      </c>
      <c r="T2472" s="9">
        <f t="shared" si="422"/>
        <v>71625.182795698929</v>
      </c>
      <c r="U2472" s="2">
        <v>76195</v>
      </c>
      <c r="V2472" s="5">
        <f t="shared" si="423"/>
        <v>4569.8172043010709</v>
      </c>
      <c r="W2472" s="4">
        <f t="shared" si="424"/>
        <v>6.3801822570364E-2</v>
      </c>
      <c r="X2472" s="22">
        <f t="shared" si="425"/>
        <v>62673.67947580004</v>
      </c>
      <c r="Y2472" s="22">
        <f t="shared" si="426"/>
        <v>66672.374453546901</v>
      </c>
      <c r="Z2472" s="22">
        <f t="shared" si="428"/>
        <v>6200530.8241798617</v>
      </c>
      <c r="AA2472" s="11">
        <v>3078</v>
      </c>
      <c r="AB2472" s="2">
        <v>1996</v>
      </c>
      <c r="AC2472" s="2">
        <f t="shared" si="427"/>
        <v>20</v>
      </c>
      <c r="AD2472" s="2" t="s">
        <v>103</v>
      </c>
    </row>
    <row r="2473" spans="1:30" x14ac:dyDescent="0.2">
      <c r="A2473">
        <v>35</v>
      </c>
      <c r="B2473" s="2" t="s">
        <v>2334</v>
      </c>
      <c r="C2473" s="2" t="s">
        <v>22</v>
      </c>
      <c r="D2473" s="2" t="s">
        <v>23</v>
      </c>
      <c r="E2473" s="2" t="s">
        <v>2767</v>
      </c>
      <c r="F2473" s="2" t="s">
        <v>2776</v>
      </c>
      <c r="G2473" s="2">
        <v>115</v>
      </c>
      <c r="H2473" s="2">
        <v>147</v>
      </c>
      <c r="I2473" s="3">
        <v>42601</v>
      </c>
      <c r="J2473" s="3">
        <v>42613</v>
      </c>
      <c r="K2473" s="3" t="s">
        <v>2540</v>
      </c>
      <c r="L2473" s="17">
        <f t="shared" si="418"/>
        <v>272.20999999999998</v>
      </c>
      <c r="M2473" s="20">
        <f t="shared" si="419"/>
        <v>0.87502296021454029</v>
      </c>
      <c r="N2473" s="2">
        <v>12</v>
      </c>
      <c r="O2473" s="2">
        <v>6290000</v>
      </c>
      <c r="P2473" s="2">
        <v>6800000</v>
      </c>
      <c r="Q2473" s="2">
        <f t="shared" si="420"/>
        <v>510000</v>
      </c>
      <c r="R2473" s="4">
        <f t="shared" si="421"/>
        <v>8.1081081081081086E-2</v>
      </c>
      <c r="S2473" s="2">
        <v>56000</v>
      </c>
      <c r="T2473" s="9">
        <f t="shared" si="422"/>
        <v>55182.608695652176</v>
      </c>
      <c r="U2473" s="2">
        <v>59617</v>
      </c>
      <c r="V2473" s="5">
        <f t="shared" si="423"/>
        <v>4434.3913043478242</v>
      </c>
      <c r="W2473" s="4">
        <f t="shared" si="424"/>
        <v>8.0358493539237283E-2</v>
      </c>
      <c r="X2473" s="22">
        <f t="shared" si="425"/>
        <v>48286.0496132302</v>
      </c>
      <c r="Y2473" s="22">
        <f t="shared" si="426"/>
        <v>52166.243819110248</v>
      </c>
      <c r="Z2473" s="22">
        <f t="shared" si="428"/>
        <v>5999118.0391976787</v>
      </c>
      <c r="AA2473" s="11">
        <v>16550</v>
      </c>
      <c r="AB2473" s="2">
        <v>1954</v>
      </c>
      <c r="AC2473" s="2">
        <f t="shared" si="427"/>
        <v>62</v>
      </c>
      <c r="AD2473" s="2" t="s">
        <v>37</v>
      </c>
    </row>
    <row r="2474" spans="1:30" x14ac:dyDescent="0.2">
      <c r="A2474">
        <v>36</v>
      </c>
      <c r="B2474" s="2" t="s">
        <v>2481</v>
      </c>
      <c r="C2474" s="2" t="s">
        <v>22</v>
      </c>
      <c r="D2474" s="2" t="s">
        <v>23</v>
      </c>
      <c r="E2474" s="2" t="s">
        <v>2767</v>
      </c>
      <c r="F2474" s="2" t="s">
        <v>2776</v>
      </c>
      <c r="G2474" s="2">
        <v>153</v>
      </c>
      <c r="H2474" s="2"/>
      <c r="I2474" s="3">
        <v>42607</v>
      </c>
      <c r="J2474" s="3">
        <v>42619</v>
      </c>
      <c r="K2474" s="3" t="s">
        <v>2541</v>
      </c>
      <c r="L2474" s="17">
        <f t="shared" si="418"/>
        <v>275.91000000000003</v>
      </c>
      <c r="M2474" s="20">
        <f t="shared" si="419"/>
        <v>0.86328875357906554</v>
      </c>
      <c r="N2474" s="2">
        <v>12</v>
      </c>
      <c r="O2474" s="2">
        <v>9000000</v>
      </c>
      <c r="P2474" s="2">
        <v>9200000</v>
      </c>
      <c r="Q2474" s="2">
        <f t="shared" si="420"/>
        <v>200000</v>
      </c>
      <c r="R2474" s="4">
        <f t="shared" si="421"/>
        <v>2.2222222222222223E-2</v>
      </c>
      <c r="S2474" s="2"/>
      <c r="T2474" s="9">
        <f t="shared" si="422"/>
        <v>58823.529411764706</v>
      </c>
      <c r="U2474" s="2">
        <v>60131</v>
      </c>
      <c r="V2474" s="5">
        <f t="shared" si="423"/>
        <v>1307.4705882352937</v>
      </c>
      <c r="W2474" s="4">
        <f t="shared" si="424"/>
        <v>2.2226999999999993E-2</v>
      </c>
      <c r="X2474" s="22">
        <f t="shared" si="425"/>
        <v>50781.691387003855</v>
      </c>
      <c r="Y2474" s="22">
        <f t="shared" si="426"/>
        <v>51910.416041462791</v>
      </c>
      <c r="Z2474" s="22">
        <f t="shared" si="428"/>
        <v>7942293.6543438071</v>
      </c>
      <c r="AA2474" s="11">
        <v>5639</v>
      </c>
      <c r="AB2474" s="2">
        <v>1981</v>
      </c>
      <c r="AC2474" s="2">
        <f t="shared" si="427"/>
        <v>35</v>
      </c>
      <c r="AD2474" s="2" t="s">
        <v>225</v>
      </c>
    </row>
    <row r="2475" spans="1:30" x14ac:dyDescent="0.2">
      <c r="A2475">
        <v>36</v>
      </c>
      <c r="B2475" s="2" t="s">
        <v>952</v>
      </c>
      <c r="C2475" s="2" t="s">
        <v>22</v>
      </c>
      <c r="D2475" s="2" t="s">
        <v>23</v>
      </c>
      <c r="E2475" s="2" t="s">
        <v>2767</v>
      </c>
      <c r="F2475" s="2" t="s">
        <v>2776</v>
      </c>
      <c r="G2475" s="2">
        <v>65</v>
      </c>
      <c r="H2475" s="2">
        <v>77</v>
      </c>
      <c r="I2475" s="3">
        <v>42608</v>
      </c>
      <c r="J2475" s="3">
        <v>42620</v>
      </c>
      <c r="K2475" s="3" t="s">
        <v>2541</v>
      </c>
      <c r="L2475" s="17">
        <f t="shared" si="418"/>
        <v>275.91000000000003</v>
      </c>
      <c r="M2475" s="20">
        <f t="shared" si="419"/>
        <v>0.86328875357906554</v>
      </c>
      <c r="N2475" s="2">
        <v>12</v>
      </c>
      <c r="O2475" s="2">
        <v>3900000</v>
      </c>
      <c r="P2475" s="2">
        <v>4400000</v>
      </c>
      <c r="Q2475" s="2">
        <f t="shared" si="420"/>
        <v>500000</v>
      </c>
      <c r="R2475" s="4">
        <f t="shared" si="421"/>
        <v>0.12820512820512819</v>
      </c>
      <c r="S2475" s="2"/>
      <c r="T2475" s="9">
        <f t="shared" si="422"/>
        <v>60000</v>
      </c>
      <c r="U2475" s="2">
        <v>67692</v>
      </c>
      <c r="V2475" s="5">
        <f t="shared" si="423"/>
        <v>7692</v>
      </c>
      <c r="W2475" s="4">
        <f t="shared" si="424"/>
        <v>0.12820000000000001</v>
      </c>
      <c r="X2475" s="22">
        <f t="shared" si="425"/>
        <v>51797.325214743934</v>
      </c>
      <c r="Y2475" s="22">
        <f t="shared" si="426"/>
        <v>58437.742307274108</v>
      </c>
      <c r="Z2475" s="22">
        <f t="shared" si="428"/>
        <v>3798453.249972817</v>
      </c>
      <c r="AA2475" s="11">
        <v>4550</v>
      </c>
      <c r="AB2475" s="2">
        <v>1991</v>
      </c>
      <c r="AC2475" s="2">
        <f t="shared" si="427"/>
        <v>25</v>
      </c>
      <c r="AD2475" s="2" t="s">
        <v>1327</v>
      </c>
    </row>
    <row r="2476" spans="1:30" x14ac:dyDescent="0.2">
      <c r="A2476">
        <v>36</v>
      </c>
      <c r="B2476" s="2" t="s">
        <v>2307</v>
      </c>
      <c r="C2476" s="2" t="s">
        <v>22</v>
      </c>
      <c r="D2476" s="2" t="s">
        <v>23</v>
      </c>
      <c r="E2476" s="2" t="s">
        <v>2767</v>
      </c>
      <c r="F2476" s="2" t="s">
        <v>2776</v>
      </c>
      <c r="G2476" s="2">
        <v>112</v>
      </c>
      <c r="H2476" s="2">
        <v>123</v>
      </c>
      <c r="I2476" s="3">
        <v>42608</v>
      </c>
      <c r="J2476" s="3">
        <v>42620</v>
      </c>
      <c r="K2476" s="3" t="s">
        <v>2541</v>
      </c>
      <c r="L2476" s="17">
        <f t="shared" si="418"/>
        <v>275.91000000000003</v>
      </c>
      <c r="M2476" s="20">
        <f t="shared" si="419"/>
        <v>0.86328875357906554</v>
      </c>
      <c r="N2476" s="2">
        <v>12</v>
      </c>
      <c r="O2476" s="2">
        <v>7800000</v>
      </c>
      <c r="P2476" s="2">
        <v>8900000</v>
      </c>
      <c r="Q2476" s="2">
        <f t="shared" si="420"/>
        <v>1100000</v>
      </c>
      <c r="R2476" s="4">
        <f t="shared" si="421"/>
        <v>0.14102564102564102</v>
      </c>
      <c r="S2476" s="2">
        <v>134752</v>
      </c>
      <c r="T2476" s="9">
        <f t="shared" si="422"/>
        <v>70846</v>
      </c>
      <c r="U2476" s="2">
        <v>80667</v>
      </c>
      <c r="V2476" s="5">
        <f t="shared" si="423"/>
        <v>9821</v>
      </c>
      <c r="W2476" s="4">
        <f t="shared" si="424"/>
        <v>0.13862462242046128</v>
      </c>
      <c r="X2476" s="22">
        <f t="shared" si="425"/>
        <v>61160.555036062477</v>
      </c>
      <c r="Y2476" s="22">
        <f t="shared" si="426"/>
        <v>69638.913884962487</v>
      </c>
      <c r="Z2476" s="22">
        <f t="shared" si="428"/>
        <v>7799558.3551157983</v>
      </c>
      <c r="AA2476" s="11">
        <v>2113</v>
      </c>
      <c r="AB2476" s="2">
        <v>1957</v>
      </c>
      <c r="AC2476" s="2">
        <f t="shared" si="427"/>
        <v>59</v>
      </c>
      <c r="AD2476" s="2" t="s">
        <v>1292</v>
      </c>
    </row>
    <row r="2477" spans="1:30" x14ac:dyDescent="0.2">
      <c r="A2477">
        <v>36</v>
      </c>
      <c r="B2477" s="2" t="s">
        <v>1561</v>
      </c>
      <c r="C2477" s="2" t="s">
        <v>22</v>
      </c>
      <c r="D2477" s="2" t="s">
        <v>23</v>
      </c>
      <c r="E2477" s="2" t="s">
        <v>2767</v>
      </c>
      <c r="F2477" s="2" t="s">
        <v>2776</v>
      </c>
      <c r="G2477" s="2">
        <v>71</v>
      </c>
      <c r="H2477" s="2">
        <v>77</v>
      </c>
      <c r="I2477" s="3">
        <v>42608</v>
      </c>
      <c r="J2477" s="3">
        <v>42620</v>
      </c>
      <c r="K2477" s="3" t="s">
        <v>2541</v>
      </c>
      <c r="L2477" s="17">
        <f t="shared" si="418"/>
        <v>275.91000000000003</v>
      </c>
      <c r="M2477" s="20">
        <f t="shared" si="419"/>
        <v>0.86328875357906554</v>
      </c>
      <c r="N2477" s="2">
        <v>12</v>
      </c>
      <c r="O2477" s="2">
        <v>4290000</v>
      </c>
      <c r="P2477" s="2">
        <v>5000000</v>
      </c>
      <c r="Q2477" s="2">
        <f t="shared" si="420"/>
        <v>710000</v>
      </c>
      <c r="R2477" s="4">
        <f t="shared" si="421"/>
        <v>0.1655011655011655</v>
      </c>
      <c r="S2477" s="2"/>
      <c r="T2477" s="9">
        <f t="shared" si="422"/>
        <v>60422.535211267605</v>
      </c>
      <c r="U2477" s="2">
        <v>70423</v>
      </c>
      <c r="V2477" s="5">
        <f t="shared" si="423"/>
        <v>10000.464788732395</v>
      </c>
      <c r="W2477" s="4">
        <f t="shared" si="424"/>
        <v>0.16550885780885782</v>
      </c>
      <c r="X2477" s="22">
        <f t="shared" si="425"/>
        <v>52162.095110622409</v>
      </c>
      <c r="Y2477" s="22">
        <f t="shared" si="426"/>
        <v>60795.383893298531</v>
      </c>
      <c r="Z2477" s="22">
        <f t="shared" si="428"/>
        <v>4316472.2564241961</v>
      </c>
      <c r="AA2477" s="11">
        <v>1572</v>
      </c>
      <c r="AB2477" s="2">
        <v>1954</v>
      </c>
      <c r="AC2477" s="2">
        <f t="shared" si="427"/>
        <v>62</v>
      </c>
      <c r="AD2477" s="2" t="s">
        <v>37</v>
      </c>
    </row>
    <row r="2478" spans="1:30" x14ac:dyDescent="0.2">
      <c r="A2478">
        <v>37</v>
      </c>
      <c r="B2478" s="2" t="s">
        <v>2436</v>
      </c>
      <c r="C2478" s="2" t="s">
        <v>22</v>
      </c>
      <c r="D2478" s="2" t="s">
        <v>23</v>
      </c>
      <c r="E2478" s="2" t="s">
        <v>2767</v>
      </c>
      <c r="F2478" s="2" t="s">
        <v>2776</v>
      </c>
      <c r="G2478" s="2">
        <v>133</v>
      </c>
      <c r="H2478" s="2">
        <v>146</v>
      </c>
      <c r="I2478" s="3">
        <v>42615</v>
      </c>
      <c r="J2478" s="3">
        <v>42627</v>
      </c>
      <c r="K2478" s="3" t="s">
        <v>2541</v>
      </c>
      <c r="L2478" s="17">
        <f t="shared" si="418"/>
        <v>275.91000000000003</v>
      </c>
      <c r="M2478" s="20">
        <f t="shared" si="419"/>
        <v>0.86328875357906554</v>
      </c>
      <c r="N2478" s="2">
        <v>12</v>
      </c>
      <c r="O2478" s="2">
        <v>7800000</v>
      </c>
      <c r="P2478" s="2">
        <v>9000000</v>
      </c>
      <c r="Q2478" s="2">
        <f t="shared" si="420"/>
        <v>1200000</v>
      </c>
      <c r="R2478" s="4">
        <f t="shared" si="421"/>
        <v>0.15384615384615385</v>
      </c>
      <c r="S2478" s="2"/>
      <c r="T2478" s="9">
        <f t="shared" si="422"/>
        <v>58646.616541353382</v>
      </c>
      <c r="U2478" s="2">
        <v>67669</v>
      </c>
      <c r="V2478" s="5">
        <f t="shared" si="423"/>
        <v>9022.3834586466182</v>
      </c>
      <c r="W2478" s="4">
        <f t="shared" si="424"/>
        <v>0.15384320512820515</v>
      </c>
      <c r="X2478" s="22">
        <f t="shared" si="425"/>
        <v>50628.964495614367</v>
      </c>
      <c r="Y2478" s="22">
        <f t="shared" si="426"/>
        <v>58417.886665941784</v>
      </c>
      <c r="Z2478" s="22">
        <f t="shared" si="428"/>
        <v>7769578.9265702572</v>
      </c>
      <c r="AA2478" s="11">
        <v>1261</v>
      </c>
      <c r="AB2478" s="2">
        <v>1912</v>
      </c>
      <c r="AC2478" s="2">
        <f t="shared" si="427"/>
        <v>104</v>
      </c>
      <c r="AD2478" s="2" t="s">
        <v>1292</v>
      </c>
    </row>
    <row r="2479" spans="1:30" x14ac:dyDescent="0.2">
      <c r="A2479">
        <v>39</v>
      </c>
      <c r="B2479" s="2" t="s">
        <v>1329</v>
      </c>
      <c r="C2479" s="2" t="s">
        <v>22</v>
      </c>
      <c r="D2479" s="2" t="s">
        <v>23</v>
      </c>
      <c r="E2479" s="2" t="s">
        <v>2767</v>
      </c>
      <c r="F2479" s="2" t="s">
        <v>2776</v>
      </c>
      <c r="G2479" s="2">
        <v>65</v>
      </c>
      <c r="H2479" s="2">
        <v>80</v>
      </c>
      <c r="I2479" s="3">
        <v>42629</v>
      </c>
      <c r="J2479" s="3">
        <v>42641</v>
      </c>
      <c r="K2479" s="3" t="s">
        <v>2541</v>
      </c>
      <c r="L2479" s="17">
        <f t="shared" si="418"/>
        <v>275.91000000000003</v>
      </c>
      <c r="M2479" s="20">
        <f t="shared" si="419"/>
        <v>0.86328875357906554</v>
      </c>
      <c r="N2479" s="2">
        <v>12</v>
      </c>
      <c r="O2479" s="2">
        <v>4900000</v>
      </c>
      <c r="P2479" s="2">
        <v>5550000</v>
      </c>
      <c r="Q2479" s="2">
        <f t="shared" si="420"/>
        <v>650000</v>
      </c>
      <c r="R2479" s="4">
        <f t="shared" si="421"/>
        <v>0.1326530612244898</v>
      </c>
      <c r="S2479" s="2"/>
      <c r="T2479" s="9">
        <f t="shared" si="422"/>
        <v>75384.61538461539</v>
      </c>
      <c r="U2479" s="2">
        <v>85385</v>
      </c>
      <c r="V2479" s="5">
        <f t="shared" si="423"/>
        <v>10000.38461538461</v>
      </c>
      <c r="W2479" s="4">
        <f t="shared" si="424"/>
        <v>0.13265816326530605</v>
      </c>
      <c r="X2479" s="22">
        <f t="shared" si="425"/>
        <v>65078.690654421865</v>
      </c>
      <c r="Y2479" s="22">
        <f t="shared" si="426"/>
        <v>73711.91022434851</v>
      </c>
      <c r="Z2479" s="22">
        <f t="shared" si="428"/>
        <v>4791274.164582653</v>
      </c>
      <c r="AA2479" s="11">
        <v>4929</v>
      </c>
      <c r="AB2479" s="2">
        <v>2007</v>
      </c>
      <c r="AC2479" s="2">
        <f t="shared" si="427"/>
        <v>9</v>
      </c>
      <c r="AD2479" s="2" t="s">
        <v>37</v>
      </c>
    </row>
    <row r="2480" spans="1:30" x14ac:dyDescent="0.2">
      <c r="A2480">
        <v>39</v>
      </c>
      <c r="B2480" s="2" t="s">
        <v>2510</v>
      </c>
      <c r="C2480" s="2" t="s">
        <v>22</v>
      </c>
      <c r="D2480" s="2" t="s">
        <v>23</v>
      </c>
      <c r="E2480" s="2" t="s">
        <v>2767</v>
      </c>
      <c r="F2480" s="2" t="s">
        <v>2776</v>
      </c>
      <c r="G2480" s="2">
        <v>177</v>
      </c>
      <c r="H2480" s="2">
        <v>190</v>
      </c>
      <c r="I2480" s="3">
        <v>42629</v>
      </c>
      <c r="J2480" s="3">
        <v>42641</v>
      </c>
      <c r="K2480" s="3" t="s">
        <v>2541</v>
      </c>
      <c r="L2480" s="17">
        <f t="shared" si="418"/>
        <v>275.91000000000003</v>
      </c>
      <c r="M2480" s="20">
        <f t="shared" si="419"/>
        <v>0.86328875357906554</v>
      </c>
      <c r="N2480" s="2">
        <v>12</v>
      </c>
      <c r="O2480" s="2">
        <v>9750000</v>
      </c>
      <c r="P2480" s="2">
        <v>9215000</v>
      </c>
      <c r="Q2480" s="2">
        <f t="shared" si="420"/>
        <v>-535000</v>
      </c>
      <c r="R2480" s="4">
        <f t="shared" si="421"/>
        <v>-5.4871794871794874E-2</v>
      </c>
      <c r="S2480" s="2">
        <v>10308</v>
      </c>
      <c r="T2480" s="9">
        <f t="shared" si="422"/>
        <v>55142.983050847455</v>
      </c>
      <c r="U2480" s="2">
        <v>52120</v>
      </c>
      <c r="V2480" s="5">
        <f t="shared" si="423"/>
        <v>-3022.9830508474552</v>
      </c>
      <c r="W2480" s="4">
        <f t="shared" si="424"/>
        <v>-5.4820810982604197E-2</v>
      </c>
      <c r="X2480" s="22">
        <f t="shared" si="425"/>
        <v>47604.317106597635</v>
      </c>
      <c r="Y2480" s="22">
        <f t="shared" si="426"/>
        <v>44994.609836540898</v>
      </c>
      <c r="Z2480" s="22">
        <f t="shared" si="428"/>
        <v>7964045.9410677394</v>
      </c>
      <c r="AA2480" s="11">
        <v>13570</v>
      </c>
      <c r="AB2480" s="2">
        <v>1997</v>
      </c>
      <c r="AC2480" s="2">
        <f t="shared" si="427"/>
        <v>19</v>
      </c>
      <c r="AD2480" s="2" t="s">
        <v>225</v>
      </c>
    </row>
    <row r="2481" spans="1:30" x14ac:dyDescent="0.2">
      <c r="A2481">
        <v>39</v>
      </c>
      <c r="B2481" s="2" t="s">
        <v>1104</v>
      </c>
      <c r="C2481" s="2" t="s">
        <v>22</v>
      </c>
      <c r="D2481" s="2" t="s">
        <v>23</v>
      </c>
      <c r="E2481" s="2" t="s">
        <v>2767</v>
      </c>
      <c r="F2481" s="2" t="s">
        <v>2776</v>
      </c>
      <c r="G2481" s="2">
        <v>58</v>
      </c>
      <c r="H2481" s="2">
        <v>65</v>
      </c>
      <c r="I2481" s="3">
        <v>42629</v>
      </c>
      <c r="J2481" s="3">
        <v>42641</v>
      </c>
      <c r="K2481" s="3" t="s">
        <v>2541</v>
      </c>
      <c r="L2481" s="17">
        <f t="shared" si="418"/>
        <v>275.91000000000003</v>
      </c>
      <c r="M2481" s="20">
        <f t="shared" si="419"/>
        <v>0.86328875357906554</v>
      </c>
      <c r="N2481" s="2">
        <v>12</v>
      </c>
      <c r="O2481" s="2">
        <v>4200000</v>
      </c>
      <c r="P2481" s="2">
        <v>4400000</v>
      </c>
      <c r="Q2481" s="2">
        <f t="shared" si="420"/>
        <v>200000</v>
      </c>
      <c r="R2481" s="4">
        <f t="shared" si="421"/>
        <v>4.7619047619047616E-2</v>
      </c>
      <c r="S2481" s="2"/>
      <c r="T2481" s="9">
        <f t="shared" si="422"/>
        <v>72413.793103448275</v>
      </c>
      <c r="U2481" s="2">
        <v>75862</v>
      </c>
      <c r="V2481" s="5">
        <f t="shared" si="423"/>
        <v>3448.2068965517246</v>
      </c>
      <c r="W2481" s="4">
        <f t="shared" si="424"/>
        <v>4.7618095238095244E-2</v>
      </c>
      <c r="X2481" s="22">
        <f t="shared" si="425"/>
        <v>62514.013190208192</v>
      </c>
      <c r="Y2481" s="22">
        <f t="shared" si="426"/>
        <v>65490.811424015068</v>
      </c>
      <c r="Z2481" s="22">
        <f t="shared" si="428"/>
        <v>3798467.0625928738</v>
      </c>
      <c r="AA2481" s="11">
        <v>28159</v>
      </c>
      <c r="AB2481" s="2">
        <v>1985</v>
      </c>
      <c r="AC2481" s="2">
        <f t="shared" si="427"/>
        <v>31</v>
      </c>
      <c r="AD2481" s="2" t="s">
        <v>37</v>
      </c>
    </row>
    <row r="2482" spans="1:30" x14ac:dyDescent="0.2">
      <c r="A2482">
        <v>42</v>
      </c>
      <c r="B2482" s="2" t="s">
        <v>2163</v>
      </c>
      <c r="C2482" s="2" t="s">
        <v>22</v>
      </c>
      <c r="D2482" s="2" t="s">
        <v>23</v>
      </c>
      <c r="E2482" s="2" t="s">
        <v>2767</v>
      </c>
      <c r="F2482" s="2" t="s">
        <v>2776</v>
      </c>
      <c r="G2482" s="2">
        <v>98</v>
      </c>
      <c r="H2482" s="2">
        <v>104</v>
      </c>
      <c r="I2482" s="3">
        <v>42648</v>
      </c>
      <c r="J2482" s="3">
        <v>42660</v>
      </c>
      <c r="K2482" s="3" t="s">
        <v>2542</v>
      </c>
      <c r="L2482" s="17">
        <f t="shared" si="418"/>
        <v>281.13</v>
      </c>
      <c r="M2482" s="20">
        <f t="shared" si="419"/>
        <v>0.84725927506847365</v>
      </c>
      <c r="N2482" s="2">
        <v>12</v>
      </c>
      <c r="O2482" s="2">
        <v>5875000</v>
      </c>
      <c r="P2482" s="2">
        <v>6750000</v>
      </c>
      <c r="Q2482" s="2">
        <f t="shared" si="420"/>
        <v>875000</v>
      </c>
      <c r="R2482" s="4">
        <f t="shared" si="421"/>
        <v>0.14893617021276595</v>
      </c>
      <c r="S2482" s="2">
        <v>68969</v>
      </c>
      <c r="T2482" s="9">
        <f t="shared" si="422"/>
        <v>60652.744897959186</v>
      </c>
      <c r="U2482" s="2">
        <v>69581</v>
      </c>
      <c r="V2482" s="5">
        <f t="shared" si="423"/>
        <v>8928.2551020408137</v>
      </c>
      <c r="W2482" s="4">
        <f t="shared" si="424"/>
        <v>0.14720282020313358</v>
      </c>
      <c r="X2482" s="22">
        <f t="shared" si="425"/>
        <v>51388.600673157962</v>
      </c>
      <c r="Y2482" s="22">
        <f t="shared" si="426"/>
        <v>58953.147618539464</v>
      </c>
      <c r="Z2482" s="22">
        <f t="shared" si="428"/>
        <v>5777408.4666168671</v>
      </c>
      <c r="AA2482" s="11">
        <v>41297</v>
      </c>
      <c r="AB2482" s="2">
        <v>1981</v>
      </c>
      <c r="AC2482" s="2">
        <f t="shared" si="427"/>
        <v>35</v>
      </c>
      <c r="AD2482" s="2" t="s">
        <v>108</v>
      </c>
    </row>
    <row r="2483" spans="1:30" x14ac:dyDescent="0.2">
      <c r="A2483">
        <v>42</v>
      </c>
      <c r="B2483" s="2" t="s">
        <v>1261</v>
      </c>
      <c r="C2483" s="2" t="s">
        <v>22</v>
      </c>
      <c r="D2483" s="2" t="s">
        <v>23</v>
      </c>
      <c r="E2483" s="2" t="s">
        <v>2767</v>
      </c>
      <c r="F2483" s="2" t="s">
        <v>2776</v>
      </c>
      <c r="G2483" s="2">
        <v>63</v>
      </c>
      <c r="H2483" s="2">
        <v>69</v>
      </c>
      <c r="I2483" s="3">
        <v>42651</v>
      </c>
      <c r="J2483" s="3">
        <v>42663</v>
      </c>
      <c r="K2483" s="3" t="s">
        <v>2542</v>
      </c>
      <c r="L2483" s="17">
        <f t="shared" si="418"/>
        <v>281.13</v>
      </c>
      <c r="M2483" s="20">
        <f t="shared" si="419"/>
        <v>0.84725927506847365</v>
      </c>
      <c r="N2483" s="2">
        <v>12</v>
      </c>
      <c r="O2483" s="2">
        <v>3800000</v>
      </c>
      <c r="P2483" s="2">
        <v>3900000</v>
      </c>
      <c r="Q2483" s="2">
        <f t="shared" si="420"/>
        <v>100000</v>
      </c>
      <c r="R2483" s="4">
        <f t="shared" si="421"/>
        <v>2.6315789473684209E-2</v>
      </c>
      <c r="S2483" s="2">
        <v>138000</v>
      </c>
      <c r="T2483" s="9">
        <f t="shared" si="422"/>
        <v>62507.936507936509</v>
      </c>
      <c r="U2483" s="2">
        <v>64095</v>
      </c>
      <c r="V2483" s="5">
        <f t="shared" si="423"/>
        <v>1587.0634920634911</v>
      </c>
      <c r="W2483" s="4">
        <f t="shared" si="424"/>
        <v>2.5389791772473323E-2</v>
      </c>
      <c r="X2483" s="22">
        <f t="shared" si="425"/>
        <v>52960.428971740468</v>
      </c>
      <c r="Y2483" s="22">
        <f t="shared" si="426"/>
        <v>54305.083235513819</v>
      </c>
      <c r="Z2483" s="22">
        <f t="shared" si="428"/>
        <v>3421220.2438373705</v>
      </c>
      <c r="AA2483" s="2"/>
      <c r="AB2483" s="2">
        <v>1977</v>
      </c>
      <c r="AC2483" s="2">
        <f t="shared" si="427"/>
        <v>39</v>
      </c>
      <c r="AD2483" s="2" t="s">
        <v>37</v>
      </c>
    </row>
    <row r="2484" spans="1:30" x14ac:dyDescent="0.2">
      <c r="A2484">
        <v>43</v>
      </c>
      <c r="B2484" s="2" t="s">
        <v>952</v>
      </c>
      <c r="C2484" s="2" t="s">
        <v>22</v>
      </c>
      <c r="D2484" s="2" t="s">
        <v>23</v>
      </c>
      <c r="E2484" s="2" t="s">
        <v>2767</v>
      </c>
      <c r="F2484" s="2" t="s">
        <v>2776</v>
      </c>
      <c r="G2484" s="2">
        <v>54</v>
      </c>
      <c r="H2484" s="2">
        <v>57</v>
      </c>
      <c r="I2484" s="3">
        <v>42657</v>
      </c>
      <c r="J2484" s="3">
        <v>42669</v>
      </c>
      <c r="K2484" s="3" t="s">
        <v>2542</v>
      </c>
      <c r="L2484" s="17">
        <f t="shared" si="418"/>
        <v>281.13</v>
      </c>
      <c r="M2484" s="20">
        <f t="shared" si="419"/>
        <v>0.84725927506847365</v>
      </c>
      <c r="N2484" s="2">
        <v>12</v>
      </c>
      <c r="O2484" s="2">
        <v>3600000</v>
      </c>
      <c r="P2484" s="2">
        <v>4010000</v>
      </c>
      <c r="Q2484" s="2">
        <f t="shared" si="420"/>
        <v>410000</v>
      </c>
      <c r="R2484" s="4">
        <f t="shared" si="421"/>
        <v>0.11388888888888889</v>
      </c>
      <c r="S2484" s="2"/>
      <c r="T2484" s="9">
        <f t="shared" si="422"/>
        <v>66666.666666666672</v>
      </c>
      <c r="U2484" s="2">
        <v>74259</v>
      </c>
      <c r="V2484" s="5">
        <f t="shared" si="423"/>
        <v>7592.3333333333285</v>
      </c>
      <c r="W2484" s="4">
        <f t="shared" si="424"/>
        <v>0.11388499999999992</v>
      </c>
      <c r="X2484" s="22">
        <f t="shared" si="425"/>
        <v>56483.951671231582</v>
      </c>
      <c r="Y2484" s="22">
        <f t="shared" si="426"/>
        <v>62916.626507309782</v>
      </c>
      <c r="Z2484" s="22">
        <f t="shared" si="428"/>
        <v>3397497.8313947283</v>
      </c>
      <c r="AA2484" s="11">
        <v>4549</v>
      </c>
      <c r="AB2484" s="2">
        <v>1991</v>
      </c>
      <c r="AC2484" s="2">
        <f t="shared" si="427"/>
        <v>25</v>
      </c>
      <c r="AD2484" s="2" t="s">
        <v>90</v>
      </c>
    </row>
    <row r="2485" spans="1:30" x14ac:dyDescent="0.2">
      <c r="A2485">
        <v>43</v>
      </c>
      <c r="B2485" s="2" t="s">
        <v>2110</v>
      </c>
      <c r="C2485" s="2" t="s">
        <v>22</v>
      </c>
      <c r="D2485" s="2" t="s">
        <v>23</v>
      </c>
      <c r="E2485" s="2" t="s">
        <v>2767</v>
      </c>
      <c r="F2485" s="2" t="s">
        <v>2776</v>
      </c>
      <c r="G2485" s="2">
        <v>94</v>
      </c>
      <c r="H2485" s="2">
        <v>109</v>
      </c>
      <c r="I2485" s="3">
        <v>42657</v>
      </c>
      <c r="J2485" s="3">
        <v>42669</v>
      </c>
      <c r="K2485" s="3" t="s">
        <v>2542</v>
      </c>
      <c r="L2485" s="17">
        <f t="shared" si="418"/>
        <v>281.13</v>
      </c>
      <c r="M2485" s="20">
        <f t="shared" si="419"/>
        <v>0.84725927506847365</v>
      </c>
      <c r="N2485" s="2">
        <v>12</v>
      </c>
      <c r="O2485" s="2">
        <v>6000000</v>
      </c>
      <c r="P2485" s="2">
        <v>7350000</v>
      </c>
      <c r="Q2485" s="2">
        <f t="shared" si="420"/>
        <v>1350000</v>
      </c>
      <c r="R2485" s="4">
        <f t="shared" si="421"/>
        <v>0.22500000000000001</v>
      </c>
      <c r="S2485" s="2">
        <v>117750</v>
      </c>
      <c r="T2485" s="9">
        <f t="shared" si="422"/>
        <v>65082.446808510642</v>
      </c>
      <c r="U2485" s="2">
        <v>79444</v>
      </c>
      <c r="V2485" s="5">
        <f t="shared" si="423"/>
        <v>14361.553191489358</v>
      </c>
      <c r="W2485" s="4">
        <f t="shared" si="424"/>
        <v>0.2206670753136365</v>
      </c>
      <c r="X2485" s="22">
        <f t="shared" si="425"/>
        <v>55141.70670266122</v>
      </c>
      <c r="Y2485" s="22">
        <f t="shared" si="426"/>
        <v>67309.665848539822</v>
      </c>
      <c r="Z2485" s="22">
        <f t="shared" si="428"/>
        <v>6327108.5897627436</v>
      </c>
      <c r="AA2485" s="11">
        <v>31552</v>
      </c>
      <c r="AB2485" s="2">
        <v>1980</v>
      </c>
      <c r="AC2485" s="2">
        <f t="shared" si="427"/>
        <v>36</v>
      </c>
      <c r="AD2485" s="2" t="s">
        <v>494</v>
      </c>
    </row>
    <row r="2486" spans="1:30" x14ac:dyDescent="0.2">
      <c r="A2486">
        <v>43</v>
      </c>
      <c r="B2486" s="2" t="s">
        <v>1579</v>
      </c>
      <c r="C2486" s="2" t="s">
        <v>22</v>
      </c>
      <c r="D2486" s="2" t="s">
        <v>23</v>
      </c>
      <c r="E2486" s="2" t="s">
        <v>2767</v>
      </c>
      <c r="F2486" s="2" t="s">
        <v>2776</v>
      </c>
      <c r="G2486" s="2">
        <v>101</v>
      </c>
      <c r="H2486" s="2">
        <v>115</v>
      </c>
      <c r="I2486" s="3">
        <v>42657</v>
      </c>
      <c r="J2486" s="3">
        <v>42669</v>
      </c>
      <c r="K2486" s="3" t="s">
        <v>2542</v>
      </c>
      <c r="L2486" s="17">
        <f t="shared" si="418"/>
        <v>281.13</v>
      </c>
      <c r="M2486" s="20">
        <f t="shared" si="419"/>
        <v>0.84725927506847365</v>
      </c>
      <c r="N2486" s="2">
        <v>12</v>
      </c>
      <c r="O2486" s="2">
        <v>6400000</v>
      </c>
      <c r="P2486" s="2">
        <v>6700000</v>
      </c>
      <c r="Q2486" s="2">
        <f t="shared" si="420"/>
        <v>300000</v>
      </c>
      <c r="R2486" s="4">
        <f t="shared" si="421"/>
        <v>4.6875E-2</v>
      </c>
      <c r="S2486" s="2"/>
      <c r="T2486" s="9">
        <f t="shared" si="422"/>
        <v>63366.33663366337</v>
      </c>
      <c r="U2486" s="2">
        <v>66337</v>
      </c>
      <c r="V2486" s="5">
        <f t="shared" si="423"/>
        <v>2970.6633663366301</v>
      </c>
      <c r="W2486" s="4">
        <f t="shared" si="424"/>
        <v>4.6880781249999941E-2</v>
      </c>
      <c r="X2486" s="22">
        <f t="shared" si="425"/>
        <v>53687.716439982491</v>
      </c>
      <c r="Y2486" s="22">
        <f t="shared" si="426"/>
        <v>56204.638530217337</v>
      </c>
      <c r="Z2486" s="22">
        <f t="shared" si="428"/>
        <v>5676668.4915519506</v>
      </c>
      <c r="AA2486" s="11">
        <v>3771</v>
      </c>
      <c r="AB2486" s="2">
        <v>1938</v>
      </c>
      <c r="AC2486" s="2">
        <f t="shared" si="427"/>
        <v>78</v>
      </c>
      <c r="AD2486" s="2" t="s">
        <v>161</v>
      </c>
    </row>
    <row r="2487" spans="1:30" x14ac:dyDescent="0.2">
      <c r="A2487">
        <v>46</v>
      </c>
      <c r="B2487" s="2" t="s">
        <v>2480</v>
      </c>
      <c r="C2487" s="2" t="s">
        <v>22</v>
      </c>
      <c r="D2487" s="2" t="s">
        <v>23</v>
      </c>
      <c r="E2487" s="2" t="s">
        <v>2767</v>
      </c>
      <c r="F2487" s="2" t="s">
        <v>2776</v>
      </c>
      <c r="G2487" s="2">
        <v>151</v>
      </c>
      <c r="H2487" s="2">
        <v>165</v>
      </c>
      <c r="I2487" s="3">
        <v>42678</v>
      </c>
      <c r="J2487" s="3">
        <v>42690</v>
      </c>
      <c r="K2487" s="3" t="s">
        <v>2543</v>
      </c>
      <c r="L2487" s="17">
        <f t="shared" si="418"/>
        <v>284.38</v>
      </c>
      <c r="M2487" s="20">
        <f t="shared" si="419"/>
        <v>0.83757648217174208</v>
      </c>
      <c r="N2487" s="2">
        <v>12</v>
      </c>
      <c r="O2487" s="2">
        <v>7500000</v>
      </c>
      <c r="P2487" s="2">
        <v>8000000</v>
      </c>
      <c r="Q2487" s="2">
        <f t="shared" si="420"/>
        <v>500000</v>
      </c>
      <c r="R2487" s="4">
        <f t="shared" si="421"/>
        <v>6.6666666666666666E-2</v>
      </c>
      <c r="S2487" s="2">
        <v>17060</v>
      </c>
      <c r="T2487" s="9">
        <f t="shared" si="422"/>
        <v>49781.854304635759</v>
      </c>
      <c r="U2487" s="2">
        <v>53093</v>
      </c>
      <c r="V2487" s="5">
        <f t="shared" si="423"/>
        <v>3311.145695364241</v>
      </c>
      <c r="W2487" s="4">
        <f t="shared" si="424"/>
        <v>6.6513104857484226E-2</v>
      </c>
      <c r="X2487" s="22">
        <f t="shared" si="425"/>
        <v>41696.110404463012</v>
      </c>
      <c r="Y2487" s="22">
        <f t="shared" si="426"/>
        <v>44469.448167944305</v>
      </c>
      <c r="Z2487" s="22">
        <f t="shared" si="428"/>
        <v>6714886.6733595897</v>
      </c>
      <c r="AA2487" s="2"/>
      <c r="AB2487" s="2">
        <v>1976</v>
      </c>
      <c r="AC2487" s="2">
        <f t="shared" si="427"/>
        <v>40</v>
      </c>
      <c r="AD2487" s="2" t="s">
        <v>37</v>
      </c>
    </row>
    <row r="2488" spans="1:30" x14ac:dyDescent="0.2">
      <c r="A2488">
        <v>47</v>
      </c>
      <c r="B2488" s="2" t="s">
        <v>1696</v>
      </c>
      <c r="C2488" s="2" t="s">
        <v>22</v>
      </c>
      <c r="D2488" s="2" t="s">
        <v>23</v>
      </c>
      <c r="E2488" s="2" t="s">
        <v>2767</v>
      </c>
      <c r="F2488" s="2" t="s">
        <v>2776</v>
      </c>
      <c r="G2488" s="2">
        <v>75</v>
      </c>
      <c r="H2488" s="2">
        <v>82</v>
      </c>
      <c r="I2488" s="3">
        <v>42684</v>
      </c>
      <c r="J2488" s="3">
        <v>42696</v>
      </c>
      <c r="K2488" s="3" t="s">
        <v>2543</v>
      </c>
      <c r="L2488" s="17">
        <f t="shared" si="418"/>
        <v>284.38</v>
      </c>
      <c r="M2488" s="20">
        <f t="shared" si="419"/>
        <v>0.83757648217174208</v>
      </c>
      <c r="N2488" s="2">
        <v>12</v>
      </c>
      <c r="O2488" s="2">
        <v>4200000</v>
      </c>
      <c r="P2488" s="2">
        <v>4800000</v>
      </c>
      <c r="Q2488" s="2">
        <f t="shared" si="420"/>
        <v>600000</v>
      </c>
      <c r="R2488" s="4">
        <f t="shared" si="421"/>
        <v>0.14285714285714285</v>
      </c>
      <c r="S2488" s="2">
        <v>10152</v>
      </c>
      <c r="T2488" s="9">
        <f t="shared" si="422"/>
        <v>56135.360000000001</v>
      </c>
      <c r="U2488" s="2">
        <v>64135</v>
      </c>
      <c r="V2488" s="5">
        <f t="shared" si="423"/>
        <v>7999.6399999999994</v>
      </c>
      <c r="W2488" s="4">
        <f t="shared" si="424"/>
        <v>0.1425062563061856</v>
      </c>
      <c r="X2488" s="22">
        <f t="shared" si="425"/>
        <v>47017.657354244322</v>
      </c>
      <c r="Y2488" s="22">
        <f t="shared" si="426"/>
        <v>53717.967684084681</v>
      </c>
      <c r="Z2488" s="22">
        <f t="shared" si="428"/>
        <v>4028847.576306351</v>
      </c>
      <c r="AA2488" s="2"/>
      <c r="AB2488" s="2">
        <v>1976</v>
      </c>
      <c r="AC2488" s="2">
        <f t="shared" si="427"/>
        <v>40</v>
      </c>
      <c r="AD2488" s="2" t="s">
        <v>27</v>
      </c>
    </row>
    <row r="2489" spans="1:30" x14ac:dyDescent="0.2">
      <c r="A2489">
        <v>47</v>
      </c>
      <c r="B2489" s="2" t="s">
        <v>2529</v>
      </c>
      <c r="C2489" s="2" t="s">
        <v>22</v>
      </c>
      <c r="D2489" s="2" t="s">
        <v>23</v>
      </c>
      <c r="E2489" s="2" t="s">
        <v>2767</v>
      </c>
      <c r="F2489" s="2" t="s">
        <v>2776</v>
      </c>
      <c r="G2489" s="2">
        <v>226</v>
      </c>
      <c r="H2489" s="2"/>
      <c r="I2489" s="3">
        <v>42685</v>
      </c>
      <c r="J2489" s="3">
        <v>42697</v>
      </c>
      <c r="K2489" s="3" t="s">
        <v>2543</v>
      </c>
      <c r="L2489" s="17">
        <f t="shared" si="418"/>
        <v>284.38</v>
      </c>
      <c r="M2489" s="20">
        <f t="shared" si="419"/>
        <v>0.83757648217174208</v>
      </c>
      <c r="N2489" s="2">
        <v>12</v>
      </c>
      <c r="O2489" s="2">
        <v>13700000</v>
      </c>
      <c r="P2489" s="2">
        <v>13800000</v>
      </c>
      <c r="Q2489" s="2">
        <f t="shared" si="420"/>
        <v>100000</v>
      </c>
      <c r="R2489" s="4">
        <f t="shared" si="421"/>
        <v>7.2992700729927005E-3</v>
      </c>
      <c r="S2489" s="2"/>
      <c r="T2489" s="9">
        <f t="shared" si="422"/>
        <v>60619.469026548672</v>
      </c>
      <c r="U2489" s="2">
        <v>61062</v>
      </c>
      <c r="V2489" s="5">
        <f t="shared" si="423"/>
        <v>442.53097345132846</v>
      </c>
      <c r="W2489" s="4">
        <f t="shared" si="424"/>
        <v>7.3001459854014766E-3</v>
      </c>
      <c r="X2489" s="22">
        <f t="shared" si="425"/>
        <v>50773.441618375517</v>
      </c>
      <c r="Y2489" s="22">
        <f t="shared" si="426"/>
        <v>51144.095154370916</v>
      </c>
      <c r="Z2489" s="22">
        <f t="shared" si="428"/>
        <v>11558565.504887827</v>
      </c>
      <c r="AA2489" s="11">
        <v>3048</v>
      </c>
      <c r="AB2489" s="2">
        <v>2006</v>
      </c>
      <c r="AC2489" s="2">
        <f t="shared" si="427"/>
        <v>10</v>
      </c>
      <c r="AD2489" s="2" t="s">
        <v>108</v>
      </c>
    </row>
    <row r="2490" spans="1:30" x14ac:dyDescent="0.2">
      <c r="A2490">
        <v>49</v>
      </c>
      <c r="B2490" s="2" t="s">
        <v>1863</v>
      </c>
      <c r="C2490" s="2" t="s">
        <v>22</v>
      </c>
      <c r="D2490" s="2" t="s">
        <v>23</v>
      </c>
      <c r="E2490" s="2" t="s">
        <v>2767</v>
      </c>
      <c r="F2490" s="2" t="s">
        <v>2776</v>
      </c>
      <c r="G2490" s="2">
        <v>80</v>
      </c>
      <c r="H2490" s="2">
        <v>91</v>
      </c>
      <c r="I2490" s="3">
        <v>42699</v>
      </c>
      <c r="J2490" s="3">
        <v>42711</v>
      </c>
      <c r="K2490" s="3" t="s">
        <v>2544</v>
      </c>
      <c r="L2490" s="17">
        <f t="shared" si="418"/>
        <v>287.33999999999997</v>
      </c>
      <c r="M2490" s="20">
        <f t="shared" si="419"/>
        <v>0.82894828426254619</v>
      </c>
      <c r="N2490" s="2">
        <v>12</v>
      </c>
      <c r="O2490" s="2">
        <v>5000000</v>
      </c>
      <c r="P2490" s="2">
        <v>6300000</v>
      </c>
      <c r="Q2490" s="2">
        <f t="shared" si="420"/>
        <v>1300000</v>
      </c>
      <c r="R2490" s="4">
        <f t="shared" si="421"/>
        <v>0.26</v>
      </c>
      <c r="S2490" s="2">
        <v>30569</v>
      </c>
      <c r="T2490" s="9">
        <f t="shared" si="422"/>
        <v>62882.112500000003</v>
      </c>
      <c r="U2490" s="2">
        <v>79132</v>
      </c>
      <c r="V2490" s="5">
        <f t="shared" si="423"/>
        <v>16249.887499999997</v>
      </c>
      <c r="W2490" s="4">
        <f t="shared" si="424"/>
        <v>0.25841828230563973</v>
      </c>
      <c r="X2490" s="22">
        <f t="shared" si="425"/>
        <v>52126.01926767941</v>
      </c>
      <c r="Y2490" s="22">
        <f t="shared" si="426"/>
        <v>65596.335630263799</v>
      </c>
      <c r="Z2490" s="22">
        <f t="shared" si="428"/>
        <v>5247706.8504211036</v>
      </c>
      <c r="AA2490" s="11">
        <v>2010</v>
      </c>
      <c r="AB2490" s="2">
        <v>1998</v>
      </c>
      <c r="AC2490" s="2">
        <f t="shared" si="427"/>
        <v>18</v>
      </c>
      <c r="AD2490" s="2" t="s">
        <v>103</v>
      </c>
    </row>
    <row r="2491" spans="1:30" x14ac:dyDescent="0.2">
      <c r="A2491">
        <v>2</v>
      </c>
      <c r="B2491" s="2" t="s">
        <v>1919</v>
      </c>
      <c r="C2491" s="2" t="s">
        <v>22</v>
      </c>
      <c r="D2491" s="2" t="s">
        <v>23</v>
      </c>
      <c r="E2491" s="2" t="s">
        <v>2767</v>
      </c>
      <c r="F2491" s="2" t="s">
        <v>2776</v>
      </c>
      <c r="G2491" s="2">
        <v>83</v>
      </c>
      <c r="H2491" s="2">
        <v>91</v>
      </c>
      <c r="I2491" s="3">
        <v>42367</v>
      </c>
      <c r="J2491" s="3">
        <v>42380</v>
      </c>
      <c r="K2491" s="3" t="s">
        <v>2533</v>
      </c>
      <c r="L2491" s="17">
        <f t="shared" si="418"/>
        <v>238.19</v>
      </c>
      <c r="M2491" s="20">
        <f t="shared" si="419"/>
        <v>1</v>
      </c>
      <c r="N2491" s="2">
        <v>13</v>
      </c>
      <c r="O2491" s="2">
        <v>4100000</v>
      </c>
      <c r="P2491" s="2">
        <v>4310000</v>
      </c>
      <c r="Q2491" s="2">
        <f t="shared" si="420"/>
        <v>210000</v>
      </c>
      <c r="R2491" s="4">
        <f t="shared" si="421"/>
        <v>5.1219512195121948E-2</v>
      </c>
      <c r="S2491" s="2">
        <v>35500</v>
      </c>
      <c r="T2491" s="9">
        <f t="shared" si="422"/>
        <v>49825.301204819276</v>
      </c>
      <c r="U2491" s="2">
        <v>52355</v>
      </c>
      <c r="V2491" s="5">
        <f t="shared" si="423"/>
        <v>2529.6987951807241</v>
      </c>
      <c r="W2491" s="4">
        <f t="shared" si="424"/>
        <v>5.0771369846451482E-2</v>
      </c>
      <c r="X2491" s="22">
        <f t="shared" si="425"/>
        <v>49825.301204819276</v>
      </c>
      <c r="Y2491" s="22">
        <f t="shared" si="426"/>
        <v>52355</v>
      </c>
      <c r="Z2491" s="22">
        <f t="shared" si="428"/>
        <v>4345465</v>
      </c>
      <c r="AA2491" s="11">
        <v>2021</v>
      </c>
      <c r="AB2491" s="2">
        <v>1950</v>
      </c>
      <c r="AC2491" s="2">
        <f t="shared" si="427"/>
        <v>66</v>
      </c>
      <c r="AD2491" s="2" t="s">
        <v>46</v>
      </c>
    </row>
    <row r="2492" spans="1:30" x14ac:dyDescent="0.2">
      <c r="A2492">
        <v>2</v>
      </c>
      <c r="B2492" s="2" t="s">
        <v>1030</v>
      </c>
      <c r="C2492" s="2" t="s">
        <v>22</v>
      </c>
      <c r="D2492" s="2" t="s">
        <v>23</v>
      </c>
      <c r="E2492" s="2" t="s">
        <v>2767</v>
      </c>
      <c r="F2492" s="2" t="s">
        <v>2776</v>
      </c>
      <c r="G2492" s="2">
        <v>57</v>
      </c>
      <c r="H2492" s="2">
        <v>62</v>
      </c>
      <c r="I2492" s="3">
        <v>42368</v>
      </c>
      <c r="J2492" s="3">
        <v>42381</v>
      </c>
      <c r="K2492" s="3" t="s">
        <v>2533</v>
      </c>
      <c r="L2492" s="17">
        <f t="shared" si="418"/>
        <v>238.19</v>
      </c>
      <c r="M2492" s="20">
        <f t="shared" si="419"/>
        <v>1</v>
      </c>
      <c r="N2492" s="2">
        <v>13</v>
      </c>
      <c r="O2492" s="2">
        <v>3400000</v>
      </c>
      <c r="P2492" s="2">
        <v>3700000</v>
      </c>
      <c r="Q2492" s="2">
        <f t="shared" si="420"/>
        <v>300000</v>
      </c>
      <c r="R2492" s="4">
        <f t="shared" si="421"/>
        <v>8.8235294117647065E-2</v>
      </c>
      <c r="S2492" s="2">
        <v>22040</v>
      </c>
      <c r="T2492" s="9">
        <f t="shared" si="422"/>
        <v>60035.789473684214</v>
      </c>
      <c r="U2492" s="2">
        <v>65299</v>
      </c>
      <c r="V2492" s="5">
        <f t="shared" si="423"/>
        <v>5263.2105263157864</v>
      </c>
      <c r="W2492" s="4">
        <f t="shared" si="424"/>
        <v>8.766788231581156E-2</v>
      </c>
      <c r="X2492" s="22">
        <f t="shared" si="425"/>
        <v>60035.789473684214</v>
      </c>
      <c r="Y2492" s="22">
        <f t="shared" si="426"/>
        <v>65299</v>
      </c>
      <c r="Z2492" s="22">
        <f t="shared" si="428"/>
        <v>3722043</v>
      </c>
      <c r="AA2492" s="11">
        <v>5430</v>
      </c>
      <c r="AB2492" s="2">
        <v>1996</v>
      </c>
      <c r="AC2492" s="2">
        <f t="shared" si="427"/>
        <v>20</v>
      </c>
      <c r="AD2492" s="2" t="s">
        <v>650</v>
      </c>
    </row>
    <row r="2493" spans="1:30" x14ac:dyDescent="0.2">
      <c r="A2493">
        <v>2</v>
      </c>
      <c r="B2493" s="2" t="s">
        <v>2009</v>
      </c>
      <c r="C2493" s="2" t="s">
        <v>22</v>
      </c>
      <c r="D2493" s="2" t="s">
        <v>23</v>
      </c>
      <c r="E2493" s="2" t="s">
        <v>2767</v>
      </c>
      <c r="F2493" s="2" t="s">
        <v>2776</v>
      </c>
      <c r="G2493" s="2">
        <v>88</v>
      </c>
      <c r="H2493" s="2">
        <v>104</v>
      </c>
      <c r="I2493" s="3">
        <v>42368</v>
      </c>
      <c r="J2493" s="3">
        <v>42381</v>
      </c>
      <c r="K2493" s="3" t="s">
        <v>2533</v>
      </c>
      <c r="L2493" s="17">
        <f t="shared" si="418"/>
        <v>238.19</v>
      </c>
      <c r="M2493" s="20">
        <f t="shared" si="419"/>
        <v>1</v>
      </c>
      <c r="N2493" s="2">
        <v>13</v>
      </c>
      <c r="O2493" s="2">
        <v>5290000</v>
      </c>
      <c r="P2493" s="2">
        <v>5550000</v>
      </c>
      <c r="Q2493" s="2">
        <f t="shared" si="420"/>
        <v>260000</v>
      </c>
      <c r="R2493" s="4">
        <f t="shared" si="421"/>
        <v>4.9149338374291113E-2</v>
      </c>
      <c r="S2493" s="2">
        <v>2716</v>
      </c>
      <c r="T2493" s="9">
        <f t="shared" si="422"/>
        <v>60144.5</v>
      </c>
      <c r="U2493" s="2">
        <v>63099</v>
      </c>
      <c r="V2493" s="5">
        <f t="shared" si="423"/>
        <v>2954.5</v>
      </c>
      <c r="W2493" s="4">
        <f t="shared" si="424"/>
        <v>4.9123361238350968E-2</v>
      </c>
      <c r="X2493" s="22">
        <f t="shared" si="425"/>
        <v>60144.5</v>
      </c>
      <c r="Y2493" s="22">
        <f t="shared" si="426"/>
        <v>63099</v>
      </c>
      <c r="Z2493" s="22">
        <f t="shared" si="428"/>
        <v>5552712</v>
      </c>
      <c r="AA2493" s="11">
        <v>14374</v>
      </c>
      <c r="AB2493" s="2">
        <v>1989</v>
      </c>
      <c r="AC2493" s="2">
        <f t="shared" si="427"/>
        <v>27</v>
      </c>
      <c r="AD2493" s="2" t="s">
        <v>838</v>
      </c>
    </row>
    <row r="2494" spans="1:30" x14ac:dyDescent="0.2">
      <c r="A2494">
        <v>2</v>
      </c>
      <c r="B2494" s="2" t="s">
        <v>2256</v>
      </c>
      <c r="C2494" s="2" t="s">
        <v>22</v>
      </c>
      <c r="D2494" s="2" t="s">
        <v>23</v>
      </c>
      <c r="E2494" s="2" t="s">
        <v>2767</v>
      </c>
      <c r="F2494" s="2" t="s">
        <v>2776</v>
      </c>
      <c r="G2494" s="2">
        <v>107</v>
      </c>
      <c r="H2494" s="2">
        <v>128</v>
      </c>
      <c r="I2494" s="3">
        <v>42370</v>
      </c>
      <c r="J2494" s="3">
        <v>42383</v>
      </c>
      <c r="K2494" s="3" t="s">
        <v>2533</v>
      </c>
      <c r="L2494" s="17">
        <f t="shared" si="418"/>
        <v>238.19</v>
      </c>
      <c r="M2494" s="20">
        <f t="shared" si="419"/>
        <v>1</v>
      </c>
      <c r="N2494" s="2">
        <v>13</v>
      </c>
      <c r="O2494" s="2">
        <v>7400000</v>
      </c>
      <c r="P2494" s="2">
        <v>7500000</v>
      </c>
      <c r="Q2494" s="2">
        <f t="shared" si="420"/>
        <v>100000</v>
      </c>
      <c r="R2494" s="4">
        <f t="shared" si="421"/>
        <v>1.3513513513513514E-2</v>
      </c>
      <c r="S2494" s="2">
        <v>164000</v>
      </c>
      <c r="T2494" s="9">
        <f t="shared" si="422"/>
        <v>70691.588785046726</v>
      </c>
      <c r="U2494" s="2">
        <v>71626</v>
      </c>
      <c r="V2494" s="5">
        <f t="shared" si="423"/>
        <v>934.41121495327388</v>
      </c>
      <c r="W2494" s="4">
        <f t="shared" si="424"/>
        <v>1.3218138551031241E-2</v>
      </c>
      <c r="X2494" s="22">
        <f t="shared" si="425"/>
        <v>70691.588785046726</v>
      </c>
      <c r="Y2494" s="22">
        <f t="shared" si="426"/>
        <v>71626</v>
      </c>
      <c r="Z2494" s="22">
        <f t="shared" si="428"/>
        <v>7663982</v>
      </c>
      <c r="AA2494" s="11">
        <v>1887</v>
      </c>
      <c r="AB2494" s="2">
        <v>1999</v>
      </c>
      <c r="AC2494" s="2">
        <f t="shared" si="427"/>
        <v>17</v>
      </c>
      <c r="AD2494" s="2" t="s">
        <v>67</v>
      </c>
    </row>
    <row r="2495" spans="1:30" x14ac:dyDescent="0.2">
      <c r="A2495">
        <v>6</v>
      </c>
      <c r="B2495" s="2" t="s">
        <v>2444</v>
      </c>
      <c r="C2495" s="2" t="s">
        <v>22</v>
      </c>
      <c r="D2495" s="2" t="s">
        <v>23</v>
      </c>
      <c r="E2495" s="2" t="s">
        <v>2767</v>
      </c>
      <c r="F2495" s="2" t="s">
        <v>2776</v>
      </c>
      <c r="G2495" s="2">
        <v>135</v>
      </c>
      <c r="H2495" s="2">
        <v>150</v>
      </c>
      <c r="I2495" s="3">
        <v>42400</v>
      </c>
      <c r="J2495" s="3">
        <v>42413</v>
      </c>
      <c r="K2495" s="3" t="s">
        <v>2534</v>
      </c>
      <c r="L2495" s="17">
        <f t="shared" si="418"/>
        <v>240.59</v>
      </c>
      <c r="M2495" s="20">
        <f t="shared" si="419"/>
        <v>0.99002452304750821</v>
      </c>
      <c r="N2495" s="2">
        <v>13</v>
      </c>
      <c r="O2495" s="2">
        <v>7990000</v>
      </c>
      <c r="P2495" s="2">
        <v>7500000</v>
      </c>
      <c r="Q2495" s="2">
        <f t="shared" si="420"/>
        <v>-490000</v>
      </c>
      <c r="R2495" s="4">
        <f t="shared" si="421"/>
        <v>-6.1326658322903627E-2</v>
      </c>
      <c r="S2495" s="2"/>
      <c r="T2495" s="9">
        <f t="shared" si="422"/>
        <v>59185.185185185182</v>
      </c>
      <c r="U2495" s="2">
        <v>55556</v>
      </c>
      <c r="V2495" s="5">
        <f t="shared" si="423"/>
        <v>-3629.1851851851825</v>
      </c>
      <c r="W2495" s="4">
        <f t="shared" si="424"/>
        <v>-6.1319148936170173E-2</v>
      </c>
      <c r="X2495" s="22">
        <f t="shared" si="425"/>
        <v>58594.784734441411</v>
      </c>
      <c r="Y2495" s="22">
        <f t="shared" si="426"/>
        <v>55001.802402427369</v>
      </c>
      <c r="Z2495" s="22">
        <f t="shared" si="428"/>
        <v>7425243.3243276952</v>
      </c>
      <c r="AA2495" s="11">
        <v>12850</v>
      </c>
      <c r="AB2495" s="2">
        <v>1987</v>
      </c>
      <c r="AC2495" s="2">
        <f t="shared" si="427"/>
        <v>29</v>
      </c>
      <c r="AD2495" s="2" t="s">
        <v>127</v>
      </c>
    </row>
    <row r="2496" spans="1:30" x14ac:dyDescent="0.2">
      <c r="A2496">
        <v>10</v>
      </c>
      <c r="B2496" s="2" t="s">
        <v>2474</v>
      </c>
      <c r="C2496" s="2" t="s">
        <v>22</v>
      </c>
      <c r="D2496" s="2" t="s">
        <v>23</v>
      </c>
      <c r="E2496" s="2" t="s">
        <v>2767</v>
      </c>
      <c r="F2496" s="2" t="s">
        <v>2776</v>
      </c>
      <c r="G2496" s="2">
        <v>147</v>
      </c>
      <c r="H2496" s="2">
        <v>162</v>
      </c>
      <c r="I2496" s="3">
        <v>42424</v>
      </c>
      <c r="J2496" s="3">
        <v>42437</v>
      </c>
      <c r="K2496" s="3" t="s">
        <v>2535</v>
      </c>
      <c r="L2496" s="17">
        <f t="shared" si="418"/>
        <v>245.99</v>
      </c>
      <c r="M2496" s="20">
        <f t="shared" si="419"/>
        <v>0.96829139395910402</v>
      </c>
      <c r="N2496" s="2">
        <v>13</v>
      </c>
      <c r="O2496" s="2">
        <v>10400000</v>
      </c>
      <c r="P2496" s="2">
        <v>11150000</v>
      </c>
      <c r="Q2496" s="2">
        <f t="shared" si="420"/>
        <v>750000</v>
      </c>
      <c r="R2496" s="4">
        <f t="shared" si="421"/>
        <v>7.2115384615384609E-2</v>
      </c>
      <c r="S2496" s="2"/>
      <c r="T2496" s="9">
        <f t="shared" si="422"/>
        <v>70748.299319727885</v>
      </c>
      <c r="U2496" s="2">
        <v>75850</v>
      </c>
      <c r="V2496" s="5">
        <f t="shared" si="423"/>
        <v>5101.7006802721153</v>
      </c>
      <c r="W2496" s="4">
        <f t="shared" si="424"/>
        <v>7.2110576923077027E-2</v>
      </c>
      <c r="X2496" s="22">
        <f t="shared" si="425"/>
        <v>68504.969368535239</v>
      </c>
      <c r="Y2496" s="22">
        <f t="shared" si="426"/>
        <v>73444.902231798042</v>
      </c>
      <c r="Z2496" s="22">
        <f t="shared" si="428"/>
        <v>10796400.628074313</v>
      </c>
      <c r="AA2496" s="2">
        <v>748</v>
      </c>
      <c r="AB2496" s="2">
        <v>1993</v>
      </c>
      <c r="AC2496" s="2">
        <f t="shared" si="427"/>
        <v>23</v>
      </c>
      <c r="AD2496" s="2" t="s">
        <v>225</v>
      </c>
    </row>
    <row r="2497" spans="1:30" x14ac:dyDescent="0.2">
      <c r="A2497">
        <v>10</v>
      </c>
      <c r="B2497" s="2" t="s">
        <v>472</v>
      </c>
      <c r="C2497" s="2" t="s">
        <v>22</v>
      </c>
      <c r="D2497" s="2" t="s">
        <v>23</v>
      </c>
      <c r="E2497" s="2" t="s">
        <v>2767</v>
      </c>
      <c r="F2497" s="2" t="s">
        <v>2776</v>
      </c>
      <c r="G2497" s="2">
        <v>43</v>
      </c>
      <c r="H2497" s="2">
        <v>47</v>
      </c>
      <c r="I2497" s="3">
        <v>42426</v>
      </c>
      <c r="J2497" s="3">
        <v>42439</v>
      </c>
      <c r="K2497" s="3" t="s">
        <v>2535</v>
      </c>
      <c r="L2497" s="17">
        <f t="shared" si="418"/>
        <v>245.99</v>
      </c>
      <c r="M2497" s="20">
        <f t="shared" si="419"/>
        <v>0.96829139395910402</v>
      </c>
      <c r="N2497" s="2">
        <v>13</v>
      </c>
      <c r="O2497" s="2">
        <v>3300000</v>
      </c>
      <c r="P2497" s="2">
        <v>3175000</v>
      </c>
      <c r="Q2497" s="2">
        <f t="shared" si="420"/>
        <v>-125000</v>
      </c>
      <c r="R2497" s="4">
        <f t="shared" si="421"/>
        <v>-3.787878787878788E-2</v>
      </c>
      <c r="S2497" s="2">
        <v>108407</v>
      </c>
      <c r="T2497" s="9">
        <f t="shared" si="422"/>
        <v>79265.279069767435</v>
      </c>
      <c r="U2497" s="2">
        <v>76358</v>
      </c>
      <c r="V2497" s="5">
        <f t="shared" si="423"/>
        <v>-2907.2790697674354</v>
      </c>
      <c r="W2497" s="4">
        <f t="shared" si="424"/>
        <v>-3.6677838063353271E-2</v>
      </c>
      <c r="X2497" s="22">
        <f t="shared" si="425"/>
        <v>76751.887563022508</v>
      </c>
      <c r="Y2497" s="22">
        <f t="shared" si="426"/>
        <v>73936.794259929258</v>
      </c>
      <c r="Z2497" s="22">
        <f t="shared" si="428"/>
        <v>3179282.1531769582</v>
      </c>
      <c r="AA2497" s="11">
        <v>1309</v>
      </c>
      <c r="AB2497" s="2">
        <v>1940</v>
      </c>
      <c r="AC2497" s="2">
        <f t="shared" si="427"/>
        <v>76</v>
      </c>
      <c r="AD2497" s="2" t="s">
        <v>108</v>
      </c>
    </row>
    <row r="2498" spans="1:30" x14ac:dyDescent="0.2">
      <c r="A2498">
        <v>11</v>
      </c>
      <c r="B2498" s="2" t="s">
        <v>1776</v>
      </c>
      <c r="C2498" s="2" t="s">
        <v>22</v>
      </c>
      <c r="D2498" s="2" t="s">
        <v>23</v>
      </c>
      <c r="E2498" s="2" t="s">
        <v>2767</v>
      </c>
      <c r="F2498" s="2" t="s">
        <v>2776</v>
      </c>
      <c r="G2498" s="2">
        <v>78</v>
      </c>
      <c r="H2498" s="2">
        <v>90</v>
      </c>
      <c r="I2498" s="3">
        <v>42434</v>
      </c>
      <c r="J2498" s="3">
        <v>42447</v>
      </c>
      <c r="K2498" s="3" t="s">
        <v>2535</v>
      </c>
      <c r="L2498" s="17">
        <f t="shared" ref="L2498:L2561" si="429">IF(K2498="Januar",238.19,IF(K2498="Februar",240.59,IF(K2498="Mars",245.99,IF(K2498="April",250.79,IF(K2498="Mai",256.52,IF(K2498="Juni",259.83,IF(K2498="Juli",265.66,IF(K2498="August",272.21,IF(K2498="September",275.91,IF(K2498="Oktober",281.13,IF(K2498="November",284.38,IF(K2498="Desember",287.34,0))))))))))))</f>
        <v>245.99</v>
      </c>
      <c r="M2498" s="20">
        <f t="shared" ref="M2498:M2561" si="430">$L$2/L2498</f>
        <v>0.96829139395910402</v>
      </c>
      <c r="N2498" s="2">
        <v>13</v>
      </c>
      <c r="O2498" s="2">
        <v>4800000</v>
      </c>
      <c r="P2498" s="2">
        <v>4850000</v>
      </c>
      <c r="Q2498" s="2">
        <f t="shared" ref="Q2498:Q2561" si="431">P2498-O2498</f>
        <v>50000</v>
      </c>
      <c r="R2498" s="4">
        <f t="shared" ref="R2498:R2561" si="432">Q2498/O2498</f>
        <v>1.0416666666666666E-2</v>
      </c>
      <c r="S2498" s="2"/>
      <c r="T2498" s="9">
        <f t="shared" ref="T2498:T2561" si="433">(O2498+S2498)/G2498</f>
        <v>61538.461538461539</v>
      </c>
      <c r="U2498" s="2">
        <v>62179</v>
      </c>
      <c r="V2498" s="5">
        <f t="shared" ref="V2498:V2561" si="434">U2498-T2498</f>
        <v>640.53846153846098</v>
      </c>
      <c r="W2498" s="4">
        <f t="shared" ref="W2498:W2561" si="435">V2498/T2498</f>
        <v>1.0408749999999991E-2</v>
      </c>
      <c r="X2498" s="22">
        <f t="shared" ref="X2498:X2561" si="436">T2498*M2498</f>
        <v>59587.16270517563</v>
      </c>
      <c r="Y2498" s="22">
        <f t="shared" ref="Y2498:Y2561" si="437">U2498*M2498</f>
        <v>60207.390584983128</v>
      </c>
      <c r="Z2498" s="22">
        <f t="shared" si="428"/>
        <v>4696176.4656286836</v>
      </c>
      <c r="AA2498" s="11">
        <v>6928</v>
      </c>
      <c r="AB2498" s="2">
        <v>1996</v>
      </c>
      <c r="AC2498" s="2">
        <f t="shared" ref="AC2498:AC2561" si="438">2016-AB2498</f>
        <v>20</v>
      </c>
      <c r="AD2498" s="2" t="s">
        <v>383</v>
      </c>
    </row>
    <row r="2499" spans="1:30" x14ac:dyDescent="0.2">
      <c r="A2499">
        <v>11</v>
      </c>
      <c r="B2499" s="2" t="s">
        <v>340</v>
      </c>
      <c r="C2499" s="2" t="s">
        <v>22</v>
      </c>
      <c r="D2499" s="2" t="s">
        <v>23</v>
      </c>
      <c r="E2499" s="2" t="s">
        <v>2767</v>
      </c>
      <c r="F2499" s="2" t="s">
        <v>2776</v>
      </c>
      <c r="G2499" s="2">
        <v>46</v>
      </c>
      <c r="H2499" s="2">
        <v>51</v>
      </c>
      <c r="I2499" s="3">
        <v>42434</v>
      </c>
      <c r="J2499" s="3">
        <v>42447</v>
      </c>
      <c r="K2499" s="3" t="s">
        <v>2535</v>
      </c>
      <c r="L2499" s="17">
        <f t="shared" si="429"/>
        <v>245.99</v>
      </c>
      <c r="M2499" s="20">
        <f t="shared" si="430"/>
        <v>0.96829139395910402</v>
      </c>
      <c r="N2499" s="2">
        <v>13</v>
      </c>
      <c r="O2499" s="2">
        <v>2690000</v>
      </c>
      <c r="P2499" s="2">
        <v>2700000</v>
      </c>
      <c r="Q2499" s="2">
        <f t="shared" si="431"/>
        <v>10000</v>
      </c>
      <c r="R2499" s="4">
        <f t="shared" si="432"/>
        <v>3.7174721189591076E-3</v>
      </c>
      <c r="S2499" s="2"/>
      <c r="T2499" s="9">
        <f t="shared" si="433"/>
        <v>58478.260869565216</v>
      </c>
      <c r="U2499" s="2">
        <v>58696</v>
      </c>
      <c r="V2499" s="5">
        <f t="shared" si="434"/>
        <v>217.73913043478387</v>
      </c>
      <c r="W2499" s="4">
        <f t="shared" si="435"/>
        <v>3.7234200743494639E-3</v>
      </c>
      <c r="X2499" s="22">
        <f t="shared" si="436"/>
        <v>56623.996733695429</v>
      </c>
      <c r="Y2499" s="22">
        <f t="shared" si="437"/>
        <v>56834.831659823569</v>
      </c>
      <c r="Z2499" s="22">
        <f t="shared" ref="Z2499:Z2562" si="439">Y2499*G2499</f>
        <v>2614402.256351884</v>
      </c>
      <c r="AA2499" s="11">
        <v>3309</v>
      </c>
      <c r="AB2499" s="2">
        <v>1962</v>
      </c>
      <c r="AC2499" s="2">
        <f t="shared" si="438"/>
        <v>54</v>
      </c>
      <c r="AD2499" s="2" t="s">
        <v>37</v>
      </c>
    </row>
    <row r="2500" spans="1:30" x14ac:dyDescent="0.2">
      <c r="A2500">
        <v>14</v>
      </c>
      <c r="B2500" s="2" t="s">
        <v>1309</v>
      </c>
      <c r="C2500" s="2" t="s">
        <v>22</v>
      </c>
      <c r="D2500" s="2" t="s">
        <v>23</v>
      </c>
      <c r="E2500" s="2" t="s">
        <v>2767</v>
      </c>
      <c r="F2500" s="2" t="s">
        <v>2776</v>
      </c>
      <c r="G2500" s="2">
        <v>65</v>
      </c>
      <c r="H2500" s="2">
        <v>72</v>
      </c>
      <c r="I2500" s="3">
        <v>42452</v>
      </c>
      <c r="J2500" s="3">
        <v>42465</v>
      </c>
      <c r="K2500" s="3" t="s">
        <v>2536</v>
      </c>
      <c r="L2500" s="17">
        <f t="shared" si="429"/>
        <v>250.79</v>
      </c>
      <c r="M2500" s="20">
        <f t="shared" si="430"/>
        <v>0.9497587623110969</v>
      </c>
      <c r="N2500" s="2">
        <v>13</v>
      </c>
      <c r="O2500" s="2">
        <v>3690000</v>
      </c>
      <c r="P2500" s="2">
        <v>3700000</v>
      </c>
      <c r="Q2500" s="2">
        <f t="shared" si="431"/>
        <v>10000</v>
      </c>
      <c r="R2500" s="4">
        <f t="shared" si="432"/>
        <v>2.7100271002710027E-3</v>
      </c>
      <c r="S2500" s="2"/>
      <c r="T2500" s="9">
        <f t="shared" si="433"/>
        <v>56769.230769230766</v>
      </c>
      <c r="U2500" s="2">
        <v>56923</v>
      </c>
      <c r="V2500" s="5">
        <f t="shared" si="434"/>
        <v>153.76923076923413</v>
      </c>
      <c r="W2500" s="4">
        <f t="shared" si="435"/>
        <v>2.7086720867209265E-3</v>
      </c>
      <c r="X2500" s="22">
        <f t="shared" si="436"/>
        <v>53917.074352737654</v>
      </c>
      <c r="Y2500" s="22">
        <f t="shared" si="437"/>
        <v>54063.118027034572</v>
      </c>
      <c r="Z2500" s="22">
        <f t="shared" si="439"/>
        <v>3514102.6717572473</v>
      </c>
      <c r="AA2500" s="11">
        <v>6464</v>
      </c>
      <c r="AB2500" s="2">
        <v>1985</v>
      </c>
      <c r="AC2500" s="2">
        <f t="shared" si="438"/>
        <v>31</v>
      </c>
      <c r="AD2500" s="2" t="s">
        <v>83</v>
      </c>
    </row>
    <row r="2501" spans="1:30" x14ac:dyDescent="0.2">
      <c r="A2501">
        <v>14</v>
      </c>
      <c r="B2501" s="2" t="s">
        <v>1310</v>
      </c>
      <c r="C2501" s="2" t="s">
        <v>22</v>
      </c>
      <c r="D2501" s="2" t="s">
        <v>23</v>
      </c>
      <c r="E2501" s="2" t="s">
        <v>2767</v>
      </c>
      <c r="F2501" s="2" t="s">
        <v>2776</v>
      </c>
      <c r="G2501" s="2">
        <v>65</v>
      </c>
      <c r="H2501" s="2">
        <v>72</v>
      </c>
      <c r="I2501" s="3">
        <v>42452</v>
      </c>
      <c r="J2501" s="3">
        <v>42465</v>
      </c>
      <c r="K2501" s="3" t="s">
        <v>2536</v>
      </c>
      <c r="L2501" s="17">
        <f t="shared" si="429"/>
        <v>250.79</v>
      </c>
      <c r="M2501" s="20">
        <f t="shared" si="430"/>
        <v>0.9497587623110969</v>
      </c>
      <c r="N2501" s="2">
        <v>13</v>
      </c>
      <c r="O2501" s="2">
        <v>2990000</v>
      </c>
      <c r="P2501" s="2">
        <v>3150000</v>
      </c>
      <c r="Q2501" s="2">
        <f t="shared" si="431"/>
        <v>160000</v>
      </c>
      <c r="R2501" s="4">
        <f t="shared" si="432"/>
        <v>5.3511705685618728E-2</v>
      </c>
      <c r="S2501" s="2"/>
      <c r="T2501" s="9">
        <f t="shared" si="433"/>
        <v>46000</v>
      </c>
      <c r="U2501" s="2">
        <v>48462</v>
      </c>
      <c r="V2501" s="5">
        <f t="shared" si="434"/>
        <v>2462</v>
      </c>
      <c r="W2501" s="4">
        <f t="shared" si="435"/>
        <v>5.352173913043478E-2</v>
      </c>
      <c r="X2501" s="22">
        <f t="shared" si="436"/>
        <v>43688.903066310457</v>
      </c>
      <c r="Y2501" s="22">
        <f t="shared" si="437"/>
        <v>46027.209139120379</v>
      </c>
      <c r="Z2501" s="22">
        <f t="shared" si="439"/>
        <v>2991768.5940428246</v>
      </c>
      <c r="AA2501" s="2"/>
      <c r="AB2501" s="2">
        <v>1976</v>
      </c>
      <c r="AC2501" s="2">
        <f t="shared" si="438"/>
        <v>40</v>
      </c>
      <c r="AD2501" s="2" t="s">
        <v>37</v>
      </c>
    </row>
    <row r="2502" spans="1:30" x14ac:dyDescent="0.2">
      <c r="A2502">
        <v>14</v>
      </c>
      <c r="B2502" s="2" t="s">
        <v>131</v>
      </c>
      <c r="C2502" s="2" t="s">
        <v>22</v>
      </c>
      <c r="D2502" s="2" t="s">
        <v>23</v>
      </c>
      <c r="E2502" s="2" t="s">
        <v>2767</v>
      </c>
      <c r="F2502" s="2" t="s">
        <v>2776</v>
      </c>
      <c r="G2502" s="2">
        <v>28</v>
      </c>
      <c r="H2502" s="2">
        <v>32</v>
      </c>
      <c r="I2502" s="3">
        <v>42453</v>
      </c>
      <c r="J2502" s="3">
        <v>42466</v>
      </c>
      <c r="K2502" s="3" t="s">
        <v>2536</v>
      </c>
      <c r="L2502" s="17">
        <f t="shared" si="429"/>
        <v>250.79</v>
      </c>
      <c r="M2502" s="20">
        <f t="shared" si="430"/>
        <v>0.9497587623110969</v>
      </c>
      <c r="N2502" s="2">
        <v>13</v>
      </c>
      <c r="O2502" s="2">
        <v>2000000</v>
      </c>
      <c r="P2502" s="2">
        <v>2210000</v>
      </c>
      <c r="Q2502" s="2">
        <f t="shared" si="431"/>
        <v>210000</v>
      </c>
      <c r="R2502" s="4">
        <f t="shared" si="432"/>
        <v>0.105</v>
      </c>
      <c r="S2502" s="2">
        <v>9558</v>
      </c>
      <c r="T2502" s="9">
        <f t="shared" si="433"/>
        <v>71769.928571428565</v>
      </c>
      <c r="U2502" s="2">
        <v>79270</v>
      </c>
      <c r="V2502" s="5">
        <f t="shared" si="434"/>
        <v>7500.0714285714348</v>
      </c>
      <c r="W2502" s="4">
        <f t="shared" si="435"/>
        <v>0.10450158691612792</v>
      </c>
      <c r="X2502" s="22">
        <f t="shared" si="436"/>
        <v>68164.118531155822</v>
      </c>
      <c r="Y2502" s="22">
        <f t="shared" si="437"/>
        <v>75287.377088400652</v>
      </c>
      <c r="Z2502" s="22">
        <f t="shared" si="439"/>
        <v>2108046.5584752182</v>
      </c>
      <c r="AA2502" s="11">
        <v>4087</v>
      </c>
      <c r="AB2502" s="2">
        <v>1962</v>
      </c>
      <c r="AC2502" s="2">
        <f t="shared" si="438"/>
        <v>54</v>
      </c>
      <c r="AD2502" s="2" t="s">
        <v>133</v>
      </c>
    </row>
    <row r="2503" spans="1:30" x14ac:dyDescent="0.2">
      <c r="A2503">
        <v>14</v>
      </c>
      <c r="B2503" s="2" t="s">
        <v>2103</v>
      </c>
      <c r="C2503" s="2" t="s">
        <v>22</v>
      </c>
      <c r="D2503" s="2" t="s">
        <v>23</v>
      </c>
      <c r="E2503" s="2" t="s">
        <v>2767</v>
      </c>
      <c r="F2503" s="2" t="s">
        <v>2776</v>
      </c>
      <c r="G2503" s="2">
        <v>94</v>
      </c>
      <c r="H2503" s="2">
        <v>103</v>
      </c>
      <c r="I2503" s="3">
        <v>42454</v>
      </c>
      <c r="J2503" s="3">
        <v>42467</v>
      </c>
      <c r="K2503" s="3" t="s">
        <v>2536</v>
      </c>
      <c r="L2503" s="17">
        <f t="shared" si="429"/>
        <v>250.79</v>
      </c>
      <c r="M2503" s="20">
        <f t="shared" si="430"/>
        <v>0.9497587623110969</v>
      </c>
      <c r="N2503" s="2">
        <v>13</v>
      </c>
      <c r="O2503" s="2">
        <v>5690000</v>
      </c>
      <c r="P2503" s="2">
        <v>5760000</v>
      </c>
      <c r="Q2503" s="2">
        <f t="shared" si="431"/>
        <v>70000</v>
      </c>
      <c r="R2503" s="4">
        <f t="shared" si="432"/>
        <v>1.2302284710017574E-2</v>
      </c>
      <c r="S2503" s="2"/>
      <c r="T2503" s="9">
        <f t="shared" si="433"/>
        <v>60531.914893617024</v>
      </c>
      <c r="U2503" s="2">
        <v>61277</v>
      </c>
      <c r="V2503" s="5">
        <f t="shared" si="434"/>
        <v>745.08510638297594</v>
      </c>
      <c r="W2503" s="4">
        <f t="shared" si="435"/>
        <v>1.2308963093145824E-2</v>
      </c>
      <c r="X2503" s="22">
        <f t="shared" si="436"/>
        <v>57490.716569682358</v>
      </c>
      <c r="Y2503" s="22">
        <f t="shared" si="437"/>
        <v>58198.367678137089</v>
      </c>
      <c r="Z2503" s="22">
        <f t="shared" si="439"/>
        <v>5470646.5617448865</v>
      </c>
      <c r="AA2503" s="11">
        <v>1872</v>
      </c>
      <c r="AB2503" s="2">
        <v>1920</v>
      </c>
      <c r="AC2503" s="2">
        <f t="shared" si="438"/>
        <v>96</v>
      </c>
      <c r="AD2503" s="2" t="s">
        <v>108</v>
      </c>
    </row>
    <row r="2504" spans="1:30" x14ac:dyDescent="0.2">
      <c r="A2504">
        <v>15</v>
      </c>
      <c r="B2504" s="2" t="s">
        <v>2240</v>
      </c>
      <c r="C2504" s="2" t="s">
        <v>22</v>
      </c>
      <c r="D2504" s="2" t="s">
        <v>23</v>
      </c>
      <c r="E2504" s="2" t="s">
        <v>2767</v>
      </c>
      <c r="F2504" s="2" t="s">
        <v>2776</v>
      </c>
      <c r="G2504" s="2">
        <v>105</v>
      </c>
      <c r="H2504" s="2">
        <v>117</v>
      </c>
      <c r="I2504" s="3">
        <v>42462</v>
      </c>
      <c r="J2504" s="3">
        <v>42475</v>
      </c>
      <c r="K2504" s="3" t="s">
        <v>2536</v>
      </c>
      <c r="L2504" s="17">
        <f t="shared" si="429"/>
        <v>250.79</v>
      </c>
      <c r="M2504" s="20">
        <f t="shared" si="430"/>
        <v>0.9497587623110969</v>
      </c>
      <c r="N2504" s="2">
        <v>13</v>
      </c>
      <c r="O2504" s="2">
        <v>4800000</v>
      </c>
      <c r="P2504" s="2">
        <v>4850000</v>
      </c>
      <c r="Q2504" s="2">
        <f t="shared" si="431"/>
        <v>50000</v>
      </c>
      <c r="R2504" s="4">
        <f t="shared" si="432"/>
        <v>1.0416666666666666E-2</v>
      </c>
      <c r="S2504" s="2">
        <v>2761</v>
      </c>
      <c r="T2504" s="9">
        <f t="shared" si="433"/>
        <v>45740.580952380951</v>
      </c>
      <c r="U2504" s="2">
        <v>46217</v>
      </c>
      <c r="V2504" s="5">
        <f t="shared" si="434"/>
        <v>476.4190476190488</v>
      </c>
      <c r="W2504" s="4">
        <f t="shared" si="435"/>
        <v>1.0415675483331385E-2</v>
      </c>
      <c r="X2504" s="22">
        <f t="shared" si="436"/>
        <v>43442.517552723868</v>
      </c>
      <c r="Y2504" s="22">
        <f t="shared" si="437"/>
        <v>43895.000717731964</v>
      </c>
      <c r="Z2504" s="22">
        <f t="shared" si="439"/>
        <v>4608975.0753618563</v>
      </c>
      <c r="AA2504" s="11">
        <v>6384</v>
      </c>
      <c r="AB2504" s="2">
        <v>2002</v>
      </c>
      <c r="AC2504" s="2">
        <f t="shared" si="438"/>
        <v>14</v>
      </c>
      <c r="AD2504" s="2" t="s">
        <v>27</v>
      </c>
    </row>
    <row r="2505" spans="1:30" x14ac:dyDescent="0.2">
      <c r="A2505">
        <v>17</v>
      </c>
      <c r="B2505" s="2" t="s">
        <v>2213</v>
      </c>
      <c r="C2505" s="2" t="s">
        <v>22</v>
      </c>
      <c r="D2505" s="2" t="s">
        <v>23</v>
      </c>
      <c r="E2505" s="2" t="s">
        <v>2767</v>
      </c>
      <c r="F2505" s="2" t="s">
        <v>2776</v>
      </c>
      <c r="G2505" s="2">
        <v>103</v>
      </c>
      <c r="H2505" s="2">
        <v>116</v>
      </c>
      <c r="I2505" s="3">
        <v>42475</v>
      </c>
      <c r="J2505" s="3">
        <v>42488</v>
      </c>
      <c r="K2505" s="3" t="s">
        <v>2536</v>
      </c>
      <c r="L2505" s="17">
        <f t="shared" si="429"/>
        <v>250.79</v>
      </c>
      <c r="M2505" s="20">
        <f t="shared" si="430"/>
        <v>0.9497587623110969</v>
      </c>
      <c r="N2505" s="2">
        <v>13</v>
      </c>
      <c r="O2505" s="2">
        <v>4900000</v>
      </c>
      <c r="P2505" s="2">
        <v>4870000</v>
      </c>
      <c r="Q2505" s="2">
        <f t="shared" si="431"/>
        <v>-30000</v>
      </c>
      <c r="R2505" s="4">
        <f t="shared" si="432"/>
        <v>-6.1224489795918364E-3</v>
      </c>
      <c r="S2505" s="2">
        <v>118939</v>
      </c>
      <c r="T2505" s="9">
        <f t="shared" si="433"/>
        <v>48727.563106796115</v>
      </c>
      <c r="U2505" s="2">
        <v>48436</v>
      </c>
      <c r="V2505" s="5">
        <f t="shared" si="434"/>
        <v>-291.56310679611488</v>
      </c>
      <c r="W2505" s="4">
        <f t="shared" si="435"/>
        <v>-5.983535563990683E-3</v>
      </c>
      <c r="X2505" s="22">
        <f t="shared" si="436"/>
        <v>46279.430026746544</v>
      </c>
      <c r="Y2505" s="22">
        <f t="shared" si="437"/>
        <v>46002.515411300286</v>
      </c>
      <c r="Z2505" s="22">
        <f t="shared" si="439"/>
        <v>4738259.0873639295</v>
      </c>
      <c r="AA2505" s="11">
        <v>31566</v>
      </c>
      <c r="AB2505" s="2">
        <v>1980</v>
      </c>
      <c r="AC2505" s="2">
        <f t="shared" si="438"/>
        <v>36</v>
      </c>
      <c r="AD2505" s="2" t="s">
        <v>37</v>
      </c>
    </row>
    <row r="2506" spans="1:30" x14ac:dyDescent="0.2">
      <c r="A2506">
        <v>19</v>
      </c>
      <c r="B2506" s="2" t="s">
        <v>577</v>
      </c>
      <c r="C2506" s="2" t="s">
        <v>22</v>
      </c>
      <c r="D2506" s="2" t="s">
        <v>23</v>
      </c>
      <c r="E2506" s="2" t="s">
        <v>2767</v>
      </c>
      <c r="F2506" s="2" t="s">
        <v>2776</v>
      </c>
      <c r="G2506" s="2">
        <v>46</v>
      </c>
      <c r="H2506" s="2">
        <v>54</v>
      </c>
      <c r="I2506" s="3">
        <v>42490</v>
      </c>
      <c r="J2506" s="3">
        <v>42503</v>
      </c>
      <c r="K2506" s="3" t="s">
        <v>2537</v>
      </c>
      <c r="L2506" s="17">
        <f t="shared" si="429"/>
        <v>256.52</v>
      </c>
      <c r="M2506" s="20">
        <f t="shared" si="430"/>
        <v>0.92854358334632781</v>
      </c>
      <c r="N2506" s="2">
        <v>13</v>
      </c>
      <c r="O2506" s="2">
        <v>3390000</v>
      </c>
      <c r="P2506" s="2">
        <v>3390000</v>
      </c>
      <c r="Q2506" s="2">
        <f t="shared" si="431"/>
        <v>0</v>
      </c>
      <c r="R2506" s="4">
        <f t="shared" si="432"/>
        <v>0</v>
      </c>
      <c r="S2506" s="2">
        <v>26664</v>
      </c>
      <c r="T2506" s="9">
        <f t="shared" si="433"/>
        <v>74275.304347826081</v>
      </c>
      <c r="U2506" s="2">
        <v>74275</v>
      </c>
      <c r="V2506" s="5">
        <f t="shared" si="434"/>
        <v>-0.3043478260806296</v>
      </c>
      <c r="W2506" s="4">
        <f t="shared" si="435"/>
        <v>-4.0975641736234416E-6</v>
      </c>
      <c r="X2506" s="22">
        <f t="shared" si="436"/>
        <v>68967.857253269511</v>
      </c>
      <c r="Y2506" s="22">
        <f t="shared" si="437"/>
        <v>68967.574653048505</v>
      </c>
      <c r="Z2506" s="22">
        <f t="shared" si="439"/>
        <v>3172508.4340402312</v>
      </c>
      <c r="AA2506" s="11">
        <v>9256</v>
      </c>
      <c r="AB2506" s="2">
        <v>2006</v>
      </c>
      <c r="AC2506" s="2">
        <f t="shared" si="438"/>
        <v>10</v>
      </c>
      <c r="AD2506" s="2" t="s">
        <v>527</v>
      </c>
    </row>
    <row r="2507" spans="1:30" x14ac:dyDescent="0.2">
      <c r="A2507">
        <v>22</v>
      </c>
      <c r="B2507" s="2" t="s">
        <v>1030</v>
      </c>
      <c r="C2507" s="2" t="s">
        <v>22</v>
      </c>
      <c r="D2507" s="2" t="s">
        <v>23</v>
      </c>
      <c r="E2507" s="2" t="s">
        <v>2767</v>
      </c>
      <c r="F2507" s="2" t="s">
        <v>2776</v>
      </c>
      <c r="G2507" s="2">
        <v>67</v>
      </c>
      <c r="H2507" s="2"/>
      <c r="I2507" s="3">
        <v>42509</v>
      </c>
      <c r="J2507" s="3">
        <v>42522</v>
      </c>
      <c r="K2507" s="3" t="s">
        <v>2538</v>
      </c>
      <c r="L2507" s="17">
        <f t="shared" si="429"/>
        <v>259.83</v>
      </c>
      <c r="M2507" s="20">
        <f t="shared" si="430"/>
        <v>0.91671477504522192</v>
      </c>
      <c r="N2507" s="2">
        <v>13</v>
      </c>
      <c r="O2507" s="2">
        <v>4200000</v>
      </c>
      <c r="P2507" s="2">
        <v>4500000</v>
      </c>
      <c r="Q2507" s="2">
        <f t="shared" si="431"/>
        <v>300000</v>
      </c>
      <c r="R2507" s="4">
        <f t="shared" si="432"/>
        <v>7.1428571428571425E-2</v>
      </c>
      <c r="S2507" s="2">
        <v>29000</v>
      </c>
      <c r="T2507" s="9">
        <f t="shared" si="433"/>
        <v>63119.40298507463</v>
      </c>
      <c r="U2507" s="2">
        <v>67597</v>
      </c>
      <c r="V2507" s="5">
        <f t="shared" si="434"/>
        <v>4477.5970149253699</v>
      </c>
      <c r="W2507" s="4">
        <f t="shared" si="435"/>
        <v>7.0938519744620426E-2</v>
      </c>
      <c r="X2507" s="22">
        <f t="shared" si="436"/>
        <v>57862.489308451397</v>
      </c>
      <c r="Y2507" s="22">
        <f t="shared" si="437"/>
        <v>61967.168648731866</v>
      </c>
      <c r="Z2507" s="22">
        <f t="shared" si="439"/>
        <v>4151800.2994650351</v>
      </c>
      <c r="AA2507" s="11">
        <v>5430</v>
      </c>
      <c r="AB2507" s="2">
        <v>1994</v>
      </c>
      <c r="AC2507" s="2">
        <f t="shared" si="438"/>
        <v>22</v>
      </c>
      <c r="AD2507" s="2" t="s">
        <v>213</v>
      </c>
    </row>
    <row r="2508" spans="1:30" x14ac:dyDescent="0.2">
      <c r="A2508">
        <v>23</v>
      </c>
      <c r="B2508" s="2" t="s">
        <v>580</v>
      </c>
      <c r="C2508" s="2" t="s">
        <v>22</v>
      </c>
      <c r="D2508" s="2" t="s">
        <v>23</v>
      </c>
      <c r="E2508" s="2" t="s">
        <v>2767</v>
      </c>
      <c r="F2508" s="2" t="s">
        <v>2776</v>
      </c>
      <c r="G2508" s="2">
        <v>46</v>
      </c>
      <c r="H2508" s="2">
        <v>57</v>
      </c>
      <c r="I2508" s="3">
        <v>42517</v>
      </c>
      <c r="J2508" s="3">
        <v>42530</v>
      </c>
      <c r="K2508" s="3" t="s">
        <v>2538</v>
      </c>
      <c r="L2508" s="17">
        <f t="shared" si="429"/>
        <v>259.83</v>
      </c>
      <c r="M2508" s="20">
        <f t="shared" si="430"/>
        <v>0.91671477504522192</v>
      </c>
      <c r="N2508" s="2">
        <v>13</v>
      </c>
      <c r="O2508" s="2">
        <v>3750000</v>
      </c>
      <c r="P2508" s="2">
        <v>3700000</v>
      </c>
      <c r="Q2508" s="2">
        <f t="shared" si="431"/>
        <v>-50000</v>
      </c>
      <c r="R2508" s="4">
        <f t="shared" si="432"/>
        <v>-1.3333333333333334E-2</v>
      </c>
      <c r="S2508" s="2"/>
      <c r="T2508" s="9">
        <f t="shared" si="433"/>
        <v>81521.739130434784</v>
      </c>
      <c r="U2508" s="2">
        <v>80435</v>
      </c>
      <c r="V2508" s="5">
        <f t="shared" si="434"/>
        <v>-1086.7391304347839</v>
      </c>
      <c r="W2508" s="4">
        <f t="shared" si="435"/>
        <v>-1.3330666666666682E-2</v>
      </c>
      <c r="X2508" s="22">
        <f t="shared" si="436"/>
        <v>74732.182748251784</v>
      </c>
      <c r="Y2508" s="22">
        <f t="shared" si="437"/>
        <v>73735.952930762418</v>
      </c>
      <c r="Z2508" s="22">
        <f t="shared" si="439"/>
        <v>3391853.8348150714</v>
      </c>
      <c r="AA2508" s="11">
        <v>1717</v>
      </c>
      <c r="AB2508" s="2">
        <v>2005</v>
      </c>
      <c r="AC2508" s="2">
        <f t="shared" si="438"/>
        <v>11</v>
      </c>
      <c r="AD2508" s="2" t="s">
        <v>67</v>
      </c>
    </row>
    <row r="2509" spans="1:30" x14ac:dyDescent="0.2">
      <c r="A2509">
        <v>36</v>
      </c>
      <c r="B2509" s="2" t="s">
        <v>2377</v>
      </c>
      <c r="C2509" s="2" t="s">
        <v>22</v>
      </c>
      <c r="D2509" s="2" t="s">
        <v>23</v>
      </c>
      <c r="E2509" s="2" t="s">
        <v>2767</v>
      </c>
      <c r="F2509" s="2" t="s">
        <v>2776</v>
      </c>
      <c r="G2509" s="2">
        <v>122</v>
      </c>
      <c r="H2509" s="2">
        <v>134</v>
      </c>
      <c r="I2509" s="3">
        <v>42609</v>
      </c>
      <c r="J2509" s="3">
        <v>42622</v>
      </c>
      <c r="K2509" s="3" t="s">
        <v>2541</v>
      </c>
      <c r="L2509" s="17">
        <f t="shared" si="429"/>
        <v>275.91000000000003</v>
      </c>
      <c r="M2509" s="20">
        <f t="shared" si="430"/>
        <v>0.86328875357906554</v>
      </c>
      <c r="N2509" s="2">
        <v>13</v>
      </c>
      <c r="O2509" s="2">
        <v>11200000</v>
      </c>
      <c r="P2509" s="2">
        <v>10200000</v>
      </c>
      <c r="Q2509" s="2">
        <f t="shared" si="431"/>
        <v>-1000000</v>
      </c>
      <c r="R2509" s="4">
        <f t="shared" si="432"/>
        <v>-8.9285714285714288E-2</v>
      </c>
      <c r="S2509" s="2"/>
      <c r="T2509" s="9">
        <f t="shared" si="433"/>
        <v>91803.278688524588</v>
      </c>
      <c r="U2509" s="2">
        <v>83607</v>
      </c>
      <c r="V2509" s="5">
        <f t="shared" si="434"/>
        <v>-8196.2786885245878</v>
      </c>
      <c r="W2509" s="4">
        <f t="shared" si="435"/>
        <v>-8.928089285714283E-2</v>
      </c>
      <c r="X2509" s="22">
        <f t="shared" si="436"/>
        <v>79252.738033487985</v>
      </c>
      <c r="Y2509" s="22">
        <f t="shared" si="437"/>
        <v>72176.982820484933</v>
      </c>
      <c r="Z2509" s="22">
        <f t="shared" si="439"/>
        <v>8805591.9040991627</v>
      </c>
      <c r="AA2509" s="11">
        <v>3905</v>
      </c>
      <c r="AB2509" s="2">
        <v>2015</v>
      </c>
      <c r="AC2509" s="2">
        <f t="shared" si="438"/>
        <v>1</v>
      </c>
      <c r="AD2509" s="2" t="s">
        <v>838</v>
      </c>
    </row>
    <row r="2510" spans="1:30" x14ac:dyDescent="0.2">
      <c r="A2510">
        <v>46</v>
      </c>
      <c r="B2510" s="2" t="s">
        <v>1502</v>
      </c>
      <c r="C2510" s="2" t="s">
        <v>22</v>
      </c>
      <c r="D2510" s="2" t="s">
        <v>23</v>
      </c>
      <c r="E2510" s="2" t="s">
        <v>2767</v>
      </c>
      <c r="F2510" s="2" t="s">
        <v>2776</v>
      </c>
      <c r="G2510" s="2">
        <v>69</v>
      </c>
      <c r="H2510" s="2">
        <v>75</v>
      </c>
      <c r="I2510" s="3">
        <v>42675</v>
      </c>
      <c r="J2510" s="3">
        <v>42688</v>
      </c>
      <c r="K2510" s="3" t="s">
        <v>2543</v>
      </c>
      <c r="L2510" s="17">
        <f t="shared" si="429"/>
        <v>284.38</v>
      </c>
      <c r="M2510" s="20">
        <f t="shared" si="430"/>
        <v>0.83757648217174208</v>
      </c>
      <c r="N2510" s="2">
        <v>13</v>
      </c>
      <c r="O2510" s="2">
        <v>5200000</v>
      </c>
      <c r="P2510" s="2">
        <v>5650000</v>
      </c>
      <c r="Q2510" s="2">
        <f t="shared" si="431"/>
        <v>450000</v>
      </c>
      <c r="R2510" s="4">
        <f t="shared" si="432"/>
        <v>8.6538461538461536E-2</v>
      </c>
      <c r="S2510" s="2"/>
      <c r="T2510" s="9">
        <f t="shared" si="433"/>
        <v>75362.318840579712</v>
      </c>
      <c r="U2510" s="2">
        <v>81884</v>
      </c>
      <c r="V2510" s="5">
        <f t="shared" si="434"/>
        <v>6521.6811594202882</v>
      </c>
      <c r="W2510" s="4">
        <f t="shared" si="435"/>
        <v>8.6537692307692288E-2</v>
      </c>
      <c r="X2510" s="22">
        <f t="shared" si="436"/>
        <v>63121.705902797956</v>
      </c>
      <c r="Y2510" s="22">
        <f t="shared" si="437"/>
        <v>68584.112666150933</v>
      </c>
      <c r="Z2510" s="22">
        <f t="shared" si="439"/>
        <v>4732303.7739644144</v>
      </c>
      <c r="AA2510" s="11">
        <v>5565</v>
      </c>
      <c r="AB2510" s="2">
        <v>1983</v>
      </c>
      <c r="AC2510" s="2">
        <f t="shared" si="438"/>
        <v>33</v>
      </c>
      <c r="AD2510" s="2" t="s">
        <v>225</v>
      </c>
    </row>
    <row r="2511" spans="1:30" x14ac:dyDescent="0.2">
      <c r="A2511">
        <v>9</v>
      </c>
      <c r="B2511" s="2" t="s">
        <v>1923</v>
      </c>
      <c r="C2511" s="2" t="s">
        <v>22</v>
      </c>
      <c r="D2511" s="2" t="s">
        <v>23</v>
      </c>
      <c r="E2511" s="2" t="s">
        <v>2767</v>
      </c>
      <c r="F2511" s="2" t="s">
        <v>2776</v>
      </c>
      <c r="G2511" s="2">
        <v>83</v>
      </c>
      <c r="H2511" s="2">
        <v>91</v>
      </c>
      <c r="I2511" s="3">
        <v>42415</v>
      </c>
      <c r="J2511" s="3">
        <v>42429</v>
      </c>
      <c r="K2511" s="3" t="s">
        <v>2534</v>
      </c>
      <c r="L2511" s="17">
        <f t="shared" si="429"/>
        <v>240.59</v>
      </c>
      <c r="M2511" s="20">
        <f t="shared" si="430"/>
        <v>0.99002452304750821</v>
      </c>
      <c r="N2511" s="2">
        <v>14</v>
      </c>
      <c r="O2511" s="2">
        <v>4900000</v>
      </c>
      <c r="P2511" s="2">
        <v>5000000</v>
      </c>
      <c r="Q2511" s="2">
        <f t="shared" si="431"/>
        <v>100000</v>
      </c>
      <c r="R2511" s="4">
        <f t="shared" si="432"/>
        <v>2.0408163265306121E-2</v>
      </c>
      <c r="S2511" s="2">
        <v>5444</v>
      </c>
      <c r="T2511" s="9">
        <f t="shared" si="433"/>
        <v>59101.734939759037</v>
      </c>
      <c r="U2511" s="2">
        <v>60307</v>
      </c>
      <c r="V2511" s="5">
        <f t="shared" si="434"/>
        <v>1205.2650602409631</v>
      </c>
      <c r="W2511" s="4">
        <f t="shared" si="435"/>
        <v>2.0393057182999118E-2</v>
      </c>
      <c r="X2511" s="22">
        <f t="shared" si="436"/>
        <v>58512.166945015189</v>
      </c>
      <c r="Y2511" s="22">
        <f t="shared" si="437"/>
        <v>59705.408911426079</v>
      </c>
      <c r="Z2511" s="22">
        <f t="shared" si="439"/>
        <v>4955548.9396483647</v>
      </c>
      <c r="AA2511" s="11">
        <v>1969</v>
      </c>
      <c r="AB2511" s="2">
        <v>1995</v>
      </c>
      <c r="AC2511" s="2">
        <f t="shared" si="438"/>
        <v>21</v>
      </c>
      <c r="AD2511" s="2" t="s">
        <v>422</v>
      </c>
    </row>
    <row r="2512" spans="1:30" x14ac:dyDescent="0.2">
      <c r="A2512">
        <v>11</v>
      </c>
      <c r="B2512" s="2" t="s">
        <v>2381</v>
      </c>
      <c r="C2512" s="2" t="s">
        <v>22</v>
      </c>
      <c r="D2512" s="2" t="s">
        <v>23</v>
      </c>
      <c r="E2512" s="2" t="s">
        <v>2767</v>
      </c>
      <c r="F2512" s="2" t="s">
        <v>2776</v>
      </c>
      <c r="G2512" s="2">
        <v>123</v>
      </c>
      <c r="H2512" s="2">
        <v>135</v>
      </c>
      <c r="I2512" s="3">
        <v>42431</v>
      </c>
      <c r="J2512" s="3">
        <v>42445</v>
      </c>
      <c r="K2512" s="3" t="s">
        <v>2535</v>
      </c>
      <c r="L2512" s="17">
        <f t="shared" si="429"/>
        <v>245.99</v>
      </c>
      <c r="M2512" s="20">
        <f t="shared" si="430"/>
        <v>0.96829139395910402</v>
      </c>
      <c r="N2512" s="2">
        <v>14</v>
      </c>
      <c r="O2512" s="2">
        <v>5800000</v>
      </c>
      <c r="P2512" s="2">
        <v>7350000</v>
      </c>
      <c r="Q2512" s="2">
        <f t="shared" si="431"/>
        <v>1550000</v>
      </c>
      <c r="R2512" s="4">
        <f t="shared" si="432"/>
        <v>0.26724137931034481</v>
      </c>
      <c r="S2512" s="2"/>
      <c r="T2512" s="9">
        <f t="shared" si="433"/>
        <v>47154.471544715445</v>
      </c>
      <c r="U2512" s="2">
        <v>59756</v>
      </c>
      <c r="V2512" s="5">
        <f t="shared" si="434"/>
        <v>12601.528455284555</v>
      </c>
      <c r="W2512" s="4">
        <f t="shared" si="435"/>
        <v>0.26723931034482767</v>
      </c>
      <c r="X2512" s="22">
        <f t="shared" si="436"/>
        <v>45659.268983437425</v>
      </c>
      <c r="Y2512" s="22">
        <f t="shared" si="437"/>
        <v>57861.220537420217</v>
      </c>
      <c r="Z2512" s="22">
        <f t="shared" si="439"/>
        <v>7116930.1261026869</v>
      </c>
      <c r="AA2512" s="11">
        <v>14085</v>
      </c>
      <c r="AB2512" s="2">
        <v>1983</v>
      </c>
      <c r="AC2512" s="2">
        <f t="shared" si="438"/>
        <v>33</v>
      </c>
      <c r="AD2512" s="2" t="s">
        <v>1870</v>
      </c>
    </row>
    <row r="2513" spans="1:30" x14ac:dyDescent="0.2">
      <c r="A2513">
        <v>11</v>
      </c>
      <c r="B2513" s="2" t="s">
        <v>1499</v>
      </c>
      <c r="C2513" s="2" t="s">
        <v>22</v>
      </c>
      <c r="D2513" s="2" t="s">
        <v>23</v>
      </c>
      <c r="E2513" s="2" t="s">
        <v>2767</v>
      </c>
      <c r="F2513" s="2" t="s">
        <v>2776</v>
      </c>
      <c r="G2513" s="2">
        <v>72</v>
      </c>
      <c r="H2513" s="2">
        <v>80</v>
      </c>
      <c r="I2513" s="3">
        <v>42433</v>
      </c>
      <c r="J2513" s="3">
        <v>42447</v>
      </c>
      <c r="K2513" s="3" t="s">
        <v>2535</v>
      </c>
      <c r="L2513" s="17">
        <f t="shared" si="429"/>
        <v>245.99</v>
      </c>
      <c r="M2513" s="20">
        <f t="shared" si="430"/>
        <v>0.96829139395910402</v>
      </c>
      <c r="N2513" s="2">
        <v>14</v>
      </c>
      <c r="O2513" s="2">
        <v>4350000</v>
      </c>
      <c r="P2513" s="2">
        <v>4500000</v>
      </c>
      <c r="Q2513" s="2">
        <f t="shared" si="431"/>
        <v>150000</v>
      </c>
      <c r="R2513" s="4">
        <f t="shared" si="432"/>
        <v>3.4482758620689655E-2</v>
      </c>
      <c r="S2513" s="2"/>
      <c r="T2513" s="9">
        <f t="shared" si="433"/>
        <v>60416.666666666664</v>
      </c>
      <c r="U2513" s="2">
        <v>62500</v>
      </c>
      <c r="V2513" s="5">
        <f t="shared" si="434"/>
        <v>2083.3333333333358</v>
      </c>
      <c r="W2513" s="4">
        <f t="shared" si="435"/>
        <v>3.4482758620689696E-2</v>
      </c>
      <c r="X2513" s="22">
        <f t="shared" si="436"/>
        <v>58500.9383850292</v>
      </c>
      <c r="Y2513" s="22">
        <f t="shared" si="437"/>
        <v>60518.212122443998</v>
      </c>
      <c r="Z2513" s="22">
        <f t="shared" si="439"/>
        <v>4357311.2728159679</v>
      </c>
      <c r="AA2513" s="11">
        <v>1912</v>
      </c>
      <c r="AB2513" s="2">
        <v>1956</v>
      </c>
      <c r="AC2513" s="2">
        <f t="shared" si="438"/>
        <v>60</v>
      </c>
      <c r="AD2513" s="2" t="s">
        <v>83</v>
      </c>
    </row>
    <row r="2514" spans="1:30" x14ac:dyDescent="0.2">
      <c r="A2514">
        <v>14</v>
      </c>
      <c r="B2514" s="2" t="s">
        <v>1752</v>
      </c>
      <c r="C2514" s="2" t="s">
        <v>22</v>
      </c>
      <c r="D2514" s="2" t="s">
        <v>23</v>
      </c>
      <c r="E2514" s="2" t="s">
        <v>2767</v>
      </c>
      <c r="F2514" s="2" t="s">
        <v>2776</v>
      </c>
      <c r="G2514" s="2">
        <v>81</v>
      </c>
      <c r="H2514" s="2">
        <v>88</v>
      </c>
      <c r="I2514" s="3">
        <v>42453</v>
      </c>
      <c r="J2514" s="3">
        <v>42467</v>
      </c>
      <c r="K2514" s="3" t="s">
        <v>2536</v>
      </c>
      <c r="L2514" s="17">
        <f t="shared" si="429"/>
        <v>250.79</v>
      </c>
      <c r="M2514" s="20">
        <f t="shared" si="430"/>
        <v>0.9497587623110969</v>
      </c>
      <c r="N2514" s="2">
        <v>14</v>
      </c>
      <c r="O2514" s="2">
        <v>3940000</v>
      </c>
      <c r="P2514" s="2">
        <v>4000000</v>
      </c>
      <c r="Q2514" s="2">
        <f t="shared" si="431"/>
        <v>60000</v>
      </c>
      <c r="R2514" s="4">
        <f t="shared" si="432"/>
        <v>1.5228426395939087E-2</v>
      </c>
      <c r="S2514" s="2">
        <v>50676</v>
      </c>
      <c r="T2514" s="9">
        <f t="shared" si="433"/>
        <v>49267.604938271608</v>
      </c>
      <c r="U2514" s="2">
        <v>50008</v>
      </c>
      <c r="V2514" s="5">
        <f t="shared" si="434"/>
        <v>740.39506172839174</v>
      </c>
      <c r="W2514" s="4">
        <f t="shared" si="435"/>
        <v>1.5028030338719486E-2</v>
      </c>
      <c r="X2514" s="22">
        <f t="shared" si="436"/>
        <v>46792.339488204925</v>
      </c>
      <c r="Y2514" s="22">
        <f t="shared" si="437"/>
        <v>47495.536185653335</v>
      </c>
      <c r="Z2514" s="22">
        <f t="shared" si="439"/>
        <v>3847138.4310379201</v>
      </c>
      <c r="AA2514" s="2"/>
      <c r="AB2514" s="2">
        <v>1983</v>
      </c>
      <c r="AC2514" s="2">
        <f t="shared" si="438"/>
        <v>33</v>
      </c>
      <c r="AD2514" s="2" t="s">
        <v>46</v>
      </c>
    </row>
    <row r="2515" spans="1:30" x14ac:dyDescent="0.2">
      <c r="A2515">
        <v>18</v>
      </c>
      <c r="B2515" s="2" t="s">
        <v>1847</v>
      </c>
      <c r="C2515" s="2" t="s">
        <v>22</v>
      </c>
      <c r="D2515" s="2" t="s">
        <v>23</v>
      </c>
      <c r="E2515" s="2" t="s">
        <v>2767</v>
      </c>
      <c r="F2515" s="2" t="s">
        <v>2776</v>
      </c>
      <c r="G2515" s="2">
        <v>80</v>
      </c>
      <c r="H2515" s="2">
        <v>91</v>
      </c>
      <c r="I2515" s="3">
        <v>42478</v>
      </c>
      <c r="J2515" s="3">
        <v>42492</v>
      </c>
      <c r="K2515" s="3" t="s">
        <v>2537</v>
      </c>
      <c r="L2515" s="17">
        <f t="shared" si="429"/>
        <v>256.52</v>
      </c>
      <c r="M2515" s="20">
        <f t="shared" si="430"/>
        <v>0.92854358334632781</v>
      </c>
      <c r="N2515" s="2">
        <v>14</v>
      </c>
      <c r="O2515" s="2">
        <v>5400000</v>
      </c>
      <c r="P2515" s="2">
        <v>5300000</v>
      </c>
      <c r="Q2515" s="2">
        <f t="shared" si="431"/>
        <v>-100000</v>
      </c>
      <c r="R2515" s="4">
        <f t="shared" si="432"/>
        <v>-1.8518518518518517E-2</v>
      </c>
      <c r="S2515" s="2"/>
      <c r="T2515" s="9">
        <f t="shared" si="433"/>
        <v>67500</v>
      </c>
      <c r="U2515" s="2">
        <v>66250</v>
      </c>
      <c r="V2515" s="5">
        <f t="shared" si="434"/>
        <v>-1250</v>
      </c>
      <c r="W2515" s="4">
        <f t="shared" si="435"/>
        <v>-1.8518518518518517E-2</v>
      </c>
      <c r="X2515" s="22">
        <f t="shared" si="436"/>
        <v>62676.691875877128</v>
      </c>
      <c r="Y2515" s="22">
        <f t="shared" si="437"/>
        <v>61516.012396694219</v>
      </c>
      <c r="Z2515" s="22">
        <f t="shared" si="439"/>
        <v>4921280.9917355375</v>
      </c>
      <c r="AA2515" s="11">
        <v>2468</v>
      </c>
      <c r="AB2515" s="2">
        <v>2008</v>
      </c>
      <c r="AC2515" s="2">
        <f t="shared" si="438"/>
        <v>8</v>
      </c>
      <c r="AD2515" s="2" t="s">
        <v>127</v>
      </c>
    </row>
    <row r="2516" spans="1:30" x14ac:dyDescent="0.2">
      <c r="A2516">
        <v>18</v>
      </c>
      <c r="B2516" s="2" t="s">
        <v>1047</v>
      </c>
      <c r="C2516" s="2" t="s">
        <v>22</v>
      </c>
      <c r="D2516" s="2" t="s">
        <v>23</v>
      </c>
      <c r="E2516" s="2" t="s">
        <v>2767</v>
      </c>
      <c r="F2516" s="2" t="s">
        <v>2776</v>
      </c>
      <c r="G2516" s="2">
        <v>57</v>
      </c>
      <c r="H2516" s="2">
        <v>62</v>
      </c>
      <c r="I2516" s="3">
        <v>42482</v>
      </c>
      <c r="J2516" s="3">
        <v>42496</v>
      </c>
      <c r="K2516" s="3" t="s">
        <v>2537</v>
      </c>
      <c r="L2516" s="17">
        <f t="shared" si="429"/>
        <v>256.52</v>
      </c>
      <c r="M2516" s="20">
        <f t="shared" si="430"/>
        <v>0.92854358334632781</v>
      </c>
      <c r="N2516" s="2">
        <v>14</v>
      </c>
      <c r="O2516" s="2">
        <v>3500000</v>
      </c>
      <c r="P2516" s="2">
        <v>4100000</v>
      </c>
      <c r="Q2516" s="2">
        <f t="shared" si="431"/>
        <v>600000</v>
      </c>
      <c r="R2516" s="4">
        <f t="shared" si="432"/>
        <v>0.17142857142857143</v>
      </c>
      <c r="S2516" s="2">
        <v>36923</v>
      </c>
      <c r="T2516" s="9">
        <f t="shared" si="433"/>
        <v>62051.280701754389</v>
      </c>
      <c r="U2516" s="2">
        <v>72578</v>
      </c>
      <c r="V2516" s="5">
        <f t="shared" si="434"/>
        <v>10526.719298245611</v>
      </c>
      <c r="W2516" s="4">
        <f t="shared" si="435"/>
        <v>0.1696454799835902</v>
      </c>
      <c r="X2516" s="22">
        <f t="shared" si="436"/>
        <v>57617.318534035861</v>
      </c>
      <c r="Y2516" s="22">
        <f t="shared" si="437"/>
        <v>67391.836192109782</v>
      </c>
      <c r="Z2516" s="22">
        <f t="shared" si="439"/>
        <v>3841334.6629502578</v>
      </c>
      <c r="AA2516" s="11">
        <v>5580</v>
      </c>
      <c r="AB2516" s="2">
        <v>1990</v>
      </c>
      <c r="AC2516" s="2">
        <f t="shared" si="438"/>
        <v>26</v>
      </c>
      <c r="AD2516" s="2" t="s">
        <v>103</v>
      </c>
    </row>
    <row r="2517" spans="1:30" x14ac:dyDescent="0.2">
      <c r="A2517">
        <v>19</v>
      </c>
      <c r="B2517" s="2" t="s">
        <v>1284</v>
      </c>
      <c r="C2517" s="2" t="s">
        <v>22</v>
      </c>
      <c r="D2517" s="2" t="s">
        <v>23</v>
      </c>
      <c r="E2517" s="2" t="s">
        <v>2767</v>
      </c>
      <c r="F2517" s="2" t="s">
        <v>2776</v>
      </c>
      <c r="G2517" s="2">
        <v>74</v>
      </c>
      <c r="H2517" s="2">
        <v>85</v>
      </c>
      <c r="I2517" s="3">
        <v>42489</v>
      </c>
      <c r="J2517" s="3">
        <v>42503</v>
      </c>
      <c r="K2517" s="3" t="s">
        <v>2537</v>
      </c>
      <c r="L2517" s="17">
        <f t="shared" si="429"/>
        <v>256.52</v>
      </c>
      <c r="M2517" s="20">
        <f t="shared" si="430"/>
        <v>0.92854358334632781</v>
      </c>
      <c r="N2517" s="2">
        <v>14</v>
      </c>
      <c r="O2517" s="2">
        <v>4800000</v>
      </c>
      <c r="P2517" s="2">
        <v>4800000</v>
      </c>
      <c r="Q2517" s="2">
        <f t="shared" si="431"/>
        <v>0</v>
      </c>
      <c r="R2517" s="4">
        <f t="shared" si="432"/>
        <v>0</v>
      </c>
      <c r="S2517" s="2"/>
      <c r="T2517" s="9">
        <f t="shared" si="433"/>
        <v>64864.864864864867</v>
      </c>
      <c r="U2517" s="2">
        <v>64865</v>
      </c>
      <c r="V2517" s="5">
        <f t="shared" si="434"/>
        <v>0.13513513513316866</v>
      </c>
      <c r="W2517" s="4">
        <f t="shared" si="435"/>
        <v>2.0833333333030169E-6</v>
      </c>
      <c r="X2517" s="22">
        <f t="shared" si="436"/>
        <v>60229.854054896939</v>
      </c>
      <c r="Y2517" s="22">
        <f t="shared" si="437"/>
        <v>60229.97953375955</v>
      </c>
      <c r="Z2517" s="22">
        <f t="shared" si="439"/>
        <v>4457018.4854982067</v>
      </c>
      <c r="AA2517" s="11">
        <v>2020</v>
      </c>
      <c r="AB2517" s="2">
        <v>1989</v>
      </c>
      <c r="AC2517" s="2">
        <f t="shared" si="438"/>
        <v>27</v>
      </c>
      <c r="AD2517" s="2" t="s">
        <v>37</v>
      </c>
    </row>
    <row r="2518" spans="1:30" x14ac:dyDescent="0.2">
      <c r="A2518">
        <v>26</v>
      </c>
      <c r="B2518" s="2" t="s">
        <v>1487</v>
      </c>
      <c r="C2518" s="2" t="s">
        <v>22</v>
      </c>
      <c r="D2518" s="2" t="s">
        <v>23</v>
      </c>
      <c r="E2518" s="2" t="s">
        <v>2767</v>
      </c>
      <c r="F2518" s="2" t="s">
        <v>2776</v>
      </c>
      <c r="G2518" s="2">
        <v>69</v>
      </c>
      <c r="H2518" s="2">
        <v>77</v>
      </c>
      <c r="I2518" s="3">
        <v>42534</v>
      </c>
      <c r="J2518" s="3">
        <v>42548</v>
      </c>
      <c r="K2518" s="3" t="s">
        <v>2538</v>
      </c>
      <c r="L2518" s="17">
        <f t="shared" si="429"/>
        <v>259.83</v>
      </c>
      <c r="M2518" s="20">
        <f t="shared" si="430"/>
        <v>0.91671477504522192</v>
      </c>
      <c r="N2518" s="2">
        <v>14</v>
      </c>
      <c r="O2518" s="2">
        <v>3700000</v>
      </c>
      <c r="P2518" s="2">
        <v>3900000</v>
      </c>
      <c r="Q2518" s="2">
        <f t="shared" si="431"/>
        <v>200000</v>
      </c>
      <c r="R2518" s="4">
        <f t="shared" si="432"/>
        <v>5.4054054054054057E-2</v>
      </c>
      <c r="S2518" s="2">
        <v>338070</v>
      </c>
      <c r="T2518" s="9">
        <f t="shared" si="433"/>
        <v>58522.753623188408</v>
      </c>
      <c r="U2518" s="2">
        <v>61421</v>
      </c>
      <c r="V2518" s="5">
        <f t="shared" si="434"/>
        <v>2898.2463768115922</v>
      </c>
      <c r="W2518" s="4">
        <f t="shared" si="435"/>
        <v>4.952341093641266E-2</v>
      </c>
      <c r="X2518" s="22">
        <f t="shared" si="436"/>
        <v>53648.672922708109</v>
      </c>
      <c r="Y2518" s="22">
        <f t="shared" si="437"/>
        <v>56305.538198052578</v>
      </c>
      <c r="Z2518" s="22">
        <f t="shared" si="439"/>
        <v>3885082.1356656277</v>
      </c>
      <c r="AA2518" s="11">
        <v>16714</v>
      </c>
      <c r="AB2518" s="2">
        <v>1959</v>
      </c>
      <c r="AC2518" s="2">
        <f t="shared" si="438"/>
        <v>57</v>
      </c>
      <c r="AD2518" s="2" t="s">
        <v>1488</v>
      </c>
    </row>
    <row r="2519" spans="1:30" x14ac:dyDescent="0.2">
      <c r="A2519">
        <v>40</v>
      </c>
      <c r="B2519" s="2" t="s">
        <v>2162</v>
      </c>
      <c r="C2519" s="2" t="s">
        <v>22</v>
      </c>
      <c r="D2519" s="2" t="s">
        <v>23</v>
      </c>
      <c r="E2519" s="2" t="s">
        <v>2767</v>
      </c>
      <c r="F2519" s="2" t="s">
        <v>2776</v>
      </c>
      <c r="G2519" s="2">
        <v>98</v>
      </c>
      <c r="H2519" s="2">
        <v>108</v>
      </c>
      <c r="I2519" s="3">
        <v>42636</v>
      </c>
      <c r="J2519" s="3">
        <v>42650</v>
      </c>
      <c r="K2519" s="3" t="s">
        <v>2542</v>
      </c>
      <c r="L2519" s="17">
        <f t="shared" si="429"/>
        <v>281.13</v>
      </c>
      <c r="M2519" s="20">
        <f t="shared" si="430"/>
        <v>0.84725927506847365</v>
      </c>
      <c r="N2519" s="2">
        <v>14</v>
      </c>
      <c r="O2519" s="2">
        <v>5900000</v>
      </c>
      <c r="P2519" s="2">
        <v>5900000</v>
      </c>
      <c r="Q2519" s="2">
        <f t="shared" si="431"/>
        <v>0</v>
      </c>
      <c r="R2519" s="4">
        <f t="shared" si="432"/>
        <v>0</v>
      </c>
      <c r="S2519" s="2">
        <v>74776</v>
      </c>
      <c r="T2519" s="9">
        <f t="shared" si="433"/>
        <v>60967.102040816324</v>
      </c>
      <c r="U2519" s="2">
        <v>60967</v>
      </c>
      <c r="V2519" s="5">
        <f t="shared" si="434"/>
        <v>-0.1020408163240063</v>
      </c>
      <c r="W2519" s="4">
        <f t="shared" si="435"/>
        <v>-1.6737029136745239E-6</v>
      </c>
      <c r="X2519" s="22">
        <f t="shared" si="436"/>
        <v>51654.9426781277</v>
      </c>
      <c r="Y2519" s="22">
        <f t="shared" si="437"/>
        <v>51654.856223099632</v>
      </c>
      <c r="Z2519" s="22">
        <f t="shared" si="439"/>
        <v>5062175.9098637644</v>
      </c>
      <c r="AA2519" s="11">
        <v>9279</v>
      </c>
      <c r="AB2519" s="2">
        <v>1979</v>
      </c>
      <c r="AC2519" s="2">
        <f t="shared" si="438"/>
        <v>37</v>
      </c>
      <c r="AD2519" s="2" t="s">
        <v>1870</v>
      </c>
    </row>
    <row r="2520" spans="1:30" x14ac:dyDescent="0.2">
      <c r="A2520">
        <v>42</v>
      </c>
      <c r="B2520" s="2" t="s">
        <v>1129</v>
      </c>
      <c r="C2520" s="2" t="s">
        <v>22</v>
      </c>
      <c r="D2520" s="2" t="s">
        <v>23</v>
      </c>
      <c r="E2520" s="2" t="s">
        <v>2767</v>
      </c>
      <c r="F2520" s="2" t="s">
        <v>2776</v>
      </c>
      <c r="G2520" s="2">
        <v>59</v>
      </c>
      <c r="H2520" s="2">
        <v>67</v>
      </c>
      <c r="I2520" s="3">
        <v>42648</v>
      </c>
      <c r="J2520" s="3">
        <v>42662</v>
      </c>
      <c r="K2520" s="3" t="s">
        <v>2542</v>
      </c>
      <c r="L2520" s="17">
        <f t="shared" si="429"/>
        <v>281.13</v>
      </c>
      <c r="M2520" s="20">
        <f t="shared" si="430"/>
        <v>0.84725927506847365</v>
      </c>
      <c r="N2520" s="2">
        <v>14</v>
      </c>
      <c r="O2520" s="2">
        <v>3475000</v>
      </c>
      <c r="P2520" s="2">
        <v>4475000</v>
      </c>
      <c r="Q2520" s="2">
        <f t="shared" si="431"/>
        <v>1000000</v>
      </c>
      <c r="R2520" s="4">
        <f t="shared" si="432"/>
        <v>0.28776978417266186</v>
      </c>
      <c r="S2520" s="2">
        <v>41814</v>
      </c>
      <c r="T2520" s="9">
        <f t="shared" si="433"/>
        <v>59607.016949152545</v>
      </c>
      <c r="U2520" s="2">
        <v>76556</v>
      </c>
      <c r="V2520" s="5">
        <f t="shared" si="434"/>
        <v>16948.983050847455</v>
      </c>
      <c r="W2520" s="4">
        <f t="shared" si="435"/>
        <v>0.28434543311076438</v>
      </c>
      <c r="X2520" s="22">
        <f t="shared" si="436"/>
        <v>50502.597969333205</v>
      </c>
      <c r="Y2520" s="22">
        <f t="shared" si="437"/>
        <v>64862.781062142072</v>
      </c>
      <c r="Z2520" s="22">
        <f t="shared" si="439"/>
        <v>3826904.0826663822</v>
      </c>
      <c r="AA2520" s="11">
        <v>41297</v>
      </c>
      <c r="AB2520" s="2">
        <v>1982</v>
      </c>
      <c r="AC2520" s="2">
        <f t="shared" si="438"/>
        <v>34</v>
      </c>
      <c r="AD2520" s="2" t="s">
        <v>108</v>
      </c>
    </row>
    <row r="2521" spans="1:30" x14ac:dyDescent="0.2">
      <c r="A2521">
        <v>44</v>
      </c>
      <c r="B2521" s="2" t="s">
        <v>2286</v>
      </c>
      <c r="C2521" s="2" t="s">
        <v>22</v>
      </c>
      <c r="D2521" s="2" t="s">
        <v>23</v>
      </c>
      <c r="E2521" s="2" t="s">
        <v>2767</v>
      </c>
      <c r="F2521" s="2" t="s">
        <v>2776</v>
      </c>
      <c r="G2521" s="2">
        <v>109</v>
      </c>
      <c r="H2521" s="2">
        <v>128</v>
      </c>
      <c r="I2521" s="3">
        <v>42661</v>
      </c>
      <c r="J2521" s="3">
        <v>42675</v>
      </c>
      <c r="K2521" s="3" t="s">
        <v>2543</v>
      </c>
      <c r="L2521" s="17">
        <f t="shared" si="429"/>
        <v>284.38</v>
      </c>
      <c r="M2521" s="20">
        <f t="shared" si="430"/>
        <v>0.83757648217174208</v>
      </c>
      <c r="N2521" s="2">
        <v>14</v>
      </c>
      <c r="O2521" s="2">
        <v>6700000</v>
      </c>
      <c r="P2521" s="2">
        <v>6800000</v>
      </c>
      <c r="Q2521" s="2">
        <f t="shared" si="431"/>
        <v>100000</v>
      </c>
      <c r="R2521" s="4">
        <f t="shared" si="432"/>
        <v>1.4925373134328358E-2</v>
      </c>
      <c r="S2521" s="2">
        <v>6135</v>
      </c>
      <c r="T2521" s="9">
        <f t="shared" si="433"/>
        <v>61524.174311926603</v>
      </c>
      <c r="U2521" s="2">
        <v>62442</v>
      </c>
      <c r="V2521" s="5">
        <f t="shared" si="434"/>
        <v>917.82568807339703</v>
      </c>
      <c r="W2521" s="4">
        <f t="shared" si="435"/>
        <v>1.4918130935330154E-2</v>
      </c>
      <c r="X2521" s="22">
        <f t="shared" si="436"/>
        <v>51531.201488704544</v>
      </c>
      <c r="Y2521" s="22">
        <f t="shared" si="437"/>
        <v>52299.95069976792</v>
      </c>
      <c r="Z2521" s="22">
        <f t="shared" si="439"/>
        <v>5700694.6262747031</v>
      </c>
      <c r="AA2521" s="11">
        <v>4449</v>
      </c>
      <c r="AB2521" s="2">
        <v>1985</v>
      </c>
      <c r="AC2521" s="2">
        <f t="shared" si="438"/>
        <v>31</v>
      </c>
      <c r="AD2521" s="2" t="s">
        <v>63</v>
      </c>
    </row>
    <row r="2522" spans="1:30" x14ac:dyDescent="0.2">
      <c r="A2522">
        <v>46</v>
      </c>
      <c r="B2522" s="2" t="s">
        <v>801</v>
      </c>
      <c r="C2522" s="2" t="s">
        <v>22</v>
      </c>
      <c r="D2522" s="2" t="s">
        <v>23</v>
      </c>
      <c r="E2522" s="2" t="s">
        <v>2767</v>
      </c>
      <c r="F2522" s="2" t="s">
        <v>2776</v>
      </c>
      <c r="G2522" s="2">
        <v>51</v>
      </c>
      <c r="H2522" s="2"/>
      <c r="I2522" s="3">
        <v>42674</v>
      </c>
      <c r="J2522" s="3">
        <v>42688</v>
      </c>
      <c r="K2522" s="3" t="s">
        <v>2543</v>
      </c>
      <c r="L2522" s="17">
        <f t="shared" si="429"/>
        <v>284.38</v>
      </c>
      <c r="M2522" s="20">
        <f t="shared" si="430"/>
        <v>0.83757648217174208</v>
      </c>
      <c r="N2522" s="2">
        <v>14</v>
      </c>
      <c r="O2522" s="2">
        <v>4500000</v>
      </c>
      <c r="P2522" s="2">
        <v>4400000</v>
      </c>
      <c r="Q2522" s="2">
        <f t="shared" si="431"/>
        <v>-100000</v>
      </c>
      <c r="R2522" s="4">
        <f t="shared" si="432"/>
        <v>-2.2222222222222223E-2</v>
      </c>
      <c r="S2522" s="2"/>
      <c r="T2522" s="9">
        <f t="shared" si="433"/>
        <v>88235.294117647063</v>
      </c>
      <c r="U2522" s="2">
        <v>86275</v>
      </c>
      <c r="V2522" s="5">
        <f t="shared" si="434"/>
        <v>-1960.2941176470631</v>
      </c>
      <c r="W2522" s="4">
        <f t="shared" si="435"/>
        <v>-2.2216666666666714E-2</v>
      </c>
      <c r="X2522" s="22">
        <f t="shared" si="436"/>
        <v>73903.807250447833</v>
      </c>
      <c r="Y2522" s="22">
        <f t="shared" si="437"/>
        <v>72261.910999367043</v>
      </c>
      <c r="Z2522" s="22">
        <f t="shared" si="439"/>
        <v>3685357.4609677191</v>
      </c>
      <c r="AA2522" s="11">
        <v>2850</v>
      </c>
      <c r="AB2522" s="2">
        <v>2015</v>
      </c>
      <c r="AC2522" s="2">
        <f t="shared" si="438"/>
        <v>1</v>
      </c>
      <c r="AD2522" s="2" t="s">
        <v>37</v>
      </c>
    </row>
    <row r="2523" spans="1:30" x14ac:dyDescent="0.2">
      <c r="A2523">
        <v>50</v>
      </c>
      <c r="B2523" s="2" t="s">
        <v>993</v>
      </c>
      <c r="C2523" s="2" t="s">
        <v>22</v>
      </c>
      <c r="D2523" s="2" t="s">
        <v>23</v>
      </c>
      <c r="E2523" s="2" t="s">
        <v>2767</v>
      </c>
      <c r="F2523" s="2" t="s">
        <v>2776</v>
      </c>
      <c r="G2523" s="2">
        <v>55</v>
      </c>
      <c r="H2523" s="2">
        <v>63</v>
      </c>
      <c r="I2523" s="3">
        <v>42702</v>
      </c>
      <c r="J2523" s="3">
        <v>42716</v>
      </c>
      <c r="K2523" s="3" t="s">
        <v>2544</v>
      </c>
      <c r="L2523" s="17">
        <f t="shared" si="429"/>
        <v>287.33999999999997</v>
      </c>
      <c r="M2523" s="20">
        <f t="shared" si="430"/>
        <v>0.82894828426254619</v>
      </c>
      <c r="N2523" s="2">
        <v>14</v>
      </c>
      <c r="O2523" s="2">
        <v>4200000</v>
      </c>
      <c r="P2523" s="2">
        <v>4200000</v>
      </c>
      <c r="Q2523" s="2">
        <f t="shared" si="431"/>
        <v>0</v>
      </c>
      <c r="R2523" s="4">
        <f t="shared" si="432"/>
        <v>0</v>
      </c>
      <c r="S2523" s="2">
        <v>108000</v>
      </c>
      <c r="T2523" s="9">
        <f t="shared" si="433"/>
        <v>78327.272727272721</v>
      </c>
      <c r="U2523" s="2">
        <v>78327</v>
      </c>
      <c r="V2523" s="5">
        <f t="shared" si="434"/>
        <v>-0.27272727272065822</v>
      </c>
      <c r="W2523" s="4">
        <f t="shared" si="435"/>
        <v>-3.4818941503333805E-6</v>
      </c>
      <c r="X2523" s="22">
        <f t="shared" si="436"/>
        <v>64929.258338237247</v>
      </c>
      <c r="Y2523" s="22">
        <f t="shared" si="437"/>
        <v>64929.032261432454</v>
      </c>
      <c r="Z2523" s="22">
        <f t="shared" si="439"/>
        <v>3571096.7743787849</v>
      </c>
      <c r="AA2523" s="11">
        <v>3893</v>
      </c>
      <c r="AB2523" s="2">
        <v>1997</v>
      </c>
      <c r="AC2523" s="2">
        <f t="shared" si="438"/>
        <v>19</v>
      </c>
      <c r="AD2523" s="2" t="s">
        <v>46</v>
      </c>
    </row>
    <row r="2524" spans="1:30" x14ac:dyDescent="0.2">
      <c r="A2524">
        <v>2</v>
      </c>
      <c r="B2524" s="2" t="s">
        <v>2232</v>
      </c>
      <c r="C2524" s="2" t="s">
        <v>22</v>
      </c>
      <c r="D2524" s="2" t="s">
        <v>23</v>
      </c>
      <c r="E2524" s="2" t="s">
        <v>2767</v>
      </c>
      <c r="F2524" s="2" t="s">
        <v>2776</v>
      </c>
      <c r="G2524" s="2">
        <v>105</v>
      </c>
      <c r="H2524" s="2">
        <v>121</v>
      </c>
      <c r="I2524" s="3">
        <v>42368</v>
      </c>
      <c r="J2524" s="3">
        <v>42383</v>
      </c>
      <c r="K2524" s="3" t="s">
        <v>2533</v>
      </c>
      <c r="L2524" s="17">
        <f t="shared" si="429"/>
        <v>238.19</v>
      </c>
      <c r="M2524" s="20">
        <f t="shared" si="430"/>
        <v>1</v>
      </c>
      <c r="N2524" s="2">
        <v>15</v>
      </c>
      <c r="O2524" s="2">
        <v>7500000</v>
      </c>
      <c r="P2524" s="2">
        <v>7500000</v>
      </c>
      <c r="Q2524" s="2">
        <f t="shared" si="431"/>
        <v>0</v>
      </c>
      <c r="R2524" s="4">
        <f t="shared" si="432"/>
        <v>0</v>
      </c>
      <c r="S2524" s="2"/>
      <c r="T2524" s="9">
        <f t="shared" si="433"/>
        <v>71428.571428571435</v>
      </c>
      <c r="U2524" s="2">
        <v>71429</v>
      </c>
      <c r="V2524" s="5">
        <f t="shared" si="434"/>
        <v>0.42857142856519204</v>
      </c>
      <c r="W2524" s="4">
        <f t="shared" si="435"/>
        <v>5.999999999912688E-6</v>
      </c>
      <c r="X2524" s="22">
        <f t="shared" si="436"/>
        <v>71428.571428571435</v>
      </c>
      <c r="Y2524" s="22">
        <f t="shared" si="437"/>
        <v>71429</v>
      </c>
      <c r="Z2524" s="22">
        <f t="shared" si="439"/>
        <v>7500045</v>
      </c>
      <c r="AA2524" s="11">
        <v>1237</v>
      </c>
      <c r="AB2524" s="2">
        <v>1930</v>
      </c>
      <c r="AC2524" s="2">
        <f t="shared" si="438"/>
        <v>86</v>
      </c>
      <c r="AD2524" s="2" t="s">
        <v>225</v>
      </c>
    </row>
    <row r="2525" spans="1:30" x14ac:dyDescent="0.2">
      <c r="A2525">
        <v>6</v>
      </c>
      <c r="B2525" s="2" t="s">
        <v>772</v>
      </c>
      <c r="C2525" s="2" t="s">
        <v>22</v>
      </c>
      <c r="D2525" s="2" t="s">
        <v>23</v>
      </c>
      <c r="E2525" s="2" t="s">
        <v>2767</v>
      </c>
      <c r="F2525" s="2" t="s">
        <v>2776</v>
      </c>
      <c r="G2525" s="2">
        <v>51</v>
      </c>
      <c r="H2525" s="2">
        <v>55</v>
      </c>
      <c r="I2525" s="3">
        <v>42393</v>
      </c>
      <c r="J2525" s="3">
        <v>42408</v>
      </c>
      <c r="K2525" s="3" t="s">
        <v>2534</v>
      </c>
      <c r="L2525" s="17">
        <f t="shared" si="429"/>
        <v>240.59</v>
      </c>
      <c r="M2525" s="20">
        <f t="shared" si="430"/>
        <v>0.99002452304750821</v>
      </c>
      <c r="N2525" s="2">
        <v>15</v>
      </c>
      <c r="O2525" s="2">
        <v>3790000</v>
      </c>
      <c r="P2525" s="2">
        <v>3800000</v>
      </c>
      <c r="Q2525" s="2">
        <f t="shared" si="431"/>
        <v>10000</v>
      </c>
      <c r="R2525" s="4">
        <f t="shared" si="432"/>
        <v>2.6385224274406332E-3</v>
      </c>
      <c r="S2525" s="2">
        <v>23000</v>
      </c>
      <c r="T2525" s="9">
        <f t="shared" si="433"/>
        <v>74764.705882352937</v>
      </c>
      <c r="U2525" s="2">
        <v>74961</v>
      </c>
      <c r="V2525" s="5">
        <f t="shared" si="434"/>
        <v>196.2941176470631</v>
      </c>
      <c r="W2525" s="4">
        <f t="shared" si="435"/>
        <v>2.625491738788413E-3</v>
      </c>
      <c r="X2525" s="22">
        <f t="shared" si="436"/>
        <v>74018.892281963694</v>
      </c>
      <c r="Y2525" s="22">
        <f t="shared" si="437"/>
        <v>74213.22827216427</v>
      </c>
      <c r="Z2525" s="22">
        <f t="shared" si="439"/>
        <v>3784874.6418803777</v>
      </c>
      <c r="AA2525" s="11">
        <v>31766</v>
      </c>
      <c r="AB2525" s="2">
        <v>1984</v>
      </c>
      <c r="AC2525" s="2">
        <f t="shared" si="438"/>
        <v>32</v>
      </c>
      <c r="AD2525" s="2" t="s">
        <v>81</v>
      </c>
    </row>
    <row r="2526" spans="1:30" x14ac:dyDescent="0.2">
      <c r="A2526">
        <v>17</v>
      </c>
      <c r="B2526" s="2" t="s">
        <v>2459</v>
      </c>
      <c r="C2526" s="2" t="s">
        <v>22</v>
      </c>
      <c r="D2526" s="2" t="s">
        <v>23</v>
      </c>
      <c r="E2526" s="2" t="s">
        <v>2767</v>
      </c>
      <c r="F2526" s="2" t="s">
        <v>2776</v>
      </c>
      <c r="G2526" s="2">
        <v>142</v>
      </c>
      <c r="H2526" s="2">
        <v>160</v>
      </c>
      <c r="I2526" s="3">
        <v>42471</v>
      </c>
      <c r="J2526" s="3">
        <v>42486</v>
      </c>
      <c r="K2526" s="3" t="s">
        <v>2536</v>
      </c>
      <c r="L2526" s="17">
        <f t="shared" si="429"/>
        <v>250.79</v>
      </c>
      <c r="M2526" s="20">
        <f t="shared" si="430"/>
        <v>0.9497587623110969</v>
      </c>
      <c r="N2526" s="2">
        <v>15</v>
      </c>
      <c r="O2526" s="2">
        <v>9300000</v>
      </c>
      <c r="P2526" s="2">
        <v>8850000</v>
      </c>
      <c r="Q2526" s="2">
        <f t="shared" si="431"/>
        <v>-450000</v>
      </c>
      <c r="R2526" s="4">
        <f t="shared" si="432"/>
        <v>-4.8387096774193547E-2</v>
      </c>
      <c r="S2526" s="2">
        <v>215882</v>
      </c>
      <c r="T2526" s="9">
        <f t="shared" si="433"/>
        <v>67013.253521126768</v>
      </c>
      <c r="U2526" s="2">
        <v>63844</v>
      </c>
      <c r="V2526" s="5">
        <f t="shared" si="434"/>
        <v>-3169.2535211267677</v>
      </c>
      <c r="W2526" s="4">
        <f t="shared" si="435"/>
        <v>-4.7292936167136264E-2</v>
      </c>
      <c r="X2526" s="22">
        <f t="shared" si="436"/>
        <v>63646.424722665113</v>
      </c>
      <c r="Y2526" s="22">
        <f t="shared" si="437"/>
        <v>60636.398420989673</v>
      </c>
      <c r="Z2526" s="22">
        <f t="shared" si="439"/>
        <v>8610368.5757805333</v>
      </c>
      <c r="AA2526" s="11">
        <v>11526</v>
      </c>
      <c r="AB2526" s="2">
        <v>1988</v>
      </c>
      <c r="AC2526" s="2">
        <f t="shared" si="438"/>
        <v>28</v>
      </c>
      <c r="AD2526" s="2" t="s">
        <v>422</v>
      </c>
    </row>
    <row r="2527" spans="1:30" x14ac:dyDescent="0.2">
      <c r="A2527">
        <v>2</v>
      </c>
      <c r="B2527" s="2" t="s">
        <v>2233</v>
      </c>
      <c r="C2527" s="2" t="s">
        <v>22</v>
      </c>
      <c r="D2527" s="2" t="s">
        <v>23</v>
      </c>
      <c r="E2527" s="2" t="s">
        <v>2767</v>
      </c>
      <c r="F2527" s="2" t="s">
        <v>2776</v>
      </c>
      <c r="G2527" s="2">
        <v>105</v>
      </c>
      <c r="H2527" s="2">
        <v>115</v>
      </c>
      <c r="I2527" s="3">
        <v>42364</v>
      </c>
      <c r="J2527" s="3">
        <v>42380</v>
      </c>
      <c r="K2527" s="3" t="s">
        <v>2533</v>
      </c>
      <c r="L2527" s="17">
        <f t="shared" si="429"/>
        <v>238.19</v>
      </c>
      <c r="M2527" s="20">
        <f t="shared" si="430"/>
        <v>1</v>
      </c>
      <c r="N2527" s="2">
        <v>16</v>
      </c>
      <c r="O2527" s="2">
        <v>6700000</v>
      </c>
      <c r="P2527" s="2">
        <v>6850000</v>
      </c>
      <c r="Q2527" s="2">
        <f t="shared" si="431"/>
        <v>150000</v>
      </c>
      <c r="R2527" s="4">
        <f t="shared" si="432"/>
        <v>2.2388059701492536E-2</v>
      </c>
      <c r="S2527" s="2"/>
      <c r="T2527" s="9">
        <f t="shared" si="433"/>
        <v>63809.523809523809</v>
      </c>
      <c r="U2527" s="2">
        <v>65238</v>
      </c>
      <c r="V2527" s="5">
        <f t="shared" si="434"/>
        <v>1428.4761904761908</v>
      </c>
      <c r="W2527" s="4">
        <f t="shared" si="435"/>
        <v>2.2386567164179111E-2</v>
      </c>
      <c r="X2527" s="22">
        <f t="shared" si="436"/>
        <v>63809.523809523809</v>
      </c>
      <c r="Y2527" s="22">
        <f t="shared" si="437"/>
        <v>65238</v>
      </c>
      <c r="Z2527" s="22">
        <f t="shared" si="439"/>
        <v>6849990</v>
      </c>
      <c r="AA2527" s="11">
        <v>14085</v>
      </c>
      <c r="AB2527" s="2">
        <v>1982</v>
      </c>
      <c r="AC2527" s="2">
        <f t="shared" si="438"/>
        <v>34</v>
      </c>
      <c r="AD2527" s="2" t="s">
        <v>494</v>
      </c>
    </row>
    <row r="2528" spans="1:30" x14ac:dyDescent="0.2">
      <c r="A2528">
        <v>2</v>
      </c>
      <c r="B2528" s="2" t="s">
        <v>2123</v>
      </c>
      <c r="C2528" s="2" t="s">
        <v>22</v>
      </c>
      <c r="D2528" s="2" t="s">
        <v>23</v>
      </c>
      <c r="E2528" s="2" t="s">
        <v>2767</v>
      </c>
      <c r="F2528" s="2" t="s">
        <v>2776</v>
      </c>
      <c r="G2528" s="2">
        <v>96</v>
      </c>
      <c r="H2528" s="2">
        <v>165</v>
      </c>
      <c r="I2528" s="3">
        <v>42364</v>
      </c>
      <c r="J2528" s="3">
        <v>42380</v>
      </c>
      <c r="K2528" s="3" t="s">
        <v>2533</v>
      </c>
      <c r="L2528" s="17">
        <f t="shared" si="429"/>
        <v>238.19</v>
      </c>
      <c r="M2528" s="20">
        <f t="shared" si="430"/>
        <v>1</v>
      </c>
      <c r="N2528" s="2">
        <v>16</v>
      </c>
      <c r="O2528" s="2">
        <v>6990000</v>
      </c>
      <c r="P2528" s="2">
        <v>8000000</v>
      </c>
      <c r="Q2528" s="2">
        <f t="shared" si="431"/>
        <v>1010000</v>
      </c>
      <c r="R2528" s="4">
        <f t="shared" si="432"/>
        <v>0.14449213161659513</v>
      </c>
      <c r="S2528" s="2">
        <v>11344</v>
      </c>
      <c r="T2528" s="9">
        <f t="shared" si="433"/>
        <v>72930.666666666672</v>
      </c>
      <c r="U2528" s="2">
        <v>83452</v>
      </c>
      <c r="V2528" s="5">
        <f t="shared" si="434"/>
        <v>10521.333333333328</v>
      </c>
      <c r="W2528" s="4">
        <f t="shared" si="435"/>
        <v>0.14426487257303733</v>
      </c>
      <c r="X2528" s="22">
        <f t="shared" si="436"/>
        <v>72930.666666666672</v>
      </c>
      <c r="Y2528" s="22">
        <f t="shared" si="437"/>
        <v>83452</v>
      </c>
      <c r="Z2528" s="22">
        <f t="shared" si="439"/>
        <v>8011392</v>
      </c>
      <c r="AA2528" s="11">
        <v>17186</v>
      </c>
      <c r="AB2528" s="2">
        <v>1924</v>
      </c>
      <c r="AC2528" s="2">
        <f t="shared" si="438"/>
        <v>92</v>
      </c>
      <c r="AD2528" s="2" t="s">
        <v>2124</v>
      </c>
    </row>
    <row r="2529" spans="1:30" x14ac:dyDescent="0.2">
      <c r="A2529">
        <v>12</v>
      </c>
      <c r="B2529" s="2" t="s">
        <v>655</v>
      </c>
      <c r="C2529" s="2" t="s">
        <v>22</v>
      </c>
      <c r="D2529" s="2" t="s">
        <v>23</v>
      </c>
      <c r="E2529" s="2" t="s">
        <v>2767</v>
      </c>
      <c r="F2529" s="2" t="s">
        <v>2776</v>
      </c>
      <c r="G2529" s="2">
        <v>48</v>
      </c>
      <c r="H2529" s="2">
        <v>54</v>
      </c>
      <c r="I2529" s="3">
        <v>42434</v>
      </c>
      <c r="J2529" s="3">
        <v>42450</v>
      </c>
      <c r="K2529" s="3" t="s">
        <v>2535</v>
      </c>
      <c r="L2529" s="17">
        <f t="shared" si="429"/>
        <v>245.99</v>
      </c>
      <c r="M2529" s="20">
        <f t="shared" si="430"/>
        <v>0.96829139395910402</v>
      </c>
      <c r="N2529" s="2">
        <v>16</v>
      </c>
      <c r="O2529" s="2">
        <v>3200000</v>
      </c>
      <c r="P2529" s="2">
        <v>3200000</v>
      </c>
      <c r="Q2529" s="2">
        <f t="shared" si="431"/>
        <v>0</v>
      </c>
      <c r="R2529" s="4">
        <f t="shared" si="432"/>
        <v>0</v>
      </c>
      <c r="S2529" s="2"/>
      <c r="T2529" s="9">
        <f t="shared" si="433"/>
        <v>66666.666666666672</v>
      </c>
      <c r="U2529" s="2">
        <v>66667</v>
      </c>
      <c r="V2529" s="5">
        <f t="shared" si="434"/>
        <v>0.33333333332848269</v>
      </c>
      <c r="W2529" s="4">
        <f t="shared" si="435"/>
        <v>4.9999999999272403E-6</v>
      </c>
      <c r="X2529" s="22">
        <f t="shared" si="436"/>
        <v>64552.759597273609</v>
      </c>
      <c r="Y2529" s="22">
        <f t="shared" si="437"/>
        <v>64553.082361071589</v>
      </c>
      <c r="Z2529" s="22">
        <f t="shared" si="439"/>
        <v>3098547.953331436</v>
      </c>
      <c r="AA2529" s="11">
        <v>4884</v>
      </c>
      <c r="AB2529" s="2">
        <v>2005</v>
      </c>
      <c r="AC2529" s="2">
        <f t="shared" si="438"/>
        <v>11</v>
      </c>
      <c r="AD2529" s="2" t="s">
        <v>240</v>
      </c>
    </row>
    <row r="2530" spans="1:30" x14ac:dyDescent="0.2">
      <c r="A2530">
        <v>13</v>
      </c>
      <c r="B2530" s="2" t="s">
        <v>867</v>
      </c>
      <c r="C2530" s="2" t="s">
        <v>22</v>
      </c>
      <c r="D2530" s="2" t="s">
        <v>23</v>
      </c>
      <c r="E2530" s="2" t="s">
        <v>2767</v>
      </c>
      <c r="F2530" s="2" t="s">
        <v>2776</v>
      </c>
      <c r="G2530" s="2">
        <v>53</v>
      </c>
      <c r="H2530" s="2"/>
      <c r="I2530" s="3">
        <v>42445</v>
      </c>
      <c r="J2530" s="3">
        <v>42461</v>
      </c>
      <c r="K2530" s="3" t="s">
        <v>2536</v>
      </c>
      <c r="L2530" s="17">
        <f t="shared" si="429"/>
        <v>250.79</v>
      </c>
      <c r="M2530" s="20">
        <f t="shared" si="430"/>
        <v>0.9497587623110969</v>
      </c>
      <c r="N2530" s="2">
        <v>16</v>
      </c>
      <c r="O2530" s="2">
        <v>2590000</v>
      </c>
      <c r="P2530" s="2">
        <v>2625000</v>
      </c>
      <c r="Q2530" s="2">
        <f t="shared" si="431"/>
        <v>35000</v>
      </c>
      <c r="R2530" s="4">
        <f t="shared" si="432"/>
        <v>1.3513513513513514E-2</v>
      </c>
      <c r="S2530" s="2">
        <v>66157</v>
      </c>
      <c r="T2530" s="9">
        <f t="shared" si="433"/>
        <v>50116.169811320753</v>
      </c>
      <c r="U2530" s="2">
        <v>50777</v>
      </c>
      <c r="V2530" s="5">
        <f t="shared" si="434"/>
        <v>660.83018867924693</v>
      </c>
      <c r="W2530" s="4">
        <f t="shared" si="435"/>
        <v>1.3185967546346126E-2</v>
      </c>
      <c r="X2530" s="22">
        <f t="shared" si="436"/>
        <v>47598.271411772759</v>
      </c>
      <c r="Y2530" s="22">
        <f t="shared" si="437"/>
        <v>48225.900673870565</v>
      </c>
      <c r="Z2530" s="22">
        <f t="shared" si="439"/>
        <v>2555972.7357151401</v>
      </c>
      <c r="AA2530" s="11">
        <v>2878</v>
      </c>
      <c r="AB2530" s="2">
        <v>1977</v>
      </c>
      <c r="AC2530" s="2">
        <f t="shared" si="438"/>
        <v>39</v>
      </c>
      <c r="AD2530" s="2" t="s">
        <v>213</v>
      </c>
    </row>
    <row r="2531" spans="1:30" x14ac:dyDescent="0.2">
      <c r="A2531">
        <v>23</v>
      </c>
      <c r="B2531" s="2" t="s">
        <v>1596</v>
      </c>
      <c r="C2531" s="2" t="s">
        <v>22</v>
      </c>
      <c r="D2531" s="2" t="s">
        <v>23</v>
      </c>
      <c r="E2531" s="2" t="s">
        <v>2767</v>
      </c>
      <c r="F2531" s="2" t="s">
        <v>2776</v>
      </c>
      <c r="G2531" s="2">
        <v>72</v>
      </c>
      <c r="H2531" s="2">
        <v>82</v>
      </c>
      <c r="I2531" s="3">
        <v>42511</v>
      </c>
      <c r="J2531" s="3">
        <v>42527</v>
      </c>
      <c r="K2531" s="3" t="s">
        <v>2538</v>
      </c>
      <c r="L2531" s="17">
        <f t="shared" si="429"/>
        <v>259.83</v>
      </c>
      <c r="M2531" s="20">
        <f t="shared" si="430"/>
        <v>0.91671477504522192</v>
      </c>
      <c r="N2531" s="2">
        <v>16</v>
      </c>
      <c r="O2531" s="2">
        <v>5400000</v>
      </c>
      <c r="P2531" s="2">
        <v>5500000</v>
      </c>
      <c r="Q2531" s="2">
        <f t="shared" si="431"/>
        <v>100000</v>
      </c>
      <c r="R2531" s="4">
        <f t="shared" si="432"/>
        <v>1.8518518518518517E-2</v>
      </c>
      <c r="S2531" s="2"/>
      <c r="T2531" s="9">
        <f t="shared" si="433"/>
        <v>75000</v>
      </c>
      <c r="U2531" s="2">
        <v>76389</v>
      </c>
      <c r="V2531" s="5">
        <f t="shared" si="434"/>
        <v>1389</v>
      </c>
      <c r="W2531" s="4">
        <f t="shared" si="435"/>
        <v>1.8519999999999998E-2</v>
      </c>
      <c r="X2531" s="22">
        <f t="shared" si="436"/>
        <v>68753.608128391643</v>
      </c>
      <c r="Y2531" s="22">
        <f t="shared" si="437"/>
        <v>70026.92495092946</v>
      </c>
      <c r="Z2531" s="22">
        <f t="shared" si="439"/>
        <v>5041938.5964669213</v>
      </c>
      <c r="AA2531" s="11">
        <v>4669</v>
      </c>
      <c r="AB2531" s="2">
        <v>2005</v>
      </c>
      <c r="AC2531" s="2">
        <f t="shared" si="438"/>
        <v>11</v>
      </c>
      <c r="AD2531" s="2" t="s">
        <v>37</v>
      </c>
    </row>
    <row r="2532" spans="1:30" x14ac:dyDescent="0.2">
      <c r="A2532">
        <v>33</v>
      </c>
      <c r="B2532" s="2" t="s">
        <v>1061</v>
      </c>
      <c r="C2532" s="2" t="s">
        <v>22</v>
      </c>
      <c r="D2532" s="2" t="s">
        <v>23</v>
      </c>
      <c r="E2532" s="2" t="s">
        <v>2767</v>
      </c>
      <c r="F2532" s="2" t="s">
        <v>2776</v>
      </c>
      <c r="G2532" s="2">
        <v>57</v>
      </c>
      <c r="H2532" s="2">
        <v>63</v>
      </c>
      <c r="I2532" s="3">
        <v>42583</v>
      </c>
      <c r="J2532" s="3">
        <v>42599</v>
      </c>
      <c r="K2532" s="3" t="s">
        <v>2540</v>
      </c>
      <c r="L2532" s="17">
        <f t="shared" si="429"/>
        <v>272.20999999999998</v>
      </c>
      <c r="M2532" s="20">
        <f t="shared" si="430"/>
        <v>0.87502296021454029</v>
      </c>
      <c r="N2532" s="2">
        <v>16</v>
      </c>
      <c r="O2532" s="2">
        <v>3890000</v>
      </c>
      <c r="P2532" s="2">
        <v>3850000</v>
      </c>
      <c r="Q2532" s="2">
        <f t="shared" si="431"/>
        <v>-40000</v>
      </c>
      <c r="R2532" s="4">
        <f t="shared" si="432"/>
        <v>-1.0282776349614395E-2</v>
      </c>
      <c r="S2532" s="2">
        <v>4540</v>
      </c>
      <c r="T2532" s="9">
        <f t="shared" si="433"/>
        <v>68325.263157894733</v>
      </c>
      <c r="U2532" s="2">
        <v>67624</v>
      </c>
      <c r="V2532" s="5">
        <f t="shared" si="434"/>
        <v>-701.26315789473301</v>
      </c>
      <c r="W2532" s="4">
        <f t="shared" si="435"/>
        <v>-1.0263599808963263E-2</v>
      </c>
      <c r="X2532" s="22">
        <f t="shared" si="436"/>
        <v>59786.17402585852</v>
      </c>
      <c r="Y2532" s="22">
        <f t="shared" si="437"/>
        <v>59172.55266154807</v>
      </c>
      <c r="Z2532" s="22">
        <f t="shared" si="439"/>
        <v>3372835.5017082398</v>
      </c>
      <c r="AA2532" s="11">
        <v>18339</v>
      </c>
      <c r="AB2532" s="2">
        <v>2001</v>
      </c>
      <c r="AC2532" s="2">
        <f t="shared" si="438"/>
        <v>15</v>
      </c>
      <c r="AD2532" s="2" t="s">
        <v>40</v>
      </c>
    </row>
    <row r="2533" spans="1:30" x14ac:dyDescent="0.2">
      <c r="A2533">
        <v>36</v>
      </c>
      <c r="B2533" s="2" t="s">
        <v>1907</v>
      </c>
      <c r="C2533" s="2" t="s">
        <v>22</v>
      </c>
      <c r="D2533" s="2" t="s">
        <v>23</v>
      </c>
      <c r="E2533" s="2" t="s">
        <v>2767</v>
      </c>
      <c r="F2533" s="2" t="s">
        <v>2776</v>
      </c>
      <c r="G2533" s="2">
        <v>82</v>
      </c>
      <c r="H2533" s="2">
        <v>91</v>
      </c>
      <c r="I2533" s="3">
        <v>42602</v>
      </c>
      <c r="J2533" s="3">
        <v>42618</v>
      </c>
      <c r="K2533" s="3" t="s">
        <v>2541</v>
      </c>
      <c r="L2533" s="17">
        <f t="shared" si="429"/>
        <v>275.91000000000003</v>
      </c>
      <c r="M2533" s="20">
        <f t="shared" si="430"/>
        <v>0.86328875357906554</v>
      </c>
      <c r="N2533" s="2">
        <v>16</v>
      </c>
      <c r="O2533" s="2">
        <v>6200000</v>
      </c>
      <c r="P2533" s="2">
        <v>6260000</v>
      </c>
      <c r="Q2533" s="2">
        <f t="shared" si="431"/>
        <v>60000</v>
      </c>
      <c r="R2533" s="4">
        <f t="shared" si="432"/>
        <v>9.6774193548387101E-3</v>
      </c>
      <c r="S2533" s="2"/>
      <c r="T2533" s="9">
        <f t="shared" si="433"/>
        <v>75609.756097560981</v>
      </c>
      <c r="U2533" s="2">
        <v>76341</v>
      </c>
      <c r="V2533" s="5">
        <f t="shared" si="434"/>
        <v>731.24390243901871</v>
      </c>
      <c r="W2533" s="4">
        <f t="shared" si="435"/>
        <v>9.6712903225805689E-3</v>
      </c>
      <c r="X2533" s="22">
        <f t="shared" si="436"/>
        <v>65273.052099880573</v>
      </c>
      <c r="Y2533" s="22">
        <f t="shared" si="437"/>
        <v>65904.326736979448</v>
      </c>
      <c r="Z2533" s="22">
        <f t="shared" si="439"/>
        <v>5404154.7924323147</v>
      </c>
      <c r="AA2533" s="11">
        <v>1172</v>
      </c>
      <c r="AB2533" s="2">
        <v>1952</v>
      </c>
      <c r="AC2533" s="2">
        <f t="shared" si="438"/>
        <v>64</v>
      </c>
      <c r="AD2533" s="2" t="s">
        <v>46</v>
      </c>
    </row>
    <row r="2534" spans="1:30" x14ac:dyDescent="0.2">
      <c r="A2534">
        <v>43</v>
      </c>
      <c r="B2534" s="2" t="s">
        <v>1882</v>
      </c>
      <c r="C2534" s="2" t="s">
        <v>22</v>
      </c>
      <c r="D2534" s="2" t="s">
        <v>23</v>
      </c>
      <c r="E2534" s="2" t="s">
        <v>2767</v>
      </c>
      <c r="F2534" s="2" t="s">
        <v>2776</v>
      </c>
      <c r="G2534" s="2">
        <v>81</v>
      </c>
      <c r="H2534" s="2">
        <v>89</v>
      </c>
      <c r="I2534" s="3">
        <v>42651</v>
      </c>
      <c r="J2534" s="3">
        <v>42667</v>
      </c>
      <c r="K2534" s="3" t="s">
        <v>2542</v>
      </c>
      <c r="L2534" s="17">
        <f t="shared" si="429"/>
        <v>281.13</v>
      </c>
      <c r="M2534" s="20">
        <f t="shared" si="430"/>
        <v>0.84725927506847365</v>
      </c>
      <c r="N2534" s="2">
        <v>16</v>
      </c>
      <c r="O2534" s="2">
        <v>5000000</v>
      </c>
      <c r="P2534" s="2">
        <v>4950000</v>
      </c>
      <c r="Q2534" s="2">
        <f t="shared" si="431"/>
        <v>-50000</v>
      </c>
      <c r="R2534" s="4">
        <f t="shared" si="432"/>
        <v>-0.01</v>
      </c>
      <c r="S2534" s="2">
        <v>38626</v>
      </c>
      <c r="T2534" s="9">
        <f t="shared" si="433"/>
        <v>62205.259259259263</v>
      </c>
      <c r="U2534" s="2">
        <v>61588</v>
      </c>
      <c r="V2534" s="5">
        <f t="shared" si="434"/>
        <v>-617.25925925926276</v>
      </c>
      <c r="W2534" s="4">
        <f t="shared" si="435"/>
        <v>-9.9229432785843362E-3</v>
      </c>
      <c r="X2534" s="22">
        <f t="shared" si="436"/>
        <v>52703.982865446458</v>
      </c>
      <c r="Y2534" s="22">
        <f t="shared" si="437"/>
        <v>52181.004232917156</v>
      </c>
      <c r="Z2534" s="22">
        <f t="shared" si="439"/>
        <v>4226661.3428662894</v>
      </c>
      <c r="AA2534" s="11">
        <v>3810</v>
      </c>
      <c r="AB2534" s="2">
        <v>1951</v>
      </c>
      <c r="AC2534" s="2">
        <f t="shared" si="438"/>
        <v>65</v>
      </c>
      <c r="AD2534" s="2" t="s">
        <v>27</v>
      </c>
    </row>
    <row r="2535" spans="1:30" x14ac:dyDescent="0.2">
      <c r="A2535">
        <v>9</v>
      </c>
      <c r="B2535" s="2" t="s">
        <v>308</v>
      </c>
      <c r="C2535" s="2" t="s">
        <v>22</v>
      </c>
      <c r="D2535" s="2" t="s">
        <v>23</v>
      </c>
      <c r="E2535" s="2" t="s">
        <v>2767</v>
      </c>
      <c r="F2535" s="2" t="s">
        <v>2776</v>
      </c>
      <c r="G2535" s="2">
        <v>41</v>
      </c>
      <c r="H2535" s="2">
        <v>46</v>
      </c>
      <c r="I2535" s="3">
        <v>42412</v>
      </c>
      <c r="J2535" s="3">
        <v>42429</v>
      </c>
      <c r="K2535" s="3" t="s">
        <v>2534</v>
      </c>
      <c r="L2535" s="17">
        <f t="shared" si="429"/>
        <v>240.59</v>
      </c>
      <c r="M2535" s="20">
        <f t="shared" si="430"/>
        <v>0.99002452304750821</v>
      </c>
      <c r="N2535" s="2">
        <v>17</v>
      </c>
      <c r="O2535" s="2">
        <v>2700000</v>
      </c>
      <c r="P2535" s="2">
        <v>2600000</v>
      </c>
      <c r="Q2535" s="2">
        <f t="shared" si="431"/>
        <v>-100000</v>
      </c>
      <c r="R2535" s="4">
        <f t="shared" si="432"/>
        <v>-3.7037037037037035E-2</v>
      </c>
      <c r="S2535" s="2"/>
      <c r="T2535" s="9">
        <f t="shared" si="433"/>
        <v>65853.658536585368</v>
      </c>
      <c r="U2535" s="2">
        <v>63415</v>
      </c>
      <c r="V2535" s="5">
        <f t="shared" si="434"/>
        <v>-2438.658536585368</v>
      </c>
      <c r="W2535" s="4">
        <f t="shared" si="435"/>
        <v>-3.7031481481481512E-2</v>
      </c>
      <c r="X2535" s="22">
        <f t="shared" si="436"/>
        <v>65196.736883616395</v>
      </c>
      <c r="Y2535" s="22">
        <f t="shared" si="437"/>
        <v>62782.405129057734</v>
      </c>
      <c r="Z2535" s="22">
        <f t="shared" si="439"/>
        <v>2574078.6102913669</v>
      </c>
      <c r="AA2535" s="11">
        <v>2227</v>
      </c>
      <c r="AB2535" s="2">
        <v>1991</v>
      </c>
      <c r="AC2535" s="2">
        <f t="shared" si="438"/>
        <v>25</v>
      </c>
      <c r="AD2535" s="2" t="s">
        <v>422</v>
      </c>
    </row>
    <row r="2536" spans="1:30" x14ac:dyDescent="0.2">
      <c r="A2536">
        <v>19</v>
      </c>
      <c r="B2536" s="2" t="s">
        <v>2407</v>
      </c>
      <c r="C2536" s="2" t="s">
        <v>22</v>
      </c>
      <c r="D2536" s="2" t="s">
        <v>23</v>
      </c>
      <c r="E2536" s="2" t="s">
        <v>2767</v>
      </c>
      <c r="F2536" s="2" t="s">
        <v>2776</v>
      </c>
      <c r="G2536" s="2">
        <v>128</v>
      </c>
      <c r="H2536" s="2">
        <v>149</v>
      </c>
      <c r="I2536" s="3">
        <v>42484</v>
      </c>
      <c r="J2536" s="3">
        <v>42501</v>
      </c>
      <c r="K2536" s="3" t="s">
        <v>2537</v>
      </c>
      <c r="L2536" s="17">
        <f t="shared" si="429"/>
        <v>256.52</v>
      </c>
      <c r="M2536" s="20">
        <f t="shared" si="430"/>
        <v>0.92854358334632781</v>
      </c>
      <c r="N2536" s="2">
        <v>17</v>
      </c>
      <c r="O2536" s="2">
        <v>7490000</v>
      </c>
      <c r="P2536" s="2">
        <v>7650000</v>
      </c>
      <c r="Q2536" s="2">
        <f t="shared" si="431"/>
        <v>160000</v>
      </c>
      <c r="R2536" s="4">
        <f t="shared" si="432"/>
        <v>2.1361815754339118E-2</v>
      </c>
      <c r="S2536" s="2"/>
      <c r="T2536" s="9">
        <f t="shared" si="433"/>
        <v>58515.625</v>
      </c>
      <c r="U2536" s="2">
        <v>59766</v>
      </c>
      <c r="V2536" s="5">
        <f t="shared" si="434"/>
        <v>1250.375</v>
      </c>
      <c r="W2536" s="4">
        <f t="shared" si="435"/>
        <v>2.136822429906542E-2</v>
      </c>
      <c r="X2536" s="22">
        <f t="shared" si="436"/>
        <v>54334.308119249959</v>
      </c>
      <c r="Y2536" s="22">
        <f t="shared" si="437"/>
        <v>55495.335802276626</v>
      </c>
      <c r="Z2536" s="22">
        <f t="shared" si="439"/>
        <v>7103402.9826914081</v>
      </c>
      <c r="AA2536" s="11">
        <v>1538</v>
      </c>
      <c r="AB2536" s="2">
        <v>1997</v>
      </c>
      <c r="AC2536" s="2">
        <f t="shared" si="438"/>
        <v>19</v>
      </c>
      <c r="AD2536" s="2" t="s">
        <v>75</v>
      </c>
    </row>
    <row r="2537" spans="1:30" x14ac:dyDescent="0.2">
      <c r="A2537">
        <v>22</v>
      </c>
      <c r="B2537" s="2" t="s">
        <v>2134</v>
      </c>
      <c r="C2537" s="2" t="s">
        <v>22</v>
      </c>
      <c r="D2537" s="2" t="s">
        <v>23</v>
      </c>
      <c r="E2537" s="2" t="s">
        <v>2767</v>
      </c>
      <c r="F2537" s="2" t="s">
        <v>2776</v>
      </c>
      <c r="G2537" s="2">
        <v>188</v>
      </c>
      <c r="H2537" s="2">
        <v>218</v>
      </c>
      <c r="I2537" s="3">
        <v>42504</v>
      </c>
      <c r="J2537" s="3">
        <v>42521</v>
      </c>
      <c r="K2537" s="3" t="s">
        <v>2537</v>
      </c>
      <c r="L2537" s="17">
        <f t="shared" si="429"/>
        <v>256.52</v>
      </c>
      <c r="M2537" s="20">
        <f t="shared" si="430"/>
        <v>0.92854358334632781</v>
      </c>
      <c r="N2537" s="2">
        <v>17</v>
      </c>
      <c r="O2537" s="2">
        <v>12950000</v>
      </c>
      <c r="P2537" s="2">
        <v>12500000</v>
      </c>
      <c r="Q2537" s="2">
        <f t="shared" si="431"/>
        <v>-450000</v>
      </c>
      <c r="R2537" s="4">
        <f t="shared" si="432"/>
        <v>-3.4749034749034749E-2</v>
      </c>
      <c r="S2537" s="2"/>
      <c r="T2537" s="9">
        <f t="shared" si="433"/>
        <v>68882.97872340426</v>
      </c>
      <c r="U2537" s="2">
        <v>66489</v>
      </c>
      <c r="V2537" s="5">
        <f t="shared" si="434"/>
        <v>-2393.9787234042597</v>
      </c>
      <c r="W2537" s="4">
        <f t="shared" si="435"/>
        <v>-3.4754285714285772E-2</v>
      </c>
      <c r="X2537" s="22">
        <f t="shared" si="436"/>
        <v>63960.847895398649</v>
      </c>
      <c r="Y2537" s="22">
        <f t="shared" si="437"/>
        <v>61737.93431311399</v>
      </c>
      <c r="Z2537" s="22">
        <f t="shared" si="439"/>
        <v>11606731.65086543</v>
      </c>
      <c r="AA2537" s="11">
        <v>1446</v>
      </c>
      <c r="AB2537" s="2">
        <v>1998</v>
      </c>
      <c r="AC2537" s="2">
        <f t="shared" si="438"/>
        <v>18</v>
      </c>
      <c r="AD2537" s="2" t="s">
        <v>96</v>
      </c>
    </row>
    <row r="2538" spans="1:30" x14ac:dyDescent="0.2">
      <c r="A2538">
        <v>24</v>
      </c>
      <c r="B2538" s="2" t="s">
        <v>702</v>
      </c>
      <c r="C2538" s="2" t="s">
        <v>22</v>
      </c>
      <c r="D2538" s="2" t="s">
        <v>23</v>
      </c>
      <c r="E2538" s="2" t="s">
        <v>2767</v>
      </c>
      <c r="F2538" s="2" t="s">
        <v>2776</v>
      </c>
      <c r="G2538" s="2">
        <v>49</v>
      </c>
      <c r="H2538" s="2">
        <v>55</v>
      </c>
      <c r="I2538" s="3">
        <v>42517</v>
      </c>
      <c r="J2538" s="3">
        <v>42534</v>
      </c>
      <c r="K2538" s="3" t="s">
        <v>2538</v>
      </c>
      <c r="L2538" s="17">
        <f t="shared" si="429"/>
        <v>259.83</v>
      </c>
      <c r="M2538" s="20">
        <f t="shared" si="430"/>
        <v>0.91671477504522192</v>
      </c>
      <c r="N2538" s="2">
        <v>17</v>
      </c>
      <c r="O2538" s="2">
        <v>3450000</v>
      </c>
      <c r="P2538" s="2">
        <v>3600000</v>
      </c>
      <c r="Q2538" s="2">
        <f t="shared" si="431"/>
        <v>150000</v>
      </c>
      <c r="R2538" s="4">
        <f t="shared" si="432"/>
        <v>4.3478260869565216E-2</v>
      </c>
      <c r="S2538" s="2"/>
      <c r="T2538" s="9">
        <f t="shared" si="433"/>
        <v>70408.163265306124</v>
      </c>
      <c r="U2538" s="2">
        <v>73469</v>
      </c>
      <c r="V2538" s="5">
        <f t="shared" si="434"/>
        <v>3060.8367346938758</v>
      </c>
      <c r="W2538" s="4">
        <f t="shared" si="435"/>
        <v>4.3472753623188379E-2</v>
      </c>
      <c r="X2538" s="22">
        <f t="shared" si="436"/>
        <v>64544.203549102363</v>
      </c>
      <c r="Y2538" s="22">
        <f t="shared" si="437"/>
        <v>67350.117807797404</v>
      </c>
      <c r="Z2538" s="22">
        <f t="shared" si="439"/>
        <v>3300155.7725820728</v>
      </c>
      <c r="AA2538" s="2">
        <v>792</v>
      </c>
      <c r="AB2538" s="2">
        <v>2001</v>
      </c>
      <c r="AC2538" s="2">
        <f t="shared" si="438"/>
        <v>15</v>
      </c>
      <c r="AD2538" s="2" t="s">
        <v>90</v>
      </c>
    </row>
    <row r="2539" spans="1:30" x14ac:dyDescent="0.2">
      <c r="A2539">
        <v>24</v>
      </c>
      <c r="B2539" s="2" t="s">
        <v>1824</v>
      </c>
      <c r="C2539" s="2" t="s">
        <v>22</v>
      </c>
      <c r="D2539" s="2" t="s">
        <v>23</v>
      </c>
      <c r="E2539" s="2" t="s">
        <v>2767</v>
      </c>
      <c r="F2539" s="2" t="s">
        <v>2776</v>
      </c>
      <c r="G2539" s="2">
        <v>79</v>
      </c>
      <c r="H2539" s="2"/>
      <c r="I2539" s="3">
        <v>42518</v>
      </c>
      <c r="J2539" s="3">
        <v>42535</v>
      </c>
      <c r="K2539" s="3" t="s">
        <v>2538</v>
      </c>
      <c r="L2539" s="17">
        <f t="shared" si="429"/>
        <v>259.83</v>
      </c>
      <c r="M2539" s="20">
        <f t="shared" si="430"/>
        <v>0.91671477504522192</v>
      </c>
      <c r="N2539" s="2">
        <v>17</v>
      </c>
      <c r="O2539" s="2">
        <v>3790000</v>
      </c>
      <c r="P2539" s="2">
        <v>3850000</v>
      </c>
      <c r="Q2539" s="2">
        <f t="shared" si="431"/>
        <v>60000</v>
      </c>
      <c r="R2539" s="4">
        <f t="shared" si="432"/>
        <v>1.5831134564643801E-2</v>
      </c>
      <c r="S2539" s="2">
        <v>29000</v>
      </c>
      <c r="T2539" s="9">
        <f t="shared" si="433"/>
        <v>48341.772151898731</v>
      </c>
      <c r="U2539" s="2">
        <v>49101</v>
      </c>
      <c r="V2539" s="5">
        <f t="shared" si="434"/>
        <v>759.22784810126905</v>
      </c>
      <c r="W2539" s="4">
        <f t="shared" si="435"/>
        <v>1.5705420267085692E-2</v>
      </c>
      <c r="X2539" s="22">
        <f t="shared" si="436"/>
        <v>44315.616783515216</v>
      </c>
      <c r="Y2539" s="22">
        <f t="shared" si="437"/>
        <v>45011.612169495442</v>
      </c>
      <c r="Z2539" s="22">
        <f t="shared" si="439"/>
        <v>3555917.3613901399</v>
      </c>
      <c r="AA2539" s="11">
        <v>37107</v>
      </c>
      <c r="AB2539" s="2">
        <v>1973</v>
      </c>
      <c r="AC2539" s="2">
        <f t="shared" si="438"/>
        <v>43</v>
      </c>
      <c r="AD2539" s="2" t="s">
        <v>186</v>
      </c>
    </row>
    <row r="2540" spans="1:30" x14ac:dyDescent="0.2">
      <c r="A2540">
        <v>35</v>
      </c>
      <c r="B2540" s="2" t="s">
        <v>2413</v>
      </c>
      <c r="C2540" s="2" t="s">
        <v>22</v>
      </c>
      <c r="D2540" s="2" t="s">
        <v>23</v>
      </c>
      <c r="E2540" s="2" t="s">
        <v>2767</v>
      </c>
      <c r="F2540" s="2" t="s">
        <v>2776</v>
      </c>
      <c r="G2540" s="2">
        <v>129</v>
      </c>
      <c r="H2540" s="2">
        <v>142</v>
      </c>
      <c r="I2540" s="3">
        <v>42595</v>
      </c>
      <c r="J2540" s="3">
        <v>42612</v>
      </c>
      <c r="K2540" s="3" t="s">
        <v>2540</v>
      </c>
      <c r="L2540" s="17">
        <f t="shared" si="429"/>
        <v>272.20999999999998</v>
      </c>
      <c r="M2540" s="20">
        <f t="shared" si="430"/>
        <v>0.87502296021454029</v>
      </c>
      <c r="N2540" s="2">
        <v>17</v>
      </c>
      <c r="O2540" s="2">
        <v>6590000</v>
      </c>
      <c r="P2540" s="2">
        <v>6800000</v>
      </c>
      <c r="Q2540" s="2">
        <f t="shared" si="431"/>
        <v>210000</v>
      </c>
      <c r="R2540" s="4">
        <f t="shared" si="432"/>
        <v>3.1866464339908952E-2</v>
      </c>
      <c r="S2540" s="2">
        <v>14288</v>
      </c>
      <c r="T2540" s="9">
        <f t="shared" si="433"/>
        <v>51196.031007751939</v>
      </c>
      <c r="U2540" s="2">
        <v>52824</v>
      </c>
      <c r="V2540" s="5">
        <f t="shared" si="434"/>
        <v>1627.9689922480611</v>
      </c>
      <c r="W2540" s="4">
        <f t="shared" si="435"/>
        <v>3.1798734398015331E-2</v>
      </c>
      <c r="X2540" s="22">
        <f t="shared" si="436"/>
        <v>44797.702603638492</v>
      </c>
      <c r="Y2540" s="22">
        <f t="shared" si="437"/>
        <v>46222.212850372875</v>
      </c>
      <c r="Z2540" s="22">
        <f t="shared" si="439"/>
        <v>5962665.4576981012</v>
      </c>
      <c r="AA2540" s="2"/>
      <c r="AB2540" s="2">
        <v>1976</v>
      </c>
      <c r="AC2540" s="2">
        <f t="shared" si="438"/>
        <v>40</v>
      </c>
      <c r="AD2540" s="2" t="s">
        <v>37</v>
      </c>
    </row>
    <row r="2541" spans="1:30" x14ac:dyDescent="0.2">
      <c r="A2541">
        <v>35</v>
      </c>
      <c r="B2541" s="2" t="s">
        <v>1793</v>
      </c>
      <c r="C2541" s="2" t="s">
        <v>22</v>
      </c>
      <c r="D2541" s="2" t="s">
        <v>23</v>
      </c>
      <c r="E2541" s="2" t="s">
        <v>2767</v>
      </c>
      <c r="F2541" s="2" t="s">
        <v>2776</v>
      </c>
      <c r="G2541" s="2">
        <v>78</v>
      </c>
      <c r="H2541" s="2">
        <v>84</v>
      </c>
      <c r="I2541" s="3">
        <v>42597</v>
      </c>
      <c r="J2541" s="3">
        <v>42614</v>
      </c>
      <c r="K2541" s="3" t="s">
        <v>2541</v>
      </c>
      <c r="L2541" s="17">
        <f t="shared" si="429"/>
        <v>275.91000000000003</v>
      </c>
      <c r="M2541" s="20">
        <f t="shared" si="430"/>
        <v>0.86328875357906554</v>
      </c>
      <c r="N2541" s="2">
        <v>17</v>
      </c>
      <c r="O2541" s="2">
        <v>5200000</v>
      </c>
      <c r="P2541" s="2">
        <v>5400000</v>
      </c>
      <c r="Q2541" s="2">
        <f t="shared" si="431"/>
        <v>200000</v>
      </c>
      <c r="R2541" s="4">
        <f t="shared" si="432"/>
        <v>3.8461538461538464E-2</v>
      </c>
      <c r="S2541" s="2">
        <v>264</v>
      </c>
      <c r="T2541" s="9">
        <f t="shared" si="433"/>
        <v>66670.051282051281</v>
      </c>
      <c r="U2541" s="2">
        <v>69234</v>
      </c>
      <c r="V2541" s="5">
        <f t="shared" si="434"/>
        <v>2563.9487179487187</v>
      </c>
      <c r="W2541" s="4">
        <f t="shared" si="435"/>
        <v>3.8457278322792852E-2</v>
      </c>
      <c r="X2541" s="22">
        <f t="shared" si="436"/>
        <v>57555.505472334429</v>
      </c>
      <c r="Y2541" s="22">
        <f t="shared" si="437"/>
        <v>59768.933565293024</v>
      </c>
      <c r="Z2541" s="22">
        <f t="shared" si="439"/>
        <v>4661976.8180928556</v>
      </c>
      <c r="AA2541" s="11">
        <v>3754</v>
      </c>
      <c r="AB2541" s="2">
        <v>2001</v>
      </c>
      <c r="AC2541" s="2">
        <f t="shared" si="438"/>
        <v>15</v>
      </c>
      <c r="AD2541" s="2" t="s">
        <v>103</v>
      </c>
    </row>
    <row r="2542" spans="1:30" x14ac:dyDescent="0.2">
      <c r="A2542">
        <v>40</v>
      </c>
      <c r="B2542" s="2" t="s">
        <v>2482</v>
      </c>
      <c r="C2542" s="2" t="s">
        <v>22</v>
      </c>
      <c r="D2542" s="2" t="s">
        <v>23</v>
      </c>
      <c r="E2542" s="2" t="s">
        <v>2767</v>
      </c>
      <c r="F2542" s="2" t="s">
        <v>2776</v>
      </c>
      <c r="G2542" s="2">
        <v>154</v>
      </c>
      <c r="H2542" s="2">
        <v>197</v>
      </c>
      <c r="I2542" s="3">
        <v>42630</v>
      </c>
      <c r="J2542" s="3">
        <v>42647</v>
      </c>
      <c r="K2542" s="3" t="s">
        <v>2542</v>
      </c>
      <c r="L2542" s="17">
        <f t="shared" si="429"/>
        <v>281.13</v>
      </c>
      <c r="M2542" s="20">
        <f t="shared" si="430"/>
        <v>0.84725927506847365</v>
      </c>
      <c r="N2542" s="2">
        <v>17</v>
      </c>
      <c r="O2542" s="2">
        <v>6300000</v>
      </c>
      <c r="P2542" s="2">
        <v>6200000</v>
      </c>
      <c r="Q2542" s="2">
        <f t="shared" si="431"/>
        <v>-100000</v>
      </c>
      <c r="R2542" s="4">
        <f t="shared" si="432"/>
        <v>-1.5873015873015872E-2</v>
      </c>
      <c r="S2542" s="2"/>
      <c r="T2542" s="9">
        <f t="shared" si="433"/>
        <v>40909.090909090912</v>
      </c>
      <c r="U2542" s="2">
        <v>40260</v>
      </c>
      <c r="V2542" s="5">
        <f t="shared" si="434"/>
        <v>-649.09090909091174</v>
      </c>
      <c r="W2542" s="4">
        <f t="shared" si="435"/>
        <v>-1.586666666666673E-2</v>
      </c>
      <c r="X2542" s="22">
        <f t="shared" si="436"/>
        <v>34660.606707346655</v>
      </c>
      <c r="Y2542" s="22">
        <f t="shared" si="437"/>
        <v>34110.658414256752</v>
      </c>
      <c r="Z2542" s="22">
        <f t="shared" si="439"/>
        <v>5253041.39579554</v>
      </c>
      <c r="AA2542" s="11">
        <v>1459</v>
      </c>
      <c r="AB2542" s="2">
        <v>1928</v>
      </c>
      <c r="AC2542" s="2">
        <f t="shared" si="438"/>
        <v>88</v>
      </c>
      <c r="AD2542" s="2" t="s">
        <v>27</v>
      </c>
    </row>
    <row r="2543" spans="1:30" x14ac:dyDescent="0.2">
      <c r="A2543">
        <v>42</v>
      </c>
      <c r="B2543" s="2" t="s">
        <v>241</v>
      </c>
      <c r="C2543" s="2" t="s">
        <v>22</v>
      </c>
      <c r="D2543" s="2" t="s">
        <v>23</v>
      </c>
      <c r="E2543" s="2" t="s">
        <v>2767</v>
      </c>
      <c r="F2543" s="2" t="s">
        <v>2776</v>
      </c>
      <c r="G2543" s="2">
        <v>33</v>
      </c>
      <c r="H2543" s="2">
        <v>40</v>
      </c>
      <c r="I2543" s="3">
        <v>42643</v>
      </c>
      <c r="J2543" s="3">
        <v>42660</v>
      </c>
      <c r="K2543" s="3" t="s">
        <v>2542</v>
      </c>
      <c r="L2543" s="17">
        <f t="shared" si="429"/>
        <v>281.13</v>
      </c>
      <c r="M2543" s="20">
        <f t="shared" si="430"/>
        <v>0.84725927506847365</v>
      </c>
      <c r="N2543" s="2">
        <v>17</v>
      </c>
      <c r="O2543" s="2">
        <v>2500000</v>
      </c>
      <c r="P2543" s="2">
        <v>2830000</v>
      </c>
      <c r="Q2543" s="2">
        <f t="shared" si="431"/>
        <v>330000</v>
      </c>
      <c r="R2543" s="4">
        <f t="shared" si="432"/>
        <v>0.13200000000000001</v>
      </c>
      <c r="S2543" s="2"/>
      <c r="T2543" s="9">
        <f t="shared" si="433"/>
        <v>75757.57575757576</v>
      </c>
      <c r="U2543" s="2">
        <v>85758</v>
      </c>
      <c r="V2543" s="5">
        <f t="shared" si="434"/>
        <v>10000.42424242424</v>
      </c>
      <c r="W2543" s="4">
        <f t="shared" si="435"/>
        <v>0.13200559999999997</v>
      </c>
      <c r="X2543" s="22">
        <f t="shared" si="436"/>
        <v>64186.30871730861</v>
      </c>
      <c r="Y2543" s="22">
        <f t="shared" si="437"/>
        <v>72659.26091132217</v>
      </c>
      <c r="Z2543" s="22">
        <f t="shared" si="439"/>
        <v>2397755.6100736316</v>
      </c>
      <c r="AA2543" s="2"/>
      <c r="AB2543" s="2">
        <v>1907</v>
      </c>
      <c r="AC2543" s="2">
        <f t="shared" si="438"/>
        <v>109</v>
      </c>
      <c r="AD2543" s="2" t="s">
        <v>102</v>
      </c>
    </row>
    <row r="2544" spans="1:30" x14ac:dyDescent="0.2">
      <c r="A2544">
        <v>45</v>
      </c>
      <c r="B2544" s="2" t="s">
        <v>2397</v>
      </c>
      <c r="C2544" s="2" t="s">
        <v>22</v>
      </c>
      <c r="D2544" s="2" t="s">
        <v>23</v>
      </c>
      <c r="E2544" s="2" t="s">
        <v>2767</v>
      </c>
      <c r="F2544" s="2" t="s">
        <v>2776</v>
      </c>
      <c r="G2544" s="2">
        <v>160</v>
      </c>
      <c r="H2544" s="2">
        <v>182</v>
      </c>
      <c r="I2544" s="3">
        <v>42667</v>
      </c>
      <c r="J2544" s="3">
        <v>42684</v>
      </c>
      <c r="K2544" s="3" t="s">
        <v>2543</v>
      </c>
      <c r="L2544" s="17">
        <f t="shared" si="429"/>
        <v>284.38</v>
      </c>
      <c r="M2544" s="20">
        <f t="shared" si="430"/>
        <v>0.83757648217174208</v>
      </c>
      <c r="N2544" s="2">
        <v>17</v>
      </c>
      <c r="O2544" s="2">
        <v>9500000</v>
      </c>
      <c r="P2544" s="2">
        <v>9150000</v>
      </c>
      <c r="Q2544" s="2">
        <f t="shared" si="431"/>
        <v>-350000</v>
      </c>
      <c r="R2544" s="4">
        <f t="shared" si="432"/>
        <v>-3.6842105263157891E-2</v>
      </c>
      <c r="S2544" s="2"/>
      <c r="T2544" s="9">
        <f t="shared" si="433"/>
        <v>59375</v>
      </c>
      <c r="U2544" s="2">
        <v>57188</v>
      </c>
      <c r="V2544" s="5">
        <f t="shared" si="434"/>
        <v>-2187</v>
      </c>
      <c r="W2544" s="4">
        <f t="shared" si="435"/>
        <v>-3.6833684210526317E-2</v>
      </c>
      <c r="X2544" s="22">
        <f t="shared" si="436"/>
        <v>49731.103628947189</v>
      </c>
      <c r="Y2544" s="22">
        <f t="shared" si="437"/>
        <v>47899.323862437588</v>
      </c>
      <c r="Z2544" s="22">
        <f t="shared" si="439"/>
        <v>7663891.8179900143</v>
      </c>
      <c r="AA2544" s="11">
        <v>15663</v>
      </c>
      <c r="AB2544" s="2">
        <v>1979</v>
      </c>
      <c r="AC2544" s="2">
        <f t="shared" si="438"/>
        <v>37</v>
      </c>
      <c r="AD2544" s="2" t="s">
        <v>67</v>
      </c>
    </row>
    <row r="2545" spans="1:30" x14ac:dyDescent="0.2">
      <c r="A2545">
        <v>4</v>
      </c>
      <c r="B2545" s="2" t="s">
        <v>1678</v>
      </c>
      <c r="C2545" s="2" t="s">
        <v>22</v>
      </c>
      <c r="D2545" s="2" t="s">
        <v>23</v>
      </c>
      <c r="E2545" s="2" t="s">
        <v>2767</v>
      </c>
      <c r="F2545" s="2" t="s">
        <v>2776</v>
      </c>
      <c r="G2545" s="2">
        <v>97</v>
      </c>
      <c r="H2545" s="2">
        <v>110</v>
      </c>
      <c r="I2545" s="3">
        <v>42378</v>
      </c>
      <c r="J2545" s="3">
        <v>42396</v>
      </c>
      <c r="K2545" s="3" t="s">
        <v>2533</v>
      </c>
      <c r="L2545" s="17">
        <f t="shared" si="429"/>
        <v>238.19</v>
      </c>
      <c r="M2545" s="20">
        <f t="shared" si="430"/>
        <v>1</v>
      </c>
      <c r="N2545" s="2">
        <v>18</v>
      </c>
      <c r="O2545" s="2">
        <v>5900000</v>
      </c>
      <c r="P2545" s="2">
        <v>6300000</v>
      </c>
      <c r="Q2545" s="2">
        <f t="shared" si="431"/>
        <v>400000</v>
      </c>
      <c r="R2545" s="4">
        <f t="shared" si="432"/>
        <v>6.7796610169491525E-2</v>
      </c>
      <c r="S2545" s="2"/>
      <c r="T2545" s="9">
        <f t="shared" si="433"/>
        <v>60824.742268041235</v>
      </c>
      <c r="U2545" s="2">
        <v>64948</v>
      </c>
      <c r="V2545" s="5">
        <f t="shared" si="434"/>
        <v>4123.2577319587654</v>
      </c>
      <c r="W2545" s="4">
        <f t="shared" si="435"/>
        <v>6.778915254237293E-2</v>
      </c>
      <c r="X2545" s="22">
        <f t="shared" si="436"/>
        <v>60824.742268041235</v>
      </c>
      <c r="Y2545" s="22">
        <f t="shared" si="437"/>
        <v>64948</v>
      </c>
      <c r="Z2545" s="22">
        <f t="shared" si="439"/>
        <v>6299956</v>
      </c>
      <c r="AA2545" s="11">
        <v>18884</v>
      </c>
      <c r="AB2545" s="2">
        <v>2006</v>
      </c>
      <c r="AC2545" s="2">
        <f t="shared" si="438"/>
        <v>10</v>
      </c>
      <c r="AD2545" s="2" t="s">
        <v>774</v>
      </c>
    </row>
    <row r="2546" spans="1:30" x14ac:dyDescent="0.2">
      <c r="A2546">
        <v>4</v>
      </c>
      <c r="B2546" s="2" t="s">
        <v>2391</v>
      </c>
      <c r="C2546" s="2" t="s">
        <v>22</v>
      </c>
      <c r="D2546" s="2" t="s">
        <v>23</v>
      </c>
      <c r="E2546" s="2" t="s">
        <v>2767</v>
      </c>
      <c r="F2546" s="2" t="s">
        <v>2776</v>
      </c>
      <c r="G2546" s="2">
        <v>125</v>
      </c>
      <c r="H2546" s="2">
        <v>136</v>
      </c>
      <c r="I2546" s="3">
        <v>42378</v>
      </c>
      <c r="J2546" s="3">
        <v>42396</v>
      </c>
      <c r="K2546" s="3" t="s">
        <v>2533</v>
      </c>
      <c r="L2546" s="17">
        <f t="shared" si="429"/>
        <v>238.19</v>
      </c>
      <c r="M2546" s="20">
        <f t="shared" si="430"/>
        <v>1</v>
      </c>
      <c r="N2546" s="2">
        <v>18</v>
      </c>
      <c r="O2546" s="2">
        <v>5800000</v>
      </c>
      <c r="P2546" s="2">
        <v>5275000</v>
      </c>
      <c r="Q2546" s="2">
        <f t="shared" si="431"/>
        <v>-525000</v>
      </c>
      <c r="R2546" s="4">
        <f t="shared" si="432"/>
        <v>-9.0517241379310345E-2</v>
      </c>
      <c r="S2546" s="2">
        <v>147000</v>
      </c>
      <c r="T2546" s="9">
        <f t="shared" si="433"/>
        <v>47576</v>
      </c>
      <c r="U2546" s="2">
        <v>43376</v>
      </c>
      <c r="V2546" s="5">
        <f t="shared" si="434"/>
        <v>-4200</v>
      </c>
      <c r="W2546" s="4">
        <f t="shared" si="435"/>
        <v>-8.8279804943669077E-2</v>
      </c>
      <c r="X2546" s="22">
        <f t="shared" si="436"/>
        <v>47576</v>
      </c>
      <c r="Y2546" s="22">
        <f t="shared" si="437"/>
        <v>43376</v>
      </c>
      <c r="Z2546" s="22">
        <f t="shared" si="439"/>
        <v>5422000</v>
      </c>
      <c r="AA2546" s="2"/>
      <c r="AB2546" s="2">
        <v>1977</v>
      </c>
      <c r="AC2546" s="2">
        <f t="shared" si="438"/>
        <v>39</v>
      </c>
      <c r="AD2546" s="2" t="s">
        <v>206</v>
      </c>
    </row>
    <row r="2547" spans="1:30" x14ac:dyDescent="0.2">
      <c r="A2547">
        <v>12</v>
      </c>
      <c r="B2547" s="2" t="s">
        <v>1444</v>
      </c>
      <c r="C2547" s="2" t="s">
        <v>22</v>
      </c>
      <c r="D2547" s="2" t="s">
        <v>23</v>
      </c>
      <c r="E2547" s="2" t="s">
        <v>2767</v>
      </c>
      <c r="F2547" s="2" t="s">
        <v>2776</v>
      </c>
      <c r="G2547" s="2">
        <v>68</v>
      </c>
      <c r="H2547" s="2">
        <v>75</v>
      </c>
      <c r="I2547" s="3">
        <v>42434</v>
      </c>
      <c r="J2547" s="3">
        <v>42452</v>
      </c>
      <c r="K2547" s="3" t="s">
        <v>2535</v>
      </c>
      <c r="L2547" s="17">
        <f t="shared" si="429"/>
        <v>245.99</v>
      </c>
      <c r="M2547" s="20">
        <f t="shared" si="430"/>
        <v>0.96829139395910402</v>
      </c>
      <c r="N2547" s="2">
        <v>18</v>
      </c>
      <c r="O2547" s="2">
        <v>4500000</v>
      </c>
      <c r="P2547" s="2">
        <v>4650000</v>
      </c>
      <c r="Q2547" s="2">
        <f t="shared" si="431"/>
        <v>150000</v>
      </c>
      <c r="R2547" s="4">
        <f t="shared" si="432"/>
        <v>3.3333333333333333E-2</v>
      </c>
      <c r="S2547" s="2"/>
      <c r="T2547" s="9">
        <f t="shared" si="433"/>
        <v>66176.470588235301</v>
      </c>
      <c r="U2547" s="2">
        <v>68382</v>
      </c>
      <c r="V2547" s="5">
        <f t="shared" si="434"/>
        <v>2205.529411764699</v>
      </c>
      <c r="W2547" s="4">
        <f t="shared" si="435"/>
        <v>3.3327999999999892E-2</v>
      </c>
      <c r="X2547" s="22">
        <f t="shared" si="436"/>
        <v>64078.106953176008</v>
      </c>
      <c r="Y2547" s="22">
        <f t="shared" si="437"/>
        <v>66213.702101711446</v>
      </c>
      <c r="Z2547" s="22">
        <f t="shared" si="439"/>
        <v>4502531.7429163782</v>
      </c>
      <c r="AA2547" s="11">
        <v>4884</v>
      </c>
      <c r="AB2547" s="2">
        <v>2005</v>
      </c>
      <c r="AC2547" s="2">
        <f t="shared" si="438"/>
        <v>11</v>
      </c>
      <c r="AD2547" s="2" t="s">
        <v>37</v>
      </c>
    </row>
    <row r="2548" spans="1:30" x14ac:dyDescent="0.2">
      <c r="A2548">
        <v>16</v>
      </c>
      <c r="B2548" s="2" t="s">
        <v>2076</v>
      </c>
      <c r="C2548" s="2" t="s">
        <v>22</v>
      </c>
      <c r="D2548" s="2" t="s">
        <v>23</v>
      </c>
      <c r="E2548" s="2" t="s">
        <v>2767</v>
      </c>
      <c r="F2548" s="2" t="s">
        <v>2776</v>
      </c>
      <c r="G2548" s="2">
        <v>92</v>
      </c>
      <c r="H2548" s="2">
        <v>102</v>
      </c>
      <c r="I2548" s="3">
        <v>42461</v>
      </c>
      <c r="J2548" s="3">
        <v>42479</v>
      </c>
      <c r="K2548" s="3" t="s">
        <v>2536</v>
      </c>
      <c r="L2548" s="17">
        <f t="shared" si="429"/>
        <v>250.79</v>
      </c>
      <c r="M2548" s="20">
        <f t="shared" si="430"/>
        <v>0.9497587623110969</v>
      </c>
      <c r="N2548" s="2">
        <v>18</v>
      </c>
      <c r="O2548" s="2">
        <v>4900000</v>
      </c>
      <c r="P2548" s="2">
        <v>4900000</v>
      </c>
      <c r="Q2548" s="2">
        <f t="shared" si="431"/>
        <v>0</v>
      </c>
      <c r="R2548" s="4">
        <f t="shared" si="432"/>
        <v>0</v>
      </c>
      <c r="S2548" s="2">
        <v>38196</v>
      </c>
      <c r="T2548" s="9">
        <f t="shared" si="433"/>
        <v>53676.043478260872</v>
      </c>
      <c r="U2548" s="2">
        <v>53676</v>
      </c>
      <c r="V2548" s="5">
        <f t="shared" si="434"/>
        <v>-4.3478260871779639E-2</v>
      </c>
      <c r="W2548" s="4">
        <f t="shared" si="435"/>
        <v>-8.1001240133111901E-7</v>
      </c>
      <c r="X2548" s="22">
        <f t="shared" si="436"/>
        <v>50979.292619669672</v>
      </c>
      <c r="Y2548" s="22">
        <f t="shared" si="437"/>
        <v>50979.251325810437</v>
      </c>
      <c r="Z2548" s="22">
        <f t="shared" si="439"/>
        <v>4690091.1219745604</v>
      </c>
      <c r="AA2548" s="11">
        <v>8750</v>
      </c>
      <c r="AB2548" s="2">
        <v>1976</v>
      </c>
      <c r="AC2548" s="2">
        <f t="shared" si="438"/>
        <v>40</v>
      </c>
      <c r="AD2548" s="2" t="s">
        <v>181</v>
      </c>
    </row>
    <row r="2549" spans="1:30" x14ac:dyDescent="0.2">
      <c r="A2549">
        <v>25</v>
      </c>
      <c r="B2549" s="2" t="s">
        <v>1163</v>
      </c>
      <c r="C2549" s="2" t="s">
        <v>22</v>
      </c>
      <c r="D2549" s="2" t="s">
        <v>23</v>
      </c>
      <c r="E2549" s="2" t="s">
        <v>2767</v>
      </c>
      <c r="F2549" s="2" t="s">
        <v>2776</v>
      </c>
      <c r="G2549" s="2">
        <v>60</v>
      </c>
      <c r="H2549" s="2">
        <v>68</v>
      </c>
      <c r="I2549" s="3">
        <v>42525</v>
      </c>
      <c r="J2549" s="3">
        <v>42543</v>
      </c>
      <c r="K2549" s="3" t="s">
        <v>2538</v>
      </c>
      <c r="L2549" s="17">
        <f t="shared" si="429"/>
        <v>259.83</v>
      </c>
      <c r="M2549" s="20">
        <f t="shared" si="430"/>
        <v>0.91671477504522192</v>
      </c>
      <c r="N2549" s="2">
        <v>18</v>
      </c>
      <c r="O2549" s="2">
        <v>3300000</v>
      </c>
      <c r="P2549" s="2">
        <v>3500000</v>
      </c>
      <c r="Q2549" s="2">
        <f t="shared" si="431"/>
        <v>200000</v>
      </c>
      <c r="R2549" s="4">
        <f t="shared" si="432"/>
        <v>6.0606060606060608E-2</v>
      </c>
      <c r="S2549" s="2">
        <v>83526</v>
      </c>
      <c r="T2549" s="9">
        <f t="shared" si="433"/>
        <v>56392.1</v>
      </c>
      <c r="U2549" s="2">
        <v>59725</v>
      </c>
      <c r="V2549" s="5">
        <f t="shared" si="434"/>
        <v>3332.9000000000015</v>
      </c>
      <c r="W2549" s="4">
        <f t="shared" si="435"/>
        <v>5.910225013787395E-2</v>
      </c>
      <c r="X2549" s="22">
        <f t="shared" si="436"/>
        <v>51695.471265827655</v>
      </c>
      <c r="Y2549" s="22">
        <f t="shared" si="437"/>
        <v>54750.78993957588</v>
      </c>
      <c r="Z2549" s="22">
        <f t="shared" si="439"/>
        <v>3285047.396374553</v>
      </c>
      <c r="AA2549" s="11">
        <v>31552</v>
      </c>
      <c r="AB2549" s="2">
        <v>1980</v>
      </c>
      <c r="AC2549" s="2">
        <f t="shared" si="438"/>
        <v>36</v>
      </c>
      <c r="AD2549" s="2" t="s">
        <v>46</v>
      </c>
    </row>
    <row r="2550" spans="1:30" x14ac:dyDescent="0.2">
      <c r="A2550">
        <v>48</v>
      </c>
      <c r="B2550" s="2" t="s">
        <v>2279</v>
      </c>
      <c r="C2550" s="2" t="s">
        <v>22</v>
      </c>
      <c r="D2550" s="2" t="s">
        <v>23</v>
      </c>
      <c r="E2550" s="2" t="s">
        <v>2767</v>
      </c>
      <c r="F2550" s="2" t="s">
        <v>2776</v>
      </c>
      <c r="G2550" s="2">
        <v>108</v>
      </c>
      <c r="H2550" s="2">
        <v>118</v>
      </c>
      <c r="I2550" s="3">
        <v>42686</v>
      </c>
      <c r="J2550" s="3">
        <v>42704</v>
      </c>
      <c r="K2550" s="3" t="s">
        <v>2543</v>
      </c>
      <c r="L2550" s="17">
        <f t="shared" si="429"/>
        <v>284.38</v>
      </c>
      <c r="M2550" s="20">
        <f t="shared" si="430"/>
        <v>0.83757648217174208</v>
      </c>
      <c r="N2550" s="2">
        <v>18</v>
      </c>
      <c r="O2550" s="2">
        <v>7950000</v>
      </c>
      <c r="P2550" s="2">
        <v>7900000</v>
      </c>
      <c r="Q2550" s="2">
        <f t="shared" si="431"/>
        <v>-50000</v>
      </c>
      <c r="R2550" s="4">
        <f t="shared" si="432"/>
        <v>-6.2893081761006293E-3</v>
      </c>
      <c r="S2550" s="2"/>
      <c r="T2550" s="9">
        <f t="shared" si="433"/>
        <v>73611.111111111109</v>
      </c>
      <c r="U2550" s="2">
        <v>73148</v>
      </c>
      <c r="V2550" s="5">
        <f t="shared" si="434"/>
        <v>-463.11111111110949</v>
      </c>
      <c r="W2550" s="4">
        <f t="shared" si="435"/>
        <v>-6.2913207547169595E-3</v>
      </c>
      <c r="X2550" s="22">
        <f t="shared" si="436"/>
        <v>61654.935493197678</v>
      </c>
      <c r="Y2550" s="22">
        <f t="shared" si="437"/>
        <v>61267.04451789859</v>
      </c>
      <c r="Z2550" s="22">
        <f t="shared" si="439"/>
        <v>6616840.8079330474</v>
      </c>
      <c r="AA2550" s="11">
        <v>1952</v>
      </c>
      <c r="AB2550" s="2">
        <v>2011</v>
      </c>
      <c r="AC2550" s="2">
        <f t="shared" si="438"/>
        <v>5</v>
      </c>
      <c r="AD2550" s="2" t="s">
        <v>494</v>
      </c>
    </row>
    <row r="2551" spans="1:30" x14ac:dyDescent="0.2">
      <c r="A2551">
        <v>4</v>
      </c>
      <c r="B2551" s="2" t="s">
        <v>2486</v>
      </c>
      <c r="C2551" s="2" t="s">
        <v>22</v>
      </c>
      <c r="D2551" s="2" t="s">
        <v>23</v>
      </c>
      <c r="E2551" s="2" t="s">
        <v>2767</v>
      </c>
      <c r="F2551" s="2" t="s">
        <v>2776</v>
      </c>
      <c r="G2551" s="2">
        <v>158</v>
      </c>
      <c r="H2551" s="2">
        <v>174</v>
      </c>
      <c r="I2551" s="3">
        <v>42377</v>
      </c>
      <c r="J2551" s="3">
        <v>42396</v>
      </c>
      <c r="K2551" s="3" t="s">
        <v>2533</v>
      </c>
      <c r="L2551" s="17">
        <f t="shared" si="429"/>
        <v>238.19</v>
      </c>
      <c r="M2551" s="20">
        <f t="shared" si="430"/>
        <v>1</v>
      </c>
      <c r="N2551" s="2">
        <v>19</v>
      </c>
      <c r="O2551" s="2">
        <v>10900000</v>
      </c>
      <c r="P2551" s="2">
        <v>11600000</v>
      </c>
      <c r="Q2551" s="2">
        <f t="shared" si="431"/>
        <v>700000</v>
      </c>
      <c r="R2551" s="4">
        <f t="shared" si="432"/>
        <v>6.4220183486238536E-2</v>
      </c>
      <c r="S2551" s="2">
        <v>87000</v>
      </c>
      <c r="T2551" s="9">
        <f t="shared" si="433"/>
        <v>69537.974683544307</v>
      </c>
      <c r="U2551" s="2">
        <v>73968</v>
      </c>
      <c r="V2551" s="5">
        <f t="shared" si="434"/>
        <v>4430.0253164556925</v>
      </c>
      <c r="W2551" s="4">
        <f t="shared" si="435"/>
        <v>6.3706562300901007E-2</v>
      </c>
      <c r="X2551" s="22">
        <f t="shared" si="436"/>
        <v>69537.974683544307</v>
      </c>
      <c r="Y2551" s="22">
        <f t="shared" si="437"/>
        <v>73968</v>
      </c>
      <c r="Z2551" s="22">
        <f t="shared" si="439"/>
        <v>11686944</v>
      </c>
      <c r="AA2551" s="11">
        <v>6841</v>
      </c>
      <c r="AB2551" s="2">
        <v>1994</v>
      </c>
      <c r="AC2551" s="2">
        <f t="shared" si="438"/>
        <v>22</v>
      </c>
      <c r="AD2551" s="2" t="s">
        <v>67</v>
      </c>
    </row>
    <row r="2552" spans="1:30" x14ac:dyDescent="0.2">
      <c r="A2552">
        <v>16</v>
      </c>
      <c r="B2552" s="2" t="s">
        <v>2492</v>
      </c>
      <c r="C2552" s="2" t="s">
        <v>22</v>
      </c>
      <c r="D2552" s="2" t="s">
        <v>23</v>
      </c>
      <c r="E2552" s="2" t="s">
        <v>2767</v>
      </c>
      <c r="F2552" s="2" t="s">
        <v>2776</v>
      </c>
      <c r="G2552" s="2">
        <v>161</v>
      </c>
      <c r="H2552" s="2">
        <v>175</v>
      </c>
      <c r="I2552" s="3">
        <v>42461</v>
      </c>
      <c r="J2552" s="3">
        <v>42480</v>
      </c>
      <c r="K2552" s="3" t="s">
        <v>2536</v>
      </c>
      <c r="L2552" s="17">
        <f t="shared" si="429"/>
        <v>250.79</v>
      </c>
      <c r="M2552" s="20">
        <f t="shared" si="430"/>
        <v>0.9497587623110969</v>
      </c>
      <c r="N2552" s="2">
        <v>19</v>
      </c>
      <c r="O2552" s="2">
        <v>8700000</v>
      </c>
      <c r="P2552" s="2">
        <v>9000000</v>
      </c>
      <c r="Q2552" s="2">
        <f t="shared" si="431"/>
        <v>300000</v>
      </c>
      <c r="R2552" s="4">
        <f t="shared" si="432"/>
        <v>3.4482758620689655E-2</v>
      </c>
      <c r="S2552" s="2">
        <v>84000</v>
      </c>
      <c r="T2552" s="9">
        <f t="shared" si="433"/>
        <v>54559.006211180124</v>
      </c>
      <c r="U2552" s="2">
        <v>56422</v>
      </c>
      <c r="V2552" s="5">
        <f t="shared" si="434"/>
        <v>1862.9937888198765</v>
      </c>
      <c r="W2552" s="4">
        <f t="shared" si="435"/>
        <v>3.414640255009109E-2</v>
      </c>
      <c r="X2552" s="22">
        <f t="shared" si="436"/>
        <v>51817.894212053885</v>
      </c>
      <c r="Y2552" s="22">
        <f t="shared" si="437"/>
        <v>53587.288887116709</v>
      </c>
      <c r="Z2552" s="22">
        <f t="shared" si="439"/>
        <v>8627553.5108257905</v>
      </c>
      <c r="AA2552" s="11">
        <v>17187</v>
      </c>
      <c r="AB2552" s="2">
        <v>1929</v>
      </c>
      <c r="AC2552" s="2">
        <f t="shared" si="438"/>
        <v>87</v>
      </c>
      <c r="AD2552" s="2" t="s">
        <v>209</v>
      </c>
    </row>
    <row r="2553" spans="1:30" x14ac:dyDescent="0.2">
      <c r="A2553">
        <v>24</v>
      </c>
      <c r="B2553" s="2" t="s">
        <v>1284</v>
      </c>
      <c r="C2553" s="2" t="s">
        <v>22</v>
      </c>
      <c r="D2553" s="2" t="s">
        <v>23</v>
      </c>
      <c r="E2553" s="2" t="s">
        <v>2767</v>
      </c>
      <c r="F2553" s="2" t="s">
        <v>2776</v>
      </c>
      <c r="G2553" s="2">
        <v>69</v>
      </c>
      <c r="H2553" s="2">
        <v>78</v>
      </c>
      <c r="I2553" s="3">
        <v>42517</v>
      </c>
      <c r="J2553" s="3">
        <v>42536</v>
      </c>
      <c r="K2553" s="3" t="s">
        <v>2538</v>
      </c>
      <c r="L2553" s="17">
        <f t="shared" si="429"/>
        <v>259.83</v>
      </c>
      <c r="M2553" s="20">
        <f t="shared" si="430"/>
        <v>0.91671477504522192</v>
      </c>
      <c r="N2553" s="2">
        <v>19</v>
      </c>
      <c r="O2553" s="2">
        <v>4390000</v>
      </c>
      <c r="P2553" s="2">
        <v>4100000</v>
      </c>
      <c r="Q2553" s="2">
        <f t="shared" si="431"/>
        <v>-290000</v>
      </c>
      <c r="R2553" s="4">
        <f t="shared" si="432"/>
        <v>-6.6059225512528477E-2</v>
      </c>
      <c r="S2553" s="2"/>
      <c r="T2553" s="9">
        <f t="shared" si="433"/>
        <v>63623.188405797104</v>
      </c>
      <c r="U2553" s="2">
        <v>59420</v>
      </c>
      <c r="V2553" s="5">
        <f t="shared" si="434"/>
        <v>-4203.1884057971038</v>
      </c>
      <c r="W2553" s="4">
        <f t="shared" si="435"/>
        <v>-6.6063781321184539E-2</v>
      </c>
      <c r="X2553" s="22">
        <f t="shared" si="436"/>
        <v>58324.316847080067</v>
      </c>
      <c r="Y2553" s="22">
        <f t="shared" si="437"/>
        <v>54471.191933187089</v>
      </c>
      <c r="Z2553" s="22">
        <f t="shared" si="439"/>
        <v>3758512.2433899092</v>
      </c>
      <c r="AA2553" s="11">
        <v>2021</v>
      </c>
      <c r="AB2553" s="2">
        <v>1996</v>
      </c>
      <c r="AC2553" s="2">
        <f t="shared" si="438"/>
        <v>20</v>
      </c>
      <c r="AD2553" s="2" t="s">
        <v>37</v>
      </c>
    </row>
    <row r="2554" spans="1:30" x14ac:dyDescent="0.2">
      <c r="A2554">
        <v>26</v>
      </c>
      <c r="B2554" s="2" t="s">
        <v>1058</v>
      </c>
      <c r="C2554" s="2" t="s">
        <v>22</v>
      </c>
      <c r="D2554" s="2" t="s">
        <v>23</v>
      </c>
      <c r="E2554" s="2" t="s">
        <v>2767</v>
      </c>
      <c r="F2554" s="2" t="s">
        <v>2776</v>
      </c>
      <c r="G2554" s="2">
        <v>57</v>
      </c>
      <c r="H2554" s="2">
        <v>63</v>
      </c>
      <c r="I2554" s="3">
        <v>42531</v>
      </c>
      <c r="J2554" s="3">
        <v>42550</v>
      </c>
      <c r="K2554" s="3" t="s">
        <v>2538</v>
      </c>
      <c r="L2554" s="17">
        <f t="shared" si="429"/>
        <v>259.83</v>
      </c>
      <c r="M2554" s="20">
        <f t="shared" si="430"/>
        <v>0.91671477504522192</v>
      </c>
      <c r="N2554" s="2">
        <v>19</v>
      </c>
      <c r="O2554" s="2">
        <v>3600000</v>
      </c>
      <c r="P2554" s="2">
        <v>3675000</v>
      </c>
      <c r="Q2554" s="2">
        <f t="shared" si="431"/>
        <v>75000</v>
      </c>
      <c r="R2554" s="4">
        <f t="shared" si="432"/>
        <v>2.0833333333333332E-2</v>
      </c>
      <c r="S2554" s="2"/>
      <c r="T2554" s="9">
        <f t="shared" si="433"/>
        <v>63157.894736842107</v>
      </c>
      <c r="U2554" s="2">
        <v>64474</v>
      </c>
      <c r="V2554" s="5">
        <f t="shared" si="434"/>
        <v>1316.1052631578932</v>
      </c>
      <c r="W2554" s="4">
        <f t="shared" si="435"/>
        <v>2.0838333333333309E-2</v>
      </c>
      <c r="X2554" s="22">
        <f t="shared" si="436"/>
        <v>57897.775266014018</v>
      </c>
      <c r="Y2554" s="22">
        <f t="shared" si="437"/>
        <v>59104.268406265641</v>
      </c>
      <c r="Z2554" s="22">
        <f t="shared" si="439"/>
        <v>3368943.2991571417</v>
      </c>
      <c r="AA2554" s="11">
        <v>4884</v>
      </c>
      <c r="AB2554" s="2">
        <v>2005</v>
      </c>
      <c r="AC2554" s="2">
        <f t="shared" si="438"/>
        <v>11</v>
      </c>
      <c r="AD2554" s="2" t="s">
        <v>46</v>
      </c>
    </row>
    <row r="2555" spans="1:30" x14ac:dyDescent="0.2">
      <c r="A2555">
        <v>21</v>
      </c>
      <c r="B2555" s="2" t="s">
        <v>702</v>
      </c>
      <c r="C2555" s="2" t="s">
        <v>22</v>
      </c>
      <c r="D2555" s="2" t="s">
        <v>23</v>
      </c>
      <c r="E2555" s="2" t="s">
        <v>2767</v>
      </c>
      <c r="F2555" s="2" t="s">
        <v>2776</v>
      </c>
      <c r="G2555" s="2">
        <v>92</v>
      </c>
      <c r="H2555" s="2">
        <v>108</v>
      </c>
      <c r="I2555" s="3">
        <v>42494</v>
      </c>
      <c r="J2555" s="3">
        <v>42514</v>
      </c>
      <c r="K2555" s="3" t="s">
        <v>2537</v>
      </c>
      <c r="L2555" s="17">
        <f t="shared" si="429"/>
        <v>256.52</v>
      </c>
      <c r="M2555" s="20">
        <f t="shared" si="430"/>
        <v>0.92854358334632781</v>
      </c>
      <c r="N2555" s="2">
        <v>20</v>
      </c>
      <c r="O2555" s="2">
        <v>5800000</v>
      </c>
      <c r="P2555" s="2">
        <v>5700000</v>
      </c>
      <c r="Q2555" s="2">
        <f t="shared" si="431"/>
        <v>-100000</v>
      </c>
      <c r="R2555" s="4">
        <f t="shared" si="432"/>
        <v>-1.7241379310344827E-2</v>
      </c>
      <c r="S2555" s="2"/>
      <c r="T2555" s="9">
        <f t="shared" si="433"/>
        <v>63043.478260869568</v>
      </c>
      <c r="U2555" s="2">
        <v>61957</v>
      </c>
      <c r="V2555" s="5">
        <f t="shared" si="434"/>
        <v>-1086.4782608695677</v>
      </c>
      <c r="W2555" s="4">
        <f t="shared" si="435"/>
        <v>-1.7233793103448317E-2</v>
      </c>
      <c r="X2555" s="22">
        <f t="shared" si="436"/>
        <v>58538.617210964148</v>
      </c>
      <c r="Y2555" s="22">
        <f t="shared" si="437"/>
        <v>57529.774793388431</v>
      </c>
      <c r="Z2555" s="22">
        <f t="shared" si="439"/>
        <v>5292739.2809917359</v>
      </c>
      <c r="AA2555" s="2">
        <v>792</v>
      </c>
      <c r="AB2555" s="2">
        <v>1995</v>
      </c>
      <c r="AC2555" s="2">
        <f t="shared" si="438"/>
        <v>21</v>
      </c>
      <c r="AD2555" s="2" t="s">
        <v>90</v>
      </c>
    </row>
    <row r="2556" spans="1:30" x14ac:dyDescent="0.2">
      <c r="A2556">
        <v>7</v>
      </c>
      <c r="B2556" s="2" t="s">
        <v>2494</v>
      </c>
      <c r="C2556" s="2" t="s">
        <v>22</v>
      </c>
      <c r="D2556" s="2" t="s">
        <v>23</v>
      </c>
      <c r="E2556" s="2" t="s">
        <v>2767</v>
      </c>
      <c r="F2556" s="2" t="s">
        <v>2776</v>
      </c>
      <c r="G2556" s="2">
        <v>163</v>
      </c>
      <c r="H2556" s="2">
        <v>180</v>
      </c>
      <c r="I2556" s="3">
        <v>42398</v>
      </c>
      <c r="J2556" s="3">
        <v>42419</v>
      </c>
      <c r="K2556" s="3" t="s">
        <v>2534</v>
      </c>
      <c r="L2556" s="17">
        <f t="shared" si="429"/>
        <v>240.59</v>
      </c>
      <c r="M2556" s="20">
        <f t="shared" si="430"/>
        <v>0.99002452304750821</v>
      </c>
      <c r="N2556" s="2">
        <v>21</v>
      </c>
      <c r="O2556" s="2">
        <v>12000000</v>
      </c>
      <c r="P2556" s="2">
        <v>12600000</v>
      </c>
      <c r="Q2556" s="2">
        <f t="shared" si="431"/>
        <v>600000</v>
      </c>
      <c r="R2556" s="4">
        <f t="shared" si="432"/>
        <v>0.05</v>
      </c>
      <c r="S2556" s="2">
        <v>9601</v>
      </c>
      <c r="T2556" s="9">
        <f t="shared" si="433"/>
        <v>73678.533742331289</v>
      </c>
      <c r="U2556" s="2">
        <v>77360</v>
      </c>
      <c r="V2556" s="5">
        <f t="shared" si="434"/>
        <v>3681.4662576687115</v>
      </c>
      <c r="W2556" s="4">
        <f t="shared" si="435"/>
        <v>4.9966605884741715E-2</v>
      </c>
      <c r="X2556" s="22">
        <f t="shared" si="436"/>
        <v>72943.555227091274</v>
      </c>
      <c r="Y2556" s="22">
        <f t="shared" si="437"/>
        <v>76588.297102955228</v>
      </c>
      <c r="Z2556" s="22">
        <f t="shared" si="439"/>
        <v>12483892.427781703</v>
      </c>
      <c r="AA2556" s="11">
        <v>7217</v>
      </c>
      <c r="AB2556" s="2">
        <v>1994</v>
      </c>
      <c r="AC2556" s="2">
        <f t="shared" si="438"/>
        <v>22</v>
      </c>
      <c r="AD2556" s="2" t="s">
        <v>108</v>
      </c>
    </row>
    <row r="2557" spans="1:30" x14ac:dyDescent="0.2">
      <c r="A2557">
        <v>7</v>
      </c>
      <c r="B2557" s="2" t="s">
        <v>2177</v>
      </c>
      <c r="C2557" s="2" t="s">
        <v>22</v>
      </c>
      <c r="D2557" s="2" t="s">
        <v>23</v>
      </c>
      <c r="E2557" s="2" t="s">
        <v>2767</v>
      </c>
      <c r="F2557" s="2" t="s">
        <v>2776</v>
      </c>
      <c r="G2557" s="2">
        <v>100</v>
      </c>
      <c r="H2557" s="2">
        <v>110</v>
      </c>
      <c r="I2557" s="3">
        <v>42398</v>
      </c>
      <c r="J2557" s="3">
        <v>42419</v>
      </c>
      <c r="K2557" s="3" t="s">
        <v>2534</v>
      </c>
      <c r="L2557" s="17">
        <f t="shared" si="429"/>
        <v>240.59</v>
      </c>
      <c r="M2557" s="20">
        <f t="shared" si="430"/>
        <v>0.99002452304750821</v>
      </c>
      <c r="N2557" s="2">
        <v>21</v>
      </c>
      <c r="O2557" s="2">
        <v>5950000</v>
      </c>
      <c r="P2557" s="2">
        <v>5825000</v>
      </c>
      <c r="Q2557" s="2">
        <f t="shared" si="431"/>
        <v>-125000</v>
      </c>
      <c r="R2557" s="4">
        <f t="shared" si="432"/>
        <v>-2.100840336134454E-2</v>
      </c>
      <c r="S2557" s="2"/>
      <c r="T2557" s="9">
        <f t="shared" si="433"/>
        <v>59500</v>
      </c>
      <c r="U2557" s="2">
        <v>58250</v>
      </c>
      <c r="V2557" s="5">
        <f t="shared" si="434"/>
        <v>-1250</v>
      </c>
      <c r="W2557" s="4">
        <f t="shared" si="435"/>
        <v>-2.100840336134454E-2</v>
      </c>
      <c r="X2557" s="22">
        <f t="shared" si="436"/>
        <v>58906.459121326741</v>
      </c>
      <c r="Y2557" s="22">
        <f t="shared" si="437"/>
        <v>57668.928467517355</v>
      </c>
      <c r="Z2557" s="22">
        <f t="shared" si="439"/>
        <v>5766892.8467517355</v>
      </c>
      <c r="AA2557" s="11">
        <v>2824</v>
      </c>
      <c r="AB2557" s="2">
        <v>1990</v>
      </c>
      <c r="AC2557" s="2">
        <f t="shared" si="438"/>
        <v>26</v>
      </c>
      <c r="AD2557" s="2" t="s">
        <v>1370</v>
      </c>
    </row>
    <row r="2558" spans="1:30" x14ac:dyDescent="0.2">
      <c r="A2558">
        <v>43</v>
      </c>
      <c r="B2558" s="2" t="s">
        <v>1730</v>
      </c>
      <c r="C2558" s="2" t="s">
        <v>22</v>
      </c>
      <c r="D2558" s="2" t="s">
        <v>23</v>
      </c>
      <c r="E2558" s="2" t="s">
        <v>2767</v>
      </c>
      <c r="F2558" s="2" t="s">
        <v>2776</v>
      </c>
      <c r="G2558" s="2">
        <v>76</v>
      </c>
      <c r="H2558" s="2">
        <v>80</v>
      </c>
      <c r="I2558" s="3">
        <v>42645</v>
      </c>
      <c r="J2558" s="3">
        <v>42667</v>
      </c>
      <c r="K2558" s="3" t="s">
        <v>2542</v>
      </c>
      <c r="L2558" s="17">
        <f t="shared" si="429"/>
        <v>281.13</v>
      </c>
      <c r="M2558" s="20">
        <f t="shared" si="430"/>
        <v>0.84725927506847365</v>
      </c>
      <c r="N2558" s="2">
        <v>22</v>
      </c>
      <c r="O2558" s="2">
        <v>5500000</v>
      </c>
      <c r="P2558" s="2">
        <v>5400000</v>
      </c>
      <c r="Q2558" s="2">
        <f t="shared" si="431"/>
        <v>-100000</v>
      </c>
      <c r="R2558" s="4">
        <f t="shared" si="432"/>
        <v>-1.8181818181818181E-2</v>
      </c>
      <c r="S2558" s="2"/>
      <c r="T2558" s="9">
        <f t="shared" si="433"/>
        <v>72368.421052631573</v>
      </c>
      <c r="U2558" s="2">
        <v>71053</v>
      </c>
      <c r="V2558" s="5">
        <f t="shared" si="434"/>
        <v>-1315.4210526315728</v>
      </c>
      <c r="W2558" s="4">
        <f t="shared" si="435"/>
        <v>-1.8176727272727188E-2</v>
      </c>
      <c r="X2558" s="22">
        <f t="shared" si="436"/>
        <v>61314.815958902691</v>
      </c>
      <c r="Y2558" s="22">
        <f t="shared" si="437"/>
        <v>60200.31327144026</v>
      </c>
      <c r="Z2558" s="22">
        <f t="shared" si="439"/>
        <v>4575223.8086294597</v>
      </c>
      <c r="AA2558" s="11">
        <v>1236</v>
      </c>
      <c r="AB2558" s="2">
        <v>1906</v>
      </c>
      <c r="AC2558" s="2">
        <f t="shared" si="438"/>
        <v>110</v>
      </c>
      <c r="AD2558" s="2" t="s">
        <v>127</v>
      </c>
    </row>
    <row r="2559" spans="1:30" x14ac:dyDescent="0.2">
      <c r="A2559">
        <v>43</v>
      </c>
      <c r="B2559" s="2" t="s">
        <v>1800</v>
      </c>
      <c r="C2559" s="2" t="s">
        <v>22</v>
      </c>
      <c r="D2559" s="2" t="s">
        <v>23</v>
      </c>
      <c r="E2559" s="2" t="s">
        <v>2767</v>
      </c>
      <c r="F2559" s="2" t="s">
        <v>2776</v>
      </c>
      <c r="G2559" s="2">
        <v>78</v>
      </c>
      <c r="H2559" s="2">
        <v>94</v>
      </c>
      <c r="I2559" s="3">
        <v>42648</v>
      </c>
      <c r="J2559" s="3">
        <v>42670</v>
      </c>
      <c r="K2559" s="3" t="s">
        <v>2542</v>
      </c>
      <c r="L2559" s="17">
        <f t="shared" si="429"/>
        <v>281.13</v>
      </c>
      <c r="M2559" s="20">
        <f t="shared" si="430"/>
        <v>0.84725927506847365</v>
      </c>
      <c r="N2559" s="2">
        <v>22</v>
      </c>
      <c r="O2559" s="2">
        <v>4150000</v>
      </c>
      <c r="P2559" s="2">
        <v>4150000</v>
      </c>
      <c r="Q2559" s="2">
        <f t="shared" si="431"/>
        <v>0</v>
      </c>
      <c r="R2559" s="4">
        <f t="shared" si="432"/>
        <v>0</v>
      </c>
      <c r="S2559" s="2">
        <v>52000</v>
      </c>
      <c r="T2559" s="9">
        <f t="shared" si="433"/>
        <v>53871.794871794875</v>
      </c>
      <c r="U2559" s="2">
        <v>53872</v>
      </c>
      <c r="V2559" s="5">
        <f t="shared" si="434"/>
        <v>0.20512820512522012</v>
      </c>
      <c r="W2559" s="4">
        <f t="shared" si="435"/>
        <v>3.8077106139379266E-6</v>
      </c>
      <c r="X2559" s="22">
        <f t="shared" si="436"/>
        <v>45643.377869714444</v>
      </c>
      <c r="Y2559" s="22">
        <f t="shared" si="437"/>
        <v>45643.551666488813</v>
      </c>
      <c r="Z2559" s="22">
        <f t="shared" si="439"/>
        <v>3560197.0299861273</v>
      </c>
      <c r="AA2559" s="2"/>
      <c r="AB2559" s="2">
        <v>1982</v>
      </c>
      <c r="AC2559" s="2">
        <f t="shared" si="438"/>
        <v>34</v>
      </c>
      <c r="AD2559" s="2" t="s">
        <v>1327</v>
      </c>
    </row>
    <row r="2560" spans="1:30" x14ac:dyDescent="0.2">
      <c r="A2560">
        <v>47</v>
      </c>
      <c r="B2560" s="2" t="s">
        <v>1027</v>
      </c>
      <c r="C2560" s="2" t="s">
        <v>22</v>
      </c>
      <c r="D2560" s="2" t="s">
        <v>23</v>
      </c>
      <c r="E2560" s="2" t="s">
        <v>2767</v>
      </c>
      <c r="F2560" s="2" t="s">
        <v>2776</v>
      </c>
      <c r="G2560" s="2">
        <v>56</v>
      </c>
      <c r="H2560" s="2">
        <v>63</v>
      </c>
      <c r="I2560" s="3">
        <v>42675</v>
      </c>
      <c r="J2560" s="3">
        <v>42697</v>
      </c>
      <c r="K2560" s="3" t="s">
        <v>2543</v>
      </c>
      <c r="L2560" s="17">
        <f t="shared" si="429"/>
        <v>284.38</v>
      </c>
      <c r="M2560" s="20">
        <f t="shared" si="430"/>
        <v>0.83757648217174208</v>
      </c>
      <c r="N2560" s="2">
        <v>22</v>
      </c>
      <c r="O2560" s="2">
        <v>3600000</v>
      </c>
      <c r="P2560" s="2">
        <v>3960000</v>
      </c>
      <c r="Q2560" s="2">
        <f t="shared" si="431"/>
        <v>360000</v>
      </c>
      <c r="R2560" s="4">
        <f t="shared" si="432"/>
        <v>0.1</v>
      </c>
      <c r="S2560" s="2"/>
      <c r="T2560" s="9">
        <f t="shared" si="433"/>
        <v>64285.714285714283</v>
      </c>
      <c r="U2560" s="2">
        <v>70714</v>
      </c>
      <c r="V2560" s="5">
        <f t="shared" si="434"/>
        <v>6428.2857142857174</v>
      </c>
      <c r="W2560" s="4">
        <f t="shared" si="435"/>
        <v>9.9995555555555615E-2</v>
      </c>
      <c r="X2560" s="22">
        <f t="shared" si="436"/>
        <v>53844.202425326272</v>
      </c>
      <c r="Y2560" s="22">
        <f t="shared" si="437"/>
        <v>59228.383360292566</v>
      </c>
      <c r="Z2560" s="22">
        <f t="shared" si="439"/>
        <v>3316789.4681763835</v>
      </c>
      <c r="AA2560" s="2"/>
      <c r="AB2560" s="2">
        <v>1982</v>
      </c>
      <c r="AC2560" s="2">
        <f t="shared" si="438"/>
        <v>34</v>
      </c>
      <c r="AD2560" s="2" t="s">
        <v>583</v>
      </c>
    </row>
    <row r="2561" spans="1:30" x14ac:dyDescent="0.2">
      <c r="A2561">
        <v>8</v>
      </c>
      <c r="B2561" s="2" t="s">
        <v>1811</v>
      </c>
      <c r="C2561" s="2" t="s">
        <v>22</v>
      </c>
      <c r="D2561" s="2" t="s">
        <v>23</v>
      </c>
      <c r="E2561" s="2" t="s">
        <v>2767</v>
      </c>
      <c r="F2561" s="2" t="s">
        <v>2776</v>
      </c>
      <c r="G2561" s="2">
        <v>79</v>
      </c>
      <c r="H2561" s="2">
        <v>90</v>
      </c>
      <c r="I2561" s="3">
        <v>42399</v>
      </c>
      <c r="J2561" s="3">
        <v>42422</v>
      </c>
      <c r="K2561" s="3" t="s">
        <v>2534</v>
      </c>
      <c r="L2561" s="17">
        <f t="shared" si="429"/>
        <v>240.59</v>
      </c>
      <c r="M2561" s="20">
        <f t="shared" si="430"/>
        <v>0.99002452304750821</v>
      </c>
      <c r="N2561" s="2">
        <v>23</v>
      </c>
      <c r="O2561" s="2">
        <v>3200000</v>
      </c>
      <c r="P2561" s="2">
        <v>3200000</v>
      </c>
      <c r="Q2561" s="2">
        <f t="shared" si="431"/>
        <v>0</v>
      </c>
      <c r="R2561" s="4">
        <f t="shared" si="432"/>
        <v>0</v>
      </c>
      <c r="S2561" s="2"/>
      <c r="T2561" s="9">
        <f t="shared" si="433"/>
        <v>40506.329113924054</v>
      </c>
      <c r="U2561" s="2">
        <v>40506</v>
      </c>
      <c r="V2561" s="5">
        <f t="shared" si="434"/>
        <v>-0.32911392405367224</v>
      </c>
      <c r="W2561" s="4">
        <f t="shared" si="435"/>
        <v>-8.1250000000750329E-6</v>
      </c>
      <c r="X2561" s="22">
        <f t="shared" si="436"/>
        <v>40102.259161418056</v>
      </c>
      <c r="Y2561" s="22">
        <f t="shared" si="437"/>
        <v>40101.933330562366</v>
      </c>
      <c r="Z2561" s="22">
        <f t="shared" si="439"/>
        <v>3168052.733114427</v>
      </c>
      <c r="AA2561" s="2"/>
      <c r="AB2561" s="2">
        <v>1976</v>
      </c>
      <c r="AC2561" s="2">
        <f t="shared" si="438"/>
        <v>40</v>
      </c>
      <c r="AD2561" s="2" t="s">
        <v>46</v>
      </c>
    </row>
    <row r="2562" spans="1:30" x14ac:dyDescent="0.2">
      <c r="A2562">
        <v>17</v>
      </c>
      <c r="B2562" s="2" t="s">
        <v>2467</v>
      </c>
      <c r="C2562" s="2" t="s">
        <v>22</v>
      </c>
      <c r="D2562" s="2" t="s">
        <v>23</v>
      </c>
      <c r="E2562" s="2" t="s">
        <v>2767</v>
      </c>
      <c r="F2562" s="2" t="s">
        <v>2776</v>
      </c>
      <c r="G2562" s="2">
        <v>145</v>
      </c>
      <c r="H2562" s="2">
        <v>155</v>
      </c>
      <c r="I2562" s="3">
        <v>42462</v>
      </c>
      <c r="J2562" s="3">
        <v>42485</v>
      </c>
      <c r="K2562" s="3" t="s">
        <v>2536</v>
      </c>
      <c r="L2562" s="17">
        <f t="shared" ref="L2562:L2625" si="440">IF(K2562="Januar",238.19,IF(K2562="Februar",240.59,IF(K2562="Mars",245.99,IF(K2562="April",250.79,IF(K2562="Mai",256.52,IF(K2562="Juni",259.83,IF(K2562="Juli",265.66,IF(K2562="August",272.21,IF(K2562="September",275.91,IF(K2562="Oktober",281.13,IF(K2562="November",284.38,IF(K2562="Desember",287.34,0))))))))))))</f>
        <v>250.79</v>
      </c>
      <c r="M2562" s="20">
        <f t="shared" ref="M2562:M2625" si="441">$L$2/L2562</f>
        <v>0.9497587623110969</v>
      </c>
      <c r="N2562" s="2">
        <v>23</v>
      </c>
      <c r="O2562" s="2">
        <v>5900000</v>
      </c>
      <c r="P2562" s="2">
        <v>5950000</v>
      </c>
      <c r="Q2562" s="2">
        <f t="shared" ref="Q2562:Q2625" si="442">P2562-O2562</f>
        <v>50000</v>
      </c>
      <c r="R2562" s="4">
        <f t="shared" ref="R2562:R2625" si="443">Q2562/O2562</f>
        <v>8.4745762711864406E-3</v>
      </c>
      <c r="S2562" s="2">
        <v>190244</v>
      </c>
      <c r="T2562" s="9">
        <f t="shared" ref="T2562:T2625" si="444">(O2562+S2562)/G2562</f>
        <v>42001.682758620693</v>
      </c>
      <c r="U2562" s="2">
        <v>42347</v>
      </c>
      <c r="V2562" s="5">
        <f t="shared" ref="V2562:V2625" si="445">U2562-T2562</f>
        <v>345.31724137930723</v>
      </c>
      <c r="W2562" s="4">
        <f t="shared" ref="W2562:W2625" si="446">V2562/T2562</f>
        <v>8.2215096800718566E-3</v>
      </c>
      <c r="X2562" s="22">
        <f t="shared" ref="X2562:X2625" si="447">T2562*M2562</f>
        <v>39891.466231810926</v>
      </c>
      <c r="Y2562" s="22">
        <f t="shared" ref="Y2562:Y2625" si="448">U2562*M2562</f>
        <v>40219.434307588024</v>
      </c>
      <c r="Z2562" s="22">
        <f t="shared" si="439"/>
        <v>5831817.9746002639</v>
      </c>
      <c r="AA2562" s="2"/>
      <c r="AB2562" s="2">
        <v>1977</v>
      </c>
      <c r="AC2562" s="2">
        <f t="shared" ref="AC2562:AC2625" si="449">2016-AB2562</f>
        <v>39</v>
      </c>
      <c r="AD2562" s="2" t="s">
        <v>108</v>
      </c>
    </row>
    <row r="2563" spans="1:30" x14ac:dyDescent="0.2">
      <c r="A2563">
        <v>20</v>
      </c>
      <c r="B2563" s="2" t="s">
        <v>2445</v>
      </c>
      <c r="C2563" s="2" t="s">
        <v>22</v>
      </c>
      <c r="D2563" s="2" t="s">
        <v>23</v>
      </c>
      <c r="E2563" s="2" t="s">
        <v>2767</v>
      </c>
      <c r="F2563" s="2" t="s">
        <v>2776</v>
      </c>
      <c r="G2563" s="2">
        <v>135</v>
      </c>
      <c r="H2563" s="2">
        <v>149</v>
      </c>
      <c r="I2563" s="3">
        <v>42486</v>
      </c>
      <c r="J2563" s="3">
        <v>42509</v>
      </c>
      <c r="K2563" s="3" t="s">
        <v>2537</v>
      </c>
      <c r="L2563" s="17">
        <f t="shared" si="440"/>
        <v>256.52</v>
      </c>
      <c r="M2563" s="20">
        <f t="shared" si="441"/>
        <v>0.92854358334632781</v>
      </c>
      <c r="N2563" s="2">
        <v>23</v>
      </c>
      <c r="O2563" s="2">
        <v>7300000</v>
      </c>
      <c r="P2563" s="2">
        <v>6900000</v>
      </c>
      <c r="Q2563" s="2">
        <f t="shared" si="442"/>
        <v>-400000</v>
      </c>
      <c r="R2563" s="4">
        <f t="shared" si="443"/>
        <v>-5.4794520547945202E-2</v>
      </c>
      <c r="S2563" s="2"/>
      <c r="T2563" s="9">
        <f t="shared" si="444"/>
        <v>54074.074074074073</v>
      </c>
      <c r="U2563" s="2">
        <v>51111</v>
      </c>
      <c r="V2563" s="5">
        <f t="shared" si="445"/>
        <v>-2963.074074074073</v>
      </c>
      <c r="W2563" s="4">
        <f t="shared" si="446"/>
        <v>-5.4796575342465736E-2</v>
      </c>
      <c r="X2563" s="22">
        <f t="shared" si="447"/>
        <v>50210.134506875504</v>
      </c>
      <c r="Y2563" s="22">
        <f t="shared" si="448"/>
        <v>47458.79108841416</v>
      </c>
      <c r="Z2563" s="22">
        <f t="shared" ref="Z2563:Z2626" si="450">Y2563*G2563</f>
        <v>6406936.7969359113</v>
      </c>
      <c r="AA2563" s="2"/>
      <c r="AB2563" s="2">
        <v>1975</v>
      </c>
      <c r="AC2563" s="2">
        <f t="shared" si="449"/>
        <v>41</v>
      </c>
      <c r="AD2563" s="2" t="s">
        <v>494</v>
      </c>
    </row>
    <row r="2564" spans="1:30" x14ac:dyDescent="0.2">
      <c r="A2564">
        <v>22</v>
      </c>
      <c r="B2564" s="2" t="s">
        <v>1473</v>
      </c>
      <c r="C2564" s="2" t="s">
        <v>22</v>
      </c>
      <c r="D2564" s="2" t="s">
        <v>23</v>
      </c>
      <c r="E2564" s="2" t="s">
        <v>2767</v>
      </c>
      <c r="F2564" s="2" t="s">
        <v>2776</v>
      </c>
      <c r="G2564" s="2">
        <v>69</v>
      </c>
      <c r="H2564" s="2">
        <v>76</v>
      </c>
      <c r="I2564" s="3">
        <v>42497</v>
      </c>
      <c r="J2564" s="3">
        <v>42520</v>
      </c>
      <c r="K2564" s="3" t="s">
        <v>2537</v>
      </c>
      <c r="L2564" s="17">
        <f t="shared" si="440"/>
        <v>256.52</v>
      </c>
      <c r="M2564" s="20">
        <f t="shared" si="441"/>
        <v>0.92854358334632781</v>
      </c>
      <c r="N2564" s="2">
        <v>23</v>
      </c>
      <c r="O2564" s="2">
        <v>4050000</v>
      </c>
      <c r="P2564" s="2">
        <v>4075000</v>
      </c>
      <c r="Q2564" s="2">
        <f t="shared" si="442"/>
        <v>25000</v>
      </c>
      <c r="R2564" s="4">
        <f t="shared" si="443"/>
        <v>6.1728395061728392E-3</v>
      </c>
      <c r="S2564" s="2"/>
      <c r="T2564" s="9">
        <f t="shared" si="444"/>
        <v>58695.65217391304</v>
      </c>
      <c r="U2564" s="2">
        <v>59058</v>
      </c>
      <c r="V2564" s="5">
        <f t="shared" si="445"/>
        <v>362.34782608695969</v>
      </c>
      <c r="W2564" s="4">
        <f t="shared" si="446"/>
        <v>6.1733333333333874E-3</v>
      </c>
      <c r="X2564" s="22">
        <f t="shared" si="447"/>
        <v>54501.471196414888</v>
      </c>
      <c r="Y2564" s="22">
        <f t="shared" si="448"/>
        <v>54837.926945267427</v>
      </c>
      <c r="Z2564" s="22">
        <f t="shared" si="450"/>
        <v>3783816.9592234525</v>
      </c>
      <c r="AA2564" s="11">
        <v>1360</v>
      </c>
      <c r="AB2564" s="2">
        <v>1993</v>
      </c>
      <c r="AC2564" s="2">
        <f t="shared" si="449"/>
        <v>23</v>
      </c>
      <c r="AD2564" s="2" t="s">
        <v>83</v>
      </c>
    </row>
    <row r="2565" spans="1:30" x14ac:dyDescent="0.2">
      <c r="A2565">
        <v>34</v>
      </c>
      <c r="B2565" s="2" t="s">
        <v>1666</v>
      </c>
      <c r="C2565" s="2" t="s">
        <v>22</v>
      </c>
      <c r="D2565" s="2" t="s">
        <v>23</v>
      </c>
      <c r="E2565" s="2" t="s">
        <v>2767</v>
      </c>
      <c r="F2565" s="2" t="s">
        <v>2776</v>
      </c>
      <c r="G2565" s="2">
        <v>74</v>
      </c>
      <c r="H2565" s="2">
        <v>87</v>
      </c>
      <c r="I2565" s="3">
        <v>42583</v>
      </c>
      <c r="J2565" s="3">
        <v>42606</v>
      </c>
      <c r="K2565" s="3" t="s">
        <v>2540</v>
      </c>
      <c r="L2565" s="17">
        <f t="shared" si="440"/>
        <v>272.20999999999998</v>
      </c>
      <c r="M2565" s="20">
        <f t="shared" si="441"/>
        <v>0.87502296021454029</v>
      </c>
      <c r="N2565" s="2">
        <v>23</v>
      </c>
      <c r="O2565" s="2">
        <v>4970000</v>
      </c>
      <c r="P2565" s="2">
        <v>5060000</v>
      </c>
      <c r="Q2565" s="2">
        <f t="shared" si="442"/>
        <v>90000</v>
      </c>
      <c r="R2565" s="4">
        <f t="shared" si="443"/>
        <v>1.8108651911468814E-2</v>
      </c>
      <c r="S2565" s="2">
        <v>1612</v>
      </c>
      <c r="T2565" s="9">
        <f t="shared" si="444"/>
        <v>67183.945945945947</v>
      </c>
      <c r="U2565" s="2">
        <v>68400</v>
      </c>
      <c r="V2565" s="5">
        <f t="shared" si="445"/>
        <v>1216.0540540540533</v>
      </c>
      <c r="W2565" s="4">
        <f t="shared" si="446"/>
        <v>1.8100366641644588E-2</v>
      </c>
      <c r="X2565" s="22">
        <f t="shared" si="447"/>
        <v>58787.495260515287</v>
      </c>
      <c r="Y2565" s="22">
        <f t="shared" si="448"/>
        <v>59851.570478674555</v>
      </c>
      <c r="Z2565" s="22">
        <f t="shared" si="450"/>
        <v>4429016.2154219169</v>
      </c>
      <c r="AA2565" s="2">
        <v>860</v>
      </c>
      <c r="AB2565" s="2">
        <v>2014</v>
      </c>
      <c r="AC2565" s="2">
        <f t="shared" si="449"/>
        <v>2</v>
      </c>
      <c r="AD2565" s="2" t="s">
        <v>67</v>
      </c>
    </row>
    <row r="2566" spans="1:30" x14ac:dyDescent="0.2">
      <c r="A2566">
        <v>35</v>
      </c>
      <c r="B2566" s="2" t="s">
        <v>1291</v>
      </c>
      <c r="C2566" s="2" t="s">
        <v>22</v>
      </c>
      <c r="D2566" s="2" t="s">
        <v>23</v>
      </c>
      <c r="E2566" s="2" t="s">
        <v>2767</v>
      </c>
      <c r="F2566" s="2" t="s">
        <v>2776</v>
      </c>
      <c r="G2566" s="2">
        <v>64</v>
      </c>
      <c r="H2566" s="2">
        <v>70</v>
      </c>
      <c r="I2566" s="3">
        <v>42588</v>
      </c>
      <c r="J2566" s="3">
        <v>42611</v>
      </c>
      <c r="K2566" s="3" t="s">
        <v>2540</v>
      </c>
      <c r="L2566" s="17">
        <f t="shared" si="440"/>
        <v>272.20999999999998</v>
      </c>
      <c r="M2566" s="20">
        <f t="shared" si="441"/>
        <v>0.87502296021454029</v>
      </c>
      <c r="N2566" s="2">
        <v>23</v>
      </c>
      <c r="O2566" s="2">
        <v>4150000</v>
      </c>
      <c r="P2566" s="2">
        <v>4800000</v>
      </c>
      <c r="Q2566" s="2">
        <f t="shared" si="442"/>
        <v>650000</v>
      </c>
      <c r="R2566" s="4">
        <f t="shared" si="443"/>
        <v>0.15662650602409639</v>
      </c>
      <c r="S2566" s="2">
        <v>142733</v>
      </c>
      <c r="T2566" s="9">
        <f t="shared" si="444"/>
        <v>67073.953125</v>
      </c>
      <c r="U2566" s="2">
        <v>77230</v>
      </c>
      <c r="V2566" s="5">
        <f t="shared" si="445"/>
        <v>10156.046875</v>
      </c>
      <c r="W2566" s="4">
        <f t="shared" si="446"/>
        <v>0.15141565990710348</v>
      </c>
      <c r="X2566" s="22">
        <f t="shared" si="447"/>
        <v>58691.249016728812</v>
      </c>
      <c r="Y2566" s="22">
        <f t="shared" si="448"/>
        <v>67578.023217368944</v>
      </c>
      <c r="Z2566" s="22">
        <f t="shared" si="450"/>
        <v>4324993.4859116124</v>
      </c>
      <c r="AA2566" s="11">
        <v>1585</v>
      </c>
      <c r="AB2566" s="2">
        <v>1951</v>
      </c>
      <c r="AC2566" s="2">
        <f t="shared" si="449"/>
        <v>65</v>
      </c>
      <c r="AD2566" s="2" t="s">
        <v>1292</v>
      </c>
    </row>
    <row r="2567" spans="1:30" x14ac:dyDescent="0.2">
      <c r="A2567">
        <v>23</v>
      </c>
      <c r="B2567" s="2" t="s">
        <v>1318</v>
      </c>
      <c r="C2567" s="2" t="s">
        <v>22</v>
      </c>
      <c r="D2567" s="2" t="s">
        <v>23</v>
      </c>
      <c r="E2567" s="2" t="s">
        <v>2767</v>
      </c>
      <c r="F2567" s="2" t="s">
        <v>2776</v>
      </c>
      <c r="G2567" s="2">
        <v>65</v>
      </c>
      <c r="H2567" s="2">
        <v>69</v>
      </c>
      <c r="I2567" s="3">
        <v>42505</v>
      </c>
      <c r="J2567" s="3">
        <v>42529</v>
      </c>
      <c r="K2567" s="3" t="s">
        <v>2538</v>
      </c>
      <c r="L2567" s="17">
        <f t="shared" si="440"/>
        <v>259.83</v>
      </c>
      <c r="M2567" s="20">
        <f t="shared" si="441"/>
        <v>0.91671477504522192</v>
      </c>
      <c r="N2567" s="2">
        <v>24</v>
      </c>
      <c r="O2567" s="2">
        <v>4750000</v>
      </c>
      <c r="P2567" s="2">
        <v>4600000</v>
      </c>
      <c r="Q2567" s="2">
        <f t="shared" si="442"/>
        <v>-150000</v>
      </c>
      <c r="R2567" s="4">
        <f t="shared" si="443"/>
        <v>-3.1578947368421054E-2</v>
      </c>
      <c r="S2567" s="2"/>
      <c r="T2567" s="9">
        <f t="shared" si="444"/>
        <v>73076.923076923078</v>
      </c>
      <c r="U2567" s="2">
        <v>70769</v>
      </c>
      <c r="V2567" s="5">
        <f t="shared" si="445"/>
        <v>-2307.923076923078</v>
      </c>
      <c r="W2567" s="4">
        <f t="shared" si="446"/>
        <v>-3.1582105263157911E-2</v>
      </c>
      <c r="X2567" s="22">
        <f t="shared" si="447"/>
        <v>66990.69509945852</v>
      </c>
      <c r="Y2567" s="22">
        <f t="shared" si="448"/>
        <v>64874.987915175312</v>
      </c>
      <c r="Z2567" s="22">
        <f t="shared" si="450"/>
        <v>4216874.214486395</v>
      </c>
      <c r="AA2567" s="2">
        <v>489</v>
      </c>
      <c r="AB2567" s="2">
        <v>1986</v>
      </c>
      <c r="AC2567" s="2">
        <f t="shared" si="449"/>
        <v>30</v>
      </c>
      <c r="AD2567" s="2" t="s">
        <v>90</v>
      </c>
    </row>
    <row r="2568" spans="1:30" x14ac:dyDescent="0.2">
      <c r="A2568">
        <v>24</v>
      </c>
      <c r="B2568" s="2" t="s">
        <v>2391</v>
      </c>
      <c r="C2568" s="2" t="s">
        <v>22</v>
      </c>
      <c r="D2568" s="2" t="s">
        <v>23</v>
      </c>
      <c r="E2568" s="2" t="s">
        <v>2767</v>
      </c>
      <c r="F2568" s="2" t="s">
        <v>2776</v>
      </c>
      <c r="G2568" s="2">
        <v>125</v>
      </c>
      <c r="H2568" s="2">
        <v>136</v>
      </c>
      <c r="I2568" s="3">
        <v>42513</v>
      </c>
      <c r="J2568" s="3">
        <v>42537</v>
      </c>
      <c r="K2568" s="3" t="s">
        <v>2538</v>
      </c>
      <c r="L2568" s="17">
        <f t="shared" si="440"/>
        <v>259.83</v>
      </c>
      <c r="M2568" s="20">
        <f t="shared" si="441"/>
        <v>0.91671477504522192</v>
      </c>
      <c r="N2568" s="2">
        <v>24</v>
      </c>
      <c r="O2568" s="2">
        <v>6750000</v>
      </c>
      <c r="P2568" s="2">
        <v>6800000</v>
      </c>
      <c r="Q2568" s="2">
        <f t="shared" si="442"/>
        <v>50000</v>
      </c>
      <c r="R2568" s="4">
        <f t="shared" si="443"/>
        <v>7.4074074074074077E-3</v>
      </c>
      <c r="S2568" s="2">
        <v>200165</v>
      </c>
      <c r="T2568" s="9">
        <f t="shared" si="444"/>
        <v>55601.32</v>
      </c>
      <c r="U2568" s="2">
        <v>56001</v>
      </c>
      <c r="V2568" s="5">
        <f t="shared" si="445"/>
        <v>399.68000000000029</v>
      </c>
      <c r="W2568" s="4">
        <f t="shared" si="446"/>
        <v>7.1883185507106715E-3</v>
      </c>
      <c r="X2568" s="22">
        <f t="shared" si="447"/>
        <v>50970.551556017395</v>
      </c>
      <c r="Y2568" s="22">
        <f t="shared" si="448"/>
        <v>51336.944117307474</v>
      </c>
      <c r="Z2568" s="22">
        <f t="shared" si="450"/>
        <v>6417118.0146634346</v>
      </c>
      <c r="AA2568" s="2"/>
      <c r="AB2568" s="2">
        <v>1977</v>
      </c>
      <c r="AC2568" s="2">
        <f t="shared" si="449"/>
        <v>39</v>
      </c>
      <c r="AD2568" s="2" t="s">
        <v>108</v>
      </c>
    </row>
    <row r="2569" spans="1:30" x14ac:dyDescent="0.2">
      <c r="A2569">
        <v>26</v>
      </c>
      <c r="B2569" s="2" t="s">
        <v>2196</v>
      </c>
      <c r="C2569" s="2" t="s">
        <v>22</v>
      </c>
      <c r="D2569" s="2" t="s">
        <v>23</v>
      </c>
      <c r="E2569" s="2" t="s">
        <v>2767</v>
      </c>
      <c r="F2569" s="2" t="s">
        <v>2776</v>
      </c>
      <c r="G2569" s="2">
        <v>101</v>
      </c>
      <c r="H2569" s="2">
        <v>111</v>
      </c>
      <c r="I2569" s="3">
        <v>42525</v>
      </c>
      <c r="J2569" s="3">
        <v>42549</v>
      </c>
      <c r="K2569" s="3" t="s">
        <v>2538</v>
      </c>
      <c r="L2569" s="17">
        <f t="shared" si="440"/>
        <v>259.83</v>
      </c>
      <c r="M2569" s="20">
        <f t="shared" si="441"/>
        <v>0.91671477504522192</v>
      </c>
      <c r="N2569" s="2">
        <v>24</v>
      </c>
      <c r="O2569" s="2">
        <v>6250000</v>
      </c>
      <c r="P2569" s="2">
        <v>6400000</v>
      </c>
      <c r="Q2569" s="2">
        <f t="shared" si="442"/>
        <v>150000</v>
      </c>
      <c r="R2569" s="4">
        <f t="shared" si="443"/>
        <v>2.4E-2</v>
      </c>
      <c r="S2569" s="2"/>
      <c r="T2569" s="9">
        <f t="shared" si="444"/>
        <v>61881.188118811879</v>
      </c>
      <c r="U2569" s="2">
        <v>63366</v>
      </c>
      <c r="V2569" s="5">
        <f t="shared" si="445"/>
        <v>1484.8118811881213</v>
      </c>
      <c r="W2569" s="4">
        <f t="shared" si="446"/>
        <v>2.3994560000000043E-2</v>
      </c>
      <c r="X2569" s="22">
        <f t="shared" si="447"/>
        <v>56727.39944586769</v>
      </c>
      <c r="Y2569" s="22">
        <f t="shared" si="448"/>
        <v>58088.548435515535</v>
      </c>
      <c r="Z2569" s="22">
        <f t="shared" si="450"/>
        <v>5866943.3919870686</v>
      </c>
      <c r="AA2569" s="11">
        <v>18340</v>
      </c>
      <c r="AB2569" s="2">
        <v>2002</v>
      </c>
      <c r="AC2569" s="2">
        <f t="shared" si="449"/>
        <v>14</v>
      </c>
      <c r="AD2569" s="2" t="s">
        <v>105</v>
      </c>
    </row>
    <row r="2570" spans="1:30" x14ac:dyDescent="0.2">
      <c r="A2570">
        <v>35</v>
      </c>
      <c r="B2570" s="2" t="s">
        <v>2021</v>
      </c>
      <c r="C2570" s="2" t="s">
        <v>22</v>
      </c>
      <c r="D2570" s="2" t="s">
        <v>23</v>
      </c>
      <c r="E2570" s="2" t="s">
        <v>2767</v>
      </c>
      <c r="F2570" s="2" t="s">
        <v>2776</v>
      </c>
      <c r="G2570" s="2">
        <v>88</v>
      </c>
      <c r="H2570" s="2">
        <v>98</v>
      </c>
      <c r="I2570" s="3">
        <v>42587</v>
      </c>
      <c r="J2570" s="3">
        <v>42611</v>
      </c>
      <c r="K2570" s="3" t="s">
        <v>2540</v>
      </c>
      <c r="L2570" s="17">
        <f t="shared" si="440"/>
        <v>272.20999999999998</v>
      </c>
      <c r="M2570" s="20">
        <f t="shared" si="441"/>
        <v>0.87502296021454029</v>
      </c>
      <c r="N2570" s="2">
        <v>24</v>
      </c>
      <c r="O2570" s="2">
        <v>4390000</v>
      </c>
      <c r="P2570" s="2">
        <v>4450000</v>
      </c>
      <c r="Q2570" s="2">
        <f t="shared" si="442"/>
        <v>60000</v>
      </c>
      <c r="R2570" s="4">
        <f t="shared" si="443"/>
        <v>1.366742596810934E-2</v>
      </c>
      <c r="S2570" s="2">
        <v>114116</v>
      </c>
      <c r="T2570" s="9">
        <f t="shared" si="444"/>
        <v>51183.13636363636</v>
      </c>
      <c r="U2570" s="2">
        <v>51865</v>
      </c>
      <c r="V2570" s="5">
        <f t="shared" si="445"/>
        <v>681.86363636363967</v>
      </c>
      <c r="W2570" s="4">
        <f t="shared" si="446"/>
        <v>1.332203699904716E-2</v>
      </c>
      <c r="X2570" s="22">
        <f t="shared" si="447"/>
        <v>44786.419493973568</v>
      </c>
      <c r="Y2570" s="22">
        <f t="shared" si="448"/>
        <v>45383.065831527136</v>
      </c>
      <c r="Z2570" s="22">
        <f t="shared" si="450"/>
        <v>3993709.7931743879</v>
      </c>
      <c r="AA2570" s="11">
        <v>4348</v>
      </c>
      <c r="AB2570" s="2">
        <v>1950</v>
      </c>
      <c r="AC2570" s="2">
        <f t="shared" si="449"/>
        <v>66</v>
      </c>
      <c r="AD2570" s="2" t="s">
        <v>46</v>
      </c>
    </row>
    <row r="2571" spans="1:30" x14ac:dyDescent="0.2">
      <c r="A2571">
        <v>39</v>
      </c>
      <c r="B2571" s="2" t="s">
        <v>1463</v>
      </c>
      <c r="C2571" s="2" t="s">
        <v>22</v>
      </c>
      <c r="D2571" s="2" t="s">
        <v>23</v>
      </c>
      <c r="E2571" s="2" t="s">
        <v>2767</v>
      </c>
      <c r="F2571" s="2" t="s">
        <v>2776</v>
      </c>
      <c r="G2571" s="2">
        <v>68</v>
      </c>
      <c r="H2571" s="2">
        <v>75</v>
      </c>
      <c r="I2571" s="3">
        <v>42616</v>
      </c>
      <c r="J2571" s="3">
        <v>42640</v>
      </c>
      <c r="K2571" s="3" t="s">
        <v>2541</v>
      </c>
      <c r="L2571" s="17">
        <f t="shared" si="440"/>
        <v>275.91000000000003</v>
      </c>
      <c r="M2571" s="20">
        <f t="shared" si="441"/>
        <v>0.86328875357906554</v>
      </c>
      <c r="N2571" s="2">
        <v>24</v>
      </c>
      <c r="O2571" s="2">
        <v>4600000</v>
      </c>
      <c r="P2571" s="2">
        <v>4540000</v>
      </c>
      <c r="Q2571" s="2">
        <f t="shared" si="442"/>
        <v>-60000</v>
      </c>
      <c r="R2571" s="4">
        <f t="shared" si="443"/>
        <v>-1.3043478260869565E-2</v>
      </c>
      <c r="S2571" s="2">
        <v>5697</v>
      </c>
      <c r="T2571" s="9">
        <f t="shared" si="444"/>
        <v>67730.838235294112</v>
      </c>
      <c r="U2571" s="2">
        <v>66848</v>
      </c>
      <c r="V2571" s="5">
        <f t="shared" si="445"/>
        <v>-882.83823529411166</v>
      </c>
      <c r="W2571" s="4">
        <f t="shared" si="446"/>
        <v>-1.3034509217605848E-2</v>
      </c>
      <c r="X2571" s="22">
        <f t="shared" si="447"/>
        <v>58471.270919012371</v>
      </c>
      <c r="Y2571" s="22">
        <f t="shared" si="448"/>
        <v>57709.126599253374</v>
      </c>
      <c r="Z2571" s="22">
        <f t="shared" si="450"/>
        <v>3924220.6087492295</v>
      </c>
      <c r="AA2571" s="11">
        <v>9678</v>
      </c>
      <c r="AB2571" s="2">
        <v>2001</v>
      </c>
      <c r="AC2571" s="2">
        <f t="shared" si="449"/>
        <v>15</v>
      </c>
      <c r="AD2571" s="2" t="s">
        <v>105</v>
      </c>
    </row>
    <row r="2572" spans="1:30" x14ac:dyDescent="0.2">
      <c r="A2572">
        <v>7</v>
      </c>
      <c r="B2572" s="2" t="s">
        <v>1576</v>
      </c>
      <c r="C2572" s="2" t="s">
        <v>22</v>
      </c>
      <c r="D2572" s="2" t="s">
        <v>23</v>
      </c>
      <c r="E2572" s="2" t="s">
        <v>2767</v>
      </c>
      <c r="F2572" s="2" t="s">
        <v>2776</v>
      </c>
      <c r="G2572" s="2">
        <v>72</v>
      </c>
      <c r="H2572" s="2">
        <v>79</v>
      </c>
      <c r="I2572" s="3">
        <v>42392</v>
      </c>
      <c r="J2572" s="3">
        <v>42417</v>
      </c>
      <c r="K2572" s="3" t="s">
        <v>2534</v>
      </c>
      <c r="L2572" s="17">
        <f t="shared" si="440"/>
        <v>240.59</v>
      </c>
      <c r="M2572" s="20">
        <f t="shared" si="441"/>
        <v>0.99002452304750821</v>
      </c>
      <c r="N2572" s="2">
        <v>25</v>
      </c>
      <c r="O2572" s="2">
        <v>3200000</v>
      </c>
      <c r="P2572" s="2">
        <v>3000000</v>
      </c>
      <c r="Q2572" s="2">
        <f t="shared" si="442"/>
        <v>-200000</v>
      </c>
      <c r="R2572" s="4">
        <f t="shared" si="443"/>
        <v>-6.25E-2</v>
      </c>
      <c r="S2572" s="2"/>
      <c r="T2572" s="9">
        <f t="shared" si="444"/>
        <v>44444.444444444445</v>
      </c>
      <c r="U2572" s="2">
        <v>41667</v>
      </c>
      <c r="V2572" s="5">
        <f t="shared" si="445"/>
        <v>-2777.4444444444453</v>
      </c>
      <c r="W2572" s="4">
        <f t="shared" si="446"/>
        <v>-6.249250000000002E-2</v>
      </c>
      <c r="X2572" s="22">
        <f t="shared" si="447"/>
        <v>44001.08991322259</v>
      </c>
      <c r="Y2572" s="22">
        <f t="shared" si="448"/>
        <v>41251.351801820521</v>
      </c>
      <c r="Z2572" s="22">
        <f t="shared" si="450"/>
        <v>2970097.3297310774</v>
      </c>
      <c r="AA2572" s="2"/>
      <c r="AB2572" s="2">
        <v>1975</v>
      </c>
      <c r="AC2572" s="2">
        <f t="shared" si="449"/>
        <v>41</v>
      </c>
      <c r="AD2572" s="2" t="s">
        <v>206</v>
      </c>
    </row>
    <row r="2573" spans="1:30" x14ac:dyDescent="0.2">
      <c r="A2573">
        <v>9</v>
      </c>
      <c r="B2573" s="2" t="s">
        <v>1593</v>
      </c>
      <c r="C2573" s="2" t="s">
        <v>22</v>
      </c>
      <c r="D2573" s="2" t="s">
        <v>23</v>
      </c>
      <c r="E2573" s="2" t="s">
        <v>2767</v>
      </c>
      <c r="F2573" s="2" t="s">
        <v>2776</v>
      </c>
      <c r="G2573" s="2">
        <v>78</v>
      </c>
      <c r="H2573" s="2">
        <v>84</v>
      </c>
      <c r="I2573" s="3">
        <v>42408</v>
      </c>
      <c r="J2573" s="3">
        <v>42433</v>
      </c>
      <c r="K2573" s="3" t="s">
        <v>2535</v>
      </c>
      <c r="L2573" s="17">
        <f t="shared" si="440"/>
        <v>245.99</v>
      </c>
      <c r="M2573" s="20">
        <f t="shared" si="441"/>
        <v>0.96829139395910402</v>
      </c>
      <c r="N2573" s="2">
        <v>25</v>
      </c>
      <c r="O2573" s="2">
        <v>3590000</v>
      </c>
      <c r="P2573" s="2">
        <v>3600000</v>
      </c>
      <c r="Q2573" s="2">
        <f t="shared" si="442"/>
        <v>10000</v>
      </c>
      <c r="R2573" s="4">
        <f t="shared" si="443"/>
        <v>2.7855153203342618E-3</v>
      </c>
      <c r="S2573" s="2">
        <v>148802</v>
      </c>
      <c r="T2573" s="9">
        <f t="shared" si="444"/>
        <v>47933.358974358976</v>
      </c>
      <c r="U2573" s="2">
        <v>48062</v>
      </c>
      <c r="V2573" s="5">
        <f t="shared" si="445"/>
        <v>128.64102564102359</v>
      </c>
      <c r="W2573" s="4">
        <f t="shared" si="446"/>
        <v>2.6837473607855778E-3</v>
      </c>
      <c r="X2573" s="22">
        <f t="shared" si="447"/>
        <v>46413.458978424183</v>
      </c>
      <c r="Y2573" s="22">
        <f t="shared" si="448"/>
        <v>46538.02097646246</v>
      </c>
      <c r="Z2573" s="22">
        <f t="shared" si="450"/>
        <v>3629965.636164072</v>
      </c>
      <c r="AA2573" s="11">
        <v>4993</v>
      </c>
      <c r="AB2573" s="2">
        <v>1959</v>
      </c>
      <c r="AC2573" s="2">
        <f t="shared" si="449"/>
        <v>57</v>
      </c>
      <c r="AD2573" s="2" t="s">
        <v>112</v>
      </c>
    </row>
    <row r="2574" spans="1:30" x14ac:dyDescent="0.2">
      <c r="A2574">
        <v>18</v>
      </c>
      <c r="B2574" s="2" t="s">
        <v>2298</v>
      </c>
      <c r="C2574" s="2" t="s">
        <v>22</v>
      </c>
      <c r="D2574" s="2" t="s">
        <v>23</v>
      </c>
      <c r="E2574" s="2" t="s">
        <v>2767</v>
      </c>
      <c r="F2574" s="2" t="s">
        <v>2776</v>
      </c>
      <c r="G2574" s="2">
        <v>111</v>
      </c>
      <c r="H2574" s="2">
        <v>144</v>
      </c>
      <c r="I2574" s="3">
        <v>42469</v>
      </c>
      <c r="J2574" s="3">
        <v>42494</v>
      </c>
      <c r="K2574" s="3" t="s">
        <v>2537</v>
      </c>
      <c r="L2574" s="17">
        <f t="shared" si="440"/>
        <v>256.52</v>
      </c>
      <c r="M2574" s="20">
        <f t="shared" si="441"/>
        <v>0.92854358334632781</v>
      </c>
      <c r="N2574" s="2">
        <v>25</v>
      </c>
      <c r="O2574" s="2">
        <v>6600000</v>
      </c>
      <c r="P2574" s="2">
        <v>6480000</v>
      </c>
      <c r="Q2574" s="2">
        <f t="shared" si="442"/>
        <v>-120000</v>
      </c>
      <c r="R2574" s="4">
        <f t="shared" si="443"/>
        <v>-1.8181818181818181E-2</v>
      </c>
      <c r="S2574" s="2"/>
      <c r="T2574" s="9">
        <f t="shared" si="444"/>
        <v>59459.45945945946</v>
      </c>
      <c r="U2574" s="2">
        <v>58378</v>
      </c>
      <c r="V2574" s="5">
        <f t="shared" si="445"/>
        <v>-1081.45945945946</v>
      </c>
      <c r="W2574" s="4">
        <f t="shared" si="446"/>
        <v>-1.8188181818181829E-2</v>
      </c>
      <c r="X2574" s="22">
        <f t="shared" si="447"/>
        <v>55210.699550322191</v>
      </c>
      <c r="Y2574" s="22">
        <f t="shared" si="448"/>
        <v>54206.517308591923</v>
      </c>
      <c r="Z2574" s="22">
        <f t="shared" si="450"/>
        <v>6016923.4212537035</v>
      </c>
      <c r="AA2574" s="11">
        <v>1211</v>
      </c>
      <c r="AB2574" s="2">
        <v>1952</v>
      </c>
      <c r="AC2574" s="2">
        <f t="shared" si="449"/>
        <v>64</v>
      </c>
      <c r="AD2574" s="2" t="s">
        <v>225</v>
      </c>
    </row>
    <row r="2575" spans="1:30" x14ac:dyDescent="0.2">
      <c r="A2575">
        <v>38</v>
      </c>
      <c r="B2575" s="2" t="s">
        <v>2454</v>
      </c>
      <c r="C2575" s="2" t="s">
        <v>22</v>
      </c>
      <c r="D2575" s="2" t="s">
        <v>23</v>
      </c>
      <c r="E2575" s="2" t="s">
        <v>2767</v>
      </c>
      <c r="F2575" s="2" t="s">
        <v>2776</v>
      </c>
      <c r="G2575" s="2">
        <v>140</v>
      </c>
      <c r="H2575" s="2">
        <v>163</v>
      </c>
      <c r="I2575" s="3">
        <v>42608</v>
      </c>
      <c r="J2575" s="3">
        <v>42633</v>
      </c>
      <c r="K2575" s="3" t="s">
        <v>2541</v>
      </c>
      <c r="L2575" s="17">
        <f t="shared" si="440"/>
        <v>275.91000000000003</v>
      </c>
      <c r="M2575" s="20">
        <f t="shared" si="441"/>
        <v>0.86328875357906554</v>
      </c>
      <c r="N2575" s="2">
        <v>25</v>
      </c>
      <c r="O2575" s="2">
        <v>11500000</v>
      </c>
      <c r="P2575" s="2">
        <v>10700000</v>
      </c>
      <c r="Q2575" s="2">
        <f t="shared" si="442"/>
        <v>-800000</v>
      </c>
      <c r="R2575" s="4">
        <f t="shared" si="443"/>
        <v>-6.9565217391304349E-2</v>
      </c>
      <c r="S2575" s="2"/>
      <c r="T2575" s="9">
        <f t="shared" si="444"/>
        <v>82142.857142857145</v>
      </c>
      <c r="U2575" s="2">
        <v>76429</v>
      </c>
      <c r="V2575" s="5">
        <f t="shared" si="445"/>
        <v>-5713.8571428571449</v>
      </c>
      <c r="W2575" s="4">
        <f t="shared" si="446"/>
        <v>-6.9560000000000025E-2</v>
      </c>
      <c r="X2575" s="22">
        <f t="shared" si="447"/>
        <v>70913.004758280382</v>
      </c>
      <c r="Y2575" s="22">
        <f t="shared" si="448"/>
        <v>65980.296147294401</v>
      </c>
      <c r="Z2575" s="22">
        <f t="shared" si="450"/>
        <v>9237241.4606212154</v>
      </c>
      <c r="AA2575" s="11">
        <v>4701</v>
      </c>
      <c r="AB2575" s="2">
        <v>1997</v>
      </c>
      <c r="AC2575" s="2">
        <f t="shared" si="449"/>
        <v>19</v>
      </c>
      <c r="AD2575" s="2" t="s">
        <v>108</v>
      </c>
    </row>
    <row r="2576" spans="1:30" x14ac:dyDescent="0.2">
      <c r="A2576">
        <v>37</v>
      </c>
      <c r="B2576" s="2" t="s">
        <v>1603</v>
      </c>
      <c r="C2576" s="2" t="s">
        <v>22</v>
      </c>
      <c r="D2576" s="2" t="s">
        <v>23</v>
      </c>
      <c r="E2576" s="2" t="s">
        <v>2767</v>
      </c>
      <c r="F2576" s="2" t="s">
        <v>2776</v>
      </c>
      <c r="G2576" s="2">
        <v>72</v>
      </c>
      <c r="H2576" s="2">
        <v>120</v>
      </c>
      <c r="I2576" s="3">
        <v>42600</v>
      </c>
      <c r="J2576" s="3">
        <v>42626</v>
      </c>
      <c r="K2576" s="3" t="s">
        <v>2541</v>
      </c>
      <c r="L2576" s="17">
        <f t="shared" si="440"/>
        <v>275.91000000000003</v>
      </c>
      <c r="M2576" s="20">
        <f t="shared" si="441"/>
        <v>0.86328875357906554</v>
      </c>
      <c r="N2576" s="2">
        <v>26</v>
      </c>
      <c r="O2576" s="2">
        <v>4790000</v>
      </c>
      <c r="P2576" s="2">
        <v>4500000</v>
      </c>
      <c r="Q2576" s="2">
        <f t="shared" si="442"/>
        <v>-290000</v>
      </c>
      <c r="R2576" s="4">
        <f t="shared" si="443"/>
        <v>-6.0542797494780795E-2</v>
      </c>
      <c r="S2576" s="2"/>
      <c r="T2576" s="9">
        <f t="shared" si="444"/>
        <v>66527.777777777781</v>
      </c>
      <c r="U2576" s="2">
        <v>62500</v>
      </c>
      <c r="V2576" s="5">
        <f t="shared" si="445"/>
        <v>-4027.777777777781</v>
      </c>
      <c r="W2576" s="4">
        <f t="shared" si="446"/>
        <v>-6.0542797494780837E-2</v>
      </c>
      <c r="X2576" s="22">
        <f t="shared" si="447"/>
        <v>57432.682356162833</v>
      </c>
      <c r="Y2576" s="22">
        <f t="shared" si="448"/>
        <v>53955.547098691597</v>
      </c>
      <c r="Z2576" s="22">
        <f t="shared" si="450"/>
        <v>3884799.3911057948</v>
      </c>
      <c r="AA2576" s="11">
        <v>1182</v>
      </c>
      <c r="AB2576" s="2">
        <v>2001</v>
      </c>
      <c r="AC2576" s="2">
        <f t="shared" si="449"/>
        <v>15</v>
      </c>
      <c r="AD2576" s="2" t="s">
        <v>37</v>
      </c>
    </row>
    <row r="2577" spans="1:30" x14ac:dyDescent="0.2">
      <c r="A2577">
        <v>22</v>
      </c>
      <c r="B2577" s="2" t="s">
        <v>2517</v>
      </c>
      <c r="C2577" s="2" t="s">
        <v>22</v>
      </c>
      <c r="D2577" s="2" t="s">
        <v>23</v>
      </c>
      <c r="E2577" s="2" t="s">
        <v>2767</v>
      </c>
      <c r="F2577" s="2" t="s">
        <v>2776</v>
      </c>
      <c r="G2577" s="2">
        <v>188</v>
      </c>
      <c r="H2577" s="2">
        <v>218</v>
      </c>
      <c r="I2577" s="3">
        <v>42494</v>
      </c>
      <c r="J2577" s="3">
        <v>42521</v>
      </c>
      <c r="K2577" s="3" t="s">
        <v>2537</v>
      </c>
      <c r="L2577" s="17">
        <f t="shared" si="440"/>
        <v>256.52</v>
      </c>
      <c r="M2577" s="20">
        <f t="shared" si="441"/>
        <v>0.92854358334632781</v>
      </c>
      <c r="N2577" s="2">
        <v>27</v>
      </c>
      <c r="O2577" s="2">
        <v>12400000</v>
      </c>
      <c r="P2577" s="2">
        <v>11500000</v>
      </c>
      <c r="Q2577" s="2">
        <f t="shared" si="442"/>
        <v>-900000</v>
      </c>
      <c r="R2577" s="4">
        <f t="shared" si="443"/>
        <v>-7.2580645161290328E-2</v>
      </c>
      <c r="S2577" s="2"/>
      <c r="T2577" s="9">
        <f t="shared" si="444"/>
        <v>65957.446808510635</v>
      </c>
      <c r="U2577" s="2">
        <v>61170</v>
      </c>
      <c r="V2577" s="5">
        <f t="shared" si="445"/>
        <v>-4787.4468085106346</v>
      </c>
      <c r="W2577" s="4">
        <f t="shared" si="446"/>
        <v>-7.2583870967741881E-2</v>
      </c>
      <c r="X2577" s="22">
        <f t="shared" si="447"/>
        <v>61244.364007949276</v>
      </c>
      <c r="Y2577" s="22">
        <f t="shared" si="448"/>
        <v>56799.010993294869</v>
      </c>
      <c r="Z2577" s="22">
        <f t="shared" si="450"/>
        <v>10678214.066739436</v>
      </c>
      <c r="AA2577" s="11">
        <v>1446</v>
      </c>
      <c r="AB2577" s="2">
        <v>1998</v>
      </c>
      <c r="AC2577" s="2">
        <f t="shared" si="449"/>
        <v>18</v>
      </c>
      <c r="AD2577" s="2" t="s">
        <v>96</v>
      </c>
    </row>
    <row r="2578" spans="1:30" x14ac:dyDescent="0.2">
      <c r="A2578">
        <v>23</v>
      </c>
      <c r="B2578" s="2" t="s">
        <v>2134</v>
      </c>
      <c r="C2578" s="2" t="s">
        <v>22</v>
      </c>
      <c r="D2578" s="2" t="s">
        <v>23</v>
      </c>
      <c r="E2578" s="2" t="s">
        <v>2767</v>
      </c>
      <c r="F2578" s="2" t="s">
        <v>2776</v>
      </c>
      <c r="G2578" s="2">
        <v>96</v>
      </c>
      <c r="H2578" s="2">
        <v>116</v>
      </c>
      <c r="I2578" s="3">
        <v>42504</v>
      </c>
      <c r="J2578" s="3">
        <v>42531</v>
      </c>
      <c r="K2578" s="3" t="s">
        <v>2538</v>
      </c>
      <c r="L2578" s="17">
        <f t="shared" si="440"/>
        <v>259.83</v>
      </c>
      <c r="M2578" s="20">
        <f t="shared" si="441"/>
        <v>0.91671477504522192</v>
      </c>
      <c r="N2578" s="2">
        <v>27</v>
      </c>
      <c r="O2578" s="2">
        <v>7450000</v>
      </c>
      <c r="P2578" s="2">
        <v>7850000</v>
      </c>
      <c r="Q2578" s="2">
        <f t="shared" si="442"/>
        <v>400000</v>
      </c>
      <c r="R2578" s="4">
        <f t="shared" si="443"/>
        <v>5.3691275167785234E-2</v>
      </c>
      <c r="S2578" s="2"/>
      <c r="T2578" s="9">
        <f t="shared" si="444"/>
        <v>77604.166666666672</v>
      </c>
      <c r="U2578" s="2">
        <v>81771</v>
      </c>
      <c r="V2578" s="5">
        <f t="shared" si="445"/>
        <v>4166.8333333333285</v>
      </c>
      <c r="W2578" s="4">
        <f t="shared" si="446"/>
        <v>5.3693422818791879E-2</v>
      </c>
      <c r="X2578" s="22">
        <f t="shared" si="447"/>
        <v>71140.886188405246</v>
      </c>
      <c r="Y2578" s="22">
        <f t="shared" si="448"/>
        <v>74960.683870222842</v>
      </c>
      <c r="Z2578" s="22">
        <f t="shared" si="450"/>
        <v>7196225.6515413933</v>
      </c>
      <c r="AA2578" s="11">
        <v>1446</v>
      </c>
      <c r="AB2578" s="2">
        <v>1998</v>
      </c>
      <c r="AC2578" s="2">
        <f t="shared" si="449"/>
        <v>18</v>
      </c>
      <c r="AD2578" s="2" t="s">
        <v>96</v>
      </c>
    </row>
    <row r="2579" spans="1:30" x14ac:dyDescent="0.2">
      <c r="A2579">
        <v>8</v>
      </c>
      <c r="B2579" s="2" t="s">
        <v>811</v>
      </c>
      <c r="C2579" s="2" t="s">
        <v>22</v>
      </c>
      <c r="D2579" s="2" t="s">
        <v>23</v>
      </c>
      <c r="E2579" s="2" t="s">
        <v>2767</v>
      </c>
      <c r="F2579" s="2" t="s">
        <v>2776</v>
      </c>
      <c r="G2579" s="2">
        <v>52</v>
      </c>
      <c r="H2579" s="2">
        <v>60</v>
      </c>
      <c r="I2579" s="3">
        <v>42398</v>
      </c>
      <c r="J2579" s="3">
        <v>42426</v>
      </c>
      <c r="K2579" s="3" t="s">
        <v>2534</v>
      </c>
      <c r="L2579" s="17">
        <f t="shared" si="440"/>
        <v>240.59</v>
      </c>
      <c r="M2579" s="20">
        <f t="shared" si="441"/>
        <v>0.99002452304750821</v>
      </c>
      <c r="N2579" s="2">
        <v>28</v>
      </c>
      <c r="O2579" s="2">
        <v>3250000</v>
      </c>
      <c r="P2579" s="2">
        <v>3330000</v>
      </c>
      <c r="Q2579" s="2">
        <f t="shared" si="442"/>
        <v>80000</v>
      </c>
      <c r="R2579" s="4">
        <f t="shared" si="443"/>
        <v>2.4615384615384615E-2</v>
      </c>
      <c r="S2579" s="2"/>
      <c r="T2579" s="9">
        <f t="shared" si="444"/>
        <v>62500</v>
      </c>
      <c r="U2579" s="2">
        <v>64038</v>
      </c>
      <c r="V2579" s="5">
        <f t="shared" si="445"/>
        <v>1538</v>
      </c>
      <c r="W2579" s="4">
        <f t="shared" si="446"/>
        <v>2.4608000000000001E-2</v>
      </c>
      <c r="X2579" s="22">
        <f t="shared" si="447"/>
        <v>61876.532690469263</v>
      </c>
      <c r="Y2579" s="22">
        <f t="shared" si="448"/>
        <v>63399.190406916328</v>
      </c>
      <c r="Z2579" s="22">
        <f t="shared" si="450"/>
        <v>3296757.9011596492</v>
      </c>
      <c r="AA2579" s="11">
        <v>1008</v>
      </c>
      <c r="AB2579" s="2">
        <v>1940</v>
      </c>
      <c r="AC2579" s="2">
        <f t="shared" si="449"/>
        <v>76</v>
      </c>
      <c r="AD2579" s="2" t="s">
        <v>27</v>
      </c>
    </row>
    <row r="2580" spans="1:30" x14ac:dyDescent="0.2">
      <c r="A2580">
        <v>11</v>
      </c>
      <c r="B2580" s="2" t="s">
        <v>2297</v>
      </c>
      <c r="C2580" s="2" t="s">
        <v>22</v>
      </c>
      <c r="D2580" s="2" t="s">
        <v>23</v>
      </c>
      <c r="E2580" s="2" t="s">
        <v>2767</v>
      </c>
      <c r="F2580" s="2" t="s">
        <v>2776</v>
      </c>
      <c r="G2580" s="2">
        <v>117</v>
      </c>
      <c r="H2580" s="2">
        <v>130</v>
      </c>
      <c r="I2580" s="3">
        <v>42419</v>
      </c>
      <c r="J2580" s="3">
        <v>42447</v>
      </c>
      <c r="K2580" s="3" t="s">
        <v>2535</v>
      </c>
      <c r="L2580" s="17">
        <f t="shared" si="440"/>
        <v>245.99</v>
      </c>
      <c r="M2580" s="20">
        <f t="shared" si="441"/>
        <v>0.96829139395910402</v>
      </c>
      <c r="N2580" s="2">
        <v>28</v>
      </c>
      <c r="O2580" s="2">
        <v>7750000</v>
      </c>
      <c r="P2580" s="2">
        <v>7750000</v>
      </c>
      <c r="Q2580" s="2">
        <f t="shared" si="442"/>
        <v>0</v>
      </c>
      <c r="R2580" s="4">
        <f t="shared" si="443"/>
        <v>0</v>
      </c>
      <c r="S2580" s="2"/>
      <c r="T2580" s="9">
        <f t="shared" si="444"/>
        <v>66239.316239316235</v>
      </c>
      <c r="U2580" s="2">
        <v>66239</v>
      </c>
      <c r="V2580" s="5">
        <f t="shared" si="445"/>
        <v>-0.31623931623471435</v>
      </c>
      <c r="W2580" s="4">
        <f t="shared" si="446"/>
        <v>-4.7741935483176237E-6</v>
      </c>
      <c r="X2580" s="22">
        <f t="shared" si="447"/>
        <v>64138.959856265436</v>
      </c>
      <c r="Y2580" s="22">
        <f t="shared" si="448"/>
        <v>64138.653644457088</v>
      </c>
      <c r="Z2580" s="22">
        <f t="shared" si="450"/>
        <v>7504222.476401479</v>
      </c>
      <c r="AA2580" s="11">
        <v>8848</v>
      </c>
      <c r="AB2580" s="2">
        <v>1997</v>
      </c>
      <c r="AC2580" s="2">
        <f t="shared" si="449"/>
        <v>19</v>
      </c>
      <c r="AD2580" s="2" t="s">
        <v>83</v>
      </c>
    </row>
    <row r="2581" spans="1:30" x14ac:dyDescent="0.2">
      <c r="A2581">
        <v>23</v>
      </c>
      <c r="B2581" s="2" t="s">
        <v>1631</v>
      </c>
      <c r="C2581" s="2" t="s">
        <v>22</v>
      </c>
      <c r="D2581" s="2" t="s">
        <v>23</v>
      </c>
      <c r="E2581" s="2" t="s">
        <v>2767</v>
      </c>
      <c r="F2581" s="2" t="s">
        <v>2776</v>
      </c>
      <c r="G2581" s="2">
        <v>73</v>
      </c>
      <c r="H2581" s="2">
        <v>82</v>
      </c>
      <c r="I2581" s="3">
        <v>42503</v>
      </c>
      <c r="J2581" s="3">
        <v>42531</v>
      </c>
      <c r="K2581" s="3" t="s">
        <v>2538</v>
      </c>
      <c r="L2581" s="17">
        <f t="shared" si="440"/>
        <v>259.83</v>
      </c>
      <c r="M2581" s="20">
        <f t="shared" si="441"/>
        <v>0.91671477504522192</v>
      </c>
      <c r="N2581" s="2">
        <v>28</v>
      </c>
      <c r="O2581" s="2">
        <v>4990000</v>
      </c>
      <c r="P2581" s="2">
        <v>5000000</v>
      </c>
      <c r="Q2581" s="2">
        <f t="shared" si="442"/>
        <v>10000</v>
      </c>
      <c r="R2581" s="4">
        <f t="shared" si="443"/>
        <v>2.004008016032064E-3</v>
      </c>
      <c r="S2581" s="2"/>
      <c r="T2581" s="9">
        <f t="shared" si="444"/>
        <v>68356.164383561641</v>
      </c>
      <c r="U2581" s="2">
        <v>68493</v>
      </c>
      <c r="V2581" s="5">
        <f t="shared" si="445"/>
        <v>136.83561643835856</v>
      </c>
      <c r="W2581" s="4">
        <f t="shared" si="446"/>
        <v>2.001803607214464E-3</v>
      </c>
      <c r="X2581" s="22">
        <f t="shared" si="447"/>
        <v>62663.105855830923</v>
      </c>
      <c r="Y2581" s="22">
        <f t="shared" si="448"/>
        <v>62788.545087172388</v>
      </c>
      <c r="Z2581" s="22">
        <f t="shared" si="450"/>
        <v>4583563.7913635839</v>
      </c>
      <c r="AA2581" s="11">
        <v>13949</v>
      </c>
      <c r="AB2581" s="2">
        <v>2008</v>
      </c>
      <c r="AC2581" s="2">
        <f t="shared" si="449"/>
        <v>8</v>
      </c>
      <c r="AD2581" s="2" t="s">
        <v>108</v>
      </c>
    </row>
    <row r="2582" spans="1:30" x14ac:dyDescent="0.2">
      <c r="A2582">
        <v>42</v>
      </c>
      <c r="B2582" s="2" t="s">
        <v>2286</v>
      </c>
      <c r="C2582" s="2" t="s">
        <v>22</v>
      </c>
      <c r="D2582" s="2" t="s">
        <v>23</v>
      </c>
      <c r="E2582" s="2" t="s">
        <v>2767</v>
      </c>
      <c r="F2582" s="2" t="s">
        <v>2776</v>
      </c>
      <c r="G2582" s="2">
        <v>111</v>
      </c>
      <c r="H2582" s="2">
        <v>121</v>
      </c>
      <c r="I2582" s="3">
        <v>42634</v>
      </c>
      <c r="J2582" s="3">
        <v>42662</v>
      </c>
      <c r="K2582" s="3" t="s">
        <v>2542</v>
      </c>
      <c r="L2582" s="17">
        <f t="shared" si="440"/>
        <v>281.13</v>
      </c>
      <c r="M2582" s="20">
        <f t="shared" si="441"/>
        <v>0.84725927506847365</v>
      </c>
      <c r="N2582" s="2">
        <v>28</v>
      </c>
      <c r="O2582" s="2">
        <v>6490000</v>
      </c>
      <c r="P2582" s="2">
        <v>6350000</v>
      </c>
      <c r="Q2582" s="2">
        <f t="shared" si="442"/>
        <v>-140000</v>
      </c>
      <c r="R2582" s="4">
        <f t="shared" si="443"/>
        <v>-2.1571648690292759E-2</v>
      </c>
      <c r="S2582" s="2">
        <v>6135</v>
      </c>
      <c r="T2582" s="9">
        <f t="shared" si="444"/>
        <v>58523.738738738735</v>
      </c>
      <c r="U2582" s="2">
        <v>57262</v>
      </c>
      <c r="V2582" s="5">
        <f t="shared" si="445"/>
        <v>-1261.7387387387353</v>
      </c>
      <c r="W2582" s="4">
        <f t="shared" si="446"/>
        <v>-2.155943495632397E-2</v>
      </c>
      <c r="X2582" s="22">
        <f t="shared" si="447"/>
        <v>49584.780458080531</v>
      </c>
      <c r="Y2582" s="22">
        <f t="shared" si="448"/>
        <v>48515.760608970937</v>
      </c>
      <c r="Z2582" s="22">
        <f t="shared" si="450"/>
        <v>5385249.4275957737</v>
      </c>
      <c r="AA2582" s="11">
        <v>4445</v>
      </c>
      <c r="AB2582" s="2">
        <v>1985</v>
      </c>
      <c r="AC2582" s="2">
        <f t="shared" si="449"/>
        <v>31</v>
      </c>
      <c r="AD2582" s="2" t="s">
        <v>75</v>
      </c>
    </row>
    <row r="2583" spans="1:30" x14ac:dyDescent="0.2">
      <c r="A2583">
        <v>49</v>
      </c>
      <c r="B2583" s="2" t="s">
        <v>1698</v>
      </c>
      <c r="C2583" s="2" t="s">
        <v>22</v>
      </c>
      <c r="D2583" s="2" t="s">
        <v>23</v>
      </c>
      <c r="E2583" s="2" t="s">
        <v>2767</v>
      </c>
      <c r="F2583" s="2" t="s">
        <v>2776</v>
      </c>
      <c r="G2583" s="2">
        <v>75</v>
      </c>
      <c r="H2583" s="2">
        <v>104</v>
      </c>
      <c r="I2583" s="3">
        <v>42683</v>
      </c>
      <c r="J2583" s="3">
        <v>42711</v>
      </c>
      <c r="K2583" s="3" t="s">
        <v>2544</v>
      </c>
      <c r="L2583" s="17">
        <f t="shared" si="440"/>
        <v>287.33999999999997</v>
      </c>
      <c r="M2583" s="20">
        <f t="shared" si="441"/>
        <v>0.82894828426254619</v>
      </c>
      <c r="N2583" s="2">
        <v>28</v>
      </c>
      <c r="O2583" s="2">
        <v>6500000</v>
      </c>
      <c r="P2583" s="2">
        <v>6500000</v>
      </c>
      <c r="Q2583" s="2">
        <f t="shared" si="442"/>
        <v>0</v>
      </c>
      <c r="R2583" s="4">
        <f t="shared" si="443"/>
        <v>0</v>
      </c>
      <c r="S2583" s="2"/>
      <c r="T2583" s="9">
        <f t="shared" si="444"/>
        <v>86666.666666666672</v>
      </c>
      <c r="U2583" s="2">
        <v>86667</v>
      </c>
      <c r="V2583" s="5">
        <f t="shared" si="445"/>
        <v>0.33333333332848269</v>
      </c>
      <c r="W2583" s="4">
        <f t="shared" si="446"/>
        <v>3.8461538460978774E-6</v>
      </c>
      <c r="X2583" s="22">
        <f t="shared" si="447"/>
        <v>71842.184636087346</v>
      </c>
      <c r="Y2583" s="22">
        <f t="shared" si="448"/>
        <v>71842.460952182097</v>
      </c>
      <c r="Z2583" s="22">
        <f t="shared" si="450"/>
        <v>5388184.5714136576</v>
      </c>
      <c r="AA2583" s="2">
        <v>903</v>
      </c>
      <c r="AB2583" s="2">
        <v>1952</v>
      </c>
      <c r="AC2583" s="2">
        <f t="shared" si="449"/>
        <v>64</v>
      </c>
      <c r="AD2583" s="2" t="s">
        <v>161</v>
      </c>
    </row>
    <row r="2584" spans="1:30" x14ac:dyDescent="0.2">
      <c r="A2584">
        <v>21</v>
      </c>
      <c r="B2584" s="2" t="s">
        <v>2426</v>
      </c>
      <c r="C2584" s="2" t="s">
        <v>22</v>
      </c>
      <c r="D2584" s="2" t="s">
        <v>23</v>
      </c>
      <c r="E2584" s="2" t="s">
        <v>2767</v>
      </c>
      <c r="F2584" s="2" t="s">
        <v>2776</v>
      </c>
      <c r="G2584" s="2">
        <v>131</v>
      </c>
      <c r="H2584" s="2">
        <v>147</v>
      </c>
      <c r="I2584" s="3">
        <v>42488</v>
      </c>
      <c r="J2584" s="3">
        <v>42517</v>
      </c>
      <c r="K2584" s="3" t="s">
        <v>2537</v>
      </c>
      <c r="L2584" s="17">
        <f t="shared" si="440"/>
        <v>256.52</v>
      </c>
      <c r="M2584" s="20">
        <f t="shared" si="441"/>
        <v>0.92854358334632781</v>
      </c>
      <c r="N2584" s="2">
        <v>29</v>
      </c>
      <c r="O2584" s="2">
        <v>7950000</v>
      </c>
      <c r="P2584" s="2">
        <v>7750000</v>
      </c>
      <c r="Q2584" s="2">
        <f t="shared" si="442"/>
        <v>-200000</v>
      </c>
      <c r="R2584" s="4">
        <f t="shared" si="443"/>
        <v>-2.5157232704402517E-2</v>
      </c>
      <c r="S2584" s="2"/>
      <c r="T2584" s="9">
        <f t="shared" si="444"/>
        <v>60687.022900763361</v>
      </c>
      <c r="U2584" s="2">
        <v>59160</v>
      </c>
      <c r="V2584" s="5">
        <f t="shared" si="445"/>
        <v>-1527.0229007633607</v>
      </c>
      <c r="W2584" s="4">
        <f t="shared" si="446"/>
        <v>-2.5162264150943428E-2</v>
      </c>
      <c r="X2584" s="22">
        <f t="shared" si="447"/>
        <v>56350.545706895471</v>
      </c>
      <c r="Y2584" s="22">
        <f t="shared" si="448"/>
        <v>54932.638390768756</v>
      </c>
      <c r="Z2584" s="22">
        <f t="shared" si="450"/>
        <v>7196175.6291907066</v>
      </c>
      <c r="AA2584" s="11">
        <v>28159</v>
      </c>
      <c r="AB2584" s="2">
        <v>1985</v>
      </c>
      <c r="AC2584" s="2">
        <f t="shared" si="449"/>
        <v>31</v>
      </c>
      <c r="AD2584" s="2" t="s">
        <v>75</v>
      </c>
    </row>
    <row r="2585" spans="1:30" x14ac:dyDescent="0.2">
      <c r="A2585">
        <v>38</v>
      </c>
      <c r="B2585" s="2" t="s">
        <v>2480</v>
      </c>
      <c r="C2585" s="2" t="s">
        <v>22</v>
      </c>
      <c r="D2585" s="2" t="s">
        <v>23</v>
      </c>
      <c r="E2585" s="2" t="s">
        <v>2767</v>
      </c>
      <c r="F2585" s="2" t="s">
        <v>2776</v>
      </c>
      <c r="G2585" s="2">
        <v>154</v>
      </c>
      <c r="H2585" s="2">
        <v>166</v>
      </c>
      <c r="I2585" s="3">
        <v>42603</v>
      </c>
      <c r="J2585" s="3">
        <v>42632</v>
      </c>
      <c r="K2585" s="3" t="s">
        <v>2541</v>
      </c>
      <c r="L2585" s="17">
        <f t="shared" si="440"/>
        <v>275.91000000000003</v>
      </c>
      <c r="M2585" s="20">
        <f t="shared" si="441"/>
        <v>0.86328875357906554</v>
      </c>
      <c r="N2585" s="2">
        <v>29</v>
      </c>
      <c r="O2585" s="2">
        <v>7500000</v>
      </c>
      <c r="P2585" s="2">
        <v>7450000</v>
      </c>
      <c r="Q2585" s="2">
        <f t="shared" si="442"/>
        <v>-50000</v>
      </c>
      <c r="R2585" s="4">
        <f t="shared" si="443"/>
        <v>-6.6666666666666671E-3</v>
      </c>
      <c r="S2585" s="2">
        <v>17288</v>
      </c>
      <c r="T2585" s="9">
        <f t="shared" si="444"/>
        <v>48813.558441558438</v>
      </c>
      <c r="U2585" s="2">
        <v>48489</v>
      </c>
      <c r="V2585" s="5">
        <f t="shared" si="445"/>
        <v>-324.55844155843806</v>
      </c>
      <c r="W2585" s="4">
        <f t="shared" si="446"/>
        <v>-6.6489404157456071E-3</v>
      </c>
      <c r="X2585" s="22">
        <f t="shared" si="447"/>
        <v>42140.19602477186</v>
      </c>
      <c r="Y2585" s="22">
        <f t="shared" si="448"/>
        <v>41860.008372295306</v>
      </c>
      <c r="Z2585" s="22">
        <f t="shared" si="450"/>
        <v>6446441.2893334767</v>
      </c>
      <c r="AA2585" s="2"/>
      <c r="AB2585" s="2">
        <v>1974</v>
      </c>
      <c r="AC2585" s="2">
        <f t="shared" si="449"/>
        <v>42</v>
      </c>
      <c r="AD2585" s="2" t="s">
        <v>90</v>
      </c>
    </row>
    <row r="2586" spans="1:30" x14ac:dyDescent="0.2">
      <c r="A2586">
        <v>38</v>
      </c>
      <c r="B2586" s="2" t="s">
        <v>2275</v>
      </c>
      <c r="C2586" s="2" t="s">
        <v>22</v>
      </c>
      <c r="D2586" s="2" t="s">
        <v>23</v>
      </c>
      <c r="E2586" s="2" t="s">
        <v>2767</v>
      </c>
      <c r="F2586" s="2" t="s">
        <v>2776</v>
      </c>
      <c r="G2586" s="2">
        <v>108</v>
      </c>
      <c r="H2586" s="2">
        <v>119</v>
      </c>
      <c r="I2586" s="3">
        <v>42602</v>
      </c>
      <c r="J2586" s="3">
        <v>42632</v>
      </c>
      <c r="K2586" s="3" t="s">
        <v>2541</v>
      </c>
      <c r="L2586" s="17">
        <f t="shared" si="440"/>
        <v>275.91000000000003</v>
      </c>
      <c r="M2586" s="20">
        <f t="shared" si="441"/>
        <v>0.86328875357906554</v>
      </c>
      <c r="N2586" s="2">
        <v>30</v>
      </c>
      <c r="O2586" s="2">
        <v>8200000</v>
      </c>
      <c r="P2586" s="2">
        <v>8128888</v>
      </c>
      <c r="Q2586" s="2">
        <f t="shared" si="442"/>
        <v>-71112</v>
      </c>
      <c r="R2586" s="4">
        <f t="shared" si="443"/>
        <v>-8.6721951219512188E-3</v>
      </c>
      <c r="S2586" s="2">
        <v>121305</v>
      </c>
      <c r="T2586" s="9">
        <f t="shared" si="444"/>
        <v>77049.120370370365</v>
      </c>
      <c r="U2586" s="2">
        <v>76391</v>
      </c>
      <c r="V2586" s="5">
        <f t="shared" si="445"/>
        <v>-658.12037037036498</v>
      </c>
      <c r="W2586" s="4">
        <f t="shared" si="446"/>
        <v>-8.5415689005509856E-3</v>
      </c>
      <c r="X2586" s="22">
        <f t="shared" si="447"/>
        <v>66515.639088900425</v>
      </c>
      <c r="Y2586" s="22">
        <f t="shared" si="448"/>
        <v>65947.491174658397</v>
      </c>
      <c r="Z2586" s="22">
        <f t="shared" si="450"/>
        <v>7122329.046863107</v>
      </c>
      <c r="AA2586" s="11">
        <v>5843</v>
      </c>
      <c r="AB2586" s="2">
        <v>1984</v>
      </c>
      <c r="AC2586" s="2">
        <f t="shared" si="449"/>
        <v>32</v>
      </c>
      <c r="AD2586" s="2" t="s">
        <v>67</v>
      </c>
    </row>
    <row r="2587" spans="1:30" x14ac:dyDescent="0.2">
      <c r="A2587">
        <v>5</v>
      </c>
      <c r="B2587" s="6" t="s">
        <v>1542</v>
      </c>
      <c r="C2587" s="6" t="s">
        <v>22</v>
      </c>
      <c r="D2587" s="6" t="s">
        <v>23</v>
      </c>
      <c r="E2587" s="6" t="s">
        <v>2768</v>
      </c>
      <c r="F2587" s="6" t="s">
        <v>2773</v>
      </c>
      <c r="G2587" s="6">
        <v>101</v>
      </c>
      <c r="H2587" s="6">
        <v>107</v>
      </c>
      <c r="I2587" s="7">
        <v>42404</v>
      </c>
      <c r="J2587" s="7">
        <v>42404</v>
      </c>
      <c r="K2587" s="7" t="s">
        <v>2534</v>
      </c>
      <c r="L2587" s="17">
        <f t="shared" si="440"/>
        <v>240.59</v>
      </c>
      <c r="M2587" s="20">
        <f t="shared" si="441"/>
        <v>0.99002452304750821</v>
      </c>
      <c r="N2587" s="6">
        <v>0</v>
      </c>
      <c r="O2587" s="6">
        <v>3500000</v>
      </c>
      <c r="P2587" s="6">
        <v>3700000</v>
      </c>
      <c r="Q2587" s="6">
        <f t="shared" si="442"/>
        <v>200000</v>
      </c>
      <c r="R2587" s="8">
        <f t="shared" si="443"/>
        <v>5.7142857142857141E-2</v>
      </c>
      <c r="S2587" s="6">
        <v>17000</v>
      </c>
      <c r="T2587" s="9">
        <f t="shared" si="444"/>
        <v>34821.782178217822</v>
      </c>
      <c r="U2587" s="6">
        <v>36802</v>
      </c>
      <c r="V2587" s="9">
        <f t="shared" si="445"/>
        <v>1980.2178217821784</v>
      </c>
      <c r="W2587" s="8">
        <f t="shared" si="446"/>
        <v>5.6867216377594544E-2</v>
      </c>
      <c r="X2587" s="22">
        <f t="shared" si="447"/>
        <v>34474.418292654322</v>
      </c>
      <c r="Y2587" s="22">
        <f t="shared" si="448"/>
        <v>36434.882497194398</v>
      </c>
      <c r="Z2587" s="22">
        <f t="shared" si="450"/>
        <v>3679923.1322166342</v>
      </c>
      <c r="AA2587" s="10">
        <v>12807</v>
      </c>
      <c r="AB2587" s="6">
        <v>1973</v>
      </c>
      <c r="AC2587" s="6">
        <f t="shared" si="449"/>
        <v>43</v>
      </c>
      <c r="AD2587" s="6" t="s">
        <v>2718</v>
      </c>
    </row>
    <row r="2588" spans="1:30" x14ac:dyDescent="0.2">
      <c r="A2588">
        <v>6</v>
      </c>
      <c r="B2588" s="6" t="s">
        <v>2717</v>
      </c>
      <c r="C2588" s="6" t="s">
        <v>22</v>
      </c>
      <c r="D2588" s="6" t="s">
        <v>23</v>
      </c>
      <c r="E2588" s="6" t="s">
        <v>2768</v>
      </c>
      <c r="F2588" s="6" t="s">
        <v>2773</v>
      </c>
      <c r="G2588" s="6">
        <v>94</v>
      </c>
      <c r="H2588" s="6">
        <v>105</v>
      </c>
      <c r="I2588" s="7">
        <v>42410</v>
      </c>
      <c r="J2588" s="7">
        <v>42410</v>
      </c>
      <c r="K2588" s="7" t="s">
        <v>2534</v>
      </c>
      <c r="L2588" s="17">
        <f t="shared" si="440"/>
        <v>240.59</v>
      </c>
      <c r="M2588" s="20">
        <f t="shared" si="441"/>
        <v>0.99002452304750821</v>
      </c>
      <c r="N2588" s="6">
        <v>0</v>
      </c>
      <c r="O2588" s="6">
        <v>7000000</v>
      </c>
      <c r="P2588" s="6">
        <v>7500000</v>
      </c>
      <c r="Q2588" s="6">
        <f t="shared" si="442"/>
        <v>500000</v>
      </c>
      <c r="R2588" s="8">
        <f t="shared" si="443"/>
        <v>7.1428571428571425E-2</v>
      </c>
      <c r="S2588" s="6"/>
      <c r="T2588" s="9">
        <f t="shared" si="444"/>
        <v>74468.085106382976</v>
      </c>
      <c r="U2588" s="6">
        <v>79787</v>
      </c>
      <c r="V2588" s="9">
        <f t="shared" si="445"/>
        <v>5318.9148936170241</v>
      </c>
      <c r="W2588" s="8">
        <f t="shared" si="446"/>
        <v>7.1425428571428612E-2</v>
      </c>
      <c r="X2588" s="22">
        <f t="shared" si="447"/>
        <v>73725.230439708059</v>
      </c>
      <c r="Y2588" s="22">
        <f t="shared" si="448"/>
        <v>78991.086620391536</v>
      </c>
      <c r="Z2588" s="22">
        <f t="shared" si="450"/>
        <v>7425162.1423168043</v>
      </c>
      <c r="AA2588" s="10">
        <v>2155</v>
      </c>
      <c r="AB2588" s="6">
        <v>2006</v>
      </c>
      <c r="AC2588" s="6">
        <f t="shared" si="449"/>
        <v>10</v>
      </c>
      <c r="AD2588" s="6" t="s">
        <v>2718</v>
      </c>
    </row>
    <row r="2589" spans="1:30" x14ac:dyDescent="0.2">
      <c r="A2589">
        <v>7</v>
      </c>
      <c r="B2589" s="6" t="s">
        <v>2727</v>
      </c>
      <c r="C2589" s="6" t="s">
        <v>22</v>
      </c>
      <c r="D2589" s="6" t="s">
        <v>23</v>
      </c>
      <c r="E2589" s="6" t="s">
        <v>2768</v>
      </c>
      <c r="F2589" s="6" t="s">
        <v>2773</v>
      </c>
      <c r="G2589" s="6">
        <v>100</v>
      </c>
      <c r="H2589" s="6">
        <v>110</v>
      </c>
      <c r="I2589" s="7">
        <v>42416</v>
      </c>
      <c r="J2589" s="7">
        <v>42416</v>
      </c>
      <c r="K2589" s="7" t="s">
        <v>2534</v>
      </c>
      <c r="L2589" s="17">
        <f t="shared" si="440"/>
        <v>240.59</v>
      </c>
      <c r="M2589" s="20">
        <f t="shared" si="441"/>
        <v>0.99002452304750821</v>
      </c>
      <c r="N2589" s="6">
        <v>0</v>
      </c>
      <c r="O2589" s="6">
        <v>4800000</v>
      </c>
      <c r="P2589" s="6">
        <v>5100000</v>
      </c>
      <c r="Q2589" s="6">
        <f t="shared" si="442"/>
        <v>300000</v>
      </c>
      <c r="R2589" s="8">
        <f t="shared" si="443"/>
        <v>6.25E-2</v>
      </c>
      <c r="S2589" s="6">
        <v>213754</v>
      </c>
      <c r="T2589" s="9">
        <f t="shared" si="444"/>
        <v>50137.54</v>
      </c>
      <c r="U2589" s="6">
        <v>53138</v>
      </c>
      <c r="V2589" s="9">
        <f t="shared" si="445"/>
        <v>3000.4599999999991</v>
      </c>
      <c r="W2589" s="8">
        <f t="shared" si="446"/>
        <v>5.9844579530627134E-2</v>
      </c>
      <c r="X2589" s="22">
        <f t="shared" si="447"/>
        <v>49637.394125275365</v>
      </c>
      <c r="Y2589" s="22">
        <f t="shared" si="448"/>
        <v>52607.923105698494</v>
      </c>
      <c r="Z2589" s="22">
        <f t="shared" si="450"/>
        <v>5260792.3105698498</v>
      </c>
      <c r="AA2589" s="10">
        <v>24096</v>
      </c>
      <c r="AB2589" s="6">
        <v>1969</v>
      </c>
      <c r="AC2589" s="6">
        <f t="shared" si="449"/>
        <v>47</v>
      </c>
      <c r="AD2589" s="6" t="s">
        <v>569</v>
      </c>
    </row>
    <row r="2590" spans="1:30" x14ac:dyDescent="0.2">
      <c r="A2590">
        <v>19</v>
      </c>
      <c r="B2590" s="6" t="s">
        <v>2736</v>
      </c>
      <c r="C2590" s="6" t="s">
        <v>22</v>
      </c>
      <c r="D2590" s="6" t="s">
        <v>23</v>
      </c>
      <c r="E2590" s="6" t="s">
        <v>2768</v>
      </c>
      <c r="F2590" s="6" t="s">
        <v>2773</v>
      </c>
      <c r="G2590" s="6">
        <v>114</v>
      </c>
      <c r="H2590" s="6">
        <v>133</v>
      </c>
      <c r="I2590" s="7">
        <v>42501</v>
      </c>
      <c r="J2590" s="7">
        <v>42501</v>
      </c>
      <c r="K2590" s="7" t="s">
        <v>2537</v>
      </c>
      <c r="L2590" s="17">
        <f t="shared" si="440"/>
        <v>256.52</v>
      </c>
      <c r="M2590" s="20">
        <f t="shared" si="441"/>
        <v>0.92854358334632781</v>
      </c>
      <c r="N2590" s="6">
        <v>0</v>
      </c>
      <c r="O2590" s="6">
        <v>6500000</v>
      </c>
      <c r="P2590" s="6">
        <v>7300000</v>
      </c>
      <c r="Q2590" s="6">
        <f t="shared" si="442"/>
        <v>800000</v>
      </c>
      <c r="R2590" s="8">
        <f t="shared" si="443"/>
        <v>0.12307692307692308</v>
      </c>
      <c r="S2590" s="6"/>
      <c r="T2590" s="9">
        <f t="shared" si="444"/>
        <v>57017.543859649122</v>
      </c>
      <c r="U2590" s="6">
        <v>64035</v>
      </c>
      <c r="V2590" s="9">
        <f t="shared" si="445"/>
        <v>7017.4561403508778</v>
      </c>
      <c r="W2590" s="8">
        <f t="shared" si="446"/>
        <v>0.12307538461538463</v>
      </c>
      <c r="X2590" s="22">
        <f t="shared" si="447"/>
        <v>52943.274489045005</v>
      </c>
      <c r="Y2590" s="22">
        <f t="shared" si="448"/>
        <v>59459.288359582104</v>
      </c>
      <c r="Z2590" s="22">
        <f t="shared" si="450"/>
        <v>6778358.87299236</v>
      </c>
      <c r="AA2590" s="10">
        <v>1483</v>
      </c>
      <c r="AB2590" s="6">
        <v>1954</v>
      </c>
      <c r="AC2590" s="6">
        <f t="shared" si="449"/>
        <v>62</v>
      </c>
      <c r="AD2590" s="12"/>
    </row>
    <row r="2591" spans="1:30" x14ac:dyDescent="0.2">
      <c r="A2591">
        <v>21</v>
      </c>
      <c r="B2591" s="6" t="s">
        <v>1372</v>
      </c>
      <c r="C2591" s="6" t="s">
        <v>22</v>
      </c>
      <c r="D2591" s="6" t="s">
        <v>23</v>
      </c>
      <c r="E2591" s="6" t="s">
        <v>2768</v>
      </c>
      <c r="F2591" s="6" t="s">
        <v>2773</v>
      </c>
      <c r="G2591" s="6">
        <v>65</v>
      </c>
      <c r="H2591" s="6">
        <v>72</v>
      </c>
      <c r="I2591" s="7">
        <v>42514</v>
      </c>
      <c r="J2591" s="7">
        <v>42514</v>
      </c>
      <c r="K2591" s="7" t="s">
        <v>2537</v>
      </c>
      <c r="L2591" s="17">
        <f t="shared" si="440"/>
        <v>256.52</v>
      </c>
      <c r="M2591" s="20">
        <f t="shared" si="441"/>
        <v>0.92854358334632781</v>
      </c>
      <c r="N2591" s="6">
        <v>0</v>
      </c>
      <c r="O2591" s="6">
        <v>3250000</v>
      </c>
      <c r="P2591" s="6">
        <v>3600000</v>
      </c>
      <c r="Q2591" s="6">
        <f t="shared" si="442"/>
        <v>350000</v>
      </c>
      <c r="R2591" s="8">
        <f t="shared" si="443"/>
        <v>0.1076923076923077</v>
      </c>
      <c r="S2591" s="6"/>
      <c r="T2591" s="9">
        <f t="shared" si="444"/>
        <v>50000</v>
      </c>
      <c r="U2591" s="6">
        <v>55385</v>
      </c>
      <c r="V2591" s="9">
        <f t="shared" si="445"/>
        <v>5385</v>
      </c>
      <c r="W2591" s="8">
        <f t="shared" si="446"/>
        <v>0.1077</v>
      </c>
      <c r="X2591" s="22">
        <f t="shared" si="447"/>
        <v>46427.17916731639</v>
      </c>
      <c r="Y2591" s="22">
        <f t="shared" si="448"/>
        <v>51427.386363636368</v>
      </c>
      <c r="Z2591" s="22">
        <f t="shared" si="450"/>
        <v>3342780.1136363638</v>
      </c>
      <c r="AA2591" s="10">
        <v>2789</v>
      </c>
      <c r="AB2591" s="6">
        <v>2006</v>
      </c>
      <c r="AC2591" s="6">
        <f t="shared" si="449"/>
        <v>10</v>
      </c>
      <c r="AD2591" s="6" t="s">
        <v>569</v>
      </c>
    </row>
    <row r="2592" spans="1:30" x14ac:dyDescent="0.2">
      <c r="A2592">
        <v>31</v>
      </c>
      <c r="B2592" s="6" t="s">
        <v>2575</v>
      </c>
      <c r="C2592" s="6" t="s">
        <v>22</v>
      </c>
      <c r="D2592" s="6" t="s">
        <v>23</v>
      </c>
      <c r="E2592" s="6" t="s">
        <v>2768</v>
      </c>
      <c r="F2592" s="6" t="s">
        <v>2773</v>
      </c>
      <c r="G2592" s="6">
        <v>39</v>
      </c>
      <c r="H2592" s="6">
        <v>43</v>
      </c>
      <c r="I2592" s="7">
        <v>42586</v>
      </c>
      <c r="J2592" s="7">
        <v>42586</v>
      </c>
      <c r="K2592" s="7" t="s">
        <v>2540</v>
      </c>
      <c r="L2592" s="17">
        <f t="shared" si="440"/>
        <v>272.20999999999998</v>
      </c>
      <c r="M2592" s="20">
        <f t="shared" si="441"/>
        <v>0.87502296021454029</v>
      </c>
      <c r="N2592" s="6">
        <v>0</v>
      </c>
      <c r="O2592" s="6">
        <v>2000000</v>
      </c>
      <c r="P2592" s="6">
        <v>2465000</v>
      </c>
      <c r="Q2592" s="6">
        <f t="shared" si="442"/>
        <v>465000</v>
      </c>
      <c r="R2592" s="8">
        <f t="shared" si="443"/>
        <v>0.23250000000000001</v>
      </c>
      <c r="S2592" s="6">
        <v>67336</v>
      </c>
      <c r="T2592" s="9">
        <f t="shared" si="444"/>
        <v>53008.615384615383</v>
      </c>
      <c r="U2592" s="6">
        <v>64932</v>
      </c>
      <c r="V2592" s="9">
        <f t="shared" si="445"/>
        <v>11923.384615384617</v>
      </c>
      <c r="W2592" s="8">
        <f t="shared" si="446"/>
        <v>0.22493295719708847</v>
      </c>
      <c r="X2592" s="22">
        <f t="shared" si="447"/>
        <v>46383.755550720176</v>
      </c>
      <c r="Y2592" s="22">
        <f t="shared" si="448"/>
        <v>56816.990852650531</v>
      </c>
      <c r="Z2592" s="22">
        <f t="shared" si="450"/>
        <v>2215862.6432533707</v>
      </c>
      <c r="AA2592" s="10">
        <v>8506</v>
      </c>
      <c r="AB2592" s="6">
        <v>1955</v>
      </c>
      <c r="AC2592" s="6">
        <f t="shared" si="449"/>
        <v>61</v>
      </c>
      <c r="AD2592" s="6" t="s">
        <v>112</v>
      </c>
    </row>
    <row r="2593" spans="1:30" x14ac:dyDescent="0.2">
      <c r="A2593">
        <v>34</v>
      </c>
      <c r="B2593" s="6" t="s">
        <v>1501</v>
      </c>
      <c r="C2593" s="6" t="s">
        <v>22</v>
      </c>
      <c r="D2593" s="6" t="s">
        <v>23</v>
      </c>
      <c r="E2593" s="6" t="s">
        <v>2768</v>
      </c>
      <c r="F2593" s="6" t="s">
        <v>2773</v>
      </c>
      <c r="G2593" s="6">
        <v>72</v>
      </c>
      <c r="H2593" s="6">
        <v>78</v>
      </c>
      <c r="I2593" s="7">
        <v>42604</v>
      </c>
      <c r="J2593" s="7">
        <v>42604</v>
      </c>
      <c r="K2593" s="7" t="s">
        <v>2540</v>
      </c>
      <c r="L2593" s="17">
        <f t="shared" si="440"/>
        <v>272.20999999999998</v>
      </c>
      <c r="M2593" s="20">
        <f t="shared" si="441"/>
        <v>0.87502296021454029</v>
      </c>
      <c r="N2593" s="6">
        <v>0</v>
      </c>
      <c r="O2593" s="6">
        <v>2890000</v>
      </c>
      <c r="P2593" s="6">
        <v>3450000</v>
      </c>
      <c r="Q2593" s="6">
        <f t="shared" si="442"/>
        <v>560000</v>
      </c>
      <c r="R2593" s="8">
        <f t="shared" si="443"/>
        <v>0.19377162629757785</v>
      </c>
      <c r="S2593" s="6">
        <v>95000</v>
      </c>
      <c r="T2593" s="9">
        <f t="shared" si="444"/>
        <v>41458.333333333336</v>
      </c>
      <c r="U2593" s="6">
        <v>49236</v>
      </c>
      <c r="V2593" s="9">
        <f t="shared" si="445"/>
        <v>7777.6666666666642</v>
      </c>
      <c r="W2593" s="8">
        <f t="shared" si="446"/>
        <v>0.18760201005025118</v>
      </c>
      <c r="X2593" s="22">
        <f t="shared" si="447"/>
        <v>36276.993558894486</v>
      </c>
      <c r="Y2593" s="22">
        <f t="shared" si="448"/>
        <v>43082.630469123105</v>
      </c>
      <c r="Z2593" s="22">
        <f t="shared" si="450"/>
        <v>3101949.3937768638</v>
      </c>
      <c r="AA2593" s="6"/>
      <c r="AB2593" s="6">
        <v>1956</v>
      </c>
      <c r="AC2593" s="6">
        <f t="shared" si="449"/>
        <v>60</v>
      </c>
      <c r="AD2593" s="6" t="s">
        <v>37</v>
      </c>
    </row>
    <row r="2594" spans="1:30" x14ac:dyDescent="0.2">
      <c r="A2594">
        <v>35</v>
      </c>
      <c r="B2594" s="6" t="s">
        <v>1667</v>
      </c>
      <c r="C2594" s="6" t="s">
        <v>22</v>
      </c>
      <c r="D2594" s="6" t="s">
        <v>23</v>
      </c>
      <c r="E2594" s="6" t="s">
        <v>2768</v>
      </c>
      <c r="F2594" s="6" t="s">
        <v>2773</v>
      </c>
      <c r="G2594" s="6">
        <v>74</v>
      </c>
      <c r="H2594" s="6">
        <v>103</v>
      </c>
      <c r="I2594" s="7">
        <v>42614</v>
      </c>
      <c r="J2594" s="7">
        <v>42614</v>
      </c>
      <c r="K2594" s="7" t="s">
        <v>2541</v>
      </c>
      <c r="L2594" s="17">
        <f t="shared" si="440"/>
        <v>275.91000000000003</v>
      </c>
      <c r="M2594" s="20">
        <f t="shared" si="441"/>
        <v>0.86328875357906554</v>
      </c>
      <c r="N2594" s="6">
        <v>0</v>
      </c>
      <c r="O2594" s="6">
        <v>3950000</v>
      </c>
      <c r="P2594" s="6">
        <v>4400000</v>
      </c>
      <c r="Q2594" s="6">
        <f t="shared" si="442"/>
        <v>450000</v>
      </c>
      <c r="R2594" s="8">
        <f t="shared" si="443"/>
        <v>0.11392405063291139</v>
      </c>
      <c r="S2594" s="6"/>
      <c r="T2594" s="9">
        <f t="shared" si="444"/>
        <v>53378.37837837838</v>
      </c>
      <c r="U2594" s="6">
        <v>59459</v>
      </c>
      <c r="V2594" s="9">
        <f t="shared" si="445"/>
        <v>6080.6216216216199</v>
      </c>
      <c r="W2594" s="8">
        <f t="shared" si="446"/>
        <v>0.11391544303797464</v>
      </c>
      <c r="X2594" s="22">
        <f t="shared" si="447"/>
        <v>46080.95373834201</v>
      </c>
      <c r="Y2594" s="22">
        <f t="shared" si="448"/>
        <v>51330.285999057654</v>
      </c>
      <c r="Z2594" s="22">
        <f t="shared" si="450"/>
        <v>3798441.1639302666</v>
      </c>
      <c r="AA2594" s="10">
        <v>1451</v>
      </c>
      <c r="AB2594" s="6">
        <v>1948</v>
      </c>
      <c r="AC2594" s="6">
        <f t="shared" si="449"/>
        <v>68</v>
      </c>
      <c r="AD2594" s="6" t="s">
        <v>569</v>
      </c>
    </row>
    <row r="2595" spans="1:30" x14ac:dyDescent="0.2">
      <c r="A2595">
        <v>51</v>
      </c>
      <c r="B2595" s="6" t="s">
        <v>631</v>
      </c>
      <c r="C2595" s="6" t="s">
        <v>22</v>
      </c>
      <c r="D2595" s="6" t="s">
        <v>23</v>
      </c>
      <c r="E2595" s="6" t="s">
        <v>2768</v>
      </c>
      <c r="F2595" s="6" t="s">
        <v>2773</v>
      </c>
      <c r="G2595" s="6">
        <v>47</v>
      </c>
      <c r="H2595" s="6">
        <v>53</v>
      </c>
      <c r="I2595" s="7">
        <v>42725</v>
      </c>
      <c r="J2595" s="7">
        <v>42725</v>
      </c>
      <c r="K2595" s="7" t="s">
        <v>2544</v>
      </c>
      <c r="L2595" s="17">
        <f t="shared" si="440"/>
        <v>287.33999999999997</v>
      </c>
      <c r="M2595" s="20">
        <f t="shared" si="441"/>
        <v>0.82894828426254619</v>
      </c>
      <c r="N2595" s="6">
        <v>0</v>
      </c>
      <c r="O2595" s="6">
        <v>3000000</v>
      </c>
      <c r="P2595" s="6">
        <v>3310000</v>
      </c>
      <c r="Q2595" s="6">
        <f t="shared" si="442"/>
        <v>310000</v>
      </c>
      <c r="R2595" s="8">
        <f t="shared" si="443"/>
        <v>0.10333333333333333</v>
      </c>
      <c r="S2595" s="6"/>
      <c r="T2595" s="9">
        <f t="shared" si="444"/>
        <v>63829.787234042553</v>
      </c>
      <c r="U2595" s="6">
        <v>70426</v>
      </c>
      <c r="V2595" s="9">
        <f t="shared" si="445"/>
        <v>6596.2127659574471</v>
      </c>
      <c r="W2595" s="8">
        <f t="shared" si="446"/>
        <v>0.10334066666666668</v>
      </c>
      <c r="X2595" s="22">
        <f t="shared" si="447"/>
        <v>52911.592612502951</v>
      </c>
      <c r="Y2595" s="22">
        <f t="shared" si="448"/>
        <v>58379.511867474081</v>
      </c>
      <c r="Z2595" s="22">
        <f t="shared" si="450"/>
        <v>2743837.0577712818</v>
      </c>
      <c r="AA2595" s="10">
        <v>5944</v>
      </c>
      <c r="AB2595" s="6">
        <v>1955</v>
      </c>
      <c r="AC2595" s="6">
        <f t="shared" si="449"/>
        <v>61</v>
      </c>
      <c r="AD2595" s="6" t="s">
        <v>569</v>
      </c>
    </row>
    <row r="2596" spans="1:30" x14ac:dyDescent="0.2">
      <c r="A2596">
        <v>16</v>
      </c>
      <c r="B2596" s="6" t="s">
        <v>1396</v>
      </c>
      <c r="C2596" s="6" t="s">
        <v>22</v>
      </c>
      <c r="D2596" s="6" t="s">
        <v>23</v>
      </c>
      <c r="E2596" s="6" t="s">
        <v>2768</v>
      </c>
      <c r="F2596" s="6" t="s">
        <v>2773</v>
      </c>
      <c r="G2596" s="6">
        <v>66</v>
      </c>
      <c r="H2596" s="6">
        <v>73</v>
      </c>
      <c r="I2596" s="7">
        <v>42478</v>
      </c>
      <c r="J2596" s="7">
        <v>42480</v>
      </c>
      <c r="K2596" s="7" t="s">
        <v>2536</v>
      </c>
      <c r="L2596" s="17">
        <f t="shared" si="440"/>
        <v>250.79</v>
      </c>
      <c r="M2596" s="20">
        <f t="shared" si="441"/>
        <v>0.9497587623110969</v>
      </c>
      <c r="N2596" s="6">
        <v>2</v>
      </c>
      <c r="O2596" s="6">
        <v>3350000</v>
      </c>
      <c r="P2596" s="6">
        <v>3800000</v>
      </c>
      <c r="Q2596" s="6">
        <f t="shared" si="442"/>
        <v>450000</v>
      </c>
      <c r="R2596" s="8">
        <f t="shared" si="443"/>
        <v>0.13432835820895522</v>
      </c>
      <c r="S2596" s="6">
        <v>88000</v>
      </c>
      <c r="T2596" s="9">
        <f t="shared" si="444"/>
        <v>52090.909090909088</v>
      </c>
      <c r="U2596" s="6">
        <v>58909</v>
      </c>
      <c r="V2596" s="9">
        <f t="shared" si="445"/>
        <v>6818.0909090909117</v>
      </c>
      <c r="W2596" s="8">
        <f t="shared" si="446"/>
        <v>0.13088830715532293</v>
      </c>
      <c r="X2596" s="22">
        <f t="shared" si="447"/>
        <v>49473.797345841682</v>
      </c>
      <c r="Y2596" s="22">
        <f t="shared" si="448"/>
        <v>55949.338928984405</v>
      </c>
      <c r="Z2596" s="22">
        <f t="shared" si="450"/>
        <v>3692656.3693129709</v>
      </c>
      <c r="AA2596" s="10">
        <v>7808</v>
      </c>
      <c r="AB2596" s="6">
        <v>1956</v>
      </c>
      <c r="AC2596" s="6">
        <f t="shared" si="449"/>
        <v>60</v>
      </c>
      <c r="AD2596" s="6" t="s">
        <v>108</v>
      </c>
    </row>
    <row r="2597" spans="1:30" x14ac:dyDescent="0.2">
      <c r="A2597">
        <v>17</v>
      </c>
      <c r="B2597" s="6" t="s">
        <v>2611</v>
      </c>
      <c r="C2597" s="6" t="s">
        <v>22</v>
      </c>
      <c r="D2597" s="6" t="s">
        <v>23</v>
      </c>
      <c r="E2597" s="6" t="s">
        <v>2768</v>
      </c>
      <c r="F2597" s="6" t="s">
        <v>2773</v>
      </c>
      <c r="G2597" s="6">
        <v>51</v>
      </c>
      <c r="H2597" s="6">
        <v>58</v>
      </c>
      <c r="I2597" s="7">
        <v>42487</v>
      </c>
      <c r="J2597" s="7">
        <v>42489</v>
      </c>
      <c r="K2597" s="7" t="s">
        <v>2536</v>
      </c>
      <c r="L2597" s="17">
        <f t="shared" si="440"/>
        <v>250.79</v>
      </c>
      <c r="M2597" s="20">
        <f t="shared" si="441"/>
        <v>0.9497587623110969</v>
      </c>
      <c r="N2597" s="6">
        <v>2</v>
      </c>
      <c r="O2597" s="6">
        <v>2800000</v>
      </c>
      <c r="P2597" s="6">
        <v>3150000</v>
      </c>
      <c r="Q2597" s="6">
        <f t="shared" si="442"/>
        <v>350000</v>
      </c>
      <c r="R2597" s="8">
        <f t="shared" si="443"/>
        <v>0.125</v>
      </c>
      <c r="S2597" s="6"/>
      <c r="T2597" s="9">
        <f t="shared" si="444"/>
        <v>54901.960784313727</v>
      </c>
      <c r="U2597" s="6">
        <v>61765</v>
      </c>
      <c r="V2597" s="9">
        <f t="shared" si="445"/>
        <v>6863.0392156862727</v>
      </c>
      <c r="W2597" s="8">
        <f t="shared" si="446"/>
        <v>0.1250053571428571</v>
      </c>
      <c r="X2597" s="22">
        <f t="shared" si="447"/>
        <v>52143.618322962182</v>
      </c>
      <c r="Y2597" s="22">
        <f t="shared" si="448"/>
        <v>58661.849954144898</v>
      </c>
      <c r="Z2597" s="22">
        <f t="shared" si="450"/>
        <v>2991754.34766139</v>
      </c>
      <c r="AA2597" s="10">
        <v>3959</v>
      </c>
      <c r="AB2597" s="6">
        <v>2004</v>
      </c>
      <c r="AC2597" s="6">
        <f t="shared" si="449"/>
        <v>12</v>
      </c>
      <c r="AD2597" s="6" t="s">
        <v>569</v>
      </c>
    </row>
    <row r="2598" spans="1:30" x14ac:dyDescent="0.2">
      <c r="A2598">
        <v>44</v>
      </c>
      <c r="B2598" s="6" t="s">
        <v>1522</v>
      </c>
      <c r="C2598" s="6" t="s">
        <v>22</v>
      </c>
      <c r="D2598" s="6" t="s">
        <v>23</v>
      </c>
      <c r="E2598" s="6" t="s">
        <v>2768</v>
      </c>
      <c r="F2598" s="6" t="s">
        <v>2773</v>
      </c>
      <c r="G2598" s="6">
        <v>159</v>
      </c>
      <c r="H2598" s="6">
        <v>171</v>
      </c>
      <c r="I2598" s="7">
        <v>42672</v>
      </c>
      <c r="J2598" s="7">
        <v>42674</v>
      </c>
      <c r="K2598" s="7" t="s">
        <v>2542</v>
      </c>
      <c r="L2598" s="17">
        <f t="shared" si="440"/>
        <v>281.13</v>
      </c>
      <c r="M2598" s="20">
        <f t="shared" si="441"/>
        <v>0.84725927506847365</v>
      </c>
      <c r="N2598" s="6">
        <v>2</v>
      </c>
      <c r="O2598" s="6">
        <v>8500000</v>
      </c>
      <c r="P2598" s="6">
        <v>9690000</v>
      </c>
      <c r="Q2598" s="6">
        <f t="shared" si="442"/>
        <v>1190000</v>
      </c>
      <c r="R2598" s="8">
        <f t="shared" si="443"/>
        <v>0.14000000000000001</v>
      </c>
      <c r="S2598" s="6"/>
      <c r="T2598" s="9">
        <f t="shared" si="444"/>
        <v>53459.119496855346</v>
      </c>
      <c r="U2598" s="6">
        <v>60943</v>
      </c>
      <c r="V2598" s="9">
        <f t="shared" si="445"/>
        <v>7483.8805031446536</v>
      </c>
      <c r="W2598" s="8">
        <f t="shared" si="446"/>
        <v>0.13999258823529412</v>
      </c>
      <c r="X2598" s="22">
        <f t="shared" si="447"/>
        <v>45293.734830704569</v>
      </c>
      <c r="Y2598" s="22">
        <f t="shared" si="448"/>
        <v>51634.522000497993</v>
      </c>
      <c r="Z2598" s="22">
        <f t="shared" si="450"/>
        <v>8209888.9980791807</v>
      </c>
      <c r="AA2598" s="10">
        <v>1754</v>
      </c>
      <c r="AB2598" s="6">
        <v>1896</v>
      </c>
      <c r="AC2598" s="6">
        <f t="shared" si="449"/>
        <v>120</v>
      </c>
      <c r="AD2598" s="6" t="s">
        <v>494</v>
      </c>
    </row>
    <row r="2599" spans="1:30" x14ac:dyDescent="0.2">
      <c r="A2599">
        <v>2</v>
      </c>
      <c r="B2599" s="6" t="s">
        <v>2646</v>
      </c>
      <c r="C2599" s="6" t="s">
        <v>22</v>
      </c>
      <c r="D2599" s="6" t="s">
        <v>23</v>
      </c>
      <c r="E2599" s="6" t="s">
        <v>2768</v>
      </c>
      <c r="F2599" s="6" t="s">
        <v>2773</v>
      </c>
      <c r="G2599" s="6">
        <v>68</v>
      </c>
      <c r="H2599" s="6">
        <v>74</v>
      </c>
      <c r="I2599" s="7">
        <v>42377</v>
      </c>
      <c r="J2599" s="7">
        <v>42380</v>
      </c>
      <c r="K2599" s="7" t="s">
        <v>2533</v>
      </c>
      <c r="L2599" s="17">
        <f t="shared" si="440"/>
        <v>238.19</v>
      </c>
      <c r="M2599" s="20">
        <f t="shared" si="441"/>
        <v>1</v>
      </c>
      <c r="N2599" s="6">
        <v>3</v>
      </c>
      <c r="O2599" s="6">
        <v>2350000</v>
      </c>
      <c r="P2599" s="6">
        <v>2490000</v>
      </c>
      <c r="Q2599" s="6">
        <f t="shared" si="442"/>
        <v>140000</v>
      </c>
      <c r="R2599" s="8">
        <f t="shared" si="443"/>
        <v>5.9574468085106386E-2</v>
      </c>
      <c r="S2599" s="6">
        <v>29788</v>
      </c>
      <c r="T2599" s="9">
        <f t="shared" si="444"/>
        <v>34996.882352941175</v>
      </c>
      <c r="U2599" s="6">
        <v>37056</v>
      </c>
      <c r="V2599" s="9">
        <f t="shared" si="445"/>
        <v>2059.1176470588252</v>
      </c>
      <c r="W2599" s="8">
        <f t="shared" si="446"/>
        <v>5.8837173731441678E-2</v>
      </c>
      <c r="X2599" s="22">
        <f t="shared" si="447"/>
        <v>34996.882352941175</v>
      </c>
      <c r="Y2599" s="22">
        <f t="shared" si="448"/>
        <v>37056</v>
      </c>
      <c r="Z2599" s="22">
        <f t="shared" si="450"/>
        <v>2519808</v>
      </c>
      <c r="AA2599" s="10">
        <v>34449</v>
      </c>
      <c r="AB2599" s="6">
        <v>1956</v>
      </c>
      <c r="AC2599" s="6">
        <f t="shared" si="449"/>
        <v>60</v>
      </c>
      <c r="AD2599" s="6" t="s">
        <v>1295</v>
      </c>
    </row>
    <row r="2600" spans="1:30" x14ac:dyDescent="0.2">
      <c r="A2600">
        <v>3</v>
      </c>
      <c r="B2600" s="6" t="s">
        <v>2603</v>
      </c>
      <c r="C2600" s="6" t="s">
        <v>22</v>
      </c>
      <c r="D2600" s="6" t="s">
        <v>23</v>
      </c>
      <c r="E2600" s="6" t="s">
        <v>2768</v>
      </c>
      <c r="F2600" s="6" t="s">
        <v>2773</v>
      </c>
      <c r="G2600" s="6">
        <v>50</v>
      </c>
      <c r="H2600" s="6">
        <v>56</v>
      </c>
      <c r="I2600" s="7">
        <v>42388</v>
      </c>
      <c r="J2600" s="7">
        <v>42391</v>
      </c>
      <c r="K2600" s="7" t="s">
        <v>2533</v>
      </c>
      <c r="L2600" s="17">
        <f t="shared" si="440"/>
        <v>238.19</v>
      </c>
      <c r="M2600" s="20">
        <f t="shared" si="441"/>
        <v>1</v>
      </c>
      <c r="N2600" s="6">
        <v>3</v>
      </c>
      <c r="O2600" s="6">
        <v>2190000</v>
      </c>
      <c r="P2600" s="6">
        <v>2450000</v>
      </c>
      <c r="Q2600" s="6">
        <f t="shared" si="442"/>
        <v>260000</v>
      </c>
      <c r="R2600" s="8">
        <f t="shared" si="443"/>
        <v>0.11872146118721461</v>
      </c>
      <c r="S2600" s="6">
        <v>134712</v>
      </c>
      <c r="T2600" s="9">
        <f t="shared" si="444"/>
        <v>46494.239999999998</v>
      </c>
      <c r="U2600" s="6">
        <v>51694</v>
      </c>
      <c r="V2600" s="9">
        <f t="shared" si="445"/>
        <v>5199.760000000002</v>
      </c>
      <c r="W2600" s="8">
        <f t="shared" si="446"/>
        <v>0.11183664901286702</v>
      </c>
      <c r="X2600" s="22">
        <f t="shared" si="447"/>
        <v>46494.239999999998</v>
      </c>
      <c r="Y2600" s="22">
        <f t="shared" si="448"/>
        <v>51694</v>
      </c>
      <c r="Z2600" s="22">
        <f t="shared" si="450"/>
        <v>2584700</v>
      </c>
      <c r="AA2600" s="10">
        <v>16942</v>
      </c>
      <c r="AB2600" s="6">
        <v>1966</v>
      </c>
      <c r="AC2600" s="6">
        <f t="shared" si="449"/>
        <v>50</v>
      </c>
      <c r="AD2600" s="6" t="s">
        <v>181</v>
      </c>
    </row>
    <row r="2601" spans="1:30" x14ac:dyDescent="0.2">
      <c r="A2601">
        <v>5</v>
      </c>
      <c r="B2601" s="6" t="s">
        <v>2671</v>
      </c>
      <c r="C2601" s="6" t="s">
        <v>22</v>
      </c>
      <c r="D2601" s="6" t="s">
        <v>23</v>
      </c>
      <c r="E2601" s="6" t="s">
        <v>2768</v>
      </c>
      <c r="F2601" s="6" t="s">
        <v>2773</v>
      </c>
      <c r="G2601" s="6">
        <v>76</v>
      </c>
      <c r="H2601" s="6">
        <v>83</v>
      </c>
      <c r="I2601" s="7">
        <v>42399</v>
      </c>
      <c r="J2601" s="7">
        <v>42402</v>
      </c>
      <c r="K2601" s="7" t="s">
        <v>2534</v>
      </c>
      <c r="L2601" s="17">
        <f t="shared" si="440"/>
        <v>240.59</v>
      </c>
      <c r="M2601" s="20">
        <f t="shared" si="441"/>
        <v>0.99002452304750821</v>
      </c>
      <c r="N2601" s="6">
        <v>3</v>
      </c>
      <c r="O2601" s="6">
        <v>2290000</v>
      </c>
      <c r="P2601" s="6">
        <v>2500000</v>
      </c>
      <c r="Q2601" s="6">
        <f t="shared" si="442"/>
        <v>210000</v>
      </c>
      <c r="R2601" s="8">
        <f t="shared" si="443"/>
        <v>9.1703056768558958E-2</v>
      </c>
      <c r="S2601" s="6">
        <v>9143</v>
      </c>
      <c r="T2601" s="9">
        <f t="shared" si="444"/>
        <v>30251.88157894737</v>
      </c>
      <c r="U2601" s="6">
        <v>33015</v>
      </c>
      <c r="V2601" s="9">
        <f t="shared" si="445"/>
        <v>2763.1184210526299</v>
      </c>
      <c r="W2601" s="8">
        <f t="shared" si="446"/>
        <v>9.133707646718793E-2</v>
      </c>
      <c r="X2601" s="22">
        <f t="shared" si="447"/>
        <v>29950.104631487069</v>
      </c>
      <c r="Y2601" s="22">
        <f t="shared" si="448"/>
        <v>32685.659628413483</v>
      </c>
      <c r="Z2601" s="22">
        <f t="shared" si="450"/>
        <v>2484110.1317594247</v>
      </c>
      <c r="AA2601" s="10">
        <v>16626</v>
      </c>
      <c r="AB2601" s="6">
        <v>1987</v>
      </c>
      <c r="AC2601" s="6">
        <f t="shared" si="449"/>
        <v>29</v>
      </c>
      <c r="AD2601" s="6" t="s">
        <v>37</v>
      </c>
    </row>
    <row r="2602" spans="1:30" x14ac:dyDescent="0.2">
      <c r="A2602">
        <v>5</v>
      </c>
      <c r="B2602" s="6" t="s">
        <v>2653</v>
      </c>
      <c r="C2602" s="6" t="s">
        <v>22</v>
      </c>
      <c r="D2602" s="6" t="s">
        <v>23</v>
      </c>
      <c r="E2602" s="6" t="s">
        <v>2768</v>
      </c>
      <c r="F2602" s="6" t="s">
        <v>2773</v>
      </c>
      <c r="G2602" s="6">
        <v>70</v>
      </c>
      <c r="H2602" s="6">
        <v>77</v>
      </c>
      <c r="I2602" s="7">
        <v>42402</v>
      </c>
      <c r="J2602" s="7">
        <v>42405</v>
      </c>
      <c r="K2602" s="7" t="s">
        <v>2534</v>
      </c>
      <c r="L2602" s="17">
        <f t="shared" si="440"/>
        <v>240.59</v>
      </c>
      <c r="M2602" s="20">
        <f t="shared" si="441"/>
        <v>0.99002452304750821</v>
      </c>
      <c r="N2602" s="6">
        <v>3</v>
      </c>
      <c r="O2602" s="6">
        <v>2490000</v>
      </c>
      <c r="P2602" s="6">
        <v>2850000</v>
      </c>
      <c r="Q2602" s="6">
        <f t="shared" si="442"/>
        <v>360000</v>
      </c>
      <c r="R2602" s="8">
        <f t="shared" si="443"/>
        <v>0.14457831325301204</v>
      </c>
      <c r="S2602" s="6">
        <v>74091</v>
      </c>
      <c r="T2602" s="9">
        <f t="shared" si="444"/>
        <v>36629.87142857143</v>
      </c>
      <c r="U2602" s="6">
        <v>41773</v>
      </c>
      <c r="V2602" s="9">
        <f t="shared" si="445"/>
        <v>5143.1285714285696</v>
      </c>
      <c r="W2602" s="8">
        <f t="shared" si="446"/>
        <v>0.14040804324027495</v>
      </c>
      <c r="X2602" s="22">
        <f t="shared" si="447"/>
        <v>36264.470990362977</v>
      </c>
      <c r="Y2602" s="22">
        <f t="shared" si="448"/>
        <v>41356.294401263563</v>
      </c>
      <c r="Z2602" s="22">
        <f t="shared" si="450"/>
        <v>2894940.6080884496</v>
      </c>
      <c r="AA2602" s="6"/>
      <c r="AB2602" s="6">
        <v>1965</v>
      </c>
      <c r="AC2602" s="6">
        <f t="shared" si="449"/>
        <v>51</v>
      </c>
      <c r="AD2602" s="6" t="s">
        <v>37</v>
      </c>
    </row>
    <row r="2603" spans="1:30" x14ac:dyDescent="0.2">
      <c r="A2603">
        <v>7</v>
      </c>
      <c r="B2603" s="6" t="s">
        <v>2167</v>
      </c>
      <c r="C2603" s="6" t="s">
        <v>22</v>
      </c>
      <c r="D2603" s="6" t="s">
        <v>23</v>
      </c>
      <c r="E2603" s="6" t="s">
        <v>2768</v>
      </c>
      <c r="F2603" s="6" t="s">
        <v>2773</v>
      </c>
      <c r="G2603" s="6">
        <v>48</v>
      </c>
      <c r="H2603" s="6">
        <v>55</v>
      </c>
      <c r="I2603" s="7">
        <v>42417</v>
      </c>
      <c r="J2603" s="7">
        <v>42420</v>
      </c>
      <c r="K2603" s="7" t="s">
        <v>2534</v>
      </c>
      <c r="L2603" s="17">
        <f t="shared" si="440"/>
        <v>240.59</v>
      </c>
      <c r="M2603" s="20">
        <f t="shared" si="441"/>
        <v>0.99002452304750821</v>
      </c>
      <c r="N2603" s="6">
        <v>3</v>
      </c>
      <c r="O2603" s="6">
        <v>2100000</v>
      </c>
      <c r="P2603" s="6">
        <v>2525000</v>
      </c>
      <c r="Q2603" s="6">
        <f t="shared" si="442"/>
        <v>425000</v>
      </c>
      <c r="R2603" s="8">
        <f t="shared" si="443"/>
        <v>0.20238095238095238</v>
      </c>
      <c r="S2603" s="6"/>
      <c r="T2603" s="9">
        <f t="shared" si="444"/>
        <v>43750</v>
      </c>
      <c r="U2603" s="6">
        <v>52604</v>
      </c>
      <c r="V2603" s="9">
        <f t="shared" si="445"/>
        <v>8854</v>
      </c>
      <c r="W2603" s="8">
        <f t="shared" si="446"/>
        <v>0.20237714285714287</v>
      </c>
      <c r="X2603" s="22">
        <f t="shared" si="447"/>
        <v>43313.572883328481</v>
      </c>
      <c r="Y2603" s="22">
        <f t="shared" si="448"/>
        <v>52079.250010391122</v>
      </c>
      <c r="Z2603" s="22">
        <f t="shared" si="450"/>
        <v>2499804.000498774</v>
      </c>
      <c r="AA2603" s="10">
        <v>44664</v>
      </c>
      <c r="AB2603" s="6">
        <v>1982</v>
      </c>
      <c r="AC2603" s="6">
        <f t="shared" si="449"/>
        <v>34</v>
      </c>
      <c r="AD2603" s="6" t="s">
        <v>1176</v>
      </c>
    </row>
    <row r="2604" spans="1:30" x14ac:dyDescent="0.2">
      <c r="A2604">
        <v>23</v>
      </c>
      <c r="B2604" s="6" t="s">
        <v>1889</v>
      </c>
      <c r="C2604" s="6" t="s">
        <v>22</v>
      </c>
      <c r="D2604" s="6" t="s">
        <v>23</v>
      </c>
      <c r="E2604" s="6" t="s">
        <v>2768</v>
      </c>
      <c r="F2604" s="6" t="s">
        <v>2773</v>
      </c>
      <c r="G2604" s="6">
        <v>83</v>
      </c>
      <c r="H2604" s="6"/>
      <c r="I2604" s="7">
        <v>42529</v>
      </c>
      <c r="J2604" s="7">
        <v>42532</v>
      </c>
      <c r="K2604" s="7" t="s">
        <v>2538</v>
      </c>
      <c r="L2604" s="17">
        <f t="shared" si="440"/>
        <v>259.83</v>
      </c>
      <c r="M2604" s="20">
        <f t="shared" si="441"/>
        <v>0.91671477504522192</v>
      </c>
      <c r="N2604" s="6">
        <v>3</v>
      </c>
      <c r="O2604" s="6">
        <v>5200000</v>
      </c>
      <c r="P2604" s="6">
        <v>5800000</v>
      </c>
      <c r="Q2604" s="6">
        <f t="shared" si="442"/>
        <v>600000</v>
      </c>
      <c r="R2604" s="8">
        <f t="shared" si="443"/>
        <v>0.11538461538461539</v>
      </c>
      <c r="S2604" s="6"/>
      <c r="T2604" s="9">
        <f t="shared" si="444"/>
        <v>62650.602409638552</v>
      </c>
      <c r="U2604" s="6">
        <v>69880</v>
      </c>
      <c r="V2604" s="9">
        <f t="shared" si="445"/>
        <v>7229.3975903614482</v>
      </c>
      <c r="W2604" s="8">
        <f t="shared" si="446"/>
        <v>0.11539230769230774</v>
      </c>
      <c r="X2604" s="22">
        <f t="shared" si="447"/>
        <v>57432.732894399443</v>
      </c>
      <c r="Y2604" s="22">
        <f t="shared" si="448"/>
        <v>64060.028480160108</v>
      </c>
      <c r="Z2604" s="22">
        <f t="shared" si="450"/>
        <v>5316982.3638532888</v>
      </c>
      <c r="AA2604" s="10">
        <v>2788</v>
      </c>
      <c r="AB2604" s="6">
        <v>2006</v>
      </c>
      <c r="AC2604" s="6">
        <f t="shared" si="449"/>
        <v>10</v>
      </c>
      <c r="AD2604" s="6" t="s">
        <v>569</v>
      </c>
    </row>
    <row r="2605" spans="1:30" x14ac:dyDescent="0.2">
      <c r="A2605">
        <v>29</v>
      </c>
      <c r="B2605" s="6" t="s">
        <v>587</v>
      </c>
      <c r="C2605" s="6" t="s">
        <v>22</v>
      </c>
      <c r="D2605" s="6" t="s">
        <v>23</v>
      </c>
      <c r="E2605" s="6" t="s">
        <v>2768</v>
      </c>
      <c r="F2605" s="6" t="s">
        <v>2773</v>
      </c>
      <c r="G2605" s="6">
        <v>31</v>
      </c>
      <c r="H2605" s="6">
        <v>36</v>
      </c>
      <c r="I2605" s="7">
        <v>42570</v>
      </c>
      <c r="J2605" s="7">
        <v>42573</v>
      </c>
      <c r="K2605" s="7" t="s">
        <v>2539</v>
      </c>
      <c r="L2605" s="17">
        <f t="shared" si="440"/>
        <v>265.66000000000003</v>
      </c>
      <c r="M2605" s="20">
        <f t="shared" si="441"/>
        <v>0.89659715425732134</v>
      </c>
      <c r="N2605" s="6">
        <v>3</v>
      </c>
      <c r="O2605" s="6">
        <v>2500000</v>
      </c>
      <c r="P2605" s="6">
        <v>2750000</v>
      </c>
      <c r="Q2605" s="6">
        <f t="shared" si="442"/>
        <v>250000</v>
      </c>
      <c r="R2605" s="8">
        <f t="shared" si="443"/>
        <v>0.1</v>
      </c>
      <c r="S2605" s="6"/>
      <c r="T2605" s="9">
        <f t="shared" si="444"/>
        <v>80645.161290322576</v>
      </c>
      <c r="U2605" s="6">
        <v>88710</v>
      </c>
      <c r="V2605" s="9">
        <f t="shared" si="445"/>
        <v>8064.838709677424</v>
      </c>
      <c r="W2605" s="8">
        <f t="shared" si="446"/>
        <v>0.10000400000000007</v>
      </c>
      <c r="X2605" s="22">
        <f t="shared" si="447"/>
        <v>72306.222117525904</v>
      </c>
      <c r="Y2605" s="22">
        <f t="shared" si="448"/>
        <v>79537.133554166969</v>
      </c>
      <c r="Z2605" s="22">
        <f t="shared" si="450"/>
        <v>2465651.1401791759</v>
      </c>
      <c r="AA2605" s="10">
        <v>2939</v>
      </c>
      <c r="AB2605" s="6">
        <v>2005</v>
      </c>
      <c r="AC2605" s="6">
        <f t="shared" si="449"/>
        <v>11</v>
      </c>
      <c r="AD2605" s="6" t="s">
        <v>52</v>
      </c>
    </row>
    <row r="2606" spans="1:30" x14ac:dyDescent="0.2">
      <c r="A2606">
        <v>34</v>
      </c>
      <c r="B2606" s="6" t="s">
        <v>2745</v>
      </c>
      <c r="C2606" s="6" t="s">
        <v>22</v>
      </c>
      <c r="D2606" s="6" t="s">
        <v>23</v>
      </c>
      <c r="E2606" s="6" t="s">
        <v>2768</v>
      </c>
      <c r="F2606" s="6" t="s">
        <v>2773</v>
      </c>
      <c r="G2606" s="6">
        <v>131</v>
      </c>
      <c r="H2606" s="6">
        <v>145</v>
      </c>
      <c r="I2606" s="7">
        <v>42602</v>
      </c>
      <c r="J2606" s="7">
        <v>42605</v>
      </c>
      <c r="K2606" s="7" t="s">
        <v>2540</v>
      </c>
      <c r="L2606" s="17">
        <f t="shared" si="440"/>
        <v>272.20999999999998</v>
      </c>
      <c r="M2606" s="20">
        <f t="shared" si="441"/>
        <v>0.87502296021454029</v>
      </c>
      <c r="N2606" s="6">
        <v>3</v>
      </c>
      <c r="O2606" s="6">
        <v>6500000</v>
      </c>
      <c r="P2606" s="6">
        <v>7600000</v>
      </c>
      <c r="Q2606" s="6">
        <f t="shared" si="442"/>
        <v>1100000</v>
      </c>
      <c r="R2606" s="8">
        <f t="shared" si="443"/>
        <v>0.16923076923076924</v>
      </c>
      <c r="S2606" s="6"/>
      <c r="T2606" s="9">
        <f t="shared" si="444"/>
        <v>49618.32061068702</v>
      </c>
      <c r="U2606" s="6">
        <v>58015</v>
      </c>
      <c r="V2606" s="9">
        <f t="shared" si="445"/>
        <v>8396.6793893129798</v>
      </c>
      <c r="W2606" s="8">
        <f t="shared" si="446"/>
        <v>0.16922538461538467</v>
      </c>
      <c r="X2606" s="22">
        <f t="shared" si="447"/>
        <v>43417.169781637494</v>
      </c>
      <c r="Y2606" s="22">
        <f t="shared" si="448"/>
        <v>50764.457036846557</v>
      </c>
      <c r="Z2606" s="22">
        <f t="shared" si="450"/>
        <v>6650143.8718268992</v>
      </c>
      <c r="AA2606" s="10">
        <v>1153</v>
      </c>
      <c r="AB2606" s="6">
        <v>1916</v>
      </c>
      <c r="AC2606" s="6">
        <f t="shared" si="449"/>
        <v>100</v>
      </c>
      <c r="AD2606" s="6" t="s">
        <v>259</v>
      </c>
    </row>
    <row r="2607" spans="1:30" x14ac:dyDescent="0.2">
      <c r="A2607">
        <v>37</v>
      </c>
      <c r="B2607" s="6" t="s">
        <v>2579</v>
      </c>
      <c r="C2607" s="6" t="s">
        <v>22</v>
      </c>
      <c r="D2607" s="6" t="s">
        <v>23</v>
      </c>
      <c r="E2607" s="6" t="s">
        <v>2768</v>
      </c>
      <c r="F2607" s="6" t="s">
        <v>2773</v>
      </c>
      <c r="G2607" s="6">
        <v>41</v>
      </c>
      <c r="H2607" s="6">
        <v>45</v>
      </c>
      <c r="I2607" s="7">
        <v>42623</v>
      </c>
      <c r="J2607" s="7">
        <v>42626</v>
      </c>
      <c r="K2607" s="7" t="s">
        <v>2541</v>
      </c>
      <c r="L2607" s="17">
        <f t="shared" si="440"/>
        <v>275.91000000000003</v>
      </c>
      <c r="M2607" s="20">
        <f t="shared" si="441"/>
        <v>0.86328875357906554</v>
      </c>
      <c r="N2607" s="6">
        <v>3</v>
      </c>
      <c r="O2607" s="6">
        <v>1900000</v>
      </c>
      <c r="P2607" s="6">
        <v>2400000</v>
      </c>
      <c r="Q2607" s="6">
        <f t="shared" si="442"/>
        <v>500000</v>
      </c>
      <c r="R2607" s="8">
        <f t="shared" si="443"/>
        <v>0.26315789473684209</v>
      </c>
      <c r="S2607" s="6"/>
      <c r="T2607" s="9">
        <f t="shared" si="444"/>
        <v>46341.463414634149</v>
      </c>
      <c r="U2607" s="6">
        <v>58537</v>
      </c>
      <c r="V2607" s="9">
        <f t="shared" si="445"/>
        <v>12195.536585365851</v>
      </c>
      <c r="W2607" s="8">
        <f t="shared" si="446"/>
        <v>0.26316684210526309</v>
      </c>
      <c r="X2607" s="22">
        <f t="shared" si="447"/>
        <v>40006.064190249381</v>
      </c>
      <c r="Y2607" s="22">
        <f t="shared" si="448"/>
        <v>50534.333768257762</v>
      </c>
      <c r="Z2607" s="22">
        <f t="shared" si="450"/>
        <v>2071907.6844985683</v>
      </c>
      <c r="AA2607" s="10">
        <v>2204</v>
      </c>
      <c r="AB2607" s="6">
        <v>1989</v>
      </c>
      <c r="AC2607" s="6">
        <f t="shared" si="449"/>
        <v>27</v>
      </c>
      <c r="AD2607" s="6" t="s">
        <v>1915</v>
      </c>
    </row>
    <row r="2608" spans="1:30" x14ac:dyDescent="0.2">
      <c r="A2608">
        <v>38</v>
      </c>
      <c r="B2608" s="6" t="s">
        <v>2741</v>
      </c>
      <c r="C2608" s="6" t="s">
        <v>22</v>
      </c>
      <c r="D2608" s="6" t="s">
        <v>23</v>
      </c>
      <c r="E2608" s="6" t="s">
        <v>2768</v>
      </c>
      <c r="F2608" s="6" t="s">
        <v>2773</v>
      </c>
      <c r="G2608" s="6">
        <v>121</v>
      </c>
      <c r="H2608" s="6">
        <v>146</v>
      </c>
      <c r="I2608" s="7">
        <v>42630</v>
      </c>
      <c r="J2608" s="7">
        <v>42633</v>
      </c>
      <c r="K2608" s="7" t="s">
        <v>2541</v>
      </c>
      <c r="L2608" s="17">
        <f t="shared" si="440"/>
        <v>275.91000000000003</v>
      </c>
      <c r="M2608" s="20">
        <f t="shared" si="441"/>
        <v>0.86328875357906554</v>
      </c>
      <c r="N2608" s="6">
        <v>3</v>
      </c>
      <c r="O2608" s="6">
        <v>3000000</v>
      </c>
      <c r="P2608" s="6">
        <v>3600000</v>
      </c>
      <c r="Q2608" s="6">
        <f t="shared" si="442"/>
        <v>600000</v>
      </c>
      <c r="R2608" s="8">
        <f t="shared" si="443"/>
        <v>0.2</v>
      </c>
      <c r="S2608" s="6"/>
      <c r="T2608" s="9">
        <f t="shared" si="444"/>
        <v>24793.388429752067</v>
      </c>
      <c r="U2608" s="6">
        <v>29752</v>
      </c>
      <c r="V2608" s="9">
        <f t="shared" si="445"/>
        <v>4958.6115702479328</v>
      </c>
      <c r="W2608" s="8">
        <f t="shared" si="446"/>
        <v>0.19999733333333328</v>
      </c>
      <c r="X2608" s="22">
        <f t="shared" si="447"/>
        <v>21403.853394522288</v>
      </c>
      <c r="Y2608" s="22">
        <f t="shared" si="448"/>
        <v>25684.566996484358</v>
      </c>
      <c r="Z2608" s="22">
        <f t="shared" si="450"/>
        <v>3107832.6065746075</v>
      </c>
      <c r="AA2608" s="6">
        <v>918</v>
      </c>
      <c r="AB2608" s="6">
        <v>1953</v>
      </c>
      <c r="AC2608" s="6">
        <f t="shared" si="449"/>
        <v>63</v>
      </c>
      <c r="AD2608" s="6" t="s">
        <v>332</v>
      </c>
    </row>
    <row r="2609" spans="1:30" x14ac:dyDescent="0.2">
      <c r="A2609">
        <v>43</v>
      </c>
      <c r="B2609" s="6" t="s">
        <v>2683</v>
      </c>
      <c r="C2609" s="6" t="s">
        <v>22</v>
      </c>
      <c r="D2609" s="6" t="s">
        <v>23</v>
      </c>
      <c r="E2609" s="6" t="s">
        <v>2768</v>
      </c>
      <c r="F2609" s="6" t="s">
        <v>2773</v>
      </c>
      <c r="G2609" s="6">
        <v>80</v>
      </c>
      <c r="H2609" s="6">
        <v>88</v>
      </c>
      <c r="I2609" s="7">
        <v>42665</v>
      </c>
      <c r="J2609" s="7">
        <v>42668</v>
      </c>
      <c r="K2609" s="7" t="s">
        <v>2542</v>
      </c>
      <c r="L2609" s="17">
        <f t="shared" si="440"/>
        <v>281.13</v>
      </c>
      <c r="M2609" s="20">
        <f t="shared" si="441"/>
        <v>0.84725927506847365</v>
      </c>
      <c r="N2609" s="6">
        <v>3</v>
      </c>
      <c r="O2609" s="6">
        <v>4150000</v>
      </c>
      <c r="P2609" s="6">
        <v>4150000</v>
      </c>
      <c r="Q2609" s="6">
        <f t="shared" si="442"/>
        <v>0</v>
      </c>
      <c r="R2609" s="8">
        <f t="shared" si="443"/>
        <v>0</v>
      </c>
      <c r="S2609" s="6">
        <v>37450</v>
      </c>
      <c r="T2609" s="9">
        <f t="shared" si="444"/>
        <v>52343.125</v>
      </c>
      <c r="U2609" s="6">
        <v>52343</v>
      </c>
      <c r="V2609" s="9">
        <f t="shared" si="445"/>
        <v>-0.125</v>
      </c>
      <c r="W2609" s="8">
        <f t="shared" si="446"/>
        <v>-2.3880882159786981E-6</v>
      </c>
      <c r="X2609" s="22">
        <f t="shared" si="447"/>
        <v>44348.198142318499</v>
      </c>
      <c r="Y2609" s="22">
        <f t="shared" si="448"/>
        <v>44348.09223490912</v>
      </c>
      <c r="Z2609" s="22">
        <f t="shared" si="450"/>
        <v>3547847.3787927297</v>
      </c>
      <c r="AA2609" s="10">
        <v>3945</v>
      </c>
      <c r="AB2609" s="6">
        <v>1989</v>
      </c>
      <c r="AC2609" s="6">
        <f t="shared" si="449"/>
        <v>27</v>
      </c>
      <c r="AD2609" s="6" t="s">
        <v>259</v>
      </c>
    </row>
    <row r="2610" spans="1:30" x14ac:dyDescent="0.2">
      <c r="A2610">
        <v>43</v>
      </c>
      <c r="B2610" s="6" t="s">
        <v>2616</v>
      </c>
      <c r="C2610" s="6" t="s">
        <v>22</v>
      </c>
      <c r="D2610" s="6" t="s">
        <v>23</v>
      </c>
      <c r="E2610" s="6" t="s">
        <v>2768</v>
      </c>
      <c r="F2610" s="6" t="s">
        <v>2773</v>
      </c>
      <c r="G2610" s="6">
        <v>52</v>
      </c>
      <c r="H2610" s="6">
        <v>58</v>
      </c>
      <c r="I2610" s="7">
        <v>42667</v>
      </c>
      <c r="J2610" s="7">
        <v>42670</v>
      </c>
      <c r="K2610" s="7" t="s">
        <v>2542</v>
      </c>
      <c r="L2610" s="17">
        <f t="shared" si="440"/>
        <v>281.13</v>
      </c>
      <c r="M2610" s="20">
        <f t="shared" si="441"/>
        <v>0.84725927506847365</v>
      </c>
      <c r="N2610" s="6">
        <v>3</v>
      </c>
      <c r="O2610" s="6">
        <v>3400000</v>
      </c>
      <c r="P2610" s="6">
        <v>4000000</v>
      </c>
      <c r="Q2610" s="6">
        <f t="shared" si="442"/>
        <v>600000</v>
      </c>
      <c r="R2610" s="8">
        <f t="shared" si="443"/>
        <v>0.17647058823529413</v>
      </c>
      <c r="S2610" s="6"/>
      <c r="T2610" s="9">
        <f t="shared" si="444"/>
        <v>65384.615384615383</v>
      </c>
      <c r="U2610" s="6">
        <v>76923</v>
      </c>
      <c r="V2610" s="9">
        <f t="shared" si="445"/>
        <v>11538.384615384617</v>
      </c>
      <c r="W2610" s="8">
        <f t="shared" si="446"/>
        <v>0.1764694117647059</v>
      </c>
      <c r="X2610" s="22">
        <f t="shared" si="447"/>
        <v>55397.721831400202</v>
      </c>
      <c r="Y2610" s="22">
        <f t="shared" si="448"/>
        <v>65173.7252160922</v>
      </c>
      <c r="Z2610" s="22">
        <f t="shared" si="450"/>
        <v>3389033.7112367945</v>
      </c>
      <c r="AA2610" s="10">
        <v>6128</v>
      </c>
      <c r="AB2610" s="6">
        <v>2013</v>
      </c>
      <c r="AC2610" s="6">
        <f t="shared" si="449"/>
        <v>3</v>
      </c>
      <c r="AD2610" s="6" t="s">
        <v>183</v>
      </c>
    </row>
    <row r="2611" spans="1:30" x14ac:dyDescent="0.2">
      <c r="A2611">
        <v>51</v>
      </c>
      <c r="B2611" s="6" t="s">
        <v>2591</v>
      </c>
      <c r="C2611" s="6" t="s">
        <v>22</v>
      </c>
      <c r="D2611" s="6" t="s">
        <v>23</v>
      </c>
      <c r="E2611" s="6" t="s">
        <v>2768</v>
      </c>
      <c r="F2611" s="6" t="s">
        <v>2773</v>
      </c>
      <c r="G2611" s="6">
        <v>47</v>
      </c>
      <c r="H2611" s="6">
        <v>53</v>
      </c>
      <c r="I2611" s="7">
        <v>42724</v>
      </c>
      <c r="J2611" s="7">
        <v>42727</v>
      </c>
      <c r="K2611" s="7" t="s">
        <v>2544</v>
      </c>
      <c r="L2611" s="17">
        <f t="shared" si="440"/>
        <v>287.33999999999997</v>
      </c>
      <c r="M2611" s="20">
        <f t="shared" si="441"/>
        <v>0.82894828426254619</v>
      </c>
      <c r="N2611" s="6">
        <v>3</v>
      </c>
      <c r="O2611" s="6">
        <v>3800000</v>
      </c>
      <c r="P2611" s="6">
        <v>3950000</v>
      </c>
      <c r="Q2611" s="6">
        <f t="shared" si="442"/>
        <v>150000</v>
      </c>
      <c r="R2611" s="8">
        <f t="shared" si="443"/>
        <v>3.9473684210526314E-2</v>
      </c>
      <c r="S2611" s="6">
        <v>2725</v>
      </c>
      <c r="T2611" s="9">
        <f t="shared" si="444"/>
        <v>80909.042553191495</v>
      </c>
      <c r="U2611" s="6">
        <v>84101</v>
      </c>
      <c r="V2611" s="9">
        <f t="shared" si="445"/>
        <v>3191.9574468085048</v>
      </c>
      <c r="W2611" s="8">
        <f t="shared" si="446"/>
        <v>3.9451183033219525E-2</v>
      </c>
      <c r="X2611" s="22">
        <f t="shared" si="447"/>
        <v>67069.412005793434</v>
      </c>
      <c r="Y2611" s="22">
        <f t="shared" si="448"/>
        <v>69715.379654764401</v>
      </c>
      <c r="Z2611" s="22">
        <f t="shared" si="450"/>
        <v>3276622.8437739271</v>
      </c>
      <c r="AA2611" s="10">
        <v>8184</v>
      </c>
      <c r="AB2611" s="6">
        <v>2012</v>
      </c>
      <c r="AC2611" s="6">
        <f t="shared" si="449"/>
        <v>4</v>
      </c>
      <c r="AD2611" s="6" t="s">
        <v>621</v>
      </c>
    </row>
    <row r="2612" spans="1:30" x14ac:dyDescent="0.2">
      <c r="A2612">
        <v>5</v>
      </c>
      <c r="B2612" s="6" t="s">
        <v>2729</v>
      </c>
      <c r="C2612" s="6" t="s">
        <v>22</v>
      </c>
      <c r="D2612" s="6" t="s">
        <v>23</v>
      </c>
      <c r="E2612" s="6" t="s">
        <v>2768</v>
      </c>
      <c r="F2612" s="6" t="s">
        <v>2773</v>
      </c>
      <c r="G2612" s="6">
        <v>102</v>
      </c>
      <c r="H2612" s="6">
        <v>113</v>
      </c>
      <c r="I2612" s="7">
        <v>42399</v>
      </c>
      <c r="J2612" s="7">
        <v>42403</v>
      </c>
      <c r="K2612" s="7" t="s">
        <v>2534</v>
      </c>
      <c r="L2612" s="17">
        <f t="shared" si="440"/>
        <v>240.59</v>
      </c>
      <c r="M2612" s="20">
        <f t="shared" si="441"/>
        <v>0.99002452304750821</v>
      </c>
      <c r="N2612" s="6">
        <v>4</v>
      </c>
      <c r="O2612" s="6">
        <v>3190000</v>
      </c>
      <c r="P2612" s="6">
        <v>3500000</v>
      </c>
      <c r="Q2612" s="6">
        <f t="shared" si="442"/>
        <v>310000</v>
      </c>
      <c r="R2612" s="8">
        <f t="shared" si="443"/>
        <v>9.7178683385579931E-2</v>
      </c>
      <c r="S2612" s="6">
        <v>3203</v>
      </c>
      <c r="T2612" s="9">
        <f t="shared" si="444"/>
        <v>31305.911764705881</v>
      </c>
      <c r="U2612" s="6">
        <v>34345</v>
      </c>
      <c r="V2612" s="9">
        <f t="shared" si="445"/>
        <v>3039.0882352941189</v>
      </c>
      <c r="W2612" s="8">
        <f t="shared" si="446"/>
        <v>9.7077135402916806E-2</v>
      </c>
      <c r="X2612" s="22">
        <f t="shared" si="447"/>
        <v>30993.620363420316</v>
      </c>
      <c r="Y2612" s="22">
        <f t="shared" si="448"/>
        <v>34002.392244066672</v>
      </c>
      <c r="Z2612" s="22">
        <f t="shared" si="450"/>
        <v>3468244.0088948007</v>
      </c>
      <c r="AA2612" s="10">
        <v>3717</v>
      </c>
      <c r="AB2612" s="6">
        <v>2007</v>
      </c>
      <c r="AC2612" s="6">
        <f t="shared" si="449"/>
        <v>9</v>
      </c>
      <c r="AD2612" s="6" t="s">
        <v>96</v>
      </c>
    </row>
    <row r="2613" spans="1:30" x14ac:dyDescent="0.2">
      <c r="A2613">
        <v>6</v>
      </c>
      <c r="B2613" s="6" t="s">
        <v>2703</v>
      </c>
      <c r="C2613" s="6" t="s">
        <v>22</v>
      </c>
      <c r="D2613" s="6" t="s">
        <v>23</v>
      </c>
      <c r="E2613" s="6" t="s">
        <v>2768</v>
      </c>
      <c r="F2613" s="6" t="s">
        <v>2773</v>
      </c>
      <c r="G2613" s="6">
        <v>86</v>
      </c>
      <c r="H2613" s="6">
        <v>102</v>
      </c>
      <c r="I2613" s="7">
        <v>42405</v>
      </c>
      <c r="J2613" s="7">
        <v>42409</v>
      </c>
      <c r="K2613" s="7" t="s">
        <v>2534</v>
      </c>
      <c r="L2613" s="17">
        <f t="shared" si="440"/>
        <v>240.59</v>
      </c>
      <c r="M2613" s="20">
        <f t="shared" si="441"/>
        <v>0.99002452304750821</v>
      </c>
      <c r="N2613" s="6">
        <v>4</v>
      </c>
      <c r="O2613" s="6">
        <v>4750000</v>
      </c>
      <c r="P2613" s="6">
        <v>4900000</v>
      </c>
      <c r="Q2613" s="6">
        <f t="shared" si="442"/>
        <v>150000</v>
      </c>
      <c r="R2613" s="8">
        <f t="shared" si="443"/>
        <v>3.1578947368421054E-2</v>
      </c>
      <c r="S2613" s="6"/>
      <c r="T2613" s="9">
        <f t="shared" si="444"/>
        <v>55232.558139534885</v>
      </c>
      <c r="U2613" s="6">
        <v>56977</v>
      </c>
      <c r="V2613" s="9">
        <f t="shared" si="445"/>
        <v>1744.4418604651146</v>
      </c>
      <c r="W2613" s="8">
        <f t="shared" si="446"/>
        <v>3.1583578947368386E-2</v>
      </c>
      <c r="X2613" s="22">
        <f t="shared" si="447"/>
        <v>54681.587028786795</v>
      </c>
      <c r="Y2613" s="22">
        <f t="shared" si="448"/>
        <v>56408.627249677877</v>
      </c>
      <c r="Z2613" s="22">
        <f t="shared" si="450"/>
        <v>4851141.9434722969</v>
      </c>
      <c r="AA2613" s="10">
        <v>3914</v>
      </c>
      <c r="AB2613" s="6">
        <v>2015</v>
      </c>
      <c r="AC2613" s="6">
        <f t="shared" si="449"/>
        <v>1</v>
      </c>
      <c r="AD2613" s="6" t="s">
        <v>52</v>
      </c>
    </row>
    <row r="2614" spans="1:30" x14ac:dyDescent="0.2">
      <c r="A2614">
        <v>6</v>
      </c>
      <c r="B2614" s="6" t="s">
        <v>668</v>
      </c>
      <c r="C2614" s="6" t="s">
        <v>22</v>
      </c>
      <c r="D2614" s="6" t="s">
        <v>23</v>
      </c>
      <c r="E2614" s="6" t="s">
        <v>2768</v>
      </c>
      <c r="F2614" s="6" t="s">
        <v>2773</v>
      </c>
      <c r="G2614" s="6">
        <v>76</v>
      </c>
      <c r="H2614" s="6">
        <v>86</v>
      </c>
      <c r="I2614" s="7">
        <v>42408</v>
      </c>
      <c r="J2614" s="7">
        <v>42412</v>
      </c>
      <c r="K2614" s="7" t="s">
        <v>2534</v>
      </c>
      <c r="L2614" s="17">
        <f t="shared" si="440"/>
        <v>240.59</v>
      </c>
      <c r="M2614" s="20">
        <f t="shared" si="441"/>
        <v>0.99002452304750821</v>
      </c>
      <c r="N2614" s="6">
        <v>4</v>
      </c>
      <c r="O2614" s="6">
        <v>3900000</v>
      </c>
      <c r="P2614" s="6">
        <v>4000000</v>
      </c>
      <c r="Q2614" s="6">
        <f t="shared" si="442"/>
        <v>100000</v>
      </c>
      <c r="R2614" s="8">
        <f t="shared" si="443"/>
        <v>2.564102564102564E-2</v>
      </c>
      <c r="S2614" s="6"/>
      <c r="T2614" s="9">
        <f t="shared" si="444"/>
        <v>51315.789473684214</v>
      </c>
      <c r="U2614" s="6">
        <v>52632</v>
      </c>
      <c r="V2614" s="9">
        <f t="shared" si="445"/>
        <v>1316.2105263157864</v>
      </c>
      <c r="W2614" s="8">
        <f t="shared" si="446"/>
        <v>2.5649230769230709E-2</v>
      </c>
      <c r="X2614" s="22">
        <f t="shared" si="447"/>
        <v>50803.889998490558</v>
      </c>
      <c r="Y2614" s="22">
        <f t="shared" si="448"/>
        <v>52106.97069703645</v>
      </c>
      <c r="Z2614" s="22">
        <f t="shared" si="450"/>
        <v>3960129.7729747701</v>
      </c>
      <c r="AA2614" s="10">
        <v>6128</v>
      </c>
      <c r="AB2614" s="6">
        <v>2012</v>
      </c>
      <c r="AC2614" s="6">
        <f t="shared" si="449"/>
        <v>4</v>
      </c>
      <c r="AD2614" s="6" t="s">
        <v>37</v>
      </c>
    </row>
    <row r="2615" spans="1:30" x14ac:dyDescent="0.2">
      <c r="A2615">
        <v>16</v>
      </c>
      <c r="B2615" s="6" t="s">
        <v>2699</v>
      </c>
      <c r="C2615" s="6" t="s">
        <v>22</v>
      </c>
      <c r="D2615" s="6" t="s">
        <v>23</v>
      </c>
      <c r="E2615" s="6" t="s">
        <v>2768</v>
      </c>
      <c r="F2615" s="6" t="s">
        <v>2773</v>
      </c>
      <c r="G2615" s="6">
        <v>85</v>
      </c>
      <c r="H2615" s="6">
        <v>95</v>
      </c>
      <c r="I2615" s="7">
        <v>42476</v>
      </c>
      <c r="J2615" s="7">
        <v>42480</v>
      </c>
      <c r="K2615" s="7" t="s">
        <v>2536</v>
      </c>
      <c r="L2615" s="17">
        <f t="shared" si="440"/>
        <v>250.79</v>
      </c>
      <c r="M2615" s="20">
        <f t="shared" si="441"/>
        <v>0.9497587623110969</v>
      </c>
      <c r="N2615" s="6">
        <v>4</v>
      </c>
      <c r="O2615" s="6">
        <v>3950000</v>
      </c>
      <c r="P2615" s="6">
        <v>4300000</v>
      </c>
      <c r="Q2615" s="6">
        <f t="shared" si="442"/>
        <v>350000</v>
      </c>
      <c r="R2615" s="8">
        <f t="shared" si="443"/>
        <v>8.8607594936708861E-2</v>
      </c>
      <c r="S2615" s="6"/>
      <c r="T2615" s="9">
        <f t="shared" si="444"/>
        <v>46470.588235294119</v>
      </c>
      <c r="U2615" s="6">
        <v>50588</v>
      </c>
      <c r="V2615" s="9">
        <f t="shared" si="445"/>
        <v>4117.4117647058811</v>
      </c>
      <c r="W2615" s="8">
        <f t="shared" si="446"/>
        <v>8.8602531645569596E-2</v>
      </c>
      <c r="X2615" s="22">
        <f t="shared" si="447"/>
        <v>44135.848366221566</v>
      </c>
      <c r="Y2615" s="22">
        <f t="shared" si="448"/>
        <v>48046.396267793767</v>
      </c>
      <c r="Z2615" s="22">
        <f t="shared" si="450"/>
        <v>4083943.6827624701</v>
      </c>
      <c r="AA2615" s="10">
        <v>6219</v>
      </c>
      <c r="AB2615" s="6">
        <v>2013</v>
      </c>
      <c r="AC2615" s="6">
        <f t="shared" si="449"/>
        <v>3</v>
      </c>
      <c r="AD2615" s="6" t="s">
        <v>37</v>
      </c>
    </row>
    <row r="2616" spans="1:30" x14ac:dyDescent="0.2">
      <c r="A2616">
        <v>18</v>
      </c>
      <c r="B2616" s="6" t="s">
        <v>2709</v>
      </c>
      <c r="C2616" s="6" t="s">
        <v>22</v>
      </c>
      <c r="D2616" s="6" t="s">
        <v>23</v>
      </c>
      <c r="E2616" s="6" t="s">
        <v>2768</v>
      </c>
      <c r="F2616" s="6" t="s">
        <v>2773</v>
      </c>
      <c r="G2616" s="6">
        <v>90</v>
      </c>
      <c r="H2616" s="6">
        <v>107</v>
      </c>
      <c r="I2616" s="7">
        <v>42490</v>
      </c>
      <c r="J2616" s="7">
        <v>42494</v>
      </c>
      <c r="K2616" s="7" t="s">
        <v>2537</v>
      </c>
      <c r="L2616" s="17">
        <f t="shared" si="440"/>
        <v>256.52</v>
      </c>
      <c r="M2616" s="20">
        <f t="shared" si="441"/>
        <v>0.92854358334632781</v>
      </c>
      <c r="N2616" s="6">
        <v>4</v>
      </c>
      <c r="O2616" s="6">
        <v>4680000</v>
      </c>
      <c r="P2616" s="6">
        <v>5200000</v>
      </c>
      <c r="Q2616" s="6">
        <f t="shared" si="442"/>
        <v>520000</v>
      </c>
      <c r="R2616" s="8">
        <f t="shared" si="443"/>
        <v>0.1111111111111111</v>
      </c>
      <c r="S2616" s="6"/>
      <c r="T2616" s="9">
        <f t="shared" si="444"/>
        <v>52000</v>
      </c>
      <c r="U2616" s="6">
        <v>57778</v>
      </c>
      <c r="V2616" s="9">
        <f t="shared" si="445"/>
        <v>5778</v>
      </c>
      <c r="W2616" s="8">
        <f t="shared" si="446"/>
        <v>0.11111538461538462</v>
      </c>
      <c r="X2616" s="22">
        <f t="shared" si="447"/>
        <v>48284.266334009044</v>
      </c>
      <c r="Y2616" s="22">
        <f t="shared" si="448"/>
        <v>53649.391158584127</v>
      </c>
      <c r="Z2616" s="22">
        <f t="shared" si="450"/>
        <v>4828445.204272571</v>
      </c>
      <c r="AA2616" s="10">
        <v>1008</v>
      </c>
      <c r="AB2616" s="6">
        <v>1939</v>
      </c>
      <c r="AC2616" s="6">
        <f t="shared" si="449"/>
        <v>77</v>
      </c>
      <c r="AD2616" s="6" t="s">
        <v>569</v>
      </c>
    </row>
    <row r="2617" spans="1:30" x14ac:dyDescent="0.2">
      <c r="A2617">
        <v>22</v>
      </c>
      <c r="B2617" s="6" t="s">
        <v>2682</v>
      </c>
      <c r="C2617" s="6" t="s">
        <v>22</v>
      </c>
      <c r="D2617" s="6" t="s">
        <v>23</v>
      </c>
      <c r="E2617" s="6" t="s">
        <v>2768</v>
      </c>
      <c r="F2617" s="6" t="s">
        <v>2773</v>
      </c>
      <c r="G2617" s="6">
        <v>80</v>
      </c>
      <c r="H2617" s="6"/>
      <c r="I2617" s="7">
        <v>42520</v>
      </c>
      <c r="J2617" s="7">
        <v>42524</v>
      </c>
      <c r="K2617" s="7" t="s">
        <v>2538</v>
      </c>
      <c r="L2617" s="17">
        <f t="shared" si="440"/>
        <v>259.83</v>
      </c>
      <c r="M2617" s="20">
        <f t="shared" si="441"/>
        <v>0.91671477504522192</v>
      </c>
      <c r="N2617" s="6">
        <v>4</v>
      </c>
      <c r="O2617" s="6">
        <v>6650000</v>
      </c>
      <c r="P2617" s="6">
        <v>7000000</v>
      </c>
      <c r="Q2617" s="6">
        <f t="shared" si="442"/>
        <v>350000</v>
      </c>
      <c r="R2617" s="8">
        <f t="shared" si="443"/>
        <v>5.2631578947368418E-2</v>
      </c>
      <c r="S2617" s="6"/>
      <c r="T2617" s="9">
        <f t="shared" si="444"/>
        <v>83125</v>
      </c>
      <c r="U2617" s="6">
        <v>87500</v>
      </c>
      <c r="V2617" s="9">
        <f t="shared" si="445"/>
        <v>4375</v>
      </c>
      <c r="W2617" s="8">
        <f t="shared" si="446"/>
        <v>5.2631578947368418E-2</v>
      </c>
      <c r="X2617" s="22">
        <f t="shared" si="447"/>
        <v>76201.915675634067</v>
      </c>
      <c r="Y2617" s="22">
        <f t="shared" si="448"/>
        <v>80212.542816456917</v>
      </c>
      <c r="Z2617" s="22">
        <f t="shared" si="450"/>
        <v>6417003.4253165536</v>
      </c>
      <c r="AA2617" s="10">
        <v>1885</v>
      </c>
      <c r="AB2617" s="6">
        <v>2015</v>
      </c>
      <c r="AC2617" s="6">
        <f t="shared" si="449"/>
        <v>1</v>
      </c>
      <c r="AD2617" s="6" t="s">
        <v>259</v>
      </c>
    </row>
    <row r="2618" spans="1:30" x14ac:dyDescent="0.2">
      <c r="A2618">
        <v>23</v>
      </c>
      <c r="B2618" s="6" t="s">
        <v>2669</v>
      </c>
      <c r="C2618" s="6" t="s">
        <v>22</v>
      </c>
      <c r="D2618" s="6" t="s">
        <v>23</v>
      </c>
      <c r="E2618" s="6" t="s">
        <v>2768</v>
      </c>
      <c r="F2618" s="6" t="s">
        <v>2773</v>
      </c>
      <c r="G2618" s="6">
        <v>75</v>
      </c>
      <c r="H2618" s="6">
        <v>85</v>
      </c>
      <c r="I2618" s="7">
        <v>42524</v>
      </c>
      <c r="J2618" s="7">
        <v>42528</v>
      </c>
      <c r="K2618" s="7" t="s">
        <v>2538</v>
      </c>
      <c r="L2618" s="17">
        <f t="shared" si="440"/>
        <v>259.83</v>
      </c>
      <c r="M2618" s="20">
        <f t="shared" si="441"/>
        <v>0.91671477504522192</v>
      </c>
      <c r="N2618" s="6">
        <v>4</v>
      </c>
      <c r="O2618" s="6">
        <v>4250000</v>
      </c>
      <c r="P2618" s="6">
        <v>5100000</v>
      </c>
      <c r="Q2618" s="6">
        <f t="shared" si="442"/>
        <v>850000</v>
      </c>
      <c r="R2618" s="8">
        <f t="shared" si="443"/>
        <v>0.2</v>
      </c>
      <c r="S2618" s="6">
        <v>963</v>
      </c>
      <c r="T2618" s="9">
        <f t="shared" si="444"/>
        <v>56679.506666666668</v>
      </c>
      <c r="U2618" s="6">
        <v>68013</v>
      </c>
      <c r="V2618" s="9">
        <f t="shared" si="445"/>
        <v>11333.493333333332</v>
      </c>
      <c r="W2618" s="8">
        <f t="shared" si="446"/>
        <v>0.19995751550883878</v>
      </c>
      <c r="X2618" s="22">
        <f t="shared" si="447"/>
        <v>51958.941203607494</v>
      </c>
      <c r="Y2618" s="22">
        <f t="shared" si="448"/>
        <v>62348.521995150681</v>
      </c>
      <c r="Z2618" s="22">
        <f t="shared" si="450"/>
        <v>4676139.1496363012</v>
      </c>
      <c r="AA2618" s="6">
        <v>909</v>
      </c>
      <c r="AB2618" s="6">
        <v>1900</v>
      </c>
      <c r="AC2618" s="6">
        <f t="shared" si="449"/>
        <v>116</v>
      </c>
      <c r="AD2618" s="6" t="s">
        <v>108</v>
      </c>
    </row>
    <row r="2619" spans="1:30" x14ac:dyDescent="0.2">
      <c r="A2619">
        <v>24</v>
      </c>
      <c r="B2619" s="6" t="s">
        <v>328</v>
      </c>
      <c r="C2619" s="6" t="s">
        <v>22</v>
      </c>
      <c r="D2619" s="6" t="s">
        <v>23</v>
      </c>
      <c r="E2619" s="6" t="s">
        <v>2768</v>
      </c>
      <c r="F2619" s="6" t="s">
        <v>2773</v>
      </c>
      <c r="G2619" s="6">
        <v>52</v>
      </c>
      <c r="H2619" s="6">
        <v>61</v>
      </c>
      <c r="I2619" s="7">
        <v>42534</v>
      </c>
      <c r="J2619" s="7">
        <v>42538</v>
      </c>
      <c r="K2619" s="7" t="s">
        <v>2538</v>
      </c>
      <c r="L2619" s="17">
        <f t="shared" si="440"/>
        <v>259.83</v>
      </c>
      <c r="M2619" s="20">
        <f t="shared" si="441"/>
        <v>0.91671477504522192</v>
      </c>
      <c r="N2619" s="6">
        <v>4</v>
      </c>
      <c r="O2619" s="6">
        <v>1900000</v>
      </c>
      <c r="P2619" s="6">
        <v>2375000</v>
      </c>
      <c r="Q2619" s="6">
        <f t="shared" si="442"/>
        <v>475000</v>
      </c>
      <c r="R2619" s="8">
        <f t="shared" si="443"/>
        <v>0.25</v>
      </c>
      <c r="S2619" s="6">
        <v>77251</v>
      </c>
      <c r="T2619" s="9">
        <f t="shared" si="444"/>
        <v>38024.057692307695</v>
      </c>
      <c r="U2619" s="6">
        <v>47159</v>
      </c>
      <c r="V2619" s="9">
        <f t="shared" si="445"/>
        <v>9134.9423076923049</v>
      </c>
      <c r="W2619" s="8">
        <f t="shared" si="446"/>
        <v>0.24024112264957753</v>
      </c>
      <c r="X2619" s="22">
        <f t="shared" si="447"/>
        <v>34857.215493710391</v>
      </c>
      <c r="Y2619" s="22">
        <f t="shared" si="448"/>
        <v>43231.352076357623</v>
      </c>
      <c r="Z2619" s="22">
        <f t="shared" si="450"/>
        <v>2248030.3079705965</v>
      </c>
      <c r="AA2619" s="6"/>
      <c r="AB2619" s="6">
        <v>1958</v>
      </c>
      <c r="AC2619" s="6">
        <f t="shared" si="449"/>
        <v>58</v>
      </c>
      <c r="AD2619" s="6" t="s">
        <v>37</v>
      </c>
    </row>
    <row r="2620" spans="1:30" x14ac:dyDescent="0.2">
      <c r="A2620">
        <v>37</v>
      </c>
      <c r="B2620" s="6" t="s">
        <v>2657</v>
      </c>
      <c r="C2620" s="6" t="s">
        <v>22</v>
      </c>
      <c r="D2620" s="6" t="s">
        <v>23</v>
      </c>
      <c r="E2620" s="6" t="s">
        <v>2768</v>
      </c>
      <c r="F2620" s="6" t="s">
        <v>2773</v>
      </c>
      <c r="G2620" s="6">
        <v>71</v>
      </c>
      <c r="H2620" s="6">
        <v>78</v>
      </c>
      <c r="I2620" s="7">
        <v>42622</v>
      </c>
      <c r="J2620" s="7">
        <v>42626</v>
      </c>
      <c r="K2620" s="7" t="s">
        <v>2541</v>
      </c>
      <c r="L2620" s="17">
        <f t="shared" si="440"/>
        <v>275.91000000000003</v>
      </c>
      <c r="M2620" s="20">
        <f t="shared" si="441"/>
        <v>0.86328875357906554</v>
      </c>
      <c r="N2620" s="6">
        <v>4</v>
      </c>
      <c r="O2620" s="6">
        <v>2890000</v>
      </c>
      <c r="P2620" s="6">
        <v>3350000</v>
      </c>
      <c r="Q2620" s="6">
        <f t="shared" si="442"/>
        <v>460000</v>
      </c>
      <c r="R2620" s="8">
        <f t="shared" si="443"/>
        <v>0.15916955017301038</v>
      </c>
      <c r="S2620" s="6">
        <v>74092</v>
      </c>
      <c r="T2620" s="9">
        <f t="shared" si="444"/>
        <v>41747.774647887323</v>
      </c>
      <c r="U2620" s="6">
        <v>48227</v>
      </c>
      <c r="V2620" s="9">
        <f t="shared" si="445"/>
        <v>6479.2253521126768</v>
      </c>
      <c r="W2620" s="8">
        <f t="shared" si="446"/>
        <v>0.15519929880718955</v>
      </c>
      <c r="X2620" s="22">
        <f t="shared" si="447"/>
        <v>36040.38434047436</v>
      </c>
      <c r="Y2620" s="22">
        <f t="shared" si="448"/>
        <v>41633.826718857592</v>
      </c>
      <c r="Z2620" s="22">
        <f t="shared" si="450"/>
        <v>2956001.6970388889</v>
      </c>
      <c r="AA2620" s="6"/>
      <c r="AB2620" s="6">
        <v>1965</v>
      </c>
      <c r="AC2620" s="6">
        <f t="shared" si="449"/>
        <v>51</v>
      </c>
      <c r="AD2620" s="6" t="s">
        <v>37</v>
      </c>
    </row>
    <row r="2621" spans="1:30" x14ac:dyDescent="0.2">
      <c r="A2621">
        <v>39</v>
      </c>
      <c r="B2621" s="6" t="s">
        <v>2694</v>
      </c>
      <c r="C2621" s="6" t="s">
        <v>22</v>
      </c>
      <c r="D2621" s="6" t="s">
        <v>23</v>
      </c>
      <c r="E2621" s="6" t="s">
        <v>2768</v>
      </c>
      <c r="F2621" s="6" t="s">
        <v>2773</v>
      </c>
      <c r="G2621" s="6">
        <v>84</v>
      </c>
      <c r="H2621" s="6">
        <v>92</v>
      </c>
      <c r="I2621" s="7">
        <v>42637</v>
      </c>
      <c r="J2621" s="7">
        <v>42641</v>
      </c>
      <c r="K2621" s="7" t="s">
        <v>2541</v>
      </c>
      <c r="L2621" s="17">
        <f t="shared" si="440"/>
        <v>275.91000000000003</v>
      </c>
      <c r="M2621" s="20">
        <f t="shared" si="441"/>
        <v>0.86328875357906554</v>
      </c>
      <c r="N2621" s="6">
        <v>4</v>
      </c>
      <c r="O2621" s="6">
        <v>3190000</v>
      </c>
      <c r="P2621" s="6">
        <v>3555000</v>
      </c>
      <c r="Q2621" s="6">
        <f t="shared" si="442"/>
        <v>365000</v>
      </c>
      <c r="R2621" s="8">
        <f t="shared" si="443"/>
        <v>0.11442006269592477</v>
      </c>
      <c r="S2621" s="6">
        <v>7890</v>
      </c>
      <c r="T2621" s="9">
        <f t="shared" si="444"/>
        <v>38070.119047619046</v>
      </c>
      <c r="U2621" s="6">
        <v>42415</v>
      </c>
      <c r="V2621" s="9">
        <f t="shared" si="445"/>
        <v>4344.8809523809541</v>
      </c>
      <c r="W2621" s="8">
        <f t="shared" si="446"/>
        <v>0.11412837839950722</v>
      </c>
      <c r="X2621" s="22">
        <f t="shared" si="447"/>
        <v>32865.50562122569</v>
      </c>
      <c r="Y2621" s="22">
        <f t="shared" si="448"/>
        <v>36616.392483056065</v>
      </c>
      <c r="Z2621" s="22">
        <f t="shared" si="450"/>
        <v>3075776.9685767093</v>
      </c>
      <c r="AA2621" s="10">
        <v>17467</v>
      </c>
      <c r="AB2621" s="6">
        <v>1999</v>
      </c>
      <c r="AC2621" s="6">
        <f t="shared" si="449"/>
        <v>17</v>
      </c>
      <c r="AD2621" s="6" t="s">
        <v>112</v>
      </c>
    </row>
    <row r="2622" spans="1:30" x14ac:dyDescent="0.2">
      <c r="A2622">
        <v>40</v>
      </c>
      <c r="B2622" s="6" t="s">
        <v>2706</v>
      </c>
      <c r="C2622" s="6" t="s">
        <v>22</v>
      </c>
      <c r="D2622" s="6" t="s">
        <v>23</v>
      </c>
      <c r="E2622" s="6" t="s">
        <v>2768</v>
      </c>
      <c r="F2622" s="6" t="s">
        <v>2773</v>
      </c>
      <c r="G2622" s="6">
        <v>88</v>
      </c>
      <c r="H2622" s="6">
        <v>96</v>
      </c>
      <c r="I2622" s="7">
        <v>42644</v>
      </c>
      <c r="J2622" s="7">
        <v>42648</v>
      </c>
      <c r="K2622" s="7" t="s">
        <v>2542</v>
      </c>
      <c r="L2622" s="17">
        <f t="shared" si="440"/>
        <v>281.13</v>
      </c>
      <c r="M2622" s="20">
        <f t="shared" si="441"/>
        <v>0.84725927506847365</v>
      </c>
      <c r="N2622" s="6">
        <v>4</v>
      </c>
      <c r="O2622" s="6">
        <v>5350000</v>
      </c>
      <c r="P2622" s="6">
        <v>6000000</v>
      </c>
      <c r="Q2622" s="6">
        <f t="shared" si="442"/>
        <v>650000</v>
      </c>
      <c r="R2622" s="8">
        <f t="shared" si="443"/>
        <v>0.12149532710280374</v>
      </c>
      <c r="S2622" s="6">
        <v>18000</v>
      </c>
      <c r="T2622" s="9">
        <f t="shared" si="444"/>
        <v>61000</v>
      </c>
      <c r="U2622" s="6">
        <v>68386</v>
      </c>
      <c r="V2622" s="9">
        <f t="shared" si="445"/>
        <v>7386</v>
      </c>
      <c r="W2622" s="8">
        <f t="shared" si="446"/>
        <v>0.12108196721311476</v>
      </c>
      <c r="X2622" s="22">
        <f t="shared" si="447"/>
        <v>51682.81577917689</v>
      </c>
      <c r="Y2622" s="22">
        <f t="shared" si="448"/>
        <v>57940.672784832641</v>
      </c>
      <c r="Z2622" s="22">
        <f t="shared" si="450"/>
        <v>5098779.2050652727</v>
      </c>
      <c r="AA2622" s="10">
        <v>3229</v>
      </c>
      <c r="AB2622" s="6">
        <v>1955</v>
      </c>
      <c r="AC2622" s="6">
        <f t="shared" si="449"/>
        <v>61</v>
      </c>
      <c r="AD2622" s="6" t="s">
        <v>569</v>
      </c>
    </row>
    <row r="2623" spans="1:30" x14ac:dyDescent="0.2">
      <c r="A2623">
        <v>43</v>
      </c>
      <c r="B2623" s="6" t="s">
        <v>2658</v>
      </c>
      <c r="C2623" s="6" t="s">
        <v>22</v>
      </c>
      <c r="D2623" s="6" t="s">
        <v>23</v>
      </c>
      <c r="E2623" s="6" t="s">
        <v>2768</v>
      </c>
      <c r="F2623" s="6" t="s">
        <v>2773</v>
      </c>
      <c r="G2623" s="6">
        <v>71</v>
      </c>
      <c r="H2623" s="6">
        <v>80</v>
      </c>
      <c r="I2623" s="7">
        <v>42665</v>
      </c>
      <c r="J2623" s="7">
        <v>42669</v>
      </c>
      <c r="K2623" s="7" t="s">
        <v>2542</v>
      </c>
      <c r="L2623" s="17">
        <f t="shared" si="440"/>
        <v>281.13</v>
      </c>
      <c r="M2623" s="20">
        <f t="shared" si="441"/>
        <v>0.84725927506847365</v>
      </c>
      <c r="N2623" s="6">
        <v>4</v>
      </c>
      <c r="O2623" s="6">
        <v>2800000</v>
      </c>
      <c r="P2623" s="6">
        <v>3280000</v>
      </c>
      <c r="Q2623" s="6">
        <f t="shared" si="442"/>
        <v>480000</v>
      </c>
      <c r="R2623" s="8">
        <f t="shared" si="443"/>
        <v>0.17142857142857143</v>
      </c>
      <c r="S2623" s="6">
        <v>18467</v>
      </c>
      <c r="T2623" s="9">
        <f t="shared" si="444"/>
        <v>39696.718309859156</v>
      </c>
      <c r="U2623" s="6">
        <v>46457</v>
      </c>
      <c r="V2623" s="9">
        <f t="shared" si="445"/>
        <v>6760.2816901408441</v>
      </c>
      <c r="W2623" s="8">
        <f t="shared" si="446"/>
        <v>0.17029825078668651</v>
      </c>
      <c r="X2623" s="22">
        <f t="shared" si="447"/>
        <v>33633.412777808669</v>
      </c>
      <c r="Y2623" s="22">
        <f t="shared" si="448"/>
        <v>39361.124141856082</v>
      </c>
      <c r="Z2623" s="22">
        <f t="shared" si="450"/>
        <v>2794639.8140717819</v>
      </c>
      <c r="AA2623" s="10">
        <v>9923</v>
      </c>
      <c r="AB2623" s="6">
        <v>1968</v>
      </c>
      <c r="AC2623" s="6">
        <f t="shared" si="449"/>
        <v>48</v>
      </c>
      <c r="AD2623" s="6" t="s">
        <v>37</v>
      </c>
    </row>
    <row r="2624" spans="1:30" x14ac:dyDescent="0.2">
      <c r="A2624">
        <v>4</v>
      </c>
      <c r="B2624" s="6" t="s">
        <v>2708</v>
      </c>
      <c r="C2624" s="6" t="s">
        <v>22</v>
      </c>
      <c r="D2624" s="6" t="s">
        <v>23</v>
      </c>
      <c r="E2624" s="6" t="s">
        <v>2768</v>
      </c>
      <c r="F2624" s="6" t="s">
        <v>2773</v>
      </c>
      <c r="G2624" s="6">
        <v>90</v>
      </c>
      <c r="H2624" s="6">
        <v>97</v>
      </c>
      <c r="I2624" s="7">
        <v>42392</v>
      </c>
      <c r="J2624" s="7">
        <v>42397</v>
      </c>
      <c r="K2624" s="7" t="s">
        <v>2533</v>
      </c>
      <c r="L2624" s="17">
        <f t="shared" si="440"/>
        <v>238.19</v>
      </c>
      <c r="M2624" s="20">
        <f t="shared" si="441"/>
        <v>1</v>
      </c>
      <c r="N2624" s="6">
        <v>5</v>
      </c>
      <c r="O2624" s="6">
        <v>3250000</v>
      </c>
      <c r="P2624" s="6">
        <v>3475000</v>
      </c>
      <c r="Q2624" s="6">
        <f t="shared" si="442"/>
        <v>225000</v>
      </c>
      <c r="R2624" s="8">
        <f t="shared" si="443"/>
        <v>6.9230769230769235E-2</v>
      </c>
      <c r="S2624" s="6">
        <v>88</v>
      </c>
      <c r="T2624" s="9">
        <f t="shared" si="444"/>
        <v>36112.088888888888</v>
      </c>
      <c r="U2624" s="6">
        <v>38612</v>
      </c>
      <c r="V2624" s="9">
        <f t="shared" si="445"/>
        <v>2499.9111111111124</v>
      </c>
      <c r="W2624" s="8">
        <f t="shared" si="446"/>
        <v>6.9226433253499642E-2</v>
      </c>
      <c r="X2624" s="22">
        <f t="shared" si="447"/>
        <v>36112.088888888888</v>
      </c>
      <c r="Y2624" s="22">
        <f t="shared" si="448"/>
        <v>38612</v>
      </c>
      <c r="Z2624" s="22">
        <f t="shared" si="450"/>
        <v>3475080</v>
      </c>
      <c r="AA2624" s="10">
        <v>11240</v>
      </c>
      <c r="AB2624" s="6">
        <v>1994</v>
      </c>
      <c r="AC2624" s="6">
        <f t="shared" si="449"/>
        <v>22</v>
      </c>
      <c r="AD2624" s="6" t="s">
        <v>34</v>
      </c>
    </row>
    <row r="2625" spans="1:30" x14ac:dyDescent="0.2">
      <c r="A2625">
        <v>6</v>
      </c>
      <c r="B2625" s="6" t="s">
        <v>2692</v>
      </c>
      <c r="C2625" s="6" t="s">
        <v>22</v>
      </c>
      <c r="D2625" s="6" t="s">
        <v>23</v>
      </c>
      <c r="E2625" s="6" t="s">
        <v>2768</v>
      </c>
      <c r="F2625" s="6" t="s">
        <v>2773</v>
      </c>
      <c r="G2625" s="6">
        <v>83</v>
      </c>
      <c r="H2625" s="6">
        <v>87</v>
      </c>
      <c r="I2625" s="7">
        <v>42406</v>
      </c>
      <c r="J2625" s="7">
        <v>42411</v>
      </c>
      <c r="K2625" s="7" t="s">
        <v>2534</v>
      </c>
      <c r="L2625" s="17">
        <f t="shared" si="440"/>
        <v>240.59</v>
      </c>
      <c r="M2625" s="20">
        <f t="shared" si="441"/>
        <v>0.99002452304750821</v>
      </c>
      <c r="N2625" s="6">
        <v>5</v>
      </c>
      <c r="O2625" s="6">
        <v>2990000</v>
      </c>
      <c r="P2625" s="6">
        <v>3300000</v>
      </c>
      <c r="Q2625" s="6">
        <f t="shared" si="442"/>
        <v>310000</v>
      </c>
      <c r="R2625" s="8">
        <f t="shared" si="443"/>
        <v>0.10367892976588629</v>
      </c>
      <c r="S2625" s="6">
        <v>168155</v>
      </c>
      <c r="T2625" s="9">
        <f t="shared" si="444"/>
        <v>38050.060240963852</v>
      </c>
      <c r="U2625" s="6">
        <v>41785</v>
      </c>
      <c r="V2625" s="9">
        <f t="shared" si="445"/>
        <v>3734.9397590361477</v>
      </c>
      <c r="W2625" s="8">
        <f t="shared" si="446"/>
        <v>9.8158576763965125E-2</v>
      </c>
      <c r="X2625" s="22">
        <f t="shared" si="447"/>
        <v>37670.49274198919</v>
      </c>
      <c r="Y2625" s="22">
        <f t="shared" si="448"/>
        <v>41368.174695540132</v>
      </c>
      <c r="Z2625" s="22">
        <f t="shared" si="450"/>
        <v>3433558.4997298308</v>
      </c>
      <c r="AA2625" s="10">
        <v>19802</v>
      </c>
      <c r="AB2625" s="6">
        <v>1974</v>
      </c>
      <c r="AC2625" s="6">
        <f t="shared" si="449"/>
        <v>42</v>
      </c>
      <c r="AD2625" s="6" t="s">
        <v>37</v>
      </c>
    </row>
    <row r="2626" spans="1:30" x14ac:dyDescent="0.2">
      <c r="A2626">
        <v>10</v>
      </c>
      <c r="B2626" s="6" t="s">
        <v>2654</v>
      </c>
      <c r="C2626" s="6" t="s">
        <v>22</v>
      </c>
      <c r="D2626" s="6" t="s">
        <v>23</v>
      </c>
      <c r="E2626" s="6" t="s">
        <v>2768</v>
      </c>
      <c r="F2626" s="6" t="s">
        <v>2773</v>
      </c>
      <c r="G2626" s="6">
        <v>70</v>
      </c>
      <c r="H2626" s="6">
        <v>81</v>
      </c>
      <c r="I2626" s="7">
        <v>42433</v>
      </c>
      <c r="J2626" s="7">
        <v>42438</v>
      </c>
      <c r="K2626" s="7" t="s">
        <v>2535</v>
      </c>
      <c r="L2626" s="17">
        <f t="shared" ref="L2626:L2689" si="451">IF(K2626="Januar",238.19,IF(K2626="Februar",240.59,IF(K2626="Mars",245.99,IF(K2626="April",250.79,IF(K2626="Mai",256.52,IF(K2626="Juni",259.83,IF(K2626="Juli",265.66,IF(K2626="August",272.21,IF(K2626="September",275.91,IF(K2626="Oktober",281.13,IF(K2626="November",284.38,IF(K2626="Desember",287.34,0))))))))))))</f>
        <v>245.99</v>
      </c>
      <c r="M2626" s="20">
        <f t="shared" ref="M2626:M2689" si="452">$L$2/L2626</f>
        <v>0.96829139395910402</v>
      </c>
      <c r="N2626" s="6">
        <v>5</v>
      </c>
      <c r="O2626" s="6">
        <v>2250000</v>
      </c>
      <c r="P2626" s="6">
        <v>2475000</v>
      </c>
      <c r="Q2626" s="6">
        <f t="shared" ref="Q2626:Q2689" si="453">P2626-O2626</f>
        <v>225000</v>
      </c>
      <c r="R2626" s="8">
        <f t="shared" ref="R2626:R2689" si="454">Q2626/O2626</f>
        <v>0.1</v>
      </c>
      <c r="S2626" s="6"/>
      <c r="T2626" s="9">
        <f t="shared" ref="T2626:T2689" si="455">(O2626+S2626)/G2626</f>
        <v>32142.857142857141</v>
      </c>
      <c r="U2626" s="6">
        <v>35357</v>
      </c>
      <c r="V2626" s="9">
        <f t="shared" ref="V2626:V2689" si="456">U2626-T2626</f>
        <v>3214.1428571428587</v>
      </c>
      <c r="W2626" s="8">
        <f t="shared" ref="W2626:W2689" si="457">V2626/T2626</f>
        <v>9.9995555555555615E-2</v>
      </c>
      <c r="X2626" s="22">
        <f t="shared" ref="X2626:X2689" si="458">T2626*M2626</f>
        <v>31123.651948685485</v>
      </c>
      <c r="Y2626" s="22">
        <f t="shared" ref="Y2626:Y2689" si="459">U2626*M2626</f>
        <v>34235.87881621204</v>
      </c>
      <c r="Z2626" s="22">
        <f t="shared" si="450"/>
        <v>2396511.5171348429</v>
      </c>
      <c r="AA2626" s="10">
        <v>5760</v>
      </c>
      <c r="AB2626" s="6">
        <v>1988</v>
      </c>
      <c r="AC2626" s="6">
        <f t="shared" ref="AC2626:AC2689" si="460">2016-AB2626</f>
        <v>28</v>
      </c>
      <c r="AD2626" s="6" t="s">
        <v>1295</v>
      </c>
    </row>
    <row r="2627" spans="1:30" x14ac:dyDescent="0.2">
      <c r="A2627">
        <v>10</v>
      </c>
      <c r="B2627" s="6" t="s">
        <v>2759</v>
      </c>
      <c r="C2627" s="6" t="s">
        <v>22</v>
      </c>
      <c r="D2627" s="6" t="s">
        <v>23</v>
      </c>
      <c r="E2627" s="6" t="s">
        <v>2768</v>
      </c>
      <c r="F2627" s="6" t="s">
        <v>2773</v>
      </c>
      <c r="G2627" s="6">
        <v>228</v>
      </c>
      <c r="H2627" s="6">
        <v>304</v>
      </c>
      <c r="I2627" s="7">
        <v>42434</v>
      </c>
      <c r="J2627" s="7">
        <v>42439</v>
      </c>
      <c r="K2627" s="7" t="s">
        <v>2535</v>
      </c>
      <c r="L2627" s="17">
        <f t="shared" si="451"/>
        <v>245.99</v>
      </c>
      <c r="M2627" s="20">
        <f t="shared" si="452"/>
        <v>0.96829139395910402</v>
      </c>
      <c r="N2627" s="6">
        <v>5</v>
      </c>
      <c r="O2627" s="6">
        <v>7000000</v>
      </c>
      <c r="P2627" s="6">
        <v>7600000</v>
      </c>
      <c r="Q2627" s="6">
        <f t="shared" si="453"/>
        <v>600000</v>
      </c>
      <c r="R2627" s="8">
        <f t="shared" si="454"/>
        <v>8.5714285714285715E-2</v>
      </c>
      <c r="S2627" s="6"/>
      <c r="T2627" s="9">
        <f t="shared" si="455"/>
        <v>30701.754385964912</v>
      </c>
      <c r="U2627" s="6">
        <v>33333</v>
      </c>
      <c r="V2627" s="9">
        <f t="shared" si="456"/>
        <v>2631.2456140350878</v>
      </c>
      <c r="W2627" s="8">
        <f t="shared" si="457"/>
        <v>8.5703428571428569E-2</v>
      </c>
      <c r="X2627" s="22">
        <f t="shared" si="458"/>
        <v>29728.244551375999</v>
      </c>
      <c r="Y2627" s="22">
        <f t="shared" si="459"/>
        <v>32276.057034838814</v>
      </c>
      <c r="Z2627" s="22">
        <f t="shared" ref="Z2627:Z2690" si="461">Y2627*G2627</f>
        <v>7358941.0039432496</v>
      </c>
      <c r="AA2627" s="10">
        <v>1002</v>
      </c>
      <c r="AB2627" s="6">
        <v>1958</v>
      </c>
      <c r="AC2627" s="6">
        <f t="shared" si="460"/>
        <v>58</v>
      </c>
      <c r="AD2627" s="6" t="s">
        <v>137</v>
      </c>
    </row>
    <row r="2628" spans="1:30" x14ac:dyDescent="0.2">
      <c r="A2628">
        <v>21</v>
      </c>
      <c r="B2628" s="6" t="s">
        <v>1212</v>
      </c>
      <c r="C2628" s="6" t="s">
        <v>22</v>
      </c>
      <c r="D2628" s="6" t="s">
        <v>23</v>
      </c>
      <c r="E2628" s="6" t="s">
        <v>2768</v>
      </c>
      <c r="F2628" s="6" t="s">
        <v>2773</v>
      </c>
      <c r="G2628" s="6">
        <v>62</v>
      </c>
      <c r="H2628" s="6">
        <v>74</v>
      </c>
      <c r="I2628" s="7">
        <v>42511</v>
      </c>
      <c r="J2628" s="7">
        <v>42516</v>
      </c>
      <c r="K2628" s="7" t="s">
        <v>2537</v>
      </c>
      <c r="L2628" s="17">
        <f t="shared" si="451"/>
        <v>256.52</v>
      </c>
      <c r="M2628" s="20">
        <f t="shared" si="452"/>
        <v>0.92854358334632781</v>
      </c>
      <c r="N2628" s="6">
        <v>5</v>
      </c>
      <c r="O2628" s="6">
        <v>2950000</v>
      </c>
      <c r="P2628" s="6">
        <v>3250000</v>
      </c>
      <c r="Q2628" s="6">
        <f t="shared" si="453"/>
        <v>300000</v>
      </c>
      <c r="R2628" s="8">
        <f t="shared" si="454"/>
        <v>0.10169491525423729</v>
      </c>
      <c r="S2628" s="6">
        <v>41308</v>
      </c>
      <c r="T2628" s="9">
        <f t="shared" si="455"/>
        <v>48246.903225806454</v>
      </c>
      <c r="U2628" s="6">
        <v>53086</v>
      </c>
      <c r="V2628" s="9">
        <f t="shared" si="456"/>
        <v>4839.0967741935456</v>
      </c>
      <c r="W2628" s="8">
        <f t="shared" si="457"/>
        <v>0.10029859847264133</v>
      </c>
      <c r="X2628" s="22">
        <f t="shared" si="458"/>
        <v>44799.35240665383</v>
      </c>
      <c r="Y2628" s="22">
        <f t="shared" si="459"/>
        <v>49292.66466552316</v>
      </c>
      <c r="Z2628" s="22">
        <f t="shared" si="461"/>
        <v>3056145.2092624358</v>
      </c>
      <c r="AA2628" s="10">
        <v>2860</v>
      </c>
      <c r="AB2628" s="6">
        <v>2003</v>
      </c>
      <c r="AC2628" s="6">
        <f t="shared" si="460"/>
        <v>13</v>
      </c>
      <c r="AD2628" s="6" t="s">
        <v>27</v>
      </c>
    </row>
    <row r="2629" spans="1:30" x14ac:dyDescent="0.2">
      <c r="A2629">
        <v>23</v>
      </c>
      <c r="B2629" s="6" t="s">
        <v>230</v>
      </c>
      <c r="C2629" s="6" t="s">
        <v>22</v>
      </c>
      <c r="D2629" s="6" t="s">
        <v>23</v>
      </c>
      <c r="E2629" s="6" t="s">
        <v>2768</v>
      </c>
      <c r="F2629" s="6" t="s">
        <v>2773</v>
      </c>
      <c r="G2629" s="6">
        <v>34</v>
      </c>
      <c r="H2629" s="6">
        <v>38</v>
      </c>
      <c r="I2629" s="7">
        <v>42524</v>
      </c>
      <c r="J2629" s="7">
        <v>42529</v>
      </c>
      <c r="K2629" s="7" t="s">
        <v>2538</v>
      </c>
      <c r="L2629" s="17">
        <f t="shared" si="451"/>
        <v>259.83</v>
      </c>
      <c r="M2629" s="20">
        <f t="shared" si="452"/>
        <v>0.91671477504522192</v>
      </c>
      <c r="N2629" s="6">
        <v>5</v>
      </c>
      <c r="O2629" s="6">
        <v>1890000</v>
      </c>
      <c r="P2629" s="6">
        <v>2180000</v>
      </c>
      <c r="Q2629" s="6">
        <f t="shared" si="453"/>
        <v>290000</v>
      </c>
      <c r="R2629" s="8">
        <f t="shared" si="454"/>
        <v>0.15343915343915343</v>
      </c>
      <c r="S2629" s="6">
        <v>4925</v>
      </c>
      <c r="T2629" s="9">
        <f t="shared" si="455"/>
        <v>55733.088235294119</v>
      </c>
      <c r="U2629" s="6">
        <v>64263</v>
      </c>
      <c r="V2629" s="9">
        <f t="shared" si="456"/>
        <v>8529.9117647058811</v>
      </c>
      <c r="W2629" s="8">
        <f t="shared" si="457"/>
        <v>0.15304932912912117</v>
      </c>
      <c r="X2629" s="22">
        <f t="shared" si="458"/>
        <v>51091.345444193154</v>
      </c>
      <c r="Y2629" s="22">
        <f t="shared" si="459"/>
        <v>58910.841588731098</v>
      </c>
      <c r="Z2629" s="22">
        <f t="shared" si="461"/>
        <v>2002968.6140168575</v>
      </c>
      <c r="AA2629" s="10">
        <v>1537</v>
      </c>
      <c r="AB2629" s="6">
        <v>1962</v>
      </c>
      <c r="AC2629" s="6">
        <f t="shared" si="460"/>
        <v>54</v>
      </c>
      <c r="AD2629" s="6" t="s">
        <v>181</v>
      </c>
    </row>
    <row r="2630" spans="1:30" x14ac:dyDescent="0.2">
      <c r="A2630">
        <v>24</v>
      </c>
      <c r="B2630" s="6" t="s">
        <v>2575</v>
      </c>
      <c r="C2630" s="6" t="s">
        <v>22</v>
      </c>
      <c r="D2630" s="6" t="s">
        <v>23</v>
      </c>
      <c r="E2630" s="6" t="s">
        <v>2768</v>
      </c>
      <c r="F2630" s="6" t="s">
        <v>2773</v>
      </c>
      <c r="G2630" s="6">
        <v>51</v>
      </c>
      <c r="H2630" s="6">
        <v>57</v>
      </c>
      <c r="I2630" s="7">
        <v>42534</v>
      </c>
      <c r="J2630" s="7">
        <v>42539</v>
      </c>
      <c r="K2630" s="7" t="s">
        <v>2538</v>
      </c>
      <c r="L2630" s="17">
        <f t="shared" si="451"/>
        <v>259.83</v>
      </c>
      <c r="M2630" s="20">
        <f t="shared" si="452"/>
        <v>0.91671477504522192</v>
      </c>
      <c r="N2630" s="6">
        <v>5</v>
      </c>
      <c r="O2630" s="6">
        <v>2550000</v>
      </c>
      <c r="P2630" s="6">
        <v>2900000</v>
      </c>
      <c r="Q2630" s="6">
        <f t="shared" si="453"/>
        <v>350000</v>
      </c>
      <c r="R2630" s="8">
        <f t="shared" si="454"/>
        <v>0.13725490196078433</v>
      </c>
      <c r="S2630" s="6">
        <v>93868</v>
      </c>
      <c r="T2630" s="9">
        <f t="shared" si="455"/>
        <v>51840.549019607846</v>
      </c>
      <c r="U2630" s="6">
        <v>58703</v>
      </c>
      <c r="V2630" s="9">
        <f t="shared" si="456"/>
        <v>6862.4509803921537</v>
      </c>
      <c r="W2630" s="8">
        <f t="shared" si="457"/>
        <v>0.13237612467793392</v>
      </c>
      <c r="X2630" s="22">
        <f t="shared" si="458"/>
        <v>47522.99723273061</v>
      </c>
      <c r="Y2630" s="22">
        <f t="shared" si="459"/>
        <v>53813.907439479663</v>
      </c>
      <c r="Z2630" s="22">
        <f t="shared" si="461"/>
        <v>2744509.2794134626</v>
      </c>
      <c r="AA2630" s="10">
        <v>8506</v>
      </c>
      <c r="AB2630" s="6">
        <v>1951</v>
      </c>
      <c r="AC2630" s="6">
        <f t="shared" si="460"/>
        <v>65</v>
      </c>
      <c r="AD2630" s="6" t="s">
        <v>371</v>
      </c>
    </row>
    <row r="2631" spans="1:30" x14ac:dyDescent="0.2">
      <c r="A2631">
        <v>24</v>
      </c>
      <c r="B2631" s="6" t="s">
        <v>2710</v>
      </c>
      <c r="C2631" s="6" t="s">
        <v>22</v>
      </c>
      <c r="D2631" s="6" t="s">
        <v>23</v>
      </c>
      <c r="E2631" s="6" t="s">
        <v>2768</v>
      </c>
      <c r="F2631" s="6" t="s">
        <v>2773</v>
      </c>
      <c r="G2631" s="6">
        <v>91</v>
      </c>
      <c r="H2631" s="6"/>
      <c r="I2631" s="7">
        <v>42535</v>
      </c>
      <c r="J2631" s="7">
        <v>42540</v>
      </c>
      <c r="K2631" s="7" t="s">
        <v>2538</v>
      </c>
      <c r="L2631" s="17">
        <f t="shared" si="451"/>
        <v>259.83</v>
      </c>
      <c r="M2631" s="20">
        <f t="shared" si="452"/>
        <v>0.91671477504522192</v>
      </c>
      <c r="N2631" s="6">
        <v>5</v>
      </c>
      <c r="O2631" s="6">
        <v>2800000</v>
      </c>
      <c r="P2631" s="6">
        <v>3150000</v>
      </c>
      <c r="Q2631" s="6">
        <f t="shared" si="453"/>
        <v>350000</v>
      </c>
      <c r="R2631" s="8">
        <f t="shared" si="454"/>
        <v>0.125</v>
      </c>
      <c r="S2631" s="6">
        <v>7882</v>
      </c>
      <c r="T2631" s="9">
        <f t="shared" si="455"/>
        <v>30855.846153846152</v>
      </c>
      <c r="U2631" s="6">
        <v>34702</v>
      </c>
      <c r="V2631" s="9">
        <f t="shared" si="456"/>
        <v>3846.1538461538476</v>
      </c>
      <c r="W2631" s="8">
        <f t="shared" si="457"/>
        <v>0.12464911274761552</v>
      </c>
      <c r="X2631" s="22">
        <f t="shared" si="458"/>
        <v>28286.010065753053</v>
      </c>
      <c r="Y2631" s="22">
        <f t="shared" si="459"/>
        <v>31811.83612361929</v>
      </c>
      <c r="Z2631" s="22">
        <f t="shared" si="461"/>
        <v>2894877.0872493554</v>
      </c>
      <c r="AA2631" s="10">
        <v>17457</v>
      </c>
      <c r="AB2631" s="6">
        <v>1999</v>
      </c>
      <c r="AC2631" s="6">
        <f t="shared" si="460"/>
        <v>17</v>
      </c>
      <c r="AD2631" s="6" t="s">
        <v>1479</v>
      </c>
    </row>
    <row r="2632" spans="1:30" x14ac:dyDescent="0.2">
      <c r="A2632">
        <v>1</v>
      </c>
      <c r="B2632" s="6" t="s">
        <v>688</v>
      </c>
      <c r="C2632" s="6" t="s">
        <v>22</v>
      </c>
      <c r="D2632" s="6" t="s">
        <v>23</v>
      </c>
      <c r="E2632" s="6" t="s">
        <v>2767</v>
      </c>
      <c r="F2632" s="6" t="s">
        <v>2773</v>
      </c>
      <c r="G2632" s="6">
        <v>49</v>
      </c>
      <c r="H2632" s="6">
        <v>54</v>
      </c>
      <c r="I2632" s="7">
        <v>42365</v>
      </c>
      <c r="J2632" s="7">
        <v>42374</v>
      </c>
      <c r="K2632" s="7" t="s">
        <v>2533</v>
      </c>
      <c r="L2632" s="17">
        <f t="shared" si="451"/>
        <v>238.19</v>
      </c>
      <c r="M2632" s="20">
        <f t="shared" si="452"/>
        <v>1</v>
      </c>
      <c r="N2632" s="6">
        <v>9</v>
      </c>
      <c r="O2632" s="6">
        <v>1900000</v>
      </c>
      <c r="P2632" s="6">
        <v>2250000</v>
      </c>
      <c r="Q2632" s="6">
        <f t="shared" si="453"/>
        <v>350000</v>
      </c>
      <c r="R2632" s="8">
        <f t="shared" si="454"/>
        <v>0.18421052631578946</v>
      </c>
      <c r="S2632" s="6">
        <v>75000</v>
      </c>
      <c r="T2632" s="9">
        <f t="shared" si="455"/>
        <v>40306.122448979593</v>
      </c>
      <c r="U2632" s="6">
        <v>47449</v>
      </c>
      <c r="V2632" s="9">
        <f t="shared" si="456"/>
        <v>7142.8775510204068</v>
      </c>
      <c r="W2632" s="8">
        <f t="shared" si="457"/>
        <v>0.17721569620253161</v>
      </c>
      <c r="X2632" s="22">
        <f t="shared" si="458"/>
        <v>40306.122448979593</v>
      </c>
      <c r="Y2632" s="22">
        <f t="shared" si="459"/>
        <v>47449</v>
      </c>
      <c r="Z2632" s="22">
        <f t="shared" si="461"/>
        <v>2325001</v>
      </c>
      <c r="AA2632" s="6"/>
      <c r="AB2632" s="6">
        <v>1958</v>
      </c>
      <c r="AC2632" s="6">
        <f t="shared" si="460"/>
        <v>58</v>
      </c>
      <c r="AD2632" s="6" t="s">
        <v>629</v>
      </c>
    </row>
    <row r="2633" spans="1:30" x14ac:dyDescent="0.2">
      <c r="A2633">
        <v>2</v>
      </c>
      <c r="B2633" s="6" t="s">
        <v>1112</v>
      </c>
      <c r="C2633" s="6" t="s">
        <v>22</v>
      </c>
      <c r="D2633" s="6" t="s">
        <v>23</v>
      </c>
      <c r="E2633" s="6" t="s">
        <v>2767</v>
      </c>
      <c r="F2633" s="6" t="s">
        <v>2773</v>
      </c>
      <c r="G2633" s="6">
        <v>116</v>
      </c>
      <c r="H2633" s="6">
        <v>134</v>
      </c>
      <c r="I2633" s="7">
        <v>42371</v>
      </c>
      <c r="J2633" s="7">
        <v>42381</v>
      </c>
      <c r="K2633" s="7" t="s">
        <v>2533</v>
      </c>
      <c r="L2633" s="17">
        <f t="shared" si="451"/>
        <v>238.19</v>
      </c>
      <c r="M2633" s="20">
        <f t="shared" si="452"/>
        <v>1</v>
      </c>
      <c r="N2633" s="6">
        <v>10</v>
      </c>
      <c r="O2633" s="6">
        <v>3000000</v>
      </c>
      <c r="P2633" s="6">
        <v>3630000</v>
      </c>
      <c r="Q2633" s="6">
        <f t="shared" si="453"/>
        <v>630000</v>
      </c>
      <c r="R2633" s="8">
        <f t="shared" si="454"/>
        <v>0.21</v>
      </c>
      <c r="S2633" s="6">
        <v>249993</v>
      </c>
      <c r="T2633" s="9">
        <f t="shared" si="455"/>
        <v>28017.181034482757</v>
      </c>
      <c r="U2633" s="6">
        <v>33448</v>
      </c>
      <c r="V2633" s="9">
        <f t="shared" si="456"/>
        <v>5430.8189655172428</v>
      </c>
      <c r="W2633" s="8">
        <f t="shared" si="457"/>
        <v>0.19383887903758568</v>
      </c>
      <c r="X2633" s="22">
        <f t="shared" si="458"/>
        <v>28017.181034482757</v>
      </c>
      <c r="Y2633" s="22">
        <f t="shared" si="459"/>
        <v>33448</v>
      </c>
      <c r="Z2633" s="22">
        <f t="shared" si="461"/>
        <v>3879968</v>
      </c>
      <c r="AA2633" s="10">
        <v>3268</v>
      </c>
      <c r="AB2633" s="6">
        <v>1982</v>
      </c>
      <c r="AC2633" s="6">
        <f t="shared" si="460"/>
        <v>34</v>
      </c>
      <c r="AD2633" s="6" t="s">
        <v>37</v>
      </c>
    </row>
    <row r="2634" spans="1:30" x14ac:dyDescent="0.2">
      <c r="A2634">
        <v>2</v>
      </c>
      <c r="B2634" s="6" t="s">
        <v>1377</v>
      </c>
      <c r="C2634" s="6" t="s">
        <v>22</v>
      </c>
      <c r="D2634" s="6" t="s">
        <v>23</v>
      </c>
      <c r="E2634" s="6" t="s">
        <v>2767</v>
      </c>
      <c r="F2634" s="6" t="s">
        <v>2773</v>
      </c>
      <c r="G2634" s="6">
        <v>67</v>
      </c>
      <c r="H2634" s="6">
        <v>74</v>
      </c>
      <c r="I2634" s="7">
        <v>42371</v>
      </c>
      <c r="J2634" s="7">
        <v>42381</v>
      </c>
      <c r="K2634" s="7" t="s">
        <v>2533</v>
      </c>
      <c r="L2634" s="17">
        <f t="shared" si="451"/>
        <v>238.19</v>
      </c>
      <c r="M2634" s="20">
        <f t="shared" si="452"/>
        <v>1</v>
      </c>
      <c r="N2634" s="6">
        <v>10</v>
      </c>
      <c r="O2634" s="6">
        <v>3190000</v>
      </c>
      <c r="P2634" s="6">
        <v>3800000</v>
      </c>
      <c r="Q2634" s="6">
        <f t="shared" si="453"/>
        <v>610000</v>
      </c>
      <c r="R2634" s="8">
        <f t="shared" si="454"/>
        <v>0.19122257053291536</v>
      </c>
      <c r="S2634" s="6">
        <v>47000</v>
      </c>
      <c r="T2634" s="9">
        <f t="shared" si="455"/>
        <v>48313.432835820895</v>
      </c>
      <c r="U2634" s="6">
        <v>57418</v>
      </c>
      <c r="V2634" s="9">
        <f t="shared" si="456"/>
        <v>9104.567164179105</v>
      </c>
      <c r="W2634" s="8">
        <f t="shared" si="457"/>
        <v>0.18844794562866854</v>
      </c>
      <c r="X2634" s="22">
        <f t="shared" si="458"/>
        <v>48313.432835820895</v>
      </c>
      <c r="Y2634" s="22">
        <f t="shared" si="459"/>
        <v>57418</v>
      </c>
      <c r="Z2634" s="22">
        <f t="shared" si="461"/>
        <v>3847006</v>
      </c>
      <c r="AA2634" s="10">
        <v>8808</v>
      </c>
      <c r="AB2634" s="6">
        <v>1958</v>
      </c>
      <c r="AC2634" s="6">
        <f t="shared" si="460"/>
        <v>58</v>
      </c>
      <c r="AD2634" s="6" t="s">
        <v>569</v>
      </c>
    </row>
    <row r="2635" spans="1:30" x14ac:dyDescent="0.2">
      <c r="A2635">
        <v>2</v>
      </c>
      <c r="B2635" s="6" t="s">
        <v>1378</v>
      </c>
      <c r="C2635" s="6" t="s">
        <v>22</v>
      </c>
      <c r="D2635" s="6" t="s">
        <v>23</v>
      </c>
      <c r="E2635" s="6" t="s">
        <v>2767</v>
      </c>
      <c r="F2635" s="6" t="s">
        <v>2773</v>
      </c>
      <c r="G2635" s="6">
        <v>67</v>
      </c>
      <c r="H2635" s="6">
        <v>73</v>
      </c>
      <c r="I2635" s="7">
        <v>42371</v>
      </c>
      <c r="J2635" s="7">
        <v>42381</v>
      </c>
      <c r="K2635" s="7" t="s">
        <v>2533</v>
      </c>
      <c r="L2635" s="17">
        <f t="shared" si="451"/>
        <v>238.19</v>
      </c>
      <c r="M2635" s="20">
        <f t="shared" si="452"/>
        <v>1</v>
      </c>
      <c r="N2635" s="6">
        <v>10</v>
      </c>
      <c r="O2635" s="6">
        <v>2600000</v>
      </c>
      <c r="P2635" s="6">
        <v>2620000</v>
      </c>
      <c r="Q2635" s="6">
        <f t="shared" si="453"/>
        <v>20000</v>
      </c>
      <c r="R2635" s="8">
        <f t="shared" si="454"/>
        <v>7.6923076923076927E-3</v>
      </c>
      <c r="S2635" s="6">
        <v>129930</v>
      </c>
      <c r="T2635" s="9">
        <f t="shared" si="455"/>
        <v>40745.223880597012</v>
      </c>
      <c r="U2635" s="6">
        <v>41044</v>
      </c>
      <c r="V2635" s="9">
        <f t="shared" si="456"/>
        <v>298.77611940298812</v>
      </c>
      <c r="W2635" s="8">
        <f t="shared" si="457"/>
        <v>7.3327887528252395E-3</v>
      </c>
      <c r="X2635" s="22">
        <f t="shared" si="458"/>
        <v>40745.223880597012</v>
      </c>
      <c r="Y2635" s="22">
        <f t="shared" si="459"/>
        <v>41044</v>
      </c>
      <c r="Z2635" s="22">
        <f t="shared" si="461"/>
        <v>2749948</v>
      </c>
      <c r="AA2635" s="6"/>
      <c r="AB2635" s="6">
        <v>1955</v>
      </c>
      <c r="AC2635" s="6">
        <f t="shared" si="460"/>
        <v>61</v>
      </c>
      <c r="AD2635" s="6" t="s">
        <v>94</v>
      </c>
    </row>
    <row r="2636" spans="1:30" x14ac:dyDescent="0.2">
      <c r="A2636">
        <v>3</v>
      </c>
      <c r="B2636" s="6" t="s">
        <v>1808</v>
      </c>
      <c r="C2636" s="6" t="s">
        <v>22</v>
      </c>
      <c r="D2636" s="6" t="s">
        <v>23</v>
      </c>
      <c r="E2636" s="6" t="s">
        <v>2767</v>
      </c>
      <c r="F2636" s="6" t="s">
        <v>2773</v>
      </c>
      <c r="G2636" s="6">
        <v>79</v>
      </c>
      <c r="H2636" s="6">
        <v>99</v>
      </c>
      <c r="I2636" s="7">
        <v>42377</v>
      </c>
      <c r="J2636" s="7">
        <v>42387</v>
      </c>
      <c r="K2636" s="7" t="s">
        <v>2533</v>
      </c>
      <c r="L2636" s="17">
        <f t="shared" si="451"/>
        <v>238.19</v>
      </c>
      <c r="M2636" s="20">
        <f t="shared" si="452"/>
        <v>1</v>
      </c>
      <c r="N2636" s="6">
        <v>10</v>
      </c>
      <c r="O2636" s="6">
        <v>3350000</v>
      </c>
      <c r="P2636" s="6">
        <v>3500000</v>
      </c>
      <c r="Q2636" s="6">
        <f t="shared" si="453"/>
        <v>150000</v>
      </c>
      <c r="R2636" s="8">
        <f t="shared" si="454"/>
        <v>4.4776119402985072E-2</v>
      </c>
      <c r="S2636" s="6">
        <v>57431</v>
      </c>
      <c r="T2636" s="9">
        <f t="shared" si="455"/>
        <v>43132.037974683546</v>
      </c>
      <c r="U2636" s="6">
        <v>45031</v>
      </c>
      <c r="V2636" s="9">
        <f t="shared" si="456"/>
        <v>1898.9620253164539</v>
      </c>
      <c r="W2636" s="8">
        <f t="shared" si="457"/>
        <v>4.4026716901970971E-2</v>
      </c>
      <c r="X2636" s="22">
        <f t="shared" si="458"/>
        <v>43132.037974683546</v>
      </c>
      <c r="Y2636" s="22">
        <f t="shared" si="459"/>
        <v>45031</v>
      </c>
      <c r="Z2636" s="22">
        <f t="shared" si="461"/>
        <v>3557449</v>
      </c>
      <c r="AA2636" s="10">
        <v>8342</v>
      </c>
      <c r="AB2636" s="6">
        <v>2004</v>
      </c>
      <c r="AC2636" s="6">
        <f t="shared" si="460"/>
        <v>12</v>
      </c>
      <c r="AD2636" s="6" t="s">
        <v>1809</v>
      </c>
    </row>
    <row r="2637" spans="1:30" x14ac:dyDescent="0.2">
      <c r="A2637">
        <v>3</v>
      </c>
      <c r="B2637" s="6" t="s">
        <v>1271</v>
      </c>
      <c r="C2637" s="6" t="s">
        <v>22</v>
      </c>
      <c r="D2637" s="6" t="s">
        <v>23</v>
      </c>
      <c r="E2637" s="6" t="s">
        <v>2767</v>
      </c>
      <c r="F2637" s="6" t="s">
        <v>2773</v>
      </c>
      <c r="G2637" s="6">
        <v>64</v>
      </c>
      <c r="H2637" s="6">
        <v>72</v>
      </c>
      <c r="I2637" s="7">
        <v>42377</v>
      </c>
      <c r="J2637" s="7">
        <v>42387</v>
      </c>
      <c r="K2637" s="7" t="s">
        <v>2533</v>
      </c>
      <c r="L2637" s="17">
        <f t="shared" si="451"/>
        <v>238.19</v>
      </c>
      <c r="M2637" s="20">
        <f t="shared" si="452"/>
        <v>1</v>
      </c>
      <c r="N2637" s="6">
        <v>10</v>
      </c>
      <c r="O2637" s="6">
        <v>2150000</v>
      </c>
      <c r="P2637" s="6">
        <v>2525000</v>
      </c>
      <c r="Q2637" s="6">
        <f t="shared" si="453"/>
        <v>375000</v>
      </c>
      <c r="R2637" s="8">
        <f t="shared" si="454"/>
        <v>0.1744186046511628</v>
      </c>
      <c r="S2637" s="6">
        <v>27151</v>
      </c>
      <c r="T2637" s="9">
        <f t="shared" si="455"/>
        <v>34017.984375</v>
      </c>
      <c r="U2637" s="6">
        <v>39877</v>
      </c>
      <c r="V2637" s="9">
        <f t="shared" si="456"/>
        <v>5859.015625</v>
      </c>
      <c r="W2637" s="8">
        <f t="shared" si="457"/>
        <v>0.1722328860056101</v>
      </c>
      <c r="X2637" s="22">
        <f t="shared" si="458"/>
        <v>34017.984375</v>
      </c>
      <c r="Y2637" s="22">
        <f t="shared" si="459"/>
        <v>39877</v>
      </c>
      <c r="Z2637" s="22">
        <f t="shared" si="461"/>
        <v>2552128</v>
      </c>
      <c r="AA2637" s="10">
        <v>34431</v>
      </c>
      <c r="AB2637" s="6">
        <v>1956</v>
      </c>
      <c r="AC2637" s="6">
        <f t="shared" si="460"/>
        <v>60</v>
      </c>
      <c r="AD2637" s="6" t="s">
        <v>315</v>
      </c>
    </row>
    <row r="2638" spans="1:30" x14ac:dyDescent="0.2">
      <c r="A2638">
        <v>4</v>
      </c>
      <c r="B2638" s="6" t="s">
        <v>1301</v>
      </c>
      <c r="C2638" s="6" t="s">
        <v>22</v>
      </c>
      <c r="D2638" s="6" t="s">
        <v>23</v>
      </c>
      <c r="E2638" s="6" t="s">
        <v>2767</v>
      </c>
      <c r="F2638" s="6" t="s">
        <v>2773</v>
      </c>
      <c r="G2638" s="6">
        <v>65</v>
      </c>
      <c r="H2638" s="6">
        <v>73</v>
      </c>
      <c r="I2638" s="7">
        <v>42384</v>
      </c>
      <c r="J2638" s="7">
        <v>42394</v>
      </c>
      <c r="K2638" s="7" t="s">
        <v>2533</v>
      </c>
      <c r="L2638" s="17">
        <f t="shared" si="451"/>
        <v>238.19</v>
      </c>
      <c r="M2638" s="20">
        <f t="shared" si="452"/>
        <v>1</v>
      </c>
      <c r="N2638" s="6">
        <v>10</v>
      </c>
      <c r="O2638" s="6">
        <v>3000000</v>
      </c>
      <c r="P2638" s="6">
        <v>3400000</v>
      </c>
      <c r="Q2638" s="6">
        <f t="shared" si="453"/>
        <v>400000</v>
      </c>
      <c r="R2638" s="8">
        <f t="shared" si="454"/>
        <v>0.13333333333333333</v>
      </c>
      <c r="S2638" s="6">
        <v>57535</v>
      </c>
      <c r="T2638" s="9">
        <f t="shared" si="455"/>
        <v>47039</v>
      </c>
      <c r="U2638" s="6">
        <v>53193</v>
      </c>
      <c r="V2638" s="9">
        <f t="shared" si="456"/>
        <v>6154</v>
      </c>
      <c r="W2638" s="8">
        <f t="shared" si="457"/>
        <v>0.13082761113118901</v>
      </c>
      <c r="X2638" s="22">
        <f t="shared" si="458"/>
        <v>47039</v>
      </c>
      <c r="Y2638" s="22">
        <f t="shared" si="459"/>
        <v>53193</v>
      </c>
      <c r="Z2638" s="22">
        <f t="shared" si="461"/>
        <v>3457545</v>
      </c>
      <c r="AA2638" s="10">
        <v>8844</v>
      </c>
      <c r="AB2638" s="6">
        <v>1955</v>
      </c>
      <c r="AC2638" s="6">
        <f t="shared" si="460"/>
        <v>61</v>
      </c>
      <c r="AD2638" s="6" t="s">
        <v>37</v>
      </c>
    </row>
    <row r="2639" spans="1:30" x14ac:dyDescent="0.2">
      <c r="A2639">
        <v>4</v>
      </c>
      <c r="B2639" s="6" t="s">
        <v>1541</v>
      </c>
      <c r="C2639" s="6" t="s">
        <v>22</v>
      </c>
      <c r="D2639" s="6" t="s">
        <v>23</v>
      </c>
      <c r="E2639" s="6" t="s">
        <v>2767</v>
      </c>
      <c r="F2639" s="6" t="s">
        <v>2773</v>
      </c>
      <c r="G2639" s="6">
        <v>71</v>
      </c>
      <c r="H2639" s="6">
        <v>76</v>
      </c>
      <c r="I2639" s="7">
        <v>42385</v>
      </c>
      <c r="J2639" s="7">
        <v>42395</v>
      </c>
      <c r="K2639" s="7" t="s">
        <v>2533</v>
      </c>
      <c r="L2639" s="17">
        <f t="shared" si="451"/>
        <v>238.19</v>
      </c>
      <c r="M2639" s="20">
        <f t="shared" si="452"/>
        <v>1</v>
      </c>
      <c r="N2639" s="6">
        <v>10</v>
      </c>
      <c r="O2639" s="6">
        <v>4200000</v>
      </c>
      <c r="P2639" s="6">
        <v>5050000</v>
      </c>
      <c r="Q2639" s="6">
        <f t="shared" si="453"/>
        <v>850000</v>
      </c>
      <c r="R2639" s="8">
        <f t="shared" si="454"/>
        <v>0.20238095238095238</v>
      </c>
      <c r="S2639" s="6"/>
      <c r="T2639" s="9">
        <f t="shared" si="455"/>
        <v>59154.929577464791</v>
      </c>
      <c r="U2639" s="6">
        <v>71127</v>
      </c>
      <c r="V2639" s="9">
        <f t="shared" si="456"/>
        <v>11972.070422535209</v>
      </c>
      <c r="W2639" s="8">
        <f t="shared" si="457"/>
        <v>0.20238499999999995</v>
      </c>
      <c r="X2639" s="22">
        <f t="shared" si="458"/>
        <v>59154.929577464791</v>
      </c>
      <c r="Y2639" s="22">
        <f t="shared" si="459"/>
        <v>71127</v>
      </c>
      <c r="Z2639" s="22">
        <f t="shared" si="461"/>
        <v>5050017</v>
      </c>
      <c r="AA2639" s="10">
        <v>1911</v>
      </c>
      <c r="AB2639" s="6">
        <v>2007</v>
      </c>
      <c r="AC2639" s="6">
        <f t="shared" si="460"/>
        <v>9</v>
      </c>
      <c r="AD2639" s="6" t="s">
        <v>259</v>
      </c>
    </row>
    <row r="2640" spans="1:30" x14ac:dyDescent="0.2">
      <c r="A2640">
        <v>4</v>
      </c>
      <c r="B2640" s="6" t="s">
        <v>1136</v>
      </c>
      <c r="C2640" s="6" t="s">
        <v>22</v>
      </c>
      <c r="D2640" s="6" t="s">
        <v>23</v>
      </c>
      <c r="E2640" s="6" t="s">
        <v>2767</v>
      </c>
      <c r="F2640" s="6" t="s">
        <v>2773</v>
      </c>
      <c r="G2640" s="6">
        <v>60</v>
      </c>
      <c r="H2640" s="6">
        <v>71</v>
      </c>
      <c r="I2640" s="7">
        <v>42385</v>
      </c>
      <c r="J2640" s="7">
        <v>42395</v>
      </c>
      <c r="K2640" s="7" t="s">
        <v>2533</v>
      </c>
      <c r="L2640" s="17">
        <f t="shared" si="451"/>
        <v>238.19</v>
      </c>
      <c r="M2640" s="20">
        <f t="shared" si="452"/>
        <v>1</v>
      </c>
      <c r="N2640" s="6">
        <v>10</v>
      </c>
      <c r="O2640" s="6">
        <v>2890000</v>
      </c>
      <c r="P2640" s="6">
        <v>2700000</v>
      </c>
      <c r="Q2640" s="6">
        <f t="shared" si="453"/>
        <v>-190000</v>
      </c>
      <c r="R2640" s="8">
        <f t="shared" si="454"/>
        <v>-6.5743944636678195E-2</v>
      </c>
      <c r="S2640" s="6"/>
      <c r="T2640" s="9">
        <f t="shared" si="455"/>
        <v>48166.666666666664</v>
      </c>
      <c r="U2640" s="6">
        <v>45000</v>
      </c>
      <c r="V2640" s="9">
        <f t="shared" si="456"/>
        <v>-3166.6666666666642</v>
      </c>
      <c r="W2640" s="8">
        <f t="shared" si="457"/>
        <v>-6.5743944636678153E-2</v>
      </c>
      <c r="X2640" s="22">
        <f t="shared" si="458"/>
        <v>48166.666666666664</v>
      </c>
      <c r="Y2640" s="22">
        <f t="shared" si="459"/>
        <v>45000</v>
      </c>
      <c r="Z2640" s="22">
        <f t="shared" si="461"/>
        <v>2700000</v>
      </c>
      <c r="AA2640" s="10">
        <v>4803</v>
      </c>
      <c r="AB2640" s="6">
        <v>2005</v>
      </c>
      <c r="AC2640" s="6">
        <f t="shared" si="460"/>
        <v>11</v>
      </c>
      <c r="AD2640" s="6" t="s">
        <v>94</v>
      </c>
    </row>
    <row r="2641" spans="1:30" x14ac:dyDescent="0.2">
      <c r="A2641">
        <v>4</v>
      </c>
      <c r="B2641" s="6" t="s">
        <v>1574</v>
      </c>
      <c r="C2641" s="6" t="s">
        <v>22</v>
      </c>
      <c r="D2641" s="6" t="s">
        <v>23</v>
      </c>
      <c r="E2641" s="6" t="s">
        <v>2767</v>
      </c>
      <c r="F2641" s="6" t="s">
        <v>2773</v>
      </c>
      <c r="G2641" s="6">
        <v>72</v>
      </c>
      <c r="H2641" s="6">
        <v>80</v>
      </c>
      <c r="I2641" s="7">
        <v>42385</v>
      </c>
      <c r="J2641" s="7">
        <v>42395</v>
      </c>
      <c r="K2641" s="7" t="s">
        <v>2533</v>
      </c>
      <c r="L2641" s="17">
        <f t="shared" si="451"/>
        <v>238.19</v>
      </c>
      <c r="M2641" s="20">
        <f t="shared" si="452"/>
        <v>1</v>
      </c>
      <c r="N2641" s="6">
        <v>10</v>
      </c>
      <c r="O2641" s="6">
        <v>2550000</v>
      </c>
      <c r="P2641" s="6">
        <v>2850000</v>
      </c>
      <c r="Q2641" s="6">
        <f t="shared" si="453"/>
        <v>300000</v>
      </c>
      <c r="R2641" s="8">
        <f t="shared" si="454"/>
        <v>0.11764705882352941</v>
      </c>
      <c r="S2641" s="6"/>
      <c r="T2641" s="9">
        <f t="shared" si="455"/>
        <v>35416.666666666664</v>
      </c>
      <c r="U2641" s="6">
        <v>39583</v>
      </c>
      <c r="V2641" s="9">
        <f t="shared" si="456"/>
        <v>4166.3333333333358</v>
      </c>
      <c r="W2641" s="8">
        <f t="shared" si="457"/>
        <v>0.11763764705882361</v>
      </c>
      <c r="X2641" s="22">
        <f t="shared" si="458"/>
        <v>35416.666666666664</v>
      </c>
      <c r="Y2641" s="22">
        <f t="shared" si="459"/>
        <v>39583</v>
      </c>
      <c r="Z2641" s="22">
        <f t="shared" si="461"/>
        <v>2849976</v>
      </c>
      <c r="AA2641" s="10">
        <v>15113</v>
      </c>
      <c r="AB2641" s="6">
        <v>1990</v>
      </c>
      <c r="AC2641" s="6">
        <f t="shared" si="460"/>
        <v>26</v>
      </c>
      <c r="AD2641" s="6" t="s">
        <v>259</v>
      </c>
    </row>
    <row r="2642" spans="1:30" x14ac:dyDescent="0.2">
      <c r="A2642">
        <v>4</v>
      </c>
      <c r="B2642" s="6" t="s">
        <v>859</v>
      </c>
      <c r="C2642" s="6" t="s">
        <v>22</v>
      </c>
      <c r="D2642" s="6" t="s">
        <v>23</v>
      </c>
      <c r="E2642" s="6" t="s">
        <v>2767</v>
      </c>
      <c r="F2642" s="6" t="s">
        <v>2773</v>
      </c>
      <c r="G2642" s="6">
        <v>53</v>
      </c>
      <c r="H2642" s="6">
        <v>59</v>
      </c>
      <c r="I2642" s="7">
        <v>42385</v>
      </c>
      <c r="J2642" s="7">
        <v>42395</v>
      </c>
      <c r="K2642" s="7" t="s">
        <v>2533</v>
      </c>
      <c r="L2642" s="17">
        <f t="shared" si="451"/>
        <v>238.19</v>
      </c>
      <c r="M2642" s="20">
        <f t="shared" si="452"/>
        <v>1</v>
      </c>
      <c r="N2642" s="6">
        <v>10</v>
      </c>
      <c r="O2642" s="6">
        <v>2490000</v>
      </c>
      <c r="P2642" s="6">
        <v>2860000</v>
      </c>
      <c r="Q2642" s="6">
        <f t="shared" si="453"/>
        <v>370000</v>
      </c>
      <c r="R2642" s="8">
        <f t="shared" si="454"/>
        <v>0.14859437751004015</v>
      </c>
      <c r="S2642" s="6">
        <v>37589</v>
      </c>
      <c r="T2642" s="9">
        <f t="shared" si="455"/>
        <v>47690.358490566039</v>
      </c>
      <c r="U2642" s="6">
        <v>54671</v>
      </c>
      <c r="V2642" s="9">
        <f t="shared" si="456"/>
        <v>6980.6415094339609</v>
      </c>
      <c r="W2642" s="8">
        <f t="shared" si="457"/>
        <v>0.1463742720830008</v>
      </c>
      <c r="X2642" s="22">
        <f t="shared" si="458"/>
        <v>47690.358490566039</v>
      </c>
      <c r="Y2642" s="22">
        <f t="shared" si="459"/>
        <v>54671</v>
      </c>
      <c r="Z2642" s="22">
        <f t="shared" si="461"/>
        <v>2897563</v>
      </c>
      <c r="AA2642" s="10">
        <v>9917</v>
      </c>
      <c r="AB2642" s="6">
        <v>1955</v>
      </c>
      <c r="AC2642" s="6">
        <f t="shared" si="460"/>
        <v>61</v>
      </c>
      <c r="AD2642" s="6" t="s">
        <v>569</v>
      </c>
    </row>
    <row r="2643" spans="1:30" x14ac:dyDescent="0.2">
      <c r="A2643">
        <v>4</v>
      </c>
      <c r="B2643" s="6" t="s">
        <v>1506</v>
      </c>
      <c r="C2643" s="6" t="s">
        <v>22</v>
      </c>
      <c r="D2643" s="6" t="s">
        <v>23</v>
      </c>
      <c r="E2643" s="6" t="s">
        <v>2767</v>
      </c>
      <c r="F2643" s="6" t="s">
        <v>2773</v>
      </c>
      <c r="G2643" s="6">
        <v>70</v>
      </c>
      <c r="H2643" s="6">
        <v>78</v>
      </c>
      <c r="I2643" s="7">
        <v>42385</v>
      </c>
      <c r="J2643" s="7">
        <v>42395</v>
      </c>
      <c r="K2643" s="7" t="s">
        <v>2533</v>
      </c>
      <c r="L2643" s="17">
        <f t="shared" si="451"/>
        <v>238.19</v>
      </c>
      <c r="M2643" s="20">
        <f t="shared" si="452"/>
        <v>1</v>
      </c>
      <c r="N2643" s="6">
        <v>10</v>
      </c>
      <c r="O2643" s="6">
        <v>2500000</v>
      </c>
      <c r="P2643" s="6">
        <v>2665000</v>
      </c>
      <c r="Q2643" s="6">
        <f t="shared" si="453"/>
        <v>165000</v>
      </c>
      <c r="R2643" s="8">
        <f t="shared" si="454"/>
        <v>6.6000000000000003E-2</v>
      </c>
      <c r="S2643" s="6">
        <v>168390</v>
      </c>
      <c r="T2643" s="9">
        <f t="shared" si="455"/>
        <v>38119.857142857145</v>
      </c>
      <c r="U2643" s="6">
        <v>40477</v>
      </c>
      <c r="V2643" s="9">
        <f t="shared" si="456"/>
        <v>2357.1428571428551</v>
      </c>
      <c r="W2643" s="8">
        <f t="shared" si="457"/>
        <v>6.1835039105977707E-2</v>
      </c>
      <c r="X2643" s="22">
        <f t="shared" si="458"/>
        <v>38119.857142857145</v>
      </c>
      <c r="Y2643" s="22">
        <f t="shared" si="459"/>
        <v>40477</v>
      </c>
      <c r="Z2643" s="22">
        <f t="shared" si="461"/>
        <v>2833390</v>
      </c>
      <c r="AA2643" s="10">
        <v>16942</v>
      </c>
      <c r="AB2643" s="6">
        <v>1952</v>
      </c>
      <c r="AC2643" s="6">
        <f t="shared" si="460"/>
        <v>64</v>
      </c>
      <c r="AD2643" s="6" t="s">
        <v>297</v>
      </c>
    </row>
    <row r="2644" spans="1:30" x14ac:dyDescent="0.2">
      <c r="A2644">
        <v>5</v>
      </c>
      <c r="B2644" s="6" t="s">
        <v>2313</v>
      </c>
      <c r="C2644" s="6" t="s">
        <v>22</v>
      </c>
      <c r="D2644" s="6" t="s">
        <v>23</v>
      </c>
      <c r="E2644" s="6" t="s">
        <v>2767</v>
      </c>
      <c r="F2644" s="6" t="s">
        <v>2773</v>
      </c>
      <c r="G2644" s="6">
        <v>113</v>
      </c>
      <c r="H2644" s="6">
        <v>130</v>
      </c>
      <c r="I2644" s="7">
        <v>42392</v>
      </c>
      <c r="J2644" s="7">
        <v>42402</v>
      </c>
      <c r="K2644" s="7" t="s">
        <v>2534</v>
      </c>
      <c r="L2644" s="17">
        <f t="shared" si="451"/>
        <v>240.59</v>
      </c>
      <c r="M2644" s="20">
        <f t="shared" si="452"/>
        <v>0.99002452304750821</v>
      </c>
      <c r="N2644" s="6">
        <v>10</v>
      </c>
      <c r="O2644" s="6">
        <v>7500000</v>
      </c>
      <c r="P2644" s="6">
        <v>8100000</v>
      </c>
      <c r="Q2644" s="6">
        <f t="shared" si="453"/>
        <v>600000</v>
      </c>
      <c r="R2644" s="8">
        <f t="shared" si="454"/>
        <v>0.08</v>
      </c>
      <c r="S2644" s="6"/>
      <c r="T2644" s="9">
        <f t="shared" si="455"/>
        <v>66371.681415929197</v>
      </c>
      <c r="U2644" s="6">
        <v>71681</v>
      </c>
      <c r="V2644" s="9">
        <f t="shared" si="456"/>
        <v>5309.3185840708029</v>
      </c>
      <c r="W2644" s="8">
        <f t="shared" si="457"/>
        <v>7.9993733333333442E-2</v>
      </c>
      <c r="X2644" s="22">
        <f t="shared" si="458"/>
        <v>65709.592237666468</v>
      </c>
      <c r="Y2644" s="22">
        <f t="shared" si="459"/>
        <v>70965.947836568434</v>
      </c>
      <c r="Z2644" s="22">
        <f t="shared" si="461"/>
        <v>8019152.1055322327</v>
      </c>
      <c r="AA2644" s="10">
        <v>1243</v>
      </c>
      <c r="AB2644" s="6">
        <v>1989</v>
      </c>
      <c r="AC2644" s="6">
        <f t="shared" si="460"/>
        <v>27</v>
      </c>
      <c r="AD2644" s="6" t="s">
        <v>94</v>
      </c>
    </row>
    <row r="2645" spans="1:30" x14ac:dyDescent="0.2">
      <c r="A2645">
        <v>6</v>
      </c>
      <c r="B2645" s="6" t="s">
        <v>1944</v>
      </c>
      <c r="C2645" s="6" t="s">
        <v>22</v>
      </c>
      <c r="D2645" s="6" t="s">
        <v>23</v>
      </c>
      <c r="E2645" s="6" t="s">
        <v>2767</v>
      </c>
      <c r="F2645" s="6" t="s">
        <v>2773</v>
      </c>
      <c r="G2645" s="6">
        <v>84</v>
      </c>
      <c r="H2645" s="6">
        <v>90</v>
      </c>
      <c r="I2645" s="7">
        <v>42399</v>
      </c>
      <c r="J2645" s="7">
        <v>42409</v>
      </c>
      <c r="K2645" s="7" t="s">
        <v>2534</v>
      </c>
      <c r="L2645" s="17">
        <f t="shared" si="451"/>
        <v>240.59</v>
      </c>
      <c r="M2645" s="20">
        <f t="shared" si="452"/>
        <v>0.99002452304750821</v>
      </c>
      <c r="N2645" s="6">
        <v>10</v>
      </c>
      <c r="O2645" s="6">
        <v>3990000</v>
      </c>
      <c r="P2645" s="6">
        <v>4750000</v>
      </c>
      <c r="Q2645" s="6">
        <f t="shared" si="453"/>
        <v>760000</v>
      </c>
      <c r="R2645" s="8">
        <f t="shared" si="454"/>
        <v>0.19047619047619047</v>
      </c>
      <c r="S2645" s="6"/>
      <c r="T2645" s="9">
        <f t="shared" si="455"/>
        <v>47500</v>
      </c>
      <c r="U2645" s="6">
        <v>56548</v>
      </c>
      <c r="V2645" s="9">
        <f t="shared" si="456"/>
        <v>9048</v>
      </c>
      <c r="W2645" s="8">
        <f t="shared" si="457"/>
        <v>0.19048421052631578</v>
      </c>
      <c r="X2645" s="22">
        <f t="shared" si="458"/>
        <v>47026.16484475664</v>
      </c>
      <c r="Y2645" s="22">
        <f t="shared" si="459"/>
        <v>55983.906729290495</v>
      </c>
      <c r="Z2645" s="22">
        <f t="shared" si="461"/>
        <v>4702648.1652604016</v>
      </c>
      <c r="AA2645" s="10">
        <v>6743</v>
      </c>
      <c r="AB2645" s="6">
        <v>2005</v>
      </c>
      <c r="AC2645" s="6">
        <f t="shared" si="460"/>
        <v>11</v>
      </c>
      <c r="AD2645" s="6" t="s">
        <v>137</v>
      </c>
    </row>
    <row r="2646" spans="1:30" x14ac:dyDescent="0.2">
      <c r="A2646">
        <v>6</v>
      </c>
      <c r="B2646" s="6" t="s">
        <v>911</v>
      </c>
      <c r="C2646" s="6" t="s">
        <v>22</v>
      </c>
      <c r="D2646" s="6" t="s">
        <v>23</v>
      </c>
      <c r="E2646" s="6" t="s">
        <v>2767</v>
      </c>
      <c r="F2646" s="6" t="s">
        <v>2773</v>
      </c>
      <c r="G2646" s="6">
        <v>54</v>
      </c>
      <c r="H2646" s="6">
        <v>60</v>
      </c>
      <c r="I2646" s="7">
        <v>42399</v>
      </c>
      <c r="J2646" s="7">
        <v>42409</v>
      </c>
      <c r="K2646" s="7" t="s">
        <v>2534</v>
      </c>
      <c r="L2646" s="17">
        <f t="shared" si="451"/>
        <v>240.59</v>
      </c>
      <c r="M2646" s="20">
        <f t="shared" si="452"/>
        <v>0.99002452304750821</v>
      </c>
      <c r="N2646" s="6">
        <v>10</v>
      </c>
      <c r="O2646" s="6">
        <v>2550000</v>
      </c>
      <c r="P2646" s="6">
        <v>2900000</v>
      </c>
      <c r="Q2646" s="6">
        <f t="shared" si="453"/>
        <v>350000</v>
      </c>
      <c r="R2646" s="8">
        <f t="shared" si="454"/>
        <v>0.13725490196078433</v>
      </c>
      <c r="S2646" s="6">
        <v>5890</v>
      </c>
      <c r="T2646" s="9">
        <f t="shared" si="455"/>
        <v>47331.296296296299</v>
      </c>
      <c r="U2646" s="6">
        <v>53813</v>
      </c>
      <c r="V2646" s="9">
        <f t="shared" si="456"/>
        <v>6481.7037037037007</v>
      </c>
      <c r="W2646" s="8">
        <f t="shared" si="457"/>
        <v>0.13694329568173896</v>
      </c>
      <c r="X2646" s="22">
        <f t="shared" si="458"/>
        <v>46859.144040961037</v>
      </c>
      <c r="Y2646" s="22">
        <f t="shared" si="459"/>
        <v>53276.18965875556</v>
      </c>
      <c r="Z2646" s="22">
        <f t="shared" si="461"/>
        <v>2876914.2415728001</v>
      </c>
      <c r="AA2646" s="10">
        <v>1596</v>
      </c>
      <c r="AB2646" s="6">
        <v>1958</v>
      </c>
      <c r="AC2646" s="6">
        <f t="shared" si="460"/>
        <v>58</v>
      </c>
      <c r="AD2646" s="6" t="s">
        <v>371</v>
      </c>
    </row>
    <row r="2647" spans="1:30" x14ac:dyDescent="0.2">
      <c r="A2647">
        <v>7</v>
      </c>
      <c r="B2647" s="6" t="s">
        <v>404</v>
      </c>
      <c r="C2647" s="6" t="s">
        <v>22</v>
      </c>
      <c r="D2647" s="6" t="s">
        <v>23</v>
      </c>
      <c r="E2647" s="6" t="s">
        <v>2767</v>
      </c>
      <c r="F2647" s="6" t="s">
        <v>2773</v>
      </c>
      <c r="G2647" s="6">
        <v>87</v>
      </c>
      <c r="H2647" s="6">
        <v>99</v>
      </c>
      <c r="I2647" s="7">
        <v>42405</v>
      </c>
      <c r="J2647" s="7">
        <v>42415</v>
      </c>
      <c r="K2647" s="7" t="s">
        <v>2534</v>
      </c>
      <c r="L2647" s="17">
        <f t="shared" si="451"/>
        <v>240.59</v>
      </c>
      <c r="M2647" s="20">
        <f t="shared" si="452"/>
        <v>0.99002452304750821</v>
      </c>
      <c r="N2647" s="6">
        <v>10</v>
      </c>
      <c r="O2647" s="6">
        <v>5500000</v>
      </c>
      <c r="P2647" s="6">
        <v>5400000</v>
      </c>
      <c r="Q2647" s="6">
        <f t="shared" si="453"/>
        <v>-100000</v>
      </c>
      <c r="R2647" s="8">
        <f t="shared" si="454"/>
        <v>-1.8181818181818181E-2</v>
      </c>
      <c r="S2647" s="6"/>
      <c r="T2647" s="9">
        <f t="shared" si="455"/>
        <v>63218.3908045977</v>
      </c>
      <c r="U2647" s="6">
        <v>62069</v>
      </c>
      <c r="V2647" s="9">
        <f t="shared" si="456"/>
        <v>-1149.3908045977005</v>
      </c>
      <c r="W2647" s="8">
        <f t="shared" si="457"/>
        <v>-1.8181272727272716E-2</v>
      </c>
      <c r="X2647" s="22">
        <f t="shared" si="458"/>
        <v>62587.757204152818</v>
      </c>
      <c r="Y2647" s="22">
        <f t="shared" si="459"/>
        <v>61449.83212103579</v>
      </c>
      <c r="Z2647" s="22">
        <f t="shared" si="461"/>
        <v>5346135.3945301138</v>
      </c>
      <c r="AA2647" s="10">
        <v>7987</v>
      </c>
      <c r="AB2647" s="6">
        <v>2012</v>
      </c>
      <c r="AC2647" s="6">
        <f t="shared" si="460"/>
        <v>4</v>
      </c>
      <c r="AD2647" s="6" t="s">
        <v>94</v>
      </c>
    </row>
    <row r="2648" spans="1:30" x14ac:dyDescent="0.2">
      <c r="A2648">
        <v>7</v>
      </c>
      <c r="B2648" s="6" t="s">
        <v>1036</v>
      </c>
      <c r="C2648" s="6" t="s">
        <v>22</v>
      </c>
      <c r="D2648" s="6" t="s">
        <v>23</v>
      </c>
      <c r="E2648" s="6" t="s">
        <v>2767</v>
      </c>
      <c r="F2648" s="6" t="s">
        <v>2773</v>
      </c>
      <c r="G2648" s="6">
        <v>57</v>
      </c>
      <c r="H2648" s="6">
        <v>63</v>
      </c>
      <c r="I2648" s="7">
        <v>42406</v>
      </c>
      <c r="J2648" s="7">
        <v>42416</v>
      </c>
      <c r="K2648" s="7" t="s">
        <v>2534</v>
      </c>
      <c r="L2648" s="17">
        <f t="shared" si="451"/>
        <v>240.59</v>
      </c>
      <c r="M2648" s="20">
        <f t="shared" si="452"/>
        <v>0.99002452304750821</v>
      </c>
      <c r="N2648" s="6">
        <v>10</v>
      </c>
      <c r="O2648" s="6">
        <v>2950000</v>
      </c>
      <c r="P2648" s="6">
        <v>3170000</v>
      </c>
      <c r="Q2648" s="6">
        <f t="shared" si="453"/>
        <v>220000</v>
      </c>
      <c r="R2648" s="8">
        <f t="shared" si="454"/>
        <v>7.4576271186440682E-2</v>
      </c>
      <c r="S2648" s="6"/>
      <c r="T2648" s="9">
        <f t="shared" si="455"/>
        <v>51754.385964912282</v>
      </c>
      <c r="U2648" s="6">
        <v>55614</v>
      </c>
      <c r="V2648" s="9">
        <f t="shared" si="456"/>
        <v>3859.6140350877176</v>
      </c>
      <c r="W2648" s="8">
        <f t="shared" si="457"/>
        <v>7.4575593220338951E-2</v>
      </c>
      <c r="X2648" s="22">
        <f t="shared" si="458"/>
        <v>51238.111280528938</v>
      </c>
      <c r="Y2648" s="22">
        <f t="shared" si="459"/>
        <v>55059.223824764122</v>
      </c>
      <c r="Z2648" s="22">
        <f t="shared" si="461"/>
        <v>3138375.7580115548</v>
      </c>
      <c r="AA2648" s="10">
        <v>6745</v>
      </c>
      <c r="AB2648" s="6">
        <v>2005</v>
      </c>
      <c r="AC2648" s="6">
        <f t="shared" si="460"/>
        <v>11</v>
      </c>
      <c r="AD2648" s="6" t="s">
        <v>569</v>
      </c>
    </row>
    <row r="2649" spans="1:30" x14ac:dyDescent="0.2">
      <c r="A2649">
        <v>8</v>
      </c>
      <c r="B2649" s="6" t="s">
        <v>1738</v>
      </c>
      <c r="C2649" s="6" t="s">
        <v>22</v>
      </c>
      <c r="D2649" s="6" t="s">
        <v>23</v>
      </c>
      <c r="E2649" s="6" t="s">
        <v>2767</v>
      </c>
      <c r="F2649" s="6" t="s">
        <v>2773</v>
      </c>
      <c r="G2649" s="6">
        <v>77</v>
      </c>
      <c r="H2649" s="6">
        <v>90</v>
      </c>
      <c r="I2649" s="7">
        <v>42412</v>
      </c>
      <c r="J2649" s="7">
        <v>42422</v>
      </c>
      <c r="K2649" s="7" t="s">
        <v>2534</v>
      </c>
      <c r="L2649" s="17">
        <f t="shared" si="451"/>
        <v>240.59</v>
      </c>
      <c r="M2649" s="20">
        <f t="shared" si="452"/>
        <v>0.99002452304750821</v>
      </c>
      <c r="N2649" s="6">
        <v>10</v>
      </c>
      <c r="O2649" s="6">
        <v>3550000</v>
      </c>
      <c r="P2649" s="6">
        <v>3700000</v>
      </c>
      <c r="Q2649" s="6">
        <f t="shared" si="453"/>
        <v>150000</v>
      </c>
      <c r="R2649" s="8">
        <f t="shared" si="454"/>
        <v>4.2253521126760563E-2</v>
      </c>
      <c r="S2649" s="6"/>
      <c r="T2649" s="9">
        <f t="shared" si="455"/>
        <v>46103.896103896106</v>
      </c>
      <c r="U2649" s="6">
        <v>48052</v>
      </c>
      <c r="V2649" s="9">
        <f t="shared" si="456"/>
        <v>1948.1038961038939</v>
      </c>
      <c r="W2649" s="8">
        <f t="shared" si="457"/>
        <v>4.2254647887323894E-2</v>
      </c>
      <c r="X2649" s="22">
        <f t="shared" si="458"/>
        <v>45643.987750891618</v>
      </c>
      <c r="Y2649" s="22">
        <f t="shared" si="459"/>
        <v>47572.658381478861</v>
      </c>
      <c r="Z2649" s="22">
        <f t="shared" si="461"/>
        <v>3663094.6953738723</v>
      </c>
      <c r="AA2649" s="10">
        <v>7987</v>
      </c>
      <c r="AB2649" s="6">
        <v>2011</v>
      </c>
      <c r="AC2649" s="6">
        <f t="shared" si="460"/>
        <v>5</v>
      </c>
      <c r="AD2649" s="6" t="s">
        <v>37</v>
      </c>
    </row>
    <row r="2650" spans="1:30" x14ac:dyDescent="0.2">
      <c r="A2650">
        <v>8</v>
      </c>
      <c r="B2650" s="6" t="s">
        <v>996</v>
      </c>
      <c r="C2650" s="6" t="s">
        <v>22</v>
      </c>
      <c r="D2650" s="6" t="s">
        <v>23</v>
      </c>
      <c r="E2650" s="6" t="s">
        <v>2767</v>
      </c>
      <c r="F2650" s="6" t="s">
        <v>2773</v>
      </c>
      <c r="G2650" s="6">
        <v>56</v>
      </c>
      <c r="H2650" s="6">
        <v>72</v>
      </c>
      <c r="I2650" s="7">
        <v>42412</v>
      </c>
      <c r="J2650" s="7">
        <v>42422</v>
      </c>
      <c r="K2650" s="7" t="s">
        <v>2534</v>
      </c>
      <c r="L2650" s="17">
        <f t="shared" si="451"/>
        <v>240.59</v>
      </c>
      <c r="M2650" s="20">
        <f t="shared" si="452"/>
        <v>0.99002452304750821</v>
      </c>
      <c r="N2650" s="6">
        <v>10</v>
      </c>
      <c r="O2650" s="6">
        <v>2450000</v>
      </c>
      <c r="P2650" s="6">
        <v>2930000</v>
      </c>
      <c r="Q2650" s="6">
        <f t="shared" si="453"/>
        <v>480000</v>
      </c>
      <c r="R2650" s="8">
        <f t="shared" si="454"/>
        <v>0.19591836734693877</v>
      </c>
      <c r="S2650" s="6"/>
      <c r="T2650" s="9">
        <f t="shared" si="455"/>
        <v>43750</v>
      </c>
      <c r="U2650" s="6">
        <v>52321</v>
      </c>
      <c r="V2650" s="9">
        <f t="shared" si="456"/>
        <v>8571</v>
      </c>
      <c r="W2650" s="8">
        <f t="shared" si="457"/>
        <v>0.19590857142857143</v>
      </c>
      <c r="X2650" s="22">
        <f t="shared" si="458"/>
        <v>43313.572883328481</v>
      </c>
      <c r="Y2650" s="22">
        <f t="shared" si="459"/>
        <v>51799.073070368679</v>
      </c>
      <c r="Z2650" s="22">
        <f t="shared" si="461"/>
        <v>2900748.0919406461</v>
      </c>
      <c r="AA2650" s="10">
        <v>2887</v>
      </c>
      <c r="AB2650" s="6">
        <v>2006</v>
      </c>
      <c r="AC2650" s="6">
        <f t="shared" si="460"/>
        <v>10</v>
      </c>
      <c r="AD2650" s="6" t="s">
        <v>37</v>
      </c>
    </row>
    <row r="2651" spans="1:30" x14ac:dyDescent="0.2">
      <c r="A2651">
        <v>8</v>
      </c>
      <c r="B2651" s="6" t="s">
        <v>1117</v>
      </c>
      <c r="C2651" s="6" t="s">
        <v>22</v>
      </c>
      <c r="D2651" s="6" t="s">
        <v>23</v>
      </c>
      <c r="E2651" s="6" t="s">
        <v>2767</v>
      </c>
      <c r="F2651" s="6" t="s">
        <v>2773</v>
      </c>
      <c r="G2651" s="6">
        <v>59</v>
      </c>
      <c r="H2651" s="6">
        <v>69</v>
      </c>
      <c r="I2651" s="7">
        <v>42412</v>
      </c>
      <c r="J2651" s="7">
        <v>42422</v>
      </c>
      <c r="K2651" s="7" t="s">
        <v>2534</v>
      </c>
      <c r="L2651" s="17">
        <f t="shared" si="451"/>
        <v>240.59</v>
      </c>
      <c r="M2651" s="20">
        <f t="shared" si="452"/>
        <v>0.99002452304750821</v>
      </c>
      <c r="N2651" s="6">
        <v>10</v>
      </c>
      <c r="O2651" s="6">
        <v>2790000</v>
      </c>
      <c r="P2651" s="6">
        <v>3070000</v>
      </c>
      <c r="Q2651" s="6">
        <f t="shared" si="453"/>
        <v>280000</v>
      </c>
      <c r="R2651" s="8">
        <f t="shared" si="454"/>
        <v>0.1003584229390681</v>
      </c>
      <c r="S2651" s="6"/>
      <c r="T2651" s="9">
        <f t="shared" si="455"/>
        <v>47288.135593220337</v>
      </c>
      <c r="U2651" s="6">
        <v>52034</v>
      </c>
      <c r="V2651" s="9">
        <f t="shared" si="456"/>
        <v>4745.8644067796631</v>
      </c>
      <c r="W2651" s="8">
        <f t="shared" si="457"/>
        <v>0.10036057347670256</v>
      </c>
      <c r="X2651" s="22">
        <f t="shared" si="458"/>
        <v>46816.413886483861</v>
      </c>
      <c r="Y2651" s="22">
        <f t="shared" si="459"/>
        <v>51514.936032254045</v>
      </c>
      <c r="Z2651" s="22">
        <f t="shared" si="461"/>
        <v>3039381.2259029886</v>
      </c>
      <c r="AA2651" s="10">
        <v>9299</v>
      </c>
      <c r="AB2651" s="6">
        <v>1986</v>
      </c>
      <c r="AC2651" s="6">
        <f t="shared" si="460"/>
        <v>30</v>
      </c>
      <c r="AD2651" s="6" t="s">
        <v>96</v>
      </c>
    </row>
    <row r="2652" spans="1:30" x14ac:dyDescent="0.2">
      <c r="A2652">
        <v>8</v>
      </c>
      <c r="B2652" s="6" t="s">
        <v>392</v>
      </c>
      <c r="C2652" s="6" t="s">
        <v>22</v>
      </c>
      <c r="D2652" s="6" t="s">
        <v>23</v>
      </c>
      <c r="E2652" s="6" t="s">
        <v>2767</v>
      </c>
      <c r="F2652" s="6" t="s">
        <v>2773</v>
      </c>
      <c r="G2652" s="6">
        <v>40</v>
      </c>
      <c r="H2652" s="6">
        <v>44</v>
      </c>
      <c r="I2652" s="7">
        <v>42413</v>
      </c>
      <c r="J2652" s="7">
        <v>42423</v>
      </c>
      <c r="K2652" s="7" t="s">
        <v>2534</v>
      </c>
      <c r="L2652" s="17">
        <f t="shared" si="451"/>
        <v>240.59</v>
      </c>
      <c r="M2652" s="20">
        <f t="shared" si="452"/>
        <v>0.99002452304750821</v>
      </c>
      <c r="N2652" s="6">
        <v>10</v>
      </c>
      <c r="O2652" s="6">
        <v>2000000</v>
      </c>
      <c r="P2652" s="6">
        <v>2250000</v>
      </c>
      <c r="Q2652" s="6">
        <f t="shared" si="453"/>
        <v>250000</v>
      </c>
      <c r="R2652" s="8">
        <f t="shared" si="454"/>
        <v>0.125</v>
      </c>
      <c r="S2652" s="6"/>
      <c r="T2652" s="9">
        <f t="shared" si="455"/>
        <v>50000</v>
      </c>
      <c r="U2652" s="6">
        <v>56250</v>
      </c>
      <c r="V2652" s="9">
        <f t="shared" si="456"/>
        <v>6250</v>
      </c>
      <c r="W2652" s="8">
        <f t="shared" si="457"/>
        <v>0.125</v>
      </c>
      <c r="X2652" s="22">
        <f t="shared" si="458"/>
        <v>49501.226152375413</v>
      </c>
      <c r="Y2652" s="22">
        <f t="shared" si="459"/>
        <v>55688.879421422338</v>
      </c>
      <c r="Z2652" s="22">
        <f t="shared" si="461"/>
        <v>2227555.1768568936</v>
      </c>
      <c r="AA2652" s="10">
        <v>2176</v>
      </c>
      <c r="AB2652" s="6">
        <v>1933</v>
      </c>
      <c r="AC2652" s="6">
        <f t="shared" si="460"/>
        <v>83</v>
      </c>
      <c r="AD2652" s="6" t="s">
        <v>259</v>
      </c>
    </row>
    <row r="2653" spans="1:30" x14ac:dyDescent="0.2">
      <c r="A2653">
        <v>9</v>
      </c>
      <c r="B2653" s="6" t="s">
        <v>1922</v>
      </c>
      <c r="C2653" s="6" t="s">
        <v>22</v>
      </c>
      <c r="D2653" s="6" t="s">
        <v>23</v>
      </c>
      <c r="E2653" s="6" t="s">
        <v>2767</v>
      </c>
      <c r="F2653" s="6" t="s">
        <v>2773</v>
      </c>
      <c r="G2653" s="6">
        <v>83</v>
      </c>
      <c r="H2653" s="6">
        <v>100</v>
      </c>
      <c r="I2653" s="7">
        <v>42419</v>
      </c>
      <c r="J2653" s="7">
        <v>42429</v>
      </c>
      <c r="K2653" s="7" t="s">
        <v>2534</v>
      </c>
      <c r="L2653" s="17">
        <f t="shared" si="451"/>
        <v>240.59</v>
      </c>
      <c r="M2653" s="20">
        <f t="shared" si="452"/>
        <v>0.99002452304750821</v>
      </c>
      <c r="N2653" s="6">
        <v>10</v>
      </c>
      <c r="O2653" s="6">
        <v>2590000</v>
      </c>
      <c r="P2653" s="6">
        <v>3050000</v>
      </c>
      <c r="Q2653" s="6">
        <f t="shared" si="453"/>
        <v>460000</v>
      </c>
      <c r="R2653" s="8">
        <f t="shared" si="454"/>
        <v>0.17760617760617761</v>
      </c>
      <c r="S2653" s="6">
        <v>20661</v>
      </c>
      <c r="T2653" s="9">
        <f t="shared" si="455"/>
        <v>31453.746987951807</v>
      </c>
      <c r="U2653" s="6">
        <v>36996</v>
      </c>
      <c r="V2653" s="9">
        <f t="shared" si="456"/>
        <v>5542.2530120481933</v>
      </c>
      <c r="W2653" s="8">
        <f t="shared" si="457"/>
        <v>0.17620326806123049</v>
      </c>
      <c r="X2653" s="22">
        <f t="shared" si="458"/>
        <v>31139.980859803985</v>
      </c>
      <c r="Y2653" s="22">
        <f t="shared" si="459"/>
        <v>36626.947254665611</v>
      </c>
      <c r="Z2653" s="22">
        <f t="shared" si="461"/>
        <v>3040036.6221372457</v>
      </c>
      <c r="AA2653" s="10">
        <v>12923</v>
      </c>
      <c r="AB2653" s="6">
        <v>1993</v>
      </c>
      <c r="AC2653" s="6">
        <f t="shared" si="460"/>
        <v>23</v>
      </c>
      <c r="AD2653" s="6" t="s">
        <v>251</v>
      </c>
    </row>
    <row r="2654" spans="1:30" x14ac:dyDescent="0.2">
      <c r="A2654">
        <v>9</v>
      </c>
      <c r="B2654" s="6" t="s">
        <v>358</v>
      </c>
      <c r="C2654" s="6" t="s">
        <v>22</v>
      </c>
      <c r="D2654" s="6" t="s">
        <v>23</v>
      </c>
      <c r="E2654" s="6" t="s">
        <v>2767</v>
      </c>
      <c r="F2654" s="6" t="s">
        <v>2773</v>
      </c>
      <c r="G2654" s="6">
        <v>39</v>
      </c>
      <c r="H2654" s="6">
        <v>49</v>
      </c>
      <c r="I2654" s="7">
        <v>42419</v>
      </c>
      <c r="J2654" s="7">
        <v>42429</v>
      </c>
      <c r="K2654" s="7" t="s">
        <v>2534</v>
      </c>
      <c r="L2654" s="17">
        <f t="shared" si="451"/>
        <v>240.59</v>
      </c>
      <c r="M2654" s="20">
        <f t="shared" si="452"/>
        <v>0.99002452304750821</v>
      </c>
      <c r="N2654" s="6">
        <v>10</v>
      </c>
      <c r="O2654" s="6">
        <v>1690000</v>
      </c>
      <c r="P2654" s="6">
        <v>2200000</v>
      </c>
      <c r="Q2654" s="6">
        <f t="shared" si="453"/>
        <v>510000</v>
      </c>
      <c r="R2654" s="8">
        <f t="shared" si="454"/>
        <v>0.30177514792899407</v>
      </c>
      <c r="S2654" s="6">
        <v>12874</v>
      </c>
      <c r="T2654" s="9">
        <f t="shared" si="455"/>
        <v>43663.435897435898</v>
      </c>
      <c r="U2654" s="6">
        <v>56740</v>
      </c>
      <c r="V2654" s="9">
        <f t="shared" si="456"/>
        <v>13076.564102564102</v>
      </c>
      <c r="W2654" s="8">
        <f t="shared" si="457"/>
        <v>0.29948545811375354</v>
      </c>
      <c r="X2654" s="22">
        <f t="shared" si="458"/>
        <v>43227.872298974427</v>
      </c>
      <c r="Y2654" s="22">
        <f t="shared" si="459"/>
        <v>56173.991437715616</v>
      </c>
      <c r="Z2654" s="22">
        <f t="shared" si="461"/>
        <v>2190785.6660709092</v>
      </c>
      <c r="AA2654" s="10">
        <v>22810</v>
      </c>
      <c r="AB2654" s="6">
        <v>1964</v>
      </c>
      <c r="AC2654" s="6">
        <f t="shared" si="460"/>
        <v>52</v>
      </c>
      <c r="AD2654" s="6" t="s">
        <v>37</v>
      </c>
    </row>
    <row r="2655" spans="1:30" x14ac:dyDescent="0.2">
      <c r="A2655">
        <v>9</v>
      </c>
      <c r="B2655" s="6" t="s">
        <v>997</v>
      </c>
      <c r="C2655" s="6" t="s">
        <v>22</v>
      </c>
      <c r="D2655" s="6" t="s">
        <v>23</v>
      </c>
      <c r="E2655" s="6" t="s">
        <v>2767</v>
      </c>
      <c r="F2655" s="6" t="s">
        <v>2773</v>
      </c>
      <c r="G2655" s="6">
        <v>56</v>
      </c>
      <c r="H2655" s="6">
        <v>62</v>
      </c>
      <c r="I2655" s="7">
        <v>42420</v>
      </c>
      <c r="J2655" s="7">
        <v>42430</v>
      </c>
      <c r="K2655" s="7" t="s">
        <v>2535</v>
      </c>
      <c r="L2655" s="17">
        <f t="shared" si="451"/>
        <v>245.99</v>
      </c>
      <c r="M2655" s="20">
        <f t="shared" si="452"/>
        <v>0.96829139395910402</v>
      </c>
      <c r="N2655" s="6">
        <v>10</v>
      </c>
      <c r="O2655" s="6">
        <v>2290000</v>
      </c>
      <c r="P2655" s="6">
        <v>2720000</v>
      </c>
      <c r="Q2655" s="6">
        <f t="shared" si="453"/>
        <v>430000</v>
      </c>
      <c r="R2655" s="8">
        <f t="shared" si="454"/>
        <v>0.18777292576419213</v>
      </c>
      <c r="S2655" s="6">
        <v>22164</v>
      </c>
      <c r="T2655" s="9">
        <f t="shared" si="455"/>
        <v>41288.642857142855</v>
      </c>
      <c r="U2655" s="6">
        <v>48967</v>
      </c>
      <c r="V2655" s="9">
        <f t="shared" si="456"/>
        <v>7678.3571428571449</v>
      </c>
      <c r="W2655" s="8">
        <f t="shared" si="457"/>
        <v>0.18596777737219339</v>
      </c>
      <c r="X2655" s="22">
        <f t="shared" si="458"/>
        <v>39979.437546822461</v>
      </c>
      <c r="Y2655" s="22">
        <f t="shared" si="459"/>
        <v>47414.324687995446</v>
      </c>
      <c r="Z2655" s="22">
        <f t="shared" si="461"/>
        <v>2655202.1825277451</v>
      </c>
      <c r="AA2655" s="10">
        <v>11928</v>
      </c>
      <c r="AB2655" s="6">
        <v>1990</v>
      </c>
      <c r="AC2655" s="6">
        <f t="shared" si="460"/>
        <v>26</v>
      </c>
      <c r="AD2655" s="6" t="s">
        <v>94</v>
      </c>
    </row>
    <row r="2656" spans="1:30" x14ac:dyDescent="0.2">
      <c r="A2656">
        <v>9</v>
      </c>
      <c r="B2656" s="6" t="s">
        <v>683</v>
      </c>
      <c r="C2656" s="6" t="s">
        <v>22</v>
      </c>
      <c r="D2656" s="6" t="s">
        <v>23</v>
      </c>
      <c r="E2656" s="6" t="s">
        <v>2767</v>
      </c>
      <c r="F2656" s="6" t="s">
        <v>2773</v>
      </c>
      <c r="G2656" s="6">
        <v>53</v>
      </c>
      <c r="H2656" s="6">
        <v>59</v>
      </c>
      <c r="I2656" s="7">
        <v>42420</v>
      </c>
      <c r="J2656" s="7">
        <v>42430</v>
      </c>
      <c r="K2656" s="7" t="s">
        <v>2535</v>
      </c>
      <c r="L2656" s="17">
        <f t="shared" si="451"/>
        <v>245.99</v>
      </c>
      <c r="M2656" s="20">
        <f t="shared" si="452"/>
        <v>0.96829139395910402</v>
      </c>
      <c r="N2656" s="6">
        <v>10</v>
      </c>
      <c r="O2656" s="6">
        <v>2400000</v>
      </c>
      <c r="P2656" s="6">
        <v>2500000</v>
      </c>
      <c r="Q2656" s="6">
        <f t="shared" si="453"/>
        <v>100000</v>
      </c>
      <c r="R2656" s="8">
        <f t="shared" si="454"/>
        <v>4.1666666666666664E-2</v>
      </c>
      <c r="S2656" s="6">
        <v>19000</v>
      </c>
      <c r="T2656" s="9">
        <f t="shared" si="455"/>
        <v>45641.509433962266</v>
      </c>
      <c r="U2656" s="6">
        <v>47528</v>
      </c>
      <c r="V2656" s="9">
        <f t="shared" si="456"/>
        <v>1886.4905660377335</v>
      </c>
      <c r="W2656" s="8">
        <f t="shared" si="457"/>
        <v>4.1332782141380683E-2</v>
      </c>
      <c r="X2656" s="22">
        <f t="shared" si="458"/>
        <v>44194.28079220892</v>
      </c>
      <c r="Y2656" s="22">
        <f t="shared" si="459"/>
        <v>46020.953372088297</v>
      </c>
      <c r="Z2656" s="22">
        <f t="shared" si="461"/>
        <v>2439110.5287206797</v>
      </c>
      <c r="AA2656" s="10">
        <v>32628</v>
      </c>
      <c r="AB2656" s="6">
        <v>1989</v>
      </c>
      <c r="AC2656" s="6">
        <f t="shared" si="460"/>
        <v>27</v>
      </c>
      <c r="AD2656" s="6" t="s">
        <v>681</v>
      </c>
    </row>
    <row r="2657" spans="1:30" x14ac:dyDescent="0.2">
      <c r="A2657">
        <v>9</v>
      </c>
      <c r="B2657" s="6" t="s">
        <v>1274</v>
      </c>
      <c r="C2657" s="6" t="s">
        <v>22</v>
      </c>
      <c r="D2657" s="6" t="s">
        <v>23</v>
      </c>
      <c r="E2657" s="6" t="s">
        <v>2767</v>
      </c>
      <c r="F2657" s="6" t="s">
        <v>2773</v>
      </c>
      <c r="G2657" s="6">
        <v>64</v>
      </c>
      <c r="H2657" s="6">
        <v>70</v>
      </c>
      <c r="I2657" s="7">
        <v>42420</v>
      </c>
      <c r="J2657" s="7">
        <v>42430</v>
      </c>
      <c r="K2657" s="7" t="s">
        <v>2535</v>
      </c>
      <c r="L2657" s="17">
        <f t="shared" si="451"/>
        <v>245.99</v>
      </c>
      <c r="M2657" s="20">
        <f t="shared" si="452"/>
        <v>0.96829139395910402</v>
      </c>
      <c r="N2657" s="6">
        <v>10</v>
      </c>
      <c r="O2657" s="6">
        <v>2190000</v>
      </c>
      <c r="P2657" s="6">
        <v>2750000</v>
      </c>
      <c r="Q2657" s="6">
        <f t="shared" si="453"/>
        <v>560000</v>
      </c>
      <c r="R2657" s="8">
        <f t="shared" si="454"/>
        <v>0.25570776255707761</v>
      </c>
      <c r="S2657" s="6">
        <v>91704</v>
      </c>
      <c r="T2657" s="9">
        <f t="shared" si="455"/>
        <v>35651.625</v>
      </c>
      <c r="U2657" s="6">
        <v>44402</v>
      </c>
      <c r="V2657" s="9">
        <f t="shared" si="456"/>
        <v>8750.375</v>
      </c>
      <c r="W2657" s="8">
        <f t="shared" si="457"/>
        <v>0.2454411264563677</v>
      </c>
      <c r="X2657" s="22">
        <f t="shared" si="458"/>
        <v>34521.161668157241</v>
      </c>
      <c r="Y2657" s="22">
        <f t="shared" si="459"/>
        <v>42994.074474572139</v>
      </c>
      <c r="Z2657" s="22">
        <f t="shared" si="461"/>
        <v>2751620.7663726169</v>
      </c>
      <c r="AA2657" s="6"/>
      <c r="AB2657" s="6">
        <v>1959</v>
      </c>
      <c r="AC2657" s="6">
        <f t="shared" si="460"/>
        <v>57</v>
      </c>
      <c r="AD2657" s="6" t="s">
        <v>206</v>
      </c>
    </row>
    <row r="2658" spans="1:30" x14ac:dyDescent="0.2">
      <c r="A2658">
        <v>10</v>
      </c>
      <c r="B2658" s="6" t="s">
        <v>1037</v>
      </c>
      <c r="C2658" s="6" t="s">
        <v>22</v>
      </c>
      <c r="D2658" s="6" t="s">
        <v>23</v>
      </c>
      <c r="E2658" s="6" t="s">
        <v>2767</v>
      </c>
      <c r="F2658" s="6" t="s">
        <v>2773</v>
      </c>
      <c r="G2658" s="6">
        <v>57</v>
      </c>
      <c r="H2658" s="6">
        <v>62</v>
      </c>
      <c r="I2658" s="7">
        <v>42426</v>
      </c>
      <c r="J2658" s="7">
        <v>42436</v>
      </c>
      <c r="K2658" s="7" t="s">
        <v>2535</v>
      </c>
      <c r="L2658" s="17">
        <f t="shared" si="451"/>
        <v>245.99</v>
      </c>
      <c r="M2658" s="20">
        <f t="shared" si="452"/>
        <v>0.96829139395910402</v>
      </c>
      <c r="N2658" s="6">
        <v>10</v>
      </c>
      <c r="O2658" s="6">
        <v>2300000</v>
      </c>
      <c r="P2658" s="6">
        <v>2750000</v>
      </c>
      <c r="Q2658" s="6">
        <f t="shared" si="453"/>
        <v>450000</v>
      </c>
      <c r="R2658" s="8">
        <f t="shared" si="454"/>
        <v>0.19565217391304349</v>
      </c>
      <c r="S2658" s="6"/>
      <c r="T2658" s="9">
        <f t="shared" si="455"/>
        <v>40350.877192982458</v>
      </c>
      <c r="U2658" s="6">
        <v>48246</v>
      </c>
      <c r="V2658" s="9">
        <f t="shared" si="456"/>
        <v>7895.1228070175421</v>
      </c>
      <c r="W2658" s="8">
        <f t="shared" si="457"/>
        <v>0.19566173913043472</v>
      </c>
      <c r="X2658" s="22">
        <f t="shared" si="458"/>
        <v>39071.407124665602</v>
      </c>
      <c r="Y2658" s="22">
        <f t="shared" si="459"/>
        <v>46716.186592950929</v>
      </c>
      <c r="Z2658" s="22">
        <f t="shared" si="461"/>
        <v>2662822.6357982028</v>
      </c>
      <c r="AA2658" s="10">
        <v>9539</v>
      </c>
      <c r="AB2658" s="6">
        <v>2013</v>
      </c>
      <c r="AC2658" s="6">
        <f t="shared" si="460"/>
        <v>3</v>
      </c>
      <c r="AD2658" s="6" t="s">
        <v>37</v>
      </c>
    </row>
    <row r="2659" spans="1:30" x14ac:dyDescent="0.2">
      <c r="A2659">
        <v>10</v>
      </c>
      <c r="B2659" s="6" t="s">
        <v>1478</v>
      </c>
      <c r="C2659" s="6" t="s">
        <v>22</v>
      </c>
      <c r="D2659" s="6" t="s">
        <v>23</v>
      </c>
      <c r="E2659" s="6" t="s">
        <v>2767</v>
      </c>
      <c r="F2659" s="6" t="s">
        <v>2773</v>
      </c>
      <c r="G2659" s="6">
        <v>70</v>
      </c>
      <c r="H2659" s="6">
        <v>81</v>
      </c>
      <c r="I2659" s="7">
        <v>42426</v>
      </c>
      <c r="J2659" s="7">
        <v>42436</v>
      </c>
      <c r="K2659" s="7" t="s">
        <v>2535</v>
      </c>
      <c r="L2659" s="17">
        <f t="shared" si="451"/>
        <v>245.99</v>
      </c>
      <c r="M2659" s="20">
        <f t="shared" si="452"/>
        <v>0.96829139395910402</v>
      </c>
      <c r="N2659" s="6">
        <v>10</v>
      </c>
      <c r="O2659" s="6">
        <v>2200000</v>
      </c>
      <c r="P2659" s="6">
        <v>2600000</v>
      </c>
      <c r="Q2659" s="6">
        <f t="shared" si="453"/>
        <v>400000</v>
      </c>
      <c r="R2659" s="8">
        <f t="shared" si="454"/>
        <v>0.18181818181818182</v>
      </c>
      <c r="S2659" s="6">
        <v>179106</v>
      </c>
      <c r="T2659" s="9">
        <f t="shared" si="455"/>
        <v>33987.228571428568</v>
      </c>
      <c r="U2659" s="6">
        <v>39702</v>
      </c>
      <c r="V2659" s="9">
        <f t="shared" si="456"/>
        <v>5714.7714285714319</v>
      </c>
      <c r="W2659" s="8">
        <f t="shared" si="457"/>
        <v>0.16814467283088702</v>
      </c>
      <c r="X2659" s="22">
        <f t="shared" si="458"/>
        <v>32909.540930235256</v>
      </c>
      <c r="Y2659" s="22">
        <f t="shared" si="459"/>
        <v>38443.104922964347</v>
      </c>
      <c r="Z2659" s="22">
        <f t="shared" si="461"/>
        <v>2691017.3446075041</v>
      </c>
      <c r="AA2659" s="10">
        <v>2948</v>
      </c>
      <c r="AB2659" s="6">
        <v>1988</v>
      </c>
      <c r="AC2659" s="6">
        <f t="shared" si="460"/>
        <v>28</v>
      </c>
      <c r="AD2659" s="6" t="s">
        <v>719</v>
      </c>
    </row>
    <row r="2660" spans="1:30" x14ac:dyDescent="0.2">
      <c r="A2660">
        <v>10</v>
      </c>
      <c r="B2660" s="6" t="s">
        <v>1083</v>
      </c>
      <c r="C2660" s="6" t="s">
        <v>22</v>
      </c>
      <c r="D2660" s="6" t="s">
        <v>23</v>
      </c>
      <c r="E2660" s="6" t="s">
        <v>2767</v>
      </c>
      <c r="F2660" s="6" t="s">
        <v>2773</v>
      </c>
      <c r="G2660" s="6">
        <v>58</v>
      </c>
      <c r="H2660" s="6">
        <v>64</v>
      </c>
      <c r="I2660" s="7">
        <v>42426</v>
      </c>
      <c r="J2660" s="7">
        <v>42436</v>
      </c>
      <c r="K2660" s="7" t="s">
        <v>2535</v>
      </c>
      <c r="L2660" s="17">
        <f t="shared" si="451"/>
        <v>245.99</v>
      </c>
      <c r="M2660" s="20">
        <f t="shared" si="452"/>
        <v>0.96829139395910402</v>
      </c>
      <c r="N2660" s="6">
        <v>10</v>
      </c>
      <c r="O2660" s="6">
        <v>2800000</v>
      </c>
      <c r="P2660" s="6">
        <v>2975000</v>
      </c>
      <c r="Q2660" s="6">
        <f t="shared" si="453"/>
        <v>175000</v>
      </c>
      <c r="R2660" s="8">
        <f t="shared" si="454"/>
        <v>6.25E-2</v>
      </c>
      <c r="S2660" s="6"/>
      <c r="T2660" s="9">
        <f t="shared" si="455"/>
        <v>48275.862068965514</v>
      </c>
      <c r="U2660" s="6">
        <v>51293</v>
      </c>
      <c r="V2660" s="9">
        <f t="shared" si="456"/>
        <v>3017.1379310344855</v>
      </c>
      <c r="W2660" s="8">
        <f t="shared" si="457"/>
        <v>6.2497857142857202E-2</v>
      </c>
      <c r="X2660" s="22">
        <f t="shared" si="458"/>
        <v>46745.101777336051</v>
      </c>
      <c r="Y2660" s="22">
        <f t="shared" si="459"/>
        <v>49666.570470344319</v>
      </c>
      <c r="Z2660" s="22">
        <f t="shared" si="461"/>
        <v>2880661.0872799703</v>
      </c>
      <c r="AA2660" s="10">
        <v>3369</v>
      </c>
      <c r="AB2660" s="6">
        <v>1958</v>
      </c>
      <c r="AC2660" s="6">
        <f t="shared" si="460"/>
        <v>58</v>
      </c>
      <c r="AD2660" s="6" t="s">
        <v>569</v>
      </c>
    </row>
    <row r="2661" spans="1:30" x14ac:dyDescent="0.2">
      <c r="A2661">
        <v>10</v>
      </c>
      <c r="B2661" s="6" t="s">
        <v>1208</v>
      </c>
      <c r="C2661" s="6" t="s">
        <v>22</v>
      </c>
      <c r="D2661" s="6" t="s">
        <v>23</v>
      </c>
      <c r="E2661" s="6" t="s">
        <v>2767</v>
      </c>
      <c r="F2661" s="6" t="s">
        <v>2773</v>
      </c>
      <c r="G2661" s="6">
        <v>62</v>
      </c>
      <c r="H2661" s="6"/>
      <c r="I2661" s="7">
        <v>42427</v>
      </c>
      <c r="J2661" s="7">
        <v>42437</v>
      </c>
      <c r="K2661" s="7" t="s">
        <v>2535</v>
      </c>
      <c r="L2661" s="17">
        <f t="shared" si="451"/>
        <v>245.99</v>
      </c>
      <c r="M2661" s="20">
        <f t="shared" si="452"/>
        <v>0.96829139395910402</v>
      </c>
      <c r="N2661" s="6">
        <v>10</v>
      </c>
      <c r="O2661" s="6">
        <v>2590000</v>
      </c>
      <c r="P2661" s="6">
        <v>2810000</v>
      </c>
      <c r="Q2661" s="6">
        <f t="shared" si="453"/>
        <v>220000</v>
      </c>
      <c r="R2661" s="8">
        <f t="shared" si="454"/>
        <v>8.4942084942084939E-2</v>
      </c>
      <c r="S2661" s="6"/>
      <c r="T2661" s="9">
        <f t="shared" si="455"/>
        <v>41774.193548387098</v>
      </c>
      <c r="U2661" s="6">
        <v>45323</v>
      </c>
      <c r="V2661" s="9">
        <f t="shared" si="456"/>
        <v>3548.8064516129016</v>
      </c>
      <c r="W2661" s="8">
        <f t="shared" si="457"/>
        <v>8.4952123552123504E-2</v>
      </c>
      <c r="X2661" s="22">
        <f t="shared" si="458"/>
        <v>40449.592102485156</v>
      </c>
      <c r="Y2661" s="22">
        <f t="shared" si="459"/>
        <v>43885.870848408471</v>
      </c>
      <c r="Z2661" s="22">
        <f t="shared" si="461"/>
        <v>2720923.9926013253</v>
      </c>
      <c r="AA2661" s="10">
        <v>2653</v>
      </c>
      <c r="AB2661" s="6">
        <v>2014</v>
      </c>
      <c r="AC2661" s="6">
        <f t="shared" si="460"/>
        <v>2</v>
      </c>
      <c r="AD2661" s="6" t="s">
        <v>37</v>
      </c>
    </row>
    <row r="2662" spans="1:30" x14ac:dyDescent="0.2">
      <c r="A2662">
        <v>10</v>
      </c>
      <c r="B2662" s="6" t="s">
        <v>2271</v>
      </c>
      <c r="C2662" s="6" t="s">
        <v>22</v>
      </c>
      <c r="D2662" s="6" t="s">
        <v>23</v>
      </c>
      <c r="E2662" s="6" t="s">
        <v>2767</v>
      </c>
      <c r="F2662" s="6" t="s">
        <v>2773</v>
      </c>
      <c r="G2662" s="6">
        <v>108</v>
      </c>
      <c r="H2662" s="6"/>
      <c r="I2662" s="7">
        <v>42428</v>
      </c>
      <c r="J2662" s="7">
        <v>42438</v>
      </c>
      <c r="K2662" s="7" t="s">
        <v>2535</v>
      </c>
      <c r="L2662" s="17">
        <f t="shared" si="451"/>
        <v>245.99</v>
      </c>
      <c r="M2662" s="20">
        <f t="shared" si="452"/>
        <v>0.96829139395910402</v>
      </c>
      <c r="N2662" s="6">
        <v>10</v>
      </c>
      <c r="O2662" s="6">
        <v>6850000</v>
      </c>
      <c r="P2662" s="6">
        <v>6950000</v>
      </c>
      <c r="Q2662" s="6">
        <f t="shared" si="453"/>
        <v>100000</v>
      </c>
      <c r="R2662" s="8">
        <f t="shared" si="454"/>
        <v>1.4598540145985401E-2</v>
      </c>
      <c r="S2662" s="6">
        <v>6536</v>
      </c>
      <c r="T2662" s="9">
        <f t="shared" si="455"/>
        <v>63486.444444444445</v>
      </c>
      <c r="U2662" s="6">
        <v>64412</v>
      </c>
      <c r="V2662" s="9">
        <f t="shared" si="456"/>
        <v>925.55555555555475</v>
      </c>
      <c r="W2662" s="8">
        <f t="shared" si="457"/>
        <v>1.4578790222934717E-2</v>
      </c>
      <c r="X2662" s="22">
        <f t="shared" si="458"/>
        <v>61473.377788618323</v>
      </c>
      <c r="Y2662" s="22">
        <f t="shared" si="459"/>
        <v>62369.585267693808</v>
      </c>
      <c r="Z2662" s="22">
        <f t="shared" si="461"/>
        <v>6735915.2089109309</v>
      </c>
      <c r="AA2662" s="10">
        <v>5645</v>
      </c>
      <c r="AB2662" s="6">
        <v>1992</v>
      </c>
      <c r="AC2662" s="6">
        <f t="shared" si="460"/>
        <v>24</v>
      </c>
      <c r="AD2662" s="6" t="s">
        <v>37</v>
      </c>
    </row>
    <row r="2663" spans="1:30" x14ac:dyDescent="0.2">
      <c r="A2663">
        <v>11</v>
      </c>
      <c r="B2663" s="6" t="s">
        <v>1157</v>
      </c>
      <c r="C2663" s="6" t="s">
        <v>22</v>
      </c>
      <c r="D2663" s="6" t="s">
        <v>23</v>
      </c>
      <c r="E2663" s="6" t="s">
        <v>2767</v>
      </c>
      <c r="F2663" s="6" t="s">
        <v>2773</v>
      </c>
      <c r="G2663" s="6">
        <v>61</v>
      </c>
      <c r="H2663" s="6">
        <v>73</v>
      </c>
      <c r="I2663" s="7">
        <v>42433</v>
      </c>
      <c r="J2663" s="7">
        <v>42443</v>
      </c>
      <c r="K2663" s="7" t="s">
        <v>2535</v>
      </c>
      <c r="L2663" s="17">
        <f t="shared" si="451"/>
        <v>245.99</v>
      </c>
      <c r="M2663" s="20">
        <f t="shared" si="452"/>
        <v>0.96829139395910402</v>
      </c>
      <c r="N2663" s="6">
        <v>10</v>
      </c>
      <c r="O2663" s="6">
        <v>3200000</v>
      </c>
      <c r="P2663" s="6">
        <v>3400000</v>
      </c>
      <c r="Q2663" s="6">
        <f t="shared" si="453"/>
        <v>200000</v>
      </c>
      <c r="R2663" s="8">
        <f t="shared" si="454"/>
        <v>6.25E-2</v>
      </c>
      <c r="S2663" s="6"/>
      <c r="T2663" s="9">
        <f t="shared" si="455"/>
        <v>52459.016393442624</v>
      </c>
      <c r="U2663" s="6">
        <v>55738</v>
      </c>
      <c r="V2663" s="9">
        <f t="shared" si="456"/>
        <v>3278.9836065573763</v>
      </c>
      <c r="W2663" s="8">
        <f t="shared" si="457"/>
        <v>6.2505624999999981E-2</v>
      </c>
      <c r="X2663" s="22">
        <f t="shared" si="458"/>
        <v>50795.614109330047</v>
      </c>
      <c r="Y2663" s="22">
        <f t="shared" si="459"/>
        <v>53970.625716492541</v>
      </c>
      <c r="Z2663" s="22">
        <f t="shared" si="461"/>
        <v>3292208.168706045</v>
      </c>
      <c r="AA2663" s="10">
        <v>6219</v>
      </c>
      <c r="AB2663" s="6">
        <v>2013</v>
      </c>
      <c r="AC2663" s="6">
        <f t="shared" si="460"/>
        <v>3</v>
      </c>
      <c r="AD2663" s="6" t="s">
        <v>37</v>
      </c>
    </row>
    <row r="2664" spans="1:30" x14ac:dyDescent="0.2">
      <c r="A2664">
        <v>11</v>
      </c>
      <c r="B2664" s="6" t="s">
        <v>1344</v>
      </c>
      <c r="C2664" s="6" t="s">
        <v>22</v>
      </c>
      <c r="D2664" s="6" t="s">
        <v>23</v>
      </c>
      <c r="E2664" s="6" t="s">
        <v>2767</v>
      </c>
      <c r="F2664" s="6" t="s">
        <v>2773</v>
      </c>
      <c r="G2664" s="6">
        <v>66</v>
      </c>
      <c r="H2664" s="6">
        <v>72</v>
      </c>
      <c r="I2664" s="7">
        <v>42433</v>
      </c>
      <c r="J2664" s="7">
        <v>42443</v>
      </c>
      <c r="K2664" s="7" t="s">
        <v>2535</v>
      </c>
      <c r="L2664" s="17">
        <f t="shared" si="451"/>
        <v>245.99</v>
      </c>
      <c r="M2664" s="20">
        <f t="shared" si="452"/>
        <v>0.96829139395910402</v>
      </c>
      <c r="N2664" s="6">
        <v>10</v>
      </c>
      <c r="O2664" s="6">
        <v>2700000</v>
      </c>
      <c r="P2664" s="6">
        <v>2850000</v>
      </c>
      <c r="Q2664" s="6">
        <f t="shared" si="453"/>
        <v>150000</v>
      </c>
      <c r="R2664" s="8">
        <f t="shared" si="454"/>
        <v>5.5555555555555552E-2</v>
      </c>
      <c r="S2664" s="6">
        <v>20927</v>
      </c>
      <c r="T2664" s="9">
        <f t="shared" si="455"/>
        <v>41226.166666666664</v>
      </c>
      <c r="U2664" s="6">
        <v>43499</v>
      </c>
      <c r="V2664" s="9">
        <f t="shared" si="456"/>
        <v>2272.8333333333358</v>
      </c>
      <c r="W2664" s="8">
        <f t="shared" si="457"/>
        <v>5.5130843275104466E-2</v>
      </c>
      <c r="X2664" s="22">
        <f t="shared" si="458"/>
        <v>39918.942389257012</v>
      </c>
      <c r="Y2664" s="22">
        <f t="shared" si="459"/>
        <v>42119.707345827068</v>
      </c>
      <c r="Z2664" s="22">
        <f t="shared" si="461"/>
        <v>2779900.6848245864</v>
      </c>
      <c r="AA2664" s="10">
        <v>2010</v>
      </c>
      <c r="AB2664" s="6">
        <v>1975</v>
      </c>
      <c r="AC2664" s="6">
        <f t="shared" si="460"/>
        <v>41</v>
      </c>
      <c r="AD2664" s="6" t="s">
        <v>37</v>
      </c>
    </row>
    <row r="2665" spans="1:30" x14ac:dyDescent="0.2">
      <c r="A2665">
        <v>11</v>
      </c>
      <c r="B2665" s="6" t="s">
        <v>230</v>
      </c>
      <c r="C2665" s="6" t="s">
        <v>22</v>
      </c>
      <c r="D2665" s="6" t="s">
        <v>23</v>
      </c>
      <c r="E2665" s="6" t="s">
        <v>2767</v>
      </c>
      <c r="F2665" s="6" t="s">
        <v>2773</v>
      </c>
      <c r="G2665" s="6">
        <v>41</v>
      </c>
      <c r="H2665" s="6">
        <v>45</v>
      </c>
      <c r="I2665" s="7">
        <v>42433</v>
      </c>
      <c r="J2665" s="7">
        <v>42443</v>
      </c>
      <c r="K2665" s="7" t="s">
        <v>2535</v>
      </c>
      <c r="L2665" s="17">
        <f t="shared" si="451"/>
        <v>245.99</v>
      </c>
      <c r="M2665" s="20">
        <f t="shared" si="452"/>
        <v>0.96829139395910402</v>
      </c>
      <c r="N2665" s="6">
        <v>10</v>
      </c>
      <c r="O2665" s="6">
        <v>1890000</v>
      </c>
      <c r="P2665" s="6">
        <v>2360000</v>
      </c>
      <c r="Q2665" s="6">
        <f t="shared" si="453"/>
        <v>470000</v>
      </c>
      <c r="R2665" s="8">
        <f t="shared" si="454"/>
        <v>0.24867724867724866</v>
      </c>
      <c r="S2665" s="6">
        <v>4680</v>
      </c>
      <c r="T2665" s="9">
        <f t="shared" si="455"/>
        <v>46211.707317073167</v>
      </c>
      <c r="U2665" s="6">
        <v>57675</v>
      </c>
      <c r="V2665" s="9">
        <f t="shared" si="456"/>
        <v>11463.292682926833</v>
      </c>
      <c r="W2665" s="8">
        <f t="shared" si="457"/>
        <v>0.24806035847742108</v>
      </c>
      <c r="X2665" s="22">
        <f t="shared" si="458"/>
        <v>44746.398495278903</v>
      </c>
      <c r="Y2665" s="22">
        <f t="shared" si="459"/>
        <v>55846.206146591321</v>
      </c>
      <c r="Z2665" s="22">
        <f t="shared" si="461"/>
        <v>2289694.4520102441</v>
      </c>
      <c r="AA2665" s="10">
        <v>1536</v>
      </c>
      <c r="AB2665" s="6">
        <v>1962</v>
      </c>
      <c r="AC2665" s="6">
        <f t="shared" si="460"/>
        <v>54</v>
      </c>
      <c r="AD2665" s="6" t="s">
        <v>315</v>
      </c>
    </row>
    <row r="2666" spans="1:30" x14ac:dyDescent="0.2">
      <c r="A2666">
        <v>11</v>
      </c>
      <c r="B2666" s="6" t="s">
        <v>1394</v>
      </c>
      <c r="C2666" s="6" t="s">
        <v>22</v>
      </c>
      <c r="D2666" s="6" t="s">
        <v>23</v>
      </c>
      <c r="E2666" s="6" t="s">
        <v>2767</v>
      </c>
      <c r="F2666" s="6" t="s">
        <v>2773</v>
      </c>
      <c r="G2666" s="6">
        <v>67</v>
      </c>
      <c r="H2666" s="6">
        <v>74</v>
      </c>
      <c r="I2666" s="7">
        <v>42433</v>
      </c>
      <c r="J2666" s="7">
        <v>42443</v>
      </c>
      <c r="K2666" s="7" t="s">
        <v>2535</v>
      </c>
      <c r="L2666" s="17">
        <f t="shared" si="451"/>
        <v>245.99</v>
      </c>
      <c r="M2666" s="20">
        <f t="shared" si="452"/>
        <v>0.96829139395910402</v>
      </c>
      <c r="N2666" s="6">
        <v>10</v>
      </c>
      <c r="O2666" s="6">
        <v>2200000</v>
      </c>
      <c r="P2666" s="6">
        <v>2700000</v>
      </c>
      <c r="Q2666" s="6">
        <f t="shared" si="453"/>
        <v>500000</v>
      </c>
      <c r="R2666" s="8">
        <f t="shared" si="454"/>
        <v>0.22727272727272727</v>
      </c>
      <c r="S2666" s="6">
        <v>288873</v>
      </c>
      <c r="T2666" s="9">
        <f t="shared" si="455"/>
        <v>37147.358208955222</v>
      </c>
      <c r="U2666" s="6">
        <v>44610</v>
      </c>
      <c r="V2666" s="9">
        <f t="shared" si="456"/>
        <v>7462.6417910447781</v>
      </c>
      <c r="W2666" s="8">
        <f t="shared" si="457"/>
        <v>0.20089293427185725</v>
      </c>
      <c r="X2666" s="22">
        <f t="shared" si="458"/>
        <v>35969.467262047416</v>
      </c>
      <c r="Y2666" s="22">
        <f t="shared" si="459"/>
        <v>43195.479084515631</v>
      </c>
      <c r="Z2666" s="22">
        <f t="shared" si="461"/>
        <v>2894097.0986625473</v>
      </c>
      <c r="AA2666" s="10">
        <v>7682</v>
      </c>
      <c r="AB2666" s="6">
        <v>1954</v>
      </c>
      <c r="AC2666" s="6">
        <f t="shared" si="460"/>
        <v>62</v>
      </c>
      <c r="AD2666" s="6" t="s">
        <v>37</v>
      </c>
    </row>
    <row r="2667" spans="1:30" x14ac:dyDescent="0.2">
      <c r="A2667">
        <v>11</v>
      </c>
      <c r="B2667" s="6" t="s">
        <v>1626</v>
      </c>
      <c r="C2667" s="6" t="s">
        <v>22</v>
      </c>
      <c r="D2667" s="6" t="s">
        <v>23</v>
      </c>
      <c r="E2667" s="6" t="s">
        <v>2767</v>
      </c>
      <c r="F2667" s="6" t="s">
        <v>2773</v>
      </c>
      <c r="G2667" s="6">
        <v>73</v>
      </c>
      <c r="H2667" s="6">
        <v>90</v>
      </c>
      <c r="I2667" s="7">
        <v>42434</v>
      </c>
      <c r="J2667" s="7">
        <v>42444</v>
      </c>
      <c r="K2667" s="7" t="s">
        <v>2535</v>
      </c>
      <c r="L2667" s="17">
        <f t="shared" si="451"/>
        <v>245.99</v>
      </c>
      <c r="M2667" s="20">
        <f t="shared" si="452"/>
        <v>0.96829139395910402</v>
      </c>
      <c r="N2667" s="6">
        <v>10</v>
      </c>
      <c r="O2667" s="6">
        <v>2350000</v>
      </c>
      <c r="P2667" s="6">
        <v>2490000</v>
      </c>
      <c r="Q2667" s="6">
        <f t="shared" si="453"/>
        <v>140000</v>
      </c>
      <c r="R2667" s="8">
        <f t="shared" si="454"/>
        <v>5.9574468085106386E-2</v>
      </c>
      <c r="S2667" s="6">
        <v>20889</v>
      </c>
      <c r="T2667" s="9">
        <f t="shared" si="455"/>
        <v>32477.931506849316</v>
      </c>
      <c r="U2667" s="6">
        <v>34396</v>
      </c>
      <c r="V2667" s="9">
        <f t="shared" si="456"/>
        <v>1918.0684931506839</v>
      </c>
      <c r="W2667" s="8">
        <f t="shared" si="457"/>
        <v>5.9057594007985999E-2</v>
      </c>
      <c r="X2667" s="22">
        <f t="shared" si="458"/>
        <v>31448.101571675426</v>
      </c>
      <c r="Y2667" s="22">
        <f t="shared" si="459"/>
        <v>33305.350786617339</v>
      </c>
      <c r="Z2667" s="22">
        <f t="shared" si="461"/>
        <v>2431290.6074230657</v>
      </c>
      <c r="AA2667" s="10">
        <v>27961</v>
      </c>
      <c r="AB2667" s="6">
        <v>1983</v>
      </c>
      <c r="AC2667" s="6">
        <f t="shared" si="460"/>
        <v>33</v>
      </c>
      <c r="AD2667" s="6" t="s">
        <v>37</v>
      </c>
    </row>
    <row r="2668" spans="1:30" x14ac:dyDescent="0.2">
      <c r="A2668">
        <v>11</v>
      </c>
      <c r="B2668" s="6" t="s">
        <v>1578</v>
      </c>
      <c r="C2668" s="6" t="s">
        <v>22</v>
      </c>
      <c r="D2668" s="6" t="s">
        <v>23</v>
      </c>
      <c r="E2668" s="6" t="s">
        <v>2767</v>
      </c>
      <c r="F2668" s="6" t="s">
        <v>2773</v>
      </c>
      <c r="G2668" s="6">
        <v>72</v>
      </c>
      <c r="H2668" s="6">
        <v>77</v>
      </c>
      <c r="I2668" s="7">
        <v>42434</v>
      </c>
      <c r="J2668" s="7">
        <v>42444</v>
      </c>
      <c r="K2668" s="7" t="s">
        <v>2535</v>
      </c>
      <c r="L2668" s="17">
        <f t="shared" si="451"/>
        <v>245.99</v>
      </c>
      <c r="M2668" s="20">
        <f t="shared" si="452"/>
        <v>0.96829139395910402</v>
      </c>
      <c r="N2668" s="6">
        <v>10</v>
      </c>
      <c r="O2668" s="6">
        <v>2500000</v>
      </c>
      <c r="P2668" s="6">
        <v>2790000</v>
      </c>
      <c r="Q2668" s="6">
        <f t="shared" si="453"/>
        <v>290000</v>
      </c>
      <c r="R2668" s="8">
        <f t="shared" si="454"/>
        <v>0.11600000000000001</v>
      </c>
      <c r="S2668" s="6"/>
      <c r="T2668" s="9">
        <f t="shared" si="455"/>
        <v>34722.222222222219</v>
      </c>
      <c r="U2668" s="6">
        <v>38750</v>
      </c>
      <c r="V2668" s="9">
        <f t="shared" si="456"/>
        <v>4027.777777777781</v>
      </c>
      <c r="W2668" s="8">
        <f t="shared" si="457"/>
        <v>0.1160000000000001</v>
      </c>
      <c r="X2668" s="22">
        <f t="shared" si="458"/>
        <v>33621.228956913328</v>
      </c>
      <c r="Y2668" s="22">
        <f t="shared" si="459"/>
        <v>37521.291515915284</v>
      </c>
      <c r="Z2668" s="22">
        <f t="shared" si="461"/>
        <v>2701532.9891459006</v>
      </c>
      <c r="AA2668" s="10">
        <v>44644</v>
      </c>
      <c r="AB2668" s="6">
        <v>1982</v>
      </c>
      <c r="AC2668" s="6">
        <f t="shared" si="460"/>
        <v>34</v>
      </c>
      <c r="AD2668" s="6" t="s">
        <v>37</v>
      </c>
    </row>
    <row r="2669" spans="1:30" x14ac:dyDescent="0.2">
      <c r="A2669">
        <v>11</v>
      </c>
      <c r="B2669" s="6" t="s">
        <v>779</v>
      </c>
      <c r="C2669" s="6" t="s">
        <v>22</v>
      </c>
      <c r="D2669" s="6" t="s">
        <v>23</v>
      </c>
      <c r="E2669" s="6" t="s">
        <v>2767</v>
      </c>
      <c r="F2669" s="6" t="s">
        <v>2773</v>
      </c>
      <c r="G2669" s="6">
        <v>51</v>
      </c>
      <c r="H2669" s="6"/>
      <c r="I2669" s="7">
        <v>42435</v>
      </c>
      <c r="J2669" s="7">
        <v>42445</v>
      </c>
      <c r="K2669" s="7" t="s">
        <v>2535</v>
      </c>
      <c r="L2669" s="17">
        <f t="shared" si="451"/>
        <v>245.99</v>
      </c>
      <c r="M2669" s="20">
        <f t="shared" si="452"/>
        <v>0.96829139395910402</v>
      </c>
      <c r="N2669" s="6">
        <v>10</v>
      </c>
      <c r="O2669" s="6">
        <v>2200000</v>
      </c>
      <c r="P2669" s="6">
        <v>2620000</v>
      </c>
      <c r="Q2669" s="6">
        <f t="shared" si="453"/>
        <v>420000</v>
      </c>
      <c r="R2669" s="8">
        <f t="shared" si="454"/>
        <v>0.19090909090909092</v>
      </c>
      <c r="S2669" s="6"/>
      <c r="T2669" s="9">
        <f t="shared" si="455"/>
        <v>43137.254901960783</v>
      </c>
      <c r="U2669" s="6">
        <v>51373</v>
      </c>
      <c r="V2669" s="9">
        <f t="shared" si="456"/>
        <v>8235.7450980392168</v>
      </c>
      <c r="W2669" s="8">
        <f t="shared" si="457"/>
        <v>0.19091954545454548</v>
      </c>
      <c r="X2669" s="22">
        <f t="shared" si="458"/>
        <v>41769.432680588798</v>
      </c>
      <c r="Y2669" s="22">
        <f t="shared" si="459"/>
        <v>49744.03378186105</v>
      </c>
      <c r="Z2669" s="22">
        <f t="shared" si="461"/>
        <v>2536945.7228749134</v>
      </c>
      <c r="AA2669" s="10">
        <v>3840</v>
      </c>
      <c r="AB2669" s="6">
        <v>1986</v>
      </c>
      <c r="AC2669" s="6">
        <f t="shared" si="460"/>
        <v>30</v>
      </c>
      <c r="AD2669" s="6" t="s">
        <v>40</v>
      </c>
    </row>
    <row r="2670" spans="1:30" x14ac:dyDescent="0.2">
      <c r="A2670">
        <v>12</v>
      </c>
      <c r="B2670" s="6" t="s">
        <v>2089</v>
      </c>
      <c r="C2670" s="6" t="s">
        <v>22</v>
      </c>
      <c r="D2670" s="6" t="s">
        <v>23</v>
      </c>
      <c r="E2670" s="6" t="s">
        <v>2767</v>
      </c>
      <c r="F2670" s="6" t="s">
        <v>2773</v>
      </c>
      <c r="G2670" s="6">
        <v>93</v>
      </c>
      <c r="H2670" s="6">
        <v>103</v>
      </c>
      <c r="I2670" s="7">
        <v>42440</v>
      </c>
      <c r="J2670" s="7">
        <v>42450</v>
      </c>
      <c r="K2670" s="7" t="s">
        <v>2535</v>
      </c>
      <c r="L2670" s="17">
        <f t="shared" si="451"/>
        <v>245.99</v>
      </c>
      <c r="M2670" s="20">
        <f t="shared" si="452"/>
        <v>0.96829139395910402</v>
      </c>
      <c r="N2670" s="6">
        <v>10</v>
      </c>
      <c r="O2670" s="6">
        <v>2950000</v>
      </c>
      <c r="P2670" s="6">
        <v>3375000</v>
      </c>
      <c r="Q2670" s="6">
        <f t="shared" si="453"/>
        <v>425000</v>
      </c>
      <c r="R2670" s="8">
        <f t="shared" si="454"/>
        <v>0.1440677966101695</v>
      </c>
      <c r="S2670" s="6">
        <v>34864</v>
      </c>
      <c r="T2670" s="9">
        <f t="shared" si="455"/>
        <v>32095.31182795699</v>
      </c>
      <c r="U2670" s="6">
        <v>36665</v>
      </c>
      <c r="V2670" s="9">
        <f t="shared" si="456"/>
        <v>4569.6881720430101</v>
      </c>
      <c r="W2670" s="8">
        <f t="shared" si="457"/>
        <v>0.14237868123974826</v>
      </c>
      <c r="X2670" s="22">
        <f t="shared" si="458"/>
        <v>31077.614229444593</v>
      </c>
      <c r="Y2670" s="22">
        <f t="shared" si="459"/>
        <v>35502.40395951055</v>
      </c>
      <c r="Z2670" s="22">
        <f t="shared" si="461"/>
        <v>3301723.5682344809</v>
      </c>
      <c r="AA2670" s="10">
        <v>32628</v>
      </c>
      <c r="AB2670" s="6">
        <v>1989</v>
      </c>
      <c r="AC2670" s="6">
        <f t="shared" si="460"/>
        <v>27</v>
      </c>
      <c r="AD2670" s="6" t="s">
        <v>461</v>
      </c>
    </row>
    <row r="2671" spans="1:30" x14ac:dyDescent="0.2">
      <c r="A2671">
        <v>12</v>
      </c>
      <c r="B2671" s="6" t="s">
        <v>1369</v>
      </c>
      <c r="C2671" s="6" t="s">
        <v>22</v>
      </c>
      <c r="D2671" s="6" t="s">
        <v>23</v>
      </c>
      <c r="E2671" s="6" t="s">
        <v>2767</v>
      </c>
      <c r="F2671" s="6" t="s">
        <v>2773</v>
      </c>
      <c r="G2671" s="6">
        <v>67</v>
      </c>
      <c r="H2671" s="6">
        <v>74</v>
      </c>
      <c r="I2671" s="7">
        <v>42440</v>
      </c>
      <c r="J2671" s="7">
        <v>42450</v>
      </c>
      <c r="K2671" s="7" t="s">
        <v>2535</v>
      </c>
      <c r="L2671" s="17">
        <f t="shared" si="451"/>
        <v>245.99</v>
      </c>
      <c r="M2671" s="20">
        <f t="shared" si="452"/>
        <v>0.96829139395910402</v>
      </c>
      <c r="N2671" s="6">
        <v>10</v>
      </c>
      <c r="O2671" s="6">
        <v>2500000</v>
      </c>
      <c r="P2671" s="6">
        <v>2900000</v>
      </c>
      <c r="Q2671" s="6">
        <f t="shared" si="453"/>
        <v>400000</v>
      </c>
      <c r="R2671" s="8">
        <f t="shared" si="454"/>
        <v>0.16</v>
      </c>
      <c r="S2671" s="6">
        <v>128870</v>
      </c>
      <c r="T2671" s="9">
        <f t="shared" si="455"/>
        <v>39236.86567164179</v>
      </c>
      <c r="U2671" s="6">
        <v>45207</v>
      </c>
      <c r="V2671" s="9">
        <f t="shared" si="456"/>
        <v>5970.13432835821</v>
      </c>
      <c r="W2671" s="8">
        <f t="shared" si="457"/>
        <v>0.15215624964338292</v>
      </c>
      <c r="X2671" s="22">
        <f t="shared" si="458"/>
        <v>37992.719355780144</v>
      </c>
      <c r="Y2671" s="22">
        <f t="shared" si="459"/>
        <v>43773.549046709217</v>
      </c>
      <c r="Z2671" s="22">
        <f t="shared" si="461"/>
        <v>2932827.7861295175</v>
      </c>
      <c r="AA2671" s="6"/>
      <c r="AB2671" s="6">
        <v>1955</v>
      </c>
      <c r="AC2671" s="6">
        <f t="shared" si="460"/>
        <v>61</v>
      </c>
      <c r="AD2671" s="6" t="s">
        <v>200</v>
      </c>
    </row>
    <row r="2672" spans="1:30" x14ac:dyDescent="0.2">
      <c r="A2672">
        <v>13</v>
      </c>
      <c r="B2672" s="6" t="s">
        <v>950</v>
      </c>
      <c r="C2672" s="6" t="s">
        <v>22</v>
      </c>
      <c r="D2672" s="6" t="s">
        <v>23</v>
      </c>
      <c r="E2672" s="6" t="s">
        <v>2767</v>
      </c>
      <c r="F2672" s="6" t="s">
        <v>2773</v>
      </c>
      <c r="G2672" s="6">
        <v>75</v>
      </c>
      <c r="H2672" s="6">
        <v>85</v>
      </c>
      <c r="I2672" s="7">
        <v>42450</v>
      </c>
      <c r="J2672" s="7">
        <v>42460</v>
      </c>
      <c r="K2672" s="7" t="s">
        <v>2535</v>
      </c>
      <c r="L2672" s="17">
        <f t="shared" si="451"/>
        <v>245.99</v>
      </c>
      <c r="M2672" s="20">
        <f t="shared" si="452"/>
        <v>0.96829139395910402</v>
      </c>
      <c r="N2672" s="6">
        <v>10</v>
      </c>
      <c r="O2672" s="6">
        <v>3690000</v>
      </c>
      <c r="P2672" s="6">
        <v>4400000</v>
      </c>
      <c r="Q2672" s="6">
        <f t="shared" si="453"/>
        <v>710000</v>
      </c>
      <c r="R2672" s="8">
        <f t="shared" si="454"/>
        <v>0.19241192411924118</v>
      </c>
      <c r="S2672" s="6"/>
      <c r="T2672" s="9">
        <f t="shared" si="455"/>
        <v>49200</v>
      </c>
      <c r="U2672" s="6">
        <v>58667</v>
      </c>
      <c r="V2672" s="9">
        <f t="shared" si="456"/>
        <v>9467</v>
      </c>
      <c r="W2672" s="8">
        <f t="shared" si="457"/>
        <v>0.19241869918699187</v>
      </c>
      <c r="X2672" s="22">
        <f t="shared" si="458"/>
        <v>47639.936582787916</v>
      </c>
      <c r="Y2672" s="22">
        <f t="shared" si="459"/>
        <v>56806.751209398753</v>
      </c>
      <c r="Z2672" s="22">
        <f t="shared" si="461"/>
        <v>4260506.3407049067</v>
      </c>
      <c r="AA2672" s="6">
        <v>24</v>
      </c>
      <c r="AB2672" s="6">
        <v>2013</v>
      </c>
      <c r="AC2672" s="6">
        <f t="shared" si="460"/>
        <v>3</v>
      </c>
      <c r="AD2672" s="6" t="s">
        <v>629</v>
      </c>
    </row>
    <row r="2673" spans="1:30" x14ac:dyDescent="0.2">
      <c r="A2673">
        <v>13</v>
      </c>
      <c r="B2673" s="6" t="s">
        <v>1210</v>
      </c>
      <c r="C2673" s="6" t="s">
        <v>22</v>
      </c>
      <c r="D2673" s="6" t="s">
        <v>23</v>
      </c>
      <c r="E2673" s="6" t="s">
        <v>2767</v>
      </c>
      <c r="F2673" s="6" t="s">
        <v>2773</v>
      </c>
      <c r="G2673" s="6">
        <v>62</v>
      </c>
      <c r="H2673" s="6">
        <v>72</v>
      </c>
      <c r="I2673" s="7">
        <v>42451</v>
      </c>
      <c r="J2673" s="7">
        <v>42461</v>
      </c>
      <c r="K2673" s="7" t="s">
        <v>2536</v>
      </c>
      <c r="L2673" s="17">
        <f t="shared" si="451"/>
        <v>250.79</v>
      </c>
      <c r="M2673" s="20">
        <f t="shared" si="452"/>
        <v>0.9497587623110969</v>
      </c>
      <c r="N2673" s="6">
        <v>10</v>
      </c>
      <c r="O2673" s="6">
        <v>2380000</v>
      </c>
      <c r="P2673" s="6">
        <v>2400000</v>
      </c>
      <c r="Q2673" s="6">
        <f t="shared" si="453"/>
        <v>20000</v>
      </c>
      <c r="R2673" s="8">
        <f t="shared" si="454"/>
        <v>8.4033613445378148E-3</v>
      </c>
      <c r="S2673" s="6">
        <v>11380</v>
      </c>
      <c r="T2673" s="9">
        <f t="shared" si="455"/>
        <v>38570.645161290326</v>
      </c>
      <c r="U2673" s="6">
        <v>38893</v>
      </c>
      <c r="V2673" s="9">
        <f t="shared" si="456"/>
        <v>322.35483870967437</v>
      </c>
      <c r="W2673" s="8">
        <f t="shared" si="457"/>
        <v>8.3575174167216451E-3</v>
      </c>
      <c r="X2673" s="22">
        <f t="shared" si="458"/>
        <v>36632.8082099276</v>
      </c>
      <c r="Y2673" s="22">
        <f t="shared" si="459"/>
        <v>36938.967542565493</v>
      </c>
      <c r="Z2673" s="22">
        <f t="shared" si="461"/>
        <v>2290215.9876390607</v>
      </c>
      <c r="AA2673" s="10">
        <v>21911</v>
      </c>
      <c r="AB2673" s="6">
        <v>1991</v>
      </c>
      <c r="AC2673" s="6">
        <f t="shared" si="460"/>
        <v>25</v>
      </c>
      <c r="AD2673" s="6" t="s">
        <v>94</v>
      </c>
    </row>
    <row r="2674" spans="1:30" x14ac:dyDescent="0.2">
      <c r="A2674">
        <v>14</v>
      </c>
      <c r="B2674" s="6" t="s">
        <v>868</v>
      </c>
      <c r="C2674" s="6" t="s">
        <v>22</v>
      </c>
      <c r="D2674" s="6" t="s">
        <v>23</v>
      </c>
      <c r="E2674" s="6" t="s">
        <v>2767</v>
      </c>
      <c r="F2674" s="6" t="s">
        <v>2773</v>
      </c>
      <c r="G2674" s="6">
        <v>53</v>
      </c>
      <c r="H2674" s="6">
        <v>59</v>
      </c>
      <c r="I2674" s="7">
        <v>42455</v>
      </c>
      <c r="J2674" s="7">
        <v>42465</v>
      </c>
      <c r="K2674" s="7" t="s">
        <v>2536</v>
      </c>
      <c r="L2674" s="17">
        <f t="shared" si="451"/>
        <v>250.79</v>
      </c>
      <c r="M2674" s="20">
        <f t="shared" si="452"/>
        <v>0.9497587623110969</v>
      </c>
      <c r="N2674" s="6">
        <v>10</v>
      </c>
      <c r="O2674" s="6">
        <v>2150000</v>
      </c>
      <c r="P2674" s="6">
        <v>2620000</v>
      </c>
      <c r="Q2674" s="6">
        <f t="shared" si="453"/>
        <v>470000</v>
      </c>
      <c r="R2674" s="8">
        <f t="shared" si="454"/>
        <v>0.21860465116279071</v>
      </c>
      <c r="S2674" s="6">
        <v>76383</v>
      </c>
      <c r="T2674" s="9">
        <f t="shared" si="455"/>
        <v>42007.226415094337</v>
      </c>
      <c r="U2674" s="6">
        <v>50875</v>
      </c>
      <c r="V2674" s="9">
        <f t="shared" si="456"/>
        <v>8867.7735849056626</v>
      </c>
      <c r="W2674" s="8">
        <f t="shared" si="457"/>
        <v>0.21110114477158698</v>
      </c>
      <c r="X2674" s="22">
        <f t="shared" si="458"/>
        <v>39896.731368122011</v>
      </c>
      <c r="Y2674" s="22">
        <f t="shared" si="459"/>
        <v>48318.977032577051</v>
      </c>
      <c r="Z2674" s="22">
        <f t="shared" si="461"/>
        <v>2560905.7827265835</v>
      </c>
      <c r="AA2674" s="10">
        <v>6883</v>
      </c>
      <c r="AB2674" s="6">
        <v>1988</v>
      </c>
      <c r="AC2674" s="6">
        <f t="shared" si="460"/>
        <v>28</v>
      </c>
      <c r="AD2674" s="6" t="s">
        <v>719</v>
      </c>
    </row>
    <row r="2675" spans="1:30" x14ac:dyDescent="0.2">
      <c r="A2675">
        <v>15</v>
      </c>
      <c r="B2675" s="6" t="s">
        <v>1349</v>
      </c>
      <c r="C2675" s="6" t="s">
        <v>22</v>
      </c>
      <c r="D2675" s="6" t="s">
        <v>23</v>
      </c>
      <c r="E2675" s="6" t="s">
        <v>2767</v>
      </c>
      <c r="F2675" s="6" t="s">
        <v>2773</v>
      </c>
      <c r="G2675" s="6">
        <v>66</v>
      </c>
      <c r="H2675" s="6">
        <v>73</v>
      </c>
      <c r="I2675" s="7">
        <v>42461</v>
      </c>
      <c r="J2675" s="7">
        <v>42471</v>
      </c>
      <c r="K2675" s="7" t="s">
        <v>2536</v>
      </c>
      <c r="L2675" s="17">
        <f t="shared" si="451"/>
        <v>250.79</v>
      </c>
      <c r="M2675" s="20">
        <f t="shared" si="452"/>
        <v>0.9497587623110969</v>
      </c>
      <c r="N2675" s="6">
        <v>10</v>
      </c>
      <c r="O2675" s="6">
        <v>2700000</v>
      </c>
      <c r="P2675" s="6">
        <v>3130000</v>
      </c>
      <c r="Q2675" s="6">
        <f t="shared" si="453"/>
        <v>430000</v>
      </c>
      <c r="R2675" s="8">
        <f t="shared" si="454"/>
        <v>0.15925925925925927</v>
      </c>
      <c r="S2675" s="6">
        <v>129000</v>
      </c>
      <c r="T2675" s="9">
        <f t="shared" si="455"/>
        <v>42863.63636363636</v>
      </c>
      <c r="U2675" s="6">
        <v>49379</v>
      </c>
      <c r="V2675" s="9">
        <f t="shared" si="456"/>
        <v>6515.3636363636397</v>
      </c>
      <c r="W2675" s="8">
        <f t="shared" si="457"/>
        <v>0.15200212089077422</v>
      </c>
      <c r="X2675" s="22">
        <f t="shared" si="458"/>
        <v>40710.114220880198</v>
      </c>
      <c r="Y2675" s="22">
        <f t="shared" si="459"/>
        <v>46898.137924159651</v>
      </c>
      <c r="Z2675" s="22">
        <f t="shared" si="461"/>
        <v>3095277.102994537</v>
      </c>
      <c r="AA2675" s="6"/>
      <c r="AB2675" s="6">
        <v>1955</v>
      </c>
      <c r="AC2675" s="6">
        <f t="shared" si="460"/>
        <v>61</v>
      </c>
      <c r="AD2675" s="6" t="s">
        <v>37</v>
      </c>
    </row>
    <row r="2676" spans="1:30" x14ac:dyDescent="0.2">
      <c r="A2676">
        <v>15</v>
      </c>
      <c r="B2676" s="6" t="s">
        <v>871</v>
      </c>
      <c r="C2676" s="6" t="s">
        <v>22</v>
      </c>
      <c r="D2676" s="6" t="s">
        <v>23</v>
      </c>
      <c r="E2676" s="6" t="s">
        <v>2767</v>
      </c>
      <c r="F2676" s="6" t="s">
        <v>2773</v>
      </c>
      <c r="G2676" s="6">
        <v>53</v>
      </c>
      <c r="H2676" s="6">
        <v>59</v>
      </c>
      <c r="I2676" s="7">
        <v>42461</v>
      </c>
      <c r="J2676" s="7">
        <v>42471</v>
      </c>
      <c r="K2676" s="7" t="s">
        <v>2536</v>
      </c>
      <c r="L2676" s="17">
        <f t="shared" si="451"/>
        <v>250.79</v>
      </c>
      <c r="M2676" s="20">
        <f t="shared" si="452"/>
        <v>0.9497587623110969</v>
      </c>
      <c r="N2676" s="6">
        <v>10</v>
      </c>
      <c r="O2676" s="6">
        <v>2490000</v>
      </c>
      <c r="P2676" s="6">
        <v>2900000</v>
      </c>
      <c r="Q2676" s="6">
        <f t="shared" si="453"/>
        <v>410000</v>
      </c>
      <c r="R2676" s="8">
        <f t="shared" si="454"/>
        <v>0.1646586345381526</v>
      </c>
      <c r="S2676" s="6">
        <v>152924</v>
      </c>
      <c r="T2676" s="9">
        <f t="shared" si="455"/>
        <v>49866.490566037734</v>
      </c>
      <c r="U2676" s="6">
        <v>57602</v>
      </c>
      <c r="V2676" s="9">
        <f t="shared" si="456"/>
        <v>7735.5094339622665</v>
      </c>
      <c r="W2676" s="8">
        <f t="shared" si="457"/>
        <v>0.15512440009625708</v>
      </c>
      <c r="X2676" s="22">
        <f t="shared" si="458"/>
        <v>47361.136360797987</v>
      </c>
      <c r="Y2676" s="22">
        <f t="shared" si="459"/>
        <v>54708.004226643803</v>
      </c>
      <c r="Z2676" s="22">
        <f t="shared" si="461"/>
        <v>2899524.2240121216</v>
      </c>
      <c r="AA2676" s="10">
        <v>2398</v>
      </c>
      <c r="AB2676" s="6">
        <v>1954</v>
      </c>
      <c r="AC2676" s="6">
        <f t="shared" si="460"/>
        <v>62</v>
      </c>
      <c r="AD2676" s="6" t="s">
        <v>37</v>
      </c>
    </row>
    <row r="2677" spans="1:30" x14ac:dyDescent="0.2">
      <c r="A2677">
        <v>15</v>
      </c>
      <c r="B2677" s="6" t="s">
        <v>1245</v>
      </c>
      <c r="C2677" s="6" t="s">
        <v>22</v>
      </c>
      <c r="D2677" s="6" t="s">
        <v>23</v>
      </c>
      <c r="E2677" s="6" t="s">
        <v>2767</v>
      </c>
      <c r="F2677" s="6" t="s">
        <v>2773</v>
      </c>
      <c r="G2677" s="6">
        <v>63</v>
      </c>
      <c r="H2677" s="6">
        <v>75</v>
      </c>
      <c r="I2677" s="7">
        <v>42461</v>
      </c>
      <c r="J2677" s="7">
        <v>42471</v>
      </c>
      <c r="K2677" s="7" t="s">
        <v>2536</v>
      </c>
      <c r="L2677" s="17">
        <f t="shared" si="451"/>
        <v>250.79</v>
      </c>
      <c r="M2677" s="20">
        <f t="shared" si="452"/>
        <v>0.9497587623110969</v>
      </c>
      <c r="N2677" s="6">
        <v>10</v>
      </c>
      <c r="O2677" s="6">
        <v>3200000</v>
      </c>
      <c r="P2677" s="6">
        <v>3790000</v>
      </c>
      <c r="Q2677" s="6">
        <f t="shared" si="453"/>
        <v>590000</v>
      </c>
      <c r="R2677" s="8">
        <f t="shared" si="454"/>
        <v>0.18437500000000001</v>
      </c>
      <c r="S2677" s="6"/>
      <c r="T2677" s="9">
        <f t="shared" si="455"/>
        <v>50793.650793650791</v>
      </c>
      <c r="U2677" s="6">
        <v>60159</v>
      </c>
      <c r="V2677" s="9">
        <f t="shared" si="456"/>
        <v>9365.3492063492085</v>
      </c>
      <c r="W2677" s="8">
        <f t="shared" si="457"/>
        <v>0.18438031250000006</v>
      </c>
      <c r="X2677" s="22">
        <f t="shared" si="458"/>
        <v>48241.714911039839</v>
      </c>
      <c r="Y2677" s="22">
        <f t="shared" si="459"/>
        <v>57136.537381873277</v>
      </c>
      <c r="Z2677" s="22">
        <f t="shared" si="461"/>
        <v>3599601.8550580163</v>
      </c>
      <c r="AA2677" s="6">
        <v>965</v>
      </c>
      <c r="AB2677" s="6">
        <v>1935</v>
      </c>
      <c r="AC2677" s="6">
        <f t="shared" si="460"/>
        <v>81</v>
      </c>
      <c r="AD2677" s="6" t="s">
        <v>621</v>
      </c>
    </row>
    <row r="2678" spans="1:30" x14ac:dyDescent="0.2">
      <c r="A2678">
        <v>15</v>
      </c>
      <c r="B2678" s="6" t="s">
        <v>1475</v>
      </c>
      <c r="C2678" s="6" t="s">
        <v>22</v>
      </c>
      <c r="D2678" s="6" t="s">
        <v>23</v>
      </c>
      <c r="E2678" s="6" t="s">
        <v>2767</v>
      </c>
      <c r="F2678" s="6" t="s">
        <v>2773</v>
      </c>
      <c r="G2678" s="6">
        <v>69</v>
      </c>
      <c r="H2678" s="6">
        <v>78</v>
      </c>
      <c r="I2678" s="7">
        <v>42462</v>
      </c>
      <c r="J2678" s="7">
        <v>42472</v>
      </c>
      <c r="K2678" s="7" t="s">
        <v>2536</v>
      </c>
      <c r="L2678" s="17">
        <f t="shared" si="451"/>
        <v>250.79</v>
      </c>
      <c r="M2678" s="20">
        <f t="shared" si="452"/>
        <v>0.9497587623110969</v>
      </c>
      <c r="N2678" s="6">
        <v>10</v>
      </c>
      <c r="O2678" s="6">
        <v>3350000</v>
      </c>
      <c r="P2678" s="6">
        <v>3850000</v>
      </c>
      <c r="Q2678" s="6">
        <f t="shared" si="453"/>
        <v>500000</v>
      </c>
      <c r="R2678" s="8">
        <f t="shared" si="454"/>
        <v>0.14925373134328357</v>
      </c>
      <c r="S2678" s="6"/>
      <c r="T2678" s="9">
        <f t="shared" si="455"/>
        <v>48550.72463768116</v>
      </c>
      <c r="U2678" s="6">
        <v>55797</v>
      </c>
      <c r="V2678" s="9">
        <f t="shared" si="456"/>
        <v>7246.2753623188401</v>
      </c>
      <c r="W2678" s="8">
        <f t="shared" si="457"/>
        <v>0.14925164179104478</v>
      </c>
      <c r="X2678" s="22">
        <f t="shared" si="458"/>
        <v>46111.476141190935</v>
      </c>
      <c r="Y2678" s="22">
        <f t="shared" si="459"/>
        <v>52993.689660672273</v>
      </c>
      <c r="Z2678" s="22">
        <f t="shared" si="461"/>
        <v>3656564.5865863869</v>
      </c>
      <c r="AA2678" s="10">
        <v>3092</v>
      </c>
      <c r="AB2678" s="6">
        <v>2009</v>
      </c>
      <c r="AC2678" s="6">
        <f t="shared" si="460"/>
        <v>7</v>
      </c>
      <c r="AD2678" s="6" t="s">
        <v>94</v>
      </c>
    </row>
    <row r="2679" spans="1:30" x14ac:dyDescent="0.2">
      <c r="A2679">
        <v>15</v>
      </c>
      <c r="B2679" s="6" t="s">
        <v>1476</v>
      </c>
      <c r="C2679" s="6" t="s">
        <v>22</v>
      </c>
      <c r="D2679" s="6" t="s">
        <v>23</v>
      </c>
      <c r="E2679" s="6" t="s">
        <v>2767</v>
      </c>
      <c r="F2679" s="6" t="s">
        <v>2773</v>
      </c>
      <c r="G2679" s="6">
        <v>69</v>
      </c>
      <c r="H2679" s="6">
        <v>77</v>
      </c>
      <c r="I2679" s="7">
        <v>42462</v>
      </c>
      <c r="J2679" s="7">
        <v>42472</v>
      </c>
      <c r="K2679" s="7" t="s">
        <v>2536</v>
      </c>
      <c r="L2679" s="17">
        <f t="shared" si="451"/>
        <v>250.79</v>
      </c>
      <c r="M2679" s="20">
        <f t="shared" si="452"/>
        <v>0.9497587623110969</v>
      </c>
      <c r="N2679" s="6">
        <v>10</v>
      </c>
      <c r="O2679" s="6">
        <v>4000000</v>
      </c>
      <c r="P2679" s="6">
        <v>4040000</v>
      </c>
      <c r="Q2679" s="6">
        <f t="shared" si="453"/>
        <v>40000</v>
      </c>
      <c r="R2679" s="8">
        <f t="shared" si="454"/>
        <v>0.01</v>
      </c>
      <c r="S2679" s="6"/>
      <c r="T2679" s="9">
        <f t="shared" si="455"/>
        <v>57971.014492753624</v>
      </c>
      <c r="U2679" s="6">
        <v>58551</v>
      </c>
      <c r="V2679" s="9">
        <f t="shared" si="456"/>
        <v>579.98550724637607</v>
      </c>
      <c r="W2679" s="8">
        <f t="shared" si="457"/>
        <v>1.0004749999999988E-2</v>
      </c>
      <c r="X2679" s="22">
        <f t="shared" si="458"/>
        <v>55058.478974556339</v>
      </c>
      <c r="Y2679" s="22">
        <f t="shared" si="459"/>
        <v>55609.325292077032</v>
      </c>
      <c r="Z2679" s="22">
        <f t="shared" si="461"/>
        <v>3837043.4451533151</v>
      </c>
      <c r="AA2679" s="10">
        <v>2789</v>
      </c>
      <c r="AB2679" s="6">
        <v>2006</v>
      </c>
      <c r="AC2679" s="6">
        <f t="shared" si="460"/>
        <v>10</v>
      </c>
      <c r="AD2679" s="6" t="s">
        <v>137</v>
      </c>
    </row>
    <row r="2680" spans="1:30" x14ac:dyDescent="0.2">
      <c r="A2680">
        <v>16</v>
      </c>
      <c r="B2680" s="6" t="s">
        <v>825</v>
      </c>
      <c r="C2680" s="6" t="s">
        <v>22</v>
      </c>
      <c r="D2680" s="6" t="s">
        <v>23</v>
      </c>
      <c r="E2680" s="6" t="s">
        <v>2767</v>
      </c>
      <c r="F2680" s="6" t="s">
        <v>2773</v>
      </c>
      <c r="G2680" s="6">
        <v>52</v>
      </c>
      <c r="H2680" s="6">
        <v>58</v>
      </c>
      <c r="I2680" s="7">
        <v>42468</v>
      </c>
      <c r="J2680" s="7">
        <v>42478</v>
      </c>
      <c r="K2680" s="7" t="s">
        <v>2536</v>
      </c>
      <c r="L2680" s="17">
        <f t="shared" si="451"/>
        <v>250.79</v>
      </c>
      <c r="M2680" s="20">
        <f t="shared" si="452"/>
        <v>0.9497587623110969</v>
      </c>
      <c r="N2680" s="6">
        <v>10</v>
      </c>
      <c r="O2680" s="6">
        <v>2300000</v>
      </c>
      <c r="P2680" s="6">
        <v>2385000</v>
      </c>
      <c r="Q2680" s="6">
        <f t="shared" si="453"/>
        <v>85000</v>
      </c>
      <c r="R2680" s="8">
        <f t="shared" si="454"/>
        <v>3.6956521739130437E-2</v>
      </c>
      <c r="S2680" s="6">
        <v>27088</v>
      </c>
      <c r="T2680" s="9">
        <f t="shared" si="455"/>
        <v>44751.692307692305</v>
      </c>
      <c r="U2680" s="6">
        <v>46386</v>
      </c>
      <c r="V2680" s="9">
        <f t="shared" si="456"/>
        <v>1634.3076923076951</v>
      </c>
      <c r="W2680" s="8">
        <f t="shared" si="457"/>
        <v>3.6519461232235373E-2</v>
      </c>
      <c r="X2680" s="22">
        <f t="shared" si="458"/>
        <v>42503.311897480882</v>
      </c>
      <c r="Y2680" s="22">
        <f t="shared" si="459"/>
        <v>44055.50994856254</v>
      </c>
      <c r="Z2680" s="22">
        <f t="shared" si="461"/>
        <v>2290886.5173252523</v>
      </c>
      <c r="AA2680" s="10">
        <v>11346</v>
      </c>
      <c r="AB2680" s="6">
        <v>1962</v>
      </c>
      <c r="AC2680" s="6">
        <f t="shared" si="460"/>
        <v>54</v>
      </c>
      <c r="AD2680" s="6" t="s">
        <v>46</v>
      </c>
    </row>
    <row r="2681" spans="1:30" x14ac:dyDescent="0.2">
      <c r="A2681">
        <v>16</v>
      </c>
      <c r="B2681" s="6" t="s">
        <v>1350</v>
      </c>
      <c r="C2681" s="6" t="s">
        <v>22</v>
      </c>
      <c r="D2681" s="6" t="s">
        <v>23</v>
      </c>
      <c r="E2681" s="6" t="s">
        <v>2767</v>
      </c>
      <c r="F2681" s="6" t="s">
        <v>2773</v>
      </c>
      <c r="G2681" s="6">
        <v>66</v>
      </c>
      <c r="H2681" s="6">
        <v>72</v>
      </c>
      <c r="I2681" s="7">
        <v>42468</v>
      </c>
      <c r="J2681" s="7">
        <v>42478</v>
      </c>
      <c r="K2681" s="7" t="s">
        <v>2536</v>
      </c>
      <c r="L2681" s="17">
        <f t="shared" si="451"/>
        <v>250.79</v>
      </c>
      <c r="M2681" s="20">
        <f t="shared" si="452"/>
        <v>0.9497587623110969</v>
      </c>
      <c r="N2681" s="6">
        <v>10</v>
      </c>
      <c r="O2681" s="6">
        <v>2550000</v>
      </c>
      <c r="P2681" s="6">
        <v>2850000</v>
      </c>
      <c r="Q2681" s="6">
        <f t="shared" si="453"/>
        <v>300000</v>
      </c>
      <c r="R2681" s="8">
        <f t="shared" si="454"/>
        <v>0.11764705882352941</v>
      </c>
      <c r="S2681" s="6">
        <v>127793</v>
      </c>
      <c r="T2681" s="9">
        <f t="shared" si="455"/>
        <v>40572.621212121216</v>
      </c>
      <c r="U2681" s="6">
        <v>45118</v>
      </c>
      <c r="V2681" s="9">
        <f t="shared" si="456"/>
        <v>4545.3787878787844</v>
      </c>
      <c r="W2681" s="8">
        <f t="shared" si="457"/>
        <v>0.11203069094586465</v>
      </c>
      <c r="X2681" s="22">
        <f t="shared" si="458"/>
        <v>38534.202506141199</v>
      </c>
      <c r="Y2681" s="22">
        <f t="shared" si="459"/>
        <v>42851.21583795207</v>
      </c>
      <c r="Z2681" s="22">
        <f t="shared" si="461"/>
        <v>2828180.2453048364</v>
      </c>
      <c r="AA2681" s="6"/>
      <c r="AB2681" s="6">
        <v>1957</v>
      </c>
      <c r="AC2681" s="6">
        <f t="shared" si="460"/>
        <v>59</v>
      </c>
      <c r="AD2681" s="6" t="s">
        <v>37</v>
      </c>
    </row>
    <row r="2682" spans="1:30" x14ac:dyDescent="0.2">
      <c r="A2682">
        <v>16</v>
      </c>
      <c r="B2682" s="6" t="s">
        <v>95</v>
      </c>
      <c r="C2682" s="6" t="s">
        <v>22</v>
      </c>
      <c r="D2682" s="6" t="s">
        <v>23</v>
      </c>
      <c r="E2682" s="6" t="s">
        <v>2767</v>
      </c>
      <c r="F2682" s="6" t="s">
        <v>2773</v>
      </c>
      <c r="G2682" s="6">
        <v>26</v>
      </c>
      <c r="H2682" s="6">
        <v>29</v>
      </c>
      <c r="I2682" s="7">
        <v>42468</v>
      </c>
      <c r="J2682" s="7">
        <v>42478</v>
      </c>
      <c r="K2682" s="7" t="s">
        <v>2536</v>
      </c>
      <c r="L2682" s="17">
        <f t="shared" si="451"/>
        <v>250.79</v>
      </c>
      <c r="M2682" s="20">
        <f t="shared" si="452"/>
        <v>0.9497587623110969</v>
      </c>
      <c r="N2682" s="6">
        <v>10</v>
      </c>
      <c r="O2682" s="6">
        <v>1690000</v>
      </c>
      <c r="P2682" s="6">
        <v>1950000</v>
      </c>
      <c r="Q2682" s="6">
        <f t="shared" si="453"/>
        <v>260000</v>
      </c>
      <c r="R2682" s="8">
        <f t="shared" si="454"/>
        <v>0.15384615384615385</v>
      </c>
      <c r="S2682" s="6">
        <v>94187</v>
      </c>
      <c r="T2682" s="9">
        <f t="shared" si="455"/>
        <v>68622.576923076922</v>
      </c>
      <c r="U2682" s="6">
        <v>78623</v>
      </c>
      <c r="V2682" s="9">
        <f t="shared" si="456"/>
        <v>10000.423076923078</v>
      </c>
      <c r="W2682" s="8">
        <f t="shared" si="457"/>
        <v>0.14573080063917068</v>
      </c>
      <c r="X2682" s="22">
        <f t="shared" si="458"/>
        <v>65174.893725059577</v>
      </c>
      <c r="Y2682" s="22">
        <f t="shared" si="459"/>
        <v>74672.88316918537</v>
      </c>
      <c r="Z2682" s="22">
        <f t="shared" si="461"/>
        <v>1941494.9623988196</v>
      </c>
      <c r="AA2682" s="10">
        <v>2895</v>
      </c>
      <c r="AB2682" s="6">
        <v>1956</v>
      </c>
      <c r="AC2682" s="6">
        <f t="shared" si="460"/>
        <v>60</v>
      </c>
      <c r="AD2682" s="6" t="s">
        <v>96</v>
      </c>
    </row>
    <row r="2683" spans="1:30" x14ac:dyDescent="0.2">
      <c r="A2683">
        <v>16</v>
      </c>
      <c r="B2683" s="6" t="s">
        <v>1045</v>
      </c>
      <c r="C2683" s="6" t="s">
        <v>22</v>
      </c>
      <c r="D2683" s="6" t="s">
        <v>23</v>
      </c>
      <c r="E2683" s="6" t="s">
        <v>2767</v>
      </c>
      <c r="F2683" s="6" t="s">
        <v>2773</v>
      </c>
      <c r="G2683" s="6">
        <v>57</v>
      </c>
      <c r="H2683" s="6">
        <v>65</v>
      </c>
      <c r="I2683" s="7">
        <v>42469</v>
      </c>
      <c r="J2683" s="7">
        <v>42479</v>
      </c>
      <c r="K2683" s="7" t="s">
        <v>2536</v>
      </c>
      <c r="L2683" s="17">
        <f t="shared" si="451"/>
        <v>250.79</v>
      </c>
      <c r="M2683" s="20">
        <f t="shared" si="452"/>
        <v>0.9497587623110969</v>
      </c>
      <c r="N2683" s="6">
        <v>10</v>
      </c>
      <c r="O2683" s="6">
        <v>3700000</v>
      </c>
      <c r="P2683" s="6">
        <v>4125000</v>
      </c>
      <c r="Q2683" s="6">
        <f t="shared" si="453"/>
        <v>425000</v>
      </c>
      <c r="R2683" s="8">
        <f t="shared" si="454"/>
        <v>0.11486486486486487</v>
      </c>
      <c r="S2683" s="6">
        <v>2670</v>
      </c>
      <c r="T2683" s="9">
        <f t="shared" si="455"/>
        <v>64959.122807017542</v>
      </c>
      <c r="U2683" s="6">
        <v>72415</v>
      </c>
      <c r="V2683" s="9">
        <f t="shared" si="456"/>
        <v>7455.8771929824579</v>
      </c>
      <c r="W2683" s="8">
        <f t="shared" si="457"/>
        <v>0.11477798453548388</v>
      </c>
      <c r="X2683" s="22">
        <f t="shared" si="458"/>
        <v>61695.496078007527</v>
      </c>
      <c r="Y2683" s="22">
        <f t="shared" si="459"/>
        <v>68776.78077275808</v>
      </c>
      <c r="Z2683" s="22">
        <f t="shared" si="461"/>
        <v>3920276.5040472108</v>
      </c>
      <c r="AA2683" s="10">
        <v>3340</v>
      </c>
      <c r="AB2683" s="6">
        <v>2009</v>
      </c>
      <c r="AC2683" s="6">
        <f t="shared" si="460"/>
        <v>7</v>
      </c>
      <c r="AD2683" s="6" t="s">
        <v>94</v>
      </c>
    </row>
    <row r="2684" spans="1:30" x14ac:dyDescent="0.2">
      <c r="A2684">
        <v>16</v>
      </c>
      <c r="B2684" s="6" t="s">
        <v>1212</v>
      </c>
      <c r="C2684" s="6" t="s">
        <v>22</v>
      </c>
      <c r="D2684" s="6" t="s">
        <v>23</v>
      </c>
      <c r="E2684" s="6" t="s">
        <v>2767</v>
      </c>
      <c r="F2684" s="6" t="s">
        <v>2773</v>
      </c>
      <c r="G2684" s="6">
        <v>62</v>
      </c>
      <c r="H2684" s="6">
        <v>73</v>
      </c>
      <c r="I2684" s="7">
        <v>42469</v>
      </c>
      <c r="J2684" s="7">
        <v>42479</v>
      </c>
      <c r="K2684" s="7" t="s">
        <v>2536</v>
      </c>
      <c r="L2684" s="17">
        <f t="shared" si="451"/>
        <v>250.79</v>
      </c>
      <c r="M2684" s="20">
        <f t="shared" si="452"/>
        <v>0.9497587623110969</v>
      </c>
      <c r="N2684" s="6">
        <v>10</v>
      </c>
      <c r="O2684" s="6">
        <v>2880000</v>
      </c>
      <c r="P2684" s="6">
        <v>3200000</v>
      </c>
      <c r="Q2684" s="6">
        <f t="shared" si="453"/>
        <v>320000</v>
      </c>
      <c r="R2684" s="8">
        <f t="shared" si="454"/>
        <v>0.1111111111111111</v>
      </c>
      <c r="S2684" s="6">
        <v>41596</v>
      </c>
      <c r="T2684" s="9">
        <f t="shared" si="455"/>
        <v>47122.516129032258</v>
      </c>
      <c r="U2684" s="6">
        <v>52284</v>
      </c>
      <c r="V2684" s="9">
        <f t="shared" si="456"/>
        <v>5161.4838709677424</v>
      </c>
      <c r="W2684" s="8">
        <f t="shared" si="457"/>
        <v>0.10953328249354122</v>
      </c>
      <c r="X2684" s="22">
        <f t="shared" si="458"/>
        <v>44755.022595694376</v>
      </c>
      <c r="Y2684" s="22">
        <f t="shared" si="459"/>
        <v>49657.187128673388</v>
      </c>
      <c r="Z2684" s="22">
        <f t="shared" si="461"/>
        <v>3078745.6019777502</v>
      </c>
      <c r="AA2684" s="10">
        <v>2395</v>
      </c>
      <c r="AB2684" s="6">
        <v>2003</v>
      </c>
      <c r="AC2684" s="6">
        <f t="shared" si="460"/>
        <v>13</v>
      </c>
      <c r="AD2684" s="6" t="s">
        <v>569</v>
      </c>
    </row>
    <row r="2685" spans="1:30" x14ac:dyDescent="0.2">
      <c r="A2685">
        <v>16</v>
      </c>
      <c r="B2685" s="6" t="s">
        <v>2241</v>
      </c>
      <c r="C2685" s="6" t="s">
        <v>22</v>
      </c>
      <c r="D2685" s="6" t="s">
        <v>23</v>
      </c>
      <c r="E2685" s="6" t="s">
        <v>2767</v>
      </c>
      <c r="F2685" s="6" t="s">
        <v>2773</v>
      </c>
      <c r="G2685" s="6">
        <v>105</v>
      </c>
      <c r="H2685" s="6">
        <v>121</v>
      </c>
      <c r="I2685" s="7">
        <v>42469</v>
      </c>
      <c r="J2685" s="7">
        <v>42479</v>
      </c>
      <c r="K2685" s="7" t="s">
        <v>2536</v>
      </c>
      <c r="L2685" s="17">
        <f t="shared" si="451"/>
        <v>250.79</v>
      </c>
      <c r="M2685" s="20">
        <f t="shared" si="452"/>
        <v>0.9497587623110969</v>
      </c>
      <c r="N2685" s="6">
        <v>10</v>
      </c>
      <c r="O2685" s="6">
        <v>3190000</v>
      </c>
      <c r="P2685" s="6">
        <v>3420000</v>
      </c>
      <c r="Q2685" s="6">
        <f t="shared" si="453"/>
        <v>230000</v>
      </c>
      <c r="R2685" s="8">
        <f t="shared" si="454"/>
        <v>7.2100313479623826E-2</v>
      </c>
      <c r="S2685" s="6"/>
      <c r="T2685" s="9">
        <f t="shared" si="455"/>
        <v>30380.952380952382</v>
      </c>
      <c r="U2685" s="6">
        <v>32571</v>
      </c>
      <c r="V2685" s="9">
        <f t="shared" si="456"/>
        <v>2190.0476190476184</v>
      </c>
      <c r="W2685" s="8">
        <f t="shared" si="457"/>
        <v>7.2086206896551694E-2</v>
      </c>
      <c r="X2685" s="22">
        <f t="shared" si="458"/>
        <v>28854.575731165707</v>
      </c>
      <c r="Y2685" s="22">
        <f t="shared" si="459"/>
        <v>30934.592647234738</v>
      </c>
      <c r="Z2685" s="22">
        <f t="shared" si="461"/>
        <v>3248132.2279596473</v>
      </c>
      <c r="AA2685" s="10">
        <v>44644</v>
      </c>
      <c r="AB2685" s="6">
        <v>1982</v>
      </c>
      <c r="AC2685" s="6">
        <f t="shared" si="460"/>
        <v>34</v>
      </c>
      <c r="AD2685" s="6" t="s">
        <v>37</v>
      </c>
    </row>
    <row r="2686" spans="1:30" x14ac:dyDescent="0.2">
      <c r="A2686">
        <v>17</v>
      </c>
      <c r="B2686" s="6" t="s">
        <v>1744</v>
      </c>
      <c r="C2686" s="6" t="s">
        <v>22</v>
      </c>
      <c r="D2686" s="6" t="s">
        <v>23</v>
      </c>
      <c r="E2686" s="6" t="s">
        <v>2767</v>
      </c>
      <c r="F2686" s="6" t="s">
        <v>2773</v>
      </c>
      <c r="G2686" s="6">
        <v>77</v>
      </c>
      <c r="H2686" s="6">
        <v>93</v>
      </c>
      <c r="I2686" s="7">
        <v>42475</v>
      </c>
      <c r="J2686" s="7">
        <v>42485</v>
      </c>
      <c r="K2686" s="7" t="s">
        <v>2536</v>
      </c>
      <c r="L2686" s="17">
        <f t="shared" si="451"/>
        <v>250.79</v>
      </c>
      <c r="M2686" s="20">
        <f t="shared" si="452"/>
        <v>0.9497587623110969</v>
      </c>
      <c r="N2686" s="6">
        <v>10</v>
      </c>
      <c r="O2686" s="6">
        <v>2800000</v>
      </c>
      <c r="P2686" s="6">
        <v>2925000</v>
      </c>
      <c r="Q2686" s="6">
        <f t="shared" si="453"/>
        <v>125000</v>
      </c>
      <c r="R2686" s="8">
        <f t="shared" si="454"/>
        <v>4.4642857142857144E-2</v>
      </c>
      <c r="S2686" s="6">
        <v>104673</v>
      </c>
      <c r="T2686" s="9">
        <f t="shared" si="455"/>
        <v>37723.025974025972</v>
      </c>
      <c r="U2686" s="6">
        <v>39346</v>
      </c>
      <c r="V2686" s="9">
        <f t="shared" si="456"/>
        <v>1622.9740259740283</v>
      </c>
      <c r="W2686" s="8">
        <f t="shared" si="457"/>
        <v>4.3023431553224814E-2</v>
      </c>
      <c r="X2686" s="22">
        <f t="shared" si="458"/>
        <v>35827.774459720269</v>
      </c>
      <c r="Y2686" s="22">
        <f t="shared" si="459"/>
        <v>37369.208261892418</v>
      </c>
      <c r="Z2686" s="22">
        <f t="shared" si="461"/>
        <v>2877429.0361657161</v>
      </c>
      <c r="AA2686" s="10">
        <v>6846</v>
      </c>
      <c r="AB2686" s="6">
        <v>1987</v>
      </c>
      <c r="AC2686" s="6">
        <f t="shared" si="460"/>
        <v>29</v>
      </c>
      <c r="AD2686" s="6" t="s">
        <v>295</v>
      </c>
    </row>
    <row r="2687" spans="1:30" x14ac:dyDescent="0.2">
      <c r="A2687">
        <v>17</v>
      </c>
      <c r="B2687" s="6" t="s">
        <v>372</v>
      </c>
      <c r="C2687" s="6" t="s">
        <v>22</v>
      </c>
      <c r="D2687" s="6" t="s">
        <v>23</v>
      </c>
      <c r="E2687" s="6" t="s">
        <v>2767</v>
      </c>
      <c r="F2687" s="6" t="s">
        <v>2773</v>
      </c>
      <c r="G2687" s="6">
        <v>39</v>
      </c>
      <c r="H2687" s="6">
        <v>48</v>
      </c>
      <c r="I2687" s="7">
        <v>42475</v>
      </c>
      <c r="J2687" s="7">
        <v>42485</v>
      </c>
      <c r="K2687" s="7" t="s">
        <v>2536</v>
      </c>
      <c r="L2687" s="17">
        <f t="shared" si="451"/>
        <v>250.79</v>
      </c>
      <c r="M2687" s="20">
        <f t="shared" si="452"/>
        <v>0.9497587623110969</v>
      </c>
      <c r="N2687" s="6">
        <v>10</v>
      </c>
      <c r="O2687" s="6">
        <v>2200000</v>
      </c>
      <c r="P2687" s="6">
        <v>2550000</v>
      </c>
      <c r="Q2687" s="6">
        <f t="shared" si="453"/>
        <v>350000</v>
      </c>
      <c r="R2687" s="8">
        <f t="shared" si="454"/>
        <v>0.15909090909090909</v>
      </c>
      <c r="S2687" s="6">
        <v>22656</v>
      </c>
      <c r="T2687" s="9">
        <f t="shared" si="455"/>
        <v>56991.179487179485</v>
      </c>
      <c r="U2687" s="6">
        <v>65966</v>
      </c>
      <c r="V2687" s="9">
        <f t="shared" si="456"/>
        <v>8974.8205128205154</v>
      </c>
      <c r="W2687" s="8">
        <f t="shared" si="457"/>
        <v>0.1574773604192462</v>
      </c>
      <c r="X2687" s="22">
        <f t="shared" si="458"/>
        <v>54127.872092393161</v>
      </c>
      <c r="Y2687" s="22">
        <f t="shared" si="459"/>
        <v>62651.786514613821</v>
      </c>
      <c r="Z2687" s="22">
        <f t="shared" si="461"/>
        <v>2443419.6740699392</v>
      </c>
      <c r="AA2687" s="10">
        <v>11352</v>
      </c>
      <c r="AB2687" s="6">
        <v>1962</v>
      </c>
      <c r="AC2687" s="6">
        <f t="shared" si="460"/>
        <v>54</v>
      </c>
      <c r="AD2687" s="6" t="s">
        <v>37</v>
      </c>
    </row>
    <row r="2688" spans="1:30" x14ac:dyDescent="0.2">
      <c r="A2688">
        <v>17</v>
      </c>
      <c r="B2688" s="6" t="s">
        <v>1083</v>
      </c>
      <c r="C2688" s="6" t="s">
        <v>22</v>
      </c>
      <c r="D2688" s="6" t="s">
        <v>23</v>
      </c>
      <c r="E2688" s="6" t="s">
        <v>2767</v>
      </c>
      <c r="F2688" s="6" t="s">
        <v>2773</v>
      </c>
      <c r="G2688" s="6">
        <v>58</v>
      </c>
      <c r="H2688" s="6">
        <v>64</v>
      </c>
      <c r="I2688" s="7">
        <v>42475</v>
      </c>
      <c r="J2688" s="7">
        <v>42485</v>
      </c>
      <c r="K2688" s="7" t="s">
        <v>2536</v>
      </c>
      <c r="L2688" s="17">
        <f t="shared" si="451"/>
        <v>250.79</v>
      </c>
      <c r="M2688" s="20">
        <f t="shared" si="452"/>
        <v>0.9497587623110969</v>
      </c>
      <c r="N2688" s="6">
        <v>10</v>
      </c>
      <c r="O2688" s="6">
        <v>2400000</v>
      </c>
      <c r="P2688" s="6">
        <v>2700000</v>
      </c>
      <c r="Q2688" s="6">
        <f t="shared" si="453"/>
        <v>300000</v>
      </c>
      <c r="R2688" s="8">
        <f t="shared" si="454"/>
        <v>0.125</v>
      </c>
      <c r="S2688" s="6"/>
      <c r="T2688" s="9">
        <f t="shared" si="455"/>
        <v>41379.310344827587</v>
      </c>
      <c r="U2688" s="6">
        <v>46552</v>
      </c>
      <c r="V2688" s="9">
        <f t="shared" si="456"/>
        <v>5172.689655172413</v>
      </c>
      <c r="W2688" s="8">
        <f t="shared" si="457"/>
        <v>0.12500666666666665</v>
      </c>
      <c r="X2688" s="22">
        <f t="shared" si="458"/>
        <v>39300.362578390217</v>
      </c>
      <c r="Y2688" s="22">
        <f t="shared" si="459"/>
        <v>44213.16990310618</v>
      </c>
      <c r="Z2688" s="22">
        <f t="shared" si="461"/>
        <v>2564363.8543801582</v>
      </c>
      <c r="AA2688" s="10">
        <v>3368</v>
      </c>
      <c r="AB2688" s="6">
        <v>1959</v>
      </c>
      <c r="AC2688" s="6">
        <f t="shared" si="460"/>
        <v>57</v>
      </c>
      <c r="AD2688" s="6" t="s">
        <v>315</v>
      </c>
    </row>
    <row r="2689" spans="1:30" x14ac:dyDescent="0.2">
      <c r="A2689">
        <v>17</v>
      </c>
      <c r="B2689" s="6" t="s">
        <v>1046</v>
      </c>
      <c r="C2689" s="6" t="s">
        <v>22</v>
      </c>
      <c r="D2689" s="6" t="s">
        <v>23</v>
      </c>
      <c r="E2689" s="6" t="s">
        <v>2767</v>
      </c>
      <c r="F2689" s="6" t="s">
        <v>2773</v>
      </c>
      <c r="G2689" s="6">
        <v>57</v>
      </c>
      <c r="H2689" s="6">
        <v>64</v>
      </c>
      <c r="I2689" s="7">
        <v>42475</v>
      </c>
      <c r="J2689" s="7">
        <v>42485</v>
      </c>
      <c r="K2689" s="7" t="s">
        <v>2536</v>
      </c>
      <c r="L2689" s="17">
        <f t="shared" si="451"/>
        <v>250.79</v>
      </c>
      <c r="M2689" s="20">
        <f t="shared" si="452"/>
        <v>0.9497587623110969</v>
      </c>
      <c r="N2689" s="6">
        <v>10</v>
      </c>
      <c r="O2689" s="6">
        <v>3500000</v>
      </c>
      <c r="P2689" s="6">
        <v>4430000</v>
      </c>
      <c r="Q2689" s="6">
        <f t="shared" si="453"/>
        <v>930000</v>
      </c>
      <c r="R2689" s="8">
        <f t="shared" si="454"/>
        <v>0.26571428571428574</v>
      </c>
      <c r="S2689" s="6"/>
      <c r="T2689" s="9">
        <f t="shared" si="455"/>
        <v>61403.508771929824</v>
      </c>
      <c r="U2689" s="6">
        <v>77719</v>
      </c>
      <c r="V2689" s="9">
        <f t="shared" si="456"/>
        <v>16315.491228070176</v>
      </c>
      <c r="W2689" s="8">
        <f t="shared" si="457"/>
        <v>0.2657094285714286</v>
      </c>
      <c r="X2689" s="22">
        <f t="shared" si="458"/>
        <v>58318.520492786651</v>
      </c>
      <c r="Y2689" s="22">
        <f t="shared" si="459"/>
        <v>73814.301248056145</v>
      </c>
      <c r="Z2689" s="22">
        <f t="shared" si="461"/>
        <v>4207415.1711392002</v>
      </c>
      <c r="AA2689" s="10">
        <v>3266</v>
      </c>
      <c r="AB2689" s="6">
        <v>1932</v>
      </c>
      <c r="AC2689" s="6">
        <f t="shared" si="460"/>
        <v>84</v>
      </c>
      <c r="AD2689" s="6" t="s">
        <v>94</v>
      </c>
    </row>
    <row r="2690" spans="1:30" x14ac:dyDescent="0.2">
      <c r="A2690">
        <v>19</v>
      </c>
      <c r="B2690" s="6" t="s">
        <v>1454</v>
      </c>
      <c r="C2690" s="6" t="s">
        <v>22</v>
      </c>
      <c r="D2690" s="6" t="s">
        <v>23</v>
      </c>
      <c r="E2690" s="6" t="s">
        <v>2767</v>
      </c>
      <c r="F2690" s="6" t="s">
        <v>2773</v>
      </c>
      <c r="G2690" s="6">
        <v>68</v>
      </c>
      <c r="H2690" s="6"/>
      <c r="I2690" s="7">
        <v>42490</v>
      </c>
      <c r="J2690" s="7">
        <v>42500</v>
      </c>
      <c r="K2690" s="7" t="s">
        <v>2537</v>
      </c>
      <c r="L2690" s="17">
        <f t="shared" ref="L2690:L2753" si="462">IF(K2690="Januar",238.19,IF(K2690="Februar",240.59,IF(K2690="Mars",245.99,IF(K2690="April",250.79,IF(K2690="Mai",256.52,IF(K2690="Juni",259.83,IF(K2690="Juli",265.66,IF(K2690="August",272.21,IF(K2690="September",275.91,IF(K2690="Oktober",281.13,IF(K2690="November",284.38,IF(K2690="Desember",287.34,0))))))))))))</f>
        <v>256.52</v>
      </c>
      <c r="M2690" s="20">
        <f t="shared" ref="M2690:M2753" si="463">$L$2/L2690</f>
        <v>0.92854358334632781</v>
      </c>
      <c r="N2690" s="6">
        <v>10</v>
      </c>
      <c r="O2690" s="6">
        <v>3800000</v>
      </c>
      <c r="P2690" s="6">
        <v>4100000</v>
      </c>
      <c r="Q2690" s="6">
        <f t="shared" ref="Q2690:Q2753" si="464">P2690-O2690</f>
        <v>300000</v>
      </c>
      <c r="R2690" s="8">
        <f t="shared" ref="R2690:R2753" si="465">Q2690/O2690</f>
        <v>7.8947368421052627E-2</v>
      </c>
      <c r="S2690" s="6"/>
      <c r="T2690" s="9">
        <f t="shared" ref="T2690:T2753" si="466">(O2690+S2690)/G2690</f>
        <v>55882.352941176468</v>
      </c>
      <c r="U2690" s="6">
        <v>60294</v>
      </c>
      <c r="V2690" s="9">
        <f t="shared" ref="V2690:V2753" si="467">U2690-T2690</f>
        <v>4411.6470588235316</v>
      </c>
      <c r="W2690" s="8">
        <f t="shared" ref="W2690:W2753" si="468">V2690/T2690</f>
        <v>7.8945263157894782E-2</v>
      </c>
      <c r="X2690" s="22">
        <f t="shared" ref="X2690:X2753" si="469">T2690*M2690</f>
        <v>51889.200245824199</v>
      </c>
      <c r="Y2690" s="22">
        <f t="shared" ref="Y2690:Y2753" si="470">U2690*M2690</f>
        <v>55985.606814283492</v>
      </c>
      <c r="Z2690" s="22">
        <f t="shared" si="461"/>
        <v>3807021.2633712776</v>
      </c>
      <c r="AA2690" s="10">
        <v>2788</v>
      </c>
      <c r="AB2690" s="6">
        <v>2006</v>
      </c>
      <c r="AC2690" s="6">
        <f t="shared" ref="AC2690:AC2753" si="471">2016-AB2690</f>
        <v>10</v>
      </c>
      <c r="AD2690" s="6" t="s">
        <v>58</v>
      </c>
    </row>
    <row r="2691" spans="1:30" x14ac:dyDescent="0.2">
      <c r="A2691">
        <v>19</v>
      </c>
      <c r="B2691" s="6" t="s">
        <v>113</v>
      </c>
      <c r="C2691" s="6" t="s">
        <v>22</v>
      </c>
      <c r="D2691" s="6" t="s">
        <v>23</v>
      </c>
      <c r="E2691" s="6" t="s">
        <v>2767</v>
      </c>
      <c r="F2691" s="6" t="s">
        <v>2773</v>
      </c>
      <c r="G2691" s="6">
        <v>27</v>
      </c>
      <c r="H2691" s="6">
        <v>33</v>
      </c>
      <c r="I2691" s="7">
        <v>42490</v>
      </c>
      <c r="J2691" s="7">
        <v>42500</v>
      </c>
      <c r="K2691" s="7" t="s">
        <v>2537</v>
      </c>
      <c r="L2691" s="17">
        <f t="shared" si="462"/>
        <v>256.52</v>
      </c>
      <c r="M2691" s="20">
        <f t="shared" si="463"/>
        <v>0.92854358334632781</v>
      </c>
      <c r="N2691" s="6">
        <v>10</v>
      </c>
      <c r="O2691" s="6">
        <v>1400000</v>
      </c>
      <c r="P2691" s="6">
        <v>1760000</v>
      </c>
      <c r="Q2691" s="6">
        <f t="shared" si="464"/>
        <v>360000</v>
      </c>
      <c r="R2691" s="8">
        <f t="shared" si="465"/>
        <v>0.25714285714285712</v>
      </c>
      <c r="S2691" s="6"/>
      <c r="T2691" s="9">
        <f t="shared" si="466"/>
        <v>51851.851851851854</v>
      </c>
      <c r="U2691" s="6">
        <v>65185</v>
      </c>
      <c r="V2691" s="9">
        <f t="shared" si="467"/>
        <v>13333.148148148146</v>
      </c>
      <c r="W2691" s="8">
        <f t="shared" si="468"/>
        <v>0.25713928571428568</v>
      </c>
      <c r="X2691" s="22">
        <f t="shared" si="469"/>
        <v>48146.70432166144</v>
      </c>
      <c r="Y2691" s="22">
        <f t="shared" si="470"/>
        <v>60527.11348043038</v>
      </c>
      <c r="Z2691" s="22">
        <f t="shared" ref="Z2691:Z2754" si="472">Y2691*G2691</f>
        <v>1634232.0639716203</v>
      </c>
      <c r="AA2691" s="10">
        <v>1014</v>
      </c>
      <c r="AB2691" s="6">
        <v>1955</v>
      </c>
      <c r="AC2691" s="6">
        <f t="shared" si="471"/>
        <v>61</v>
      </c>
      <c r="AD2691" s="6" t="s">
        <v>114</v>
      </c>
    </row>
    <row r="2692" spans="1:30" x14ac:dyDescent="0.2">
      <c r="A2692">
        <v>19</v>
      </c>
      <c r="B2692" s="6" t="s">
        <v>113</v>
      </c>
      <c r="C2692" s="6" t="s">
        <v>22</v>
      </c>
      <c r="D2692" s="6" t="s">
        <v>23</v>
      </c>
      <c r="E2692" s="6" t="s">
        <v>2767</v>
      </c>
      <c r="F2692" s="6" t="s">
        <v>2773</v>
      </c>
      <c r="G2692" s="6">
        <v>65</v>
      </c>
      <c r="H2692" s="6">
        <v>74</v>
      </c>
      <c r="I2692" s="7">
        <v>42490</v>
      </c>
      <c r="J2692" s="7">
        <v>42500</v>
      </c>
      <c r="K2692" s="7" t="s">
        <v>2537</v>
      </c>
      <c r="L2692" s="17">
        <f t="shared" si="462"/>
        <v>256.52</v>
      </c>
      <c r="M2692" s="20">
        <f t="shared" si="463"/>
        <v>0.92854358334632781</v>
      </c>
      <c r="N2692" s="6">
        <v>10</v>
      </c>
      <c r="O2692" s="6">
        <v>3400000</v>
      </c>
      <c r="P2692" s="6">
        <v>6600000</v>
      </c>
      <c r="Q2692" s="6">
        <f t="shared" si="464"/>
        <v>3200000</v>
      </c>
      <c r="R2692" s="8">
        <f t="shared" si="465"/>
        <v>0.94117647058823528</v>
      </c>
      <c r="S2692" s="6"/>
      <c r="T2692" s="9">
        <f t="shared" si="466"/>
        <v>52307.692307692305</v>
      </c>
      <c r="U2692" s="6">
        <v>101538</v>
      </c>
      <c r="V2692" s="9">
        <f t="shared" si="467"/>
        <v>49230.307692307695</v>
      </c>
      <c r="W2692" s="8">
        <f t="shared" si="468"/>
        <v>0.94116764705882361</v>
      </c>
      <c r="X2692" s="22">
        <f t="shared" si="469"/>
        <v>48569.972051961762</v>
      </c>
      <c r="Y2692" s="22">
        <f t="shared" si="470"/>
        <v>94282.458365819431</v>
      </c>
      <c r="Z2692" s="22">
        <f t="shared" si="472"/>
        <v>6128359.793778263</v>
      </c>
      <c r="AA2692" s="10">
        <v>1014</v>
      </c>
      <c r="AB2692" s="6">
        <v>1955</v>
      </c>
      <c r="AC2692" s="6">
        <f t="shared" si="471"/>
        <v>61</v>
      </c>
      <c r="AD2692" s="6" t="s">
        <v>114</v>
      </c>
    </row>
    <row r="2693" spans="1:30" x14ac:dyDescent="0.2">
      <c r="A2693">
        <v>19</v>
      </c>
      <c r="B2693" s="6" t="s">
        <v>1710</v>
      </c>
      <c r="C2693" s="6" t="s">
        <v>22</v>
      </c>
      <c r="D2693" s="6" t="s">
        <v>23</v>
      </c>
      <c r="E2693" s="6" t="s">
        <v>2767</v>
      </c>
      <c r="F2693" s="6" t="s">
        <v>2773</v>
      </c>
      <c r="G2693" s="6">
        <v>76</v>
      </c>
      <c r="H2693" s="6">
        <v>92</v>
      </c>
      <c r="I2693" s="7">
        <v>42491</v>
      </c>
      <c r="J2693" s="7">
        <v>42501</v>
      </c>
      <c r="K2693" s="7" t="s">
        <v>2537</v>
      </c>
      <c r="L2693" s="17">
        <f t="shared" si="462"/>
        <v>256.52</v>
      </c>
      <c r="M2693" s="20">
        <f t="shared" si="463"/>
        <v>0.92854358334632781</v>
      </c>
      <c r="N2693" s="6">
        <v>10</v>
      </c>
      <c r="O2693" s="6">
        <v>2700000</v>
      </c>
      <c r="P2693" s="6">
        <v>2810000</v>
      </c>
      <c r="Q2693" s="6">
        <f t="shared" si="464"/>
        <v>110000</v>
      </c>
      <c r="R2693" s="8">
        <f t="shared" si="465"/>
        <v>4.0740740740740744E-2</v>
      </c>
      <c r="S2693" s="6">
        <v>166979</v>
      </c>
      <c r="T2693" s="9">
        <f t="shared" si="466"/>
        <v>37723.40789473684</v>
      </c>
      <c r="U2693" s="6">
        <v>39171</v>
      </c>
      <c r="V2693" s="9">
        <f t="shared" si="467"/>
        <v>1447.5921052631602</v>
      </c>
      <c r="W2693" s="8">
        <f t="shared" si="468"/>
        <v>3.8373842291834083E-2</v>
      </c>
      <c r="X2693" s="22">
        <f t="shared" si="469"/>
        <v>35027.828342614099</v>
      </c>
      <c r="Y2693" s="22">
        <f t="shared" si="470"/>
        <v>36371.980703259003</v>
      </c>
      <c r="Z2693" s="22">
        <f t="shared" si="472"/>
        <v>2764270.5334476843</v>
      </c>
      <c r="AA2693" s="10">
        <v>19801</v>
      </c>
      <c r="AB2693" s="6">
        <v>1974</v>
      </c>
      <c r="AC2693" s="6">
        <f t="shared" si="471"/>
        <v>42</v>
      </c>
      <c r="AD2693" s="6" t="s">
        <v>130</v>
      </c>
    </row>
    <row r="2694" spans="1:30" x14ac:dyDescent="0.2">
      <c r="A2694">
        <v>20</v>
      </c>
      <c r="B2694" s="6" t="s">
        <v>2226</v>
      </c>
      <c r="C2694" s="6" t="s">
        <v>22</v>
      </c>
      <c r="D2694" s="6" t="s">
        <v>23</v>
      </c>
      <c r="E2694" s="6" t="s">
        <v>2767</v>
      </c>
      <c r="F2694" s="6" t="s">
        <v>2773</v>
      </c>
      <c r="G2694" s="6">
        <v>104</v>
      </c>
      <c r="H2694" s="6">
        <v>117</v>
      </c>
      <c r="I2694" s="7">
        <v>42499</v>
      </c>
      <c r="J2694" s="7">
        <v>42509</v>
      </c>
      <c r="K2694" s="7" t="s">
        <v>2537</v>
      </c>
      <c r="L2694" s="17">
        <f t="shared" si="462"/>
        <v>256.52</v>
      </c>
      <c r="M2694" s="20">
        <f t="shared" si="463"/>
        <v>0.92854358334632781</v>
      </c>
      <c r="N2694" s="6">
        <v>10</v>
      </c>
      <c r="O2694" s="6">
        <v>3200000</v>
      </c>
      <c r="P2694" s="6">
        <v>3450000</v>
      </c>
      <c r="Q2694" s="6">
        <f t="shared" si="464"/>
        <v>250000</v>
      </c>
      <c r="R2694" s="8">
        <f t="shared" si="465"/>
        <v>7.8125E-2</v>
      </c>
      <c r="S2694" s="6">
        <v>7786</v>
      </c>
      <c r="T2694" s="9">
        <f t="shared" si="466"/>
        <v>30844.096153846152</v>
      </c>
      <c r="U2694" s="6">
        <v>33248</v>
      </c>
      <c r="V2694" s="9">
        <f t="shared" si="467"/>
        <v>2403.9038461538476</v>
      </c>
      <c r="W2694" s="8">
        <f t="shared" si="468"/>
        <v>7.7937243943330431E-2</v>
      </c>
      <c r="X2694" s="22">
        <f t="shared" si="469"/>
        <v>28640.087567770996</v>
      </c>
      <c r="Y2694" s="22">
        <f t="shared" si="470"/>
        <v>30872.217059098708</v>
      </c>
      <c r="Z2694" s="22">
        <f t="shared" si="472"/>
        <v>3210710.5741462656</v>
      </c>
      <c r="AA2694" s="10">
        <v>3717</v>
      </c>
      <c r="AB2694" s="6">
        <v>2006</v>
      </c>
      <c r="AC2694" s="6">
        <f t="shared" si="471"/>
        <v>10</v>
      </c>
      <c r="AD2694" s="6" t="s">
        <v>37</v>
      </c>
    </row>
    <row r="2695" spans="1:30" x14ac:dyDescent="0.2">
      <c r="A2695">
        <v>21</v>
      </c>
      <c r="B2695" s="6" t="s">
        <v>743</v>
      </c>
      <c r="C2695" s="6" t="s">
        <v>22</v>
      </c>
      <c r="D2695" s="6" t="s">
        <v>23</v>
      </c>
      <c r="E2695" s="6" t="s">
        <v>2767</v>
      </c>
      <c r="F2695" s="6" t="s">
        <v>2773</v>
      </c>
      <c r="G2695" s="6">
        <v>50</v>
      </c>
      <c r="H2695" s="6">
        <v>59</v>
      </c>
      <c r="I2695" s="7">
        <v>42503</v>
      </c>
      <c r="J2695" s="7">
        <v>42513</v>
      </c>
      <c r="K2695" s="7" t="s">
        <v>2537</v>
      </c>
      <c r="L2695" s="17">
        <f t="shared" si="462"/>
        <v>256.52</v>
      </c>
      <c r="M2695" s="20">
        <f t="shared" si="463"/>
        <v>0.92854358334632781</v>
      </c>
      <c r="N2695" s="6">
        <v>10</v>
      </c>
      <c r="O2695" s="6">
        <v>2250000</v>
      </c>
      <c r="P2695" s="6">
        <v>2600000</v>
      </c>
      <c r="Q2695" s="6">
        <f t="shared" si="464"/>
        <v>350000</v>
      </c>
      <c r="R2695" s="8">
        <f t="shared" si="465"/>
        <v>0.15555555555555556</v>
      </c>
      <c r="S2695" s="6">
        <v>169408</v>
      </c>
      <c r="T2695" s="9">
        <f t="shared" si="466"/>
        <v>48388.160000000003</v>
      </c>
      <c r="U2695" s="6">
        <v>55388</v>
      </c>
      <c r="V2695" s="9">
        <f t="shared" si="467"/>
        <v>6999.8399999999965</v>
      </c>
      <c r="W2695" s="8">
        <f t="shared" si="468"/>
        <v>0.14466018133361541</v>
      </c>
      <c r="X2695" s="22">
        <f t="shared" si="469"/>
        <v>44930.515477935449</v>
      </c>
      <c r="Y2695" s="22">
        <f t="shared" si="470"/>
        <v>51430.171994386401</v>
      </c>
      <c r="Z2695" s="22">
        <f t="shared" si="472"/>
        <v>2571508.59971932</v>
      </c>
      <c r="AA2695" s="10">
        <v>36152</v>
      </c>
      <c r="AB2695" s="6">
        <v>1986</v>
      </c>
      <c r="AC2695" s="6">
        <f t="shared" si="471"/>
        <v>30</v>
      </c>
      <c r="AD2695" s="6" t="s">
        <v>719</v>
      </c>
    </row>
    <row r="2696" spans="1:30" x14ac:dyDescent="0.2">
      <c r="A2696">
        <v>21</v>
      </c>
      <c r="B2696" s="6" t="s">
        <v>1900</v>
      </c>
      <c r="C2696" s="6" t="s">
        <v>22</v>
      </c>
      <c r="D2696" s="6" t="s">
        <v>23</v>
      </c>
      <c r="E2696" s="6" t="s">
        <v>2767</v>
      </c>
      <c r="F2696" s="6" t="s">
        <v>2773</v>
      </c>
      <c r="G2696" s="6">
        <v>82</v>
      </c>
      <c r="H2696" s="6">
        <v>100</v>
      </c>
      <c r="I2696" s="7">
        <v>42503</v>
      </c>
      <c r="J2696" s="7">
        <v>42513</v>
      </c>
      <c r="K2696" s="7" t="s">
        <v>2537</v>
      </c>
      <c r="L2696" s="17">
        <f t="shared" si="462"/>
        <v>256.52</v>
      </c>
      <c r="M2696" s="20">
        <f t="shared" si="463"/>
        <v>0.92854358334632781</v>
      </c>
      <c r="N2696" s="6">
        <v>10</v>
      </c>
      <c r="O2696" s="6">
        <v>2950000</v>
      </c>
      <c r="P2696" s="6">
        <v>3300000</v>
      </c>
      <c r="Q2696" s="6">
        <f t="shared" si="464"/>
        <v>350000</v>
      </c>
      <c r="R2696" s="8">
        <f t="shared" si="465"/>
        <v>0.11864406779661017</v>
      </c>
      <c r="S2696" s="6">
        <v>166981</v>
      </c>
      <c r="T2696" s="9">
        <f t="shared" si="466"/>
        <v>38011.963414634149</v>
      </c>
      <c r="U2696" s="6">
        <v>42280</v>
      </c>
      <c r="V2696" s="9">
        <f t="shared" si="467"/>
        <v>4268.0365853658514</v>
      </c>
      <c r="W2696" s="8">
        <f t="shared" si="468"/>
        <v>0.11228140306277125</v>
      </c>
      <c r="X2696" s="22">
        <f t="shared" si="469"/>
        <v>35295.764719053906</v>
      </c>
      <c r="Y2696" s="22">
        <f t="shared" si="470"/>
        <v>39258.822703882739</v>
      </c>
      <c r="Z2696" s="22">
        <f t="shared" si="472"/>
        <v>3219223.4617183846</v>
      </c>
      <c r="AA2696" s="10">
        <v>19809</v>
      </c>
      <c r="AB2696" s="6">
        <v>1983</v>
      </c>
      <c r="AC2696" s="6">
        <f t="shared" si="471"/>
        <v>33</v>
      </c>
      <c r="AD2696" s="6" t="s">
        <v>719</v>
      </c>
    </row>
    <row r="2697" spans="1:30" x14ac:dyDescent="0.2">
      <c r="A2697">
        <v>21</v>
      </c>
      <c r="B2697" s="6" t="s">
        <v>2236</v>
      </c>
      <c r="C2697" s="6" t="s">
        <v>22</v>
      </c>
      <c r="D2697" s="6" t="s">
        <v>23</v>
      </c>
      <c r="E2697" s="6" t="s">
        <v>2767</v>
      </c>
      <c r="F2697" s="6" t="s">
        <v>2773</v>
      </c>
      <c r="G2697" s="6">
        <v>106</v>
      </c>
      <c r="H2697" s="6">
        <v>122</v>
      </c>
      <c r="I2697" s="7">
        <v>42504</v>
      </c>
      <c r="J2697" s="7">
        <v>42514</v>
      </c>
      <c r="K2697" s="7" t="s">
        <v>2537</v>
      </c>
      <c r="L2697" s="17">
        <f t="shared" si="462"/>
        <v>256.52</v>
      </c>
      <c r="M2697" s="20">
        <f t="shared" si="463"/>
        <v>0.92854358334632781</v>
      </c>
      <c r="N2697" s="6">
        <v>10</v>
      </c>
      <c r="O2697" s="6">
        <v>6000000</v>
      </c>
      <c r="P2697" s="6">
        <v>5950000</v>
      </c>
      <c r="Q2697" s="6">
        <f t="shared" si="464"/>
        <v>-50000</v>
      </c>
      <c r="R2697" s="8">
        <f t="shared" si="465"/>
        <v>-8.3333333333333332E-3</v>
      </c>
      <c r="S2697" s="6"/>
      <c r="T2697" s="9">
        <f t="shared" si="466"/>
        <v>56603.773584905663</v>
      </c>
      <c r="U2697" s="6">
        <v>56132</v>
      </c>
      <c r="V2697" s="9">
        <f t="shared" si="467"/>
        <v>-471.77358490566257</v>
      </c>
      <c r="W2697" s="8">
        <f t="shared" si="468"/>
        <v>-8.3346666666667055E-3</v>
      </c>
      <c r="X2697" s="22">
        <f t="shared" si="469"/>
        <v>52559.070755452522</v>
      </c>
      <c r="Y2697" s="22">
        <f t="shared" si="470"/>
        <v>52121.008420396072</v>
      </c>
      <c r="Z2697" s="22">
        <f t="shared" si="472"/>
        <v>5524826.8925619833</v>
      </c>
      <c r="AA2697" s="10">
        <v>9920</v>
      </c>
      <c r="AB2697" s="6">
        <v>2000</v>
      </c>
      <c r="AC2697" s="6">
        <f t="shared" si="471"/>
        <v>16</v>
      </c>
      <c r="AD2697" s="6" t="s">
        <v>94</v>
      </c>
    </row>
    <row r="2698" spans="1:30" x14ac:dyDescent="0.2">
      <c r="A2698">
        <v>21</v>
      </c>
      <c r="B2698" s="6" t="s">
        <v>2031</v>
      </c>
      <c r="C2698" s="6" t="s">
        <v>22</v>
      </c>
      <c r="D2698" s="6" t="s">
        <v>23</v>
      </c>
      <c r="E2698" s="6" t="s">
        <v>2767</v>
      </c>
      <c r="F2698" s="6" t="s">
        <v>2773</v>
      </c>
      <c r="G2698" s="6">
        <v>89</v>
      </c>
      <c r="H2698" s="6">
        <v>100</v>
      </c>
      <c r="I2698" s="7">
        <v>42504</v>
      </c>
      <c r="J2698" s="7">
        <v>42514</v>
      </c>
      <c r="K2698" s="7" t="s">
        <v>2537</v>
      </c>
      <c r="L2698" s="17">
        <f t="shared" si="462"/>
        <v>256.52</v>
      </c>
      <c r="M2698" s="20">
        <f t="shared" si="463"/>
        <v>0.92854358334632781</v>
      </c>
      <c r="N2698" s="6">
        <v>10</v>
      </c>
      <c r="O2698" s="6">
        <v>3600000</v>
      </c>
      <c r="P2698" s="6">
        <v>4000000</v>
      </c>
      <c r="Q2698" s="6">
        <f t="shared" si="464"/>
        <v>400000</v>
      </c>
      <c r="R2698" s="8">
        <f t="shared" si="465"/>
        <v>0.1111111111111111</v>
      </c>
      <c r="S2698" s="6">
        <v>27698</v>
      </c>
      <c r="T2698" s="9">
        <f t="shared" si="466"/>
        <v>40760.651685393255</v>
      </c>
      <c r="U2698" s="6">
        <v>45255</v>
      </c>
      <c r="V2698" s="9">
        <f t="shared" si="467"/>
        <v>4494.3483146067447</v>
      </c>
      <c r="W2698" s="8">
        <f t="shared" si="468"/>
        <v>0.11026193470349525</v>
      </c>
      <c r="X2698" s="22">
        <f t="shared" si="469"/>
        <v>37848.04157548659</v>
      </c>
      <c r="Y2698" s="22">
        <f t="shared" si="470"/>
        <v>42021.239864338066</v>
      </c>
      <c r="Z2698" s="22">
        <f t="shared" si="472"/>
        <v>3739890.3479260877</v>
      </c>
      <c r="AA2698" s="10">
        <v>14168</v>
      </c>
      <c r="AB2698" s="6">
        <v>1994</v>
      </c>
      <c r="AC2698" s="6">
        <f t="shared" si="471"/>
        <v>22</v>
      </c>
      <c r="AD2698" s="6" t="s">
        <v>251</v>
      </c>
    </row>
    <row r="2699" spans="1:30" x14ac:dyDescent="0.2">
      <c r="A2699">
        <v>21</v>
      </c>
      <c r="B2699" s="6" t="s">
        <v>1715</v>
      </c>
      <c r="C2699" s="6" t="s">
        <v>22</v>
      </c>
      <c r="D2699" s="6" t="s">
        <v>23</v>
      </c>
      <c r="E2699" s="6" t="s">
        <v>2767</v>
      </c>
      <c r="F2699" s="6" t="s">
        <v>2773</v>
      </c>
      <c r="G2699" s="6">
        <v>76</v>
      </c>
      <c r="H2699" s="6">
        <v>83</v>
      </c>
      <c r="I2699" s="7">
        <v>42504</v>
      </c>
      <c r="J2699" s="7">
        <v>42514</v>
      </c>
      <c r="K2699" s="7" t="s">
        <v>2537</v>
      </c>
      <c r="L2699" s="17">
        <f t="shared" si="462"/>
        <v>256.52</v>
      </c>
      <c r="M2699" s="20">
        <f t="shared" si="463"/>
        <v>0.92854358334632781</v>
      </c>
      <c r="N2699" s="6">
        <v>10</v>
      </c>
      <c r="O2699" s="6">
        <v>2500000</v>
      </c>
      <c r="P2699" s="6">
        <v>2760000</v>
      </c>
      <c r="Q2699" s="6">
        <f t="shared" si="464"/>
        <v>260000</v>
      </c>
      <c r="R2699" s="8">
        <f t="shared" si="465"/>
        <v>0.104</v>
      </c>
      <c r="S2699" s="6">
        <v>9143</v>
      </c>
      <c r="T2699" s="9">
        <f t="shared" si="466"/>
        <v>33015.039473684214</v>
      </c>
      <c r="U2699" s="6">
        <v>36436</v>
      </c>
      <c r="V2699" s="9">
        <f t="shared" si="467"/>
        <v>3420.9605263157864</v>
      </c>
      <c r="W2699" s="8">
        <f t="shared" si="468"/>
        <v>0.10361824734580681</v>
      </c>
      <c r="X2699" s="22">
        <f t="shared" si="469"/>
        <v>30655.903057215201</v>
      </c>
      <c r="Y2699" s="22">
        <f t="shared" si="470"/>
        <v>33832.4140028068</v>
      </c>
      <c r="Z2699" s="22">
        <f t="shared" si="472"/>
        <v>2571263.4642133168</v>
      </c>
      <c r="AA2699" s="10">
        <v>16626</v>
      </c>
      <c r="AB2699" s="6">
        <v>1987</v>
      </c>
      <c r="AC2699" s="6">
        <f t="shared" si="471"/>
        <v>29</v>
      </c>
      <c r="AD2699" s="6" t="s">
        <v>37</v>
      </c>
    </row>
    <row r="2700" spans="1:30" x14ac:dyDescent="0.2">
      <c r="A2700">
        <v>21</v>
      </c>
      <c r="B2700" s="6" t="s">
        <v>968</v>
      </c>
      <c r="C2700" s="6" t="s">
        <v>22</v>
      </c>
      <c r="D2700" s="6" t="s">
        <v>23</v>
      </c>
      <c r="E2700" s="6" t="s">
        <v>2767</v>
      </c>
      <c r="F2700" s="6" t="s">
        <v>2773</v>
      </c>
      <c r="G2700" s="6">
        <v>55</v>
      </c>
      <c r="H2700" s="6">
        <v>69</v>
      </c>
      <c r="I2700" s="7">
        <v>42504</v>
      </c>
      <c r="J2700" s="7">
        <v>42514</v>
      </c>
      <c r="K2700" s="7" t="s">
        <v>2537</v>
      </c>
      <c r="L2700" s="17">
        <f t="shared" si="462"/>
        <v>256.52</v>
      </c>
      <c r="M2700" s="20">
        <f t="shared" si="463"/>
        <v>0.92854358334632781</v>
      </c>
      <c r="N2700" s="6">
        <v>10</v>
      </c>
      <c r="O2700" s="6">
        <v>2300000</v>
      </c>
      <c r="P2700" s="6">
        <v>2300000</v>
      </c>
      <c r="Q2700" s="6">
        <f t="shared" si="464"/>
        <v>0</v>
      </c>
      <c r="R2700" s="8">
        <f t="shared" si="465"/>
        <v>0</v>
      </c>
      <c r="S2700" s="6">
        <v>167000</v>
      </c>
      <c r="T2700" s="9">
        <f t="shared" si="466"/>
        <v>44854.545454545456</v>
      </c>
      <c r="U2700" s="6">
        <v>44855</v>
      </c>
      <c r="V2700" s="9">
        <f t="shared" si="467"/>
        <v>0.45454545454413164</v>
      </c>
      <c r="W2700" s="8">
        <f t="shared" si="468"/>
        <v>1.0133765707307353E-5</v>
      </c>
      <c r="X2700" s="22">
        <f t="shared" si="469"/>
        <v>41649.400365734378</v>
      </c>
      <c r="Y2700" s="22">
        <f t="shared" si="470"/>
        <v>41649.822430999535</v>
      </c>
      <c r="Z2700" s="22">
        <f t="shared" si="472"/>
        <v>2290740.2337049744</v>
      </c>
      <c r="AA2700" s="10">
        <v>19801</v>
      </c>
      <c r="AB2700" s="6">
        <v>1974</v>
      </c>
      <c r="AC2700" s="6">
        <f t="shared" si="471"/>
        <v>42</v>
      </c>
      <c r="AD2700" s="6" t="s">
        <v>969</v>
      </c>
    </row>
    <row r="2701" spans="1:30" x14ac:dyDescent="0.2">
      <c r="A2701">
        <v>21</v>
      </c>
      <c r="B2701" s="6" t="s">
        <v>1591</v>
      </c>
      <c r="C2701" s="6" t="s">
        <v>22</v>
      </c>
      <c r="D2701" s="6" t="s">
        <v>23</v>
      </c>
      <c r="E2701" s="6" t="s">
        <v>2767</v>
      </c>
      <c r="F2701" s="6" t="s">
        <v>2773</v>
      </c>
      <c r="G2701" s="6">
        <v>72</v>
      </c>
      <c r="H2701" s="6">
        <v>80</v>
      </c>
      <c r="I2701" s="7">
        <v>42504</v>
      </c>
      <c r="J2701" s="7">
        <v>42514</v>
      </c>
      <c r="K2701" s="7" t="s">
        <v>2537</v>
      </c>
      <c r="L2701" s="17">
        <f t="shared" si="462"/>
        <v>256.52</v>
      </c>
      <c r="M2701" s="20">
        <f t="shared" si="463"/>
        <v>0.92854358334632781</v>
      </c>
      <c r="N2701" s="6">
        <v>10</v>
      </c>
      <c r="O2701" s="6">
        <v>2690000</v>
      </c>
      <c r="P2701" s="6">
        <v>3010000</v>
      </c>
      <c r="Q2701" s="6">
        <f t="shared" si="464"/>
        <v>320000</v>
      </c>
      <c r="R2701" s="8">
        <f t="shared" si="465"/>
        <v>0.11895910780669144</v>
      </c>
      <c r="S2701" s="6">
        <v>35878</v>
      </c>
      <c r="T2701" s="9">
        <f t="shared" si="466"/>
        <v>37859.416666666664</v>
      </c>
      <c r="U2701" s="6">
        <v>42304</v>
      </c>
      <c r="V2701" s="9">
        <f t="shared" si="467"/>
        <v>4444.5833333333358</v>
      </c>
      <c r="W2701" s="8">
        <f t="shared" si="468"/>
        <v>0.11739703684464242</v>
      </c>
      <c r="X2701" s="22">
        <f t="shared" si="469"/>
        <v>35154.118415068348</v>
      </c>
      <c r="Y2701" s="22">
        <f t="shared" si="470"/>
        <v>39281.107749883049</v>
      </c>
      <c r="Z2701" s="22">
        <f t="shared" si="472"/>
        <v>2828239.7579915794</v>
      </c>
      <c r="AA2701" s="10">
        <v>11355</v>
      </c>
      <c r="AB2701" s="6">
        <v>1965</v>
      </c>
      <c r="AC2701" s="6">
        <f t="shared" si="471"/>
        <v>51</v>
      </c>
      <c r="AD2701" s="6" t="s">
        <v>37</v>
      </c>
    </row>
    <row r="2702" spans="1:30" x14ac:dyDescent="0.2">
      <c r="A2702">
        <v>21</v>
      </c>
      <c r="B2702" s="6" t="s">
        <v>1354</v>
      </c>
      <c r="C2702" s="6" t="s">
        <v>22</v>
      </c>
      <c r="D2702" s="6" t="s">
        <v>23</v>
      </c>
      <c r="E2702" s="6" t="s">
        <v>2767</v>
      </c>
      <c r="F2702" s="6" t="s">
        <v>2773</v>
      </c>
      <c r="G2702" s="6">
        <v>66</v>
      </c>
      <c r="H2702" s="6">
        <v>74</v>
      </c>
      <c r="I2702" s="7">
        <v>42504</v>
      </c>
      <c r="J2702" s="7">
        <v>42514</v>
      </c>
      <c r="K2702" s="7" t="s">
        <v>2537</v>
      </c>
      <c r="L2702" s="17">
        <f t="shared" si="462"/>
        <v>256.52</v>
      </c>
      <c r="M2702" s="20">
        <f t="shared" si="463"/>
        <v>0.92854358334632781</v>
      </c>
      <c r="N2702" s="6">
        <v>10</v>
      </c>
      <c r="O2702" s="6">
        <v>2900000</v>
      </c>
      <c r="P2702" s="6">
        <v>3550000</v>
      </c>
      <c r="Q2702" s="6">
        <f t="shared" si="464"/>
        <v>650000</v>
      </c>
      <c r="R2702" s="8">
        <f t="shared" si="465"/>
        <v>0.22413793103448276</v>
      </c>
      <c r="S2702" s="6"/>
      <c r="T2702" s="9">
        <f t="shared" si="466"/>
        <v>43939.393939393936</v>
      </c>
      <c r="U2702" s="6">
        <v>53788</v>
      </c>
      <c r="V2702" s="9">
        <f t="shared" si="467"/>
        <v>9848.6060606060637</v>
      </c>
      <c r="W2702" s="8">
        <f t="shared" si="468"/>
        <v>0.2241406896551725</v>
      </c>
      <c r="X2702" s="22">
        <f t="shared" si="469"/>
        <v>40799.642298550767</v>
      </c>
      <c r="Y2702" s="22">
        <f t="shared" si="470"/>
        <v>49944.502261032278</v>
      </c>
      <c r="Z2702" s="22">
        <f t="shared" si="472"/>
        <v>3296337.1492281305</v>
      </c>
      <c r="AA2702" s="6">
        <v>594</v>
      </c>
      <c r="AB2702" s="6">
        <v>1962</v>
      </c>
      <c r="AC2702" s="6">
        <f t="shared" si="471"/>
        <v>54</v>
      </c>
      <c r="AD2702" s="6" t="s">
        <v>37</v>
      </c>
    </row>
    <row r="2703" spans="1:30" x14ac:dyDescent="0.2">
      <c r="A2703">
        <v>22</v>
      </c>
      <c r="B2703" s="6" t="s">
        <v>579</v>
      </c>
      <c r="C2703" s="6" t="s">
        <v>22</v>
      </c>
      <c r="D2703" s="6" t="s">
        <v>23</v>
      </c>
      <c r="E2703" s="6" t="s">
        <v>2767</v>
      </c>
      <c r="F2703" s="6" t="s">
        <v>2773</v>
      </c>
      <c r="G2703" s="6">
        <v>46</v>
      </c>
      <c r="H2703" s="6">
        <v>51</v>
      </c>
      <c r="I2703" s="7">
        <v>42510</v>
      </c>
      <c r="J2703" s="7">
        <v>42520</v>
      </c>
      <c r="K2703" s="7" t="s">
        <v>2537</v>
      </c>
      <c r="L2703" s="17">
        <f t="shared" si="462"/>
        <v>256.52</v>
      </c>
      <c r="M2703" s="20">
        <f t="shared" si="463"/>
        <v>0.92854358334632781</v>
      </c>
      <c r="N2703" s="6">
        <v>10</v>
      </c>
      <c r="O2703" s="6">
        <v>2350000</v>
      </c>
      <c r="P2703" s="6">
        <v>2350000</v>
      </c>
      <c r="Q2703" s="6">
        <f t="shared" si="464"/>
        <v>0</v>
      </c>
      <c r="R2703" s="8">
        <f t="shared" si="465"/>
        <v>0</v>
      </c>
      <c r="S2703" s="6">
        <v>7174</v>
      </c>
      <c r="T2703" s="9">
        <f t="shared" si="466"/>
        <v>51242.913043478264</v>
      </c>
      <c r="U2703" s="6">
        <v>51243</v>
      </c>
      <c r="V2703" s="9">
        <f t="shared" si="467"/>
        <v>8.6956521736283321E-2</v>
      </c>
      <c r="W2703" s="8">
        <f t="shared" si="468"/>
        <v>1.6969472766410254E-6</v>
      </c>
      <c r="X2703" s="22">
        <f t="shared" si="469"/>
        <v>47581.27809849559</v>
      </c>
      <c r="Y2703" s="22">
        <f t="shared" si="470"/>
        <v>47581.358841415873</v>
      </c>
      <c r="Z2703" s="22">
        <f t="shared" si="472"/>
        <v>2188742.50670513</v>
      </c>
      <c r="AA2703" s="10">
        <v>4219</v>
      </c>
      <c r="AB2703" s="6">
        <v>2007</v>
      </c>
      <c r="AC2703" s="6">
        <f t="shared" si="471"/>
        <v>9</v>
      </c>
      <c r="AD2703" s="6" t="s">
        <v>37</v>
      </c>
    </row>
    <row r="2704" spans="1:30" x14ac:dyDescent="0.2">
      <c r="A2704">
        <v>22</v>
      </c>
      <c r="B2704" s="6" t="s">
        <v>1990</v>
      </c>
      <c r="C2704" s="6" t="s">
        <v>22</v>
      </c>
      <c r="D2704" s="6" t="s">
        <v>23</v>
      </c>
      <c r="E2704" s="6" t="s">
        <v>2767</v>
      </c>
      <c r="F2704" s="6" t="s">
        <v>2773</v>
      </c>
      <c r="G2704" s="6">
        <v>86</v>
      </c>
      <c r="H2704" s="6">
        <v>96</v>
      </c>
      <c r="I2704" s="7">
        <v>42511</v>
      </c>
      <c r="J2704" s="7">
        <v>42521</v>
      </c>
      <c r="K2704" s="7" t="s">
        <v>2537</v>
      </c>
      <c r="L2704" s="17">
        <f t="shared" si="462"/>
        <v>256.52</v>
      </c>
      <c r="M2704" s="20">
        <f t="shared" si="463"/>
        <v>0.92854358334632781</v>
      </c>
      <c r="N2704" s="6">
        <v>10</v>
      </c>
      <c r="O2704" s="6">
        <v>2750000</v>
      </c>
      <c r="P2704" s="6">
        <v>3350000</v>
      </c>
      <c r="Q2704" s="6">
        <f t="shared" si="464"/>
        <v>600000</v>
      </c>
      <c r="R2704" s="8">
        <f t="shared" si="465"/>
        <v>0.21818181818181817</v>
      </c>
      <c r="S2704" s="6"/>
      <c r="T2704" s="9">
        <f t="shared" si="466"/>
        <v>31976.744186046511</v>
      </c>
      <c r="U2704" s="6">
        <v>38953</v>
      </c>
      <c r="V2704" s="9">
        <f t="shared" si="467"/>
        <v>6976.2558139534885</v>
      </c>
      <c r="W2704" s="8">
        <f t="shared" si="468"/>
        <v>0.21816654545454547</v>
      </c>
      <c r="X2704" s="22">
        <f t="shared" si="469"/>
        <v>29691.800630260481</v>
      </c>
      <c r="Y2704" s="22">
        <f t="shared" si="470"/>
        <v>36169.558202089509</v>
      </c>
      <c r="Z2704" s="22">
        <f t="shared" si="472"/>
        <v>3110582.0053796978</v>
      </c>
      <c r="AA2704" s="10">
        <v>44644</v>
      </c>
      <c r="AB2704" s="6">
        <v>1983</v>
      </c>
      <c r="AC2704" s="6">
        <f t="shared" si="471"/>
        <v>33</v>
      </c>
      <c r="AD2704" s="6" t="s">
        <v>37</v>
      </c>
    </row>
    <row r="2705" spans="1:30" x14ac:dyDescent="0.2">
      <c r="A2705">
        <v>22</v>
      </c>
      <c r="B2705" s="6" t="s">
        <v>2251</v>
      </c>
      <c r="C2705" s="6" t="s">
        <v>22</v>
      </c>
      <c r="D2705" s="6" t="s">
        <v>23</v>
      </c>
      <c r="E2705" s="6" t="s">
        <v>2767</v>
      </c>
      <c r="F2705" s="6" t="s">
        <v>2773</v>
      </c>
      <c r="G2705" s="6">
        <v>106</v>
      </c>
      <c r="H2705" s="6">
        <v>115</v>
      </c>
      <c r="I2705" s="7">
        <v>42511</v>
      </c>
      <c r="J2705" s="7">
        <v>42521</v>
      </c>
      <c r="K2705" s="7" t="s">
        <v>2537</v>
      </c>
      <c r="L2705" s="17">
        <f t="shared" si="462"/>
        <v>256.52</v>
      </c>
      <c r="M2705" s="20">
        <f t="shared" si="463"/>
        <v>0.92854358334632781</v>
      </c>
      <c r="N2705" s="6">
        <v>10</v>
      </c>
      <c r="O2705" s="6">
        <v>5500000</v>
      </c>
      <c r="P2705" s="6">
        <v>5750000</v>
      </c>
      <c r="Q2705" s="6">
        <f t="shared" si="464"/>
        <v>250000</v>
      </c>
      <c r="R2705" s="8">
        <f t="shared" si="465"/>
        <v>4.5454545454545456E-2</v>
      </c>
      <c r="S2705" s="6"/>
      <c r="T2705" s="9">
        <f t="shared" si="466"/>
        <v>51886.792452830188</v>
      </c>
      <c r="U2705" s="6">
        <v>54245</v>
      </c>
      <c r="V2705" s="9">
        <f t="shared" si="467"/>
        <v>2358.2075471698117</v>
      </c>
      <c r="W2705" s="8">
        <f t="shared" si="468"/>
        <v>4.5449090909090918E-2</v>
      </c>
      <c r="X2705" s="22">
        <f t="shared" si="469"/>
        <v>48179.148192498142</v>
      </c>
      <c r="Y2705" s="22">
        <f t="shared" si="470"/>
        <v>50368.84667862155</v>
      </c>
      <c r="Z2705" s="22">
        <f t="shared" si="472"/>
        <v>5339097.7479338842</v>
      </c>
      <c r="AA2705" s="6">
        <v>734</v>
      </c>
      <c r="AB2705" s="6">
        <v>1973</v>
      </c>
      <c r="AC2705" s="6">
        <f t="shared" si="471"/>
        <v>43</v>
      </c>
      <c r="AD2705" s="6" t="s">
        <v>96</v>
      </c>
    </row>
    <row r="2706" spans="1:30" x14ac:dyDescent="0.2">
      <c r="A2706">
        <v>22</v>
      </c>
      <c r="B2706" s="6" t="s">
        <v>439</v>
      </c>
      <c r="C2706" s="6" t="s">
        <v>22</v>
      </c>
      <c r="D2706" s="6" t="s">
        <v>23</v>
      </c>
      <c r="E2706" s="6" t="s">
        <v>2767</v>
      </c>
      <c r="F2706" s="6" t="s">
        <v>2773</v>
      </c>
      <c r="G2706" s="6">
        <v>71</v>
      </c>
      <c r="H2706" s="6">
        <v>78</v>
      </c>
      <c r="I2706" s="7">
        <v>42511</v>
      </c>
      <c r="J2706" s="7">
        <v>42521</v>
      </c>
      <c r="K2706" s="7" t="s">
        <v>2537</v>
      </c>
      <c r="L2706" s="17">
        <f t="shared" si="462"/>
        <v>256.52</v>
      </c>
      <c r="M2706" s="20">
        <f t="shared" si="463"/>
        <v>0.92854358334632781</v>
      </c>
      <c r="N2706" s="6">
        <v>10</v>
      </c>
      <c r="O2706" s="6">
        <v>2650000</v>
      </c>
      <c r="P2706" s="6">
        <v>3720000</v>
      </c>
      <c r="Q2706" s="6">
        <f t="shared" si="464"/>
        <v>1070000</v>
      </c>
      <c r="R2706" s="8">
        <f t="shared" si="465"/>
        <v>0.4037735849056604</v>
      </c>
      <c r="S2706" s="6">
        <v>71868</v>
      </c>
      <c r="T2706" s="9">
        <f t="shared" si="466"/>
        <v>38336.169014084509</v>
      </c>
      <c r="U2706" s="6">
        <v>53407</v>
      </c>
      <c r="V2706" s="9">
        <f t="shared" si="467"/>
        <v>15070.830985915491</v>
      </c>
      <c r="W2706" s="8">
        <f t="shared" si="468"/>
        <v>0.39312303168265317</v>
      </c>
      <c r="X2706" s="22">
        <f t="shared" si="469"/>
        <v>35596.80374810849</v>
      </c>
      <c r="Y2706" s="22">
        <f t="shared" si="470"/>
        <v>49590.727155777327</v>
      </c>
      <c r="Z2706" s="22">
        <f t="shared" si="472"/>
        <v>3520941.6280601905</v>
      </c>
      <c r="AA2706" s="10">
        <v>2935</v>
      </c>
      <c r="AB2706" s="6">
        <v>1967</v>
      </c>
      <c r="AC2706" s="6">
        <f t="shared" si="471"/>
        <v>49</v>
      </c>
      <c r="AD2706" s="6" t="s">
        <v>37</v>
      </c>
    </row>
    <row r="2707" spans="1:30" x14ac:dyDescent="0.2">
      <c r="A2707">
        <v>22</v>
      </c>
      <c r="B2707" s="6" t="s">
        <v>397</v>
      </c>
      <c r="C2707" s="6" t="s">
        <v>22</v>
      </c>
      <c r="D2707" s="6" t="s">
        <v>23</v>
      </c>
      <c r="E2707" s="6" t="s">
        <v>2767</v>
      </c>
      <c r="F2707" s="6" t="s">
        <v>2773</v>
      </c>
      <c r="G2707" s="6">
        <v>40</v>
      </c>
      <c r="H2707" s="6">
        <v>45</v>
      </c>
      <c r="I2707" s="7">
        <v>42511</v>
      </c>
      <c r="J2707" s="7">
        <v>42521</v>
      </c>
      <c r="K2707" s="7" t="s">
        <v>2537</v>
      </c>
      <c r="L2707" s="17">
        <f t="shared" si="462"/>
        <v>256.52</v>
      </c>
      <c r="M2707" s="20">
        <f t="shared" si="463"/>
        <v>0.92854358334632781</v>
      </c>
      <c r="N2707" s="6">
        <v>10</v>
      </c>
      <c r="O2707" s="6">
        <v>2000000</v>
      </c>
      <c r="P2707" s="6">
        <v>2300000</v>
      </c>
      <c r="Q2707" s="6">
        <f t="shared" si="464"/>
        <v>300000</v>
      </c>
      <c r="R2707" s="8">
        <f t="shared" si="465"/>
        <v>0.15</v>
      </c>
      <c r="S2707" s="6">
        <v>62127</v>
      </c>
      <c r="T2707" s="9">
        <f t="shared" si="466"/>
        <v>51553.175000000003</v>
      </c>
      <c r="U2707" s="6">
        <v>59053</v>
      </c>
      <c r="V2707" s="9">
        <f t="shared" si="467"/>
        <v>7499.8249999999971</v>
      </c>
      <c r="W2707" s="8">
        <f t="shared" si="468"/>
        <v>0.14547746089353364</v>
      </c>
      <c r="X2707" s="22">
        <f t="shared" si="469"/>
        <v>47869.369847380323</v>
      </c>
      <c r="Y2707" s="22">
        <f t="shared" si="470"/>
        <v>54833.284227350698</v>
      </c>
      <c r="Z2707" s="22">
        <f t="shared" si="472"/>
        <v>2193331.3690940281</v>
      </c>
      <c r="AA2707" s="10">
        <v>1973</v>
      </c>
      <c r="AB2707" s="6">
        <v>1957</v>
      </c>
      <c r="AC2707" s="6">
        <f t="shared" si="471"/>
        <v>59</v>
      </c>
      <c r="AD2707" s="6" t="s">
        <v>81</v>
      </c>
    </row>
    <row r="2708" spans="1:30" x14ac:dyDescent="0.2">
      <c r="A2708">
        <v>23</v>
      </c>
      <c r="B2708" s="6" t="s">
        <v>1875</v>
      </c>
      <c r="C2708" s="6" t="s">
        <v>22</v>
      </c>
      <c r="D2708" s="6" t="s">
        <v>23</v>
      </c>
      <c r="E2708" s="6" t="s">
        <v>2767</v>
      </c>
      <c r="F2708" s="6" t="s">
        <v>2773</v>
      </c>
      <c r="G2708" s="6">
        <v>81</v>
      </c>
      <c r="H2708" s="6">
        <v>95</v>
      </c>
      <c r="I2708" s="7">
        <v>42518</v>
      </c>
      <c r="J2708" s="7">
        <v>42528</v>
      </c>
      <c r="K2708" s="7" t="s">
        <v>2538</v>
      </c>
      <c r="L2708" s="17">
        <f t="shared" si="462"/>
        <v>259.83</v>
      </c>
      <c r="M2708" s="20">
        <f t="shared" si="463"/>
        <v>0.91671477504522192</v>
      </c>
      <c r="N2708" s="6">
        <v>10</v>
      </c>
      <c r="O2708" s="6">
        <v>3000000</v>
      </c>
      <c r="P2708" s="6">
        <v>3400000</v>
      </c>
      <c r="Q2708" s="6">
        <f t="shared" si="464"/>
        <v>400000</v>
      </c>
      <c r="R2708" s="8">
        <f t="shared" si="465"/>
        <v>0.13333333333333333</v>
      </c>
      <c r="S2708" s="6">
        <v>6000</v>
      </c>
      <c r="T2708" s="9">
        <f t="shared" si="466"/>
        <v>37111.111111111109</v>
      </c>
      <c r="U2708" s="6">
        <v>42049</v>
      </c>
      <c r="V2708" s="9">
        <f t="shared" si="467"/>
        <v>4937.8888888888905</v>
      </c>
      <c r="W2708" s="8">
        <f t="shared" si="468"/>
        <v>0.13305688622754497</v>
      </c>
      <c r="X2708" s="22">
        <f t="shared" si="469"/>
        <v>34020.303873900455</v>
      </c>
      <c r="Y2708" s="22">
        <f t="shared" si="470"/>
        <v>38546.939575876539</v>
      </c>
      <c r="Z2708" s="22">
        <f t="shared" si="472"/>
        <v>3122302.1056459998</v>
      </c>
      <c r="AA2708" s="10">
        <v>17457</v>
      </c>
      <c r="AB2708" s="6">
        <v>1999</v>
      </c>
      <c r="AC2708" s="6">
        <f t="shared" si="471"/>
        <v>17</v>
      </c>
      <c r="AD2708" s="6" t="s">
        <v>94</v>
      </c>
    </row>
    <row r="2709" spans="1:30" x14ac:dyDescent="0.2">
      <c r="A2709">
        <v>23</v>
      </c>
      <c r="B2709" s="6" t="s">
        <v>1849</v>
      </c>
      <c r="C2709" s="6" t="s">
        <v>22</v>
      </c>
      <c r="D2709" s="6" t="s">
        <v>23</v>
      </c>
      <c r="E2709" s="6" t="s">
        <v>2767</v>
      </c>
      <c r="F2709" s="6" t="s">
        <v>2773</v>
      </c>
      <c r="G2709" s="6">
        <v>80</v>
      </c>
      <c r="H2709" s="6">
        <v>86</v>
      </c>
      <c r="I2709" s="7">
        <v>42518</v>
      </c>
      <c r="J2709" s="7">
        <v>42528</v>
      </c>
      <c r="K2709" s="7" t="s">
        <v>2538</v>
      </c>
      <c r="L2709" s="17">
        <f t="shared" si="462"/>
        <v>259.83</v>
      </c>
      <c r="M2709" s="20">
        <f t="shared" si="463"/>
        <v>0.91671477504522192</v>
      </c>
      <c r="N2709" s="6">
        <v>10</v>
      </c>
      <c r="O2709" s="6">
        <v>4800000</v>
      </c>
      <c r="P2709" s="6">
        <v>5750000</v>
      </c>
      <c r="Q2709" s="6">
        <f t="shared" si="464"/>
        <v>950000</v>
      </c>
      <c r="R2709" s="8">
        <f t="shared" si="465"/>
        <v>0.19791666666666666</v>
      </c>
      <c r="S2709" s="6"/>
      <c r="T2709" s="9">
        <f t="shared" si="466"/>
        <v>60000</v>
      </c>
      <c r="U2709" s="6">
        <v>71875</v>
      </c>
      <c r="V2709" s="9">
        <f t="shared" si="467"/>
        <v>11875</v>
      </c>
      <c r="W2709" s="8">
        <f t="shared" si="468"/>
        <v>0.19791666666666666</v>
      </c>
      <c r="X2709" s="22">
        <f t="shared" si="469"/>
        <v>55002.886502713314</v>
      </c>
      <c r="Y2709" s="22">
        <f t="shared" si="470"/>
        <v>65888.874456375328</v>
      </c>
      <c r="Z2709" s="22">
        <f t="shared" si="472"/>
        <v>5271109.956510026</v>
      </c>
      <c r="AA2709" s="10">
        <v>1493</v>
      </c>
      <c r="AB2709" s="6">
        <v>1952</v>
      </c>
      <c r="AC2709" s="6">
        <f t="shared" si="471"/>
        <v>64</v>
      </c>
      <c r="AD2709" s="6" t="s">
        <v>259</v>
      </c>
    </row>
    <row r="2710" spans="1:30" x14ac:dyDescent="0.2">
      <c r="A2710">
        <v>24</v>
      </c>
      <c r="B2710" s="6" t="s">
        <v>140</v>
      </c>
      <c r="C2710" s="6" t="s">
        <v>22</v>
      </c>
      <c r="D2710" s="6" t="s">
        <v>23</v>
      </c>
      <c r="E2710" s="6" t="s">
        <v>2767</v>
      </c>
      <c r="F2710" s="6" t="s">
        <v>2773</v>
      </c>
      <c r="G2710" s="6">
        <v>28</v>
      </c>
      <c r="H2710" s="6">
        <v>32</v>
      </c>
      <c r="I2710" s="7">
        <v>42524</v>
      </c>
      <c r="J2710" s="7">
        <v>42534</v>
      </c>
      <c r="K2710" s="7" t="s">
        <v>2538</v>
      </c>
      <c r="L2710" s="17">
        <f t="shared" si="462"/>
        <v>259.83</v>
      </c>
      <c r="M2710" s="20">
        <f t="shared" si="463"/>
        <v>0.91671477504522192</v>
      </c>
      <c r="N2710" s="6">
        <v>10</v>
      </c>
      <c r="O2710" s="6">
        <v>1890000</v>
      </c>
      <c r="P2710" s="6">
        <v>2240000</v>
      </c>
      <c r="Q2710" s="6">
        <f t="shared" si="464"/>
        <v>350000</v>
      </c>
      <c r="R2710" s="8">
        <f t="shared" si="465"/>
        <v>0.18518518518518517</v>
      </c>
      <c r="S2710" s="6">
        <v>14000</v>
      </c>
      <c r="T2710" s="9">
        <f t="shared" si="466"/>
        <v>68000</v>
      </c>
      <c r="U2710" s="6">
        <v>80500</v>
      </c>
      <c r="V2710" s="9">
        <f t="shared" si="467"/>
        <v>12500</v>
      </c>
      <c r="W2710" s="8">
        <f t="shared" si="468"/>
        <v>0.18382352941176472</v>
      </c>
      <c r="X2710" s="22">
        <f t="shared" si="469"/>
        <v>62336.604703075092</v>
      </c>
      <c r="Y2710" s="22">
        <f t="shared" si="470"/>
        <v>73795.539391140366</v>
      </c>
      <c r="Z2710" s="22">
        <f t="shared" si="472"/>
        <v>2066275.1029519304</v>
      </c>
      <c r="AA2710" s="10">
        <v>11355</v>
      </c>
      <c r="AB2710" s="6">
        <v>1965</v>
      </c>
      <c r="AC2710" s="6">
        <f t="shared" si="471"/>
        <v>51</v>
      </c>
      <c r="AD2710" s="6" t="s">
        <v>37</v>
      </c>
    </row>
    <row r="2711" spans="1:30" x14ac:dyDescent="0.2">
      <c r="A2711">
        <v>24</v>
      </c>
      <c r="B2711" s="6" t="s">
        <v>328</v>
      </c>
      <c r="C2711" s="6" t="s">
        <v>22</v>
      </c>
      <c r="D2711" s="6" t="s">
        <v>23</v>
      </c>
      <c r="E2711" s="6" t="s">
        <v>2767</v>
      </c>
      <c r="F2711" s="6" t="s">
        <v>2773</v>
      </c>
      <c r="G2711" s="6">
        <v>38</v>
      </c>
      <c r="H2711" s="6">
        <v>42</v>
      </c>
      <c r="I2711" s="7">
        <v>42524</v>
      </c>
      <c r="J2711" s="7">
        <v>42534</v>
      </c>
      <c r="K2711" s="7" t="s">
        <v>2538</v>
      </c>
      <c r="L2711" s="17">
        <f t="shared" si="462"/>
        <v>259.83</v>
      </c>
      <c r="M2711" s="20">
        <f t="shared" si="463"/>
        <v>0.91671477504522192</v>
      </c>
      <c r="N2711" s="6">
        <v>10</v>
      </c>
      <c r="O2711" s="6">
        <v>2100000</v>
      </c>
      <c r="P2711" s="6">
        <v>2350000</v>
      </c>
      <c r="Q2711" s="6">
        <f t="shared" si="464"/>
        <v>250000</v>
      </c>
      <c r="R2711" s="8">
        <f t="shared" si="465"/>
        <v>0.11904761904761904</v>
      </c>
      <c r="S2711" s="6">
        <v>62000</v>
      </c>
      <c r="T2711" s="9">
        <f t="shared" si="466"/>
        <v>56894.73684210526</v>
      </c>
      <c r="U2711" s="6">
        <v>63474</v>
      </c>
      <c r="V2711" s="9">
        <f t="shared" si="467"/>
        <v>6579.2631578947403</v>
      </c>
      <c r="W2711" s="8">
        <f t="shared" si="468"/>
        <v>0.1156392229417207</v>
      </c>
      <c r="X2711" s="22">
        <f t="shared" si="469"/>
        <v>52156.245885467622</v>
      </c>
      <c r="Y2711" s="22">
        <f t="shared" si="470"/>
        <v>58187.553631220413</v>
      </c>
      <c r="Z2711" s="22">
        <f t="shared" si="472"/>
        <v>2211127.0379863759</v>
      </c>
      <c r="AA2711" s="6"/>
      <c r="AB2711" s="6">
        <v>1958</v>
      </c>
      <c r="AC2711" s="6">
        <f t="shared" si="471"/>
        <v>58</v>
      </c>
      <c r="AD2711" s="6" t="s">
        <v>37</v>
      </c>
    </row>
    <row r="2712" spans="1:30" x14ac:dyDescent="0.2">
      <c r="A2712">
        <v>24</v>
      </c>
      <c r="B2712" s="6" t="s">
        <v>843</v>
      </c>
      <c r="C2712" s="6" t="s">
        <v>22</v>
      </c>
      <c r="D2712" s="6" t="s">
        <v>23</v>
      </c>
      <c r="E2712" s="6" t="s">
        <v>2767</v>
      </c>
      <c r="F2712" s="6" t="s">
        <v>2773</v>
      </c>
      <c r="G2712" s="6">
        <v>53</v>
      </c>
      <c r="H2712" s="6">
        <v>58</v>
      </c>
      <c r="I2712" s="7">
        <v>42525</v>
      </c>
      <c r="J2712" s="7">
        <v>42535</v>
      </c>
      <c r="K2712" s="7" t="s">
        <v>2538</v>
      </c>
      <c r="L2712" s="17">
        <f t="shared" si="462"/>
        <v>259.83</v>
      </c>
      <c r="M2712" s="20">
        <f t="shared" si="463"/>
        <v>0.91671477504522192</v>
      </c>
      <c r="N2712" s="6">
        <v>10</v>
      </c>
      <c r="O2712" s="6">
        <v>2300000</v>
      </c>
      <c r="P2712" s="6">
        <v>2810000</v>
      </c>
      <c r="Q2712" s="6">
        <f t="shared" si="464"/>
        <v>510000</v>
      </c>
      <c r="R2712" s="8">
        <f t="shared" si="465"/>
        <v>0.22173913043478261</v>
      </c>
      <c r="S2712" s="6">
        <v>14415</v>
      </c>
      <c r="T2712" s="9">
        <f t="shared" si="466"/>
        <v>43668.207547169812</v>
      </c>
      <c r="U2712" s="6">
        <v>53291</v>
      </c>
      <c r="V2712" s="9">
        <f t="shared" si="467"/>
        <v>9622.7924528301883</v>
      </c>
      <c r="W2712" s="8">
        <f t="shared" si="468"/>
        <v>0.22036151684118879</v>
      </c>
      <c r="X2712" s="22">
        <f t="shared" si="469"/>
        <v>40031.291058231836</v>
      </c>
      <c r="Y2712" s="22">
        <f t="shared" si="470"/>
        <v>48852.647076934918</v>
      </c>
      <c r="Z2712" s="22">
        <f t="shared" si="472"/>
        <v>2589190.2950775507</v>
      </c>
      <c r="AA2712" s="10">
        <v>22810</v>
      </c>
      <c r="AB2712" s="6">
        <v>1963</v>
      </c>
      <c r="AC2712" s="6">
        <f t="shared" si="471"/>
        <v>53</v>
      </c>
      <c r="AD2712" s="6" t="s">
        <v>569</v>
      </c>
    </row>
    <row r="2713" spans="1:30" x14ac:dyDescent="0.2">
      <c r="A2713">
        <v>24</v>
      </c>
      <c r="B2713" s="6" t="s">
        <v>1410</v>
      </c>
      <c r="C2713" s="6" t="s">
        <v>22</v>
      </c>
      <c r="D2713" s="6" t="s">
        <v>23</v>
      </c>
      <c r="E2713" s="6" t="s">
        <v>2767</v>
      </c>
      <c r="F2713" s="6" t="s">
        <v>2773</v>
      </c>
      <c r="G2713" s="6">
        <v>67</v>
      </c>
      <c r="H2713" s="6">
        <v>72</v>
      </c>
      <c r="I2713" s="7">
        <v>42525</v>
      </c>
      <c r="J2713" s="7">
        <v>42535</v>
      </c>
      <c r="K2713" s="7" t="s">
        <v>2538</v>
      </c>
      <c r="L2713" s="17">
        <f t="shared" si="462"/>
        <v>259.83</v>
      </c>
      <c r="M2713" s="20">
        <f t="shared" si="463"/>
        <v>0.91671477504522192</v>
      </c>
      <c r="N2713" s="6">
        <v>10</v>
      </c>
      <c r="O2713" s="6">
        <v>2700000</v>
      </c>
      <c r="P2713" s="6">
        <v>3050000</v>
      </c>
      <c r="Q2713" s="6">
        <f t="shared" si="464"/>
        <v>350000</v>
      </c>
      <c r="R2713" s="8">
        <f t="shared" si="465"/>
        <v>0.12962962962962962</v>
      </c>
      <c r="S2713" s="6">
        <v>128000</v>
      </c>
      <c r="T2713" s="9">
        <f t="shared" si="466"/>
        <v>42208.955223880599</v>
      </c>
      <c r="U2713" s="6">
        <v>47433</v>
      </c>
      <c r="V2713" s="9">
        <f t="shared" si="467"/>
        <v>5224.0447761194009</v>
      </c>
      <c r="W2713" s="8">
        <f t="shared" si="468"/>
        <v>0.12376626591230547</v>
      </c>
      <c r="X2713" s="22">
        <f t="shared" si="469"/>
        <v>38693.572892953547</v>
      </c>
      <c r="Y2713" s="22">
        <f t="shared" si="470"/>
        <v>43482.53192472001</v>
      </c>
      <c r="Z2713" s="22">
        <f t="shared" si="472"/>
        <v>2913329.6389562408</v>
      </c>
      <c r="AA2713" s="6"/>
      <c r="AB2713" s="6">
        <v>1954</v>
      </c>
      <c r="AC2713" s="6">
        <f t="shared" si="471"/>
        <v>62</v>
      </c>
      <c r="AD2713" s="6" t="s">
        <v>259</v>
      </c>
    </row>
    <row r="2714" spans="1:30" x14ac:dyDescent="0.2">
      <c r="A2714">
        <v>25</v>
      </c>
      <c r="B2714" s="6" t="s">
        <v>1011</v>
      </c>
      <c r="C2714" s="6" t="s">
        <v>22</v>
      </c>
      <c r="D2714" s="6" t="s">
        <v>23</v>
      </c>
      <c r="E2714" s="6" t="s">
        <v>2767</v>
      </c>
      <c r="F2714" s="6" t="s">
        <v>2773</v>
      </c>
      <c r="G2714" s="6">
        <v>56</v>
      </c>
      <c r="H2714" s="6">
        <v>65</v>
      </c>
      <c r="I2714" s="7">
        <v>42531</v>
      </c>
      <c r="J2714" s="7">
        <v>42541</v>
      </c>
      <c r="K2714" s="7" t="s">
        <v>2538</v>
      </c>
      <c r="L2714" s="17">
        <f t="shared" si="462"/>
        <v>259.83</v>
      </c>
      <c r="M2714" s="20">
        <f t="shared" si="463"/>
        <v>0.91671477504522192</v>
      </c>
      <c r="N2714" s="6">
        <v>10</v>
      </c>
      <c r="O2714" s="6">
        <v>2700000</v>
      </c>
      <c r="P2714" s="6">
        <v>2700000</v>
      </c>
      <c r="Q2714" s="6">
        <f t="shared" si="464"/>
        <v>0</v>
      </c>
      <c r="R2714" s="8">
        <f t="shared" si="465"/>
        <v>0</v>
      </c>
      <c r="S2714" s="6">
        <v>5318</v>
      </c>
      <c r="T2714" s="9">
        <f t="shared" si="466"/>
        <v>48309.25</v>
      </c>
      <c r="U2714" s="6">
        <v>48309</v>
      </c>
      <c r="V2714" s="9">
        <f t="shared" si="467"/>
        <v>-0.25</v>
      </c>
      <c r="W2714" s="8">
        <f t="shared" si="468"/>
        <v>-5.1749923668862591E-6</v>
      </c>
      <c r="X2714" s="22">
        <f t="shared" si="469"/>
        <v>44285.803246353389</v>
      </c>
      <c r="Y2714" s="22">
        <f t="shared" si="470"/>
        <v>44285.574067659625</v>
      </c>
      <c r="Z2714" s="22">
        <f t="shared" si="472"/>
        <v>2479992.1477889391</v>
      </c>
      <c r="AA2714" s="10">
        <v>8235</v>
      </c>
      <c r="AB2714" s="6">
        <v>2013</v>
      </c>
      <c r="AC2714" s="6">
        <f t="shared" si="471"/>
        <v>3</v>
      </c>
      <c r="AD2714" s="6" t="s">
        <v>37</v>
      </c>
    </row>
    <row r="2715" spans="1:30" x14ac:dyDescent="0.2">
      <c r="A2715">
        <v>25</v>
      </c>
      <c r="B2715" s="6" t="s">
        <v>1485</v>
      </c>
      <c r="C2715" s="6" t="s">
        <v>22</v>
      </c>
      <c r="D2715" s="6" t="s">
        <v>23</v>
      </c>
      <c r="E2715" s="6" t="s">
        <v>2767</v>
      </c>
      <c r="F2715" s="6" t="s">
        <v>2773</v>
      </c>
      <c r="G2715" s="6">
        <v>69</v>
      </c>
      <c r="H2715" s="6">
        <v>80</v>
      </c>
      <c r="I2715" s="7">
        <v>42531</v>
      </c>
      <c r="J2715" s="7">
        <v>42541</v>
      </c>
      <c r="K2715" s="7" t="s">
        <v>2538</v>
      </c>
      <c r="L2715" s="17">
        <f t="shared" si="462"/>
        <v>259.83</v>
      </c>
      <c r="M2715" s="20">
        <f t="shared" si="463"/>
        <v>0.91671477504522192</v>
      </c>
      <c r="N2715" s="6">
        <v>10</v>
      </c>
      <c r="O2715" s="6">
        <v>2200000</v>
      </c>
      <c r="P2715" s="6">
        <v>2600000</v>
      </c>
      <c r="Q2715" s="6">
        <f t="shared" si="464"/>
        <v>400000</v>
      </c>
      <c r="R2715" s="8">
        <f t="shared" si="465"/>
        <v>0.18181818181818182</v>
      </c>
      <c r="S2715" s="6"/>
      <c r="T2715" s="9">
        <f t="shared" si="466"/>
        <v>31884.057971014492</v>
      </c>
      <c r="U2715" s="6">
        <v>37681</v>
      </c>
      <c r="V2715" s="9">
        <f t="shared" si="467"/>
        <v>5796.9420289855079</v>
      </c>
      <c r="W2715" s="8">
        <f t="shared" si="468"/>
        <v>0.18181318181818185</v>
      </c>
      <c r="X2715" s="22">
        <f t="shared" si="469"/>
        <v>29228.587030427367</v>
      </c>
      <c r="Y2715" s="22">
        <f t="shared" si="470"/>
        <v>34542.729438479008</v>
      </c>
      <c r="Z2715" s="22">
        <f t="shared" si="472"/>
        <v>2383448.3312550513</v>
      </c>
      <c r="AA2715" s="10">
        <v>15113</v>
      </c>
      <c r="AB2715" s="6">
        <v>1990</v>
      </c>
      <c r="AC2715" s="6">
        <f t="shared" si="471"/>
        <v>26</v>
      </c>
      <c r="AD2715" s="6" t="s">
        <v>94</v>
      </c>
    </row>
    <row r="2716" spans="1:30" x14ac:dyDescent="0.2">
      <c r="A2716">
        <v>25</v>
      </c>
      <c r="B2716" s="6" t="s">
        <v>1053</v>
      </c>
      <c r="C2716" s="6" t="s">
        <v>22</v>
      </c>
      <c r="D2716" s="6" t="s">
        <v>23</v>
      </c>
      <c r="E2716" s="6" t="s">
        <v>2767</v>
      </c>
      <c r="F2716" s="6" t="s">
        <v>2773</v>
      </c>
      <c r="G2716" s="6">
        <v>57</v>
      </c>
      <c r="H2716" s="6">
        <v>65</v>
      </c>
      <c r="I2716" s="7">
        <v>42531</v>
      </c>
      <c r="J2716" s="7">
        <v>42541</v>
      </c>
      <c r="K2716" s="7" t="s">
        <v>2538</v>
      </c>
      <c r="L2716" s="17">
        <f t="shared" si="462"/>
        <v>259.83</v>
      </c>
      <c r="M2716" s="20">
        <f t="shared" si="463"/>
        <v>0.91671477504522192</v>
      </c>
      <c r="N2716" s="6">
        <v>10</v>
      </c>
      <c r="O2716" s="6">
        <v>2600000</v>
      </c>
      <c r="P2716" s="6">
        <v>2910000</v>
      </c>
      <c r="Q2716" s="6">
        <f t="shared" si="464"/>
        <v>310000</v>
      </c>
      <c r="R2716" s="8">
        <f t="shared" si="465"/>
        <v>0.11923076923076924</v>
      </c>
      <c r="S2716" s="6">
        <v>101304</v>
      </c>
      <c r="T2716" s="9">
        <f t="shared" si="466"/>
        <v>47391.298245614038</v>
      </c>
      <c r="U2716" s="6">
        <v>52830</v>
      </c>
      <c r="V2716" s="9">
        <f t="shared" si="467"/>
        <v>5438.701754385962</v>
      </c>
      <c r="W2716" s="8">
        <f t="shared" si="468"/>
        <v>0.11476161142914675</v>
      </c>
      <c r="X2716" s="22">
        <f t="shared" si="469"/>
        <v>43444.303310329095</v>
      </c>
      <c r="Y2716" s="22">
        <f t="shared" si="470"/>
        <v>48430.041565639076</v>
      </c>
      <c r="Z2716" s="22">
        <f t="shared" si="472"/>
        <v>2760512.3692414272</v>
      </c>
      <c r="AA2716" s="10">
        <v>1628</v>
      </c>
      <c r="AB2716" s="6">
        <v>1960</v>
      </c>
      <c r="AC2716" s="6">
        <f t="shared" si="471"/>
        <v>56</v>
      </c>
      <c r="AD2716" s="6" t="s">
        <v>238</v>
      </c>
    </row>
    <row r="2717" spans="1:30" x14ac:dyDescent="0.2">
      <c r="A2717">
        <v>25</v>
      </c>
      <c r="B2717" s="6" t="s">
        <v>2422</v>
      </c>
      <c r="C2717" s="6" t="s">
        <v>22</v>
      </c>
      <c r="D2717" s="6" t="s">
        <v>23</v>
      </c>
      <c r="E2717" s="6" t="s">
        <v>2767</v>
      </c>
      <c r="F2717" s="6" t="s">
        <v>2773</v>
      </c>
      <c r="G2717" s="6">
        <v>130</v>
      </c>
      <c r="H2717" s="6">
        <v>143</v>
      </c>
      <c r="I2717" s="7">
        <v>42533</v>
      </c>
      <c r="J2717" s="7">
        <v>42543</v>
      </c>
      <c r="K2717" s="7" t="s">
        <v>2538</v>
      </c>
      <c r="L2717" s="17">
        <f t="shared" si="462"/>
        <v>259.83</v>
      </c>
      <c r="M2717" s="20">
        <f t="shared" si="463"/>
        <v>0.91671477504522192</v>
      </c>
      <c r="N2717" s="6">
        <v>10</v>
      </c>
      <c r="O2717" s="6">
        <v>6900000</v>
      </c>
      <c r="P2717" s="6">
        <v>6900000</v>
      </c>
      <c r="Q2717" s="6">
        <f t="shared" si="464"/>
        <v>0</v>
      </c>
      <c r="R2717" s="8">
        <f t="shared" si="465"/>
        <v>0</v>
      </c>
      <c r="S2717" s="6"/>
      <c r="T2717" s="9">
        <f t="shared" si="466"/>
        <v>53076.923076923078</v>
      </c>
      <c r="U2717" s="6">
        <v>53077</v>
      </c>
      <c r="V2717" s="9">
        <f t="shared" si="467"/>
        <v>7.6923076921957545E-2</v>
      </c>
      <c r="W2717" s="8">
        <f t="shared" si="468"/>
        <v>1.4492753622977507E-6</v>
      </c>
      <c r="X2717" s="22">
        <f t="shared" si="469"/>
        <v>48656.39959855409</v>
      </c>
      <c r="Y2717" s="22">
        <f t="shared" si="470"/>
        <v>48656.470115075244</v>
      </c>
      <c r="Z2717" s="22">
        <f t="shared" si="472"/>
        <v>6325341.114959782</v>
      </c>
      <c r="AA2717" s="10">
        <v>1230</v>
      </c>
      <c r="AB2717" s="6">
        <v>1954</v>
      </c>
      <c r="AC2717" s="6">
        <f t="shared" si="471"/>
        <v>62</v>
      </c>
      <c r="AD2717" s="6" t="s">
        <v>569</v>
      </c>
    </row>
    <row r="2718" spans="1:30" x14ac:dyDescent="0.2">
      <c r="A2718">
        <v>26</v>
      </c>
      <c r="B2718" s="6" t="s">
        <v>1320</v>
      </c>
      <c r="C2718" s="6" t="s">
        <v>22</v>
      </c>
      <c r="D2718" s="6" t="s">
        <v>23</v>
      </c>
      <c r="E2718" s="6" t="s">
        <v>2767</v>
      </c>
      <c r="F2718" s="6" t="s">
        <v>2773</v>
      </c>
      <c r="G2718" s="6">
        <v>65</v>
      </c>
      <c r="H2718" s="6">
        <v>73</v>
      </c>
      <c r="I2718" s="7">
        <v>42538</v>
      </c>
      <c r="J2718" s="7">
        <v>42548</v>
      </c>
      <c r="K2718" s="7" t="s">
        <v>2538</v>
      </c>
      <c r="L2718" s="17">
        <f t="shared" si="462"/>
        <v>259.83</v>
      </c>
      <c r="M2718" s="20">
        <f t="shared" si="463"/>
        <v>0.91671477504522192</v>
      </c>
      <c r="N2718" s="6">
        <v>10</v>
      </c>
      <c r="O2718" s="6">
        <v>2600000</v>
      </c>
      <c r="P2718" s="6">
        <v>2675000</v>
      </c>
      <c r="Q2718" s="6">
        <f t="shared" si="464"/>
        <v>75000</v>
      </c>
      <c r="R2718" s="8">
        <f t="shared" si="465"/>
        <v>2.8846153846153848E-2</v>
      </c>
      <c r="S2718" s="6"/>
      <c r="T2718" s="9">
        <f t="shared" si="466"/>
        <v>40000</v>
      </c>
      <c r="U2718" s="6">
        <v>41154</v>
      </c>
      <c r="V2718" s="9">
        <f t="shared" si="467"/>
        <v>1154</v>
      </c>
      <c r="W2718" s="8">
        <f t="shared" si="468"/>
        <v>2.8850000000000001E-2</v>
      </c>
      <c r="X2718" s="22">
        <f t="shared" si="469"/>
        <v>36668.591001808876</v>
      </c>
      <c r="Y2718" s="22">
        <f t="shared" si="470"/>
        <v>37726.479852211065</v>
      </c>
      <c r="Z2718" s="22">
        <f t="shared" si="472"/>
        <v>2452221.1903937194</v>
      </c>
      <c r="AA2718" s="10">
        <v>3391</v>
      </c>
      <c r="AB2718" s="6">
        <v>1999</v>
      </c>
      <c r="AC2718" s="6">
        <f t="shared" si="471"/>
        <v>17</v>
      </c>
      <c r="AD2718" s="6" t="s">
        <v>37</v>
      </c>
    </row>
    <row r="2719" spans="1:30" x14ac:dyDescent="0.2">
      <c r="A2719">
        <v>26</v>
      </c>
      <c r="B2719" s="6" t="s">
        <v>377</v>
      </c>
      <c r="C2719" s="6" t="s">
        <v>22</v>
      </c>
      <c r="D2719" s="6" t="s">
        <v>23</v>
      </c>
      <c r="E2719" s="6" t="s">
        <v>2767</v>
      </c>
      <c r="F2719" s="6" t="s">
        <v>2773</v>
      </c>
      <c r="G2719" s="6">
        <v>39</v>
      </c>
      <c r="H2719" s="6">
        <v>73</v>
      </c>
      <c r="I2719" s="7">
        <v>42539</v>
      </c>
      <c r="J2719" s="7">
        <v>42549</v>
      </c>
      <c r="K2719" s="7" t="s">
        <v>2538</v>
      </c>
      <c r="L2719" s="17">
        <f t="shared" si="462"/>
        <v>259.83</v>
      </c>
      <c r="M2719" s="20">
        <f t="shared" si="463"/>
        <v>0.91671477504522192</v>
      </c>
      <c r="N2719" s="6">
        <v>10</v>
      </c>
      <c r="O2719" s="6">
        <v>1650000</v>
      </c>
      <c r="P2719" s="6">
        <v>2130000</v>
      </c>
      <c r="Q2719" s="6">
        <f t="shared" si="464"/>
        <v>480000</v>
      </c>
      <c r="R2719" s="8">
        <f t="shared" si="465"/>
        <v>0.29090909090909089</v>
      </c>
      <c r="S2719" s="6">
        <v>17778</v>
      </c>
      <c r="T2719" s="9">
        <f t="shared" si="466"/>
        <v>42763.538461538461</v>
      </c>
      <c r="U2719" s="6">
        <v>55071</v>
      </c>
      <c r="V2719" s="9">
        <f t="shared" si="467"/>
        <v>12307.461538461539</v>
      </c>
      <c r="W2719" s="8">
        <f t="shared" si="468"/>
        <v>0.28780269316419815</v>
      </c>
      <c r="X2719" s="22">
        <f t="shared" si="469"/>
        <v>39201.967540906924</v>
      </c>
      <c r="Y2719" s="22">
        <f t="shared" si="470"/>
        <v>50484.399376515415</v>
      </c>
      <c r="Z2719" s="22">
        <f t="shared" si="472"/>
        <v>1968891.5756841013</v>
      </c>
      <c r="AA2719" s="6"/>
      <c r="AB2719" s="6">
        <v>1956</v>
      </c>
      <c r="AC2719" s="6">
        <f t="shared" si="471"/>
        <v>60</v>
      </c>
      <c r="AD2719" s="6" t="s">
        <v>37</v>
      </c>
    </row>
    <row r="2720" spans="1:30" x14ac:dyDescent="0.2">
      <c r="A2720">
        <v>26</v>
      </c>
      <c r="B2720" s="6" t="s">
        <v>2260</v>
      </c>
      <c r="C2720" s="6" t="s">
        <v>22</v>
      </c>
      <c r="D2720" s="6" t="s">
        <v>23</v>
      </c>
      <c r="E2720" s="6" t="s">
        <v>2767</v>
      </c>
      <c r="F2720" s="6" t="s">
        <v>2773</v>
      </c>
      <c r="G2720" s="6">
        <v>107</v>
      </c>
      <c r="H2720" s="6">
        <v>122</v>
      </c>
      <c r="I2720" s="7">
        <v>42540</v>
      </c>
      <c r="J2720" s="7">
        <v>42550</v>
      </c>
      <c r="K2720" s="7" t="s">
        <v>2538</v>
      </c>
      <c r="L2720" s="17">
        <f t="shared" si="462"/>
        <v>259.83</v>
      </c>
      <c r="M2720" s="20">
        <f t="shared" si="463"/>
        <v>0.91671477504522192</v>
      </c>
      <c r="N2720" s="6">
        <v>10</v>
      </c>
      <c r="O2720" s="6">
        <v>4800000</v>
      </c>
      <c r="P2720" s="6">
        <v>5135000</v>
      </c>
      <c r="Q2720" s="6">
        <f t="shared" si="464"/>
        <v>335000</v>
      </c>
      <c r="R2720" s="8">
        <f t="shared" si="465"/>
        <v>6.9791666666666669E-2</v>
      </c>
      <c r="S2720" s="6"/>
      <c r="T2720" s="9">
        <f t="shared" si="466"/>
        <v>44859.813084112153</v>
      </c>
      <c r="U2720" s="6">
        <v>47991</v>
      </c>
      <c r="V2720" s="9">
        <f t="shared" si="467"/>
        <v>3131.1869158878471</v>
      </c>
      <c r="W2720" s="8">
        <f t="shared" si="468"/>
        <v>6.9799374999999927E-2</v>
      </c>
      <c r="X2720" s="22">
        <f t="shared" si="469"/>
        <v>41123.653459972578</v>
      </c>
      <c r="Y2720" s="22">
        <f t="shared" si="470"/>
        <v>43994.058769195246</v>
      </c>
      <c r="Z2720" s="22">
        <f t="shared" si="472"/>
        <v>4707364.2883038912</v>
      </c>
      <c r="AA2720" s="10">
        <v>2817</v>
      </c>
      <c r="AB2720" s="6">
        <v>2004</v>
      </c>
      <c r="AC2720" s="6">
        <f t="shared" si="471"/>
        <v>12</v>
      </c>
      <c r="AD2720" s="6" t="s">
        <v>37</v>
      </c>
    </row>
    <row r="2721" spans="1:30" x14ac:dyDescent="0.2">
      <c r="A2721">
        <v>26</v>
      </c>
      <c r="B2721" s="6" t="s">
        <v>1850</v>
      </c>
      <c r="C2721" s="6" t="s">
        <v>22</v>
      </c>
      <c r="D2721" s="6" t="s">
        <v>23</v>
      </c>
      <c r="E2721" s="6" t="s">
        <v>2767</v>
      </c>
      <c r="F2721" s="6" t="s">
        <v>2773</v>
      </c>
      <c r="G2721" s="6">
        <v>80</v>
      </c>
      <c r="H2721" s="6">
        <v>90</v>
      </c>
      <c r="I2721" s="7">
        <v>42541</v>
      </c>
      <c r="J2721" s="7">
        <v>42551</v>
      </c>
      <c r="K2721" s="7" t="s">
        <v>2538</v>
      </c>
      <c r="L2721" s="17">
        <f t="shared" si="462"/>
        <v>259.83</v>
      </c>
      <c r="M2721" s="20">
        <f t="shared" si="463"/>
        <v>0.91671477504522192</v>
      </c>
      <c r="N2721" s="6">
        <v>10</v>
      </c>
      <c r="O2721" s="6">
        <v>2800000</v>
      </c>
      <c r="P2721" s="6">
        <v>3010000</v>
      </c>
      <c r="Q2721" s="6">
        <f t="shared" si="464"/>
        <v>210000</v>
      </c>
      <c r="R2721" s="8">
        <f t="shared" si="465"/>
        <v>7.4999999999999997E-2</v>
      </c>
      <c r="S2721" s="6">
        <v>5000</v>
      </c>
      <c r="T2721" s="9">
        <f t="shared" si="466"/>
        <v>35062.5</v>
      </c>
      <c r="U2721" s="6">
        <v>37688</v>
      </c>
      <c r="V2721" s="9">
        <f t="shared" si="467"/>
        <v>2625.5</v>
      </c>
      <c r="W2721" s="8">
        <f t="shared" si="468"/>
        <v>7.4880570409982181E-2</v>
      </c>
      <c r="X2721" s="22">
        <f t="shared" si="469"/>
        <v>32142.311800023093</v>
      </c>
      <c r="Y2721" s="22">
        <f t="shared" si="470"/>
        <v>34549.146441904326</v>
      </c>
      <c r="Z2721" s="22">
        <f t="shared" si="472"/>
        <v>2763931.7153523462</v>
      </c>
      <c r="AA2721" s="10">
        <v>17467</v>
      </c>
      <c r="AB2721" s="6">
        <v>1999</v>
      </c>
      <c r="AC2721" s="6">
        <f t="shared" si="471"/>
        <v>17</v>
      </c>
      <c r="AD2721" s="6" t="s">
        <v>112</v>
      </c>
    </row>
    <row r="2722" spans="1:30" x14ac:dyDescent="0.2">
      <c r="A2722">
        <v>27</v>
      </c>
      <c r="B2722" s="6" t="s">
        <v>1220</v>
      </c>
      <c r="C2722" s="6" t="s">
        <v>22</v>
      </c>
      <c r="D2722" s="6" t="s">
        <v>23</v>
      </c>
      <c r="E2722" s="6" t="s">
        <v>2767</v>
      </c>
      <c r="F2722" s="6" t="s">
        <v>2773</v>
      </c>
      <c r="G2722" s="6">
        <v>62</v>
      </c>
      <c r="H2722" s="6">
        <v>67</v>
      </c>
      <c r="I2722" s="7">
        <v>42545</v>
      </c>
      <c r="J2722" s="7">
        <v>42555</v>
      </c>
      <c r="K2722" s="7" t="s">
        <v>2539</v>
      </c>
      <c r="L2722" s="17">
        <f t="shared" si="462"/>
        <v>265.66000000000003</v>
      </c>
      <c r="M2722" s="20">
        <f t="shared" si="463"/>
        <v>0.89659715425732134</v>
      </c>
      <c r="N2722" s="6">
        <v>10</v>
      </c>
      <c r="O2722" s="6">
        <v>2200000</v>
      </c>
      <c r="P2722" s="6">
        <v>2500000</v>
      </c>
      <c r="Q2722" s="6">
        <f t="shared" si="464"/>
        <v>300000</v>
      </c>
      <c r="R2722" s="8">
        <f t="shared" si="465"/>
        <v>0.13636363636363635</v>
      </c>
      <c r="S2722" s="6">
        <v>81000</v>
      </c>
      <c r="T2722" s="9">
        <f t="shared" si="466"/>
        <v>36790.322580645159</v>
      </c>
      <c r="U2722" s="6">
        <v>41629</v>
      </c>
      <c r="V2722" s="9">
        <f t="shared" si="467"/>
        <v>4838.6774193548408</v>
      </c>
      <c r="W2722" s="8">
        <f t="shared" si="468"/>
        <v>0.13152038579570371</v>
      </c>
      <c r="X2722" s="22">
        <f t="shared" si="469"/>
        <v>32986.098530015319</v>
      </c>
      <c r="Y2722" s="22">
        <f t="shared" si="470"/>
        <v>37324.44293457803</v>
      </c>
      <c r="Z2722" s="22">
        <f t="shared" si="472"/>
        <v>2314115.4619438378</v>
      </c>
      <c r="AA2722" s="6"/>
      <c r="AB2722" s="6">
        <v>1954</v>
      </c>
      <c r="AC2722" s="6">
        <f t="shared" si="471"/>
        <v>62</v>
      </c>
      <c r="AD2722" s="6" t="s">
        <v>37</v>
      </c>
    </row>
    <row r="2723" spans="1:30" x14ac:dyDescent="0.2">
      <c r="A2723">
        <v>28</v>
      </c>
      <c r="B2723" s="6" t="s">
        <v>230</v>
      </c>
      <c r="C2723" s="6" t="s">
        <v>22</v>
      </c>
      <c r="D2723" s="6" t="s">
        <v>23</v>
      </c>
      <c r="E2723" s="6" t="s">
        <v>2767</v>
      </c>
      <c r="F2723" s="6" t="s">
        <v>2773</v>
      </c>
      <c r="G2723" s="6">
        <v>41</v>
      </c>
      <c r="H2723" s="6">
        <v>45</v>
      </c>
      <c r="I2723" s="7">
        <v>42552</v>
      </c>
      <c r="J2723" s="7">
        <v>42562</v>
      </c>
      <c r="K2723" s="7" t="s">
        <v>2539</v>
      </c>
      <c r="L2723" s="17">
        <f t="shared" si="462"/>
        <v>265.66000000000003</v>
      </c>
      <c r="M2723" s="20">
        <f t="shared" si="463"/>
        <v>0.89659715425732134</v>
      </c>
      <c r="N2723" s="6">
        <v>10</v>
      </c>
      <c r="O2723" s="6">
        <v>1900000</v>
      </c>
      <c r="P2723" s="6">
        <v>2210000</v>
      </c>
      <c r="Q2723" s="6">
        <f t="shared" si="464"/>
        <v>310000</v>
      </c>
      <c r="R2723" s="8">
        <f t="shared" si="465"/>
        <v>0.16315789473684211</v>
      </c>
      <c r="S2723" s="6">
        <v>4925</v>
      </c>
      <c r="T2723" s="9">
        <f t="shared" si="466"/>
        <v>46461.585365853658</v>
      </c>
      <c r="U2723" s="6">
        <v>54023</v>
      </c>
      <c r="V2723" s="9">
        <f t="shared" si="467"/>
        <v>7561.414634146342</v>
      </c>
      <c r="W2723" s="8">
        <f t="shared" si="468"/>
        <v>0.16274551491528538</v>
      </c>
      <c r="X2723" s="22">
        <f t="shared" si="469"/>
        <v>41657.325221307998</v>
      </c>
      <c r="Y2723" s="22">
        <f t="shared" si="470"/>
        <v>48436.868064443268</v>
      </c>
      <c r="Z2723" s="22">
        <f t="shared" si="472"/>
        <v>1985911.590642174</v>
      </c>
      <c r="AA2723" s="10">
        <v>1537</v>
      </c>
      <c r="AB2723" s="6">
        <v>1962</v>
      </c>
      <c r="AC2723" s="6">
        <f t="shared" si="471"/>
        <v>54</v>
      </c>
      <c r="AD2723" s="6" t="s">
        <v>37</v>
      </c>
    </row>
    <row r="2724" spans="1:30" x14ac:dyDescent="0.2">
      <c r="A2724">
        <v>29</v>
      </c>
      <c r="B2724" s="6" t="s">
        <v>230</v>
      </c>
      <c r="C2724" s="6" t="s">
        <v>22</v>
      </c>
      <c r="D2724" s="6" t="s">
        <v>23</v>
      </c>
      <c r="E2724" s="6" t="s">
        <v>2767</v>
      </c>
      <c r="F2724" s="6" t="s">
        <v>2773</v>
      </c>
      <c r="G2724" s="6">
        <v>34</v>
      </c>
      <c r="H2724" s="6">
        <v>38</v>
      </c>
      <c r="I2724" s="7">
        <v>42560</v>
      </c>
      <c r="J2724" s="7">
        <v>42570</v>
      </c>
      <c r="K2724" s="7" t="s">
        <v>2539</v>
      </c>
      <c r="L2724" s="17">
        <f t="shared" si="462"/>
        <v>265.66000000000003</v>
      </c>
      <c r="M2724" s="20">
        <f t="shared" si="463"/>
        <v>0.89659715425732134</v>
      </c>
      <c r="N2724" s="6">
        <v>10</v>
      </c>
      <c r="O2724" s="6">
        <v>1900000</v>
      </c>
      <c r="P2724" s="6">
        <v>2550000</v>
      </c>
      <c r="Q2724" s="6">
        <f t="shared" si="464"/>
        <v>650000</v>
      </c>
      <c r="R2724" s="8">
        <f t="shared" si="465"/>
        <v>0.34210526315789475</v>
      </c>
      <c r="S2724" s="6">
        <v>4925</v>
      </c>
      <c r="T2724" s="9">
        <f t="shared" si="466"/>
        <v>56027.205882352944</v>
      </c>
      <c r="U2724" s="6">
        <v>75145</v>
      </c>
      <c r="V2724" s="9">
        <f t="shared" si="467"/>
        <v>19117.794117647056</v>
      </c>
      <c r="W2724" s="8">
        <f t="shared" si="468"/>
        <v>0.34122340774571169</v>
      </c>
      <c r="X2724" s="22">
        <f t="shared" si="469"/>
        <v>50233.833355106704</v>
      </c>
      <c r="Y2724" s="22">
        <f t="shared" si="470"/>
        <v>67374.793156666405</v>
      </c>
      <c r="Z2724" s="22">
        <f t="shared" si="472"/>
        <v>2290742.9673266578</v>
      </c>
      <c r="AA2724" s="10">
        <v>1536</v>
      </c>
      <c r="AB2724" s="6">
        <v>1962</v>
      </c>
      <c r="AC2724" s="6">
        <f t="shared" si="471"/>
        <v>54</v>
      </c>
      <c r="AD2724" s="6" t="s">
        <v>37</v>
      </c>
    </row>
    <row r="2725" spans="1:30" x14ac:dyDescent="0.2">
      <c r="A2725">
        <v>30</v>
      </c>
      <c r="B2725" s="6" t="s">
        <v>230</v>
      </c>
      <c r="C2725" s="6" t="s">
        <v>22</v>
      </c>
      <c r="D2725" s="6" t="s">
        <v>23</v>
      </c>
      <c r="E2725" s="6" t="s">
        <v>2767</v>
      </c>
      <c r="F2725" s="6" t="s">
        <v>2773</v>
      </c>
      <c r="G2725" s="6">
        <v>33</v>
      </c>
      <c r="H2725" s="6">
        <v>37</v>
      </c>
      <c r="I2725" s="7">
        <v>42567</v>
      </c>
      <c r="J2725" s="7">
        <v>42577</v>
      </c>
      <c r="K2725" s="7" t="s">
        <v>2539</v>
      </c>
      <c r="L2725" s="17">
        <f t="shared" si="462"/>
        <v>265.66000000000003</v>
      </c>
      <c r="M2725" s="20">
        <f t="shared" si="463"/>
        <v>0.89659715425732134</v>
      </c>
      <c r="N2725" s="6">
        <v>10</v>
      </c>
      <c r="O2725" s="6">
        <v>1700000</v>
      </c>
      <c r="P2725" s="6">
        <v>2280000</v>
      </c>
      <c r="Q2725" s="6">
        <f t="shared" si="464"/>
        <v>580000</v>
      </c>
      <c r="R2725" s="8">
        <f t="shared" si="465"/>
        <v>0.3411764705882353</v>
      </c>
      <c r="S2725" s="6">
        <v>4925</v>
      </c>
      <c r="T2725" s="9">
        <f t="shared" si="466"/>
        <v>51664.393939393936</v>
      </c>
      <c r="U2725" s="6">
        <v>69240</v>
      </c>
      <c r="V2725" s="9">
        <f t="shared" si="467"/>
        <v>17575.606060606064</v>
      </c>
      <c r="W2725" s="8">
        <f t="shared" si="468"/>
        <v>0.34018798480871598</v>
      </c>
      <c r="X2725" s="22">
        <f t="shared" si="469"/>
        <v>46322.148582489805</v>
      </c>
      <c r="Y2725" s="22">
        <f t="shared" si="470"/>
        <v>62080.38696077693</v>
      </c>
      <c r="Z2725" s="22">
        <f t="shared" si="472"/>
        <v>2048652.7697056388</v>
      </c>
      <c r="AA2725" s="10">
        <v>1536</v>
      </c>
      <c r="AB2725" s="6">
        <v>1962</v>
      </c>
      <c r="AC2725" s="6">
        <f t="shared" si="471"/>
        <v>54</v>
      </c>
      <c r="AD2725" s="6" t="s">
        <v>37</v>
      </c>
    </row>
    <row r="2726" spans="1:30" x14ac:dyDescent="0.2">
      <c r="A2726">
        <v>31</v>
      </c>
      <c r="B2726" s="6" t="s">
        <v>274</v>
      </c>
      <c r="C2726" s="6" t="s">
        <v>22</v>
      </c>
      <c r="D2726" s="6" t="s">
        <v>23</v>
      </c>
      <c r="E2726" s="6" t="s">
        <v>2767</v>
      </c>
      <c r="F2726" s="6" t="s">
        <v>2773</v>
      </c>
      <c r="G2726" s="6">
        <v>35</v>
      </c>
      <c r="H2726" s="6">
        <v>39</v>
      </c>
      <c r="I2726" s="7">
        <v>42575</v>
      </c>
      <c r="J2726" s="7">
        <v>42585</v>
      </c>
      <c r="K2726" s="7" t="s">
        <v>2540</v>
      </c>
      <c r="L2726" s="17">
        <f t="shared" si="462"/>
        <v>272.20999999999998</v>
      </c>
      <c r="M2726" s="20">
        <f t="shared" si="463"/>
        <v>0.87502296021454029</v>
      </c>
      <c r="N2726" s="6">
        <v>10</v>
      </c>
      <c r="O2726" s="6">
        <v>2000000</v>
      </c>
      <c r="P2726" s="6">
        <v>2470000</v>
      </c>
      <c r="Q2726" s="6">
        <f t="shared" si="464"/>
        <v>470000</v>
      </c>
      <c r="R2726" s="8">
        <f t="shared" si="465"/>
        <v>0.23499999999999999</v>
      </c>
      <c r="S2726" s="6">
        <v>1652</v>
      </c>
      <c r="T2726" s="9">
        <f t="shared" si="466"/>
        <v>57190.057142857142</v>
      </c>
      <c r="U2726" s="6">
        <v>70619</v>
      </c>
      <c r="V2726" s="9">
        <f t="shared" si="467"/>
        <v>13428.942857142858</v>
      </c>
      <c r="W2726" s="8">
        <f t="shared" si="468"/>
        <v>0.23481254483796385</v>
      </c>
      <c r="X2726" s="22">
        <f t="shared" si="469"/>
        <v>50042.613095981571</v>
      </c>
      <c r="Y2726" s="22">
        <f t="shared" si="470"/>
        <v>61793.246427390623</v>
      </c>
      <c r="Z2726" s="22">
        <f t="shared" si="472"/>
        <v>2162763.6249586716</v>
      </c>
      <c r="AA2726" s="10">
        <v>15460</v>
      </c>
      <c r="AB2726" s="6">
        <v>1969</v>
      </c>
      <c r="AC2726" s="6">
        <f t="shared" si="471"/>
        <v>47</v>
      </c>
      <c r="AD2726" s="6" t="s">
        <v>200</v>
      </c>
    </row>
    <row r="2727" spans="1:30" x14ac:dyDescent="0.2">
      <c r="A2727">
        <v>32</v>
      </c>
      <c r="B2727" s="6" t="s">
        <v>68</v>
      </c>
      <c r="C2727" s="6" t="s">
        <v>22</v>
      </c>
      <c r="D2727" s="6" t="s">
        <v>23</v>
      </c>
      <c r="E2727" s="6" t="s">
        <v>2767</v>
      </c>
      <c r="F2727" s="6" t="s">
        <v>2773</v>
      </c>
      <c r="G2727" s="6">
        <v>22</v>
      </c>
      <c r="H2727" s="6">
        <v>25</v>
      </c>
      <c r="I2727" s="7">
        <v>42580</v>
      </c>
      <c r="J2727" s="7">
        <v>42590</v>
      </c>
      <c r="K2727" s="7" t="s">
        <v>2540</v>
      </c>
      <c r="L2727" s="17">
        <f t="shared" si="462"/>
        <v>272.20999999999998</v>
      </c>
      <c r="M2727" s="20">
        <f t="shared" si="463"/>
        <v>0.87502296021454029</v>
      </c>
      <c r="N2727" s="6">
        <v>10</v>
      </c>
      <c r="O2727" s="6">
        <v>1490000</v>
      </c>
      <c r="P2727" s="6">
        <v>1660000</v>
      </c>
      <c r="Q2727" s="6">
        <f t="shared" si="464"/>
        <v>170000</v>
      </c>
      <c r="R2727" s="8">
        <f t="shared" si="465"/>
        <v>0.11409395973154363</v>
      </c>
      <c r="S2727" s="6">
        <v>1648</v>
      </c>
      <c r="T2727" s="9">
        <f t="shared" si="466"/>
        <v>67802.181818181823</v>
      </c>
      <c r="U2727" s="6">
        <v>75529</v>
      </c>
      <c r="V2727" s="9">
        <f t="shared" si="467"/>
        <v>7726.8181818181765</v>
      </c>
      <c r="W2727" s="8">
        <f t="shared" si="468"/>
        <v>0.11396120264298271</v>
      </c>
      <c r="X2727" s="22">
        <f t="shared" si="469"/>
        <v>59328.465843549944</v>
      </c>
      <c r="Y2727" s="22">
        <f t="shared" si="470"/>
        <v>66089.609162044013</v>
      </c>
      <c r="Z2727" s="22">
        <f t="shared" si="472"/>
        <v>1453971.4015649683</v>
      </c>
      <c r="AA2727" s="10">
        <v>2509</v>
      </c>
      <c r="AB2727" s="6">
        <v>2005</v>
      </c>
      <c r="AC2727" s="6">
        <f t="shared" si="471"/>
        <v>11</v>
      </c>
      <c r="AD2727" s="6" t="s">
        <v>37</v>
      </c>
    </row>
    <row r="2728" spans="1:30" x14ac:dyDescent="0.2">
      <c r="A2728">
        <v>32</v>
      </c>
      <c r="B2728" s="6" t="s">
        <v>1322</v>
      </c>
      <c r="C2728" s="6" t="s">
        <v>22</v>
      </c>
      <c r="D2728" s="6" t="s">
        <v>23</v>
      </c>
      <c r="E2728" s="6" t="s">
        <v>2767</v>
      </c>
      <c r="F2728" s="6" t="s">
        <v>2773</v>
      </c>
      <c r="G2728" s="6">
        <v>65</v>
      </c>
      <c r="H2728" s="6">
        <v>72</v>
      </c>
      <c r="I2728" s="7">
        <v>42580</v>
      </c>
      <c r="J2728" s="7">
        <v>42590</v>
      </c>
      <c r="K2728" s="7" t="s">
        <v>2540</v>
      </c>
      <c r="L2728" s="17">
        <f t="shared" si="462"/>
        <v>272.20999999999998</v>
      </c>
      <c r="M2728" s="20">
        <f t="shared" si="463"/>
        <v>0.87502296021454029</v>
      </c>
      <c r="N2728" s="6">
        <v>10</v>
      </c>
      <c r="O2728" s="6">
        <v>2750000</v>
      </c>
      <c r="P2728" s="6">
        <v>3275000</v>
      </c>
      <c r="Q2728" s="6">
        <f t="shared" si="464"/>
        <v>525000</v>
      </c>
      <c r="R2728" s="8">
        <f t="shared" si="465"/>
        <v>0.19090909090909092</v>
      </c>
      <c r="S2728" s="6">
        <v>42000</v>
      </c>
      <c r="T2728" s="9">
        <f t="shared" si="466"/>
        <v>42953.846153846156</v>
      </c>
      <c r="U2728" s="6">
        <v>51031</v>
      </c>
      <c r="V2728" s="9">
        <f t="shared" si="467"/>
        <v>8077.1538461538439</v>
      </c>
      <c r="W2728" s="8">
        <f t="shared" si="468"/>
        <v>0.18804262177650424</v>
      </c>
      <c r="X2728" s="22">
        <f t="shared" si="469"/>
        <v>37585.60161413841</v>
      </c>
      <c r="Y2728" s="22">
        <f t="shared" si="470"/>
        <v>44653.296682708205</v>
      </c>
      <c r="Z2728" s="22">
        <f t="shared" si="472"/>
        <v>2902464.2843760336</v>
      </c>
      <c r="AA2728" s="10">
        <v>9917</v>
      </c>
      <c r="AB2728" s="6">
        <v>1954</v>
      </c>
      <c r="AC2728" s="6">
        <f t="shared" si="471"/>
        <v>62</v>
      </c>
      <c r="AD2728" s="6" t="s">
        <v>37</v>
      </c>
    </row>
    <row r="2729" spans="1:30" x14ac:dyDescent="0.2">
      <c r="A2729">
        <v>32</v>
      </c>
      <c r="B2729" s="6" t="s">
        <v>751</v>
      </c>
      <c r="C2729" s="6" t="s">
        <v>22</v>
      </c>
      <c r="D2729" s="6" t="s">
        <v>23</v>
      </c>
      <c r="E2729" s="6" t="s">
        <v>2767</v>
      </c>
      <c r="F2729" s="6" t="s">
        <v>2773</v>
      </c>
      <c r="G2729" s="6">
        <v>50</v>
      </c>
      <c r="H2729" s="6">
        <v>55</v>
      </c>
      <c r="I2729" s="7">
        <v>42581</v>
      </c>
      <c r="J2729" s="7">
        <v>42591</v>
      </c>
      <c r="K2729" s="7" t="s">
        <v>2540</v>
      </c>
      <c r="L2729" s="17">
        <f t="shared" si="462"/>
        <v>272.20999999999998</v>
      </c>
      <c r="M2729" s="20">
        <f t="shared" si="463"/>
        <v>0.87502296021454029</v>
      </c>
      <c r="N2729" s="6">
        <v>10</v>
      </c>
      <c r="O2729" s="6">
        <v>2750000</v>
      </c>
      <c r="P2729" s="6">
        <v>3400000</v>
      </c>
      <c r="Q2729" s="6">
        <f t="shared" si="464"/>
        <v>650000</v>
      </c>
      <c r="R2729" s="8">
        <f t="shared" si="465"/>
        <v>0.23636363636363636</v>
      </c>
      <c r="S2729" s="6"/>
      <c r="T2729" s="9">
        <f t="shared" si="466"/>
        <v>55000</v>
      </c>
      <c r="U2729" s="6">
        <v>68000</v>
      </c>
      <c r="V2729" s="9">
        <f t="shared" si="467"/>
        <v>13000</v>
      </c>
      <c r="W2729" s="8">
        <f t="shared" si="468"/>
        <v>0.23636363636363636</v>
      </c>
      <c r="X2729" s="22">
        <f t="shared" si="469"/>
        <v>48126.262811799716</v>
      </c>
      <c r="Y2729" s="22">
        <f t="shared" si="470"/>
        <v>59501.561294588741</v>
      </c>
      <c r="Z2729" s="22">
        <f t="shared" si="472"/>
        <v>2975078.0647294372</v>
      </c>
      <c r="AA2729" s="10">
        <v>3509</v>
      </c>
      <c r="AB2729" s="6">
        <v>2005</v>
      </c>
      <c r="AC2729" s="6">
        <f t="shared" si="471"/>
        <v>11</v>
      </c>
      <c r="AD2729" s="6" t="s">
        <v>137</v>
      </c>
    </row>
    <row r="2730" spans="1:30" x14ac:dyDescent="0.2">
      <c r="A2730">
        <v>32</v>
      </c>
      <c r="B2730" s="6" t="s">
        <v>2488</v>
      </c>
      <c r="C2730" s="6" t="s">
        <v>22</v>
      </c>
      <c r="D2730" s="6" t="s">
        <v>23</v>
      </c>
      <c r="E2730" s="6" t="s">
        <v>2767</v>
      </c>
      <c r="F2730" s="6" t="s">
        <v>2773</v>
      </c>
      <c r="G2730" s="6">
        <v>158</v>
      </c>
      <c r="H2730" s="6">
        <v>175</v>
      </c>
      <c r="I2730" s="7">
        <v>42581</v>
      </c>
      <c r="J2730" s="7">
        <v>42591</v>
      </c>
      <c r="K2730" s="7" t="s">
        <v>2540</v>
      </c>
      <c r="L2730" s="17">
        <f t="shared" si="462"/>
        <v>272.20999999999998</v>
      </c>
      <c r="M2730" s="20">
        <f t="shared" si="463"/>
        <v>0.87502296021454029</v>
      </c>
      <c r="N2730" s="6">
        <v>10</v>
      </c>
      <c r="O2730" s="6">
        <v>9000000</v>
      </c>
      <c r="P2730" s="6">
        <v>9900000</v>
      </c>
      <c r="Q2730" s="6">
        <f t="shared" si="464"/>
        <v>900000</v>
      </c>
      <c r="R2730" s="8">
        <f t="shared" si="465"/>
        <v>0.1</v>
      </c>
      <c r="S2730" s="6"/>
      <c r="T2730" s="9">
        <f t="shared" si="466"/>
        <v>56962.0253164557</v>
      </c>
      <c r="U2730" s="6">
        <v>62658</v>
      </c>
      <c r="V2730" s="9">
        <f t="shared" si="467"/>
        <v>5695.9746835443002</v>
      </c>
      <c r="W2730" s="8">
        <f t="shared" si="468"/>
        <v>9.9995999999999932E-2</v>
      </c>
      <c r="X2730" s="22">
        <f t="shared" si="469"/>
        <v>49843.080012220649</v>
      </c>
      <c r="Y2730" s="22">
        <f t="shared" si="470"/>
        <v>54827.188641122666</v>
      </c>
      <c r="Z2730" s="22">
        <f t="shared" si="472"/>
        <v>8662695.8052973803</v>
      </c>
      <c r="AA2730" s="10">
        <v>3696</v>
      </c>
      <c r="AB2730" s="6">
        <v>1986</v>
      </c>
      <c r="AC2730" s="6">
        <f t="shared" si="471"/>
        <v>30</v>
      </c>
      <c r="AD2730" s="6" t="s">
        <v>37</v>
      </c>
    </row>
    <row r="2731" spans="1:30" x14ac:dyDescent="0.2">
      <c r="A2731">
        <v>32</v>
      </c>
      <c r="B2731" s="6" t="s">
        <v>1551</v>
      </c>
      <c r="C2731" s="6" t="s">
        <v>22</v>
      </c>
      <c r="D2731" s="6" t="s">
        <v>23</v>
      </c>
      <c r="E2731" s="6" t="s">
        <v>2767</v>
      </c>
      <c r="F2731" s="6" t="s">
        <v>2773</v>
      </c>
      <c r="G2731" s="6">
        <v>71</v>
      </c>
      <c r="H2731" s="6">
        <v>78</v>
      </c>
      <c r="I2731" s="7">
        <v>42581</v>
      </c>
      <c r="J2731" s="7">
        <v>42591</v>
      </c>
      <c r="K2731" s="7" t="s">
        <v>2540</v>
      </c>
      <c r="L2731" s="17">
        <f t="shared" si="462"/>
        <v>272.20999999999998</v>
      </c>
      <c r="M2731" s="20">
        <f t="shared" si="463"/>
        <v>0.87502296021454029</v>
      </c>
      <c r="N2731" s="6">
        <v>10</v>
      </c>
      <c r="O2731" s="6">
        <v>2450000</v>
      </c>
      <c r="P2731" s="6">
        <v>3160000</v>
      </c>
      <c r="Q2731" s="6">
        <f t="shared" si="464"/>
        <v>710000</v>
      </c>
      <c r="R2731" s="8">
        <f t="shared" si="465"/>
        <v>0.28979591836734692</v>
      </c>
      <c r="S2731" s="6">
        <v>90779</v>
      </c>
      <c r="T2731" s="9">
        <f t="shared" si="466"/>
        <v>35785.619718309856</v>
      </c>
      <c r="U2731" s="6">
        <v>45786</v>
      </c>
      <c r="V2731" s="9">
        <f t="shared" si="467"/>
        <v>10000.380281690144</v>
      </c>
      <c r="W2731" s="8">
        <f t="shared" si="468"/>
        <v>0.27945248288025065</v>
      </c>
      <c r="X2731" s="22">
        <f t="shared" si="469"/>
        <v>31313.238899027314</v>
      </c>
      <c r="Y2731" s="22">
        <f t="shared" si="470"/>
        <v>40063.80125638294</v>
      </c>
      <c r="Z2731" s="22">
        <f t="shared" si="472"/>
        <v>2844529.8892031889</v>
      </c>
      <c r="AA2731" s="6"/>
      <c r="AB2731" s="6">
        <v>1957</v>
      </c>
      <c r="AC2731" s="6">
        <f t="shared" si="471"/>
        <v>59</v>
      </c>
      <c r="AD2731" s="6" t="s">
        <v>37</v>
      </c>
    </row>
    <row r="2732" spans="1:30" x14ac:dyDescent="0.2">
      <c r="A2732">
        <v>32</v>
      </c>
      <c r="B2732" s="6" t="s">
        <v>487</v>
      </c>
      <c r="C2732" s="6" t="s">
        <v>22</v>
      </c>
      <c r="D2732" s="6" t="s">
        <v>23</v>
      </c>
      <c r="E2732" s="6" t="s">
        <v>2767</v>
      </c>
      <c r="F2732" s="6" t="s">
        <v>2773</v>
      </c>
      <c r="G2732" s="6">
        <v>43</v>
      </c>
      <c r="H2732" s="6">
        <v>59</v>
      </c>
      <c r="I2732" s="7">
        <v>42582</v>
      </c>
      <c r="J2732" s="7">
        <v>42592</v>
      </c>
      <c r="K2732" s="7" t="s">
        <v>2540</v>
      </c>
      <c r="L2732" s="17">
        <f t="shared" si="462"/>
        <v>272.20999999999998</v>
      </c>
      <c r="M2732" s="20">
        <f t="shared" si="463"/>
        <v>0.87502296021454029</v>
      </c>
      <c r="N2732" s="6">
        <v>10</v>
      </c>
      <c r="O2732" s="6">
        <v>2500000</v>
      </c>
      <c r="P2732" s="6">
        <v>2680000</v>
      </c>
      <c r="Q2732" s="6">
        <f t="shared" si="464"/>
        <v>180000</v>
      </c>
      <c r="R2732" s="8">
        <f t="shared" si="465"/>
        <v>7.1999999999999995E-2</v>
      </c>
      <c r="S2732" s="6">
        <v>67775</v>
      </c>
      <c r="T2732" s="9">
        <f t="shared" si="466"/>
        <v>59715.697674418603</v>
      </c>
      <c r="U2732" s="6">
        <v>63902</v>
      </c>
      <c r="V2732" s="9">
        <f t="shared" si="467"/>
        <v>4186.3023255813969</v>
      </c>
      <c r="W2732" s="8">
        <f t="shared" si="468"/>
        <v>7.0103883712552717E-2</v>
      </c>
      <c r="X2732" s="22">
        <f t="shared" si="469"/>
        <v>52252.606550346303</v>
      </c>
      <c r="Y2732" s="22">
        <f t="shared" si="470"/>
        <v>55915.717203629552</v>
      </c>
      <c r="Z2732" s="22">
        <f t="shared" si="472"/>
        <v>2404375.8397560706</v>
      </c>
      <c r="AA2732" s="10">
        <v>1971</v>
      </c>
      <c r="AB2732" s="6">
        <v>1957</v>
      </c>
      <c r="AC2732" s="6">
        <f t="shared" si="471"/>
        <v>59</v>
      </c>
      <c r="AD2732" s="6" t="s">
        <v>127</v>
      </c>
    </row>
    <row r="2733" spans="1:30" x14ac:dyDescent="0.2">
      <c r="A2733">
        <v>33</v>
      </c>
      <c r="B2733" s="6" t="s">
        <v>672</v>
      </c>
      <c r="C2733" s="6" t="s">
        <v>22</v>
      </c>
      <c r="D2733" s="6" t="s">
        <v>23</v>
      </c>
      <c r="E2733" s="6" t="s">
        <v>2767</v>
      </c>
      <c r="F2733" s="6" t="s">
        <v>2773</v>
      </c>
      <c r="G2733" s="6">
        <v>48</v>
      </c>
      <c r="H2733" s="6">
        <v>54</v>
      </c>
      <c r="I2733" s="7">
        <v>42587</v>
      </c>
      <c r="J2733" s="7">
        <v>42597</v>
      </c>
      <c r="K2733" s="7" t="s">
        <v>2540</v>
      </c>
      <c r="L2733" s="17">
        <f t="shared" si="462"/>
        <v>272.20999999999998</v>
      </c>
      <c r="M2733" s="20">
        <f t="shared" si="463"/>
        <v>0.87502296021454029</v>
      </c>
      <c r="N2733" s="6">
        <v>10</v>
      </c>
      <c r="O2733" s="6">
        <v>3400000</v>
      </c>
      <c r="P2733" s="6">
        <v>3660000</v>
      </c>
      <c r="Q2733" s="6">
        <f t="shared" si="464"/>
        <v>260000</v>
      </c>
      <c r="R2733" s="8">
        <f t="shared" si="465"/>
        <v>7.6470588235294124E-2</v>
      </c>
      <c r="S2733" s="6"/>
      <c r="T2733" s="9">
        <f t="shared" si="466"/>
        <v>70833.333333333328</v>
      </c>
      <c r="U2733" s="6">
        <v>76250</v>
      </c>
      <c r="V2733" s="9">
        <f t="shared" si="467"/>
        <v>5416.6666666666715</v>
      </c>
      <c r="W2733" s="8">
        <f t="shared" si="468"/>
        <v>7.6470588235294193E-2</v>
      </c>
      <c r="X2733" s="22">
        <f t="shared" si="469"/>
        <v>61980.793015196599</v>
      </c>
      <c r="Y2733" s="22">
        <f t="shared" si="470"/>
        <v>66720.5007163587</v>
      </c>
      <c r="Z2733" s="22">
        <f t="shared" si="472"/>
        <v>3202584.0343852174</v>
      </c>
      <c r="AA2733" s="10">
        <v>6221</v>
      </c>
      <c r="AB2733" s="6">
        <v>2013</v>
      </c>
      <c r="AC2733" s="6">
        <f t="shared" si="471"/>
        <v>3</v>
      </c>
      <c r="AD2733" s="6" t="s">
        <v>37</v>
      </c>
    </row>
    <row r="2734" spans="1:30" x14ac:dyDescent="0.2">
      <c r="A2734">
        <v>33</v>
      </c>
      <c r="B2734" s="6" t="s">
        <v>1738</v>
      </c>
      <c r="C2734" s="6" t="s">
        <v>22</v>
      </c>
      <c r="D2734" s="6" t="s">
        <v>23</v>
      </c>
      <c r="E2734" s="6" t="s">
        <v>2767</v>
      </c>
      <c r="F2734" s="6" t="s">
        <v>2773</v>
      </c>
      <c r="G2734" s="6">
        <v>79</v>
      </c>
      <c r="H2734" s="6">
        <v>82</v>
      </c>
      <c r="I2734" s="7">
        <v>42587</v>
      </c>
      <c r="J2734" s="7">
        <v>42597</v>
      </c>
      <c r="K2734" s="7" t="s">
        <v>2540</v>
      </c>
      <c r="L2734" s="17">
        <f t="shared" si="462"/>
        <v>272.20999999999998</v>
      </c>
      <c r="M2734" s="20">
        <f t="shared" si="463"/>
        <v>0.87502296021454029</v>
      </c>
      <c r="N2734" s="6">
        <v>10</v>
      </c>
      <c r="O2734" s="6">
        <v>3750000</v>
      </c>
      <c r="P2734" s="6">
        <v>4050000</v>
      </c>
      <c r="Q2734" s="6">
        <f t="shared" si="464"/>
        <v>300000</v>
      </c>
      <c r="R2734" s="8">
        <f t="shared" si="465"/>
        <v>0.08</v>
      </c>
      <c r="S2734" s="6"/>
      <c r="T2734" s="9">
        <f t="shared" si="466"/>
        <v>47468.354430379746</v>
      </c>
      <c r="U2734" s="6">
        <v>51266</v>
      </c>
      <c r="V2734" s="9">
        <f t="shared" si="467"/>
        <v>3797.6455696202538</v>
      </c>
      <c r="W2734" s="8">
        <f t="shared" si="468"/>
        <v>8.0003733333333354E-2</v>
      </c>
      <c r="X2734" s="22">
        <f t="shared" si="469"/>
        <v>41535.900010183876</v>
      </c>
      <c r="Y2734" s="22">
        <f t="shared" si="470"/>
        <v>44858.927078358625</v>
      </c>
      <c r="Z2734" s="22">
        <f t="shared" si="472"/>
        <v>3543855.2391903312</v>
      </c>
      <c r="AA2734" s="10">
        <v>7987</v>
      </c>
      <c r="AB2734" s="6">
        <v>2012</v>
      </c>
      <c r="AC2734" s="6">
        <f t="shared" si="471"/>
        <v>4</v>
      </c>
      <c r="AD2734" s="6" t="s">
        <v>37</v>
      </c>
    </row>
    <row r="2735" spans="1:30" x14ac:dyDescent="0.2">
      <c r="A2735">
        <v>33</v>
      </c>
      <c r="B2735" s="6" t="s">
        <v>1521</v>
      </c>
      <c r="C2735" s="6" t="s">
        <v>22</v>
      </c>
      <c r="D2735" s="6" t="s">
        <v>23</v>
      </c>
      <c r="E2735" s="6" t="s">
        <v>2767</v>
      </c>
      <c r="F2735" s="6" t="s">
        <v>2773</v>
      </c>
      <c r="G2735" s="6">
        <v>70</v>
      </c>
      <c r="H2735" s="6">
        <v>78</v>
      </c>
      <c r="I2735" s="7">
        <v>42587</v>
      </c>
      <c r="J2735" s="7">
        <v>42597</v>
      </c>
      <c r="K2735" s="7" t="s">
        <v>2540</v>
      </c>
      <c r="L2735" s="17">
        <f t="shared" si="462"/>
        <v>272.20999999999998</v>
      </c>
      <c r="M2735" s="20">
        <f t="shared" si="463"/>
        <v>0.87502296021454029</v>
      </c>
      <c r="N2735" s="6">
        <v>10</v>
      </c>
      <c r="O2735" s="6">
        <v>3400000</v>
      </c>
      <c r="P2735" s="6">
        <v>3475000</v>
      </c>
      <c r="Q2735" s="6">
        <f t="shared" si="464"/>
        <v>75000</v>
      </c>
      <c r="R2735" s="8">
        <f t="shared" si="465"/>
        <v>2.2058823529411766E-2</v>
      </c>
      <c r="S2735" s="6"/>
      <c r="T2735" s="9">
        <f t="shared" si="466"/>
        <v>48571.428571428572</v>
      </c>
      <c r="U2735" s="6">
        <v>49643</v>
      </c>
      <c r="V2735" s="9">
        <f t="shared" si="467"/>
        <v>1071.5714285714275</v>
      </c>
      <c r="W2735" s="8">
        <f t="shared" si="468"/>
        <v>2.2061764705882329E-2</v>
      </c>
      <c r="X2735" s="22">
        <f t="shared" si="469"/>
        <v>42501.115210420532</v>
      </c>
      <c r="Y2735" s="22">
        <f t="shared" si="470"/>
        <v>43438.764813930422</v>
      </c>
      <c r="Z2735" s="22">
        <f t="shared" si="472"/>
        <v>3040713.5369751295</v>
      </c>
      <c r="AA2735" s="10">
        <v>1936</v>
      </c>
      <c r="AB2735" s="6">
        <v>2003</v>
      </c>
      <c r="AC2735" s="6">
        <f t="shared" si="471"/>
        <v>13</v>
      </c>
      <c r="AD2735" s="6" t="s">
        <v>25</v>
      </c>
    </row>
    <row r="2736" spans="1:30" x14ac:dyDescent="0.2">
      <c r="A2736">
        <v>33</v>
      </c>
      <c r="B2736" s="6" t="s">
        <v>230</v>
      </c>
      <c r="C2736" s="6" t="s">
        <v>22</v>
      </c>
      <c r="D2736" s="6" t="s">
        <v>23</v>
      </c>
      <c r="E2736" s="6" t="s">
        <v>2767</v>
      </c>
      <c r="F2736" s="6" t="s">
        <v>2773</v>
      </c>
      <c r="G2736" s="6">
        <v>34</v>
      </c>
      <c r="H2736" s="6">
        <v>39</v>
      </c>
      <c r="I2736" s="7">
        <v>42588</v>
      </c>
      <c r="J2736" s="7">
        <v>42598</v>
      </c>
      <c r="K2736" s="7" t="s">
        <v>2540</v>
      </c>
      <c r="L2736" s="17">
        <f t="shared" si="462"/>
        <v>272.20999999999998</v>
      </c>
      <c r="M2736" s="20">
        <f t="shared" si="463"/>
        <v>0.87502296021454029</v>
      </c>
      <c r="N2736" s="6">
        <v>10</v>
      </c>
      <c r="O2736" s="6">
        <v>1900000</v>
      </c>
      <c r="P2736" s="6">
        <v>2215000</v>
      </c>
      <c r="Q2736" s="6">
        <f t="shared" si="464"/>
        <v>315000</v>
      </c>
      <c r="R2736" s="8">
        <f t="shared" si="465"/>
        <v>0.16578947368421051</v>
      </c>
      <c r="S2736" s="6">
        <v>4925</v>
      </c>
      <c r="T2736" s="9">
        <f t="shared" si="466"/>
        <v>56027.205882352944</v>
      </c>
      <c r="U2736" s="6">
        <v>65292</v>
      </c>
      <c r="V2736" s="9">
        <f t="shared" si="467"/>
        <v>9264.7941176470558</v>
      </c>
      <c r="W2736" s="8">
        <f t="shared" si="468"/>
        <v>0.16536241584314337</v>
      </c>
      <c r="X2736" s="22">
        <f t="shared" si="469"/>
        <v>49025.091543725975</v>
      </c>
      <c r="Y2736" s="22">
        <f t="shared" si="470"/>
        <v>57131.999118327767</v>
      </c>
      <c r="Z2736" s="22">
        <f t="shared" si="472"/>
        <v>1942487.970023144</v>
      </c>
      <c r="AA2736" s="10">
        <v>1536</v>
      </c>
      <c r="AB2736" s="6">
        <v>1962</v>
      </c>
      <c r="AC2736" s="6">
        <f t="shared" si="471"/>
        <v>54</v>
      </c>
      <c r="AD2736" s="6" t="s">
        <v>217</v>
      </c>
    </row>
    <row r="2737" spans="1:30" x14ac:dyDescent="0.2">
      <c r="A2737">
        <v>33</v>
      </c>
      <c r="B2737" s="6" t="s">
        <v>435</v>
      </c>
      <c r="C2737" s="6" t="s">
        <v>22</v>
      </c>
      <c r="D2737" s="6" t="s">
        <v>23</v>
      </c>
      <c r="E2737" s="6" t="s">
        <v>2767</v>
      </c>
      <c r="F2737" s="6" t="s">
        <v>2773</v>
      </c>
      <c r="G2737" s="6">
        <v>41</v>
      </c>
      <c r="H2737" s="6">
        <v>50</v>
      </c>
      <c r="I2737" s="7">
        <v>42589</v>
      </c>
      <c r="J2737" s="7">
        <v>42599</v>
      </c>
      <c r="K2737" s="7" t="s">
        <v>2540</v>
      </c>
      <c r="L2737" s="17">
        <f t="shared" si="462"/>
        <v>272.20999999999998</v>
      </c>
      <c r="M2737" s="20">
        <f t="shared" si="463"/>
        <v>0.87502296021454029</v>
      </c>
      <c r="N2737" s="6">
        <v>10</v>
      </c>
      <c r="O2737" s="6">
        <v>1950000</v>
      </c>
      <c r="P2737" s="6">
        <v>2650000</v>
      </c>
      <c r="Q2737" s="6">
        <f t="shared" si="464"/>
        <v>700000</v>
      </c>
      <c r="R2737" s="8">
        <f t="shared" si="465"/>
        <v>0.35897435897435898</v>
      </c>
      <c r="S2737" s="6">
        <v>66160</v>
      </c>
      <c r="T2737" s="9">
        <f t="shared" si="466"/>
        <v>49174.634146341465</v>
      </c>
      <c r="U2737" s="6">
        <v>66248</v>
      </c>
      <c r="V2737" s="9">
        <f t="shared" si="467"/>
        <v>17073.365853658535</v>
      </c>
      <c r="W2737" s="8">
        <f t="shared" si="468"/>
        <v>0.34719863502896592</v>
      </c>
      <c r="X2737" s="22">
        <f t="shared" si="469"/>
        <v>43028.933938198723</v>
      </c>
      <c r="Y2737" s="22">
        <f t="shared" si="470"/>
        <v>57968.521068292866</v>
      </c>
      <c r="Z2737" s="22">
        <f t="shared" si="472"/>
        <v>2376709.3638000074</v>
      </c>
      <c r="AA2737" s="6"/>
      <c r="AB2737" s="6">
        <v>1958</v>
      </c>
      <c r="AC2737" s="6">
        <f t="shared" si="471"/>
        <v>58</v>
      </c>
      <c r="AD2737" s="6" t="s">
        <v>436</v>
      </c>
    </row>
    <row r="2738" spans="1:30" x14ac:dyDescent="0.2">
      <c r="A2738">
        <v>34</v>
      </c>
      <c r="B2738" s="6" t="s">
        <v>1325</v>
      </c>
      <c r="C2738" s="6" t="s">
        <v>22</v>
      </c>
      <c r="D2738" s="6" t="s">
        <v>23</v>
      </c>
      <c r="E2738" s="6" t="s">
        <v>2767</v>
      </c>
      <c r="F2738" s="6" t="s">
        <v>2773</v>
      </c>
      <c r="G2738" s="6">
        <v>65</v>
      </c>
      <c r="H2738" s="6">
        <v>71</v>
      </c>
      <c r="I2738" s="7">
        <v>42594</v>
      </c>
      <c r="J2738" s="7">
        <v>42604</v>
      </c>
      <c r="K2738" s="7" t="s">
        <v>2540</v>
      </c>
      <c r="L2738" s="17">
        <f t="shared" si="462"/>
        <v>272.20999999999998</v>
      </c>
      <c r="M2738" s="20">
        <f t="shared" si="463"/>
        <v>0.87502296021454029</v>
      </c>
      <c r="N2738" s="6">
        <v>10</v>
      </c>
      <c r="O2738" s="6">
        <v>3390000</v>
      </c>
      <c r="P2738" s="6">
        <v>4200000</v>
      </c>
      <c r="Q2738" s="6">
        <f t="shared" si="464"/>
        <v>810000</v>
      </c>
      <c r="R2738" s="8">
        <f t="shared" si="465"/>
        <v>0.23893805309734514</v>
      </c>
      <c r="S2738" s="6">
        <v>46000</v>
      </c>
      <c r="T2738" s="9">
        <f t="shared" si="466"/>
        <v>52861.538461538461</v>
      </c>
      <c r="U2738" s="6">
        <v>65323</v>
      </c>
      <c r="V2738" s="9">
        <f t="shared" si="467"/>
        <v>12461.461538461539</v>
      </c>
      <c r="W2738" s="8">
        <f t="shared" si="468"/>
        <v>0.23573777648428407</v>
      </c>
      <c r="X2738" s="22">
        <f t="shared" si="469"/>
        <v>46255.059866110161</v>
      </c>
      <c r="Y2738" s="22">
        <f t="shared" si="470"/>
        <v>57159.124830094413</v>
      </c>
      <c r="Z2738" s="22">
        <f t="shared" si="472"/>
        <v>3715343.1139561371</v>
      </c>
      <c r="AA2738" s="10">
        <v>8812</v>
      </c>
      <c r="AB2738" s="6">
        <v>1957</v>
      </c>
      <c r="AC2738" s="6">
        <f t="shared" si="471"/>
        <v>59</v>
      </c>
      <c r="AD2738" s="6" t="s">
        <v>37</v>
      </c>
    </row>
    <row r="2739" spans="1:30" x14ac:dyDescent="0.2">
      <c r="A2739">
        <v>34</v>
      </c>
      <c r="B2739" s="6" t="s">
        <v>2264</v>
      </c>
      <c r="C2739" s="6" t="s">
        <v>22</v>
      </c>
      <c r="D2739" s="6" t="s">
        <v>23</v>
      </c>
      <c r="E2739" s="6" t="s">
        <v>2767</v>
      </c>
      <c r="F2739" s="6" t="s">
        <v>2773</v>
      </c>
      <c r="G2739" s="6">
        <v>107</v>
      </c>
      <c r="H2739" s="6">
        <v>116</v>
      </c>
      <c r="I2739" s="7">
        <v>42595</v>
      </c>
      <c r="J2739" s="7">
        <v>42605</v>
      </c>
      <c r="K2739" s="7" t="s">
        <v>2540</v>
      </c>
      <c r="L2739" s="17">
        <f t="shared" si="462"/>
        <v>272.20999999999998</v>
      </c>
      <c r="M2739" s="20">
        <f t="shared" si="463"/>
        <v>0.87502296021454029</v>
      </c>
      <c r="N2739" s="6">
        <v>10</v>
      </c>
      <c r="O2739" s="6">
        <v>4950000</v>
      </c>
      <c r="P2739" s="6">
        <v>5300000</v>
      </c>
      <c r="Q2739" s="6">
        <f t="shared" si="464"/>
        <v>350000</v>
      </c>
      <c r="R2739" s="8">
        <f t="shared" si="465"/>
        <v>7.0707070707070704E-2</v>
      </c>
      <c r="S2739" s="6"/>
      <c r="T2739" s="9">
        <f t="shared" si="466"/>
        <v>46261.682242990653</v>
      </c>
      <c r="U2739" s="6">
        <v>49533</v>
      </c>
      <c r="V2739" s="9">
        <f t="shared" si="467"/>
        <v>3271.3177570093467</v>
      </c>
      <c r="W2739" s="8">
        <f t="shared" si="468"/>
        <v>7.071333333333335E-2</v>
      </c>
      <c r="X2739" s="22">
        <f t="shared" si="469"/>
        <v>40480.034140766118</v>
      </c>
      <c r="Y2739" s="22">
        <f t="shared" si="470"/>
        <v>43342.512288306825</v>
      </c>
      <c r="Z2739" s="22">
        <f t="shared" si="472"/>
        <v>4637648.81484883</v>
      </c>
      <c r="AA2739" s="10">
        <v>1622</v>
      </c>
      <c r="AB2739" s="6">
        <v>2015</v>
      </c>
      <c r="AC2739" s="6">
        <f t="shared" si="471"/>
        <v>1</v>
      </c>
      <c r="AD2739" s="6" t="s">
        <v>259</v>
      </c>
    </row>
    <row r="2740" spans="1:30" x14ac:dyDescent="0.2">
      <c r="A2740">
        <v>34</v>
      </c>
      <c r="B2740" s="6" t="s">
        <v>587</v>
      </c>
      <c r="C2740" s="6" t="s">
        <v>22</v>
      </c>
      <c r="D2740" s="6" t="s">
        <v>23</v>
      </c>
      <c r="E2740" s="6" t="s">
        <v>2767</v>
      </c>
      <c r="F2740" s="6" t="s">
        <v>2773</v>
      </c>
      <c r="G2740" s="6">
        <v>46</v>
      </c>
      <c r="H2740" s="6">
        <v>54</v>
      </c>
      <c r="I2740" s="7">
        <v>42595</v>
      </c>
      <c r="J2740" s="7">
        <v>42605</v>
      </c>
      <c r="K2740" s="7" t="s">
        <v>2540</v>
      </c>
      <c r="L2740" s="17">
        <f t="shared" si="462"/>
        <v>272.20999999999998</v>
      </c>
      <c r="M2740" s="20">
        <f t="shared" si="463"/>
        <v>0.87502296021454029</v>
      </c>
      <c r="N2740" s="6">
        <v>10</v>
      </c>
      <c r="O2740" s="6">
        <v>2950000</v>
      </c>
      <c r="P2740" s="6">
        <v>3000000</v>
      </c>
      <c r="Q2740" s="6">
        <f t="shared" si="464"/>
        <v>50000</v>
      </c>
      <c r="R2740" s="8">
        <f t="shared" si="465"/>
        <v>1.6949152542372881E-2</v>
      </c>
      <c r="S2740" s="6">
        <v>2488</v>
      </c>
      <c r="T2740" s="9">
        <f t="shared" si="466"/>
        <v>64184.521739130432</v>
      </c>
      <c r="U2740" s="6">
        <v>65271</v>
      </c>
      <c r="V2740" s="9">
        <f t="shared" si="467"/>
        <v>1086.4782608695677</v>
      </c>
      <c r="W2740" s="8">
        <f t="shared" si="468"/>
        <v>1.6927418502632397E-2</v>
      </c>
      <c r="X2740" s="22">
        <f t="shared" si="469"/>
        <v>56162.930212128427</v>
      </c>
      <c r="Y2740" s="22">
        <f t="shared" si="470"/>
        <v>57113.623636163262</v>
      </c>
      <c r="Z2740" s="22">
        <f t="shared" si="472"/>
        <v>2627226.6872635102</v>
      </c>
      <c r="AA2740" s="10">
        <v>2939</v>
      </c>
      <c r="AB2740" s="6">
        <v>2005</v>
      </c>
      <c r="AC2740" s="6">
        <f t="shared" si="471"/>
        <v>11</v>
      </c>
      <c r="AD2740" s="6" t="s">
        <v>52</v>
      </c>
    </row>
    <row r="2741" spans="1:30" x14ac:dyDescent="0.2">
      <c r="A2741">
        <v>34</v>
      </c>
      <c r="B2741" s="6" t="s">
        <v>2034</v>
      </c>
      <c r="C2741" s="6" t="s">
        <v>22</v>
      </c>
      <c r="D2741" s="6" t="s">
        <v>23</v>
      </c>
      <c r="E2741" s="6" t="s">
        <v>2767</v>
      </c>
      <c r="F2741" s="6" t="s">
        <v>2773</v>
      </c>
      <c r="G2741" s="6">
        <v>89</v>
      </c>
      <c r="H2741" s="6">
        <v>97</v>
      </c>
      <c r="I2741" s="7">
        <v>42595</v>
      </c>
      <c r="J2741" s="7">
        <v>42605</v>
      </c>
      <c r="K2741" s="7" t="s">
        <v>2540</v>
      </c>
      <c r="L2741" s="17">
        <f t="shared" si="462"/>
        <v>272.20999999999998</v>
      </c>
      <c r="M2741" s="20">
        <f t="shared" si="463"/>
        <v>0.87502296021454029</v>
      </c>
      <c r="N2741" s="6">
        <v>10</v>
      </c>
      <c r="O2741" s="6">
        <v>2790000</v>
      </c>
      <c r="P2741" s="6">
        <v>3100000</v>
      </c>
      <c r="Q2741" s="6">
        <f t="shared" si="464"/>
        <v>310000</v>
      </c>
      <c r="R2741" s="8">
        <f t="shared" si="465"/>
        <v>0.1111111111111111</v>
      </c>
      <c r="S2741" s="6"/>
      <c r="T2741" s="9">
        <f t="shared" si="466"/>
        <v>31348.314606741573</v>
      </c>
      <c r="U2741" s="6">
        <v>34831</v>
      </c>
      <c r="V2741" s="9">
        <f t="shared" si="467"/>
        <v>3482.6853932584272</v>
      </c>
      <c r="W2741" s="8">
        <f t="shared" si="468"/>
        <v>0.11109641577060933</v>
      </c>
      <c r="X2741" s="22">
        <f t="shared" si="469"/>
        <v>27430.495044927724</v>
      </c>
      <c r="Y2741" s="22">
        <f t="shared" si="470"/>
        <v>30477.924727232654</v>
      </c>
      <c r="Z2741" s="22">
        <f t="shared" si="472"/>
        <v>2712535.3007237064</v>
      </c>
      <c r="AA2741" s="10">
        <v>44644</v>
      </c>
      <c r="AB2741" s="6">
        <v>1981</v>
      </c>
      <c r="AC2741" s="6">
        <f t="shared" si="471"/>
        <v>35</v>
      </c>
      <c r="AD2741" s="6" t="s">
        <v>102</v>
      </c>
    </row>
    <row r="2742" spans="1:30" x14ac:dyDescent="0.2">
      <c r="A2742">
        <v>34</v>
      </c>
      <c r="B2742" s="6" t="s">
        <v>1556</v>
      </c>
      <c r="C2742" s="6" t="s">
        <v>22</v>
      </c>
      <c r="D2742" s="6" t="s">
        <v>23</v>
      </c>
      <c r="E2742" s="6" t="s">
        <v>2767</v>
      </c>
      <c r="F2742" s="6" t="s">
        <v>2773</v>
      </c>
      <c r="G2742" s="6">
        <v>71</v>
      </c>
      <c r="H2742" s="6">
        <v>78</v>
      </c>
      <c r="I2742" s="7">
        <v>42596</v>
      </c>
      <c r="J2742" s="7">
        <v>42606</v>
      </c>
      <c r="K2742" s="7" t="s">
        <v>2540</v>
      </c>
      <c r="L2742" s="17">
        <f t="shared" si="462"/>
        <v>272.20999999999998</v>
      </c>
      <c r="M2742" s="20">
        <f t="shared" si="463"/>
        <v>0.87502296021454029</v>
      </c>
      <c r="N2742" s="6">
        <v>10</v>
      </c>
      <c r="O2742" s="6">
        <v>2900000</v>
      </c>
      <c r="P2742" s="6">
        <v>3000000</v>
      </c>
      <c r="Q2742" s="6">
        <f t="shared" si="464"/>
        <v>100000</v>
      </c>
      <c r="R2742" s="8">
        <f t="shared" si="465"/>
        <v>3.4482758620689655E-2</v>
      </c>
      <c r="S2742" s="6">
        <v>204884</v>
      </c>
      <c r="T2742" s="9">
        <f t="shared" si="466"/>
        <v>43730.760563380281</v>
      </c>
      <c r="U2742" s="6">
        <v>45139</v>
      </c>
      <c r="V2742" s="9">
        <f t="shared" si="467"/>
        <v>1408.2394366197186</v>
      </c>
      <c r="W2742" s="8">
        <f t="shared" si="468"/>
        <v>3.220249130080223E-2</v>
      </c>
      <c r="X2742" s="22">
        <f t="shared" si="469"/>
        <v>38265.419560602291</v>
      </c>
      <c r="Y2742" s="22">
        <f t="shared" si="470"/>
        <v>39497.661401124133</v>
      </c>
      <c r="Z2742" s="22">
        <f t="shared" si="472"/>
        <v>2804333.9594798135</v>
      </c>
      <c r="AA2742" s="10">
        <v>33109</v>
      </c>
      <c r="AB2742" s="6">
        <v>1970</v>
      </c>
      <c r="AC2742" s="6">
        <f t="shared" si="471"/>
        <v>46</v>
      </c>
      <c r="AD2742" s="6" t="s">
        <v>29</v>
      </c>
    </row>
    <row r="2743" spans="1:30" x14ac:dyDescent="0.2">
      <c r="A2743">
        <v>35</v>
      </c>
      <c r="B2743" s="6" t="s">
        <v>1524</v>
      </c>
      <c r="C2743" s="6" t="s">
        <v>22</v>
      </c>
      <c r="D2743" s="6" t="s">
        <v>23</v>
      </c>
      <c r="E2743" s="6" t="s">
        <v>2767</v>
      </c>
      <c r="F2743" s="6" t="s">
        <v>2773</v>
      </c>
      <c r="G2743" s="6">
        <v>70</v>
      </c>
      <c r="H2743" s="6">
        <v>77</v>
      </c>
      <c r="I2743" s="7">
        <v>42601</v>
      </c>
      <c r="J2743" s="7">
        <v>42611</v>
      </c>
      <c r="K2743" s="7" t="s">
        <v>2540</v>
      </c>
      <c r="L2743" s="17">
        <f t="shared" si="462"/>
        <v>272.20999999999998</v>
      </c>
      <c r="M2743" s="20">
        <f t="shared" si="463"/>
        <v>0.87502296021454029</v>
      </c>
      <c r="N2743" s="6">
        <v>10</v>
      </c>
      <c r="O2743" s="6">
        <v>2750000</v>
      </c>
      <c r="P2743" s="6">
        <v>3075000</v>
      </c>
      <c r="Q2743" s="6">
        <f t="shared" si="464"/>
        <v>325000</v>
      </c>
      <c r="R2743" s="8">
        <f t="shared" si="465"/>
        <v>0.11818181818181818</v>
      </c>
      <c r="S2743" s="6">
        <v>74091</v>
      </c>
      <c r="T2743" s="9">
        <f t="shared" si="466"/>
        <v>40344.157142857141</v>
      </c>
      <c r="U2743" s="6">
        <v>44987</v>
      </c>
      <c r="V2743" s="9">
        <f t="shared" si="467"/>
        <v>4642.8428571428594</v>
      </c>
      <c r="W2743" s="8">
        <f t="shared" si="468"/>
        <v>0.11508092338384286</v>
      </c>
      <c r="X2743" s="22">
        <f t="shared" si="469"/>
        <v>35302.063810503445</v>
      </c>
      <c r="Y2743" s="22">
        <f t="shared" si="470"/>
        <v>39364.657911171525</v>
      </c>
      <c r="Z2743" s="22">
        <f t="shared" si="472"/>
        <v>2755526.0537820067</v>
      </c>
      <c r="AA2743" s="6"/>
      <c r="AB2743" s="6">
        <v>1967</v>
      </c>
      <c r="AC2743" s="6">
        <f t="shared" si="471"/>
        <v>49</v>
      </c>
      <c r="AD2743" s="6" t="s">
        <v>37</v>
      </c>
    </row>
    <row r="2744" spans="1:30" x14ac:dyDescent="0.2">
      <c r="A2744">
        <v>35</v>
      </c>
      <c r="B2744" s="6" t="s">
        <v>518</v>
      </c>
      <c r="C2744" s="6" t="s">
        <v>22</v>
      </c>
      <c r="D2744" s="6" t="s">
        <v>23</v>
      </c>
      <c r="E2744" s="6" t="s">
        <v>2767</v>
      </c>
      <c r="F2744" s="6" t="s">
        <v>2773</v>
      </c>
      <c r="G2744" s="6">
        <v>44</v>
      </c>
      <c r="H2744" s="6">
        <v>52</v>
      </c>
      <c r="I2744" s="7">
        <v>42602</v>
      </c>
      <c r="J2744" s="7">
        <v>42612</v>
      </c>
      <c r="K2744" s="7" t="s">
        <v>2540</v>
      </c>
      <c r="L2744" s="17">
        <f t="shared" si="462"/>
        <v>272.20999999999998</v>
      </c>
      <c r="M2744" s="20">
        <f t="shared" si="463"/>
        <v>0.87502296021454029</v>
      </c>
      <c r="N2744" s="6">
        <v>10</v>
      </c>
      <c r="O2744" s="6">
        <v>2600000</v>
      </c>
      <c r="P2744" s="6">
        <v>2930000</v>
      </c>
      <c r="Q2744" s="6">
        <f t="shared" si="464"/>
        <v>330000</v>
      </c>
      <c r="R2744" s="8">
        <f t="shared" si="465"/>
        <v>0.12692307692307692</v>
      </c>
      <c r="S2744" s="6"/>
      <c r="T2744" s="9">
        <f t="shared" si="466"/>
        <v>59090.909090909088</v>
      </c>
      <c r="U2744" s="6">
        <v>66591</v>
      </c>
      <c r="V2744" s="9">
        <f t="shared" si="467"/>
        <v>7500.0909090909117</v>
      </c>
      <c r="W2744" s="8">
        <f t="shared" si="468"/>
        <v>0.12692461538461544</v>
      </c>
      <c r="X2744" s="22">
        <f t="shared" si="469"/>
        <v>51705.90219449556</v>
      </c>
      <c r="Y2744" s="22">
        <f t="shared" si="470"/>
        <v>58268.653943646452</v>
      </c>
      <c r="Z2744" s="22">
        <f t="shared" si="472"/>
        <v>2563820.7735204441</v>
      </c>
      <c r="AA2744" s="10">
        <v>2736</v>
      </c>
      <c r="AB2744" s="6">
        <v>2003</v>
      </c>
      <c r="AC2744" s="6">
        <f t="shared" si="471"/>
        <v>13</v>
      </c>
      <c r="AD2744" s="6" t="s">
        <v>88</v>
      </c>
    </row>
    <row r="2745" spans="1:30" x14ac:dyDescent="0.2">
      <c r="A2745">
        <v>35</v>
      </c>
      <c r="B2745" s="6" t="s">
        <v>329</v>
      </c>
      <c r="C2745" s="6" t="s">
        <v>22</v>
      </c>
      <c r="D2745" s="6" t="s">
        <v>23</v>
      </c>
      <c r="E2745" s="6" t="s">
        <v>2767</v>
      </c>
      <c r="F2745" s="6" t="s">
        <v>2773</v>
      </c>
      <c r="G2745" s="6">
        <v>37</v>
      </c>
      <c r="H2745" s="6">
        <v>52</v>
      </c>
      <c r="I2745" s="7">
        <v>42602</v>
      </c>
      <c r="J2745" s="7">
        <v>42612</v>
      </c>
      <c r="K2745" s="7" t="s">
        <v>2540</v>
      </c>
      <c r="L2745" s="17">
        <f t="shared" si="462"/>
        <v>272.20999999999998</v>
      </c>
      <c r="M2745" s="20">
        <f t="shared" si="463"/>
        <v>0.87502296021454029</v>
      </c>
      <c r="N2745" s="6">
        <v>10</v>
      </c>
      <c r="O2745" s="6">
        <v>1900000</v>
      </c>
      <c r="P2745" s="6">
        <v>2270000</v>
      </c>
      <c r="Q2745" s="6">
        <f t="shared" si="464"/>
        <v>370000</v>
      </c>
      <c r="R2745" s="8">
        <f t="shared" si="465"/>
        <v>0.19473684210526315</v>
      </c>
      <c r="S2745" s="6">
        <v>212000</v>
      </c>
      <c r="T2745" s="9">
        <f t="shared" si="466"/>
        <v>57081.08108108108</v>
      </c>
      <c r="U2745" s="6">
        <v>67081</v>
      </c>
      <c r="V2745" s="9">
        <f t="shared" si="467"/>
        <v>9999.9189189189201</v>
      </c>
      <c r="W2745" s="8">
        <f t="shared" si="468"/>
        <v>0.17518797348484852</v>
      </c>
      <c r="X2745" s="22">
        <f t="shared" si="469"/>
        <v>49947.256539813759</v>
      </c>
      <c r="Y2745" s="22">
        <f t="shared" si="470"/>
        <v>58697.415194151574</v>
      </c>
      <c r="Z2745" s="22">
        <f t="shared" si="472"/>
        <v>2171804.3621836081</v>
      </c>
      <c r="AA2745" s="6"/>
      <c r="AB2745" s="6">
        <v>1959</v>
      </c>
      <c r="AC2745" s="6">
        <f t="shared" si="471"/>
        <v>57</v>
      </c>
      <c r="AD2745" s="6" t="s">
        <v>297</v>
      </c>
    </row>
    <row r="2746" spans="1:30" x14ac:dyDescent="0.2">
      <c r="A2746">
        <v>35</v>
      </c>
      <c r="B2746" s="6" t="s">
        <v>1418</v>
      </c>
      <c r="C2746" s="6" t="s">
        <v>22</v>
      </c>
      <c r="D2746" s="6" t="s">
        <v>23</v>
      </c>
      <c r="E2746" s="6" t="s">
        <v>2767</v>
      </c>
      <c r="F2746" s="6" t="s">
        <v>2773</v>
      </c>
      <c r="G2746" s="6">
        <v>67</v>
      </c>
      <c r="H2746" s="6">
        <v>74</v>
      </c>
      <c r="I2746" s="7">
        <v>42602</v>
      </c>
      <c r="J2746" s="7">
        <v>42612</v>
      </c>
      <c r="K2746" s="7" t="s">
        <v>2540</v>
      </c>
      <c r="L2746" s="17">
        <f t="shared" si="462"/>
        <v>272.20999999999998</v>
      </c>
      <c r="M2746" s="20">
        <f t="shared" si="463"/>
        <v>0.87502296021454029</v>
      </c>
      <c r="N2746" s="6">
        <v>10</v>
      </c>
      <c r="O2746" s="6">
        <v>3450000</v>
      </c>
      <c r="P2746" s="6">
        <v>4310000</v>
      </c>
      <c r="Q2746" s="6">
        <f t="shared" si="464"/>
        <v>860000</v>
      </c>
      <c r="R2746" s="8">
        <f t="shared" si="465"/>
        <v>0.24927536231884059</v>
      </c>
      <c r="S2746" s="6">
        <v>222518</v>
      </c>
      <c r="T2746" s="9">
        <f t="shared" si="466"/>
        <v>54813.701492537315</v>
      </c>
      <c r="U2746" s="6">
        <v>67650</v>
      </c>
      <c r="V2746" s="9">
        <f t="shared" si="467"/>
        <v>12836.298507462685</v>
      </c>
      <c r="W2746" s="8">
        <f t="shared" si="468"/>
        <v>0.23418047236255884</v>
      </c>
      <c r="X2746" s="22">
        <f t="shared" si="469"/>
        <v>47963.247340316164</v>
      </c>
      <c r="Y2746" s="22">
        <f t="shared" si="470"/>
        <v>59195.303258513653</v>
      </c>
      <c r="Z2746" s="22">
        <f t="shared" si="472"/>
        <v>3966085.318320415</v>
      </c>
      <c r="AA2746" s="10">
        <v>2521</v>
      </c>
      <c r="AB2746" s="6">
        <v>1958</v>
      </c>
      <c r="AC2746" s="6">
        <f t="shared" si="471"/>
        <v>58</v>
      </c>
      <c r="AD2746" s="6" t="s">
        <v>371</v>
      </c>
    </row>
    <row r="2747" spans="1:30" x14ac:dyDescent="0.2">
      <c r="A2747">
        <v>35</v>
      </c>
      <c r="B2747" s="6" t="s">
        <v>1667</v>
      </c>
      <c r="C2747" s="6" t="s">
        <v>22</v>
      </c>
      <c r="D2747" s="6" t="s">
        <v>23</v>
      </c>
      <c r="E2747" s="6" t="s">
        <v>2767</v>
      </c>
      <c r="F2747" s="6" t="s">
        <v>2773</v>
      </c>
      <c r="G2747" s="6">
        <v>74</v>
      </c>
      <c r="H2747" s="6">
        <v>82</v>
      </c>
      <c r="I2747" s="7">
        <v>42602</v>
      </c>
      <c r="J2747" s="7">
        <v>42612</v>
      </c>
      <c r="K2747" s="7" t="s">
        <v>2540</v>
      </c>
      <c r="L2747" s="17">
        <f t="shared" si="462"/>
        <v>272.20999999999998</v>
      </c>
      <c r="M2747" s="20">
        <f t="shared" si="463"/>
        <v>0.87502296021454029</v>
      </c>
      <c r="N2747" s="6">
        <v>10</v>
      </c>
      <c r="O2747" s="6">
        <v>4300000</v>
      </c>
      <c r="P2747" s="6">
        <v>5475000</v>
      </c>
      <c r="Q2747" s="6">
        <f t="shared" si="464"/>
        <v>1175000</v>
      </c>
      <c r="R2747" s="8">
        <f t="shared" si="465"/>
        <v>0.27325581395348836</v>
      </c>
      <c r="S2747" s="6"/>
      <c r="T2747" s="9">
        <f t="shared" si="466"/>
        <v>58108.108108108107</v>
      </c>
      <c r="U2747" s="6">
        <v>73986</v>
      </c>
      <c r="V2747" s="9">
        <f t="shared" si="467"/>
        <v>15877.891891891893</v>
      </c>
      <c r="W2747" s="8">
        <f t="shared" si="468"/>
        <v>0.27324744186046512</v>
      </c>
      <c r="X2747" s="22">
        <f t="shared" si="469"/>
        <v>50845.928769223283</v>
      </c>
      <c r="Y2747" s="22">
        <f t="shared" si="470"/>
        <v>64739.448734432975</v>
      </c>
      <c r="Z2747" s="22">
        <f t="shared" si="472"/>
        <v>4790719.2063480401</v>
      </c>
      <c r="AA2747" s="10">
        <v>1451</v>
      </c>
      <c r="AB2747" s="6">
        <v>1948</v>
      </c>
      <c r="AC2747" s="6">
        <f t="shared" si="471"/>
        <v>68</v>
      </c>
      <c r="AD2747" s="6" t="s">
        <v>569</v>
      </c>
    </row>
    <row r="2748" spans="1:30" x14ac:dyDescent="0.2">
      <c r="A2748">
        <v>36</v>
      </c>
      <c r="B2748" s="6" t="s">
        <v>651</v>
      </c>
      <c r="C2748" s="6" t="s">
        <v>22</v>
      </c>
      <c r="D2748" s="6" t="s">
        <v>23</v>
      </c>
      <c r="E2748" s="6" t="s">
        <v>2767</v>
      </c>
      <c r="F2748" s="6" t="s">
        <v>2773</v>
      </c>
      <c r="G2748" s="6">
        <v>49</v>
      </c>
      <c r="H2748" s="6">
        <v>56</v>
      </c>
      <c r="I2748" s="7">
        <v>42608</v>
      </c>
      <c r="J2748" s="7">
        <v>42618</v>
      </c>
      <c r="K2748" s="7" t="s">
        <v>2541</v>
      </c>
      <c r="L2748" s="17">
        <f t="shared" si="462"/>
        <v>275.91000000000003</v>
      </c>
      <c r="M2748" s="20">
        <f t="shared" si="463"/>
        <v>0.86328875357906554</v>
      </c>
      <c r="N2748" s="6">
        <v>10</v>
      </c>
      <c r="O2748" s="6">
        <v>2600000</v>
      </c>
      <c r="P2748" s="6">
        <v>3200000</v>
      </c>
      <c r="Q2748" s="6">
        <f t="shared" si="464"/>
        <v>600000</v>
      </c>
      <c r="R2748" s="8">
        <f t="shared" si="465"/>
        <v>0.23076923076923078</v>
      </c>
      <c r="S2748" s="6">
        <v>5954</v>
      </c>
      <c r="T2748" s="9">
        <f t="shared" si="466"/>
        <v>53182.734693877552</v>
      </c>
      <c r="U2748" s="6">
        <v>65428</v>
      </c>
      <c r="V2748" s="9">
        <f t="shared" si="467"/>
        <v>12245.265306122448</v>
      </c>
      <c r="W2748" s="8">
        <f t="shared" si="468"/>
        <v>0.2302488839020182</v>
      </c>
      <c r="X2748" s="22">
        <f t="shared" si="469"/>
        <v>45912.056745803675</v>
      </c>
      <c r="Y2748" s="22">
        <f t="shared" si="470"/>
        <v>56483.256569171099</v>
      </c>
      <c r="Z2748" s="22">
        <f t="shared" si="472"/>
        <v>2767679.5718893837</v>
      </c>
      <c r="AA2748" s="6">
        <v>17</v>
      </c>
      <c r="AB2748" s="6">
        <v>2014</v>
      </c>
      <c r="AC2748" s="6">
        <f t="shared" si="471"/>
        <v>2</v>
      </c>
      <c r="AD2748" s="6" t="s">
        <v>37</v>
      </c>
    </row>
    <row r="2749" spans="1:30" x14ac:dyDescent="0.2">
      <c r="A2749">
        <v>36</v>
      </c>
      <c r="B2749" s="6" t="s">
        <v>1124</v>
      </c>
      <c r="C2749" s="6" t="s">
        <v>22</v>
      </c>
      <c r="D2749" s="6" t="s">
        <v>23</v>
      </c>
      <c r="E2749" s="6" t="s">
        <v>2767</v>
      </c>
      <c r="F2749" s="6" t="s">
        <v>2773</v>
      </c>
      <c r="G2749" s="6">
        <v>59</v>
      </c>
      <c r="H2749" s="6"/>
      <c r="I2749" s="7">
        <v>42608</v>
      </c>
      <c r="J2749" s="7">
        <v>42618</v>
      </c>
      <c r="K2749" s="7" t="s">
        <v>2541</v>
      </c>
      <c r="L2749" s="17">
        <f t="shared" si="462"/>
        <v>275.91000000000003</v>
      </c>
      <c r="M2749" s="20">
        <f t="shared" si="463"/>
        <v>0.86328875357906554</v>
      </c>
      <c r="N2749" s="6">
        <v>10</v>
      </c>
      <c r="O2749" s="6">
        <v>2600000</v>
      </c>
      <c r="P2749" s="6">
        <v>2865000</v>
      </c>
      <c r="Q2749" s="6">
        <f t="shared" si="464"/>
        <v>265000</v>
      </c>
      <c r="R2749" s="8">
        <f t="shared" si="465"/>
        <v>0.10192307692307692</v>
      </c>
      <c r="S2749" s="6">
        <v>2224</v>
      </c>
      <c r="T2749" s="9">
        <f t="shared" si="466"/>
        <v>44105.491525423728</v>
      </c>
      <c r="U2749" s="6">
        <v>48597</v>
      </c>
      <c r="V2749" s="9">
        <f t="shared" si="467"/>
        <v>4491.5084745762724</v>
      </c>
      <c r="W2749" s="8">
        <f t="shared" si="468"/>
        <v>0.10183558371608289</v>
      </c>
      <c r="X2749" s="22">
        <f t="shared" si="469"/>
        <v>38075.774804975088</v>
      </c>
      <c r="Y2749" s="22">
        <f t="shared" si="470"/>
        <v>41953.243557681846</v>
      </c>
      <c r="Z2749" s="22">
        <f t="shared" si="472"/>
        <v>2475241.3699032287</v>
      </c>
      <c r="AA2749" s="10">
        <v>1285</v>
      </c>
      <c r="AB2749" s="6">
        <v>2004</v>
      </c>
      <c r="AC2749" s="6">
        <f t="shared" si="471"/>
        <v>12</v>
      </c>
      <c r="AD2749" s="6" t="s">
        <v>629</v>
      </c>
    </row>
    <row r="2750" spans="1:30" x14ac:dyDescent="0.2">
      <c r="A2750">
        <v>36</v>
      </c>
      <c r="B2750" s="6" t="s">
        <v>2276</v>
      </c>
      <c r="C2750" s="6" t="s">
        <v>22</v>
      </c>
      <c r="D2750" s="6" t="s">
        <v>23</v>
      </c>
      <c r="E2750" s="6" t="s">
        <v>2767</v>
      </c>
      <c r="F2750" s="6" t="s">
        <v>2773</v>
      </c>
      <c r="G2750" s="6">
        <v>108</v>
      </c>
      <c r="H2750" s="6">
        <v>119</v>
      </c>
      <c r="I2750" s="7">
        <v>42608</v>
      </c>
      <c r="J2750" s="7">
        <v>42618</v>
      </c>
      <c r="K2750" s="7" t="s">
        <v>2541</v>
      </c>
      <c r="L2750" s="17">
        <f t="shared" si="462"/>
        <v>275.91000000000003</v>
      </c>
      <c r="M2750" s="20">
        <f t="shared" si="463"/>
        <v>0.86328875357906554</v>
      </c>
      <c r="N2750" s="6">
        <v>10</v>
      </c>
      <c r="O2750" s="6">
        <v>4700000</v>
      </c>
      <c r="P2750" s="6">
        <v>4950000</v>
      </c>
      <c r="Q2750" s="6">
        <f t="shared" si="464"/>
        <v>250000</v>
      </c>
      <c r="R2750" s="8">
        <f t="shared" si="465"/>
        <v>5.3191489361702128E-2</v>
      </c>
      <c r="S2750" s="6"/>
      <c r="T2750" s="9">
        <f t="shared" si="466"/>
        <v>43518.518518518518</v>
      </c>
      <c r="U2750" s="6">
        <v>45833</v>
      </c>
      <c r="V2750" s="9">
        <f t="shared" si="467"/>
        <v>2314.4814814814818</v>
      </c>
      <c r="W2750" s="8">
        <f t="shared" si="468"/>
        <v>5.3183829787234051E-2</v>
      </c>
      <c r="X2750" s="22">
        <f t="shared" si="469"/>
        <v>37569.047609459332</v>
      </c>
      <c r="Y2750" s="22">
        <f t="shared" si="470"/>
        <v>39567.113442789312</v>
      </c>
      <c r="Z2750" s="22">
        <f t="shared" si="472"/>
        <v>4273248.251821246</v>
      </c>
      <c r="AA2750" s="10">
        <v>11951</v>
      </c>
      <c r="AB2750" s="6">
        <v>1970</v>
      </c>
      <c r="AC2750" s="6">
        <f t="shared" si="471"/>
        <v>46</v>
      </c>
      <c r="AD2750" s="6" t="s">
        <v>37</v>
      </c>
    </row>
    <row r="2751" spans="1:30" x14ac:dyDescent="0.2">
      <c r="A2751">
        <v>36</v>
      </c>
      <c r="B2751" s="6" t="s">
        <v>352</v>
      </c>
      <c r="C2751" s="6" t="s">
        <v>22</v>
      </c>
      <c r="D2751" s="6" t="s">
        <v>23</v>
      </c>
      <c r="E2751" s="6" t="s">
        <v>2767</v>
      </c>
      <c r="F2751" s="6" t="s">
        <v>2773</v>
      </c>
      <c r="G2751" s="6">
        <v>38</v>
      </c>
      <c r="H2751" s="6">
        <v>44</v>
      </c>
      <c r="I2751" s="7">
        <v>42608</v>
      </c>
      <c r="J2751" s="7">
        <v>42618</v>
      </c>
      <c r="K2751" s="7" t="s">
        <v>2541</v>
      </c>
      <c r="L2751" s="17">
        <f t="shared" si="462"/>
        <v>275.91000000000003</v>
      </c>
      <c r="M2751" s="20">
        <f t="shared" si="463"/>
        <v>0.86328875357906554</v>
      </c>
      <c r="N2751" s="6">
        <v>10</v>
      </c>
      <c r="O2751" s="6">
        <v>1900000</v>
      </c>
      <c r="P2751" s="6">
        <v>2410000</v>
      </c>
      <c r="Q2751" s="6">
        <f t="shared" si="464"/>
        <v>510000</v>
      </c>
      <c r="R2751" s="8">
        <f t="shared" si="465"/>
        <v>0.26842105263157895</v>
      </c>
      <c r="S2751" s="6">
        <v>57386</v>
      </c>
      <c r="T2751" s="9">
        <f t="shared" si="466"/>
        <v>51510.15789473684</v>
      </c>
      <c r="U2751" s="6">
        <v>64931</v>
      </c>
      <c r="V2751" s="9">
        <f t="shared" si="467"/>
        <v>13420.84210526316</v>
      </c>
      <c r="W2751" s="8">
        <f t="shared" si="468"/>
        <v>0.26054748526861848</v>
      </c>
      <c r="X2751" s="22">
        <f t="shared" si="469"/>
        <v>44468.140005608228</v>
      </c>
      <c r="Y2751" s="22">
        <f t="shared" si="470"/>
        <v>56054.202058642302</v>
      </c>
      <c r="Z2751" s="22">
        <f t="shared" si="472"/>
        <v>2130059.6782284076</v>
      </c>
      <c r="AA2751" s="6"/>
      <c r="AB2751" s="6">
        <v>1957</v>
      </c>
      <c r="AC2751" s="6">
        <f t="shared" si="471"/>
        <v>59</v>
      </c>
      <c r="AD2751" s="6" t="s">
        <v>37</v>
      </c>
    </row>
    <row r="2752" spans="1:30" x14ac:dyDescent="0.2">
      <c r="A2752">
        <v>36</v>
      </c>
      <c r="B2752" s="6" t="s">
        <v>1365</v>
      </c>
      <c r="C2752" s="6" t="s">
        <v>22</v>
      </c>
      <c r="D2752" s="6" t="s">
        <v>23</v>
      </c>
      <c r="E2752" s="6" t="s">
        <v>2767</v>
      </c>
      <c r="F2752" s="6" t="s">
        <v>2773</v>
      </c>
      <c r="G2752" s="6">
        <v>66</v>
      </c>
      <c r="H2752" s="6">
        <v>73</v>
      </c>
      <c r="I2752" s="7">
        <v>42609</v>
      </c>
      <c r="J2752" s="7">
        <v>42619</v>
      </c>
      <c r="K2752" s="7" t="s">
        <v>2541</v>
      </c>
      <c r="L2752" s="17">
        <f t="shared" si="462"/>
        <v>275.91000000000003</v>
      </c>
      <c r="M2752" s="20">
        <f t="shared" si="463"/>
        <v>0.86328875357906554</v>
      </c>
      <c r="N2752" s="6">
        <v>10</v>
      </c>
      <c r="O2752" s="6">
        <v>2750000</v>
      </c>
      <c r="P2752" s="6">
        <v>3450000</v>
      </c>
      <c r="Q2752" s="6">
        <f t="shared" si="464"/>
        <v>700000</v>
      </c>
      <c r="R2752" s="8">
        <f t="shared" si="465"/>
        <v>0.25454545454545452</v>
      </c>
      <c r="S2752" s="6">
        <v>126000</v>
      </c>
      <c r="T2752" s="9">
        <f t="shared" si="466"/>
        <v>43575.757575757576</v>
      </c>
      <c r="U2752" s="6">
        <v>54182</v>
      </c>
      <c r="V2752" s="9">
        <f t="shared" si="467"/>
        <v>10606.242424242424</v>
      </c>
      <c r="W2752" s="8">
        <f t="shared" si="468"/>
        <v>0.24339777468706536</v>
      </c>
      <c r="X2752" s="22">
        <f t="shared" si="469"/>
        <v>37618.461443839282</v>
      </c>
      <c r="Y2752" s="22">
        <f t="shared" si="470"/>
        <v>46774.711246420928</v>
      </c>
      <c r="Z2752" s="22">
        <f t="shared" si="472"/>
        <v>3087130.9422637811</v>
      </c>
      <c r="AA2752" s="6"/>
      <c r="AB2752" s="6">
        <v>1955</v>
      </c>
      <c r="AC2752" s="6">
        <f t="shared" si="471"/>
        <v>61</v>
      </c>
      <c r="AD2752" s="6" t="s">
        <v>94</v>
      </c>
    </row>
    <row r="2753" spans="1:30" x14ac:dyDescent="0.2">
      <c r="A2753">
        <v>36</v>
      </c>
      <c r="B2753" s="6" t="s">
        <v>1460</v>
      </c>
      <c r="C2753" s="6" t="s">
        <v>22</v>
      </c>
      <c r="D2753" s="6" t="s">
        <v>23</v>
      </c>
      <c r="E2753" s="6" t="s">
        <v>2767</v>
      </c>
      <c r="F2753" s="6" t="s">
        <v>2773</v>
      </c>
      <c r="G2753" s="6">
        <v>68</v>
      </c>
      <c r="H2753" s="6">
        <v>75</v>
      </c>
      <c r="I2753" s="7">
        <v>42609</v>
      </c>
      <c r="J2753" s="7">
        <v>42619</v>
      </c>
      <c r="K2753" s="7" t="s">
        <v>2541</v>
      </c>
      <c r="L2753" s="17">
        <f t="shared" si="462"/>
        <v>275.91000000000003</v>
      </c>
      <c r="M2753" s="20">
        <f t="shared" si="463"/>
        <v>0.86328875357906554</v>
      </c>
      <c r="N2753" s="6">
        <v>10</v>
      </c>
      <c r="O2753" s="6">
        <v>3300000</v>
      </c>
      <c r="P2753" s="6">
        <v>3600000</v>
      </c>
      <c r="Q2753" s="6">
        <f t="shared" si="464"/>
        <v>300000</v>
      </c>
      <c r="R2753" s="8">
        <f t="shared" si="465"/>
        <v>9.0909090909090912E-2</v>
      </c>
      <c r="S2753" s="6">
        <v>118336</v>
      </c>
      <c r="T2753" s="9">
        <f t="shared" si="466"/>
        <v>50269.647058823532</v>
      </c>
      <c r="U2753" s="6">
        <v>54681</v>
      </c>
      <c r="V2753" s="9">
        <f t="shared" si="467"/>
        <v>4411.3529411764684</v>
      </c>
      <c r="W2753" s="8">
        <f t="shared" si="468"/>
        <v>8.7753807700588785E-2</v>
      </c>
      <c r="X2753" s="22">
        <f t="shared" si="469"/>
        <v>43397.220952271302</v>
      </c>
      <c r="Y2753" s="22">
        <f t="shared" si="470"/>
        <v>47205.492334456882</v>
      </c>
      <c r="Z2753" s="22">
        <f t="shared" si="472"/>
        <v>3209973.4787430679</v>
      </c>
      <c r="AA2753" s="10">
        <v>5944</v>
      </c>
      <c r="AB2753" s="6">
        <v>1955</v>
      </c>
      <c r="AC2753" s="6">
        <f t="shared" si="471"/>
        <v>61</v>
      </c>
      <c r="AD2753" s="6" t="s">
        <v>569</v>
      </c>
    </row>
    <row r="2754" spans="1:30" x14ac:dyDescent="0.2">
      <c r="A2754">
        <v>36</v>
      </c>
      <c r="B2754" s="6" t="s">
        <v>1829</v>
      </c>
      <c r="C2754" s="6" t="s">
        <v>22</v>
      </c>
      <c r="D2754" s="6" t="s">
        <v>23</v>
      </c>
      <c r="E2754" s="6" t="s">
        <v>2767</v>
      </c>
      <c r="F2754" s="6" t="s">
        <v>2773</v>
      </c>
      <c r="G2754" s="6">
        <v>79</v>
      </c>
      <c r="H2754" s="6">
        <v>85</v>
      </c>
      <c r="I2754" s="7">
        <v>42609</v>
      </c>
      <c r="J2754" s="7">
        <v>42619</v>
      </c>
      <c r="K2754" s="7" t="s">
        <v>2541</v>
      </c>
      <c r="L2754" s="17">
        <f t="shared" ref="L2754:L2817" si="473">IF(K2754="Januar",238.19,IF(K2754="Februar",240.59,IF(K2754="Mars",245.99,IF(K2754="April",250.79,IF(K2754="Mai",256.52,IF(K2754="Juni",259.83,IF(K2754="Juli",265.66,IF(K2754="August",272.21,IF(K2754="September",275.91,IF(K2754="Oktober",281.13,IF(K2754="November",284.38,IF(K2754="Desember",287.34,0))))))))))))</f>
        <v>275.91000000000003</v>
      </c>
      <c r="M2754" s="20">
        <f t="shared" ref="M2754:M2817" si="474">$L$2/L2754</f>
        <v>0.86328875357906554</v>
      </c>
      <c r="N2754" s="6">
        <v>10</v>
      </c>
      <c r="O2754" s="6">
        <v>4750000</v>
      </c>
      <c r="P2754" s="6">
        <v>4750000</v>
      </c>
      <c r="Q2754" s="6">
        <f t="shared" ref="Q2754:Q2817" si="475">P2754-O2754</f>
        <v>0</v>
      </c>
      <c r="R2754" s="8">
        <f t="shared" ref="R2754:R2817" si="476">Q2754/O2754</f>
        <v>0</v>
      </c>
      <c r="S2754" s="6"/>
      <c r="T2754" s="9">
        <f t="shared" ref="T2754:T2817" si="477">(O2754+S2754)/G2754</f>
        <v>60126.582278481015</v>
      </c>
      <c r="U2754" s="6">
        <v>60127</v>
      </c>
      <c r="V2754" s="9">
        <f t="shared" ref="V2754:V2817" si="478">U2754-T2754</f>
        <v>0.41772151898476295</v>
      </c>
      <c r="W2754" s="8">
        <f t="shared" ref="W2754:W2817" si="479">V2754/T2754</f>
        <v>6.9473684210097412E-6</v>
      </c>
      <c r="X2754" s="22">
        <f t="shared" ref="X2754:X2817" si="480">T2754*M2754</f>
        <v>51906.602272159005</v>
      </c>
      <c r="Y2754" s="22">
        <f t="shared" ref="Y2754:Y2817" si="481">U2754*M2754</f>
        <v>51906.962886448477</v>
      </c>
      <c r="Z2754" s="22">
        <f t="shared" si="472"/>
        <v>4100650.0680294298</v>
      </c>
      <c r="AA2754" s="10">
        <v>1211</v>
      </c>
      <c r="AB2754" s="6">
        <v>1950</v>
      </c>
      <c r="AC2754" s="6">
        <f t="shared" ref="AC2754:AC2817" si="482">2016-AB2754</f>
        <v>66</v>
      </c>
      <c r="AD2754" s="6" t="s">
        <v>94</v>
      </c>
    </row>
    <row r="2755" spans="1:30" x14ac:dyDescent="0.2">
      <c r="A2755">
        <v>36</v>
      </c>
      <c r="B2755" s="6" t="s">
        <v>402</v>
      </c>
      <c r="C2755" s="6" t="s">
        <v>22</v>
      </c>
      <c r="D2755" s="6" t="s">
        <v>23</v>
      </c>
      <c r="E2755" s="6" t="s">
        <v>2767</v>
      </c>
      <c r="F2755" s="6" t="s">
        <v>2773</v>
      </c>
      <c r="G2755" s="6">
        <v>40</v>
      </c>
      <c r="H2755" s="6">
        <v>48</v>
      </c>
      <c r="I2755" s="7">
        <v>42610</v>
      </c>
      <c r="J2755" s="7">
        <v>42620</v>
      </c>
      <c r="K2755" s="7" t="s">
        <v>2541</v>
      </c>
      <c r="L2755" s="17">
        <f t="shared" si="473"/>
        <v>275.91000000000003</v>
      </c>
      <c r="M2755" s="20">
        <f t="shared" si="474"/>
        <v>0.86328875357906554</v>
      </c>
      <c r="N2755" s="6">
        <v>10</v>
      </c>
      <c r="O2755" s="6">
        <v>2000000</v>
      </c>
      <c r="P2755" s="6">
        <v>2650000</v>
      </c>
      <c r="Q2755" s="6">
        <f t="shared" si="475"/>
        <v>650000</v>
      </c>
      <c r="R2755" s="8">
        <f t="shared" si="476"/>
        <v>0.32500000000000001</v>
      </c>
      <c r="S2755" s="6">
        <v>63207</v>
      </c>
      <c r="T2755" s="9">
        <f t="shared" si="477"/>
        <v>51580.175000000003</v>
      </c>
      <c r="U2755" s="6">
        <v>67830</v>
      </c>
      <c r="V2755" s="9">
        <f t="shared" si="478"/>
        <v>16249.824999999997</v>
      </c>
      <c r="W2755" s="8">
        <f t="shared" si="479"/>
        <v>0.31504012927447406</v>
      </c>
      <c r="X2755" s="22">
        <f t="shared" si="480"/>
        <v>44528.584985140078</v>
      </c>
      <c r="Y2755" s="22">
        <f t="shared" si="481"/>
        <v>58556.876155268015</v>
      </c>
      <c r="Z2755" s="22">
        <f t="shared" ref="Z2755:Z2818" si="483">Y2755*G2755</f>
        <v>2342275.0462107207</v>
      </c>
      <c r="AA2755" s="6"/>
      <c r="AB2755" s="6">
        <v>1958</v>
      </c>
      <c r="AC2755" s="6">
        <f t="shared" si="482"/>
        <v>58</v>
      </c>
      <c r="AD2755" s="6" t="s">
        <v>130</v>
      </c>
    </row>
    <row r="2756" spans="1:30" x14ac:dyDescent="0.2">
      <c r="A2756">
        <v>37</v>
      </c>
      <c r="B2756" s="6" t="s">
        <v>1794</v>
      </c>
      <c r="C2756" s="6" t="s">
        <v>22</v>
      </c>
      <c r="D2756" s="6" t="s">
        <v>23</v>
      </c>
      <c r="E2756" s="6" t="s">
        <v>2767</v>
      </c>
      <c r="F2756" s="6" t="s">
        <v>2773</v>
      </c>
      <c r="G2756" s="6">
        <v>79</v>
      </c>
      <c r="H2756" s="6">
        <v>100</v>
      </c>
      <c r="I2756" s="7">
        <v>42615</v>
      </c>
      <c r="J2756" s="7">
        <v>42625</v>
      </c>
      <c r="K2756" s="7" t="s">
        <v>2541</v>
      </c>
      <c r="L2756" s="17">
        <f t="shared" si="473"/>
        <v>275.91000000000003</v>
      </c>
      <c r="M2756" s="20">
        <f t="shared" si="474"/>
        <v>0.86328875357906554</v>
      </c>
      <c r="N2756" s="6">
        <v>10</v>
      </c>
      <c r="O2756" s="6">
        <v>3290000</v>
      </c>
      <c r="P2756" s="6">
        <v>3800000</v>
      </c>
      <c r="Q2756" s="6">
        <f t="shared" si="475"/>
        <v>510000</v>
      </c>
      <c r="R2756" s="8">
        <f t="shared" si="476"/>
        <v>0.15501519756838905</v>
      </c>
      <c r="S2756" s="6">
        <v>1406</v>
      </c>
      <c r="T2756" s="9">
        <f t="shared" si="477"/>
        <v>41663.367088607592</v>
      </c>
      <c r="U2756" s="6">
        <v>48119</v>
      </c>
      <c r="V2756" s="9">
        <f t="shared" si="478"/>
        <v>6455.6329113924076</v>
      </c>
      <c r="W2756" s="8">
        <f t="shared" si="479"/>
        <v>0.15494746014317293</v>
      </c>
      <c r="X2756" s="22">
        <f t="shared" si="480"/>
        <v>35967.516243831109</v>
      </c>
      <c r="Y2756" s="22">
        <f t="shared" si="481"/>
        <v>41540.591533471052</v>
      </c>
      <c r="Z2756" s="22">
        <f t="shared" si="483"/>
        <v>3281706.7311442131</v>
      </c>
      <c r="AA2756" s="10">
        <v>13491</v>
      </c>
      <c r="AB2756" s="6">
        <v>2012</v>
      </c>
      <c r="AC2756" s="6">
        <f t="shared" si="482"/>
        <v>4</v>
      </c>
      <c r="AD2756" s="6" t="s">
        <v>103</v>
      </c>
    </row>
    <row r="2757" spans="1:30" x14ac:dyDescent="0.2">
      <c r="A2757">
        <v>37</v>
      </c>
      <c r="B2757" s="6" t="s">
        <v>639</v>
      </c>
      <c r="C2757" s="6" t="s">
        <v>22</v>
      </c>
      <c r="D2757" s="6" t="s">
        <v>23</v>
      </c>
      <c r="E2757" s="6" t="s">
        <v>2767</v>
      </c>
      <c r="F2757" s="6" t="s">
        <v>2773</v>
      </c>
      <c r="G2757" s="6">
        <v>96</v>
      </c>
      <c r="H2757" s="6">
        <v>107</v>
      </c>
      <c r="I2757" s="7">
        <v>42615</v>
      </c>
      <c r="J2757" s="7">
        <v>42625</v>
      </c>
      <c r="K2757" s="7" t="s">
        <v>2541</v>
      </c>
      <c r="L2757" s="17">
        <f t="shared" si="473"/>
        <v>275.91000000000003</v>
      </c>
      <c r="M2757" s="20">
        <f t="shared" si="474"/>
        <v>0.86328875357906554</v>
      </c>
      <c r="N2757" s="6">
        <v>10</v>
      </c>
      <c r="O2757" s="6">
        <v>2890000</v>
      </c>
      <c r="P2757" s="6">
        <v>2870000</v>
      </c>
      <c r="Q2757" s="6">
        <f t="shared" si="475"/>
        <v>-20000</v>
      </c>
      <c r="R2757" s="8">
        <f t="shared" si="476"/>
        <v>-6.920415224913495E-3</v>
      </c>
      <c r="S2757" s="6">
        <v>129221</v>
      </c>
      <c r="T2757" s="9">
        <f t="shared" si="477"/>
        <v>31450.21875</v>
      </c>
      <c r="U2757" s="6">
        <v>31242</v>
      </c>
      <c r="V2757" s="9">
        <f t="shared" si="478"/>
        <v>-208.21875</v>
      </c>
      <c r="W2757" s="8">
        <f t="shared" si="479"/>
        <v>-6.6205819315644666E-3</v>
      </c>
      <c r="X2757" s="22">
        <f t="shared" si="480"/>
        <v>27150.620144476456</v>
      </c>
      <c r="Y2757" s="22">
        <f t="shared" si="481"/>
        <v>26970.867239317166</v>
      </c>
      <c r="Z2757" s="22">
        <f t="shared" si="483"/>
        <v>2589203.2549744481</v>
      </c>
      <c r="AA2757" s="10">
        <v>1679</v>
      </c>
      <c r="AB2757" s="6">
        <v>1973</v>
      </c>
      <c r="AC2757" s="6">
        <f t="shared" si="482"/>
        <v>43</v>
      </c>
      <c r="AD2757" s="6" t="s">
        <v>37</v>
      </c>
    </row>
    <row r="2758" spans="1:30" x14ac:dyDescent="0.2">
      <c r="A2758">
        <v>37</v>
      </c>
      <c r="B2758" s="6" t="s">
        <v>2097</v>
      </c>
      <c r="C2758" s="6" t="s">
        <v>22</v>
      </c>
      <c r="D2758" s="6" t="s">
        <v>23</v>
      </c>
      <c r="E2758" s="6" t="s">
        <v>2767</v>
      </c>
      <c r="F2758" s="6" t="s">
        <v>2773</v>
      </c>
      <c r="G2758" s="6">
        <v>93</v>
      </c>
      <c r="H2758" s="6">
        <v>108</v>
      </c>
      <c r="I2758" s="7">
        <v>42616</v>
      </c>
      <c r="J2758" s="7">
        <v>42626</v>
      </c>
      <c r="K2758" s="7" t="s">
        <v>2541</v>
      </c>
      <c r="L2758" s="17">
        <f t="shared" si="473"/>
        <v>275.91000000000003</v>
      </c>
      <c r="M2758" s="20">
        <f t="shared" si="474"/>
        <v>0.86328875357906554</v>
      </c>
      <c r="N2758" s="6">
        <v>10</v>
      </c>
      <c r="O2758" s="6">
        <v>6200000</v>
      </c>
      <c r="P2758" s="6">
        <v>7150000</v>
      </c>
      <c r="Q2758" s="6">
        <f t="shared" si="475"/>
        <v>950000</v>
      </c>
      <c r="R2758" s="8">
        <f t="shared" si="476"/>
        <v>0.15322580645161291</v>
      </c>
      <c r="S2758" s="6"/>
      <c r="T2758" s="9">
        <f t="shared" si="477"/>
        <v>66666.666666666672</v>
      </c>
      <c r="U2758" s="6">
        <v>76882</v>
      </c>
      <c r="V2758" s="9">
        <f t="shared" si="478"/>
        <v>10215.333333333328</v>
      </c>
      <c r="W2758" s="8">
        <f t="shared" si="479"/>
        <v>0.15322999999999992</v>
      </c>
      <c r="X2758" s="22">
        <f t="shared" si="480"/>
        <v>57552.583571937706</v>
      </c>
      <c r="Y2758" s="22">
        <f t="shared" si="481"/>
        <v>66371.365952665714</v>
      </c>
      <c r="Z2758" s="22">
        <f t="shared" si="483"/>
        <v>6172537.0335979117</v>
      </c>
      <c r="AA2758" s="10">
        <v>6745</v>
      </c>
      <c r="AB2758" s="6">
        <v>2005</v>
      </c>
      <c r="AC2758" s="6">
        <f t="shared" si="482"/>
        <v>11</v>
      </c>
      <c r="AD2758" s="6" t="s">
        <v>371</v>
      </c>
    </row>
    <row r="2759" spans="1:30" x14ac:dyDescent="0.2">
      <c r="A2759">
        <v>38</v>
      </c>
      <c r="B2759" s="6" t="s">
        <v>985</v>
      </c>
      <c r="C2759" s="6" t="s">
        <v>22</v>
      </c>
      <c r="D2759" s="6" t="s">
        <v>23</v>
      </c>
      <c r="E2759" s="6" t="s">
        <v>2767</v>
      </c>
      <c r="F2759" s="6" t="s">
        <v>2773</v>
      </c>
      <c r="G2759" s="6">
        <v>55</v>
      </c>
      <c r="H2759" s="6">
        <v>72</v>
      </c>
      <c r="I2759" s="7">
        <v>42622</v>
      </c>
      <c r="J2759" s="7">
        <v>42632</v>
      </c>
      <c r="K2759" s="7" t="s">
        <v>2541</v>
      </c>
      <c r="L2759" s="17">
        <f t="shared" si="473"/>
        <v>275.91000000000003</v>
      </c>
      <c r="M2759" s="20">
        <f t="shared" si="474"/>
        <v>0.86328875357906554</v>
      </c>
      <c r="N2759" s="6">
        <v>10</v>
      </c>
      <c r="O2759" s="6">
        <v>2250000</v>
      </c>
      <c r="P2759" s="6">
        <v>2900000</v>
      </c>
      <c r="Q2759" s="6">
        <f t="shared" si="475"/>
        <v>650000</v>
      </c>
      <c r="R2759" s="8">
        <f t="shared" si="476"/>
        <v>0.28888888888888886</v>
      </c>
      <c r="S2759" s="6">
        <v>165370</v>
      </c>
      <c r="T2759" s="9">
        <f t="shared" si="477"/>
        <v>43915.818181818184</v>
      </c>
      <c r="U2759" s="6">
        <v>55734</v>
      </c>
      <c r="V2759" s="9">
        <f t="shared" si="478"/>
        <v>11818.181818181816</v>
      </c>
      <c r="W2759" s="8">
        <f t="shared" si="479"/>
        <v>0.26910990862683559</v>
      </c>
      <c r="X2759" s="22">
        <f t="shared" si="480"/>
        <v>37912.031940586683</v>
      </c>
      <c r="Y2759" s="22">
        <f t="shared" si="481"/>
        <v>48114.535391975638</v>
      </c>
      <c r="Z2759" s="22">
        <f t="shared" si="483"/>
        <v>2646299.4465586599</v>
      </c>
      <c r="AA2759" s="10">
        <v>19801</v>
      </c>
      <c r="AB2759" s="6">
        <v>1974</v>
      </c>
      <c r="AC2759" s="6">
        <f t="shared" si="482"/>
        <v>42</v>
      </c>
      <c r="AD2759" s="6" t="s">
        <v>37</v>
      </c>
    </row>
    <row r="2760" spans="1:30" x14ac:dyDescent="0.2">
      <c r="A2760">
        <v>38</v>
      </c>
      <c r="B2760" s="6" t="s">
        <v>1369</v>
      </c>
      <c r="C2760" s="6" t="s">
        <v>22</v>
      </c>
      <c r="D2760" s="6" t="s">
        <v>23</v>
      </c>
      <c r="E2760" s="6" t="s">
        <v>2767</v>
      </c>
      <c r="F2760" s="6" t="s">
        <v>2773</v>
      </c>
      <c r="G2760" s="6">
        <v>66</v>
      </c>
      <c r="H2760" s="6">
        <v>72</v>
      </c>
      <c r="I2760" s="7">
        <v>42622</v>
      </c>
      <c r="J2760" s="7">
        <v>42632</v>
      </c>
      <c r="K2760" s="7" t="s">
        <v>2541</v>
      </c>
      <c r="L2760" s="17">
        <f t="shared" si="473"/>
        <v>275.91000000000003</v>
      </c>
      <c r="M2760" s="20">
        <f t="shared" si="474"/>
        <v>0.86328875357906554</v>
      </c>
      <c r="N2760" s="6">
        <v>10</v>
      </c>
      <c r="O2760" s="6">
        <v>2890000</v>
      </c>
      <c r="P2760" s="6">
        <v>3450000</v>
      </c>
      <c r="Q2760" s="6">
        <f t="shared" si="475"/>
        <v>560000</v>
      </c>
      <c r="R2760" s="8">
        <f t="shared" si="476"/>
        <v>0.19377162629757785</v>
      </c>
      <c r="S2760" s="6">
        <v>126000</v>
      </c>
      <c r="T2760" s="9">
        <f t="shared" si="477"/>
        <v>45696.969696969696</v>
      </c>
      <c r="U2760" s="6">
        <v>54182</v>
      </c>
      <c r="V2760" s="9">
        <f t="shared" si="478"/>
        <v>8485.0303030303039</v>
      </c>
      <c r="W2760" s="8">
        <f t="shared" si="479"/>
        <v>0.18568037135278517</v>
      </c>
      <c r="X2760" s="22">
        <f t="shared" si="480"/>
        <v>39449.680012037294</v>
      </c>
      <c r="Y2760" s="22">
        <f t="shared" si="481"/>
        <v>46774.711246420928</v>
      </c>
      <c r="Z2760" s="22">
        <f t="shared" si="483"/>
        <v>3087130.9422637811</v>
      </c>
      <c r="AA2760" s="6"/>
      <c r="AB2760" s="6">
        <v>1955</v>
      </c>
      <c r="AC2760" s="6">
        <f t="shared" si="482"/>
        <v>61</v>
      </c>
      <c r="AD2760" s="6" t="s">
        <v>1370</v>
      </c>
    </row>
    <row r="2761" spans="1:30" x14ac:dyDescent="0.2">
      <c r="A2761">
        <v>38</v>
      </c>
      <c r="B2761" s="6" t="s">
        <v>1527</v>
      </c>
      <c r="C2761" s="6" t="s">
        <v>22</v>
      </c>
      <c r="D2761" s="6" t="s">
        <v>23</v>
      </c>
      <c r="E2761" s="6" t="s">
        <v>2767</v>
      </c>
      <c r="F2761" s="6" t="s">
        <v>2773</v>
      </c>
      <c r="G2761" s="6">
        <v>70</v>
      </c>
      <c r="H2761" s="6">
        <v>76</v>
      </c>
      <c r="I2761" s="7">
        <v>42623</v>
      </c>
      <c r="J2761" s="7">
        <v>42633</v>
      </c>
      <c r="K2761" s="7" t="s">
        <v>2541</v>
      </c>
      <c r="L2761" s="17">
        <f t="shared" si="473"/>
        <v>275.91000000000003</v>
      </c>
      <c r="M2761" s="20">
        <f t="shared" si="474"/>
        <v>0.86328875357906554</v>
      </c>
      <c r="N2761" s="6">
        <v>10</v>
      </c>
      <c r="O2761" s="6">
        <v>3500000</v>
      </c>
      <c r="P2761" s="6">
        <v>3860000</v>
      </c>
      <c r="Q2761" s="6">
        <f t="shared" si="475"/>
        <v>360000</v>
      </c>
      <c r="R2761" s="8">
        <f t="shared" si="476"/>
        <v>0.10285714285714286</v>
      </c>
      <c r="S2761" s="6">
        <v>55693</v>
      </c>
      <c r="T2761" s="9">
        <f t="shared" si="477"/>
        <v>50795.614285714284</v>
      </c>
      <c r="U2761" s="6">
        <v>55938</v>
      </c>
      <c r="V2761" s="9">
        <f t="shared" si="478"/>
        <v>5142.3857142857159</v>
      </c>
      <c r="W2761" s="8">
        <f t="shared" si="479"/>
        <v>0.10123680531474459</v>
      </c>
      <c r="X2761" s="22">
        <f t="shared" si="480"/>
        <v>43851.282543997258</v>
      </c>
      <c r="Y2761" s="22">
        <f t="shared" si="481"/>
        <v>48290.646297705767</v>
      </c>
      <c r="Z2761" s="22">
        <f t="shared" si="483"/>
        <v>3380345.2408394036</v>
      </c>
      <c r="AA2761" s="10">
        <v>10975</v>
      </c>
      <c r="AB2761" s="6">
        <v>1989</v>
      </c>
      <c r="AC2761" s="6">
        <f t="shared" si="482"/>
        <v>27</v>
      </c>
      <c r="AD2761" s="6" t="s">
        <v>27</v>
      </c>
    </row>
    <row r="2762" spans="1:30" x14ac:dyDescent="0.2">
      <c r="A2762">
        <v>38</v>
      </c>
      <c r="B2762" s="6" t="s">
        <v>941</v>
      </c>
      <c r="C2762" s="6" t="s">
        <v>22</v>
      </c>
      <c r="D2762" s="6" t="s">
        <v>23</v>
      </c>
      <c r="E2762" s="6" t="s">
        <v>2767</v>
      </c>
      <c r="F2762" s="6" t="s">
        <v>2773</v>
      </c>
      <c r="G2762" s="6">
        <v>54</v>
      </c>
      <c r="H2762" s="6"/>
      <c r="I2762" s="7">
        <v>42623</v>
      </c>
      <c r="J2762" s="7">
        <v>42633</v>
      </c>
      <c r="K2762" s="7" t="s">
        <v>2541</v>
      </c>
      <c r="L2762" s="17">
        <f t="shared" si="473"/>
        <v>275.91000000000003</v>
      </c>
      <c r="M2762" s="20">
        <f t="shared" si="474"/>
        <v>0.86328875357906554</v>
      </c>
      <c r="N2762" s="6">
        <v>10</v>
      </c>
      <c r="O2762" s="6">
        <v>2850000</v>
      </c>
      <c r="P2762" s="6">
        <v>3450000</v>
      </c>
      <c r="Q2762" s="6">
        <f t="shared" si="475"/>
        <v>600000</v>
      </c>
      <c r="R2762" s="8">
        <f t="shared" si="476"/>
        <v>0.21052631578947367</v>
      </c>
      <c r="S2762" s="6">
        <v>15933</v>
      </c>
      <c r="T2762" s="9">
        <f t="shared" si="477"/>
        <v>53072.833333333336</v>
      </c>
      <c r="U2762" s="6">
        <v>64184</v>
      </c>
      <c r="V2762" s="9">
        <f t="shared" si="478"/>
        <v>11111.166666666664</v>
      </c>
      <c r="W2762" s="8">
        <f t="shared" si="479"/>
        <v>0.20935695286665804</v>
      </c>
      <c r="X2762" s="22">
        <f t="shared" si="480"/>
        <v>45817.180137242816</v>
      </c>
      <c r="Y2762" s="22">
        <f t="shared" si="481"/>
        <v>55409.325359718743</v>
      </c>
      <c r="Z2762" s="22">
        <f t="shared" si="483"/>
        <v>2992103.5694248122</v>
      </c>
      <c r="AA2762" s="10">
        <v>8308</v>
      </c>
      <c r="AB2762" s="6">
        <v>1958</v>
      </c>
      <c r="AC2762" s="6">
        <f t="shared" si="482"/>
        <v>58</v>
      </c>
      <c r="AD2762" s="6" t="s">
        <v>371</v>
      </c>
    </row>
    <row r="2763" spans="1:30" x14ac:dyDescent="0.2">
      <c r="A2763">
        <v>39</v>
      </c>
      <c r="B2763" s="6" t="s">
        <v>1673</v>
      </c>
      <c r="C2763" s="6" t="s">
        <v>22</v>
      </c>
      <c r="D2763" s="6" t="s">
        <v>23</v>
      </c>
      <c r="E2763" s="6" t="s">
        <v>2767</v>
      </c>
      <c r="F2763" s="6" t="s">
        <v>2773</v>
      </c>
      <c r="G2763" s="6">
        <v>74</v>
      </c>
      <c r="H2763" s="6">
        <v>84</v>
      </c>
      <c r="I2763" s="7">
        <v>42629</v>
      </c>
      <c r="J2763" s="7">
        <v>42639</v>
      </c>
      <c r="K2763" s="7" t="s">
        <v>2541</v>
      </c>
      <c r="L2763" s="17">
        <f t="shared" si="473"/>
        <v>275.91000000000003</v>
      </c>
      <c r="M2763" s="20">
        <f t="shared" si="474"/>
        <v>0.86328875357906554</v>
      </c>
      <c r="N2763" s="6">
        <v>10</v>
      </c>
      <c r="O2763" s="6">
        <v>2700000</v>
      </c>
      <c r="P2763" s="6">
        <v>3200000</v>
      </c>
      <c r="Q2763" s="6">
        <f t="shared" si="475"/>
        <v>500000</v>
      </c>
      <c r="R2763" s="8">
        <f t="shared" si="476"/>
        <v>0.18518518518518517</v>
      </c>
      <c r="S2763" s="6">
        <v>4895</v>
      </c>
      <c r="T2763" s="9">
        <f t="shared" si="477"/>
        <v>36552.635135135133</v>
      </c>
      <c r="U2763" s="6">
        <v>43309</v>
      </c>
      <c r="V2763" s="9">
        <f t="shared" si="478"/>
        <v>6756.3648648648668</v>
      </c>
      <c r="W2763" s="8">
        <f t="shared" si="479"/>
        <v>0.18483933757132909</v>
      </c>
      <c r="X2763" s="22">
        <f t="shared" si="480"/>
        <v>31555.478825841168</v>
      </c>
      <c r="Y2763" s="22">
        <f t="shared" si="481"/>
        <v>37388.172628755747</v>
      </c>
      <c r="Z2763" s="22">
        <f t="shared" si="483"/>
        <v>2766724.7745279251</v>
      </c>
      <c r="AA2763" s="10">
        <v>11240</v>
      </c>
      <c r="AB2763" s="6">
        <v>1995</v>
      </c>
      <c r="AC2763" s="6">
        <f t="shared" si="482"/>
        <v>21</v>
      </c>
      <c r="AD2763" s="6" t="s">
        <v>233</v>
      </c>
    </row>
    <row r="2764" spans="1:30" x14ac:dyDescent="0.2">
      <c r="A2764">
        <v>39</v>
      </c>
      <c r="B2764" s="6" t="s">
        <v>2083</v>
      </c>
      <c r="C2764" s="6" t="s">
        <v>22</v>
      </c>
      <c r="D2764" s="6" t="s">
        <v>23</v>
      </c>
      <c r="E2764" s="6" t="s">
        <v>2767</v>
      </c>
      <c r="F2764" s="6" t="s">
        <v>2773</v>
      </c>
      <c r="G2764" s="6">
        <v>92</v>
      </c>
      <c r="H2764" s="6">
        <v>101</v>
      </c>
      <c r="I2764" s="7">
        <v>42629</v>
      </c>
      <c r="J2764" s="7">
        <v>42639</v>
      </c>
      <c r="K2764" s="7" t="s">
        <v>2541</v>
      </c>
      <c r="L2764" s="17">
        <f t="shared" si="473"/>
        <v>275.91000000000003</v>
      </c>
      <c r="M2764" s="20">
        <f t="shared" si="474"/>
        <v>0.86328875357906554</v>
      </c>
      <c r="N2764" s="6">
        <v>10</v>
      </c>
      <c r="O2764" s="6">
        <v>5100000</v>
      </c>
      <c r="P2764" s="6">
        <v>5100000</v>
      </c>
      <c r="Q2764" s="6">
        <f t="shared" si="475"/>
        <v>0</v>
      </c>
      <c r="R2764" s="8">
        <f t="shared" si="476"/>
        <v>0</v>
      </c>
      <c r="S2764" s="6">
        <v>213754</v>
      </c>
      <c r="T2764" s="9">
        <f t="shared" si="477"/>
        <v>57758.195652173912</v>
      </c>
      <c r="U2764" s="6">
        <v>57758</v>
      </c>
      <c r="V2764" s="9">
        <f t="shared" si="478"/>
        <v>-0.19565217391209444</v>
      </c>
      <c r="W2764" s="8">
        <f t="shared" si="479"/>
        <v>-3.3874356998673045E-6</v>
      </c>
      <c r="X2764" s="22">
        <f t="shared" si="480"/>
        <v>49862.000733541019</v>
      </c>
      <c r="Y2764" s="22">
        <f t="shared" si="481"/>
        <v>49861.831829219671</v>
      </c>
      <c r="Z2764" s="22">
        <f t="shared" si="483"/>
        <v>4587288.5282882098</v>
      </c>
      <c r="AA2764" s="10">
        <v>24109</v>
      </c>
      <c r="AB2764" s="6">
        <v>1970</v>
      </c>
      <c r="AC2764" s="6">
        <f t="shared" si="482"/>
        <v>46</v>
      </c>
      <c r="AD2764" s="6" t="s">
        <v>37</v>
      </c>
    </row>
    <row r="2765" spans="1:30" x14ac:dyDescent="0.2">
      <c r="A2765">
        <v>39</v>
      </c>
      <c r="B2765" s="6" t="s">
        <v>331</v>
      </c>
      <c r="C2765" s="6" t="s">
        <v>22</v>
      </c>
      <c r="D2765" s="6" t="s">
        <v>23</v>
      </c>
      <c r="E2765" s="6" t="s">
        <v>2767</v>
      </c>
      <c r="F2765" s="6" t="s">
        <v>2773</v>
      </c>
      <c r="G2765" s="6">
        <v>37</v>
      </c>
      <c r="H2765" s="6">
        <v>45</v>
      </c>
      <c r="I2765" s="7">
        <v>42630</v>
      </c>
      <c r="J2765" s="7">
        <v>42640</v>
      </c>
      <c r="K2765" s="7" t="s">
        <v>2541</v>
      </c>
      <c r="L2765" s="17">
        <f t="shared" si="473"/>
        <v>275.91000000000003</v>
      </c>
      <c r="M2765" s="20">
        <f t="shared" si="474"/>
        <v>0.86328875357906554</v>
      </c>
      <c r="N2765" s="6">
        <v>10</v>
      </c>
      <c r="O2765" s="6">
        <v>2100000</v>
      </c>
      <c r="P2765" s="6">
        <v>2910000</v>
      </c>
      <c r="Q2765" s="6">
        <f t="shared" si="475"/>
        <v>810000</v>
      </c>
      <c r="R2765" s="8">
        <f t="shared" si="476"/>
        <v>0.38571428571428573</v>
      </c>
      <c r="S2765" s="6"/>
      <c r="T2765" s="9">
        <f t="shared" si="477"/>
        <v>56756.75675675676</v>
      </c>
      <c r="U2765" s="6">
        <v>78649</v>
      </c>
      <c r="V2765" s="9">
        <f t="shared" si="478"/>
        <v>21892.24324324324</v>
      </c>
      <c r="W2765" s="8">
        <f t="shared" si="479"/>
        <v>0.38572047619047611</v>
      </c>
      <c r="X2765" s="22">
        <f t="shared" si="480"/>
        <v>48997.469797730751</v>
      </c>
      <c r="Y2765" s="22">
        <f t="shared" si="481"/>
        <v>67896.797180239926</v>
      </c>
      <c r="Z2765" s="22">
        <f t="shared" si="483"/>
        <v>2512181.4956688774</v>
      </c>
      <c r="AA2765" s="10">
        <v>2886</v>
      </c>
      <c r="AB2765" s="6">
        <v>2006</v>
      </c>
      <c r="AC2765" s="6">
        <f t="shared" si="482"/>
        <v>10</v>
      </c>
      <c r="AD2765" s="6" t="s">
        <v>332</v>
      </c>
    </row>
    <row r="2766" spans="1:30" x14ac:dyDescent="0.2">
      <c r="A2766">
        <v>39</v>
      </c>
      <c r="B2766" s="6" t="s">
        <v>1528</v>
      </c>
      <c r="C2766" s="6" t="s">
        <v>22</v>
      </c>
      <c r="D2766" s="6" t="s">
        <v>23</v>
      </c>
      <c r="E2766" s="6" t="s">
        <v>2767</v>
      </c>
      <c r="F2766" s="6" t="s">
        <v>2773</v>
      </c>
      <c r="G2766" s="6">
        <v>70</v>
      </c>
      <c r="H2766" s="6">
        <v>77</v>
      </c>
      <c r="I2766" s="7">
        <v>42630</v>
      </c>
      <c r="J2766" s="7">
        <v>42640</v>
      </c>
      <c r="K2766" s="7" t="s">
        <v>2541</v>
      </c>
      <c r="L2766" s="17">
        <f t="shared" si="473"/>
        <v>275.91000000000003</v>
      </c>
      <c r="M2766" s="20">
        <f t="shared" si="474"/>
        <v>0.86328875357906554</v>
      </c>
      <c r="N2766" s="6">
        <v>10</v>
      </c>
      <c r="O2766" s="6">
        <v>3000000</v>
      </c>
      <c r="P2766" s="6">
        <v>3350000</v>
      </c>
      <c r="Q2766" s="6">
        <f t="shared" si="475"/>
        <v>350000</v>
      </c>
      <c r="R2766" s="8">
        <f t="shared" si="476"/>
        <v>0.11666666666666667</v>
      </c>
      <c r="S2766" s="6">
        <v>23680</v>
      </c>
      <c r="T2766" s="9">
        <f t="shared" si="477"/>
        <v>43195.428571428572</v>
      </c>
      <c r="U2766" s="6">
        <v>48195</v>
      </c>
      <c r="V2766" s="9">
        <f t="shared" si="478"/>
        <v>4999.5714285714275</v>
      </c>
      <c r="W2766" s="8">
        <f t="shared" si="479"/>
        <v>0.11574306804952902</v>
      </c>
      <c r="X2766" s="22">
        <f t="shared" si="480"/>
        <v>37290.127691742127</v>
      </c>
      <c r="Y2766" s="22">
        <f t="shared" si="481"/>
        <v>41606.201478743067</v>
      </c>
      <c r="Z2766" s="22">
        <f t="shared" si="483"/>
        <v>2912434.1035120147</v>
      </c>
      <c r="AA2766" s="10">
        <v>32628</v>
      </c>
      <c r="AB2766" s="6">
        <v>1989</v>
      </c>
      <c r="AC2766" s="6">
        <f t="shared" si="482"/>
        <v>27</v>
      </c>
      <c r="AD2766" s="6" t="s">
        <v>681</v>
      </c>
    </row>
    <row r="2767" spans="1:30" x14ac:dyDescent="0.2">
      <c r="A2767">
        <v>39</v>
      </c>
      <c r="B2767" s="6" t="s">
        <v>1423</v>
      </c>
      <c r="C2767" s="6" t="s">
        <v>22</v>
      </c>
      <c r="D2767" s="6" t="s">
        <v>23</v>
      </c>
      <c r="E2767" s="6" t="s">
        <v>2767</v>
      </c>
      <c r="F2767" s="6" t="s">
        <v>2773</v>
      </c>
      <c r="G2767" s="6">
        <v>67</v>
      </c>
      <c r="H2767" s="6">
        <v>74</v>
      </c>
      <c r="I2767" s="7">
        <v>42630</v>
      </c>
      <c r="J2767" s="7">
        <v>42640</v>
      </c>
      <c r="K2767" s="7" t="s">
        <v>2541</v>
      </c>
      <c r="L2767" s="17">
        <f t="shared" si="473"/>
        <v>275.91000000000003</v>
      </c>
      <c r="M2767" s="20">
        <f t="shared" si="474"/>
        <v>0.86328875357906554</v>
      </c>
      <c r="N2767" s="6">
        <v>10</v>
      </c>
      <c r="O2767" s="6">
        <v>3490000</v>
      </c>
      <c r="P2767" s="6">
        <v>3550000</v>
      </c>
      <c r="Q2767" s="6">
        <f t="shared" si="475"/>
        <v>60000</v>
      </c>
      <c r="R2767" s="8">
        <f t="shared" si="476"/>
        <v>1.7191977077363897E-2</v>
      </c>
      <c r="S2767" s="6">
        <v>15143</v>
      </c>
      <c r="T2767" s="9">
        <f t="shared" si="477"/>
        <v>52315.567164179105</v>
      </c>
      <c r="U2767" s="6">
        <v>53211</v>
      </c>
      <c r="V2767" s="9">
        <f t="shared" si="478"/>
        <v>895.43283582089498</v>
      </c>
      <c r="W2767" s="8">
        <f t="shared" si="479"/>
        <v>1.7115992129279736E-2</v>
      </c>
      <c r="X2767" s="22">
        <f t="shared" si="480"/>
        <v>45163.440769946064</v>
      </c>
      <c r="Y2767" s="22">
        <f t="shared" si="481"/>
        <v>45936.457866695659</v>
      </c>
      <c r="Z2767" s="22">
        <f t="shared" si="483"/>
        <v>3077742.6770686093</v>
      </c>
      <c r="AA2767" s="10">
        <v>4515</v>
      </c>
      <c r="AB2767" s="6">
        <v>1956</v>
      </c>
      <c r="AC2767" s="6">
        <f t="shared" si="482"/>
        <v>60</v>
      </c>
      <c r="AD2767" s="6" t="s">
        <v>569</v>
      </c>
    </row>
    <row r="2768" spans="1:30" x14ac:dyDescent="0.2">
      <c r="A2768">
        <v>39</v>
      </c>
      <c r="B2768" s="6" t="s">
        <v>1672</v>
      </c>
      <c r="C2768" s="6" t="s">
        <v>22</v>
      </c>
      <c r="D2768" s="6" t="s">
        <v>23</v>
      </c>
      <c r="E2768" s="6" t="s">
        <v>2767</v>
      </c>
      <c r="F2768" s="6" t="s">
        <v>2773</v>
      </c>
      <c r="G2768" s="6">
        <v>74</v>
      </c>
      <c r="H2768" s="6">
        <v>81</v>
      </c>
      <c r="I2768" s="7">
        <v>42630</v>
      </c>
      <c r="J2768" s="7">
        <v>42640</v>
      </c>
      <c r="K2768" s="7" t="s">
        <v>2541</v>
      </c>
      <c r="L2768" s="17">
        <f t="shared" si="473"/>
        <v>275.91000000000003</v>
      </c>
      <c r="M2768" s="20">
        <f t="shared" si="474"/>
        <v>0.86328875357906554</v>
      </c>
      <c r="N2768" s="6">
        <v>10</v>
      </c>
      <c r="O2768" s="6">
        <v>4300000</v>
      </c>
      <c r="P2768" s="6">
        <v>5000000</v>
      </c>
      <c r="Q2768" s="6">
        <f t="shared" si="475"/>
        <v>700000</v>
      </c>
      <c r="R2768" s="8">
        <f t="shared" si="476"/>
        <v>0.16279069767441862</v>
      </c>
      <c r="S2768" s="6"/>
      <c r="T2768" s="9">
        <f t="shared" si="477"/>
        <v>58108.108108108107</v>
      </c>
      <c r="U2768" s="6">
        <v>67568</v>
      </c>
      <c r="V2768" s="9">
        <f t="shared" si="478"/>
        <v>9459.8918918918935</v>
      </c>
      <c r="W2768" s="8">
        <f t="shared" si="479"/>
        <v>0.16279813953488376</v>
      </c>
      <c r="X2768" s="22">
        <f t="shared" si="480"/>
        <v>50164.076221486241</v>
      </c>
      <c r="Y2768" s="22">
        <f t="shared" si="481"/>
        <v>58330.694501830301</v>
      </c>
      <c r="Z2768" s="22">
        <f t="shared" si="483"/>
        <v>4316471.3931354424</v>
      </c>
      <c r="AA2768" s="10">
        <v>1668</v>
      </c>
      <c r="AB2768" s="6">
        <v>1951</v>
      </c>
      <c r="AC2768" s="6">
        <f t="shared" si="482"/>
        <v>65</v>
      </c>
      <c r="AD2768" s="6" t="s">
        <v>102</v>
      </c>
    </row>
    <row r="2769" spans="1:30" x14ac:dyDescent="0.2">
      <c r="A2769">
        <v>39</v>
      </c>
      <c r="B2769" s="6" t="s">
        <v>95</v>
      </c>
      <c r="C2769" s="6" t="s">
        <v>22</v>
      </c>
      <c r="D2769" s="6" t="s">
        <v>23</v>
      </c>
      <c r="E2769" s="6" t="s">
        <v>2767</v>
      </c>
      <c r="F2769" s="6" t="s">
        <v>2773</v>
      </c>
      <c r="G2769" s="6">
        <v>69</v>
      </c>
      <c r="H2769" s="6">
        <v>74</v>
      </c>
      <c r="I2769" s="7">
        <v>42632</v>
      </c>
      <c r="J2769" s="7">
        <v>42642</v>
      </c>
      <c r="K2769" s="7" t="s">
        <v>2541</v>
      </c>
      <c r="L2769" s="17">
        <f t="shared" si="473"/>
        <v>275.91000000000003</v>
      </c>
      <c r="M2769" s="20">
        <f t="shared" si="474"/>
        <v>0.86328875357906554</v>
      </c>
      <c r="N2769" s="6">
        <v>10</v>
      </c>
      <c r="O2769" s="6">
        <v>3200000</v>
      </c>
      <c r="P2769" s="6">
        <v>3250000</v>
      </c>
      <c r="Q2769" s="6">
        <f t="shared" si="475"/>
        <v>50000</v>
      </c>
      <c r="R2769" s="8">
        <f t="shared" si="476"/>
        <v>1.5625E-2</v>
      </c>
      <c r="S2769" s="6">
        <v>232726</v>
      </c>
      <c r="T2769" s="9">
        <f t="shared" si="477"/>
        <v>49749.65217391304</v>
      </c>
      <c r="U2769" s="6">
        <v>50474</v>
      </c>
      <c r="V2769" s="9">
        <f t="shared" si="478"/>
        <v>724.34782608695969</v>
      </c>
      <c r="W2769" s="8">
        <f t="shared" si="479"/>
        <v>1.4559857093167419E-2</v>
      </c>
      <c r="X2769" s="22">
        <f t="shared" si="480"/>
        <v>42948.315216209434</v>
      </c>
      <c r="Y2769" s="22">
        <f t="shared" si="481"/>
        <v>43573.636548149756</v>
      </c>
      <c r="Z2769" s="22">
        <f t="shared" si="483"/>
        <v>3006580.9218223332</v>
      </c>
      <c r="AA2769" s="10">
        <v>2895</v>
      </c>
      <c r="AB2769" s="6">
        <v>1956</v>
      </c>
      <c r="AC2769" s="6">
        <f t="shared" si="482"/>
        <v>60</v>
      </c>
      <c r="AD2769" s="6" t="s">
        <v>123</v>
      </c>
    </row>
    <row r="2770" spans="1:30" x14ac:dyDescent="0.2">
      <c r="A2770">
        <v>40</v>
      </c>
      <c r="B2770" s="6" t="s">
        <v>743</v>
      </c>
      <c r="C2770" s="6" t="s">
        <v>22</v>
      </c>
      <c r="D2770" s="6" t="s">
        <v>23</v>
      </c>
      <c r="E2770" s="6" t="s">
        <v>2767</v>
      </c>
      <c r="F2770" s="6" t="s">
        <v>2773</v>
      </c>
      <c r="G2770" s="6">
        <v>56</v>
      </c>
      <c r="H2770" s="6">
        <v>63</v>
      </c>
      <c r="I2770" s="7">
        <v>42636</v>
      </c>
      <c r="J2770" s="7">
        <v>42646</v>
      </c>
      <c r="K2770" s="7" t="s">
        <v>2542</v>
      </c>
      <c r="L2770" s="17">
        <f t="shared" si="473"/>
        <v>281.13</v>
      </c>
      <c r="M2770" s="20">
        <f t="shared" si="474"/>
        <v>0.84725927506847365</v>
      </c>
      <c r="N2770" s="6">
        <v>10</v>
      </c>
      <c r="O2770" s="6">
        <v>2250000</v>
      </c>
      <c r="P2770" s="6">
        <v>2600000</v>
      </c>
      <c r="Q2770" s="6">
        <f t="shared" si="475"/>
        <v>350000</v>
      </c>
      <c r="R2770" s="8">
        <f t="shared" si="476"/>
        <v>0.15555555555555556</v>
      </c>
      <c r="S2770" s="6">
        <v>185889</v>
      </c>
      <c r="T2770" s="9">
        <f t="shared" si="477"/>
        <v>43498.017857142855</v>
      </c>
      <c r="U2770" s="6">
        <v>49748</v>
      </c>
      <c r="V2770" s="9">
        <f t="shared" si="478"/>
        <v>6249.9821428571449</v>
      </c>
      <c r="W2770" s="8">
        <f t="shared" si="479"/>
        <v>0.14368429760140963</v>
      </c>
      <c r="X2770" s="22">
        <f t="shared" si="480"/>
        <v>36854.099076558377</v>
      </c>
      <c r="Y2770" s="22">
        <f t="shared" si="481"/>
        <v>42149.454416106426</v>
      </c>
      <c r="Z2770" s="22">
        <f t="shared" si="483"/>
        <v>2360369.4473019596</v>
      </c>
      <c r="AA2770" s="6"/>
      <c r="AB2770" s="6">
        <v>1986</v>
      </c>
      <c r="AC2770" s="6">
        <f t="shared" si="482"/>
        <v>30</v>
      </c>
      <c r="AD2770" s="6" t="s">
        <v>719</v>
      </c>
    </row>
    <row r="2771" spans="1:30" x14ac:dyDescent="0.2">
      <c r="A2771">
        <v>40</v>
      </c>
      <c r="B2771" s="6" t="s">
        <v>1424</v>
      </c>
      <c r="C2771" s="6" t="s">
        <v>22</v>
      </c>
      <c r="D2771" s="6" t="s">
        <v>23</v>
      </c>
      <c r="E2771" s="6" t="s">
        <v>2767</v>
      </c>
      <c r="F2771" s="6" t="s">
        <v>2773</v>
      </c>
      <c r="G2771" s="6">
        <v>67</v>
      </c>
      <c r="H2771" s="6"/>
      <c r="I2771" s="7">
        <v>42636</v>
      </c>
      <c r="J2771" s="7">
        <v>42646</v>
      </c>
      <c r="K2771" s="7" t="s">
        <v>2542</v>
      </c>
      <c r="L2771" s="17">
        <f t="shared" si="473"/>
        <v>281.13</v>
      </c>
      <c r="M2771" s="20">
        <f t="shared" si="474"/>
        <v>0.84725927506847365</v>
      </c>
      <c r="N2771" s="6">
        <v>10</v>
      </c>
      <c r="O2771" s="6">
        <v>3100000</v>
      </c>
      <c r="P2771" s="6">
        <v>3525000</v>
      </c>
      <c r="Q2771" s="6">
        <f t="shared" si="475"/>
        <v>425000</v>
      </c>
      <c r="R2771" s="8">
        <f t="shared" si="476"/>
        <v>0.13709677419354838</v>
      </c>
      <c r="S2771" s="6">
        <v>46751</v>
      </c>
      <c r="T2771" s="9">
        <f t="shared" si="477"/>
        <v>46966.432835820895</v>
      </c>
      <c r="U2771" s="6">
        <v>53310</v>
      </c>
      <c r="V2771" s="9">
        <f t="shared" si="478"/>
        <v>6343.567164179105</v>
      </c>
      <c r="W2771" s="8">
        <f t="shared" si="479"/>
        <v>0.13506597757496544</v>
      </c>
      <c r="X2771" s="22">
        <f t="shared" si="480"/>
        <v>39792.745837029768</v>
      </c>
      <c r="Y2771" s="22">
        <f t="shared" si="481"/>
        <v>45167.391953900333</v>
      </c>
      <c r="Z2771" s="22">
        <f t="shared" si="483"/>
        <v>3026215.2609113222</v>
      </c>
      <c r="AA2771" s="10">
        <v>8808</v>
      </c>
      <c r="AB2771" s="6">
        <v>1957</v>
      </c>
      <c r="AC2771" s="6">
        <f t="shared" si="482"/>
        <v>59</v>
      </c>
      <c r="AD2771" s="6" t="s">
        <v>371</v>
      </c>
    </row>
    <row r="2772" spans="1:30" x14ac:dyDescent="0.2">
      <c r="A2772">
        <v>40</v>
      </c>
      <c r="B2772" s="6" t="s">
        <v>2309</v>
      </c>
      <c r="C2772" s="6" t="s">
        <v>22</v>
      </c>
      <c r="D2772" s="6" t="s">
        <v>23</v>
      </c>
      <c r="E2772" s="6" t="s">
        <v>2767</v>
      </c>
      <c r="F2772" s="6" t="s">
        <v>2773</v>
      </c>
      <c r="G2772" s="6">
        <v>112</v>
      </c>
      <c r="H2772" s="6">
        <v>123</v>
      </c>
      <c r="I2772" s="7">
        <v>42636</v>
      </c>
      <c r="J2772" s="7">
        <v>42646</v>
      </c>
      <c r="K2772" s="7" t="s">
        <v>2542</v>
      </c>
      <c r="L2772" s="17">
        <f t="shared" si="473"/>
        <v>281.13</v>
      </c>
      <c r="M2772" s="20">
        <f t="shared" si="474"/>
        <v>0.84725927506847365</v>
      </c>
      <c r="N2772" s="6">
        <v>10</v>
      </c>
      <c r="O2772" s="6">
        <v>6500000</v>
      </c>
      <c r="P2772" s="6">
        <v>7200000</v>
      </c>
      <c r="Q2772" s="6">
        <f t="shared" si="475"/>
        <v>700000</v>
      </c>
      <c r="R2772" s="8">
        <f t="shared" si="476"/>
        <v>0.1076923076923077</v>
      </c>
      <c r="S2772" s="6"/>
      <c r="T2772" s="9">
        <f t="shared" si="477"/>
        <v>58035.714285714283</v>
      </c>
      <c r="U2772" s="6">
        <v>64286</v>
      </c>
      <c r="V2772" s="9">
        <f t="shared" si="478"/>
        <v>6250.2857142857174</v>
      </c>
      <c r="W2772" s="8">
        <f t="shared" si="479"/>
        <v>0.10769723076923082</v>
      </c>
      <c r="X2772" s="22">
        <f t="shared" si="480"/>
        <v>49171.29721379534</v>
      </c>
      <c r="Y2772" s="22">
        <f t="shared" si="481"/>
        <v>54466.909757051901</v>
      </c>
      <c r="Z2772" s="22">
        <f t="shared" si="483"/>
        <v>6100293.8927898128</v>
      </c>
      <c r="AA2772" s="6">
        <v>967</v>
      </c>
      <c r="AB2772" s="6">
        <v>1924</v>
      </c>
      <c r="AC2772" s="6">
        <f t="shared" si="482"/>
        <v>92</v>
      </c>
      <c r="AD2772" s="6" t="s">
        <v>37</v>
      </c>
    </row>
    <row r="2773" spans="1:30" x14ac:dyDescent="0.2">
      <c r="A2773">
        <v>40</v>
      </c>
      <c r="B2773" s="6" t="s">
        <v>1995</v>
      </c>
      <c r="C2773" s="6" t="s">
        <v>22</v>
      </c>
      <c r="D2773" s="6" t="s">
        <v>23</v>
      </c>
      <c r="E2773" s="6" t="s">
        <v>2767</v>
      </c>
      <c r="F2773" s="6" t="s">
        <v>2773</v>
      </c>
      <c r="G2773" s="6">
        <v>86</v>
      </c>
      <c r="H2773" s="6">
        <v>97</v>
      </c>
      <c r="I2773" s="7">
        <v>42637</v>
      </c>
      <c r="J2773" s="7">
        <v>42647</v>
      </c>
      <c r="K2773" s="7" t="s">
        <v>2542</v>
      </c>
      <c r="L2773" s="17">
        <f t="shared" si="473"/>
        <v>281.13</v>
      </c>
      <c r="M2773" s="20">
        <f t="shared" si="474"/>
        <v>0.84725927506847365</v>
      </c>
      <c r="N2773" s="6">
        <v>10</v>
      </c>
      <c r="O2773" s="6">
        <v>3680000</v>
      </c>
      <c r="P2773" s="6">
        <v>4200000</v>
      </c>
      <c r="Q2773" s="6">
        <f t="shared" si="475"/>
        <v>520000</v>
      </c>
      <c r="R2773" s="8">
        <f t="shared" si="476"/>
        <v>0.14130434782608695</v>
      </c>
      <c r="S2773" s="6">
        <v>17016</v>
      </c>
      <c r="T2773" s="9">
        <f t="shared" si="477"/>
        <v>42988.558139534885</v>
      </c>
      <c r="U2773" s="6">
        <v>49035</v>
      </c>
      <c r="V2773" s="9">
        <f t="shared" si="478"/>
        <v>6046.4418604651146</v>
      </c>
      <c r="W2773" s="8">
        <f t="shared" si="479"/>
        <v>0.14065235314101962</v>
      </c>
      <c r="X2773" s="22">
        <f t="shared" si="480"/>
        <v>36422.454605541257</v>
      </c>
      <c r="Y2773" s="22">
        <f t="shared" si="481"/>
        <v>41545.358552982609</v>
      </c>
      <c r="Z2773" s="22">
        <f t="shared" si="483"/>
        <v>3572900.8355565043</v>
      </c>
      <c r="AA2773" s="10">
        <v>2098</v>
      </c>
      <c r="AB2773" s="6">
        <v>1927</v>
      </c>
      <c r="AC2773" s="6">
        <f t="shared" si="482"/>
        <v>89</v>
      </c>
      <c r="AD2773" s="6" t="s">
        <v>46</v>
      </c>
    </row>
    <row r="2774" spans="1:30" x14ac:dyDescent="0.2">
      <c r="A2774">
        <v>41</v>
      </c>
      <c r="B2774" s="6" t="s">
        <v>1675</v>
      </c>
      <c r="C2774" s="6" t="s">
        <v>22</v>
      </c>
      <c r="D2774" s="6" t="s">
        <v>23</v>
      </c>
      <c r="E2774" s="6" t="s">
        <v>2767</v>
      </c>
      <c r="F2774" s="6" t="s">
        <v>2773</v>
      </c>
      <c r="G2774" s="6">
        <v>74</v>
      </c>
      <c r="H2774" s="6">
        <v>85</v>
      </c>
      <c r="I2774" s="7">
        <v>42644</v>
      </c>
      <c r="J2774" s="7">
        <v>42654</v>
      </c>
      <c r="K2774" s="7" t="s">
        <v>2542</v>
      </c>
      <c r="L2774" s="17">
        <f t="shared" si="473"/>
        <v>281.13</v>
      </c>
      <c r="M2774" s="20">
        <f t="shared" si="474"/>
        <v>0.84725927506847365</v>
      </c>
      <c r="N2774" s="6">
        <v>10</v>
      </c>
      <c r="O2774" s="6">
        <v>3100000</v>
      </c>
      <c r="P2774" s="6">
        <v>3550000</v>
      </c>
      <c r="Q2774" s="6">
        <f t="shared" si="475"/>
        <v>450000</v>
      </c>
      <c r="R2774" s="8">
        <f t="shared" si="476"/>
        <v>0.14516129032258066</v>
      </c>
      <c r="S2774" s="6">
        <v>22786</v>
      </c>
      <c r="T2774" s="9">
        <f t="shared" si="477"/>
        <v>42199.810810810814</v>
      </c>
      <c r="U2774" s="6">
        <v>48281</v>
      </c>
      <c r="V2774" s="9">
        <f t="shared" si="478"/>
        <v>6081.1891891891864</v>
      </c>
      <c r="W2774" s="8">
        <f t="shared" si="479"/>
        <v>0.1441046552661629</v>
      </c>
      <c r="X2774" s="22">
        <f t="shared" si="480"/>
        <v>35754.181115594307</v>
      </c>
      <c r="Y2774" s="22">
        <f t="shared" si="481"/>
        <v>40906.525059580978</v>
      </c>
      <c r="Z2774" s="22">
        <f t="shared" si="483"/>
        <v>3027082.8544089925</v>
      </c>
      <c r="AA2774" s="10">
        <v>14168</v>
      </c>
      <c r="AB2774" s="6">
        <v>1994</v>
      </c>
      <c r="AC2774" s="6">
        <f t="shared" si="482"/>
        <v>22</v>
      </c>
      <c r="AD2774" s="6" t="s">
        <v>332</v>
      </c>
    </row>
    <row r="2775" spans="1:30" x14ac:dyDescent="0.2">
      <c r="A2775">
        <v>41</v>
      </c>
      <c r="B2775" s="6" t="s">
        <v>2337</v>
      </c>
      <c r="C2775" s="6" t="s">
        <v>22</v>
      </c>
      <c r="D2775" s="6" t="s">
        <v>23</v>
      </c>
      <c r="E2775" s="6" t="s">
        <v>2767</v>
      </c>
      <c r="F2775" s="6" t="s">
        <v>2773</v>
      </c>
      <c r="G2775" s="6">
        <v>115</v>
      </c>
      <c r="H2775" s="6">
        <v>125</v>
      </c>
      <c r="I2775" s="7">
        <v>42644</v>
      </c>
      <c r="J2775" s="7">
        <v>42654</v>
      </c>
      <c r="K2775" s="7" t="s">
        <v>2542</v>
      </c>
      <c r="L2775" s="17">
        <f t="shared" si="473"/>
        <v>281.13</v>
      </c>
      <c r="M2775" s="20">
        <f t="shared" si="474"/>
        <v>0.84725927506847365</v>
      </c>
      <c r="N2775" s="6">
        <v>10</v>
      </c>
      <c r="O2775" s="6">
        <v>4500000</v>
      </c>
      <c r="P2775" s="6">
        <v>4500000</v>
      </c>
      <c r="Q2775" s="6">
        <f t="shared" si="475"/>
        <v>0</v>
      </c>
      <c r="R2775" s="8">
        <f t="shared" si="476"/>
        <v>0</v>
      </c>
      <c r="S2775" s="6"/>
      <c r="T2775" s="9">
        <f t="shared" si="477"/>
        <v>39130.434782608696</v>
      </c>
      <c r="U2775" s="6">
        <v>39130</v>
      </c>
      <c r="V2775" s="9">
        <f t="shared" si="478"/>
        <v>-0.43478260869596852</v>
      </c>
      <c r="W2775" s="8">
        <f t="shared" si="479"/>
        <v>-1.1111111111119196E-5</v>
      </c>
      <c r="X2775" s="22">
        <f t="shared" si="480"/>
        <v>33153.62380702723</v>
      </c>
      <c r="Y2775" s="22">
        <f t="shared" si="481"/>
        <v>33153.255433429375</v>
      </c>
      <c r="Z2775" s="22">
        <f t="shared" si="483"/>
        <v>3812624.3748443779</v>
      </c>
      <c r="AA2775" s="6">
        <v>668</v>
      </c>
      <c r="AB2775" s="6">
        <v>1983</v>
      </c>
      <c r="AC2775" s="6">
        <f t="shared" si="482"/>
        <v>33</v>
      </c>
      <c r="AD2775" s="6" t="s">
        <v>37</v>
      </c>
    </row>
    <row r="2776" spans="1:30" x14ac:dyDescent="0.2">
      <c r="A2776">
        <v>41</v>
      </c>
      <c r="B2776" s="6" t="s">
        <v>688</v>
      </c>
      <c r="C2776" s="6" t="s">
        <v>22</v>
      </c>
      <c r="D2776" s="6" t="s">
        <v>23</v>
      </c>
      <c r="E2776" s="6" t="s">
        <v>2767</v>
      </c>
      <c r="F2776" s="6" t="s">
        <v>2773</v>
      </c>
      <c r="G2776" s="6">
        <v>70</v>
      </c>
      <c r="H2776" s="6">
        <v>80</v>
      </c>
      <c r="I2776" s="7">
        <v>42645</v>
      </c>
      <c r="J2776" s="7">
        <v>42655</v>
      </c>
      <c r="K2776" s="7" t="s">
        <v>2542</v>
      </c>
      <c r="L2776" s="17">
        <f t="shared" si="473"/>
        <v>281.13</v>
      </c>
      <c r="M2776" s="20">
        <f t="shared" si="474"/>
        <v>0.84725927506847365</v>
      </c>
      <c r="N2776" s="6">
        <v>10</v>
      </c>
      <c r="O2776" s="6">
        <v>3000000</v>
      </c>
      <c r="P2776" s="6">
        <v>3430000</v>
      </c>
      <c r="Q2776" s="6">
        <f t="shared" si="475"/>
        <v>430000</v>
      </c>
      <c r="R2776" s="8">
        <f t="shared" si="476"/>
        <v>0.14333333333333334</v>
      </c>
      <c r="S2776" s="6">
        <v>93000</v>
      </c>
      <c r="T2776" s="9">
        <f t="shared" si="477"/>
        <v>44185.714285714283</v>
      </c>
      <c r="U2776" s="6">
        <v>50329</v>
      </c>
      <c r="V2776" s="9">
        <f t="shared" si="478"/>
        <v>6143.2857142857174</v>
      </c>
      <c r="W2776" s="8">
        <f t="shared" si="479"/>
        <v>0.13903330100226324</v>
      </c>
      <c r="X2776" s="22">
        <f t="shared" si="480"/>
        <v>37436.756254096981</v>
      </c>
      <c r="Y2776" s="22">
        <f t="shared" si="481"/>
        <v>42641.712054921212</v>
      </c>
      <c r="Z2776" s="22">
        <f t="shared" si="483"/>
        <v>2984919.843844485</v>
      </c>
      <c r="AA2776" s="6"/>
      <c r="AB2776" s="6">
        <v>1957</v>
      </c>
      <c r="AC2776" s="6">
        <f t="shared" si="482"/>
        <v>59</v>
      </c>
      <c r="AD2776" s="6" t="s">
        <v>1108</v>
      </c>
    </row>
    <row r="2777" spans="1:30" x14ac:dyDescent="0.2">
      <c r="A2777">
        <v>42</v>
      </c>
      <c r="B2777" s="6" t="s">
        <v>1858</v>
      </c>
      <c r="C2777" s="6" t="s">
        <v>22</v>
      </c>
      <c r="D2777" s="6" t="s">
        <v>23</v>
      </c>
      <c r="E2777" s="6" t="s">
        <v>2767</v>
      </c>
      <c r="F2777" s="6" t="s">
        <v>2773</v>
      </c>
      <c r="G2777" s="6">
        <v>80</v>
      </c>
      <c r="H2777" s="6">
        <v>90</v>
      </c>
      <c r="I2777" s="7">
        <v>42650</v>
      </c>
      <c r="J2777" s="7">
        <v>42660</v>
      </c>
      <c r="K2777" s="7" t="s">
        <v>2542</v>
      </c>
      <c r="L2777" s="17">
        <f t="shared" si="473"/>
        <v>281.13</v>
      </c>
      <c r="M2777" s="20">
        <f t="shared" si="474"/>
        <v>0.84725927506847365</v>
      </c>
      <c r="N2777" s="6">
        <v>10</v>
      </c>
      <c r="O2777" s="6">
        <v>3400000</v>
      </c>
      <c r="P2777" s="6">
        <v>3400000</v>
      </c>
      <c r="Q2777" s="6">
        <f t="shared" si="475"/>
        <v>0</v>
      </c>
      <c r="R2777" s="8">
        <f t="shared" si="476"/>
        <v>0</v>
      </c>
      <c r="S2777" s="6">
        <v>1406</v>
      </c>
      <c r="T2777" s="9">
        <f t="shared" si="477"/>
        <v>42517.574999999997</v>
      </c>
      <c r="U2777" s="6">
        <v>42518</v>
      </c>
      <c r="V2777" s="9">
        <f t="shared" si="478"/>
        <v>0.42500000000291038</v>
      </c>
      <c r="W2777" s="8">
        <f t="shared" si="479"/>
        <v>9.9958664153096788E-6</v>
      </c>
      <c r="X2777" s="22">
        <f t="shared" si="480"/>
        <v>36023.409772169456</v>
      </c>
      <c r="Y2777" s="22">
        <f t="shared" si="481"/>
        <v>36023.76985736136</v>
      </c>
      <c r="Z2777" s="22">
        <f t="shared" si="483"/>
        <v>2881901.5885889088</v>
      </c>
      <c r="AA2777" s="10">
        <v>13492</v>
      </c>
      <c r="AB2777" s="6">
        <v>2012</v>
      </c>
      <c r="AC2777" s="6">
        <f t="shared" si="482"/>
        <v>4</v>
      </c>
      <c r="AD2777" s="6" t="s">
        <v>103</v>
      </c>
    </row>
    <row r="2778" spans="1:30" x14ac:dyDescent="0.2">
      <c r="A2778">
        <v>42</v>
      </c>
      <c r="B2778" s="6" t="s">
        <v>1365</v>
      </c>
      <c r="C2778" s="6" t="s">
        <v>22</v>
      </c>
      <c r="D2778" s="6" t="s">
        <v>23</v>
      </c>
      <c r="E2778" s="6" t="s">
        <v>2767</v>
      </c>
      <c r="F2778" s="6" t="s">
        <v>2773</v>
      </c>
      <c r="G2778" s="6">
        <v>66</v>
      </c>
      <c r="H2778" s="6">
        <v>74</v>
      </c>
      <c r="I2778" s="7">
        <v>42650</v>
      </c>
      <c r="J2778" s="7">
        <v>42660</v>
      </c>
      <c r="K2778" s="7" t="s">
        <v>2542</v>
      </c>
      <c r="L2778" s="17">
        <f t="shared" si="473"/>
        <v>281.13</v>
      </c>
      <c r="M2778" s="20">
        <f t="shared" si="474"/>
        <v>0.84725927506847365</v>
      </c>
      <c r="N2778" s="6">
        <v>10</v>
      </c>
      <c r="O2778" s="6">
        <v>3200000</v>
      </c>
      <c r="P2778" s="6">
        <v>3675000</v>
      </c>
      <c r="Q2778" s="6">
        <f t="shared" si="475"/>
        <v>475000</v>
      </c>
      <c r="R2778" s="8">
        <f t="shared" si="476"/>
        <v>0.1484375</v>
      </c>
      <c r="S2778" s="6">
        <v>125000</v>
      </c>
      <c r="T2778" s="9">
        <f t="shared" si="477"/>
        <v>50378.78787878788</v>
      </c>
      <c r="U2778" s="6">
        <v>57576</v>
      </c>
      <c r="V2778" s="9">
        <f t="shared" si="478"/>
        <v>7197.2121212121201</v>
      </c>
      <c r="W2778" s="8">
        <f t="shared" si="479"/>
        <v>0.14286195488721801</v>
      </c>
      <c r="X2778" s="22">
        <f t="shared" si="480"/>
        <v>42683.895297010225</v>
      </c>
      <c r="Y2778" s="22">
        <f t="shared" si="481"/>
        <v>48781.800021342438</v>
      </c>
      <c r="Z2778" s="22">
        <f t="shared" si="483"/>
        <v>3219598.801408601</v>
      </c>
      <c r="AA2778" s="6"/>
      <c r="AB2778" s="6">
        <v>1954</v>
      </c>
      <c r="AC2778" s="6">
        <f t="shared" si="482"/>
        <v>62</v>
      </c>
      <c r="AD2778" s="6" t="s">
        <v>94</v>
      </c>
    </row>
    <row r="2779" spans="1:30" x14ac:dyDescent="0.2">
      <c r="A2779">
        <v>42</v>
      </c>
      <c r="B2779" s="6" t="s">
        <v>2320</v>
      </c>
      <c r="C2779" s="6" t="s">
        <v>22</v>
      </c>
      <c r="D2779" s="6" t="s">
        <v>23</v>
      </c>
      <c r="E2779" s="6" t="s">
        <v>2767</v>
      </c>
      <c r="F2779" s="6" t="s">
        <v>2773</v>
      </c>
      <c r="G2779" s="6">
        <v>113</v>
      </c>
      <c r="H2779" s="6">
        <v>125</v>
      </c>
      <c r="I2779" s="7">
        <v>42651</v>
      </c>
      <c r="J2779" s="7">
        <v>42661</v>
      </c>
      <c r="K2779" s="7" t="s">
        <v>2542</v>
      </c>
      <c r="L2779" s="17">
        <f t="shared" si="473"/>
        <v>281.13</v>
      </c>
      <c r="M2779" s="20">
        <f t="shared" si="474"/>
        <v>0.84725927506847365</v>
      </c>
      <c r="N2779" s="6">
        <v>10</v>
      </c>
      <c r="O2779" s="6">
        <v>10000000</v>
      </c>
      <c r="P2779" s="6">
        <v>10600000</v>
      </c>
      <c r="Q2779" s="6">
        <f t="shared" si="475"/>
        <v>600000</v>
      </c>
      <c r="R2779" s="8">
        <f t="shared" si="476"/>
        <v>0.06</v>
      </c>
      <c r="S2779" s="6"/>
      <c r="T2779" s="9">
        <f t="shared" si="477"/>
        <v>88495.575221238934</v>
      </c>
      <c r="U2779" s="6">
        <v>93805</v>
      </c>
      <c r="V2779" s="9">
        <f t="shared" si="478"/>
        <v>5309.4247787610657</v>
      </c>
      <c r="W2779" s="8">
        <f t="shared" si="479"/>
        <v>5.9996500000000043E-2</v>
      </c>
      <c r="X2779" s="22">
        <f t="shared" si="480"/>
        <v>74978.696908714483</v>
      </c>
      <c r="Y2779" s="22">
        <f t="shared" si="481"/>
        <v>79477.156297798167</v>
      </c>
      <c r="Z2779" s="22">
        <f t="shared" si="483"/>
        <v>8980918.6616511922</v>
      </c>
      <c r="AA2779" s="10">
        <v>3449</v>
      </c>
      <c r="AB2779" s="6">
        <v>2000</v>
      </c>
      <c r="AC2779" s="6">
        <f t="shared" si="482"/>
        <v>16</v>
      </c>
      <c r="AD2779" s="6" t="s">
        <v>259</v>
      </c>
    </row>
    <row r="2780" spans="1:30" x14ac:dyDescent="0.2">
      <c r="A2780">
        <v>42</v>
      </c>
      <c r="B2780" s="6" t="s">
        <v>595</v>
      </c>
      <c r="C2780" s="6" t="s">
        <v>22</v>
      </c>
      <c r="D2780" s="6" t="s">
        <v>23</v>
      </c>
      <c r="E2780" s="6" t="s">
        <v>2767</v>
      </c>
      <c r="F2780" s="6" t="s">
        <v>2773</v>
      </c>
      <c r="G2780" s="6">
        <v>54</v>
      </c>
      <c r="H2780" s="6">
        <v>62</v>
      </c>
      <c r="I2780" s="7">
        <v>42651</v>
      </c>
      <c r="J2780" s="7">
        <v>42661</v>
      </c>
      <c r="K2780" s="7" t="s">
        <v>2542</v>
      </c>
      <c r="L2780" s="17">
        <f t="shared" si="473"/>
        <v>281.13</v>
      </c>
      <c r="M2780" s="20">
        <f t="shared" si="474"/>
        <v>0.84725927506847365</v>
      </c>
      <c r="N2780" s="6">
        <v>10</v>
      </c>
      <c r="O2780" s="6">
        <v>2100000</v>
      </c>
      <c r="P2780" s="6">
        <v>2750000</v>
      </c>
      <c r="Q2780" s="6">
        <f t="shared" si="475"/>
        <v>650000</v>
      </c>
      <c r="R2780" s="8">
        <f t="shared" si="476"/>
        <v>0.30952380952380953</v>
      </c>
      <c r="S2780" s="6">
        <v>56170</v>
      </c>
      <c r="T2780" s="9">
        <f t="shared" si="477"/>
        <v>39929.074074074073</v>
      </c>
      <c r="U2780" s="6">
        <v>51966</v>
      </c>
      <c r="V2780" s="9">
        <f t="shared" si="478"/>
        <v>12036.925925925927</v>
      </c>
      <c r="W2780" s="8">
        <f t="shared" si="479"/>
        <v>0.30145767727034511</v>
      </c>
      <c r="X2780" s="22">
        <f t="shared" si="480"/>
        <v>33830.278354155387</v>
      </c>
      <c r="Y2780" s="22">
        <f t="shared" si="481"/>
        <v>44028.675488208304</v>
      </c>
      <c r="Z2780" s="22">
        <f t="shared" si="483"/>
        <v>2377548.4763632482</v>
      </c>
      <c r="AA2780" s="10">
        <v>21911</v>
      </c>
      <c r="AB2780" s="6">
        <v>1994</v>
      </c>
      <c r="AC2780" s="6">
        <f t="shared" si="482"/>
        <v>22</v>
      </c>
      <c r="AD2780" s="6" t="s">
        <v>949</v>
      </c>
    </row>
    <row r="2781" spans="1:30" x14ac:dyDescent="0.2">
      <c r="A2781">
        <v>42</v>
      </c>
      <c r="B2781" s="6" t="s">
        <v>680</v>
      </c>
      <c r="C2781" s="6" t="s">
        <v>22</v>
      </c>
      <c r="D2781" s="6" t="s">
        <v>23</v>
      </c>
      <c r="E2781" s="6" t="s">
        <v>2767</v>
      </c>
      <c r="F2781" s="6" t="s">
        <v>2773</v>
      </c>
      <c r="G2781" s="6">
        <v>48</v>
      </c>
      <c r="H2781" s="6">
        <v>54</v>
      </c>
      <c r="I2781" s="7">
        <v>42651</v>
      </c>
      <c r="J2781" s="7">
        <v>42661</v>
      </c>
      <c r="K2781" s="7" t="s">
        <v>2542</v>
      </c>
      <c r="L2781" s="17">
        <f t="shared" si="473"/>
        <v>281.13</v>
      </c>
      <c r="M2781" s="20">
        <f t="shared" si="474"/>
        <v>0.84725927506847365</v>
      </c>
      <c r="N2781" s="6">
        <v>10</v>
      </c>
      <c r="O2781" s="6">
        <v>2500000</v>
      </c>
      <c r="P2781" s="6">
        <v>2730000</v>
      </c>
      <c r="Q2781" s="6">
        <f t="shared" si="475"/>
        <v>230000</v>
      </c>
      <c r="R2781" s="8">
        <f t="shared" si="476"/>
        <v>9.1999999999999998E-2</v>
      </c>
      <c r="S2781" s="6">
        <v>30000</v>
      </c>
      <c r="T2781" s="9">
        <f t="shared" si="477"/>
        <v>52708.333333333336</v>
      </c>
      <c r="U2781" s="6">
        <v>57500</v>
      </c>
      <c r="V2781" s="9">
        <f t="shared" si="478"/>
        <v>4791.6666666666642</v>
      </c>
      <c r="W2781" s="8">
        <f t="shared" si="479"/>
        <v>9.0909090909090856E-2</v>
      </c>
      <c r="X2781" s="22">
        <f t="shared" si="480"/>
        <v>44657.62429006747</v>
      </c>
      <c r="Y2781" s="22">
        <f t="shared" si="481"/>
        <v>48717.408316437235</v>
      </c>
      <c r="Z2781" s="22">
        <f t="shared" si="483"/>
        <v>2338435.5991889872</v>
      </c>
      <c r="AA2781" s="10">
        <v>20213</v>
      </c>
      <c r="AB2781" s="6">
        <v>1978</v>
      </c>
      <c r="AC2781" s="6">
        <f t="shared" si="482"/>
        <v>38</v>
      </c>
      <c r="AD2781" s="6" t="s">
        <v>681</v>
      </c>
    </row>
    <row r="2782" spans="1:30" x14ac:dyDescent="0.2">
      <c r="A2782">
        <v>42</v>
      </c>
      <c r="B2782" s="6" t="s">
        <v>1566</v>
      </c>
      <c r="C2782" s="6" t="s">
        <v>22</v>
      </c>
      <c r="D2782" s="6" t="s">
        <v>23</v>
      </c>
      <c r="E2782" s="6" t="s">
        <v>2767</v>
      </c>
      <c r="F2782" s="6" t="s">
        <v>2773</v>
      </c>
      <c r="G2782" s="6">
        <v>71</v>
      </c>
      <c r="H2782" s="6">
        <v>79</v>
      </c>
      <c r="I2782" s="7">
        <v>42651</v>
      </c>
      <c r="J2782" s="7">
        <v>42661</v>
      </c>
      <c r="K2782" s="7" t="s">
        <v>2542</v>
      </c>
      <c r="L2782" s="17">
        <f t="shared" si="473"/>
        <v>281.13</v>
      </c>
      <c r="M2782" s="20">
        <f t="shared" si="474"/>
        <v>0.84725927506847365</v>
      </c>
      <c r="N2782" s="6">
        <v>10</v>
      </c>
      <c r="O2782" s="6">
        <v>2800000</v>
      </c>
      <c r="P2782" s="6">
        <v>3450000</v>
      </c>
      <c r="Q2782" s="6">
        <f t="shared" si="475"/>
        <v>650000</v>
      </c>
      <c r="R2782" s="8">
        <f t="shared" si="476"/>
        <v>0.23214285714285715</v>
      </c>
      <c r="S2782" s="6">
        <v>35878</v>
      </c>
      <c r="T2782" s="9">
        <f t="shared" si="477"/>
        <v>39941.943661971833</v>
      </c>
      <c r="U2782" s="6">
        <v>49097</v>
      </c>
      <c r="V2782" s="9">
        <f t="shared" si="478"/>
        <v>9155.0563380281674</v>
      </c>
      <c r="W2782" s="8">
        <f t="shared" si="479"/>
        <v>0.22920908445285723</v>
      </c>
      <c r="X2782" s="22">
        <f t="shared" si="480"/>
        <v>33841.182231868072</v>
      </c>
      <c r="Y2782" s="22">
        <f t="shared" si="481"/>
        <v>41597.888628036853</v>
      </c>
      <c r="Z2782" s="22">
        <f t="shared" si="483"/>
        <v>2953450.0925906166</v>
      </c>
      <c r="AA2782" s="10">
        <v>11355</v>
      </c>
      <c r="AB2782" s="6">
        <v>1965</v>
      </c>
      <c r="AC2782" s="6">
        <f t="shared" si="482"/>
        <v>51</v>
      </c>
      <c r="AD2782" s="6" t="s">
        <v>112</v>
      </c>
    </row>
    <row r="2783" spans="1:30" x14ac:dyDescent="0.2">
      <c r="A2783">
        <v>42</v>
      </c>
      <c r="B2783" s="6" t="s">
        <v>1542</v>
      </c>
      <c r="C2783" s="6" t="s">
        <v>22</v>
      </c>
      <c r="D2783" s="6" t="s">
        <v>23</v>
      </c>
      <c r="E2783" s="6" t="s">
        <v>2767</v>
      </c>
      <c r="F2783" s="6" t="s">
        <v>2773</v>
      </c>
      <c r="G2783" s="6">
        <v>97</v>
      </c>
      <c r="H2783" s="6">
        <v>105</v>
      </c>
      <c r="I2783" s="7">
        <v>42653</v>
      </c>
      <c r="J2783" s="7">
        <v>42663</v>
      </c>
      <c r="K2783" s="7" t="s">
        <v>2542</v>
      </c>
      <c r="L2783" s="17">
        <f t="shared" si="473"/>
        <v>281.13</v>
      </c>
      <c r="M2783" s="20">
        <f t="shared" si="474"/>
        <v>0.84725927506847365</v>
      </c>
      <c r="N2783" s="6">
        <v>10</v>
      </c>
      <c r="O2783" s="6">
        <v>4400000</v>
      </c>
      <c r="P2783" s="6">
        <v>5200000</v>
      </c>
      <c r="Q2783" s="6">
        <f t="shared" si="475"/>
        <v>800000</v>
      </c>
      <c r="R2783" s="8">
        <f t="shared" si="476"/>
        <v>0.18181818181818182</v>
      </c>
      <c r="S2783" s="6">
        <v>86000</v>
      </c>
      <c r="T2783" s="9">
        <f t="shared" si="477"/>
        <v>46247.422680412368</v>
      </c>
      <c r="U2783" s="6">
        <v>54495</v>
      </c>
      <c r="V2783" s="9">
        <f t="shared" si="478"/>
        <v>8247.5773195876318</v>
      </c>
      <c r="W2783" s="8">
        <f t="shared" si="479"/>
        <v>0.17833593401694167</v>
      </c>
      <c r="X2783" s="22">
        <f t="shared" si="480"/>
        <v>39183.557813991472</v>
      </c>
      <c r="Y2783" s="22">
        <f t="shared" si="481"/>
        <v>46171.394194856468</v>
      </c>
      <c r="Z2783" s="22">
        <f t="shared" si="483"/>
        <v>4478625.2369010774</v>
      </c>
      <c r="AA2783" s="10">
        <v>12807</v>
      </c>
      <c r="AB2783" s="6">
        <v>1972</v>
      </c>
      <c r="AC2783" s="6">
        <f t="shared" si="482"/>
        <v>44</v>
      </c>
      <c r="AD2783" s="6" t="s">
        <v>259</v>
      </c>
    </row>
    <row r="2784" spans="1:30" x14ac:dyDescent="0.2">
      <c r="A2784">
        <v>43</v>
      </c>
      <c r="B2784" s="6" t="s">
        <v>989</v>
      </c>
      <c r="C2784" s="6" t="s">
        <v>22</v>
      </c>
      <c r="D2784" s="6" t="s">
        <v>23</v>
      </c>
      <c r="E2784" s="6" t="s">
        <v>2767</v>
      </c>
      <c r="F2784" s="6" t="s">
        <v>2773</v>
      </c>
      <c r="G2784" s="6">
        <v>55</v>
      </c>
      <c r="H2784" s="6">
        <v>65</v>
      </c>
      <c r="I2784" s="7">
        <v>42657</v>
      </c>
      <c r="J2784" s="7">
        <v>42667</v>
      </c>
      <c r="K2784" s="7" t="s">
        <v>2542</v>
      </c>
      <c r="L2784" s="17">
        <f t="shared" si="473"/>
        <v>281.13</v>
      </c>
      <c r="M2784" s="20">
        <f t="shared" si="474"/>
        <v>0.84725927506847365</v>
      </c>
      <c r="N2784" s="6">
        <v>10</v>
      </c>
      <c r="O2784" s="6">
        <v>2750000</v>
      </c>
      <c r="P2784" s="6">
        <v>2925000</v>
      </c>
      <c r="Q2784" s="6">
        <f t="shared" si="475"/>
        <v>175000</v>
      </c>
      <c r="R2784" s="8">
        <f t="shared" si="476"/>
        <v>6.363636363636363E-2</v>
      </c>
      <c r="S2784" s="6">
        <v>4192</v>
      </c>
      <c r="T2784" s="9">
        <f t="shared" si="477"/>
        <v>50076.218181818185</v>
      </c>
      <c r="U2784" s="6">
        <v>53258</v>
      </c>
      <c r="V2784" s="9">
        <f t="shared" si="478"/>
        <v>3181.7818181818147</v>
      </c>
      <c r="W2784" s="8">
        <f t="shared" si="479"/>
        <v>6.3538780157665037E-2</v>
      </c>
      <c r="X2784" s="22">
        <f t="shared" si="480"/>
        <v>42427.540314897997</v>
      </c>
      <c r="Y2784" s="22">
        <f t="shared" si="481"/>
        <v>45123.334471596769</v>
      </c>
      <c r="Z2784" s="22">
        <f t="shared" si="483"/>
        <v>2481783.3959378223</v>
      </c>
      <c r="AA2784" s="10">
        <v>13105</v>
      </c>
      <c r="AB2784" s="6">
        <v>1990</v>
      </c>
      <c r="AC2784" s="6">
        <f t="shared" si="482"/>
        <v>26</v>
      </c>
      <c r="AD2784" s="6" t="s">
        <v>37</v>
      </c>
    </row>
    <row r="2785" spans="1:30" x14ac:dyDescent="0.2">
      <c r="A2785">
        <v>43</v>
      </c>
      <c r="B2785" s="6" t="s">
        <v>1026</v>
      </c>
      <c r="C2785" s="6" t="s">
        <v>22</v>
      </c>
      <c r="D2785" s="6" t="s">
        <v>23</v>
      </c>
      <c r="E2785" s="6" t="s">
        <v>2767</v>
      </c>
      <c r="F2785" s="6" t="s">
        <v>2773</v>
      </c>
      <c r="G2785" s="6">
        <v>56</v>
      </c>
      <c r="H2785" s="6">
        <v>63</v>
      </c>
      <c r="I2785" s="7">
        <v>42657</v>
      </c>
      <c r="J2785" s="7">
        <v>42667</v>
      </c>
      <c r="K2785" s="7" t="s">
        <v>2542</v>
      </c>
      <c r="L2785" s="17">
        <f t="shared" si="473"/>
        <v>281.13</v>
      </c>
      <c r="M2785" s="20">
        <f t="shared" si="474"/>
        <v>0.84725927506847365</v>
      </c>
      <c r="N2785" s="6">
        <v>10</v>
      </c>
      <c r="O2785" s="6">
        <v>2800000</v>
      </c>
      <c r="P2785" s="6">
        <v>3170000</v>
      </c>
      <c r="Q2785" s="6">
        <f t="shared" si="475"/>
        <v>370000</v>
      </c>
      <c r="R2785" s="8">
        <f t="shared" si="476"/>
        <v>0.13214285714285715</v>
      </c>
      <c r="S2785" s="6">
        <v>20839</v>
      </c>
      <c r="T2785" s="9">
        <f t="shared" si="477"/>
        <v>50372.125</v>
      </c>
      <c r="U2785" s="6">
        <v>56979</v>
      </c>
      <c r="V2785" s="9">
        <f t="shared" si="478"/>
        <v>6606.875</v>
      </c>
      <c r="W2785" s="8">
        <f t="shared" si="479"/>
        <v>0.13116133178816658</v>
      </c>
      <c r="X2785" s="22">
        <f t="shared" si="480"/>
        <v>42678.250111158537</v>
      </c>
      <c r="Y2785" s="22">
        <f t="shared" si="481"/>
        <v>48275.986234126562</v>
      </c>
      <c r="Z2785" s="22">
        <f t="shared" si="483"/>
        <v>2703455.2291110875</v>
      </c>
      <c r="AA2785" s="10">
        <v>11936</v>
      </c>
      <c r="AB2785" s="6">
        <v>1989</v>
      </c>
      <c r="AC2785" s="6">
        <f t="shared" si="482"/>
        <v>27</v>
      </c>
      <c r="AD2785" s="6" t="s">
        <v>75</v>
      </c>
    </row>
    <row r="2786" spans="1:30" x14ac:dyDescent="0.2">
      <c r="A2786">
        <v>43</v>
      </c>
      <c r="B2786" s="6" t="s">
        <v>1378</v>
      </c>
      <c r="C2786" s="6" t="s">
        <v>22</v>
      </c>
      <c r="D2786" s="6" t="s">
        <v>23</v>
      </c>
      <c r="E2786" s="6" t="s">
        <v>2767</v>
      </c>
      <c r="F2786" s="6" t="s">
        <v>2773</v>
      </c>
      <c r="G2786" s="6">
        <v>67</v>
      </c>
      <c r="H2786" s="6">
        <v>81</v>
      </c>
      <c r="I2786" s="7">
        <v>42657</v>
      </c>
      <c r="J2786" s="7">
        <v>42667</v>
      </c>
      <c r="K2786" s="7" t="s">
        <v>2542</v>
      </c>
      <c r="L2786" s="17">
        <f t="shared" si="473"/>
        <v>281.13</v>
      </c>
      <c r="M2786" s="20">
        <f t="shared" si="474"/>
        <v>0.84725927506847365</v>
      </c>
      <c r="N2786" s="6">
        <v>10</v>
      </c>
      <c r="O2786" s="6">
        <v>3290000</v>
      </c>
      <c r="P2786" s="6">
        <v>3715000</v>
      </c>
      <c r="Q2786" s="6">
        <f t="shared" si="475"/>
        <v>425000</v>
      </c>
      <c r="R2786" s="8">
        <f t="shared" si="476"/>
        <v>0.12917933130699089</v>
      </c>
      <c r="S2786" s="6">
        <v>124540</v>
      </c>
      <c r="T2786" s="9">
        <f t="shared" si="477"/>
        <v>50963.283582089549</v>
      </c>
      <c r="U2786" s="6">
        <v>57307</v>
      </c>
      <c r="V2786" s="9">
        <f t="shared" si="478"/>
        <v>6343.7164179104511</v>
      </c>
      <c r="W2786" s="8">
        <f t="shared" si="479"/>
        <v>0.1244762105583769</v>
      </c>
      <c r="X2786" s="22">
        <f t="shared" si="480"/>
        <v>43179.114702870233</v>
      </c>
      <c r="Y2786" s="22">
        <f t="shared" si="481"/>
        <v>48553.887276349022</v>
      </c>
      <c r="Z2786" s="22">
        <f t="shared" si="483"/>
        <v>3253110.4475153843</v>
      </c>
      <c r="AA2786" s="6"/>
      <c r="AB2786" s="6">
        <v>1955</v>
      </c>
      <c r="AC2786" s="6">
        <f t="shared" si="482"/>
        <v>61</v>
      </c>
      <c r="AD2786" s="6" t="s">
        <v>37</v>
      </c>
    </row>
    <row r="2787" spans="1:30" x14ac:dyDescent="0.2">
      <c r="A2787">
        <v>43</v>
      </c>
      <c r="B2787" s="6" t="s">
        <v>950</v>
      </c>
      <c r="C2787" s="6" t="s">
        <v>22</v>
      </c>
      <c r="D2787" s="6" t="s">
        <v>23</v>
      </c>
      <c r="E2787" s="6" t="s">
        <v>2767</v>
      </c>
      <c r="F2787" s="6" t="s">
        <v>2773</v>
      </c>
      <c r="G2787" s="6">
        <v>54</v>
      </c>
      <c r="H2787" s="6">
        <v>60</v>
      </c>
      <c r="I2787" s="7">
        <v>42658</v>
      </c>
      <c r="J2787" s="7">
        <v>42668</v>
      </c>
      <c r="K2787" s="7" t="s">
        <v>2542</v>
      </c>
      <c r="L2787" s="17">
        <f t="shared" si="473"/>
        <v>281.13</v>
      </c>
      <c r="M2787" s="20">
        <f t="shared" si="474"/>
        <v>0.84725927506847365</v>
      </c>
      <c r="N2787" s="6">
        <v>10</v>
      </c>
      <c r="O2787" s="6">
        <v>3300000</v>
      </c>
      <c r="P2787" s="6">
        <v>3525000</v>
      </c>
      <c r="Q2787" s="6">
        <f t="shared" si="475"/>
        <v>225000</v>
      </c>
      <c r="R2787" s="8">
        <f t="shared" si="476"/>
        <v>6.8181818181818177E-2</v>
      </c>
      <c r="S2787" s="6"/>
      <c r="T2787" s="9">
        <f t="shared" si="477"/>
        <v>61111.111111111109</v>
      </c>
      <c r="U2787" s="6">
        <v>65278</v>
      </c>
      <c r="V2787" s="9">
        <f t="shared" si="478"/>
        <v>4166.8888888888905</v>
      </c>
      <c r="W2787" s="8">
        <f t="shared" si="479"/>
        <v>6.8185454545454577E-2</v>
      </c>
      <c r="X2787" s="22">
        <f t="shared" si="480"/>
        <v>51776.955698628946</v>
      </c>
      <c r="Y2787" s="22">
        <f t="shared" si="481"/>
        <v>55307.390957919823</v>
      </c>
      <c r="Z2787" s="22">
        <f t="shared" si="483"/>
        <v>2986599.1117276703</v>
      </c>
      <c r="AA2787" s="10">
        <v>8935</v>
      </c>
      <c r="AB2787" s="6">
        <v>2013</v>
      </c>
      <c r="AC2787" s="6">
        <f t="shared" si="482"/>
        <v>3</v>
      </c>
      <c r="AD2787" s="6" t="s">
        <v>629</v>
      </c>
    </row>
    <row r="2788" spans="1:30" x14ac:dyDescent="0.2">
      <c r="A2788">
        <v>43</v>
      </c>
      <c r="B2788" s="6" t="s">
        <v>1567</v>
      </c>
      <c r="C2788" s="6" t="s">
        <v>22</v>
      </c>
      <c r="D2788" s="6" t="s">
        <v>23</v>
      </c>
      <c r="E2788" s="6" t="s">
        <v>2767</v>
      </c>
      <c r="F2788" s="6" t="s">
        <v>2773</v>
      </c>
      <c r="G2788" s="6">
        <v>71</v>
      </c>
      <c r="H2788" s="6">
        <v>78</v>
      </c>
      <c r="I2788" s="7">
        <v>42658</v>
      </c>
      <c r="J2788" s="7">
        <v>42668</v>
      </c>
      <c r="K2788" s="7" t="s">
        <v>2542</v>
      </c>
      <c r="L2788" s="17">
        <f t="shared" si="473"/>
        <v>281.13</v>
      </c>
      <c r="M2788" s="20">
        <f t="shared" si="474"/>
        <v>0.84725927506847365</v>
      </c>
      <c r="N2788" s="6">
        <v>10</v>
      </c>
      <c r="O2788" s="6">
        <v>4000000</v>
      </c>
      <c r="P2788" s="6">
        <v>5100000</v>
      </c>
      <c r="Q2788" s="6">
        <f t="shared" si="475"/>
        <v>1100000</v>
      </c>
      <c r="R2788" s="8">
        <f t="shared" si="476"/>
        <v>0.27500000000000002</v>
      </c>
      <c r="S2788" s="6"/>
      <c r="T2788" s="9">
        <f t="shared" si="477"/>
        <v>56338.028169014084</v>
      </c>
      <c r="U2788" s="6">
        <v>71831</v>
      </c>
      <c r="V2788" s="9">
        <f t="shared" si="478"/>
        <v>15492.971830985916</v>
      </c>
      <c r="W2788" s="8">
        <f t="shared" si="479"/>
        <v>0.27500025</v>
      </c>
      <c r="X2788" s="22">
        <f t="shared" si="480"/>
        <v>47732.916905266124</v>
      </c>
      <c r="Y2788" s="22">
        <f t="shared" si="481"/>
        <v>60859.48098744353</v>
      </c>
      <c r="Z2788" s="22">
        <f t="shared" si="483"/>
        <v>4321023.1501084911</v>
      </c>
      <c r="AA2788" s="10">
        <v>7836</v>
      </c>
      <c r="AB2788" s="6">
        <v>2003</v>
      </c>
      <c r="AC2788" s="6">
        <f t="shared" si="482"/>
        <v>13</v>
      </c>
      <c r="AD2788" s="6" t="s">
        <v>259</v>
      </c>
    </row>
    <row r="2789" spans="1:30" x14ac:dyDescent="0.2">
      <c r="A2789">
        <v>43</v>
      </c>
      <c r="B2789" s="6" t="s">
        <v>248</v>
      </c>
      <c r="C2789" s="6" t="s">
        <v>22</v>
      </c>
      <c r="D2789" s="6" t="s">
        <v>23</v>
      </c>
      <c r="E2789" s="6" t="s">
        <v>2767</v>
      </c>
      <c r="F2789" s="6" t="s">
        <v>2773</v>
      </c>
      <c r="G2789" s="6">
        <v>90</v>
      </c>
      <c r="H2789" s="6">
        <v>100</v>
      </c>
      <c r="I2789" s="7">
        <v>42658</v>
      </c>
      <c r="J2789" s="7">
        <v>42668</v>
      </c>
      <c r="K2789" s="7" t="s">
        <v>2542</v>
      </c>
      <c r="L2789" s="17">
        <f t="shared" si="473"/>
        <v>281.13</v>
      </c>
      <c r="M2789" s="20">
        <f t="shared" si="474"/>
        <v>0.84725927506847365</v>
      </c>
      <c r="N2789" s="6">
        <v>10</v>
      </c>
      <c r="O2789" s="6">
        <v>4200000</v>
      </c>
      <c r="P2789" s="6">
        <v>5100000</v>
      </c>
      <c r="Q2789" s="6">
        <f t="shared" si="475"/>
        <v>900000</v>
      </c>
      <c r="R2789" s="8">
        <f t="shared" si="476"/>
        <v>0.21428571428571427</v>
      </c>
      <c r="S2789" s="6">
        <v>80697</v>
      </c>
      <c r="T2789" s="9">
        <f t="shared" si="477"/>
        <v>47563.3</v>
      </c>
      <c r="U2789" s="6">
        <v>57563</v>
      </c>
      <c r="V2789" s="9">
        <f t="shared" si="478"/>
        <v>9999.6999999999971</v>
      </c>
      <c r="W2789" s="8">
        <f t="shared" si="479"/>
        <v>0.21023982776636602</v>
      </c>
      <c r="X2789" s="22">
        <f t="shared" si="480"/>
        <v>40298.447077864337</v>
      </c>
      <c r="Y2789" s="22">
        <f t="shared" si="481"/>
        <v>48770.785650766549</v>
      </c>
      <c r="Z2789" s="22">
        <f t="shared" si="483"/>
        <v>4389370.7085689893</v>
      </c>
      <c r="AA2789" s="10">
        <v>12797</v>
      </c>
      <c r="AB2789" s="6">
        <v>1973</v>
      </c>
      <c r="AC2789" s="6">
        <f t="shared" si="482"/>
        <v>43</v>
      </c>
      <c r="AD2789" s="6" t="s">
        <v>949</v>
      </c>
    </row>
    <row r="2790" spans="1:30" x14ac:dyDescent="0.2">
      <c r="A2790">
        <v>44</v>
      </c>
      <c r="B2790" s="6" t="s">
        <v>336</v>
      </c>
      <c r="C2790" s="6" t="s">
        <v>22</v>
      </c>
      <c r="D2790" s="6" t="s">
        <v>23</v>
      </c>
      <c r="E2790" s="6" t="s">
        <v>2767</v>
      </c>
      <c r="F2790" s="6" t="s">
        <v>2773</v>
      </c>
      <c r="G2790" s="6">
        <v>37</v>
      </c>
      <c r="H2790" s="6">
        <v>41</v>
      </c>
      <c r="I2790" s="7">
        <v>42664</v>
      </c>
      <c r="J2790" s="7">
        <v>42674</v>
      </c>
      <c r="K2790" s="7" t="s">
        <v>2542</v>
      </c>
      <c r="L2790" s="17">
        <f t="shared" si="473"/>
        <v>281.13</v>
      </c>
      <c r="M2790" s="20">
        <f t="shared" si="474"/>
        <v>0.84725927506847365</v>
      </c>
      <c r="N2790" s="6">
        <v>10</v>
      </c>
      <c r="O2790" s="6">
        <v>2700000</v>
      </c>
      <c r="P2790" s="6">
        <v>2700000</v>
      </c>
      <c r="Q2790" s="6">
        <f t="shared" si="475"/>
        <v>0</v>
      </c>
      <c r="R2790" s="8">
        <f t="shared" si="476"/>
        <v>0</v>
      </c>
      <c r="S2790" s="6"/>
      <c r="T2790" s="9">
        <f t="shared" si="477"/>
        <v>72972.972972972973</v>
      </c>
      <c r="U2790" s="6">
        <v>72973</v>
      </c>
      <c r="V2790" s="9">
        <f t="shared" si="478"/>
        <v>2.7027027026633732E-2</v>
      </c>
      <c r="W2790" s="8">
        <f t="shared" si="479"/>
        <v>3.7037037036498075E-7</v>
      </c>
      <c r="X2790" s="22">
        <f t="shared" si="480"/>
        <v>61827.028180672402</v>
      </c>
      <c r="Y2790" s="22">
        <f t="shared" si="481"/>
        <v>61827.051079571727</v>
      </c>
      <c r="Z2790" s="22">
        <f t="shared" si="483"/>
        <v>2287600.8899441538</v>
      </c>
      <c r="AA2790" s="10">
        <v>6745</v>
      </c>
      <c r="AB2790" s="6">
        <v>2005</v>
      </c>
      <c r="AC2790" s="6">
        <f t="shared" si="482"/>
        <v>11</v>
      </c>
      <c r="AD2790" s="6" t="s">
        <v>37</v>
      </c>
    </row>
    <row r="2791" spans="1:30" x14ac:dyDescent="0.2">
      <c r="A2791">
        <v>44</v>
      </c>
      <c r="B2791" s="6" t="s">
        <v>953</v>
      </c>
      <c r="C2791" s="6" t="s">
        <v>22</v>
      </c>
      <c r="D2791" s="6" t="s">
        <v>23</v>
      </c>
      <c r="E2791" s="6" t="s">
        <v>2767</v>
      </c>
      <c r="F2791" s="6" t="s">
        <v>2773</v>
      </c>
      <c r="G2791" s="6">
        <v>54</v>
      </c>
      <c r="H2791" s="6">
        <v>59</v>
      </c>
      <c r="I2791" s="7">
        <v>42664</v>
      </c>
      <c r="J2791" s="7">
        <v>42674</v>
      </c>
      <c r="K2791" s="7" t="s">
        <v>2542</v>
      </c>
      <c r="L2791" s="17">
        <f t="shared" si="473"/>
        <v>281.13</v>
      </c>
      <c r="M2791" s="20">
        <f t="shared" si="474"/>
        <v>0.84725927506847365</v>
      </c>
      <c r="N2791" s="6">
        <v>10</v>
      </c>
      <c r="O2791" s="6">
        <v>3000000</v>
      </c>
      <c r="P2791" s="6">
        <v>3000000</v>
      </c>
      <c r="Q2791" s="6">
        <f t="shared" si="475"/>
        <v>0</v>
      </c>
      <c r="R2791" s="8">
        <f t="shared" si="476"/>
        <v>0</v>
      </c>
      <c r="S2791" s="6"/>
      <c r="T2791" s="9">
        <f t="shared" si="477"/>
        <v>55555.555555555555</v>
      </c>
      <c r="U2791" s="6">
        <v>55556</v>
      </c>
      <c r="V2791" s="9">
        <f t="shared" si="478"/>
        <v>0.44444444444525288</v>
      </c>
      <c r="W2791" s="8">
        <f t="shared" si="479"/>
        <v>8.0000000000145517E-6</v>
      </c>
      <c r="X2791" s="22">
        <f t="shared" si="480"/>
        <v>47069.959726026311</v>
      </c>
      <c r="Y2791" s="22">
        <f t="shared" si="481"/>
        <v>47070.336285704121</v>
      </c>
      <c r="Z2791" s="22">
        <f t="shared" si="483"/>
        <v>2541798.1594280223</v>
      </c>
      <c r="AA2791" s="10">
        <v>7863</v>
      </c>
      <c r="AB2791" s="6">
        <v>2003</v>
      </c>
      <c r="AC2791" s="6">
        <f t="shared" si="482"/>
        <v>13</v>
      </c>
      <c r="AD2791" s="6" t="s">
        <v>259</v>
      </c>
    </row>
    <row r="2792" spans="1:30" x14ac:dyDescent="0.2">
      <c r="A2792">
        <v>44</v>
      </c>
      <c r="B2792" s="6" t="s">
        <v>1802</v>
      </c>
      <c r="C2792" s="6" t="s">
        <v>22</v>
      </c>
      <c r="D2792" s="6" t="s">
        <v>23</v>
      </c>
      <c r="E2792" s="6" t="s">
        <v>2767</v>
      </c>
      <c r="F2792" s="6" t="s">
        <v>2773</v>
      </c>
      <c r="G2792" s="6">
        <v>78</v>
      </c>
      <c r="H2792" s="6">
        <v>85</v>
      </c>
      <c r="I2792" s="7">
        <v>42665</v>
      </c>
      <c r="J2792" s="7">
        <v>42675</v>
      </c>
      <c r="K2792" s="7" t="s">
        <v>2543</v>
      </c>
      <c r="L2792" s="17">
        <f t="shared" si="473"/>
        <v>284.38</v>
      </c>
      <c r="M2792" s="20">
        <f t="shared" si="474"/>
        <v>0.83757648217174208</v>
      </c>
      <c r="N2792" s="6">
        <v>10</v>
      </c>
      <c r="O2792" s="6">
        <v>3390000</v>
      </c>
      <c r="P2792" s="6">
        <v>3370000</v>
      </c>
      <c r="Q2792" s="6">
        <f t="shared" si="475"/>
        <v>-20000</v>
      </c>
      <c r="R2792" s="8">
        <f t="shared" si="476"/>
        <v>-5.8997050147492625E-3</v>
      </c>
      <c r="S2792" s="6">
        <v>9143</v>
      </c>
      <c r="T2792" s="9">
        <f t="shared" si="477"/>
        <v>43578.756410256414</v>
      </c>
      <c r="U2792" s="6">
        <v>43322</v>
      </c>
      <c r="V2792" s="9">
        <f t="shared" si="478"/>
        <v>-256.7564102564138</v>
      </c>
      <c r="W2792" s="8">
        <f t="shared" si="479"/>
        <v>-5.8917791925789161E-3</v>
      </c>
      <c r="X2792" s="22">
        <f t="shared" si="480"/>
        <v>36500.541491521821</v>
      </c>
      <c r="Y2792" s="22">
        <f t="shared" si="481"/>
        <v>36285.488360644209</v>
      </c>
      <c r="Z2792" s="22">
        <f t="shared" si="483"/>
        <v>2830268.0921302484</v>
      </c>
      <c r="AA2792" s="10">
        <v>16635</v>
      </c>
      <c r="AB2792" s="6">
        <v>1987</v>
      </c>
      <c r="AC2792" s="6">
        <f t="shared" si="482"/>
        <v>29</v>
      </c>
      <c r="AD2792" s="6" t="s">
        <v>112</v>
      </c>
    </row>
    <row r="2793" spans="1:30" x14ac:dyDescent="0.2">
      <c r="A2793">
        <v>45</v>
      </c>
      <c r="B2793" s="6" t="s">
        <v>230</v>
      </c>
      <c r="C2793" s="6" t="s">
        <v>22</v>
      </c>
      <c r="D2793" s="6" t="s">
        <v>23</v>
      </c>
      <c r="E2793" s="6" t="s">
        <v>2767</v>
      </c>
      <c r="F2793" s="6" t="s">
        <v>2773</v>
      </c>
      <c r="G2793" s="6">
        <v>34</v>
      </c>
      <c r="H2793" s="6">
        <v>39</v>
      </c>
      <c r="I2793" s="7">
        <v>42671</v>
      </c>
      <c r="J2793" s="7">
        <v>42681</v>
      </c>
      <c r="K2793" s="7" t="s">
        <v>2543</v>
      </c>
      <c r="L2793" s="17">
        <f t="shared" si="473"/>
        <v>284.38</v>
      </c>
      <c r="M2793" s="20">
        <f t="shared" si="474"/>
        <v>0.83757648217174208</v>
      </c>
      <c r="N2793" s="6">
        <v>10</v>
      </c>
      <c r="O2793" s="6">
        <v>2200000</v>
      </c>
      <c r="P2793" s="6">
        <v>2410000</v>
      </c>
      <c r="Q2793" s="6">
        <f t="shared" si="475"/>
        <v>210000</v>
      </c>
      <c r="R2793" s="8">
        <f t="shared" si="476"/>
        <v>9.5454545454545459E-2</v>
      </c>
      <c r="S2793" s="6">
        <v>4925</v>
      </c>
      <c r="T2793" s="9">
        <f t="shared" si="477"/>
        <v>64850.73529411765</v>
      </c>
      <c r="U2793" s="6">
        <v>71027</v>
      </c>
      <c r="V2793" s="9">
        <f t="shared" si="478"/>
        <v>6176.2647058823495</v>
      </c>
      <c r="W2793" s="8">
        <f t="shared" si="479"/>
        <v>9.5238160028118815E-2</v>
      </c>
      <c r="X2793" s="22">
        <f t="shared" si="480"/>
        <v>54317.450733897895</v>
      </c>
      <c r="Y2793" s="22">
        <f t="shared" si="481"/>
        <v>59490.544799212323</v>
      </c>
      <c r="Z2793" s="22">
        <f t="shared" si="483"/>
        <v>2022678.5231732191</v>
      </c>
      <c r="AA2793" s="10">
        <v>1537</v>
      </c>
      <c r="AB2793" s="6">
        <v>1962</v>
      </c>
      <c r="AC2793" s="6">
        <f t="shared" si="482"/>
        <v>54</v>
      </c>
      <c r="AD2793" s="6" t="s">
        <v>81</v>
      </c>
    </row>
    <row r="2794" spans="1:30" x14ac:dyDescent="0.2">
      <c r="A2794">
        <v>45</v>
      </c>
      <c r="B2794" s="6" t="s">
        <v>2311</v>
      </c>
      <c r="C2794" s="6" t="s">
        <v>22</v>
      </c>
      <c r="D2794" s="6" t="s">
        <v>23</v>
      </c>
      <c r="E2794" s="6" t="s">
        <v>2767</v>
      </c>
      <c r="F2794" s="6" t="s">
        <v>2773</v>
      </c>
      <c r="G2794" s="6">
        <v>112</v>
      </c>
      <c r="H2794" s="6">
        <v>121</v>
      </c>
      <c r="I2794" s="7">
        <v>42672</v>
      </c>
      <c r="J2794" s="7">
        <v>42682</v>
      </c>
      <c r="K2794" s="7" t="s">
        <v>2543</v>
      </c>
      <c r="L2794" s="17">
        <f t="shared" si="473"/>
        <v>284.38</v>
      </c>
      <c r="M2794" s="20">
        <f t="shared" si="474"/>
        <v>0.83757648217174208</v>
      </c>
      <c r="N2794" s="6">
        <v>10</v>
      </c>
      <c r="O2794" s="6">
        <v>6000000</v>
      </c>
      <c r="P2794" s="6">
        <v>5820000</v>
      </c>
      <c r="Q2794" s="6">
        <f t="shared" si="475"/>
        <v>-180000</v>
      </c>
      <c r="R2794" s="8">
        <f t="shared" si="476"/>
        <v>-0.03</v>
      </c>
      <c r="S2794" s="6"/>
      <c r="T2794" s="9">
        <f t="shared" si="477"/>
        <v>53571.428571428572</v>
      </c>
      <c r="U2794" s="6">
        <v>51964</v>
      </c>
      <c r="V2794" s="9">
        <f t="shared" si="478"/>
        <v>-1607.4285714285725</v>
      </c>
      <c r="W2794" s="8">
        <f t="shared" si="479"/>
        <v>-3.0005333333333353E-2</v>
      </c>
      <c r="X2794" s="22">
        <f t="shared" si="480"/>
        <v>44870.168687771897</v>
      </c>
      <c r="Y2794" s="22">
        <f t="shared" si="481"/>
        <v>43523.824319572406</v>
      </c>
      <c r="Z2794" s="22">
        <f t="shared" si="483"/>
        <v>4874668.3237921093</v>
      </c>
      <c r="AA2794" s="10">
        <v>1363</v>
      </c>
      <c r="AB2794" s="6">
        <v>1894</v>
      </c>
      <c r="AC2794" s="6">
        <f t="shared" si="482"/>
        <v>122</v>
      </c>
      <c r="AD2794" s="6" t="s">
        <v>315</v>
      </c>
    </row>
    <row r="2795" spans="1:30" x14ac:dyDescent="0.2">
      <c r="A2795">
        <v>46</v>
      </c>
      <c r="B2795" s="6" t="s">
        <v>1803</v>
      </c>
      <c r="C2795" s="6" t="s">
        <v>22</v>
      </c>
      <c r="D2795" s="6" t="s">
        <v>23</v>
      </c>
      <c r="E2795" s="6" t="s">
        <v>2767</v>
      </c>
      <c r="F2795" s="6" t="s">
        <v>2773</v>
      </c>
      <c r="G2795" s="6">
        <v>78</v>
      </c>
      <c r="H2795" s="6">
        <v>88</v>
      </c>
      <c r="I2795" s="7">
        <v>42678</v>
      </c>
      <c r="J2795" s="7">
        <v>42688</v>
      </c>
      <c r="K2795" s="7" t="s">
        <v>2543</v>
      </c>
      <c r="L2795" s="17">
        <f t="shared" si="473"/>
        <v>284.38</v>
      </c>
      <c r="M2795" s="20">
        <f t="shared" si="474"/>
        <v>0.83757648217174208</v>
      </c>
      <c r="N2795" s="6">
        <v>10</v>
      </c>
      <c r="O2795" s="6">
        <v>3000000</v>
      </c>
      <c r="P2795" s="6">
        <v>3305000</v>
      </c>
      <c r="Q2795" s="6">
        <f t="shared" si="475"/>
        <v>305000</v>
      </c>
      <c r="R2795" s="8">
        <f t="shared" si="476"/>
        <v>0.10166666666666667</v>
      </c>
      <c r="S2795" s="6"/>
      <c r="T2795" s="9">
        <f t="shared" si="477"/>
        <v>38461.538461538461</v>
      </c>
      <c r="U2795" s="6">
        <v>42372</v>
      </c>
      <c r="V2795" s="9">
        <f t="shared" si="478"/>
        <v>3910.461538461539</v>
      </c>
      <c r="W2795" s="8">
        <f t="shared" si="479"/>
        <v>0.10167200000000001</v>
      </c>
      <c r="X2795" s="22">
        <f t="shared" si="480"/>
        <v>32214.480083528542</v>
      </c>
      <c r="Y2795" s="22">
        <f t="shared" si="481"/>
        <v>35489.790702581056</v>
      </c>
      <c r="Z2795" s="22">
        <f t="shared" si="483"/>
        <v>2768203.6748013226</v>
      </c>
      <c r="AA2795" s="10">
        <v>2835</v>
      </c>
      <c r="AB2795" s="6">
        <v>2012</v>
      </c>
      <c r="AC2795" s="6">
        <f t="shared" si="482"/>
        <v>4</v>
      </c>
      <c r="AD2795" s="6" t="s">
        <v>203</v>
      </c>
    </row>
    <row r="2796" spans="1:30" x14ac:dyDescent="0.2">
      <c r="A2796">
        <v>46</v>
      </c>
      <c r="B2796" s="6" t="s">
        <v>799</v>
      </c>
      <c r="C2796" s="6" t="s">
        <v>22</v>
      </c>
      <c r="D2796" s="6" t="s">
        <v>23</v>
      </c>
      <c r="E2796" s="6" t="s">
        <v>2767</v>
      </c>
      <c r="F2796" s="6" t="s">
        <v>2773</v>
      </c>
      <c r="G2796" s="6">
        <v>51</v>
      </c>
      <c r="H2796" s="6">
        <v>57</v>
      </c>
      <c r="I2796" s="7">
        <v>42678</v>
      </c>
      <c r="J2796" s="7">
        <v>42688</v>
      </c>
      <c r="K2796" s="7" t="s">
        <v>2543</v>
      </c>
      <c r="L2796" s="17">
        <f t="shared" si="473"/>
        <v>284.38</v>
      </c>
      <c r="M2796" s="20">
        <f t="shared" si="474"/>
        <v>0.83757648217174208</v>
      </c>
      <c r="N2796" s="6">
        <v>10</v>
      </c>
      <c r="O2796" s="6">
        <v>3250000</v>
      </c>
      <c r="P2796" s="6">
        <v>3425000</v>
      </c>
      <c r="Q2796" s="6">
        <f t="shared" si="475"/>
        <v>175000</v>
      </c>
      <c r="R2796" s="8">
        <f t="shared" si="476"/>
        <v>5.3846153846153849E-2</v>
      </c>
      <c r="S2796" s="6">
        <v>37413</v>
      </c>
      <c r="T2796" s="9">
        <f t="shared" si="477"/>
        <v>64459.078431372553</v>
      </c>
      <c r="U2796" s="6">
        <v>67890</v>
      </c>
      <c r="V2796" s="9">
        <f t="shared" si="478"/>
        <v>3430.9215686274474</v>
      </c>
      <c r="W2796" s="8">
        <f t="shared" si="479"/>
        <v>5.3226351541470394E-2</v>
      </c>
      <c r="X2796" s="22">
        <f t="shared" si="480"/>
        <v>53989.408156581434</v>
      </c>
      <c r="Y2796" s="22">
        <f t="shared" si="481"/>
        <v>56863.06737463957</v>
      </c>
      <c r="Z2796" s="22">
        <f t="shared" si="483"/>
        <v>2900016.436106618</v>
      </c>
      <c r="AA2796" s="10">
        <v>8808</v>
      </c>
      <c r="AB2796" s="6">
        <v>1958</v>
      </c>
      <c r="AC2796" s="6">
        <f t="shared" si="482"/>
        <v>58</v>
      </c>
      <c r="AD2796" s="6" t="s">
        <v>371</v>
      </c>
    </row>
    <row r="2797" spans="1:30" x14ac:dyDescent="0.2">
      <c r="A2797">
        <v>46</v>
      </c>
      <c r="B2797" s="6" t="s">
        <v>639</v>
      </c>
      <c r="C2797" s="6" t="s">
        <v>22</v>
      </c>
      <c r="D2797" s="6" t="s">
        <v>23</v>
      </c>
      <c r="E2797" s="6" t="s">
        <v>2767</v>
      </c>
      <c r="F2797" s="6" t="s">
        <v>2773</v>
      </c>
      <c r="G2797" s="6">
        <v>47</v>
      </c>
      <c r="H2797" s="6">
        <v>52</v>
      </c>
      <c r="I2797" s="7">
        <v>42679</v>
      </c>
      <c r="J2797" s="7">
        <v>42689</v>
      </c>
      <c r="K2797" s="7" t="s">
        <v>2543</v>
      </c>
      <c r="L2797" s="17">
        <f t="shared" si="473"/>
        <v>284.38</v>
      </c>
      <c r="M2797" s="20">
        <f t="shared" si="474"/>
        <v>0.83757648217174208</v>
      </c>
      <c r="N2797" s="6">
        <v>10</v>
      </c>
      <c r="O2797" s="6">
        <v>2400000</v>
      </c>
      <c r="P2797" s="6">
        <v>2705000</v>
      </c>
      <c r="Q2797" s="6">
        <f t="shared" si="475"/>
        <v>305000</v>
      </c>
      <c r="R2797" s="8">
        <f t="shared" si="476"/>
        <v>0.12708333333333333</v>
      </c>
      <c r="S2797" s="6">
        <v>97696</v>
      </c>
      <c r="T2797" s="9">
        <f t="shared" si="477"/>
        <v>53142.468085106382</v>
      </c>
      <c r="U2797" s="6">
        <v>59632</v>
      </c>
      <c r="V2797" s="9">
        <f t="shared" si="478"/>
        <v>6489.5319148936178</v>
      </c>
      <c r="W2797" s="8">
        <f t="shared" si="479"/>
        <v>0.1221157418677053</v>
      </c>
      <c r="X2797" s="22">
        <f t="shared" si="480"/>
        <v>44510.881472647481</v>
      </c>
      <c r="Y2797" s="22">
        <f t="shared" si="481"/>
        <v>49946.360784865326</v>
      </c>
      <c r="Z2797" s="22">
        <f t="shared" si="483"/>
        <v>2347478.9568886706</v>
      </c>
      <c r="AA2797" s="10">
        <v>1679</v>
      </c>
      <c r="AB2797" s="6">
        <v>1973</v>
      </c>
      <c r="AC2797" s="6">
        <f t="shared" si="482"/>
        <v>43</v>
      </c>
      <c r="AD2797" s="6" t="s">
        <v>332</v>
      </c>
    </row>
    <row r="2798" spans="1:30" x14ac:dyDescent="0.2">
      <c r="A2798">
        <v>47</v>
      </c>
      <c r="B2798" s="6" t="s">
        <v>1112</v>
      </c>
      <c r="C2798" s="6" t="s">
        <v>22</v>
      </c>
      <c r="D2798" s="6" t="s">
        <v>23</v>
      </c>
      <c r="E2798" s="6" t="s">
        <v>2767</v>
      </c>
      <c r="F2798" s="6" t="s">
        <v>2773</v>
      </c>
      <c r="G2798" s="6">
        <v>58</v>
      </c>
      <c r="H2798" s="6">
        <v>64</v>
      </c>
      <c r="I2798" s="7">
        <v>42685</v>
      </c>
      <c r="J2798" s="7">
        <v>42695</v>
      </c>
      <c r="K2798" s="7" t="s">
        <v>2543</v>
      </c>
      <c r="L2798" s="17">
        <f t="shared" si="473"/>
        <v>284.38</v>
      </c>
      <c r="M2798" s="20">
        <f t="shared" si="474"/>
        <v>0.83757648217174208</v>
      </c>
      <c r="N2798" s="6">
        <v>10</v>
      </c>
      <c r="O2798" s="6">
        <v>2400000</v>
      </c>
      <c r="P2798" s="6">
        <v>2475000</v>
      </c>
      <c r="Q2798" s="6">
        <f t="shared" si="475"/>
        <v>75000</v>
      </c>
      <c r="R2798" s="8">
        <f t="shared" si="476"/>
        <v>3.125E-2</v>
      </c>
      <c r="S2798" s="6">
        <v>114595</v>
      </c>
      <c r="T2798" s="9">
        <f t="shared" si="477"/>
        <v>43355.086206896551</v>
      </c>
      <c r="U2798" s="6">
        <v>44648</v>
      </c>
      <c r="V2798" s="9">
        <f t="shared" si="478"/>
        <v>1292.9137931034493</v>
      </c>
      <c r="W2798" s="8">
        <f t="shared" si="479"/>
        <v>2.9821502070910052E-2</v>
      </c>
      <c r="X2798" s="22">
        <f t="shared" si="480"/>
        <v>36313.200589425032</v>
      </c>
      <c r="Y2798" s="22">
        <f t="shared" si="481"/>
        <v>37396.114776003938</v>
      </c>
      <c r="Z2798" s="22">
        <f t="shared" si="483"/>
        <v>2168974.6570082284</v>
      </c>
      <c r="AA2798" s="10">
        <v>3268</v>
      </c>
      <c r="AB2798" s="6">
        <v>1982</v>
      </c>
      <c r="AC2798" s="6">
        <f t="shared" si="482"/>
        <v>34</v>
      </c>
      <c r="AD2798" s="6" t="s">
        <v>332</v>
      </c>
    </row>
    <row r="2799" spans="1:30" x14ac:dyDescent="0.2">
      <c r="A2799">
        <v>47</v>
      </c>
      <c r="B2799" s="6" t="s">
        <v>2100</v>
      </c>
      <c r="C2799" s="6" t="s">
        <v>22</v>
      </c>
      <c r="D2799" s="6" t="s">
        <v>23</v>
      </c>
      <c r="E2799" s="6" t="s">
        <v>2767</v>
      </c>
      <c r="F2799" s="6" t="s">
        <v>2773</v>
      </c>
      <c r="G2799" s="6">
        <v>93</v>
      </c>
      <c r="H2799" s="6">
        <v>101</v>
      </c>
      <c r="I2799" s="7">
        <v>42686</v>
      </c>
      <c r="J2799" s="7">
        <v>42696</v>
      </c>
      <c r="K2799" s="7" t="s">
        <v>2543</v>
      </c>
      <c r="L2799" s="17">
        <f t="shared" si="473"/>
        <v>284.38</v>
      </c>
      <c r="M2799" s="20">
        <f t="shared" si="474"/>
        <v>0.83757648217174208</v>
      </c>
      <c r="N2799" s="6">
        <v>10</v>
      </c>
      <c r="O2799" s="6">
        <v>6800000</v>
      </c>
      <c r="P2799" s="6">
        <v>7650000</v>
      </c>
      <c r="Q2799" s="6">
        <f t="shared" si="475"/>
        <v>850000</v>
      </c>
      <c r="R2799" s="8">
        <f t="shared" si="476"/>
        <v>0.125</v>
      </c>
      <c r="S2799" s="6"/>
      <c r="T2799" s="9">
        <f t="shared" si="477"/>
        <v>73118.279569892475</v>
      </c>
      <c r="U2799" s="6">
        <v>82258</v>
      </c>
      <c r="V2799" s="9">
        <f t="shared" si="478"/>
        <v>9139.7204301075253</v>
      </c>
      <c r="W2799" s="8">
        <f t="shared" si="479"/>
        <v>0.1249991176470588</v>
      </c>
      <c r="X2799" s="22">
        <f t="shared" si="480"/>
        <v>61242.151384600496</v>
      </c>
      <c r="Y2799" s="22">
        <f t="shared" si="481"/>
        <v>68897.366270483166</v>
      </c>
      <c r="Z2799" s="22">
        <f t="shared" si="483"/>
        <v>6407455.063154934</v>
      </c>
      <c r="AA2799" s="6"/>
      <c r="AB2799" s="6">
        <v>2007</v>
      </c>
      <c r="AC2799" s="6">
        <f t="shared" si="482"/>
        <v>9</v>
      </c>
      <c r="AD2799" s="6" t="s">
        <v>569</v>
      </c>
    </row>
    <row r="2800" spans="1:30" x14ac:dyDescent="0.2">
      <c r="A2800">
        <v>48</v>
      </c>
      <c r="B2800" s="6" t="s">
        <v>1454</v>
      </c>
      <c r="C2800" s="6" t="s">
        <v>22</v>
      </c>
      <c r="D2800" s="6" t="s">
        <v>23</v>
      </c>
      <c r="E2800" s="6" t="s">
        <v>2767</v>
      </c>
      <c r="F2800" s="6" t="s">
        <v>2773</v>
      </c>
      <c r="G2800" s="6">
        <v>83</v>
      </c>
      <c r="H2800" s="6">
        <v>99</v>
      </c>
      <c r="I2800" s="7">
        <v>42694</v>
      </c>
      <c r="J2800" s="7">
        <v>42704</v>
      </c>
      <c r="K2800" s="7" t="s">
        <v>2543</v>
      </c>
      <c r="L2800" s="17">
        <f t="shared" si="473"/>
        <v>284.38</v>
      </c>
      <c r="M2800" s="20">
        <f t="shared" si="474"/>
        <v>0.83757648217174208</v>
      </c>
      <c r="N2800" s="6">
        <v>10</v>
      </c>
      <c r="O2800" s="6">
        <v>5100000</v>
      </c>
      <c r="P2800" s="6">
        <v>5670000</v>
      </c>
      <c r="Q2800" s="6">
        <f t="shared" si="475"/>
        <v>570000</v>
      </c>
      <c r="R2800" s="8">
        <f t="shared" si="476"/>
        <v>0.11176470588235295</v>
      </c>
      <c r="S2800" s="6"/>
      <c r="T2800" s="9">
        <f t="shared" si="477"/>
        <v>61445.783132530123</v>
      </c>
      <c r="U2800" s="6">
        <v>68313</v>
      </c>
      <c r="V2800" s="9">
        <f t="shared" si="478"/>
        <v>6867.2168674698769</v>
      </c>
      <c r="W2800" s="8">
        <f t="shared" si="479"/>
        <v>0.11176058823529407</v>
      </c>
      <c r="X2800" s="22">
        <f t="shared" si="480"/>
        <v>51465.542880432346</v>
      </c>
      <c r="Y2800" s="22">
        <f t="shared" si="481"/>
        <v>57217.362226598219</v>
      </c>
      <c r="Z2800" s="22">
        <f t="shared" si="483"/>
        <v>4749041.0648076525</v>
      </c>
      <c r="AA2800" s="10">
        <v>2789</v>
      </c>
      <c r="AB2800" s="6">
        <v>2006</v>
      </c>
      <c r="AC2800" s="6">
        <f t="shared" si="482"/>
        <v>10</v>
      </c>
      <c r="AD2800" s="6" t="s">
        <v>137</v>
      </c>
    </row>
    <row r="2801" spans="1:30" x14ac:dyDescent="0.2">
      <c r="A2801">
        <v>48</v>
      </c>
      <c r="B2801" s="6" t="s">
        <v>1697</v>
      </c>
      <c r="C2801" s="6" t="s">
        <v>22</v>
      </c>
      <c r="D2801" s="6" t="s">
        <v>23</v>
      </c>
      <c r="E2801" s="6" t="s">
        <v>2767</v>
      </c>
      <c r="F2801" s="6" t="s">
        <v>2773</v>
      </c>
      <c r="G2801" s="6">
        <v>75</v>
      </c>
      <c r="H2801" s="6">
        <v>82</v>
      </c>
      <c r="I2801" s="7">
        <v>42694</v>
      </c>
      <c r="J2801" s="7">
        <v>42704</v>
      </c>
      <c r="K2801" s="7" t="s">
        <v>2543</v>
      </c>
      <c r="L2801" s="17">
        <f t="shared" si="473"/>
        <v>284.38</v>
      </c>
      <c r="M2801" s="20">
        <f t="shared" si="474"/>
        <v>0.83757648217174208</v>
      </c>
      <c r="N2801" s="6">
        <v>10</v>
      </c>
      <c r="O2801" s="6">
        <v>4000000</v>
      </c>
      <c r="P2801" s="6">
        <v>4200000</v>
      </c>
      <c r="Q2801" s="6">
        <f t="shared" si="475"/>
        <v>200000</v>
      </c>
      <c r="R2801" s="8">
        <f t="shared" si="476"/>
        <v>0.05</v>
      </c>
      <c r="S2801" s="6">
        <v>67000</v>
      </c>
      <c r="T2801" s="9">
        <f t="shared" si="477"/>
        <v>54226.666666666664</v>
      </c>
      <c r="U2801" s="6">
        <v>56893</v>
      </c>
      <c r="V2801" s="9">
        <f t="shared" si="478"/>
        <v>2666.3333333333358</v>
      </c>
      <c r="W2801" s="8">
        <f t="shared" si="479"/>
        <v>4.9170149987705976E-2</v>
      </c>
      <c r="X2801" s="22">
        <f t="shared" si="480"/>
        <v>45418.980706566334</v>
      </c>
      <c r="Y2801" s="22">
        <f t="shared" si="481"/>
        <v>47652.238800196923</v>
      </c>
      <c r="Z2801" s="22">
        <f t="shared" si="483"/>
        <v>3573917.9100147691</v>
      </c>
      <c r="AA2801" s="10">
        <v>1762</v>
      </c>
      <c r="AB2801" s="6">
        <v>2002</v>
      </c>
      <c r="AC2801" s="6">
        <f t="shared" si="482"/>
        <v>14</v>
      </c>
      <c r="AD2801" s="6" t="s">
        <v>108</v>
      </c>
    </row>
    <row r="2802" spans="1:30" x14ac:dyDescent="0.2">
      <c r="A2802">
        <v>49</v>
      </c>
      <c r="B2802" s="6" t="s">
        <v>1939</v>
      </c>
      <c r="C2802" s="6" t="s">
        <v>22</v>
      </c>
      <c r="D2802" s="6" t="s">
        <v>23</v>
      </c>
      <c r="E2802" s="6" t="s">
        <v>2767</v>
      </c>
      <c r="F2802" s="6" t="s">
        <v>2773</v>
      </c>
      <c r="G2802" s="6">
        <v>83</v>
      </c>
      <c r="H2802" s="6">
        <v>98</v>
      </c>
      <c r="I2802" s="7">
        <v>42699</v>
      </c>
      <c r="J2802" s="7">
        <v>42709</v>
      </c>
      <c r="K2802" s="7" t="s">
        <v>2544</v>
      </c>
      <c r="L2802" s="17">
        <f t="shared" si="473"/>
        <v>287.33999999999997</v>
      </c>
      <c r="M2802" s="20">
        <f t="shared" si="474"/>
        <v>0.82894828426254619</v>
      </c>
      <c r="N2802" s="6">
        <v>10</v>
      </c>
      <c r="O2802" s="6">
        <v>3100000</v>
      </c>
      <c r="P2802" s="6">
        <v>3550000</v>
      </c>
      <c r="Q2802" s="6">
        <f t="shared" si="475"/>
        <v>450000</v>
      </c>
      <c r="R2802" s="8">
        <f t="shared" si="476"/>
        <v>0.14516129032258066</v>
      </c>
      <c r="S2802" s="6">
        <v>164173</v>
      </c>
      <c r="T2802" s="9">
        <f t="shared" si="477"/>
        <v>39327.385542168675</v>
      </c>
      <c r="U2802" s="6">
        <v>44749</v>
      </c>
      <c r="V2802" s="9">
        <f t="shared" si="478"/>
        <v>5421.6144578313251</v>
      </c>
      <c r="W2802" s="8">
        <f t="shared" si="479"/>
        <v>0.13785850198503571</v>
      </c>
      <c r="X2802" s="22">
        <f t="shared" si="480"/>
        <v>32600.368769712386</v>
      </c>
      <c r="Y2802" s="22">
        <f t="shared" si="481"/>
        <v>37094.606772464678</v>
      </c>
      <c r="Z2802" s="22">
        <f t="shared" si="483"/>
        <v>3078852.3621145682</v>
      </c>
      <c r="AA2802" s="10">
        <v>19801</v>
      </c>
      <c r="AB2802" s="6">
        <v>1974</v>
      </c>
      <c r="AC2802" s="6">
        <f t="shared" si="482"/>
        <v>42</v>
      </c>
      <c r="AD2802" s="6" t="s">
        <v>183</v>
      </c>
    </row>
    <row r="2803" spans="1:30" x14ac:dyDescent="0.2">
      <c r="A2803">
        <v>49</v>
      </c>
      <c r="B2803" s="6" t="s">
        <v>1372</v>
      </c>
      <c r="C2803" s="6" t="s">
        <v>22</v>
      </c>
      <c r="D2803" s="6" t="s">
        <v>23</v>
      </c>
      <c r="E2803" s="6" t="s">
        <v>2767</v>
      </c>
      <c r="F2803" s="6" t="s">
        <v>2773</v>
      </c>
      <c r="G2803" s="6">
        <v>92</v>
      </c>
      <c r="H2803" s="6">
        <v>105</v>
      </c>
      <c r="I2803" s="7">
        <v>42700</v>
      </c>
      <c r="J2803" s="7">
        <v>42710</v>
      </c>
      <c r="K2803" s="7" t="s">
        <v>2544</v>
      </c>
      <c r="L2803" s="17">
        <f t="shared" si="473"/>
        <v>287.33999999999997</v>
      </c>
      <c r="M2803" s="20">
        <f t="shared" si="474"/>
        <v>0.82894828426254619</v>
      </c>
      <c r="N2803" s="6">
        <v>10</v>
      </c>
      <c r="O2803" s="6">
        <v>7000000</v>
      </c>
      <c r="P2803" s="6">
        <v>6950000</v>
      </c>
      <c r="Q2803" s="6">
        <f t="shared" si="475"/>
        <v>-50000</v>
      </c>
      <c r="R2803" s="8">
        <f t="shared" si="476"/>
        <v>-7.1428571428571426E-3</v>
      </c>
      <c r="S2803" s="6"/>
      <c r="T2803" s="9">
        <f t="shared" si="477"/>
        <v>76086.956521739135</v>
      </c>
      <c r="U2803" s="6">
        <v>75543</v>
      </c>
      <c r="V2803" s="9">
        <f t="shared" si="478"/>
        <v>-543.9565217391355</v>
      </c>
      <c r="W2803" s="8">
        <f t="shared" si="479"/>
        <v>-7.1491428571429233E-3</v>
      </c>
      <c r="X2803" s="22">
        <f t="shared" si="480"/>
        <v>63072.152063454603</v>
      </c>
      <c r="Y2803" s="22">
        <f t="shared" si="481"/>
        <v>62621.240238045524</v>
      </c>
      <c r="Z2803" s="22">
        <f t="shared" si="483"/>
        <v>5761154.1019001883</v>
      </c>
      <c r="AA2803" s="10">
        <v>2789</v>
      </c>
      <c r="AB2803" s="6">
        <v>2006</v>
      </c>
      <c r="AC2803" s="6">
        <f t="shared" si="482"/>
        <v>10</v>
      </c>
      <c r="AD2803" s="6" t="s">
        <v>569</v>
      </c>
    </row>
    <row r="2804" spans="1:30" x14ac:dyDescent="0.2">
      <c r="A2804">
        <v>50</v>
      </c>
      <c r="B2804" s="6" t="s">
        <v>230</v>
      </c>
      <c r="C2804" s="6" t="s">
        <v>22</v>
      </c>
      <c r="D2804" s="6" t="s">
        <v>23</v>
      </c>
      <c r="E2804" s="6" t="s">
        <v>2767</v>
      </c>
      <c r="F2804" s="6" t="s">
        <v>2773</v>
      </c>
      <c r="G2804" s="6">
        <v>34</v>
      </c>
      <c r="H2804" s="6">
        <v>38</v>
      </c>
      <c r="I2804" s="7">
        <v>42706</v>
      </c>
      <c r="J2804" s="7">
        <v>42716</v>
      </c>
      <c r="K2804" s="7" t="s">
        <v>2544</v>
      </c>
      <c r="L2804" s="17">
        <f t="shared" si="473"/>
        <v>287.33999999999997</v>
      </c>
      <c r="M2804" s="20">
        <f t="shared" si="474"/>
        <v>0.82894828426254619</v>
      </c>
      <c r="N2804" s="6">
        <v>10</v>
      </c>
      <c r="O2804" s="6">
        <v>2400000</v>
      </c>
      <c r="P2804" s="6">
        <v>2350000</v>
      </c>
      <c r="Q2804" s="6">
        <f t="shared" si="475"/>
        <v>-50000</v>
      </c>
      <c r="R2804" s="8">
        <f t="shared" si="476"/>
        <v>-2.0833333333333332E-2</v>
      </c>
      <c r="S2804" s="6">
        <v>4925</v>
      </c>
      <c r="T2804" s="9">
        <f t="shared" si="477"/>
        <v>70733.088235294112</v>
      </c>
      <c r="U2804" s="6">
        <v>69263</v>
      </c>
      <c r="V2804" s="9">
        <f t="shared" si="478"/>
        <v>-1470.0882352941117</v>
      </c>
      <c r="W2804" s="8">
        <f t="shared" si="479"/>
        <v>-2.0783600320176222E-2</v>
      </c>
      <c r="X2804" s="22">
        <f t="shared" si="480"/>
        <v>58634.072133238347</v>
      </c>
      <c r="Y2804" s="22">
        <f t="shared" si="481"/>
        <v>57415.445012876735</v>
      </c>
      <c r="Z2804" s="22">
        <f t="shared" si="483"/>
        <v>1952125.130437809</v>
      </c>
      <c r="AA2804" s="10">
        <v>1537</v>
      </c>
      <c r="AB2804" s="6">
        <v>1962</v>
      </c>
      <c r="AC2804" s="6">
        <f t="shared" si="482"/>
        <v>54</v>
      </c>
      <c r="AD2804" s="6" t="s">
        <v>37</v>
      </c>
    </row>
    <row r="2805" spans="1:30" x14ac:dyDescent="0.2">
      <c r="A2805">
        <v>50</v>
      </c>
      <c r="B2805" s="6" t="s">
        <v>1133</v>
      </c>
      <c r="C2805" s="6" t="s">
        <v>22</v>
      </c>
      <c r="D2805" s="6" t="s">
        <v>23</v>
      </c>
      <c r="E2805" s="6" t="s">
        <v>2767</v>
      </c>
      <c r="F2805" s="6" t="s">
        <v>2773</v>
      </c>
      <c r="G2805" s="6">
        <v>59</v>
      </c>
      <c r="H2805" s="6">
        <v>66</v>
      </c>
      <c r="I2805" s="7">
        <v>42706</v>
      </c>
      <c r="J2805" s="7">
        <v>42716</v>
      </c>
      <c r="K2805" s="7" t="s">
        <v>2544</v>
      </c>
      <c r="L2805" s="17">
        <f t="shared" si="473"/>
        <v>287.33999999999997</v>
      </c>
      <c r="M2805" s="20">
        <f t="shared" si="474"/>
        <v>0.82894828426254619</v>
      </c>
      <c r="N2805" s="6">
        <v>10</v>
      </c>
      <c r="O2805" s="6">
        <v>2650000</v>
      </c>
      <c r="P2805" s="6">
        <v>2650000</v>
      </c>
      <c r="Q2805" s="6">
        <f t="shared" si="475"/>
        <v>0</v>
      </c>
      <c r="R2805" s="8">
        <f t="shared" si="476"/>
        <v>0</v>
      </c>
      <c r="S2805" s="6">
        <v>200823</v>
      </c>
      <c r="T2805" s="9">
        <f t="shared" si="477"/>
        <v>48319.033898305082</v>
      </c>
      <c r="U2805" s="6">
        <v>48319</v>
      </c>
      <c r="V2805" s="9">
        <f t="shared" si="478"/>
        <v>-3.3898305082402658E-2</v>
      </c>
      <c r="W2805" s="8">
        <f t="shared" si="479"/>
        <v>-7.0155179744998439E-7</v>
      </c>
      <c r="X2805" s="22">
        <f t="shared" si="480"/>
        <v>40053.980247223808</v>
      </c>
      <c r="Y2805" s="22">
        <f t="shared" si="481"/>
        <v>40053.952147281969</v>
      </c>
      <c r="Z2805" s="22">
        <f t="shared" si="483"/>
        <v>2363183.176689636</v>
      </c>
      <c r="AA2805" s="10">
        <v>2895</v>
      </c>
      <c r="AB2805" s="6">
        <v>1954</v>
      </c>
      <c r="AC2805" s="6">
        <f t="shared" si="482"/>
        <v>62</v>
      </c>
      <c r="AD2805" s="6" t="s">
        <v>37</v>
      </c>
    </row>
    <row r="2806" spans="1:30" x14ac:dyDescent="0.2">
      <c r="A2806">
        <v>51</v>
      </c>
      <c r="B2806" s="6" t="s">
        <v>1540</v>
      </c>
      <c r="C2806" s="6" t="s">
        <v>22</v>
      </c>
      <c r="D2806" s="6" t="s">
        <v>23</v>
      </c>
      <c r="E2806" s="6" t="s">
        <v>2767</v>
      </c>
      <c r="F2806" s="6" t="s">
        <v>2773</v>
      </c>
      <c r="G2806" s="6">
        <v>70</v>
      </c>
      <c r="H2806" s="6">
        <v>77</v>
      </c>
      <c r="I2806" s="7">
        <v>42714</v>
      </c>
      <c r="J2806" s="7">
        <v>42724</v>
      </c>
      <c r="K2806" s="7" t="s">
        <v>2544</v>
      </c>
      <c r="L2806" s="17">
        <f t="shared" si="473"/>
        <v>287.33999999999997</v>
      </c>
      <c r="M2806" s="20">
        <f t="shared" si="474"/>
        <v>0.82894828426254619</v>
      </c>
      <c r="N2806" s="6">
        <v>10</v>
      </c>
      <c r="O2806" s="6">
        <v>3650000</v>
      </c>
      <c r="P2806" s="6">
        <v>3550000</v>
      </c>
      <c r="Q2806" s="6">
        <f t="shared" si="475"/>
        <v>-100000</v>
      </c>
      <c r="R2806" s="8">
        <f t="shared" si="476"/>
        <v>-2.7397260273972601E-2</v>
      </c>
      <c r="S2806" s="6"/>
      <c r="T2806" s="9">
        <f t="shared" si="477"/>
        <v>52142.857142857145</v>
      </c>
      <c r="U2806" s="6">
        <v>50714</v>
      </c>
      <c r="V2806" s="9">
        <f t="shared" si="478"/>
        <v>-1428.8571428571449</v>
      </c>
      <c r="W2806" s="8">
        <f t="shared" si="479"/>
        <v>-2.7402739726027435E-2</v>
      </c>
      <c r="X2806" s="22">
        <f t="shared" si="480"/>
        <v>43223.731965118481</v>
      </c>
      <c r="Y2806" s="22">
        <f t="shared" si="481"/>
        <v>42039.283288090766</v>
      </c>
      <c r="Z2806" s="22">
        <f t="shared" si="483"/>
        <v>2942749.8301663538</v>
      </c>
      <c r="AA2806" s="10">
        <v>2603</v>
      </c>
      <c r="AB2806" s="6">
        <v>2016</v>
      </c>
      <c r="AC2806" s="6">
        <f t="shared" si="482"/>
        <v>0</v>
      </c>
      <c r="AD2806" s="6" t="s">
        <v>27</v>
      </c>
    </row>
    <row r="2807" spans="1:30" x14ac:dyDescent="0.2">
      <c r="A2807">
        <v>1</v>
      </c>
      <c r="B2807" s="6" t="s">
        <v>2038</v>
      </c>
      <c r="C2807" s="6" t="s">
        <v>22</v>
      </c>
      <c r="D2807" s="6" t="s">
        <v>23</v>
      </c>
      <c r="E2807" s="6" t="s">
        <v>2767</v>
      </c>
      <c r="F2807" s="6" t="s">
        <v>2773</v>
      </c>
      <c r="G2807" s="6">
        <v>90</v>
      </c>
      <c r="H2807" s="6">
        <v>98</v>
      </c>
      <c r="I2807" s="7">
        <v>42365</v>
      </c>
      <c r="J2807" s="7">
        <v>42376</v>
      </c>
      <c r="K2807" s="7" t="s">
        <v>2533</v>
      </c>
      <c r="L2807" s="17">
        <f t="shared" si="473"/>
        <v>238.19</v>
      </c>
      <c r="M2807" s="20">
        <f t="shared" si="474"/>
        <v>1</v>
      </c>
      <c r="N2807" s="6">
        <v>11</v>
      </c>
      <c r="O2807" s="6">
        <v>2890000</v>
      </c>
      <c r="P2807" s="6">
        <v>3100000</v>
      </c>
      <c r="Q2807" s="6">
        <f t="shared" si="475"/>
        <v>210000</v>
      </c>
      <c r="R2807" s="8">
        <f t="shared" si="476"/>
        <v>7.2664359861591699E-2</v>
      </c>
      <c r="S2807" s="6">
        <v>87</v>
      </c>
      <c r="T2807" s="9">
        <f t="shared" si="477"/>
        <v>32112.077777777777</v>
      </c>
      <c r="U2807" s="6">
        <v>34445</v>
      </c>
      <c r="V2807" s="9">
        <f t="shared" si="478"/>
        <v>2332.9222222222234</v>
      </c>
      <c r="W2807" s="8">
        <f t="shared" si="479"/>
        <v>7.2649370070866415E-2</v>
      </c>
      <c r="X2807" s="22">
        <f t="shared" si="480"/>
        <v>32112.077777777777</v>
      </c>
      <c r="Y2807" s="22">
        <f t="shared" si="481"/>
        <v>34445</v>
      </c>
      <c r="Z2807" s="22">
        <f t="shared" si="483"/>
        <v>3100050</v>
      </c>
      <c r="AA2807" s="10">
        <v>16626</v>
      </c>
      <c r="AB2807" s="6">
        <v>1987</v>
      </c>
      <c r="AC2807" s="6">
        <f t="shared" si="482"/>
        <v>29</v>
      </c>
      <c r="AD2807" s="6" t="s">
        <v>2039</v>
      </c>
    </row>
    <row r="2808" spans="1:30" x14ac:dyDescent="0.2">
      <c r="A2808">
        <v>2</v>
      </c>
      <c r="B2808" s="6" t="s">
        <v>402</v>
      </c>
      <c r="C2808" s="6" t="s">
        <v>22</v>
      </c>
      <c r="D2808" s="6" t="s">
        <v>23</v>
      </c>
      <c r="E2808" s="6" t="s">
        <v>2767</v>
      </c>
      <c r="F2808" s="6" t="s">
        <v>2773</v>
      </c>
      <c r="G2808" s="6">
        <v>52</v>
      </c>
      <c r="H2808" s="6">
        <v>58</v>
      </c>
      <c r="I2808" s="7">
        <v>42369</v>
      </c>
      <c r="J2808" s="7">
        <v>42380</v>
      </c>
      <c r="K2808" s="7" t="s">
        <v>2533</v>
      </c>
      <c r="L2808" s="17">
        <f t="shared" si="473"/>
        <v>238.19</v>
      </c>
      <c r="M2808" s="20">
        <f t="shared" si="474"/>
        <v>1</v>
      </c>
      <c r="N2808" s="6">
        <v>11</v>
      </c>
      <c r="O2808" s="6">
        <v>2250000</v>
      </c>
      <c r="P2808" s="6">
        <v>2410000</v>
      </c>
      <c r="Q2808" s="6">
        <f t="shared" si="475"/>
        <v>160000</v>
      </c>
      <c r="R2808" s="8">
        <f t="shared" si="476"/>
        <v>7.1111111111111111E-2</v>
      </c>
      <c r="S2808" s="6">
        <v>77658</v>
      </c>
      <c r="T2808" s="9">
        <f t="shared" si="477"/>
        <v>44762.653846153844</v>
      </c>
      <c r="U2808" s="6">
        <v>47840</v>
      </c>
      <c r="V2808" s="9">
        <f t="shared" si="478"/>
        <v>3077.3461538461561</v>
      </c>
      <c r="W2808" s="8">
        <f t="shared" si="479"/>
        <v>6.8748072096502202E-2</v>
      </c>
      <c r="X2808" s="22">
        <f t="shared" si="480"/>
        <v>44762.653846153844</v>
      </c>
      <c r="Y2808" s="22">
        <f t="shared" si="481"/>
        <v>47840</v>
      </c>
      <c r="Z2808" s="22">
        <f t="shared" si="483"/>
        <v>2487680</v>
      </c>
      <c r="AA2808" s="6"/>
      <c r="AB2808" s="6">
        <v>1959</v>
      </c>
      <c r="AC2808" s="6">
        <f t="shared" si="482"/>
        <v>57</v>
      </c>
      <c r="AD2808" s="6" t="s">
        <v>569</v>
      </c>
    </row>
    <row r="2809" spans="1:30" x14ac:dyDescent="0.2">
      <c r="A2809">
        <v>3</v>
      </c>
      <c r="B2809" s="6" t="s">
        <v>2073</v>
      </c>
      <c r="C2809" s="6" t="s">
        <v>22</v>
      </c>
      <c r="D2809" s="6" t="s">
        <v>23</v>
      </c>
      <c r="E2809" s="6" t="s">
        <v>2767</v>
      </c>
      <c r="F2809" s="6" t="s">
        <v>2773</v>
      </c>
      <c r="G2809" s="6">
        <v>92</v>
      </c>
      <c r="H2809" s="6">
        <v>97</v>
      </c>
      <c r="I2809" s="7">
        <v>42377</v>
      </c>
      <c r="J2809" s="7">
        <v>42388</v>
      </c>
      <c r="K2809" s="7" t="s">
        <v>2533</v>
      </c>
      <c r="L2809" s="17">
        <f t="shared" si="473"/>
        <v>238.19</v>
      </c>
      <c r="M2809" s="20">
        <f t="shared" si="474"/>
        <v>1</v>
      </c>
      <c r="N2809" s="6">
        <v>11</v>
      </c>
      <c r="O2809" s="6">
        <v>4750000</v>
      </c>
      <c r="P2809" s="6">
        <v>4850000</v>
      </c>
      <c r="Q2809" s="6">
        <f t="shared" si="475"/>
        <v>100000</v>
      </c>
      <c r="R2809" s="8">
        <f t="shared" si="476"/>
        <v>2.1052631578947368E-2</v>
      </c>
      <c r="S2809" s="6">
        <v>222352</v>
      </c>
      <c r="T2809" s="9">
        <f t="shared" si="477"/>
        <v>54047.304347826088</v>
      </c>
      <c r="U2809" s="6">
        <v>55134</v>
      </c>
      <c r="V2809" s="9">
        <f t="shared" si="478"/>
        <v>1086.6956521739121</v>
      </c>
      <c r="W2809" s="8">
        <f t="shared" si="479"/>
        <v>2.010638024017606E-2</v>
      </c>
      <c r="X2809" s="22">
        <f t="shared" si="480"/>
        <v>54047.304347826088</v>
      </c>
      <c r="Y2809" s="22">
        <f t="shared" si="481"/>
        <v>55134</v>
      </c>
      <c r="Z2809" s="22">
        <f t="shared" si="483"/>
        <v>5072328</v>
      </c>
      <c r="AA2809" s="10">
        <v>24109</v>
      </c>
      <c r="AB2809" s="6">
        <v>1970</v>
      </c>
      <c r="AC2809" s="6">
        <f t="shared" si="482"/>
        <v>46</v>
      </c>
      <c r="AD2809" s="6" t="s">
        <v>371</v>
      </c>
    </row>
    <row r="2810" spans="1:30" x14ac:dyDescent="0.2">
      <c r="A2810">
        <v>3</v>
      </c>
      <c r="B2810" s="6" t="s">
        <v>1454</v>
      </c>
      <c r="C2810" s="6" t="s">
        <v>22</v>
      </c>
      <c r="D2810" s="6" t="s">
        <v>23</v>
      </c>
      <c r="E2810" s="6" t="s">
        <v>2767</v>
      </c>
      <c r="F2810" s="6" t="s">
        <v>2773</v>
      </c>
      <c r="G2810" s="6">
        <v>87</v>
      </c>
      <c r="H2810" s="6">
        <v>100</v>
      </c>
      <c r="I2810" s="7">
        <v>42378</v>
      </c>
      <c r="J2810" s="7">
        <v>42389</v>
      </c>
      <c r="K2810" s="7" t="s">
        <v>2533</v>
      </c>
      <c r="L2810" s="17">
        <f t="shared" si="473"/>
        <v>238.19</v>
      </c>
      <c r="M2810" s="20">
        <f t="shared" si="474"/>
        <v>1</v>
      </c>
      <c r="N2810" s="6">
        <v>11</v>
      </c>
      <c r="O2810" s="6">
        <v>4490000</v>
      </c>
      <c r="P2810" s="6">
        <v>4525000</v>
      </c>
      <c r="Q2810" s="6">
        <f t="shared" si="475"/>
        <v>35000</v>
      </c>
      <c r="R2810" s="8">
        <f t="shared" si="476"/>
        <v>7.7951002227171495E-3</v>
      </c>
      <c r="S2810" s="6"/>
      <c r="T2810" s="9">
        <f t="shared" si="477"/>
        <v>51609.19540229885</v>
      </c>
      <c r="U2810" s="6">
        <v>52011</v>
      </c>
      <c r="V2810" s="9">
        <f t="shared" si="478"/>
        <v>401.80459770114976</v>
      </c>
      <c r="W2810" s="8">
        <f t="shared" si="479"/>
        <v>7.785523385300675E-3</v>
      </c>
      <c r="X2810" s="22">
        <f t="shared" si="480"/>
        <v>51609.19540229885</v>
      </c>
      <c r="Y2810" s="22">
        <f t="shared" si="481"/>
        <v>52011</v>
      </c>
      <c r="Z2810" s="22">
        <f t="shared" si="483"/>
        <v>4524957</v>
      </c>
      <c r="AA2810" s="10">
        <v>2789</v>
      </c>
      <c r="AB2810" s="6">
        <v>2006</v>
      </c>
      <c r="AC2810" s="6">
        <f t="shared" si="482"/>
        <v>10</v>
      </c>
      <c r="AD2810" s="6" t="s">
        <v>137</v>
      </c>
    </row>
    <row r="2811" spans="1:30" x14ac:dyDescent="0.2">
      <c r="A2811">
        <v>3</v>
      </c>
      <c r="B2811" s="6" t="s">
        <v>1381</v>
      </c>
      <c r="C2811" s="6" t="s">
        <v>22</v>
      </c>
      <c r="D2811" s="6" t="s">
        <v>23</v>
      </c>
      <c r="E2811" s="6" t="s">
        <v>2767</v>
      </c>
      <c r="F2811" s="6" t="s">
        <v>2773</v>
      </c>
      <c r="G2811" s="6">
        <v>67</v>
      </c>
      <c r="H2811" s="6">
        <v>74</v>
      </c>
      <c r="I2811" s="7">
        <v>42378</v>
      </c>
      <c r="J2811" s="7">
        <v>42389</v>
      </c>
      <c r="K2811" s="7" t="s">
        <v>2533</v>
      </c>
      <c r="L2811" s="17">
        <f t="shared" si="473"/>
        <v>238.19</v>
      </c>
      <c r="M2811" s="20">
        <f t="shared" si="474"/>
        <v>1</v>
      </c>
      <c r="N2811" s="6">
        <v>11</v>
      </c>
      <c r="O2811" s="6">
        <v>2500000</v>
      </c>
      <c r="P2811" s="6">
        <v>2700000</v>
      </c>
      <c r="Q2811" s="6">
        <f t="shared" si="475"/>
        <v>200000</v>
      </c>
      <c r="R2811" s="8">
        <f t="shared" si="476"/>
        <v>0.08</v>
      </c>
      <c r="S2811" s="6">
        <v>28196</v>
      </c>
      <c r="T2811" s="9">
        <f t="shared" si="477"/>
        <v>37734.26865671642</v>
      </c>
      <c r="U2811" s="6">
        <v>40719</v>
      </c>
      <c r="V2811" s="9">
        <f t="shared" si="478"/>
        <v>2984.7313432835799</v>
      </c>
      <c r="W2811" s="8">
        <f t="shared" si="479"/>
        <v>7.9098693297513262E-2</v>
      </c>
      <c r="X2811" s="22">
        <f t="shared" si="480"/>
        <v>37734.26865671642</v>
      </c>
      <c r="Y2811" s="22">
        <f t="shared" si="481"/>
        <v>40719</v>
      </c>
      <c r="Z2811" s="22">
        <f t="shared" si="483"/>
        <v>2728173</v>
      </c>
      <c r="AA2811" s="10">
        <v>34431</v>
      </c>
      <c r="AB2811" s="6">
        <v>1956</v>
      </c>
      <c r="AC2811" s="6">
        <f t="shared" si="482"/>
        <v>60</v>
      </c>
      <c r="AD2811" s="6" t="s">
        <v>40</v>
      </c>
    </row>
    <row r="2812" spans="1:30" x14ac:dyDescent="0.2">
      <c r="A2812">
        <v>3</v>
      </c>
      <c r="B2812" s="6" t="s">
        <v>1646</v>
      </c>
      <c r="C2812" s="6" t="s">
        <v>22</v>
      </c>
      <c r="D2812" s="6" t="s">
        <v>23</v>
      </c>
      <c r="E2812" s="6" t="s">
        <v>2767</v>
      </c>
      <c r="F2812" s="6" t="s">
        <v>2773</v>
      </c>
      <c r="G2812" s="6">
        <v>74</v>
      </c>
      <c r="H2812" s="6">
        <v>82</v>
      </c>
      <c r="I2812" s="7">
        <v>42380</v>
      </c>
      <c r="J2812" s="7">
        <v>42391</v>
      </c>
      <c r="K2812" s="7" t="s">
        <v>2533</v>
      </c>
      <c r="L2812" s="17">
        <f t="shared" si="473"/>
        <v>238.19</v>
      </c>
      <c r="M2812" s="20">
        <f t="shared" si="474"/>
        <v>1</v>
      </c>
      <c r="N2812" s="6">
        <v>11</v>
      </c>
      <c r="O2812" s="6">
        <v>2290000</v>
      </c>
      <c r="P2812" s="6">
        <v>2550000</v>
      </c>
      <c r="Q2812" s="6">
        <f t="shared" si="475"/>
        <v>260000</v>
      </c>
      <c r="R2812" s="8">
        <f t="shared" si="476"/>
        <v>0.11353711790393013</v>
      </c>
      <c r="S2812" s="6">
        <v>109468</v>
      </c>
      <c r="T2812" s="9">
        <f t="shared" si="477"/>
        <v>32425.243243243243</v>
      </c>
      <c r="U2812" s="6">
        <v>35939</v>
      </c>
      <c r="V2812" s="9">
        <f t="shared" si="478"/>
        <v>3513.7567567567567</v>
      </c>
      <c r="W2812" s="8">
        <f t="shared" si="479"/>
        <v>0.10836485420934974</v>
      </c>
      <c r="X2812" s="22">
        <f t="shared" si="480"/>
        <v>32425.243243243243</v>
      </c>
      <c r="Y2812" s="22">
        <f t="shared" si="481"/>
        <v>35939</v>
      </c>
      <c r="Z2812" s="22">
        <f t="shared" si="483"/>
        <v>2659486</v>
      </c>
      <c r="AA2812" s="6"/>
      <c r="AB2812" s="6">
        <v>1988</v>
      </c>
      <c r="AC2812" s="6">
        <f t="shared" si="482"/>
        <v>28</v>
      </c>
      <c r="AD2812" s="6" t="s">
        <v>1035</v>
      </c>
    </row>
    <row r="2813" spans="1:30" x14ac:dyDescent="0.2">
      <c r="A2813">
        <v>4</v>
      </c>
      <c r="B2813" s="6" t="s">
        <v>860</v>
      </c>
      <c r="C2813" s="6" t="s">
        <v>22</v>
      </c>
      <c r="D2813" s="6" t="s">
        <v>23</v>
      </c>
      <c r="E2813" s="6" t="s">
        <v>2767</v>
      </c>
      <c r="F2813" s="6" t="s">
        <v>2773</v>
      </c>
      <c r="G2813" s="6">
        <v>53</v>
      </c>
      <c r="H2813" s="6">
        <v>65</v>
      </c>
      <c r="I2813" s="7">
        <v>42384</v>
      </c>
      <c r="J2813" s="7">
        <v>42395</v>
      </c>
      <c r="K2813" s="7" t="s">
        <v>2533</v>
      </c>
      <c r="L2813" s="17">
        <f t="shared" si="473"/>
        <v>238.19</v>
      </c>
      <c r="M2813" s="20">
        <f t="shared" si="474"/>
        <v>1</v>
      </c>
      <c r="N2813" s="6">
        <v>11</v>
      </c>
      <c r="O2813" s="6">
        <v>2000000</v>
      </c>
      <c r="P2813" s="6">
        <v>2300000</v>
      </c>
      <c r="Q2813" s="6">
        <f t="shared" si="475"/>
        <v>300000</v>
      </c>
      <c r="R2813" s="8">
        <f t="shared" si="476"/>
        <v>0.15</v>
      </c>
      <c r="S2813" s="6"/>
      <c r="T2813" s="9">
        <f t="shared" si="477"/>
        <v>37735.849056603773</v>
      </c>
      <c r="U2813" s="6">
        <v>43396</v>
      </c>
      <c r="V2813" s="9">
        <f t="shared" si="478"/>
        <v>5660.1509433962274</v>
      </c>
      <c r="W2813" s="8">
        <f t="shared" si="479"/>
        <v>0.14999400000000002</v>
      </c>
      <c r="X2813" s="22">
        <f t="shared" si="480"/>
        <v>37735.849056603773</v>
      </c>
      <c r="Y2813" s="22">
        <f t="shared" si="481"/>
        <v>43396</v>
      </c>
      <c r="Z2813" s="22">
        <f t="shared" si="483"/>
        <v>2299988</v>
      </c>
      <c r="AA2813" s="10">
        <v>44644</v>
      </c>
      <c r="AB2813" s="6">
        <v>1982</v>
      </c>
      <c r="AC2813" s="6">
        <f t="shared" si="482"/>
        <v>34</v>
      </c>
      <c r="AD2813" s="6" t="s">
        <v>200</v>
      </c>
    </row>
    <row r="2814" spans="1:30" x14ac:dyDescent="0.2">
      <c r="A2814">
        <v>4</v>
      </c>
      <c r="B2814" s="6" t="s">
        <v>1542</v>
      </c>
      <c r="C2814" s="6" t="s">
        <v>22</v>
      </c>
      <c r="D2814" s="6" t="s">
        <v>23</v>
      </c>
      <c r="E2814" s="6" t="s">
        <v>2767</v>
      </c>
      <c r="F2814" s="6" t="s">
        <v>2773</v>
      </c>
      <c r="G2814" s="6">
        <v>71</v>
      </c>
      <c r="H2814" s="6">
        <v>78</v>
      </c>
      <c r="I2814" s="7">
        <v>42384</v>
      </c>
      <c r="J2814" s="7">
        <v>42395</v>
      </c>
      <c r="K2814" s="7" t="s">
        <v>2533</v>
      </c>
      <c r="L2814" s="17">
        <f t="shared" si="473"/>
        <v>238.19</v>
      </c>
      <c r="M2814" s="20">
        <f t="shared" si="474"/>
        <v>1</v>
      </c>
      <c r="N2814" s="6">
        <v>11</v>
      </c>
      <c r="O2814" s="6">
        <v>2500000</v>
      </c>
      <c r="P2814" s="6">
        <v>3000000</v>
      </c>
      <c r="Q2814" s="6">
        <f t="shared" si="475"/>
        <v>500000</v>
      </c>
      <c r="R2814" s="8">
        <f t="shared" si="476"/>
        <v>0.2</v>
      </c>
      <c r="S2814" s="6">
        <v>13554</v>
      </c>
      <c r="T2814" s="9">
        <f t="shared" si="477"/>
        <v>35402.169014084509</v>
      </c>
      <c r="U2814" s="6">
        <v>42444</v>
      </c>
      <c r="V2814" s="9">
        <f t="shared" si="478"/>
        <v>7041.8309859154906</v>
      </c>
      <c r="W2814" s="8">
        <f t="shared" si="479"/>
        <v>0.19890959175732839</v>
      </c>
      <c r="X2814" s="22">
        <f t="shared" si="480"/>
        <v>35402.169014084509</v>
      </c>
      <c r="Y2814" s="22">
        <f t="shared" si="481"/>
        <v>42444</v>
      </c>
      <c r="Z2814" s="22">
        <f t="shared" si="483"/>
        <v>3013524</v>
      </c>
      <c r="AA2814" s="10">
        <v>12807</v>
      </c>
      <c r="AB2814" s="6">
        <v>1973</v>
      </c>
      <c r="AC2814" s="6">
        <f t="shared" si="482"/>
        <v>43</v>
      </c>
      <c r="AD2814" s="6" t="s">
        <v>116</v>
      </c>
    </row>
    <row r="2815" spans="1:30" x14ac:dyDescent="0.2">
      <c r="A2815">
        <v>4</v>
      </c>
      <c r="B2815" s="6" t="s">
        <v>1382</v>
      </c>
      <c r="C2815" s="6" t="s">
        <v>22</v>
      </c>
      <c r="D2815" s="6" t="s">
        <v>23</v>
      </c>
      <c r="E2815" s="6" t="s">
        <v>2767</v>
      </c>
      <c r="F2815" s="6" t="s">
        <v>2773</v>
      </c>
      <c r="G2815" s="6">
        <v>67</v>
      </c>
      <c r="H2815" s="6">
        <v>75</v>
      </c>
      <c r="I2815" s="7">
        <v>42384</v>
      </c>
      <c r="J2815" s="7">
        <v>42395</v>
      </c>
      <c r="K2815" s="7" t="s">
        <v>2533</v>
      </c>
      <c r="L2815" s="17">
        <f t="shared" si="473"/>
        <v>238.19</v>
      </c>
      <c r="M2815" s="20">
        <f t="shared" si="474"/>
        <v>1</v>
      </c>
      <c r="N2815" s="6">
        <v>11</v>
      </c>
      <c r="O2815" s="6">
        <v>2200000</v>
      </c>
      <c r="P2815" s="6">
        <v>2520000</v>
      </c>
      <c r="Q2815" s="6">
        <f t="shared" si="475"/>
        <v>320000</v>
      </c>
      <c r="R2815" s="8">
        <f t="shared" si="476"/>
        <v>0.14545454545454545</v>
      </c>
      <c r="S2815" s="6">
        <v>93000</v>
      </c>
      <c r="T2815" s="9">
        <f t="shared" si="477"/>
        <v>34223.880597014926</v>
      </c>
      <c r="U2815" s="6">
        <v>39000</v>
      </c>
      <c r="V2815" s="9">
        <f t="shared" si="478"/>
        <v>4776.119402985074</v>
      </c>
      <c r="W2815" s="8">
        <f t="shared" si="479"/>
        <v>0.13955516790231137</v>
      </c>
      <c r="X2815" s="22">
        <f t="shared" si="480"/>
        <v>34223.880597014926</v>
      </c>
      <c r="Y2815" s="22">
        <f t="shared" si="481"/>
        <v>39000</v>
      </c>
      <c r="Z2815" s="22">
        <f t="shared" si="483"/>
        <v>2613000</v>
      </c>
      <c r="AA2815" s="6"/>
      <c r="AB2815" s="6">
        <v>1957</v>
      </c>
      <c r="AC2815" s="6">
        <f t="shared" si="482"/>
        <v>59</v>
      </c>
      <c r="AD2815" s="6" t="s">
        <v>1383</v>
      </c>
    </row>
    <row r="2816" spans="1:30" x14ac:dyDescent="0.2">
      <c r="A2816">
        <v>4</v>
      </c>
      <c r="B2816" s="6" t="s">
        <v>1371</v>
      </c>
      <c r="C2816" s="6" t="s">
        <v>22</v>
      </c>
      <c r="D2816" s="6" t="s">
        <v>23</v>
      </c>
      <c r="E2816" s="6" t="s">
        <v>2767</v>
      </c>
      <c r="F2816" s="6" t="s">
        <v>2773</v>
      </c>
      <c r="G2816" s="6">
        <v>95</v>
      </c>
      <c r="H2816" s="6">
        <v>104</v>
      </c>
      <c r="I2816" s="7">
        <v>42385</v>
      </c>
      <c r="J2816" s="7">
        <v>42396</v>
      </c>
      <c r="K2816" s="7" t="s">
        <v>2533</v>
      </c>
      <c r="L2816" s="17">
        <f t="shared" si="473"/>
        <v>238.19</v>
      </c>
      <c r="M2816" s="20">
        <f t="shared" si="474"/>
        <v>1</v>
      </c>
      <c r="N2816" s="6">
        <v>11</v>
      </c>
      <c r="O2816" s="6">
        <v>4850000</v>
      </c>
      <c r="P2816" s="6">
        <v>5700000</v>
      </c>
      <c r="Q2816" s="6">
        <f t="shared" si="475"/>
        <v>850000</v>
      </c>
      <c r="R2816" s="8">
        <f t="shared" si="476"/>
        <v>0.17525773195876287</v>
      </c>
      <c r="S2816" s="6">
        <v>60000</v>
      </c>
      <c r="T2816" s="9">
        <f t="shared" si="477"/>
        <v>51684.210526315786</v>
      </c>
      <c r="U2816" s="6">
        <v>60632</v>
      </c>
      <c r="V2816" s="9">
        <f t="shared" si="478"/>
        <v>8947.7894736842136</v>
      </c>
      <c r="W2816" s="8">
        <f t="shared" si="479"/>
        <v>0.17312423625254589</v>
      </c>
      <c r="X2816" s="22">
        <f t="shared" si="480"/>
        <v>51684.210526315786</v>
      </c>
      <c r="Y2816" s="22">
        <f t="shared" si="481"/>
        <v>60632</v>
      </c>
      <c r="Z2816" s="22">
        <f t="shared" si="483"/>
        <v>5760040</v>
      </c>
      <c r="AA2816" s="10">
        <v>3005</v>
      </c>
      <c r="AB2816" s="6">
        <v>1956</v>
      </c>
      <c r="AC2816" s="6">
        <f t="shared" si="482"/>
        <v>60</v>
      </c>
      <c r="AD2816" s="6" t="s">
        <v>259</v>
      </c>
    </row>
    <row r="2817" spans="1:30" x14ac:dyDescent="0.2">
      <c r="A2817">
        <v>5</v>
      </c>
      <c r="B2817" s="6" t="s">
        <v>1836</v>
      </c>
      <c r="C2817" s="6" t="s">
        <v>22</v>
      </c>
      <c r="D2817" s="6" t="s">
        <v>23</v>
      </c>
      <c r="E2817" s="6" t="s">
        <v>2767</v>
      </c>
      <c r="F2817" s="6" t="s">
        <v>2773</v>
      </c>
      <c r="G2817" s="6">
        <v>80</v>
      </c>
      <c r="H2817" s="6">
        <v>90</v>
      </c>
      <c r="I2817" s="7">
        <v>42390</v>
      </c>
      <c r="J2817" s="7">
        <v>42401</v>
      </c>
      <c r="K2817" s="7" t="s">
        <v>2534</v>
      </c>
      <c r="L2817" s="17">
        <f t="shared" si="473"/>
        <v>240.59</v>
      </c>
      <c r="M2817" s="20">
        <f t="shared" si="474"/>
        <v>0.99002452304750821</v>
      </c>
      <c r="N2817" s="6">
        <v>11</v>
      </c>
      <c r="O2817" s="6">
        <v>3150000</v>
      </c>
      <c r="P2817" s="6">
        <v>3200000</v>
      </c>
      <c r="Q2817" s="6">
        <f t="shared" si="475"/>
        <v>50000</v>
      </c>
      <c r="R2817" s="8">
        <f t="shared" si="476"/>
        <v>1.5873015873015872E-2</v>
      </c>
      <c r="S2817" s="6"/>
      <c r="T2817" s="9">
        <f t="shared" si="477"/>
        <v>39375</v>
      </c>
      <c r="U2817" s="6">
        <v>40000</v>
      </c>
      <c r="V2817" s="9">
        <f t="shared" si="478"/>
        <v>625</v>
      </c>
      <c r="W2817" s="8">
        <f t="shared" si="479"/>
        <v>1.5873015873015872E-2</v>
      </c>
      <c r="X2817" s="22">
        <f t="shared" si="480"/>
        <v>38982.215594995636</v>
      </c>
      <c r="Y2817" s="22">
        <f t="shared" si="481"/>
        <v>39600.980921900329</v>
      </c>
      <c r="Z2817" s="22">
        <f t="shared" si="483"/>
        <v>3168078.4737520264</v>
      </c>
      <c r="AA2817" s="10">
        <v>39794</v>
      </c>
      <c r="AB2817" s="6">
        <v>1988</v>
      </c>
      <c r="AC2817" s="6">
        <f t="shared" si="482"/>
        <v>28</v>
      </c>
      <c r="AD2817" s="6" t="s">
        <v>681</v>
      </c>
    </row>
    <row r="2818" spans="1:30" x14ac:dyDescent="0.2">
      <c r="A2818">
        <v>5</v>
      </c>
      <c r="B2818" s="6" t="s">
        <v>1139</v>
      </c>
      <c r="C2818" s="6" t="s">
        <v>22</v>
      </c>
      <c r="D2818" s="6" t="s">
        <v>23</v>
      </c>
      <c r="E2818" s="6" t="s">
        <v>2767</v>
      </c>
      <c r="F2818" s="6" t="s">
        <v>2773</v>
      </c>
      <c r="G2818" s="6">
        <v>60</v>
      </c>
      <c r="H2818" s="6">
        <v>65</v>
      </c>
      <c r="I2818" s="7">
        <v>42390</v>
      </c>
      <c r="J2818" s="7">
        <v>42401</v>
      </c>
      <c r="K2818" s="7" t="s">
        <v>2534</v>
      </c>
      <c r="L2818" s="17">
        <f t="shared" ref="L2818:L2881" si="484">IF(K2818="Januar",238.19,IF(K2818="Februar",240.59,IF(K2818="Mars",245.99,IF(K2818="April",250.79,IF(K2818="Mai",256.52,IF(K2818="Juni",259.83,IF(K2818="Juli",265.66,IF(K2818="August",272.21,IF(K2818="September",275.91,IF(K2818="Oktober",281.13,IF(K2818="November",284.38,IF(K2818="Desember",287.34,0))))))))))))</f>
        <v>240.59</v>
      </c>
      <c r="M2818" s="20">
        <f t="shared" ref="M2818:M2881" si="485">$L$2/L2818</f>
        <v>0.99002452304750821</v>
      </c>
      <c r="N2818" s="6">
        <v>11</v>
      </c>
      <c r="O2818" s="6">
        <v>2650000</v>
      </c>
      <c r="P2818" s="6">
        <v>3220000</v>
      </c>
      <c r="Q2818" s="6">
        <f t="shared" ref="Q2818:Q2881" si="486">P2818-O2818</f>
        <v>570000</v>
      </c>
      <c r="R2818" s="8">
        <f t="shared" ref="R2818:R2881" si="487">Q2818/O2818</f>
        <v>0.21509433962264152</v>
      </c>
      <c r="S2818" s="6"/>
      <c r="T2818" s="9">
        <f t="shared" ref="T2818:T2881" si="488">(O2818+S2818)/G2818</f>
        <v>44166.666666666664</v>
      </c>
      <c r="U2818" s="6">
        <v>53667</v>
      </c>
      <c r="V2818" s="9">
        <f t="shared" ref="V2818:V2881" si="489">U2818-T2818</f>
        <v>9500.3333333333358</v>
      </c>
      <c r="W2818" s="8">
        <f t="shared" ref="W2818:W2881" si="490">V2818/T2818</f>
        <v>0.2151018867924529</v>
      </c>
      <c r="X2818" s="22">
        <f t="shared" ref="X2818:X2881" si="491">T2818*M2818</f>
        <v>43726.083101264943</v>
      </c>
      <c r="Y2818" s="22">
        <f t="shared" ref="Y2818:Y2881" si="492">U2818*M2818</f>
        <v>53131.646078390622</v>
      </c>
      <c r="Z2818" s="22">
        <f t="shared" si="483"/>
        <v>3187898.7647034372</v>
      </c>
      <c r="AA2818" s="10">
        <v>1232</v>
      </c>
      <c r="AB2818" s="6">
        <v>1952</v>
      </c>
      <c r="AC2818" s="6">
        <f t="shared" ref="AC2818:AC2881" si="493">2016-AB2818</f>
        <v>64</v>
      </c>
      <c r="AD2818" s="6" t="s">
        <v>681</v>
      </c>
    </row>
    <row r="2819" spans="1:30" x14ac:dyDescent="0.2">
      <c r="A2819">
        <v>5</v>
      </c>
      <c r="B2819" s="6" t="s">
        <v>1239</v>
      </c>
      <c r="C2819" s="6" t="s">
        <v>22</v>
      </c>
      <c r="D2819" s="6" t="s">
        <v>23</v>
      </c>
      <c r="E2819" s="6" t="s">
        <v>2767</v>
      </c>
      <c r="F2819" s="6" t="s">
        <v>2773</v>
      </c>
      <c r="G2819" s="6">
        <v>63</v>
      </c>
      <c r="H2819" s="6">
        <v>72</v>
      </c>
      <c r="I2819" s="7">
        <v>42391</v>
      </c>
      <c r="J2819" s="7">
        <v>42402</v>
      </c>
      <c r="K2819" s="7" t="s">
        <v>2534</v>
      </c>
      <c r="L2819" s="17">
        <f t="shared" si="484"/>
        <v>240.59</v>
      </c>
      <c r="M2819" s="20">
        <f t="shared" si="485"/>
        <v>0.99002452304750821</v>
      </c>
      <c r="N2819" s="6">
        <v>11</v>
      </c>
      <c r="O2819" s="6">
        <v>2700000</v>
      </c>
      <c r="P2819" s="6">
        <v>3100000</v>
      </c>
      <c r="Q2819" s="6">
        <f t="shared" si="486"/>
        <v>400000</v>
      </c>
      <c r="R2819" s="8">
        <f t="shared" si="487"/>
        <v>0.14814814814814814</v>
      </c>
      <c r="S2819" s="6">
        <v>1427</v>
      </c>
      <c r="T2819" s="9">
        <f t="shared" si="488"/>
        <v>42879.793650793654</v>
      </c>
      <c r="U2819" s="6">
        <v>49229</v>
      </c>
      <c r="V2819" s="9">
        <f t="shared" si="489"/>
        <v>6349.2063492063462</v>
      </c>
      <c r="W2819" s="8">
        <f t="shared" si="490"/>
        <v>0.14806989046900018</v>
      </c>
      <c r="X2819" s="22">
        <f t="shared" si="491"/>
        <v>42452.047257502556</v>
      </c>
      <c r="Y2819" s="22">
        <f t="shared" si="492"/>
        <v>48737.917245105782</v>
      </c>
      <c r="Z2819" s="22">
        <f t="shared" ref="Z2819:Z2882" si="494">Y2819*G2819</f>
        <v>3070488.7864416642</v>
      </c>
      <c r="AA2819" s="10">
        <v>5010</v>
      </c>
      <c r="AB2819" s="6">
        <v>1997</v>
      </c>
      <c r="AC2819" s="6">
        <f t="shared" si="493"/>
        <v>19</v>
      </c>
      <c r="AD2819" s="6" t="s">
        <v>37</v>
      </c>
    </row>
    <row r="2820" spans="1:30" x14ac:dyDescent="0.2">
      <c r="A2820">
        <v>5</v>
      </c>
      <c r="B2820" s="6" t="s">
        <v>1889</v>
      </c>
      <c r="C2820" s="6" t="s">
        <v>22</v>
      </c>
      <c r="D2820" s="6" t="s">
        <v>23</v>
      </c>
      <c r="E2820" s="6" t="s">
        <v>2767</v>
      </c>
      <c r="F2820" s="6" t="s">
        <v>2773</v>
      </c>
      <c r="G2820" s="6">
        <v>82</v>
      </c>
      <c r="H2820" s="6">
        <v>90</v>
      </c>
      <c r="I2820" s="7">
        <v>42392</v>
      </c>
      <c r="J2820" s="7">
        <v>42403</v>
      </c>
      <c r="K2820" s="7" t="s">
        <v>2534</v>
      </c>
      <c r="L2820" s="17">
        <f t="shared" si="484"/>
        <v>240.59</v>
      </c>
      <c r="M2820" s="20">
        <f t="shared" si="485"/>
        <v>0.99002452304750821</v>
      </c>
      <c r="N2820" s="6">
        <v>11</v>
      </c>
      <c r="O2820" s="6">
        <v>4600000</v>
      </c>
      <c r="P2820" s="6">
        <v>5250000</v>
      </c>
      <c r="Q2820" s="6">
        <f t="shared" si="486"/>
        <v>650000</v>
      </c>
      <c r="R2820" s="8">
        <f t="shared" si="487"/>
        <v>0.14130434782608695</v>
      </c>
      <c r="S2820" s="6"/>
      <c r="T2820" s="9">
        <f t="shared" si="488"/>
        <v>56097.560975609755</v>
      </c>
      <c r="U2820" s="6">
        <v>64024</v>
      </c>
      <c r="V2820" s="9">
        <f t="shared" si="489"/>
        <v>7926.4390243902453</v>
      </c>
      <c r="W2820" s="8">
        <f t="shared" si="490"/>
        <v>0.14129739130434785</v>
      </c>
      <c r="X2820" s="22">
        <f t="shared" si="491"/>
        <v>55537.961049006553</v>
      </c>
      <c r="Y2820" s="22">
        <f t="shared" si="492"/>
        <v>63385.330063593668</v>
      </c>
      <c r="Z2820" s="22">
        <f t="shared" si="494"/>
        <v>5197597.0652146805</v>
      </c>
      <c r="AA2820" s="10">
        <v>2789</v>
      </c>
      <c r="AB2820" s="6">
        <v>2006</v>
      </c>
      <c r="AC2820" s="6">
        <f t="shared" si="493"/>
        <v>10</v>
      </c>
      <c r="AD2820" s="6" t="s">
        <v>569</v>
      </c>
    </row>
    <row r="2821" spans="1:30" x14ac:dyDescent="0.2">
      <c r="A2821">
        <v>7</v>
      </c>
      <c r="B2821" s="6" t="s">
        <v>1649</v>
      </c>
      <c r="C2821" s="6" t="s">
        <v>22</v>
      </c>
      <c r="D2821" s="6" t="s">
        <v>23</v>
      </c>
      <c r="E2821" s="6" t="s">
        <v>2767</v>
      </c>
      <c r="F2821" s="6" t="s">
        <v>2773</v>
      </c>
      <c r="G2821" s="6">
        <v>74</v>
      </c>
      <c r="H2821" s="6">
        <v>86</v>
      </c>
      <c r="I2821" s="7">
        <v>42405</v>
      </c>
      <c r="J2821" s="7">
        <v>42416</v>
      </c>
      <c r="K2821" s="7" t="s">
        <v>2534</v>
      </c>
      <c r="L2821" s="17">
        <f t="shared" si="484"/>
        <v>240.59</v>
      </c>
      <c r="M2821" s="20">
        <f t="shared" si="485"/>
        <v>0.99002452304750821</v>
      </c>
      <c r="N2821" s="6">
        <v>11</v>
      </c>
      <c r="O2821" s="6">
        <v>3490000</v>
      </c>
      <c r="P2821" s="6">
        <v>3550000</v>
      </c>
      <c r="Q2821" s="6">
        <f t="shared" si="486"/>
        <v>60000</v>
      </c>
      <c r="R2821" s="8">
        <f t="shared" si="487"/>
        <v>1.7191977077363897E-2</v>
      </c>
      <c r="S2821" s="6"/>
      <c r="T2821" s="9">
        <f t="shared" si="488"/>
        <v>47162.16216216216</v>
      </c>
      <c r="U2821" s="6">
        <v>47973</v>
      </c>
      <c r="V2821" s="9">
        <f t="shared" si="489"/>
        <v>810.8378378378402</v>
      </c>
      <c r="W2821" s="8">
        <f t="shared" si="490"/>
        <v>1.7192550143266528E-2</v>
      </c>
      <c r="X2821" s="22">
        <f t="shared" si="491"/>
        <v>46691.697100483834</v>
      </c>
      <c r="Y2821" s="22">
        <f t="shared" si="492"/>
        <v>47494.446444158115</v>
      </c>
      <c r="Z2821" s="22">
        <f t="shared" si="494"/>
        <v>3514589.0368677005</v>
      </c>
      <c r="AA2821" s="10">
        <v>4803</v>
      </c>
      <c r="AB2821" s="6">
        <v>2005</v>
      </c>
      <c r="AC2821" s="6">
        <f t="shared" si="493"/>
        <v>11</v>
      </c>
      <c r="AD2821" s="6" t="s">
        <v>1295</v>
      </c>
    </row>
    <row r="2822" spans="1:30" x14ac:dyDescent="0.2">
      <c r="A2822">
        <v>7</v>
      </c>
      <c r="B2822" s="6" t="s">
        <v>2236</v>
      </c>
      <c r="C2822" s="6" t="s">
        <v>22</v>
      </c>
      <c r="D2822" s="6" t="s">
        <v>23</v>
      </c>
      <c r="E2822" s="6" t="s">
        <v>2767</v>
      </c>
      <c r="F2822" s="6" t="s">
        <v>2773</v>
      </c>
      <c r="G2822" s="6">
        <v>105</v>
      </c>
      <c r="H2822" s="6">
        <v>126</v>
      </c>
      <c r="I2822" s="7">
        <v>42405</v>
      </c>
      <c r="J2822" s="7">
        <v>42416</v>
      </c>
      <c r="K2822" s="7" t="s">
        <v>2534</v>
      </c>
      <c r="L2822" s="17">
        <f t="shared" si="484"/>
        <v>240.59</v>
      </c>
      <c r="M2822" s="20">
        <f t="shared" si="485"/>
        <v>0.99002452304750821</v>
      </c>
      <c r="N2822" s="6">
        <v>11</v>
      </c>
      <c r="O2822" s="6">
        <v>5990000</v>
      </c>
      <c r="P2822" s="6">
        <v>6000000</v>
      </c>
      <c r="Q2822" s="6">
        <f t="shared" si="486"/>
        <v>10000</v>
      </c>
      <c r="R2822" s="8">
        <f t="shared" si="487"/>
        <v>1.6694490818030051E-3</v>
      </c>
      <c r="S2822" s="6"/>
      <c r="T2822" s="9">
        <f t="shared" si="488"/>
        <v>57047.619047619046</v>
      </c>
      <c r="U2822" s="6">
        <v>57143</v>
      </c>
      <c r="V2822" s="9">
        <f t="shared" si="489"/>
        <v>95.380952380954113</v>
      </c>
      <c r="W2822" s="8">
        <f t="shared" si="490"/>
        <v>1.6719532554257399E-3</v>
      </c>
      <c r="X2822" s="22">
        <f t="shared" si="491"/>
        <v>56478.54183861499</v>
      </c>
      <c r="Y2822" s="22">
        <f t="shared" si="492"/>
        <v>56572.971320503762</v>
      </c>
      <c r="Z2822" s="22">
        <f t="shared" si="494"/>
        <v>5940161.9886528952</v>
      </c>
      <c r="AA2822" s="10">
        <v>9241</v>
      </c>
      <c r="AB2822" s="6">
        <v>2000</v>
      </c>
      <c r="AC2822" s="6">
        <f t="shared" si="493"/>
        <v>16</v>
      </c>
      <c r="AD2822" s="6" t="s">
        <v>213</v>
      </c>
    </row>
    <row r="2823" spans="1:30" x14ac:dyDescent="0.2">
      <c r="A2823">
        <v>7</v>
      </c>
      <c r="B2823" s="6" t="s">
        <v>1438</v>
      </c>
      <c r="C2823" s="6" t="s">
        <v>22</v>
      </c>
      <c r="D2823" s="6" t="s">
        <v>23</v>
      </c>
      <c r="E2823" s="6" t="s">
        <v>2767</v>
      </c>
      <c r="F2823" s="6" t="s">
        <v>2773</v>
      </c>
      <c r="G2823" s="6">
        <v>68</v>
      </c>
      <c r="H2823" s="6">
        <v>75</v>
      </c>
      <c r="I2823" s="7">
        <v>42405</v>
      </c>
      <c r="J2823" s="7">
        <v>42416</v>
      </c>
      <c r="K2823" s="7" t="s">
        <v>2534</v>
      </c>
      <c r="L2823" s="17">
        <f t="shared" si="484"/>
        <v>240.59</v>
      </c>
      <c r="M2823" s="20">
        <f t="shared" si="485"/>
        <v>0.99002452304750821</v>
      </c>
      <c r="N2823" s="6">
        <v>11</v>
      </c>
      <c r="O2823" s="6">
        <v>2490000</v>
      </c>
      <c r="P2823" s="6">
        <v>2650000</v>
      </c>
      <c r="Q2823" s="6">
        <f t="shared" si="486"/>
        <v>160000</v>
      </c>
      <c r="R2823" s="8">
        <f t="shared" si="487"/>
        <v>6.4257028112449793E-2</v>
      </c>
      <c r="S2823" s="6">
        <v>95000</v>
      </c>
      <c r="T2823" s="9">
        <f t="shared" si="488"/>
        <v>38014.705882352944</v>
      </c>
      <c r="U2823" s="6">
        <v>40368</v>
      </c>
      <c r="V2823" s="9">
        <f t="shared" si="489"/>
        <v>2353.2941176470558</v>
      </c>
      <c r="W2823" s="8">
        <f t="shared" si="490"/>
        <v>6.1904835589941892E-2</v>
      </c>
      <c r="X2823" s="22">
        <f t="shared" si="491"/>
        <v>37635.491059967775</v>
      </c>
      <c r="Y2823" s="22">
        <f t="shared" si="492"/>
        <v>39965.309946381814</v>
      </c>
      <c r="Z2823" s="22">
        <f t="shared" si="494"/>
        <v>2717641.0763539635</v>
      </c>
      <c r="AA2823" s="6"/>
      <c r="AB2823" s="6">
        <v>1956</v>
      </c>
      <c r="AC2823" s="6">
        <f t="shared" si="493"/>
        <v>60</v>
      </c>
      <c r="AD2823" s="6" t="s">
        <v>37</v>
      </c>
    </row>
    <row r="2824" spans="1:30" x14ac:dyDescent="0.2">
      <c r="A2824">
        <v>8</v>
      </c>
      <c r="B2824" s="6" t="s">
        <v>728</v>
      </c>
      <c r="C2824" s="6" t="s">
        <v>22</v>
      </c>
      <c r="D2824" s="6" t="s">
        <v>23</v>
      </c>
      <c r="E2824" s="6" t="s">
        <v>2767</v>
      </c>
      <c r="F2824" s="6" t="s">
        <v>2773</v>
      </c>
      <c r="G2824" s="6">
        <v>50</v>
      </c>
      <c r="H2824" s="6">
        <v>56</v>
      </c>
      <c r="I2824" s="7">
        <v>42411</v>
      </c>
      <c r="J2824" s="7">
        <v>42422</v>
      </c>
      <c r="K2824" s="7" t="s">
        <v>2534</v>
      </c>
      <c r="L2824" s="17">
        <f t="shared" si="484"/>
        <v>240.59</v>
      </c>
      <c r="M2824" s="20">
        <f t="shared" si="485"/>
        <v>0.99002452304750821</v>
      </c>
      <c r="N2824" s="6">
        <v>11</v>
      </c>
      <c r="O2824" s="6">
        <v>2500000</v>
      </c>
      <c r="P2824" s="6">
        <v>2800000</v>
      </c>
      <c r="Q2824" s="6">
        <f t="shared" si="486"/>
        <v>300000</v>
      </c>
      <c r="R2824" s="8">
        <f t="shared" si="487"/>
        <v>0.12</v>
      </c>
      <c r="S2824" s="6"/>
      <c r="T2824" s="9">
        <f t="shared" si="488"/>
        <v>50000</v>
      </c>
      <c r="U2824" s="6">
        <v>56000</v>
      </c>
      <c r="V2824" s="9">
        <f t="shared" si="489"/>
        <v>6000</v>
      </c>
      <c r="W2824" s="8">
        <f t="shared" si="490"/>
        <v>0.12</v>
      </c>
      <c r="X2824" s="22">
        <f t="shared" si="491"/>
        <v>49501.226152375413</v>
      </c>
      <c r="Y2824" s="22">
        <f t="shared" si="492"/>
        <v>55441.373290660456</v>
      </c>
      <c r="Z2824" s="22">
        <f t="shared" si="494"/>
        <v>2772068.6645330228</v>
      </c>
      <c r="AA2824" s="10">
        <v>6220</v>
      </c>
      <c r="AB2824" s="6">
        <v>2013</v>
      </c>
      <c r="AC2824" s="6">
        <f t="shared" si="493"/>
        <v>3</v>
      </c>
      <c r="AD2824" s="6" t="s">
        <v>231</v>
      </c>
    </row>
    <row r="2825" spans="1:30" x14ac:dyDescent="0.2">
      <c r="A2825">
        <v>8</v>
      </c>
      <c r="B2825" s="6" t="s">
        <v>1083</v>
      </c>
      <c r="C2825" s="6" t="s">
        <v>22</v>
      </c>
      <c r="D2825" s="6" t="s">
        <v>23</v>
      </c>
      <c r="E2825" s="6" t="s">
        <v>2767</v>
      </c>
      <c r="F2825" s="6" t="s">
        <v>2773</v>
      </c>
      <c r="G2825" s="6">
        <v>58</v>
      </c>
      <c r="H2825" s="6">
        <v>64</v>
      </c>
      <c r="I2825" s="7">
        <v>42413</v>
      </c>
      <c r="J2825" s="7">
        <v>42424</v>
      </c>
      <c r="K2825" s="7" t="s">
        <v>2534</v>
      </c>
      <c r="L2825" s="17">
        <f t="shared" si="484"/>
        <v>240.59</v>
      </c>
      <c r="M2825" s="20">
        <f t="shared" si="485"/>
        <v>0.99002452304750821</v>
      </c>
      <c r="N2825" s="6">
        <v>11</v>
      </c>
      <c r="O2825" s="6">
        <v>2500000</v>
      </c>
      <c r="P2825" s="6">
        <v>2530000</v>
      </c>
      <c r="Q2825" s="6">
        <f t="shared" si="486"/>
        <v>30000</v>
      </c>
      <c r="R2825" s="8">
        <f t="shared" si="487"/>
        <v>1.2E-2</v>
      </c>
      <c r="S2825" s="6"/>
      <c r="T2825" s="9">
        <f t="shared" si="488"/>
        <v>43103.448275862072</v>
      </c>
      <c r="U2825" s="6">
        <v>43621</v>
      </c>
      <c r="V2825" s="9">
        <f t="shared" si="489"/>
        <v>517.55172413792752</v>
      </c>
      <c r="W2825" s="8">
        <f t="shared" si="490"/>
        <v>1.2007199999999918E-2</v>
      </c>
      <c r="X2825" s="22">
        <f t="shared" si="491"/>
        <v>42673.470821013289</v>
      </c>
      <c r="Y2825" s="22">
        <f t="shared" si="492"/>
        <v>43185.859719855354</v>
      </c>
      <c r="Z2825" s="22">
        <f t="shared" si="494"/>
        <v>2504779.8637516107</v>
      </c>
      <c r="AA2825" s="10">
        <v>3371</v>
      </c>
      <c r="AB2825" s="6">
        <v>1958</v>
      </c>
      <c r="AC2825" s="6">
        <f t="shared" si="493"/>
        <v>58</v>
      </c>
      <c r="AD2825" s="6" t="s">
        <v>650</v>
      </c>
    </row>
    <row r="2826" spans="1:30" x14ac:dyDescent="0.2">
      <c r="A2826">
        <v>9</v>
      </c>
      <c r="B2826" s="6" t="s">
        <v>2347</v>
      </c>
      <c r="C2826" s="6" t="s">
        <v>22</v>
      </c>
      <c r="D2826" s="6" t="s">
        <v>23</v>
      </c>
      <c r="E2826" s="6" t="s">
        <v>2767</v>
      </c>
      <c r="F2826" s="6" t="s">
        <v>2773</v>
      </c>
      <c r="G2826" s="6">
        <v>117</v>
      </c>
      <c r="H2826" s="6">
        <v>123</v>
      </c>
      <c r="I2826" s="7">
        <v>42419</v>
      </c>
      <c r="J2826" s="7">
        <v>42430</v>
      </c>
      <c r="K2826" s="7" t="s">
        <v>2535</v>
      </c>
      <c r="L2826" s="17">
        <f t="shared" si="484"/>
        <v>245.99</v>
      </c>
      <c r="M2826" s="20">
        <f t="shared" si="485"/>
        <v>0.96829139395910402</v>
      </c>
      <c r="N2826" s="6">
        <v>11</v>
      </c>
      <c r="O2826" s="6">
        <v>2750000</v>
      </c>
      <c r="P2826" s="6">
        <v>3200000</v>
      </c>
      <c r="Q2826" s="6">
        <f t="shared" si="486"/>
        <v>450000</v>
      </c>
      <c r="R2826" s="8">
        <f t="shared" si="487"/>
        <v>0.16363636363636364</v>
      </c>
      <c r="S2826" s="6">
        <v>4927</v>
      </c>
      <c r="T2826" s="9">
        <f t="shared" si="488"/>
        <v>23546.384615384617</v>
      </c>
      <c r="U2826" s="6">
        <v>27393</v>
      </c>
      <c r="V2826" s="9">
        <f t="shared" si="489"/>
        <v>3846.6153846153829</v>
      </c>
      <c r="W2826" s="8">
        <f t="shared" si="490"/>
        <v>0.16336331234911117</v>
      </c>
      <c r="X2826" s="22">
        <f t="shared" si="491"/>
        <v>22799.761581927971</v>
      </c>
      <c r="Y2826" s="22">
        <f t="shared" si="492"/>
        <v>26524.406154721735</v>
      </c>
      <c r="Z2826" s="22">
        <f t="shared" si="494"/>
        <v>3103355.5201024432</v>
      </c>
      <c r="AA2826" s="10">
        <v>36814</v>
      </c>
      <c r="AB2826" s="6">
        <v>1975</v>
      </c>
      <c r="AC2826" s="6">
        <f t="shared" si="493"/>
        <v>41</v>
      </c>
      <c r="AD2826" s="6" t="s">
        <v>37</v>
      </c>
    </row>
    <row r="2827" spans="1:30" x14ac:dyDescent="0.2">
      <c r="A2827">
        <v>9</v>
      </c>
      <c r="B2827" s="6" t="s">
        <v>775</v>
      </c>
      <c r="C2827" s="6" t="s">
        <v>22</v>
      </c>
      <c r="D2827" s="6" t="s">
        <v>23</v>
      </c>
      <c r="E2827" s="6" t="s">
        <v>2767</v>
      </c>
      <c r="F2827" s="6" t="s">
        <v>2773</v>
      </c>
      <c r="G2827" s="6">
        <v>51</v>
      </c>
      <c r="H2827" s="6">
        <v>57</v>
      </c>
      <c r="I2827" s="7">
        <v>42419</v>
      </c>
      <c r="J2827" s="7">
        <v>42430</v>
      </c>
      <c r="K2827" s="7" t="s">
        <v>2535</v>
      </c>
      <c r="L2827" s="17">
        <f t="shared" si="484"/>
        <v>245.99</v>
      </c>
      <c r="M2827" s="20">
        <f t="shared" si="485"/>
        <v>0.96829139395910402</v>
      </c>
      <c r="N2827" s="6">
        <v>11</v>
      </c>
      <c r="O2827" s="6">
        <v>2500000</v>
      </c>
      <c r="P2827" s="6">
        <v>2850000</v>
      </c>
      <c r="Q2827" s="6">
        <f t="shared" si="486"/>
        <v>350000</v>
      </c>
      <c r="R2827" s="8">
        <f t="shared" si="487"/>
        <v>0.14000000000000001</v>
      </c>
      <c r="S2827" s="6">
        <v>37414</v>
      </c>
      <c r="T2827" s="9">
        <f t="shared" si="488"/>
        <v>49753.215686274511</v>
      </c>
      <c r="U2827" s="6">
        <v>56616</v>
      </c>
      <c r="V2827" s="9">
        <f t="shared" si="489"/>
        <v>6862.7843137254895</v>
      </c>
      <c r="W2827" s="8">
        <f t="shared" si="490"/>
        <v>0.13793649755223231</v>
      </c>
      <c r="X2827" s="22">
        <f t="shared" si="491"/>
        <v>48175.610570810706</v>
      </c>
      <c r="Y2827" s="22">
        <f t="shared" si="492"/>
        <v>54820.785560388635</v>
      </c>
      <c r="Z2827" s="22">
        <f t="shared" si="494"/>
        <v>2795860.0635798206</v>
      </c>
      <c r="AA2827" s="10">
        <v>8812</v>
      </c>
      <c r="AB2827" s="6">
        <v>1959</v>
      </c>
      <c r="AC2827" s="6">
        <f t="shared" si="493"/>
        <v>57</v>
      </c>
      <c r="AD2827" s="6" t="s">
        <v>371</v>
      </c>
    </row>
    <row r="2828" spans="1:30" x14ac:dyDescent="0.2">
      <c r="A2828">
        <v>9</v>
      </c>
      <c r="B2828" s="6" t="s">
        <v>1892</v>
      </c>
      <c r="C2828" s="6" t="s">
        <v>22</v>
      </c>
      <c r="D2828" s="6" t="s">
        <v>23</v>
      </c>
      <c r="E2828" s="6" t="s">
        <v>2767</v>
      </c>
      <c r="F2828" s="6" t="s">
        <v>2773</v>
      </c>
      <c r="G2828" s="6">
        <v>82</v>
      </c>
      <c r="H2828" s="6"/>
      <c r="I2828" s="7">
        <v>42420</v>
      </c>
      <c r="J2828" s="7">
        <v>42431</v>
      </c>
      <c r="K2828" s="7" t="s">
        <v>2535</v>
      </c>
      <c r="L2828" s="17">
        <f t="shared" si="484"/>
        <v>245.99</v>
      </c>
      <c r="M2828" s="20">
        <f t="shared" si="485"/>
        <v>0.96829139395910402</v>
      </c>
      <c r="N2828" s="6">
        <v>11</v>
      </c>
      <c r="O2828" s="6">
        <v>2790000</v>
      </c>
      <c r="P2828" s="6">
        <v>3020000</v>
      </c>
      <c r="Q2828" s="6">
        <f t="shared" si="486"/>
        <v>230000</v>
      </c>
      <c r="R2828" s="8">
        <f t="shared" si="487"/>
        <v>8.2437275985663083E-2</v>
      </c>
      <c r="S2828" s="6">
        <v>33616</v>
      </c>
      <c r="T2828" s="9">
        <f t="shared" si="488"/>
        <v>34434.341463414632</v>
      </c>
      <c r="U2828" s="6">
        <v>37239</v>
      </c>
      <c r="V2828" s="9">
        <f t="shared" si="489"/>
        <v>2804.658536585368</v>
      </c>
      <c r="W2828" s="8">
        <f t="shared" si="490"/>
        <v>8.1449460549876534E-2</v>
      </c>
      <c r="X2828" s="22">
        <f t="shared" si="491"/>
        <v>33342.476495673531</v>
      </c>
      <c r="Y2828" s="22">
        <f t="shared" si="492"/>
        <v>36058.203219643074</v>
      </c>
      <c r="Z2828" s="22">
        <f t="shared" si="494"/>
        <v>2956772.664010732</v>
      </c>
      <c r="AA2828" s="10">
        <v>6055</v>
      </c>
      <c r="AB2828" s="6">
        <v>2005</v>
      </c>
      <c r="AC2828" s="6">
        <f t="shared" si="493"/>
        <v>11</v>
      </c>
      <c r="AD2828" s="6" t="s">
        <v>37</v>
      </c>
    </row>
    <row r="2829" spans="1:30" x14ac:dyDescent="0.2">
      <c r="A2829">
        <v>10</v>
      </c>
      <c r="B2829" s="6" t="s">
        <v>518</v>
      </c>
      <c r="C2829" s="6" t="s">
        <v>22</v>
      </c>
      <c r="D2829" s="6" t="s">
        <v>23</v>
      </c>
      <c r="E2829" s="6" t="s">
        <v>2767</v>
      </c>
      <c r="F2829" s="6" t="s">
        <v>2773</v>
      </c>
      <c r="G2829" s="6">
        <v>49</v>
      </c>
      <c r="H2829" s="6">
        <v>56</v>
      </c>
      <c r="I2829" s="7">
        <v>42426</v>
      </c>
      <c r="J2829" s="7">
        <v>42437</v>
      </c>
      <c r="K2829" s="7" t="s">
        <v>2535</v>
      </c>
      <c r="L2829" s="17">
        <f t="shared" si="484"/>
        <v>245.99</v>
      </c>
      <c r="M2829" s="20">
        <f t="shared" si="485"/>
        <v>0.96829139395910402</v>
      </c>
      <c r="N2829" s="6">
        <v>11</v>
      </c>
      <c r="O2829" s="6">
        <v>2490000</v>
      </c>
      <c r="P2829" s="6">
        <v>2760000</v>
      </c>
      <c r="Q2829" s="6">
        <f t="shared" si="486"/>
        <v>270000</v>
      </c>
      <c r="R2829" s="8">
        <f t="shared" si="487"/>
        <v>0.10843373493975904</v>
      </c>
      <c r="S2829" s="6"/>
      <c r="T2829" s="9">
        <f t="shared" si="488"/>
        <v>50816.326530612248</v>
      </c>
      <c r="U2829" s="6">
        <v>56327</v>
      </c>
      <c r="V2829" s="9">
        <f t="shared" si="489"/>
        <v>5510.6734693877515</v>
      </c>
      <c r="W2829" s="8">
        <f t="shared" si="490"/>
        <v>0.10844297188755013</v>
      </c>
      <c r="X2829" s="22">
        <f t="shared" si="491"/>
        <v>49205.011652207533</v>
      </c>
      <c r="Y2829" s="22">
        <f t="shared" si="492"/>
        <v>54540.94934753445</v>
      </c>
      <c r="Z2829" s="22">
        <f t="shared" si="494"/>
        <v>2672506.5180291878</v>
      </c>
      <c r="AA2829" s="10">
        <v>2736</v>
      </c>
      <c r="AB2829" s="6">
        <v>2003</v>
      </c>
      <c r="AC2829" s="6">
        <f t="shared" si="493"/>
        <v>13</v>
      </c>
      <c r="AD2829" s="6" t="s">
        <v>37</v>
      </c>
    </row>
    <row r="2830" spans="1:30" x14ac:dyDescent="0.2">
      <c r="A2830">
        <v>10</v>
      </c>
      <c r="B2830" s="6" t="s">
        <v>248</v>
      </c>
      <c r="C2830" s="6" t="s">
        <v>22</v>
      </c>
      <c r="D2830" s="6" t="s">
        <v>23</v>
      </c>
      <c r="E2830" s="6" t="s">
        <v>2767</v>
      </c>
      <c r="F2830" s="6" t="s">
        <v>2773</v>
      </c>
      <c r="G2830" s="6">
        <v>34</v>
      </c>
      <c r="H2830" s="6">
        <v>38</v>
      </c>
      <c r="I2830" s="7">
        <v>42426</v>
      </c>
      <c r="J2830" s="7">
        <v>42437</v>
      </c>
      <c r="K2830" s="7" t="s">
        <v>2535</v>
      </c>
      <c r="L2830" s="17">
        <f t="shared" si="484"/>
        <v>245.99</v>
      </c>
      <c r="M2830" s="20">
        <f t="shared" si="485"/>
        <v>0.96829139395910402</v>
      </c>
      <c r="N2830" s="6">
        <v>11</v>
      </c>
      <c r="O2830" s="6">
        <v>1890000</v>
      </c>
      <c r="P2830" s="6">
        <v>2200000</v>
      </c>
      <c r="Q2830" s="6">
        <f t="shared" si="486"/>
        <v>310000</v>
      </c>
      <c r="R2830" s="8">
        <f t="shared" si="487"/>
        <v>0.16402116402116401</v>
      </c>
      <c r="S2830" s="6">
        <v>6000</v>
      </c>
      <c r="T2830" s="9">
        <f t="shared" si="488"/>
        <v>55764.705882352944</v>
      </c>
      <c r="U2830" s="6">
        <v>64882</v>
      </c>
      <c r="V2830" s="9">
        <f t="shared" si="489"/>
        <v>9117.2941176470558</v>
      </c>
      <c r="W2830" s="8">
        <f t="shared" si="490"/>
        <v>0.16349578059071723</v>
      </c>
      <c r="X2830" s="22">
        <f t="shared" si="491"/>
        <v>53996.484792542979</v>
      </c>
      <c r="Y2830" s="22">
        <f t="shared" si="492"/>
        <v>62824.682222854586</v>
      </c>
      <c r="Z2830" s="22">
        <f t="shared" si="494"/>
        <v>2136039.1955770561</v>
      </c>
      <c r="AA2830" s="10">
        <v>12797</v>
      </c>
      <c r="AB2830" s="6">
        <v>1973</v>
      </c>
      <c r="AC2830" s="6">
        <f t="shared" si="493"/>
        <v>43</v>
      </c>
      <c r="AD2830" s="6" t="s">
        <v>37</v>
      </c>
    </row>
    <row r="2831" spans="1:30" x14ac:dyDescent="0.2">
      <c r="A2831">
        <v>10</v>
      </c>
      <c r="B2831" s="6" t="s">
        <v>360</v>
      </c>
      <c r="C2831" s="6" t="s">
        <v>22</v>
      </c>
      <c r="D2831" s="6" t="s">
        <v>23</v>
      </c>
      <c r="E2831" s="6" t="s">
        <v>2767</v>
      </c>
      <c r="F2831" s="6" t="s">
        <v>2773</v>
      </c>
      <c r="G2831" s="6">
        <v>39</v>
      </c>
      <c r="H2831" s="6">
        <v>50</v>
      </c>
      <c r="I2831" s="7">
        <v>42426</v>
      </c>
      <c r="J2831" s="7">
        <v>42437</v>
      </c>
      <c r="K2831" s="7" t="s">
        <v>2535</v>
      </c>
      <c r="L2831" s="17">
        <f t="shared" si="484"/>
        <v>245.99</v>
      </c>
      <c r="M2831" s="20">
        <f t="shared" si="485"/>
        <v>0.96829139395910402</v>
      </c>
      <c r="N2831" s="6">
        <v>11</v>
      </c>
      <c r="O2831" s="6">
        <v>1990000</v>
      </c>
      <c r="P2831" s="6">
        <v>2290000</v>
      </c>
      <c r="Q2831" s="6">
        <f t="shared" si="486"/>
        <v>300000</v>
      </c>
      <c r="R2831" s="8">
        <f t="shared" si="487"/>
        <v>0.15075376884422109</v>
      </c>
      <c r="S2831" s="6">
        <v>1654</v>
      </c>
      <c r="T2831" s="9">
        <f t="shared" si="488"/>
        <v>51068.051282051281</v>
      </c>
      <c r="U2831" s="6">
        <v>58760</v>
      </c>
      <c r="V2831" s="9">
        <f t="shared" si="489"/>
        <v>7691.9487179487187</v>
      </c>
      <c r="W2831" s="8">
        <f t="shared" si="490"/>
        <v>0.15062154370186792</v>
      </c>
      <c r="X2831" s="22">
        <f t="shared" si="491"/>
        <v>49448.754562672446</v>
      </c>
      <c r="Y2831" s="22">
        <f t="shared" si="492"/>
        <v>56896.802309036953</v>
      </c>
      <c r="Z2831" s="22">
        <f t="shared" si="494"/>
        <v>2218975.2900524409</v>
      </c>
      <c r="AA2831" s="10">
        <v>4534</v>
      </c>
      <c r="AB2831" s="6">
        <v>1972</v>
      </c>
      <c r="AC2831" s="6">
        <f t="shared" si="493"/>
        <v>44</v>
      </c>
      <c r="AD2831" s="6" t="s">
        <v>37</v>
      </c>
    </row>
    <row r="2832" spans="1:30" x14ac:dyDescent="0.2">
      <c r="A2832">
        <v>10</v>
      </c>
      <c r="B2832" s="6" t="s">
        <v>1924</v>
      </c>
      <c r="C2832" s="6" t="s">
        <v>22</v>
      </c>
      <c r="D2832" s="6" t="s">
        <v>23</v>
      </c>
      <c r="E2832" s="6" t="s">
        <v>2767</v>
      </c>
      <c r="F2832" s="6" t="s">
        <v>2773</v>
      </c>
      <c r="G2832" s="6">
        <v>83</v>
      </c>
      <c r="H2832" s="6">
        <v>94</v>
      </c>
      <c r="I2832" s="7">
        <v>42426</v>
      </c>
      <c r="J2832" s="7">
        <v>42437</v>
      </c>
      <c r="K2832" s="7" t="s">
        <v>2535</v>
      </c>
      <c r="L2832" s="17">
        <f t="shared" si="484"/>
        <v>245.99</v>
      </c>
      <c r="M2832" s="20">
        <f t="shared" si="485"/>
        <v>0.96829139395910402</v>
      </c>
      <c r="N2832" s="6">
        <v>11</v>
      </c>
      <c r="O2832" s="6">
        <v>4750000</v>
      </c>
      <c r="P2832" s="6">
        <v>5050000</v>
      </c>
      <c r="Q2832" s="6">
        <f t="shared" si="486"/>
        <v>300000</v>
      </c>
      <c r="R2832" s="8">
        <f t="shared" si="487"/>
        <v>6.3157894736842107E-2</v>
      </c>
      <c r="S2832" s="6">
        <v>91371</v>
      </c>
      <c r="T2832" s="9">
        <f t="shared" si="488"/>
        <v>58329.77108433735</v>
      </c>
      <c r="U2832" s="6">
        <v>61944</v>
      </c>
      <c r="V2832" s="9">
        <f t="shared" si="489"/>
        <v>3614.2289156626503</v>
      </c>
      <c r="W2832" s="8">
        <f t="shared" si="490"/>
        <v>6.1961993823650363E-2</v>
      </c>
      <c r="X2832" s="22">
        <f t="shared" si="491"/>
        <v>56480.215352568448</v>
      </c>
      <c r="Y2832" s="22">
        <f t="shared" si="492"/>
        <v>59979.842107402743</v>
      </c>
      <c r="Z2832" s="22">
        <f t="shared" si="494"/>
        <v>4978326.8949144278</v>
      </c>
      <c r="AA2832" s="10">
        <v>1659</v>
      </c>
      <c r="AB2832" s="6">
        <v>1955</v>
      </c>
      <c r="AC2832" s="6">
        <f t="shared" si="493"/>
        <v>61</v>
      </c>
      <c r="AD2832" s="6" t="s">
        <v>94</v>
      </c>
    </row>
    <row r="2833" spans="1:30" x14ac:dyDescent="0.2">
      <c r="A2833">
        <v>11</v>
      </c>
      <c r="B2833" s="6" t="s">
        <v>728</v>
      </c>
      <c r="C2833" s="6" t="s">
        <v>22</v>
      </c>
      <c r="D2833" s="6" t="s">
        <v>23</v>
      </c>
      <c r="E2833" s="6" t="s">
        <v>2767</v>
      </c>
      <c r="F2833" s="6" t="s">
        <v>2773</v>
      </c>
      <c r="G2833" s="6">
        <v>74</v>
      </c>
      <c r="H2833" s="6">
        <v>85</v>
      </c>
      <c r="I2833" s="7">
        <v>42432</v>
      </c>
      <c r="J2833" s="7">
        <v>42443</v>
      </c>
      <c r="K2833" s="7" t="s">
        <v>2535</v>
      </c>
      <c r="L2833" s="17">
        <f t="shared" si="484"/>
        <v>245.99</v>
      </c>
      <c r="M2833" s="20">
        <f t="shared" si="485"/>
        <v>0.96829139395910402</v>
      </c>
      <c r="N2833" s="6">
        <v>11</v>
      </c>
      <c r="O2833" s="6">
        <v>3425000</v>
      </c>
      <c r="P2833" s="6">
        <v>3750000</v>
      </c>
      <c r="Q2833" s="6">
        <f t="shared" si="486"/>
        <v>325000</v>
      </c>
      <c r="R2833" s="8">
        <f t="shared" si="487"/>
        <v>9.4890510948905105E-2</v>
      </c>
      <c r="S2833" s="6"/>
      <c r="T2833" s="9">
        <f t="shared" si="488"/>
        <v>46283.783783783787</v>
      </c>
      <c r="U2833" s="6">
        <v>50676</v>
      </c>
      <c r="V2833" s="9">
        <f t="shared" si="489"/>
        <v>4392.2162162162131</v>
      </c>
      <c r="W2833" s="8">
        <f t="shared" si="490"/>
        <v>9.4897518248175106E-2</v>
      </c>
      <c r="X2833" s="22">
        <f t="shared" si="491"/>
        <v>44816.18951770178</v>
      </c>
      <c r="Y2833" s="22">
        <f t="shared" si="492"/>
        <v>49069.134680271556</v>
      </c>
      <c r="Z2833" s="22">
        <f t="shared" si="494"/>
        <v>3631115.9663400953</v>
      </c>
      <c r="AA2833" s="10">
        <v>6219</v>
      </c>
      <c r="AB2833" s="6">
        <v>2013</v>
      </c>
      <c r="AC2833" s="6">
        <f t="shared" si="493"/>
        <v>3</v>
      </c>
      <c r="AD2833" s="6" t="s">
        <v>681</v>
      </c>
    </row>
    <row r="2834" spans="1:30" x14ac:dyDescent="0.2">
      <c r="A2834">
        <v>11</v>
      </c>
      <c r="B2834" s="6" t="s">
        <v>1944</v>
      </c>
      <c r="C2834" s="6" t="s">
        <v>22</v>
      </c>
      <c r="D2834" s="6" t="s">
        <v>23</v>
      </c>
      <c r="E2834" s="6" t="s">
        <v>2767</v>
      </c>
      <c r="F2834" s="6" t="s">
        <v>2773</v>
      </c>
      <c r="G2834" s="6">
        <v>112</v>
      </c>
      <c r="H2834" s="6">
        <v>134</v>
      </c>
      <c r="I2834" s="7">
        <v>42432</v>
      </c>
      <c r="J2834" s="7">
        <v>42443</v>
      </c>
      <c r="K2834" s="7" t="s">
        <v>2535</v>
      </c>
      <c r="L2834" s="17">
        <f t="shared" si="484"/>
        <v>245.99</v>
      </c>
      <c r="M2834" s="20">
        <f t="shared" si="485"/>
        <v>0.96829139395910402</v>
      </c>
      <c r="N2834" s="6">
        <v>11</v>
      </c>
      <c r="O2834" s="6">
        <v>6700000</v>
      </c>
      <c r="P2834" s="6">
        <v>7150000</v>
      </c>
      <c r="Q2834" s="6">
        <f t="shared" si="486"/>
        <v>450000</v>
      </c>
      <c r="R2834" s="8">
        <f t="shared" si="487"/>
        <v>6.7164179104477612E-2</v>
      </c>
      <c r="S2834" s="6"/>
      <c r="T2834" s="9">
        <f t="shared" si="488"/>
        <v>59821.428571428572</v>
      </c>
      <c r="U2834" s="6">
        <v>63839</v>
      </c>
      <c r="V2834" s="9">
        <f t="shared" si="489"/>
        <v>4017.5714285714275</v>
      </c>
      <c r="W2834" s="8">
        <f t="shared" si="490"/>
        <v>6.7159402985074612E-2</v>
      </c>
      <c r="X2834" s="22">
        <f t="shared" si="491"/>
        <v>57924.574460053547</v>
      </c>
      <c r="Y2834" s="22">
        <f t="shared" si="492"/>
        <v>61814.754298955238</v>
      </c>
      <c r="Z2834" s="22">
        <f t="shared" si="494"/>
        <v>6923252.4814829864</v>
      </c>
      <c r="AA2834" s="10">
        <v>6745</v>
      </c>
      <c r="AB2834" s="6">
        <v>2005</v>
      </c>
      <c r="AC2834" s="6">
        <f t="shared" si="493"/>
        <v>11</v>
      </c>
      <c r="AD2834" s="6" t="s">
        <v>105</v>
      </c>
    </row>
    <row r="2835" spans="1:30" x14ac:dyDescent="0.2">
      <c r="A2835">
        <v>11</v>
      </c>
      <c r="B2835" s="6" t="s">
        <v>1936</v>
      </c>
      <c r="C2835" s="6" t="s">
        <v>22</v>
      </c>
      <c r="D2835" s="6" t="s">
        <v>23</v>
      </c>
      <c r="E2835" s="6" t="s">
        <v>2767</v>
      </c>
      <c r="F2835" s="6" t="s">
        <v>2773</v>
      </c>
      <c r="G2835" s="6">
        <v>84</v>
      </c>
      <c r="H2835" s="6">
        <v>101</v>
      </c>
      <c r="I2835" s="7">
        <v>42432</v>
      </c>
      <c r="J2835" s="7">
        <v>42443</v>
      </c>
      <c r="K2835" s="7" t="s">
        <v>2535</v>
      </c>
      <c r="L2835" s="17">
        <f t="shared" si="484"/>
        <v>245.99</v>
      </c>
      <c r="M2835" s="20">
        <f t="shared" si="485"/>
        <v>0.96829139395910402</v>
      </c>
      <c r="N2835" s="6">
        <v>11</v>
      </c>
      <c r="O2835" s="6">
        <v>2800000</v>
      </c>
      <c r="P2835" s="6">
        <v>3075000</v>
      </c>
      <c r="Q2835" s="6">
        <f t="shared" si="486"/>
        <v>275000</v>
      </c>
      <c r="R2835" s="8">
        <f t="shared" si="487"/>
        <v>9.8214285714285712E-2</v>
      </c>
      <c r="S2835" s="6">
        <v>147355</v>
      </c>
      <c r="T2835" s="9">
        <f t="shared" si="488"/>
        <v>35087.559523809527</v>
      </c>
      <c r="U2835" s="6">
        <v>38361</v>
      </c>
      <c r="V2835" s="9">
        <f t="shared" si="489"/>
        <v>3273.4404761904734</v>
      </c>
      <c r="W2835" s="8">
        <f t="shared" si="490"/>
        <v>9.3293478389946158E-2</v>
      </c>
      <c r="X2835" s="22">
        <f t="shared" si="491"/>
        <v>33974.981921932565</v>
      </c>
      <c r="Y2835" s="22">
        <f t="shared" si="492"/>
        <v>37144.626163665191</v>
      </c>
      <c r="Z2835" s="22">
        <f t="shared" si="494"/>
        <v>3120148.5977478758</v>
      </c>
      <c r="AA2835" s="10">
        <v>27462</v>
      </c>
      <c r="AB2835" s="6">
        <v>1974</v>
      </c>
      <c r="AC2835" s="6">
        <f t="shared" si="493"/>
        <v>42</v>
      </c>
      <c r="AD2835" s="6" t="s">
        <v>37</v>
      </c>
    </row>
    <row r="2836" spans="1:30" x14ac:dyDescent="0.2">
      <c r="A2836">
        <v>11</v>
      </c>
      <c r="B2836" s="6" t="s">
        <v>691</v>
      </c>
      <c r="C2836" s="6" t="s">
        <v>22</v>
      </c>
      <c r="D2836" s="6" t="s">
        <v>23</v>
      </c>
      <c r="E2836" s="6" t="s">
        <v>2767</v>
      </c>
      <c r="F2836" s="6" t="s">
        <v>2773</v>
      </c>
      <c r="G2836" s="6">
        <v>49</v>
      </c>
      <c r="H2836" s="6"/>
      <c r="I2836" s="7">
        <v>42433</v>
      </c>
      <c r="J2836" s="7">
        <v>42444</v>
      </c>
      <c r="K2836" s="7" t="s">
        <v>2535</v>
      </c>
      <c r="L2836" s="17">
        <f t="shared" si="484"/>
        <v>245.99</v>
      </c>
      <c r="M2836" s="20">
        <f t="shared" si="485"/>
        <v>0.96829139395910402</v>
      </c>
      <c r="N2836" s="6">
        <v>11</v>
      </c>
      <c r="O2836" s="6">
        <v>2900000</v>
      </c>
      <c r="P2836" s="6">
        <v>2900000</v>
      </c>
      <c r="Q2836" s="6">
        <f t="shared" si="486"/>
        <v>0</v>
      </c>
      <c r="R2836" s="8">
        <f t="shared" si="487"/>
        <v>0</v>
      </c>
      <c r="S2836" s="6">
        <v>2620</v>
      </c>
      <c r="T2836" s="9">
        <f t="shared" si="488"/>
        <v>59237.142857142855</v>
      </c>
      <c r="U2836" s="6">
        <v>59237</v>
      </c>
      <c r="V2836" s="9">
        <f t="shared" si="489"/>
        <v>-0.14285714285506401</v>
      </c>
      <c r="W2836" s="8">
        <f t="shared" si="490"/>
        <v>-2.4116143346005117E-6</v>
      </c>
      <c r="X2836" s="22">
        <f t="shared" si="491"/>
        <v>57358.815631297439</v>
      </c>
      <c r="Y2836" s="22">
        <f t="shared" si="492"/>
        <v>57358.677303955446</v>
      </c>
      <c r="Z2836" s="22">
        <f t="shared" si="494"/>
        <v>2810575.1878938167</v>
      </c>
      <c r="AA2836" s="10">
        <v>5019</v>
      </c>
      <c r="AB2836" s="6">
        <v>2011</v>
      </c>
      <c r="AC2836" s="6">
        <f t="shared" si="493"/>
        <v>5</v>
      </c>
      <c r="AD2836" s="6" t="s">
        <v>695</v>
      </c>
    </row>
    <row r="2837" spans="1:30" x14ac:dyDescent="0.2">
      <c r="A2837">
        <v>11</v>
      </c>
      <c r="B2837" s="6" t="s">
        <v>1511</v>
      </c>
      <c r="C2837" s="6" t="s">
        <v>22</v>
      </c>
      <c r="D2837" s="6" t="s">
        <v>23</v>
      </c>
      <c r="E2837" s="6" t="s">
        <v>2767</v>
      </c>
      <c r="F2837" s="6" t="s">
        <v>2773</v>
      </c>
      <c r="G2837" s="6">
        <v>70</v>
      </c>
      <c r="H2837" s="6">
        <v>77</v>
      </c>
      <c r="I2837" s="7">
        <v>42433</v>
      </c>
      <c r="J2837" s="7">
        <v>42444</v>
      </c>
      <c r="K2837" s="7" t="s">
        <v>2535</v>
      </c>
      <c r="L2837" s="17">
        <f t="shared" si="484"/>
        <v>245.99</v>
      </c>
      <c r="M2837" s="20">
        <f t="shared" si="485"/>
        <v>0.96829139395910402</v>
      </c>
      <c r="N2837" s="6">
        <v>11</v>
      </c>
      <c r="O2837" s="6">
        <v>2700000</v>
      </c>
      <c r="P2837" s="6">
        <v>3010000</v>
      </c>
      <c r="Q2837" s="6">
        <f t="shared" si="486"/>
        <v>310000</v>
      </c>
      <c r="R2837" s="8">
        <f t="shared" si="487"/>
        <v>0.11481481481481481</v>
      </c>
      <c r="S2837" s="6">
        <v>32838</v>
      </c>
      <c r="T2837" s="9">
        <f t="shared" si="488"/>
        <v>39040.542857142857</v>
      </c>
      <c r="U2837" s="6">
        <v>43469</v>
      </c>
      <c r="V2837" s="9">
        <f t="shared" si="489"/>
        <v>4428.4571428571435</v>
      </c>
      <c r="W2837" s="8">
        <f t="shared" si="490"/>
        <v>0.11343226345652396</v>
      </c>
      <c r="X2837" s="22">
        <f t="shared" si="491"/>
        <v>37802.621664063001</v>
      </c>
      <c r="Y2837" s="22">
        <f t="shared" si="492"/>
        <v>42090.658604008291</v>
      </c>
      <c r="Z2837" s="22">
        <f t="shared" si="494"/>
        <v>2946346.1022805804</v>
      </c>
      <c r="AA2837" s="10">
        <v>18211</v>
      </c>
      <c r="AB2837" s="6">
        <v>1965</v>
      </c>
      <c r="AC2837" s="6">
        <f t="shared" si="493"/>
        <v>51</v>
      </c>
      <c r="AD2837" s="6" t="s">
        <v>1383</v>
      </c>
    </row>
    <row r="2838" spans="1:30" x14ac:dyDescent="0.2">
      <c r="A2838">
        <v>11</v>
      </c>
      <c r="B2838" s="6" t="s">
        <v>1395</v>
      </c>
      <c r="C2838" s="6" t="s">
        <v>22</v>
      </c>
      <c r="D2838" s="6" t="s">
        <v>23</v>
      </c>
      <c r="E2838" s="6" t="s">
        <v>2767</v>
      </c>
      <c r="F2838" s="6" t="s">
        <v>2773</v>
      </c>
      <c r="G2838" s="6">
        <v>67</v>
      </c>
      <c r="H2838" s="6">
        <v>74</v>
      </c>
      <c r="I2838" s="7">
        <v>42436</v>
      </c>
      <c r="J2838" s="7">
        <v>42447</v>
      </c>
      <c r="K2838" s="7" t="s">
        <v>2535</v>
      </c>
      <c r="L2838" s="17">
        <f t="shared" si="484"/>
        <v>245.99</v>
      </c>
      <c r="M2838" s="20">
        <f t="shared" si="485"/>
        <v>0.96829139395910402</v>
      </c>
      <c r="N2838" s="6">
        <v>11</v>
      </c>
      <c r="O2838" s="6">
        <v>3150000</v>
      </c>
      <c r="P2838" s="6">
        <v>3320000</v>
      </c>
      <c r="Q2838" s="6">
        <f t="shared" si="486"/>
        <v>170000</v>
      </c>
      <c r="R2838" s="8">
        <f t="shared" si="487"/>
        <v>5.3968253968253971E-2</v>
      </c>
      <c r="S2838" s="6">
        <v>88754</v>
      </c>
      <c r="T2838" s="9">
        <f t="shared" si="488"/>
        <v>48339.611940298506</v>
      </c>
      <c r="U2838" s="6">
        <v>50877</v>
      </c>
      <c r="V2838" s="9">
        <f t="shared" si="489"/>
        <v>2537.3880597014941</v>
      </c>
      <c r="W2838" s="8">
        <f t="shared" si="490"/>
        <v>5.24908653142536E-2</v>
      </c>
      <c r="X2838" s="22">
        <f t="shared" si="491"/>
        <v>46806.830229113788</v>
      </c>
      <c r="Y2838" s="22">
        <f t="shared" si="492"/>
        <v>49263.761250457334</v>
      </c>
      <c r="Z2838" s="22">
        <f t="shared" si="494"/>
        <v>3300672.0037806411</v>
      </c>
      <c r="AA2838" s="10">
        <v>7813</v>
      </c>
      <c r="AB2838" s="6">
        <v>1956</v>
      </c>
      <c r="AC2838" s="6">
        <f t="shared" si="493"/>
        <v>60</v>
      </c>
      <c r="AD2838" s="6" t="s">
        <v>181</v>
      </c>
    </row>
    <row r="2839" spans="1:30" x14ac:dyDescent="0.2">
      <c r="A2839">
        <v>12</v>
      </c>
      <c r="B2839" s="6" t="s">
        <v>1966</v>
      </c>
      <c r="C2839" s="6" t="s">
        <v>22</v>
      </c>
      <c r="D2839" s="6" t="s">
        <v>23</v>
      </c>
      <c r="E2839" s="6" t="s">
        <v>2767</v>
      </c>
      <c r="F2839" s="6" t="s">
        <v>2773</v>
      </c>
      <c r="G2839" s="6">
        <v>85</v>
      </c>
      <c r="H2839" s="6">
        <v>92</v>
      </c>
      <c r="I2839" s="7">
        <v>42439</v>
      </c>
      <c r="J2839" s="7">
        <v>42450</v>
      </c>
      <c r="K2839" s="7" t="s">
        <v>2535</v>
      </c>
      <c r="L2839" s="17">
        <f t="shared" si="484"/>
        <v>245.99</v>
      </c>
      <c r="M2839" s="20">
        <f t="shared" si="485"/>
        <v>0.96829139395910402</v>
      </c>
      <c r="N2839" s="6">
        <v>11</v>
      </c>
      <c r="O2839" s="6">
        <v>2450000</v>
      </c>
      <c r="P2839" s="6">
        <v>2875000</v>
      </c>
      <c r="Q2839" s="6">
        <f t="shared" si="486"/>
        <v>425000</v>
      </c>
      <c r="R2839" s="8">
        <f t="shared" si="487"/>
        <v>0.17346938775510204</v>
      </c>
      <c r="S2839" s="6">
        <v>265502</v>
      </c>
      <c r="T2839" s="9">
        <f t="shared" si="488"/>
        <v>31947.082352941175</v>
      </c>
      <c r="U2839" s="6">
        <v>36947</v>
      </c>
      <c r="V2839" s="9">
        <f t="shared" si="489"/>
        <v>4999.9176470588245</v>
      </c>
      <c r="W2839" s="8">
        <f t="shared" si="490"/>
        <v>0.15650623715246761</v>
      </c>
      <c r="X2839" s="22">
        <f t="shared" si="491"/>
        <v>30934.084904455704</v>
      </c>
      <c r="Y2839" s="22">
        <f t="shared" si="492"/>
        <v>35775.462132607019</v>
      </c>
      <c r="Z2839" s="22">
        <f t="shared" si="494"/>
        <v>3040914.2812715964</v>
      </c>
      <c r="AA2839" s="10">
        <v>36152</v>
      </c>
      <c r="AB2839" s="6">
        <v>1987</v>
      </c>
      <c r="AC2839" s="6">
        <f t="shared" si="493"/>
        <v>29</v>
      </c>
      <c r="AD2839" s="6" t="s">
        <v>37</v>
      </c>
    </row>
    <row r="2840" spans="1:30" x14ac:dyDescent="0.2">
      <c r="A2840">
        <v>12</v>
      </c>
      <c r="B2840" s="6" t="s">
        <v>1346</v>
      </c>
      <c r="C2840" s="6" t="s">
        <v>22</v>
      </c>
      <c r="D2840" s="6" t="s">
        <v>23</v>
      </c>
      <c r="E2840" s="6" t="s">
        <v>2767</v>
      </c>
      <c r="F2840" s="6" t="s">
        <v>2773</v>
      </c>
      <c r="G2840" s="6">
        <v>66</v>
      </c>
      <c r="H2840" s="6">
        <v>72</v>
      </c>
      <c r="I2840" s="7">
        <v>42440</v>
      </c>
      <c r="J2840" s="7">
        <v>42451</v>
      </c>
      <c r="K2840" s="7" t="s">
        <v>2535</v>
      </c>
      <c r="L2840" s="17">
        <f t="shared" si="484"/>
        <v>245.99</v>
      </c>
      <c r="M2840" s="20">
        <f t="shared" si="485"/>
        <v>0.96829139395910402</v>
      </c>
      <c r="N2840" s="6">
        <v>11</v>
      </c>
      <c r="O2840" s="6">
        <v>2450000</v>
      </c>
      <c r="P2840" s="6">
        <v>2900000</v>
      </c>
      <c r="Q2840" s="6">
        <f t="shared" si="486"/>
        <v>450000</v>
      </c>
      <c r="R2840" s="8">
        <f t="shared" si="487"/>
        <v>0.18367346938775511</v>
      </c>
      <c r="S2840" s="6">
        <v>90336</v>
      </c>
      <c r="T2840" s="9">
        <f t="shared" si="488"/>
        <v>38489.939393939392</v>
      </c>
      <c r="U2840" s="6">
        <v>45308</v>
      </c>
      <c r="V2840" s="9">
        <f t="shared" si="489"/>
        <v>6818.0606060606078</v>
      </c>
      <c r="W2840" s="8">
        <f t="shared" si="490"/>
        <v>0.17713877219391455</v>
      </c>
      <c r="X2840" s="22">
        <f t="shared" si="491"/>
        <v>37269.477069159002</v>
      </c>
      <c r="Y2840" s="22">
        <f t="shared" si="492"/>
        <v>43871.346477499086</v>
      </c>
      <c r="Z2840" s="22">
        <f t="shared" si="494"/>
        <v>2895508.8675149395</v>
      </c>
      <c r="AA2840" s="6"/>
      <c r="AB2840" s="6">
        <v>1962</v>
      </c>
      <c r="AC2840" s="6">
        <f t="shared" si="493"/>
        <v>54</v>
      </c>
      <c r="AD2840" s="6" t="s">
        <v>37</v>
      </c>
    </row>
    <row r="2841" spans="1:30" x14ac:dyDescent="0.2">
      <c r="A2841">
        <v>13</v>
      </c>
      <c r="B2841" s="6" t="s">
        <v>248</v>
      </c>
      <c r="C2841" s="6" t="s">
        <v>22</v>
      </c>
      <c r="D2841" s="6" t="s">
        <v>23</v>
      </c>
      <c r="E2841" s="6" t="s">
        <v>2767</v>
      </c>
      <c r="F2841" s="6" t="s">
        <v>2773</v>
      </c>
      <c r="G2841" s="6">
        <v>88</v>
      </c>
      <c r="H2841" s="6">
        <v>99</v>
      </c>
      <c r="I2841" s="7">
        <v>42449</v>
      </c>
      <c r="J2841" s="7">
        <v>42460</v>
      </c>
      <c r="K2841" s="7" t="s">
        <v>2535</v>
      </c>
      <c r="L2841" s="17">
        <f t="shared" si="484"/>
        <v>245.99</v>
      </c>
      <c r="M2841" s="20">
        <f t="shared" si="485"/>
        <v>0.96829139395910402</v>
      </c>
      <c r="N2841" s="6">
        <v>11</v>
      </c>
      <c r="O2841" s="6">
        <v>4000000</v>
      </c>
      <c r="P2841" s="6">
        <v>4200000</v>
      </c>
      <c r="Q2841" s="6">
        <f t="shared" si="486"/>
        <v>200000</v>
      </c>
      <c r="R2841" s="8">
        <f t="shared" si="487"/>
        <v>0.05</v>
      </c>
      <c r="S2841" s="6">
        <v>15000</v>
      </c>
      <c r="T2841" s="9">
        <f t="shared" si="488"/>
        <v>45625</v>
      </c>
      <c r="U2841" s="6">
        <v>47898</v>
      </c>
      <c r="V2841" s="9">
        <f t="shared" si="489"/>
        <v>2273</v>
      </c>
      <c r="W2841" s="8">
        <f t="shared" si="490"/>
        <v>4.981917808219178E-2</v>
      </c>
      <c r="X2841" s="22">
        <f t="shared" si="491"/>
        <v>44178.294849384118</v>
      </c>
      <c r="Y2841" s="22">
        <f t="shared" si="492"/>
        <v>46379.221187853167</v>
      </c>
      <c r="Z2841" s="22">
        <f t="shared" si="494"/>
        <v>4081371.4645310789</v>
      </c>
      <c r="AA2841" s="10">
        <v>12967</v>
      </c>
      <c r="AB2841" s="6">
        <v>1978</v>
      </c>
      <c r="AC2841" s="6">
        <f t="shared" si="493"/>
        <v>38</v>
      </c>
      <c r="AD2841" s="6" t="s">
        <v>259</v>
      </c>
    </row>
    <row r="2842" spans="1:30" x14ac:dyDescent="0.2">
      <c r="A2842">
        <v>14</v>
      </c>
      <c r="B2842" s="6" t="s">
        <v>917</v>
      </c>
      <c r="C2842" s="6" t="s">
        <v>22</v>
      </c>
      <c r="D2842" s="6" t="s">
        <v>23</v>
      </c>
      <c r="E2842" s="6" t="s">
        <v>2767</v>
      </c>
      <c r="F2842" s="6" t="s">
        <v>2773</v>
      </c>
      <c r="G2842" s="6">
        <v>54</v>
      </c>
      <c r="H2842" s="6"/>
      <c r="I2842" s="7">
        <v>42454</v>
      </c>
      <c r="J2842" s="7">
        <v>42465</v>
      </c>
      <c r="K2842" s="7" t="s">
        <v>2536</v>
      </c>
      <c r="L2842" s="17">
        <f t="shared" si="484"/>
        <v>250.79</v>
      </c>
      <c r="M2842" s="20">
        <f t="shared" si="485"/>
        <v>0.9497587623110969</v>
      </c>
      <c r="N2842" s="6">
        <v>11</v>
      </c>
      <c r="O2842" s="6">
        <v>2750000</v>
      </c>
      <c r="P2842" s="6">
        <v>3600000</v>
      </c>
      <c r="Q2842" s="6">
        <f t="shared" si="486"/>
        <v>850000</v>
      </c>
      <c r="R2842" s="8">
        <f t="shared" si="487"/>
        <v>0.30909090909090908</v>
      </c>
      <c r="S2842" s="6">
        <v>194317</v>
      </c>
      <c r="T2842" s="9">
        <f t="shared" si="488"/>
        <v>54524.388888888891</v>
      </c>
      <c r="U2842" s="6">
        <v>70265</v>
      </c>
      <c r="V2842" s="9">
        <f t="shared" si="489"/>
        <v>15740.611111111109</v>
      </c>
      <c r="W2842" s="8">
        <f t="shared" si="490"/>
        <v>0.28868936327168571</v>
      </c>
      <c r="X2842" s="22">
        <f t="shared" si="491"/>
        <v>51785.016106880037</v>
      </c>
      <c r="Y2842" s="22">
        <f t="shared" si="492"/>
        <v>66734.799433789231</v>
      </c>
      <c r="Z2842" s="22">
        <f t="shared" si="494"/>
        <v>3603679.1694246186</v>
      </c>
      <c r="AA2842" s="10">
        <v>6372</v>
      </c>
      <c r="AB2842" s="6">
        <v>1954</v>
      </c>
      <c r="AC2842" s="6">
        <f t="shared" si="493"/>
        <v>62</v>
      </c>
      <c r="AD2842" s="6" t="s">
        <v>37</v>
      </c>
    </row>
    <row r="2843" spans="1:30" x14ac:dyDescent="0.2">
      <c r="A2843">
        <v>14</v>
      </c>
      <c r="B2843" s="6" t="s">
        <v>668</v>
      </c>
      <c r="C2843" s="6" t="s">
        <v>22</v>
      </c>
      <c r="D2843" s="6" t="s">
        <v>23</v>
      </c>
      <c r="E2843" s="6" t="s">
        <v>2767</v>
      </c>
      <c r="F2843" s="6" t="s">
        <v>2773</v>
      </c>
      <c r="G2843" s="6">
        <v>82</v>
      </c>
      <c r="H2843" s="6">
        <v>85</v>
      </c>
      <c r="I2843" s="7">
        <v>42455</v>
      </c>
      <c r="J2843" s="7">
        <v>42466</v>
      </c>
      <c r="K2843" s="7" t="s">
        <v>2536</v>
      </c>
      <c r="L2843" s="17">
        <f t="shared" si="484"/>
        <v>250.79</v>
      </c>
      <c r="M2843" s="20">
        <f t="shared" si="485"/>
        <v>0.9497587623110969</v>
      </c>
      <c r="N2843" s="6">
        <v>11</v>
      </c>
      <c r="O2843" s="6">
        <v>5100000</v>
      </c>
      <c r="P2843" s="6">
        <v>5300000</v>
      </c>
      <c r="Q2843" s="6">
        <f t="shared" si="486"/>
        <v>200000</v>
      </c>
      <c r="R2843" s="8">
        <f t="shared" si="487"/>
        <v>3.9215686274509803E-2</v>
      </c>
      <c r="S2843" s="6"/>
      <c r="T2843" s="9">
        <f t="shared" si="488"/>
        <v>62195.121951219509</v>
      </c>
      <c r="U2843" s="6">
        <v>64634</v>
      </c>
      <c r="V2843" s="9">
        <f t="shared" si="489"/>
        <v>2438.8780487804906</v>
      </c>
      <c r="W2843" s="8">
        <f t="shared" si="490"/>
        <v>3.9213333333333378E-2</v>
      </c>
      <c r="X2843" s="22">
        <f t="shared" si="491"/>
        <v>59070.362046177972</v>
      </c>
      <c r="Y2843" s="22">
        <f t="shared" si="492"/>
        <v>61386.707843215438</v>
      </c>
      <c r="Z2843" s="22">
        <f t="shared" si="494"/>
        <v>5033710.0431436654</v>
      </c>
      <c r="AA2843" s="10">
        <v>6128</v>
      </c>
      <c r="AB2843" s="6">
        <v>2012</v>
      </c>
      <c r="AC2843" s="6">
        <f t="shared" si="493"/>
        <v>4</v>
      </c>
      <c r="AD2843" s="6" t="s">
        <v>123</v>
      </c>
    </row>
    <row r="2844" spans="1:30" x14ac:dyDescent="0.2">
      <c r="A2844">
        <v>14</v>
      </c>
      <c r="B2844" s="6" t="s">
        <v>1396</v>
      </c>
      <c r="C2844" s="6" t="s">
        <v>22</v>
      </c>
      <c r="D2844" s="6" t="s">
        <v>23</v>
      </c>
      <c r="E2844" s="6" t="s">
        <v>2767</v>
      </c>
      <c r="F2844" s="6" t="s">
        <v>2773</v>
      </c>
      <c r="G2844" s="6">
        <v>67</v>
      </c>
      <c r="H2844" s="6">
        <v>74</v>
      </c>
      <c r="I2844" s="7">
        <v>42455</v>
      </c>
      <c r="J2844" s="7">
        <v>42466</v>
      </c>
      <c r="K2844" s="7" t="s">
        <v>2536</v>
      </c>
      <c r="L2844" s="17">
        <f t="shared" si="484"/>
        <v>250.79</v>
      </c>
      <c r="M2844" s="20">
        <f t="shared" si="485"/>
        <v>0.9497587623110969</v>
      </c>
      <c r="N2844" s="6">
        <v>11</v>
      </c>
      <c r="O2844" s="6">
        <v>3000000</v>
      </c>
      <c r="P2844" s="6">
        <v>3350000</v>
      </c>
      <c r="Q2844" s="6">
        <f t="shared" si="486"/>
        <v>350000</v>
      </c>
      <c r="R2844" s="8">
        <f t="shared" si="487"/>
        <v>0.11666666666666667</v>
      </c>
      <c r="S2844" s="6">
        <v>88754</v>
      </c>
      <c r="T2844" s="9">
        <f t="shared" si="488"/>
        <v>46100.805970149253</v>
      </c>
      <c r="U2844" s="6">
        <v>51325</v>
      </c>
      <c r="V2844" s="9">
        <f t="shared" si="489"/>
        <v>5224.194029850747</v>
      </c>
      <c r="W2844" s="8">
        <f t="shared" si="490"/>
        <v>0.11332109970557709</v>
      </c>
      <c r="X2844" s="22">
        <f t="shared" si="491"/>
        <v>43784.644419752978</v>
      </c>
      <c r="Y2844" s="22">
        <f t="shared" si="492"/>
        <v>48746.368475617048</v>
      </c>
      <c r="Z2844" s="22">
        <f t="shared" si="494"/>
        <v>3266006.6878663423</v>
      </c>
      <c r="AA2844" s="10">
        <v>7808</v>
      </c>
      <c r="AB2844" s="6">
        <v>1956</v>
      </c>
      <c r="AC2844" s="6">
        <f t="shared" si="493"/>
        <v>60</v>
      </c>
      <c r="AD2844" s="6" t="s">
        <v>371</v>
      </c>
    </row>
    <row r="2845" spans="1:30" x14ac:dyDescent="0.2">
      <c r="A2845">
        <v>16</v>
      </c>
      <c r="B2845" s="6" t="s">
        <v>1816</v>
      </c>
      <c r="C2845" s="6" t="s">
        <v>22</v>
      </c>
      <c r="D2845" s="6" t="s">
        <v>23</v>
      </c>
      <c r="E2845" s="6" t="s">
        <v>2767</v>
      </c>
      <c r="F2845" s="6" t="s">
        <v>2773</v>
      </c>
      <c r="G2845" s="6">
        <v>79</v>
      </c>
      <c r="H2845" s="6">
        <v>90</v>
      </c>
      <c r="I2845" s="7">
        <v>42468</v>
      </c>
      <c r="J2845" s="7">
        <v>42479</v>
      </c>
      <c r="K2845" s="7" t="s">
        <v>2536</v>
      </c>
      <c r="L2845" s="17">
        <f t="shared" si="484"/>
        <v>250.79</v>
      </c>
      <c r="M2845" s="20">
        <f t="shared" si="485"/>
        <v>0.9497587623110969</v>
      </c>
      <c r="N2845" s="6">
        <v>11</v>
      </c>
      <c r="O2845" s="6">
        <v>3200000</v>
      </c>
      <c r="P2845" s="6">
        <v>3150000</v>
      </c>
      <c r="Q2845" s="6">
        <f t="shared" si="486"/>
        <v>-50000</v>
      </c>
      <c r="R2845" s="8">
        <f t="shared" si="487"/>
        <v>-1.5625E-2</v>
      </c>
      <c r="S2845" s="6">
        <v>1406</v>
      </c>
      <c r="T2845" s="9">
        <f t="shared" si="488"/>
        <v>40524.126582278484</v>
      </c>
      <c r="U2845" s="6">
        <v>39891</v>
      </c>
      <c r="V2845" s="9">
        <f t="shared" si="489"/>
        <v>-633.12658227848442</v>
      </c>
      <c r="W2845" s="8">
        <f t="shared" si="490"/>
        <v>-1.5623447947558124E-2</v>
      </c>
      <c r="X2845" s="22">
        <f t="shared" si="491"/>
        <v>38488.144306523034</v>
      </c>
      <c r="Y2845" s="22">
        <f t="shared" si="492"/>
        <v>37886.826787351965</v>
      </c>
      <c r="Z2845" s="22">
        <f t="shared" si="494"/>
        <v>2993059.3162008054</v>
      </c>
      <c r="AA2845" s="10">
        <v>13492</v>
      </c>
      <c r="AB2845" s="6">
        <v>2012</v>
      </c>
      <c r="AC2845" s="6">
        <f t="shared" si="493"/>
        <v>4</v>
      </c>
      <c r="AD2845" s="6" t="s">
        <v>103</v>
      </c>
    </row>
    <row r="2846" spans="1:30" x14ac:dyDescent="0.2">
      <c r="A2846">
        <v>16</v>
      </c>
      <c r="B2846" s="6" t="s">
        <v>873</v>
      </c>
      <c r="C2846" s="6" t="s">
        <v>22</v>
      </c>
      <c r="D2846" s="6" t="s">
        <v>23</v>
      </c>
      <c r="E2846" s="6" t="s">
        <v>2767</v>
      </c>
      <c r="F2846" s="6" t="s">
        <v>2773</v>
      </c>
      <c r="G2846" s="6">
        <v>53</v>
      </c>
      <c r="H2846" s="6">
        <v>58</v>
      </c>
      <c r="I2846" s="7">
        <v>42468</v>
      </c>
      <c r="J2846" s="7">
        <v>42479</v>
      </c>
      <c r="K2846" s="7" t="s">
        <v>2536</v>
      </c>
      <c r="L2846" s="17">
        <f t="shared" si="484"/>
        <v>250.79</v>
      </c>
      <c r="M2846" s="20">
        <f t="shared" si="485"/>
        <v>0.9497587623110969</v>
      </c>
      <c r="N2846" s="6">
        <v>11</v>
      </c>
      <c r="O2846" s="6">
        <v>2100000</v>
      </c>
      <c r="P2846" s="6">
        <v>2370000</v>
      </c>
      <c r="Q2846" s="6">
        <f t="shared" si="486"/>
        <v>270000</v>
      </c>
      <c r="R2846" s="8">
        <f t="shared" si="487"/>
        <v>0.12857142857142856</v>
      </c>
      <c r="S2846" s="6">
        <v>3971</v>
      </c>
      <c r="T2846" s="9">
        <f t="shared" si="488"/>
        <v>39697.566037735851</v>
      </c>
      <c r="U2846" s="6">
        <v>44792</v>
      </c>
      <c r="V2846" s="9">
        <f t="shared" si="489"/>
        <v>5094.4339622641492</v>
      </c>
      <c r="W2846" s="8">
        <f t="shared" si="490"/>
        <v>0.12833114144634117</v>
      </c>
      <c r="X2846" s="22">
        <f t="shared" si="491"/>
        <v>37703.111186763039</v>
      </c>
      <c r="Y2846" s="22">
        <f t="shared" si="492"/>
        <v>42541.594481438653</v>
      </c>
      <c r="Z2846" s="22">
        <f t="shared" si="494"/>
        <v>2254704.5075162486</v>
      </c>
      <c r="AA2846" s="10">
        <v>2509</v>
      </c>
      <c r="AB2846" s="6">
        <v>2005</v>
      </c>
      <c r="AC2846" s="6">
        <f t="shared" si="493"/>
        <v>11</v>
      </c>
      <c r="AD2846" s="6" t="s">
        <v>37</v>
      </c>
    </row>
    <row r="2847" spans="1:30" x14ac:dyDescent="0.2">
      <c r="A2847">
        <v>16</v>
      </c>
      <c r="B2847" s="6" t="s">
        <v>1185</v>
      </c>
      <c r="C2847" s="6" t="s">
        <v>22</v>
      </c>
      <c r="D2847" s="6" t="s">
        <v>23</v>
      </c>
      <c r="E2847" s="6" t="s">
        <v>2767</v>
      </c>
      <c r="F2847" s="6" t="s">
        <v>2773</v>
      </c>
      <c r="G2847" s="6">
        <v>61</v>
      </c>
      <c r="H2847" s="6">
        <v>67</v>
      </c>
      <c r="I2847" s="7">
        <v>42468</v>
      </c>
      <c r="J2847" s="7">
        <v>42479</v>
      </c>
      <c r="K2847" s="7" t="s">
        <v>2536</v>
      </c>
      <c r="L2847" s="17">
        <f t="shared" si="484"/>
        <v>250.79</v>
      </c>
      <c r="M2847" s="20">
        <f t="shared" si="485"/>
        <v>0.9497587623110969</v>
      </c>
      <c r="N2847" s="6">
        <v>11</v>
      </c>
      <c r="O2847" s="6">
        <v>3500000</v>
      </c>
      <c r="P2847" s="6">
        <v>4050000</v>
      </c>
      <c r="Q2847" s="6">
        <f t="shared" si="486"/>
        <v>550000</v>
      </c>
      <c r="R2847" s="8">
        <f t="shared" si="487"/>
        <v>0.15714285714285714</v>
      </c>
      <c r="S2847" s="6"/>
      <c r="T2847" s="9">
        <f t="shared" si="488"/>
        <v>57377.049180327871</v>
      </c>
      <c r="U2847" s="6">
        <v>66393</v>
      </c>
      <c r="V2847" s="9">
        <f t="shared" si="489"/>
        <v>9015.950819672129</v>
      </c>
      <c r="W2847" s="8">
        <f t="shared" si="490"/>
        <v>0.15713514285714281</v>
      </c>
      <c r="X2847" s="22">
        <f t="shared" si="491"/>
        <v>54494.355214571136</v>
      </c>
      <c r="Y2847" s="22">
        <f t="shared" si="492"/>
        <v>63057.33350612066</v>
      </c>
      <c r="Z2847" s="22">
        <f t="shared" si="494"/>
        <v>3846497.3438733602</v>
      </c>
      <c r="AA2847" s="10">
        <v>6227</v>
      </c>
      <c r="AB2847" s="6">
        <v>1973</v>
      </c>
      <c r="AC2847" s="6">
        <f t="shared" si="493"/>
        <v>43</v>
      </c>
      <c r="AD2847" s="6" t="s">
        <v>108</v>
      </c>
    </row>
    <row r="2848" spans="1:30" x14ac:dyDescent="0.2">
      <c r="A2848">
        <v>17</v>
      </c>
      <c r="B2848" s="6" t="s">
        <v>922</v>
      </c>
      <c r="C2848" s="6" t="s">
        <v>22</v>
      </c>
      <c r="D2848" s="6" t="s">
        <v>23</v>
      </c>
      <c r="E2848" s="6" t="s">
        <v>2767</v>
      </c>
      <c r="F2848" s="6" t="s">
        <v>2773</v>
      </c>
      <c r="G2848" s="6">
        <v>54</v>
      </c>
      <c r="H2848" s="6">
        <v>66</v>
      </c>
      <c r="I2848" s="7">
        <v>42475</v>
      </c>
      <c r="J2848" s="7">
        <v>42486</v>
      </c>
      <c r="K2848" s="7" t="s">
        <v>2536</v>
      </c>
      <c r="L2848" s="17">
        <f t="shared" si="484"/>
        <v>250.79</v>
      </c>
      <c r="M2848" s="20">
        <f t="shared" si="485"/>
        <v>0.9497587623110969</v>
      </c>
      <c r="N2848" s="6">
        <v>11</v>
      </c>
      <c r="O2848" s="6">
        <v>2400000</v>
      </c>
      <c r="P2848" s="6">
        <v>2850000</v>
      </c>
      <c r="Q2848" s="6">
        <f t="shared" si="486"/>
        <v>450000</v>
      </c>
      <c r="R2848" s="8">
        <f t="shared" si="487"/>
        <v>0.1875</v>
      </c>
      <c r="S2848" s="6">
        <v>4192</v>
      </c>
      <c r="T2848" s="9">
        <f t="shared" si="488"/>
        <v>44522.074074074073</v>
      </c>
      <c r="U2848" s="6">
        <v>52855</v>
      </c>
      <c r="V2848" s="9">
        <f t="shared" si="489"/>
        <v>8332.925925925927</v>
      </c>
      <c r="W2848" s="8">
        <f t="shared" si="490"/>
        <v>0.18716392035245108</v>
      </c>
      <c r="X2848" s="22">
        <f t="shared" si="491"/>
        <v>42285.229968115564</v>
      </c>
      <c r="Y2848" s="22">
        <f t="shared" si="492"/>
        <v>50199.499381953028</v>
      </c>
      <c r="Z2848" s="22">
        <f t="shared" si="494"/>
        <v>2710772.9666254637</v>
      </c>
      <c r="AA2848" s="10">
        <v>13115</v>
      </c>
      <c r="AB2848" s="6">
        <v>1990</v>
      </c>
      <c r="AC2848" s="6">
        <f t="shared" si="493"/>
        <v>26</v>
      </c>
      <c r="AD2848" s="6" t="s">
        <v>37</v>
      </c>
    </row>
    <row r="2849" spans="1:30" x14ac:dyDescent="0.2">
      <c r="A2849">
        <v>17</v>
      </c>
      <c r="B2849" s="6" t="s">
        <v>1246</v>
      </c>
      <c r="C2849" s="6" t="s">
        <v>22</v>
      </c>
      <c r="D2849" s="6" t="s">
        <v>23</v>
      </c>
      <c r="E2849" s="6" t="s">
        <v>2767</v>
      </c>
      <c r="F2849" s="6" t="s">
        <v>2773</v>
      </c>
      <c r="G2849" s="6">
        <v>63</v>
      </c>
      <c r="H2849" s="6">
        <v>69</v>
      </c>
      <c r="I2849" s="7">
        <v>42475</v>
      </c>
      <c r="J2849" s="7">
        <v>42486</v>
      </c>
      <c r="K2849" s="7" t="s">
        <v>2536</v>
      </c>
      <c r="L2849" s="17">
        <f t="shared" si="484"/>
        <v>250.79</v>
      </c>
      <c r="M2849" s="20">
        <f t="shared" si="485"/>
        <v>0.9497587623110969</v>
      </c>
      <c r="N2849" s="6">
        <v>11</v>
      </c>
      <c r="O2849" s="6">
        <v>2400000</v>
      </c>
      <c r="P2849" s="6">
        <v>2850000</v>
      </c>
      <c r="Q2849" s="6">
        <f t="shared" si="486"/>
        <v>450000</v>
      </c>
      <c r="R2849" s="8">
        <f t="shared" si="487"/>
        <v>0.1875</v>
      </c>
      <c r="S2849" s="6">
        <v>66883</v>
      </c>
      <c r="T2849" s="9">
        <f t="shared" si="488"/>
        <v>39156.873015873018</v>
      </c>
      <c r="U2849" s="6">
        <v>46300</v>
      </c>
      <c r="V2849" s="9">
        <f t="shared" si="489"/>
        <v>7143.1269841269823</v>
      </c>
      <c r="W2849" s="8">
        <f t="shared" si="490"/>
        <v>0.18242332530565894</v>
      </c>
      <c r="X2849" s="22">
        <f t="shared" si="491"/>
        <v>37189.583251528347</v>
      </c>
      <c r="Y2849" s="22">
        <f t="shared" si="492"/>
        <v>43973.830695003788</v>
      </c>
      <c r="Z2849" s="22">
        <f t="shared" si="494"/>
        <v>2770351.3337852387</v>
      </c>
      <c r="AA2849" s="6"/>
      <c r="AB2849" s="6">
        <v>1965</v>
      </c>
      <c r="AC2849" s="6">
        <f t="shared" si="493"/>
        <v>51</v>
      </c>
      <c r="AD2849" s="6" t="s">
        <v>315</v>
      </c>
    </row>
    <row r="2850" spans="1:30" x14ac:dyDescent="0.2">
      <c r="A2850">
        <v>17</v>
      </c>
      <c r="B2850" s="6" t="s">
        <v>1584</v>
      </c>
      <c r="C2850" s="6" t="s">
        <v>22</v>
      </c>
      <c r="D2850" s="6" t="s">
        <v>23</v>
      </c>
      <c r="E2850" s="6" t="s">
        <v>2767</v>
      </c>
      <c r="F2850" s="6" t="s">
        <v>2773</v>
      </c>
      <c r="G2850" s="6">
        <v>72</v>
      </c>
      <c r="H2850" s="6"/>
      <c r="I2850" s="7">
        <v>42475</v>
      </c>
      <c r="J2850" s="7">
        <v>42486</v>
      </c>
      <c r="K2850" s="7" t="s">
        <v>2536</v>
      </c>
      <c r="L2850" s="17">
        <f t="shared" si="484"/>
        <v>250.79</v>
      </c>
      <c r="M2850" s="20">
        <f t="shared" si="485"/>
        <v>0.9497587623110969</v>
      </c>
      <c r="N2850" s="6">
        <v>11</v>
      </c>
      <c r="O2850" s="6">
        <v>3600000</v>
      </c>
      <c r="P2850" s="6">
        <v>4100000</v>
      </c>
      <c r="Q2850" s="6">
        <f t="shared" si="486"/>
        <v>500000</v>
      </c>
      <c r="R2850" s="8">
        <f t="shared" si="487"/>
        <v>0.1388888888888889</v>
      </c>
      <c r="S2850" s="6">
        <v>218318</v>
      </c>
      <c r="T2850" s="9">
        <f t="shared" si="488"/>
        <v>53032.194444444445</v>
      </c>
      <c r="U2850" s="6">
        <v>59977</v>
      </c>
      <c r="V2850" s="9">
        <f t="shared" si="489"/>
        <v>6944.8055555555547</v>
      </c>
      <c r="W2850" s="8">
        <f t="shared" si="490"/>
        <v>0.13095451976498551</v>
      </c>
      <c r="X2850" s="22">
        <f t="shared" si="491"/>
        <v>50367.791358196984</v>
      </c>
      <c r="Y2850" s="22">
        <f t="shared" si="492"/>
        <v>56963.681287132662</v>
      </c>
      <c r="Z2850" s="22">
        <f t="shared" si="494"/>
        <v>4101385.0526735517</v>
      </c>
      <c r="AA2850" s="10">
        <v>3565</v>
      </c>
      <c r="AB2850" s="6">
        <v>1958</v>
      </c>
      <c r="AC2850" s="6">
        <f t="shared" si="493"/>
        <v>58</v>
      </c>
      <c r="AD2850" s="6" t="s">
        <v>371</v>
      </c>
    </row>
    <row r="2851" spans="1:30" x14ac:dyDescent="0.2">
      <c r="A2851">
        <v>17</v>
      </c>
      <c r="B2851" s="6" t="s">
        <v>1780</v>
      </c>
      <c r="C2851" s="6" t="s">
        <v>22</v>
      </c>
      <c r="D2851" s="6" t="s">
        <v>23</v>
      </c>
      <c r="E2851" s="6" t="s">
        <v>2767</v>
      </c>
      <c r="F2851" s="6" t="s">
        <v>2773</v>
      </c>
      <c r="G2851" s="6">
        <v>78</v>
      </c>
      <c r="H2851" s="6">
        <v>98</v>
      </c>
      <c r="I2851" s="7">
        <v>42476</v>
      </c>
      <c r="J2851" s="7">
        <v>42487</v>
      </c>
      <c r="K2851" s="7" t="s">
        <v>2536</v>
      </c>
      <c r="L2851" s="17">
        <f t="shared" si="484"/>
        <v>250.79</v>
      </c>
      <c r="M2851" s="20">
        <f t="shared" si="485"/>
        <v>0.9497587623110969</v>
      </c>
      <c r="N2851" s="6">
        <v>11</v>
      </c>
      <c r="O2851" s="6">
        <v>2550000</v>
      </c>
      <c r="P2851" s="6">
        <v>2700000</v>
      </c>
      <c r="Q2851" s="6">
        <f t="shared" si="486"/>
        <v>150000</v>
      </c>
      <c r="R2851" s="8">
        <f t="shared" si="487"/>
        <v>5.8823529411764705E-2</v>
      </c>
      <c r="S2851" s="6">
        <v>280000</v>
      </c>
      <c r="T2851" s="9">
        <f t="shared" si="488"/>
        <v>36282.051282051281</v>
      </c>
      <c r="U2851" s="6">
        <v>38205</v>
      </c>
      <c r="V2851" s="9">
        <f t="shared" si="489"/>
        <v>1922.9487179487187</v>
      </c>
      <c r="W2851" s="8">
        <f t="shared" si="490"/>
        <v>5.3000000000000019E-2</v>
      </c>
      <c r="X2851" s="22">
        <f t="shared" si="491"/>
        <v>34459.196119748769</v>
      </c>
      <c r="Y2851" s="22">
        <f t="shared" si="492"/>
        <v>36285.533514095456</v>
      </c>
      <c r="Z2851" s="22">
        <f t="shared" si="494"/>
        <v>2830271.6140994458</v>
      </c>
      <c r="AA2851" s="10">
        <v>35787</v>
      </c>
      <c r="AB2851" s="6">
        <v>1959</v>
      </c>
      <c r="AC2851" s="6">
        <f t="shared" si="493"/>
        <v>57</v>
      </c>
      <c r="AD2851" s="6" t="s">
        <v>315</v>
      </c>
    </row>
    <row r="2852" spans="1:30" x14ac:dyDescent="0.2">
      <c r="A2852">
        <v>18</v>
      </c>
      <c r="B2852" s="6" t="s">
        <v>296</v>
      </c>
      <c r="C2852" s="6" t="s">
        <v>22</v>
      </c>
      <c r="D2852" s="6" t="s">
        <v>23</v>
      </c>
      <c r="E2852" s="6" t="s">
        <v>2767</v>
      </c>
      <c r="F2852" s="6" t="s">
        <v>2773</v>
      </c>
      <c r="G2852" s="6">
        <v>36</v>
      </c>
      <c r="H2852" s="6">
        <v>52</v>
      </c>
      <c r="I2852" s="7">
        <v>42483</v>
      </c>
      <c r="J2852" s="7">
        <v>42494</v>
      </c>
      <c r="K2852" s="7" t="s">
        <v>2537</v>
      </c>
      <c r="L2852" s="17">
        <f t="shared" si="484"/>
        <v>256.52</v>
      </c>
      <c r="M2852" s="20">
        <f t="shared" si="485"/>
        <v>0.92854358334632781</v>
      </c>
      <c r="N2852" s="6">
        <v>11</v>
      </c>
      <c r="O2852" s="6">
        <v>1800000</v>
      </c>
      <c r="P2852" s="6">
        <v>1950000</v>
      </c>
      <c r="Q2852" s="6">
        <f t="shared" si="486"/>
        <v>150000</v>
      </c>
      <c r="R2852" s="8">
        <f t="shared" si="487"/>
        <v>8.3333333333333329E-2</v>
      </c>
      <c r="S2852" s="6">
        <v>214000</v>
      </c>
      <c r="T2852" s="9">
        <f t="shared" si="488"/>
        <v>55944.444444444445</v>
      </c>
      <c r="U2852" s="6">
        <v>60111</v>
      </c>
      <c r="V2852" s="9">
        <f t="shared" si="489"/>
        <v>4166.5555555555547</v>
      </c>
      <c r="W2852" s="8">
        <f t="shared" si="490"/>
        <v>7.4476663356504449E-2</v>
      </c>
      <c r="X2852" s="22">
        <f t="shared" si="491"/>
        <v>51946.854912764007</v>
      </c>
      <c r="Y2852" s="22">
        <f t="shared" si="492"/>
        <v>55815.683338531111</v>
      </c>
      <c r="Z2852" s="22">
        <f t="shared" si="494"/>
        <v>2009364.60018712</v>
      </c>
      <c r="AA2852" s="10">
        <v>35787</v>
      </c>
      <c r="AB2852" s="6">
        <v>1959</v>
      </c>
      <c r="AC2852" s="6">
        <f t="shared" si="493"/>
        <v>57</v>
      </c>
      <c r="AD2852" s="6" t="s">
        <v>297</v>
      </c>
    </row>
    <row r="2853" spans="1:30" x14ac:dyDescent="0.2">
      <c r="A2853">
        <v>18</v>
      </c>
      <c r="B2853" s="6" t="s">
        <v>749</v>
      </c>
      <c r="C2853" s="6" t="s">
        <v>22</v>
      </c>
      <c r="D2853" s="6" t="s">
        <v>23</v>
      </c>
      <c r="E2853" s="6" t="s">
        <v>2767</v>
      </c>
      <c r="F2853" s="6" t="s">
        <v>2773</v>
      </c>
      <c r="G2853" s="6">
        <v>65</v>
      </c>
      <c r="H2853" s="6">
        <v>72</v>
      </c>
      <c r="I2853" s="7">
        <v>42485</v>
      </c>
      <c r="J2853" s="7">
        <v>42496</v>
      </c>
      <c r="K2853" s="7" t="s">
        <v>2537</v>
      </c>
      <c r="L2853" s="17">
        <f t="shared" si="484"/>
        <v>256.52</v>
      </c>
      <c r="M2853" s="20">
        <f t="shared" si="485"/>
        <v>0.92854358334632781</v>
      </c>
      <c r="N2853" s="6">
        <v>11</v>
      </c>
      <c r="O2853" s="6">
        <v>3100000</v>
      </c>
      <c r="P2853" s="6">
        <v>3100000</v>
      </c>
      <c r="Q2853" s="6">
        <f t="shared" si="486"/>
        <v>0</v>
      </c>
      <c r="R2853" s="8">
        <f t="shared" si="487"/>
        <v>0</v>
      </c>
      <c r="S2853" s="6">
        <v>147071</v>
      </c>
      <c r="T2853" s="9">
        <f t="shared" si="488"/>
        <v>49954.938461538462</v>
      </c>
      <c r="U2853" s="6">
        <v>49955</v>
      </c>
      <c r="V2853" s="9">
        <f t="shared" si="489"/>
        <v>6.1538461537566036E-2</v>
      </c>
      <c r="W2853" s="8">
        <f t="shared" si="490"/>
        <v>1.2318794384051943E-6</v>
      </c>
      <c r="X2853" s="22">
        <f t="shared" si="491"/>
        <v>46385.337564922214</v>
      </c>
      <c r="Y2853" s="22">
        <f t="shared" si="492"/>
        <v>46385.394706065803</v>
      </c>
      <c r="Z2853" s="22">
        <f t="shared" si="494"/>
        <v>3015050.6558942772</v>
      </c>
      <c r="AA2853" s="10">
        <v>16920</v>
      </c>
      <c r="AB2853" s="6">
        <v>1964</v>
      </c>
      <c r="AC2853" s="6">
        <f t="shared" si="493"/>
        <v>52</v>
      </c>
      <c r="AD2853" s="6" t="s">
        <v>108</v>
      </c>
    </row>
    <row r="2854" spans="1:30" x14ac:dyDescent="0.2">
      <c r="A2854">
        <v>19</v>
      </c>
      <c r="B2854" s="6" t="s">
        <v>1516</v>
      </c>
      <c r="C2854" s="6" t="s">
        <v>22</v>
      </c>
      <c r="D2854" s="6" t="s">
        <v>23</v>
      </c>
      <c r="E2854" s="6" t="s">
        <v>2767</v>
      </c>
      <c r="F2854" s="6" t="s">
        <v>2773</v>
      </c>
      <c r="G2854" s="6">
        <v>70</v>
      </c>
      <c r="H2854" s="6">
        <v>77</v>
      </c>
      <c r="I2854" s="7">
        <v>42489</v>
      </c>
      <c r="J2854" s="7">
        <v>42500</v>
      </c>
      <c r="K2854" s="7" t="s">
        <v>2537</v>
      </c>
      <c r="L2854" s="17">
        <f t="shared" si="484"/>
        <v>256.52</v>
      </c>
      <c r="M2854" s="20">
        <f t="shared" si="485"/>
        <v>0.92854358334632781</v>
      </c>
      <c r="N2854" s="6">
        <v>11</v>
      </c>
      <c r="O2854" s="6">
        <v>2600000</v>
      </c>
      <c r="P2854" s="6">
        <v>2720000</v>
      </c>
      <c r="Q2854" s="6">
        <f t="shared" si="486"/>
        <v>120000</v>
      </c>
      <c r="R2854" s="8">
        <f t="shared" si="487"/>
        <v>4.6153846153846156E-2</v>
      </c>
      <c r="S2854" s="6">
        <v>24494</v>
      </c>
      <c r="T2854" s="9">
        <f t="shared" si="488"/>
        <v>37492.771428571432</v>
      </c>
      <c r="U2854" s="6">
        <v>39207</v>
      </c>
      <c r="V2854" s="9">
        <f t="shared" si="489"/>
        <v>1714.2285714285681</v>
      </c>
      <c r="W2854" s="8">
        <f t="shared" si="490"/>
        <v>4.5721575282702022E-2</v>
      </c>
      <c r="X2854" s="22">
        <f t="shared" si="491"/>
        <v>34813.672331870534</v>
      </c>
      <c r="Y2854" s="22">
        <f t="shared" si="492"/>
        <v>36405.408272259476</v>
      </c>
      <c r="Z2854" s="22">
        <f t="shared" si="494"/>
        <v>2548378.5790581633</v>
      </c>
      <c r="AA2854" s="10">
        <v>32628</v>
      </c>
      <c r="AB2854" s="6">
        <v>1989</v>
      </c>
      <c r="AC2854" s="6">
        <f t="shared" si="493"/>
        <v>27</v>
      </c>
      <c r="AD2854" s="6" t="s">
        <v>181</v>
      </c>
    </row>
    <row r="2855" spans="1:30" x14ac:dyDescent="0.2">
      <c r="A2855">
        <v>19</v>
      </c>
      <c r="B2855" s="6" t="s">
        <v>830</v>
      </c>
      <c r="C2855" s="6" t="s">
        <v>22</v>
      </c>
      <c r="D2855" s="6" t="s">
        <v>23</v>
      </c>
      <c r="E2855" s="6" t="s">
        <v>2767</v>
      </c>
      <c r="F2855" s="6" t="s">
        <v>2773</v>
      </c>
      <c r="G2855" s="6">
        <v>52</v>
      </c>
      <c r="H2855" s="6">
        <v>58</v>
      </c>
      <c r="I2855" s="7">
        <v>42489</v>
      </c>
      <c r="J2855" s="7">
        <v>42500</v>
      </c>
      <c r="K2855" s="7" t="s">
        <v>2537</v>
      </c>
      <c r="L2855" s="17">
        <f t="shared" si="484"/>
        <v>256.52</v>
      </c>
      <c r="M2855" s="20">
        <f t="shared" si="485"/>
        <v>0.92854358334632781</v>
      </c>
      <c r="N2855" s="6">
        <v>11</v>
      </c>
      <c r="O2855" s="6">
        <v>2400000</v>
      </c>
      <c r="P2855" s="6">
        <v>2750000</v>
      </c>
      <c r="Q2855" s="6">
        <f t="shared" si="486"/>
        <v>350000</v>
      </c>
      <c r="R2855" s="8">
        <f t="shared" si="487"/>
        <v>0.14583333333333334</v>
      </c>
      <c r="S2855" s="6">
        <v>14414</v>
      </c>
      <c r="T2855" s="9">
        <f t="shared" si="488"/>
        <v>46431.038461538461</v>
      </c>
      <c r="U2855" s="6">
        <v>53162</v>
      </c>
      <c r="V2855" s="9">
        <f t="shared" si="489"/>
        <v>6730.961538461539</v>
      </c>
      <c r="W2855" s="8">
        <f t="shared" si="490"/>
        <v>0.14496685324057931</v>
      </c>
      <c r="X2855" s="22">
        <f t="shared" si="491"/>
        <v>43113.242831568088</v>
      </c>
      <c r="Y2855" s="22">
        <f t="shared" si="492"/>
        <v>49363.233977857482</v>
      </c>
      <c r="Z2855" s="22">
        <f t="shared" si="494"/>
        <v>2566888.1668485892</v>
      </c>
      <c r="AA2855" s="10">
        <v>22824</v>
      </c>
      <c r="AB2855" s="6">
        <v>1964</v>
      </c>
      <c r="AC2855" s="6">
        <f t="shared" si="493"/>
        <v>52</v>
      </c>
      <c r="AD2855" s="6" t="s">
        <v>37</v>
      </c>
    </row>
    <row r="2856" spans="1:30" x14ac:dyDescent="0.2">
      <c r="A2856">
        <v>19</v>
      </c>
      <c r="B2856" s="6" t="s">
        <v>1711</v>
      </c>
      <c r="C2856" s="6" t="s">
        <v>22</v>
      </c>
      <c r="D2856" s="6" t="s">
        <v>23</v>
      </c>
      <c r="E2856" s="6" t="s">
        <v>2767</v>
      </c>
      <c r="F2856" s="6" t="s">
        <v>2773</v>
      </c>
      <c r="G2856" s="6">
        <v>76</v>
      </c>
      <c r="H2856" s="6">
        <v>84</v>
      </c>
      <c r="I2856" s="7">
        <v>42489</v>
      </c>
      <c r="J2856" s="7">
        <v>42500</v>
      </c>
      <c r="K2856" s="7" t="s">
        <v>2537</v>
      </c>
      <c r="L2856" s="17">
        <f t="shared" si="484"/>
        <v>256.52</v>
      </c>
      <c r="M2856" s="20">
        <f t="shared" si="485"/>
        <v>0.92854358334632781</v>
      </c>
      <c r="N2856" s="6">
        <v>11</v>
      </c>
      <c r="O2856" s="6">
        <v>4250000</v>
      </c>
      <c r="P2856" s="6">
        <v>4600000</v>
      </c>
      <c r="Q2856" s="6">
        <f t="shared" si="486"/>
        <v>350000</v>
      </c>
      <c r="R2856" s="8">
        <f t="shared" si="487"/>
        <v>8.2352941176470587E-2</v>
      </c>
      <c r="S2856" s="6">
        <v>259188</v>
      </c>
      <c r="T2856" s="9">
        <f t="shared" si="488"/>
        <v>59331.42105263158</v>
      </c>
      <c r="U2856" s="6">
        <v>63937</v>
      </c>
      <c r="V2856" s="9">
        <f t="shared" si="489"/>
        <v>4605.5789473684199</v>
      </c>
      <c r="W2856" s="8">
        <f t="shared" si="490"/>
        <v>7.7624618889254537E-2</v>
      </c>
      <c r="X2856" s="22">
        <f t="shared" si="491"/>
        <v>55091.810309240282</v>
      </c>
      <c r="Y2856" s="22">
        <f t="shared" si="492"/>
        <v>59368.29108841416</v>
      </c>
      <c r="Z2856" s="22">
        <f t="shared" si="494"/>
        <v>4511990.122719476</v>
      </c>
      <c r="AA2856" s="10">
        <v>6377</v>
      </c>
      <c r="AB2856" s="6">
        <v>1956</v>
      </c>
      <c r="AC2856" s="6">
        <f t="shared" si="493"/>
        <v>60</v>
      </c>
      <c r="AD2856" s="6" t="s">
        <v>371</v>
      </c>
    </row>
    <row r="2857" spans="1:30" x14ac:dyDescent="0.2">
      <c r="A2857">
        <v>19</v>
      </c>
      <c r="B2857" s="6" t="s">
        <v>404</v>
      </c>
      <c r="C2857" s="6" t="s">
        <v>22</v>
      </c>
      <c r="D2857" s="6" t="s">
        <v>23</v>
      </c>
      <c r="E2857" s="6" t="s">
        <v>2767</v>
      </c>
      <c r="F2857" s="6" t="s">
        <v>2773</v>
      </c>
      <c r="G2857" s="6">
        <v>55</v>
      </c>
      <c r="H2857" s="6">
        <v>66</v>
      </c>
      <c r="I2857" s="7">
        <v>42490</v>
      </c>
      <c r="J2857" s="7">
        <v>42501</v>
      </c>
      <c r="K2857" s="7" t="s">
        <v>2537</v>
      </c>
      <c r="L2857" s="17">
        <f t="shared" si="484"/>
        <v>256.52</v>
      </c>
      <c r="M2857" s="20">
        <f t="shared" si="485"/>
        <v>0.92854358334632781</v>
      </c>
      <c r="N2857" s="6">
        <v>11</v>
      </c>
      <c r="O2857" s="6">
        <v>2700000</v>
      </c>
      <c r="P2857" s="6">
        <v>3100000</v>
      </c>
      <c r="Q2857" s="6">
        <f t="shared" si="486"/>
        <v>400000</v>
      </c>
      <c r="R2857" s="8">
        <f t="shared" si="487"/>
        <v>0.14814814814814814</v>
      </c>
      <c r="S2857" s="6"/>
      <c r="T2857" s="9">
        <f t="shared" si="488"/>
        <v>49090.909090909088</v>
      </c>
      <c r="U2857" s="6">
        <v>56364</v>
      </c>
      <c r="V2857" s="9">
        <f t="shared" si="489"/>
        <v>7273.0909090909117</v>
      </c>
      <c r="W2857" s="8">
        <f t="shared" si="490"/>
        <v>0.14815555555555562</v>
      </c>
      <c r="X2857" s="22">
        <f t="shared" si="491"/>
        <v>45583.048637001542</v>
      </c>
      <c r="Y2857" s="22">
        <f t="shared" si="492"/>
        <v>52336.430531732418</v>
      </c>
      <c r="Z2857" s="22">
        <f t="shared" si="494"/>
        <v>2878503.6792452829</v>
      </c>
      <c r="AA2857" s="10">
        <v>7987</v>
      </c>
      <c r="AB2857" s="6">
        <v>2012</v>
      </c>
      <c r="AC2857" s="6">
        <f t="shared" si="493"/>
        <v>4</v>
      </c>
      <c r="AD2857" s="6" t="s">
        <v>200</v>
      </c>
    </row>
    <row r="2858" spans="1:30" x14ac:dyDescent="0.2">
      <c r="A2858">
        <v>19</v>
      </c>
      <c r="B2858" s="6" t="s">
        <v>1542</v>
      </c>
      <c r="C2858" s="6" t="s">
        <v>22</v>
      </c>
      <c r="D2858" s="6" t="s">
        <v>23</v>
      </c>
      <c r="E2858" s="6" t="s">
        <v>2767</v>
      </c>
      <c r="F2858" s="6" t="s">
        <v>2773</v>
      </c>
      <c r="G2858" s="6">
        <v>91</v>
      </c>
      <c r="H2858" s="6">
        <v>102</v>
      </c>
      <c r="I2858" s="7">
        <v>42490</v>
      </c>
      <c r="J2858" s="7">
        <v>42501</v>
      </c>
      <c r="K2858" s="7" t="s">
        <v>2537</v>
      </c>
      <c r="L2858" s="17">
        <f t="shared" si="484"/>
        <v>256.52</v>
      </c>
      <c r="M2858" s="20">
        <f t="shared" si="485"/>
        <v>0.92854358334632781</v>
      </c>
      <c r="N2858" s="6">
        <v>11</v>
      </c>
      <c r="O2858" s="6">
        <v>4200000</v>
      </c>
      <c r="P2858" s="6">
        <v>4750000</v>
      </c>
      <c r="Q2858" s="6">
        <f t="shared" si="486"/>
        <v>550000</v>
      </c>
      <c r="R2858" s="8">
        <f t="shared" si="487"/>
        <v>0.13095238095238096</v>
      </c>
      <c r="S2858" s="6">
        <v>14454</v>
      </c>
      <c r="T2858" s="9">
        <f t="shared" si="488"/>
        <v>46312.681318681316</v>
      </c>
      <c r="U2858" s="6">
        <v>52357</v>
      </c>
      <c r="V2858" s="9">
        <f t="shared" si="489"/>
        <v>6044.318681318684</v>
      </c>
      <c r="W2858" s="8">
        <f t="shared" si="490"/>
        <v>0.130511093489216</v>
      </c>
      <c r="X2858" s="22">
        <f t="shared" si="491"/>
        <v>43003.343066024885</v>
      </c>
      <c r="Y2858" s="22">
        <f t="shared" si="492"/>
        <v>48615.756393263684</v>
      </c>
      <c r="Z2858" s="22">
        <f t="shared" si="494"/>
        <v>4424033.8317869948</v>
      </c>
      <c r="AA2858" s="10">
        <v>12807</v>
      </c>
      <c r="AB2858" s="6">
        <v>1973</v>
      </c>
      <c r="AC2858" s="6">
        <f t="shared" si="493"/>
        <v>43</v>
      </c>
      <c r="AD2858" s="6" t="s">
        <v>52</v>
      </c>
    </row>
    <row r="2859" spans="1:30" x14ac:dyDescent="0.2">
      <c r="A2859">
        <v>19</v>
      </c>
      <c r="B2859" s="6" t="s">
        <v>1280</v>
      </c>
      <c r="C2859" s="6" t="s">
        <v>22</v>
      </c>
      <c r="D2859" s="6" t="s">
        <v>23</v>
      </c>
      <c r="E2859" s="6" t="s">
        <v>2767</v>
      </c>
      <c r="F2859" s="6" t="s">
        <v>2773</v>
      </c>
      <c r="G2859" s="6">
        <v>64</v>
      </c>
      <c r="H2859" s="6">
        <v>70</v>
      </c>
      <c r="I2859" s="7">
        <v>42490</v>
      </c>
      <c r="J2859" s="7">
        <v>42501</v>
      </c>
      <c r="K2859" s="7" t="s">
        <v>2537</v>
      </c>
      <c r="L2859" s="17">
        <f t="shared" si="484"/>
        <v>256.52</v>
      </c>
      <c r="M2859" s="20">
        <f t="shared" si="485"/>
        <v>0.92854358334632781</v>
      </c>
      <c r="N2859" s="6">
        <v>11</v>
      </c>
      <c r="O2859" s="6">
        <v>2450000</v>
      </c>
      <c r="P2859" s="6">
        <v>2785000</v>
      </c>
      <c r="Q2859" s="6">
        <f t="shared" si="486"/>
        <v>335000</v>
      </c>
      <c r="R2859" s="8">
        <f t="shared" si="487"/>
        <v>0.13673469387755102</v>
      </c>
      <c r="S2859" s="6">
        <v>26910</v>
      </c>
      <c r="T2859" s="9">
        <f t="shared" si="488"/>
        <v>38701.71875</v>
      </c>
      <c r="U2859" s="6">
        <v>43936</v>
      </c>
      <c r="V2859" s="9">
        <f t="shared" si="489"/>
        <v>5234.28125</v>
      </c>
      <c r="W2859" s="8">
        <f t="shared" si="490"/>
        <v>0.13524673888029842</v>
      </c>
      <c r="X2859" s="22">
        <f t="shared" si="491"/>
        <v>35936.232609786763</v>
      </c>
      <c r="Y2859" s="22">
        <f t="shared" si="492"/>
        <v>40796.49087790426</v>
      </c>
      <c r="Z2859" s="22">
        <f t="shared" si="494"/>
        <v>2610975.4161858726</v>
      </c>
      <c r="AA2859" s="10">
        <v>34431</v>
      </c>
      <c r="AB2859" s="6">
        <v>1963</v>
      </c>
      <c r="AC2859" s="6">
        <f t="shared" si="493"/>
        <v>53</v>
      </c>
      <c r="AD2859" s="6" t="s">
        <v>37</v>
      </c>
    </row>
    <row r="2860" spans="1:30" x14ac:dyDescent="0.2">
      <c r="A2860">
        <v>19</v>
      </c>
      <c r="B2860" s="6" t="s">
        <v>2324</v>
      </c>
      <c r="C2860" s="6" t="s">
        <v>22</v>
      </c>
      <c r="D2860" s="6" t="s">
        <v>23</v>
      </c>
      <c r="E2860" s="6" t="s">
        <v>2767</v>
      </c>
      <c r="F2860" s="6" t="s">
        <v>2773</v>
      </c>
      <c r="G2860" s="6">
        <v>114</v>
      </c>
      <c r="H2860" s="6">
        <v>140</v>
      </c>
      <c r="I2860" s="7">
        <v>42490</v>
      </c>
      <c r="J2860" s="7">
        <v>42501</v>
      </c>
      <c r="K2860" s="7" t="s">
        <v>2537</v>
      </c>
      <c r="L2860" s="17">
        <f t="shared" si="484"/>
        <v>256.52</v>
      </c>
      <c r="M2860" s="20">
        <f t="shared" si="485"/>
        <v>0.92854358334632781</v>
      </c>
      <c r="N2860" s="6">
        <v>11</v>
      </c>
      <c r="O2860" s="6">
        <v>6490000</v>
      </c>
      <c r="P2860" s="6">
        <v>7600000</v>
      </c>
      <c r="Q2860" s="6">
        <f t="shared" si="486"/>
        <v>1110000</v>
      </c>
      <c r="R2860" s="8">
        <f t="shared" si="487"/>
        <v>0.17103235747303544</v>
      </c>
      <c r="S2860" s="6"/>
      <c r="T2860" s="9">
        <f t="shared" si="488"/>
        <v>56929.824561403511</v>
      </c>
      <c r="U2860" s="6">
        <v>66667</v>
      </c>
      <c r="V2860" s="9">
        <f t="shared" si="489"/>
        <v>9737.1754385964887</v>
      </c>
      <c r="W2860" s="8">
        <f t="shared" si="490"/>
        <v>0.17103821263482274</v>
      </c>
      <c r="X2860" s="22">
        <f t="shared" si="491"/>
        <v>52861.823297523399</v>
      </c>
      <c r="Y2860" s="22">
        <f t="shared" si="492"/>
        <v>61903.215070949635</v>
      </c>
      <c r="Z2860" s="22">
        <f t="shared" si="494"/>
        <v>7056966.5180882588</v>
      </c>
      <c r="AA2860" s="10">
        <v>1211</v>
      </c>
      <c r="AB2860" s="6">
        <v>1956</v>
      </c>
      <c r="AC2860" s="6">
        <f t="shared" si="493"/>
        <v>60</v>
      </c>
      <c r="AD2860" s="6" t="s">
        <v>94</v>
      </c>
    </row>
    <row r="2861" spans="1:30" x14ac:dyDescent="0.2">
      <c r="A2861">
        <v>19</v>
      </c>
      <c r="B2861" s="6" t="s">
        <v>1821</v>
      </c>
      <c r="C2861" s="6" t="s">
        <v>22</v>
      </c>
      <c r="D2861" s="6" t="s">
        <v>23</v>
      </c>
      <c r="E2861" s="6" t="s">
        <v>2767</v>
      </c>
      <c r="F2861" s="6" t="s">
        <v>2773</v>
      </c>
      <c r="G2861" s="6">
        <v>79</v>
      </c>
      <c r="H2861" s="6">
        <v>85</v>
      </c>
      <c r="I2861" s="7">
        <v>42490</v>
      </c>
      <c r="J2861" s="7">
        <v>42501</v>
      </c>
      <c r="K2861" s="7" t="s">
        <v>2537</v>
      </c>
      <c r="L2861" s="17">
        <f t="shared" si="484"/>
        <v>256.52</v>
      </c>
      <c r="M2861" s="20">
        <f t="shared" si="485"/>
        <v>0.92854358334632781</v>
      </c>
      <c r="N2861" s="6">
        <v>11</v>
      </c>
      <c r="O2861" s="6">
        <v>4900000</v>
      </c>
      <c r="P2861" s="6">
        <v>5350000</v>
      </c>
      <c r="Q2861" s="6">
        <f t="shared" si="486"/>
        <v>450000</v>
      </c>
      <c r="R2861" s="8">
        <f t="shared" si="487"/>
        <v>9.1836734693877556E-2</v>
      </c>
      <c r="S2861" s="6"/>
      <c r="T2861" s="9">
        <f t="shared" si="488"/>
        <v>62025.3164556962</v>
      </c>
      <c r="U2861" s="6">
        <v>67722</v>
      </c>
      <c r="V2861" s="9">
        <f t="shared" si="489"/>
        <v>5696.6835443037999</v>
      </c>
      <c r="W2861" s="8">
        <f t="shared" si="490"/>
        <v>9.1844489795918416E-2</v>
      </c>
      <c r="X2861" s="22">
        <f t="shared" si="491"/>
        <v>57593.209599962101</v>
      </c>
      <c r="Y2861" s="22">
        <f t="shared" si="492"/>
        <v>62882.828551380015</v>
      </c>
      <c r="Z2861" s="22">
        <f t="shared" si="494"/>
        <v>4967743.4555590209</v>
      </c>
      <c r="AA2861" s="10">
        <v>1091</v>
      </c>
      <c r="AB2861" s="6">
        <v>1955</v>
      </c>
      <c r="AC2861" s="6">
        <f t="shared" si="493"/>
        <v>61</v>
      </c>
      <c r="AD2861" s="6" t="s">
        <v>295</v>
      </c>
    </row>
    <row r="2862" spans="1:30" x14ac:dyDescent="0.2">
      <c r="A2862">
        <v>21</v>
      </c>
      <c r="B2862" s="6" t="s">
        <v>950</v>
      </c>
      <c r="C2862" s="6" t="s">
        <v>22</v>
      </c>
      <c r="D2862" s="6" t="s">
        <v>23</v>
      </c>
      <c r="E2862" s="6" t="s">
        <v>2767</v>
      </c>
      <c r="F2862" s="6" t="s">
        <v>2773</v>
      </c>
      <c r="G2862" s="6">
        <v>62</v>
      </c>
      <c r="H2862" s="6">
        <v>68</v>
      </c>
      <c r="I2862" s="7">
        <v>42503</v>
      </c>
      <c r="J2862" s="7">
        <v>42514</v>
      </c>
      <c r="K2862" s="7" t="s">
        <v>2537</v>
      </c>
      <c r="L2862" s="17">
        <f t="shared" si="484"/>
        <v>256.52</v>
      </c>
      <c r="M2862" s="20">
        <f t="shared" si="485"/>
        <v>0.92854358334632781</v>
      </c>
      <c r="N2862" s="6">
        <v>11</v>
      </c>
      <c r="O2862" s="6">
        <v>3480000</v>
      </c>
      <c r="P2862" s="6">
        <v>3700000</v>
      </c>
      <c r="Q2862" s="6">
        <f t="shared" si="486"/>
        <v>220000</v>
      </c>
      <c r="R2862" s="8">
        <f t="shared" si="487"/>
        <v>6.3218390804597707E-2</v>
      </c>
      <c r="S2862" s="6"/>
      <c r="T2862" s="9">
        <f t="shared" si="488"/>
        <v>56129.032258064515</v>
      </c>
      <c r="U2862" s="6">
        <v>59677</v>
      </c>
      <c r="V2862" s="9">
        <f t="shared" si="489"/>
        <v>3547.9677419354848</v>
      </c>
      <c r="W2862" s="8">
        <f t="shared" si="490"/>
        <v>6.3210919540229907E-2</v>
      </c>
      <c r="X2862" s="22">
        <f t="shared" si="491"/>
        <v>52118.252742664852</v>
      </c>
      <c r="Y2862" s="22">
        <f t="shared" si="492"/>
        <v>55412.695423358804</v>
      </c>
      <c r="Z2862" s="22">
        <f t="shared" si="494"/>
        <v>3435587.1162482458</v>
      </c>
      <c r="AA2862" s="6"/>
      <c r="AB2862" s="6">
        <v>2013</v>
      </c>
      <c r="AC2862" s="6">
        <f t="shared" si="493"/>
        <v>3</v>
      </c>
      <c r="AD2862" s="6" t="s">
        <v>173</v>
      </c>
    </row>
    <row r="2863" spans="1:30" x14ac:dyDescent="0.2">
      <c r="A2863">
        <v>21</v>
      </c>
      <c r="B2863" s="6" t="s">
        <v>1157</v>
      </c>
      <c r="C2863" s="6" t="s">
        <v>22</v>
      </c>
      <c r="D2863" s="6" t="s">
        <v>23</v>
      </c>
      <c r="E2863" s="6" t="s">
        <v>2767</v>
      </c>
      <c r="F2863" s="6" t="s">
        <v>2773</v>
      </c>
      <c r="G2863" s="6">
        <v>98</v>
      </c>
      <c r="H2863" s="6">
        <v>111</v>
      </c>
      <c r="I2863" s="7">
        <v>42503</v>
      </c>
      <c r="J2863" s="7">
        <v>42514</v>
      </c>
      <c r="K2863" s="7" t="s">
        <v>2537</v>
      </c>
      <c r="L2863" s="17">
        <f t="shared" si="484"/>
        <v>256.52</v>
      </c>
      <c r="M2863" s="20">
        <f t="shared" si="485"/>
        <v>0.92854358334632781</v>
      </c>
      <c r="N2863" s="6">
        <v>11</v>
      </c>
      <c r="O2863" s="6">
        <v>4750000</v>
      </c>
      <c r="P2863" s="6">
        <v>4850000</v>
      </c>
      <c r="Q2863" s="6">
        <f t="shared" si="486"/>
        <v>100000</v>
      </c>
      <c r="R2863" s="8">
        <f t="shared" si="487"/>
        <v>2.1052631578947368E-2</v>
      </c>
      <c r="S2863" s="6"/>
      <c r="T2863" s="9">
        <f t="shared" si="488"/>
        <v>48469.387755102041</v>
      </c>
      <c r="U2863" s="6">
        <v>49490</v>
      </c>
      <c r="V2863" s="9">
        <f t="shared" si="489"/>
        <v>1020.6122448979586</v>
      </c>
      <c r="W2863" s="8">
        <f t="shared" si="490"/>
        <v>2.1056842105263145E-2</v>
      </c>
      <c r="X2863" s="22">
        <f t="shared" si="491"/>
        <v>45005.938988725073</v>
      </c>
      <c r="Y2863" s="22">
        <f t="shared" si="492"/>
        <v>45953.62193980976</v>
      </c>
      <c r="Z2863" s="22">
        <f t="shared" si="494"/>
        <v>4503454.950101357</v>
      </c>
      <c r="AA2863" s="6">
        <v>24</v>
      </c>
      <c r="AB2863" s="6">
        <v>2013</v>
      </c>
      <c r="AC2863" s="6">
        <f t="shared" si="493"/>
        <v>3</v>
      </c>
      <c r="AD2863" s="6" t="s">
        <v>200</v>
      </c>
    </row>
    <row r="2864" spans="1:30" x14ac:dyDescent="0.2">
      <c r="A2864">
        <v>21</v>
      </c>
      <c r="B2864" s="6" t="s">
        <v>479</v>
      </c>
      <c r="C2864" s="6" t="s">
        <v>22</v>
      </c>
      <c r="D2864" s="6" t="s">
        <v>23</v>
      </c>
      <c r="E2864" s="6" t="s">
        <v>2767</v>
      </c>
      <c r="F2864" s="6" t="s">
        <v>2773</v>
      </c>
      <c r="G2864" s="6">
        <v>43</v>
      </c>
      <c r="H2864" s="6">
        <v>47</v>
      </c>
      <c r="I2864" s="7">
        <v>42503</v>
      </c>
      <c r="J2864" s="7">
        <v>42514</v>
      </c>
      <c r="K2864" s="7" t="s">
        <v>2537</v>
      </c>
      <c r="L2864" s="17">
        <f t="shared" si="484"/>
        <v>256.52</v>
      </c>
      <c r="M2864" s="20">
        <f t="shared" si="485"/>
        <v>0.92854358334632781</v>
      </c>
      <c r="N2864" s="6">
        <v>11</v>
      </c>
      <c r="O2864" s="6">
        <v>2800000</v>
      </c>
      <c r="P2864" s="6">
        <v>2950000</v>
      </c>
      <c r="Q2864" s="6">
        <f t="shared" si="486"/>
        <v>150000</v>
      </c>
      <c r="R2864" s="8">
        <f t="shared" si="487"/>
        <v>5.3571428571428568E-2</v>
      </c>
      <c r="S2864" s="6">
        <v>2493</v>
      </c>
      <c r="T2864" s="9">
        <f t="shared" si="488"/>
        <v>65174.255813953489</v>
      </c>
      <c r="U2864" s="6">
        <v>68663</v>
      </c>
      <c r="V2864" s="9">
        <f t="shared" si="489"/>
        <v>3488.7441860465115</v>
      </c>
      <c r="W2864" s="8">
        <f t="shared" si="490"/>
        <v>5.3529482500045494E-2</v>
      </c>
      <c r="X2864" s="22">
        <f t="shared" si="491"/>
        <v>60517.137035418607</v>
      </c>
      <c r="Y2864" s="22">
        <f t="shared" si="492"/>
        <v>63756.588063308904</v>
      </c>
      <c r="Z2864" s="22">
        <f t="shared" si="494"/>
        <v>2741533.2867222829</v>
      </c>
      <c r="AA2864" s="10">
        <v>8185</v>
      </c>
      <c r="AB2864" s="6">
        <v>2012</v>
      </c>
      <c r="AC2864" s="6">
        <f t="shared" si="493"/>
        <v>4</v>
      </c>
      <c r="AD2864" s="6" t="s">
        <v>52</v>
      </c>
    </row>
    <row r="2865" spans="1:30" x14ac:dyDescent="0.2">
      <c r="A2865">
        <v>21</v>
      </c>
      <c r="B2865" s="6" t="s">
        <v>744</v>
      </c>
      <c r="C2865" s="6" t="s">
        <v>22</v>
      </c>
      <c r="D2865" s="6" t="s">
        <v>23</v>
      </c>
      <c r="E2865" s="6" t="s">
        <v>2767</v>
      </c>
      <c r="F2865" s="6" t="s">
        <v>2773</v>
      </c>
      <c r="G2865" s="6">
        <v>50</v>
      </c>
      <c r="H2865" s="6">
        <v>55</v>
      </c>
      <c r="I2865" s="7">
        <v>42503</v>
      </c>
      <c r="J2865" s="7">
        <v>42514</v>
      </c>
      <c r="K2865" s="7" t="s">
        <v>2537</v>
      </c>
      <c r="L2865" s="17">
        <f t="shared" si="484"/>
        <v>256.52</v>
      </c>
      <c r="M2865" s="20">
        <f t="shared" si="485"/>
        <v>0.92854358334632781</v>
      </c>
      <c r="N2865" s="6">
        <v>11</v>
      </c>
      <c r="O2865" s="6">
        <v>2500000</v>
      </c>
      <c r="P2865" s="6">
        <v>3060000</v>
      </c>
      <c r="Q2865" s="6">
        <f t="shared" si="486"/>
        <v>560000</v>
      </c>
      <c r="R2865" s="8">
        <f t="shared" si="487"/>
        <v>0.224</v>
      </c>
      <c r="S2865" s="6">
        <v>5508</v>
      </c>
      <c r="T2865" s="9">
        <f t="shared" si="488"/>
        <v>50110.16</v>
      </c>
      <c r="U2865" s="6">
        <v>61310</v>
      </c>
      <c r="V2865" s="9">
        <f t="shared" si="489"/>
        <v>11199.839999999997</v>
      </c>
      <c r="W2865" s="8">
        <f t="shared" si="490"/>
        <v>0.22350437516064597</v>
      </c>
      <c r="X2865" s="22">
        <f t="shared" si="491"/>
        <v>46529.467528457826</v>
      </c>
      <c r="Y2865" s="22">
        <f t="shared" si="492"/>
        <v>56929.007094963359</v>
      </c>
      <c r="Z2865" s="22">
        <f t="shared" si="494"/>
        <v>2846450.354748168</v>
      </c>
      <c r="AA2865" s="10">
        <v>4143</v>
      </c>
      <c r="AB2865" s="6">
        <v>1992</v>
      </c>
      <c r="AC2865" s="6">
        <f t="shared" si="493"/>
        <v>24</v>
      </c>
      <c r="AD2865" s="6" t="s">
        <v>173</v>
      </c>
    </row>
    <row r="2866" spans="1:30" x14ac:dyDescent="0.2">
      <c r="A2866">
        <v>21</v>
      </c>
      <c r="B2866" s="6" t="s">
        <v>831</v>
      </c>
      <c r="C2866" s="6" t="s">
        <v>22</v>
      </c>
      <c r="D2866" s="6" t="s">
        <v>23</v>
      </c>
      <c r="E2866" s="6" t="s">
        <v>2767</v>
      </c>
      <c r="F2866" s="6" t="s">
        <v>2773</v>
      </c>
      <c r="G2866" s="6">
        <v>52</v>
      </c>
      <c r="H2866" s="6">
        <v>60</v>
      </c>
      <c r="I2866" s="7">
        <v>42503</v>
      </c>
      <c r="J2866" s="7">
        <v>42514</v>
      </c>
      <c r="K2866" s="7" t="s">
        <v>2537</v>
      </c>
      <c r="L2866" s="17">
        <f t="shared" si="484"/>
        <v>256.52</v>
      </c>
      <c r="M2866" s="20">
        <f t="shared" si="485"/>
        <v>0.92854358334632781</v>
      </c>
      <c r="N2866" s="6">
        <v>11</v>
      </c>
      <c r="O2866" s="6">
        <v>2300000</v>
      </c>
      <c r="P2866" s="6">
        <v>2725000</v>
      </c>
      <c r="Q2866" s="6">
        <f t="shared" si="486"/>
        <v>425000</v>
      </c>
      <c r="R2866" s="8">
        <f t="shared" si="487"/>
        <v>0.18478260869565216</v>
      </c>
      <c r="S2866" s="6"/>
      <c r="T2866" s="9">
        <f t="shared" si="488"/>
        <v>44230.769230769234</v>
      </c>
      <c r="U2866" s="6">
        <v>52404</v>
      </c>
      <c r="V2866" s="9">
        <f t="shared" si="489"/>
        <v>8173.2307692307659</v>
      </c>
      <c r="W2866" s="8">
        <f t="shared" si="490"/>
        <v>0.18478608695652166</v>
      </c>
      <c r="X2866" s="22">
        <f t="shared" si="491"/>
        <v>41070.196955702966</v>
      </c>
      <c r="Y2866" s="22">
        <f t="shared" si="492"/>
        <v>48659.39794168096</v>
      </c>
      <c r="Z2866" s="22">
        <f t="shared" si="494"/>
        <v>2530288.6929674097</v>
      </c>
      <c r="AA2866" s="10">
        <v>39821</v>
      </c>
      <c r="AB2866" s="6">
        <v>1989</v>
      </c>
      <c r="AC2866" s="6">
        <f t="shared" si="493"/>
        <v>27</v>
      </c>
      <c r="AD2866" s="6" t="s">
        <v>94</v>
      </c>
    </row>
    <row r="2867" spans="1:30" x14ac:dyDescent="0.2">
      <c r="A2867">
        <v>21</v>
      </c>
      <c r="B2867" s="6" t="s">
        <v>2045</v>
      </c>
      <c r="C2867" s="6" t="s">
        <v>22</v>
      </c>
      <c r="D2867" s="6" t="s">
        <v>23</v>
      </c>
      <c r="E2867" s="6" t="s">
        <v>2767</v>
      </c>
      <c r="F2867" s="6" t="s">
        <v>2773</v>
      </c>
      <c r="G2867" s="6">
        <v>90</v>
      </c>
      <c r="H2867" s="6">
        <v>104</v>
      </c>
      <c r="I2867" s="7">
        <v>42503</v>
      </c>
      <c r="J2867" s="7">
        <v>42514</v>
      </c>
      <c r="K2867" s="7" t="s">
        <v>2537</v>
      </c>
      <c r="L2867" s="17">
        <f t="shared" si="484"/>
        <v>256.52</v>
      </c>
      <c r="M2867" s="20">
        <f t="shared" si="485"/>
        <v>0.92854358334632781</v>
      </c>
      <c r="N2867" s="6">
        <v>11</v>
      </c>
      <c r="O2867" s="6">
        <v>4800000</v>
      </c>
      <c r="P2867" s="6">
        <v>5175000</v>
      </c>
      <c r="Q2867" s="6">
        <f t="shared" si="486"/>
        <v>375000</v>
      </c>
      <c r="R2867" s="8">
        <f t="shared" si="487"/>
        <v>7.8125E-2</v>
      </c>
      <c r="S2867" s="6"/>
      <c r="T2867" s="9">
        <f t="shared" si="488"/>
        <v>53333.333333333336</v>
      </c>
      <c r="U2867" s="6">
        <v>57500</v>
      </c>
      <c r="V2867" s="9">
        <f t="shared" si="489"/>
        <v>4166.6666666666642</v>
      </c>
      <c r="W2867" s="8">
        <f t="shared" si="490"/>
        <v>7.8124999999999944E-2</v>
      </c>
      <c r="X2867" s="22">
        <f t="shared" si="491"/>
        <v>49522.324445137485</v>
      </c>
      <c r="Y2867" s="22">
        <f t="shared" si="492"/>
        <v>53391.25604241385</v>
      </c>
      <c r="Z2867" s="22">
        <f t="shared" si="494"/>
        <v>4805213.0438172463</v>
      </c>
      <c r="AA2867" s="10">
        <v>1247</v>
      </c>
      <c r="AB2867" s="6">
        <v>1938</v>
      </c>
      <c r="AC2867" s="6">
        <f t="shared" si="493"/>
        <v>78</v>
      </c>
      <c r="AD2867" s="6" t="s">
        <v>209</v>
      </c>
    </row>
    <row r="2868" spans="1:30" x14ac:dyDescent="0.2">
      <c r="A2868">
        <v>22</v>
      </c>
      <c r="B2868" s="6" t="s">
        <v>1662</v>
      </c>
      <c r="C2868" s="6" t="s">
        <v>22</v>
      </c>
      <c r="D2868" s="6" t="s">
        <v>23</v>
      </c>
      <c r="E2868" s="6" t="s">
        <v>2767</v>
      </c>
      <c r="F2868" s="6" t="s">
        <v>2773</v>
      </c>
      <c r="G2868" s="6">
        <v>74</v>
      </c>
      <c r="H2868" s="6">
        <v>81</v>
      </c>
      <c r="I2868" s="7">
        <v>42510</v>
      </c>
      <c r="J2868" s="7">
        <v>42521</v>
      </c>
      <c r="K2868" s="7" t="s">
        <v>2537</v>
      </c>
      <c r="L2868" s="17">
        <f t="shared" si="484"/>
        <v>256.52</v>
      </c>
      <c r="M2868" s="20">
        <f t="shared" si="485"/>
        <v>0.92854358334632781</v>
      </c>
      <c r="N2868" s="6">
        <v>11</v>
      </c>
      <c r="O2868" s="6">
        <v>2700000</v>
      </c>
      <c r="P2868" s="6">
        <v>2820000</v>
      </c>
      <c r="Q2868" s="6">
        <f t="shared" si="486"/>
        <v>120000</v>
      </c>
      <c r="R2868" s="8">
        <f t="shared" si="487"/>
        <v>4.4444444444444446E-2</v>
      </c>
      <c r="S2868" s="6"/>
      <c r="T2868" s="9">
        <f t="shared" si="488"/>
        <v>36486.486486486487</v>
      </c>
      <c r="U2868" s="6">
        <v>38108</v>
      </c>
      <c r="V2868" s="9">
        <f t="shared" si="489"/>
        <v>1621.5135135135133</v>
      </c>
      <c r="W2868" s="8">
        <f t="shared" si="490"/>
        <v>4.4441481481481478E-2</v>
      </c>
      <c r="X2868" s="22">
        <f t="shared" si="491"/>
        <v>33879.292905879527</v>
      </c>
      <c r="Y2868" s="22">
        <f t="shared" si="492"/>
        <v>35384.93887416186</v>
      </c>
      <c r="Z2868" s="22">
        <f t="shared" si="494"/>
        <v>2618485.4766879776</v>
      </c>
      <c r="AA2868" s="10">
        <v>3141</v>
      </c>
      <c r="AB2868" s="6">
        <v>2013</v>
      </c>
      <c r="AC2868" s="6">
        <f t="shared" si="493"/>
        <v>3</v>
      </c>
      <c r="AD2868" s="6" t="s">
        <v>94</v>
      </c>
    </row>
    <row r="2869" spans="1:30" x14ac:dyDescent="0.2">
      <c r="A2869">
        <v>22</v>
      </c>
      <c r="B2869" s="6" t="s">
        <v>1519</v>
      </c>
      <c r="C2869" s="6" t="s">
        <v>22</v>
      </c>
      <c r="D2869" s="6" t="s">
        <v>23</v>
      </c>
      <c r="E2869" s="6" t="s">
        <v>2767</v>
      </c>
      <c r="F2869" s="6" t="s">
        <v>2773</v>
      </c>
      <c r="G2869" s="6">
        <v>70</v>
      </c>
      <c r="H2869" s="6">
        <v>77</v>
      </c>
      <c r="I2869" s="7">
        <v>42510</v>
      </c>
      <c r="J2869" s="7">
        <v>42521</v>
      </c>
      <c r="K2869" s="7" t="s">
        <v>2537</v>
      </c>
      <c r="L2869" s="17">
        <f t="shared" si="484"/>
        <v>256.52</v>
      </c>
      <c r="M2869" s="20">
        <f t="shared" si="485"/>
        <v>0.92854358334632781</v>
      </c>
      <c r="N2869" s="6">
        <v>11</v>
      </c>
      <c r="O2869" s="6">
        <v>2800000</v>
      </c>
      <c r="P2869" s="6">
        <v>3250000</v>
      </c>
      <c r="Q2869" s="6">
        <f t="shared" si="486"/>
        <v>450000</v>
      </c>
      <c r="R2869" s="8">
        <f t="shared" si="487"/>
        <v>0.16071428571428573</v>
      </c>
      <c r="S2869" s="6">
        <v>74000</v>
      </c>
      <c r="T2869" s="9">
        <f t="shared" si="488"/>
        <v>41057.142857142855</v>
      </c>
      <c r="U2869" s="6">
        <v>47486</v>
      </c>
      <c r="V2869" s="9">
        <f t="shared" si="489"/>
        <v>6428.8571428571449</v>
      </c>
      <c r="W2869" s="8">
        <f t="shared" si="490"/>
        <v>0.15658315935977737</v>
      </c>
      <c r="X2869" s="22">
        <f t="shared" si="491"/>
        <v>38123.346550533512</v>
      </c>
      <c r="Y2869" s="22">
        <f t="shared" si="492"/>
        <v>44092.820598783721</v>
      </c>
      <c r="Z2869" s="22">
        <f t="shared" si="494"/>
        <v>3086497.4419148606</v>
      </c>
      <c r="AA2869" s="6"/>
      <c r="AB2869" s="6">
        <v>1966</v>
      </c>
      <c r="AC2869" s="6">
        <f t="shared" si="493"/>
        <v>50</v>
      </c>
      <c r="AD2869" s="6" t="s">
        <v>37</v>
      </c>
    </row>
    <row r="2870" spans="1:30" x14ac:dyDescent="0.2">
      <c r="A2870">
        <v>22</v>
      </c>
      <c r="B2870" s="6" t="s">
        <v>1157</v>
      </c>
      <c r="C2870" s="6" t="s">
        <v>22</v>
      </c>
      <c r="D2870" s="6" t="s">
        <v>23</v>
      </c>
      <c r="E2870" s="6" t="s">
        <v>2767</v>
      </c>
      <c r="F2870" s="6" t="s">
        <v>2773</v>
      </c>
      <c r="G2870" s="6">
        <v>60</v>
      </c>
      <c r="H2870" s="6">
        <v>70</v>
      </c>
      <c r="I2870" s="7">
        <v>42511</v>
      </c>
      <c r="J2870" s="7">
        <v>42522</v>
      </c>
      <c r="K2870" s="7" t="s">
        <v>2538</v>
      </c>
      <c r="L2870" s="17">
        <f t="shared" si="484"/>
        <v>259.83</v>
      </c>
      <c r="M2870" s="20">
        <f t="shared" si="485"/>
        <v>0.91671477504522192</v>
      </c>
      <c r="N2870" s="6">
        <v>11</v>
      </c>
      <c r="O2870" s="6">
        <v>3350000</v>
      </c>
      <c r="P2870" s="6">
        <v>3375000</v>
      </c>
      <c r="Q2870" s="6">
        <f t="shared" si="486"/>
        <v>25000</v>
      </c>
      <c r="R2870" s="8">
        <f t="shared" si="487"/>
        <v>7.462686567164179E-3</v>
      </c>
      <c r="S2870" s="6"/>
      <c r="T2870" s="9">
        <f t="shared" si="488"/>
        <v>55833.333333333336</v>
      </c>
      <c r="U2870" s="6">
        <v>56250</v>
      </c>
      <c r="V2870" s="9">
        <f t="shared" si="489"/>
        <v>416.66666666666424</v>
      </c>
      <c r="W2870" s="8">
        <f t="shared" si="490"/>
        <v>7.4626865671641356E-3</v>
      </c>
      <c r="X2870" s="22">
        <f t="shared" si="491"/>
        <v>51183.241606691561</v>
      </c>
      <c r="Y2870" s="22">
        <f t="shared" si="492"/>
        <v>51565.206096293732</v>
      </c>
      <c r="Z2870" s="22">
        <f t="shared" si="494"/>
        <v>3093912.3657776238</v>
      </c>
      <c r="AA2870" s="10">
        <v>6432</v>
      </c>
      <c r="AB2870" s="6">
        <v>2013</v>
      </c>
      <c r="AC2870" s="6">
        <f t="shared" si="493"/>
        <v>3</v>
      </c>
      <c r="AD2870" s="6" t="s">
        <v>37</v>
      </c>
    </row>
    <row r="2871" spans="1:30" x14ac:dyDescent="0.2">
      <c r="A2871">
        <v>23</v>
      </c>
      <c r="B2871" s="6" t="s">
        <v>1931</v>
      </c>
      <c r="C2871" s="6" t="s">
        <v>22</v>
      </c>
      <c r="D2871" s="6" t="s">
        <v>23</v>
      </c>
      <c r="E2871" s="6" t="s">
        <v>2767</v>
      </c>
      <c r="F2871" s="6" t="s">
        <v>2773</v>
      </c>
      <c r="G2871" s="6">
        <v>83</v>
      </c>
      <c r="H2871" s="6">
        <v>92</v>
      </c>
      <c r="I2871" s="7">
        <v>42517</v>
      </c>
      <c r="J2871" s="7">
        <v>42528</v>
      </c>
      <c r="K2871" s="7" t="s">
        <v>2538</v>
      </c>
      <c r="L2871" s="17">
        <f t="shared" si="484"/>
        <v>259.83</v>
      </c>
      <c r="M2871" s="20">
        <f t="shared" si="485"/>
        <v>0.91671477504522192</v>
      </c>
      <c r="N2871" s="6">
        <v>11</v>
      </c>
      <c r="O2871" s="6">
        <v>5000000</v>
      </c>
      <c r="P2871" s="6">
        <v>4800000</v>
      </c>
      <c r="Q2871" s="6">
        <f t="shared" si="486"/>
        <v>-200000</v>
      </c>
      <c r="R2871" s="8">
        <f t="shared" si="487"/>
        <v>-0.04</v>
      </c>
      <c r="S2871" s="6">
        <v>18449</v>
      </c>
      <c r="T2871" s="9">
        <f t="shared" si="488"/>
        <v>60463.240963855424</v>
      </c>
      <c r="U2871" s="6">
        <v>58054</v>
      </c>
      <c r="V2871" s="9">
        <f t="shared" si="489"/>
        <v>-2409.2409638554236</v>
      </c>
      <c r="W2871" s="8">
        <f t="shared" si="490"/>
        <v>-3.9846374846092915E-2</v>
      </c>
      <c r="X2871" s="22">
        <f t="shared" si="491"/>
        <v>55427.546338685774</v>
      </c>
      <c r="Y2871" s="22">
        <f t="shared" si="492"/>
        <v>53218.959550475316</v>
      </c>
      <c r="Z2871" s="22">
        <f t="shared" si="494"/>
        <v>4417173.6426894516</v>
      </c>
      <c r="AA2871" s="10">
        <v>2330</v>
      </c>
      <c r="AB2871" s="6">
        <v>2005</v>
      </c>
      <c r="AC2871" s="6">
        <f t="shared" si="493"/>
        <v>11</v>
      </c>
      <c r="AD2871" s="6" t="s">
        <v>94</v>
      </c>
    </row>
    <row r="2872" spans="1:30" x14ac:dyDescent="0.2">
      <c r="A2872">
        <v>23</v>
      </c>
      <c r="B2872" s="6" t="s">
        <v>1970</v>
      </c>
      <c r="C2872" s="6" t="s">
        <v>22</v>
      </c>
      <c r="D2872" s="6" t="s">
        <v>23</v>
      </c>
      <c r="E2872" s="6" t="s">
        <v>2767</v>
      </c>
      <c r="F2872" s="6" t="s">
        <v>2773</v>
      </c>
      <c r="G2872" s="6">
        <v>85</v>
      </c>
      <c r="H2872" s="6">
        <v>90</v>
      </c>
      <c r="I2872" s="7">
        <v>42517</v>
      </c>
      <c r="J2872" s="7">
        <v>42528</v>
      </c>
      <c r="K2872" s="7" t="s">
        <v>2538</v>
      </c>
      <c r="L2872" s="17">
        <f t="shared" si="484"/>
        <v>259.83</v>
      </c>
      <c r="M2872" s="20">
        <f t="shared" si="485"/>
        <v>0.91671477504522192</v>
      </c>
      <c r="N2872" s="6">
        <v>11</v>
      </c>
      <c r="O2872" s="6">
        <v>2800000</v>
      </c>
      <c r="P2872" s="6">
        <v>3200000</v>
      </c>
      <c r="Q2872" s="6">
        <f t="shared" si="486"/>
        <v>400000</v>
      </c>
      <c r="R2872" s="8">
        <f t="shared" si="487"/>
        <v>0.14285714285714285</v>
      </c>
      <c r="S2872" s="6">
        <v>262592</v>
      </c>
      <c r="T2872" s="9">
        <f t="shared" si="488"/>
        <v>36030.49411764706</v>
      </c>
      <c r="U2872" s="6">
        <v>40736</v>
      </c>
      <c r="V2872" s="9">
        <f t="shared" si="489"/>
        <v>4705.5058823529398</v>
      </c>
      <c r="W2872" s="8">
        <f t="shared" si="490"/>
        <v>0.13059787265166234</v>
      </c>
      <c r="X2872" s="22">
        <f t="shared" si="491"/>
        <v>33029.686309827019</v>
      </c>
      <c r="Y2872" s="22">
        <f t="shared" si="492"/>
        <v>37343.29307624216</v>
      </c>
      <c r="Z2872" s="22">
        <f t="shared" si="494"/>
        <v>3174179.9114805837</v>
      </c>
      <c r="AA2872" s="10">
        <v>36152</v>
      </c>
      <c r="AB2872" s="6">
        <v>1987</v>
      </c>
      <c r="AC2872" s="6">
        <f t="shared" si="493"/>
        <v>29</v>
      </c>
      <c r="AD2872" s="6" t="s">
        <v>719</v>
      </c>
    </row>
    <row r="2873" spans="1:30" x14ac:dyDescent="0.2">
      <c r="A2873">
        <v>23</v>
      </c>
      <c r="B2873" s="6" t="s">
        <v>2441</v>
      </c>
      <c r="C2873" s="6" t="s">
        <v>22</v>
      </c>
      <c r="D2873" s="6" t="s">
        <v>23</v>
      </c>
      <c r="E2873" s="6" t="s">
        <v>2767</v>
      </c>
      <c r="F2873" s="6" t="s">
        <v>2773</v>
      </c>
      <c r="G2873" s="6">
        <v>134</v>
      </c>
      <c r="H2873" s="6">
        <v>145</v>
      </c>
      <c r="I2873" s="7">
        <v>42518</v>
      </c>
      <c r="J2873" s="7">
        <v>42529</v>
      </c>
      <c r="K2873" s="7" t="s">
        <v>2538</v>
      </c>
      <c r="L2873" s="17">
        <f t="shared" si="484"/>
        <v>259.83</v>
      </c>
      <c r="M2873" s="20">
        <f t="shared" si="485"/>
        <v>0.91671477504522192</v>
      </c>
      <c r="N2873" s="6">
        <v>11</v>
      </c>
      <c r="O2873" s="6">
        <v>9700000</v>
      </c>
      <c r="P2873" s="6">
        <v>12500000</v>
      </c>
      <c r="Q2873" s="6">
        <f t="shared" si="486"/>
        <v>2800000</v>
      </c>
      <c r="R2873" s="8">
        <f t="shared" si="487"/>
        <v>0.28865979381443296</v>
      </c>
      <c r="S2873" s="6"/>
      <c r="T2873" s="9">
        <f t="shared" si="488"/>
        <v>72388.059701492544</v>
      </c>
      <c r="U2873" s="6">
        <v>93284</v>
      </c>
      <c r="V2873" s="9">
        <f t="shared" si="489"/>
        <v>20895.940298507456</v>
      </c>
      <c r="W2873" s="8">
        <f t="shared" si="490"/>
        <v>0.28866556701030915</v>
      </c>
      <c r="X2873" s="22">
        <f t="shared" si="491"/>
        <v>66359.203865213829</v>
      </c>
      <c r="Y2873" s="22">
        <f t="shared" si="492"/>
        <v>85514.821075318483</v>
      </c>
      <c r="Z2873" s="22">
        <f t="shared" si="494"/>
        <v>11458986.024092676</v>
      </c>
      <c r="AA2873" s="10">
        <v>5260</v>
      </c>
      <c r="AB2873" s="6">
        <v>1998</v>
      </c>
      <c r="AC2873" s="6">
        <f t="shared" si="493"/>
        <v>18</v>
      </c>
      <c r="AD2873" s="6" t="s">
        <v>94</v>
      </c>
    </row>
    <row r="2874" spans="1:30" x14ac:dyDescent="0.2">
      <c r="A2874">
        <v>23</v>
      </c>
      <c r="B2874" s="6" t="s">
        <v>787</v>
      </c>
      <c r="C2874" s="6" t="s">
        <v>22</v>
      </c>
      <c r="D2874" s="6" t="s">
        <v>23</v>
      </c>
      <c r="E2874" s="6" t="s">
        <v>2767</v>
      </c>
      <c r="F2874" s="6" t="s">
        <v>2773</v>
      </c>
      <c r="G2874" s="6">
        <v>51</v>
      </c>
      <c r="H2874" s="6">
        <v>55</v>
      </c>
      <c r="I2874" s="7">
        <v>42518</v>
      </c>
      <c r="J2874" s="7">
        <v>42529</v>
      </c>
      <c r="K2874" s="7" t="s">
        <v>2538</v>
      </c>
      <c r="L2874" s="17">
        <f t="shared" si="484"/>
        <v>259.83</v>
      </c>
      <c r="M2874" s="20">
        <f t="shared" si="485"/>
        <v>0.91671477504522192</v>
      </c>
      <c r="N2874" s="6">
        <v>11</v>
      </c>
      <c r="O2874" s="6">
        <v>2300000</v>
      </c>
      <c r="P2874" s="6">
        <v>2450000</v>
      </c>
      <c r="Q2874" s="6">
        <f t="shared" si="486"/>
        <v>150000</v>
      </c>
      <c r="R2874" s="8">
        <f t="shared" si="487"/>
        <v>6.5217391304347824E-2</v>
      </c>
      <c r="S2874" s="6"/>
      <c r="T2874" s="9">
        <f t="shared" si="488"/>
        <v>45098.039215686273</v>
      </c>
      <c r="U2874" s="6">
        <v>48039</v>
      </c>
      <c r="V2874" s="9">
        <f t="shared" si="489"/>
        <v>2940.9607843137273</v>
      </c>
      <c r="W2874" s="8">
        <f t="shared" si="490"/>
        <v>6.5212608695652222E-2</v>
      </c>
      <c r="X2874" s="22">
        <f t="shared" si="491"/>
        <v>41342.038874588441</v>
      </c>
      <c r="Y2874" s="22">
        <f t="shared" si="492"/>
        <v>44038.061078397419</v>
      </c>
      <c r="Z2874" s="22">
        <f t="shared" si="494"/>
        <v>2245941.1149982684</v>
      </c>
      <c r="AA2874" s="10">
        <v>44664</v>
      </c>
      <c r="AB2874" s="6">
        <v>1981</v>
      </c>
      <c r="AC2874" s="6">
        <f t="shared" si="493"/>
        <v>35</v>
      </c>
      <c r="AD2874" s="6" t="s">
        <v>112</v>
      </c>
    </row>
    <row r="2875" spans="1:30" x14ac:dyDescent="0.2">
      <c r="A2875">
        <v>24</v>
      </c>
      <c r="B2875" s="6" t="s">
        <v>747</v>
      </c>
      <c r="C2875" s="6" t="s">
        <v>22</v>
      </c>
      <c r="D2875" s="6" t="s">
        <v>23</v>
      </c>
      <c r="E2875" s="6" t="s">
        <v>2767</v>
      </c>
      <c r="F2875" s="6" t="s">
        <v>2773</v>
      </c>
      <c r="G2875" s="6">
        <v>50</v>
      </c>
      <c r="H2875" s="6">
        <v>58</v>
      </c>
      <c r="I2875" s="7">
        <v>42523</v>
      </c>
      <c r="J2875" s="7">
        <v>42534</v>
      </c>
      <c r="K2875" s="7" t="s">
        <v>2538</v>
      </c>
      <c r="L2875" s="17">
        <f t="shared" si="484"/>
        <v>259.83</v>
      </c>
      <c r="M2875" s="20">
        <f t="shared" si="485"/>
        <v>0.91671477504522192</v>
      </c>
      <c r="N2875" s="6">
        <v>11</v>
      </c>
      <c r="O2875" s="6">
        <v>2550000</v>
      </c>
      <c r="P2875" s="6">
        <v>2720000</v>
      </c>
      <c r="Q2875" s="6">
        <f t="shared" si="486"/>
        <v>170000</v>
      </c>
      <c r="R2875" s="8">
        <f t="shared" si="487"/>
        <v>6.6666666666666666E-2</v>
      </c>
      <c r="S2875" s="6">
        <v>127000</v>
      </c>
      <c r="T2875" s="9">
        <f t="shared" si="488"/>
        <v>53540</v>
      </c>
      <c r="U2875" s="6">
        <v>56940</v>
      </c>
      <c r="V2875" s="9">
        <f t="shared" si="489"/>
        <v>3400</v>
      </c>
      <c r="W2875" s="8">
        <f t="shared" si="490"/>
        <v>6.3503922301083301E-2</v>
      </c>
      <c r="X2875" s="22">
        <f t="shared" si="491"/>
        <v>49080.909055921184</v>
      </c>
      <c r="Y2875" s="22">
        <f t="shared" si="492"/>
        <v>52197.739291074933</v>
      </c>
      <c r="Z2875" s="22">
        <f t="shared" si="494"/>
        <v>2609886.9645537469</v>
      </c>
      <c r="AA2875" s="10">
        <v>24109</v>
      </c>
      <c r="AB2875" s="6">
        <v>1969</v>
      </c>
      <c r="AC2875" s="6">
        <f t="shared" si="493"/>
        <v>47</v>
      </c>
      <c r="AD2875" s="6" t="s">
        <v>81</v>
      </c>
    </row>
    <row r="2876" spans="1:30" x14ac:dyDescent="0.2">
      <c r="A2876">
        <v>24</v>
      </c>
      <c r="B2876" s="6" t="s">
        <v>922</v>
      </c>
      <c r="C2876" s="6" t="s">
        <v>22</v>
      </c>
      <c r="D2876" s="6" t="s">
        <v>23</v>
      </c>
      <c r="E2876" s="6" t="s">
        <v>2767</v>
      </c>
      <c r="F2876" s="6" t="s">
        <v>2773</v>
      </c>
      <c r="G2876" s="6">
        <v>56</v>
      </c>
      <c r="H2876" s="6">
        <v>62</v>
      </c>
      <c r="I2876" s="7">
        <v>42524</v>
      </c>
      <c r="J2876" s="7">
        <v>42535</v>
      </c>
      <c r="K2876" s="7" t="s">
        <v>2538</v>
      </c>
      <c r="L2876" s="17">
        <f t="shared" si="484"/>
        <v>259.83</v>
      </c>
      <c r="M2876" s="20">
        <f t="shared" si="485"/>
        <v>0.91671477504522192</v>
      </c>
      <c r="N2876" s="6">
        <v>11</v>
      </c>
      <c r="O2876" s="6">
        <v>2350000</v>
      </c>
      <c r="P2876" s="6">
        <v>2825000</v>
      </c>
      <c r="Q2876" s="6">
        <f t="shared" si="486"/>
        <v>475000</v>
      </c>
      <c r="R2876" s="8">
        <f t="shared" si="487"/>
        <v>0.20212765957446807</v>
      </c>
      <c r="S2876" s="6">
        <v>4192</v>
      </c>
      <c r="T2876" s="9">
        <f t="shared" si="488"/>
        <v>42039.142857142855</v>
      </c>
      <c r="U2876" s="6">
        <v>50521</v>
      </c>
      <c r="V2876" s="9">
        <f t="shared" si="489"/>
        <v>8481.8571428571449</v>
      </c>
      <c r="W2876" s="8">
        <f t="shared" si="490"/>
        <v>0.20176094388223226</v>
      </c>
      <c r="X2876" s="22">
        <f t="shared" si="491"/>
        <v>38537.903387379658</v>
      </c>
      <c r="Y2876" s="22">
        <f t="shared" si="492"/>
        <v>46313.347150059657</v>
      </c>
      <c r="Z2876" s="22">
        <f t="shared" si="494"/>
        <v>2593547.4404033409</v>
      </c>
      <c r="AA2876" s="10">
        <v>13105</v>
      </c>
      <c r="AB2876" s="6">
        <v>1990</v>
      </c>
      <c r="AC2876" s="6">
        <f t="shared" si="493"/>
        <v>26</v>
      </c>
      <c r="AD2876" s="6" t="s">
        <v>37</v>
      </c>
    </row>
    <row r="2877" spans="1:30" x14ac:dyDescent="0.2">
      <c r="A2877">
        <v>24</v>
      </c>
      <c r="B2877" s="6" t="s">
        <v>274</v>
      </c>
      <c r="C2877" s="6" t="s">
        <v>22</v>
      </c>
      <c r="D2877" s="6" t="s">
        <v>23</v>
      </c>
      <c r="E2877" s="6" t="s">
        <v>2767</v>
      </c>
      <c r="F2877" s="6" t="s">
        <v>2773</v>
      </c>
      <c r="G2877" s="6">
        <v>35</v>
      </c>
      <c r="H2877" s="6">
        <v>40</v>
      </c>
      <c r="I2877" s="7">
        <v>42524</v>
      </c>
      <c r="J2877" s="7">
        <v>42535</v>
      </c>
      <c r="K2877" s="7" t="s">
        <v>2538</v>
      </c>
      <c r="L2877" s="17">
        <f t="shared" si="484"/>
        <v>259.83</v>
      </c>
      <c r="M2877" s="20">
        <f t="shared" si="485"/>
        <v>0.91671477504522192</v>
      </c>
      <c r="N2877" s="6">
        <v>11</v>
      </c>
      <c r="O2877" s="6">
        <v>1990000</v>
      </c>
      <c r="P2877" s="6">
        <v>2280000</v>
      </c>
      <c r="Q2877" s="6">
        <f t="shared" si="486"/>
        <v>290000</v>
      </c>
      <c r="R2877" s="8">
        <f t="shared" si="487"/>
        <v>0.14572864321608039</v>
      </c>
      <c r="S2877" s="6">
        <v>1652</v>
      </c>
      <c r="T2877" s="9">
        <f t="shared" si="488"/>
        <v>56904.342857142859</v>
      </c>
      <c r="U2877" s="6">
        <v>65190</v>
      </c>
      <c r="V2877" s="9">
        <f t="shared" si="489"/>
        <v>8285.6571428571406</v>
      </c>
      <c r="W2877" s="8">
        <f t="shared" si="490"/>
        <v>0.1456067626272059</v>
      </c>
      <c r="X2877" s="22">
        <f t="shared" si="491"/>
        <v>52165.0518613819</v>
      </c>
      <c r="Y2877" s="22">
        <f t="shared" si="492"/>
        <v>59760.636185198018</v>
      </c>
      <c r="Z2877" s="22">
        <f t="shared" si="494"/>
        <v>2091622.2664819306</v>
      </c>
      <c r="AA2877" s="10">
        <v>15460</v>
      </c>
      <c r="AB2877" s="6">
        <v>1969</v>
      </c>
      <c r="AC2877" s="6">
        <f t="shared" si="493"/>
        <v>47</v>
      </c>
      <c r="AD2877" s="6" t="s">
        <v>96</v>
      </c>
    </row>
    <row r="2878" spans="1:30" x14ac:dyDescent="0.2">
      <c r="A2878">
        <v>24</v>
      </c>
      <c r="B2878" s="6" t="s">
        <v>1161</v>
      </c>
      <c r="C2878" s="6" t="s">
        <v>22</v>
      </c>
      <c r="D2878" s="6" t="s">
        <v>23</v>
      </c>
      <c r="E2878" s="6" t="s">
        <v>2767</v>
      </c>
      <c r="F2878" s="6" t="s">
        <v>2773</v>
      </c>
      <c r="G2878" s="6">
        <v>60</v>
      </c>
      <c r="H2878" s="6">
        <v>66</v>
      </c>
      <c r="I2878" s="7">
        <v>42525</v>
      </c>
      <c r="J2878" s="7">
        <v>42536</v>
      </c>
      <c r="K2878" s="7" t="s">
        <v>2538</v>
      </c>
      <c r="L2878" s="17">
        <f t="shared" si="484"/>
        <v>259.83</v>
      </c>
      <c r="M2878" s="20">
        <f t="shared" si="485"/>
        <v>0.91671477504522192</v>
      </c>
      <c r="N2878" s="6">
        <v>11</v>
      </c>
      <c r="O2878" s="6">
        <v>3800000</v>
      </c>
      <c r="P2878" s="6">
        <v>4350000</v>
      </c>
      <c r="Q2878" s="6">
        <f t="shared" si="486"/>
        <v>550000</v>
      </c>
      <c r="R2878" s="8">
        <f t="shared" si="487"/>
        <v>0.14473684210526316</v>
      </c>
      <c r="S2878" s="6">
        <v>36899</v>
      </c>
      <c r="T2878" s="9">
        <f t="shared" si="488"/>
        <v>63948.316666666666</v>
      </c>
      <c r="U2878" s="6">
        <v>73115</v>
      </c>
      <c r="V2878" s="9">
        <f t="shared" si="489"/>
        <v>9166.6833333333343</v>
      </c>
      <c r="W2878" s="8">
        <f t="shared" si="490"/>
        <v>0.14334518578675123</v>
      </c>
      <c r="X2878" s="22">
        <f t="shared" si="491"/>
        <v>58622.366727603949</v>
      </c>
      <c r="Y2878" s="22">
        <f t="shared" si="492"/>
        <v>67025.600777431406</v>
      </c>
      <c r="Z2878" s="22">
        <f t="shared" si="494"/>
        <v>4021536.0466458844</v>
      </c>
      <c r="AA2878" s="10">
        <v>1113</v>
      </c>
      <c r="AB2878" s="6">
        <v>1957</v>
      </c>
      <c r="AC2878" s="6">
        <f t="shared" si="493"/>
        <v>59</v>
      </c>
      <c r="AD2878" s="6" t="s">
        <v>137</v>
      </c>
    </row>
    <row r="2879" spans="1:30" x14ac:dyDescent="0.2">
      <c r="A2879">
        <v>25</v>
      </c>
      <c r="B2879" s="6" t="s">
        <v>668</v>
      </c>
      <c r="C2879" s="6" t="s">
        <v>22</v>
      </c>
      <c r="D2879" s="6" t="s">
        <v>23</v>
      </c>
      <c r="E2879" s="6" t="s">
        <v>2767</v>
      </c>
      <c r="F2879" s="6" t="s">
        <v>2773</v>
      </c>
      <c r="G2879" s="6">
        <v>48</v>
      </c>
      <c r="H2879" s="6">
        <v>53</v>
      </c>
      <c r="I2879" s="7">
        <v>42531</v>
      </c>
      <c r="J2879" s="7">
        <v>42542</v>
      </c>
      <c r="K2879" s="7" t="s">
        <v>2538</v>
      </c>
      <c r="L2879" s="17">
        <f t="shared" si="484"/>
        <v>259.83</v>
      </c>
      <c r="M2879" s="20">
        <f t="shared" si="485"/>
        <v>0.91671477504522192</v>
      </c>
      <c r="N2879" s="6">
        <v>11</v>
      </c>
      <c r="O2879" s="6">
        <v>2900000</v>
      </c>
      <c r="P2879" s="6">
        <v>3400000</v>
      </c>
      <c r="Q2879" s="6">
        <f t="shared" si="486"/>
        <v>500000</v>
      </c>
      <c r="R2879" s="8">
        <f t="shared" si="487"/>
        <v>0.17241379310344829</v>
      </c>
      <c r="S2879" s="6"/>
      <c r="T2879" s="9">
        <f t="shared" si="488"/>
        <v>60416.666666666664</v>
      </c>
      <c r="U2879" s="6">
        <v>70833</v>
      </c>
      <c r="V2879" s="9">
        <f t="shared" si="489"/>
        <v>10416.333333333336</v>
      </c>
      <c r="W2879" s="8">
        <f t="shared" si="490"/>
        <v>0.172408275862069</v>
      </c>
      <c r="X2879" s="22">
        <f t="shared" si="491"/>
        <v>55384.850992315485</v>
      </c>
      <c r="Y2879" s="22">
        <f t="shared" si="492"/>
        <v>64933.657660778204</v>
      </c>
      <c r="Z2879" s="22">
        <f t="shared" si="494"/>
        <v>3116815.5677173538</v>
      </c>
      <c r="AA2879" s="10">
        <v>6221</v>
      </c>
      <c r="AB2879" s="6">
        <v>2012</v>
      </c>
      <c r="AC2879" s="6">
        <f t="shared" si="493"/>
        <v>4</v>
      </c>
      <c r="AD2879" s="6" t="s">
        <v>621</v>
      </c>
    </row>
    <row r="2880" spans="1:30" x14ac:dyDescent="0.2">
      <c r="A2880">
        <v>25</v>
      </c>
      <c r="B2880" s="6" t="s">
        <v>1649</v>
      </c>
      <c r="C2880" s="6" t="s">
        <v>22</v>
      </c>
      <c r="D2880" s="6" t="s">
        <v>23</v>
      </c>
      <c r="E2880" s="6" t="s">
        <v>2767</v>
      </c>
      <c r="F2880" s="6" t="s">
        <v>2773</v>
      </c>
      <c r="G2880" s="6">
        <v>74</v>
      </c>
      <c r="H2880" s="6">
        <v>85</v>
      </c>
      <c r="I2880" s="7">
        <v>42531</v>
      </c>
      <c r="J2880" s="7">
        <v>42542</v>
      </c>
      <c r="K2880" s="7" t="s">
        <v>2538</v>
      </c>
      <c r="L2880" s="17">
        <f t="shared" si="484"/>
        <v>259.83</v>
      </c>
      <c r="M2880" s="20">
        <f t="shared" si="485"/>
        <v>0.91671477504522192</v>
      </c>
      <c r="N2880" s="6">
        <v>11</v>
      </c>
      <c r="O2880" s="6">
        <v>3800000</v>
      </c>
      <c r="P2880" s="6">
        <v>4100000</v>
      </c>
      <c r="Q2880" s="6">
        <f t="shared" si="486"/>
        <v>300000</v>
      </c>
      <c r="R2880" s="8">
        <f t="shared" si="487"/>
        <v>7.8947368421052627E-2</v>
      </c>
      <c r="S2880" s="6"/>
      <c r="T2880" s="9">
        <f t="shared" si="488"/>
        <v>51351.351351351354</v>
      </c>
      <c r="U2880" s="6">
        <v>55405</v>
      </c>
      <c r="V2880" s="9">
        <f t="shared" si="489"/>
        <v>4053.6486486486465</v>
      </c>
      <c r="W2880" s="8">
        <f t="shared" si="490"/>
        <v>7.8939473684210476E-2</v>
      </c>
      <c r="X2880" s="22">
        <f t="shared" si="491"/>
        <v>47074.542502322205</v>
      </c>
      <c r="Y2880" s="22">
        <f t="shared" si="492"/>
        <v>50790.582111380521</v>
      </c>
      <c r="Z2880" s="22">
        <f t="shared" si="494"/>
        <v>3758503.0762421587</v>
      </c>
      <c r="AA2880" s="10">
        <v>4807</v>
      </c>
      <c r="AB2880" s="6">
        <v>2005</v>
      </c>
      <c r="AC2880" s="6">
        <f t="shared" si="493"/>
        <v>11</v>
      </c>
      <c r="AD2880" s="6" t="s">
        <v>206</v>
      </c>
    </row>
    <row r="2881" spans="1:30" x14ac:dyDescent="0.2">
      <c r="A2881">
        <v>27</v>
      </c>
      <c r="B2881" s="6" t="s">
        <v>1903</v>
      </c>
      <c r="C2881" s="6" t="s">
        <v>22</v>
      </c>
      <c r="D2881" s="6" t="s">
        <v>23</v>
      </c>
      <c r="E2881" s="6" t="s">
        <v>2767</v>
      </c>
      <c r="F2881" s="6" t="s">
        <v>2773</v>
      </c>
      <c r="G2881" s="6">
        <v>82</v>
      </c>
      <c r="H2881" s="6">
        <v>91</v>
      </c>
      <c r="I2881" s="7">
        <v>42546</v>
      </c>
      <c r="J2881" s="7">
        <v>42557</v>
      </c>
      <c r="K2881" s="7" t="s">
        <v>2539</v>
      </c>
      <c r="L2881" s="17">
        <f t="shared" si="484"/>
        <v>265.66000000000003</v>
      </c>
      <c r="M2881" s="20">
        <f t="shared" si="485"/>
        <v>0.89659715425732134</v>
      </c>
      <c r="N2881" s="6">
        <v>11</v>
      </c>
      <c r="O2881" s="6">
        <v>2700000</v>
      </c>
      <c r="P2881" s="6">
        <v>3200000</v>
      </c>
      <c r="Q2881" s="6">
        <f t="shared" si="486"/>
        <v>500000</v>
      </c>
      <c r="R2881" s="8">
        <f t="shared" si="487"/>
        <v>0.18518518518518517</v>
      </c>
      <c r="S2881" s="6"/>
      <c r="T2881" s="9">
        <f t="shared" si="488"/>
        <v>32926.829268292684</v>
      </c>
      <c r="U2881" s="6">
        <v>39024</v>
      </c>
      <c r="V2881" s="9">
        <f t="shared" si="489"/>
        <v>6097.170731707316</v>
      </c>
      <c r="W2881" s="8">
        <f t="shared" si="490"/>
        <v>0.1851733333333333</v>
      </c>
      <c r="X2881" s="22">
        <f t="shared" si="491"/>
        <v>29522.101420667899</v>
      </c>
      <c r="Y2881" s="22">
        <f t="shared" si="492"/>
        <v>34988.807347737711</v>
      </c>
      <c r="Z2881" s="22">
        <f t="shared" si="494"/>
        <v>2869082.2025144924</v>
      </c>
      <c r="AA2881" s="10">
        <v>44644</v>
      </c>
      <c r="AB2881" s="6">
        <v>1983</v>
      </c>
      <c r="AC2881" s="6">
        <f t="shared" si="493"/>
        <v>33</v>
      </c>
      <c r="AD2881" s="6" t="s">
        <v>37</v>
      </c>
    </row>
    <row r="2882" spans="1:30" x14ac:dyDescent="0.2">
      <c r="A2882">
        <v>28</v>
      </c>
      <c r="B2882" s="6" t="s">
        <v>255</v>
      </c>
      <c r="C2882" s="6" t="s">
        <v>22</v>
      </c>
      <c r="D2882" s="6" t="s">
        <v>23</v>
      </c>
      <c r="E2882" s="6" t="s">
        <v>2767</v>
      </c>
      <c r="F2882" s="6" t="s">
        <v>2773</v>
      </c>
      <c r="G2882" s="6">
        <v>34</v>
      </c>
      <c r="H2882" s="6">
        <v>34</v>
      </c>
      <c r="I2882" s="7">
        <v>42552</v>
      </c>
      <c r="J2882" s="7">
        <v>42563</v>
      </c>
      <c r="K2882" s="7" t="s">
        <v>2539</v>
      </c>
      <c r="L2882" s="17">
        <f t="shared" ref="L2882:L2945" si="495">IF(K2882="Januar",238.19,IF(K2882="Februar",240.59,IF(K2882="Mars",245.99,IF(K2882="April",250.79,IF(K2882="Mai",256.52,IF(K2882="Juni",259.83,IF(K2882="Juli",265.66,IF(K2882="August",272.21,IF(K2882="September",275.91,IF(K2882="Oktober",281.13,IF(K2882="November",284.38,IF(K2882="Desember",287.34,0))))))))))))</f>
        <v>265.66000000000003</v>
      </c>
      <c r="M2882" s="20">
        <f t="shared" ref="M2882:M2945" si="496">$L$2/L2882</f>
        <v>0.89659715425732134</v>
      </c>
      <c r="N2882" s="6">
        <v>11</v>
      </c>
      <c r="O2882" s="6">
        <v>2000000</v>
      </c>
      <c r="P2882" s="6">
        <v>2225000</v>
      </c>
      <c r="Q2882" s="6">
        <f t="shared" ref="Q2882:Q2945" si="497">P2882-O2882</f>
        <v>225000</v>
      </c>
      <c r="R2882" s="8">
        <f t="shared" ref="R2882:R2945" si="498">Q2882/O2882</f>
        <v>0.1125</v>
      </c>
      <c r="S2882" s="6"/>
      <c r="T2882" s="9">
        <f t="shared" ref="T2882:T2945" si="499">(O2882+S2882)/G2882</f>
        <v>58823.529411764706</v>
      </c>
      <c r="U2882" s="6">
        <v>65441</v>
      </c>
      <c r="V2882" s="9">
        <f t="shared" ref="V2882:V2945" si="500">U2882-T2882</f>
        <v>6617.4705882352937</v>
      </c>
      <c r="W2882" s="8">
        <f t="shared" ref="W2882:W2945" si="501">V2882/T2882</f>
        <v>0.11249699999999999</v>
      </c>
      <c r="X2882" s="22">
        <f t="shared" ref="X2882:X2945" si="502">T2882*M2882</f>
        <v>52741.009073960078</v>
      </c>
      <c r="Y2882" s="22">
        <f t="shared" ref="Y2882:Y2945" si="503">U2882*M2882</f>
        <v>58674.214371753369</v>
      </c>
      <c r="Z2882" s="22">
        <f t="shared" si="494"/>
        <v>1994923.2886396146</v>
      </c>
      <c r="AA2882" s="10">
        <v>4225</v>
      </c>
      <c r="AB2882" s="6">
        <v>1969</v>
      </c>
      <c r="AC2882" s="6">
        <f t="shared" ref="AC2882:AC2945" si="504">2016-AB2882</f>
        <v>47</v>
      </c>
      <c r="AD2882" s="6" t="s">
        <v>233</v>
      </c>
    </row>
    <row r="2883" spans="1:30" x14ac:dyDescent="0.2">
      <c r="A2883">
        <v>28</v>
      </c>
      <c r="B2883" s="6" t="s">
        <v>1826</v>
      </c>
      <c r="C2883" s="6" t="s">
        <v>22</v>
      </c>
      <c r="D2883" s="6" t="s">
        <v>23</v>
      </c>
      <c r="E2883" s="6" t="s">
        <v>2767</v>
      </c>
      <c r="F2883" s="6" t="s">
        <v>2773</v>
      </c>
      <c r="G2883" s="6">
        <v>79</v>
      </c>
      <c r="H2883" s="6">
        <v>87</v>
      </c>
      <c r="I2883" s="7">
        <v>42552</v>
      </c>
      <c r="J2883" s="7">
        <v>42563</v>
      </c>
      <c r="K2883" s="7" t="s">
        <v>2539</v>
      </c>
      <c r="L2883" s="17">
        <f t="shared" si="495"/>
        <v>265.66000000000003</v>
      </c>
      <c r="M2883" s="20">
        <f t="shared" si="496"/>
        <v>0.89659715425732134</v>
      </c>
      <c r="N2883" s="6">
        <v>11</v>
      </c>
      <c r="O2883" s="6">
        <v>2790000</v>
      </c>
      <c r="P2883" s="6">
        <v>3280000</v>
      </c>
      <c r="Q2883" s="6">
        <f t="shared" si="497"/>
        <v>490000</v>
      </c>
      <c r="R2883" s="8">
        <f t="shared" si="498"/>
        <v>0.17562724014336917</v>
      </c>
      <c r="S2883" s="6">
        <v>102000</v>
      </c>
      <c r="T2883" s="9">
        <f t="shared" si="499"/>
        <v>36607.594936708861</v>
      </c>
      <c r="U2883" s="6">
        <v>42810</v>
      </c>
      <c r="V2883" s="9">
        <f t="shared" si="500"/>
        <v>6202.4050632911385</v>
      </c>
      <c r="W2883" s="8">
        <f t="shared" si="501"/>
        <v>0.16942946058091285</v>
      </c>
      <c r="X2883" s="22">
        <f t="shared" si="502"/>
        <v>32822.265444457887</v>
      </c>
      <c r="Y2883" s="22">
        <f t="shared" si="503"/>
        <v>38383.324173755929</v>
      </c>
      <c r="Z2883" s="22">
        <f t="shared" ref="Z2883:Z2946" si="505">Y2883*G2883</f>
        <v>3032282.6097267186</v>
      </c>
      <c r="AA2883" s="6"/>
      <c r="AB2883" s="6">
        <v>1957</v>
      </c>
      <c r="AC2883" s="6">
        <f t="shared" si="504"/>
        <v>59</v>
      </c>
      <c r="AD2883" s="6" t="s">
        <v>37</v>
      </c>
    </row>
    <row r="2884" spans="1:30" x14ac:dyDescent="0.2">
      <c r="A2884">
        <v>32</v>
      </c>
      <c r="B2884" s="6" t="s">
        <v>922</v>
      </c>
      <c r="C2884" s="6" t="s">
        <v>22</v>
      </c>
      <c r="D2884" s="6" t="s">
        <v>23</v>
      </c>
      <c r="E2884" s="6" t="s">
        <v>2767</v>
      </c>
      <c r="F2884" s="6" t="s">
        <v>2773</v>
      </c>
      <c r="G2884" s="6">
        <v>54</v>
      </c>
      <c r="H2884" s="6">
        <v>62</v>
      </c>
      <c r="I2884" s="7">
        <v>42580</v>
      </c>
      <c r="J2884" s="7">
        <v>42591</v>
      </c>
      <c r="K2884" s="7" t="s">
        <v>2540</v>
      </c>
      <c r="L2884" s="17">
        <f t="shared" si="495"/>
        <v>272.20999999999998</v>
      </c>
      <c r="M2884" s="20">
        <f t="shared" si="496"/>
        <v>0.87502296021454029</v>
      </c>
      <c r="N2884" s="6">
        <v>11</v>
      </c>
      <c r="O2884" s="6">
        <v>2650000</v>
      </c>
      <c r="P2884" s="6">
        <v>3170000</v>
      </c>
      <c r="Q2884" s="6">
        <f t="shared" si="497"/>
        <v>520000</v>
      </c>
      <c r="R2884" s="8">
        <f t="shared" si="498"/>
        <v>0.19622641509433963</v>
      </c>
      <c r="S2884" s="6">
        <v>4192</v>
      </c>
      <c r="T2884" s="9">
        <f t="shared" si="499"/>
        <v>49151.703703703701</v>
      </c>
      <c r="U2884" s="6">
        <v>58781</v>
      </c>
      <c r="V2884" s="9">
        <f t="shared" si="500"/>
        <v>9629.2962962962993</v>
      </c>
      <c r="W2884" s="8">
        <f t="shared" si="501"/>
        <v>0.19590971564980988</v>
      </c>
      <c r="X2884" s="22">
        <f t="shared" si="502"/>
        <v>43008.869274402794</v>
      </c>
      <c r="Y2884" s="22">
        <f t="shared" si="503"/>
        <v>51434.724624370894</v>
      </c>
      <c r="Z2884" s="22">
        <f t="shared" si="505"/>
        <v>2777475.1297160285</v>
      </c>
      <c r="AA2884" s="10">
        <v>13105</v>
      </c>
      <c r="AB2884" s="6">
        <v>1990</v>
      </c>
      <c r="AC2884" s="6">
        <f t="shared" si="504"/>
        <v>26</v>
      </c>
      <c r="AD2884" s="6" t="s">
        <v>94</v>
      </c>
    </row>
    <row r="2885" spans="1:30" x14ac:dyDescent="0.2">
      <c r="A2885">
        <v>33</v>
      </c>
      <c r="B2885" s="6" t="s">
        <v>620</v>
      </c>
      <c r="C2885" s="6" t="s">
        <v>22</v>
      </c>
      <c r="D2885" s="6" t="s">
        <v>23</v>
      </c>
      <c r="E2885" s="6" t="s">
        <v>2767</v>
      </c>
      <c r="F2885" s="6" t="s">
        <v>2773</v>
      </c>
      <c r="G2885" s="6">
        <v>47</v>
      </c>
      <c r="H2885" s="6">
        <v>53</v>
      </c>
      <c r="I2885" s="7">
        <v>42586</v>
      </c>
      <c r="J2885" s="7">
        <v>42597</v>
      </c>
      <c r="K2885" s="7" t="s">
        <v>2540</v>
      </c>
      <c r="L2885" s="17">
        <f t="shared" si="495"/>
        <v>272.20999999999998</v>
      </c>
      <c r="M2885" s="20">
        <f t="shared" si="496"/>
        <v>0.87502296021454029</v>
      </c>
      <c r="N2885" s="6">
        <v>11</v>
      </c>
      <c r="O2885" s="6">
        <v>2900000</v>
      </c>
      <c r="P2885" s="6">
        <v>3625000</v>
      </c>
      <c r="Q2885" s="6">
        <f t="shared" si="497"/>
        <v>725000</v>
      </c>
      <c r="R2885" s="8">
        <f t="shared" si="498"/>
        <v>0.25</v>
      </c>
      <c r="S2885" s="6">
        <v>2725</v>
      </c>
      <c r="T2885" s="9">
        <f t="shared" si="499"/>
        <v>61760.106382978724</v>
      </c>
      <c r="U2885" s="6">
        <v>77186</v>
      </c>
      <c r="V2885" s="9">
        <f t="shared" si="500"/>
        <v>15425.893617021276</v>
      </c>
      <c r="W2885" s="8">
        <f t="shared" si="501"/>
        <v>0.24977116330344762</v>
      </c>
      <c r="X2885" s="22">
        <f t="shared" si="502"/>
        <v>54041.511110398969</v>
      </c>
      <c r="Y2885" s="22">
        <f t="shared" si="503"/>
        <v>67539.522207119502</v>
      </c>
      <c r="Z2885" s="22">
        <f t="shared" si="505"/>
        <v>3174357.5437346166</v>
      </c>
      <c r="AA2885" s="10">
        <v>8184</v>
      </c>
      <c r="AB2885" s="6">
        <v>2013</v>
      </c>
      <c r="AC2885" s="6">
        <f t="shared" si="504"/>
        <v>3</v>
      </c>
      <c r="AD2885" s="6" t="s">
        <v>621</v>
      </c>
    </row>
    <row r="2886" spans="1:30" x14ac:dyDescent="0.2">
      <c r="A2886">
        <v>33</v>
      </c>
      <c r="B2886" s="6" t="s">
        <v>1254</v>
      </c>
      <c r="C2886" s="6" t="s">
        <v>22</v>
      </c>
      <c r="D2886" s="6" t="s">
        <v>23</v>
      </c>
      <c r="E2886" s="6" t="s">
        <v>2767</v>
      </c>
      <c r="F2886" s="6" t="s">
        <v>2773</v>
      </c>
      <c r="G2886" s="6">
        <v>63</v>
      </c>
      <c r="H2886" s="6">
        <v>72</v>
      </c>
      <c r="I2886" s="7">
        <v>42587</v>
      </c>
      <c r="J2886" s="7">
        <v>42598</v>
      </c>
      <c r="K2886" s="7" t="s">
        <v>2540</v>
      </c>
      <c r="L2886" s="17">
        <f t="shared" si="495"/>
        <v>272.20999999999998</v>
      </c>
      <c r="M2886" s="20">
        <f t="shared" si="496"/>
        <v>0.87502296021454029</v>
      </c>
      <c r="N2886" s="6">
        <v>11</v>
      </c>
      <c r="O2886" s="6">
        <v>3900000</v>
      </c>
      <c r="P2886" s="6">
        <v>3975000</v>
      </c>
      <c r="Q2886" s="6">
        <f t="shared" si="497"/>
        <v>75000</v>
      </c>
      <c r="R2886" s="8">
        <f t="shared" si="498"/>
        <v>1.9230769230769232E-2</v>
      </c>
      <c r="S2886" s="6"/>
      <c r="T2886" s="9">
        <f t="shared" si="499"/>
        <v>61904.761904761908</v>
      </c>
      <c r="U2886" s="6">
        <v>63095</v>
      </c>
      <c r="V2886" s="9">
        <f t="shared" si="500"/>
        <v>1190.2380952380918</v>
      </c>
      <c r="W2886" s="8">
        <f t="shared" si="501"/>
        <v>1.922692307692302E-2</v>
      </c>
      <c r="X2886" s="22">
        <f t="shared" si="502"/>
        <v>54168.088013281071</v>
      </c>
      <c r="Y2886" s="22">
        <f t="shared" si="503"/>
        <v>55209.573674736421</v>
      </c>
      <c r="Z2886" s="22">
        <f t="shared" si="505"/>
        <v>3478203.1415083944</v>
      </c>
      <c r="AA2886" s="10">
        <v>7184</v>
      </c>
      <c r="AB2886" s="6">
        <v>2008</v>
      </c>
      <c r="AC2886" s="6">
        <f t="shared" si="504"/>
        <v>8</v>
      </c>
      <c r="AD2886" s="6" t="s">
        <v>621</v>
      </c>
    </row>
    <row r="2887" spans="1:30" x14ac:dyDescent="0.2">
      <c r="A2887">
        <v>33</v>
      </c>
      <c r="B2887" s="6" t="s">
        <v>1724</v>
      </c>
      <c r="C2887" s="6" t="s">
        <v>22</v>
      </c>
      <c r="D2887" s="6" t="s">
        <v>23</v>
      </c>
      <c r="E2887" s="6" t="s">
        <v>2767</v>
      </c>
      <c r="F2887" s="6" t="s">
        <v>2773</v>
      </c>
      <c r="G2887" s="6">
        <v>76</v>
      </c>
      <c r="H2887" s="6">
        <v>82</v>
      </c>
      <c r="I2887" s="7">
        <v>42587</v>
      </c>
      <c r="J2887" s="7">
        <v>42598</v>
      </c>
      <c r="K2887" s="7" t="s">
        <v>2540</v>
      </c>
      <c r="L2887" s="17">
        <f t="shared" si="495"/>
        <v>272.20999999999998</v>
      </c>
      <c r="M2887" s="20">
        <f t="shared" si="496"/>
        <v>0.87502296021454029</v>
      </c>
      <c r="N2887" s="6">
        <v>11</v>
      </c>
      <c r="O2887" s="6">
        <v>2800000</v>
      </c>
      <c r="P2887" s="6">
        <v>3050000</v>
      </c>
      <c r="Q2887" s="6">
        <f t="shared" si="497"/>
        <v>250000</v>
      </c>
      <c r="R2887" s="8">
        <f t="shared" si="498"/>
        <v>8.9285714285714288E-2</v>
      </c>
      <c r="S2887" s="6">
        <v>9143</v>
      </c>
      <c r="T2887" s="9">
        <f t="shared" si="499"/>
        <v>36962.40789473684</v>
      </c>
      <c r="U2887" s="6">
        <v>40252</v>
      </c>
      <c r="V2887" s="9">
        <f t="shared" si="500"/>
        <v>3289.5921052631602</v>
      </c>
      <c r="W2887" s="8">
        <f t="shared" si="501"/>
        <v>8.899831728039484E-2</v>
      </c>
      <c r="X2887" s="22">
        <f t="shared" si="502"/>
        <v>32342.955572709925</v>
      </c>
      <c r="Y2887" s="22">
        <f t="shared" si="503"/>
        <v>35221.424194555679</v>
      </c>
      <c r="Z2887" s="22">
        <f t="shared" si="505"/>
        <v>2676828.2387862317</v>
      </c>
      <c r="AA2887" s="10">
        <v>16635</v>
      </c>
      <c r="AB2887" s="6">
        <v>1987</v>
      </c>
      <c r="AC2887" s="6">
        <f t="shared" si="504"/>
        <v>29</v>
      </c>
      <c r="AD2887" s="6" t="s">
        <v>96</v>
      </c>
    </row>
    <row r="2888" spans="1:30" x14ac:dyDescent="0.2">
      <c r="A2888">
        <v>33</v>
      </c>
      <c r="B2888" s="6" t="s">
        <v>2095</v>
      </c>
      <c r="C2888" s="6" t="s">
        <v>22</v>
      </c>
      <c r="D2888" s="6" t="s">
        <v>23</v>
      </c>
      <c r="E2888" s="6" t="s">
        <v>2767</v>
      </c>
      <c r="F2888" s="6" t="s">
        <v>2773</v>
      </c>
      <c r="G2888" s="6">
        <v>93</v>
      </c>
      <c r="H2888" s="6">
        <v>101</v>
      </c>
      <c r="I2888" s="7">
        <v>42588</v>
      </c>
      <c r="J2888" s="7">
        <v>42599</v>
      </c>
      <c r="K2888" s="7" t="s">
        <v>2540</v>
      </c>
      <c r="L2888" s="17">
        <f t="shared" si="495"/>
        <v>272.20999999999998</v>
      </c>
      <c r="M2888" s="20">
        <f t="shared" si="496"/>
        <v>0.87502296021454029</v>
      </c>
      <c r="N2888" s="6">
        <v>11</v>
      </c>
      <c r="O2888" s="6">
        <v>2550000</v>
      </c>
      <c r="P2888" s="6">
        <v>3600000</v>
      </c>
      <c r="Q2888" s="6">
        <f t="shared" si="497"/>
        <v>1050000</v>
      </c>
      <c r="R2888" s="8">
        <f t="shared" si="498"/>
        <v>0.41176470588235292</v>
      </c>
      <c r="S2888" s="6">
        <v>117969</v>
      </c>
      <c r="T2888" s="9">
        <f t="shared" si="499"/>
        <v>28687.83870967742</v>
      </c>
      <c r="U2888" s="6">
        <v>39978</v>
      </c>
      <c r="V2888" s="9">
        <f t="shared" si="500"/>
        <v>11290.16129032258</v>
      </c>
      <c r="W2888" s="8">
        <f t="shared" si="501"/>
        <v>0.39355217395704367</v>
      </c>
      <c r="X2888" s="22">
        <f t="shared" si="502"/>
        <v>25102.517549899214</v>
      </c>
      <c r="Y2888" s="22">
        <f t="shared" si="503"/>
        <v>34981.667903456895</v>
      </c>
      <c r="Z2888" s="22">
        <f t="shared" si="505"/>
        <v>3253295.1150214914</v>
      </c>
      <c r="AA2888" s="6"/>
      <c r="AB2888" s="6">
        <v>1956</v>
      </c>
      <c r="AC2888" s="6">
        <f t="shared" si="504"/>
        <v>60</v>
      </c>
      <c r="AD2888" s="6" t="s">
        <v>371</v>
      </c>
    </row>
    <row r="2889" spans="1:30" x14ac:dyDescent="0.2">
      <c r="A2889">
        <v>34</v>
      </c>
      <c r="B2889" s="6" t="s">
        <v>749</v>
      </c>
      <c r="C2889" s="6" t="s">
        <v>22</v>
      </c>
      <c r="D2889" s="6" t="s">
        <v>23</v>
      </c>
      <c r="E2889" s="6" t="s">
        <v>2767</v>
      </c>
      <c r="F2889" s="6" t="s">
        <v>2773</v>
      </c>
      <c r="G2889" s="6">
        <v>65</v>
      </c>
      <c r="H2889" s="6">
        <v>84</v>
      </c>
      <c r="I2889" s="7">
        <v>42594</v>
      </c>
      <c r="J2889" s="7">
        <v>42605</v>
      </c>
      <c r="K2889" s="7" t="s">
        <v>2540</v>
      </c>
      <c r="L2889" s="17">
        <f t="shared" si="495"/>
        <v>272.20999999999998</v>
      </c>
      <c r="M2889" s="20">
        <f t="shared" si="496"/>
        <v>0.87502296021454029</v>
      </c>
      <c r="N2889" s="6">
        <v>11</v>
      </c>
      <c r="O2889" s="6">
        <v>2990000</v>
      </c>
      <c r="P2889" s="6">
        <v>3430000</v>
      </c>
      <c r="Q2889" s="6">
        <f t="shared" si="497"/>
        <v>440000</v>
      </c>
      <c r="R2889" s="8">
        <f t="shared" si="498"/>
        <v>0.14715719063545152</v>
      </c>
      <c r="S2889" s="6">
        <v>147071</v>
      </c>
      <c r="T2889" s="9">
        <f t="shared" si="499"/>
        <v>48262.630769230767</v>
      </c>
      <c r="U2889" s="6">
        <v>55032</v>
      </c>
      <c r="V2889" s="9">
        <f t="shared" si="500"/>
        <v>6769.3692307692327</v>
      </c>
      <c r="W2889" s="8">
        <f t="shared" si="501"/>
        <v>0.14026109067980932</v>
      </c>
      <c r="X2889" s="22">
        <f t="shared" si="502"/>
        <v>42230.910043433665</v>
      </c>
      <c r="Y2889" s="22">
        <f t="shared" si="503"/>
        <v>48154.263546526585</v>
      </c>
      <c r="Z2889" s="22">
        <f t="shared" si="505"/>
        <v>3130027.1305242279</v>
      </c>
      <c r="AA2889" s="10">
        <v>16920</v>
      </c>
      <c r="AB2889" s="6">
        <v>1964</v>
      </c>
      <c r="AC2889" s="6">
        <f t="shared" si="504"/>
        <v>52</v>
      </c>
      <c r="AD2889" s="6" t="s">
        <v>37</v>
      </c>
    </row>
    <row r="2890" spans="1:30" x14ac:dyDescent="0.2">
      <c r="A2890">
        <v>34</v>
      </c>
      <c r="B2890" s="6" t="s">
        <v>328</v>
      </c>
      <c r="C2890" s="6" t="s">
        <v>22</v>
      </c>
      <c r="D2890" s="6" t="s">
        <v>23</v>
      </c>
      <c r="E2890" s="6" t="s">
        <v>2767</v>
      </c>
      <c r="F2890" s="6" t="s">
        <v>2773</v>
      </c>
      <c r="G2890" s="6">
        <v>37</v>
      </c>
      <c r="H2890" s="6">
        <v>42</v>
      </c>
      <c r="I2890" s="7">
        <v>42594</v>
      </c>
      <c r="J2890" s="7">
        <v>42605</v>
      </c>
      <c r="K2890" s="7" t="s">
        <v>2540</v>
      </c>
      <c r="L2890" s="17">
        <f t="shared" si="495"/>
        <v>272.20999999999998</v>
      </c>
      <c r="M2890" s="20">
        <f t="shared" si="496"/>
        <v>0.87502296021454029</v>
      </c>
      <c r="N2890" s="6">
        <v>11</v>
      </c>
      <c r="O2890" s="6">
        <v>1990000</v>
      </c>
      <c r="P2890" s="6">
        <v>2400000</v>
      </c>
      <c r="Q2890" s="6">
        <f t="shared" si="497"/>
        <v>410000</v>
      </c>
      <c r="R2890" s="8">
        <f t="shared" si="498"/>
        <v>0.20603015075376885</v>
      </c>
      <c r="S2890" s="6">
        <v>62000</v>
      </c>
      <c r="T2890" s="9">
        <f t="shared" si="499"/>
        <v>55459.45945945946</v>
      </c>
      <c r="U2890" s="6">
        <v>66541</v>
      </c>
      <c r="V2890" s="9">
        <f t="shared" si="500"/>
        <v>11081.54054054054</v>
      </c>
      <c r="W2890" s="8">
        <f t="shared" si="501"/>
        <v>0.19981335282651072</v>
      </c>
      <c r="X2890" s="22">
        <f t="shared" si="502"/>
        <v>48528.300388114505</v>
      </c>
      <c r="Y2890" s="22">
        <f t="shared" si="503"/>
        <v>58224.902795635724</v>
      </c>
      <c r="Z2890" s="22">
        <f t="shared" si="505"/>
        <v>2154321.403438522</v>
      </c>
      <c r="AA2890" s="6"/>
      <c r="AB2890" s="6">
        <v>1958</v>
      </c>
      <c r="AC2890" s="6">
        <f t="shared" si="504"/>
        <v>58</v>
      </c>
      <c r="AD2890" s="6" t="s">
        <v>37</v>
      </c>
    </row>
    <row r="2891" spans="1:30" x14ac:dyDescent="0.2">
      <c r="A2891">
        <v>35</v>
      </c>
      <c r="B2891" s="6" t="s">
        <v>892</v>
      </c>
      <c r="C2891" s="6" t="s">
        <v>22</v>
      </c>
      <c r="D2891" s="6" t="s">
        <v>23</v>
      </c>
      <c r="E2891" s="6" t="s">
        <v>2767</v>
      </c>
      <c r="F2891" s="6" t="s">
        <v>2773</v>
      </c>
      <c r="G2891" s="6">
        <v>53</v>
      </c>
      <c r="H2891" s="6">
        <v>56</v>
      </c>
      <c r="I2891" s="7">
        <v>42600</v>
      </c>
      <c r="J2891" s="7">
        <v>42611</v>
      </c>
      <c r="K2891" s="7" t="s">
        <v>2540</v>
      </c>
      <c r="L2891" s="17">
        <f t="shared" si="495"/>
        <v>272.20999999999998</v>
      </c>
      <c r="M2891" s="20">
        <f t="shared" si="496"/>
        <v>0.87502296021454029</v>
      </c>
      <c r="N2891" s="6">
        <v>11</v>
      </c>
      <c r="O2891" s="6">
        <v>3900000</v>
      </c>
      <c r="P2891" s="6">
        <v>4200000</v>
      </c>
      <c r="Q2891" s="6">
        <f t="shared" si="497"/>
        <v>300000</v>
      </c>
      <c r="R2891" s="8">
        <f t="shared" si="498"/>
        <v>7.6923076923076927E-2</v>
      </c>
      <c r="S2891" s="6"/>
      <c r="T2891" s="9">
        <f t="shared" si="499"/>
        <v>73584.905660377364</v>
      </c>
      <c r="U2891" s="6">
        <v>79245</v>
      </c>
      <c r="V2891" s="9">
        <f t="shared" si="500"/>
        <v>5660.0943396226357</v>
      </c>
      <c r="W2891" s="8">
        <f t="shared" si="501"/>
        <v>7.6919230769230684E-2</v>
      </c>
      <c r="X2891" s="22">
        <f t="shared" si="502"/>
        <v>64388.481978051081</v>
      </c>
      <c r="Y2891" s="22">
        <f t="shared" si="503"/>
        <v>69341.194482201245</v>
      </c>
      <c r="Z2891" s="22">
        <f t="shared" si="505"/>
        <v>3675083.307556666</v>
      </c>
      <c r="AA2891" s="6">
        <v>883</v>
      </c>
      <c r="AB2891" s="6">
        <v>1938</v>
      </c>
      <c r="AC2891" s="6">
        <f t="shared" si="504"/>
        <v>78</v>
      </c>
      <c r="AD2891" s="6" t="s">
        <v>295</v>
      </c>
    </row>
    <row r="2892" spans="1:30" x14ac:dyDescent="0.2">
      <c r="A2892">
        <v>35</v>
      </c>
      <c r="B2892" s="6" t="s">
        <v>1668</v>
      </c>
      <c r="C2892" s="6" t="s">
        <v>22</v>
      </c>
      <c r="D2892" s="6" t="s">
        <v>23</v>
      </c>
      <c r="E2892" s="6" t="s">
        <v>2767</v>
      </c>
      <c r="F2892" s="6" t="s">
        <v>2773</v>
      </c>
      <c r="G2892" s="6">
        <v>74</v>
      </c>
      <c r="H2892" s="6">
        <v>84</v>
      </c>
      <c r="I2892" s="7">
        <v>42601</v>
      </c>
      <c r="J2892" s="7">
        <v>42612</v>
      </c>
      <c r="K2892" s="7" t="s">
        <v>2540</v>
      </c>
      <c r="L2892" s="17">
        <f t="shared" si="495"/>
        <v>272.20999999999998</v>
      </c>
      <c r="M2892" s="20">
        <f t="shared" si="496"/>
        <v>0.87502296021454029</v>
      </c>
      <c r="N2892" s="6">
        <v>11</v>
      </c>
      <c r="O2892" s="6">
        <v>2990000</v>
      </c>
      <c r="P2892" s="6">
        <v>3500000</v>
      </c>
      <c r="Q2892" s="6">
        <f t="shared" si="497"/>
        <v>510000</v>
      </c>
      <c r="R2892" s="8">
        <f t="shared" si="498"/>
        <v>0.1705685618729097</v>
      </c>
      <c r="S2892" s="6">
        <v>17425</v>
      </c>
      <c r="T2892" s="9">
        <f t="shared" si="499"/>
        <v>40640.87837837838</v>
      </c>
      <c r="U2892" s="6">
        <v>47533</v>
      </c>
      <c r="V2892" s="9">
        <f t="shared" si="500"/>
        <v>6892.1216216216199</v>
      </c>
      <c r="W2892" s="8">
        <f t="shared" si="501"/>
        <v>0.16958594146154929</v>
      </c>
      <c r="X2892" s="22">
        <f t="shared" si="502"/>
        <v>35561.701704367755</v>
      </c>
      <c r="Y2892" s="22">
        <f t="shared" si="503"/>
        <v>41592.466367877743</v>
      </c>
      <c r="Z2892" s="22">
        <f t="shared" si="505"/>
        <v>3077842.511222953</v>
      </c>
      <c r="AA2892" s="10">
        <v>12930</v>
      </c>
      <c r="AB2892" s="6">
        <v>1993</v>
      </c>
      <c r="AC2892" s="6">
        <f t="shared" si="504"/>
        <v>23</v>
      </c>
      <c r="AD2892" s="6" t="s">
        <v>37</v>
      </c>
    </row>
    <row r="2893" spans="1:30" x14ac:dyDescent="0.2">
      <c r="A2893">
        <v>35</v>
      </c>
      <c r="B2893" s="6" t="s">
        <v>1225</v>
      </c>
      <c r="C2893" s="6" t="s">
        <v>22</v>
      </c>
      <c r="D2893" s="6" t="s">
        <v>23</v>
      </c>
      <c r="E2893" s="6" t="s">
        <v>2767</v>
      </c>
      <c r="F2893" s="6" t="s">
        <v>2773</v>
      </c>
      <c r="G2893" s="6">
        <v>62</v>
      </c>
      <c r="H2893" s="6">
        <v>72</v>
      </c>
      <c r="I2893" s="7">
        <v>42601</v>
      </c>
      <c r="J2893" s="7">
        <v>42612</v>
      </c>
      <c r="K2893" s="7" t="s">
        <v>2540</v>
      </c>
      <c r="L2893" s="17">
        <f t="shared" si="495"/>
        <v>272.20999999999998</v>
      </c>
      <c r="M2893" s="20">
        <f t="shared" si="496"/>
        <v>0.87502296021454029</v>
      </c>
      <c r="N2893" s="6">
        <v>11</v>
      </c>
      <c r="O2893" s="6">
        <v>2290000</v>
      </c>
      <c r="P2893" s="6">
        <v>2785000</v>
      </c>
      <c r="Q2893" s="6">
        <f t="shared" si="497"/>
        <v>495000</v>
      </c>
      <c r="R2893" s="8">
        <f t="shared" si="498"/>
        <v>0.21615720524017468</v>
      </c>
      <c r="S2893" s="6"/>
      <c r="T2893" s="9">
        <f t="shared" si="499"/>
        <v>36935.483870967742</v>
      </c>
      <c r="U2893" s="6">
        <v>44919</v>
      </c>
      <c r="V2893" s="9">
        <f t="shared" si="500"/>
        <v>7983.5161290322576</v>
      </c>
      <c r="W2893" s="8">
        <f t="shared" si="501"/>
        <v>0.21614759825327509</v>
      </c>
      <c r="X2893" s="22">
        <f t="shared" si="502"/>
        <v>32319.396433730602</v>
      </c>
      <c r="Y2893" s="22">
        <f t="shared" si="503"/>
        <v>39305.156349876932</v>
      </c>
      <c r="Z2893" s="22">
        <f t="shared" si="505"/>
        <v>2436919.6936923699</v>
      </c>
      <c r="AA2893" s="10">
        <v>15113</v>
      </c>
      <c r="AB2893" s="6">
        <v>1990</v>
      </c>
      <c r="AC2893" s="6">
        <f t="shared" si="504"/>
        <v>26</v>
      </c>
      <c r="AD2893" s="6" t="s">
        <v>37</v>
      </c>
    </row>
    <row r="2894" spans="1:30" x14ac:dyDescent="0.2">
      <c r="A2894">
        <v>35</v>
      </c>
      <c r="B2894" s="6" t="s">
        <v>1083</v>
      </c>
      <c r="C2894" s="6" t="s">
        <v>22</v>
      </c>
      <c r="D2894" s="6" t="s">
        <v>23</v>
      </c>
      <c r="E2894" s="6" t="s">
        <v>2767</v>
      </c>
      <c r="F2894" s="6" t="s">
        <v>2773</v>
      </c>
      <c r="G2894" s="6">
        <v>58</v>
      </c>
      <c r="H2894" s="6">
        <v>60</v>
      </c>
      <c r="I2894" s="7">
        <v>42601</v>
      </c>
      <c r="J2894" s="7">
        <v>42612</v>
      </c>
      <c r="K2894" s="7" t="s">
        <v>2540</v>
      </c>
      <c r="L2894" s="17">
        <f t="shared" si="495"/>
        <v>272.20999999999998</v>
      </c>
      <c r="M2894" s="20">
        <f t="shared" si="496"/>
        <v>0.87502296021454029</v>
      </c>
      <c r="N2894" s="6">
        <v>11</v>
      </c>
      <c r="O2894" s="6">
        <v>2550000</v>
      </c>
      <c r="P2894" s="6">
        <v>3150000</v>
      </c>
      <c r="Q2894" s="6">
        <f t="shared" si="497"/>
        <v>600000</v>
      </c>
      <c r="R2894" s="8">
        <f t="shared" si="498"/>
        <v>0.23529411764705882</v>
      </c>
      <c r="S2894" s="6"/>
      <c r="T2894" s="9">
        <f t="shared" si="499"/>
        <v>43965.517241379312</v>
      </c>
      <c r="U2894" s="6">
        <v>54310</v>
      </c>
      <c r="V2894" s="9">
        <f t="shared" si="500"/>
        <v>10344.482758620688</v>
      </c>
      <c r="W2894" s="8">
        <f t="shared" si="501"/>
        <v>0.23528627450980388</v>
      </c>
      <c r="X2894" s="22">
        <f t="shared" si="502"/>
        <v>38470.837043915133</v>
      </c>
      <c r="Y2894" s="22">
        <f t="shared" si="503"/>
        <v>47522.496969251682</v>
      </c>
      <c r="Z2894" s="22">
        <f t="shared" si="505"/>
        <v>2756304.8242165977</v>
      </c>
      <c r="AA2894" s="10">
        <v>3368</v>
      </c>
      <c r="AB2894" s="6">
        <v>1958</v>
      </c>
      <c r="AC2894" s="6">
        <f t="shared" si="504"/>
        <v>58</v>
      </c>
      <c r="AD2894" s="6" t="s">
        <v>315</v>
      </c>
    </row>
    <row r="2895" spans="1:30" x14ac:dyDescent="0.2">
      <c r="A2895">
        <v>35</v>
      </c>
      <c r="B2895" s="6" t="s">
        <v>397</v>
      </c>
      <c r="C2895" s="6" t="s">
        <v>22</v>
      </c>
      <c r="D2895" s="6" t="s">
        <v>23</v>
      </c>
      <c r="E2895" s="6" t="s">
        <v>2767</v>
      </c>
      <c r="F2895" s="6" t="s">
        <v>2773</v>
      </c>
      <c r="G2895" s="6">
        <v>70</v>
      </c>
      <c r="H2895" s="6">
        <v>77</v>
      </c>
      <c r="I2895" s="7">
        <v>42601</v>
      </c>
      <c r="J2895" s="7">
        <v>42612</v>
      </c>
      <c r="K2895" s="7" t="s">
        <v>2540</v>
      </c>
      <c r="L2895" s="17">
        <f t="shared" si="495"/>
        <v>272.20999999999998</v>
      </c>
      <c r="M2895" s="20">
        <f t="shared" si="496"/>
        <v>0.87502296021454029</v>
      </c>
      <c r="N2895" s="6">
        <v>11</v>
      </c>
      <c r="O2895" s="6">
        <v>3700000</v>
      </c>
      <c r="P2895" s="6">
        <v>4015000</v>
      </c>
      <c r="Q2895" s="6">
        <f t="shared" si="497"/>
        <v>315000</v>
      </c>
      <c r="R2895" s="8">
        <f t="shared" si="498"/>
        <v>8.513513513513514E-2</v>
      </c>
      <c r="S2895" s="6">
        <v>112958</v>
      </c>
      <c r="T2895" s="9">
        <f t="shared" si="499"/>
        <v>54470.828571428574</v>
      </c>
      <c r="U2895" s="6">
        <v>58971</v>
      </c>
      <c r="V2895" s="9">
        <f t="shared" si="500"/>
        <v>4500.1714285714261</v>
      </c>
      <c r="W2895" s="8">
        <f t="shared" si="501"/>
        <v>8.2616173584917491E-2</v>
      </c>
      <c r="X2895" s="22">
        <f t="shared" si="502"/>
        <v>47663.22566191019</v>
      </c>
      <c r="Y2895" s="22">
        <f t="shared" si="503"/>
        <v>51600.978986811657</v>
      </c>
      <c r="Z2895" s="22">
        <f t="shared" si="505"/>
        <v>3612068.529076816</v>
      </c>
      <c r="AA2895" s="10">
        <v>1971</v>
      </c>
      <c r="AB2895" s="6">
        <v>1957</v>
      </c>
      <c r="AC2895" s="6">
        <f t="shared" si="504"/>
        <v>59</v>
      </c>
      <c r="AD2895" s="6" t="s">
        <v>75</v>
      </c>
    </row>
    <row r="2896" spans="1:30" x14ac:dyDescent="0.2">
      <c r="A2896">
        <v>35</v>
      </c>
      <c r="B2896" s="6" t="s">
        <v>1459</v>
      </c>
      <c r="C2896" s="6" t="s">
        <v>22</v>
      </c>
      <c r="D2896" s="6" t="s">
        <v>23</v>
      </c>
      <c r="E2896" s="6" t="s">
        <v>2767</v>
      </c>
      <c r="F2896" s="6" t="s">
        <v>2773</v>
      </c>
      <c r="G2896" s="6">
        <v>68</v>
      </c>
      <c r="H2896" s="6">
        <v>68</v>
      </c>
      <c r="I2896" s="7">
        <v>42601</v>
      </c>
      <c r="J2896" s="7">
        <v>42612</v>
      </c>
      <c r="K2896" s="7" t="s">
        <v>2540</v>
      </c>
      <c r="L2896" s="17">
        <f t="shared" si="495"/>
        <v>272.20999999999998</v>
      </c>
      <c r="M2896" s="20">
        <f t="shared" si="496"/>
        <v>0.87502296021454029</v>
      </c>
      <c r="N2896" s="6">
        <v>11</v>
      </c>
      <c r="O2896" s="6">
        <v>4600000</v>
      </c>
      <c r="P2896" s="6">
        <v>4500000</v>
      </c>
      <c r="Q2896" s="6">
        <f t="shared" si="497"/>
        <v>-100000</v>
      </c>
      <c r="R2896" s="8">
        <f t="shared" si="498"/>
        <v>-2.1739130434782608E-2</v>
      </c>
      <c r="S2896" s="6">
        <v>13672</v>
      </c>
      <c r="T2896" s="9">
        <f t="shared" si="499"/>
        <v>67848.117647058825</v>
      </c>
      <c r="U2896" s="6">
        <v>66378</v>
      </c>
      <c r="V2896" s="9">
        <f t="shared" si="500"/>
        <v>-1470.1176470588252</v>
      </c>
      <c r="W2896" s="8">
        <f t="shared" si="501"/>
        <v>-2.166777352182819E-2</v>
      </c>
      <c r="X2896" s="22">
        <f t="shared" si="502"/>
        <v>59368.660748513801</v>
      </c>
      <c r="Y2896" s="22">
        <f t="shared" si="503"/>
        <v>58082.274053120753</v>
      </c>
      <c r="Z2896" s="22">
        <f t="shared" si="505"/>
        <v>3949594.6356122112</v>
      </c>
      <c r="AA2896" s="10">
        <v>2330</v>
      </c>
      <c r="AB2896" s="6">
        <v>1952</v>
      </c>
      <c r="AC2896" s="6">
        <f t="shared" si="504"/>
        <v>64</v>
      </c>
      <c r="AD2896" s="6" t="s">
        <v>108</v>
      </c>
    </row>
    <row r="2897" spans="1:30" x14ac:dyDescent="0.2">
      <c r="A2897">
        <v>36</v>
      </c>
      <c r="B2897" s="6" t="s">
        <v>331</v>
      </c>
      <c r="C2897" s="6" t="s">
        <v>22</v>
      </c>
      <c r="D2897" s="6" t="s">
        <v>23</v>
      </c>
      <c r="E2897" s="6" t="s">
        <v>2767</v>
      </c>
      <c r="F2897" s="6" t="s">
        <v>2773</v>
      </c>
      <c r="G2897" s="6">
        <v>74</v>
      </c>
      <c r="H2897" s="6">
        <v>82</v>
      </c>
      <c r="I2897" s="7">
        <v>42608</v>
      </c>
      <c r="J2897" s="7">
        <v>42619</v>
      </c>
      <c r="K2897" s="7" t="s">
        <v>2541</v>
      </c>
      <c r="L2897" s="17">
        <f t="shared" si="495"/>
        <v>275.91000000000003</v>
      </c>
      <c r="M2897" s="20">
        <f t="shared" si="496"/>
        <v>0.86328875357906554</v>
      </c>
      <c r="N2897" s="6">
        <v>11</v>
      </c>
      <c r="O2897" s="6">
        <v>4000000</v>
      </c>
      <c r="P2897" s="6">
        <v>4500000</v>
      </c>
      <c r="Q2897" s="6">
        <f t="shared" si="497"/>
        <v>500000</v>
      </c>
      <c r="R2897" s="8">
        <f t="shared" si="498"/>
        <v>0.125</v>
      </c>
      <c r="S2897" s="6"/>
      <c r="T2897" s="9">
        <f t="shared" si="499"/>
        <v>54054.054054054053</v>
      </c>
      <c r="U2897" s="6">
        <v>60811</v>
      </c>
      <c r="V2897" s="9">
        <f t="shared" si="500"/>
        <v>6756.9459459459467</v>
      </c>
      <c r="W2897" s="8">
        <f t="shared" si="501"/>
        <v>0.12500350000000002</v>
      </c>
      <c r="X2897" s="22">
        <f t="shared" si="502"/>
        <v>46664.256950219758</v>
      </c>
      <c r="Y2897" s="22">
        <f t="shared" si="503"/>
        <v>52497.452393896558</v>
      </c>
      <c r="Z2897" s="22">
        <f t="shared" si="505"/>
        <v>3884811.4771483452</v>
      </c>
      <c r="AA2897" s="10">
        <v>2887</v>
      </c>
      <c r="AB2897" s="6">
        <v>2006</v>
      </c>
      <c r="AC2897" s="6">
        <f t="shared" si="504"/>
        <v>10</v>
      </c>
      <c r="AD2897" s="6" t="s">
        <v>112</v>
      </c>
    </row>
    <row r="2898" spans="1:30" x14ac:dyDescent="0.2">
      <c r="A2898">
        <v>36</v>
      </c>
      <c r="B2898" s="6" t="s">
        <v>2335</v>
      </c>
      <c r="C2898" s="6" t="s">
        <v>22</v>
      </c>
      <c r="D2898" s="6" t="s">
        <v>23</v>
      </c>
      <c r="E2898" s="6" t="s">
        <v>2767</v>
      </c>
      <c r="F2898" s="6" t="s">
        <v>2773</v>
      </c>
      <c r="G2898" s="6">
        <v>115</v>
      </c>
      <c r="H2898" s="6">
        <v>126</v>
      </c>
      <c r="I2898" s="7">
        <v>42608</v>
      </c>
      <c r="J2898" s="7">
        <v>42619</v>
      </c>
      <c r="K2898" s="7" t="s">
        <v>2541</v>
      </c>
      <c r="L2898" s="17">
        <f t="shared" si="495"/>
        <v>275.91000000000003</v>
      </c>
      <c r="M2898" s="20">
        <f t="shared" si="496"/>
        <v>0.86328875357906554</v>
      </c>
      <c r="N2898" s="6">
        <v>11</v>
      </c>
      <c r="O2898" s="6">
        <v>6500000</v>
      </c>
      <c r="P2898" s="6">
        <v>8000000</v>
      </c>
      <c r="Q2898" s="6">
        <f t="shared" si="497"/>
        <v>1500000</v>
      </c>
      <c r="R2898" s="8">
        <f t="shared" si="498"/>
        <v>0.23076923076923078</v>
      </c>
      <c r="S2898" s="6"/>
      <c r="T2898" s="9">
        <f t="shared" si="499"/>
        <v>56521.739130434784</v>
      </c>
      <c r="U2898" s="6">
        <v>69565</v>
      </c>
      <c r="V2898" s="9">
        <f t="shared" si="500"/>
        <v>13043.260869565216</v>
      </c>
      <c r="W2898" s="8">
        <f t="shared" si="501"/>
        <v>0.23076538461538459</v>
      </c>
      <c r="X2898" s="22">
        <f t="shared" si="502"/>
        <v>48794.581724034142</v>
      </c>
      <c r="Y2898" s="22">
        <f t="shared" si="503"/>
        <v>60054.682142727695</v>
      </c>
      <c r="Z2898" s="22">
        <f t="shared" si="505"/>
        <v>6906288.4464136846</v>
      </c>
      <c r="AA2898" s="10">
        <v>1786</v>
      </c>
      <c r="AB2898" s="6">
        <v>1988</v>
      </c>
      <c r="AC2898" s="6">
        <f t="shared" si="504"/>
        <v>28</v>
      </c>
      <c r="AD2898" s="6" t="s">
        <v>94</v>
      </c>
    </row>
    <row r="2899" spans="1:30" x14ac:dyDescent="0.2">
      <c r="A2899">
        <v>37</v>
      </c>
      <c r="B2899" s="6" t="s">
        <v>439</v>
      </c>
      <c r="C2899" s="6" t="s">
        <v>22</v>
      </c>
      <c r="D2899" s="6" t="s">
        <v>23</v>
      </c>
      <c r="E2899" s="6" t="s">
        <v>2767</v>
      </c>
      <c r="F2899" s="6" t="s">
        <v>2773</v>
      </c>
      <c r="G2899" s="6">
        <v>41</v>
      </c>
      <c r="H2899" s="6">
        <v>46</v>
      </c>
      <c r="I2899" s="7">
        <v>42614</v>
      </c>
      <c r="J2899" s="7">
        <v>42625</v>
      </c>
      <c r="K2899" s="7" t="s">
        <v>2541</v>
      </c>
      <c r="L2899" s="17">
        <f t="shared" si="495"/>
        <v>275.91000000000003</v>
      </c>
      <c r="M2899" s="20">
        <f t="shared" si="496"/>
        <v>0.86328875357906554</v>
      </c>
      <c r="N2899" s="6">
        <v>11</v>
      </c>
      <c r="O2899" s="6">
        <v>2200000</v>
      </c>
      <c r="P2899" s="6">
        <v>2600000</v>
      </c>
      <c r="Q2899" s="6">
        <f t="shared" si="497"/>
        <v>400000</v>
      </c>
      <c r="R2899" s="8">
        <f t="shared" si="498"/>
        <v>0.18181818181818182</v>
      </c>
      <c r="S2899" s="6">
        <v>57090</v>
      </c>
      <c r="T2899" s="9">
        <f t="shared" si="499"/>
        <v>55050.975609756097</v>
      </c>
      <c r="U2899" s="6">
        <v>64807</v>
      </c>
      <c r="V2899" s="9">
        <f t="shared" si="500"/>
        <v>9756.0243902439033</v>
      </c>
      <c r="W2899" s="8">
        <f t="shared" si="501"/>
        <v>0.17721801080151878</v>
      </c>
      <c r="X2899" s="22">
        <f t="shared" si="502"/>
        <v>47524.888117457878</v>
      </c>
      <c r="Y2899" s="22">
        <f t="shared" si="503"/>
        <v>55947.154253198503</v>
      </c>
      <c r="Z2899" s="22">
        <f t="shared" si="505"/>
        <v>2293833.3243811387</v>
      </c>
      <c r="AA2899" s="10">
        <v>2935</v>
      </c>
      <c r="AB2899" s="6">
        <v>1967</v>
      </c>
      <c r="AC2899" s="6">
        <f t="shared" si="504"/>
        <v>49</v>
      </c>
      <c r="AD2899" s="6" t="s">
        <v>139</v>
      </c>
    </row>
    <row r="2900" spans="1:30" x14ac:dyDescent="0.2">
      <c r="A2900">
        <v>37</v>
      </c>
      <c r="B2900" s="6" t="s">
        <v>1794</v>
      </c>
      <c r="C2900" s="6" t="s">
        <v>22</v>
      </c>
      <c r="D2900" s="6" t="s">
        <v>23</v>
      </c>
      <c r="E2900" s="6" t="s">
        <v>2767</v>
      </c>
      <c r="F2900" s="6" t="s">
        <v>2773</v>
      </c>
      <c r="G2900" s="6">
        <v>78</v>
      </c>
      <c r="H2900" s="6">
        <v>90</v>
      </c>
      <c r="I2900" s="7">
        <v>42615</v>
      </c>
      <c r="J2900" s="7">
        <v>42626</v>
      </c>
      <c r="K2900" s="7" t="s">
        <v>2541</v>
      </c>
      <c r="L2900" s="17">
        <f t="shared" si="495"/>
        <v>275.91000000000003</v>
      </c>
      <c r="M2900" s="20">
        <f t="shared" si="496"/>
        <v>0.86328875357906554</v>
      </c>
      <c r="N2900" s="6">
        <v>11</v>
      </c>
      <c r="O2900" s="6">
        <v>3100000</v>
      </c>
      <c r="P2900" s="6">
        <v>3550000</v>
      </c>
      <c r="Q2900" s="6">
        <f t="shared" si="497"/>
        <v>450000</v>
      </c>
      <c r="R2900" s="8">
        <f t="shared" si="498"/>
        <v>0.14516129032258066</v>
      </c>
      <c r="S2900" s="6">
        <v>1406</v>
      </c>
      <c r="T2900" s="9">
        <f t="shared" si="499"/>
        <v>39761.615384615383</v>
      </c>
      <c r="U2900" s="6">
        <v>45531</v>
      </c>
      <c r="V2900" s="9">
        <f t="shared" si="500"/>
        <v>5769.3846153846171</v>
      </c>
      <c r="W2900" s="8">
        <f t="shared" si="501"/>
        <v>0.14509935171338423</v>
      </c>
      <c r="X2900" s="22">
        <f t="shared" si="502"/>
        <v>34325.755385674813</v>
      </c>
      <c r="Y2900" s="22">
        <f t="shared" si="503"/>
        <v>39306.400239208429</v>
      </c>
      <c r="Z2900" s="22">
        <f t="shared" si="505"/>
        <v>3065899.2186582573</v>
      </c>
      <c r="AA2900" s="6"/>
      <c r="AB2900" s="6">
        <v>2011</v>
      </c>
      <c r="AC2900" s="6">
        <f t="shared" si="504"/>
        <v>5</v>
      </c>
      <c r="AD2900" s="6" t="s">
        <v>332</v>
      </c>
    </row>
    <row r="2901" spans="1:30" x14ac:dyDescent="0.2">
      <c r="A2901">
        <v>37</v>
      </c>
      <c r="B2901" s="6" t="s">
        <v>981</v>
      </c>
      <c r="C2901" s="6" t="s">
        <v>22</v>
      </c>
      <c r="D2901" s="6" t="s">
        <v>23</v>
      </c>
      <c r="E2901" s="6" t="s">
        <v>2767</v>
      </c>
      <c r="F2901" s="6" t="s">
        <v>2773</v>
      </c>
      <c r="G2901" s="6">
        <v>55</v>
      </c>
      <c r="H2901" s="6"/>
      <c r="I2901" s="7">
        <v>42615</v>
      </c>
      <c r="J2901" s="7">
        <v>42626</v>
      </c>
      <c r="K2901" s="7" t="s">
        <v>2541</v>
      </c>
      <c r="L2901" s="17">
        <f t="shared" si="495"/>
        <v>275.91000000000003</v>
      </c>
      <c r="M2901" s="20">
        <f t="shared" si="496"/>
        <v>0.86328875357906554</v>
      </c>
      <c r="N2901" s="6">
        <v>11</v>
      </c>
      <c r="O2901" s="6">
        <v>2300000</v>
      </c>
      <c r="P2901" s="6">
        <v>2560000</v>
      </c>
      <c r="Q2901" s="6">
        <f t="shared" si="497"/>
        <v>260000</v>
      </c>
      <c r="R2901" s="8">
        <f t="shared" si="498"/>
        <v>0.11304347826086956</v>
      </c>
      <c r="S2901" s="6">
        <v>143000</v>
      </c>
      <c r="T2901" s="9">
        <f t="shared" si="499"/>
        <v>44418.181818181816</v>
      </c>
      <c r="U2901" s="6">
        <v>49145</v>
      </c>
      <c r="V2901" s="9">
        <f t="shared" si="500"/>
        <v>4726.8181818181838</v>
      </c>
      <c r="W2901" s="8">
        <f t="shared" si="501"/>
        <v>0.10641629144494479</v>
      </c>
      <c r="X2901" s="22">
        <f t="shared" si="502"/>
        <v>38345.716818066488</v>
      </c>
      <c r="Y2901" s="22">
        <f t="shared" si="503"/>
        <v>42426.325794643177</v>
      </c>
      <c r="Z2901" s="22">
        <f t="shared" si="505"/>
        <v>2333447.9187053749</v>
      </c>
      <c r="AA2901" s="10">
        <v>27462</v>
      </c>
      <c r="AB2901" s="6">
        <v>1973</v>
      </c>
      <c r="AC2901" s="6">
        <f t="shared" si="504"/>
        <v>43</v>
      </c>
      <c r="AD2901" s="6" t="s">
        <v>982</v>
      </c>
    </row>
    <row r="2902" spans="1:30" x14ac:dyDescent="0.2">
      <c r="A2902">
        <v>37</v>
      </c>
      <c r="B2902" s="6" t="s">
        <v>2496</v>
      </c>
      <c r="C2902" s="6" t="s">
        <v>22</v>
      </c>
      <c r="D2902" s="6" t="s">
        <v>23</v>
      </c>
      <c r="E2902" s="6" t="s">
        <v>2767</v>
      </c>
      <c r="F2902" s="6" t="s">
        <v>2773</v>
      </c>
      <c r="G2902" s="6">
        <v>164</v>
      </c>
      <c r="H2902" s="6">
        <v>187</v>
      </c>
      <c r="I2902" s="7">
        <v>42615</v>
      </c>
      <c r="J2902" s="7">
        <v>42626</v>
      </c>
      <c r="K2902" s="7" t="s">
        <v>2541</v>
      </c>
      <c r="L2902" s="17">
        <f t="shared" si="495"/>
        <v>275.91000000000003</v>
      </c>
      <c r="M2902" s="20">
        <f t="shared" si="496"/>
        <v>0.86328875357906554</v>
      </c>
      <c r="N2902" s="6">
        <v>11</v>
      </c>
      <c r="O2902" s="6">
        <v>6900000</v>
      </c>
      <c r="P2902" s="6">
        <v>7700000</v>
      </c>
      <c r="Q2902" s="6">
        <f t="shared" si="497"/>
        <v>800000</v>
      </c>
      <c r="R2902" s="8">
        <f t="shared" si="498"/>
        <v>0.11594202898550725</v>
      </c>
      <c r="S2902" s="6">
        <v>139647</v>
      </c>
      <c r="T2902" s="9">
        <f t="shared" si="499"/>
        <v>42924.67682926829</v>
      </c>
      <c r="U2902" s="6">
        <v>47803</v>
      </c>
      <c r="V2902" s="9">
        <f t="shared" si="500"/>
        <v>4878.32317073171</v>
      </c>
      <c r="W2902" s="8">
        <f t="shared" si="501"/>
        <v>0.11364845424777698</v>
      </c>
      <c r="X2902" s="22">
        <f t="shared" si="502"/>
        <v>37056.390757723217</v>
      </c>
      <c r="Y2902" s="22">
        <f t="shared" si="503"/>
        <v>41267.792287340068</v>
      </c>
      <c r="Z2902" s="22">
        <f t="shared" si="505"/>
        <v>6767917.9351237714</v>
      </c>
      <c r="AA2902" s="10">
        <v>24429</v>
      </c>
      <c r="AB2902" s="6">
        <v>1958</v>
      </c>
      <c r="AC2902" s="6">
        <f t="shared" si="504"/>
        <v>58</v>
      </c>
      <c r="AD2902" s="6" t="s">
        <v>200</v>
      </c>
    </row>
    <row r="2903" spans="1:30" x14ac:dyDescent="0.2">
      <c r="A2903">
        <v>38</v>
      </c>
      <c r="B2903" s="6" t="s">
        <v>1757</v>
      </c>
      <c r="C2903" s="6" t="s">
        <v>22</v>
      </c>
      <c r="D2903" s="6" t="s">
        <v>23</v>
      </c>
      <c r="E2903" s="6" t="s">
        <v>2767</v>
      </c>
      <c r="F2903" s="6" t="s">
        <v>2773</v>
      </c>
      <c r="G2903" s="6">
        <v>77</v>
      </c>
      <c r="H2903" s="6">
        <v>83</v>
      </c>
      <c r="I2903" s="7">
        <v>42622</v>
      </c>
      <c r="J2903" s="7">
        <v>42633</v>
      </c>
      <c r="K2903" s="7" t="s">
        <v>2541</v>
      </c>
      <c r="L2903" s="17">
        <f t="shared" si="495"/>
        <v>275.91000000000003</v>
      </c>
      <c r="M2903" s="20">
        <f t="shared" si="496"/>
        <v>0.86328875357906554</v>
      </c>
      <c r="N2903" s="6">
        <v>11</v>
      </c>
      <c r="O2903" s="6">
        <v>3000000</v>
      </c>
      <c r="P2903" s="6">
        <v>3550000</v>
      </c>
      <c r="Q2903" s="6">
        <f t="shared" si="497"/>
        <v>550000</v>
      </c>
      <c r="R2903" s="8">
        <f t="shared" si="498"/>
        <v>0.18333333333333332</v>
      </c>
      <c r="S2903" s="6">
        <v>2000</v>
      </c>
      <c r="T2903" s="9">
        <f t="shared" si="499"/>
        <v>38987.012987012989</v>
      </c>
      <c r="U2903" s="6">
        <v>46130</v>
      </c>
      <c r="V2903" s="9">
        <f t="shared" si="500"/>
        <v>7142.9870129870105</v>
      </c>
      <c r="W2903" s="8">
        <f t="shared" si="501"/>
        <v>0.18321452365089932</v>
      </c>
      <c r="X2903" s="22">
        <f t="shared" si="502"/>
        <v>33657.049847329283</v>
      </c>
      <c r="Y2903" s="22">
        <f t="shared" si="503"/>
        <v>39823.510202602294</v>
      </c>
      <c r="Z2903" s="22">
        <f t="shared" si="505"/>
        <v>3066410.2856003768</v>
      </c>
      <c r="AA2903" s="10">
        <v>11240</v>
      </c>
      <c r="AB2903" s="6">
        <v>1994</v>
      </c>
      <c r="AC2903" s="6">
        <f t="shared" si="504"/>
        <v>22</v>
      </c>
      <c r="AD2903" s="6" t="s">
        <v>583</v>
      </c>
    </row>
    <row r="2904" spans="1:30" x14ac:dyDescent="0.2">
      <c r="A2904">
        <v>38</v>
      </c>
      <c r="B2904" s="6" t="s">
        <v>1796</v>
      </c>
      <c r="C2904" s="6" t="s">
        <v>22</v>
      </c>
      <c r="D2904" s="6" t="s">
        <v>23</v>
      </c>
      <c r="E2904" s="6" t="s">
        <v>2767</v>
      </c>
      <c r="F2904" s="6" t="s">
        <v>2773</v>
      </c>
      <c r="G2904" s="6">
        <v>78</v>
      </c>
      <c r="H2904" s="6">
        <v>88</v>
      </c>
      <c r="I2904" s="7">
        <v>42623</v>
      </c>
      <c r="J2904" s="7">
        <v>42634</v>
      </c>
      <c r="K2904" s="7" t="s">
        <v>2541</v>
      </c>
      <c r="L2904" s="17">
        <f t="shared" si="495"/>
        <v>275.91000000000003</v>
      </c>
      <c r="M2904" s="20">
        <f t="shared" si="496"/>
        <v>0.86328875357906554</v>
      </c>
      <c r="N2904" s="6">
        <v>11</v>
      </c>
      <c r="O2904" s="6">
        <v>3600000</v>
      </c>
      <c r="P2904" s="6">
        <v>4100000</v>
      </c>
      <c r="Q2904" s="6">
        <f t="shared" si="497"/>
        <v>500000</v>
      </c>
      <c r="R2904" s="8">
        <f t="shared" si="498"/>
        <v>0.1388888888888889</v>
      </c>
      <c r="S2904" s="6">
        <v>52000</v>
      </c>
      <c r="T2904" s="9">
        <f t="shared" si="499"/>
        <v>46820.51282051282</v>
      </c>
      <c r="U2904" s="6">
        <v>53231</v>
      </c>
      <c r="V2904" s="9">
        <f t="shared" si="500"/>
        <v>6410.4871794871797</v>
      </c>
      <c r="W2904" s="8">
        <f t="shared" si="501"/>
        <v>0.13691621029572837</v>
      </c>
      <c r="X2904" s="22">
        <f t="shared" si="502"/>
        <v>40419.622154753168</v>
      </c>
      <c r="Y2904" s="22">
        <f t="shared" si="503"/>
        <v>45953.723641767239</v>
      </c>
      <c r="Z2904" s="22">
        <f t="shared" si="505"/>
        <v>3584390.4440578446</v>
      </c>
      <c r="AA2904" s="10">
        <v>2395</v>
      </c>
      <c r="AB2904" s="6">
        <v>2003</v>
      </c>
      <c r="AC2904" s="6">
        <f t="shared" si="504"/>
        <v>13</v>
      </c>
      <c r="AD2904" s="6" t="s">
        <v>161</v>
      </c>
    </row>
    <row r="2905" spans="1:30" x14ac:dyDescent="0.2">
      <c r="A2905">
        <v>39</v>
      </c>
      <c r="B2905" s="6" t="s">
        <v>1608</v>
      </c>
      <c r="C2905" s="6" t="s">
        <v>22</v>
      </c>
      <c r="D2905" s="6" t="s">
        <v>23</v>
      </c>
      <c r="E2905" s="6" t="s">
        <v>2767</v>
      </c>
      <c r="F2905" s="6" t="s">
        <v>2773</v>
      </c>
      <c r="G2905" s="6">
        <v>72</v>
      </c>
      <c r="H2905" s="6">
        <v>79</v>
      </c>
      <c r="I2905" s="7">
        <v>42629</v>
      </c>
      <c r="J2905" s="7">
        <v>42640</v>
      </c>
      <c r="K2905" s="7" t="s">
        <v>2541</v>
      </c>
      <c r="L2905" s="17">
        <f t="shared" si="495"/>
        <v>275.91000000000003</v>
      </c>
      <c r="M2905" s="20">
        <f t="shared" si="496"/>
        <v>0.86328875357906554</v>
      </c>
      <c r="N2905" s="6">
        <v>11</v>
      </c>
      <c r="O2905" s="6">
        <v>2950000</v>
      </c>
      <c r="P2905" s="6">
        <v>3350000</v>
      </c>
      <c r="Q2905" s="6">
        <f t="shared" si="497"/>
        <v>400000</v>
      </c>
      <c r="R2905" s="8">
        <f t="shared" si="498"/>
        <v>0.13559322033898305</v>
      </c>
      <c r="S2905" s="6">
        <v>92791</v>
      </c>
      <c r="T2905" s="9">
        <f t="shared" si="499"/>
        <v>42260.986111111109</v>
      </c>
      <c r="U2905" s="6">
        <v>47817</v>
      </c>
      <c r="V2905" s="9">
        <f t="shared" si="500"/>
        <v>5556.0138888888905</v>
      </c>
      <c r="W2905" s="8">
        <f t="shared" si="501"/>
        <v>0.13146910188705047</v>
      </c>
      <c r="X2905" s="22">
        <f t="shared" si="502"/>
        <v>36483.43402488331</v>
      </c>
      <c r="Y2905" s="22">
        <f t="shared" si="503"/>
        <v>41279.878329890176</v>
      </c>
      <c r="Z2905" s="22">
        <f t="shared" si="505"/>
        <v>2972151.2397520929</v>
      </c>
      <c r="AA2905" s="6"/>
      <c r="AB2905" s="6">
        <v>1956</v>
      </c>
      <c r="AC2905" s="6">
        <f t="shared" si="504"/>
        <v>60</v>
      </c>
      <c r="AD2905" s="6" t="s">
        <v>315</v>
      </c>
    </row>
    <row r="2906" spans="1:30" x14ac:dyDescent="0.2">
      <c r="A2906">
        <v>39</v>
      </c>
      <c r="B2906" s="6" t="s">
        <v>1691</v>
      </c>
      <c r="C2906" s="6" t="s">
        <v>22</v>
      </c>
      <c r="D2906" s="6" t="s">
        <v>23</v>
      </c>
      <c r="E2906" s="6" t="s">
        <v>2767</v>
      </c>
      <c r="F2906" s="6" t="s">
        <v>2773</v>
      </c>
      <c r="G2906" s="6">
        <v>75</v>
      </c>
      <c r="H2906" s="6">
        <v>82</v>
      </c>
      <c r="I2906" s="7">
        <v>42632</v>
      </c>
      <c r="J2906" s="7">
        <v>42643</v>
      </c>
      <c r="K2906" s="7" t="s">
        <v>2541</v>
      </c>
      <c r="L2906" s="17">
        <f t="shared" si="495"/>
        <v>275.91000000000003</v>
      </c>
      <c r="M2906" s="20">
        <f t="shared" si="496"/>
        <v>0.86328875357906554</v>
      </c>
      <c r="N2906" s="6">
        <v>11</v>
      </c>
      <c r="O2906" s="6">
        <v>2990000</v>
      </c>
      <c r="P2906" s="6">
        <v>3425000</v>
      </c>
      <c r="Q2906" s="6">
        <f t="shared" si="497"/>
        <v>435000</v>
      </c>
      <c r="R2906" s="8">
        <f t="shared" si="498"/>
        <v>0.14548494983277591</v>
      </c>
      <c r="S2906" s="6"/>
      <c r="T2906" s="9">
        <f t="shared" si="499"/>
        <v>39866.666666666664</v>
      </c>
      <c r="U2906" s="6">
        <v>45667</v>
      </c>
      <c r="V2906" s="9">
        <f t="shared" si="500"/>
        <v>5800.3333333333358</v>
      </c>
      <c r="W2906" s="8">
        <f t="shared" si="501"/>
        <v>0.14549331103678936</v>
      </c>
      <c r="X2906" s="22">
        <f t="shared" si="502"/>
        <v>34416.444976018742</v>
      </c>
      <c r="Y2906" s="22">
        <f t="shared" si="503"/>
        <v>39423.807509695187</v>
      </c>
      <c r="Z2906" s="22">
        <f t="shared" si="505"/>
        <v>2956785.5632271389</v>
      </c>
      <c r="AA2906" s="10">
        <v>44664</v>
      </c>
      <c r="AB2906" s="6">
        <v>1982</v>
      </c>
      <c r="AC2906" s="6">
        <f t="shared" si="504"/>
        <v>34</v>
      </c>
      <c r="AD2906" s="6" t="s">
        <v>37</v>
      </c>
    </row>
    <row r="2907" spans="1:30" x14ac:dyDescent="0.2">
      <c r="A2907">
        <v>40</v>
      </c>
      <c r="B2907" s="6" t="s">
        <v>756</v>
      </c>
      <c r="C2907" s="6" t="s">
        <v>22</v>
      </c>
      <c r="D2907" s="6" t="s">
        <v>23</v>
      </c>
      <c r="E2907" s="6" t="s">
        <v>2767</v>
      </c>
      <c r="F2907" s="6" t="s">
        <v>2773</v>
      </c>
      <c r="G2907" s="6">
        <v>50</v>
      </c>
      <c r="H2907" s="6">
        <v>56</v>
      </c>
      <c r="I2907" s="7">
        <v>42635</v>
      </c>
      <c r="J2907" s="7">
        <v>42646</v>
      </c>
      <c r="K2907" s="7" t="s">
        <v>2542</v>
      </c>
      <c r="L2907" s="17">
        <f t="shared" si="495"/>
        <v>281.13</v>
      </c>
      <c r="M2907" s="20">
        <f t="shared" si="496"/>
        <v>0.84725927506847365</v>
      </c>
      <c r="N2907" s="6">
        <v>11</v>
      </c>
      <c r="O2907" s="6">
        <v>2500000</v>
      </c>
      <c r="P2907" s="6">
        <v>3050000</v>
      </c>
      <c r="Q2907" s="6">
        <f t="shared" si="497"/>
        <v>550000</v>
      </c>
      <c r="R2907" s="8">
        <f t="shared" si="498"/>
        <v>0.22</v>
      </c>
      <c r="S2907" s="6"/>
      <c r="T2907" s="9">
        <f t="shared" si="499"/>
        <v>50000</v>
      </c>
      <c r="U2907" s="6">
        <v>61000</v>
      </c>
      <c r="V2907" s="9">
        <f t="shared" si="500"/>
        <v>11000</v>
      </c>
      <c r="W2907" s="8">
        <f t="shared" si="501"/>
        <v>0.22</v>
      </c>
      <c r="X2907" s="22">
        <f t="shared" si="502"/>
        <v>42362.963753423683</v>
      </c>
      <c r="Y2907" s="22">
        <f t="shared" si="503"/>
        <v>51682.81577917689</v>
      </c>
      <c r="Z2907" s="22">
        <f t="shared" si="505"/>
        <v>2584140.7889588447</v>
      </c>
      <c r="AA2907" s="10">
        <v>39821</v>
      </c>
      <c r="AB2907" s="6">
        <v>1989</v>
      </c>
      <c r="AC2907" s="6">
        <f t="shared" si="504"/>
        <v>27</v>
      </c>
      <c r="AD2907" s="6" t="s">
        <v>681</v>
      </c>
    </row>
    <row r="2908" spans="1:30" x14ac:dyDescent="0.2">
      <c r="A2908">
        <v>40</v>
      </c>
      <c r="B2908" s="6" t="s">
        <v>1330</v>
      </c>
      <c r="C2908" s="6" t="s">
        <v>22</v>
      </c>
      <c r="D2908" s="6" t="s">
        <v>23</v>
      </c>
      <c r="E2908" s="6" t="s">
        <v>2767</v>
      </c>
      <c r="F2908" s="6" t="s">
        <v>2773</v>
      </c>
      <c r="G2908" s="6">
        <v>65</v>
      </c>
      <c r="H2908" s="6">
        <v>74</v>
      </c>
      <c r="I2908" s="7">
        <v>42636</v>
      </c>
      <c r="J2908" s="7">
        <v>42647</v>
      </c>
      <c r="K2908" s="7" t="s">
        <v>2542</v>
      </c>
      <c r="L2908" s="17">
        <f t="shared" si="495"/>
        <v>281.13</v>
      </c>
      <c r="M2908" s="20">
        <f t="shared" si="496"/>
        <v>0.84725927506847365</v>
      </c>
      <c r="N2908" s="6">
        <v>11</v>
      </c>
      <c r="O2908" s="6">
        <v>2600000</v>
      </c>
      <c r="P2908" s="6">
        <v>2900000</v>
      </c>
      <c r="Q2908" s="6">
        <f t="shared" si="497"/>
        <v>300000</v>
      </c>
      <c r="R2908" s="8">
        <f t="shared" si="498"/>
        <v>0.11538461538461539</v>
      </c>
      <c r="S2908" s="6"/>
      <c r="T2908" s="9">
        <f t="shared" si="499"/>
        <v>40000</v>
      </c>
      <c r="U2908" s="6">
        <v>44615</v>
      </c>
      <c r="V2908" s="9">
        <f t="shared" si="500"/>
        <v>4615</v>
      </c>
      <c r="W2908" s="8">
        <f t="shared" si="501"/>
        <v>0.11537500000000001</v>
      </c>
      <c r="X2908" s="22">
        <f t="shared" si="502"/>
        <v>33890.371002738946</v>
      </c>
      <c r="Y2908" s="22">
        <f t="shared" si="503"/>
        <v>37800.47255717995</v>
      </c>
      <c r="Z2908" s="22">
        <f t="shared" si="505"/>
        <v>2457030.7162166969</v>
      </c>
      <c r="AA2908" s="10">
        <v>15123</v>
      </c>
      <c r="AB2908" s="6">
        <v>1990</v>
      </c>
      <c r="AC2908" s="6">
        <f t="shared" si="504"/>
        <v>26</v>
      </c>
      <c r="AD2908" s="6" t="s">
        <v>200</v>
      </c>
    </row>
    <row r="2909" spans="1:30" x14ac:dyDescent="0.2">
      <c r="A2909">
        <v>40</v>
      </c>
      <c r="B2909" s="6" t="s">
        <v>1692</v>
      </c>
      <c r="C2909" s="6" t="s">
        <v>22</v>
      </c>
      <c r="D2909" s="6" t="s">
        <v>23</v>
      </c>
      <c r="E2909" s="6" t="s">
        <v>2767</v>
      </c>
      <c r="F2909" s="6" t="s">
        <v>2773</v>
      </c>
      <c r="G2909" s="6">
        <v>75</v>
      </c>
      <c r="H2909" s="6">
        <v>83</v>
      </c>
      <c r="I2909" s="7">
        <v>42636</v>
      </c>
      <c r="J2909" s="7">
        <v>42647</v>
      </c>
      <c r="K2909" s="7" t="s">
        <v>2542</v>
      </c>
      <c r="L2909" s="17">
        <f t="shared" si="495"/>
        <v>281.13</v>
      </c>
      <c r="M2909" s="20">
        <f t="shared" si="496"/>
        <v>0.84725927506847365</v>
      </c>
      <c r="N2909" s="6">
        <v>11</v>
      </c>
      <c r="O2909" s="6">
        <v>2700000</v>
      </c>
      <c r="P2909" s="6">
        <v>2825000</v>
      </c>
      <c r="Q2909" s="6">
        <f t="shared" si="497"/>
        <v>125000</v>
      </c>
      <c r="R2909" s="8">
        <f t="shared" si="498"/>
        <v>4.6296296296296294E-2</v>
      </c>
      <c r="S2909" s="6">
        <v>236859</v>
      </c>
      <c r="T2909" s="9">
        <f t="shared" si="499"/>
        <v>39158.120000000003</v>
      </c>
      <c r="U2909" s="6">
        <v>40825</v>
      </c>
      <c r="V2909" s="9">
        <f t="shared" si="500"/>
        <v>1666.8799999999974</v>
      </c>
      <c r="W2909" s="8">
        <f t="shared" si="501"/>
        <v>4.2567927162999585E-2</v>
      </c>
      <c r="X2909" s="22">
        <f t="shared" si="502"/>
        <v>33177.080364244299</v>
      </c>
      <c r="Y2909" s="22">
        <f t="shared" si="503"/>
        <v>34589.35990467044</v>
      </c>
      <c r="Z2909" s="22">
        <f t="shared" si="505"/>
        <v>2594201.9928502832</v>
      </c>
      <c r="AA2909" s="10">
        <v>36167</v>
      </c>
      <c r="AB2909" s="6">
        <v>1986</v>
      </c>
      <c r="AC2909" s="6">
        <f t="shared" si="504"/>
        <v>30</v>
      </c>
      <c r="AD2909" s="6" t="s">
        <v>37</v>
      </c>
    </row>
    <row r="2910" spans="1:30" x14ac:dyDescent="0.2">
      <c r="A2910">
        <v>41</v>
      </c>
      <c r="B2910" s="6" t="s">
        <v>1866</v>
      </c>
      <c r="C2910" s="6" t="s">
        <v>22</v>
      </c>
      <c r="D2910" s="6" t="s">
        <v>23</v>
      </c>
      <c r="E2910" s="6" t="s">
        <v>2767</v>
      </c>
      <c r="F2910" s="6" t="s">
        <v>2773</v>
      </c>
      <c r="G2910" s="6">
        <v>81</v>
      </c>
      <c r="H2910" s="6">
        <v>91</v>
      </c>
      <c r="I2910" s="7">
        <v>42644</v>
      </c>
      <c r="J2910" s="7">
        <v>42655</v>
      </c>
      <c r="K2910" s="7" t="s">
        <v>2542</v>
      </c>
      <c r="L2910" s="17">
        <f t="shared" si="495"/>
        <v>281.13</v>
      </c>
      <c r="M2910" s="20">
        <f t="shared" si="496"/>
        <v>0.84725927506847365</v>
      </c>
      <c r="N2910" s="6">
        <v>11</v>
      </c>
      <c r="O2910" s="6">
        <v>5200000</v>
      </c>
      <c r="P2910" s="6">
        <v>5380000</v>
      </c>
      <c r="Q2910" s="6">
        <f t="shared" si="497"/>
        <v>180000</v>
      </c>
      <c r="R2910" s="8">
        <f t="shared" si="498"/>
        <v>3.4615384615384617E-2</v>
      </c>
      <c r="S2910" s="6"/>
      <c r="T2910" s="9">
        <f t="shared" si="499"/>
        <v>64197.530864197528</v>
      </c>
      <c r="U2910" s="6">
        <v>66420</v>
      </c>
      <c r="V2910" s="9">
        <f t="shared" si="500"/>
        <v>2222.469135802472</v>
      </c>
      <c r="W2910" s="8">
        <f t="shared" si="501"/>
        <v>3.4619230769230819E-2</v>
      </c>
      <c r="X2910" s="22">
        <f t="shared" si="502"/>
        <v>54391.953461185964</v>
      </c>
      <c r="Y2910" s="22">
        <f t="shared" si="503"/>
        <v>56274.961050048019</v>
      </c>
      <c r="Z2910" s="22">
        <f t="shared" si="505"/>
        <v>4558271.8450538898</v>
      </c>
      <c r="AA2910" s="10">
        <v>7184</v>
      </c>
      <c r="AB2910" s="6">
        <v>2008</v>
      </c>
      <c r="AC2910" s="6">
        <f t="shared" si="504"/>
        <v>8</v>
      </c>
      <c r="AD2910" s="6" t="s">
        <v>621</v>
      </c>
    </row>
    <row r="2911" spans="1:30" x14ac:dyDescent="0.2">
      <c r="A2911">
        <v>41</v>
      </c>
      <c r="B2911" s="6" t="s">
        <v>2167</v>
      </c>
      <c r="C2911" s="6" t="s">
        <v>22</v>
      </c>
      <c r="D2911" s="6" t="s">
        <v>23</v>
      </c>
      <c r="E2911" s="6" t="s">
        <v>2767</v>
      </c>
      <c r="F2911" s="6" t="s">
        <v>2773</v>
      </c>
      <c r="G2911" s="6">
        <v>107</v>
      </c>
      <c r="H2911" s="6">
        <v>115</v>
      </c>
      <c r="I2911" s="7">
        <v>42644</v>
      </c>
      <c r="J2911" s="7">
        <v>42655</v>
      </c>
      <c r="K2911" s="7" t="s">
        <v>2542</v>
      </c>
      <c r="L2911" s="17">
        <f t="shared" si="495"/>
        <v>281.13</v>
      </c>
      <c r="M2911" s="20">
        <f t="shared" si="496"/>
        <v>0.84725927506847365</v>
      </c>
      <c r="N2911" s="6">
        <v>11</v>
      </c>
      <c r="O2911" s="6">
        <v>3000000</v>
      </c>
      <c r="P2911" s="6">
        <v>3480000</v>
      </c>
      <c r="Q2911" s="6">
        <f t="shared" si="497"/>
        <v>480000</v>
      </c>
      <c r="R2911" s="8">
        <f t="shared" si="498"/>
        <v>0.16</v>
      </c>
      <c r="S2911" s="6"/>
      <c r="T2911" s="9">
        <f t="shared" si="499"/>
        <v>28037.383177570093</v>
      </c>
      <c r="U2911" s="6">
        <v>32523</v>
      </c>
      <c r="V2911" s="9">
        <f t="shared" si="500"/>
        <v>4485.6168224299072</v>
      </c>
      <c r="W2911" s="8">
        <f t="shared" si="501"/>
        <v>0.15998700000000002</v>
      </c>
      <c r="X2911" s="22">
        <f t="shared" si="502"/>
        <v>23754.932945845056</v>
      </c>
      <c r="Y2911" s="22">
        <f t="shared" si="503"/>
        <v>27555.413403051967</v>
      </c>
      <c r="Z2911" s="22">
        <f t="shared" si="505"/>
        <v>2948429.2341265604</v>
      </c>
      <c r="AA2911" s="10">
        <v>44644</v>
      </c>
      <c r="AB2911" s="6">
        <v>1982</v>
      </c>
      <c r="AC2911" s="6">
        <f t="shared" si="504"/>
        <v>34</v>
      </c>
      <c r="AD2911" s="6" t="s">
        <v>1915</v>
      </c>
    </row>
    <row r="2912" spans="1:30" x14ac:dyDescent="0.2">
      <c r="A2912">
        <v>41</v>
      </c>
      <c r="B2912" s="6" t="s">
        <v>2189</v>
      </c>
      <c r="C2912" s="6" t="s">
        <v>22</v>
      </c>
      <c r="D2912" s="6" t="s">
        <v>23</v>
      </c>
      <c r="E2912" s="6" t="s">
        <v>2767</v>
      </c>
      <c r="F2912" s="6" t="s">
        <v>2773</v>
      </c>
      <c r="G2912" s="6">
        <v>100</v>
      </c>
      <c r="H2912" s="6"/>
      <c r="I2912" s="7">
        <v>42644</v>
      </c>
      <c r="J2912" s="7">
        <v>42655</v>
      </c>
      <c r="K2912" s="7" t="s">
        <v>2542</v>
      </c>
      <c r="L2912" s="17">
        <f t="shared" si="495"/>
        <v>281.13</v>
      </c>
      <c r="M2912" s="20">
        <f t="shared" si="496"/>
        <v>0.84725927506847365</v>
      </c>
      <c r="N2912" s="6">
        <v>11</v>
      </c>
      <c r="O2912" s="6">
        <v>5500000</v>
      </c>
      <c r="P2912" s="6">
        <v>6400000</v>
      </c>
      <c r="Q2912" s="6">
        <f t="shared" si="497"/>
        <v>900000</v>
      </c>
      <c r="R2912" s="8">
        <f t="shared" si="498"/>
        <v>0.16363636363636364</v>
      </c>
      <c r="S2912" s="6">
        <v>213754</v>
      </c>
      <c r="T2912" s="9">
        <f t="shared" si="499"/>
        <v>57137.54</v>
      </c>
      <c r="U2912" s="6">
        <v>66138</v>
      </c>
      <c r="V2912" s="9">
        <f t="shared" si="500"/>
        <v>9000.4599999999991</v>
      </c>
      <c r="W2912" s="8">
        <f t="shared" si="501"/>
        <v>0.15752270748793173</v>
      </c>
      <c r="X2912" s="22">
        <f t="shared" si="502"/>
        <v>48410.310719595916</v>
      </c>
      <c r="Y2912" s="22">
        <f t="shared" si="503"/>
        <v>56036.033934478713</v>
      </c>
      <c r="Z2912" s="22">
        <f t="shared" si="505"/>
        <v>5603603.3934478713</v>
      </c>
      <c r="AA2912" s="10">
        <v>24096</v>
      </c>
      <c r="AB2912" s="6">
        <v>1969</v>
      </c>
      <c r="AC2912" s="6">
        <f t="shared" si="504"/>
        <v>47</v>
      </c>
      <c r="AD2912" s="6" t="s">
        <v>371</v>
      </c>
    </row>
    <row r="2913" spans="1:30" x14ac:dyDescent="0.2">
      <c r="A2913">
        <v>42</v>
      </c>
      <c r="B2913" s="6" t="s">
        <v>2099</v>
      </c>
      <c r="C2913" s="6" t="s">
        <v>22</v>
      </c>
      <c r="D2913" s="6" t="s">
        <v>23</v>
      </c>
      <c r="E2913" s="6" t="s">
        <v>2767</v>
      </c>
      <c r="F2913" s="6" t="s">
        <v>2773</v>
      </c>
      <c r="G2913" s="6">
        <v>93</v>
      </c>
      <c r="H2913" s="6">
        <v>102</v>
      </c>
      <c r="I2913" s="7">
        <v>42650</v>
      </c>
      <c r="J2913" s="7">
        <v>42661</v>
      </c>
      <c r="K2913" s="7" t="s">
        <v>2542</v>
      </c>
      <c r="L2913" s="17">
        <f t="shared" si="495"/>
        <v>281.13</v>
      </c>
      <c r="M2913" s="20">
        <f t="shared" si="496"/>
        <v>0.84725927506847365</v>
      </c>
      <c r="N2913" s="6">
        <v>11</v>
      </c>
      <c r="O2913" s="6">
        <v>3190000</v>
      </c>
      <c r="P2913" s="6">
        <v>3650000</v>
      </c>
      <c r="Q2913" s="6">
        <f t="shared" si="497"/>
        <v>460000</v>
      </c>
      <c r="R2913" s="8">
        <f t="shared" si="498"/>
        <v>0.14420062695924765</v>
      </c>
      <c r="S2913" s="6"/>
      <c r="T2913" s="9">
        <f t="shared" si="499"/>
        <v>34301.075268817207</v>
      </c>
      <c r="U2913" s="6">
        <v>39247</v>
      </c>
      <c r="V2913" s="9">
        <f t="shared" si="500"/>
        <v>4945.924731182793</v>
      </c>
      <c r="W2913" s="8">
        <f t="shared" si="501"/>
        <v>0.14419153605015664</v>
      </c>
      <c r="X2913" s="22">
        <f t="shared" si="502"/>
        <v>29061.904166327218</v>
      </c>
      <c r="Y2913" s="22">
        <f t="shared" si="503"/>
        <v>33252.384768612385</v>
      </c>
      <c r="Z2913" s="22">
        <f t="shared" si="505"/>
        <v>3092471.7834809516</v>
      </c>
      <c r="AA2913" s="10">
        <v>44644</v>
      </c>
      <c r="AB2913" s="6">
        <v>1982</v>
      </c>
      <c r="AC2913" s="6">
        <f t="shared" si="504"/>
        <v>34</v>
      </c>
      <c r="AD2913" s="6" t="s">
        <v>37</v>
      </c>
    </row>
    <row r="2914" spans="1:30" x14ac:dyDescent="0.2">
      <c r="A2914">
        <v>42</v>
      </c>
      <c r="B2914" s="6" t="s">
        <v>1612</v>
      </c>
      <c r="C2914" s="6" t="s">
        <v>22</v>
      </c>
      <c r="D2914" s="6" t="s">
        <v>23</v>
      </c>
      <c r="E2914" s="6" t="s">
        <v>2767</v>
      </c>
      <c r="F2914" s="6" t="s">
        <v>2773</v>
      </c>
      <c r="G2914" s="6">
        <v>72</v>
      </c>
      <c r="H2914" s="6">
        <v>82</v>
      </c>
      <c r="I2914" s="7">
        <v>42650</v>
      </c>
      <c r="J2914" s="7">
        <v>42661</v>
      </c>
      <c r="K2914" s="7" t="s">
        <v>2542</v>
      </c>
      <c r="L2914" s="17">
        <f t="shared" si="495"/>
        <v>281.13</v>
      </c>
      <c r="M2914" s="20">
        <f t="shared" si="496"/>
        <v>0.84725927506847365</v>
      </c>
      <c r="N2914" s="6">
        <v>11</v>
      </c>
      <c r="O2914" s="6">
        <v>3300000</v>
      </c>
      <c r="P2914" s="6">
        <v>3400000</v>
      </c>
      <c r="Q2914" s="6">
        <f t="shared" si="497"/>
        <v>100000</v>
      </c>
      <c r="R2914" s="8">
        <f t="shared" si="498"/>
        <v>3.0303030303030304E-2</v>
      </c>
      <c r="S2914" s="6">
        <v>201453</v>
      </c>
      <c r="T2914" s="9">
        <f t="shared" si="499"/>
        <v>48631.291666666664</v>
      </c>
      <c r="U2914" s="6">
        <v>50020</v>
      </c>
      <c r="V2914" s="9">
        <f t="shared" si="500"/>
        <v>1388.7083333333358</v>
      </c>
      <c r="W2914" s="8">
        <f t="shared" si="501"/>
        <v>2.8555859524603124E-2</v>
      </c>
      <c r="X2914" s="22">
        <f t="shared" si="502"/>
        <v>41203.312923143501</v>
      </c>
      <c r="Y2914" s="22">
        <f t="shared" si="503"/>
        <v>42379.908938925051</v>
      </c>
      <c r="Z2914" s="22">
        <f t="shared" si="505"/>
        <v>3051353.4436026039</v>
      </c>
      <c r="AA2914" s="10">
        <v>33109</v>
      </c>
      <c r="AB2914" s="6">
        <v>1970</v>
      </c>
      <c r="AC2914" s="6">
        <f t="shared" si="504"/>
        <v>46</v>
      </c>
      <c r="AD2914" s="6" t="s">
        <v>48</v>
      </c>
    </row>
    <row r="2915" spans="1:30" x14ac:dyDescent="0.2">
      <c r="A2915">
        <v>42</v>
      </c>
      <c r="B2915" s="6" t="s">
        <v>1371</v>
      </c>
      <c r="C2915" s="6" t="s">
        <v>22</v>
      </c>
      <c r="D2915" s="6" t="s">
        <v>23</v>
      </c>
      <c r="E2915" s="6" t="s">
        <v>2767</v>
      </c>
      <c r="F2915" s="6" t="s">
        <v>2773</v>
      </c>
      <c r="G2915" s="6">
        <v>66</v>
      </c>
      <c r="H2915" s="6">
        <v>72</v>
      </c>
      <c r="I2915" s="7">
        <v>42650</v>
      </c>
      <c r="J2915" s="7">
        <v>42661</v>
      </c>
      <c r="K2915" s="7" t="s">
        <v>2542</v>
      </c>
      <c r="L2915" s="17">
        <f t="shared" si="495"/>
        <v>281.13</v>
      </c>
      <c r="M2915" s="20">
        <f t="shared" si="496"/>
        <v>0.84725927506847365</v>
      </c>
      <c r="N2915" s="6">
        <v>11</v>
      </c>
      <c r="O2915" s="6">
        <v>4300000</v>
      </c>
      <c r="P2915" s="6">
        <v>4300000</v>
      </c>
      <c r="Q2915" s="6">
        <f t="shared" si="497"/>
        <v>0</v>
      </c>
      <c r="R2915" s="8">
        <f t="shared" si="498"/>
        <v>0</v>
      </c>
      <c r="S2915" s="6">
        <v>37000</v>
      </c>
      <c r="T2915" s="9">
        <f t="shared" si="499"/>
        <v>65712.121212121216</v>
      </c>
      <c r="U2915" s="6">
        <v>65712</v>
      </c>
      <c r="V2915" s="9">
        <f t="shared" si="500"/>
        <v>-0.12121212121564895</v>
      </c>
      <c r="W2915" s="8">
        <f t="shared" si="501"/>
        <v>-1.8445930367149712E-6</v>
      </c>
      <c r="X2915" s="22">
        <f t="shared" si="502"/>
        <v>55675.204181393492</v>
      </c>
      <c r="Y2915" s="22">
        <f t="shared" si="503"/>
        <v>55675.101483299542</v>
      </c>
      <c r="Z2915" s="22">
        <f t="shared" si="505"/>
        <v>3674556.69789777</v>
      </c>
      <c r="AA2915" s="10">
        <v>3014</v>
      </c>
      <c r="AB2915" s="6">
        <v>1956</v>
      </c>
      <c r="AC2915" s="6">
        <f t="shared" si="504"/>
        <v>60</v>
      </c>
      <c r="AD2915" s="6" t="s">
        <v>94</v>
      </c>
    </row>
    <row r="2916" spans="1:30" x14ac:dyDescent="0.2">
      <c r="A2916">
        <v>42</v>
      </c>
      <c r="B2916" s="6" t="s">
        <v>974</v>
      </c>
      <c r="C2916" s="6" t="s">
        <v>22</v>
      </c>
      <c r="D2916" s="6" t="s">
        <v>23</v>
      </c>
      <c r="E2916" s="6" t="s">
        <v>2767</v>
      </c>
      <c r="F2916" s="6" t="s">
        <v>2773</v>
      </c>
      <c r="G2916" s="6">
        <v>55</v>
      </c>
      <c r="H2916" s="6">
        <v>60</v>
      </c>
      <c r="I2916" s="7">
        <v>42651</v>
      </c>
      <c r="J2916" s="7">
        <v>42662</v>
      </c>
      <c r="K2916" s="7" t="s">
        <v>2542</v>
      </c>
      <c r="L2916" s="17">
        <f t="shared" si="495"/>
        <v>281.13</v>
      </c>
      <c r="M2916" s="20">
        <f t="shared" si="496"/>
        <v>0.84725927506847365</v>
      </c>
      <c r="N2916" s="6">
        <v>11</v>
      </c>
      <c r="O2916" s="6">
        <v>3500000</v>
      </c>
      <c r="P2916" s="6">
        <v>3680000</v>
      </c>
      <c r="Q2916" s="6">
        <f t="shared" si="497"/>
        <v>180000</v>
      </c>
      <c r="R2916" s="8">
        <f t="shared" si="498"/>
        <v>5.1428571428571428E-2</v>
      </c>
      <c r="S2916" s="6">
        <v>2030</v>
      </c>
      <c r="T2916" s="9">
        <f t="shared" si="499"/>
        <v>63673.272727272728</v>
      </c>
      <c r="U2916" s="6">
        <v>66946</v>
      </c>
      <c r="V2916" s="9">
        <f t="shared" si="500"/>
        <v>3272.7272727272721</v>
      </c>
      <c r="W2916" s="8">
        <f t="shared" si="501"/>
        <v>5.1398760147685761E-2</v>
      </c>
      <c r="X2916" s="22">
        <f t="shared" si="502"/>
        <v>53947.770892146305</v>
      </c>
      <c r="Y2916" s="22">
        <f t="shared" si="503"/>
        <v>56720.61942873404</v>
      </c>
      <c r="Z2916" s="22">
        <f t="shared" si="505"/>
        <v>3119634.0685803723</v>
      </c>
      <c r="AA2916" s="10">
        <v>1952</v>
      </c>
      <c r="AB2916" s="6">
        <v>2008</v>
      </c>
      <c r="AC2916" s="6">
        <f t="shared" si="504"/>
        <v>8</v>
      </c>
      <c r="AD2916" s="6" t="s">
        <v>259</v>
      </c>
    </row>
    <row r="2917" spans="1:30" x14ac:dyDescent="0.2">
      <c r="A2917">
        <v>43</v>
      </c>
      <c r="B2917" s="6" t="s">
        <v>2276</v>
      </c>
      <c r="C2917" s="6" t="s">
        <v>22</v>
      </c>
      <c r="D2917" s="6" t="s">
        <v>23</v>
      </c>
      <c r="E2917" s="6" t="s">
        <v>2767</v>
      </c>
      <c r="F2917" s="6" t="s">
        <v>2773</v>
      </c>
      <c r="G2917" s="6">
        <v>109</v>
      </c>
      <c r="H2917" s="6">
        <v>122</v>
      </c>
      <c r="I2917" s="7">
        <v>42657</v>
      </c>
      <c r="J2917" s="7">
        <v>42668</v>
      </c>
      <c r="K2917" s="7" t="s">
        <v>2542</v>
      </c>
      <c r="L2917" s="17">
        <f t="shared" si="495"/>
        <v>281.13</v>
      </c>
      <c r="M2917" s="20">
        <f t="shared" si="496"/>
        <v>0.84725927506847365</v>
      </c>
      <c r="N2917" s="6">
        <v>11</v>
      </c>
      <c r="O2917" s="6">
        <v>5300000</v>
      </c>
      <c r="P2917" s="6">
        <v>6000000</v>
      </c>
      <c r="Q2917" s="6">
        <f t="shared" si="497"/>
        <v>700000</v>
      </c>
      <c r="R2917" s="8">
        <f t="shared" si="498"/>
        <v>0.13207547169811321</v>
      </c>
      <c r="S2917" s="6"/>
      <c r="T2917" s="9">
        <f t="shared" si="499"/>
        <v>48623.853211009176</v>
      </c>
      <c r="U2917" s="6">
        <v>55046</v>
      </c>
      <c r="V2917" s="9">
        <f t="shared" si="500"/>
        <v>6422.1467889908236</v>
      </c>
      <c r="W2917" s="8">
        <f t="shared" si="501"/>
        <v>0.13207811320754712</v>
      </c>
      <c r="X2917" s="22">
        <f t="shared" si="502"/>
        <v>41197.01062259551</v>
      </c>
      <c r="Y2917" s="22">
        <f t="shared" si="503"/>
        <v>46638.234055419198</v>
      </c>
      <c r="Z2917" s="22">
        <f t="shared" si="505"/>
        <v>5083567.5120406924</v>
      </c>
      <c r="AA2917" s="10">
        <v>11948</v>
      </c>
      <c r="AB2917" s="6">
        <v>1970</v>
      </c>
      <c r="AC2917" s="6">
        <f t="shared" si="504"/>
        <v>46</v>
      </c>
      <c r="AD2917" s="6" t="s">
        <v>315</v>
      </c>
    </row>
    <row r="2918" spans="1:30" x14ac:dyDescent="0.2">
      <c r="A2918">
        <v>43</v>
      </c>
      <c r="B2918" s="6" t="s">
        <v>406</v>
      </c>
      <c r="C2918" s="6" t="s">
        <v>22</v>
      </c>
      <c r="D2918" s="6" t="s">
        <v>23</v>
      </c>
      <c r="E2918" s="6" t="s">
        <v>2767</v>
      </c>
      <c r="F2918" s="6" t="s">
        <v>2773</v>
      </c>
      <c r="G2918" s="6">
        <v>40</v>
      </c>
      <c r="H2918" s="6">
        <v>45</v>
      </c>
      <c r="I2918" s="7">
        <v>42657</v>
      </c>
      <c r="J2918" s="7">
        <v>42668</v>
      </c>
      <c r="K2918" s="7" t="s">
        <v>2542</v>
      </c>
      <c r="L2918" s="17">
        <f t="shared" si="495"/>
        <v>281.13</v>
      </c>
      <c r="M2918" s="20">
        <f t="shared" si="496"/>
        <v>0.84725927506847365</v>
      </c>
      <c r="N2918" s="6">
        <v>11</v>
      </c>
      <c r="O2918" s="6">
        <v>2600000</v>
      </c>
      <c r="P2918" s="6">
        <v>2905000</v>
      </c>
      <c r="Q2918" s="6">
        <f t="shared" si="497"/>
        <v>305000</v>
      </c>
      <c r="R2918" s="8">
        <f t="shared" si="498"/>
        <v>0.11730769230769231</v>
      </c>
      <c r="S2918" s="6">
        <v>28580</v>
      </c>
      <c r="T2918" s="9">
        <f t="shared" si="499"/>
        <v>65714.5</v>
      </c>
      <c r="U2918" s="6">
        <v>73340</v>
      </c>
      <c r="V2918" s="9">
        <f t="shared" si="500"/>
        <v>7625.5</v>
      </c>
      <c r="W2918" s="8">
        <f t="shared" si="501"/>
        <v>0.116039839000525</v>
      </c>
      <c r="X2918" s="22">
        <f t="shared" si="502"/>
        <v>55677.219631487213</v>
      </c>
      <c r="Y2918" s="22">
        <f t="shared" si="503"/>
        <v>62137.995233521855</v>
      </c>
      <c r="Z2918" s="22">
        <f t="shared" si="505"/>
        <v>2485519.8093408742</v>
      </c>
      <c r="AA2918" s="10">
        <v>8808</v>
      </c>
      <c r="AB2918" s="6">
        <v>1959</v>
      </c>
      <c r="AC2918" s="6">
        <f t="shared" si="504"/>
        <v>57</v>
      </c>
      <c r="AD2918" s="6" t="s">
        <v>371</v>
      </c>
    </row>
    <row r="2919" spans="1:30" x14ac:dyDescent="0.2">
      <c r="A2919">
        <v>43</v>
      </c>
      <c r="B2919" s="6" t="s">
        <v>1428</v>
      </c>
      <c r="C2919" s="6" t="s">
        <v>22</v>
      </c>
      <c r="D2919" s="6" t="s">
        <v>23</v>
      </c>
      <c r="E2919" s="6" t="s">
        <v>2767</v>
      </c>
      <c r="F2919" s="6" t="s">
        <v>2773</v>
      </c>
      <c r="G2919" s="6">
        <v>67</v>
      </c>
      <c r="H2919" s="6">
        <v>74</v>
      </c>
      <c r="I2919" s="7">
        <v>42657</v>
      </c>
      <c r="J2919" s="7">
        <v>42668</v>
      </c>
      <c r="K2919" s="7" t="s">
        <v>2542</v>
      </c>
      <c r="L2919" s="17">
        <f t="shared" si="495"/>
        <v>281.13</v>
      </c>
      <c r="M2919" s="20">
        <f t="shared" si="496"/>
        <v>0.84725927506847365</v>
      </c>
      <c r="N2919" s="6">
        <v>11</v>
      </c>
      <c r="O2919" s="6">
        <v>3400000</v>
      </c>
      <c r="P2919" s="6">
        <v>4000000</v>
      </c>
      <c r="Q2919" s="6">
        <f t="shared" si="497"/>
        <v>600000</v>
      </c>
      <c r="R2919" s="8">
        <f t="shared" si="498"/>
        <v>0.17647058823529413</v>
      </c>
      <c r="S2919" s="6">
        <v>86408</v>
      </c>
      <c r="T2919" s="9">
        <f t="shared" si="499"/>
        <v>52035.940298507463</v>
      </c>
      <c r="U2919" s="6">
        <v>60991</v>
      </c>
      <c r="V2919" s="9">
        <f t="shared" si="500"/>
        <v>8955.059701492537</v>
      </c>
      <c r="W2919" s="8">
        <f t="shared" si="501"/>
        <v>0.17209374232734664</v>
      </c>
      <c r="X2919" s="22">
        <f t="shared" si="502"/>
        <v>44087.933054819805</v>
      </c>
      <c r="Y2919" s="22">
        <f t="shared" si="503"/>
        <v>51675.190445701279</v>
      </c>
      <c r="Z2919" s="22">
        <f t="shared" si="505"/>
        <v>3462237.7598619857</v>
      </c>
      <c r="AA2919" s="10">
        <v>7808</v>
      </c>
      <c r="AB2919" s="6">
        <v>1956</v>
      </c>
      <c r="AC2919" s="6">
        <f t="shared" si="504"/>
        <v>60</v>
      </c>
      <c r="AD2919" s="6" t="s">
        <v>94</v>
      </c>
    </row>
    <row r="2920" spans="1:30" x14ac:dyDescent="0.2">
      <c r="A2920">
        <v>43</v>
      </c>
      <c r="B2920" s="6" t="s">
        <v>668</v>
      </c>
      <c r="C2920" s="6" t="s">
        <v>22</v>
      </c>
      <c r="D2920" s="6" t="s">
        <v>23</v>
      </c>
      <c r="E2920" s="6" t="s">
        <v>2767</v>
      </c>
      <c r="F2920" s="6" t="s">
        <v>2773</v>
      </c>
      <c r="G2920" s="6">
        <v>83</v>
      </c>
      <c r="H2920" s="6">
        <v>93</v>
      </c>
      <c r="I2920" s="7">
        <v>42658</v>
      </c>
      <c r="J2920" s="7">
        <v>42669</v>
      </c>
      <c r="K2920" s="7" t="s">
        <v>2542</v>
      </c>
      <c r="L2920" s="17">
        <f t="shared" si="495"/>
        <v>281.13</v>
      </c>
      <c r="M2920" s="20">
        <f t="shared" si="496"/>
        <v>0.84725927506847365</v>
      </c>
      <c r="N2920" s="6">
        <v>11</v>
      </c>
      <c r="O2920" s="6">
        <v>5500000</v>
      </c>
      <c r="P2920" s="6">
        <v>6400000</v>
      </c>
      <c r="Q2920" s="6">
        <f t="shared" si="497"/>
        <v>900000</v>
      </c>
      <c r="R2920" s="8">
        <f t="shared" si="498"/>
        <v>0.16363636363636364</v>
      </c>
      <c r="S2920" s="6"/>
      <c r="T2920" s="9">
        <f t="shared" si="499"/>
        <v>66265.060240963852</v>
      </c>
      <c r="U2920" s="6">
        <v>77108</v>
      </c>
      <c r="V2920" s="9">
        <f t="shared" si="500"/>
        <v>10842.939759036148</v>
      </c>
      <c r="W2920" s="8">
        <f t="shared" si="501"/>
        <v>0.16362981818181824</v>
      </c>
      <c r="X2920" s="22">
        <f t="shared" si="502"/>
        <v>56143.686902127767</v>
      </c>
      <c r="Y2920" s="22">
        <f t="shared" si="503"/>
        <v>65330.468181979864</v>
      </c>
      <c r="Z2920" s="22">
        <f t="shared" si="505"/>
        <v>5422428.8591043288</v>
      </c>
      <c r="AA2920" s="10">
        <v>6128</v>
      </c>
      <c r="AB2920" s="6">
        <v>2012</v>
      </c>
      <c r="AC2920" s="6">
        <f t="shared" si="504"/>
        <v>4</v>
      </c>
      <c r="AD2920" s="6" t="s">
        <v>217</v>
      </c>
    </row>
    <row r="2921" spans="1:30" x14ac:dyDescent="0.2">
      <c r="A2921">
        <v>43</v>
      </c>
      <c r="B2921" s="6" t="s">
        <v>899</v>
      </c>
      <c r="C2921" s="6" t="s">
        <v>22</v>
      </c>
      <c r="D2921" s="6" t="s">
        <v>23</v>
      </c>
      <c r="E2921" s="6" t="s">
        <v>2767</v>
      </c>
      <c r="F2921" s="6" t="s">
        <v>2773</v>
      </c>
      <c r="G2921" s="6">
        <v>53</v>
      </c>
      <c r="H2921" s="6">
        <v>62</v>
      </c>
      <c r="I2921" s="7">
        <v>42658</v>
      </c>
      <c r="J2921" s="7">
        <v>42669</v>
      </c>
      <c r="K2921" s="7" t="s">
        <v>2542</v>
      </c>
      <c r="L2921" s="17">
        <f t="shared" si="495"/>
        <v>281.13</v>
      </c>
      <c r="M2921" s="20">
        <f t="shared" si="496"/>
        <v>0.84725927506847365</v>
      </c>
      <c r="N2921" s="6">
        <v>11</v>
      </c>
      <c r="O2921" s="6">
        <v>2700000</v>
      </c>
      <c r="P2921" s="6">
        <v>3250000</v>
      </c>
      <c r="Q2921" s="6">
        <f t="shared" si="497"/>
        <v>550000</v>
      </c>
      <c r="R2921" s="8">
        <f t="shared" si="498"/>
        <v>0.20370370370370369</v>
      </c>
      <c r="S2921" s="6"/>
      <c r="T2921" s="9">
        <f t="shared" si="499"/>
        <v>50943.396226415098</v>
      </c>
      <c r="U2921" s="6">
        <v>61321</v>
      </c>
      <c r="V2921" s="9">
        <f t="shared" si="500"/>
        <v>10377.603773584902</v>
      </c>
      <c r="W2921" s="8">
        <f t="shared" si="501"/>
        <v>0.20370851851851843</v>
      </c>
      <c r="X2921" s="22">
        <f t="shared" si="502"/>
        <v>43162.264956318475</v>
      </c>
      <c r="Y2921" s="22">
        <f t="shared" si="503"/>
        <v>51954.786006473871</v>
      </c>
      <c r="Z2921" s="22">
        <f t="shared" si="505"/>
        <v>2753603.6583431154</v>
      </c>
      <c r="AA2921" s="10">
        <v>2443</v>
      </c>
      <c r="AB2921" s="6">
        <v>2004</v>
      </c>
      <c r="AC2921" s="6">
        <f t="shared" si="504"/>
        <v>12</v>
      </c>
      <c r="AD2921" s="6" t="s">
        <v>37</v>
      </c>
    </row>
    <row r="2922" spans="1:30" x14ac:dyDescent="0.2">
      <c r="A2922">
        <v>44</v>
      </c>
      <c r="B2922" s="6" t="s">
        <v>1761</v>
      </c>
      <c r="C2922" s="6" t="s">
        <v>22</v>
      </c>
      <c r="D2922" s="6" t="s">
        <v>23</v>
      </c>
      <c r="E2922" s="6" t="s">
        <v>2767</v>
      </c>
      <c r="F2922" s="6" t="s">
        <v>2773</v>
      </c>
      <c r="G2922" s="6">
        <v>77</v>
      </c>
      <c r="H2922" s="6">
        <v>95</v>
      </c>
      <c r="I2922" s="7">
        <v>42664</v>
      </c>
      <c r="J2922" s="7">
        <v>42675</v>
      </c>
      <c r="K2922" s="7" t="s">
        <v>2543</v>
      </c>
      <c r="L2922" s="17">
        <f t="shared" si="495"/>
        <v>284.38</v>
      </c>
      <c r="M2922" s="20">
        <f t="shared" si="496"/>
        <v>0.83757648217174208</v>
      </c>
      <c r="N2922" s="6">
        <v>11</v>
      </c>
      <c r="O2922" s="6">
        <v>3300000</v>
      </c>
      <c r="P2922" s="6">
        <v>3300000</v>
      </c>
      <c r="Q2922" s="6">
        <f t="shared" si="497"/>
        <v>0</v>
      </c>
      <c r="R2922" s="8">
        <f t="shared" si="498"/>
        <v>0</v>
      </c>
      <c r="S2922" s="6">
        <v>3000</v>
      </c>
      <c r="T2922" s="9">
        <f t="shared" si="499"/>
        <v>42896.103896103894</v>
      </c>
      <c r="U2922" s="6">
        <v>42896</v>
      </c>
      <c r="V2922" s="9">
        <f t="shared" si="500"/>
        <v>-0.10389610389393056</v>
      </c>
      <c r="W2922" s="8">
        <f t="shared" si="501"/>
        <v>-2.4220405691288688E-6</v>
      </c>
      <c r="X2922" s="22">
        <f t="shared" si="502"/>
        <v>35928.76780017226</v>
      </c>
      <c r="Y2922" s="22">
        <f t="shared" si="503"/>
        <v>35928.680779239046</v>
      </c>
      <c r="Z2922" s="22">
        <f t="shared" si="505"/>
        <v>2766508.4200014067</v>
      </c>
      <c r="AA2922" s="10">
        <v>17458</v>
      </c>
      <c r="AB2922" s="6">
        <v>1999</v>
      </c>
      <c r="AC2922" s="6">
        <f t="shared" si="504"/>
        <v>17</v>
      </c>
      <c r="AD2922" s="6" t="s">
        <v>94</v>
      </c>
    </row>
    <row r="2923" spans="1:30" x14ac:dyDescent="0.2">
      <c r="A2923">
        <v>44</v>
      </c>
      <c r="B2923" s="6" t="s">
        <v>760</v>
      </c>
      <c r="C2923" s="6" t="s">
        <v>22</v>
      </c>
      <c r="D2923" s="6" t="s">
        <v>23</v>
      </c>
      <c r="E2923" s="6" t="s">
        <v>2767</v>
      </c>
      <c r="F2923" s="6" t="s">
        <v>2773</v>
      </c>
      <c r="G2923" s="6">
        <v>50</v>
      </c>
      <c r="H2923" s="6"/>
      <c r="I2923" s="7">
        <v>42665</v>
      </c>
      <c r="J2923" s="7">
        <v>42676</v>
      </c>
      <c r="K2923" s="7" t="s">
        <v>2543</v>
      </c>
      <c r="L2923" s="17">
        <f t="shared" si="495"/>
        <v>284.38</v>
      </c>
      <c r="M2923" s="20">
        <f t="shared" si="496"/>
        <v>0.83757648217174208</v>
      </c>
      <c r="N2923" s="6">
        <v>11</v>
      </c>
      <c r="O2923" s="6">
        <v>2750000</v>
      </c>
      <c r="P2923" s="6">
        <v>3375000</v>
      </c>
      <c r="Q2923" s="6">
        <f t="shared" si="497"/>
        <v>625000</v>
      </c>
      <c r="R2923" s="8">
        <f t="shared" si="498"/>
        <v>0.22727272727272727</v>
      </c>
      <c r="S2923" s="6">
        <v>129324</v>
      </c>
      <c r="T2923" s="9">
        <f t="shared" si="499"/>
        <v>57586.48</v>
      </c>
      <c r="U2923" s="6">
        <v>70086</v>
      </c>
      <c r="V2923" s="9">
        <f t="shared" si="500"/>
        <v>12499.519999999997</v>
      </c>
      <c r="W2923" s="8">
        <f t="shared" si="501"/>
        <v>0.21705650354041428</v>
      </c>
      <c r="X2923" s="22">
        <f t="shared" si="502"/>
        <v>48233.081339053388</v>
      </c>
      <c r="Y2923" s="22">
        <f t="shared" si="503"/>
        <v>58702.385329488716</v>
      </c>
      <c r="Z2923" s="22">
        <f t="shared" si="505"/>
        <v>2935119.2664744356</v>
      </c>
      <c r="AA2923" s="10">
        <v>24109</v>
      </c>
      <c r="AB2923" s="6">
        <v>1969</v>
      </c>
      <c r="AC2923" s="6">
        <f t="shared" si="504"/>
        <v>47</v>
      </c>
      <c r="AD2923" s="6" t="s">
        <v>371</v>
      </c>
    </row>
    <row r="2924" spans="1:30" x14ac:dyDescent="0.2">
      <c r="A2924">
        <v>44</v>
      </c>
      <c r="B2924" s="6" t="s">
        <v>2338</v>
      </c>
      <c r="C2924" s="6" t="s">
        <v>22</v>
      </c>
      <c r="D2924" s="6" t="s">
        <v>23</v>
      </c>
      <c r="E2924" s="6" t="s">
        <v>2767</v>
      </c>
      <c r="F2924" s="6" t="s">
        <v>2773</v>
      </c>
      <c r="G2924" s="6">
        <v>115</v>
      </c>
      <c r="H2924" s="6">
        <v>122</v>
      </c>
      <c r="I2924" s="7">
        <v>42665</v>
      </c>
      <c r="J2924" s="7">
        <v>42676</v>
      </c>
      <c r="K2924" s="7" t="s">
        <v>2543</v>
      </c>
      <c r="L2924" s="17">
        <f t="shared" si="495"/>
        <v>284.38</v>
      </c>
      <c r="M2924" s="20">
        <f t="shared" si="496"/>
        <v>0.83757648217174208</v>
      </c>
      <c r="N2924" s="6">
        <v>11</v>
      </c>
      <c r="O2924" s="6">
        <v>7800000</v>
      </c>
      <c r="P2924" s="6">
        <v>8500000</v>
      </c>
      <c r="Q2924" s="6">
        <f t="shared" si="497"/>
        <v>700000</v>
      </c>
      <c r="R2924" s="8">
        <f t="shared" si="498"/>
        <v>8.9743589743589744E-2</v>
      </c>
      <c r="S2924" s="6"/>
      <c r="T2924" s="9">
        <f t="shared" si="499"/>
        <v>67826.086956521744</v>
      </c>
      <c r="U2924" s="6">
        <v>73913</v>
      </c>
      <c r="V2924" s="9">
        <f t="shared" si="500"/>
        <v>6086.9130434782564</v>
      </c>
      <c r="W2924" s="8">
        <f t="shared" si="501"/>
        <v>8.9742948717948648E-2</v>
      </c>
      <c r="X2924" s="22">
        <f t="shared" si="502"/>
        <v>56809.535312518165</v>
      </c>
      <c r="Y2924" s="22">
        <f t="shared" si="503"/>
        <v>61907.790526759971</v>
      </c>
      <c r="Z2924" s="22">
        <f t="shared" si="505"/>
        <v>7119395.9105773969</v>
      </c>
      <c r="AA2924" s="10">
        <v>1253</v>
      </c>
      <c r="AB2924" s="6">
        <v>1899</v>
      </c>
      <c r="AC2924" s="6">
        <f t="shared" si="504"/>
        <v>117</v>
      </c>
      <c r="AD2924" s="6" t="s">
        <v>259</v>
      </c>
    </row>
    <row r="2925" spans="1:30" x14ac:dyDescent="0.2">
      <c r="A2925">
        <v>45</v>
      </c>
      <c r="B2925" s="6" t="s">
        <v>1073</v>
      </c>
      <c r="C2925" s="6" t="s">
        <v>22</v>
      </c>
      <c r="D2925" s="6" t="s">
        <v>23</v>
      </c>
      <c r="E2925" s="6" t="s">
        <v>2767</v>
      </c>
      <c r="F2925" s="6" t="s">
        <v>2773</v>
      </c>
      <c r="G2925" s="6">
        <v>57</v>
      </c>
      <c r="H2925" s="6">
        <v>63</v>
      </c>
      <c r="I2925" s="7">
        <v>42671</v>
      </c>
      <c r="J2925" s="7">
        <v>42682</v>
      </c>
      <c r="K2925" s="7" t="s">
        <v>2543</v>
      </c>
      <c r="L2925" s="17">
        <f t="shared" si="495"/>
        <v>284.38</v>
      </c>
      <c r="M2925" s="20">
        <f t="shared" si="496"/>
        <v>0.83757648217174208</v>
      </c>
      <c r="N2925" s="6">
        <v>11</v>
      </c>
      <c r="O2925" s="6">
        <v>2800000</v>
      </c>
      <c r="P2925" s="6">
        <v>2925000</v>
      </c>
      <c r="Q2925" s="6">
        <f t="shared" si="497"/>
        <v>125000</v>
      </c>
      <c r="R2925" s="8">
        <f t="shared" si="498"/>
        <v>4.4642857142857144E-2</v>
      </c>
      <c r="S2925" s="6"/>
      <c r="T2925" s="9">
        <f t="shared" si="499"/>
        <v>49122.807017543862</v>
      </c>
      <c r="U2925" s="6">
        <v>51316</v>
      </c>
      <c r="V2925" s="9">
        <f t="shared" si="500"/>
        <v>2193.1929824561375</v>
      </c>
      <c r="W2925" s="8">
        <f t="shared" si="501"/>
        <v>4.4647142857142795E-2</v>
      </c>
      <c r="X2925" s="22">
        <f t="shared" si="502"/>
        <v>41144.10789615575</v>
      </c>
      <c r="Y2925" s="22">
        <f t="shared" si="503"/>
        <v>42981.074759125113</v>
      </c>
      <c r="Z2925" s="22">
        <f t="shared" si="505"/>
        <v>2449921.2612701315</v>
      </c>
      <c r="AA2925" s="10">
        <v>2570</v>
      </c>
      <c r="AB2925" s="6">
        <v>1992</v>
      </c>
      <c r="AC2925" s="6">
        <f t="shared" si="504"/>
        <v>24</v>
      </c>
      <c r="AD2925" s="6" t="s">
        <v>695</v>
      </c>
    </row>
    <row r="2926" spans="1:30" x14ac:dyDescent="0.2">
      <c r="A2926">
        <v>45</v>
      </c>
      <c r="B2926" s="6" t="s">
        <v>354</v>
      </c>
      <c r="C2926" s="6" t="s">
        <v>22</v>
      </c>
      <c r="D2926" s="6" t="s">
        <v>23</v>
      </c>
      <c r="E2926" s="6" t="s">
        <v>2767</v>
      </c>
      <c r="F2926" s="6" t="s">
        <v>2773</v>
      </c>
      <c r="G2926" s="6">
        <v>38</v>
      </c>
      <c r="H2926" s="6">
        <v>43</v>
      </c>
      <c r="I2926" s="7">
        <v>42671</v>
      </c>
      <c r="J2926" s="7">
        <v>42682</v>
      </c>
      <c r="K2926" s="7" t="s">
        <v>2543</v>
      </c>
      <c r="L2926" s="17">
        <f t="shared" si="495"/>
        <v>284.38</v>
      </c>
      <c r="M2926" s="20">
        <f t="shared" si="496"/>
        <v>0.83757648217174208</v>
      </c>
      <c r="N2926" s="6">
        <v>11</v>
      </c>
      <c r="O2926" s="6">
        <v>2500000</v>
      </c>
      <c r="P2926" s="6">
        <v>2650000</v>
      </c>
      <c r="Q2926" s="6">
        <f t="shared" si="497"/>
        <v>150000</v>
      </c>
      <c r="R2926" s="8">
        <f t="shared" si="498"/>
        <v>0.06</v>
      </c>
      <c r="S2926" s="6">
        <v>24122</v>
      </c>
      <c r="T2926" s="9">
        <f t="shared" si="499"/>
        <v>66424.263157894733</v>
      </c>
      <c r="U2926" s="6">
        <v>70372</v>
      </c>
      <c r="V2926" s="9">
        <f t="shared" si="500"/>
        <v>3947.736842105267</v>
      </c>
      <c r="W2926" s="8">
        <f t="shared" si="501"/>
        <v>5.9432151060844186E-2</v>
      </c>
      <c r="X2926" s="22">
        <f t="shared" si="502"/>
        <v>55635.400666639522</v>
      </c>
      <c r="Y2926" s="22">
        <f t="shared" si="503"/>
        <v>58941.932203389835</v>
      </c>
      <c r="Z2926" s="22">
        <f t="shared" si="505"/>
        <v>2239793.4237288139</v>
      </c>
      <c r="AA2926" s="10">
        <v>8838</v>
      </c>
      <c r="AB2926" s="6">
        <v>1955</v>
      </c>
      <c r="AC2926" s="6">
        <f t="shared" si="504"/>
        <v>61</v>
      </c>
      <c r="AD2926" s="6" t="s">
        <v>37</v>
      </c>
    </row>
    <row r="2927" spans="1:30" x14ac:dyDescent="0.2">
      <c r="A2927">
        <v>45</v>
      </c>
      <c r="B2927" s="6" t="s">
        <v>902</v>
      </c>
      <c r="C2927" s="6" t="s">
        <v>22</v>
      </c>
      <c r="D2927" s="6" t="s">
        <v>23</v>
      </c>
      <c r="E2927" s="6" t="s">
        <v>2767</v>
      </c>
      <c r="F2927" s="6" t="s">
        <v>2773</v>
      </c>
      <c r="G2927" s="6">
        <v>53</v>
      </c>
      <c r="H2927" s="6">
        <v>59</v>
      </c>
      <c r="I2927" s="7">
        <v>42672</v>
      </c>
      <c r="J2927" s="7">
        <v>42683</v>
      </c>
      <c r="K2927" s="7" t="s">
        <v>2543</v>
      </c>
      <c r="L2927" s="17">
        <f t="shared" si="495"/>
        <v>284.38</v>
      </c>
      <c r="M2927" s="20">
        <f t="shared" si="496"/>
        <v>0.83757648217174208</v>
      </c>
      <c r="N2927" s="6">
        <v>11</v>
      </c>
      <c r="O2927" s="6">
        <v>3300000</v>
      </c>
      <c r="P2927" s="6">
        <v>3815000</v>
      </c>
      <c r="Q2927" s="6">
        <f t="shared" si="497"/>
        <v>515000</v>
      </c>
      <c r="R2927" s="8">
        <f t="shared" si="498"/>
        <v>0.15606060606060607</v>
      </c>
      <c r="S2927" s="6">
        <v>3015</v>
      </c>
      <c r="T2927" s="9">
        <f t="shared" si="499"/>
        <v>62321.037735849059</v>
      </c>
      <c r="U2927" s="6">
        <v>72038</v>
      </c>
      <c r="V2927" s="9">
        <f t="shared" si="500"/>
        <v>9716.9622641509413</v>
      </c>
      <c r="W2927" s="8">
        <f t="shared" si="501"/>
        <v>0.15591785081206105</v>
      </c>
      <c r="X2927" s="22">
        <f t="shared" si="502"/>
        <v>52198.635552084845</v>
      </c>
      <c r="Y2927" s="22">
        <f t="shared" si="503"/>
        <v>60337.334622687958</v>
      </c>
      <c r="Z2927" s="22">
        <f t="shared" si="505"/>
        <v>3197878.7350024618</v>
      </c>
      <c r="AA2927" s="10">
        <v>8184</v>
      </c>
      <c r="AB2927" s="6">
        <v>2012</v>
      </c>
      <c r="AC2927" s="6">
        <f t="shared" si="504"/>
        <v>4</v>
      </c>
      <c r="AD2927" s="6" t="s">
        <v>621</v>
      </c>
    </row>
    <row r="2928" spans="1:30" x14ac:dyDescent="0.2">
      <c r="A2928">
        <v>45</v>
      </c>
      <c r="B2928" s="6" t="s">
        <v>230</v>
      </c>
      <c r="C2928" s="6" t="s">
        <v>22</v>
      </c>
      <c r="D2928" s="6" t="s">
        <v>23</v>
      </c>
      <c r="E2928" s="6" t="s">
        <v>2767</v>
      </c>
      <c r="F2928" s="6" t="s">
        <v>2773</v>
      </c>
      <c r="G2928" s="6">
        <v>34</v>
      </c>
      <c r="H2928" s="6">
        <v>39</v>
      </c>
      <c r="I2928" s="7">
        <v>42672</v>
      </c>
      <c r="J2928" s="7">
        <v>42683</v>
      </c>
      <c r="K2928" s="7" t="s">
        <v>2543</v>
      </c>
      <c r="L2928" s="17">
        <f t="shared" si="495"/>
        <v>284.38</v>
      </c>
      <c r="M2928" s="20">
        <f t="shared" si="496"/>
        <v>0.83757648217174208</v>
      </c>
      <c r="N2928" s="6">
        <v>11</v>
      </c>
      <c r="O2928" s="6">
        <v>2200000</v>
      </c>
      <c r="P2928" s="6">
        <v>2480000</v>
      </c>
      <c r="Q2928" s="6">
        <f t="shared" si="497"/>
        <v>280000</v>
      </c>
      <c r="R2928" s="8">
        <f t="shared" si="498"/>
        <v>0.12727272727272726</v>
      </c>
      <c r="S2928" s="6">
        <v>4925</v>
      </c>
      <c r="T2928" s="9">
        <f t="shared" si="499"/>
        <v>64850.73529411765</v>
      </c>
      <c r="U2928" s="6">
        <v>73086</v>
      </c>
      <c r="V2928" s="9">
        <f t="shared" si="500"/>
        <v>8235.2647058823495</v>
      </c>
      <c r="W2928" s="8">
        <f t="shared" si="501"/>
        <v>0.1269879927888703</v>
      </c>
      <c r="X2928" s="22">
        <f t="shared" si="502"/>
        <v>54317.450733897895</v>
      </c>
      <c r="Y2928" s="22">
        <f t="shared" si="503"/>
        <v>61215.114776003938</v>
      </c>
      <c r="Z2928" s="22">
        <f t="shared" si="505"/>
        <v>2081313.902384134</v>
      </c>
      <c r="AA2928" s="10">
        <v>1536</v>
      </c>
      <c r="AB2928" s="6">
        <v>1962</v>
      </c>
      <c r="AC2928" s="6">
        <f t="shared" si="504"/>
        <v>54</v>
      </c>
      <c r="AD2928" s="6" t="s">
        <v>37</v>
      </c>
    </row>
    <row r="2929" spans="1:30" x14ac:dyDescent="0.2">
      <c r="A2929">
        <v>46</v>
      </c>
      <c r="B2929" s="6" t="s">
        <v>1537</v>
      </c>
      <c r="C2929" s="6" t="s">
        <v>22</v>
      </c>
      <c r="D2929" s="6" t="s">
        <v>23</v>
      </c>
      <c r="E2929" s="6" t="s">
        <v>2767</v>
      </c>
      <c r="F2929" s="6" t="s">
        <v>2773</v>
      </c>
      <c r="G2929" s="6">
        <v>70</v>
      </c>
      <c r="H2929" s="6">
        <v>77</v>
      </c>
      <c r="I2929" s="7">
        <v>42678</v>
      </c>
      <c r="J2929" s="7">
        <v>42689</v>
      </c>
      <c r="K2929" s="7" t="s">
        <v>2543</v>
      </c>
      <c r="L2929" s="17">
        <f t="shared" si="495"/>
        <v>284.38</v>
      </c>
      <c r="M2929" s="20">
        <f t="shared" si="496"/>
        <v>0.83757648217174208</v>
      </c>
      <c r="N2929" s="6">
        <v>11</v>
      </c>
      <c r="O2929" s="6">
        <v>2950000</v>
      </c>
      <c r="P2929" s="6">
        <v>3600000</v>
      </c>
      <c r="Q2929" s="6">
        <f t="shared" si="497"/>
        <v>650000</v>
      </c>
      <c r="R2929" s="8">
        <f t="shared" si="498"/>
        <v>0.22033898305084745</v>
      </c>
      <c r="S2929" s="6">
        <v>32838</v>
      </c>
      <c r="T2929" s="9">
        <f t="shared" si="499"/>
        <v>42611.971428571429</v>
      </c>
      <c r="U2929" s="6">
        <v>51898</v>
      </c>
      <c r="V2929" s="9">
        <f t="shared" si="500"/>
        <v>9286.028571428571</v>
      </c>
      <c r="W2929" s="8">
        <f t="shared" si="501"/>
        <v>0.21792065140647932</v>
      </c>
      <c r="X2929" s="22">
        <f t="shared" si="502"/>
        <v>35690.785127545641</v>
      </c>
      <c r="Y2929" s="22">
        <f t="shared" si="503"/>
        <v>43468.544271749073</v>
      </c>
      <c r="Z2929" s="22">
        <f t="shared" si="505"/>
        <v>3042798.099022435</v>
      </c>
      <c r="AA2929" s="10">
        <v>18223</v>
      </c>
      <c r="AB2929" s="6">
        <v>1975</v>
      </c>
      <c r="AC2929" s="6">
        <f t="shared" si="504"/>
        <v>41</v>
      </c>
      <c r="AD2929" s="6" t="s">
        <v>37</v>
      </c>
    </row>
    <row r="2930" spans="1:30" x14ac:dyDescent="0.2">
      <c r="A2930">
        <v>46</v>
      </c>
      <c r="B2930" s="6" t="s">
        <v>954</v>
      </c>
      <c r="C2930" s="6" t="s">
        <v>22</v>
      </c>
      <c r="D2930" s="6" t="s">
        <v>23</v>
      </c>
      <c r="E2930" s="6" t="s">
        <v>2767</v>
      </c>
      <c r="F2930" s="6" t="s">
        <v>2773</v>
      </c>
      <c r="G2930" s="6">
        <v>54</v>
      </c>
      <c r="H2930" s="6">
        <v>60</v>
      </c>
      <c r="I2930" s="7">
        <v>42678</v>
      </c>
      <c r="J2930" s="7">
        <v>42689</v>
      </c>
      <c r="K2930" s="7" t="s">
        <v>2543</v>
      </c>
      <c r="L2930" s="17">
        <f t="shared" si="495"/>
        <v>284.38</v>
      </c>
      <c r="M2930" s="20">
        <f t="shared" si="496"/>
        <v>0.83757648217174208</v>
      </c>
      <c r="N2930" s="6">
        <v>11</v>
      </c>
      <c r="O2930" s="6">
        <v>2900000</v>
      </c>
      <c r="P2930" s="6">
        <v>3200000</v>
      </c>
      <c r="Q2930" s="6">
        <f t="shared" si="497"/>
        <v>300000</v>
      </c>
      <c r="R2930" s="8">
        <f t="shared" si="498"/>
        <v>0.10344827586206896</v>
      </c>
      <c r="S2930" s="6">
        <v>13919</v>
      </c>
      <c r="T2930" s="9">
        <f t="shared" si="499"/>
        <v>53961.462962962964</v>
      </c>
      <c r="U2930" s="6">
        <v>59517</v>
      </c>
      <c r="V2930" s="9">
        <f t="shared" si="500"/>
        <v>5555.5370370370365</v>
      </c>
      <c r="W2930" s="8">
        <f t="shared" si="501"/>
        <v>0.10295378835170091</v>
      </c>
      <c r="X2930" s="22">
        <f t="shared" si="502"/>
        <v>45196.852321359271</v>
      </c>
      <c r="Y2930" s="22">
        <f t="shared" si="503"/>
        <v>49850.039489415576</v>
      </c>
      <c r="Z2930" s="22">
        <f t="shared" si="505"/>
        <v>2691902.1324284412</v>
      </c>
      <c r="AA2930" s="10">
        <v>2857</v>
      </c>
      <c r="AB2930" s="6">
        <v>1955</v>
      </c>
      <c r="AC2930" s="6">
        <f t="shared" si="504"/>
        <v>61</v>
      </c>
      <c r="AD2930" s="6" t="s">
        <v>371</v>
      </c>
    </row>
    <row r="2931" spans="1:30" x14ac:dyDescent="0.2">
      <c r="A2931">
        <v>47</v>
      </c>
      <c r="B2931" s="6" t="s">
        <v>1235</v>
      </c>
      <c r="C2931" s="6" t="s">
        <v>22</v>
      </c>
      <c r="D2931" s="6" t="s">
        <v>23</v>
      </c>
      <c r="E2931" s="6" t="s">
        <v>2767</v>
      </c>
      <c r="F2931" s="6" t="s">
        <v>2773</v>
      </c>
      <c r="G2931" s="6">
        <v>62</v>
      </c>
      <c r="H2931" s="6">
        <v>70</v>
      </c>
      <c r="I2931" s="7">
        <v>42684</v>
      </c>
      <c r="J2931" s="7">
        <v>42695</v>
      </c>
      <c r="K2931" s="7" t="s">
        <v>2543</v>
      </c>
      <c r="L2931" s="17">
        <f t="shared" si="495"/>
        <v>284.38</v>
      </c>
      <c r="M2931" s="20">
        <f t="shared" si="496"/>
        <v>0.83757648217174208</v>
      </c>
      <c r="N2931" s="6">
        <v>11</v>
      </c>
      <c r="O2931" s="6">
        <v>2400000</v>
      </c>
      <c r="P2931" s="6">
        <v>2560000</v>
      </c>
      <c r="Q2931" s="6">
        <f t="shared" si="497"/>
        <v>160000</v>
      </c>
      <c r="R2931" s="8">
        <f t="shared" si="498"/>
        <v>6.6666666666666666E-2</v>
      </c>
      <c r="S2931" s="6">
        <v>65000</v>
      </c>
      <c r="T2931" s="9">
        <f t="shared" si="499"/>
        <v>39758.06451612903</v>
      </c>
      <c r="U2931" s="6">
        <v>42339</v>
      </c>
      <c r="V2931" s="9">
        <f t="shared" si="500"/>
        <v>2580.9354838709696</v>
      </c>
      <c r="W2931" s="8">
        <f t="shared" si="501"/>
        <v>6.4916024340770845E-2</v>
      </c>
      <c r="X2931" s="22">
        <f t="shared" si="502"/>
        <v>33300.419815376517</v>
      </c>
      <c r="Y2931" s="22">
        <f t="shared" si="503"/>
        <v>35462.150678669386</v>
      </c>
      <c r="Z2931" s="22">
        <f t="shared" si="505"/>
        <v>2198653.342077502</v>
      </c>
      <c r="AA2931" s="10">
        <v>21925</v>
      </c>
      <c r="AB2931" s="6">
        <v>1991</v>
      </c>
      <c r="AC2931" s="6">
        <f t="shared" si="504"/>
        <v>25</v>
      </c>
      <c r="AD2931" s="6" t="s">
        <v>719</v>
      </c>
    </row>
    <row r="2932" spans="1:30" x14ac:dyDescent="0.2">
      <c r="A2932">
        <v>47</v>
      </c>
      <c r="B2932" s="6" t="s">
        <v>595</v>
      </c>
      <c r="C2932" s="6" t="s">
        <v>22</v>
      </c>
      <c r="D2932" s="6" t="s">
        <v>23</v>
      </c>
      <c r="E2932" s="6" t="s">
        <v>2767</v>
      </c>
      <c r="F2932" s="6" t="s">
        <v>2773</v>
      </c>
      <c r="G2932" s="6">
        <v>46</v>
      </c>
      <c r="H2932" s="6">
        <v>57</v>
      </c>
      <c r="I2932" s="7">
        <v>42685</v>
      </c>
      <c r="J2932" s="7">
        <v>42696</v>
      </c>
      <c r="K2932" s="7" t="s">
        <v>2543</v>
      </c>
      <c r="L2932" s="17">
        <f t="shared" si="495"/>
        <v>284.38</v>
      </c>
      <c r="M2932" s="20">
        <f t="shared" si="496"/>
        <v>0.83757648217174208</v>
      </c>
      <c r="N2932" s="6">
        <v>11</v>
      </c>
      <c r="O2932" s="6">
        <v>2300000</v>
      </c>
      <c r="P2932" s="6">
        <v>2300000</v>
      </c>
      <c r="Q2932" s="6">
        <f t="shared" si="497"/>
        <v>0</v>
      </c>
      <c r="R2932" s="8">
        <f t="shared" si="498"/>
        <v>0</v>
      </c>
      <c r="S2932" s="6">
        <v>50000</v>
      </c>
      <c r="T2932" s="9">
        <f t="shared" si="499"/>
        <v>51086.956521739128</v>
      </c>
      <c r="U2932" s="6">
        <v>51087</v>
      </c>
      <c r="V2932" s="9">
        <f t="shared" si="500"/>
        <v>4.3478260871779639E-2</v>
      </c>
      <c r="W2932" s="8">
        <f t="shared" si="501"/>
        <v>8.5106382983058025E-7</v>
      </c>
      <c r="X2932" s="22">
        <f t="shared" si="502"/>
        <v>42789.233328338996</v>
      </c>
      <c r="Y2932" s="22">
        <f t="shared" si="503"/>
        <v>42789.269744707788</v>
      </c>
      <c r="Z2932" s="22">
        <f t="shared" si="505"/>
        <v>1968306.4082565582</v>
      </c>
      <c r="AA2932" s="10">
        <v>21911</v>
      </c>
      <c r="AB2932" s="6">
        <v>1991</v>
      </c>
      <c r="AC2932" s="6">
        <f t="shared" si="504"/>
        <v>25</v>
      </c>
      <c r="AD2932" s="6" t="s">
        <v>94</v>
      </c>
    </row>
    <row r="2933" spans="1:30" x14ac:dyDescent="0.2">
      <c r="A2933">
        <v>47</v>
      </c>
      <c r="B2933" s="6" t="s">
        <v>1569</v>
      </c>
      <c r="C2933" s="6" t="s">
        <v>22</v>
      </c>
      <c r="D2933" s="6" t="s">
        <v>23</v>
      </c>
      <c r="E2933" s="6" t="s">
        <v>2767</v>
      </c>
      <c r="F2933" s="6" t="s">
        <v>2773</v>
      </c>
      <c r="G2933" s="6">
        <v>71</v>
      </c>
      <c r="H2933" s="6">
        <v>77</v>
      </c>
      <c r="I2933" s="7">
        <v>42685</v>
      </c>
      <c r="J2933" s="7">
        <v>42696</v>
      </c>
      <c r="K2933" s="7" t="s">
        <v>2543</v>
      </c>
      <c r="L2933" s="17">
        <f t="shared" si="495"/>
        <v>284.38</v>
      </c>
      <c r="M2933" s="20">
        <f t="shared" si="496"/>
        <v>0.83757648217174208</v>
      </c>
      <c r="N2933" s="6">
        <v>11</v>
      </c>
      <c r="O2933" s="6">
        <v>4400000</v>
      </c>
      <c r="P2933" s="6">
        <v>5200000</v>
      </c>
      <c r="Q2933" s="6">
        <f t="shared" si="497"/>
        <v>800000</v>
      </c>
      <c r="R2933" s="8">
        <f t="shared" si="498"/>
        <v>0.18181818181818182</v>
      </c>
      <c r="S2933" s="6"/>
      <c r="T2933" s="9">
        <f t="shared" si="499"/>
        <v>61971.830985915491</v>
      </c>
      <c r="U2933" s="6">
        <v>73239</v>
      </c>
      <c r="V2933" s="9">
        <f t="shared" si="500"/>
        <v>11267.169014084509</v>
      </c>
      <c r="W2933" s="8">
        <f t="shared" si="501"/>
        <v>0.18181113636363641</v>
      </c>
      <c r="X2933" s="22">
        <f t="shared" si="502"/>
        <v>51906.148190924861</v>
      </c>
      <c r="Y2933" s="22">
        <f t="shared" si="503"/>
        <v>61343.263977776216</v>
      </c>
      <c r="Z2933" s="22">
        <f t="shared" si="505"/>
        <v>4355371.7424221113</v>
      </c>
      <c r="AA2933" s="10">
        <v>2997</v>
      </c>
      <c r="AB2933" s="6">
        <v>1988</v>
      </c>
      <c r="AC2933" s="6">
        <f t="shared" si="504"/>
        <v>28</v>
      </c>
      <c r="AD2933" s="6" t="s">
        <v>94</v>
      </c>
    </row>
    <row r="2934" spans="1:30" x14ac:dyDescent="0.2">
      <c r="A2934">
        <v>47</v>
      </c>
      <c r="B2934" s="6" t="s">
        <v>991</v>
      </c>
      <c r="C2934" s="6" t="s">
        <v>22</v>
      </c>
      <c r="D2934" s="6" t="s">
        <v>23</v>
      </c>
      <c r="E2934" s="6" t="s">
        <v>2767</v>
      </c>
      <c r="F2934" s="6" t="s">
        <v>2773</v>
      </c>
      <c r="G2934" s="6">
        <v>55</v>
      </c>
      <c r="H2934" s="6">
        <v>66</v>
      </c>
      <c r="I2934" s="7">
        <v>42685</v>
      </c>
      <c r="J2934" s="7">
        <v>42696</v>
      </c>
      <c r="K2934" s="7" t="s">
        <v>2543</v>
      </c>
      <c r="L2934" s="17">
        <f t="shared" si="495"/>
        <v>284.38</v>
      </c>
      <c r="M2934" s="20">
        <f t="shared" si="496"/>
        <v>0.83757648217174208</v>
      </c>
      <c r="N2934" s="6">
        <v>11</v>
      </c>
      <c r="O2934" s="6">
        <v>2550000</v>
      </c>
      <c r="P2934" s="6">
        <v>2590000</v>
      </c>
      <c r="Q2934" s="6">
        <f t="shared" si="497"/>
        <v>40000</v>
      </c>
      <c r="R2934" s="8">
        <f t="shared" si="498"/>
        <v>1.5686274509803921E-2</v>
      </c>
      <c r="S2934" s="6">
        <v>185063</v>
      </c>
      <c r="T2934" s="9">
        <f t="shared" si="499"/>
        <v>49728.418181818182</v>
      </c>
      <c r="U2934" s="6">
        <v>50456</v>
      </c>
      <c r="V2934" s="9">
        <f t="shared" si="500"/>
        <v>727.58181818181765</v>
      </c>
      <c r="W2934" s="8">
        <f t="shared" si="501"/>
        <v>1.4631107217639949E-2</v>
      </c>
      <c r="X2934" s="22">
        <f t="shared" si="502"/>
        <v>41651.353564692574</v>
      </c>
      <c r="Y2934" s="22">
        <f t="shared" si="503"/>
        <v>42260.758984457418</v>
      </c>
      <c r="Z2934" s="22">
        <f t="shared" si="505"/>
        <v>2324341.7441451577</v>
      </c>
      <c r="AA2934" s="10">
        <v>36152</v>
      </c>
      <c r="AB2934" s="6">
        <v>1987</v>
      </c>
      <c r="AC2934" s="6">
        <f t="shared" si="504"/>
        <v>29</v>
      </c>
      <c r="AD2934" s="6" t="s">
        <v>37</v>
      </c>
    </row>
    <row r="2935" spans="1:30" x14ac:dyDescent="0.2">
      <c r="A2935">
        <v>47</v>
      </c>
      <c r="B2935" s="6" t="s">
        <v>412</v>
      </c>
      <c r="C2935" s="6" t="s">
        <v>22</v>
      </c>
      <c r="D2935" s="6" t="s">
        <v>23</v>
      </c>
      <c r="E2935" s="6" t="s">
        <v>2767</v>
      </c>
      <c r="F2935" s="6" t="s">
        <v>2773</v>
      </c>
      <c r="G2935" s="6">
        <v>40</v>
      </c>
      <c r="H2935" s="6">
        <v>44</v>
      </c>
      <c r="I2935" s="7">
        <v>42686</v>
      </c>
      <c r="J2935" s="7">
        <v>42697</v>
      </c>
      <c r="K2935" s="7" t="s">
        <v>2543</v>
      </c>
      <c r="L2935" s="17">
        <f t="shared" si="495"/>
        <v>284.38</v>
      </c>
      <c r="M2935" s="20">
        <f t="shared" si="496"/>
        <v>0.83757648217174208</v>
      </c>
      <c r="N2935" s="6">
        <v>11</v>
      </c>
      <c r="O2935" s="6">
        <v>3000000</v>
      </c>
      <c r="P2935" s="6">
        <v>3050000</v>
      </c>
      <c r="Q2935" s="6">
        <f t="shared" si="497"/>
        <v>50000</v>
      </c>
      <c r="R2935" s="8">
        <f t="shared" si="498"/>
        <v>1.6666666666666666E-2</v>
      </c>
      <c r="S2935" s="6"/>
      <c r="T2935" s="9">
        <f t="shared" si="499"/>
        <v>75000</v>
      </c>
      <c r="U2935" s="6">
        <v>76250</v>
      </c>
      <c r="V2935" s="9">
        <f t="shared" si="500"/>
        <v>1250</v>
      </c>
      <c r="W2935" s="8">
        <f t="shared" si="501"/>
        <v>1.6666666666666666E-2</v>
      </c>
      <c r="X2935" s="22">
        <f t="shared" si="502"/>
        <v>62818.236162880654</v>
      </c>
      <c r="Y2935" s="22">
        <f t="shared" si="503"/>
        <v>63865.206765595336</v>
      </c>
      <c r="Z2935" s="22">
        <f t="shared" si="505"/>
        <v>2554608.2706238134</v>
      </c>
      <c r="AA2935" s="10">
        <v>1230</v>
      </c>
      <c r="AB2935" s="6">
        <v>2008</v>
      </c>
      <c r="AC2935" s="6">
        <f t="shared" si="504"/>
        <v>8</v>
      </c>
      <c r="AD2935" s="6" t="s">
        <v>96</v>
      </c>
    </row>
    <row r="2936" spans="1:30" x14ac:dyDescent="0.2">
      <c r="A2936">
        <v>48</v>
      </c>
      <c r="B2936" s="6" t="s">
        <v>717</v>
      </c>
      <c r="C2936" s="6" t="s">
        <v>22</v>
      </c>
      <c r="D2936" s="6" t="s">
        <v>23</v>
      </c>
      <c r="E2936" s="6" t="s">
        <v>2767</v>
      </c>
      <c r="F2936" s="6" t="s">
        <v>2773</v>
      </c>
      <c r="G2936" s="6">
        <v>49</v>
      </c>
      <c r="H2936" s="6">
        <v>54</v>
      </c>
      <c r="I2936" s="7">
        <v>42691</v>
      </c>
      <c r="J2936" s="7">
        <v>42702</v>
      </c>
      <c r="K2936" s="7" t="s">
        <v>2543</v>
      </c>
      <c r="L2936" s="17">
        <f t="shared" si="495"/>
        <v>284.38</v>
      </c>
      <c r="M2936" s="20">
        <f t="shared" si="496"/>
        <v>0.83757648217174208</v>
      </c>
      <c r="N2936" s="6">
        <v>11</v>
      </c>
      <c r="O2936" s="6">
        <v>2990000</v>
      </c>
      <c r="P2936" s="6">
        <v>3430000</v>
      </c>
      <c r="Q2936" s="6">
        <f t="shared" si="497"/>
        <v>440000</v>
      </c>
      <c r="R2936" s="8">
        <f t="shared" si="498"/>
        <v>0.14715719063545152</v>
      </c>
      <c r="S2936" s="6"/>
      <c r="T2936" s="9">
        <f t="shared" si="499"/>
        <v>61020.408163265303</v>
      </c>
      <c r="U2936" s="6">
        <v>70000</v>
      </c>
      <c r="V2936" s="9">
        <f t="shared" si="500"/>
        <v>8979.5918367346967</v>
      </c>
      <c r="W2936" s="8">
        <f t="shared" si="501"/>
        <v>0.14715719063545155</v>
      </c>
      <c r="X2936" s="22">
        <f t="shared" si="502"/>
        <v>51109.258810071609</v>
      </c>
      <c r="Y2936" s="22">
        <f t="shared" si="503"/>
        <v>58630.353752021947</v>
      </c>
      <c r="Z2936" s="22">
        <f t="shared" si="505"/>
        <v>2872887.3338490753</v>
      </c>
      <c r="AA2936" s="10">
        <v>7184</v>
      </c>
      <c r="AB2936" s="6">
        <v>2009</v>
      </c>
      <c r="AC2936" s="6">
        <f t="shared" si="504"/>
        <v>7</v>
      </c>
      <c r="AD2936" s="6" t="s">
        <v>75</v>
      </c>
    </row>
    <row r="2937" spans="1:30" x14ac:dyDescent="0.2">
      <c r="A2937">
        <v>48</v>
      </c>
      <c r="B2937" s="6" t="s">
        <v>2270</v>
      </c>
      <c r="C2937" s="6" t="s">
        <v>22</v>
      </c>
      <c r="D2937" s="6" t="s">
        <v>23</v>
      </c>
      <c r="E2937" s="6" t="s">
        <v>2767</v>
      </c>
      <c r="F2937" s="6" t="s">
        <v>2773</v>
      </c>
      <c r="G2937" s="6">
        <v>107</v>
      </c>
      <c r="H2937" s="6">
        <v>119</v>
      </c>
      <c r="I2937" s="7">
        <v>42692</v>
      </c>
      <c r="J2937" s="7">
        <v>42703</v>
      </c>
      <c r="K2937" s="7" t="s">
        <v>2543</v>
      </c>
      <c r="L2937" s="17">
        <f t="shared" si="495"/>
        <v>284.38</v>
      </c>
      <c r="M2937" s="20">
        <f t="shared" si="496"/>
        <v>0.83757648217174208</v>
      </c>
      <c r="N2937" s="6">
        <v>11</v>
      </c>
      <c r="O2937" s="6">
        <v>5500000</v>
      </c>
      <c r="P2937" s="6">
        <v>5850000</v>
      </c>
      <c r="Q2937" s="6">
        <f t="shared" si="497"/>
        <v>350000</v>
      </c>
      <c r="R2937" s="8">
        <f t="shared" si="498"/>
        <v>6.363636363636363E-2</v>
      </c>
      <c r="S2937" s="6">
        <v>14575</v>
      </c>
      <c r="T2937" s="9">
        <f t="shared" si="499"/>
        <v>51538.084112149532</v>
      </c>
      <c r="U2937" s="6">
        <v>54809</v>
      </c>
      <c r="V2937" s="9">
        <f t="shared" si="500"/>
        <v>3270.9158878504677</v>
      </c>
      <c r="W2937" s="8">
        <f t="shared" si="501"/>
        <v>6.3465996926327053E-2</v>
      </c>
      <c r="X2937" s="22">
        <f t="shared" si="502"/>
        <v>43167.087188525555</v>
      </c>
      <c r="Y2937" s="22">
        <f t="shared" si="503"/>
        <v>45906.729411351014</v>
      </c>
      <c r="Z2937" s="22">
        <f t="shared" si="505"/>
        <v>4912020.0470145587</v>
      </c>
      <c r="AA2937" s="10">
        <v>3553</v>
      </c>
      <c r="AB2937" s="6">
        <v>1994</v>
      </c>
      <c r="AC2937" s="6">
        <f t="shared" si="504"/>
        <v>22</v>
      </c>
      <c r="AD2937" s="6" t="s">
        <v>629</v>
      </c>
    </row>
    <row r="2938" spans="1:30" x14ac:dyDescent="0.2">
      <c r="A2938">
        <v>50</v>
      </c>
      <c r="B2938" s="6" t="s">
        <v>389</v>
      </c>
      <c r="C2938" s="6" t="s">
        <v>22</v>
      </c>
      <c r="D2938" s="6" t="s">
        <v>23</v>
      </c>
      <c r="E2938" s="6" t="s">
        <v>2767</v>
      </c>
      <c r="F2938" s="6" t="s">
        <v>2773</v>
      </c>
      <c r="G2938" s="6">
        <v>39</v>
      </c>
      <c r="H2938" s="6">
        <v>45</v>
      </c>
      <c r="I2938" s="7">
        <v>42706</v>
      </c>
      <c r="J2938" s="7">
        <v>42717</v>
      </c>
      <c r="K2938" s="7" t="s">
        <v>2544</v>
      </c>
      <c r="L2938" s="17">
        <f t="shared" si="495"/>
        <v>287.33999999999997</v>
      </c>
      <c r="M2938" s="20">
        <f t="shared" si="496"/>
        <v>0.82894828426254619</v>
      </c>
      <c r="N2938" s="6">
        <v>11</v>
      </c>
      <c r="O2938" s="6">
        <v>2650000</v>
      </c>
      <c r="P2938" s="6">
        <v>2830000</v>
      </c>
      <c r="Q2938" s="6">
        <f t="shared" si="497"/>
        <v>180000</v>
      </c>
      <c r="R2938" s="8">
        <f t="shared" si="498"/>
        <v>6.7924528301886791E-2</v>
      </c>
      <c r="S2938" s="6">
        <v>53882</v>
      </c>
      <c r="T2938" s="9">
        <f t="shared" si="499"/>
        <v>69330.307692307688</v>
      </c>
      <c r="U2938" s="6">
        <v>73946</v>
      </c>
      <c r="V2938" s="9">
        <f t="shared" si="500"/>
        <v>4615.6923076923122</v>
      </c>
      <c r="W2938" s="8">
        <f t="shared" si="501"/>
        <v>6.6575390494111875E-2</v>
      </c>
      <c r="X2938" s="22">
        <f t="shared" si="502"/>
        <v>57471.239608932869</v>
      </c>
      <c r="Y2938" s="22">
        <f t="shared" si="503"/>
        <v>61297.409828078242</v>
      </c>
      <c r="Z2938" s="22">
        <f t="shared" si="505"/>
        <v>2390598.9832950514</v>
      </c>
      <c r="AA2938" s="10">
        <v>7813</v>
      </c>
      <c r="AB2938" s="6">
        <v>1956</v>
      </c>
      <c r="AC2938" s="6">
        <f t="shared" si="504"/>
        <v>60</v>
      </c>
      <c r="AD2938" s="6" t="s">
        <v>371</v>
      </c>
    </row>
    <row r="2939" spans="1:30" x14ac:dyDescent="0.2">
      <c r="A2939">
        <v>51</v>
      </c>
      <c r="B2939" s="6" t="s">
        <v>390</v>
      </c>
      <c r="C2939" s="6" t="s">
        <v>22</v>
      </c>
      <c r="D2939" s="6" t="s">
        <v>23</v>
      </c>
      <c r="E2939" s="6" t="s">
        <v>2767</v>
      </c>
      <c r="F2939" s="6" t="s">
        <v>2773</v>
      </c>
      <c r="G2939" s="6">
        <v>49</v>
      </c>
      <c r="H2939" s="6">
        <v>60</v>
      </c>
      <c r="I2939" s="7">
        <v>42712</v>
      </c>
      <c r="J2939" s="7">
        <v>42723</v>
      </c>
      <c r="K2939" s="7" t="s">
        <v>2544</v>
      </c>
      <c r="L2939" s="17">
        <f t="shared" si="495"/>
        <v>287.33999999999997</v>
      </c>
      <c r="M2939" s="20">
        <f t="shared" si="496"/>
        <v>0.82894828426254619</v>
      </c>
      <c r="N2939" s="6">
        <v>11</v>
      </c>
      <c r="O2939" s="6">
        <v>3000000</v>
      </c>
      <c r="P2939" s="6">
        <v>2390000</v>
      </c>
      <c r="Q2939" s="6">
        <f t="shared" si="497"/>
        <v>-610000</v>
      </c>
      <c r="R2939" s="8">
        <f t="shared" si="498"/>
        <v>-0.20333333333333334</v>
      </c>
      <c r="S2939" s="6"/>
      <c r="T2939" s="9">
        <f t="shared" si="499"/>
        <v>61224.489795918365</v>
      </c>
      <c r="U2939" s="6">
        <v>48776</v>
      </c>
      <c r="V2939" s="9">
        <f t="shared" si="500"/>
        <v>-12448.489795918365</v>
      </c>
      <c r="W2939" s="8">
        <f t="shared" si="501"/>
        <v>-0.2033253333333333</v>
      </c>
      <c r="X2939" s="22">
        <f t="shared" si="502"/>
        <v>50751.935771176293</v>
      </c>
      <c r="Y2939" s="22">
        <f t="shared" si="503"/>
        <v>40432.781513189955</v>
      </c>
      <c r="Z2939" s="22">
        <f t="shared" si="505"/>
        <v>1981206.2941463077</v>
      </c>
      <c r="AA2939" s="10">
        <v>2602</v>
      </c>
      <c r="AB2939" s="6">
        <v>2016</v>
      </c>
      <c r="AC2939" s="6">
        <f t="shared" si="504"/>
        <v>0</v>
      </c>
      <c r="AD2939" s="6" t="s">
        <v>719</v>
      </c>
    </row>
    <row r="2940" spans="1:30" x14ac:dyDescent="0.2">
      <c r="A2940">
        <v>2</v>
      </c>
      <c r="B2940" s="6" t="s">
        <v>373</v>
      </c>
      <c r="C2940" s="6" t="s">
        <v>22</v>
      </c>
      <c r="D2940" s="6" t="s">
        <v>23</v>
      </c>
      <c r="E2940" s="6" t="s">
        <v>2767</v>
      </c>
      <c r="F2940" s="6" t="s">
        <v>2773</v>
      </c>
      <c r="G2940" s="6">
        <v>51</v>
      </c>
      <c r="H2940" s="6">
        <v>57</v>
      </c>
      <c r="I2940" s="7">
        <v>42369</v>
      </c>
      <c r="J2940" s="7">
        <v>42381</v>
      </c>
      <c r="K2940" s="7" t="s">
        <v>2533</v>
      </c>
      <c r="L2940" s="17">
        <f t="shared" si="495"/>
        <v>238.19</v>
      </c>
      <c r="M2940" s="20">
        <f t="shared" si="496"/>
        <v>1</v>
      </c>
      <c r="N2940" s="6">
        <v>12</v>
      </c>
      <c r="O2940" s="6">
        <v>2450000</v>
      </c>
      <c r="P2940" s="6">
        <v>2510000</v>
      </c>
      <c r="Q2940" s="6">
        <f t="shared" si="497"/>
        <v>60000</v>
      </c>
      <c r="R2940" s="8">
        <f t="shared" si="498"/>
        <v>2.4489795918367346E-2</v>
      </c>
      <c r="S2940" s="6">
        <v>71350</v>
      </c>
      <c r="T2940" s="9">
        <f t="shared" si="499"/>
        <v>49438.23529411765</v>
      </c>
      <c r="U2940" s="6">
        <v>50615</v>
      </c>
      <c r="V2940" s="9">
        <f t="shared" si="500"/>
        <v>1176.7647058823495</v>
      </c>
      <c r="W2940" s="8">
        <f t="shared" si="501"/>
        <v>2.3802724730798905E-2</v>
      </c>
      <c r="X2940" s="22">
        <f t="shared" si="502"/>
        <v>49438.23529411765</v>
      </c>
      <c r="Y2940" s="22">
        <f t="shared" si="503"/>
        <v>50615</v>
      </c>
      <c r="Z2940" s="22">
        <f t="shared" si="505"/>
        <v>2581365</v>
      </c>
      <c r="AA2940" s="10">
        <v>7808</v>
      </c>
      <c r="AB2940" s="6">
        <v>1955</v>
      </c>
      <c r="AC2940" s="6">
        <f t="shared" si="504"/>
        <v>61</v>
      </c>
      <c r="AD2940" s="6" t="s">
        <v>569</v>
      </c>
    </row>
    <row r="2941" spans="1:30" x14ac:dyDescent="0.2">
      <c r="A2941">
        <v>3</v>
      </c>
      <c r="B2941" s="6" t="s">
        <v>691</v>
      </c>
      <c r="C2941" s="6" t="s">
        <v>22</v>
      </c>
      <c r="D2941" s="6" t="s">
        <v>23</v>
      </c>
      <c r="E2941" s="6" t="s">
        <v>2767</v>
      </c>
      <c r="F2941" s="6" t="s">
        <v>2773</v>
      </c>
      <c r="G2941" s="6">
        <v>49</v>
      </c>
      <c r="H2941" s="6">
        <v>55</v>
      </c>
      <c r="I2941" s="7">
        <v>42375</v>
      </c>
      <c r="J2941" s="7">
        <v>42387</v>
      </c>
      <c r="K2941" s="7" t="s">
        <v>2533</v>
      </c>
      <c r="L2941" s="17">
        <f t="shared" si="495"/>
        <v>238.19</v>
      </c>
      <c r="M2941" s="20">
        <f t="shared" si="496"/>
        <v>1</v>
      </c>
      <c r="N2941" s="6">
        <v>12</v>
      </c>
      <c r="O2941" s="6">
        <v>2475000</v>
      </c>
      <c r="P2941" s="6">
        <v>3000000</v>
      </c>
      <c r="Q2941" s="6">
        <f t="shared" si="497"/>
        <v>525000</v>
      </c>
      <c r="R2941" s="8">
        <f t="shared" si="498"/>
        <v>0.21212121212121213</v>
      </c>
      <c r="S2941" s="6"/>
      <c r="T2941" s="9">
        <f t="shared" si="499"/>
        <v>50510.204081632655</v>
      </c>
      <c r="U2941" s="6">
        <v>61224</v>
      </c>
      <c r="V2941" s="9">
        <f t="shared" si="500"/>
        <v>10713.795918367345</v>
      </c>
      <c r="W2941" s="8">
        <f t="shared" si="501"/>
        <v>0.21211151515151511</v>
      </c>
      <c r="X2941" s="22">
        <f t="shared" si="502"/>
        <v>50510.204081632655</v>
      </c>
      <c r="Y2941" s="22">
        <f t="shared" si="503"/>
        <v>61224</v>
      </c>
      <c r="Z2941" s="22">
        <f t="shared" si="505"/>
        <v>2999976</v>
      </c>
      <c r="AA2941" s="10">
        <v>5020</v>
      </c>
      <c r="AB2941" s="6">
        <v>2011</v>
      </c>
      <c r="AC2941" s="6">
        <f t="shared" si="504"/>
        <v>5</v>
      </c>
      <c r="AD2941" s="6" t="s">
        <v>681</v>
      </c>
    </row>
    <row r="2942" spans="1:30" x14ac:dyDescent="0.2">
      <c r="A2942">
        <v>4</v>
      </c>
      <c r="B2942" s="6" t="s">
        <v>1385</v>
      </c>
      <c r="C2942" s="6" t="s">
        <v>22</v>
      </c>
      <c r="D2942" s="6" t="s">
        <v>23</v>
      </c>
      <c r="E2942" s="6" t="s">
        <v>2767</v>
      </c>
      <c r="F2942" s="6" t="s">
        <v>2773</v>
      </c>
      <c r="G2942" s="6">
        <v>67</v>
      </c>
      <c r="H2942" s="6">
        <v>74</v>
      </c>
      <c r="I2942" s="7">
        <v>42386</v>
      </c>
      <c r="J2942" s="7">
        <v>42398</v>
      </c>
      <c r="K2942" s="7" t="s">
        <v>2533</v>
      </c>
      <c r="L2942" s="17">
        <f t="shared" si="495"/>
        <v>238.19</v>
      </c>
      <c r="M2942" s="20">
        <f t="shared" si="496"/>
        <v>1</v>
      </c>
      <c r="N2942" s="6">
        <v>12</v>
      </c>
      <c r="O2942" s="6">
        <v>2490000</v>
      </c>
      <c r="P2942" s="6">
        <v>2625000</v>
      </c>
      <c r="Q2942" s="6">
        <f t="shared" si="497"/>
        <v>135000</v>
      </c>
      <c r="R2942" s="8">
        <f t="shared" si="498"/>
        <v>5.4216867469879519E-2</v>
      </c>
      <c r="S2942" s="6">
        <v>129930</v>
      </c>
      <c r="T2942" s="9">
        <f t="shared" si="499"/>
        <v>39103.432835820895</v>
      </c>
      <c r="U2942" s="6">
        <v>41118</v>
      </c>
      <c r="V2942" s="9">
        <f t="shared" si="500"/>
        <v>2014.567164179105</v>
      </c>
      <c r="W2942" s="8">
        <f t="shared" si="501"/>
        <v>5.1518933711969417E-2</v>
      </c>
      <c r="X2942" s="22">
        <f t="shared" si="502"/>
        <v>39103.432835820895</v>
      </c>
      <c r="Y2942" s="22">
        <f t="shared" si="503"/>
        <v>41118</v>
      </c>
      <c r="Z2942" s="22">
        <f t="shared" si="505"/>
        <v>2754906</v>
      </c>
      <c r="AA2942" s="6"/>
      <c r="AB2942" s="6">
        <v>1954</v>
      </c>
      <c r="AC2942" s="6">
        <f t="shared" si="504"/>
        <v>62</v>
      </c>
      <c r="AD2942" s="6" t="s">
        <v>127</v>
      </c>
    </row>
    <row r="2943" spans="1:30" x14ac:dyDescent="0.2">
      <c r="A2943">
        <v>4</v>
      </c>
      <c r="B2943" s="6" t="s">
        <v>1384</v>
      </c>
      <c r="C2943" s="6" t="s">
        <v>22</v>
      </c>
      <c r="D2943" s="6" t="s">
        <v>23</v>
      </c>
      <c r="E2943" s="6" t="s">
        <v>2767</v>
      </c>
      <c r="F2943" s="6" t="s">
        <v>2773</v>
      </c>
      <c r="G2943" s="6">
        <v>67</v>
      </c>
      <c r="H2943" s="6">
        <v>74</v>
      </c>
      <c r="I2943" s="7">
        <v>42387</v>
      </c>
      <c r="J2943" s="7">
        <v>42399</v>
      </c>
      <c r="K2943" s="7" t="s">
        <v>2533</v>
      </c>
      <c r="L2943" s="17">
        <f t="shared" si="495"/>
        <v>238.19</v>
      </c>
      <c r="M2943" s="20">
        <f t="shared" si="496"/>
        <v>1</v>
      </c>
      <c r="N2943" s="6">
        <v>12</v>
      </c>
      <c r="O2943" s="6">
        <v>2900000</v>
      </c>
      <c r="P2943" s="6">
        <v>2975000</v>
      </c>
      <c r="Q2943" s="6">
        <f t="shared" si="497"/>
        <v>75000</v>
      </c>
      <c r="R2943" s="8">
        <f t="shared" si="498"/>
        <v>2.5862068965517241E-2</v>
      </c>
      <c r="S2943" s="6">
        <v>131620</v>
      </c>
      <c r="T2943" s="9">
        <f t="shared" si="499"/>
        <v>45248.059701492537</v>
      </c>
      <c r="U2943" s="6">
        <v>46367</v>
      </c>
      <c r="V2943" s="9">
        <f t="shared" si="500"/>
        <v>1118.940298507463</v>
      </c>
      <c r="W2943" s="8">
        <f t="shared" si="501"/>
        <v>2.4729022766705598E-2</v>
      </c>
      <c r="X2943" s="22">
        <f t="shared" si="502"/>
        <v>45248.059701492537</v>
      </c>
      <c r="Y2943" s="22">
        <f t="shared" si="503"/>
        <v>46367</v>
      </c>
      <c r="Z2943" s="22">
        <f t="shared" si="505"/>
        <v>3106589</v>
      </c>
      <c r="AA2943" s="10">
        <v>5944</v>
      </c>
      <c r="AB2943" s="6">
        <v>1955</v>
      </c>
      <c r="AC2943" s="6">
        <f t="shared" si="504"/>
        <v>61</v>
      </c>
      <c r="AD2943" s="6" t="s">
        <v>371</v>
      </c>
    </row>
    <row r="2944" spans="1:30" x14ac:dyDescent="0.2">
      <c r="A2944">
        <v>6</v>
      </c>
      <c r="B2944" s="6" t="s">
        <v>1623</v>
      </c>
      <c r="C2944" s="6" t="s">
        <v>22</v>
      </c>
      <c r="D2944" s="6" t="s">
        <v>23</v>
      </c>
      <c r="E2944" s="6" t="s">
        <v>2767</v>
      </c>
      <c r="F2944" s="6" t="s">
        <v>2773</v>
      </c>
      <c r="G2944" s="6">
        <v>73</v>
      </c>
      <c r="H2944" s="6">
        <v>83</v>
      </c>
      <c r="I2944" s="7">
        <v>42397</v>
      </c>
      <c r="J2944" s="7">
        <v>42409</v>
      </c>
      <c r="K2944" s="7" t="s">
        <v>2534</v>
      </c>
      <c r="L2944" s="17">
        <f t="shared" si="495"/>
        <v>240.59</v>
      </c>
      <c r="M2944" s="20">
        <f t="shared" si="496"/>
        <v>0.99002452304750821</v>
      </c>
      <c r="N2944" s="6">
        <v>12</v>
      </c>
      <c r="O2944" s="6">
        <v>3800000</v>
      </c>
      <c r="P2944" s="6">
        <v>4150000</v>
      </c>
      <c r="Q2944" s="6">
        <f t="shared" si="497"/>
        <v>350000</v>
      </c>
      <c r="R2944" s="8">
        <f t="shared" si="498"/>
        <v>9.2105263157894732E-2</v>
      </c>
      <c r="S2944" s="6"/>
      <c r="T2944" s="9">
        <f t="shared" si="499"/>
        <v>52054.794520547948</v>
      </c>
      <c r="U2944" s="6">
        <v>56849</v>
      </c>
      <c r="V2944" s="9">
        <f t="shared" si="500"/>
        <v>4794.2054794520518</v>
      </c>
      <c r="W2944" s="8">
        <f t="shared" si="501"/>
        <v>9.2099210526315728E-2</v>
      </c>
      <c r="X2944" s="22">
        <f t="shared" si="502"/>
        <v>51535.523117541525</v>
      </c>
      <c r="Y2944" s="22">
        <f t="shared" si="503"/>
        <v>56281.904110727795</v>
      </c>
      <c r="Z2944" s="22">
        <f t="shared" si="505"/>
        <v>4108579.0000831289</v>
      </c>
      <c r="AA2944" s="10">
        <v>8935</v>
      </c>
      <c r="AB2944" s="6">
        <v>2013</v>
      </c>
      <c r="AC2944" s="6">
        <f t="shared" si="504"/>
        <v>3</v>
      </c>
      <c r="AD2944" s="6" t="s">
        <v>37</v>
      </c>
    </row>
    <row r="2945" spans="1:30" x14ac:dyDescent="0.2">
      <c r="A2945">
        <v>6</v>
      </c>
      <c r="B2945" s="6" t="s">
        <v>1837</v>
      </c>
      <c r="C2945" s="6" t="s">
        <v>22</v>
      </c>
      <c r="D2945" s="6" t="s">
        <v>23</v>
      </c>
      <c r="E2945" s="6" t="s">
        <v>2767</v>
      </c>
      <c r="F2945" s="6" t="s">
        <v>2773</v>
      </c>
      <c r="G2945" s="6">
        <v>80</v>
      </c>
      <c r="H2945" s="6">
        <v>92</v>
      </c>
      <c r="I2945" s="7">
        <v>42397</v>
      </c>
      <c r="J2945" s="7">
        <v>42409</v>
      </c>
      <c r="K2945" s="7" t="s">
        <v>2534</v>
      </c>
      <c r="L2945" s="17">
        <f t="shared" si="495"/>
        <v>240.59</v>
      </c>
      <c r="M2945" s="20">
        <f t="shared" si="496"/>
        <v>0.99002452304750821</v>
      </c>
      <c r="N2945" s="6">
        <v>12</v>
      </c>
      <c r="O2945" s="6">
        <v>5950000</v>
      </c>
      <c r="P2945" s="6">
        <v>5800000</v>
      </c>
      <c r="Q2945" s="6">
        <f t="shared" si="497"/>
        <v>-150000</v>
      </c>
      <c r="R2945" s="8">
        <f t="shared" si="498"/>
        <v>-2.5210084033613446E-2</v>
      </c>
      <c r="S2945" s="6">
        <v>65064</v>
      </c>
      <c r="T2945" s="9">
        <f t="shared" si="499"/>
        <v>75188.3</v>
      </c>
      <c r="U2945" s="6">
        <v>73313</v>
      </c>
      <c r="V2945" s="9">
        <f t="shared" si="500"/>
        <v>-1875.3000000000029</v>
      </c>
      <c r="W2945" s="8">
        <f t="shared" si="501"/>
        <v>-2.494138050733961E-2</v>
      </c>
      <c r="X2945" s="22">
        <f t="shared" si="502"/>
        <v>74438.260846252961</v>
      </c>
      <c r="Y2945" s="22">
        <f t="shared" si="503"/>
        <v>72581.667858181972</v>
      </c>
      <c r="Z2945" s="22">
        <f t="shared" si="505"/>
        <v>5806533.428654558</v>
      </c>
      <c r="AA2945" s="10">
        <v>13025</v>
      </c>
      <c r="AB2945" s="6">
        <v>1994</v>
      </c>
      <c r="AC2945" s="6">
        <f t="shared" si="504"/>
        <v>22</v>
      </c>
      <c r="AD2945" s="6" t="s">
        <v>37</v>
      </c>
    </row>
    <row r="2946" spans="1:30" x14ac:dyDescent="0.2">
      <c r="A2946">
        <v>7</v>
      </c>
      <c r="B2946" s="6" t="s">
        <v>1336</v>
      </c>
      <c r="C2946" s="6" t="s">
        <v>22</v>
      </c>
      <c r="D2946" s="6" t="s">
        <v>23</v>
      </c>
      <c r="E2946" s="6" t="s">
        <v>2767</v>
      </c>
      <c r="F2946" s="6" t="s">
        <v>2773</v>
      </c>
      <c r="G2946" s="6">
        <v>66</v>
      </c>
      <c r="H2946" s="6">
        <v>74</v>
      </c>
      <c r="I2946" s="7">
        <v>42405</v>
      </c>
      <c r="J2946" s="7">
        <v>42417</v>
      </c>
      <c r="K2946" s="7" t="s">
        <v>2534</v>
      </c>
      <c r="L2946" s="17">
        <f t="shared" ref="L2946:L3009" si="506">IF(K2946="Januar",238.19,IF(K2946="Februar",240.59,IF(K2946="Mars",245.99,IF(K2946="April",250.79,IF(K2946="Mai",256.52,IF(K2946="Juni",259.83,IF(K2946="Juli",265.66,IF(K2946="August",272.21,IF(K2946="September",275.91,IF(K2946="Oktober",281.13,IF(K2946="November",284.38,IF(K2946="Desember",287.34,0))))))))))))</f>
        <v>240.59</v>
      </c>
      <c r="M2946" s="20">
        <f t="shared" ref="M2946:M3009" si="507">$L$2/L2946</f>
        <v>0.99002452304750821</v>
      </c>
      <c r="N2946" s="6">
        <v>12</v>
      </c>
      <c r="O2946" s="6">
        <v>2490000</v>
      </c>
      <c r="P2946" s="6">
        <v>2490000</v>
      </c>
      <c r="Q2946" s="6">
        <f t="shared" ref="Q2946:Q3009" si="508">P2946-O2946</f>
        <v>0</v>
      </c>
      <c r="R2946" s="8">
        <f t="shared" ref="R2946:R3009" si="509">Q2946/O2946</f>
        <v>0</v>
      </c>
      <c r="S2946" s="6">
        <v>289508</v>
      </c>
      <c r="T2946" s="9">
        <f t="shared" ref="T2946:T3009" si="510">(O2946+S2946)/G2946</f>
        <v>42113.757575757576</v>
      </c>
      <c r="U2946" s="6">
        <v>42114</v>
      </c>
      <c r="V2946" s="9">
        <f t="shared" ref="V2946:V3009" si="511">U2946-T2946</f>
        <v>0.24242424242402194</v>
      </c>
      <c r="W2946" s="8">
        <f t="shared" ref="W2946:W3009" si="512">V2946/T2946</f>
        <v>5.75641444456553E-6</v>
      </c>
      <c r="X2946" s="22">
        <f t="shared" ref="X2946:X3009" si="513">T2946*M2946</f>
        <v>41693.652757677781</v>
      </c>
      <c r="Y2946" s="22">
        <f t="shared" ref="Y2946:Y3009" si="514">U2946*M2946</f>
        <v>41693.89276362276</v>
      </c>
      <c r="Z2946" s="22">
        <f t="shared" si="505"/>
        <v>2751796.9223991022</v>
      </c>
      <c r="AA2946" s="10">
        <v>7686</v>
      </c>
      <c r="AB2946" s="6">
        <v>1954</v>
      </c>
      <c r="AC2946" s="6">
        <f t="shared" ref="AC2946:AC3009" si="515">2016-AB2946</f>
        <v>62</v>
      </c>
      <c r="AD2946" s="6" t="s">
        <v>37</v>
      </c>
    </row>
    <row r="2947" spans="1:30" x14ac:dyDescent="0.2">
      <c r="A2947">
        <v>7</v>
      </c>
      <c r="B2947" s="6" t="s">
        <v>1390</v>
      </c>
      <c r="C2947" s="6" t="s">
        <v>22</v>
      </c>
      <c r="D2947" s="6" t="s">
        <v>23</v>
      </c>
      <c r="E2947" s="6" t="s">
        <v>2767</v>
      </c>
      <c r="F2947" s="6" t="s">
        <v>2773</v>
      </c>
      <c r="G2947" s="6">
        <v>67</v>
      </c>
      <c r="H2947" s="6"/>
      <c r="I2947" s="7">
        <v>42405</v>
      </c>
      <c r="J2947" s="7">
        <v>42417</v>
      </c>
      <c r="K2947" s="7" t="s">
        <v>2534</v>
      </c>
      <c r="L2947" s="17">
        <f t="shared" si="506"/>
        <v>240.59</v>
      </c>
      <c r="M2947" s="20">
        <f t="shared" si="507"/>
        <v>0.99002452304750821</v>
      </c>
      <c r="N2947" s="6">
        <v>12</v>
      </c>
      <c r="O2947" s="6">
        <v>3150000</v>
      </c>
      <c r="P2947" s="6">
        <v>3150000</v>
      </c>
      <c r="Q2947" s="6">
        <f t="shared" si="508"/>
        <v>0</v>
      </c>
      <c r="R2947" s="8">
        <f t="shared" si="509"/>
        <v>0</v>
      </c>
      <c r="S2947" s="6">
        <v>57682</v>
      </c>
      <c r="T2947" s="9">
        <f t="shared" si="510"/>
        <v>47875.850746268654</v>
      </c>
      <c r="U2947" s="6">
        <v>47876</v>
      </c>
      <c r="V2947" s="9">
        <f t="shared" si="511"/>
        <v>0.14925373134610709</v>
      </c>
      <c r="W2947" s="8">
        <f t="shared" si="512"/>
        <v>3.1175160131799773E-6</v>
      </c>
      <c r="X2947" s="22">
        <f t="shared" si="513"/>
        <v>47398.266300568313</v>
      </c>
      <c r="Y2947" s="22">
        <f t="shared" si="514"/>
        <v>47398.414065422505</v>
      </c>
      <c r="Z2947" s="22">
        <f t="shared" ref="Z2947:Z3010" si="516">Y2947*G2947</f>
        <v>3175693.7423833078</v>
      </c>
      <c r="AA2947" s="10">
        <v>8838</v>
      </c>
      <c r="AB2947" s="6">
        <v>1954</v>
      </c>
      <c r="AC2947" s="6">
        <f t="shared" si="515"/>
        <v>62</v>
      </c>
      <c r="AD2947" s="6" t="s">
        <v>371</v>
      </c>
    </row>
    <row r="2948" spans="1:30" x14ac:dyDescent="0.2">
      <c r="A2948">
        <v>10</v>
      </c>
      <c r="B2948" s="6" t="s">
        <v>997</v>
      </c>
      <c r="C2948" s="6" t="s">
        <v>22</v>
      </c>
      <c r="D2948" s="6" t="s">
        <v>23</v>
      </c>
      <c r="E2948" s="6" t="s">
        <v>2767</v>
      </c>
      <c r="F2948" s="6" t="s">
        <v>2773</v>
      </c>
      <c r="G2948" s="6">
        <v>56</v>
      </c>
      <c r="H2948" s="6">
        <v>61</v>
      </c>
      <c r="I2948" s="7">
        <v>42426</v>
      </c>
      <c r="J2948" s="7">
        <v>42438</v>
      </c>
      <c r="K2948" s="7" t="s">
        <v>2535</v>
      </c>
      <c r="L2948" s="17">
        <f t="shared" si="506"/>
        <v>245.99</v>
      </c>
      <c r="M2948" s="20">
        <f t="shared" si="507"/>
        <v>0.96829139395910402</v>
      </c>
      <c r="N2948" s="6">
        <v>12</v>
      </c>
      <c r="O2948" s="6">
        <v>2250000</v>
      </c>
      <c r="P2948" s="6">
        <v>2460000</v>
      </c>
      <c r="Q2948" s="6">
        <f t="shared" si="508"/>
        <v>210000</v>
      </c>
      <c r="R2948" s="8">
        <f t="shared" si="509"/>
        <v>9.3333333333333338E-2</v>
      </c>
      <c r="S2948" s="6">
        <v>22044</v>
      </c>
      <c r="T2948" s="9">
        <f t="shared" si="510"/>
        <v>40572.214285714283</v>
      </c>
      <c r="U2948" s="6">
        <v>44322</v>
      </c>
      <c r="V2948" s="9">
        <f t="shared" si="511"/>
        <v>3749.7857142857174</v>
      </c>
      <c r="W2948" s="8">
        <f t="shared" si="512"/>
        <v>9.2422505902174518E-2</v>
      </c>
      <c r="X2948" s="22">
        <f t="shared" si="513"/>
        <v>39285.72592672176</v>
      </c>
      <c r="Y2948" s="22">
        <f t="shared" si="514"/>
        <v>42916.611163055408</v>
      </c>
      <c r="Z2948" s="22">
        <f t="shared" si="516"/>
        <v>2403330.2251311028</v>
      </c>
      <c r="AA2948" s="10">
        <v>11928</v>
      </c>
      <c r="AB2948" s="6">
        <v>1990</v>
      </c>
      <c r="AC2948" s="6">
        <f t="shared" si="515"/>
        <v>26</v>
      </c>
      <c r="AD2948" s="6" t="s">
        <v>181</v>
      </c>
    </row>
    <row r="2949" spans="1:30" x14ac:dyDescent="0.2">
      <c r="A2949">
        <v>11</v>
      </c>
      <c r="B2949" s="6" t="s">
        <v>2330</v>
      </c>
      <c r="C2949" s="6" t="s">
        <v>22</v>
      </c>
      <c r="D2949" s="6" t="s">
        <v>23</v>
      </c>
      <c r="E2949" s="6" t="s">
        <v>2767</v>
      </c>
      <c r="F2949" s="6" t="s">
        <v>2773</v>
      </c>
      <c r="G2949" s="6">
        <v>115</v>
      </c>
      <c r="H2949" s="6">
        <v>127</v>
      </c>
      <c r="I2949" s="7">
        <v>42433</v>
      </c>
      <c r="J2949" s="7">
        <v>42445</v>
      </c>
      <c r="K2949" s="7" t="s">
        <v>2535</v>
      </c>
      <c r="L2949" s="17">
        <f t="shared" si="506"/>
        <v>245.99</v>
      </c>
      <c r="M2949" s="20">
        <f t="shared" si="507"/>
        <v>0.96829139395910402</v>
      </c>
      <c r="N2949" s="6">
        <v>12</v>
      </c>
      <c r="O2949" s="6">
        <v>3650000</v>
      </c>
      <c r="P2949" s="6">
        <v>3590000</v>
      </c>
      <c r="Q2949" s="6">
        <f t="shared" si="508"/>
        <v>-60000</v>
      </c>
      <c r="R2949" s="8">
        <f t="shared" si="509"/>
        <v>-1.643835616438356E-2</v>
      </c>
      <c r="S2949" s="6">
        <v>10000</v>
      </c>
      <c r="T2949" s="9">
        <f t="shared" si="510"/>
        <v>31826.08695652174</v>
      </c>
      <c r="U2949" s="6">
        <v>31304</v>
      </c>
      <c r="V2949" s="9">
        <f t="shared" si="511"/>
        <v>-522.08695652173992</v>
      </c>
      <c r="W2949" s="8">
        <f t="shared" si="512"/>
        <v>-1.6404371584699477E-2</v>
      </c>
      <c r="X2949" s="22">
        <f t="shared" si="513"/>
        <v>30816.926103394093</v>
      </c>
      <c r="Y2949" s="22">
        <f t="shared" si="514"/>
        <v>30311.393796495791</v>
      </c>
      <c r="Z2949" s="22">
        <f t="shared" si="516"/>
        <v>3485810.2865970158</v>
      </c>
      <c r="AA2949" s="10">
        <v>13063</v>
      </c>
      <c r="AB2949" s="6">
        <v>2000</v>
      </c>
      <c r="AC2949" s="6">
        <f t="shared" si="515"/>
        <v>16</v>
      </c>
      <c r="AD2949" s="6" t="s">
        <v>151</v>
      </c>
    </row>
    <row r="2950" spans="1:30" x14ac:dyDescent="0.2">
      <c r="A2950">
        <v>13</v>
      </c>
      <c r="B2950" s="6" t="s">
        <v>567</v>
      </c>
      <c r="C2950" s="6" t="s">
        <v>22</v>
      </c>
      <c r="D2950" s="6" t="s">
        <v>23</v>
      </c>
      <c r="E2950" s="6" t="s">
        <v>2767</v>
      </c>
      <c r="F2950" s="6" t="s">
        <v>2773</v>
      </c>
      <c r="G2950" s="6">
        <v>46</v>
      </c>
      <c r="H2950" s="6">
        <v>51</v>
      </c>
      <c r="I2950" s="7">
        <v>42449</v>
      </c>
      <c r="J2950" s="7">
        <v>42461</v>
      </c>
      <c r="K2950" s="7" t="s">
        <v>2536</v>
      </c>
      <c r="L2950" s="17">
        <f t="shared" si="506"/>
        <v>250.79</v>
      </c>
      <c r="M2950" s="20">
        <f t="shared" si="507"/>
        <v>0.9497587623110969</v>
      </c>
      <c r="N2950" s="6">
        <v>12</v>
      </c>
      <c r="O2950" s="6">
        <v>2450000</v>
      </c>
      <c r="P2950" s="6">
        <v>2950000</v>
      </c>
      <c r="Q2950" s="6">
        <f t="shared" si="508"/>
        <v>500000</v>
      </c>
      <c r="R2950" s="8">
        <f t="shared" si="509"/>
        <v>0.20408163265306123</v>
      </c>
      <c r="S2950" s="6">
        <v>12890</v>
      </c>
      <c r="T2950" s="9">
        <f t="shared" si="510"/>
        <v>53541.086956521736</v>
      </c>
      <c r="U2950" s="6">
        <v>64411</v>
      </c>
      <c r="V2950" s="9">
        <f t="shared" si="511"/>
        <v>10869.913043478264</v>
      </c>
      <c r="W2950" s="8">
        <f t="shared" si="512"/>
        <v>0.2030200293151542</v>
      </c>
      <c r="X2950" s="22">
        <f t="shared" si="513"/>
        <v>50851.116480616896</v>
      </c>
      <c r="Y2950" s="22">
        <f t="shared" si="514"/>
        <v>61174.911639220059</v>
      </c>
      <c r="Z2950" s="22">
        <f t="shared" si="516"/>
        <v>2814045.9354041228</v>
      </c>
      <c r="AA2950" s="10">
        <v>22810</v>
      </c>
      <c r="AB2950" s="6">
        <v>1964</v>
      </c>
      <c r="AC2950" s="6">
        <f t="shared" si="515"/>
        <v>52</v>
      </c>
      <c r="AD2950" s="6" t="s">
        <v>156</v>
      </c>
    </row>
    <row r="2951" spans="1:30" x14ac:dyDescent="0.2">
      <c r="A2951">
        <v>14</v>
      </c>
      <c r="B2951" s="6" t="s">
        <v>475</v>
      </c>
      <c r="C2951" s="6" t="s">
        <v>22</v>
      </c>
      <c r="D2951" s="6" t="s">
        <v>23</v>
      </c>
      <c r="E2951" s="6" t="s">
        <v>2767</v>
      </c>
      <c r="F2951" s="6" t="s">
        <v>2773</v>
      </c>
      <c r="G2951" s="6">
        <v>43</v>
      </c>
      <c r="H2951" s="6">
        <v>47</v>
      </c>
      <c r="I2951" s="7">
        <v>42452</v>
      </c>
      <c r="J2951" s="7">
        <v>42464</v>
      </c>
      <c r="K2951" s="7" t="s">
        <v>2536</v>
      </c>
      <c r="L2951" s="17">
        <f t="shared" si="506"/>
        <v>250.79</v>
      </c>
      <c r="M2951" s="20">
        <f t="shared" si="507"/>
        <v>0.9497587623110969</v>
      </c>
      <c r="N2951" s="6">
        <v>12</v>
      </c>
      <c r="O2951" s="6">
        <v>1990000</v>
      </c>
      <c r="P2951" s="6">
        <v>2360000</v>
      </c>
      <c r="Q2951" s="6">
        <f t="shared" si="508"/>
        <v>370000</v>
      </c>
      <c r="R2951" s="8">
        <f t="shared" si="509"/>
        <v>0.18592964824120603</v>
      </c>
      <c r="S2951" s="6">
        <v>1299</v>
      </c>
      <c r="T2951" s="9">
        <f t="shared" si="510"/>
        <v>46309.279069767443</v>
      </c>
      <c r="U2951" s="6">
        <v>54914</v>
      </c>
      <c r="V2951" s="9">
        <f t="shared" si="511"/>
        <v>8604.7209302325573</v>
      </c>
      <c r="W2951" s="8">
        <f t="shared" si="512"/>
        <v>0.18580986582125536</v>
      </c>
      <c r="X2951" s="22">
        <f t="shared" si="513"/>
        <v>43982.643572821515</v>
      </c>
      <c r="Y2951" s="22">
        <f t="shared" si="514"/>
        <v>52155.052673551574</v>
      </c>
      <c r="Z2951" s="22">
        <f t="shared" si="516"/>
        <v>2242667.2649627179</v>
      </c>
      <c r="AA2951" s="10">
        <v>3538</v>
      </c>
      <c r="AB2951" s="6">
        <v>2008</v>
      </c>
      <c r="AC2951" s="6">
        <f t="shared" si="515"/>
        <v>8</v>
      </c>
      <c r="AD2951" s="6" t="s">
        <v>37</v>
      </c>
    </row>
    <row r="2952" spans="1:30" x14ac:dyDescent="0.2">
      <c r="A2952">
        <v>14</v>
      </c>
      <c r="B2952" s="6" t="s">
        <v>368</v>
      </c>
      <c r="C2952" s="6" t="s">
        <v>22</v>
      </c>
      <c r="D2952" s="6" t="s">
        <v>23</v>
      </c>
      <c r="E2952" s="6" t="s">
        <v>2767</v>
      </c>
      <c r="F2952" s="6" t="s">
        <v>2773</v>
      </c>
      <c r="G2952" s="6">
        <v>39</v>
      </c>
      <c r="H2952" s="6">
        <v>43</v>
      </c>
      <c r="I2952" s="7">
        <v>42454</v>
      </c>
      <c r="J2952" s="7">
        <v>42466</v>
      </c>
      <c r="K2952" s="7" t="s">
        <v>2536</v>
      </c>
      <c r="L2952" s="17">
        <f t="shared" si="506"/>
        <v>250.79</v>
      </c>
      <c r="M2952" s="20">
        <f t="shared" si="507"/>
        <v>0.9497587623110969</v>
      </c>
      <c r="N2952" s="6">
        <v>12</v>
      </c>
      <c r="O2952" s="6">
        <v>1900000</v>
      </c>
      <c r="P2952" s="6">
        <v>2455000</v>
      </c>
      <c r="Q2952" s="6">
        <f t="shared" si="508"/>
        <v>555000</v>
      </c>
      <c r="R2952" s="8">
        <f t="shared" si="509"/>
        <v>0.29210526315789476</v>
      </c>
      <c r="S2952" s="6">
        <v>53418</v>
      </c>
      <c r="T2952" s="9">
        <f t="shared" si="510"/>
        <v>50087.641025641024</v>
      </c>
      <c r="U2952" s="6">
        <v>64318</v>
      </c>
      <c r="V2952" s="9">
        <f t="shared" si="511"/>
        <v>14230.358974358976</v>
      </c>
      <c r="W2952" s="8">
        <f t="shared" si="512"/>
        <v>0.28410918707619165</v>
      </c>
      <c r="X2952" s="22">
        <f t="shared" si="513"/>
        <v>47571.175947595337</v>
      </c>
      <c r="Y2952" s="22">
        <f t="shared" si="514"/>
        <v>61086.584074325132</v>
      </c>
      <c r="Z2952" s="22">
        <f t="shared" si="516"/>
        <v>2382376.7788986801</v>
      </c>
      <c r="AA2952" s="10">
        <v>7813</v>
      </c>
      <c r="AB2952" s="6">
        <v>1956</v>
      </c>
      <c r="AC2952" s="6">
        <f t="shared" si="515"/>
        <v>60</v>
      </c>
      <c r="AD2952" s="6" t="s">
        <v>209</v>
      </c>
    </row>
    <row r="2953" spans="1:30" x14ac:dyDescent="0.2">
      <c r="A2953">
        <v>16</v>
      </c>
      <c r="B2953" s="6" t="s">
        <v>1399</v>
      </c>
      <c r="C2953" s="6" t="s">
        <v>22</v>
      </c>
      <c r="D2953" s="6" t="s">
        <v>23</v>
      </c>
      <c r="E2953" s="6" t="s">
        <v>2767</v>
      </c>
      <c r="F2953" s="6" t="s">
        <v>2773</v>
      </c>
      <c r="G2953" s="6">
        <v>67</v>
      </c>
      <c r="H2953" s="6">
        <v>78</v>
      </c>
      <c r="I2953" s="7">
        <v>42468</v>
      </c>
      <c r="J2953" s="7">
        <v>42480</v>
      </c>
      <c r="K2953" s="7" t="s">
        <v>2536</v>
      </c>
      <c r="L2953" s="17">
        <f t="shared" si="506"/>
        <v>250.79</v>
      </c>
      <c r="M2953" s="20">
        <f t="shared" si="507"/>
        <v>0.9497587623110969</v>
      </c>
      <c r="N2953" s="6">
        <v>12</v>
      </c>
      <c r="O2953" s="6">
        <v>3590000</v>
      </c>
      <c r="P2953" s="6">
        <v>4280000</v>
      </c>
      <c r="Q2953" s="6">
        <f t="shared" si="508"/>
        <v>690000</v>
      </c>
      <c r="R2953" s="8">
        <f t="shared" si="509"/>
        <v>0.19220055710306408</v>
      </c>
      <c r="S2953" s="6"/>
      <c r="T2953" s="9">
        <f t="shared" si="510"/>
        <v>53582.089552238809</v>
      </c>
      <c r="U2953" s="6">
        <v>63881</v>
      </c>
      <c r="V2953" s="9">
        <f t="shared" si="511"/>
        <v>10298.910447761191</v>
      </c>
      <c r="W2953" s="8">
        <f t="shared" si="512"/>
        <v>0.19220807799442891</v>
      </c>
      <c r="X2953" s="22">
        <f t="shared" si="513"/>
        <v>50890.059055176687</v>
      </c>
      <c r="Y2953" s="22">
        <f t="shared" si="514"/>
        <v>60671.539495195182</v>
      </c>
      <c r="Z2953" s="22">
        <f t="shared" si="516"/>
        <v>4064993.146178077</v>
      </c>
      <c r="AA2953" s="10">
        <v>8184</v>
      </c>
      <c r="AB2953" s="6">
        <v>2012</v>
      </c>
      <c r="AC2953" s="6">
        <f t="shared" si="515"/>
        <v>4</v>
      </c>
      <c r="AD2953" s="6" t="s">
        <v>151</v>
      </c>
    </row>
    <row r="2954" spans="1:30" x14ac:dyDescent="0.2">
      <c r="A2954">
        <v>18</v>
      </c>
      <c r="B2954" s="6" t="s">
        <v>1866</v>
      </c>
      <c r="C2954" s="6" t="s">
        <v>22</v>
      </c>
      <c r="D2954" s="6" t="s">
        <v>23</v>
      </c>
      <c r="E2954" s="6" t="s">
        <v>2767</v>
      </c>
      <c r="F2954" s="6" t="s">
        <v>2773</v>
      </c>
      <c r="G2954" s="6">
        <v>107</v>
      </c>
      <c r="H2954" s="6">
        <v>122</v>
      </c>
      <c r="I2954" s="7">
        <v>42482</v>
      </c>
      <c r="J2954" s="7">
        <v>42494</v>
      </c>
      <c r="K2954" s="7" t="s">
        <v>2537</v>
      </c>
      <c r="L2954" s="17">
        <f t="shared" si="506"/>
        <v>256.52</v>
      </c>
      <c r="M2954" s="20">
        <f t="shared" si="507"/>
        <v>0.92854358334632781</v>
      </c>
      <c r="N2954" s="6">
        <v>12</v>
      </c>
      <c r="O2954" s="6">
        <v>7500000</v>
      </c>
      <c r="P2954" s="6">
        <v>8800000</v>
      </c>
      <c r="Q2954" s="6">
        <f t="shared" si="508"/>
        <v>1300000</v>
      </c>
      <c r="R2954" s="8">
        <f t="shared" si="509"/>
        <v>0.17333333333333334</v>
      </c>
      <c r="S2954" s="6"/>
      <c r="T2954" s="9">
        <f t="shared" si="510"/>
        <v>70093.457943925227</v>
      </c>
      <c r="U2954" s="6">
        <v>82243</v>
      </c>
      <c r="V2954" s="9">
        <f t="shared" si="511"/>
        <v>12149.542056074773</v>
      </c>
      <c r="W2954" s="8">
        <f t="shared" si="512"/>
        <v>0.1733334666666668</v>
      </c>
      <c r="X2954" s="22">
        <f t="shared" si="513"/>
        <v>65084.830608387456</v>
      </c>
      <c r="Y2954" s="22">
        <f t="shared" si="514"/>
        <v>76366.209925152041</v>
      </c>
      <c r="Z2954" s="22">
        <f t="shared" si="516"/>
        <v>8171184.4619912682</v>
      </c>
      <c r="AA2954" s="10">
        <v>7184</v>
      </c>
      <c r="AB2954" s="6">
        <v>2009</v>
      </c>
      <c r="AC2954" s="6">
        <f t="shared" si="515"/>
        <v>7</v>
      </c>
      <c r="AD2954" s="6" t="s">
        <v>83</v>
      </c>
    </row>
    <row r="2955" spans="1:30" x14ac:dyDescent="0.2">
      <c r="A2955">
        <v>18</v>
      </c>
      <c r="B2955" s="6" t="s">
        <v>2183</v>
      </c>
      <c r="C2955" s="6" t="s">
        <v>22</v>
      </c>
      <c r="D2955" s="6" t="s">
        <v>23</v>
      </c>
      <c r="E2955" s="6" t="s">
        <v>2767</v>
      </c>
      <c r="F2955" s="6" t="s">
        <v>2773</v>
      </c>
      <c r="G2955" s="6">
        <v>100</v>
      </c>
      <c r="H2955" s="6">
        <v>114</v>
      </c>
      <c r="I2955" s="7">
        <v>42482</v>
      </c>
      <c r="J2955" s="7">
        <v>42494</v>
      </c>
      <c r="K2955" s="7" t="s">
        <v>2537</v>
      </c>
      <c r="L2955" s="17">
        <f t="shared" si="506"/>
        <v>256.52</v>
      </c>
      <c r="M2955" s="20">
        <f t="shared" si="507"/>
        <v>0.92854358334632781</v>
      </c>
      <c r="N2955" s="6">
        <v>12</v>
      </c>
      <c r="O2955" s="6">
        <v>5100000</v>
      </c>
      <c r="P2955" s="6">
        <v>5800000</v>
      </c>
      <c r="Q2955" s="6">
        <f t="shared" si="508"/>
        <v>700000</v>
      </c>
      <c r="R2955" s="8">
        <f t="shared" si="509"/>
        <v>0.13725490196078433</v>
      </c>
      <c r="S2955" s="6">
        <v>70707</v>
      </c>
      <c r="T2955" s="9">
        <f t="shared" si="510"/>
        <v>51707.07</v>
      </c>
      <c r="U2955" s="6">
        <v>58707</v>
      </c>
      <c r="V2955" s="9">
        <f t="shared" si="511"/>
        <v>6999.93</v>
      </c>
      <c r="W2955" s="8">
        <f t="shared" si="512"/>
        <v>0.13537665158749085</v>
      </c>
      <c r="X2955" s="22">
        <f t="shared" si="513"/>
        <v>48012.268062139403</v>
      </c>
      <c r="Y2955" s="22">
        <f t="shared" si="514"/>
        <v>54512.008147512868</v>
      </c>
      <c r="Z2955" s="22">
        <f t="shared" si="516"/>
        <v>5451200.814751287</v>
      </c>
      <c r="AA2955" s="10">
        <v>8341</v>
      </c>
      <c r="AB2955" s="6">
        <v>2003</v>
      </c>
      <c r="AC2955" s="6">
        <f t="shared" si="515"/>
        <v>13</v>
      </c>
      <c r="AD2955" s="6" t="s">
        <v>1295</v>
      </c>
    </row>
    <row r="2956" spans="1:30" x14ac:dyDescent="0.2">
      <c r="A2956">
        <v>21</v>
      </c>
      <c r="B2956" s="6" t="s">
        <v>1929</v>
      </c>
      <c r="C2956" s="6" t="s">
        <v>22</v>
      </c>
      <c r="D2956" s="6" t="s">
        <v>23</v>
      </c>
      <c r="E2956" s="6" t="s">
        <v>2767</v>
      </c>
      <c r="F2956" s="6" t="s">
        <v>2773</v>
      </c>
      <c r="G2956" s="6">
        <v>83</v>
      </c>
      <c r="H2956" s="6">
        <v>91</v>
      </c>
      <c r="I2956" s="7">
        <v>42503</v>
      </c>
      <c r="J2956" s="7">
        <v>42515</v>
      </c>
      <c r="K2956" s="7" t="s">
        <v>2537</v>
      </c>
      <c r="L2956" s="17">
        <f t="shared" si="506"/>
        <v>256.52</v>
      </c>
      <c r="M2956" s="20">
        <f t="shared" si="507"/>
        <v>0.92854358334632781</v>
      </c>
      <c r="N2956" s="6">
        <v>12</v>
      </c>
      <c r="O2956" s="6">
        <v>3190000</v>
      </c>
      <c r="P2956" s="6">
        <v>3180000</v>
      </c>
      <c r="Q2956" s="6">
        <f t="shared" si="508"/>
        <v>-10000</v>
      </c>
      <c r="R2956" s="8">
        <f t="shared" si="509"/>
        <v>-3.134796238244514E-3</v>
      </c>
      <c r="S2956" s="6"/>
      <c r="T2956" s="9">
        <f t="shared" si="510"/>
        <v>38433.734939759037</v>
      </c>
      <c r="U2956" s="6">
        <v>38313</v>
      </c>
      <c r="V2956" s="9">
        <f t="shared" si="511"/>
        <v>-120.73493975903693</v>
      </c>
      <c r="W2956" s="8">
        <f t="shared" si="512"/>
        <v>-3.141379310344848E-3</v>
      </c>
      <c r="X2956" s="22">
        <f t="shared" si="513"/>
        <v>35687.397962346819</v>
      </c>
      <c r="Y2956" s="22">
        <f t="shared" si="514"/>
        <v>35575.290308747855</v>
      </c>
      <c r="Z2956" s="22">
        <f t="shared" si="516"/>
        <v>2952749.095626072</v>
      </c>
      <c r="AA2956" s="10">
        <v>19801</v>
      </c>
      <c r="AB2956" s="6">
        <v>1974</v>
      </c>
      <c r="AC2956" s="6">
        <f t="shared" si="515"/>
        <v>42</v>
      </c>
      <c r="AD2956" s="6" t="s">
        <v>37</v>
      </c>
    </row>
    <row r="2957" spans="1:30" x14ac:dyDescent="0.2">
      <c r="A2957">
        <v>21</v>
      </c>
      <c r="B2957" s="6" t="s">
        <v>1281</v>
      </c>
      <c r="C2957" s="6" t="s">
        <v>22</v>
      </c>
      <c r="D2957" s="6" t="s">
        <v>23</v>
      </c>
      <c r="E2957" s="6" t="s">
        <v>2767</v>
      </c>
      <c r="F2957" s="6" t="s">
        <v>2773</v>
      </c>
      <c r="G2957" s="6">
        <v>64</v>
      </c>
      <c r="H2957" s="6">
        <v>70</v>
      </c>
      <c r="I2957" s="7">
        <v>42503</v>
      </c>
      <c r="J2957" s="7">
        <v>42515</v>
      </c>
      <c r="K2957" s="7" t="s">
        <v>2537</v>
      </c>
      <c r="L2957" s="17">
        <f t="shared" si="506"/>
        <v>256.52</v>
      </c>
      <c r="M2957" s="20">
        <f t="shared" si="507"/>
        <v>0.92854358334632781</v>
      </c>
      <c r="N2957" s="6">
        <v>12</v>
      </c>
      <c r="O2957" s="6">
        <v>2650000</v>
      </c>
      <c r="P2957" s="6">
        <v>3220000</v>
      </c>
      <c r="Q2957" s="6">
        <f t="shared" si="508"/>
        <v>570000</v>
      </c>
      <c r="R2957" s="8">
        <f t="shared" si="509"/>
        <v>0.21509433962264152</v>
      </c>
      <c r="S2957" s="6">
        <v>29362</v>
      </c>
      <c r="T2957" s="9">
        <f t="shared" si="510"/>
        <v>41865.03125</v>
      </c>
      <c r="U2957" s="6">
        <v>50771</v>
      </c>
      <c r="V2957" s="9">
        <f t="shared" si="511"/>
        <v>8905.96875</v>
      </c>
      <c r="W2957" s="8">
        <f t="shared" si="512"/>
        <v>0.21273049330400295</v>
      </c>
      <c r="X2957" s="22">
        <f t="shared" si="513"/>
        <v>38873.506133780997</v>
      </c>
      <c r="Y2957" s="22">
        <f t="shared" si="514"/>
        <v>47143.086270076412</v>
      </c>
      <c r="Z2957" s="22">
        <f t="shared" si="516"/>
        <v>3017157.5212848904</v>
      </c>
      <c r="AA2957" s="10">
        <v>18211</v>
      </c>
      <c r="AB2957" s="6">
        <v>1965</v>
      </c>
      <c r="AC2957" s="6">
        <f t="shared" si="515"/>
        <v>51</v>
      </c>
      <c r="AD2957" s="6" t="s">
        <v>315</v>
      </c>
    </row>
    <row r="2958" spans="1:30" x14ac:dyDescent="0.2">
      <c r="A2958">
        <v>21</v>
      </c>
      <c r="B2958" s="6" t="s">
        <v>373</v>
      </c>
      <c r="C2958" s="6" t="s">
        <v>22</v>
      </c>
      <c r="D2958" s="6" t="s">
        <v>23</v>
      </c>
      <c r="E2958" s="6" t="s">
        <v>2767</v>
      </c>
      <c r="F2958" s="6" t="s">
        <v>2773</v>
      </c>
      <c r="G2958" s="6">
        <v>39</v>
      </c>
      <c r="H2958" s="6">
        <v>44</v>
      </c>
      <c r="I2958" s="7">
        <v>42503</v>
      </c>
      <c r="J2958" s="7">
        <v>42515</v>
      </c>
      <c r="K2958" s="7" t="s">
        <v>2537</v>
      </c>
      <c r="L2958" s="17">
        <f t="shared" si="506"/>
        <v>256.52</v>
      </c>
      <c r="M2958" s="20">
        <f t="shared" si="507"/>
        <v>0.92854358334632781</v>
      </c>
      <c r="N2958" s="6">
        <v>12</v>
      </c>
      <c r="O2958" s="6">
        <v>2250000</v>
      </c>
      <c r="P2958" s="6">
        <v>2410000</v>
      </c>
      <c r="Q2958" s="6">
        <f t="shared" si="508"/>
        <v>160000</v>
      </c>
      <c r="R2958" s="8">
        <f t="shared" si="509"/>
        <v>7.1111111111111111E-2</v>
      </c>
      <c r="S2958" s="6">
        <v>53885</v>
      </c>
      <c r="T2958" s="9">
        <f t="shared" si="510"/>
        <v>59073.974358974359</v>
      </c>
      <c r="U2958" s="6">
        <v>63177</v>
      </c>
      <c r="V2958" s="9">
        <f t="shared" si="511"/>
        <v>4103.0256410256407</v>
      </c>
      <c r="W2958" s="8">
        <f t="shared" si="512"/>
        <v>6.9455723701486824E-2</v>
      </c>
      <c r="X2958" s="22">
        <f t="shared" si="513"/>
        <v>54852.75983379114</v>
      </c>
      <c r="Y2958" s="22">
        <f t="shared" si="514"/>
        <v>58662.597965070949</v>
      </c>
      <c r="Z2958" s="22">
        <f t="shared" si="516"/>
        <v>2287841.3206377672</v>
      </c>
      <c r="AA2958" s="10">
        <v>7813</v>
      </c>
      <c r="AB2958" s="6">
        <v>1956</v>
      </c>
      <c r="AC2958" s="6">
        <f t="shared" si="515"/>
        <v>60</v>
      </c>
      <c r="AD2958" s="6" t="s">
        <v>371</v>
      </c>
    </row>
    <row r="2959" spans="1:30" x14ac:dyDescent="0.2">
      <c r="A2959">
        <v>21</v>
      </c>
      <c r="B2959" s="6" t="s">
        <v>2316</v>
      </c>
      <c r="C2959" s="6" t="s">
        <v>22</v>
      </c>
      <c r="D2959" s="6" t="s">
        <v>23</v>
      </c>
      <c r="E2959" s="6" t="s">
        <v>2767</v>
      </c>
      <c r="F2959" s="6" t="s">
        <v>2773</v>
      </c>
      <c r="G2959" s="6">
        <v>113</v>
      </c>
      <c r="H2959" s="6">
        <v>125</v>
      </c>
      <c r="I2959" s="7">
        <v>42504</v>
      </c>
      <c r="J2959" s="7">
        <v>42516</v>
      </c>
      <c r="K2959" s="7" t="s">
        <v>2537</v>
      </c>
      <c r="L2959" s="17">
        <f t="shared" si="506"/>
        <v>256.52</v>
      </c>
      <c r="M2959" s="20">
        <f t="shared" si="507"/>
        <v>0.92854358334632781</v>
      </c>
      <c r="N2959" s="6">
        <v>12</v>
      </c>
      <c r="O2959" s="6">
        <v>6800000</v>
      </c>
      <c r="P2959" s="6">
        <v>6600000</v>
      </c>
      <c r="Q2959" s="6">
        <f t="shared" si="508"/>
        <v>-200000</v>
      </c>
      <c r="R2959" s="8">
        <f t="shared" si="509"/>
        <v>-2.9411764705882353E-2</v>
      </c>
      <c r="S2959" s="6"/>
      <c r="T2959" s="9">
        <f t="shared" si="510"/>
        <v>60176.991150442474</v>
      </c>
      <c r="U2959" s="6">
        <v>58407</v>
      </c>
      <c r="V2959" s="9">
        <f t="shared" si="511"/>
        <v>-1769.9911504424745</v>
      </c>
      <c r="W2959" s="8">
        <f t="shared" si="512"/>
        <v>-2.9413088235294062E-2</v>
      </c>
      <c r="X2959" s="22">
        <f t="shared" si="513"/>
        <v>55876.958997832109</v>
      </c>
      <c r="Y2959" s="22">
        <f t="shared" si="514"/>
        <v>54233.44507250897</v>
      </c>
      <c r="Z2959" s="22">
        <f t="shared" si="516"/>
        <v>6128379.2931935135</v>
      </c>
      <c r="AA2959" s="10">
        <v>1395</v>
      </c>
      <c r="AB2959" s="6">
        <v>2014</v>
      </c>
      <c r="AC2959" s="6">
        <f t="shared" si="515"/>
        <v>2</v>
      </c>
      <c r="AD2959" s="6" t="s">
        <v>94</v>
      </c>
    </row>
    <row r="2960" spans="1:30" x14ac:dyDescent="0.2">
      <c r="A2960">
        <v>22</v>
      </c>
      <c r="B2960" s="6" t="s">
        <v>1050</v>
      </c>
      <c r="C2960" s="6" t="s">
        <v>22</v>
      </c>
      <c r="D2960" s="6" t="s">
        <v>23</v>
      </c>
      <c r="E2960" s="6" t="s">
        <v>2767</v>
      </c>
      <c r="F2960" s="6" t="s">
        <v>2773</v>
      </c>
      <c r="G2960" s="6">
        <v>57</v>
      </c>
      <c r="H2960" s="6">
        <v>63</v>
      </c>
      <c r="I2960" s="7">
        <v>42511</v>
      </c>
      <c r="J2960" s="7">
        <v>42523</v>
      </c>
      <c r="K2960" s="7" t="s">
        <v>2538</v>
      </c>
      <c r="L2960" s="17">
        <f t="shared" si="506"/>
        <v>259.83</v>
      </c>
      <c r="M2960" s="20">
        <f t="shared" si="507"/>
        <v>0.91671477504522192</v>
      </c>
      <c r="N2960" s="6">
        <v>12</v>
      </c>
      <c r="O2960" s="6">
        <v>2090000</v>
      </c>
      <c r="P2960" s="6">
        <v>2650000</v>
      </c>
      <c r="Q2960" s="6">
        <f t="shared" si="508"/>
        <v>560000</v>
      </c>
      <c r="R2960" s="8">
        <f t="shared" si="509"/>
        <v>0.26794258373205743</v>
      </c>
      <c r="S2960" s="6">
        <v>31065</v>
      </c>
      <c r="T2960" s="9">
        <f t="shared" si="510"/>
        <v>37211.666666666664</v>
      </c>
      <c r="U2960" s="6">
        <v>47036</v>
      </c>
      <c r="V2960" s="9">
        <f t="shared" si="511"/>
        <v>9824.3333333333358</v>
      </c>
      <c r="W2960" s="8">
        <f t="shared" si="512"/>
        <v>0.26401218255923331</v>
      </c>
      <c r="X2960" s="22">
        <f t="shared" si="513"/>
        <v>34112.484637391113</v>
      </c>
      <c r="Y2960" s="22">
        <f t="shared" si="514"/>
        <v>43118.59615902706</v>
      </c>
      <c r="Z2960" s="22">
        <f t="shared" si="516"/>
        <v>2457759.9810645422</v>
      </c>
      <c r="AA2960" s="10">
        <v>11355</v>
      </c>
      <c r="AB2960" s="6">
        <v>1965</v>
      </c>
      <c r="AC2960" s="6">
        <f t="shared" si="515"/>
        <v>51</v>
      </c>
      <c r="AD2960" s="6" t="s">
        <v>88</v>
      </c>
    </row>
    <row r="2961" spans="1:30" x14ac:dyDescent="0.2">
      <c r="A2961">
        <v>23</v>
      </c>
      <c r="B2961" s="6" t="s">
        <v>2317</v>
      </c>
      <c r="C2961" s="6" t="s">
        <v>22</v>
      </c>
      <c r="D2961" s="6" t="s">
        <v>23</v>
      </c>
      <c r="E2961" s="6" t="s">
        <v>2767</v>
      </c>
      <c r="F2961" s="6" t="s">
        <v>2773</v>
      </c>
      <c r="G2961" s="6">
        <v>113</v>
      </c>
      <c r="H2961" s="6">
        <v>124</v>
      </c>
      <c r="I2961" s="7">
        <v>42515</v>
      </c>
      <c r="J2961" s="7">
        <v>42527</v>
      </c>
      <c r="K2961" s="7" t="s">
        <v>2538</v>
      </c>
      <c r="L2961" s="17">
        <f t="shared" si="506"/>
        <v>259.83</v>
      </c>
      <c r="M2961" s="20">
        <f t="shared" si="507"/>
        <v>0.91671477504522192</v>
      </c>
      <c r="N2961" s="6">
        <v>12</v>
      </c>
      <c r="O2961" s="6">
        <v>8700000</v>
      </c>
      <c r="P2961" s="6">
        <v>11200000</v>
      </c>
      <c r="Q2961" s="6">
        <f t="shared" si="508"/>
        <v>2500000</v>
      </c>
      <c r="R2961" s="8">
        <f t="shared" si="509"/>
        <v>0.28735632183908044</v>
      </c>
      <c r="S2961" s="6">
        <v>11430</v>
      </c>
      <c r="T2961" s="9">
        <f t="shared" si="510"/>
        <v>77092.300884955752</v>
      </c>
      <c r="U2961" s="6">
        <v>99216</v>
      </c>
      <c r="V2961" s="9">
        <f t="shared" si="511"/>
        <v>22123.699115044248</v>
      </c>
      <c r="W2961" s="8">
        <f t="shared" si="512"/>
        <v>0.28697676500872993</v>
      </c>
      <c r="X2961" s="22">
        <f t="shared" si="513"/>
        <v>70671.651263470776</v>
      </c>
      <c r="Y2961" s="22">
        <f t="shared" si="514"/>
        <v>90952.773120886734</v>
      </c>
      <c r="Z2961" s="22">
        <f t="shared" si="516"/>
        <v>10277663.362660201</v>
      </c>
      <c r="AA2961" s="10">
        <v>2330</v>
      </c>
      <c r="AB2961" s="6">
        <v>1986</v>
      </c>
      <c r="AC2961" s="6">
        <f t="shared" si="515"/>
        <v>30</v>
      </c>
      <c r="AD2961" s="6" t="s">
        <v>61</v>
      </c>
    </row>
    <row r="2962" spans="1:30" x14ac:dyDescent="0.2">
      <c r="A2962">
        <v>23</v>
      </c>
      <c r="B2962" s="6" t="s">
        <v>1971</v>
      </c>
      <c r="C2962" s="6" t="s">
        <v>22</v>
      </c>
      <c r="D2962" s="6" t="s">
        <v>23</v>
      </c>
      <c r="E2962" s="6" t="s">
        <v>2767</v>
      </c>
      <c r="F2962" s="6" t="s">
        <v>2773</v>
      </c>
      <c r="G2962" s="6">
        <v>85</v>
      </c>
      <c r="H2962" s="6">
        <v>93</v>
      </c>
      <c r="I2962" s="7">
        <v>42518</v>
      </c>
      <c r="J2962" s="7">
        <v>42530</v>
      </c>
      <c r="K2962" s="7" t="s">
        <v>2538</v>
      </c>
      <c r="L2962" s="17">
        <f t="shared" si="506"/>
        <v>259.83</v>
      </c>
      <c r="M2962" s="20">
        <f t="shared" si="507"/>
        <v>0.91671477504522192</v>
      </c>
      <c r="N2962" s="6">
        <v>12</v>
      </c>
      <c r="O2962" s="6">
        <v>2450000</v>
      </c>
      <c r="P2962" s="6">
        <v>2600000</v>
      </c>
      <c r="Q2962" s="6">
        <f t="shared" si="508"/>
        <v>150000</v>
      </c>
      <c r="R2962" s="8">
        <f t="shared" si="509"/>
        <v>6.1224489795918366E-2</v>
      </c>
      <c r="S2962" s="6">
        <v>271647</v>
      </c>
      <c r="T2962" s="9">
        <f t="shared" si="510"/>
        <v>32019.376470588235</v>
      </c>
      <c r="U2962" s="6">
        <v>33784</v>
      </c>
      <c r="V2962" s="9">
        <f t="shared" si="511"/>
        <v>1764.623529411765</v>
      </c>
      <c r="W2962" s="8">
        <f t="shared" si="512"/>
        <v>5.5111114703706991E-2</v>
      </c>
      <c r="X2962" s="22">
        <f t="shared" si="513"/>
        <v>29352.635498323565</v>
      </c>
      <c r="Y2962" s="22">
        <f t="shared" si="514"/>
        <v>30970.291960127779</v>
      </c>
      <c r="Z2962" s="22">
        <f t="shared" si="516"/>
        <v>2632474.8166108611</v>
      </c>
      <c r="AA2962" s="10">
        <v>36152</v>
      </c>
      <c r="AB2962" s="6">
        <v>1987</v>
      </c>
      <c r="AC2962" s="6">
        <f t="shared" si="515"/>
        <v>29</v>
      </c>
      <c r="AD2962" s="6" t="s">
        <v>181</v>
      </c>
    </row>
    <row r="2963" spans="1:30" x14ac:dyDescent="0.2">
      <c r="A2963">
        <v>24</v>
      </c>
      <c r="B2963" s="6" t="s">
        <v>1932</v>
      </c>
      <c r="C2963" s="6" t="s">
        <v>22</v>
      </c>
      <c r="D2963" s="6" t="s">
        <v>23</v>
      </c>
      <c r="E2963" s="6" t="s">
        <v>2767</v>
      </c>
      <c r="F2963" s="6" t="s">
        <v>2773</v>
      </c>
      <c r="G2963" s="6">
        <v>83</v>
      </c>
      <c r="H2963" s="6">
        <v>93</v>
      </c>
      <c r="I2963" s="7">
        <v>42524</v>
      </c>
      <c r="J2963" s="7">
        <v>42536</v>
      </c>
      <c r="K2963" s="7" t="s">
        <v>2538</v>
      </c>
      <c r="L2963" s="17">
        <f t="shared" si="506"/>
        <v>259.83</v>
      </c>
      <c r="M2963" s="20">
        <f t="shared" si="507"/>
        <v>0.91671477504522192</v>
      </c>
      <c r="N2963" s="6">
        <v>12</v>
      </c>
      <c r="O2963" s="6">
        <v>2800000</v>
      </c>
      <c r="P2963" s="6">
        <v>3000000</v>
      </c>
      <c r="Q2963" s="6">
        <f t="shared" si="508"/>
        <v>200000</v>
      </c>
      <c r="R2963" s="8">
        <f t="shared" si="509"/>
        <v>7.1428571428571425E-2</v>
      </c>
      <c r="S2963" s="6"/>
      <c r="T2963" s="9">
        <f t="shared" si="510"/>
        <v>33734.939759036148</v>
      </c>
      <c r="U2963" s="6">
        <v>36145</v>
      </c>
      <c r="V2963" s="9">
        <f t="shared" si="511"/>
        <v>2410.0602409638523</v>
      </c>
      <c r="W2963" s="8">
        <f t="shared" si="512"/>
        <v>7.1441071428571326E-2</v>
      </c>
      <c r="X2963" s="22">
        <f t="shared" si="513"/>
        <v>30925.317712368935</v>
      </c>
      <c r="Y2963" s="22">
        <f t="shared" si="514"/>
        <v>33134.655544009547</v>
      </c>
      <c r="Z2963" s="22">
        <f t="shared" si="516"/>
        <v>2750176.4101527925</v>
      </c>
      <c r="AA2963" s="10">
        <v>1799</v>
      </c>
      <c r="AB2963" s="6">
        <v>2005</v>
      </c>
      <c r="AC2963" s="6">
        <f t="shared" si="515"/>
        <v>11</v>
      </c>
      <c r="AD2963" s="6" t="s">
        <v>94</v>
      </c>
    </row>
    <row r="2964" spans="1:30" x14ac:dyDescent="0.2">
      <c r="A2964">
        <v>25</v>
      </c>
      <c r="B2964" s="6" t="s">
        <v>749</v>
      </c>
      <c r="C2964" s="6" t="s">
        <v>22</v>
      </c>
      <c r="D2964" s="6" t="s">
        <v>23</v>
      </c>
      <c r="E2964" s="6" t="s">
        <v>2767</v>
      </c>
      <c r="F2964" s="6" t="s">
        <v>2773</v>
      </c>
      <c r="G2964" s="6">
        <v>50</v>
      </c>
      <c r="H2964" s="6">
        <v>56</v>
      </c>
      <c r="I2964" s="7">
        <v>42530</v>
      </c>
      <c r="J2964" s="7">
        <v>42542</v>
      </c>
      <c r="K2964" s="7" t="s">
        <v>2538</v>
      </c>
      <c r="L2964" s="17">
        <f t="shared" si="506"/>
        <v>259.83</v>
      </c>
      <c r="M2964" s="20">
        <f t="shared" si="507"/>
        <v>0.91671477504522192</v>
      </c>
      <c r="N2964" s="6">
        <v>12</v>
      </c>
      <c r="O2964" s="6">
        <v>2290000</v>
      </c>
      <c r="P2964" s="6">
        <v>2830000</v>
      </c>
      <c r="Q2964" s="6">
        <f t="shared" si="508"/>
        <v>540000</v>
      </c>
      <c r="R2964" s="8">
        <f t="shared" si="509"/>
        <v>0.23580786026200873</v>
      </c>
      <c r="S2964" s="6">
        <v>130730</v>
      </c>
      <c r="T2964" s="9">
        <f t="shared" si="510"/>
        <v>48414.6</v>
      </c>
      <c r="U2964" s="6">
        <v>59215</v>
      </c>
      <c r="V2964" s="9">
        <f t="shared" si="511"/>
        <v>10800.400000000001</v>
      </c>
      <c r="W2964" s="8">
        <f t="shared" si="512"/>
        <v>0.22308146716073254</v>
      </c>
      <c r="X2964" s="22">
        <f t="shared" si="513"/>
        <v>44382.379147904401</v>
      </c>
      <c r="Y2964" s="22">
        <f t="shared" si="514"/>
        <v>54283.265404302816</v>
      </c>
      <c r="Z2964" s="22">
        <f t="shared" si="516"/>
        <v>2714163.2702151407</v>
      </c>
      <c r="AA2964" s="10">
        <v>16942</v>
      </c>
      <c r="AB2964" s="6">
        <v>1966</v>
      </c>
      <c r="AC2964" s="6">
        <f t="shared" si="515"/>
        <v>50</v>
      </c>
      <c r="AD2964" s="6" t="s">
        <v>181</v>
      </c>
    </row>
    <row r="2965" spans="1:30" x14ac:dyDescent="0.2">
      <c r="A2965">
        <v>25</v>
      </c>
      <c r="B2965" s="6" t="s">
        <v>930</v>
      </c>
      <c r="C2965" s="6" t="s">
        <v>22</v>
      </c>
      <c r="D2965" s="6" t="s">
        <v>23</v>
      </c>
      <c r="E2965" s="6" t="s">
        <v>2767</v>
      </c>
      <c r="F2965" s="6" t="s">
        <v>2773</v>
      </c>
      <c r="G2965" s="6">
        <v>54</v>
      </c>
      <c r="H2965" s="6"/>
      <c r="I2965" s="7">
        <v>42531</v>
      </c>
      <c r="J2965" s="7">
        <v>42543</v>
      </c>
      <c r="K2965" s="7" t="s">
        <v>2538</v>
      </c>
      <c r="L2965" s="17">
        <f t="shared" si="506"/>
        <v>259.83</v>
      </c>
      <c r="M2965" s="20">
        <f t="shared" si="507"/>
        <v>0.91671477504522192</v>
      </c>
      <c r="N2965" s="6">
        <v>12</v>
      </c>
      <c r="O2965" s="6">
        <v>2380000</v>
      </c>
      <c r="P2965" s="6">
        <v>2650000</v>
      </c>
      <c r="Q2965" s="6">
        <f t="shared" si="508"/>
        <v>270000</v>
      </c>
      <c r="R2965" s="8">
        <f t="shared" si="509"/>
        <v>0.1134453781512605</v>
      </c>
      <c r="S2965" s="6">
        <v>22884</v>
      </c>
      <c r="T2965" s="9">
        <f t="shared" si="510"/>
        <v>44497.851851851854</v>
      </c>
      <c r="U2965" s="6">
        <v>49498</v>
      </c>
      <c r="V2965" s="9">
        <f t="shared" si="511"/>
        <v>5000.148148148146</v>
      </c>
      <c r="W2965" s="8">
        <f t="shared" si="512"/>
        <v>0.11236830408792096</v>
      </c>
      <c r="X2965" s="22">
        <f t="shared" si="513"/>
        <v>40791.838250365981</v>
      </c>
      <c r="Y2965" s="22">
        <f t="shared" si="514"/>
        <v>45375.547935188391</v>
      </c>
      <c r="Z2965" s="22">
        <f t="shared" si="516"/>
        <v>2450279.5885001733</v>
      </c>
      <c r="AA2965" s="10">
        <v>4511</v>
      </c>
      <c r="AB2965" s="6">
        <v>1956</v>
      </c>
      <c r="AC2965" s="6">
        <f t="shared" si="515"/>
        <v>60</v>
      </c>
      <c r="AD2965" s="6" t="s">
        <v>371</v>
      </c>
    </row>
    <row r="2966" spans="1:30" x14ac:dyDescent="0.2">
      <c r="A2966">
        <v>26</v>
      </c>
      <c r="B2966" s="6" t="s">
        <v>274</v>
      </c>
      <c r="C2966" s="6" t="s">
        <v>22</v>
      </c>
      <c r="D2966" s="6" t="s">
        <v>23</v>
      </c>
      <c r="E2966" s="6" t="s">
        <v>2767</v>
      </c>
      <c r="F2966" s="6" t="s">
        <v>2773</v>
      </c>
      <c r="G2966" s="6">
        <v>35</v>
      </c>
      <c r="H2966" s="6">
        <v>39</v>
      </c>
      <c r="I2966" s="7">
        <v>42538</v>
      </c>
      <c r="J2966" s="7">
        <v>42550</v>
      </c>
      <c r="K2966" s="7" t="s">
        <v>2538</v>
      </c>
      <c r="L2966" s="17">
        <f t="shared" si="506"/>
        <v>259.83</v>
      </c>
      <c r="M2966" s="20">
        <f t="shared" si="507"/>
        <v>0.91671477504522192</v>
      </c>
      <c r="N2966" s="6">
        <v>12</v>
      </c>
      <c r="O2966" s="6">
        <v>2000000</v>
      </c>
      <c r="P2966" s="6">
        <v>2300000</v>
      </c>
      <c r="Q2966" s="6">
        <f t="shared" si="508"/>
        <v>300000</v>
      </c>
      <c r="R2966" s="8">
        <f t="shared" si="509"/>
        <v>0.15</v>
      </c>
      <c r="S2966" s="6">
        <v>1652</v>
      </c>
      <c r="T2966" s="9">
        <f t="shared" si="510"/>
        <v>57190.057142857142</v>
      </c>
      <c r="U2966" s="6">
        <v>65761</v>
      </c>
      <c r="V2966" s="9">
        <f t="shared" si="511"/>
        <v>8570.942857142858</v>
      </c>
      <c r="W2966" s="8">
        <f t="shared" si="512"/>
        <v>0.14986770927214124</v>
      </c>
      <c r="X2966" s="22">
        <f t="shared" si="513"/>
        <v>52426.970368537673</v>
      </c>
      <c r="Y2966" s="22">
        <f t="shared" si="514"/>
        <v>60284.080321748836</v>
      </c>
      <c r="Z2966" s="22">
        <f t="shared" si="516"/>
        <v>2109942.8112612092</v>
      </c>
      <c r="AA2966" s="10">
        <v>15460</v>
      </c>
      <c r="AB2966" s="6">
        <v>1969</v>
      </c>
      <c r="AC2966" s="6">
        <f t="shared" si="515"/>
        <v>47</v>
      </c>
      <c r="AD2966" s="6" t="s">
        <v>200</v>
      </c>
    </row>
    <row r="2967" spans="1:30" x14ac:dyDescent="0.2">
      <c r="A2967">
        <v>29</v>
      </c>
      <c r="B2967" s="6" t="s">
        <v>1974</v>
      </c>
      <c r="C2967" s="6" t="s">
        <v>22</v>
      </c>
      <c r="D2967" s="6" t="s">
        <v>23</v>
      </c>
      <c r="E2967" s="6" t="s">
        <v>2767</v>
      </c>
      <c r="F2967" s="6" t="s">
        <v>2773</v>
      </c>
      <c r="G2967" s="6">
        <v>85</v>
      </c>
      <c r="H2967" s="6">
        <v>93</v>
      </c>
      <c r="I2967" s="7">
        <v>42557</v>
      </c>
      <c r="J2967" s="7">
        <v>42569</v>
      </c>
      <c r="K2967" s="7" t="s">
        <v>2539</v>
      </c>
      <c r="L2967" s="17">
        <f t="shared" si="506"/>
        <v>265.66000000000003</v>
      </c>
      <c r="M2967" s="20">
        <f t="shared" si="507"/>
        <v>0.89659715425732134</v>
      </c>
      <c r="N2967" s="6">
        <v>12</v>
      </c>
      <c r="O2967" s="6">
        <v>2800000</v>
      </c>
      <c r="P2967" s="6">
        <v>3150000</v>
      </c>
      <c r="Q2967" s="6">
        <f t="shared" si="508"/>
        <v>350000</v>
      </c>
      <c r="R2967" s="8">
        <f t="shared" si="509"/>
        <v>0.125</v>
      </c>
      <c r="S2967" s="6">
        <v>10198</v>
      </c>
      <c r="T2967" s="9">
        <f t="shared" si="510"/>
        <v>33061.152941176471</v>
      </c>
      <c r="U2967" s="6">
        <v>37179</v>
      </c>
      <c r="V2967" s="9">
        <f t="shared" si="511"/>
        <v>4117.8470588235286</v>
      </c>
      <c r="W2967" s="8">
        <f t="shared" si="512"/>
        <v>0.12455243367193342</v>
      </c>
      <c r="X2967" s="22">
        <f t="shared" si="513"/>
        <v>29642.535643524894</v>
      </c>
      <c r="Y2967" s="22">
        <f t="shared" si="514"/>
        <v>33334.585598132951</v>
      </c>
      <c r="Z2967" s="22">
        <f t="shared" si="516"/>
        <v>2833439.7758413008</v>
      </c>
      <c r="AA2967" s="10">
        <v>16635</v>
      </c>
      <c r="AB2967" s="6">
        <v>1987</v>
      </c>
      <c r="AC2967" s="6">
        <f t="shared" si="515"/>
        <v>29</v>
      </c>
      <c r="AD2967" s="6" t="s">
        <v>975</v>
      </c>
    </row>
    <row r="2968" spans="1:30" x14ac:dyDescent="0.2">
      <c r="A2968">
        <v>33</v>
      </c>
      <c r="B2968" s="6" t="s">
        <v>1852</v>
      </c>
      <c r="C2968" s="6" t="s">
        <v>22</v>
      </c>
      <c r="D2968" s="6" t="s">
        <v>23</v>
      </c>
      <c r="E2968" s="6" t="s">
        <v>2767</v>
      </c>
      <c r="F2968" s="6" t="s">
        <v>2773</v>
      </c>
      <c r="G2968" s="6">
        <v>80</v>
      </c>
      <c r="H2968" s="6">
        <v>92</v>
      </c>
      <c r="I2968" s="7">
        <v>42588</v>
      </c>
      <c r="J2968" s="7">
        <v>42600</v>
      </c>
      <c r="K2968" s="7" t="s">
        <v>2540</v>
      </c>
      <c r="L2968" s="17">
        <f t="shared" si="506"/>
        <v>272.20999999999998</v>
      </c>
      <c r="M2968" s="20">
        <f t="shared" si="507"/>
        <v>0.87502296021454029</v>
      </c>
      <c r="N2968" s="6">
        <v>12</v>
      </c>
      <c r="O2968" s="6">
        <v>2600000</v>
      </c>
      <c r="P2968" s="6">
        <v>3200000</v>
      </c>
      <c r="Q2968" s="6">
        <f t="shared" si="508"/>
        <v>600000</v>
      </c>
      <c r="R2968" s="8">
        <f t="shared" si="509"/>
        <v>0.23076923076923078</v>
      </c>
      <c r="S2968" s="6">
        <v>262592</v>
      </c>
      <c r="T2968" s="9">
        <f t="shared" si="510"/>
        <v>35782.400000000001</v>
      </c>
      <c r="U2968" s="6">
        <v>43282</v>
      </c>
      <c r="V2968" s="9">
        <f t="shared" si="511"/>
        <v>7499.5999999999985</v>
      </c>
      <c r="W2968" s="8">
        <f t="shared" si="512"/>
        <v>0.20958907172241098</v>
      </c>
      <c r="X2968" s="22">
        <f t="shared" si="513"/>
        <v>31310.42157158077</v>
      </c>
      <c r="Y2968" s="22">
        <f t="shared" si="514"/>
        <v>37872.743764005732</v>
      </c>
      <c r="Z2968" s="22">
        <f t="shared" si="516"/>
        <v>3029819.5011204584</v>
      </c>
      <c r="AA2968" s="10">
        <v>36152</v>
      </c>
      <c r="AB2968" s="6">
        <v>1986</v>
      </c>
      <c r="AC2968" s="6">
        <f t="shared" si="515"/>
        <v>30</v>
      </c>
      <c r="AD2968" s="6" t="s">
        <v>37</v>
      </c>
    </row>
    <row r="2969" spans="1:30" x14ac:dyDescent="0.2">
      <c r="A2969">
        <v>35</v>
      </c>
      <c r="B2969" s="6" t="s">
        <v>1755</v>
      </c>
      <c r="C2969" s="6" t="s">
        <v>22</v>
      </c>
      <c r="D2969" s="6" t="s">
        <v>23</v>
      </c>
      <c r="E2969" s="6" t="s">
        <v>2767</v>
      </c>
      <c r="F2969" s="6" t="s">
        <v>2773</v>
      </c>
      <c r="G2969" s="6">
        <v>77</v>
      </c>
      <c r="H2969" s="6">
        <v>84</v>
      </c>
      <c r="I2969" s="7">
        <v>42601</v>
      </c>
      <c r="J2969" s="7">
        <v>42613</v>
      </c>
      <c r="K2969" s="7" t="s">
        <v>2540</v>
      </c>
      <c r="L2969" s="17">
        <f t="shared" si="506"/>
        <v>272.20999999999998</v>
      </c>
      <c r="M2969" s="20">
        <f t="shared" si="507"/>
        <v>0.87502296021454029</v>
      </c>
      <c r="N2969" s="6">
        <v>12</v>
      </c>
      <c r="O2969" s="6">
        <v>2350000</v>
      </c>
      <c r="P2969" s="6">
        <v>2780000</v>
      </c>
      <c r="Q2969" s="6">
        <f t="shared" si="508"/>
        <v>430000</v>
      </c>
      <c r="R2969" s="8">
        <f t="shared" si="509"/>
        <v>0.18297872340425531</v>
      </c>
      <c r="S2969" s="6">
        <v>247500</v>
      </c>
      <c r="T2969" s="9">
        <f t="shared" si="510"/>
        <v>33733.766233766233</v>
      </c>
      <c r="U2969" s="6">
        <v>39318</v>
      </c>
      <c r="V2969" s="9">
        <f t="shared" si="511"/>
        <v>5584.2337662337668</v>
      </c>
      <c r="W2969" s="8">
        <f t="shared" si="512"/>
        <v>0.1655384023099134</v>
      </c>
      <c r="X2969" s="22">
        <f t="shared" si="513"/>
        <v>29517.819989055435</v>
      </c>
      <c r="Y2969" s="22">
        <f t="shared" si="514"/>
        <v>34404.152749715293</v>
      </c>
      <c r="Z2969" s="22">
        <f t="shared" si="516"/>
        <v>2649119.7617280777</v>
      </c>
      <c r="AA2969" s="10">
        <v>36152</v>
      </c>
      <c r="AB2969" s="6">
        <v>1986</v>
      </c>
      <c r="AC2969" s="6">
        <f t="shared" si="515"/>
        <v>30</v>
      </c>
      <c r="AD2969" s="6" t="s">
        <v>1756</v>
      </c>
    </row>
    <row r="2970" spans="1:30" x14ac:dyDescent="0.2">
      <c r="A2970">
        <v>35</v>
      </c>
      <c r="B2970" s="6" t="s">
        <v>1936</v>
      </c>
      <c r="C2970" s="6" t="s">
        <v>22</v>
      </c>
      <c r="D2970" s="6" t="s">
        <v>23</v>
      </c>
      <c r="E2970" s="6" t="s">
        <v>2767</v>
      </c>
      <c r="F2970" s="6" t="s">
        <v>2773</v>
      </c>
      <c r="G2970" s="6">
        <v>83</v>
      </c>
      <c r="H2970" s="6">
        <v>101</v>
      </c>
      <c r="I2970" s="7">
        <v>42601</v>
      </c>
      <c r="J2970" s="7">
        <v>42613</v>
      </c>
      <c r="K2970" s="7" t="s">
        <v>2540</v>
      </c>
      <c r="L2970" s="17">
        <f t="shared" si="506"/>
        <v>272.20999999999998</v>
      </c>
      <c r="M2970" s="20">
        <f t="shared" si="507"/>
        <v>0.87502296021454029</v>
      </c>
      <c r="N2970" s="6">
        <v>12</v>
      </c>
      <c r="O2970" s="6">
        <v>2850000</v>
      </c>
      <c r="P2970" s="6">
        <v>3100000</v>
      </c>
      <c r="Q2970" s="6">
        <f t="shared" si="508"/>
        <v>250000</v>
      </c>
      <c r="R2970" s="8">
        <f t="shared" si="509"/>
        <v>8.771929824561403E-2</v>
      </c>
      <c r="S2970" s="6">
        <v>147354</v>
      </c>
      <c r="T2970" s="9">
        <f t="shared" si="510"/>
        <v>36112.698795180724</v>
      </c>
      <c r="U2970" s="6">
        <v>39125</v>
      </c>
      <c r="V2970" s="9">
        <f t="shared" si="511"/>
        <v>3012.3012048192759</v>
      </c>
      <c r="W2970" s="8">
        <f t="shared" si="512"/>
        <v>8.3413904397011462E-2</v>
      </c>
      <c r="X2970" s="22">
        <f t="shared" si="513"/>
        <v>31599.440601095099</v>
      </c>
      <c r="Y2970" s="22">
        <f t="shared" si="514"/>
        <v>34235.273318393891</v>
      </c>
      <c r="Z2970" s="22">
        <f t="shared" si="516"/>
        <v>2841527.6854266929</v>
      </c>
      <c r="AA2970" s="10">
        <v>27471</v>
      </c>
      <c r="AB2970" s="6">
        <v>1974</v>
      </c>
      <c r="AC2970" s="6">
        <f t="shared" si="515"/>
        <v>42</v>
      </c>
      <c r="AD2970" s="6" t="s">
        <v>151</v>
      </c>
    </row>
    <row r="2971" spans="1:30" x14ac:dyDescent="0.2">
      <c r="A2971">
        <v>36</v>
      </c>
      <c r="B2971" s="6" t="s">
        <v>1560</v>
      </c>
      <c r="C2971" s="6" t="s">
        <v>22</v>
      </c>
      <c r="D2971" s="6" t="s">
        <v>23</v>
      </c>
      <c r="E2971" s="6" t="s">
        <v>2767</v>
      </c>
      <c r="F2971" s="6" t="s">
        <v>2773</v>
      </c>
      <c r="G2971" s="6">
        <v>71</v>
      </c>
      <c r="H2971" s="6">
        <v>90</v>
      </c>
      <c r="I2971" s="7">
        <v>42608</v>
      </c>
      <c r="J2971" s="7">
        <v>42620</v>
      </c>
      <c r="K2971" s="7" t="s">
        <v>2541</v>
      </c>
      <c r="L2971" s="17">
        <f t="shared" si="506"/>
        <v>275.91000000000003</v>
      </c>
      <c r="M2971" s="20">
        <f t="shared" si="507"/>
        <v>0.86328875357906554</v>
      </c>
      <c r="N2971" s="6">
        <v>12</v>
      </c>
      <c r="O2971" s="6">
        <v>3950000</v>
      </c>
      <c r="P2971" s="6">
        <v>4250000</v>
      </c>
      <c r="Q2971" s="6">
        <f t="shared" si="508"/>
        <v>300000</v>
      </c>
      <c r="R2971" s="8">
        <f t="shared" si="509"/>
        <v>7.5949367088607597E-2</v>
      </c>
      <c r="S2971" s="6"/>
      <c r="T2971" s="9">
        <f t="shared" si="510"/>
        <v>55633.802816901407</v>
      </c>
      <c r="U2971" s="6">
        <v>59859</v>
      </c>
      <c r="V2971" s="9">
        <f t="shared" si="511"/>
        <v>4225.1971830985931</v>
      </c>
      <c r="W2971" s="8">
        <f t="shared" si="512"/>
        <v>7.5946582278481042E-2</v>
      </c>
      <c r="X2971" s="22">
        <f t="shared" si="513"/>
        <v>48028.036290666321</v>
      </c>
      <c r="Y2971" s="22">
        <f t="shared" si="514"/>
        <v>51675.601500489283</v>
      </c>
      <c r="Z2971" s="22">
        <f t="shared" si="516"/>
        <v>3668967.7065347391</v>
      </c>
      <c r="AA2971" s="10">
        <v>9540</v>
      </c>
      <c r="AB2971" s="6">
        <v>2012</v>
      </c>
      <c r="AC2971" s="6">
        <f t="shared" si="515"/>
        <v>4</v>
      </c>
      <c r="AD2971" s="6" t="s">
        <v>37</v>
      </c>
    </row>
    <row r="2972" spans="1:30" x14ac:dyDescent="0.2">
      <c r="A2972">
        <v>36</v>
      </c>
      <c r="B2972" s="6" t="s">
        <v>1322</v>
      </c>
      <c r="C2972" s="6" t="s">
        <v>22</v>
      </c>
      <c r="D2972" s="6" t="s">
        <v>23</v>
      </c>
      <c r="E2972" s="6" t="s">
        <v>2767</v>
      </c>
      <c r="F2972" s="6" t="s">
        <v>2773</v>
      </c>
      <c r="G2972" s="6">
        <v>67</v>
      </c>
      <c r="H2972" s="6">
        <v>73</v>
      </c>
      <c r="I2972" s="7">
        <v>42608</v>
      </c>
      <c r="J2972" s="7">
        <v>42620</v>
      </c>
      <c r="K2972" s="7" t="s">
        <v>2541</v>
      </c>
      <c r="L2972" s="17">
        <f t="shared" si="506"/>
        <v>275.91000000000003</v>
      </c>
      <c r="M2972" s="20">
        <f t="shared" si="507"/>
        <v>0.86328875357906554</v>
      </c>
      <c r="N2972" s="6">
        <v>12</v>
      </c>
      <c r="O2972" s="6">
        <v>3480000</v>
      </c>
      <c r="P2972" s="6">
        <v>3760000</v>
      </c>
      <c r="Q2972" s="6">
        <f t="shared" si="508"/>
        <v>280000</v>
      </c>
      <c r="R2972" s="8">
        <f t="shared" si="509"/>
        <v>8.0459770114942528E-2</v>
      </c>
      <c r="S2972" s="6">
        <v>46891</v>
      </c>
      <c r="T2972" s="9">
        <f t="shared" si="510"/>
        <v>52640.164179104475</v>
      </c>
      <c r="U2972" s="6">
        <v>56819</v>
      </c>
      <c r="V2972" s="9">
        <f t="shared" si="511"/>
        <v>4178.8358208955251</v>
      </c>
      <c r="W2972" s="8">
        <f t="shared" si="512"/>
        <v>7.9384931374403181E-2</v>
      </c>
      <c r="X2972" s="22">
        <f t="shared" si="513"/>
        <v>45443.661722376477</v>
      </c>
      <c r="Y2972" s="22">
        <f t="shared" si="514"/>
        <v>49051.203689608927</v>
      </c>
      <c r="Z2972" s="22">
        <f t="shared" si="516"/>
        <v>3286430.6472037979</v>
      </c>
      <c r="AA2972" s="10">
        <v>39296</v>
      </c>
      <c r="AB2972" s="6">
        <v>1955</v>
      </c>
      <c r="AC2972" s="6">
        <f t="shared" si="515"/>
        <v>61</v>
      </c>
      <c r="AD2972" s="6" t="s">
        <v>371</v>
      </c>
    </row>
    <row r="2973" spans="1:30" x14ac:dyDescent="0.2">
      <c r="A2973">
        <v>37</v>
      </c>
      <c r="B2973" s="6" t="s">
        <v>1526</v>
      </c>
      <c r="C2973" s="6" t="s">
        <v>22</v>
      </c>
      <c r="D2973" s="6" t="s">
        <v>23</v>
      </c>
      <c r="E2973" s="6" t="s">
        <v>2767</v>
      </c>
      <c r="F2973" s="6" t="s">
        <v>2773</v>
      </c>
      <c r="G2973" s="6">
        <v>70</v>
      </c>
      <c r="H2973" s="6">
        <v>80</v>
      </c>
      <c r="I2973" s="7">
        <v>42614</v>
      </c>
      <c r="J2973" s="7">
        <v>42626</v>
      </c>
      <c r="K2973" s="7" t="s">
        <v>2541</v>
      </c>
      <c r="L2973" s="17">
        <f t="shared" si="506"/>
        <v>275.91000000000003</v>
      </c>
      <c r="M2973" s="20">
        <f t="shared" si="507"/>
        <v>0.86328875357906554</v>
      </c>
      <c r="N2973" s="6">
        <v>12</v>
      </c>
      <c r="O2973" s="6">
        <v>4200000</v>
      </c>
      <c r="P2973" s="6">
        <v>4200000</v>
      </c>
      <c r="Q2973" s="6">
        <f t="shared" si="508"/>
        <v>0</v>
      </c>
      <c r="R2973" s="8">
        <f t="shared" si="509"/>
        <v>0</v>
      </c>
      <c r="S2973" s="6"/>
      <c r="T2973" s="9">
        <f t="shared" si="510"/>
        <v>60000</v>
      </c>
      <c r="U2973" s="6">
        <v>60000</v>
      </c>
      <c r="V2973" s="9">
        <f t="shared" si="511"/>
        <v>0</v>
      </c>
      <c r="W2973" s="8">
        <f t="shared" si="512"/>
        <v>0</v>
      </c>
      <c r="X2973" s="22">
        <f t="shared" si="513"/>
        <v>51797.325214743934</v>
      </c>
      <c r="Y2973" s="22">
        <f t="shared" si="514"/>
        <v>51797.325214743934</v>
      </c>
      <c r="Z2973" s="22">
        <f t="shared" si="516"/>
        <v>3625812.7650320753</v>
      </c>
      <c r="AA2973" s="10">
        <v>3723</v>
      </c>
      <c r="AB2973" s="6">
        <v>2000</v>
      </c>
      <c r="AC2973" s="6">
        <f t="shared" si="515"/>
        <v>16</v>
      </c>
      <c r="AD2973" s="6" t="s">
        <v>37</v>
      </c>
    </row>
    <row r="2974" spans="1:30" x14ac:dyDescent="0.2">
      <c r="A2974">
        <v>37</v>
      </c>
      <c r="B2974" s="6" t="s">
        <v>1562</v>
      </c>
      <c r="C2974" s="6" t="s">
        <v>22</v>
      </c>
      <c r="D2974" s="6" t="s">
        <v>23</v>
      </c>
      <c r="E2974" s="6" t="s">
        <v>2767</v>
      </c>
      <c r="F2974" s="6" t="s">
        <v>2773</v>
      </c>
      <c r="G2974" s="6">
        <v>71</v>
      </c>
      <c r="H2974" s="6">
        <v>78</v>
      </c>
      <c r="I2974" s="7">
        <v>42615</v>
      </c>
      <c r="J2974" s="7">
        <v>42627</v>
      </c>
      <c r="K2974" s="7" t="s">
        <v>2541</v>
      </c>
      <c r="L2974" s="17">
        <f t="shared" si="506"/>
        <v>275.91000000000003</v>
      </c>
      <c r="M2974" s="20">
        <f t="shared" si="507"/>
        <v>0.86328875357906554</v>
      </c>
      <c r="N2974" s="6">
        <v>12</v>
      </c>
      <c r="O2974" s="6">
        <v>2790000</v>
      </c>
      <c r="P2974" s="6">
        <v>3450000</v>
      </c>
      <c r="Q2974" s="6">
        <f t="shared" si="508"/>
        <v>660000</v>
      </c>
      <c r="R2974" s="8">
        <f t="shared" si="509"/>
        <v>0.23655913978494625</v>
      </c>
      <c r="S2974" s="6">
        <v>96400</v>
      </c>
      <c r="T2974" s="9">
        <f t="shared" si="510"/>
        <v>40653.521126760563</v>
      </c>
      <c r="U2974" s="6">
        <v>49949</v>
      </c>
      <c r="V2974" s="9">
        <f t="shared" si="511"/>
        <v>9295.4788732394372</v>
      </c>
      <c r="W2974" s="8">
        <f t="shared" si="512"/>
        <v>0.22865126108647452</v>
      </c>
      <c r="X2974" s="22">
        <f t="shared" si="513"/>
        <v>35095.727582121333</v>
      </c>
      <c r="Y2974" s="22">
        <f t="shared" si="514"/>
        <v>43120.409952520742</v>
      </c>
      <c r="Z2974" s="22">
        <f t="shared" si="516"/>
        <v>3061549.1066289726</v>
      </c>
      <c r="AA2974" s="6"/>
      <c r="AB2974" s="6">
        <v>1956</v>
      </c>
      <c r="AC2974" s="6">
        <f t="shared" si="515"/>
        <v>60</v>
      </c>
      <c r="AD2974" s="6" t="s">
        <v>94</v>
      </c>
    </row>
    <row r="2975" spans="1:30" x14ac:dyDescent="0.2">
      <c r="A2975">
        <v>37</v>
      </c>
      <c r="B2975" s="6" t="s">
        <v>2336</v>
      </c>
      <c r="C2975" s="6" t="s">
        <v>22</v>
      </c>
      <c r="D2975" s="6" t="s">
        <v>23</v>
      </c>
      <c r="E2975" s="6" t="s">
        <v>2767</v>
      </c>
      <c r="F2975" s="6" t="s">
        <v>2773</v>
      </c>
      <c r="G2975" s="6">
        <v>115</v>
      </c>
      <c r="H2975" s="6">
        <v>134</v>
      </c>
      <c r="I2975" s="7">
        <v>42615</v>
      </c>
      <c r="J2975" s="7">
        <v>42627</v>
      </c>
      <c r="K2975" s="7" t="s">
        <v>2541</v>
      </c>
      <c r="L2975" s="17">
        <f t="shared" si="506"/>
        <v>275.91000000000003</v>
      </c>
      <c r="M2975" s="20">
        <f t="shared" si="507"/>
        <v>0.86328875357906554</v>
      </c>
      <c r="N2975" s="6">
        <v>12</v>
      </c>
      <c r="O2975" s="6">
        <v>5900000</v>
      </c>
      <c r="P2975" s="6">
        <v>5900000</v>
      </c>
      <c r="Q2975" s="6">
        <f t="shared" si="508"/>
        <v>0</v>
      </c>
      <c r="R2975" s="8">
        <f t="shared" si="509"/>
        <v>0</v>
      </c>
      <c r="S2975" s="6"/>
      <c r="T2975" s="9">
        <f t="shared" si="510"/>
        <v>51304.34782608696</v>
      </c>
      <c r="U2975" s="6">
        <v>51304</v>
      </c>
      <c r="V2975" s="9">
        <f t="shared" si="511"/>
        <v>-0.3478260869596852</v>
      </c>
      <c r="W2975" s="8">
        <f t="shared" si="512"/>
        <v>-6.7796610170108124E-6</v>
      </c>
      <c r="X2975" s="22">
        <f t="shared" si="513"/>
        <v>44290.466487969454</v>
      </c>
      <c r="Y2975" s="22">
        <f t="shared" si="514"/>
        <v>44290.166213620381</v>
      </c>
      <c r="Z2975" s="22">
        <f t="shared" si="516"/>
        <v>5093369.1145663438</v>
      </c>
      <c r="AA2975" s="10">
        <v>1453</v>
      </c>
      <c r="AB2975" s="6">
        <v>1950</v>
      </c>
      <c r="AC2975" s="6">
        <f t="shared" si="515"/>
        <v>66</v>
      </c>
      <c r="AD2975" s="6" t="s">
        <v>96</v>
      </c>
    </row>
    <row r="2976" spans="1:30" x14ac:dyDescent="0.2">
      <c r="A2976">
        <v>39</v>
      </c>
      <c r="B2976" s="6" t="s">
        <v>255</v>
      </c>
      <c r="C2976" s="6" t="s">
        <v>22</v>
      </c>
      <c r="D2976" s="6" t="s">
        <v>23</v>
      </c>
      <c r="E2976" s="6" t="s">
        <v>2767</v>
      </c>
      <c r="F2976" s="6" t="s">
        <v>2773</v>
      </c>
      <c r="G2976" s="6">
        <v>34</v>
      </c>
      <c r="H2976" s="6">
        <v>38</v>
      </c>
      <c r="I2976" s="7">
        <v>42627</v>
      </c>
      <c r="J2976" s="7">
        <v>42639</v>
      </c>
      <c r="K2976" s="7" t="s">
        <v>2541</v>
      </c>
      <c r="L2976" s="17">
        <f t="shared" si="506"/>
        <v>275.91000000000003</v>
      </c>
      <c r="M2976" s="20">
        <f t="shared" si="507"/>
        <v>0.86328875357906554</v>
      </c>
      <c r="N2976" s="6">
        <v>12</v>
      </c>
      <c r="O2976" s="6">
        <v>2150000</v>
      </c>
      <c r="P2976" s="6">
        <v>2120000</v>
      </c>
      <c r="Q2976" s="6">
        <f t="shared" si="508"/>
        <v>-30000</v>
      </c>
      <c r="R2976" s="8">
        <f t="shared" si="509"/>
        <v>-1.3953488372093023E-2</v>
      </c>
      <c r="S2976" s="6"/>
      <c r="T2976" s="9">
        <f t="shared" si="510"/>
        <v>63235.294117647056</v>
      </c>
      <c r="U2976" s="6">
        <v>62353</v>
      </c>
      <c r="V2976" s="9">
        <f t="shared" si="511"/>
        <v>-882.29411764705583</v>
      </c>
      <c r="W2976" s="8">
        <f t="shared" si="512"/>
        <v>-1.3952558139534837E-2</v>
      </c>
      <c r="X2976" s="22">
        <f t="shared" si="513"/>
        <v>54590.318241029141</v>
      </c>
      <c r="Y2976" s="22">
        <f t="shared" si="514"/>
        <v>53828.643651915474</v>
      </c>
      <c r="Z2976" s="22">
        <f t="shared" si="516"/>
        <v>1830173.8841651261</v>
      </c>
      <c r="AA2976" s="10">
        <v>4225</v>
      </c>
      <c r="AB2976" s="6">
        <v>1969</v>
      </c>
      <c r="AC2976" s="6">
        <f t="shared" si="515"/>
        <v>47</v>
      </c>
      <c r="AD2976" s="6" t="s">
        <v>259</v>
      </c>
    </row>
    <row r="2977" spans="1:30" x14ac:dyDescent="0.2">
      <c r="A2977">
        <v>39</v>
      </c>
      <c r="B2977" s="6" t="s">
        <v>404</v>
      </c>
      <c r="C2977" s="6" t="s">
        <v>22</v>
      </c>
      <c r="D2977" s="6" t="s">
        <v>23</v>
      </c>
      <c r="E2977" s="6" t="s">
        <v>2767</v>
      </c>
      <c r="F2977" s="6" t="s">
        <v>2773</v>
      </c>
      <c r="G2977" s="6">
        <v>40</v>
      </c>
      <c r="H2977" s="6">
        <v>45</v>
      </c>
      <c r="I2977" s="7">
        <v>42629</v>
      </c>
      <c r="J2977" s="7">
        <v>42641</v>
      </c>
      <c r="K2977" s="7" t="s">
        <v>2541</v>
      </c>
      <c r="L2977" s="17">
        <f t="shared" si="506"/>
        <v>275.91000000000003</v>
      </c>
      <c r="M2977" s="20">
        <f t="shared" si="507"/>
        <v>0.86328875357906554</v>
      </c>
      <c r="N2977" s="6">
        <v>12</v>
      </c>
      <c r="O2977" s="6">
        <v>2250000</v>
      </c>
      <c r="P2977" s="6">
        <v>3070000</v>
      </c>
      <c r="Q2977" s="6">
        <f t="shared" si="508"/>
        <v>820000</v>
      </c>
      <c r="R2977" s="8">
        <f t="shared" si="509"/>
        <v>0.36444444444444446</v>
      </c>
      <c r="S2977" s="6"/>
      <c r="T2977" s="9">
        <f t="shared" si="510"/>
        <v>56250</v>
      </c>
      <c r="U2977" s="6">
        <v>76750</v>
      </c>
      <c r="V2977" s="9">
        <f t="shared" si="511"/>
        <v>20500</v>
      </c>
      <c r="W2977" s="8">
        <f t="shared" si="512"/>
        <v>0.36444444444444446</v>
      </c>
      <c r="X2977" s="22">
        <f t="shared" si="513"/>
        <v>48559.992388822437</v>
      </c>
      <c r="Y2977" s="22">
        <f t="shared" si="514"/>
        <v>66257.411837193285</v>
      </c>
      <c r="Z2977" s="22">
        <f t="shared" si="516"/>
        <v>2650296.4734877315</v>
      </c>
      <c r="AA2977" s="10">
        <v>7993</v>
      </c>
      <c r="AB2977" s="6">
        <v>2012</v>
      </c>
      <c r="AC2977" s="6">
        <f t="shared" si="515"/>
        <v>4</v>
      </c>
      <c r="AD2977" s="6" t="s">
        <v>37</v>
      </c>
    </row>
    <row r="2978" spans="1:30" x14ac:dyDescent="0.2">
      <c r="A2978">
        <v>39</v>
      </c>
      <c r="B2978" s="6" t="s">
        <v>1692</v>
      </c>
      <c r="C2978" s="6" t="s">
        <v>22</v>
      </c>
      <c r="D2978" s="6" t="s">
        <v>23</v>
      </c>
      <c r="E2978" s="6" t="s">
        <v>2767</v>
      </c>
      <c r="F2978" s="6" t="s">
        <v>2773</v>
      </c>
      <c r="G2978" s="6">
        <v>75</v>
      </c>
      <c r="H2978" s="6">
        <v>80</v>
      </c>
      <c r="I2978" s="7">
        <v>42629</v>
      </c>
      <c r="J2978" s="7">
        <v>42641</v>
      </c>
      <c r="K2978" s="7" t="s">
        <v>2541</v>
      </c>
      <c r="L2978" s="17">
        <f t="shared" si="506"/>
        <v>275.91000000000003</v>
      </c>
      <c r="M2978" s="20">
        <f t="shared" si="507"/>
        <v>0.86328875357906554</v>
      </c>
      <c r="N2978" s="6">
        <v>12</v>
      </c>
      <c r="O2978" s="6">
        <v>2700000</v>
      </c>
      <c r="P2978" s="6">
        <v>2700000</v>
      </c>
      <c r="Q2978" s="6">
        <f t="shared" si="508"/>
        <v>0</v>
      </c>
      <c r="R2978" s="8">
        <f t="shared" si="509"/>
        <v>0</v>
      </c>
      <c r="S2978" s="6">
        <v>233861</v>
      </c>
      <c r="T2978" s="9">
        <f t="shared" si="510"/>
        <v>39118.146666666667</v>
      </c>
      <c r="U2978" s="6">
        <v>39118</v>
      </c>
      <c r="V2978" s="9">
        <f t="shared" si="511"/>
        <v>-0.14666666666744277</v>
      </c>
      <c r="W2978" s="8">
        <f t="shared" si="512"/>
        <v>-3.749325547481018E-6</v>
      </c>
      <c r="X2978" s="22">
        <f t="shared" si="513"/>
        <v>33770.256078189748</v>
      </c>
      <c r="Y2978" s="22">
        <f t="shared" si="514"/>
        <v>33770.129462505887</v>
      </c>
      <c r="Z2978" s="22">
        <f t="shared" si="516"/>
        <v>2532759.7096879417</v>
      </c>
      <c r="AA2978" s="10">
        <v>36152</v>
      </c>
      <c r="AB2978" s="6">
        <v>1986</v>
      </c>
      <c r="AC2978" s="6">
        <f t="shared" si="515"/>
        <v>30</v>
      </c>
      <c r="AD2978" s="6" t="s">
        <v>37</v>
      </c>
    </row>
    <row r="2979" spans="1:30" x14ac:dyDescent="0.2">
      <c r="A2979">
        <v>39</v>
      </c>
      <c r="B2979" s="6" t="s">
        <v>1022</v>
      </c>
      <c r="C2979" s="6" t="s">
        <v>22</v>
      </c>
      <c r="D2979" s="6" t="s">
        <v>23</v>
      </c>
      <c r="E2979" s="6" t="s">
        <v>2767</v>
      </c>
      <c r="F2979" s="6" t="s">
        <v>2773</v>
      </c>
      <c r="G2979" s="6">
        <v>56</v>
      </c>
      <c r="H2979" s="6">
        <v>63</v>
      </c>
      <c r="I2979" s="7">
        <v>42629</v>
      </c>
      <c r="J2979" s="7">
        <v>42641</v>
      </c>
      <c r="K2979" s="7" t="s">
        <v>2541</v>
      </c>
      <c r="L2979" s="17">
        <f t="shared" si="506"/>
        <v>275.91000000000003</v>
      </c>
      <c r="M2979" s="20">
        <f t="shared" si="507"/>
        <v>0.86328875357906554</v>
      </c>
      <c r="N2979" s="6">
        <v>12</v>
      </c>
      <c r="O2979" s="6">
        <v>2400000</v>
      </c>
      <c r="P2979" s="6">
        <v>2710000</v>
      </c>
      <c r="Q2979" s="6">
        <f t="shared" si="508"/>
        <v>310000</v>
      </c>
      <c r="R2979" s="8">
        <f t="shared" si="509"/>
        <v>0.12916666666666668</v>
      </c>
      <c r="S2979" s="6"/>
      <c r="T2979" s="9">
        <f t="shared" si="510"/>
        <v>42857.142857142855</v>
      </c>
      <c r="U2979" s="6">
        <v>48393</v>
      </c>
      <c r="V2979" s="9">
        <f t="shared" si="511"/>
        <v>5535.8571428571449</v>
      </c>
      <c r="W2979" s="8">
        <f t="shared" si="512"/>
        <v>0.12917000000000006</v>
      </c>
      <c r="X2979" s="22">
        <f t="shared" si="513"/>
        <v>36998.089439102805</v>
      </c>
      <c r="Y2979" s="22">
        <f t="shared" si="514"/>
        <v>41777.132651951717</v>
      </c>
      <c r="Z2979" s="22">
        <f t="shared" si="516"/>
        <v>2339519.4285092959</v>
      </c>
      <c r="AA2979" s="10">
        <v>1595</v>
      </c>
      <c r="AB2979" s="6">
        <v>1956</v>
      </c>
      <c r="AC2979" s="6">
        <f t="shared" si="515"/>
        <v>60</v>
      </c>
      <c r="AD2979" s="6" t="s">
        <v>88</v>
      </c>
    </row>
    <row r="2980" spans="1:30" x14ac:dyDescent="0.2">
      <c r="A2980">
        <v>39</v>
      </c>
      <c r="B2980" s="6" t="s">
        <v>631</v>
      </c>
      <c r="C2980" s="6" t="s">
        <v>22</v>
      </c>
      <c r="D2980" s="6" t="s">
        <v>23</v>
      </c>
      <c r="E2980" s="6" t="s">
        <v>2767</v>
      </c>
      <c r="F2980" s="6" t="s">
        <v>2773</v>
      </c>
      <c r="G2980" s="6">
        <v>47</v>
      </c>
      <c r="H2980" s="6">
        <v>52</v>
      </c>
      <c r="I2980" s="7">
        <v>42629</v>
      </c>
      <c r="J2980" s="7">
        <v>42641</v>
      </c>
      <c r="K2980" s="7" t="s">
        <v>2541</v>
      </c>
      <c r="L2980" s="17">
        <f t="shared" si="506"/>
        <v>275.91000000000003</v>
      </c>
      <c r="M2980" s="20">
        <f t="shared" si="507"/>
        <v>0.86328875357906554</v>
      </c>
      <c r="N2980" s="6">
        <v>12</v>
      </c>
      <c r="O2980" s="6">
        <v>2500000</v>
      </c>
      <c r="P2980" s="6">
        <v>3200000</v>
      </c>
      <c r="Q2980" s="6">
        <f t="shared" si="508"/>
        <v>700000</v>
      </c>
      <c r="R2980" s="8">
        <f t="shared" si="509"/>
        <v>0.28000000000000003</v>
      </c>
      <c r="S2980" s="6">
        <v>77000</v>
      </c>
      <c r="T2980" s="9">
        <f t="shared" si="510"/>
        <v>54829.787234042553</v>
      </c>
      <c r="U2980" s="6">
        <v>69723</v>
      </c>
      <c r="V2980" s="9">
        <f t="shared" si="511"/>
        <v>14893.212765957447</v>
      </c>
      <c r="W2980" s="8">
        <f t="shared" si="512"/>
        <v>0.27162630966239815</v>
      </c>
      <c r="X2980" s="22">
        <f t="shared" si="513"/>
        <v>47333.938680281957</v>
      </c>
      <c r="Y2980" s="22">
        <f t="shared" si="514"/>
        <v>60191.081765793184</v>
      </c>
      <c r="Z2980" s="22">
        <f t="shared" si="516"/>
        <v>2828980.8429922797</v>
      </c>
      <c r="AA2980" s="10">
        <v>5948</v>
      </c>
      <c r="AB2980" s="6">
        <v>1955</v>
      </c>
      <c r="AC2980" s="6">
        <f t="shared" si="515"/>
        <v>61</v>
      </c>
      <c r="AD2980" s="6" t="s">
        <v>37</v>
      </c>
    </row>
    <row r="2981" spans="1:30" x14ac:dyDescent="0.2">
      <c r="A2981">
        <v>40</v>
      </c>
      <c r="B2981" s="6" t="s">
        <v>1610</v>
      </c>
      <c r="C2981" s="6" t="s">
        <v>22</v>
      </c>
      <c r="D2981" s="6" t="s">
        <v>23</v>
      </c>
      <c r="E2981" s="6" t="s">
        <v>2767</v>
      </c>
      <c r="F2981" s="6" t="s">
        <v>2773</v>
      </c>
      <c r="G2981" s="6">
        <v>72</v>
      </c>
      <c r="H2981" s="6">
        <v>84</v>
      </c>
      <c r="I2981" s="7">
        <v>42636</v>
      </c>
      <c r="J2981" s="7">
        <v>42648</v>
      </c>
      <c r="K2981" s="7" t="s">
        <v>2542</v>
      </c>
      <c r="L2981" s="17">
        <f t="shared" si="506"/>
        <v>281.13</v>
      </c>
      <c r="M2981" s="20">
        <f t="shared" si="507"/>
        <v>0.84725927506847365</v>
      </c>
      <c r="N2981" s="6">
        <v>12</v>
      </c>
      <c r="O2981" s="6">
        <v>4900000</v>
      </c>
      <c r="P2981" s="6">
        <v>4875000</v>
      </c>
      <c r="Q2981" s="6">
        <f t="shared" si="508"/>
        <v>-25000</v>
      </c>
      <c r="R2981" s="8">
        <f t="shared" si="509"/>
        <v>-5.1020408163265302E-3</v>
      </c>
      <c r="S2981" s="6"/>
      <c r="T2981" s="9">
        <f t="shared" si="510"/>
        <v>68055.555555555562</v>
      </c>
      <c r="U2981" s="6">
        <v>67708</v>
      </c>
      <c r="V2981" s="9">
        <f t="shared" si="511"/>
        <v>-347.55555555556202</v>
      </c>
      <c r="W2981" s="8">
        <f t="shared" si="512"/>
        <v>-5.1069387755102984E-3</v>
      </c>
      <c r="X2981" s="22">
        <f t="shared" si="513"/>
        <v>57660.700664382239</v>
      </c>
      <c r="Y2981" s="22">
        <f t="shared" si="514"/>
        <v>57366.230996336213</v>
      </c>
      <c r="Z2981" s="22">
        <f t="shared" si="516"/>
        <v>4130368.6317362073</v>
      </c>
      <c r="AA2981" s="10">
        <v>6745</v>
      </c>
      <c r="AB2981" s="6">
        <v>2005</v>
      </c>
      <c r="AC2981" s="6">
        <f t="shared" si="515"/>
        <v>11</v>
      </c>
      <c r="AD2981" s="6" t="s">
        <v>108</v>
      </c>
    </row>
    <row r="2982" spans="1:30" x14ac:dyDescent="0.2">
      <c r="A2982">
        <v>40</v>
      </c>
      <c r="B2982" s="6" t="s">
        <v>1693</v>
      </c>
      <c r="C2982" s="6" t="s">
        <v>22</v>
      </c>
      <c r="D2982" s="6" t="s">
        <v>23</v>
      </c>
      <c r="E2982" s="6" t="s">
        <v>2767</v>
      </c>
      <c r="F2982" s="6" t="s">
        <v>2773</v>
      </c>
      <c r="G2982" s="6">
        <v>75</v>
      </c>
      <c r="H2982" s="6">
        <v>84</v>
      </c>
      <c r="I2982" s="7">
        <v>42636</v>
      </c>
      <c r="J2982" s="7">
        <v>42648</v>
      </c>
      <c r="K2982" s="7" t="s">
        <v>2542</v>
      </c>
      <c r="L2982" s="17">
        <f t="shared" si="506"/>
        <v>281.13</v>
      </c>
      <c r="M2982" s="20">
        <f t="shared" si="507"/>
        <v>0.84725927506847365</v>
      </c>
      <c r="N2982" s="6">
        <v>12</v>
      </c>
      <c r="O2982" s="6">
        <v>2850000</v>
      </c>
      <c r="P2982" s="6">
        <v>3520000</v>
      </c>
      <c r="Q2982" s="6">
        <f t="shared" si="508"/>
        <v>670000</v>
      </c>
      <c r="R2982" s="8">
        <f t="shared" si="509"/>
        <v>0.23508771929824562</v>
      </c>
      <c r="S2982" s="6"/>
      <c r="T2982" s="9">
        <f t="shared" si="510"/>
        <v>38000</v>
      </c>
      <c r="U2982" s="6">
        <v>46933</v>
      </c>
      <c r="V2982" s="9">
        <f t="shared" si="511"/>
        <v>8933</v>
      </c>
      <c r="W2982" s="8">
        <f t="shared" si="512"/>
        <v>0.23507894736842105</v>
      </c>
      <c r="X2982" s="22">
        <f t="shared" si="513"/>
        <v>32195.852452601997</v>
      </c>
      <c r="Y2982" s="22">
        <f t="shared" si="514"/>
        <v>39764.419556788671</v>
      </c>
      <c r="Z2982" s="22">
        <f t="shared" si="516"/>
        <v>2982331.4667591504</v>
      </c>
      <c r="AA2982" s="10">
        <v>5191</v>
      </c>
      <c r="AB2982" s="6">
        <v>1995</v>
      </c>
      <c r="AC2982" s="6">
        <f t="shared" si="515"/>
        <v>21</v>
      </c>
      <c r="AD2982" s="6" t="s">
        <v>290</v>
      </c>
    </row>
    <row r="2983" spans="1:30" x14ac:dyDescent="0.2">
      <c r="A2983">
        <v>43</v>
      </c>
      <c r="B2983" s="6" t="s">
        <v>1262</v>
      </c>
      <c r="C2983" s="6" t="s">
        <v>22</v>
      </c>
      <c r="D2983" s="6" t="s">
        <v>23</v>
      </c>
      <c r="E2983" s="6" t="s">
        <v>2767</v>
      </c>
      <c r="F2983" s="6" t="s">
        <v>2773</v>
      </c>
      <c r="G2983" s="6">
        <v>63</v>
      </c>
      <c r="H2983" s="6">
        <v>70</v>
      </c>
      <c r="I2983" s="7">
        <v>42657</v>
      </c>
      <c r="J2983" s="7">
        <v>42669</v>
      </c>
      <c r="K2983" s="7" t="s">
        <v>2542</v>
      </c>
      <c r="L2983" s="17">
        <f t="shared" si="506"/>
        <v>281.13</v>
      </c>
      <c r="M2983" s="20">
        <f t="shared" si="507"/>
        <v>0.84725927506847365</v>
      </c>
      <c r="N2983" s="6">
        <v>12</v>
      </c>
      <c r="O2983" s="6">
        <v>3000000</v>
      </c>
      <c r="P2983" s="6">
        <v>3270000</v>
      </c>
      <c r="Q2983" s="6">
        <f t="shared" si="508"/>
        <v>270000</v>
      </c>
      <c r="R2983" s="8">
        <f t="shared" si="509"/>
        <v>0.09</v>
      </c>
      <c r="S2983" s="6">
        <v>66884</v>
      </c>
      <c r="T2983" s="9">
        <f t="shared" si="510"/>
        <v>48680.69841269841</v>
      </c>
      <c r="U2983" s="6">
        <v>52966</v>
      </c>
      <c r="V2983" s="9">
        <f t="shared" si="511"/>
        <v>4285.3015873015902</v>
      </c>
      <c r="W2983" s="8">
        <f t="shared" si="512"/>
        <v>8.8028761439950184E-2</v>
      </c>
      <c r="X2983" s="22">
        <f t="shared" si="513"/>
        <v>41245.173246969847</v>
      </c>
      <c r="Y2983" s="22">
        <f t="shared" si="514"/>
        <v>44875.934763276775</v>
      </c>
      <c r="Z2983" s="22">
        <f t="shared" si="516"/>
        <v>2827183.8900864366</v>
      </c>
      <c r="AA2983" s="6"/>
      <c r="AB2983" s="6">
        <v>1965</v>
      </c>
      <c r="AC2983" s="6">
        <f t="shared" si="515"/>
        <v>51</v>
      </c>
      <c r="AD2983" s="6" t="s">
        <v>37</v>
      </c>
    </row>
    <row r="2984" spans="1:30" x14ac:dyDescent="0.2">
      <c r="A2984">
        <v>44</v>
      </c>
      <c r="B2984" s="6" t="s">
        <v>2246</v>
      </c>
      <c r="C2984" s="6" t="s">
        <v>22</v>
      </c>
      <c r="D2984" s="6" t="s">
        <v>23</v>
      </c>
      <c r="E2984" s="6" t="s">
        <v>2767</v>
      </c>
      <c r="F2984" s="6" t="s">
        <v>2773</v>
      </c>
      <c r="G2984" s="6">
        <v>105</v>
      </c>
      <c r="H2984" s="6">
        <v>120</v>
      </c>
      <c r="I2984" s="7">
        <v>42664</v>
      </c>
      <c r="J2984" s="7">
        <v>42676</v>
      </c>
      <c r="K2984" s="7" t="s">
        <v>2543</v>
      </c>
      <c r="L2984" s="17">
        <f t="shared" si="506"/>
        <v>284.38</v>
      </c>
      <c r="M2984" s="20">
        <f t="shared" si="507"/>
        <v>0.83757648217174208</v>
      </c>
      <c r="N2984" s="6">
        <v>12</v>
      </c>
      <c r="O2984" s="6">
        <v>5500000</v>
      </c>
      <c r="P2984" s="6">
        <v>5500000</v>
      </c>
      <c r="Q2984" s="6">
        <f t="shared" si="508"/>
        <v>0</v>
      </c>
      <c r="R2984" s="8">
        <f t="shared" si="509"/>
        <v>0</v>
      </c>
      <c r="S2984" s="6"/>
      <c r="T2984" s="9">
        <f t="shared" si="510"/>
        <v>52380.952380952382</v>
      </c>
      <c r="U2984" s="6">
        <v>52381</v>
      </c>
      <c r="V2984" s="9">
        <f t="shared" si="511"/>
        <v>4.7619047618354671E-2</v>
      </c>
      <c r="W2984" s="8">
        <f t="shared" si="512"/>
        <v>9.0909090907768008E-7</v>
      </c>
      <c r="X2984" s="22">
        <f t="shared" si="513"/>
        <v>43873.05382804363</v>
      </c>
      <c r="Y2984" s="22">
        <f t="shared" si="514"/>
        <v>43873.093712638023</v>
      </c>
      <c r="Z2984" s="22">
        <f t="shared" si="516"/>
        <v>4606674.8398269927</v>
      </c>
      <c r="AA2984" s="10">
        <v>3321</v>
      </c>
      <c r="AB2984" s="6">
        <v>1988</v>
      </c>
      <c r="AC2984" s="6">
        <f t="shared" si="515"/>
        <v>28</v>
      </c>
      <c r="AD2984" s="6" t="s">
        <v>37</v>
      </c>
    </row>
    <row r="2985" spans="1:30" x14ac:dyDescent="0.2">
      <c r="A2985">
        <v>44</v>
      </c>
      <c r="B2985" s="6" t="s">
        <v>1501</v>
      </c>
      <c r="C2985" s="6" t="s">
        <v>22</v>
      </c>
      <c r="D2985" s="6" t="s">
        <v>23</v>
      </c>
      <c r="E2985" s="6" t="s">
        <v>2767</v>
      </c>
      <c r="F2985" s="6" t="s">
        <v>2773</v>
      </c>
      <c r="G2985" s="6">
        <v>69</v>
      </c>
      <c r="H2985" s="6">
        <v>76</v>
      </c>
      <c r="I2985" s="7">
        <v>42664</v>
      </c>
      <c r="J2985" s="7">
        <v>42676</v>
      </c>
      <c r="K2985" s="7" t="s">
        <v>2543</v>
      </c>
      <c r="L2985" s="17">
        <f t="shared" si="506"/>
        <v>284.38</v>
      </c>
      <c r="M2985" s="20">
        <f t="shared" si="507"/>
        <v>0.83757648217174208</v>
      </c>
      <c r="N2985" s="6">
        <v>12</v>
      </c>
      <c r="O2985" s="6">
        <v>3000000</v>
      </c>
      <c r="P2985" s="6">
        <v>3450000</v>
      </c>
      <c r="Q2985" s="6">
        <f t="shared" si="508"/>
        <v>450000</v>
      </c>
      <c r="R2985" s="8">
        <f t="shared" si="509"/>
        <v>0.15</v>
      </c>
      <c r="S2985" s="6">
        <v>93000</v>
      </c>
      <c r="T2985" s="9">
        <f t="shared" si="510"/>
        <v>44826.086956521736</v>
      </c>
      <c r="U2985" s="6">
        <v>51348</v>
      </c>
      <c r="V2985" s="9">
        <f t="shared" si="511"/>
        <v>6521.9130434782637</v>
      </c>
      <c r="W2985" s="8">
        <f t="shared" si="512"/>
        <v>0.14549369544131918</v>
      </c>
      <c r="X2985" s="22">
        <f t="shared" si="513"/>
        <v>37545.276222568085</v>
      </c>
      <c r="Y2985" s="22">
        <f t="shared" si="514"/>
        <v>43007.877206554615</v>
      </c>
      <c r="Z2985" s="22">
        <f t="shared" si="516"/>
        <v>2967543.5272522685</v>
      </c>
      <c r="AA2985" s="6"/>
      <c r="AB2985" s="6">
        <v>1956</v>
      </c>
      <c r="AC2985" s="6">
        <f t="shared" si="515"/>
        <v>60</v>
      </c>
      <c r="AD2985" s="6" t="s">
        <v>27</v>
      </c>
    </row>
    <row r="2986" spans="1:30" x14ac:dyDescent="0.2">
      <c r="A2986">
        <v>46</v>
      </c>
      <c r="B2986" s="6" t="s">
        <v>1616</v>
      </c>
      <c r="C2986" s="6" t="s">
        <v>22</v>
      </c>
      <c r="D2986" s="6" t="s">
        <v>23</v>
      </c>
      <c r="E2986" s="6" t="s">
        <v>2767</v>
      </c>
      <c r="F2986" s="6" t="s">
        <v>2773</v>
      </c>
      <c r="G2986" s="6">
        <v>72</v>
      </c>
      <c r="H2986" s="6">
        <v>80</v>
      </c>
      <c r="I2986" s="7">
        <v>42678</v>
      </c>
      <c r="J2986" s="7">
        <v>42690</v>
      </c>
      <c r="K2986" s="7" t="s">
        <v>2543</v>
      </c>
      <c r="L2986" s="17">
        <f t="shared" si="506"/>
        <v>284.38</v>
      </c>
      <c r="M2986" s="20">
        <f t="shared" si="507"/>
        <v>0.83757648217174208</v>
      </c>
      <c r="N2986" s="6">
        <v>12</v>
      </c>
      <c r="O2986" s="6">
        <v>5000000</v>
      </c>
      <c r="P2986" s="6">
        <v>5220000</v>
      </c>
      <c r="Q2986" s="6">
        <f t="shared" si="508"/>
        <v>220000</v>
      </c>
      <c r="R2986" s="8">
        <f t="shared" si="509"/>
        <v>4.3999999999999997E-2</v>
      </c>
      <c r="S2986" s="6">
        <v>95895</v>
      </c>
      <c r="T2986" s="9">
        <f t="shared" si="510"/>
        <v>70776.319444444438</v>
      </c>
      <c r="U2986" s="6">
        <v>73832</v>
      </c>
      <c r="V2986" s="9">
        <f t="shared" si="511"/>
        <v>3055.680555555562</v>
      </c>
      <c r="W2986" s="8">
        <f t="shared" si="512"/>
        <v>4.31737702601801E-2</v>
      </c>
      <c r="X2986" s="22">
        <f t="shared" si="513"/>
        <v>59280.580661341242</v>
      </c>
      <c r="Y2986" s="22">
        <f t="shared" si="514"/>
        <v>61839.946831704059</v>
      </c>
      <c r="Z2986" s="22">
        <f t="shared" si="516"/>
        <v>4452476.1718826927</v>
      </c>
      <c r="AA2986" s="10">
        <v>1659</v>
      </c>
      <c r="AB2986" s="6">
        <v>1955</v>
      </c>
      <c r="AC2986" s="6">
        <f t="shared" si="515"/>
        <v>61</v>
      </c>
      <c r="AD2986" s="6" t="s">
        <v>719</v>
      </c>
    </row>
    <row r="2987" spans="1:30" x14ac:dyDescent="0.2">
      <c r="A2987">
        <v>47</v>
      </c>
      <c r="B2987" s="6" t="s">
        <v>684</v>
      </c>
      <c r="C2987" s="6" t="s">
        <v>22</v>
      </c>
      <c r="D2987" s="6" t="s">
        <v>23</v>
      </c>
      <c r="E2987" s="6" t="s">
        <v>2767</v>
      </c>
      <c r="F2987" s="6" t="s">
        <v>2773</v>
      </c>
      <c r="G2987" s="6">
        <v>48</v>
      </c>
      <c r="H2987" s="6"/>
      <c r="I2987" s="7">
        <v>42683</v>
      </c>
      <c r="J2987" s="7">
        <v>42695</v>
      </c>
      <c r="K2987" s="7" t="s">
        <v>2543</v>
      </c>
      <c r="L2987" s="17">
        <f t="shared" si="506"/>
        <v>284.38</v>
      </c>
      <c r="M2987" s="20">
        <f t="shared" si="507"/>
        <v>0.83757648217174208</v>
      </c>
      <c r="N2987" s="6">
        <v>12</v>
      </c>
      <c r="O2987" s="6">
        <v>2200000</v>
      </c>
      <c r="P2987" s="6">
        <v>2565000</v>
      </c>
      <c r="Q2987" s="6">
        <f t="shared" si="508"/>
        <v>365000</v>
      </c>
      <c r="R2987" s="8">
        <f t="shared" si="509"/>
        <v>0.16590909090909092</v>
      </c>
      <c r="S2987" s="6">
        <v>76384</v>
      </c>
      <c r="T2987" s="9">
        <f t="shared" si="510"/>
        <v>47424.666666666664</v>
      </c>
      <c r="U2987" s="6">
        <v>55029</v>
      </c>
      <c r="V2987" s="9">
        <f t="shared" si="511"/>
        <v>7604.3333333333358</v>
      </c>
      <c r="W2987" s="8">
        <f t="shared" si="512"/>
        <v>0.16034553045531866</v>
      </c>
      <c r="X2987" s="22">
        <f t="shared" si="513"/>
        <v>39721.785474834141</v>
      </c>
      <c r="Y2987" s="22">
        <f t="shared" si="514"/>
        <v>46090.996237428793</v>
      </c>
      <c r="Z2987" s="22">
        <f t="shared" si="516"/>
        <v>2212367.819396582</v>
      </c>
      <c r="AA2987" s="10">
        <v>6884</v>
      </c>
      <c r="AB2987" s="6">
        <v>1988</v>
      </c>
      <c r="AC2987" s="6">
        <f t="shared" si="515"/>
        <v>28</v>
      </c>
      <c r="AD2987" s="6" t="s">
        <v>37</v>
      </c>
    </row>
    <row r="2988" spans="1:30" x14ac:dyDescent="0.2">
      <c r="A2988">
        <v>47</v>
      </c>
      <c r="B2988" s="6" t="s">
        <v>1438</v>
      </c>
      <c r="C2988" s="6" t="s">
        <v>22</v>
      </c>
      <c r="D2988" s="6" t="s">
        <v>23</v>
      </c>
      <c r="E2988" s="6" t="s">
        <v>2767</v>
      </c>
      <c r="F2988" s="6" t="s">
        <v>2773</v>
      </c>
      <c r="G2988" s="6">
        <v>70</v>
      </c>
      <c r="H2988" s="6">
        <v>77</v>
      </c>
      <c r="I2988" s="7">
        <v>42685</v>
      </c>
      <c r="J2988" s="7">
        <v>42697</v>
      </c>
      <c r="K2988" s="7" t="s">
        <v>2543</v>
      </c>
      <c r="L2988" s="17">
        <f t="shared" si="506"/>
        <v>284.38</v>
      </c>
      <c r="M2988" s="20">
        <f t="shared" si="507"/>
        <v>0.83757648217174208</v>
      </c>
      <c r="N2988" s="6">
        <v>12</v>
      </c>
      <c r="O2988" s="6">
        <v>3290000</v>
      </c>
      <c r="P2988" s="6">
        <v>3350000</v>
      </c>
      <c r="Q2988" s="6">
        <f t="shared" si="508"/>
        <v>60000</v>
      </c>
      <c r="R2988" s="8">
        <f t="shared" si="509"/>
        <v>1.82370820668693E-2</v>
      </c>
      <c r="S2988" s="6">
        <v>91617</v>
      </c>
      <c r="T2988" s="9">
        <f t="shared" si="510"/>
        <v>48308.814285714288</v>
      </c>
      <c r="U2988" s="6">
        <v>49166</v>
      </c>
      <c r="V2988" s="9">
        <f t="shared" si="511"/>
        <v>857.18571428571158</v>
      </c>
      <c r="W2988" s="8">
        <f t="shared" si="512"/>
        <v>1.7743878150600675E-2</v>
      </c>
      <c r="X2988" s="22">
        <f t="shared" si="513"/>
        <v>40462.326727316569</v>
      </c>
      <c r="Y2988" s="22">
        <f t="shared" si="514"/>
        <v>41180.285322455871</v>
      </c>
      <c r="Z2988" s="22">
        <f t="shared" si="516"/>
        <v>2882619.9725719108</v>
      </c>
      <c r="AA2988" s="10">
        <v>28287</v>
      </c>
      <c r="AB2988" s="6">
        <v>1956</v>
      </c>
      <c r="AC2988" s="6">
        <f t="shared" si="515"/>
        <v>60</v>
      </c>
      <c r="AD2988" s="6" t="s">
        <v>642</v>
      </c>
    </row>
    <row r="2989" spans="1:30" x14ac:dyDescent="0.2">
      <c r="A2989">
        <v>6</v>
      </c>
      <c r="B2989" s="6" t="s">
        <v>2128</v>
      </c>
      <c r="C2989" s="6" t="s">
        <v>22</v>
      </c>
      <c r="D2989" s="6" t="s">
        <v>23</v>
      </c>
      <c r="E2989" s="6" t="s">
        <v>2767</v>
      </c>
      <c r="F2989" s="6" t="s">
        <v>2773</v>
      </c>
      <c r="G2989" s="6">
        <v>96</v>
      </c>
      <c r="H2989" s="6">
        <v>105</v>
      </c>
      <c r="I2989" s="7">
        <v>42396</v>
      </c>
      <c r="J2989" s="7">
        <v>42409</v>
      </c>
      <c r="K2989" s="7" t="s">
        <v>2534</v>
      </c>
      <c r="L2989" s="17">
        <f t="shared" si="506"/>
        <v>240.59</v>
      </c>
      <c r="M2989" s="20">
        <f t="shared" si="507"/>
        <v>0.99002452304750821</v>
      </c>
      <c r="N2989" s="6">
        <v>13</v>
      </c>
      <c r="O2989" s="6">
        <v>3400000</v>
      </c>
      <c r="P2989" s="6">
        <v>3500000</v>
      </c>
      <c r="Q2989" s="6">
        <f t="shared" si="508"/>
        <v>100000</v>
      </c>
      <c r="R2989" s="8">
        <f t="shared" si="509"/>
        <v>2.9411764705882353E-2</v>
      </c>
      <c r="S2989" s="6">
        <v>34193</v>
      </c>
      <c r="T2989" s="9">
        <f t="shared" si="510"/>
        <v>35772.84375</v>
      </c>
      <c r="U2989" s="6">
        <v>36815</v>
      </c>
      <c r="V2989" s="9">
        <f t="shared" si="511"/>
        <v>1042.15625</v>
      </c>
      <c r="W2989" s="8">
        <f t="shared" si="512"/>
        <v>2.9132608446875291E-2</v>
      </c>
      <c r="X2989" s="22">
        <f t="shared" si="513"/>
        <v>35415.992571646784</v>
      </c>
      <c r="Y2989" s="22">
        <f t="shared" si="514"/>
        <v>36447.752815994012</v>
      </c>
      <c r="Z2989" s="22">
        <f t="shared" si="516"/>
        <v>3498984.2703354252</v>
      </c>
      <c r="AA2989" s="10">
        <v>32628</v>
      </c>
      <c r="AB2989" s="6">
        <v>1989</v>
      </c>
      <c r="AC2989" s="6">
        <f t="shared" si="515"/>
        <v>27</v>
      </c>
      <c r="AD2989" s="6" t="s">
        <v>681</v>
      </c>
    </row>
    <row r="2990" spans="1:30" x14ac:dyDescent="0.2">
      <c r="A2990">
        <v>9</v>
      </c>
      <c r="B2990" s="6" t="s">
        <v>651</v>
      </c>
      <c r="C2990" s="6" t="s">
        <v>22</v>
      </c>
      <c r="D2990" s="6" t="s">
        <v>23</v>
      </c>
      <c r="E2990" s="6" t="s">
        <v>2767</v>
      </c>
      <c r="F2990" s="6" t="s">
        <v>2773</v>
      </c>
      <c r="G2990" s="6">
        <v>48</v>
      </c>
      <c r="H2990" s="6">
        <v>58</v>
      </c>
      <c r="I2990" s="7">
        <v>42420</v>
      </c>
      <c r="J2990" s="7">
        <v>42433</v>
      </c>
      <c r="K2990" s="7" t="s">
        <v>2535</v>
      </c>
      <c r="L2990" s="17">
        <f t="shared" si="506"/>
        <v>245.99</v>
      </c>
      <c r="M2990" s="20">
        <f t="shared" si="507"/>
        <v>0.96829139395910402</v>
      </c>
      <c r="N2990" s="6">
        <v>13</v>
      </c>
      <c r="O2990" s="6">
        <v>2650000</v>
      </c>
      <c r="P2990" s="6">
        <v>2650000</v>
      </c>
      <c r="Q2990" s="6">
        <f t="shared" si="508"/>
        <v>0</v>
      </c>
      <c r="R2990" s="8">
        <f t="shared" si="509"/>
        <v>0</v>
      </c>
      <c r="S2990" s="6">
        <v>8488</v>
      </c>
      <c r="T2990" s="9">
        <f t="shared" si="510"/>
        <v>55385.166666666664</v>
      </c>
      <c r="U2990" s="6">
        <v>55385</v>
      </c>
      <c r="V2990" s="9">
        <f t="shared" si="511"/>
        <v>-0.16666666666424135</v>
      </c>
      <c r="W2990" s="8">
        <f t="shared" si="512"/>
        <v>-3.009229306238578E-6</v>
      </c>
      <c r="X2990" s="22">
        <f t="shared" si="513"/>
        <v>53628.980236323965</v>
      </c>
      <c r="Y2990" s="22">
        <f t="shared" si="514"/>
        <v>53628.818854424979</v>
      </c>
      <c r="Z2990" s="22">
        <f t="shared" si="516"/>
        <v>2574183.3050123989</v>
      </c>
      <c r="AA2990" s="10">
        <v>1622</v>
      </c>
      <c r="AB2990" s="6">
        <v>2013</v>
      </c>
      <c r="AC2990" s="6">
        <f t="shared" si="515"/>
        <v>3</v>
      </c>
      <c r="AD2990" s="6" t="s">
        <v>94</v>
      </c>
    </row>
    <row r="2991" spans="1:30" x14ac:dyDescent="0.2">
      <c r="A2991">
        <v>14</v>
      </c>
      <c r="B2991" s="6" t="s">
        <v>56</v>
      </c>
      <c r="C2991" s="6" t="s">
        <v>22</v>
      </c>
      <c r="D2991" s="6" t="s">
        <v>23</v>
      </c>
      <c r="E2991" s="6" t="s">
        <v>2767</v>
      </c>
      <c r="F2991" s="6" t="s">
        <v>2773</v>
      </c>
      <c r="G2991" s="6">
        <v>22</v>
      </c>
      <c r="H2991" s="6">
        <v>25</v>
      </c>
      <c r="I2991" s="7">
        <v>42451</v>
      </c>
      <c r="J2991" s="7">
        <v>42464</v>
      </c>
      <c r="K2991" s="7" t="s">
        <v>2536</v>
      </c>
      <c r="L2991" s="17">
        <f t="shared" si="506"/>
        <v>250.79</v>
      </c>
      <c r="M2991" s="20">
        <f t="shared" si="507"/>
        <v>0.9497587623110969</v>
      </c>
      <c r="N2991" s="6">
        <v>13</v>
      </c>
      <c r="O2991" s="6">
        <v>1300000</v>
      </c>
      <c r="P2991" s="6">
        <v>1780000</v>
      </c>
      <c r="Q2991" s="6">
        <f t="shared" si="508"/>
        <v>480000</v>
      </c>
      <c r="R2991" s="8">
        <f t="shared" si="509"/>
        <v>0.36923076923076925</v>
      </c>
      <c r="S2991" s="6">
        <v>1026</v>
      </c>
      <c r="T2991" s="9">
        <f t="shared" si="510"/>
        <v>59137.545454545456</v>
      </c>
      <c r="U2991" s="6">
        <v>80956</v>
      </c>
      <c r="V2991" s="9">
        <f t="shared" si="511"/>
        <v>21818.454545454544</v>
      </c>
      <c r="W2991" s="8">
        <f t="shared" si="512"/>
        <v>0.36894420249864335</v>
      </c>
      <c r="X2991" s="22">
        <f t="shared" si="513"/>
        <v>56166.401977025329</v>
      </c>
      <c r="Y2991" s="22">
        <f t="shared" si="514"/>
        <v>76888.670361657161</v>
      </c>
      <c r="Z2991" s="22">
        <f t="shared" si="516"/>
        <v>1691550.7479564575</v>
      </c>
      <c r="AA2991" s="10">
        <v>34798</v>
      </c>
      <c r="AB2991" s="6">
        <v>1975</v>
      </c>
      <c r="AC2991" s="6">
        <f t="shared" si="515"/>
        <v>41</v>
      </c>
      <c r="AD2991" s="6" t="s">
        <v>58</v>
      </c>
    </row>
    <row r="2992" spans="1:30" x14ac:dyDescent="0.2">
      <c r="A2992">
        <v>14</v>
      </c>
      <c r="B2992" s="6" t="s">
        <v>404</v>
      </c>
      <c r="C2992" s="6" t="s">
        <v>22</v>
      </c>
      <c r="D2992" s="6" t="s">
        <v>23</v>
      </c>
      <c r="E2992" s="6" t="s">
        <v>2767</v>
      </c>
      <c r="F2992" s="6" t="s">
        <v>2773</v>
      </c>
      <c r="G2992" s="6">
        <v>82</v>
      </c>
      <c r="H2992" s="6">
        <v>95</v>
      </c>
      <c r="I2992" s="7">
        <v>42452</v>
      </c>
      <c r="J2992" s="7">
        <v>42465</v>
      </c>
      <c r="K2992" s="7" t="s">
        <v>2536</v>
      </c>
      <c r="L2992" s="17">
        <f t="shared" si="506"/>
        <v>250.79</v>
      </c>
      <c r="M2992" s="20">
        <f t="shared" si="507"/>
        <v>0.9497587623110969</v>
      </c>
      <c r="N2992" s="6">
        <v>13</v>
      </c>
      <c r="O2992" s="6">
        <v>5200000</v>
      </c>
      <c r="P2992" s="6">
        <v>5250000</v>
      </c>
      <c r="Q2992" s="6">
        <f t="shared" si="508"/>
        <v>50000</v>
      </c>
      <c r="R2992" s="8">
        <f t="shared" si="509"/>
        <v>9.6153846153846159E-3</v>
      </c>
      <c r="S2992" s="6"/>
      <c r="T2992" s="9">
        <f t="shared" si="510"/>
        <v>63414.634146341465</v>
      </c>
      <c r="U2992" s="6">
        <v>64024</v>
      </c>
      <c r="V2992" s="9">
        <f t="shared" si="511"/>
        <v>609.36585365853534</v>
      </c>
      <c r="W2992" s="8">
        <f t="shared" si="512"/>
        <v>9.6092307692307501E-3</v>
      </c>
      <c r="X2992" s="22">
        <f t="shared" si="513"/>
        <v>60228.604439240291</v>
      </c>
      <c r="Y2992" s="22">
        <f t="shared" si="514"/>
        <v>60807.354998205665</v>
      </c>
      <c r="Z2992" s="22">
        <f t="shared" si="516"/>
        <v>4986203.1098528644</v>
      </c>
      <c r="AA2992" s="10">
        <v>7987</v>
      </c>
      <c r="AB2992" s="6">
        <v>2012</v>
      </c>
      <c r="AC2992" s="6">
        <f t="shared" si="515"/>
        <v>4</v>
      </c>
      <c r="AD2992" s="6" t="s">
        <v>96</v>
      </c>
    </row>
    <row r="2993" spans="1:30" x14ac:dyDescent="0.2">
      <c r="A2993">
        <v>14</v>
      </c>
      <c r="B2993" s="6" t="s">
        <v>1397</v>
      </c>
      <c r="C2993" s="6" t="s">
        <v>22</v>
      </c>
      <c r="D2993" s="6" t="s">
        <v>23</v>
      </c>
      <c r="E2993" s="6" t="s">
        <v>2767</v>
      </c>
      <c r="F2993" s="6" t="s">
        <v>2773</v>
      </c>
      <c r="G2993" s="6">
        <v>67</v>
      </c>
      <c r="H2993" s="6"/>
      <c r="I2993" s="7">
        <v>42453</v>
      </c>
      <c r="J2993" s="7">
        <v>42466</v>
      </c>
      <c r="K2993" s="7" t="s">
        <v>2536</v>
      </c>
      <c r="L2993" s="17">
        <f t="shared" si="506"/>
        <v>250.79</v>
      </c>
      <c r="M2993" s="20">
        <f t="shared" si="507"/>
        <v>0.9497587623110969</v>
      </c>
      <c r="N2993" s="6">
        <v>13</v>
      </c>
      <c r="O2993" s="6">
        <v>3100000</v>
      </c>
      <c r="P2993" s="6">
        <v>3250000</v>
      </c>
      <c r="Q2993" s="6">
        <f t="shared" si="508"/>
        <v>150000</v>
      </c>
      <c r="R2993" s="8">
        <f t="shared" si="509"/>
        <v>4.8387096774193547E-2</v>
      </c>
      <c r="S2993" s="6">
        <v>87986</v>
      </c>
      <c r="T2993" s="9">
        <f t="shared" si="510"/>
        <v>47581.880597014926</v>
      </c>
      <c r="U2993" s="6">
        <v>49821</v>
      </c>
      <c r="V2993" s="9">
        <f t="shared" si="511"/>
        <v>2239.119402985074</v>
      </c>
      <c r="W2993" s="8">
        <f t="shared" si="512"/>
        <v>4.7058236767664588E-2</v>
      </c>
      <c r="X2993" s="22">
        <f t="shared" si="513"/>
        <v>45191.30802425529</v>
      </c>
      <c r="Y2993" s="22">
        <f t="shared" si="514"/>
        <v>47317.93129710116</v>
      </c>
      <c r="Z2993" s="22">
        <f t="shared" si="516"/>
        <v>3170301.396905778</v>
      </c>
      <c r="AA2993" s="10">
        <v>7808</v>
      </c>
      <c r="AB2993" s="6">
        <v>1956</v>
      </c>
      <c r="AC2993" s="6">
        <f t="shared" si="515"/>
        <v>60</v>
      </c>
      <c r="AD2993" s="6" t="s">
        <v>371</v>
      </c>
    </row>
    <row r="2994" spans="1:30" x14ac:dyDescent="0.2">
      <c r="A2994">
        <v>20</v>
      </c>
      <c r="B2994" s="6" t="s">
        <v>1657</v>
      </c>
      <c r="C2994" s="6" t="s">
        <v>22</v>
      </c>
      <c r="D2994" s="6" t="s">
        <v>23</v>
      </c>
      <c r="E2994" s="6" t="s">
        <v>2767</v>
      </c>
      <c r="F2994" s="6" t="s">
        <v>2773</v>
      </c>
      <c r="G2994" s="6">
        <v>74</v>
      </c>
      <c r="H2994" s="6">
        <v>80</v>
      </c>
      <c r="I2994" s="7">
        <v>42496</v>
      </c>
      <c r="J2994" s="7">
        <v>42509</v>
      </c>
      <c r="K2994" s="7" t="s">
        <v>2537</v>
      </c>
      <c r="L2994" s="17">
        <f t="shared" si="506"/>
        <v>256.52</v>
      </c>
      <c r="M2994" s="20">
        <f t="shared" si="507"/>
        <v>0.92854358334632781</v>
      </c>
      <c r="N2994" s="6">
        <v>13</v>
      </c>
      <c r="O2994" s="6">
        <v>2450000</v>
      </c>
      <c r="P2994" s="6">
        <v>2710000</v>
      </c>
      <c r="Q2994" s="6">
        <f t="shared" si="508"/>
        <v>260000</v>
      </c>
      <c r="R2994" s="8">
        <f t="shared" si="509"/>
        <v>0.10612244897959183</v>
      </c>
      <c r="S2994" s="6">
        <v>19322</v>
      </c>
      <c r="T2994" s="9">
        <f t="shared" si="510"/>
        <v>33369.216216216213</v>
      </c>
      <c r="U2994" s="6">
        <v>36883</v>
      </c>
      <c r="V2994" s="9">
        <f t="shared" si="511"/>
        <v>3513.7837837837869</v>
      </c>
      <c r="W2994" s="8">
        <f t="shared" si="512"/>
        <v>0.10530015931498617</v>
      </c>
      <c r="X2994" s="22">
        <f t="shared" si="513"/>
        <v>30984.771598863794</v>
      </c>
      <c r="Y2994" s="22">
        <f t="shared" si="514"/>
        <v>34247.472984562606</v>
      </c>
      <c r="Z2994" s="22">
        <f t="shared" si="516"/>
        <v>2534313.0008576331</v>
      </c>
      <c r="AA2994" s="10">
        <v>27960</v>
      </c>
      <c r="AB2994" s="6">
        <v>1983</v>
      </c>
      <c r="AC2994" s="6">
        <f t="shared" si="515"/>
        <v>33</v>
      </c>
      <c r="AD2994" s="6" t="s">
        <v>37</v>
      </c>
    </row>
    <row r="2995" spans="1:30" x14ac:dyDescent="0.2">
      <c r="A2995">
        <v>26</v>
      </c>
      <c r="B2995" s="6" t="s">
        <v>1056</v>
      </c>
      <c r="C2995" s="6" t="s">
        <v>22</v>
      </c>
      <c r="D2995" s="6" t="s">
        <v>23</v>
      </c>
      <c r="E2995" s="6" t="s">
        <v>2767</v>
      </c>
      <c r="F2995" s="6" t="s">
        <v>2773</v>
      </c>
      <c r="G2995" s="6">
        <v>57</v>
      </c>
      <c r="H2995" s="6"/>
      <c r="I2995" s="7">
        <v>42537</v>
      </c>
      <c r="J2995" s="7">
        <v>42550</v>
      </c>
      <c r="K2995" s="7" t="s">
        <v>2538</v>
      </c>
      <c r="L2995" s="17">
        <f t="shared" si="506"/>
        <v>259.83</v>
      </c>
      <c r="M2995" s="20">
        <f t="shared" si="507"/>
        <v>0.91671477504522192</v>
      </c>
      <c r="N2995" s="6">
        <v>13</v>
      </c>
      <c r="O2995" s="6">
        <v>5200000</v>
      </c>
      <c r="P2995" s="6">
        <v>5150000</v>
      </c>
      <c r="Q2995" s="6">
        <f t="shared" si="508"/>
        <v>-50000</v>
      </c>
      <c r="R2995" s="8">
        <f t="shared" si="509"/>
        <v>-9.6153846153846159E-3</v>
      </c>
      <c r="S2995" s="6"/>
      <c r="T2995" s="9">
        <f t="shared" si="510"/>
        <v>91228.070175438595</v>
      </c>
      <c r="U2995" s="6">
        <v>90351</v>
      </c>
      <c r="V2995" s="9">
        <f t="shared" si="511"/>
        <v>-877.07017543859547</v>
      </c>
      <c r="W2995" s="8">
        <f t="shared" si="512"/>
        <v>-9.6140384615384499E-3</v>
      </c>
      <c r="X2995" s="22">
        <f t="shared" si="513"/>
        <v>83630.119828686904</v>
      </c>
      <c r="Y2995" s="22">
        <f t="shared" si="514"/>
        <v>82826.096640110845</v>
      </c>
      <c r="Z2995" s="22">
        <f t="shared" si="516"/>
        <v>4721087.5084863184</v>
      </c>
      <c r="AA2995" s="10">
        <v>1194</v>
      </c>
      <c r="AB2995" s="6">
        <v>2012</v>
      </c>
      <c r="AC2995" s="6">
        <f t="shared" si="515"/>
        <v>4</v>
      </c>
      <c r="AD2995" s="6" t="s">
        <v>259</v>
      </c>
    </row>
    <row r="2996" spans="1:30" x14ac:dyDescent="0.2">
      <c r="A2996">
        <v>35</v>
      </c>
      <c r="B2996" s="6" t="s">
        <v>1364</v>
      </c>
      <c r="C2996" s="6" t="s">
        <v>22</v>
      </c>
      <c r="D2996" s="6" t="s">
        <v>23</v>
      </c>
      <c r="E2996" s="6" t="s">
        <v>2767</v>
      </c>
      <c r="F2996" s="6" t="s">
        <v>2773</v>
      </c>
      <c r="G2996" s="6">
        <v>66</v>
      </c>
      <c r="H2996" s="6">
        <v>75</v>
      </c>
      <c r="I2996" s="7">
        <v>42601</v>
      </c>
      <c r="J2996" s="7">
        <v>42614</v>
      </c>
      <c r="K2996" s="7" t="s">
        <v>2541</v>
      </c>
      <c r="L2996" s="17">
        <f t="shared" si="506"/>
        <v>275.91000000000003</v>
      </c>
      <c r="M2996" s="20">
        <f t="shared" si="507"/>
        <v>0.86328875357906554</v>
      </c>
      <c r="N2996" s="6">
        <v>13</v>
      </c>
      <c r="O2996" s="6">
        <v>3100000</v>
      </c>
      <c r="P2996" s="6">
        <v>3275000</v>
      </c>
      <c r="Q2996" s="6">
        <f t="shared" si="508"/>
        <v>175000</v>
      </c>
      <c r="R2996" s="8">
        <f t="shared" si="509"/>
        <v>5.6451612903225805E-2</v>
      </c>
      <c r="S2996" s="6">
        <v>118338</v>
      </c>
      <c r="T2996" s="9">
        <f t="shared" si="510"/>
        <v>48762.696969696968</v>
      </c>
      <c r="U2996" s="6">
        <v>51414</v>
      </c>
      <c r="V2996" s="9">
        <f t="shared" si="511"/>
        <v>2651.3030303030318</v>
      </c>
      <c r="W2996" s="8">
        <f t="shared" si="512"/>
        <v>5.4371542081658328E-2</v>
      </c>
      <c r="X2996" s="22">
        <f t="shared" si="513"/>
        <v>42096.28788812337</v>
      </c>
      <c r="Y2996" s="22">
        <f t="shared" si="514"/>
        <v>44385.127976514079</v>
      </c>
      <c r="Z2996" s="22">
        <f t="shared" si="516"/>
        <v>2929418.4464499294</v>
      </c>
      <c r="AA2996" s="10">
        <v>5948</v>
      </c>
      <c r="AB2996" s="6">
        <v>1955</v>
      </c>
      <c r="AC2996" s="6">
        <f t="shared" si="515"/>
        <v>61</v>
      </c>
      <c r="AD2996" s="6" t="s">
        <v>37</v>
      </c>
    </row>
    <row r="2997" spans="1:30" x14ac:dyDescent="0.2">
      <c r="A2997">
        <v>39</v>
      </c>
      <c r="B2997" s="6" t="s">
        <v>1910</v>
      </c>
      <c r="C2997" s="6" t="s">
        <v>22</v>
      </c>
      <c r="D2997" s="6" t="s">
        <v>23</v>
      </c>
      <c r="E2997" s="6" t="s">
        <v>2767</v>
      </c>
      <c r="F2997" s="6" t="s">
        <v>2773</v>
      </c>
      <c r="G2997" s="6">
        <v>82</v>
      </c>
      <c r="H2997" s="6">
        <v>96</v>
      </c>
      <c r="I2997" s="7">
        <v>42629</v>
      </c>
      <c r="J2997" s="7">
        <v>42642</v>
      </c>
      <c r="K2997" s="7" t="s">
        <v>2541</v>
      </c>
      <c r="L2997" s="17">
        <f t="shared" si="506"/>
        <v>275.91000000000003</v>
      </c>
      <c r="M2997" s="20">
        <f t="shared" si="507"/>
        <v>0.86328875357906554</v>
      </c>
      <c r="N2997" s="6">
        <v>13</v>
      </c>
      <c r="O2997" s="6">
        <v>4150000</v>
      </c>
      <c r="P2997" s="6">
        <v>4000000</v>
      </c>
      <c r="Q2997" s="6">
        <f t="shared" si="508"/>
        <v>-150000</v>
      </c>
      <c r="R2997" s="8">
        <f t="shared" si="509"/>
        <v>-3.614457831325301E-2</v>
      </c>
      <c r="S2997" s="6"/>
      <c r="T2997" s="9">
        <f t="shared" si="510"/>
        <v>50609.756097560974</v>
      </c>
      <c r="U2997" s="6">
        <v>48780</v>
      </c>
      <c r="V2997" s="9">
        <f t="shared" si="511"/>
        <v>-1829.756097560974</v>
      </c>
      <c r="W2997" s="8">
        <f t="shared" si="512"/>
        <v>-3.6154216867469849E-2</v>
      </c>
      <c r="X2997" s="22">
        <f t="shared" si="513"/>
        <v>43690.833260403924</v>
      </c>
      <c r="Y2997" s="22">
        <f t="shared" si="514"/>
        <v>42111.225399586816</v>
      </c>
      <c r="Z2997" s="22">
        <f t="shared" si="516"/>
        <v>3453120.4827661188</v>
      </c>
      <c r="AA2997" s="10">
        <v>8994</v>
      </c>
      <c r="AB2997" s="6">
        <v>2014</v>
      </c>
      <c r="AC2997" s="6">
        <f t="shared" si="515"/>
        <v>2</v>
      </c>
      <c r="AD2997" s="6" t="s">
        <v>1911</v>
      </c>
    </row>
    <row r="2998" spans="1:30" x14ac:dyDescent="0.2">
      <c r="A2998">
        <v>42</v>
      </c>
      <c r="B2998" s="6" t="s">
        <v>353</v>
      </c>
      <c r="C2998" s="6" t="s">
        <v>22</v>
      </c>
      <c r="D2998" s="6" t="s">
        <v>23</v>
      </c>
      <c r="E2998" s="6" t="s">
        <v>2767</v>
      </c>
      <c r="F2998" s="6" t="s">
        <v>2773</v>
      </c>
      <c r="G2998" s="6">
        <v>38</v>
      </c>
      <c r="H2998" s="6">
        <v>44</v>
      </c>
      <c r="I2998" s="7">
        <v>42650</v>
      </c>
      <c r="J2998" s="7">
        <v>42663</v>
      </c>
      <c r="K2998" s="7" t="s">
        <v>2542</v>
      </c>
      <c r="L2998" s="17">
        <f t="shared" si="506"/>
        <v>281.13</v>
      </c>
      <c r="M2998" s="20">
        <f t="shared" si="507"/>
        <v>0.84725927506847365</v>
      </c>
      <c r="N2998" s="6">
        <v>13</v>
      </c>
      <c r="O2998" s="6">
        <v>2600000</v>
      </c>
      <c r="P2998" s="6">
        <v>2525000</v>
      </c>
      <c r="Q2998" s="6">
        <f t="shared" si="508"/>
        <v>-75000</v>
      </c>
      <c r="R2998" s="8">
        <f t="shared" si="509"/>
        <v>-2.8846153846153848E-2</v>
      </c>
      <c r="S2998" s="6"/>
      <c r="T2998" s="9">
        <f t="shared" si="510"/>
        <v>68421.052631578947</v>
      </c>
      <c r="U2998" s="6">
        <v>66447</v>
      </c>
      <c r="V2998" s="9">
        <f t="shared" si="511"/>
        <v>-1974.0526315789466</v>
      </c>
      <c r="W2998" s="8">
        <f t="shared" si="512"/>
        <v>-2.8851538461538449E-2</v>
      </c>
      <c r="X2998" s="22">
        <f t="shared" si="513"/>
        <v>57970.371452053463</v>
      </c>
      <c r="Y2998" s="22">
        <f t="shared" si="514"/>
        <v>56297.837050474867</v>
      </c>
      <c r="Z2998" s="22">
        <f t="shared" si="516"/>
        <v>2139317.8079180447</v>
      </c>
      <c r="AA2998" s="10">
        <v>4532</v>
      </c>
      <c r="AB2998" s="6">
        <v>1972</v>
      </c>
      <c r="AC2998" s="6">
        <f t="shared" si="515"/>
        <v>44</v>
      </c>
      <c r="AD2998" s="6" t="s">
        <v>37</v>
      </c>
    </row>
    <row r="2999" spans="1:30" x14ac:dyDescent="0.2">
      <c r="A2999">
        <v>42</v>
      </c>
      <c r="B2999" s="6" t="s">
        <v>1105</v>
      </c>
      <c r="C2999" s="6" t="s">
        <v>22</v>
      </c>
      <c r="D2999" s="6" t="s">
        <v>23</v>
      </c>
      <c r="E2999" s="6" t="s">
        <v>2767</v>
      </c>
      <c r="F2999" s="6" t="s">
        <v>2773</v>
      </c>
      <c r="G2999" s="6">
        <v>58</v>
      </c>
      <c r="H2999" s="6">
        <v>64</v>
      </c>
      <c r="I2999" s="7">
        <v>42650</v>
      </c>
      <c r="J2999" s="7">
        <v>42663</v>
      </c>
      <c r="K2999" s="7" t="s">
        <v>2542</v>
      </c>
      <c r="L2999" s="17">
        <f t="shared" si="506"/>
        <v>281.13</v>
      </c>
      <c r="M2999" s="20">
        <f t="shared" si="507"/>
        <v>0.84725927506847365</v>
      </c>
      <c r="N2999" s="6">
        <v>13</v>
      </c>
      <c r="O2999" s="6">
        <v>2700000</v>
      </c>
      <c r="P2999" s="6">
        <v>2700000</v>
      </c>
      <c r="Q2999" s="6">
        <f t="shared" si="508"/>
        <v>0</v>
      </c>
      <c r="R2999" s="8">
        <f t="shared" si="509"/>
        <v>0</v>
      </c>
      <c r="S2999" s="6">
        <v>31065</v>
      </c>
      <c r="T2999" s="9">
        <f t="shared" si="510"/>
        <v>47087.327586206899</v>
      </c>
      <c r="U2999" s="6">
        <v>47087</v>
      </c>
      <c r="V2999" s="9">
        <f t="shared" si="511"/>
        <v>-0.32758620689855888</v>
      </c>
      <c r="W2999" s="8">
        <f t="shared" si="512"/>
        <v>-6.9569929679873652E-6</v>
      </c>
      <c r="X2999" s="22">
        <f t="shared" si="513"/>
        <v>39895.175035601394</v>
      </c>
      <c r="Y2999" s="22">
        <f t="shared" si="514"/>
        <v>39894.897485149217</v>
      </c>
      <c r="Z2999" s="22">
        <f t="shared" si="516"/>
        <v>2313904.0541386544</v>
      </c>
      <c r="AA2999" s="10">
        <v>11355</v>
      </c>
      <c r="AB2999" s="6">
        <v>1965</v>
      </c>
      <c r="AC2999" s="6">
        <f t="shared" si="515"/>
        <v>51</v>
      </c>
      <c r="AD2999" s="6" t="s">
        <v>297</v>
      </c>
    </row>
    <row r="3000" spans="1:30" x14ac:dyDescent="0.2">
      <c r="A3000">
        <v>43</v>
      </c>
      <c r="B3000" s="6" t="s">
        <v>672</v>
      </c>
      <c r="C3000" s="6" t="s">
        <v>22</v>
      </c>
      <c r="D3000" s="6" t="s">
        <v>23</v>
      </c>
      <c r="E3000" s="6" t="s">
        <v>2767</v>
      </c>
      <c r="F3000" s="6" t="s">
        <v>2773</v>
      </c>
      <c r="G3000" s="6">
        <v>68</v>
      </c>
      <c r="H3000" s="6">
        <v>75</v>
      </c>
      <c r="I3000" s="7">
        <v>42657</v>
      </c>
      <c r="J3000" s="7">
        <v>42670</v>
      </c>
      <c r="K3000" s="7" t="s">
        <v>2542</v>
      </c>
      <c r="L3000" s="17">
        <f t="shared" si="506"/>
        <v>281.13</v>
      </c>
      <c r="M3000" s="20">
        <f t="shared" si="507"/>
        <v>0.84725927506847365</v>
      </c>
      <c r="N3000" s="6">
        <v>13</v>
      </c>
      <c r="O3000" s="6">
        <v>5000000</v>
      </c>
      <c r="P3000" s="6">
        <v>5000000</v>
      </c>
      <c r="Q3000" s="6">
        <f t="shared" si="508"/>
        <v>0</v>
      </c>
      <c r="R3000" s="8">
        <f t="shared" si="509"/>
        <v>0</v>
      </c>
      <c r="S3000" s="6"/>
      <c r="T3000" s="9">
        <f t="shared" si="510"/>
        <v>73529.411764705888</v>
      </c>
      <c r="U3000" s="6">
        <v>73529</v>
      </c>
      <c r="V3000" s="9">
        <f t="shared" si="511"/>
        <v>-0.41176470588834491</v>
      </c>
      <c r="W3000" s="8">
        <f t="shared" si="512"/>
        <v>-5.6000000000814902E-6</v>
      </c>
      <c r="X3000" s="22">
        <f t="shared" si="513"/>
        <v>62298.476107976006</v>
      </c>
      <c r="Y3000" s="22">
        <f t="shared" si="514"/>
        <v>62298.127236509798</v>
      </c>
      <c r="Z3000" s="22">
        <f t="shared" si="516"/>
        <v>4236272.6520826658</v>
      </c>
      <c r="AA3000" s="10">
        <v>6128</v>
      </c>
      <c r="AB3000" s="6">
        <v>2012</v>
      </c>
      <c r="AC3000" s="6">
        <f t="shared" si="515"/>
        <v>4</v>
      </c>
      <c r="AD3000" s="6" t="s">
        <v>37</v>
      </c>
    </row>
    <row r="3001" spans="1:30" x14ac:dyDescent="0.2">
      <c r="A3001">
        <v>46</v>
      </c>
      <c r="B3001" s="6" t="s">
        <v>2072</v>
      </c>
      <c r="C3001" s="6" t="s">
        <v>22</v>
      </c>
      <c r="D3001" s="6" t="s">
        <v>23</v>
      </c>
      <c r="E3001" s="6" t="s">
        <v>2767</v>
      </c>
      <c r="F3001" s="6" t="s">
        <v>2773</v>
      </c>
      <c r="G3001" s="6">
        <v>91</v>
      </c>
      <c r="H3001" s="6">
        <v>101</v>
      </c>
      <c r="I3001" s="7">
        <v>42679</v>
      </c>
      <c r="J3001" s="7">
        <v>42692</v>
      </c>
      <c r="K3001" s="7" t="s">
        <v>2543</v>
      </c>
      <c r="L3001" s="17">
        <f t="shared" si="506"/>
        <v>284.38</v>
      </c>
      <c r="M3001" s="20">
        <f t="shared" si="507"/>
        <v>0.83757648217174208</v>
      </c>
      <c r="N3001" s="6">
        <v>13</v>
      </c>
      <c r="O3001" s="6">
        <v>8000000</v>
      </c>
      <c r="P3001" s="6">
        <v>6900000</v>
      </c>
      <c r="Q3001" s="6">
        <f t="shared" si="508"/>
        <v>-1100000</v>
      </c>
      <c r="R3001" s="8">
        <f t="shared" si="509"/>
        <v>-0.13750000000000001</v>
      </c>
      <c r="S3001" s="6">
        <v>67515</v>
      </c>
      <c r="T3001" s="9">
        <f t="shared" si="510"/>
        <v>88654.010989010989</v>
      </c>
      <c r="U3001" s="6">
        <v>76566</v>
      </c>
      <c r="V3001" s="9">
        <f t="shared" si="511"/>
        <v>-12088.010989010989</v>
      </c>
      <c r="W3001" s="8">
        <f t="shared" si="512"/>
        <v>-0.13635041273552018</v>
      </c>
      <c r="X3001" s="22">
        <f t="shared" si="513"/>
        <v>74254.514654590792</v>
      </c>
      <c r="Y3001" s="22">
        <f t="shared" si="514"/>
        <v>64129.880933961605</v>
      </c>
      <c r="Z3001" s="22">
        <f t="shared" si="516"/>
        <v>5835819.1649905061</v>
      </c>
      <c r="AA3001" s="10">
        <v>13028</v>
      </c>
      <c r="AB3001" s="6">
        <v>1993</v>
      </c>
      <c r="AC3001" s="6">
        <f t="shared" si="515"/>
        <v>23</v>
      </c>
      <c r="AD3001" s="6" t="s">
        <v>1915</v>
      </c>
    </row>
    <row r="3002" spans="1:30" x14ac:dyDescent="0.2">
      <c r="A3002">
        <v>2</v>
      </c>
      <c r="B3002" s="6" t="s">
        <v>1807</v>
      </c>
      <c r="C3002" s="6" t="s">
        <v>22</v>
      </c>
      <c r="D3002" s="6" t="s">
        <v>23</v>
      </c>
      <c r="E3002" s="6" t="s">
        <v>2767</v>
      </c>
      <c r="F3002" s="6" t="s">
        <v>2773</v>
      </c>
      <c r="G3002" s="6">
        <v>79</v>
      </c>
      <c r="H3002" s="6">
        <v>90</v>
      </c>
      <c r="I3002" s="7">
        <v>42367</v>
      </c>
      <c r="J3002" s="7">
        <v>42381</v>
      </c>
      <c r="K3002" s="7" t="s">
        <v>2533</v>
      </c>
      <c r="L3002" s="17">
        <f t="shared" si="506"/>
        <v>238.19</v>
      </c>
      <c r="M3002" s="20">
        <f t="shared" si="507"/>
        <v>1</v>
      </c>
      <c r="N3002" s="6">
        <v>14</v>
      </c>
      <c r="O3002" s="6">
        <v>3400000</v>
      </c>
      <c r="P3002" s="6">
        <v>3650000</v>
      </c>
      <c r="Q3002" s="6">
        <f t="shared" si="508"/>
        <v>250000</v>
      </c>
      <c r="R3002" s="8">
        <f t="shared" si="509"/>
        <v>7.3529411764705885E-2</v>
      </c>
      <c r="S3002" s="6">
        <v>574</v>
      </c>
      <c r="T3002" s="9">
        <f t="shared" si="510"/>
        <v>43045.240506329115</v>
      </c>
      <c r="U3002" s="6">
        <v>46210</v>
      </c>
      <c r="V3002" s="9">
        <f t="shared" si="511"/>
        <v>3164.7594936708847</v>
      </c>
      <c r="W3002" s="8">
        <f t="shared" si="512"/>
        <v>7.3521705453255801E-2</v>
      </c>
      <c r="X3002" s="22">
        <f t="shared" si="513"/>
        <v>43045.240506329115</v>
      </c>
      <c r="Y3002" s="22">
        <f t="shared" si="514"/>
        <v>46210</v>
      </c>
      <c r="Z3002" s="22">
        <f t="shared" si="516"/>
        <v>3650590</v>
      </c>
      <c r="AA3002" s="10">
        <v>2817</v>
      </c>
      <c r="AB3002" s="6">
        <v>2004</v>
      </c>
      <c r="AC3002" s="6">
        <f t="shared" si="515"/>
        <v>12</v>
      </c>
      <c r="AD3002" s="6" t="s">
        <v>37</v>
      </c>
    </row>
    <row r="3003" spans="1:30" x14ac:dyDescent="0.2">
      <c r="A3003">
        <v>14</v>
      </c>
      <c r="B3003" s="6" t="s">
        <v>2090</v>
      </c>
      <c r="C3003" s="6" t="s">
        <v>22</v>
      </c>
      <c r="D3003" s="6" t="s">
        <v>23</v>
      </c>
      <c r="E3003" s="6" t="s">
        <v>2767</v>
      </c>
      <c r="F3003" s="6" t="s">
        <v>2773</v>
      </c>
      <c r="G3003" s="6">
        <v>93</v>
      </c>
      <c r="H3003" s="6">
        <v>105</v>
      </c>
      <c r="I3003" s="7">
        <v>42452</v>
      </c>
      <c r="J3003" s="7">
        <v>42466</v>
      </c>
      <c r="K3003" s="7" t="s">
        <v>2536</v>
      </c>
      <c r="L3003" s="17">
        <f t="shared" si="506"/>
        <v>250.79</v>
      </c>
      <c r="M3003" s="20">
        <f t="shared" si="507"/>
        <v>0.9497587623110969</v>
      </c>
      <c r="N3003" s="6">
        <v>14</v>
      </c>
      <c r="O3003" s="6">
        <v>4500000</v>
      </c>
      <c r="P3003" s="6">
        <v>4525000</v>
      </c>
      <c r="Q3003" s="6">
        <f t="shared" si="508"/>
        <v>25000</v>
      </c>
      <c r="R3003" s="8">
        <f t="shared" si="509"/>
        <v>5.5555555555555558E-3</v>
      </c>
      <c r="S3003" s="6"/>
      <c r="T3003" s="9">
        <f t="shared" si="510"/>
        <v>48387.096774193546</v>
      </c>
      <c r="U3003" s="6">
        <v>48656</v>
      </c>
      <c r="V3003" s="9">
        <f t="shared" si="511"/>
        <v>268.90322580645443</v>
      </c>
      <c r="W3003" s="8">
        <f t="shared" si="512"/>
        <v>5.5573333333333915E-3</v>
      </c>
      <c r="X3003" s="22">
        <f t="shared" si="513"/>
        <v>45956.069144085333</v>
      </c>
      <c r="Y3003" s="22">
        <f t="shared" si="514"/>
        <v>46211.462339008729</v>
      </c>
      <c r="Z3003" s="22">
        <f t="shared" si="516"/>
        <v>4297665.9975278117</v>
      </c>
      <c r="AA3003" s="10">
        <v>9907</v>
      </c>
      <c r="AB3003" s="6">
        <v>1985</v>
      </c>
      <c r="AC3003" s="6">
        <f t="shared" si="515"/>
        <v>31</v>
      </c>
      <c r="AD3003" s="6" t="s">
        <v>96</v>
      </c>
    </row>
    <row r="3004" spans="1:30" x14ac:dyDescent="0.2">
      <c r="A3004">
        <v>19</v>
      </c>
      <c r="B3004" s="6" t="s">
        <v>1005</v>
      </c>
      <c r="C3004" s="6" t="s">
        <v>22</v>
      </c>
      <c r="D3004" s="6" t="s">
        <v>23</v>
      </c>
      <c r="E3004" s="6" t="s">
        <v>2767</v>
      </c>
      <c r="F3004" s="6" t="s">
        <v>2773</v>
      </c>
      <c r="G3004" s="6">
        <v>56</v>
      </c>
      <c r="H3004" s="6"/>
      <c r="I3004" s="7">
        <v>42488</v>
      </c>
      <c r="J3004" s="7">
        <v>42502</v>
      </c>
      <c r="K3004" s="7" t="s">
        <v>2537</v>
      </c>
      <c r="L3004" s="17">
        <f t="shared" si="506"/>
        <v>256.52</v>
      </c>
      <c r="M3004" s="20">
        <f t="shared" si="507"/>
        <v>0.92854358334632781</v>
      </c>
      <c r="N3004" s="6">
        <v>14</v>
      </c>
      <c r="O3004" s="6">
        <v>3450000</v>
      </c>
      <c r="P3004" s="6">
        <v>2920000</v>
      </c>
      <c r="Q3004" s="6">
        <f t="shared" si="508"/>
        <v>-530000</v>
      </c>
      <c r="R3004" s="8">
        <f t="shared" si="509"/>
        <v>-0.15362318840579711</v>
      </c>
      <c r="S3004" s="6"/>
      <c r="T3004" s="9">
        <f t="shared" si="510"/>
        <v>61607.142857142855</v>
      </c>
      <c r="U3004" s="6">
        <v>52143</v>
      </c>
      <c r="V3004" s="9">
        <f t="shared" si="511"/>
        <v>-9464.1428571428551</v>
      </c>
      <c r="W3004" s="8">
        <f t="shared" si="512"/>
        <v>-0.15362086956521737</v>
      </c>
      <c r="X3004" s="22">
        <f t="shared" si="513"/>
        <v>57204.917188300547</v>
      </c>
      <c r="Y3004" s="22">
        <f t="shared" si="514"/>
        <v>48417.048066427567</v>
      </c>
      <c r="Z3004" s="22">
        <f t="shared" si="516"/>
        <v>2711354.6917199437</v>
      </c>
      <c r="AA3004" s="6"/>
      <c r="AB3004" s="6">
        <v>2016</v>
      </c>
      <c r="AC3004" s="6">
        <f t="shared" si="515"/>
        <v>0</v>
      </c>
      <c r="AD3004" s="6" t="s">
        <v>37</v>
      </c>
    </row>
    <row r="3005" spans="1:30" x14ac:dyDescent="0.2">
      <c r="A3005">
        <v>24</v>
      </c>
      <c r="B3005" s="6" t="s">
        <v>1411</v>
      </c>
      <c r="C3005" s="6" t="s">
        <v>22</v>
      </c>
      <c r="D3005" s="6" t="s">
        <v>23</v>
      </c>
      <c r="E3005" s="6" t="s">
        <v>2767</v>
      </c>
      <c r="F3005" s="6" t="s">
        <v>2773</v>
      </c>
      <c r="G3005" s="6">
        <v>67</v>
      </c>
      <c r="H3005" s="6">
        <v>74</v>
      </c>
      <c r="I3005" s="7">
        <v>42521</v>
      </c>
      <c r="J3005" s="7">
        <v>42535</v>
      </c>
      <c r="K3005" s="7" t="s">
        <v>2538</v>
      </c>
      <c r="L3005" s="17">
        <f t="shared" si="506"/>
        <v>259.83</v>
      </c>
      <c r="M3005" s="20">
        <f t="shared" si="507"/>
        <v>0.91671477504522192</v>
      </c>
      <c r="N3005" s="6">
        <v>14</v>
      </c>
      <c r="O3005" s="6">
        <v>2290000</v>
      </c>
      <c r="P3005" s="6">
        <v>2725000</v>
      </c>
      <c r="Q3005" s="6">
        <f t="shared" si="508"/>
        <v>435000</v>
      </c>
      <c r="R3005" s="8">
        <f t="shared" si="509"/>
        <v>0.18995633187772926</v>
      </c>
      <c r="S3005" s="6">
        <v>6253</v>
      </c>
      <c r="T3005" s="9">
        <f t="shared" si="510"/>
        <v>34272.432835820895</v>
      </c>
      <c r="U3005" s="6">
        <v>40765</v>
      </c>
      <c r="V3005" s="9">
        <f t="shared" si="511"/>
        <v>6492.567164179105</v>
      </c>
      <c r="W3005" s="8">
        <f t="shared" si="512"/>
        <v>0.18943992669797277</v>
      </c>
      <c r="X3005" s="22">
        <f t="shared" si="513"/>
        <v>31418.045557342029</v>
      </c>
      <c r="Y3005" s="22">
        <f t="shared" si="514"/>
        <v>37369.877804718475</v>
      </c>
      <c r="Z3005" s="22">
        <f t="shared" si="516"/>
        <v>2503781.8129161377</v>
      </c>
      <c r="AA3005" s="10">
        <v>20200</v>
      </c>
      <c r="AB3005" s="6">
        <v>1962</v>
      </c>
      <c r="AC3005" s="6">
        <f t="shared" si="515"/>
        <v>54</v>
      </c>
      <c r="AD3005" s="6" t="s">
        <v>116</v>
      </c>
    </row>
    <row r="3006" spans="1:30" x14ac:dyDescent="0.2">
      <c r="A3006">
        <v>26</v>
      </c>
      <c r="B3006" s="6" t="s">
        <v>1476</v>
      </c>
      <c r="C3006" s="6" t="s">
        <v>22</v>
      </c>
      <c r="D3006" s="6" t="s">
        <v>23</v>
      </c>
      <c r="E3006" s="6" t="s">
        <v>2767</v>
      </c>
      <c r="F3006" s="6" t="s">
        <v>2773</v>
      </c>
      <c r="G3006" s="6">
        <v>76</v>
      </c>
      <c r="H3006" s="6">
        <v>84</v>
      </c>
      <c r="I3006" s="7">
        <v>42535</v>
      </c>
      <c r="J3006" s="7">
        <v>42549</v>
      </c>
      <c r="K3006" s="7" t="s">
        <v>2538</v>
      </c>
      <c r="L3006" s="17">
        <f t="shared" si="506"/>
        <v>259.83</v>
      </c>
      <c r="M3006" s="20">
        <f t="shared" si="507"/>
        <v>0.91671477504522192</v>
      </c>
      <c r="N3006" s="6">
        <v>14</v>
      </c>
      <c r="O3006" s="6">
        <v>4300000</v>
      </c>
      <c r="P3006" s="6">
        <v>4300000</v>
      </c>
      <c r="Q3006" s="6">
        <f t="shared" si="508"/>
        <v>0</v>
      </c>
      <c r="R3006" s="8">
        <f t="shared" si="509"/>
        <v>0</v>
      </c>
      <c r="S3006" s="6"/>
      <c r="T3006" s="9">
        <f t="shared" si="510"/>
        <v>56578.947368421053</v>
      </c>
      <c r="U3006" s="6">
        <v>56579</v>
      </c>
      <c r="V3006" s="9">
        <f t="shared" si="511"/>
        <v>5.2631578946602531E-2</v>
      </c>
      <c r="W3006" s="8">
        <f t="shared" si="512"/>
        <v>9.3023255812599822E-7</v>
      </c>
      <c r="X3006" s="22">
        <f t="shared" si="513"/>
        <v>51866.75700913756</v>
      </c>
      <c r="Y3006" s="22">
        <f t="shared" si="514"/>
        <v>51866.80525728361</v>
      </c>
      <c r="Z3006" s="22">
        <f t="shared" si="516"/>
        <v>3941877.1995535544</v>
      </c>
      <c r="AA3006" s="10">
        <v>2789</v>
      </c>
      <c r="AB3006" s="6">
        <v>2006</v>
      </c>
      <c r="AC3006" s="6">
        <f t="shared" si="515"/>
        <v>10</v>
      </c>
      <c r="AD3006" s="6" t="s">
        <v>137</v>
      </c>
    </row>
    <row r="3007" spans="1:30" x14ac:dyDescent="0.2">
      <c r="A3007">
        <v>34</v>
      </c>
      <c r="B3007" s="6" t="s">
        <v>1935</v>
      </c>
      <c r="C3007" s="6" t="s">
        <v>22</v>
      </c>
      <c r="D3007" s="6" t="s">
        <v>23</v>
      </c>
      <c r="E3007" s="6" t="s">
        <v>2767</v>
      </c>
      <c r="F3007" s="6" t="s">
        <v>2773</v>
      </c>
      <c r="G3007" s="6">
        <v>83</v>
      </c>
      <c r="H3007" s="6">
        <v>90</v>
      </c>
      <c r="I3007" s="7">
        <v>42594</v>
      </c>
      <c r="J3007" s="7">
        <v>42608</v>
      </c>
      <c r="K3007" s="7" t="s">
        <v>2540</v>
      </c>
      <c r="L3007" s="17">
        <f t="shared" si="506"/>
        <v>272.20999999999998</v>
      </c>
      <c r="M3007" s="20">
        <f t="shared" si="507"/>
        <v>0.87502296021454029</v>
      </c>
      <c r="N3007" s="6">
        <v>14</v>
      </c>
      <c r="O3007" s="6">
        <v>4600000</v>
      </c>
      <c r="P3007" s="6">
        <v>4600000</v>
      </c>
      <c r="Q3007" s="6">
        <f t="shared" si="508"/>
        <v>0</v>
      </c>
      <c r="R3007" s="8">
        <f t="shared" si="509"/>
        <v>0</v>
      </c>
      <c r="S3007" s="6"/>
      <c r="T3007" s="9">
        <f t="shared" si="510"/>
        <v>55421.686746987951</v>
      </c>
      <c r="U3007" s="6">
        <v>55422</v>
      </c>
      <c r="V3007" s="9">
        <f t="shared" si="511"/>
        <v>0.31325301204924472</v>
      </c>
      <c r="W3007" s="8">
        <f t="shared" si="512"/>
        <v>5.6521739130624589E-6</v>
      </c>
      <c r="X3007" s="22">
        <f t="shared" si="513"/>
        <v>48495.248397432355</v>
      </c>
      <c r="Y3007" s="22">
        <f t="shared" si="514"/>
        <v>48495.522501010251</v>
      </c>
      <c r="Z3007" s="22">
        <f t="shared" si="516"/>
        <v>4025128.3675838509</v>
      </c>
      <c r="AA3007" s="10">
        <v>16700</v>
      </c>
      <c r="AB3007" s="6">
        <v>1995</v>
      </c>
      <c r="AC3007" s="6">
        <f t="shared" si="515"/>
        <v>21</v>
      </c>
      <c r="AD3007" s="6" t="s">
        <v>1295</v>
      </c>
    </row>
    <row r="3008" spans="1:30" x14ac:dyDescent="0.2">
      <c r="A3008">
        <v>36</v>
      </c>
      <c r="B3008" s="6" t="s">
        <v>255</v>
      </c>
      <c r="C3008" s="6" t="s">
        <v>22</v>
      </c>
      <c r="D3008" s="6" t="s">
        <v>23</v>
      </c>
      <c r="E3008" s="6" t="s">
        <v>2767</v>
      </c>
      <c r="F3008" s="6" t="s">
        <v>2773</v>
      </c>
      <c r="G3008" s="6">
        <v>42</v>
      </c>
      <c r="H3008" s="6">
        <v>48</v>
      </c>
      <c r="I3008" s="7">
        <v>42604</v>
      </c>
      <c r="J3008" s="7">
        <v>42618</v>
      </c>
      <c r="K3008" s="7" t="s">
        <v>2541</v>
      </c>
      <c r="L3008" s="17">
        <f t="shared" si="506"/>
        <v>275.91000000000003</v>
      </c>
      <c r="M3008" s="20">
        <f t="shared" si="507"/>
        <v>0.86328875357906554</v>
      </c>
      <c r="N3008" s="6">
        <v>14</v>
      </c>
      <c r="O3008" s="6">
        <v>2380000</v>
      </c>
      <c r="P3008" s="6">
        <v>2200000</v>
      </c>
      <c r="Q3008" s="6">
        <f t="shared" si="508"/>
        <v>-180000</v>
      </c>
      <c r="R3008" s="8">
        <f t="shared" si="509"/>
        <v>-7.5630252100840331E-2</v>
      </c>
      <c r="S3008" s="6"/>
      <c r="T3008" s="9">
        <f t="shared" si="510"/>
        <v>56666.666666666664</v>
      </c>
      <c r="U3008" s="6">
        <v>52381</v>
      </c>
      <c r="V3008" s="9">
        <f t="shared" si="511"/>
        <v>-4285.6666666666642</v>
      </c>
      <c r="W3008" s="8">
        <f t="shared" si="512"/>
        <v>-7.5629411764705848E-2</v>
      </c>
      <c r="X3008" s="22">
        <f t="shared" si="513"/>
        <v>48919.696036147048</v>
      </c>
      <c r="Y3008" s="22">
        <f t="shared" si="514"/>
        <v>45219.928201225033</v>
      </c>
      <c r="Z3008" s="22">
        <f t="shared" si="516"/>
        <v>1899236.9844514513</v>
      </c>
      <c r="AA3008" s="10">
        <v>4225</v>
      </c>
      <c r="AB3008" s="6">
        <v>1969</v>
      </c>
      <c r="AC3008" s="6">
        <f t="shared" si="515"/>
        <v>47</v>
      </c>
      <c r="AD3008" s="6" t="s">
        <v>461</v>
      </c>
    </row>
    <row r="3009" spans="1:30" x14ac:dyDescent="0.2">
      <c r="A3009">
        <v>50</v>
      </c>
      <c r="B3009" s="6" t="s">
        <v>390</v>
      </c>
      <c r="C3009" s="6" t="s">
        <v>22</v>
      </c>
      <c r="D3009" s="6" t="s">
        <v>23</v>
      </c>
      <c r="E3009" s="6" t="s">
        <v>2767</v>
      </c>
      <c r="F3009" s="6" t="s">
        <v>2773</v>
      </c>
      <c r="G3009" s="6">
        <v>39</v>
      </c>
      <c r="H3009" s="6">
        <v>42</v>
      </c>
      <c r="I3009" s="7">
        <v>42706</v>
      </c>
      <c r="J3009" s="7">
        <v>42720</v>
      </c>
      <c r="K3009" s="7" t="s">
        <v>2544</v>
      </c>
      <c r="L3009" s="17">
        <f t="shared" si="506"/>
        <v>287.33999999999997</v>
      </c>
      <c r="M3009" s="20">
        <f t="shared" si="507"/>
        <v>0.82894828426254619</v>
      </c>
      <c r="N3009" s="6">
        <v>14</v>
      </c>
      <c r="O3009" s="6">
        <v>2500000</v>
      </c>
      <c r="P3009" s="6">
        <v>3000000</v>
      </c>
      <c r="Q3009" s="6">
        <f t="shared" si="508"/>
        <v>500000</v>
      </c>
      <c r="R3009" s="8">
        <f t="shared" si="509"/>
        <v>0.2</v>
      </c>
      <c r="S3009" s="6"/>
      <c r="T3009" s="9">
        <f t="shared" si="510"/>
        <v>64102.564102564102</v>
      </c>
      <c r="U3009" s="6">
        <v>76923</v>
      </c>
      <c r="V3009" s="9">
        <f t="shared" si="511"/>
        <v>12820.435897435898</v>
      </c>
      <c r="W3009" s="8">
        <f t="shared" si="512"/>
        <v>0.1999988</v>
      </c>
      <c r="X3009" s="22">
        <f t="shared" si="513"/>
        <v>53137.710529650394</v>
      </c>
      <c r="Y3009" s="22">
        <f t="shared" si="514"/>
        <v>63765.188870327838</v>
      </c>
      <c r="Z3009" s="22">
        <f t="shared" si="516"/>
        <v>2486842.3659427855</v>
      </c>
      <c r="AA3009" s="10">
        <v>2602</v>
      </c>
      <c r="AB3009" s="6">
        <v>2016</v>
      </c>
      <c r="AC3009" s="6">
        <f t="shared" si="515"/>
        <v>0</v>
      </c>
      <c r="AD3009" s="6" t="s">
        <v>37</v>
      </c>
    </row>
    <row r="3010" spans="1:30" x14ac:dyDescent="0.2">
      <c r="A3010">
        <v>1</v>
      </c>
      <c r="B3010" s="6" t="s">
        <v>1733</v>
      </c>
      <c r="C3010" s="6" t="s">
        <v>22</v>
      </c>
      <c r="D3010" s="6" t="s">
        <v>23</v>
      </c>
      <c r="E3010" s="6" t="s">
        <v>2767</v>
      </c>
      <c r="F3010" s="6" t="s">
        <v>2773</v>
      </c>
      <c r="G3010" s="6">
        <v>77</v>
      </c>
      <c r="H3010" s="6">
        <v>91</v>
      </c>
      <c r="I3010" s="7">
        <v>42361</v>
      </c>
      <c r="J3010" s="7">
        <v>42376</v>
      </c>
      <c r="K3010" s="7" t="s">
        <v>2533</v>
      </c>
      <c r="L3010" s="17">
        <f t="shared" ref="L3010:L3073" si="517">IF(K3010="Januar",238.19,IF(K3010="Februar",240.59,IF(K3010="Mars",245.99,IF(K3010="April",250.79,IF(K3010="Mai",256.52,IF(K3010="Juni",259.83,IF(K3010="Juli",265.66,IF(K3010="August",272.21,IF(K3010="September",275.91,IF(K3010="Oktober",281.13,IF(K3010="November",284.38,IF(K3010="Desember",287.34,0))))))))))))</f>
        <v>238.19</v>
      </c>
      <c r="M3010" s="20">
        <f t="shared" ref="M3010:M3073" si="518">$L$2/L3010</f>
        <v>1</v>
      </c>
      <c r="N3010" s="6">
        <v>15</v>
      </c>
      <c r="O3010" s="6">
        <v>2650000</v>
      </c>
      <c r="P3010" s="6">
        <v>2625000</v>
      </c>
      <c r="Q3010" s="6">
        <f t="shared" ref="Q3010:Q3073" si="519">P3010-O3010</f>
        <v>-25000</v>
      </c>
      <c r="R3010" s="8">
        <f t="shared" ref="R3010:R3073" si="520">Q3010/O3010</f>
        <v>-9.433962264150943E-3</v>
      </c>
      <c r="S3010" s="6">
        <v>17481</v>
      </c>
      <c r="T3010" s="9">
        <f t="shared" ref="T3010:T3073" si="521">(O3010+S3010)/G3010</f>
        <v>34642.610389610389</v>
      </c>
      <c r="U3010" s="6">
        <v>34318</v>
      </c>
      <c r="V3010" s="9">
        <f t="shared" ref="V3010:V3073" si="522">U3010-T3010</f>
        <v>-324.61038961038867</v>
      </c>
      <c r="W3010" s="8">
        <f t="shared" ref="W3010:W3073" si="523">V3010/T3010</f>
        <v>-9.3702635557666308E-3</v>
      </c>
      <c r="X3010" s="22">
        <f t="shared" ref="X3010:X3073" si="524">T3010*M3010</f>
        <v>34642.610389610389</v>
      </c>
      <c r="Y3010" s="22">
        <f t="shared" ref="Y3010:Y3073" si="525">U3010*M3010</f>
        <v>34318</v>
      </c>
      <c r="Z3010" s="22">
        <f t="shared" si="516"/>
        <v>2642486</v>
      </c>
      <c r="AA3010" s="10">
        <v>6055</v>
      </c>
      <c r="AB3010" s="6">
        <v>2005</v>
      </c>
      <c r="AC3010" s="6">
        <f t="shared" ref="AC3010:AC3073" si="526">2016-AB3010</f>
        <v>11</v>
      </c>
      <c r="AD3010" s="6" t="s">
        <v>37</v>
      </c>
    </row>
    <row r="3011" spans="1:30" x14ac:dyDescent="0.2">
      <c r="A3011">
        <v>25</v>
      </c>
      <c r="B3011" s="6" t="s">
        <v>680</v>
      </c>
      <c r="C3011" s="6" t="s">
        <v>22</v>
      </c>
      <c r="D3011" s="6" t="s">
        <v>23</v>
      </c>
      <c r="E3011" s="6" t="s">
        <v>2767</v>
      </c>
      <c r="F3011" s="6" t="s">
        <v>2773</v>
      </c>
      <c r="G3011" s="6">
        <v>107</v>
      </c>
      <c r="H3011" s="6">
        <v>120</v>
      </c>
      <c r="I3011" s="7">
        <v>42527</v>
      </c>
      <c r="J3011" s="7">
        <v>42542</v>
      </c>
      <c r="K3011" s="7" t="s">
        <v>2538</v>
      </c>
      <c r="L3011" s="17">
        <f t="shared" si="517"/>
        <v>259.83</v>
      </c>
      <c r="M3011" s="20">
        <f t="shared" si="518"/>
        <v>0.91671477504522192</v>
      </c>
      <c r="N3011" s="6">
        <v>15</v>
      </c>
      <c r="O3011" s="6">
        <v>2790000</v>
      </c>
      <c r="P3011" s="6">
        <v>2900000</v>
      </c>
      <c r="Q3011" s="6">
        <f t="shared" si="519"/>
        <v>110000</v>
      </c>
      <c r="R3011" s="8">
        <f t="shared" si="520"/>
        <v>3.9426523297491037E-2</v>
      </c>
      <c r="S3011" s="6">
        <v>68367</v>
      </c>
      <c r="T3011" s="9">
        <f t="shared" si="521"/>
        <v>26713.710280373831</v>
      </c>
      <c r="U3011" s="6">
        <v>27742</v>
      </c>
      <c r="V3011" s="9">
        <f t="shared" si="522"/>
        <v>1028.2897196261692</v>
      </c>
      <c r="W3011" s="8">
        <f t="shared" si="523"/>
        <v>3.8492957692276786E-2</v>
      </c>
      <c r="X3011" s="22">
        <f t="shared" si="524"/>
        <v>24488.852910296129</v>
      </c>
      <c r="Y3011" s="22">
        <f t="shared" si="525"/>
        <v>25431.501289304546</v>
      </c>
      <c r="Z3011" s="22">
        <f t="shared" ref="Z3011:Z3074" si="527">Y3011*G3011</f>
        <v>2721170.6379555864</v>
      </c>
      <c r="AA3011" s="10">
        <v>20213</v>
      </c>
      <c r="AB3011" s="6">
        <v>1978</v>
      </c>
      <c r="AC3011" s="6">
        <f t="shared" si="526"/>
        <v>38</v>
      </c>
      <c r="AD3011" s="6" t="s">
        <v>37</v>
      </c>
    </row>
    <row r="3012" spans="1:30" x14ac:dyDescent="0.2">
      <c r="A3012">
        <v>35</v>
      </c>
      <c r="B3012" s="6" t="s">
        <v>843</v>
      </c>
      <c r="C3012" s="6" t="s">
        <v>22</v>
      </c>
      <c r="D3012" s="6" t="s">
        <v>23</v>
      </c>
      <c r="E3012" s="6" t="s">
        <v>2767</v>
      </c>
      <c r="F3012" s="6" t="s">
        <v>2773</v>
      </c>
      <c r="G3012" s="6">
        <v>52</v>
      </c>
      <c r="H3012" s="6">
        <v>57</v>
      </c>
      <c r="I3012" s="7">
        <v>42597</v>
      </c>
      <c r="J3012" s="7">
        <v>42612</v>
      </c>
      <c r="K3012" s="7" t="s">
        <v>2540</v>
      </c>
      <c r="L3012" s="17">
        <f t="shared" si="517"/>
        <v>272.20999999999998</v>
      </c>
      <c r="M3012" s="20">
        <f t="shared" si="518"/>
        <v>0.87502296021454029</v>
      </c>
      <c r="N3012" s="6">
        <v>15</v>
      </c>
      <c r="O3012" s="6">
        <v>2850000</v>
      </c>
      <c r="P3012" s="6">
        <v>3020000</v>
      </c>
      <c r="Q3012" s="6">
        <f t="shared" si="519"/>
        <v>170000</v>
      </c>
      <c r="R3012" s="8">
        <f t="shared" si="520"/>
        <v>5.9649122807017542E-2</v>
      </c>
      <c r="S3012" s="6">
        <v>14415</v>
      </c>
      <c r="T3012" s="9">
        <f t="shared" si="521"/>
        <v>55084.903846153844</v>
      </c>
      <c r="U3012" s="6">
        <v>58354</v>
      </c>
      <c r="V3012" s="9">
        <f t="shared" si="522"/>
        <v>3269.0961538461561</v>
      </c>
      <c r="W3012" s="8">
        <f t="shared" si="523"/>
        <v>5.9346498325137984E-2</v>
      </c>
      <c r="X3012" s="22">
        <f t="shared" si="524"/>
        <v>48200.555626594854</v>
      </c>
      <c r="Y3012" s="22">
        <f t="shared" si="525"/>
        <v>51061.089820359281</v>
      </c>
      <c r="Z3012" s="22">
        <f t="shared" si="527"/>
        <v>2655176.6706586825</v>
      </c>
      <c r="AA3012" s="10">
        <v>22810</v>
      </c>
      <c r="AB3012" s="6">
        <v>1964</v>
      </c>
      <c r="AC3012" s="6">
        <f t="shared" si="526"/>
        <v>52</v>
      </c>
      <c r="AD3012" s="6" t="s">
        <v>436</v>
      </c>
    </row>
    <row r="3013" spans="1:30" x14ac:dyDescent="0.2">
      <c r="A3013">
        <v>35</v>
      </c>
      <c r="B3013" s="6" t="s">
        <v>1937</v>
      </c>
      <c r="C3013" s="6" t="s">
        <v>22</v>
      </c>
      <c r="D3013" s="6" t="s">
        <v>23</v>
      </c>
      <c r="E3013" s="6" t="s">
        <v>2767</v>
      </c>
      <c r="F3013" s="6" t="s">
        <v>2773</v>
      </c>
      <c r="G3013" s="6">
        <v>83</v>
      </c>
      <c r="H3013" s="6">
        <v>96</v>
      </c>
      <c r="I3013" s="7">
        <v>42598</v>
      </c>
      <c r="J3013" s="7">
        <v>42613</v>
      </c>
      <c r="K3013" s="7" t="s">
        <v>2540</v>
      </c>
      <c r="L3013" s="17">
        <f t="shared" si="517"/>
        <v>272.20999999999998</v>
      </c>
      <c r="M3013" s="20">
        <f t="shared" si="518"/>
        <v>0.87502296021454029</v>
      </c>
      <c r="N3013" s="6">
        <v>15</v>
      </c>
      <c r="O3013" s="6">
        <v>3100000</v>
      </c>
      <c r="P3013" s="6">
        <v>3202000</v>
      </c>
      <c r="Q3013" s="6">
        <f t="shared" si="519"/>
        <v>102000</v>
      </c>
      <c r="R3013" s="8">
        <f t="shared" si="520"/>
        <v>3.2903225806451615E-2</v>
      </c>
      <c r="S3013" s="6">
        <v>143523</v>
      </c>
      <c r="T3013" s="9">
        <f t="shared" si="521"/>
        <v>39078.590361445786</v>
      </c>
      <c r="U3013" s="6">
        <v>40308</v>
      </c>
      <c r="V3013" s="9">
        <f t="shared" si="522"/>
        <v>1229.4096385542143</v>
      </c>
      <c r="W3013" s="8">
        <f t="shared" si="523"/>
        <v>3.1459927985711768E-2</v>
      </c>
      <c r="X3013" s="22">
        <f t="shared" si="524"/>
        <v>34194.663819083697</v>
      </c>
      <c r="Y3013" s="22">
        <f t="shared" si="525"/>
        <v>35270.425480327693</v>
      </c>
      <c r="Z3013" s="22">
        <f t="shared" si="527"/>
        <v>2927445.3148671985</v>
      </c>
      <c r="AA3013" s="10">
        <v>24472</v>
      </c>
      <c r="AB3013" s="6">
        <v>1974</v>
      </c>
      <c r="AC3013" s="6">
        <f t="shared" si="526"/>
        <v>42</v>
      </c>
      <c r="AD3013" s="6" t="s">
        <v>137</v>
      </c>
    </row>
    <row r="3014" spans="1:30" x14ac:dyDescent="0.2">
      <c r="A3014">
        <v>35</v>
      </c>
      <c r="B3014" s="6" t="s">
        <v>1879</v>
      </c>
      <c r="C3014" s="6" t="s">
        <v>22</v>
      </c>
      <c r="D3014" s="6" t="s">
        <v>23</v>
      </c>
      <c r="E3014" s="6" t="s">
        <v>2767</v>
      </c>
      <c r="F3014" s="6" t="s">
        <v>2773</v>
      </c>
      <c r="G3014" s="6">
        <v>81</v>
      </c>
      <c r="H3014" s="6">
        <v>89</v>
      </c>
      <c r="I3014" s="7">
        <v>42599</v>
      </c>
      <c r="J3014" s="7">
        <v>42614</v>
      </c>
      <c r="K3014" s="7" t="s">
        <v>2541</v>
      </c>
      <c r="L3014" s="17">
        <f t="shared" si="517"/>
        <v>275.91000000000003</v>
      </c>
      <c r="M3014" s="20">
        <f t="shared" si="518"/>
        <v>0.86328875357906554</v>
      </c>
      <c r="N3014" s="6">
        <v>15</v>
      </c>
      <c r="O3014" s="6">
        <v>3250000</v>
      </c>
      <c r="P3014" s="6">
        <v>3500000</v>
      </c>
      <c r="Q3014" s="6">
        <f t="shared" si="519"/>
        <v>250000</v>
      </c>
      <c r="R3014" s="8">
        <f t="shared" si="520"/>
        <v>7.6923076923076927E-2</v>
      </c>
      <c r="S3014" s="6"/>
      <c r="T3014" s="9">
        <f t="shared" si="521"/>
        <v>40123.456790123455</v>
      </c>
      <c r="U3014" s="6">
        <v>43210</v>
      </c>
      <c r="V3014" s="9">
        <f t="shared" si="522"/>
        <v>3086.543209876545</v>
      </c>
      <c r="W3014" s="8">
        <f t="shared" si="523"/>
        <v>7.6926153846153894E-2</v>
      </c>
      <c r="X3014" s="22">
        <f t="shared" si="524"/>
        <v>34638.129001629168</v>
      </c>
      <c r="Y3014" s="22">
        <f t="shared" si="525"/>
        <v>37302.707042151422</v>
      </c>
      <c r="Z3014" s="22">
        <f t="shared" si="527"/>
        <v>3021519.2704142653</v>
      </c>
      <c r="AA3014" s="10">
        <v>4606</v>
      </c>
      <c r="AB3014" s="6">
        <v>2007</v>
      </c>
      <c r="AC3014" s="6">
        <f t="shared" si="526"/>
        <v>9</v>
      </c>
      <c r="AD3014" s="6" t="s">
        <v>719</v>
      </c>
    </row>
    <row r="3015" spans="1:30" x14ac:dyDescent="0.2">
      <c r="A3015">
        <v>39</v>
      </c>
      <c r="B3015" s="6" t="s">
        <v>1976</v>
      </c>
      <c r="C3015" s="6" t="s">
        <v>22</v>
      </c>
      <c r="D3015" s="6" t="s">
        <v>23</v>
      </c>
      <c r="E3015" s="6" t="s">
        <v>2767</v>
      </c>
      <c r="F3015" s="6" t="s">
        <v>2773</v>
      </c>
      <c r="G3015" s="6">
        <v>85</v>
      </c>
      <c r="H3015" s="6">
        <v>94</v>
      </c>
      <c r="I3015" s="7">
        <v>42628</v>
      </c>
      <c r="J3015" s="7">
        <v>42643</v>
      </c>
      <c r="K3015" s="7" t="s">
        <v>2541</v>
      </c>
      <c r="L3015" s="17">
        <f t="shared" si="517"/>
        <v>275.91000000000003</v>
      </c>
      <c r="M3015" s="20">
        <f t="shared" si="518"/>
        <v>0.86328875357906554</v>
      </c>
      <c r="N3015" s="6">
        <v>15</v>
      </c>
      <c r="O3015" s="6">
        <v>3690000</v>
      </c>
      <c r="P3015" s="6">
        <v>3850000</v>
      </c>
      <c r="Q3015" s="6">
        <f t="shared" si="519"/>
        <v>160000</v>
      </c>
      <c r="R3015" s="8">
        <f t="shared" si="520"/>
        <v>4.3360433604336043E-2</v>
      </c>
      <c r="S3015" s="6"/>
      <c r="T3015" s="9">
        <f t="shared" si="521"/>
        <v>43411.76470588235</v>
      </c>
      <c r="U3015" s="6">
        <v>45294</v>
      </c>
      <c r="V3015" s="9">
        <f t="shared" si="522"/>
        <v>1882.2352941176505</v>
      </c>
      <c r="W3015" s="8">
        <f t="shared" si="523"/>
        <v>4.3357723577235857E-2</v>
      </c>
      <c r="X3015" s="22">
        <f t="shared" si="524"/>
        <v>37476.888243608839</v>
      </c>
      <c r="Y3015" s="22">
        <f t="shared" si="525"/>
        <v>39101.800804610197</v>
      </c>
      <c r="Z3015" s="22">
        <f t="shared" si="527"/>
        <v>3323653.0683918665</v>
      </c>
      <c r="AA3015" s="10">
        <v>3421</v>
      </c>
      <c r="AB3015" s="6">
        <v>2006</v>
      </c>
      <c r="AC3015" s="6">
        <f t="shared" si="526"/>
        <v>10</v>
      </c>
      <c r="AD3015" s="6" t="s">
        <v>46</v>
      </c>
    </row>
    <row r="3016" spans="1:30" x14ac:dyDescent="0.2">
      <c r="A3016">
        <v>9</v>
      </c>
      <c r="B3016" s="6" t="s">
        <v>2167</v>
      </c>
      <c r="C3016" s="6" t="s">
        <v>22</v>
      </c>
      <c r="D3016" s="6" t="s">
        <v>23</v>
      </c>
      <c r="E3016" s="6" t="s">
        <v>2767</v>
      </c>
      <c r="F3016" s="6" t="s">
        <v>2773</v>
      </c>
      <c r="G3016" s="6">
        <v>99</v>
      </c>
      <c r="H3016" s="6">
        <v>109</v>
      </c>
      <c r="I3016" s="7">
        <v>42413</v>
      </c>
      <c r="J3016" s="7">
        <v>42429</v>
      </c>
      <c r="K3016" s="7" t="s">
        <v>2534</v>
      </c>
      <c r="L3016" s="17">
        <f t="shared" si="517"/>
        <v>240.59</v>
      </c>
      <c r="M3016" s="20">
        <f t="shared" si="518"/>
        <v>0.99002452304750821</v>
      </c>
      <c r="N3016" s="6">
        <v>16</v>
      </c>
      <c r="O3016" s="6">
        <v>3100000</v>
      </c>
      <c r="P3016" s="6">
        <v>3225000</v>
      </c>
      <c r="Q3016" s="6">
        <f t="shared" si="519"/>
        <v>125000</v>
      </c>
      <c r="R3016" s="8">
        <f t="shared" si="520"/>
        <v>4.0322580645161289E-2</v>
      </c>
      <c r="S3016" s="6"/>
      <c r="T3016" s="9">
        <f t="shared" si="521"/>
        <v>31313.131313131315</v>
      </c>
      <c r="U3016" s="6">
        <v>32576</v>
      </c>
      <c r="V3016" s="9">
        <f t="shared" si="522"/>
        <v>1262.8686868686855</v>
      </c>
      <c r="W3016" s="8">
        <f t="shared" si="523"/>
        <v>4.0330322580645117E-2</v>
      </c>
      <c r="X3016" s="22">
        <f t="shared" si="524"/>
        <v>31000.767893406824</v>
      </c>
      <c r="Y3016" s="22">
        <f t="shared" si="525"/>
        <v>32251.038862795627</v>
      </c>
      <c r="Z3016" s="22">
        <f t="shared" si="527"/>
        <v>3192852.8474167669</v>
      </c>
      <c r="AA3016" s="10">
        <v>44644</v>
      </c>
      <c r="AB3016" s="6">
        <v>1983</v>
      </c>
      <c r="AC3016" s="6">
        <f t="shared" si="526"/>
        <v>33</v>
      </c>
      <c r="AD3016" s="6" t="s">
        <v>505</v>
      </c>
    </row>
    <row r="3017" spans="1:30" x14ac:dyDescent="0.2">
      <c r="A3017">
        <v>17</v>
      </c>
      <c r="B3017" s="6" t="s">
        <v>1401</v>
      </c>
      <c r="C3017" s="6" t="s">
        <v>22</v>
      </c>
      <c r="D3017" s="6" t="s">
        <v>23</v>
      </c>
      <c r="E3017" s="6" t="s">
        <v>2767</v>
      </c>
      <c r="F3017" s="6" t="s">
        <v>2773</v>
      </c>
      <c r="G3017" s="6">
        <v>67</v>
      </c>
      <c r="H3017" s="6">
        <v>77</v>
      </c>
      <c r="I3017" s="7">
        <v>42469</v>
      </c>
      <c r="J3017" s="7">
        <v>42485</v>
      </c>
      <c r="K3017" s="7" t="s">
        <v>2536</v>
      </c>
      <c r="L3017" s="17">
        <f t="shared" si="517"/>
        <v>250.79</v>
      </c>
      <c r="M3017" s="20">
        <f t="shared" si="518"/>
        <v>0.9497587623110969</v>
      </c>
      <c r="N3017" s="6">
        <v>16</v>
      </c>
      <c r="O3017" s="6">
        <v>2750000</v>
      </c>
      <c r="P3017" s="6">
        <v>3000000</v>
      </c>
      <c r="Q3017" s="6">
        <f t="shared" si="519"/>
        <v>250000</v>
      </c>
      <c r="R3017" s="8">
        <f t="shared" si="520"/>
        <v>9.0909090909090912E-2</v>
      </c>
      <c r="S3017" s="6"/>
      <c r="T3017" s="9">
        <f t="shared" si="521"/>
        <v>41044.776119402988</v>
      </c>
      <c r="U3017" s="6">
        <v>44776</v>
      </c>
      <c r="V3017" s="9">
        <f t="shared" si="522"/>
        <v>3731.2238805970119</v>
      </c>
      <c r="W3017" s="8">
        <f t="shared" si="523"/>
        <v>9.0906181818181733E-2</v>
      </c>
      <c r="X3017" s="22">
        <f t="shared" si="524"/>
        <v>38982.635766500251</v>
      </c>
      <c r="Y3017" s="22">
        <f t="shared" si="525"/>
        <v>42526.398341241678</v>
      </c>
      <c r="Z3017" s="22">
        <f t="shared" si="527"/>
        <v>2849268.6888631922</v>
      </c>
      <c r="AA3017" s="10">
        <v>11677</v>
      </c>
      <c r="AB3017" s="6">
        <v>1999</v>
      </c>
      <c r="AC3017" s="6">
        <f t="shared" si="526"/>
        <v>17</v>
      </c>
      <c r="AD3017" s="6" t="s">
        <v>173</v>
      </c>
    </row>
    <row r="3018" spans="1:30" x14ac:dyDescent="0.2">
      <c r="A3018">
        <v>18</v>
      </c>
      <c r="B3018" s="6" t="s">
        <v>1112</v>
      </c>
      <c r="C3018" s="6" t="s">
        <v>22</v>
      </c>
      <c r="D3018" s="6" t="s">
        <v>23</v>
      </c>
      <c r="E3018" s="6" t="s">
        <v>2767</v>
      </c>
      <c r="F3018" s="6" t="s">
        <v>2773</v>
      </c>
      <c r="G3018" s="6">
        <v>122</v>
      </c>
      <c r="H3018" s="6">
        <v>132</v>
      </c>
      <c r="I3018" s="7">
        <v>42476</v>
      </c>
      <c r="J3018" s="7">
        <v>42492</v>
      </c>
      <c r="K3018" s="7" t="s">
        <v>2537</v>
      </c>
      <c r="L3018" s="17">
        <f t="shared" si="517"/>
        <v>256.52</v>
      </c>
      <c r="M3018" s="20">
        <f t="shared" si="518"/>
        <v>0.92854358334632781</v>
      </c>
      <c r="N3018" s="6">
        <v>16</v>
      </c>
      <c r="O3018" s="6">
        <v>3150000</v>
      </c>
      <c r="P3018" s="6">
        <v>3390000</v>
      </c>
      <c r="Q3018" s="6">
        <f t="shared" si="519"/>
        <v>240000</v>
      </c>
      <c r="R3018" s="8">
        <f t="shared" si="520"/>
        <v>7.6190476190476197E-2</v>
      </c>
      <c r="S3018" s="6">
        <v>239330</v>
      </c>
      <c r="T3018" s="9">
        <f t="shared" si="521"/>
        <v>27781.39344262295</v>
      </c>
      <c r="U3018" s="6">
        <v>29749</v>
      </c>
      <c r="V3018" s="9">
        <f t="shared" si="522"/>
        <v>1967.6065573770502</v>
      </c>
      <c r="W3018" s="8">
        <f t="shared" si="523"/>
        <v>7.0824617254737696E-2</v>
      </c>
      <c r="X3018" s="22">
        <f t="shared" si="524"/>
        <v>25796.234617567286</v>
      </c>
      <c r="Y3018" s="22">
        <f t="shared" si="525"/>
        <v>27623.243060969908</v>
      </c>
      <c r="Z3018" s="22">
        <f t="shared" si="527"/>
        <v>3370035.6534383288</v>
      </c>
      <c r="AA3018" s="10">
        <v>3268</v>
      </c>
      <c r="AB3018" s="6">
        <v>1982</v>
      </c>
      <c r="AC3018" s="6">
        <f t="shared" si="526"/>
        <v>34</v>
      </c>
      <c r="AD3018" s="6" t="s">
        <v>37</v>
      </c>
    </row>
    <row r="3019" spans="1:30" x14ac:dyDescent="0.2">
      <c r="A3019">
        <v>18</v>
      </c>
      <c r="B3019" s="6" t="s">
        <v>1545</v>
      </c>
      <c r="C3019" s="6" t="s">
        <v>22</v>
      </c>
      <c r="D3019" s="6" t="s">
        <v>23</v>
      </c>
      <c r="E3019" s="6" t="s">
        <v>2767</v>
      </c>
      <c r="F3019" s="6" t="s">
        <v>2773</v>
      </c>
      <c r="G3019" s="6">
        <v>71</v>
      </c>
      <c r="H3019" s="6"/>
      <c r="I3019" s="7">
        <v>42479</v>
      </c>
      <c r="J3019" s="7">
        <v>42495</v>
      </c>
      <c r="K3019" s="7" t="s">
        <v>2537</v>
      </c>
      <c r="L3019" s="17">
        <f t="shared" si="517"/>
        <v>256.52</v>
      </c>
      <c r="M3019" s="20">
        <f t="shared" si="518"/>
        <v>0.92854358334632781</v>
      </c>
      <c r="N3019" s="6">
        <v>16</v>
      </c>
      <c r="O3019" s="6">
        <v>3250000</v>
      </c>
      <c r="P3019" s="6">
        <v>3150000</v>
      </c>
      <c r="Q3019" s="6">
        <f t="shared" si="519"/>
        <v>-100000</v>
      </c>
      <c r="R3019" s="8">
        <f t="shared" si="520"/>
        <v>-3.0769230769230771E-2</v>
      </c>
      <c r="S3019" s="6">
        <v>51000</v>
      </c>
      <c r="T3019" s="9">
        <f t="shared" si="521"/>
        <v>46492.957746478874</v>
      </c>
      <c r="U3019" s="6">
        <v>45085</v>
      </c>
      <c r="V3019" s="9">
        <f t="shared" si="522"/>
        <v>-1407.9577464788745</v>
      </c>
      <c r="W3019" s="8">
        <f t="shared" si="523"/>
        <v>-3.0283247500757372E-2</v>
      </c>
      <c r="X3019" s="22">
        <f t="shared" si="524"/>
        <v>43170.7375862849</v>
      </c>
      <c r="Y3019" s="22">
        <f t="shared" si="525"/>
        <v>41863.387455169192</v>
      </c>
      <c r="Z3019" s="22">
        <f t="shared" si="527"/>
        <v>2972300.5093170125</v>
      </c>
      <c r="AA3019" s="10">
        <v>8341</v>
      </c>
      <c r="AB3019" s="6">
        <v>2003</v>
      </c>
      <c r="AC3019" s="6">
        <f t="shared" si="526"/>
        <v>13</v>
      </c>
      <c r="AD3019" s="6" t="s">
        <v>37</v>
      </c>
    </row>
    <row r="3020" spans="1:30" x14ac:dyDescent="0.2">
      <c r="A3020">
        <v>36</v>
      </c>
      <c r="B3020" s="6" t="s">
        <v>1726</v>
      </c>
      <c r="C3020" s="6" t="s">
        <v>22</v>
      </c>
      <c r="D3020" s="6" t="s">
        <v>23</v>
      </c>
      <c r="E3020" s="6" t="s">
        <v>2767</v>
      </c>
      <c r="F3020" s="6" t="s">
        <v>2773</v>
      </c>
      <c r="G3020" s="6">
        <v>76</v>
      </c>
      <c r="H3020" s="6">
        <v>84</v>
      </c>
      <c r="I3020" s="7">
        <v>42602</v>
      </c>
      <c r="J3020" s="7">
        <v>42618</v>
      </c>
      <c r="K3020" s="7" t="s">
        <v>2541</v>
      </c>
      <c r="L3020" s="17">
        <f t="shared" si="517"/>
        <v>275.91000000000003</v>
      </c>
      <c r="M3020" s="20">
        <f t="shared" si="518"/>
        <v>0.86328875357906554</v>
      </c>
      <c r="N3020" s="6">
        <v>16</v>
      </c>
      <c r="O3020" s="6">
        <v>2900000</v>
      </c>
      <c r="P3020" s="6">
        <v>3200000</v>
      </c>
      <c r="Q3020" s="6">
        <f t="shared" si="519"/>
        <v>300000</v>
      </c>
      <c r="R3020" s="8">
        <f t="shared" si="520"/>
        <v>0.10344827586206896</v>
      </c>
      <c r="S3020" s="6">
        <v>25752</v>
      </c>
      <c r="T3020" s="9">
        <f t="shared" si="521"/>
        <v>38496.73684210526</v>
      </c>
      <c r="U3020" s="6">
        <v>42444</v>
      </c>
      <c r="V3020" s="9">
        <f t="shared" si="522"/>
        <v>3947.2631578947403</v>
      </c>
      <c r="W3020" s="8">
        <f t="shared" si="523"/>
        <v>0.10253500638468342</v>
      </c>
      <c r="X3020" s="22">
        <f t="shared" si="524"/>
        <v>33233.799965282342</v>
      </c>
      <c r="Y3020" s="22">
        <f t="shared" si="525"/>
        <v>36641.427856909861</v>
      </c>
      <c r="Z3020" s="22">
        <f t="shared" si="527"/>
        <v>2784748.5171251493</v>
      </c>
      <c r="AA3020" s="10">
        <v>32628</v>
      </c>
      <c r="AB3020" s="6">
        <v>1989</v>
      </c>
      <c r="AC3020" s="6">
        <f t="shared" si="526"/>
        <v>27</v>
      </c>
      <c r="AD3020" s="6" t="s">
        <v>681</v>
      </c>
    </row>
    <row r="3021" spans="1:30" x14ac:dyDescent="0.2">
      <c r="A3021">
        <v>40</v>
      </c>
      <c r="B3021" s="6" t="s">
        <v>1978</v>
      </c>
      <c r="C3021" s="6" t="s">
        <v>22</v>
      </c>
      <c r="D3021" s="6" t="s">
        <v>23</v>
      </c>
      <c r="E3021" s="6" t="s">
        <v>2767</v>
      </c>
      <c r="F3021" s="6" t="s">
        <v>2773</v>
      </c>
      <c r="G3021" s="6">
        <v>85</v>
      </c>
      <c r="H3021" s="6">
        <v>92</v>
      </c>
      <c r="I3021" s="7">
        <v>42630</v>
      </c>
      <c r="J3021" s="7">
        <v>42646</v>
      </c>
      <c r="K3021" s="7" t="s">
        <v>2542</v>
      </c>
      <c r="L3021" s="17">
        <f t="shared" si="517"/>
        <v>281.13</v>
      </c>
      <c r="M3021" s="20">
        <f t="shared" si="518"/>
        <v>0.84725927506847365</v>
      </c>
      <c r="N3021" s="6">
        <v>16</v>
      </c>
      <c r="O3021" s="6">
        <v>7200000</v>
      </c>
      <c r="P3021" s="6">
        <v>6850000</v>
      </c>
      <c r="Q3021" s="6">
        <f t="shared" si="519"/>
        <v>-350000</v>
      </c>
      <c r="R3021" s="8">
        <f t="shared" si="520"/>
        <v>-4.8611111111111112E-2</v>
      </c>
      <c r="S3021" s="6"/>
      <c r="T3021" s="9">
        <f t="shared" si="521"/>
        <v>84705.882352941175</v>
      </c>
      <c r="U3021" s="6">
        <v>80588</v>
      </c>
      <c r="V3021" s="9">
        <f t="shared" si="522"/>
        <v>-4117.8823529411748</v>
      </c>
      <c r="W3021" s="8">
        <f t="shared" si="523"/>
        <v>-4.8613888888888866E-2</v>
      </c>
      <c r="X3021" s="22">
        <f t="shared" si="524"/>
        <v>71767.84447638836</v>
      </c>
      <c r="Y3021" s="22">
        <f t="shared" si="525"/>
        <v>68278.930459218158</v>
      </c>
      <c r="Z3021" s="22">
        <f t="shared" si="527"/>
        <v>5803709.0890335431</v>
      </c>
      <c r="AA3021" s="10">
        <v>2406</v>
      </c>
      <c r="AB3021" s="6">
        <v>1972</v>
      </c>
      <c r="AC3021" s="6">
        <f t="shared" si="526"/>
        <v>44</v>
      </c>
      <c r="AD3021" s="6" t="s">
        <v>259</v>
      </c>
    </row>
    <row r="3022" spans="1:30" x14ac:dyDescent="0.2">
      <c r="A3022">
        <v>40</v>
      </c>
      <c r="B3022" s="6" t="s">
        <v>2084</v>
      </c>
      <c r="C3022" s="6" t="s">
        <v>22</v>
      </c>
      <c r="D3022" s="6" t="s">
        <v>23</v>
      </c>
      <c r="E3022" s="6" t="s">
        <v>2767</v>
      </c>
      <c r="F3022" s="6" t="s">
        <v>2773</v>
      </c>
      <c r="G3022" s="6">
        <v>92</v>
      </c>
      <c r="H3022" s="6">
        <v>101</v>
      </c>
      <c r="I3022" s="7">
        <v>42631</v>
      </c>
      <c r="J3022" s="7">
        <v>42647</v>
      </c>
      <c r="K3022" s="7" t="s">
        <v>2542</v>
      </c>
      <c r="L3022" s="17">
        <f t="shared" si="517"/>
        <v>281.13</v>
      </c>
      <c r="M3022" s="20">
        <f t="shared" si="518"/>
        <v>0.84725927506847365</v>
      </c>
      <c r="N3022" s="6">
        <v>16</v>
      </c>
      <c r="O3022" s="6">
        <v>3900000</v>
      </c>
      <c r="P3022" s="6">
        <v>4000000</v>
      </c>
      <c r="Q3022" s="6">
        <f t="shared" si="519"/>
        <v>100000</v>
      </c>
      <c r="R3022" s="8">
        <f t="shared" si="520"/>
        <v>2.564102564102564E-2</v>
      </c>
      <c r="S3022" s="6">
        <v>114000</v>
      </c>
      <c r="T3022" s="9">
        <f t="shared" si="521"/>
        <v>43630.434782608696</v>
      </c>
      <c r="U3022" s="6">
        <v>44717</v>
      </c>
      <c r="V3022" s="9">
        <f t="shared" si="522"/>
        <v>1086.565217391304</v>
      </c>
      <c r="W3022" s="8">
        <f t="shared" si="523"/>
        <v>2.4903836571998E-2</v>
      </c>
      <c r="X3022" s="22">
        <f t="shared" si="524"/>
        <v>36966.290544835363</v>
      </c>
      <c r="Y3022" s="22">
        <f t="shared" si="525"/>
        <v>37886.893003236939</v>
      </c>
      <c r="Z3022" s="22">
        <f t="shared" si="527"/>
        <v>3485594.1562977983</v>
      </c>
      <c r="AA3022" s="10">
        <v>12240</v>
      </c>
      <c r="AB3022" s="6">
        <v>1975</v>
      </c>
      <c r="AC3022" s="6">
        <f t="shared" si="526"/>
        <v>41</v>
      </c>
      <c r="AD3022" s="6" t="s">
        <v>297</v>
      </c>
    </row>
    <row r="3023" spans="1:30" x14ac:dyDescent="0.2">
      <c r="A3023">
        <v>11</v>
      </c>
      <c r="B3023" s="6" t="s">
        <v>1868</v>
      </c>
      <c r="C3023" s="6" t="s">
        <v>22</v>
      </c>
      <c r="D3023" s="6" t="s">
        <v>23</v>
      </c>
      <c r="E3023" s="6" t="s">
        <v>2767</v>
      </c>
      <c r="F3023" s="6" t="s">
        <v>2773</v>
      </c>
      <c r="G3023" s="6">
        <v>81</v>
      </c>
      <c r="H3023" s="6"/>
      <c r="I3023" s="7">
        <v>42427</v>
      </c>
      <c r="J3023" s="7">
        <v>42444</v>
      </c>
      <c r="K3023" s="7" t="s">
        <v>2535</v>
      </c>
      <c r="L3023" s="17">
        <f t="shared" si="517"/>
        <v>245.99</v>
      </c>
      <c r="M3023" s="20">
        <f t="shared" si="518"/>
        <v>0.96829139395910402</v>
      </c>
      <c r="N3023" s="6">
        <v>17</v>
      </c>
      <c r="O3023" s="6">
        <v>3200000</v>
      </c>
      <c r="P3023" s="6">
        <v>3200000</v>
      </c>
      <c r="Q3023" s="6">
        <f t="shared" si="519"/>
        <v>0</v>
      </c>
      <c r="R3023" s="8">
        <f t="shared" si="520"/>
        <v>0</v>
      </c>
      <c r="S3023" s="6"/>
      <c r="T3023" s="9">
        <f t="shared" si="521"/>
        <v>39506.172839506173</v>
      </c>
      <c r="U3023" s="6">
        <v>39506</v>
      </c>
      <c r="V3023" s="9">
        <f t="shared" si="522"/>
        <v>-0.17283950617274968</v>
      </c>
      <c r="W3023" s="8">
        <f t="shared" si="523"/>
        <v>-4.3749999999977262E-6</v>
      </c>
      <c r="X3023" s="22">
        <f t="shared" si="524"/>
        <v>38253.487168754727</v>
      </c>
      <c r="Y3023" s="22">
        <f t="shared" si="525"/>
        <v>38253.319809748362</v>
      </c>
      <c r="Z3023" s="22">
        <f t="shared" si="527"/>
        <v>3098518.9045896172</v>
      </c>
      <c r="AA3023" s="10">
        <v>4575</v>
      </c>
      <c r="AB3023" s="6">
        <v>2007</v>
      </c>
      <c r="AC3023" s="6">
        <f t="shared" si="526"/>
        <v>9</v>
      </c>
      <c r="AD3023" s="6" t="s">
        <v>37</v>
      </c>
    </row>
    <row r="3024" spans="1:30" x14ac:dyDescent="0.2">
      <c r="A3024">
        <v>17</v>
      </c>
      <c r="B3024" s="6" t="s">
        <v>1478</v>
      </c>
      <c r="C3024" s="6" t="s">
        <v>22</v>
      </c>
      <c r="D3024" s="6" t="s">
        <v>23</v>
      </c>
      <c r="E3024" s="6" t="s">
        <v>2767</v>
      </c>
      <c r="F3024" s="6" t="s">
        <v>2773</v>
      </c>
      <c r="G3024" s="6">
        <v>69</v>
      </c>
      <c r="H3024" s="6"/>
      <c r="I3024" s="7">
        <v>42469</v>
      </c>
      <c r="J3024" s="7">
        <v>42486</v>
      </c>
      <c r="K3024" s="7" t="s">
        <v>2536</v>
      </c>
      <c r="L3024" s="17">
        <f t="shared" si="517"/>
        <v>250.79</v>
      </c>
      <c r="M3024" s="20">
        <f t="shared" si="518"/>
        <v>0.9497587623110969</v>
      </c>
      <c r="N3024" s="6">
        <v>17</v>
      </c>
      <c r="O3024" s="6">
        <v>2300000</v>
      </c>
      <c r="P3024" s="6">
        <v>2200000</v>
      </c>
      <c r="Q3024" s="6">
        <f t="shared" si="519"/>
        <v>-100000</v>
      </c>
      <c r="R3024" s="8">
        <f t="shared" si="520"/>
        <v>-4.3478260869565216E-2</v>
      </c>
      <c r="S3024" s="6">
        <v>178685</v>
      </c>
      <c r="T3024" s="9">
        <f t="shared" si="521"/>
        <v>35922.971014492752</v>
      </c>
      <c r="U3024" s="6">
        <v>34474</v>
      </c>
      <c r="V3024" s="9">
        <f t="shared" si="522"/>
        <v>-1448.9710144927521</v>
      </c>
      <c r="W3024" s="8">
        <f t="shared" si="523"/>
        <v>-4.0335500477067437E-2</v>
      </c>
      <c r="X3024" s="22">
        <f t="shared" si="524"/>
        <v>34118.156489262044</v>
      </c>
      <c r="Y3024" s="22">
        <f t="shared" si="525"/>
        <v>32741.983571912755</v>
      </c>
      <c r="Z3024" s="22">
        <f t="shared" si="527"/>
        <v>2259196.8664619802</v>
      </c>
      <c r="AA3024" s="10">
        <v>3330</v>
      </c>
      <c r="AB3024" s="6">
        <v>1987</v>
      </c>
      <c r="AC3024" s="6">
        <f t="shared" si="526"/>
        <v>29</v>
      </c>
      <c r="AD3024" s="6" t="s">
        <v>1479</v>
      </c>
    </row>
    <row r="3025" spans="1:30" x14ac:dyDescent="0.2">
      <c r="A3025">
        <v>25</v>
      </c>
      <c r="B3025" s="6" t="s">
        <v>917</v>
      </c>
      <c r="C3025" s="6" t="s">
        <v>22</v>
      </c>
      <c r="D3025" s="6" t="s">
        <v>23</v>
      </c>
      <c r="E3025" s="6" t="s">
        <v>2767</v>
      </c>
      <c r="F3025" s="6" t="s">
        <v>2773</v>
      </c>
      <c r="G3025" s="6">
        <v>54</v>
      </c>
      <c r="H3025" s="6">
        <v>59</v>
      </c>
      <c r="I3025" s="7">
        <v>42524</v>
      </c>
      <c r="J3025" s="7">
        <v>42541</v>
      </c>
      <c r="K3025" s="7" t="s">
        <v>2538</v>
      </c>
      <c r="L3025" s="17">
        <f t="shared" si="517"/>
        <v>259.83</v>
      </c>
      <c r="M3025" s="20">
        <f t="shared" si="518"/>
        <v>0.91671477504522192</v>
      </c>
      <c r="N3025" s="6">
        <v>17</v>
      </c>
      <c r="O3025" s="6">
        <v>2590000</v>
      </c>
      <c r="P3025" s="6">
        <v>2830000</v>
      </c>
      <c r="Q3025" s="6">
        <f t="shared" si="519"/>
        <v>240000</v>
      </c>
      <c r="R3025" s="8">
        <f t="shared" si="520"/>
        <v>9.2664092664092659E-2</v>
      </c>
      <c r="S3025" s="6">
        <v>194000</v>
      </c>
      <c r="T3025" s="9">
        <f t="shared" si="521"/>
        <v>51555.555555555555</v>
      </c>
      <c r="U3025" s="6">
        <v>56000</v>
      </c>
      <c r="V3025" s="9">
        <f t="shared" si="522"/>
        <v>4444.4444444444453</v>
      </c>
      <c r="W3025" s="8">
        <f t="shared" si="523"/>
        <v>8.6206896551724158E-2</v>
      </c>
      <c r="X3025" s="22">
        <f t="shared" si="524"/>
        <v>47261.739513442553</v>
      </c>
      <c r="Y3025" s="22">
        <f t="shared" si="525"/>
        <v>51336.027402532425</v>
      </c>
      <c r="Z3025" s="22">
        <f t="shared" si="527"/>
        <v>2772145.4797367509</v>
      </c>
      <c r="AA3025" s="10">
        <v>6377</v>
      </c>
      <c r="AB3025" s="6">
        <v>1956</v>
      </c>
      <c r="AC3025" s="6">
        <f t="shared" si="526"/>
        <v>60</v>
      </c>
      <c r="AD3025" s="6" t="s">
        <v>37</v>
      </c>
    </row>
    <row r="3026" spans="1:30" x14ac:dyDescent="0.2">
      <c r="A3026">
        <v>27</v>
      </c>
      <c r="B3026" s="6" t="s">
        <v>1710</v>
      </c>
      <c r="C3026" s="6" t="s">
        <v>22</v>
      </c>
      <c r="D3026" s="6" t="s">
        <v>23</v>
      </c>
      <c r="E3026" s="6" t="s">
        <v>2767</v>
      </c>
      <c r="F3026" s="6" t="s">
        <v>2773</v>
      </c>
      <c r="G3026" s="6">
        <v>82</v>
      </c>
      <c r="H3026" s="6">
        <v>98</v>
      </c>
      <c r="I3026" s="7">
        <v>42538</v>
      </c>
      <c r="J3026" s="7">
        <v>42555</v>
      </c>
      <c r="K3026" s="7" t="s">
        <v>2539</v>
      </c>
      <c r="L3026" s="17">
        <f t="shared" si="517"/>
        <v>265.66000000000003</v>
      </c>
      <c r="M3026" s="20">
        <f t="shared" si="518"/>
        <v>0.89659715425732134</v>
      </c>
      <c r="N3026" s="6">
        <v>17</v>
      </c>
      <c r="O3026" s="6">
        <v>3050000</v>
      </c>
      <c r="P3026" s="6">
        <v>3100000</v>
      </c>
      <c r="Q3026" s="6">
        <f t="shared" si="519"/>
        <v>50000</v>
      </c>
      <c r="R3026" s="8">
        <f t="shared" si="520"/>
        <v>1.6393442622950821E-2</v>
      </c>
      <c r="S3026" s="6">
        <v>167000</v>
      </c>
      <c r="T3026" s="9">
        <f t="shared" si="521"/>
        <v>39231.707317073167</v>
      </c>
      <c r="U3026" s="6">
        <v>39841</v>
      </c>
      <c r="V3026" s="9">
        <f t="shared" si="522"/>
        <v>609.29268292683264</v>
      </c>
      <c r="W3026" s="8">
        <f t="shared" si="523"/>
        <v>1.5530618588747368E-2</v>
      </c>
      <c r="X3026" s="22">
        <f t="shared" si="524"/>
        <v>35175.037137143932</v>
      </c>
      <c r="Y3026" s="22">
        <f t="shared" si="525"/>
        <v>35721.32722276594</v>
      </c>
      <c r="Z3026" s="22">
        <f t="shared" si="527"/>
        <v>2929148.8322668071</v>
      </c>
      <c r="AA3026" s="10">
        <v>19809</v>
      </c>
      <c r="AB3026" s="6">
        <v>1973</v>
      </c>
      <c r="AC3026" s="6">
        <f t="shared" si="526"/>
        <v>43</v>
      </c>
      <c r="AD3026" s="6" t="s">
        <v>37</v>
      </c>
    </row>
    <row r="3027" spans="1:30" x14ac:dyDescent="0.2">
      <c r="A3027">
        <v>33</v>
      </c>
      <c r="B3027" s="6" t="s">
        <v>1522</v>
      </c>
      <c r="C3027" s="6" t="s">
        <v>22</v>
      </c>
      <c r="D3027" s="6" t="s">
        <v>23</v>
      </c>
      <c r="E3027" s="6" t="s">
        <v>2767</v>
      </c>
      <c r="F3027" s="6" t="s">
        <v>2773</v>
      </c>
      <c r="G3027" s="6">
        <v>70</v>
      </c>
      <c r="H3027" s="6">
        <v>83</v>
      </c>
      <c r="I3027" s="7">
        <v>42580</v>
      </c>
      <c r="J3027" s="7">
        <v>42597</v>
      </c>
      <c r="K3027" s="7" t="s">
        <v>2540</v>
      </c>
      <c r="L3027" s="17">
        <f t="shared" si="517"/>
        <v>272.20999999999998</v>
      </c>
      <c r="M3027" s="20">
        <f t="shared" si="518"/>
        <v>0.87502296021454029</v>
      </c>
      <c r="N3027" s="6">
        <v>17</v>
      </c>
      <c r="O3027" s="6">
        <v>4900000</v>
      </c>
      <c r="P3027" s="6">
        <v>5210000</v>
      </c>
      <c r="Q3027" s="6">
        <f t="shared" si="519"/>
        <v>310000</v>
      </c>
      <c r="R3027" s="8">
        <f t="shared" si="520"/>
        <v>6.3265306122448975E-2</v>
      </c>
      <c r="S3027" s="6"/>
      <c r="T3027" s="9">
        <f t="shared" si="521"/>
        <v>70000</v>
      </c>
      <c r="U3027" s="6">
        <v>74429</v>
      </c>
      <c r="V3027" s="9">
        <f t="shared" si="522"/>
        <v>4429</v>
      </c>
      <c r="W3027" s="8">
        <f t="shared" si="523"/>
        <v>6.3271428571428576E-2</v>
      </c>
      <c r="X3027" s="22">
        <f t="shared" si="524"/>
        <v>61251.607215017822</v>
      </c>
      <c r="Y3027" s="22">
        <f t="shared" si="525"/>
        <v>65127.083905808016</v>
      </c>
      <c r="Z3027" s="22">
        <f t="shared" si="527"/>
        <v>4558895.8734065611</v>
      </c>
      <c r="AA3027" s="10">
        <v>1758</v>
      </c>
      <c r="AB3027" s="6">
        <v>1896</v>
      </c>
      <c r="AC3027" s="6">
        <f t="shared" si="526"/>
        <v>120</v>
      </c>
      <c r="AD3027" s="6" t="s">
        <v>37</v>
      </c>
    </row>
    <row r="3028" spans="1:30" x14ac:dyDescent="0.2">
      <c r="A3028">
        <v>34</v>
      </c>
      <c r="B3028" s="6" t="s">
        <v>1557</v>
      </c>
      <c r="C3028" s="6" t="s">
        <v>22</v>
      </c>
      <c r="D3028" s="6" t="s">
        <v>23</v>
      </c>
      <c r="E3028" s="6" t="s">
        <v>2767</v>
      </c>
      <c r="F3028" s="6" t="s">
        <v>2773</v>
      </c>
      <c r="G3028" s="6">
        <v>71</v>
      </c>
      <c r="H3028" s="6">
        <v>79</v>
      </c>
      <c r="I3028" s="7">
        <v>42587</v>
      </c>
      <c r="J3028" s="7">
        <v>42604</v>
      </c>
      <c r="K3028" s="7" t="s">
        <v>2540</v>
      </c>
      <c r="L3028" s="17">
        <f t="shared" si="517"/>
        <v>272.20999999999998</v>
      </c>
      <c r="M3028" s="20">
        <f t="shared" si="518"/>
        <v>0.87502296021454029</v>
      </c>
      <c r="N3028" s="6">
        <v>17</v>
      </c>
      <c r="O3028" s="6">
        <v>2950000</v>
      </c>
      <c r="P3028" s="6">
        <v>3160000</v>
      </c>
      <c r="Q3028" s="6">
        <f t="shared" si="519"/>
        <v>210000</v>
      </c>
      <c r="R3028" s="8">
        <f t="shared" si="520"/>
        <v>7.1186440677966104E-2</v>
      </c>
      <c r="S3028" s="6">
        <v>203000</v>
      </c>
      <c r="T3028" s="9">
        <f t="shared" si="521"/>
        <v>44408.450704225354</v>
      </c>
      <c r="U3028" s="6">
        <v>47366</v>
      </c>
      <c r="V3028" s="9">
        <f t="shared" si="522"/>
        <v>2957.5492957746465</v>
      </c>
      <c r="W3028" s="8">
        <f t="shared" si="523"/>
        <v>6.6598794798604463E-2</v>
      </c>
      <c r="X3028" s="22">
        <f t="shared" si="524"/>
        <v>38858.413993752758</v>
      </c>
      <c r="Y3028" s="22">
        <f t="shared" si="525"/>
        <v>41446.337533521917</v>
      </c>
      <c r="Z3028" s="22">
        <f t="shared" si="527"/>
        <v>2942689.9648800562</v>
      </c>
      <c r="AA3028" s="10">
        <v>33109</v>
      </c>
      <c r="AB3028" s="6">
        <v>1969</v>
      </c>
      <c r="AC3028" s="6">
        <f t="shared" si="526"/>
        <v>47</v>
      </c>
      <c r="AD3028" s="6" t="s">
        <v>1295</v>
      </c>
    </row>
    <row r="3029" spans="1:30" x14ac:dyDescent="0.2">
      <c r="A3029">
        <v>36</v>
      </c>
      <c r="B3029" s="6" t="s">
        <v>1944</v>
      </c>
      <c r="C3029" s="6" t="s">
        <v>22</v>
      </c>
      <c r="D3029" s="6" t="s">
        <v>23</v>
      </c>
      <c r="E3029" s="6" t="s">
        <v>2767</v>
      </c>
      <c r="F3029" s="6" t="s">
        <v>2773</v>
      </c>
      <c r="G3029" s="6">
        <v>88</v>
      </c>
      <c r="H3029" s="6">
        <v>96</v>
      </c>
      <c r="I3029" s="7">
        <v>42601</v>
      </c>
      <c r="J3029" s="7">
        <v>42618</v>
      </c>
      <c r="K3029" s="7" t="s">
        <v>2541</v>
      </c>
      <c r="L3029" s="17">
        <f t="shared" si="517"/>
        <v>275.91000000000003</v>
      </c>
      <c r="M3029" s="20">
        <f t="shared" si="518"/>
        <v>0.86328875357906554</v>
      </c>
      <c r="N3029" s="6">
        <v>17</v>
      </c>
      <c r="O3029" s="6">
        <v>4990000</v>
      </c>
      <c r="P3029" s="6">
        <v>5370000</v>
      </c>
      <c r="Q3029" s="6">
        <f t="shared" si="519"/>
        <v>380000</v>
      </c>
      <c r="R3029" s="8">
        <f t="shared" si="520"/>
        <v>7.6152304609218444E-2</v>
      </c>
      <c r="S3029" s="6"/>
      <c r="T3029" s="9">
        <f t="shared" si="521"/>
        <v>56704.545454545456</v>
      </c>
      <c r="U3029" s="6">
        <v>61023</v>
      </c>
      <c r="V3029" s="9">
        <f t="shared" si="522"/>
        <v>4318.4545454545441</v>
      </c>
      <c r="W3029" s="8">
        <f t="shared" si="523"/>
        <v>7.615711422845689E-2</v>
      </c>
      <c r="X3029" s="22">
        <f t="shared" si="524"/>
        <v>48952.396367722016</v>
      </c>
      <c r="Y3029" s="22">
        <f t="shared" si="525"/>
        <v>52680.469609655316</v>
      </c>
      <c r="Z3029" s="22">
        <f t="shared" si="527"/>
        <v>4635881.3256496675</v>
      </c>
      <c r="AA3029" s="10">
        <v>6745</v>
      </c>
      <c r="AB3029" s="6">
        <v>2005</v>
      </c>
      <c r="AC3029" s="6">
        <f t="shared" si="526"/>
        <v>11</v>
      </c>
      <c r="AD3029" s="6" t="s">
        <v>105</v>
      </c>
    </row>
    <row r="3030" spans="1:30" x14ac:dyDescent="0.2">
      <c r="A3030">
        <v>49</v>
      </c>
      <c r="B3030" s="6" t="s">
        <v>2321</v>
      </c>
      <c r="C3030" s="6" t="s">
        <v>22</v>
      </c>
      <c r="D3030" s="6" t="s">
        <v>23</v>
      </c>
      <c r="E3030" s="6" t="s">
        <v>2767</v>
      </c>
      <c r="F3030" s="6" t="s">
        <v>2773</v>
      </c>
      <c r="G3030" s="6">
        <v>113</v>
      </c>
      <c r="H3030" s="6">
        <v>132</v>
      </c>
      <c r="I3030" s="7">
        <v>42692</v>
      </c>
      <c r="J3030" s="7">
        <v>42709</v>
      </c>
      <c r="K3030" s="7" t="s">
        <v>2544</v>
      </c>
      <c r="L3030" s="17">
        <f t="shared" si="517"/>
        <v>287.33999999999997</v>
      </c>
      <c r="M3030" s="20">
        <f t="shared" si="518"/>
        <v>0.82894828426254619</v>
      </c>
      <c r="N3030" s="6">
        <v>17</v>
      </c>
      <c r="O3030" s="6">
        <v>7800000</v>
      </c>
      <c r="P3030" s="6">
        <v>8900000</v>
      </c>
      <c r="Q3030" s="6">
        <f t="shared" si="519"/>
        <v>1100000</v>
      </c>
      <c r="R3030" s="8">
        <f t="shared" si="520"/>
        <v>0.14102564102564102</v>
      </c>
      <c r="S3030" s="6"/>
      <c r="T3030" s="9">
        <f t="shared" si="521"/>
        <v>69026.548672566365</v>
      </c>
      <c r="U3030" s="6">
        <v>78761</v>
      </c>
      <c r="V3030" s="9">
        <f t="shared" si="522"/>
        <v>9734.451327433635</v>
      </c>
      <c r="W3030" s="8">
        <f t="shared" si="523"/>
        <v>0.14102474358974371</v>
      </c>
      <c r="X3030" s="22">
        <f t="shared" si="524"/>
        <v>57219.439090689026</v>
      </c>
      <c r="Y3030" s="22">
        <f t="shared" si="525"/>
        <v>65288.795816802398</v>
      </c>
      <c r="Z3030" s="22">
        <f t="shared" si="527"/>
        <v>7377633.9272986706</v>
      </c>
      <c r="AA3030" s="10">
        <v>8935</v>
      </c>
      <c r="AB3030" s="6">
        <v>2013</v>
      </c>
      <c r="AC3030" s="6">
        <f t="shared" si="526"/>
        <v>3</v>
      </c>
      <c r="AD3030" s="6" t="s">
        <v>629</v>
      </c>
    </row>
    <row r="3031" spans="1:30" x14ac:dyDescent="0.2">
      <c r="A3031">
        <v>49</v>
      </c>
      <c r="B3031" s="6" t="s">
        <v>1268</v>
      </c>
      <c r="C3031" s="6" t="s">
        <v>22</v>
      </c>
      <c r="D3031" s="6" t="s">
        <v>23</v>
      </c>
      <c r="E3031" s="6" t="s">
        <v>2767</v>
      </c>
      <c r="F3031" s="6" t="s">
        <v>2773</v>
      </c>
      <c r="G3031" s="6">
        <v>63</v>
      </c>
      <c r="H3031" s="6">
        <v>69</v>
      </c>
      <c r="I3031" s="7">
        <v>42692</v>
      </c>
      <c r="J3031" s="7">
        <v>42709</v>
      </c>
      <c r="K3031" s="7" t="s">
        <v>2544</v>
      </c>
      <c r="L3031" s="17">
        <f t="shared" si="517"/>
        <v>287.33999999999997</v>
      </c>
      <c r="M3031" s="20">
        <f t="shared" si="518"/>
        <v>0.82894828426254619</v>
      </c>
      <c r="N3031" s="6">
        <v>17</v>
      </c>
      <c r="O3031" s="6">
        <v>3300000</v>
      </c>
      <c r="P3031" s="6">
        <v>3210000</v>
      </c>
      <c r="Q3031" s="6">
        <f t="shared" si="519"/>
        <v>-90000</v>
      </c>
      <c r="R3031" s="8">
        <f t="shared" si="520"/>
        <v>-2.7272727272727271E-2</v>
      </c>
      <c r="S3031" s="6">
        <v>66883</v>
      </c>
      <c r="T3031" s="9">
        <f t="shared" si="521"/>
        <v>53442.5873015873</v>
      </c>
      <c r="U3031" s="6">
        <v>52014</v>
      </c>
      <c r="V3031" s="9">
        <f t="shared" si="522"/>
        <v>-1428.5873015873003</v>
      </c>
      <c r="W3031" s="8">
        <f t="shared" si="523"/>
        <v>-2.673125261554973E-2</v>
      </c>
      <c r="X3031" s="22">
        <f t="shared" si="524"/>
        <v>44301.141050202132</v>
      </c>
      <c r="Y3031" s="22">
        <f t="shared" si="525"/>
        <v>43116.916057632079</v>
      </c>
      <c r="Z3031" s="22">
        <f t="shared" si="527"/>
        <v>2716365.7116308208</v>
      </c>
      <c r="AA3031" s="6"/>
      <c r="AB3031" s="6">
        <v>1965</v>
      </c>
      <c r="AC3031" s="6">
        <f t="shared" si="526"/>
        <v>51</v>
      </c>
      <c r="AD3031" s="6" t="s">
        <v>315</v>
      </c>
    </row>
    <row r="3032" spans="1:30" x14ac:dyDescent="0.2">
      <c r="A3032">
        <v>2</v>
      </c>
      <c r="B3032" s="6" t="s">
        <v>1702</v>
      </c>
      <c r="C3032" s="6" t="s">
        <v>22</v>
      </c>
      <c r="D3032" s="6" t="s">
        <v>23</v>
      </c>
      <c r="E3032" s="6" t="s">
        <v>2767</v>
      </c>
      <c r="F3032" s="6" t="s">
        <v>2773</v>
      </c>
      <c r="G3032" s="6">
        <v>76</v>
      </c>
      <c r="H3032" s="6">
        <v>84</v>
      </c>
      <c r="I3032" s="7">
        <v>42366</v>
      </c>
      <c r="J3032" s="7">
        <v>42384</v>
      </c>
      <c r="K3032" s="7" t="s">
        <v>2533</v>
      </c>
      <c r="L3032" s="17">
        <f t="shared" si="517"/>
        <v>238.19</v>
      </c>
      <c r="M3032" s="20">
        <f t="shared" si="518"/>
        <v>1</v>
      </c>
      <c r="N3032" s="6">
        <v>18</v>
      </c>
      <c r="O3032" s="6">
        <v>3800000</v>
      </c>
      <c r="P3032" s="6">
        <v>3900000</v>
      </c>
      <c r="Q3032" s="6">
        <f t="shared" si="519"/>
        <v>100000</v>
      </c>
      <c r="R3032" s="8">
        <f t="shared" si="520"/>
        <v>2.6315789473684209E-2</v>
      </c>
      <c r="S3032" s="6"/>
      <c r="T3032" s="9">
        <f t="shared" si="521"/>
        <v>50000</v>
      </c>
      <c r="U3032" s="6">
        <v>51316</v>
      </c>
      <c r="V3032" s="9">
        <f t="shared" si="522"/>
        <v>1316</v>
      </c>
      <c r="W3032" s="8">
        <f t="shared" si="523"/>
        <v>2.632E-2</v>
      </c>
      <c r="X3032" s="22">
        <f t="shared" si="524"/>
        <v>50000</v>
      </c>
      <c r="Y3032" s="22">
        <f t="shared" si="525"/>
        <v>51316</v>
      </c>
      <c r="Z3032" s="22">
        <f t="shared" si="527"/>
        <v>3900016</v>
      </c>
      <c r="AA3032" s="10">
        <v>2789</v>
      </c>
      <c r="AB3032" s="6">
        <v>2006</v>
      </c>
      <c r="AC3032" s="6">
        <f t="shared" si="526"/>
        <v>10</v>
      </c>
      <c r="AD3032" s="6" t="s">
        <v>29</v>
      </c>
    </row>
    <row r="3033" spans="1:30" x14ac:dyDescent="0.2">
      <c r="A3033">
        <v>9</v>
      </c>
      <c r="B3033" s="6" t="s">
        <v>1816</v>
      </c>
      <c r="C3033" s="6" t="s">
        <v>22</v>
      </c>
      <c r="D3033" s="6" t="s">
        <v>23</v>
      </c>
      <c r="E3033" s="6" t="s">
        <v>2767</v>
      </c>
      <c r="F3033" s="6" t="s">
        <v>2773</v>
      </c>
      <c r="G3033" s="6">
        <v>82</v>
      </c>
      <c r="H3033" s="6">
        <v>94</v>
      </c>
      <c r="I3033" s="7">
        <v>42411</v>
      </c>
      <c r="J3033" s="7">
        <v>42429</v>
      </c>
      <c r="K3033" s="7" t="s">
        <v>2534</v>
      </c>
      <c r="L3033" s="17">
        <f t="shared" si="517"/>
        <v>240.59</v>
      </c>
      <c r="M3033" s="20">
        <f t="shared" si="518"/>
        <v>0.99002452304750821</v>
      </c>
      <c r="N3033" s="6">
        <v>18</v>
      </c>
      <c r="O3033" s="6">
        <v>3250000</v>
      </c>
      <c r="P3033" s="6">
        <v>3400000</v>
      </c>
      <c r="Q3033" s="6">
        <f t="shared" si="519"/>
        <v>150000</v>
      </c>
      <c r="R3033" s="8">
        <f t="shared" si="520"/>
        <v>4.6153846153846156E-2</v>
      </c>
      <c r="S3033" s="6">
        <v>1440</v>
      </c>
      <c r="T3033" s="9">
        <f t="shared" si="521"/>
        <v>39651.707317073167</v>
      </c>
      <c r="U3033" s="6">
        <v>41481</v>
      </c>
      <c r="V3033" s="9">
        <f t="shared" si="522"/>
        <v>1829.2926829268326</v>
      </c>
      <c r="W3033" s="8">
        <f t="shared" si="523"/>
        <v>4.6134020618556787E-2</v>
      </c>
      <c r="X3033" s="22">
        <f t="shared" si="524"/>
        <v>39256.162624604753</v>
      </c>
      <c r="Y3033" s="22">
        <f t="shared" si="525"/>
        <v>41067.207240533688</v>
      </c>
      <c r="Z3033" s="22">
        <f t="shared" si="527"/>
        <v>3367510.9937237622</v>
      </c>
      <c r="AA3033" s="10">
        <v>13491</v>
      </c>
      <c r="AB3033" s="6">
        <v>2012</v>
      </c>
      <c r="AC3033" s="6">
        <f t="shared" si="526"/>
        <v>4</v>
      </c>
      <c r="AD3033" s="6" t="s">
        <v>1893</v>
      </c>
    </row>
    <row r="3034" spans="1:30" x14ac:dyDescent="0.2">
      <c r="A3034">
        <v>18</v>
      </c>
      <c r="B3034" s="6" t="s">
        <v>1820</v>
      </c>
      <c r="C3034" s="6" t="s">
        <v>22</v>
      </c>
      <c r="D3034" s="6" t="s">
        <v>23</v>
      </c>
      <c r="E3034" s="6" t="s">
        <v>2767</v>
      </c>
      <c r="F3034" s="6" t="s">
        <v>2773</v>
      </c>
      <c r="G3034" s="6">
        <v>79</v>
      </c>
      <c r="H3034" s="6">
        <v>90</v>
      </c>
      <c r="I3034" s="7">
        <v>42475</v>
      </c>
      <c r="J3034" s="7">
        <v>42493</v>
      </c>
      <c r="K3034" s="7" t="s">
        <v>2537</v>
      </c>
      <c r="L3034" s="17">
        <f t="shared" si="517"/>
        <v>256.52</v>
      </c>
      <c r="M3034" s="20">
        <f t="shared" si="518"/>
        <v>0.92854358334632781</v>
      </c>
      <c r="N3034" s="6">
        <v>18</v>
      </c>
      <c r="O3034" s="6">
        <v>3300000</v>
      </c>
      <c r="P3034" s="6">
        <v>3300000</v>
      </c>
      <c r="Q3034" s="6">
        <f t="shared" si="519"/>
        <v>0</v>
      </c>
      <c r="R3034" s="8">
        <f t="shared" si="520"/>
        <v>0</v>
      </c>
      <c r="S3034" s="6"/>
      <c r="T3034" s="9">
        <f t="shared" si="521"/>
        <v>41772.151898734177</v>
      </c>
      <c r="U3034" s="6">
        <v>41772</v>
      </c>
      <c r="V3034" s="9">
        <f t="shared" si="522"/>
        <v>-0.15189873417693889</v>
      </c>
      <c r="W3034" s="8">
        <f t="shared" si="523"/>
        <v>-3.6363636363570217E-6</v>
      </c>
      <c r="X3034" s="22">
        <f t="shared" si="524"/>
        <v>38787.263608137742</v>
      </c>
      <c r="Y3034" s="22">
        <f t="shared" si="525"/>
        <v>38787.122563542805</v>
      </c>
      <c r="Z3034" s="22">
        <f t="shared" si="527"/>
        <v>3064182.6825198815</v>
      </c>
      <c r="AA3034" s="10">
        <v>4734</v>
      </c>
      <c r="AB3034" s="6">
        <v>2012</v>
      </c>
      <c r="AC3034" s="6">
        <f t="shared" si="526"/>
        <v>4</v>
      </c>
      <c r="AD3034" s="6" t="s">
        <v>681</v>
      </c>
    </row>
    <row r="3035" spans="1:30" x14ac:dyDescent="0.2">
      <c r="A3035">
        <v>19</v>
      </c>
      <c r="B3035" s="6" t="s">
        <v>1822</v>
      </c>
      <c r="C3035" s="6" t="s">
        <v>22</v>
      </c>
      <c r="D3035" s="6" t="s">
        <v>23</v>
      </c>
      <c r="E3035" s="6" t="s">
        <v>2767</v>
      </c>
      <c r="F3035" s="6" t="s">
        <v>2773</v>
      </c>
      <c r="G3035" s="6">
        <v>79</v>
      </c>
      <c r="H3035" s="6">
        <v>91</v>
      </c>
      <c r="I3035" s="7">
        <v>42482</v>
      </c>
      <c r="J3035" s="7">
        <v>42500</v>
      </c>
      <c r="K3035" s="7" t="s">
        <v>2537</v>
      </c>
      <c r="L3035" s="17">
        <f t="shared" si="517"/>
        <v>256.52</v>
      </c>
      <c r="M3035" s="20">
        <f t="shared" si="518"/>
        <v>0.92854358334632781</v>
      </c>
      <c r="N3035" s="6">
        <v>18</v>
      </c>
      <c r="O3035" s="6">
        <v>3000000</v>
      </c>
      <c r="P3035" s="6">
        <v>2800000</v>
      </c>
      <c r="Q3035" s="6">
        <f t="shared" si="519"/>
        <v>-200000</v>
      </c>
      <c r="R3035" s="8">
        <f t="shared" si="520"/>
        <v>-6.6666666666666666E-2</v>
      </c>
      <c r="S3035" s="6">
        <v>7887</v>
      </c>
      <c r="T3035" s="9">
        <f t="shared" si="521"/>
        <v>38074.518987341769</v>
      </c>
      <c r="U3035" s="6">
        <v>35543</v>
      </c>
      <c r="V3035" s="9">
        <f t="shared" si="522"/>
        <v>-2531.5189873417694</v>
      </c>
      <c r="W3035" s="8">
        <f t="shared" si="523"/>
        <v>-6.64885349748843E-2</v>
      </c>
      <c r="X3035" s="22">
        <f t="shared" si="524"/>
        <v>35353.850294694123</v>
      </c>
      <c r="Y3035" s="22">
        <f t="shared" si="525"/>
        <v>33003.224582878531</v>
      </c>
      <c r="Z3035" s="22">
        <f t="shared" si="527"/>
        <v>2607254.7420474039</v>
      </c>
      <c r="AA3035" s="10">
        <v>17500</v>
      </c>
      <c r="AB3035" s="6">
        <v>1998</v>
      </c>
      <c r="AC3035" s="6">
        <f t="shared" si="526"/>
        <v>18</v>
      </c>
      <c r="AD3035" s="6" t="s">
        <v>290</v>
      </c>
    </row>
    <row r="3036" spans="1:30" x14ac:dyDescent="0.2">
      <c r="A3036">
        <v>24</v>
      </c>
      <c r="B3036" s="6" t="s">
        <v>1549</v>
      </c>
      <c r="C3036" s="6" t="s">
        <v>22</v>
      </c>
      <c r="D3036" s="6" t="s">
        <v>23</v>
      </c>
      <c r="E3036" s="6" t="s">
        <v>2767</v>
      </c>
      <c r="F3036" s="6" t="s">
        <v>2773</v>
      </c>
      <c r="G3036" s="6">
        <v>71</v>
      </c>
      <c r="H3036" s="6">
        <v>77</v>
      </c>
      <c r="I3036" s="7">
        <v>42516</v>
      </c>
      <c r="J3036" s="7">
        <v>42534</v>
      </c>
      <c r="K3036" s="7" t="s">
        <v>2538</v>
      </c>
      <c r="L3036" s="17">
        <f t="shared" si="517"/>
        <v>259.83</v>
      </c>
      <c r="M3036" s="20">
        <f t="shared" si="518"/>
        <v>0.91671477504522192</v>
      </c>
      <c r="N3036" s="6">
        <v>18</v>
      </c>
      <c r="O3036" s="6">
        <v>2850000</v>
      </c>
      <c r="P3036" s="6">
        <v>2850000</v>
      </c>
      <c r="Q3036" s="6">
        <f t="shared" si="519"/>
        <v>0</v>
      </c>
      <c r="R3036" s="8">
        <f t="shared" si="520"/>
        <v>0</v>
      </c>
      <c r="S3036" s="6">
        <v>204882</v>
      </c>
      <c r="T3036" s="9">
        <f t="shared" si="521"/>
        <v>43026.507042253521</v>
      </c>
      <c r="U3036" s="6">
        <v>43027</v>
      </c>
      <c r="V3036" s="9">
        <f t="shared" si="522"/>
        <v>0.4929577464790782</v>
      </c>
      <c r="W3036" s="8">
        <f t="shared" si="523"/>
        <v>1.1457071009621501E-5</v>
      </c>
      <c r="X3036" s="22">
        <f t="shared" si="524"/>
        <v>39443.034724221092</v>
      </c>
      <c r="Y3036" s="22">
        <f t="shared" si="525"/>
        <v>39443.486625870763</v>
      </c>
      <c r="Z3036" s="22">
        <f t="shared" si="527"/>
        <v>2800487.5504368241</v>
      </c>
      <c r="AA3036" s="10">
        <v>33109</v>
      </c>
      <c r="AB3036" s="6">
        <v>1970</v>
      </c>
      <c r="AC3036" s="6">
        <f t="shared" si="526"/>
        <v>46</v>
      </c>
      <c r="AD3036" s="6" t="s">
        <v>37</v>
      </c>
    </row>
    <row r="3037" spans="1:30" x14ac:dyDescent="0.2">
      <c r="A3037">
        <v>46</v>
      </c>
      <c r="B3037" s="6" t="s">
        <v>1645</v>
      </c>
      <c r="C3037" s="6" t="s">
        <v>22</v>
      </c>
      <c r="D3037" s="6" t="s">
        <v>23</v>
      </c>
      <c r="E3037" s="6" t="s">
        <v>2767</v>
      </c>
      <c r="F3037" s="6" t="s">
        <v>2773</v>
      </c>
      <c r="G3037" s="6">
        <v>73</v>
      </c>
      <c r="H3037" s="6">
        <v>96</v>
      </c>
      <c r="I3037" s="7">
        <v>42671</v>
      </c>
      <c r="J3037" s="7">
        <v>42689</v>
      </c>
      <c r="K3037" s="7" t="s">
        <v>2543</v>
      </c>
      <c r="L3037" s="17">
        <f t="shared" si="517"/>
        <v>284.38</v>
      </c>
      <c r="M3037" s="20">
        <f t="shared" si="518"/>
        <v>0.83757648217174208</v>
      </c>
      <c r="N3037" s="6">
        <v>18</v>
      </c>
      <c r="O3037" s="6">
        <v>2990000</v>
      </c>
      <c r="P3037" s="6">
        <v>3175000</v>
      </c>
      <c r="Q3037" s="6">
        <f t="shared" si="519"/>
        <v>185000</v>
      </c>
      <c r="R3037" s="8">
        <f t="shared" si="520"/>
        <v>6.1872909698996656E-2</v>
      </c>
      <c r="S3037" s="6">
        <v>276000</v>
      </c>
      <c r="T3037" s="9">
        <f t="shared" si="521"/>
        <v>44739.726027397257</v>
      </c>
      <c r="U3037" s="6">
        <v>47274</v>
      </c>
      <c r="V3037" s="9">
        <f t="shared" si="522"/>
        <v>2534.273972602743</v>
      </c>
      <c r="W3037" s="8">
        <f t="shared" si="523"/>
        <v>5.6644825474586727E-2</v>
      </c>
      <c r="X3037" s="22">
        <f t="shared" si="524"/>
        <v>37472.942339354922</v>
      </c>
      <c r="Y3037" s="22">
        <f t="shared" si="525"/>
        <v>39595.590618186936</v>
      </c>
      <c r="Z3037" s="22">
        <f t="shared" si="527"/>
        <v>2890478.1151276464</v>
      </c>
      <c r="AA3037" s="10">
        <v>35795</v>
      </c>
      <c r="AB3037" s="6">
        <v>1959</v>
      </c>
      <c r="AC3037" s="6">
        <f t="shared" si="526"/>
        <v>57</v>
      </c>
      <c r="AD3037" s="6" t="s">
        <v>37</v>
      </c>
    </row>
    <row r="3038" spans="1:30" x14ac:dyDescent="0.2">
      <c r="A3038">
        <v>49</v>
      </c>
      <c r="B3038" s="6" t="s">
        <v>1584</v>
      </c>
      <c r="C3038" s="6" t="s">
        <v>22</v>
      </c>
      <c r="D3038" s="6" t="s">
        <v>23</v>
      </c>
      <c r="E3038" s="6" t="s">
        <v>2767</v>
      </c>
      <c r="F3038" s="6" t="s">
        <v>2773</v>
      </c>
      <c r="G3038" s="6">
        <v>72</v>
      </c>
      <c r="H3038" s="6"/>
      <c r="I3038" s="7">
        <v>42693</v>
      </c>
      <c r="J3038" s="7">
        <v>42711</v>
      </c>
      <c r="K3038" s="7" t="s">
        <v>2544</v>
      </c>
      <c r="L3038" s="17">
        <f t="shared" si="517"/>
        <v>287.33999999999997</v>
      </c>
      <c r="M3038" s="20">
        <f t="shared" si="518"/>
        <v>0.82894828426254619</v>
      </c>
      <c r="N3038" s="6">
        <v>18</v>
      </c>
      <c r="O3038" s="6">
        <v>4000000</v>
      </c>
      <c r="P3038" s="6">
        <v>4000000</v>
      </c>
      <c r="Q3038" s="6">
        <f t="shared" si="519"/>
        <v>0</v>
      </c>
      <c r="R3038" s="8">
        <f t="shared" si="520"/>
        <v>0</v>
      </c>
      <c r="S3038" s="6">
        <v>212680</v>
      </c>
      <c r="T3038" s="9">
        <f t="shared" si="521"/>
        <v>58509.444444444445</v>
      </c>
      <c r="U3038" s="6">
        <v>58509</v>
      </c>
      <c r="V3038" s="9">
        <f t="shared" si="522"/>
        <v>-0.44444444444525288</v>
      </c>
      <c r="W3038" s="8">
        <f t="shared" si="523"/>
        <v>-7.5961145874023683E-6</v>
      </c>
      <c r="X3038" s="22">
        <f t="shared" si="524"/>
        <v>48501.303585376991</v>
      </c>
      <c r="Y3038" s="22">
        <f t="shared" si="525"/>
        <v>48500.935163917318</v>
      </c>
      <c r="Z3038" s="22">
        <f t="shared" si="527"/>
        <v>3492067.3318020469</v>
      </c>
      <c r="AA3038" s="10">
        <v>3562</v>
      </c>
      <c r="AB3038" s="6">
        <v>1959</v>
      </c>
      <c r="AC3038" s="6">
        <f t="shared" si="526"/>
        <v>57</v>
      </c>
      <c r="AD3038" s="6" t="s">
        <v>37</v>
      </c>
    </row>
    <row r="3039" spans="1:30" x14ac:dyDescent="0.2">
      <c r="A3039">
        <v>2</v>
      </c>
      <c r="B3039" s="6" t="s">
        <v>644</v>
      </c>
      <c r="C3039" s="6" t="s">
        <v>22</v>
      </c>
      <c r="D3039" s="6" t="s">
        <v>23</v>
      </c>
      <c r="E3039" s="6" t="s">
        <v>2767</v>
      </c>
      <c r="F3039" s="6" t="s">
        <v>2773</v>
      </c>
      <c r="G3039" s="6">
        <v>48</v>
      </c>
      <c r="H3039" s="6">
        <v>52</v>
      </c>
      <c r="I3039" s="7">
        <v>42362</v>
      </c>
      <c r="J3039" s="7">
        <v>42381</v>
      </c>
      <c r="K3039" s="7" t="s">
        <v>2533</v>
      </c>
      <c r="L3039" s="17">
        <f t="shared" si="517"/>
        <v>238.19</v>
      </c>
      <c r="M3039" s="20">
        <f t="shared" si="518"/>
        <v>1</v>
      </c>
      <c r="N3039" s="6">
        <v>19</v>
      </c>
      <c r="O3039" s="6">
        <v>2040000</v>
      </c>
      <c r="P3039" s="6">
        <v>2275000</v>
      </c>
      <c r="Q3039" s="6">
        <f t="shared" si="519"/>
        <v>235000</v>
      </c>
      <c r="R3039" s="8">
        <f t="shared" si="520"/>
        <v>0.11519607843137254</v>
      </c>
      <c r="S3039" s="6">
        <v>83000</v>
      </c>
      <c r="T3039" s="9">
        <f t="shared" si="521"/>
        <v>44229.166666666664</v>
      </c>
      <c r="U3039" s="6">
        <v>49125</v>
      </c>
      <c r="V3039" s="9">
        <f t="shared" si="522"/>
        <v>4895.8333333333358</v>
      </c>
      <c r="W3039" s="8">
        <f t="shared" si="523"/>
        <v>0.11069241639189832</v>
      </c>
      <c r="X3039" s="22">
        <f t="shared" si="524"/>
        <v>44229.166666666664</v>
      </c>
      <c r="Y3039" s="22">
        <f t="shared" si="525"/>
        <v>49125</v>
      </c>
      <c r="Z3039" s="22">
        <f t="shared" si="527"/>
        <v>2358000</v>
      </c>
      <c r="AA3039" s="10">
        <v>40806</v>
      </c>
      <c r="AB3039" s="6">
        <v>1979</v>
      </c>
      <c r="AC3039" s="6">
        <f t="shared" si="526"/>
        <v>37</v>
      </c>
      <c r="AD3039" s="6" t="s">
        <v>37</v>
      </c>
    </row>
    <row r="3040" spans="1:30" x14ac:dyDescent="0.2">
      <c r="A3040">
        <v>25</v>
      </c>
      <c r="B3040" s="6" t="s">
        <v>1286</v>
      </c>
      <c r="C3040" s="6" t="s">
        <v>22</v>
      </c>
      <c r="D3040" s="6" t="s">
        <v>23</v>
      </c>
      <c r="E3040" s="6" t="s">
        <v>2767</v>
      </c>
      <c r="F3040" s="6" t="s">
        <v>2773</v>
      </c>
      <c r="G3040" s="6">
        <v>64</v>
      </c>
      <c r="H3040" s="6">
        <v>75</v>
      </c>
      <c r="I3040" s="7">
        <v>42524</v>
      </c>
      <c r="J3040" s="7">
        <v>42543</v>
      </c>
      <c r="K3040" s="7" t="s">
        <v>2538</v>
      </c>
      <c r="L3040" s="17">
        <f t="shared" si="517"/>
        <v>259.83</v>
      </c>
      <c r="M3040" s="20">
        <f t="shared" si="518"/>
        <v>0.91671477504522192</v>
      </c>
      <c r="N3040" s="6">
        <v>19</v>
      </c>
      <c r="O3040" s="6">
        <v>3650000</v>
      </c>
      <c r="P3040" s="6">
        <v>3610000</v>
      </c>
      <c r="Q3040" s="6">
        <f t="shared" si="519"/>
        <v>-40000</v>
      </c>
      <c r="R3040" s="8">
        <f t="shared" si="520"/>
        <v>-1.0958904109589041E-2</v>
      </c>
      <c r="S3040" s="6"/>
      <c r="T3040" s="9">
        <f t="shared" si="521"/>
        <v>57031.25</v>
      </c>
      <c r="U3040" s="6">
        <v>56406</v>
      </c>
      <c r="V3040" s="9">
        <f t="shared" si="522"/>
        <v>-625.25</v>
      </c>
      <c r="W3040" s="8">
        <f t="shared" si="523"/>
        <v>-1.0963287671232877E-2</v>
      </c>
      <c r="X3040" s="22">
        <f t="shared" si="524"/>
        <v>52281.389514297814</v>
      </c>
      <c r="Y3040" s="22">
        <f t="shared" si="525"/>
        <v>51708.21360120079</v>
      </c>
      <c r="Z3040" s="22">
        <f t="shared" si="527"/>
        <v>3309325.6704768506</v>
      </c>
      <c r="AA3040" s="10">
        <v>1622</v>
      </c>
      <c r="AB3040" s="6">
        <v>2013</v>
      </c>
      <c r="AC3040" s="6">
        <f t="shared" si="526"/>
        <v>3</v>
      </c>
      <c r="AD3040" s="6" t="s">
        <v>37</v>
      </c>
    </row>
    <row r="3041" spans="1:30" x14ac:dyDescent="0.2">
      <c r="A3041">
        <v>35</v>
      </c>
      <c r="B3041" s="6" t="s">
        <v>2326</v>
      </c>
      <c r="C3041" s="6" t="s">
        <v>22</v>
      </c>
      <c r="D3041" s="6" t="s">
        <v>23</v>
      </c>
      <c r="E3041" s="6" t="s">
        <v>2767</v>
      </c>
      <c r="F3041" s="6" t="s">
        <v>2773</v>
      </c>
      <c r="G3041" s="6">
        <v>114</v>
      </c>
      <c r="H3041" s="6">
        <v>128</v>
      </c>
      <c r="I3041" s="7">
        <v>42595</v>
      </c>
      <c r="J3041" s="7">
        <v>42614</v>
      </c>
      <c r="K3041" s="7" t="s">
        <v>2541</v>
      </c>
      <c r="L3041" s="17">
        <f t="shared" si="517"/>
        <v>275.91000000000003</v>
      </c>
      <c r="M3041" s="20">
        <f t="shared" si="518"/>
        <v>0.86328875357906554</v>
      </c>
      <c r="N3041" s="6">
        <v>19</v>
      </c>
      <c r="O3041" s="6">
        <v>6000000</v>
      </c>
      <c r="P3041" s="6">
        <v>6110000</v>
      </c>
      <c r="Q3041" s="6">
        <f t="shared" si="519"/>
        <v>110000</v>
      </c>
      <c r="R3041" s="8">
        <f t="shared" si="520"/>
        <v>1.8333333333333333E-2</v>
      </c>
      <c r="S3041" s="6">
        <v>6250</v>
      </c>
      <c r="T3041" s="9">
        <f t="shared" si="521"/>
        <v>52686.403508771931</v>
      </c>
      <c r="U3041" s="6">
        <v>53651</v>
      </c>
      <c r="V3041" s="9">
        <f t="shared" si="522"/>
        <v>964.59649122806877</v>
      </c>
      <c r="W3041" s="8">
        <f t="shared" si="523"/>
        <v>1.8308262226847009E-2</v>
      </c>
      <c r="X3041" s="22">
        <f t="shared" si="524"/>
        <v>45483.579615651426</v>
      </c>
      <c r="Y3041" s="22">
        <f t="shared" si="525"/>
        <v>46316.304918270442</v>
      </c>
      <c r="Z3041" s="22">
        <f t="shared" si="527"/>
        <v>5280058.7606828306</v>
      </c>
      <c r="AA3041" s="10">
        <v>1300</v>
      </c>
      <c r="AB3041" s="6">
        <v>1990</v>
      </c>
      <c r="AC3041" s="6">
        <f t="shared" si="526"/>
        <v>26</v>
      </c>
      <c r="AD3041" s="6" t="s">
        <v>94</v>
      </c>
    </row>
    <row r="3042" spans="1:30" x14ac:dyDescent="0.2">
      <c r="A3042">
        <v>42</v>
      </c>
      <c r="B3042" s="6" t="s">
        <v>2327</v>
      </c>
      <c r="C3042" s="6" t="s">
        <v>22</v>
      </c>
      <c r="D3042" s="6" t="s">
        <v>23</v>
      </c>
      <c r="E3042" s="6" t="s">
        <v>2767</v>
      </c>
      <c r="F3042" s="6" t="s">
        <v>2773</v>
      </c>
      <c r="G3042" s="6">
        <v>114</v>
      </c>
      <c r="H3042" s="6">
        <v>127</v>
      </c>
      <c r="I3042" s="7">
        <v>42643</v>
      </c>
      <c r="J3042" s="7">
        <v>42662</v>
      </c>
      <c r="K3042" s="7" t="s">
        <v>2542</v>
      </c>
      <c r="L3042" s="17">
        <f t="shared" si="517"/>
        <v>281.13</v>
      </c>
      <c r="M3042" s="20">
        <f t="shared" si="518"/>
        <v>0.84725927506847365</v>
      </c>
      <c r="N3042" s="6">
        <v>19</v>
      </c>
      <c r="O3042" s="6">
        <v>7000000</v>
      </c>
      <c r="P3042" s="6">
        <v>7100000</v>
      </c>
      <c r="Q3042" s="6">
        <f t="shared" si="519"/>
        <v>100000</v>
      </c>
      <c r="R3042" s="8">
        <f t="shared" si="520"/>
        <v>1.4285714285714285E-2</v>
      </c>
      <c r="S3042" s="6"/>
      <c r="T3042" s="9">
        <f t="shared" si="521"/>
        <v>61403.508771929824</v>
      </c>
      <c r="U3042" s="6">
        <v>62281</v>
      </c>
      <c r="V3042" s="9">
        <f t="shared" si="522"/>
        <v>877.49122807017557</v>
      </c>
      <c r="W3042" s="8">
        <f t="shared" si="523"/>
        <v>1.429057142857143E-2</v>
      </c>
      <c r="X3042" s="22">
        <f t="shared" si="524"/>
        <v>52024.692328765923</v>
      </c>
      <c r="Y3042" s="22">
        <f t="shared" si="525"/>
        <v>52768.154910539604</v>
      </c>
      <c r="Z3042" s="22">
        <f t="shared" si="527"/>
        <v>6015569.6598015148</v>
      </c>
      <c r="AA3042" s="10">
        <v>1800</v>
      </c>
      <c r="AB3042" s="6">
        <v>2008</v>
      </c>
      <c r="AC3042" s="6">
        <f t="shared" si="526"/>
        <v>8</v>
      </c>
      <c r="AD3042" s="6" t="s">
        <v>94</v>
      </c>
    </row>
    <row r="3043" spans="1:30" x14ac:dyDescent="0.2">
      <c r="A3043">
        <v>51</v>
      </c>
      <c r="B3043" s="6" t="s">
        <v>1299</v>
      </c>
      <c r="C3043" s="6" t="s">
        <v>22</v>
      </c>
      <c r="D3043" s="6" t="s">
        <v>23</v>
      </c>
      <c r="E3043" s="6" t="s">
        <v>2767</v>
      </c>
      <c r="F3043" s="6" t="s">
        <v>2773</v>
      </c>
      <c r="G3043" s="6">
        <v>64</v>
      </c>
      <c r="H3043" s="6">
        <v>69</v>
      </c>
      <c r="I3043" s="7">
        <v>42707</v>
      </c>
      <c r="J3043" s="7">
        <v>42726</v>
      </c>
      <c r="K3043" s="7" t="s">
        <v>2544</v>
      </c>
      <c r="L3043" s="17">
        <f t="shared" si="517"/>
        <v>287.33999999999997</v>
      </c>
      <c r="M3043" s="20">
        <f t="shared" si="518"/>
        <v>0.82894828426254619</v>
      </c>
      <c r="N3043" s="6">
        <v>19</v>
      </c>
      <c r="O3043" s="6">
        <v>3700000</v>
      </c>
      <c r="P3043" s="6">
        <v>3650000</v>
      </c>
      <c r="Q3043" s="6">
        <f t="shared" si="519"/>
        <v>-50000</v>
      </c>
      <c r="R3043" s="8">
        <f t="shared" si="520"/>
        <v>-1.3513513513513514E-2</v>
      </c>
      <c r="S3043" s="6">
        <v>179000</v>
      </c>
      <c r="T3043" s="9">
        <f t="shared" si="521"/>
        <v>60609.375</v>
      </c>
      <c r="U3043" s="6">
        <v>59828</v>
      </c>
      <c r="V3043" s="9">
        <f t="shared" si="522"/>
        <v>-781.375</v>
      </c>
      <c r="W3043" s="8">
        <f t="shared" si="523"/>
        <v>-1.2891982469708688E-2</v>
      </c>
      <c r="X3043" s="22">
        <f t="shared" si="524"/>
        <v>50242.037416475257</v>
      </c>
      <c r="Y3043" s="22">
        <f t="shared" si="525"/>
        <v>49594.317950859615</v>
      </c>
      <c r="Z3043" s="22">
        <f t="shared" si="527"/>
        <v>3174036.3488550154</v>
      </c>
      <c r="AA3043" s="10">
        <v>33129</v>
      </c>
      <c r="AB3043" s="6">
        <v>1969</v>
      </c>
      <c r="AC3043" s="6">
        <f t="shared" si="526"/>
        <v>47</v>
      </c>
      <c r="AD3043" s="6" t="s">
        <v>108</v>
      </c>
    </row>
    <row r="3044" spans="1:30" x14ac:dyDescent="0.2">
      <c r="A3044">
        <v>4</v>
      </c>
      <c r="B3044" s="6" t="s">
        <v>1081</v>
      </c>
      <c r="C3044" s="6" t="s">
        <v>22</v>
      </c>
      <c r="D3044" s="6" t="s">
        <v>23</v>
      </c>
      <c r="E3044" s="6" t="s">
        <v>2767</v>
      </c>
      <c r="F3044" s="6" t="s">
        <v>2773</v>
      </c>
      <c r="G3044" s="6">
        <v>58</v>
      </c>
      <c r="H3044" s="6">
        <v>65</v>
      </c>
      <c r="I3044" s="7">
        <v>42378</v>
      </c>
      <c r="J3044" s="7">
        <v>42398</v>
      </c>
      <c r="K3044" s="7" t="s">
        <v>2533</v>
      </c>
      <c r="L3044" s="17">
        <f t="shared" si="517"/>
        <v>238.19</v>
      </c>
      <c r="M3044" s="20">
        <f t="shared" si="518"/>
        <v>1</v>
      </c>
      <c r="N3044" s="6">
        <v>20</v>
      </c>
      <c r="O3044" s="6">
        <v>3100000</v>
      </c>
      <c r="P3044" s="6">
        <v>3075000</v>
      </c>
      <c r="Q3044" s="6">
        <f t="shared" si="519"/>
        <v>-25000</v>
      </c>
      <c r="R3044" s="8">
        <f t="shared" si="520"/>
        <v>-8.0645161290322578E-3</v>
      </c>
      <c r="S3044" s="6"/>
      <c r="T3044" s="9">
        <f t="shared" si="521"/>
        <v>53448.275862068964</v>
      </c>
      <c r="U3044" s="6">
        <v>53017</v>
      </c>
      <c r="V3044" s="9">
        <f t="shared" si="522"/>
        <v>-431.27586206896376</v>
      </c>
      <c r="W3044" s="8">
        <f t="shared" si="523"/>
        <v>-8.0690322580644833E-3</v>
      </c>
      <c r="X3044" s="22">
        <f t="shared" si="524"/>
        <v>53448.275862068964</v>
      </c>
      <c r="Y3044" s="22">
        <f t="shared" si="525"/>
        <v>53017</v>
      </c>
      <c r="Z3044" s="22">
        <f t="shared" si="527"/>
        <v>3074986</v>
      </c>
      <c r="AA3044" s="6">
        <v>968</v>
      </c>
      <c r="AB3044" s="6">
        <v>2003</v>
      </c>
      <c r="AC3044" s="6">
        <f t="shared" si="526"/>
        <v>13</v>
      </c>
      <c r="AD3044" s="6" t="s">
        <v>94</v>
      </c>
    </row>
    <row r="3045" spans="1:30" x14ac:dyDescent="0.2">
      <c r="A3045">
        <v>5</v>
      </c>
      <c r="B3045" s="6" t="s">
        <v>1866</v>
      </c>
      <c r="C3045" s="6" t="s">
        <v>22</v>
      </c>
      <c r="D3045" s="6" t="s">
        <v>23</v>
      </c>
      <c r="E3045" s="6" t="s">
        <v>2767</v>
      </c>
      <c r="F3045" s="6" t="s">
        <v>2773</v>
      </c>
      <c r="G3045" s="6">
        <v>81</v>
      </c>
      <c r="H3045" s="6">
        <v>92</v>
      </c>
      <c r="I3045" s="7">
        <v>42385</v>
      </c>
      <c r="J3045" s="7">
        <v>42405</v>
      </c>
      <c r="K3045" s="7" t="s">
        <v>2534</v>
      </c>
      <c r="L3045" s="17">
        <f t="shared" si="517"/>
        <v>240.59</v>
      </c>
      <c r="M3045" s="20">
        <f t="shared" si="518"/>
        <v>0.99002452304750821</v>
      </c>
      <c r="N3045" s="6">
        <v>20</v>
      </c>
      <c r="O3045" s="6">
        <v>4590000</v>
      </c>
      <c r="P3045" s="6">
        <v>4600000</v>
      </c>
      <c r="Q3045" s="6">
        <f t="shared" si="519"/>
        <v>10000</v>
      </c>
      <c r="R3045" s="8">
        <f t="shared" si="520"/>
        <v>2.1786492374727671E-3</v>
      </c>
      <c r="S3045" s="6"/>
      <c r="T3045" s="9">
        <f t="shared" si="521"/>
        <v>56666.666666666664</v>
      </c>
      <c r="U3045" s="6">
        <v>56790</v>
      </c>
      <c r="V3045" s="9">
        <f t="shared" si="522"/>
        <v>123.33333333333576</v>
      </c>
      <c r="W3045" s="8">
        <f t="shared" si="523"/>
        <v>2.176470588235337E-3</v>
      </c>
      <c r="X3045" s="22">
        <f t="shared" si="524"/>
        <v>56101.389639358793</v>
      </c>
      <c r="Y3045" s="22">
        <f t="shared" si="525"/>
        <v>56223.49266386799</v>
      </c>
      <c r="Z3045" s="22">
        <f t="shared" si="527"/>
        <v>4554102.9057733072</v>
      </c>
      <c r="AA3045" s="10">
        <v>7184</v>
      </c>
      <c r="AB3045" s="6">
        <v>2009</v>
      </c>
      <c r="AC3045" s="6">
        <f t="shared" si="526"/>
        <v>7</v>
      </c>
      <c r="AD3045" s="6" t="s">
        <v>315</v>
      </c>
    </row>
    <row r="3046" spans="1:30" x14ac:dyDescent="0.2">
      <c r="A3046">
        <v>6</v>
      </c>
      <c r="B3046" s="6" t="s">
        <v>2461</v>
      </c>
      <c r="C3046" s="6" t="s">
        <v>22</v>
      </c>
      <c r="D3046" s="6" t="s">
        <v>23</v>
      </c>
      <c r="E3046" s="6" t="s">
        <v>2767</v>
      </c>
      <c r="F3046" s="6" t="s">
        <v>2773</v>
      </c>
      <c r="G3046" s="6">
        <v>143</v>
      </c>
      <c r="H3046" s="6">
        <v>157</v>
      </c>
      <c r="I3046" s="7">
        <v>42391</v>
      </c>
      <c r="J3046" s="7">
        <v>42411</v>
      </c>
      <c r="K3046" s="7" t="s">
        <v>2534</v>
      </c>
      <c r="L3046" s="17">
        <f t="shared" si="517"/>
        <v>240.59</v>
      </c>
      <c r="M3046" s="20">
        <f t="shared" si="518"/>
        <v>0.99002452304750821</v>
      </c>
      <c r="N3046" s="6">
        <v>20</v>
      </c>
      <c r="O3046" s="6">
        <v>3950000</v>
      </c>
      <c r="P3046" s="6">
        <v>3900000</v>
      </c>
      <c r="Q3046" s="6">
        <f t="shared" si="519"/>
        <v>-50000</v>
      </c>
      <c r="R3046" s="8">
        <f t="shared" si="520"/>
        <v>-1.2658227848101266E-2</v>
      </c>
      <c r="S3046" s="6"/>
      <c r="T3046" s="9">
        <f t="shared" si="521"/>
        <v>27622.377622377622</v>
      </c>
      <c r="U3046" s="6">
        <v>27273</v>
      </c>
      <c r="V3046" s="9">
        <f t="shared" si="522"/>
        <v>-349.37762237762217</v>
      </c>
      <c r="W3046" s="8">
        <f t="shared" si="523"/>
        <v>-1.2648354430379739E-2</v>
      </c>
      <c r="X3046" s="22">
        <f t="shared" si="524"/>
        <v>27346.831231032571</v>
      </c>
      <c r="Y3046" s="22">
        <f t="shared" si="525"/>
        <v>27000.93881707469</v>
      </c>
      <c r="Z3046" s="22">
        <f t="shared" si="527"/>
        <v>3861134.2508416804</v>
      </c>
      <c r="AA3046" s="6">
        <v>944</v>
      </c>
      <c r="AB3046" s="6">
        <v>1958</v>
      </c>
      <c r="AC3046" s="6">
        <f t="shared" si="526"/>
        <v>58</v>
      </c>
      <c r="AD3046" s="6" t="s">
        <v>103</v>
      </c>
    </row>
    <row r="3047" spans="1:30" x14ac:dyDescent="0.2">
      <c r="A3047">
        <v>19</v>
      </c>
      <c r="B3047" s="6" t="s">
        <v>1517</v>
      </c>
      <c r="C3047" s="6" t="s">
        <v>22</v>
      </c>
      <c r="D3047" s="6" t="s">
        <v>23</v>
      </c>
      <c r="E3047" s="6" t="s">
        <v>2767</v>
      </c>
      <c r="F3047" s="6" t="s">
        <v>2773</v>
      </c>
      <c r="G3047" s="6">
        <v>70</v>
      </c>
      <c r="H3047" s="6">
        <v>78</v>
      </c>
      <c r="I3047" s="7">
        <v>42483</v>
      </c>
      <c r="J3047" s="7">
        <v>42503</v>
      </c>
      <c r="K3047" s="7" t="s">
        <v>2537</v>
      </c>
      <c r="L3047" s="17">
        <f t="shared" si="517"/>
        <v>256.52</v>
      </c>
      <c r="M3047" s="20">
        <f t="shared" si="518"/>
        <v>0.92854358334632781</v>
      </c>
      <c r="N3047" s="6">
        <v>20</v>
      </c>
      <c r="O3047" s="6">
        <v>2900000</v>
      </c>
      <c r="P3047" s="6">
        <v>2900000</v>
      </c>
      <c r="Q3047" s="6">
        <f t="shared" si="519"/>
        <v>0</v>
      </c>
      <c r="R3047" s="8">
        <f t="shared" si="520"/>
        <v>0</v>
      </c>
      <c r="S3047" s="6">
        <v>25000</v>
      </c>
      <c r="T3047" s="9">
        <f t="shared" si="521"/>
        <v>41785.714285714283</v>
      </c>
      <c r="U3047" s="6">
        <v>41786</v>
      </c>
      <c r="V3047" s="9">
        <f t="shared" si="522"/>
        <v>0.28571428571740398</v>
      </c>
      <c r="W3047" s="8">
        <f t="shared" si="523"/>
        <v>6.8376068376814631E-6</v>
      </c>
      <c r="X3047" s="22">
        <f t="shared" si="524"/>
        <v>38799.856875542981</v>
      </c>
      <c r="Y3047" s="22">
        <f t="shared" si="525"/>
        <v>38800.122173709657</v>
      </c>
      <c r="Z3047" s="22">
        <f t="shared" si="527"/>
        <v>2716008.5521596759</v>
      </c>
      <c r="AA3047" s="10">
        <v>32650</v>
      </c>
      <c r="AB3047" s="6">
        <v>1989</v>
      </c>
      <c r="AC3047" s="6">
        <f t="shared" si="526"/>
        <v>27</v>
      </c>
      <c r="AD3047" s="6" t="s">
        <v>37</v>
      </c>
    </row>
    <row r="3048" spans="1:30" x14ac:dyDescent="0.2">
      <c r="A3048">
        <v>43</v>
      </c>
      <c r="B3048" s="6" t="s">
        <v>1372</v>
      </c>
      <c r="C3048" s="6" t="s">
        <v>22</v>
      </c>
      <c r="D3048" s="6" t="s">
        <v>23</v>
      </c>
      <c r="E3048" s="6" t="s">
        <v>2767</v>
      </c>
      <c r="F3048" s="6" t="s">
        <v>2773</v>
      </c>
      <c r="G3048" s="6">
        <v>66</v>
      </c>
      <c r="H3048" s="6">
        <v>72</v>
      </c>
      <c r="I3048" s="7">
        <v>42650</v>
      </c>
      <c r="J3048" s="7">
        <v>42670</v>
      </c>
      <c r="K3048" s="7" t="s">
        <v>2542</v>
      </c>
      <c r="L3048" s="17">
        <f t="shared" si="517"/>
        <v>281.13</v>
      </c>
      <c r="M3048" s="20">
        <f t="shared" si="518"/>
        <v>0.84725927506847365</v>
      </c>
      <c r="N3048" s="6">
        <v>20</v>
      </c>
      <c r="O3048" s="6">
        <v>3900000</v>
      </c>
      <c r="P3048" s="6">
        <v>3900000</v>
      </c>
      <c r="Q3048" s="6">
        <f t="shared" si="519"/>
        <v>0</v>
      </c>
      <c r="R3048" s="8">
        <f t="shared" si="520"/>
        <v>0</v>
      </c>
      <c r="S3048" s="6"/>
      <c r="T3048" s="9">
        <f t="shared" si="521"/>
        <v>59090.909090909088</v>
      </c>
      <c r="U3048" s="6">
        <v>59091</v>
      </c>
      <c r="V3048" s="9">
        <f t="shared" si="522"/>
        <v>9.0909090911736712E-2</v>
      </c>
      <c r="W3048" s="8">
        <f t="shared" si="523"/>
        <v>1.5384615385063137E-6</v>
      </c>
      <c r="X3048" s="22">
        <f t="shared" si="524"/>
        <v>50065.320799500711</v>
      </c>
      <c r="Y3048" s="22">
        <f t="shared" si="525"/>
        <v>50065.39782307118</v>
      </c>
      <c r="Z3048" s="22">
        <f t="shared" si="527"/>
        <v>3304316.2563226977</v>
      </c>
      <c r="AA3048" s="10">
        <v>2850</v>
      </c>
      <c r="AB3048" s="6">
        <v>2006</v>
      </c>
      <c r="AC3048" s="6">
        <f t="shared" si="526"/>
        <v>10</v>
      </c>
      <c r="AD3048" s="6" t="s">
        <v>48</v>
      </c>
    </row>
    <row r="3049" spans="1:30" x14ac:dyDescent="0.2">
      <c r="A3049">
        <v>43</v>
      </c>
      <c r="B3049" s="6" t="s">
        <v>1429</v>
      </c>
      <c r="C3049" s="6" t="s">
        <v>22</v>
      </c>
      <c r="D3049" s="6" t="s">
        <v>23</v>
      </c>
      <c r="E3049" s="6" t="s">
        <v>2767</v>
      </c>
      <c r="F3049" s="6" t="s">
        <v>2773</v>
      </c>
      <c r="G3049" s="6">
        <v>67</v>
      </c>
      <c r="H3049" s="6">
        <v>73</v>
      </c>
      <c r="I3049" s="7">
        <v>42651</v>
      </c>
      <c r="J3049" s="7">
        <v>42671</v>
      </c>
      <c r="K3049" s="7" t="s">
        <v>2542</v>
      </c>
      <c r="L3049" s="17">
        <f t="shared" si="517"/>
        <v>281.13</v>
      </c>
      <c r="M3049" s="20">
        <f t="shared" si="518"/>
        <v>0.84725927506847365</v>
      </c>
      <c r="N3049" s="6">
        <v>20</v>
      </c>
      <c r="O3049" s="6">
        <v>2500000</v>
      </c>
      <c r="P3049" s="6">
        <v>2925000</v>
      </c>
      <c r="Q3049" s="6">
        <f t="shared" si="519"/>
        <v>425000</v>
      </c>
      <c r="R3049" s="8">
        <f t="shared" si="520"/>
        <v>0.17</v>
      </c>
      <c r="S3049" s="6">
        <v>27436</v>
      </c>
      <c r="T3049" s="9">
        <f t="shared" si="521"/>
        <v>37722.925373134327</v>
      </c>
      <c r="U3049" s="6">
        <v>44066</v>
      </c>
      <c r="V3049" s="9">
        <f t="shared" si="522"/>
        <v>6343.0746268656731</v>
      </c>
      <c r="W3049" s="8">
        <f t="shared" si="523"/>
        <v>0.16814906490213802</v>
      </c>
      <c r="X3049" s="22">
        <f t="shared" si="524"/>
        <v>31961.09840510392</v>
      </c>
      <c r="Y3049" s="22">
        <f t="shared" si="525"/>
        <v>37335.327215167359</v>
      </c>
      <c r="Z3049" s="22">
        <f t="shared" si="527"/>
        <v>2501466.9234162131</v>
      </c>
      <c r="AA3049" s="10">
        <v>34431</v>
      </c>
      <c r="AB3049" s="6">
        <v>1952</v>
      </c>
      <c r="AC3049" s="6">
        <f t="shared" si="526"/>
        <v>64</v>
      </c>
      <c r="AD3049" s="6" t="s">
        <v>332</v>
      </c>
    </row>
    <row r="3050" spans="1:30" x14ac:dyDescent="0.2">
      <c r="A3050">
        <v>3</v>
      </c>
      <c r="B3050" s="6" t="s">
        <v>1734</v>
      </c>
      <c r="C3050" s="6" t="s">
        <v>22</v>
      </c>
      <c r="D3050" s="6" t="s">
        <v>23</v>
      </c>
      <c r="E3050" s="6" t="s">
        <v>2767</v>
      </c>
      <c r="F3050" s="6" t="s">
        <v>2773</v>
      </c>
      <c r="G3050" s="6">
        <v>77</v>
      </c>
      <c r="H3050" s="6">
        <v>84</v>
      </c>
      <c r="I3050" s="7">
        <v>42366</v>
      </c>
      <c r="J3050" s="7">
        <v>42387</v>
      </c>
      <c r="K3050" s="7" t="s">
        <v>2533</v>
      </c>
      <c r="L3050" s="17">
        <f t="shared" si="517"/>
        <v>238.19</v>
      </c>
      <c r="M3050" s="20">
        <f t="shared" si="518"/>
        <v>1</v>
      </c>
      <c r="N3050" s="6">
        <v>21</v>
      </c>
      <c r="O3050" s="6">
        <v>3150000</v>
      </c>
      <c r="P3050" s="6">
        <v>3000000</v>
      </c>
      <c r="Q3050" s="6">
        <f t="shared" si="519"/>
        <v>-150000</v>
      </c>
      <c r="R3050" s="8">
        <f t="shared" si="520"/>
        <v>-4.7619047619047616E-2</v>
      </c>
      <c r="S3050" s="6">
        <v>15930</v>
      </c>
      <c r="T3050" s="9">
        <f t="shared" si="521"/>
        <v>41115.974025974028</v>
      </c>
      <c r="U3050" s="6">
        <v>39168</v>
      </c>
      <c r="V3050" s="9">
        <f t="shared" si="522"/>
        <v>-1947.9740259740283</v>
      </c>
      <c r="W3050" s="8">
        <f t="shared" si="523"/>
        <v>-4.737754782954777E-2</v>
      </c>
      <c r="X3050" s="22">
        <f t="shared" si="524"/>
        <v>41115.974025974028</v>
      </c>
      <c r="Y3050" s="22">
        <f t="shared" si="525"/>
        <v>39168</v>
      </c>
      <c r="Z3050" s="22">
        <f t="shared" si="527"/>
        <v>3015936</v>
      </c>
      <c r="AA3050" s="10">
        <v>2098</v>
      </c>
      <c r="AB3050" s="6">
        <v>1927</v>
      </c>
      <c r="AC3050" s="6">
        <f t="shared" si="526"/>
        <v>89</v>
      </c>
      <c r="AD3050" s="6" t="s">
        <v>590</v>
      </c>
    </row>
    <row r="3051" spans="1:30" x14ac:dyDescent="0.2">
      <c r="A3051">
        <v>23</v>
      </c>
      <c r="B3051" s="6" t="s">
        <v>1401</v>
      </c>
      <c r="C3051" s="6" t="s">
        <v>22</v>
      </c>
      <c r="D3051" s="6" t="s">
        <v>23</v>
      </c>
      <c r="E3051" s="6" t="s">
        <v>2767</v>
      </c>
      <c r="F3051" s="6" t="s">
        <v>2773</v>
      </c>
      <c r="G3051" s="6">
        <v>67</v>
      </c>
      <c r="H3051" s="6">
        <v>78</v>
      </c>
      <c r="I3051" s="7">
        <v>42507</v>
      </c>
      <c r="J3051" s="7">
        <v>42528</v>
      </c>
      <c r="K3051" s="7" t="s">
        <v>2538</v>
      </c>
      <c r="L3051" s="17">
        <f t="shared" si="517"/>
        <v>259.83</v>
      </c>
      <c r="M3051" s="20">
        <f t="shared" si="518"/>
        <v>0.91671477504522192</v>
      </c>
      <c r="N3051" s="6">
        <v>21</v>
      </c>
      <c r="O3051" s="6">
        <v>2900000</v>
      </c>
      <c r="P3051" s="6">
        <v>2900000</v>
      </c>
      <c r="Q3051" s="6">
        <f t="shared" si="519"/>
        <v>0</v>
      </c>
      <c r="R3051" s="8">
        <f t="shared" si="520"/>
        <v>0</v>
      </c>
      <c r="S3051" s="6"/>
      <c r="T3051" s="9">
        <f t="shared" si="521"/>
        <v>43283.582089552241</v>
      </c>
      <c r="U3051" s="6">
        <v>43284</v>
      </c>
      <c r="V3051" s="9">
        <f t="shared" si="522"/>
        <v>0.41791044775891351</v>
      </c>
      <c r="W3051" s="8">
        <f t="shared" si="523"/>
        <v>9.6551724137404145E-6</v>
      </c>
      <c r="X3051" s="22">
        <f t="shared" si="524"/>
        <v>39678.699218375281</v>
      </c>
      <c r="Y3051" s="22">
        <f t="shared" si="525"/>
        <v>39679.082323057388</v>
      </c>
      <c r="Z3051" s="22">
        <f t="shared" si="527"/>
        <v>2658498.5156448451</v>
      </c>
      <c r="AA3051" s="10">
        <v>11685</v>
      </c>
      <c r="AB3051" s="6">
        <v>1999</v>
      </c>
      <c r="AC3051" s="6">
        <f t="shared" si="526"/>
        <v>17</v>
      </c>
      <c r="AD3051" s="6" t="s">
        <v>629</v>
      </c>
    </row>
    <row r="3052" spans="1:30" x14ac:dyDescent="0.2">
      <c r="A3052">
        <v>26</v>
      </c>
      <c r="B3052" s="6" t="s">
        <v>974</v>
      </c>
      <c r="C3052" s="6" t="s">
        <v>22</v>
      </c>
      <c r="D3052" s="6" t="s">
        <v>23</v>
      </c>
      <c r="E3052" s="6" t="s">
        <v>2767</v>
      </c>
      <c r="F3052" s="6" t="s">
        <v>2773</v>
      </c>
      <c r="G3052" s="6">
        <v>55</v>
      </c>
      <c r="H3052" s="6">
        <v>60</v>
      </c>
      <c r="I3052" s="7">
        <v>42527</v>
      </c>
      <c r="J3052" s="7">
        <v>42549</v>
      </c>
      <c r="K3052" s="7" t="s">
        <v>2538</v>
      </c>
      <c r="L3052" s="17">
        <f t="shared" si="517"/>
        <v>259.83</v>
      </c>
      <c r="M3052" s="20">
        <f t="shared" si="518"/>
        <v>0.91671477504522192</v>
      </c>
      <c r="N3052" s="6">
        <v>22</v>
      </c>
      <c r="O3052" s="6">
        <v>3550000</v>
      </c>
      <c r="P3052" s="6">
        <v>3475000</v>
      </c>
      <c r="Q3052" s="6">
        <f t="shared" si="519"/>
        <v>-75000</v>
      </c>
      <c r="R3052" s="8">
        <f t="shared" si="520"/>
        <v>-2.1126760563380281E-2</v>
      </c>
      <c r="S3052" s="6">
        <v>2030</v>
      </c>
      <c r="T3052" s="9">
        <f t="shared" si="521"/>
        <v>64582.36363636364</v>
      </c>
      <c r="U3052" s="6">
        <v>63219</v>
      </c>
      <c r="V3052" s="9">
        <f t="shared" si="522"/>
        <v>-1363.3636363636397</v>
      </c>
      <c r="W3052" s="8">
        <f t="shared" si="523"/>
        <v>-2.1110463594057532E-2</v>
      </c>
      <c r="X3052" s="22">
        <f t="shared" si="524"/>
        <v>59203.606952797811</v>
      </c>
      <c r="Y3052" s="22">
        <f t="shared" si="525"/>
        <v>57953.791363583885</v>
      </c>
      <c r="Z3052" s="22">
        <f t="shared" si="527"/>
        <v>3187458.5249971137</v>
      </c>
      <c r="AA3052" s="10">
        <v>2564</v>
      </c>
      <c r="AB3052" s="6">
        <v>2008</v>
      </c>
      <c r="AC3052" s="6">
        <f t="shared" si="526"/>
        <v>8</v>
      </c>
      <c r="AD3052" s="6" t="s">
        <v>975</v>
      </c>
    </row>
    <row r="3053" spans="1:30" x14ac:dyDescent="0.2">
      <c r="A3053">
        <v>38</v>
      </c>
      <c r="B3053" s="6" t="s">
        <v>2308</v>
      </c>
      <c r="C3053" s="6" t="s">
        <v>22</v>
      </c>
      <c r="D3053" s="6" t="s">
        <v>23</v>
      </c>
      <c r="E3053" s="6" t="s">
        <v>2767</v>
      </c>
      <c r="F3053" s="6" t="s">
        <v>2773</v>
      </c>
      <c r="G3053" s="6">
        <v>112</v>
      </c>
      <c r="H3053" s="6">
        <v>125</v>
      </c>
      <c r="I3053" s="7">
        <v>42611</v>
      </c>
      <c r="J3053" s="7">
        <v>42633</v>
      </c>
      <c r="K3053" s="7" t="s">
        <v>2541</v>
      </c>
      <c r="L3053" s="17">
        <f t="shared" si="517"/>
        <v>275.91000000000003</v>
      </c>
      <c r="M3053" s="20">
        <f t="shared" si="518"/>
        <v>0.86328875357906554</v>
      </c>
      <c r="N3053" s="6">
        <v>22</v>
      </c>
      <c r="O3053" s="6">
        <v>8800000</v>
      </c>
      <c r="P3053" s="6">
        <v>8500000</v>
      </c>
      <c r="Q3053" s="6">
        <f t="shared" si="519"/>
        <v>-300000</v>
      </c>
      <c r="R3053" s="8">
        <f t="shared" si="520"/>
        <v>-3.4090909090909088E-2</v>
      </c>
      <c r="S3053" s="6"/>
      <c r="T3053" s="9">
        <f t="shared" si="521"/>
        <v>78571.428571428565</v>
      </c>
      <c r="U3053" s="6">
        <v>75893</v>
      </c>
      <c r="V3053" s="9">
        <f t="shared" si="522"/>
        <v>-2678.4285714285652</v>
      </c>
      <c r="W3053" s="8">
        <f t="shared" si="523"/>
        <v>-3.4089090909090833E-2</v>
      </c>
      <c r="X3053" s="22">
        <f t="shared" si="524"/>
        <v>67829.830638355139</v>
      </c>
      <c r="Y3053" s="22">
        <f t="shared" si="525"/>
        <v>65517.573375376021</v>
      </c>
      <c r="Z3053" s="22">
        <f t="shared" si="527"/>
        <v>7337968.2180421147</v>
      </c>
      <c r="AA3053" s="10">
        <v>3449</v>
      </c>
      <c r="AB3053" s="6">
        <v>2000</v>
      </c>
      <c r="AC3053" s="6">
        <f t="shared" si="526"/>
        <v>16</v>
      </c>
      <c r="AD3053" s="6" t="s">
        <v>461</v>
      </c>
    </row>
    <row r="3054" spans="1:30" x14ac:dyDescent="0.2">
      <c r="A3054">
        <v>5</v>
      </c>
      <c r="B3054" s="6" t="s">
        <v>2208</v>
      </c>
      <c r="C3054" s="6" t="s">
        <v>22</v>
      </c>
      <c r="D3054" s="6" t="s">
        <v>23</v>
      </c>
      <c r="E3054" s="6" t="s">
        <v>2767</v>
      </c>
      <c r="F3054" s="6" t="s">
        <v>2773</v>
      </c>
      <c r="G3054" s="6">
        <v>103</v>
      </c>
      <c r="H3054" s="6">
        <v>115</v>
      </c>
      <c r="I3054" s="7">
        <v>42380</v>
      </c>
      <c r="J3054" s="7">
        <v>42403</v>
      </c>
      <c r="K3054" s="7" t="s">
        <v>2534</v>
      </c>
      <c r="L3054" s="17">
        <f t="shared" si="517"/>
        <v>240.59</v>
      </c>
      <c r="M3054" s="20">
        <f t="shared" si="518"/>
        <v>0.99002452304750821</v>
      </c>
      <c r="N3054" s="6">
        <v>23</v>
      </c>
      <c r="O3054" s="6">
        <v>2900000</v>
      </c>
      <c r="P3054" s="6">
        <v>2850000</v>
      </c>
      <c r="Q3054" s="6">
        <f t="shared" si="519"/>
        <v>-50000</v>
      </c>
      <c r="R3054" s="8">
        <f t="shared" si="520"/>
        <v>-1.7241379310344827E-2</v>
      </c>
      <c r="S3054" s="6">
        <v>67209</v>
      </c>
      <c r="T3054" s="9">
        <f t="shared" si="521"/>
        <v>28807.85436893204</v>
      </c>
      <c r="U3054" s="6">
        <v>28322</v>
      </c>
      <c r="V3054" s="9">
        <f t="shared" si="522"/>
        <v>-485.85436893203951</v>
      </c>
      <c r="W3054" s="8">
        <f t="shared" si="523"/>
        <v>-1.6865343829841468E-2</v>
      </c>
      <c r="X3054" s="22">
        <f t="shared" si="524"/>
        <v>28520.482281624019</v>
      </c>
      <c r="Y3054" s="22">
        <f t="shared" si="525"/>
        <v>28039.474541751526</v>
      </c>
      <c r="Z3054" s="22">
        <f t="shared" si="527"/>
        <v>2888065.8778004074</v>
      </c>
      <c r="AA3054" s="10">
        <v>20213</v>
      </c>
      <c r="AB3054" s="6">
        <v>1978</v>
      </c>
      <c r="AC3054" s="6">
        <f t="shared" si="526"/>
        <v>38</v>
      </c>
      <c r="AD3054" s="6" t="s">
        <v>37</v>
      </c>
    </row>
    <row r="3055" spans="1:30" x14ac:dyDescent="0.2">
      <c r="A3055">
        <v>6</v>
      </c>
      <c r="B3055" s="6" t="s">
        <v>2087</v>
      </c>
      <c r="C3055" s="6" t="s">
        <v>22</v>
      </c>
      <c r="D3055" s="6" t="s">
        <v>23</v>
      </c>
      <c r="E3055" s="6" t="s">
        <v>2767</v>
      </c>
      <c r="F3055" s="6" t="s">
        <v>2773</v>
      </c>
      <c r="G3055" s="6">
        <v>93</v>
      </c>
      <c r="H3055" s="6">
        <v>104</v>
      </c>
      <c r="I3055" s="7">
        <v>42386</v>
      </c>
      <c r="J3055" s="7">
        <v>42409</v>
      </c>
      <c r="K3055" s="7" t="s">
        <v>2534</v>
      </c>
      <c r="L3055" s="17">
        <f t="shared" si="517"/>
        <v>240.59</v>
      </c>
      <c r="M3055" s="20">
        <f t="shared" si="518"/>
        <v>0.99002452304750821</v>
      </c>
      <c r="N3055" s="6">
        <v>23</v>
      </c>
      <c r="O3055" s="6">
        <v>2950000</v>
      </c>
      <c r="P3055" s="6">
        <v>2850000</v>
      </c>
      <c r="Q3055" s="6">
        <f t="shared" si="519"/>
        <v>-100000</v>
      </c>
      <c r="R3055" s="8">
        <f t="shared" si="520"/>
        <v>-3.3898305084745763E-2</v>
      </c>
      <c r="S3055" s="6">
        <v>132000</v>
      </c>
      <c r="T3055" s="9">
        <f t="shared" si="521"/>
        <v>33139.784946236556</v>
      </c>
      <c r="U3055" s="6">
        <v>32065</v>
      </c>
      <c r="V3055" s="9">
        <f t="shared" si="522"/>
        <v>-1074.7849462365557</v>
      </c>
      <c r="W3055" s="8">
        <f t="shared" si="523"/>
        <v>-3.2431862426995355E-2</v>
      </c>
      <c r="X3055" s="22">
        <f t="shared" si="524"/>
        <v>32809.199785294841</v>
      </c>
      <c r="Y3055" s="22">
        <f t="shared" si="525"/>
        <v>31745.136331518352</v>
      </c>
      <c r="Z3055" s="22">
        <f t="shared" si="527"/>
        <v>2952297.6788312066</v>
      </c>
      <c r="AA3055" s="10">
        <v>40806</v>
      </c>
      <c r="AB3055" s="6">
        <v>1979</v>
      </c>
      <c r="AC3055" s="6">
        <f t="shared" si="526"/>
        <v>37</v>
      </c>
      <c r="AD3055" s="6" t="s">
        <v>949</v>
      </c>
    </row>
    <row r="3056" spans="1:30" x14ac:dyDescent="0.2">
      <c r="A3056">
        <v>37</v>
      </c>
      <c r="B3056" s="6" t="s">
        <v>2053</v>
      </c>
      <c r="C3056" s="6" t="s">
        <v>22</v>
      </c>
      <c r="D3056" s="6" t="s">
        <v>23</v>
      </c>
      <c r="E3056" s="6" t="s">
        <v>2767</v>
      </c>
      <c r="F3056" s="6" t="s">
        <v>2773</v>
      </c>
      <c r="G3056" s="6">
        <v>90</v>
      </c>
      <c r="H3056" s="6">
        <v>98</v>
      </c>
      <c r="I3056" s="7">
        <v>42602</v>
      </c>
      <c r="J3056" s="7">
        <v>42625</v>
      </c>
      <c r="K3056" s="7" t="s">
        <v>2541</v>
      </c>
      <c r="L3056" s="17">
        <f t="shared" si="517"/>
        <v>275.91000000000003</v>
      </c>
      <c r="M3056" s="20">
        <f t="shared" si="518"/>
        <v>0.86328875357906554</v>
      </c>
      <c r="N3056" s="6">
        <v>23</v>
      </c>
      <c r="O3056" s="6">
        <v>3200000</v>
      </c>
      <c r="P3056" s="6">
        <v>3260000</v>
      </c>
      <c r="Q3056" s="6">
        <f t="shared" si="519"/>
        <v>60000</v>
      </c>
      <c r="R3056" s="8">
        <f t="shared" si="520"/>
        <v>1.8749999999999999E-2</v>
      </c>
      <c r="S3056" s="6">
        <v>112000</v>
      </c>
      <c r="T3056" s="9">
        <f t="shared" si="521"/>
        <v>36800</v>
      </c>
      <c r="U3056" s="6">
        <v>37467</v>
      </c>
      <c r="V3056" s="9">
        <f t="shared" si="522"/>
        <v>667</v>
      </c>
      <c r="W3056" s="8">
        <f t="shared" si="523"/>
        <v>1.8124999999999999E-2</v>
      </c>
      <c r="X3056" s="22">
        <f t="shared" si="524"/>
        <v>31769.026131709612</v>
      </c>
      <c r="Y3056" s="22">
        <f t="shared" si="525"/>
        <v>32344.839730346848</v>
      </c>
      <c r="Z3056" s="22">
        <f t="shared" si="527"/>
        <v>2911035.5757312165</v>
      </c>
      <c r="AA3056" s="6"/>
      <c r="AB3056" s="6">
        <v>1956</v>
      </c>
      <c r="AC3056" s="6">
        <f t="shared" si="526"/>
        <v>60</v>
      </c>
      <c r="AD3056" s="6" t="s">
        <v>161</v>
      </c>
    </row>
    <row r="3057" spans="1:30" x14ac:dyDescent="0.2">
      <c r="A3057">
        <v>43</v>
      </c>
      <c r="B3057" s="6" t="s">
        <v>1914</v>
      </c>
      <c r="C3057" s="6" t="s">
        <v>22</v>
      </c>
      <c r="D3057" s="6" t="s">
        <v>23</v>
      </c>
      <c r="E3057" s="6" t="s">
        <v>2767</v>
      </c>
      <c r="F3057" s="6" t="s">
        <v>2773</v>
      </c>
      <c r="G3057" s="6">
        <v>82</v>
      </c>
      <c r="H3057" s="6">
        <v>88</v>
      </c>
      <c r="I3057" s="7">
        <v>42644</v>
      </c>
      <c r="J3057" s="7">
        <v>42667</v>
      </c>
      <c r="K3057" s="7" t="s">
        <v>2542</v>
      </c>
      <c r="L3057" s="17">
        <f t="shared" si="517"/>
        <v>281.13</v>
      </c>
      <c r="M3057" s="20">
        <f t="shared" si="518"/>
        <v>0.84725927506847365</v>
      </c>
      <c r="N3057" s="6">
        <v>23</v>
      </c>
      <c r="O3057" s="6">
        <v>2900000</v>
      </c>
      <c r="P3057" s="6">
        <v>3210000</v>
      </c>
      <c r="Q3057" s="6">
        <f t="shared" si="519"/>
        <v>310000</v>
      </c>
      <c r="R3057" s="8">
        <f t="shared" si="520"/>
        <v>0.10689655172413794</v>
      </c>
      <c r="S3057" s="6">
        <v>20660</v>
      </c>
      <c r="T3057" s="9">
        <f t="shared" si="521"/>
        <v>35617.804878048781</v>
      </c>
      <c r="U3057" s="6">
        <v>39398</v>
      </c>
      <c r="V3057" s="9">
        <f t="shared" si="522"/>
        <v>3780.1951219512193</v>
      </c>
      <c r="W3057" s="8">
        <f t="shared" si="523"/>
        <v>0.10613217560414426</v>
      </c>
      <c r="X3057" s="22">
        <f t="shared" si="524"/>
        <v>30177.515540505956</v>
      </c>
      <c r="Y3057" s="22">
        <f t="shared" si="525"/>
        <v>33380.320919147722</v>
      </c>
      <c r="Z3057" s="22">
        <f t="shared" si="527"/>
        <v>2737186.3153701131</v>
      </c>
      <c r="AA3057" s="10">
        <v>12923</v>
      </c>
      <c r="AB3057" s="6">
        <v>1993</v>
      </c>
      <c r="AC3057" s="6">
        <f t="shared" si="526"/>
        <v>23</v>
      </c>
      <c r="AD3057" s="6" t="s">
        <v>1915</v>
      </c>
    </row>
    <row r="3058" spans="1:30" x14ac:dyDescent="0.2">
      <c r="A3058">
        <v>45</v>
      </c>
      <c r="B3058" s="6" t="s">
        <v>2255</v>
      </c>
      <c r="C3058" s="6" t="s">
        <v>22</v>
      </c>
      <c r="D3058" s="6" t="s">
        <v>23</v>
      </c>
      <c r="E3058" s="6" t="s">
        <v>2767</v>
      </c>
      <c r="F3058" s="6" t="s">
        <v>2773</v>
      </c>
      <c r="G3058" s="6">
        <v>106</v>
      </c>
      <c r="H3058" s="6">
        <v>120</v>
      </c>
      <c r="I3058" s="7">
        <v>42658</v>
      </c>
      <c r="J3058" s="7">
        <v>42681</v>
      </c>
      <c r="K3058" s="7" t="s">
        <v>2543</v>
      </c>
      <c r="L3058" s="17">
        <f t="shared" si="517"/>
        <v>284.38</v>
      </c>
      <c r="M3058" s="20">
        <f t="shared" si="518"/>
        <v>0.83757648217174208</v>
      </c>
      <c r="N3058" s="6">
        <v>23</v>
      </c>
      <c r="O3058" s="6">
        <v>3650000</v>
      </c>
      <c r="P3058" s="6">
        <v>3450000</v>
      </c>
      <c r="Q3058" s="6">
        <f t="shared" si="519"/>
        <v>-200000</v>
      </c>
      <c r="R3058" s="8">
        <f t="shared" si="520"/>
        <v>-5.4794520547945202E-2</v>
      </c>
      <c r="S3058" s="6">
        <v>2313</v>
      </c>
      <c r="T3058" s="9">
        <f t="shared" si="521"/>
        <v>34455.783018867922</v>
      </c>
      <c r="U3058" s="6">
        <v>32569</v>
      </c>
      <c r="V3058" s="9">
        <f t="shared" si="522"/>
        <v>-1886.7830188679218</v>
      </c>
      <c r="W3058" s="8">
        <f t="shared" si="523"/>
        <v>-5.4759545526355417E-2</v>
      </c>
      <c r="X3058" s="22">
        <f t="shared" si="524"/>
        <v>28859.35353141624</v>
      </c>
      <c r="Y3058" s="22">
        <f t="shared" si="525"/>
        <v>27279.028447851466</v>
      </c>
      <c r="Z3058" s="22">
        <f t="shared" si="527"/>
        <v>2891577.0154722552</v>
      </c>
      <c r="AA3058" s="10">
        <v>11234</v>
      </c>
      <c r="AB3058" s="6">
        <v>1995</v>
      </c>
      <c r="AC3058" s="6">
        <f t="shared" si="526"/>
        <v>21</v>
      </c>
      <c r="AD3058" s="6" t="s">
        <v>27</v>
      </c>
    </row>
    <row r="3059" spans="1:30" x14ac:dyDescent="0.2">
      <c r="A3059">
        <v>46</v>
      </c>
      <c r="B3059" s="6" t="s">
        <v>761</v>
      </c>
      <c r="C3059" s="6" t="s">
        <v>22</v>
      </c>
      <c r="D3059" s="6" t="s">
        <v>23</v>
      </c>
      <c r="E3059" s="6" t="s">
        <v>2767</v>
      </c>
      <c r="F3059" s="6" t="s">
        <v>2773</v>
      </c>
      <c r="G3059" s="6">
        <v>50</v>
      </c>
      <c r="H3059" s="6">
        <v>56</v>
      </c>
      <c r="I3059" s="7">
        <v>42665</v>
      </c>
      <c r="J3059" s="7">
        <v>42688</v>
      </c>
      <c r="K3059" s="7" t="s">
        <v>2543</v>
      </c>
      <c r="L3059" s="17">
        <f t="shared" si="517"/>
        <v>284.38</v>
      </c>
      <c r="M3059" s="20">
        <f t="shared" si="518"/>
        <v>0.83757648217174208</v>
      </c>
      <c r="N3059" s="6">
        <v>23</v>
      </c>
      <c r="O3059" s="6">
        <v>3800000</v>
      </c>
      <c r="P3059" s="6">
        <v>3600000</v>
      </c>
      <c r="Q3059" s="6">
        <f t="shared" si="519"/>
        <v>-200000</v>
      </c>
      <c r="R3059" s="8">
        <f t="shared" si="520"/>
        <v>-5.2631578947368418E-2</v>
      </c>
      <c r="S3059" s="6"/>
      <c r="T3059" s="9">
        <f t="shared" si="521"/>
        <v>76000</v>
      </c>
      <c r="U3059" s="6">
        <v>72000</v>
      </c>
      <c r="V3059" s="9">
        <f t="shared" si="522"/>
        <v>-4000</v>
      </c>
      <c r="W3059" s="8">
        <f t="shared" si="523"/>
        <v>-5.2631578947368418E-2</v>
      </c>
      <c r="X3059" s="22">
        <f t="shared" si="524"/>
        <v>63655.8126450524</v>
      </c>
      <c r="Y3059" s="22">
        <f t="shared" si="525"/>
        <v>60305.506716365431</v>
      </c>
      <c r="Z3059" s="22">
        <f t="shared" si="527"/>
        <v>3015275.3358182716</v>
      </c>
      <c r="AA3059" s="10">
        <v>3126</v>
      </c>
      <c r="AB3059" s="6">
        <v>2009</v>
      </c>
      <c r="AC3059" s="6">
        <f t="shared" si="526"/>
        <v>7</v>
      </c>
      <c r="AD3059" s="6" t="s">
        <v>259</v>
      </c>
    </row>
    <row r="3060" spans="1:30" x14ac:dyDescent="0.2">
      <c r="A3060">
        <v>5</v>
      </c>
      <c r="B3060" s="6" t="s">
        <v>2456</v>
      </c>
      <c r="C3060" s="6" t="s">
        <v>22</v>
      </c>
      <c r="D3060" s="6" t="s">
        <v>23</v>
      </c>
      <c r="E3060" s="6" t="s">
        <v>2767</v>
      </c>
      <c r="F3060" s="6" t="s">
        <v>2773</v>
      </c>
      <c r="G3060" s="6">
        <v>141</v>
      </c>
      <c r="H3060" s="6">
        <v>160</v>
      </c>
      <c r="I3060" s="7">
        <v>42377</v>
      </c>
      <c r="J3060" s="7">
        <v>42401</v>
      </c>
      <c r="K3060" s="7" t="s">
        <v>2534</v>
      </c>
      <c r="L3060" s="17">
        <f t="shared" si="517"/>
        <v>240.59</v>
      </c>
      <c r="M3060" s="20">
        <f t="shared" si="518"/>
        <v>0.99002452304750821</v>
      </c>
      <c r="N3060" s="6">
        <v>24</v>
      </c>
      <c r="O3060" s="6">
        <v>7490000</v>
      </c>
      <c r="P3060" s="6">
        <v>7100000</v>
      </c>
      <c r="Q3060" s="6">
        <f t="shared" si="519"/>
        <v>-390000</v>
      </c>
      <c r="R3060" s="8">
        <f t="shared" si="520"/>
        <v>-5.2069425901201602E-2</v>
      </c>
      <c r="S3060" s="6"/>
      <c r="T3060" s="9">
        <f t="shared" si="521"/>
        <v>53120.567375886523</v>
      </c>
      <c r="U3060" s="6">
        <v>50355</v>
      </c>
      <c r="V3060" s="9">
        <f t="shared" si="522"/>
        <v>-2765.5673758865232</v>
      </c>
      <c r="W3060" s="8">
        <f t="shared" si="523"/>
        <v>-5.2062082777036021E-2</v>
      </c>
      <c r="X3060" s="22">
        <f t="shared" si="524"/>
        <v>52590.664380325077</v>
      </c>
      <c r="Y3060" s="22">
        <f t="shared" si="525"/>
        <v>49852.684858057277</v>
      </c>
      <c r="Z3060" s="22">
        <f t="shared" si="527"/>
        <v>7029228.5649860762</v>
      </c>
      <c r="AA3060" s="10">
        <v>1624</v>
      </c>
      <c r="AB3060" s="6">
        <v>2003</v>
      </c>
      <c r="AC3060" s="6">
        <f t="shared" si="526"/>
        <v>13</v>
      </c>
      <c r="AD3060" s="6" t="s">
        <v>94</v>
      </c>
    </row>
    <row r="3061" spans="1:30" x14ac:dyDescent="0.2">
      <c r="A3061">
        <v>10</v>
      </c>
      <c r="B3061" s="6" t="s">
        <v>1478</v>
      </c>
      <c r="C3061" s="6" t="s">
        <v>22</v>
      </c>
      <c r="D3061" s="6" t="s">
        <v>23</v>
      </c>
      <c r="E3061" s="6" t="s">
        <v>2767</v>
      </c>
      <c r="F3061" s="6" t="s">
        <v>2773</v>
      </c>
      <c r="G3061" s="6">
        <v>79</v>
      </c>
      <c r="H3061" s="6">
        <v>92</v>
      </c>
      <c r="I3061" s="7">
        <v>42412</v>
      </c>
      <c r="J3061" s="7">
        <v>42436</v>
      </c>
      <c r="K3061" s="7" t="s">
        <v>2535</v>
      </c>
      <c r="L3061" s="17">
        <f t="shared" si="517"/>
        <v>245.99</v>
      </c>
      <c r="M3061" s="20">
        <f t="shared" si="518"/>
        <v>0.96829139395910402</v>
      </c>
      <c r="N3061" s="6">
        <v>24</v>
      </c>
      <c r="O3061" s="6">
        <v>2600000</v>
      </c>
      <c r="P3061" s="6">
        <v>2450000</v>
      </c>
      <c r="Q3061" s="6">
        <f t="shared" si="519"/>
        <v>-150000</v>
      </c>
      <c r="R3061" s="8">
        <f t="shared" si="520"/>
        <v>-5.7692307692307696E-2</v>
      </c>
      <c r="S3061" s="6">
        <v>179945</v>
      </c>
      <c r="T3061" s="9">
        <f t="shared" si="521"/>
        <v>35189.177215189877</v>
      </c>
      <c r="U3061" s="6">
        <v>33290</v>
      </c>
      <c r="V3061" s="9">
        <f t="shared" si="522"/>
        <v>-1899.1772151898767</v>
      </c>
      <c r="W3061" s="8">
        <f t="shared" si="523"/>
        <v>-5.3970492221968508E-2</v>
      </c>
      <c r="X3061" s="22">
        <f t="shared" si="524"/>
        <v>34073.377457970149</v>
      </c>
      <c r="Y3061" s="22">
        <f t="shared" si="525"/>
        <v>32234.420504898571</v>
      </c>
      <c r="Z3061" s="22">
        <f t="shared" si="527"/>
        <v>2546519.219886987</v>
      </c>
      <c r="AA3061" s="10">
        <v>3330</v>
      </c>
      <c r="AB3061" s="6">
        <v>1989</v>
      </c>
      <c r="AC3061" s="6">
        <f t="shared" si="526"/>
        <v>27</v>
      </c>
      <c r="AD3061" s="6" t="s">
        <v>719</v>
      </c>
    </row>
    <row r="3062" spans="1:30" x14ac:dyDescent="0.2">
      <c r="A3062">
        <v>17</v>
      </c>
      <c r="B3062" s="6" t="s">
        <v>1684</v>
      </c>
      <c r="C3062" s="6" t="s">
        <v>22</v>
      </c>
      <c r="D3062" s="6" t="s">
        <v>23</v>
      </c>
      <c r="E3062" s="6" t="s">
        <v>2767</v>
      </c>
      <c r="F3062" s="6" t="s">
        <v>2773</v>
      </c>
      <c r="G3062" s="6">
        <v>75</v>
      </c>
      <c r="H3062" s="6">
        <v>85</v>
      </c>
      <c r="I3062" s="7">
        <v>42462</v>
      </c>
      <c r="J3062" s="7">
        <v>42486</v>
      </c>
      <c r="K3062" s="7" t="s">
        <v>2536</v>
      </c>
      <c r="L3062" s="17">
        <f t="shared" si="517"/>
        <v>250.79</v>
      </c>
      <c r="M3062" s="20">
        <f t="shared" si="518"/>
        <v>0.9497587623110969</v>
      </c>
      <c r="N3062" s="6">
        <v>24</v>
      </c>
      <c r="O3062" s="6">
        <v>3490000</v>
      </c>
      <c r="P3062" s="6">
        <v>3400000</v>
      </c>
      <c r="Q3062" s="6">
        <f t="shared" si="519"/>
        <v>-90000</v>
      </c>
      <c r="R3062" s="8">
        <f t="shared" si="520"/>
        <v>-2.5787965616045846E-2</v>
      </c>
      <c r="S3062" s="6"/>
      <c r="T3062" s="9">
        <f t="shared" si="521"/>
        <v>46533.333333333336</v>
      </c>
      <c r="U3062" s="6">
        <v>45333</v>
      </c>
      <c r="V3062" s="9">
        <f t="shared" si="522"/>
        <v>-1200.3333333333358</v>
      </c>
      <c r="W3062" s="8">
        <f t="shared" si="523"/>
        <v>-2.5795128939828132E-2</v>
      </c>
      <c r="X3062" s="22">
        <f t="shared" si="524"/>
        <v>44195.441072876376</v>
      </c>
      <c r="Y3062" s="22">
        <f t="shared" si="525"/>
        <v>43055.413971848953</v>
      </c>
      <c r="Z3062" s="22">
        <f t="shared" si="527"/>
        <v>3229156.0478886715</v>
      </c>
      <c r="AA3062" s="10">
        <v>2575</v>
      </c>
      <c r="AB3062" s="6">
        <v>2001</v>
      </c>
      <c r="AC3062" s="6">
        <f t="shared" si="526"/>
        <v>15</v>
      </c>
      <c r="AD3062" s="6" t="s">
        <v>1176</v>
      </c>
    </row>
    <row r="3063" spans="1:30" x14ac:dyDescent="0.2">
      <c r="A3063">
        <v>21</v>
      </c>
      <c r="B3063" s="6" t="s">
        <v>2227</v>
      </c>
      <c r="C3063" s="6" t="s">
        <v>22</v>
      </c>
      <c r="D3063" s="6" t="s">
        <v>23</v>
      </c>
      <c r="E3063" s="6" t="s">
        <v>2767</v>
      </c>
      <c r="F3063" s="6" t="s">
        <v>2773</v>
      </c>
      <c r="G3063" s="6">
        <v>104</v>
      </c>
      <c r="H3063" s="6">
        <v>113</v>
      </c>
      <c r="I3063" s="7">
        <v>42490</v>
      </c>
      <c r="J3063" s="7">
        <v>42514</v>
      </c>
      <c r="K3063" s="7" t="s">
        <v>2537</v>
      </c>
      <c r="L3063" s="17">
        <f t="shared" si="517"/>
        <v>256.52</v>
      </c>
      <c r="M3063" s="20">
        <f t="shared" si="518"/>
        <v>0.92854358334632781</v>
      </c>
      <c r="N3063" s="6">
        <v>24</v>
      </c>
      <c r="O3063" s="6">
        <v>3290000</v>
      </c>
      <c r="P3063" s="6">
        <v>3520000</v>
      </c>
      <c r="Q3063" s="6">
        <f t="shared" si="519"/>
        <v>230000</v>
      </c>
      <c r="R3063" s="8">
        <f t="shared" si="520"/>
        <v>6.9908814589665649E-2</v>
      </c>
      <c r="S3063" s="6"/>
      <c r="T3063" s="9">
        <f t="shared" si="521"/>
        <v>31634.615384615383</v>
      </c>
      <c r="U3063" s="6">
        <v>33846</v>
      </c>
      <c r="V3063" s="9">
        <f t="shared" si="522"/>
        <v>2211.3846153846171</v>
      </c>
      <c r="W3063" s="8">
        <f t="shared" si="523"/>
        <v>6.9903951367781214E-2</v>
      </c>
      <c r="X3063" s="22">
        <f t="shared" si="524"/>
        <v>29374.119127013637</v>
      </c>
      <c r="Y3063" s="22">
        <f t="shared" si="525"/>
        <v>31427.486121939812</v>
      </c>
      <c r="Z3063" s="22">
        <f t="shared" si="527"/>
        <v>3268458.5566817406</v>
      </c>
      <c r="AA3063" s="6">
        <v>550</v>
      </c>
      <c r="AB3063" s="6">
        <v>1990</v>
      </c>
      <c r="AC3063" s="6">
        <f t="shared" si="526"/>
        <v>26</v>
      </c>
      <c r="AD3063" s="6" t="s">
        <v>181</v>
      </c>
    </row>
    <row r="3064" spans="1:30" x14ac:dyDescent="0.2">
      <c r="A3064">
        <v>23</v>
      </c>
      <c r="B3064" s="6" t="s">
        <v>1749</v>
      </c>
      <c r="C3064" s="6" t="s">
        <v>22</v>
      </c>
      <c r="D3064" s="6" t="s">
        <v>23</v>
      </c>
      <c r="E3064" s="6" t="s">
        <v>2767</v>
      </c>
      <c r="F3064" s="6" t="s">
        <v>2773</v>
      </c>
      <c r="G3064" s="6">
        <v>77</v>
      </c>
      <c r="H3064" s="6">
        <v>86</v>
      </c>
      <c r="I3064" s="7">
        <v>42507</v>
      </c>
      <c r="J3064" s="7">
        <v>42531</v>
      </c>
      <c r="K3064" s="7" t="s">
        <v>2538</v>
      </c>
      <c r="L3064" s="17">
        <f t="shared" si="517"/>
        <v>259.83</v>
      </c>
      <c r="M3064" s="20">
        <f t="shared" si="518"/>
        <v>0.91671477504522192</v>
      </c>
      <c r="N3064" s="6">
        <v>24</v>
      </c>
      <c r="O3064" s="6">
        <v>3500000</v>
      </c>
      <c r="P3064" s="6">
        <v>3425000</v>
      </c>
      <c r="Q3064" s="6">
        <f t="shared" si="519"/>
        <v>-75000</v>
      </c>
      <c r="R3064" s="8">
        <f t="shared" si="520"/>
        <v>-2.1428571428571429E-2</v>
      </c>
      <c r="S3064" s="6"/>
      <c r="T3064" s="9">
        <f t="shared" si="521"/>
        <v>45454.545454545456</v>
      </c>
      <c r="U3064" s="6">
        <v>44481</v>
      </c>
      <c r="V3064" s="9">
        <f t="shared" si="522"/>
        <v>-973.54545454545587</v>
      </c>
      <c r="W3064" s="8">
        <f t="shared" si="523"/>
        <v>-2.1418000000000027E-2</v>
      </c>
      <c r="X3064" s="22">
        <f t="shared" si="524"/>
        <v>41668.853411146454</v>
      </c>
      <c r="Y3064" s="22">
        <f t="shared" si="525"/>
        <v>40776.389908786514</v>
      </c>
      <c r="Z3064" s="22">
        <f t="shared" si="527"/>
        <v>3139782.0229765614</v>
      </c>
      <c r="AA3064" s="10">
        <v>5779</v>
      </c>
      <c r="AB3064" s="6">
        <v>2009</v>
      </c>
      <c r="AC3064" s="6">
        <f t="shared" si="526"/>
        <v>7</v>
      </c>
      <c r="AD3064" s="6" t="s">
        <v>259</v>
      </c>
    </row>
    <row r="3065" spans="1:30" x14ac:dyDescent="0.2">
      <c r="A3065">
        <v>15</v>
      </c>
      <c r="B3065" s="6" t="s">
        <v>1778</v>
      </c>
      <c r="C3065" s="6" t="s">
        <v>22</v>
      </c>
      <c r="D3065" s="6" t="s">
        <v>23</v>
      </c>
      <c r="E3065" s="6" t="s">
        <v>2767</v>
      </c>
      <c r="F3065" s="6" t="s">
        <v>2773</v>
      </c>
      <c r="G3065" s="6">
        <v>78</v>
      </c>
      <c r="H3065" s="6">
        <v>91</v>
      </c>
      <c r="I3065" s="7">
        <v>42447</v>
      </c>
      <c r="J3065" s="7">
        <v>42472</v>
      </c>
      <c r="K3065" s="7" t="s">
        <v>2536</v>
      </c>
      <c r="L3065" s="17">
        <f t="shared" si="517"/>
        <v>250.79</v>
      </c>
      <c r="M3065" s="20">
        <f t="shared" si="518"/>
        <v>0.9497587623110969</v>
      </c>
      <c r="N3065" s="6">
        <v>25</v>
      </c>
      <c r="O3065" s="6">
        <v>5000000</v>
      </c>
      <c r="P3065" s="6">
        <v>5400000</v>
      </c>
      <c r="Q3065" s="6">
        <f t="shared" si="519"/>
        <v>400000</v>
      </c>
      <c r="R3065" s="8">
        <f t="shared" si="520"/>
        <v>0.08</v>
      </c>
      <c r="S3065" s="6"/>
      <c r="T3065" s="9">
        <f t="shared" si="521"/>
        <v>64102.564102564102</v>
      </c>
      <c r="U3065" s="6">
        <v>69231</v>
      </c>
      <c r="V3065" s="9">
        <f t="shared" si="522"/>
        <v>5128.4358974358984</v>
      </c>
      <c r="W3065" s="8">
        <f t="shared" si="523"/>
        <v>8.0003600000000022E-2</v>
      </c>
      <c r="X3065" s="22">
        <f t="shared" si="524"/>
        <v>60881.971943019031</v>
      </c>
      <c r="Y3065" s="22">
        <f t="shared" si="525"/>
        <v>65752.748873559554</v>
      </c>
      <c r="Z3065" s="22">
        <f t="shared" si="527"/>
        <v>5128714.4121376453</v>
      </c>
      <c r="AA3065" s="10">
        <v>9920</v>
      </c>
      <c r="AB3065" s="6">
        <v>2000</v>
      </c>
      <c r="AC3065" s="6">
        <f t="shared" si="526"/>
        <v>16</v>
      </c>
      <c r="AD3065" s="6" t="s">
        <v>94</v>
      </c>
    </row>
    <row r="3066" spans="1:30" x14ac:dyDescent="0.2">
      <c r="A3066">
        <v>19</v>
      </c>
      <c r="B3066" s="6" t="s">
        <v>1712</v>
      </c>
      <c r="C3066" s="6" t="s">
        <v>22</v>
      </c>
      <c r="D3066" s="6" t="s">
        <v>23</v>
      </c>
      <c r="E3066" s="6" t="s">
        <v>2767</v>
      </c>
      <c r="F3066" s="6" t="s">
        <v>2773</v>
      </c>
      <c r="G3066" s="6">
        <v>76</v>
      </c>
      <c r="H3066" s="6">
        <v>95</v>
      </c>
      <c r="I3066" s="7">
        <v>42476</v>
      </c>
      <c r="J3066" s="7">
        <v>42501</v>
      </c>
      <c r="K3066" s="7" t="s">
        <v>2537</v>
      </c>
      <c r="L3066" s="17">
        <f t="shared" si="517"/>
        <v>256.52</v>
      </c>
      <c r="M3066" s="20">
        <f t="shared" si="518"/>
        <v>0.92854358334632781</v>
      </c>
      <c r="N3066" s="6">
        <v>25</v>
      </c>
      <c r="O3066" s="6">
        <v>2700000</v>
      </c>
      <c r="P3066" s="6">
        <v>2725000</v>
      </c>
      <c r="Q3066" s="6">
        <f t="shared" si="519"/>
        <v>25000</v>
      </c>
      <c r="R3066" s="8">
        <f t="shared" si="520"/>
        <v>9.2592592592592587E-3</v>
      </c>
      <c r="S3066" s="6">
        <v>147355</v>
      </c>
      <c r="T3066" s="9">
        <f t="shared" si="521"/>
        <v>37465.197368421053</v>
      </c>
      <c r="U3066" s="6">
        <v>37794</v>
      </c>
      <c r="V3066" s="9">
        <f t="shared" si="522"/>
        <v>328.8026315789466</v>
      </c>
      <c r="W3066" s="8">
        <f t="shared" si="523"/>
        <v>8.7762151189437008E-3</v>
      </c>
      <c r="X3066" s="22">
        <f t="shared" si="524"/>
        <v>34788.068615251097</v>
      </c>
      <c r="Y3066" s="22">
        <f t="shared" si="525"/>
        <v>35093.376188991111</v>
      </c>
      <c r="Z3066" s="22">
        <f t="shared" si="527"/>
        <v>2667096.5903633246</v>
      </c>
      <c r="AA3066" s="10">
        <v>27472</v>
      </c>
      <c r="AB3066" s="6">
        <v>1974</v>
      </c>
      <c r="AC3066" s="6">
        <f t="shared" si="526"/>
        <v>42</v>
      </c>
      <c r="AD3066" s="6" t="s">
        <v>52</v>
      </c>
    </row>
    <row r="3067" spans="1:30" x14ac:dyDescent="0.2">
      <c r="A3067">
        <v>23</v>
      </c>
      <c r="B3067" s="6" t="s">
        <v>2359</v>
      </c>
      <c r="C3067" s="6" t="s">
        <v>22</v>
      </c>
      <c r="D3067" s="6" t="s">
        <v>23</v>
      </c>
      <c r="E3067" s="6" t="s">
        <v>2767</v>
      </c>
      <c r="F3067" s="6" t="s">
        <v>2773</v>
      </c>
      <c r="G3067" s="6">
        <v>119</v>
      </c>
      <c r="H3067" s="6">
        <v>143</v>
      </c>
      <c r="I3067" s="7">
        <v>42503</v>
      </c>
      <c r="J3067" s="7">
        <v>42528</v>
      </c>
      <c r="K3067" s="7" t="s">
        <v>2538</v>
      </c>
      <c r="L3067" s="17">
        <f t="shared" si="517"/>
        <v>259.83</v>
      </c>
      <c r="M3067" s="20">
        <f t="shared" si="518"/>
        <v>0.91671477504522192</v>
      </c>
      <c r="N3067" s="6">
        <v>25</v>
      </c>
      <c r="O3067" s="6">
        <v>5700000</v>
      </c>
      <c r="P3067" s="6">
        <v>5700000</v>
      </c>
      <c r="Q3067" s="6">
        <f t="shared" si="519"/>
        <v>0</v>
      </c>
      <c r="R3067" s="8">
        <f t="shared" si="520"/>
        <v>0</v>
      </c>
      <c r="S3067" s="6">
        <v>16354</v>
      </c>
      <c r="T3067" s="9">
        <f t="shared" si="521"/>
        <v>48036.588235294119</v>
      </c>
      <c r="U3067" s="6">
        <v>48037</v>
      </c>
      <c r="V3067" s="9">
        <f t="shared" si="522"/>
        <v>0.41176470588106895</v>
      </c>
      <c r="W3067" s="8">
        <f t="shared" si="523"/>
        <v>8.5718974017087127E-6</v>
      </c>
      <c r="X3067" s="22">
        <f t="shared" si="524"/>
        <v>44035.850178057604</v>
      </c>
      <c r="Y3067" s="22">
        <f t="shared" si="525"/>
        <v>44036.227648847322</v>
      </c>
      <c r="Z3067" s="22">
        <f t="shared" si="527"/>
        <v>5240311.0902128313</v>
      </c>
      <c r="AA3067" s="10">
        <v>10669</v>
      </c>
      <c r="AB3067" s="6">
        <v>1985</v>
      </c>
      <c r="AC3067" s="6">
        <f t="shared" si="526"/>
        <v>31</v>
      </c>
      <c r="AD3067" s="6" t="s">
        <v>200</v>
      </c>
    </row>
    <row r="3068" spans="1:30" x14ac:dyDescent="0.2">
      <c r="A3068">
        <v>23</v>
      </c>
      <c r="B3068" s="6" t="s">
        <v>1356</v>
      </c>
      <c r="C3068" s="6" t="s">
        <v>22</v>
      </c>
      <c r="D3068" s="6" t="s">
        <v>23</v>
      </c>
      <c r="E3068" s="6" t="s">
        <v>2767</v>
      </c>
      <c r="F3068" s="6" t="s">
        <v>2773</v>
      </c>
      <c r="G3068" s="6">
        <v>66</v>
      </c>
      <c r="H3068" s="6">
        <v>71</v>
      </c>
      <c r="I3068" s="7">
        <v>42503</v>
      </c>
      <c r="J3068" s="7">
        <v>42528</v>
      </c>
      <c r="K3068" s="7" t="s">
        <v>2538</v>
      </c>
      <c r="L3068" s="17">
        <f t="shared" si="517"/>
        <v>259.83</v>
      </c>
      <c r="M3068" s="20">
        <f t="shared" si="518"/>
        <v>0.91671477504522192</v>
      </c>
      <c r="N3068" s="6">
        <v>25</v>
      </c>
      <c r="O3068" s="6">
        <v>2700000</v>
      </c>
      <c r="P3068" s="6">
        <v>2780000</v>
      </c>
      <c r="Q3068" s="6">
        <f t="shared" si="519"/>
        <v>80000</v>
      </c>
      <c r="R3068" s="8">
        <f t="shared" si="520"/>
        <v>2.9629629629629631E-2</v>
      </c>
      <c r="S3068" s="6">
        <v>130774</v>
      </c>
      <c r="T3068" s="9">
        <f t="shared" si="521"/>
        <v>42890.515151515152</v>
      </c>
      <c r="U3068" s="6">
        <v>44103</v>
      </c>
      <c r="V3068" s="9">
        <f t="shared" si="522"/>
        <v>1212.484848484848</v>
      </c>
      <c r="W3068" s="8">
        <f t="shared" si="523"/>
        <v>2.8269300198461612E-2</v>
      </c>
      <c r="X3068" s="22">
        <f t="shared" si="524"/>
        <v>39318.368948694893</v>
      </c>
      <c r="Y3068" s="22">
        <f t="shared" si="525"/>
        <v>40429.871723819422</v>
      </c>
      <c r="Z3068" s="22">
        <f t="shared" si="527"/>
        <v>2668371.5337720821</v>
      </c>
      <c r="AA3068" s="6"/>
      <c r="AB3068" s="6">
        <v>1955</v>
      </c>
      <c r="AC3068" s="6">
        <f t="shared" si="526"/>
        <v>61</v>
      </c>
      <c r="AD3068" s="6" t="s">
        <v>719</v>
      </c>
    </row>
    <row r="3069" spans="1:30" x14ac:dyDescent="0.2">
      <c r="A3069">
        <v>45</v>
      </c>
      <c r="B3069" s="6" t="s">
        <v>1861</v>
      </c>
      <c r="C3069" s="6" t="s">
        <v>22</v>
      </c>
      <c r="D3069" s="6" t="s">
        <v>23</v>
      </c>
      <c r="E3069" s="6" t="s">
        <v>2767</v>
      </c>
      <c r="F3069" s="6" t="s">
        <v>2773</v>
      </c>
      <c r="G3069" s="6">
        <v>80</v>
      </c>
      <c r="H3069" s="6">
        <v>95</v>
      </c>
      <c r="I3069" s="7">
        <v>42658</v>
      </c>
      <c r="J3069" s="7">
        <v>42683</v>
      </c>
      <c r="K3069" s="7" t="s">
        <v>2543</v>
      </c>
      <c r="L3069" s="17">
        <f t="shared" si="517"/>
        <v>284.38</v>
      </c>
      <c r="M3069" s="20">
        <f t="shared" si="518"/>
        <v>0.83757648217174208</v>
      </c>
      <c r="N3069" s="6">
        <v>25</v>
      </c>
      <c r="O3069" s="6">
        <v>3400000</v>
      </c>
      <c r="P3069" s="6">
        <v>3390000</v>
      </c>
      <c r="Q3069" s="6">
        <f t="shared" si="519"/>
        <v>-10000</v>
      </c>
      <c r="R3069" s="8">
        <f t="shared" si="520"/>
        <v>-2.9411764705882353E-3</v>
      </c>
      <c r="S3069" s="6">
        <v>3000</v>
      </c>
      <c r="T3069" s="9">
        <f t="shared" si="521"/>
        <v>42537.5</v>
      </c>
      <c r="U3069" s="6">
        <v>42413</v>
      </c>
      <c r="V3069" s="9">
        <f t="shared" si="522"/>
        <v>-124.5</v>
      </c>
      <c r="W3069" s="8">
        <f t="shared" si="523"/>
        <v>-2.9268292682926829E-3</v>
      </c>
      <c r="X3069" s="22">
        <f t="shared" si="524"/>
        <v>35628.409610380477</v>
      </c>
      <c r="Y3069" s="22">
        <f t="shared" si="525"/>
        <v>35524.131338350096</v>
      </c>
      <c r="Z3069" s="22">
        <f t="shared" si="527"/>
        <v>2841930.5070680077</v>
      </c>
      <c r="AA3069" s="10">
        <v>17457</v>
      </c>
      <c r="AB3069" s="6">
        <v>1998</v>
      </c>
      <c r="AC3069" s="6">
        <f t="shared" si="526"/>
        <v>18</v>
      </c>
      <c r="AD3069" s="6" t="s">
        <v>94</v>
      </c>
    </row>
    <row r="3070" spans="1:30" x14ac:dyDescent="0.2">
      <c r="A3070">
        <v>4</v>
      </c>
      <c r="B3070" s="6" t="s">
        <v>1964</v>
      </c>
      <c r="C3070" s="6" t="s">
        <v>22</v>
      </c>
      <c r="D3070" s="6" t="s">
        <v>23</v>
      </c>
      <c r="E3070" s="6" t="s">
        <v>2767</v>
      </c>
      <c r="F3070" s="6" t="s">
        <v>2773</v>
      </c>
      <c r="G3070" s="6">
        <v>85</v>
      </c>
      <c r="H3070" s="6">
        <v>92</v>
      </c>
      <c r="I3070" s="7">
        <v>42368</v>
      </c>
      <c r="J3070" s="7">
        <v>42394</v>
      </c>
      <c r="K3070" s="7" t="s">
        <v>2533</v>
      </c>
      <c r="L3070" s="17">
        <f t="shared" si="517"/>
        <v>238.19</v>
      </c>
      <c r="M3070" s="20">
        <f t="shared" si="518"/>
        <v>1</v>
      </c>
      <c r="N3070" s="6">
        <v>26</v>
      </c>
      <c r="O3070" s="6">
        <v>2500000</v>
      </c>
      <c r="P3070" s="6">
        <v>2650000</v>
      </c>
      <c r="Q3070" s="6">
        <f t="shared" si="519"/>
        <v>150000</v>
      </c>
      <c r="R3070" s="8">
        <f t="shared" si="520"/>
        <v>0.06</v>
      </c>
      <c r="S3070" s="6">
        <v>265502</v>
      </c>
      <c r="T3070" s="9">
        <f t="shared" si="521"/>
        <v>32535.317647058822</v>
      </c>
      <c r="U3070" s="6">
        <v>34300</v>
      </c>
      <c r="V3070" s="9">
        <f t="shared" si="522"/>
        <v>1764.6823529411777</v>
      </c>
      <c r="W3070" s="8">
        <f t="shared" si="523"/>
        <v>5.4238977227281014E-2</v>
      </c>
      <c r="X3070" s="22">
        <f t="shared" si="524"/>
        <v>32535.317647058822</v>
      </c>
      <c r="Y3070" s="22">
        <f t="shared" si="525"/>
        <v>34300</v>
      </c>
      <c r="Z3070" s="22">
        <f t="shared" si="527"/>
        <v>2915500</v>
      </c>
      <c r="AA3070" s="10">
        <v>36152</v>
      </c>
      <c r="AB3070" s="6">
        <v>1987</v>
      </c>
      <c r="AC3070" s="6">
        <f t="shared" si="526"/>
        <v>29</v>
      </c>
      <c r="AD3070" s="6" t="s">
        <v>37</v>
      </c>
    </row>
    <row r="3071" spans="1:30" x14ac:dyDescent="0.2">
      <c r="A3071">
        <v>5</v>
      </c>
      <c r="B3071" s="6" t="s">
        <v>1769</v>
      </c>
      <c r="C3071" s="6" t="s">
        <v>22</v>
      </c>
      <c r="D3071" s="6" t="s">
        <v>23</v>
      </c>
      <c r="E3071" s="6" t="s">
        <v>2767</v>
      </c>
      <c r="F3071" s="6" t="s">
        <v>2773</v>
      </c>
      <c r="G3071" s="6">
        <v>78</v>
      </c>
      <c r="H3071" s="6"/>
      <c r="I3071" s="7">
        <v>42377</v>
      </c>
      <c r="J3071" s="7">
        <v>42403</v>
      </c>
      <c r="K3071" s="7" t="s">
        <v>2534</v>
      </c>
      <c r="L3071" s="17">
        <f t="shared" si="517"/>
        <v>240.59</v>
      </c>
      <c r="M3071" s="20">
        <f t="shared" si="518"/>
        <v>0.99002452304750821</v>
      </c>
      <c r="N3071" s="6">
        <v>26</v>
      </c>
      <c r="O3071" s="6">
        <v>2950000</v>
      </c>
      <c r="P3071" s="6">
        <v>2860000</v>
      </c>
      <c r="Q3071" s="6">
        <f t="shared" si="519"/>
        <v>-90000</v>
      </c>
      <c r="R3071" s="8">
        <f t="shared" si="520"/>
        <v>-3.0508474576271188E-2</v>
      </c>
      <c r="S3071" s="6"/>
      <c r="T3071" s="9">
        <f t="shared" si="521"/>
        <v>37820.51282051282</v>
      </c>
      <c r="U3071" s="6">
        <v>36667</v>
      </c>
      <c r="V3071" s="9">
        <f t="shared" si="522"/>
        <v>-1153.5128205128203</v>
      </c>
      <c r="W3071" s="8">
        <f t="shared" si="523"/>
        <v>-3.0499661016949148E-2</v>
      </c>
      <c r="X3071" s="22">
        <f t="shared" si="524"/>
        <v>37443.235166540377</v>
      </c>
      <c r="Y3071" s="22">
        <f t="shared" si="525"/>
        <v>36301.229186582983</v>
      </c>
      <c r="Z3071" s="22">
        <f t="shared" si="527"/>
        <v>2831495.8765534726</v>
      </c>
      <c r="AA3071" s="10">
        <v>2835</v>
      </c>
      <c r="AB3071" s="6">
        <v>2013</v>
      </c>
      <c r="AC3071" s="6">
        <f t="shared" si="526"/>
        <v>3</v>
      </c>
      <c r="AD3071" s="6" t="s">
        <v>719</v>
      </c>
    </row>
    <row r="3072" spans="1:30" x14ac:dyDescent="0.2">
      <c r="A3072">
        <v>6</v>
      </c>
      <c r="B3072" s="6" t="s">
        <v>1737</v>
      </c>
      <c r="C3072" s="6" t="s">
        <v>22</v>
      </c>
      <c r="D3072" s="6" t="s">
        <v>23</v>
      </c>
      <c r="E3072" s="6" t="s">
        <v>2767</v>
      </c>
      <c r="F3072" s="6" t="s">
        <v>2773</v>
      </c>
      <c r="G3072" s="6">
        <v>77</v>
      </c>
      <c r="H3072" s="6">
        <v>83</v>
      </c>
      <c r="I3072" s="7">
        <v>42383</v>
      </c>
      <c r="J3072" s="7">
        <v>42409</v>
      </c>
      <c r="K3072" s="7" t="s">
        <v>2534</v>
      </c>
      <c r="L3072" s="17">
        <f t="shared" si="517"/>
        <v>240.59</v>
      </c>
      <c r="M3072" s="20">
        <f t="shared" si="518"/>
        <v>0.99002452304750821</v>
      </c>
      <c r="N3072" s="6">
        <v>26</v>
      </c>
      <c r="O3072" s="6">
        <v>2750000</v>
      </c>
      <c r="P3072" s="6">
        <v>2800000</v>
      </c>
      <c r="Q3072" s="6">
        <f t="shared" si="519"/>
        <v>50000</v>
      </c>
      <c r="R3072" s="8">
        <f t="shared" si="520"/>
        <v>1.8181818181818181E-2</v>
      </c>
      <c r="S3072" s="6">
        <v>185858</v>
      </c>
      <c r="T3072" s="9">
        <f t="shared" si="521"/>
        <v>38128.025974025972</v>
      </c>
      <c r="U3072" s="6">
        <v>38777</v>
      </c>
      <c r="V3072" s="9">
        <f t="shared" si="522"/>
        <v>648.97402597402834</v>
      </c>
      <c r="W3072" s="8">
        <f t="shared" si="523"/>
        <v>1.7020918586661951E-2</v>
      </c>
      <c r="X3072" s="22">
        <f t="shared" si="524"/>
        <v>37747.680729678068</v>
      </c>
      <c r="Y3072" s="22">
        <f t="shared" si="525"/>
        <v>38390.180930213224</v>
      </c>
      <c r="Z3072" s="22">
        <f t="shared" si="527"/>
        <v>2956043.9316264181</v>
      </c>
      <c r="AA3072" s="10">
        <v>35787</v>
      </c>
      <c r="AB3072" s="6">
        <v>1959</v>
      </c>
      <c r="AC3072" s="6">
        <f t="shared" si="526"/>
        <v>57</v>
      </c>
      <c r="AD3072" s="6" t="s">
        <v>61</v>
      </c>
    </row>
    <row r="3073" spans="1:30" x14ac:dyDescent="0.2">
      <c r="A3073">
        <v>27</v>
      </c>
      <c r="B3073" s="6" t="s">
        <v>2253</v>
      </c>
      <c r="C3073" s="6" t="s">
        <v>22</v>
      </c>
      <c r="D3073" s="6" t="s">
        <v>23</v>
      </c>
      <c r="E3073" s="6" t="s">
        <v>2767</v>
      </c>
      <c r="F3073" s="6" t="s">
        <v>2773</v>
      </c>
      <c r="G3073" s="6">
        <v>106</v>
      </c>
      <c r="H3073" s="6">
        <v>120</v>
      </c>
      <c r="I3073" s="7">
        <v>42531</v>
      </c>
      <c r="J3073" s="7">
        <v>42557</v>
      </c>
      <c r="K3073" s="7" t="s">
        <v>2539</v>
      </c>
      <c r="L3073" s="17">
        <f t="shared" si="517"/>
        <v>265.66000000000003</v>
      </c>
      <c r="M3073" s="20">
        <f t="shared" si="518"/>
        <v>0.89659715425732134</v>
      </c>
      <c r="N3073" s="6">
        <v>26</v>
      </c>
      <c r="O3073" s="6">
        <v>3690000</v>
      </c>
      <c r="P3073" s="6">
        <v>3650000</v>
      </c>
      <c r="Q3073" s="6">
        <f t="shared" si="519"/>
        <v>-40000</v>
      </c>
      <c r="R3073" s="8">
        <f t="shared" si="520"/>
        <v>-1.0840108401084011E-2</v>
      </c>
      <c r="S3073" s="6"/>
      <c r="T3073" s="9">
        <f t="shared" si="521"/>
        <v>34811.32075471698</v>
      </c>
      <c r="U3073" s="6">
        <v>34434</v>
      </c>
      <c r="V3073" s="9">
        <f t="shared" si="522"/>
        <v>-377.32075471698045</v>
      </c>
      <c r="W3073" s="8">
        <f t="shared" si="523"/>
        <v>-1.0839024390243883E-2</v>
      </c>
      <c r="X3073" s="22">
        <f t="shared" si="524"/>
        <v>31211.731124618072</v>
      </c>
      <c r="Y3073" s="22">
        <f t="shared" si="525"/>
        <v>30873.426409696604</v>
      </c>
      <c r="Z3073" s="22">
        <f t="shared" si="527"/>
        <v>3272583.1994278398</v>
      </c>
      <c r="AA3073" s="10">
        <v>18291</v>
      </c>
      <c r="AB3073" s="6">
        <v>1995</v>
      </c>
      <c r="AC3073" s="6">
        <f t="shared" si="526"/>
        <v>21</v>
      </c>
      <c r="AD3073" s="6" t="s">
        <v>181</v>
      </c>
    </row>
    <row r="3074" spans="1:30" x14ac:dyDescent="0.2">
      <c r="A3074">
        <v>46</v>
      </c>
      <c r="B3074" s="6" t="s">
        <v>683</v>
      </c>
      <c r="C3074" s="6" t="s">
        <v>22</v>
      </c>
      <c r="D3074" s="6" t="s">
        <v>23</v>
      </c>
      <c r="E3074" s="6" t="s">
        <v>2767</v>
      </c>
      <c r="F3074" s="6" t="s">
        <v>2773</v>
      </c>
      <c r="G3074" s="6">
        <v>48</v>
      </c>
      <c r="H3074" s="6">
        <v>55</v>
      </c>
      <c r="I3074" s="7">
        <v>42663</v>
      </c>
      <c r="J3074" s="7">
        <v>42689</v>
      </c>
      <c r="K3074" s="7" t="s">
        <v>2543</v>
      </c>
      <c r="L3074" s="17">
        <f t="shared" ref="L3074:L3137" si="528">IF(K3074="Januar",238.19,IF(K3074="Februar",240.59,IF(K3074="Mars",245.99,IF(K3074="April",250.79,IF(K3074="Mai",256.52,IF(K3074="Juni",259.83,IF(K3074="Juli",265.66,IF(K3074="August",272.21,IF(K3074="September",275.91,IF(K3074="Oktober",281.13,IF(K3074="November",284.38,IF(K3074="Desember",287.34,0))))))))))))</f>
        <v>284.38</v>
      </c>
      <c r="M3074" s="20">
        <f t="shared" ref="M3074:M3137" si="529">$L$2/L3074</f>
        <v>0.83757648217174208</v>
      </c>
      <c r="N3074" s="6">
        <v>26</v>
      </c>
      <c r="O3074" s="6">
        <v>2700000</v>
      </c>
      <c r="P3074" s="6">
        <v>2920000</v>
      </c>
      <c r="Q3074" s="6">
        <f t="shared" ref="Q3074:Q3137" si="530">P3074-O3074</f>
        <v>220000</v>
      </c>
      <c r="R3074" s="8">
        <f t="shared" ref="R3074:R3137" si="531">Q3074/O3074</f>
        <v>8.1481481481481488E-2</v>
      </c>
      <c r="S3074" s="6">
        <v>17000</v>
      </c>
      <c r="T3074" s="9">
        <f t="shared" ref="T3074:T3137" si="532">(O3074+S3074)/G3074</f>
        <v>56604.166666666664</v>
      </c>
      <c r="U3074" s="6">
        <v>61188</v>
      </c>
      <c r="V3074" s="9">
        <f t="shared" ref="V3074:V3137" si="533">U3074-T3074</f>
        <v>4583.8333333333358</v>
      </c>
      <c r="W3074" s="8">
        <f t="shared" ref="W3074:W3137" si="534">V3074/T3074</f>
        <v>8.0980493191019548E-2</v>
      </c>
      <c r="X3074" s="22">
        <f t="shared" ref="X3074:X3137" si="535">T3074*M3074</f>
        <v>47410.318792929647</v>
      </c>
      <c r="Y3074" s="22">
        <f t="shared" ref="Y3074:Y3137" si="536">U3074*M3074</f>
        <v>51249.629791124557</v>
      </c>
      <c r="Z3074" s="22">
        <f t="shared" si="527"/>
        <v>2459982.2299739788</v>
      </c>
      <c r="AA3074" s="10">
        <v>32628</v>
      </c>
      <c r="AB3074" s="6">
        <v>1989</v>
      </c>
      <c r="AC3074" s="6">
        <f t="shared" ref="AC3074:AC3137" si="537">2016-AB3074</f>
        <v>27</v>
      </c>
      <c r="AD3074" s="6" t="s">
        <v>681</v>
      </c>
    </row>
    <row r="3075" spans="1:30" x14ac:dyDescent="0.2">
      <c r="A3075">
        <v>26</v>
      </c>
      <c r="B3075" s="6" t="s">
        <v>1251</v>
      </c>
      <c r="C3075" s="6" t="s">
        <v>22</v>
      </c>
      <c r="D3075" s="6" t="s">
        <v>23</v>
      </c>
      <c r="E3075" s="6" t="s">
        <v>2767</v>
      </c>
      <c r="F3075" s="6" t="s">
        <v>2773</v>
      </c>
      <c r="G3075" s="6">
        <v>63</v>
      </c>
      <c r="H3075" s="6">
        <v>69</v>
      </c>
      <c r="I3075" s="7">
        <v>42521</v>
      </c>
      <c r="J3075" s="7">
        <v>42548</v>
      </c>
      <c r="K3075" s="7" t="s">
        <v>2538</v>
      </c>
      <c r="L3075" s="17">
        <f t="shared" si="528"/>
        <v>259.83</v>
      </c>
      <c r="M3075" s="20">
        <f t="shared" si="529"/>
        <v>0.91671477504522192</v>
      </c>
      <c r="N3075" s="6">
        <v>27</v>
      </c>
      <c r="O3075" s="6">
        <v>2690000</v>
      </c>
      <c r="P3075" s="6">
        <v>2750000</v>
      </c>
      <c r="Q3075" s="6">
        <f t="shared" si="530"/>
        <v>60000</v>
      </c>
      <c r="R3075" s="8">
        <f t="shared" si="531"/>
        <v>2.2304832713754646E-2</v>
      </c>
      <c r="S3075" s="6">
        <v>180755</v>
      </c>
      <c r="T3075" s="9">
        <f t="shared" si="532"/>
        <v>45567.539682539682</v>
      </c>
      <c r="U3075" s="6">
        <v>46520</v>
      </c>
      <c r="V3075" s="9">
        <f t="shared" si="533"/>
        <v>952.46031746031804</v>
      </c>
      <c r="W3075" s="8">
        <f t="shared" si="534"/>
        <v>2.0902166851577385E-2</v>
      </c>
      <c r="X3075" s="22">
        <f t="shared" si="535"/>
        <v>41772.43688944359</v>
      </c>
      <c r="Y3075" s="22">
        <f t="shared" si="536"/>
        <v>42645.571335103727</v>
      </c>
      <c r="Z3075" s="22">
        <f t="shared" ref="Z3075:Z3138" si="538">Y3075*G3075</f>
        <v>2686670.9941115347</v>
      </c>
      <c r="AA3075" s="10">
        <v>33129</v>
      </c>
      <c r="AB3075" s="6">
        <v>1970</v>
      </c>
      <c r="AC3075" s="6">
        <f t="shared" si="537"/>
        <v>46</v>
      </c>
      <c r="AD3075" s="6" t="s">
        <v>75</v>
      </c>
    </row>
    <row r="3076" spans="1:30" x14ac:dyDescent="0.2">
      <c r="A3076">
        <v>4</v>
      </c>
      <c r="B3076" s="6" t="s">
        <v>2496</v>
      </c>
      <c r="C3076" s="6" t="s">
        <v>22</v>
      </c>
      <c r="D3076" s="6" t="s">
        <v>23</v>
      </c>
      <c r="E3076" s="6" t="s">
        <v>2767</v>
      </c>
      <c r="F3076" s="6" t="s">
        <v>2773</v>
      </c>
      <c r="G3076" s="6">
        <v>164</v>
      </c>
      <c r="H3076" s="6">
        <v>187</v>
      </c>
      <c r="I3076" s="7">
        <v>42366</v>
      </c>
      <c r="J3076" s="7">
        <v>42394</v>
      </c>
      <c r="K3076" s="7" t="s">
        <v>2533</v>
      </c>
      <c r="L3076" s="17">
        <f t="shared" si="528"/>
        <v>238.19</v>
      </c>
      <c r="M3076" s="20">
        <f t="shared" si="529"/>
        <v>1</v>
      </c>
      <c r="N3076" s="6">
        <v>28</v>
      </c>
      <c r="O3076" s="6">
        <v>3900000</v>
      </c>
      <c r="P3076" s="6">
        <v>4410000</v>
      </c>
      <c r="Q3076" s="6">
        <f t="shared" si="530"/>
        <v>510000</v>
      </c>
      <c r="R3076" s="8">
        <f t="shared" si="531"/>
        <v>0.13076923076923078</v>
      </c>
      <c r="S3076" s="6">
        <v>71000</v>
      </c>
      <c r="T3076" s="9">
        <f t="shared" si="532"/>
        <v>24213.414634146342</v>
      </c>
      <c r="U3076" s="6">
        <v>27323</v>
      </c>
      <c r="V3076" s="9">
        <f t="shared" si="533"/>
        <v>3109.585365853658</v>
      </c>
      <c r="W3076" s="8">
        <f t="shared" si="534"/>
        <v>0.12842407454041802</v>
      </c>
      <c r="X3076" s="22">
        <f t="shared" si="535"/>
        <v>24213.414634146342</v>
      </c>
      <c r="Y3076" s="22">
        <f t="shared" si="536"/>
        <v>27323</v>
      </c>
      <c r="Z3076" s="22">
        <f t="shared" si="538"/>
        <v>4480972</v>
      </c>
      <c r="AA3076" s="10">
        <v>24429</v>
      </c>
      <c r="AB3076" s="6">
        <v>1958</v>
      </c>
      <c r="AC3076" s="6">
        <f t="shared" si="537"/>
        <v>58</v>
      </c>
      <c r="AD3076" s="6" t="s">
        <v>2497</v>
      </c>
    </row>
    <row r="3077" spans="1:30" x14ac:dyDescent="0.2">
      <c r="A3077">
        <v>41</v>
      </c>
      <c r="B3077" s="6" t="s">
        <v>1542</v>
      </c>
      <c r="C3077" s="6" t="s">
        <v>22</v>
      </c>
      <c r="D3077" s="6" t="s">
        <v>23</v>
      </c>
      <c r="E3077" s="6" t="s">
        <v>2767</v>
      </c>
      <c r="F3077" s="6" t="s">
        <v>2773</v>
      </c>
      <c r="G3077" s="6">
        <v>83</v>
      </c>
      <c r="H3077" s="6">
        <v>90</v>
      </c>
      <c r="I3077" s="7">
        <v>42628</v>
      </c>
      <c r="J3077" s="7">
        <v>42656</v>
      </c>
      <c r="K3077" s="7" t="s">
        <v>2542</v>
      </c>
      <c r="L3077" s="17">
        <f t="shared" si="528"/>
        <v>281.13</v>
      </c>
      <c r="M3077" s="20">
        <f t="shared" si="529"/>
        <v>0.84725927506847365</v>
      </c>
      <c r="N3077" s="6">
        <v>28</v>
      </c>
      <c r="O3077" s="6">
        <v>4000000</v>
      </c>
      <c r="P3077" s="6">
        <v>4000000</v>
      </c>
      <c r="Q3077" s="6">
        <f t="shared" si="530"/>
        <v>0</v>
      </c>
      <c r="R3077" s="8">
        <f t="shared" si="531"/>
        <v>0</v>
      </c>
      <c r="S3077" s="6">
        <v>72000</v>
      </c>
      <c r="T3077" s="9">
        <f t="shared" si="532"/>
        <v>49060.240963855424</v>
      </c>
      <c r="U3077" s="6">
        <v>49060</v>
      </c>
      <c r="V3077" s="9">
        <f t="shared" si="533"/>
        <v>-0.24096385542361531</v>
      </c>
      <c r="W3077" s="8">
        <f t="shared" si="534"/>
        <v>-4.9115913556385246E-6</v>
      </c>
      <c r="X3077" s="22">
        <f t="shared" si="535"/>
        <v>41566.744193720784</v>
      </c>
      <c r="Y3077" s="22">
        <f t="shared" si="536"/>
        <v>41566.540034859318</v>
      </c>
      <c r="Z3077" s="22">
        <f t="shared" si="538"/>
        <v>3450022.8228933234</v>
      </c>
      <c r="AA3077" s="10">
        <v>12797</v>
      </c>
      <c r="AB3077" s="6">
        <v>1973</v>
      </c>
      <c r="AC3077" s="6">
        <f t="shared" si="537"/>
        <v>43</v>
      </c>
      <c r="AD3077" s="6" t="s">
        <v>259</v>
      </c>
    </row>
    <row r="3078" spans="1:30" x14ac:dyDescent="0.2">
      <c r="A3078">
        <v>39</v>
      </c>
      <c r="B3078" s="6" t="s">
        <v>113</v>
      </c>
      <c r="C3078" s="6" t="s">
        <v>22</v>
      </c>
      <c r="D3078" s="6" t="s">
        <v>23</v>
      </c>
      <c r="E3078" s="6" t="s">
        <v>2767</v>
      </c>
      <c r="F3078" s="6" t="s">
        <v>2773</v>
      </c>
      <c r="G3078" s="6">
        <v>65</v>
      </c>
      <c r="H3078" s="6">
        <v>72</v>
      </c>
      <c r="I3078" s="7">
        <v>42612</v>
      </c>
      <c r="J3078" s="7">
        <v>42642</v>
      </c>
      <c r="K3078" s="7" t="s">
        <v>2541</v>
      </c>
      <c r="L3078" s="17">
        <f t="shared" si="528"/>
        <v>275.91000000000003</v>
      </c>
      <c r="M3078" s="20">
        <f t="shared" si="529"/>
        <v>0.86328875357906554</v>
      </c>
      <c r="N3078" s="6">
        <v>30</v>
      </c>
      <c r="O3078" s="6">
        <v>4400000</v>
      </c>
      <c r="P3078" s="6">
        <v>4400000</v>
      </c>
      <c r="Q3078" s="6">
        <f t="shared" si="530"/>
        <v>0</v>
      </c>
      <c r="R3078" s="8">
        <f t="shared" si="531"/>
        <v>0</v>
      </c>
      <c r="S3078" s="6"/>
      <c r="T3078" s="9">
        <f t="shared" si="532"/>
        <v>67692.307692307688</v>
      </c>
      <c r="U3078" s="6">
        <v>67692</v>
      </c>
      <c r="V3078" s="9">
        <f t="shared" si="533"/>
        <v>-0.30769230768783018</v>
      </c>
      <c r="W3078" s="8">
        <f t="shared" si="534"/>
        <v>-4.5454545453884007E-6</v>
      </c>
      <c r="X3078" s="22">
        <f t="shared" si="535"/>
        <v>58438.007934582893</v>
      </c>
      <c r="Y3078" s="22">
        <f t="shared" si="536"/>
        <v>58437.742307274108</v>
      </c>
      <c r="Z3078" s="22">
        <f t="shared" si="538"/>
        <v>3798453.249972817</v>
      </c>
      <c r="AA3078" s="10">
        <v>1014</v>
      </c>
      <c r="AB3078" s="6">
        <v>1955</v>
      </c>
      <c r="AC3078" s="6">
        <f t="shared" si="537"/>
        <v>61</v>
      </c>
      <c r="AD3078" s="6" t="s">
        <v>169</v>
      </c>
    </row>
    <row r="3079" spans="1:30" x14ac:dyDescent="0.2">
      <c r="A3079">
        <v>21</v>
      </c>
      <c r="B3079" s="2" t="s">
        <v>2747</v>
      </c>
      <c r="C3079" s="2" t="s">
        <v>22</v>
      </c>
      <c r="D3079" s="2" t="s">
        <v>23</v>
      </c>
      <c r="E3079" s="2" t="s">
        <v>2768</v>
      </c>
      <c r="F3079" s="2" t="s">
        <v>2774</v>
      </c>
      <c r="G3079" s="2">
        <v>133</v>
      </c>
      <c r="H3079" s="2">
        <v>146</v>
      </c>
      <c r="I3079" s="3">
        <v>42517</v>
      </c>
      <c r="J3079" s="3">
        <v>42517</v>
      </c>
      <c r="K3079" s="3" t="s">
        <v>2537</v>
      </c>
      <c r="L3079" s="17">
        <f t="shared" si="528"/>
        <v>256.52</v>
      </c>
      <c r="M3079" s="20">
        <f t="shared" si="529"/>
        <v>0.92854358334632781</v>
      </c>
      <c r="N3079" s="2">
        <v>0</v>
      </c>
      <c r="O3079" s="2">
        <v>6950000</v>
      </c>
      <c r="P3079" s="2">
        <v>7800000</v>
      </c>
      <c r="Q3079" s="2">
        <f t="shared" si="530"/>
        <v>850000</v>
      </c>
      <c r="R3079" s="4">
        <f t="shared" si="531"/>
        <v>0.1223021582733813</v>
      </c>
      <c r="S3079" s="2"/>
      <c r="T3079" s="9">
        <f t="shared" si="532"/>
        <v>52255.639097744359</v>
      </c>
      <c r="U3079" s="2">
        <v>58647</v>
      </c>
      <c r="V3079" s="5">
        <f t="shared" si="533"/>
        <v>6391.3609022556411</v>
      </c>
      <c r="W3079" s="4">
        <f t="shared" si="534"/>
        <v>0.12230949640287773</v>
      </c>
      <c r="X3079" s="22">
        <f t="shared" si="535"/>
        <v>48521.638377872012</v>
      </c>
      <c r="Y3079" s="22">
        <f t="shared" si="536"/>
        <v>54456.295532512086</v>
      </c>
      <c r="Z3079" s="22">
        <f t="shared" si="538"/>
        <v>7242687.3058241075</v>
      </c>
      <c r="AA3079" s="2">
        <v>602</v>
      </c>
      <c r="AB3079" s="2">
        <v>1897</v>
      </c>
      <c r="AC3079" s="2">
        <f t="shared" si="537"/>
        <v>119</v>
      </c>
      <c r="AD3079" s="2" t="s">
        <v>161</v>
      </c>
    </row>
    <row r="3080" spans="1:30" x14ac:dyDescent="0.2">
      <c r="A3080">
        <v>40</v>
      </c>
      <c r="B3080" s="2" t="s">
        <v>115</v>
      </c>
      <c r="C3080" s="2" t="s">
        <v>22</v>
      </c>
      <c r="D3080" s="2" t="s">
        <v>23</v>
      </c>
      <c r="E3080" s="2" t="s">
        <v>2768</v>
      </c>
      <c r="F3080" s="2" t="s">
        <v>2774</v>
      </c>
      <c r="G3080" s="2">
        <v>32</v>
      </c>
      <c r="H3080" s="2">
        <v>36</v>
      </c>
      <c r="I3080" s="3">
        <v>42646</v>
      </c>
      <c r="J3080" s="3">
        <v>42646</v>
      </c>
      <c r="K3080" s="3" t="s">
        <v>2542</v>
      </c>
      <c r="L3080" s="17">
        <f t="shared" si="528"/>
        <v>281.13</v>
      </c>
      <c r="M3080" s="20">
        <f t="shared" si="529"/>
        <v>0.84725927506847365</v>
      </c>
      <c r="N3080" s="2">
        <v>0</v>
      </c>
      <c r="O3080" s="2">
        <v>3200000</v>
      </c>
      <c r="P3080" s="2">
        <v>3200000</v>
      </c>
      <c r="Q3080" s="2">
        <f t="shared" si="530"/>
        <v>0</v>
      </c>
      <c r="R3080" s="4">
        <f t="shared" si="531"/>
        <v>0</v>
      </c>
      <c r="S3080" s="2">
        <v>15803</v>
      </c>
      <c r="T3080" s="9">
        <f t="shared" si="532"/>
        <v>100493.84375</v>
      </c>
      <c r="U3080" s="2">
        <v>100494</v>
      </c>
      <c r="V3080" s="5">
        <f t="shared" si="533"/>
        <v>0.15625</v>
      </c>
      <c r="W3080" s="4">
        <f t="shared" si="534"/>
        <v>1.554821610652145E-6</v>
      </c>
      <c r="X3080" s="22">
        <f t="shared" si="535"/>
        <v>85144.341204469456</v>
      </c>
      <c r="Y3080" s="22">
        <f t="shared" si="536"/>
        <v>85144.473588731198</v>
      </c>
      <c r="Z3080" s="22">
        <f t="shared" si="538"/>
        <v>2724623.1548393983</v>
      </c>
      <c r="AA3080" s="2">
        <v>714</v>
      </c>
      <c r="AB3080" s="2">
        <v>1898</v>
      </c>
      <c r="AC3080" s="2">
        <f t="shared" si="537"/>
        <v>118</v>
      </c>
      <c r="AD3080" s="2" t="s">
        <v>37</v>
      </c>
    </row>
    <row r="3081" spans="1:30" x14ac:dyDescent="0.2">
      <c r="A3081">
        <v>41</v>
      </c>
      <c r="B3081" s="2" t="s">
        <v>2581</v>
      </c>
      <c r="C3081" s="2" t="s">
        <v>22</v>
      </c>
      <c r="D3081" s="2" t="s">
        <v>23</v>
      </c>
      <c r="E3081" s="2" t="s">
        <v>2768</v>
      </c>
      <c r="F3081" s="2" t="s">
        <v>2774</v>
      </c>
      <c r="G3081" s="2">
        <v>77</v>
      </c>
      <c r="H3081" s="2">
        <v>86</v>
      </c>
      <c r="I3081" s="3">
        <v>42653</v>
      </c>
      <c r="J3081" s="3">
        <v>42653</v>
      </c>
      <c r="K3081" s="3" t="s">
        <v>2542</v>
      </c>
      <c r="L3081" s="17">
        <f t="shared" si="528"/>
        <v>281.13</v>
      </c>
      <c r="M3081" s="20">
        <f t="shared" si="529"/>
        <v>0.84725927506847365</v>
      </c>
      <c r="N3081" s="2">
        <v>0</v>
      </c>
      <c r="O3081" s="2">
        <v>4850000</v>
      </c>
      <c r="P3081" s="2">
        <v>4850000</v>
      </c>
      <c r="Q3081" s="2">
        <f t="shared" si="530"/>
        <v>0</v>
      </c>
      <c r="R3081" s="4">
        <f t="shared" si="531"/>
        <v>0</v>
      </c>
      <c r="S3081" s="2">
        <v>60493</v>
      </c>
      <c r="T3081" s="9">
        <f t="shared" si="532"/>
        <v>63772.63636363636</v>
      </c>
      <c r="U3081" s="2">
        <v>63773</v>
      </c>
      <c r="V3081" s="5">
        <f t="shared" si="533"/>
        <v>0.36363636363967089</v>
      </c>
      <c r="W3081" s="4">
        <f t="shared" si="534"/>
        <v>5.7020751277427048E-6</v>
      </c>
      <c r="X3081" s="22">
        <f t="shared" si="535"/>
        <v>54031.957654659927</v>
      </c>
      <c r="Y3081" s="22">
        <f t="shared" si="536"/>
        <v>54032.265748941769</v>
      </c>
      <c r="Z3081" s="22">
        <f t="shared" si="538"/>
        <v>4160484.4626685162</v>
      </c>
      <c r="AA3081" s="2">
        <v>243</v>
      </c>
      <c r="AB3081" s="2">
        <v>1892</v>
      </c>
      <c r="AC3081" s="2">
        <f t="shared" si="537"/>
        <v>124</v>
      </c>
      <c r="AD3081" s="2" t="s">
        <v>27</v>
      </c>
    </row>
    <row r="3082" spans="1:30" x14ac:dyDescent="0.2">
      <c r="A3082">
        <v>2</v>
      </c>
      <c r="B3082" s="2" t="s">
        <v>2576</v>
      </c>
      <c r="C3082" s="2" t="s">
        <v>22</v>
      </c>
      <c r="D3082" s="2" t="s">
        <v>23</v>
      </c>
      <c r="E3082" s="2" t="s">
        <v>2768</v>
      </c>
      <c r="F3082" s="2" t="s">
        <v>2774</v>
      </c>
      <c r="G3082" s="2">
        <v>39</v>
      </c>
      <c r="H3082" s="2">
        <v>47</v>
      </c>
      <c r="I3082" s="3">
        <v>42380</v>
      </c>
      <c r="J3082" s="3">
        <v>42382</v>
      </c>
      <c r="K3082" s="3" t="s">
        <v>2533</v>
      </c>
      <c r="L3082" s="17">
        <f t="shared" si="528"/>
        <v>238.19</v>
      </c>
      <c r="M3082" s="20">
        <f t="shared" si="529"/>
        <v>1</v>
      </c>
      <c r="N3082" s="2">
        <v>2</v>
      </c>
      <c r="O3082" s="2">
        <v>2950000</v>
      </c>
      <c r="P3082" s="2">
        <v>3150000</v>
      </c>
      <c r="Q3082" s="2">
        <f t="shared" si="530"/>
        <v>200000</v>
      </c>
      <c r="R3082" s="4">
        <f t="shared" si="531"/>
        <v>6.7796610169491525E-2</v>
      </c>
      <c r="S3082" s="2">
        <v>3723</v>
      </c>
      <c r="T3082" s="9">
        <f t="shared" si="532"/>
        <v>75736.487179487172</v>
      </c>
      <c r="U3082" s="2">
        <v>80865</v>
      </c>
      <c r="V3082" s="5">
        <f t="shared" si="533"/>
        <v>5128.5128205128276</v>
      </c>
      <c r="W3082" s="4">
        <f t="shared" si="534"/>
        <v>6.7715219064211601E-2</v>
      </c>
      <c r="X3082" s="22">
        <f t="shared" si="535"/>
        <v>75736.487179487172</v>
      </c>
      <c r="Y3082" s="22">
        <f t="shared" si="536"/>
        <v>80865</v>
      </c>
      <c r="Z3082" s="22">
        <f t="shared" si="538"/>
        <v>3153735</v>
      </c>
      <c r="AA3082" s="2">
        <v>620</v>
      </c>
      <c r="AB3082" s="2">
        <v>2008</v>
      </c>
      <c r="AC3082" s="2">
        <f t="shared" si="537"/>
        <v>8</v>
      </c>
      <c r="AD3082" s="2" t="s">
        <v>127</v>
      </c>
    </row>
    <row r="3083" spans="1:30" x14ac:dyDescent="0.2">
      <c r="A3083">
        <v>13</v>
      </c>
      <c r="B3083" s="2" t="s">
        <v>2665</v>
      </c>
      <c r="C3083" s="2" t="s">
        <v>22</v>
      </c>
      <c r="D3083" s="2" t="s">
        <v>23</v>
      </c>
      <c r="E3083" s="2" t="s">
        <v>2768</v>
      </c>
      <c r="F3083" s="2" t="s">
        <v>2774</v>
      </c>
      <c r="G3083" s="2">
        <v>74</v>
      </c>
      <c r="H3083" s="2">
        <v>80</v>
      </c>
      <c r="I3083" s="3">
        <v>42455</v>
      </c>
      <c r="J3083" s="3">
        <v>42457</v>
      </c>
      <c r="K3083" s="3" t="s">
        <v>2535</v>
      </c>
      <c r="L3083" s="17">
        <f t="shared" si="528"/>
        <v>245.99</v>
      </c>
      <c r="M3083" s="20">
        <f t="shared" si="529"/>
        <v>0.96829139395910402</v>
      </c>
      <c r="N3083" s="2">
        <v>2</v>
      </c>
      <c r="O3083" s="2">
        <v>6500000</v>
      </c>
      <c r="P3083" s="2">
        <v>7700000</v>
      </c>
      <c r="Q3083" s="2">
        <f t="shared" si="530"/>
        <v>1200000</v>
      </c>
      <c r="R3083" s="4">
        <f t="shared" si="531"/>
        <v>0.18461538461538463</v>
      </c>
      <c r="S3083" s="2">
        <v>22678</v>
      </c>
      <c r="T3083" s="9">
        <f t="shared" si="532"/>
        <v>88144.297297297293</v>
      </c>
      <c r="U3083" s="2">
        <v>104361</v>
      </c>
      <c r="V3083" s="5">
        <f t="shared" si="533"/>
        <v>16216.702702702707</v>
      </c>
      <c r="W3083" s="4">
        <f t="shared" si="534"/>
        <v>0.18397903437821098</v>
      </c>
      <c r="X3083" s="22">
        <f t="shared" si="535"/>
        <v>85349.364499545685</v>
      </c>
      <c r="Y3083" s="22">
        <f t="shared" si="536"/>
        <v>101051.85816496605</v>
      </c>
      <c r="Z3083" s="22">
        <f t="shared" si="538"/>
        <v>7477837.5042074872</v>
      </c>
      <c r="AA3083" s="11">
        <v>1047</v>
      </c>
      <c r="AB3083" s="2">
        <v>1900</v>
      </c>
      <c r="AC3083" s="2">
        <f t="shared" si="537"/>
        <v>116</v>
      </c>
      <c r="AD3083" s="2" t="s">
        <v>130</v>
      </c>
    </row>
    <row r="3084" spans="1:30" x14ac:dyDescent="0.2">
      <c r="A3084">
        <v>31</v>
      </c>
      <c r="B3084" s="2" t="s">
        <v>2571</v>
      </c>
      <c r="C3084" s="2" t="s">
        <v>22</v>
      </c>
      <c r="D3084" s="2" t="s">
        <v>23</v>
      </c>
      <c r="E3084" s="2" t="s">
        <v>2768</v>
      </c>
      <c r="F3084" s="2" t="s">
        <v>2774</v>
      </c>
      <c r="G3084" s="2">
        <v>36</v>
      </c>
      <c r="H3084" s="2">
        <v>45</v>
      </c>
      <c r="I3084" s="3">
        <v>42584</v>
      </c>
      <c r="J3084" s="3">
        <v>42586</v>
      </c>
      <c r="K3084" s="3" t="s">
        <v>2540</v>
      </c>
      <c r="L3084" s="17">
        <f t="shared" si="528"/>
        <v>272.20999999999998</v>
      </c>
      <c r="M3084" s="20">
        <f t="shared" si="529"/>
        <v>0.87502296021454029</v>
      </c>
      <c r="N3084" s="2">
        <v>2</v>
      </c>
      <c r="O3084" s="2">
        <v>3400000</v>
      </c>
      <c r="P3084" s="2">
        <v>4250000</v>
      </c>
      <c r="Q3084" s="2">
        <f t="shared" si="530"/>
        <v>850000</v>
      </c>
      <c r="R3084" s="4">
        <f t="shared" si="531"/>
        <v>0.25</v>
      </c>
      <c r="S3084" s="2">
        <v>147547</v>
      </c>
      <c r="T3084" s="9">
        <f t="shared" si="532"/>
        <v>98542.972222222219</v>
      </c>
      <c r="U3084" s="2">
        <v>122154</v>
      </c>
      <c r="V3084" s="5">
        <f t="shared" si="533"/>
        <v>23611.027777777781</v>
      </c>
      <c r="W3084" s="4">
        <f t="shared" si="534"/>
        <v>0.23960133579625587</v>
      </c>
      <c r="X3084" s="22">
        <f t="shared" si="535"/>
        <v>86227.3632622281</v>
      </c>
      <c r="Y3084" s="22">
        <f t="shared" si="536"/>
        <v>106887.55468204696</v>
      </c>
      <c r="Z3084" s="22">
        <f t="shared" si="538"/>
        <v>3847951.9685536907</v>
      </c>
      <c r="AA3084" s="2">
        <v>385</v>
      </c>
      <c r="AB3084" s="2">
        <v>1892</v>
      </c>
      <c r="AC3084" s="2">
        <f t="shared" si="537"/>
        <v>124</v>
      </c>
      <c r="AD3084" s="2" t="s">
        <v>148</v>
      </c>
    </row>
    <row r="3085" spans="1:30" x14ac:dyDescent="0.2">
      <c r="A3085">
        <v>31</v>
      </c>
      <c r="B3085" s="2" t="s">
        <v>2547</v>
      </c>
      <c r="C3085" s="2" t="s">
        <v>22</v>
      </c>
      <c r="D3085" s="2" t="s">
        <v>23</v>
      </c>
      <c r="E3085" s="2" t="s">
        <v>2768</v>
      </c>
      <c r="F3085" s="2" t="s">
        <v>2774</v>
      </c>
      <c r="G3085" s="2">
        <v>20</v>
      </c>
      <c r="H3085" s="2">
        <v>24</v>
      </c>
      <c r="I3085" s="3">
        <v>42585</v>
      </c>
      <c r="J3085" s="3">
        <v>42587</v>
      </c>
      <c r="K3085" s="3" t="s">
        <v>2540</v>
      </c>
      <c r="L3085" s="17">
        <f t="shared" si="528"/>
        <v>272.20999999999998</v>
      </c>
      <c r="M3085" s="20">
        <f t="shared" si="529"/>
        <v>0.87502296021454029</v>
      </c>
      <c r="N3085" s="2">
        <v>2</v>
      </c>
      <c r="O3085" s="2">
        <v>1990000</v>
      </c>
      <c r="P3085" s="2">
        <v>2500000</v>
      </c>
      <c r="Q3085" s="2">
        <f t="shared" si="530"/>
        <v>510000</v>
      </c>
      <c r="R3085" s="4">
        <f t="shared" si="531"/>
        <v>0.25628140703517588</v>
      </c>
      <c r="S3085" s="2"/>
      <c r="T3085" s="9">
        <f t="shared" si="532"/>
        <v>99500</v>
      </c>
      <c r="U3085" s="2">
        <v>125000</v>
      </c>
      <c r="V3085" s="5">
        <f t="shared" si="533"/>
        <v>25500</v>
      </c>
      <c r="W3085" s="4">
        <f t="shared" si="534"/>
        <v>0.25628140703517588</v>
      </c>
      <c r="X3085" s="22">
        <f t="shared" si="535"/>
        <v>87064.784541346758</v>
      </c>
      <c r="Y3085" s="22">
        <f t="shared" si="536"/>
        <v>109377.87002681753</v>
      </c>
      <c r="Z3085" s="22">
        <f t="shared" si="538"/>
        <v>2187557.4005363504</v>
      </c>
      <c r="AA3085" s="2">
        <v>224</v>
      </c>
      <c r="AB3085" s="2">
        <v>1878</v>
      </c>
      <c r="AC3085" s="2">
        <f t="shared" si="537"/>
        <v>138</v>
      </c>
      <c r="AD3085" s="2" t="s">
        <v>25</v>
      </c>
    </row>
    <row r="3086" spans="1:30" x14ac:dyDescent="0.2">
      <c r="A3086">
        <v>34</v>
      </c>
      <c r="B3086" s="2" t="s">
        <v>2633</v>
      </c>
      <c r="C3086" s="2" t="s">
        <v>22</v>
      </c>
      <c r="D3086" s="2" t="s">
        <v>23</v>
      </c>
      <c r="E3086" s="2" t="s">
        <v>2768</v>
      </c>
      <c r="F3086" s="2" t="s">
        <v>2774</v>
      </c>
      <c r="G3086" s="2">
        <v>64</v>
      </c>
      <c r="H3086" s="2">
        <v>71</v>
      </c>
      <c r="I3086" s="3">
        <v>42604</v>
      </c>
      <c r="J3086" s="3">
        <v>42606</v>
      </c>
      <c r="K3086" s="3" t="s">
        <v>2540</v>
      </c>
      <c r="L3086" s="17">
        <f t="shared" si="528"/>
        <v>272.20999999999998</v>
      </c>
      <c r="M3086" s="20">
        <f t="shared" si="529"/>
        <v>0.87502296021454029</v>
      </c>
      <c r="N3086" s="2">
        <v>2</v>
      </c>
      <c r="O3086" s="2">
        <v>4290000</v>
      </c>
      <c r="P3086" s="2">
        <v>4800000</v>
      </c>
      <c r="Q3086" s="2">
        <f t="shared" si="530"/>
        <v>510000</v>
      </c>
      <c r="R3086" s="4">
        <f t="shared" si="531"/>
        <v>0.11888111888111888</v>
      </c>
      <c r="S3086" s="2">
        <v>134514</v>
      </c>
      <c r="T3086" s="9">
        <f t="shared" si="532"/>
        <v>69133.03125</v>
      </c>
      <c r="U3086" s="2">
        <v>77102</v>
      </c>
      <c r="V3086" s="5">
        <f t="shared" si="533"/>
        <v>7968.96875</v>
      </c>
      <c r="W3086" s="4">
        <f t="shared" si="534"/>
        <v>0.11527006129938791</v>
      </c>
      <c r="X3086" s="22">
        <f t="shared" si="535"/>
        <v>60492.989652979319</v>
      </c>
      <c r="Y3086" s="22">
        <f t="shared" si="536"/>
        <v>67466.020278461481</v>
      </c>
      <c r="Z3086" s="22">
        <f t="shared" si="538"/>
        <v>4317825.2978215348</v>
      </c>
      <c r="AA3086" s="11">
        <v>2442</v>
      </c>
      <c r="AB3086" s="2">
        <v>1935</v>
      </c>
      <c r="AC3086" s="2">
        <f t="shared" si="537"/>
        <v>81</v>
      </c>
      <c r="AD3086" s="2" t="s">
        <v>25</v>
      </c>
    </row>
    <row r="3087" spans="1:30" x14ac:dyDescent="0.2">
      <c r="A3087">
        <v>44</v>
      </c>
      <c r="B3087" s="2" t="s">
        <v>1812</v>
      </c>
      <c r="C3087" s="2" t="s">
        <v>22</v>
      </c>
      <c r="D3087" s="2" t="s">
        <v>23</v>
      </c>
      <c r="E3087" s="2" t="s">
        <v>2768</v>
      </c>
      <c r="F3087" s="2" t="s">
        <v>2774</v>
      </c>
      <c r="G3087" s="2">
        <v>75</v>
      </c>
      <c r="H3087" s="2">
        <v>85</v>
      </c>
      <c r="I3087" s="3">
        <v>42672</v>
      </c>
      <c r="J3087" s="3">
        <v>42674</v>
      </c>
      <c r="K3087" s="3" t="s">
        <v>2542</v>
      </c>
      <c r="L3087" s="17">
        <f t="shared" si="528"/>
        <v>281.13</v>
      </c>
      <c r="M3087" s="20">
        <f t="shared" si="529"/>
        <v>0.84725927506847365</v>
      </c>
      <c r="N3087" s="2">
        <v>2</v>
      </c>
      <c r="O3087" s="2">
        <v>4950000</v>
      </c>
      <c r="P3087" s="2">
        <v>5700000</v>
      </c>
      <c r="Q3087" s="2">
        <f t="shared" si="530"/>
        <v>750000</v>
      </c>
      <c r="R3087" s="4">
        <f t="shared" si="531"/>
        <v>0.15151515151515152</v>
      </c>
      <c r="S3087" s="2"/>
      <c r="T3087" s="9">
        <f t="shared" si="532"/>
        <v>66000</v>
      </c>
      <c r="U3087" s="2">
        <v>76000</v>
      </c>
      <c r="V3087" s="5">
        <f t="shared" si="533"/>
        <v>10000</v>
      </c>
      <c r="W3087" s="4">
        <f t="shared" si="534"/>
        <v>0.15151515151515152</v>
      </c>
      <c r="X3087" s="22">
        <f t="shared" si="535"/>
        <v>55919.112154519258</v>
      </c>
      <c r="Y3087" s="22">
        <f t="shared" si="536"/>
        <v>64391.704905203995</v>
      </c>
      <c r="Z3087" s="22">
        <f t="shared" si="538"/>
        <v>4829377.8678902993</v>
      </c>
      <c r="AA3087" s="2">
        <v>630</v>
      </c>
      <c r="AB3087" s="2">
        <v>1902</v>
      </c>
      <c r="AC3087" s="2">
        <f t="shared" si="537"/>
        <v>114</v>
      </c>
      <c r="AD3087" s="2" t="s">
        <v>27</v>
      </c>
    </row>
    <row r="3088" spans="1:30" x14ac:dyDescent="0.2">
      <c r="A3088">
        <v>5</v>
      </c>
      <c r="B3088" s="2" t="s">
        <v>2551</v>
      </c>
      <c r="C3088" s="2" t="s">
        <v>22</v>
      </c>
      <c r="D3088" s="2" t="s">
        <v>23</v>
      </c>
      <c r="E3088" s="2" t="s">
        <v>2768</v>
      </c>
      <c r="F3088" s="2" t="s">
        <v>2774</v>
      </c>
      <c r="G3088" s="2">
        <v>27</v>
      </c>
      <c r="H3088" s="2">
        <v>31</v>
      </c>
      <c r="I3088" s="3">
        <v>42401</v>
      </c>
      <c r="J3088" s="3">
        <v>42404</v>
      </c>
      <c r="K3088" s="3" t="s">
        <v>2534</v>
      </c>
      <c r="L3088" s="17">
        <f t="shared" si="528"/>
        <v>240.59</v>
      </c>
      <c r="M3088" s="20">
        <f t="shared" si="529"/>
        <v>0.99002452304750821</v>
      </c>
      <c r="N3088" s="2">
        <v>3</v>
      </c>
      <c r="O3088" s="2">
        <v>1990000</v>
      </c>
      <c r="P3088" s="2">
        <v>2450000</v>
      </c>
      <c r="Q3088" s="2">
        <f t="shared" si="530"/>
        <v>460000</v>
      </c>
      <c r="R3088" s="4">
        <f t="shared" si="531"/>
        <v>0.23115577889447236</v>
      </c>
      <c r="S3088" s="2"/>
      <c r="T3088" s="9">
        <f t="shared" si="532"/>
        <v>73703.703703703708</v>
      </c>
      <c r="U3088" s="2">
        <v>90741</v>
      </c>
      <c r="V3088" s="5">
        <f t="shared" si="533"/>
        <v>17037.296296296292</v>
      </c>
      <c r="W3088" s="4">
        <f t="shared" si="534"/>
        <v>0.23115929648241199</v>
      </c>
      <c r="X3088" s="22">
        <f t="shared" si="535"/>
        <v>72968.474106094131</v>
      </c>
      <c r="Y3088" s="22">
        <f t="shared" si="536"/>
        <v>89835.815245853941</v>
      </c>
      <c r="Z3088" s="22">
        <f t="shared" si="538"/>
        <v>2425567.0116380565</v>
      </c>
      <c r="AA3088" s="2">
        <v>337</v>
      </c>
      <c r="AB3088" s="2">
        <v>1892</v>
      </c>
      <c r="AC3088" s="2">
        <f t="shared" si="537"/>
        <v>124</v>
      </c>
      <c r="AD3088" s="2" t="s">
        <v>27</v>
      </c>
    </row>
    <row r="3089" spans="1:30" x14ac:dyDescent="0.2">
      <c r="A3089">
        <v>6</v>
      </c>
      <c r="B3089" s="2" t="s">
        <v>2720</v>
      </c>
      <c r="C3089" s="2" t="s">
        <v>22</v>
      </c>
      <c r="D3089" s="2" t="s">
        <v>23</v>
      </c>
      <c r="E3089" s="2" t="s">
        <v>2768</v>
      </c>
      <c r="F3089" s="2" t="s">
        <v>2774</v>
      </c>
      <c r="G3089" s="2">
        <v>95</v>
      </c>
      <c r="H3089" s="2">
        <v>107</v>
      </c>
      <c r="I3089" s="3">
        <v>42405</v>
      </c>
      <c r="J3089" s="3">
        <v>42408</v>
      </c>
      <c r="K3089" s="3" t="s">
        <v>2534</v>
      </c>
      <c r="L3089" s="17">
        <f t="shared" si="528"/>
        <v>240.59</v>
      </c>
      <c r="M3089" s="20">
        <f t="shared" si="529"/>
        <v>0.99002452304750821</v>
      </c>
      <c r="N3089" s="2">
        <v>3</v>
      </c>
      <c r="O3089" s="2">
        <v>5950000</v>
      </c>
      <c r="P3089" s="2">
        <v>6700000</v>
      </c>
      <c r="Q3089" s="2">
        <f t="shared" si="530"/>
        <v>750000</v>
      </c>
      <c r="R3089" s="4">
        <f t="shared" si="531"/>
        <v>0.12605042016806722</v>
      </c>
      <c r="S3089" s="2"/>
      <c r="T3089" s="9">
        <f t="shared" si="532"/>
        <v>62631.57894736842</v>
      </c>
      <c r="U3089" s="2">
        <v>70526</v>
      </c>
      <c r="V3089" s="5">
        <f t="shared" si="533"/>
        <v>7894.4210526315801</v>
      </c>
      <c r="W3089" s="4">
        <f t="shared" si="534"/>
        <v>0.12604537815126052</v>
      </c>
      <c r="X3089" s="22">
        <f t="shared" si="535"/>
        <v>62006.799075080773</v>
      </c>
      <c r="Y3089" s="22">
        <f t="shared" si="536"/>
        <v>69822.469512448559</v>
      </c>
      <c r="Z3089" s="22">
        <f t="shared" si="538"/>
        <v>6633134.603682613</v>
      </c>
      <c r="AA3089" s="11">
        <v>1020</v>
      </c>
      <c r="AB3089" s="2">
        <v>1927</v>
      </c>
      <c r="AC3089" s="2">
        <f t="shared" si="537"/>
        <v>89</v>
      </c>
      <c r="AD3089" s="2" t="s">
        <v>108</v>
      </c>
    </row>
    <row r="3090" spans="1:30" x14ac:dyDescent="0.2">
      <c r="A3090">
        <v>17</v>
      </c>
      <c r="B3090" s="2" t="s">
        <v>2617</v>
      </c>
      <c r="C3090" s="2" t="s">
        <v>22</v>
      </c>
      <c r="D3090" s="2" t="s">
        <v>23</v>
      </c>
      <c r="E3090" s="2" t="s">
        <v>2768</v>
      </c>
      <c r="F3090" s="2" t="s">
        <v>2774</v>
      </c>
      <c r="G3090" s="2">
        <v>52</v>
      </c>
      <c r="H3090" s="2">
        <v>58</v>
      </c>
      <c r="I3090" s="3">
        <v>42482</v>
      </c>
      <c r="J3090" s="3">
        <v>42485</v>
      </c>
      <c r="K3090" s="3" t="s">
        <v>2536</v>
      </c>
      <c r="L3090" s="17">
        <f t="shared" si="528"/>
        <v>250.79</v>
      </c>
      <c r="M3090" s="20">
        <f t="shared" si="529"/>
        <v>0.9497587623110969</v>
      </c>
      <c r="N3090" s="2">
        <v>3</v>
      </c>
      <c r="O3090" s="2">
        <v>3190000</v>
      </c>
      <c r="P3090" s="2">
        <v>3600000</v>
      </c>
      <c r="Q3090" s="2">
        <f t="shared" si="530"/>
        <v>410000</v>
      </c>
      <c r="R3090" s="4">
        <f t="shared" si="531"/>
        <v>0.12852664576802508</v>
      </c>
      <c r="S3090" s="2">
        <v>49956</v>
      </c>
      <c r="T3090" s="9">
        <f t="shared" si="532"/>
        <v>62306.846153846156</v>
      </c>
      <c r="U3090" s="2">
        <v>70191</v>
      </c>
      <c r="V3090" s="5">
        <f t="shared" si="533"/>
        <v>7884.1538461538439</v>
      </c>
      <c r="W3090" s="4">
        <f t="shared" si="534"/>
        <v>0.12653752087991316</v>
      </c>
      <c r="X3090" s="22">
        <f t="shared" si="535"/>
        <v>59176.473086584854</v>
      </c>
      <c r="Y3090" s="22">
        <f t="shared" si="536"/>
        <v>66664.517285378199</v>
      </c>
      <c r="Z3090" s="22">
        <f t="shared" si="538"/>
        <v>3466554.8988396665</v>
      </c>
      <c r="AA3090" s="2">
        <v>488</v>
      </c>
      <c r="AB3090" s="2">
        <v>1897</v>
      </c>
      <c r="AC3090" s="2">
        <f t="shared" si="537"/>
        <v>119</v>
      </c>
      <c r="AD3090" s="2" t="s">
        <v>213</v>
      </c>
    </row>
    <row r="3091" spans="1:30" x14ac:dyDescent="0.2">
      <c r="A3091">
        <v>18</v>
      </c>
      <c r="B3091" s="2" t="s">
        <v>2561</v>
      </c>
      <c r="C3091" s="2" t="s">
        <v>22</v>
      </c>
      <c r="D3091" s="2" t="s">
        <v>23</v>
      </c>
      <c r="E3091" s="2" t="s">
        <v>2768</v>
      </c>
      <c r="F3091" s="2" t="s">
        <v>2774</v>
      </c>
      <c r="G3091" s="2">
        <v>31</v>
      </c>
      <c r="H3091" s="2">
        <v>35</v>
      </c>
      <c r="I3091" s="3">
        <v>42493</v>
      </c>
      <c r="J3091" s="3">
        <v>42496</v>
      </c>
      <c r="K3091" s="3" t="s">
        <v>2537</v>
      </c>
      <c r="L3091" s="17">
        <f t="shared" si="528"/>
        <v>256.52</v>
      </c>
      <c r="M3091" s="20">
        <f t="shared" si="529"/>
        <v>0.92854358334632781</v>
      </c>
      <c r="N3091" s="2">
        <v>3</v>
      </c>
      <c r="O3091" s="2">
        <v>2590000</v>
      </c>
      <c r="P3091" s="2">
        <v>3200000</v>
      </c>
      <c r="Q3091" s="2">
        <f t="shared" si="530"/>
        <v>610000</v>
      </c>
      <c r="R3091" s="4">
        <f t="shared" si="531"/>
        <v>0.23552123552123552</v>
      </c>
      <c r="S3091" s="2">
        <v>2429</v>
      </c>
      <c r="T3091" s="9">
        <f t="shared" si="532"/>
        <v>83626.741935483864</v>
      </c>
      <c r="U3091" s="2">
        <v>103304</v>
      </c>
      <c r="V3091" s="5">
        <f t="shared" si="533"/>
        <v>19677.258064516136</v>
      </c>
      <c r="W3091" s="4">
        <f t="shared" si="534"/>
        <v>0.23529863305803178</v>
      </c>
      <c r="X3091" s="22">
        <f t="shared" si="535"/>
        <v>77651.074620352811</v>
      </c>
      <c r="Y3091" s="22">
        <f t="shared" si="536"/>
        <v>95922.266334009051</v>
      </c>
      <c r="Z3091" s="22">
        <f t="shared" si="538"/>
        <v>2973590.2563542807</v>
      </c>
      <c r="AA3091" s="11">
        <v>5675</v>
      </c>
      <c r="AB3091" s="2">
        <v>1962</v>
      </c>
      <c r="AC3091" s="2">
        <f t="shared" si="537"/>
        <v>54</v>
      </c>
      <c r="AD3091" s="2" t="s">
        <v>37</v>
      </c>
    </row>
    <row r="3092" spans="1:30" x14ac:dyDescent="0.2">
      <c r="A3092">
        <v>18</v>
      </c>
      <c r="B3092" s="2" t="s">
        <v>263</v>
      </c>
      <c r="C3092" s="2" t="s">
        <v>22</v>
      </c>
      <c r="D3092" s="2" t="s">
        <v>23</v>
      </c>
      <c r="E3092" s="2" t="s">
        <v>2768</v>
      </c>
      <c r="F3092" s="2" t="s">
        <v>2774</v>
      </c>
      <c r="G3092" s="2">
        <v>63</v>
      </c>
      <c r="H3092" s="2">
        <v>70</v>
      </c>
      <c r="I3092" s="3">
        <v>42493</v>
      </c>
      <c r="J3092" s="3">
        <v>42496</v>
      </c>
      <c r="K3092" s="3" t="s">
        <v>2537</v>
      </c>
      <c r="L3092" s="17">
        <f t="shared" si="528"/>
        <v>256.52</v>
      </c>
      <c r="M3092" s="20">
        <f t="shared" si="529"/>
        <v>0.92854358334632781</v>
      </c>
      <c r="N3092" s="2">
        <v>3</v>
      </c>
      <c r="O3092" s="2">
        <v>3650000</v>
      </c>
      <c r="P3092" s="2">
        <v>4000000</v>
      </c>
      <c r="Q3092" s="2">
        <f t="shared" si="530"/>
        <v>350000</v>
      </c>
      <c r="R3092" s="4">
        <f t="shared" si="531"/>
        <v>9.5890410958904104E-2</v>
      </c>
      <c r="S3092" s="2">
        <v>21005</v>
      </c>
      <c r="T3092" s="9">
        <f t="shared" si="532"/>
        <v>58269.920634920636</v>
      </c>
      <c r="U3092" s="2">
        <v>63825</v>
      </c>
      <c r="V3092" s="5">
        <f t="shared" si="533"/>
        <v>5555.0793650793639</v>
      </c>
      <c r="W3092" s="4">
        <f t="shared" si="534"/>
        <v>9.5333566693589333E-2</v>
      </c>
      <c r="X3092" s="22">
        <f t="shared" si="535"/>
        <v>54106.160907655336</v>
      </c>
      <c r="Y3092" s="22">
        <f t="shared" si="536"/>
        <v>59264.294207079372</v>
      </c>
      <c r="Z3092" s="22">
        <f t="shared" si="538"/>
        <v>3733650.5350460005</v>
      </c>
      <c r="AA3092" s="11">
        <v>2151</v>
      </c>
      <c r="AB3092" s="2">
        <v>1941</v>
      </c>
      <c r="AC3092" s="2">
        <f t="shared" si="537"/>
        <v>75</v>
      </c>
      <c r="AD3092" s="2" t="s">
        <v>27</v>
      </c>
    </row>
    <row r="3093" spans="1:30" x14ac:dyDescent="0.2">
      <c r="A3093">
        <v>24</v>
      </c>
      <c r="B3093" s="2" t="s">
        <v>2581</v>
      </c>
      <c r="C3093" s="2" t="s">
        <v>22</v>
      </c>
      <c r="D3093" s="2" t="s">
        <v>23</v>
      </c>
      <c r="E3093" s="2" t="s">
        <v>2768</v>
      </c>
      <c r="F3093" s="2" t="s">
        <v>2774</v>
      </c>
      <c r="G3093" s="2">
        <v>44</v>
      </c>
      <c r="H3093" s="2">
        <v>50</v>
      </c>
      <c r="I3093" s="3">
        <v>42533</v>
      </c>
      <c r="J3093" s="3">
        <v>42536</v>
      </c>
      <c r="K3093" s="3" t="s">
        <v>2538</v>
      </c>
      <c r="L3093" s="17">
        <f t="shared" si="528"/>
        <v>259.83</v>
      </c>
      <c r="M3093" s="20">
        <f t="shared" si="529"/>
        <v>0.91671477504522192</v>
      </c>
      <c r="N3093" s="2">
        <v>3</v>
      </c>
      <c r="O3093" s="2">
        <v>2850000</v>
      </c>
      <c r="P3093" s="2">
        <v>3500000</v>
      </c>
      <c r="Q3093" s="2">
        <f t="shared" si="530"/>
        <v>650000</v>
      </c>
      <c r="R3093" s="4">
        <f t="shared" si="531"/>
        <v>0.22807017543859648</v>
      </c>
      <c r="S3093" s="2">
        <v>40048</v>
      </c>
      <c r="T3093" s="9">
        <f t="shared" si="532"/>
        <v>65682.909090909088</v>
      </c>
      <c r="U3093" s="2">
        <v>80456</v>
      </c>
      <c r="V3093" s="5">
        <f t="shared" si="533"/>
        <v>14773.090909090912</v>
      </c>
      <c r="W3093" s="4">
        <f t="shared" si="534"/>
        <v>0.22491529552450346</v>
      </c>
      <c r="X3093" s="22">
        <f t="shared" si="535"/>
        <v>60212.493231588487</v>
      </c>
      <c r="Y3093" s="22">
        <f t="shared" si="536"/>
        <v>73755.203941038373</v>
      </c>
      <c r="Z3093" s="22">
        <f t="shared" si="538"/>
        <v>3245228.9734056885</v>
      </c>
      <c r="AA3093" s="2">
        <v>244</v>
      </c>
      <c r="AB3093" s="2">
        <v>1891</v>
      </c>
      <c r="AC3093" s="2">
        <f t="shared" si="537"/>
        <v>125</v>
      </c>
      <c r="AD3093" s="2" t="s">
        <v>44</v>
      </c>
    </row>
    <row r="3094" spans="1:30" x14ac:dyDescent="0.2">
      <c r="A3094">
        <v>25</v>
      </c>
      <c r="B3094" s="2" t="s">
        <v>2556</v>
      </c>
      <c r="C3094" s="2" t="s">
        <v>22</v>
      </c>
      <c r="D3094" s="2" t="s">
        <v>23</v>
      </c>
      <c r="E3094" s="2" t="s">
        <v>2768</v>
      </c>
      <c r="F3094" s="2" t="s">
        <v>2774</v>
      </c>
      <c r="G3094" s="2">
        <v>29</v>
      </c>
      <c r="H3094" s="2">
        <v>33</v>
      </c>
      <c r="I3094" s="3">
        <v>42540</v>
      </c>
      <c r="J3094" s="3">
        <v>42543</v>
      </c>
      <c r="K3094" s="3" t="s">
        <v>2538</v>
      </c>
      <c r="L3094" s="17">
        <f t="shared" si="528"/>
        <v>259.83</v>
      </c>
      <c r="M3094" s="20">
        <f t="shared" si="529"/>
        <v>0.91671477504522192</v>
      </c>
      <c r="N3094" s="2">
        <v>3</v>
      </c>
      <c r="O3094" s="2">
        <v>1790000</v>
      </c>
      <c r="P3094" s="2">
        <v>2350000</v>
      </c>
      <c r="Q3094" s="2">
        <f t="shared" si="530"/>
        <v>560000</v>
      </c>
      <c r="R3094" s="4">
        <f t="shared" si="531"/>
        <v>0.31284916201117319</v>
      </c>
      <c r="S3094" s="2">
        <v>28964</v>
      </c>
      <c r="T3094" s="9">
        <f t="shared" si="532"/>
        <v>62722.896551724138</v>
      </c>
      <c r="U3094" s="2">
        <v>82033</v>
      </c>
      <c r="V3094" s="5">
        <f t="shared" si="533"/>
        <v>19310.103448275862</v>
      </c>
      <c r="W3094" s="4">
        <f t="shared" si="534"/>
        <v>0.30786370703323429</v>
      </c>
      <c r="X3094" s="22">
        <f t="shared" si="535"/>
        <v>57499.006002598515</v>
      </c>
      <c r="Y3094" s="22">
        <f t="shared" si="536"/>
        <v>75200.863141284688</v>
      </c>
      <c r="Z3094" s="22">
        <f t="shared" si="538"/>
        <v>2180825.0310972561</v>
      </c>
      <c r="AA3094" s="2">
        <v>672</v>
      </c>
      <c r="AB3094" s="2">
        <v>1899</v>
      </c>
      <c r="AC3094" s="2">
        <f t="shared" si="537"/>
        <v>117</v>
      </c>
      <c r="AD3094" s="2" t="s">
        <v>27</v>
      </c>
    </row>
    <row r="3095" spans="1:30" x14ac:dyDescent="0.2">
      <c r="A3095">
        <v>32</v>
      </c>
      <c r="B3095" s="2" t="s">
        <v>2659</v>
      </c>
      <c r="C3095" s="2" t="s">
        <v>22</v>
      </c>
      <c r="D3095" s="2" t="s">
        <v>23</v>
      </c>
      <c r="E3095" s="2" t="s">
        <v>2768</v>
      </c>
      <c r="F3095" s="2" t="s">
        <v>2774</v>
      </c>
      <c r="G3095" s="2">
        <v>71</v>
      </c>
      <c r="H3095" s="2">
        <v>78</v>
      </c>
      <c r="I3095" s="3">
        <v>42589</v>
      </c>
      <c r="J3095" s="3">
        <v>42592</v>
      </c>
      <c r="K3095" s="3" t="s">
        <v>2540</v>
      </c>
      <c r="L3095" s="17">
        <f t="shared" si="528"/>
        <v>272.20999999999998</v>
      </c>
      <c r="M3095" s="20">
        <f t="shared" si="529"/>
        <v>0.87502296021454029</v>
      </c>
      <c r="N3095" s="2">
        <v>3</v>
      </c>
      <c r="O3095" s="2">
        <v>5790000</v>
      </c>
      <c r="P3095" s="2">
        <v>6700000</v>
      </c>
      <c r="Q3095" s="2">
        <f t="shared" si="530"/>
        <v>910000</v>
      </c>
      <c r="R3095" s="4">
        <f t="shared" si="531"/>
        <v>0.15716753022452504</v>
      </c>
      <c r="S3095" s="2">
        <v>74474</v>
      </c>
      <c r="T3095" s="9">
        <f t="shared" si="532"/>
        <v>82598.225352112669</v>
      </c>
      <c r="U3095" s="2">
        <v>95415</v>
      </c>
      <c r="V3095" s="5">
        <f t="shared" si="533"/>
        <v>12816.774647887331</v>
      </c>
      <c r="W3095" s="4">
        <f t="shared" si="534"/>
        <v>0.15517009709651719</v>
      </c>
      <c r="X3095" s="22">
        <f t="shared" si="535"/>
        <v>72275.343656073324</v>
      </c>
      <c r="Y3095" s="22">
        <f t="shared" si="536"/>
        <v>83490.315748870358</v>
      </c>
      <c r="Z3095" s="22">
        <f t="shared" si="538"/>
        <v>5927812.4181697955</v>
      </c>
      <c r="AA3095" s="11">
        <v>1754</v>
      </c>
      <c r="AB3095" s="2">
        <v>1936</v>
      </c>
      <c r="AC3095" s="2">
        <f t="shared" si="537"/>
        <v>80</v>
      </c>
      <c r="AD3095" s="2" t="s">
        <v>217</v>
      </c>
    </row>
    <row r="3096" spans="1:30" x14ac:dyDescent="0.2">
      <c r="A3096">
        <v>32</v>
      </c>
      <c r="B3096" s="2" t="s">
        <v>2677</v>
      </c>
      <c r="C3096" s="2" t="s">
        <v>22</v>
      </c>
      <c r="D3096" s="2" t="s">
        <v>23</v>
      </c>
      <c r="E3096" s="2" t="s">
        <v>2768</v>
      </c>
      <c r="F3096" s="2" t="s">
        <v>2774</v>
      </c>
      <c r="G3096" s="2">
        <v>78</v>
      </c>
      <c r="H3096" s="2">
        <v>94</v>
      </c>
      <c r="I3096" s="3">
        <v>42590</v>
      </c>
      <c r="J3096" s="3">
        <v>42593</v>
      </c>
      <c r="K3096" s="3" t="s">
        <v>2540</v>
      </c>
      <c r="L3096" s="17">
        <f t="shared" si="528"/>
        <v>272.20999999999998</v>
      </c>
      <c r="M3096" s="20">
        <f t="shared" si="529"/>
        <v>0.87502296021454029</v>
      </c>
      <c r="N3096" s="2">
        <v>3</v>
      </c>
      <c r="O3096" s="2">
        <v>4700000</v>
      </c>
      <c r="P3096" s="2">
        <v>5050000</v>
      </c>
      <c r="Q3096" s="2">
        <f t="shared" si="530"/>
        <v>350000</v>
      </c>
      <c r="R3096" s="4">
        <f t="shared" si="531"/>
        <v>7.4468085106382975E-2</v>
      </c>
      <c r="S3096" s="2">
        <v>67231</v>
      </c>
      <c r="T3096" s="9">
        <f t="shared" si="532"/>
        <v>61118.346153846156</v>
      </c>
      <c r="U3096" s="2">
        <v>65606</v>
      </c>
      <c r="V3096" s="5">
        <f t="shared" si="533"/>
        <v>4487.6538461538439</v>
      </c>
      <c r="W3096" s="4">
        <f t="shared" si="534"/>
        <v>7.3425642684401035E-2</v>
      </c>
      <c r="X3096" s="22">
        <f t="shared" si="535"/>
        <v>53479.956174955427</v>
      </c>
      <c r="Y3096" s="22">
        <f t="shared" si="536"/>
        <v>57406.75632783513</v>
      </c>
      <c r="Z3096" s="22">
        <f t="shared" si="538"/>
        <v>4477726.9935711399</v>
      </c>
      <c r="AA3096" s="2">
        <v>482</v>
      </c>
      <c r="AB3096" s="2">
        <v>1928</v>
      </c>
      <c r="AC3096" s="2">
        <f t="shared" si="537"/>
        <v>88</v>
      </c>
      <c r="AD3096" s="2" t="s">
        <v>46</v>
      </c>
    </row>
    <row r="3097" spans="1:30" x14ac:dyDescent="0.2">
      <c r="A3097">
        <v>33</v>
      </c>
      <c r="B3097" s="2" t="s">
        <v>2684</v>
      </c>
      <c r="C3097" s="2" t="s">
        <v>22</v>
      </c>
      <c r="D3097" s="2" t="s">
        <v>23</v>
      </c>
      <c r="E3097" s="2" t="s">
        <v>2768</v>
      </c>
      <c r="F3097" s="2" t="s">
        <v>2774</v>
      </c>
      <c r="G3097" s="2">
        <v>80</v>
      </c>
      <c r="H3097" s="2">
        <v>90</v>
      </c>
      <c r="I3097" s="3">
        <v>42595</v>
      </c>
      <c r="J3097" s="3">
        <v>42598</v>
      </c>
      <c r="K3097" s="3" t="s">
        <v>2540</v>
      </c>
      <c r="L3097" s="17">
        <f t="shared" si="528"/>
        <v>272.20999999999998</v>
      </c>
      <c r="M3097" s="20">
        <f t="shared" si="529"/>
        <v>0.87502296021454029</v>
      </c>
      <c r="N3097" s="2">
        <v>3</v>
      </c>
      <c r="O3097" s="2">
        <v>5490000</v>
      </c>
      <c r="P3097" s="2">
        <v>6600000</v>
      </c>
      <c r="Q3097" s="2">
        <f t="shared" si="530"/>
        <v>1110000</v>
      </c>
      <c r="R3097" s="4">
        <f t="shared" si="531"/>
        <v>0.20218579234972678</v>
      </c>
      <c r="S3097" s="2"/>
      <c r="T3097" s="9">
        <f t="shared" si="532"/>
        <v>68625</v>
      </c>
      <c r="U3097" s="2">
        <v>82500</v>
      </c>
      <c r="V3097" s="5">
        <f t="shared" si="533"/>
        <v>13875</v>
      </c>
      <c r="W3097" s="4">
        <f t="shared" si="534"/>
        <v>0.20218579234972678</v>
      </c>
      <c r="X3097" s="22">
        <f t="shared" si="535"/>
        <v>60048.450644722827</v>
      </c>
      <c r="Y3097" s="22">
        <f t="shared" si="536"/>
        <v>72189.394217699577</v>
      </c>
      <c r="Z3097" s="22">
        <f t="shared" si="538"/>
        <v>5775151.5374159664</v>
      </c>
      <c r="AA3097" s="2">
        <v>732</v>
      </c>
      <c r="AB3097" s="2">
        <v>1899</v>
      </c>
      <c r="AC3097" s="2">
        <f t="shared" si="537"/>
        <v>117</v>
      </c>
      <c r="AD3097" s="2" t="s">
        <v>27</v>
      </c>
    </row>
    <row r="3098" spans="1:30" x14ac:dyDescent="0.2">
      <c r="A3098">
        <v>38</v>
      </c>
      <c r="B3098" s="2" t="s">
        <v>2725</v>
      </c>
      <c r="C3098" s="2" t="s">
        <v>22</v>
      </c>
      <c r="D3098" s="2" t="s">
        <v>23</v>
      </c>
      <c r="E3098" s="2" t="s">
        <v>2768</v>
      </c>
      <c r="F3098" s="2" t="s">
        <v>2774</v>
      </c>
      <c r="G3098" s="2">
        <v>97</v>
      </c>
      <c r="H3098" s="2">
        <v>110</v>
      </c>
      <c r="I3098" s="3">
        <v>42630</v>
      </c>
      <c r="J3098" s="3">
        <v>42633</v>
      </c>
      <c r="K3098" s="3" t="s">
        <v>2541</v>
      </c>
      <c r="L3098" s="17">
        <f t="shared" si="528"/>
        <v>275.91000000000003</v>
      </c>
      <c r="M3098" s="20">
        <f t="shared" si="529"/>
        <v>0.86328875357906554</v>
      </c>
      <c r="N3098" s="2">
        <v>3</v>
      </c>
      <c r="O3098" s="2">
        <v>5800000</v>
      </c>
      <c r="P3098" s="2">
        <v>6600000</v>
      </c>
      <c r="Q3098" s="2">
        <f t="shared" si="530"/>
        <v>800000</v>
      </c>
      <c r="R3098" s="4">
        <f t="shared" si="531"/>
        <v>0.13793103448275862</v>
      </c>
      <c r="S3098" s="2"/>
      <c r="T3098" s="9">
        <f t="shared" si="532"/>
        <v>59793.81443298969</v>
      </c>
      <c r="U3098" s="2">
        <v>68041</v>
      </c>
      <c r="V3098" s="5">
        <f t="shared" si="533"/>
        <v>8247.1855670103105</v>
      </c>
      <c r="W3098" s="4">
        <f t="shared" si="534"/>
        <v>0.13792706896551726</v>
      </c>
      <c r="X3098" s="22">
        <f t="shared" si="535"/>
        <v>51619.327533593605</v>
      </c>
      <c r="Y3098" s="22">
        <f t="shared" si="536"/>
        <v>58739.030082273195</v>
      </c>
      <c r="Z3098" s="22">
        <f t="shared" si="538"/>
        <v>5697685.9179804996</v>
      </c>
      <c r="AA3098" s="2">
        <v>688</v>
      </c>
      <c r="AB3098" s="2">
        <v>1904</v>
      </c>
      <c r="AC3098" s="2">
        <f t="shared" si="537"/>
        <v>112</v>
      </c>
      <c r="AD3098" s="2" t="s">
        <v>25</v>
      </c>
    </row>
    <row r="3099" spans="1:30" x14ac:dyDescent="0.2">
      <c r="A3099">
        <v>40</v>
      </c>
      <c r="B3099" s="2" t="s">
        <v>2666</v>
      </c>
      <c r="C3099" s="2" t="s">
        <v>22</v>
      </c>
      <c r="D3099" s="2" t="s">
        <v>23</v>
      </c>
      <c r="E3099" s="2" t="s">
        <v>2768</v>
      </c>
      <c r="F3099" s="2" t="s">
        <v>2774</v>
      </c>
      <c r="G3099" s="2">
        <v>74</v>
      </c>
      <c r="H3099" s="2">
        <v>83</v>
      </c>
      <c r="I3099" s="3">
        <v>42644</v>
      </c>
      <c r="J3099" s="3">
        <v>42647</v>
      </c>
      <c r="K3099" s="3" t="s">
        <v>2542</v>
      </c>
      <c r="L3099" s="17">
        <f t="shared" si="528"/>
        <v>281.13</v>
      </c>
      <c r="M3099" s="20">
        <f t="shared" si="529"/>
        <v>0.84725927506847365</v>
      </c>
      <c r="N3099" s="2">
        <v>3</v>
      </c>
      <c r="O3099" s="2">
        <v>5400000</v>
      </c>
      <c r="P3099" s="2">
        <v>5850000</v>
      </c>
      <c r="Q3099" s="2">
        <f t="shared" si="530"/>
        <v>450000</v>
      </c>
      <c r="R3099" s="4">
        <f t="shared" si="531"/>
        <v>8.3333333333333329E-2</v>
      </c>
      <c r="S3099" s="2">
        <v>32023</v>
      </c>
      <c r="T3099" s="9">
        <f t="shared" si="532"/>
        <v>73405.716216216213</v>
      </c>
      <c r="U3099" s="2">
        <v>79487</v>
      </c>
      <c r="V3099" s="5">
        <f t="shared" si="533"/>
        <v>6081.2837837837869</v>
      </c>
      <c r="W3099" s="4">
        <f t="shared" si="534"/>
        <v>8.2844825951583836E-2</v>
      </c>
      <c r="X3099" s="22">
        <f t="shared" si="535"/>
        <v>62193.673907233446</v>
      </c>
      <c r="Y3099" s="22">
        <f t="shared" si="536"/>
        <v>67346.09799736776</v>
      </c>
      <c r="Z3099" s="22">
        <f t="shared" si="538"/>
        <v>4983611.2518052142</v>
      </c>
      <c r="AA3099" s="2">
        <v>435</v>
      </c>
      <c r="AB3099" s="2">
        <v>1891</v>
      </c>
      <c r="AC3099" s="2">
        <f t="shared" si="537"/>
        <v>125</v>
      </c>
      <c r="AD3099" s="2" t="s">
        <v>494</v>
      </c>
    </row>
    <row r="3100" spans="1:30" x14ac:dyDescent="0.2">
      <c r="A3100">
        <v>45</v>
      </c>
      <c r="B3100" s="2" t="s">
        <v>125</v>
      </c>
      <c r="C3100" s="2" t="s">
        <v>22</v>
      </c>
      <c r="D3100" s="2" t="s">
        <v>23</v>
      </c>
      <c r="E3100" s="2" t="s">
        <v>2768</v>
      </c>
      <c r="F3100" s="2" t="s">
        <v>2774</v>
      </c>
      <c r="G3100" s="2">
        <v>26</v>
      </c>
      <c r="H3100" s="2">
        <v>31</v>
      </c>
      <c r="I3100" s="3">
        <v>42678</v>
      </c>
      <c r="J3100" s="3">
        <v>42681</v>
      </c>
      <c r="K3100" s="3" t="s">
        <v>2543</v>
      </c>
      <c r="L3100" s="17">
        <f t="shared" si="528"/>
        <v>284.38</v>
      </c>
      <c r="M3100" s="20">
        <f t="shared" si="529"/>
        <v>0.83757648217174208</v>
      </c>
      <c r="N3100" s="2">
        <v>3</v>
      </c>
      <c r="O3100" s="2">
        <v>2400000</v>
      </c>
      <c r="P3100" s="2">
        <v>2700000</v>
      </c>
      <c r="Q3100" s="2">
        <f t="shared" si="530"/>
        <v>300000</v>
      </c>
      <c r="R3100" s="4">
        <f t="shared" si="531"/>
        <v>0.125</v>
      </c>
      <c r="S3100" s="2">
        <v>1797</v>
      </c>
      <c r="T3100" s="9">
        <f t="shared" si="532"/>
        <v>92376.807692307688</v>
      </c>
      <c r="U3100" s="2">
        <v>103915</v>
      </c>
      <c r="V3100" s="5">
        <f t="shared" si="533"/>
        <v>11538.192307692312</v>
      </c>
      <c r="W3100" s="4">
        <f t="shared" si="534"/>
        <v>0.12490356179144205</v>
      </c>
      <c r="X3100" s="22">
        <f t="shared" si="535"/>
        <v>77372.641621178598</v>
      </c>
      <c r="Y3100" s="22">
        <f t="shared" si="536"/>
        <v>87036.760144876578</v>
      </c>
      <c r="Z3100" s="22">
        <f t="shared" si="538"/>
        <v>2262955.7637667912</v>
      </c>
      <c r="AA3100" s="2">
        <v>658</v>
      </c>
      <c r="AB3100" s="2">
        <v>1932</v>
      </c>
      <c r="AC3100" s="2">
        <f t="shared" si="537"/>
        <v>84</v>
      </c>
      <c r="AD3100" s="2" t="s">
        <v>37</v>
      </c>
    </row>
    <row r="3101" spans="1:30" x14ac:dyDescent="0.2">
      <c r="A3101">
        <v>45</v>
      </c>
      <c r="B3101" s="2" t="s">
        <v>2582</v>
      </c>
      <c r="C3101" s="2" t="s">
        <v>22</v>
      </c>
      <c r="D3101" s="2" t="s">
        <v>23</v>
      </c>
      <c r="E3101" s="2" t="s">
        <v>2768</v>
      </c>
      <c r="F3101" s="2" t="s">
        <v>2774</v>
      </c>
      <c r="G3101" s="2">
        <v>44</v>
      </c>
      <c r="H3101" s="2">
        <v>50</v>
      </c>
      <c r="I3101" s="3">
        <v>42681</v>
      </c>
      <c r="J3101" s="3">
        <v>42684</v>
      </c>
      <c r="K3101" s="3" t="s">
        <v>2543</v>
      </c>
      <c r="L3101" s="17">
        <f t="shared" si="528"/>
        <v>284.38</v>
      </c>
      <c r="M3101" s="20">
        <f t="shared" si="529"/>
        <v>0.83757648217174208</v>
      </c>
      <c r="N3101" s="2">
        <v>3</v>
      </c>
      <c r="O3101" s="2">
        <v>3500000</v>
      </c>
      <c r="P3101" s="2">
        <v>4100000</v>
      </c>
      <c r="Q3101" s="2">
        <f t="shared" si="530"/>
        <v>600000</v>
      </c>
      <c r="R3101" s="4">
        <f t="shared" si="531"/>
        <v>0.17142857142857143</v>
      </c>
      <c r="S3101" s="2">
        <v>50000</v>
      </c>
      <c r="T3101" s="9">
        <f t="shared" si="532"/>
        <v>80681.818181818177</v>
      </c>
      <c r="U3101" s="2">
        <v>94318</v>
      </c>
      <c r="V3101" s="5">
        <f t="shared" si="533"/>
        <v>13636.181818181823</v>
      </c>
      <c r="W3101" s="4">
        <f t="shared" si="534"/>
        <v>0.16901183098591557</v>
      </c>
      <c r="X3101" s="22">
        <f t="shared" si="535"/>
        <v>67577.193447947371</v>
      </c>
      <c r="Y3101" s="22">
        <f t="shared" si="536"/>
        <v>78998.538645474371</v>
      </c>
      <c r="Z3101" s="22">
        <f t="shared" si="538"/>
        <v>3475935.7004008722</v>
      </c>
      <c r="AA3101" s="11">
        <v>1120</v>
      </c>
      <c r="AB3101" s="2">
        <v>1902</v>
      </c>
      <c r="AC3101" s="2">
        <f t="shared" si="537"/>
        <v>114</v>
      </c>
      <c r="AD3101" s="2" t="s">
        <v>1108</v>
      </c>
    </row>
    <row r="3102" spans="1:30" x14ac:dyDescent="0.2">
      <c r="A3102">
        <v>45</v>
      </c>
      <c r="B3102" s="2" t="s">
        <v>270</v>
      </c>
      <c r="C3102" s="2" t="s">
        <v>22</v>
      </c>
      <c r="D3102" s="2" t="s">
        <v>23</v>
      </c>
      <c r="E3102" s="2" t="s">
        <v>2768</v>
      </c>
      <c r="F3102" s="2" t="s">
        <v>2774</v>
      </c>
      <c r="G3102" s="2">
        <v>33</v>
      </c>
      <c r="H3102" s="2">
        <v>42</v>
      </c>
      <c r="I3102" s="3">
        <v>42682</v>
      </c>
      <c r="J3102" s="3">
        <v>42685</v>
      </c>
      <c r="K3102" s="3" t="s">
        <v>2543</v>
      </c>
      <c r="L3102" s="17">
        <f t="shared" si="528"/>
        <v>284.38</v>
      </c>
      <c r="M3102" s="20">
        <f t="shared" si="529"/>
        <v>0.83757648217174208</v>
      </c>
      <c r="N3102" s="2">
        <v>3</v>
      </c>
      <c r="O3102" s="2">
        <v>2900000</v>
      </c>
      <c r="P3102" s="2">
        <v>3200000</v>
      </c>
      <c r="Q3102" s="2">
        <f t="shared" si="530"/>
        <v>300000</v>
      </c>
      <c r="R3102" s="4">
        <f t="shared" si="531"/>
        <v>0.10344827586206896</v>
      </c>
      <c r="S3102" s="2">
        <v>69932</v>
      </c>
      <c r="T3102" s="9">
        <f t="shared" si="532"/>
        <v>89997.939393939392</v>
      </c>
      <c r="U3102" s="2">
        <v>99089</v>
      </c>
      <c r="V3102" s="5">
        <f t="shared" si="533"/>
        <v>9091.0606060606078</v>
      </c>
      <c r="W3102" s="4">
        <f t="shared" si="534"/>
        <v>0.10101409729246329</v>
      </c>
      <c r="X3102" s="22">
        <f t="shared" si="535"/>
        <v>75380.157480281399</v>
      </c>
      <c r="Y3102" s="22">
        <f t="shared" si="536"/>
        <v>82994.616041915753</v>
      </c>
      <c r="Z3102" s="22">
        <f t="shared" si="538"/>
        <v>2738822.3293832201</v>
      </c>
      <c r="AA3102" s="2">
        <v>494</v>
      </c>
      <c r="AB3102" s="2">
        <v>1890</v>
      </c>
      <c r="AC3102" s="2">
        <f t="shared" si="537"/>
        <v>126</v>
      </c>
      <c r="AD3102" s="2" t="s">
        <v>436</v>
      </c>
    </row>
    <row r="3103" spans="1:30" x14ac:dyDescent="0.2">
      <c r="A3103">
        <v>46</v>
      </c>
      <c r="B3103" s="2" t="s">
        <v>2685</v>
      </c>
      <c r="C3103" s="2" t="s">
        <v>22</v>
      </c>
      <c r="D3103" s="2" t="s">
        <v>23</v>
      </c>
      <c r="E3103" s="2" t="s">
        <v>2768</v>
      </c>
      <c r="F3103" s="2" t="s">
        <v>2774</v>
      </c>
      <c r="G3103" s="2">
        <v>80</v>
      </c>
      <c r="H3103" s="2">
        <v>87</v>
      </c>
      <c r="I3103" s="3">
        <v>42686</v>
      </c>
      <c r="J3103" s="3">
        <v>42689</v>
      </c>
      <c r="K3103" s="3" t="s">
        <v>2543</v>
      </c>
      <c r="L3103" s="17">
        <f t="shared" si="528"/>
        <v>284.38</v>
      </c>
      <c r="M3103" s="20">
        <f t="shared" si="529"/>
        <v>0.83757648217174208</v>
      </c>
      <c r="N3103" s="2">
        <v>3</v>
      </c>
      <c r="O3103" s="2">
        <v>6000000</v>
      </c>
      <c r="P3103" s="2">
        <v>6900000</v>
      </c>
      <c r="Q3103" s="2">
        <f t="shared" si="530"/>
        <v>900000</v>
      </c>
      <c r="R3103" s="4">
        <f t="shared" si="531"/>
        <v>0.15</v>
      </c>
      <c r="S3103" s="2">
        <v>89998</v>
      </c>
      <c r="T3103" s="9">
        <f t="shared" si="532"/>
        <v>76124.975000000006</v>
      </c>
      <c r="U3103" s="2">
        <v>87375</v>
      </c>
      <c r="V3103" s="5">
        <f t="shared" si="533"/>
        <v>11250.024999999994</v>
      </c>
      <c r="W3103" s="4">
        <f t="shared" si="534"/>
        <v>0.14778362817196319</v>
      </c>
      <c r="X3103" s="22">
        <f t="shared" si="535"/>
        <v>63760.488765911818</v>
      </c>
      <c r="Y3103" s="22">
        <f t="shared" si="536"/>
        <v>73183.24512975596</v>
      </c>
      <c r="Z3103" s="22">
        <f t="shared" si="538"/>
        <v>5854659.6103804763</v>
      </c>
      <c r="AA3103" s="2">
        <v>518</v>
      </c>
      <c r="AB3103" s="2">
        <v>1903</v>
      </c>
      <c r="AC3103" s="2">
        <f t="shared" si="537"/>
        <v>113</v>
      </c>
      <c r="AD3103" s="2" t="s">
        <v>25</v>
      </c>
    </row>
    <row r="3104" spans="1:30" x14ac:dyDescent="0.2">
      <c r="A3104">
        <v>47</v>
      </c>
      <c r="B3104" s="2" t="s">
        <v>2656</v>
      </c>
      <c r="C3104" s="2" t="s">
        <v>22</v>
      </c>
      <c r="D3104" s="2" t="s">
        <v>23</v>
      </c>
      <c r="E3104" s="2" t="s">
        <v>2768</v>
      </c>
      <c r="F3104" s="2" t="s">
        <v>2774</v>
      </c>
      <c r="G3104" s="2">
        <v>70</v>
      </c>
      <c r="H3104" s="2">
        <v>77</v>
      </c>
      <c r="I3104" s="3">
        <v>42692</v>
      </c>
      <c r="J3104" s="3">
        <v>42695</v>
      </c>
      <c r="K3104" s="3" t="s">
        <v>2543</v>
      </c>
      <c r="L3104" s="17">
        <f t="shared" si="528"/>
        <v>284.38</v>
      </c>
      <c r="M3104" s="20">
        <f t="shared" si="529"/>
        <v>0.83757648217174208</v>
      </c>
      <c r="N3104" s="2">
        <v>3</v>
      </c>
      <c r="O3104" s="2">
        <v>4900000</v>
      </c>
      <c r="P3104" s="2">
        <v>5300000</v>
      </c>
      <c r="Q3104" s="2">
        <f t="shared" si="530"/>
        <v>400000</v>
      </c>
      <c r="R3104" s="4">
        <f t="shared" si="531"/>
        <v>8.1632653061224483E-2</v>
      </c>
      <c r="S3104" s="2">
        <v>55562</v>
      </c>
      <c r="T3104" s="9">
        <f t="shared" si="532"/>
        <v>70793.742857142861</v>
      </c>
      <c r="U3104" s="2">
        <v>76508</v>
      </c>
      <c r="V3104" s="5">
        <f t="shared" si="533"/>
        <v>5714.2571428571391</v>
      </c>
      <c r="W3104" s="4">
        <f t="shared" si="534"/>
        <v>8.0716980233523403E-2</v>
      </c>
      <c r="X3104" s="22">
        <f t="shared" si="535"/>
        <v>59295.174102056611</v>
      </c>
      <c r="Y3104" s="22">
        <f t="shared" si="536"/>
        <v>64081.301497995642</v>
      </c>
      <c r="Z3104" s="22">
        <f t="shared" si="538"/>
        <v>4485691.1048596948</v>
      </c>
      <c r="AA3104" s="2">
        <v>515</v>
      </c>
      <c r="AB3104" s="2">
        <v>1898</v>
      </c>
      <c r="AC3104" s="2">
        <f t="shared" si="537"/>
        <v>118</v>
      </c>
      <c r="AD3104" s="2" t="s">
        <v>278</v>
      </c>
    </row>
    <row r="3105" spans="1:30" x14ac:dyDescent="0.2">
      <c r="A3105">
        <v>1</v>
      </c>
      <c r="B3105" s="2" t="s">
        <v>2622</v>
      </c>
      <c r="C3105" s="2" t="s">
        <v>22</v>
      </c>
      <c r="D3105" s="2" t="s">
        <v>23</v>
      </c>
      <c r="E3105" s="2" t="s">
        <v>2768</v>
      </c>
      <c r="F3105" s="2" t="s">
        <v>2774</v>
      </c>
      <c r="G3105" s="2">
        <v>54</v>
      </c>
      <c r="H3105" s="2">
        <v>60</v>
      </c>
      <c r="I3105" s="3">
        <v>42373</v>
      </c>
      <c r="J3105" s="3">
        <v>42377</v>
      </c>
      <c r="K3105" s="3" t="s">
        <v>2533</v>
      </c>
      <c r="L3105" s="17">
        <f t="shared" si="528"/>
        <v>238.19</v>
      </c>
      <c r="M3105" s="20">
        <f t="shared" si="529"/>
        <v>1</v>
      </c>
      <c r="N3105" s="2">
        <v>4</v>
      </c>
      <c r="O3105" s="2">
        <v>2850000</v>
      </c>
      <c r="P3105" s="2">
        <v>3150000</v>
      </c>
      <c r="Q3105" s="2">
        <f t="shared" si="530"/>
        <v>300000</v>
      </c>
      <c r="R3105" s="4">
        <f t="shared" si="531"/>
        <v>0.10526315789473684</v>
      </c>
      <c r="S3105" s="2"/>
      <c r="T3105" s="9">
        <f t="shared" si="532"/>
        <v>52777.777777777781</v>
      </c>
      <c r="U3105" s="2">
        <v>58333</v>
      </c>
      <c r="V3105" s="5">
        <f t="shared" si="533"/>
        <v>5555.222222222219</v>
      </c>
      <c r="W3105" s="4">
        <f t="shared" si="534"/>
        <v>0.10525684210526309</v>
      </c>
      <c r="X3105" s="22">
        <f t="shared" si="535"/>
        <v>52777.777777777781</v>
      </c>
      <c r="Y3105" s="22">
        <f t="shared" si="536"/>
        <v>58333</v>
      </c>
      <c r="Z3105" s="22">
        <f t="shared" si="538"/>
        <v>3149982</v>
      </c>
      <c r="AA3105" s="11">
        <v>1650</v>
      </c>
      <c r="AB3105" s="2">
        <v>1997</v>
      </c>
      <c r="AC3105" s="2">
        <f t="shared" si="537"/>
        <v>19</v>
      </c>
      <c r="AD3105" s="2" t="s">
        <v>108</v>
      </c>
    </row>
    <row r="3106" spans="1:30" x14ac:dyDescent="0.2">
      <c r="A3106">
        <v>10</v>
      </c>
      <c r="B3106" s="2" t="s">
        <v>2630</v>
      </c>
      <c r="C3106" s="2" t="s">
        <v>22</v>
      </c>
      <c r="D3106" s="2" t="s">
        <v>23</v>
      </c>
      <c r="E3106" s="2" t="s">
        <v>2768</v>
      </c>
      <c r="F3106" s="2" t="s">
        <v>2774</v>
      </c>
      <c r="G3106" s="2">
        <v>61</v>
      </c>
      <c r="H3106" s="2">
        <v>67</v>
      </c>
      <c r="I3106" s="3">
        <v>42433</v>
      </c>
      <c r="J3106" s="3">
        <v>42437</v>
      </c>
      <c r="K3106" s="3" t="s">
        <v>2535</v>
      </c>
      <c r="L3106" s="17">
        <f t="shared" si="528"/>
        <v>245.99</v>
      </c>
      <c r="M3106" s="20">
        <f t="shared" si="529"/>
        <v>0.96829139395910402</v>
      </c>
      <c r="N3106" s="2">
        <v>4</v>
      </c>
      <c r="O3106" s="2">
        <v>3600000</v>
      </c>
      <c r="P3106" s="2">
        <v>4000000</v>
      </c>
      <c r="Q3106" s="2">
        <f t="shared" si="530"/>
        <v>400000</v>
      </c>
      <c r="R3106" s="4">
        <f t="shared" si="531"/>
        <v>0.1111111111111111</v>
      </c>
      <c r="S3106" s="2">
        <v>41474</v>
      </c>
      <c r="T3106" s="9">
        <f t="shared" si="532"/>
        <v>59696.295081967211</v>
      </c>
      <c r="U3106" s="2">
        <v>66254</v>
      </c>
      <c r="V3106" s="5">
        <f t="shared" si="533"/>
        <v>6557.7049180327886</v>
      </c>
      <c r="W3106" s="4">
        <f t="shared" si="534"/>
        <v>0.10985112072748567</v>
      </c>
      <c r="X3106" s="22">
        <f t="shared" si="535"/>
        <v>57803.40877911204</v>
      </c>
      <c r="Y3106" s="22">
        <f t="shared" si="536"/>
        <v>64153.17801536648</v>
      </c>
      <c r="Z3106" s="22">
        <f t="shared" si="538"/>
        <v>3913343.8589373552</v>
      </c>
      <c r="AA3106" s="2"/>
      <c r="AB3106" s="2">
        <v>1934</v>
      </c>
      <c r="AC3106" s="2">
        <f t="shared" si="537"/>
        <v>82</v>
      </c>
      <c r="AD3106" s="2" t="s">
        <v>67</v>
      </c>
    </row>
    <row r="3107" spans="1:30" x14ac:dyDescent="0.2">
      <c r="A3107">
        <v>14</v>
      </c>
      <c r="B3107" s="2" t="s">
        <v>2647</v>
      </c>
      <c r="C3107" s="2" t="s">
        <v>22</v>
      </c>
      <c r="D3107" s="2" t="s">
        <v>23</v>
      </c>
      <c r="E3107" s="2" t="s">
        <v>2768</v>
      </c>
      <c r="F3107" s="2" t="s">
        <v>2774</v>
      </c>
      <c r="G3107" s="2">
        <v>68</v>
      </c>
      <c r="H3107" s="2">
        <v>75</v>
      </c>
      <c r="I3107" s="3">
        <v>42462</v>
      </c>
      <c r="J3107" s="3">
        <v>42466</v>
      </c>
      <c r="K3107" s="3" t="s">
        <v>2536</v>
      </c>
      <c r="L3107" s="17">
        <f t="shared" si="528"/>
        <v>250.79</v>
      </c>
      <c r="M3107" s="20">
        <f t="shared" si="529"/>
        <v>0.9497587623110969</v>
      </c>
      <c r="N3107" s="2">
        <v>4</v>
      </c>
      <c r="O3107" s="2">
        <v>4300000</v>
      </c>
      <c r="P3107" s="2">
        <v>4850000</v>
      </c>
      <c r="Q3107" s="2">
        <f t="shared" si="530"/>
        <v>550000</v>
      </c>
      <c r="R3107" s="4">
        <f t="shared" si="531"/>
        <v>0.12790697674418605</v>
      </c>
      <c r="S3107" s="2"/>
      <c r="T3107" s="9">
        <f t="shared" si="532"/>
        <v>63235.294117647056</v>
      </c>
      <c r="U3107" s="2">
        <v>71324</v>
      </c>
      <c r="V3107" s="5">
        <f t="shared" si="533"/>
        <v>8088.7058823529442</v>
      </c>
      <c r="W3107" s="4">
        <f t="shared" si="534"/>
        <v>0.12791441860465122</v>
      </c>
      <c r="X3107" s="22">
        <f t="shared" si="535"/>
        <v>60058.274675554654</v>
      </c>
      <c r="Y3107" s="22">
        <f t="shared" si="536"/>
        <v>67740.593963076681</v>
      </c>
      <c r="Z3107" s="22">
        <f t="shared" si="538"/>
        <v>4606360.3894892139</v>
      </c>
      <c r="AA3107" s="2">
        <v>940</v>
      </c>
      <c r="AB3107" s="2">
        <v>1898</v>
      </c>
      <c r="AC3107" s="2">
        <f t="shared" si="537"/>
        <v>118</v>
      </c>
      <c r="AD3107" s="2" t="s">
        <v>183</v>
      </c>
    </row>
    <row r="3108" spans="1:30" x14ac:dyDescent="0.2">
      <c r="A3108">
        <v>16</v>
      </c>
      <c r="B3108" s="2" t="s">
        <v>384</v>
      </c>
      <c r="C3108" s="2" t="s">
        <v>22</v>
      </c>
      <c r="D3108" s="2" t="s">
        <v>23</v>
      </c>
      <c r="E3108" s="2" t="s">
        <v>2768</v>
      </c>
      <c r="F3108" s="2" t="s">
        <v>2774</v>
      </c>
      <c r="G3108" s="2">
        <v>26</v>
      </c>
      <c r="H3108" s="2">
        <v>30</v>
      </c>
      <c r="I3108" s="3">
        <v>42478</v>
      </c>
      <c r="J3108" s="3">
        <v>42482</v>
      </c>
      <c r="K3108" s="3" t="s">
        <v>2536</v>
      </c>
      <c r="L3108" s="17">
        <f t="shared" si="528"/>
        <v>250.79</v>
      </c>
      <c r="M3108" s="20">
        <f t="shared" si="529"/>
        <v>0.9497587623110969</v>
      </c>
      <c r="N3108" s="2">
        <v>4</v>
      </c>
      <c r="O3108" s="2">
        <v>1950000</v>
      </c>
      <c r="P3108" s="2">
        <v>2250000</v>
      </c>
      <c r="Q3108" s="2">
        <f t="shared" si="530"/>
        <v>300000</v>
      </c>
      <c r="R3108" s="4">
        <f t="shared" si="531"/>
        <v>0.15384615384615385</v>
      </c>
      <c r="S3108" s="2">
        <v>24395</v>
      </c>
      <c r="T3108" s="9">
        <f t="shared" si="532"/>
        <v>75938.269230769234</v>
      </c>
      <c r="U3108" s="2">
        <v>87477</v>
      </c>
      <c r="V3108" s="5">
        <f t="shared" si="533"/>
        <v>11538.730769230766</v>
      </c>
      <c r="W3108" s="4">
        <f t="shared" si="534"/>
        <v>0.15194882482988456</v>
      </c>
      <c r="X3108" s="22">
        <f t="shared" si="535"/>
        <v>72123.036596662234</v>
      </c>
      <c r="Y3108" s="22">
        <f t="shared" si="536"/>
        <v>83082.047250687829</v>
      </c>
      <c r="Z3108" s="22">
        <f t="shared" si="538"/>
        <v>2160133.2285178835</v>
      </c>
      <c r="AA3108" s="2">
        <v>549</v>
      </c>
      <c r="AB3108" s="2">
        <v>1899</v>
      </c>
      <c r="AC3108" s="2">
        <f t="shared" si="537"/>
        <v>117</v>
      </c>
      <c r="AD3108" s="2" t="s">
        <v>108</v>
      </c>
    </row>
    <row r="3109" spans="1:30" x14ac:dyDescent="0.2">
      <c r="A3109">
        <v>18</v>
      </c>
      <c r="B3109" s="2" t="s">
        <v>2695</v>
      </c>
      <c r="C3109" s="2" t="s">
        <v>22</v>
      </c>
      <c r="D3109" s="2" t="s">
        <v>23</v>
      </c>
      <c r="E3109" s="2" t="s">
        <v>2768</v>
      </c>
      <c r="F3109" s="2" t="s">
        <v>2774</v>
      </c>
      <c r="G3109" s="2">
        <v>84</v>
      </c>
      <c r="H3109" s="2">
        <v>92</v>
      </c>
      <c r="I3109" s="3">
        <v>42489</v>
      </c>
      <c r="J3109" s="3">
        <v>42493</v>
      </c>
      <c r="K3109" s="3" t="s">
        <v>2537</v>
      </c>
      <c r="L3109" s="17">
        <f t="shared" si="528"/>
        <v>256.52</v>
      </c>
      <c r="M3109" s="20">
        <f t="shared" si="529"/>
        <v>0.92854358334632781</v>
      </c>
      <c r="N3109" s="2">
        <v>4</v>
      </c>
      <c r="O3109" s="2">
        <v>4990000</v>
      </c>
      <c r="P3109" s="2">
        <v>5700000</v>
      </c>
      <c r="Q3109" s="2">
        <f t="shared" si="530"/>
        <v>710000</v>
      </c>
      <c r="R3109" s="4">
        <f t="shared" si="531"/>
        <v>0.14228456913827656</v>
      </c>
      <c r="S3109" s="2">
        <v>62000</v>
      </c>
      <c r="T3109" s="9">
        <f t="shared" si="532"/>
        <v>60142.857142857145</v>
      </c>
      <c r="U3109" s="2">
        <v>68595</v>
      </c>
      <c r="V3109" s="5">
        <f t="shared" si="533"/>
        <v>8452.1428571428551</v>
      </c>
      <c r="W3109" s="4">
        <f t="shared" si="534"/>
        <v>0.14053444180522562</v>
      </c>
      <c r="X3109" s="22">
        <f t="shared" si="535"/>
        <v>55845.26408411486</v>
      </c>
      <c r="Y3109" s="22">
        <f t="shared" si="536"/>
        <v>63693.447099641358</v>
      </c>
      <c r="Z3109" s="22">
        <f t="shared" si="538"/>
        <v>5350249.5563698737</v>
      </c>
      <c r="AA3109" s="2">
        <v>667</v>
      </c>
      <c r="AB3109" s="2">
        <v>1899</v>
      </c>
      <c r="AC3109" s="2">
        <f t="shared" si="537"/>
        <v>117</v>
      </c>
      <c r="AD3109" s="2" t="s">
        <v>37</v>
      </c>
    </row>
    <row r="3110" spans="1:30" x14ac:dyDescent="0.2">
      <c r="A3110">
        <v>22</v>
      </c>
      <c r="B3110" s="2" t="s">
        <v>2721</v>
      </c>
      <c r="C3110" s="2" t="s">
        <v>22</v>
      </c>
      <c r="D3110" s="2" t="s">
        <v>23</v>
      </c>
      <c r="E3110" s="2" t="s">
        <v>2768</v>
      </c>
      <c r="F3110" s="2" t="s">
        <v>2774</v>
      </c>
      <c r="G3110" s="2">
        <v>95</v>
      </c>
      <c r="H3110" s="2">
        <v>105</v>
      </c>
      <c r="I3110" s="3">
        <v>42518</v>
      </c>
      <c r="J3110" s="3">
        <v>42522</v>
      </c>
      <c r="K3110" s="3" t="s">
        <v>2538</v>
      </c>
      <c r="L3110" s="17">
        <f t="shared" si="528"/>
        <v>259.83</v>
      </c>
      <c r="M3110" s="20">
        <f t="shared" si="529"/>
        <v>0.91671477504522192</v>
      </c>
      <c r="N3110" s="2">
        <v>4</v>
      </c>
      <c r="O3110" s="2">
        <v>6290000</v>
      </c>
      <c r="P3110" s="2">
        <v>7150000</v>
      </c>
      <c r="Q3110" s="2">
        <f t="shared" si="530"/>
        <v>860000</v>
      </c>
      <c r="R3110" s="4">
        <f t="shared" si="531"/>
        <v>0.13672496025437203</v>
      </c>
      <c r="S3110" s="2"/>
      <c r="T3110" s="9">
        <f t="shared" si="532"/>
        <v>66210.526315789481</v>
      </c>
      <c r="U3110" s="2">
        <v>75263</v>
      </c>
      <c r="V3110" s="5">
        <f t="shared" si="533"/>
        <v>9052.4736842105194</v>
      </c>
      <c r="W3110" s="4">
        <f t="shared" si="534"/>
        <v>0.13672257551669303</v>
      </c>
      <c r="X3110" s="22">
        <f t="shared" si="535"/>
        <v>60696.167737204698</v>
      </c>
      <c r="Y3110" s="22">
        <f t="shared" si="536"/>
        <v>68994.704114228531</v>
      </c>
      <c r="Z3110" s="22">
        <f t="shared" si="538"/>
        <v>6554496.89085171</v>
      </c>
      <c r="AA3110" s="2">
        <v>504</v>
      </c>
      <c r="AB3110" s="2">
        <v>1896</v>
      </c>
      <c r="AC3110" s="2">
        <f t="shared" si="537"/>
        <v>120</v>
      </c>
      <c r="AD3110" s="2" t="s">
        <v>25</v>
      </c>
    </row>
    <row r="3111" spans="1:30" x14ac:dyDescent="0.2">
      <c r="A3111">
        <v>27</v>
      </c>
      <c r="B3111" s="2" t="s">
        <v>2633</v>
      </c>
      <c r="C3111" s="2" t="s">
        <v>22</v>
      </c>
      <c r="D3111" s="2" t="s">
        <v>23</v>
      </c>
      <c r="E3111" s="2" t="s">
        <v>2768</v>
      </c>
      <c r="F3111" s="2" t="s">
        <v>2774</v>
      </c>
      <c r="G3111" s="2">
        <v>65</v>
      </c>
      <c r="H3111" s="2">
        <v>72</v>
      </c>
      <c r="I3111" s="3">
        <v>42552</v>
      </c>
      <c r="J3111" s="3">
        <v>42556</v>
      </c>
      <c r="K3111" s="3" t="s">
        <v>2539</v>
      </c>
      <c r="L3111" s="17">
        <f t="shared" si="528"/>
        <v>265.66000000000003</v>
      </c>
      <c r="M3111" s="20">
        <f t="shared" si="529"/>
        <v>0.89659715425732134</v>
      </c>
      <c r="N3111" s="2">
        <v>4</v>
      </c>
      <c r="O3111" s="2">
        <v>4200000</v>
      </c>
      <c r="P3111" s="2">
        <v>5350000</v>
      </c>
      <c r="Q3111" s="2">
        <f t="shared" si="530"/>
        <v>1150000</v>
      </c>
      <c r="R3111" s="4">
        <f t="shared" si="531"/>
        <v>0.27380952380952384</v>
      </c>
      <c r="S3111" s="2">
        <v>133000</v>
      </c>
      <c r="T3111" s="9">
        <f t="shared" si="532"/>
        <v>66661.538461538468</v>
      </c>
      <c r="U3111" s="2">
        <v>84354</v>
      </c>
      <c r="V3111" s="5">
        <f t="shared" si="533"/>
        <v>17692.461538461532</v>
      </c>
      <c r="W3111" s="4">
        <f t="shared" si="534"/>
        <v>0.26540733902607883</v>
      </c>
      <c r="X3111" s="22">
        <f t="shared" si="535"/>
        <v>59768.545683030366</v>
      </c>
      <c r="Y3111" s="22">
        <f t="shared" si="536"/>
        <v>75631.55635022209</v>
      </c>
      <c r="Z3111" s="22">
        <f t="shared" si="538"/>
        <v>4916051.1627644356</v>
      </c>
      <c r="AA3111" s="11">
        <v>2451</v>
      </c>
      <c r="AB3111" s="2">
        <v>1938</v>
      </c>
      <c r="AC3111" s="2">
        <f t="shared" si="537"/>
        <v>78</v>
      </c>
      <c r="AD3111" s="2" t="s">
        <v>37</v>
      </c>
    </row>
    <row r="3112" spans="1:30" x14ac:dyDescent="0.2">
      <c r="A3112">
        <v>29</v>
      </c>
      <c r="B3112" s="2" t="s">
        <v>2684</v>
      </c>
      <c r="C3112" s="2" t="s">
        <v>22</v>
      </c>
      <c r="D3112" s="2" t="s">
        <v>23</v>
      </c>
      <c r="E3112" s="2" t="s">
        <v>2768</v>
      </c>
      <c r="F3112" s="2" t="s">
        <v>2774</v>
      </c>
      <c r="G3112" s="2">
        <v>82</v>
      </c>
      <c r="H3112" s="2">
        <v>92</v>
      </c>
      <c r="I3112" s="3">
        <v>42566</v>
      </c>
      <c r="J3112" s="3">
        <v>42570</v>
      </c>
      <c r="K3112" s="3" t="s">
        <v>2539</v>
      </c>
      <c r="L3112" s="17">
        <f t="shared" si="528"/>
        <v>265.66000000000003</v>
      </c>
      <c r="M3112" s="20">
        <f t="shared" si="529"/>
        <v>0.89659715425732134</v>
      </c>
      <c r="N3112" s="2">
        <v>4</v>
      </c>
      <c r="O3112" s="2">
        <v>4890000</v>
      </c>
      <c r="P3112" s="2">
        <v>5750000</v>
      </c>
      <c r="Q3112" s="2">
        <f t="shared" si="530"/>
        <v>860000</v>
      </c>
      <c r="R3112" s="4">
        <f t="shared" si="531"/>
        <v>0.17586912065439672</v>
      </c>
      <c r="S3112" s="2"/>
      <c r="T3112" s="9">
        <f t="shared" si="532"/>
        <v>59634.146341463413</v>
      </c>
      <c r="U3112" s="2">
        <v>70122</v>
      </c>
      <c r="V3112" s="5">
        <f t="shared" si="533"/>
        <v>10487.853658536587</v>
      </c>
      <c r="W3112" s="4">
        <f t="shared" si="534"/>
        <v>0.17586993865030678</v>
      </c>
      <c r="X3112" s="22">
        <f t="shared" si="535"/>
        <v>53467.805906320747</v>
      </c>
      <c r="Y3112" s="22">
        <f t="shared" si="536"/>
        <v>62871.185650831889</v>
      </c>
      <c r="Z3112" s="22">
        <f t="shared" si="538"/>
        <v>5155437.2233682144</v>
      </c>
      <c r="AA3112" s="2">
        <v>719</v>
      </c>
      <c r="AB3112" s="2">
        <v>1899</v>
      </c>
      <c r="AC3112" s="2">
        <f t="shared" si="537"/>
        <v>117</v>
      </c>
      <c r="AD3112" s="2" t="s">
        <v>37</v>
      </c>
    </row>
    <row r="3113" spans="1:30" x14ac:dyDescent="0.2">
      <c r="A3113">
        <v>30</v>
      </c>
      <c r="B3113" s="2" t="s">
        <v>2612</v>
      </c>
      <c r="C3113" s="2" t="s">
        <v>22</v>
      </c>
      <c r="D3113" s="2" t="s">
        <v>23</v>
      </c>
      <c r="E3113" s="2" t="s">
        <v>2768</v>
      </c>
      <c r="F3113" s="2" t="s">
        <v>2774</v>
      </c>
      <c r="G3113" s="2">
        <v>51</v>
      </c>
      <c r="H3113" s="2">
        <v>58</v>
      </c>
      <c r="I3113" s="3">
        <v>42576</v>
      </c>
      <c r="J3113" s="3">
        <v>42580</v>
      </c>
      <c r="K3113" s="3" t="s">
        <v>2539</v>
      </c>
      <c r="L3113" s="17">
        <f t="shared" si="528"/>
        <v>265.66000000000003</v>
      </c>
      <c r="M3113" s="20">
        <f t="shared" si="529"/>
        <v>0.89659715425732134</v>
      </c>
      <c r="N3113" s="2">
        <v>4</v>
      </c>
      <c r="O3113" s="2">
        <v>3190000</v>
      </c>
      <c r="P3113" s="2">
        <v>3600000</v>
      </c>
      <c r="Q3113" s="2">
        <f t="shared" si="530"/>
        <v>410000</v>
      </c>
      <c r="R3113" s="4">
        <f t="shared" si="531"/>
        <v>0.12852664576802508</v>
      </c>
      <c r="S3113" s="2">
        <v>43132</v>
      </c>
      <c r="T3113" s="9">
        <f t="shared" si="532"/>
        <v>63394.745098039217</v>
      </c>
      <c r="U3113" s="2">
        <v>71434</v>
      </c>
      <c r="V3113" s="5">
        <f t="shared" si="533"/>
        <v>8039.2549019607832</v>
      </c>
      <c r="W3113" s="4">
        <f t="shared" si="534"/>
        <v>0.1268126386426536</v>
      </c>
      <c r="X3113" s="22">
        <f t="shared" si="535"/>
        <v>56839.54804977023</v>
      </c>
      <c r="Y3113" s="22">
        <f t="shared" si="536"/>
        <v>64047.52111721749</v>
      </c>
      <c r="Z3113" s="22">
        <f t="shared" si="538"/>
        <v>3266423.5769780921</v>
      </c>
      <c r="AA3113" s="2">
        <v>666</v>
      </c>
      <c r="AB3113" s="2">
        <v>1899</v>
      </c>
      <c r="AC3113" s="2">
        <f t="shared" si="537"/>
        <v>117</v>
      </c>
      <c r="AD3113" s="2" t="s">
        <v>949</v>
      </c>
    </row>
    <row r="3114" spans="1:30" x14ac:dyDescent="0.2">
      <c r="A3114">
        <v>33</v>
      </c>
      <c r="B3114" s="2" t="s">
        <v>2598</v>
      </c>
      <c r="C3114" s="2" t="s">
        <v>22</v>
      </c>
      <c r="D3114" s="2" t="s">
        <v>23</v>
      </c>
      <c r="E3114" s="2" t="s">
        <v>2768</v>
      </c>
      <c r="F3114" s="2" t="s">
        <v>2774</v>
      </c>
      <c r="G3114" s="2">
        <v>49</v>
      </c>
      <c r="H3114" s="2">
        <v>56</v>
      </c>
      <c r="I3114" s="3">
        <v>42593</v>
      </c>
      <c r="J3114" s="3">
        <v>42597</v>
      </c>
      <c r="K3114" s="3" t="s">
        <v>2540</v>
      </c>
      <c r="L3114" s="17">
        <f t="shared" si="528"/>
        <v>272.20999999999998</v>
      </c>
      <c r="M3114" s="20">
        <f t="shared" si="529"/>
        <v>0.87502296021454029</v>
      </c>
      <c r="N3114" s="2">
        <v>4</v>
      </c>
      <c r="O3114" s="2">
        <v>3400000</v>
      </c>
      <c r="P3114" s="2">
        <v>4100000</v>
      </c>
      <c r="Q3114" s="2">
        <f t="shared" si="530"/>
        <v>700000</v>
      </c>
      <c r="R3114" s="4">
        <f t="shared" si="531"/>
        <v>0.20588235294117646</v>
      </c>
      <c r="S3114" s="2">
        <v>44857</v>
      </c>
      <c r="T3114" s="9">
        <f t="shared" si="532"/>
        <v>70303.204081632648</v>
      </c>
      <c r="U3114" s="2">
        <v>84589</v>
      </c>
      <c r="V3114" s="5">
        <f t="shared" si="533"/>
        <v>14285.795918367352</v>
      </c>
      <c r="W3114" s="4">
        <f t="shared" si="534"/>
        <v>0.20320262931088295</v>
      </c>
      <c r="X3114" s="22">
        <f t="shared" si="535"/>
        <v>61516.917748077154</v>
      </c>
      <c r="Y3114" s="22">
        <f t="shared" si="536"/>
        <v>74017.317181587743</v>
      </c>
      <c r="Z3114" s="22">
        <f t="shared" si="538"/>
        <v>3626848.5418977994</v>
      </c>
      <c r="AA3114" s="11">
        <v>1081</v>
      </c>
      <c r="AB3114" s="2">
        <v>1897</v>
      </c>
      <c r="AC3114" s="2">
        <f t="shared" si="537"/>
        <v>119</v>
      </c>
      <c r="AD3114" s="2" t="s">
        <v>583</v>
      </c>
    </row>
    <row r="3115" spans="1:30" x14ac:dyDescent="0.2">
      <c r="A3115">
        <v>35</v>
      </c>
      <c r="B3115" s="2" t="s">
        <v>2642</v>
      </c>
      <c r="C3115" s="2" t="s">
        <v>22</v>
      </c>
      <c r="D3115" s="2" t="s">
        <v>23</v>
      </c>
      <c r="E3115" s="2" t="s">
        <v>2768</v>
      </c>
      <c r="F3115" s="2" t="s">
        <v>2774</v>
      </c>
      <c r="G3115" s="2">
        <v>67</v>
      </c>
      <c r="H3115" s="2">
        <v>76</v>
      </c>
      <c r="I3115" s="3">
        <v>42608</v>
      </c>
      <c r="J3115" s="3">
        <v>42612</v>
      </c>
      <c r="K3115" s="3" t="s">
        <v>2540</v>
      </c>
      <c r="L3115" s="17">
        <f t="shared" si="528"/>
        <v>272.20999999999998</v>
      </c>
      <c r="M3115" s="20">
        <f t="shared" si="529"/>
        <v>0.87502296021454029</v>
      </c>
      <c r="N3115" s="2">
        <v>4</v>
      </c>
      <c r="O3115" s="2">
        <v>3500000</v>
      </c>
      <c r="P3115" s="2">
        <v>4200000</v>
      </c>
      <c r="Q3115" s="2">
        <f t="shared" si="530"/>
        <v>700000</v>
      </c>
      <c r="R3115" s="4">
        <f t="shared" si="531"/>
        <v>0.2</v>
      </c>
      <c r="S3115" s="2">
        <v>54612</v>
      </c>
      <c r="T3115" s="9">
        <f t="shared" si="532"/>
        <v>53053.910447761191</v>
      </c>
      <c r="U3115" s="2">
        <v>63502</v>
      </c>
      <c r="V3115" s="5">
        <f t="shared" si="533"/>
        <v>10448.089552238809</v>
      </c>
      <c r="W3115" s="4">
        <f t="shared" si="534"/>
        <v>0.19693344871395255</v>
      </c>
      <c r="X3115" s="22">
        <f t="shared" si="535"/>
        <v>46423.389770957125</v>
      </c>
      <c r="Y3115" s="22">
        <f t="shared" si="536"/>
        <v>55565.708019543737</v>
      </c>
      <c r="Z3115" s="22">
        <f t="shared" si="538"/>
        <v>3722902.4373094304</v>
      </c>
      <c r="AA3115" s="2">
        <v>940</v>
      </c>
      <c r="AB3115" s="2">
        <v>1898</v>
      </c>
      <c r="AC3115" s="2">
        <f t="shared" si="537"/>
        <v>118</v>
      </c>
      <c r="AD3115" s="2" t="s">
        <v>108</v>
      </c>
    </row>
    <row r="3116" spans="1:30" x14ac:dyDescent="0.2">
      <c r="A3116">
        <v>38</v>
      </c>
      <c r="B3116" s="2" t="s">
        <v>2231</v>
      </c>
      <c r="C3116" s="2" t="s">
        <v>22</v>
      </c>
      <c r="D3116" s="2" t="s">
        <v>23</v>
      </c>
      <c r="E3116" s="2" t="s">
        <v>2768</v>
      </c>
      <c r="F3116" s="2" t="s">
        <v>2774</v>
      </c>
      <c r="G3116" s="2">
        <v>74</v>
      </c>
      <c r="H3116" s="2">
        <v>83</v>
      </c>
      <c r="I3116" s="3">
        <v>42630</v>
      </c>
      <c r="J3116" s="3">
        <v>42634</v>
      </c>
      <c r="K3116" s="3" t="s">
        <v>2541</v>
      </c>
      <c r="L3116" s="17">
        <f t="shared" si="528"/>
        <v>275.91000000000003</v>
      </c>
      <c r="M3116" s="20">
        <f t="shared" si="529"/>
        <v>0.86328875357906554</v>
      </c>
      <c r="N3116" s="2">
        <v>4</v>
      </c>
      <c r="O3116" s="2">
        <v>4950000</v>
      </c>
      <c r="P3116" s="2">
        <v>5700000</v>
      </c>
      <c r="Q3116" s="2">
        <f t="shared" si="530"/>
        <v>750000</v>
      </c>
      <c r="R3116" s="4">
        <f t="shared" si="531"/>
        <v>0.15151515151515152</v>
      </c>
      <c r="S3116" s="2"/>
      <c r="T3116" s="9">
        <f t="shared" si="532"/>
        <v>66891.891891891893</v>
      </c>
      <c r="U3116" s="2">
        <v>77027</v>
      </c>
      <c r="V3116" s="5">
        <f t="shared" si="533"/>
        <v>10135.108108108107</v>
      </c>
      <c r="W3116" s="4">
        <f t="shared" si="534"/>
        <v>0.15151474747474744</v>
      </c>
      <c r="X3116" s="22">
        <f t="shared" si="535"/>
        <v>57747.017975896953</v>
      </c>
      <c r="Y3116" s="22">
        <f t="shared" si="536"/>
        <v>66496.54282193468</v>
      </c>
      <c r="Z3116" s="22">
        <f t="shared" si="538"/>
        <v>4920744.1688231658</v>
      </c>
      <c r="AA3116" s="2">
        <v>923</v>
      </c>
      <c r="AB3116" s="2">
        <v>1904</v>
      </c>
      <c r="AC3116" s="2">
        <f t="shared" si="537"/>
        <v>112</v>
      </c>
      <c r="AD3116" s="2" t="s">
        <v>27</v>
      </c>
    </row>
    <row r="3117" spans="1:30" x14ac:dyDescent="0.2">
      <c r="A3117">
        <v>40</v>
      </c>
      <c r="B3117" s="2" t="s">
        <v>2250</v>
      </c>
      <c r="C3117" s="2" t="s">
        <v>22</v>
      </c>
      <c r="D3117" s="2" t="s">
        <v>23</v>
      </c>
      <c r="E3117" s="2" t="s">
        <v>2768</v>
      </c>
      <c r="F3117" s="2" t="s">
        <v>2774</v>
      </c>
      <c r="G3117" s="2">
        <v>130</v>
      </c>
      <c r="H3117" s="2">
        <v>148</v>
      </c>
      <c r="I3117" s="3">
        <v>42646</v>
      </c>
      <c r="J3117" s="3">
        <v>42650</v>
      </c>
      <c r="K3117" s="3" t="s">
        <v>2542</v>
      </c>
      <c r="L3117" s="17">
        <f t="shared" si="528"/>
        <v>281.13</v>
      </c>
      <c r="M3117" s="20">
        <f t="shared" si="529"/>
        <v>0.84725927506847365</v>
      </c>
      <c r="N3117" s="2">
        <v>4</v>
      </c>
      <c r="O3117" s="2">
        <v>9000000</v>
      </c>
      <c r="P3117" s="2">
        <v>10000000</v>
      </c>
      <c r="Q3117" s="2">
        <f t="shared" si="530"/>
        <v>1000000</v>
      </c>
      <c r="R3117" s="4">
        <f t="shared" si="531"/>
        <v>0.1111111111111111</v>
      </c>
      <c r="S3117" s="2"/>
      <c r="T3117" s="9">
        <f t="shared" si="532"/>
        <v>69230.769230769234</v>
      </c>
      <c r="U3117" s="2">
        <v>76923</v>
      </c>
      <c r="V3117" s="5">
        <f t="shared" si="533"/>
        <v>7692.2307692307659</v>
      </c>
      <c r="W3117" s="4">
        <f t="shared" si="534"/>
        <v>0.11110999999999994</v>
      </c>
      <c r="X3117" s="22">
        <f t="shared" si="535"/>
        <v>58656.411350894334</v>
      </c>
      <c r="Y3117" s="22">
        <f t="shared" si="536"/>
        <v>65173.7252160922</v>
      </c>
      <c r="Z3117" s="22">
        <f t="shared" si="538"/>
        <v>8472584.2780919857</v>
      </c>
      <c r="AA3117" s="2">
        <v>479</v>
      </c>
      <c r="AB3117" s="2">
        <v>1897</v>
      </c>
      <c r="AC3117" s="2">
        <f t="shared" si="537"/>
        <v>119</v>
      </c>
      <c r="AD3117" s="2" t="s">
        <v>27</v>
      </c>
    </row>
    <row r="3118" spans="1:30" x14ac:dyDescent="0.2">
      <c r="A3118">
        <v>42</v>
      </c>
      <c r="B3118" s="2" t="s">
        <v>41</v>
      </c>
      <c r="C3118" s="2" t="s">
        <v>22</v>
      </c>
      <c r="D3118" s="2" t="s">
        <v>23</v>
      </c>
      <c r="E3118" s="2" t="s">
        <v>2768</v>
      </c>
      <c r="F3118" s="2" t="s">
        <v>2774</v>
      </c>
      <c r="G3118" s="2">
        <v>38</v>
      </c>
      <c r="H3118" s="2">
        <v>42</v>
      </c>
      <c r="I3118" s="3">
        <v>42658</v>
      </c>
      <c r="J3118" s="3">
        <v>42662</v>
      </c>
      <c r="K3118" s="3" t="s">
        <v>2542</v>
      </c>
      <c r="L3118" s="17">
        <f t="shared" si="528"/>
        <v>281.13</v>
      </c>
      <c r="M3118" s="20">
        <f t="shared" si="529"/>
        <v>0.84725927506847365</v>
      </c>
      <c r="N3118" s="2">
        <v>4</v>
      </c>
      <c r="O3118" s="2">
        <v>3390000</v>
      </c>
      <c r="P3118" s="2">
        <v>3675000</v>
      </c>
      <c r="Q3118" s="2">
        <f t="shared" si="530"/>
        <v>285000</v>
      </c>
      <c r="R3118" s="4">
        <f t="shared" si="531"/>
        <v>8.4070796460176997E-2</v>
      </c>
      <c r="S3118" s="2"/>
      <c r="T3118" s="9">
        <f t="shared" si="532"/>
        <v>89210.526315789481</v>
      </c>
      <c r="U3118" s="2">
        <v>96711</v>
      </c>
      <c r="V3118" s="5">
        <f t="shared" si="533"/>
        <v>7500.4736842105194</v>
      </c>
      <c r="W3118" s="4">
        <f t="shared" si="534"/>
        <v>8.4076106194690178E-2</v>
      </c>
      <c r="X3118" s="22">
        <f t="shared" si="535"/>
        <v>75584.445854792793</v>
      </c>
      <c r="Y3118" s="22">
        <f t="shared" si="536"/>
        <v>81939.291751147161</v>
      </c>
      <c r="Z3118" s="22">
        <f t="shared" si="538"/>
        <v>3113693.0865435922</v>
      </c>
      <c r="AA3118" s="11">
        <v>5011</v>
      </c>
      <c r="AB3118" s="2">
        <v>2007</v>
      </c>
      <c r="AC3118" s="2">
        <f t="shared" si="537"/>
        <v>9</v>
      </c>
      <c r="AD3118" s="2" t="s">
        <v>27</v>
      </c>
    </row>
    <row r="3119" spans="1:30" x14ac:dyDescent="0.2">
      <c r="A3119">
        <v>45</v>
      </c>
      <c r="B3119" s="2" t="s">
        <v>303</v>
      </c>
      <c r="C3119" s="2" t="s">
        <v>22</v>
      </c>
      <c r="D3119" s="2" t="s">
        <v>23</v>
      </c>
      <c r="E3119" s="2" t="s">
        <v>2768</v>
      </c>
      <c r="F3119" s="2" t="s">
        <v>2774</v>
      </c>
      <c r="G3119" s="2">
        <v>100</v>
      </c>
      <c r="H3119" s="2">
        <v>116</v>
      </c>
      <c r="I3119" s="3">
        <v>42680</v>
      </c>
      <c r="J3119" s="3">
        <v>42684</v>
      </c>
      <c r="K3119" s="3" t="s">
        <v>2543</v>
      </c>
      <c r="L3119" s="17">
        <f t="shared" si="528"/>
        <v>284.38</v>
      </c>
      <c r="M3119" s="20">
        <f t="shared" si="529"/>
        <v>0.83757648217174208</v>
      </c>
      <c r="N3119" s="2">
        <v>4</v>
      </c>
      <c r="O3119" s="2">
        <v>5790000</v>
      </c>
      <c r="P3119" s="2">
        <v>6380000</v>
      </c>
      <c r="Q3119" s="2">
        <f t="shared" si="530"/>
        <v>590000</v>
      </c>
      <c r="R3119" s="4">
        <f t="shared" si="531"/>
        <v>0.10189982728842832</v>
      </c>
      <c r="S3119" s="2">
        <v>116106</v>
      </c>
      <c r="T3119" s="9">
        <f t="shared" si="532"/>
        <v>59061.06</v>
      </c>
      <c r="U3119" s="2">
        <v>64961</v>
      </c>
      <c r="V3119" s="5">
        <f t="shared" si="533"/>
        <v>5899.9400000000023</v>
      </c>
      <c r="W3119" s="4">
        <f t="shared" si="534"/>
        <v>9.9895599571020274E-2</v>
      </c>
      <c r="X3119" s="22">
        <f t="shared" si="535"/>
        <v>49468.154868134188</v>
      </c>
      <c r="Y3119" s="22">
        <f t="shared" si="536"/>
        <v>54409.805858358537</v>
      </c>
      <c r="Z3119" s="22">
        <f t="shared" si="538"/>
        <v>5440980.5858358536</v>
      </c>
      <c r="AA3119" s="2">
        <v>622</v>
      </c>
      <c r="AB3119" s="2">
        <v>1892</v>
      </c>
      <c r="AC3119" s="2">
        <f t="shared" si="537"/>
        <v>124</v>
      </c>
      <c r="AD3119" s="2" t="s">
        <v>127</v>
      </c>
    </row>
    <row r="3120" spans="1:30" x14ac:dyDescent="0.2">
      <c r="A3120">
        <v>1</v>
      </c>
      <c r="B3120" s="2" t="s">
        <v>2655</v>
      </c>
      <c r="C3120" s="2" t="s">
        <v>22</v>
      </c>
      <c r="D3120" s="2" t="s">
        <v>23</v>
      </c>
      <c r="E3120" s="2" t="s">
        <v>2768</v>
      </c>
      <c r="F3120" s="2" t="s">
        <v>2774</v>
      </c>
      <c r="G3120" s="2">
        <v>70</v>
      </c>
      <c r="H3120" s="2">
        <v>77</v>
      </c>
      <c r="I3120" s="3">
        <v>42373</v>
      </c>
      <c r="J3120" s="3">
        <v>42378</v>
      </c>
      <c r="K3120" s="3" t="s">
        <v>2533</v>
      </c>
      <c r="L3120" s="17">
        <f t="shared" si="528"/>
        <v>238.19</v>
      </c>
      <c r="M3120" s="20">
        <f t="shared" si="529"/>
        <v>1</v>
      </c>
      <c r="N3120" s="2">
        <v>5</v>
      </c>
      <c r="O3120" s="2">
        <v>4690000</v>
      </c>
      <c r="P3120" s="2">
        <v>5200000</v>
      </c>
      <c r="Q3120" s="2">
        <f t="shared" si="530"/>
        <v>510000</v>
      </c>
      <c r="R3120" s="4">
        <f t="shared" si="531"/>
        <v>0.10874200426439233</v>
      </c>
      <c r="S3120" s="2"/>
      <c r="T3120" s="9">
        <f t="shared" si="532"/>
        <v>67000</v>
      </c>
      <c r="U3120" s="2">
        <v>74286</v>
      </c>
      <c r="V3120" s="5">
        <f t="shared" si="533"/>
        <v>7286</v>
      </c>
      <c r="W3120" s="4">
        <f t="shared" si="534"/>
        <v>0.10874626865671642</v>
      </c>
      <c r="X3120" s="22">
        <f t="shared" si="535"/>
        <v>67000</v>
      </c>
      <c r="Y3120" s="22">
        <f t="shared" si="536"/>
        <v>74286</v>
      </c>
      <c r="Z3120" s="22">
        <f t="shared" si="538"/>
        <v>5200020</v>
      </c>
      <c r="AA3120" s="2">
        <v>929</v>
      </c>
      <c r="AB3120" s="2">
        <v>1904</v>
      </c>
      <c r="AC3120" s="2">
        <f t="shared" si="537"/>
        <v>112</v>
      </c>
      <c r="AD3120" s="2" t="s">
        <v>25</v>
      </c>
    </row>
    <row r="3121" spans="1:30" x14ac:dyDescent="0.2">
      <c r="A3121">
        <v>4</v>
      </c>
      <c r="B3121" s="2" t="s">
        <v>167</v>
      </c>
      <c r="C3121" s="2" t="s">
        <v>22</v>
      </c>
      <c r="D3121" s="2" t="s">
        <v>23</v>
      </c>
      <c r="E3121" s="2" t="s">
        <v>2767</v>
      </c>
      <c r="F3121" s="2" t="s">
        <v>2774</v>
      </c>
      <c r="G3121" s="2">
        <v>60</v>
      </c>
      <c r="H3121" s="2">
        <v>67</v>
      </c>
      <c r="I3121" s="3">
        <v>42384</v>
      </c>
      <c r="J3121" s="3">
        <v>42394</v>
      </c>
      <c r="K3121" s="3" t="s">
        <v>2533</v>
      </c>
      <c r="L3121" s="17">
        <f t="shared" si="528"/>
        <v>238.19</v>
      </c>
      <c r="M3121" s="20">
        <f t="shared" si="529"/>
        <v>1</v>
      </c>
      <c r="N3121" s="2">
        <v>10</v>
      </c>
      <c r="O3121" s="2">
        <v>3300000</v>
      </c>
      <c r="P3121" s="2">
        <v>3550000</v>
      </c>
      <c r="Q3121" s="2">
        <f t="shared" si="530"/>
        <v>250000</v>
      </c>
      <c r="R3121" s="4">
        <f t="shared" si="531"/>
        <v>7.575757575757576E-2</v>
      </c>
      <c r="S3121" s="2">
        <v>60693</v>
      </c>
      <c r="T3121" s="9">
        <f t="shared" si="532"/>
        <v>56011.55</v>
      </c>
      <c r="U3121" s="2">
        <v>60178</v>
      </c>
      <c r="V3121" s="5">
        <f t="shared" si="533"/>
        <v>4166.4499999999971</v>
      </c>
      <c r="W3121" s="4">
        <f t="shared" si="534"/>
        <v>7.4385550837282613E-2</v>
      </c>
      <c r="X3121" s="22">
        <f t="shared" si="535"/>
        <v>56011.55</v>
      </c>
      <c r="Y3121" s="22">
        <f t="shared" si="536"/>
        <v>60178</v>
      </c>
      <c r="Z3121" s="22">
        <f t="shared" si="538"/>
        <v>3610680</v>
      </c>
      <c r="AA3121" s="2">
        <v>235</v>
      </c>
      <c r="AB3121" s="2">
        <v>1936</v>
      </c>
      <c r="AC3121" s="2">
        <f t="shared" si="537"/>
        <v>80</v>
      </c>
      <c r="AD3121" s="2" t="s">
        <v>44</v>
      </c>
    </row>
    <row r="3122" spans="1:30" x14ac:dyDescent="0.2">
      <c r="A3122">
        <v>4</v>
      </c>
      <c r="B3122" s="2" t="s">
        <v>1648</v>
      </c>
      <c r="C3122" s="2" t="s">
        <v>22</v>
      </c>
      <c r="D3122" s="2" t="s">
        <v>23</v>
      </c>
      <c r="E3122" s="2" t="s">
        <v>2767</v>
      </c>
      <c r="F3122" s="2" t="s">
        <v>2774</v>
      </c>
      <c r="G3122" s="2">
        <v>74</v>
      </c>
      <c r="H3122" s="2">
        <v>83</v>
      </c>
      <c r="I3122" s="3">
        <v>42384</v>
      </c>
      <c r="J3122" s="3">
        <v>42394</v>
      </c>
      <c r="K3122" s="3" t="s">
        <v>2533</v>
      </c>
      <c r="L3122" s="17">
        <f t="shared" si="528"/>
        <v>238.19</v>
      </c>
      <c r="M3122" s="20">
        <f t="shared" si="529"/>
        <v>1</v>
      </c>
      <c r="N3122" s="2">
        <v>10</v>
      </c>
      <c r="O3122" s="2">
        <v>4000000</v>
      </c>
      <c r="P3122" s="2">
        <v>3700000</v>
      </c>
      <c r="Q3122" s="2">
        <f t="shared" si="530"/>
        <v>-300000</v>
      </c>
      <c r="R3122" s="4">
        <f t="shared" si="531"/>
        <v>-7.4999999999999997E-2</v>
      </c>
      <c r="S3122" s="2"/>
      <c r="T3122" s="9">
        <f t="shared" si="532"/>
        <v>54054.054054054053</v>
      </c>
      <c r="U3122" s="2">
        <v>50000</v>
      </c>
      <c r="V3122" s="5">
        <f t="shared" si="533"/>
        <v>-4054.0540540540533</v>
      </c>
      <c r="W3122" s="4">
        <f t="shared" si="534"/>
        <v>-7.4999999999999983E-2</v>
      </c>
      <c r="X3122" s="22">
        <f t="shared" si="535"/>
        <v>54054.054054054053</v>
      </c>
      <c r="Y3122" s="22">
        <f t="shared" si="536"/>
        <v>50000</v>
      </c>
      <c r="Z3122" s="22">
        <f t="shared" si="538"/>
        <v>3700000</v>
      </c>
      <c r="AA3122" s="2">
        <v>923</v>
      </c>
      <c r="AB3122" s="2">
        <v>1904</v>
      </c>
      <c r="AC3122" s="2">
        <f t="shared" si="537"/>
        <v>112</v>
      </c>
      <c r="AD3122" s="2" t="s">
        <v>37</v>
      </c>
    </row>
    <row r="3123" spans="1:30" x14ac:dyDescent="0.2">
      <c r="A3123">
        <v>4</v>
      </c>
      <c r="B3123" s="2" t="s">
        <v>503</v>
      </c>
      <c r="C3123" s="2" t="s">
        <v>22</v>
      </c>
      <c r="D3123" s="2" t="s">
        <v>23</v>
      </c>
      <c r="E3123" s="2" t="s">
        <v>2767</v>
      </c>
      <c r="F3123" s="2" t="s">
        <v>2774</v>
      </c>
      <c r="G3123" s="2">
        <v>44</v>
      </c>
      <c r="H3123" s="2">
        <v>48</v>
      </c>
      <c r="I3123" s="3">
        <v>42384</v>
      </c>
      <c r="J3123" s="3">
        <v>42394</v>
      </c>
      <c r="K3123" s="3" t="s">
        <v>2533</v>
      </c>
      <c r="L3123" s="17">
        <f t="shared" si="528"/>
        <v>238.19</v>
      </c>
      <c r="M3123" s="20">
        <f t="shared" si="529"/>
        <v>1</v>
      </c>
      <c r="N3123" s="2">
        <v>10</v>
      </c>
      <c r="O3123" s="2">
        <v>2990000</v>
      </c>
      <c r="P3123" s="2">
        <v>3510000</v>
      </c>
      <c r="Q3123" s="2">
        <f t="shared" si="530"/>
        <v>520000</v>
      </c>
      <c r="R3123" s="4">
        <f t="shared" si="531"/>
        <v>0.17391304347826086</v>
      </c>
      <c r="S3123" s="2">
        <v>63068</v>
      </c>
      <c r="T3123" s="9">
        <f t="shared" si="532"/>
        <v>69387.909090909088</v>
      </c>
      <c r="U3123" s="2">
        <v>81206</v>
      </c>
      <c r="V3123" s="5">
        <f t="shared" si="533"/>
        <v>11818.090909090912</v>
      </c>
      <c r="W3123" s="4">
        <f t="shared" si="534"/>
        <v>0.1703191674735054</v>
      </c>
      <c r="X3123" s="22">
        <f t="shared" si="535"/>
        <v>69387.909090909088</v>
      </c>
      <c r="Y3123" s="22">
        <f t="shared" si="536"/>
        <v>81206</v>
      </c>
      <c r="Z3123" s="22">
        <f t="shared" si="538"/>
        <v>3573064</v>
      </c>
      <c r="AA3123" s="2">
        <v>654</v>
      </c>
      <c r="AB3123" s="2">
        <v>1901</v>
      </c>
      <c r="AC3123" s="2">
        <f t="shared" si="537"/>
        <v>115</v>
      </c>
      <c r="AD3123" s="2" t="s">
        <v>364</v>
      </c>
    </row>
    <row r="3124" spans="1:30" x14ac:dyDescent="0.2">
      <c r="A3124">
        <v>5</v>
      </c>
      <c r="B3124" s="2" t="s">
        <v>861</v>
      </c>
      <c r="C3124" s="2" t="s">
        <v>22</v>
      </c>
      <c r="D3124" s="2" t="s">
        <v>23</v>
      </c>
      <c r="E3124" s="2" t="s">
        <v>2767</v>
      </c>
      <c r="F3124" s="2" t="s">
        <v>2774</v>
      </c>
      <c r="G3124" s="2">
        <v>53</v>
      </c>
      <c r="H3124" s="2">
        <v>58</v>
      </c>
      <c r="I3124" s="3">
        <v>42391</v>
      </c>
      <c r="J3124" s="3">
        <v>42401</v>
      </c>
      <c r="K3124" s="3" t="s">
        <v>2534</v>
      </c>
      <c r="L3124" s="17">
        <f t="shared" si="528"/>
        <v>240.59</v>
      </c>
      <c r="M3124" s="20">
        <f t="shared" si="529"/>
        <v>0.99002452304750821</v>
      </c>
      <c r="N3124" s="2">
        <v>10</v>
      </c>
      <c r="O3124" s="2">
        <v>3850000</v>
      </c>
      <c r="P3124" s="2">
        <v>4070000</v>
      </c>
      <c r="Q3124" s="2">
        <f t="shared" si="530"/>
        <v>220000</v>
      </c>
      <c r="R3124" s="4">
        <f t="shared" si="531"/>
        <v>5.7142857142857141E-2</v>
      </c>
      <c r="S3124" s="2">
        <v>121000</v>
      </c>
      <c r="T3124" s="9">
        <f t="shared" si="532"/>
        <v>74924.528301886792</v>
      </c>
      <c r="U3124" s="2">
        <v>79075</v>
      </c>
      <c r="V3124" s="5">
        <f t="shared" si="533"/>
        <v>4150.4716981132078</v>
      </c>
      <c r="W3124" s="4">
        <f t="shared" si="534"/>
        <v>5.5395366406446746E-2</v>
      </c>
      <c r="X3124" s="22">
        <f t="shared" si="535"/>
        <v>74177.120396635</v>
      </c>
      <c r="Y3124" s="22">
        <f t="shared" si="536"/>
        <v>78286.189159981717</v>
      </c>
      <c r="Z3124" s="22">
        <f t="shared" si="538"/>
        <v>4149168.0254790308</v>
      </c>
      <c r="AA3124" s="11">
        <v>3170</v>
      </c>
      <c r="AB3124" s="2">
        <v>1959</v>
      </c>
      <c r="AC3124" s="2">
        <f t="shared" si="537"/>
        <v>57</v>
      </c>
      <c r="AD3124" s="2" t="s">
        <v>37</v>
      </c>
    </row>
    <row r="3125" spans="1:30" x14ac:dyDescent="0.2">
      <c r="A3125">
        <v>5</v>
      </c>
      <c r="B3125" s="2" t="s">
        <v>1736</v>
      </c>
      <c r="C3125" s="2" t="s">
        <v>22</v>
      </c>
      <c r="D3125" s="2" t="s">
        <v>23</v>
      </c>
      <c r="E3125" s="2" t="s">
        <v>2767</v>
      </c>
      <c r="F3125" s="2" t="s">
        <v>2774</v>
      </c>
      <c r="G3125" s="2">
        <v>77</v>
      </c>
      <c r="H3125" s="2">
        <v>85</v>
      </c>
      <c r="I3125" s="3">
        <v>42392</v>
      </c>
      <c r="J3125" s="3">
        <v>42402</v>
      </c>
      <c r="K3125" s="3" t="s">
        <v>2534</v>
      </c>
      <c r="L3125" s="17">
        <f t="shared" si="528"/>
        <v>240.59</v>
      </c>
      <c r="M3125" s="20">
        <f t="shared" si="529"/>
        <v>0.99002452304750821</v>
      </c>
      <c r="N3125" s="2">
        <v>10</v>
      </c>
      <c r="O3125" s="2">
        <v>4500000</v>
      </c>
      <c r="P3125" s="2">
        <v>5300000</v>
      </c>
      <c r="Q3125" s="2">
        <f t="shared" si="530"/>
        <v>800000</v>
      </c>
      <c r="R3125" s="4">
        <f t="shared" si="531"/>
        <v>0.17777777777777778</v>
      </c>
      <c r="S3125" s="2"/>
      <c r="T3125" s="9">
        <f t="shared" si="532"/>
        <v>58441.558441558438</v>
      </c>
      <c r="U3125" s="2">
        <v>68831</v>
      </c>
      <c r="V3125" s="5">
        <f t="shared" si="533"/>
        <v>10389.441558441562</v>
      </c>
      <c r="W3125" s="4">
        <f t="shared" si="534"/>
        <v>0.17777488888888895</v>
      </c>
      <c r="X3125" s="22">
        <f t="shared" si="535"/>
        <v>57858.576022256973</v>
      </c>
      <c r="Y3125" s="22">
        <f t="shared" si="536"/>
        <v>68144.37794588304</v>
      </c>
      <c r="Z3125" s="22">
        <f t="shared" si="538"/>
        <v>5247117.1018329943</v>
      </c>
      <c r="AA3125" s="2">
        <v>918</v>
      </c>
      <c r="AB3125" s="2">
        <v>1972</v>
      </c>
      <c r="AC3125" s="2">
        <f t="shared" si="537"/>
        <v>44</v>
      </c>
      <c r="AD3125" s="2" t="s">
        <v>112</v>
      </c>
    </row>
    <row r="3126" spans="1:30" x14ac:dyDescent="0.2">
      <c r="A3126">
        <v>5</v>
      </c>
      <c r="B3126" s="2" t="s">
        <v>1965</v>
      </c>
      <c r="C3126" s="2" t="s">
        <v>22</v>
      </c>
      <c r="D3126" s="2" t="s">
        <v>23</v>
      </c>
      <c r="E3126" s="2" t="s">
        <v>2767</v>
      </c>
      <c r="F3126" s="2" t="s">
        <v>2774</v>
      </c>
      <c r="G3126" s="2">
        <v>85</v>
      </c>
      <c r="H3126" s="2">
        <v>85</v>
      </c>
      <c r="I3126" s="3">
        <v>42392</v>
      </c>
      <c r="J3126" s="3">
        <v>42402</v>
      </c>
      <c r="K3126" s="3" t="s">
        <v>2534</v>
      </c>
      <c r="L3126" s="17">
        <f t="shared" si="528"/>
        <v>240.59</v>
      </c>
      <c r="M3126" s="20">
        <f t="shared" si="529"/>
        <v>0.99002452304750821</v>
      </c>
      <c r="N3126" s="2">
        <v>10</v>
      </c>
      <c r="O3126" s="2">
        <v>5150000</v>
      </c>
      <c r="P3126" s="2">
        <v>5400000</v>
      </c>
      <c r="Q3126" s="2">
        <f t="shared" si="530"/>
        <v>250000</v>
      </c>
      <c r="R3126" s="4">
        <f t="shared" si="531"/>
        <v>4.8543689320388349E-2</v>
      </c>
      <c r="S3126" s="2">
        <v>146775</v>
      </c>
      <c r="T3126" s="9">
        <f t="shared" si="532"/>
        <v>62315</v>
      </c>
      <c r="U3126" s="2">
        <v>65256</v>
      </c>
      <c r="V3126" s="5">
        <f t="shared" si="533"/>
        <v>2941</v>
      </c>
      <c r="W3126" s="4">
        <f t="shared" si="534"/>
        <v>4.7195699269838721E-2</v>
      </c>
      <c r="X3126" s="22">
        <f t="shared" si="535"/>
        <v>61693.378153705475</v>
      </c>
      <c r="Y3126" s="22">
        <f t="shared" si="536"/>
        <v>64605.040275988198</v>
      </c>
      <c r="Z3126" s="22">
        <f t="shared" si="538"/>
        <v>5491428.4234589972</v>
      </c>
      <c r="AA3126" s="2">
        <v>576</v>
      </c>
      <c r="AB3126" s="2">
        <v>1889</v>
      </c>
      <c r="AC3126" s="2">
        <f t="shared" si="537"/>
        <v>127</v>
      </c>
      <c r="AD3126" s="2" t="s">
        <v>295</v>
      </c>
    </row>
    <row r="3127" spans="1:30" x14ac:dyDescent="0.2">
      <c r="A3127">
        <v>6</v>
      </c>
      <c r="B3127" s="2" t="s">
        <v>862</v>
      </c>
      <c r="C3127" s="2" t="s">
        <v>22</v>
      </c>
      <c r="D3127" s="2" t="s">
        <v>23</v>
      </c>
      <c r="E3127" s="2" t="s">
        <v>2767</v>
      </c>
      <c r="F3127" s="2" t="s">
        <v>2774</v>
      </c>
      <c r="G3127" s="2">
        <v>53</v>
      </c>
      <c r="H3127" s="2">
        <v>58</v>
      </c>
      <c r="I3127" s="3">
        <v>42399</v>
      </c>
      <c r="J3127" s="3">
        <v>42409</v>
      </c>
      <c r="K3127" s="3" t="s">
        <v>2534</v>
      </c>
      <c r="L3127" s="17">
        <f t="shared" si="528"/>
        <v>240.59</v>
      </c>
      <c r="M3127" s="20">
        <f t="shared" si="529"/>
        <v>0.99002452304750821</v>
      </c>
      <c r="N3127" s="2">
        <v>10</v>
      </c>
      <c r="O3127" s="2">
        <v>3290000</v>
      </c>
      <c r="P3127" s="2">
        <v>3625000</v>
      </c>
      <c r="Q3127" s="2">
        <f t="shared" si="530"/>
        <v>335000</v>
      </c>
      <c r="R3127" s="4">
        <f t="shared" si="531"/>
        <v>0.10182370820668693</v>
      </c>
      <c r="S3127" s="2">
        <v>1713</v>
      </c>
      <c r="T3127" s="9">
        <f t="shared" si="532"/>
        <v>62107.792452830188</v>
      </c>
      <c r="U3127" s="2">
        <v>68429</v>
      </c>
      <c r="V3127" s="5">
        <f t="shared" si="533"/>
        <v>6321.2075471698117</v>
      </c>
      <c r="W3127" s="4">
        <f t="shared" si="534"/>
        <v>0.1017780104158534</v>
      </c>
      <c r="X3127" s="22">
        <f t="shared" si="535"/>
        <v>61488.23760064684</v>
      </c>
      <c r="Y3127" s="22">
        <f t="shared" si="536"/>
        <v>67746.388087617946</v>
      </c>
      <c r="Z3127" s="22">
        <f t="shared" si="538"/>
        <v>3590558.5686437511</v>
      </c>
      <c r="AA3127" s="11">
        <v>1228</v>
      </c>
      <c r="AB3127" s="2">
        <v>1968</v>
      </c>
      <c r="AC3127" s="2">
        <f t="shared" si="537"/>
        <v>48</v>
      </c>
      <c r="AD3127" s="2" t="s">
        <v>34</v>
      </c>
    </row>
    <row r="3128" spans="1:30" x14ac:dyDescent="0.2">
      <c r="A3128">
        <v>6</v>
      </c>
      <c r="B3128" s="2" t="s">
        <v>725</v>
      </c>
      <c r="C3128" s="2" t="s">
        <v>22</v>
      </c>
      <c r="D3128" s="2" t="s">
        <v>23</v>
      </c>
      <c r="E3128" s="2" t="s">
        <v>2767</v>
      </c>
      <c r="F3128" s="2" t="s">
        <v>2774</v>
      </c>
      <c r="G3128" s="2">
        <v>50</v>
      </c>
      <c r="H3128" s="2">
        <v>54</v>
      </c>
      <c r="I3128" s="3">
        <v>42399</v>
      </c>
      <c r="J3128" s="3">
        <v>42409</v>
      </c>
      <c r="K3128" s="3" t="s">
        <v>2534</v>
      </c>
      <c r="L3128" s="17">
        <f t="shared" si="528"/>
        <v>240.59</v>
      </c>
      <c r="M3128" s="20">
        <f t="shared" si="529"/>
        <v>0.99002452304750821</v>
      </c>
      <c r="N3128" s="2">
        <v>10</v>
      </c>
      <c r="O3128" s="2">
        <v>3300000</v>
      </c>
      <c r="P3128" s="2">
        <v>3500000</v>
      </c>
      <c r="Q3128" s="2">
        <f t="shared" si="530"/>
        <v>200000</v>
      </c>
      <c r="R3128" s="4">
        <f t="shared" si="531"/>
        <v>6.0606060606060608E-2</v>
      </c>
      <c r="S3128" s="2"/>
      <c r="T3128" s="9">
        <f t="shared" si="532"/>
        <v>66000</v>
      </c>
      <c r="U3128" s="2">
        <v>70000</v>
      </c>
      <c r="V3128" s="5">
        <f t="shared" si="533"/>
        <v>4000</v>
      </c>
      <c r="W3128" s="4">
        <f t="shared" si="534"/>
        <v>6.0606060606060608E-2</v>
      </c>
      <c r="X3128" s="22">
        <f t="shared" si="535"/>
        <v>65341.618521135541</v>
      </c>
      <c r="Y3128" s="22">
        <f t="shared" si="536"/>
        <v>69301.716613325581</v>
      </c>
      <c r="Z3128" s="22">
        <f t="shared" si="538"/>
        <v>3465085.830666279</v>
      </c>
      <c r="AA3128" s="2">
        <v>688</v>
      </c>
      <c r="AB3128" s="2">
        <v>1895</v>
      </c>
      <c r="AC3128" s="2">
        <f t="shared" si="537"/>
        <v>121</v>
      </c>
      <c r="AD3128" s="2" t="s">
        <v>25</v>
      </c>
    </row>
    <row r="3129" spans="1:30" x14ac:dyDescent="0.2">
      <c r="A3129">
        <v>7</v>
      </c>
      <c r="B3129" s="2" t="s">
        <v>1391</v>
      </c>
      <c r="C3129" s="2" t="s">
        <v>22</v>
      </c>
      <c r="D3129" s="2" t="s">
        <v>23</v>
      </c>
      <c r="E3129" s="2" t="s">
        <v>2767</v>
      </c>
      <c r="F3129" s="2" t="s">
        <v>2774</v>
      </c>
      <c r="G3129" s="2">
        <v>67</v>
      </c>
      <c r="H3129" s="2">
        <v>76</v>
      </c>
      <c r="I3129" s="3">
        <v>42406</v>
      </c>
      <c r="J3129" s="3">
        <v>42416</v>
      </c>
      <c r="K3129" s="3" t="s">
        <v>2534</v>
      </c>
      <c r="L3129" s="17">
        <f t="shared" si="528"/>
        <v>240.59</v>
      </c>
      <c r="M3129" s="20">
        <f t="shared" si="529"/>
        <v>0.99002452304750821</v>
      </c>
      <c r="N3129" s="2">
        <v>10</v>
      </c>
      <c r="O3129" s="2">
        <v>4190000</v>
      </c>
      <c r="P3129" s="2">
        <v>4550000</v>
      </c>
      <c r="Q3129" s="2">
        <f t="shared" si="530"/>
        <v>360000</v>
      </c>
      <c r="R3129" s="4">
        <f t="shared" si="531"/>
        <v>8.5918854415274457E-2</v>
      </c>
      <c r="S3129" s="2"/>
      <c r="T3129" s="9">
        <f t="shared" si="532"/>
        <v>62537.313432835821</v>
      </c>
      <c r="U3129" s="2">
        <v>67910</v>
      </c>
      <c r="V3129" s="5">
        <f t="shared" si="533"/>
        <v>5372.686567164179</v>
      </c>
      <c r="W3129" s="4">
        <f t="shared" si="534"/>
        <v>8.591169451073985E-2</v>
      </c>
      <c r="X3129" s="22">
        <f t="shared" si="535"/>
        <v>61913.473904015809</v>
      </c>
      <c r="Y3129" s="22">
        <f t="shared" si="536"/>
        <v>67232.565360156281</v>
      </c>
      <c r="Z3129" s="22">
        <f t="shared" si="538"/>
        <v>4504581.8791304706</v>
      </c>
      <c r="AA3129" s="11">
        <v>1223</v>
      </c>
      <c r="AB3129" s="2">
        <v>1904</v>
      </c>
      <c r="AC3129" s="2">
        <f t="shared" si="537"/>
        <v>112</v>
      </c>
      <c r="AD3129" s="2" t="s">
        <v>25</v>
      </c>
    </row>
    <row r="3130" spans="1:30" x14ac:dyDescent="0.2">
      <c r="A3130">
        <v>8</v>
      </c>
      <c r="B3130" s="2" t="s">
        <v>1510</v>
      </c>
      <c r="C3130" s="2" t="s">
        <v>22</v>
      </c>
      <c r="D3130" s="2" t="s">
        <v>23</v>
      </c>
      <c r="E3130" s="2" t="s">
        <v>2767</v>
      </c>
      <c r="F3130" s="2" t="s">
        <v>2774</v>
      </c>
      <c r="G3130" s="2">
        <v>70</v>
      </c>
      <c r="H3130" s="2">
        <v>76</v>
      </c>
      <c r="I3130" s="3">
        <v>42414</v>
      </c>
      <c r="J3130" s="3">
        <v>42424</v>
      </c>
      <c r="K3130" s="3" t="s">
        <v>2534</v>
      </c>
      <c r="L3130" s="17">
        <f t="shared" si="528"/>
        <v>240.59</v>
      </c>
      <c r="M3130" s="20">
        <f t="shared" si="529"/>
        <v>0.99002452304750821</v>
      </c>
      <c r="N3130" s="2">
        <v>10</v>
      </c>
      <c r="O3130" s="2">
        <v>3500000</v>
      </c>
      <c r="P3130" s="2">
        <v>4060000</v>
      </c>
      <c r="Q3130" s="2">
        <f t="shared" si="530"/>
        <v>560000</v>
      </c>
      <c r="R3130" s="4">
        <f t="shared" si="531"/>
        <v>0.16</v>
      </c>
      <c r="S3130" s="2">
        <v>47526</v>
      </c>
      <c r="T3130" s="9">
        <f t="shared" si="532"/>
        <v>50678.942857142858</v>
      </c>
      <c r="U3130" s="2">
        <v>58679</v>
      </c>
      <c r="V3130" s="5">
        <f t="shared" si="533"/>
        <v>8000.057142857142</v>
      </c>
      <c r="W3130" s="4">
        <f t="shared" si="534"/>
        <v>0.15785761682930582</v>
      </c>
      <c r="X3130" s="22">
        <f t="shared" si="535"/>
        <v>50173.39623069478</v>
      </c>
      <c r="Y3130" s="22">
        <f t="shared" si="536"/>
        <v>58093.648987904737</v>
      </c>
      <c r="Z3130" s="22">
        <f t="shared" si="538"/>
        <v>4066555.4291533316</v>
      </c>
      <c r="AA3130" s="2">
        <v>356</v>
      </c>
      <c r="AB3130" s="2">
        <v>1899</v>
      </c>
      <c r="AC3130" s="2">
        <f t="shared" si="537"/>
        <v>117</v>
      </c>
      <c r="AD3130" s="2" t="s">
        <v>29</v>
      </c>
    </row>
    <row r="3131" spans="1:30" x14ac:dyDescent="0.2">
      <c r="A3131">
        <v>9</v>
      </c>
      <c r="B3131" s="2" t="s">
        <v>2012</v>
      </c>
      <c r="C3131" s="2" t="s">
        <v>22</v>
      </c>
      <c r="D3131" s="2" t="s">
        <v>23</v>
      </c>
      <c r="E3131" s="2" t="s">
        <v>2767</v>
      </c>
      <c r="F3131" s="2" t="s">
        <v>2774</v>
      </c>
      <c r="G3131" s="2">
        <v>88</v>
      </c>
      <c r="H3131" s="2">
        <v>97</v>
      </c>
      <c r="I3131" s="3">
        <v>42423</v>
      </c>
      <c r="J3131" s="3">
        <v>42433</v>
      </c>
      <c r="K3131" s="3" t="s">
        <v>2535</v>
      </c>
      <c r="L3131" s="17">
        <f t="shared" si="528"/>
        <v>245.99</v>
      </c>
      <c r="M3131" s="20">
        <f t="shared" si="529"/>
        <v>0.96829139395910402</v>
      </c>
      <c r="N3131" s="2">
        <v>10</v>
      </c>
      <c r="O3131" s="2">
        <v>6900000</v>
      </c>
      <c r="P3131" s="2">
        <v>6900000</v>
      </c>
      <c r="Q3131" s="2">
        <f t="shared" si="530"/>
        <v>0</v>
      </c>
      <c r="R3131" s="4">
        <f t="shared" si="531"/>
        <v>0</v>
      </c>
      <c r="S3131" s="2"/>
      <c r="T3131" s="9">
        <f t="shared" si="532"/>
        <v>78409.090909090912</v>
      </c>
      <c r="U3131" s="2">
        <v>78409</v>
      </c>
      <c r="V3131" s="5">
        <f t="shared" si="533"/>
        <v>-9.0909090911736712E-2</v>
      </c>
      <c r="W3131" s="4">
        <f t="shared" si="534"/>
        <v>-1.1594202898888159E-6</v>
      </c>
      <c r="X3131" s="22">
        <f t="shared" si="535"/>
        <v>75922.847935429745</v>
      </c>
      <c r="Y3131" s="22">
        <f t="shared" si="536"/>
        <v>75922.759908939392</v>
      </c>
      <c r="Z3131" s="22">
        <f t="shared" si="538"/>
        <v>6681202.8719866667</v>
      </c>
      <c r="AA3131" s="2">
        <v>417</v>
      </c>
      <c r="AB3131" s="2">
        <v>2004</v>
      </c>
      <c r="AC3131" s="2">
        <f t="shared" si="537"/>
        <v>12</v>
      </c>
      <c r="AD3131" s="2" t="s">
        <v>127</v>
      </c>
    </row>
    <row r="3132" spans="1:30" x14ac:dyDescent="0.2">
      <c r="A3132">
        <v>10</v>
      </c>
      <c r="B3132" s="2" t="s">
        <v>1303</v>
      </c>
      <c r="C3132" s="2" t="s">
        <v>22</v>
      </c>
      <c r="D3132" s="2" t="s">
        <v>23</v>
      </c>
      <c r="E3132" s="2" t="s">
        <v>2767</v>
      </c>
      <c r="F3132" s="2" t="s">
        <v>2774</v>
      </c>
      <c r="G3132" s="2">
        <v>65</v>
      </c>
      <c r="H3132" s="2">
        <v>72</v>
      </c>
      <c r="I3132" s="3">
        <v>42427</v>
      </c>
      <c r="J3132" s="3">
        <v>42437</v>
      </c>
      <c r="K3132" s="3" t="s">
        <v>2535</v>
      </c>
      <c r="L3132" s="17">
        <f t="shared" si="528"/>
        <v>245.99</v>
      </c>
      <c r="M3132" s="20">
        <f t="shared" si="529"/>
        <v>0.96829139395910402</v>
      </c>
      <c r="N3132" s="2">
        <v>10</v>
      </c>
      <c r="O3132" s="2">
        <v>4000000</v>
      </c>
      <c r="P3132" s="2">
        <v>4700000</v>
      </c>
      <c r="Q3132" s="2">
        <f t="shared" si="530"/>
        <v>700000</v>
      </c>
      <c r="R3132" s="4">
        <f t="shared" si="531"/>
        <v>0.17499999999999999</v>
      </c>
      <c r="S3132" s="2"/>
      <c r="T3132" s="9">
        <f t="shared" si="532"/>
        <v>61538.461538461539</v>
      </c>
      <c r="U3132" s="2">
        <v>72308</v>
      </c>
      <c r="V3132" s="5">
        <f t="shared" si="533"/>
        <v>10769.538461538461</v>
      </c>
      <c r="W3132" s="4">
        <f t="shared" si="534"/>
        <v>0.17500499999999999</v>
      </c>
      <c r="X3132" s="22">
        <f t="shared" si="535"/>
        <v>59587.16270517563</v>
      </c>
      <c r="Y3132" s="22">
        <f t="shared" si="536"/>
        <v>70015.214114394897</v>
      </c>
      <c r="Z3132" s="22">
        <f t="shared" si="538"/>
        <v>4550988.9174356684</v>
      </c>
      <c r="AA3132" s="2">
        <v>977</v>
      </c>
      <c r="AB3132" s="2">
        <v>1966</v>
      </c>
      <c r="AC3132" s="2">
        <f t="shared" si="537"/>
        <v>50</v>
      </c>
      <c r="AD3132" s="2" t="s">
        <v>27</v>
      </c>
    </row>
    <row r="3133" spans="1:30" x14ac:dyDescent="0.2">
      <c r="A3133">
        <v>10</v>
      </c>
      <c r="B3133" s="2" t="s">
        <v>820</v>
      </c>
      <c r="C3133" s="2" t="s">
        <v>22</v>
      </c>
      <c r="D3133" s="2" t="s">
        <v>23</v>
      </c>
      <c r="E3133" s="2" t="s">
        <v>2767</v>
      </c>
      <c r="F3133" s="2" t="s">
        <v>2774</v>
      </c>
      <c r="G3133" s="2">
        <v>52</v>
      </c>
      <c r="H3133" s="2">
        <v>58</v>
      </c>
      <c r="I3133" s="3">
        <v>42427</v>
      </c>
      <c r="J3133" s="3">
        <v>42437</v>
      </c>
      <c r="K3133" s="3" t="s">
        <v>2535</v>
      </c>
      <c r="L3133" s="17">
        <f t="shared" si="528"/>
        <v>245.99</v>
      </c>
      <c r="M3133" s="20">
        <f t="shared" si="529"/>
        <v>0.96829139395910402</v>
      </c>
      <c r="N3133" s="2">
        <v>10</v>
      </c>
      <c r="O3133" s="2">
        <v>3100000</v>
      </c>
      <c r="P3133" s="2">
        <v>3310000</v>
      </c>
      <c r="Q3133" s="2">
        <f t="shared" si="530"/>
        <v>210000</v>
      </c>
      <c r="R3133" s="4">
        <f t="shared" si="531"/>
        <v>6.7741935483870974E-2</v>
      </c>
      <c r="S3133" s="2">
        <v>85090</v>
      </c>
      <c r="T3133" s="9">
        <f t="shared" si="532"/>
        <v>61251.730769230766</v>
      </c>
      <c r="U3133" s="2">
        <v>65290</v>
      </c>
      <c r="V3133" s="5">
        <f t="shared" si="533"/>
        <v>4038.2692307692341</v>
      </c>
      <c r="W3133" s="4">
        <f t="shared" si="534"/>
        <v>6.5929063228982593E-2</v>
      </c>
      <c r="X3133" s="22">
        <f t="shared" si="535"/>
        <v>59309.523768946201</v>
      </c>
      <c r="Y3133" s="22">
        <f t="shared" si="536"/>
        <v>63219.745111589902</v>
      </c>
      <c r="Z3133" s="22">
        <f t="shared" si="538"/>
        <v>3287426.7458026749</v>
      </c>
      <c r="AA3133" s="11">
        <v>1445</v>
      </c>
      <c r="AB3133" s="2">
        <v>1935</v>
      </c>
      <c r="AC3133" s="2">
        <f t="shared" si="537"/>
        <v>81</v>
      </c>
      <c r="AD3133" s="2" t="s">
        <v>123</v>
      </c>
    </row>
    <row r="3134" spans="1:30" x14ac:dyDescent="0.2">
      <c r="A3134">
        <v>10</v>
      </c>
      <c r="B3134" s="2" t="s">
        <v>1895</v>
      </c>
      <c r="C3134" s="2" t="s">
        <v>22</v>
      </c>
      <c r="D3134" s="2" t="s">
        <v>23</v>
      </c>
      <c r="E3134" s="2" t="s">
        <v>2767</v>
      </c>
      <c r="F3134" s="2" t="s">
        <v>2774</v>
      </c>
      <c r="G3134" s="2">
        <v>82</v>
      </c>
      <c r="H3134" s="2">
        <v>90</v>
      </c>
      <c r="I3134" s="3">
        <v>42427</v>
      </c>
      <c r="J3134" s="3">
        <v>42437</v>
      </c>
      <c r="K3134" s="3" t="s">
        <v>2535</v>
      </c>
      <c r="L3134" s="17">
        <f t="shared" si="528"/>
        <v>245.99</v>
      </c>
      <c r="M3134" s="20">
        <f t="shared" si="529"/>
        <v>0.96829139395910402</v>
      </c>
      <c r="N3134" s="2">
        <v>10</v>
      </c>
      <c r="O3134" s="2">
        <v>4850000</v>
      </c>
      <c r="P3134" s="2">
        <v>5150000</v>
      </c>
      <c r="Q3134" s="2">
        <f t="shared" si="530"/>
        <v>300000</v>
      </c>
      <c r="R3134" s="4">
        <f t="shared" si="531"/>
        <v>6.1855670103092786E-2</v>
      </c>
      <c r="S3134" s="2"/>
      <c r="T3134" s="9">
        <f t="shared" si="532"/>
        <v>59146.341463414632</v>
      </c>
      <c r="U3134" s="2">
        <v>62805</v>
      </c>
      <c r="V3134" s="5">
        <f t="shared" si="533"/>
        <v>3658.658536585368</v>
      </c>
      <c r="W3134" s="4">
        <f t="shared" si="534"/>
        <v>6.1857731958762922E-2</v>
      </c>
      <c r="X3134" s="22">
        <f t="shared" si="535"/>
        <v>57270.893423190908</v>
      </c>
      <c r="Y3134" s="22">
        <f t="shared" si="536"/>
        <v>60813.540997601529</v>
      </c>
      <c r="Z3134" s="22">
        <f t="shared" si="538"/>
        <v>4986710.3618033258</v>
      </c>
      <c r="AA3134" s="2">
        <v>520</v>
      </c>
      <c r="AB3134" s="2">
        <v>1901</v>
      </c>
      <c r="AC3134" s="2">
        <f t="shared" si="537"/>
        <v>115</v>
      </c>
      <c r="AD3134" s="2" t="s">
        <v>27</v>
      </c>
    </row>
    <row r="3135" spans="1:30" x14ac:dyDescent="0.2">
      <c r="A3135">
        <v>10</v>
      </c>
      <c r="B3135" s="2" t="s">
        <v>132</v>
      </c>
      <c r="C3135" s="2" t="s">
        <v>22</v>
      </c>
      <c r="D3135" s="2" t="s">
        <v>23</v>
      </c>
      <c r="E3135" s="2" t="s">
        <v>2767</v>
      </c>
      <c r="F3135" s="2" t="s">
        <v>2774</v>
      </c>
      <c r="G3135" s="2">
        <v>28</v>
      </c>
      <c r="H3135" s="2">
        <v>31</v>
      </c>
      <c r="I3135" s="3">
        <v>42427</v>
      </c>
      <c r="J3135" s="3">
        <v>42437</v>
      </c>
      <c r="K3135" s="3" t="s">
        <v>2535</v>
      </c>
      <c r="L3135" s="17">
        <f t="shared" si="528"/>
        <v>245.99</v>
      </c>
      <c r="M3135" s="20">
        <f t="shared" si="529"/>
        <v>0.96829139395910402</v>
      </c>
      <c r="N3135" s="2">
        <v>10</v>
      </c>
      <c r="O3135" s="2">
        <v>2300000</v>
      </c>
      <c r="P3135" s="2">
        <v>2300000</v>
      </c>
      <c r="Q3135" s="2">
        <f t="shared" si="530"/>
        <v>0</v>
      </c>
      <c r="R3135" s="4">
        <f t="shared" si="531"/>
        <v>0</v>
      </c>
      <c r="S3135" s="2"/>
      <c r="T3135" s="9">
        <f t="shared" si="532"/>
        <v>82142.857142857145</v>
      </c>
      <c r="U3135" s="2">
        <v>82143</v>
      </c>
      <c r="V3135" s="5">
        <f t="shared" si="533"/>
        <v>0.14285714285506401</v>
      </c>
      <c r="W3135" s="4">
        <f t="shared" si="534"/>
        <v>1.7391304347573009E-6</v>
      </c>
      <c r="X3135" s="22">
        <f t="shared" si="535"/>
        <v>79538.221646640683</v>
      </c>
      <c r="Y3135" s="22">
        <f t="shared" si="536"/>
        <v>79538.359973982675</v>
      </c>
      <c r="Z3135" s="22">
        <f t="shared" si="538"/>
        <v>2227074.0792715149</v>
      </c>
      <c r="AA3135" s="2">
        <v>426</v>
      </c>
      <c r="AB3135" s="2">
        <v>1891</v>
      </c>
      <c r="AC3135" s="2">
        <f t="shared" si="537"/>
        <v>125</v>
      </c>
      <c r="AD3135" s="2" t="s">
        <v>65</v>
      </c>
    </row>
    <row r="3136" spans="1:30" x14ac:dyDescent="0.2">
      <c r="A3136">
        <v>10</v>
      </c>
      <c r="B3136" s="2" t="s">
        <v>1625</v>
      </c>
      <c r="C3136" s="2" t="s">
        <v>22</v>
      </c>
      <c r="D3136" s="2" t="s">
        <v>23</v>
      </c>
      <c r="E3136" s="2" t="s">
        <v>2767</v>
      </c>
      <c r="F3136" s="2" t="s">
        <v>2774</v>
      </c>
      <c r="G3136" s="2">
        <v>73</v>
      </c>
      <c r="H3136" s="2">
        <v>82</v>
      </c>
      <c r="I3136" s="3">
        <v>42427</v>
      </c>
      <c r="J3136" s="3">
        <v>42437</v>
      </c>
      <c r="K3136" s="3" t="s">
        <v>2535</v>
      </c>
      <c r="L3136" s="17">
        <f t="shared" si="528"/>
        <v>245.99</v>
      </c>
      <c r="M3136" s="20">
        <f t="shared" si="529"/>
        <v>0.96829139395910402</v>
      </c>
      <c r="N3136" s="2">
        <v>10</v>
      </c>
      <c r="O3136" s="2">
        <v>3990000</v>
      </c>
      <c r="P3136" s="2">
        <v>4680000</v>
      </c>
      <c r="Q3136" s="2">
        <f t="shared" si="530"/>
        <v>690000</v>
      </c>
      <c r="R3136" s="4">
        <f t="shared" si="531"/>
        <v>0.17293233082706766</v>
      </c>
      <c r="S3136" s="2"/>
      <c r="T3136" s="9">
        <f t="shared" si="532"/>
        <v>54657.534246575342</v>
      </c>
      <c r="U3136" s="2">
        <v>64110</v>
      </c>
      <c r="V3136" s="5">
        <f t="shared" si="533"/>
        <v>9452.465753424658</v>
      </c>
      <c r="W3136" s="4">
        <f t="shared" si="534"/>
        <v>0.17293984962406017</v>
      </c>
      <c r="X3136" s="22">
        <f t="shared" si="535"/>
        <v>52924.420025983905</v>
      </c>
      <c r="Y3136" s="22">
        <f t="shared" si="536"/>
        <v>62077.161266718162</v>
      </c>
      <c r="Z3136" s="22">
        <f t="shared" si="538"/>
        <v>4531632.7724704258</v>
      </c>
      <c r="AA3136" s="2">
        <v>316</v>
      </c>
      <c r="AB3136" s="2">
        <v>1882</v>
      </c>
      <c r="AC3136" s="2">
        <f t="shared" si="537"/>
        <v>134</v>
      </c>
      <c r="AD3136" s="2" t="s">
        <v>27</v>
      </c>
    </row>
    <row r="3137" spans="1:30" x14ac:dyDescent="0.2">
      <c r="A3137">
        <v>11</v>
      </c>
      <c r="B3137" s="2" t="s">
        <v>93</v>
      </c>
      <c r="C3137" s="2" t="s">
        <v>22</v>
      </c>
      <c r="D3137" s="2" t="s">
        <v>23</v>
      </c>
      <c r="E3137" s="2" t="s">
        <v>2767</v>
      </c>
      <c r="F3137" s="2" t="s">
        <v>2774</v>
      </c>
      <c r="G3137" s="2">
        <v>26</v>
      </c>
      <c r="H3137" s="2">
        <v>29</v>
      </c>
      <c r="I3137" s="3">
        <v>42433</v>
      </c>
      <c r="J3137" s="3">
        <v>42443</v>
      </c>
      <c r="K3137" s="3" t="s">
        <v>2535</v>
      </c>
      <c r="L3137" s="17">
        <f t="shared" si="528"/>
        <v>245.99</v>
      </c>
      <c r="M3137" s="20">
        <f t="shared" si="529"/>
        <v>0.96829139395910402</v>
      </c>
      <c r="N3137" s="2">
        <v>10</v>
      </c>
      <c r="O3137" s="2">
        <v>2300000</v>
      </c>
      <c r="P3137" s="2">
        <v>2385000</v>
      </c>
      <c r="Q3137" s="2">
        <f t="shared" si="530"/>
        <v>85000</v>
      </c>
      <c r="R3137" s="4">
        <f t="shared" si="531"/>
        <v>3.6956521739130437E-2</v>
      </c>
      <c r="S3137" s="2">
        <v>11744</v>
      </c>
      <c r="T3137" s="9">
        <f t="shared" si="532"/>
        <v>88913.230769230766</v>
      </c>
      <c r="U3137" s="2">
        <v>92182</v>
      </c>
      <c r="V3137" s="5">
        <f t="shared" si="533"/>
        <v>3268.7692307692341</v>
      </c>
      <c r="W3137" s="4">
        <f t="shared" si="534"/>
        <v>3.6763586279449666E-2</v>
      </c>
      <c r="X3137" s="22">
        <f t="shared" si="535"/>
        <v>86093.916162945956</v>
      </c>
      <c r="Y3137" s="22">
        <f t="shared" si="536"/>
        <v>89259.037277938129</v>
      </c>
      <c r="Z3137" s="22">
        <f t="shared" si="538"/>
        <v>2320734.9692263915</v>
      </c>
      <c r="AA3137" s="2">
        <v>591</v>
      </c>
      <c r="AB3137" s="2">
        <v>1898</v>
      </c>
      <c r="AC3137" s="2">
        <f t="shared" si="537"/>
        <v>118</v>
      </c>
      <c r="AD3137" s="2" t="s">
        <v>94</v>
      </c>
    </row>
    <row r="3138" spans="1:30" x14ac:dyDescent="0.2">
      <c r="A3138">
        <v>11</v>
      </c>
      <c r="B3138" s="2" t="s">
        <v>1182</v>
      </c>
      <c r="C3138" s="2" t="s">
        <v>22</v>
      </c>
      <c r="D3138" s="2" t="s">
        <v>23</v>
      </c>
      <c r="E3138" s="2" t="s">
        <v>2767</v>
      </c>
      <c r="F3138" s="2" t="s">
        <v>2774</v>
      </c>
      <c r="G3138" s="2">
        <v>61</v>
      </c>
      <c r="H3138" s="2">
        <v>67</v>
      </c>
      <c r="I3138" s="3">
        <v>42434</v>
      </c>
      <c r="J3138" s="3">
        <v>42444</v>
      </c>
      <c r="K3138" s="3" t="s">
        <v>2535</v>
      </c>
      <c r="L3138" s="17">
        <f t="shared" ref="L3138:L3201" si="539">IF(K3138="Januar",238.19,IF(K3138="Februar",240.59,IF(K3138="Mars",245.99,IF(K3138="April",250.79,IF(K3138="Mai",256.52,IF(K3138="Juni",259.83,IF(K3138="Juli",265.66,IF(K3138="August",272.21,IF(K3138="September",275.91,IF(K3138="Oktober",281.13,IF(K3138="November",284.38,IF(K3138="Desember",287.34,0))))))))))))</f>
        <v>245.99</v>
      </c>
      <c r="M3138" s="20">
        <f t="shared" ref="M3138:M3201" si="540">$L$2/L3138</f>
        <v>0.96829139395910402</v>
      </c>
      <c r="N3138" s="2">
        <v>10</v>
      </c>
      <c r="O3138" s="2">
        <v>3700000</v>
      </c>
      <c r="P3138" s="2">
        <v>3850000</v>
      </c>
      <c r="Q3138" s="2">
        <f t="shared" ref="Q3138:Q3201" si="541">P3138-O3138</f>
        <v>150000</v>
      </c>
      <c r="R3138" s="4">
        <f t="shared" ref="R3138:R3201" si="542">Q3138/O3138</f>
        <v>4.0540540540540543E-2</v>
      </c>
      <c r="S3138" s="2">
        <v>45519</v>
      </c>
      <c r="T3138" s="9">
        <f t="shared" ref="T3138:T3201" si="543">(O3138+S3138)/G3138</f>
        <v>61401.950819672129</v>
      </c>
      <c r="U3138" s="2">
        <v>63861</v>
      </c>
      <c r="V3138" s="5">
        <f t="shared" ref="V3138:V3201" si="544">U3138-T3138</f>
        <v>2459.049180327871</v>
      </c>
      <c r="W3138" s="4">
        <f t="shared" ref="W3138:W3201" si="545">V3138/T3138</f>
        <v>4.0048388487683585E-2</v>
      </c>
      <c r="X3138" s="22">
        <f t="shared" ref="X3138:X3201" si="546">T3138*M3138</f>
        <v>59454.980550988672</v>
      </c>
      <c r="Y3138" s="22">
        <f t="shared" ref="Y3138:Y3201" si="547">U3138*M3138</f>
        <v>61836.056709622339</v>
      </c>
      <c r="Z3138" s="22">
        <f t="shared" si="538"/>
        <v>3771999.4592869626</v>
      </c>
      <c r="AA3138" s="11">
        <v>1183</v>
      </c>
      <c r="AB3138" s="2">
        <v>1961</v>
      </c>
      <c r="AC3138" s="2">
        <f t="shared" ref="AC3138:AC3201" si="548">2016-AB3138</f>
        <v>55</v>
      </c>
      <c r="AD3138" s="2" t="s">
        <v>130</v>
      </c>
    </row>
    <row r="3139" spans="1:30" x14ac:dyDescent="0.2">
      <c r="A3139">
        <v>11</v>
      </c>
      <c r="B3139" s="2" t="s">
        <v>221</v>
      </c>
      <c r="C3139" s="2" t="s">
        <v>22</v>
      </c>
      <c r="D3139" s="2" t="s">
        <v>23</v>
      </c>
      <c r="E3139" s="2" t="s">
        <v>2767</v>
      </c>
      <c r="F3139" s="2" t="s">
        <v>2774</v>
      </c>
      <c r="G3139" s="2">
        <v>33</v>
      </c>
      <c r="H3139" s="2">
        <v>37</v>
      </c>
      <c r="I3139" s="3">
        <v>42434</v>
      </c>
      <c r="J3139" s="3">
        <v>42444</v>
      </c>
      <c r="K3139" s="3" t="s">
        <v>2535</v>
      </c>
      <c r="L3139" s="17">
        <f t="shared" si="539"/>
        <v>245.99</v>
      </c>
      <c r="M3139" s="20">
        <f t="shared" si="540"/>
        <v>0.96829139395910402</v>
      </c>
      <c r="N3139" s="2">
        <v>10</v>
      </c>
      <c r="O3139" s="2">
        <v>2350000</v>
      </c>
      <c r="P3139" s="2">
        <v>2850000</v>
      </c>
      <c r="Q3139" s="2">
        <f t="shared" si="541"/>
        <v>500000</v>
      </c>
      <c r="R3139" s="4">
        <f t="shared" si="542"/>
        <v>0.21276595744680851</v>
      </c>
      <c r="S3139" s="2">
        <v>8846</v>
      </c>
      <c r="T3139" s="9">
        <f t="shared" si="543"/>
        <v>71480.181818181823</v>
      </c>
      <c r="U3139" s="2">
        <v>86632</v>
      </c>
      <c r="V3139" s="5">
        <f t="shared" si="544"/>
        <v>15151.818181818177</v>
      </c>
      <c r="W3139" s="4">
        <f t="shared" si="545"/>
        <v>0.21197229492726519</v>
      </c>
      <c r="X3139" s="22">
        <f t="shared" si="546"/>
        <v>69213.644893177479</v>
      </c>
      <c r="Y3139" s="22">
        <f t="shared" si="547"/>
        <v>83885.020041465104</v>
      </c>
      <c r="Z3139" s="22">
        <f t="shared" ref="Z3139:Z3202" si="549">Y3139*G3139</f>
        <v>2768205.6613683486</v>
      </c>
      <c r="AA3139" s="11">
        <v>1270</v>
      </c>
      <c r="AB3139" s="2">
        <v>1959</v>
      </c>
      <c r="AC3139" s="2">
        <f t="shared" si="548"/>
        <v>57</v>
      </c>
      <c r="AD3139" s="2" t="s">
        <v>44</v>
      </c>
    </row>
    <row r="3140" spans="1:30" x14ac:dyDescent="0.2">
      <c r="A3140">
        <v>11</v>
      </c>
      <c r="B3140" s="2" t="s">
        <v>1742</v>
      </c>
      <c r="C3140" s="2" t="s">
        <v>22</v>
      </c>
      <c r="D3140" s="2" t="s">
        <v>23</v>
      </c>
      <c r="E3140" s="2" t="s">
        <v>2767</v>
      </c>
      <c r="F3140" s="2" t="s">
        <v>2774</v>
      </c>
      <c r="G3140" s="2">
        <v>77</v>
      </c>
      <c r="H3140" s="2">
        <v>87</v>
      </c>
      <c r="I3140" s="3">
        <v>42434</v>
      </c>
      <c r="J3140" s="3">
        <v>42444</v>
      </c>
      <c r="K3140" s="3" t="s">
        <v>2535</v>
      </c>
      <c r="L3140" s="17">
        <f t="shared" si="539"/>
        <v>245.99</v>
      </c>
      <c r="M3140" s="20">
        <f t="shared" si="540"/>
        <v>0.96829139395910402</v>
      </c>
      <c r="N3140" s="2">
        <v>10</v>
      </c>
      <c r="O3140" s="2">
        <v>4700000</v>
      </c>
      <c r="P3140" s="2">
        <v>5125000</v>
      </c>
      <c r="Q3140" s="2">
        <f t="shared" si="541"/>
        <v>425000</v>
      </c>
      <c r="R3140" s="4">
        <f t="shared" si="542"/>
        <v>9.0425531914893623E-2</v>
      </c>
      <c r="S3140" s="2">
        <v>4274</v>
      </c>
      <c r="T3140" s="9">
        <f t="shared" si="543"/>
        <v>61094.467532467534</v>
      </c>
      <c r="U3140" s="2">
        <v>66614</v>
      </c>
      <c r="V3140" s="5">
        <f t="shared" si="544"/>
        <v>5519.5324675324664</v>
      </c>
      <c r="W3140" s="4">
        <f t="shared" si="545"/>
        <v>9.0344227398319044E-2</v>
      </c>
      <c r="X3140" s="22">
        <f t="shared" si="546"/>
        <v>59157.24713020221</v>
      </c>
      <c r="Y3140" s="22">
        <f t="shared" si="547"/>
        <v>64501.762917191758</v>
      </c>
      <c r="Z3140" s="22">
        <f t="shared" si="549"/>
        <v>4966635.7446237653</v>
      </c>
      <c r="AA3140" s="2">
        <v>597</v>
      </c>
      <c r="AB3140" s="2">
        <v>1902</v>
      </c>
      <c r="AC3140" s="2">
        <f t="shared" si="548"/>
        <v>114</v>
      </c>
      <c r="AD3140" s="2" t="s">
        <v>102</v>
      </c>
    </row>
    <row r="3141" spans="1:30" x14ac:dyDescent="0.2">
      <c r="A3141">
        <v>11</v>
      </c>
      <c r="B3141" s="2" t="s">
        <v>1812</v>
      </c>
      <c r="C3141" s="2" t="s">
        <v>22</v>
      </c>
      <c r="D3141" s="2" t="s">
        <v>23</v>
      </c>
      <c r="E3141" s="2" t="s">
        <v>2767</v>
      </c>
      <c r="F3141" s="2" t="s">
        <v>2774</v>
      </c>
      <c r="G3141" s="2">
        <v>79</v>
      </c>
      <c r="H3141" s="2">
        <v>88</v>
      </c>
      <c r="I3141" s="3">
        <v>42434</v>
      </c>
      <c r="J3141" s="3">
        <v>42444</v>
      </c>
      <c r="K3141" s="3" t="s">
        <v>2535</v>
      </c>
      <c r="L3141" s="17">
        <f t="shared" si="539"/>
        <v>245.99</v>
      </c>
      <c r="M3141" s="20">
        <f t="shared" si="540"/>
        <v>0.96829139395910402</v>
      </c>
      <c r="N3141" s="2">
        <v>10</v>
      </c>
      <c r="O3141" s="2">
        <v>5100000</v>
      </c>
      <c r="P3141" s="2">
        <v>5210000</v>
      </c>
      <c r="Q3141" s="2">
        <f t="shared" si="541"/>
        <v>110000</v>
      </c>
      <c r="R3141" s="4">
        <f t="shared" si="542"/>
        <v>2.1568627450980392E-2</v>
      </c>
      <c r="S3141" s="2">
        <v>12138</v>
      </c>
      <c r="T3141" s="9">
        <f t="shared" si="543"/>
        <v>64710.607594936708</v>
      </c>
      <c r="U3141" s="2">
        <v>66103</v>
      </c>
      <c r="V3141" s="5">
        <f t="shared" si="544"/>
        <v>1392.3924050632922</v>
      </c>
      <c r="W3141" s="4">
        <f t="shared" si="545"/>
        <v>2.1517220388025535E-2</v>
      </c>
      <c r="X3141" s="22">
        <f t="shared" si="546"/>
        <v>62658.724432041847</v>
      </c>
      <c r="Y3141" s="22">
        <f t="shared" si="547"/>
        <v>64006.96601487865</v>
      </c>
      <c r="Z3141" s="22">
        <f t="shared" si="549"/>
        <v>5056550.3151754132</v>
      </c>
      <c r="AA3141" s="2">
        <v>630</v>
      </c>
      <c r="AB3141" s="2">
        <v>1902</v>
      </c>
      <c r="AC3141" s="2">
        <f t="shared" si="548"/>
        <v>114</v>
      </c>
      <c r="AD3141" s="2" t="s">
        <v>27</v>
      </c>
    </row>
    <row r="3142" spans="1:30" x14ac:dyDescent="0.2">
      <c r="A3142">
        <v>11</v>
      </c>
      <c r="B3142" s="2" t="s">
        <v>220</v>
      </c>
      <c r="C3142" s="2" t="s">
        <v>22</v>
      </c>
      <c r="D3142" s="2" t="s">
        <v>23</v>
      </c>
      <c r="E3142" s="2" t="s">
        <v>2767</v>
      </c>
      <c r="F3142" s="2" t="s">
        <v>2774</v>
      </c>
      <c r="G3142" s="2">
        <v>33</v>
      </c>
      <c r="H3142" s="2">
        <v>37</v>
      </c>
      <c r="I3142" s="3">
        <v>42435</v>
      </c>
      <c r="J3142" s="3">
        <v>42445</v>
      </c>
      <c r="K3142" s="3" t="s">
        <v>2535</v>
      </c>
      <c r="L3142" s="17">
        <f t="shared" si="539"/>
        <v>245.99</v>
      </c>
      <c r="M3142" s="20">
        <f t="shared" si="540"/>
        <v>0.96829139395910402</v>
      </c>
      <c r="N3142" s="2">
        <v>10</v>
      </c>
      <c r="O3142" s="2">
        <v>2490000</v>
      </c>
      <c r="P3142" s="2">
        <v>2780000</v>
      </c>
      <c r="Q3142" s="2">
        <f t="shared" si="541"/>
        <v>290000</v>
      </c>
      <c r="R3142" s="4">
        <f t="shared" si="542"/>
        <v>0.11646586345381527</v>
      </c>
      <c r="S3142" s="2">
        <v>2464</v>
      </c>
      <c r="T3142" s="9">
        <f t="shared" si="543"/>
        <v>75529.212121212127</v>
      </c>
      <c r="U3142" s="2">
        <v>84317</v>
      </c>
      <c r="V3142" s="5">
        <f t="shared" si="544"/>
        <v>8787.7878787878726</v>
      </c>
      <c r="W3142" s="4">
        <f t="shared" si="545"/>
        <v>0.11634952400516106</v>
      </c>
      <c r="X3142" s="22">
        <f t="shared" si="546"/>
        <v>73134.286089481349</v>
      </c>
      <c r="Y3142" s="22">
        <f t="shared" si="547"/>
        <v>81643.425464449771</v>
      </c>
      <c r="Z3142" s="22">
        <f t="shared" si="549"/>
        <v>2694233.0403268426</v>
      </c>
      <c r="AA3142" s="11">
        <v>1237</v>
      </c>
      <c r="AB3142" s="2">
        <v>1959</v>
      </c>
      <c r="AC3142" s="2">
        <f t="shared" si="548"/>
        <v>57</v>
      </c>
      <c r="AD3142" s="2" t="s">
        <v>63</v>
      </c>
    </row>
    <row r="3143" spans="1:30" x14ac:dyDescent="0.2">
      <c r="A3143">
        <v>12</v>
      </c>
      <c r="B3143" s="2" t="s">
        <v>473</v>
      </c>
      <c r="C3143" s="2" t="s">
        <v>22</v>
      </c>
      <c r="D3143" s="2" t="s">
        <v>23</v>
      </c>
      <c r="E3143" s="2" t="s">
        <v>2767</v>
      </c>
      <c r="F3143" s="2" t="s">
        <v>2774</v>
      </c>
      <c r="G3143" s="2">
        <v>43</v>
      </c>
      <c r="H3143" s="2">
        <v>48</v>
      </c>
      <c r="I3143" s="3">
        <v>42440</v>
      </c>
      <c r="J3143" s="3">
        <v>42450</v>
      </c>
      <c r="K3143" s="3" t="s">
        <v>2535</v>
      </c>
      <c r="L3143" s="17">
        <f t="shared" si="539"/>
        <v>245.99</v>
      </c>
      <c r="M3143" s="20">
        <f t="shared" si="540"/>
        <v>0.96829139395910402</v>
      </c>
      <c r="N3143" s="2">
        <v>10</v>
      </c>
      <c r="O3143" s="2">
        <v>2690000</v>
      </c>
      <c r="P3143" s="2">
        <v>2925000</v>
      </c>
      <c r="Q3143" s="2">
        <f t="shared" si="541"/>
        <v>235000</v>
      </c>
      <c r="R3143" s="4">
        <f t="shared" si="542"/>
        <v>8.7360594795539037E-2</v>
      </c>
      <c r="S3143" s="2">
        <v>48000</v>
      </c>
      <c r="T3143" s="9">
        <f t="shared" si="543"/>
        <v>63674.41860465116</v>
      </c>
      <c r="U3143" s="2">
        <v>69140</v>
      </c>
      <c r="V3143" s="5">
        <f t="shared" si="544"/>
        <v>5465.5813953488396</v>
      </c>
      <c r="W3143" s="4">
        <f t="shared" si="545"/>
        <v>8.5836376917458032E-2</v>
      </c>
      <c r="X3143" s="22">
        <f t="shared" si="546"/>
        <v>61655.39155023318</v>
      </c>
      <c r="Y3143" s="22">
        <f t="shared" si="547"/>
        <v>66947.666978332447</v>
      </c>
      <c r="Z3143" s="22">
        <f t="shared" si="549"/>
        <v>2878749.6800682954</v>
      </c>
      <c r="AA3143" s="2">
        <v>311</v>
      </c>
      <c r="AB3143" s="2">
        <v>1900</v>
      </c>
      <c r="AC3143" s="2">
        <f t="shared" si="548"/>
        <v>116</v>
      </c>
      <c r="AD3143" s="2" t="s">
        <v>422</v>
      </c>
    </row>
    <row r="3144" spans="1:30" x14ac:dyDescent="0.2">
      <c r="A3144">
        <v>13</v>
      </c>
      <c r="B3144" s="2" t="s">
        <v>154</v>
      </c>
      <c r="C3144" s="2" t="s">
        <v>22</v>
      </c>
      <c r="D3144" s="2" t="s">
        <v>23</v>
      </c>
      <c r="E3144" s="2" t="s">
        <v>2767</v>
      </c>
      <c r="F3144" s="2" t="s">
        <v>2774</v>
      </c>
      <c r="G3144" s="2">
        <v>29</v>
      </c>
      <c r="H3144" s="2">
        <v>34</v>
      </c>
      <c r="I3144" s="3">
        <v>42449</v>
      </c>
      <c r="J3144" s="3">
        <v>42459</v>
      </c>
      <c r="K3144" s="3" t="s">
        <v>2535</v>
      </c>
      <c r="L3144" s="17">
        <f t="shared" si="539"/>
        <v>245.99</v>
      </c>
      <c r="M3144" s="20">
        <f t="shared" si="540"/>
        <v>0.96829139395910402</v>
      </c>
      <c r="N3144" s="2">
        <v>10</v>
      </c>
      <c r="O3144" s="2">
        <v>1990000</v>
      </c>
      <c r="P3144" s="2">
        <v>2330000</v>
      </c>
      <c r="Q3144" s="2">
        <f t="shared" si="541"/>
        <v>340000</v>
      </c>
      <c r="R3144" s="4">
        <f t="shared" si="542"/>
        <v>0.17085427135678391</v>
      </c>
      <c r="S3144" s="2"/>
      <c r="T3144" s="9">
        <f t="shared" si="543"/>
        <v>68620.68965517242</v>
      </c>
      <c r="U3144" s="2">
        <v>80345</v>
      </c>
      <c r="V3144" s="5">
        <f t="shared" si="544"/>
        <v>11724.31034482758</v>
      </c>
      <c r="W3144" s="4">
        <f t="shared" si="545"/>
        <v>0.17085678391959788</v>
      </c>
      <c r="X3144" s="22">
        <f t="shared" si="546"/>
        <v>66444.82324064197</v>
      </c>
      <c r="Y3144" s="22">
        <f t="shared" si="547"/>
        <v>77797.37204764421</v>
      </c>
      <c r="Z3144" s="22">
        <f t="shared" si="549"/>
        <v>2256123.7893816819</v>
      </c>
      <c r="AA3144" s="2">
        <v>729</v>
      </c>
      <c r="AB3144" s="2">
        <v>1894</v>
      </c>
      <c r="AC3144" s="2">
        <f t="shared" si="548"/>
        <v>122</v>
      </c>
      <c r="AD3144" s="2" t="s">
        <v>75</v>
      </c>
    </row>
    <row r="3145" spans="1:30" x14ac:dyDescent="0.2">
      <c r="A3145">
        <v>14</v>
      </c>
      <c r="B3145" s="2" t="s">
        <v>1003</v>
      </c>
      <c r="C3145" s="2" t="s">
        <v>22</v>
      </c>
      <c r="D3145" s="2" t="s">
        <v>23</v>
      </c>
      <c r="E3145" s="2" t="s">
        <v>2767</v>
      </c>
      <c r="F3145" s="2" t="s">
        <v>2774</v>
      </c>
      <c r="G3145" s="2">
        <v>56</v>
      </c>
      <c r="H3145" s="2">
        <v>61</v>
      </c>
      <c r="I3145" s="3">
        <v>42455</v>
      </c>
      <c r="J3145" s="3">
        <v>42465</v>
      </c>
      <c r="K3145" s="3" t="s">
        <v>2536</v>
      </c>
      <c r="L3145" s="17">
        <f t="shared" si="539"/>
        <v>250.79</v>
      </c>
      <c r="M3145" s="20">
        <f t="shared" si="540"/>
        <v>0.9497587623110969</v>
      </c>
      <c r="N3145" s="2">
        <v>10</v>
      </c>
      <c r="O3145" s="2">
        <v>2990000</v>
      </c>
      <c r="P3145" s="2">
        <v>3550000</v>
      </c>
      <c r="Q3145" s="2">
        <f t="shared" si="541"/>
        <v>560000</v>
      </c>
      <c r="R3145" s="4">
        <f t="shared" si="542"/>
        <v>0.18729096989966554</v>
      </c>
      <c r="S3145" s="2">
        <v>104144</v>
      </c>
      <c r="T3145" s="9">
        <f t="shared" si="543"/>
        <v>55252.571428571428</v>
      </c>
      <c r="U3145" s="2">
        <v>65253</v>
      </c>
      <c r="V3145" s="5">
        <f t="shared" si="544"/>
        <v>10000.428571428572</v>
      </c>
      <c r="W3145" s="4">
        <f t="shared" si="545"/>
        <v>0.18099480825714642</v>
      </c>
      <c r="X3145" s="22">
        <f t="shared" si="546"/>
        <v>52476.613854505471</v>
      </c>
      <c r="Y3145" s="22">
        <f t="shared" si="547"/>
        <v>61974.60851708601</v>
      </c>
      <c r="Z3145" s="22">
        <f t="shared" si="549"/>
        <v>3470578.0769568165</v>
      </c>
      <c r="AA3145" s="11">
        <v>2442</v>
      </c>
      <c r="AB3145" s="2">
        <v>1935</v>
      </c>
      <c r="AC3145" s="2">
        <f t="shared" si="548"/>
        <v>81</v>
      </c>
      <c r="AD3145" s="2" t="s">
        <v>44</v>
      </c>
    </row>
    <row r="3146" spans="1:30" x14ac:dyDescent="0.2">
      <c r="A3146">
        <v>16</v>
      </c>
      <c r="B3146" s="2" t="s">
        <v>207</v>
      </c>
      <c r="C3146" s="2" t="s">
        <v>22</v>
      </c>
      <c r="D3146" s="2" t="s">
        <v>23</v>
      </c>
      <c r="E3146" s="2" t="s">
        <v>2767</v>
      </c>
      <c r="F3146" s="2" t="s">
        <v>2774</v>
      </c>
      <c r="G3146" s="2">
        <v>33</v>
      </c>
      <c r="H3146" s="2">
        <v>36</v>
      </c>
      <c r="I3146" s="3">
        <v>42470</v>
      </c>
      <c r="J3146" s="3">
        <v>42480</v>
      </c>
      <c r="K3146" s="3" t="s">
        <v>2536</v>
      </c>
      <c r="L3146" s="17">
        <f t="shared" si="539"/>
        <v>250.79</v>
      </c>
      <c r="M3146" s="20">
        <f t="shared" si="540"/>
        <v>0.9497587623110969</v>
      </c>
      <c r="N3146" s="2">
        <v>10</v>
      </c>
      <c r="O3146" s="2">
        <v>2450000</v>
      </c>
      <c r="P3146" s="2">
        <v>2600000</v>
      </c>
      <c r="Q3146" s="2">
        <f t="shared" si="541"/>
        <v>150000</v>
      </c>
      <c r="R3146" s="4">
        <f t="shared" si="542"/>
        <v>6.1224489795918366E-2</v>
      </c>
      <c r="S3146" s="2">
        <v>748</v>
      </c>
      <c r="T3146" s="9">
        <f t="shared" si="543"/>
        <v>74265.090909090912</v>
      </c>
      <c r="U3146" s="2">
        <v>78811</v>
      </c>
      <c r="V3146" s="5">
        <f t="shared" si="544"/>
        <v>4545.9090909090883</v>
      </c>
      <c r="W3146" s="4">
        <f t="shared" si="545"/>
        <v>6.1211923869773602E-2</v>
      </c>
      <c r="X3146" s="22">
        <f t="shared" si="546"/>
        <v>70533.920824739282</v>
      </c>
      <c r="Y3146" s="22">
        <f t="shared" si="547"/>
        <v>74851.437816499863</v>
      </c>
      <c r="Z3146" s="22">
        <f t="shared" si="549"/>
        <v>2470097.4479444954</v>
      </c>
      <c r="AA3146" s="2">
        <v>971</v>
      </c>
      <c r="AB3146" s="2">
        <v>1985</v>
      </c>
      <c r="AC3146" s="2">
        <f t="shared" si="548"/>
        <v>31</v>
      </c>
      <c r="AD3146" s="2" t="s">
        <v>225</v>
      </c>
    </row>
    <row r="3147" spans="1:30" x14ac:dyDescent="0.2">
      <c r="A3147">
        <v>16</v>
      </c>
      <c r="B3147" s="2" t="s">
        <v>2155</v>
      </c>
      <c r="C3147" s="2" t="s">
        <v>22</v>
      </c>
      <c r="D3147" s="2" t="s">
        <v>23</v>
      </c>
      <c r="E3147" s="2" t="s">
        <v>2767</v>
      </c>
      <c r="F3147" s="2" t="s">
        <v>2774</v>
      </c>
      <c r="G3147" s="2">
        <v>98</v>
      </c>
      <c r="H3147" s="2">
        <v>108</v>
      </c>
      <c r="I3147" s="3">
        <v>42470</v>
      </c>
      <c r="J3147" s="3">
        <v>42480</v>
      </c>
      <c r="K3147" s="3" t="s">
        <v>2536</v>
      </c>
      <c r="L3147" s="17">
        <f t="shared" si="539"/>
        <v>250.79</v>
      </c>
      <c r="M3147" s="20">
        <f t="shared" si="540"/>
        <v>0.9497587623110969</v>
      </c>
      <c r="N3147" s="2">
        <v>10</v>
      </c>
      <c r="O3147" s="2">
        <v>5000000</v>
      </c>
      <c r="P3147" s="2">
        <v>5350000</v>
      </c>
      <c r="Q3147" s="2">
        <f t="shared" si="541"/>
        <v>350000</v>
      </c>
      <c r="R3147" s="4">
        <f t="shared" si="542"/>
        <v>7.0000000000000007E-2</v>
      </c>
      <c r="S3147" s="2">
        <v>8227</v>
      </c>
      <c r="T3147" s="9">
        <f t="shared" si="543"/>
        <v>51104.357142857145</v>
      </c>
      <c r="U3147" s="2">
        <v>54676</v>
      </c>
      <c r="V3147" s="5">
        <f t="shared" si="544"/>
        <v>3571.6428571428551</v>
      </c>
      <c r="W3147" s="4">
        <f t="shared" si="545"/>
        <v>6.9889204303239402E-2</v>
      </c>
      <c r="X3147" s="22">
        <f t="shared" si="546"/>
        <v>48536.810988704266</v>
      </c>
      <c r="Y3147" s="22">
        <f t="shared" si="547"/>
        <v>51929.010088121533</v>
      </c>
      <c r="Z3147" s="22">
        <f t="shared" si="549"/>
        <v>5089042.9886359107</v>
      </c>
      <c r="AA3147" s="2"/>
      <c r="AB3147" s="2">
        <v>1932</v>
      </c>
      <c r="AC3147" s="2">
        <f t="shared" si="548"/>
        <v>84</v>
      </c>
      <c r="AD3147" s="2" t="s">
        <v>217</v>
      </c>
    </row>
    <row r="3148" spans="1:30" x14ac:dyDescent="0.2">
      <c r="A3148">
        <v>17</v>
      </c>
      <c r="B3148" s="2" t="s">
        <v>1152</v>
      </c>
      <c r="C3148" s="2" t="s">
        <v>22</v>
      </c>
      <c r="D3148" s="2" t="s">
        <v>23</v>
      </c>
      <c r="E3148" s="2" t="s">
        <v>2767</v>
      </c>
      <c r="F3148" s="2" t="s">
        <v>2774</v>
      </c>
      <c r="G3148" s="2">
        <v>60</v>
      </c>
      <c r="H3148" s="2">
        <v>69</v>
      </c>
      <c r="I3148" s="3">
        <v>42475</v>
      </c>
      <c r="J3148" s="3">
        <v>42485</v>
      </c>
      <c r="K3148" s="3" t="s">
        <v>2536</v>
      </c>
      <c r="L3148" s="17">
        <f t="shared" si="539"/>
        <v>250.79</v>
      </c>
      <c r="M3148" s="20">
        <f t="shared" si="540"/>
        <v>0.9497587623110969</v>
      </c>
      <c r="N3148" s="2">
        <v>10</v>
      </c>
      <c r="O3148" s="2">
        <v>4290000</v>
      </c>
      <c r="P3148" s="2">
        <v>5050000</v>
      </c>
      <c r="Q3148" s="2">
        <f t="shared" si="541"/>
        <v>760000</v>
      </c>
      <c r="R3148" s="4">
        <f t="shared" si="542"/>
        <v>0.17715617715617715</v>
      </c>
      <c r="S3148" s="2"/>
      <c r="T3148" s="9">
        <f t="shared" si="543"/>
        <v>71500</v>
      </c>
      <c r="U3148" s="2">
        <v>84167</v>
      </c>
      <c r="V3148" s="5">
        <f t="shared" si="544"/>
        <v>12667</v>
      </c>
      <c r="W3148" s="4">
        <f t="shared" si="545"/>
        <v>0.17716083916083916</v>
      </c>
      <c r="X3148" s="22">
        <f t="shared" si="546"/>
        <v>67907.751505243432</v>
      </c>
      <c r="Y3148" s="22">
        <f t="shared" si="547"/>
        <v>79938.345747438099</v>
      </c>
      <c r="Z3148" s="22">
        <f t="shared" si="549"/>
        <v>4796300.7448462863</v>
      </c>
      <c r="AA3148" s="2">
        <v>603</v>
      </c>
      <c r="AB3148" s="2">
        <v>2004</v>
      </c>
      <c r="AC3148" s="2">
        <f t="shared" si="548"/>
        <v>12</v>
      </c>
      <c r="AD3148" s="2" t="s">
        <v>25</v>
      </c>
    </row>
    <row r="3149" spans="1:30" x14ac:dyDescent="0.2">
      <c r="A3149">
        <v>17</v>
      </c>
      <c r="B3149" s="2" t="s">
        <v>1312</v>
      </c>
      <c r="C3149" s="2" t="s">
        <v>22</v>
      </c>
      <c r="D3149" s="2" t="s">
        <v>23</v>
      </c>
      <c r="E3149" s="2" t="s">
        <v>2767</v>
      </c>
      <c r="F3149" s="2" t="s">
        <v>2774</v>
      </c>
      <c r="G3149" s="2">
        <v>65</v>
      </c>
      <c r="H3149" s="2">
        <v>72</v>
      </c>
      <c r="I3149" s="3">
        <v>42475</v>
      </c>
      <c r="J3149" s="3">
        <v>42485</v>
      </c>
      <c r="K3149" s="3" t="s">
        <v>2536</v>
      </c>
      <c r="L3149" s="17">
        <f t="shared" si="539"/>
        <v>250.79</v>
      </c>
      <c r="M3149" s="20">
        <f t="shared" si="540"/>
        <v>0.9497587623110969</v>
      </c>
      <c r="N3149" s="2">
        <v>10</v>
      </c>
      <c r="O3149" s="2">
        <v>5200000</v>
      </c>
      <c r="P3149" s="2">
        <v>5200000</v>
      </c>
      <c r="Q3149" s="2">
        <f t="shared" si="541"/>
        <v>0</v>
      </c>
      <c r="R3149" s="4">
        <f t="shared" si="542"/>
        <v>0</v>
      </c>
      <c r="S3149" s="2"/>
      <c r="T3149" s="9">
        <f t="shared" si="543"/>
        <v>80000</v>
      </c>
      <c r="U3149" s="2">
        <v>80000</v>
      </c>
      <c r="V3149" s="5">
        <f t="shared" si="544"/>
        <v>0</v>
      </c>
      <c r="W3149" s="4">
        <f t="shared" si="545"/>
        <v>0</v>
      </c>
      <c r="X3149" s="22">
        <f t="shared" si="546"/>
        <v>75980.70098488775</v>
      </c>
      <c r="Y3149" s="22">
        <f t="shared" si="547"/>
        <v>75980.70098488775</v>
      </c>
      <c r="Z3149" s="22">
        <f t="shared" si="549"/>
        <v>4938745.5640177038</v>
      </c>
      <c r="AA3149" s="2">
        <v>561</v>
      </c>
      <c r="AB3149" s="2">
        <v>1914</v>
      </c>
      <c r="AC3149" s="2">
        <f t="shared" si="548"/>
        <v>102</v>
      </c>
      <c r="AD3149" s="2" t="s">
        <v>25</v>
      </c>
    </row>
    <row r="3150" spans="1:30" x14ac:dyDescent="0.2">
      <c r="A3150">
        <v>17</v>
      </c>
      <c r="B3150" s="2" t="s">
        <v>2248</v>
      </c>
      <c r="C3150" s="2" t="s">
        <v>22</v>
      </c>
      <c r="D3150" s="2" t="s">
        <v>23</v>
      </c>
      <c r="E3150" s="2" t="s">
        <v>2767</v>
      </c>
      <c r="F3150" s="2" t="s">
        <v>2774</v>
      </c>
      <c r="G3150" s="2">
        <v>106</v>
      </c>
      <c r="H3150" s="2">
        <v>119</v>
      </c>
      <c r="I3150" s="3">
        <v>42476</v>
      </c>
      <c r="J3150" s="3">
        <v>42486</v>
      </c>
      <c r="K3150" s="3" t="s">
        <v>2536</v>
      </c>
      <c r="L3150" s="17">
        <f t="shared" si="539"/>
        <v>250.79</v>
      </c>
      <c r="M3150" s="20">
        <f t="shared" si="540"/>
        <v>0.9497587623110969</v>
      </c>
      <c r="N3150" s="2">
        <v>10</v>
      </c>
      <c r="O3150" s="2">
        <v>6250000</v>
      </c>
      <c r="P3150" s="2">
        <v>7600000</v>
      </c>
      <c r="Q3150" s="2">
        <f t="shared" si="541"/>
        <v>1350000</v>
      </c>
      <c r="R3150" s="4">
        <f t="shared" si="542"/>
        <v>0.216</v>
      </c>
      <c r="S3150" s="2"/>
      <c r="T3150" s="9">
        <f t="shared" si="543"/>
        <v>58962.264150943396</v>
      </c>
      <c r="U3150" s="2">
        <v>71698</v>
      </c>
      <c r="V3150" s="5">
        <f t="shared" si="544"/>
        <v>12735.735849056604</v>
      </c>
      <c r="W3150" s="4">
        <f t="shared" si="545"/>
        <v>0.21599808000000001</v>
      </c>
      <c r="X3150" s="22">
        <f t="shared" si="546"/>
        <v>55999.927023059958</v>
      </c>
      <c r="Y3150" s="22">
        <f t="shared" si="547"/>
        <v>68095.803740181029</v>
      </c>
      <c r="Z3150" s="22">
        <f t="shared" si="549"/>
        <v>7218155.1964591891</v>
      </c>
      <c r="AA3150" s="2">
        <v>907</v>
      </c>
      <c r="AB3150" s="2">
        <v>1914</v>
      </c>
      <c r="AC3150" s="2">
        <f t="shared" si="548"/>
        <v>102</v>
      </c>
      <c r="AD3150" s="2" t="s">
        <v>27</v>
      </c>
    </row>
    <row r="3151" spans="1:30" x14ac:dyDescent="0.2">
      <c r="A3151">
        <v>17</v>
      </c>
      <c r="B3151" s="2" t="s">
        <v>1186</v>
      </c>
      <c r="C3151" s="2" t="s">
        <v>22</v>
      </c>
      <c r="D3151" s="2" t="s">
        <v>23</v>
      </c>
      <c r="E3151" s="2" t="s">
        <v>2767</v>
      </c>
      <c r="F3151" s="2" t="s">
        <v>2774</v>
      </c>
      <c r="G3151" s="2">
        <v>61</v>
      </c>
      <c r="H3151" s="2">
        <v>66</v>
      </c>
      <c r="I3151" s="3">
        <v>42476</v>
      </c>
      <c r="J3151" s="3">
        <v>42486</v>
      </c>
      <c r="K3151" s="3" t="s">
        <v>2536</v>
      </c>
      <c r="L3151" s="17">
        <f t="shared" si="539"/>
        <v>250.79</v>
      </c>
      <c r="M3151" s="20">
        <f t="shared" si="540"/>
        <v>0.9497587623110969</v>
      </c>
      <c r="N3151" s="2">
        <v>10</v>
      </c>
      <c r="O3151" s="2">
        <v>3700000</v>
      </c>
      <c r="P3151" s="2">
        <v>4150000</v>
      </c>
      <c r="Q3151" s="2">
        <f t="shared" si="541"/>
        <v>450000</v>
      </c>
      <c r="R3151" s="4">
        <f t="shared" si="542"/>
        <v>0.12162162162162163</v>
      </c>
      <c r="S3151" s="2">
        <v>90370</v>
      </c>
      <c r="T3151" s="9">
        <f t="shared" si="543"/>
        <v>62137.2131147541</v>
      </c>
      <c r="U3151" s="2">
        <v>69514</v>
      </c>
      <c r="V3151" s="5">
        <f t="shared" si="544"/>
        <v>7376.7868852458996</v>
      </c>
      <c r="W3151" s="4">
        <f t="shared" si="545"/>
        <v>0.11871769774454732</v>
      </c>
      <c r="X3151" s="22">
        <f t="shared" si="546"/>
        <v>59015.36262132971</v>
      </c>
      <c r="Y3151" s="22">
        <f t="shared" si="547"/>
        <v>66021.530603293591</v>
      </c>
      <c r="Z3151" s="22">
        <f t="shared" si="549"/>
        <v>4027313.3668009089</v>
      </c>
      <c r="AA3151" s="11">
        <v>1049</v>
      </c>
      <c r="AB3151" s="2">
        <v>1902</v>
      </c>
      <c r="AC3151" s="2">
        <f t="shared" si="548"/>
        <v>114</v>
      </c>
      <c r="AD3151" s="2" t="s">
        <v>44</v>
      </c>
    </row>
    <row r="3152" spans="1:30" x14ac:dyDescent="0.2">
      <c r="A3152">
        <v>17</v>
      </c>
      <c r="B3152" s="2" t="s">
        <v>1151</v>
      </c>
      <c r="C3152" s="2" t="s">
        <v>22</v>
      </c>
      <c r="D3152" s="2" t="s">
        <v>23</v>
      </c>
      <c r="E3152" s="2" t="s">
        <v>2767</v>
      </c>
      <c r="F3152" s="2" t="s">
        <v>2774</v>
      </c>
      <c r="G3152" s="2">
        <v>60</v>
      </c>
      <c r="H3152" s="2">
        <v>67</v>
      </c>
      <c r="I3152" s="3">
        <v>42476</v>
      </c>
      <c r="J3152" s="3">
        <v>42486</v>
      </c>
      <c r="K3152" s="3" t="s">
        <v>2536</v>
      </c>
      <c r="L3152" s="17">
        <f t="shared" si="539"/>
        <v>250.79</v>
      </c>
      <c r="M3152" s="20">
        <f t="shared" si="540"/>
        <v>0.9497587623110969</v>
      </c>
      <c r="N3152" s="2">
        <v>10</v>
      </c>
      <c r="O3152" s="2">
        <v>3900000</v>
      </c>
      <c r="P3152" s="2">
        <v>4350000</v>
      </c>
      <c r="Q3152" s="2">
        <f t="shared" si="541"/>
        <v>450000</v>
      </c>
      <c r="R3152" s="4">
        <f t="shared" si="542"/>
        <v>0.11538461538461539</v>
      </c>
      <c r="S3152" s="2"/>
      <c r="T3152" s="9">
        <f t="shared" si="543"/>
        <v>65000</v>
      </c>
      <c r="U3152" s="2">
        <v>72500</v>
      </c>
      <c r="V3152" s="5">
        <f t="shared" si="544"/>
        <v>7500</v>
      </c>
      <c r="W3152" s="4">
        <f t="shared" si="545"/>
        <v>0.11538461538461539</v>
      </c>
      <c r="X3152" s="22">
        <f t="shared" si="546"/>
        <v>61734.319550221298</v>
      </c>
      <c r="Y3152" s="22">
        <f t="shared" si="547"/>
        <v>68857.51026755452</v>
      </c>
      <c r="Z3152" s="22">
        <f t="shared" si="549"/>
        <v>4131450.6160532711</v>
      </c>
      <c r="AA3152" s="2">
        <v>384</v>
      </c>
      <c r="AB3152" s="2">
        <v>1900</v>
      </c>
      <c r="AC3152" s="2">
        <f t="shared" si="548"/>
        <v>116</v>
      </c>
      <c r="AD3152" s="2" t="s">
        <v>58</v>
      </c>
    </row>
    <row r="3153" spans="1:30" x14ac:dyDescent="0.2">
      <c r="A3153">
        <v>18</v>
      </c>
      <c r="B3153" s="2" t="s">
        <v>41</v>
      </c>
      <c r="C3153" s="2" t="s">
        <v>22</v>
      </c>
      <c r="D3153" s="2" t="s">
        <v>23</v>
      </c>
      <c r="E3153" s="2" t="s">
        <v>2767</v>
      </c>
      <c r="F3153" s="2" t="s">
        <v>2774</v>
      </c>
      <c r="G3153" s="2">
        <v>38</v>
      </c>
      <c r="H3153" s="2">
        <v>42</v>
      </c>
      <c r="I3153" s="3">
        <v>42483</v>
      </c>
      <c r="J3153" s="3">
        <v>42493</v>
      </c>
      <c r="K3153" s="3" t="s">
        <v>2537</v>
      </c>
      <c r="L3153" s="17">
        <f t="shared" si="539"/>
        <v>256.52</v>
      </c>
      <c r="M3153" s="20">
        <f t="shared" si="540"/>
        <v>0.92854358334632781</v>
      </c>
      <c r="N3153" s="2">
        <v>10</v>
      </c>
      <c r="O3153" s="2">
        <v>2790000</v>
      </c>
      <c r="P3153" s="2">
        <v>3500000</v>
      </c>
      <c r="Q3153" s="2">
        <f t="shared" si="541"/>
        <v>710000</v>
      </c>
      <c r="R3153" s="4">
        <f t="shared" si="542"/>
        <v>0.25448028673835127</v>
      </c>
      <c r="S3153" s="2"/>
      <c r="T3153" s="9">
        <f t="shared" si="543"/>
        <v>73421.052631578947</v>
      </c>
      <c r="U3153" s="2">
        <v>92105</v>
      </c>
      <c r="V3153" s="5">
        <f t="shared" si="544"/>
        <v>18683.947368421053</v>
      </c>
      <c r="W3153" s="4">
        <f t="shared" si="545"/>
        <v>0.25447670250896059</v>
      </c>
      <c r="X3153" s="22">
        <f t="shared" si="546"/>
        <v>68174.647303585647</v>
      </c>
      <c r="Y3153" s="22">
        <f t="shared" si="547"/>
        <v>85523.506744113518</v>
      </c>
      <c r="Z3153" s="22">
        <f t="shared" si="549"/>
        <v>3249893.2562763137</v>
      </c>
      <c r="AA3153" s="11">
        <v>5011</v>
      </c>
      <c r="AB3153" s="2">
        <v>2007</v>
      </c>
      <c r="AC3153" s="2">
        <f t="shared" si="548"/>
        <v>9</v>
      </c>
      <c r="AD3153" s="2" t="s">
        <v>27</v>
      </c>
    </row>
    <row r="3154" spans="1:30" x14ac:dyDescent="0.2">
      <c r="A3154">
        <v>18</v>
      </c>
      <c r="B3154" s="2" t="s">
        <v>715</v>
      </c>
      <c r="C3154" s="2" t="s">
        <v>22</v>
      </c>
      <c r="D3154" s="2" t="s">
        <v>23</v>
      </c>
      <c r="E3154" s="2" t="s">
        <v>2767</v>
      </c>
      <c r="F3154" s="2" t="s">
        <v>2774</v>
      </c>
      <c r="G3154" s="2">
        <v>75</v>
      </c>
      <c r="H3154" s="2">
        <v>96</v>
      </c>
      <c r="I3154" s="3">
        <v>42483</v>
      </c>
      <c r="J3154" s="3">
        <v>42493</v>
      </c>
      <c r="K3154" s="3" t="s">
        <v>2537</v>
      </c>
      <c r="L3154" s="17">
        <f t="shared" si="539"/>
        <v>256.52</v>
      </c>
      <c r="M3154" s="20">
        <f t="shared" si="540"/>
        <v>0.92854358334632781</v>
      </c>
      <c r="N3154" s="2">
        <v>10</v>
      </c>
      <c r="O3154" s="2">
        <v>4390000</v>
      </c>
      <c r="P3154" s="2">
        <v>4980000</v>
      </c>
      <c r="Q3154" s="2">
        <f t="shared" si="541"/>
        <v>590000</v>
      </c>
      <c r="R3154" s="4">
        <f t="shared" si="542"/>
        <v>0.13439635535307518</v>
      </c>
      <c r="S3154" s="2"/>
      <c r="T3154" s="9">
        <f t="shared" si="543"/>
        <v>58533.333333333336</v>
      </c>
      <c r="U3154" s="2">
        <v>66400</v>
      </c>
      <c r="V3154" s="5">
        <f t="shared" si="544"/>
        <v>7866.6666666666642</v>
      </c>
      <c r="W3154" s="4">
        <f t="shared" si="545"/>
        <v>0.13439635535307512</v>
      </c>
      <c r="X3154" s="22">
        <f t="shared" si="546"/>
        <v>54350.751078538393</v>
      </c>
      <c r="Y3154" s="22">
        <f t="shared" si="547"/>
        <v>61655.293934196168</v>
      </c>
      <c r="Z3154" s="22">
        <f t="shared" si="549"/>
        <v>4624147.0450647129</v>
      </c>
      <c r="AA3154" s="11">
        <v>1913</v>
      </c>
      <c r="AB3154" s="2">
        <v>2004</v>
      </c>
      <c r="AC3154" s="2">
        <f t="shared" si="548"/>
        <v>12</v>
      </c>
      <c r="AD3154" s="2" t="s">
        <v>312</v>
      </c>
    </row>
    <row r="3155" spans="1:30" x14ac:dyDescent="0.2">
      <c r="A3155">
        <v>18</v>
      </c>
      <c r="B3155" s="2" t="s">
        <v>1187</v>
      </c>
      <c r="C3155" s="2" t="s">
        <v>22</v>
      </c>
      <c r="D3155" s="2" t="s">
        <v>23</v>
      </c>
      <c r="E3155" s="2" t="s">
        <v>2767</v>
      </c>
      <c r="F3155" s="2" t="s">
        <v>2774</v>
      </c>
      <c r="G3155" s="2">
        <v>61</v>
      </c>
      <c r="H3155" s="2">
        <v>73</v>
      </c>
      <c r="I3155" s="3">
        <v>42484</v>
      </c>
      <c r="J3155" s="3">
        <v>42494</v>
      </c>
      <c r="K3155" s="3" t="s">
        <v>2537</v>
      </c>
      <c r="L3155" s="17">
        <f t="shared" si="539"/>
        <v>256.52</v>
      </c>
      <c r="M3155" s="20">
        <f t="shared" si="540"/>
        <v>0.92854358334632781</v>
      </c>
      <c r="N3155" s="2">
        <v>10</v>
      </c>
      <c r="O3155" s="2">
        <v>3800000</v>
      </c>
      <c r="P3155" s="2">
        <v>4100000</v>
      </c>
      <c r="Q3155" s="2">
        <f t="shared" si="541"/>
        <v>300000</v>
      </c>
      <c r="R3155" s="4">
        <f t="shared" si="542"/>
        <v>7.8947368421052627E-2</v>
      </c>
      <c r="S3155" s="2"/>
      <c r="T3155" s="9">
        <f t="shared" si="543"/>
        <v>62295.081967213118</v>
      </c>
      <c r="U3155" s="2">
        <v>67213</v>
      </c>
      <c r="V3155" s="5">
        <f t="shared" si="544"/>
        <v>4917.9180327868817</v>
      </c>
      <c r="W3155" s="4">
        <f t="shared" si="545"/>
        <v>7.894552631578941E-2</v>
      </c>
      <c r="X3155" s="22">
        <f t="shared" si="546"/>
        <v>57843.698634689274</v>
      </c>
      <c r="Y3155" s="22">
        <f t="shared" si="547"/>
        <v>62410.199867456729</v>
      </c>
      <c r="Z3155" s="22">
        <f t="shared" si="549"/>
        <v>3807022.1919148606</v>
      </c>
      <c r="AA3155" s="11">
        <v>1290</v>
      </c>
      <c r="AB3155" s="2">
        <v>1947</v>
      </c>
      <c r="AC3155" s="2">
        <f t="shared" si="548"/>
        <v>69</v>
      </c>
      <c r="AD3155" s="2" t="s">
        <v>44</v>
      </c>
    </row>
    <row r="3156" spans="1:30" x14ac:dyDescent="0.2">
      <c r="A3156">
        <v>19</v>
      </c>
      <c r="B3156" s="2" t="s">
        <v>1405</v>
      </c>
      <c r="C3156" s="2" t="s">
        <v>22</v>
      </c>
      <c r="D3156" s="2" t="s">
        <v>23</v>
      </c>
      <c r="E3156" s="2" t="s">
        <v>2767</v>
      </c>
      <c r="F3156" s="2" t="s">
        <v>2774</v>
      </c>
      <c r="G3156" s="2">
        <v>67</v>
      </c>
      <c r="H3156" s="2">
        <v>76</v>
      </c>
      <c r="I3156" s="3">
        <v>42490</v>
      </c>
      <c r="J3156" s="3">
        <v>42500</v>
      </c>
      <c r="K3156" s="3" t="s">
        <v>2537</v>
      </c>
      <c r="L3156" s="17">
        <f t="shared" si="539"/>
        <v>256.52</v>
      </c>
      <c r="M3156" s="20">
        <f t="shared" si="540"/>
        <v>0.92854358334632781</v>
      </c>
      <c r="N3156" s="2">
        <v>10</v>
      </c>
      <c r="O3156" s="2">
        <v>4950000</v>
      </c>
      <c r="P3156" s="2">
        <v>5950000</v>
      </c>
      <c r="Q3156" s="2">
        <f t="shared" si="541"/>
        <v>1000000</v>
      </c>
      <c r="R3156" s="4">
        <f t="shared" si="542"/>
        <v>0.20202020202020202</v>
      </c>
      <c r="S3156" s="2"/>
      <c r="T3156" s="9">
        <f t="shared" si="543"/>
        <v>73880.59701492537</v>
      </c>
      <c r="U3156" s="2">
        <v>88806</v>
      </c>
      <c r="V3156" s="5">
        <f t="shared" si="544"/>
        <v>14925.40298507463</v>
      </c>
      <c r="W3156" s="4">
        <f t="shared" si="545"/>
        <v>0.20202060606060612</v>
      </c>
      <c r="X3156" s="22">
        <f t="shared" si="546"/>
        <v>68601.354292004806</v>
      </c>
      <c r="Y3156" s="22">
        <f t="shared" si="547"/>
        <v>82460.241462653983</v>
      </c>
      <c r="Z3156" s="22">
        <f t="shared" si="549"/>
        <v>5524836.1779978173</v>
      </c>
      <c r="AA3156" s="2">
        <v>496</v>
      </c>
      <c r="AB3156" s="2">
        <v>1875</v>
      </c>
      <c r="AC3156" s="2">
        <f t="shared" si="548"/>
        <v>141</v>
      </c>
      <c r="AD3156" s="2" t="s">
        <v>148</v>
      </c>
    </row>
    <row r="3157" spans="1:30" x14ac:dyDescent="0.2">
      <c r="A3157">
        <v>19</v>
      </c>
      <c r="B3157" s="2" t="s">
        <v>1713</v>
      </c>
      <c r="C3157" s="2" t="s">
        <v>22</v>
      </c>
      <c r="D3157" s="2" t="s">
        <v>23</v>
      </c>
      <c r="E3157" s="2" t="s">
        <v>2767</v>
      </c>
      <c r="F3157" s="2" t="s">
        <v>2774</v>
      </c>
      <c r="G3157" s="2">
        <v>76</v>
      </c>
      <c r="H3157" s="2">
        <v>2</v>
      </c>
      <c r="I3157" s="3">
        <v>42491</v>
      </c>
      <c r="J3157" s="3">
        <v>42501</v>
      </c>
      <c r="K3157" s="3" t="s">
        <v>2537</v>
      </c>
      <c r="L3157" s="17">
        <f t="shared" si="539"/>
        <v>256.52</v>
      </c>
      <c r="M3157" s="20">
        <f t="shared" si="540"/>
        <v>0.92854358334632781</v>
      </c>
      <c r="N3157" s="2">
        <v>10</v>
      </c>
      <c r="O3157" s="2">
        <v>3950000</v>
      </c>
      <c r="P3157" s="2">
        <v>4300000</v>
      </c>
      <c r="Q3157" s="2">
        <f t="shared" si="541"/>
        <v>350000</v>
      </c>
      <c r="R3157" s="4">
        <f t="shared" si="542"/>
        <v>8.8607594936708861E-2</v>
      </c>
      <c r="S3157" s="2">
        <v>32000</v>
      </c>
      <c r="T3157" s="9">
        <f t="shared" si="543"/>
        <v>52394.73684210526</v>
      </c>
      <c r="U3157" s="2">
        <v>57000</v>
      </c>
      <c r="V3157" s="5">
        <f t="shared" si="544"/>
        <v>4605.2631578947403</v>
      </c>
      <c r="W3157" s="4">
        <f t="shared" si="545"/>
        <v>8.7895529884480239E-2</v>
      </c>
      <c r="X3157" s="22">
        <f t="shared" si="546"/>
        <v>48650.796695856276</v>
      </c>
      <c r="Y3157" s="22">
        <f t="shared" si="547"/>
        <v>52926.984250740687</v>
      </c>
      <c r="Z3157" s="22">
        <f t="shared" si="549"/>
        <v>4022450.8030562922</v>
      </c>
      <c r="AA3157" s="11">
        <v>1431</v>
      </c>
      <c r="AB3157" s="2">
        <v>1929</v>
      </c>
      <c r="AC3157" s="2">
        <f t="shared" si="548"/>
        <v>87</v>
      </c>
      <c r="AD3157" s="2" t="s">
        <v>169</v>
      </c>
    </row>
    <row r="3158" spans="1:30" x14ac:dyDescent="0.2">
      <c r="A3158">
        <v>21</v>
      </c>
      <c r="B3158" s="2" t="s">
        <v>207</v>
      </c>
      <c r="C3158" s="2" t="s">
        <v>22</v>
      </c>
      <c r="D3158" s="2" t="s">
        <v>23</v>
      </c>
      <c r="E3158" s="2" t="s">
        <v>2767</v>
      </c>
      <c r="F3158" s="2" t="s">
        <v>2774</v>
      </c>
      <c r="G3158" s="2">
        <v>32</v>
      </c>
      <c r="H3158" s="2">
        <v>35</v>
      </c>
      <c r="I3158" s="3">
        <v>42503</v>
      </c>
      <c r="J3158" s="3">
        <v>42513</v>
      </c>
      <c r="K3158" s="3" t="s">
        <v>2537</v>
      </c>
      <c r="L3158" s="17">
        <f t="shared" si="539"/>
        <v>256.52</v>
      </c>
      <c r="M3158" s="20">
        <f t="shared" si="540"/>
        <v>0.92854358334632781</v>
      </c>
      <c r="N3158" s="2">
        <v>10</v>
      </c>
      <c r="O3158" s="2">
        <v>2590000</v>
      </c>
      <c r="P3158" s="2">
        <v>2760000</v>
      </c>
      <c r="Q3158" s="2">
        <f t="shared" si="541"/>
        <v>170000</v>
      </c>
      <c r="R3158" s="4">
        <f t="shared" si="542"/>
        <v>6.5637065637065631E-2</v>
      </c>
      <c r="S3158" s="2"/>
      <c r="T3158" s="9">
        <f t="shared" si="543"/>
        <v>80937.5</v>
      </c>
      <c r="U3158" s="2">
        <v>86250</v>
      </c>
      <c r="V3158" s="5">
        <f t="shared" si="544"/>
        <v>5312.5</v>
      </c>
      <c r="W3158" s="4">
        <f t="shared" si="545"/>
        <v>6.5637065637065631E-2</v>
      </c>
      <c r="X3158" s="22">
        <f t="shared" si="546"/>
        <v>75153.996277093407</v>
      </c>
      <c r="Y3158" s="22">
        <f t="shared" si="547"/>
        <v>80086.884063620775</v>
      </c>
      <c r="Z3158" s="22">
        <f t="shared" si="549"/>
        <v>2562780.2900358648</v>
      </c>
      <c r="AA3158" s="2">
        <v>972</v>
      </c>
      <c r="AB3158" s="2">
        <v>1985</v>
      </c>
      <c r="AC3158" s="2">
        <f t="shared" si="548"/>
        <v>31</v>
      </c>
      <c r="AD3158" s="2" t="s">
        <v>37</v>
      </c>
    </row>
    <row r="3159" spans="1:30" x14ac:dyDescent="0.2">
      <c r="A3159">
        <v>21</v>
      </c>
      <c r="B3159" s="2" t="s">
        <v>1786</v>
      </c>
      <c r="C3159" s="2" t="s">
        <v>22</v>
      </c>
      <c r="D3159" s="2" t="s">
        <v>23</v>
      </c>
      <c r="E3159" s="2" t="s">
        <v>2767</v>
      </c>
      <c r="F3159" s="2" t="s">
        <v>2774</v>
      </c>
      <c r="G3159" s="2">
        <v>78</v>
      </c>
      <c r="H3159" s="2">
        <v>90</v>
      </c>
      <c r="I3159" s="3">
        <v>42503</v>
      </c>
      <c r="J3159" s="3">
        <v>42513</v>
      </c>
      <c r="K3159" s="3" t="s">
        <v>2537</v>
      </c>
      <c r="L3159" s="17">
        <f t="shared" si="539"/>
        <v>256.52</v>
      </c>
      <c r="M3159" s="20">
        <f t="shared" si="540"/>
        <v>0.92854358334632781</v>
      </c>
      <c r="N3159" s="2">
        <v>10</v>
      </c>
      <c r="O3159" s="2">
        <v>5200000</v>
      </c>
      <c r="P3159" s="2">
        <v>5200000</v>
      </c>
      <c r="Q3159" s="2">
        <f t="shared" si="541"/>
        <v>0</v>
      </c>
      <c r="R3159" s="4">
        <f t="shared" si="542"/>
        <v>0</v>
      </c>
      <c r="S3159" s="2">
        <v>7000</v>
      </c>
      <c r="T3159" s="9">
        <f t="shared" si="543"/>
        <v>66756.41025641025</v>
      </c>
      <c r="U3159" s="2">
        <v>66756</v>
      </c>
      <c r="V3159" s="5">
        <f t="shared" si="544"/>
        <v>-0.41025641025044024</v>
      </c>
      <c r="W3159" s="4">
        <f t="shared" si="545"/>
        <v>-6.14557326666686E-6</v>
      </c>
      <c r="X3159" s="22">
        <f t="shared" si="546"/>
        <v>61986.236390824721</v>
      </c>
      <c r="Y3159" s="22">
        <f t="shared" si="547"/>
        <v>61985.855449867457</v>
      </c>
      <c r="Z3159" s="22">
        <f t="shared" si="549"/>
        <v>4834896.7250896618</v>
      </c>
      <c r="AA3159" s="2"/>
      <c r="AB3159" s="2">
        <v>1932</v>
      </c>
      <c r="AC3159" s="2">
        <f t="shared" si="548"/>
        <v>84</v>
      </c>
      <c r="AD3159" s="2" t="s">
        <v>1787</v>
      </c>
    </row>
    <row r="3160" spans="1:30" x14ac:dyDescent="0.2">
      <c r="A3160">
        <v>21</v>
      </c>
      <c r="B3160" s="2" t="s">
        <v>613</v>
      </c>
      <c r="C3160" s="2" t="s">
        <v>22</v>
      </c>
      <c r="D3160" s="2" t="s">
        <v>23</v>
      </c>
      <c r="E3160" s="2" t="s">
        <v>2767</v>
      </c>
      <c r="F3160" s="2" t="s">
        <v>2774</v>
      </c>
      <c r="G3160" s="2">
        <v>47</v>
      </c>
      <c r="H3160" s="2">
        <v>52</v>
      </c>
      <c r="I3160" s="3">
        <v>42504</v>
      </c>
      <c r="J3160" s="3">
        <v>42514</v>
      </c>
      <c r="K3160" s="3" t="s">
        <v>2537</v>
      </c>
      <c r="L3160" s="17">
        <f t="shared" si="539"/>
        <v>256.52</v>
      </c>
      <c r="M3160" s="20">
        <f t="shared" si="540"/>
        <v>0.92854358334632781</v>
      </c>
      <c r="N3160" s="2">
        <v>10</v>
      </c>
      <c r="O3160" s="2">
        <v>3700000</v>
      </c>
      <c r="P3160" s="2">
        <v>4400000</v>
      </c>
      <c r="Q3160" s="2">
        <f t="shared" si="541"/>
        <v>700000</v>
      </c>
      <c r="R3160" s="4">
        <f t="shared" si="542"/>
        <v>0.1891891891891892</v>
      </c>
      <c r="S3160" s="2">
        <v>2741</v>
      </c>
      <c r="T3160" s="9">
        <f t="shared" si="543"/>
        <v>78781.723404255317</v>
      </c>
      <c r="U3160" s="2">
        <v>93675</v>
      </c>
      <c r="V3160" s="5">
        <f t="shared" si="544"/>
        <v>14893.276595744683</v>
      </c>
      <c r="W3160" s="4">
        <f t="shared" si="545"/>
        <v>0.18904481841965184</v>
      </c>
      <c r="X3160" s="22">
        <f t="shared" si="546"/>
        <v>73152.263751986495</v>
      </c>
      <c r="Y3160" s="22">
        <f t="shared" si="547"/>
        <v>86981.32016996725</v>
      </c>
      <c r="Z3160" s="22">
        <f t="shared" si="549"/>
        <v>4088122.0479884609</v>
      </c>
      <c r="AA3160" s="2">
        <v>496</v>
      </c>
      <c r="AB3160" s="2">
        <v>2006</v>
      </c>
      <c r="AC3160" s="2">
        <f t="shared" si="548"/>
        <v>10</v>
      </c>
      <c r="AD3160" s="2" t="s">
        <v>27</v>
      </c>
    </row>
    <row r="3161" spans="1:30" x14ac:dyDescent="0.2">
      <c r="A3161">
        <v>21</v>
      </c>
      <c r="B3161" s="2" t="s">
        <v>449</v>
      </c>
      <c r="C3161" s="2" t="s">
        <v>22</v>
      </c>
      <c r="D3161" s="2" t="s">
        <v>23</v>
      </c>
      <c r="E3161" s="2" t="s">
        <v>2767</v>
      </c>
      <c r="F3161" s="2" t="s">
        <v>2774</v>
      </c>
      <c r="G3161" s="2">
        <v>42</v>
      </c>
      <c r="H3161" s="2">
        <v>47</v>
      </c>
      <c r="I3161" s="3">
        <v>42504</v>
      </c>
      <c r="J3161" s="3">
        <v>42514</v>
      </c>
      <c r="K3161" s="3" t="s">
        <v>2537</v>
      </c>
      <c r="L3161" s="17">
        <f t="shared" si="539"/>
        <v>256.52</v>
      </c>
      <c r="M3161" s="20">
        <f t="shared" si="540"/>
        <v>0.92854358334632781</v>
      </c>
      <c r="N3161" s="2">
        <v>10</v>
      </c>
      <c r="O3161" s="2">
        <v>3300000</v>
      </c>
      <c r="P3161" s="2">
        <v>3500000</v>
      </c>
      <c r="Q3161" s="2">
        <f t="shared" si="541"/>
        <v>200000</v>
      </c>
      <c r="R3161" s="4">
        <f t="shared" si="542"/>
        <v>6.0606060606060608E-2</v>
      </c>
      <c r="S3161" s="2">
        <v>3280</v>
      </c>
      <c r="T3161" s="9">
        <f t="shared" si="543"/>
        <v>78649.523809523816</v>
      </c>
      <c r="U3161" s="2">
        <v>83411</v>
      </c>
      <c r="V3161" s="5">
        <f t="shared" si="544"/>
        <v>4761.4761904761835</v>
      </c>
      <c r="W3161" s="4">
        <f t="shared" si="545"/>
        <v>6.0540432539778553E-2</v>
      </c>
      <c r="X3161" s="22">
        <f t="shared" si="546"/>
        <v>73029.510666577567</v>
      </c>
      <c r="Y3161" s="22">
        <f t="shared" si="547"/>
        <v>77450.748830500554</v>
      </c>
      <c r="Z3161" s="22">
        <f t="shared" si="549"/>
        <v>3252931.4508810234</v>
      </c>
      <c r="AA3161" s="11">
        <v>1742</v>
      </c>
      <c r="AB3161" s="2">
        <v>1968</v>
      </c>
      <c r="AC3161" s="2">
        <f t="shared" si="548"/>
        <v>48</v>
      </c>
      <c r="AD3161" s="2" t="s">
        <v>90</v>
      </c>
    </row>
    <row r="3162" spans="1:30" x14ac:dyDescent="0.2">
      <c r="A3162">
        <v>21</v>
      </c>
      <c r="B3162" s="2" t="s">
        <v>946</v>
      </c>
      <c r="C3162" s="2" t="s">
        <v>22</v>
      </c>
      <c r="D3162" s="2" t="s">
        <v>23</v>
      </c>
      <c r="E3162" s="2" t="s">
        <v>2767</v>
      </c>
      <c r="F3162" s="2" t="s">
        <v>2774</v>
      </c>
      <c r="G3162" s="2">
        <v>74</v>
      </c>
      <c r="H3162" s="2">
        <v>80</v>
      </c>
      <c r="I3162" s="3">
        <v>42504</v>
      </c>
      <c r="J3162" s="3">
        <v>42514</v>
      </c>
      <c r="K3162" s="3" t="s">
        <v>2537</v>
      </c>
      <c r="L3162" s="17">
        <f t="shared" si="539"/>
        <v>256.52</v>
      </c>
      <c r="M3162" s="20">
        <f t="shared" si="540"/>
        <v>0.92854358334632781</v>
      </c>
      <c r="N3162" s="2">
        <v>10</v>
      </c>
      <c r="O3162" s="2">
        <v>5000000</v>
      </c>
      <c r="P3162" s="2">
        <v>6700000</v>
      </c>
      <c r="Q3162" s="2">
        <f t="shared" si="541"/>
        <v>1700000</v>
      </c>
      <c r="R3162" s="4">
        <f t="shared" si="542"/>
        <v>0.34</v>
      </c>
      <c r="S3162" s="2">
        <v>89971</v>
      </c>
      <c r="T3162" s="9">
        <f t="shared" si="543"/>
        <v>68783.391891891893</v>
      </c>
      <c r="U3162" s="2">
        <v>91756</v>
      </c>
      <c r="V3162" s="5">
        <f t="shared" si="544"/>
        <v>22972.608108108107</v>
      </c>
      <c r="W3162" s="4">
        <f t="shared" si="545"/>
        <v>0.33398481052249607</v>
      </c>
      <c r="X3162" s="22">
        <f t="shared" si="546"/>
        <v>63868.377182012046</v>
      </c>
      <c r="Y3162" s="22">
        <f t="shared" si="547"/>
        <v>85199.445033525655</v>
      </c>
      <c r="Z3162" s="22">
        <f t="shared" si="549"/>
        <v>6304758.9324808987</v>
      </c>
      <c r="AA3162" s="2">
        <v>998</v>
      </c>
      <c r="AB3162" s="2">
        <v>1936</v>
      </c>
      <c r="AC3162" s="2">
        <f t="shared" si="548"/>
        <v>80</v>
      </c>
      <c r="AD3162" s="2" t="s">
        <v>37</v>
      </c>
    </row>
    <row r="3163" spans="1:30" x14ac:dyDescent="0.2">
      <c r="A3163">
        <v>21</v>
      </c>
      <c r="B3163" s="2" t="s">
        <v>2250</v>
      </c>
      <c r="C3163" s="2" t="s">
        <v>22</v>
      </c>
      <c r="D3163" s="2" t="s">
        <v>23</v>
      </c>
      <c r="E3163" s="2" t="s">
        <v>2767</v>
      </c>
      <c r="F3163" s="2" t="s">
        <v>2774</v>
      </c>
      <c r="G3163" s="2">
        <v>106</v>
      </c>
      <c r="H3163" s="2">
        <v>118</v>
      </c>
      <c r="I3163" s="3">
        <v>42504</v>
      </c>
      <c r="J3163" s="3">
        <v>42514</v>
      </c>
      <c r="K3163" s="3" t="s">
        <v>2537</v>
      </c>
      <c r="L3163" s="17">
        <f t="shared" si="539"/>
        <v>256.52</v>
      </c>
      <c r="M3163" s="20">
        <f t="shared" si="540"/>
        <v>0.92854358334632781</v>
      </c>
      <c r="N3163" s="2">
        <v>10</v>
      </c>
      <c r="O3163" s="2">
        <v>6700000</v>
      </c>
      <c r="P3163" s="2">
        <v>7800000</v>
      </c>
      <c r="Q3163" s="2">
        <f t="shared" si="541"/>
        <v>1100000</v>
      </c>
      <c r="R3163" s="4">
        <f t="shared" si="542"/>
        <v>0.16417910447761194</v>
      </c>
      <c r="S3163" s="2"/>
      <c r="T3163" s="9">
        <f t="shared" si="543"/>
        <v>63207.547169811318</v>
      </c>
      <c r="U3163" s="2">
        <v>73585</v>
      </c>
      <c r="V3163" s="5">
        <f t="shared" si="544"/>
        <v>10377.452830188682</v>
      </c>
      <c r="W3163" s="4">
        <f t="shared" si="545"/>
        <v>0.16418059701492543</v>
      </c>
      <c r="X3163" s="22">
        <f t="shared" si="546"/>
        <v>58690.962343588639</v>
      </c>
      <c r="Y3163" s="22">
        <f t="shared" si="547"/>
        <v>68326.879580539535</v>
      </c>
      <c r="Z3163" s="22">
        <f t="shared" si="549"/>
        <v>7242649.2355371909</v>
      </c>
      <c r="AA3163" s="2">
        <v>479</v>
      </c>
      <c r="AB3163" s="2">
        <v>1897</v>
      </c>
      <c r="AC3163" s="2">
        <f t="shared" si="548"/>
        <v>119</v>
      </c>
      <c r="AD3163" s="2" t="s">
        <v>130</v>
      </c>
    </row>
    <row r="3164" spans="1:30" x14ac:dyDescent="0.2">
      <c r="A3164">
        <v>21</v>
      </c>
      <c r="B3164" s="2" t="s">
        <v>1553</v>
      </c>
      <c r="C3164" s="2" t="s">
        <v>22</v>
      </c>
      <c r="D3164" s="2" t="s">
        <v>23</v>
      </c>
      <c r="E3164" s="2" t="s">
        <v>2767</v>
      </c>
      <c r="F3164" s="2" t="s">
        <v>2774</v>
      </c>
      <c r="G3164" s="2">
        <v>77</v>
      </c>
      <c r="H3164" s="2">
        <v>83</v>
      </c>
      <c r="I3164" s="3">
        <v>42504</v>
      </c>
      <c r="J3164" s="3">
        <v>42514</v>
      </c>
      <c r="K3164" s="3" t="s">
        <v>2537</v>
      </c>
      <c r="L3164" s="17">
        <f t="shared" si="539"/>
        <v>256.52</v>
      </c>
      <c r="M3164" s="20">
        <f t="shared" si="540"/>
        <v>0.92854358334632781</v>
      </c>
      <c r="N3164" s="2">
        <v>10</v>
      </c>
      <c r="O3164" s="2">
        <v>4850000</v>
      </c>
      <c r="P3164" s="2">
        <v>5200000</v>
      </c>
      <c r="Q3164" s="2">
        <f t="shared" si="541"/>
        <v>350000</v>
      </c>
      <c r="R3164" s="4">
        <f t="shared" si="542"/>
        <v>7.2164948453608241E-2</v>
      </c>
      <c r="S3164" s="2"/>
      <c r="T3164" s="9">
        <f t="shared" si="543"/>
        <v>62987.012987012989</v>
      </c>
      <c r="U3164" s="2">
        <v>67532</v>
      </c>
      <c r="V3164" s="5">
        <f t="shared" si="544"/>
        <v>4544.9870129870105</v>
      </c>
      <c r="W3164" s="4">
        <f t="shared" si="545"/>
        <v>7.2157525773195841E-2</v>
      </c>
      <c r="X3164" s="22">
        <f t="shared" si="546"/>
        <v>58486.186743242724</v>
      </c>
      <c r="Y3164" s="22">
        <f t="shared" si="547"/>
        <v>62706.405270544208</v>
      </c>
      <c r="Z3164" s="22">
        <f t="shared" si="549"/>
        <v>4828393.205831904</v>
      </c>
      <c r="AA3164" s="2">
        <v>398</v>
      </c>
      <c r="AB3164" s="2">
        <v>1892</v>
      </c>
      <c r="AC3164" s="2">
        <f t="shared" si="548"/>
        <v>124</v>
      </c>
      <c r="AD3164" s="2" t="s">
        <v>44</v>
      </c>
    </row>
    <row r="3165" spans="1:30" x14ac:dyDescent="0.2">
      <c r="A3165">
        <v>22</v>
      </c>
      <c r="B3165" s="2" t="s">
        <v>1355</v>
      </c>
      <c r="C3165" s="2" t="s">
        <v>22</v>
      </c>
      <c r="D3165" s="2" t="s">
        <v>23</v>
      </c>
      <c r="E3165" s="2" t="s">
        <v>2767</v>
      </c>
      <c r="F3165" s="2" t="s">
        <v>2774</v>
      </c>
      <c r="G3165" s="2">
        <v>66</v>
      </c>
      <c r="H3165" s="2">
        <v>74</v>
      </c>
      <c r="I3165" s="3">
        <v>42510</v>
      </c>
      <c r="J3165" s="3">
        <v>42520</v>
      </c>
      <c r="K3165" s="3" t="s">
        <v>2537</v>
      </c>
      <c r="L3165" s="17">
        <f t="shared" si="539"/>
        <v>256.52</v>
      </c>
      <c r="M3165" s="20">
        <f t="shared" si="540"/>
        <v>0.92854358334632781</v>
      </c>
      <c r="N3165" s="2">
        <v>10</v>
      </c>
      <c r="O3165" s="2">
        <v>3300000</v>
      </c>
      <c r="P3165" s="2">
        <v>3650000</v>
      </c>
      <c r="Q3165" s="2">
        <f t="shared" si="541"/>
        <v>350000</v>
      </c>
      <c r="R3165" s="4">
        <f t="shared" si="542"/>
        <v>0.10606060606060606</v>
      </c>
      <c r="S3165" s="2">
        <v>161000</v>
      </c>
      <c r="T3165" s="9">
        <f t="shared" si="543"/>
        <v>52439.393939393936</v>
      </c>
      <c r="U3165" s="2">
        <v>57742</v>
      </c>
      <c r="V3165" s="5">
        <f t="shared" si="544"/>
        <v>5302.6060606060637</v>
      </c>
      <c r="W3165" s="4">
        <f t="shared" si="545"/>
        <v>0.10111875180583653</v>
      </c>
      <c r="X3165" s="22">
        <f t="shared" si="546"/>
        <v>48692.262756994547</v>
      </c>
      <c r="Y3165" s="22">
        <f t="shared" si="547"/>
        <v>53615.963589583662</v>
      </c>
      <c r="Z3165" s="22">
        <f t="shared" si="549"/>
        <v>3538653.5969125219</v>
      </c>
      <c r="AA3165" s="11">
        <v>2104</v>
      </c>
      <c r="AB3165" s="2">
        <v>1936</v>
      </c>
      <c r="AC3165" s="2">
        <f t="shared" si="548"/>
        <v>80</v>
      </c>
      <c r="AD3165" s="2" t="s">
        <v>81</v>
      </c>
    </row>
    <row r="3166" spans="1:30" x14ac:dyDescent="0.2">
      <c r="A3166">
        <v>22</v>
      </c>
      <c r="B3166" s="2" t="s">
        <v>1954</v>
      </c>
      <c r="C3166" s="2" t="s">
        <v>22</v>
      </c>
      <c r="D3166" s="2" t="s">
        <v>23</v>
      </c>
      <c r="E3166" s="2" t="s">
        <v>2767</v>
      </c>
      <c r="F3166" s="2" t="s">
        <v>2774</v>
      </c>
      <c r="G3166" s="2">
        <v>84</v>
      </c>
      <c r="H3166" s="2">
        <v>92</v>
      </c>
      <c r="I3166" s="3">
        <v>42510</v>
      </c>
      <c r="J3166" s="3">
        <v>42520</v>
      </c>
      <c r="K3166" s="3" t="s">
        <v>2537</v>
      </c>
      <c r="L3166" s="17">
        <f t="shared" si="539"/>
        <v>256.52</v>
      </c>
      <c r="M3166" s="20">
        <f t="shared" si="540"/>
        <v>0.92854358334632781</v>
      </c>
      <c r="N3166" s="2">
        <v>10</v>
      </c>
      <c r="O3166" s="2">
        <v>3950000</v>
      </c>
      <c r="P3166" s="2">
        <v>4500000</v>
      </c>
      <c r="Q3166" s="2">
        <f t="shared" si="541"/>
        <v>550000</v>
      </c>
      <c r="R3166" s="4">
        <f t="shared" si="542"/>
        <v>0.13924050632911392</v>
      </c>
      <c r="S3166" s="2"/>
      <c r="T3166" s="9">
        <f t="shared" si="543"/>
        <v>47023.809523809527</v>
      </c>
      <c r="U3166" s="2">
        <v>53571</v>
      </c>
      <c r="V3166" s="5">
        <f t="shared" si="544"/>
        <v>6547.1904761904734</v>
      </c>
      <c r="W3166" s="4">
        <f t="shared" si="545"/>
        <v>0.13923139240506321</v>
      </c>
      <c r="X3166" s="22">
        <f t="shared" si="546"/>
        <v>43663.656597833273</v>
      </c>
      <c r="Y3166" s="22">
        <f t="shared" si="547"/>
        <v>49743.008303446128</v>
      </c>
      <c r="Z3166" s="22">
        <f t="shared" si="549"/>
        <v>4178412.6974894749</v>
      </c>
      <c r="AA3166" s="11">
        <v>2055</v>
      </c>
      <c r="AB3166" s="2">
        <v>1931</v>
      </c>
      <c r="AC3166" s="2">
        <f t="shared" si="548"/>
        <v>85</v>
      </c>
      <c r="AD3166" s="2" t="s">
        <v>37</v>
      </c>
    </row>
    <row r="3167" spans="1:30" x14ac:dyDescent="0.2">
      <c r="A3167">
        <v>22</v>
      </c>
      <c r="B3167" s="2" t="s">
        <v>1548</v>
      </c>
      <c r="C3167" s="2" t="s">
        <v>22</v>
      </c>
      <c r="D3167" s="2" t="s">
        <v>23</v>
      </c>
      <c r="E3167" s="2" t="s">
        <v>2767</v>
      </c>
      <c r="F3167" s="2" t="s">
        <v>2774</v>
      </c>
      <c r="G3167" s="2">
        <v>71</v>
      </c>
      <c r="H3167" s="2">
        <v>80</v>
      </c>
      <c r="I3167" s="3">
        <v>42511</v>
      </c>
      <c r="J3167" s="3">
        <v>42521</v>
      </c>
      <c r="K3167" s="3" t="s">
        <v>2537</v>
      </c>
      <c r="L3167" s="17">
        <f t="shared" si="539"/>
        <v>256.52</v>
      </c>
      <c r="M3167" s="20">
        <f t="shared" si="540"/>
        <v>0.92854358334632781</v>
      </c>
      <c r="N3167" s="2">
        <v>10</v>
      </c>
      <c r="O3167" s="2">
        <v>5000000</v>
      </c>
      <c r="P3167" s="2">
        <v>5600000</v>
      </c>
      <c r="Q3167" s="2">
        <f t="shared" si="541"/>
        <v>600000</v>
      </c>
      <c r="R3167" s="4">
        <f t="shared" si="542"/>
        <v>0.12</v>
      </c>
      <c r="S3167" s="2">
        <v>1540</v>
      </c>
      <c r="T3167" s="9">
        <f t="shared" si="543"/>
        <v>70444.225352112669</v>
      </c>
      <c r="U3167" s="2">
        <v>78895</v>
      </c>
      <c r="V3167" s="5">
        <f t="shared" si="544"/>
        <v>8450.7746478873305</v>
      </c>
      <c r="W3167" s="4">
        <f t="shared" si="545"/>
        <v>0.11996405107226984</v>
      </c>
      <c r="X3167" s="22">
        <f t="shared" si="546"/>
        <v>65410.533434506928</v>
      </c>
      <c r="Y3167" s="22">
        <f t="shared" si="547"/>
        <v>73257.446008108527</v>
      </c>
      <c r="Z3167" s="22">
        <f t="shared" si="549"/>
        <v>5201278.6665757056</v>
      </c>
      <c r="AA3167" s="11">
        <v>1806</v>
      </c>
      <c r="AB3167" s="2">
        <v>1935</v>
      </c>
      <c r="AC3167" s="2">
        <f t="shared" si="548"/>
        <v>81</v>
      </c>
      <c r="AD3167" s="2" t="s">
        <v>25</v>
      </c>
    </row>
    <row r="3168" spans="1:30" x14ac:dyDescent="0.2">
      <c r="A3168">
        <v>22</v>
      </c>
      <c r="B3168" s="2" t="s">
        <v>1283</v>
      </c>
      <c r="C3168" s="2" t="s">
        <v>22</v>
      </c>
      <c r="D3168" s="2" t="s">
        <v>23</v>
      </c>
      <c r="E3168" s="2" t="s">
        <v>2767</v>
      </c>
      <c r="F3168" s="2" t="s">
        <v>2774</v>
      </c>
      <c r="G3168" s="2">
        <v>64</v>
      </c>
      <c r="H3168" s="2">
        <v>70</v>
      </c>
      <c r="I3168" s="3">
        <v>42511</v>
      </c>
      <c r="J3168" s="3">
        <v>42521</v>
      </c>
      <c r="K3168" s="3" t="s">
        <v>2537</v>
      </c>
      <c r="L3168" s="17">
        <f t="shared" si="539"/>
        <v>256.52</v>
      </c>
      <c r="M3168" s="20">
        <f t="shared" si="540"/>
        <v>0.92854358334632781</v>
      </c>
      <c r="N3168" s="2">
        <v>10</v>
      </c>
      <c r="O3168" s="2">
        <v>4200000</v>
      </c>
      <c r="P3168" s="2">
        <v>5035000</v>
      </c>
      <c r="Q3168" s="2">
        <f t="shared" si="541"/>
        <v>835000</v>
      </c>
      <c r="R3168" s="4">
        <f t="shared" si="542"/>
        <v>0.1988095238095238</v>
      </c>
      <c r="S3168" s="2">
        <v>33377</v>
      </c>
      <c r="T3168" s="9">
        <f t="shared" si="543"/>
        <v>66146.515625</v>
      </c>
      <c r="U3168" s="2">
        <v>79193</v>
      </c>
      <c r="V3168" s="5">
        <f t="shared" si="544"/>
        <v>13046.484375</v>
      </c>
      <c r="W3168" s="4">
        <f t="shared" si="545"/>
        <v>0.19723615449320955</v>
      </c>
      <c r="X3168" s="22">
        <f t="shared" si="546"/>
        <v>61419.922644311358</v>
      </c>
      <c r="Y3168" s="22">
        <f t="shared" si="547"/>
        <v>73534.151995945736</v>
      </c>
      <c r="Z3168" s="22">
        <f t="shared" si="549"/>
        <v>4706185.7277405271</v>
      </c>
      <c r="AA3168" s="2">
        <v>684</v>
      </c>
      <c r="AB3168" s="2">
        <v>1899</v>
      </c>
      <c r="AC3168" s="2">
        <f t="shared" si="548"/>
        <v>117</v>
      </c>
      <c r="AD3168" s="2" t="s">
        <v>37</v>
      </c>
    </row>
    <row r="3169" spans="1:30" x14ac:dyDescent="0.2">
      <c r="A3169">
        <v>23</v>
      </c>
      <c r="B3169" s="2" t="s">
        <v>665</v>
      </c>
      <c r="C3169" s="2" t="s">
        <v>22</v>
      </c>
      <c r="D3169" s="2" t="s">
        <v>23</v>
      </c>
      <c r="E3169" s="2" t="s">
        <v>2767</v>
      </c>
      <c r="F3169" s="2" t="s">
        <v>2774</v>
      </c>
      <c r="G3169" s="2">
        <v>48</v>
      </c>
      <c r="H3169" s="2">
        <v>52</v>
      </c>
      <c r="I3169" s="3">
        <v>42517</v>
      </c>
      <c r="J3169" s="3">
        <v>42527</v>
      </c>
      <c r="K3169" s="3" t="s">
        <v>2538</v>
      </c>
      <c r="L3169" s="17">
        <f t="shared" si="539"/>
        <v>259.83</v>
      </c>
      <c r="M3169" s="20">
        <f t="shared" si="540"/>
        <v>0.91671477504522192</v>
      </c>
      <c r="N3169" s="2">
        <v>10</v>
      </c>
      <c r="O3169" s="2">
        <v>3100000</v>
      </c>
      <c r="P3169" s="2">
        <v>3670000</v>
      </c>
      <c r="Q3169" s="2">
        <f t="shared" si="541"/>
        <v>570000</v>
      </c>
      <c r="R3169" s="4">
        <f t="shared" si="542"/>
        <v>0.18387096774193548</v>
      </c>
      <c r="S3169" s="2"/>
      <c r="T3169" s="9">
        <f t="shared" si="543"/>
        <v>64583.333333333336</v>
      </c>
      <c r="U3169" s="2">
        <v>76458</v>
      </c>
      <c r="V3169" s="5">
        <f t="shared" si="544"/>
        <v>11874.666666666664</v>
      </c>
      <c r="W3169" s="4">
        <f t="shared" si="545"/>
        <v>0.18386580645161285</v>
      </c>
      <c r="X3169" s="22">
        <f t="shared" si="546"/>
        <v>59204.495888337253</v>
      </c>
      <c r="Y3169" s="22">
        <f t="shared" si="547"/>
        <v>70090.178270407574</v>
      </c>
      <c r="Z3169" s="22">
        <f t="shared" si="549"/>
        <v>3364328.5569795636</v>
      </c>
      <c r="AA3169" s="11">
        <v>1913</v>
      </c>
      <c r="AB3169" s="2">
        <v>2004</v>
      </c>
      <c r="AC3169" s="2">
        <f t="shared" si="548"/>
        <v>12</v>
      </c>
      <c r="AD3169" s="2" t="s">
        <v>37</v>
      </c>
    </row>
    <row r="3170" spans="1:30" x14ac:dyDescent="0.2">
      <c r="A3170">
        <v>23</v>
      </c>
      <c r="B3170" s="2" t="s">
        <v>2194</v>
      </c>
      <c r="C3170" s="2" t="s">
        <v>22</v>
      </c>
      <c r="D3170" s="2" t="s">
        <v>23</v>
      </c>
      <c r="E3170" s="2" t="s">
        <v>2767</v>
      </c>
      <c r="F3170" s="2" t="s">
        <v>2774</v>
      </c>
      <c r="G3170" s="2">
        <v>101</v>
      </c>
      <c r="H3170" s="2">
        <v>112</v>
      </c>
      <c r="I3170" s="3">
        <v>42517</v>
      </c>
      <c r="J3170" s="3">
        <v>42527</v>
      </c>
      <c r="K3170" s="3" t="s">
        <v>2538</v>
      </c>
      <c r="L3170" s="17">
        <f t="shared" si="539"/>
        <v>259.83</v>
      </c>
      <c r="M3170" s="20">
        <f t="shared" si="540"/>
        <v>0.91671477504522192</v>
      </c>
      <c r="N3170" s="2">
        <v>10</v>
      </c>
      <c r="O3170" s="2">
        <v>6800000</v>
      </c>
      <c r="P3170" s="2">
        <v>7825000</v>
      </c>
      <c r="Q3170" s="2">
        <f t="shared" si="541"/>
        <v>1025000</v>
      </c>
      <c r="R3170" s="4">
        <f t="shared" si="542"/>
        <v>0.15073529411764705</v>
      </c>
      <c r="S3170" s="2">
        <v>5704</v>
      </c>
      <c r="T3170" s="9">
        <f t="shared" si="543"/>
        <v>67383.207920792076</v>
      </c>
      <c r="U3170" s="2">
        <v>77532</v>
      </c>
      <c r="V3170" s="5">
        <f t="shared" si="544"/>
        <v>10148.792079207924</v>
      </c>
      <c r="W3170" s="4">
        <f t="shared" si="545"/>
        <v>0.15061307397441917</v>
      </c>
      <c r="X3170" s="22">
        <f t="shared" si="546"/>
        <v>61771.182290934325</v>
      </c>
      <c r="Y3170" s="22">
        <f t="shared" si="547"/>
        <v>71074.729938806151</v>
      </c>
      <c r="Z3170" s="22">
        <f t="shared" si="549"/>
        <v>7178547.7238194216</v>
      </c>
      <c r="AA3170" s="11">
        <v>1090</v>
      </c>
      <c r="AB3170" s="2">
        <v>1980</v>
      </c>
      <c r="AC3170" s="2">
        <f t="shared" si="548"/>
        <v>36</v>
      </c>
      <c r="AD3170" s="2" t="s">
        <v>90</v>
      </c>
    </row>
    <row r="3171" spans="1:30" x14ac:dyDescent="0.2">
      <c r="A3171">
        <v>23</v>
      </c>
      <c r="B3171" s="2" t="s">
        <v>745</v>
      </c>
      <c r="C3171" s="2" t="s">
        <v>22</v>
      </c>
      <c r="D3171" s="2" t="s">
        <v>23</v>
      </c>
      <c r="E3171" s="2" t="s">
        <v>2767</v>
      </c>
      <c r="F3171" s="2" t="s">
        <v>2774</v>
      </c>
      <c r="G3171" s="2">
        <v>50</v>
      </c>
      <c r="H3171" s="2">
        <v>55</v>
      </c>
      <c r="I3171" s="3">
        <v>42517</v>
      </c>
      <c r="J3171" s="3">
        <v>42527</v>
      </c>
      <c r="K3171" s="3" t="s">
        <v>2538</v>
      </c>
      <c r="L3171" s="17">
        <f t="shared" si="539"/>
        <v>259.83</v>
      </c>
      <c r="M3171" s="20">
        <f t="shared" si="540"/>
        <v>0.91671477504522192</v>
      </c>
      <c r="N3171" s="2">
        <v>10</v>
      </c>
      <c r="O3171" s="2">
        <v>3700000</v>
      </c>
      <c r="P3171" s="2">
        <v>3900000</v>
      </c>
      <c r="Q3171" s="2">
        <f t="shared" si="541"/>
        <v>200000</v>
      </c>
      <c r="R3171" s="4">
        <f t="shared" si="542"/>
        <v>5.4054054054054057E-2</v>
      </c>
      <c r="S3171" s="2">
        <v>29000</v>
      </c>
      <c r="T3171" s="9">
        <f t="shared" si="543"/>
        <v>74580</v>
      </c>
      <c r="U3171" s="2">
        <v>78580</v>
      </c>
      <c r="V3171" s="5">
        <f t="shared" si="544"/>
        <v>4000</v>
      </c>
      <c r="W3171" s="4">
        <f t="shared" si="545"/>
        <v>5.3633681952266025E-2</v>
      </c>
      <c r="X3171" s="22">
        <f t="shared" si="546"/>
        <v>68368.587922872655</v>
      </c>
      <c r="Y3171" s="22">
        <f t="shared" si="547"/>
        <v>72035.447023053537</v>
      </c>
      <c r="Z3171" s="22">
        <f t="shared" si="549"/>
        <v>3601772.3511526771</v>
      </c>
      <c r="AA3171" s="2">
        <v>400</v>
      </c>
      <c r="AB3171" s="2">
        <v>1896</v>
      </c>
      <c r="AC3171" s="2">
        <f t="shared" si="548"/>
        <v>120</v>
      </c>
      <c r="AD3171" s="2" t="s">
        <v>37</v>
      </c>
    </row>
    <row r="3172" spans="1:30" x14ac:dyDescent="0.2">
      <c r="A3172">
        <v>23</v>
      </c>
      <c r="B3172" s="2" t="s">
        <v>64</v>
      </c>
      <c r="C3172" s="2" t="s">
        <v>22</v>
      </c>
      <c r="D3172" s="2" t="s">
        <v>23</v>
      </c>
      <c r="E3172" s="2" t="s">
        <v>2767</v>
      </c>
      <c r="F3172" s="2" t="s">
        <v>2774</v>
      </c>
      <c r="G3172" s="2">
        <v>22</v>
      </c>
      <c r="H3172" s="2">
        <v>25</v>
      </c>
      <c r="I3172" s="3">
        <v>42518</v>
      </c>
      <c r="J3172" s="3">
        <v>42528</v>
      </c>
      <c r="K3172" s="3" t="s">
        <v>2538</v>
      </c>
      <c r="L3172" s="17">
        <f t="shared" si="539"/>
        <v>259.83</v>
      </c>
      <c r="M3172" s="20">
        <f t="shared" si="540"/>
        <v>0.91671477504522192</v>
      </c>
      <c r="N3172" s="2">
        <v>10</v>
      </c>
      <c r="O3172" s="2">
        <v>1900000</v>
      </c>
      <c r="P3172" s="2">
        <v>2300000</v>
      </c>
      <c r="Q3172" s="2">
        <f t="shared" si="541"/>
        <v>400000</v>
      </c>
      <c r="R3172" s="4">
        <f t="shared" si="542"/>
        <v>0.21052631578947367</v>
      </c>
      <c r="S3172" s="2">
        <v>2497</v>
      </c>
      <c r="T3172" s="9">
        <f t="shared" si="543"/>
        <v>86477.136363636368</v>
      </c>
      <c r="U3172" s="2">
        <v>104659</v>
      </c>
      <c r="V3172" s="5">
        <f t="shared" si="544"/>
        <v>18181.863636363632</v>
      </c>
      <c r="W3172" s="4">
        <f t="shared" si="545"/>
        <v>0.2102505286473513</v>
      </c>
      <c r="X3172" s="22">
        <f t="shared" si="546"/>
        <v>79274.868608145887</v>
      </c>
      <c r="Y3172" s="22">
        <f t="shared" si="547"/>
        <v>95942.451641457883</v>
      </c>
      <c r="Z3172" s="22">
        <f t="shared" si="549"/>
        <v>2110733.9361120733</v>
      </c>
      <c r="AA3172" s="2">
        <v>681</v>
      </c>
      <c r="AB3172" s="2">
        <v>1972</v>
      </c>
      <c r="AC3172" s="2">
        <f t="shared" si="548"/>
        <v>44</v>
      </c>
      <c r="AD3172" s="2" t="s">
        <v>65</v>
      </c>
    </row>
    <row r="3173" spans="1:30" x14ac:dyDescent="0.2">
      <c r="A3173">
        <v>23</v>
      </c>
      <c r="B3173" s="2" t="s">
        <v>2064</v>
      </c>
      <c r="C3173" s="2" t="s">
        <v>22</v>
      </c>
      <c r="D3173" s="2" t="s">
        <v>23</v>
      </c>
      <c r="E3173" s="2" t="s">
        <v>2767</v>
      </c>
      <c r="F3173" s="2" t="s">
        <v>2774</v>
      </c>
      <c r="G3173" s="2">
        <v>91</v>
      </c>
      <c r="H3173" s="2">
        <v>103</v>
      </c>
      <c r="I3173" s="3">
        <v>42518</v>
      </c>
      <c r="J3173" s="3">
        <v>42528</v>
      </c>
      <c r="K3173" s="3" t="s">
        <v>2538</v>
      </c>
      <c r="L3173" s="17">
        <f t="shared" si="539"/>
        <v>259.83</v>
      </c>
      <c r="M3173" s="20">
        <f t="shared" si="540"/>
        <v>0.91671477504522192</v>
      </c>
      <c r="N3173" s="2">
        <v>10</v>
      </c>
      <c r="O3173" s="2">
        <v>5300000</v>
      </c>
      <c r="P3173" s="2">
        <v>5885000</v>
      </c>
      <c r="Q3173" s="2">
        <f t="shared" si="541"/>
        <v>585000</v>
      </c>
      <c r="R3173" s="4">
        <f t="shared" si="542"/>
        <v>0.11037735849056604</v>
      </c>
      <c r="S3173" s="2">
        <v>44644</v>
      </c>
      <c r="T3173" s="9">
        <f t="shared" si="543"/>
        <v>58732.351648351651</v>
      </c>
      <c r="U3173" s="2">
        <v>65161</v>
      </c>
      <c r="V3173" s="5">
        <f t="shared" si="544"/>
        <v>6428.6483516483495</v>
      </c>
      <c r="W3173" s="4">
        <f t="shared" si="545"/>
        <v>0.10945668224113707</v>
      </c>
      <c r="X3173" s="22">
        <f t="shared" si="546"/>
        <v>53840.814529195552</v>
      </c>
      <c r="Y3173" s="22">
        <f t="shared" si="547"/>
        <v>59734.051456721703</v>
      </c>
      <c r="Z3173" s="22">
        <f t="shared" si="549"/>
        <v>5435798.6825616751</v>
      </c>
      <c r="AA3173" s="2">
        <v>672</v>
      </c>
      <c r="AB3173" s="2">
        <v>1901</v>
      </c>
      <c r="AC3173" s="2">
        <f t="shared" si="548"/>
        <v>115</v>
      </c>
      <c r="AD3173" s="2" t="s">
        <v>37</v>
      </c>
    </row>
    <row r="3174" spans="1:30" x14ac:dyDescent="0.2">
      <c r="A3174">
        <v>23</v>
      </c>
      <c r="B3174" s="2" t="s">
        <v>399</v>
      </c>
      <c r="C3174" s="2" t="s">
        <v>22</v>
      </c>
      <c r="D3174" s="2" t="s">
        <v>23</v>
      </c>
      <c r="E3174" s="2" t="s">
        <v>2767</v>
      </c>
      <c r="F3174" s="2" t="s">
        <v>2774</v>
      </c>
      <c r="G3174" s="2">
        <v>40</v>
      </c>
      <c r="H3174" s="2"/>
      <c r="I3174" s="3">
        <v>42519</v>
      </c>
      <c r="J3174" s="3">
        <v>42529</v>
      </c>
      <c r="K3174" s="3" t="s">
        <v>2538</v>
      </c>
      <c r="L3174" s="17">
        <f t="shared" si="539"/>
        <v>259.83</v>
      </c>
      <c r="M3174" s="20">
        <f t="shared" si="540"/>
        <v>0.91671477504522192</v>
      </c>
      <c r="N3174" s="2">
        <v>10</v>
      </c>
      <c r="O3174" s="2">
        <v>2700000</v>
      </c>
      <c r="P3174" s="2">
        <v>2890000</v>
      </c>
      <c r="Q3174" s="2">
        <f t="shared" si="541"/>
        <v>190000</v>
      </c>
      <c r="R3174" s="4">
        <f t="shared" si="542"/>
        <v>7.0370370370370375E-2</v>
      </c>
      <c r="S3174" s="2">
        <v>12516</v>
      </c>
      <c r="T3174" s="9">
        <f t="shared" si="543"/>
        <v>67812.899999999994</v>
      </c>
      <c r="U3174" s="2">
        <v>72563</v>
      </c>
      <c r="V3174" s="5">
        <f t="shared" si="544"/>
        <v>4750.1000000000058</v>
      </c>
      <c r="W3174" s="4">
        <f t="shared" si="545"/>
        <v>7.0047144422374003E-2</v>
      </c>
      <c r="X3174" s="22">
        <f t="shared" si="546"/>
        <v>62165.087368664121</v>
      </c>
      <c r="Y3174" s="22">
        <f t="shared" si="547"/>
        <v>66519.574221606439</v>
      </c>
      <c r="Z3174" s="22">
        <f t="shared" si="549"/>
        <v>2660782.9688642574</v>
      </c>
      <c r="AA3174" s="11">
        <v>2295</v>
      </c>
      <c r="AB3174" s="2">
        <v>1966</v>
      </c>
      <c r="AC3174" s="2">
        <f t="shared" si="548"/>
        <v>50</v>
      </c>
      <c r="AD3174" s="2" t="s">
        <v>217</v>
      </c>
    </row>
    <row r="3175" spans="1:30" x14ac:dyDescent="0.2">
      <c r="A3175">
        <v>23</v>
      </c>
      <c r="B3175" s="2" t="s">
        <v>374</v>
      </c>
      <c r="C3175" s="2" t="s">
        <v>22</v>
      </c>
      <c r="D3175" s="2" t="s">
        <v>23</v>
      </c>
      <c r="E3175" s="2" t="s">
        <v>2767</v>
      </c>
      <c r="F3175" s="2" t="s">
        <v>2774</v>
      </c>
      <c r="G3175" s="2">
        <v>39</v>
      </c>
      <c r="H3175" s="2">
        <v>43</v>
      </c>
      <c r="I3175" s="3">
        <v>42519</v>
      </c>
      <c r="J3175" s="3">
        <v>42529</v>
      </c>
      <c r="K3175" s="3" t="s">
        <v>2538</v>
      </c>
      <c r="L3175" s="17">
        <f t="shared" si="539"/>
        <v>259.83</v>
      </c>
      <c r="M3175" s="20">
        <f t="shared" si="540"/>
        <v>0.91671477504522192</v>
      </c>
      <c r="N3175" s="2">
        <v>10</v>
      </c>
      <c r="O3175" s="2">
        <v>2900000</v>
      </c>
      <c r="P3175" s="2">
        <v>3250000</v>
      </c>
      <c r="Q3175" s="2">
        <f t="shared" si="541"/>
        <v>350000</v>
      </c>
      <c r="R3175" s="4">
        <f t="shared" si="542"/>
        <v>0.1206896551724138</v>
      </c>
      <c r="S3175" s="2">
        <v>5219</v>
      </c>
      <c r="T3175" s="9">
        <f t="shared" si="543"/>
        <v>74492.794871794875</v>
      </c>
      <c r="U3175" s="2">
        <v>83467</v>
      </c>
      <c r="V3175" s="5">
        <f t="shared" si="544"/>
        <v>8974.2051282051252</v>
      </c>
      <c r="W3175" s="4">
        <f t="shared" si="545"/>
        <v>0.12047078034392583</v>
      </c>
      <c r="X3175" s="22">
        <f t="shared" si="546"/>
        <v>68288.645693387298</v>
      </c>
      <c r="Y3175" s="22">
        <f t="shared" si="547"/>
        <v>76515.43212869954</v>
      </c>
      <c r="Z3175" s="22">
        <f t="shared" si="549"/>
        <v>2984101.8530192822</v>
      </c>
      <c r="AA3175" s="2">
        <v>353</v>
      </c>
      <c r="AB3175" s="2">
        <v>1878</v>
      </c>
      <c r="AC3175" s="2">
        <f t="shared" si="548"/>
        <v>138</v>
      </c>
      <c r="AD3175" s="2" t="s">
        <v>37</v>
      </c>
    </row>
    <row r="3176" spans="1:30" x14ac:dyDescent="0.2">
      <c r="A3176">
        <v>24</v>
      </c>
      <c r="B3176" s="2" t="s">
        <v>2409</v>
      </c>
      <c r="C3176" s="2" t="s">
        <v>22</v>
      </c>
      <c r="D3176" s="2" t="s">
        <v>23</v>
      </c>
      <c r="E3176" s="2" t="s">
        <v>2767</v>
      </c>
      <c r="F3176" s="2" t="s">
        <v>2774</v>
      </c>
      <c r="G3176" s="2">
        <v>128</v>
      </c>
      <c r="H3176" s="2">
        <v>141</v>
      </c>
      <c r="I3176" s="3">
        <v>42525</v>
      </c>
      <c r="J3176" s="3">
        <v>42535</v>
      </c>
      <c r="K3176" s="3" t="s">
        <v>2538</v>
      </c>
      <c r="L3176" s="17">
        <f t="shared" si="539"/>
        <v>259.83</v>
      </c>
      <c r="M3176" s="20">
        <f t="shared" si="540"/>
        <v>0.91671477504522192</v>
      </c>
      <c r="N3176" s="2">
        <v>10</v>
      </c>
      <c r="O3176" s="2">
        <v>8450000</v>
      </c>
      <c r="P3176" s="2">
        <v>9150000</v>
      </c>
      <c r="Q3176" s="2">
        <f t="shared" si="541"/>
        <v>700000</v>
      </c>
      <c r="R3176" s="4">
        <f t="shared" si="542"/>
        <v>8.2840236686390539E-2</v>
      </c>
      <c r="S3176" s="2">
        <v>547428</v>
      </c>
      <c r="T3176" s="9">
        <f t="shared" si="543"/>
        <v>70292.40625</v>
      </c>
      <c r="U3176" s="2">
        <v>75761</v>
      </c>
      <c r="V3176" s="5">
        <f t="shared" si="544"/>
        <v>5468.59375</v>
      </c>
      <c r="W3176" s="4">
        <f t="shared" si="545"/>
        <v>7.7797788434650433E-2</v>
      </c>
      <c r="X3176" s="22">
        <f t="shared" si="546"/>
        <v>64438.087382856102</v>
      </c>
      <c r="Y3176" s="22">
        <f t="shared" si="547"/>
        <v>69451.228072201062</v>
      </c>
      <c r="Z3176" s="22">
        <f t="shared" si="549"/>
        <v>8889757.1932417359</v>
      </c>
      <c r="AA3176" s="2">
        <v>500</v>
      </c>
      <c r="AB3176" s="2">
        <v>1903</v>
      </c>
      <c r="AC3176" s="2">
        <f t="shared" si="548"/>
        <v>113</v>
      </c>
      <c r="AD3176" s="2" t="s">
        <v>108</v>
      </c>
    </row>
    <row r="3177" spans="1:30" x14ac:dyDescent="0.2">
      <c r="A3177">
        <v>25</v>
      </c>
      <c r="B3177" s="2" t="s">
        <v>167</v>
      </c>
      <c r="C3177" s="2" t="s">
        <v>22</v>
      </c>
      <c r="D3177" s="2" t="s">
        <v>23</v>
      </c>
      <c r="E3177" s="2" t="s">
        <v>2767</v>
      </c>
      <c r="F3177" s="2" t="s">
        <v>2774</v>
      </c>
      <c r="G3177" s="2">
        <v>30</v>
      </c>
      <c r="H3177" s="2">
        <v>35</v>
      </c>
      <c r="I3177" s="3">
        <v>42531</v>
      </c>
      <c r="J3177" s="3">
        <v>42541</v>
      </c>
      <c r="K3177" s="3" t="s">
        <v>2538</v>
      </c>
      <c r="L3177" s="17">
        <f t="shared" si="539"/>
        <v>259.83</v>
      </c>
      <c r="M3177" s="20">
        <f t="shared" si="540"/>
        <v>0.91671477504522192</v>
      </c>
      <c r="N3177" s="2">
        <v>10</v>
      </c>
      <c r="O3177" s="2">
        <v>2250000</v>
      </c>
      <c r="P3177" s="2">
        <v>2750000</v>
      </c>
      <c r="Q3177" s="2">
        <f t="shared" si="541"/>
        <v>500000</v>
      </c>
      <c r="R3177" s="4">
        <f t="shared" si="542"/>
        <v>0.22222222222222221</v>
      </c>
      <c r="S3177" s="2">
        <v>34751</v>
      </c>
      <c r="T3177" s="9">
        <f t="shared" si="543"/>
        <v>76158.366666666669</v>
      </c>
      <c r="U3177" s="2">
        <v>92825</v>
      </c>
      <c r="V3177" s="5">
        <f t="shared" si="544"/>
        <v>16666.633333333331</v>
      </c>
      <c r="W3177" s="4">
        <f t="shared" si="545"/>
        <v>0.2188417906371416</v>
      </c>
      <c r="X3177" s="22">
        <f t="shared" si="546"/>
        <v>69815.499966644857</v>
      </c>
      <c r="Y3177" s="22">
        <f t="shared" si="547"/>
        <v>85094.048993572724</v>
      </c>
      <c r="Z3177" s="22">
        <f t="shared" si="549"/>
        <v>2552821.4698071815</v>
      </c>
      <c r="AA3177" s="2">
        <v>234</v>
      </c>
      <c r="AB3177" s="2">
        <v>1936</v>
      </c>
      <c r="AC3177" s="2">
        <f t="shared" si="548"/>
        <v>80</v>
      </c>
      <c r="AD3177" s="2" t="s">
        <v>37</v>
      </c>
    </row>
    <row r="3178" spans="1:30" x14ac:dyDescent="0.2">
      <c r="A3178">
        <v>25</v>
      </c>
      <c r="B3178" s="2" t="s">
        <v>613</v>
      </c>
      <c r="C3178" s="2" t="s">
        <v>22</v>
      </c>
      <c r="D3178" s="2" t="s">
        <v>23</v>
      </c>
      <c r="E3178" s="2" t="s">
        <v>2767</v>
      </c>
      <c r="F3178" s="2" t="s">
        <v>2774</v>
      </c>
      <c r="G3178" s="2">
        <v>77</v>
      </c>
      <c r="H3178" s="2">
        <v>84</v>
      </c>
      <c r="I3178" s="3">
        <v>42532</v>
      </c>
      <c r="J3178" s="3">
        <v>42542</v>
      </c>
      <c r="K3178" s="3" t="s">
        <v>2538</v>
      </c>
      <c r="L3178" s="17">
        <f t="shared" si="539"/>
        <v>259.83</v>
      </c>
      <c r="M3178" s="20">
        <f t="shared" si="540"/>
        <v>0.91671477504522192</v>
      </c>
      <c r="N3178" s="2">
        <v>10</v>
      </c>
      <c r="O3178" s="2">
        <v>5950000</v>
      </c>
      <c r="P3178" s="2">
        <v>6100000</v>
      </c>
      <c r="Q3178" s="2">
        <f t="shared" si="541"/>
        <v>150000</v>
      </c>
      <c r="R3178" s="4">
        <f t="shared" si="542"/>
        <v>2.5210084033613446E-2</v>
      </c>
      <c r="S3178" s="2">
        <v>4548</v>
      </c>
      <c r="T3178" s="9">
        <f t="shared" si="543"/>
        <v>77331.792207792212</v>
      </c>
      <c r="U3178" s="2">
        <v>79280</v>
      </c>
      <c r="V3178" s="5">
        <f t="shared" si="544"/>
        <v>1948.2077922077879</v>
      </c>
      <c r="W3178" s="4">
        <f t="shared" si="545"/>
        <v>2.5192844192371892E-2</v>
      </c>
      <c r="X3178" s="22">
        <f t="shared" si="546"/>
        <v>70891.196497610086</v>
      </c>
      <c r="Y3178" s="22">
        <f t="shared" si="547"/>
        <v>72677.147365585188</v>
      </c>
      <c r="Z3178" s="22">
        <f t="shared" si="549"/>
        <v>5596140.3471500594</v>
      </c>
      <c r="AA3178" s="11">
        <v>1335</v>
      </c>
      <c r="AB3178" s="2">
        <v>2006</v>
      </c>
      <c r="AC3178" s="2">
        <f t="shared" si="548"/>
        <v>10</v>
      </c>
      <c r="AD3178" s="2" t="s">
        <v>27</v>
      </c>
    </row>
    <row r="3179" spans="1:30" x14ac:dyDescent="0.2">
      <c r="A3179">
        <v>25</v>
      </c>
      <c r="B3179" s="2" t="s">
        <v>275</v>
      </c>
      <c r="C3179" s="2" t="s">
        <v>22</v>
      </c>
      <c r="D3179" s="2" t="s">
        <v>23</v>
      </c>
      <c r="E3179" s="2" t="s">
        <v>2767</v>
      </c>
      <c r="F3179" s="2" t="s">
        <v>2774</v>
      </c>
      <c r="G3179" s="2">
        <v>35</v>
      </c>
      <c r="H3179" s="2">
        <v>39</v>
      </c>
      <c r="I3179" s="3">
        <v>42532</v>
      </c>
      <c r="J3179" s="3">
        <v>42542</v>
      </c>
      <c r="K3179" s="3" t="s">
        <v>2538</v>
      </c>
      <c r="L3179" s="17">
        <f t="shared" si="539"/>
        <v>259.83</v>
      </c>
      <c r="M3179" s="20">
        <f t="shared" si="540"/>
        <v>0.91671477504522192</v>
      </c>
      <c r="N3179" s="2">
        <v>10</v>
      </c>
      <c r="O3179" s="2">
        <v>2790000</v>
      </c>
      <c r="P3179" s="2">
        <v>3325000</v>
      </c>
      <c r="Q3179" s="2">
        <f t="shared" si="541"/>
        <v>535000</v>
      </c>
      <c r="R3179" s="4">
        <f t="shared" si="542"/>
        <v>0.1917562724014337</v>
      </c>
      <c r="S3179" s="2"/>
      <c r="T3179" s="9">
        <f t="shared" si="543"/>
        <v>79714.28571428571</v>
      </c>
      <c r="U3179" s="2">
        <v>95000</v>
      </c>
      <c r="V3179" s="5">
        <f t="shared" si="544"/>
        <v>15285.71428571429</v>
      </c>
      <c r="W3179" s="4">
        <f t="shared" si="545"/>
        <v>0.19175627240143375</v>
      </c>
      <c r="X3179" s="22">
        <f t="shared" si="546"/>
        <v>73075.263496461979</v>
      </c>
      <c r="Y3179" s="22">
        <f t="shared" si="547"/>
        <v>87087.903629296081</v>
      </c>
      <c r="Z3179" s="22">
        <f t="shared" si="549"/>
        <v>3048076.627025363</v>
      </c>
      <c r="AA3179" s="11">
        <v>1649</v>
      </c>
      <c r="AB3179" s="2">
        <v>1997</v>
      </c>
      <c r="AC3179" s="2">
        <f t="shared" si="548"/>
        <v>19</v>
      </c>
      <c r="AD3179" s="2" t="s">
        <v>37</v>
      </c>
    </row>
    <row r="3180" spans="1:30" x14ac:dyDescent="0.2">
      <c r="A3180">
        <v>25</v>
      </c>
      <c r="B3180" s="2" t="s">
        <v>1902</v>
      </c>
      <c r="C3180" s="2" t="s">
        <v>22</v>
      </c>
      <c r="D3180" s="2" t="s">
        <v>23</v>
      </c>
      <c r="E3180" s="2" t="s">
        <v>2767</v>
      </c>
      <c r="F3180" s="2" t="s">
        <v>2774</v>
      </c>
      <c r="G3180" s="2">
        <v>82</v>
      </c>
      <c r="H3180" s="2">
        <v>92</v>
      </c>
      <c r="I3180" s="3">
        <v>42532</v>
      </c>
      <c r="J3180" s="3">
        <v>42542</v>
      </c>
      <c r="K3180" s="3" t="s">
        <v>2538</v>
      </c>
      <c r="L3180" s="17">
        <f t="shared" si="539"/>
        <v>259.83</v>
      </c>
      <c r="M3180" s="20">
        <f t="shared" si="540"/>
        <v>0.91671477504522192</v>
      </c>
      <c r="N3180" s="2">
        <v>10</v>
      </c>
      <c r="O3180" s="2">
        <v>5250000</v>
      </c>
      <c r="P3180" s="2">
        <v>6000000</v>
      </c>
      <c r="Q3180" s="2">
        <f t="shared" si="541"/>
        <v>750000</v>
      </c>
      <c r="R3180" s="4">
        <f t="shared" si="542"/>
        <v>0.14285714285714285</v>
      </c>
      <c r="S3180" s="2"/>
      <c r="T3180" s="9">
        <f t="shared" si="543"/>
        <v>64024.390243902439</v>
      </c>
      <c r="U3180" s="2">
        <v>73171</v>
      </c>
      <c r="V3180" s="5">
        <f t="shared" si="544"/>
        <v>9146.6097560975613</v>
      </c>
      <c r="W3180" s="4">
        <f t="shared" si="545"/>
        <v>0.14286133333333334</v>
      </c>
      <c r="X3180" s="22">
        <f t="shared" si="546"/>
        <v>58692.104499846522</v>
      </c>
      <c r="Y3180" s="22">
        <f t="shared" si="547"/>
        <v>67076.936804833938</v>
      </c>
      <c r="Z3180" s="22">
        <f t="shared" si="549"/>
        <v>5500308.8179963827</v>
      </c>
      <c r="AA3180" s="2">
        <v>693</v>
      </c>
      <c r="AB3180" s="2">
        <v>1986</v>
      </c>
      <c r="AC3180" s="2">
        <f t="shared" si="548"/>
        <v>30</v>
      </c>
      <c r="AD3180" s="2" t="s">
        <v>315</v>
      </c>
    </row>
    <row r="3181" spans="1:30" x14ac:dyDescent="0.2">
      <c r="A3181">
        <v>25</v>
      </c>
      <c r="B3181" s="2" t="s">
        <v>1933</v>
      </c>
      <c r="C3181" s="2" t="s">
        <v>22</v>
      </c>
      <c r="D3181" s="2" t="s">
        <v>23</v>
      </c>
      <c r="E3181" s="2" t="s">
        <v>2767</v>
      </c>
      <c r="F3181" s="2" t="s">
        <v>2774</v>
      </c>
      <c r="G3181" s="2">
        <v>83</v>
      </c>
      <c r="H3181" s="2">
        <v>91</v>
      </c>
      <c r="I3181" s="3">
        <v>42532</v>
      </c>
      <c r="J3181" s="3">
        <v>42542</v>
      </c>
      <c r="K3181" s="3" t="s">
        <v>2538</v>
      </c>
      <c r="L3181" s="17">
        <f t="shared" si="539"/>
        <v>259.83</v>
      </c>
      <c r="M3181" s="20">
        <f t="shared" si="540"/>
        <v>0.91671477504522192</v>
      </c>
      <c r="N3181" s="2">
        <v>10</v>
      </c>
      <c r="O3181" s="2">
        <v>5390000</v>
      </c>
      <c r="P3181" s="2">
        <v>5800000</v>
      </c>
      <c r="Q3181" s="2">
        <f t="shared" si="541"/>
        <v>410000</v>
      </c>
      <c r="R3181" s="4">
        <f t="shared" si="542"/>
        <v>7.6066790352504632E-2</v>
      </c>
      <c r="S3181" s="2">
        <v>96885</v>
      </c>
      <c r="T3181" s="9">
        <f t="shared" si="543"/>
        <v>66107.048192771079</v>
      </c>
      <c r="U3181" s="2">
        <v>71047</v>
      </c>
      <c r="V3181" s="5">
        <f t="shared" si="544"/>
        <v>4939.9518072289211</v>
      </c>
      <c r="W3181" s="4">
        <f t="shared" si="545"/>
        <v>7.4726552497455384E-2</v>
      </c>
      <c r="X3181" s="22">
        <f t="shared" si="546"/>
        <v>60601.307812939784</v>
      </c>
      <c r="Y3181" s="22">
        <f t="shared" si="547"/>
        <v>65129.834622637878</v>
      </c>
      <c r="Z3181" s="22">
        <f t="shared" si="549"/>
        <v>5405776.2736789435</v>
      </c>
      <c r="AA3181" s="11">
        <v>1317</v>
      </c>
      <c r="AB3181" s="2">
        <v>1928</v>
      </c>
      <c r="AC3181" s="2">
        <f t="shared" si="548"/>
        <v>88</v>
      </c>
      <c r="AD3181" s="2" t="s">
        <v>25</v>
      </c>
    </row>
    <row r="3182" spans="1:30" x14ac:dyDescent="0.2">
      <c r="A3182">
        <v>25</v>
      </c>
      <c r="B3182" s="2" t="s">
        <v>1098</v>
      </c>
      <c r="C3182" s="2" t="s">
        <v>22</v>
      </c>
      <c r="D3182" s="2" t="s">
        <v>23</v>
      </c>
      <c r="E3182" s="2" t="s">
        <v>2767</v>
      </c>
      <c r="F3182" s="2" t="s">
        <v>2774</v>
      </c>
      <c r="G3182" s="2">
        <v>58</v>
      </c>
      <c r="H3182" s="2">
        <v>64</v>
      </c>
      <c r="I3182" s="3">
        <v>42532</v>
      </c>
      <c r="J3182" s="3">
        <v>42542</v>
      </c>
      <c r="K3182" s="3" t="s">
        <v>2538</v>
      </c>
      <c r="L3182" s="17">
        <f t="shared" si="539"/>
        <v>259.83</v>
      </c>
      <c r="M3182" s="20">
        <f t="shared" si="540"/>
        <v>0.91671477504522192</v>
      </c>
      <c r="N3182" s="2">
        <v>10</v>
      </c>
      <c r="O3182" s="2">
        <v>4000000</v>
      </c>
      <c r="P3182" s="2">
        <v>4200000</v>
      </c>
      <c r="Q3182" s="2">
        <f t="shared" si="541"/>
        <v>200000</v>
      </c>
      <c r="R3182" s="4">
        <f t="shared" si="542"/>
        <v>0.05</v>
      </c>
      <c r="S3182" s="2">
        <v>33324</v>
      </c>
      <c r="T3182" s="9">
        <f t="shared" si="543"/>
        <v>69540.068965517246</v>
      </c>
      <c r="U3182" s="2">
        <v>72988</v>
      </c>
      <c r="V3182" s="5">
        <f t="shared" si="544"/>
        <v>3447.9310344827536</v>
      </c>
      <c r="W3182" s="4">
        <f t="shared" si="545"/>
        <v>4.9581932916869485E-2</v>
      </c>
      <c r="X3182" s="22">
        <f t="shared" si="546"/>
        <v>63748.408678353364</v>
      </c>
      <c r="Y3182" s="22">
        <f t="shared" si="547"/>
        <v>66909.178001000662</v>
      </c>
      <c r="Z3182" s="22">
        <f t="shared" si="549"/>
        <v>3880732.3240580382</v>
      </c>
      <c r="AA3182" s="2">
        <v>401</v>
      </c>
      <c r="AB3182" s="2">
        <v>1896</v>
      </c>
      <c r="AC3182" s="2">
        <f t="shared" si="548"/>
        <v>120</v>
      </c>
      <c r="AD3182" s="2" t="s">
        <v>65</v>
      </c>
    </row>
    <row r="3183" spans="1:30" x14ac:dyDescent="0.2">
      <c r="A3183">
        <v>25</v>
      </c>
      <c r="B3183" s="2" t="s">
        <v>1972</v>
      </c>
      <c r="C3183" s="2" t="s">
        <v>22</v>
      </c>
      <c r="D3183" s="2" t="s">
        <v>23</v>
      </c>
      <c r="E3183" s="2" t="s">
        <v>2767</v>
      </c>
      <c r="F3183" s="2" t="s">
        <v>2774</v>
      </c>
      <c r="G3183" s="2">
        <v>85</v>
      </c>
      <c r="H3183" s="2">
        <v>100</v>
      </c>
      <c r="I3183" s="3">
        <v>42532</v>
      </c>
      <c r="J3183" s="3">
        <v>42542</v>
      </c>
      <c r="K3183" s="3" t="s">
        <v>2538</v>
      </c>
      <c r="L3183" s="17">
        <f t="shared" si="539"/>
        <v>259.83</v>
      </c>
      <c r="M3183" s="20">
        <f t="shared" si="540"/>
        <v>0.91671477504522192</v>
      </c>
      <c r="N3183" s="2">
        <v>10</v>
      </c>
      <c r="O3183" s="2">
        <v>4800000</v>
      </c>
      <c r="P3183" s="2">
        <v>5500000</v>
      </c>
      <c r="Q3183" s="2">
        <f t="shared" si="541"/>
        <v>700000</v>
      </c>
      <c r="R3183" s="4">
        <f t="shared" si="542"/>
        <v>0.14583333333333334</v>
      </c>
      <c r="S3183" s="2">
        <v>48437</v>
      </c>
      <c r="T3183" s="9">
        <f t="shared" si="543"/>
        <v>57040.435294117648</v>
      </c>
      <c r="U3183" s="2">
        <v>65276</v>
      </c>
      <c r="V3183" s="5">
        <f t="shared" si="544"/>
        <v>8235.5647058823524</v>
      </c>
      <c r="W3183" s="4">
        <f t="shared" si="545"/>
        <v>0.14438116861165773</v>
      </c>
      <c r="X3183" s="22">
        <f t="shared" si="546"/>
        <v>52289.809809128594</v>
      </c>
      <c r="Y3183" s="22">
        <f t="shared" si="547"/>
        <v>59839.473655851907</v>
      </c>
      <c r="Z3183" s="22">
        <f t="shared" si="549"/>
        <v>5086355.2607474122</v>
      </c>
      <c r="AA3183" s="2">
        <v>286</v>
      </c>
      <c r="AB3183" s="2">
        <v>1879</v>
      </c>
      <c r="AC3183" s="2">
        <f t="shared" si="548"/>
        <v>137</v>
      </c>
      <c r="AD3183" s="2" t="s">
        <v>433</v>
      </c>
    </row>
    <row r="3184" spans="1:30" x14ac:dyDescent="0.2">
      <c r="A3184">
        <v>26</v>
      </c>
      <c r="B3184" s="2" t="s">
        <v>1723</v>
      </c>
      <c r="C3184" s="2" t="s">
        <v>22</v>
      </c>
      <c r="D3184" s="2" t="s">
        <v>23</v>
      </c>
      <c r="E3184" s="2" t="s">
        <v>2767</v>
      </c>
      <c r="F3184" s="2" t="s">
        <v>2774</v>
      </c>
      <c r="G3184" s="2">
        <v>76</v>
      </c>
      <c r="H3184" s="2">
        <v>84</v>
      </c>
      <c r="I3184" s="3">
        <v>42539</v>
      </c>
      <c r="J3184" s="3">
        <v>42549</v>
      </c>
      <c r="K3184" s="3" t="s">
        <v>2538</v>
      </c>
      <c r="L3184" s="17">
        <f t="shared" si="539"/>
        <v>259.83</v>
      </c>
      <c r="M3184" s="20">
        <f t="shared" si="540"/>
        <v>0.91671477504522192</v>
      </c>
      <c r="N3184" s="2">
        <v>10</v>
      </c>
      <c r="O3184" s="2">
        <v>4950000</v>
      </c>
      <c r="P3184" s="2">
        <v>5500000</v>
      </c>
      <c r="Q3184" s="2">
        <f t="shared" si="541"/>
        <v>550000</v>
      </c>
      <c r="R3184" s="4">
        <f t="shared" si="542"/>
        <v>0.1111111111111111</v>
      </c>
      <c r="S3184" s="2"/>
      <c r="T3184" s="9">
        <f t="shared" si="543"/>
        <v>65131.57894736842</v>
      </c>
      <c r="U3184" s="2">
        <v>72368</v>
      </c>
      <c r="V3184" s="5">
        <f t="shared" si="544"/>
        <v>7236.4210526315801</v>
      </c>
      <c r="W3184" s="4">
        <f t="shared" si="545"/>
        <v>0.11110464646464649</v>
      </c>
      <c r="X3184" s="22">
        <f t="shared" si="546"/>
        <v>59707.080743076956</v>
      </c>
      <c r="Y3184" s="22">
        <f t="shared" si="547"/>
        <v>66340.814840472623</v>
      </c>
      <c r="Z3184" s="22">
        <f t="shared" si="549"/>
        <v>5041901.9278759193</v>
      </c>
      <c r="AA3184" s="11">
        <v>1516</v>
      </c>
      <c r="AB3184" s="2">
        <v>1997</v>
      </c>
      <c r="AC3184" s="2">
        <f t="shared" si="548"/>
        <v>19</v>
      </c>
      <c r="AD3184" s="2" t="s">
        <v>27</v>
      </c>
    </row>
    <row r="3185" spans="1:30" x14ac:dyDescent="0.2">
      <c r="A3185">
        <v>26</v>
      </c>
      <c r="B3185" s="2" t="s">
        <v>758</v>
      </c>
      <c r="C3185" s="2" t="s">
        <v>22</v>
      </c>
      <c r="D3185" s="2" t="s">
        <v>23</v>
      </c>
      <c r="E3185" s="2" t="s">
        <v>2767</v>
      </c>
      <c r="F3185" s="2" t="s">
        <v>2774</v>
      </c>
      <c r="G3185" s="2">
        <v>51</v>
      </c>
      <c r="H3185" s="2">
        <v>60</v>
      </c>
      <c r="I3185" s="3">
        <v>42539</v>
      </c>
      <c r="J3185" s="3">
        <v>42549</v>
      </c>
      <c r="K3185" s="3" t="s">
        <v>2538</v>
      </c>
      <c r="L3185" s="17">
        <f t="shared" si="539"/>
        <v>259.83</v>
      </c>
      <c r="M3185" s="20">
        <f t="shared" si="540"/>
        <v>0.91671477504522192</v>
      </c>
      <c r="N3185" s="2">
        <v>10</v>
      </c>
      <c r="O3185" s="2">
        <v>3450000</v>
      </c>
      <c r="P3185" s="2">
        <v>3800000</v>
      </c>
      <c r="Q3185" s="2">
        <f t="shared" si="541"/>
        <v>350000</v>
      </c>
      <c r="R3185" s="4">
        <f t="shared" si="542"/>
        <v>0.10144927536231885</v>
      </c>
      <c r="S3185" s="2">
        <v>75961</v>
      </c>
      <c r="T3185" s="9">
        <f t="shared" si="543"/>
        <v>69136.490196078434</v>
      </c>
      <c r="U3185" s="2">
        <v>75999</v>
      </c>
      <c r="V3185" s="5">
        <f t="shared" si="544"/>
        <v>6862.5098039215663</v>
      </c>
      <c r="W3185" s="4">
        <f t="shared" si="545"/>
        <v>9.9260315131108903E-2</v>
      </c>
      <c r="X3185" s="22">
        <f t="shared" si="546"/>
        <v>63378.442057514229</v>
      </c>
      <c r="Y3185" s="22">
        <f t="shared" si="547"/>
        <v>69669.406188661815</v>
      </c>
      <c r="Z3185" s="22">
        <f t="shared" si="549"/>
        <v>3553139.7156217527</v>
      </c>
      <c r="AA3185" s="2">
        <v>348</v>
      </c>
      <c r="AB3185" s="2">
        <v>1890</v>
      </c>
      <c r="AC3185" s="2">
        <f t="shared" si="548"/>
        <v>126</v>
      </c>
      <c r="AD3185" s="2" t="s">
        <v>25</v>
      </c>
    </row>
    <row r="3186" spans="1:30" x14ac:dyDescent="0.2">
      <c r="A3186">
        <v>26</v>
      </c>
      <c r="B3186" s="2" t="s">
        <v>254</v>
      </c>
      <c r="C3186" s="2" t="s">
        <v>22</v>
      </c>
      <c r="D3186" s="2" t="s">
        <v>23</v>
      </c>
      <c r="E3186" s="2" t="s">
        <v>2767</v>
      </c>
      <c r="F3186" s="2" t="s">
        <v>2774</v>
      </c>
      <c r="G3186" s="2">
        <v>34</v>
      </c>
      <c r="H3186" s="2">
        <v>39</v>
      </c>
      <c r="I3186" s="3">
        <v>42540</v>
      </c>
      <c r="J3186" s="3">
        <v>42550</v>
      </c>
      <c r="K3186" s="3" t="s">
        <v>2538</v>
      </c>
      <c r="L3186" s="17">
        <f t="shared" si="539"/>
        <v>259.83</v>
      </c>
      <c r="M3186" s="20">
        <f t="shared" si="540"/>
        <v>0.91671477504522192</v>
      </c>
      <c r="N3186" s="2">
        <v>10</v>
      </c>
      <c r="O3186" s="2">
        <v>2650000</v>
      </c>
      <c r="P3186" s="2">
        <v>3370000</v>
      </c>
      <c r="Q3186" s="2">
        <f t="shared" si="541"/>
        <v>720000</v>
      </c>
      <c r="R3186" s="4">
        <f t="shared" si="542"/>
        <v>0.27169811320754716</v>
      </c>
      <c r="S3186" s="2">
        <v>210476</v>
      </c>
      <c r="T3186" s="9">
        <f t="shared" si="543"/>
        <v>84131.647058823524</v>
      </c>
      <c r="U3186" s="2">
        <v>105308</v>
      </c>
      <c r="V3186" s="5">
        <f t="shared" si="544"/>
        <v>21176.352941176476</v>
      </c>
      <c r="W3186" s="4">
        <f t="shared" si="545"/>
        <v>0.25170496099250622</v>
      </c>
      <c r="X3186" s="22">
        <f t="shared" si="546"/>
        <v>77124.723907713415</v>
      </c>
      <c r="Y3186" s="22">
        <f t="shared" si="547"/>
        <v>96537.399530462237</v>
      </c>
      <c r="Z3186" s="22">
        <f t="shared" si="549"/>
        <v>3282271.584035716</v>
      </c>
      <c r="AA3186" s="11">
        <v>2671</v>
      </c>
      <c r="AB3186" s="2">
        <v>1935</v>
      </c>
      <c r="AC3186" s="2">
        <f t="shared" si="548"/>
        <v>81</v>
      </c>
      <c r="AD3186" s="2" t="s">
        <v>148</v>
      </c>
    </row>
    <row r="3187" spans="1:30" x14ac:dyDescent="0.2">
      <c r="A3187">
        <v>26</v>
      </c>
      <c r="B3187" s="2" t="s">
        <v>1252</v>
      </c>
      <c r="C3187" s="2" t="s">
        <v>22</v>
      </c>
      <c r="D3187" s="2" t="s">
        <v>23</v>
      </c>
      <c r="E3187" s="2" t="s">
        <v>2767</v>
      </c>
      <c r="F3187" s="2" t="s">
        <v>2774</v>
      </c>
      <c r="G3187" s="2">
        <v>63</v>
      </c>
      <c r="H3187" s="2">
        <v>70</v>
      </c>
      <c r="I3187" s="3">
        <v>42540</v>
      </c>
      <c r="J3187" s="3">
        <v>42550</v>
      </c>
      <c r="K3187" s="3" t="s">
        <v>2538</v>
      </c>
      <c r="L3187" s="17">
        <f t="shared" si="539"/>
        <v>259.83</v>
      </c>
      <c r="M3187" s="20">
        <f t="shared" si="540"/>
        <v>0.91671477504522192</v>
      </c>
      <c r="N3187" s="2">
        <v>10</v>
      </c>
      <c r="O3187" s="2">
        <v>3950000</v>
      </c>
      <c r="P3187" s="2">
        <v>4600000</v>
      </c>
      <c r="Q3187" s="2">
        <f t="shared" si="541"/>
        <v>650000</v>
      </c>
      <c r="R3187" s="4">
        <f t="shared" si="542"/>
        <v>0.16455696202531644</v>
      </c>
      <c r="S3187" s="2"/>
      <c r="T3187" s="9">
        <f t="shared" si="543"/>
        <v>62698.4126984127</v>
      </c>
      <c r="U3187" s="2">
        <v>73016</v>
      </c>
      <c r="V3187" s="5">
        <f t="shared" si="544"/>
        <v>10317.5873015873</v>
      </c>
      <c r="W3187" s="4">
        <f t="shared" si="545"/>
        <v>0.16455898734177213</v>
      </c>
      <c r="X3187" s="22">
        <f t="shared" si="546"/>
        <v>57476.561292517887</v>
      </c>
      <c r="Y3187" s="22">
        <f t="shared" si="547"/>
        <v>66934.846014701921</v>
      </c>
      <c r="Z3187" s="22">
        <f t="shared" si="549"/>
        <v>4216895.2989262212</v>
      </c>
      <c r="AA3187" s="2">
        <v>670</v>
      </c>
      <c r="AB3187" s="2">
        <v>1899</v>
      </c>
      <c r="AC3187" s="2">
        <f t="shared" si="548"/>
        <v>117</v>
      </c>
      <c r="AD3187" s="2" t="s">
        <v>44</v>
      </c>
    </row>
    <row r="3188" spans="1:30" x14ac:dyDescent="0.2">
      <c r="A3188">
        <v>27</v>
      </c>
      <c r="B3188" s="2" t="s">
        <v>1195</v>
      </c>
      <c r="C3188" s="2" t="s">
        <v>22</v>
      </c>
      <c r="D3188" s="2" t="s">
        <v>23</v>
      </c>
      <c r="E3188" s="2" t="s">
        <v>2767</v>
      </c>
      <c r="F3188" s="2" t="s">
        <v>2774</v>
      </c>
      <c r="G3188" s="2">
        <v>61</v>
      </c>
      <c r="H3188" s="2">
        <v>71</v>
      </c>
      <c r="I3188" s="3">
        <v>42545</v>
      </c>
      <c r="J3188" s="3">
        <v>42555</v>
      </c>
      <c r="K3188" s="3" t="s">
        <v>2539</v>
      </c>
      <c r="L3188" s="17">
        <f t="shared" si="539"/>
        <v>265.66000000000003</v>
      </c>
      <c r="M3188" s="20">
        <f t="shared" si="540"/>
        <v>0.89659715425732134</v>
      </c>
      <c r="N3188" s="2">
        <v>10</v>
      </c>
      <c r="O3188" s="2">
        <v>3890000</v>
      </c>
      <c r="P3188" s="2">
        <v>4630000</v>
      </c>
      <c r="Q3188" s="2">
        <f t="shared" si="541"/>
        <v>740000</v>
      </c>
      <c r="R3188" s="4">
        <f t="shared" si="542"/>
        <v>0.19023136246786632</v>
      </c>
      <c r="S3188" s="2"/>
      <c r="T3188" s="9">
        <f t="shared" si="543"/>
        <v>63770.491803278688</v>
      </c>
      <c r="U3188" s="2">
        <v>75902</v>
      </c>
      <c r="V3188" s="5">
        <f t="shared" si="544"/>
        <v>12131.508196721312</v>
      </c>
      <c r="W3188" s="4">
        <f t="shared" si="545"/>
        <v>0.19023701799485862</v>
      </c>
      <c r="X3188" s="22">
        <f t="shared" si="546"/>
        <v>57176.441476409505</v>
      </c>
      <c r="Y3188" s="22">
        <f t="shared" si="547"/>
        <v>68053.517202439209</v>
      </c>
      <c r="Z3188" s="22">
        <f t="shared" si="549"/>
        <v>4151264.5493487916</v>
      </c>
      <c r="AA3188" s="2">
        <v>346</v>
      </c>
      <c r="AB3188" s="2">
        <v>1891</v>
      </c>
      <c r="AC3188" s="2">
        <f t="shared" si="548"/>
        <v>125</v>
      </c>
      <c r="AD3188" s="2" t="s">
        <v>103</v>
      </c>
    </row>
    <row r="3189" spans="1:30" x14ac:dyDescent="0.2">
      <c r="A3189">
        <v>27</v>
      </c>
      <c r="B3189" s="2" t="s">
        <v>1973</v>
      </c>
      <c r="C3189" s="2" t="s">
        <v>22</v>
      </c>
      <c r="D3189" s="2" t="s">
        <v>23</v>
      </c>
      <c r="E3189" s="2" t="s">
        <v>2767</v>
      </c>
      <c r="F3189" s="2" t="s">
        <v>2774</v>
      </c>
      <c r="G3189" s="2">
        <v>85</v>
      </c>
      <c r="H3189" s="2">
        <v>95</v>
      </c>
      <c r="I3189" s="3">
        <v>42546</v>
      </c>
      <c r="J3189" s="3">
        <v>42556</v>
      </c>
      <c r="K3189" s="3" t="s">
        <v>2539</v>
      </c>
      <c r="L3189" s="17">
        <f t="shared" si="539"/>
        <v>265.66000000000003</v>
      </c>
      <c r="M3189" s="20">
        <f t="shared" si="540"/>
        <v>0.89659715425732134</v>
      </c>
      <c r="N3189" s="2">
        <v>10</v>
      </c>
      <c r="O3189" s="2">
        <v>5000000</v>
      </c>
      <c r="P3189" s="2">
        <v>5460000</v>
      </c>
      <c r="Q3189" s="2">
        <f t="shared" si="541"/>
        <v>460000</v>
      </c>
      <c r="R3189" s="4">
        <f t="shared" si="542"/>
        <v>9.1999999999999998E-2</v>
      </c>
      <c r="S3189" s="2">
        <v>55568</v>
      </c>
      <c r="T3189" s="9">
        <f t="shared" si="543"/>
        <v>59477.270588235297</v>
      </c>
      <c r="U3189" s="2">
        <v>64889</v>
      </c>
      <c r="V3189" s="5">
        <f t="shared" si="544"/>
        <v>5411.7294117647034</v>
      </c>
      <c r="W3189" s="4">
        <f t="shared" si="545"/>
        <v>9.0988193611479418E-2</v>
      </c>
      <c r="X3189" s="22">
        <f t="shared" si="546"/>
        <v>53327.151552404444</v>
      </c>
      <c r="Y3189" s="22">
        <f t="shared" si="547"/>
        <v>58179.292742603327</v>
      </c>
      <c r="Z3189" s="22">
        <f t="shared" si="549"/>
        <v>4945239.8831212828</v>
      </c>
      <c r="AA3189" s="2">
        <v>759</v>
      </c>
      <c r="AB3189" s="2">
        <v>1895</v>
      </c>
      <c r="AC3189" s="2">
        <f t="shared" si="548"/>
        <v>121</v>
      </c>
      <c r="AD3189" s="2" t="s">
        <v>27</v>
      </c>
    </row>
    <row r="3190" spans="1:30" x14ac:dyDescent="0.2">
      <c r="A3190">
        <v>30</v>
      </c>
      <c r="B3190" s="2" t="s">
        <v>2364</v>
      </c>
      <c r="C3190" s="2" t="s">
        <v>22</v>
      </c>
      <c r="D3190" s="2" t="s">
        <v>23</v>
      </c>
      <c r="E3190" s="2" t="s">
        <v>2767</v>
      </c>
      <c r="F3190" s="2" t="s">
        <v>2774</v>
      </c>
      <c r="G3190" s="2">
        <v>120</v>
      </c>
      <c r="H3190" s="2">
        <v>132</v>
      </c>
      <c r="I3190" s="3">
        <v>42566</v>
      </c>
      <c r="J3190" s="3">
        <v>42576</v>
      </c>
      <c r="K3190" s="3" t="s">
        <v>2539</v>
      </c>
      <c r="L3190" s="17">
        <f t="shared" si="539"/>
        <v>265.66000000000003</v>
      </c>
      <c r="M3190" s="20">
        <f t="shared" si="540"/>
        <v>0.89659715425732134</v>
      </c>
      <c r="N3190" s="2">
        <v>10</v>
      </c>
      <c r="O3190" s="2">
        <v>6500000</v>
      </c>
      <c r="P3190" s="2">
        <v>7010000</v>
      </c>
      <c r="Q3190" s="2">
        <f t="shared" si="541"/>
        <v>510000</v>
      </c>
      <c r="R3190" s="4">
        <f t="shared" si="542"/>
        <v>7.8461538461538458E-2</v>
      </c>
      <c r="S3190" s="2"/>
      <c r="T3190" s="9">
        <f t="shared" si="543"/>
        <v>54166.666666666664</v>
      </c>
      <c r="U3190" s="2">
        <v>58417</v>
      </c>
      <c r="V3190" s="5">
        <f t="shared" si="544"/>
        <v>4250.3333333333358</v>
      </c>
      <c r="W3190" s="4">
        <f t="shared" si="545"/>
        <v>7.8467692307692349E-2</v>
      </c>
      <c r="X3190" s="22">
        <f t="shared" si="546"/>
        <v>48565.679188938237</v>
      </c>
      <c r="Y3190" s="22">
        <f t="shared" si="547"/>
        <v>52376.515960249941</v>
      </c>
      <c r="Z3190" s="22">
        <f t="shared" si="549"/>
        <v>6285181.9152299929</v>
      </c>
      <c r="AA3190" s="2">
        <v>950</v>
      </c>
      <c r="AB3190" s="2">
        <v>1870</v>
      </c>
      <c r="AC3190" s="2">
        <f t="shared" si="548"/>
        <v>146</v>
      </c>
      <c r="AD3190" s="2" t="s">
        <v>90</v>
      </c>
    </row>
    <row r="3191" spans="1:30" x14ac:dyDescent="0.2">
      <c r="A3191">
        <v>30</v>
      </c>
      <c r="B3191" s="2" t="s">
        <v>789</v>
      </c>
      <c r="C3191" s="2" t="s">
        <v>22</v>
      </c>
      <c r="D3191" s="2" t="s">
        <v>23</v>
      </c>
      <c r="E3191" s="2" t="s">
        <v>2767</v>
      </c>
      <c r="F3191" s="2" t="s">
        <v>2774</v>
      </c>
      <c r="G3191" s="2">
        <v>51</v>
      </c>
      <c r="H3191" s="2">
        <v>58</v>
      </c>
      <c r="I3191" s="3">
        <v>42567</v>
      </c>
      <c r="J3191" s="3">
        <v>42577</v>
      </c>
      <c r="K3191" s="3" t="s">
        <v>2539</v>
      </c>
      <c r="L3191" s="17">
        <f t="shared" si="539"/>
        <v>265.66000000000003</v>
      </c>
      <c r="M3191" s="20">
        <f t="shared" si="540"/>
        <v>0.89659715425732134</v>
      </c>
      <c r="N3191" s="2">
        <v>10</v>
      </c>
      <c r="O3191" s="2">
        <v>3300000</v>
      </c>
      <c r="P3191" s="2">
        <v>3900000</v>
      </c>
      <c r="Q3191" s="2">
        <f t="shared" si="541"/>
        <v>600000</v>
      </c>
      <c r="R3191" s="4">
        <f t="shared" si="542"/>
        <v>0.18181818181818182</v>
      </c>
      <c r="S3191" s="2">
        <v>116712</v>
      </c>
      <c r="T3191" s="9">
        <f t="shared" si="543"/>
        <v>66994.352941176476</v>
      </c>
      <c r="U3191" s="2">
        <v>78759</v>
      </c>
      <c r="V3191" s="5">
        <f t="shared" si="544"/>
        <v>11764.647058823524</v>
      </c>
      <c r="W3191" s="4">
        <f t="shared" si="545"/>
        <v>0.17560654804970383</v>
      </c>
      <c r="X3191" s="22">
        <f t="shared" si="546"/>
        <v>60066.946198369435</v>
      </c>
      <c r="Y3191" s="22">
        <f t="shared" si="547"/>
        <v>70615.095272152364</v>
      </c>
      <c r="Z3191" s="22">
        <f t="shared" si="549"/>
        <v>3601369.8588797706</v>
      </c>
      <c r="AA3191" s="2">
        <v>818</v>
      </c>
      <c r="AB3191" s="2">
        <v>1899</v>
      </c>
      <c r="AC3191" s="2">
        <f t="shared" si="548"/>
        <v>117</v>
      </c>
      <c r="AD3191" s="2" t="s">
        <v>37</v>
      </c>
    </row>
    <row r="3192" spans="1:30" x14ac:dyDescent="0.2">
      <c r="A3192">
        <v>31</v>
      </c>
      <c r="B3192" s="2" t="s">
        <v>2079</v>
      </c>
      <c r="C3192" s="2" t="s">
        <v>22</v>
      </c>
      <c r="D3192" s="2" t="s">
        <v>23</v>
      </c>
      <c r="E3192" s="2" t="s">
        <v>2767</v>
      </c>
      <c r="F3192" s="2" t="s">
        <v>2774</v>
      </c>
      <c r="G3192" s="2">
        <v>92</v>
      </c>
      <c r="H3192" s="2">
        <v>102</v>
      </c>
      <c r="I3192" s="3">
        <v>42574</v>
      </c>
      <c r="J3192" s="3">
        <v>42584</v>
      </c>
      <c r="K3192" s="3" t="s">
        <v>2540</v>
      </c>
      <c r="L3192" s="17">
        <f t="shared" si="539"/>
        <v>272.20999999999998</v>
      </c>
      <c r="M3192" s="20">
        <f t="shared" si="540"/>
        <v>0.87502296021454029</v>
      </c>
      <c r="N3192" s="2">
        <v>10</v>
      </c>
      <c r="O3192" s="2">
        <v>5290000</v>
      </c>
      <c r="P3192" s="2">
        <v>6050000</v>
      </c>
      <c r="Q3192" s="2">
        <f t="shared" si="541"/>
        <v>760000</v>
      </c>
      <c r="R3192" s="4">
        <f t="shared" si="542"/>
        <v>0.14366729678638943</v>
      </c>
      <c r="S3192" s="2"/>
      <c r="T3192" s="9">
        <f t="shared" si="543"/>
        <v>57500</v>
      </c>
      <c r="U3192" s="2">
        <v>65761</v>
      </c>
      <c r="V3192" s="5">
        <f t="shared" si="544"/>
        <v>8261</v>
      </c>
      <c r="W3192" s="4">
        <f t="shared" si="545"/>
        <v>0.1436695652173913</v>
      </c>
      <c r="X3192" s="22">
        <f t="shared" si="546"/>
        <v>50313.820212336068</v>
      </c>
      <c r="Y3192" s="22">
        <f t="shared" si="547"/>
        <v>57542.384886668384</v>
      </c>
      <c r="Z3192" s="22">
        <f t="shared" si="549"/>
        <v>5293899.4095734917</v>
      </c>
      <c r="AA3192" s="11">
        <v>1171</v>
      </c>
      <c r="AB3192" s="2">
        <v>1905</v>
      </c>
      <c r="AC3192" s="2">
        <f t="shared" si="548"/>
        <v>111</v>
      </c>
      <c r="AD3192" s="2" t="s">
        <v>27</v>
      </c>
    </row>
    <row r="3193" spans="1:30" x14ac:dyDescent="0.2">
      <c r="A3193">
        <v>31</v>
      </c>
      <c r="B3193" s="2" t="s">
        <v>669</v>
      </c>
      <c r="C3193" s="2" t="s">
        <v>22</v>
      </c>
      <c r="D3193" s="2" t="s">
        <v>23</v>
      </c>
      <c r="E3193" s="2" t="s">
        <v>2767</v>
      </c>
      <c r="F3193" s="2" t="s">
        <v>2774</v>
      </c>
      <c r="G3193" s="2">
        <v>48</v>
      </c>
      <c r="H3193" s="2">
        <v>54</v>
      </c>
      <c r="I3193" s="3">
        <v>42574</v>
      </c>
      <c r="J3193" s="3">
        <v>42584</v>
      </c>
      <c r="K3193" s="3" t="s">
        <v>2540</v>
      </c>
      <c r="L3193" s="17">
        <f t="shared" si="539"/>
        <v>272.20999999999998</v>
      </c>
      <c r="M3193" s="20">
        <f t="shared" si="540"/>
        <v>0.87502296021454029</v>
      </c>
      <c r="N3193" s="2">
        <v>10</v>
      </c>
      <c r="O3193" s="2">
        <v>3300000</v>
      </c>
      <c r="P3193" s="2">
        <v>3700000</v>
      </c>
      <c r="Q3193" s="2">
        <f t="shared" si="541"/>
        <v>400000</v>
      </c>
      <c r="R3193" s="4">
        <f t="shared" si="542"/>
        <v>0.12121212121212122</v>
      </c>
      <c r="S3193" s="2">
        <v>18733</v>
      </c>
      <c r="T3193" s="9">
        <f t="shared" si="543"/>
        <v>69140.270833333328</v>
      </c>
      <c r="U3193" s="2">
        <v>77474</v>
      </c>
      <c r="V3193" s="5">
        <f t="shared" si="544"/>
        <v>8333.7291666666715</v>
      </c>
      <c r="W3193" s="4">
        <f t="shared" si="545"/>
        <v>0.12053364943790304</v>
      </c>
      <c r="X3193" s="22">
        <f t="shared" si="546"/>
        <v>60499.324454618371</v>
      </c>
      <c r="Y3193" s="22">
        <f t="shared" si="547"/>
        <v>67791.528819661296</v>
      </c>
      <c r="Z3193" s="22">
        <f t="shared" si="549"/>
        <v>3253993.3833437422</v>
      </c>
      <c r="AA3193" s="2">
        <v>566</v>
      </c>
      <c r="AB3193" s="2">
        <v>1880</v>
      </c>
      <c r="AC3193" s="2">
        <f t="shared" si="548"/>
        <v>136</v>
      </c>
      <c r="AD3193" s="2" t="s">
        <v>27</v>
      </c>
    </row>
    <row r="3194" spans="1:30" x14ac:dyDescent="0.2">
      <c r="A3194">
        <v>33</v>
      </c>
      <c r="B3194" s="2" t="s">
        <v>1853</v>
      </c>
      <c r="C3194" s="2" t="s">
        <v>22</v>
      </c>
      <c r="D3194" s="2" t="s">
        <v>23</v>
      </c>
      <c r="E3194" s="2" t="s">
        <v>2767</v>
      </c>
      <c r="F3194" s="2" t="s">
        <v>2774</v>
      </c>
      <c r="G3194" s="2">
        <v>80</v>
      </c>
      <c r="H3194" s="2">
        <v>89</v>
      </c>
      <c r="I3194" s="3">
        <v>42587</v>
      </c>
      <c r="J3194" s="3">
        <v>42597</v>
      </c>
      <c r="K3194" s="3" t="s">
        <v>2540</v>
      </c>
      <c r="L3194" s="17">
        <f t="shared" si="539"/>
        <v>272.20999999999998</v>
      </c>
      <c r="M3194" s="20">
        <f t="shared" si="540"/>
        <v>0.87502296021454029</v>
      </c>
      <c r="N3194" s="2">
        <v>10</v>
      </c>
      <c r="O3194" s="2">
        <v>4900000</v>
      </c>
      <c r="P3194" s="2">
        <v>6000000</v>
      </c>
      <c r="Q3194" s="2">
        <f t="shared" si="541"/>
        <v>1100000</v>
      </c>
      <c r="R3194" s="4">
        <f t="shared" si="542"/>
        <v>0.22448979591836735</v>
      </c>
      <c r="S3194" s="2"/>
      <c r="T3194" s="9">
        <f t="shared" si="543"/>
        <v>61250</v>
      </c>
      <c r="U3194" s="2">
        <v>75000</v>
      </c>
      <c r="V3194" s="5">
        <f t="shared" si="544"/>
        <v>13750</v>
      </c>
      <c r="W3194" s="4">
        <f t="shared" si="545"/>
        <v>0.22448979591836735</v>
      </c>
      <c r="X3194" s="22">
        <f t="shared" si="546"/>
        <v>53595.156313140593</v>
      </c>
      <c r="Y3194" s="22">
        <f t="shared" si="547"/>
        <v>65626.722016090527</v>
      </c>
      <c r="Z3194" s="22">
        <f t="shared" si="549"/>
        <v>5250137.7612872422</v>
      </c>
      <c r="AA3194" s="11">
        <v>1204</v>
      </c>
      <c r="AB3194" s="2">
        <v>1898</v>
      </c>
      <c r="AC3194" s="2">
        <f t="shared" si="548"/>
        <v>118</v>
      </c>
      <c r="AD3194" s="2" t="s">
        <v>103</v>
      </c>
    </row>
    <row r="3195" spans="1:30" x14ac:dyDescent="0.2">
      <c r="A3195">
        <v>33</v>
      </c>
      <c r="B3195" s="2" t="s">
        <v>1152</v>
      </c>
      <c r="C3195" s="2" t="s">
        <v>22</v>
      </c>
      <c r="D3195" s="2" t="s">
        <v>23</v>
      </c>
      <c r="E3195" s="2" t="s">
        <v>2767</v>
      </c>
      <c r="F3195" s="2" t="s">
        <v>2774</v>
      </c>
      <c r="G3195" s="2">
        <v>72</v>
      </c>
      <c r="H3195" s="2">
        <v>82</v>
      </c>
      <c r="I3195" s="3">
        <v>42588</v>
      </c>
      <c r="J3195" s="3">
        <v>42598</v>
      </c>
      <c r="K3195" s="3" t="s">
        <v>2540</v>
      </c>
      <c r="L3195" s="17">
        <f t="shared" si="539"/>
        <v>272.20999999999998</v>
      </c>
      <c r="M3195" s="20">
        <f t="shared" si="540"/>
        <v>0.87502296021454029</v>
      </c>
      <c r="N3195" s="2">
        <v>10</v>
      </c>
      <c r="O3195" s="2">
        <v>5390000</v>
      </c>
      <c r="P3195" s="2">
        <v>6350000</v>
      </c>
      <c r="Q3195" s="2">
        <f t="shared" si="541"/>
        <v>960000</v>
      </c>
      <c r="R3195" s="4">
        <f t="shared" si="542"/>
        <v>0.17810760667903525</v>
      </c>
      <c r="S3195" s="2"/>
      <c r="T3195" s="9">
        <f t="shared" si="543"/>
        <v>74861.111111111109</v>
      </c>
      <c r="U3195" s="2">
        <v>88194</v>
      </c>
      <c r="V3195" s="5">
        <f t="shared" si="544"/>
        <v>13332.888888888891</v>
      </c>
      <c r="W3195" s="4">
        <f t="shared" si="545"/>
        <v>0.17810166975881264</v>
      </c>
      <c r="X3195" s="22">
        <f t="shared" si="546"/>
        <v>65505.19104939406</v>
      </c>
      <c r="Y3195" s="22">
        <f t="shared" si="547"/>
        <v>77171.774953161163</v>
      </c>
      <c r="Z3195" s="22">
        <f t="shared" si="549"/>
        <v>5556367.7966276035</v>
      </c>
      <c r="AA3195" s="2">
        <v>603</v>
      </c>
      <c r="AB3195" s="2">
        <v>2004</v>
      </c>
      <c r="AC3195" s="2">
        <f t="shared" si="548"/>
        <v>12</v>
      </c>
      <c r="AD3195" s="2" t="s">
        <v>65</v>
      </c>
    </row>
    <row r="3196" spans="1:30" x14ac:dyDescent="0.2">
      <c r="A3196">
        <v>33</v>
      </c>
      <c r="B3196" s="2" t="s">
        <v>2243</v>
      </c>
      <c r="C3196" s="2" t="s">
        <v>22</v>
      </c>
      <c r="D3196" s="2" t="s">
        <v>23</v>
      </c>
      <c r="E3196" s="2" t="s">
        <v>2767</v>
      </c>
      <c r="F3196" s="2" t="s">
        <v>2774</v>
      </c>
      <c r="G3196" s="2">
        <v>105</v>
      </c>
      <c r="H3196" s="2">
        <v>115</v>
      </c>
      <c r="I3196" s="3">
        <v>42588</v>
      </c>
      <c r="J3196" s="3">
        <v>42598</v>
      </c>
      <c r="K3196" s="3" t="s">
        <v>2540</v>
      </c>
      <c r="L3196" s="17">
        <f t="shared" si="539"/>
        <v>272.20999999999998</v>
      </c>
      <c r="M3196" s="20">
        <f t="shared" si="540"/>
        <v>0.87502296021454029</v>
      </c>
      <c r="N3196" s="2">
        <v>10</v>
      </c>
      <c r="O3196" s="2">
        <v>9000000</v>
      </c>
      <c r="P3196" s="2">
        <v>11000000</v>
      </c>
      <c r="Q3196" s="2">
        <f t="shared" si="541"/>
        <v>2000000</v>
      </c>
      <c r="R3196" s="4">
        <f t="shared" si="542"/>
        <v>0.22222222222222221</v>
      </c>
      <c r="S3196" s="2"/>
      <c r="T3196" s="9">
        <f t="shared" si="543"/>
        <v>85714.28571428571</v>
      </c>
      <c r="U3196" s="2">
        <v>104762</v>
      </c>
      <c r="V3196" s="5">
        <f t="shared" si="544"/>
        <v>19047.71428571429</v>
      </c>
      <c r="W3196" s="4">
        <f t="shared" si="545"/>
        <v>0.22222333333333338</v>
      </c>
      <c r="X3196" s="22">
        <f t="shared" si="546"/>
        <v>75001.968018389161</v>
      </c>
      <c r="Y3196" s="22">
        <f t="shared" si="547"/>
        <v>91669.155357995667</v>
      </c>
      <c r="Z3196" s="22">
        <f t="shared" si="549"/>
        <v>9625261.3125895448</v>
      </c>
      <c r="AA3196" s="11">
        <v>5490</v>
      </c>
      <c r="AB3196" s="2">
        <v>1938</v>
      </c>
      <c r="AC3196" s="2">
        <f t="shared" si="548"/>
        <v>78</v>
      </c>
      <c r="AD3196" s="2" t="s">
        <v>27</v>
      </c>
    </row>
    <row r="3197" spans="1:30" x14ac:dyDescent="0.2">
      <c r="A3197">
        <v>33</v>
      </c>
      <c r="B3197" s="2" t="s">
        <v>516</v>
      </c>
      <c r="C3197" s="2" t="s">
        <v>22</v>
      </c>
      <c r="D3197" s="2" t="s">
        <v>23</v>
      </c>
      <c r="E3197" s="2" t="s">
        <v>2767</v>
      </c>
      <c r="F3197" s="2" t="s">
        <v>2774</v>
      </c>
      <c r="G3197" s="2">
        <v>44</v>
      </c>
      <c r="H3197" s="2">
        <v>50</v>
      </c>
      <c r="I3197" s="3">
        <v>42588</v>
      </c>
      <c r="J3197" s="3">
        <v>42598</v>
      </c>
      <c r="K3197" s="3" t="s">
        <v>2540</v>
      </c>
      <c r="L3197" s="17">
        <f t="shared" si="539"/>
        <v>272.20999999999998</v>
      </c>
      <c r="M3197" s="20">
        <f t="shared" si="540"/>
        <v>0.87502296021454029</v>
      </c>
      <c r="N3197" s="2">
        <v>10</v>
      </c>
      <c r="O3197" s="2">
        <v>3390000</v>
      </c>
      <c r="P3197" s="2">
        <v>3525000</v>
      </c>
      <c r="Q3197" s="2">
        <f t="shared" si="541"/>
        <v>135000</v>
      </c>
      <c r="R3197" s="4">
        <f t="shared" si="542"/>
        <v>3.9823008849557522E-2</v>
      </c>
      <c r="S3197" s="2"/>
      <c r="T3197" s="9">
        <f t="shared" si="543"/>
        <v>77045.454545454544</v>
      </c>
      <c r="U3197" s="2">
        <v>80114</v>
      </c>
      <c r="V3197" s="5">
        <f t="shared" si="544"/>
        <v>3068.5454545454559</v>
      </c>
      <c r="W3197" s="4">
        <f t="shared" si="545"/>
        <v>3.9827728613569341E-2</v>
      </c>
      <c r="X3197" s="22">
        <f t="shared" si="546"/>
        <v>67416.541707438446</v>
      </c>
      <c r="Y3197" s="22">
        <f t="shared" si="547"/>
        <v>70101.589434627676</v>
      </c>
      <c r="Z3197" s="22">
        <f t="shared" si="549"/>
        <v>3084469.9351236178</v>
      </c>
      <c r="AA3197" s="2">
        <v>781</v>
      </c>
      <c r="AB3197" s="2">
        <v>1933</v>
      </c>
      <c r="AC3197" s="2">
        <f t="shared" si="548"/>
        <v>83</v>
      </c>
      <c r="AD3197" s="2" t="s">
        <v>25</v>
      </c>
    </row>
    <row r="3198" spans="1:30" x14ac:dyDescent="0.2">
      <c r="A3198">
        <v>33</v>
      </c>
      <c r="B3198" s="2" t="s">
        <v>1906</v>
      </c>
      <c r="C3198" s="2" t="s">
        <v>22</v>
      </c>
      <c r="D3198" s="2" t="s">
        <v>23</v>
      </c>
      <c r="E3198" s="2" t="s">
        <v>2767</v>
      </c>
      <c r="F3198" s="2" t="s">
        <v>2774</v>
      </c>
      <c r="G3198" s="2">
        <v>82</v>
      </c>
      <c r="H3198" s="2">
        <v>93</v>
      </c>
      <c r="I3198" s="3">
        <v>42588</v>
      </c>
      <c r="J3198" s="3">
        <v>42598</v>
      </c>
      <c r="K3198" s="3" t="s">
        <v>2540</v>
      </c>
      <c r="L3198" s="17">
        <f t="shared" si="539"/>
        <v>272.20999999999998</v>
      </c>
      <c r="M3198" s="20">
        <f t="shared" si="540"/>
        <v>0.87502296021454029</v>
      </c>
      <c r="N3198" s="2">
        <v>10</v>
      </c>
      <c r="O3198" s="2">
        <v>4500000</v>
      </c>
      <c r="P3198" s="2">
        <v>5600000</v>
      </c>
      <c r="Q3198" s="2">
        <f t="shared" si="541"/>
        <v>1100000</v>
      </c>
      <c r="R3198" s="4">
        <f t="shared" si="542"/>
        <v>0.24444444444444444</v>
      </c>
      <c r="S3198" s="2"/>
      <c r="T3198" s="9">
        <f t="shared" si="543"/>
        <v>54878.048780487807</v>
      </c>
      <c r="U3198" s="2">
        <v>68293</v>
      </c>
      <c r="V3198" s="5">
        <f t="shared" si="544"/>
        <v>13414.951219512193</v>
      </c>
      <c r="W3198" s="4">
        <f t="shared" si="545"/>
        <v>0.24445022222222218</v>
      </c>
      <c r="X3198" s="22">
        <f t="shared" si="546"/>
        <v>48019.552694700382</v>
      </c>
      <c r="Y3198" s="22">
        <f t="shared" si="547"/>
        <v>59757.943021931598</v>
      </c>
      <c r="Z3198" s="22">
        <f t="shared" si="549"/>
        <v>4900151.3277983908</v>
      </c>
      <c r="AA3198" s="2">
        <v>939</v>
      </c>
      <c r="AB3198" s="2">
        <v>1898</v>
      </c>
      <c r="AC3198" s="2">
        <f t="shared" si="548"/>
        <v>118</v>
      </c>
      <c r="AD3198" s="2" t="s">
        <v>371</v>
      </c>
    </row>
    <row r="3199" spans="1:30" x14ac:dyDescent="0.2">
      <c r="A3199">
        <v>33</v>
      </c>
      <c r="B3199" s="2" t="s">
        <v>1222</v>
      </c>
      <c r="C3199" s="2" t="s">
        <v>22</v>
      </c>
      <c r="D3199" s="2" t="s">
        <v>23</v>
      </c>
      <c r="E3199" s="2" t="s">
        <v>2767</v>
      </c>
      <c r="F3199" s="2" t="s">
        <v>2774</v>
      </c>
      <c r="G3199" s="2">
        <v>62</v>
      </c>
      <c r="H3199" s="2">
        <v>70</v>
      </c>
      <c r="I3199" s="3">
        <v>42588</v>
      </c>
      <c r="J3199" s="3">
        <v>42598</v>
      </c>
      <c r="K3199" s="3" t="s">
        <v>2540</v>
      </c>
      <c r="L3199" s="17">
        <f t="shared" si="539"/>
        <v>272.20999999999998</v>
      </c>
      <c r="M3199" s="20">
        <f t="shared" si="540"/>
        <v>0.87502296021454029</v>
      </c>
      <c r="N3199" s="2">
        <v>10</v>
      </c>
      <c r="O3199" s="2">
        <v>3890000</v>
      </c>
      <c r="P3199" s="2">
        <v>4710000</v>
      </c>
      <c r="Q3199" s="2">
        <f t="shared" si="541"/>
        <v>820000</v>
      </c>
      <c r="R3199" s="4">
        <f t="shared" si="542"/>
        <v>0.21079691516709512</v>
      </c>
      <c r="S3199" s="2">
        <v>18000</v>
      </c>
      <c r="T3199" s="9">
        <f t="shared" si="543"/>
        <v>63032.258064516129</v>
      </c>
      <c r="U3199" s="2">
        <v>76258</v>
      </c>
      <c r="V3199" s="5">
        <f t="shared" si="544"/>
        <v>13225.741935483871</v>
      </c>
      <c r="W3199" s="4">
        <f t="shared" si="545"/>
        <v>0.20982497441146367</v>
      </c>
      <c r="X3199" s="22">
        <f t="shared" si="546"/>
        <v>55154.673040619731</v>
      </c>
      <c r="Y3199" s="22">
        <f t="shared" si="547"/>
        <v>66727.50090004041</v>
      </c>
      <c r="Z3199" s="22">
        <f t="shared" si="549"/>
        <v>4137105.0558025055</v>
      </c>
      <c r="AA3199" s="2">
        <v>474</v>
      </c>
      <c r="AB3199" s="2">
        <v>1870</v>
      </c>
      <c r="AC3199" s="2">
        <f t="shared" si="548"/>
        <v>146</v>
      </c>
      <c r="AD3199" s="2" t="s">
        <v>75</v>
      </c>
    </row>
    <row r="3200" spans="1:30" x14ac:dyDescent="0.2">
      <c r="A3200">
        <v>34</v>
      </c>
      <c r="B3200" s="2" t="s">
        <v>488</v>
      </c>
      <c r="C3200" s="2" t="s">
        <v>22</v>
      </c>
      <c r="D3200" s="2" t="s">
        <v>23</v>
      </c>
      <c r="E3200" s="2" t="s">
        <v>2767</v>
      </c>
      <c r="F3200" s="2" t="s">
        <v>2774</v>
      </c>
      <c r="G3200" s="2">
        <v>43</v>
      </c>
      <c r="H3200" s="2">
        <v>47</v>
      </c>
      <c r="I3200" s="3">
        <v>42594</v>
      </c>
      <c r="J3200" s="3">
        <v>42604</v>
      </c>
      <c r="K3200" s="3" t="s">
        <v>2540</v>
      </c>
      <c r="L3200" s="17">
        <f t="shared" si="539"/>
        <v>272.20999999999998</v>
      </c>
      <c r="M3200" s="20">
        <f t="shared" si="540"/>
        <v>0.87502296021454029</v>
      </c>
      <c r="N3200" s="2">
        <v>10</v>
      </c>
      <c r="O3200" s="2">
        <v>2890000</v>
      </c>
      <c r="P3200" s="2">
        <v>3000000</v>
      </c>
      <c r="Q3200" s="2">
        <f t="shared" si="541"/>
        <v>110000</v>
      </c>
      <c r="R3200" s="4">
        <f t="shared" si="542"/>
        <v>3.8062283737024222E-2</v>
      </c>
      <c r="S3200" s="2"/>
      <c r="T3200" s="9">
        <f t="shared" si="543"/>
        <v>67209.30232558139</v>
      </c>
      <c r="U3200" s="2">
        <v>69767</v>
      </c>
      <c r="V3200" s="5">
        <f t="shared" si="544"/>
        <v>2557.6976744186104</v>
      </c>
      <c r="W3200" s="4">
        <f t="shared" si="545"/>
        <v>3.805570934256064E-2</v>
      </c>
      <c r="X3200" s="22">
        <f t="shared" si="546"/>
        <v>58809.682674884214</v>
      </c>
      <c r="Y3200" s="22">
        <f t="shared" si="547"/>
        <v>61047.726865287834</v>
      </c>
      <c r="Z3200" s="22">
        <f t="shared" si="549"/>
        <v>2625052.255207377</v>
      </c>
      <c r="AA3200" s="2">
        <v>297</v>
      </c>
      <c r="AB3200" s="2">
        <v>1875</v>
      </c>
      <c r="AC3200" s="2">
        <f t="shared" si="548"/>
        <v>141</v>
      </c>
      <c r="AD3200" s="2" t="s">
        <v>37</v>
      </c>
    </row>
    <row r="3201" spans="1:30" x14ac:dyDescent="0.2">
      <c r="A3201">
        <v>34</v>
      </c>
      <c r="B3201" s="2" t="s">
        <v>1006</v>
      </c>
      <c r="C3201" s="2" t="s">
        <v>22</v>
      </c>
      <c r="D3201" s="2" t="s">
        <v>23</v>
      </c>
      <c r="E3201" s="2" t="s">
        <v>2767</v>
      </c>
      <c r="F3201" s="2" t="s">
        <v>2774</v>
      </c>
      <c r="G3201" s="2">
        <v>81</v>
      </c>
      <c r="H3201" s="2">
        <v>92</v>
      </c>
      <c r="I3201" s="3">
        <v>42595</v>
      </c>
      <c r="J3201" s="3">
        <v>42605</v>
      </c>
      <c r="K3201" s="3" t="s">
        <v>2540</v>
      </c>
      <c r="L3201" s="17">
        <f t="shared" si="539"/>
        <v>272.20999999999998</v>
      </c>
      <c r="M3201" s="20">
        <f t="shared" si="540"/>
        <v>0.87502296021454029</v>
      </c>
      <c r="N3201" s="2">
        <v>10</v>
      </c>
      <c r="O3201" s="2">
        <v>5600000</v>
      </c>
      <c r="P3201" s="2">
        <v>5800000</v>
      </c>
      <c r="Q3201" s="2">
        <f t="shared" si="541"/>
        <v>200000</v>
      </c>
      <c r="R3201" s="4">
        <f t="shared" si="542"/>
        <v>3.5714285714285712E-2</v>
      </c>
      <c r="S3201" s="2">
        <v>83416</v>
      </c>
      <c r="T3201" s="9">
        <f t="shared" si="543"/>
        <v>70165.629629629635</v>
      </c>
      <c r="U3201" s="2">
        <v>72635</v>
      </c>
      <c r="V3201" s="5">
        <f t="shared" si="544"/>
        <v>2469.370370370365</v>
      </c>
      <c r="W3201" s="4">
        <f t="shared" si="545"/>
        <v>3.5193447039597231E-2</v>
      </c>
      <c r="X3201" s="22">
        <f t="shared" si="546"/>
        <v>61396.536943835585</v>
      </c>
      <c r="Y3201" s="22">
        <f t="shared" si="547"/>
        <v>63557.292715183132</v>
      </c>
      <c r="Z3201" s="22">
        <f t="shared" si="549"/>
        <v>5148140.7099298341</v>
      </c>
      <c r="AA3201" s="11">
        <v>2333</v>
      </c>
      <c r="AB3201" s="2">
        <v>1938</v>
      </c>
      <c r="AC3201" s="2">
        <f t="shared" si="548"/>
        <v>78</v>
      </c>
      <c r="AD3201" s="2" t="s">
        <v>460</v>
      </c>
    </row>
    <row r="3202" spans="1:30" x14ac:dyDescent="0.2">
      <c r="A3202">
        <v>34</v>
      </c>
      <c r="B3202" s="2" t="s">
        <v>1256</v>
      </c>
      <c r="C3202" s="2" t="s">
        <v>22</v>
      </c>
      <c r="D3202" s="2" t="s">
        <v>23</v>
      </c>
      <c r="E3202" s="2" t="s">
        <v>2767</v>
      </c>
      <c r="F3202" s="2" t="s">
        <v>2774</v>
      </c>
      <c r="G3202" s="2">
        <v>63</v>
      </c>
      <c r="H3202" s="2">
        <v>71</v>
      </c>
      <c r="I3202" s="3">
        <v>42595</v>
      </c>
      <c r="J3202" s="3">
        <v>42605</v>
      </c>
      <c r="K3202" s="3" t="s">
        <v>2540</v>
      </c>
      <c r="L3202" s="17">
        <f t="shared" ref="L3202:L3265" si="550">IF(K3202="Januar",238.19,IF(K3202="Februar",240.59,IF(K3202="Mars",245.99,IF(K3202="April",250.79,IF(K3202="Mai",256.52,IF(K3202="Juni",259.83,IF(K3202="Juli",265.66,IF(K3202="August",272.21,IF(K3202="September",275.91,IF(K3202="Oktober",281.13,IF(K3202="November",284.38,IF(K3202="Desember",287.34,0))))))))))))</f>
        <v>272.20999999999998</v>
      </c>
      <c r="M3202" s="20">
        <f t="shared" ref="M3202:M3265" si="551">$L$2/L3202</f>
        <v>0.87502296021454029</v>
      </c>
      <c r="N3202" s="2">
        <v>10</v>
      </c>
      <c r="O3202" s="2">
        <v>3990000</v>
      </c>
      <c r="P3202" s="2">
        <v>4400000</v>
      </c>
      <c r="Q3202" s="2">
        <f t="shared" ref="Q3202:Q3265" si="552">P3202-O3202</f>
        <v>410000</v>
      </c>
      <c r="R3202" s="4">
        <f t="shared" ref="R3202:R3265" si="553">Q3202/O3202</f>
        <v>0.10275689223057644</v>
      </c>
      <c r="S3202" s="2"/>
      <c r="T3202" s="9">
        <f t="shared" ref="T3202:T3265" si="554">(O3202+S3202)/G3202</f>
        <v>63333.333333333336</v>
      </c>
      <c r="U3202" s="2">
        <v>69841</v>
      </c>
      <c r="V3202" s="5">
        <f t="shared" ref="V3202:V3265" si="555">U3202-T3202</f>
        <v>6507.6666666666642</v>
      </c>
      <c r="W3202" s="4">
        <f t="shared" ref="W3202:W3265" si="556">V3202/T3202</f>
        <v>0.10275263157894733</v>
      </c>
      <c r="X3202" s="22">
        <f t="shared" ref="X3202:X3265" si="557">T3202*M3202</f>
        <v>55418.120813587557</v>
      </c>
      <c r="Y3202" s="22">
        <f t="shared" ref="Y3202:Y3265" si="558">U3202*M3202</f>
        <v>61112.478564343706</v>
      </c>
      <c r="Z3202" s="22">
        <f t="shared" si="549"/>
        <v>3850086.1495536533</v>
      </c>
      <c r="AA3202" s="2">
        <v>336</v>
      </c>
      <c r="AB3202" s="2">
        <v>1937</v>
      </c>
      <c r="AC3202" s="2">
        <f t="shared" ref="AC3202:AC3265" si="559">2016-AB3202</f>
        <v>79</v>
      </c>
      <c r="AD3202" s="2" t="s">
        <v>27</v>
      </c>
    </row>
    <row r="3203" spans="1:30" x14ac:dyDescent="0.2">
      <c r="A3203">
        <v>34</v>
      </c>
      <c r="B3203" s="2" t="s">
        <v>2244</v>
      </c>
      <c r="C3203" s="2" t="s">
        <v>22</v>
      </c>
      <c r="D3203" s="2" t="s">
        <v>23</v>
      </c>
      <c r="E3203" s="2" t="s">
        <v>2767</v>
      </c>
      <c r="F3203" s="2" t="s">
        <v>2774</v>
      </c>
      <c r="G3203" s="2">
        <v>105</v>
      </c>
      <c r="H3203" s="2">
        <v>113</v>
      </c>
      <c r="I3203" s="3">
        <v>42595</v>
      </c>
      <c r="J3203" s="3">
        <v>42605</v>
      </c>
      <c r="K3203" s="3" t="s">
        <v>2540</v>
      </c>
      <c r="L3203" s="17">
        <f t="shared" si="550"/>
        <v>272.20999999999998</v>
      </c>
      <c r="M3203" s="20">
        <f t="shared" si="551"/>
        <v>0.87502296021454029</v>
      </c>
      <c r="N3203" s="2">
        <v>10</v>
      </c>
      <c r="O3203" s="2">
        <v>5900000</v>
      </c>
      <c r="P3203" s="2">
        <v>6850000</v>
      </c>
      <c r="Q3203" s="2">
        <f t="shared" si="552"/>
        <v>950000</v>
      </c>
      <c r="R3203" s="4">
        <f t="shared" si="553"/>
        <v>0.16101694915254236</v>
      </c>
      <c r="S3203" s="2">
        <v>50558</v>
      </c>
      <c r="T3203" s="9">
        <f t="shared" si="554"/>
        <v>56671.980952380953</v>
      </c>
      <c r="U3203" s="2">
        <v>65720</v>
      </c>
      <c r="V3203" s="5">
        <f t="shared" si="555"/>
        <v>9048.0190476190473</v>
      </c>
      <c r="W3203" s="4">
        <f t="shared" si="556"/>
        <v>0.15965595159311111</v>
      </c>
      <c r="X3203" s="22">
        <f t="shared" si="557"/>
        <v>49589.284534174425</v>
      </c>
      <c r="Y3203" s="22">
        <f t="shared" si="558"/>
        <v>57506.508945299589</v>
      </c>
      <c r="Z3203" s="22">
        <f t="shared" ref="Z3203:Z3266" si="560">Y3203*G3203</f>
        <v>6038183.4392564567</v>
      </c>
      <c r="AA3203" s="2">
        <v>669</v>
      </c>
      <c r="AB3203" s="2">
        <v>1901</v>
      </c>
      <c r="AC3203" s="2">
        <f t="shared" si="559"/>
        <v>115</v>
      </c>
      <c r="AD3203" s="2" t="s">
        <v>130</v>
      </c>
    </row>
    <row r="3204" spans="1:30" x14ac:dyDescent="0.2">
      <c r="A3204">
        <v>34</v>
      </c>
      <c r="B3204" s="2" t="s">
        <v>1223</v>
      </c>
      <c r="C3204" s="2" t="s">
        <v>22</v>
      </c>
      <c r="D3204" s="2" t="s">
        <v>23</v>
      </c>
      <c r="E3204" s="2" t="s">
        <v>2767</v>
      </c>
      <c r="F3204" s="2" t="s">
        <v>2774</v>
      </c>
      <c r="G3204" s="2">
        <v>62</v>
      </c>
      <c r="H3204" s="2">
        <v>68</v>
      </c>
      <c r="I3204" s="3">
        <v>42595</v>
      </c>
      <c r="J3204" s="3">
        <v>42605</v>
      </c>
      <c r="K3204" s="3" t="s">
        <v>2540</v>
      </c>
      <c r="L3204" s="17">
        <f t="shared" si="550"/>
        <v>272.20999999999998</v>
      </c>
      <c r="M3204" s="20">
        <f t="shared" si="551"/>
        <v>0.87502296021454029</v>
      </c>
      <c r="N3204" s="2">
        <v>10</v>
      </c>
      <c r="O3204" s="2">
        <v>4800000</v>
      </c>
      <c r="P3204" s="2">
        <v>5320000</v>
      </c>
      <c r="Q3204" s="2">
        <f t="shared" si="552"/>
        <v>520000</v>
      </c>
      <c r="R3204" s="4">
        <f t="shared" si="553"/>
        <v>0.10833333333333334</v>
      </c>
      <c r="S3204" s="2">
        <v>31535</v>
      </c>
      <c r="T3204" s="9">
        <f t="shared" si="554"/>
        <v>77927.983870967742</v>
      </c>
      <c r="U3204" s="2">
        <v>86315</v>
      </c>
      <c r="V3204" s="5">
        <f t="shared" si="555"/>
        <v>8387.0161290322576</v>
      </c>
      <c r="W3204" s="4">
        <f t="shared" si="556"/>
        <v>0.10762521641672884</v>
      </c>
      <c r="X3204" s="22">
        <f t="shared" si="557"/>
        <v>68188.775130325143</v>
      </c>
      <c r="Y3204" s="22">
        <f t="shared" si="558"/>
        <v>75527.606810918049</v>
      </c>
      <c r="Z3204" s="22">
        <f t="shared" si="560"/>
        <v>4682711.622276919</v>
      </c>
      <c r="AA3204" s="2">
        <v>684</v>
      </c>
      <c r="AB3204" s="2">
        <v>1899</v>
      </c>
      <c r="AC3204" s="2">
        <f t="shared" si="559"/>
        <v>117</v>
      </c>
      <c r="AD3204" s="2" t="s">
        <v>37</v>
      </c>
    </row>
    <row r="3205" spans="1:30" x14ac:dyDescent="0.2">
      <c r="A3205">
        <v>34</v>
      </c>
      <c r="B3205" s="2" t="s">
        <v>2393</v>
      </c>
      <c r="C3205" s="2" t="s">
        <v>22</v>
      </c>
      <c r="D3205" s="2" t="s">
        <v>23</v>
      </c>
      <c r="E3205" s="2" t="s">
        <v>2767</v>
      </c>
      <c r="F3205" s="2" t="s">
        <v>2774</v>
      </c>
      <c r="G3205" s="2">
        <v>125</v>
      </c>
      <c r="H3205" s="2">
        <v>138</v>
      </c>
      <c r="I3205" s="3">
        <v>42595</v>
      </c>
      <c r="J3205" s="3">
        <v>42605</v>
      </c>
      <c r="K3205" s="3" t="s">
        <v>2540</v>
      </c>
      <c r="L3205" s="17">
        <f t="shared" si="550"/>
        <v>272.20999999999998</v>
      </c>
      <c r="M3205" s="20">
        <f t="shared" si="551"/>
        <v>0.87502296021454029</v>
      </c>
      <c r="N3205" s="2">
        <v>10</v>
      </c>
      <c r="O3205" s="2">
        <v>6900000</v>
      </c>
      <c r="P3205" s="2">
        <v>7400000</v>
      </c>
      <c r="Q3205" s="2">
        <f t="shared" si="552"/>
        <v>500000</v>
      </c>
      <c r="R3205" s="4">
        <f t="shared" si="553"/>
        <v>7.2463768115942032E-2</v>
      </c>
      <c r="S3205" s="2"/>
      <c r="T3205" s="9">
        <f t="shared" si="554"/>
        <v>55200</v>
      </c>
      <c r="U3205" s="2">
        <v>59200</v>
      </c>
      <c r="V3205" s="5">
        <f t="shared" si="555"/>
        <v>4000</v>
      </c>
      <c r="W3205" s="4">
        <f t="shared" si="556"/>
        <v>7.2463768115942032E-2</v>
      </c>
      <c r="X3205" s="22">
        <f t="shared" si="557"/>
        <v>48301.267403842627</v>
      </c>
      <c r="Y3205" s="22">
        <f t="shared" si="558"/>
        <v>51801.359244700783</v>
      </c>
      <c r="Z3205" s="22">
        <f t="shared" si="560"/>
        <v>6475169.9055875978</v>
      </c>
      <c r="AA3205" s="2">
        <v>521</v>
      </c>
      <c r="AB3205" s="2">
        <v>1895</v>
      </c>
      <c r="AC3205" s="2">
        <f t="shared" si="559"/>
        <v>121</v>
      </c>
      <c r="AD3205" s="2" t="s">
        <v>108</v>
      </c>
    </row>
    <row r="3206" spans="1:30" x14ac:dyDescent="0.2">
      <c r="A3206">
        <v>34</v>
      </c>
      <c r="B3206" s="2" t="s">
        <v>2135</v>
      </c>
      <c r="C3206" s="2" t="s">
        <v>22</v>
      </c>
      <c r="D3206" s="2" t="s">
        <v>23</v>
      </c>
      <c r="E3206" s="2" t="s">
        <v>2767</v>
      </c>
      <c r="F3206" s="2" t="s">
        <v>2774</v>
      </c>
      <c r="G3206" s="2">
        <v>96</v>
      </c>
      <c r="H3206" s="2">
        <v>106</v>
      </c>
      <c r="I3206" s="3">
        <v>42596</v>
      </c>
      <c r="J3206" s="3">
        <v>42606</v>
      </c>
      <c r="K3206" s="3" t="s">
        <v>2540</v>
      </c>
      <c r="L3206" s="17">
        <f t="shared" si="550"/>
        <v>272.20999999999998</v>
      </c>
      <c r="M3206" s="20">
        <f t="shared" si="551"/>
        <v>0.87502296021454029</v>
      </c>
      <c r="N3206" s="2">
        <v>10</v>
      </c>
      <c r="O3206" s="2">
        <v>5200000</v>
      </c>
      <c r="P3206" s="2">
        <v>6050000</v>
      </c>
      <c r="Q3206" s="2">
        <f t="shared" si="552"/>
        <v>850000</v>
      </c>
      <c r="R3206" s="4">
        <f t="shared" si="553"/>
        <v>0.16346153846153846</v>
      </c>
      <c r="S3206" s="2"/>
      <c r="T3206" s="9">
        <f t="shared" si="554"/>
        <v>54166.666666666664</v>
      </c>
      <c r="U3206" s="2">
        <v>63021</v>
      </c>
      <c r="V3206" s="5">
        <f t="shared" si="555"/>
        <v>8854.3333333333358</v>
      </c>
      <c r="W3206" s="4">
        <f t="shared" si="556"/>
        <v>0.16346461538461543</v>
      </c>
      <c r="X3206" s="22">
        <f t="shared" si="557"/>
        <v>47397.077011620931</v>
      </c>
      <c r="Y3206" s="22">
        <f t="shared" si="558"/>
        <v>55144.821975680541</v>
      </c>
      <c r="Z3206" s="22">
        <f t="shared" si="560"/>
        <v>5293902.9096653322</v>
      </c>
      <c r="AA3206" s="11">
        <v>1037</v>
      </c>
      <c r="AB3206" s="2">
        <v>1904</v>
      </c>
      <c r="AC3206" s="2">
        <f t="shared" si="559"/>
        <v>112</v>
      </c>
      <c r="AD3206" s="2" t="s">
        <v>169</v>
      </c>
    </row>
    <row r="3207" spans="1:30" x14ac:dyDescent="0.2">
      <c r="A3207">
        <v>35</v>
      </c>
      <c r="B3207" s="2" t="s">
        <v>589</v>
      </c>
      <c r="C3207" s="2" t="s">
        <v>22</v>
      </c>
      <c r="D3207" s="2" t="s">
        <v>23</v>
      </c>
      <c r="E3207" s="2" t="s">
        <v>2767</v>
      </c>
      <c r="F3207" s="2" t="s">
        <v>2774</v>
      </c>
      <c r="G3207" s="2">
        <v>46</v>
      </c>
      <c r="H3207" s="2">
        <v>52</v>
      </c>
      <c r="I3207" s="3">
        <v>42601</v>
      </c>
      <c r="J3207" s="3">
        <v>42611</v>
      </c>
      <c r="K3207" s="3" t="s">
        <v>2540</v>
      </c>
      <c r="L3207" s="17">
        <f t="shared" si="550"/>
        <v>272.20999999999998</v>
      </c>
      <c r="M3207" s="20">
        <f t="shared" si="551"/>
        <v>0.87502296021454029</v>
      </c>
      <c r="N3207" s="2">
        <v>10</v>
      </c>
      <c r="O3207" s="2">
        <v>3300000</v>
      </c>
      <c r="P3207" s="2">
        <v>4075000</v>
      </c>
      <c r="Q3207" s="2">
        <f t="shared" si="552"/>
        <v>775000</v>
      </c>
      <c r="R3207" s="4">
        <f t="shared" si="553"/>
        <v>0.23484848484848486</v>
      </c>
      <c r="S3207" s="2">
        <v>42000</v>
      </c>
      <c r="T3207" s="9">
        <f t="shared" si="554"/>
        <v>72652.173913043473</v>
      </c>
      <c r="U3207" s="2">
        <v>89500</v>
      </c>
      <c r="V3207" s="5">
        <f t="shared" si="555"/>
        <v>16847.826086956527</v>
      </c>
      <c r="W3207" s="4">
        <f t="shared" si="556"/>
        <v>0.23189706762417722</v>
      </c>
      <c r="X3207" s="22">
        <f t="shared" si="557"/>
        <v>63572.320283412897</v>
      </c>
      <c r="Y3207" s="22">
        <f t="shared" si="558"/>
        <v>78314.554939201349</v>
      </c>
      <c r="Z3207" s="22">
        <f t="shared" si="560"/>
        <v>3602469.5272032619</v>
      </c>
      <c r="AA3207" s="2">
        <v>913</v>
      </c>
      <c r="AB3207" s="2">
        <v>1939</v>
      </c>
      <c r="AC3207" s="2">
        <f t="shared" si="559"/>
        <v>77</v>
      </c>
      <c r="AD3207" s="2" t="s">
        <v>590</v>
      </c>
    </row>
    <row r="3208" spans="1:30" x14ac:dyDescent="0.2">
      <c r="A3208">
        <v>35</v>
      </c>
      <c r="B3208" s="2" t="s">
        <v>1539</v>
      </c>
      <c r="C3208" s="2" t="s">
        <v>22</v>
      </c>
      <c r="D3208" s="2" t="s">
        <v>23</v>
      </c>
      <c r="E3208" s="2" t="s">
        <v>2767</v>
      </c>
      <c r="F3208" s="2" t="s">
        <v>2774</v>
      </c>
      <c r="G3208" s="2">
        <v>72</v>
      </c>
      <c r="H3208" s="2">
        <v>80</v>
      </c>
      <c r="I3208" s="3">
        <v>42601</v>
      </c>
      <c r="J3208" s="3">
        <v>42611</v>
      </c>
      <c r="K3208" s="3" t="s">
        <v>2540</v>
      </c>
      <c r="L3208" s="17">
        <f t="shared" si="550"/>
        <v>272.20999999999998</v>
      </c>
      <c r="M3208" s="20">
        <f t="shared" si="551"/>
        <v>0.87502296021454029</v>
      </c>
      <c r="N3208" s="2">
        <v>10</v>
      </c>
      <c r="O3208" s="2">
        <v>4400000</v>
      </c>
      <c r="P3208" s="2">
        <v>4475000</v>
      </c>
      <c r="Q3208" s="2">
        <f t="shared" si="552"/>
        <v>75000</v>
      </c>
      <c r="R3208" s="4">
        <f t="shared" si="553"/>
        <v>1.7045454545454544E-2</v>
      </c>
      <c r="S3208" s="2">
        <v>149858</v>
      </c>
      <c r="T3208" s="9">
        <f t="shared" si="554"/>
        <v>63192.472222222219</v>
      </c>
      <c r="U3208" s="2">
        <v>64234</v>
      </c>
      <c r="V3208" s="5">
        <f t="shared" si="555"/>
        <v>1041.527777777781</v>
      </c>
      <c r="W3208" s="4">
        <f t="shared" si="556"/>
        <v>1.6481833059405423E-2</v>
      </c>
      <c r="X3208" s="22">
        <f t="shared" si="557"/>
        <v>55294.864107163994</v>
      </c>
      <c r="Y3208" s="22">
        <f t="shared" si="558"/>
        <v>56206.224826420781</v>
      </c>
      <c r="Z3208" s="22">
        <f t="shared" si="560"/>
        <v>4046848.1875022962</v>
      </c>
      <c r="AA3208" s="11">
        <v>2578</v>
      </c>
      <c r="AB3208" s="2">
        <v>1935</v>
      </c>
      <c r="AC3208" s="2">
        <f t="shared" si="559"/>
        <v>81</v>
      </c>
      <c r="AD3208" s="2" t="s">
        <v>75</v>
      </c>
    </row>
    <row r="3209" spans="1:30" x14ac:dyDescent="0.2">
      <c r="A3209">
        <v>35</v>
      </c>
      <c r="B3209" s="2" t="s">
        <v>1065</v>
      </c>
      <c r="C3209" s="2" t="s">
        <v>22</v>
      </c>
      <c r="D3209" s="2" t="s">
        <v>23</v>
      </c>
      <c r="E3209" s="2" t="s">
        <v>2767</v>
      </c>
      <c r="F3209" s="2" t="s">
        <v>2774</v>
      </c>
      <c r="G3209" s="2">
        <v>57</v>
      </c>
      <c r="H3209" s="2">
        <v>63</v>
      </c>
      <c r="I3209" s="3">
        <v>42601</v>
      </c>
      <c r="J3209" s="3">
        <v>42611</v>
      </c>
      <c r="K3209" s="3" t="s">
        <v>2540</v>
      </c>
      <c r="L3209" s="17">
        <f t="shared" si="550"/>
        <v>272.20999999999998</v>
      </c>
      <c r="M3209" s="20">
        <f t="shared" si="551"/>
        <v>0.87502296021454029</v>
      </c>
      <c r="N3209" s="2">
        <v>10</v>
      </c>
      <c r="O3209" s="2">
        <v>3500000</v>
      </c>
      <c r="P3209" s="2">
        <v>3400000</v>
      </c>
      <c r="Q3209" s="2">
        <f t="shared" si="552"/>
        <v>-100000</v>
      </c>
      <c r="R3209" s="4">
        <f t="shared" si="553"/>
        <v>-2.8571428571428571E-2</v>
      </c>
      <c r="S3209" s="2">
        <v>67631</v>
      </c>
      <c r="T3209" s="9">
        <f t="shared" si="554"/>
        <v>62590.017543859649</v>
      </c>
      <c r="U3209" s="2">
        <v>60836</v>
      </c>
      <c r="V3209" s="5">
        <f t="shared" si="555"/>
        <v>-1754.0175438596489</v>
      </c>
      <c r="W3209" s="4">
        <f t="shared" si="556"/>
        <v>-2.802391839290554E-2</v>
      </c>
      <c r="X3209" s="22">
        <f t="shared" si="557"/>
        <v>54767.702431108082</v>
      </c>
      <c r="Y3209" s="22">
        <f t="shared" si="558"/>
        <v>53232.896807611774</v>
      </c>
      <c r="Z3209" s="22">
        <f t="shared" si="560"/>
        <v>3034275.1180338711</v>
      </c>
      <c r="AA3209" s="2">
        <v>595</v>
      </c>
      <c r="AB3209" s="2">
        <v>1931</v>
      </c>
      <c r="AC3209" s="2">
        <f t="shared" si="559"/>
        <v>85</v>
      </c>
      <c r="AD3209" s="2" t="s">
        <v>25</v>
      </c>
    </row>
    <row r="3210" spans="1:30" x14ac:dyDescent="0.2">
      <c r="A3210">
        <v>35</v>
      </c>
      <c r="B3210" s="2" t="s">
        <v>1494</v>
      </c>
      <c r="C3210" s="2" t="s">
        <v>22</v>
      </c>
      <c r="D3210" s="2" t="s">
        <v>23</v>
      </c>
      <c r="E3210" s="2" t="s">
        <v>2767</v>
      </c>
      <c r="F3210" s="2" t="s">
        <v>2774</v>
      </c>
      <c r="G3210" s="2">
        <v>69</v>
      </c>
      <c r="H3210" s="2">
        <v>77</v>
      </c>
      <c r="I3210" s="3">
        <v>42601</v>
      </c>
      <c r="J3210" s="3">
        <v>42611</v>
      </c>
      <c r="K3210" s="3" t="s">
        <v>2540</v>
      </c>
      <c r="L3210" s="17">
        <f t="shared" si="550"/>
        <v>272.20999999999998</v>
      </c>
      <c r="M3210" s="20">
        <f t="shared" si="551"/>
        <v>0.87502296021454029</v>
      </c>
      <c r="N3210" s="2">
        <v>10</v>
      </c>
      <c r="O3210" s="2">
        <v>4500000</v>
      </c>
      <c r="P3210" s="2">
        <v>5010000</v>
      </c>
      <c r="Q3210" s="2">
        <f t="shared" si="552"/>
        <v>510000</v>
      </c>
      <c r="R3210" s="4">
        <f t="shared" si="553"/>
        <v>0.11333333333333333</v>
      </c>
      <c r="S3210" s="2">
        <v>87623</v>
      </c>
      <c r="T3210" s="9">
        <f t="shared" si="554"/>
        <v>66487.289855072464</v>
      </c>
      <c r="U3210" s="2">
        <v>73879</v>
      </c>
      <c r="V3210" s="5">
        <f t="shared" si="555"/>
        <v>7391.710144927536</v>
      </c>
      <c r="W3210" s="4">
        <f t="shared" si="556"/>
        <v>0.11117478485045523</v>
      </c>
      <c r="X3210" s="22">
        <f t="shared" si="557"/>
        <v>58177.905185627678</v>
      </c>
      <c r="Y3210" s="22">
        <f t="shared" si="558"/>
        <v>64645.821277690025</v>
      </c>
      <c r="Z3210" s="22">
        <f t="shared" si="560"/>
        <v>4460561.6681606118</v>
      </c>
      <c r="AA3210" s="11">
        <v>1317</v>
      </c>
      <c r="AB3210" s="2">
        <v>1928</v>
      </c>
      <c r="AC3210" s="2">
        <f t="shared" si="559"/>
        <v>88</v>
      </c>
      <c r="AD3210" s="2" t="s">
        <v>25</v>
      </c>
    </row>
    <row r="3211" spans="1:30" x14ac:dyDescent="0.2">
      <c r="A3211">
        <v>35</v>
      </c>
      <c r="B3211" s="2" t="s">
        <v>677</v>
      </c>
      <c r="C3211" s="2" t="s">
        <v>22</v>
      </c>
      <c r="D3211" s="2" t="s">
        <v>23</v>
      </c>
      <c r="E3211" s="2" t="s">
        <v>2767</v>
      </c>
      <c r="F3211" s="2" t="s">
        <v>2774</v>
      </c>
      <c r="G3211" s="2">
        <v>48</v>
      </c>
      <c r="H3211" s="2">
        <v>54</v>
      </c>
      <c r="I3211" s="3">
        <v>42601</v>
      </c>
      <c r="J3211" s="3">
        <v>42611</v>
      </c>
      <c r="K3211" s="3" t="s">
        <v>2540</v>
      </c>
      <c r="L3211" s="17">
        <f t="shared" si="550"/>
        <v>272.20999999999998</v>
      </c>
      <c r="M3211" s="20">
        <f t="shared" si="551"/>
        <v>0.87502296021454029</v>
      </c>
      <c r="N3211" s="2">
        <v>10</v>
      </c>
      <c r="O3211" s="2">
        <v>3500000</v>
      </c>
      <c r="P3211" s="2">
        <v>4520000</v>
      </c>
      <c r="Q3211" s="2">
        <f t="shared" si="552"/>
        <v>1020000</v>
      </c>
      <c r="R3211" s="4">
        <f t="shared" si="553"/>
        <v>0.29142857142857143</v>
      </c>
      <c r="S3211" s="2">
        <v>67558</v>
      </c>
      <c r="T3211" s="9">
        <f t="shared" si="554"/>
        <v>74324.125</v>
      </c>
      <c r="U3211" s="2">
        <v>95574</v>
      </c>
      <c r="V3211" s="5">
        <f t="shared" si="555"/>
        <v>21249.875</v>
      </c>
      <c r="W3211" s="4">
        <f t="shared" si="556"/>
        <v>0.28590817584465339</v>
      </c>
      <c r="X3211" s="22">
        <f t="shared" si="557"/>
        <v>65035.315872855521</v>
      </c>
      <c r="Y3211" s="22">
        <f t="shared" si="558"/>
        <v>83629.444399544474</v>
      </c>
      <c r="Z3211" s="22">
        <f t="shared" si="560"/>
        <v>4014213.3311781348</v>
      </c>
      <c r="AA3211" s="2">
        <v>974</v>
      </c>
      <c r="AB3211" s="2">
        <v>1896</v>
      </c>
      <c r="AC3211" s="2">
        <f t="shared" si="559"/>
        <v>120</v>
      </c>
      <c r="AD3211" s="2" t="s">
        <v>46</v>
      </c>
    </row>
    <row r="3212" spans="1:30" x14ac:dyDescent="0.2">
      <c r="A3212">
        <v>35</v>
      </c>
      <c r="B3212" s="2" t="s">
        <v>715</v>
      </c>
      <c r="C3212" s="2" t="s">
        <v>22</v>
      </c>
      <c r="D3212" s="2" t="s">
        <v>23</v>
      </c>
      <c r="E3212" s="2" t="s">
        <v>2767</v>
      </c>
      <c r="F3212" s="2" t="s">
        <v>2774</v>
      </c>
      <c r="G3212" s="2">
        <v>75</v>
      </c>
      <c r="H3212" s="2">
        <v>87</v>
      </c>
      <c r="I3212" s="3">
        <v>42602</v>
      </c>
      <c r="J3212" s="3">
        <v>42612</v>
      </c>
      <c r="K3212" s="3" t="s">
        <v>2540</v>
      </c>
      <c r="L3212" s="17">
        <f t="shared" si="550"/>
        <v>272.20999999999998</v>
      </c>
      <c r="M3212" s="20">
        <f t="shared" si="551"/>
        <v>0.87502296021454029</v>
      </c>
      <c r="N3212" s="2">
        <v>10</v>
      </c>
      <c r="O3212" s="2">
        <v>4550000</v>
      </c>
      <c r="P3212" s="2">
        <v>5100000</v>
      </c>
      <c r="Q3212" s="2">
        <f t="shared" si="552"/>
        <v>550000</v>
      </c>
      <c r="R3212" s="4">
        <f t="shared" si="553"/>
        <v>0.12087912087912088</v>
      </c>
      <c r="S3212" s="2"/>
      <c r="T3212" s="9">
        <f t="shared" si="554"/>
        <v>60666.666666666664</v>
      </c>
      <c r="U3212" s="2">
        <v>68000</v>
      </c>
      <c r="V3212" s="5">
        <f t="shared" si="555"/>
        <v>7333.3333333333358</v>
      </c>
      <c r="W3212" s="4">
        <f t="shared" si="556"/>
        <v>0.12087912087912092</v>
      </c>
      <c r="X3212" s="22">
        <f t="shared" si="557"/>
        <v>53084.72625301544</v>
      </c>
      <c r="Y3212" s="22">
        <f t="shared" si="558"/>
        <v>59501.561294588741</v>
      </c>
      <c r="Z3212" s="22">
        <f t="shared" si="560"/>
        <v>4462617.0970941558</v>
      </c>
      <c r="AA3212" s="11">
        <v>4489</v>
      </c>
      <c r="AB3212" s="2">
        <v>2004</v>
      </c>
      <c r="AC3212" s="2">
        <f t="shared" si="559"/>
        <v>12</v>
      </c>
      <c r="AD3212" s="2" t="s">
        <v>65</v>
      </c>
    </row>
    <row r="3213" spans="1:30" x14ac:dyDescent="0.2">
      <c r="A3213">
        <v>36</v>
      </c>
      <c r="B3213" s="2" t="s">
        <v>2245</v>
      </c>
      <c r="C3213" s="2" t="s">
        <v>22</v>
      </c>
      <c r="D3213" s="2" t="s">
        <v>23</v>
      </c>
      <c r="E3213" s="2" t="s">
        <v>2767</v>
      </c>
      <c r="F3213" s="2" t="s">
        <v>2774</v>
      </c>
      <c r="G3213" s="2">
        <v>105</v>
      </c>
      <c r="H3213" s="2">
        <v>116</v>
      </c>
      <c r="I3213" s="3">
        <v>42608</v>
      </c>
      <c r="J3213" s="3">
        <v>42618</v>
      </c>
      <c r="K3213" s="3" t="s">
        <v>2541</v>
      </c>
      <c r="L3213" s="17">
        <f t="shared" si="550"/>
        <v>275.91000000000003</v>
      </c>
      <c r="M3213" s="20">
        <f t="shared" si="551"/>
        <v>0.86328875357906554</v>
      </c>
      <c r="N3213" s="2">
        <v>10</v>
      </c>
      <c r="O3213" s="2">
        <v>6290000</v>
      </c>
      <c r="P3213" s="2">
        <v>6200000</v>
      </c>
      <c r="Q3213" s="2">
        <f t="shared" si="552"/>
        <v>-90000</v>
      </c>
      <c r="R3213" s="4">
        <f t="shared" si="553"/>
        <v>-1.4308426073131956E-2</v>
      </c>
      <c r="S3213" s="2">
        <v>14738</v>
      </c>
      <c r="T3213" s="9">
        <f t="shared" si="554"/>
        <v>60045.123809523808</v>
      </c>
      <c r="U3213" s="2">
        <v>59188</v>
      </c>
      <c r="V3213" s="5">
        <f t="shared" si="555"/>
        <v>-857.12380952380772</v>
      </c>
      <c r="W3213" s="4">
        <f t="shared" si="556"/>
        <v>-1.4274661373716056E-2</v>
      </c>
      <c r="X3213" s="22">
        <f t="shared" si="557"/>
        <v>51836.280092024477</v>
      </c>
      <c r="Y3213" s="22">
        <f t="shared" si="558"/>
        <v>51096.334746837732</v>
      </c>
      <c r="Z3213" s="22">
        <f t="shared" si="560"/>
        <v>5365115.1484179618</v>
      </c>
      <c r="AA3213" s="2">
        <v>766</v>
      </c>
      <c r="AB3213" s="2">
        <v>1913</v>
      </c>
      <c r="AC3213" s="2">
        <f t="shared" si="559"/>
        <v>103</v>
      </c>
      <c r="AD3213" s="2" t="s">
        <v>75</v>
      </c>
    </row>
    <row r="3214" spans="1:30" x14ac:dyDescent="0.2">
      <c r="A3214">
        <v>36</v>
      </c>
      <c r="B3214" s="2" t="s">
        <v>613</v>
      </c>
      <c r="C3214" s="2" t="s">
        <v>22</v>
      </c>
      <c r="D3214" s="2" t="s">
        <v>23</v>
      </c>
      <c r="E3214" s="2" t="s">
        <v>2767</v>
      </c>
      <c r="F3214" s="2" t="s">
        <v>2774</v>
      </c>
      <c r="G3214" s="2">
        <v>92</v>
      </c>
      <c r="H3214" s="2">
        <v>101</v>
      </c>
      <c r="I3214" s="3">
        <v>42609</v>
      </c>
      <c r="J3214" s="3">
        <v>42619</v>
      </c>
      <c r="K3214" s="3" t="s">
        <v>2541</v>
      </c>
      <c r="L3214" s="17">
        <f t="shared" si="550"/>
        <v>275.91000000000003</v>
      </c>
      <c r="M3214" s="20">
        <f t="shared" si="551"/>
        <v>0.86328875357906554</v>
      </c>
      <c r="N3214" s="2">
        <v>10</v>
      </c>
      <c r="O3214" s="2">
        <v>7500000</v>
      </c>
      <c r="P3214" s="2">
        <v>8150000</v>
      </c>
      <c r="Q3214" s="2">
        <f t="shared" si="552"/>
        <v>650000</v>
      </c>
      <c r="R3214" s="4">
        <f t="shared" si="553"/>
        <v>8.666666666666667E-2</v>
      </c>
      <c r="S3214" s="2">
        <v>5481</v>
      </c>
      <c r="T3214" s="9">
        <f t="shared" si="554"/>
        <v>81581.315217391311</v>
      </c>
      <c r="U3214" s="2">
        <v>88647</v>
      </c>
      <c r="V3214" s="5">
        <f t="shared" si="555"/>
        <v>7065.6847826086887</v>
      </c>
      <c r="W3214" s="4">
        <f t="shared" si="556"/>
        <v>8.6609106065287392E-2</v>
      </c>
      <c r="X3214" s="22">
        <f t="shared" si="557"/>
        <v>70428.231929362591</v>
      </c>
      <c r="Y3214" s="22">
        <f t="shared" si="558"/>
        <v>76527.95813852342</v>
      </c>
      <c r="Z3214" s="22">
        <f t="shared" si="560"/>
        <v>7040572.1487441547</v>
      </c>
      <c r="AA3214" s="2">
        <v>496</v>
      </c>
      <c r="AB3214" s="2">
        <v>2006</v>
      </c>
      <c r="AC3214" s="2">
        <f t="shared" si="559"/>
        <v>10</v>
      </c>
      <c r="AD3214" s="2" t="s">
        <v>25</v>
      </c>
    </row>
    <row r="3215" spans="1:30" x14ac:dyDescent="0.2">
      <c r="A3215">
        <v>36</v>
      </c>
      <c r="B3215" s="2" t="s">
        <v>279</v>
      </c>
      <c r="C3215" s="2" t="s">
        <v>22</v>
      </c>
      <c r="D3215" s="2" t="s">
        <v>23</v>
      </c>
      <c r="E3215" s="2" t="s">
        <v>2767</v>
      </c>
      <c r="F3215" s="2" t="s">
        <v>2774</v>
      </c>
      <c r="G3215" s="2">
        <v>35</v>
      </c>
      <c r="H3215" s="2">
        <v>39</v>
      </c>
      <c r="I3215" s="3">
        <v>42609</v>
      </c>
      <c r="J3215" s="3">
        <v>42619</v>
      </c>
      <c r="K3215" s="3" t="s">
        <v>2541</v>
      </c>
      <c r="L3215" s="17">
        <f t="shared" si="550"/>
        <v>275.91000000000003</v>
      </c>
      <c r="M3215" s="20">
        <f t="shared" si="551"/>
        <v>0.86328875357906554</v>
      </c>
      <c r="N3215" s="2">
        <v>10</v>
      </c>
      <c r="O3215" s="2">
        <v>3000000</v>
      </c>
      <c r="P3215" s="2">
        <v>3300000</v>
      </c>
      <c r="Q3215" s="2">
        <f t="shared" si="552"/>
        <v>300000</v>
      </c>
      <c r="R3215" s="4">
        <f t="shared" si="553"/>
        <v>0.1</v>
      </c>
      <c r="S3215" s="2">
        <v>86833</v>
      </c>
      <c r="T3215" s="9">
        <f t="shared" si="554"/>
        <v>88195.228571428568</v>
      </c>
      <c r="U3215" s="2">
        <v>96767</v>
      </c>
      <c r="V3215" s="5">
        <f t="shared" si="555"/>
        <v>8571.7714285714319</v>
      </c>
      <c r="W3215" s="4">
        <f t="shared" si="556"/>
        <v>9.7190874919375336E-2</v>
      </c>
      <c r="X3215" s="22">
        <f t="shared" si="557"/>
        <v>76137.948945049357</v>
      </c>
      <c r="Y3215" s="22">
        <f t="shared" si="558"/>
        <v>83537.862817585439</v>
      </c>
      <c r="Z3215" s="22">
        <f t="shared" si="560"/>
        <v>2923825.1986154905</v>
      </c>
      <c r="AA3215" s="11">
        <v>2104</v>
      </c>
      <c r="AB3215" s="2">
        <v>1936</v>
      </c>
      <c r="AC3215" s="2">
        <f t="shared" si="559"/>
        <v>80</v>
      </c>
      <c r="AD3215" s="2" t="s">
        <v>25</v>
      </c>
    </row>
    <row r="3216" spans="1:30" x14ac:dyDescent="0.2">
      <c r="A3216">
        <v>36</v>
      </c>
      <c r="B3216" s="2" t="s">
        <v>1100</v>
      </c>
      <c r="C3216" s="2" t="s">
        <v>22</v>
      </c>
      <c r="D3216" s="2" t="s">
        <v>23</v>
      </c>
      <c r="E3216" s="2" t="s">
        <v>2767</v>
      </c>
      <c r="F3216" s="2" t="s">
        <v>2774</v>
      </c>
      <c r="G3216" s="2">
        <v>58</v>
      </c>
      <c r="H3216" s="2">
        <v>65</v>
      </c>
      <c r="I3216" s="3">
        <v>42609</v>
      </c>
      <c r="J3216" s="3">
        <v>42619</v>
      </c>
      <c r="K3216" s="3" t="s">
        <v>2541</v>
      </c>
      <c r="L3216" s="17">
        <f t="shared" si="550"/>
        <v>275.91000000000003</v>
      </c>
      <c r="M3216" s="20">
        <f t="shared" si="551"/>
        <v>0.86328875357906554</v>
      </c>
      <c r="N3216" s="2">
        <v>10</v>
      </c>
      <c r="O3216" s="2">
        <v>3590000</v>
      </c>
      <c r="P3216" s="2">
        <v>4200000</v>
      </c>
      <c r="Q3216" s="2">
        <f t="shared" si="552"/>
        <v>610000</v>
      </c>
      <c r="R3216" s="4">
        <f t="shared" si="553"/>
        <v>0.16991643454038996</v>
      </c>
      <c r="S3216" s="2"/>
      <c r="T3216" s="9">
        <f t="shared" si="554"/>
        <v>61896.551724137928</v>
      </c>
      <c r="U3216" s="2">
        <v>72414</v>
      </c>
      <c r="V3216" s="5">
        <f t="shared" si="555"/>
        <v>10517.448275862072</v>
      </c>
      <c r="W3216" s="4">
        <f t="shared" si="556"/>
        <v>0.16991977715877443</v>
      </c>
      <c r="X3216" s="22">
        <f t="shared" si="557"/>
        <v>53434.596988773192</v>
      </c>
      <c r="Y3216" s="22">
        <f t="shared" si="558"/>
        <v>62514.191801674453</v>
      </c>
      <c r="Z3216" s="22">
        <f t="shared" si="560"/>
        <v>3625823.1244971184</v>
      </c>
      <c r="AA3216" s="2">
        <v>732</v>
      </c>
      <c r="AB3216" s="2">
        <v>1899</v>
      </c>
      <c r="AC3216" s="2">
        <f t="shared" si="559"/>
        <v>117</v>
      </c>
      <c r="AD3216" s="2" t="s">
        <v>27</v>
      </c>
    </row>
    <row r="3217" spans="1:30" x14ac:dyDescent="0.2">
      <c r="A3217">
        <v>36</v>
      </c>
      <c r="B3217" s="2" t="s">
        <v>438</v>
      </c>
      <c r="C3217" s="2" t="s">
        <v>22</v>
      </c>
      <c r="D3217" s="2" t="s">
        <v>23</v>
      </c>
      <c r="E3217" s="2" t="s">
        <v>2767</v>
      </c>
      <c r="F3217" s="2" t="s">
        <v>2774</v>
      </c>
      <c r="G3217" s="2">
        <v>41</v>
      </c>
      <c r="H3217" s="2">
        <v>48</v>
      </c>
      <c r="I3217" s="3">
        <v>42609</v>
      </c>
      <c r="J3217" s="3">
        <v>42619</v>
      </c>
      <c r="K3217" s="3" t="s">
        <v>2541</v>
      </c>
      <c r="L3217" s="17">
        <f t="shared" si="550"/>
        <v>275.91000000000003</v>
      </c>
      <c r="M3217" s="20">
        <f t="shared" si="551"/>
        <v>0.86328875357906554</v>
      </c>
      <c r="N3217" s="2">
        <v>10</v>
      </c>
      <c r="O3217" s="2">
        <v>3200000</v>
      </c>
      <c r="P3217" s="2">
        <v>4050000</v>
      </c>
      <c r="Q3217" s="2">
        <f t="shared" si="552"/>
        <v>850000</v>
      </c>
      <c r="R3217" s="4">
        <f t="shared" si="553"/>
        <v>0.265625</v>
      </c>
      <c r="S3217" s="2"/>
      <c r="T3217" s="9">
        <f t="shared" si="554"/>
        <v>78048.780487804877</v>
      </c>
      <c r="U3217" s="2">
        <v>98780</v>
      </c>
      <c r="V3217" s="5">
        <f t="shared" si="555"/>
        <v>20731.219512195123</v>
      </c>
      <c r="W3217" s="4">
        <f t="shared" si="556"/>
        <v>0.26561875000000001</v>
      </c>
      <c r="X3217" s="22">
        <f t="shared" si="557"/>
        <v>67378.634425683165</v>
      </c>
      <c r="Y3217" s="22">
        <f t="shared" si="558"/>
        <v>85275.663078540092</v>
      </c>
      <c r="Z3217" s="22">
        <f t="shared" si="560"/>
        <v>3496302.1862201439</v>
      </c>
      <c r="AA3217" s="11">
        <v>1193</v>
      </c>
      <c r="AB3217" s="2">
        <v>1898</v>
      </c>
      <c r="AC3217" s="2">
        <f t="shared" si="559"/>
        <v>118</v>
      </c>
      <c r="AD3217" s="2" t="s">
        <v>112</v>
      </c>
    </row>
    <row r="3218" spans="1:30" x14ac:dyDescent="0.2">
      <c r="A3218">
        <v>37</v>
      </c>
      <c r="B3218" s="2" t="s">
        <v>1902</v>
      </c>
      <c r="C3218" s="2" t="s">
        <v>22</v>
      </c>
      <c r="D3218" s="2" t="s">
        <v>23</v>
      </c>
      <c r="E3218" s="2" t="s">
        <v>2767</v>
      </c>
      <c r="F3218" s="2" t="s">
        <v>2774</v>
      </c>
      <c r="G3218" s="2">
        <v>82</v>
      </c>
      <c r="H3218" s="2">
        <v>94</v>
      </c>
      <c r="I3218" s="3">
        <v>42616</v>
      </c>
      <c r="J3218" s="3">
        <v>42626</v>
      </c>
      <c r="K3218" s="3" t="s">
        <v>2541</v>
      </c>
      <c r="L3218" s="17">
        <f t="shared" si="550"/>
        <v>275.91000000000003</v>
      </c>
      <c r="M3218" s="20">
        <f t="shared" si="551"/>
        <v>0.86328875357906554</v>
      </c>
      <c r="N3218" s="2">
        <v>10</v>
      </c>
      <c r="O3218" s="2">
        <v>5250000</v>
      </c>
      <c r="P3218" s="2">
        <v>6050000</v>
      </c>
      <c r="Q3218" s="2">
        <f t="shared" si="552"/>
        <v>800000</v>
      </c>
      <c r="R3218" s="4">
        <f t="shared" si="553"/>
        <v>0.15238095238095239</v>
      </c>
      <c r="S3218" s="2"/>
      <c r="T3218" s="9">
        <f t="shared" si="554"/>
        <v>64024.390243902439</v>
      </c>
      <c r="U3218" s="2">
        <v>73780</v>
      </c>
      <c r="V3218" s="5">
        <f t="shared" si="555"/>
        <v>9755.6097560975613</v>
      </c>
      <c r="W3218" s="4">
        <f t="shared" si="556"/>
        <v>0.15237333333333333</v>
      </c>
      <c r="X3218" s="22">
        <f t="shared" si="557"/>
        <v>55271.536052318217</v>
      </c>
      <c r="Y3218" s="22">
        <f t="shared" si="558"/>
        <v>63693.444239063458</v>
      </c>
      <c r="Z3218" s="22">
        <f t="shared" si="560"/>
        <v>5222862.4276032038</v>
      </c>
      <c r="AA3218" s="2">
        <v>700</v>
      </c>
      <c r="AB3218" s="2">
        <v>1986</v>
      </c>
      <c r="AC3218" s="2">
        <f t="shared" si="559"/>
        <v>30</v>
      </c>
      <c r="AD3218" s="2" t="s">
        <v>838</v>
      </c>
    </row>
    <row r="3219" spans="1:30" x14ac:dyDescent="0.2">
      <c r="A3219">
        <v>37</v>
      </c>
      <c r="B3219" s="2" t="s">
        <v>1074</v>
      </c>
      <c r="C3219" s="2" t="s">
        <v>22</v>
      </c>
      <c r="D3219" s="2" t="s">
        <v>23</v>
      </c>
      <c r="E3219" s="2" t="s">
        <v>2767</v>
      </c>
      <c r="F3219" s="2" t="s">
        <v>2774</v>
      </c>
      <c r="G3219" s="2">
        <v>71</v>
      </c>
      <c r="H3219" s="2">
        <v>83</v>
      </c>
      <c r="I3219" s="3">
        <v>42616</v>
      </c>
      <c r="J3219" s="3">
        <v>42626</v>
      </c>
      <c r="K3219" s="3" t="s">
        <v>2541</v>
      </c>
      <c r="L3219" s="17">
        <f t="shared" si="550"/>
        <v>275.91000000000003</v>
      </c>
      <c r="M3219" s="20">
        <f t="shared" si="551"/>
        <v>0.86328875357906554</v>
      </c>
      <c r="N3219" s="2">
        <v>10</v>
      </c>
      <c r="O3219" s="2">
        <v>5650000</v>
      </c>
      <c r="P3219" s="2">
        <v>5800000</v>
      </c>
      <c r="Q3219" s="2">
        <f t="shared" si="552"/>
        <v>150000</v>
      </c>
      <c r="R3219" s="4">
        <f t="shared" si="553"/>
        <v>2.6548672566371681E-2</v>
      </c>
      <c r="S3219" s="2">
        <v>156374</v>
      </c>
      <c r="T3219" s="9">
        <f t="shared" si="554"/>
        <v>81779.915492957749</v>
      </c>
      <c r="U3219" s="2">
        <v>83893</v>
      </c>
      <c r="V3219" s="5">
        <f t="shared" si="555"/>
        <v>2113.0845070422511</v>
      </c>
      <c r="W3219" s="4">
        <f t="shared" si="556"/>
        <v>2.5838673154708915E-2</v>
      </c>
      <c r="X3219" s="22">
        <f t="shared" si="557"/>
        <v>70599.681313716806</v>
      </c>
      <c r="Y3219" s="22">
        <f t="shared" si="558"/>
        <v>72423.883404008549</v>
      </c>
      <c r="Z3219" s="22">
        <f t="shared" si="560"/>
        <v>5142095.7216846067</v>
      </c>
      <c r="AA3219" s="11">
        <v>2578</v>
      </c>
      <c r="AB3219" s="2">
        <v>1935</v>
      </c>
      <c r="AC3219" s="2">
        <f t="shared" si="559"/>
        <v>81</v>
      </c>
      <c r="AD3219" s="2" t="s">
        <v>108</v>
      </c>
    </row>
    <row r="3220" spans="1:30" x14ac:dyDescent="0.2">
      <c r="A3220">
        <v>37</v>
      </c>
      <c r="B3220" s="2" t="s">
        <v>1368</v>
      </c>
      <c r="C3220" s="2" t="s">
        <v>22</v>
      </c>
      <c r="D3220" s="2" t="s">
        <v>23</v>
      </c>
      <c r="E3220" s="2" t="s">
        <v>2767</v>
      </c>
      <c r="F3220" s="2" t="s">
        <v>2774</v>
      </c>
      <c r="G3220" s="2">
        <v>66</v>
      </c>
      <c r="H3220" s="2">
        <v>70</v>
      </c>
      <c r="I3220" s="3">
        <v>42616</v>
      </c>
      <c r="J3220" s="3">
        <v>42626</v>
      </c>
      <c r="K3220" s="3" t="s">
        <v>2541</v>
      </c>
      <c r="L3220" s="17">
        <f t="shared" si="550"/>
        <v>275.91000000000003</v>
      </c>
      <c r="M3220" s="20">
        <f t="shared" si="551"/>
        <v>0.86328875357906554</v>
      </c>
      <c r="N3220" s="2">
        <v>10</v>
      </c>
      <c r="O3220" s="2">
        <v>4250000</v>
      </c>
      <c r="P3220" s="2">
        <v>5850000</v>
      </c>
      <c r="Q3220" s="2">
        <f t="shared" si="552"/>
        <v>1600000</v>
      </c>
      <c r="R3220" s="4">
        <f t="shared" si="553"/>
        <v>0.37647058823529411</v>
      </c>
      <c r="S3220" s="2">
        <v>132055</v>
      </c>
      <c r="T3220" s="9">
        <f t="shared" si="554"/>
        <v>66394.772727272721</v>
      </c>
      <c r="U3220" s="2">
        <v>90637</v>
      </c>
      <c r="V3220" s="5">
        <f t="shared" si="555"/>
        <v>24242.227272727279</v>
      </c>
      <c r="W3220" s="4">
        <f t="shared" si="556"/>
        <v>0.36512252812892593</v>
      </c>
      <c r="X3220" s="22">
        <f t="shared" si="557"/>
        <v>57317.860591892604</v>
      </c>
      <c r="Y3220" s="22">
        <f t="shared" si="558"/>
        <v>78245.902758145763</v>
      </c>
      <c r="Z3220" s="22">
        <f t="shared" si="560"/>
        <v>5164229.5820376202</v>
      </c>
      <c r="AA3220" s="2">
        <v>723</v>
      </c>
      <c r="AB3220" s="2">
        <v>1901</v>
      </c>
      <c r="AC3220" s="2">
        <f t="shared" si="559"/>
        <v>115</v>
      </c>
      <c r="AD3220" s="2" t="s">
        <v>37</v>
      </c>
    </row>
    <row r="3221" spans="1:30" x14ac:dyDescent="0.2">
      <c r="A3221">
        <v>37</v>
      </c>
      <c r="B3221" s="2" t="s">
        <v>895</v>
      </c>
      <c r="C3221" s="2" t="s">
        <v>22</v>
      </c>
      <c r="D3221" s="2" t="s">
        <v>23</v>
      </c>
      <c r="E3221" s="2" t="s">
        <v>2767</v>
      </c>
      <c r="F3221" s="2" t="s">
        <v>2774</v>
      </c>
      <c r="G3221" s="2">
        <v>53</v>
      </c>
      <c r="H3221" s="2">
        <v>60</v>
      </c>
      <c r="I3221" s="3">
        <v>42616</v>
      </c>
      <c r="J3221" s="3">
        <v>42626</v>
      </c>
      <c r="K3221" s="3" t="s">
        <v>2541</v>
      </c>
      <c r="L3221" s="17">
        <f t="shared" si="550"/>
        <v>275.91000000000003</v>
      </c>
      <c r="M3221" s="20">
        <f t="shared" si="551"/>
        <v>0.86328875357906554</v>
      </c>
      <c r="N3221" s="2">
        <v>10</v>
      </c>
      <c r="O3221" s="2">
        <v>3590000</v>
      </c>
      <c r="P3221" s="2">
        <v>4050000</v>
      </c>
      <c r="Q3221" s="2">
        <f t="shared" si="552"/>
        <v>460000</v>
      </c>
      <c r="R3221" s="4">
        <f t="shared" si="553"/>
        <v>0.12813370473537605</v>
      </c>
      <c r="S3221" s="2">
        <v>49557</v>
      </c>
      <c r="T3221" s="9">
        <f t="shared" si="554"/>
        <v>68670.886792452831</v>
      </c>
      <c r="U3221" s="2">
        <v>77350</v>
      </c>
      <c r="V3221" s="5">
        <f t="shared" si="555"/>
        <v>8679.1132075471687</v>
      </c>
      <c r="W3221" s="4">
        <f t="shared" si="556"/>
        <v>0.12638708502161114</v>
      </c>
      <c r="X3221" s="22">
        <f t="shared" si="557"/>
        <v>59282.804266225721</v>
      </c>
      <c r="Y3221" s="22">
        <f t="shared" si="558"/>
        <v>66775.385089340722</v>
      </c>
      <c r="Z3221" s="22">
        <f t="shared" si="560"/>
        <v>3539095.4097350584</v>
      </c>
      <c r="AA3221" s="2">
        <v>468</v>
      </c>
      <c r="AB3221" s="2">
        <v>1897</v>
      </c>
      <c r="AC3221" s="2">
        <f t="shared" si="559"/>
        <v>119</v>
      </c>
      <c r="AD3221" s="2" t="s">
        <v>75</v>
      </c>
    </row>
    <row r="3222" spans="1:30" x14ac:dyDescent="0.2">
      <c r="A3222">
        <v>38</v>
      </c>
      <c r="B3222" s="2" t="s">
        <v>754</v>
      </c>
      <c r="C3222" s="2" t="s">
        <v>22</v>
      </c>
      <c r="D3222" s="2" t="s">
        <v>23</v>
      </c>
      <c r="E3222" s="2" t="s">
        <v>2767</v>
      </c>
      <c r="F3222" s="2" t="s">
        <v>2774</v>
      </c>
      <c r="G3222" s="2">
        <v>50</v>
      </c>
      <c r="H3222" s="2">
        <v>58</v>
      </c>
      <c r="I3222" s="3">
        <v>42623</v>
      </c>
      <c r="J3222" s="3">
        <v>42633</v>
      </c>
      <c r="K3222" s="3" t="s">
        <v>2541</v>
      </c>
      <c r="L3222" s="17">
        <f t="shared" si="550"/>
        <v>275.91000000000003</v>
      </c>
      <c r="M3222" s="20">
        <f t="shared" si="551"/>
        <v>0.86328875357906554</v>
      </c>
      <c r="N3222" s="2">
        <v>10</v>
      </c>
      <c r="O3222" s="2">
        <v>3750000</v>
      </c>
      <c r="P3222" s="2">
        <v>4150000</v>
      </c>
      <c r="Q3222" s="2">
        <f t="shared" si="552"/>
        <v>400000</v>
      </c>
      <c r="R3222" s="4">
        <f t="shared" si="553"/>
        <v>0.10666666666666667</v>
      </c>
      <c r="S3222" s="2"/>
      <c r="T3222" s="9">
        <f t="shared" si="554"/>
        <v>75000</v>
      </c>
      <c r="U3222" s="2">
        <v>83000</v>
      </c>
      <c r="V3222" s="5">
        <f t="shared" si="555"/>
        <v>8000</v>
      </c>
      <c r="W3222" s="4">
        <f t="shared" si="556"/>
        <v>0.10666666666666667</v>
      </c>
      <c r="X3222" s="22">
        <f t="shared" si="557"/>
        <v>64746.656518429918</v>
      </c>
      <c r="Y3222" s="22">
        <f t="shared" si="558"/>
        <v>71652.966547062446</v>
      </c>
      <c r="Z3222" s="22">
        <f t="shared" si="560"/>
        <v>3582648.3273531222</v>
      </c>
      <c r="AA3222" s="2">
        <v>524</v>
      </c>
      <c r="AB3222" s="2">
        <v>1930</v>
      </c>
      <c r="AC3222" s="2">
        <f t="shared" si="559"/>
        <v>86</v>
      </c>
      <c r="AD3222" s="2" t="s">
        <v>67</v>
      </c>
    </row>
    <row r="3223" spans="1:30" x14ac:dyDescent="0.2">
      <c r="A3223">
        <v>39</v>
      </c>
      <c r="B3223" s="2" t="s">
        <v>287</v>
      </c>
      <c r="C3223" s="2" t="s">
        <v>22</v>
      </c>
      <c r="D3223" s="2" t="s">
        <v>23</v>
      </c>
      <c r="E3223" s="2" t="s">
        <v>2767</v>
      </c>
      <c r="F3223" s="2" t="s">
        <v>2774</v>
      </c>
      <c r="G3223" s="2">
        <v>71</v>
      </c>
      <c r="H3223" s="2">
        <v>78</v>
      </c>
      <c r="I3223" s="3">
        <v>42629</v>
      </c>
      <c r="J3223" s="3">
        <v>42639</v>
      </c>
      <c r="K3223" s="3" t="s">
        <v>2541</v>
      </c>
      <c r="L3223" s="17">
        <f t="shared" si="550"/>
        <v>275.91000000000003</v>
      </c>
      <c r="M3223" s="20">
        <f t="shared" si="551"/>
        <v>0.86328875357906554</v>
      </c>
      <c r="N3223" s="2">
        <v>10</v>
      </c>
      <c r="O3223" s="2">
        <v>5500000</v>
      </c>
      <c r="P3223" s="2">
        <v>6300000</v>
      </c>
      <c r="Q3223" s="2">
        <f t="shared" si="552"/>
        <v>800000</v>
      </c>
      <c r="R3223" s="4">
        <f t="shared" si="553"/>
        <v>0.14545454545454545</v>
      </c>
      <c r="S3223" s="2"/>
      <c r="T3223" s="9">
        <f t="shared" si="554"/>
        <v>77464.788732394372</v>
      </c>
      <c r="U3223" s="2">
        <v>88732</v>
      </c>
      <c r="V3223" s="5">
        <f t="shared" si="555"/>
        <v>11267.211267605628</v>
      </c>
      <c r="W3223" s="4">
        <f t="shared" si="556"/>
        <v>0.14544945454545447</v>
      </c>
      <c r="X3223" s="22">
        <f t="shared" si="557"/>
        <v>66874.480911054372</v>
      </c>
      <c r="Y3223" s="22">
        <f t="shared" si="558"/>
        <v>76601.33768257765</v>
      </c>
      <c r="Z3223" s="22">
        <f t="shared" si="560"/>
        <v>5438694.9754630132</v>
      </c>
      <c r="AA3223" s="11">
        <v>5011</v>
      </c>
      <c r="AB3223" s="2">
        <v>2007</v>
      </c>
      <c r="AC3223" s="2">
        <f t="shared" si="559"/>
        <v>9</v>
      </c>
      <c r="AD3223" s="2" t="s">
        <v>364</v>
      </c>
    </row>
    <row r="3224" spans="1:30" x14ac:dyDescent="0.2">
      <c r="A3224">
        <v>39</v>
      </c>
      <c r="B3224" s="2" t="s">
        <v>1103</v>
      </c>
      <c r="C3224" s="2" t="s">
        <v>22</v>
      </c>
      <c r="D3224" s="2" t="s">
        <v>23</v>
      </c>
      <c r="E3224" s="2" t="s">
        <v>2767</v>
      </c>
      <c r="F3224" s="2" t="s">
        <v>2774</v>
      </c>
      <c r="G3224" s="2">
        <v>58</v>
      </c>
      <c r="H3224" s="2">
        <v>66</v>
      </c>
      <c r="I3224" s="3">
        <v>42630</v>
      </c>
      <c r="J3224" s="3">
        <v>42640</v>
      </c>
      <c r="K3224" s="3" t="s">
        <v>2541</v>
      </c>
      <c r="L3224" s="17">
        <f t="shared" si="550"/>
        <v>275.91000000000003</v>
      </c>
      <c r="M3224" s="20">
        <f t="shared" si="551"/>
        <v>0.86328875357906554</v>
      </c>
      <c r="N3224" s="2">
        <v>10</v>
      </c>
      <c r="O3224" s="2">
        <v>3990000</v>
      </c>
      <c r="P3224" s="2">
        <v>4100000</v>
      </c>
      <c r="Q3224" s="2">
        <f t="shared" si="552"/>
        <v>110000</v>
      </c>
      <c r="R3224" s="4">
        <f t="shared" si="553"/>
        <v>2.7568922305764409E-2</v>
      </c>
      <c r="S3224" s="2"/>
      <c r="T3224" s="9">
        <f t="shared" si="554"/>
        <v>68793.103448275855</v>
      </c>
      <c r="U3224" s="2">
        <v>70690</v>
      </c>
      <c r="V3224" s="5">
        <f t="shared" si="555"/>
        <v>1896.896551724145</v>
      </c>
      <c r="W3224" s="4">
        <f t="shared" si="556"/>
        <v>2.7573934837092837E-2</v>
      </c>
      <c r="X3224" s="22">
        <f t="shared" si="557"/>
        <v>59388.312530697782</v>
      </c>
      <c r="Y3224" s="22">
        <f t="shared" si="558"/>
        <v>61025.881990504146</v>
      </c>
      <c r="Z3224" s="22">
        <f t="shared" si="560"/>
        <v>3539501.1554492405</v>
      </c>
      <c r="AA3224" s="11">
        <v>2473</v>
      </c>
      <c r="AB3224" s="2">
        <v>1938</v>
      </c>
      <c r="AC3224" s="2">
        <f t="shared" si="559"/>
        <v>78</v>
      </c>
      <c r="AD3224" s="2" t="s">
        <v>37</v>
      </c>
    </row>
    <row r="3225" spans="1:30" x14ac:dyDescent="0.2">
      <c r="A3225">
        <v>39</v>
      </c>
      <c r="B3225" s="2" t="s">
        <v>1945</v>
      </c>
      <c r="C3225" s="2" t="s">
        <v>22</v>
      </c>
      <c r="D3225" s="2" t="s">
        <v>23</v>
      </c>
      <c r="E3225" s="2" t="s">
        <v>2767</v>
      </c>
      <c r="F3225" s="2" t="s">
        <v>2774</v>
      </c>
      <c r="G3225" s="2">
        <v>89</v>
      </c>
      <c r="H3225" s="2">
        <v>101</v>
      </c>
      <c r="I3225" s="3">
        <v>42630</v>
      </c>
      <c r="J3225" s="3">
        <v>42640</v>
      </c>
      <c r="K3225" s="3" t="s">
        <v>2541</v>
      </c>
      <c r="L3225" s="17">
        <f t="shared" si="550"/>
        <v>275.91000000000003</v>
      </c>
      <c r="M3225" s="20">
        <f t="shared" si="551"/>
        <v>0.86328875357906554</v>
      </c>
      <c r="N3225" s="2">
        <v>10</v>
      </c>
      <c r="O3225" s="2">
        <v>5950000</v>
      </c>
      <c r="P3225" s="2">
        <v>7050000</v>
      </c>
      <c r="Q3225" s="2">
        <f t="shared" si="552"/>
        <v>1100000</v>
      </c>
      <c r="R3225" s="4">
        <f t="shared" si="553"/>
        <v>0.18487394957983194</v>
      </c>
      <c r="S3225" s="2">
        <v>199464</v>
      </c>
      <c r="T3225" s="9">
        <f t="shared" si="554"/>
        <v>69095.101123595508</v>
      </c>
      <c r="U3225" s="2">
        <v>81455</v>
      </c>
      <c r="V3225" s="5">
        <f t="shared" si="555"/>
        <v>12359.898876404492</v>
      </c>
      <c r="W3225" s="4">
        <f t="shared" si="556"/>
        <v>0.1788824196710477</v>
      </c>
      <c r="X3225" s="22">
        <f t="shared" si="557"/>
        <v>59649.023727408254</v>
      </c>
      <c r="Y3225" s="22">
        <f t="shared" si="558"/>
        <v>70319.185422782786</v>
      </c>
      <c r="Z3225" s="22">
        <f t="shared" si="560"/>
        <v>6258407.502627668</v>
      </c>
      <c r="AA3225" s="2">
        <v>538</v>
      </c>
      <c r="AB3225" s="2">
        <v>1891</v>
      </c>
      <c r="AC3225" s="2">
        <f t="shared" si="559"/>
        <v>125</v>
      </c>
      <c r="AD3225" s="2" t="s">
        <v>108</v>
      </c>
    </row>
    <row r="3226" spans="1:30" x14ac:dyDescent="0.2">
      <c r="A3226">
        <v>39</v>
      </c>
      <c r="B3226" s="2" t="s">
        <v>524</v>
      </c>
      <c r="C3226" s="2" t="s">
        <v>22</v>
      </c>
      <c r="D3226" s="2" t="s">
        <v>23</v>
      </c>
      <c r="E3226" s="2" t="s">
        <v>2767</v>
      </c>
      <c r="F3226" s="2" t="s">
        <v>2774</v>
      </c>
      <c r="G3226" s="2">
        <v>44</v>
      </c>
      <c r="H3226" s="2">
        <v>50</v>
      </c>
      <c r="I3226" s="3">
        <v>42631</v>
      </c>
      <c r="J3226" s="3">
        <v>42641</v>
      </c>
      <c r="K3226" s="3" t="s">
        <v>2541</v>
      </c>
      <c r="L3226" s="17">
        <f t="shared" si="550"/>
        <v>275.91000000000003</v>
      </c>
      <c r="M3226" s="20">
        <f t="shared" si="551"/>
        <v>0.86328875357906554</v>
      </c>
      <c r="N3226" s="2">
        <v>10</v>
      </c>
      <c r="O3226" s="2">
        <v>3450000</v>
      </c>
      <c r="P3226" s="2">
        <v>4550000</v>
      </c>
      <c r="Q3226" s="2">
        <f t="shared" si="552"/>
        <v>1100000</v>
      </c>
      <c r="R3226" s="4">
        <f t="shared" si="553"/>
        <v>0.3188405797101449</v>
      </c>
      <c r="S3226" s="2">
        <v>3491</v>
      </c>
      <c r="T3226" s="9">
        <f t="shared" si="554"/>
        <v>78488.431818181823</v>
      </c>
      <c r="U3226" s="2">
        <v>103488</v>
      </c>
      <c r="V3226" s="5">
        <f t="shared" si="555"/>
        <v>24999.568181818177</v>
      </c>
      <c r="W3226" s="4">
        <f t="shared" si="556"/>
        <v>0.31851277446502674</v>
      </c>
      <c r="X3226" s="22">
        <f t="shared" si="557"/>
        <v>67758.180474693654</v>
      </c>
      <c r="Y3226" s="22">
        <f t="shared" si="558"/>
        <v>89340.026530390329</v>
      </c>
      <c r="Z3226" s="22">
        <f t="shared" si="560"/>
        <v>3930961.1673371745</v>
      </c>
      <c r="AA3226" s="2">
        <v>720</v>
      </c>
      <c r="AB3226" s="2">
        <v>1892</v>
      </c>
      <c r="AC3226" s="2">
        <f t="shared" si="559"/>
        <v>124</v>
      </c>
      <c r="AD3226" s="2" t="s">
        <v>44</v>
      </c>
    </row>
    <row r="3227" spans="1:30" x14ac:dyDescent="0.2">
      <c r="A3227">
        <v>40</v>
      </c>
      <c r="B3227" s="2" t="s">
        <v>41</v>
      </c>
      <c r="C3227" s="2" t="s">
        <v>22</v>
      </c>
      <c r="D3227" s="2" t="s">
        <v>23</v>
      </c>
      <c r="E3227" s="2" t="s">
        <v>2767</v>
      </c>
      <c r="F3227" s="2" t="s">
        <v>2774</v>
      </c>
      <c r="G3227" s="2">
        <v>19</v>
      </c>
      <c r="H3227" s="2">
        <v>22</v>
      </c>
      <c r="I3227" s="3">
        <v>42636</v>
      </c>
      <c r="J3227" s="3">
        <v>42646</v>
      </c>
      <c r="K3227" s="3" t="s">
        <v>2542</v>
      </c>
      <c r="L3227" s="17">
        <f t="shared" si="550"/>
        <v>281.13</v>
      </c>
      <c r="M3227" s="20">
        <f t="shared" si="551"/>
        <v>0.84725927506847365</v>
      </c>
      <c r="N3227" s="2">
        <v>10</v>
      </c>
      <c r="O3227" s="2">
        <v>2200000</v>
      </c>
      <c r="P3227" s="2">
        <v>2360000</v>
      </c>
      <c r="Q3227" s="2">
        <f t="shared" si="552"/>
        <v>160000</v>
      </c>
      <c r="R3227" s="4">
        <f t="shared" si="553"/>
        <v>7.2727272727272724E-2</v>
      </c>
      <c r="S3227" s="2"/>
      <c r="T3227" s="9">
        <f t="shared" si="554"/>
        <v>115789.47368421052</v>
      </c>
      <c r="U3227" s="2">
        <v>124211</v>
      </c>
      <c r="V3227" s="5">
        <f t="shared" si="555"/>
        <v>8421.5263157894806</v>
      </c>
      <c r="W3227" s="4">
        <f t="shared" si="556"/>
        <v>7.2731363636363705E-2</v>
      </c>
      <c r="X3227" s="22">
        <f t="shared" si="557"/>
        <v>98103.705534244305</v>
      </c>
      <c r="Y3227" s="22">
        <f t="shared" si="558"/>
        <v>105238.92181553018</v>
      </c>
      <c r="Z3227" s="22">
        <f t="shared" si="560"/>
        <v>1999539.5144950734</v>
      </c>
      <c r="AA3227" s="11">
        <v>5011</v>
      </c>
      <c r="AB3227" s="2">
        <v>2007</v>
      </c>
      <c r="AC3227" s="2">
        <f t="shared" si="559"/>
        <v>9</v>
      </c>
      <c r="AD3227" s="2" t="s">
        <v>27</v>
      </c>
    </row>
    <row r="3228" spans="1:30" x14ac:dyDescent="0.2">
      <c r="A3228">
        <v>40</v>
      </c>
      <c r="B3228" s="2" t="s">
        <v>2365</v>
      </c>
      <c r="C3228" s="2" t="s">
        <v>22</v>
      </c>
      <c r="D3228" s="2" t="s">
        <v>23</v>
      </c>
      <c r="E3228" s="2" t="s">
        <v>2767</v>
      </c>
      <c r="F3228" s="2" t="s">
        <v>2774</v>
      </c>
      <c r="G3228" s="2">
        <v>120</v>
      </c>
      <c r="H3228" s="2">
        <v>135</v>
      </c>
      <c r="I3228" s="3">
        <v>42636</v>
      </c>
      <c r="J3228" s="3">
        <v>42646</v>
      </c>
      <c r="K3228" s="3" t="s">
        <v>2542</v>
      </c>
      <c r="L3228" s="17">
        <f t="shared" si="550"/>
        <v>281.13</v>
      </c>
      <c r="M3228" s="20">
        <f t="shared" si="551"/>
        <v>0.84725927506847365</v>
      </c>
      <c r="N3228" s="2">
        <v>10</v>
      </c>
      <c r="O3228" s="2">
        <v>7800000</v>
      </c>
      <c r="P3228" s="2">
        <v>9000000</v>
      </c>
      <c r="Q3228" s="2">
        <f t="shared" si="552"/>
        <v>1200000</v>
      </c>
      <c r="R3228" s="4">
        <f t="shared" si="553"/>
        <v>0.15384615384615385</v>
      </c>
      <c r="S3228" s="2">
        <v>75668</v>
      </c>
      <c r="T3228" s="9">
        <f t="shared" si="554"/>
        <v>65630.566666666666</v>
      </c>
      <c r="U3228" s="2">
        <v>75631</v>
      </c>
      <c r="V3228" s="5">
        <f t="shared" si="555"/>
        <v>10000.433333333334</v>
      </c>
      <c r="W3228" s="4">
        <f t="shared" si="556"/>
        <v>0.1523746303170728</v>
      </c>
      <c r="X3228" s="22">
        <f t="shared" si="557"/>
        <v>55606.106336333127</v>
      </c>
      <c r="Y3228" s="22">
        <f t="shared" si="558"/>
        <v>64079.066232703728</v>
      </c>
      <c r="Z3228" s="22">
        <f t="shared" si="560"/>
        <v>7689487.9479244472</v>
      </c>
      <c r="AA3228" s="11">
        <v>1581</v>
      </c>
      <c r="AB3228" s="2">
        <v>1929</v>
      </c>
      <c r="AC3228" s="2">
        <f t="shared" si="559"/>
        <v>87</v>
      </c>
      <c r="AD3228" s="2" t="s">
        <v>46</v>
      </c>
    </row>
    <row r="3229" spans="1:30" x14ac:dyDescent="0.2">
      <c r="A3229">
        <v>40</v>
      </c>
      <c r="B3229" s="2" t="s">
        <v>946</v>
      </c>
      <c r="C3229" s="2" t="s">
        <v>22</v>
      </c>
      <c r="D3229" s="2" t="s">
        <v>23</v>
      </c>
      <c r="E3229" s="2" t="s">
        <v>2767</v>
      </c>
      <c r="F3229" s="2" t="s">
        <v>2774</v>
      </c>
      <c r="G3229" s="2">
        <v>54</v>
      </c>
      <c r="H3229" s="2">
        <v>63</v>
      </c>
      <c r="I3229" s="3">
        <v>42637</v>
      </c>
      <c r="J3229" s="3">
        <v>42647</v>
      </c>
      <c r="K3229" s="3" t="s">
        <v>2542</v>
      </c>
      <c r="L3229" s="17">
        <f t="shared" si="550"/>
        <v>281.13</v>
      </c>
      <c r="M3229" s="20">
        <f t="shared" si="551"/>
        <v>0.84725927506847365</v>
      </c>
      <c r="N3229" s="2">
        <v>10</v>
      </c>
      <c r="O3229" s="2">
        <v>4000000</v>
      </c>
      <c r="P3229" s="2">
        <v>4550000</v>
      </c>
      <c r="Q3229" s="2">
        <f t="shared" si="552"/>
        <v>550000</v>
      </c>
      <c r="R3229" s="4">
        <f t="shared" si="553"/>
        <v>0.13750000000000001</v>
      </c>
      <c r="S3229" s="2">
        <v>59076</v>
      </c>
      <c r="T3229" s="9">
        <f t="shared" si="554"/>
        <v>75168.074074074073</v>
      </c>
      <c r="U3229" s="2">
        <v>85353</v>
      </c>
      <c r="V3229" s="5">
        <f t="shared" si="555"/>
        <v>10184.925925925927</v>
      </c>
      <c r="W3229" s="4">
        <f t="shared" si="556"/>
        <v>0.13549536889676372</v>
      </c>
      <c r="X3229" s="22">
        <f t="shared" si="557"/>
        <v>63686.847948293325</v>
      </c>
      <c r="Y3229" s="22">
        <f t="shared" si="558"/>
        <v>72316.120904919429</v>
      </c>
      <c r="Z3229" s="22">
        <f t="shared" si="560"/>
        <v>3905070.5288656494</v>
      </c>
      <c r="AA3229" s="2">
        <v>998</v>
      </c>
      <c r="AB3229" s="2">
        <v>1936</v>
      </c>
      <c r="AC3229" s="2">
        <f t="shared" si="559"/>
        <v>80</v>
      </c>
      <c r="AD3229" s="2" t="s">
        <v>37</v>
      </c>
    </row>
    <row r="3230" spans="1:30" x14ac:dyDescent="0.2">
      <c r="A3230">
        <v>40</v>
      </c>
      <c r="B3230" s="2" t="s">
        <v>1912</v>
      </c>
      <c r="C3230" s="2" t="s">
        <v>22</v>
      </c>
      <c r="D3230" s="2" t="s">
        <v>23</v>
      </c>
      <c r="E3230" s="2" t="s">
        <v>2767</v>
      </c>
      <c r="F3230" s="2" t="s">
        <v>2774</v>
      </c>
      <c r="G3230" s="2">
        <v>82</v>
      </c>
      <c r="H3230" s="2">
        <v>90</v>
      </c>
      <c r="I3230" s="3">
        <v>42637</v>
      </c>
      <c r="J3230" s="3">
        <v>42647</v>
      </c>
      <c r="K3230" s="3" t="s">
        <v>2542</v>
      </c>
      <c r="L3230" s="17">
        <f t="shared" si="550"/>
        <v>281.13</v>
      </c>
      <c r="M3230" s="20">
        <f t="shared" si="551"/>
        <v>0.84725927506847365</v>
      </c>
      <c r="N3230" s="2">
        <v>10</v>
      </c>
      <c r="O3230" s="2">
        <v>5900000</v>
      </c>
      <c r="P3230" s="2">
        <v>6600000</v>
      </c>
      <c r="Q3230" s="2">
        <f t="shared" si="552"/>
        <v>700000</v>
      </c>
      <c r="R3230" s="4">
        <f t="shared" si="553"/>
        <v>0.11864406779661017</v>
      </c>
      <c r="S3230" s="2"/>
      <c r="T3230" s="9">
        <f t="shared" si="554"/>
        <v>71951.219512195123</v>
      </c>
      <c r="U3230" s="2">
        <v>80488</v>
      </c>
      <c r="V3230" s="5">
        <f t="shared" si="555"/>
        <v>8536.7804878048773</v>
      </c>
      <c r="W3230" s="4">
        <f t="shared" si="556"/>
        <v>0.11864677966101694</v>
      </c>
      <c r="X3230" s="22">
        <f t="shared" si="557"/>
        <v>60961.338084195057</v>
      </c>
      <c r="Y3230" s="22">
        <f t="shared" si="558"/>
        <v>68194.204531711308</v>
      </c>
      <c r="Z3230" s="22">
        <f t="shared" si="560"/>
        <v>5591924.7716003275</v>
      </c>
      <c r="AA3230" s="11">
        <v>5233</v>
      </c>
      <c r="AB3230" s="2">
        <v>1895</v>
      </c>
      <c r="AC3230" s="2">
        <f t="shared" si="559"/>
        <v>121</v>
      </c>
      <c r="AD3230" s="2" t="s">
        <v>25</v>
      </c>
    </row>
    <row r="3231" spans="1:30" x14ac:dyDescent="0.2">
      <c r="A3231">
        <v>41</v>
      </c>
      <c r="B3231" s="2" t="s">
        <v>154</v>
      </c>
      <c r="C3231" s="2" t="s">
        <v>22</v>
      </c>
      <c r="D3231" s="2" t="s">
        <v>23</v>
      </c>
      <c r="E3231" s="2" t="s">
        <v>2767</v>
      </c>
      <c r="F3231" s="2" t="s">
        <v>2774</v>
      </c>
      <c r="G3231" s="2">
        <v>58</v>
      </c>
      <c r="H3231" s="2">
        <v>65</v>
      </c>
      <c r="I3231" s="3">
        <v>42644</v>
      </c>
      <c r="J3231" s="3">
        <v>42654</v>
      </c>
      <c r="K3231" s="3" t="s">
        <v>2542</v>
      </c>
      <c r="L3231" s="17">
        <f t="shared" si="550"/>
        <v>281.13</v>
      </c>
      <c r="M3231" s="20">
        <f t="shared" si="551"/>
        <v>0.84725927506847365</v>
      </c>
      <c r="N3231" s="2">
        <v>10</v>
      </c>
      <c r="O3231" s="2">
        <v>3700000</v>
      </c>
      <c r="P3231" s="2">
        <v>4155000</v>
      </c>
      <c r="Q3231" s="2">
        <f t="shared" si="552"/>
        <v>455000</v>
      </c>
      <c r="R3231" s="4">
        <f t="shared" si="553"/>
        <v>0.12297297297297298</v>
      </c>
      <c r="S3231" s="2"/>
      <c r="T3231" s="9">
        <f t="shared" si="554"/>
        <v>63793.103448275862</v>
      </c>
      <c r="U3231" s="2">
        <v>71638</v>
      </c>
      <c r="V3231" s="5">
        <f t="shared" si="555"/>
        <v>7844.8965517241377</v>
      </c>
      <c r="W3231" s="4">
        <f t="shared" si="556"/>
        <v>0.12297405405405405</v>
      </c>
      <c r="X3231" s="22">
        <f t="shared" si="557"/>
        <v>54049.298581954354</v>
      </c>
      <c r="Y3231" s="22">
        <f t="shared" si="558"/>
        <v>60695.959947355317</v>
      </c>
      <c r="Z3231" s="22">
        <f t="shared" si="560"/>
        <v>3520365.6769466083</v>
      </c>
      <c r="AA3231" s="2">
        <v>729</v>
      </c>
      <c r="AB3231" s="2">
        <v>1894</v>
      </c>
      <c r="AC3231" s="2">
        <f t="shared" si="559"/>
        <v>122</v>
      </c>
      <c r="AD3231" s="2" t="s">
        <v>25</v>
      </c>
    </row>
    <row r="3232" spans="1:30" x14ac:dyDescent="0.2">
      <c r="A3232">
        <v>41</v>
      </c>
      <c r="B3232" s="2" t="s">
        <v>1260</v>
      </c>
      <c r="C3232" s="2" t="s">
        <v>22</v>
      </c>
      <c r="D3232" s="2" t="s">
        <v>23</v>
      </c>
      <c r="E3232" s="2" t="s">
        <v>2767</v>
      </c>
      <c r="F3232" s="2" t="s">
        <v>2774</v>
      </c>
      <c r="G3232" s="2">
        <v>63</v>
      </c>
      <c r="H3232" s="2">
        <v>71</v>
      </c>
      <c r="I3232" s="3">
        <v>42644</v>
      </c>
      <c r="J3232" s="3">
        <v>42654</v>
      </c>
      <c r="K3232" s="3" t="s">
        <v>2542</v>
      </c>
      <c r="L3232" s="17">
        <f t="shared" si="550"/>
        <v>281.13</v>
      </c>
      <c r="M3232" s="20">
        <f t="shared" si="551"/>
        <v>0.84725927506847365</v>
      </c>
      <c r="N3232" s="2">
        <v>10</v>
      </c>
      <c r="O3232" s="2">
        <v>4200000</v>
      </c>
      <c r="P3232" s="2">
        <v>5200000</v>
      </c>
      <c r="Q3232" s="2">
        <f t="shared" si="552"/>
        <v>1000000</v>
      </c>
      <c r="R3232" s="4">
        <f t="shared" si="553"/>
        <v>0.23809523809523808</v>
      </c>
      <c r="S3232" s="2"/>
      <c r="T3232" s="9">
        <f t="shared" si="554"/>
        <v>66666.666666666672</v>
      </c>
      <c r="U3232" s="2">
        <v>82540</v>
      </c>
      <c r="V3232" s="5">
        <f t="shared" si="555"/>
        <v>15873.333333333328</v>
      </c>
      <c r="W3232" s="4">
        <f t="shared" si="556"/>
        <v>0.23809999999999992</v>
      </c>
      <c r="X3232" s="22">
        <f t="shared" si="557"/>
        <v>56483.951671231582</v>
      </c>
      <c r="Y3232" s="22">
        <f t="shared" si="558"/>
        <v>69932.780564151821</v>
      </c>
      <c r="Z3232" s="22">
        <f t="shared" si="560"/>
        <v>4405765.1755415648</v>
      </c>
      <c r="AA3232" s="2">
        <v>543</v>
      </c>
      <c r="AB3232" s="2">
        <v>1880</v>
      </c>
      <c r="AC3232" s="2">
        <f t="shared" si="559"/>
        <v>136</v>
      </c>
      <c r="AD3232" s="2" t="s">
        <v>25</v>
      </c>
    </row>
    <row r="3233" spans="1:30" x14ac:dyDescent="0.2">
      <c r="A3233">
        <v>41</v>
      </c>
      <c r="B3233" s="2" t="s">
        <v>1498</v>
      </c>
      <c r="C3233" s="2" t="s">
        <v>22</v>
      </c>
      <c r="D3233" s="2" t="s">
        <v>23</v>
      </c>
      <c r="E3233" s="2" t="s">
        <v>2767</v>
      </c>
      <c r="F3233" s="2" t="s">
        <v>2774</v>
      </c>
      <c r="G3233" s="2">
        <v>69</v>
      </c>
      <c r="H3233" s="2">
        <v>77</v>
      </c>
      <c r="I3233" s="3">
        <v>42644</v>
      </c>
      <c r="J3233" s="3">
        <v>42654</v>
      </c>
      <c r="K3233" s="3" t="s">
        <v>2542</v>
      </c>
      <c r="L3233" s="17">
        <f t="shared" si="550"/>
        <v>281.13</v>
      </c>
      <c r="M3233" s="20">
        <f t="shared" si="551"/>
        <v>0.84725927506847365</v>
      </c>
      <c r="N3233" s="2">
        <v>10</v>
      </c>
      <c r="O3233" s="2">
        <v>4350000</v>
      </c>
      <c r="P3233" s="2">
        <v>5600000</v>
      </c>
      <c r="Q3233" s="2">
        <f t="shared" si="552"/>
        <v>1250000</v>
      </c>
      <c r="R3233" s="4">
        <f t="shared" si="553"/>
        <v>0.28735632183908044</v>
      </c>
      <c r="S3233" s="2"/>
      <c r="T3233" s="9">
        <f t="shared" si="554"/>
        <v>63043.478260869568</v>
      </c>
      <c r="U3233" s="2">
        <v>81159</v>
      </c>
      <c r="V3233" s="5">
        <f t="shared" si="555"/>
        <v>18115.521739130432</v>
      </c>
      <c r="W3233" s="4">
        <f t="shared" si="556"/>
        <v>0.28734965517241373</v>
      </c>
      <c r="X3233" s="22">
        <f t="shared" si="557"/>
        <v>53414.171689099428</v>
      </c>
      <c r="Y3233" s="22">
        <f t="shared" si="558"/>
        <v>68762.715505282249</v>
      </c>
      <c r="Z3233" s="22">
        <f t="shared" si="560"/>
        <v>4744627.369864475</v>
      </c>
      <c r="AA3233" s="2">
        <v>298</v>
      </c>
      <c r="AB3233" s="2">
        <v>1850</v>
      </c>
      <c r="AC3233" s="2">
        <f t="shared" si="559"/>
        <v>166</v>
      </c>
      <c r="AD3233" s="2" t="s">
        <v>112</v>
      </c>
    </row>
    <row r="3234" spans="1:30" x14ac:dyDescent="0.2">
      <c r="A3234">
        <v>42</v>
      </c>
      <c r="B3234" s="2" t="s">
        <v>64</v>
      </c>
      <c r="C3234" s="2" t="s">
        <v>22</v>
      </c>
      <c r="D3234" s="2" t="s">
        <v>23</v>
      </c>
      <c r="E3234" s="2" t="s">
        <v>2767</v>
      </c>
      <c r="F3234" s="2" t="s">
        <v>2774</v>
      </c>
      <c r="G3234" s="2">
        <v>22</v>
      </c>
      <c r="H3234" s="2">
        <v>24</v>
      </c>
      <c r="I3234" s="3">
        <v>42651</v>
      </c>
      <c r="J3234" s="3">
        <v>42661</v>
      </c>
      <c r="K3234" s="3" t="s">
        <v>2542</v>
      </c>
      <c r="L3234" s="17">
        <f t="shared" si="550"/>
        <v>281.13</v>
      </c>
      <c r="M3234" s="20">
        <f t="shared" si="551"/>
        <v>0.84725927506847365</v>
      </c>
      <c r="N3234" s="2">
        <v>10</v>
      </c>
      <c r="O3234" s="2">
        <v>2300000</v>
      </c>
      <c r="P3234" s="2">
        <v>2350000</v>
      </c>
      <c r="Q3234" s="2">
        <f t="shared" si="552"/>
        <v>50000</v>
      </c>
      <c r="R3234" s="4">
        <f t="shared" si="553"/>
        <v>2.1739130434782608E-2</v>
      </c>
      <c r="S3234" s="2">
        <v>2497</v>
      </c>
      <c r="T3234" s="9">
        <f t="shared" si="554"/>
        <v>104658.95454545454</v>
      </c>
      <c r="U3234" s="2">
        <v>106932</v>
      </c>
      <c r="V3234" s="5">
        <f t="shared" si="555"/>
        <v>2273.0454545454559</v>
      </c>
      <c r="W3234" s="4">
        <f t="shared" si="556"/>
        <v>2.1718595073088057E-2</v>
      </c>
      <c r="X3234" s="22">
        <f t="shared" si="557"/>
        <v>88673.269957606157</v>
      </c>
      <c r="Y3234" s="22">
        <f t="shared" si="558"/>
        <v>90599.128801622021</v>
      </c>
      <c r="Z3234" s="22">
        <f t="shared" si="560"/>
        <v>1993180.8336356846</v>
      </c>
      <c r="AA3234" s="2">
        <v>625</v>
      </c>
      <c r="AB3234" s="2">
        <v>1972</v>
      </c>
      <c r="AC3234" s="2">
        <f t="shared" si="559"/>
        <v>44</v>
      </c>
      <c r="AD3234" s="2" t="s">
        <v>25</v>
      </c>
    </row>
    <row r="3235" spans="1:30" x14ac:dyDescent="0.2">
      <c r="A3235">
        <v>42</v>
      </c>
      <c r="B3235" s="2" t="s">
        <v>1025</v>
      </c>
      <c r="C3235" s="2" t="s">
        <v>22</v>
      </c>
      <c r="D3235" s="2" t="s">
        <v>23</v>
      </c>
      <c r="E3235" s="2" t="s">
        <v>2767</v>
      </c>
      <c r="F3235" s="2" t="s">
        <v>2774</v>
      </c>
      <c r="G3235" s="2">
        <v>56</v>
      </c>
      <c r="H3235" s="2">
        <v>61</v>
      </c>
      <c r="I3235" s="3">
        <v>42651</v>
      </c>
      <c r="J3235" s="3">
        <v>42661</v>
      </c>
      <c r="K3235" s="3" t="s">
        <v>2542</v>
      </c>
      <c r="L3235" s="17">
        <f t="shared" si="550"/>
        <v>281.13</v>
      </c>
      <c r="M3235" s="20">
        <f t="shared" si="551"/>
        <v>0.84725927506847365</v>
      </c>
      <c r="N3235" s="2">
        <v>10</v>
      </c>
      <c r="O3235" s="2">
        <v>4000000</v>
      </c>
      <c r="P3235" s="2">
        <v>4225000</v>
      </c>
      <c r="Q3235" s="2">
        <f t="shared" si="552"/>
        <v>225000</v>
      </c>
      <c r="R3235" s="4">
        <f t="shared" si="553"/>
        <v>5.6250000000000001E-2</v>
      </c>
      <c r="S3235" s="2">
        <v>56425</v>
      </c>
      <c r="T3235" s="9">
        <f t="shared" si="554"/>
        <v>72436.16071428571</v>
      </c>
      <c r="U3235" s="2">
        <v>76454</v>
      </c>
      <c r="V3235" s="5">
        <f t="shared" si="555"/>
        <v>4017.8392857142899</v>
      </c>
      <c r="W3235" s="4">
        <f t="shared" si="556"/>
        <v>5.5467314199079298E-2</v>
      </c>
      <c r="X3235" s="22">
        <f t="shared" si="557"/>
        <v>61372.209015529159</v>
      </c>
      <c r="Y3235" s="22">
        <f t="shared" si="558"/>
        <v>64776.360616085083</v>
      </c>
      <c r="Z3235" s="22">
        <f t="shared" si="560"/>
        <v>3627476.1945007648</v>
      </c>
      <c r="AA3235" s="2">
        <v>907</v>
      </c>
      <c r="AB3235" s="2">
        <v>1932</v>
      </c>
      <c r="AC3235" s="2">
        <f t="shared" si="559"/>
        <v>84</v>
      </c>
      <c r="AD3235" s="2" t="s">
        <v>37</v>
      </c>
    </row>
    <row r="3236" spans="1:30" x14ac:dyDescent="0.2">
      <c r="A3236">
        <v>42</v>
      </c>
      <c r="B3236" s="2" t="s">
        <v>1799</v>
      </c>
      <c r="C3236" s="2" t="s">
        <v>22</v>
      </c>
      <c r="D3236" s="2" t="s">
        <v>23</v>
      </c>
      <c r="E3236" s="2" t="s">
        <v>2767</v>
      </c>
      <c r="F3236" s="2" t="s">
        <v>2774</v>
      </c>
      <c r="G3236" s="2">
        <v>78</v>
      </c>
      <c r="H3236" s="2">
        <v>86</v>
      </c>
      <c r="I3236" s="3">
        <v>42651</v>
      </c>
      <c r="J3236" s="3">
        <v>42661</v>
      </c>
      <c r="K3236" s="3" t="s">
        <v>2542</v>
      </c>
      <c r="L3236" s="17">
        <f t="shared" si="550"/>
        <v>281.13</v>
      </c>
      <c r="M3236" s="20">
        <f t="shared" si="551"/>
        <v>0.84725927506847365</v>
      </c>
      <c r="N3236" s="2">
        <v>10</v>
      </c>
      <c r="O3236" s="2">
        <v>4950000</v>
      </c>
      <c r="P3236" s="2">
        <v>4950000</v>
      </c>
      <c r="Q3236" s="2">
        <f t="shared" si="552"/>
        <v>0</v>
      </c>
      <c r="R3236" s="4">
        <f t="shared" si="553"/>
        <v>0</v>
      </c>
      <c r="S3236" s="2">
        <v>101259</v>
      </c>
      <c r="T3236" s="9">
        <f t="shared" si="554"/>
        <v>64759.730769230766</v>
      </c>
      <c r="U3236" s="2">
        <v>64760</v>
      </c>
      <c r="V3236" s="5">
        <f t="shared" si="555"/>
        <v>0.26923076923412737</v>
      </c>
      <c r="W3236" s="4">
        <f t="shared" si="556"/>
        <v>4.1573793781435354E-6</v>
      </c>
      <c r="X3236" s="22">
        <f t="shared" si="557"/>
        <v>54868.282545167989</v>
      </c>
      <c r="Y3236" s="22">
        <f t="shared" si="558"/>
        <v>54868.51065343435</v>
      </c>
      <c r="Z3236" s="22">
        <f t="shared" si="560"/>
        <v>4279743.8309678789</v>
      </c>
      <c r="AA3236" s="11">
        <v>1431</v>
      </c>
      <c r="AB3236" s="2">
        <v>1929</v>
      </c>
      <c r="AC3236" s="2">
        <f t="shared" si="559"/>
        <v>87</v>
      </c>
      <c r="AD3236" s="2" t="s">
        <v>25</v>
      </c>
    </row>
    <row r="3237" spans="1:30" x14ac:dyDescent="0.2">
      <c r="A3237">
        <v>42</v>
      </c>
      <c r="B3237" s="2" t="s">
        <v>988</v>
      </c>
      <c r="C3237" s="2" t="s">
        <v>22</v>
      </c>
      <c r="D3237" s="2" t="s">
        <v>23</v>
      </c>
      <c r="E3237" s="2" t="s">
        <v>2767</v>
      </c>
      <c r="F3237" s="2" t="s">
        <v>2774</v>
      </c>
      <c r="G3237" s="2">
        <v>55</v>
      </c>
      <c r="H3237" s="2">
        <v>61</v>
      </c>
      <c r="I3237" s="3">
        <v>42651</v>
      </c>
      <c r="J3237" s="3">
        <v>42661</v>
      </c>
      <c r="K3237" s="3" t="s">
        <v>2542</v>
      </c>
      <c r="L3237" s="17">
        <f t="shared" si="550"/>
        <v>281.13</v>
      </c>
      <c r="M3237" s="20">
        <f t="shared" si="551"/>
        <v>0.84725927506847365</v>
      </c>
      <c r="N3237" s="2">
        <v>10</v>
      </c>
      <c r="O3237" s="2">
        <v>3900000</v>
      </c>
      <c r="P3237" s="2">
        <v>4475000</v>
      </c>
      <c r="Q3237" s="2">
        <f t="shared" si="552"/>
        <v>575000</v>
      </c>
      <c r="R3237" s="4">
        <f t="shared" si="553"/>
        <v>0.14743589743589744</v>
      </c>
      <c r="S3237" s="2"/>
      <c r="T3237" s="9">
        <f t="shared" si="554"/>
        <v>70909.090909090912</v>
      </c>
      <c r="U3237" s="2">
        <v>81364</v>
      </c>
      <c r="V3237" s="5">
        <f t="shared" si="555"/>
        <v>10454.909090909088</v>
      </c>
      <c r="W3237" s="4">
        <f t="shared" si="556"/>
        <v>0.1474410256410256</v>
      </c>
      <c r="X3237" s="22">
        <f t="shared" si="557"/>
        <v>60078.384959400864</v>
      </c>
      <c r="Y3237" s="22">
        <f t="shared" si="558"/>
        <v>68936.403656671289</v>
      </c>
      <c r="Z3237" s="22">
        <f t="shared" si="560"/>
        <v>3791502.2011169209</v>
      </c>
      <c r="AA3237" s="2">
        <v>499</v>
      </c>
      <c r="AB3237" s="2">
        <v>1898</v>
      </c>
      <c r="AC3237" s="2">
        <f t="shared" si="559"/>
        <v>118</v>
      </c>
      <c r="AD3237" s="2" t="s">
        <v>46</v>
      </c>
    </row>
    <row r="3238" spans="1:30" x14ac:dyDescent="0.2">
      <c r="A3238">
        <v>42</v>
      </c>
      <c r="B3238" s="2" t="s">
        <v>758</v>
      </c>
      <c r="C3238" s="2" t="s">
        <v>22</v>
      </c>
      <c r="D3238" s="2" t="s">
        <v>23</v>
      </c>
      <c r="E3238" s="2" t="s">
        <v>2767</v>
      </c>
      <c r="F3238" s="2" t="s">
        <v>2774</v>
      </c>
      <c r="G3238" s="2">
        <v>50</v>
      </c>
      <c r="H3238" s="2">
        <v>57</v>
      </c>
      <c r="I3238" s="3">
        <v>42651</v>
      </c>
      <c r="J3238" s="3">
        <v>42661</v>
      </c>
      <c r="K3238" s="3" t="s">
        <v>2542</v>
      </c>
      <c r="L3238" s="17">
        <f t="shared" si="550"/>
        <v>281.13</v>
      </c>
      <c r="M3238" s="20">
        <f t="shared" si="551"/>
        <v>0.84725927506847365</v>
      </c>
      <c r="N3238" s="2">
        <v>10</v>
      </c>
      <c r="O3238" s="2">
        <v>3800000</v>
      </c>
      <c r="P3238" s="2">
        <v>4080000</v>
      </c>
      <c r="Q3238" s="2">
        <f t="shared" si="552"/>
        <v>280000</v>
      </c>
      <c r="R3238" s="4">
        <f t="shared" si="553"/>
        <v>7.3684210526315783E-2</v>
      </c>
      <c r="S3238" s="2">
        <v>73819</v>
      </c>
      <c r="T3238" s="9">
        <f t="shared" si="554"/>
        <v>77476.38</v>
      </c>
      <c r="U3238" s="2">
        <v>83076</v>
      </c>
      <c r="V3238" s="5">
        <f t="shared" si="555"/>
        <v>5599.6199999999953</v>
      </c>
      <c r="W3238" s="4">
        <f t="shared" si="556"/>
        <v>7.2275188902733906E-2</v>
      </c>
      <c r="X3238" s="22">
        <f t="shared" si="557"/>
        <v>65642.5815537296</v>
      </c>
      <c r="Y3238" s="22">
        <f t="shared" si="558"/>
        <v>70386.911535588515</v>
      </c>
      <c r="Z3238" s="22">
        <f t="shared" si="560"/>
        <v>3519345.5767794256</v>
      </c>
      <c r="AA3238" s="2">
        <v>348</v>
      </c>
      <c r="AB3238" s="2">
        <v>1890</v>
      </c>
      <c r="AC3238" s="2">
        <f t="shared" si="559"/>
        <v>126</v>
      </c>
      <c r="AD3238" s="2" t="s">
        <v>27</v>
      </c>
    </row>
    <row r="3239" spans="1:30" x14ac:dyDescent="0.2">
      <c r="A3239">
        <v>43</v>
      </c>
      <c r="B3239" s="2" t="s">
        <v>951</v>
      </c>
      <c r="C3239" s="2" t="s">
        <v>22</v>
      </c>
      <c r="D3239" s="2" t="s">
        <v>23</v>
      </c>
      <c r="E3239" s="2" t="s">
        <v>2767</v>
      </c>
      <c r="F3239" s="2" t="s">
        <v>2774</v>
      </c>
      <c r="G3239" s="2">
        <v>54</v>
      </c>
      <c r="H3239" s="2">
        <v>61</v>
      </c>
      <c r="I3239" s="3">
        <v>42657</v>
      </c>
      <c r="J3239" s="3">
        <v>42667</v>
      </c>
      <c r="K3239" s="3" t="s">
        <v>2542</v>
      </c>
      <c r="L3239" s="17">
        <f t="shared" si="550"/>
        <v>281.13</v>
      </c>
      <c r="M3239" s="20">
        <f t="shared" si="551"/>
        <v>0.84725927506847365</v>
      </c>
      <c r="N3239" s="2">
        <v>10</v>
      </c>
      <c r="O3239" s="2">
        <v>3700000</v>
      </c>
      <c r="P3239" s="2">
        <v>4150000</v>
      </c>
      <c r="Q3239" s="2">
        <f t="shared" si="552"/>
        <v>450000</v>
      </c>
      <c r="R3239" s="4">
        <f t="shared" si="553"/>
        <v>0.12162162162162163</v>
      </c>
      <c r="S3239" s="2">
        <v>270638</v>
      </c>
      <c r="T3239" s="9">
        <f t="shared" si="554"/>
        <v>73530.333333333328</v>
      </c>
      <c r="U3239" s="2">
        <v>81864</v>
      </c>
      <c r="V3239" s="5">
        <f t="shared" si="555"/>
        <v>8333.6666666666715</v>
      </c>
      <c r="W3239" s="4">
        <f t="shared" si="556"/>
        <v>0.11333644618320791</v>
      </c>
      <c r="X3239" s="22">
        <f t="shared" si="557"/>
        <v>62299.256915543221</v>
      </c>
      <c r="Y3239" s="22">
        <f t="shared" si="558"/>
        <v>69360.033294205525</v>
      </c>
      <c r="Z3239" s="22">
        <f t="shared" si="560"/>
        <v>3745441.7978870985</v>
      </c>
      <c r="AA3239" s="11">
        <v>2673</v>
      </c>
      <c r="AB3239" s="2">
        <v>1935</v>
      </c>
      <c r="AC3239" s="2">
        <f t="shared" si="559"/>
        <v>81</v>
      </c>
      <c r="AD3239" s="2" t="s">
        <v>103</v>
      </c>
    </row>
    <row r="3240" spans="1:30" x14ac:dyDescent="0.2">
      <c r="A3240">
        <v>43</v>
      </c>
      <c r="B3240" s="2" t="s">
        <v>462</v>
      </c>
      <c r="C3240" s="2" t="s">
        <v>22</v>
      </c>
      <c r="D3240" s="2" t="s">
        <v>23</v>
      </c>
      <c r="E3240" s="2" t="s">
        <v>2767</v>
      </c>
      <c r="F3240" s="2" t="s">
        <v>2774</v>
      </c>
      <c r="G3240" s="2">
        <v>42</v>
      </c>
      <c r="H3240" s="2"/>
      <c r="I3240" s="3">
        <v>42657</v>
      </c>
      <c r="J3240" s="3">
        <v>42667</v>
      </c>
      <c r="K3240" s="3" t="s">
        <v>2542</v>
      </c>
      <c r="L3240" s="17">
        <f t="shared" si="550"/>
        <v>281.13</v>
      </c>
      <c r="M3240" s="20">
        <f t="shared" si="551"/>
        <v>0.84725927506847365</v>
      </c>
      <c r="N3240" s="2">
        <v>10</v>
      </c>
      <c r="O3240" s="2">
        <v>3200000</v>
      </c>
      <c r="P3240" s="2">
        <v>4070000</v>
      </c>
      <c r="Q3240" s="2">
        <f t="shared" si="552"/>
        <v>870000</v>
      </c>
      <c r="R3240" s="4">
        <f t="shared" si="553"/>
        <v>0.27187499999999998</v>
      </c>
      <c r="S3240" s="2"/>
      <c r="T3240" s="9">
        <f t="shared" si="554"/>
        <v>76190.476190476184</v>
      </c>
      <c r="U3240" s="2">
        <v>96905</v>
      </c>
      <c r="V3240" s="5">
        <f t="shared" si="555"/>
        <v>20714.523809523816</v>
      </c>
      <c r="W3240" s="4">
        <f t="shared" si="556"/>
        <v>0.27187812500000014</v>
      </c>
      <c r="X3240" s="22">
        <f t="shared" si="557"/>
        <v>64553.087624264655</v>
      </c>
      <c r="Y3240" s="22">
        <f t="shared" si="558"/>
        <v>82103.660050510443</v>
      </c>
      <c r="Z3240" s="22">
        <f t="shared" si="560"/>
        <v>3448353.7221214385</v>
      </c>
      <c r="AA3240" s="2">
        <v>597</v>
      </c>
      <c r="AB3240" s="2">
        <v>1875</v>
      </c>
      <c r="AC3240" s="2">
        <f t="shared" si="559"/>
        <v>141</v>
      </c>
      <c r="AD3240" s="2" t="s">
        <v>37</v>
      </c>
    </row>
    <row r="3241" spans="1:30" x14ac:dyDescent="0.2">
      <c r="A3241">
        <v>43</v>
      </c>
      <c r="B3241" s="2" t="s">
        <v>1373</v>
      </c>
      <c r="C3241" s="2" t="s">
        <v>22</v>
      </c>
      <c r="D3241" s="2" t="s">
        <v>23</v>
      </c>
      <c r="E3241" s="2" t="s">
        <v>2767</v>
      </c>
      <c r="F3241" s="2" t="s">
        <v>2774</v>
      </c>
      <c r="G3241" s="2">
        <v>66</v>
      </c>
      <c r="H3241" s="2">
        <v>73</v>
      </c>
      <c r="I3241" s="3">
        <v>42658</v>
      </c>
      <c r="J3241" s="3">
        <v>42668</v>
      </c>
      <c r="K3241" s="3" t="s">
        <v>2542</v>
      </c>
      <c r="L3241" s="17">
        <f t="shared" si="550"/>
        <v>281.13</v>
      </c>
      <c r="M3241" s="20">
        <f t="shared" si="551"/>
        <v>0.84725927506847365</v>
      </c>
      <c r="N3241" s="2">
        <v>10</v>
      </c>
      <c r="O3241" s="2">
        <v>5500000</v>
      </c>
      <c r="P3241" s="2">
        <v>6000000</v>
      </c>
      <c r="Q3241" s="2">
        <f t="shared" si="552"/>
        <v>500000</v>
      </c>
      <c r="R3241" s="4">
        <f t="shared" si="553"/>
        <v>9.0909090909090912E-2</v>
      </c>
      <c r="S3241" s="2"/>
      <c r="T3241" s="9">
        <f t="shared" si="554"/>
        <v>83333.333333333328</v>
      </c>
      <c r="U3241" s="2">
        <v>90909</v>
      </c>
      <c r="V3241" s="5">
        <f t="shared" si="555"/>
        <v>7575.6666666666715</v>
      </c>
      <c r="W3241" s="4">
        <f t="shared" si="556"/>
        <v>9.0908000000000058E-2</v>
      </c>
      <c r="X3241" s="22">
        <f t="shared" si="557"/>
        <v>70604.939589039466</v>
      </c>
      <c r="Y3241" s="22">
        <f t="shared" si="558"/>
        <v>77023.493437199868</v>
      </c>
      <c r="Z3241" s="22">
        <f t="shared" si="560"/>
        <v>5083550.5668551913</v>
      </c>
      <c r="AA3241" s="11">
        <v>1600</v>
      </c>
      <c r="AB3241" s="2">
        <v>1937</v>
      </c>
      <c r="AC3241" s="2">
        <f t="shared" si="559"/>
        <v>79</v>
      </c>
      <c r="AD3241" s="2" t="s">
        <v>27</v>
      </c>
    </row>
    <row r="3242" spans="1:30" x14ac:dyDescent="0.2">
      <c r="A3242">
        <v>43</v>
      </c>
      <c r="B3242" s="2" t="s">
        <v>1916</v>
      </c>
      <c r="C3242" s="2" t="s">
        <v>22</v>
      </c>
      <c r="D3242" s="2" t="s">
        <v>23</v>
      </c>
      <c r="E3242" s="2" t="s">
        <v>2767</v>
      </c>
      <c r="F3242" s="2" t="s">
        <v>2774</v>
      </c>
      <c r="G3242" s="2">
        <v>82</v>
      </c>
      <c r="H3242" s="2">
        <v>100</v>
      </c>
      <c r="I3242" s="3">
        <v>42658</v>
      </c>
      <c r="J3242" s="3">
        <v>42668</v>
      </c>
      <c r="K3242" s="3" t="s">
        <v>2542</v>
      </c>
      <c r="L3242" s="17">
        <f t="shared" si="550"/>
        <v>281.13</v>
      </c>
      <c r="M3242" s="20">
        <f t="shared" si="551"/>
        <v>0.84725927506847365</v>
      </c>
      <c r="N3242" s="2">
        <v>10</v>
      </c>
      <c r="O3242" s="2">
        <v>4800000</v>
      </c>
      <c r="P3242" s="2">
        <v>5900000</v>
      </c>
      <c r="Q3242" s="2">
        <f t="shared" si="552"/>
        <v>1100000</v>
      </c>
      <c r="R3242" s="4">
        <f t="shared" si="553"/>
        <v>0.22916666666666666</v>
      </c>
      <c r="S3242" s="2">
        <v>250724</v>
      </c>
      <c r="T3242" s="9">
        <f t="shared" si="554"/>
        <v>61594.195121951219</v>
      </c>
      <c r="U3242" s="2">
        <v>75009</v>
      </c>
      <c r="V3242" s="5">
        <f t="shared" si="555"/>
        <v>13414.804878048781</v>
      </c>
      <c r="W3242" s="4">
        <f t="shared" si="556"/>
        <v>0.21779333022354816</v>
      </c>
      <c r="X3242" s="22">
        <f t="shared" si="557"/>
        <v>52186.25310745051</v>
      </c>
      <c r="Y3242" s="22">
        <f t="shared" si="558"/>
        <v>63552.070963611142</v>
      </c>
      <c r="Z3242" s="22">
        <f t="shared" si="560"/>
        <v>5211269.8190161139</v>
      </c>
      <c r="AA3242" s="11">
        <v>1133</v>
      </c>
      <c r="AB3242" s="2">
        <v>1900</v>
      </c>
      <c r="AC3242" s="2">
        <f t="shared" si="559"/>
        <v>116</v>
      </c>
      <c r="AD3242" s="2" t="s">
        <v>137</v>
      </c>
    </row>
    <row r="3243" spans="1:30" x14ac:dyDescent="0.2">
      <c r="A3243">
        <v>43</v>
      </c>
      <c r="B3243" s="2" t="s">
        <v>1106</v>
      </c>
      <c r="C3243" s="2" t="s">
        <v>22</v>
      </c>
      <c r="D3243" s="2" t="s">
        <v>23</v>
      </c>
      <c r="E3243" s="2" t="s">
        <v>2767</v>
      </c>
      <c r="F3243" s="2" t="s">
        <v>2774</v>
      </c>
      <c r="G3243" s="2">
        <v>58</v>
      </c>
      <c r="H3243" s="2">
        <v>65</v>
      </c>
      <c r="I3243" s="3">
        <v>42658</v>
      </c>
      <c r="J3243" s="3">
        <v>42668</v>
      </c>
      <c r="K3243" s="3" t="s">
        <v>2542</v>
      </c>
      <c r="L3243" s="17">
        <f t="shared" si="550"/>
        <v>281.13</v>
      </c>
      <c r="M3243" s="20">
        <f t="shared" si="551"/>
        <v>0.84725927506847365</v>
      </c>
      <c r="N3243" s="2">
        <v>10</v>
      </c>
      <c r="O3243" s="2">
        <v>3800000</v>
      </c>
      <c r="P3243" s="2">
        <v>5150000</v>
      </c>
      <c r="Q3243" s="2">
        <f t="shared" si="552"/>
        <v>1350000</v>
      </c>
      <c r="R3243" s="4">
        <f t="shared" si="553"/>
        <v>0.35526315789473684</v>
      </c>
      <c r="S3243" s="2">
        <v>74268</v>
      </c>
      <c r="T3243" s="9">
        <f t="shared" si="554"/>
        <v>66797.724137931029</v>
      </c>
      <c r="U3243" s="2">
        <v>90074</v>
      </c>
      <c r="V3243" s="5">
        <f t="shared" si="555"/>
        <v>23276.275862068971</v>
      </c>
      <c r="W3243" s="4">
        <f t="shared" si="556"/>
        <v>0.34845911537353647</v>
      </c>
      <c r="X3243" s="22">
        <f t="shared" si="557"/>
        <v>56594.991329327328</v>
      </c>
      <c r="Y3243" s="22">
        <f t="shared" si="558"/>
        <v>76316.0319425177</v>
      </c>
      <c r="Z3243" s="22">
        <f t="shared" si="560"/>
        <v>4426329.8526660269</v>
      </c>
      <c r="AA3243" s="2">
        <v>628</v>
      </c>
      <c r="AB3243" s="2">
        <v>1895</v>
      </c>
      <c r="AC3243" s="2">
        <f t="shared" si="559"/>
        <v>121</v>
      </c>
      <c r="AD3243" s="2" t="s">
        <v>112</v>
      </c>
    </row>
    <row r="3244" spans="1:30" x14ac:dyDescent="0.2">
      <c r="A3244">
        <v>43</v>
      </c>
      <c r="B3244" s="2" t="s">
        <v>1535</v>
      </c>
      <c r="C3244" s="2" t="s">
        <v>22</v>
      </c>
      <c r="D3244" s="2" t="s">
        <v>23</v>
      </c>
      <c r="E3244" s="2" t="s">
        <v>2767</v>
      </c>
      <c r="F3244" s="2" t="s">
        <v>2774</v>
      </c>
      <c r="G3244" s="2">
        <v>70</v>
      </c>
      <c r="H3244" s="2">
        <v>78</v>
      </c>
      <c r="I3244" s="3">
        <v>42658</v>
      </c>
      <c r="J3244" s="3">
        <v>42668</v>
      </c>
      <c r="K3244" s="3" t="s">
        <v>2542</v>
      </c>
      <c r="L3244" s="17">
        <f t="shared" si="550"/>
        <v>281.13</v>
      </c>
      <c r="M3244" s="20">
        <f t="shared" si="551"/>
        <v>0.84725927506847365</v>
      </c>
      <c r="N3244" s="2">
        <v>10</v>
      </c>
      <c r="O3244" s="2">
        <v>4900000</v>
      </c>
      <c r="P3244" s="2">
        <v>5420000</v>
      </c>
      <c r="Q3244" s="2">
        <f t="shared" si="552"/>
        <v>520000</v>
      </c>
      <c r="R3244" s="4">
        <f t="shared" si="553"/>
        <v>0.10612244897959183</v>
      </c>
      <c r="S3244" s="2">
        <v>7604</v>
      </c>
      <c r="T3244" s="9">
        <f t="shared" si="554"/>
        <v>70108.628571428577</v>
      </c>
      <c r="U3244" s="2">
        <v>77537</v>
      </c>
      <c r="V3244" s="5">
        <f t="shared" si="555"/>
        <v>7428.3714285714232</v>
      </c>
      <c r="W3244" s="4">
        <f t="shared" si="556"/>
        <v>0.10595516671679288</v>
      </c>
      <c r="X3244" s="22">
        <f t="shared" si="557"/>
        <v>59400.185819473452</v>
      </c>
      <c r="Y3244" s="22">
        <f t="shared" si="558"/>
        <v>65693.942410984237</v>
      </c>
      <c r="Z3244" s="22">
        <f t="shared" si="560"/>
        <v>4598575.9687688965</v>
      </c>
      <c r="AA3244" s="2">
        <v>481</v>
      </c>
      <c r="AB3244" s="2">
        <v>1892</v>
      </c>
      <c r="AC3244" s="2">
        <f t="shared" si="559"/>
        <v>124</v>
      </c>
      <c r="AD3244" s="2" t="s">
        <v>278</v>
      </c>
    </row>
    <row r="3245" spans="1:30" x14ac:dyDescent="0.2">
      <c r="A3245">
        <v>43</v>
      </c>
      <c r="B3245" s="2" t="s">
        <v>1231</v>
      </c>
      <c r="C3245" s="2" t="s">
        <v>22</v>
      </c>
      <c r="D3245" s="2" t="s">
        <v>23</v>
      </c>
      <c r="E3245" s="2" t="s">
        <v>2767</v>
      </c>
      <c r="F3245" s="2" t="s">
        <v>2774</v>
      </c>
      <c r="G3245" s="2">
        <v>62</v>
      </c>
      <c r="H3245" s="2">
        <v>68</v>
      </c>
      <c r="I3245" s="3">
        <v>42658</v>
      </c>
      <c r="J3245" s="3">
        <v>42668</v>
      </c>
      <c r="K3245" s="3" t="s">
        <v>2542</v>
      </c>
      <c r="L3245" s="17">
        <f t="shared" si="550"/>
        <v>281.13</v>
      </c>
      <c r="M3245" s="20">
        <f t="shared" si="551"/>
        <v>0.84725927506847365</v>
      </c>
      <c r="N3245" s="2">
        <v>10</v>
      </c>
      <c r="O3245" s="2">
        <v>4390000</v>
      </c>
      <c r="P3245" s="2">
        <v>4700000</v>
      </c>
      <c r="Q3245" s="2">
        <f t="shared" si="552"/>
        <v>310000</v>
      </c>
      <c r="R3245" s="4">
        <f t="shared" si="553"/>
        <v>7.0615034168564919E-2</v>
      </c>
      <c r="S3245" s="2">
        <v>75262</v>
      </c>
      <c r="T3245" s="9">
        <f t="shared" si="554"/>
        <v>72020.354838709682</v>
      </c>
      <c r="U3245" s="2">
        <v>77020</v>
      </c>
      <c r="V3245" s="5">
        <f t="shared" si="555"/>
        <v>4999.6451612903184</v>
      </c>
      <c r="W3245" s="4">
        <f t="shared" si="556"/>
        <v>6.9419890702941897E-2</v>
      </c>
      <c r="X3245" s="22">
        <f t="shared" si="557"/>
        <v>61019.913630819407</v>
      </c>
      <c r="Y3245" s="22">
        <f t="shared" si="558"/>
        <v>65255.909365773841</v>
      </c>
      <c r="Z3245" s="22">
        <f t="shared" si="560"/>
        <v>4045866.380677978</v>
      </c>
      <c r="AA3245" s="2">
        <v>362</v>
      </c>
      <c r="AB3245" s="2">
        <v>1880</v>
      </c>
      <c r="AC3245" s="2">
        <f t="shared" si="559"/>
        <v>136</v>
      </c>
      <c r="AD3245" s="2" t="s">
        <v>312</v>
      </c>
    </row>
    <row r="3246" spans="1:30" x14ac:dyDescent="0.2">
      <c r="A3246">
        <v>43</v>
      </c>
      <c r="B3246" s="2" t="s">
        <v>990</v>
      </c>
      <c r="C3246" s="2" t="s">
        <v>22</v>
      </c>
      <c r="D3246" s="2" t="s">
        <v>23</v>
      </c>
      <c r="E3246" s="2" t="s">
        <v>2767</v>
      </c>
      <c r="F3246" s="2" t="s">
        <v>2774</v>
      </c>
      <c r="G3246" s="2">
        <v>55</v>
      </c>
      <c r="H3246" s="2">
        <v>65</v>
      </c>
      <c r="I3246" s="3">
        <v>42659</v>
      </c>
      <c r="J3246" s="3">
        <v>42669</v>
      </c>
      <c r="K3246" s="3" t="s">
        <v>2542</v>
      </c>
      <c r="L3246" s="17">
        <f t="shared" si="550"/>
        <v>281.13</v>
      </c>
      <c r="M3246" s="20">
        <f t="shared" si="551"/>
        <v>0.84725927506847365</v>
      </c>
      <c r="N3246" s="2">
        <v>10</v>
      </c>
      <c r="O3246" s="2">
        <v>4000000</v>
      </c>
      <c r="P3246" s="2">
        <v>4620000</v>
      </c>
      <c r="Q3246" s="2">
        <f t="shared" si="552"/>
        <v>620000</v>
      </c>
      <c r="R3246" s="4">
        <f t="shared" si="553"/>
        <v>0.155</v>
      </c>
      <c r="S3246" s="2">
        <v>62463</v>
      </c>
      <c r="T3246" s="9">
        <f t="shared" si="554"/>
        <v>73862.963636363638</v>
      </c>
      <c r="U3246" s="2">
        <v>85136</v>
      </c>
      <c r="V3246" s="5">
        <f t="shared" si="555"/>
        <v>11273.036363636362</v>
      </c>
      <c r="W3246" s="4">
        <f t="shared" si="556"/>
        <v>0.15262095925550581</v>
      </c>
      <c r="X3246" s="22">
        <f t="shared" si="557"/>
        <v>62581.081024954488</v>
      </c>
      <c r="Y3246" s="22">
        <f t="shared" si="558"/>
        <v>72132.265642229569</v>
      </c>
      <c r="Z3246" s="22">
        <f t="shared" si="560"/>
        <v>3967274.6103226263</v>
      </c>
      <c r="AA3246" s="11">
        <v>1694</v>
      </c>
      <c r="AB3246" s="2">
        <v>1914</v>
      </c>
      <c r="AC3246" s="2">
        <f t="shared" si="559"/>
        <v>102</v>
      </c>
      <c r="AD3246" s="2" t="s">
        <v>169</v>
      </c>
    </row>
    <row r="3247" spans="1:30" x14ac:dyDescent="0.2">
      <c r="A3247">
        <v>44</v>
      </c>
      <c r="B3247" s="2" t="s">
        <v>337</v>
      </c>
      <c r="C3247" s="2" t="s">
        <v>22</v>
      </c>
      <c r="D3247" s="2" t="s">
        <v>23</v>
      </c>
      <c r="E3247" s="2" t="s">
        <v>2767</v>
      </c>
      <c r="F3247" s="2" t="s">
        <v>2774</v>
      </c>
      <c r="G3247" s="2">
        <v>37</v>
      </c>
      <c r="H3247" s="2">
        <v>43</v>
      </c>
      <c r="I3247" s="3">
        <v>42664</v>
      </c>
      <c r="J3247" s="3">
        <v>42674</v>
      </c>
      <c r="K3247" s="3" t="s">
        <v>2542</v>
      </c>
      <c r="L3247" s="17">
        <f t="shared" si="550"/>
        <v>281.13</v>
      </c>
      <c r="M3247" s="20">
        <f t="shared" si="551"/>
        <v>0.84725927506847365</v>
      </c>
      <c r="N3247" s="2">
        <v>10</v>
      </c>
      <c r="O3247" s="2">
        <v>2600000</v>
      </c>
      <c r="P3247" s="2">
        <v>3020000</v>
      </c>
      <c r="Q3247" s="2">
        <f t="shared" si="552"/>
        <v>420000</v>
      </c>
      <c r="R3247" s="4">
        <f t="shared" si="553"/>
        <v>0.16153846153846155</v>
      </c>
      <c r="S3247" s="2"/>
      <c r="T3247" s="9">
        <f t="shared" si="554"/>
        <v>70270.270270270266</v>
      </c>
      <c r="U3247" s="2">
        <v>81622</v>
      </c>
      <c r="V3247" s="5">
        <f t="shared" si="555"/>
        <v>11351.729729729734</v>
      </c>
      <c r="W3247" s="4">
        <f t="shared" si="556"/>
        <v>0.16154384615384623</v>
      </c>
      <c r="X3247" s="22">
        <f t="shared" si="557"/>
        <v>59537.1382480549</v>
      </c>
      <c r="Y3247" s="22">
        <f t="shared" si="558"/>
        <v>69154.996549638963</v>
      </c>
      <c r="Z3247" s="22">
        <f t="shared" si="560"/>
        <v>2558734.8723366414</v>
      </c>
      <c r="AA3247" s="2">
        <v>215</v>
      </c>
      <c r="AB3247" s="2">
        <v>1938</v>
      </c>
      <c r="AC3247" s="2">
        <f t="shared" si="559"/>
        <v>78</v>
      </c>
      <c r="AD3247" s="2" t="s">
        <v>173</v>
      </c>
    </row>
    <row r="3248" spans="1:30" x14ac:dyDescent="0.2">
      <c r="A3248">
        <v>45</v>
      </c>
      <c r="B3248" s="2" t="s">
        <v>2058</v>
      </c>
      <c r="C3248" s="2" t="s">
        <v>22</v>
      </c>
      <c r="D3248" s="2" t="s">
        <v>23</v>
      </c>
      <c r="E3248" s="2" t="s">
        <v>2767</v>
      </c>
      <c r="F3248" s="2" t="s">
        <v>2774</v>
      </c>
      <c r="G3248" s="2">
        <v>90</v>
      </c>
      <c r="H3248" s="2"/>
      <c r="I3248" s="3">
        <v>42672</v>
      </c>
      <c r="J3248" s="3">
        <v>42682</v>
      </c>
      <c r="K3248" s="3" t="s">
        <v>2543</v>
      </c>
      <c r="L3248" s="17">
        <f t="shared" si="550"/>
        <v>284.38</v>
      </c>
      <c r="M3248" s="20">
        <f t="shared" si="551"/>
        <v>0.83757648217174208</v>
      </c>
      <c r="N3248" s="2">
        <v>10</v>
      </c>
      <c r="O3248" s="2">
        <v>5400000</v>
      </c>
      <c r="P3248" s="2">
        <v>5950000</v>
      </c>
      <c r="Q3248" s="2">
        <f t="shared" si="552"/>
        <v>550000</v>
      </c>
      <c r="R3248" s="4">
        <f t="shared" si="553"/>
        <v>0.10185185185185185</v>
      </c>
      <c r="S3248" s="2">
        <v>128928</v>
      </c>
      <c r="T3248" s="9">
        <f t="shared" si="554"/>
        <v>61432.533333333333</v>
      </c>
      <c r="U3248" s="2">
        <v>67544</v>
      </c>
      <c r="V3248" s="5">
        <f t="shared" si="555"/>
        <v>6111.4666666666672</v>
      </c>
      <c r="W3248" s="4">
        <f t="shared" si="556"/>
        <v>9.948257600750092E-2</v>
      </c>
      <c r="X3248" s="22">
        <f t="shared" si="557"/>
        <v>51454.445160231619</v>
      </c>
      <c r="Y3248" s="22">
        <f t="shared" si="558"/>
        <v>56573.26591180815</v>
      </c>
      <c r="Z3248" s="22">
        <f t="shared" si="560"/>
        <v>5091593.9320627339</v>
      </c>
      <c r="AA3248" s="2"/>
      <c r="AB3248" s="2">
        <v>1916</v>
      </c>
      <c r="AC3248" s="2">
        <f t="shared" si="559"/>
        <v>100</v>
      </c>
      <c r="AD3248" s="2" t="s">
        <v>67</v>
      </c>
    </row>
    <row r="3249" spans="1:30" x14ac:dyDescent="0.2">
      <c r="A3249">
        <v>45</v>
      </c>
      <c r="B3249" s="2" t="s">
        <v>1098</v>
      </c>
      <c r="C3249" s="2" t="s">
        <v>22</v>
      </c>
      <c r="D3249" s="2" t="s">
        <v>23</v>
      </c>
      <c r="E3249" s="2" t="s">
        <v>2767</v>
      </c>
      <c r="F3249" s="2" t="s">
        <v>2774</v>
      </c>
      <c r="G3249" s="2">
        <v>84</v>
      </c>
      <c r="H3249" s="2">
        <v>92</v>
      </c>
      <c r="I3249" s="3">
        <v>42672</v>
      </c>
      <c r="J3249" s="3">
        <v>42682</v>
      </c>
      <c r="K3249" s="3" t="s">
        <v>2543</v>
      </c>
      <c r="L3249" s="17">
        <f t="shared" si="550"/>
        <v>284.38</v>
      </c>
      <c r="M3249" s="20">
        <f t="shared" si="551"/>
        <v>0.83757648217174208</v>
      </c>
      <c r="N3249" s="2">
        <v>10</v>
      </c>
      <c r="O3249" s="2">
        <v>4950000</v>
      </c>
      <c r="P3249" s="2">
        <v>4950000</v>
      </c>
      <c r="Q3249" s="2">
        <f t="shared" si="552"/>
        <v>0</v>
      </c>
      <c r="R3249" s="4">
        <f t="shared" si="553"/>
        <v>0</v>
      </c>
      <c r="S3249" s="2">
        <v>51661</v>
      </c>
      <c r="T3249" s="9">
        <f t="shared" si="554"/>
        <v>59543.583333333336</v>
      </c>
      <c r="U3249" s="2">
        <v>59544</v>
      </c>
      <c r="V3249" s="5">
        <f t="shared" si="555"/>
        <v>0.41666666666424135</v>
      </c>
      <c r="W3249" s="4">
        <f t="shared" si="556"/>
        <v>6.9976753722006095E-6</v>
      </c>
      <c r="X3249" s="22">
        <f t="shared" si="557"/>
        <v>49872.305064233304</v>
      </c>
      <c r="Y3249" s="22">
        <f t="shared" si="558"/>
        <v>49872.654054434213</v>
      </c>
      <c r="Z3249" s="22">
        <f t="shared" si="560"/>
        <v>4189302.9405724742</v>
      </c>
      <c r="AA3249" s="2">
        <v>406</v>
      </c>
      <c r="AB3249" s="2">
        <v>1896</v>
      </c>
      <c r="AC3249" s="2">
        <f t="shared" si="559"/>
        <v>120</v>
      </c>
      <c r="AD3249" s="2" t="s">
        <v>295</v>
      </c>
    </row>
    <row r="3250" spans="1:30" x14ac:dyDescent="0.2">
      <c r="A3250">
        <v>46</v>
      </c>
      <c r="B3250" s="2" t="s">
        <v>1539</v>
      </c>
      <c r="C3250" s="2" t="s">
        <v>22</v>
      </c>
      <c r="D3250" s="2" t="s">
        <v>23</v>
      </c>
      <c r="E3250" s="2" t="s">
        <v>2767</v>
      </c>
      <c r="F3250" s="2" t="s">
        <v>2774</v>
      </c>
      <c r="G3250" s="2">
        <v>70</v>
      </c>
      <c r="H3250" s="2">
        <v>77</v>
      </c>
      <c r="I3250" s="3">
        <v>42678</v>
      </c>
      <c r="J3250" s="3">
        <v>42688</v>
      </c>
      <c r="K3250" s="3" t="s">
        <v>2543</v>
      </c>
      <c r="L3250" s="17">
        <f t="shared" si="550"/>
        <v>284.38</v>
      </c>
      <c r="M3250" s="20">
        <f t="shared" si="551"/>
        <v>0.83757648217174208</v>
      </c>
      <c r="N3250" s="2">
        <v>10</v>
      </c>
      <c r="O3250" s="2">
        <v>5000000</v>
      </c>
      <c r="P3250" s="2">
        <v>5000000</v>
      </c>
      <c r="Q3250" s="2">
        <f t="shared" si="552"/>
        <v>0</v>
      </c>
      <c r="R3250" s="4">
        <f t="shared" si="553"/>
        <v>0</v>
      </c>
      <c r="S3250" s="2">
        <v>143343</v>
      </c>
      <c r="T3250" s="9">
        <f t="shared" si="554"/>
        <v>73476.328571428574</v>
      </c>
      <c r="U3250" s="2">
        <v>73476</v>
      </c>
      <c r="V3250" s="5">
        <f t="shared" si="555"/>
        <v>-0.32857142857392319</v>
      </c>
      <c r="W3250" s="4">
        <f t="shared" si="556"/>
        <v>-4.4717997613953844E-6</v>
      </c>
      <c r="X3250" s="22">
        <f t="shared" si="557"/>
        <v>61542.044807752209</v>
      </c>
      <c r="Y3250" s="22">
        <f t="shared" si="558"/>
        <v>61541.769604050918</v>
      </c>
      <c r="Z3250" s="22">
        <f t="shared" si="560"/>
        <v>4307923.8722835639</v>
      </c>
      <c r="AA3250" s="11">
        <v>2578</v>
      </c>
      <c r="AB3250" s="2">
        <v>1935</v>
      </c>
      <c r="AC3250" s="2">
        <f t="shared" si="559"/>
        <v>81</v>
      </c>
      <c r="AD3250" s="2" t="s">
        <v>67</v>
      </c>
    </row>
    <row r="3251" spans="1:30" x14ac:dyDescent="0.2">
      <c r="A3251">
        <v>46</v>
      </c>
      <c r="B3251" s="2" t="s">
        <v>1110</v>
      </c>
      <c r="C3251" s="2" t="s">
        <v>22</v>
      </c>
      <c r="D3251" s="2" t="s">
        <v>23</v>
      </c>
      <c r="E3251" s="2" t="s">
        <v>2767</v>
      </c>
      <c r="F3251" s="2" t="s">
        <v>2774</v>
      </c>
      <c r="G3251" s="2">
        <v>58</v>
      </c>
      <c r="H3251" s="2">
        <v>68</v>
      </c>
      <c r="I3251" s="3">
        <v>42678</v>
      </c>
      <c r="J3251" s="3">
        <v>42688</v>
      </c>
      <c r="K3251" s="3" t="s">
        <v>2543</v>
      </c>
      <c r="L3251" s="17">
        <f t="shared" si="550"/>
        <v>284.38</v>
      </c>
      <c r="M3251" s="20">
        <f t="shared" si="551"/>
        <v>0.83757648217174208</v>
      </c>
      <c r="N3251" s="2">
        <v>10</v>
      </c>
      <c r="O3251" s="2">
        <v>3400000</v>
      </c>
      <c r="P3251" s="2">
        <v>4050000</v>
      </c>
      <c r="Q3251" s="2">
        <f t="shared" si="552"/>
        <v>650000</v>
      </c>
      <c r="R3251" s="4">
        <f t="shared" si="553"/>
        <v>0.19117647058823528</v>
      </c>
      <c r="S3251" s="2">
        <v>39448</v>
      </c>
      <c r="T3251" s="9">
        <f t="shared" si="554"/>
        <v>59300.827586206899</v>
      </c>
      <c r="U3251" s="2">
        <v>70508</v>
      </c>
      <c r="V3251" s="5">
        <f t="shared" si="555"/>
        <v>11207.172413793101</v>
      </c>
      <c r="W3251" s="4">
        <f t="shared" si="556"/>
        <v>0.18898846559099014</v>
      </c>
      <c r="X3251" s="22">
        <f t="shared" si="557"/>
        <v>49668.978559528172</v>
      </c>
      <c r="Y3251" s="22">
        <f t="shared" si="558"/>
        <v>59055.84260496519</v>
      </c>
      <c r="Z3251" s="22">
        <f t="shared" si="560"/>
        <v>3425238.8710879809</v>
      </c>
      <c r="AA3251" s="2">
        <v>707</v>
      </c>
      <c r="AB3251" s="2">
        <v>1892</v>
      </c>
      <c r="AC3251" s="2">
        <f t="shared" si="559"/>
        <v>124</v>
      </c>
      <c r="AD3251" s="2" t="s">
        <v>27</v>
      </c>
    </row>
    <row r="3252" spans="1:30" x14ac:dyDescent="0.2">
      <c r="A3252">
        <v>46</v>
      </c>
      <c r="B3252" s="2" t="s">
        <v>391</v>
      </c>
      <c r="C3252" s="2" t="s">
        <v>22</v>
      </c>
      <c r="D3252" s="2" t="s">
        <v>23</v>
      </c>
      <c r="E3252" s="2" t="s">
        <v>2767</v>
      </c>
      <c r="F3252" s="2" t="s">
        <v>2774</v>
      </c>
      <c r="G3252" s="2">
        <v>40</v>
      </c>
      <c r="H3252" s="2">
        <v>45</v>
      </c>
      <c r="I3252" s="3">
        <v>42679</v>
      </c>
      <c r="J3252" s="3">
        <v>42689</v>
      </c>
      <c r="K3252" s="3" t="s">
        <v>2543</v>
      </c>
      <c r="L3252" s="17">
        <f t="shared" si="550"/>
        <v>284.38</v>
      </c>
      <c r="M3252" s="20">
        <f t="shared" si="551"/>
        <v>0.83757648217174208</v>
      </c>
      <c r="N3252" s="2">
        <v>10</v>
      </c>
      <c r="O3252" s="2">
        <v>3200000</v>
      </c>
      <c r="P3252" s="2">
        <v>3650000</v>
      </c>
      <c r="Q3252" s="2">
        <f t="shared" si="552"/>
        <v>450000</v>
      </c>
      <c r="R3252" s="4">
        <f t="shared" si="553"/>
        <v>0.140625</v>
      </c>
      <c r="S3252" s="2"/>
      <c r="T3252" s="9">
        <f t="shared" si="554"/>
        <v>80000</v>
      </c>
      <c r="U3252" s="2">
        <v>91250</v>
      </c>
      <c r="V3252" s="5">
        <f t="shared" si="555"/>
        <v>11250</v>
      </c>
      <c r="W3252" s="4">
        <f t="shared" si="556"/>
        <v>0.140625</v>
      </c>
      <c r="X3252" s="22">
        <f t="shared" si="557"/>
        <v>67006.118573739368</v>
      </c>
      <c r="Y3252" s="22">
        <f t="shared" si="558"/>
        <v>76428.853998171471</v>
      </c>
      <c r="Z3252" s="22">
        <f t="shared" si="560"/>
        <v>3057154.1599268587</v>
      </c>
      <c r="AA3252" s="2">
        <v>660</v>
      </c>
      <c r="AB3252" s="2">
        <v>1940</v>
      </c>
      <c r="AC3252" s="2">
        <f t="shared" si="559"/>
        <v>76</v>
      </c>
      <c r="AD3252" s="2" t="s">
        <v>146</v>
      </c>
    </row>
    <row r="3253" spans="1:30" x14ac:dyDescent="0.2">
      <c r="A3253">
        <v>46</v>
      </c>
      <c r="B3253" s="2" t="s">
        <v>1296</v>
      </c>
      <c r="C3253" s="2" t="s">
        <v>22</v>
      </c>
      <c r="D3253" s="2" t="s">
        <v>23</v>
      </c>
      <c r="E3253" s="2" t="s">
        <v>2767</v>
      </c>
      <c r="F3253" s="2" t="s">
        <v>2774</v>
      </c>
      <c r="G3253" s="2">
        <v>64</v>
      </c>
      <c r="H3253" s="2">
        <v>71</v>
      </c>
      <c r="I3253" s="3">
        <v>42679</v>
      </c>
      <c r="J3253" s="3">
        <v>42689</v>
      </c>
      <c r="K3253" s="3" t="s">
        <v>2543</v>
      </c>
      <c r="L3253" s="17">
        <f t="shared" si="550"/>
        <v>284.38</v>
      </c>
      <c r="M3253" s="20">
        <f t="shared" si="551"/>
        <v>0.83757648217174208</v>
      </c>
      <c r="N3253" s="2">
        <v>10</v>
      </c>
      <c r="O3253" s="2">
        <v>5100000</v>
      </c>
      <c r="P3253" s="2">
        <v>5500000</v>
      </c>
      <c r="Q3253" s="2">
        <f t="shared" si="552"/>
        <v>400000</v>
      </c>
      <c r="R3253" s="4">
        <f t="shared" si="553"/>
        <v>7.8431372549019607E-2</v>
      </c>
      <c r="S3253" s="2">
        <v>12489</v>
      </c>
      <c r="T3253" s="9">
        <f t="shared" si="554"/>
        <v>79882.640625</v>
      </c>
      <c r="U3253" s="2">
        <v>86133</v>
      </c>
      <c r="V3253" s="5">
        <f t="shared" si="555"/>
        <v>6250.359375</v>
      </c>
      <c r="W3253" s="4">
        <f t="shared" si="556"/>
        <v>7.8244275929004445E-2</v>
      </c>
      <c r="X3253" s="22">
        <f t="shared" si="557"/>
        <v>66907.821121276997</v>
      </c>
      <c r="Y3253" s="22">
        <f t="shared" si="558"/>
        <v>72142.975138898662</v>
      </c>
      <c r="Z3253" s="22">
        <f t="shared" si="560"/>
        <v>4617150.4088895144</v>
      </c>
      <c r="AA3253" s="11">
        <v>1304</v>
      </c>
      <c r="AB3253" s="2">
        <v>1931</v>
      </c>
      <c r="AC3253" s="2">
        <f t="shared" si="559"/>
        <v>85</v>
      </c>
      <c r="AD3253" s="2" t="s">
        <v>27</v>
      </c>
    </row>
    <row r="3254" spans="1:30" x14ac:dyDescent="0.2">
      <c r="A3254">
        <v>46</v>
      </c>
      <c r="B3254" s="2" t="s">
        <v>1538</v>
      </c>
      <c r="C3254" s="2" t="s">
        <v>22</v>
      </c>
      <c r="D3254" s="2" t="s">
        <v>23</v>
      </c>
      <c r="E3254" s="2" t="s">
        <v>2767</v>
      </c>
      <c r="F3254" s="2" t="s">
        <v>2774</v>
      </c>
      <c r="G3254" s="2">
        <v>70</v>
      </c>
      <c r="H3254" s="2">
        <v>78</v>
      </c>
      <c r="I3254" s="3">
        <v>42679</v>
      </c>
      <c r="J3254" s="3">
        <v>42689</v>
      </c>
      <c r="K3254" s="3" t="s">
        <v>2543</v>
      </c>
      <c r="L3254" s="17">
        <f t="shared" si="550"/>
        <v>284.38</v>
      </c>
      <c r="M3254" s="20">
        <f t="shared" si="551"/>
        <v>0.83757648217174208</v>
      </c>
      <c r="N3254" s="2">
        <v>10</v>
      </c>
      <c r="O3254" s="2">
        <v>5490000</v>
      </c>
      <c r="P3254" s="2">
        <v>5950000</v>
      </c>
      <c r="Q3254" s="2">
        <f t="shared" si="552"/>
        <v>460000</v>
      </c>
      <c r="R3254" s="4">
        <f t="shared" si="553"/>
        <v>8.3788706739526417E-2</v>
      </c>
      <c r="S3254" s="2">
        <v>188453</v>
      </c>
      <c r="T3254" s="9">
        <f t="shared" si="554"/>
        <v>81120.757142857139</v>
      </c>
      <c r="U3254" s="2">
        <v>87692</v>
      </c>
      <c r="V3254" s="5">
        <f t="shared" si="555"/>
        <v>6571.2428571428609</v>
      </c>
      <c r="W3254" s="4">
        <f t="shared" si="556"/>
        <v>8.1005689401673353E-2</v>
      </c>
      <c r="X3254" s="22">
        <f t="shared" si="557"/>
        <v>67944.838398822496</v>
      </c>
      <c r="Y3254" s="22">
        <f t="shared" si="558"/>
        <v>73448.756874604413</v>
      </c>
      <c r="Z3254" s="22">
        <f t="shared" si="560"/>
        <v>5141412.9812223092</v>
      </c>
      <c r="AA3254" s="2">
        <v>458</v>
      </c>
      <c r="AB3254" s="2">
        <v>1890</v>
      </c>
      <c r="AC3254" s="2">
        <f t="shared" si="559"/>
        <v>126</v>
      </c>
      <c r="AD3254" s="2" t="s">
        <v>25</v>
      </c>
    </row>
    <row r="3255" spans="1:30" x14ac:dyDescent="0.2">
      <c r="A3255">
        <v>47</v>
      </c>
      <c r="B3255" s="2" t="s">
        <v>1297</v>
      </c>
      <c r="C3255" s="2" t="s">
        <v>22</v>
      </c>
      <c r="D3255" s="2" t="s">
        <v>23</v>
      </c>
      <c r="E3255" s="2" t="s">
        <v>2767</v>
      </c>
      <c r="F3255" s="2" t="s">
        <v>2774</v>
      </c>
      <c r="G3255" s="2">
        <v>64</v>
      </c>
      <c r="H3255" s="2">
        <v>74</v>
      </c>
      <c r="I3255" s="3">
        <v>42685</v>
      </c>
      <c r="J3255" s="3">
        <v>42695</v>
      </c>
      <c r="K3255" s="3" t="s">
        <v>2543</v>
      </c>
      <c r="L3255" s="17">
        <f t="shared" si="550"/>
        <v>284.38</v>
      </c>
      <c r="M3255" s="20">
        <f t="shared" si="551"/>
        <v>0.83757648217174208</v>
      </c>
      <c r="N3255" s="2">
        <v>10</v>
      </c>
      <c r="O3255" s="2">
        <v>5500000</v>
      </c>
      <c r="P3255" s="2">
        <v>6500000</v>
      </c>
      <c r="Q3255" s="2">
        <f t="shared" si="552"/>
        <v>1000000</v>
      </c>
      <c r="R3255" s="4">
        <f t="shared" si="553"/>
        <v>0.18181818181818182</v>
      </c>
      <c r="S3255" s="2"/>
      <c r="T3255" s="9">
        <f t="shared" si="554"/>
        <v>85937.5</v>
      </c>
      <c r="U3255" s="2">
        <v>101563</v>
      </c>
      <c r="V3255" s="5">
        <f t="shared" si="555"/>
        <v>15625.5</v>
      </c>
      <c r="W3255" s="4">
        <f t="shared" si="556"/>
        <v>0.18182400000000001</v>
      </c>
      <c r="X3255" s="22">
        <f t="shared" si="557"/>
        <v>71979.228936634085</v>
      </c>
      <c r="Y3255" s="22">
        <f t="shared" si="558"/>
        <v>85066.780258808634</v>
      </c>
      <c r="Z3255" s="22">
        <f t="shared" si="560"/>
        <v>5444273.9365637526</v>
      </c>
      <c r="AA3255" s="2">
        <v>666</v>
      </c>
      <c r="AB3255" s="2">
        <v>2003</v>
      </c>
      <c r="AC3255" s="2">
        <f t="shared" si="559"/>
        <v>13</v>
      </c>
      <c r="AD3255" s="2" t="s">
        <v>103</v>
      </c>
    </row>
    <row r="3256" spans="1:30" x14ac:dyDescent="0.2">
      <c r="A3256">
        <v>47</v>
      </c>
      <c r="B3256" s="2" t="s">
        <v>1260</v>
      </c>
      <c r="C3256" s="2" t="s">
        <v>22</v>
      </c>
      <c r="D3256" s="2" t="s">
        <v>23</v>
      </c>
      <c r="E3256" s="2" t="s">
        <v>2767</v>
      </c>
      <c r="F3256" s="2" t="s">
        <v>2774</v>
      </c>
      <c r="G3256" s="2">
        <v>94</v>
      </c>
      <c r="H3256" s="2">
        <v>106</v>
      </c>
      <c r="I3256" s="3">
        <v>42686</v>
      </c>
      <c r="J3256" s="3">
        <v>42696</v>
      </c>
      <c r="K3256" s="3" t="s">
        <v>2543</v>
      </c>
      <c r="L3256" s="17">
        <f t="shared" si="550"/>
        <v>284.38</v>
      </c>
      <c r="M3256" s="20">
        <f t="shared" si="551"/>
        <v>0.83757648217174208</v>
      </c>
      <c r="N3256" s="2">
        <v>10</v>
      </c>
      <c r="O3256" s="2">
        <v>6750000</v>
      </c>
      <c r="P3256" s="2">
        <v>6600000</v>
      </c>
      <c r="Q3256" s="2">
        <f t="shared" si="552"/>
        <v>-150000</v>
      </c>
      <c r="R3256" s="4">
        <f t="shared" si="553"/>
        <v>-2.2222222222222223E-2</v>
      </c>
      <c r="S3256" s="2"/>
      <c r="T3256" s="9">
        <f t="shared" si="554"/>
        <v>71808.51063829787</v>
      </c>
      <c r="U3256" s="2">
        <v>70213</v>
      </c>
      <c r="V3256" s="5">
        <f t="shared" si="555"/>
        <v>-1595.5106382978702</v>
      </c>
      <c r="W3256" s="4">
        <f t="shared" si="556"/>
        <v>-2.2218962962962933E-2</v>
      </c>
      <c r="X3256" s="22">
        <f t="shared" si="557"/>
        <v>60145.119730417646</v>
      </c>
      <c r="Y3256" s="22">
        <f t="shared" si="558"/>
        <v>58808.757542724525</v>
      </c>
      <c r="Z3256" s="22">
        <f t="shared" si="560"/>
        <v>5528023.2090161052</v>
      </c>
      <c r="AA3256" s="2">
        <v>543</v>
      </c>
      <c r="AB3256" s="2">
        <v>1880</v>
      </c>
      <c r="AC3256" s="2">
        <f t="shared" si="559"/>
        <v>136</v>
      </c>
      <c r="AD3256" s="2" t="s">
        <v>27</v>
      </c>
    </row>
    <row r="3257" spans="1:30" x14ac:dyDescent="0.2">
      <c r="A3257">
        <v>48</v>
      </c>
      <c r="B3257" s="2" t="s">
        <v>685</v>
      </c>
      <c r="C3257" s="2" t="s">
        <v>22</v>
      </c>
      <c r="D3257" s="2" t="s">
        <v>23</v>
      </c>
      <c r="E3257" s="2" t="s">
        <v>2767</v>
      </c>
      <c r="F3257" s="2" t="s">
        <v>2774</v>
      </c>
      <c r="G3257" s="2">
        <v>48</v>
      </c>
      <c r="H3257" s="2">
        <v>54</v>
      </c>
      <c r="I3257" s="3">
        <v>42692</v>
      </c>
      <c r="J3257" s="3">
        <v>42702</v>
      </c>
      <c r="K3257" s="3" t="s">
        <v>2543</v>
      </c>
      <c r="L3257" s="17">
        <f t="shared" si="550"/>
        <v>284.38</v>
      </c>
      <c r="M3257" s="20">
        <f t="shared" si="551"/>
        <v>0.83757648217174208</v>
      </c>
      <c r="N3257" s="2">
        <v>10</v>
      </c>
      <c r="O3257" s="2">
        <v>3500000</v>
      </c>
      <c r="P3257" s="2">
        <v>3750000</v>
      </c>
      <c r="Q3257" s="2">
        <f t="shared" si="552"/>
        <v>250000</v>
      </c>
      <c r="R3257" s="4">
        <f t="shared" si="553"/>
        <v>7.1428571428571425E-2</v>
      </c>
      <c r="S3257" s="2">
        <v>44290</v>
      </c>
      <c r="T3257" s="9">
        <f t="shared" si="554"/>
        <v>73839.375</v>
      </c>
      <c r="U3257" s="2">
        <v>79048</v>
      </c>
      <c r="V3257" s="5">
        <f t="shared" si="555"/>
        <v>5208.625</v>
      </c>
      <c r="W3257" s="4">
        <f t="shared" si="556"/>
        <v>7.0539938887619238E-2</v>
      </c>
      <c r="X3257" s="22">
        <f t="shared" si="557"/>
        <v>61846.123958260076</v>
      </c>
      <c r="Y3257" s="22">
        <f t="shared" si="558"/>
        <v>66208.745762711871</v>
      </c>
      <c r="Z3257" s="22">
        <f t="shared" si="560"/>
        <v>3178019.79661017</v>
      </c>
      <c r="AA3257" s="2">
        <v>487</v>
      </c>
      <c r="AB3257" s="2">
        <v>1897</v>
      </c>
      <c r="AC3257" s="2">
        <f t="shared" si="559"/>
        <v>119</v>
      </c>
      <c r="AD3257" s="2" t="s">
        <v>173</v>
      </c>
    </row>
    <row r="3258" spans="1:30" x14ac:dyDescent="0.2">
      <c r="A3258">
        <v>48</v>
      </c>
      <c r="B3258" s="2" t="s">
        <v>1355</v>
      </c>
      <c r="C3258" s="2" t="s">
        <v>22</v>
      </c>
      <c r="D3258" s="2" t="s">
        <v>23</v>
      </c>
      <c r="E3258" s="2" t="s">
        <v>2767</v>
      </c>
      <c r="F3258" s="2" t="s">
        <v>2774</v>
      </c>
      <c r="G3258" s="2">
        <v>66</v>
      </c>
      <c r="H3258" s="2">
        <v>74</v>
      </c>
      <c r="I3258" s="3">
        <v>42693</v>
      </c>
      <c r="J3258" s="3">
        <v>42703</v>
      </c>
      <c r="K3258" s="3" t="s">
        <v>2543</v>
      </c>
      <c r="L3258" s="17">
        <f t="shared" si="550"/>
        <v>284.38</v>
      </c>
      <c r="M3258" s="20">
        <f t="shared" si="551"/>
        <v>0.83757648217174208</v>
      </c>
      <c r="N3258" s="2">
        <v>10</v>
      </c>
      <c r="O3258" s="2">
        <v>4800000</v>
      </c>
      <c r="P3258" s="2">
        <v>5405000</v>
      </c>
      <c r="Q3258" s="2">
        <f t="shared" si="552"/>
        <v>605000</v>
      </c>
      <c r="R3258" s="4">
        <f t="shared" si="553"/>
        <v>0.12604166666666666</v>
      </c>
      <c r="S3258" s="2">
        <v>155349</v>
      </c>
      <c r="T3258" s="9">
        <f t="shared" si="554"/>
        <v>75081.045454545456</v>
      </c>
      <c r="U3258" s="2">
        <v>84248</v>
      </c>
      <c r="V3258" s="5">
        <f t="shared" si="555"/>
        <v>9166.9545454545441</v>
      </c>
      <c r="W3258" s="4">
        <f t="shared" si="556"/>
        <v>0.12209412495467017</v>
      </c>
      <c r="X3258" s="22">
        <f t="shared" si="557"/>
        <v>62886.117929594846</v>
      </c>
      <c r="Y3258" s="22">
        <f t="shared" si="558"/>
        <v>70564.143470004929</v>
      </c>
      <c r="Z3258" s="22">
        <f t="shared" si="560"/>
        <v>4657233.4690203257</v>
      </c>
      <c r="AA3258" s="11">
        <v>2104</v>
      </c>
      <c r="AB3258" s="2">
        <v>1936</v>
      </c>
      <c r="AC3258" s="2">
        <f t="shared" si="559"/>
        <v>80</v>
      </c>
      <c r="AD3258" s="2" t="s">
        <v>148</v>
      </c>
    </row>
    <row r="3259" spans="1:30" x14ac:dyDescent="0.2">
      <c r="A3259">
        <v>48</v>
      </c>
      <c r="B3259" s="2" t="s">
        <v>1074</v>
      </c>
      <c r="C3259" s="2" t="s">
        <v>22</v>
      </c>
      <c r="D3259" s="2" t="s">
        <v>23</v>
      </c>
      <c r="E3259" s="2" t="s">
        <v>2767</v>
      </c>
      <c r="F3259" s="2" t="s">
        <v>2774</v>
      </c>
      <c r="G3259" s="2">
        <v>57</v>
      </c>
      <c r="H3259" s="2">
        <v>65</v>
      </c>
      <c r="I3259" s="3">
        <v>42693</v>
      </c>
      <c r="J3259" s="3">
        <v>42703</v>
      </c>
      <c r="K3259" s="3" t="s">
        <v>2543</v>
      </c>
      <c r="L3259" s="17">
        <f t="shared" si="550"/>
        <v>284.38</v>
      </c>
      <c r="M3259" s="20">
        <f t="shared" si="551"/>
        <v>0.83757648217174208</v>
      </c>
      <c r="N3259" s="2">
        <v>10</v>
      </c>
      <c r="O3259" s="2">
        <v>4000000</v>
      </c>
      <c r="P3259" s="2">
        <v>4800000</v>
      </c>
      <c r="Q3259" s="2">
        <f t="shared" si="552"/>
        <v>800000</v>
      </c>
      <c r="R3259" s="4">
        <f t="shared" si="553"/>
        <v>0.2</v>
      </c>
      <c r="S3259" s="2">
        <v>117281</v>
      </c>
      <c r="T3259" s="9">
        <f t="shared" si="554"/>
        <v>72233</v>
      </c>
      <c r="U3259" s="2">
        <v>86268</v>
      </c>
      <c r="V3259" s="5">
        <f t="shared" si="555"/>
        <v>14035</v>
      </c>
      <c r="W3259" s="4">
        <f t="shared" si="556"/>
        <v>0.19430177342765773</v>
      </c>
      <c r="X3259" s="22">
        <f t="shared" si="557"/>
        <v>60500.662036711445</v>
      </c>
      <c r="Y3259" s="22">
        <f t="shared" si="558"/>
        <v>72256.047963991849</v>
      </c>
      <c r="Z3259" s="22">
        <f t="shared" si="560"/>
        <v>4118594.7339475355</v>
      </c>
      <c r="AA3259" s="11">
        <v>2578</v>
      </c>
      <c r="AB3259" s="2">
        <v>1935</v>
      </c>
      <c r="AC3259" s="2">
        <f t="shared" si="559"/>
        <v>81</v>
      </c>
      <c r="AD3259" s="2" t="s">
        <v>37</v>
      </c>
    </row>
    <row r="3260" spans="1:30" x14ac:dyDescent="0.2">
      <c r="A3260">
        <v>48</v>
      </c>
      <c r="B3260" s="2" t="s">
        <v>2231</v>
      </c>
      <c r="C3260" s="2" t="s">
        <v>22</v>
      </c>
      <c r="D3260" s="2" t="s">
        <v>23</v>
      </c>
      <c r="E3260" s="2" t="s">
        <v>2767</v>
      </c>
      <c r="F3260" s="2" t="s">
        <v>2774</v>
      </c>
      <c r="G3260" s="2">
        <v>104</v>
      </c>
      <c r="H3260" s="2">
        <v>116</v>
      </c>
      <c r="I3260" s="3">
        <v>42693</v>
      </c>
      <c r="J3260" s="3">
        <v>42703</v>
      </c>
      <c r="K3260" s="3" t="s">
        <v>2543</v>
      </c>
      <c r="L3260" s="17">
        <f t="shared" si="550"/>
        <v>284.38</v>
      </c>
      <c r="M3260" s="20">
        <f t="shared" si="551"/>
        <v>0.83757648217174208</v>
      </c>
      <c r="N3260" s="2">
        <v>10</v>
      </c>
      <c r="O3260" s="2">
        <v>7190000</v>
      </c>
      <c r="P3260" s="2">
        <v>9050000</v>
      </c>
      <c r="Q3260" s="2">
        <f t="shared" si="552"/>
        <v>1860000</v>
      </c>
      <c r="R3260" s="4">
        <f t="shared" si="553"/>
        <v>0.25869262865090403</v>
      </c>
      <c r="S3260" s="2"/>
      <c r="T3260" s="9">
        <f t="shared" si="554"/>
        <v>69134.61538461539</v>
      </c>
      <c r="U3260" s="2">
        <v>87019</v>
      </c>
      <c r="V3260" s="5">
        <f t="shared" si="555"/>
        <v>17884.38461538461</v>
      </c>
      <c r="W3260" s="4">
        <f t="shared" si="556"/>
        <v>0.25868929068150198</v>
      </c>
      <c r="X3260" s="22">
        <f t="shared" si="557"/>
        <v>57905.527950142561</v>
      </c>
      <c r="Y3260" s="22">
        <f t="shared" si="558"/>
        <v>72885.067902102819</v>
      </c>
      <c r="Z3260" s="22">
        <f t="shared" si="560"/>
        <v>7580047.0618186928</v>
      </c>
      <c r="AA3260" s="2">
        <v>923</v>
      </c>
      <c r="AB3260" s="2">
        <v>1904</v>
      </c>
      <c r="AC3260" s="2">
        <f t="shared" si="559"/>
        <v>112</v>
      </c>
      <c r="AD3260" s="2" t="s">
        <v>25</v>
      </c>
    </row>
    <row r="3261" spans="1:30" x14ac:dyDescent="0.2">
      <c r="A3261">
        <v>51</v>
      </c>
      <c r="B3261" s="2" t="s">
        <v>416</v>
      </c>
      <c r="C3261" s="2" t="s">
        <v>22</v>
      </c>
      <c r="D3261" s="2" t="s">
        <v>23</v>
      </c>
      <c r="E3261" s="2" t="s">
        <v>2767</v>
      </c>
      <c r="F3261" s="2" t="s">
        <v>2774</v>
      </c>
      <c r="G3261" s="2">
        <v>40</v>
      </c>
      <c r="H3261" s="2">
        <v>47</v>
      </c>
      <c r="I3261" s="3">
        <v>42714</v>
      </c>
      <c r="J3261" s="3">
        <v>42724</v>
      </c>
      <c r="K3261" s="3" t="s">
        <v>2544</v>
      </c>
      <c r="L3261" s="17">
        <f t="shared" si="550"/>
        <v>287.33999999999997</v>
      </c>
      <c r="M3261" s="20">
        <f t="shared" si="551"/>
        <v>0.82894828426254619</v>
      </c>
      <c r="N3261" s="2">
        <v>10</v>
      </c>
      <c r="O3261" s="2">
        <v>2700000</v>
      </c>
      <c r="P3261" s="2">
        <v>3300000</v>
      </c>
      <c r="Q3261" s="2">
        <f t="shared" si="552"/>
        <v>600000</v>
      </c>
      <c r="R3261" s="4">
        <f t="shared" si="553"/>
        <v>0.22222222222222221</v>
      </c>
      <c r="S3261" s="2"/>
      <c r="T3261" s="9">
        <f t="shared" si="554"/>
        <v>67500</v>
      </c>
      <c r="U3261" s="2">
        <v>82500</v>
      </c>
      <c r="V3261" s="5">
        <f t="shared" si="555"/>
        <v>15000</v>
      </c>
      <c r="W3261" s="4">
        <f t="shared" si="556"/>
        <v>0.22222222222222221</v>
      </c>
      <c r="X3261" s="22">
        <f t="shared" si="557"/>
        <v>55954.009187721866</v>
      </c>
      <c r="Y3261" s="22">
        <f t="shared" si="558"/>
        <v>68388.233451660068</v>
      </c>
      <c r="Z3261" s="22">
        <f t="shared" si="560"/>
        <v>2735529.3380664028</v>
      </c>
      <c r="AA3261" s="2">
        <v>224</v>
      </c>
      <c r="AB3261" s="2">
        <v>1878</v>
      </c>
      <c r="AC3261" s="2">
        <f t="shared" si="559"/>
        <v>138</v>
      </c>
      <c r="AD3261" s="2" t="s">
        <v>408</v>
      </c>
    </row>
    <row r="3262" spans="1:30" x14ac:dyDescent="0.2">
      <c r="A3262">
        <v>2</v>
      </c>
      <c r="B3262" s="2" t="s">
        <v>313</v>
      </c>
      <c r="C3262" s="2" t="s">
        <v>22</v>
      </c>
      <c r="D3262" s="2" t="s">
        <v>23</v>
      </c>
      <c r="E3262" s="2" t="s">
        <v>2767</v>
      </c>
      <c r="F3262" s="2" t="s">
        <v>2774</v>
      </c>
      <c r="G3262" s="2">
        <v>37</v>
      </c>
      <c r="H3262" s="2">
        <v>41</v>
      </c>
      <c r="I3262" s="3">
        <v>42370</v>
      </c>
      <c r="J3262" s="3">
        <v>42381</v>
      </c>
      <c r="K3262" s="3" t="s">
        <v>2533</v>
      </c>
      <c r="L3262" s="17">
        <f t="shared" si="550"/>
        <v>238.19</v>
      </c>
      <c r="M3262" s="20">
        <f t="shared" si="551"/>
        <v>1</v>
      </c>
      <c r="N3262" s="2">
        <v>11</v>
      </c>
      <c r="O3262" s="2">
        <v>2390000</v>
      </c>
      <c r="P3262" s="2">
        <v>2660000</v>
      </c>
      <c r="Q3262" s="2">
        <f t="shared" si="552"/>
        <v>270000</v>
      </c>
      <c r="R3262" s="4">
        <f t="shared" si="553"/>
        <v>0.11297071129707113</v>
      </c>
      <c r="S3262" s="2"/>
      <c r="T3262" s="9">
        <f t="shared" si="554"/>
        <v>64594.594594594593</v>
      </c>
      <c r="U3262" s="2">
        <v>71892</v>
      </c>
      <c r="V3262" s="5">
        <f t="shared" si="555"/>
        <v>7297.4054054054068</v>
      </c>
      <c r="W3262" s="4">
        <f t="shared" si="556"/>
        <v>0.11297238493723852</v>
      </c>
      <c r="X3262" s="22">
        <f t="shared" si="557"/>
        <v>64594.594594594593</v>
      </c>
      <c r="Y3262" s="22">
        <f t="shared" si="558"/>
        <v>71892</v>
      </c>
      <c r="Z3262" s="22">
        <f t="shared" si="560"/>
        <v>2660004</v>
      </c>
      <c r="AA3262" s="11">
        <v>2416</v>
      </c>
      <c r="AB3262" s="2">
        <v>2003</v>
      </c>
      <c r="AC3262" s="2">
        <f t="shared" si="559"/>
        <v>13</v>
      </c>
      <c r="AD3262" s="2" t="s">
        <v>112</v>
      </c>
    </row>
    <row r="3263" spans="1:30" x14ac:dyDescent="0.2">
      <c r="A3263">
        <v>2</v>
      </c>
      <c r="B3263" s="2" t="s">
        <v>689</v>
      </c>
      <c r="C3263" s="2" t="s">
        <v>22</v>
      </c>
      <c r="D3263" s="2" t="s">
        <v>23</v>
      </c>
      <c r="E3263" s="2" t="s">
        <v>2767</v>
      </c>
      <c r="F3263" s="2" t="s">
        <v>2774</v>
      </c>
      <c r="G3263" s="2">
        <v>49</v>
      </c>
      <c r="H3263" s="2">
        <v>55</v>
      </c>
      <c r="I3263" s="3">
        <v>42371</v>
      </c>
      <c r="J3263" s="3">
        <v>42382</v>
      </c>
      <c r="K3263" s="3" t="s">
        <v>2533</v>
      </c>
      <c r="L3263" s="17">
        <f t="shared" si="550"/>
        <v>238.19</v>
      </c>
      <c r="M3263" s="20">
        <f t="shared" si="551"/>
        <v>1</v>
      </c>
      <c r="N3263" s="2">
        <v>11</v>
      </c>
      <c r="O3263" s="2">
        <v>3500000</v>
      </c>
      <c r="P3263" s="2">
        <v>3860000</v>
      </c>
      <c r="Q3263" s="2">
        <f t="shared" si="552"/>
        <v>360000</v>
      </c>
      <c r="R3263" s="4">
        <f t="shared" si="553"/>
        <v>0.10285714285714286</v>
      </c>
      <c r="S3263" s="2"/>
      <c r="T3263" s="9">
        <f t="shared" si="554"/>
        <v>71428.571428571435</v>
      </c>
      <c r="U3263" s="2">
        <v>78776</v>
      </c>
      <c r="V3263" s="5">
        <f t="shared" si="555"/>
        <v>7347.4285714285652</v>
      </c>
      <c r="W3263" s="4">
        <f t="shared" si="556"/>
        <v>0.1028639999999999</v>
      </c>
      <c r="X3263" s="22">
        <f t="shared" si="557"/>
        <v>71428.571428571435</v>
      </c>
      <c r="Y3263" s="22">
        <f t="shared" si="558"/>
        <v>78776</v>
      </c>
      <c r="Z3263" s="22">
        <f t="shared" si="560"/>
        <v>3860024</v>
      </c>
      <c r="AA3263" s="2">
        <v>930</v>
      </c>
      <c r="AB3263" s="2">
        <v>2005</v>
      </c>
      <c r="AC3263" s="2">
        <f t="shared" si="559"/>
        <v>11</v>
      </c>
      <c r="AD3263" s="2" t="s">
        <v>206</v>
      </c>
    </row>
    <row r="3264" spans="1:30" x14ac:dyDescent="0.2">
      <c r="A3264">
        <v>3</v>
      </c>
      <c r="B3264" s="2" t="s">
        <v>28</v>
      </c>
      <c r="C3264" s="2" t="s">
        <v>22</v>
      </c>
      <c r="D3264" s="2" t="s">
        <v>23</v>
      </c>
      <c r="E3264" s="2" t="s">
        <v>2767</v>
      </c>
      <c r="F3264" s="2" t="s">
        <v>2774</v>
      </c>
      <c r="G3264" s="2">
        <v>16</v>
      </c>
      <c r="H3264" s="2">
        <v>20</v>
      </c>
      <c r="I3264" s="3">
        <v>42377</v>
      </c>
      <c r="J3264" s="3">
        <v>42388</v>
      </c>
      <c r="K3264" s="3" t="s">
        <v>2533</v>
      </c>
      <c r="L3264" s="17">
        <f t="shared" si="550"/>
        <v>238.19</v>
      </c>
      <c r="M3264" s="20">
        <f t="shared" si="551"/>
        <v>1</v>
      </c>
      <c r="N3264" s="2">
        <v>11</v>
      </c>
      <c r="O3264" s="2">
        <v>1950000</v>
      </c>
      <c r="P3264" s="2">
        <v>2150000</v>
      </c>
      <c r="Q3264" s="2">
        <f t="shared" si="552"/>
        <v>200000</v>
      </c>
      <c r="R3264" s="4">
        <f t="shared" si="553"/>
        <v>0.10256410256410256</v>
      </c>
      <c r="S3264" s="2">
        <v>665</v>
      </c>
      <c r="T3264" s="9">
        <f t="shared" si="554"/>
        <v>121916.5625</v>
      </c>
      <c r="U3264" s="2">
        <v>134417</v>
      </c>
      <c r="V3264" s="5">
        <f t="shared" si="555"/>
        <v>12500.4375</v>
      </c>
      <c r="W3264" s="4">
        <f t="shared" si="556"/>
        <v>0.10253272601907555</v>
      </c>
      <c r="X3264" s="22">
        <f t="shared" si="557"/>
        <v>121916.5625</v>
      </c>
      <c r="Y3264" s="22">
        <f t="shared" si="558"/>
        <v>134417</v>
      </c>
      <c r="Z3264" s="22">
        <f t="shared" si="560"/>
        <v>2150672</v>
      </c>
      <c r="AA3264" s="2">
        <v>334</v>
      </c>
      <c r="AB3264" s="2">
        <v>2012</v>
      </c>
      <c r="AC3264" s="2">
        <f t="shared" si="559"/>
        <v>4</v>
      </c>
      <c r="AD3264" s="2" t="s">
        <v>29</v>
      </c>
    </row>
    <row r="3265" spans="1:30" x14ac:dyDescent="0.2">
      <c r="A3265">
        <v>3</v>
      </c>
      <c r="B3265" s="2" t="s">
        <v>341</v>
      </c>
      <c r="C3265" s="2" t="s">
        <v>22</v>
      </c>
      <c r="D3265" s="2" t="s">
        <v>23</v>
      </c>
      <c r="E3265" s="2" t="s">
        <v>2767</v>
      </c>
      <c r="F3265" s="2" t="s">
        <v>2774</v>
      </c>
      <c r="G3265" s="2">
        <v>38</v>
      </c>
      <c r="H3265" s="2">
        <v>44</v>
      </c>
      <c r="I3265" s="3">
        <v>42377</v>
      </c>
      <c r="J3265" s="3">
        <v>42388</v>
      </c>
      <c r="K3265" s="3" t="s">
        <v>2533</v>
      </c>
      <c r="L3265" s="17">
        <f t="shared" si="550"/>
        <v>238.19</v>
      </c>
      <c r="M3265" s="20">
        <f t="shared" si="551"/>
        <v>1</v>
      </c>
      <c r="N3265" s="2">
        <v>11</v>
      </c>
      <c r="O3265" s="2">
        <v>2950000</v>
      </c>
      <c r="P3265" s="2">
        <v>3150000</v>
      </c>
      <c r="Q3265" s="2">
        <f t="shared" si="552"/>
        <v>200000</v>
      </c>
      <c r="R3265" s="4">
        <f t="shared" si="553"/>
        <v>6.7796610169491525E-2</v>
      </c>
      <c r="S3265" s="2">
        <v>29530</v>
      </c>
      <c r="T3265" s="9">
        <f t="shared" si="554"/>
        <v>78408.68421052632</v>
      </c>
      <c r="U3265" s="2">
        <v>83672</v>
      </c>
      <c r="V3265" s="5">
        <f t="shared" si="555"/>
        <v>5263.3157894736796</v>
      </c>
      <c r="W3265" s="4">
        <f t="shared" si="556"/>
        <v>6.7126694478659321E-2</v>
      </c>
      <c r="X3265" s="22">
        <f t="shared" si="557"/>
        <v>78408.68421052632</v>
      </c>
      <c r="Y3265" s="22">
        <f t="shared" si="558"/>
        <v>83672</v>
      </c>
      <c r="Z3265" s="22">
        <f t="shared" si="560"/>
        <v>3179536</v>
      </c>
      <c r="AA3265" s="2">
        <v>425</v>
      </c>
      <c r="AB3265" s="2">
        <v>1982</v>
      </c>
      <c r="AC3265" s="2">
        <f t="shared" si="559"/>
        <v>34</v>
      </c>
      <c r="AD3265" s="2" t="s">
        <v>312</v>
      </c>
    </row>
    <row r="3266" spans="1:30" x14ac:dyDescent="0.2">
      <c r="A3266">
        <v>3</v>
      </c>
      <c r="B3266" s="2" t="s">
        <v>1204</v>
      </c>
      <c r="C3266" s="2" t="s">
        <v>22</v>
      </c>
      <c r="D3266" s="2" t="s">
        <v>23</v>
      </c>
      <c r="E3266" s="2" t="s">
        <v>2767</v>
      </c>
      <c r="F3266" s="2" t="s">
        <v>2774</v>
      </c>
      <c r="G3266" s="2">
        <v>62</v>
      </c>
      <c r="H3266" s="2">
        <v>68</v>
      </c>
      <c r="I3266" s="3">
        <v>42377</v>
      </c>
      <c r="J3266" s="3">
        <v>42388</v>
      </c>
      <c r="K3266" s="3" t="s">
        <v>2533</v>
      </c>
      <c r="L3266" s="17">
        <f t="shared" ref="L3266:L3329" si="561">IF(K3266="Januar",238.19,IF(K3266="Februar",240.59,IF(K3266="Mars",245.99,IF(K3266="April",250.79,IF(K3266="Mai",256.52,IF(K3266="Juni",259.83,IF(K3266="Juli",265.66,IF(K3266="August",272.21,IF(K3266="September",275.91,IF(K3266="Oktober",281.13,IF(K3266="November",284.38,IF(K3266="Desember",287.34,0))))))))))))</f>
        <v>238.19</v>
      </c>
      <c r="M3266" s="20">
        <f t="shared" ref="M3266:M3329" si="562">$L$2/L3266</f>
        <v>1</v>
      </c>
      <c r="N3266" s="2">
        <v>11</v>
      </c>
      <c r="O3266" s="2">
        <v>3590000</v>
      </c>
      <c r="P3266" s="2">
        <v>3670000</v>
      </c>
      <c r="Q3266" s="2">
        <f t="shared" ref="Q3266:Q3329" si="563">P3266-O3266</f>
        <v>80000</v>
      </c>
      <c r="R3266" s="4">
        <f t="shared" ref="R3266:R3329" si="564">Q3266/O3266</f>
        <v>2.2284122562674095E-2</v>
      </c>
      <c r="S3266" s="2">
        <v>45758</v>
      </c>
      <c r="T3266" s="9">
        <f t="shared" ref="T3266:T3329" si="565">(O3266+S3266)/G3266</f>
        <v>58641.258064516129</v>
      </c>
      <c r="U3266" s="2">
        <v>59932</v>
      </c>
      <c r="V3266" s="5">
        <f t="shared" ref="V3266:V3329" si="566">U3266-T3266</f>
        <v>1290.7419354838712</v>
      </c>
      <c r="W3266" s="4">
        <f t="shared" ref="W3266:W3329" si="567">V3266/T3266</f>
        <v>2.201081590138838E-2</v>
      </c>
      <c r="X3266" s="22">
        <f t="shared" ref="X3266:X3329" si="568">T3266*M3266</f>
        <v>58641.258064516129</v>
      </c>
      <c r="Y3266" s="22">
        <f t="shared" ref="Y3266:Y3329" si="569">U3266*M3266</f>
        <v>59932</v>
      </c>
      <c r="Z3266" s="22">
        <f t="shared" si="560"/>
        <v>3715784</v>
      </c>
      <c r="AA3266" s="2">
        <v>540</v>
      </c>
      <c r="AB3266" s="2">
        <v>1934</v>
      </c>
      <c r="AC3266" s="2">
        <f t="shared" ref="AC3266:AC3329" si="570">2016-AB3266</f>
        <v>82</v>
      </c>
      <c r="AD3266" s="2" t="s">
        <v>37</v>
      </c>
    </row>
    <row r="3267" spans="1:30" x14ac:dyDescent="0.2">
      <c r="A3267">
        <v>3</v>
      </c>
      <c r="B3267" s="2" t="s">
        <v>992</v>
      </c>
      <c r="C3267" s="2" t="s">
        <v>22</v>
      </c>
      <c r="D3267" s="2" t="s">
        <v>23</v>
      </c>
      <c r="E3267" s="2" t="s">
        <v>2767</v>
      </c>
      <c r="F3267" s="2" t="s">
        <v>2774</v>
      </c>
      <c r="G3267" s="2">
        <v>77</v>
      </c>
      <c r="H3267" s="2">
        <v>85</v>
      </c>
      <c r="I3267" s="3">
        <v>42377</v>
      </c>
      <c r="J3267" s="3">
        <v>42388</v>
      </c>
      <c r="K3267" s="3" t="s">
        <v>2533</v>
      </c>
      <c r="L3267" s="17">
        <f t="shared" si="561"/>
        <v>238.19</v>
      </c>
      <c r="M3267" s="20">
        <f t="shared" si="562"/>
        <v>1</v>
      </c>
      <c r="N3267" s="2">
        <v>11</v>
      </c>
      <c r="O3267" s="2">
        <v>3690000</v>
      </c>
      <c r="P3267" s="2">
        <v>4250000</v>
      </c>
      <c r="Q3267" s="2">
        <f t="shared" si="563"/>
        <v>560000</v>
      </c>
      <c r="R3267" s="4">
        <f t="shared" si="564"/>
        <v>0.15176151761517614</v>
      </c>
      <c r="S3267" s="2">
        <v>42005</v>
      </c>
      <c r="T3267" s="9">
        <f t="shared" si="565"/>
        <v>48467.597402597399</v>
      </c>
      <c r="U3267" s="2">
        <v>55740</v>
      </c>
      <c r="V3267" s="5">
        <f t="shared" si="566"/>
        <v>7272.4025974026008</v>
      </c>
      <c r="W3267" s="4">
        <f t="shared" si="567"/>
        <v>0.15004669071986781</v>
      </c>
      <c r="X3267" s="22">
        <f t="shared" si="568"/>
        <v>48467.597402597399</v>
      </c>
      <c r="Y3267" s="22">
        <f t="shared" si="569"/>
        <v>55740</v>
      </c>
      <c r="Z3267" s="22">
        <f t="shared" ref="Z3267:Z3330" si="571">Y3267*G3267</f>
        <v>4291980</v>
      </c>
      <c r="AA3267" s="2">
        <v>503</v>
      </c>
      <c r="AB3267" s="2">
        <v>1902</v>
      </c>
      <c r="AC3267" s="2">
        <f t="shared" si="570"/>
        <v>114</v>
      </c>
      <c r="AD3267" s="2" t="s">
        <v>103</v>
      </c>
    </row>
    <row r="3268" spans="1:30" x14ac:dyDescent="0.2">
      <c r="A3268">
        <v>3</v>
      </c>
      <c r="B3268" s="2" t="s">
        <v>1452</v>
      </c>
      <c r="C3268" s="2" t="s">
        <v>22</v>
      </c>
      <c r="D3268" s="2" t="s">
        <v>23</v>
      </c>
      <c r="E3268" s="2" t="s">
        <v>2767</v>
      </c>
      <c r="F3268" s="2" t="s">
        <v>2774</v>
      </c>
      <c r="G3268" s="2">
        <v>112</v>
      </c>
      <c r="H3268" s="2">
        <v>128</v>
      </c>
      <c r="I3268" s="3">
        <v>42377</v>
      </c>
      <c r="J3268" s="3">
        <v>42388</v>
      </c>
      <c r="K3268" s="3" t="s">
        <v>2533</v>
      </c>
      <c r="L3268" s="17">
        <f t="shared" si="561"/>
        <v>238.19</v>
      </c>
      <c r="M3268" s="20">
        <f t="shared" si="562"/>
        <v>1</v>
      </c>
      <c r="N3268" s="2">
        <v>11</v>
      </c>
      <c r="O3268" s="2">
        <v>6800000</v>
      </c>
      <c r="P3268" s="2">
        <v>7475000</v>
      </c>
      <c r="Q3268" s="2">
        <f t="shared" si="563"/>
        <v>675000</v>
      </c>
      <c r="R3268" s="4">
        <f t="shared" si="564"/>
        <v>9.9264705882352935E-2</v>
      </c>
      <c r="S3268" s="2">
        <v>49166</v>
      </c>
      <c r="T3268" s="9">
        <f t="shared" si="565"/>
        <v>61153.267857142855</v>
      </c>
      <c r="U3268" s="2">
        <v>67180</v>
      </c>
      <c r="V3268" s="5">
        <f t="shared" si="566"/>
        <v>6026.7321428571449</v>
      </c>
      <c r="W3268" s="4">
        <f t="shared" si="567"/>
        <v>9.8551268869815717E-2</v>
      </c>
      <c r="X3268" s="22">
        <f t="shared" si="568"/>
        <v>61153.267857142855</v>
      </c>
      <c r="Y3268" s="22">
        <f t="shared" si="569"/>
        <v>67180</v>
      </c>
      <c r="Z3268" s="22">
        <f t="shared" si="571"/>
        <v>7524160</v>
      </c>
      <c r="AA3268" s="2">
        <v>396</v>
      </c>
      <c r="AB3268" s="2">
        <v>1899</v>
      </c>
      <c r="AC3268" s="2">
        <f t="shared" si="570"/>
        <v>117</v>
      </c>
      <c r="AD3268" s="2" t="s">
        <v>67</v>
      </c>
    </row>
    <row r="3269" spans="1:30" x14ac:dyDescent="0.2">
      <c r="A3269">
        <v>3</v>
      </c>
      <c r="B3269" s="2" t="s">
        <v>2516</v>
      </c>
      <c r="C3269" s="2" t="s">
        <v>22</v>
      </c>
      <c r="D3269" s="2" t="s">
        <v>23</v>
      </c>
      <c r="E3269" s="2" t="s">
        <v>2767</v>
      </c>
      <c r="F3269" s="2" t="s">
        <v>2774</v>
      </c>
      <c r="G3269" s="2">
        <v>185</v>
      </c>
      <c r="H3269" s="2">
        <v>203</v>
      </c>
      <c r="I3269" s="3">
        <v>42377</v>
      </c>
      <c r="J3269" s="3">
        <v>42388</v>
      </c>
      <c r="K3269" s="3" t="s">
        <v>2533</v>
      </c>
      <c r="L3269" s="17">
        <f t="shared" si="561"/>
        <v>238.19</v>
      </c>
      <c r="M3269" s="20">
        <f t="shared" si="562"/>
        <v>1</v>
      </c>
      <c r="N3269" s="2">
        <v>11</v>
      </c>
      <c r="O3269" s="2">
        <v>10500000</v>
      </c>
      <c r="P3269" s="2">
        <v>11250000</v>
      </c>
      <c r="Q3269" s="2">
        <f t="shared" si="563"/>
        <v>750000</v>
      </c>
      <c r="R3269" s="4">
        <f t="shared" si="564"/>
        <v>7.1428571428571425E-2</v>
      </c>
      <c r="S3269" s="2">
        <v>6471</v>
      </c>
      <c r="T3269" s="9">
        <f t="shared" si="565"/>
        <v>56791.735135135132</v>
      </c>
      <c r="U3269" s="2">
        <v>60846</v>
      </c>
      <c r="V3269" s="5">
        <f t="shared" si="566"/>
        <v>4054.2648648648683</v>
      </c>
      <c r="W3269" s="4">
        <f t="shared" si="567"/>
        <v>7.1388290130910817E-2</v>
      </c>
      <c r="X3269" s="22">
        <f t="shared" si="568"/>
        <v>56791.735135135132</v>
      </c>
      <c r="Y3269" s="22">
        <f t="shared" si="569"/>
        <v>60846</v>
      </c>
      <c r="Z3269" s="22">
        <f t="shared" si="571"/>
        <v>11256510</v>
      </c>
      <c r="AA3269" s="2">
        <v>525</v>
      </c>
      <c r="AB3269" s="2">
        <v>1899</v>
      </c>
      <c r="AC3269" s="2">
        <f t="shared" si="570"/>
        <v>117</v>
      </c>
      <c r="AD3269" s="2" t="s">
        <v>27</v>
      </c>
    </row>
    <row r="3270" spans="1:30" x14ac:dyDescent="0.2">
      <c r="A3270">
        <v>3</v>
      </c>
      <c r="B3270" s="2" t="s">
        <v>2149</v>
      </c>
      <c r="C3270" s="2" t="s">
        <v>22</v>
      </c>
      <c r="D3270" s="2" t="s">
        <v>23</v>
      </c>
      <c r="E3270" s="2" t="s">
        <v>2767</v>
      </c>
      <c r="F3270" s="2" t="s">
        <v>2774</v>
      </c>
      <c r="G3270" s="2">
        <v>98</v>
      </c>
      <c r="H3270" s="2">
        <v>110</v>
      </c>
      <c r="I3270" s="3">
        <v>42378</v>
      </c>
      <c r="J3270" s="3">
        <v>42389</v>
      </c>
      <c r="K3270" s="3" t="s">
        <v>2533</v>
      </c>
      <c r="L3270" s="17">
        <f t="shared" si="561"/>
        <v>238.19</v>
      </c>
      <c r="M3270" s="20">
        <f t="shared" si="562"/>
        <v>1</v>
      </c>
      <c r="N3270" s="2">
        <v>11</v>
      </c>
      <c r="O3270" s="2">
        <v>5690000</v>
      </c>
      <c r="P3270" s="2">
        <v>6300000</v>
      </c>
      <c r="Q3270" s="2">
        <f t="shared" si="563"/>
        <v>610000</v>
      </c>
      <c r="R3270" s="4">
        <f t="shared" si="564"/>
        <v>0.10720562390158173</v>
      </c>
      <c r="S3270" s="2">
        <v>80032</v>
      </c>
      <c r="T3270" s="9">
        <f t="shared" si="565"/>
        <v>58877.877551020407</v>
      </c>
      <c r="U3270" s="2">
        <v>65102</v>
      </c>
      <c r="V3270" s="5">
        <f t="shared" si="566"/>
        <v>6224.1224489795932</v>
      </c>
      <c r="W3270" s="4">
        <f t="shared" si="567"/>
        <v>0.10571241199355569</v>
      </c>
      <c r="X3270" s="22">
        <f t="shared" si="568"/>
        <v>58877.877551020407</v>
      </c>
      <c r="Y3270" s="22">
        <f t="shared" si="569"/>
        <v>65102</v>
      </c>
      <c r="Z3270" s="22">
        <f t="shared" si="571"/>
        <v>6379996</v>
      </c>
      <c r="AA3270" s="11">
        <v>1342</v>
      </c>
      <c r="AB3270" s="2">
        <v>1930</v>
      </c>
      <c r="AC3270" s="2">
        <f t="shared" si="570"/>
        <v>86</v>
      </c>
      <c r="AD3270" s="2" t="s">
        <v>25</v>
      </c>
    </row>
    <row r="3271" spans="1:30" x14ac:dyDescent="0.2">
      <c r="A3271">
        <v>4</v>
      </c>
      <c r="B3271" s="2" t="s">
        <v>2126</v>
      </c>
      <c r="C3271" s="2" t="s">
        <v>22</v>
      </c>
      <c r="D3271" s="2" t="s">
        <v>23</v>
      </c>
      <c r="E3271" s="2" t="s">
        <v>2767</v>
      </c>
      <c r="F3271" s="2" t="s">
        <v>2774</v>
      </c>
      <c r="G3271" s="2">
        <v>96</v>
      </c>
      <c r="H3271" s="2">
        <v>105</v>
      </c>
      <c r="I3271" s="3">
        <v>42383</v>
      </c>
      <c r="J3271" s="3">
        <v>42394</v>
      </c>
      <c r="K3271" s="3" t="s">
        <v>2533</v>
      </c>
      <c r="L3271" s="17">
        <f t="shared" si="561"/>
        <v>238.19</v>
      </c>
      <c r="M3271" s="20">
        <f t="shared" si="562"/>
        <v>1</v>
      </c>
      <c r="N3271" s="2">
        <v>11</v>
      </c>
      <c r="O3271" s="2">
        <v>5500000</v>
      </c>
      <c r="P3271" s="2">
        <v>6000000</v>
      </c>
      <c r="Q3271" s="2">
        <f t="shared" si="563"/>
        <v>500000</v>
      </c>
      <c r="R3271" s="4">
        <f t="shared" si="564"/>
        <v>9.0909090909090912E-2</v>
      </c>
      <c r="S3271" s="2">
        <v>122986</v>
      </c>
      <c r="T3271" s="9">
        <f t="shared" si="565"/>
        <v>58572.770833333336</v>
      </c>
      <c r="U3271" s="2">
        <v>63781</v>
      </c>
      <c r="V3271" s="5">
        <f t="shared" si="566"/>
        <v>5208.2291666666642</v>
      </c>
      <c r="W3271" s="4">
        <f t="shared" si="567"/>
        <v>8.8918948046464941E-2</v>
      </c>
      <c r="X3271" s="22">
        <f t="shared" si="568"/>
        <v>58572.770833333336</v>
      </c>
      <c r="Y3271" s="22">
        <f t="shared" si="569"/>
        <v>63781</v>
      </c>
      <c r="Z3271" s="22">
        <f t="shared" si="571"/>
        <v>6122976</v>
      </c>
      <c r="AA3271" s="11">
        <v>4041</v>
      </c>
      <c r="AB3271" s="2">
        <v>1937</v>
      </c>
      <c r="AC3271" s="2">
        <f t="shared" si="570"/>
        <v>79</v>
      </c>
      <c r="AD3271" s="2" t="s">
        <v>238</v>
      </c>
    </row>
    <row r="3272" spans="1:30" x14ac:dyDescent="0.2">
      <c r="A3272">
        <v>4</v>
      </c>
      <c r="B3272" s="2" t="s">
        <v>2010</v>
      </c>
      <c r="C3272" s="2" t="s">
        <v>22</v>
      </c>
      <c r="D3272" s="2" t="s">
        <v>23</v>
      </c>
      <c r="E3272" s="2" t="s">
        <v>2767</v>
      </c>
      <c r="F3272" s="2" t="s">
        <v>2774</v>
      </c>
      <c r="G3272" s="2">
        <v>88</v>
      </c>
      <c r="H3272" s="2">
        <v>99</v>
      </c>
      <c r="I3272" s="3">
        <v>42384</v>
      </c>
      <c r="J3272" s="3">
        <v>42395</v>
      </c>
      <c r="K3272" s="3" t="s">
        <v>2533</v>
      </c>
      <c r="L3272" s="17">
        <f t="shared" si="561"/>
        <v>238.19</v>
      </c>
      <c r="M3272" s="20">
        <f t="shared" si="562"/>
        <v>1</v>
      </c>
      <c r="N3272" s="2">
        <v>11</v>
      </c>
      <c r="O3272" s="2">
        <v>5150000</v>
      </c>
      <c r="P3272" s="2">
        <v>5050000</v>
      </c>
      <c r="Q3272" s="2">
        <f t="shared" si="563"/>
        <v>-100000</v>
      </c>
      <c r="R3272" s="4">
        <f t="shared" si="564"/>
        <v>-1.9417475728155338E-2</v>
      </c>
      <c r="S3272" s="2"/>
      <c r="T3272" s="9">
        <f t="shared" si="565"/>
        <v>58522.727272727272</v>
      </c>
      <c r="U3272" s="2">
        <v>57386</v>
      </c>
      <c r="V3272" s="5">
        <f t="shared" si="566"/>
        <v>-1136.7272727272721</v>
      </c>
      <c r="W3272" s="4">
        <f t="shared" si="567"/>
        <v>-1.9423689320388338E-2</v>
      </c>
      <c r="X3272" s="22">
        <f t="shared" si="568"/>
        <v>58522.727272727272</v>
      </c>
      <c r="Y3272" s="22">
        <f t="shared" si="569"/>
        <v>57386</v>
      </c>
      <c r="Z3272" s="22">
        <f t="shared" si="571"/>
        <v>5049968</v>
      </c>
      <c r="AA3272" s="2">
        <v>608</v>
      </c>
      <c r="AB3272" s="2">
        <v>1894</v>
      </c>
      <c r="AC3272" s="2">
        <f t="shared" si="570"/>
        <v>122</v>
      </c>
      <c r="AD3272" s="2" t="s">
        <v>27</v>
      </c>
    </row>
    <row r="3273" spans="1:30" x14ac:dyDescent="0.2">
      <c r="A3273">
        <v>6</v>
      </c>
      <c r="B3273" s="2" t="s">
        <v>1207</v>
      </c>
      <c r="C3273" s="2" t="s">
        <v>22</v>
      </c>
      <c r="D3273" s="2" t="s">
        <v>23</v>
      </c>
      <c r="E3273" s="2" t="s">
        <v>2767</v>
      </c>
      <c r="F3273" s="2" t="s">
        <v>2774</v>
      </c>
      <c r="G3273" s="2">
        <v>62</v>
      </c>
      <c r="H3273" s="2">
        <v>69</v>
      </c>
      <c r="I3273" s="3">
        <v>42398</v>
      </c>
      <c r="J3273" s="3">
        <v>42409</v>
      </c>
      <c r="K3273" s="3" t="s">
        <v>2534</v>
      </c>
      <c r="L3273" s="17">
        <f t="shared" si="561"/>
        <v>240.59</v>
      </c>
      <c r="M3273" s="20">
        <f t="shared" si="562"/>
        <v>0.99002452304750821</v>
      </c>
      <c r="N3273" s="2">
        <v>11</v>
      </c>
      <c r="O3273" s="2">
        <v>3990000</v>
      </c>
      <c r="P3273" s="2">
        <v>4010000</v>
      </c>
      <c r="Q3273" s="2">
        <f t="shared" si="563"/>
        <v>20000</v>
      </c>
      <c r="R3273" s="4">
        <f t="shared" si="564"/>
        <v>5.0125313283208017E-3</v>
      </c>
      <c r="S3273" s="2">
        <v>4703</v>
      </c>
      <c r="T3273" s="9">
        <f t="shared" si="565"/>
        <v>64430.693548387098</v>
      </c>
      <c r="U3273" s="2">
        <v>64753</v>
      </c>
      <c r="V3273" s="5">
        <f t="shared" si="566"/>
        <v>322.30645161290158</v>
      </c>
      <c r="W3273" s="4">
        <f t="shared" si="567"/>
        <v>5.0023743942916154E-3</v>
      </c>
      <c r="X3273" s="22">
        <f t="shared" si="568"/>
        <v>63787.966649862101</v>
      </c>
      <c r="Y3273" s="22">
        <f t="shared" si="569"/>
        <v>64107.057940895298</v>
      </c>
      <c r="Z3273" s="22">
        <f t="shared" si="571"/>
        <v>3974637.5923355087</v>
      </c>
      <c r="AA3273" s="2">
        <v>531</v>
      </c>
      <c r="AB3273" s="2">
        <v>1934</v>
      </c>
      <c r="AC3273" s="2">
        <f t="shared" si="570"/>
        <v>82</v>
      </c>
      <c r="AD3273" s="2" t="s">
        <v>75</v>
      </c>
    </row>
    <row r="3274" spans="1:30" x14ac:dyDescent="0.2">
      <c r="A3274">
        <v>7</v>
      </c>
      <c r="B3274" s="2" t="s">
        <v>287</v>
      </c>
      <c r="C3274" s="2" t="s">
        <v>22</v>
      </c>
      <c r="D3274" s="2" t="s">
        <v>23</v>
      </c>
      <c r="E3274" s="2" t="s">
        <v>2767</v>
      </c>
      <c r="F3274" s="2" t="s">
        <v>2774</v>
      </c>
      <c r="G3274" s="2">
        <v>36</v>
      </c>
      <c r="H3274" s="2">
        <v>42</v>
      </c>
      <c r="I3274" s="3">
        <v>42405</v>
      </c>
      <c r="J3274" s="3">
        <v>42416</v>
      </c>
      <c r="K3274" s="3" t="s">
        <v>2534</v>
      </c>
      <c r="L3274" s="17">
        <f t="shared" si="561"/>
        <v>240.59</v>
      </c>
      <c r="M3274" s="20">
        <f t="shared" si="562"/>
        <v>0.99002452304750821</v>
      </c>
      <c r="N3274" s="2">
        <v>11</v>
      </c>
      <c r="O3274" s="2">
        <v>3000000</v>
      </c>
      <c r="P3274" s="2">
        <v>3025000</v>
      </c>
      <c r="Q3274" s="2">
        <f t="shared" si="563"/>
        <v>25000</v>
      </c>
      <c r="R3274" s="4">
        <f t="shared" si="564"/>
        <v>8.3333333333333332E-3</v>
      </c>
      <c r="S3274" s="2"/>
      <c r="T3274" s="9">
        <f t="shared" si="565"/>
        <v>83333.333333333328</v>
      </c>
      <c r="U3274" s="2">
        <v>84028</v>
      </c>
      <c r="V3274" s="5">
        <f t="shared" si="566"/>
        <v>694.66666666667152</v>
      </c>
      <c r="W3274" s="4">
        <f t="shared" si="567"/>
        <v>8.3360000000000586E-3</v>
      </c>
      <c r="X3274" s="22">
        <f t="shared" si="568"/>
        <v>82502.043587292341</v>
      </c>
      <c r="Y3274" s="22">
        <f t="shared" si="569"/>
        <v>83189.780622636026</v>
      </c>
      <c r="Z3274" s="22">
        <f t="shared" si="571"/>
        <v>2994832.1024148967</v>
      </c>
      <c r="AA3274" s="11">
        <v>5011</v>
      </c>
      <c r="AB3274" s="2">
        <v>2007</v>
      </c>
      <c r="AC3274" s="2">
        <f t="shared" si="570"/>
        <v>9</v>
      </c>
      <c r="AD3274" s="2" t="s">
        <v>75</v>
      </c>
    </row>
    <row r="3275" spans="1:30" x14ac:dyDescent="0.2">
      <c r="A3275">
        <v>7</v>
      </c>
      <c r="B3275" s="2" t="s">
        <v>196</v>
      </c>
      <c r="C3275" s="2" t="s">
        <v>22</v>
      </c>
      <c r="D3275" s="2" t="s">
        <v>23</v>
      </c>
      <c r="E3275" s="2" t="s">
        <v>2767</v>
      </c>
      <c r="F3275" s="2" t="s">
        <v>2774</v>
      </c>
      <c r="G3275" s="2">
        <v>32</v>
      </c>
      <c r="H3275" s="2">
        <v>36</v>
      </c>
      <c r="I3275" s="3">
        <v>42405</v>
      </c>
      <c r="J3275" s="3">
        <v>42416</v>
      </c>
      <c r="K3275" s="3" t="s">
        <v>2534</v>
      </c>
      <c r="L3275" s="17">
        <f t="shared" si="561"/>
        <v>240.59</v>
      </c>
      <c r="M3275" s="20">
        <f t="shared" si="562"/>
        <v>0.99002452304750821</v>
      </c>
      <c r="N3275" s="2">
        <v>11</v>
      </c>
      <c r="O3275" s="2">
        <v>2690000</v>
      </c>
      <c r="P3275" s="2">
        <v>3150000</v>
      </c>
      <c r="Q3275" s="2">
        <f t="shared" si="563"/>
        <v>460000</v>
      </c>
      <c r="R3275" s="4">
        <f t="shared" si="564"/>
        <v>0.17100371747211895</v>
      </c>
      <c r="S3275" s="2"/>
      <c r="T3275" s="9">
        <f t="shared" si="565"/>
        <v>84062.5</v>
      </c>
      <c r="U3275" s="2">
        <v>98438</v>
      </c>
      <c r="V3275" s="5">
        <f t="shared" si="566"/>
        <v>14375.5</v>
      </c>
      <c r="W3275" s="4">
        <f t="shared" si="567"/>
        <v>0.17100966542750928</v>
      </c>
      <c r="X3275" s="22">
        <f t="shared" si="568"/>
        <v>83223.93646868116</v>
      </c>
      <c r="Y3275" s="22">
        <f t="shared" si="569"/>
        <v>97456.033999750609</v>
      </c>
      <c r="Z3275" s="22">
        <f t="shared" si="571"/>
        <v>3118593.0879920195</v>
      </c>
      <c r="AA3275" s="2">
        <v>823</v>
      </c>
      <c r="AB3275" s="2">
        <v>2006</v>
      </c>
      <c r="AC3275" s="2">
        <f t="shared" si="570"/>
        <v>10</v>
      </c>
      <c r="AD3275" s="2" t="s">
        <v>37</v>
      </c>
    </row>
    <row r="3276" spans="1:30" x14ac:dyDescent="0.2">
      <c r="A3276">
        <v>7</v>
      </c>
      <c r="B3276" s="2" t="s">
        <v>995</v>
      </c>
      <c r="C3276" s="2" t="s">
        <v>22</v>
      </c>
      <c r="D3276" s="2" t="s">
        <v>23</v>
      </c>
      <c r="E3276" s="2" t="s">
        <v>2767</v>
      </c>
      <c r="F3276" s="2" t="s">
        <v>2774</v>
      </c>
      <c r="G3276" s="2">
        <v>56</v>
      </c>
      <c r="H3276" s="2">
        <v>62</v>
      </c>
      <c r="I3276" s="3">
        <v>42405</v>
      </c>
      <c r="J3276" s="3">
        <v>42416</v>
      </c>
      <c r="K3276" s="3" t="s">
        <v>2534</v>
      </c>
      <c r="L3276" s="17">
        <f t="shared" si="561"/>
        <v>240.59</v>
      </c>
      <c r="M3276" s="20">
        <f t="shared" si="562"/>
        <v>0.99002452304750821</v>
      </c>
      <c r="N3276" s="2">
        <v>11</v>
      </c>
      <c r="O3276" s="2">
        <v>3950000</v>
      </c>
      <c r="P3276" s="2">
        <v>4025000</v>
      </c>
      <c r="Q3276" s="2">
        <f t="shared" si="563"/>
        <v>75000</v>
      </c>
      <c r="R3276" s="4">
        <f t="shared" si="564"/>
        <v>1.8987341772151899E-2</v>
      </c>
      <c r="S3276" s="2"/>
      <c r="T3276" s="9">
        <f t="shared" si="565"/>
        <v>70535.71428571429</v>
      </c>
      <c r="U3276" s="2">
        <v>71875</v>
      </c>
      <c r="V3276" s="5">
        <f t="shared" si="566"/>
        <v>1339.2857142857101</v>
      </c>
      <c r="W3276" s="4">
        <f t="shared" si="567"/>
        <v>1.898734177215184E-2</v>
      </c>
      <c r="X3276" s="22">
        <f t="shared" si="568"/>
        <v>69832.086893529602</v>
      </c>
      <c r="Y3276" s="22">
        <f t="shared" si="569"/>
        <v>71158.012594039654</v>
      </c>
      <c r="Z3276" s="22">
        <f t="shared" si="571"/>
        <v>3984848.7052662205</v>
      </c>
      <c r="AA3276" s="11">
        <v>4521</v>
      </c>
      <c r="AB3276" s="2">
        <v>2003</v>
      </c>
      <c r="AC3276" s="2">
        <f t="shared" si="570"/>
        <v>13</v>
      </c>
      <c r="AD3276" s="2" t="s">
        <v>25</v>
      </c>
    </row>
    <row r="3277" spans="1:30" x14ac:dyDescent="0.2">
      <c r="A3277">
        <v>7</v>
      </c>
      <c r="B3277" s="2" t="s">
        <v>1838</v>
      </c>
      <c r="C3277" s="2" t="s">
        <v>22</v>
      </c>
      <c r="D3277" s="2" t="s">
        <v>23</v>
      </c>
      <c r="E3277" s="2" t="s">
        <v>2767</v>
      </c>
      <c r="F3277" s="2" t="s">
        <v>2774</v>
      </c>
      <c r="G3277" s="2">
        <v>80</v>
      </c>
      <c r="H3277" s="2">
        <v>93</v>
      </c>
      <c r="I3277" s="3">
        <v>42405</v>
      </c>
      <c r="J3277" s="3">
        <v>42416</v>
      </c>
      <c r="K3277" s="3" t="s">
        <v>2534</v>
      </c>
      <c r="L3277" s="17">
        <f t="shared" si="561"/>
        <v>240.59</v>
      </c>
      <c r="M3277" s="20">
        <f t="shared" si="562"/>
        <v>0.99002452304750821</v>
      </c>
      <c r="N3277" s="2">
        <v>11</v>
      </c>
      <c r="O3277" s="2">
        <v>4300000</v>
      </c>
      <c r="P3277" s="2">
        <v>4550000</v>
      </c>
      <c r="Q3277" s="2">
        <f t="shared" si="563"/>
        <v>250000</v>
      </c>
      <c r="R3277" s="4">
        <f t="shared" si="564"/>
        <v>5.8139534883720929E-2</v>
      </c>
      <c r="S3277" s="2">
        <v>10483</v>
      </c>
      <c r="T3277" s="9">
        <f t="shared" si="565"/>
        <v>53881.037499999999</v>
      </c>
      <c r="U3277" s="2">
        <v>57006</v>
      </c>
      <c r="V3277" s="5">
        <f t="shared" si="566"/>
        <v>3124.9625000000015</v>
      </c>
      <c r="W3277" s="4">
        <f t="shared" si="567"/>
        <v>5.7997444833908431E-2</v>
      </c>
      <c r="X3277" s="22">
        <f t="shared" si="568"/>
        <v>53343.548452242401</v>
      </c>
      <c r="Y3277" s="22">
        <f t="shared" si="569"/>
        <v>56437.337960846256</v>
      </c>
      <c r="Z3277" s="22">
        <f t="shared" si="571"/>
        <v>4514987.0368677005</v>
      </c>
      <c r="AA3277" s="11">
        <v>1385</v>
      </c>
      <c r="AB3277" s="2">
        <v>1919</v>
      </c>
      <c r="AC3277" s="2">
        <f t="shared" si="570"/>
        <v>97</v>
      </c>
      <c r="AD3277" s="2" t="s">
        <v>37</v>
      </c>
    </row>
    <row r="3278" spans="1:30" x14ac:dyDescent="0.2">
      <c r="A3278">
        <v>7</v>
      </c>
      <c r="B3278" s="2" t="s">
        <v>810</v>
      </c>
      <c r="C3278" s="2" t="s">
        <v>22</v>
      </c>
      <c r="D3278" s="2" t="s">
        <v>23</v>
      </c>
      <c r="E3278" s="2" t="s">
        <v>2767</v>
      </c>
      <c r="F3278" s="2" t="s">
        <v>2774</v>
      </c>
      <c r="G3278" s="2">
        <v>52</v>
      </c>
      <c r="H3278" s="2">
        <v>58</v>
      </c>
      <c r="I3278" s="3">
        <v>42405</v>
      </c>
      <c r="J3278" s="3">
        <v>42416</v>
      </c>
      <c r="K3278" s="3" t="s">
        <v>2534</v>
      </c>
      <c r="L3278" s="17">
        <f t="shared" si="561"/>
        <v>240.59</v>
      </c>
      <c r="M3278" s="20">
        <f t="shared" si="562"/>
        <v>0.99002452304750821</v>
      </c>
      <c r="N3278" s="2">
        <v>11</v>
      </c>
      <c r="O3278" s="2">
        <v>2950000</v>
      </c>
      <c r="P3278" s="2">
        <v>3400000</v>
      </c>
      <c r="Q3278" s="2">
        <f t="shared" si="563"/>
        <v>450000</v>
      </c>
      <c r="R3278" s="4">
        <f t="shared" si="564"/>
        <v>0.15254237288135594</v>
      </c>
      <c r="S3278" s="2">
        <v>41000</v>
      </c>
      <c r="T3278" s="9">
        <f t="shared" si="565"/>
        <v>57519.230769230766</v>
      </c>
      <c r="U3278" s="2">
        <v>66173</v>
      </c>
      <c r="V3278" s="5">
        <f t="shared" si="566"/>
        <v>8653.7692307692341</v>
      </c>
      <c r="W3278" s="4">
        <f t="shared" si="567"/>
        <v>0.15045001671681718</v>
      </c>
      <c r="X3278" s="22">
        <f t="shared" si="568"/>
        <v>56945.44900836725</v>
      </c>
      <c r="Y3278" s="22">
        <f t="shared" si="569"/>
        <v>65512.89276362276</v>
      </c>
      <c r="Z3278" s="22">
        <f t="shared" si="571"/>
        <v>3406670.4237083835</v>
      </c>
      <c r="AA3278" s="2">
        <v>452</v>
      </c>
      <c r="AB3278" s="2">
        <v>1896</v>
      </c>
      <c r="AC3278" s="2">
        <f t="shared" si="570"/>
        <v>120</v>
      </c>
      <c r="AD3278" s="2" t="s">
        <v>94</v>
      </c>
    </row>
    <row r="3279" spans="1:30" x14ac:dyDescent="0.2">
      <c r="A3279">
        <v>7</v>
      </c>
      <c r="B3279" s="2" t="s">
        <v>70</v>
      </c>
      <c r="C3279" s="2" t="s">
        <v>22</v>
      </c>
      <c r="D3279" s="2" t="s">
        <v>23</v>
      </c>
      <c r="E3279" s="2" t="s">
        <v>2767</v>
      </c>
      <c r="F3279" s="2" t="s">
        <v>2774</v>
      </c>
      <c r="G3279" s="2">
        <v>23</v>
      </c>
      <c r="H3279" s="2">
        <v>25</v>
      </c>
      <c r="I3279" s="3">
        <v>42405</v>
      </c>
      <c r="J3279" s="3">
        <v>42416</v>
      </c>
      <c r="K3279" s="3" t="s">
        <v>2534</v>
      </c>
      <c r="L3279" s="17">
        <f t="shared" si="561"/>
        <v>240.59</v>
      </c>
      <c r="M3279" s="20">
        <f t="shared" si="562"/>
        <v>0.99002452304750821</v>
      </c>
      <c r="N3279" s="2">
        <v>11</v>
      </c>
      <c r="O3279" s="2">
        <v>2000000</v>
      </c>
      <c r="P3279" s="2">
        <v>2300000</v>
      </c>
      <c r="Q3279" s="2">
        <f t="shared" si="563"/>
        <v>300000</v>
      </c>
      <c r="R3279" s="4">
        <f t="shared" si="564"/>
        <v>0.15</v>
      </c>
      <c r="S3279" s="2">
        <v>473</v>
      </c>
      <c r="T3279" s="9">
        <f t="shared" si="565"/>
        <v>86977.086956521744</v>
      </c>
      <c r="U3279" s="2">
        <v>100021</v>
      </c>
      <c r="V3279" s="5">
        <f t="shared" si="566"/>
        <v>13043.913043478256</v>
      </c>
      <c r="W3279" s="4">
        <f t="shared" si="567"/>
        <v>0.1499695322056333</v>
      </c>
      <c r="X3279" s="22">
        <f t="shared" si="568"/>
        <v>86109.449030192089</v>
      </c>
      <c r="Y3279" s="22">
        <f t="shared" si="569"/>
        <v>99023.24281973482</v>
      </c>
      <c r="Z3279" s="22">
        <f t="shared" si="571"/>
        <v>2277534.5848539011</v>
      </c>
      <c r="AA3279" s="2">
        <v>508</v>
      </c>
      <c r="AB3279" s="2">
        <v>1893</v>
      </c>
      <c r="AC3279" s="2">
        <f t="shared" si="570"/>
        <v>123</v>
      </c>
      <c r="AD3279" s="2" t="s">
        <v>46</v>
      </c>
    </row>
    <row r="3280" spans="1:30" x14ac:dyDescent="0.2">
      <c r="A3280">
        <v>9</v>
      </c>
      <c r="B3280" s="2" t="s">
        <v>1577</v>
      </c>
      <c r="C3280" s="2" t="s">
        <v>22</v>
      </c>
      <c r="D3280" s="2" t="s">
        <v>23</v>
      </c>
      <c r="E3280" s="2" t="s">
        <v>2767</v>
      </c>
      <c r="F3280" s="2" t="s">
        <v>2774</v>
      </c>
      <c r="G3280" s="2">
        <v>72</v>
      </c>
      <c r="H3280" s="2">
        <v>82</v>
      </c>
      <c r="I3280" s="3">
        <v>42419</v>
      </c>
      <c r="J3280" s="3">
        <v>42430</v>
      </c>
      <c r="K3280" s="3" t="s">
        <v>2535</v>
      </c>
      <c r="L3280" s="17">
        <f t="shared" si="561"/>
        <v>245.99</v>
      </c>
      <c r="M3280" s="20">
        <f t="shared" si="562"/>
        <v>0.96829139395910402</v>
      </c>
      <c r="N3280" s="2">
        <v>11</v>
      </c>
      <c r="O3280" s="2">
        <v>4190000</v>
      </c>
      <c r="P3280" s="2">
        <v>5025000</v>
      </c>
      <c r="Q3280" s="2">
        <f t="shared" si="563"/>
        <v>835000</v>
      </c>
      <c r="R3280" s="4">
        <f t="shared" si="564"/>
        <v>0.19928400954653938</v>
      </c>
      <c r="S3280" s="2">
        <v>2743</v>
      </c>
      <c r="T3280" s="9">
        <f t="shared" si="565"/>
        <v>58232.541666666664</v>
      </c>
      <c r="U3280" s="2">
        <v>69830</v>
      </c>
      <c r="V3280" s="5">
        <f t="shared" si="566"/>
        <v>11597.458333333336</v>
      </c>
      <c r="W3280" s="4">
        <f t="shared" si="567"/>
        <v>0.19915768746140658</v>
      </c>
      <c r="X3280" s="22">
        <f t="shared" si="568"/>
        <v>56386.068944198269</v>
      </c>
      <c r="Y3280" s="22">
        <f t="shared" si="569"/>
        <v>67615.788040164232</v>
      </c>
      <c r="Z3280" s="22">
        <f t="shared" si="571"/>
        <v>4868336.7388918251</v>
      </c>
      <c r="AA3280" s="2">
        <v>864</v>
      </c>
      <c r="AB3280" s="2">
        <v>1929</v>
      </c>
      <c r="AC3280" s="2">
        <f t="shared" si="570"/>
        <v>87</v>
      </c>
      <c r="AD3280" s="2" t="s">
        <v>315</v>
      </c>
    </row>
    <row r="3281" spans="1:30" x14ac:dyDescent="0.2">
      <c r="A3281">
        <v>10</v>
      </c>
      <c r="B3281" s="2" t="s">
        <v>778</v>
      </c>
      <c r="C3281" s="2" t="s">
        <v>22</v>
      </c>
      <c r="D3281" s="2" t="s">
        <v>23</v>
      </c>
      <c r="E3281" s="2" t="s">
        <v>2767</v>
      </c>
      <c r="F3281" s="2" t="s">
        <v>2774</v>
      </c>
      <c r="G3281" s="2">
        <v>51</v>
      </c>
      <c r="H3281" s="2">
        <v>57</v>
      </c>
      <c r="I3281" s="3">
        <v>42426</v>
      </c>
      <c r="J3281" s="3">
        <v>42437</v>
      </c>
      <c r="K3281" s="3" t="s">
        <v>2535</v>
      </c>
      <c r="L3281" s="17">
        <f t="shared" si="561"/>
        <v>245.99</v>
      </c>
      <c r="M3281" s="20">
        <f t="shared" si="562"/>
        <v>0.96829139395910402</v>
      </c>
      <c r="N3281" s="2">
        <v>11</v>
      </c>
      <c r="O3281" s="2">
        <v>3300000</v>
      </c>
      <c r="P3281" s="2">
        <v>3700000</v>
      </c>
      <c r="Q3281" s="2">
        <f t="shared" si="563"/>
        <v>400000</v>
      </c>
      <c r="R3281" s="4">
        <f t="shared" si="564"/>
        <v>0.12121212121212122</v>
      </c>
      <c r="S3281" s="2">
        <v>41000</v>
      </c>
      <c r="T3281" s="9">
        <f t="shared" si="565"/>
        <v>65509.803921568629</v>
      </c>
      <c r="U3281" s="2">
        <v>73353</v>
      </c>
      <c r="V3281" s="5">
        <f t="shared" si="566"/>
        <v>7843.1960784313706</v>
      </c>
      <c r="W3281" s="4">
        <f t="shared" si="567"/>
        <v>0.11972553127806043</v>
      </c>
      <c r="X3281" s="22">
        <f t="shared" si="568"/>
        <v>63432.579357203271</v>
      </c>
      <c r="Y3281" s="22">
        <f t="shared" si="569"/>
        <v>71027.078621082153</v>
      </c>
      <c r="Z3281" s="22">
        <f t="shared" si="571"/>
        <v>3622381.0096751899</v>
      </c>
      <c r="AA3281" s="2">
        <v>667</v>
      </c>
      <c r="AB3281" s="2">
        <v>1901</v>
      </c>
      <c r="AC3281" s="2">
        <f t="shared" si="570"/>
        <v>115</v>
      </c>
      <c r="AD3281" s="2" t="s">
        <v>108</v>
      </c>
    </row>
    <row r="3282" spans="1:30" x14ac:dyDescent="0.2">
      <c r="A3282">
        <v>10</v>
      </c>
      <c r="B3282" s="2" t="s">
        <v>2239</v>
      </c>
      <c r="C3282" s="2" t="s">
        <v>22</v>
      </c>
      <c r="D3282" s="2" t="s">
        <v>23</v>
      </c>
      <c r="E3282" s="2" t="s">
        <v>2767</v>
      </c>
      <c r="F3282" s="2" t="s">
        <v>2774</v>
      </c>
      <c r="G3282" s="2">
        <v>105</v>
      </c>
      <c r="H3282" s="2">
        <v>115</v>
      </c>
      <c r="I3282" s="3">
        <v>42426</v>
      </c>
      <c r="J3282" s="3">
        <v>42437</v>
      </c>
      <c r="K3282" s="3" t="s">
        <v>2535</v>
      </c>
      <c r="L3282" s="17">
        <f t="shared" si="561"/>
        <v>245.99</v>
      </c>
      <c r="M3282" s="20">
        <f t="shared" si="562"/>
        <v>0.96829139395910402</v>
      </c>
      <c r="N3282" s="2">
        <v>11</v>
      </c>
      <c r="O3282" s="2">
        <v>5890000</v>
      </c>
      <c r="P3282" s="2">
        <v>5890000</v>
      </c>
      <c r="Q3282" s="2">
        <f t="shared" si="563"/>
        <v>0</v>
      </c>
      <c r="R3282" s="4">
        <f t="shared" si="564"/>
        <v>0</v>
      </c>
      <c r="S3282" s="2"/>
      <c r="T3282" s="9">
        <f t="shared" si="565"/>
        <v>56095.238095238092</v>
      </c>
      <c r="U3282" s="2">
        <v>56095</v>
      </c>
      <c r="V3282" s="5">
        <f t="shared" si="566"/>
        <v>-0.23809523809177335</v>
      </c>
      <c r="W3282" s="4">
        <f t="shared" si="567"/>
        <v>-4.2444821731131079E-6</v>
      </c>
      <c r="X3282" s="22">
        <f t="shared" si="568"/>
        <v>54316.536289705924</v>
      </c>
      <c r="Y3282" s="22">
        <f t="shared" si="569"/>
        <v>54316.305744135941</v>
      </c>
      <c r="Z3282" s="22">
        <f t="shared" si="571"/>
        <v>5703212.1031342736</v>
      </c>
      <c r="AA3282" s="2">
        <v>278</v>
      </c>
      <c r="AB3282" s="2">
        <v>1895</v>
      </c>
      <c r="AC3282" s="2">
        <f t="shared" si="570"/>
        <v>121</v>
      </c>
      <c r="AD3282" s="2" t="s">
        <v>494</v>
      </c>
    </row>
    <row r="3283" spans="1:30" x14ac:dyDescent="0.2">
      <c r="A3283">
        <v>10</v>
      </c>
      <c r="B3283" s="2" t="s">
        <v>1945</v>
      </c>
      <c r="C3283" s="2" t="s">
        <v>22</v>
      </c>
      <c r="D3283" s="2" t="s">
        <v>23</v>
      </c>
      <c r="E3283" s="2" t="s">
        <v>2767</v>
      </c>
      <c r="F3283" s="2" t="s">
        <v>2774</v>
      </c>
      <c r="G3283" s="2">
        <v>84</v>
      </c>
      <c r="H3283" s="2">
        <v>90</v>
      </c>
      <c r="I3283" s="3">
        <v>42426</v>
      </c>
      <c r="J3283" s="3">
        <v>42437</v>
      </c>
      <c r="K3283" s="3" t="s">
        <v>2535</v>
      </c>
      <c r="L3283" s="17">
        <f t="shared" si="561"/>
        <v>245.99</v>
      </c>
      <c r="M3283" s="20">
        <f t="shared" si="562"/>
        <v>0.96829139395910402</v>
      </c>
      <c r="N3283" s="2">
        <v>11</v>
      </c>
      <c r="O3283" s="2">
        <v>4890000</v>
      </c>
      <c r="P3283" s="2">
        <v>5450000</v>
      </c>
      <c r="Q3283" s="2">
        <f t="shared" si="563"/>
        <v>560000</v>
      </c>
      <c r="R3283" s="4">
        <f t="shared" si="564"/>
        <v>0.11451942740286299</v>
      </c>
      <c r="S3283" s="2">
        <v>181928</v>
      </c>
      <c r="T3283" s="9">
        <f t="shared" si="565"/>
        <v>60380.095238095237</v>
      </c>
      <c r="U3283" s="2">
        <v>67047</v>
      </c>
      <c r="V3283" s="5">
        <f t="shared" si="566"/>
        <v>6666.9047619047633</v>
      </c>
      <c r="W3283" s="4">
        <f t="shared" si="567"/>
        <v>0.11041560526884453</v>
      </c>
      <c r="X3283" s="22">
        <f t="shared" si="568"/>
        <v>58465.526585478692</v>
      </c>
      <c r="Y3283" s="22">
        <f t="shared" si="569"/>
        <v>64921.033090776044</v>
      </c>
      <c r="Z3283" s="22">
        <f t="shared" si="571"/>
        <v>5453366.7796251876</v>
      </c>
      <c r="AA3283" s="2">
        <v>538</v>
      </c>
      <c r="AB3283" s="2">
        <v>1891</v>
      </c>
      <c r="AC3283" s="2">
        <f t="shared" si="570"/>
        <v>125</v>
      </c>
      <c r="AD3283" s="2" t="s">
        <v>819</v>
      </c>
    </row>
    <row r="3284" spans="1:30" x14ac:dyDescent="0.2">
      <c r="A3284">
        <v>10</v>
      </c>
      <c r="B3284" s="2" t="s">
        <v>1146</v>
      </c>
      <c r="C3284" s="2" t="s">
        <v>22</v>
      </c>
      <c r="D3284" s="2" t="s">
        <v>23</v>
      </c>
      <c r="E3284" s="2" t="s">
        <v>2767</v>
      </c>
      <c r="F3284" s="2" t="s">
        <v>2774</v>
      </c>
      <c r="G3284" s="2">
        <v>60</v>
      </c>
      <c r="H3284" s="2">
        <v>68</v>
      </c>
      <c r="I3284" s="3">
        <v>42426</v>
      </c>
      <c r="J3284" s="3">
        <v>42437</v>
      </c>
      <c r="K3284" s="3" t="s">
        <v>2535</v>
      </c>
      <c r="L3284" s="17">
        <f t="shared" si="561"/>
        <v>245.99</v>
      </c>
      <c r="M3284" s="20">
        <f t="shared" si="562"/>
        <v>0.96829139395910402</v>
      </c>
      <c r="N3284" s="2">
        <v>11</v>
      </c>
      <c r="O3284" s="2">
        <v>3490000</v>
      </c>
      <c r="P3284" s="2">
        <v>4025000</v>
      </c>
      <c r="Q3284" s="2">
        <f t="shared" si="563"/>
        <v>535000</v>
      </c>
      <c r="R3284" s="4">
        <f t="shared" si="564"/>
        <v>0.15329512893982808</v>
      </c>
      <c r="S3284" s="2"/>
      <c r="T3284" s="9">
        <f t="shared" si="565"/>
        <v>58166.666666666664</v>
      </c>
      <c r="U3284" s="2">
        <v>67083</v>
      </c>
      <c r="V3284" s="5">
        <f t="shared" si="566"/>
        <v>8916.3333333333358</v>
      </c>
      <c r="W3284" s="4">
        <f t="shared" si="567"/>
        <v>0.15328939828080235</v>
      </c>
      <c r="X3284" s="22">
        <f t="shared" si="568"/>
        <v>56322.282748621212</v>
      </c>
      <c r="Y3284" s="22">
        <f t="shared" si="569"/>
        <v>64955.891580958574</v>
      </c>
      <c r="Z3284" s="22">
        <f t="shared" si="571"/>
        <v>3897353.4948575143</v>
      </c>
      <c r="AA3284" s="2">
        <v>598</v>
      </c>
      <c r="AB3284" s="2">
        <v>1875</v>
      </c>
      <c r="AC3284" s="2">
        <f t="shared" si="570"/>
        <v>141</v>
      </c>
      <c r="AD3284" s="2" t="s">
        <v>108</v>
      </c>
    </row>
    <row r="3285" spans="1:30" x14ac:dyDescent="0.2">
      <c r="A3285">
        <v>11</v>
      </c>
      <c r="B3285" s="2" t="s">
        <v>735</v>
      </c>
      <c r="C3285" s="2" t="s">
        <v>22</v>
      </c>
      <c r="D3285" s="2" t="s">
        <v>23</v>
      </c>
      <c r="E3285" s="2" t="s">
        <v>2767</v>
      </c>
      <c r="F3285" s="2" t="s">
        <v>2774</v>
      </c>
      <c r="G3285" s="2">
        <v>50</v>
      </c>
      <c r="H3285" s="2">
        <v>55</v>
      </c>
      <c r="I3285" s="3">
        <v>42433</v>
      </c>
      <c r="J3285" s="3">
        <v>42444</v>
      </c>
      <c r="K3285" s="3" t="s">
        <v>2535</v>
      </c>
      <c r="L3285" s="17">
        <f t="shared" si="561"/>
        <v>245.99</v>
      </c>
      <c r="M3285" s="20">
        <f t="shared" si="562"/>
        <v>0.96829139395910402</v>
      </c>
      <c r="N3285" s="2">
        <v>11</v>
      </c>
      <c r="O3285" s="2">
        <v>3350000</v>
      </c>
      <c r="P3285" s="2">
        <v>4050000</v>
      </c>
      <c r="Q3285" s="2">
        <f t="shared" si="563"/>
        <v>700000</v>
      </c>
      <c r="R3285" s="4">
        <f t="shared" si="564"/>
        <v>0.20895522388059701</v>
      </c>
      <c r="S3285" s="2"/>
      <c r="T3285" s="9">
        <f t="shared" si="565"/>
        <v>67000</v>
      </c>
      <c r="U3285" s="2">
        <v>81000</v>
      </c>
      <c r="V3285" s="5">
        <f t="shared" si="566"/>
        <v>14000</v>
      </c>
      <c r="W3285" s="4">
        <f t="shared" si="567"/>
        <v>0.20895522388059701</v>
      </c>
      <c r="X3285" s="22">
        <f t="shared" si="568"/>
        <v>64875.523395259966</v>
      </c>
      <c r="Y3285" s="22">
        <f t="shared" si="569"/>
        <v>78431.602910687419</v>
      </c>
      <c r="Z3285" s="22">
        <f t="shared" si="571"/>
        <v>3921580.145534371</v>
      </c>
      <c r="AA3285" s="11">
        <v>5011</v>
      </c>
      <c r="AB3285" s="2">
        <v>2007</v>
      </c>
      <c r="AC3285" s="2">
        <f t="shared" si="570"/>
        <v>9</v>
      </c>
      <c r="AD3285" s="2" t="s">
        <v>103</v>
      </c>
    </row>
    <row r="3286" spans="1:30" x14ac:dyDescent="0.2">
      <c r="A3286">
        <v>11</v>
      </c>
      <c r="B3286" s="2" t="s">
        <v>1775</v>
      </c>
      <c r="C3286" s="2" t="s">
        <v>22</v>
      </c>
      <c r="D3286" s="2" t="s">
        <v>23</v>
      </c>
      <c r="E3286" s="2" t="s">
        <v>2767</v>
      </c>
      <c r="F3286" s="2" t="s">
        <v>2774</v>
      </c>
      <c r="G3286" s="2">
        <v>78</v>
      </c>
      <c r="H3286" s="2">
        <v>88</v>
      </c>
      <c r="I3286" s="3">
        <v>42433</v>
      </c>
      <c r="J3286" s="3">
        <v>42444</v>
      </c>
      <c r="K3286" s="3" t="s">
        <v>2535</v>
      </c>
      <c r="L3286" s="17">
        <f t="shared" si="561"/>
        <v>245.99</v>
      </c>
      <c r="M3286" s="20">
        <f t="shared" si="562"/>
        <v>0.96829139395910402</v>
      </c>
      <c r="N3286" s="2">
        <v>11</v>
      </c>
      <c r="O3286" s="2">
        <v>3890000</v>
      </c>
      <c r="P3286" s="2">
        <v>4200000</v>
      </c>
      <c r="Q3286" s="2">
        <f t="shared" si="563"/>
        <v>310000</v>
      </c>
      <c r="R3286" s="4">
        <f t="shared" si="564"/>
        <v>7.9691516709511565E-2</v>
      </c>
      <c r="S3286" s="2"/>
      <c r="T3286" s="9">
        <f t="shared" si="565"/>
        <v>49871.794871794875</v>
      </c>
      <c r="U3286" s="2">
        <v>53846</v>
      </c>
      <c r="V3286" s="5">
        <f t="shared" si="566"/>
        <v>3974.2051282051252</v>
      </c>
      <c r="W3286" s="4">
        <f t="shared" si="567"/>
        <v>7.9688431876606625E-2</v>
      </c>
      <c r="X3286" s="22">
        <f t="shared" si="568"/>
        <v>48290.429775652752</v>
      </c>
      <c r="Y3286" s="22">
        <f t="shared" si="569"/>
        <v>52138.618399121915</v>
      </c>
      <c r="Z3286" s="22">
        <f t="shared" si="571"/>
        <v>4066812.2351315096</v>
      </c>
      <c r="AA3286" s="2">
        <v>430</v>
      </c>
      <c r="AB3286" s="2">
        <v>1914</v>
      </c>
      <c r="AC3286" s="2">
        <f t="shared" si="570"/>
        <v>102</v>
      </c>
      <c r="AD3286" s="2" t="s">
        <v>819</v>
      </c>
    </row>
    <row r="3287" spans="1:30" x14ac:dyDescent="0.2">
      <c r="A3287">
        <v>14</v>
      </c>
      <c r="B3287" s="2" t="s">
        <v>541</v>
      </c>
      <c r="C3287" s="2" t="s">
        <v>22</v>
      </c>
      <c r="D3287" s="2" t="s">
        <v>23</v>
      </c>
      <c r="E3287" s="2" t="s">
        <v>2767</v>
      </c>
      <c r="F3287" s="2" t="s">
        <v>2774</v>
      </c>
      <c r="G3287" s="2">
        <v>45</v>
      </c>
      <c r="H3287" s="2">
        <v>50</v>
      </c>
      <c r="I3287" s="3">
        <v>42453</v>
      </c>
      <c r="J3287" s="3">
        <v>42464</v>
      </c>
      <c r="K3287" s="3" t="s">
        <v>2536</v>
      </c>
      <c r="L3287" s="17">
        <f t="shared" si="561"/>
        <v>250.79</v>
      </c>
      <c r="M3287" s="20">
        <f t="shared" si="562"/>
        <v>0.9497587623110969</v>
      </c>
      <c r="N3287" s="2">
        <v>11</v>
      </c>
      <c r="O3287" s="2">
        <v>2750000</v>
      </c>
      <c r="P3287" s="2">
        <v>3225000</v>
      </c>
      <c r="Q3287" s="2">
        <f t="shared" si="563"/>
        <v>475000</v>
      </c>
      <c r="R3287" s="4">
        <f t="shared" si="564"/>
        <v>0.17272727272727273</v>
      </c>
      <c r="S3287" s="2"/>
      <c r="T3287" s="9">
        <f t="shared" si="565"/>
        <v>61111.111111111109</v>
      </c>
      <c r="U3287" s="2">
        <v>71667</v>
      </c>
      <c r="V3287" s="5">
        <f t="shared" si="566"/>
        <v>10555.888888888891</v>
      </c>
      <c r="W3287" s="4">
        <f t="shared" si="567"/>
        <v>0.17273272727272732</v>
      </c>
      <c r="X3287" s="22">
        <f t="shared" si="568"/>
        <v>58040.813252344808</v>
      </c>
      <c r="Y3287" s="22">
        <f t="shared" si="569"/>
        <v>68066.361218549384</v>
      </c>
      <c r="Z3287" s="22">
        <f t="shared" si="571"/>
        <v>3062986.2548347223</v>
      </c>
      <c r="AA3287" s="2">
        <v>324</v>
      </c>
      <c r="AB3287" s="2">
        <v>1881</v>
      </c>
      <c r="AC3287" s="2">
        <f t="shared" si="570"/>
        <v>135</v>
      </c>
      <c r="AD3287" s="2" t="s">
        <v>148</v>
      </c>
    </row>
    <row r="3288" spans="1:30" x14ac:dyDescent="0.2">
      <c r="A3288">
        <v>14</v>
      </c>
      <c r="B3288" s="2" t="s">
        <v>1777</v>
      </c>
      <c r="C3288" s="2" t="s">
        <v>22</v>
      </c>
      <c r="D3288" s="2" t="s">
        <v>23</v>
      </c>
      <c r="E3288" s="2" t="s">
        <v>2767</v>
      </c>
      <c r="F3288" s="2" t="s">
        <v>2774</v>
      </c>
      <c r="G3288" s="2">
        <v>78</v>
      </c>
      <c r="H3288" s="2">
        <v>85</v>
      </c>
      <c r="I3288" s="3">
        <v>42453</v>
      </c>
      <c r="J3288" s="3">
        <v>42464</v>
      </c>
      <c r="K3288" s="3" t="s">
        <v>2536</v>
      </c>
      <c r="L3288" s="17">
        <f t="shared" si="561"/>
        <v>250.79</v>
      </c>
      <c r="M3288" s="20">
        <f t="shared" si="562"/>
        <v>0.9497587623110969</v>
      </c>
      <c r="N3288" s="2">
        <v>11</v>
      </c>
      <c r="O3288" s="2">
        <v>4500000</v>
      </c>
      <c r="P3288" s="2">
        <v>5350000</v>
      </c>
      <c r="Q3288" s="2">
        <f t="shared" si="563"/>
        <v>850000</v>
      </c>
      <c r="R3288" s="4">
        <f t="shared" si="564"/>
        <v>0.18888888888888888</v>
      </c>
      <c r="S3288" s="2">
        <v>23181</v>
      </c>
      <c r="T3288" s="9">
        <f t="shared" si="565"/>
        <v>57989.5</v>
      </c>
      <c r="U3288" s="2">
        <v>68887</v>
      </c>
      <c r="V3288" s="5">
        <f t="shared" si="566"/>
        <v>10897.5</v>
      </c>
      <c r="W3288" s="4">
        <f t="shared" si="567"/>
        <v>0.18792195138775122</v>
      </c>
      <c r="X3288" s="22">
        <f t="shared" si="568"/>
        <v>55076.035747039357</v>
      </c>
      <c r="Y3288" s="22">
        <f t="shared" si="569"/>
        <v>65426.031859324532</v>
      </c>
      <c r="Z3288" s="22">
        <f t="shared" si="571"/>
        <v>5103230.4850273132</v>
      </c>
      <c r="AA3288" s="2">
        <v>540</v>
      </c>
      <c r="AB3288" s="2">
        <v>1880</v>
      </c>
      <c r="AC3288" s="2">
        <f t="shared" si="570"/>
        <v>136</v>
      </c>
      <c r="AD3288" s="2" t="s">
        <v>838</v>
      </c>
    </row>
    <row r="3289" spans="1:30" x14ac:dyDescent="0.2">
      <c r="A3289">
        <v>14</v>
      </c>
      <c r="B3289" s="2" t="s">
        <v>101</v>
      </c>
      <c r="C3289" s="2" t="s">
        <v>22</v>
      </c>
      <c r="D3289" s="2" t="s">
        <v>23</v>
      </c>
      <c r="E3289" s="2" t="s">
        <v>2767</v>
      </c>
      <c r="F3289" s="2" t="s">
        <v>2774</v>
      </c>
      <c r="G3289" s="2">
        <v>94</v>
      </c>
      <c r="H3289" s="2">
        <v>104</v>
      </c>
      <c r="I3289" s="3">
        <v>42454</v>
      </c>
      <c r="J3289" s="3">
        <v>42465</v>
      </c>
      <c r="K3289" s="3" t="s">
        <v>2536</v>
      </c>
      <c r="L3289" s="17">
        <f t="shared" si="561"/>
        <v>250.79</v>
      </c>
      <c r="M3289" s="20">
        <f t="shared" si="562"/>
        <v>0.9497587623110969</v>
      </c>
      <c r="N3289" s="2">
        <v>11</v>
      </c>
      <c r="O3289" s="2">
        <v>5300000</v>
      </c>
      <c r="P3289" s="2">
        <v>6230000</v>
      </c>
      <c r="Q3289" s="2">
        <f t="shared" si="563"/>
        <v>930000</v>
      </c>
      <c r="R3289" s="4">
        <f t="shared" si="564"/>
        <v>0.17547169811320754</v>
      </c>
      <c r="S3289" s="2">
        <v>1291</v>
      </c>
      <c r="T3289" s="9">
        <f t="shared" si="565"/>
        <v>56396.712765957447</v>
      </c>
      <c r="U3289" s="2">
        <v>66290</v>
      </c>
      <c r="V3289" s="5">
        <f t="shared" si="566"/>
        <v>9893.2872340425529</v>
      </c>
      <c r="W3289" s="4">
        <f t="shared" si="567"/>
        <v>0.17542311863280094</v>
      </c>
      <c r="X3289" s="22">
        <f t="shared" si="568"/>
        <v>53563.272115010186</v>
      </c>
      <c r="Y3289" s="22">
        <f t="shared" si="569"/>
        <v>62959.508353602614</v>
      </c>
      <c r="Z3289" s="22">
        <f t="shared" si="571"/>
        <v>5918193.785238646</v>
      </c>
      <c r="AA3289" s="11">
        <v>2056</v>
      </c>
      <c r="AB3289" s="2">
        <v>1948</v>
      </c>
      <c r="AC3289" s="2">
        <f t="shared" si="570"/>
        <v>68</v>
      </c>
      <c r="AD3289" s="2" t="s">
        <v>27</v>
      </c>
    </row>
    <row r="3290" spans="1:30" x14ac:dyDescent="0.2">
      <c r="A3290">
        <v>14</v>
      </c>
      <c r="B3290" s="2" t="s">
        <v>1039</v>
      </c>
      <c r="C3290" s="2" t="s">
        <v>22</v>
      </c>
      <c r="D3290" s="2" t="s">
        <v>23</v>
      </c>
      <c r="E3290" s="2" t="s">
        <v>2767</v>
      </c>
      <c r="F3290" s="2" t="s">
        <v>2774</v>
      </c>
      <c r="G3290" s="2">
        <v>57</v>
      </c>
      <c r="H3290" s="2">
        <v>63</v>
      </c>
      <c r="I3290" s="3">
        <v>42454</v>
      </c>
      <c r="J3290" s="3">
        <v>42465</v>
      </c>
      <c r="K3290" s="3" t="s">
        <v>2536</v>
      </c>
      <c r="L3290" s="17">
        <f t="shared" si="561"/>
        <v>250.79</v>
      </c>
      <c r="M3290" s="20">
        <f t="shared" si="562"/>
        <v>0.9497587623110969</v>
      </c>
      <c r="N3290" s="2">
        <v>11</v>
      </c>
      <c r="O3290" s="2">
        <v>2900000</v>
      </c>
      <c r="P3290" s="2">
        <v>3300000</v>
      </c>
      <c r="Q3290" s="2">
        <f t="shared" si="563"/>
        <v>400000</v>
      </c>
      <c r="R3290" s="4">
        <f t="shared" si="564"/>
        <v>0.13793103448275862</v>
      </c>
      <c r="S3290" s="2">
        <v>64586</v>
      </c>
      <c r="T3290" s="9">
        <f t="shared" si="565"/>
        <v>52010.280701754389</v>
      </c>
      <c r="U3290" s="2">
        <v>59028</v>
      </c>
      <c r="V3290" s="5">
        <f t="shared" si="566"/>
        <v>7017.7192982456108</v>
      </c>
      <c r="W3290" s="4">
        <f t="shared" si="567"/>
        <v>0.1349294640128503</v>
      </c>
      <c r="X3290" s="22">
        <f t="shared" si="568"/>
        <v>49397.219826750974</v>
      </c>
      <c r="Y3290" s="22">
        <f t="shared" si="569"/>
        <v>56062.360221699426</v>
      </c>
      <c r="Z3290" s="22">
        <f t="shared" si="571"/>
        <v>3195554.5326368674</v>
      </c>
      <c r="AA3290" s="11">
        <v>4032</v>
      </c>
      <c r="AB3290" s="2">
        <v>1936</v>
      </c>
      <c r="AC3290" s="2">
        <f t="shared" si="570"/>
        <v>80</v>
      </c>
      <c r="AD3290" s="2" t="s">
        <v>203</v>
      </c>
    </row>
    <row r="3291" spans="1:30" x14ac:dyDescent="0.2">
      <c r="A3291">
        <v>14</v>
      </c>
      <c r="B3291" s="2" t="s">
        <v>300</v>
      </c>
      <c r="C3291" s="2" t="s">
        <v>22</v>
      </c>
      <c r="D3291" s="2" t="s">
        <v>23</v>
      </c>
      <c r="E3291" s="2" t="s">
        <v>2767</v>
      </c>
      <c r="F3291" s="2" t="s">
        <v>2774</v>
      </c>
      <c r="G3291" s="2">
        <v>65</v>
      </c>
      <c r="H3291" s="2">
        <v>72</v>
      </c>
      <c r="I3291" s="3">
        <v>42454</v>
      </c>
      <c r="J3291" s="3">
        <v>42465</v>
      </c>
      <c r="K3291" s="3" t="s">
        <v>2536</v>
      </c>
      <c r="L3291" s="17">
        <f t="shared" si="561"/>
        <v>250.79</v>
      </c>
      <c r="M3291" s="20">
        <f t="shared" si="562"/>
        <v>0.9497587623110969</v>
      </c>
      <c r="N3291" s="2">
        <v>11</v>
      </c>
      <c r="O3291" s="2">
        <v>4100000</v>
      </c>
      <c r="P3291" s="2">
        <v>4125000</v>
      </c>
      <c r="Q3291" s="2">
        <f t="shared" si="563"/>
        <v>25000</v>
      </c>
      <c r="R3291" s="4">
        <f t="shared" si="564"/>
        <v>6.0975609756097563E-3</v>
      </c>
      <c r="S3291" s="2"/>
      <c r="T3291" s="9">
        <f t="shared" si="565"/>
        <v>63076.923076923078</v>
      </c>
      <c r="U3291" s="2">
        <v>63462</v>
      </c>
      <c r="V3291" s="5">
        <f t="shared" si="566"/>
        <v>385.07692307692196</v>
      </c>
      <c r="W3291" s="4">
        <f t="shared" si="567"/>
        <v>6.1048780487804703E-3</v>
      </c>
      <c r="X3291" s="22">
        <f t="shared" si="568"/>
        <v>59907.860391930728</v>
      </c>
      <c r="Y3291" s="22">
        <f t="shared" si="569"/>
        <v>60273.590573786831</v>
      </c>
      <c r="Z3291" s="22">
        <f t="shared" si="571"/>
        <v>3917783.3872961439</v>
      </c>
      <c r="AA3291" s="2">
        <v>781</v>
      </c>
      <c r="AB3291" s="2">
        <v>1933</v>
      </c>
      <c r="AC3291" s="2">
        <f t="shared" si="570"/>
        <v>83</v>
      </c>
      <c r="AD3291" s="2" t="s">
        <v>315</v>
      </c>
    </row>
    <row r="3292" spans="1:30" x14ac:dyDescent="0.2">
      <c r="A3292">
        <v>14</v>
      </c>
      <c r="B3292" s="2" t="s">
        <v>1681</v>
      </c>
      <c r="C3292" s="2" t="s">
        <v>22</v>
      </c>
      <c r="D3292" s="2" t="s">
        <v>23</v>
      </c>
      <c r="E3292" s="2" t="s">
        <v>2767</v>
      </c>
      <c r="F3292" s="2" t="s">
        <v>2774</v>
      </c>
      <c r="G3292" s="2">
        <v>75</v>
      </c>
      <c r="H3292" s="2">
        <v>83</v>
      </c>
      <c r="I3292" s="3">
        <v>42455</v>
      </c>
      <c r="J3292" s="3">
        <v>42466</v>
      </c>
      <c r="K3292" s="3" t="s">
        <v>2536</v>
      </c>
      <c r="L3292" s="17">
        <f t="shared" si="561"/>
        <v>250.79</v>
      </c>
      <c r="M3292" s="20">
        <f t="shared" si="562"/>
        <v>0.9497587623110969</v>
      </c>
      <c r="N3292" s="2">
        <v>11</v>
      </c>
      <c r="O3292" s="2">
        <v>4900000</v>
      </c>
      <c r="P3292" s="2">
        <v>6100000</v>
      </c>
      <c r="Q3292" s="2">
        <f t="shared" si="563"/>
        <v>1200000</v>
      </c>
      <c r="R3292" s="4">
        <f t="shared" si="564"/>
        <v>0.24489795918367346</v>
      </c>
      <c r="S3292" s="2"/>
      <c r="T3292" s="9">
        <f t="shared" si="565"/>
        <v>65333.333333333336</v>
      </c>
      <c r="U3292" s="2">
        <v>81333</v>
      </c>
      <c r="V3292" s="5">
        <f t="shared" si="566"/>
        <v>15999.666666666664</v>
      </c>
      <c r="W3292" s="4">
        <f t="shared" si="567"/>
        <v>0.24489285714285711</v>
      </c>
      <c r="X3292" s="22">
        <f t="shared" si="568"/>
        <v>62050.905804324997</v>
      </c>
      <c r="Y3292" s="22">
        <f t="shared" si="569"/>
        <v>77246.729415048438</v>
      </c>
      <c r="Z3292" s="22">
        <f t="shared" si="571"/>
        <v>5793504.7061286326</v>
      </c>
      <c r="AA3292" s="11">
        <v>1517</v>
      </c>
      <c r="AB3292" s="2">
        <v>1997</v>
      </c>
      <c r="AC3292" s="2">
        <f t="shared" si="570"/>
        <v>19</v>
      </c>
      <c r="AD3292" s="2" t="s">
        <v>108</v>
      </c>
    </row>
    <row r="3293" spans="1:30" x14ac:dyDescent="0.2">
      <c r="A3293">
        <v>15</v>
      </c>
      <c r="B3293" s="2" t="s">
        <v>1277</v>
      </c>
      <c r="C3293" s="2" t="s">
        <v>22</v>
      </c>
      <c r="D3293" s="2" t="s">
        <v>23</v>
      </c>
      <c r="E3293" s="2" t="s">
        <v>2767</v>
      </c>
      <c r="F3293" s="2" t="s">
        <v>2774</v>
      </c>
      <c r="G3293" s="2">
        <v>64</v>
      </c>
      <c r="H3293" s="2">
        <v>70</v>
      </c>
      <c r="I3293" s="3">
        <v>42461</v>
      </c>
      <c r="J3293" s="3">
        <v>42472</v>
      </c>
      <c r="K3293" s="3" t="s">
        <v>2536</v>
      </c>
      <c r="L3293" s="17">
        <f t="shared" si="561"/>
        <v>250.79</v>
      </c>
      <c r="M3293" s="20">
        <f t="shared" si="562"/>
        <v>0.9497587623110969</v>
      </c>
      <c r="N3293" s="2">
        <v>11</v>
      </c>
      <c r="O3293" s="2">
        <v>3700000</v>
      </c>
      <c r="P3293" s="2">
        <v>3850000</v>
      </c>
      <c r="Q3293" s="2">
        <f t="shared" si="563"/>
        <v>150000</v>
      </c>
      <c r="R3293" s="4">
        <f t="shared" si="564"/>
        <v>4.0540540540540543E-2</v>
      </c>
      <c r="S3293" s="2">
        <v>59608</v>
      </c>
      <c r="T3293" s="9">
        <f t="shared" si="565"/>
        <v>58743.875</v>
      </c>
      <c r="U3293" s="2">
        <v>61088</v>
      </c>
      <c r="V3293" s="5">
        <f t="shared" si="566"/>
        <v>2344.125</v>
      </c>
      <c r="W3293" s="4">
        <f t="shared" si="567"/>
        <v>3.9904160220959203E-2</v>
      </c>
      <c r="X3293" s="22">
        <f t="shared" si="568"/>
        <v>55792.510013357787</v>
      </c>
      <c r="Y3293" s="22">
        <f t="shared" si="569"/>
        <v>58018.863272060291</v>
      </c>
      <c r="Z3293" s="22">
        <f t="shared" si="571"/>
        <v>3713207.2494118586</v>
      </c>
      <c r="AA3293" s="11">
        <v>2582</v>
      </c>
      <c r="AB3293" s="2">
        <v>1936</v>
      </c>
      <c r="AC3293" s="2">
        <f t="shared" si="570"/>
        <v>80</v>
      </c>
      <c r="AD3293" s="2" t="s">
        <v>46</v>
      </c>
    </row>
    <row r="3294" spans="1:30" x14ac:dyDescent="0.2">
      <c r="A3294">
        <v>16</v>
      </c>
      <c r="B3294" s="2" t="s">
        <v>1779</v>
      </c>
      <c r="C3294" s="2" t="s">
        <v>22</v>
      </c>
      <c r="D3294" s="2" t="s">
        <v>23</v>
      </c>
      <c r="E3294" s="2" t="s">
        <v>2767</v>
      </c>
      <c r="F3294" s="2" t="s">
        <v>2774</v>
      </c>
      <c r="G3294" s="2">
        <v>78</v>
      </c>
      <c r="H3294" s="2">
        <v>85</v>
      </c>
      <c r="I3294" s="3">
        <v>42468</v>
      </c>
      <c r="J3294" s="3">
        <v>42479</v>
      </c>
      <c r="K3294" s="3" t="s">
        <v>2536</v>
      </c>
      <c r="L3294" s="17">
        <f t="shared" si="561"/>
        <v>250.79</v>
      </c>
      <c r="M3294" s="20">
        <f t="shared" si="562"/>
        <v>0.9497587623110969</v>
      </c>
      <c r="N3294" s="2">
        <v>11</v>
      </c>
      <c r="O3294" s="2">
        <v>5250000</v>
      </c>
      <c r="P3294" s="2">
        <v>5900000</v>
      </c>
      <c r="Q3294" s="2">
        <f t="shared" si="563"/>
        <v>650000</v>
      </c>
      <c r="R3294" s="4">
        <f t="shared" si="564"/>
        <v>0.12380952380952381</v>
      </c>
      <c r="S3294" s="2">
        <v>1453</v>
      </c>
      <c r="T3294" s="9">
        <f t="shared" si="565"/>
        <v>67326.320512820515</v>
      </c>
      <c r="U3294" s="2">
        <v>75660</v>
      </c>
      <c r="V3294" s="5">
        <f t="shared" si="566"/>
        <v>8333.6794871794846</v>
      </c>
      <c r="W3294" s="4">
        <f t="shared" si="567"/>
        <v>0.12378040896490929</v>
      </c>
      <c r="X3294" s="22">
        <f t="shared" si="568"/>
        <v>63943.76284121663</v>
      </c>
      <c r="Y3294" s="22">
        <f t="shared" si="569"/>
        <v>71858.747956457591</v>
      </c>
      <c r="Z3294" s="22">
        <f t="shared" si="571"/>
        <v>5604982.3406036925</v>
      </c>
      <c r="AA3294" s="2">
        <v>822</v>
      </c>
      <c r="AB3294" s="2">
        <v>1971</v>
      </c>
      <c r="AC3294" s="2">
        <f t="shared" si="570"/>
        <v>45</v>
      </c>
      <c r="AD3294" s="2" t="s">
        <v>37</v>
      </c>
    </row>
    <row r="3295" spans="1:30" x14ac:dyDescent="0.2">
      <c r="A3295">
        <v>17</v>
      </c>
      <c r="B3295" s="2" t="s">
        <v>1313</v>
      </c>
      <c r="C3295" s="2" t="s">
        <v>22</v>
      </c>
      <c r="D3295" s="2" t="s">
        <v>23</v>
      </c>
      <c r="E3295" s="2" t="s">
        <v>2767</v>
      </c>
      <c r="F3295" s="2" t="s">
        <v>2774</v>
      </c>
      <c r="G3295" s="2">
        <v>65</v>
      </c>
      <c r="H3295" s="2">
        <v>72</v>
      </c>
      <c r="I3295" s="3">
        <v>42475</v>
      </c>
      <c r="J3295" s="3">
        <v>42486</v>
      </c>
      <c r="K3295" s="3" t="s">
        <v>2536</v>
      </c>
      <c r="L3295" s="17">
        <f t="shared" si="561"/>
        <v>250.79</v>
      </c>
      <c r="M3295" s="20">
        <f t="shared" si="562"/>
        <v>0.9497587623110969</v>
      </c>
      <c r="N3295" s="2">
        <v>11</v>
      </c>
      <c r="O3295" s="2">
        <v>5190000</v>
      </c>
      <c r="P3295" s="2">
        <v>6100000</v>
      </c>
      <c r="Q3295" s="2">
        <f t="shared" si="563"/>
        <v>910000</v>
      </c>
      <c r="R3295" s="4">
        <f t="shared" si="564"/>
        <v>0.17533718689788053</v>
      </c>
      <c r="S3295" s="2">
        <v>4681</v>
      </c>
      <c r="T3295" s="9">
        <f t="shared" si="565"/>
        <v>79918.169230769228</v>
      </c>
      <c r="U3295" s="2">
        <v>93918</v>
      </c>
      <c r="V3295" s="5">
        <f t="shared" si="566"/>
        <v>13999.830769230772</v>
      </c>
      <c r="W3295" s="4">
        <f t="shared" si="567"/>
        <v>0.17517707054581411</v>
      </c>
      <c r="X3295" s="22">
        <f t="shared" si="568"/>
        <v>75902.981494784166</v>
      </c>
      <c r="Y3295" s="22">
        <f t="shared" si="569"/>
        <v>89199.443438733593</v>
      </c>
      <c r="Z3295" s="22">
        <f t="shared" si="571"/>
        <v>5797963.8235176839</v>
      </c>
      <c r="AA3295" s="11">
        <v>1074</v>
      </c>
      <c r="AB3295" s="2">
        <v>1980</v>
      </c>
      <c r="AC3295" s="2">
        <f t="shared" si="570"/>
        <v>36</v>
      </c>
      <c r="AD3295" s="2" t="s">
        <v>25</v>
      </c>
    </row>
    <row r="3296" spans="1:30" x14ac:dyDescent="0.2">
      <c r="A3296">
        <v>17</v>
      </c>
      <c r="B3296" s="2" t="s">
        <v>1303</v>
      </c>
      <c r="C3296" s="2" t="s">
        <v>22</v>
      </c>
      <c r="D3296" s="2" t="s">
        <v>23</v>
      </c>
      <c r="E3296" s="2" t="s">
        <v>2767</v>
      </c>
      <c r="F3296" s="2" t="s">
        <v>2774</v>
      </c>
      <c r="G3296" s="2">
        <v>91</v>
      </c>
      <c r="H3296" s="2">
        <v>104</v>
      </c>
      <c r="I3296" s="3">
        <v>42475</v>
      </c>
      <c r="J3296" s="3">
        <v>42486</v>
      </c>
      <c r="K3296" s="3" t="s">
        <v>2536</v>
      </c>
      <c r="L3296" s="17">
        <f t="shared" si="561"/>
        <v>250.79</v>
      </c>
      <c r="M3296" s="20">
        <f t="shared" si="562"/>
        <v>0.9497587623110969</v>
      </c>
      <c r="N3296" s="2">
        <v>11</v>
      </c>
      <c r="O3296" s="2">
        <v>5800000</v>
      </c>
      <c r="P3296" s="2">
        <v>6650000</v>
      </c>
      <c r="Q3296" s="2">
        <f t="shared" si="563"/>
        <v>850000</v>
      </c>
      <c r="R3296" s="4">
        <f t="shared" si="564"/>
        <v>0.14655172413793102</v>
      </c>
      <c r="S3296" s="2">
        <v>7020</v>
      </c>
      <c r="T3296" s="9">
        <f t="shared" si="565"/>
        <v>63813.406593406595</v>
      </c>
      <c r="U3296" s="2">
        <v>73154</v>
      </c>
      <c r="V3296" s="5">
        <f t="shared" si="566"/>
        <v>9340.5934065934052</v>
      </c>
      <c r="W3296" s="4">
        <f t="shared" si="567"/>
        <v>0.14637352721361385</v>
      </c>
      <c r="X3296" s="22">
        <f t="shared" si="568"/>
        <v>60607.342065008641</v>
      </c>
      <c r="Y3296" s="22">
        <f t="shared" si="569"/>
        <v>69478.652498105977</v>
      </c>
      <c r="Z3296" s="22">
        <f t="shared" si="571"/>
        <v>6322557.3773276443</v>
      </c>
      <c r="AA3296" s="2">
        <v>978</v>
      </c>
      <c r="AB3296" s="2">
        <v>1966</v>
      </c>
      <c r="AC3296" s="2">
        <f t="shared" si="570"/>
        <v>50</v>
      </c>
      <c r="AD3296" s="2" t="s">
        <v>422</v>
      </c>
    </row>
    <row r="3297" spans="1:30" x14ac:dyDescent="0.2">
      <c r="A3297">
        <v>17</v>
      </c>
      <c r="B3297" s="2" t="s">
        <v>923</v>
      </c>
      <c r="C3297" s="2" t="s">
        <v>22</v>
      </c>
      <c r="D3297" s="2" t="s">
        <v>23</v>
      </c>
      <c r="E3297" s="2" t="s">
        <v>2767</v>
      </c>
      <c r="F3297" s="2" t="s">
        <v>2774</v>
      </c>
      <c r="G3297" s="2">
        <v>54</v>
      </c>
      <c r="H3297" s="2">
        <v>61</v>
      </c>
      <c r="I3297" s="3">
        <v>42475</v>
      </c>
      <c r="J3297" s="3">
        <v>42486</v>
      </c>
      <c r="K3297" s="3" t="s">
        <v>2536</v>
      </c>
      <c r="L3297" s="17">
        <f t="shared" si="561"/>
        <v>250.79</v>
      </c>
      <c r="M3297" s="20">
        <f t="shared" si="562"/>
        <v>0.9497587623110969</v>
      </c>
      <c r="N3297" s="2">
        <v>11</v>
      </c>
      <c r="O3297" s="2">
        <v>3400000</v>
      </c>
      <c r="P3297" s="2">
        <v>4050000</v>
      </c>
      <c r="Q3297" s="2">
        <f t="shared" si="563"/>
        <v>650000</v>
      </c>
      <c r="R3297" s="4">
        <f t="shared" si="564"/>
        <v>0.19117647058823528</v>
      </c>
      <c r="S3297" s="2">
        <v>67000</v>
      </c>
      <c r="T3297" s="9">
        <f t="shared" si="565"/>
        <v>64203.703703703701</v>
      </c>
      <c r="U3297" s="2">
        <v>76241</v>
      </c>
      <c r="V3297" s="5">
        <f t="shared" si="566"/>
        <v>12037.296296296299</v>
      </c>
      <c r="W3297" s="4">
        <f t="shared" si="567"/>
        <v>0.18748601096048462</v>
      </c>
      <c r="X3297" s="22">
        <f t="shared" si="568"/>
        <v>60978.030165418015</v>
      </c>
      <c r="Y3297" s="22">
        <f t="shared" si="569"/>
        <v>72410.557797360336</v>
      </c>
      <c r="Z3297" s="22">
        <f t="shared" si="571"/>
        <v>3910170.1210574582</v>
      </c>
      <c r="AA3297" s="11">
        <v>1120</v>
      </c>
      <c r="AB3297" s="2">
        <v>1902</v>
      </c>
      <c r="AC3297" s="2">
        <f t="shared" si="570"/>
        <v>114</v>
      </c>
      <c r="AD3297" s="2" t="s">
        <v>103</v>
      </c>
    </row>
    <row r="3298" spans="1:30" x14ac:dyDescent="0.2">
      <c r="A3298">
        <v>17</v>
      </c>
      <c r="B3298" s="2" t="s">
        <v>2418</v>
      </c>
      <c r="C3298" s="2" t="s">
        <v>22</v>
      </c>
      <c r="D3298" s="2" t="s">
        <v>23</v>
      </c>
      <c r="E3298" s="2" t="s">
        <v>2767</v>
      </c>
      <c r="F3298" s="2" t="s">
        <v>2774</v>
      </c>
      <c r="G3298" s="2">
        <v>130</v>
      </c>
      <c r="H3298" s="2">
        <v>144</v>
      </c>
      <c r="I3298" s="3">
        <v>42475</v>
      </c>
      <c r="J3298" s="3">
        <v>42486</v>
      </c>
      <c r="K3298" s="3" t="s">
        <v>2536</v>
      </c>
      <c r="L3298" s="17">
        <f t="shared" si="561"/>
        <v>250.79</v>
      </c>
      <c r="M3298" s="20">
        <f t="shared" si="562"/>
        <v>0.9497587623110969</v>
      </c>
      <c r="N3298" s="2">
        <v>11</v>
      </c>
      <c r="O3298" s="2">
        <v>6950000</v>
      </c>
      <c r="P3298" s="2">
        <v>8150000</v>
      </c>
      <c r="Q3298" s="2">
        <f t="shared" si="563"/>
        <v>1200000</v>
      </c>
      <c r="R3298" s="4">
        <f t="shared" si="564"/>
        <v>0.17266187050359713</v>
      </c>
      <c r="S3298" s="2">
        <v>198508</v>
      </c>
      <c r="T3298" s="9">
        <f t="shared" si="565"/>
        <v>54988.523076923077</v>
      </c>
      <c r="U3298" s="2">
        <v>64219</v>
      </c>
      <c r="V3298" s="5">
        <f t="shared" si="566"/>
        <v>9230.4769230769234</v>
      </c>
      <c r="W3298" s="4">
        <f t="shared" si="567"/>
        <v>0.16786188110861736</v>
      </c>
      <c r="X3298" s="22">
        <f t="shared" si="568"/>
        <v>52225.831618853648</v>
      </c>
      <c r="Y3298" s="22">
        <f t="shared" si="569"/>
        <v>60992.557956856333</v>
      </c>
      <c r="Z3298" s="22">
        <f t="shared" si="571"/>
        <v>7929032.5343913231</v>
      </c>
      <c r="AA3298" s="2">
        <v>709</v>
      </c>
      <c r="AB3298" s="2">
        <v>1892</v>
      </c>
      <c r="AC3298" s="2">
        <f t="shared" si="570"/>
        <v>124</v>
      </c>
      <c r="AD3298" s="2" t="s">
        <v>67</v>
      </c>
    </row>
    <row r="3299" spans="1:30" x14ac:dyDescent="0.2">
      <c r="A3299">
        <v>18</v>
      </c>
      <c r="B3299" s="2" t="s">
        <v>254</v>
      </c>
      <c r="C3299" s="2" t="s">
        <v>22</v>
      </c>
      <c r="D3299" s="2" t="s">
        <v>23</v>
      </c>
      <c r="E3299" s="2" t="s">
        <v>2767</v>
      </c>
      <c r="F3299" s="2" t="s">
        <v>2774</v>
      </c>
      <c r="G3299" s="2">
        <v>57</v>
      </c>
      <c r="H3299" s="2">
        <v>61</v>
      </c>
      <c r="I3299" s="3">
        <v>42483</v>
      </c>
      <c r="J3299" s="3">
        <v>42494</v>
      </c>
      <c r="K3299" s="3" t="s">
        <v>2537</v>
      </c>
      <c r="L3299" s="17">
        <f t="shared" si="561"/>
        <v>256.52</v>
      </c>
      <c r="M3299" s="20">
        <f t="shared" si="562"/>
        <v>0.92854358334632781</v>
      </c>
      <c r="N3299" s="2">
        <v>11</v>
      </c>
      <c r="O3299" s="2">
        <v>3200000</v>
      </c>
      <c r="P3299" s="2">
        <v>3370000</v>
      </c>
      <c r="Q3299" s="2">
        <f t="shared" si="563"/>
        <v>170000</v>
      </c>
      <c r="R3299" s="4">
        <f t="shared" si="564"/>
        <v>5.3124999999999999E-2</v>
      </c>
      <c r="S3299" s="2">
        <v>275790</v>
      </c>
      <c r="T3299" s="9">
        <f t="shared" si="565"/>
        <v>60978.771929824565</v>
      </c>
      <c r="U3299" s="2">
        <v>63961</v>
      </c>
      <c r="V3299" s="5">
        <f t="shared" si="566"/>
        <v>2982.2280701754353</v>
      </c>
      <c r="W3299" s="4">
        <f t="shared" si="567"/>
        <v>4.8906004102664373E-2</v>
      </c>
      <c r="X3299" s="22">
        <f t="shared" si="568"/>
        <v>56621.447395777774</v>
      </c>
      <c r="Y3299" s="22">
        <f t="shared" si="569"/>
        <v>59390.57613441447</v>
      </c>
      <c r="Z3299" s="22">
        <f t="shared" si="571"/>
        <v>3385262.8396616247</v>
      </c>
      <c r="AA3299" s="11">
        <v>2671</v>
      </c>
      <c r="AB3299" s="2">
        <v>1935</v>
      </c>
      <c r="AC3299" s="2">
        <f t="shared" si="570"/>
        <v>81</v>
      </c>
      <c r="AD3299" s="2" t="s">
        <v>292</v>
      </c>
    </row>
    <row r="3300" spans="1:30" x14ac:dyDescent="0.2">
      <c r="A3300">
        <v>18</v>
      </c>
      <c r="B3300" s="2" t="s">
        <v>1452</v>
      </c>
      <c r="C3300" s="2" t="s">
        <v>22</v>
      </c>
      <c r="D3300" s="2" t="s">
        <v>23</v>
      </c>
      <c r="E3300" s="2" t="s">
        <v>2767</v>
      </c>
      <c r="F3300" s="2" t="s">
        <v>2774</v>
      </c>
      <c r="G3300" s="2">
        <v>68</v>
      </c>
      <c r="H3300" s="2">
        <v>75</v>
      </c>
      <c r="I3300" s="3">
        <v>42483</v>
      </c>
      <c r="J3300" s="3">
        <v>42494</v>
      </c>
      <c r="K3300" s="3" t="s">
        <v>2537</v>
      </c>
      <c r="L3300" s="17">
        <f t="shared" si="561"/>
        <v>256.52</v>
      </c>
      <c r="M3300" s="20">
        <f t="shared" si="562"/>
        <v>0.92854358334632781</v>
      </c>
      <c r="N3300" s="2">
        <v>11</v>
      </c>
      <c r="O3300" s="2">
        <v>3800000</v>
      </c>
      <c r="P3300" s="2">
        <v>3800000</v>
      </c>
      <c r="Q3300" s="2">
        <f t="shared" si="563"/>
        <v>0</v>
      </c>
      <c r="R3300" s="4">
        <f t="shared" si="564"/>
        <v>0</v>
      </c>
      <c r="S3300" s="2">
        <v>25493</v>
      </c>
      <c r="T3300" s="9">
        <f t="shared" si="565"/>
        <v>56257.25</v>
      </c>
      <c r="U3300" s="2">
        <v>56257</v>
      </c>
      <c r="V3300" s="5">
        <f t="shared" si="566"/>
        <v>-0.25</v>
      </c>
      <c r="W3300" s="4">
        <f t="shared" si="567"/>
        <v>-4.4438716787614037E-6</v>
      </c>
      <c r="X3300" s="22">
        <f t="shared" si="568"/>
        <v>52237.308504210203</v>
      </c>
      <c r="Y3300" s="22">
        <f t="shared" si="569"/>
        <v>52237.076368314367</v>
      </c>
      <c r="Z3300" s="22">
        <f t="shared" si="571"/>
        <v>3552121.1930453768</v>
      </c>
      <c r="AA3300" s="2">
        <v>397</v>
      </c>
      <c r="AB3300" s="2">
        <v>1899</v>
      </c>
      <c r="AC3300" s="2">
        <f t="shared" si="570"/>
        <v>117</v>
      </c>
      <c r="AD3300" s="2" t="s">
        <v>37</v>
      </c>
    </row>
    <row r="3301" spans="1:30" x14ac:dyDescent="0.2">
      <c r="A3301">
        <v>18</v>
      </c>
      <c r="B3301" s="2" t="s">
        <v>1353</v>
      </c>
      <c r="C3301" s="2" t="s">
        <v>22</v>
      </c>
      <c r="D3301" s="2" t="s">
        <v>23</v>
      </c>
      <c r="E3301" s="2" t="s">
        <v>2767</v>
      </c>
      <c r="F3301" s="2" t="s">
        <v>2774</v>
      </c>
      <c r="G3301" s="2">
        <v>66</v>
      </c>
      <c r="H3301" s="2">
        <v>73</v>
      </c>
      <c r="I3301" s="3">
        <v>42483</v>
      </c>
      <c r="J3301" s="3">
        <v>42494</v>
      </c>
      <c r="K3301" s="3" t="s">
        <v>2537</v>
      </c>
      <c r="L3301" s="17">
        <f t="shared" si="561"/>
        <v>256.52</v>
      </c>
      <c r="M3301" s="20">
        <f t="shared" si="562"/>
        <v>0.92854358334632781</v>
      </c>
      <c r="N3301" s="2">
        <v>11</v>
      </c>
      <c r="O3301" s="2">
        <v>4150000</v>
      </c>
      <c r="P3301" s="2">
        <v>4950000</v>
      </c>
      <c r="Q3301" s="2">
        <f t="shared" si="563"/>
        <v>800000</v>
      </c>
      <c r="R3301" s="4">
        <f t="shared" si="564"/>
        <v>0.19277108433734941</v>
      </c>
      <c r="S3301" s="2">
        <v>60334</v>
      </c>
      <c r="T3301" s="9">
        <f t="shared" si="565"/>
        <v>63792.939393939392</v>
      </c>
      <c r="U3301" s="2">
        <v>75914</v>
      </c>
      <c r="V3301" s="5">
        <f t="shared" si="566"/>
        <v>12121.060606060608</v>
      </c>
      <c r="W3301" s="4">
        <f t="shared" si="567"/>
        <v>0.19000630353791412</v>
      </c>
      <c r="X3301" s="22">
        <f t="shared" si="568"/>
        <v>59234.524537043602</v>
      </c>
      <c r="Y3301" s="22">
        <f t="shared" si="569"/>
        <v>70489.457586153134</v>
      </c>
      <c r="Z3301" s="22">
        <f t="shared" si="571"/>
        <v>4652304.2006861065</v>
      </c>
      <c r="AA3301" s="2">
        <v>391</v>
      </c>
      <c r="AB3301" s="2">
        <v>1892</v>
      </c>
      <c r="AC3301" s="2">
        <f t="shared" si="570"/>
        <v>124</v>
      </c>
      <c r="AD3301" s="2" t="s">
        <v>105</v>
      </c>
    </row>
    <row r="3302" spans="1:30" x14ac:dyDescent="0.2">
      <c r="A3302">
        <v>19</v>
      </c>
      <c r="B3302" s="2" t="s">
        <v>337</v>
      </c>
      <c r="C3302" s="2" t="s">
        <v>22</v>
      </c>
      <c r="D3302" s="2" t="s">
        <v>23</v>
      </c>
      <c r="E3302" s="2" t="s">
        <v>2767</v>
      </c>
      <c r="F3302" s="2" t="s">
        <v>2774</v>
      </c>
      <c r="G3302" s="2">
        <v>43</v>
      </c>
      <c r="H3302" s="2">
        <v>47</v>
      </c>
      <c r="I3302" s="3">
        <v>42489</v>
      </c>
      <c r="J3302" s="3">
        <v>42500</v>
      </c>
      <c r="K3302" s="3" t="s">
        <v>2537</v>
      </c>
      <c r="L3302" s="17">
        <f t="shared" si="561"/>
        <v>256.52</v>
      </c>
      <c r="M3302" s="20">
        <f t="shared" si="562"/>
        <v>0.92854358334632781</v>
      </c>
      <c r="N3302" s="2">
        <v>11</v>
      </c>
      <c r="O3302" s="2">
        <v>2950000</v>
      </c>
      <c r="P3302" s="2">
        <v>3375000</v>
      </c>
      <c r="Q3302" s="2">
        <f t="shared" si="563"/>
        <v>425000</v>
      </c>
      <c r="R3302" s="4">
        <f t="shared" si="564"/>
        <v>0.1440677966101695</v>
      </c>
      <c r="S3302" s="2">
        <v>1695</v>
      </c>
      <c r="T3302" s="9">
        <f t="shared" si="565"/>
        <v>68644.069767441862</v>
      </c>
      <c r="U3302" s="2">
        <v>78528</v>
      </c>
      <c r="V3302" s="5">
        <f t="shared" si="566"/>
        <v>9883.9302325581375</v>
      </c>
      <c r="W3302" s="4">
        <f t="shared" si="567"/>
        <v>0.14398811530324099</v>
      </c>
      <c r="X3302" s="22">
        <f t="shared" si="568"/>
        <v>63739.010517335795</v>
      </c>
      <c r="Y3302" s="22">
        <f t="shared" si="569"/>
        <v>72916.670513020435</v>
      </c>
      <c r="Z3302" s="22">
        <f t="shared" si="571"/>
        <v>3135416.8320598789</v>
      </c>
      <c r="AA3302" s="2">
        <v>215</v>
      </c>
      <c r="AB3302" s="2">
        <v>1938</v>
      </c>
      <c r="AC3302" s="2">
        <f t="shared" si="570"/>
        <v>78</v>
      </c>
      <c r="AD3302" s="2" t="s">
        <v>25</v>
      </c>
    </row>
    <row r="3303" spans="1:30" x14ac:dyDescent="0.2">
      <c r="A3303">
        <v>19</v>
      </c>
      <c r="B3303" s="2" t="s">
        <v>115</v>
      </c>
      <c r="C3303" s="2" t="s">
        <v>22</v>
      </c>
      <c r="D3303" s="2" t="s">
        <v>23</v>
      </c>
      <c r="E3303" s="2" t="s">
        <v>2767</v>
      </c>
      <c r="F3303" s="2" t="s">
        <v>2774</v>
      </c>
      <c r="G3303" s="2">
        <v>27</v>
      </c>
      <c r="H3303" s="2"/>
      <c r="I3303" s="3">
        <v>42489</v>
      </c>
      <c r="J3303" s="3">
        <v>42500</v>
      </c>
      <c r="K3303" s="3" t="s">
        <v>2537</v>
      </c>
      <c r="L3303" s="17">
        <f t="shared" si="561"/>
        <v>256.52</v>
      </c>
      <c r="M3303" s="20">
        <f t="shared" si="562"/>
        <v>0.92854358334632781</v>
      </c>
      <c r="N3303" s="2">
        <v>11</v>
      </c>
      <c r="O3303" s="2">
        <v>2300000</v>
      </c>
      <c r="P3303" s="2">
        <v>2600000</v>
      </c>
      <c r="Q3303" s="2">
        <f t="shared" si="563"/>
        <v>300000</v>
      </c>
      <c r="R3303" s="4">
        <f t="shared" si="564"/>
        <v>0.13043478260869565</v>
      </c>
      <c r="S3303" s="2">
        <v>13460</v>
      </c>
      <c r="T3303" s="9">
        <f t="shared" si="565"/>
        <v>85683.703703703708</v>
      </c>
      <c r="U3303" s="2">
        <v>96795</v>
      </c>
      <c r="V3303" s="5">
        <f t="shared" si="566"/>
        <v>11111.296296296292</v>
      </c>
      <c r="W3303" s="4">
        <f t="shared" si="567"/>
        <v>0.12967805797377083</v>
      </c>
      <c r="X3303" s="22">
        <f t="shared" si="568"/>
        <v>79561.053271422061</v>
      </c>
      <c r="Y3303" s="22">
        <f t="shared" si="569"/>
        <v>89878.376150007796</v>
      </c>
      <c r="Z3303" s="22">
        <f t="shared" si="571"/>
        <v>2426716.1560502104</v>
      </c>
      <c r="AA3303" s="2">
        <v>713</v>
      </c>
      <c r="AB3303" s="2">
        <v>1900</v>
      </c>
      <c r="AC3303" s="2">
        <f t="shared" si="570"/>
        <v>116</v>
      </c>
      <c r="AD3303" s="2" t="s">
        <v>116</v>
      </c>
    </row>
    <row r="3304" spans="1:30" x14ac:dyDescent="0.2">
      <c r="A3304">
        <v>19</v>
      </c>
      <c r="B3304" s="2" t="s">
        <v>374</v>
      </c>
      <c r="C3304" s="2" t="s">
        <v>22</v>
      </c>
      <c r="D3304" s="2" t="s">
        <v>23</v>
      </c>
      <c r="E3304" s="2" t="s">
        <v>2767</v>
      </c>
      <c r="F3304" s="2" t="s">
        <v>2774</v>
      </c>
      <c r="G3304" s="2">
        <v>40</v>
      </c>
      <c r="H3304" s="2">
        <v>46</v>
      </c>
      <c r="I3304" s="3">
        <v>42490</v>
      </c>
      <c r="J3304" s="3">
        <v>42501</v>
      </c>
      <c r="K3304" s="3" t="s">
        <v>2537</v>
      </c>
      <c r="L3304" s="17">
        <f t="shared" si="561"/>
        <v>256.52</v>
      </c>
      <c r="M3304" s="20">
        <f t="shared" si="562"/>
        <v>0.92854358334632781</v>
      </c>
      <c r="N3304" s="2">
        <v>11</v>
      </c>
      <c r="O3304" s="2">
        <v>3100000</v>
      </c>
      <c r="P3304" s="2">
        <v>3100000</v>
      </c>
      <c r="Q3304" s="2">
        <f t="shared" si="563"/>
        <v>0</v>
      </c>
      <c r="R3304" s="4">
        <f t="shared" si="564"/>
        <v>0</v>
      </c>
      <c r="S3304" s="2">
        <v>56709</v>
      </c>
      <c r="T3304" s="9">
        <f t="shared" si="565"/>
        <v>78917.725000000006</v>
      </c>
      <c r="U3304" s="2">
        <v>78918</v>
      </c>
      <c r="V3304" s="5">
        <f t="shared" si="566"/>
        <v>0.27499999999417923</v>
      </c>
      <c r="W3304" s="4">
        <f t="shared" si="567"/>
        <v>3.4846417581624306E-6</v>
      </c>
      <c r="X3304" s="22">
        <f t="shared" si="568"/>
        <v>73278.547161040085</v>
      </c>
      <c r="Y3304" s="22">
        <f t="shared" si="569"/>
        <v>73278.802510525493</v>
      </c>
      <c r="Z3304" s="22">
        <f t="shared" si="571"/>
        <v>2931152.1004210198</v>
      </c>
      <c r="AA3304" s="2">
        <v>352</v>
      </c>
      <c r="AB3304" s="2">
        <v>1878</v>
      </c>
      <c r="AC3304" s="2">
        <f t="shared" si="570"/>
        <v>138</v>
      </c>
      <c r="AD3304" s="2" t="s">
        <v>395</v>
      </c>
    </row>
    <row r="3305" spans="1:30" x14ac:dyDescent="0.2">
      <c r="A3305">
        <v>21</v>
      </c>
      <c r="B3305" s="2" t="s">
        <v>1952</v>
      </c>
      <c r="C3305" s="2" t="s">
        <v>22</v>
      </c>
      <c r="D3305" s="2" t="s">
        <v>23</v>
      </c>
      <c r="E3305" s="2" t="s">
        <v>2767</v>
      </c>
      <c r="F3305" s="2" t="s">
        <v>2774</v>
      </c>
      <c r="G3305" s="2">
        <v>84</v>
      </c>
      <c r="H3305" s="2">
        <v>94</v>
      </c>
      <c r="I3305" s="3">
        <v>42502</v>
      </c>
      <c r="J3305" s="3">
        <v>42513</v>
      </c>
      <c r="K3305" s="3" t="s">
        <v>2537</v>
      </c>
      <c r="L3305" s="17">
        <f t="shared" si="561"/>
        <v>256.52</v>
      </c>
      <c r="M3305" s="20">
        <f t="shared" si="562"/>
        <v>0.92854358334632781</v>
      </c>
      <c r="N3305" s="2">
        <v>11</v>
      </c>
      <c r="O3305" s="2">
        <v>4400000</v>
      </c>
      <c r="P3305" s="2">
        <v>5410000</v>
      </c>
      <c r="Q3305" s="2">
        <f t="shared" si="563"/>
        <v>1010000</v>
      </c>
      <c r="R3305" s="4">
        <f t="shared" si="564"/>
        <v>0.22954545454545455</v>
      </c>
      <c r="S3305" s="2">
        <v>78975</v>
      </c>
      <c r="T3305" s="9">
        <f t="shared" si="565"/>
        <v>53321.130952380954</v>
      </c>
      <c r="U3305" s="2">
        <v>65345</v>
      </c>
      <c r="V3305" s="5">
        <f t="shared" si="566"/>
        <v>12023.869047619046</v>
      </c>
      <c r="W3305" s="4">
        <f t="shared" si="567"/>
        <v>0.22549913763751747</v>
      </c>
      <c r="X3305" s="22">
        <f t="shared" si="568"/>
        <v>49510.994002602602</v>
      </c>
      <c r="Y3305" s="22">
        <f t="shared" si="569"/>
        <v>60675.680453765788</v>
      </c>
      <c r="Z3305" s="22">
        <f t="shared" si="571"/>
        <v>5096757.1581163257</v>
      </c>
      <c r="AA3305" s="2">
        <v>712</v>
      </c>
      <c r="AB3305" s="2">
        <v>1928</v>
      </c>
      <c r="AC3305" s="2">
        <f t="shared" si="570"/>
        <v>88</v>
      </c>
      <c r="AD3305" s="2" t="s">
        <v>37</v>
      </c>
    </row>
    <row r="3306" spans="1:30" x14ac:dyDescent="0.2">
      <c r="A3306">
        <v>21</v>
      </c>
      <c r="B3306" s="2" t="s">
        <v>2355</v>
      </c>
      <c r="C3306" s="2" t="s">
        <v>22</v>
      </c>
      <c r="D3306" s="2" t="s">
        <v>23</v>
      </c>
      <c r="E3306" s="2" t="s">
        <v>2767</v>
      </c>
      <c r="F3306" s="2" t="s">
        <v>2774</v>
      </c>
      <c r="G3306" s="2">
        <v>118</v>
      </c>
      <c r="H3306" s="2">
        <v>130</v>
      </c>
      <c r="I3306" s="3">
        <v>42503</v>
      </c>
      <c r="J3306" s="3">
        <v>42514</v>
      </c>
      <c r="K3306" s="3" t="s">
        <v>2537</v>
      </c>
      <c r="L3306" s="17">
        <f t="shared" si="561"/>
        <v>256.52</v>
      </c>
      <c r="M3306" s="20">
        <f t="shared" si="562"/>
        <v>0.92854358334632781</v>
      </c>
      <c r="N3306" s="2">
        <v>11</v>
      </c>
      <c r="O3306" s="2">
        <v>6800000</v>
      </c>
      <c r="P3306" s="2">
        <v>8000000</v>
      </c>
      <c r="Q3306" s="2">
        <f t="shared" si="563"/>
        <v>1200000</v>
      </c>
      <c r="R3306" s="4">
        <f t="shared" si="564"/>
        <v>0.17647058823529413</v>
      </c>
      <c r="S3306" s="2">
        <v>109519</v>
      </c>
      <c r="T3306" s="9">
        <f t="shared" si="565"/>
        <v>58555.245762711864</v>
      </c>
      <c r="U3306" s="2">
        <v>68725</v>
      </c>
      <c r="V3306" s="5">
        <f t="shared" si="566"/>
        <v>10169.754237288136</v>
      </c>
      <c r="W3306" s="4">
        <f t="shared" si="567"/>
        <v>0.17367793619208516</v>
      </c>
      <c r="X3306" s="22">
        <f t="shared" si="568"/>
        <v>54371.097724233354</v>
      </c>
      <c r="Y3306" s="22">
        <f t="shared" si="569"/>
        <v>63814.157765476375</v>
      </c>
      <c r="Z3306" s="22">
        <f t="shared" si="571"/>
        <v>7530070.616326212</v>
      </c>
      <c r="AA3306" s="11">
        <v>2501</v>
      </c>
      <c r="AB3306" s="2">
        <v>1934</v>
      </c>
      <c r="AC3306" s="2">
        <f t="shared" si="570"/>
        <v>82</v>
      </c>
      <c r="AD3306" s="2" t="s">
        <v>494</v>
      </c>
    </row>
    <row r="3307" spans="1:30" x14ac:dyDescent="0.2">
      <c r="A3307">
        <v>21</v>
      </c>
      <c r="B3307" s="2" t="s">
        <v>1968</v>
      </c>
      <c r="C3307" s="2" t="s">
        <v>22</v>
      </c>
      <c r="D3307" s="2" t="s">
        <v>23</v>
      </c>
      <c r="E3307" s="2" t="s">
        <v>2767</v>
      </c>
      <c r="F3307" s="2" t="s">
        <v>2774</v>
      </c>
      <c r="G3307" s="2">
        <v>85</v>
      </c>
      <c r="H3307" s="2">
        <v>95</v>
      </c>
      <c r="I3307" s="3">
        <v>42503</v>
      </c>
      <c r="J3307" s="3">
        <v>42514</v>
      </c>
      <c r="K3307" s="3" t="s">
        <v>2537</v>
      </c>
      <c r="L3307" s="17">
        <f t="shared" si="561"/>
        <v>256.52</v>
      </c>
      <c r="M3307" s="20">
        <f t="shared" si="562"/>
        <v>0.92854358334632781</v>
      </c>
      <c r="N3307" s="2">
        <v>11</v>
      </c>
      <c r="O3307" s="2">
        <v>3990000</v>
      </c>
      <c r="P3307" s="2">
        <v>4350000</v>
      </c>
      <c r="Q3307" s="2">
        <f t="shared" si="563"/>
        <v>360000</v>
      </c>
      <c r="R3307" s="4">
        <f t="shared" si="564"/>
        <v>9.0225563909774431E-2</v>
      </c>
      <c r="S3307" s="2"/>
      <c r="T3307" s="9">
        <f t="shared" si="565"/>
        <v>46941.176470588238</v>
      </c>
      <c r="U3307" s="2">
        <v>51176</v>
      </c>
      <c r="V3307" s="5">
        <f t="shared" si="566"/>
        <v>4234.8235294117621</v>
      </c>
      <c r="W3307" s="4">
        <f t="shared" si="567"/>
        <v>9.0215538847117735E-2</v>
      </c>
      <c r="X3307" s="22">
        <f t="shared" si="568"/>
        <v>43586.928206492332</v>
      </c>
      <c r="Y3307" s="22">
        <f t="shared" si="569"/>
        <v>47519.146421331672</v>
      </c>
      <c r="Z3307" s="22">
        <f t="shared" si="571"/>
        <v>4039127.4458131921</v>
      </c>
      <c r="AA3307" s="11">
        <v>2861</v>
      </c>
      <c r="AB3307" s="2">
        <v>1932</v>
      </c>
      <c r="AC3307" s="2">
        <f t="shared" si="570"/>
        <v>84</v>
      </c>
      <c r="AD3307" s="2" t="s">
        <v>181</v>
      </c>
    </row>
    <row r="3308" spans="1:30" x14ac:dyDescent="0.2">
      <c r="A3308">
        <v>21</v>
      </c>
      <c r="B3308" s="2" t="s">
        <v>399</v>
      </c>
      <c r="C3308" s="2" t="s">
        <v>22</v>
      </c>
      <c r="D3308" s="2" t="s">
        <v>23</v>
      </c>
      <c r="E3308" s="2" t="s">
        <v>2767</v>
      </c>
      <c r="F3308" s="2" t="s">
        <v>2774</v>
      </c>
      <c r="G3308" s="2">
        <v>66</v>
      </c>
      <c r="H3308" s="2">
        <v>73</v>
      </c>
      <c r="I3308" s="3">
        <v>42504</v>
      </c>
      <c r="J3308" s="3">
        <v>42515</v>
      </c>
      <c r="K3308" s="3" t="s">
        <v>2537</v>
      </c>
      <c r="L3308" s="17">
        <f t="shared" si="561"/>
        <v>256.52</v>
      </c>
      <c r="M3308" s="20">
        <f t="shared" si="562"/>
        <v>0.92854358334632781</v>
      </c>
      <c r="N3308" s="2">
        <v>11</v>
      </c>
      <c r="O3308" s="2">
        <v>4000000</v>
      </c>
      <c r="P3308" s="2">
        <v>4250000</v>
      </c>
      <c r="Q3308" s="2">
        <f t="shared" si="563"/>
        <v>250000</v>
      </c>
      <c r="R3308" s="4">
        <f t="shared" si="564"/>
        <v>6.25E-2</v>
      </c>
      <c r="S3308" s="2">
        <v>20861</v>
      </c>
      <c r="T3308" s="9">
        <f t="shared" si="565"/>
        <v>60922.13636363636</v>
      </c>
      <c r="U3308" s="2">
        <v>64710</v>
      </c>
      <c r="V3308" s="5">
        <f t="shared" si="566"/>
        <v>3787.8636363636397</v>
      </c>
      <c r="W3308" s="4">
        <f t="shared" si="567"/>
        <v>6.2175489279534965E-2</v>
      </c>
      <c r="X3308" s="22">
        <f t="shared" si="568"/>
        <v>56568.85880420453</v>
      </c>
      <c r="Y3308" s="22">
        <f t="shared" si="569"/>
        <v>60086.055278340871</v>
      </c>
      <c r="Z3308" s="22">
        <f t="shared" si="571"/>
        <v>3965679.6483704974</v>
      </c>
      <c r="AA3308" s="11">
        <v>2294</v>
      </c>
      <c r="AB3308" s="2">
        <v>1966</v>
      </c>
      <c r="AC3308" s="2">
        <f t="shared" si="570"/>
        <v>50</v>
      </c>
      <c r="AD3308" s="2" t="s">
        <v>67</v>
      </c>
    </row>
    <row r="3309" spans="1:30" x14ac:dyDescent="0.2">
      <c r="A3309">
        <v>21</v>
      </c>
      <c r="B3309" s="2" t="s">
        <v>1006</v>
      </c>
      <c r="C3309" s="2" t="s">
        <v>22</v>
      </c>
      <c r="D3309" s="2" t="s">
        <v>23</v>
      </c>
      <c r="E3309" s="2" t="s">
        <v>2767</v>
      </c>
      <c r="F3309" s="2" t="s">
        <v>2774</v>
      </c>
      <c r="G3309" s="2">
        <v>56</v>
      </c>
      <c r="H3309" s="2">
        <v>63</v>
      </c>
      <c r="I3309" s="3">
        <v>42504</v>
      </c>
      <c r="J3309" s="3">
        <v>42515</v>
      </c>
      <c r="K3309" s="3" t="s">
        <v>2537</v>
      </c>
      <c r="L3309" s="17">
        <f t="shared" si="561"/>
        <v>256.52</v>
      </c>
      <c r="M3309" s="20">
        <f t="shared" si="562"/>
        <v>0.92854358334632781</v>
      </c>
      <c r="N3309" s="2">
        <v>11</v>
      </c>
      <c r="O3309" s="2">
        <v>3950000</v>
      </c>
      <c r="P3309" s="2">
        <v>4470000</v>
      </c>
      <c r="Q3309" s="2">
        <f t="shared" si="563"/>
        <v>520000</v>
      </c>
      <c r="R3309" s="4">
        <f t="shared" si="564"/>
        <v>0.13164556962025317</v>
      </c>
      <c r="S3309" s="2"/>
      <c r="T3309" s="9">
        <f t="shared" si="565"/>
        <v>70535.71428571429</v>
      </c>
      <c r="U3309" s="2">
        <v>79821</v>
      </c>
      <c r="V3309" s="5">
        <f t="shared" si="566"/>
        <v>9285.2857142857101</v>
      </c>
      <c r="W3309" s="4">
        <f t="shared" si="567"/>
        <v>0.13163949367088601</v>
      </c>
      <c r="X3309" s="22">
        <f t="shared" si="568"/>
        <v>65495.484896749913</v>
      </c>
      <c r="Y3309" s="22">
        <f t="shared" si="569"/>
        <v>74117.277366287235</v>
      </c>
      <c r="Z3309" s="22">
        <f t="shared" si="571"/>
        <v>4150567.532512085</v>
      </c>
      <c r="AA3309" s="11">
        <v>2343</v>
      </c>
      <c r="AB3309" s="2">
        <v>1939</v>
      </c>
      <c r="AC3309" s="2">
        <f t="shared" si="570"/>
        <v>77</v>
      </c>
      <c r="AD3309" s="2" t="s">
        <v>37</v>
      </c>
    </row>
    <row r="3310" spans="1:30" x14ac:dyDescent="0.2">
      <c r="A3310">
        <v>21</v>
      </c>
      <c r="B3310" s="2" t="s">
        <v>1007</v>
      </c>
      <c r="C3310" s="2" t="s">
        <v>22</v>
      </c>
      <c r="D3310" s="2" t="s">
        <v>23</v>
      </c>
      <c r="E3310" s="2" t="s">
        <v>2767</v>
      </c>
      <c r="F3310" s="2" t="s">
        <v>2774</v>
      </c>
      <c r="G3310" s="2">
        <v>56</v>
      </c>
      <c r="H3310" s="2">
        <v>62</v>
      </c>
      <c r="I3310" s="3">
        <v>42504</v>
      </c>
      <c r="J3310" s="3">
        <v>42515</v>
      </c>
      <c r="K3310" s="3" t="s">
        <v>2537</v>
      </c>
      <c r="L3310" s="17">
        <f t="shared" si="561"/>
        <v>256.52</v>
      </c>
      <c r="M3310" s="20">
        <f t="shared" si="562"/>
        <v>0.92854358334632781</v>
      </c>
      <c r="N3310" s="2">
        <v>11</v>
      </c>
      <c r="O3310" s="2">
        <v>2800000</v>
      </c>
      <c r="P3310" s="2">
        <v>3390000</v>
      </c>
      <c r="Q3310" s="2">
        <f t="shared" si="563"/>
        <v>590000</v>
      </c>
      <c r="R3310" s="4">
        <f t="shared" si="564"/>
        <v>0.21071428571428572</v>
      </c>
      <c r="S3310" s="2"/>
      <c r="T3310" s="9">
        <f t="shared" si="565"/>
        <v>50000</v>
      </c>
      <c r="U3310" s="2">
        <v>60536</v>
      </c>
      <c r="V3310" s="5">
        <f t="shared" si="566"/>
        <v>10536</v>
      </c>
      <c r="W3310" s="4">
        <f t="shared" si="567"/>
        <v>0.21071999999999999</v>
      </c>
      <c r="X3310" s="22">
        <f t="shared" si="568"/>
        <v>46427.17916731639</v>
      </c>
      <c r="Y3310" s="22">
        <f t="shared" si="569"/>
        <v>56210.314361453296</v>
      </c>
      <c r="Z3310" s="22">
        <f t="shared" si="571"/>
        <v>3147777.6042413847</v>
      </c>
      <c r="AA3310" s="2">
        <v>279</v>
      </c>
      <c r="AB3310" s="2">
        <v>1937</v>
      </c>
      <c r="AC3310" s="2">
        <f t="shared" si="570"/>
        <v>79</v>
      </c>
      <c r="AD3310" s="2" t="s">
        <v>133</v>
      </c>
    </row>
    <row r="3311" spans="1:30" x14ac:dyDescent="0.2">
      <c r="A3311">
        <v>22</v>
      </c>
      <c r="B3311" s="2" t="s">
        <v>1317</v>
      </c>
      <c r="C3311" s="2" t="s">
        <v>22</v>
      </c>
      <c r="D3311" s="2" t="s">
        <v>23</v>
      </c>
      <c r="E3311" s="2" t="s">
        <v>2767</v>
      </c>
      <c r="F3311" s="2" t="s">
        <v>2774</v>
      </c>
      <c r="G3311" s="2">
        <v>65</v>
      </c>
      <c r="H3311" s="2">
        <v>74</v>
      </c>
      <c r="I3311" s="3">
        <v>42510</v>
      </c>
      <c r="J3311" s="3">
        <v>42521</v>
      </c>
      <c r="K3311" s="3" t="s">
        <v>2537</v>
      </c>
      <c r="L3311" s="17">
        <f t="shared" si="561"/>
        <v>256.52</v>
      </c>
      <c r="M3311" s="20">
        <f t="shared" si="562"/>
        <v>0.92854358334632781</v>
      </c>
      <c r="N3311" s="2">
        <v>11</v>
      </c>
      <c r="O3311" s="2">
        <v>4400000</v>
      </c>
      <c r="P3311" s="2">
        <v>4770000</v>
      </c>
      <c r="Q3311" s="2">
        <f t="shared" si="563"/>
        <v>370000</v>
      </c>
      <c r="R3311" s="4">
        <f t="shared" si="564"/>
        <v>8.4090909090909091E-2</v>
      </c>
      <c r="S3311" s="2">
        <v>13706</v>
      </c>
      <c r="T3311" s="9">
        <f t="shared" si="565"/>
        <v>67903.169230769228</v>
      </c>
      <c r="U3311" s="2">
        <v>73595</v>
      </c>
      <c r="V3311" s="5">
        <f t="shared" si="566"/>
        <v>5691.8307692307717</v>
      </c>
      <c r="W3311" s="4">
        <f t="shared" si="567"/>
        <v>8.3822755752195582E-2</v>
      </c>
      <c r="X3311" s="22">
        <f t="shared" si="568"/>
        <v>63051.052078110566</v>
      </c>
      <c r="Y3311" s="22">
        <f t="shared" si="569"/>
        <v>68336.165016372994</v>
      </c>
      <c r="Z3311" s="22">
        <f t="shared" si="571"/>
        <v>4441850.7260642443</v>
      </c>
      <c r="AA3311" s="11">
        <v>1304</v>
      </c>
      <c r="AB3311" s="2">
        <v>1931</v>
      </c>
      <c r="AC3311" s="2">
        <f t="shared" si="570"/>
        <v>85</v>
      </c>
      <c r="AD3311" s="2" t="s">
        <v>583</v>
      </c>
    </row>
    <row r="3312" spans="1:30" x14ac:dyDescent="0.2">
      <c r="A3312">
        <v>22</v>
      </c>
      <c r="B3312" s="2" t="s">
        <v>832</v>
      </c>
      <c r="C3312" s="2" t="s">
        <v>22</v>
      </c>
      <c r="D3312" s="2" t="s">
        <v>23</v>
      </c>
      <c r="E3312" s="2" t="s">
        <v>2767</v>
      </c>
      <c r="F3312" s="2" t="s">
        <v>2774</v>
      </c>
      <c r="G3312" s="2">
        <v>52</v>
      </c>
      <c r="H3312" s="2">
        <v>60</v>
      </c>
      <c r="I3312" s="3">
        <v>42511</v>
      </c>
      <c r="J3312" s="3">
        <v>42522</v>
      </c>
      <c r="K3312" s="3" t="s">
        <v>2538</v>
      </c>
      <c r="L3312" s="17">
        <f t="shared" si="561"/>
        <v>259.83</v>
      </c>
      <c r="M3312" s="20">
        <f t="shared" si="562"/>
        <v>0.91671477504522192</v>
      </c>
      <c r="N3312" s="2">
        <v>11</v>
      </c>
      <c r="O3312" s="2">
        <v>3500000</v>
      </c>
      <c r="P3312" s="2">
        <v>3525000</v>
      </c>
      <c r="Q3312" s="2">
        <f t="shared" si="563"/>
        <v>25000</v>
      </c>
      <c r="R3312" s="4">
        <f t="shared" si="564"/>
        <v>7.1428571428571426E-3</v>
      </c>
      <c r="S3312" s="2">
        <v>71993</v>
      </c>
      <c r="T3312" s="9">
        <f t="shared" si="565"/>
        <v>68692.173076923078</v>
      </c>
      <c r="U3312" s="2">
        <v>69173</v>
      </c>
      <c r="V3312" s="5">
        <f t="shared" si="566"/>
        <v>480.82692307692196</v>
      </c>
      <c r="W3312" s="4">
        <f t="shared" si="567"/>
        <v>6.9997337620762252E-3</v>
      </c>
      <c r="X3312" s="22">
        <f t="shared" si="568"/>
        <v>62971.129989578993</v>
      </c>
      <c r="Y3312" s="22">
        <f t="shared" si="569"/>
        <v>63411.911134203139</v>
      </c>
      <c r="Z3312" s="22">
        <f t="shared" si="571"/>
        <v>3297419.3789785635</v>
      </c>
      <c r="AA3312" s="2">
        <v>363</v>
      </c>
      <c r="AB3312" s="2">
        <v>1879</v>
      </c>
      <c r="AC3312" s="2">
        <f t="shared" si="570"/>
        <v>137</v>
      </c>
      <c r="AD3312" s="2" t="s">
        <v>90</v>
      </c>
    </row>
    <row r="3313" spans="1:30" x14ac:dyDescent="0.2">
      <c r="A3313">
        <v>23</v>
      </c>
      <c r="B3313" s="2" t="s">
        <v>1297</v>
      </c>
      <c r="C3313" s="2" t="s">
        <v>22</v>
      </c>
      <c r="D3313" s="2" t="s">
        <v>23</v>
      </c>
      <c r="E3313" s="2" t="s">
        <v>2767</v>
      </c>
      <c r="F3313" s="2" t="s">
        <v>2774</v>
      </c>
      <c r="G3313" s="2">
        <v>91</v>
      </c>
      <c r="H3313" s="2">
        <v>105</v>
      </c>
      <c r="I3313" s="3">
        <v>42517</v>
      </c>
      <c r="J3313" s="3">
        <v>42528</v>
      </c>
      <c r="K3313" s="3" t="s">
        <v>2538</v>
      </c>
      <c r="L3313" s="17">
        <f t="shared" si="561"/>
        <v>259.83</v>
      </c>
      <c r="M3313" s="20">
        <f t="shared" si="562"/>
        <v>0.91671477504522192</v>
      </c>
      <c r="N3313" s="2">
        <v>11</v>
      </c>
      <c r="O3313" s="2">
        <v>8500000</v>
      </c>
      <c r="P3313" s="2">
        <v>9000000</v>
      </c>
      <c r="Q3313" s="2">
        <f t="shared" si="563"/>
        <v>500000</v>
      </c>
      <c r="R3313" s="4">
        <f t="shared" si="564"/>
        <v>5.8823529411764705E-2</v>
      </c>
      <c r="S3313" s="2"/>
      <c r="T3313" s="9">
        <f t="shared" si="565"/>
        <v>93406.593406593413</v>
      </c>
      <c r="U3313" s="2">
        <v>98901</v>
      </c>
      <c r="V3313" s="5">
        <f t="shared" si="566"/>
        <v>5494.4065934065875</v>
      </c>
      <c r="W3313" s="4">
        <f t="shared" si="567"/>
        <v>5.8822470588235226E-2</v>
      </c>
      <c r="X3313" s="22">
        <f t="shared" si="568"/>
        <v>85627.204262465792</v>
      </c>
      <c r="Y3313" s="22">
        <f t="shared" si="569"/>
        <v>90664.007966747493</v>
      </c>
      <c r="Z3313" s="22">
        <f t="shared" si="571"/>
        <v>8250424.7249740222</v>
      </c>
      <c r="AA3313" s="2">
        <v>666</v>
      </c>
      <c r="AB3313" s="2">
        <v>2004</v>
      </c>
      <c r="AC3313" s="2">
        <f t="shared" si="570"/>
        <v>12</v>
      </c>
      <c r="AD3313" s="2" t="s">
        <v>25</v>
      </c>
    </row>
    <row r="3314" spans="1:30" x14ac:dyDescent="0.2">
      <c r="A3314">
        <v>23</v>
      </c>
      <c r="B3314" s="2" t="s">
        <v>101</v>
      </c>
      <c r="C3314" s="2" t="s">
        <v>22</v>
      </c>
      <c r="D3314" s="2" t="s">
        <v>23</v>
      </c>
      <c r="E3314" s="2" t="s">
        <v>2767</v>
      </c>
      <c r="F3314" s="2" t="s">
        <v>2774</v>
      </c>
      <c r="G3314" s="2">
        <v>26</v>
      </c>
      <c r="H3314" s="2">
        <v>30</v>
      </c>
      <c r="I3314" s="3">
        <v>42517</v>
      </c>
      <c r="J3314" s="3">
        <v>42528</v>
      </c>
      <c r="K3314" s="3" t="s">
        <v>2538</v>
      </c>
      <c r="L3314" s="17">
        <f t="shared" si="561"/>
        <v>259.83</v>
      </c>
      <c r="M3314" s="20">
        <f t="shared" si="562"/>
        <v>0.91671477504522192</v>
      </c>
      <c r="N3314" s="2">
        <v>11</v>
      </c>
      <c r="O3314" s="2">
        <v>2600000</v>
      </c>
      <c r="P3314" s="2">
        <v>2730000</v>
      </c>
      <c r="Q3314" s="2">
        <f t="shared" si="563"/>
        <v>130000</v>
      </c>
      <c r="R3314" s="4">
        <f t="shared" si="564"/>
        <v>0.05</v>
      </c>
      <c r="S3314" s="2"/>
      <c r="T3314" s="9">
        <f t="shared" si="565"/>
        <v>100000</v>
      </c>
      <c r="U3314" s="2">
        <v>105000</v>
      </c>
      <c r="V3314" s="5">
        <f t="shared" si="566"/>
        <v>5000</v>
      </c>
      <c r="W3314" s="4">
        <f t="shared" si="567"/>
        <v>0.05</v>
      </c>
      <c r="X3314" s="22">
        <f t="shared" si="568"/>
        <v>91671.47750452219</v>
      </c>
      <c r="Y3314" s="22">
        <f t="shared" si="569"/>
        <v>96255.0513797483</v>
      </c>
      <c r="Z3314" s="22">
        <f t="shared" si="571"/>
        <v>2502631.3358734557</v>
      </c>
      <c r="AA3314" s="11">
        <v>2058</v>
      </c>
      <c r="AB3314" s="2">
        <v>1940</v>
      </c>
      <c r="AC3314" s="2">
        <f t="shared" si="570"/>
        <v>76</v>
      </c>
      <c r="AD3314" s="2" t="s">
        <v>27</v>
      </c>
    </row>
    <row r="3315" spans="1:30" x14ac:dyDescent="0.2">
      <c r="A3315">
        <v>23</v>
      </c>
      <c r="B3315" s="2" t="s">
        <v>2368</v>
      </c>
      <c r="C3315" s="2" t="s">
        <v>22</v>
      </c>
      <c r="D3315" s="2" t="s">
        <v>23</v>
      </c>
      <c r="E3315" s="2" t="s">
        <v>2767</v>
      </c>
      <c r="F3315" s="2" t="s">
        <v>2774</v>
      </c>
      <c r="G3315" s="2">
        <v>121</v>
      </c>
      <c r="H3315" s="2">
        <v>134</v>
      </c>
      <c r="I3315" s="3">
        <v>42517</v>
      </c>
      <c r="J3315" s="3">
        <v>42528</v>
      </c>
      <c r="K3315" s="3" t="s">
        <v>2538</v>
      </c>
      <c r="L3315" s="17">
        <f t="shared" si="561"/>
        <v>259.83</v>
      </c>
      <c r="M3315" s="20">
        <f t="shared" si="562"/>
        <v>0.91671477504522192</v>
      </c>
      <c r="N3315" s="2">
        <v>11</v>
      </c>
      <c r="O3315" s="2">
        <v>6100000</v>
      </c>
      <c r="P3315" s="2">
        <v>6300000</v>
      </c>
      <c r="Q3315" s="2">
        <f t="shared" si="563"/>
        <v>200000</v>
      </c>
      <c r="R3315" s="4">
        <f t="shared" si="564"/>
        <v>3.2786885245901641E-2</v>
      </c>
      <c r="S3315" s="2"/>
      <c r="T3315" s="9">
        <f t="shared" si="565"/>
        <v>50413.223140495866</v>
      </c>
      <c r="U3315" s="2">
        <v>52066</v>
      </c>
      <c r="V3315" s="5">
        <f t="shared" si="566"/>
        <v>1652.7768595041343</v>
      </c>
      <c r="W3315" s="4">
        <f t="shared" si="567"/>
        <v>3.2784590163934473E-2</v>
      </c>
      <c r="X3315" s="22">
        <f t="shared" si="568"/>
        <v>46214.546510544242</v>
      </c>
      <c r="Y3315" s="22">
        <f t="shared" si="569"/>
        <v>47729.671477504526</v>
      </c>
      <c r="Z3315" s="22">
        <f t="shared" si="571"/>
        <v>5775290.248778048</v>
      </c>
      <c r="AA3315" s="2">
        <v>375</v>
      </c>
      <c r="AB3315" s="2">
        <v>1887</v>
      </c>
      <c r="AC3315" s="2">
        <f t="shared" si="570"/>
        <v>129</v>
      </c>
      <c r="AD3315" s="2" t="s">
        <v>103</v>
      </c>
    </row>
    <row r="3316" spans="1:30" x14ac:dyDescent="0.2">
      <c r="A3316">
        <v>23</v>
      </c>
      <c r="B3316" s="2" t="s">
        <v>2228</v>
      </c>
      <c r="C3316" s="2" t="s">
        <v>22</v>
      </c>
      <c r="D3316" s="2" t="s">
        <v>23</v>
      </c>
      <c r="E3316" s="2" t="s">
        <v>2767</v>
      </c>
      <c r="F3316" s="2" t="s">
        <v>2774</v>
      </c>
      <c r="G3316" s="2">
        <v>104</v>
      </c>
      <c r="H3316" s="2">
        <v>120</v>
      </c>
      <c r="I3316" s="3">
        <v>42517</v>
      </c>
      <c r="J3316" s="3">
        <v>42528</v>
      </c>
      <c r="K3316" s="3" t="s">
        <v>2538</v>
      </c>
      <c r="L3316" s="17">
        <f t="shared" si="561"/>
        <v>259.83</v>
      </c>
      <c r="M3316" s="20">
        <f t="shared" si="562"/>
        <v>0.91671477504522192</v>
      </c>
      <c r="N3316" s="2">
        <v>11</v>
      </c>
      <c r="O3316" s="2">
        <v>4600000</v>
      </c>
      <c r="P3316" s="2">
        <v>5400000</v>
      </c>
      <c r="Q3316" s="2">
        <f t="shared" si="563"/>
        <v>800000</v>
      </c>
      <c r="R3316" s="4">
        <f t="shared" si="564"/>
        <v>0.17391304347826086</v>
      </c>
      <c r="S3316" s="2"/>
      <c r="T3316" s="9">
        <f t="shared" si="565"/>
        <v>44230.769230769234</v>
      </c>
      <c r="U3316" s="2">
        <v>51923</v>
      </c>
      <c r="V3316" s="5">
        <f t="shared" si="566"/>
        <v>7692.2307692307659</v>
      </c>
      <c r="W3316" s="4">
        <f t="shared" si="567"/>
        <v>0.17391130434782601</v>
      </c>
      <c r="X3316" s="22">
        <f t="shared" si="568"/>
        <v>40546.999665461743</v>
      </c>
      <c r="Y3316" s="22">
        <f t="shared" si="569"/>
        <v>47598.581264673056</v>
      </c>
      <c r="Z3316" s="22">
        <f t="shared" si="571"/>
        <v>4950252.4515259974</v>
      </c>
      <c r="AA3316" s="2">
        <v>751</v>
      </c>
      <c r="AB3316" s="2">
        <v>1878</v>
      </c>
      <c r="AC3316" s="2">
        <f t="shared" si="570"/>
        <v>138</v>
      </c>
      <c r="AD3316" s="2" t="s">
        <v>2229</v>
      </c>
    </row>
    <row r="3317" spans="1:30" x14ac:dyDescent="0.2">
      <c r="A3317">
        <v>23</v>
      </c>
      <c r="B3317" s="2" t="s">
        <v>254</v>
      </c>
      <c r="C3317" s="2" t="s">
        <v>22</v>
      </c>
      <c r="D3317" s="2" t="s">
        <v>23</v>
      </c>
      <c r="E3317" s="2" t="s">
        <v>2767</v>
      </c>
      <c r="F3317" s="2" t="s">
        <v>2774</v>
      </c>
      <c r="G3317" s="2">
        <v>59</v>
      </c>
      <c r="H3317" s="2">
        <v>70</v>
      </c>
      <c r="I3317" s="3">
        <v>42518</v>
      </c>
      <c r="J3317" s="3">
        <v>42529</v>
      </c>
      <c r="K3317" s="3" t="s">
        <v>2538</v>
      </c>
      <c r="L3317" s="17">
        <f t="shared" si="561"/>
        <v>259.83</v>
      </c>
      <c r="M3317" s="20">
        <f t="shared" si="562"/>
        <v>0.91671477504522192</v>
      </c>
      <c r="N3317" s="2">
        <v>11</v>
      </c>
      <c r="O3317" s="2">
        <v>3250000</v>
      </c>
      <c r="P3317" s="2">
        <v>3350000</v>
      </c>
      <c r="Q3317" s="2">
        <f t="shared" si="563"/>
        <v>100000</v>
      </c>
      <c r="R3317" s="4">
        <f t="shared" si="564"/>
        <v>3.0769230769230771E-2</v>
      </c>
      <c r="S3317" s="2">
        <v>274775</v>
      </c>
      <c r="T3317" s="9">
        <f t="shared" si="565"/>
        <v>59741.949152542373</v>
      </c>
      <c r="U3317" s="2">
        <v>61437</v>
      </c>
      <c r="V3317" s="5">
        <f t="shared" si="566"/>
        <v>1695.0508474576272</v>
      </c>
      <c r="W3317" s="4">
        <f t="shared" si="567"/>
        <v>2.8372874864353047E-2</v>
      </c>
      <c r="X3317" s="22">
        <f t="shared" si="568"/>
        <v>54766.327478135965</v>
      </c>
      <c r="Y3317" s="22">
        <f t="shared" si="569"/>
        <v>56320.205634453298</v>
      </c>
      <c r="Z3317" s="22">
        <f t="shared" si="571"/>
        <v>3322892.1324327444</v>
      </c>
      <c r="AA3317" s="11">
        <v>2671</v>
      </c>
      <c r="AB3317" s="2">
        <v>1935</v>
      </c>
      <c r="AC3317" s="2">
        <f t="shared" si="570"/>
        <v>81</v>
      </c>
      <c r="AD3317" s="2" t="s">
        <v>292</v>
      </c>
    </row>
    <row r="3318" spans="1:30" x14ac:dyDescent="0.2">
      <c r="A3318">
        <v>24</v>
      </c>
      <c r="B3318" s="2" t="s">
        <v>803</v>
      </c>
      <c r="C3318" s="2" t="s">
        <v>22</v>
      </c>
      <c r="D3318" s="2" t="s">
        <v>23</v>
      </c>
      <c r="E3318" s="2" t="s">
        <v>2767</v>
      </c>
      <c r="F3318" s="2" t="s">
        <v>2774</v>
      </c>
      <c r="G3318" s="2">
        <v>52</v>
      </c>
      <c r="H3318" s="2">
        <v>56</v>
      </c>
      <c r="I3318" s="3">
        <v>42524</v>
      </c>
      <c r="J3318" s="3">
        <v>42535</v>
      </c>
      <c r="K3318" s="3" t="s">
        <v>2538</v>
      </c>
      <c r="L3318" s="17">
        <f t="shared" si="561"/>
        <v>259.83</v>
      </c>
      <c r="M3318" s="20">
        <f t="shared" si="562"/>
        <v>0.91671477504522192</v>
      </c>
      <c r="N3318" s="2">
        <v>11</v>
      </c>
      <c r="O3318" s="2">
        <v>3490000</v>
      </c>
      <c r="P3318" s="2">
        <v>4600000</v>
      </c>
      <c r="Q3318" s="2">
        <f t="shared" si="563"/>
        <v>1110000</v>
      </c>
      <c r="R3318" s="4">
        <f t="shared" si="564"/>
        <v>0.31805157593123207</v>
      </c>
      <c r="S3318" s="2">
        <v>66425</v>
      </c>
      <c r="T3318" s="9">
        <f t="shared" si="565"/>
        <v>68392.788461538468</v>
      </c>
      <c r="U3318" s="2">
        <v>89739</v>
      </c>
      <c r="V3318" s="5">
        <f t="shared" si="566"/>
        <v>21346.211538461532</v>
      </c>
      <c r="W3318" s="4">
        <f t="shared" si="567"/>
        <v>0.31211202260697174</v>
      </c>
      <c r="X3318" s="22">
        <f t="shared" si="568"/>
        <v>62696.679689234683</v>
      </c>
      <c r="Y3318" s="22">
        <f t="shared" si="569"/>
        <v>82265.067197783166</v>
      </c>
      <c r="Z3318" s="22">
        <f t="shared" si="571"/>
        <v>4277783.4942847248</v>
      </c>
      <c r="AA3318" s="2">
        <v>438</v>
      </c>
      <c r="AB3318" s="2">
        <v>1890</v>
      </c>
      <c r="AC3318" s="2">
        <f t="shared" si="570"/>
        <v>126</v>
      </c>
      <c r="AD3318" s="2" t="s">
        <v>213</v>
      </c>
    </row>
    <row r="3319" spans="1:30" x14ac:dyDescent="0.2">
      <c r="A3319">
        <v>25</v>
      </c>
      <c r="B3319" s="2" t="s">
        <v>836</v>
      </c>
      <c r="C3319" s="2" t="s">
        <v>22</v>
      </c>
      <c r="D3319" s="2" t="s">
        <v>23</v>
      </c>
      <c r="E3319" s="2" t="s">
        <v>2767</v>
      </c>
      <c r="F3319" s="2" t="s">
        <v>2774</v>
      </c>
      <c r="G3319" s="2">
        <v>52</v>
      </c>
      <c r="H3319" s="2"/>
      <c r="I3319" s="3">
        <v>42532</v>
      </c>
      <c r="J3319" s="3">
        <v>42543</v>
      </c>
      <c r="K3319" s="3" t="s">
        <v>2538</v>
      </c>
      <c r="L3319" s="17">
        <f t="shared" si="561"/>
        <v>259.83</v>
      </c>
      <c r="M3319" s="20">
        <f t="shared" si="562"/>
        <v>0.91671477504522192</v>
      </c>
      <c r="N3319" s="2">
        <v>11</v>
      </c>
      <c r="O3319" s="2">
        <v>4200000</v>
      </c>
      <c r="P3319" s="2">
        <v>5200000</v>
      </c>
      <c r="Q3319" s="2">
        <f t="shared" si="563"/>
        <v>1000000</v>
      </c>
      <c r="R3319" s="4">
        <f t="shared" si="564"/>
        <v>0.23809523809523808</v>
      </c>
      <c r="S3319" s="2">
        <v>2913</v>
      </c>
      <c r="T3319" s="9">
        <f t="shared" si="565"/>
        <v>80825.25</v>
      </c>
      <c r="U3319" s="2">
        <v>100056</v>
      </c>
      <c r="V3319" s="5">
        <f t="shared" si="566"/>
        <v>19230.75</v>
      </c>
      <c r="W3319" s="4">
        <f t="shared" si="567"/>
        <v>0.23792997856486681</v>
      </c>
      <c r="X3319" s="22">
        <f t="shared" si="568"/>
        <v>74093.70087172382</v>
      </c>
      <c r="Y3319" s="22">
        <f t="shared" si="569"/>
        <v>91722.813531924723</v>
      </c>
      <c r="Z3319" s="22">
        <f t="shared" si="571"/>
        <v>4769586.3036600854</v>
      </c>
      <c r="AA3319" s="11">
        <v>4646</v>
      </c>
      <c r="AB3319" s="2">
        <v>1937</v>
      </c>
      <c r="AC3319" s="2">
        <f t="shared" si="570"/>
        <v>79</v>
      </c>
      <c r="AD3319" s="2" t="s">
        <v>91</v>
      </c>
    </row>
    <row r="3320" spans="1:30" x14ac:dyDescent="0.2">
      <c r="A3320">
        <v>32</v>
      </c>
      <c r="B3320" s="2" t="s">
        <v>21</v>
      </c>
      <c r="C3320" s="2" t="s">
        <v>22</v>
      </c>
      <c r="D3320" s="2" t="s">
        <v>23</v>
      </c>
      <c r="E3320" s="2" t="s">
        <v>2767</v>
      </c>
      <c r="F3320" s="2" t="s">
        <v>2774</v>
      </c>
      <c r="G3320" s="2">
        <v>13</v>
      </c>
      <c r="H3320" s="2">
        <v>15</v>
      </c>
      <c r="I3320" s="3">
        <v>42580</v>
      </c>
      <c r="J3320" s="3">
        <v>42591</v>
      </c>
      <c r="K3320" s="3" t="s">
        <v>2540</v>
      </c>
      <c r="L3320" s="17">
        <f t="shared" si="561"/>
        <v>272.20999999999998</v>
      </c>
      <c r="M3320" s="20">
        <f t="shared" si="562"/>
        <v>0.87502296021454029</v>
      </c>
      <c r="N3320" s="2">
        <v>11</v>
      </c>
      <c r="O3320" s="2">
        <v>1490000</v>
      </c>
      <c r="P3320" s="2">
        <v>1875000</v>
      </c>
      <c r="Q3320" s="2">
        <f t="shared" si="563"/>
        <v>385000</v>
      </c>
      <c r="R3320" s="4">
        <f t="shared" si="564"/>
        <v>0.25838926174496646</v>
      </c>
      <c r="S3320" s="2">
        <v>34116</v>
      </c>
      <c r="T3320" s="9">
        <f t="shared" si="565"/>
        <v>117239.69230769231</v>
      </c>
      <c r="U3320" s="2">
        <v>146855</v>
      </c>
      <c r="V3320" s="5">
        <f t="shared" si="566"/>
        <v>29615.307692307688</v>
      </c>
      <c r="W3320" s="4">
        <f t="shared" si="567"/>
        <v>0.2526047886118904</v>
      </c>
      <c r="X3320" s="22">
        <f t="shared" si="568"/>
        <v>102587.4226177188</v>
      </c>
      <c r="Y3320" s="22">
        <f t="shared" si="569"/>
        <v>128501.49682230632</v>
      </c>
      <c r="Z3320" s="22">
        <f t="shared" si="571"/>
        <v>1670519.4586899821</v>
      </c>
      <c r="AA3320" s="2">
        <v>415</v>
      </c>
      <c r="AB3320" s="2">
        <v>1936</v>
      </c>
      <c r="AC3320" s="2">
        <f t="shared" si="570"/>
        <v>80</v>
      </c>
      <c r="AD3320" s="2" t="s">
        <v>25</v>
      </c>
    </row>
    <row r="3321" spans="1:30" x14ac:dyDescent="0.2">
      <c r="A3321">
        <v>32</v>
      </c>
      <c r="B3321" s="2" t="s">
        <v>1600</v>
      </c>
      <c r="C3321" s="2" t="s">
        <v>22</v>
      </c>
      <c r="D3321" s="2" t="s">
        <v>23</v>
      </c>
      <c r="E3321" s="2" t="s">
        <v>2767</v>
      </c>
      <c r="F3321" s="2" t="s">
        <v>2774</v>
      </c>
      <c r="G3321" s="2">
        <v>72</v>
      </c>
      <c r="H3321" s="2">
        <v>80</v>
      </c>
      <c r="I3321" s="3">
        <v>42580</v>
      </c>
      <c r="J3321" s="3">
        <v>42591</v>
      </c>
      <c r="K3321" s="3" t="s">
        <v>2540</v>
      </c>
      <c r="L3321" s="17">
        <f t="shared" si="561"/>
        <v>272.20999999999998</v>
      </c>
      <c r="M3321" s="20">
        <f t="shared" si="562"/>
        <v>0.87502296021454029</v>
      </c>
      <c r="N3321" s="2">
        <v>11</v>
      </c>
      <c r="O3321" s="2">
        <v>4790000</v>
      </c>
      <c r="P3321" s="2">
        <v>5100000</v>
      </c>
      <c r="Q3321" s="2">
        <f t="shared" si="563"/>
        <v>310000</v>
      </c>
      <c r="R3321" s="4">
        <f t="shared" si="564"/>
        <v>6.471816283924843E-2</v>
      </c>
      <c r="S3321" s="2">
        <v>208475</v>
      </c>
      <c r="T3321" s="9">
        <f t="shared" si="565"/>
        <v>69423.263888888891</v>
      </c>
      <c r="U3321" s="2">
        <v>73729</v>
      </c>
      <c r="V3321" s="5">
        <f t="shared" si="566"/>
        <v>4305.7361111111095</v>
      </c>
      <c r="W3321" s="4">
        <f t="shared" si="567"/>
        <v>6.2021516562551553E-2</v>
      </c>
      <c r="X3321" s="22">
        <f t="shared" si="568"/>
        <v>60746.949875810758</v>
      </c>
      <c r="Y3321" s="22">
        <f t="shared" si="569"/>
        <v>64514.567833657842</v>
      </c>
      <c r="Z3321" s="22">
        <f t="shared" si="571"/>
        <v>4645048.8840233646</v>
      </c>
      <c r="AA3321" s="2">
        <v>656</v>
      </c>
      <c r="AB3321" s="2">
        <v>1905</v>
      </c>
      <c r="AC3321" s="2">
        <f t="shared" si="570"/>
        <v>111</v>
      </c>
      <c r="AD3321" s="2" t="s">
        <v>27</v>
      </c>
    </row>
    <row r="3322" spans="1:30" x14ac:dyDescent="0.2">
      <c r="A3322">
        <v>32</v>
      </c>
      <c r="B3322" s="2" t="s">
        <v>888</v>
      </c>
      <c r="C3322" s="2" t="s">
        <v>22</v>
      </c>
      <c r="D3322" s="2" t="s">
        <v>23</v>
      </c>
      <c r="E3322" s="2" t="s">
        <v>2767</v>
      </c>
      <c r="F3322" s="2" t="s">
        <v>2774</v>
      </c>
      <c r="G3322" s="2">
        <v>53</v>
      </c>
      <c r="H3322" s="2">
        <v>60</v>
      </c>
      <c r="I3322" s="3">
        <v>42580</v>
      </c>
      <c r="J3322" s="3">
        <v>42591</v>
      </c>
      <c r="K3322" s="3" t="s">
        <v>2540</v>
      </c>
      <c r="L3322" s="17">
        <f t="shared" si="561"/>
        <v>272.20999999999998</v>
      </c>
      <c r="M3322" s="20">
        <f t="shared" si="562"/>
        <v>0.87502296021454029</v>
      </c>
      <c r="N3322" s="2">
        <v>11</v>
      </c>
      <c r="O3322" s="2">
        <v>3400000</v>
      </c>
      <c r="P3322" s="2">
        <v>4000000</v>
      </c>
      <c r="Q3322" s="2">
        <f t="shared" si="563"/>
        <v>600000</v>
      </c>
      <c r="R3322" s="4">
        <f t="shared" si="564"/>
        <v>0.17647058823529413</v>
      </c>
      <c r="S3322" s="2">
        <v>5000</v>
      </c>
      <c r="T3322" s="9">
        <f t="shared" si="565"/>
        <v>64245.283018867922</v>
      </c>
      <c r="U3322" s="2">
        <v>75566</v>
      </c>
      <c r="V3322" s="5">
        <f t="shared" si="566"/>
        <v>11320.716981132078</v>
      </c>
      <c r="W3322" s="4">
        <f t="shared" si="567"/>
        <v>0.17621086637298097</v>
      </c>
      <c r="X3322" s="22">
        <f t="shared" si="568"/>
        <v>56216.097726990745</v>
      </c>
      <c r="Y3322" s="22">
        <f t="shared" si="569"/>
        <v>66121.985011571946</v>
      </c>
      <c r="Z3322" s="22">
        <f t="shared" si="571"/>
        <v>3504465.2056133132</v>
      </c>
      <c r="AA3322" s="2">
        <v>719</v>
      </c>
      <c r="AB3322" s="2">
        <v>1892</v>
      </c>
      <c r="AC3322" s="2">
        <f t="shared" si="570"/>
        <v>124</v>
      </c>
      <c r="AD3322" s="2" t="s">
        <v>27</v>
      </c>
    </row>
    <row r="3323" spans="1:30" x14ac:dyDescent="0.2">
      <c r="A3323">
        <v>32</v>
      </c>
      <c r="B3323" s="2" t="s">
        <v>1599</v>
      </c>
      <c r="C3323" s="2" t="s">
        <v>22</v>
      </c>
      <c r="D3323" s="2" t="s">
        <v>23</v>
      </c>
      <c r="E3323" s="2" t="s">
        <v>2767</v>
      </c>
      <c r="F3323" s="2" t="s">
        <v>2774</v>
      </c>
      <c r="G3323" s="2">
        <v>72</v>
      </c>
      <c r="H3323" s="2">
        <v>80</v>
      </c>
      <c r="I3323" s="3">
        <v>42582</v>
      </c>
      <c r="J3323" s="3">
        <v>42593</v>
      </c>
      <c r="K3323" s="3" t="s">
        <v>2540</v>
      </c>
      <c r="L3323" s="17">
        <f t="shared" si="561"/>
        <v>272.20999999999998</v>
      </c>
      <c r="M3323" s="20">
        <f t="shared" si="562"/>
        <v>0.87502296021454029</v>
      </c>
      <c r="N3323" s="2">
        <v>11</v>
      </c>
      <c r="O3323" s="2">
        <v>4200000</v>
      </c>
      <c r="P3323" s="2">
        <v>5520000</v>
      </c>
      <c r="Q3323" s="2">
        <f t="shared" si="563"/>
        <v>1320000</v>
      </c>
      <c r="R3323" s="4">
        <f t="shared" si="564"/>
        <v>0.31428571428571428</v>
      </c>
      <c r="S3323" s="2"/>
      <c r="T3323" s="9">
        <f t="shared" si="565"/>
        <v>58333.333333333336</v>
      </c>
      <c r="U3323" s="2">
        <v>76667</v>
      </c>
      <c r="V3323" s="5">
        <f t="shared" si="566"/>
        <v>18333.666666666664</v>
      </c>
      <c r="W3323" s="4">
        <f t="shared" si="567"/>
        <v>0.3142914285714285</v>
      </c>
      <c r="X3323" s="22">
        <f t="shared" si="568"/>
        <v>51043.006012514852</v>
      </c>
      <c r="Y3323" s="22">
        <f t="shared" si="569"/>
        <v>67085.385290768158</v>
      </c>
      <c r="Z3323" s="22">
        <f t="shared" si="571"/>
        <v>4830147.740935307</v>
      </c>
      <c r="AA3323" s="11">
        <v>1207</v>
      </c>
      <c r="AB3323" s="2">
        <v>1904</v>
      </c>
      <c r="AC3323" s="2">
        <f t="shared" si="570"/>
        <v>112</v>
      </c>
      <c r="AD3323" s="2" t="s">
        <v>44</v>
      </c>
    </row>
    <row r="3324" spans="1:30" x14ac:dyDescent="0.2">
      <c r="A3324">
        <v>33</v>
      </c>
      <c r="B3324" s="2" t="s">
        <v>1553</v>
      </c>
      <c r="C3324" s="2" t="s">
        <v>22</v>
      </c>
      <c r="D3324" s="2" t="s">
        <v>23</v>
      </c>
      <c r="E3324" s="2" t="s">
        <v>2767</v>
      </c>
      <c r="F3324" s="2" t="s">
        <v>2774</v>
      </c>
      <c r="G3324" s="2">
        <v>71</v>
      </c>
      <c r="H3324" s="2">
        <v>77</v>
      </c>
      <c r="I3324" s="3">
        <v>42587</v>
      </c>
      <c r="J3324" s="3">
        <v>42598</v>
      </c>
      <c r="K3324" s="3" t="s">
        <v>2540</v>
      </c>
      <c r="L3324" s="17">
        <f t="shared" si="561"/>
        <v>272.20999999999998</v>
      </c>
      <c r="M3324" s="20">
        <f t="shared" si="562"/>
        <v>0.87502296021454029</v>
      </c>
      <c r="N3324" s="2">
        <v>11</v>
      </c>
      <c r="O3324" s="2">
        <v>4700000</v>
      </c>
      <c r="P3324" s="2">
        <v>5050000</v>
      </c>
      <c r="Q3324" s="2">
        <f t="shared" si="563"/>
        <v>350000</v>
      </c>
      <c r="R3324" s="4">
        <f t="shared" si="564"/>
        <v>7.4468085106382975E-2</v>
      </c>
      <c r="S3324" s="2"/>
      <c r="T3324" s="9">
        <f t="shared" si="565"/>
        <v>66197.183098591544</v>
      </c>
      <c r="U3324" s="2">
        <v>71127</v>
      </c>
      <c r="V3324" s="5">
        <f t="shared" si="566"/>
        <v>4929.816901408456</v>
      </c>
      <c r="W3324" s="4">
        <f t="shared" si="567"/>
        <v>7.4471702127659661E-2</v>
      </c>
      <c r="X3324" s="22">
        <f t="shared" si="568"/>
        <v>57924.05511279351</v>
      </c>
      <c r="Y3324" s="22">
        <f t="shared" si="569"/>
        <v>62237.75809117961</v>
      </c>
      <c r="Z3324" s="22">
        <f t="shared" si="571"/>
        <v>4418880.8244737526</v>
      </c>
      <c r="AA3324" s="2">
        <v>354</v>
      </c>
      <c r="AB3324" s="2">
        <v>1880</v>
      </c>
      <c r="AC3324" s="2">
        <f t="shared" si="570"/>
        <v>136</v>
      </c>
      <c r="AD3324" s="2" t="s">
        <v>25</v>
      </c>
    </row>
    <row r="3325" spans="1:30" x14ac:dyDescent="0.2">
      <c r="A3325">
        <v>33</v>
      </c>
      <c r="B3325" s="2" t="s">
        <v>936</v>
      </c>
      <c r="C3325" s="2" t="s">
        <v>22</v>
      </c>
      <c r="D3325" s="2" t="s">
        <v>23</v>
      </c>
      <c r="E3325" s="2" t="s">
        <v>2767</v>
      </c>
      <c r="F3325" s="2" t="s">
        <v>2774</v>
      </c>
      <c r="G3325" s="2">
        <v>54</v>
      </c>
      <c r="H3325" s="2">
        <v>60</v>
      </c>
      <c r="I3325" s="3">
        <v>42588</v>
      </c>
      <c r="J3325" s="3">
        <v>42599</v>
      </c>
      <c r="K3325" s="3" t="s">
        <v>2540</v>
      </c>
      <c r="L3325" s="17">
        <f t="shared" si="561"/>
        <v>272.20999999999998</v>
      </c>
      <c r="M3325" s="20">
        <f t="shared" si="562"/>
        <v>0.87502296021454029</v>
      </c>
      <c r="N3325" s="2">
        <v>11</v>
      </c>
      <c r="O3325" s="2">
        <v>3750000</v>
      </c>
      <c r="P3325" s="2">
        <v>3750000</v>
      </c>
      <c r="Q3325" s="2">
        <f t="shared" si="563"/>
        <v>0</v>
      </c>
      <c r="R3325" s="4">
        <f t="shared" si="564"/>
        <v>0</v>
      </c>
      <c r="S3325" s="2"/>
      <c r="T3325" s="9">
        <f t="shared" si="565"/>
        <v>69444.444444444438</v>
      </c>
      <c r="U3325" s="2">
        <v>69444</v>
      </c>
      <c r="V3325" s="5">
        <f t="shared" si="566"/>
        <v>-0.44444444443797693</v>
      </c>
      <c r="W3325" s="4">
        <f t="shared" si="567"/>
        <v>-6.3999999999068684E-6</v>
      </c>
      <c r="X3325" s="22">
        <f t="shared" si="568"/>
        <v>60765.483348231959</v>
      </c>
      <c r="Y3325" s="22">
        <f t="shared" si="569"/>
        <v>60765.094449138538</v>
      </c>
      <c r="Z3325" s="22">
        <f t="shared" si="571"/>
        <v>3281315.100253481</v>
      </c>
      <c r="AA3325" s="11">
        <v>7042</v>
      </c>
      <c r="AB3325" s="2">
        <v>1997</v>
      </c>
      <c r="AC3325" s="2">
        <f t="shared" si="570"/>
        <v>19</v>
      </c>
      <c r="AD3325" s="2" t="s">
        <v>27</v>
      </c>
    </row>
    <row r="3326" spans="1:30" x14ac:dyDescent="0.2">
      <c r="A3326">
        <v>33</v>
      </c>
      <c r="B3326" s="2" t="s">
        <v>2064</v>
      </c>
      <c r="C3326" s="2" t="s">
        <v>22</v>
      </c>
      <c r="D3326" s="2" t="s">
        <v>23</v>
      </c>
      <c r="E3326" s="2" t="s">
        <v>2767</v>
      </c>
      <c r="F3326" s="2" t="s">
        <v>2774</v>
      </c>
      <c r="G3326" s="2">
        <v>91</v>
      </c>
      <c r="H3326" s="2">
        <v>104</v>
      </c>
      <c r="I3326" s="3">
        <v>42588</v>
      </c>
      <c r="J3326" s="3">
        <v>42599</v>
      </c>
      <c r="K3326" s="3" t="s">
        <v>2540</v>
      </c>
      <c r="L3326" s="17">
        <f t="shared" si="561"/>
        <v>272.20999999999998</v>
      </c>
      <c r="M3326" s="20">
        <f t="shared" si="562"/>
        <v>0.87502296021454029</v>
      </c>
      <c r="N3326" s="2">
        <v>11</v>
      </c>
      <c r="O3326" s="2">
        <v>5000000</v>
      </c>
      <c r="P3326" s="2">
        <v>5275000</v>
      </c>
      <c r="Q3326" s="2">
        <f t="shared" si="563"/>
        <v>275000</v>
      </c>
      <c r="R3326" s="4">
        <f t="shared" si="564"/>
        <v>5.5E-2</v>
      </c>
      <c r="S3326" s="2">
        <v>44644</v>
      </c>
      <c r="T3326" s="9">
        <f t="shared" si="565"/>
        <v>55435.648351648349</v>
      </c>
      <c r="U3326" s="2">
        <v>58458</v>
      </c>
      <c r="V3326" s="5">
        <f t="shared" si="566"/>
        <v>3022.3516483516505</v>
      </c>
      <c r="W3326" s="4">
        <f t="shared" si="567"/>
        <v>5.4520001807858036E-2</v>
      </c>
      <c r="X3326" s="22">
        <f t="shared" si="568"/>
        <v>48507.465122071641</v>
      </c>
      <c r="Y3326" s="22">
        <f t="shared" si="569"/>
        <v>51152.092208221598</v>
      </c>
      <c r="Z3326" s="22">
        <f t="shared" si="571"/>
        <v>4654840.3909481652</v>
      </c>
      <c r="AA3326" s="2">
        <v>666</v>
      </c>
      <c r="AB3326" s="2">
        <v>1901</v>
      </c>
      <c r="AC3326" s="2">
        <f t="shared" si="570"/>
        <v>115</v>
      </c>
      <c r="AD3326" s="2" t="s">
        <v>25</v>
      </c>
    </row>
    <row r="3327" spans="1:30" x14ac:dyDescent="0.2">
      <c r="A3327">
        <v>34</v>
      </c>
      <c r="B3327" s="2" t="s">
        <v>41</v>
      </c>
      <c r="C3327" s="2" t="s">
        <v>22</v>
      </c>
      <c r="D3327" s="2" t="s">
        <v>23</v>
      </c>
      <c r="E3327" s="2" t="s">
        <v>2767</v>
      </c>
      <c r="F3327" s="2" t="s">
        <v>2774</v>
      </c>
      <c r="G3327" s="2">
        <v>49</v>
      </c>
      <c r="H3327" s="2">
        <v>53</v>
      </c>
      <c r="I3327" s="3">
        <v>42594</v>
      </c>
      <c r="J3327" s="3">
        <v>42605</v>
      </c>
      <c r="K3327" s="3" t="s">
        <v>2540</v>
      </c>
      <c r="L3327" s="17">
        <f t="shared" si="561"/>
        <v>272.20999999999998</v>
      </c>
      <c r="M3327" s="20">
        <f t="shared" si="562"/>
        <v>0.87502296021454029</v>
      </c>
      <c r="N3327" s="2">
        <v>11</v>
      </c>
      <c r="O3327" s="2">
        <v>3990000</v>
      </c>
      <c r="P3327" s="2">
        <v>4850000</v>
      </c>
      <c r="Q3327" s="2">
        <f t="shared" si="563"/>
        <v>860000</v>
      </c>
      <c r="R3327" s="4">
        <f t="shared" si="564"/>
        <v>0.21553884711779447</v>
      </c>
      <c r="S3327" s="2"/>
      <c r="T3327" s="9">
        <f t="shared" si="565"/>
        <v>81428.571428571435</v>
      </c>
      <c r="U3327" s="2">
        <v>98980</v>
      </c>
      <c r="V3327" s="5">
        <f t="shared" si="566"/>
        <v>17551.428571428565</v>
      </c>
      <c r="W3327" s="4">
        <f t="shared" si="567"/>
        <v>0.2155438596491227</v>
      </c>
      <c r="X3327" s="22">
        <f t="shared" si="568"/>
        <v>71251.869617469711</v>
      </c>
      <c r="Y3327" s="22">
        <f t="shared" si="569"/>
        <v>86609.772602035198</v>
      </c>
      <c r="Z3327" s="22">
        <f t="shared" si="571"/>
        <v>4243878.8574997243</v>
      </c>
      <c r="AA3327" s="11">
        <v>5011</v>
      </c>
      <c r="AB3327" s="2">
        <v>2007</v>
      </c>
      <c r="AC3327" s="2">
        <f t="shared" si="570"/>
        <v>9</v>
      </c>
      <c r="AD3327" s="2" t="s">
        <v>48</v>
      </c>
    </row>
    <row r="3328" spans="1:30" x14ac:dyDescent="0.2">
      <c r="A3328">
        <v>34</v>
      </c>
      <c r="B3328" s="2" t="s">
        <v>258</v>
      </c>
      <c r="C3328" s="2" t="s">
        <v>22</v>
      </c>
      <c r="D3328" s="2" t="s">
        <v>23</v>
      </c>
      <c r="E3328" s="2" t="s">
        <v>2767</v>
      </c>
      <c r="F3328" s="2" t="s">
        <v>2774</v>
      </c>
      <c r="G3328" s="2">
        <v>34</v>
      </c>
      <c r="H3328" s="2">
        <v>38</v>
      </c>
      <c r="I3328" s="3">
        <v>42594</v>
      </c>
      <c r="J3328" s="3">
        <v>42605</v>
      </c>
      <c r="K3328" s="3" t="s">
        <v>2540</v>
      </c>
      <c r="L3328" s="17">
        <f t="shared" si="561"/>
        <v>272.20999999999998</v>
      </c>
      <c r="M3328" s="20">
        <f t="shared" si="562"/>
        <v>0.87502296021454029</v>
      </c>
      <c r="N3328" s="2">
        <v>11</v>
      </c>
      <c r="O3328" s="2">
        <v>2690000</v>
      </c>
      <c r="P3328" s="2">
        <v>3125000</v>
      </c>
      <c r="Q3328" s="2">
        <f t="shared" si="563"/>
        <v>435000</v>
      </c>
      <c r="R3328" s="4">
        <f t="shared" si="564"/>
        <v>0.16171003717472118</v>
      </c>
      <c r="S3328" s="2">
        <v>2652</v>
      </c>
      <c r="T3328" s="9">
        <f t="shared" si="565"/>
        <v>79195.647058823524</v>
      </c>
      <c r="U3328" s="2">
        <v>91990</v>
      </c>
      <c r="V3328" s="5">
        <f t="shared" si="566"/>
        <v>12794.352941176476</v>
      </c>
      <c r="W3328" s="4">
        <f t="shared" si="567"/>
        <v>0.16155373958461777</v>
      </c>
      <c r="X3328" s="22">
        <f t="shared" si="568"/>
        <v>69298.009525517715</v>
      </c>
      <c r="Y3328" s="22">
        <f t="shared" si="569"/>
        <v>80493.362110135567</v>
      </c>
      <c r="Z3328" s="22">
        <f t="shared" si="571"/>
        <v>2736774.3117446094</v>
      </c>
      <c r="AA3328" s="11">
        <v>1743</v>
      </c>
      <c r="AB3328" s="2">
        <v>1968</v>
      </c>
      <c r="AC3328" s="2">
        <f t="shared" si="570"/>
        <v>48</v>
      </c>
      <c r="AD3328" s="2" t="s">
        <v>103</v>
      </c>
    </row>
    <row r="3329" spans="1:30" x14ac:dyDescent="0.2">
      <c r="A3329">
        <v>34</v>
      </c>
      <c r="B3329" s="2" t="s">
        <v>2512</v>
      </c>
      <c r="C3329" s="2" t="s">
        <v>22</v>
      </c>
      <c r="D3329" s="2" t="s">
        <v>23</v>
      </c>
      <c r="E3329" s="2" t="s">
        <v>2767</v>
      </c>
      <c r="F3329" s="2" t="s">
        <v>2774</v>
      </c>
      <c r="G3329" s="2">
        <v>178</v>
      </c>
      <c r="H3329" s="2">
        <v>199</v>
      </c>
      <c r="I3329" s="3">
        <v>42594</v>
      </c>
      <c r="J3329" s="3">
        <v>42605</v>
      </c>
      <c r="K3329" s="3" t="s">
        <v>2540</v>
      </c>
      <c r="L3329" s="17">
        <f t="shared" si="561"/>
        <v>272.20999999999998</v>
      </c>
      <c r="M3329" s="20">
        <f t="shared" si="562"/>
        <v>0.87502296021454029</v>
      </c>
      <c r="N3329" s="2">
        <v>11</v>
      </c>
      <c r="O3329" s="2">
        <v>11000000</v>
      </c>
      <c r="P3329" s="2">
        <v>14100000</v>
      </c>
      <c r="Q3329" s="2">
        <f t="shared" si="563"/>
        <v>3100000</v>
      </c>
      <c r="R3329" s="4">
        <f t="shared" si="564"/>
        <v>0.2818181818181818</v>
      </c>
      <c r="S3329" s="2">
        <v>265751</v>
      </c>
      <c r="T3329" s="9">
        <f t="shared" si="565"/>
        <v>63290.735955056181</v>
      </c>
      <c r="U3329" s="2">
        <v>80706</v>
      </c>
      <c r="V3329" s="5">
        <f t="shared" si="566"/>
        <v>17415.264044943819</v>
      </c>
      <c r="W3329" s="4">
        <f t="shared" si="567"/>
        <v>0.27516292522353808</v>
      </c>
      <c r="X3329" s="22">
        <f t="shared" si="568"/>
        <v>55380.8471295501</v>
      </c>
      <c r="Y3329" s="22">
        <f t="shared" si="569"/>
        <v>70619.603027074685</v>
      </c>
      <c r="Z3329" s="22">
        <f t="shared" si="571"/>
        <v>12570289.338819293</v>
      </c>
      <c r="AA3329" s="11">
        <v>1135</v>
      </c>
      <c r="AB3329" s="2">
        <v>1890</v>
      </c>
      <c r="AC3329" s="2">
        <f t="shared" si="570"/>
        <v>126</v>
      </c>
      <c r="AD3329" s="2" t="s">
        <v>27</v>
      </c>
    </row>
    <row r="3330" spans="1:30" x14ac:dyDescent="0.2">
      <c r="A3330">
        <v>34</v>
      </c>
      <c r="B3330" s="2" t="s">
        <v>1260</v>
      </c>
      <c r="C3330" s="2" t="s">
        <v>22</v>
      </c>
      <c r="D3330" s="2" t="s">
        <v>23</v>
      </c>
      <c r="E3330" s="2" t="s">
        <v>2767</v>
      </c>
      <c r="F3330" s="2" t="s">
        <v>2774</v>
      </c>
      <c r="G3330" s="2">
        <v>94</v>
      </c>
      <c r="H3330" s="2">
        <v>106</v>
      </c>
      <c r="I3330" s="3">
        <v>42594</v>
      </c>
      <c r="J3330" s="3">
        <v>42605</v>
      </c>
      <c r="K3330" s="3" t="s">
        <v>2540</v>
      </c>
      <c r="L3330" s="17">
        <f t="shared" ref="L3330:L3393" si="572">IF(K3330="Januar",238.19,IF(K3330="Februar",240.59,IF(K3330="Mars",245.99,IF(K3330="April",250.79,IF(K3330="Mai",256.52,IF(K3330="Juni",259.83,IF(K3330="Juli",265.66,IF(K3330="August",272.21,IF(K3330="September",275.91,IF(K3330="Oktober",281.13,IF(K3330="November",284.38,IF(K3330="Desember",287.34,0))))))))))))</f>
        <v>272.20999999999998</v>
      </c>
      <c r="M3330" s="20">
        <f t="shared" ref="M3330:M3393" si="573">$L$2/L3330</f>
        <v>0.87502296021454029</v>
      </c>
      <c r="N3330" s="2">
        <v>11</v>
      </c>
      <c r="O3330" s="2">
        <v>4390000</v>
      </c>
      <c r="P3330" s="2">
        <v>5500000</v>
      </c>
      <c r="Q3330" s="2">
        <f t="shared" ref="Q3330:Q3393" si="574">P3330-O3330</f>
        <v>1110000</v>
      </c>
      <c r="R3330" s="4">
        <f t="shared" ref="R3330:R3393" si="575">Q3330/O3330</f>
        <v>0.2528473804100228</v>
      </c>
      <c r="S3330" s="2"/>
      <c r="T3330" s="9">
        <f t="shared" ref="T3330:T3393" si="576">(O3330+S3330)/G3330</f>
        <v>46702.127659574471</v>
      </c>
      <c r="U3330" s="2">
        <v>58511</v>
      </c>
      <c r="V3330" s="5">
        <f t="shared" ref="V3330:V3393" si="577">U3330-T3330</f>
        <v>11808.872340425529</v>
      </c>
      <c r="W3330" s="4">
        <f t="shared" ref="W3330:W3393" si="578">V3330/T3330</f>
        <v>0.25285512528473797</v>
      </c>
      <c r="X3330" s="22">
        <f t="shared" ref="X3330:X3393" si="579">T3330*M3330</f>
        <v>40865.433992998216</v>
      </c>
      <c r="Y3330" s="22">
        <f t="shared" ref="Y3330:Y3393" si="580">U3330*M3330</f>
        <v>51198.468425112966</v>
      </c>
      <c r="Z3330" s="22">
        <f t="shared" si="571"/>
        <v>4812656.0319606187</v>
      </c>
      <c r="AA3330" s="2">
        <v>543</v>
      </c>
      <c r="AB3330" s="2">
        <v>1880</v>
      </c>
      <c r="AC3330" s="2">
        <f t="shared" ref="AC3330:AC3393" si="581">2016-AB3330</f>
        <v>136</v>
      </c>
      <c r="AD3330" s="2" t="s">
        <v>37</v>
      </c>
    </row>
    <row r="3331" spans="1:30" x14ac:dyDescent="0.2">
      <c r="A3331">
        <v>34</v>
      </c>
      <c r="B3331" s="2" t="s">
        <v>1958</v>
      </c>
      <c r="C3331" s="2" t="s">
        <v>22</v>
      </c>
      <c r="D3331" s="2" t="s">
        <v>23</v>
      </c>
      <c r="E3331" s="2" t="s">
        <v>2767</v>
      </c>
      <c r="F3331" s="2" t="s">
        <v>2774</v>
      </c>
      <c r="G3331" s="2">
        <v>84</v>
      </c>
      <c r="H3331" s="2">
        <v>92</v>
      </c>
      <c r="I3331" s="3">
        <v>42594</v>
      </c>
      <c r="J3331" s="3">
        <v>42605</v>
      </c>
      <c r="K3331" s="3" t="s">
        <v>2540</v>
      </c>
      <c r="L3331" s="17">
        <f t="shared" si="572"/>
        <v>272.20999999999998</v>
      </c>
      <c r="M3331" s="20">
        <f t="shared" si="573"/>
        <v>0.87502296021454029</v>
      </c>
      <c r="N3331" s="2">
        <v>11</v>
      </c>
      <c r="O3331" s="2">
        <v>5650000</v>
      </c>
      <c r="P3331" s="2">
        <v>6450000</v>
      </c>
      <c r="Q3331" s="2">
        <f t="shared" si="574"/>
        <v>800000</v>
      </c>
      <c r="R3331" s="4">
        <f t="shared" si="575"/>
        <v>0.1415929203539823</v>
      </c>
      <c r="S3331" s="2">
        <v>160041</v>
      </c>
      <c r="T3331" s="9">
        <f t="shared" si="576"/>
        <v>69167.154761904763</v>
      </c>
      <c r="U3331" s="2">
        <v>78691</v>
      </c>
      <c r="V3331" s="5">
        <f t="shared" si="577"/>
        <v>9523.8452380952367</v>
      </c>
      <c r="W3331" s="4">
        <f t="shared" si="578"/>
        <v>0.13769317634763675</v>
      </c>
      <c r="X3331" s="22">
        <f t="shared" si="579"/>
        <v>60522.848509379146</v>
      </c>
      <c r="Y3331" s="22">
        <f t="shared" si="580"/>
        <v>68856.431762242384</v>
      </c>
      <c r="Z3331" s="22">
        <f t="shared" ref="Z3331:Z3394" si="582">Y3331*G3331</f>
        <v>5783940.2680283599</v>
      </c>
      <c r="AA3331" s="2">
        <v>670</v>
      </c>
      <c r="AB3331" s="2">
        <v>1879</v>
      </c>
      <c r="AC3331" s="2">
        <f t="shared" si="581"/>
        <v>137</v>
      </c>
      <c r="AD3331" s="2" t="s">
        <v>27</v>
      </c>
    </row>
    <row r="3332" spans="1:30" x14ac:dyDescent="0.2">
      <c r="A3332">
        <v>35</v>
      </c>
      <c r="B3332" s="2" t="s">
        <v>125</v>
      </c>
      <c r="C3332" s="2" t="s">
        <v>22</v>
      </c>
      <c r="D3332" s="2" t="s">
        <v>23</v>
      </c>
      <c r="E3332" s="2" t="s">
        <v>2767</v>
      </c>
      <c r="F3332" s="2" t="s">
        <v>2774</v>
      </c>
      <c r="G3332" s="2">
        <v>33</v>
      </c>
      <c r="H3332" s="2">
        <v>37</v>
      </c>
      <c r="I3332" s="3">
        <v>42601</v>
      </c>
      <c r="J3332" s="3">
        <v>42612</v>
      </c>
      <c r="K3332" s="3" t="s">
        <v>2540</v>
      </c>
      <c r="L3332" s="17">
        <f t="shared" si="572"/>
        <v>272.20999999999998</v>
      </c>
      <c r="M3332" s="20">
        <f t="shared" si="573"/>
        <v>0.87502296021454029</v>
      </c>
      <c r="N3332" s="2">
        <v>11</v>
      </c>
      <c r="O3332" s="2">
        <v>2650000</v>
      </c>
      <c r="P3332" s="2">
        <v>3200000</v>
      </c>
      <c r="Q3332" s="2">
        <f t="shared" si="574"/>
        <v>550000</v>
      </c>
      <c r="R3332" s="4">
        <f t="shared" si="575"/>
        <v>0.20754716981132076</v>
      </c>
      <c r="S3332" s="2">
        <v>24871</v>
      </c>
      <c r="T3332" s="9">
        <f t="shared" si="576"/>
        <v>81056.696969696975</v>
      </c>
      <c r="U3332" s="2">
        <v>97723</v>
      </c>
      <c r="V3332" s="5">
        <f t="shared" si="577"/>
        <v>16666.303030303025</v>
      </c>
      <c r="W3332" s="4">
        <f t="shared" si="578"/>
        <v>0.20561290619248546</v>
      </c>
      <c r="X3332" s="22">
        <f t="shared" si="579"/>
        <v>70926.470927637201</v>
      </c>
      <c r="Y3332" s="22">
        <f t="shared" si="580"/>
        <v>85509.868741045517</v>
      </c>
      <c r="Z3332" s="22">
        <f t="shared" si="582"/>
        <v>2821825.6684545022</v>
      </c>
      <c r="AA3332" s="2">
        <v>656</v>
      </c>
      <c r="AB3332" s="2">
        <v>1932</v>
      </c>
      <c r="AC3332" s="2">
        <f t="shared" si="581"/>
        <v>84</v>
      </c>
      <c r="AD3332" s="2" t="s">
        <v>27</v>
      </c>
    </row>
    <row r="3333" spans="1:30" x14ac:dyDescent="0.2">
      <c r="A3333">
        <v>35</v>
      </c>
      <c r="B3333" s="2" t="s">
        <v>303</v>
      </c>
      <c r="C3333" s="2" t="s">
        <v>22</v>
      </c>
      <c r="D3333" s="2" t="s">
        <v>23</v>
      </c>
      <c r="E3333" s="2" t="s">
        <v>2767</v>
      </c>
      <c r="F3333" s="2" t="s">
        <v>2774</v>
      </c>
      <c r="G3333" s="2">
        <v>36</v>
      </c>
      <c r="H3333" s="2">
        <v>40</v>
      </c>
      <c r="I3333" s="3">
        <v>42601</v>
      </c>
      <c r="J3333" s="3">
        <v>42612</v>
      </c>
      <c r="K3333" s="3" t="s">
        <v>2540</v>
      </c>
      <c r="L3333" s="17">
        <f t="shared" si="572"/>
        <v>272.20999999999998</v>
      </c>
      <c r="M3333" s="20">
        <f t="shared" si="573"/>
        <v>0.87502296021454029</v>
      </c>
      <c r="N3333" s="2">
        <v>11</v>
      </c>
      <c r="O3333" s="2">
        <v>3300000</v>
      </c>
      <c r="P3333" s="2">
        <v>4160000</v>
      </c>
      <c r="Q3333" s="2">
        <f t="shared" si="574"/>
        <v>860000</v>
      </c>
      <c r="R3333" s="4">
        <f t="shared" si="575"/>
        <v>0.26060606060606062</v>
      </c>
      <c r="S3333" s="2">
        <v>53077</v>
      </c>
      <c r="T3333" s="9">
        <f t="shared" si="576"/>
        <v>93141.027777777781</v>
      </c>
      <c r="U3333" s="2">
        <v>117030</v>
      </c>
      <c r="V3333" s="5">
        <f t="shared" si="577"/>
        <v>23888.972222222219</v>
      </c>
      <c r="W3333" s="4">
        <f t="shared" si="578"/>
        <v>0.25648173304698935</v>
      </c>
      <c r="X3333" s="22">
        <f t="shared" si="579"/>
        <v>81500.537843535843</v>
      </c>
      <c r="Y3333" s="22">
        <f t="shared" si="580"/>
        <v>102403.93703390766</v>
      </c>
      <c r="Z3333" s="22">
        <f t="shared" si="582"/>
        <v>3686541.7332206755</v>
      </c>
      <c r="AA3333" s="2">
        <v>622</v>
      </c>
      <c r="AB3333" s="2">
        <v>1892</v>
      </c>
      <c r="AC3333" s="2">
        <f t="shared" si="581"/>
        <v>124</v>
      </c>
      <c r="AD3333" s="2" t="s">
        <v>25</v>
      </c>
    </row>
    <row r="3334" spans="1:30" x14ac:dyDescent="0.2">
      <c r="A3334">
        <v>36</v>
      </c>
      <c r="B3334" s="2" t="s">
        <v>939</v>
      </c>
      <c r="C3334" s="2" t="s">
        <v>22</v>
      </c>
      <c r="D3334" s="2" t="s">
        <v>23</v>
      </c>
      <c r="E3334" s="2" t="s">
        <v>2767</v>
      </c>
      <c r="F3334" s="2" t="s">
        <v>2774</v>
      </c>
      <c r="G3334" s="2">
        <v>54</v>
      </c>
      <c r="H3334" s="2">
        <v>59</v>
      </c>
      <c r="I3334" s="3">
        <v>42607</v>
      </c>
      <c r="J3334" s="3">
        <v>42618</v>
      </c>
      <c r="K3334" s="3" t="s">
        <v>2541</v>
      </c>
      <c r="L3334" s="17">
        <f t="shared" si="572"/>
        <v>275.91000000000003</v>
      </c>
      <c r="M3334" s="20">
        <f t="shared" si="573"/>
        <v>0.86328875357906554</v>
      </c>
      <c r="N3334" s="2">
        <v>11</v>
      </c>
      <c r="O3334" s="2">
        <v>4300000</v>
      </c>
      <c r="P3334" s="2">
        <v>5010000</v>
      </c>
      <c r="Q3334" s="2">
        <f t="shared" si="574"/>
        <v>710000</v>
      </c>
      <c r="R3334" s="4">
        <f t="shared" si="575"/>
        <v>0.16511627906976745</v>
      </c>
      <c r="S3334" s="2"/>
      <c r="T3334" s="9">
        <f t="shared" si="576"/>
        <v>79629.629629629635</v>
      </c>
      <c r="U3334" s="2">
        <v>92778</v>
      </c>
      <c r="V3334" s="5">
        <f t="shared" si="577"/>
        <v>13148.370370370365</v>
      </c>
      <c r="W3334" s="4">
        <f t="shared" si="578"/>
        <v>0.16511906976744178</v>
      </c>
      <c r="X3334" s="22">
        <f t="shared" si="579"/>
        <v>68743.363710925594</v>
      </c>
      <c r="Y3334" s="22">
        <f t="shared" si="580"/>
        <v>80094.203979558544</v>
      </c>
      <c r="Z3334" s="22">
        <f t="shared" si="582"/>
        <v>4325087.0148961619</v>
      </c>
      <c r="AA3334" s="2">
        <v>465</v>
      </c>
      <c r="AB3334" s="2">
        <v>1864</v>
      </c>
      <c r="AC3334" s="2">
        <f t="shared" si="581"/>
        <v>152</v>
      </c>
      <c r="AD3334" s="2" t="s">
        <v>108</v>
      </c>
    </row>
    <row r="3335" spans="1:30" x14ac:dyDescent="0.2">
      <c r="A3335">
        <v>36</v>
      </c>
      <c r="B3335" s="2" t="s">
        <v>844</v>
      </c>
      <c r="C3335" s="2" t="s">
        <v>22</v>
      </c>
      <c r="D3335" s="2" t="s">
        <v>23</v>
      </c>
      <c r="E3335" s="2" t="s">
        <v>2767</v>
      </c>
      <c r="F3335" s="2" t="s">
        <v>2774</v>
      </c>
      <c r="G3335" s="2">
        <v>52</v>
      </c>
      <c r="H3335" s="2">
        <v>58</v>
      </c>
      <c r="I3335" s="3">
        <v>42609</v>
      </c>
      <c r="J3335" s="3">
        <v>42620</v>
      </c>
      <c r="K3335" s="3" t="s">
        <v>2541</v>
      </c>
      <c r="L3335" s="17">
        <f t="shared" si="572"/>
        <v>275.91000000000003</v>
      </c>
      <c r="M3335" s="20">
        <f t="shared" si="573"/>
        <v>0.86328875357906554</v>
      </c>
      <c r="N3335" s="2">
        <v>11</v>
      </c>
      <c r="O3335" s="2">
        <v>3700000</v>
      </c>
      <c r="P3335" s="2">
        <v>4000000</v>
      </c>
      <c r="Q3335" s="2">
        <f t="shared" si="574"/>
        <v>300000</v>
      </c>
      <c r="R3335" s="4">
        <f t="shared" si="575"/>
        <v>8.1081081081081086E-2</v>
      </c>
      <c r="S3335" s="2">
        <v>19665</v>
      </c>
      <c r="T3335" s="9">
        <f t="shared" si="576"/>
        <v>71532.019230769234</v>
      </c>
      <c r="U3335" s="2">
        <v>77301</v>
      </c>
      <c r="V3335" s="5">
        <f t="shared" si="577"/>
        <v>5768.9807692307659</v>
      </c>
      <c r="W3335" s="4">
        <f t="shared" si="578"/>
        <v>8.0648929406277131E-2</v>
      </c>
      <c r="X3335" s="22">
        <f t="shared" si="579"/>
        <v>61752.787722724519</v>
      </c>
      <c r="Y3335" s="22">
        <f t="shared" si="580"/>
        <v>66733.083940415352</v>
      </c>
      <c r="Z3335" s="22">
        <f t="shared" si="582"/>
        <v>3470120.3649015985</v>
      </c>
      <c r="AA3335" s="11">
        <v>2453</v>
      </c>
      <c r="AB3335" s="2">
        <v>1991</v>
      </c>
      <c r="AC3335" s="2">
        <f t="shared" si="581"/>
        <v>25</v>
      </c>
      <c r="AD3335" s="2" t="s">
        <v>25</v>
      </c>
    </row>
    <row r="3336" spans="1:30" x14ac:dyDescent="0.2">
      <c r="A3336">
        <v>37</v>
      </c>
      <c r="B3336" s="2" t="s">
        <v>1003</v>
      </c>
      <c r="C3336" s="2" t="s">
        <v>22</v>
      </c>
      <c r="D3336" s="2" t="s">
        <v>23</v>
      </c>
      <c r="E3336" s="2" t="s">
        <v>2767</v>
      </c>
      <c r="F3336" s="2" t="s">
        <v>2774</v>
      </c>
      <c r="G3336" s="2">
        <v>56</v>
      </c>
      <c r="H3336" s="2">
        <v>62</v>
      </c>
      <c r="I3336" s="3">
        <v>42615</v>
      </c>
      <c r="J3336" s="3">
        <v>42626</v>
      </c>
      <c r="K3336" s="3" t="s">
        <v>2541</v>
      </c>
      <c r="L3336" s="17">
        <f t="shared" si="572"/>
        <v>275.91000000000003</v>
      </c>
      <c r="M3336" s="20">
        <f t="shared" si="573"/>
        <v>0.86328875357906554</v>
      </c>
      <c r="N3336" s="2">
        <v>11</v>
      </c>
      <c r="O3336" s="2">
        <v>3000000</v>
      </c>
      <c r="P3336" s="2">
        <v>3920000</v>
      </c>
      <c r="Q3336" s="2">
        <f t="shared" si="574"/>
        <v>920000</v>
      </c>
      <c r="R3336" s="4">
        <f t="shared" si="575"/>
        <v>0.30666666666666664</v>
      </c>
      <c r="S3336" s="2">
        <v>124000</v>
      </c>
      <c r="T3336" s="9">
        <f t="shared" si="576"/>
        <v>55785.714285714283</v>
      </c>
      <c r="U3336" s="2">
        <v>72214</v>
      </c>
      <c r="V3336" s="5">
        <f t="shared" si="577"/>
        <v>16428.285714285717</v>
      </c>
      <c r="W3336" s="4">
        <f t="shared" si="578"/>
        <v>0.2944891165172856</v>
      </c>
      <c r="X3336" s="22">
        <f t="shared" si="579"/>
        <v>48159.179753232151</v>
      </c>
      <c r="Y3336" s="22">
        <f t="shared" si="580"/>
        <v>62341.534050958639</v>
      </c>
      <c r="Z3336" s="22">
        <f t="shared" si="582"/>
        <v>3491125.9068536838</v>
      </c>
      <c r="AA3336" s="11">
        <v>2451</v>
      </c>
      <c r="AB3336" s="2">
        <v>1935</v>
      </c>
      <c r="AC3336" s="2">
        <f t="shared" si="581"/>
        <v>81</v>
      </c>
      <c r="AD3336" s="2" t="s">
        <v>37</v>
      </c>
    </row>
    <row r="3337" spans="1:30" x14ac:dyDescent="0.2">
      <c r="A3337">
        <v>37</v>
      </c>
      <c r="B3337" s="2" t="s">
        <v>2160</v>
      </c>
      <c r="C3337" s="2" t="s">
        <v>22</v>
      </c>
      <c r="D3337" s="2" t="s">
        <v>23</v>
      </c>
      <c r="E3337" s="2" t="s">
        <v>2767</v>
      </c>
      <c r="F3337" s="2" t="s">
        <v>2774</v>
      </c>
      <c r="G3337" s="2">
        <v>98</v>
      </c>
      <c r="H3337" s="2">
        <v>108</v>
      </c>
      <c r="I3337" s="3">
        <v>42615</v>
      </c>
      <c r="J3337" s="3">
        <v>42626</v>
      </c>
      <c r="K3337" s="3" t="s">
        <v>2541</v>
      </c>
      <c r="L3337" s="17">
        <f t="shared" si="572"/>
        <v>275.91000000000003</v>
      </c>
      <c r="M3337" s="20">
        <f t="shared" si="573"/>
        <v>0.86328875357906554</v>
      </c>
      <c r="N3337" s="2">
        <v>11</v>
      </c>
      <c r="O3337" s="2">
        <v>5900000</v>
      </c>
      <c r="P3337" s="2">
        <v>6600000</v>
      </c>
      <c r="Q3337" s="2">
        <f t="shared" si="574"/>
        <v>700000</v>
      </c>
      <c r="R3337" s="4">
        <f t="shared" si="575"/>
        <v>0.11864406779661017</v>
      </c>
      <c r="S3337" s="2">
        <v>100589</v>
      </c>
      <c r="T3337" s="9">
        <f t="shared" si="576"/>
        <v>61230.5</v>
      </c>
      <c r="U3337" s="2">
        <v>68373</v>
      </c>
      <c r="V3337" s="5">
        <f t="shared" si="577"/>
        <v>7142.5</v>
      </c>
      <c r="W3337" s="4">
        <f t="shared" si="578"/>
        <v>0.11664938225230889</v>
      </c>
      <c r="X3337" s="22">
        <f t="shared" si="579"/>
        <v>52859.602026022971</v>
      </c>
      <c r="Y3337" s="22">
        <f t="shared" si="580"/>
        <v>59025.641948461445</v>
      </c>
      <c r="Z3337" s="22">
        <f t="shared" si="582"/>
        <v>5784512.9109492218</v>
      </c>
      <c r="AA3337" s="2">
        <v>395</v>
      </c>
      <c r="AB3337" s="2">
        <v>1896</v>
      </c>
      <c r="AC3337" s="2">
        <f t="shared" si="581"/>
        <v>120</v>
      </c>
      <c r="AD3337" s="2" t="s">
        <v>103</v>
      </c>
    </row>
    <row r="3338" spans="1:30" x14ac:dyDescent="0.2">
      <c r="A3338">
        <v>38</v>
      </c>
      <c r="B3338" s="2" t="s">
        <v>2023</v>
      </c>
      <c r="C3338" s="2" t="s">
        <v>22</v>
      </c>
      <c r="D3338" s="2" t="s">
        <v>23</v>
      </c>
      <c r="E3338" s="2" t="s">
        <v>2767</v>
      </c>
      <c r="F3338" s="2" t="s">
        <v>2774</v>
      </c>
      <c r="G3338" s="2">
        <v>88</v>
      </c>
      <c r="H3338" s="2">
        <v>100</v>
      </c>
      <c r="I3338" s="3">
        <v>42621</v>
      </c>
      <c r="J3338" s="3">
        <v>42632</v>
      </c>
      <c r="K3338" s="3" t="s">
        <v>2541</v>
      </c>
      <c r="L3338" s="17">
        <f t="shared" si="572"/>
        <v>275.91000000000003</v>
      </c>
      <c r="M3338" s="20">
        <f t="shared" si="573"/>
        <v>0.86328875357906554</v>
      </c>
      <c r="N3338" s="2">
        <v>11</v>
      </c>
      <c r="O3338" s="2">
        <v>5190000</v>
      </c>
      <c r="P3338" s="2">
        <v>6550000</v>
      </c>
      <c r="Q3338" s="2">
        <f t="shared" si="574"/>
        <v>1360000</v>
      </c>
      <c r="R3338" s="4">
        <f t="shared" si="575"/>
        <v>0.26204238921001927</v>
      </c>
      <c r="S3338" s="2"/>
      <c r="T3338" s="9">
        <f t="shared" si="576"/>
        <v>58977.272727272728</v>
      </c>
      <c r="U3338" s="2">
        <v>74432</v>
      </c>
      <c r="V3338" s="5">
        <f t="shared" si="577"/>
        <v>15454.727272727272</v>
      </c>
      <c r="W3338" s="4">
        <f t="shared" si="578"/>
        <v>0.26204547206165701</v>
      </c>
      <c r="X3338" s="22">
        <f t="shared" si="579"/>
        <v>50914.416262219886</v>
      </c>
      <c r="Y3338" s="22">
        <f t="shared" si="580"/>
        <v>64256.308506397007</v>
      </c>
      <c r="Z3338" s="22">
        <f t="shared" si="582"/>
        <v>5654555.1485629361</v>
      </c>
      <c r="AA3338" s="11">
        <v>1529</v>
      </c>
      <c r="AB3338" s="2">
        <v>1914</v>
      </c>
      <c r="AC3338" s="2">
        <f t="shared" si="581"/>
        <v>102</v>
      </c>
      <c r="AD3338" s="2" t="s">
        <v>37</v>
      </c>
    </row>
    <row r="3339" spans="1:30" x14ac:dyDescent="0.2">
      <c r="A3339">
        <v>38</v>
      </c>
      <c r="B3339" s="2" t="s">
        <v>520</v>
      </c>
      <c r="C3339" s="2" t="s">
        <v>22</v>
      </c>
      <c r="D3339" s="2" t="s">
        <v>23</v>
      </c>
      <c r="E3339" s="2" t="s">
        <v>2767</v>
      </c>
      <c r="F3339" s="2" t="s">
        <v>2774</v>
      </c>
      <c r="G3339" s="2">
        <v>44</v>
      </c>
      <c r="H3339" s="2">
        <v>48</v>
      </c>
      <c r="I3339" s="3">
        <v>42622</v>
      </c>
      <c r="J3339" s="3">
        <v>42633</v>
      </c>
      <c r="K3339" s="3" t="s">
        <v>2541</v>
      </c>
      <c r="L3339" s="17">
        <f t="shared" si="572"/>
        <v>275.91000000000003</v>
      </c>
      <c r="M3339" s="20">
        <f t="shared" si="573"/>
        <v>0.86328875357906554</v>
      </c>
      <c r="N3339" s="2">
        <v>11</v>
      </c>
      <c r="O3339" s="2">
        <v>3490000</v>
      </c>
      <c r="P3339" s="2">
        <v>4550000</v>
      </c>
      <c r="Q3339" s="2">
        <f t="shared" si="574"/>
        <v>1060000</v>
      </c>
      <c r="R3339" s="4">
        <f t="shared" si="575"/>
        <v>0.30372492836676218</v>
      </c>
      <c r="S3339" s="2"/>
      <c r="T3339" s="9">
        <f t="shared" si="576"/>
        <v>79318.181818181823</v>
      </c>
      <c r="U3339" s="2">
        <v>103409</v>
      </c>
      <c r="V3339" s="5">
        <f t="shared" si="577"/>
        <v>24090.818181818177</v>
      </c>
      <c r="W3339" s="4">
        <f t="shared" si="578"/>
        <v>0.30372378223495694</v>
      </c>
      <c r="X3339" s="22">
        <f t="shared" si="579"/>
        <v>68474.494317975885</v>
      </c>
      <c r="Y3339" s="22">
        <f t="shared" si="580"/>
        <v>89271.826718857585</v>
      </c>
      <c r="Z3339" s="22">
        <f t="shared" si="582"/>
        <v>3927960.3756297338</v>
      </c>
      <c r="AA3339" s="11">
        <v>5011</v>
      </c>
      <c r="AB3339" s="2">
        <v>2007</v>
      </c>
      <c r="AC3339" s="2">
        <f t="shared" si="581"/>
        <v>9</v>
      </c>
      <c r="AD3339" s="2" t="s">
        <v>103</v>
      </c>
    </row>
    <row r="3340" spans="1:30" x14ac:dyDescent="0.2">
      <c r="A3340">
        <v>38</v>
      </c>
      <c r="B3340" s="2" t="s">
        <v>2248</v>
      </c>
      <c r="C3340" s="2" t="s">
        <v>22</v>
      </c>
      <c r="D3340" s="2" t="s">
        <v>23</v>
      </c>
      <c r="E3340" s="2" t="s">
        <v>2767</v>
      </c>
      <c r="F3340" s="2" t="s">
        <v>2774</v>
      </c>
      <c r="G3340" s="2">
        <v>107</v>
      </c>
      <c r="H3340" s="2">
        <v>118</v>
      </c>
      <c r="I3340" s="3">
        <v>42622</v>
      </c>
      <c r="J3340" s="3">
        <v>42633</v>
      </c>
      <c r="K3340" s="3" t="s">
        <v>2541</v>
      </c>
      <c r="L3340" s="17">
        <f t="shared" si="572"/>
        <v>275.91000000000003</v>
      </c>
      <c r="M3340" s="20">
        <f t="shared" si="573"/>
        <v>0.86328875357906554</v>
      </c>
      <c r="N3340" s="2">
        <v>11</v>
      </c>
      <c r="O3340" s="2">
        <v>6400000</v>
      </c>
      <c r="P3340" s="2">
        <v>7400000</v>
      </c>
      <c r="Q3340" s="2">
        <f t="shared" si="574"/>
        <v>1000000</v>
      </c>
      <c r="R3340" s="4">
        <f t="shared" si="575"/>
        <v>0.15625</v>
      </c>
      <c r="S3340" s="2"/>
      <c r="T3340" s="9">
        <f t="shared" si="576"/>
        <v>59813.084112149532</v>
      </c>
      <c r="U3340" s="2">
        <v>69159</v>
      </c>
      <c r="V3340" s="5">
        <f t="shared" si="577"/>
        <v>9345.9158878504677</v>
      </c>
      <c r="W3340" s="4">
        <f t="shared" si="578"/>
        <v>0.15625203125000001</v>
      </c>
      <c r="X3340" s="22">
        <f t="shared" si="579"/>
        <v>51635.962830897377</v>
      </c>
      <c r="Y3340" s="22">
        <f t="shared" si="580"/>
        <v>59704.186908774594</v>
      </c>
      <c r="Z3340" s="22">
        <f t="shared" si="582"/>
        <v>6388347.9992388813</v>
      </c>
      <c r="AA3340" s="2">
        <v>907</v>
      </c>
      <c r="AB3340" s="2">
        <v>1914</v>
      </c>
      <c r="AC3340" s="2">
        <f t="shared" si="581"/>
        <v>102</v>
      </c>
      <c r="AD3340" s="2" t="s">
        <v>103</v>
      </c>
    </row>
    <row r="3341" spans="1:30" x14ac:dyDescent="0.2">
      <c r="A3341">
        <v>38</v>
      </c>
      <c r="B3341" s="2" t="s">
        <v>2007</v>
      </c>
      <c r="C3341" s="2" t="s">
        <v>22</v>
      </c>
      <c r="D3341" s="2" t="s">
        <v>23</v>
      </c>
      <c r="E3341" s="2" t="s">
        <v>2767</v>
      </c>
      <c r="F3341" s="2" t="s">
        <v>2774</v>
      </c>
      <c r="G3341" s="2">
        <v>87</v>
      </c>
      <c r="H3341" s="2">
        <v>96</v>
      </c>
      <c r="I3341" s="3">
        <v>42623</v>
      </c>
      <c r="J3341" s="3">
        <v>42634</v>
      </c>
      <c r="K3341" s="3" t="s">
        <v>2541</v>
      </c>
      <c r="L3341" s="17">
        <f t="shared" si="572"/>
        <v>275.91000000000003</v>
      </c>
      <c r="M3341" s="20">
        <f t="shared" si="573"/>
        <v>0.86328875357906554</v>
      </c>
      <c r="N3341" s="2">
        <v>11</v>
      </c>
      <c r="O3341" s="2">
        <v>5190000</v>
      </c>
      <c r="P3341" s="2">
        <v>5220000</v>
      </c>
      <c r="Q3341" s="2">
        <f t="shared" si="574"/>
        <v>30000</v>
      </c>
      <c r="R3341" s="4">
        <f t="shared" si="575"/>
        <v>5.7803468208092483E-3</v>
      </c>
      <c r="S3341" s="2">
        <v>6862</v>
      </c>
      <c r="T3341" s="9">
        <f t="shared" si="576"/>
        <v>59734.045977011498</v>
      </c>
      <c r="U3341" s="2">
        <v>60079</v>
      </c>
      <c r="V3341" s="5">
        <f t="shared" si="577"/>
        <v>344.9540229885024</v>
      </c>
      <c r="W3341" s="4">
        <f t="shared" si="578"/>
        <v>5.7748310422712223E-3</v>
      </c>
      <c r="X3341" s="22">
        <f t="shared" si="579"/>
        <v>51567.730097728847</v>
      </c>
      <c r="Y3341" s="22">
        <f t="shared" si="580"/>
        <v>51865.525026276679</v>
      </c>
      <c r="Z3341" s="22">
        <f t="shared" si="582"/>
        <v>4512300.6772860708</v>
      </c>
      <c r="AA3341" s="11">
        <v>2065</v>
      </c>
      <c r="AB3341" s="2">
        <v>1931</v>
      </c>
      <c r="AC3341" s="2">
        <f t="shared" si="581"/>
        <v>85</v>
      </c>
      <c r="AD3341" s="2" t="s">
        <v>25</v>
      </c>
    </row>
    <row r="3342" spans="1:30" x14ac:dyDescent="0.2">
      <c r="A3342">
        <v>38</v>
      </c>
      <c r="B3342" s="2" t="s">
        <v>391</v>
      </c>
      <c r="C3342" s="2" t="s">
        <v>22</v>
      </c>
      <c r="D3342" s="2" t="s">
        <v>23</v>
      </c>
      <c r="E3342" s="2" t="s">
        <v>2767</v>
      </c>
      <c r="F3342" s="2" t="s">
        <v>2774</v>
      </c>
      <c r="G3342" s="2">
        <v>79</v>
      </c>
      <c r="H3342" s="2">
        <v>86</v>
      </c>
      <c r="I3342" s="3">
        <v>42624</v>
      </c>
      <c r="J3342" s="3">
        <v>42635</v>
      </c>
      <c r="K3342" s="3" t="s">
        <v>2541</v>
      </c>
      <c r="L3342" s="17">
        <f t="shared" si="572"/>
        <v>275.91000000000003</v>
      </c>
      <c r="M3342" s="20">
        <f t="shared" si="573"/>
        <v>0.86328875357906554</v>
      </c>
      <c r="N3342" s="2">
        <v>11</v>
      </c>
      <c r="O3342" s="2">
        <v>4990000</v>
      </c>
      <c r="P3342" s="2">
        <v>5200000</v>
      </c>
      <c r="Q3342" s="2">
        <f t="shared" si="574"/>
        <v>210000</v>
      </c>
      <c r="R3342" s="4">
        <f t="shared" si="575"/>
        <v>4.2084168336673347E-2</v>
      </c>
      <c r="S3342" s="2"/>
      <c r="T3342" s="9">
        <f t="shared" si="576"/>
        <v>63164.556962025315</v>
      </c>
      <c r="U3342" s="2">
        <v>65823</v>
      </c>
      <c r="V3342" s="5">
        <f t="shared" si="577"/>
        <v>2658.4430379746846</v>
      </c>
      <c r="W3342" s="4">
        <f t="shared" si="578"/>
        <v>4.2087575150300621E-2</v>
      </c>
      <c r="X3342" s="22">
        <f t="shared" si="579"/>
        <v>54529.251650120721</v>
      </c>
      <c r="Y3342" s="22">
        <f t="shared" si="580"/>
        <v>56824.255626834834</v>
      </c>
      <c r="Z3342" s="22">
        <f t="shared" si="582"/>
        <v>4489116.1945199519</v>
      </c>
      <c r="AA3342" s="2">
        <v>660</v>
      </c>
      <c r="AB3342" s="2">
        <v>1940</v>
      </c>
      <c r="AC3342" s="2">
        <f t="shared" si="581"/>
        <v>76</v>
      </c>
      <c r="AD3342" s="2" t="s">
        <v>169</v>
      </c>
    </row>
    <row r="3343" spans="1:30" x14ac:dyDescent="0.2">
      <c r="A3343">
        <v>39</v>
      </c>
      <c r="B3343" s="2" t="s">
        <v>125</v>
      </c>
      <c r="C3343" s="2" t="s">
        <v>22</v>
      </c>
      <c r="D3343" s="2" t="s">
        <v>23</v>
      </c>
      <c r="E3343" s="2" t="s">
        <v>2767</v>
      </c>
      <c r="F3343" s="2" t="s">
        <v>2774</v>
      </c>
      <c r="G3343" s="2">
        <v>30</v>
      </c>
      <c r="H3343" s="2">
        <v>36</v>
      </c>
      <c r="I3343" s="3">
        <v>42629</v>
      </c>
      <c r="J3343" s="3">
        <v>42640</v>
      </c>
      <c r="K3343" s="3" t="s">
        <v>2541</v>
      </c>
      <c r="L3343" s="17">
        <f t="shared" si="572"/>
        <v>275.91000000000003</v>
      </c>
      <c r="M3343" s="20">
        <f t="shared" si="573"/>
        <v>0.86328875357906554</v>
      </c>
      <c r="N3343" s="2">
        <v>11</v>
      </c>
      <c r="O3343" s="2">
        <v>2500000</v>
      </c>
      <c r="P3343" s="2">
        <v>2600000</v>
      </c>
      <c r="Q3343" s="2">
        <f t="shared" si="574"/>
        <v>100000</v>
      </c>
      <c r="R3343" s="4">
        <f t="shared" si="575"/>
        <v>0.04</v>
      </c>
      <c r="S3343" s="2">
        <v>24743</v>
      </c>
      <c r="T3343" s="9">
        <f t="shared" si="576"/>
        <v>84158.1</v>
      </c>
      <c r="U3343" s="2">
        <v>87491</v>
      </c>
      <c r="V3343" s="5">
        <f t="shared" si="577"/>
        <v>3332.8999999999942</v>
      </c>
      <c r="W3343" s="4">
        <f t="shared" si="578"/>
        <v>3.9602842744786232E-2</v>
      </c>
      <c r="X3343" s="22">
        <f t="shared" si="579"/>
        <v>72652.74125258236</v>
      </c>
      <c r="Y3343" s="22">
        <f t="shared" si="580"/>
        <v>75529.996339386023</v>
      </c>
      <c r="Z3343" s="22">
        <f t="shared" si="582"/>
        <v>2265899.8901815806</v>
      </c>
      <c r="AA3343" s="2">
        <v>656</v>
      </c>
      <c r="AB3343" s="2">
        <v>1932</v>
      </c>
      <c r="AC3343" s="2">
        <f t="shared" si="581"/>
        <v>84</v>
      </c>
      <c r="AD3343" s="2" t="s">
        <v>108</v>
      </c>
    </row>
    <row r="3344" spans="1:30" x14ac:dyDescent="0.2">
      <c r="A3344">
        <v>39</v>
      </c>
      <c r="B3344" s="2" t="s">
        <v>944</v>
      </c>
      <c r="C3344" s="2" t="s">
        <v>22</v>
      </c>
      <c r="D3344" s="2" t="s">
        <v>23</v>
      </c>
      <c r="E3344" s="2" t="s">
        <v>2767</v>
      </c>
      <c r="F3344" s="2" t="s">
        <v>2774</v>
      </c>
      <c r="G3344" s="2">
        <v>54</v>
      </c>
      <c r="H3344" s="2">
        <v>60</v>
      </c>
      <c r="I3344" s="3">
        <v>42629</v>
      </c>
      <c r="J3344" s="3">
        <v>42640</v>
      </c>
      <c r="K3344" s="3" t="s">
        <v>2541</v>
      </c>
      <c r="L3344" s="17">
        <f t="shared" si="572"/>
        <v>275.91000000000003</v>
      </c>
      <c r="M3344" s="20">
        <f t="shared" si="573"/>
        <v>0.86328875357906554</v>
      </c>
      <c r="N3344" s="2">
        <v>11</v>
      </c>
      <c r="O3344" s="2">
        <v>3800000</v>
      </c>
      <c r="P3344" s="2">
        <v>4060000</v>
      </c>
      <c r="Q3344" s="2">
        <f t="shared" si="574"/>
        <v>260000</v>
      </c>
      <c r="R3344" s="4">
        <f t="shared" si="575"/>
        <v>6.8421052631578952E-2</v>
      </c>
      <c r="S3344" s="2">
        <v>541</v>
      </c>
      <c r="T3344" s="9">
        <f t="shared" si="576"/>
        <v>70380.388888888891</v>
      </c>
      <c r="U3344" s="2">
        <v>75195</v>
      </c>
      <c r="V3344" s="5">
        <f t="shared" si="577"/>
        <v>4814.6111111111095</v>
      </c>
      <c r="W3344" s="4">
        <f t="shared" si="578"/>
        <v>6.8408418696180334E-2</v>
      </c>
      <c r="X3344" s="22">
        <f t="shared" si="579"/>
        <v>60758.598200298802</v>
      </c>
      <c r="Y3344" s="22">
        <f t="shared" si="580"/>
        <v>64914.997825377832</v>
      </c>
      <c r="Z3344" s="22">
        <f t="shared" si="582"/>
        <v>3505409.8825704027</v>
      </c>
      <c r="AA3344" s="2">
        <v>658</v>
      </c>
      <c r="AB3344" s="2">
        <v>1930</v>
      </c>
      <c r="AC3344" s="2">
        <f t="shared" si="581"/>
        <v>86</v>
      </c>
      <c r="AD3344" s="2" t="s">
        <v>37</v>
      </c>
    </row>
    <row r="3345" spans="1:30" x14ac:dyDescent="0.2">
      <c r="A3345">
        <v>39</v>
      </c>
      <c r="B3345" s="2" t="s">
        <v>384</v>
      </c>
      <c r="C3345" s="2" t="s">
        <v>22</v>
      </c>
      <c r="D3345" s="2" t="s">
        <v>23</v>
      </c>
      <c r="E3345" s="2" t="s">
        <v>2767</v>
      </c>
      <c r="F3345" s="2" t="s">
        <v>2774</v>
      </c>
      <c r="G3345" s="2">
        <v>39</v>
      </c>
      <c r="H3345" s="2">
        <v>44</v>
      </c>
      <c r="I3345" s="3">
        <v>42629</v>
      </c>
      <c r="J3345" s="3">
        <v>42640</v>
      </c>
      <c r="K3345" s="3" t="s">
        <v>2541</v>
      </c>
      <c r="L3345" s="17">
        <f t="shared" si="572"/>
        <v>275.91000000000003</v>
      </c>
      <c r="M3345" s="20">
        <f t="shared" si="573"/>
        <v>0.86328875357906554</v>
      </c>
      <c r="N3345" s="2">
        <v>11</v>
      </c>
      <c r="O3345" s="2">
        <v>2950000</v>
      </c>
      <c r="P3345" s="2">
        <v>3500000</v>
      </c>
      <c r="Q3345" s="2">
        <f t="shared" si="574"/>
        <v>550000</v>
      </c>
      <c r="R3345" s="4">
        <f t="shared" si="575"/>
        <v>0.1864406779661017</v>
      </c>
      <c r="S3345" s="2">
        <v>33420</v>
      </c>
      <c r="T3345" s="9">
        <f t="shared" si="576"/>
        <v>76497.948717948719</v>
      </c>
      <c r="U3345" s="2">
        <v>90601</v>
      </c>
      <c r="V3345" s="5">
        <f t="shared" si="577"/>
        <v>14103.051282051281</v>
      </c>
      <c r="W3345" s="4">
        <f t="shared" si="578"/>
        <v>0.18435855494700712</v>
      </c>
      <c r="X3345" s="22">
        <f t="shared" si="579"/>
        <v>66039.818800073219</v>
      </c>
      <c r="Y3345" s="22">
        <f t="shared" si="580"/>
        <v>78214.824363016916</v>
      </c>
      <c r="Z3345" s="22">
        <f t="shared" si="582"/>
        <v>3050378.1501576598</v>
      </c>
      <c r="AA3345" s="2">
        <v>548</v>
      </c>
      <c r="AB3345" s="2">
        <v>1899</v>
      </c>
      <c r="AC3345" s="2">
        <f t="shared" si="581"/>
        <v>117</v>
      </c>
      <c r="AD3345" s="2" t="s">
        <v>27</v>
      </c>
    </row>
    <row r="3346" spans="1:30" x14ac:dyDescent="0.2">
      <c r="A3346">
        <v>40</v>
      </c>
      <c r="B3346" s="2" t="s">
        <v>1229</v>
      </c>
      <c r="C3346" s="2" t="s">
        <v>22</v>
      </c>
      <c r="D3346" s="2" t="s">
        <v>23</v>
      </c>
      <c r="E3346" s="2" t="s">
        <v>2767</v>
      </c>
      <c r="F3346" s="2" t="s">
        <v>2774</v>
      </c>
      <c r="G3346" s="2">
        <v>62</v>
      </c>
      <c r="H3346" s="2">
        <v>68</v>
      </c>
      <c r="I3346" s="3">
        <v>42636</v>
      </c>
      <c r="J3346" s="3">
        <v>42647</v>
      </c>
      <c r="K3346" s="3" t="s">
        <v>2542</v>
      </c>
      <c r="L3346" s="17">
        <f t="shared" si="572"/>
        <v>281.13</v>
      </c>
      <c r="M3346" s="20">
        <f t="shared" si="573"/>
        <v>0.84725927506847365</v>
      </c>
      <c r="N3346" s="2">
        <v>11</v>
      </c>
      <c r="O3346" s="2">
        <v>4890000</v>
      </c>
      <c r="P3346" s="2">
        <v>6150000</v>
      </c>
      <c r="Q3346" s="2">
        <f t="shared" si="574"/>
        <v>1260000</v>
      </c>
      <c r="R3346" s="4">
        <f t="shared" si="575"/>
        <v>0.25766871165644173</v>
      </c>
      <c r="S3346" s="2"/>
      <c r="T3346" s="9">
        <f t="shared" si="576"/>
        <v>78870.967741935485</v>
      </c>
      <c r="U3346" s="2">
        <v>99194</v>
      </c>
      <c r="V3346" s="5">
        <f t="shared" si="577"/>
        <v>20323.032258064515</v>
      </c>
      <c r="W3346" s="4">
        <f t="shared" si="578"/>
        <v>0.25767443762781184</v>
      </c>
      <c r="X3346" s="22">
        <f t="shared" si="579"/>
        <v>66824.158952981234</v>
      </c>
      <c r="Y3346" s="22">
        <f t="shared" si="580"/>
        <v>84043.036531142177</v>
      </c>
      <c r="Z3346" s="22">
        <f t="shared" si="582"/>
        <v>5210668.2649308154</v>
      </c>
      <c r="AA3346" s="2">
        <v>531</v>
      </c>
      <c r="AB3346" s="2">
        <v>2003</v>
      </c>
      <c r="AC3346" s="2">
        <f t="shared" si="581"/>
        <v>13</v>
      </c>
      <c r="AD3346" s="2" t="s">
        <v>27</v>
      </c>
    </row>
    <row r="3347" spans="1:30" x14ac:dyDescent="0.2">
      <c r="A3347">
        <v>41</v>
      </c>
      <c r="B3347" s="2" t="s">
        <v>142</v>
      </c>
      <c r="C3347" s="2" t="s">
        <v>22</v>
      </c>
      <c r="D3347" s="2" t="s">
        <v>23</v>
      </c>
      <c r="E3347" s="2" t="s">
        <v>2767</v>
      </c>
      <c r="F3347" s="2" t="s">
        <v>2774</v>
      </c>
      <c r="G3347" s="2">
        <v>28</v>
      </c>
      <c r="H3347" s="2">
        <v>31</v>
      </c>
      <c r="I3347" s="3">
        <v>42644</v>
      </c>
      <c r="J3347" s="3">
        <v>42655</v>
      </c>
      <c r="K3347" s="3" t="s">
        <v>2542</v>
      </c>
      <c r="L3347" s="17">
        <f t="shared" si="572"/>
        <v>281.13</v>
      </c>
      <c r="M3347" s="20">
        <f t="shared" si="573"/>
        <v>0.84725927506847365</v>
      </c>
      <c r="N3347" s="2">
        <v>11</v>
      </c>
      <c r="O3347" s="2">
        <v>2390000</v>
      </c>
      <c r="P3347" s="2">
        <v>2850000</v>
      </c>
      <c r="Q3347" s="2">
        <f t="shared" si="574"/>
        <v>460000</v>
      </c>
      <c r="R3347" s="4">
        <f t="shared" si="575"/>
        <v>0.19246861924686193</v>
      </c>
      <c r="S3347" s="2">
        <v>43000</v>
      </c>
      <c r="T3347" s="9">
        <f t="shared" si="576"/>
        <v>86892.857142857145</v>
      </c>
      <c r="U3347" s="2">
        <v>103321</v>
      </c>
      <c r="V3347" s="5">
        <f t="shared" si="577"/>
        <v>16428.142857142855</v>
      </c>
      <c r="W3347" s="4">
        <f t="shared" si="578"/>
        <v>0.18906206329634193</v>
      </c>
      <c r="X3347" s="22">
        <f t="shared" si="579"/>
        <v>73620.779151485593</v>
      </c>
      <c r="Y3347" s="22">
        <f t="shared" si="580"/>
        <v>87539.675559349766</v>
      </c>
      <c r="Z3347" s="22">
        <f t="shared" si="582"/>
        <v>2451110.9156617932</v>
      </c>
      <c r="AA3347" s="11">
        <v>1458</v>
      </c>
      <c r="AB3347" s="2">
        <v>1936</v>
      </c>
      <c r="AC3347" s="2">
        <f t="shared" si="581"/>
        <v>80</v>
      </c>
      <c r="AD3347" s="2" t="s">
        <v>105</v>
      </c>
    </row>
    <row r="3348" spans="1:30" x14ac:dyDescent="0.2">
      <c r="A3348">
        <v>42</v>
      </c>
      <c r="B3348" s="2" t="s">
        <v>2205</v>
      </c>
      <c r="C3348" s="2" t="s">
        <v>22</v>
      </c>
      <c r="D3348" s="2" t="s">
        <v>23</v>
      </c>
      <c r="E3348" s="2" t="s">
        <v>2767</v>
      </c>
      <c r="F3348" s="2" t="s">
        <v>2774</v>
      </c>
      <c r="G3348" s="2">
        <v>102</v>
      </c>
      <c r="H3348" s="2">
        <v>115</v>
      </c>
      <c r="I3348" s="3">
        <v>42649</v>
      </c>
      <c r="J3348" s="3">
        <v>42660</v>
      </c>
      <c r="K3348" s="3" t="s">
        <v>2542</v>
      </c>
      <c r="L3348" s="17">
        <f t="shared" si="572"/>
        <v>281.13</v>
      </c>
      <c r="M3348" s="20">
        <f t="shared" si="573"/>
        <v>0.84725927506847365</v>
      </c>
      <c r="N3348" s="2">
        <v>11</v>
      </c>
      <c r="O3348" s="2">
        <v>6800000</v>
      </c>
      <c r="P3348" s="2">
        <v>8300000</v>
      </c>
      <c r="Q3348" s="2">
        <f t="shared" si="574"/>
        <v>1500000</v>
      </c>
      <c r="R3348" s="4">
        <f t="shared" si="575"/>
        <v>0.22058823529411764</v>
      </c>
      <c r="S3348" s="2"/>
      <c r="T3348" s="9">
        <f t="shared" si="576"/>
        <v>66666.666666666672</v>
      </c>
      <c r="U3348" s="2">
        <v>81373</v>
      </c>
      <c r="V3348" s="5">
        <f t="shared" si="577"/>
        <v>14706.333333333328</v>
      </c>
      <c r="W3348" s="4">
        <f t="shared" si="578"/>
        <v>0.2205949999999999</v>
      </c>
      <c r="X3348" s="22">
        <f t="shared" si="579"/>
        <v>56483.951671231582</v>
      </c>
      <c r="Y3348" s="22">
        <f t="shared" si="580"/>
        <v>68944.028990146908</v>
      </c>
      <c r="Z3348" s="22">
        <f t="shared" si="582"/>
        <v>7032290.9569949843</v>
      </c>
      <c r="AA3348" s="2">
        <v>780</v>
      </c>
      <c r="AB3348" s="2">
        <v>1901</v>
      </c>
      <c r="AC3348" s="2">
        <f t="shared" si="581"/>
        <v>115</v>
      </c>
      <c r="AD3348" s="2" t="s">
        <v>50</v>
      </c>
    </row>
    <row r="3349" spans="1:30" x14ac:dyDescent="0.2">
      <c r="A3349">
        <v>42</v>
      </c>
      <c r="B3349" s="2" t="s">
        <v>1070</v>
      </c>
      <c r="C3349" s="2" t="s">
        <v>22</v>
      </c>
      <c r="D3349" s="2" t="s">
        <v>23</v>
      </c>
      <c r="E3349" s="2" t="s">
        <v>2767</v>
      </c>
      <c r="F3349" s="2" t="s">
        <v>2774</v>
      </c>
      <c r="G3349" s="2">
        <v>57</v>
      </c>
      <c r="H3349" s="2">
        <v>67</v>
      </c>
      <c r="I3349" s="3">
        <v>42650</v>
      </c>
      <c r="J3349" s="3">
        <v>42661</v>
      </c>
      <c r="K3349" s="3" t="s">
        <v>2542</v>
      </c>
      <c r="L3349" s="17">
        <f t="shared" si="572"/>
        <v>281.13</v>
      </c>
      <c r="M3349" s="20">
        <f t="shared" si="573"/>
        <v>0.84725927506847365</v>
      </c>
      <c r="N3349" s="2">
        <v>11</v>
      </c>
      <c r="O3349" s="2">
        <v>5190000</v>
      </c>
      <c r="P3349" s="2">
        <v>5850000</v>
      </c>
      <c r="Q3349" s="2">
        <f t="shared" si="574"/>
        <v>660000</v>
      </c>
      <c r="R3349" s="4">
        <f t="shared" si="575"/>
        <v>0.12716763005780346</v>
      </c>
      <c r="S3349" s="2">
        <v>3229</v>
      </c>
      <c r="T3349" s="9">
        <f t="shared" si="576"/>
        <v>91109.280701754382</v>
      </c>
      <c r="U3349" s="2">
        <v>102688</v>
      </c>
      <c r="V3349" s="5">
        <f t="shared" si="577"/>
        <v>11578.719298245618</v>
      </c>
      <c r="W3349" s="4">
        <f t="shared" si="578"/>
        <v>0.12708605763389219</v>
      </c>
      <c r="X3349" s="22">
        <f t="shared" si="579"/>
        <v>77193.183119378489</v>
      </c>
      <c r="Y3349" s="22">
        <f t="shared" si="580"/>
        <v>87003.360438231422</v>
      </c>
      <c r="Z3349" s="22">
        <f t="shared" si="582"/>
        <v>4959191.5449791914</v>
      </c>
      <c r="AA3349" s="11">
        <v>4055</v>
      </c>
      <c r="AB3349" s="2">
        <v>2006</v>
      </c>
      <c r="AC3349" s="2">
        <f t="shared" si="581"/>
        <v>10</v>
      </c>
      <c r="AD3349" s="2" t="s">
        <v>25</v>
      </c>
    </row>
    <row r="3350" spans="1:30" x14ac:dyDescent="0.2">
      <c r="A3350">
        <v>42</v>
      </c>
      <c r="B3350" s="2" t="s">
        <v>306</v>
      </c>
      <c r="C3350" s="2" t="s">
        <v>22</v>
      </c>
      <c r="D3350" s="2" t="s">
        <v>23</v>
      </c>
      <c r="E3350" s="2" t="s">
        <v>2767</v>
      </c>
      <c r="F3350" s="2" t="s">
        <v>2774</v>
      </c>
      <c r="G3350" s="2">
        <v>36</v>
      </c>
      <c r="H3350" s="2">
        <v>42</v>
      </c>
      <c r="I3350" s="3">
        <v>42650</v>
      </c>
      <c r="J3350" s="3">
        <v>42661</v>
      </c>
      <c r="K3350" s="3" t="s">
        <v>2542</v>
      </c>
      <c r="L3350" s="17">
        <f t="shared" si="572"/>
        <v>281.13</v>
      </c>
      <c r="M3350" s="20">
        <f t="shared" si="573"/>
        <v>0.84725927506847365</v>
      </c>
      <c r="N3350" s="2">
        <v>11</v>
      </c>
      <c r="O3350" s="2">
        <v>2490000</v>
      </c>
      <c r="P3350" s="2">
        <v>3200000</v>
      </c>
      <c r="Q3350" s="2">
        <f t="shared" si="574"/>
        <v>710000</v>
      </c>
      <c r="R3350" s="4">
        <f t="shared" si="575"/>
        <v>0.28514056224899598</v>
      </c>
      <c r="S3350" s="2">
        <v>1630</v>
      </c>
      <c r="T3350" s="9">
        <f t="shared" si="576"/>
        <v>69211.944444444438</v>
      </c>
      <c r="U3350" s="2">
        <v>88934</v>
      </c>
      <c r="V3350" s="5">
        <f t="shared" si="577"/>
        <v>19722.055555555562</v>
      </c>
      <c r="W3350" s="4">
        <f t="shared" si="578"/>
        <v>0.28495161801712143</v>
      </c>
      <c r="X3350" s="22">
        <f t="shared" si="579"/>
        <v>58640.461876079469</v>
      </c>
      <c r="Y3350" s="22">
        <f t="shared" si="580"/>
        <v>75350.156368939643</v>
      </c>
      <c r="Z3350" s="22">
        <f t="shared" si="582"/>
        <v>2712605.6292818272</v>
      </c>
      <c r="AA3350" s="2">
        <v>338</v>
      </c>
      <c r="AB3350" s="2">
        <v>1937</v>
      </c>
      <c r="AC3350" s="2">
        <f t="shared" si="581"/>
        <v>79</v>
      </c>
      <c r="AD3350" s="2" t="s">
        <v>307</v>
      </c>
    </row>
    <row r="3351" spans="1:30" x14ac:dyDescent="0.2">
      <c r="A3351">
        <v>42</v>
      </c>
      <c r="B3351" s="2" t="s">
        <v>125</v>
      </c>
      <c r="C3351" s="2" t="s">
        <v>22</v>
      </c>
      <c r="D3351" s="2" t="s">
        <v>23</v>
      </c>
      <c r="E3351" s="2" t="s">
        <v>2767</v>
      </c>
      <c r="F3351" s="2" t="s">
        <v>2774</v>
      </c>
      <c r="G3351" s="2">
        <v>27</v>
      </c>
      <c r="H3351" s="2">
        <v>29</v>
      </c>
      <c r="I3351" s="3">
        <v>42650</v>
      </c>
      <c r="J3351" s="3">
        <v>42661</v>
      </c>
      <c r="K3351" s="3" t="s">
        <v>2542</v>
      </c>
      <c r="L3351" s="17">
        <f t="shared" si="572"/>
        <v>281.13</v>
      </c>
      <c r="M3351" s="20">
        <f t="shared" si="573"/>
        <v>0.84725927506847365</v>
      </c>
      <c r="N3351" s="2">
        <v>11</v>
      </c>
      <c r="O3351" s="2">
        <v>2100000</v>
      </c>
      <c r="P3351" s="2">
        <v>2450000</v>
      </c>
      <c r="Q3351" s="2">
        <f t="shared" si="574"/>
        <v>350000</v>
      </c>
      <c r="R3351" s="4">
        <f t="shared" si="575"/>
        <v>0.16666666666666666</v>
      </c>
      <c r="S3351" s="2">
        <v>1797</v>
      </c>
      <c r="T3351" s="9">
        <f t="shared" si="576"/>
        <v>77844.333333333328</v>
      </c>
      <c r="U3351" s="2">
        <v>90807</v>
      </c>
      <c r="V3351" s="5">
        <f t="shared" si="577"/>
        <v>12962.666666666672</v>
      </c>
      <c r="W3351" s="4">
        <f t="shared" si="578"/>
        <v>0.16652036328912836</v>
      </c>
      <c r="X3351" s="22">
        <f t="shared" si="579"/>
        <v>65954.33342818862</v>
      </c>
      <c r="Y3351" s="22">
        <f t="shared" si="580"/>
        <v>76937.072991142893</v>
      </c>
      <c r="Z3351" s="22">
        <f t="shared" si="582"/>
        <v>2077300.9707608582</v>
      </c>
      <c r="AA3351" s="2">
        <v>658</v>
      </c>
      <c r="AB3351" s="2">
        <v>1932</v>
      </c>
      <c r="AC3351" s="2">
        <f t="shared" si="581"/>
        <v>84</v>
      </c>
      <c r="AD3351" s="2" t="s">
        <v>37</v>
      </c>
    </row>
    <row r="3352" spans="1:30" x14ac:dyDescent="0.2">
      <c r="A3352">
        <v>42</v>
      </c>
      <c r="B3352" s="2" t="s">
        <v>2056</v>
      </c>
      <c r="C3352" s="2" t="s">
        <v>22</v>
      </c>
      <c r="D3352" s="2" t="s">
        <v>23</v>
      </c>
      <c r="E3352" s="2" t="s">
        <v>2767</v>
      </c>
      <c r="F3352" s="2" t="s">
        <v>2774</v>
      </c>
      <c r="G3352" s="2">
        <v>90</v>
      </c>
      <c r="H3352" s="2">
        <v>100</v>
      </c>
      <c r="I3352" s="3">
        <v>42651</v>
      </c>
      <c r="J3352" s="3">
        <v>42662</v>
      </c>
      <c r="K3352" s="3" t="s">
        <v>2542</v>
      </c>
      <c r="L3352" s="17">
        <f t="shared" si="572"/>
        <v>281.13</v>
      </c>
      <c r="M3352" s="20">
        <f t="shared" si="573"/>
        <v>0.84725927506847365</v>
      </c>
      <c r="N3352" s="2">
        <v>11</v>
      </c>
      <c r="O3352" s="2">
        <v>5290000</v>
      </c>
      <c r="P3352" s="2">
        <v>6010000</v>
      </c>
      <c r="Q3352" s="2">
        <f t="shared" si="574"/>
        <v>720000</v>
      </c>
      <c r="R3352" s="4">
        <f t="shared" si="575"/>
        <v>0.13610586011342155</v>
      </c>
      <c r="S3352" s="2">
        <v>85000</v>
      </c>
      <c r="T3352" s="9">
        <f t="shared" si="576"/>
        <v>59722.222222222219</v>
      </c>
      <c r="U3352" s="2">
        <v>67722</v>
      </c>
      <c r="V3352" s="5">
        <f t="shared" si="577"/>
        <v>7999.777777777781</v>
      </c>
      <c r="W3352" s="4">
        <f t="shared" si="578"/>
        <v>0.13394976744186052</v>
      </c>
      <c r="X3352" s="22">
        <f t="shared" si="579"/>
        <v>50600.206705478282</v>
      </c>
      <c r="Y3352" s="22">
        <f t="shared" si="580"/>
        <v>57378.092626187172</v>
      </c>
      <c r="Z3352" s="22">
        <f t="shared" si="582"/>
        <v>5164028.3363568457</v>
      </c>
      <c r="AA3352" s="11">
        <v>2497</v>
      </c>
      <c r="AB3352" s="2">
        <v>1934</v>
      </c>
      <c r="AC3352" s="2">
        <f t="shared" si="581"/>
        <v>82</v>
      </c>
      <c r="AD3352" s="2" t="s">
        <v>37</v>
      </c>
    </row>
    <row r="3353" spans="1:30" x14ac:dyDescent="0.2">
      <c r="A3353">
        <v>43</v>
      </c>
      <c r="B3353" s="2" t="s">
        <v>493</v>
      </c>
      <c r="C3353" s="2" t="s">
        <v>22</v>
      </c>
      <c r="D3353" s="2" t="s">
        <v>23</v>
      </c>
      <c r="E3353" s="2" t="s">
        <v>2767</v>
      </c>
      <c r="F3353" s="2" t="s">
        <v>2774</v>
      </c>
      <c r="G3353" s="2">
        <v>43</v>
      </c>
      <c r="H3353" s="2">
        <v>47</v>
      </c>
      <c r="I3353" s="3">
        <v>42657</v>
      </c>
      <c r="J3353" s="3">
        <v>42668</v>
      </c>
      <c r="K3353" s="3" t="s">
        <v>2542</v>
      </c>
      <c r="L3353" s="17">
        <f t="shared" si="572"/>
        <v>281.13</v>
      </c>
      <c r="M3353" s="20">
        <f t="shared" si="573"/>
        <v>0.84725927506847365</v>
      </c>
      <c r="N3353" s="2">
        <v>11</v>
      </c>
      <c r="O3353" s="2">
        <v>3850000</v>
      </c>
      <c r="P3353" s="2">
        <v>4610000</v>
      </c>
      <c r="Q3353" s="2">
        <f t="shared" si="574"/>
        <v>760000</v>
      </c>
      <c r="R3353" s="4">
        <f t="shared" si="575"/>
        <v>0.19740259740259741</v>
      </c>
      <c r="S3353" s="2"/>
      <c r="T3353" s="9">
        <f t="shared" si="576"/>
        <v>89534.883720930229</v>
      </c>
      <c r="U3353" s="2">
        <v>107209</v>
      </c>
      <c r="V3353" s="5">
        <f t="shared" si="577"/>
        <v>17674.116279069771</v>
      </c>
      <c r="W3353" s="4">
        <f t="shared" si="578"/>
        <v>0.19739922077922081</v>
      </c>
      <c r="X3353" s="22">
        <f t="shared" si="579"/>
        <v>75859.260674735429</v>
      </c>
      <c r="Y3353" s="22">
        <f t="shared" si="580"/>
        <v>90833.819620815993</v>
      </c>
      <c r="Z3353" s="22">
        <f t="shared" si="582"/>
        <v>3905854.2436950877</v>
      </c>
      <c r="AA3353" s="11">
        <v>5011</v>
      </c>
      <c r="AB3353" s="2">
        <v>2007</v>
      </c>
      <c r="AC3353" s="2">
        <f t="shared" si="581"/>
        <v>9</v>
      </c>
      <c r="AD3353" s="2" t="s">
        <v>494</v>
      </c>
    </row>
    <row r="3354" spans="1:30" x14ac:dyDescent="0.2">
      <c r="A3354">
        <v>43</v>
      </c>
      <c r="B3354" s="2" t="s">
        <v>492</v>
      </c>
      <c r="C3354" s="2" t="s">
        <v>22</v>
      </c>
      <c r="D3354" s="2" t="s">
        <v>23</v>
      </c>
      <c r="E3354" s="2" t="s">
        <v>2767</v>
      </c>
      <c r="F3354" s="2" t="s">
        <v>2774</v>
      </c>
      <c r="G3354" s="2">
        <v>43</v>
      </c>
      <c r="H3354" s="2">
        <v>50</v>
      </c>
      <c r="I3354" s="3">
        <v>42657</v>
      </c>
      <c r="J3354" s="3">
        <v>42668</v>
      </c>
      <c r="K3354" s="3" t="s">
        <v>2542</v>
      </c>
      <c r="L3354" s="17">
        <f t="shared" si="572"/>
        <v>281.13</v>
      </c>
      <c r="M3354" s="20">
        <f t="shared" si="573"/>
        <v>0.84725927506847365</v>
      </c>
      <c r="N3354" s="2">
        <v>11</v>
      </c>
      <c r="O3354" s="2">
        <v>3890000</v>
      </c>
      <c r="P3354" s="2">
        <v>4505000</v>
      </c>
      <c r="Q3354" s="2">
        <f t="shared" si="574"/>
        <v>615000</v>
      </c>
      <c r="R3354" s="4">
        <f t="shared" si="575"/>
        <v>0.15809768637532134</v>
      </c>
      <c r="S3354" s="2">
        <v>22560</v>
      </c>
      <c r="T3354" s="9">
        <f t="shared" si="576"/>
        <v>90989.767441860458</v>
      </c>
      <c r="U3354" s="2">
        <v>105292</v>
      </c>
      <c r="V3354" s="5">
        <f t="shared" si="577"/>
        <v>14302.232558139542</v>
      </c>
      <c r="W3354" s="4">
        <f t="shared" si="578"/>
        <v>0.15718506553254144</v>
      </c>
      <c r="X3354" s="22">
        <f t="shared" si="579"/>
        <v>77091.924401439697</v>
      </c>
      <c r="Y3354" s="22">
        <f t="shared" si="580"/>
        <v>89209.623590509727</v>
      </c>
      <c r="Z3354" s="22">
        <f t="shared" si="582"/>
        <v>3836013.8143919185</v>
      </c>
      <c r="AA3354" s="11">
        <v>2826</v>
      </c>
      <c r="AB3354" s="2">
        <v>1935</v>
      </c>
      <c r="AC3354" s="2">
        <f t="shared" si="581"/>
        <v>81</v>
      </c>
      <c r="AD3354" s="2" t="s">
        <v>127</v>
      </c>
    </row>
    <row r="3355" spans="1:30" x14ac:dyDescent="0.2">
      <c r="A3355">
        <v>43</v>
      </c>
      <c r="B3355" s="2" t="s">
        <v>2328</v>
      </c>
      <c r="C3355" s="2" t="s">
        <v>22</v>
      </c>
      <c r="D3355" s="2" t="s">
        <v>23</v>
      </c>
      <c r="E3355" s="2" t="s">
        <v>2767</v>
      </c>
      <c r="F3355" s="2" t="s">
        <v>2774</v>
      </c>
      <c r="G3355" s="2">
        <v>114</v>
      </c>
      <c r="H3355" s="2">
        <v>129</v>
      </c>
      <c r="I3355" s="3">
        <v>42657</v>
      </c>
      <c r="J3355" s="3">
        <v>42668</v>
      </c>
      <c r="K3355" s="3" t="s">
        <v>2542</v>
      </c>
      <c r="L3355" s="17">
        <f t="shared" si="572"/>
        <v>281.13</v>
      </c>
      <c r="M3355" s="20">
        <f t="shared" si="573"/>
        <v>0.84725927506847365</v>
      </c>
      <c r="N3355" s="2">
        <v>11</v>
      </c>
      <c r="O3355" s="2">
        <v>5950000</v>
      </c>
      <c r="P3355" s="2">
        <v>7650000</v>
      </c>
      <c r="Q3355" s="2">
        <f t="shared" si="574"/>
        <v>1700000</v>
      </c>
      <c r="R3355" s="4">
        <f t="shared" si="575"/>
        <v>0.2857142857142857</v>
      </c>
      <c r="S3355" s="2">
        <v>69000</v>
      </c>
      <c r="T3355" s="9">
        <f t="shared" si="576"/>
        <v>52798.245614035084</v>
      </c>
      <c r="U3355" s="2">
        <v>67711</v>
      </c>
      <c r="V3355" s="5">
        <f t="shared" si="577"/>
        <v>14912.754385964916</v>
      </c>
      <c r="W3355" s="4">
        <f t="shared" si="578"/>
        <v>0.28244791493603599</v>
      </c>
      <c r="X3355" s="22">
        <f t="shared" si="579"/>
        <v>44733.803303834582</v>
      </c>
      <c r="Y3355" s="22">
        <f t="shared" si="580"/>
        <v>57368.772774161422</v>
      </c>
      <c r="Z3355" s="22">
        <f t="shared" si="582"/>
        <v>6540040.0962544018</v>
      </c>
      <c r="AA3355" s="2">
        <v>443</v>
      </c>
      <c r="AB3355" s="2">
        <v>1896</v>
      </c>
      <c r="AC3355" s="2">
        <f t="shared" si="581"/>
        <v>120</v>
      </c>
      <c r="AD3355" s="2" t="s">
        <v>37</v>
      </c>
    </row>
    <row r="3356" spans="1:30" x14ac:dyDescent="0.2">
      <c r="A3356">
        <v>44</v>
      </c>
      <c r="B3356" s="2" t="s">
        <v>2401</v>
      </c>
      <c r="C3356" s="2" t="s">
        <v>22</v>
      </c>
      <c r="D3356" s="2" t="s">
        <v>23</v>
      </c>
      <c r="E3356" s="2" t="s">
        <v>2767</v>
      </c>
      <c r="F3356" s="2" t="s">
        <v>2774</v>
      </c>
      <c r="G3356" s="2">
        <v>126</v>
      </c>
      <c r="H3356" s="2">
        <v>144</v>
      </c>
      <c r="I3356" s="3">
        <v>42664</v>
      </c>
      <c r="J3356" s="3">
        <v>42675</v>
      </c>
      <c r="K3356" s="3" t="s">
        <v>2543</v>
      </c>
      <c r="L3356" s="17">
        <f t="shared" si="572"/>
        <v>284.38</v>
      </c>
      <c r="M3356" s="20">
        <f t="shared" si="573"/>
        <v>0.83757648217174208</v>
      </c>
      <c r="N3356" s="2">
        <v>11</v>
      </c>
      <c r="O3356" s="2">
        <v>7000000</v>
      </c>
      <c r="P3356" s="2">
        <v>7800000</v>
      </c>
      <c r="Q3356" s="2">
        <f t="shared" si="574"/>
        <v>800000</v>
      </c>
      <c r="R3356" s="4">
        <f t="shared" si="575"/>
        <v>0.11428571428571428</v>
      </c>
      <c r="S3356" s="2">
        <v>38645</v>
      </c>
      <c r="T3356" s="9">
        <f t="shared" si="576"/>
        <v>55862.261904761908</v>
      </c>
      <c r="U3356" s="2">
        <v>62211</v>
      </c>
      <c r="V3356" s="5">
        <f t="shared" si="577"/>
        <v>6348.7380952380918</v>
      </c>
      <c r="W3356" s="4">
        <f t="shared" si="578"/>
        <v>0.11364985732339102</v>
      </c>
      <c r="X3356" s="22">
        <f t="shared" si="579"/>
        <v>46788.916812347001</v>
      </c>
      <c r="Y3356" s="22">
        <f t="shared" si="580"/>
        <v>52106.470532386244</v>
      </c>
      <c r="Z3356" s="22">
        <f t="shared" si="582"/>
        <v>6565415.287080667</v>
      </c>
      <c r="AA3356" s="2">
        <v>805</v>
      </c>
      <c r="AB3356" s="2">
        <v>1898</v>
      </c>
      <c r="AC3356" s="2">
        <f t="shared" si="581"/>
        <v>118</v>
      </c>
      <c r="AD3356" s="2" t="s">
        <v>83</v>
      </c>
    </row>
    <row r="3357" spans="1:30" x14ac:dyDescent="0.2">
      <c r="A3357">
        <v>45</v>
      </c>
      <c r="B3357" s="2" t="s">
        <v>715</v>
      </c>
      <c r="C3357" s="2" t="s">
        <v>22</v>
      </c>
      <c r="D3357" s="2" t="s">
        <v>23</v>
      </c>
      <c r="E3357" s="2" t="s">
        <v>2767</v>
      </c>
      <c r="F3357" s="2" t="s">
        <v>2774</v>
      </c>
      <c r="G3357" s="2">
        <v>49</v>
      </c>
      <c r="H3357" s="2">
        <v>54</v>
      </c>
      <c r="I3357" s="3">
        <v>42671</v>
      </c>
      <c r="J3357" s="3">
        <v>42682</v>
      </c>
      <c r="K3357" s="3" t="s">
        <v>2543</v>
      </c>
      <c r="L3357" s="17">
        <f t="shared" si="572"/>
        <v>284.38</v>
      </c>
      <c r="M3357" s="20">
        <f t="shared" si="573"/>
        <v>0.83757648217174208</v>
      </c>
      <c r="N3357" s="2">
        <v>11</v>
      </c>
      <c r="O3357" s="2">
        <v>4200000</v>
      </c>
      <c r="P3357" s="2">
        <v>4600000</v>
      </c>
      <c r="Q3357" s="2">
        <f t="shared" si="574"/>
        <v>400000</v>
      </c>
      <c r="R3357" s="4">
        <f t="shared" si="575"/>
        <v>9.5238095238095233E-2</v>
      </c>
      <c r="S3357" s="2"/>
      <c r="T3357" s="9">
        <f t="shared" si="576"/>
        <v>85714.28571428571</v>
      </c>
      <c r="U3357" s="2">
        <v>93878</v>
      </c>
      <c r="V3357" s="5">
        <f t="shared" si="577"/>
        <v>8163.7142857142899</v>
      </c>
      <c r="W3357" s="4">
        <f t="shared" si="578"/>
        <v>9.5243333333333388E-2</v>
      </c>
      <c r="X3357" s="22">
        <f t="shared" si="579"/>
        <v>71792.269900435029</v>
      </c>
      <c r="Y3357" s="22">
        <f t="shared" si="580"/>
        <v>78630.004993318798</v>
      </c>
      <c r="Z3357" s="22">
        <f t="shared" si="582"/>
        <v>3852870.2446726211</v>
      </c>
      <c r="AA3357" s="11">
        <v>1915</v>
      </c>
      <c r="AB3357" s="2">
        <v>2004</v>
      </c>
      <c r="AC3357" s="2">
        <f t="shared" si="581"/>
        <v>12</v>
      </c>
      <c r="AD3357" s="2" t="s">
        <v>37</v>
      </c>
    </row>
    <row r="3358" spans="1:30" x14ac:dyDescent="0.2">
      <c r="A3358">
        <v>45</v>
      </c>
      <c r="B3358" s="2" t="s">
        <v>2371</v>
      </c>
      <c r="C3358" s="2" t="s">
        <v>22</v>
      </c>
      <c r="D3358" s="2" t="s">
        <v>23</v>
      </c>
      <c r="E3358" s="2" t="s">
        <v>2767</v>
      </c>
      <c r="F3358" s="2" t="s">
        <v>2774</v>
      </c>
      <c r="G3358" s="2">
        <v>121</v>
      </c>
      <c r="H3358" s="2">
        <v>140</v>
      </c>
      <c r="I3358" s="3">
        <v>42671</v>
      </c>
      <c r="J3358" s="3">
        <v>42682</v>
      </c>
      <c r="K3358" s="3" t="s">
        <v>2543</v>
      </c>
      <c r="L3358" s="17">
        <f t="shared" si="572"/>
        <v>284.38</v>
      </c>
      <c r="M3358" s="20">
        <f t="shared" si="573"/>
        <v>0.83757648217174208</v>
      </c>
      <c r="N3358" s="2">
        <v>11</v>
      </c>
      <c r="O3358" s="2">
        <v>10950000</v>
      </c>
      <c r="P3358" s="2">
        <v>12150000</v>
      </c>
      <c r="Q3358" s="2">
        <f t="shared" si="574"/>
        <v>1200000</v>
      </c>
      <c r="R3358" s="4">
        <f t="shared" si="575"/>
        <v>0.1095890410958904</v>
      </c>
      <c r="S3358" s="2">
        <v>11854</v>
      </c>
      <c r="T3358" s="9">
        <f t="shared" si="576"/>
        <v>90593.834710743802</v>
      </c>
      <c r="U3358" s="2">
        <v>100511</v>
      </c>
      <c r="V3358" s="5">
        <f t="shared" si="577"/>
        <v>9917.1652892561979</v>
      </c>
      <c r="W3358" s="4">
        <f t="shared" si="578"/>
        <v>0.10946843481038881</v>
      </c>
      <c r="X3358" s="22">
        <f t="shared" si="579"/>
        <v>75879.265383473059</v>
      </c>
      <c r="Y3358" s="22">
        <f t="shared" si="580"/>
        <v>84185.649799563966</v>
      </c>
      <c r="Z3358" s="22">
        <f t="shared" si="582"/>
        <v>10186463.625747239</v>
      </c>
      <c r="AA3358" s="11">
        <v>2333</v>
      </c>
      <c r="AB3358" s="2">
        <v>1939</v>
      </c>
      <c r="AC3358" s="2">
        <f t="shared" si="581"/>
        <v>77</v>
      </c>
      <c r="AD3358" s="2" t="s">
        <v>108</v>
      </c>
    </row>
    <row r="3359" spans="1:30" x14ac:dyDescent="0.2">
      <c r="A3359">
        <v>46</v>
      </c>
      <c r="B3359" s="2" t="s">
        <v>1132</v>
      </c>
      <c r="C3359" s="2" t="s">
        <v>22</v>
      </c>
      <c r="D3359" s="2" t="s">
        <v>23</v>
      </c>
      <c r="E3359" s="2" t="s">
        <v>2767</v>
      </c>
      <c r="F3359" s="2" t="s">
        <v>2774</v>
      </c>
      <c r="G3359" s="2">
        <v>59</v>
      </c>
      <c r="H3359" s="2">
        <v>67</v>
      </c>
      <c r="I3359" s="3">
        <v>42678</v>
      </c>
      <c r="J3359" s="3">
        <v>42689</v>
      </c>
      <c r="K3359" s="3" t="s">
        <v>2543</v>
      </c>
      <c r="L3359" s="17">
        <f t="shared" si="572"/>
        <v>284.38</v>
      </c>
      <c r="M3359" s="20">
        <f t="shared" si="573"/>
        <v>0.83757648217174208</v>
      </c>
      <c r="N3359" s="2">
        <v>11</v>
      </c>
      <c r="O3359" s="2">
        <v>3900000</v>
      </c>
      <c r="P3359" s="2">
        <v>4550000</v>
      </c>
      <c r="Q3359" s="2">
        <f t="shared" si="574"/>
        <v>650000</v>
      </c>
      <c r="R3359" s="4">
        <f t="shared" si="575"/>
        <v>0.16666666666666666</v>
      </c>
      <c r="S3359" s="2"/>
      <c r="T3359" s="9">
        <f t="shared" si="576"/>
        <v>66101.694915254237</v>
      </c>
      <c r="U3359" s="2">
        <v>77119</v>
      </c>
      <c r="V3359" s="5">
        <f t="shared" si="577"/>
        <v>11017.305084745763</v>
      </c>
      <c r="W3359" s="4">
        <f t="shared" si="578"/>
        <v>0.16667205128205129</v>
      </c>
      <c r="X3359" s="22">
        <f t="shared" si="579"/>
        <v>55365.225092708373</v>
      </c>
      <c r="Y3359" s="22">
        <f t="shared" si="580"/>
        <v>64593.060728602577</v>
      </c>
      <c r="Z3359" s="22">
        <f t="shared" si="582"/>
        <v>3810990.582987552</v>
      </c>
      <c r="AA3359" s="2">
        <v>288</v>
      </c>
      <c r="AB3359" s="2">
        <v>1874</v>
      </c>
      <c r="AC3359" s="2">
        <f t="shared" si="581"/>
        <v>142</v>
      </c>
      <c r="AD3359" s="2" t="s">
        <v>37</v>
      </c>
    </row>
    <row r="3360" spans="1:30" x14ac:dyDescent="0.2">
      <c r="A3360">
        <v>47</v>
      </c>
      <c r="B3360" s="2" t="s">
        <v>2175</v>
      </c>
      <c r="C3360" s="2" t="s">
        <v>22</v>
      </c>
      <c r="D3360" s="2" t="s">
        <v>23</v>
      </c>
      <c r="E3360" s="2" t="s">
        <v>2767</v>
      </c>
      <c r="F3360" s="2" t="s">
        <v>2774</v>
      </c>
      <c r="G3360" s="2">
        <v>99</v>
      </c>
      <c r="H3360" s="2">
        <v>108</v>
      </c>
      <c r="I3360" s="3">
        <v>42684</v>
      </c>
      <c r="J3360" s="3">
        <v>42695</v>
      </c>
      <c r="K3360" s="3" t="s">
        <v>2543</v>
      </c>
      <c r="L3360" s="17">
        <f t="shared" si="572"/>
        <v>284.38</v>
      </c>
      <c r="M3360" s="20">
        <f t="shared" si="573"/>
        <v>0.83757648217174208</v>
      </c>
      <c r="N3360" s="2">
        <v>11</v>
      </c>
      <c r="O3360" s="2">
        <v>6950000</v>
      </c>
      <c r="P3360" s="2">
        <v>7600000</v>
      </c>
      <c r="Q3360" s="2">
        <f t="shared" si="574"/>
        <v>650000</v>
      </c>
      <c r="R3360" s="4">
        <f t="shared" si="575"/>
        <v>9.3525179856115109E-2</v>
      </c>
      <c r="S3360" s="2"/>
      <c r="T3360" s="9">
        <f t="shared" si="576"/>
        <v>70202.020202020198</v>
      </c>
      <c r="U3360" s="2">
        <v>76768</v>
      </c>
      <c r="V3360" s="5">
        <f t="shared" si="577"/>
        <v>6565.9797979798022</v>
      </c>
      <c r="W3360" s="4">
        <f t="shared" si="578"/>
        <v>9.3529784172661931E-2</v>
      </c>
      <c r="X3360" s="22">
        <f t="shared" si="579"/>
        <v>58799.561122157647</v>
      </c>
      <c r="Y3360" s="22">
        <f t="shared" si="580"/>
        <v>64299.071383360293</v>
      </c>
      <c r="Z3360" s="22">
        <f t="shared" si="582"/>
        <v>6365608.0669526691</v>
      </c>
      <c r="AA3360" s="11">
        <v>1517</v>
      </c>
      <c r="AB3360" s="2">
        <v>1997</v>
      </c>
      <c r="AC3360" s="2">
        <f t="shared" si="581"/>
        <v>19</v>
      </c>
      <c r="AD3360" s="2" t="s">
        <v>383</v>
      </c>
    </row>
    <row r="3361" spans="1:30" x14ac:dyDescent="0.2">
      <c r="A3361">
        <v>48</v>
      </c>
      <c r="B3361" s="2" t="s">
        <v>718</v>
      </c>
      <c r="C3361" s="2" t="s">
        <v>22</v>
      </c>
      <c r="D3361" s="2" t="s">
        <v>23</v>
      </c>
      <c r="E3361" s="2" t="s">
        <v>2767</v>
      </c>
      <c r="F3361" s="2" t="s">
        <v>2774</v>
      </c>
      <c r="G3361" s="2">
        <v>49</v>
      </c>
      <c r="H3361" s="2">
        <v>54</v>
      </c>
      <c r="I3361" s="3">
        <v>42692</v>
      </c>
      <c r="J3361" s="3">
        <v>42703</v>
      </c>
      <c r="K3361" s="3" t="s">
        <v>2543</v>
      </c>
      <c r="L3361" s="17">
        <f t="shared" si="572"/>
        <v>284.38</v>
      </c>
      <c r="M3361" s="20">
        <f t="shared" si="573"/>
        <v>0.83757648217174208</v>
      </c>
      <c r="N3361" s="2">
        <v>11</v>
      </c>
      <c r="O3361" s="2">
        <v>4300000</v>
      </c>
      <c r="P3361" s="2">
        <v>5300000</v>
      </c>
      <c r="Q3361" s="2">
        <f t="shared" si="574"/>
        <v>1000000</v>
      </c>
      <c r="R3361" s="4">
        <f t="shared" si="575"/>
        <v>0.23255813953488372</v>
      </c>
      <c r="S3361" s="2"/>
      <c r="T3361" s="9">
        <f t="shared" si="576"/>
        <v>87755.102040816331</v>
      </c>
      <c r="U3361" s="2">
        <v>108163</v>
      </c>
      <c r="V3361" s="5">
        <f t="shared" si="577"/>
        <v>20407.897959183669</v>
      </c>
      <c r="W3361" s="4">
        <f t="shared" si="578"/>
        <v>0.23255511627906969</v>
      </c>
      <c r="X3361" s="22">
        <f t="shared" si="579"/>
        <v>73501.60965996921</v>
      </c>
      <c r="Y3361" s="22">
        <f t="shared" si="580"/>
        <v>90594.785041142139</v>
      </c>
      <c r="Z3361" s="22">
        <f t="shared" si="582"/>
        <v>4439144.4670159649</v>
      </c>
      <c r="AA3361" s="2">
        <v>671</v>
      </c>
      <c r="AB3361" s="2">
        <v>2006</v>
      </c>
      <c r="AC3361" s="2">
        <f t="shared" si="581"/>
        <v>10</v>
      </c>
      <c r="AD3361" s="2" t="s">
        <v>25</v>
      </c>
    </row>
    <row r="3362" spans="1:30" x14ac:dyDescent="0.2">
      <c r="A3362">
        <v>48</v>
      </c>
      <c r="B3362" s="2" t="s">
        <v>803</v>
      </c>
      <c r="C3362" s="2" t="s">
        <v>22</v>
      </c>
      <c r="D3362" s="2" t="s">
        <v>23</v>
      </c>
      <c r="E3362" s="2" t="s">
        <v>2767</v>
      </c>
      <c r="F3362" s="2" t="s">
        <v>2774</v>
      </c>
      <c r="G3362" s="2">
        <v>51</v>
      </c>
      <c r="H3362" s="2">
        <v>59</v>
      </c>
      <c r="I3362" s="3">
        <v>42692</v>
      </c>
      <c r="J3362" s="3">
        <v>42703</v>
      </c>
      <c r="K3362" s="3" t="s">
        <v>2543</v>
      </c>
      <c r="L3362" s="17">
        <f t="shared" si="572"/>
        <v>284.38</v>
      </c>
      <c r="M3362" s="20">
        <f t="shared" si="573"/>
        <v>0.83757648217174208</v>
      </c>
      <c r="N3362" s="2">
        <v>11</v>
      </c>
      <c r="O3362" s="2">
        <v>3600000</v>
      </c>
      <c r="P3362" s="2">
        <v>4300000</v>
      </c>
      <c r="Q3362" s="2">
        <f t="shared" si="574"/>
        <v>700000</v>
      </c>
      <c r="R3362" s="4">
        <f t="shared" si="575"/>
        <v>0.19444444444444445</v>
      </c>
      <c r="S3362" s="2">
        <v>75191</v>
      </c>
      <c r="T3362" s="9">
        <f t="shared" si="576"/>
        <v>72062.568627450979</v>
      </c>
      <c r="U3362" s="2">
        <v>85788</v>
      </c>
      <c r="V3362" s="5">
        <f t="shared" si="577"/>
        <v>13725.431372549021</v>
      </c>
      <c r="W3362" s="4">
        <f t="shared" si="578"/>
        <v>0.19046547512768727</v>
      </c>
      <c r="X3362" s="22">
        <f t="shared" si="579"/>
        <v>60357.912727240138</v>
      </c>
      <c r="Y3362" s="22">
        <f t="shared" si="580"/>
        <v>71854.011252549404</v>
      </c>
      <c r="Z3362" s="22">
        <f t="shared" si="582"/>
        <v>3664554.5738800196</v>
      </c>
      <c r="AA3362" s="2">
        <v>438</v>
      </c>
      <c r="AB3362" s="2">
        <v>1891</v>
      </c>
      <c r="AC3362" s="2">
        <f t="shared" si="581"/>
        <v>125</v>
      </c>
      <c r="AD3362" s="2" t="s">
        <v>37</v>
      </c>
    </row>
    <row r="3363" spans="1:30" x14ac:dyDescent="0.2">
      <c r="A3363">
        <v>49</v>
      </c>
      <c r="B3363" s="2" t="s">
        <v>665</v>
      </c>
      <c r="C3363" s="2" t="s">
        <v>22</v>
      </c>
      <c r="D3363" s="2" t="s">
        <v>23</v>
      </c>
      <c r="E3363" s="2" t="s">
        <v>2767</v>
      </c>
      <c r="F3363" s="2" t="s">
        <v>2774</v>
      </c>
      <c r="G3363" s="2">
        <v>59</v>
      </c>
      <c r="H3363" s="2">
        <v>65</v>
      </c>
      <c r="I3363" s="3">
        <v>42699</v>
      </c>
      <c r="J3363" s="3">
        <v>42710</v>
      </c>
      <c r="K3363" s="3" t="s">
        <v>2544</v>
      </c>
      <c r="L3363" s="17">
        <f t="shared" si="572"/>
        <v>287.33999999999997</v>
      </c>
      <c r="M3363" s="20">
        <f t="shared" si="573"/>
        <v>0.82894828426254619</v>
      </c>
      <c r="N3363" s="2">
        <v>11</v>
      </c>
      <c r="O3363" s="2">
        <v>3990000</v>
      </c>
      <c r="P3363" s="2">
        <v>4730000</v>
      </c>
      <c r="Q3363" s="2">
        <f t="shared" si="574"/>
        <v>740000</v>
      </c>
      <c r="R3363" s="4">
        <f t="shared" si="575"/>
        <v>0.18546365914786966</v>
      </c>
      <c r="S3363" s="2"/>
      <c r="T3363" s="9">
        <f t="shared" si="576"/>
        <v>67627.118644067799</v>
      </c>
      <c r="U3363" s="2">
        <v>80169</v>
      </c>
      <c r="V3363" s="5">
        <f t="shared" si="577"/>
        <v>12541.881355932201</v>
      </c>
      <c r="W3363" s="4">
        <f t="shared" si="578"/>
        <v>0.18545639097744357</v>
      </c>
      <c r="X3363" s="22">
        <f t="shared" si="579"/>
        <v>56059.383969619652</v>
      </c>
      <c r="Y3363" s="22">
        <f t="shared" si="580"/>
        <v>66455.955001044058</v>
      </c>
      <c r="Z3363" s="22">
        <f t="shared" si="582"/>
        <v>3920901.3450615993</v>
      </c>
      <c r="AA3363" s="11">
        <v>1913</v>
      </c>
      <c r="AB3363" s="2">
        <v>2004</v>
      </c>
      <c r="AC3363" s="2">
        <f t="shared" si="581"/>
        <v>12</v>
      </c>
      <c r="AD3363" s="2" t="s">
        <v>37</v>
      </c>
    </row>
    <row r="3364" spans="1:30" x14ac:dyDescent="0.2">
      <c r="A3364">
        <v>2</v>
      </c>
      <c r="B3364" s="2" t="s">
        <v>994</v>
      </c>
      <c r="C3364" s="2" t="s">
        <v>22</v>
      </c>
      <c r="D3364" s="2" t="s">
        <v>23</v>
      </c>
      <c r="E3364" s="2" t="s">
        <v>2767</v>
      </c>
      <c r="F3364" s="2" t="s">
        <v>2774</v>
      </c>
      <c r="G3364" s="2">
        <v>56</v>
      </c>
      <c r="H3364" s="2">
        <v>67</v>
      </c>
      <c r="I3364" s="3">
        <v>42368</v>
      </c>
      <c r="J3364" s="3">
        <v>42380</v>
      </c>
      <c r="K3364" s="3" t="s">
        <v>2533</v>
      </c>
      <c r="L3364" s="17">
        <f t="shared" si="572"/>
        <v>238.19</v>
      </c>
      <c r="M3364" s="20">
        <f t="shared" si="573"/>
        <v>1</v>
      </c>
      <c r="N3364" s="2">
        <v>12</v>
      </c>
      <c r="O3364" s="2">
        <v>2800000</v>
      </c>
      <c r="P3364" s="2">
        <v>3315000</v>
      </c>
      <c r="Q3364" s="2">
        <f t="shared" si="574"/>
        <v>515000</v>
      </c>
      <c r="R3364" s="4">
        <f t="shared" si="575"/>
        <v>0.18392857142857144</v>
      </c>
      <c r="S3364" s="2">
        <v>145388</v>
      </c>
      <c r="T3364" s="9">
        <f t="shared" si="576"/>
        <v>52596.214285714283</v>
      </c>
      <c r="U3364" s="2">
        <v>61793</v>
      </c>
      <c r="V3364" s="5">
        <f t="shared" si="577"/>
        <v>9196.7857142857174</v>
      </c>
      <c r="W3364" s="4">
        <f t="shared" si="578"/>
        <v>0.17485641959565265</v>
      </c>
      <c r="X3364" s="22">
        <f t="shared" si="579"/>
        <v>52596.214285714283</v>
      </c>
      <c r="Y3364" s="22">
        <f t="shared" si="580"/>
        <v>61793</v>
      </c>
      <c r="Z3364" s="22">
        <f t="shared" si="582"/>
        <v>3460408</v>
      </c>
      <c r="AA3364" s="2">
        <v>735</v>
      </c>
      <c r="AB3364" s="2">
        <v>1900</v>
      </c>
      <c r="AC3364" s="2">
        <f t="shared" si="581"/>
        <v>116</v>
      </c>
      <c r="AD3364" s="2" t="s">
        <v>564</v>
      </c>
    </row>
    <row r="3365" spans="1:30" x14ac:dyDescent="0.2">
      <c r="A3365">
        <v>3</v>
      </c>
      <c r="B3365" s="2" t="s">
        <v>1503</v>
      </c>
      <c r="C3365" s="2" t="s">
        <v>22</v>
      </c>
      <c r="D3365" s="2" t="s">
        <v>23</v>
      </c>
      <c r="E3365" s="2" t="s">
        <v>2767</v>
      </c>
      <c r="F3365" s="2" t="s">
        <v>2774</v>
      </c>
      <c r="G3365" s="2">
        <v>70</v>
      </c>
      <c r="H3365" s="2">
        <v>78</v>
      </c>
      <c r="I3365" s="3">
        <v>42375</v>
      </c>
      <c r="J3365" s="3">
        <v>42387</v>
      </c>
      <c r="K3365" s="3" t="s">
        <v>2533</v>
      </c>
      <c r="L3365" s="17">
        <f t="shared" si="572"/>
        <v>238.19</v>
      </c>
      <c r="M3365" s="20">
        <f t="shared" si="573"/>
        <v>1</v>
      </c>
      <c r="N3365" s="2">
        <v>12</v>
      </c>
      <c r="O3365" s="2">
        <v>5650000</v>
      </c>
      <c r="P3365" s="2">
        <v>6100000</v>
      </c>
      <c r="Q3365" s="2">
        <f t="shared" si="574"/>
        <v>450000</v>
      </c>
      <c r="R3365" s="4">
        <f t="shared" si="575"/>
        <v>7.9646017699115043E-2</v>
      </c>
      <c r="S3365" s="2"/>
      <c r="T3365" s="9">
        <f t="shared" si="576"/>
        <v>80714.28571428571</v>
      </c>
      <c r="U3365" s="2">
        <v>87143</v>
      </c>
      <c r="V3365" s="5">
        <f t="shared" si="577"/>
        <v>6428.7142857142899</v>
      </c>
      <c r="W3365" s="4">
        <f t="shared" si="578"/>
        <v>7.9647787610619525E-2</v>
      </c>
      <c r="X3365" s="22">
        <f t="shared" si="579"/>
        <v>80714.28571428571</v>
      </c>
      <c r="Y3365" s="22">
        <f t="shared" si="580"/>
        <v>87143</v>
      </c>
      <c r="Z3365" s="22">
        <f t="shared" si="582"/>
        <v>6100010</v>
      </c>
      <c r="AA3365" s="2">
        <v>947</v>
      </c>
      <c r="AB3365" s="2">
        <v>2005</v>
      </c>
      <c r="AC3365" s="2">
        <f t="shared" si="581"/>
        <v>11</v>
      </c>
      <c r="AD3365" s="2" t="s">
        <v>25</v>
      </c>
    </row>
    <row r="3366" spans="1:30" x14ac:dyDescent="0.2">
      <c r="A3366">
        <v>3</v>
      </c>
      <c r="B3366" s="2" t="s">
        <v>391</v>
      </c>
      <c r="C3366" s="2" t="s">
        <v>22</v>
      </c>
      <c r="D3366" s="2" t="s">
        <v>23</v>
      </c>
      <c r="E3366" s="2" t="s">
        <v>2767</v>
      </c>
      <c r="F3366" s="2" t="s">
        <v>2774</v>
      </c>
      <c r="G3366" s="2">
        <v>40</v>
      </c>
      <c r="H3366" s="2">
        <v>45</v>
      </c>
      <c r="I3366" s="3">
        <v>42375</v>
      </c>
      <c r="J3366" s="3">
        <v>42387</v>
      </c>
      <c r="K3366" s="3" t="s">
        <v>2533</v>
      </c>
      <c r="L3366" s="17">
        <f t="shared" si="572"/>
        <v>238.19</v>
      </c>
      <c r="M3366" s="20">
        <f t="shared" si="573"/>
        <v>1</v>
      </c>
      <c r="N3366" s="2">
        <v>12</v>
      </c>
      <c r="O3366" s="2">
        <v>2390000</v>
      </c>
      <c r="P3366" s="2">
        <v>2410000</v>
      </c>
      <c r="Q3366" s="2">
        <f t="shared" si="574"/>
        <v>20000</v>
      </c>
      <c r="R3366" s="4">
        <f t="shared" si="575"/>
        <v>8.368200836820083E-3</v>
      </c>
      <c r="S3366" s="2">
        <v>163532</v>
      </c>
      <c r="T3366" s="9">
        <f t="shared" si="576"/>
        <v>63838.3</v>
      </c>
      <c r="U3366" s="2">
        <v>64338</v>
      </c>
      <c r="V3366" s="5">
        <f t="shared" si="577"/>
        <v>499.69999999999709</v>
      </c>
      <c r="W3366" s="4">
        <f t="shared" si="578"/>
        <v>7.8275893938277979E-3</v>
      </c>
      <c r="X3366" s="22">
        <f t="shared" si="579"/>
        <v>63838.3</v>
      </c>
      <c r="Y3366" s="22">
        <f t="shared" si="580"/>
        <v>64338</v>
      </c>
      <c r="Z3366" s="22">
        <f t="shared" si="582"/>
        <v>2573520</v>
      </c>
      <c r="AA3366" s="2">
        <v>660</v>
      </c>
      <c r="AB3366" s="2">
        <v>1940</v>
      </c>
      <c r="AC3366" s="2">
        <f t="shared" si="581"/>
        <v>76</v>
      </c>
      <c r="AD3366" s="2" t="s">
        <v>25</v>
      </c>
    </row>
    <row r="3367" spans="1:30" x14ac:dyDescent="0.2">
      <c r="A3367">
        <v>4</v>
      </c>
      <c r="B3367" s="2" t="s">
        <v>1703</v>
      </c>
      <c r="C3367" s="2" t="s">
        <v>22</v>
      </c>
      <c r="D3367" s="2" t="s">
        <v>23</v>
      </c>
      <c r="E3367" s="2" t="s">
        <v>2767</v>
      </c>
      <c r="F3367" s="2" t="s">
        <v>2774</v>
      </c>
      <c r="G3367" s="2">
        <v>76</v>
      </c>
      <c r="H3367" s="2">
        <v>88</v>
      </c>
      <c r="I3367" s="3">
        <v>42385</v>
      </c>
      <c r="J3367" s="3">
        <v>42397</v>
      </c>
      <c r="K3367" s="3" t="s">
        <v>2533</v>
      </c>
      <c r="L3367" s="17">
        <f t="shared" si="572"/>
        <v>238.19</v>
      </c>
      <c r="M3367" s="20">
        <f t="shared" si="573"/>
        <v>1</v>
      </c>
      <c r="N3367" s="2">
        <v>12</v>
      </c>
      <c r="O3367" s="2">
        <v>3690000</v>
      </c>
      <c r="P3367" s="2">
        <v>3575000</v>
      </c>
      <c r="Q3367" s="2">
        <f t="shared" si="574"/>
        <v>-115000</v>
      </c>
      <c r="R3367" s="4">
        <f t="shared" si="575"/>
        <v>-3.1165311653116531E-2</v>
      </c>
      <c r="S3367" s="2"/>
      <c r="T3367" s="9">
        <f t="shared" si="576"/>
        <v>48552.631578947367</v>
      </c>
      <c r="U3367" s="2">
        <v>47039</v>
      </c>
      <c r="V3367" s="5">
        <f t="shared" si="577"/>
        <v>-1513.6315789473665</v>
      </c>
      <c r="W3367" s="4">
        <f t="shared" si="578"/>
        <v>-3.1175067750677469E-2</v>
      </c>
      <c r="X3367" s="22">
        <f t="shared" si="579"/>
        <v>48552.631578947367</v>
      </c>
      <c r="Y3367" s="22">
        <f t="shared" si="580"/>
        <v>47039</v>
      </c>
      <c r="Z3367" s="22">
        <f t="shared" si="582"/>
        <v>3574964</v>
      </c>
      <c r="AA3367" s="2">
        <v>443</v>
      </c>
      <c r="AB3367" s="2">
        <v>1892</v>
      </c>
      <c r="AC3367" s="2">
        <f t="shared" si="581"/>
        <v>124</v>
      </c>
      <c r="AD3367" s="2" t="s">
        <v>25</v>
      </c>
    </row>
    <row r="3368" spans="1:30" x14ac:dyDescent="0.2">
      <c r="A3368">
        <v>6</v>
      </c>
      <c r="B3368" s="2" t="s">
        <v>1302</v>
      </c>
      <c r="C3368" s="2" t="s">
        <v>22</v>
      </c>
      <c r="D3368" s="2" t="s">
        <v>23</v>
      </c>
      <c r="E3368" s="2" t="s">
        <v>2767</v>
      </c>
      <c r="F3368" s="2" t="s">
        <v>2774</v>
      </c>
      <c r="G3368" s="2">
        <v>65</v>
      </c>
      <c r="H3368" s="2">
        <v>77</v>
      </c>
      <c r="I3368" s="3">
        <v>42398</v>
      </c>
      <c r="J3368" s="3">
        <v>42410</v>
      </c>
      <c r="K3368" s="3" t="s">
        <v>2534</v>
      </c>
      <c r="L3368" s="17">
        <f t="shared" si="572"/>
        <v>240.59</v>
      </c>
      <c r="M3368" s="20">
        <f t="shared" si="573"/>
        <v>0.99002452304750821</v>
      </c>
      <c r="N3368" s="2">
        <v>12</v>
      </c>
      <c r="O3368" s="2">
        <v>3300000</v>
      </c>
      <c r="P3368" s="2">
        <v>3500000</v>
      </c>
      <c r="Q3368" s="2">
        <f t="shared" si="574"/>
        <v>200000</v>
      </c>
      <c r="R3368" s="4">
        <f t="shared" si="575"/>
        <v>6.0606060606060608E-2</v>
      </c>
      <c r="S3368" s="2"/>
      <c r="T3368" s="9">
        <f t="shared" si="576"/>
        <v>50769.230769230766</v>
      </c>
      <c r="U3368" s="2">
        <v>53846</v>
      </c>
      <c r="V3368" s="5">
        <f t="shared" si="577"/>
        <v>3076.7692307692341</v>
      </c>
      <c r="W3368" s="4">
        <f t="shared" si="578"/>
        <v>6.0603030303030374E-2</v>
      </c>
      <c r="X3368" s="22">
        <f t="shared" si="579"/>
        <v>50262.783477796569</v>
      </c>
      <c r="Y3368" s="22">
        <f t="shared" si="580"/>
        <v>53308.86046801613</v>
      </c>
      <c r="Z3368" s="22">
        <f t="shared" si="582"/>
        <v>3465075.9304210483</v>
      </c>
      <c r="AA3368" s="2">
        <v>261</v>
      </c>
      <c r="AB3368" s="2">
        <v>1898</v>
      </c>
      <c r="AC3368" s="2">
        <f t="shared" si="581"/>
        <v>118</v>
      </c>
      <c r="AD3368" s="2" t="s">
        <v>37</v>
      </c>
    </row>
    <row r="3369" spans="1:30" x14ac:dyDescent="0.2">
      <c r="A3369">
        <v>14</v>
      </c>
      <c r="B3369" s="2" t="s">
        <v>1297</v>
      </c>
      <c r="C3369" s="2" t="s">
        <v>22</v>
      </c>
      <c r="D3369" s="2" t="s">
        <v>23</v>
      </c>
      <c r="E3369" s="2" t="s">
        <v>2767</v>
      </c>
      <c r="F3369" s="2" t="s">
        <v>2774</v>
      </c>
      <c r="G3369" s="2">
        <v>77</v>
      </c>
      <c r="H3369" s="2">
        <v>90</v>
      </c>
      <c r="I3369" s="3">
        <v>42453</v>
      </c>
      <c r="J3369" s="3">
        <v>42465</v>
      </c>
      <c r="K3369" s="3" t="s">
        <v>2536</v>
      </c>
      <c r="L3369" s="17">
        <f t="shared" si="572"/>
        <v>250.79</v>
      </c>
      <c r="M3369" s="20">
        <f t="shared" si="573"/>
        <v>0.9497587623110969</v>
      </c>
      <c r="N3369" s="2">
        <v>12</v>
      </c>
      <c r="O3369" s="2">
        <v>5600000</v>
      </c>
      <c r="P3369" s="2">
        <v>6600000</v>
      </c>
      <c r="Q3369" s="2">
        <f t="shared" si="574"/>
        <v>1000000</v>
      </c>
      <c r="R3369" s="4">
        <f t="shared" si="575"/>
        <v>0.17857142857142858</v>
      </c>
      <c r="S3369" s="2"/>
      <c r="T3369" s="9">
        <f t="shared" si="576"/>
        <v>72727.272727272721</v>
      </c>
      <c r="U3369" s="2">
        <v>85714</v>
      </c>
      <c r="V3369" s="5">
        <f t="shared" si="577"/>
        <v>12986.727272727279</v>
      </c>
      <c r="W3369" s="4">
        <f t="shared" si="578"/>
        <v>0.1785675000000001</v>
      </c>
      <c r="X3369" s="22">
        <f t="shared" si="579"/>
        <v>69073.364531716128</v>
      </c>
      <c r="Y3369" s="22">
        <f t="shared" si="580"/>
        <v>81407.622552733359</v>
      </c>
      <c r="Z3369" s="22">
        <f t="shared" si="582"/>
        <v>6268386.9365604687</v>
      </c>
      <c r="AA3369" s="2">
        <v>666</v>
      </c>
      <c r="AB3369" s="2">
        <v>2004</v>
      </c>
      <c r="AC3369" s="2">
        <f t="shared" si="581"/>
        <v>12</v>
      </c>
      <c r="AD3369" s="2" t="s">
        <v>148</v>
      </c>
    </row>
    <row r="3370" spans="1:30" x14ac:dyDescent="0.2">
      <c r="A3370">
        <v>17</v>
      </c>
      <c r="B3370" s="2" t="s">
        <v>1247</v>
      </c>
      <c r="C3370" s="2" t="s">
        <v>22</v>
      </c>
      <c r="D3370" s="2" t="s">
        <v>23</v>
      </c>
      <c r="E3370" s="2" t="s">
        <v>2767</v>
      </c>
      <c r="F3370" s="2" t="s">
        <v>2774</v>
      </c>
      <c r="G3370" s="2">
        <v>63</v>
      </c>
      <c r="H3370" s="2">
        <v>70</v>
      </c>
      <c r="I3370" s="3">
        <v>42475</v>
      </c>
      <c r="J3370" s="3">
        <v>42487</v>
      </c>
      <c r="K3370" s="3" t="s">
        <v>2536</v>
      </c>
      <c r="L3370" s="17">
        <f t="shared" si="572"/>
        <v>250.79</v>
      </c>
      <c r="M3370" s="20">
        <f t="shared" si="573"/>
        <v>0.9497587623110969</v>
      </c>
      <c r="N3370" s="2">
        <v>12</v>
      </c>
      <c r="O3370" s="2">
        <v>4500000</v>
      </c>
      <c r="P3370" s="2">
        <v>4400000</v>
      </c>
      <c r="Q3370" s="2">
        <f t="shared" si="574"/>
        <v>-100000</v>
      </c>
      <c r="R3370" s="4">
        <f t="shared" si="575"/>
        <v>-2.2222222222222223E-2</v>
      </c>
      <c r="S3370" s="2"/>
      <c r="T3370" s="9">
        <f t="shared" si="576"/>
        <v>71428.571428571435</v>
      </c>
      <c r="U3370" s="2">
        <v>69841</v>
      </c>
      <c r="V3370" s="5">
        <f t="shared" si="577"/>
        <v>-1587.5714285714348</v>
      </c>
      <c r="W3370" s="4">
        <f t="shared" si="578"/>
        <v>-2.2226000000000086E-2</v>
      </c>
      <c r="X3370" s="22">
        <f t="shared" si="579"/>
        <v>67839.911593649784</v>
      </c>
      <c r="Y3370" s="22">
        <f t="shared" si="580"/>
        <v>66332.10171856932</v>
      </c>
      <c r="Z3370" s="22">
        <f t="shared" si="582"/>
        <v>4178922.4082698673</v>
      </c>
      <c r="AA3370" s="11">
        <v>5493</v>
      </c>
      <c r="AB3370" s="2">
        <v>2002</v>
      </c>
      <c r="AC3370" s="2">
        <f t="shared" si="581"/>
        <v>14</v>
      </c>
      <c r="AD3370" s="2" t="s">
        <v>460</v>
      </c>
    </row>
    <row r="3371" spans="1:30" x14ac:dyDescent="0.2">
      <c r="A3371">
        <v>21</v>
      </c>
      <c r="B3371" s="2" t="s">
        <v>374</v>
      </c>
      <c r="C3371" s="2" t="s">
        <v>22</v>
      </c>
      <c r="D3371" s="2" t="s">
        <v>23</v>
      </c>
      <c r="E3371" s="2" t="s">
        <v>2767</v>
      </c>
      <c r="F3371" s="2" t="s">
        <v>2774</v>
      </c>
      <c r="G3371" s="2">
        <v>45</v>
      </c>
      <c r="H3371" s="2">
        <v>47</v>
      </c>
      <c r="I3371" s="3">
        <v>42502</v>
      </c>
      <c r="J3371" s="3">
        <v>42514</v>
      </c>
      <c r="K3371" s="3" t="s">
        <v>2537</v>
      </c>
      <c r="L3371" s="17">
        <f t="shared" si="572"/>
        <v>256.52</v>
      </c>
      <c r="M3371" s="20">
        <f t="shared" si="573"/>
        <v>0.92854358334632781</v>
      </c>
      <c r="N3371" s="2">
        <v>12</v>
      </c>
      <c r="O3371" s="2">
        <v>2500000</v>
      </c>
      <c r="P3371" s="2">
        <v>3010000</v>
      </c>
      <c r="Q3371" s="2">
        <f t="shared" si="574"/>
        <v>510000</v>
      </c>
      <c r="R3371" s="4">
        <f t="shared" si="575"/>
        <v>0.20399999999999999</v>
      </c>
      <c r="S3371" s="2"/>
      <c r="T3371" s="9">
        <f t="shared" si="576"/>
        <v>55555.555555555555</v>
      </c>
      <c r="U3371" s="2">
        <v>66889</v>
      </c>
      <c r="V3371" s="5">
        <f t="shared" si="577"/>
        <v>11333.444444444445</v>
      </c>
      <c r="W3371" s="4">
        <f t="shared" si="578"/>
        <v>0.20400200000000002</v>
      </c>
      <c r="X3371" s="22">
        <f t="shared" si="579"/>
        <v>51585.754630351541</v>
      </c>
      <c r="Y3371" s="22">
        <f t="shared" si="580"/>
        <v>62109.351746452521</v>
      </c>
      <c r="Z3371" s="22">
        <f t="shared" si="582"/>
        <v>2794920.8285903633</v>
      </c>
      <c r="AA3371" s="2">
        <v>352</v>
      </c>
      <c r="AB3371" s="2">
        <v>1878</v>
      </c>
      <c r="AC3371" s="2">
        <f t="shared" si="581"/>
        <v>138</v>
      </c>
      <c r="AD3371" s="2" t="s">
        <v>37</v>
      </c>
    </row>
    <row r="3372" spans="1:30" x14ac:dyDescent="0.2">
      <c r="A3372">
        <v>24</v>
      </c>
      <c r="B3372" s="2" t="s">
        <v>2078</v>
      </c>
      <c r="C3372" s="2" t="s">
        <v>22</v>
      </c>
      <c r="D3372" s="2" t="s">
        <v>23</v>
      </c>
      <c r="E3372" s="2" t="s">
        <v>2767</v>
      </c>
      <c r="F3372" s="2" t="s">
        <v>2774</v>
      </c>
      <c r="G3372" s="2">
        <v>92</v>
      </c>
      <c r="H3372" s="2">
        <v>105</v>
      </c>
      <c r="I3372" s="3">
        <v>42524</v>
      </c>
      <c r="J3372" s="3">
        <v>42536</v>
      </c>
      <c r="K3372" s="3" t="s">
        <v>2538</v>
      </c>
      <c r="L3372" s="17">
        <f t="shared" si="572"/>
        <v>259.83</v>
      </c>
      <c r="M3372" s="20">
        <f t="shared" si="573"/>
        <v>0.91671477504522192</v>
      </c>
      <c r="N3372" s="2">
        <v>12</v>
      </c>
      <c r="O3372" s="2">
        <v>5400000</v>
      </c>
      <c r="P3372" s="2">
        <v>6200000</v>
      </c>
      <c r="Q3372" s="2">
        <f t="shared" si="574"/>
        <v>800000</v>
      </c>
      <c r="R3372" s="4">
        <f t="shared" si="575"/>
        <v>0.14814814814814814</v>
      </c>
      <c r="S3372" s="2">
        <v>13380</v>
      </c>
      <c r="T3372" s="9">
        <f t="shared" si="576"/>
        <v>58841.086956521736</v>
      </c>
      <c r="U3372" s="2">
        <v>67537</v>
      </c>
      <c r="V3372" s="5">
        <f t="shared" si="577"/>
        <v>8695.9130434782637</v>
      </c>
      <c r="W3372" s="4">
        <f t="shared" si="578"/>
        <v>0.14778641070828213</v>
      </c>
      <c r="X3372" s="22">
        <f t="shared" si="579"/>
        <v>53940.493792764166</v>
      </c>
      <c r="Y3372" s="22">
        <f t="shared" si="580"/>
        <v>61912.165762229153</v>
      </c>
      <c r="Z3372" s="22">
        <f t="shared" si="582"/>
        <v>5695919.2501250822</v>
      </c>
      <c r="AA3372" s="11">
        <v>1198</v>
      </c>
      <c r="AB3372" s="2">
        <v>1896</v>
      </c>
      <c r="AC3372" s="2">
        <f t="shared" si="581"/>
        <v>120</v>
      </c>
      <c r="AD3372" s="2" t="s">
        <v>103</v>
      </c>
    </row>
    <row r="3373" spans="1:30" x14ac:dyDescent="0.2">
      <c r="A3373">
        <v>33</v>
      </c>
      <c r="B3373" s="2" t="s">
        <v>1060</v>
      </c>
      <c r="C3373" s="2" t="s">
        <v>22</v>
      </c>
      <c r="D3373" s="2" t="s">
        <v>23</v>
      </c>
      <c r="E3373" s="2" t="s">
        <v>2767</v>
      </c>
      <c r="F3373" s="2" t="s">
        <v>2774</v>
      </c>
      <c r="G3373" s="2">
        <v>57</v>
      </c>
      <c r="H3373" s="2">
        <v>63</v>
      </c>
      <c r="I3373" s="3">
        <v>42587</v>
      </c>
      <c r="J3373" s="3">
        <v>42599</v>
      </c>
      <c r="K3373" s="3" t="s">
        <v>2540</v>
      </c>
      <c r="L3373" s="17">
        <f t="shared" si="572"/>
        <v>272.20999999999998</v>
      </c>
      <c r="M3373" s="20">
        <f t="shared" si="573"/>
        <v>0.87502296021454029</v>
      </c>
      <c r="N3373" s="2">
        <v>12</v>
      </c>
      <c r="O3373" s="2">
        <v>3850000</v>
      </c>
      <c r="P3373" s="2">
        <v>4200000</v>
      </c>
      <c r="Q3373" s="2">
        <f t="shared" si="574"/>
        <v>350000</v>
      </c>
      <c r="R3373" s="4">
        <f t="shared" si="575"/>
        <v>9.0909090909090912E-2</v>
      </c>
      <c r="S3373" s="2">
        <v>56425</v>
      </c>
      <c r="T3373" s="9">
        <f t="shared" si="576"/>
        <v>68533.771929824565</v>
      </c>
      <c r="U3373" s="2">
        <v>74674</v>
      </c>
      <c r="V3373" s="5">
        <f t="shared" si="577"/>
        <v>6140.2280701754353</v>
      </c>
      <c r="W3373" s="4">
        <f t="shared" si="578"/>
        <v>8.9594194180100672E-2</v>
      </c>
      <c r="X3373" s="22">
        <f t="shared" si="579"/>
        <v>59968.623988703257</v>
      </c>
      <c r="Y3373" s="22">
        <f t="shared" si="580"/>
        <v>65341.464531060585</v>
      </c>
      <c r="Z3373" s="22">
        <f t="shared" si="582"/>
        <v>3724463.4782704534</v>
      </c>
      <c r="AA3373" s="2">
        <v>908</v>
      </c>
      <c r="AB3373" s="2">
        <v>1932</v>
      </c>
      <c r="AC3373" s="2">
        <f t="shared" si="581"/>
        <v>84</v>
      </c>
      <c r="AD3373" s="2" t="s">
        <v>103</v>
      </c>
    </row>
    <row r="3374" spans="1:30" x14ac:dyDescent="0.2">
      <c r="A3374">
        <v>34</v>
      </c>
      <c r="B3374" s="2" t="s">
        <v>1558</v>
      </c>
      <c r="C3374" s="2" t="s">
        <v>22</v>
      </c>
      <c r="D3374" s="2" t="s">
        <v>23</v>
      </c>
      <c r="E3374" s="2" t="s">
        <v>2767</v>
      </c>
      <c r="F3374" s="2" t="s">
        <v>2774</v>
      </c>
      <c r="G3374" s="2">
        <v>71</v>
      </c>
      <c r="H3374" s="2">
        <v>76</v>
      </c>
      <c r="I3374" s="3">
        <v>42595</v>
      </c>
      <c r="J3374" s="3">
        <v>42607</v>
      </c>
      <c r="K3374" s="3" t="s">
        <v>2540</v>
      </c>
      <c r="L3374" s="17">
        <f t="shared" si="572"/>
        <v>272.20999999999998</v>
      </c>
      <c r="M3374" s="20">
        <f t="shared" si="573"/>
        <v>0.87502296021454029</v>
      </c>
      <c r="N3374" s="2">
        <v>12</v>
      </c>
      <c r="O3374" s="2">
        <v>5100000</v>
      </c>
      <c r="P3374" s="2">
        <v>5100000</v>
      </c>
      <c r="Q3374" s="2">
        <f t="shared" si="574"/>
        <v>0</v>
      </c>
      <c r="R3374" s="4">
        <f t="shared" si="575"/>
        <v>0</v>
      </c>
      <c r="S3374" s="2">
        <v>56773</v>
      </c>
      <c r="T3374" s="9">
        <f t="shared" si="576"/>
        <v>72630.605633802814</v>
      </c>
      <c r="U3374" s="2">
        <v>72631</v>
      </c>
      <c r="V3374" s="5">
        <f t="shared" si="577"/>
        <v>0.39436619718617294</v>
      </c>
      <c r="W3374" s="4">
        <f t="shared" si="578"/>
        <v>5.4297522889253181E-6</v>
      </c>
      <c r="X3374" s="22">
        <f t="shared" si="579"/>
        <v>63553.447543865004</v>
      </c>
      <c r="Y3374" s="22">
        <f t="shared" si="580"/>
        <v>63553.792623342277</v>
      </c>
      <c r="Z3374" s="22">
        <f t="shared" si="582"/>
        <v>4512319.2762573017</v>
      </c>
      <c r="AA3374" s="2">
        <v>482</v>
      </c>
      <c r="AB3374" s="2">
        <v>1895</v>
      </c>
      <c r="AC3374" s="2">
        <f t="shared" si="581"/>
        <v>121</v>
      </c>
      <c r="AD3374" s="2" t="s">
        <v>25</v>
      </c>
    </row>
    <row r="3375" spans="1:30" x14ac:dyDescent="0.2">
      <c r="A3375">
        <v>36</v>
      </c>
      <c r="B3375" s="2" t="s">
        <v>330</v>
      </c>
      <c r="C3375" s="2" t="s">
        <v>22</v>
      </c>
      <c r="D3375" s="2" t="s">
        <v>23</v>
      </c>
      <c r="E3375" s="2" t="s">
        <v>2767</v>
      </c>
      <c r="F3375" s="2" t="s">
        <v>2774</v>
      </c>
      <c r="G3375" s="2">
        <v>37</v>
      </c>
      <c r="H3375" s="2">
        <v>41</v>
      </c>
      <c r="I3375" s="3">
        <v>42609</v>
      </c>
      <c r="J3375" s="3">
        <v>42621</v>
      </c>
      <c r="K3375" s="3" t="s">
        <v>2541</v>
      </c>
      <c r="L3375" s="17">
        <f t="shared" si="572"/>
        <v>275.91000000000003</v>
      </c>
      <c r="M3375" s="20">
        <f t="shared" si="573"/>
        <v>0.86328875357906554</v>
      </c>
      <c r="N3375" s="2">
        <v>12</v>
      </c>
      <c r="O3375" s="2">
        <v>3700000</v>
      </c>
      <c r="P3375" s="2">
        <v>3700000</v>
      </c>
      <c r="Q3375" s="2">
        <f t="shared" si="574"/>
        <v>0</v>
      </c>
      <c r="R3375" s="4">
        <f t="shared" si="575"/>
        <v>0</v>
      </c>
      <c r="S3375" s="2"/>
      <c r="T3375" s="9">
        <f t="shared" si="576"/>
        <v>100000</v>
      </c>
      <c r="U3375" s="2">
        <v>100000</v>
      </c>
      <c r="V3375" s="5">
        <f t="shared" si="577"/>
        <v>0</v>
      </c>
      <c r="W3375" s="4">
        <f t="shared" si="578"/>
        <v>0</v>
      </c>
      <c r="X3375" s="22">
        <f t="shared" si="579"/>
        <v>86328.875357906552</v>
      </c>
      <c r="Y3375" s="22">
        <f t="shared" si="580"/>
        <v>86328.875357906552</v>
      </c>
      <c r="Z3375" s="22">
        <f t="shared" si="582"/>
        <v>3194168.3882425423</v>
      </c>
      <c r="AA3375" s="2">
        <v>521</v>
      </c>
      <c r="AB3375" s="2">
        <v>2007</v>
      </c>
      <c r="AC3375" s="2">
        <f t="shared" si="581"/>
        <v>9</v>
      </c>
      <c r="AD3375" s="2" t="s">
        <v>315</v>
      </c>
    </row>
    <row r="3376" spans="1:30" x14ac:dyDescent="0.2">
      <c r="A3376">
        <v>39</v>
      </c>
      <c r="B3376" s="2" t="s">
        <v>1023</v>
      </c>
      <c r="C3376" s="2" t="s">
        <v>22</v>
      </c>
      <c r="D3376" s="2" t="s">
        <v>23</v>
      </c>
      <c r="E3376" s="2" t="s">
        <v>2767</v>
      </c>
      <c r="F3376" s="2" t="s">
        <v>2774</v>
      </c>
      <c r="G3376" s="2">
        <v>56</v>
      </c>
      <c r="H3376" s="2">
        <v>62</v>
      </c>
      <c r="I3376" s="3">
        <v>42629</v>
      </c>
      <c r="J3376" s="3">
        <v>42641</v>
      </c>
      <c r="K3376" s="3" t="s">
        <v>2541</v>
      </c>
      <c r="L3376" s="17">
        <f t="shared" si="572"/>
        <v>275.91000000000003</v>
      </c>
      <c r="M3376" s="20">
        <f t="shared" si="573"/>
        <v>0.86328875357906554</v>
      </c>
      <c r="N3376" s="2">
        <v>12</v>
      </c>
      <c r="O3376" s="2">
        <v>3450000</v>
      </c>
      <c r="P3376" s="2">
        <v>4230000</v>
      </c>
      <c r="Q3376" s="2">
        <f t="shared" si="574"/>
        <v>780000</v>
      </c>
      <c r="R3376" s="4">
        <f t="shared" si="575"/>
        <v>0.22608695652173913</v>
      </c>
      <c r="S3376" s="2"/>
      <c r="T3376" s="9">
        <f t="shared" si="576"/>
        <v>61607.142857142855</v>
      </c>
      <c r="U3376" s="2">
        <v>75536</v>
      </c>
      <c r="V3376" s="5">
        <f t="shared" si="577"/>
        <v>13928.857142857145</v>
      </c>
      <c r="W3376" s="4">
        <f t="shared" si="578"/>
        <v>0.22609159420289859</v>
      </c>
      <c r="X3376" s="22">
        <f t="shared" si="579"/>
        <v>53184.753568710286</v>
      </c>
      <c r="Y3376" s="22">
        <f t="shared" si="580"/>
        <v>65209.379290348297</v>
      </c>
      <c r="Z3376" s="22">
        <f t="shared" si="582"/>
        <v>3651725.2402595049</v>
      </c>
      <c r="AA3376" s="2">
        <v>343</v>
      </c>
      <c r="AB3376" s="2">
        <v>1901</v>
      </c>
      <c r="AC3376" s="2">
        <f t="shared" si="581"/>
        <v>115</v>
      </c>
      <c r="AD3376" s="2" t="s">
        <v>25</v>
      </c>
    </row>
    <row r="3377" spans="1:30" x14ac:dyDescent="0.2">
      <c r="A3377">
        <v>47</v>
      </c>
      <c r="B3377" s="2" t="s">
        <v>992</v>
      </c>
      <c r="C3377" s="2" t="s">
        <v>22</v>
      </c>
      <c r="D3377" s="2" t="s">
        <v>23</v>
      </c>
      <c r="E3377" s="2" t="s">
        <v>2767</v>
      </c>
      <c r="F3377" s="2" t="s">
        <v>2774</v>
      </c>
      <c r="G3377" s="2">
        <v>55</v>
      </c>
      <c r="H3377" s="2">
        <v>62</v>
      </c>
      <c r="I3377" s="3">
        <v>42685</v>
      </c>
      <c r="J3377" s="3">
        <v>42697</v>
      </c>
      <c r="K3377" s="3" t="s">
        <v>2543</v>
      </c>
      <c r="L3377" s="17">
        <f t="shared" si="572"/>
        <v>284.38</v>
      </c>
      <c r="M3377" s="20">
        <f t="shared" si="573"/>
        <v>0.83757648217174208</v>
      </c>
      <c r="N3377" s="2">
        <v>12</v>
      </c>
      <c r="O3377" s="2">
        <v>4200000</v>
      </c>
      <c r="P3377" s="2">
        <v>4400000</v>
      </c>
      <c r="Q3377" s="2">
        <f t="shared" si="574"/>
        <v>200000</v>
      </c>
      <c r="R3377" s="4">
        <f t="shared" si="575"/>
        <v>4.7619047619047616E-2</v>
      </c>
      <c r="S3377" s="2">
        <v>29849</v>
      </c>
      <c r="T3377" s="9">
        <f t="shared" si="576"/>
        <v>76906.345454545459</v>
      </c>
      <c r="U3377" s="2">
        <v>80543</v>
      </c>
      <c r="V3377" s="5">
        <f t="shared" si="577"/>
        <v>3636.6545454545412</v>
      </c>
      <c r="W3377" s="4">
        <f t="shared" si="578"/>
        <v>4.728679439857067E-2</v>
      </c>
      <c r="X3377" s="22">
        <f t="shared" si="579"/>
        <v>64414.946282502933</v>
      </c>
      <c r="Y3377" s="22">
        <f t="shared" si="580"/>
        <v>67460.922603558618</v>
      </c>
      <c r="Z3377" s="22">
        <f t="shared" si="582"/>
        <v>3710350.7431957242</v>
      </c>
      <c r="AA3377" s="2">
        <v>502</v>
      </c>
      <c r="AB3377" s="2">
        <v>1902</v>
      </c>
      <c r="AC3377" s="2">
        <f t="shared" si="581"/>
        <v>114</v>
      </c>
      <c r="AD3377" s="2" t="s">
        <v>27</v>
      </c>
    </row>
    <row r="3378" spans="1:30" x14ac:dyDescent="0.2">
      <c r="A3378">
        <v>48</v>
      </c>
      <c r="B3378" s="2" t="s">
        <v>1961</v>
      </c>
      <c r="C3378" s="2" t="s">
        <v>22</v>
      </c>
      <c r="D3378" s="2" t="s">
        <v>23</v>
      </c>
      <c r="E3378" s="2" t="s">
        <v>2767</v>
      </c>
      <c r="F3378" s="2" t="s">
        <v>2774</v>
      </c>
      <c r="G3378" s="2">
        <v>84</v>
      </c>
      <c r="H3378" s="2">
        <v>94</v>
      </c>
      <c r="I3378" s="3">
        <v>42691</v>
      </c>
      <c r="J3378" s="3">
        <v>42703</v>
      </c>
      <c r="K3378" s="3" t="s">
        <v>2543</v>
      </c>
      <c r="L3378" s="17">
        <f t="shared" si="572"/>
        <v>284.38</v>
      </c>
      <c r="M3378" s="20">
        <f t="shared" si="573"/>
        <v>0.83757648217174208</v>
      </c>
      <c r="N3378" s="2">
        <v>12</v>
      </c>
      <c r="O3378" s="2">
        <v>6500000</v>
      </c>
      <c r="P3378" s="2">
        <v>7000000</v>
      </c>
      <c r="Q3378" s="2">
        <f t="shared" si="574"/>
        <v>500000</v>
      </c>
      <c r="R3378" s="4">
        <f t="shared" si="575"/>
        <v>7.6923076923076927E-2</v>
      </c>
      <c r="S3378" s="2">
        <v>37268</v>
      </c>
      <c r="T3378" s="9">
        <f t="shared" si="576"/>
        <v>77824.619047619053</v>
      </c>
      <c r="U3378" s="2">
        <v>83777</v>
      </c>
      <c r="V3378" s="5">
        <f t="shared" si="577"/>
        <v>5952.3809523809468</v>
      </c>
      <c r="W3378" s="4">
        <f t="shared" si="578"/>
        <v>7.6484549814999095E-2</v>
      </c>
      <c r="X3378" s="22">
        <f t="shared" si="579"/>
        <v>65184.07064826072</v>
      </c>
      <c r="Y3378" s="22">
        <f t="shared" si="580"/>
        <v>70169.64494690203</v>
      </c>
      <c r="Z3378" s="22">
        <f t="shared" si="582"/>
        <v>5894250.1755397702</v>
      </c>
      <c r="AA3378" s="2">
        <v>397</v>
      </c>
      <c r="AB3378" s="2">
        <v>1891</v>
      </c>
      <c r="AC3378" s="2">
        <f t="shared" si="581"/>
        <v>125</v>
      </c>
      <c r="AD3378" s="2" t="s">
        <v>61</v>
      </c>
    </row>
    <row r="3379" spans="1:30" x14ac:dyDescent="0.2">
      <c r="A3379">
        <v>48</v>
      </c>
      <c r="B3379" s="2" t="s">
        <v>49</v>
      </c>
      <c r="C3379" s="2" t="s">
        <v>22</v>
      </c>
      <c r="D3379" s="2" t="s">
        <v>23</v>
      </c>
      <c r="E3379" s="2" t="s">
        <v>2767</v>
      </c>
      <c r="F3379" s="2" t="s">
        <v>2774</v>
      </c>
      <c r="G3379" s="2">
        <v>20</v>
      </c>
      <c r="H3379" s="2">
        <v>23</v>
      </c>
      <c r="I3379" s="3">
        <v>42692</v>
      </c>
      <c r="J3379" s="3">
        <v>42704</v>
      </c>
      <c r="K3379" s="3" t="s">
        <v>2543</v>
      </c>
      <c r="L3379" s="17">
        <f t="shared" si="572"/>
        <v>284.38</v>
      </c>
      <c r="M3379" s="20">
        <f t="shared" si="573"/>
        <v>0.83757648217174208</v>
      </c>
      <c r="N3379" s="2">
        <v>12</v>
      </c>
      <c r="O3379" s="2">
        <v>2400000</v>
      </c>
      <c r="P3379" s="2">
        <v>2400000</v>
      </c>
      <c r="Q3379" s="2">
        <f t="shared" si="574"/>
        <v>0</v>
      </c>
      <c r="R3379" s="4">
        <f t="shared" si="575"/>
        <v>0</v>
      </c>
      <c r="S3379" s="2">
        <v>583</v>
      </c>
      <c r="T3379" s="9">
        <f t="shared" si="576"/>
        <v>120029.15</v>
      </c>
      <c r="U3379" s="2">
        <v>120029</v>
      </c>
      <c r="V3379" s="5">
        <f t="shared" si="577"/>
        <v>-0.14999999999417923</v>
      </c>
      <c r="W3379" s="4">
        <f t="shared" si="578"/>
        <v>-1.2496964278608925E-6</v>
      </c>
      <c r="X3379" s="22">
        <f t="shared" si="579"/>
        <v>100533.59321506435</v>
      </c>
      <c r="Y3379" s="22">
        <f t="shared" si="580"/>
        <v>100533.46757859203</v>
      </c>
      <c r="Z3379" s="22">
        <f t="shared" si="582"/>
        <v>2010669.3515718405</v>
      </c>
      <c r="AA3379" s="2">
        <v>716</v>
      </c>
      <c r="AB3379" s="2">
        <v>1990</v>
      </c>
      <c r="AC3379" s="2">
        <f t="shared" si="581"/>
        <v>26</v>
      </c>
      <c r="AD3379" s="2" t="s">
        <v>50</v>
      </c>
    </row>
    <row r="3380" spans="1:30" x14ac:dyDescent="0.2">
      <c r="A3380">
        <v>3</v>
      </c>
      <c r="B3380" s="2" t="s">
        <v>1504</v>
      </c>
      <c r="C3380" s="2" t="s">
        <v>22</v>
      </c>
      <c r="D3380" s="2" t="s">
        <v>23</v>
      </c>
      <c r="E3380" s="2" t="s">
        <v>2767</v>
      </c>
      <c r="F3380" s="2" t="s">
        <v>2774</v>
      </c>
      <c r="G3380" s="2">
        <v>70</v>
      </c>
      <c r="H3380" s="2">
        <v>77</v>
      </c>
      <c r="I3380" s="3">
        <v>42375</v>
      </c>
      <c r="J3380" s="3">
        <v>42388</v>
      </c>
      <c r="K3380" s="3" t="s">
        <v>2533</v>
      </c>
      <c r="L3380" s="17">
        <f t="shared" si="572"/>
        <v>238.19</v>
      </c>
      <c r="M3380" s="20">
        <f t="shared" si="573"/>
        <v>1</v>
      </c>
      <c r="N3380" s="2">
        <v>13</v>
      </c>
      <c r="O3380" s="2">
        <v>4100000</v>
      </c>
      <c r="P3380" s="2">
        <v>4430000</v>
      </c>
      <c r="Q3380" s="2">
        <f t="shared" si="574"/>
        <v>330000</v>
      </c>
      <c r="R3380" s="4">
        <f t="shared" si="575"/>
        <v>8.0487804878048783E-2</v>
      </c>
      <c r="S3380" s="2">
        <v>76434</v>
      </c>
      <c r="T3380" s="9">
        <f t="shared" si="576"/>
        <v>59663.342857142859</v>
      </c>
      <c r="U3380" s="2">
        <v>64378</v>
      </c>
      <c r="V3380" s="5">
        <f t="shared" si="577"/>
        <v>4714.6571428571406</v>
      </c>
      <c r="W3380" s="4">
        <f t="shared" si="578"/>
        <v>7.9021002127652396E-2</v>
      </c>
      <c r="X3380" s="22">
        <f t="shared" si="579"/>
        <v>59663.342857142859</v>
      </c>
      <c r="Y3380" s="22">
        <f t="shared" si="580"/>
        <v>64378</v>
      </c>
      <c r="Z3380" s="22">
        <f t="shared" si="582"/>
        <v>4506460</v>
      </c>
      <c r="AA3380" s="2">
        <v>580</v>
      </c>
      <c r="AB3380" s="2">
        <v>1895</v>
      </c>
      <c r="AC3380" s="2">
        <f t="shared" si="581"/>
        <v>121</v>
      </c>
      <c r="AD3380" s="2" t="s">
        <v>25</v>
      </c>
    </row>
    <row r="3381" spans="1:30" x14ac:dyDescent="0.2">
      <c r="A3381">
        <v>9</v>
      </c>
      <c r="B3381" s="2" t="s">
        <v>488</v>
      </c>
      <c r="C3381" s="2" t="s">
        <v>22</v>
      </c>
      <c r="D3381" s="2" t="s">
        <v>23</v>
      </c>
      <c r="E3381" s="2" t="s">
        <v>2767</v>
      </c>
      <c r="F3381" s="2" t="s">
        <v>2774</v>
      </c>
      <c r="G3381" s="2">
        <v>66</v>
      </c>
      <c r="H3381" s="2">
        <v>73</v>
      </c>
      <c r="I3381" s="3">
        <v>42420</v>
      </c>
      <c r="J3381" s="3">
        <v>42433</v>
      </c>
      <c r="K3381" s="3" t="s">
        <v>2535</v>
      </c>
      <c r="L3381" s="17">
        <f t="shared" si="572"/>
        <v>245.99</v>
      </c>
      <c r="M3381" s="20">
        <f t="shared" si="573"/>
        <v>0.96829139395910402</v>
      </c>
      <c r="N3381" s="2">
        <v>13</v>
      </c>
      <c r="O3381" s="2">
        <v>3990000</v>
      </c>
      <c r="P3381" s="2">
        <v>3925000</v>
      </c>
      <c r="Q3381" s="2">
        <f t="shared" si="574"/>
        <v>-65000</v>
      </c>
      <c r="R3381" s="4">
        <f t="shared" si="575"/>
        <v>-1.6290726817042606E-2</v>
      </c>
      <c r="S3381" s="2"/>
      <c r="T3381" s="9">
        <f t="shared" si="576"/>
        <v>60454.545454545456</v>
      </c>
      <c r="U3381" s="2">
        <v>59470</v>
      </c>
      <c r="V3381" s="5">
        <f t="shared" si="577"/>
        <v>-984.54545454545587</v>
      </c>
      <c r="W3381" s="4">
        <f t="shared" si="578"/>
        <v>-1.6285714285714306E-2</v>
      </c>
      <c r="X3381" s="22">
        <f t="shared" si="579"/>
        <v>58537.616089345836</v>
      </c>
      <c r="Y3381" s="22">
        <f t="shared" si="580"/>
        <v>57584.289198747916</v>
      </c>
      <c r="Z3381" s="22">
        <f t="shared" si="582"/>
        <v>3800563.0871173623</v>
      </c>
      <c r="AA3381" s="2">
        <v>320</v>
      </c>
      <c r="AB3381" s="2">
        <v>1875</v>
      </c>
      <c r="AC3381" s="2">
        <f t="shared" si="581"/>
        <v>141</v>
      </c>
      <c r="AD3381" s="2" t="s">
        <v>37</v>
      </c>
    </row>
    <row r="3382" spans="1:30" x14ac:dyDescent="0.2">
      <c r="A3382">
        <v>11</v>
      </c>
      <c r="B3382" s="2" t="s">
        <v>2014</v>
      </c>
      <c r="C3382" s="2" t="s">
        <v>22</v>
      </c>
      <c r="D3382" s="2" t="s">
        <v>23</v>
      </c>
      <c r="E3382" s="2" t="s">
        <v>2767</v>
      </c>
      <c r="F3382" s="2" t="s">
        <v>2774</v>
      </c>
      <c r="G3382" s="2">
        <v>88</v>
      </c>
      <c r="H3382" s="2">
        <v>102</v>
      </c>
      <c r="I3382" s="3">
        <v>42434</v>
      </c>
      <c r="J3382" s="3">
        <v>42447</v>
      </c>
      <c r="K3382" s="3" t="s">
        <v>2535</v>
      </c>
      <c r="L3382" s="17">
        <f t="shared" si="572"/>
        <v>245.99</v>
      </c>
      <c r="M3382" s="20">
        <f t="shared" si="573"/>
        <v>0.96829139395910402</v>
      </c>
      <c r="N3382" s="2">
        <v>13</v>
      </c>
      <c r="O3382" s="2">
        <v>5490000</v>
      </c>
      <c r="P3382" s="2">
        <v>5610000</v>
      </c>
      <c r="Q3382" s="2">
        <f t="shared" si="574"/>
        <v>120000</v>
      </c>
      <c r="R3382" s="4">
        <f t="shared" si="575"/>
        <v>2.185792349726776E-2</v>
      </c>
      <c r="S3382" s="2">
        <v>208931</v>
      </c>
      <c r="T3382" s="9">
        <f t="shared" si="576"/>
        <v>64760.579545454544</v>
      </c>
      <c r="U3382" s="2">
        <v>66124</v>
      </c>
      <c r="V3382" s="5">
        <f t="shared" si="577"/>
        <v>1363.4204545454559</v>
      </c>
      <c r="W3382" s="4">
        <f t="shared" si="578"/>
        <v>2.1053246652749456E-2</v>
      </c>
      <c r="X3382" s="22">
        <f t="shared" si="579"/>
        <v>62707.111841667618</v>
      </c>
      <c r="Y3382" s="22">
        <f t="shared" si="580"/>
        <v>64027.300134151796</v>
      </c>
      <c r="Z3382" s="22">
        <f t="shared" si="582"/>
        <v>5634402.4118053578</v>
      </c>
      <c r="AA3382" s="11">
        <v>1134</v>
      </c>
      <c r="AB3382" s="2">
        <v>1904</v>
      </c>
      <c r="AC3382" s="2">
        <f t="shared" si="581"/>
        <v>112</v>
      </c>
      <c r="AD3382" s="2" t="s">
        <v>25</v>
      </c>
    </row>
    <row r="3383" spans="1:30" x14ac:dyDescent="0.2">
      <c r="A3383">
        <v>14</v>
      </c>
      <c r="B3383" s="2" t="s">
        <v>1373</v>
      </c>
      <c r="C3383" s="2" t="s">
        <v>22</v>
      </c>
      <c r="D3383" s="2" t="s">
        <v>23</v>
      </c>
      <c r="E3383" s="2" t="s">
        <v>2767</v>
      </c>
      <c r="F3383" s="2" t="s">
        <v>2774</v>
      </c>
      <c r="G3383" s="2">
        <v>79</v>
      </c>
      <c r="H3383" s="2">
        <v>88</v>
      </c>
      <c r="I3383" s="3">
        <v>42451</v>
      </c>
      <c r="J3383" s="3">
        <v>42464</v>
      </c>
      <c r="K3383" s="3" t="s">
        <v>2536</v>
      </c>
      <c r="L3383" s="17">
        <f t="shared" si="572"/>
        <v>250.79</v>
      </c>
      <c r="M3383" s="20">
        <f t="shared" si="573"/>
        <v>0.9497587623110969</v>
      </c>
      <c r="N3383" s="2">
        <v>13</v>
      </c>
      <c r="O3383" s="2">
        <v>4700000</v>
      </c>
      <c r="P3383" s="2">
        <v>5110000</v>
      </c>
      <c r="Q3383" s="2">
        <f t="shared" si="574"/>
        <v>410000</v>
      </c>
      <c r="R3383" s="4">
        <f t="shared" si="575"/>
        <v>8.723404255319149E-2</v>
      </c>
      <c r="S3383" s="2"/>
      <c r="T3383" s="9">
        <f t="shared" si="576"/>
        <v>59493.670886075946</v>
      </c>
      <c r="U3383" s="2">
        <v>64684</v>
      </c>
      <c r="V3383" s="5">
        <f t="shared" si="577"/>
        <v>5190.3291139240537</v>
      </c>
      <c r="W3383" s="4">
        <f t="shared" si="578"/>
        <v>8.7241702127659623E-2</v>
      </c>
      <c r="X3383" s="22">
        <f t="shared" si="579"/>
        <v>56504.63522610323</v>
      </c>
      <c r="Y3383" s="22">
        <f t="shared" si="580"/>
        <v>61434.195781330993</v>
      </c>
      <c r="Z3383" s="22">
        <f t="shared" si="582"/>
        <v>4853301.4667251483</v>
      </c>
      <c r="AA3383" s="11">
        <v>1600</v>
      </c>
      <c r="AB3383" s="2">
        <v>1937</v>
      </c>
      <c r="AC3383" s="2">
        <f t="shared" si="581"/>
        <v>79</v>
      </c>
      <c r="AD3383" s="2" t="s">
        <v>173</v>
      </c>
    </row>
    <row r="3384" spans="1:30" x14ac:dyDescent="0.2">
      <c r="A3384">
        <v>14</v>
      </c>
      <c r="B3384" s="2" t="s">
        <v>330</v>
      </c>
      <c r="C3384" s="2" t="s">
        <v>22</v>
      </c>
      <c r="D3384" s="2" t="s">
        <v>23</v>
      </c>
      <c r="E3384" s="2" t="s">
        <v>2767</v>
      </c>
      <c r="F3384" s="2" t="s">
        <v>2774</v>
      </c>
      <c r="G3384" s="2">
        <v>40</v>
      </c>
      <c r="H3384" s="2">
        <v>45</v>
      </c>
      <c r="I3384" s="3">
        <v>42453</v>
      </c>
      <c r="J3384" s="3">
        <v>42466</v>
      </c>
      <c r="K3384" s="3" t="s">
        <v>2536</v>
      </c>
      <c r="L3384" s="17">
        <f t="shared" si="572"/>
        <v>250.79</v>
      </c>
      <c r="M3384" s="20">
        <f t="shared" si="573"/>
        <v>0.9497587623110969</v>
      </c>
      <c r="N3384" s="2">
        <v>13</v>
      </c>
      <c r="O3384" s="2">
        <v>2990000</v>
      </c>
      <c r="P3384" s="2">
        <v>3525000</v>
      </c>
      <c r="Q3384" s="2">
        <f t="shared" si="574"/>
        <v>535000</v>
      </c>
      <c r="R3384" s="4">
        <f t="shared" si="575"/>
        <v>0.17892976588628762</v>
      </c>
      <c r="S3384" s="2"/>
      <c r="T3384" s="9">
        <f t="shared" si="576"/>
        <v>74750</v>
      </c>
      <c r="U3384" s="2">
        <v>88125</v>
      </c>
      <c r="V3384" s="5">
        <f t="shared" si="577"/>
        <v>13375</v>
      </c>
      <c r="W3384" s="4">
        <f t="shared" si="578"/>
        <v>0.17892976588628762</v>
      </c>
      <c r="X3384" s="22">
        <f t="shared" si="579"/>
        <v>70994.467482754495</v>
      </c>
      <c r="Y3384" s="22">
        <f t="shared" si="580"/>
        <v>83697.490928665415</v>
      </c>
      <c r="Z3384" s="22">
        <f t="shared" si="582"/>
        <v>3347899.6371466164</v>
      </c>
      <c r="AA3384" s="2">
        <v>521</v>
      </c>
      <c r="AB3384" s="2">
        <v>2007</v>
      </c>
      <c r="AC3384" s="2">
        <f t="shared" si="581"/>
        <v>9</v>
      </c>
      <c r="AD3384" s="2" t="s">
        <v>37</v>
      </c>
    </row>
    <row r="3385" spans="1:30" x14ac:dyDescent="0.2">
      <c r="A3385">
        <v>14</v>
      </c>
      <c r="B3385" s="2" t="s">
        <v>1873</v>
      </c>
      <c r="C3385" s="2" t="s">
        <v>22</v>
      </c>
      <c r="D3385" s="2" t="s">
        <v>23</v>
      </c>
      <c r="E3385" s="2" t="s">
        <v>2767</v>
      </c>
      <c r="F3385" s="2" t="s">
        <v>2774</v>
      </c>
      <c r="G3385" s="2">
        <v>81</v>
      </c>
      <c r="H3385" s="2">
        <v>89</v>
      </c>
      <c r="I3385" s="3">
        <v>42454</v>
      </c>
      <c r="J3385" s="3">
        <v>42467</v>
      </c>
      <c r="K3385" s="3" t="s">
        <v>2536</v>
      </c>
      <c r="L3385" s="17">
        <f t="shared" si="572"/>
        <v>250.79</v>
      </c>
      <c r="M3385" s="20">
        <f t="shared" si="573"/>
        <v>0.9497587623110969</v>
      </c>
      <c r="N3385" s="2">
        <v>13</v>
      </c>
      <c r="O3385" s="2">
        <v>5350000</v>
      </c>
      <c r="P3385" s="2">
        <v>5400000</v>
      </c>
      <c r="Q3385" s="2">
        <f t="shared" si="574"/>
        <v>50000</v>
      </c>
      <c r="R3385" s="4">
        <f t="shared" si="575"/>
        <v>9.3457943925233638E-3</v>
      </c>
      <c r="S3385" s="2"/>
      <c r="T3385" s="9">
        <f t="shared" si="576"/>
        <v>66049.382716049382</v>
      </c>
      <c r="U3385" s="2">
        <v>66667</v>
      </c>
      <c r="V3385" s="5">
        <f t="shared" si="577"/>
        <v>617.617283950618</v>
      </c>
      <c r="W3385" s="4">
        <f t="shared" si="578"/>
        <v>9.3508411214953385E-3</v>
      </c>
      <c r="X3385" s="22">
        <f t="shared" si="579"/>
        <v>62730.979979807016</v>
      </c>
      <c r="Y3385" s="22">
        <f t="shared" si="580"/>
        <v>63317.567406993898</v>
      </c>
      <c r="Z3385" s="22">
        <f t="shared" si="582"/>
        <v>5128722.9599665059</v>
      </c>
      <c r="AA3385" s="2">
        <v>599</v>
      </c>
      <c r="AB3385" s="2">
        <v>1896</v>
      </c>
      <c r="AC3385" s="2">
        <f t="shared" si="581"/>
        <v>120</v>
      </c>
      <c r="AD3385" s="2" t="s">
        <v>25</v>
      </c>
    </row>
    <row r="3386" spans="1:30" x14ac:dyDescent="0.2">
      <c r="A3386">
        <v>16</v>
      </c>
      <c r="B3386" s="2" t="s">
        <v>1121</v>
      </c>
      <c r="C3386" s="2" t="s">
        <v>22</v>
      </c>
      <c r="D3386" s="2" t="s">
        <v>23</v>
      </c>
      <c r="E3386" s="2" t="s">
        <v>2767</v>
      </c>
      <c r="F3386" s="2" t="s">
        <v>2774</v>
      </c>
      <c r="G3386" s="2">
        <v>59</v>
      </c>
      <c r="H3386" s="2">
        <v>65</v>
      </c>
      <c r="I3386" s="3">
        <v>42468</v>
      </c>
      <c r="J3386" s="3">
        <v>42481</v>
      </c>
      <c r="K3386" s="3" t="s">
        <v>2536</v>
      </c>
      <c r="L3386" s="17">
        <f t="shared" si="572"/>
        <v>250.79</v>
      </c>
      <c r="M3386" s="20">
        <f t="shared" si="573"/>
        <v>0.9497587623110969</v>
      </c>
      <c r="N3386" s="2">
        <v>13</v>
      </c>
      <c r="O3386" s="2">
        <v>3500000</v>
      </c>
      <c r="P3386" s="2">
        <v>3500000</v>
      </c>
      <c r="Q3386" s="2">
        <f t="shared" si="574"/>
        <v>0</v>
      </c>
      <c r="R3386" s="4">
        <f t="shared" si="575"/>
        <v>0</v>
      </c>
      <c r="S3386" s="2">
        <v>3178</v>
      </c>
      <c r="T3386" s="9">
        <f t="shared" si="576"/>
        <v>59375.898305084746</v>
      </c>
      <c r="U3386" s="2">
        <v>59376</v>
      </c>
      <c r="V3386" s="5">
        <f t="shared" si="577"/>
        <v>0.10169491525448393</v>
      </c>
      <c r="W3386" s="4">
        <f t="shared" si="578"/>
        <v>1.712730554945981E-6</v>
      </c>
      <c r="X3386" s="22">
        <f t="shared" si="579"/>
        <v>56392.779685346846</v>
      </c>
      <c r="Y3386" s="22">
        <f t="shared" si="580"/>
        <v>56392.876270983688</v>
      </c>
      <c r="Z3386" s="22">
        <f t="shared" si="582"/>
        <v>3327179.6999880378</v>
      </c>
      <c r="AA3386" s="11">
        <v>4644</v>
      </c>
      <c r="AB3386" s="2">
        <v>1937</v>
      </c>
      <c r="AC3386" s="2">
        <f t="shared" si="581"/>
        <v>79</v>
      </c>
      <c r="AD3386" s="2" t="s">
        <v>67</v>
      </c>
    </row>
    <row r="3387" spans="1:30" x14ac:dyDescent="0.2">
      <c r="A3387">
        <v>19</v>
      </c>
      <c r="B3387" s="2" t="s">
        <v>135</v>
      </c>
      <c r="C3387" s="2" t="s">
        <v>22</v>
      </c>
      <c r="D3387" s="2" t="s">
        <v>23</v>
      </c>
      <c r="E3387" s="2" t="s">
        <v>2767</v>
      </c>
      <c r="F3387" s="2" t="s">
        <v>2774</v>
      </c>
      <c r="G3387" s="2">
        <v>28</v>
      </c>
      <c r="H3387" s="2">
        <v>31</v>
      </c>
      <c r="I3387" s="3">
        <v>42488</v>
      </c>
      <c r="J3387" s="3">
        <v>42501</v>
      </c>
      <c r="K3387" s="3" t="s">
        <v>2537</v>
      </c>
      <c r="L3387" s="17">
        <f t="shared" si="572"/>
        <v>256.52</v>
      </c>
      <c r="M3387" s="20">
        <f t="shared" si="573"/>
        <v>0.92854358334632781</v>
      </c>
      <c r="N3387" s="2">
        <v>13</v>
      </c>
      <c r="O3387" s="2">
        <v>2300000</v>
      </c>
      <c r="P3387" s="2">
        <v>2730000</v>
      </c>
      <c r="Q3387" s="2">
        <f t="shared" si="574"/>
        <v>430000</v>
      </c>
      <c r="R3387" s="4">
        <f t="shared" si="575"/>
        <v>0.18695652173913044</v>
      </c>
      <c r="S3387" s="2">
        <v>133251</v>
      </c>
      <c r="T3387" s="9">
        <f t="shared" si="576"/>
        <v>86901.821428571435</v>
      </c>
      <c r="U3387" s="2">
        <v>102259</v>
      </c>
      <c r="V3387" s="5">
        <f t="shared" si="577"/>
        <v>15357.178571428565</v>
      </c>
      <c r="W3387" s="4">
        <f t="shared" si="578"/>
        <v>0.17671871911282469</v>
      </c>
      <c r="X3387" s="22">
        <f t="shared" si="579"/>
        <v>80692.12866860842</v>
      </c>
      <c r="Y3387" s="22">
        <f t="shared" si="580"/>
        <v>94951.938289412137</v>
      </c>
      <c r="Z3387" s="22">
        <f t="shared" si="582"/>
        <v>2658654.2721035397</v>
      </c>
      <c r="AA3387" s="2">
        <v>531</v>
      </c>
      <c r="AB3387" s="2">
        <v>1935</v>
      </c>
      <c r="AC3387" s="2">
        <f t="shared" si="581"/>
        <v>81</v>
      </c>
      <c r="AD3387" s="2" t="s">
        <v>37</v>
      </c>
    </row>
    <row r="3388" spans="1:30" x14ac:dyDescent="0.2">
      <c r="A3388">
        <v>34</v>
      </c>
      <c r="B3388" s="2" t="s">
        <v>1224</v>
      </c>
      <c r="C3388" s="2" t="s">
        <v>22</v>
      </c>
      <c r="D3388" s="2" t="s">
        <v>23</v>
      </c>
      <c r="E3388" s="2" t="s">
        <v>2767</v>
      </c>
      <c r="F3388" s="2" t="s">
        <v>2774</v>
      </c>
      <c r="G3388" s="2">
        <v>62</v>
      </c>
      <c r="H3388" s="2">
        <v>69</v>
      </c>
      <c r="I3388" s="3">
        <v>42594</v>
      </c>
      <c r="J3388" s="3">
        <v>42607</v>
      </c>
      <c r="K3388" s="3" t="s">
        <v>2540</v>
      </c>
      <c r="L3388" s="17">
        <f t="shared" si="572"/>
        <v>272.20999999999998</v>
      </c>
      <c r="M3388" s="20">
        <f t="shared" si="573"/>
        <v>0.87502296021454029</v>
      </c>
      <c r="N3388" s="2">
        <v>13</v>
      </c>
      <c r="O3388" s="2">
        <v>3600000</v>
      </c>
      <c r="P3388" s="2">
        <v>3620000</v>
      </c>
      <c r="Q3388" s="2">
        <f t="shared" si="574"/>
        <v>20000</v>
      </c>
      <c r="R3388" s="4">
        <f t="shared" si="575"/>
        <v>5.5555555555555558E-3</v>
      </c>
      <c r="S3388" s="2">
        <v>85277</v>
      </c>
      <c r="T3388" s="9">
        <f t="shared" si="576"/>
        <v>59439.951612903227</v>
      </c>
      <c r="U3388" s="2">
        <v>59763</v>
      </c>
      <c r="V3388" s="5">
        <f t="shared" si="577"/>
        <v>323.04838709677279</v>
      </c>
      <c r="W3388" s="4">
        <f t="shared" si="578"/>
        <v>5.4348696176705069E-3</v>
      </c>
      <c r="X3388" s="22">
        <f t="shared" si="579"/>
        <v>52011.322415331619</v>
      </c>
      <c r="Y3388" s="22">
        <f t="shared" si="580"/>
        <v>52293.997171301569</v>
      </c>
      <c r="Z3388" s="22">
        <f t="shared" si="582"/>
        <v>3242227.8246206972</v>
      </c>
      <c r="AA3388" s="2">
        <v>369</v>
      </c>
      <c r="AB3388" s="2">
        <v>1886</v>
      </c>
      <c r="AC3388" s="2">
        <f t="shared" si="581"/>
        <v>130</v>
      </c>
      <c r="AD3388" s="2" t="s">
        <v>116</v>
      </c>
    </row>
    <row r="3389" spans="1:30" x14ac:dyDescent="0.2">
      <c r="A3389">
        <v>39</v>
      </c>
      <c r="B3389" s="2" t="s">
        <v>1529</v>
      </c>
      <c r="C3389" s="2" t="s">
        <v>22</v>
      </c>
      <c r="D3389" s="2" t="s">
        <v>23</v>
      </c>
      <c r="E3389" s="2" t="s">
        <v>2767</v>
      </c>
      <c r="F3389" s="2" t="s">
        <v>2774</v>
      </c>
      <c r="G3389" s="2">
        <v>70</v>
      </c>
      <c r="H3389" s="2">
        <v>74</v>
      </c>
      <c r="I3389" s="3">
        <v>42627</v>
      </c>
      <c r="J3389" s="3">
        <v>42640</v>
      </c>
      <c r="K3389" s="3" t="s">
        <v>2541</v>
      </c>
      <c r="L3389" s="17">
        <f t="shared" si="572"/>
        <v>275.91000000000003</v>
      </c>
      <c r="M3389" s="20">
        <f t="shared" si="573"/>
        <v>0.86328875357906554</v>
      </c>
      <c r="N3389" s="2">
        <v>13</v>
      </c>
      <c r="O3389" s="2">
        <v>4600000</v>
      </c>
      <c r="P3389" s="2">
        <v>5260000</v>
      </c>
      <c r="Q3389" s="2">
        <f t="shared" si="574"/>
        <v>660000</v>
      </c>
      <c r="R3389" s="4">
        <f t="shared" si="575"/>
        <v>0.14347826086956522</v>
      </c>
      <c r="S3389" s="2"/>
      <c r="T3389" s="9">
        <f t="shared" si="576"/>
        <v>65714.28571428571</v>
      </c>
      <c r="U3389" s="2">
        <v>75143</v>
      </c>
      <c r="V3389" s="5">
        <f t="shared" si="577"/>
        <v>9428.7142857142899</v>
      </c>
      <c r="W3389" s="4">
        <f t="shared" si="578"/>
        <v>0.14348043478260877</v>
      </c>
      <c r="X3389" s="22">
        <f t="shared" si="579"/>
        <v>56730.403806624301</v>
      </c>
      <c r="Y3389" s="22">
        <f t="shared" si="580"/>
        <v>64870.106810191719</v>
      </c>
      <c r="Z3389" s="22">
        <f t="shared" si="582"/>
        <v>4540907.4767134199</v>
      </c>
      <c r="AA3389" s="2">
        <v>466</v>
      </c>
      <c r="AB3389" s="2">
        <v>1874</v>
      </c>
      <c r="AC3389" s="2">
        <f t="shared" si="581"/>
        <v>142</v>
      </c>
      <c r="AD3389" s="2" t="s">
        <v>108</v>
      </c>
    </row>
    <row r="3390" spans="1:30" x14ac:dyDescent="0.2">
      <c r="A3390">
        <v>48</v>
      </c>
      <c r="B3390" s="2" t="s">
        <v>284</v>
      </c>
      <c r="C3390" s="2" t="s">
        <v>22</v>
      </c>
      <c r="D3390" s="2" t="s">
        <v>23</v>
      </c>
      <c r="E3390" s="2" t="s">
        <v>2767</v>
      </c>
      <c r="F3390" s="2" t="s">
        <v>2774</v>
      </c>
      <c r="G3390" s="2">
        <v>35</v>
      </c>
      <c r="H3390" s="2">
        <v>38</v>
      </c>
      <c r="I3390" s="3">
        <v>42692</v>
      </c>
      <c r="J3390" s="3">
        <v>42705</v>
      </c>
      <c r="K3390" s="3" t="s">
        <v>2544</v>
      </c>
      <c r="L3390" s="17">
        <f t="shared" si="572"/>
        <v>287.33999999999997</v>
      </c>
      <c r="M3390" s="20">
        <f t="shared" si="573"/>
        <v>0.82894828426254619</v>
      </c>
      <c r="N3390" s="2">
        <v>13</v>
      </c>
      <c r="O3390" s="2">
        <v>3100000</v>
      </c>
      <c r="P3390" s="2">
        <v>3700000</v>
      </c>
      <c r="Q3390" s="2">
        <f t="shared" si="574"/>
        <v>600000</v>
      </c>
      <c r="R3390" s="4">
        <f t="shared" si="575"/>
        <v>0.19354838709677419</v>
      </c>
      <c r="S3390" s="2"/>
      <c r="T3390" s="9">
        <f t="shared" si="576"/>
        <v>88571.428571428565</v>
      </c>
      <c r="U3390" s="2">
        <v>105714</v>
      </c>
      <c r="V3390" s="5">
        <f t="shared" si="577"/>
        <v>17142.571428571435</v>
      </c>
      <c r="W3390" s="4">
        <f t="shared" si="578"/>
        <v>0.19354516129032268</v>
      </c>
      <c r="X3390" s="22">
        <f t="shared" si="579"/>
        <v>73421.133748968365</v>
      </c>
      <c r="Y3390" s="22">
        <f t="shared" si="580"/>
        <v>87631.438922530811</v>
      </c>
      <c r="Z3390" s="22">
        <f t="shared" si="582"/>
        <v>3067100.3622885784</v>
      </c>
      <c r="AA3390" s="11">
        <v>2545</v>
      </c>
      <c r="AB3390" s="2">
        <v>1991</v>
      </c>
      <c r="AC3390" s="2">
        <f t="shared" si="581"/>
        <v>25</v>
      </c>
      <c r="AD3390" s="2" t="s">
        <v>37</v>
      </c>
    </row>
    <row r="3391" spans="1:30" x14ac:dyDescent="0.2">
      <c r="A3391">
        <v>1</v>
      </c>
      <c r="B3391" s="2" t="s">
        <v>1269</v>
      </c>
      <c r="C3391" s="2" t="s">
        <v>22</v>
      </c>
      <c r="D3391" s="2" t="s">
        <v>23</v>
      </c>
      <c r="E3391" s="2" t="s">
        <v>2767</v>
      </c>
      <c r="F3391" s="2" t="s">
        <v>2774</v>
      </c>
      <c r="G3391" s="2">
        <v>64</v>
      </c>
      <c r="H3391" s="2">
        <v>72</v>
      </c>
      <c r="I3391" s="3">
        <v>42360</v>
      </c>
      <c r="J3391" s="3">
        <v>42374</v>
      </c>
      <c r="K3391" s="3" t="s">
        <v>2533</v>
      </c>
      <c r="L3391" s="17">
        <f t="shared" si="572"/>
        <v>238.19</v>
      </c>
      <c r="M3391" s="20">
        <f t="shared" si="573"/>
        <v>1</v>
      </c>
      <c r="N3391" s="2">
        <v>14</v>
      </c>
      <c r="O3391" s="2">
        <v>4300000</v>
      </c>
      <c r="P3391" s="2">
        <v>5250000</v>
      </c>
      <c r="Q3391" s="2">
        <f t="shared" si="574"/>
        <v>950000</v>
      </c>
      <c r="R3391" s="4">
        <f t="shared" si="575"/>
        <v>0.22093023255813954</v>
      </c>
      <c r="S3391" s="2"/>
      <c r="T3391" s="9">
        <f t="shared" si="576"/>
        <v>67187.5</v>
      </c>
      <c r="U3391" s="2">
        <v>82031</v>
      </c>
      <c r="V3391" s="5">
        <f t="shared" si="577"/>
        <v>14843.5</v>
      </c>
      <c r="W3391" s="4">
        <f t="shared" si="578"/>
        <v>0.22092651162790697</v>
      </c>
      <c r="X3391" s="22">
        <f t="shared" si="579"/>
        <v>67187.5</v>
      </c>
      <c r="Y3391" s="22">
        <f t="shared" si="580"/>
        <v>82031</v>
      </c>
      <c r="Z3391" s="22">
        <f t="shared" si="582"/>
        <v>5249984</v>
      </c>
      <c r="AA3391" s="11">
        <v>1807</v>
      </c>
      <c r="AB3391" s="2">
        <v>1936</v>
      </c>
      <c r="AC3391" s="2">
        <f t="shared" si="581"/>
        <v>80</v>
      </c>
      <c r="AD3391" s="2" t="s">
        <v>460</v>
      </c>
    </row>
    <row r="3392" spans="1:30" x14ac:dyDescent="0.2">
      <c r="A3392">
        <v>2</v>
      </c>
      <c r="B3392" s="2" t="s">
        <v>1962</v>
      </c>
      <c r="C3392" s="2" t="s">
        <v>22</v>
      </c>
      <c r="D3392" s="2" t="s">
        <v>23</v>
      </c>
      <c r="E3392" s="2" t="s">
        <v>2767</v>
      </c>
      <c r="F3392" s="2" t="s">
        <v>2774</v>
      </c>
      <c r="G3392" s="2">
        <v>85</v>
      </c>
      <c r="H3392" s="2">
        <v>94</v>
      </c>
      <c r="I3392" s="3">
        <v>42367</v>
      </c>
      <c r="J3392" s="3">
        <v>42381</v>
      </c>
      <c r="K3392" s="3" t="s">
        <v>2533</v>
      </c>
      <c r="L3392" s="17">
        <f t="shared" si="572"/>
        <v>238.19</v>
      </c>
      <c r="M3392" s="20">
        <f t="shared" si="573"/>
        <v>1</v>
      </c>
      <c r="N3392" s="2">
        <v>14</v>
      </c>
      <c r="O3392" s="2">
        <v>4900000</v>
      </c>
      <c r="P3392" s="2">
        <v>4800000</v>
      </c>
      <c r="Q3392" s="2">
        <f t="shared" si="574"/>
        <v>-100000</v>
      </c>
      <c r="R3392" s="4">
        <f t="shared" si="575"/>
        <v>-2.0408163265306121E-2</v>
      </c>
      <c r="S3392" s="2"/>
      <c r="T3392" s="9">
        <f t="shared" si="576"/>
        <v>57647.058823529413</v>
      </c>
      <c r="U3392" s="2">
        <v>56471</v>
      </c>
      <c r="V3392" s="5">
        <f t="shared" si="577"/>
        <v>-1176.0588235294126</v>
      </c>
      <c r="W3392" s="4">
        <f t="shared" si="578"/>
        <v>-2.040102040816328E-2</v>
      </c>
      <c r="X3392" s="22">
        <f t="shared" si="579"/>
        <v>57647.058823529413</v>
      </c>
      <c r="Y3392" s="22">
        <f t="shared" si="580"/>
        <v>56471</v>
      </c>
      <c r="Z3392" s="22">
        <f t="shared" si="582"/>
        <v>4800035</v>
      </c>
      <c r="AA3392" s="11">
        <v>2473</v>
      </c>
      <c r="AB3392" s="2">
        <v>1938</v>
      </c>
      <c r="AC3392" s="2">
        <f t="shared" si="581"/>
        <v>78</v>
      </c>
      <c r="AD3392" s="2" t="s">
        <v>103</v>
      </c>
    </row>
    <row r="3393" spans="1:30" x14ac:dyDescent="0.2">
      <c r="A3393">
        <v>2</v>
      </c>
      <c r="B3393" s="2" t="s">
        <v>1982</v>
      </c>
      <c r="C3393" s="2" t="s">
        <v>22</v>
      </c>
      <c r="D3393" s="2" t="s">
        <v>23</v>
      </c>
      <c r="E3393" s="2" t="s">
        <v>2767</v>
      </c>
      <c r="F3393" s="2" t="s">
        <v>2774</v>
      </c>
      <c r="G3393" s="2">
        <v>107</v>
      </c>
      <c r="H3393" s="2">
        <v>122</v>
      </c>
      <c r="I3393" s="3">
        <v>42367</v>
      </c>
      <c r="J3393" s="3">
        <v>42381</v>
      </c>
      <c r="K3393" s="3" t="s">
        <v>2533</v>
      </c>
      <c r="L3393" s="17">
        <f t="shared" si="572"/>
        <v>238.19</v>
      </c>
      <c r="M3393" s="20">
        <f t="shared" si="573"/>
        <v>1</v>
      </c>
      <c r="N3393" s="2">
        <v>14</v>
      </c>
      <c r="O3393" s="2">
        <v>5300000</v>
      </c>
      <c r="P3393" s="2">
        <v>5700000</v>
      </c>
      <c r="Q3393" s="2">
        <f t="shared" si="574"/>
        <v>400000</v>
      </c>
      <c r="R3393" s="4">
        <f t="shared" si="575"/>
        <v>7.5471698113207544E-2</v>
      </c>
      <c r="S3393" s="2">
        <v>106412</v>
      </c>
      <c r="T3393" s="9">
        <f t="shared" si="576"/>
        <v>50527.214953271025</v>
      </c>
      <c r="U3393" s="2">
        <v>54266</v>
      </c>
      <c r="V3393" s="5">
        <f t="shared" si="577"/>
        <v>3738.7850467289754</v>
      </c>
      <c r="W3393" s="4">
        <f t="shared" si="578"/>
        <v>7.3995470563471749E-2</v>
      </c>
      <c r="X3393" s="22">
        <f t="shared" si="579"/>
        <v>50527.214953271025</v>
      </c>
      <c r="Y3393" s="22">
        <f t="shared" si="580"/>
        <v>54266</v>
      </c>
      <c r="Z3393" s="22">
        <f t="shared" si="582"/>
        <v>5806462</v>
      </c>
      <c r="AA3393" s="11">
        <v>1084</v>
      </c>
      <c r="AB3393" s="2">
        <v>1897</v>
      </c>
      <c r="AC3393" s="2">
        <f t="shared" si="581"/>
        <v>119</v>
      </c>
      <c r="AD3393" s="2" t="s">
        <v>25</v>
      </c>
    </row>
    <row r="3394" spans="1:30" x14ac:dyDescent="0.2">
      <c r="A3394">
        <v>11</v>
      </c>
      <c r="B3394" s="2" t="s">
        <v>222</v>
      </c>
      <c r="C3394" s="2" t="s">
        <v>22</v>
      </c>
      <c r="D3394" s="2" t="s">
        <v>23</v>
      </c>
      <c r="E3394" s="2" t="s">
        <v>2767</v>
      </c>
      <c r="F3394" s="2" t="s">
        <v>2774</v>
      </c>
      <c r="G3394" s="2">
        <v>33</v>
      </c>
      <c r="H3394" s="2">
        <v>40</v>
      </c>
      <c r="I3394" s="3">
        <v>42433</v>
      </c>
      <c r="J3394" s="3">
        <v>42447</v>
      </c>
      <c r="K3394" s="3" t="s">
        <v>2535</v>
      </c>
      <c r="L3394" s="17">
        <f t="shared" ref="L3394:L3424" si="583">IF(K3394="Januar",238.19,IF(K3394="Februar",240.59,IF(K3394="Mars",245.99,IF(K3394="April",250.79,IF(K3394="Mai",256.52,IF(K3394="Juni",259.83,IF(K3394="Juli",265.66,IF(K3394="August",272.21,IF(K3394="September",275.91,IF(K3394="Oktober",281.13,IF(K3394="November",284.38,IF(K3394="Desember",287.34,0))))))))))))</f>
        <v>245.99</v>
      </c>
      <c r="M3394" s="20">
        <f t="shared" ref="M3394:M3424" si="584">$L$2/L3394</f>
        <v>0.96829139395910402</v>
      </c>
      <c r="N3394" s="2">
        <v>14</v>
      </c>
      <c r="O3394" s="2">
        <v>2990000</v>
      </c>
      <c r="P3394" s="2">
        <v>3000000</v>
      </c>
      <c r="Q3394" s="2">
        <f t="shared" ref="Q3394:Q3424" si="585">P3394-O3394</f>
        <v>10000</v>
      </c>
      <c r="R3394" s="4">
        <f t="shared" ref="R3394:R3424" si="586">Q3394/O3394</f>
        <v>3.3444816053511705E-3</v>
      </c>
      <c r="S3394" s="2"/>
      <c r="T3394" s="9">
        <f t="shared" ref="T3394:T3424" si="587">(O3394+S3394)/G3394</f>
        <v>90606.060606060608</v>
      </c>
      <c r="U3394" s="2">
        <v>90909</v>
      </c>
      <c r="V3394" s="5">
        <f t="shared" ref="V3394:V3424" si="588">U3394-T3394</f>
        <v>302.93939393939218</v>
      </c>
      <c r="W3394" s="4">
        <f t="shared" ref="W3394:W3424" si="589">V3394/T3394</f>
        <v>3.3434782608695456E-3</v>
      </c>
      <c r="X3394" s="22">
        <f t="shared" ref="X3394:X3424" si="590">T3394*M3394</f>
        <v>87733.068725385485</v>
      </c>
      <c r="Y3394" s="22">
        <f t="shared" ref="Y3394:Y3424" si="591">U3394*M3394</f>
        <v>88026.402333428181</v>
      </c>
      <c r="Z3394" s="22">
        <f t="shared" si="582"/>
        <v>2904871.2770031299</v>
      </c>
      <c r="AA3394" s="11">
        <v>1132</v>
      </c>
      <c r="AB3394" s="2">
        <v>2006</v>
      </c>
      <c r="AC3394" s="2">
        <f t="shared" ref="AC3394:AC3424" si="592">2016-AB3394</f>
        <v>10</v>
      </c>
      <c r="AD3394" s="2" t="s">
        <v>25</v>
      </c>
    </row>
    <row r="3395" spans="1:30" x14ac:dyDescent="0.2">
      <c r="A3395">
        <v>13</v>
      </c>
      <c r="B3395" s="2" t="s">
        <v>1243</v>
      </c>
      <c r="C3395" s="2" t="s">
        <v>22</v>
      </c>
      <c r="D3395" s="2" t="s">
        <v>23</v>
      </c>
      <c r="E3395" s="2" t="s">
        <v>2767</v>
      </c>
      <c r="F3395" s="2" t="s">
        <v>2774</v>
      </c>
      <c r="G3395" s="2">
        <v>63</v>
      </c>
      <c r="H3395" s="2">
        <v>70</v>
      </c>
      <c r="I3395" s="3">
        <v>42447</v>
      </c>
      <c r="J3395" s="3">
        <v>42461</v>
      </c>
      <c r="K3395" s="3" t="s">
        <v>2536</v>
      </c>
      <c r="L3395" s="17">
        <f t="shared" si="583"/>
        <v>250.79</v>
      </c>
      <c r="M3395" s="20">
        <f t="shared" si="584"/>
        <v>0.9497587623110969</v>
      </c>
      <c r="N3395" s="2">
        <v>14</v>
      </c>
      <c r="O3395" s="2">
        <v>4800000</v>
      </c>
      <c r="P3395" s="2">
        <v>5400000</v>
      </c>
      <c r="Q3395" s="2">
        <f t="shared" si="585"/>
        <v>600000</v>
      </c>
      <c r="R3395" s="4">
        <f t="shared" si="586"/>
        <v>0.125</v>
      </c>
      <c r="S3395" s="2"/>
      <c r="T3395" s="9">
        <f t="shared" si="587"/>
        <v>76190.476190476184</v>
      </c>
      <c r="U3395" s="2">
        <v>85714</v>
      </c>
      <c r="V3395" s="5">
        <f t="shared" si="588"/>
        <v>9523.5238095238165</v>
      </c>
      <c r="W3395" s="4">
        <f t="shared" si="589"/>
        <v>0.1249962500000001</v>
      </c>
      <c r="X3395" s="22">
        <f t="shared" si="590"/>
        <v>72362.572366559762</v>
      </c>
      <c r="Y3395" s="22">
        <f t="shared" si="591"/>
        <v>81407.622552733359</v>
      </c>
      <c r="Z3395" s="22">
        <f t="shared" ref="Z3395:Z3425" si="593">Y3395*G3395</f>
        <v>5128680.220822202</v>
      </c>
      <c r="AA3395" s="11">
        <v>4058</v>
      </c>
      <c r="AB3395" s="2">
        <v>2005</v>
      </c>
      <c r="AC3395" s="2">
        <f t="shared" si="592"/>
        <v>11</v>
      </c>
      <c r="AD3395" s="2" t="s">
        <v>94</v>
      </c>
    </row>
    <row r="3396" spans="1:30" x14ac:dyDescent="0.2">
      <c r="A3396">
        <v>14</v>
      </c>
      <c r="B3396" s="2" t="s">
        <v>1987</v>
      </c>
      <c r="C3396" s="2" t="s">
        <v>22</v>
      </c>
      <c r="D3396" s="2" t="s">
        <v>23</v>
      </c>
      <c r="E3396" s="2" t="s">
        <v>2767</v>
      </c>
      <c r="F3396" s="2" t="s">
        <v>2774</v>
      </c>
      <c r="G3396" s="2">
        <v>86</v>
      </c>
      <c r="H3396" s="2">
        <v>98</v>
      </c>
      <c r="I3396" s="3">
        <v>42451</v>
      </c>
      <c r="J3396" s="3">
        <v>42465</v>
      </c>
      <c r="K3396" s="3" t="s">
        <v>2536</v>
      </c>
      <c r="L3396" s="17">
        <f t="shared" si="583"/>
        <v>250.79</v>
      </c>
      <c r="M3396" s="20">
        <f t="shared" si="584"/>
        <v>0.9497587623110969</v>
      </c>
      <c r="N3396" s="2">
        <v>14</v>
      </c>
      <c r="O3396" s="2">
        <v>4900000</v>
      </c>
      <c r="P3396" s="2">
        <v>5250000</v>
      </c>
      <c r="Q3396" s="2">
        <f t="shared" si="585"/>
        <v>350000</v>
      </c>
      <c r="R3396" s="4">
        <f t="shared" si="586"/>
        <v>7.1428571428571425E-2</v>
      </c>
      <c r="S3396" s="2">
        <v>6843</v>
      </c>
      <c r="T3396" s="9">
        <f t="shared" si="587"/>
        <v>57056.313953488374</v>
      </c>
      <c r="U3396" s="2">
        <v>61126</v>
      </c>
      <c r="V3396" s="5">
        <f t="shared" si="588"/>
        <v>4069.686046511626</v>
      </c>
      <c r="W3396" s="4">
        <f t="shared" si="589"/>
        <v>7.1327531775522438E-2</v>
      </c>
      <c r="X3396" s="22">
        <f t="shared" si="590"/>
        <v>54189.734122498485</v>
      </c>
      <c r="Y3396" s="22">
        <f t="shared" si="591"/>
        <v>58054.954105028111</v>
      </c>
      <c r="Z3396" s="22">
        <f t="shared" si="593"/>
        <v>4992726.0530324178</v>
      </c>
      <c r="AA3396" s="11">
        <v>2055</v>
      </c>
      <c r="AB3396" s="2">
        <v>1931</v>
      </c>
      <c r="AC3396" s="2">
        <f t="shared" si="592"/>
        <v>85</v>
      </c>
      <c r="AD3396" s="2" t="s">
        <v>225</v>
      </c>
    </row>
    <row r="3397" spans="1:30" x14ac:dyDescent="0.2">
      <c r="A3397">
        <v>15</v>
      </c>
      <c r="B3397" s="2" t="s">
        <v>1577</v>
      </c>
      <c r="C3397" s="2" t="s">
        <v>22</v>
      </c>
      <c r="D3397" s="2" t="s">
        <v>23</v>
      </c>
      <c r="E3397" s="2" t="s">
        <v>2767</v>
      </c>
      <c r="F3397" s="2" t="s">
        <v>2774</v>
      </c>
      <c r="G3397" s="2">
        <v>72</v>
      </c>
      <c r="H3397" s="2">
        <v>79</v>
      </c>
      <c r="I3397" s="3">
        <v>42461</v>
      </c>
      <c r="J3397" s="3">
        <v>42475</v>
      </c>
      <c r="K3397" s="3" t="s">
        <v>2536</v>
      </c>
      <c r="L3397" s="17">
        <f t="shared" si="583"/>
        <v>250.79</v>
      </c>
      <c r="M3397" s="20">
        <f t="shared" si="584"/>
        <v>0.9497587623110969</v>
      </c>
      <c r="N3397" s="2">
        <v>14</v>
      </c>
      <c r="O3397" s="2">
        <v>4750000</v>
      </c>
      <c r="P3397" s="2">
        <v>4750000</v>
      </c>
      <c r="Q3397" s="2">
        <f t="shared" si="585"/>
        <v>0</v>
      </c>
      <c r="R3397" s="4">
        <f t="shared" si="586"/>
        <v>0</v>
      </c>
      <c r="S3397" s="2">
        <v>2743</v>
      </c>
      <c r="T3397" s="9">
        <f t="shared" si="587"/>
        <v>66010.319444444438</v>
      </c>
      <c r="U3397" s="2">
        <v>66010</v>
      </c>
      <c r="V3397" s="5">
        <f t="shared" si="588"/>
        <v>-0.31944444443797693</v>
      </c>
      <c r="W3397" s="4">
        <f t="shared" si="589"/>
        <v>-4.8393106884875414E-6</v>
      </c>
      <c r="X3397" s="22">
        <f t="shared" si="590"/>
        <v>62693.879295315681</v>
      </c>
      <c r="Y3397" s="22">
        <f t="shared" si="591"/>
        <v>62693.575900155505</v>
      </c>
      <c r="Z3397" s="22">
        <f t="shared" si="593"/>
        <v>4513937.4648111966</v>
      </c>
      <c r="AA3397" s="2">
        <v>864</v>
      </c>
      <c r="AB3397" s="2">
        <v>1930</v>
      </c>
      <c r="AC3397" s="2">
        <f t="shared" si="592"/>
        <v>86</v>
      </c>
      <c r="AD3397" s="2" t="s">
        <v>200</v>
      </c>
    </row>
    <row r="3398" spans="1:30" x14ac:dyDescent="0.2">
      <c r="A3398">
        <v>16</v>
      </c>
      <c r="B3398" s="2" t="s">
        <v>844</v>
      </c>
      <c r="C3398" s="2" t="s">
        <v>22</v>
      </c>
      <c r="D3398" s="2" t="s">
        <v>23</v>
      </c>
      <c r="E3398" s="2" t="s">
        <v>2767</v>
      </c>
      <c r="F3398" s="2" t="s">
        <v>2774</v>
      </c>
      <c r="G3398" s="2">
        <v>68</v>
      </c>
      <c r="H3398" s="2">
        <v>80</v>
      </c>
      <c r="I3398" s="3">
        <v>42469</v>
      </c>
      <c r="J3398" s="3">
        <v>42483</v>
      </c>
      <c r="K3398" s="3" t="s">
        <v>2536</v>
      </c>
      <c r="L3398" s="17">
        <f t="shared" si="583"/>
        <v>250.79</v>
      </c>
      <c r="M3398" s="20">
        <f t="shared" si="584"/>
        <v>0.9497587623110969</v>
      </c>
      <c r="N3398" s="2">
        <v>14</v>
      </c>
      <c r="O3398" s="2">
        <v>3890000</v>
      </c>
      <c r="P3398" s="2">
        <v>3950000</v>
      </c>
      <c r="Q3398" s="2">
        <f t="shared" si="585"/>
        <v>60000</v>
      </c>
      <c r="R3398" s="4">
        <f t="shared" si="586"/>
        <v>1.5424164524421594E-2</v>
      </c>
      <c r="S3398" s="2">
        <v>25565</v>
      </c>
      <c r="T3398" s="9">
        <f t="shared" si="587"/>
        <v>57581.838235294119</v>
      </c>
      <c r="U3398" s="2">
        <v>58464</v>
      </c>
      <c r="V3398" s="5">
        <f t="shared" si="588"/>
        <v>882.16176470588107</v>
      </c>
      <c r="W3398" s="4">
        <f t="shared" si="589"/>
        <v>1.5320138983773711E-2</v>
      </c>
      <c r="X3398" s="22">
        <f t="shared" si="590"/>
        <v>54688.85541395074</v>
      </c>
      <c r="Y3398" s="22">
        <f t="shared" si="591"/>
        <v>55526.696279755968</v>
      </c>
      <c r="Z3398" s="22">
        <f t="shared" si="593"/>
        <v>3775815.3470234061</v>
      </c>
      <c r="AA3398" s="11">
        <v>2453</v>
      </c>
      <c r="AB3398" s="2">
        <v>1991</v>
      </c>
      <c r="AC3398" s="2">
        <f t="shared" si="592"/>
        <v>25</v>
      </c>
      <c r="AD3398" s="2" t="s">
        <v>25</v>
      </c>
    </row>
    <row r="3399" spans="1:30" x14ac:dyDescent="0.2">
      <c r="A3399">
        <v>21</v>
      </c>
      <c r="B3399" s="2" t="s">
        <v>2157</v>
      </c>
      <c r="C3399" s="2" t="s">
        <v>22</v>
      </c>
      <c r="D3399" s="2" t="s">
        <v>23</v>
      </c>
      <c r="E3399" s="2" t="s">
        <v>2767</v>
      </c>
      <c r="F3399" s="2" t="s">
        <v>2774</v>
      </c>
      <c r="G3399" s="2">
        <v>98</v>
      </c>
      <c r="H3399" s="2">
        <v>105</v>
      </c>
      <c r="I3399" s="3">
        <v>42503</v>
      </c>
      <c r="J3399" s="3">
        <v>42517</v>
      </c>
      <c r="K3399" s="3" t="s">
        <v>2537</v>
      </c>
      <c r="L3399" s="17">
        <f t="shared" si="583"/>
        <v>256.52</v>
      </c>
      <c r="M3399" s="20">
        <f t="shared" si="584"/>
        <v>0.92854358334632781</v>
      </c>
      <c r="N3399" s="2">
        <v>14</v>
      </c>
      <c r="O3399" s="2">
        <v>5990000</v>
      </c>
      <c r="P3399" s="2">
        <v>5990000</v>
      </c>
      <c r="Q3399" s="2">
        <f t="shared" si="585"/>
        <v>0</v>
      </c>
      <c r="R3399" s="4">
        <f t="shared" si="586"/>
        <v>0</v>
      </c>
      <c r="S3399" s="2"/>
      <c r="T3399" s="9">
        <f t="shared" si="587"/>
        <v>61122.448979591834</v>
      </c>
      <c r="U3399" s="2">
        <v>61122</v>
      </c>
      <c r="V3399" s="5">
        <f t="shared" si="588"/>
        <v>-0.44897959183435887</v>
      </c>
      <c r="W3399" s="4">
        <f t="shared" si="589"/>
        <v>-7.3455759598943526E-6</v>
      </c>
      <c r="X3399" s="22">
        <f t="shared" si="590"/>
        <v>56754.857798413301</v>
      </c>
      <c r="Y3399" s="22">
        <f t="shared" si="591"/>
        <v>56754.440901294249</v>
      </c>
      <c r="Z3399" s="22">
        <f t="shared" si="593"/>
        <v>5561935.2083268361</v>
      </c>
      <c r="AA3399" s="2">
        <v>616</v>
      </c>
      <c r="AB3399" s="2">
        <v>1886</v>
      </c>
      <c r="AC3399" s="2">
        <f t="shared" si="592"/>
        <v>130</v>
      </c>
      <c r="AD3399" s="2" t="s">
        <v>27</v>
      </c>
    </row>
    <row r="3400" spans="1:30" x14ac:dyDescent="0.2">
      <c r="A3400">
        <v>25</v>
      </c>
      <c r="B3400" s="2" t="s">
        <v>300</v>
      </c>
      <c r="C3400" s="2" t="s">
        <v>22</v>
      </c>
      <c r="D3400" s="2" t="s">
        <v>23</v>
      </c>
      <c r="E3400" s="2" t="s">
        <v>2767</v>
      </c>
      <c r="F3400" s="2" t="s">
        <v>2774</v>
      </c>
      <c r="G3400" s="2">
        <v>36</v>
      </c>
      <c r="H3400" s="2">
        <v>42</v>
      </c>
      <c r="I3400" s="3">
        <v>42528</v>
      </c>
      <c r="J3400" s="3">
        <v>42542</v>
      </c>
      <c r="K3400" s="3" t="s">
        <v>2538</v>
      </c>
      <c r="L3400" s="17">
        <f t="shared" si="583"/>
        <v>259.83</v>
      </c>
      <c r="M3400" s="20">
        <f t="shared" si="584"/>
        <v>0.91671477504522192</v>
      </c>
      <c r="N3400" s="2">
        <v>14</v>
      </c>
      <c r="O3400" s="2">
        <v>2800000</v>
      </c>
      <c r="P3400" s="2">
        <v>3100000</v>
      </c>
      <c r="Q3400" s="2">
        <f t="shared" si="585"/>
        <v>300000</v>
      </c>
      <c r="R3400" s="4">
        <f t="shared" si="586"/>
        <v>0.10714285714285714</v>
      </c>
      <c r="S3400" s="2"/>
      <c r="T3400" s="9">
        <f t="shared" si="587"/>
        <v>77777.777777777781</v>
      </c>
      <c r="U3400" s="2">
        <v>86111</v>
      </c>
      <c r="V3400" s="5">
        <f t="shared" si="588"/>
        <v>8333.222222222219</v>
      </c>
      <c r="W3400" s="4">
        <f t="shared" si="589"/>
        <v>0.10714142857142853</v>
      </c>
      <c r="X3400" s="22">
        <f t="shared" si="590"/>
        <v>71300.038059072816</v>
      </c>
      <c r="Y3400" s="22">
        <f t="shared" si="591"/>
        <v>78939.225993919099</v>
      </c>
      <c r="Z3400" s="22">
        <f t="shared" si="593"/>
        <v>2841812.1357810874</v>
      </c>
      <c r="AA3400" s="2">
        <v>784</v>
      </c>
      <c r="AB3400" s="2">
        <v>1933</v>
      </c>
      <c r="AC3400" s="2">
        <f t="shared" si="592"/>
        <v>83</v>
      </c>
      <c r="AD3400" s="2" t="s">
        <v>301</v>
      </c>
    </row>
    <row r="3401" spans="1:30" x14ac:dyDescent="0.2">
      <c r="A3401">
        <v>36</v>
      </c>
      <c r="B3401" s="2" t="s">
        <v>78</v>
      </c>
      <c r="C3401" s="2" t="s">
        <v>22</v>
      </c>
      <c r="D3401" s="2" t="s">
        <v>23</v>
      </c>
      <c r="E3401" s="2" t="s">
        <v>2767</v>
      </c>
      <c r="F3401" s="2" t="s">
        <v>2774</v>
      </c>
      <c r="G3401" s="2">
        <v>24</v>
      </c>
      <c r="H3401" s="2">
        <v>27</v>
      </c>
      <c r="I3401" s="3">
        <v>42604</v>
      </c>
      <c r="J3401" s="3">
        <v>42618</v>
      </c>
      <c r="K3401" s="3" t="s">
        <v>2541</v>
      </c>
      <c r="L3401" s="17">
        <f t="shared" si="583"/>
        <v>275.91000000000003</v>
      </c>
      <c r="M3401" s="20">
        <f t="shared" si="584"/>
        <v>0.86328875357906554</v>
      </c>
      <c r="N3401" s="2">
        <v>14</v>
      </c>
      <c r="O3401" s="2">
        <v>2500000</v>
      </c>
      <c r="P3401" s="2">
        <v>2650000</v>
      </c>
      <c r="Q3401" s="2">
        <f t="shared" si="585"/>
        <v>150000</v>
      </c>
      <c r="R3401" s="4">
        <f t="shared" si="586"/>
        <v>0.06</v>
      </c>
      <c r="S3401" s="2"/>
      <c r="T3401" s="9">
        <f t="shared" si="587"/>
        <v>104166.66666666667</v>
      </c>
      <c r="U3401" s="2">
        <v>110417</v>
      </c>
      <c r="V3401" s="5">
        <f t="shared" si="588"/>
        <v>6250.3333333333285</v>
      </c>
      <c r="W3401" s="4">
        <f t="shared" si="589"/>
        <v>6.0003199999999951E-2</v>
      </c>
      <c r="X3401" s="22">
        <f t="shared" si="590"/>
        <v>89925.911831152669</v>
      </c>
      <c r="Y3401" s="22">
        <f t="shared" si="591"/>
        <v>95321.754303939684</v>
      </c>
      <c r="Z3401" s="22">
        <f t="shared" si="593"/>
        <v>2287722.1032945523</v>
      </c>
      <c r="AA3401" s="2">
        <v>367</v>
      </c>
      <c r="AB3401" s="2">
        <v>1940</v>
      </c>
      <c r="AC3401" s="2">
        <f t="shared" si="592"/>
        <v>76</v>
      </c>
      <c r="AD3401" s="2" t="s">
        <v>79</v>
      </c>
    </row>
    <row r="3402" spans="1:30" x14ac:dyDescent="0.2">
      <c r="A3402">
        <v>25</v>
      </c>
      <c r="B3402" s="2" t="s">
        <v>582</v>
      </c>
      <c r="C3402" s="2" t="s">
        <v>22</v>
      </c>
      <c r="D3402" s="2" t="s">
        <v>23</v>
      </c>
      <c r="E3402" s="2" t="s">
        <v>2767</v>
      </c>
      <c r="F3402" s="2" t="s">
        <v>2774</v>
      </c>
      <c r="G3402" s="2">
        <v>46</v>
      </c>
      <c r="H3402" s="2">
        <v>51</v>
      </c>
      <c r="I3402" s="3">
        <v>42528</v>
      </c>
      <c r="J3402" s="3">
        <v>42543</v>
      </c>
      <c r="K3402" s="3" t="s">
        <v>2538</v>
      </c>
      <c r="L3402" s="17">
        <f t="shared" si="583"/>
        <v>259.83</v>
      </c>
      <c r="M3402" s="20">
        <f t="shared" si="584"/>
        <v>0.91671477504522192</v>
      </c>
      <c r="N3402" s="2">
        <v>15</v>
      </c>
      <c r="O3402" s="2">
        <v>2950000</v>
      </c>
      <c r="P3402" s="2">
        <v>2800000</v>
      </c>
      <c r="Q3402" s="2">
        <f t="shared" si="585"/>
        <v>-150000</v>
      </c>
      <c r="R3402" s="4">
        <f t="shared" si="586"/>
        <v>-5.0847457627118647E-2</v>
      </c>
      <c r="S3402" s="2">
        <v>28938</v>
      </c>
      <c r="T3402" s="9">
        <f t="shared" si="587"/>
        <v>64759.521739130432</v>
      </c>
      <c r="U3402" s="2">
        <v>61499</v>
      </c>
      <c r="V3402" s="5">
        <f t="shared" si="588"/>
        <v>-3260.5217391304323</v>
      </c>
      <c r="W3402" s="4">
        <f t="shared" si="589"/>
        <v>-5.0348144204411062E-2</v>
      </c>
      <c r="X3402" s="22">
        <f t="shared" si="590"/>
        <v>59366.010403123109</v>
      </c>
      <c r="Y3402" s="22">
        <f t="shared" si="591"/>
        <v>56377.0419505061</v>
      </c>
      <c r="Z3402" s="22">
        <f t="shared" si="593"/>
        <v>2593343.9297232805</v>
      </c>
      <c r="AA3402" s="2">
        <v>474</v>
      </c>
      <c r="AB3402" s="2">
        <v>1899</v>
      </c>
      <c r="AC3402" s="2">
        <f t="shared" si="592"/>
        <v>117</v>
      </c>
      <c r="AD3402" s="2" t="s">
        <v>583</v>
      </c>
    </row>
    <row r="3403" spans="1:30" x14ac:dyDescent="0.2">
      <c r="A3403">
        <v>36</v>
      </c>
      <c r="B3403" s="2" t="s">
        <v>1690</v>
      </c>
      <c r="C3403" s="2" t="s">
        <v>22</v>
      </c>
      <c r="D3403" s="2" t="s">
        <v>23</v>
      </c>
      <c r="E3403" s="2" t="s">
        <v>2767</v>
      </c>
      <c r="F3403" s="2" t="s">
        <v>2774</v>
      </c>
      <c r="G3403" s="2">
        <v>75</v>
      </c>
      <c r="H3403" s="2">
        <v>84</v>
      </c>
      <c r="I3403" s="3">
        <v>42603</v>
      </c>
      <c r="J3403" s="3">
        <v>42618</v>
      </c>
      <c r="K3403" s="3" t="s">
        <v>2541</v>
      </c>
      <c r="L3403" s="17">
        <f t="shared" si="583"/>
        <v>275.91000000000003</v>
      </c>
      <c r="M3403" s="20">
        <f t="shared" si="584"/>
        <v>0.86328875357906554</v>
      </c>
      <c r="N3403" s="2">
        <v>15</v>
      </c>
      <c r="O3403" s="2">
        <v>5800000</v>
      </c>
      <c r="P3403" s="2">
        <v>6050000</v>
      </c>
      <c r="Q3403" s="2">
        <f t="shared" si="585"/>
        <v>250000</v>
      </c>
      <c r="R3403" s="4">
        <f t="shared" si="586"/>
        <v>4.3103448275862072E-2</v>
      </c>
      <c r="S3403" s="2"/>
      <c r="T3403" s="9">
        <f t="shared" si="587"/>
        <v>77333.333333333328</v>
      </c>
      <c r="U3403" s="2">
        <v>80667</v>
      </c>
      <c r="V3403" s="5">
        <f t="shared" si="588"/>
        <v>3333.6666666666715</v>
      </c>
      <c r="W3403" s="4">
        <f t="shared" si="589"/>
        <v>4.3107758620689718E-2</v>
      </c>
      <c r="X3403" s="22">
        <f t="shared" si="590"/>
        <v>66760.996943447724</v>
      </c>
      <c r="Y3403" s="22">
        <f t="shared" si="591"/>
        <v>69638.913884962487</v>
      </c>
      <c r="Z3403" s="22">
        <f t="shared" si="593"/>
        <v>5222918.5413721865</v>
      </c>
      <c r="AA3403" s="2"/>
      <c r="AB3403" s="2">
        <v>2002</v>
      </c>
      <c r="AC3403" s="2">
        <f t="shared" si="592"/>
        <v>14</v>
      </c>
      <c r="AD3403" s="2" t="s">
        <v>148</v>
      </c>
    </row>
    <row r="3404" spans="1:30" x14ac:dyDescent="0.2">
      <c r="A3404">
        <v>2</v>
      </c>
      <c r="B3404" s="2" t="s">
        <v>1887</v>
      </c>
      <c r="C3404" s="2" t="s">
        <v>22</v>
      </c>
      <c r="D3404" s="2" t="s">
        <v>23</v>
      </c>
      <c r="E3404" s="2" t="s">
        <v>2767</v>
      </c>
      <c r="F3404" s="2" t="s">
        <v>2774</v>
      </c>
      <c r="G3404" s="2">
        <v>82</v>
      </c>
      <c r="H3404" s="2">
        <v>90</v>
      </c>
      <c r="I3404" s="3">
        <v>42366</v>
      </c>
      <c r="J3404" s="3">
        <v>42382</v>
      </c>
      <c r="K3404" s="3" t="s">
        <v>2533</v>
      </c>
      <c r="L3404" s="17">
        <f t="shared" si="583"/>
        <v>238.19</v>
      </c>
      <c r="M3404" s="20">
        <f t="shared" si="584"/>
        <v>1</v>
      </c>
      <c r="N3404" s="2">
        <v>16</v>
      </c>
      <c r="O3404" s="2">
        <v>5700000</v>
      </c>
      <c r="P3404" s="2">
        <v>5700000</v>
      </c>
      <c r="Q3404" s="2">
        <f t="shared" si="585"/>
        <v>0</v>
      </c>
      <c r="R3404" s="4">
        <f t="shared" si="586"/>
        <v>0</v>
      </c>
      <c r="S3404" s="2">
        <v>119087</v>
      </c>
      <c r="T3404" s="9">
        <f t="shared" si="587"/>
        <v>70964.475609756104</v>
      </c>
      <c r="U3404" s="2">
        <v>70964</v>
      </c>
      <c r="V3404" s="5">
        <f t="shared" si="588"/>
        <v>-0.47560975610394962</v>
      </c>
      <c r="W3404" s="4">
        <f t="shared" si="589"/>
        <v>-6.7020823026917906E-6</v>
      </c>
      <c r="X3404" s="22">
        <f t="shared" si="590"/>
        <v>70964.475609756104</v>
      </c>
      <c r="Y3404" s="22">
        <f t="shared" si="591"/>
        <v>70964</v>
      </c>
      <c r="Z3404" s="22">
        <f t="shared" si="593"/>
        <v>5819048</v>
      </c>
      <c r="AA3404" s="2">
        <v>540</v>
      </c>
      <c r="AB3404" s="2">
        <v>1904</v>
      </c>
      <c r="AC3404" s="2">
        <f t="shared" si="592"/>
        <v>112</v>
      </c>
      <c r="AD3404" s="2" t="s">
        <v>90</v>
      </c>
    </row>
    <row r="3405" spans="1:30" x14ac:dyDescent="0.2">
      <c r="A3405">
        <v>12</v>
      </c>
      <c r="B3405" s="2" t="s">
        <v>1813</v>
      </c>
      <c r="C3405" s="2" t="s">
        <v>22</v>
      </c>
      <c r="D3405" s="2" t="s">
        <v>23</v>
      </c>
      <c r="E3405" s="2" t="s">
        <v>2767</v>
      </c>
      <c r="F3405" s="2" t="s">
        <v>2774</v>
      </c>
      <c r="G3405" s="2">
        <v>79</v>
      </c>
      <c r="H3405" s="2">
        <v>90</v>
      </c>
      <c r="I3405" s="3">
        <v>42434</v>
      </c>
      <c r="J3405" s="3">
        <v>42450</v>
      </c>
      <c r="K3405" s="3" t="s">
        <v>2535</v>
      </c>
      <c r="L3405" s="17">
        <f t="shared" si="583"/>
        <v>245.99</v>
      </c>
      <c r="M3405" s="20">
        <f t="shared" si="584"/>
        <v>0.96829139395910402</v>
      </c>
      <c r="N3405" s="2">
        <v>16</v>
      </c>
      <c r="O3405" s="2">
        <v>4150000</v>
      </c>
      <c r="P3405" s="2">
        <v>4275000</v>
      </c>
      <c r="Q3405" s="2">
        <f t="shared" si="585"/>
        <v>125000</v>
      </c>
      <c r="R3405" s="4">
        <f t="shared" si="586"/>
        <v>3.0120481927710843E-2</v>
      </c>
      <c r="S3405" s="2">
        <v>204314</v>
      </c>
      <c r="T3405" s="9">
        <f t="shared" si="587"/>
        <v>55117.898734177215</v>
      </c>
      <c r="U3405" s="2">
        <v>56700</v>
      </c>
      <c r="V3405" s="5">
        <f t="shared" si="588"/>
        <v>1582.1012658227846</v>
      </c>
      <c r="W3405" s="4">
        <f t="shared" si="589"/>
        <v>2.8703947395617307E-2</v>
      </c>
      <c r="X3405" s="22">
        <f t="shared" si="590"/>
        <v>53370.186997413191</v>
      </c>
      <c r="Y3405" s="22">
        <f t="shared" si="591"/>
        <v>54902.122037481196</v>
      </c>
      <c r="Z3405" s="22">
        <f t="shared" si="593"/>
        <v>4337267.6409610147</v>
      </c>
      <c r="AA3405" s="2">
        <v>861</v>
      </c>
      <c r="AB3405" s="2">
        <v>1902</v>
      </c>
      <c r="AC3405" s="2">
        <f t="shared" si="592"/>
        <v>114</v>
      </c>
      <c r="AD3405" s="2" t="s">
        <v>27</v>
      </c>
    </row>
    <row r="3406" spans="1:30" x14ac:dyDescent="0.2">
      <c r="A3406">
        <v>18</v>
      </c>
      <c r="B3406" s="2" t="s">
        <v>1368</v>
      </c>
      <c r="C3406" s="2" t="s">
        <v>22</v>
      </c>
      <c r="D3406" s="2" t="s">
        <v>23</v>
      </c>
      <c r="E3406" s="2" t="s">
        <v>2767</v>
      </c>
      <c r="F3406" s="2" t="s">
        <v>2774</v>
      </c>
      <c r="G3406" s="2">
        <v>105</v>
      </c>
      <c r="H3406" s="2">
        <v>118</v>
      </c>
      <c r="I3406" s="3">
        <v>42476</v>
      </c>
      <c r="J3406" s="3">
        <v>42492</v>
      </c>
      <c r="K3406" s="3" t="s">
        <v>2537</v>
      </c>
      <c r="L3406" s="17">
        <f t="shared" si="583"/>
        <v>256.52</v>
      </c>
      <c r="M3406" s="20">
        <f t="shared" si="584"/>
        <v>0.92854358334632781</v>
      </c>
      <c r="N3406" s="2">
        <v>16</v>
      </c>
      <c r="O3406" s="2">
        <v>5800000</v>
      </c>
      <c r="P3406" s="2">
        <v>5680000</v>
      </c>
      <c r="Q3406" s="2">
        <f t="shared" si="585"/>
        <v>-120000</v>
      </c>
      <c r="R3406" s="4">
        <f t="shared" si="586"/>
        <v>-2.0689655172413793E-2</v>
      </c>
      <c r="S3406" s="2">
        <v>131000</v>
      </c>
      <c r="T3406" s="9">
        <f t="shared" si="587"/>
        <v>56485.714285714283</v>
      </c>
      <c r="U3406" s="2">
        <v>55343</v>
      </c>
      <c r="V3406" s="5">
        <f t="shared" si="588"/>
        <v>-1142.7142857142826</v>
      </c>
      <c r="W3406" s="4">
        <f t="shared" si="589"/>
        <v>-2.0230146686899288E-2</v>
      </c>
      <c r="X3406" s="22">
        <f t="shared" si="590"/>
        <v>52449.447550733996</v>
      </c>
      <c r="Y3406" s="22">
        <f t="shared" si="591"/>
        <v>51388.387533135821</v>
      </c>
      <c r="Z3406" s="22">
        <f t="shared" si="593"/>
        <v>5395780.690979261</v>
      </c>
      <c r="AA3406" s="2">
        <v>729</v>
      </c>
      <c r="AB3406" s="2">
        <v>1901</v>
      </c>
      <c r="AC3406" s="2">
        <f t="shared" si="592"/>
        <v>115</v>
      </c>
      <c r="AD3406" s="2" t="s">
        <v>27</v>
      </c>
    </row>
    <row r="3407" spans="1:30" x14ac:dyDescent="0.2">
      <c r="A3407">
        <v>23</v>
      </c>
      <c r="B3407" s="2" t="s">
        <v>928</v>
      </c>
      <c r="C3407" s="2" t="s">
        <v>22</v>
      </c>
      <c r="D3407" s="2" t="s">
        <v>23</v>
      </c>
      <c r="E3407" s="2" t="s">
        <v>2767</v>
      </c>
      <c r="F3407" s="2" t="s">
        <v>2774</v>
      </c>
      <c r="G3407" s="2">
        <v>54</v>
      </c>
      <c r="H3407" s="2"/>
      <c r="I3407" s="3">
        <v>42512</v>
      </c>
      <c r="J3407" s="3">
        <v>42528</v>
      </c>
      <c r="K3407" s="3" t="s">
        <v>2538</v>
      </c>
      <c r="L3407" s="17">
        <f t="shared" si="583"/>
        <v>259.83</v>
      </c>
      <c r="M3407" s="20">
        <f t="shared" si="584"/>
        <v>0.91671477504522192</v>
      </c>
      <c r="N3407" s="2">
        <v>16</v>
      </c>
      <c r="O3407" s="2">
        <v>4690000</v>
      </c>
      <c r="P3407" s="2">
        <v>4580000</v>
      </c>
      <c r="Q3407" s="2">
        <f t="shared" si="585"/>
        <v>-110000</v>
      </c>
      <c r="R3407" s="4">
        <f t="shared" si="586"/>
        <v>-2.3454157782515993E-2</v>
      </c>
      <c r="S3407" s="2"/>
      <c r="T3407" s="9">
        <f t="shared" si="587"/>
        <v>86851.851851851854</v>
      </c>
      <c r="U3407" s="2">
        <v>84815</v>
      </c>
      <c r="V3407" s="5">
        <f t="shared" si="588"/>
        <v>-2036.851851851854</v>
      </c>
      <c r="W3407" s="4">
        <f t="shared" si="589"/>
        <v>-2.345202558635397E-2</v>
      </c>
      <c r="X3407" s="22">
        <f t="shared" si="590"/>
        <v>79618.375832631311</v>
      </c>
      <c r="Y3407" s="22">
        <f t="shared" si="591"/>
        <v>77751.163645460503</v>
      </c>
      <c r="Z3407" s="22">
        <f t="shared" si="593"/>
        <v>4198562.8368548676</v>
      </c>
      <c r="AA3407" s="2">
        <v>385</v>
      </c>
      <c r="AB3407" s="2">
        <v>2012</v>
      </c>
      <c r="AC3407" s="2">
        <f t="shared" si="592"/>
        <v>4</v>
      </c>
      <c r="AD3407" s="2" t="s">
        <v>25</v>
      </c>
    </row>
    <row r="3408" spans="1:30" x14ac:dyDescent="0.2">
      <c r="A3408">
        <v>39</v>
      </c>
      <c r="B3408" s="2" t="s">
        <v>1462</v>
      </c>
      <c r="C3408" s="2" t="s">
        <v>22</v>
      </c>
      <c r="D3408" s="2" t="s">
        <v>23</v>
      </c>
      <c r="E3408" s="2" t="s">
        <v>2767</v>
      </c>
      <c r="F3408" s="2" t="s">
        <v>2774</v>
      </c>
      <c r="G3408" s="2">
        <v>68</v>
      </c>
      <c r="H3408" s="2">
        <v>75</v>
      </c>
      <c r="I3408" s="3">
        <v>42623</v>
      </c>
      <c r="J3408" s="3">
        <v>42639</v>
      </c>
      <c r="K3408" s="3" t="s">
        <v>2541</v>
      </c>
      <c r="L3408" s="17">
        <f t="shared" si="583"/>
        <v>275.91000000000003</v>
      </c>
      <c r="M3408" s="20">
        <f t="shared" si="584"/>
        <v>0.86328875357906554</v>
      </c>
      <c r="N3408" s="2">
        <v>16</v>
      </c>
      <c r="O3408" s="2">
        <v>5800000</v>
      </c>
      <c r="P3408" s="2">
        <v>6125000</v>
      </c>
      <c r="Q3408" s="2">
        <f t="shared" si="585"/>
        <v>325000</v>
      </c>
      <c r="R3408" s="4">
        <f t="shared" si="586"/>
        <v>5.6034482758620691E-2</v>
      </c>
      <c r="S3408" s="2"/>
      <c r="T3408" s="9">
        <f t="shared" si="587"/>
        <v>85294.117647058825</v>
      </c>
      <c r="U3408" s="2">
        <v>90074</v>
      </c>
      <c r="V3408" s="5">
        <f t="shared" si="588"/>
        <v>4779.8823529411748</v>
      </c>
      <c r="W3408" s="4">
        <f t="shared" si="589"/>
        <v>5.6039999999999979E-2</v>
      </c>
      <c r="X3408" s="22">
        <f t="shared" si="590"/>
        <v>73633.452511155585</v>
      </c>
      <c r="Y3408" s="22">
        <f t="shared" si="591"/>
        <v>77759.871189880752</v>
      </c>
      <c r="Z3408" s="22">
        <f t="shared" si="593"/>
        <v>5287671.2409118908</v>
      </c>
      <c r="AA3408" s="11">
        <v>5011</v>
      </c>
      <c r="AB3408" s="2">
        <v>2007</v>
      </c>
      <c r="AC3408" s="2">
        <f t="shared" si="592"/>
        <v>9</v>
      </c>
      <c r="AD3408" s="2" t="s">
        <v>25</v>
      </c>
    </row>
    <row r="3409" spans="1:30" x14ac:dyDescent="0.2">
      <c r="A3409">
        <v>11</v>
      </c>
      <c r="B3409" s="2" t="s">
        <v>2015</v>
      </c>
      <c r="C3409" s="2" t="s">
        <v>22</v>
      </c>
      <c r="D3409" s="2" t="s">
        <v>23</v>
      </c>
      <c r="E3409" s="2" t="s">
        <v>2767</v>
      </c>
      <c r="F3409" s="2" t="s">
        <v>2774</v>
      </c>
      <c r="G3409" s="2">
        <v>88</v>
      </c>
      <c r="H3409" s="2">
        <v>98</v>
      </c>
      <c r="I3409" s="3">
        <v>42427</v>
      </c>
      <c r="J3409" s="3">
        <v>42444</v>
      </c>
      <c r="K3409" s="3" t="s">
        <v>2535</v>
      </c>
      <c r="L3409" s="17">
        <f t="shared" si="583"/>
        <v>245.99</v>
      </c>
      <c r="M3409" s="20">
        <f t="shared" si="584"/>
        <v>0.96829139395910402</v>
      </c>
      <c r="N3409" s="2">
        <v>17</v>
      </c>
      <c r="O3409" s="2">
        <v>4450000</v>
      </c>
      <c r="P3409" s="2">
        <v>4420000</v>
      </c>
      <c r="Q3409" s="2">
        <f t="shared" si="585"/>
        <v>-30000</v>
      </c>
      <c r="R3409" s="4">
        <f t="shared" si="586"/>
        <v>-6.7415730337078653E-3</v>
      </c>
      <c r="S3409" s="2">
        <v>149545</v>
      </c>
      <c r="T3409" s="9">
        <f t="shared" si="587"/>
        <v>52267.556818181816</v>
      </c>
      <c r="U3409" s="2">
        <v>51927</v>
      </c>
      <c r="V3409" s="5">
        <f t="shared" si="588"/>
        <v>-340.5568181818162</v>
      </c>
      <c r="W3409" s="4">
        <f t="shared" si="589"/>
        <v>-6.5156444822259216E-3</v>
      </c>
      <c r="X3409" s="22">
        <f t="shared" si="590"/>
        <v>50610.225450313941</v>
      </c>
      <c r="Y3409" s="22">
        <f t="shared" si="591"/>
        <v>50280.467214114396</v>
      </c>
      <c r="Z3409" s="22">
        <f t="shared" si="593"/>
        <v>4424681.1148420665</v>
      </c>
      <c r="AA3409" s="2">
        <v>371</v>
      </c>
      <c r="AB3409" s="2">
        <v>1875</v>
      </c>
      <c r="AC3409" s="2">
        <f t="shared" si="592"/>
        <v>141</v>
      </c>
      <c r="AD3409" s="2" t="s">
        <v>27</v>
      </c>
    </row>
    <row r="3410" spans="1:30" x14ac:dyDescent="0.2">
      <c r="A3410">
        <v>17</v>
      </c>
      <c r="B3410" s="2" t="s">
        <v>844</v>
      </c>
      <c r="C3410" s="2" t="s">
        <v>22</v>
      </c>
      <c r="D3410" s="2" t="s">
        <v>23</v>
      </c>
      <c r="E3410" s="2" t="s">
        <v>2767</v>
      </c>
      <c r="F3410" s="2" t="s">
        <v>2774</v>
      </c>
      <c r="G3410" s="2">
        <v>82</v>
      </c>
      <c r="H3410" s="2">
        <v>90</v>
      </c>
      <c r="I3410" s="3">
        <v>42468</v>
      </c>
      <c r="J3410" s="3">
        <v>42485</v>
      </c>
      <c r="K3410" s="3" t="s">
        <v>2536</v>
      </c>
      <c r="L3410" s="17">
        <f t="shared" si="583"/>
        <v>250.79</v>
      </c>
      <c r="M3410" s="20">
        <f t="shared" si="584"/>
        <v>0.9497587623110969</v>
      </c>
      <c r="N3410" s="2">
        <v>17</v>
      </c>
      <c r="O3410" s="2">
        <v>4500000</v>
      </c>
      <c r="P3410" s="2">
        <v>4900000</v>
      </c>
      <c r="Q3410" s="2">
        <f t="shared" si="585"/>
        <v>400000</v>
      </c>
      <c r="R3410" s="4">
        <f t="shared" si="586"/>
        <v>8.8888888888888892E-2</v>
      </c>
      <c r="S3410" s="2">
        <v>29006</v>
      </c>
      <c r="T3410" s="9">
        <f t="shared" si="587"/>
        <v>55231.780487804877</v>
      </c>
      <c r="U3410" s="2">
        <v>60110</v>
      </c>
      <c r="V3410" s="5">
        <f t="shared" si="588"/>
        <v>4878.2195121951227</v>
      </c>
      <c r="W3410" s="4">
        <f t="shared" si="589"/>
        <v>8.8322691557485261E-2</v>
      </c>
      <c r="X3410" s="22">
        <f t="shared" si="590"/>
        <v>52456.867476335756</v>
      </c>
      <c r="Y3410" s="22">
        <f t="shared" si="591"/>
        <v>57089.999202520034</v>
      </c>
      <c r="Z3410" s="22">
        <f t="shared" si="593"/>
        <v>4681379.9346066425</v>
      </c>
      <c r="AA3410" s="11">
        <v>2453</v>
      </c>
      <c r="AB3410" s="2">
        <v>1991</v>
      </c>
      <c r="AC3410" s="2">
        <f t="shared" si="592"/>
        <v>25</v>
      </c>
      <c r="AD3410" s="2" t="s">
        <v>27</v>
      </c>
    </row>
    <row r="3411" spans="1:30" x14ac:dyDescent="0.2">
      <c r="A3411">
        <v>22</v>
      </c>
      <c r="B3411" s="2" t="s">
        <v>207</v>
      </c>
      <c r="C3411" s="2" t="s">
        <v>22</v>
      </c>
      <c r="D3411" s="2" t="s">
        <v>23</v>
      </c>
      <c r="E3411" s="2" t="s">
        <v>2767</v>
      </c>
      <c r="F3411" s="2" t="s">
        <v>2774</v>
      </c>
      <c r="G3411" s="2">
        <v>41</v>
      </c>
      <c r="H3411" s="2">
        <v>46</v>
      </c>
      <c r="I3411" s="3">
        <v>42503</v>
      </c>
      <c r="J3411" s="3">
        <v>42520</v>
      </c>
      <c r="K3411" s="3" t="s">
        <v>2537</v>
      </c>
      <c r="L3411" s="17">
        <f t="shared" si="583"/>
        <v>256.52</v>
      </c>
      <c r="M3411" s="20">
        <f t="shared" si="584"/>
        <v>0.92854358334632781</v>
      </c>
      <c r="N3411" s="2">
        <v>17</v>
      </c>
      <c r="O3411" s="2">
        <v>2990000</v>
      </c>
      <c r="P3411" s="2">
        <v>3000000</v>
      </c>
      <c r="Q3411" s="2">
        <f t="shared" si="585"/>
        <v>10000</v>
      </c>
      <c r="R3411" s="4">
        <f t="shared" si="586"/>
        <v>3.3444816053511705E-3</v>
      </c>
      <c r="S3411" s="2">
        <v>955</v>
      </c>
      <c r="T3411" s="9">
        <f t="shared" si="587"/>
        <v>72950.121951219509</v>
      </c>
      <c r="U3411" s="2">
        <v>73194</v>
      </c>
      <c r="V3411" s="5">
        <f t="shared" si="588"/>
        <v>243.87804878049064</v>
      </c>
      <c r="W3411" s="4">
        <f t="shared" si="589"/>
        <v>3.3430793843438355E-3</v>
      </c>
      <c r="X3411" s="22">
        <f t="shared" si="590"/>
        <v>67737.367642136975</v>
      </c>
      <c r="Y3411" s="22">
        <f t="shared" si="591"/>
        <v>67963.819039451118</v>
      </c>
      <c r="Z3411" s="22">
        <f t="shared" si="593"/>
        <v>2786516.5806174958</v>
      </c>
      <c r="AA3411" s="2">
        <v>972</v>
      </c>
      <c r="AB3411" s="2">
        <v>1985</v>
      </c>
      <c r="AC3411" s="2">
        <f t="shared" si="592"/>
        <v>31</v>
      </c>
      <c r="AD3411" s="2" t="s">
        <v>37</v>
      </c>
    </row>
    <row r="3412" spans="1:30" x14ac:dyDescent="0.2">
      <c r="A3412">
        <v>34</v>
      </c>
      <c r="B3412" s="2" t="s">
        <v>2136</v>
      </c>
      <c r="C3412" s="2" t="s">
        <v>22</v>
      </c>
      <c r="D3412" s="2" t="s">
        <v>23</v>
      </c>
      <c r="E3412" s="2" t="s">
        <v>2767</v>
      </c>
      <c r="F3412" s="2" t="s">
        <v>2774</v>
      </c>
      <c r="G3412" s="2">
        <v>96</v>
      </c>
      <c r="H3412" s="2">
        <v>105</v>
      </c>
      <c r="I3412" s="3">
        <v>42589</v>
      </c>
      <c r="J3412" s="3">
        <v>42606</v>
      </c>
      <c r="K3412" s="3" t="s">
        <v>2540</v>
      </c>
      <c r="L3412" s="17">
        <f t="shared" si="583"/>
        <v>272.20999999999998</v>
      </c>
      <c r="M3412" s="20">
        <f t="shared" si="584"/>
        <v>0.87502296021454029</v>
      </c>
      <c r="N3412" s="2">
        <v>17</v>
      </c>
      <c r="O3412" s="2">
        <v>5200000</v>
      </c>
      <c r="P3412" s="2">
        <v>5140000</v>
      </c>
      <c r="Q3412" s="2">
        <f t="shared" si="585"/>
        <v>-60000</v>
      </c>
      <c r="R3412" s="4">
        <f t="shared" si="586"/>
        <v>-1.1538461538461539E-2</v>
      </c>
      <c r="S3412" s="2">
        <v>51000</v>
      </c>
      <c r="T3412" s="9">
        <f t="shared" si="587"/>
        <v>54697.916666666664</v>
      </c>
      <c r="U3412" s="2">
        <v>54073</v>
      </c>
      <c r="V3412" s="5">
        <f t="shared" si="588"/>
        <v>-624.91666666666424</v>
      </c>
      <c r="W3412" s="4">
        <f t="shared" si="589"/>
        <v>-1.1424871453056517E-2</v>
      </c>
      <c r="X3412" s="22">
        <f t="shared" si="590"/>
        <v>47861.932959234902</v>
      </c>
      <c r="Y3412" s="22">
        <f t="shared" si="591"/>
        <v>47315.116527680839</v>
      </c>
      <c r="Z3412" s="22">
        <f t="shared" si="593"/>
        <v>4542251.1866573608</v>
      </c>
      <c r="AA3412" s="11">
        <v>2861</v>
      </c>
      <c r="AB3412" s="2">
        <v>1932</v>
      </c>
      <c r="AC3412" s="2">
        <f t="shared" si="592"/>
        <v>84</v>
      </c>
      <c r="AD3412" s="2" t="s">
        <v>37</v>
      </c>
    </row>
    <row r="3413" spans="1:30" x14ac:dyDescent="0.2">
      <c r="A3413">
        <v>3</v>
      </c>
      <c r="B3413" s="2" t="s">
        <v>596</v>
      </c>
      <c r="C3413" s="2" t="s">
        <v>22</v>
      </c>
      <c r="D3413" s="2" t="s">
        <v>23</v>
      </c>
      <c r="E3413" s="2" t="s">
        <v>2767</v>
      </c>
      <c r="F3413" s="2" t="s">
        <v>2774</v>
      </c>
      <c r="G3413" s="2">
        <v>47</v>
      </c>
      <c r="H3413" s="2">
        <v>51</v>
      </c>
      <c r="I3413" s="3">
        <v>42371</v>
      </c>
      <c r="J3413" s="3">
        <v>42389</v>
      </c>
      <c r="K3413" s="3" t="s">
        <v>2533</v>
      </c>
      <c r="L3413" s="17">
        <f t="shared" si="583"/>
        <v>238.19</v>
      </c>
      <c r="M3413" s="20">
        <f t="shared" si="584"/>
        <v>1</v>
      </c>
      <c r="N3413" s="2">
        <v>18</v>
      </c>
      <c r="O3413" s="2">
        <v>3490000</v>
      </c>
      <c r="P3413" s="2">
        <v>3775000</v>
      </c>
      <c r="Q3413" s="2">
        <f t="shared" si="585"/>
        <v>285000</v>
      </c>
      <c r="R3413" s="4">
        <f t="shared" si="586"/>
        <v>8.1661891117478513E-2</v>
      </c>
      <c r="S3413" s="2"/>
      <c r="T3413" s="9">
        <f t="shared" si="587"/>
        <v>74255.319148936163</v>
      </c>
      <c r="U3413" s="2">
        <v>80319</v>
      </c>
      <c r="V3413" s="5">
        <f t="shared" si="588"/>
        <v>6063.6808510638366</v>
      </c>
      <c r="W3413" s="4">
        <f t="shared" si="589"/>
        <v>8.1659885386819578E-2</v>
      </c>
      <c r="X3413" s="22">
        <f t="shared" si="590"/>
        <v>74255.319148936163</v>
      </c>
      <c r="Y3413" s="22">
        <f t="shared" si="591"/>
        <v>80319</v>
      </c>
      <c r="Z3413" s="22">
        <f t="shared" si="593"/>
        <v>3774993</v>
      </c>
      <c r="AA3413" s="2">
        <v>532</v>
      </c>
      <c r="AB3413" s="2">
        <v>2003</v>
      </c>
      <c r="AC3413" s="2">
        <f t="shared" si="592"/>
        <v>13</v>
      </c>
      <c r="AD3413" s="2" t="s">
        <v>44</v>
      </c>
    </row>
    <row r="3414" spans="1:30" x14ac:dyDescent="0.2">
      <c r="A3414">
        <v>5</v>
      </c>
      <c r="B3414" s="2" t="s">
        <v>2059</v>
      </c>
      <c r="C3414" s="2" t="s">
        <v>22</v>
      </c>
      <c r="D3414" s="2" t="s">
        <v>23</v>
      </c>
      <c r="E3414" s="2" t="s">
        <v>2767</v>
      </c>
      <c r="F3414" s="2" t="s">
        <v>2774</v>
      </c>
      <c r="G3414" s="2">
        <v>91</v>
      </c>
      <c r="H3414" s="2">
        <v>100</v>
      </c>
      <c r="I3414" s="3">
        <v>42384</v>
      </c>
      <c r="J3414" s="3">
        <v>42402</v>
      </c>
      <c r="K3414" s="3" t="s">
        <v>2534</v>
      </c>
      <c r="L3414" s="17">
        <f t="shared" si="583"/>
        <v>240.59</v>
      </c>
      <c r="M3414" s="20">
        <f t="shared" si="584"/>
        <v>0.99002452304750821</v>
      </c>
      <c r="N3414" s="2">
        <v>18</v>
      </c>
      <c r="O3414" s="2">
        <v>4940000</v>
      </c>
      <c r="P3414" s="2">
        <v>5050000</v>
      </c>
      <c r="Q3414" s="2">
        <f t="shared" si="585"/>
        <v>110000</v>
      </c>
      <c r="R3414" s="4">
        <f t="shared" si="586"/>
        <v>2.2267206477732792E-2</v>
      </c>
      <c r="S3414" s="2">
        <v>107659</v>
      </c>
      <c r="T3414" s="9">
        <f t="shared" si="587"/>
        <v>55468.780219780223</v>
      </c>
      <c r="U3414" s="2">
        <v>56678</v>
      </c>
      <c r="V3414" s="5">
        <f t="shared" si="588"/>
        <v>1209.219780219777</v>
      </c>
      <c r="W3414" s="4">
        <f t="shared" si="589"/>
        <v>2.1800006696173355E-2</v>
      </c>
      <c r="X3414" s="22">
        <f t="shared" si="590"/>
        <v>54915.45268111497</v>
      </c>
      <c r="Y3414" s="22">
        <f t="shared" si="591"/>
        <v>56112.609917286667</v>
      </c>
      <c r="Z3414" s="22">
        <f t="shared" si="593"/>
        <v>5106247.5024730871</v>
      </c>
      <c r="AA3414" s="11">
        <v>1317</v>
      </c>
      <c r="AB3414" s="2">
        <v>1928</v>
      </c>
      <c r="AC3414" s="2">
        <f t="shared" si="592"/>
        <v>88</v>
      </c>
      <c r="AD3414" s="2" t="s">
        <v>183</v>
      </c>
    </row>
    <row r="3415" spans="1:30" x14ac:dyDescent="0.2">
      <c r="A3415">
        <v>10</v>
      </c>
      <c r="B3415" s="2" t="s">
        <v>254</v>
      </c>
      <c r="C3415" s="2" t="s">
        <v>22</v>
      </c>
      <c r="D3415" s="2" t="s">
        <v>23</v>
      </c>
      <c r="E3415" s="2" t="s">
        <v>2767</v>
      </c>
      <c r="F3415" s="2" t="s">
        <v>2774</v>
      </c>
      <c r="G3415" s="2">
        <v>55</v>
      </c>
      <c r="H3415" s="2"/>
      <c r="I3415" s="3">
        <v>42420</v>
      </c>
      <c r="J3415" s="3">
        <v>42438</v>
      </c>
      <c r="K3415" s="3" t="s">
        <v>2535</v>
      </c>
      <c r="L3415" s="17">
        <f t="shared" si="583"/>
        <v>245.99</v>
      </c>
      <c r="M3415" s="20">
        <f t="shared" si="584"/>
        <v>0.96829139395910402</v>
      </c>
      <c r="N3415" s="2">
        <v>18</v>
      </c>
      <c r="O3415" s="2">
        <v>3300000</v>
      </c>
      <c r="P3415" s="2">
        <v>3150000</v>
      </c>
      <c r="Q3415" s="2">
        <f t="shared" si="585"/>
        <v>-150000</v>
      </c>
      <c r="R3415" s="4">
        <f t="shared" si="586"/>
        <v>-4.5454545454545456E-2</v>
      </c>
      <c r="S3415" s="2">
        <v>277828</v>
      </c>
      <c r="T3415" s="9">
        <f t="shared" si="587"/>
        <v>65051.418181818182</v>
      </c>
      <c r="U3415" s="2">
        <v>62324</v>
      </c>
      <c r="V3415" s="5">
        <f t="shared" si="588"/>
        <v>-2727.4181818181823</v>
      </c>
      <c r="W3415" s="4">
        <f t="shared" si="589"/>
        <v>-4.1927113321266432E-2</v>
      </c>
      <c r="X3415" s="22">
        <f t="shared" si="590"/>
        <v>62988.728390289332</v>
      </c>
      <c r="Y3415" s="22">
        <f t="shared" si="591"/>
        <v>60347.792837107198</v>
      </c>
      <c r="Z3415" s="22">
        <f t="shared" si="593"/>
        <v>3319128.6060408959</v>
      </c>
      <c r="AA3415" s="11">
        <v>2671</v>
      </c>
      <c r="AB3415" s="2">
        <v>1935</v>
      </c>
      <c r="AC3415" s="2">
        <f t="shared" si="592"/>
        <v>81</v>
      </c>
      <c r="AD3415" s="2" t="s">
        <v>292</v>
      </c>
    </row>
    <row r="3416" spans="1:30" x14ac:dyDescent="0.2">
      <c r="A3416">
        <v>16</v>
      </c>
      <c r="B3416" s="2" t="s">
        <v>1089</v>
      </c>
      <c r="C3416" s="2" t="s">
        <v>22</v>
      </c>
      <c r="D3416" s="2" t="s">
        <v>23</v>
      </c>
      <c r="E3416" s="2" t="s">
        <v>2767</v>
      </c>
      <c r="F3416" s="2" t="s">
        <v>2774</v>
      </c>
      <c r="G3416" s="2">
        <v>58</v>
      </c>
      <c r="H3416" s="2">
        <v>68</v>
      </c>
      <c r="I3416" s="3">
        <v>42461</v>
      </c>
      <c r="J3416" s="3">
        <v>42479</v>
      </c>
      <c r="K3416" s="3" t="s">
        <v>2536</v>
      </c>
      <c r="L3416" s="17">
        <f t="shared" si="583"/>
        <v>250.79</v>
      </c>
      <c r="M3416" s="20">
        <f t="shared" si="584"/>
        <v>0.9497587623110969</v>
      </c>
      <c r="N3416" s="2">
        <v>18</v>
      </c>
      <c r="O3416" s="2">
        <v>4500000</v>
      </c>
      <c r="P3416" s="2">
        <v>4125000</v>
      </c>
      <c r="Q3416" s="2">
        <f t="shared" si="585"/>
        <v>-375000</v>
      </c>
      <c r="R3416" s="4">
        <f t="shared" si="586"/>
        <v>-8.3333333333333329E-2</v>
      </c>
      <c r="S3416" s="2"/>
      <c r="T3416" s="9">
        <f t="shared" si="587"/>
        <v>77586.206896551725</v>
      </c>
      <c r="U3416" s="2">
        <v>71121</v>
      </c>
      <c r="V3416" s="5">
        <f t="shared" si="588"/>
        <v>-6465.2068965517246</v>
      </c>
      <c r="W3416" s="4">
        <f t="shared" si="589"/>
        <v>-8.3329333333333339E-2</v>
      </c>
      <c r="X3416" s="22">
        <f t="shared" si="590"/>
        <v>73688.179834481663</v>
      </c>
      <c r="Y3416" s="22">
        <f t="shared" si="591"/>
        <v>67547.792934327517</v>
      </c>
      <c r="Z3416" s="22">
        <f t="shared" si="593"/>
        <v>3917771.9901909959</v>
      </c>
      <c r="AA3416" s="2">
        <v>531</v>
      </c>
      <c r="AB3416" s="2">
        <v>2003</v>
      </c>
      <c r="AC3416" s="2">
        <f t="shared" si="592"/>
        <v>13</v>
      </c>
      <c r="AD3416" s="2" t="s">
        <v>1090</v>
      </c>
    </row>
    <row r="3417" spans="1:30" x14ac:dyDescent="0.2">
      <c r="A3417">
        <v>22</v>
      </c>
      <c r="B3417" s="2" t="s">
        <v>2499</v>
      </c>
      <c r="C3417" s="2" t="s">
        <v>22</v>
      </c>
      <c r="D3417" s="2" t="s">
        <v>23</v>
      </c>
      <c r="E3417" s="2" t="s">
        <v>2767</v>
      </c>
      <c r="F3417" s="2" t="s">
        <v>2774</v>
      </c>
      <c r="G3417" s="2">
        <v>166</v>
      </c>
      <c r="H3417" s="2">
        <v>192</v>
      </c>
      <c r="I3417" s="3">
        <v>42503</v>
      </c>
      <c r="J3417" s="3">
        <v>42521</v>
      </c>
      <c r="K3417" s="3" t="s">
        <v>2537</v>
      </c>
      <c r="L3417" s="17">
        <f t="shared" si="583"/>
        <v>256.52</v>
      </c>
      <c r="M3417" s="20">
        <f t="shared" si="584"/>
        <v>0.92854358334632781</v>
      </c>
      <c r="N3417" s="2">
        <v>18</v>
      </c>
      <c r="O3417" s="2">
        <v>12000000</v>
      </c>
      <c r="P3417" s="2">
        <v>11800000</v>
      </c>
      <c r="Q3417" s="2">
        <f t="shared" si="585"/>
        <v>-200000</v>
      </c>
      <c r="R3417" s="4">
        <f t="shared" si="586"/>
        <v>-1.6666666666666666E-2</v>
      </c>
      <c r="S3417" s="2">
        <v>194130</v>
      </c>
      <c r="T3417" s="9">
        <f t="shared" si="587"/>
        <v>73458.614457831325</v>
      </c>
      <c r="U3417" s="2">
        <v>72254</v>
      </c>
      <c r="V3417" s="5">
        <f t="shared" si="588"/>
        <v>-1204.6144578313251</v>
      </c>
      <c r="W3417" s="4">
        <f t="shared" si="589"/>
        <v>-1.6398545857720066E-2</v>
      </c>
      <c r="X3417" s="22">
        <f t="shared" si="590"/>
        <v>68209.525096331068</v>
      </c>
      <c r="Y3417" s="22">
        <f t="shared" si="591"/>
        <v>67090.988071105574</v>
      </c>
      <c r="Z3417" s="22">
        <f t="shared" si="593"/>
        <v>11137104.019803526</v>
      </c>
      <c r="AA3417" s="2">
        <v>782</v>
      </c>
      <c r="AB3417" s="2">
        <v>1901</v>
      </c>
      <c r="AC3417" s="2">
        <f t="shared" si="592"/>
        <v>115</v>
      </c>
      <c r="AD3417" s="2" t="s">
        <v>2500</v>
      </c>
    </row>
    <row r="3418" spans="1:30" x14ac:dyDescent="0.2">
      <c r="A3418">
        <v>45</v>
      </c>
      <c r="B3418" s="2" t="s">
        <v>263</v>
      </c>
      <c r="C3418" s="2" t="s">
        <v>22</v>
      </c>
      <c r="D3418" s="2" t="s">
        <v>23</v>
      </c>
      <c r="E3418" s="2" t="s">
        <v>2767</v>
      </c>
      <c r="F3418" s="2" t="s">
        <v>2774</v>
      </c>
      <c r="G3418" s="2">
        <v>34</v>
      </c>
      <c r="H3418" s="2">
        <v>39</v>
      </c>
      <c r="I3418" s="3">
        <v>42664</v>
      </c>
      <c r="J3418" s="3">
        <v>42682</v>
      </c>
      <c r="K3418" s="3" t="s">
        <v>2543</v>
      </c>
      <c r="L3418" s="17">
        <f t="shared" si="583"/>
        <v>284.38</v>
      </c>
      <c r="M3418" s="20">
        <f t="shared" si="584"/>
        <v>0.83757648217174208</v>
      </c>
      <c r="N3418" s="2">
        <v>18</v>
      </c>
      <c r="O3418" s="2">
        <v>3175000</v>
      </c>
      <c r="P3418" s="2">
        <v>3325000</v>
      </c>
      <c r="Q3418" s="2">
        <f t="shared" si="585"/>
        <v>150000</v>
      </c>
      <c r="R3418" s="4">
        <f t="shared" si="586"/>
        <v>4.7244094488188976E-2</v>
      </c>
      <c r="S3418" s="2">
        <v>25045</v>
      </c>
      <c r="T3418" s="9">
        <f t="shared" si="587"/>
        <v>94118.970588235301</v>
      </c>
      <c r="U3418" s="2">
        <v>98531</v>
      </c>
      <c r="V3418" s="5">
        <f t="shared" si="588"/>
        <v>4412.029411764699</v>
      </c>
      <c r="W3418" s="4">
        <f t="shared" si="589"/>
        <v>4.6877153290031781E-2</v>
      </c>
      <c r="X3418" s="22">
        <f t="shared" si="590"/>
        <v>78831.836290919775</v>
      </c>
      <c r="Y3418" s="22">
        <f t="shared" si="591"/>
        <v>82527.248364863917</v>
      </c>
      <c r="Z3418" s="22">
        <f t="shared" si="593"/>
        <v>2805926.4444053732</v>
      </c>
      <c r="AA3418" s="11">
        <v>2151</v>
      </c>
      <c r="AB3418" s="2">
        <v>1941</v>
      </c>
      <c r="AC3418" s="2">
        <f t="shared" si="592"/>
        <v>75</v>
      </c>
      <c r="AD3418" s="2" t="s">
        <v>27</v>
      </c>
    </row>
    <row r="3419" spans="1:30" x14ac:dyDescent="0.2">
      <c r="A3419">
        <v>24</v>
      </c>
      <c r="B3419" s="2" t="s">
        <v>2007</v>
      </c>
      <c r="C3419" s="2" t="s">
        <v>22</v>
      </c>
      <c r="D3419" s="2" t="s">
        <v>23</v>
      </c>
      <c r="E3419" s="2" t="s">
        <v>2767</v>
      </c>
      <c r="F3419" s="2" t="s">
        <v>2774</v>
      </c>
      <c r="G3419" s="2">
        <v>107</v>
      </c>
      <c r="H3419" s="2">
        <v>120</v>
      </c>
      <c r="I3419" s="3">
        <v>42518</v>
      </c>
      <c r="J3419" s="3">
        <v>42538</v>
      </c>
      <c r="K3419" s="3" t="s">
        <v>2538</v>
      </c>
      <c r="L3419" s="17">
        <f t="shared" si="583"/>
        <v>259.83</v>
      </c>
      <c r="M3419" s="20">
        <f t="shared" si="584"/>
        <v>0.91671477504522192</v>
      </c>
      <c r="N3419" s="2">
        <v>20</v>
      </c>
      <c r="O3419" s="2">
        <v>5600000</v>
      </c>
      <c r="P3419" s="2">
        <v>5550000</v>
      </c>
      <c r="Q3419" s="2">
        <f t="shared" si="585"/>
        <v>-50000</v>
      </c>
      <c r="R3419" s="4">
        <f t="shared" si="586"/>
        <v>-8.9285714285714281E-3</v>
      </c>
      <c r="S3419" s="2">
        <v>8821</v>
      </c>
      <c r="T3419" s="9">
        <f t="shared" si="587"/>
        <v>52418.88785046729</v>
      </c>
      <c r="U3419" s="2">
        <v>51952</v>
      </c>
      <c r="V3419" s="5">
        <f t="shared" si="588"/>
        <v>-466.88785046729026</v>
      </c>
      <c r="W3419" s="4">
        <f t="shared" si="589"/>
        <v>-8.9068629574736036E-3</v>
      </c>
      <c r="X3419" s="22">
        <f t="shared" si="590"/>
        <v>48053.168983961841</v>
      </c>
      <c r="Y3419" s="22">
        <f t="shared" si="591"/>
        <v>47625.16599314937</v>
      </c>
      <c r="Z3419" s="22">
        <f t="shared" si="593"/>
        <v>5095892.7612669822</v>
      </c>
      <c r="AA3419" s="11">
        <v>2065</v>
      </c>
      <c r="AB3419" s="2">
        <v>1929</v>
      </c>
      <c r="AC3419" s="2">
        <f t="shared" si="592"/>
        <v>87</v>
      </c>
      <c r="AD3419" s="2" t="s">
        <v>148</v>
      </c>
    </row>
    <row r="3420" spans="1:30" x14ac:dyDescent="0.2">
      <c r="A3420">
        <v>3</v>
      </c>
      <c r="B3420" s="2" t="s">
        <v>722</v>
      </c>
      <c r="C3420" s="2" t="s">
        <v>22</v>
      </c>
      <c r="D3420" s="2" t="s">
        <v>23</v>
      </c>
      <c r="E3420" s="2" t="s">
        <v>2767</v>
      </c>
      <c r="F3420" s="2" t="s">
        <v>2774</v>
      </c>
      <c r="G3420" s="2">
        <v>50</v>
      </c>
      <c r="H3420" s="2">
        <v>57</v>
      </c>
      <c r="I3420" s="3">
        <v>42366</v>
      </c>
      <c r="J3420" s="3">
        <v>42387</v>
      </c>
      <c r="K3420" s="3" t="s">
        <v>2533</v>
      </c>
      <c r="L3420" s="17">
        <f t="shared" si="583"/>
        <v>238.19</v>
      </c>
      <c r="M3420" s="20">
        <f t="shared" si="584"/>
        <v>1</v>
      </c>
      <c r="N3420" s="2">
        <v>21</v>
      </c>
      <c r="O3420" s="2">
        <v>2900000</v>
      </c>
      <c r="P3420" s="2">
        <v>3615000</v>
      </c>
      <c r="Q3420" s="2">
        <f t="shared" si="585"/>
        <v>715000</v>
      </c>
      <c r="R3420" s="4">
        <f t="shared" si="586"/>
        <v>0.24655172413793103</v>
      </c>
      <c r="S3420" s="2">
        <v>65151</v>
      </c>
      <c r="T3420" s="9">
        <f t="shared" si="587"/>
        <v>59303.02</v>
      </c>
      <c r="U3420" s="2">
        <v>73603</v>
      </c>
      <c r="V3420" s="5">
        <f t="shared" si="588"/>
        <v>14299.980000000003</v>
      </c>
      <c r="W3420" s="4">
        <f t="shared" si="589"/>
        <v>0.24113409401409919</v>
      </c>
      <c r="X3420" s="22">
        <f t="shared" si="590"/>
        <v>59303.02</v>
      </c>
      <c r="Y3420" s="22">
        <f t="shared" si="591"/>
        <v>73603</v>
      </c>
      <c r="Z3420" s="22">
        <f t="shared" si="593"/>
        <v>3680150</v>
      </c>
      <c r="AA3420" s="2">
        <v>544</v>
      </c>
      <c r="AB3420" s="2">
        <v>1969</v>
      </c>
      <c r="AC3420" s="2">
        <f t="shared" si="592"/>
        <v>47</v>
      </c>
      <c r="AD3420" s="2" t="s">
        <v>37</v>
      </c>
    </row>
    <row r="3421" spans="1:30" x14ac:dyDescent="0.2">
      <c r="A3421">
        <v>15</v>
      </c>
      <c r="B3421" s="2" t="s">
        <v>1965</v>
      </c>
      <c r="C3421" s="2" t="s">
        <v>22</v>
      </c>
      <c r="D3421" s="2" t="s">
        <v>23</v>
      </c>
      <c r="E3421" s="2" t="s">
        <v>2767</v>
      </c>
      <c r="F3421" s="2" t="s">
        <v>2774</v>
      </c>
      <c r="G3421" s="2">
        <v>85</v>
      </c>
      <c r="H3421" s="2">
        <v>85</v>
      </c>
      <c r="I3421" s="3">
        <v>42454</v>
      </c>
      <c r="J3421" s="3">
        <v>42475</v>
      </c>
      <c r="K3421" s="3" t="s">
        <v>2536</v>
      </c>
      <c r="L3421" s="17">
        <f t="shared" si="583"/>
        <v>250.79</v>
      </c>
      <c r="M3421" s="20">
        <f t="shared" si="584"/>
        <v>0.9497587623110969</v>
      </c>
      <c r="N3421" s="2">
        <v>21</v>
      </c>
      <c r="O3421" s="2">
        <v>5950000</v>
      </c>
      <c r="P3421" s="2">
        <v>6150000</v>
      </c>
      <c r="Q3421" s="2">
        <f t="shared" si="585"/>
        <v>200000</v>
      </c>
      <c r="R3421" s="4">
        <f t="shared" si="586"/>
        <v>3.3613445378151259E-2</v>
      </c>
      <c r="S3421" s="2">
        <v>146774</v>
      </c>
      <c r="T3421" s="9">
        <f t="shared" si="587"/>
        <v>71726.75294117647</v>
      </c>
      <c r="U3421" s="2">
        <v>74080</v>
      </c>
      <c r="V3421" s="5">
        <f t="shared" si="588"/>
        <v>2353.2470588235301</v>
      </c>
      <c r="W3421" s="4">
        <f t="shared" si="589"/>
        <v>3.2808498396036993E-2</v>
      </c>
      <c r="X3421" s="22">
        <f t="shared" si="590"/>
        <v>68123.1120980056</v>
      </c>
      <c r="Y3421" s="22">
        <f t="shared" si="591"/>
        <v>70358.129112006063</v>
      </c>
      <c r="Z3421" s="22">
        <f t="shared" si="593"/>
        <v>5980440.9745205157</v>
      </c>
      <c r="AA3421" s="2">
        <v>576</v>
      </c>
      <c r="AB3421" s="2">
        <v>1889</v>
      </c>
      <c r="AC3421" s="2">
        <f t="shared" si="592"/>
        <v>127</v>
      </c>
      <c r="AD3421" s="2" t="s">
        <v>67</v>
      </c>
    </row>
    <row r="3422" spans="1:30" x14ac:dyDescent="0.2">
      <c r="A3422">
        <v>4</v>
      </c>
      <c r="B3422" s="2" t="s">
        <v>1982</v>
      </c>
      <c r="C3422" s="2" t="s">
        <v>22</v>
      </c>
      <c r="D3422" s="2" t="s">
        <v>23</v>
      </c>
      <c r="E3422" s="2" t="s">
        <v>2767</v>
      </c>
      <c r="F3422" s="2" t="s">
        <v>2774</v>
      </c>
      <c r="G3422" s="2">
        <v>86</v>
      </c>
      <c r="H3422" s="2">
        <v>96</v>
      </c>
      <c r="I3422" s="3">
        <v>42370</v>
      </c>
      <c r="J3422" s="3">
        <v>42394</v>
      </c>
      <c r="K3422" s="3" t="s">
        <v>2533</v>
      </c>
      <c r="L3422" s="17">
        <f t="shared" si="583"/>
        <v>238.19</v>
      </c>
      <c r="M3422" s="20">
        <f t="shared" si="584"/>
        <v>1</v>
      </c>
      <c r="N3422" s="2">
        <v>24</v>
      </c>
      <c r="O3422" s="2">
        <v>5000000</v>
      </c>
      <c r="P3422" s="2">
        <v>4825000</v>
      </c>
      <c r="Q3422" s="2">
        <f t="shared" si="585"/>
        <v>-175000</v>
      </c>
      <c r="R3422" s="4">
        <f t="shared" si="586"/>
        <v>-3.5000000000000003E-2</v>
      </c>
      <c r="S3422" s="2">
        <v>86706</v>
      </c>
      <c r="T3422" s="9">
        <f t="shared" si="587"/>
        <v>59147.744186046511</v>
      </c>
      <c r="U3422" s="2">
        <v>57113</v>
      </c>
      <c r="V3422" s="5">
        <f t="shared" si="588"/>
        <v>-2034.7441860465115</v>
      </c>
      <c r="W3422" s="4">
        <f t="shared" si="589"/>
        <v>-3.4401044605290733E-2</v>
      </c>
      <c r="X3422" s="22">
        <f t="shared" si="590"/>
        <v>59147.744186046511</v>
      </c>
      <c r="Y3422" s="22">
        <f t="shared" si="591"/>
        <v>57113</v>
      </c>
      <c r="Z3422" s="22">
        <f t="shared" si="593"/>
        <v>4911718</v>
      </c>
      <c r="AA3422" s="11">
        <v>1084</v>
      </c>
      <c r="AB3422" s="2">
        <v>1897</v>
      </c>
      <c r="AC3422" s="2">
        <f t="shared" si="592"/>
        <v>119</v>
      </c>
      <c r="AD3422" s="2" t="s">
        <v>523</v>
      </c>
    </row>
    <row r="3423" spans="1:30" x14ac:dyDescent="0.2">
      <c r="A3423">
        <v>20</v>
      </c>
      <c r="B3423" s="2" t="s">
        <v>2002</v>
      </c>
      <c r="C3423" s="2" t="s">
        <v>22</v>
      </c>
      <c r="D3423" s="2" t="s">
        <v>23</v>
      </c>
      <c r="E3423" s="2" t="s">
        <v>2767</v>
      </c>
      <c r="F3423" s="2" t="s">
        <v>2774</v>
      </c>
      <c r="G3423" s="2">
        <v>87</v>
      </c>
      <c r="H3423" s="2">
        <v>100</v>
      </c>
      <c r="I3423" s="3">
        <v>42482</v>
      </c>
      <c r="J3423" s="3">
        <v>42506</v>
      </c>
      <c r="K3423" s="3" t="s">
        <v>2537</v>
      </c>
      <c r="L3423" s="17">
        <f t="shared" si="583"/>
        <v>256.52</v>
      </c>
      <c r="M3423" s="20">
        <f t="shared" si="584"/>
        <v>0.92854358334632781</v>
      </c>
      <c r="N3423" s="2">
        <v>24</v>
      </c>
      <c r="O3423" s="2">
        <v>6800000</v>
      </c>
      <c r="P3423" s="2">
        <v>6700000</v>
      </c>
      <c r="Q3423" s="2">
        <f t="shared" si="585"/>
        <v>-100000</v>
      </c>
      <c r="R3423" s="4">
        <f t="shared" si="586"/>
        <v>-1.4705882352941176E-2</v>
      </c>
      <c r="S3423" s="2">
        <v>107804</v>
      </c>
      <c r="T3423" s="9">
        <f t="shared" si="587"/>
        <v>79400.045977011498</v>
      </c>
      <c r="U3423" s="2">
        <v>78251</v>
      </c>
      <c r="V3423" s="5">
        <f t="shared" si="588"/>
        <v>-1149.0459770114976</v>
      </c>
      <c r="W3423" s="4">
        <f t="shared" si="589"/>
        <v>-1.4471603421289933E-2</v>
      </c>
      <c r="X3423" s="22">
        <f t="shared" si="590"/>
        <v>73726.403209357435</v>
      </c>
      <c r="Y3423" s="22">
        <f t="shared" si="591"/>
        <v>72659.463940433503</v>
      </c>
      <c r="Z3423" s="22">
        <f t="shared" si="593"/>
        <v>6321373.3628177149</v>
      </c>
      <c r="AA3423" s="2">
        <v>455</v>
      </c>
      <c r="AB3423" s="2">
        <v>1876</v>
      </c>
      <c r="AC3423" s="2">
        <f t="shared" si="592"/>
        <v>140</v>
      </c>
      <c r="AD3423" s="2" t="s">
        <v>103</v>
      </c>
    </row>
    <row r="3424" spans="1:30" x14ac:dyDescent="0.2">
      <c r="A3424">
        <v>9</v>
      </c>
      <c r="B3424" s="2" t="s">
        <v>270</v>
      </c>
      <c r="C3424" s="2" t="s">
        <v>22</v>
      </c>
      <c r="D3424" s="2" t="s">
        <v>23</v>
      </c>
      <c r="E3424" s="2" t="s">
        <v>2767</v>
      </c>
      <c r="F3424" s="2" t="s">
        <v>2774</v>
      </c>
      <c r="G3424" s="2">
        <v>35</v>
      </c>
      <c r="H3424" s="2">
        <v>42</v>
      </c>
      <c r="I3424" s="3">
        <v>42405</v>
      </c>
      <c r="J3424" s="3">
        <v>42432</v>
      </c>
      <c r="K3424" s="3" t="s">
        <v>2535</v>
      </c>
      <c r="L3424" s="17">
        <f t="shared" si="583"/>
        <v>245.99</v>
      </c>
      <c r="M3424" s="20">
        <f t="shared" si="584"/>
        <v>0.96829139395910402</v>
      </c>
      <c r="N3424" s="2">
        <v>27</v>
      </c>
      <c r="O3424" s="2">
        <v>2750000</v>
      </c>
      <c r="P3424" s="2">
        <v>2800000</v>
      </c>
      <c r="Q3424" s="2">
        <f t="shared" si="585"/>
        <v>50000</v>
      </c>
      <c r="R3424" s="4">
        <f t="shared" si="586"/>
        <v>1.8181818181818181E-2</v>
      </c>
      <c r="S3424" s="2">
        <v>74000</v>
      </c>
      <c r="T3424" s="9">
        <f t="shared" si="587"/>
        <v>80685.71428571429</v>
      </c>
      <c r="U3424" s="2">
        <v>82114</v>
      </c>
      <c r="V3424" s="5">
        <f t="shared" si="588"/>
        <v>1428.2857142857101</v>
      </c>
      <c r="W3424" s="4">
        <f t="shared" si="589"/>
        <v>1.7701841359773318E-2</v>
      </c>
      <c r="X3424" s="22">
        <f t="shared" si="590"/>
        <v>78127.28275830028</v>
      </c>
      <c r="Y3424" s="22">
        <f t="shared" si="591"/>
        <v>79510.279523557867</v>
      </c>
      <c r="Z3424" s="22">
        <f t="shared" si="593"/>
        <v>2782859.7833245252</v>
      </c>
      <c r="AA3424" s="2">
        <v>488</v>
      </c>
      <c r="AB3424" s="2">
        <v>1890</v>
      </c>
      <c r="AC3424" s="2">
        <f t="shared" si="592"/>
        <v>126</v>
      </c>
      <c r="AD3424" s="2" t="s">
        <v>251</v>
      </c>
    </row>
    <row r="3425" spans="18:26" x14ac:dyDescent="0.2">
      <c r="X3425" s="21">
        <f>AVERAGE(X2:X3424)</f>
        <v>59313.440931319004</v>
      </c>
      <c r="Y3425" s="21">
        <f>AVERAGE(Y2:Y3424)</f>
        <v>65131.910781592524</v>
      </c>
      <c r="Z3425" s="22">
        <f t="shared" si="593"/>
        <v>0</v>
      </c>
    </row>
    <row r="3433" spans="18:26" x14ac:dyDescent="0.2">
      <c r="R3433" s="24">
        <f>AVERAGE(R2:R3424)</f>
        <v>0.10217440281833147</v>
      </c>
    </row>
    <row r="3434" spans="18:26" x14ac:dyDescent="0.2">
      <c r="Y3434" s="25"/>
      <c r="Z3434" s="25"/>
    </row>
  </sheetData>
  <sortState ref="A2:AC853">
    <sortCondition ref="G2:G85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06"/>
  <sheetViews>
    <sheetView topLeftCell="M272" workbookViewId="0">
      <selection activeCell="AA306" sqref="AA306"/>
    </sheetView>
  </sheetViews>
  <sheetFormatPr baseColWidth="10" defaultRowHeight="16" x14ac:dyDescent="0.2"/>
  <cols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2" t="s">
        <v>1269</v>
      </c>
      <c r="C2" s="2" t="s">
        <v>22</v>
      </c>
      <c r="D2" s="2" t="s">
        <v>23</v>
      </c>
      <c r="E2" s="2" t="s">
        <v>2767</v>
      </c>
      <c r="F2" s="2" t="s">
        <v>2774</v>
      </c>
      <c r="G2" s="2">
        <v>64</v>
      </c>
      <c r="H2" s="2">
        <v>72</v>
      </c>
      <c r="I2" s="3">
        <v>42360</v>
      </c>
      <c r="J2" s="3">
        <v>42374</v>
      </c>
      <c r="K2" s="3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2" t="s">
        <v>62</v>
      </c>
      <c r="O2" s="2">
        <v>4300000</v>
      </c>
      <c r="P2" s="2">
        <v>5250000</v>
      </c>
      <c r="Q2" s="2">
        <f t="shared" ref="Q2:Q65" si="0">P2-O2</f>
        <v>950000</v>
      </c>
      <c r="R2" s="4">
        <f t="shared" ref="R2:R65" si="1">Q2/O2</f>
        <v>0.22093023255813954</v>
      </c>
      <c r="S2" s="2"/>
      <c r="T2" s="5">
        <f>(O2+S2)/G2</f>
        <v>67187.5</v>
      </c>
      <c r="U2" s="2">
        <v>82031</v>
      </c>
      <c r="V2" s="5">
        <f t="shared" ref="V2:V65" si="2">U2-T2</f>
        <v>14843.5</v>
      </c>
      <c r="W2" s="4">
        <f t="shared" ref="W2:W65" si="3">V2/T2</f>
        <v>0.22092651162790697</v>
      </c>
      <c r="X2" s="22">
        <f>T2*M2</f>
        <v>67187.5</v>
      </c>
      <c r="Y2" s="22">
        <f>U2*M2</f>
        <v>82031</v>
      </c>
      <c r="Z2" s="22">
        <f>Y2-X2</f>
        <v>14843.5</v>
      </c>
      <c r="AA2" s="8">
        <f>Z2/X2</f>
        <v>0.22092651162790697</v>
      </c>
      <c r="AB2" s="22">
        <f>Y2*G2</f>
        <v>5249984</v>
      </c>
      <c r="AC2" s="11">
        <v>1807</v>
      </c>
      <c r="AD2" s="2">
        <v>1936</v>
      </c>
      <c r="AE2" s="2">
        <f t="shared" ref="AE2:AE65" si="4">2016-AD2</f>
        <v>80</v>
      </c>
      <c r="AF2" s="2" t="s">
        <v>460</v>
      </c>
    </row>
    <row r="3" spans="1:32" x14ac:dyDescent="0.2">
      <c r="A3">
        <v>2</v>
      </c>
      <c r="B3" s="2" t="s">
        <v>994</v>
      </c>
      <c r="C3" s="2" t="s">
        <v>22</v>
      </c>
      <c r="D3" s="2" t="s">
        <v>23</v>
      </c>
      <c r="E3" s="2" t="s">
        <v>2767</v>
      </c>
      <c r="F3" s="2" t="s">
        <v>2774</v>
      </c>
      <c r="G3" s="2">
        <v>56</v>
      </c>
      <c r="H3" s="2">
        <v>67</v>
      </c>
      <c r="I3" s="3">
        <v>42368</v>
      </c>
      <c r="J3" s="3">
        <v>42380</v>
      </c>
      <c r="K3" s="3" t="s">
        <v>2533</v>
      </c>
      <c r="L3" s="17">
        <f t="shared" ref="L3:L6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66" si="6">$L$2/L3</f>
        <v>1</v>
      </c>
      <c r="N3" s="2" t="s">
        <v>32</v>
      </c>
      <c r="O3" s="2">
        <v>2800000</v>
      </c>
      <c r="P3" s="2">
        <v>3315000</v>
      </c>
      <c r="Q3" s="2">
        <f t="shared" si="0"/>
        <v>515000</v>
      </c>
      <c r="R3" s="4">
        <f t="shared" si="1"/>
        <v>0.18392857142857144</v>
      </c>
      <c r="S3" s="2">
        <v>145388</v>
      </c>
      <c r="T3" s="5">
        <f t="shared" ref="T3:T66" si="7">(O3+S3)/G3</f>
        <v>52596.214285714283</v>
      </c>
      <c r="U3" s="2">
        <v>61793</v>
      </c>
      <c r="V3" s="5">
        <f t="shared" si="2"/>
        <v>9196.7857142857174</v>
      </c>
      <c r="W3" s="4">
        <f t="shared" si="3"/>
        <v>0.17485641959565265</v>
      </c>
      <c r="X3" s="22">
        <f t="shared" ref="X3:X66" si="8">T3*M3</f>
        <v>52596.214285714283</v>
      </c>
      <c r="Y3" s="22">
        <f t="shared" ref="Y3:Y66" si="9">U3*M3</f>
        <v>61793</v>
      </c>
      <c r="Z3" s="22">
        <f t="shared" ref="Z3:Z66" si="10">Y3-X3</f>
        <v>9196.7857142857174</v>
      </c>
      <c r="AA3" s="8">
        <f t="shared" ref="AA3:AA66" si="11">Z3/X3</f>
        <v>0.17485641959565265</v>
      </c>
      <c r="AB3" s="22">
        <f t="shared" ref="AB3:AB66" si="12">Y3*G3</f>
        <v>3460408</v>
      </c>
      <c r="AC3" s="2">
        <v>735</v>
      </c>
      <c r="AD3" s="2">
        <v>1900</v>
      </c>
      <c r="AE3" s="2">
        <f t="shared" si="4"/>
        <v>116</v>
      </c>
      <c r="AF3" s="2" t="s">
        <v>564</v>
      </c>
    </row>
    <row r="4" spans="1:32" x14ac:dyDescent="0.2">
      <c r="A4">
        <v>2</v>
      </c>
      <c r="B4" s="2" t="s">
        <v>313</v>
      </c>
      <c r="C4" s="2" t="s">
        <v>22</v>
      </c>
      <c r="D4" s="2" t="s">
        <v>23</v>
      </c>
      <c r="E4" s="2" t="s">
        <v>2767</v>
      </c>
      <c r="F4" s="2" t="s">
        <v>2774</v>
      </c>
      <c r="G4" s="2">
        <v>37</v>
      </c>
      <c r="H4" s="2">
        <v>41</v>
      </c>
      <c r="I4" s="3">
        <v>42370</v>
      </c>
      <c r="J4" s="3">
        <v>42381</v>
      </c>
      <c r="K4" s="3" t="s">
        <v>2533</v>
      </c>
      <c r="L4" s="17">
        <f t="shared" si="5"/>
        <v>238.19</v>
      </c>
      <c r="M4" s="20">
        <f t="shared" si="6"/>
        <v>1</v>
      </c>
      <c r="N4" s="2" t="s">
        <v>24</v>
      </c>
      <c r="O4" s="2">
        <v>2390000</v>
      </c>
      <c r="P4" s="2">
        <v>2660000</v>
      </c>
      <c r="Q4" s="2">
        <f t="shared" si="0"/>
        <v>270000</v>
      </c>
      <c r="R4" s="4">
        <f t="shared" si="1"/>
        <v>0.11297071129707113</v>
      </c>
      <c r="S4" s="2"/>
      <c r="T4" s="5">
        <f t="shared" si="7"/>
        <v>64594.594594594593</v>
      </c>
      <c r="U4" s="2">
        <v>71892</v>
      </c>
      <c r="V4" s="5">
        <f t="shared" si="2"/>
        <v>7297.4054054054068</v>
      </c>
      <c r="W4" s="4">
        <f t="shared" si="3"/>
        <v>0.11297238493723852</v>
      </c>
      <c r="X4" s="22">
        <f t="shared" si="8"/>
        <v>64594.594594594593</v>
      </c>
      <c r="Y4" s="22">
        <f t="shared" si="9"/>
        <v>71892</v>
      </c>
      <c r="Z4" s="22">
        <f t="shared" si="10"/>
        <v>7297.4054054054068</v>
      </c>
      <c r="AA4" s="8">
        <f t="shared" si="11"/>
        <v>0.11297238493723852</v>
      </c>
      <c r="AB4" s="22">
        <f t="shared" si="12"/>
        <v>2660004</v>
      </c>
      <c r="AC4" s="11">
        <v>2416</v>
      </c>
      <c r="AD4" s="2">
        <v>2003</v>
      </c>
      <c r="AE4" s="2">
        <f t="shared" si="4"/>
        <v>13</v>
      </c>
      <c r="AF4" s="2" t="s">
        <v>112</v>
      </c>
    </row>
    <row r="5" spans="1:32" x14ac:dyDescent="0.2">
      <c r="A5">
        <v>2</v>
      </c>
      <c r="B5" s="2" t="s">
        <v>1962</v>
      </c>
      <c r="C5" s="2" t="s">
        <v>22</v>
      </c>
      <c r="D5" s="2" t="s">
        <v>23</v>
      </c>
      <c r="E5" s="2" t="s">
        <v>2767</v>
      </c>
      <c r="F5" s="2" t="s">
        <v>2774</v>
      </c>
      <c r="G5" s="2">
        <v>85</v>
      </c>
      <c r="H5" s="2">
        <v>94</v>
      </c>
      <c r="I5" s="3">
        <v>42367</v>
      </c>
      <c r="J5" s="3">
        <v>42381</v>
      </c>
      <c r="K5" s="3" t="s">
        <v>2533</v>
      </c>
      <c r="L5" s="17">
        <f t="shared" si="5"/>
        <v>238.19</v>
      </c>
      <c r="M5" s="20">
        <f t="shared" si="6"/>
        <v>1</v>
      </c>
      <c r="N5" s="2" t="s">
        <v>62</v>
      </c>
      <c r="O5" s="2">
        <v>4900000</v>
      </c>
      <c r="P5" s="2">
        <v>4800000</v>
      </c>
      <c r="Q5" s="2">
        <f t="shared" si="0"/>
        <v>-100000</v>
      </c>
      <c r="R5" s="4">
        <f t="shared" si="1"/>
        <v>-2.0408163265306121E-2</v>
      </c>
      <c r="S5" s="2"/>
      <c r="T5" s="5">
        <f t="shared" si="7"/>
        <v>57647.058823529413</v>
      </c>
      <c r="U5" s="2">
        <v>56471</v>
      </c>
      <c r="V5" s="5">
        <f t="shared" si="2"/>
        <v>-1176.0588235294126</v>
      </c>
      <c r="W5" s="4">
        <f t="shared" si="3"/>
        <v>-2.040102040816328E-2</v>
      </c>
      <c r="X5" s="22">
        <f t="shared" si="8"/>
        <v>57647.058823529413</v>
      </c>
      <c r="Y5" s="22">
        <f t="shared" si="9"/>
        <v>56471</v>
      </c>
      <c r="Z5" s="22">
        <f t="shared" si="10"/>
        <v>-1176.0588235294126</v>
      </c>
      <c r="AA5" s="8">
        <f t="shared" si="11"/>
        <v>-2.040102040816328E-2</v>
      </c>
      <c r="AB5" s="22">
        <f t="shared" si="12"/>
        <v>4800035</v>
      </c>
      <c r="AC5" s="11">
        <v>2473</v>
      </c>
      <c r="AD5" s="2">
        <v>1938</v>
      </c>
      <c r="AE5" s="2">
        <f t="shared" si="4"/>
        <v>78</v>
      </c>
      <c r="AF5" s="2" t="s">
        <v>103</v>
      </c>
    </row>
    <row r="6" spans="1:32" x14ac:dyDescent="0.2">
      <c r="A6">
        <v>2</v>
      </c>
      <c r="B6" s="2" t="s">
        <v>1982</v>
      </c>
      <c r="C6" s="2" t="s">
        <v>22</v>
      </c>
      <c r="D6" s="2" t="s">
        <v>23</v>
      </c>
      <c r="E6" s="2" t="s">
        <v>2767</v>
      </c>
      <c r="F6" s="2" t="s">
        <v>2774</v>
      </c>
      <c r="G6" s="2">
        <v>107</v>
      </c>
      <c r="H6" s="2">
        <v>122</v>
      </c>
      <c r="I6" s="3">
        <v>42367</v>
      </c>
      <c r="J6" s="3">
        <v>42381</v>
      </c>
      <c r="K6" s="3" t="s">
        <v>2533</v>
      </c>
      <c r="L6" s="17">
        <f t="shared" si="5"/>
        <v>238.19</v>
      </c>
      <c r="M6" s="20">
        <f t="shared" si="6"/>
        <v>1</v>
      </c>
      <c r="N6" s="2" t="s">
        <v>62</v>
      </c>
      <c r="O6" s="2">
        <v>5300000</v>
      </c>
      <c r="P6" s="2">
        <v>5700000</v>
      </c>
      <c r="Q6" s="2">
        <f t="shared" si="0"/>
        <v>400000</v>
      </c>
      <c r="R6" s="4">
        <f t="shared" si="1"/>
        <v>7.5471698113207544E-2</v>
      </c>
      <c r="S6" s="2">
        <v>106412</v>
      </c>
      <c r="T6" s="5">
        <f t="shared" si="7"/>
        <v>50527.214953271025</v>
      </c>
      <c r="U6" s="2">
        <v>54266</v>
      </c>
      <c r="V6" s="5">
        <f t="shared" si="2"/>
        <v>3738.7850467289754</v>
      </c>
      <c r="W6" s="4">
        <f t="shared" si="3"/>
        <v>7.3995470563471749E-2</v>
      </c>
      <c r="X6" s="22">
        <f t="shared" si="8"/>
        <v>50527.214953271025</v>
      </c>
      <c r="Y6" s="22">
        <f t="shared" si="9"/>
        <v>54266</v>
      </c>
      <c r="Z6" s="22">
        <f t="shared" si="10"/>
        <v>3738.7850467289754</v>
      </c>
      <c r="AA6" s="8">
        <f t="shared" si="11"/>
        <v>7.3995470563471749E-2</v>
      </c>
      <c r="AB6" s="22">
        <f t="shared" si="12"/>
        <v>5806462</v>
      </c>
      <c r="AC6" s="11">
        <v>1084</v>
      </c>
      <c r="AD6" s="2">
        <v>1897</v>
      </c>
      <c r="AE6" s="2">
        <f t="shared" si="4"/>
        <v>119</v>
      </c>
      <c r="AF6" s="2" t="s">
        <v>25</v>
      </c>
    </row>
    <row r="7" spans="1:32" x14ac:dyDescent="0.2">
      <c r="A7">
        <v>2</v>
      </c>
      <c r="B7" s="2" t="s">
        <v>689</v>
      </c>
      <c r="C7" s="2" t="s">
        <v>22</v>
      </c>
      <c r="D7" s="2" t="s">
        <v>23</v>
      </c>
      <c r="E7" s="2" t="s">
        <v>2767</v>
      </c>
      <c r="F7" s="2" t="s">
        <v>2774</v>
      </c>
      <c r="G7" s="2">
        <v>49</v>
      </c>
      <c r="H7" s="2">
        <v>55</v>
      </c>
      <c r="I7" s="3">
        <v>42371</v>
      </c>
      <c r="J7" s="3">
        <v>42382</v>
      </c>
      <c r="K7" s="3" t="s">
        <v>2533</v>
      </c>
      <c r="L7" s="17">
        <f t="shared" si="5"/>
        <v>238.19</v>
      </c>
      <c r="M7" s="20">
        <f t="shared" si="6"/>
        <v>1</v>
      </c>
      <c r="N7" s="2" t="s">
        <v>24</v>
      </c>
      <c r="O7" s="2">
        <v>3500000</v>
      </c>
      <c r="P7" s="2">
        <v>3860000</v>
      </c>
      <c r="Q7" s="2">
        <f t="shared" si="0"/>
        <v>360000</v>
      </c>
      <c r="R7" s="4">
        <f t="shared" si="1"/>
        <v>0.10285714285714286</v>
      </c>
      <c r="S7" s="2"/>
      <c r="T7" s="5">
        <f t="shared" si="7"/>
        <v>71428.571428571435</v>
      </c>
      <c r="U7" s="2">
        <v>78776</v>
      </c>
      <c r="V7" s="5">
        <f t="shared" si="2"/>
        <v>7347.4285714285652</v>
      </c>
      <c r="W7" s="4">
        <f t="shared" si="3"/>
        <v>0.1028639999999999</v>
      </c>
      <c r="X7" s="22">
        <f t="shared" si="8"/>
        <v>71428.571428571435</v>
      </c>
      <c r="Y7" s="22">
        <f t="shared" si="9"/>
        <v>78776</v>
      </c>
      <c r="Z7" s="22">
        <f t="shared" si="10"/>
        <v>7347.4285714285652</v>
      </c>
      <c r="AA7" s="8">
        <f t="shared" si="11"/>
        <v>0.1028639999999999</v>
      </c>
      <c r="AB7" s="22">
        <f t="shared" si="12"/>
        <v>3860024</v>
      </c>
      <c r="AC7" s="2">
        <v>930</v>
      </c>
      <c r="AD7" s="2">
        <v>2005</v>
      </c>
      <c r="AE7" s="2">
        <f t="shared" si="4"/>
        <v>11</v>
      </c>
      <c r="AF7" s="2" t="s">
        <v>206</v>
      </c>
    </row>
    <row r="8" spans="1:32" x14ac:dyDescent="0.2">
      <c r="A8">
        <v>2</v>
      </c>
      <c r="B8" s="2" t="s">
        <v>1887</v>
      </c>
      <c r="C8" s="2" t="s">
        <v>22</v>
      </c>
      <c r="D8" s="2" t="s">
        <v>23</v>
      </c>
      <c r="E8" s="2" t="s">
        <v>2767</v>
      </c>
      <c r="F8" s="2" t="s">
        <v>2774</v>
      </c>
      <c r="G8" s="2">
        <v>82</v>
      </c>
      <c r="H8" s="2">
        <v>90</v>
      </c>
      <c r="I8" s="3">
        <v>42366</v>
      </c>
      <c r="J8" s="3">
        <v>42382</v>
      </c>
      <c r="K8" s="3" t="s">
        <v>2533</v>
      </c>
      <c r="L8" s="17">
        <f t="shared" si="5"/>
        <v>238.19</v>
      </c>
      <c r="M8" s="20">
        <f t="shared" si="6"/>
        <v>1</v>
      </c>
      <c r="N8" s="2" t="s">
        <v>31</v>
      </c>
      <c r="O8" s="2">
        <v>5700000</v>
      </c>
      <c r="P8" s="2">
        <v>5700000</v>
      </c>
      <c r="Q8" s="2">
        <f t="shared" si="0"/>
        <v>0</v>
      </c>
      <c r="R8" s="4">
        <f t="shared" si="1"/>
        <v>0</v>
      </c>
      <c r="S8" s="2">
        <v>119087</v>
      </c>
      <c r="T8" s="5">
        <f t="shared" si="7"/>
        <v>70964.475609756104</v>
      </c>
      <c r="U8" s="2">
        <v>70964</v>
      </c>
      <c r="V8" s="5">
        <f t="shared" si="2"/>
        <v>-0.47560975610394962</v>
      </c>
      <c r="W8" s="4">
        <f t="shared" si="3"/>
        <v>-6.7020823026917906E-6</v>
      </c>
      <c r="X8" s="22">
        <f t="shared" si="8"/>
        <v>70964.475609756104</v>
      </c>
      <c r="Y8" s="22">
        <f t="shared" si="9"/>
        <v>70964</v>
      </c>
      <c r="Z8" s="22">
        <f t="shared" si="10"/>
        <v>-0.47560975610394962</v>
      </c>
      <c r="AA8" s="8">
        <f t="shared" si="11"/>
        <v>-6.7020823026917906E-6</v>
      </c>
      <c r="AB8" s="22">
        <f t="shared" si="12"/>
        <v>5819048</v>
      </c>
      <c r="AC8" s="2">
        <v>540</v>
      </c>
      <c r="AD8" s="2">
        <v>1904</v>
      </c>
      <c r="AE8" s="2">
        <f t="shared" si="4"/>
        <v>112</v>
      </c>
      <c r="AF8" s="2" t="s">
        <v>90</v>
      </c>
    </row>
    <row r="9" spans="1:32" x14ac:dyDescent="0.2">
      <c r="A9">
        <v>3</v>
      </c>
      <c r="B9" s="2" t="s">
        <v>1503</v>
      </c>
      <c r="C9" s="2" t="s">
        <v>22</v>
      </c>
      <c r="D9" s="2" t="s">
        <v>23</v>
      </c>
      <c r="E9" s="2" t="s">
        <v>2767</v>
      </c>
      <c r="F9" s="2" t="s">
        <v>2774</v>
      </c>
      <c r="G9" s="2">
        <v>70</v>
      </c>
      <c r="H9" s="2">
        <v>78</v>
      </c>
      <c r="I9" s="3">
        <v>42375</v>
      </c>
      <c r="J9" s="3">
        <v>42387</v>
      </c>
      <c r="K9" s="3" t="s">
        <v>2533</v>
      </c>
      <c r="L9" s="17">
        <f t="shared" si="5"/>
        <v>238.19</v>
      </c>
      <c r="M9" s="20">
        <f t="shared" si="6"/>
        <v>1</v>
      </c>
      <c r="N9" s="2" t="s">
        <v>32</v>
      </c>
      <c r="O9" s="2">
        <v>5650000</v>
      </c>
      <c r="P9" s="2">
        <v>6100000</v>
      </c>
      <c r="Q9" s="2">
        <f t="shared" si="0"/>
        <v>450000</v>
      </c>
      <c r="R9" s="4">
        <f t="shared" si="1"/>
        <v>7.9646017699115043E-2</v>
      </c>
      <c r="S9" s="2"/>
      <c r="T9" s="5">
        <f t="shared" si="7"/>
        <v>80714.28571428571</v>
      </c>
      <c r="U9" s="2">
        <v>87143</v>
      </c>
      <c r="V9" s="5">
        <f t="shared" si="2"/>
        <v>6428.7142857142899</v>
      </c>
      <c r="W9" s="4">
        <f t="shared" si="3"/>
        <v>7.9647787610619525E-2</v>
      </c>
      <c r="X9" s="22">
        <f t="shared" si="8"/>
        <v>80714.28571428571</v>
      </c>
      <c r="Y9" s="22">
        <f t="shared" si="9"/>
        <v>87143</v>
      </c>
      <c r="Z9" s="22">
        <f t="shared" si="10"/>
        <v>6428.7142857142899</v>
      </c>
      <c r="AA9" s="8">
        <f t="shared" si="11"/>
        <v>7.9647787610619525E-2</v>
      </c>
      <c r="AB9" s="22">
        <f t="shared" si="12"/>
        <v>6100010</v>
      </c>
      <c r="AC9" s="2">
        <v>947</v>
      </c>
      <c r="AD9" s="2">
        <v>2005</v>
      </c>
      <c r="AE9" s="2">
        <f t="shared" si="4"/>
        <v>11</v>
      </c>
      <c r="AF9" s="2" t="s">
        <v>25</v>
      </c>
    </row>
    <row r="10" spans="1:32" x14ac:dyDescent="0.2">
      <c r="A10">
        <v>3</v>
      </c>
      <c r="B10" s="2" t="s">
        <v>722</v>
      </c>
      <c r="C10" s="2" t="s">
        <v>22</v>
      </c>
      <c r="D10" s="2" t="s">
        <v>23</v>
      </c>
      <c r="E10" s="2" t="s">
        <v>2767</v>
      </c>
      <c r="F10" s="2" t="s">
        <v>2774</v>
      </c>
      <c r="G10" s="2">
        <v>50</v>
      </c>
      <c r="H10" s="2">
        <v>57</v>
      </c>
      <c r="I10" s="3">
        <v>42366</v>
      </c>
      <c r="J10" s="3">
        <v>42387</v>
      </c>
      <c r="K10" s="3" t="s">
        <v>2533</v>
      </c>
      <c r="L10" s="17">
        <f t="shared" si="5"/>
        <v>238.19</v>
      </c>
      <c r="M10" s="20">
        <f t="shared" si="6"/>
        <v>1</v>
      </c>
      <c r="N10" s="2" t="s">
        <v>55</v>
      </c>
      <c r="O10" s="2">
        <v>2900000</v>
      </c>
      <c r="P10" s="2">
        <v>3615000</v>
      </c>
      <c r="Q10" s="2">
        <f t="shared" si="0"/>
        <v>715000</v>
      </c>
      <c r="R10" s="4">
        <f t="shared" si="1"/>
        <v>0.24655172413793103</v>
      </c>
      <c r="S10" s="2">
        <v>65151</v>
      </c>
      <c r="T10" s="5">
        <f t="shared" si="7"/>
        <v>59303.02</v>
      </c>
      <c r="U10" s="2">
        <v>73603</v>
      </c>
      <c r="V10" s="5">
        <f t="shared" si="2"/>
        <v>14299.980000000003</v>
      </c>
      <c r="W10" s="4">
        <f t="shared" si="3"/>
        <v>0.24113409401409919</v>
      </c>
      <c r="X10" s="22">
        <f t="shared" si="8"/>
        <v>59303.02</v>
      </c>
      <c r="Y10" s="22">
        <f t="shared" si="9"/>
        <v>73603</v>
      </c>
      <c r="Z10" s="22">
        <f t="shared" si="10"/>
        <v>14299.980000000003</v>
      </c>
      <c r="AA10" s="8">
        <f t="shared" si="11"/>
        <v>0.24113409401409919</v>
      </c>
      <c r="AB10" s="22">
        <f t="shared" si="12"/>
        <v>3680150</v>
      </c>
      <c r="AC10" s="2">
        <v>544</v>
      </c>
      <c r="AD10" s="2">
        <v>1969</v>
      </c>
      <c r="AE10" s="2">
        <f t="shared" si="4"/>
        <v>47</v>
      </c>
      <c r="AF10" s="2" t="s">
        <v>37</v>
      </c>
    </row>
    <row r="11" spans="1:32" x14ac:dyDescent="0.2">
      <c r="A11">
        <v>3</v>
      </c>
      <c r="B11" s="2" t="s">
        <v>391</v>
      </c>
      <c r="C11" s="2" t="s">
        <v>22</v>
      </c>
      <c r="D11" s="2" t="s">
        <v>23</v>
      </c>
      <c r="E11" s="2" t="s">
        <v>2767</v>
      </c>
      <c r="F11" s="2" t="s">
        <v>2774</v>
      </c>
      <c r="G11" s="2">
        <v>40</v>
      </c>
      <c r="H11" s="2">
        <v>45</v>
      </c>
      <c r="I11" s="3">
        <v>42375</v>
      </c>
      <c r="J11" s="3">
        <v>42387</v>
      </c>
      <c r="K11" s="3" t="s">
        <v>2533</v>
      </c>
      <c r="L11" s="17">
        <f t="shared" si="5"/>
        <v>238.19</v>
      </c>
      <c r="M11" s="20">
        <f t="shared" si="6"/>
        <v>1</v>
      </c>
      <c r="N11" s="2" t="s">
        <v>32</v>
      </c>
      <c r="O11" s="2">
        <v>2390000</v>
      </c>
      <c r="P11" s="2">
        <v>2410000</v>
      </c>
      <c r="Q11" s="2">
        <f t="shared" si="0"/>
        <v>20000</v>
      </c>
      <c r="R11" s="4">
        <f t="shared" si="1"/>
        <v>8.368200836820083E-3</v>
      </c>
      <c r="S11" s="2">
        <v>163532</v>
      </c>
      <c r="T11" s="5">
        <f t="shared" si="7"/>
        <v>63838.3</v>
      </c>
      <c r="U11" s="2">
        <v>64338</v>
      </c>
      <c r="V11" s="5">
        <f t="shared" si="2"/>
        <v>499.69999999999709</v>
      </c>
      <c r="W11" s="4">
        <f t="shared" si="3"/>
        <v>7.8275893938277979E-3</v>
      </c>
      <c r="X11" s="22">
        <f t="shared" si="8"/>
        <v>63838.3</v>
      </c>
      <c r="Y11" s="22">
        <f t="shared" si="9"/>
        <v>64338</v>
      </c>
      <c r="Z11" s="22">
        <f t="shared" si="10"/>
        <v>499.69999999999709</v>
      </c>
      <c r="AA11" s="8">
        <f t="shared" si="11"/>
        <v>7.8275893938277979E-3</v>
      </c>
      <c r="AB11" s="22">
        <f t="shared" si="12"/>
        <v>2573520</v>
      </c>
      <c r="AC11" s="2">
        <v>660</v>
      </c>
      <c r="AD11" s="2">
        <v>1940</v>
      </c>
      <c r="AE11" s="2">
        <f t="shared" si="4"/>
        <v>76</v>
      </c>
      <c r="AF11" s="2" t="s">
        <v>25</v>
      </c>
    </row>
    <row r="12" spans="1:32" x14ac:dyDescent="0.2">
      <c r="A12">
        <v>3</v>
      </c>
      <c r="B12" s="2" t="s">
        <v>28</v>
      </c>
      <c r="C12" s="2" t="s">
        <v>22</v>
      </c>
      <c r="D12" s="2" t="s">
        <v>23</v>
      </c>
      <c r="E12" s="2" t="s">
        <v>2767</v>
      </c>
      <c r="F12" s="2" t="s">
        <v>2774</v>
      </c>
      <c r="G12" s="2">
        <v>16</v>
      </c>
      <c r="H12" s="2">
        <v>20</v>
      </c>
      <c r="I12" s="3">
        <v>42377</v>
      </c>
      <c r="J12" s="3">
        <v>42388</v>
      </c>
      <c r="K12" s="3" t="s">
        <v>2533</v>
      </c>
      <c r="L12" s="17">
        <f t="shared" si="5"/>
        <v>238.19</v>
      </c>
      <c r="M12" s="20">
        <f t="shared" si="6"/>
        <v>1</v>
      </c>
      <c r="N12" s="2" t="s">
        <v>24</v>
      </c>
      <c r="O12" s="2">
        <v>1950000</v>
      </c>
      <c r="P12" s="2">
        <v>2150000</v>
      </c>
      <c r="Q12" s="2">
        <f t="shared" si="0"/>
        <v>200000</v>
      </c>
      <c r="R12" s="4">
        <f t="shared" si="1"/>
        <v>0.10256410256410256</v>
      </c>
      <c r="S12" s="2">
        <v>665</v>
      </c>
      <c r="T12" s="5">
        <f t="shared" si="7"/>
        <v>121916.5625</v>
      </c>
      <c r="U12" s="2">
        <v>134417</v>
      </c>
      <c r="V12" s="5">
        <f t="shared" si="2"/>
        <v>12500.4375</v>
      </c>
      <c r="W12" s="4">
        <f t="shared" si="3"/>
        <v>0.10253272601907555</v>
      </c>
      <c r="X12" s="22">
        <f t="shared" si="8"/>
        <v>121916.5625</v>
      </c>
      <c r="Y12" s="22">
        <f t="shared" si="9"/>
        <v>134417</v>
      </c>
      <c r="Z12" s="22">
        <f t="shared" si="10"/>
        <v>12500.4375</v>
      </c>
      <c r="AA12" s="8">
        <f t="shared" si="11"/>
        <v>0.10253272601907555</v>
      </c>
      <c r="AB12" s="22">
        <f t="shared" si="12"/>
        <v>2150672</v>
      </c>
      <c r="AC12" s="2">
        <v>334</v>
      </c>
      <c r="AD12" s="2">
        <v>2012</v>
      </c>
      <c r="AE12" s="2">
        <f t="shared" si="4"/>
        <v>4</v>
      </c>
      <c r="AF12" s="2" t="s">
        <v>29</v>
      </c>
    </row>
    <row r="13" spans="1:32" x14ac:dyDescent="0.2">
      <c r="A13">
        <v>3</v>
      </c>
      <c r="B13" s="2" t="s">
        <v>341</v>
      </c>
      <c r="C13" s="2" t="s">
        <v>22</v>
      </c>
      <c r="D13" s="2" t="s">
        <v>23</v>
      </c>
      <c r="E13" s="2" t="s">
        <v>2767</v>
      </c>
      <c r="F13" s="2" t="s">
        <v>2774</v>
      </c>
      <c r="G13" s="2">
        <v>38</v>
      </c>
      <c r="H13" s="2">
        <v>44</v>
      </c>
      <c r="I13" s="3">
        <v>42377</v>
      </c>
      <c r="J13" s="3">
        <v>42388</v>
      </c>
      <c r="K13" s="3" t="s">
        <v>2533</v>
      </c>
      <c r="L13" s="17">
        <f t="shared" si="5"/>
        <v>238.19</v>
      </c>
      <c r="M13" s="20">
        <f t="shared" si="6"/>
        <v>1</v>
      </c>
      <c r="N13" s="2" t="s">
        <v>24</v>
      </c>
      <c r="O13" s="2">
        <v>2950000</v>
      </c>
      <c r="P13" s="2">
        <v>3150000</v>
      </c>
      <c r="Q13" s="2">
        <f t="shared" si="0"/>
        <v>200000</v>
      </c>
      <c r="R13" s="4">
        <f t="shared" si="1"/>
        <v>6.7796610169491525E-2</v>
      </c>
      <c r="S13" s="2">
        <v>29530</v>
      </c>
      <c r="T13" s="5">
        <f t="shared" si="7"/>
        <v>78408.68421052632</v>
      </c>
      <c r="U13" s="2">
        <v>83672</v>
      </c>
      <c r="V13" s="5">
        <f t="shared" si="2"/>
        <v>5263.3157894736796</v>
      </c>
      <c r="W13" s="4">
        <f t="shared" si="3"/>
        <v>6.7126694478659321E-2</v>
      </c>
      <c r="X13" s="22">
        <f t="shared" si="8"/>
        <v>78408.68421052632</v>
      </c>
      <c r="Y13" s="22">
        <f t="shared" si="9"/>
        <v>83672</v>
      </c>
      <c r="Z13" s="22">
        <f t="shared" si="10"/>
        <v>5263.3157894736796</v>
      </c>
      <c r="AA13" s="8">
        <f t="shared" si="11"/>
        <v>6.7126694478659321E-2</v>
      </c>
      <c r="AB13" s="22">
        <f t="shared" si="12"/>
        <v>3179536</v>
      </c>
      <c r="AC13" s="2">
        <v>425</v>
      </c>
      <c r="AD13" s="2">
        <v>1982</v>
      </c>
      <c r="AE13" s="2">
        <f t="shared" si="4"/>
        <v>34</v>
      </c>
      <c r="AF13" s="2" t="s">
        <v>312</v>
      </c>
    </row>
    <row r="14" spans="1:32" x14ac:dyDescent="0.2">
      <c r="A14">
        <v>3</v>
      </c>
      <c r="B14" s="2" t="s">
        <v>1204</v>
      </c>
      <c r="C14" s="2" t="s">
        <v>22</v>
      </c>
      <c r="D14" s="2" t="s">
        <v>23</v>
      </c>
      <c r="E14" s="2" t="s">
        <v>2767</v>
      </c>
      <c r="F14" s="2" t="s">
        <v>2774</v>
      </c>
      <c r="G14" s="2">
        <v>62</v>
      </c>
      <c r="H14" s="2">
        <v>68</v>
      </c>
      <c r="I14" s="3">
        <v>42377</v>
      </c>
      <c r="J14" s="3">
        <v>42388</v>
      </c>
      <c r="K14" s="3" t="s">
        <v>2533</v>
      </c>
      <c r="L14" s="17">
        <f t="shared" si="5"/>
        <v>238.19</v>
      </c>
      <c r="M14" s="20">
        <f t="shared" si="6"/>
        <v>1</v>
      </c>
      <c r="N14" s="2" t="s">
        <v>24</v>
      </c>
      <c r="O14" s="2">
        <v>3590000</v>
      </c>
      <c r="P14" s="2">
        <v>3670000</v>
      </c>
      <c r="Q14" s="2">
        <f t="shared" si="0"/>
        <v>80000</v>
      </c>
      <c r="R14" s="4">
        <f t="shared" si="1"/>
        <v>2.2284122562674095E-2</v>
      </c>
      <c r="S14" s="2">
        <v>45758</v>
      </c>
      <c r="T14" s="5">
        <f t="shared" si="7"/>
        <v>58641.258064516129</v>
      </c>
      <c r="U14" s="2">
        <v>59932</v>
      </c>
      <c r="V14" s="5">
        <f t="shared" si="2"/>
        <v>1290.7419354838712</v>
      </c>
      <c r="W14" s="4">
        <f t="shared" si="3"/>
        <v>2.201081590138838E-2</v>
      </c>
      <c r="X14" s="22">
        <f t="shared" si="8"/>
        <v>58641.258064516129</v>
      </c>
      <c r="Y14" s="22">
        <f t="shared" si="9"/>
        <v>59932</v>
      </c>
      <c r="Z14" s="22">
        <f t="shared" si="10"/>
        <v>1290.7419354838712</v>
      </c>
      <c r="AA14" s="8">
        <f t="shared" si="11"/>
        <v>2.201081590138838E-2</v>
      </c>
      <c r="AB14" s="22">
        <f t="shared" si="12"/>
        <v>3715784</v>
      </c>
      <c r="AC14" s="2">
        <v>540</v>
      </c>
      <c r="AD14" s="2">
        <v>1934</v>
      </c>
      <c r="AE14" s="2">
        <f t="shared" si="4"/>
        <v>82</v>
      </c>
      <c r="AF14" s="2" t="s">
        <v>37</v>
      </c>
    </row>
    <row r="15" spans="1:32" x14ac:dyDescent="0.2">
      <c r="A15">
        <v>3</v>
      </c>
      <c r="B15" s="2" t="s">
        <v>992</v>
      </c>
      <c r="C15" s="2" t="s">
        <v>22</v>
      </c>
      <c r="D15" s="2" t="s">
        <v>23</v>
      </c>
      <c r="E15" s="2" t="s">
        <v>2767</v>
      </c>
      <c r="F15" s="2" t="s">
        <v>2774</v>
      </c>
      <c r="G15" s="2">
        <v>77</v>
      </c>
      <c r="H15" s="2">
        <v>85</v>
      </c>
      <c r="I15" s="3">
        <v>42377</v>
      </c>
      <c r="J15" s="3">
        <v>42388</v>
      </c>
      <c r="K15" s="3" t="s">
        <v>2533</v>
      </c>
      <c r="L15" s="17">
        <f t="shared" si="5"/>
        <v>238.19</v>
      </c>
      <c r="M15" s="20">
        <f t="shared" si="6"/>
        <v>1</v>
      </c>
      <c r="N15" s="2" t="s">
        <v>24</v>
      </c>
      <c r="O15" s="2">
        <v>3690000</v>
      </c>
      <c r="P15" s="2">
        <v>4250000</v>
      </c>
      <c r="Q15" s="2">
        <f t="shared" si="0"/>
        <v>560000</v>
      </c>
      <c r="R15" s="4">
        <f t="shared" si="1"/>
        <v>0.15176151761517614</v>
      </c>
      <c r="S15" s="2">
        <v>42005</v>
      </c>
      <c r="T15" s="5">
        <f t="shared" si="7"/>
        <v>48467.597402597399</v>
      </c>
      <c r="U15" s="2">
        <v>55740</v>
      </c>
      <c r="V15" s="5">
        <f t="shared" si="2"/>
        <v>7272.4025974026008</v>
      </c>
      <c r="W15" s="4">
        <f t="shared" si="3"/>
        <v>0.15004669071986781</v>
      </c>
      <c r="X15" s="22">
        <f t="shared" si="8"/>
        <v>48467.597402597399</v>
      </c>
      <c r="Y15" s="22">
        <f t="shared" si="9"/>
        <v>55740</v>
      </c>
      <c r="Z15" s="22">
        <f t="shared" si="10"/>
        <v>7272.4025974026008</v>
      </c>
      <c r="AA15" s="8">
        <f t="shared" si="11"/>
        <v>0.15004669071986781</v>
      </c>
      <c r="AB15" s="22">
        <f t="shared" si="12"/>
        <v>4291980</v>
      </c>
      <c r="AC15" s="2">
        <v>503</v>
      </c>
      <c r="AD15" s="2">
        <v>1902</v>
      </c>
      <c r="AE15" s="2">
        <f t="shared" si="4"/>
        <v>114</v>
      </c>
      <c r="AF15" s="2" t="s">
        <v>103</v>
      </c>
    </row>
    <row r="16" spans="1:32" x14ac:dyDescent="0.2">
      <c r="A16">
        <v>3</v>
      </c>
      <c r="B16" s="2" t="s">
        <v>1452</v>
      </c>
      <c r="C16" s="2" t="s">
        <v>22</v>
      </c>
      <c r="D16" s="2" t="s">
        <v>23</v>
      </c>
      <c r="E16" s="2" t="s">
        <v>2767</v>
      </c>
      <c r="F16" s="2" t="s">
        <v>2774</v>
      </c>
      <c r="G16" s="2">
        <v>112</v>
      </c>
      <c r="H16" s="2">
        <v>128</v>
      </c>
      <c r="I16" s="3">
        <v>42377</v>
      </c>
      <c r="J16" s="3">
        <v>42388</v>
      </c>
      <c r="K16" s="3" t="s">
        <v>2533</v>
      </c>
      <c r="L16" s="17">
        <f t="shared" si="5"/>
        <v>238.19</v>
      </c>
      <c r="M16" s="20">
        <f t="shared" si="6"/>
        <v>1</v>
      </c>
      <c r="N16" s="2" t="s">
        <v>24</v>
      </c>
      <c r="O16" s="2">
        <v>6800000</v>
      </c>
      <c r="P16" s="2">
        <v>7475000</v>
      </c>
      <c r="Q16" s="2">
        <f t="shared" si="0"/>
        <v>675000</v>
      </c>
      <c r="R16" s="4">
        <f t="shared" si="1"/>
        <v>9.9264705882352935E-2</v>
      </c>
      <c r="S16" s="2">
        <v>49166</v>
      </c>
      <c r="T16" s="5">
        <f t="shared" si="7"/>
        <v>61153.267857142855</v>
      </c>
      <c r="U16" s="2">
        <v>67180</v>
      </c>
      <c r="V16" s="5">
        <f t="shared" si="2"/>
        <v>6026.7321428571449</v>
      </c>
      <c r="W16" s="4">
        <f t="shared" si="3"/>
        <v>9.8551268869815717E-2</v>
      </c>
      <c r="X16" s="22">
        <f t="shared" si="8"/>
        <v>61153.267857142855</v>
      </c>
      <c r="Y16" s="22">
        <f t="shared" si="9"/>
        <v>67180</v>
      </c>
      <c r="Z16" s="22">
        <f t="shared" si="10"/>
        <v>6026.7321428571449</v>
      </c>
      <c r="AA16" s="8">
        <f t="shared" si="11"/>
        <v>9.8551268869815717E-2</v>
      </c>
      <c r="AB16" s="22">
        <f t="shared" si="12"/>
        <v>7524160</v>
      </c>
      <c r="AC16" s="2">
        <v>396</v>
      </c>
      <c r="AD16" s="2">
        <v>1899</v>
      </c>
      <c r="AE16" s="2">
        <f t="shared" si="4"/>
        <v>117</v>
      </c>
      <c r="AF16" s="2" t="s">
        <v>67</v>
      </c>
    </row>
    <row r="17" spans="1:32" x14ac:dyDescent="0.2">
      <c r="A17">
        <v>3</v>
      </c>
      <c r="B17" s="2" t="s">
        <v>2516</v>
      </c>
      <c r="C17" s="2" t="s">
        <v>22</v>
      </c>
      <c r="D17" s="2" t="s">
        <v>23</v>
      </c>
      <c r="E17" s="2" t="s">
        <v>2767</v>
      </c>
      <c r="F17" s="2" t="s">
        <v>2774</v>
      </c>
      <c r="G17" s="2">
        <v>185</v>
      </c>
      <c r="H17" s="2">
        <v>203</v>
      </c>
      <c r="I17" s="3">
        <v>42377</v>
      </c>
      <c r="J17" s="3">
        <v>42388</v>
      </c>
      <c r="K17" s="3" t="s">
        <v>2533</v>
      </c>
      <c r="L17" s="17">
        <f t="shared" si="5"/>
        <v>238.19</v>
      </c>
      <c r="M17" s="20">
        <f t="shared" si="6"/>
        <v>1</v>
      </c>
      <c r="N17" s="2" t="s">
        <v>24</v>
      </c>
      <c r="O17" s="2">
        <v>10500000</v>
      </c>
      <c r="P17" s="2">
        <v>11250000</v>
      </c>
      <c r="Q17" s="2">
        <f t="shared" si="0"/>
        <v>750000</v>
      </c>
      <c r="R17" s="4">
        <f t="shared" si="1"/>
        <v>7.1428571428571425E-2</v>
      </c>
      <c r="S17" s="2">
        <v>6471</v>
      </c>
      <c r="T17" s="5">
        <f t="shared" si="7"/>
        <v>56791.735135135132</v>
      </c>
      <c r="U17" s="2">
        <v>60846</v>
      </c>
      <c r="V17" s="5">
        <f t="shared" si="2"/>
        <v>4054.2648648648683</v>
      </c>
      <c r="W17" s="4">
        <f t="shared" si="3"/>
        <v>7.1388290130910817E-2</v>
      </c>
      <c r="X17" s="22">
        <f t="shared" si="8"/>
        <v>56791.735135135132</v>
      </c>
      <c r="Y17" s="22">
        <f t="shared" si="9"/>
        <v>60846</v>
      </c>
      <c r="Z17" s="22">
        <f t="shared" si="10"/>
        <v>4054.2648648648683</v>
      </c>
      <c r="AA17" s="8">
        <f t="shared" si="11"/>
        <v>7.1388290130910817E-2</v>
      </c>
      <c r="AB17" s="22">
        <f t="shared" si="12"/>
        <v>11256510</v>
      </c>
      <c r="AC17" s="2">
        <v>525</v>
      </c>
      <c r="AD17" s="2">
        <v>1899</v>
      </c>
      <c r="AE17" s="2">
        <f t="shared" si="4"/>
        <v>117</v>
      </c>
      <c r="AF17" s="2" t="s">
        <v>27</v>
      </c>
    </row>
    <row r="18" spans="1:32" x14ac:dyDescent="0.2">
      <c r="A18">
        <v>3</v>
      </c>
      <c r="B18" s="2" t="s">
        <v>1504</v>
      </c>
      <c r="C18" s="2" t="s">
        <v>22</v>
      </c>
      <c r="D18" s="2" t="s">
        <v>23</v>
      </c>
      <c r="E18" s="2" t="s">
        <v>2767</v>
      </c>
      <c r="F18" s="2" t="s">
        <v>2774</v>
      </c>
      <c r="G18" s="2">
        <v>70</v>
      </c>
      <c r="H18" s="2">
        <v>77</v>
      </c>
      <c r="I18" s="3">
        <v>42375</v>
      </c>
      <c r="J18" s="3">
        <v>42388</v>
      </c>
      <c r="K18" s="3" t="s">
        <v>2533</v>
      </c>
      <c r="L18" s="17">
        <f t="shared" si="5"/>
        <v>238.19</v>
      </c>
      <c r="M18" s="20">
        <f t="shared" si="6"/>
        <v>1</v>
      </c>
      <c r="N18" s="2" t="s">
        <v>57</v>
      </c>
      <c r="O18" s="2">
        <v>4100000</v>
      </c>
      <c r="P18" s="2">
        <v>4430000</v>
      </c>
      <c r="Q18" s="2">
        <f t="shared" si="0"/>
        <v>330000</v>
      </c>
      <c r="R18" s="4">
        <f t="shared" si="1"/>
        <v>8.0487804878048783E-2</v>
      </c>
      <c r="S18" s="2">
        <v>76434</v>
      </c>
      <c r="T18" s="5">
        <f t="shared" si="7"/>
        <v>59663.342857142859</v>
      </c>
      <c r="U18" s="2">
        <v>64378</v>
      </c>
      <c r="V18" s="5">
        <f t="shared" si="2"/>
        <v>4714.6571428571406</v>
      </c>
      <c r="W18" s="4">
        <f t="shared" si="3"/>
        <v>7.9021002127652396E-2</v>
      </c>
      <c r="X18" s="22">
        <f t="shared" si="8"/>
        <v>59663.342857142859</v>
      </c>
      <c r="Y18" s="22">
        <f t="shared" si="9"/>
        <v>64378</v>
      </c>
      <c r="Z18" s="22">
        <f t="shared" si="10"/>
        <v>4714.6571428571406</v>
      </c>
      <c r="AA18" s="8">
        <f t="shared" si="11"/>
        <v>7.9021002127652396E-2</v>
      </c>
      <c r="AB18" s="22">
        <f t="shared" si="12"/>
        <v>4506460</v>
      </c>
      <c r="AC18" s="2">
        <v>580</v>
      </c>
      <c r="AD18" s="2">
        <v>1895</v>
      </c>
      <c r="AE18" s="2">
        <f t="shared" si="4"/>
        <v>121</v>
      </c>
      <c r="AF18" s="2" t="s">
        <v>25</v>
      </c>
    </row>
    <row r="19" spans="1:32" x14ac:dyDescent="0.2">
      <c r="A19">
        <v>3</v>
      </c>
      <c r="B19" s="2" t="s">
        <v>596</v>
      </c>
      <c r="C19" s="2" t="s">
        <v>22</v>
      </c>
      <c r="D19" s="2" t="s">
        <v>23</v>
      </c>
      <c r="E19" s="2" t="s">
        <v>2767</v>
      </c>
      <c r="F19" s="2" t="s">
        <v>2774</v>
      </c>
      <c r="G19" s="2">
        <v>47</v>
      </c>
      <c r="H19" s="2">
        <v>51</v>
      </c>
      <c r="I19" s="3">
        <v>42371</v>
      </c>
      <c r="J19" s="3">
        <v>42389</v>
      </c>
      <c r="K19" s="3" t="s">
        <v>2533</v>
      </c>
      <c r="L19" s="17">
        <f t="shared" si="5"/>
        <v>238.19</v>
      </c>
      <c r="M19" s="20">
        <f t="shared" si="6"/>
        <v>1</v>
      </c>
      <c r="N19" s="2" t="s">
        <v>264</v>
      </c>
      <c r="O19" s="2">
        <v>3490000</v>
      </c>
      <c r="P19" s="2">
        <v>3775000</v>
      </c>
      <c r="Q19" s="2">
        <f t="shared" si="0"/>
        <v>285000</v>
      </c>
      <c r="R19" s="4">
        <f t="shared" si="1"/>
        <v>8.1661891117478513E-2</v>
      </c>
      <c r="S19" s="2"/>
      <c r="T19" s="5">
        <f t="shared" si="7"/>
        <v>74255.319148936163</v>
      </c>
      <c r="U19" s="2">
        <v>80319</v>
      </c>
      <c r="V19" s="5">
        <f t="shared" si="2"/>
        <v>6063.6808510638366</v>
      </c>
      <c r="W19" s="4">
        <f t="shared" si="3"/>
        <v>8.1659885386819578E-2</v>
      </c>
      <c r="X19" s="22">
        <f t="shared" si="8"/>
        <v>74255.319148936163</v>
      </c>
      <c r="Y19" s="22">
        <f t="shared" si="9"/>
        <v>80319</v>
      </c>
      <c r="Z19" s="22">
        <f t="shared" si="10"/>
        <v>6063.6808510638366</v>
      </c>
      <c r="AA19" s="8">
        <f t="shared" si="11"/>
        <v>8.1659885386819578E-2</v>
      </c>
      <c r="AB19" s="22">
        <f t="shared" si="12"/>
        <v>3774993</v>
      </c>
      <c r="AC19" s="2">
        <v>532</v>
      </c>
      <c r="AD19" s="2">
        <v>2003</v>
      </c>
      <c r="AE19" s="2">
        <f t="shared" si="4"/>
        <v>13</v>
      </c>
      <c r="AF19" s="2" t="s">
        <v>44</v>
      </c>
    </row>
    <row r="20" spans="1:32" x14ac:dyDescent="0.2">
      <c r="A20">
        <v>3</v>
      </c>
      <c r="B20" s="2" t="s">
        <v>2149</v>
      </c>
      <c r="C20" s="2" t="s">
        <v>22</v>
      </c>
      <c r="D20" s="2" t="s">
        <v>23</v>
      </c>
      <c r="E20" s="2" t="s">
        <v>2767</v>
      </c>
      <c r="F20" s="2" t="s">
        <v>2774</v>
      </c>
      <c r="G20" s="2">
        <v>98</v>
      </c>
      <c r="H20" s="2">
        <v>110</v>
      </c>
      <c r="I20" s="3">
        <v>42378</v>
      </c>
      <c r="J20" s="3">
        <v>42389</v>
      </c>
      <c r="K20" s="3" t="s">
        <v>2533</v>
      </c>
      <c r="L20" s="17">
        <f t="shared" si="5"/>
        <v>238.19</v>
      </c>
      <c r="M20" s="20">
        <f t="shared" si="6"/>
        <v>1</v>
      </c>
      <c r="N20" s="2" t="s">
        <v>24</v>
      </c>
      <c r="O20" s="2">
        <v>5690000</v>
      </c>
      <c r="P20" s="2">
        <v>6300000</v>
      </c>
      <c r="Q20" s="2">
        <f t="shared" si="0"/>
        <v>610000</v>
      </c>
      <c r="R20" s="4">
        <f t="shared" si="1"/>
        <v>0.10720562390158173</v>
      </c>
      <c r="S20" s="2">
        <v>80032</v>
      </c>
      <c r="T20" s="5">
        <f t="shared" si="7"/>
        <v>58877.877551020407</v>
      </c>
      <c r="U20" s="2">
        <v>65102</v>
      </c>
      <c r="V20" s="5">
        <f t="shared" si="2"/>
        <v>6224.1224489795932</v>
      </c>
      <c r="W20" s="4">
        <f t="shared" si="3"/>
        <v>0.10571241199355569</v>
      </c>
      <c r="X20" s="22">
        <f t="shared" si="8"/>
        <v>58877.877551020407</v>
      </c>
      <c r="Y20" s="22">
        <f t="shared" si="9"/>
        <v>65102</v>
      </c>
      <c r="Z20" s="22">
        <f t="shared" si="10"/>
        <v>6224.1224489795932</v>
      </c>
      <c r="AA20" s="8">
        <f t="shared" si="11"/>
        <v>0.10571241199355569</v>
      </c>
      <c r="AB20" s="22">
        <f t="shared" si="12"/>
        <v>6379996</v>
      </c>
      <c r="AC20" s="11">
        <v>1342</v>
      </c>
      <c r="AD20" s="2">
        <v>1930</v>
      </c>
      <c r="AE20" s="2">
        <f t="shared" si="4"/>
        <v>86</v>
      </c>
      <c r="AF20" s="2" t="s">
        <v>25</v>
      </c>
    </row>
    <row r="21" spans="1:32" x14ac:dyDescent="0.2">
      <c r="A21">
        <v>4</v>
      </c>
      <c r="B21" s="2" t="s">
        <v>2126</v>
      </c>
      <c r="C21" s="2" t="s">
        <v>22</v>
      </c>
      <c r="D21" s="2" t="s">
        <v>23</v>
      </c>
      <c r="E21" s="2" t="s">
        <v>2767</v>
      </c>
      <c r="F21" s="2" t="s">
        <v>2774</v>
      </c>
      <c r="G21" s="2">
        <v>96</v>
      </c>
      <c r="H21" s="2">
        <v>105</v>
      </c>
      <c r="I21" s="3">
        <v>42383</v>
      </c>
      <c r="J21" s="3">
        <v>42394</v>
      </c>
      <c r="K21" s="3" t="s">
        <v>2533</v>
      </c>
      <c r="L21" s="17">
        <f t="shared" si="5"/>
        <v>238.19</v>
      </c>
      <c r="M21" s="20">
        <f t="shared" si="6"/>
        <v>1</v>
      </c>
      <c r="N21" s="2" t="s">
        <v>24</v>
      </c>
      <c r="O21" s="2">
        <v>5500000</v>
      </c>
      <c r="P21" s="2">
        <v>6000000</v>
      </c>
      <c r="Q21" s="2">
        <f t="shared" si="0"/>
        <v>500000</v>
      </c>
      <c r="R21" s="4">
        <f t="shared" si="1"/>
        <v>9.0909090909090912E-2</v>
      </c>
      <c r="S21" s="2">
        <v>122986</v>
      </c>
      <c r="T21" s="5">
        <f t="shared" si="7"/>
        <v>58572.770833333336</v>
      </c>
      <c r="U21" s="2">
        <v>63781</v>
      </c>
      <c r="V21" s="5">
        <f t="shared" si="2"/>
        <v>5208.2291666666642</v>
      </c>
      <c r="W21" s="4">
        <f t="shared" si="3"/>
        <v>8.8918948046464941E-2</v>
      </c>
      <c r="X21" s="22">
        <f t="shared" si="8"/>
        <v>58572.770833333336</v>
      </c>
      <c r="Y21" s="22">
        <f t="shared" si="9"/>
        <v>63781</v>
      </c>
      <c r="Z21" s="22">
        <f t="shared" si="10"/>
        <v>5208.2291666666642</v>
      </c>
      <c r="AA21" s="8">
        <f t="shared" si="11"/>
        <v>8.8918948046464941E-2</v>
      </c>
      <c r="AB21" s="22">
        <f t="shared" si="12"/>
        <v>6122976</v>
      </c>
      <c r="AC21" s="11">
        <v>4041</v>
      </c>
      <c r="AD21" s="2">
        <v>1937</v>
      </c>
      <c r="AE21" s="2">
        <f t="shared" si="4"/>
        <v>79</v>
      </c>
      <c r="AF21" s="2" t="s">
        <v>238</v>
      </c>
    </row>
    <row r="22" spans="1:32" x14ac:dyDescent="0.2">
      <c r="A22">
        <v>4</v>
      </c>
      <c r="B22" s="2" t="s">
        <v>167</v>
      </c>
      <c r="C22" s="2" t="s">
        <v>22</v>
      </c>
      <c r="D22" s="2" t="s">
        <v>23</v>
      </c>
      <c r="E22" s="2" t="s">
        <v>2767</v>
      </c>
      <c r="F22" s="2" t="s">
        <v>2774</v>
      </c>
      <c r="G22" s="2">
        <v>60</v>
      </c>
      <c r="H22" s="2">
        <v>67</v>
      </c>
      <c r="I22" s="3">
        <v>42384</v>
      </c>
      <c r="J22" s="3">
        <v>42394</v>
      </c>
      <c r="K22" s="3" t="s">
        <v>2533</v>
      </c>
      <c r="L22" s="17">
        <f t="shared" si="5"/>
        <v>238.19</v>
      </c>
      <c r="M22" s="20">
        <f t="shared" si="6"/>
        <v>1</v>
      </c>
      <c r="N22" s="2" t="s">
        <v>36</v>
      </c>
      <c r="O22" s="2">
        <v>3300000</v>
      </c>
      <c r="P22" s="2">
        <v>3550000</v>
      </c>
      <c r="Q22" s="2">
        <f t="shared" si="0"/>
        <v>250000</v>
      </c>
      <c r="R22" s="4">
        <f t="shared" si="1"/>
        <v>7.575757575757576E-2</v>
      </c>
      <c r="S22" s="2">
        <v>60693</v>
      </c>
      <c r="T22" s="5">
        <f t="shared" si="7"/>
        <v>56011.55</v>
      </c>
      <c r="U22" s="2">
        <v>60178</v>
      </c>
      <c r="V22" s="5">
        <f t="shared" si="2"/>
        <v>4166.4499999999971</v>
      </c>
      <c r="W22" s="4">
        <f t="shared" si="3"/>
        <v>7.4385550837282613E-2</v>
      </c>
      <c r="X22" s="22">
        <f t="shared" si="8"/>
        <v>56011.55</v>
      </c>
      <c r="Y22" s="22">
        <f t="shared" si="9"/>
        <v>60178</v>
      </c>
      <c r="Z22" s="22">
        <f t="shared" si="10"/>
        <v>4166.4499999999971</v>
      </c>
      <c r="AA22" s="8">
        <f t="shared" si="11"/>
        <v>7.4385550837282613E-2</v>
      </c>
      <c r="AB22" s="22">
        <f t="shared" si="12"/>
        <v>3610680</v>
      </c>
      <c r="AC22" s="2">
        <v>235</v>
      </c>
      <c r="AD22" s="2">
        <v>1936</v>
      </c>
      <c r="AE22" s="2">
        <f t="shared" si="4"/>
        <v>80</v>
      </c>
      <c r="AF22" s="2" t="s">
        <v>44</v>
      </c>
    </row>
    <row r="23" spans="1:32" x14ac:dyDescent="0.2">
      <c r="A23">
        <v>4</v>
      </c>
      <c r="B23" s="2" t="s">
        <v>1648</v>
      </c>
      <c r="C23" s="2" t="s">
        <v>22</v>
      </c>
      <c r="D23" s="2" t="s">
        <v>23</v>
      </c>
      <c r="E23" s="2" t="s">
        <v>2767</v>
      </c>
      <c r="F23" s="2" t="s">
        <v>2774</v>
      </c>
      <c r="G23" s="2">
        <v>74</v>
      </c>
      <c r="H23" s="2">
        <v>83</v>
      </c>
      <c r="I23" s="3">
        <v>42384</v>
      </c>
      <c r="J23" s="3">
        <v>42394</v>
      </c>
      <c r="K23" s="3" t="s">
        <v>2533</v>
      </c>
      <c r="L23" s="17">
        <f t="shared" si="5"/>
        <v>238.19</v>
      </c>
      <c r="M23" s="20">
        <f t="shared" si="6"/>
        <v>1</v>
      </c>
      <c r="N23" s="2" t="s">
        <v>36</v>
      </c>
      <c r="O23" s="2">
        <v>4000000</v>
      </c>
      <c r="P23" s="2">
        <v>3700000</v>
      </c>
      <c r="Q23" s="2">
        <f t="shared" si="0"/>
        <v>-300000</v>
      </c>
      <c r="R23" s="4">
        <f t="shared" si="1"/>
        <v>-7.4999999999999997E-2</v>
      </c>
      <c r="S23" s="2"/>
      <c r="T23" s="5">
        <f t="shared" si="7"/>
        <v>54054.054054054053</v>
      </c>
      <c r="U23" s="2">
        <v>50000</v>
      </c>
      <c r="V23" s="5">
        <f t="shared" si="2"/>
        <v>-4054.0540540540533</v>
      </c>
      <c r="W23" s="4">
        <f t="shared" si="3"/>
        <v>-7.4999999999999983E-2</v>
      </c>
      <c r="X23" s="22">
        <f t="shared" si="8"/>
        <v>54054.054054054053</v>
      </c>
      <c r="Y23" s="22">
        <f t="shared" si="9"/>
        <v>50000</v>
      </c>
      <c r="Z23" s="22">
        <f t="shared" si="10"/>
        <v>-4054.0540540540533</v>
      </c>
      <c r="AA23" s="8">
        <f t="shared" si="11"/>
        <v>-7.4999999999999983E-2</v>
      </c>
      <c r="AB23" s="22">
        <f t="shared" si="12"/>
        <v>3700000</v>
      </c>
      <c r="AC23" s="2">
        <v>923</v>
      </c>
      <c r="AD23" s="2">
        <v>1904</v>
      </c>
      <c r="AE23" s="2">
        <f t="shared" si="4"/>
        <v>112</v>
      </c>
      <c r="AF23" s="2" t="s">
        <v>37</v>
      </c>
    </row>
    <row r="24" spans="1:32" x14ac:dyDescent="0.2">
      <c r="A24">
        <v>4</v>
      </c>
      <c r="B24" s="2" t="s">
        <v>503</v>
      </c>
      <c r="C24" s="2" t="s">
        <v>22</v>
      </c>
      <c r="D24" s="2" t="s">
        <v>23</v>
      </c>
      <c r="E24" s="2" t="s">
        <v>2767</v>
      </c>
      <c r="F24" s="2" t="s">
        <v>2774</v>
      </c>
      <c r="G24" s="2">
        <v>44</v>
      </c>
      <c r="H24" s="2">
        <v>48</v>
      </c>
      <c r="I24" s="3">
        <v>42384</v>
      </c>
      <c r="J24" s="3">
        <v>42394</v>
      </c>
      <c r="K24" s="3" t="s">
        <v>2533</v>
      </c>
      <c r="L24" s="17">
        <f t="shared" si="5"/>
        <v>238.19</v>
      </c>
      <c r="M24" s="20">
        <f t="shared" si="6"/>
        <v>1</v>
      </c>
      <c r="N24" s="2" t="s">
        <v>36</v>
      </c>
      <c r="O24" s="2">
        <v>2990000</v>
      </c>
      <c r="P24" s="2">
        <v>3510000</v>
      </c>
      <c r="Q24" s="2">
        <f t="shared" si="0"/>
        <v>520000</v>
      </c>
      <c r="R24" s="4">
        <f t="shared" si="1"/>
        <v>0.17391304347826086</v>
      </c>
      <c r="S24" s="2">
        <v>63068</v>
      </c>
      <c r="T24" s="5">
        <f t="shared" si="7"/>
        <v>69387.909090909088</v>
      </c>
      <c r="U24" s="2">
        <v>81206</v>
      </c>
      <c r="V24" s="5">
        <f t="shared" si="2"/>
        <v>11818.090909090912</v>
      </c>
      <c r="W24" s="4">
        <f t="shared" si="3"/>
        <v>0.1703191674735054</v>
      </c>
      <c r="X24" s="22">
        <f t="shared" si="8"/>
        <v>69387.909090909088</v>
      </c>
      <c r="Y24" s="22">
        <f t="shared" si="9"/>
        <v>81206</v>
      </c>
      <c r="Z24" s="22">
        <f t="shared" si="10"/>
        <v>11818.090909090912</v>
      </c>
      <c r="AA24" s="8">
        <f t="shared" si="11"/>
        <v>0.1703191674735054</v>
      </c>
      <c r="AB24" s="22">
        <f t="shared" si="12"/>
        <v>3573064</v>
      </c>
      <c r="AC24" s="2">
        <v>654</v>
      </c>
      <c r="AD24" s="2">
        <v>1901</v>
      </c>
      <c r="AE24" s="2">
        <f t="shared" si="4"/>
        <v>115</v>
      </c>
      <c r="AF24" s="2" t="s">
        <v>364</v>
      </c>
    </row>
    <row r="25" spans="1:32" x14ac:dyDescent="0.2">
      <c r="A25">
        <v>4</v>
      </c>
      <c r="B25" s="2" t="s">
        <v>1982</v>
      </c>
      <c r="C25" s="2" t="s">
        <v>22</v>
      </c>
      <c r="D25" s="2" t="s">
        <v>23</v>
      </c>
      <c r="E25" s="2" t="s">
        <v>2767</v>
      </c>
      <c r="F25" s="2" t="s">
        <v>2774</v>
      </c>
      <c r="G25" s="2">
        <v>86</v>
      </c>
      <c r="H25" s="2">
        <v>96</v>
      </c>
      <c r="I25" s="3">
        <v>42370</v>
      </c>
      <c r="J25" s="3">
        <v>42394</v>
      </c>
      <c r="K25" s="3" t="s">
        <v>2533</v>
      </c>
      <c r="L25" s="17">
        <f t="shared" si="5"/>
        <v>238.19</v>
      </c>
      <c r="M25" s="20">
        <f t="shared" si="6"/>
        <v>1</v>
      </c>
      <c r="N25" s="2" t="s">
        <v>379</v>
      </c>
      <c r="O25" s="2">
        <v>5000000</v>
      </c>
      <c r="P25" s="2">
        <v>4825000</v>
      </c>
      <c r="Q25" s="2">
        <f t="shared" si="0"/>
        <v>-175000</v>
      </c>
      <c r="R25" s="4">
        <f t="shared" si="1"/>
        <v>-3.5000000000000003E-2</v>
      </c>
      <c r="S25" s="2">
        <v>86706</v>
      </c>
      <c r="T25" s="5">
        <f t="shared" si="7"/>
        <v>59147.744186046511</v>
      </c>
      <c r="U25" s="2">
        <v>57113</v>
      </c>
      <c r="V25" s="5">
        <f t="shared" si="2"/>
        <v>-2034.7441860465115</v>
      </c>
      <c r="W25" s="4">
        <f t="shared" si="3"/>
        <v>-3.4401044605290733E-2</v>
      </c>
      <c r="X25" s="22">
        <f t="shared" si="8"/>
        <v>59147.744186046511</v>
      </c>
      <c r="Y25" s="22">
        <f t="shared" si="9"/>
        <v>57113</v>
      </c>
      <c r="Z25" s="22">
        <f t="shared" si="10"/>
        <v>-2034.7441860465115</v>
      </c>
      <c r="AA25" s="8">
        <f t="shared" si="11"/>
        <v>-3.4401044605290733E-2</v>
      </c>
      <c r="AB25" s="22">
        <f t="shared" si="12"/>
        <v>4911718</v>
      </c>
      <c r="AC25" s="11">
        <v>1084</v>
      </c>
      <c r="AD25" s="2">
        <v>1897</v>
      </c>
      <c r="AE25" s="2">
        <f t="shared" si="4"/>
        <v>119</v>
      </c>
      <c r="AF25" s="2" t="s">
        <v>523</v>
      </c>
    </row>
    <row r="26" spans="1:32" x14ac:dyDescent="0.2">
      <c r="A26">
        <v>4</v>
      </c>
      <c r="B26" s="2" t="s">
        <v>2010</v>
      </c>
      <c r="C26" s="2" t="s">
        <v>22</v>
      </c>
      <c r="D26" s="2" t="s">
        <v>23</v>
      </c>
      <c r="E26" s="2" t="s">
        <v>2767</v>
      </c>
      <c r="F26" s="2" t="s">
        <v>2774</v>
      </c>
      <c r="G26" s="2">
        <v>88</v>
      </c>
      <c r="H26" s="2">
        <v>99</v>
      </c>
      <c r="I26" s="3">
        <v>42384</v>
      </c>
      <c r="J26" s="3">
        <v>42395</v>
      </c>
      <c r="K26" s="3" t="s">
        <v>2533</v>
      </c>
      <c r="L26" s="17">
        <f t="shared" si="5"/>
        <v>238.19</v>
      </c>
      <c r="M26" s="20">
        <f t="shared" si="6"/>
        <v>1</v>
      </c>
      <c r="N26" s="2" t="s">
        <v>24</v>
      </c>
      <c r="O26" s="2">
        <v>5150000</v>
      </c>
      <c r="P26" s="2">
        <v>5050000</v>
      </c>
      <c r="Q26" s="2">
        <f t="shared" si="0"/>
        <v>-100000</v>
      </c>
      <c r="R26" s="4">
        <f t="shared" si="1"/>
        <v>-1.9417475728155338E-2</v>
      </c>
      <c r="S26" s="2"/>
      <c r="T26" s="5">
        <f t="shared" si="7"/>
        <v>58522.727272727272</v>
      </c>
      <c r="U26" s="2">
        <v>57386</v>
      </c>
      <c r="V26" s="5">
        <f t="shared" si="2"/>
        <v>-1136.7272727272721</v>
      </c>
      <c r="W26" s="4">
        <f t="shared" si="3"/>
        <v>-1.9423689320388338E-2</v>
      </c>
      <c r="X26" s="22">
        <f t="shared" si="8"/>
        <v>58522.727272727272</v>
      </c>
      <c r="Y26" s="22">
        <f t="shared" si="9"/>
        <v>57386</v>
      </c>
      <c r="Z26" s="22">
        <f t="shared" si="10"/>
        <v>-1136.7272727272721</v>
      </c>
      <c r="AA26" s="8">
        <f t="shared" si="11"/>
        <v>-1.9423689320388338E-2</v>
      </c>
      <c r="AB26" s="22">
        <f t="shared" si="12"/>
        <v>5049968</v>
      </c>
      <c r="AC26" s="2">
        <v>608</v>
      </c>
      <c r="AD26" s="2">
        <v>1894</v>
      </c>
      <c r="AE26" s="2">
        <f t="shared" si="4"/>
        <v>122</v>
      </c>
      <c r="AF26" s="2" t="s">
        <v>27</v>
      </c>
    </row>
    <row r="27" spans="1:32" x14ac:dyDescent="0.2">
      <c r="A27">
        <v>4</v>
      </c>
      <c r="B27" s="2" t="s">
        <v>1703</v>
      </c>
      <c r="C27" s="2" t="s">
        <v>22</v>
      </c>
      <c r="D27" s="2" t="s">
        <v>23</v>
      </c>
      <c r="E27" s="2" t="s">
        <v>2767</v>
      </c>
      <c r="F27" s="2" t="s">
        <v>2774</v>
      </c>
      <c r="G27" s="2">
        <v>76</v>
      </c>
      <c r="H27" s="2">
        <v>88</v>
      </c>
      <c r="I27" s="3">
        <v>42385</v>
      </c>
      <c r="J27" s="3">
        <v>42397</v>
      </c>
      <c r="K27" s="3" t="s">
        <v>2533</v>
      </c>
      <c r="L27" s="17">
        <f t="shared" si="5"/>
        <v>238.19</v>
      </c>
      <c r="M27" s="20">
        <f t="shared" si="6"/>
        <v>1</v>
      </c>
      <c r="N27" s="2" t="s">
        <v>32</v>
      </c>
      <c r="O27" s="2">
        <v>3690000</v>
      </c>
      <c r="P27" s="2">
        <v>3575000</v>
      </c>
      <c r="Q27" s="2">
        <f t="shared" si="0"/>
        <v>-115000</v>
      </c>
      <c r="R27" s="4">
        <f t="shared" si="1"/>
        <v>-3.1165311653116531E-2</v>
      </c>
      <c r="S27" s="2"/>
      <c r="T27" s="5">
        <f t="shared" si="7"/>
        <v>48552.631578947367</v>
      </c>
      <c r="U27" s="2">
        <v>47039</v>
      </c>
      <c r="V27" s="5">
        <f t="shared" si="2"/>
        <v>-1513.6315789473665</v>
      </c>
      <c r="W27" s="4">
        <f t="shared" si="3"/>
        <v>-3.1175067750677469E-2</v>
      </c>
      <c r="X27" s="22">
        <f t="shared" si="8"/>
        <v>48552.631578947367</v>
      </c>
      <c r="Y27" s="22">
        <f t="shared" si="9"/>
        <v>47039</v>
      </c>
      <c r="Z27" s="22">
        <f t="shared" si="10"/>
        <v>-1513.6315789473665</v>
      </c>
      <c r="AA27" s="8">
        <f t="shared" si="11"/>
        <v>-3.1175067750677469E-2</v>
      </c>
      <c r="AB27" s="22">
        <f t="shared" si="12"/>
        <v>3574964</v>
      </c>
      <c r="AC27" s="2">
        <v>443</v>
      </c>
      <c r="AD27" s="2">
        <v>1892</v>
      </c>
      <c r="AE27" s="2">
        <f t="shared" si="4"/>
        <v>124</v>
      </c>
      <c r="AF27" s="2" t="s">
        <v>25</v>
      </c>
    </row>
    <row r="28" spans="1:32" x14ac:dyDescent="0.2">
      <c r="A28">
        <v>5</v>
      </c>
      <c r="B28" s="2" t="s">
        <v>861</v>
      </c>
      <c r="C28" s="2" t="s">
        <v>22</v>
      </c>
      <c r="D28" s="2" t="s">
        <v>23</v>
      </c>
      <c r="E28" s="2" t="s">
        <v>2767</v>
      </c>
      <c r="F28" s="2" t="s">
        <v>2774</v>
      </c>
      <c r="G28" s="2">
        <v>53</v>
      </c>
      <c r="H28" s="2">
        <v>58</v>
      </c>
      <c r="I28" s="3">
        <v>42391</v>
      </c>
      <c r="J28" s="3">
        <v>42401</v>
      </c>
      <c r="K28" s="3" t="s">
        <v>2534</v>
      </c>
      <c r="L28" s="17">
        <f t="shared" si="5"/>
        <v>240.59</v>
      </c>
      <c r="M28" s="20">
        <f t="shared" si="6"/>
        <v>0.99002452304750821</v>
      </c>
      <c r="N28" s="2" t="s">
        <v>36</v>
      </c>
      <c r="O28" s="2">
        <v>3850000</v>
      </c>
      <c r="P28" s="2">
        <v>4070000</v>
      </c>
      <c r="Q28" s="2">
        <f t="shared" si="0"/>
        <v>220000</v>
      </c>
      <c r="R28" s="4">
        <f t="shared" si="1"/>
        <v>5.7142857142857141E-2</v>
      </c>
      <c r="S28" s="2">
        <v>121000</v>
      </c>
      <c r="T28" s="5">
        <f t="shared" si="7"/>
        <v>74924.528301886792</v>
      </c>
      <c r="U28" s="2">
        <v>79075</v>
      </c>
      <c r="V28" s="5">
        <f t="shared" si="2"/>
        <v>4150.4716981132078</v>
      </c>
      <c r="W28" s="4">
        <f t="shared" si="3"/>
        <v>5.5395366406446746E-2</v>
      </c>
      <c r="X28" s="22">
        <f t="shared" si="8"/>
        <v>74177.120396635</v>
      </c>
      <c r="Y28" s="22">
        <f t="shared" si="9"/>
        <v>78286.189159981717</v>
      </c>
      <c r="Z28" s="22">
        <f t="shared" si="10"/>
        <v>4109.0687633467169</v>
      </c>
      <c r="AA28" s="8">
        <f t="shared" si="11"/>
        <v>5.5395366406446836E-2</v>
      </c>
      <c r="AB28" s="22">
        <f t="shared" si="12"/>
        <v>4149168.0254790308</v>
      </c>
      <c r="AC28" s="11">
        <v>3170</v>
      </c>
      <c r="AD28" s="2">
        <v>1959</v>
      </c>
      <c r="AE28" s="2">
        <f t="shared" si="4"/>
        <v>57</v>
      </c>
      <c r="AF28" s="2" t="s">
        <v>37</v>
      </c>
    </row>
    <row r="29" spans="1:32" x14ac:dyDescent="0.2">
      <c r="A29">
        <v>5</v>
      </c>
      <c r="B29" s="2" t="s">
        <v>1736</v>
      </c>
      <c r="C29" s="2" t="s">
        <v>22</v>
      </c>
      <c r="D29" s="2" t="s">
        <v>23</v>
      </c>
      <c r="E29" s="2" t="s">
        <v>2767</v>
      </c>
      <c r="F29" s="2" t="s">
        <v>2774</v>
      </c>
      <c r="G29" s="2">
        <v>77</v>
      </c>
      <c r="H29" s="2">
        <v>85</v>
      </c>
      <c r="I29" s="3">
        <v>42392</v>
      </c>
      <c r="J29" s="3">
        <v>42402</v>
      </c>
      <c r="K29" s="3" t="s">
        <v>2534</v>
      </c>
      <c r="L29" s="17">
        <f t="shared" si="5"/>
        <v>240.59</v>
      </c>
      <c r="M29" s="20">
        <f t="shared" si="6"/>
        <v>0.99002452304750821</v>
      </c>
      <c r="N29" s="2" t="s">
        <v>36</v>
      </c>
      <c r="O29" s="2">
        <v>4500000</v>
      </c>
      <c r="P29" s="2">
        <v>5300000</v>
      </c>
      <c r="Q29" s="2">
        <f t="shared" si="0"/>
        <v>800000</v>
      </c>
      <c r="R29" s="4">
        <f t="shared" si="1"/>
        <v>0.17777777777777778</v>
      </c>
      <c r="S29" s="2"/>
      <c r="T29" s="5">
        <f t="shared" si="7"/>
        <v>58441.558441558438</v>
      </c>
      <c r="U29" s="2">
        <v>68831</v>
      </c>
      <c r="V29" s="5">
        <f t="shared" si="2"/>
        <v>10389.441558441562</v>
      </c>
      <c r="W29" s="4">
        <f t="shared" si="3"/>
        <v>0.17777488888888895</v>
      </c>
      <c r="X29" s="22">
        <f t="shared" si="8"/>
        <v>57858.576022256973</v>
      </c>
      <c r="Y29" s="22">
        <f t="shared" si="9"/>
        <v>68144.37794588304</v>
      </c>
      <c r="Z29" s="22">
        <f t="shared" si="10"/>
        <v>10285.801923626066</v>
      </c>
      <c r="AA29" s="8">
        <f t="shared" si="11"/>
        <v>0.17777488888888893</v>
      </c>
      <c r="AB29" s="22">
        <f t="shared" si="12"/>
        <v>5247117.1018329943</v>
      </c>
      <c r="AC29" s="2">
        <v>918</v>
      </c>
      <c r="AD29" s="2">
        <v>1972</v>
      </c>
      <c r="AE29" s="2">
        <f t="shared" si="4"/>
        <v>44</v>
      </c>
      <c r="AF29" s="2" t="s">
        <v>112</v>
      </c>
    </row>
    <row r="30" spans="1:32" x14ac:dyDescent="0.2">
      <c r="A30">
        <v>5</v>
      </c>
      <c r="B30" s="2" t="s">
        <v>2059</v>
      </c>
      <c r="C30" s="2" t="s">
        <v>22</v>
      </c>
      <c r="D30" s="2" t="s">
        <v>23</v>
      </c>
      <c r="E30" s="2" t="s">
        <v>2767</v>
      </c>
      <c r="F30" s="2" t="s">
        <v>2774</v>
      </c>
      <c r="G30" s="2">
        <v>91</v>
      </c>
      <c r="H30" s="2">
        <v>100</v>
      </c>
      <c r="I30" s="3">
        <v>42384</v>
      </c>
      <c r="J30" s="3">
        <v>42402</v>
      </c>
      <c r="K30" s="3" t="s">
        <v>2534</v>
      </c>
      <c r="L30" s="17">
        <f t="shared" si="5"/>
        <v>240.59</v>
      </c>
      <c r="M30" s="20">
        <f t="shared" si="6"/>
        <v>0.99002452304750821</v>
      </c>
      <c r="N30" s="2" t="s">
        <v>264</v>
      </c>
      <c r="O30" s="2">
        <v>4940000</v>
      </c>
      <c r="P30" s="2">
        <v>5050000</v>
      </c>
      <c r="Q30" s="2">
        <f t="shared" si="0"/>
        <v>110000</v>
      </c>
      <c r="R30" s="4">
        <f t="shared" si="1"/>
        <v>2.2267206477732792E-2</v>
      </c>
      <c r="S30" s="2">
        <v>107659</v>
      </c>
      <c r="T30" s="5">
        <f t="shared" si="7"/>
        <v>55468.780219780223</v>
      </c>
      <c r="U30" s="2">
        <v>56678</v>
      </c>
      <c r="V30" s="5">
        <f t="shared" si="2"/>
        <v>1209.219780219777</v>
      </c>
      <c r="W30" s="4">
        <f t="shared" si="3"/>
        <v>2.1800006696173355E-2</v>
      </c>
      <c r="X30" s="22">
        <f t="shared" si="8"/>
        <v>54915.45268111497</v>
      </c>
      <c r="Y30" s="22">
        <f t="shared" si="9"/>
        <v>56112.609917286667</v>
      </c>
      <c r="Z30" s="22">
        <f t="shared" si="10"/>
        <v>1197.1572361716971</v>
      </c>
      <c r="AA30" s="8">
        <f t="shared" si="11"/>
        <v>2.1800006696173352E-2</v>
      </c>
      <c r="AB30" s="22">
        <f t="shared" si="12"/>
        <v>5106247.5024730871</v>
      </c>
      <c r="AC30" s="11">
        <v>1317</v>
      </c>
      <c r="AD30" s="2">
        <v>1928</v>
      </c>
      <c r="AE30" s="2">
        <f t="shared" si="4"/>
        <v>88</v>
      </c>
      <c r="AF30" s="2" t="s">
        <v>183</v>
      </c>
    </row>
    <row r="31" spans="1:32" x14ac:dyDescent="0.2">
      <c r="A31">
        <v>5</v>
      </c>
      <c r="B31" s="2" t="s">
        <v>1965</v>
      </c>
      <c r="C31" s="2" t="s">
        <v>22</v>
      </c>
      <c r="D31" s="2" t="s">
        <v>23</v>
      </c>
      <c r="E31" s="2" t="s">
        <v>2767</v>
      </c>
      <c r="F31" s="2" t="s">
        <v>2774</v>
      </c>
      <c r="G31" s="2">
        <v>85</v>
      </c>
      <c r="H31" s="2">
        <v>85</v>
      </c>
      <c r="I31" s="3">
        <v>42392</v>
      </c>
      <c r="J31" s="3">
        <v>42402</v>
      </c>
      <c r="K31" s="3" t="s">
        <v>2534</v>
      </c>
      <c r="L31" s="17">
        <f t="shared" si="5"/>
        <v>240.59</v>
      </c>
      <c r="M31" s="20">
        <f t="shared" si="6"/>
        <v>0.99002452304750821</v>
      </c>
      <c r="N31" s="2" t="s">
        <v>36</v>
      </c>
      <c r="O31" s="2">
        <v>5150000</v>
      </c>
      <c r="P31" s="2">
        <v>5400000</v>
      </c>
      <c r="Q31" s="2">
        <f t="shared" si="0"/>
        <v>250000</v>
      </c>
      <c r="R31" s="4">
        <f t="shared" si="1"/>
        <v>4.8543689320388349E-2</v>
      </c>
      <c r="S31" s="2">
        <v>146775</v>
      </c>
      <c r="T31" s="5">
        <f t="shared" si="7"/>
        <v>62315</v>
      </c>
      <c r="U31" s="2">
        <v>65256</v>
      </c>
      <c r="V31" s="5">
        <f t="shared" si="2"/>
        <v>2941</v>
      </c>
      <c r="W31" s="4">
        <f t="shared" si="3"/>
        <v>4.7195699269838721E-2</v>
      </c>
      <c r="X31" s="22">
        <f t="shared" si="8"/>
        <v>61693.378153705475</v>
      </c>
      <c r="Y31" s="22">
        <f t="shared" si="9"/>
        <v>64605.040275988198</v>
      </c>
      <c r="Z31" s="22">
        <f t="shared" si="10"/>
        <v>2911.6621222827234</v>
      </c>
      <c r="AA31" s="8">
        <f t="shared" si="11"/>
        <v>4.7195699269838749E-2</v>
      </c>
      <c r="AB31" s="22">
        <f t="shared" si="12"/>
        <v>5491428.4234589972</v>
      </c>
      <c r="AC31" s="2">
        <v>576</v>
      </c>
      <c r="AD31" s="2">
        <v>1889</v>
      </c>
      <c r="AE31" s="2">
        <f t="shared" si="4"/>
        <v>127</v>
      </c>
      <c r="AF31" s="2" t="s">
        <v>295</v>
      </c>
    </row>
    <row r="32" spans="1:32" x14ac:dyDescent="0.2">
      <c r="A32">
        <v>6</v>
      </c>
      <c r="B32" s="2" t="s">
        <v>862</v>
      </c>
      <c r="C32" s="2" t="s">
        <v>22</v>
      </c>
      <c r="D32" s="2" t="s">
        <v>23</v>
      </c>
      <c r="E32" s="2" t="s">
        <v>2767</v>
      </c>
      <c r="F32" s="2" t="s">
        <v>2774</v>
      </c>
      <c r="G32" s="2">
        <v>53</v>
      </c>
      <c r="H32" s="2">
        <v>58</v>
      </c>
      <c r="I32" s="3">
        <v>42399</v>
      </c>
      <c r="J32" s="3">
        <v>42409</v>
      </c>
      <c r="K32" s="3" t="s">
        <v>2534</v>
      </c>
      <c r="L32" s="17">
        <f t="shared" si="5"/>
        <v>240.59</v>
      </c>
      <c r="M32" s="20">
        <f t="shared" si="6"/>
        <v>0.99002452304750821</v>
      </c>
      <c r="N32" s="2" t="s">
        <v>36</v>
      </c>
      <c r="O32" s="2">
        <v>3290000</v>
      </c>
      <c r="P32" s="2">
        <v>3625000</v>
      </c>
      <c r="Q32" s="2">
        <f t="shared" si="0"/>
        <v>335000</v>
      </c>
      <c r="R32" s="4">
        <f t="shared" si="1"/>
        <v>0.10182370820668693</v>
      </c>
      <c r="S32" s="2">
        <v>1713</v>
      </c>
      <c r="T32" s="5">
        <f t="shared" si="7"/>
        <v>62107.792452830188</v>
      </c>
      <c r="U32" s="2">
        <v>68429</v>
      </c>
      <c r="V32" s="5">
        <f t="shared" si="2"/>
        <v>6321.2075471698117</v>
      </c>
      <c r="W32" s="4">
        <f t="shared" si="3"/>
        <v>0.1017780104158534</v>
      </c>
      <c r="X32" s="22">
        <f t="shared" si="8"/>
        <v>61488.23760064684</v>
      </c>
      <c r="Y32" s="22">
        <f t="shared" si="9"/>
        <v>67746.388087617946</v>
      </c>
      <c r="Z32" s="22">
        <f t="shared" si="10"/>
        <v>6258.1504869711061</v>
      </c>
      <c r="AA32" s="8">
        <f t="shared" si="11"/>
        <v>0.10177801041585345</v>
      </c>
      <c r="AB32" s="22">
        <f t="shared" si="12"/>
        <v>3590558.5686437511</v>
      </c>
      <c r="AC32" s="11">
        <v>1228</v>
      </c>
      <c r="AD32" s="2">
        <v>1968</v>
      </c>
      <c r="AE32" s="2">
        <f t="shared" si="4"/>
        <v>48</v>
      </c>
      <c r="AF32" s="2" t="s">
        <v>34</v>
      </c>
    </row>
    <row r="33" spans="1:32" x14ac:dyDescent="0.2">
      <c r="A33">
        <v>6</v>
      </c>
      <c r="B33" s="2" t="s">
        <v>1207</v>
      </c>
      <c r="C33" s="2" t="s">
        <v>22</v>
      </c>
      <c r="D33" s="2" t="s">
        <v>23</v>
      </c>
      <c r="E33" s="2" t="s">
        <v>2767</v>
      </c>
      <c r="F33" s="2" t="s">
        <v>2774</v>
      </c>
      <c r="G33" s="2">
        <v>62</v>
      </c>
      <c r="H33" s="2">
        <v>69</v>
      </c>
      <c r="I33" s="3">
        <v>42398</v>
      </c>
      <c r="J33" s="3">
        <v>42409</v>
      </c>
      <c r="K33" s="3" t="s">
        <v>2534</v>
      </c>
      <c r="L33" s="17">
        <f t="shared" si="5"/>
        <v>240.59</v>
      </c>
      <c r="M33" s="20">
        <f t="shared" si="6"/>
        <v>0.99002452304750821</v>
      </c>
      <c r="N33" s="2" t="s">
        <v>24</v>
      </c>
      <c r="O33" s="2">
        <v>3990000</v>
      </c>
      <c r="P33" s="2">
        <v>4010000</v>
      </c>
      <c r="Q33" s="2">
        <f t="shared" si="0"/>
        <v>20000</v>
      </c>
      <c r="R33" s="4">
        <f t="shared" si="1"/>
        <v>5.0125313283208017E-3</v>
      </c>
      <c r="S33" s="2">
        <v>4703</v>
      </c>
      <c r="T33" s="5">
        <f t="shared" si="7"/>
        <v>64430.693548387098</v>
      </c>
      <c r="U33" s="2">
        <v>64753</v>
      </c>
      <c r="V33" s="5">
        <f t="shared" si="2"/>
        <v>322.30645161290158</v>
      </c>
      <c r="W33" s="4">
        <f t="shared" si="3"/>
        <v>5.0023743942916154E-3</v>
      </c>
      <c r="X33" s="22">
        <f t="shared" si="8"/>
        <v>63787.966649862101</v>
      </c>
      <c r="Y33" s="22">
        <f t="shared" si="9"/>
        <v>64107.057940895298</v>
      </c>
      <c r="Z33" s="22">
        <f t="shared" si="10"/>
        <v>319.09129103319719</v>
      </c>
      <c r="AA33" s="8">
        <f t="shared" si="11"/>
        <v>5.0023743942916076E-3</v>
      </c>
      <c r="AB33" s="22">
        <f t="shared" si="12"/>
        <v>3974637.5923355087</v>
      </c>
      <c r="AC33" s="2">
        <v>531</v>
      </c>
      <c r="AD33" s="2">
        <v>1934</v>
      </c>
      <c r="AE33" s="2">
        <f t="shared" si="4"/>
        <v>82</v>
      </c>
      <c r="AF33" s="2" t="s">
        <v>75</v>
      </c>
    </row>
    <row r="34" spans="1:32" x14ac:dyDescent="0.2">
      <c r="A34">
        <v>6</v>
      </c>
      <c r="B34" s="2" t="s">
        <v>725</v>
      </c>
      <c r="C34" s="2" t="s">
        <v>22</v>
      </c>
      <c r="D34" s="2" t="s">
        <v>23</v>
      </c>
      <c r="E34" s="2" t="s">
        <v>2767</v>
      </c>
      <c r="F34" s="2" t="s">
        <v>2774</v>
      </c>
      <c r="G34" s="2">
        <v>50</v>
      </c>
      <c r="H34" s="2">
        <v>54</v>
      </c>
      <c r="I34" s="3">
        <v>42399</v>
      </c>
      <c r="J34" s="3">
        <v>42409</v>
      </c>
      <c r="K34" s="3" t="s">
        <v>2534</v>
      </c>
      <c r="L34" s="17">
        <f t="shared" si="5"/>
        <v>240.59</v>
      </c>
      <c r="M34" s="20">
        <f t="shared" si="6"/>
        <v>0.99002452304750821</v>
      </c>
      <c r="N34" s="2" t="s">
        <v>36</v>
      </c>
      <c r="O34" s="2">
        <v>3300000</v>
      </c>
      <c r="P34" s="2">
        <v>3500000</v>
      </c>
      <c r="Q34" s="2">
        <f t="shared" si="0"/>
        <v>200000</v>
      </c>
      <c r="R34" s="4">
        <f t="shared" si="1"/>
        <v>6.0606060606060608E-2</v>
      </c>
      <c r="S34" s="2"/>
      <c r="T34" s="5">
        <f t="shared" si="7"/>
        <v>66000</v>
      </c>
      <c r="U34" s="2">
        <v>70000</v>
      </c>
      <c r="V34" s="5">
        <f t="shared" si="2"/>
        <v>4000</v>
      </c>
      <c r="W34" s="4">
        <f t="shared" si="3"/>
        <v>6.0606060606060608E-2</v>
      </c>
      <c r="X34" s="22">
        <f t="shared" si="8"/>
        <v>65341.618521135541</v>
      </c>
      <c r="Y34" s="22">
        <f t="shared" si="9"/>
        <v>69301.716613325581</v>
      </c>
      <c r="Z34" s="22">
        <f t="shared" si="10"/>
        <v>3960.0980921900409</v>
      </c>
      <c r="AA34" s="8">
        <f t="shared" si="11"/>
        <v>6.0606060606060733E-2</v>
      </c>
      <c r="AB34" s="22">
        <f t="shared" si="12"/>
        <v>3465085.830666279</v>
      </c>
      <c r="AC34" s="2">
        <v>688</v>
      </c>
      <c r="AD34" s="2">
        <v>1895</v>
      </c>
      <c r="AE34" s="2">
        <f t="shared" si="4"/>
        <v>121</v>
      </c>
      <c r="AF34" s="2" t="s">
        <v>25</v>
      </c>
    </row>
    <row r="35" spans="1:32" x14ac:dyDescent="0.2">
      <c r="A35">
        <v>6</v>
      </c>
      <c r="B35" s="2" t="s">
        <v>1302</v>
      </c>
      <c r="C35" s="2" t="s">
        <v>22</v>
      </c>
      <c r="D35" s="2" t="s">
        <v>23</v>
      </c>
      <c r="E35" s="2" t="s">
        <v>2767</v>
      </c>
      <c r="F35" s="2" t="s">
        <v>2774</v>
      </c>
      <c r="G35" s="2">
        <v>65</v>
      </c>
      <c r="H35" s="2">
        <v>77</v>
      </c>
      <c r="I35" s="3">
        <v>42398</v>
      </c>
      <c r="J35" s="3">
        <v>42410</v>
      </c>
      <c r="K35" s="3" t="s">
        <v>2534</v>
      </c>
      <c r="L35" s="17">
        <f t="shared" si="5"/>
        <v>240.59</v>
      </c>
      <c r="M35" s="20">
        <f t="shared" si="6"/>
        <v>0.99002452304750821</v>
      </c>
      <c r="N35" s="2" t="s">
        <v>32</v>
      </c>
      <c r="O35" s="2">
        <v>3300000</v>
      </c>
      <c r="P35" s="2">
        <v>3500000</v>
      </c>
      <c r="Q35" s="2">
        <f t="shared" si="0"/>
        <v>200000</v>
      </c>
      <c r="R35" s="4">
        <f t="shared" si="1"/>
        <v>6.0606060606060608E-2</v>
      </c>
      <c r="S35" s="2"/>
      <c r="T35" s="5">
        <f t="shared" si="7"/>
        <v>50769.230769230766</v>
      </c>
      <c r="U35" s="2">
        <v>53846</v>
      </c>
      <c r="V35" s="5">
        <f t="shared" si="2"/>
        <v>3076.7692307692341</v>
      </c>
      <c r="W35" s="4">
        <f t="shared" si="3"/>
        <v>6.0603030303030374E-2</v>
      </c>
      <c r="X35" s="22">
        <f t="shared" si="8"/>
        <v>50262.783477796569</v>
      </c>
      <c r="Y35" s="22">
        <f t="shared" si="9"/>
        <v>53308.86046801613</v>
      </c>
      <c r="Z35" s="22">
        <f t="shared" si="10"/>
        <v>3046.0769902195607</v>
      </c>
      <c r="AA35" s="8">
        <f t="shared" si="11"/>
        <v>6.0603030303030388E-2</v>
      </c>
      <c r="AB35" s="22">
        <f t="shared" si="12"/>
        <v>3465075.9304210483</v>
      </c>
      <c r="AC35" s="2">
        <v>261</v>
      </c>
      <c r="AD35" s="2">
        <v>1898</v>
      </c>
      <c r="AE35" s="2">
        <f t="shared" si="4"/>
        <v>118</v>
      </c>
      <c r="AF35" s="2" t="s">
        <v>37</v>
      </c>
    </row>
    <row r="36" spans="1:32" x14ac:dyDescent="0.2">
      <c r="A36">
        <v>7</v>
      </c>
      <c r="B36" s="2" t="s">
        <v>287</v>
      </c>
      <c r="C36" s="2" t="s">
        <v>22</v>
      </c>
      <c r="D36" s="2" t="s">
        <v>23</v>
      </c>
      <c r="E36" s="2" t="s">
        <v>2767</v>
      </c>
      <c r="F36" s="2" t="s">
        <v>2774</v>
      </c>
      <c r="G36" s="2">
        <v>36</v>
      </c>
      <c r="H36" s="2">
        <v>42</v>
      </c>
      <c r="I36" s="3">
        <v>42405</v>
      </c>
      <c r="J36" s="3">
        <v>42416</v>
      </c>
      <c r="K36" s="3" t="s">
        <v>2534</v>
      </c>
      <c r="L36" s="17">
        <f t="shared" si="5"/>
        <v>240.59</v>
      </c>
      <c r="M36" s="20">
        <f t="shared" si="6"/>
        <v>0.99002452304750821</v>
      </c>
      <c r="N36" s="2" t="s">
        <v>24</v>
      </c>
      <c r="O36" s="2">
        <v>3000000</v>
      </c>
      <c r="P36" s="2">
        <v>3025000</v>
      </c>
      <c r="Q36" s="2">
        <f t="shared" si="0"/>
        <v>25000</v>
      </c>
      <c r="R36" s="4">
        <f t="shared" si="1"/>
        <v>8.3333333333333332E-3</v>
      </c>
      <c r="S36" s="2"/>
      <c r="T36" s="5">
        <f t="shared" si="7"/>
        <v>83333.333333333328</v>
      </c>
      <c r="U36" s="2">
        <v>84028</v>
      </c>
      <c r="V36" s="5">
        <f t="shared" si="2"/>
        <v>694.66666666667152</v>
      </c>
      <c r="W36" s="4">
        <f t="shared" si="3"/>
        <v>8.3360000000000586E-3</v>
      </c>
      <c r="X36" s="22">
        <f t="shared" si="8"/>
        <v>82502.043587292341</v>
      </c>
      <c r="Y36" s="22">
        <f t="shared" si="9"/>
        <v>83189.780622636026</v>
      </c>
      <c r="Z36" s="22">
        <f t="shared" si="10"/>
        <v>687.73703534368542</v>
      </c>
      <c r="AA36" s="8">
        <f t="shared" si="11"/>
        <v>8.3360000000001992E-3</v>
      </c>
      <c r="AB36" s="22">
        <f t="shared" si="12"/>
        <v>2994832.1024148967</v>
      </c>
      <c r="AC36" s="11">
        <v>5011</v>
      </c>
      <c r="AD36" s="2">
        <v>2007</v>
      </c>
      <c r="AE36" s="2">
        <f t="shared" si="4"/>
        <v>9</v>
      </c>
      <c r="AF36" s="2" t="s">
        <v>75</v>
      </c>
    </row>
    <row r="37" spans="1:32" x14ac:dyDescent="0.2">
      <c r="A37">
        <v>7</v>
      </c>
      <c r="B37" s="2" t="s">
        <v>196</v>
      </c>
      <c r="C37" s="2" t="s">
        <v>22</v>
      </c>
      <c r="D37" s="2" t="s">
        <v>23</v>
      </c>
      <c r="E37" s="2" t="s">
        <v>2767</v>
      </c>
      <c r="F37" s="2" t="s">
        <v>2774</v>
      </c>
      <c r="G37" s="2">
        <v>32</v>
      </c>
      <c r="H37" s="2">
        <v>36</v>
      </c>
      <c r="I37" s="3">
        <v>42405</v>
      </c>
      <c r="J37" s="3">
        <v>42416</v>
      </c>
      <c r="K37" s="3" t="s">
        <v>2534</v>
      </c>
      <c r="L37" s="17">
        <f t="shared" si="5"/>
        <v>240.59</v>
      </c>
      <c r="M37" s="20">
        <f t="shared" si="6"/>
        <v>0.99002452304750821</v>
      </c>
      <c r="N37" s="2" t="s">
        <v>24</v>
      </c>
      <c r="O37" s="2">
        <v>2690000</v>
      </c>
      <c r="P37" s="2">
        <v>3150000</v>
      </c>
      <c r="Q37" s="2">
        <f t="shared" si="0"/>
        <v>460000</v>
      </c>
      <c r="R37" s="4">
        <f t="shared" si="1"/>
        <v>0.17100371747211895</v>
      </c>
      <c r="S37" s="2"/>
      <c r="T37" s="5">
        <f t="shared" si="7"/>
        <v>84062.5</v>
      </c>
      <c r="U37" s="2">
        <v>98438</v>
      </c>
      <c r="V37" s="5">
        <f t="shared" si="2"/>
        <v>14375.5</v>
      </c>
      <c r="W37" s="4">
        <f t="shared" si="3"/>
        <v>0.17100966542750928</v>
      </c>
      <c r="X37" s="22">
        <f t="shared" si="8"/>
        <v>83223.93646868116</v>
      </c>
      <c r="Y37" s="22">
        <f t="shared" si="9"/>
        <v>97456.033999750609</v>
      </c>
      <c r="Z37" s="22">
        <f t="shared" si="10"/>
        <v>14232.097531069448</v>
      </c>
      <c r="AA37" s="8">
        <f t="shared" si="11"/>
        <v>0.17100966542750923</v>
      </c>
      <c r="AB37" s="22">
        <f t="shared" si="12"/>
        <v>3118593.0879920195</v>
      </c>
      <c r="AC37" s="2">
        <v>823</v>
      </c>
      <c r="AD37" s="2">
        <v>2006</v>
      </c>
      <c r="AE37" s="2">
        <f t="shared" si="4"/>
        <v>10</v>
      </c>
      <c r="AF37" s="2" t="s">
        <v>37</v>
      </c>
    </row>
    <row r="38" spans="1:32" x14ac:dyDescent="0.2">
      <c r="A38">
        <v>7</v>
      </c>
      <c r="B38" s="2" t="s">
        <v>995</v>
      </c>
      <c r="C38" s="2" t="s">
        <v>22</v>
      </c>
      <c r="D38" s="2" t="s">
        <v>23</v>
      </c>
      <c r="E38" s="2" t="s">
        <v>2767</v>
      </c>
      <c r="F38" s="2" t="s">
        <v>2774</v>
      </c>
      <c r="G38" s="2">
        <v>56</v>
      </c>
      <c r="H38" s="2">
        <v>62</v>
      </c>
      <c r="I38" s="3">
        <v>42405</v>
      </c>
      <c r="J38" s="3">
        <v>42416</v>
      </c>
      <c r="K38" s="3" t="s">
        <v>2534</v>
      </c>
      <c r="L38" s="17">
        <f t="shared" si="5"/>
        <v>240.59</v>
      </c>
      <c r="M38" s="20">
        <f t="shared" si="6"/>
        <v>0.99002452304750821</v>
      </c>
      <c r="N38" s="2" t="s">
        <v>24</v>
      </c>
      <c r="O38" s="2">
        <v>3950000</v>
      </c>
      <c r="P38" s="2">
        <v>4025000</v>
      </c>
      <c r="Q38" s="2">
        <f t="shared" si="0"/>
        <v>75000</v>
      </c>
      <c r="R38" s="4">
        <f t="shared" si="1"/>
        <v>1.8987341772151899E-2</v>
      </c>
      <c r="S38" s="2"/>
      <c r="T38" s="5">
        <f t="shared" si="7"/>
        <v>70535.71428571429</v>
      </c>
      <c r="U38" s="2">
        <v>71875</v>
      </c>
      <c r="V38" s="5">
        <f t="shared" si="2"/>
        <v>1339.2857142857101</v>
      </c>
      <c r="W38" s="4">
        <f t="shared" si="3"/>
        <v>1.898734177215184E-2</v>
      </c>
      <c r="X38" s="22">
        <f t="shared" si="8"/>
        <v>69832.086893529602</v>
      </c>
      <c r="Y38" s="22">
        <f t="shared" si="9"/>
        <v>71158.012594039654</v>
      </c>
      <c r="Z38" s="22">
        <f t="shared" si="10"/>
        <v>1325.9257005100517</v>
      </c>
      <c r="AA38" s="8">
        <f t="shared" si="11"/>
        <v>1.898734177215184E-2</v>
      </c>
      <c r="AB38" s="22">
        <f t="shared" si="12"/>
        <v>3984848.7052662205</v>
      </c>
      <c r="AC38" s="11">
        <v>4521</v>
      </c>
      <c r="AD38" s="2">
        <v>2003</v>
      </c>
      <c r="AE38" s="2">
        <f t="shared" si="4"/>
        <v>13</v>
      </c>
      <c r="AF38" s="2" t="s">
        <v>25</v>
      </c>
    </row>
    <row r="39" spans="1:32" x14ac:dyDescent="0.2">
      <c r="A39">
        <v>7</v>
      </c>
      <c r="B39" s="2" t="s">
        <v>1838</v>
      </c>
      <c r="C39" s="2" t="s">
        <v>22</v>
      </c>
      <c r="D39" s="2" t="s">
        <v>23</v>
      </c>
      <c r="E39" s="2" t="s">
        <v>2767</v>
      </c>
      <c r="F39" s="2" t="s">
        <v>2774</v>
      </c>
      <c r="G39" s="2">
        <v>80</v>
      </c>
      <c r="H39" s="2">
        <v>93</v>
      </c>
      <c r="I39" s="3">
        <v>42405</v>
      </c>
      <c r="J39" s="3">
        <v>42416</v>
      </c>
      <c r="K39" s="3" t="s">
        <v>2534</v>
      </c>
      <c r="L39" s="17">
        <f t="shared" si="5"/>
        <v>240.59</v>
      </c>
      <c r="M39" s="20">
        <f t="shared" si="6"/>
        <v>0.99002452304750821</v>
      </c>
      <c r="N39" s="2" t="s">
        <v>24</v>
      </c>
      <c r="O39" s="2">
        <v>4300000</v>
      </c>
      <c r="P39" s="2">
        <v>4550000</v>
      </c>
      <c r="Q39" s="2">
        <f t="shared" si="0"/>
        <v>250000</v>
      </c>
      <c r="R39" s="4">
        <f t="shared" si="1"/>
        <v>5.8139534883720929E-2</v>
      </c>
      <c r="S39" s="2">
        <v>10483</v>
      </c>
      <c r="T39" s="5">
        <f t="shared" si="7"/>
        <v>53881.037499999999</v>
      </c>
      <c r="U39" s="2">
        <v>57006</v>
      </c>
      <c r="V39" s="5">
        <f t="shared" si="2"/>
        <v>3124.9625000000015</v>
      </c>
      <c r="W39" s="4">
        <f t="shared" si="3"/>
        <v>5.7997444833908431E-2</v>
      </c>
      <c r="X39" s="22">
        <f t="shared" si="8"/>
        <v>53343.548452242401</v>
      </c>
      <c r="Y39" s="22">
        <f t="shared" si="9"/>
        <v>56437.337960846256</v>
      </c>
      <c r="Z39" s="22">
        <f t="shared" si="10"/>
        <v>3093.7895086038552</v>
      </c>
      <c r="AA39" s="8">
        <f t="shared" si="11"/>
        <v>5.7997444833908528E-2</v>
      </c>
      <c r="AB39" s="22">
        <f t="shared" si="12"/>
        <v>4514987.0368677005</v>
      </c>
      <c r="AC39" s="11">
        <v>1385</v>
      </c>
      <c r="AD39" s="2">
        <v>1919</v>
      </c>
      <c r="AE39" s="2">
        <f t="shared" si="4"/>
        <v>97</v>
      </c>
      <c r="AF39" s="2" t="s">
        <v>37</v>
      </c>
    </row>
    <row r="40" spans="1:32" x14ac:dyDescent="0.2">
      <c r="A40">
        <v>7</v>
      </c>
      <c r="B40" s="2" t="s">
        <v>1391</v>
      </c>
      <c r="C40" s="2" t="s">
        <v>22</v>
      </c>
      <c r="D40" s="2" t="s">
        <v>23</v>
      </c>
      <c r="E40" s="2" t="s">
        <v>2767</v>
      </c>
      <c r="F40" s="2" t="s">
        <v>2774</v>
      </c>
      <c r="G40" s="2">
        <v>67</v>
      </c>
      <c r="H40" s="2">
        <v>76</v>
      </c>
      <c r="I40" s="3">
        <v>42406</v>
      </c>
      <c r="J40" s="3">
        <v>42416</v>
      </c>
      <c r="K40" s="3" t="s">
        <v>2534</v>
      </c>
      <c r="L40" s="17">
        <f t="shared" si="5"/>
        <v>240.59</v>
      </c>
      <c r="M40" s="20">
        <f t="shared" si="6"/>
        <v>0.99002452304750821</v>
      </c>
      <c r="N40" s="2" t="s">
        <v>36</v>
      </c>
      <c r="O40" s="2">
        <v>4190000</v>
      </c>
      <c r="P40" s="2">
        <v>4550000</v>
      </c>
      <c r="Q40" s="2">
        <f t="shared" si="0"/>
        <v>360000</v>
      </c>
      <c r="R40" s="4">
        <f t="shared" si="1"/>
        <v>8.5918854415274457E-2</v>
      </c>
      <c r="S40" s="2"/>
      <c r="T40" s="5">
        <f t="shared" si="7"/>
        <v>62537.313432835821</v>
      </c>
      <c r="U40" s="2">
        <v>67910</v>
      </c>
      <c r="V40" s="5">
        <f t="shared" si="2"/>
        <v>5372.686567164179</v>
      </c>
      <c r="W40" s="4">
        <f t="shared" si="3"/>
        <v>8.591169451073985E-2</v>
      </c>
      <c r="X40" s="22">
        <f t="shared" si="8"/>
        <v>61913.473904015809</v>
      </c>
      <c r="Y40" s="22">
        <f t="shared" si="9"/>
        <v>67232.565360156281</v>
      </c>
      <c r="Z40" s="22">
        <f t="shared" si="10"/>
        <v>5319.0914561404716</v>
      </c>
      <c r="AA40" s="8">
        <f t="shared" si="11"/>
        <v>8.5911694510739878E-2</v>
      </c>
      <c r="AB40" s="22">
        <f t="shared" si="12"/>
        <v>4504581.8791304706</v>
      </c>
      <c r="AC40" s="11">
        <v>1223</v>
      </c>
      <c r="AD40" s="2">
        <v>1904</v>
      </c>
      <c r="AE40" s="2">
        <f t="shared" si="4"/>
        <v>112</v>
      </c>
      <c r="AF40" s="2" t="s">
        <v>25</v>
      </c>
    </row>
    <row r="41" spans="1:32" x14ac:dyDescent="0.2">
      <c r="A41">
        <v>7</v>
      </c>
      <c r="B41" s="2" t="s">
        <v>810</v>
      </c>
      <c r="C41" s="2" t="s">
        <v>22</v>
      </c>
      <c r="D41" s="2" t="s">
        <v>23</v>
      </c>
      <c r="E41" s="2" t="s">
        <v>2767</v>
      </c>
      <c r="F41" s="2" t="s">
        <v>2774</v>
      </c>
      <c r="G41" s="2">
        <v>52</v>
      </c>
      <c r="H41" s="2">
        <v>58</v>
      </c>
      <c r="I41" s="3">
        <v>42405</v>
      </c>
      <c r="J41" s="3">
        <v>42416</v>
      </c>
      <c r="K41" s="3" t="s">
        <v>2534</v>
      </c>
      <c r="L41" s="17">
        <f t="shared" si="5"/>
        <v>240.59</v>
      </c>
      <c r="M41" s="20">
        <f t="shared" si="6"/>
        <v>0.99002452304750821</v>
      </c>
      <c r="N41" s="2" t="s">
        <v>24</v>
      </c>
      <c r="O41" s="2">
        <v>2950000</v>
      </c>
      <c r="P41" s="2">
        <v>3400000</v>
      </c>
      <c r="Q41" s="2">
        <f t="shared" si="0"/>
        <v>450000</v>
      </c>
      <c r="R41" s="4">
        <f t="shared" si="1"/>
        <v>0.15254237288135594</v>
      </c>
      <c r="S41" s="2">
        <v>41000</v>
      </c>
      <c r="T41" s="5">
        <f t="shared" si="7"/>
        <v>57519.230769230766</v>
      </c>
      <c r="U41" s="2">
        <v>66173</v>
      </c>
      <c r="V41" s="5">
        <f t="shared" si="2"/>
        <v>8653.7692307692341</v>
      </c>
      <c r="W41" s="4">
        <f t="shared" si="3"/>
        <v>0.15045001671681718</v>
      </c>
      <c r="X41" s="22">
        <f t="shared" si="8"/>
        <v>56945.44900836725</v>
      </c>
      <c r="Y41" s="22">
        <f t="shared" si="9"/>
        <v>65512.89276362276</v>
      </c>
      <c r="Z41" s="22">
        <f t="shared" si="10"/>
        <v>8567.44375525551</v>
      </c>
      <c r="AA41" s="8">
        <f t="shared" si="11"/>
        <v>0.15045001671681713</v>
      </c>
      <c r="AB41" s="22">
        <f t="shared" si="12"/>
        <v>3406670.4237083835</v>
      </c>
      <c r="AC41" s="2">
        <v>452</v>
      </c>
      <c r="AD41" s="2">
        <v>1896</v>
      </c>
      <c r="AE41" s="2">
        <f t="shared" si="4"/>
        <v>120</v>
      </c>
      <c r="AF41" s="2" t="s">
        <v>94</v>
      </c>
    </row>
    <row r="42" spans="1:32" x14ac:dyDescent="0.2">
      <c r="A42">
        <v>7</v>
      </c>
      <c r="B42" s="2" t="s">
        <v>70</v>
      </c>
      <c r="C42" s="2" t="s">
        <v>22</v>
      </c>
      <c r="D42" s="2" t="s">
        <v>23</v>
      </c>
      <c r="E42" s="2" t="s">
        <v>2767</v>
      </c>
      <c r="F42" s="2" t="s">
        <v>2774</v>
      </c>
      <c r="G42" s="2">
        <v>23</v>
      </c>
      <c r="H42" s="2">
        <v>25</v>
      </c>
      <c r="I42" s="3">
        <v>42405</v>
      </c>
      <c r="J42" s="3">
        <v>42416</v>
      </c>
      <c r="K42" s="3" t="s">
        <v>2534</v>
      </c>
      <c r="L42" s="17">
        <f t="shared" si="5"/>
        <v>240.59</v>
      </c>
      <c r="M42" s="20">
        <f t="shared" si="6"/>
        <v>0.99002452304750821</v>
      </c>
      <c r="N42" s="2" t="s">
        <v>24</v>
      </c>
      <c r="O42" s="2">
        <v>2000000</v>
      </c>
      <c r="P42" s="2">
        <v>2300000</v>
      </c>
      <c r="Q42" s="2">
        <f t="shared" si="0"/>
        <v>300000</v>
      </c>
      <c r="R42" s="4">
        <f t="shared" si="1"/>
        <v>0.15</v>
      </c>
      <c r="S42" s="2">
        <v>473</v>
      </c>
      <c r="T42" s="5">
        <f t="shared" si="7"/>
        <v>86977.086956521744</v>
      </c>
      <c r="U42" s="2">
        <v>100021</v>
      </c>
      <c r="V42" s="5">
        <f t="shared" si="2"/>
        <v>13043.913043478256</v>
      </c>
      <c r="W42" s="4">
        <f t="shared" si="3"/>
        <v>0.1499695322056333</v>
      </c>
      <c r="X42" s="22">
        <f t="shared" si="8"/>
        <v>86109.449030192089</v>
      </c>
      <c r="Y42" s="22">
        <f t="shared" si="9"/>
        <v>99023.24281973482</v>
      </c>
      <c r="Z42" s="22">
        <f t="shared" si="10"/>
        <v>12913.793789542731</v>
      </c>
      <c r="AA42" s="8">
        <f t="shared" si="11"/>
        <v>0.1499695322056333</v>
      </c>
      <c r="AB42" s="22">
        <f t="shared" si="12"/>
        <v>2277534.5848539011</v>
      </c>
      <c r="AC42" s="2">
        <v>508</v>
      </c>
      <c r="AD42" s="2">
        <v>1893</v>
      </c>
      <c r="AE42" s="2">
        <f t="shared" si="4"/>
        <v>123</v>
      </c>
      <c r="AF42" s="2" t="s">
        <v>46</v>
      </c>
    </row>
    <row r="43" spans="1:32" x14ac:dyDescent="0.2">
      <c r="A43">
        <v>8</v>
      </c>
      <c r="B43" s="2" t="s">
        <v>1510</v>
      </c>
      <c r="C43" s="2" t="s">
        <v>22</v>
      </c>
      <c r="D43" s="2" t="s">
        <v>23</v>
      </c>
      <c r="E43" s="2" t="s">
        <v>2767</v>
      </c>
      <c r="F43" s="2" t="s">
        <v>2774</v>
      </c>
      <c r="G43" s="2">
        <v>70</v>
      </c>
      <c r="H43" s="2">
        <v>76</v>
      </c>
      <c r="I43" s="3">
        <v>42414</v>
      </c>
      <c r="J43" s="3">
        <v>42424</v>
      </c>
      <c r="K43" s="3" t="s">
        <v>2534</v>
      </c>
      <c r="L43" s="17">
        <f t="shared" si="5"/>
        <v>240.59</v>
      </c>
      <c r="M43" s="20">
        <f t="shared" si="6"/>
        <v>0.99002452304750821</v>
      </c>
      <c r="N43" s="2" t="s">
        <v>36</v>
      </c>
      <c r="O43" s="2">
        <v>3500000</v>
      </c>
      <c r="P43" s="2">
        <v>4060000</v>
      </c>
      <c r="Q43" s="2">
        <f t="shared" si="0"/>
        <v>560000</v>
      </c>
      <c r="R43" s="4">
        <f t="shared" si="1"/>
        <v>0.16</v>
      </c>
      <c r="S43" s="2">
        <v>47526</v>
      </c>
      <c r="T43" s="5">
        <f t="shared" si="7"/>
        <v>50678.942857142858</v>
      </c>
      <c r="U43" s="2">
        <v>58679</v>
      </c>
      <c r="V43" s="5">
        <f t="shared" si="2"/>
        <v>8000.057142857142</v>
      </c>
      <c r="W43" s="4">
        <f t="shared" si="3"/>
        <v>0.15785761682930582</v>
      </c>
      <c r="X43" s="22">
        <f t="shared" si="8"/>
        <v>50173.39623069478</v>
      </c>
      <c r="Y43" s="22">
        <f t="shared" si="9"/>
        <v>58093.648987904737</v>
      </c>
      <c r="Z43" s="22">
        <f t="shared" si="10"/>
        <v>7920.2527572099571</v>
      </c>
      <c r="AA43" s="8">
        <f t="shared" si="11"/>
        <v>0.15785761682930588</v>
      </c>
      <c r="AB43" s="22">
        <f t="shared" si="12"/>
        <v>4066555.4291533316</v>
      </c>
      <c r="AC43" s="2">
        <v>356</v>
      </c>
      <c r="AD43" s="2">
        <v>1899</v>
      </c>
      <c r="AE43" s="2">
        <f t="shared" si="4"/>
        <v>117</v>
      </c>
      <c r="AF43" s="2" t="s">
        <v>29</v>
      </c>
    </row>
    <row r="44" spans="1:32" x14ac:dyDescent="0.2">
      <c r="A44">
        <v>9</v>
      </c>
      <c r="B44" s="2" t="s">
        <v>1577</v>
      </c>
      <c r="C44" s="2" t="s">
        <v>22</v>
      </c>
      <c r="D44" s="2" t="s">
        <v>23</v>
      </c>
      <c r="E44" s="2" t="s">
        <v>2767</v>
      </c>
      <c r="F44" s="2" t="s">
        <v>2774</v>
      </c>
      <c r="G44" s="2">
        <v>72</v>
      </c>
      <c r="H44" s="2">
        <v>82</v>
      </c>
      <c r="I44" s="3">
        <v>42419</v>
      </c>
      <c r="J44" s="3">
        <v>42430</v>
      </c>
      <c r="K44" s="3" t="s">
        <v>2535</v>
      </c>
      <c r="L44" s="17">
        <f t="shared" si="5"/>
        <v>245.99</v>
      </c>
      <c r="M44" s="20">
        <f t="shared" si="6"/>
        <v>0.96829139395910402</v>
      </c>
      <c r="N44" s="2" t="s">
        <v>24</v>
      </c>
      <c r="O44" s="2">
        <v>4190000</v>
      </c>
      <c r="P44" s="2">
        <v>5025000</v>
      </c>
      <c r="Q44" s="2">
        <f t="shared" si="0"/>
        <v>835000</v>
      </c>
      <c r="R44" s="4">
        <f t="shared" si="1"/>
        <v>0.19928400954653938</v>
      </c>
      <c r="S44" s="2">
        <v>2743</v>
      </c>
      <c r="T44" s="5">
        <f t="shared" si="7"/>
        <v>58232.541666666664</v>
      </c>
      <c r="U44" s="2">
        <v>69830</v>
      </c>
      <c r="V44" s="5">
        <f t="shared" si="2"/>
        <v>11597.458333333336</v>
      </c>
      <c r="W44" s="4">
        <f t="shared" si="3"/>
        <v>0.19915768746140658</v>
      </c>
      <c r="X44" s="22">
        <f t="shared" si="8"/>
        <v>56386.068944198269</v>
      </c>
      <c r="Y44" s="22">
        <f t="shared" si="9"/>
        <v>67615.788040164232</v>
      </c>
      <c r="Z44" s="22">
        <f t="shared" si="10"/>
        <v>11229.719095965964</v>
      </c>
      <c r="AA44" s="8">
        <f t="shared" si="11"/>
        <v>0.19915768746140661</v>
      </c>
      <c r="AB44" s="22">
        <f t="shared" si="12"/>
        <v>4868336.7388918251</v>
      </c>
      <c r="AC44" s="2">
        <v>864</v>
      </c>
      <c r="AD44" s="2">
        <v>1929</v>
      </c>
      <c r="AE44" s="2">
        <f t="shared" si="4"/>
        <v>87</v>
      </c>
      <c r="AF44" s="2" t="s">
        <v>315</v>
      </c>
    </row>
    <row r="45" spans="1:32" x14ac:dyDescent="0.2">
      <c r="A45">
        <v>9</v>
      </c>
      <c r="B45" s="2" t="s">
        <v>270</v>
      </c>
      <c r="C45" s="2" t="s">
        <v>22</v>
      </c>
      <c r="D45" s="2" t="s">
        <v>23</v>
      </c>
      <c r="E45" s="2" t="s">
        <v>2767</v>
      </c>
      <c r="F45" s="2" t="s">
        <v>2774</v>
      </c>
      <c r="G45" s="2">
        <v>35</v>
      </c>
      <c r="H45" s="2">
        <v>42</v>
      </c>
      <c r="I45" s="3">
        <v>42405</v>
      </c>
      <c r="J45" s="3">
        <v>42432</v>
      </c>
      <c r="K45" s="3" t="s">
        <v>2535</v>
      </c>
      <c r="L45" s="17">
        <f t="shared" si="5"/>
        <v>245.99</v>
      </c>
      <c r="M45" s="20">
        <f t="shared" si="6"/>
        <v>0.96829139395910402</v>
      </c>
      <c r="N45" s="2" t="s">
        <v>144</v>
      </c>
      <c r="O45" s="2">
        <v>2750000</v>
      </c>
      <c r="P45" s="2">
        <v>2800000</v>
      </c>
      <c r="Q45" s="2">
        <f t="shared" si="0"/>
        <v>50000</v>
      </c>
      <c r="R45" s="4">
        <f t="shared" si="1"/>
        <v>1.8181818181818181E-2</v>
      </c>
      <c r="S45" s="2">
        <v>74000</v>
      </c>
      <c r="T45" s="5">
        <f t="shared" si="7"/>
        <v>80685.71428571429</v>
      </c>
      <c r="U45" s="2">
        <v>82114</v>
      </c>
      <c r="V45" s="5">
        <f t="shared" si="2"/>
        <v>1428.2857142857101</v>
      </c>
      <c r="W45" s="4">
        <f t="shared" si="3"/>
        <v>1.7701841359773318E-2</v>
      </c>
      <c r="X45" s="22">
        <f t="shared" si="8"/>
        <v>78127.28275830028</v>
      </c>
      <c r="Y45" s="22">
        <f t="shared" si="9"/>
        <v>79510.279523557867</v>
      </c>
      <c r="Z45" s="22">
        <f t="shared" si="10"/>
        <v>1382.996765257587</v>
      </c>
      <c r="AA45" s="8">
        <f t="shared" si="11"/>
        <v>1.7701841359773346E-2</v>
      </c>
      <c r="AB45" s="22">
        <f t="shared" si="12"/>
        <v>2782859.7833245252</v>
      </c>
      <c r="AC45" s="2">
        <v>488</v>
      </c>
      <c r="AD45" s="2">
        <v>1890</v>
      </c>
      <c r="AE45" s="2">
        <f t="shared" si="4"/>
        <v>126</v>
      </c>
      <c r="AF45" s="2" t="s">
        <v>251</v>
      </c>
    </row>
    <row r="46" spans="1:32" x14ac:dyDescent="0.2">
      <c r="A46">
        <v>9</v>
      </c>
      <c r="B46" s="2" t="s">
        <v>2012</v>
      </c>
      <c r="C46" s="2" t="s">
        <v>22</v>
      </c>
      <c r="D46" s="2" t="s">
        <v>23</v>
      </c>
      <c r="E46" s="2" t="s">
        <v>2767</v>
      </c>
      <c r="F46" s="2" t="s">
        <v>2774</v>
      </c>
      <c r="G46" s="2">
        <v>88</v>
      </c>
      <c r="H46" s="2">
        <v>97</v>
      </c>
      <c r="I46" s="3">
        <v>42423</v>
      </c>
      <c r="J46" s="3">
        <v>42433</v>
      </c>
      <c r="K46" s="3" t="s">
        <v>2535</v>
      </c>
      <c r="L46" s="17">
        <f t="shared" si="5"/>
        <v>245.99</v>
      </c>
      <c r="M46" s="20">
        <f t="shared" si="6"/>
        <v>0.96829139395910402</v>
      </c>
      <c r="N46" s="2" t="s">
        <v>36</v>
      </c>
      <c r="O46" s="2">
        <v>6900000</v>
      </c>
      <c r="P46" s="2">
        <v>6900000</v>
      </c>
      <c r="Q46" s="2">
        <f t="shared" si="0"/>
        <v>0</v>
      </c>
      <c r="R46" s="4">
        <f t="shared" si="1"/>
        <v>0</v>
      </c>
      <c r="S46" s="2"/>
      <c r="T46" s="5">
        <f t="shared" si="7"/>
        <v>78409.090909090912</v>
      </c>
      <c r="U46" s="2">
        <v>78409</v>
      </c>
      <c r="V46" s="5">
        <f t="shared" si="2"/>
        <v>-9.0909090911736712E-2</v>
      </c>
      <c r="W46" s="4">
        <f t="shared" si="3"/>
        <v>-1.1594202898888159E-6</v>
      </c>
      <c r="X46" s="22">
        <f t="shared" si="8"/>
        <v>75922.847935429745</v>
      </c>
      <c r="Y46" s="22">
        <f t="shared" si="9"/>
        <v>75922.759908939392</v>
      </c>
      <c r="Z46" s="22">
        <f t="shared" si="10"/>
        <v>-8.8026490353513509E-2</v>
      </c>
      <c r="AA46" s="8">
        <f t="shared" si="11"/>
        <v>-1.1594202897707101E-6</v>
      </c>
      <c r="AB46" s="22">
        <f t="shared" si="12"/>
        <v>6681202.8719866667</v>
      </c>
      <c r="AC46" s="2">
        <v>417</v>
      </c>
      <c r="AD46" s="2">
        <v>2004</v>
      </c>
      <c r="AE46" s="2">
        <f t="shared" si="4"/>
        <v>12</v>
      </c>
      <c r="AF46" s="2" t="s">
        <v>127</v>
      </c>
    </row>
    <row r="47" spans="1:32" x14ac:dyDescent="0.2">
      <c r="A47">
        <v>9</v>
      </c>
      <c r="B47" s="2" t="s">
        <v>488</v>
      </c>
      <c r="C47" s="2" t="s">
        <v>22</v>
      </c>
      <c r="D47" s="2" t="s">
        <v>23</v>
      </c>
      <c r="E47" s="2" t="s">
        <v>2767</v>
      </c>
      <c r="F47" s="2" t="s">
        <v>2774</v>
      </c>
      <c r="G47" s="2">
        <v>66</v>
      </c>
      <c r="H47" s="2">
        <v>73</v>
      </c>
      <c r="I47" s="3">
        <v>42420</v>
      </c>
      <c r="J47" s="3">
        <v>42433</v>
      </c>
      <c r="K47" s="3" t="s">
        <v>2535</v>
      </c>
      <c r="L47" s="17">
        <f t="shared" si="5"/>
        <v>245.99</v>
      </c>
      <c r="M47" s="20">
        <f t="shared" si="6"/>
        <v>0.96829139395910402</v>
      </c>
      <c r="N47" s="2" t="s">
        <v>57</v>
      </c>
      <c r="O47" s="2">
        <v>3990000</v>
      </c>
      <c r="P47" s="2">
        <v>3925000</v>
      </c>
      <c r="Q47" s="2">
        <f t="shared" si="0"/>
        <v>-65000</v>
      </c>
      <c r="R47" s="4">
        <f t="shared" si="1"/>
        <v>-1.6290726817042606E-2</v>
      </c>
      <c r="S47" s="2"/>
      <c r="T47" s="5">
        <f t="shared" si="7"/>
        <v>60454.545454545456</v>
      </c>
      <c r="U47" s="2">
        <v>59470</v>
      </c>
      <c r="V47" s="5">
        <f t="shared" si="2"/>
        <v>-984.54545454545587</v>
      </c>
      <c r="W47" s="4">
        <f t="shared" si="3"/>
        <v>-1.6285714285714306E-2</v>
      </c>
      <c r="X47" s="22">
        <f t="shared" si="8"/>
        <v>58537.616089345836</v>
      </c>
      <c r="Y47" s="22">
        <f t="shared" si="9"/>
        <v>57584.289198747916</v>
      </c>
      <c r="Z47" s="22">
        <f t="shared" si="10"/>
        <v>-953.32689059792028</v>
      </c>
      <c r="AA47" s="8">
        <f t="shared" si="11"/>
        <v>-1.6285714285714327E-2</v>
      </c>
      <c r="AB47" s="22">
        <f t="shared" si="12"/>
        <v>3800563.0871173623</v>
      </c>
      <c r="AC47" s="2">
        <v>320</v>
      </c>
      <c r="AD47" s="2">
        <v>1875</v>
      </c>
      <c r="AE47" s="2">
        <f t="shared" si="4"/>
        <v>141</v>
      </c>
      <c r="AF47" s="2" t="s">
        <v>37</v>
      </c>
    </row>
    <row r="48" spans="1:32" x14ac:dyDescent="0.2">
      <c r="A48">
        <v>10</v>
      </c>
      <c r="B48" s="2" t="s">
        <v>1303</v>
      </c>
      <c r="C48" s="2" t="s">
        <v>22</v>
      </c>
      <c r="D48" s="2" t="s">
        <v>23</v>
      </c>
      <c r="E48" s="2" t="s">
        <v>2767</v>
      </c>
      <c r="F48" s="2" t="s">
        <v>2774</v>
      </c>
      <c r="G48" s="2">
        <v>65</v>
      </c>
      <c r="H48" s="2">
        <v>72</v>
      </c>
      <c r="I48" s="3">
        <v>42427</v>
      </c>
      <c r="J48" s="3">
        <v>42437</v>
      </c>
      <c r="K48" s="3" t="s">
        <v>2535</v>
      </c>
      <c r="L48" s="17">
        <f t="shared" si="5"/>
        <v>245.99</v>
      </c>
      <c r="M48" s="20">
        <f t="shared" si="6"/>
        <v>0.96829139395910402</v>
      </c>
      <c r="N48" s="2" t="s">
        <v>36</v>
      </c>
      <c r="O48" s="2">
        <v>4000000</v>
      </c>
      <c r="P48" s="2">
        <v>4700000</v>
      </c>
      <c r="Q48" s="2">
        <f t="shared" si="0"/>
        <v>700000</v>
      </c>
      <c r="R48" s="4">
        <f t="shared" si="1"/>
        <v>0.17499999999999999</v>
      </c>
      <c r="S48" s="2"/>
      <c r="T48" s="5">
        <f t="shared" si="7"/>
        <v>61538.461538461539</v>
      </c>
      <c r="U48" s="2">
        <v>72308</v>
      </c>
      <c r="V48" s="5">
        <f t="shared" si="2"/>
        <v>10769.538461538461</v>
      </c>
      <c r="W48" s="4">
        <f t="shared" si="3"/>
        <v>0.17500499999999999</v>
      </c>
      <c r="X48" s="22">
        <f t="shared" si="8"/>
        <v>59587.16270517563</v>
      </c>
      <c r="Y48" s="22">
        <f t="shared" si="9"/>
        <v>70015.214114394897</v>
      </c>
      <c r="Z48" s="22">
        <f t="shared" si="10"/>
        <v>10428.051409219268</v>
      </c>
      <c r="AA48" s="8">
        <f t="shared" si="11"/>
        <v>0.1750050000000001</v>
      </c>
      <c r="AB48" s="22">
        <f t="shared" si="12"/>
        <v>4550988.9174356684</v>
      </c>
      <c r="AC48" s="2">
        <v>977</v>
      </c>
      <c r="AD48" s="2">
        <v>1966</v>
      </c>
      <c r="AE48" s="2">
        <f t="shared" si="4"/>
        <v>50</v>
      </c>
      <c r="AF48" s="2" t="s">
        <v>27</v>
      </c>
    </row>
    <row r="49" spans="1:32" x14ac:dyDescent="0.2">
      <c r="A49">
        <v>10</v>
      </c>
      <c r="B49" s="2" t="s">
        <v>820</v>
      </c>
      <c r="C49" s="2" t="s">
        <v>22</v>
      </c>
      <c r="D49" s="2" t="s">
        <v>23</v>
      </c>
      <c r="E49" s="2" t="s">
        <v>2767</v>
      </c>
      <c r="F49" s="2" t="s">
        <v>2774</v>
      </c>
      <c r="G49" s="2">
        <v>52</v>
      </c>
      <c r="H49" s="2">
        <v>58</v>
      </c>
      <c r="I49" s="3">
        <v>42427</v>
      </c>
      <c r="J49" s="3">
        <v>42437</v>
      </c>
      <c r="K49" s="3" t="s">
        <v>2535</v>
      </c>
      <c r="L49" s="17">
        <f t="shared" si="5"/>
        <v>245.99</v>
      </c>
      <c r="M49" s="20">
        <f t="shared" si="6"/>
        <v>0.96829139395910402</v>
      </c>
      <c r="N49" s="2" t="s">
        <v>36</v>
      </c>
      <c r="O49" s="2">
        <v>3100000</v>
      </c>
      <c r="P49" s="2">
        <v>3310000</v>
      </c>
      <c r="Q49" s="2">
        <f t="shared" si="0"/>
        <v>210000</v>
      </c>
      <c r="R49" s="4">
        <f t="shared" si="1"/>
        <v>6.7741935483870974E-2</v>
      </c>
      <c r="S49" s="2">
        <v>85090</v>
      </c>
      <c r="T49" s="5">
        <f t="shared" si="7"/>
        <v>61251.730769230766</v>
      </c>
      <c r="U49" s="2">
        <v>65290</v>
      </c>
      <c r="V49" s="5">
        <f t="shared" si="2"/>
        <v>4038.2692307692341</v>
      </c>
      <c r="W49" s="4">
        <f t="shared" si="3"/>
        <v>6.5929063228982593E-2</v>
      </c>
      <c r="X49" s="22">
        <f t="shared" si="8"/>
        <v>59309.523768946201</v>
      </c>
      <c r="Y49" s="22">
        <f t="shared" si="9"/>
        <v>63219.745111589902</v>
      </c>
      <c r="Z49" s="22">
        <f t="shared" si="10"/>
        <v>3910.2213426437011</v>
      </c>
      <c r="AA49" s="8">
        <f t="shared" si="11"/>
        <v>6.5929063228982607E-2</v>
      </c>
      <c r="AB49" s="22">
        <f t="shared" si="12"/>
        <v>3287426.7458026749</v>
      </c>
      <c r="AC49" s="11">
        <v>1445</v>
      </c>
      <c r="AD49" s="2">
        <v>1935</v>
      </c>
      <c r="AE49" s="2">
        <f t="shared" si="4"/>
        <v>81</v>
      </c>
      <c r="AF49" s="2" t="s">
        <v>123</v>
      </c>
    </row>
    <row r="50" spans="1:32" x14ac:dyDescent="0.2">
      <c r="A50">
        <v>10</v>
      </c>
      <c r="B50" s="2" t="s">
        <v>1895</v>
      </c>
      <c r="C50" s="2" t="s">
        <v>22</v>
      </c>
      <c r="D50" s="2" t="s">
        <v>23</v>
      </c>
      <c r="E50" s="2" t="s">
        <v>2767</v>
      </c>
      <c r="F50" s="2" t="s">
        <v>2774</v>
      </c>
      <c r="G50" s="2">
        <v>82</v>
      </c>
      <c r="H50" s="2">
        <v>90</v>
      </c>
      <c r="I50" s="3">
        <v>42427</v>
      </c>
      <c r="J50" s="3">
        <v>42437</v>
      </c>
      <c r="K50" s="3" t="s">
        <v>2535</v>
      </c>
      <c r="L50" s="17">
        <f t="shared" si="5"/>
        <v>245.99</v>
      </c>
      <c r="M50" s="20">
        <f t="shared" si="6"/>
        <v>0.96829139395910402</v>
      </c>
      <c r="N50" s="2" t="s">
        <v>36</v>
      </c>
      <c r="O50" s="2">
        <v>4850000</v>
      </c>
      <c r="P50" s="2">
        <v>5150000</v>
      </c>
      <c r="Q50" s="2">
        <f t="shared" si="0"/>
        <v>300000</v>
      </c>
      <c r="R50" s="4">
        <f t="shared" si="1"/>
        <v>6.1855670103092786E-2</v>
      </c>
      <c r="S50" s="2"/>
      <c r="T50" s="5">
        <f t="shared" si="7"/>
        <v>59146.341463414632</v>
      </c>
      <c r="U50" s="2">
        <v>62805</v>
      </c>
      <c r="V50" s="5">
        <f t="shared" si="2"/>
        <v>3658.658536585368</v>
      </c>
      <c r="W50" s="4">
        <f t="shared" si="3"/>
        <v>6.1857731958762922E-2</v>
      </c>
      <c r="X50" s="22">
        <f t="shared" si="8"/>
        <v>57270.893423190908</v>
      </c>
      <c r="Y50" s="22">
        <f t="shared" si="9"/>
        <v>60813.540997601529</v>
      </c>
      <c r="Z50" s="22">
        <f t="shared" si="10"/>
        <v>3542.647574410621</v>
      </c>
      <c r="AA50" s="8">
        <f t="shared" si="11"/>
        <v>6.1857731958762915E-2</v>
      </c>
      <c r="AB50" s="22">
        <f t="shared" si="12"/>
        <v>4986710.3618033258</v>
      </c>
      <c r="AC50" s="2">
        <v>520</v>
      </c>
      <c r="AD50" s="2">
        <v>1901</v>
      </c>
      <c r="AE50" s="2">
        <f t="shared" si="4"/>
        <v>115</v>
      </c>
      <c r="AF50" s="2" t="s">
        <v>27</v>
      </c>
    </row>
    <row r="51" spans="1:32" x14ac:dyDescent="0.2">
      <c r="A51">
        <v>10</v>
      </c>
      <c r="B51" s="2" t="s">
        <v>778</v>
      </c>
      <c r="C51" s="2" t="s">
        <v>22</v>
      </c>
      <c r="D51" s="2" t="s">
        <v>23</v>
      </c>
      <c r="E51" s="2" t="s">
        <v>2767</v>
      </c>
      <c r="F51" s="2" t="s">
        <v>2774</v>
      </c>
      <c r="G51" s="2">
        <v>51</v>
      </c>
      <c r="H51" s="2">
        <v>57</v>
      </c>
      <c r="I51" s="3">
        <v>42426</v>
      </c>
      <c r="J51" s="3">
        <v>42437</v>
      </c>
      <c r="K51" s="3" t="s">
        <v>2535</v>
      </c>
      <c r="L51" s="17">
        <f t="shared" si="5"/>
        <v>245.99</v>
      </c>
      <c r="M51" s="20">
        <f t="shared" si="6"/>
        <v>0.96829139395910402</v>
      </c>
      <c r="N51" s="2" t="s">
        <v>24</v>
      </c>
      <c r="O51" s="2">
        <v>3300000</v>
      </c>
      <c r="P51" s="2">
        <v>3700000</v>
      </c>
      <c r="Q51" s="2">
        <f t="shared" si="0"/>
        <v>400000</v>
      </c>
      <c r="R51" s="4">
        <f t="shared" si="1"/>
        <v>0.12121212121212122</v>
      </c>
      <c r="S51" s="2">
        <v>41000</v>
      </c>
      <c r="T51" s="5">
        <f t="shared" si="7"/>
        <v>65509.803921568629</v>
      </c>
      <c r="U51" s="2">
        <v>73353</v>
      </c>
      <c r="V51" s="5">
        <f t="shared" si="2"/>
        <v>7843.1960784313706</v>
      </c>
      <c r="W51" s="4">
        <f t="shared" si="3"/>
        <v>0.11972553127806043</v>
      </c>
      <c r="X51" s="22">
        <f t="shared" si="8"/>
        <v>63432.579357203271</v>
      </c>
      <c r="Y51" s="22">
        <f t="shared" si="9"/>
        <v>71027.078621082153</v>
      </c>
      <c r="Z51" s="22">
        <f t="shared" si="10"/>
        <v>7594.4992638788826</v>
      </c>
      <c r="AA51" s="8">
        <f t="shared" si="11"/>
        <v>0.11972553127806031</v>
      </c>
      <c r="AB51" s="22">
        <f t="shared" si="12"/>
        <v>3622381.0096751899</v>
      </c>
      <c r="AC51" s="2">
        <v>667</v>
      </c>
      <c r="AD51" s="2">
        <v>1901</v>
      </c>
      <c r="AE51" s="2">
        <f t="shared" si="4"/>
        <v>115</v>
      </c>
      <c r="AF51" s="2" t="s">
        <v>108</v>
      </c>
    </row>
    <row r="52" spans="1:32" x14ac:dyDescent="0.2">
      <c r="A52">
        <v>10</v>
      </c>
      <c r="B52" s="2" t="s">
        <v>2239</v>
      </c>
      <c r="C52" s="2" t="s">
        <v>22</v>
      </c>
      <c r="D52" s="2" t="s">
        <v>23</v>
      </c>
      <c r="E52" s="2" t="s">
        <v>2767</v>
      </c>
      <c r="F52" s="2" t="s">
        <v>2774</v>
      </c>
      <c r="G52" s="2">
        <v>105</v>
      </c>
      <c r="H52" s="2">
        <v>115</v>
      </c>
      <c r="I52" s="3">
        <v>42426</v>
      </c>
      <c r="J52" s="3">
        <v>42437</v>
      </c>
      <c r="K52" s="3" t="s">
        <v>2535</v>
      </c>
      <c r="L52" s="17">
        <f t="shared" si="5"/>
        <v>245.99</v>
      </c>
      <c r="M52" s="20">
        <f t="shared" si="6"/>
        <v>0.96829139395910402</v>
      </c>
      <c r="N52" s="2" t="s">
        <v>24</v>
      </c>
      <c r="O52" s="2">
        <v>5890000</v>
      </c>
      <c r="P52" s="2">
        <v>5890000</v>
      </c>
      <c r="Q52" s="2">
        <f t="shared" si="0"/>
        <v>0</v>
      </c>
      <c r="R52" s="4">
        <f t="shared" si="1"/>
        <v>0</v>
      </c>
      <c r="S52" s="2"/>
      <c r="T52" s="5">
        <f t="shared" si="7"/>
        <v>56095.238095238092</v>
      </c>
      <c r="U52" s="2">
        <v>56095</v>
      </c>
      <c r="V52" s="5">
        <f t="shared" si="2"/>
        <v>-0.23809523809177335</v>
      </c>
      <c r="W52" s="4">
        <f t="shared" si="3"/>
        <v>-4.2444821731131079E-6</v>
      </c>
      <c r="X52" s="22">
        <f t="shared" si="8"/>
        <v>54316.536289705924</v>
      </c>
      <c r="Y52" s="22">
        <f t="shared" si="9"/>
        <v>54316.305744135941</v>
      </c>
      <c r="Z52" s="22">
        <f t="shared" si="10"/>
        <v>-0.23054556998249609</v>
      </c>
      <c r="AA52" s="8">
        <f t="shared" si="11"/>
        <v>-4.2444821730318825E-6</v>
      </c>
      <c r="AB52" s="22">
        <f t="shared" si="12"/>
        <v>5703212.1031342736</v>
      </c>
      <c r="AC52" s="2">
        <v>278</v>
      </c>
      <c r="AD52" s="2">
        <v>1895</v>
      </c>
      <c r="AE52" s="2">
        <f t="shared" si="4"/>
        <v>121</v>
      </c>
      <c r="AF52" s="2" t="s">
        <v>494</v>
      </c>
    </row>
    <row r="53" spans="1:32" x14ac:dyDescent="0.2">
      <c r="A53">
        <v>10</v>
      </c>
      <c r="B53" s="2" t="s">
        <v>132</v>
      </c>
      <c r="C53" s="2" t="s">
        <v>22</v>
      </c>
      <c r="D53" s="2" t="s">
        <v>23</v>
      </c>
      <c r="E53" s="2" t="s">
        <v>2767</v>
      </c>
      <c r="F53" s="2" t="s">
        <v>2774</v>
      </c>
      <c r="G53" s="2">
        <v>28</v>
      </c>
      <c r="H53" s="2">
        <v>31</v>
      </c>
      <c r="I53" s="3">
        <v>42427</v>
      </c>
      <c r="J53" s="3">
        <v>42437</v>
      </c>
      <c r="K53" s="3" t="s">
        <v>2535</v>
      </c>
      <c r="L53" s="17">
        <f t="shared" si="5"/>
        <v>245.99</v>
      </c>
      <c r="M53" s="20">
        <f t="shared" si="6"/>
        <v>0.96829139395910402</v>
      </c>
      <c r="N53" s="2" t="s">
        <v>36</v>
      </c>
      <c r="O53" s="2">
        <v>2300000</v>
      </c>
      <c r="P53" s="2">
        <v>2300000</v>
      </c>
      <c r="Q53" s="2">
        <f t="shared" si="0"/>
        <v>0</v>
      </c>
      <c r="R53" s="4">
        <f t="shared" si="1"/>
        <v>0</v>
      </c>
      <c r="S53" s="2"/>
      <c r="T53" s="5">
        <f t="shared" si="7"/>
        <v>82142.857142857145</v>
      </c>
      <c r="U53" s="2">
        <v>82143</v>
      </c>
      <c r="V53" s="5">
        <f t="shared" si="2"/>
        <v>0.14285714285506401</v>
      </c>
      <c r="W53" s="4">
        <f t="shared" si="3"/>
        <v>1.7391304347573009E-6</v>
      </c>
      <c r="X53" s="22">
        <f t="shared" si="8"/>
        <v>79538.221646640683</v>
      </c>
      <c r="Y53" s="22">
        <f t="shared" si="9"/>
        <v>79538.359973982675</v>
      </c>
      <c r="Z53" s="22">
        <f t="shared" si="10"/>
        <v>0.13832734199240804</v>
      </c>
      <c r="AA53" s="8">
        <f t="shared" si="11"/>
        <v>1.7391304347606109E-6</v>
      </c>
      <c r="AB53" s="22">
        <f t="shared" si="12"/>
        <v>2227074.0792715149</v>
      </c>
      <c r="AC53" s="2">
        <v>426</v>
      </c>
      <c r="AD53" s="2">
        <v>1891</v>
      </c>
      <c r="AE53" s="2">
        <f t="shared" si="4"/>
        <v>125</v>
      </c>
      <c r="AF53" s="2" t="s">
        <v>65</v>
      </c>
    </row>
    <row r="54" spans="1:32" x14ac:dyDescent="0.2">
      <c r="A54">
        <v>10</v>
      </c>
      <c r="B54" s="2" t="s">
        <v>1945</v>
      </c>
      <c r="C54" s="2" t="s">
        <v>22</v>
      </c>
      <c r="D54" s="2" t="s">
        <v>23</v>
      </c>
      <c r="E54" s="2" t="s">
        <v>2767</v>
      </c>
      <c r="F54" s="2" t="s">
        <v>2774</v>
      </c>
      <c r="G54" s="2">
        <v>84</v>
      </c>
      <c r="H54" s="2">
        <v>90</v>
      </c>
      <c r="I54" s="3">
        <v>42426</v>
      </c>
      <c r="J54" s="3">
        <v>42437</v>
      </c>
      <c r="K54" s="3" t="s">
        <v>2535</v>
      </c>
      <c r="L54" s="17">
        <f t="shared" si="5"/>
        <v>245.99</v>
      </c>
      <c r="M54" s="20">
        <f t="shared" si="6"/>
        <v>0.96829139395910402</v>
      </c>
      <c r="N54" s="2" t="s">
        <v>24</v>
      </c>
      <c r="O54" s="2">
        <v>4890000</v>
      </c>
      <c r="P54" s="2">
        <v>5450000</v>
      </c>
      <c r="Q54" s="2">
        <f t="shared" si="0"/>
        <v>560000</v>
      </c>
      <c r="R54" s="4">
        <f t="shared" si="1"/>
        <v>0.11451942740286299</v>
      </c>
      <c r="S54" s="2">
        <v>181928</v>
      </c>
      <c r="T54" s="5">
        <f t="shared" si="7"/>
        <v>60380.095238095237</v>
      </c>
      <c r="U54" s="2">
        <v>67047</v>
      </c>
      <c r="V54" s="5">
        <f t="shared" si="2"/>
        <v>6666.9047619047633</v>
      </c>
      <c r="W54" s="4">
        <f t="shared" si="3"/>
        <v>0.11041560526884453</v>
      </c>
      <c r="X54" s="22">
        <f t="shared" si="8"/>
        <v>58465.526585478692</v>
      </c>
      <c r="Y54" s="22">
        <f t="shared" si="9"/>
        <v>64921.033090776044</v>
      </c>
      <c r="Z54" s="22">
        <f t="shared" si="10"/>
        <v>6455.5065052973514</v>
      </c>
      <c r="AA54" s="8">
        <f t="shared" si="11"/>
        <v>0.11041560526884453</v>
      </c>
      <c r="AB54" s="22">
        <f t="shared" si="12"/>
        <v>5453366.7796251876</v>
      </c>
      <c r="AC54" s="2">
        <v>538</v>
      </c>
      <c r="AD54" s="2">
        <v>1891</v>
      </c>
      <c r="AE54" s="2">
        <f t="shared" si="4"/>
        <v>125</v>
      </c>
      <c r="AF54" s="2" t="s">
        <v>819</v>
      </c>
    </row>
    <row r="55" spans="1:32" x14ac:dyDescent="0.2">
      <c r="A55">
        <v>10</v>
      </c>
      <c r="B55" s="2" t="s">
        <v>1625</v>
      </c>
      <c r="C55" s="2" t="s">
        <v>22</v>
      </c>
      <c r="D55" s="2" t="s">
        <v>23</v>
      </c>
      <c r="E55" s="2" t="s">
        <v>2767</v>
      </c>
      <c r="F55" s="2" t="s">
        <v>2774</v>
      </c>
      <c r="G55" s="2">
        <v>73</v>
      </c>
      <c r="H55" s="2">
        <v>82</v>
      </c>
      <c r="I55" s="3">
        <v>42427</v>
      </c>
      <c r="J55" s="3">
        <v>42437</v>
      </c>
      <c r="K55" s="3" t="s">
        <v>2535</v>
      </c>
      <c r="L55" s="17">
        <f t="shared" si="5"/>
        <v>245.99</v>
      </c>
      <c r="M55" s="20">
        <f t="shared" si="6"/>
        <v>0.96829139395910402</v>
      </c>
      <c r="N55" s="2" t="s">
        <v>36</v>
      </c>
      <c r="O55" s="2">
        <v>3990000</v>
      </c>
      <c r="P55" s="2">
        <v>4680000</v>
      </c>
      <c r="Q55" s="2">
        <f t="shared" si="0"/>
        <v>690000</v>
      </c>
      <c r="R55" s="4">
        <f t="shared" si="1"/>
        <v>0.17293233082706766</v>
      </c>
      <c r="S55" s="2"/>
      <c r="T55" s="5">
        <f t="shared" si="7"/>
        <v>54657.534246575342</v>
      </c>
      <c r="U55" s="2">
        <v>64110</v>
      </c>
      <c r="V55" s="5">
        <f t="shared" si="2"/>
        <v>9452.465753424658</v>
      </c>
      <c r="W55" s="4">
        <f t="shared" si="3"/>
        <v>0.17293984962406017</v>
      </c>
      <c r="X55" s="22">
        <f t="shared" si="8"/>
        <v>52924.420025983905</v>
      </c>
      <c r="Y55" s="22">
        <f t="shared" si="9"/>
        <v>62077.161266718162</v>
      </c>
      <c r="Z55" s="22">
        <f t="shared" si="10"/>
        <v>9152.7412407342563</v>
      </c>
      <c r="AA55" s="8">
        <f t="shared" si="11"/>
        <v>0.1729398496240602</v>
      </c>
      <c r="AB55" s="22">
        <f t="shared" si="12"/>
        <v>4531632.7724704258</v>
      </c>
      <c r="AC55" s="2">
        <v>316</v>
      </c>
      <c r="AD55" s="2">
        <v>1882</v>
      </c>
      <c r="AE55" s="2">
        <f t="shared" si="4"/>
        <v>134</v>
      </c>
      <c r="AF55" s="2" t="s">
        <v>27</v>
      </c>
    </row>
    <row r="56" spans="1:32" x14ac:dyDescent="0.2">
      <c r="A56">
        <v>10</v>
      </c>
      <c r="B56" s="2" t="s">
        <v>1146</v>
      </c>
      <c r="C56" s="2" t="s">
        <v>22</v>
      </c>
      <c r="D56" s="2" t="s">
        <v>23</v>
      </c>
      <c r="E56" s="2" t="s">
        <v>2767</v>
      </c>
      <c r="F56" s="2" t="s">
        <v>2774</v>
      </c>
      <c r="G56" s="2">
        <v>60</v>
      </c>
      <c r="H56" s="2">
        <v>68</v>
      </c>
      <c r="I56" s="3">
        <v>42426</v>
      </c>
      <c r="J56" s="3">
        <v>42437</v>
      </c>
      <c r="K56" s="3" t="s">
        <v>2535</v>
      </c>
      <c r="L56" s="17">
        <f t="shared" si="5"/>
        <v>245.99</v>
      </c>
      <c r="M56" s="20">
        <f t="shared" si="6"/>
        <v>0.96829139395910402</v>
      </c>
      <c r="N56" s="2" t="s">
        <v>24</v>
      </c>
      <c r="O56" s="2">
        <v>3490000</v>
      </c>
      <c r="P56" s="2">
        <v>4025000</v>
      </c>
      <c r="Q56" s="2">
        <f t="shared" si="0"/>
        <v>535000</v>
      </c>
      <c r="R56" s="4">
        <f t="shared" si="1"/>
        <v>0.15329512893982808</v>
      </c>
      <c r="S56" s="2"/>
      <c r="T56" s="5">
        <f t="shared" si="7"/>
        <v>58166.666666666664</v>
      </c>
      <c r="U56" s="2">
        <v>67083</v>
      </c>
      <c r="V56" s="5">
        <f t="shared" si="2"/>
        <v>8916.3333333333358</v>
      </c>
      <c r="W56" s="4">
        <f t="shared" si="3"/>
        <v>0.15328939828080235</v>
      </c>
      <c r="X56" s="22">
        <f t="shared" si="8"/>
        <v>56322.282748621212</v>
      </c>
      <c r="Y56" s="22">
        <f t="shared" si="9"/>
        <v>64955.891580958574</v>
      </c>
      <c r="Z56" s="22">
        <f t="shared" si="10"/>
        <v>8633.6088323373624</v>
      </c>
      <c r="AA56" s="8">
        <f t="shared" si="11"/>
        <v>0.15328939828080237</v>
      </c>
      <c r="AB56" s="22">
        <f t="shared" si="12"/>
        <v>3897353.4948575143</v>
      </c>
      <c r="AC56" s="2">
        <v>598</v>
      </c>
      <c r="AD56" s="2">
        <v>1875</v>
      </c>
      <c r="AE56" s="2">
        <f t="shared" si="4"/>
        <v>141</v>
      </c>
      <c r="AF56" s="2" t="s">
        <v>108</v>
      </c>
    </row>
    <row r="57" spans="1:32" x14ac:dyDescent="0.2">
      <c r="A57">
        <v>10</v>
      </c>
      <c r="B57" s="2" t="s">
        <v>254</v>
      </c>
      <c r="C57" s="2" t="s">
        <v>22</v>
      </c>
      <c r="D57" s="2" t="s">
        <v>23</v>
      </c>
      <c r="E57" s="2" t="s">
        <v>2767</v>
      </c>
      <c r="F57" s="2" t="s">
        <v>2774</v>
      </c>
      <c r="G57" s="2">
        <v>55</v>
      </c>
      <c r="H57" s="2"/>
      <c r="I57" s="3">
        <v>42420</v>
      </c>
      <c r="J57" s="3">
        <v>42438</v>
      </c>
      <c r="K57" s="3" t="s">
        <v>2535</v>
      </c>
      <c r="L57" s="17">
        <f t="shared" si="5"/>
        <v>245.99</v>
      </c>
      <c r="M57" s="20">
        <f t="shared" si="6"/>
        <v>0.96829139395910402</v>
      </c>
      <c r="N57" s="2" t="s">
        <v>264</v>
      </c>
      <c r="O57" s="2">
        <v>3300000</v>
      </c>
      <c r="P57" s="2">
        <v>3150000</v>
      </c>
      <c r="Q57" s="2">
        <f t="shared" si="0"/>
        <v>-150000</v>
      </c>
      <c r="R57" s="4">
        <f t="shared" si="1"/>
        <v>-4.5454545454545456E-2</v>
      </c>
      <c r="S57" s="2">
        <v>277828</v>
      </c>
      <c r="T57" s="5">
        <f t="shared" si="7"/>
        <v>65051.418181818182</v>
      </c>
      <c r="U57" s="2">
        <v>62324</v>
      </c>
      <c r="V57" s="5">
        <f t="shared" si="2"/>
        <v>-2727.4181818181823</v>
      </c>
      <c r="W57" s="4">
        <f t="shared" si="3"/>
        <v>-4.1927113321266432E-2</v>
      </c>
      <c r="X57" s="22">
        <f t="shared" si="8"/>
        <v>62988.728390289332</v>
      </c>
      <c r="Y57" s="22">
        <f t="shared" si="9"/>
        <v>60347.792837107198</v>
      </c>
      <c r="Z57" s="22">
        <f t="shared" si="10"/>
        <v>-2640.9355531821348</v>
      </c>
      <c r="AA57" s="8">
        <f t="shared" si="11"/>
        <v>-4.192711332126646E-2</v>
      </c>
      <c r="AB57" s="22">
        <f t="shared" si="12"/>
        <v>3319128.6060408959</v>
      </c>
      <c r="AC57" s="11">
        <v>2671</v>
      </c>
      <c r="AD57" s="2">
        <v>1935</v>
      </c>
      <c r="AE57" s="2">
        <f t="shared" si="4"/>
        <v>81</v>
      </c>
      <c r="AF57" s="2" t="s">
        <v>292</v>
      </c>
    </row>
    <row r="58" spans="1:32" x14ac:dyDescent="0.2">
      <c r="A58">
        <v>11</v>
      </c>
      <c r="B58" s="2" t="s">
        <v>93</v>
      </c>
      <c r="C58" s="2" t="s">
        <v>22</v>
      </c>
      <c r="D58" s="2" t="s">
        <v>23</v>
      </c>
      <c r="E58" s="2" t="s">
        <v>2767</v>
      </c>
      <c r="F58" s="2" t="s">
        <v>2774</v>
      </c>
      <c r="G58" s="2">
        <v>26</v>
      </c>
      <c r="H58" s="2">
        <v>29</v>
      </c>
      <c r="I58" s="3">
        <v>42433</v>
      </c>
      <c r="J58" s="3">
        <v>42443</v>
      </c>
      <c r="K58" s="3" t="s">
        <v>2535</v>
      </c>
      <c r="L58" s="17">
        <f t="shared" si="5"/>
        <v>245.99</v>
      </c>
      <c r="M58" s="20">
        <f t="shared" si="6"/>
        <v>0.96829139395910402</v>
      </c>
      <c r="N58" s="2" t="s">
        <v>36</v>
      </c>
      <c r="O58" s="2">
        <v>2300000</v>
      </c>
      <c r="P58" s="2">
        <v>2385000</v>
      </c>
      <c r="Q58" s="2">
        <f t="shared" si="0"/>
        <v>85000</v>
      </c>
      <c r="R58" s="4">
        <f t="shared" si="1"/>
        <v>3.6956521739130437E-2</v>
      </c>
      <c r="S58" s="2">
        <v>11744</v>
      </c>
      <c r="T58" s="5">
        <f t="shared" si="7"/>
        <v>88913.230769230766</v>
      </c>
      <c r="U58" s="2">
        <v>92182</v>
      </c>
      <c r="V58" s="5">
        <f t="shared" si="2"/>
        <v>3268.7692307692341</v>
      </c>
      <c r="W58" s="4">
        <f t="shared" si="3"/>
        <v>3.6763586279449666E-2</v>
      </c>
      <c r="X58" s="22">
        <f t="shared" si="8"/>
        <v>86093.916162945956</v>
      </c>
      <c r="Y58" s="22">
        <f t="shared" si="9"/>
        <v>89259.037277938129</v>
      </c>
      <c r="Z58" s="22">
        <f t="shared" si="10"/>
        <v>3165.1211149921728</v>
      </c>
      <c r="AA58" s="8">
        <f t="shared" si="11"/>
        <v>3.67635862794497E-2</v>
      </c>
      <c r="AB58" s="22">
        <f t="shared" si="12"/>
        <v>2320734.9692263915</v>
      </c>
      <c r="AC58" s="2">
        <v>591</v>
      </c>
      <c r="AD58" s="2">
        <v>1898</v>
      </c>
      <c r="AE58" s="2">
        <f t="shared" si="4"/>
        <v>118</v>
      </c>
      <c r="AF58" s="2" t="s">
        <v>94</v>
      </c>
    </row>
    <row r="59" spans="1:32" x14ac:dyDescent="0.2">
      <c r="A59">
        <v>11</v>
      </c>
      <c r="B59" s="2" t="s">
        <v>735</v>
      </c>
      <c r="C59" s="2" t="s">
        <v>22</v>
      </c>
      <c r="D59" s="2" t="s">
        <v>23</v>
      </c>
      <c r="E59" s="2" t="s">
        <v>2767</v>
      </c>
      <c r="F59" s="2" t="s">
        <v>2774</v>
      </c>
      <c r="G59" s="2">
        <v>50</v>
      </c>
      <c r="H59" s="2">
        <v>55</v>
      </c>
      <c r="I59" s="3">
        <v>42433</v>
      </c>
      <c r="J59" s="3">
        <v>42444</v>
      </c>
      <c r="K59" s="3" t="s">
        <v>2535</v>
      </c>
      <c r="L59" s="17">
        <f t="shared" si="5"/>
        <v>245.99</v>
      </c>
      <c r="M59" s="20">
        <f t="shared" si="6"/>
        <v>0.96829139395910402</v>
      </c>
      <c r="N59" s="2" t="s">
        <v>24</v>
      </c>
      <c r="O59" s="2">
        <v>3350000</v>
      </c>
      <c r="P59" s="2">
        <v>4050000</v>
      </c>
      <c r="Q59" s="2">
        <f t="shared" si="0"/>
        <v>700000</v>
      </c>
      <c r="R59" s="4">
        <f t="shared" si="1"/>
        <v>0.20895522388059701</v>
      </c>
      <c r="S59" s="2"/>
      <c r="T59" s="5">
        <f t="shared" si="7"/>
        <v>67000</v>
      </c>
      <c r="U59" s="2">
        <v>81000</v>
      </c>
      <c r="V59" s="5">
        <f t="shared" si="2"/>
        <v>14000</v>
      </c>
      <c r="W59" s="4">
        <f t="shared" si="3"/>
        <v>0.20895522388059701</v>
      </c>
      <c r="X59" s="22">
        <f t="shared" si="8"/>
        <v>64875.523395259966</v>
      </c>
      <c r="Y59" s="22">
        <f t="shared" si="9"/>
        <v>78431.602910687419</v>
      </c>
      <c r="Z59" s="22">
        <f t="shared" si="10"/>
        <v>13556.079515427453</v>
      </c>
      <c r="AA59" s="8">
        <f t="shared" si="11"/>
        <v>0.20895522388059698</v>
      </c>
      <c r="AB59" s="22">
        <f t="shared" si="12"/>
        <v>3921580.145534371</v>
      </c>
      <c r="AC59" s="11">
        <v>5011</v>
      </c>
      <c r="AD59" s="2">
        <v>2007</v>
      </c>
      <c r="AE59" s="2">
        <f t="shared" si="4"/>
        <v>9</v>
      </c>
      <c r="AF59" s="2" t="s">
        <v>103</v>
      </c>
    </row>
    <row r="60" spans="1:32" x14ac:dyDescent="0.2">
      <c r="A60">
        <v>11</v>
      </c>
      <c r="B60" s="2" t="s">
        <v>1182</v>
      </c>
      <c r="C60" s="2" t="s">
        <v>22</v>
      </c>
      <c r="D60" s="2" t="s">
        <v>23</v>
      </c>
      <c r="E60" s="2" t="s">
        <v>2767</v>
      </c>
      <c r="F60" s="2" t="s">
        <v>2774</v>
      </c>
      <c r="G60" s="2">
        <v>61</v>
      </c>
      <c r="H60" s="2">
        <v>67</v>
      </c>
      <c r="I60" s="3">
        <v>42434</v>
      </c>
      <c r="J60" s="3">
        <v>42444</v>
      </c>
      <c r="K60" s="3" t="s">
        <v>2535</v>
      </c>
      <c r="L60" s="17">
        <f t="shared" si="5"/>
        <v>245.99</v>
      </c>
      <c r="M60" s="20">
        <f t="shared" si="6"/>
        <v>0.96829139395910402</v>
      </c>
      <c r="N60" s="2" t="s">
        <v>36</v>
      </c>
      <c r="O60" s="2">
        <v>3700000</v>
      </c>
      <c r="P60" s="2">
        <v>3850000</v>
      </c>
      <c r="Q60" s="2">
        <f t="shared" si="0"/>
        <v>150000</v>
      </c>
      <c r="R60" s="4">
        <f t="shared" si="1"/>
        <v>4.0540540540540543E-2</v>
      </c>
      <c r="S60" s="2">
        <v>45519</v>
      </c>
      <c r="T60" s="5">
        <f t="shared" si="7"/>
        <v>61401.950819672129</v>
      </c>
      <c r="U60" s="2">
        <v>63861</v>
      </c>
      <c r="V60" s="5">
        <f t="shared" si="2"/>
        <v>2459.049180327871</v>
      </c>
      <c r="W60" s="4">
        <f t="shared" si="3"/>
        <v>4.0048388487683585E-2</v>
      </c>
      <c r="X60" s="22">
        <f t="shared" si="8"/>
        <v>59454.980550988672</v>
      </c>
      <c r="Y60" s="22">
        <f t="shared" si="9"/>
        <v>61836.056709622339</v>
      </c>
      <c r="Z60" s="22">
        <f t="shared" si="10"/>
        <v>2381.0761586336666</v>
      </c>
      <c r="AA60" s="8">
        <f t="shared" si="11"/>
        <v>4.0048388487683592E-2</v>
      </c>
      <c r="AB60" s="22">
        <f t="shared" si="12"/>
        <v>3771999.4592869626</v>
      </c>
      <c r="AC60" s="11">
        <v>1183</v>
      </c>
      <c r="AD60" s="2">
        <v>1961</v>
      </c>
      <c r="AE60" s="2">
        <f t="shared" si="4"/>
        <v>55</v>
      </c>
      <c r="AF60" s="2" t="s">
        <v>130</v>
      </c>
    </row>
    <row r="61" spans="1:32" x14ac:dyDescent="0.2">
      <c r="A61">
        <v>11</v>
      </c>
      <c r="B61" s="2" t="s">
        <v>221</v>
      </c>
      <c r="C61" s="2" t="s">
        <v>22</v>
      </c>
      <c r="D61" s="2" t="s">
        <v>23</v>
      </c>
      <c r="E61" s="2" t="s">
        <v>2767</v>
      </c>
      <c r="F61" s="2" t="s">
        <v>2774</v>
      </c>
      <c r="G61" s="2">
        <v>33</v>
      </c>
      <c r="H61" s="2">
        <v>37</v>
      </c>
      <c r="I61" s="3">
        <v>42434</v>
      </c>
      <c r="J61" s="3">
        <v>42444</v>
      </c>
      <c r="K61" s="3" t="s">
        <v>2535</v>
      </c>
      <c r="L61" s="17">
        <f t="shared" si="5"/>
        <v>245.99</v>
      </c>
      <c r="M61" s="20">
        <f t="shared" si="6"/>
        <v>0.96829139395910402</v>
      </c>
      <c r="N61" s="2" t="s">
        <v>36</v>
      </c>
      <c r="O61" s="2">
        <v>2350000</v>
      </c>
      <c r="P61" s="2">
        <v>2850000</v>
      </c>
      <c r="Q61" s="2">
        <f t="shared" si="0"/>
        <v>500000</v>
      </c>
      <c r="R61" s="4">
        <f t="shared" si="1"/>
        <v>0.21276595744680851</v>
      </c>
      <c r="S61" s="2">
        <v>8846</v>
      </c>
      <c r="T61" s="5">
        <f t="shared" si="7"/>
        <v>71480.181818181823</v>
      </c>
      <c r="U61" s="2">
        <v>86632</v>
      </c>
      <c r="V61" s="5">
        <f t="shared" si="2"/>
        <v>15151.818181818177</v>
      </c>
      <c r="W61" s="4">
        <f t="shared" si="3"/>
        <v>0.21197229492726519</v>
      </c>
      <c r="X61" s="22">
        <f t="shared" si="8"/>
        <v>69213.644893177479</v>
      </c>
      <c r="Y61" s="22">
        <f t="shared" si="9"/>
        <v>83885.020041465104</v>
      </c>
      <c r="Z61" s="22">
        <f t="shared" si="10"/>
        <v>14671.375148287625</v>
      </c>
      <c r="AA61" s="8">
        <f t="shared" si="11"/>
        <v>0.21197229492726527</v>
      </c>
      <c r="AB61" s="22">
        <f t="shared" si="12"/>
        <v>2768205.6613683486</v>
      </c>
      <c r="AC61" s="11">
        <v>1270</v>
      </c>
      <c r="AD61" s="2">
        <v>1959</v>
      </c>
      <c r="AE61" s="2">
        <f t="shared" si="4"/>
        <v>57</v>
      </c>
      <c r="AF61" s="2" t="s">
        <v>44</v>
      </c>
    </row>
    <row r="62" spans="1:32" x14ac:dyDescent="0.2">
      <c r="A62">
        <v>11</v>
      </c>
      <c r="B62" s="2" t="s">
        <v>1775</v>
      </c>
      <c r="C62" s="2" t="s">
        <v>22</v>
      </c>
      <c r="D62" s="2" t="s">
        <v>23</v>
      </c>
      <c r="E62" s="2" t="s">
        <v>2767</v>
      </c>
      <c r="F62" s="2" t="s">
        <v>2774</v>
      </c>
      <c r="G62" s="2">
        <v>78</v>
      </c>
      <c r="H62" s="2">
        <v>88</v>
      </c>
      <c r="I62" s="3">
        <v>42433</v>
      </c>
      <c r="J62" s="3">
        <v>42444</v>
      </c>
      <c r="K62" s="3" t="s">
        <v>2535</v>
      </c>
      <c r="L62" s="17">
        <f t="shared" si="5"/>
        <v>245.99</v>
      </c>
      <c r="M62" s="20">
        <f t="shared" si="6"/>
        <v>0.96829139395910402</v>
      </c>
      <c r="N62" s="2" t="s">
        <v>24</v>
      </c>
      <c r="O62" s="2">
        <v>3890000</v>
      </c>
      <c r="P62" s="2">
        <v>4200000</v>
      </c>
      <c r="Q62" s="2">
        <f t="shared" si="0"/>
        <v>310000</v>
      </c>
      <c r="R62" s="4">
        <f t="shared" si="1"/>
        <v>7.9691516709511565E-2</v>
      </c>
      <c r="S62" s="2"/>
      <c r="T62" s="5">
        <f t="shared" si="7"/>
        <v>49871.794871794875</v>
      </c>
      <c r="U62" s="2">
        <v>53846</v>
      </c>
      <c r="V62" s="5">
        <f t="shared" si="2"/>
        <v>3974.2051282051252</v>
      </c>
      <c r="W62" s="4">
        <f t="shared" si="3"/>
        <v>7.9688431876606625E-2</v>
      </c>
      <c r="X62" s="22">
        <f t="shared" si="8"/>
        <v>48290.429775652752</v>
      </c>
      <c r="Y62" s="22">
        <f t="shared" si="9"/>
        <v>52138.618399121915</v>
      </c>
      <c r="Z62" s="22">
        <f t="shared" si="10"/>
        <v>3848.1886234691628</v>
      </c>
      <c r="AA62" s="8">
        <f t="shared" si="11"/>
        <v>7.968843187660668E-2</v>
      </c>
      <c r="AB62" s="22">
        <f t="shared" si="12"/>
        <v>4066812.2351315096</v>
      </c>
      <c r="AC62" s="2">
        <v>430</v>
      </c>
      <c r="AD62" s="2">
        <v>1914</v>
      </c>
      <c r="AE62" s="2">
        <f t="shared" si="4"/>
        <v>102</v>
      </c>
      <c r="AF62" s="2" t="s">
        <v>819</v>
      </c>
    </row>
    <row r="63" spans="1:32" x14ac:dyDescent="0.2">
      <c r="A63">
        <v>11</v>
      </c>
      <c r="B63" s="2" t="s">
        <v>1742</v>
      </c>
      <c r="C63" s="2" t="s">
        <v>22</v>
      </c>
      <c r="D63" s="2" t="s">
        <v>23</v>
      </c>
      <c r="E63" s="2" t="s">
        <v>2767</v>
      </c>
      <c r="F63" s="2" t="s">
        <v>2774</v>
      </c>
      <c r="G63" s="2">
        <v>77</v>
      </c>
      <c r="H63" s="2">
        <v>87</v>
      </c>
      <c r="I63" s="3">
        <v>42434</v>
      </c>
      <c r="J63" s="3">
        <v>42444</v>
      </c>
      <c r="K63" s="3" t="s">
        <v>2535</v>
      </c>
      <c r="L63" s="17">
        <f t="shared" si="5"/>
        <v>245.99</v>
      </c>
      <c r="M63" s="20">
        <f t="shared" si="6"/>
        <v>0.96829139395910402</v>
      </c>
      <c r="N63" s="2" t="s">
        <v>36</v>
      </c>
      <c r="O63" s="2">
        <v>4700000</v>
      </c>
      <c r="P63" s="2">
        <v>5125000</v>
      </c>
      <c r="Q63" s="2">
        <f t="shared" si="0"/>
        <v>425000</v>
      </c>
      <c r="R63" s="4">
        <f t="shared" si="1"/>
        <v>9.0425531914893623E-2</v>
      </c>
      <c r="S63" s="2">
        <v>4274</v>
      </c>
      <c r="T63" s="5">
        <f t="shared" si="7"/>
        <v>61094.467532467534</v>
      </c>
      <c r="U63" s="2">
        <v>66614</v>
      </c>
      <c r="V63" s="5">
        <f t="shared" si="2"/>
        <v>5519.5324675324664</v>
      </c>
      <c r="W63" s="4">
        <f t="shared" si="3"/>
        <v>9.0344227398319044E-2</v>
      </c>
      <c r="X63" s="22">
        <f t="shared" si="8"/>
        <v>59157.24713020221</v>
      </c>
      <c r="Y63" s="22">
        <f t="shared" si="9"/>
        <v>64501.762917191758</v>
      </c>
      <c r="Z63" s="22">
        <f t="shared" si="10"/>
        <v>5344.5157869895484</v>
      </c>
      <c r="AA63" s="8">
        <f t="shared" si="11"/>
        <v>9.0344227398319099E-2</v>
      </c>
      <c r="AB63" s="22">
        <f t="shared" si="12"/>
        <v>4966635.7446237653</v>
      </c>
      <c r="AC63" s="2">
        <v>597</v>
      </c>
      <c r="AD63" s="2">
        <v>1902</v>
      </c>
      <c r="AE63" s="2">
        <f t="shared" si="4"/>
        <v>114</v>
      </c>
      <c r="AF63" s="2" t="s">
        <v>102</v>
      </c>
    </row>
    <row r="64" spans="1:32" x14ac:dyDescent="0.2">
      <c r="A64">
        <v>11</v>
      </c>
      <c r="B64" s="2" t="s">
        <v>1812</v>
      </c>
      <c r="C64" s="2" t="s">
        <v>22</v>
      </c>
      <c r="D64" s="2" t="s">
        <v>23</v>
      </c>
      <c r="E64" s="2" t="s">
        <v>2767</v>
      </c>
      <c r="F64" s="2" t="s">
        <v>2774</v>
      </c>
      <c r="G64" s="2">
        <v>79</v>
      </c>
      <c r="H64" s="2">
        <v>88</v>
      </c>
      <c r="I64" s="3">
        <v>42434</v>
      </c>
      <c r="J64" s="3">
        <v>42444</v>
      </c>
      <c r="K64" s="3" t="s">
        <v>2535</v>
      </c>
      <c r="L64" s="17">
        <f t="shared" si="5"/>
        <v>245.99</v>
      </c>
      <c r="M64" s="20">
        <f t="shared" si="6"/>
        <v>0.96829139395910402</v>
      </c>
      <c r="N64" s="2" t="s">
        <v>36</v>
      </c>
      <c r="O64" s="2">
        <v>5100000</v>
      </c>
      <c r="P64" s="2">
        <v>5210000</v>
      </c>
      <c r="Q64" s="2">
        <f t="shared" si="0"/>
        <v>110000</v>
      </c>
      <c r="R64" s="4">
        <f t="shared" si="1"/>
        <v>2.1568627450980392E-2</v>
      </c>
      <c r="S64" s="2">
        <v>12138</v>
      </c>
      <c r="T64" s="5">
        <f t="shared" si="7"/>
        <v>64710.607594936708</v>
      </c>
      <c r="U64" s="2">
        <v>66103</v>
      </c>
      <c r="V64" s="5">
        <f t="shared" si="2"/>
        <v>1392.3924050632922</v>
      </c>
      <c r="W64" s="4">
        <f t="shared" si="3"/>
        <v>2.1517220388025535E-2</v>
      </c>
      <c r="X64" s="22">
        <f t="shared" si="8"/>
        <v>62658.724432041847</v>
      </c>
      <c r="Y64" s="22">
        <f t="shared" si="9"/>
        <v>64006.96601487865</v>
      </c>
      <c r="Z64" s="22">
        <f t="shared" si="10"/>
        <v>1348.241582836803</v>
      </c>
      <c r="AA64" s="8">
        <f t="shared" si="11"/>
        <v>2.1517220388025511E-2</v>
      </c>
      <c r="AB64" s="22">
        <f t="shared" si="12"/>
        <v>5056550.3151754132</v>
      </c>
      <c r="AC64" s="2">
        <v>630</v>
      </c>
      <c r="AD64" s="2">
        <v>1902</v>
      </c>
      <c r="AE64" s="2">
        <f t="shared" si="4"/>
        <v>114</v>
      </c>
      <c r="AF64" s="2" t="s">
        <v>27</v>
      </c>
    </row>
    <row r="65" spans="1:32" x14ac:dyDescent="0.2">
      <c r="A65">
        <v>11</v>
      </c>
      <c r="B65" s="2" t="s">
        <v>2015</v>
      </c>
      <c r="C65" s="2" t="s">
        <v>22</v>
      </c>
      <c r="D65" s="2" t="s">
        <v>23</v>
      </c>
      <c r="E65" s="2" t="s">
        <v>2767</v>
      </c>
      <c r="F65" s="2" t="s">
        <v>2774</v>
      </c>
      <c r="G65" s="2">
        <v>88</v>
      </c>
      <c r="H65" s="2">
        <v>98</v>
      </c>
      <c r="I65" s="3">
        <v>42427</v>
      </c>
      <c r="J65" s="3">
        <v>42444</v>
      </c>
      <c r="K65" s="3" t="s">
        <v>2535</v>
      </c>
      <c r="L65" s="17">
        <f t="shared" si="5"/>
        <v>245.99</v>
      </c>
      <c r="M65" s="20">
        <f t="shared" si="6"/>
        <v>0.96829139395910402</v>
      </c>
      <c r="N65" s="2" t="s">
        <v>242</v>
      </c>
      <c r="O65" s="2">
        <v>4450000</v>
      </c>
      <c r="P65" s="2">
        <v>4420000</v>
      </c>
      <c r="Q65" s="2">
        <f t="shared" si="0"/>
        <v>-30000</v>
      </c>
      <c r="R65" s="4">
        <f t="shared" si="1"/>
        <v>-6.7415730337078653E-3</v>
      </c>
      <c r="S65" s="2">
        <v>149545</v>
      </c>
      <c r="T65" s="5">
        <f t="shared" si="7"/>
        <v>52267.556818181816</v>
      </c>
      <c r="U65" s="2">
        <v>51927</v>
      </c>
      <c r="V65" s="5">
        <f t="shared" si="2"/>
        <v>-340.5568181818162</v>
      </c>
      <c r="W65" s="4">
        <f t="shared" si="3"/>
        <v>-6.5156444822259216E-3</v>
      </c>
      <c r="X65" s="22">
        <f t="shared" si="8"/>
        <v>50610.225450313941</v>
      </c>
      <c r="Y65" s="22">
        <f t="shared" si="9"/>
        <v>50280.467214114396</v>
      </c>
      <c r="Z65" s="22">
        <f t="shared" si="10"/>
        <v>-329.75823619954463</v>
      </c>
      <c r="AA65" s="8">
        <f t="shared" si="11"/>
        <v>-6.5156444822258557E-3</v>
      </c>
      <c r="AB65" s="22">
        <f t="shared" si="12"/>
        <v>4424681.1148420665</v>
      </c>
      <c r="AC65" s="2">
        <v>371</v>
      </c>
      <c r="AD65" s="2">
        <v>1875</v>
      </c>
      <c r="AE65" s="2">
        <f t="shared" si="4"/>
        <v>141</v>
      </c>
      <c r="AF65" s="2" t="s">
        <v>27</v>
      </c>
    </row>
    <row r="66" spans="1:32" x14ac:dyDescent="0.2">
      <c r="A66">
        <v>11</v>
      </c>
      <c r="B66" s="2" t="s">
        <v>220</v>
      </c>
      <c r="C66" s="2" t="s">
        <v>22</v>
      </c>
      <c r="D66" s="2" t="s">
        <v>23</v>
      </c>
      <c r="E66" s="2" t="s">
        <v>2767</v>
      </c>
      <c r="F66" s="2" t="s">
        <v>2774</v>
      </c>
      <c r="G66" s="2">
        <v>33</v>
      </c>
      <c r="H66" s="2">
        <v>37</v>
      </c>
      <c r="I66" s="3">
        <v>42435</v>
      </c>
      <c r="J66" s="3">
        <v>42445</v>
      </c>
      <c r="K66" s="3" t="s">
        <v>2535</v>
      </c>
      <c r="L66" s="17">
        <f t="shared" si="5"/>
        <v>245.99</v>
      </c>
      <c r="M66" s="20">
        <f t="shared" si="6"/>
        <v>0.96829139395910402</v>
      </c>
      <c r="N66" s="2" t="s">
        <v>36</v>
      </c>
      <c r="O66" s="2">
        <v>2490000</v>
      </c>
      <c r="P66" s="2">
        <v>2780000</v>
      </c>
      <c r="Q66" s="2">
        <f t="shared" ref="Q66:Q129" si="13">P66-O66</f>
        <v>290000</v>
      </c>
      <c r="R66" s="4">
        <f t="shared" ref="R66:R129" si="14">Q66/O66</f>
        <v>0.11646586345381527</v>
      </c>
      <c r="S66" s="2">
        <v>2464</v>
      </c>
      <c r="T66" s="5">
        <f t="shared" si="7"/>
        <v>75529.212121212127</v>
      </c>
      <c r="U66" s="2">
        <v>84317</v>
      </c>
      <c r="V66" s="5">
        <f t="shared" ref="V66:V129" si="15">U66-T66</f>
        <v>8787.7878787878726</v>
      </c>
      <c r="W66" s="4">
        <f t="shared" ref="W66:W129" si="16">V66/T66</f>
        <v>0.11634952400516106</v>
      </c>
      <c r="X66" s="22">
        <f t="shared" si="8"/>
        <v>73134.286089481349</v>
      </c>
      <c r="Y66" s="22">
        <f t="shared" si="9"/>
        <v>81643.425464449771</v>
      </c>
      <c r="Z66" s="22">
        <f t="shared" si="10"/>
        <v>8509.1393749684212</v>
      </c>
      <c r="AA66" s="8">
        <f t="shared" si="11"/>
        <v>0.11634952400516098</v>
      </c>
      <c r="AB66" s="22">
        <f t="shared" si="12"/>
        <v>2694233.0403268426</v>
      </c>
      <c r="AC66" s="11">
        <v>1237</v>
      </c>
      <c r="AD66" s="2">
        <v>1959</v>
      </c>
      <c r="AE66" s="2">
        <f t="shared" ref="AE66:AE129" si="17">2016-AD66</f>
        <v>57</v>
      </c>
      <c r="AF66" s="2" t="s">
        <v>63</v>
      </c>
    </row>
    <row r="67" spans="1:32" x14ac:dyDescent="0.2">
      <c r="A67">
        <v>11</v>
      </c>
      <c r="B67" s="2" t="s">
        <v>222</v>
      </c>
      <c r="C67" s="2" t="s">
        <v>22</v>
      </c>
      <c r="D67" s="2" t="s">
        <v>23</v>
      </c>
      <c r="E67" s="2" t="s">
        <v>2767</v>
      </c>
      <c r="F67" s="2" t="s">
        <v>2774</v>
      </c>
      <c r="G67" s="2">
        <v>33</v>
      </c>
      <c r="H67" s="2">
        <v>40</v>
      </c>
      <c r="I67" s="3">
        <v>42433</v>
      </c>
      <c r="J67" s="3">
        <v>42447</v>
      </c>
      <c r="K67" s="3" t="s">
        <v>2535</v>
      </c>
      <c r="L67" s="17">
        <f t="shared" ref="L67:L130" si="18">IF(K67="Januar",238.19,IF(K67="Februar",240.59,IF(K67="Mars",245.99,IF(K67="April",250.79,IF(K67="Mai",256.52,IF(K67="Juni",259.83,IF(K67="Juli",265.66,IF(K67="August",272.21,IF(K67="September",275.91,IF(K67="Oktober",281.13,IF(K67="November",284.38,IF(K67="Desember",287.34,0))))))))))))</f>
        <v>245.99</v>
      </c>
      <c r="M67" s="20">
        <f t="shared" ref="M67:M130" si="19">$L$2/L67</f>
        <v>0.96829139395910402</v>
      </c>
      <c r="N67" s="2" t="s">
        <v>62</v>
      </c>
      <c r="O67" s="2">
        <v>2990000</v>
      </c>
      <c r="P67" s="2">
        <v>3000000</v>
      </c>
      <c r="Q67" s="2">
        <f t="shared" si="13"/>
        <v>10000</v>
      </c>
      <c r="R67" s="4">
        <f t="shared" si="14"/>
        <v>3.3444816053511705E-3</v>
      </c>
      <c r="S67" s="2"/>
      <c r="T67" s="5">
        <f t="shared" ref="T67:T130" si="20">(O67+S67)/G67</f>
        <v>90606.060606060608</v>
      </c>
      <c r="U67" s="2">
        <v>90909</v>
      </c>
      <c r="V67" s="5">
        <f t="shared" si="15"/>
        <v>302.93939393939218</v>
      </c>
      <c r="W67" s="4">
        <f t="shared" si="16"/>
        <v>3.3434782608695456E-3</v>
      </c>
      <c r="X67" s="22">
        <f t="shared" ref="X67:X130" si="21">T67*M67</f>
        <v>87733.068725385485</v>
      </c>
      <c r="Y67" s="22">
        <f t="shared" ref="Y67:Y130" si="22">U67*M67</f>
        <v>88026.402333428181</v>
      </c>
      <c r="Z67" s="22">
        <f t="shared" ref="Z67:Z130" si="23">Y67-X67</f>
        <v>293.33360804269614</v>
      </c>
      <c r="AA67" s="8">
        <f t="shared" ref="AA67:AA130" si="24">Z67/X67</f>
        <v>3.3434782608694996E-3</v>
      </c>
      <c r="AB67" s="22">
        <f t="shared" ref="AB67:AB130" si="25">Y67*G67</f>
        <v>2904871.2770031299</v>
      </c>
      <c r="AC67" s="11">
        <v>1132</v>
      </c>
      <c r="AD67" s="2">
        <v>2006</v>
      </c>
      <c r="AE67" s="2">
        <f t="shared" si="17"/>
        <v>10</v>
      </c>
      <c r="AF67" s="2" t="s">
        <v>25</v>
      </c>
    </row>
    <row r="68" spans="1:32" x14ac:dyDescent="0.2">
      <c r="A68">
        <v>11</v>
      </c>
      <c r="B68" s="2" t="s">
        <v>2014</v>
      </c>
      <c r="C68" s="2" t="s">
        <v>22</v>
      </c>
      <c r="D68" s="2" t="s">
        <v>23</v>
      </c>
      <c r="E68" s="2" t="s">
        <v>2767</v>
      </c>
      <c r="F68" s="2" t="s">
        <v>2774</v>
      </c>
      <c r="G68" s="2">
        <v>88</v>
      </c>
      <c r="H68" s="2">
        <v>102</v>
      </c>
      <c r="I68" s="3">
        <v>42434</v>
      </c>
      <c r="J68" s="3">
        <v>42447</v>
      </c>
      <c r="K68" s="3" t="s">
        <v>2535</v>
      </c>
      <c r="L68" s="17">
        <f t="shared" si="18"/>
        <v>245.99</v>
      </c>
      <c r="M68" s="20">
        <f t="shared" si="19"/>
        <v>0.96829139395910402</v>
      </c>
      <c r="N68" s="2" t="s">
        <v>57</v>
      </c>
      <c r="O68" s="2">
        <v>5490000</v>
      </c>
      <c r="P68" s="2">
        <v>5610000</v>
      </c>
      <c r="Q68" s="2">
        <f t="shared" si="13"/>
        <v>120000</v>
      </c>
      <c r="R68" s="4">
        <f t="shared" si="14"/>
        <v>2.185792349726776E-2</v>
      </c>
      <c r="S68" s="2">
        <v>208931</v>
      </c>
      <c r="T68" s="5">
        <f t="shared" si="20"/>
        <v>64760.579545454544</v>
      </c>
      <c r="U68" s="2">
        <v>66124</v>
      </c>
      <c r="V68" s="5">
        <f t="shared" si="15"/>
        <v>1363.4204545454559</v>
      </c>
      <c r="W68" s="4">
        <f t="shared" si="16"/>
        <v>2.1053246652749456E-2</v>
      </c>
      <c r="X68" s="22">
        <f t="shared" si="21"/>
        <v>62707.111841667618</v>
      </c>
      <c r="Y68" s="22">
        <f t="shared" si="22"/>
        <v>64027.300134151796</v>
      </c>
      <c r="Z68" s="22">
        <f t="shared" si="23"/>
        <v>1320.1882924841775</v>
      </c>
      <c r="AA68" s="8">
        <f t="shared" si="24"/>
        <v>2.1053246652749501E-2</v>
      </c>
      <c r="AB68" s="22">
        <f t="shared" si="25"/>
        <v>5634402.4118053578</v>
      </c>
      <c r="AC68" s="11">
        <v>1134</v>
      </c>
      <c r="AD68" s="2">
        <v>1904</v>
      </c>
      <c r="AE68" s="2">
        <f t="shared" si="17"/>
        <v>112</v>
      </c>
      <c r="AF68" s="2" t="s">
        <v>25</v>
      </c>
    </row>
    <row r="69" spans="1:32" x14ac:dyDescent="0.2">
      <c r="A69">
        <v>12</v>
      </c>
      <c r="B69" s="2" t="s">
        <v>1813</v>
      </c>
      <c r="C69" s="2" t="s">
        <v>22</v>
      </c>
      <c r="D69" s="2" t="s">
        <v>23</v>
      </c>
      <c r="E69" s="2" t="s">
        <v>2767</v>
      </c>
      <c r="F69" s="2" t="s">
        <v>2774</v>
      </c>
      <c r="G69" s="2">
        <v>79</v>
      </c>
      <c r="H69" s="2">
        <v>90</v>
      </c>
      <c r="I69" s="3">
        <v>42434</v>
      </c>
      <c r="J69" s="3">
        <v>42450</v>
      </c>
      <c r="K69" s="3" t="s">
        <v>2535</v>
      </c>
      <c r="L69" s="17">
        <f t="shared" si="18"/>
        <v>245.99</v>
      </c>
      <c r="M69" s="20">
        <f t="shared" si="19"/>
        <v>0.96829139395910402</v>
      </c>
      <c r="N69" s="2" t="s">
        <v>31</v>
      </c>
      <c r="O69" s="2">
        <v>4150000</v>
      </c>
      <c r="P69" s="2">
        <v>4275000</v>
      </c>
      <c r="Q69" s="2">
        <f t="shared" si="13"/>
        <v>125000</v>
      </c>
      <c r="R69" s="4">
        <f t="shared" si="14"/>
        <v>3.0120481927710843E-2</v>
      </c>
      <c r="S69" s="2">
        <v>204314</v>
      </c>
      <c r="T69" s="5">
        <f t="shared" si="20"/>
        <v>55117.898734177215</v>
      </c>
      <c r="U69" s="2">
        <v>56700</v>
      </c>
      <c r="V69" s="5">
        <f t="shared" si="15"/>
        <v>1582.1012658227846</v>
      </c>
      <c r="W69" s="4">
        <f t="shared" si="16"/>
        <v>2.8703947395617307E-2</v>
      </c>
      <c r="X69" s="22">
        <f t="shared" si="21"/>
        <v>53370.186997413191</v>
      </c>
      <c r="Y69" s="22">
        <f t="shared" si="22"/>
        <v>54902.122037481196</v>
      </c>
      <c r="Z69" s="22">
        <f t="shared" si="23"/>
        <v>1531.935040068005</v>
      </c>
      <c r="AA69" s="8">
        <f t="shared" si="24"/>
        <v>2.8703947395617269E-2</v>
      </c>
      <c r="AB69" s="22">
        <f t="shared" si="25"/>
        <v>4337267.6409610147</v>
      </c>
      <c r="AC69" s="2">
        <v>861</v>
      </c>
      <c r="AD69" s="2">
        <v>1902</v>
      </c>
      <c r="AE69" s="2">
        <f t="shared" si="17"/>
        <v>114</v>
      </c>
      <c r="AF69" s="2" t="s">
        <v>27</v>
      </c>
    </row>
    <row r="70" spans="1:32" x14ac:dyDescent="0.2">
      <c r="A70">
        <v>12</v>
      </c>
      <c r="B70" s="2" t="s">
        <v>473</v>
      </c>
      <c r="C70" s="2" t="s">
        <v>22</v>
      </c>
      <c r="D70" s="2" t="s">
        <v>23</v>
      </c>
      <c r="E70" s="2" t="s">
        <v>2767</v>
      </c>
      <c r="F70" s="2" t="s">
        <v>2774</v>
      </c>
      <c r="G70" s="2">
        <v>43</v>
      </c>
      <c r="H70" s="2">
        <v>48</v>
      </c>
      <c r="I70" s="3">
        <v>42440</v>
      </c>
      <c r="J70" s="3">
        <v>42450</v>
      </c>
      <c r="K70" s="3" t="s">
        <v>2535</v>
      </c>
      <c r="L70" s="17">
        <f t="shared" si="18"/>
        <v>245.99</v>
      </c>
      <c r="M70" s="20">
        <f t="shared" si="19"/>
        <v>0.96829139395910402</v>
      </c>
      <c r="N70" s="2" t="s">
        <v>36</v>
      </c>
      <c r="O70" s="2">
        <v>2690000</v>
      </c>
      <c r="P70" s="2">
        <v>2925000</v>
      </c>
      <c r="Q70" s="2">
        <f t="shared" si="13"/>
        <v>235000</v>
      </c>
      <c r="R70" s="4">
        <f t="shared" si="14"/>
        <v>8.7360594795539037E-2</v>
      </c>
      <c r="S70" s="2">
        <v>48000</v>
      </c>
      <c r="T70" s="5">
        <f t="shared" si="20"/>
        <v>63674.41860465116</v>
      </c>
      <c r="U70" s="2">
        <v>69140</v>
      </c>
      <c r="V70" s="5">
        <f t="shared" si="15"/>
        <v>5465.5813953488396</v>
      </c>
      <c r="W70" s="4">
        <f t="shared" si="16"/>
        <v>8.5836376917458032E-2</v>
      </c>
      <c r="X70" s="22">
        <f t="shared" si="21"/>
        <v>61655.39155023318</v>
      </c>
      <c r="Y70" s="22">
        <f t="shared" si="22"/>
        <v>66947.666978332447</v>
      </c>
      <c r="Z70" s="22">
        <f t="shared" si="23"/>
        <v>5292.2754280992667</v>
      </c>
      <c r="AA70" s="8">
        <f t="shared" si="24"/>
        <v>8.5836376917457935E-2</v>
      </c>
      <c r="AB70" s="22">
        <f t="shared" si="25"/>
        <v>2878749.6800682954</v>
      </c>
      <c r="AC70" s="2">
        <v>311</v>
      </c>
      <c r="AD70" s="2">
        <v>1900</v>
      </c>
      <c r="AE70" s="2">
        <f t="shared" si="17"/>
        <v>116</v>
      </c>
      <c r="AF70" s="2" t="s">
        <v>422</v>
      </c>
    </row>
    <row r="71" spans="1:32" x14ac:dyDescent="0.2">
      <c r="A71">
        <v>13</v>
      </c>
      <c r="B71" s="2" t="s">
        <v>154</v>
      </c>
      <c r="C71" s="2" t="s">
        <v>22</v>
      </c>
      <c r="D71" s="2" t="s">
        <v>23</v>
      </c>
      <c r="E71" s="2" t="s">
        <v>2767</v>
      </c>
      <c r="F71" s="2" t="s">
        <v>2774</v>
      </c>
      <c r="G71" s="2">
        <v>29</v>
      </c>
      <c r="H71" s="2">
        <v>34</v>
      </c>
      <c r="I71" s="3">
        <v>42449</v>
      </c>
      <c r="J71" s="3">
        <v>42459</v>
      </c>
      <c r="K71" s="3" t="s">
        <v>2535</v>
      </c>
      <c r="L71" s="17">
        <f t="shared" si="18"/>
        <v>245.99</v>
      </c>
      <c r="M71" s="20">
        <f t="shared" si="19"/>
        <v>0.96829139395910402</v>
      </c>
      <c r="N71" s="2" t="s">
        <v>36</v>
      </c>
      <c r="O71" s="2">
        <v>1990000</v>
      </c>
      <c r="P71" s="2">
        <v>2330000</v>
      </c>
      <c r="Q71" s="2">
        <f t="shared" si="13"/>
        <v>340000</v>
      </c>
      <c r="R71" s="4">
        <f t="shared" si="14"/>
        <v>0.17085427135678391</v>
      </c>
      <c r="S71" s="2"/>
      <c r="T71" s="5">
        <f t="shared" si="20"/>
        <v>68620.68965517242</v>
      </c>
      <c r="U71" s="2">
        <v>80345</v>
      </c>
      <c r="V71" s="5">
        <f t="shared" si="15"/>
        <v>11724.31034482758</v>
      </c>
      <c r="W71" s="4">
        <f t="shared" si="16"/>
        <v>0.17085678391959788</v>
      </c>
      <c r="X71" s="22">
        <f t="shared" si="21"/>
        <v>66444.82324064197</v>
      </c>
      <c r="Y71" s="22">
        <f t="shared" si="22"/>
        <v>77797.37204764421</v>
      </c>
      <c r="Z71" s="22">
        <f t="shared" si="23"/>
        <v>11352.54880700224</v>
      </c>
      <c r="AA71" s="8">
        <f t="shared" si="24"/>
        <v>0.17085678391959788</v>
      </c>
      <c r="AB71" s="22">
        <f t="shared" si="25"/>
        <v>2256123.7893816819</v>
      </c>
      <c r="AC71" s="2">
        <v>729</v>
      </c>
      <c r="AD71" s="2">
        <v>1894</v>
      </c>
      <c r="AE71" s="2">
        <f t="shared" si="17"/>
        <v>122</v>
      </c>
      <c r="AF71" s="2" t="s">
        <v>75</v>
      </c>
    </row>
    <row r="72" spans="1:32" x14ac:dyDescent="0.2">
      <c r="A72">
        <v>13</v>
      </c>
      <c r="B72" s="2" t="s">
        <v>1243</v>
      </c>
      <c r="C72" s="2" t="s">
        <v>22</v>
      </c>
      <c r="D72" s="2" t="s">
        <v>23</v>
      </c>
      <c r="E72" s="2" t="s">
        <v>2767</v>
      </c>
      <c r="F72" s="2" t="s">
        <v>2774</v>
      </c>
      <c r="G72" s="2">
        <v>63</v>
      </c>
      <c r="H72" s="2">
        <v>70</v>
      </c>
      <c r="I72" s="3">
        <v>42447</v>
      </c>
      <c r="J72" s="3">
        <v>42461</v>
      </c>
      <c r="K72" s="3" t="s">
        <v>2536</v>
      </c>
      <c r="L72" s="17">
        <f t="shared" si="18"/>
        <v>250.79</v>
      </c>
      <c r="M72" s="20">
        <f t="shared" si="19"/>
        <v>0.9497587623110969</v>
      </c>
      <c r="N72" s="2" t="s">
        <v>62</v>
      </c>
      <c r="O72" s="2">
        <v>4800000</v>
      </c>
      <c r="P72" s="2">
        <v>5400000</v>
      </c>
      <c r="Q72" s="2">
        <f t="shared" si="13"/>
        <v>600000</v>
      </c>
      <c r="R72" s="4">
        <f t="shared" si="14"/>
        <v>0.125</v>
      </c>
      <c r="S72" s="2"/>
      <c r="T72" s="5">
        <f t="shared" si="20"/>
        <v>76190.476190476184</v>
      </c>
      <c r="U72" s="2">
        <v>85714</v>
      </c>
      <c r="V72" s="5">
        <f t="shared" si="15"/>
        <v>9523.5238095238165</v>
      </c>
      <c r="W72" s="4">
        <f t="shared" si="16"/>
        <v>0.1249962500000001</v>
      </c>
      <c r="X72" s="22">
        <f t="shared" si="21"/>
        <v>72362.572366559762</v>
      </c>
      <c r="Y72" s="22">
        <f t="shared" si="22"/>
        <v>81407.622552733359</v>
      </c>
      <c r="Z72" s="22">
        <f t="shared" si="23"/>
        <v>9045.0501861735975</v>
      </c>
      <c r="AA72" s="8">
        <f t="shared" si="24"/>
        <v>0.12499625000000003</v>
      </c>
      <c r="AB72" s="22">
        <f t="shared" si="25"/>
        <v>5128680.220822202</v>
      </c>
      <c r="AC72" s="11">
        <v>4058</v>
      </c>
      <c r="AD72" s="2">
        <v>2005</v>
      </c>
      <c r="AE72" s="2">
        <f t="shared" si="17"/>
        <v>11</v>
      </c>
      <c r="AF72" s="2" t="s">
        <v>94</v>
      </c>
    </row>
    <row r="73" spans="1:32" x14ac:dyDescent="0.2">
      <c r="A73">
        <v>14</v>
      </c>
      <c r="B73" s="2" t="s">
        <v>1373</v>
      </c>
      <c r="C73" s="2" t="s">
        <v>22</v>
      </c>
      <c r="D73" s="2" t="s">
        <v>23</v>
      </c>
      <c r="E73" s="2" t="s">
        <v>2767</v>
      </c>
      <c r="F73" s="2" t="s">
        <v>2774</v>
      </c>
      <c r="G73" s="2">
        <v>79</v>
      </c>
      <c r="H73" s="2">
        <v>88</v>
      </c>
      <c r="I73" s="3">
        <v>42451</v>
      </c>
      <c r="J73" s="3">
        <v>42464</v>
      </c>
      <c r="K73" s="3" t="s">
        <v>2536</v>
      </c>
      <c r="L73" s="17">
        <f t="shared" si="18"/>
        <v>250.79</v>
      </c>
      <c r="M73" s="20">
        <f t="shared" si="19"/>
        <v>0.9497587623110969</v>
      </c>
      <c r="N73" s="2" t="s">
        <v>57</v>
      </c>
      <c r="O73" s="2">
        <v>4700000</v>
      </c>
      <c r="P73" s="2">
        <v>5110000</v>
      </c>
      <c r="Q73" s="2">
        <f t="shared" si="13"/>
        <v>410000</v>
      </c>
      <c r="R73" s="4">
        <f t="shared" si="14"/>
        <v>8.723404255319149E-2</v>
      </c>
      <c r="S73" s="2"/>
      <c r="T73" s="5">
        <f t="shared" si="20"/>
        <v>59493.670886075946</v>
      </c>
      <c r="U73" s="2">
        <v>64684</v>
      </c>
      <c r="V73" s="5">
        <f t="shared" si="15"/>
        <v>5190.3291139240537</v>
      </c>
      <c r="W73" s="4">
        <f t="shared" si="16"/>
        <v>8.7241702127659623E-2</v>
      </c>
      <c r="X73" s="22">
        <f t="shared" si="21"/>
        <v>56504.63522610323</v>
      </c>
      <c r="Y73" s="22">
        <f t="shared" si="22"/>
        <v>61434.195781330993</v>
      </c>
      <c r="Z73" s="22">
        <f t="shared" si="23"/>
        <v>4929.560555227763</v>
      </c>
      <c r="AA73" s="8">
        <f t="shared" si="24"/>
        <v>8.7241702127659651E-2</v>
      </c>
      <c r="AB73" s="22">
        <f t="shared" si="25"/>
        <v>4853301.4667251483</v>
      </c>
      <c r="AC73" s="11">
        <v>1600</v>
      </c>
      <c r="AD73" s="2">
        <v>1937</v>
      </c>
      <c r="AE73" s="2">
        <f t="shared" si="17"/>
        <v>79</v>
      </c>
      <c r="AF73" s="2" t="s">
        <v>173</v>
      </c>
    </row>
    <row r="74" spans="1:32" x14ac:dyDescent="0.2">
      <c r="A74">
        <v>14</v>
      </c>
      <c r="B74" s="2" t="s">
        <v>541</v>
      </c>
      <c r="C74" s="2" t="s">
        <v>22</v>
      </c>
      <c r="D74" s="2" t="s">
        <v>23</v>
      </c>
      <c r="E74" s="2" t="s">
        <v>2767</v>
      </c>
      <c r="F74" s="2" t="s">
        <v>2774</v>
      </c>
      <c r="G74" s="2">
        <v>45</v>
      </c>
      <c r="H74" s="2">
        <v>50</v>
      </c>
      <c r="I74" s="3">
        <v>42453</v>
      </c>
      <c r="J74" s="3">
        <v>42464</v>
      </c>
      <c r="K74" s="3" t="s">
        <v>2536</v>
      </c>
      <c r="L74" s="17">
        <f t="shared" si="18"/>
        <v>250.79</v>
      </c>
      <c r="M74" s="20">
        <f t="shared" si="19"/>
        <v>0.9497587623110969</v>
      </c>
      <c r="N74" s="2" t="s">
        <v>24</v>
      </c>
      <c r="O74" s="2">
        <v>2750000</v>
      </c>
      <c r="P74" s="2">
        <v>3225000</v>
      </c>
      <c r="Q74" s="2">
        <f t="shared" si="13"/>
        <v>475000</v>
      </c>
      <c r="R74" s="4">
        <f t="shared" si="14"/>
        <v>0.17272727272727273</v>
      </c>
      <c r="S74" s="2"/>
      <c r="T74" s="5">
        <f t="shared" si="20"/>
        <v>61111.111111111109</v>
      </c>
      <c r="U74" s="2">
        <v>71667</v>
      </c>
      <c r="V74" s="5">
        <f t="shared" si="15"/>
        <v>10555.888888888891</v>
      </c>
      <c r="W74" s="4">
        <f t="shared" si="16"/>
        <v>0.17273272727272732</v>
      </c>
      <c r="X74" s="22">
        <f t="shared" si="21"/>
        <v>58040.813252344808</v>
      </c>
      <c r="Y74" s="22">
        <f t="shared" si="22"/>
        <v>68066.361218549384</v>
      </c>
      <c r="Z74" s="22">
        <f t="shared" si="23"/>
        <v>10025.547966204576</v>
      </c>
      <c r="AA74" s="8">
        <f t="shared" si="24"/>
        <v>0.17273272727272737</v>
      </c>
      <c r="AB74" s="22">
        <f t="shared" si="25"/>
        <v>3062986.2548347223</v>
      </c>
      <c r="AC74" s="2">
        <v>324</v>
      </c>
      <c r="AD74" s="2">
        <v>1881</v>
      </c>
      <c r="AE74" s="2">
        <f t="shared" si="17"/>
        <v>135</v>
      </c>
      <c r="AF74" s="2" t="s">
        <v>148</v>
      </c>
    </row>
    <row r="75" spans="1:32" x14ac:dyDescent="0.2">
      <c r="A75">
        <v>14</v>
      </c>
      <c r="B75" s="2" t="s">
        <v>1777</v>
      </c>
      <c r="C75" s="2" t="s">
        <v>22</v>
      </c>
      <c r="D75" s="2" t="s">
        <v>23</v>
      </c>
      <c r="E75" s="2" t="s">
        <v>2767</v>
      </c>
      <c r="F75" s="2" t="s">
        <v>2774</v>
      </c>
      <c r="G75" s="2">
        <v>78</v>
      </c>
      <c r="H75" s="2">
        <v>85</v>
      </c>
      <c r="I75" s="3">
        <v>42453</v>
      </c>
      <c r="J75" s="3">
        <v>42464</v>
      </c>
      <c r="K75" s="3" t="s">
        <v>2536</v>
      </c>
      <c r="L75" s="17">
        <f t="shared" si="18"/>
        <v>250.79</v>
      </c>
      <c r="M75" s="20">
        <f t="shared" si="19"/>
        <v>0.9497587623110969</v>
      </c>
      <c r="N75" s="2" t="s">
        <v>24</v>
      </c>
      <c r="O75" s="2">
        <v>4500000</v>
      </c>
      <c r="P75" s="2">
        <v>5350000</v>
      </c>
      <c r="Q75" s="2">
        <f t="shared" si="13"/>
        <v>850000</v>
      </c>
      <c r="R75" s="4">
        <f t="shared" si="14"/>
        <v>0.18888888888888888</v>
      </c>
      <c r="S75" s="2">
        <v>23181</v>
      </c>
      <c r="T75" s="5">
        <f t="shared" si="20"/>
        <v>57989.5</v>
      </c>
      <c r="U75" s="2">
        <v>68887</v>
      </c>
      <c r="V75" s="5">
        <f t="shared" si="15"/>
        <v>10897.5</v>
      </c>
      <c r="W75" s="4">
        <f t="shared" si="16"/>
        <v>0.18792195138775122</v>
      </c>
      <c r="X75" s="22">
        <f t="shared" si="21"/>
        <v>55076.035747039357</v>
      </c>
      <c r="Y75" s="22">
        <f t="shared" si="22"/>
        <v>65426.031859324532</v>
      </c>
      <c r="Z75" s="22">
        <f t="shared" si="23"/>
        <v>10349.996112285175</v>
      </c>
      <c r="AA75" s="8">
        <f t="shared" si="24"/>
        <v>0.18792195138775114</v>
      </c>
      <c r="AB75" s="22">
        <f t="shared" si="25"/>
        <v>5103230.4850273132</v>
      </c>
      <c r="AC75" s="2">
        <v>540</v>
      </c>
      <c r="AD75" s="2">
        <v>1880</v>
      </c>
      <c r="AE75" s="2">
        <f t="shared" si="17"/>
        <v>136</v>
      </c>
      <c r="AF75" s="2" t="s">
        <v>838</v>
      </c>
    </row>
    <row r="76" spans="1:32" x14ac:dyDescent="0.2">
      <c r="A76">
        <v>14</v>
      </c>
      <c r="B76" s="2" t="s">
        <v>1297</v>
      </c>
      <c r="C76" s="2" t="s">
        <v>22</v>
      </c>
      <c r="D76" s="2" t="s">
        <v>23</v>
      </c>
      <c r="E76" s="2" t="s">
        <v>2767</v>
      </c>
      <c r="F76" s="2" t="s">
        <v>2774</v>
      </c>
      <c r="G76" s="2">
        <v>77</v>
      </c>
      <c r="H76" s="2">
        <v>90</v>
      </c>
      <c r="I76" s="3">
        <v>42453</v>
      </c>
      <c r="J76" s="3">
        <v>42465</v>
      </c>
      <c r="K76" s="3" t="s">
        <v>2536</v>
      </c>
      <c r="L76" s="17">
        <f t="shared" si="18"/>
        <v>250.79</v>
      </c>
      <c r="M76" s="20">
        <f t="shared" si="19"/>
        <v>0.9497587623110969</v>
      </c>
      <c r="N76" s="2" t="s">
        <v>32</v>
      </c>
      <c r="O76" s="2">
        <v>5600000</v>
      </c>
      <c r="P76" s="2">
        <v>6600000</v>
      </c>
      <c r="Q76" s="2">
        <f t="shared" si="13"/>
        <v>1000000</v>
      </c>
      <c r="R76" s="4">
        <f t="shared" si="14"/>
        <v>0.17857142857142858</v>
      </c>
      <c r="S76" s="2"/>
      <c r="T76" s="5">
        <f t="shared" si="20"/>
        <v>72727.272727272721</v>
      </c>
      <c r="U76" s="2">
        <v>85714</v>
      </c>
      <c r="V76" s="5">
        <f t="shared" si="15"/>
        <v>12986.727272727279</v>
      </c>
      <c r="W76" s="4">
        <f t="shared" si="16"/>
        <v>0.1785675000000001</v>
      </c>
      <c r="X76" s="22">
        <f t="shared" si="21"/>
        <v>69073.364531716128</v>
      </c>
      <c r="Y76" s="22">
        <f t="shared" si="22"/>
        <v>81407.622552733359</v>
      </c>
      <c r="Z76" s="22">
        <f t="shared" si="23"/>
        <v>12334.258021017231</v>
      </c>
      <c r="AA76" s="8">
        <f t="shared" si="24"/>
        <v>0.17856750000000016</v>
      </c>
      <c r="AB76" s="22">
        <f t="shared" si="25"/>
        <v>6268386.9365604687</v>
      </c>
      <c r="AC76" s="2">
        <v>666</v>
      </c>
      <c r="AD76" s="2">
        <v>2004</v>
      </c>
      <c r="AE76" s="2">
        <f t="shared" si="17"/>
        <v>12</v>
      </c>
      <c r="AF76" s="2" t="s">
        <v>148</v>
      </c>
    </row>
    <row r="77" spans="1:32" x14ac:dyDescent="0.2">
      <c r="A77">
        <v>14</v>
      </c>
      <c r="B77" s="2" t="s">
        <v>101</v>
      </c>
      <c r="C77" s="2" t="s">
        <v>22</v>
      </c>
      <c r="D77" s="2" t="s">
        <v>23</v>
      </c>
      <c r="E77" s="2" t="s">
        <v>2767</v>
      </c>
      <c r="F77" s="2" t="s">
        <v>2774</v>
      </c>
      <c r="G77" s="2">
        <v>94</v>
      </c>
      <c r="H77" s="2">
        <v>104</v>
      </c>
      <c r="I77" s="3">
        <v>42454</v>
      </c>
      <c r="J77" s="3">
        <v>42465</v>
      </c>
      <c r="K77" s="3" t="s">
        <v>2536</v>
      </c>
      <c r="L77" s="17">
        <f t="shared" si="18"/>
        <v>250.79</v>
      </c>
      <c r="M77" s="20">
        <f t="shared" si="19"/>
        <v>0.9497587623110969</v>
      </c>
      <c r="N77" s="2" t="s">
        <v>24</v>
      </c>
      <c r="O77" s="2">
        <v>5300000</v>
      </c>
      <c r="P77" s="2">
        <v>6230000</v>
      </c>
      <c r="Q77" s="2">
        <f t="shared" si="13"/>
        <v>930000</v>
      </c>
      <c r="R77" s="4">
        <f t="shared" si="14"/>
        <v>0.17547169811320754</v>
      </c>
      <c r="S77" s="2">
        <v>1291</v>
      </c>
      <c r="T77" s="5">
        <f t="shared" si="20"/>
        <v>56396.712765957447</v>
      </c>
      <c r="U77" s="2">
        <v>66290</v>
      </c>
      <c r="V77" s="5">
        <f t="shared" si="15"/>
        <v>9893.2872340425529</v>
      </c>
      <c r="W77" s="4">
        <f t="shared" si="16"/>
        <v>0.17542311863280094</v>
      </c>
      <c r="X77" s="22">
        <f t="shared" si="21"/>
        <v>53563.272115010186</v>
      </c>
      <c r="Y77" s="22">
        <f t="shared" si="22"/>
        <v>62959.508353602614</v>
      </c>
      <c r="Z77" s="22">
        <f t="shared" si="23"/>
        <v>9396.236238592428</v>
      </c>
      <c r="AA77" s="8">
        <f t="shared" si="24"/>
        <v>0.17542311863280088</v>
      </c>
      <c r="AB77" s="22">
        <f t="shared" si="25"/>
        <v>5918193.785238646</v>
      </c>
      <c r="AC77" s="11">
        <v>2056</v>
      </c>
      <c r="AD77" s="2">
        <v>1948</v>
      </c>
      <c r="AE77" s="2">
        <f t="shared" si="17"/>
        <v>68</v>
      </c>
      <c r="AF77" s="2" t="s">
        <v>27</v>
      </c>
    </row>
    <row r="78" spans="1:32" x14ac:dyDescent="0.2">
      <c r="A78">
        <v>14</v>
      </c>
      <c r="B78" s="2" t="s">
        <v>1039</v>
      </c>
      <c r="C78" s="2" t="s">
        <v>22</v>
      </c>
      <c r="D78" s="2" t="s">
        <v>23</v>
      </c>
      <c r="E78" s="2" t="s">
        <v>2767</v>
      </c>
      <c r="F78" s="2" t="s">
        <v>2774</v>
      </c>
      <c r="G78" s="2">
        <v>57</v>
      </c>
      <c r="H78" s="2">
        <v>63</v>
      </c>
      <c r="I78" s="3">
        <v>42454</v>
      </c>
      <c r="J78" s="3">
        <v>42465</v>
      </c>
      <c r="K78" s="3" t="s">
        <v>2536</v>
      </c>
      <c r="L78" s="17">
        <f t="shared" si="18"/>
        <v>250.79</v>
      </c>
      <c r="M78" s="20">
        <f t="shared" si="19"/>
        <v>0.9497587623110969</v>
      </c>
      <c r="N78" s="2" t="s">
        <v>24</v>
      </c>
      <c r="O78" s="2">
        <v>2900000</v>
      </c>
      <c r="P78" s="2">
        <v>3300000</v>
      </c>
      <c r="Q78" s="2">
        <f t="shared" si="13"/>
        <v>400000</v>
      </c>
      <c r="R78" s="4">
        <f t="shared" si="14"/>
        <v>0.13793103448275862</v>
      </c>
      <c r="S78" s="2">
        <v>64586</v>
      </c>
      <c r="T78" s="5">
        <f t="shared" si="20"/>
        <v>52010.280701754389</v>
      </c>
      <c r="U78" s="2">
        <v>59028</v>
      </c>
      <c r="V78" s="5">
        <f t="shared" si="15"/>
        <v>7017.7192982456108</v>
      </c>
      <c r="W78" s="4">
        <f t="shared" si="16"/>
        <v>0.1349294640128503</v>
      </c>
      <c r="X78" s="22">
        <f t="shared" si="21"/>
        <v>49397.219826750974</v>
      </c>
      <c r="Y78" s="22">
        <f t="shared" si="22"/>
        <v>56062.360221699426</v>
      </c>
      <c r="Z78" s="22">
        <f t="shared" si="23"/>
        <v>6665.140394948452</v>
      </c>
      <c r="AA78" s="8">
        <f t="shared" si="24"/>
        <v>0.13492946401285033</v>
      </c>
      <c r="AB78" s="22">
        <f t="shared" si="25"/>
        <v>3195554.5326368674</v>
      </c>
      <c r="AC78" s="11">
        <v>4032</v>
      </c>
      <c r="AD78" s="2">
        <v>1936</v>
      </c>
      <c r="AE78" s="2">
        <f t="shared" si="17"/>
        <v>80</v>
      </c>
      <c r="AF78" s="2" t="s">
        <v>203</v>
      </c>
    </row>
    <row r="79" spans="1:32" x14ac:dyDescent="0.2">
      <c r="A79">
        <v>14</v>
      </c>
      <c r="B79" s="2" t="s">
        <v>1003</v>
      </c>
      <c r="C79" s="2" t="s">
        <v>22</v>
      </c>
      <c r="D79" s="2" t="s">
        <v>23</v>
      </c>
      <c r="E79" s="2" t="s">
        <v>2767</v>
      </c>
      <c r="F79" s="2" t="s">
        <v>2774</v>
      </c>
      <c r="G79" s="2">
        <v>56</v>
      </c>
      <c r="H79" s="2">
        <v>61</v>
      </c>
      <c r="I79" s="3">
        <v>42455</v>
      </c>
      <c r="J79" s="3">
        <v>42465</v>
      </c>
      <c r="K79" s="3" t="s">
        <v>2536</v>
      </c>
      <c r="L79" s="17">
        <f t="shared" si="18"/>
        <v>250.79</v>
      </c>
      <c r="M79" s="20">
        <f t="shared" si="19"/>
        <v>0.9497587623110969</v>
      </c>
      <c r="N79" s="2" t="s">
        <v>36</v>
      </c>
      <c r="O79" s="2">
        <v>2990000</v>
      </c>
      <c r="P79" s="2">
        <v>3550000</v>
      </c>
      <c r="Q79" s="2">
        <f t="shared" si="13"/>
        <v>560000</v>
      </c>
      <c r="R79" s="4">
        <f t="shared" si="14"/>
        <v>0.18729096989966554</v>
      </c>
      <c r="S79" s="2">
        <v>104144</v>
      </c>
      <c r="T79" s="5">
        <f t="shared" si="20"/>
        <v>55252.571428571428</v>
      </c>
      <c r="U79" s="2">
        <v>65253</v>
      </c>
      <c r="V79" s="5">
        <f t="shared" si="15"/>
        <v>10000.428571428572</v>
      </c>
      <c r="W79" s="4">
        <f t="shared" si="16"/>
        <v>0.18099480825714642</v>
      </c>
      <c r="X79" s="22">
        <f t="shared" si="21"/>
        <v>52476.613854505471</v>
      </c>
      <c r="Y79" s="22">
        <f t="shared" si="22"/>
        <v>61974.60851708601</v>
      </c>
      <c r="Z79" s="22">
        <f t="shared" si="23"/>
        <v>9497.9946625805387</v>
      </c>
      <c r="AA79" s="8">
        <f t="shared" si="24"/>
        <v>0.18099480825714656</v>
      </c>
      <c r="AB79" s="22">
        <f t="shared" si="25"/>
        <v>3470578.0769568165</v>
      </c>
      <c r="AC79" s="11">
        <v>2442</v>
      </c>
      <c r="AD79" s="2">
        <v>1935</v>
      </c>
      <c r="AE79" s="2">
        <f t="shared" si="17"/>
        <v>81</v>
      </c>
      <c r="AF79" s="2" t="s">
        <v>44</v>
      </c>
    </row>
    <row r="80" spans="1:32" x14ac:dyDescent="0.2">
      <c r="A80">
        <v>14</v>
      </c>
      <c r="B80" s="2" t="s">
        <v>300</v>
      </c>
      <c r="C80" s="2" t="s">
        <v>22</v>
      </c>
      <c r="D80" s="2" t="s">
        <v>23</v>
      </c>
      <c r="E80" s="2" t="s">
        <v>2767</v>
      </c>
      <c r="F80" s="2" t="s">
        <v>2774</v>
      </c>
      <c r="G80" s="2">
        <v>65</v>
      </c>
      <c r="H80" s="2">
        <v>72</v>
      </c>
      <c r="I80" s="3">
        <v>42454</v>
      </c>
      <c r="J80" s="3">
        <v>42465</v>
      </c>
      <c r="K80" s="3" t="s">
        <v>2536</v>
      </c>
      <c r="L80" s="17">
        <f t="shared" si="18"/>
        <v>250.79</v>
      </c>
      <c r="M80" s="20">
        <f t="shared" si="19"/>
        <v>0.9497587623110969</v>
      </c>
      <c r="N80" s="2" t="s">
        <v>24</v>
      </c>
      <c r="O80" s="2">
        <v>4100000</v>
      </c>
      <c r="P80" s="2">
        <v>4125000</v>
      </c>
      <c r="Q80" s="2">
        <f t="shared" si="13"/>
        <v>25000</v>
      </c>
      <c r="R80" s="4">
        <f t="shared" si="14"/>
        <v>6.0975609756097563E-3</v>
      </c>
      <c r="S80" s="2"/>
      <c r="T80" s="5">
        <f t="shared" si="20"/>
        <v>63076.923076923078</v>
      </c>
      <c r="U80" s="2">
        <v>63462</v>
      </c>
      <c r="V80" s="5">
        <f t="shared" si="15"/>
        <v>385.07692307692196</v>
      </c>
      <c r="W80" s="4">
        <f t="shared" si="16"/>
        <v>6.1048780487804703E-3</v>
      </c>
      <c r="X80" s="22">
        <f t="shared" si="21"/>
        <v>59907.860391930728</v>
      </c>
      <c r="Y80" s="22">
        <f t="shared" si="22"/>
        <v>60273.590573786831</v>
      </c>
      <c r="Z80" s="22">
        <f t="shared" si="23"/>
        <v>365.73018185610272</v>
      </c>
      <c r="AA80" s="8">
        <f t="shared" si="24"/>
        <v>6.1048780487804677E-3</v>
      </c>
      <c r="AB80" s="22">
        <f t="shared" si="25"/>
        <v>3917783.3872961439</v>
      </c>
      <c r="AC80" s="2">
        <v>781</v>
      </c>
      <c r="AD80" s="2">
        <v>1933</v>
      </c>
      <c r="AE80" s="2">
        <f t="shared" si="17"/>
        <v>83</v>
      </c>
      <c r="AF80" s="2" t="s">
        <v>315</v>
      </c>
    </row>
    <row r="81" spans="1:32" x14ac:dyDescent="0.2">
      <c r="A81">
        <v>14</v>
      </c>
      <c r="B81" s="2" t="s">
        <v>1987</v>
      </c>
      <c r="C81" s="2" t="s">
        <v>22</v>
      </c>
      <c r="D81" s="2" t="s">
        <v>23</v>
      </c>
      <c r="E81" s="2" t="s">
        <v>2767</v>
      </c>
      <c r="F81" s="2" t="s">
        <v>2774</v>
      </c>
      <c r="G81" s="2">
        <v>86</v>
      </c>
      <c r="H81" s="2">
        <v>98</v>
      </c>
      <c r="I81" s="3">
        <v>42451</v>
      </c>
      <c r="J81" s="3">
        <v>42465</v>
      </c>
      <c r="K81" s="3" t="s">
        <v>2536</v>
      </c>
      <c r="L81" s="17">
        <f t="shared" si="18"/>
        <v>250.79</v>
      </c>
      <c r="M81" s="20">
        <f t="shared" si="19"/>
        <v>0.9497587623110969</v>
      </c>
      <c r="N81" s="2" t="s">
        <v>62</v>
      </c>
      <c r="O81" s="2">
        <v>4900000</v>
      </c>
      <c r="P81" s="2">
        <v>5250000</v>
      </c>
      <c r="Q81" s="2">
        <f t="shared" si="13"/>
        <v>350000</v>
      </c>
      <c r="R81" s="4">
        <f t="shared" si="14"/>
        <v>7.1428571428571425E-2</v>
      </c>
      <c r="S81" s="2">
        <v>6843</v>
      </c>
      <c r="T81" s="5">
        <f t="shared" si="20"/>
        <v>57056.313953488374</v>
      </c>
      <c r="U81" s="2">
        <v>61126</v>
      </c>
      <c r="V81" s="5">
        <f t="shared" si="15"/>
        <v>4069.686046511626</v>
      </c>
      <c r="W81" s="4">
        <f t="shared" si="16"/>
        <v>7.1327531775522438E-2</v>
      </c>
      <c r="X81" s="22">
        <f t="shared" si="21"/>
        <v>54189.734122498485</v>
      </c>
      <c r="Y81" s="22">
        <f t="shared" si="22"/>
        <v>58054.954105028111</v>
      </c>
      <c r="Z81" s="22">
        <f t="shared" si="23"/>
        <v>3865.2199825296266</v>
      </c>
      <c r="AA81" s="8">
        <f t="shared" si="24"/>
        <v>7.1327531775522507E-2</v>
      </c>
      <c r="AB81" s="22">
        <f t="shared" si="25"/>
        <v>4992726.0530324178</v>
      </c>
      <c r="AC81" s="11">
        <v>2055</v>
      </c>
      <c r="AD81" s="2">
        <v>1931</v>
      </c>
      <c r="AE81" s="2">
        <f t="shared" si="17"/>
        <v>85</v>
      </c>
      <c r="AF81" s="2" t="s">
        <v>225</v>
      </c>
    </row>
    <row r="82" spans="1:32" x14ac:dyDescent="0.2">
      <c r="A82">
        <v>14</v>
      </c>
      <c r="B82" s="2" t="s">
        <v>330</v>
      </c>
      <c r="C82" s="2" t="s">
        <v>22</v>
      </c>
      <c r="D82" s="2" t="s">
        <v>23</v>
      </c>
      <c r="E82" s="2" t="s">
        <v>2767</v>
      </c>
      <c r="F82" s="2" t="s">
        <v>2774</v>
      </c>
      <c r="G82" s="2">
        <v>40</v>
      </c>
      <c r="H82" s="2">
        <v>45</v>
      </c>
      <c r="I82" s="3">
        <v>42453</v>
      </c>
      <c r="J82" s="3">
        <v>42466</v>
      </c>
      <c r="K82" s="3" t="s">
        <v>2536</v>
      </c>
      <c r="L82" s="17">
        <f t="shared" si="18"/>
        <v>250.79</v>
      </c>
      <c r="M82" s="20">
        <f t="shared" si="19"/>
        <v>0.9497587623110969</v>
      </c>
      <c r="N82" s="2" t="s">
        <v>57</v>
      </c>
      <c r="O82" s="2">
        <v>2990000</v>
      </c>
      <c r="P82" s="2">
        <v>3525000</v>
      </c>
      <c r="Q82" s="2">
        <f t="shared" si="13"/>
        <v>535000</v>
      </c>
      <c r="R82" s="4">
        <f t="shared" si="14"/>
        <v>0.17892976588628762</v>
      </c>
      <c r="S82" s="2"/>
      <c r="T82" s="5">
        <f t="shared" si="20"/>
        <v>74750</v>
      </c>
      <c r="U82" s="2">
        <v>88125</v>
      </c>
      <c r="V82" s="5">
        <f t="shared" si="15"/>
        <v>13375</v>
      </c>
      <c r="W82" s="4">
        <f t="shared" si="16"/>
        <v>0.17892976588628762</v>
      </c>
      <c r="X82" s="22">
        <f t="shared" si="21"/>
        <v>70994.467482754495</v>
      </c>
      <c r="Y82" s="22">
        <f t="shared" si="22"/>
        <v>83697.490928665415</v>
      </c>
      <c r="Z82" s="22">
        <f t="shared" si="23"/>
        <v>12703.02344591092</v>
      </c>
      <c r="AA82" s="8">
        <f t="shared" si="24"/>
        <v>0.17892976588628759</v>
      </c>
      <c r="AB82" s="22">
        <f t="shared" si="25"/>
        <v>3347899.6371466164</v>
      </c>
      <c r="AC82" s="2">
        <v>521</v>
      </c>
      <c r="AD82" s="2">
        <v>2007</v>
      </c>
      <c r="AE82" s="2">
        <f t="shared" si="17"/>
        <v>9</v>
      </c>
      <c r="AF82" s="2" t="s">
        <v>37</v>
      </c>
    </row>
    <row r="83" spans="1:32" x14ac:dyDescent="0.2">
      <c r="A83">
        <v>14</v>
      </c>
      <c r="B83" s="2" t="s">
        <v>1681</v>
      </c>
      <c r="C83" s="2" t="s">
        <v>22</v>
      </c>
      <c r="D83" s="2" t="s">
        <v>23</v>
      </c>
      <c r="E83" s="2" t="s">
        <v>2767</v>
      </c>
      <c r="F83" s="2" t="s">
        <v>2774</v>
      </c>
      <c r="G83" s="2">
        <v>75</v>
      </c>
      <c r="H83" s="2">
        <v>83</v>
      </c>
      <c r="I83" s="3">
        <v>42455</v>
      </c>
      <c r="J83" s="3">
        <v>42466</v>
      </c>
      <c r="K83" s="3" t="s">
        <v>2536</v>
      </c>
      <c r="L83" s="17">
        <f t="shared" si="18"/>
        <v>250.79</v>
      </c>
      <c r="M83" s="20">
        <f t="shared" si="19"/>
        <v>0.9497587623110969</v>
      </c>
      <c r="N83" s="2" t="s">
        <v>24</v>
      </c>
      <c r="O83" s="2">
        <v>4900000</v>
      </c>
      <c r="P83" s="2">
        <v>6100000</v>
      </c>
      <c r="Q83" s="2">
        <f t="shared" si="13"/>
        <v>1200000</v>
      </c>
      <c r="R83" s="4">
        <f t="shared" si="14"/>
        <v>0.24489795918367346</v>
      </c>
      <c r="S83" s="2"/>
      <c r="T83" s="5">
        <f t="shared" si="20"/>
        <v>65333.333333333336</v>
      </c>
      <c r="U83" s="2">
        <v>81333</v>
      </c>
      <c r="V83" s="5">
        <f t="shared" si="15"/>
        <v>15999.666666666664</v>
      </c>
      <c r="W83" s="4">
        <f t="shared" si="16"/>
        <v>0.24489285714285711</v>
      </c>
      <c r="X83" s="22">
        <f t="shared" si="21"/>
        <v>62050.905804324997</v>
      </c>
      <c r="Y83" s="22">
        <f t="shared" si="22"/>
        <v>77246.729415048438</v>
      </c>
      <c r="Z83" s="22">
        <f t="shared" si="23"/>
        <v>15195.823610723441</v>
      </c>
      <c r="AA83" s="8">
        <f t="shared" si="24"/>
        <v>0.24489285714285705</v>
      </c>
      <c r="AB83" s="22">
        <f t="shared" si="25"/>
        <v>5793504.7061286326</v>
      </c>
      <c r="AC83" s="11">
        <v>1517</v>
      </c>
      <c r="AD83" s="2">
        <v>1997</v>
      </c>
      <c r="AE83" s="2">
        <f t="shared" si="17"/>
        <v>19</v>
      </c>
      <c r="AF83" s="2" t="s">
        <v>108</v>
      </c>
    </row>
    <row r="84" spans="1:32" x14ac:dyDescent="0.2">
      <c r="A84">
        <v>14</v>
      </c>
      <c r="B84" s="2" t="s">
        <v>1873</v>
      </c>
      <c r="C84" s="2" t="s">
        <v>22</v>
      </c>
      <c r="D84" s="2" t="s">
        <v>23</v>
      </c>
      <c r="E84" s="2" t="s">
        <v>2767</v>
      </c>
      <c r="F84" s="2" t="s">
        <v>2774</v>
      </c>
      <c r="G84" s="2">
        <v>81</v>
      </c>
      <c r="H84" s="2">
        <v>89</v>
      </c>
      <c r="I84" s="3">
        <v>42454</v>
      </c>
      <c r="J84" s="3">
        <v>42467</v>
      </c>
      <c r="K84" s="3" t="s">
        <v>2536</v>
      </c>
      <c r="L84" s="17">
        <f t="shared" si="18"/>
        <v>250.79</v>
      </c>
      <c r="M84" s="20">
        <f t="shared" si="19"/>
        <v>0.9497587623110969</v>
      </c>
      <c r="N84" s="2" t="s">
        <v>57</v>
      </c>
      <c r="O84" s="2">
        <v>5350000</v>
      </c>
      <c r="P84" s="2">
        <v>5400000</v>
      </c>
      <c r="Q84" s="2">
        <f t="shared" si="13"/>
        <v>50000</v>
      </c>
      <c r="R84" s="4">
        <f t="shared" si="14"/>
        <v>9.3457943925233638E-3</v>
      </c>
      <c r="S84" s="2"/>
      <c r="T84" s="5">
        <f t="shared" si="20"/>
        <v>66049.382716049382</v>
      </c>
      <c r="U84" s="2">
        <v>66667</v>
      </c>
      <c r="V84" s="5">
        <f t="shared" si="15"/>
        <v>617.617283950618</v>
      </c>
      <c r="W84" s="4">
        <f t="shared" si="16"/>
        <v>9.3508411214953385E-3</v>
      </c>
      <c r="X84" s="22">
        <f t="shared" si="21"/>
        <v>62730.979979807016</v>
      </c>
      <c r="Y84" s="22">
        <f t="shared" si="22"/>
        <v>63317.567406993898</v>
      </c>
      <c r="Z84" s="22">
        <f t="shared" si="23"/>
        <v>586.58742718688154</v>
      </c>
      <c r="AA84" s="8">
        <f t="shared" si="24"/>
        <v>9.3508411214953593E-3</v>
      </c>
      <c r="AB84" s="22">
        <f t="shared" si="25"/>
        <v>5128722.9599665059</v>
      </c>
      <c r="AC84" s="2">
        <v>599</v>
      </c>
      <c r="AD84" s="2">
        <v>1896</v>
      </c>
      <c r="AE84" s="2">
        <f t="shared" si="17"/>
        <v>120</v>
      </c>
      <c r="AF84" s="2" t="s">
        <v>25</v>
      </c>
    </row>
    <row r="85" spans="1:32" x14ac:dyDescent="0.2">
      <c r="A85">
        <v>15</v>
      </c>
      <c r="B85" s="2" t="s">
        <v>1277</v>
      </c>
      <c r="C85" s="2" t="s">
        <v>22</v>
      </c>
      <c r="D85" s="2" t="s">
        <v>23</v>
      </c>
      <c r="E85" s="2" t="s">
        <v>2767</v>
      </c>
      <c r="F85" s="2" t="s">
        <v>2774</v>
      </c>
      <c r="G85" s="2">
        <v>64</v>
      </c>
      <c r="H85" s="2">
        <v>70</v>
      </c>
      <c r="I85" s="3">
        <v>42461</v>
      </c>
      <c r="J85" s="3">
        <v>42472</v>
      </c>
      <c r="K85" s="3" t="s">
        <v>2536</v>
      </c>
      <c r="L85" s="17">
        <f t="shared" si="18"/>
        <v>250.79</v>
      </c>
      <c r="M85" s="20">
        <f t="shared" si="19"/>
        <v>0.9497587623110969</v>
      </c>
      <c r="N85" s="2" t="s">
        <v>24</v>
      </c>
      <c r="O85" s="2">
        <v>3700000</v>
      </c>
      <c r="P85" s="2">
        <v>3850000</v>
      </c>
      <c r="Q85" s="2">
        <f t="shared" si="13"/>
        <v>150000</v>
      </c>
      <c r="R85" s="4">
        <f t="shared" si="14"/>
        <v>4.0540540540540543E-2</v>
      </c>
      <c r="S85" s="2">
        <v>59608</v>
      </c>
      <c r="T85" s="5">
        <f t="shared" si="20"/>
        <v>58743.875</v>
      </c>
      <c r="U85" s="2">
        <v>61088</v>
      </c>
      <c r="V85" s="5">
        <f t="shared" si="15"/>
        <v>2344.125</v>
      </c>
      <c r="W85" s="4">
        <f t="shared" si="16"/>
        <v>3.9904160220959203E-2</v>
      </c>
      <c r="X85" s="22">
        <f t="shared" si="21"/>
        <v>55792.510013357787</v>
      </c>
      <c r="Y85" s="22">
        <f t="shared" si="22"/>
        <v>58018.863272060291</v>
      </c>
      <c r="Z85" s="22">
        <f t="shared" si="23"/>
        <v>2226.3532587025038</v>
      </c>
      <c r="AA85" s="8">
        <f t="shared" si="24"/>
        <v>3.9904160220959273E-2</v>
      </c>
      <c r="AB85" s="22">
        <f t="shared" si="25"/>
        <v>3713207.2494118586</v>
      </c>
      <c r="AC85" s="11">
        <v>2582</v>
      </c>
      <c r="AD85" s="2">
        <v>1936</v>
      </c>
      <c r="AE85" s="2">
        <f t="shared" si="17"/>
        <v>80</v>
      </c>
      <c r="AF85" s="2" t="s">
        <v>46</v>
      </c>
    </row>
    <row r="86" spans="1:32" x14ac:dyDescent="0.2">
      <c r="A86">
        <v>15</v>
      </c>
      <c r="B86" s="2" t="s">
        <v>1577</v>
      </c>
      <c r="C86" s="2" t="s">
        <v>22</v>
      </c>
      <c r="D86" s="2" t="s">
        <v>23</v>
      </c>
      <c r="E86" s="2" t="s">
        <v>2767</v>
      </c>
      <c r="F86" s="2" t="s">
        <v>2774</v>
      </c>
      <c r="G86" s="2">
        <v>72</v>
      </c>
      <c r="H86" s="2">
        <v>79</v>
      </c>
      <c r="I86" s="3">
        <v>42461</v>
      </c>
      <c r="J86" s="3">
        <v>42475</v>
      </c>
      <c r="K86" s="3" t="s">
        <v>2536</v>
      </c>
      <c r="L86" s="17">
        <f t="shared" si="18"/>
        <v>250.79</v>
      </c>
      <c r="M86" s="20">
        <f t="shared" si="19"/>
        <v>0.9497587623110969</v>
      </c>
      <c r="N86" s="2" t="s">
        <v>62</v>
      </c>
      <c r="O86" s="2">
        <v>4750000</v>
      </c>
      <c r="P86" s="2">
        <v>4750000</v>
      </c>
      <c r="Q86" s="2">
        <f t="shared" si="13"/>
        <v>0</v>
      </c>
      <c r="R86" s="4">
        <f t="shared" si="14"/>
        <v>0</v>
      </c>
      <c r="S86" s="2">
        <v>2743</v>
      </c>
      <c r="T86" s="5">
        <f t="shared" si="20"/>
        <v>66010.319444444438</v>
      </c>
      <c r="U86" s="2">
        <v>66010</v>
      </c>
      <c r="V86" s="5">
        <f t="shared" si="15"/>
        <v>-0.31944444443797693</v>
      </c>
      <c r="W86" s="4">
        <f t="shared" si="16"/>
        <v>-4.8393106884875414E-6</v>
      </c>
      <c r="X86" s="22">
        <f t="shared" si="21"/>
        <v>62693.879295315681</v>
      </c>
      <c r="Y86" s="22">
        <f t="shared" si="22"/>
        <v>62693.575900155505</v>
      </c>
      <c r="Z86" s="22">
        <f t="shared" si="23"/>
        <v>-0.30339516017556889</v>
      </c>
      <c r="AA86" s="8">
        <f t="shared" si="24"/>
        <v>-4.83931068847159E-6</v>
      </c>
      <c r="AB86" s="22">
        <f t="shared" si="25"/>
        <v>4513937.4648111966</v>
      </c>
      <c r="AC86" s="2">
        <v>864</v>
      </c>
      <c r="AD86" s="2">
        <v>1930</v>
      </c>
      <c r="AE86" s="2">
        <f t="shared" si="17"/>
        <v>86</v>
      </c>
      <c r="AF86" s="2" t="s">
        <v>200</v>
      </c>
    </row>
    <row r="87" spans="1:32" x14ac:dyDescent="0.2">
      <c r="A87">
        <v>15</v>
      </c>
      <c r="B87" s="2" t="s">
        <v>1965</v>
      </c>
      <c r="C87" s="2" t="s">
        <v>22</v>
      </c>
      <c r="D87" s="2" t="s">
        <v>23</v>
      </c>
      <c r="E87" s="2" t="s">
        <v>2767</v>
      </c>
      <c r="F87" s="2" t="s">
        <v>2774</v>
      </c>
      <c r="G87" s="2">
        <v>85</v>
      </c>
      <c r="H87" s="2">
        <v>85</v>
      </c>
      <c r="I87" s="3">
        <v>42454</v>
      </c>
      <c r="J87" s="3">
        <v>42475</v>
      </c>
      <c r="K87" s="3" t="s">
        <v>2536</v>
      </c>
      <c r="L87" s="17">
        <f t="shared" si="18"/>
        <v>250.79</v>
      </c>
      <c r="M87" s="20">
        <f t="shared" si="19"/>
        <v>0.9497587623110969</v>
      </c>
      <c r="N87" s="2" t="s">
        <v>55</v>
      </c>
      <c r="O87" s="2">
        <v>5950000</v>
      </c>
      <c r="P87" s="2">
        <v>6150000</v>
      </c>
      <c r="Q87" s="2">
        <f t="shared" si="13"/>
        <v>200000</v>
      </c>
      <c r="R87" s="4">
        <f t="shared" si="14"/>
        <v>3.3613445378151259E-2</v>
      </c>
      <c r="S87" s="2">
        <v>146774</v>
      </c>
      <c r="T87" s="5">
        <f t="shared" si="20"/>
        <v>71726.75294117647</v>
      </c>
      <c r="U87" s="2">
        <v>74080</v>
      </c>
      <c r="V87" s="5">
        <f t="shared" si="15"/>
        <v>2353.2470588235301</v>
      </c>
      <c r="W87" s="4">
        <f t="shared" si="16"/>
        <v>3.2808498396036993E-2</v>
      </c>
      <c r="X87" s="22">
        <f t="shared" si="21"/>
        <v>68123.1120980056</v>
      </c>
      <c r="Y87" s="22">
        <f t="shared" si="22"/>
        <v>70358.129112006063</v>
      </c>
      <c r="Z87" s="22">
        <f t="shared" si="23"/>
        <v>2235.017014000463</v>
      </c>
      <c r="AA87" s="8">
        <f t="shared" si="24"/>
        <v>3.2808498396036966E-2</v>
      </c>
      <c r="AB87" s="22">
        <f t="shared" si="25"/>
        <v>5980440.9745205157</v>
      </c>
      <c r="AC87" s="2">
        <v>576</v>
      </c>
      <c r="AD87" s="2">
        <v>1889</v>
      </c>
      <c r="AE87" s="2">
        <f t="shared" si="17"/>
        <v>127</v>
      </c>
      <c r="AF87" s="2" t="s">
        <v>67</v>
      </c>
    </row>
    <row r="88" spans="1:32" x14ac:dyDescent="0.2">
      <c r="A88">
        <v>16</v>
      </c>
      <c r="B88" s="2" t="s">
        <v>1089</v>
      </c>
      <c r="C88" s="2" t="s">
        <v>22</v>
      </c>
      <c r="D88" s="2" t="s">
        <v>23</v>
      </c>
      <c r="E88" s="2" t="s">
        <v>2767</v>
      </c>
      <c r="F88" s="2" t="s">
        <v>2774</v>
      </c>
      <c r="G88" s="2">
        <v>58</v>
      </c>
      <c r="H88" s="2">
        <v>68</v>
      </c>
      <c r="I88" s="3">
        <v>42461</v>
      </c>
      <c r="J88" s="3">
        <v>42479</v>
      </c>
      <c r="K88" s="3" t="s">
        <v>2536</v>
      </c>
      <c r="L88" s="17">
        <f t="shared" si="18"/>
        <v>250.79</v>
      </c>
      <c r="M88" s="20">
        <f t="shared" si="19"/>
        <v>0.9497587623110969</v>
      </c>
      <c r="N88" s="2" t="s">
        <v>264</v>
      </c>
      <c r="O88" s="2">
        <v>4500000</v>
      </c>
      <c r="P88" s="2">
        <v>4125000</v>
      </c>
      <c r="Q88" s="2">
        <f t="shared" si="13"/>
        <v>-375000</v>
      </c>
      <c r="R88" s="4">
        <f t="shared" si="14"/>
        <v>-8.3333333333333329E-2</v>
      </c>
      <c r="S88" s="2"/>
      <c r="T88" s="5">
        <f t="shared" si="20"/>
        <v>77586.206896551725</v>
      </c>
      <c r="U88" s="2">
        <v>71121</v>
      </c>
      <c r="V88" s="5">
        <f t="shared" si="15"/>
        <v>-6465.2068965517246</v>
      </c>
      <c r="W88" s="4">
        <f t="shared" si="16"/>
        <v>-8.3329333333333339E-2</v>
      </c>
      <c r="X88" s="22">
        <f t="shared" si="21"/>
        <v>73688.179834481663</v>
      </c>
      <c r="Y88" s="22">
        <f t="shared" si="22"/>
        <v>67547.792934327517</v>
      </c>
      <c r="Z88" s="22">
        <f t="shared" si="23"/>
        <v>-6140.3869001541461</v>
      </c>
      <c r="AA88" s="8">
        <f t="shared" si="24"/>
        <v>-8.3329333333333491E-2</v>
      </c>
      <c r="AB88" s="22">
        <f t="shared" si="25"/>
        <v>3917771.9901909959</v>
      </c>
      <c r="AC88" s="2">
        <v>531</v>
      </c>
      <c r="AD88" s="2">
        <v>2003</v>
      </c>
      <c r="AE88" s="2">
        <f t="shared" si="17"/>
        <v>13</v>
      </c>
      <c r="AF88" s="2" t="s">
        <v>1090</v>
      </c>
    </row>
    <row r="89" spans="1:32" x14ac:dyDescent="0.2">
      <c r="A89">
        <v>16</v>
      </c>
      <c r="B89" s="2" t="s">
        <v>1779</v>
      </c>
      <c r="C89" s="2" t="s">
        <v>22</v>
      </c>
      <c r="D89" s="2" t="s">
        <v>23</v>
      </c>
      <c r="E89" s="2" t="s">
        <v>2767</v>
      </c>
      <c r="F89" s="2" t="s">
        <v>2774</v>
      </c>
      <c r="G89" s="2">
        <v>78</v>
      </c>
      <c r="H89" s="2">
        <v>85</v>
      </c>
      <c r="I89" s="3">
        <v>42468</v>
      </c>
      <c r="J89" s="3">
        <v>42479</v>
      </c>
      <c r="K89" s="3" t="s">
        <v>2536</v>
      </c>
      <c r="L89" s="17">
        <f t="shared" si="18"/>
        <v>250.79</v>
      </c>
      <c r="M89" s="20">
        <f t="shared" si="19"/>
        <v>0.9497587623110969</v>
      </c>
      <c r="N89" s="2" t="s">
        <v>24</v>
      </c>
      <c r="O89" s="2">
        <v>5250000</v>
      </c>
      <c r="P89" s="2">
        <v>5900000</v>
      </c>
      <c r="Q89" s="2">
        <f t="shared" si="13"/>
        <v>650000</v>
      </c>
      <c r="R89" s="4">
        <f t="shared" si="14"/>
        <v>0.12380952380952381</v>
      </c>
      <c r="S89" s="2">
        <v>1453</v>
      </c>
      <c r="T89" s="5">
        <f t="shared" si="20"/>
        <v>67326.320512820515</v>
      </c>
      <c r="U89" s="2">
        <v>75660</v>
      </c>
      <c r="V89" s="5">
        <f t="shared" si="15"/>
        <v>8333.6794871794846</v>
      </c>
      <c r="W89" s="4">
        <f t="shared" si="16"/>
        <v>0.12378040896490929</v>
      </c>
      <c r="X89" s="22">
        <f t="shared" si="21"/>
        <v>63943.76284121663</v>
      </c>
      <c r="Y89" s="22">
        <f t="shared" si="22"/>
        <v>71858.747956457591</v>
      </c>
      <c r="Z89" s="22">
        <f t="shared" si="23"/>
        <v>7914.985115240961</v>
      </c>
      <c r="AA89" s="8">
        <f t="shared" si="24"/>
        <v>0.12378040896490923</v>
      </c>
      <c r="AB89" s="22">
        <f t="shared" si="25"/>
        <v>5604982.3406036925</v>
      </c>
      <c r="AC89" s="2">
        <v>822</v>
      </c>
      <c r="AD89" s="2">
        <v>1971</v>
      </c>
      <c r="AE89" s="2">
        <f t="shared" si="17"/>
        <v>45</v>
      </c>
      <c r="AF89" s="2" t="s">
        <v>37</v>
      </c>
    </row>
    <row r="90" spans="1:32" x14ac:dyDescent="0.2">
      <c r="A90">
        <v>16</v>
      </c>
      <c r="B90" s="2" t="s">
        <v>207</v>
      </c>
      <c r="C90" s="2" t="s">
        <v>22</v>
      </c>
      <c r="D90" s="2" t="s">
        <v>23</v>
      </c>
      <c r="E90" s="2" t="s">
        <v>2767</v>
      </c>
      <c r="F90" s="2" t="s">
        <v>2774</v>
      </c>
      <c r="G90" s="2">
        <v>33</v>
      </c>
      <c r="H90" s="2">
        <v>36</v>
      </c>
      <c r="I90" s="3">
        <v>42470</v>
      </c>
      <c r="J90" s="3">
        <v>42480</v>
      </c>
      <c r="K90" s="3" t="s">
        <v>2536</v>
      </c>
      <c r="L90" s="17">
        <f t="shared" si="18"/>
        <v>250.79</v>
      </c>
      <c r="M90" s="20">
        <f t="shared" si="19"/>
        <v>0.9497587623110969</v>
      </c>
      <c r="N90" s="2" t="s">
        <v>36</v>
      </c>
      <c r="O90" s="2">
        <v>2450000</v>
      </c>
      <c r="P90" s="2">
        <v>2600000</v>
      </c>
      <c r="Q90" s="2">
        <f t="shared" si="13"/>
        <v>150000</v>
      </c>
      <c r="R90" s="4">
        <f t="shared" si="14"/>
        <v>6.1224489795918366E-2</v>
      </c>
      <c r="S90" s="2">
        <v>748</v>
      </c>
      <c r="T90" s="5">
        <f t="shared" si="20"/>
        <v>74265.090909090912</v>
      </c>
      <c r="U90" s="2">
        <v>78811</v>
      </c>
      <c r="V90" s="5">
        <f t="shared" si="15"/>
        <v>4545.9090909090883</v>
      </c>
      <c r="W90" s="4">
        <f t="shared" si="16"/>
        <v>6.1211923869773602E-2</v>
      </c>
      <c r="X90" s="22">
        <f t="shared" si="21"/>
        <v>70533.920824739282</v>
      </c>
      <c r="Y90" s="22">
        <f t="shared" si="22"/>
        <v>74851.437816499863</v>
      </c>
      <c r="Z90" s="22">
        <f t="shared" si="23"/>
        <v>4317.5169917605817</v>
      </c>
      <c r="AA90" s="8">
        <f t="shared" si="24"/>
        <v>6.121192386977363E-2</v>
      </c>
      <c r="AB90" s="22">
        <f t="shared" si="25"/>
        <v>2470097.4479444954</v>
      </c>
      <c r="AC90" s="2">
        <v>971</v>
      </c>
      <c r="AD90" s="2">
        <v>1985</v>
      </c>
      <c r="AE90" s="2">
        <f t="shared" si="17"/>
        <v>31</v>
      </c>
      <c r="AF90" s="2" t="s">
        <v>225</v>
      </c>
    </row>
    <row r="91" spans="1:32" x14ac:dyDescent="0.2">
      <c r="A91">
        <v>16</v>
      </c>
      <c r="B91" s="2" t="s">
        <v>2155</v>
      </c>
      <c r="C91" s="2" t="s">
        <v>22</v>
      </c>
      <c r="D91" s="2" t="s">
        <v>23</v>
      </c>
      <c r="E91" s="2" t="s">
        <v>2767</v>
      </c>
      <c r="F91" s="2" t="s">
        <v>2774</v>
      </c>
      <c r="G91" s="2">
        <v>98</v>
      </c>
      <c r="H91" s="2">
        <v>108</v>
      </c>
      <c r="I91" s="3">
        <v>42470</v>
      </c>
      <c r="J91" s="3">
        <v>42480</v>
      </c>
      <c r="K91" s="3" t="s">
        <v>2536</v>
      </c>
      <c r="L91" s="17">
        <f t="shared" si="18"/>
        <v>250.79</v>
      </c>
      <c r="M91" s="20">
        <f t="shared" si="19"/>
        <v>0.9497587623110969</v>
      </c>
      <c r="N91" s="2" t="s">
        <v>36</v>
      </c>
      <c r="O91" s="2">
        <v>5000000</v>
      </c>
      <c r="P91" s="2">
        <v>5350000</v>
      </c>
      <c r="Q91" s="2">
        <f t="shared" si="13"/>
        <v>350000</v>
      </c>
      <c r="R91" s="4">
        <f t="shared" si="14"/>
        <v>7.0000000000000007E-2</v>
      </c>
      <c r="S91" s="2">
        <v>8227</v>
      </c>
      <c r="T91" s="5">
        <f t="shared" si="20"/>
        <v>51104.357142857145</v>
      </c>
      <c r="U91" s="2">
        <v>54676</v>
      </c>
      <c r="V91" s="5">
        <f t="shared" si="15"/>
        <v>3571.6428571428551</v>
      </c>
      <c r="W91" s="4">
        <f t="shared" si="16"/>
        <v>6.9889204303239402E-2</v>
      </c>
      <c r="X91" s="22">
        <f t="shared" si="21"/>
        <v>48536.810988704266</v>
      </c>
      <c r="Y91" s="22">
        <f t="shared" si="22"/>
        <v>51929.010088121533</v>
      </c>
      <c r="Z91" s="22">
        <f t="shared" si="23"/>
        <v>3392.1990994172666</v>
      </c>
      <c r="AA91" s="8">
        <f t="shared" si="24"/>
        <v>6.9889204303239374E-2</v>
      </c>
      <c r="AB91" s="22">
        <f t="shared" si="25"/>
        <v>5089042.9886359107</v>
      </c>
      <c r="AC91" s="2"/>
      <c r="AD91" s="2">
        <v>1932</v>
      </c>
      <c r="AE91" s="2">
        <f t="shared" si="17"/>
        <v>84</v>
      </c>
      <c r="AF91" s="2" t="s">
        <v>217</v>
      </c>
    </row>
    <row r="92" spans="1:32" x14ac:dyDescent="0.2">
      <c r="A92">
        <v>16</v>
      </c>
      <c r="B92" s="2" t="s">
        <v>1121</v>
      </c>
      <c r="C92" s="2" t="s">
        <v>22</v>
      </c>
      <c r="D92" s="2" t="s">
        <v>23</v>
      </c>
      <c r="E92" s="2" t="s">
        <v>2767</v>
      </c>
      <c r="F92" s="2" t="s">
        <v>2774</v>
      </c>
      <c r="G92" s="2">
        <v>59</v>
      </c>
      <c r="H92" s="2">
        <v>65</v>
      </c>
      <c r="I92" s="3">
        <v>42468</v>
      </c>
      <c r="J92" s="3">
        <v>42481</v>
      </c>
      <c r="K92" s="3" t="s">
        <v>2536</v>
      </c>
      <c r="L92" s="17">
        <f t="shared" si="18"/>
        <v>250.79</v>
      </c>
      <c r="M92" s="20">
        <f t="shared" si="19"/>
        <v>0.9497587623110969</v>
      </c>
      <c r="N92" s="2" t="s">
        <v>57</v>
      </c>
      <c r="O92" s="2">
        <v>3500000</v>
      </c>
      <c r="P92" s="2">
        <v>3500000</v>
      </c>
      <c r="Q92" s="2">
        <f t="shared" si="13"/>
        <v>0</v>
      </c>
      <c r="R92" s="4">
        <f t="shared" si="14"/>
        <v>0</v>
      </c>
      <c r="S92" s="2">
        <v>3178</v>
      </c>
      <c r="T92" s="5">
        <f t="shared" si="20"/>
        <v>59375.898305084746</v>
      </c>
      <c r="U92" s="2">
        <v>59376</v>
      </c>
      <c r="V92" s="5">
        <f t="shared" si="15"/>
        <v>0.10169491525448393</v>
      </c>
      <c r="W92" s="4">
        <f t="shared" si="16"/>
        <v>1.712730554945981E-6</v>
      </c>
      <c r="X92" s="22">
        <f t="shared" si="21"/>
        <v>56392.779685346846</v>
      </c>
      <c r="Y92" s="22">
        <f t="shared" si="22"/>
        <v>56392.876270983688</v>
      </c>
      <c r="Z92" s="22">
        <f t="shared" si="23"/>
        <v>9.6585636842064559E-2</v>
      </c>
      <c r="AA92" s="8">
        <f t="shared" si="24"/>
        <v>1.7127305548862927E-6</v>
      </c>
      <c r="AB92" s="22">
        <f t="shared" si="25"/>
        <v>3327179.6999880378</v>
      </c>
      <c r="AC92" s="11">
        <v>4644</v>
      </c>
      <c r="AD92" s="2">
        <v>1937</v>
      </c>
      <c r="AE92" s="2">
        <f t="shared" si="17"/>
        <v>79</v>
      </c>
      <c r="AF92" s="2" t="s">
        <v>67</v>
      </c>
    </row>
    <row r="93" spans="1:32" x14ac:dyDescent="0.2">
      <c r="A93">
        <v>16</v>
      </c>
      <c r="B93" s="2" t="s">
        <v>844</v>
      </c>
      <c r="C93" s="2" t="s">
        <v>22</v>
      </c>
      <c r="D93" s="2" t="s">
        <v>23</v>
      </c>
      <c r="E93" s="2" t="s">
        <v>2767</v>
      </c>
      <c r="F93" s="2" t="s">
        <v>2774</v>
      </c>
      <c r="G93" s="2">
        <v>68</v>
      </c>
      <c r="H93" s="2">
        <v>80</v>
      </c>
      <c r="I93" s="3">
        <v>42469</v>
      </c>
      <c r="J93" s="3">
        <v>42483</v>
      </c>
      <c r="K93" s="3" t="s">
        <v>2536</v>
      </c>
      <c r="L93" s="17">
        <f t="shared" si="18"/>
        <v>250.79</v>
      </c>
      <c r="M93" s="20">
        <f t="shared" si="19"/>
        <v>0.9497587623110969</v>
      </c>
      <c r="N93" s="2" t="s">
        <v>62</v>
      </c>
      <c r="O93" s="2">
        <v>3890000</v>
      </c>
      <c r="P93" s="2">
        <v>3950000</v>
      </c>
      <c r="Q93" s="2">
        <f t="shared" si="13"/>
        <v>60000</v>
      </c>
      <c r="R93" s="4">
        <f t="shared" si="14"/>
        <v>1.5424164524421594E-2</v>
      </c>
      <c r="S93" s="2">
        <v>25565</v>
      </c>
      <c r="T93" s="5">
        <f t="shared" si="20"/>
        <v>57581.838235294119</v>
      </c>
      <c r="U93" s="2">
        <v>58464</v>
      </c>
      <c r="V93" s="5">
        <f t="shared" si="15"/>
        <v>882.16176470588107</v>
      </c>
      <c r="W93" s="4">
        <f t="shared" si="16"/>
        <v>1.5320138983773711E-2</v>
      </c>
      <c r="X93" s="22">
        <f t="shared" si="21"/>
        <v>54688.85541395074</v>
      </c>
      <c r="Y93" s="22">
        <f t="shared" si="22"/>
        <v>55526.696279755968</v>
      </c>
      <c r="Z93" s="22">
        <f t="shared" si="23"/>
        <v>837.84086580522853</v>
      </c>
      <c r="AA93" s="8">
        <f t="shared" si="24"/>
        <v>1.5320138983773671E-2</v>
      </c>
      <c r="AB93" s="22">
        <f t="shared" si="25"/>
        <v>3775815.3470234061</v>
      </c>
      <c r="AC93" s="11">
        <v>2453</v>
      </c>
      <c r="AD93" s="2">
        <v>1991</v>
      </c>
      <c r="AE93" s="2">
        <f t="shared" si="17"/>
        <v>25</v>
      </c>
      <c r="AF93" s="2" t="s">
        <v>25</v>
      </c>
    </row>
    <row r="94" spans="1:32" x14ac:dyDescent="0.2">
      <c r="A94">
        <v>17</v>
      </c>
      <c r="B94" s="2" t="s">
        <v>1152</v>
      </c>
      <c r="C94" s="2" t="s">
        <v>22</v>
      </c>
      <c r="D94" s="2" t="s">
        <v>23</v>
      </c>
      <c r="E94" s="2" t="s">
        <v>2767</v>
      </c>
      <c r="F94" s="2" t="s">
        <v>2774</v>
      </c>
      <c r="G94" s="2">
        <v>60</v>
      </c>
      <c r="H94" s="2">
        <v>69</v>
      </c>
      <c r="I94" s="3">
        <v>42475</v>
      </c>
      <c r="J94" s="3">
        <v>42485</v>
      </c>
      <c r="K94" s="3" t="s">
        <v>2536</v>
      </c>
      <c r="L94" s="17">
        <f t="shared" si="18"/>
        <v>250.79</v>
      </c>
      <c r="M94" s="20">
        <f t="shared" si="19"/>
        <v>0.9497587623110969</v>
      </c>
      <c r="N94" s="2" t="s">
        <v>36</v>
      </c>
      <c r="O94" s="2">
        <v>4290000</v>
      </c>
      <c r="P94" s="2">
        <v>5050000</v>
      </c>
      <c r="Q94" s="2">
        <f t="shared" si="13"/>
        <v>760000</v>
      </c>
      <c r="R94" s="4">
        <f t="shared" si="14"/>
        <v>0.17715617715617715</v>
      </c>
      <c r="S94" s="2"/>
      <c r="T94" s="5">
        <f t="shared" si="20"/>
        <v>71500</v>
      </c>
      <c r="U94" s="2">
        <v>84167</v>
      </c>
      <c r="V94" s="5">
        <f t="shared" si="15"/>
        <v>12667</v>
      </c>
      <c r="W94" s="4">
        <f t="shared" si="16"/>
        <v>0.17716083916083916</v>
      </c>
      <c r="X94" s="22">
        <f t="shared" si="21"/>
        <v>67907.751505243432</v>
      </c>
      <c r="Y94" s="22">
        <f t="shared" si="22"/>
        <v>79938.345747438099</v>
      </c>
      <c r="Z94" s="22">
        <f t="shared" si="23"/>
        <v>12030.594242194667</v>
      </c>
      <c r="AA94" s="8">
        <f t="shared" si="24"/>
        <v>0.17716083916083919</v>
      </c>
      <c r="AB94" s="22">
        <f t="shared" si="25"/>
        <v>4796300.7448462863</v>
      </c>
      <c r="AC94" s="2">
        <v>603</v>
      </c>
      <c r="AD94" s="2">
        <v>2004</v>
      </c>
      <c r="AE94" s="2">
        <f t="shared" si="17"/>
        <v>12</v>
      </c>
      <c r="AF94" s="2" t="s">
        <v>25</v>
      </c>
    </row>
    <row r="95" spans="1:32" x14ac:dyDescent="0.2">
      <c r="A95">
        <v>17</v>
      </c>
      <c r="B95" s="2" t="s">
        <v>844</v>
      </c>
      <c r="C95" s="2" t="s">
        <v>22</v>
      </c>
      <c r="D95" s="2" t="s">
        <v>23</v>
      </c>
      <c r="E95" s="2" t="s">
        <v>2767</v>
      </c>
      <c r="F95" s="2" t="s">
        <v>2774</v>
      </c>
      <c r="G95" s="2">
        <v>82</v>
      </c>
      <c r="H95" s="2">
        <v>90</v>
      </c>
      <c r="I95" s="3">
        <v>42468</v>
      </c>
      <c r="J95" s="3">
        <v>42485</v>
      </c>
      <c r="K95" s="3" t="s">
        <v>2536</v>
      </c>
      <c r="L95" s="17">
        <f t="shared" si="18"/>
        <v>250.79</v>
      </c>
      <c r="M95" s="20">
        <f t="shared" si="19"/>
        <v>0.9497587623110969</v>
      </c>
      <c r="N95" s="2" t="s">
        <v>242</v>
      </c>
      <c r="O95" s="2">
        <v>4500000</v>
      </c>
      <c r="P95" s="2">
        <v>4900000</v>
      </c>
      <c r="Q95" s="2">
        <f t="shared" si="13"/>
        <v>400000</v>
      </c>
      <c r="R95" s="4">
        <f t="shared" si="14"/>
        <v>8.8888888888888892E-2</v>
      </c>
      <c r="S95" s="2">
        <v>29006</v>
      </c>
      <c r="T95" s="5">
        <f t="shared" si="20"/>
        <v>55231.780487804877</v>
      </c>
      <c r="U95" s="2">
        <v>60110</v>
      </c>
      <c r="V95" s="5">
        <f t="shared" si="15"/>
        <v>4878.2195121951227</v>
      </c>
      <c r="W95" s="4">
        <f t="shared" si="16"/>
        <v>8.8322691557485261E-2</v>
      </c>
      <c r="X95" s="22">
        <f t="shared" si="21"/>
        <v>52456.867476335756</v>
      </c>
      <c r="Y95" s="22">
        <f t="shared" si="22"/>
        <v>57089.999202520034</v>
      </c>
      <c r="Z95" s="22">
        <f t="shared" si="23"/>
        <v>4633.1317261842778</v>
      </c>
      <c r="AA95" s="8">
        <f t="shared" si="24"/>
        <v>8.8322691557485164E-2</v>
      </c>
      <c r="AB95" s="22">
        <f t="shared" si="25"/>
        <v>4681379.9346066425</v>
      </c>
      <c r="AC95" s="11">
        <v>2453</v>
      </c>
      <c r="AD95" s="2">
        <v>1991</v>
      </c>
      <c r="AE95" s="2">
        <f t="shared" si="17"/>
        <v>25</v>
      </c>
      <c r="AF95" s="2" t="s">
        <v>27</v>
      </c>
    </row>
    <row r="96" spans="1:32" x14ac:dyDescent="0.2">
      <c r="A96">
        <v>17</v>
      </c>
      <c r="B96" s="2" t="s">
        <v>1312</v>
      </c>
      <c r="C96" s="2" t="s">
        <v>22</v>
      </c>
      <c r="D96" s="2" t="s">
        <v>23</v>
      </c>
      <c r="E96" s="2" t="s">
        <v>2767</v>
      </c>
      <c r="F96" s="2" t="s">
        <v>2774</v>
      </c>
      <c r="G96" s="2">
        <v>65</v>
      </c>
      <c r="H96" s="2">
        <v>72</v>
      </c>
      <c r="I96" s="3">
        <v>42475</v>
      </c>
      <c r="J96" s="3">
        <v>42485</v>
      </c>
      <c r="K96" s="3" t="s">
        <v>2536</v>
      </c>
      <c r="L96" s="17">
        <f t="shared" si="18"/>
        <v>250.79</v>
      </c>
      <c r="M96" s="20">
        <f t="shared" si="19"/>
        <v>0.9497587623110969</v>
      </c>
      <c r="N96" s="2" t="s">
        <v>36</v>
      </c>
      <c r="O96" s="2">
        <v>5200000</v>
      </c>
      <c r="P96" s="2">
        <v>5200000</v>
      </c>
      <c r="Q96" s="2">
        <f t="shared" si="13"/>
        <v>0</v>
      </c>
      <c r="R96" s="4">
        <f t="shared" si="14"/>
        <v>0</v>
      </c>
      <c r="S96" s="2"/>
      <c r="T96" s="5">
        <f t="shared" si="20"/>
        <v>80000</v>
      </c>
      <c r="U96" s="2">
        <v>80000</v>
      </c>
      <c r="V96" s="5">
        <f t="shared" si="15"/>
        <v>0</v>
      </c>
      <c r="W96" s="4">
        <f t="shared" si="16"/>
        <v>0</v>
      </c>
      <c r="X96" s="22">
        <f t="shared" si="21"/>
        <v>75980.70098488775</v>
      </c>
      <c r="Y96" s="22">
        <f t="shared" si="22"/>
        <v>75980.70098488775</v>
      </c>
      <c r="Z96" s="22">
        <f t="shared" si="23"/>
        <v>0</v>
      </c>
      <c r="AA96" s="8">
        <f t="shared" si="24"/>
        <v>0</v>
      </c>
      <c r="AB96" s="22">
        <f t="shared" si="25"/>
        <v>4938745.5640177038</v>
      </c>
      <c r="AC96" s="2">
        <v>561</v>
      </c>
      <c r="AD96" s="2">
        <v>1914</v>
      </c>
      <c r="AE96" s="2">
        <f t="shared" si="17"/>
        <v>102</v>
      </c>
      <c r="AF96" s="2" t="s">
        <v>25</v>
      </c>
    </row>
    <row r="97" spans="1:32" x14ac:dyDescent="0.2">
      <c r="A97">
        <v>17</v>
      </c>
      <c r="B97" s="2" t="s">
        <v>1313</v>
      </c>
      <c r="C97" s="2" t="s">
        <v>22</v>
      </c>
      <c r="D97" s="2" t="s">
        <v>23</v>
      </c>
      <c r="E97" s="2" t="s">
        <v>2767</v>
      </c>
      <c r="F97" s="2" t="s">
        <v>2774</v>
      </c>
      <c r="G97" s="2">
        <v>65</v>
      </c>
      <c r="H97" s="2">
        <v>72</v>
      </c>
      <c r="I97" s="3">
        <v>42475</v>
      </c>
      <c r="J97" s="3">
        <v>42486</v>
      </c>
      <c r="K97" s="3" t="s">
        <v>2536</v>
      </c>
      <c r="L97" s="17">
        <f t="shared" si="18"/>
        <v>250.79</v>
      </c>
      <c r="M97" s="20">
        <f t="shared" si="19"/>
        <v>0.9497587623110969</v>
      </c>
      <c r="N97" s="2" t="s">
        <v>24</v>
      </c>
      <c r="O97" s="2">
        <v>5190000</v>
      </c>
      <c r="P97" s="2">
        <v>6100000</v>
      </c>
      <c r="Q97" s="2">
        <f t="shared" si="13"/>
        <v>910000</v>
      </c>
      <c r="R97" s="4">
        <f t="shared" si="14"/>
        <v>0.17533718689788053</v>
      </c>
      <c r="S97" s="2">
        <v>4681</v>
      </c>
      <c r="T97" s="5">
        <f t="shared" si="20"/>
        <v>79918.169230769228</v>
      </c>
      <c r="U97" s="2">
        <v>93918</v>
      </c>
      <c r="V97" s="5">
        <f t="shared" si="15"/>
        <v>13999.830769230772</v>
      </c>
      <c r="W97" s="4">
        <f t="shared" si="16"/>
        <v>0.17517707054581411</v>
      </c>
      <c r="X97" s="22">
        <f t="shared" si="21"/>
        <v>75902.981494784166</v>
      </c>
      <c r="Y97" s="22">
        <f t="shared" si="22"/>
        <v>89199.443438733593</v>
      </c>
      <c r="Z97" s="22">
        <f t="shared" si="23"/>
        <v>13296.461943949427</v>
      </c>
      <c r="AA97" s="8">
        <f t="shared" si="24"/>
        <v>0.17517707054581408</v>
      </c>
      <c r="AB97" s="22">
        <f t="shared" si="25"/>
        <v>5797963.8235176839</v>
      </c>
      <c r="AC97" s="11">
        <v>1074</v>
      </c>
      <c r="AD97" s="2">
        <v>1980</v>
      </c>
      <c r="AE97" s="2">
        <f t="shared" si="17"/>
        <v>36</v>
      </c>
      <c r="AF97" s="2" t="s">
        <v>25</v>
      </c>
    </row>
    <row r="98" spans="1:32" x14ac:dyDescent="0.2">
      <c r="A98">
        <v>17</v>
      </c>
      <c r="B98" s="2" t="s">
        <v>1303</v>
      </c>
      <c r="C98" s="2" t="s">
        <v>22</v>
      </c>
      <c r="D98" s="2" t="s">
        <v>23</v>
      </c>
      <c r="E98" s="2" t="s">
        <v>2767</v>
      </c>
      <c r="F98" s="2" t="s">
        <v>2774</v>
      </c>
      <c r="G98" s="2">
        <v>91</v>
      </c>
      <c r="H98" s="2">
        <v>104</v>
      </c>
      <c r="I98" s="3">
        <v>42475</v>
      </c>
      <c r="J98" s="3">
        <v>42486</v>
      </c>
      <c r="K98" s="3" t="s">
        <v>2536</v>
      </c>
      <c r="L98" s="17">
        <f t="shared" si="18"/>
        <v>250.79</v>
      </c>
      <c r="M98" s="20">
        <f t="shared" si="19"/>
        <v>0.9497587623110969</v>
      </c>
      <c r="N98" s="2" t="s">
        <v>24</v>
      </c>
      <c r="O98" s="2">
        <v>5800000</v>
      </c>
      <c r="P98" s="2">
        <v>6650000</v>
      </c>
      <c r="Q98" s="2">
        <f t="shared" si="13"/>
        <v>850000</v>
      </c>
      <c r="R98" s="4">
        <f t="shared" si="14"/>
        <v>0.14655172413793102</v>
      </c>
      <c r="S98" s="2">
        <v>7020</v>
      </c>
      <c r="T98" s="5">
        <f t="shared" si="20"/>
        <v>63813.406593406595</v>
      </c>
      <c r="U98" s="2">
        <v>73154</v>
      </c>
      <c r="V98" s="5">
        <f t="shared" si="15"/>
        <v>9340.5934065934052</v>
      </c>
      <c r="W98" s="4">
        <f t="shared" si="16"/>
        <v>0.14637352721361385</v>
      </c>
      <c r="X98" s="22">
        <f t="shared" si="21"/>
        <v>60607.342065008641</v>
      </c>
      <c r="Y98" s="22">
        <f t="shared" si="22"/>
        <v>69478.652498105977</v>
      </c>
      <c r="Z98" s="22">
        <f t="shared" si="23"/>
        <v>8871.3104330973365</v>
      </c>
      <c r="AA98" s="8">
        <f t="shared" si="24"/>
        <v>0.14637352721361369</v>
      </c>
      <c r="AB98" s="22">
        <f t="shared" si="25"/>
        <v>6322557.3773276443</v>
      </c>
      <c r="AC98" s="2">
        <v>978</v>
      </c>
      <c r="AD98" s="2">
        <v>1966</v>
      </c>
      <c r="AE98" s="2">
        <f t="shared" si="17"/>
        <v>50</v>
      </c>
      <c r="AF98" s="2" t="s">
        <v>422</v>
      </c>
    </row>
    <row r="99" spans="1:32" x14ac:dyDescent="0.2">
      <c r="A99">
        <v>17</v>
      </c>
      <c r="B99" s="2" t="s">
        <v>2248</v>
      </c>
      <c r="C99" s="2" t="s">
        <v>22</v>
      </c>
      <c r="D99" s="2" t="s">
        <v>23</v>
      </c>
      <c r="E99" s="2" t="s">
        <v>2767</v>
      </c>
      <c r="F99" s="2" t="s">
        <v>2774</v>
      </c>
      <c r="G99" s="2">
        <v>106</v>
      </c>
      <c r="H99" s="2">
        <v>119</v>
      </c>
      <c r="I99" s="3">
        <v>42476</v>
      </c>
      <c r="J99" s="3">
        <v>42486</v>
      </c>
      <c r="K99" s="3" t="s">
        <v>2536</v>
      </c>
      <c r="L99" s="17">
        <f t="shared" si="18"/>
        <v>250.79</v>
      </c>
      <c r="M99" s="20">
        <f t="shared" si="19"/>
        <v>0.9497587623110969</v>
      </c>
      <c r="N99" s="2" t="s">
        <v>36</v>
      </c>
      <c r="O99" s="2">
        <v>6250000</v>
      </c>
      <c r="P99" s="2">
        <v>7600000</v>
      </c>
      <c r="Q99" s="2">
        <f t="shared" si="13"/>
        <v>1350000</v>
      </c>
      <c r="R99" s="4">
        <f t="shared" si="14"/>
        <v>0.216</v>
      </c>
      <c r="S99" s="2"/>
      <c r="T99" s="5">
        <f t="shared" si="20"/>
        <v>58962.264150943396</v>
      </c>
      <c r="U99" s="2">
        <v>71698</v>
      </c>
      <c r="V99" s="5">
        <f t="shared" si="15"/>
        <v>12735.735849056604</v>
      </c>
      <c r="W99" s="4">
        <f t="shared" si="16"/>
        <v>0.21599808000000001</v>
      </c>
      <c r="X99" s="22">
        <f t="shared" si="21"/>
        <v>55999.927023059958</v>
      </c>
      <c r="Y99" s="22">
        <f t="shared" si="22"/>
        <v>68095.803740181029</v>
      </c>
      <c r="Z99" s="22">
        <f t="shared" si="23"/>
        <v>12095.876717121071</v>
      </c>
      <c r="AA99" s="8">
        <f t="shared" si="24"/>
        <v>0.21599808000000009</v>
      </c>
      <c r="AB99" s="22">
        <f t="shared" si="25"/>
        <v>7218155.1964591891</v>
      </c>
      <c r="AC99" s="2">
        <v>907</v>
      </c>
      <c r="AD99" s="2">
        <v>1914</v>
      </c>
      <c r="AE99" s="2">
        <f t="shared" si="17"/>
        <v>102</v>
      </c>
      <c r="AF99" s="2" t="s">
        <v>27</v>
      </c>
    </row>
    <row r="100" spans="1:32" x14ac:dyDescent="0.2">
      <c r="A100">
        <v>17</v>
      </c>
      <c r="B100" s="2" t="s">
        <v>1186</v>
      </c>
      <c r="C100" s="2" t="s">
        <v>22</v>
      </c>
      <c r="D100" s="2" t="s">
        <v>23</v>
      </c>
      <c r="E100" s="2" t="s">
        <v>2767</v>
      </c>
      <c r="F100" s="2" t="s">
        <v>2774</v>
      </c>
      <c r="G100" s="2">
        <v>61</v>
      </c>
      <c r="H100" s="2">
        <v>66</v>
      </c>
      <c r="I100" s="3">
        <v>42476</v>
      </c>
      <c r="J100" s="3">
        <v>42486</v>
      </c>
      <c r="K100" s="3" t="s">
        <v>2536</v>
      </c>
      <c r="L100" s="17">
        <f t="shared" si="18"/>
        <v>250.79</v>
      </c>
      <c r="M100" s="20">
        <f t="shared" si="19"/>
        <v>0.9497587623110969</v>
      </c>
      <c r="N100" s="2" t="s">
        <v>36</v>
      </c>
      <c r="O100" s="2">
        <v>3700000</v>
      </c>
      <c r="P100" s="2">
        <v>4150000</v>
      </c>
      <c r="Q100" s="2">
        <f t="shared" si="13"/>
        <v>450000</v>
      </c>
      <c r="R100" s="4">
        <f t="shared" si="14"/>
        <v>0.12162162162162163</v>
      </c>
      <c r="S100" s="2">
        <v>90370</v>
      </c>
      <c r="T100" s="5">
        <f t="shared" si="20"/>
        <v>62137.2131147541</v>
      </c>
      <c r="U100" s="2">
        <v>69514</v>
      </c>
      <c r="V100" s="5">
        <f t="shared" si="15"/>
        <v>7376.7868852458996</v>
      </c>
      <c r="W100" s="4">
        <f t="shared" si="16"/>
        <v>0.11871769774454732</v>
      </c>
      <c r="X100" s="22">
        <f t="shared" si="21"/>
        <v>59015.36262132971</v>
      </c>
      <c r="Y100" s="22">
        <f t="shared" si="22"/>
        <v>66021.530603293591</v>
      </c>
      <c r="Z100" s="22">
        <f t="shared" si="23"/>
        <v>7006.1679819638812</v>
      </c>
      <c r="AA100" s="8">
        <f t="shared" si="24"/>
        <v>0.11871769774454741</v>
      </c>
      <c r="AB100" s="22">
        <f t="shared" si="25"/>
        <v>4027313.3668009089</v>
      </c>
      <c r="AC100" s="11">
        <v>1049</v>
      </c>
      <c r="AD100" s="2">
        <v>1902</v>
      </c>
      <c r="AE100" s="2">
        <f t="shared" si="17"/>
        <v>114</v>
      </c>
      <c r="AF100" s="2" t="s">
        <v>44</v>
      </c>
    </row>
    <row r="101" spans="1:32" x14ac:dyDescent="0.2">
      <c r="A101">
        <v>17</v>
      </c>
      <c r="B101" s="2" t="s">
        <v>923</v>
      </c>
      <c r="C101" s="2" t="s">
        <v>22</v>
      </c>
      <c r="D101" s="2" t="s">
        <v>23</v>
      </c>
      <c r="E101" s="2" t="s">
        <v>2767</v>
      </c>
      <c r="F101" s="2" t="s">
        <v>2774</v>
      </c>
      <c r="G101" s="2">
        <v>54</v>
      </c>
      <c r="H101" s="2">
        <v>61</v>
      </c>
      <c r="I101" s="3">
        <v>42475</v>
      </c>
      <c r="J101" s="3">
        <v>42486</v>
      </c>
      <c r="K101" s="3" t="s">
        <v>2536</v>
      </c>
      <c r="L101" s="17">
        <f t="shared" si="18"/>
        <v>250.79</v>
      </c>
      <c r="M101" s="20">
        <f t="shared" si="19"/>
        <v>0.9497587623110969</v>
      </c>
      <c r="N101" s="2" t="s">
        <v>24</v>
      </c>
      <c r="O101" s="2">
        <v>3400000</v>
      </c>
      <c r="P101" s="2">
        <v>4050000</v>
      </c>
      <c r="Q101" s="2">
        <f t="shared" si="13"/>
        <v>650000</v>
      </c>
      <c r="R101" s="4">
        <f t="shared" si="14"/>
        <v>0.19117647058823528</v>
      </c>
      <c r="S101" s="2">
        <v>67000</v>
      </c>
      <c r="T101" s="5">
        <f t="shared" si="20"/>
        <v>64203.703703703701</v>
      </c>
      <c r="U101" s="2">
        <v>76241</v>
      </c>
      <c r="V101" s="5">
        <f t="shared" si="15"/>
        <v>12037.296296296299</v>
      </c>
      <c r="W101" s="4">
        <f t="shared" si="16"/>
        <v>0.18748601096048462</v>
      </c>
      <c r="X101" s="22">
        <f t="shared" si="21"/>
        <v>60978.030165418015</v>
      </c>
      <c r="Y101" s="22">
        <f t="shared" si="22"/>
        <v>72410.557797360336</v>
      </c>
      <c r="Z101" s="22">
        <f t="shared" si="23"/>
        <v>11432.527631942321</v>
      </c>
      <c r="AA101" s="8">
        <f t="shared" si="24"/>
        <v>0.18748601096048459</v>
      </c>
      <c r="AB101" s="22">
        <f t="shared" si="25"/>
        <v>3910170.1210574582</v>
      </c>
      <c r="AC101" s="11">
        <v>1120</v>
      </c>
      <c r="AD101" s="2">
        <v>1902</v>
      </c>
      <c r="AE101" s="2">
        <f t="shared" si="17"/>
        <v>114</v>
      </c>
      <c r="AF101" s="2" t="s">
        <v>103</v>
      </c>
    </row>
    <row r="102" spans="1:32" x14ac:dyDescent="0.2">
      <c r="A102">
        <v>17</v>
      </c>
      <c r="B102" s="2" t="s">
        <v>1151</v>
      </c>
      <c r="C102" s="2" t="s">
        <v>22</v>
      </c>
      <c r="D102" s="2" t="s">
        <v>23</v>
      </c>
      <c r="E102" s="2" t="s">
        <v>2767</v>
      </c>
      <c r="F102" s="2" t="s">
        <v>2774</v>
      </c>
      <c r="G102" s="2">
        <v>60</v>
      </c>
      <c r="H102" s="2">
        <v>67</v>
      </c>
      <c r="I102" s="3">
        <v>42476</v>
      </c>
      <c r="J102" s="3">
        <v>42486</v>
      </c>
      <c r="K102" s="3" t="s">
        <v>2536</v>
      </c>
      <c r="L102" s="17">
        <f t="shared" si="18"/>
        <v>250.79</v>
      </c>
      <c r="M102" s="20">
        <f t="shared" si="19"/>
        <v>0.9497587623110969</v>
      </c>
      <c r="N102" s="2" t="s">
        <v>36</v>
      </c>
      <c r="O102" s="2">
        <v>3900000</v>
      </c>
      <c r="P102" s="2">
        <v>4350000</v>
      </c>
      <c r="Q102" s="2">
        <f t="shared" si="13"/>
        <v>450000</v>
      </c>
      <c r="R102" s="4">
        <f t="shared" si="14"/>
        <v>0.11538461538461539</v>
      </c>
      <c r="S102" s="2"/>
      <c r="T102" s="5">
        <f t="shared" si="20"/>
        <v>65000</v>
      </c>
      <c r="U102" s="2">
        <v>72500</v>
      </c>
      <c r="V102" s="5">
        <f t="shared" si="15"/>
        <v>7500</v>
      </c>
      <c r="W102" s="4">
        <f t="shared" si="16"/>
        <v>0.11538461538461539</v>
      </c>
      <c r="X102" s="22">
        <f t="shared" si="21"/>
        <v>61734.319550221298</v>
      </c>
      <c r="Y102" s="22">
        <f t="shared" si="22"/>
        <v>68857.51026755452</v>
      </c>
      <c r="Z102" s="22">
        <f t="shared" si="23"/>
        <v>7123.190717333222</v>
      </c>
      <c r="AA102" s="8">
        <f t="shared" si="24"/>
        <v>0.11538461538461531</v>
      </c>
      <c r="AB102" s="22">
        <f t="shared" si="25"/>
        <v>4131450.6160532711</v>
      </c>
      <c r="AC102" s="2">
        <v>384</v>
      </c>
      <c r="AD102" s="2">
        <v>1900</v>
      </c>
      <c r="AE102" s="2">
        <f t="shared" si="17"/>
        <v>116</v>
      </c>
      <c r="AF102" s="2" t="s">
        <v>58</v>
      </c>
    </row>
    <row r="103" spans="1:32" x14ac:dyDescent="0.2">
      <c r="A103">
        <v>17</v>
      </c>
      <c r="B103" s="2" t="s">
        <v>2418</v>
      </c>
      <c r="C103" s="2" t="s">
        <v>22</v>
      </c>
      <c r="D103" s="2" t="s">
        <v>23</v>
      </c>
      <c r="E103" s="2" t="s">
        <v>2767</v>
      </c>
      <c r="F103" s="2" t="s">
        <v>2774</v>
      </c>
      <c r="G103" s="2">
        <v>130</v>
      </c>
      <c r="H103" s="2">
        <v>144</v>
      </c>
      <c r="I103" s="3">
        <v>42475</v>
      </c>
      <c r="J103" s="3">
        <v>42486</v>
      </c>
      <c r="K103" s="3" t="s">
        <v>2536</v>
      </c>
      <c r="L103" s="17">
        <f t="shared" si="18"/>
        <v>250.79</v>
      </c>
      <c r="M103" s="20">
        <f t="shared" si="19"/>
        <v>0.9497587623110969</v>
      </c>
      <c r="N103" s="2" t="s">
        <v>24</v>
      </c>
      <c r="O103" s="2">
        <v>6950000</v>
      </c>
      <c r="P103" s="2">
        <v>8150000</v>
      </c>
      <c r="Q103" s="2">
        <f t="shared" si="13"/>
        <v>1200000</v>
      </c>
      <c r="R103" s="4">
        <f t="shared" si="14"/>
        <v>0.17266187050359713</v>
      </c>
      <c r="S103" s="2">
        <v>198508</v>
      </c>
      <c r="T103" s="5">
        <f t="shared" si="20"/>
        <v>54988.523076923077</v>
      </c>
      <c r="U103" s="2">
        <v>64219</v>
      </c>
      <c r="V103" s="5">
        <f t="shared" si="15"/>
        <v>9230.4769230769234</v>
      </c>
      <c r="W103" s="4">
        <f t="shared" si="16"/>
        <v>0.16786188110861736</v>
      </c>
      <c r="X103" s="22">
        <f t="shared" si="21"/>
        <v>52225.831618853648</v>
      </c>
      <c r="Y103" s="22">
        <f t="shared" si="22"/>
        <v>60992.557956856333</v>
      </c>
      <c r="Z103" s="22">
        <f t="shared" si="23"/>
        <v>8766.7263380026852</v>
      </c>
      <c r="AA103" s="8">
        <f t="shared" si="24"/>
        <v>0.16786188110861744</v>
      </c>
      <c r="AB103" s="22">
        <f t="shared" si="25"/>
        <v>7929032.5343913231</v>
      </c>
      <c r="AC103" s="2">
        <v>709</v>
      </c>
      <c r="AD103" s="2">
        <v>1892</v>
      </c>
      <c r="AE103" s="2">
        <f t="shared" si="17"/>
        <v>124</v>
      </c>
      <c r="AF103" s="2" t="s">
        <v>67</v>
      </c>
    </row>
    <row r="104" spans="1:32" x14ac:dyDescent="0.2">
      <c r="A104">
        <v>17</v>
      </c>
      <c r="B104" s="2" t="s">
        <v>1247</v>
      </c>
      <c r="C104" s="2" t="s">
        <v>22</v>
      </c>
      <c r="D104" s="2" t="s">
        <v>23</v>
      </c>
      <c r="E104" s="2" t="s">
        <v>2767</v>
      </c>
      <c r="F104" s="2" t="s">
        <v>2774</v>
      </c>
      <c r="G104" s="2">
        <v>63</v>
      </c>
      <c r="H104" s="2">
        <v>70</v>
      </c>
      <c r="I104" s="3">
        <v>42475</v>
      </c>
      <c r="J104" s="3">
        <v>42487</v>
      </c>
      <c r="K104" s="3" t="s">
        <v>2536</v>
      </c>
      <c r="L104" s="17">
        <f t="shared" si="18"/>
        <v>250.79</v>
      </c>
      <c r="M104" s="20">
        <f t="shared" si="19"/>
        <v>0.9497587623110969</v>
      </c>
      <c r="N104" s="2" t="s">
        <v>32</v>
      </c>
      <c r="O104" s="2">
        <v>4500000</v>
      </c>
      <c r="P104" s="2">
        <v>4400000</v>
      </c>
      <c r="Q104" s="2">
        <f t="shared" si="13"/>
        <v>-100000</v>
      </c>
      <c r="R104" s="4">
        <f t="shared" si="14"/>
        <v>-2.2222222222222223E-2</v>
      </c>
      <c r="S104" s="2"/>
      <c r="T104" s="5">
        <f t="shared" si="20"/>
        <v>71428.571428571435</v>
      </c>
      <c r="U104" s="2">
        <v>69841</v>
      </c>
      <c r="V104" s="5">
        <f t="shared" si="15"/>
        <v>-1587.5714285714348</v>
      </c>
      <c r="W104" s="4">
        <f t="shared" si="16"/>
        <v>-2.2226000000000086E-2</v>
      </c>
      <c r="X104" s="22">
        <f t="shared" si="21"/>
        <v>67839.911593649784</v>
      </c>
      <c r="Y104" s="22">
        <f t="shared" si="22"/>
        <v>66332.10171856932</v>
      </c>
      <c r="Z104" s="22">
        <f t="shared" si="23"/>
        <v>-1507.8098750804638</v>
      </c>
      <c r="AA104" s="8">
        <f t="shared" si="24"/>
        <v>-2.2226000000000055E-2</v>
      </c>
      <c r="AB104" s="22">
        <f t="shared" si="25"/>
        <v>4178922.4082698673</v>
      </c>
      <c r="AC104" s="11">
        <v>5493</v>
      </c>
      <c r="AD104" s="2">
        <v>2002</v>
      </c>
      <c r="AE104" s="2">
        <f t="shared" si="17"/>
        <v>14</v>
      </c>
      <c r="AF104" s="2" t="s">
        <v>460</v>
      </c>
    </row>
    <row r="105" spans="1:32" x14ac:dyDescent="0.2">
      <c r="A105">
        <v>18</v>
      </c>
      <c r="B105" s="2" t="s">
        <v>1368</v>
      </c>
      <c r="C105" s="2" t="s">
        <v>22</v>
      </c>
      <c r="D105" s="2" t="s">
        <v>23</v>
      </c>
      <c r="E105" s="2" t="s">
        <v>2767</v>
      </c>
      <c r="F105" s="2" t="s">
        <v>2774</v>
      </c>
      <c r="G105" s="2">
        <v>105</v>
      </c>
      <c r="H105" s="2">
        <v>118</v>
      </c>
      <c r="I105" s="3">
        <v>42476</v>
      </c>
      <c r="J105" s="3">
        <v>42492</v>
      </c>
      <c r="K105" s="3" t="s">
        <v>2537</v>
      </c>
      <c r="L105" s="17">
        <f t="shared" si="18"/>
        <v>256.52</v>
      </c>
      <c r="M105" s="20">
        <f t="shared" si="19"/>
        <v>0.92854358334632781</v>
      </c>
      <c r="N105" s="2" t="s">
        <v>31</v>
      </c>
      <c r="O105" s="2">
        <v>5800000</v>
      </c>
      <c r="P105" s="2">
        <v>5680000</v>
      </c>
      <c r="Q105" s="2">
        <f t="shared" si="13"/>
        <v>-120000</v>
      </c>
      <c r="R105" s="4">
        <f t="shared" si="14"/>
        <v>-2.0689655172413793E-2</v>
      </c>
      <c r="S105" s="2">
        <v>131000</v>
      </c>
      <c r="T105" s="5">
        <f t="shared" si="20"/>
        <v>56485.714285714283</v>
      </c>
      <c r="U105" s="2">
        <v>55343</v>
      </c>
      <c r="V105" s="5">
        <f t="shared" si="15"/>
        <v>-1142.7142857142826</v>
      </c>
      <c r="W105" s="4">
        <f t="shared" si="16"/>
        <v>-2.0230146686899288E-2</v>
      </c>
      <c r="X105" s="22">
        <f t="shared" si="21"/>
        <v>52449.447550733996</v>
      </c>
      <c r="Y105" s="22">
        <f t="shared" si="22"/>
        <v>51388.387533135821</v>
      </c>
      <c r="Z105" s="22">
        <f t="shared" si="23"/>
        <v>-1061.0600175981745</v>
      </c>
      <c r="AA105" s="8">
        <f t="shared" si="24"/>
        <v>-2.0230146686899195E-2</v>
      </c>
      <c r="AB105" s="22">
        <f t="shared" si="25"/>
        <v>5395780.690979261</v>
      </c>
      <c r="AC105" s="2">
        <v>729</v>
      </c>
      <c r="AD105" s="2">
        <v>1901</v>
      </c>
      <c r="AE105" s="2">
        <f t="shared" si="17"/>
        <v>115</v>
      </c>
      <c r="AF105" s="2" t="s">
        <v>27</v>
      </c>
    </row>
    <row r="106" spans="1:32" x14ac:dyDescent="0.2">
      <c r="A106">
        <v>18</v>
      </c>
      <c r="B106" s="2" t="s">
        <v>41</v>
      </c>
      <c r="C106" s="2" t="s">
        <v>22</v>
      </c>
      <c r="D106" s="2" t="s">
        <v>23</v>
      </c>
      <c r="E106" s="2" t="s">
        <v>2767</v>
      </c>
      <c r="F106" s="2" t="s">
        <v>2774</v>
      </c>
      <c r="G106" s="2">
        <v>38</v>
      </c>
      <c r="H106" s="2">
        <v>42</v>
      </c>
      <c r="I106" s="3">
        <v>42483</v>
      </c>
      <c r="J106" s="3">
        <v>42493</v>
      </c>
      <c r="K106" s="3" t="s">
        <v>2537</v>
      </c>
      <c r="L106" s="17">
        <f t="shared" si="18"/>
        <v>256.52</v>
      </c>
      <c r="M106" s="20">
        <f t="shared" si="19"/>
        <v>0.92854358334632781</v>
      </c>
      <c r="N106" s="2" t="s">
        <v>36</v>
      </c>
      <c r="O106" s="2">
        <v>2790000</v>
      </c>
      <c r="P106" s="2">
        <v>3500000</v>
      </c>
      <c r="Q106" s="2">
        <f t="shared" si="13"/>
        <v>710000</v>
      </c>
      <c r="R106" s="4">
        <f t="shared" si="14"/>
        <v>0.25448028673835127</v>
      </c>
      <c r="S106" s="2"/>
      <c r="T106" s="5">
        <f t="shared" si="20"/>
        <v>73421.052631578947</v>
      </c>
      <c r="U106" s="2">
        <v>92105</v>
      </c>
      <c r="V106" s="5">
        <f t="shared" si="15"/>
        <v>18683.947368421053</v>
      </c>
      <c r="W106" s="4">
        <f t="shared" si="16"/>
        <v>0.25447670250896059</v>
      </c>
      <c r="X106" s="22">
        <f t="shared" si="21"/>
        <v>68174.647303585647</v>
      </c>
      <c r="Y106" s="22">
        <f t="shared" si="22"/>
        <v>85523.506744113518</v>
      </c>
      <c r="Z106" s="22">
        <f t="shared" si="23"/>
        <v>17348.859440527871</v>
      </c>
      <c r="AA106" s="8">
        <f t="shared" si="24"/>
        <v>0.25447670250896048</v>
      </c>
      <c r="AB106" s="22">
        <f t="shared" si="25"/>
        <v>3249893.2562763137</v>
      </c>
      <c r="AC106" s="11">
        <v>5011</v>
      </c>
      <c r="AD106" s="2">
        <v>2007</v>
      </c>
      <c r="AE106" s="2">
        <f t="shared" si="17"/>
        <v>9</v>
      </c>
      <c r="AF106" s="2" t="s">
        <v>27</v>
      </c>
    </row>
    <row r="107" spans="1:32" x14ac:dyDescent="0.2">
      <c r="A107">
        <v>18</v>
      </c>
      <c r="B107" s="2" t="s">
        <v>715</v>
      </c>
      <c r="C107" s="2" t="s">
        <v>22</v>
      </c>
      <c r="D107" s="2" t="s">
        <v>23</v>
      </c>
      <c r="E107" s="2" t="s">
        <v>2767</v>
      </c>
      <c r="F107" s="2" t="s">
        <v>2774</v>
      </c>
      <c r="G107" s="2">
        <v>75</v>
      </c>
      <c r="H107" s="2">
        <v>96</v>
      </c>
      <c r="I107" s="3">
        <v>42483</v>
      </c>
      <c r="J107" s="3">
        <v>42493</v>
      </c>
      <c r="K107" s="3" t="s">
        <v>2537</v>
      </c>
      <c r="L107" s="17">
        <f t="shared" si="18"/>
        <v>256.52</v>
      </c>
      <c r="M107" s="20">
        <f t="shared" si="19"/>
        <v>0.92854358334632781</v>
      </c>
      <c r="N107" s="2" t="s">
        <v>36</v>
      </c>
      <c r="O107" s="2">
        <v>4390000</v>
      </c>
      <c r="P107" s="2">
        <v>4980000</v>
      </c>
      <c r="Q107" s="2">
        <f t="shared" si="13"/>
        <v>590000</v>
      </c>
      <c r="R107" s="4">
        <f t="shared" si="14"/>
        <v>0.13439635535307518</v>
      </c>
      <c r="S107" s="2"/>
      <c r="T107" s="5">
        <f t="shared" si="20"/>
        <v>58533.333333333336</v>
      </c>
      <c r="U107" s="2">
        <v>66400</v>
      </c>
      <c r="V107" s="5">
        <f t="shared" si="15"/>
        <v>7866.6666666666642</v>
      </c>
      <c r="W107" s="4">
        <f t="shared" si="16"/>
        <v>0.13439635535307512</v>
      </c>
      <c r="X107" s="22">
        <f t="shared" si="21"/>
        <v>54350.751078538393</v>
      </c>
      <c r="Y107" s="22">
        <f t="shared" si="22"/>
        <v>61655.293934196168</v>
      </c>
      <c r="Z107" s="22">
        <f t="shared" si="23"/>
        <v>7304.5428556577754</v>
      </c>
      <c r="AA107" s="8">
        <f t="shared" si="24"/>
        <v>0.13439635535307509</v>
      </c>
      <c r="AB107" s="22">
        <f t="shared" si="25"/>
        <v>4624147.0450647129</v>
      </c>
      <c r="AC107" s="11">
        <v>1913</v>
      </c>
      <c r="AD107" s="2">
        <v>2004</v>
      </c>
      <c r="AE107" s="2">
        <f t="shared" si="17"/>
        <v>12</v>
      </c>
      <c r="AF107" s="2" t="s">
        <v>312</v>
      </c>
    </row>
    <row r="108" spans="1:32" x14ac:dyDescent="0.2">
      <c r="A108">
        <v>18</v>
      </c>
      <c r="B108" s="2" t="s">
        <v>1187</v>
      </c>
      <c r="C108" s="2" t="s">
        <v>22</v>
      </c>
      <c r="D108" s="2" t="s">
        <v>23</v>
      </c>
      <c r="E108" s="2" t="s">
        <v>2767</v>
      </c>
      <c r="F108" s="2" t="s">
        <v>2774</v>
      </c>
      <c r="G108" s="2">
        <v>61</v>
      </c>
      <c r="H108" s="2">
        <v>73</v>
      </c>
      <c r="I108" s="3">
        <v>42484</v>
      </c>
      <c r="J108" s="3">
        <v>42494</v>
      </c>
      <c r="K108" s="3" t="s">
        <v>2537</v>
      </c>
      <c r="L108" s="17">
        <f t="shared" si="18"/>
        <v>256.52</v>
      </c>
      <c r="M108" s="20">
        <f t="shared" si="19"/>
        <v>0.92854358334632781</v>
      </c>
      <c r="N108" s="2" t="s">
        <v>36</v>
      </c>
      <c r="O108" s="2">
        <v>3800000</v>
      </c>
      <c r="P108" s="2">
        <v>4100000</v>
      </c>
      <c r="Q108" s="2">
        <f t="shared" si="13"/>
        <v>300000</v>
      </c>
      <c r="R108" s="4">
        <f t="shared" si="14"/>
        <v>7.8947368421052627E-2</v>
      </c>
      <c r="S108" s="2"/>
      <c r="T108" s="5">
        <f t="shared" si="20"/>
        <v>62295.081967213118</v>
      </c>
      <c r="U108" s="2">
        <v>67213</v>
      </c>
      <c r="V108" s="5">
        <f t="shared" si="15"/>
        <v>4917.9180327868817</v>
      </c>
      <c r="W108" s="4">
        <f t="shared" si="16"/>
        <v>7.894552631578941E-2</v>
      </c>
      <c r="X108" s="22">
        <f t="shared" si="21"/>
        <v>57843.698634689274</v>
      </c>
      <c r="Y108" s="22">
        <f t="shared" si="22"/>
        <v>62410.199867456729</v>
      </c>
      <c r="Z108" s="22">
        <f t="shared" si="23"/>
        <v>4566.5012327674558</v>
      </c>
      <c r="AA108" s="8">
        <f t="shared" si="24"/>
        <v>7.8945526315789438E-2</v>
      </c>
      <c r="AB108" s="22">
        <f t="shared" si="25"/>
        <v>3807022.1919148606</v>
      </c>
      <c r="AC108" s="11">
        <v>1290</v>
      </c>
      <c r="AD108" s="2">
        <v>1947</v>
      </c>
      <c r="AE108" s="2">
        <f t="shared" si="17"/>
        <v>69</v>
      </c>
      <c r="AF108" s="2" t="s">
        <v>44</v>
      </c>
    </row>
    <row r="109" spans="1:32" x14ac:dyDescent="0.2">
      <c r="A109">
        <v>18</v>
      </c>
      <c r="B109" s="2" t="s">
        <v>254</v>
      </c>
      <c r="C109" s="2" t="s">
        <v>22</v>
      </c>
      <c r="D109" s="2" t="s">
        <v>23</v>
      </c>
      <c r="E109" s="2" t="s">
        <v>2767</v>
      </c>
      <c r="F109" s="2" t="s">
        <v>2774</v>
      </c>
      <c r="G109" s="2">
        <v>57</v>
      </c>
      <c r="H109" s="2">
        <v>61</v>
      </c>
      <c r="I109" s="3">
        <v>42483</v>
      </c>
      <c r="J109" s="3">
        <v>42494</v>
      </c>
      <c r="K109" s="3" t="s">
        <v>2537</v>
      </c>
      <c r="L109" s="17">
        <f t="shared" si="18"/>
        <v>256.52</v>
      </c>
      <c r="M109" s="20">
        <f t="shared" si="19"/>
        <v>0.92854358334632781</v>
      </c>
      <c r="N109" s="2" t="s">
        <v>24</v>
      </c>
      <c r="O109" s="2">
        <v>3200000</v>
      </c>
      <c r="P109" s="2">
        <v>3370000</v>
      </c>
      <c r="Q109" s="2">
        <f t="shared" si="13"/>
        <v>170000</v>
      </c>
      <c r="R109" s="4">
        <f t="shared" si="14"/>
        <v>5.3124999999999999E-2</v>
      </c>
      <c r="S109" s="2">
        <v>275790</v>
      </c>
      <c r="T109" s="5">
        <f t="shared" si="20"/>
        <v>60978.771929824565</v>
      </c>
      <c r="U109" s="2">
        <v>63961</v>
      </c>
      <c r="V109" s="5">
        <f t="shared" si="15"/>
        <v>2982.2280701754353</v>
      </c>
      <c r="W109" s="4">
        <f t="shared" si="16"/>
        <v>4.8906004102664373E-2</v>
      </c>
      <c r="X109" s="22">
        <f t="shared" si="21"/>
        <v>56621.447395777774</v>
      </c>
      <c r="Y109" s="22">
        <f t="shared" si="22"/>
        <v>59390.57613441447</v>
      </c>
      <c r="Z109" s="22">
        <f t="shared" si="23"/>
        <v>2769.1287386366967</v>
      </c>
      <c r="AA109" s="8">
        <f t="shared" si="24"/>
        <v>4.8906004102664262E-2</v>
      </c>
      <c r="AB109" s="22">
        <f t="shared" si="25"/>
        <v>3385262.8396616247</v>
      </c>
      <c r="AC109" s="11">
        <v>2671</v>
      </c>
      <c r="AD109" s="2">
        <v>1935</v>
      </c>
      <c r="AE109" s="2">
        <f t="shared" si="17"/>
        <v>81</v>
      </c>
      <c r="AF109" s="2" t="s">
        <v>292</v>
      </c>
    </row>
    <row r="110" spans="1:32" x14ac:dyDescent="0.2">
      <c r="A110">
        <v>18</v>
      </c>
      <c r="B110" s="2" t="s">
        <v>1452</v>
      </c>
      <c r="C110" s="2" t="s">
        <v>22</v>
      </c>
      <c r="D110" s="2" t="s">
        <v>23</v>
      </c>
      <c r="E110" s="2" t="s">
        <v>2767</v>
      </c>
      <c r="F110" s="2" t="s">
        <v>2774</v>
      </c>
      <c r="G110" s="2">
        <v>68</v>
      </c>
      <c r="H110" s="2">
        <v>75</v>
      </c>
      <c r="I110" s="3">
        <v>42483</v>
      </c>
      <c r="J110" s="3">
        <v>42494</v>
      </c>
      <c r="K110" s="3" t="s">
        <v>2537</v>
      </c>
      <c r="L110" s="17">
        <f t="shared" si="18"/>
        <v>256.52</v>
      </c>
      <c r="M110" s="20">
        <f t="shared" si="19"/>
        <v>0.92854358334632781</v>
      </c>
      <c r="N110" s="2" t="s">
        <v>24</v>
      </c>
      <c r="O110" s="2">
        <v>3800000</v>
      </c>
      <c r="P110" s="2">
        <v>3800000</v>
      </c>
      <c r="Q110" s="2">
        <f t="shared" si="13"/>
        <v>0</v>
      </c>
      <c r="R110" s="4">
        <f t="shared" si="14"/>
        <v>0</v>
      </c>
      <c r="S110" s="2">
        <v>25493</v>
      </c>
      <c r="T110" s="5">
        <f t="shared" si="20"/>
        <v>56257.25</v>
      </c>
      <c r="U110" s="2">
        <v>56257</v>
      </c>
      <c r="V110" s="5">
        <f t="shared" si="15"/>
        <v>-0.25</v>
      </c>
      <c r="W110" s="4">
        <f t="shared" si="16"/>
        <v>-4.4438716787614037E-6</v>
      </c>
      <c r="X110" s="22">
        <f t="shared" si="21"/>
        <v>52237.308504210203</v>
      </c>
      <c r="Y110" s="22">
        <f t="shared" si="22"/>
        <v>52237.076368314367</v>
      </c>
      <c r="Z110" s="22">
        <f t="shared" si="23"/>
        <v>-0.23213589583610883</v>
      </c>
      <c r="AA110" s="8">
        <f t="shared" si="24"/>
        <v>-4.4438716787523464E-6</v>
      </c>
      <c r="AB110" s="22">
        <f t="shared" si="25"/>
        <v>3552121.1930453768</v>
      </c>
      <c r="AC110" s="2">
        <v>397</v>
      </c>
      <c r="AD110" s="2">
        <v>1899</v>
      </c>
      <c r="AE110" s="2">
        <f t="shared" si="17"/>
        <v>117</v>
      </c>
      <c r="AF110" s="2" t="s">
        <v>37</v>
      </c>
    </row>
    <row r="111" spans="1:32" x14ac:dyDescent="0.2">
      <c r="A111">
        <v>18</v>
      </c>
      <c r="B111" s="2" t="s">
        <v>1353</v>
      </c>
      <c r="C111" s="2" t="s">
        <v>22</v>
      </c>
      <c r="D111" s="2" t="s">
        <v>23</v>
      </c>
      <c r="E111" s="2" t="s">
        <v>2767</v>
      </c>
      <c r="F111" s="2" t="s">
        <v>2774</v>
      </c>
      <c r="G111" s="2">
        <v>66</v>
      </c>
      <c r="H111" s="2">
        <v>73</v>
      </c>
      <c r="I111" s="3">
        <v>42483</v>
      </c>
      <c r="J111" s="3">
        <v>42494</v>
      </c>
      <c r="K111" s="3" t="s">
        <v>2537</v>
      </c>
      <c r="L111" s="17">
        <f t="shared" si="18"/>
        <v>256.52</v>
      </c>
      <c r="M111" s="20">
        <f t="shared" si="19"/>
        <v>0.92854358334632781</v>
      </c>
      <c r="N111" s="2" t="s">
        <v>24</v>
      </c>
      <c r="O111" s="2">
        <v>4150000</v>
      </c>
      <c r="P111" s="2">
        <v>4950000</v>
      </c>
      <c r="Q111" s="2">
        <f t="shared" si="13"/>
        <v>800000</v>
      </c>
      <c r="R111" s="4">
        <f t="shared" si="14"/>
        <v>0.19277108433734941</v>
      </c>
      <c r="S111" s="2">
        <v>60334</v>
      </c>
      <c r="T111" s="5">
        <f t="shared" si="20"/>
        <v>63792.939393939392</v>
      </c>
      <c r="U111" s="2">
        <v>75914</v>
      </c>
      <c r="V111" s="5">
        <f t="shared" si="15"/>
        <v>12121.060606060608</v>
      </c>
      <c r="W111" s="4">
        <f t="shared" si="16"/>
        <v>0.19000630353791412</v>
      </c>
      <c r="X111" s="22">
        <f t="shared" si="21"/>
        <v>59234.524537043602</v>
      </c>
      <c r="Y111" s="22">
        <f t="shared" si="22"/>
        <v>70489.457586153134</v>
      </c>
      <c r="Z111" s="22">
        <f t="shared" si="23"/>
        <v>11254.933049109532</v>
      </c>
      <c r="AA111" s="8">
        <f t="shared" si="24"/>
        <v>0.19000630353791417</v>
      </c>
      <c r="AB111" s="22">
        <f t="shared" si="25"/>
        <v>4652304.2006861065</v>
      </c>
      <c r="AC111" s="2">
        <v>391</v>
      </c>
      <c r="AD111" s="2">
        <v>1892</v>
      </c>
      <c r="AE111" s="2">
        <f t="shared" si="17"/>
        <v>124</v>
      </c>
      <c r="AF111" s="2" t="s">
        <v>105</v>
      </c>
    </row>
    <row r="112" spans="1:32" x14ac:dyDescent="0.2">
      <c r="A112">
        <v>19</v>
      </c>
      <c r="B112" s="2" t="s">
        <v>337</v>
      </c>
      <c r="C112" s="2" t="s">
        <v>22</v>
      </c>
      <c r="D112" s="2" t="s">
        <v>23</v>
      </c>
      <c r="E112" s="2" t="s">
        <v>2767</v>
      </c>
      <c r="F112" s="2" t="s">
        <v>2774</v>
      </c>
      <c r="G112" s="2">
        <v>43</v>
      </c>
      <c r="H112" s="2">
        <v>47</v>
      </c>
      <c r="I112" s="3">
        <v>42489</v>
      </c>
      <c r="J112" s="3">
        <v>42500</v>
      </c>
      <c r="K112" s="3" t="s">
        <v>2537</v>
      </c>
      <c r="L112" s="17">
        <f t="shared" si="18"/>
        <v>256.52</v>
      </c>
      <c r="M112" s="20">
        <f t="shared" si="19"/>
        <v>0.92854358334632781</v>
      </c>
      <c r="N112" s="2" t="s">
        <v>24</v>
      </c>
      <c r="O112" s="2">
        <v>2950000</v>
      </c>
      <c r="P112" s="2">
        <v>3375000</v>
      </c>
      <c r="Q112" s="2">
        <f t="shared" si="13"/>
        <v>425000</v>
      </c>
      <c r="R112" s="4">
        <f t="shared" si="14"/>
        <v>0.1440677966101695</v>
      </c>
      <c r="S112" s="2">
        <v>1695</v>
      </c>
      <c r="T112" s="5">
        <f t="shared" si="20"/>
        <v>68644.069767441862</v>
      </c>
      <c r="U112" s="2">
        <v>78528</v>
      </c>
      <c r="V112" s="5">
        <f t="shared" si="15"/>
        <v>9883.9302325581375</v>
      </c>
      <c r="W112" s="4">
        <f t="shared" si="16"/>
        <v>0.14398811530324099</v>
      </c>
      <c r="X112" s="22">
        <f t="shared" si="21"/>
        <v>63739.010517335795</v>
      </c>
      <c r="Y112" s="22">
        <f t="shared" si="22"/>
        <v>72916.670513020435</v>
      </c>
      <c r="Z112" s="22">
        <f t="shared" si="23"/>
        <v>9177.6599956846403</v>
      </c>
      <c r="AA112" s="8">
        <f t="shared" si="24"/>
        <v>0.14398811530324104</v>
      </c>
      <c r="AB112" s="22">
        <f t="shared" si="25"/>
        <v>3135416.8320598789</v>
      </c>
      <c r="AC112" s="2">
        <v>215</v>
      </c>
      <c r="AD112" s="2">
        <v>1938</v>
      </c>
      <c r="AE112" s="2">
        <f t="shared" si="17"/>
        <v>78</v>
      </c>
      <c r="AF112" s="2" t="s">
        <v>25</v>
      </c>
    </row>
    <row r="113" spans="1:32" x14ac:dyDescent="0.2">
      <c r="A113">
        <v>19</v>
      </c>
      <c r="B113" s="2" t="s">
        <v>115</v>
      </c>
      <c r="C113" s="2" t="s">
        <v>22</v>
      </c>
      <c r="D113" s="2" t="s">
        <v>23</v>
      </c>
      <c r="E113" s="2" t="s">
        <v>2767</v>
      </c>
      <c r="F113" s="2" t="s">
        <v>2774</v>
      </c>
      <c r="G113" s="2">
        <v>27</v>
      </c>
      <c r="H113" s="2"/>
      <c r="I113" s="3">
        <v>42489</v>
      </c>
      <c r="J113" s="3">
        <v>42500</v>
      </c>
      <c r="K113" s="3" t="s">
        <v>2537</v>
      </c>
      <c r="L113" s="17">
        <f t="shared" si="18"/>
        <v>256.52</v>
      </c>
      <c r="M113" s="20">
        <f t="shared" si="19"/>
        <v>0.92854358334632781</v>
      </c>
      <c r="N113" s="2" t="s">
        <v>24</v>
      </c>
      <c r="O113" s="2">
        <v>2300000</v>
      </c>
      <c r="P113" s="2">
        <v>2600000</v>
      </c>
      <c r="Q113" s="2">
        <f t="shared" si="13"/>
        <v>300000</v>
      </c>
      <c r="R113" s="4">
        <f t="shared" si="14"/>
        <v>0.13043478260869565</v>
      </c>
      <c r="S113" s="2">
        <v>13460</v>
      </c>
      <c r="T113" s="5">
        <f t="shared" si="20"/>
        <v>85683.703703703708</v>
      </c>
      <c r="U113" s="2">
        <v>96795</v>
      </c>
      <c r="V113" s="5">
        <f t="shared" si="15"/>
        <v>11111.296296296292</v>
      </c>
      <c r="W113" s="4">
        <f t="shared" si="16"/>
        <v>0.12967805797377083</v>
      </c>
      <c r="X113" s="22">
        <f t="shared" si="21"/>
        <v>79561.053271422061</v>
      </c>
      <c r="Y113" s="22">
        <f t="shared" si="22"/>
        <v>89878.376150007796</v>
      </c>
      <c r="Z113" s="22">
        <f t="shared" si="23"/>
        <v>10317.322878585735</v>
      </c>
      <c r="AA113" s="8">
        <f t="shared" si="24"/>
        <v>0.12967805797377077</v>
      </c>
      <c r="AB113" s="22">
        <f t="shared" si="25"/>
        <v>2426716.1560502104</v>
      </c>
      <c r="AC113" s="2">
        <v>713</v>
      </c>
      <c r="AD113" s="2">
        <v>1900</v>
      </c>
      <c r="AE113" s="2">
        <f t="shared" si="17"/>
        <v>116</v>
      </c>
      <c r="AF113" s="2" t="s">
        <v>116</v>
      </c>
    </row>
    <row r="114" spans="1:32" x14ac:dyDescent="0.2">
      <c r="A114">
        <v>19</v>
      </c>
      <c r="B114" s="2" t="s">
        <v>1405</v>
      </c>
      <c r="C114" s="2" t="s">
        <v>22</v>
      </c>
      <c r="D114" s="2" t="s">
        <v>23</v>
      </c>
      <c r="E114" s="2" t="s">
        <v>2767</v>
      </c>
      <c r="F114" s="2" t="s">
        <v>2774</v>
      </c>
      <c r="G114" s="2">
        <v>67</v>
      </c>
      <c r="H114" s="2">
        <v>76</v>
      </c>
      <c r="I114" s="3">
        <v>42490</v>
      </c>
      <c r="J114" s="3">
        <v>42500</v>
      </c>
      <c r="K114" s="3" t="s">
        <v>2537</v>
      </c>
      <c r="L114" s="17">
        <f t="shared" si="18"/>
        <v>256.52</v>
      </c>
      <c r="M114" s="20">
        <f t="shared" si="19"/>
        <v>0.92854358334632781</v>
      </c>
      <c r="N114" s="2" t="s">
        <v>36</v>
      </c>
      <c r="O114" s="2">
        <v>4950000</v>
      </c>
      <c r="P114" s="2">
        <v>5950000</v>
      </c>
      <c r="Q114" s="2">
        <f t="shared" si="13"/>
        <v>1000000</v>
      </c>
      <c r="R114" s="4">
        <f t="shared" si="14"/>
        <v>0.20202020202020202</v>
      </c>
      <c r="S114" s="2"/>
      <c r="T114" s="5">
        <f t="shared" si="20"/>
        <v>73880.59701492537</v>
      </c>
      <c r="U114" s="2">
        <v>88806</v>
      </c>
      <c r="V114" s="5">
        <f t="shared" si="15"/>
        <v>14925.40298507463</v>
      </c>
      <c r="W114" s="4">
        <f t="shared" si="16"/>
        <v>0.20202060606060612</v>
      </c>
      <c r="X114" s="22">
        <f t="shared" si="21"/>
        <v>68601.354292004806</v>
      </c>
      <c r="Y114" s="22">
        <f t="shared" si="22"/>
        <v>82460.241462653983</v>
      </c>
      <c r="Z114" s="22">
        <f t="shared" si="23"/>
        <v>13858.887170649177</v>
      </c>
      <c r="AA114" s="8">
        <f t="shared" si="24"/>
        <v>0.20202060606060618</v>
      </c>
      <c r="AB114" s="22">
        <f t="shared" si="25"/>
        <v>5524836.1779978173</v>
      </c>
      <c r="AC114" s="2">
        <v>496</v>
      </c>
      <c r="AD114" s="2">
        <v>1875</v>
      </c>
      <c r="AE114" s="2">
        <f t="shared" si="17"/>
        <v>141</v>
      </c>
      <c r="AF114" s="2" t="s">
        <v>148</v>
      </c>
    </row>
    <row r="115" spans="1:32" x14ac:dyDescent="0.2">
      <c r="A115">
        <v>19</v>
      </c>
      <c r="B115" s="2" t="s">
        <v>135</v>
      </c>
      <c r="C115" s="2" t="s">
        <v>22</v>
      </c>
      <c r="D115" s="2" t="s">
        <v>23</v>
      </c>
      <c r="E115" s="2" t="s">
        <v>2767</v>
      </c>
      <c r="F115" s="2" t="s">
        <v>2774</v>
      </c>
      <c r="G115" s="2">
        <v>28</v>
      </c>
      <c r="H115" s="2">
        <v>31</v>
      </c>
      <c r="I115" s="3">
        <v>42488</v>
      </c>
      <c r="J115" s="3">
        <v>42501</v>
      </c>
      <c r="K115" s="3" t="s">
        <v>2537</v>
      </c>
      <c r="L115" s="17">
        <f t="shared" si="18"/>
        <v>256.52</v>
      </c>
      <c r="M115" s="20">
        <f t="shared" si="19"/>
        <v>0.92854358334632781</v>
      </c>
      <c r="N115" s="2" t="s">
        <v>57</v>
      </c>
      <c r="O115" s="2">
        <v>2300000</v>
      </c>
      <c r="P115" s="2">
        <v>2730000</v>
      </c>
      <c r="Q115" s="2">
        <f t="shared" si="13"/>
        <v>430000</v>
      </c>
      <c r="R115" s="4">
        <f t="shared" si="14"/>
        <v>0.18695652173913044</v>
      </c>
      <c r="S115" s="2">
        <v>133251</v>
      </c>
      <c r="T115" s="5">
        <f t="shared" si="20"/>
        <v>86901.821428571435</v>
      </c>
      <c r="U115" s="2">
        <v>102259</v>
      </c>
      <c r="V115" s="5">
        <f t="shared" si="15"/>
        <v>15357.178571428565</v>
      </c>
      <c r="W115" s="4">
        <f t="shared" si="16"/>
        <v>0.17671871911282469</v>
      </c>
      <c r="X115" s="22">
        <f t="shared" si="21"/>
        <v>80692.12866860842</v>
      </c>
      <c r="Y115" s="22">
        <f t="shared" si="22"/>
        <v>94951.938289412137</v>
      </c>
      <c r="Z115" s="22">
        <f t="shared" si="23"/>
        <v>14259.809620803717</v>
      </c>
      <c r="AA115" s="8">
        <f t="shared" si="24"/>
        <v>0.17671871911282466</v>
      </c>
      <c r="AB115" s="22">
        <f t="shared" si="25"/>
        <v>2658654.2721035397</v>
      </c>
      <c r="AC115" s="2">
        <v>531</v>
      </c>
      <c r="AD115" s="2">
        <v>1935</v>
      </c>
      <c r="AE115" s="2">
        <f t="shared" si="17"/>
        <v>81</v>
      </c>
      <c r="AF115" s="2" t="s">
        <v>37</v>
      </c>
    </row>
    <row r="116" spans="1:32" x14ac:dyDescent="0.2">
      <c r="A116">
        <v>19</v>
      </c>
      <c r="B116" s="2" t="s">
        <v>1713</v>
      </c>
      <c r="C116" s="2" t="s">
        <v>22</v>
      </c>
      <c r="D116" s="2" t="s">
        <v>23</v>
      </c>
      <c r="E116" s="2" t="s">
        <v>2767</v>
      </c>
      <c r="F116" s="2" t="s">
        <v>2774</v>
      </c>
      <c r="G116" s="2">
        <v>76</v>
      </c>
      <c r="H116" s="2">
        <v>2</v>
      </c>
      <c r="I116" s="3">
        <v>42491</v>
      </c>
      <c r="J116" s="3">
        <v>42501</v>
      </c>
      <c r="K116" s="3" t="s">
        <v>2537</v>
      </c>
      <c r="L116" s="17">
        <f t="shared" si="18"/>
        <v>256.52</v>
      </c>
      <c r="M116" s="20">
        <f t="shared" si="19"/>
        <v>0.92854358334632781</v>
      </c>
      <c r="N116" s="2" t="s">
        <v>36</v>
      </c>
      <c r="O116" s="2">
        <v>3950000</v>
      </c>
      <c r="P116" s="2">
        <v>4300000</v>
      </c>
      <c r="Q116" s="2">
        <f t="shared" si="13"/>
        <v>350000</v>
      </c>
      <c r="R116" s="4">
        <f t="shared" si="14"/>
        <v>8.8607594936708861E-2</v>
      </c>
      <c r="S116" s="2">
        <v>32000</v>
      </c>
      <c r="T116" s="5">
        <f t="shared" si="20"/>
        <v>52394.73684210526</v>
      </c>
      <c r="U116" s="2">
        <v>57000</v>
      </c>
      <c r="V116" s="5">
        <f t="shared" si="15"/>
        <v>4605.2631578947403</v>
      </c>
      <c r="W116" s="4">
        <f t="shared" si="16"/>
        <v>8.7895529884480239E-2</v>
      </c>
      <c r="X116" s="22">
        <f t="shared" si="21"/>
        <v>48650.796695856276</v>
      </c>
      <c r="Y116" s="22">
        <f t="shared" si="22"/>
        <v>52926.984250740687</v>
      </c>
      <c r="Z116" s="22">
        <f t="shared" si="23"/>
        <v>4276.1875548844109</v>
      </c>
      <c r="AA116" s="8">
        <f t="shared" si="24"/>
        <v>8.7895529884480308E-2</v>
      </c>
      <c r="AB116" s="22">
        <f t="shared" si="25"/>
        <v>4022450.8030562922</v>
      </c>
      <c r="AC116" s="11">
        <v>1431</v>
      </c>
      <c r="AD116" s="2">
        <v>1929</v>
      </c>
      <c r="AE116" s="2">
        <f t="shared" si="17"/>
        <v>87</v>
      </c>
      <c r="AF116" s="2" t="s">
        <v>169</v>
      </c>
    </row>
    <row r="117" spans="1:32" x14ac:dyDescent="0.2">
      <c r="A117">
        <v>19</v>
      </c>
      <c r="B117" s="2" t="s">
        <v>374</v>
      </c>
      <c r="C117" s="2" t="s">
        <v>22</v>
      </c>
      <c r="D117" s="2" t="s">
        <v>23</v>
      </c>
      <c r="E117" s="2" t="s">
        <v>2767</v>
      </c>
      <c r="F117" s="2" t="s">
        <v>2774</v>
      </c>
      <c r="G117" s="2">
        <v>40</v>
      </c>
      <c r="H117" s="2">
        <v>46</v>
      </c>
      <c r="I117" s="3">
        <v>42490</v>
      </c>
      <c r="J117" s="3">
        <v>42501</v>
      </c>
      <c r="K117" s="3" t="s">
        <v>2537</v>
      </c>
      <c r="L117" s="17">
        <f t="shared" si="18"/>
        <v>256.52</v>
      </c>
      <c r="M117" s="20">
        <f t="shared" si="19"/>
        <v>0.92854358334632781</v>
      </c>
      <c r="N117" s="2" t="s">
        <v>24</v>
      </c>
      <c r="O117" s="2">
        <v>3100000</v>
      </c>
      <c r="P117" s="2">
        <v>3100000</v>
      </c>
      <c r="Q117" s="2">
        <f t="shared" si="13"/>
        <v>0</v>
      </c>
      <c r="R117" s="4">
        <f t="shared" si="14"/>
        <v>0</v>
      </c>
      <c r="S117" s="2">
        <v>56709</v>
      </c>
      <c r="T117" s="5">
        <f t="shared" si="20"/>
        <v>78917.725000000006</v>
      </c>
      <c r="U117" s="2">
        <v>78918</v>
      </c>
      <c r="V117" s="5">
        <f t="shared" si="15"/>
        <v>0.27499999999417923</v>
      </c>
      <c r="W117" s="4">
        <f t="shared" si="16"/>
        <v>3.4846417581624306E-6</v>
      </c>
      <c r="X117" s="22">
        <f t="shared" si="21"/>
        <v>73278.547161040085</v>
      </c>
      <c r="Y117" s="22">
        <f t="shared" si="22"/>
        <v>73278.802510525493</v>
      </c>
      <c r="Z117" s="22">
        <f t="shared" si="23"/>
        <v>0.25534948540735058</v>
      </c>
      <c r="AA117" s="8">
        <f t="shared" si="24"/>
        <v>3.4846417580602898E-6</v>
      </c>
      <c r="AB117" s="22">
        <f t="shared" si="25"/>
        <v>2931152.1004210198</v>
      </c>
      <c r="AC117" s="2">
        <v>352</v>
      </c>
      <c r="AD117" s="2">
        <v>1878</v>
      </c>
      <c r="AE117" s="2">
        <f t="shared" si="17"/>
        <v>138</v>
      </c>
      <c r="AF117" s="2" t="s">
        <v>395</v>
      </c>
    </row>
    <row r="118" spans="1:32" x14ac:dyDescent="0.2">
      <c r="A118">
        <v>20</v>
      </c>
      <c r="B118" s="2" t="s">
        <v>2002</v>
      </c>
      <c r="C118" s="2" t="s">
        <v>22</v>
      </c>
      <c r="D118" s="2" t="s">
        <v>23</v>
      </c>
      <c r="E118" s="2" t="s">
        <v>2767</v>
      </c>
      <c r="F118" s="2" t="s">
        <v>2774</v>
      </c>
      <c r="G118" s="2">
        <v>87</v>
      </c>
      <c r="H118" s="2">
        <v>100</v>
      </c>
      <c r="I118" s="3">
        <v>42482</v>
      </c>
      <c r="J118" s="3">
        <v>42506</v>
      </c>
      <c r="K118" s="3" t="s">
        <v>2537</v>
      </c>
      <c r="L118" s="17">
        <f t="shared" si="18"/>
        <v>256.52</v>
      </c>
      <c r="M118" s="20">
        <f t="shared" si="19"/>
        <v>0.92854358334632781</v>
      </c>
      <c r="N118" s="2" t="s">
        <v>379</v>
      </c>
      <c r="O118" s="2">
        <v>6800000</v>
      </c>
      <c r="P118" s="2">
        <v>6700000</v>
      </c>
      <c r="Q118" s="2">
        <f t="shared" si="13"/>
        <v>-100000</v>
      </c>
      <c r="R118" s="4">
        <f t="shared" si="14"/>
        <v>-1.4705882352941176E-2</v>
      </c>
      <c r="S118" s="2">
        <v>107804</v>
      </c>
      <c r="T118" s="5">
        <f t="shared" si="20"/>
        <v>79400.045977011498</v>
      </c>
      <c r="U118" s="2">
        <v>78251</v>
      </c>
      <c r="V118" s="5">
        <f t="shared" si="15"/>
        <v>-1149.0459770114976</v>
      </c>
      <c r="W118" s="4">
        <f t="shared" si="16"/>
        <v>-1.4471603421289933E-2</v>
      </c>
      <c r="X118" s="22">
        <f t="shared" si="21"/>
        <v>73726.403209357435</v>
      </c>
      <c r="Y118" s="22">
        <f t="shared" si="22"/>
        <v>72659.463940433503</v>
      </c>
      <c r="Z118" s="22">
        <f t="shared" si="23"/>
        <v>-1066.9392689239321</v>
      </c>
      <c r="AA118" s="8">
        <f t="shared" si="24"/>
        <v>-1.4471603421289852E-2</v>
      </c>
      <c r="AB118" s="22">
        <f t="shared" si="25"/>
        <v>6321373.3628177149</v>
      </c>
      <c r="AC118" s="2">
        <v>455</v>
      </c>
      <c r="AD118" s="2">
        <v>1876</v>
      </c>
      <c r="AE118" s="2">
        <f t="shared" si="17"/>
        <v>140</v>
      </c>
      <c r="AF118" s="2" t="s">
        <v>103</v>
      </c>
    </row>
    <row r="119" spans="1:32" x14ac:dyDescent="0.2">
      <c r="A119">
        <v>21</v>
      </c>
      <c r="B119" s="2" t="s">
        <v>207</v>
      </c>
      <c r="C119" s="2" t="s">
        <v>22</v>
      </c>
      <c r="D119" s="2" t="s">
        <v>23</v>
      </c>
      <c r="E119" s="2" t="s">
        <v>2767</v>
      </c>
      <c r="F119" s="2" t="s">
        <v>2774</v>
      </c>
      <c r="G119" s="2">
        <v>32</v>
      </c>
      <c r="H119" s="2">
        <v>35</v>
      </c>
      <c r="I119" s="3">
        <v>42503</v>
      </c>
      <c r="J119" s="3">
        <v>42513</v>
      </c>
      <c r="K119" s="3" t="s">
        <v>2537</v>
      </c>
      <c r="L119" s="17">
        <f t="shared" si="18"/>
        <v>256.52</v>
      </c>
      <c r="M119" s="20">
        <f t="shared" si="19"/>
        <v>0.92854358334632781</v>
      </c>
      <c r="N119" s="2" t="s">
        <v>36</v>
      </c>
      <c r="O119" s="2">
        <v>2590000</v>
      </c>
      <c r="P119" s="2">
        <v>2760000</v>
      </c>
      <c r="Q119" s="2">
        <f t="shared" si="13"/>
        <v>170000</v>
      </c>
      <c r="R119" s="4">
        <f t="shared" si="14"/>
        <v>6.5637065637065631E-2</v>
      </c>
      <c r="S119" s="2"/>
      <c r="T119" s="5">
        <f t="shared" si="20"/>
        <v>80937.5</v>
      </c>
      <c r="U119" s="2">
        <v>86250</v>
      </c>
      <c r="V119" s="5">
        <f t="shared" si="15"/>
        <v>5312.5</v>
      </c>
      <c r="W119" s="4">
        <f t="shared" si="16"/>
        <v>6.5637065637065631E-2</v>
      </c>
      <c r="X119" s="22">
        <f t="shared" si="21"/>
        <v>75153.996277093407</v>
      </c>
      <c r="Y119" s="22">
        <f t="shared" si="22"/>
        <v>80086.884063620775</v>
      </c>
      <c r="Z119" s="22">
        <f t="shared" si="23"/>
        <v>4932.887786527368</v>
      </c>
      <c r="AA119" s="8">
        <f t="shared" si="24"/>
        <v>6.5637065637065659E-2</v>
      </c>
      <c r="AB119" s="22">
        <f t="shared" si="25"/>
        <v>2562780.2900358648</v>
      </c>
      <c r="AC119" s="2">
        <v>972</v>
      </c>
      <c r="AD119" s="2">
        <v>1985</v>
      </c>
      <c r="AE119" s="2">
        <f t="shared" si="17"/>
        <v>31</v>
      </c>
      <c r="AF119" s="2" t="s">
        <v>37</v>
      </c>
    </row>
    <row r="120" spans="1:32" x14ac:dyDescent="0.2">
      <c r="A120">
        <v>21</v>
      </c>
      <c r="B120" s="2" t="s">
        <v>1786</v>
      </c>
      <c r="C120" s="2" t="s">
        <v>22</v>
      </c>
      <c r="D120" s="2" t="s">
        <v>23</v>
      </c>
      <c r="E120" s="2" t="s">
        <v>2767</v>
      </c>
      <c r="F120" s="2" t="s">
        <v>2774</v>
      </c>
      <c r="G120" s="2">
        <v>78</v>
      </c>
      <c r="H120" s="2">
        <v>90</v>
      </c>
      <c r="I120" s="3">
        <v>42503</v>
      </c>
      <c r="J120" s="3">
        <v>42513</v>
      </c>
      <c r="K120" s="3" t="s">
        <v>2537</v>
      </c>
      <c r="L120" s="17">
        <f t="shared" si="18"/>
        <v>256.52</v>
      </c>
      <c r="M120" s="20">
        <f t="shared" si="19"/>
        <v>0.92854358334632781</v>
      </c>
      <c r="N120" s="2" t="s">
        <v>36</v>
      </c>
      <c r="O120" s="2">
        <v>5200000</v>
      </c>
      <c r="P120" s="2">
        <v>5200000</v>
      </c>
      <c r="Q120" s="2">
        <f t="shared" si="13"/>
        <v>0</v>
      </c>
      <c r="R120" s="4">
        <f t="shared" si="14"/>
        <v>0</v>
      </c>
      <c r="S120" s="2">
        <v>7000</v>
      </c>
      <c r="T120" s="5">
        <f t="shared" si="20"/>
        <v>66756.41025641025</v>
      </c>
      <c r="U120" s="2">
        <v>66756</v>
      </c>
      <c r="V120" s="5">
        <f t="shared" si="15"/>
        <v>-0.41025641025044024</v>
      </c>
      <c r="W120" s="4">
        <f t="shared" si="16"/>
        <v>-6.14557326666686E-6</v>
      </c>
      <c r="X120" s="22">
        <f t="shared" si="21"/>
        <v>61986.236390824721</v>
      </c>
      <c r="Y120" s="22">
        <f t="shared" si="22"/>
        <v>61985.855449867457</v>
      </c>
      <c r="Z120" s="22">
        <f t="shared" si="23"/>
        <v>-0.3809409572641016</v>
      </c>
      <c r="AA120" s="8">
        <f t="shared" si="24"/>
        <v>-6.1455732666564822E-6</v>
      </c>
      <c r="AB120" s="22">
        <f t="shared" si="25"/>
        <v>4834896.7250896618</v>
      </c>
      <c r="AC120" s="2"/>
      <c r="AD120" s="2">
        <v>1932</v>
      </c>
      <c r="AE120" s="2">
        <f t="shared" si="17"/>
        <v>84</v>
      </c>
      <c r="AF120" s="2" t="s">
        <v>1787</v>
      </c>
    </row>
    <row r="121" spans="1:32" x14ac:dyDescent="0.2">
      <c r="A121">
        <v>21</v>
      </c>
      <c r="B121" s="2" t="s">
        <v>1952</v>
      </c>
      <c r="C121" s="2" t="s">
        <v>22</v>
      </c>
      <c r="D121" s="2" t="s">
        <v>23</v>
      </c>
      <c r="E121" s="2" t="s">
        <v>2767</v>
      </c>
      <c r="F121" s="2" t="s">
        <v>2774</v>
      </c>
      <c r="G121" s="2">
        <v>84</v>
      </c>
      <c r="H121" s="2">
        <v>94</v>
      </c>
      <c r="I121" s="3">
        <v>42502</v>
      </c>
      <c r="J121" s="3">
        <v>42513</v>
      </c>
      <c r="K121" s="3" t="s">
        <v>2537</v>
      </c>
      <c r="L121" s="17">
        <f t="shared" si="18"/>
        <v>256.52</v>
      </c>
      <c r="M121" s="20">
        <f t="shared" si="19"/>
        <v>0.92854358334632781</v>
      </c>
      <c r="N121" s="2" t="s">
        <v>24</v>
      </c>
      <c r="O121" s="2">
        <v>4400000</v>
      </c>
      <c r="P121" s="2">
        <v>5410000</v>
      </c>
      <c r="Q121" s="2">
        <f t="shared" si="13"/>
        <v>1010000</v>
      </c>
      <c r="R121" s="4">
        <f t="shared" si="14"/>
        <v>0.22954545454545455</v>
      </c>
      <c r="S121" s="2">
        <v>78975</v>
      </c>
      <c r="T121" s="5">
        <f t="shared" si="20"/>
        <v>53321.130952380954</v>
      </c>
      <c r="U121" s="2">
        <v>65345</v>
      </c>
      <c r="V121" s="5">
        <f t="shared" si="15"/>
        <v>12023.869047619046</v>
      </c>
      <c r="W121" s="4">
        <f t="shared" si="16"/>
        <v>0.22549913763751747</v>
      </c>
      <c r="X121" s="22">
        <f t="shared" si="21"/>
        <v>49510.994002602602</v>
      </c>
      <c r="Y121" s="22">
        <f t="shared" si="22"/>
        <v>60675.680453765788</v>
      </c>
      <c r="Z121" s="22">
        <f t="shared" si="23"/>
        <v>11164.686451163187</v>
      </c>
      <c r="AA121" s="8">
        <f t="shared" si="24"/>
        <v>0.22549913763751747</v>
      </c>
      <c r="AB121" s="22">
        <f t="shared" si="25"/>
        <v>5096757.1581163257</v>
      </c>
      <c r="AC121" s="2">
        <v>712</v>
      </c>
      <c r="AD121" s="2">
        <v>1928</v>
      </c>
      <c r="AE121" s="2">
        <f t="shared" si="17"/>
        <v>88</v>
      </c>
      <c r="AF121" s="2" t="s">
        <v>37</v>
      </c>
    </row>
    <row r="122" spans="1:32" x14ac:dyDescent="0.2">
      <c r="A122">
        <v>21</v>
      </c>
      <c r="B122" s="2" t="s">
        <v>613</v>
      </c>
      <c r="C122" s="2" t="s">
        <v>22</v>
      </c>
      <c r="D122" s="2" t="s">
        <v>23</v>
      </c>
      <c r="E122" s="2" t="s">
        <v>2767</v>
      </c>
      <c r="F122" s="2" t="s">
        <v>2774</v>
      </c>
      <c r="G122" s="2">
        <v>47</v>
      </c>
      <c r="H122" s="2">
        <v>52</v>
      </c>
      <c r="I122" s="3">
        <v>42504</v>
      </c>
      <c r="J122" s="3">
        <v>42514</v>
      </c>
      <c r="K122" s="3" t="s">
        <v>2537</v>
      </c>
      <c r="L122" s="17">
        <f t="shared" si="18"/>
        <v>256.52</v>
      </c>
      <c r="M122" s="20">
        <f t="shared" si="19"/>
        <v>0.92854358334632781</v>
      </c>
      <c r="N122" s="2" t="s">
        <v>36</v>
      </c>
      <c r="O122" s="2">
        <v>3700000</v>
      </c>
      <c r="P122" s="2">
        <v>4400000</v>
      </c>
      <c r="Q122" s="2">
        <f t="shared" si="13"/>
        <v>700000</v>
      </c>
      <c r="R122" s="4">
        <f t="shared" si="14"/>
        <v>0.1891891891891892</v>
      </c>
      <c r="S122" s="2">
        <v>2741</v>
      </c>
      <c r="T122" s="5">
        <f t="shared" si="20"/>
        <v>78781.723404255317</v>
      </c>
      <c r="U122" s="2">
        <v>93675</v>
      </c>
      <c r="V122" s="5">
        <f t="shared" si="15"/>
        <v>14893.276595744683</v>
      </c>
      <c r="W122" s="4">
        <f t="shared" si="16"/>
        <v>0.18904481841965184</v>
      </c>
      <c r="X122" s="22">
        <f t="shared" si="21"/>
        <v>73152.263751986495</v>
      </c>
      <c r="Y122" s="22">
        <f t="shared" si="22"/>
        <v>86981.32016996725</v>
      </c>
      <c r="Z122" s="22">
        <f t="shared" si="23"/>
        <v>13829.056417980755</v>
      </c>
      <c r="AA122" s="8">
        <f t="shared" si="24"/>
        <v>0.18904481841965168</v>
      </c>
      <c r="AB122" s="22">
        <f t="shared" si="25"/>
        <v>4088122.0479884609</v>
      </c>
      <c r="AC122" s="2">
        <v>496</v>
      </c>
      <c r="AD122" s="2">
        <v>2006</v>
      </c>
      <c r="AE122" s="2">
        <f t="shared" si="17"/>
        <v>10</v>
      </c>
      <c r="AF122" s="2" t="s">
        <v>27</v>
      </c>
    </row>
    <row r="123" spans="1:32" x14ac:dyDescent="0.2">
      <c r="A123">
        <v>21</v>
      </c>
      <c r="B123" s="2" t="s">
        <v>449</v>
      </c>
      <c r="C123" s="2" t="s">
        <v>22</v>
      </c>
      <c r="D123" s="2" t="s">
        <v>23</v>
      </c>
      <c r="E123" s="2" t="s">
        <v>2767</v>
      </c>
      <c r="F123" s="2" t="s">
        <v>2774</v>
      </c>
      <c r="G123" s="2">
        <v>42</v>
      </c>
      <c r="H123" s="2">
        <v>47</v>
      </c>
      <c r="I123" s="3">
        <v>42504</v>
      </c>
      <c r="J123" s="3">
        <v>42514</v>
      </c>
      <c r="K123" s="3" t="s">
        <v>2537</v>
      </c>
      <c r="L123" s="17">
        <f t="shared" si="18"/>
        <v>256.52</v>
      </c>
      <c r="M123" s="20">
        <f t="shared" si="19"/>
        <v>0.92854358334632781</v>
      </c>
      <c r="N123" s="2" t="s">
        <v>36</v>
      </c>
      <c r="O123" s="2">
        <v>3300000</v>
      </c>
      <c r="P123" s="2">
        <v>3500000</v>
      </c>
      <c r="Q123" s="2">
        <f t="shared" si="13"/>
        <v>200000</v>
      </c>
      <c r="R123" s="4">
        <f t="shared" si="14"/>
        <v>6.0606060606060608E-2</v>
      </c>
      <c r="S123" s="2">
        <v>3280</v>
      </c>
      <c r="T123" s="5">
        <f t="shared" si="20"/>
        <v>78649.523809523816</v>
      </c>
      <c r="U123" s="2">
        <v>83411</v>
      </c>
      <c r="V123" s="5">
        <f t="shared" si="15"/>
        <v>4761.4761904761835</v>
      </c>
      <c r="W123" s="4">
        <f t="shared" si="16"/>
        <v>6.0540432539778553E-2</v>
      </c>
      <c r="X123" s="22">
        <f t="shared" si="21"/>
        <v>73029.510666577567</v>
      </c>
      <c r="Y123" s="22">
        <f t="shared" si="22"/>
        <v>77450.748830500554</v>
      </c>
      <c r="Z123" s="22">
        <f t="shared" si="23"/>
        <v>4421.2381639229861</v>
      </c>
      <c r="AA123" s="8">
        <f t="shared" si="24"/>
        <v>6.0540432539778671E-2</v>
      </c>
      <c r="AB123" s="22">
        <f t="shared" si="25"/>
        <v>3252931.4508810234</v>
      </c>
      <c r="AC123" s="11">
        <v>1742</v>
      </c>
      <c r="AD123" s="2">
        <v>1968</v>
      </c>
      <c r="AE123" s="2">
        <f t="shared" si="17"/>
        <v>48</v>
      </c>
      <c r="AF123" s="2" t="s">
        <v>90</v>
      </c>
    </row>
    <row r="124" spans="1:32" x14ac:dyDescent="0.2">
      <c r="A124">
        <v>21</v>
      </c>
      <c r="B124" s="2" t="s">
        <v>946</v>
      </c>
      <c r="C124" s="2" t="s">
        <v>22</v>
      </c>
      <c r="D124" s="2" t="s">
        <v>23</v>
      </c>
      <c r="E124" s="2" t="s">
        <v>2767</v>
      </c>
      <c r="F124" s="2" t="s">
        <v>2774</v>
      </c>
      <c r="G124" s="2">
        <v>74</v>
      </c>
      <c r="H124" s="2">
        <v>80</v>
      </c>
      <c r="I124" s="3">
        <v>42504</v>
      </c>
      <c r="J124" s="3">
        <v>42514</v>
      </c>
      <c r="K124" s="3" t="s">
        <v>2537</v>
      </c>
      <c r="L124" s="17">
        <f t="shared" si="18"/>
        <v>256.52</v>
      </c>
      <c r="M124" s="20">
        <f t="shared" si="19"/>
        <v>0.92854358334632781</v>
      </c>
      <c r="N124" s="2" t="s">
        <v>36</v>
      </c>
      <c r="O124" s="2">
        <v>5000000</v>
      </c>
      <c r="P124" s="2">
        <v>6700000</v>
      </c>
      <c r="Q124" s="2">
        <f t="shared" si="13"/>
        <v>1700000</v>
      </c>
      <c r="R124" s="4">
        <f t="shared" si="14"/>
        <v>0.34</v>
      </c>
      <c r="S124" s="2">
        <v>89971</v>
      </c>
      <c r="T124" s="5">
        <f t="shared" si="20"/>
        <v>68783.391891891893</v>
      </c>
      <c r="U124" s="2">
        <v>91756</v>
      </c>
      <c r="V124" s="5">
        <f t="shared" si="15"/>
        <v>22972.608108108107</v>
      </c>
      <c r="W124" s="4">
        <f t="shared" si="16"/>
        <v>0.33398481052249607</v>
      </c>
      <c r="X124" s="22">
        <f t="shared" si="21"/>
        <v>63868.377182012046</v>
      </c>
      <c r="Y124" s="22">
        <f t="shared" si="22"/>
        <v>85199.445033525655</v>
      </c>
      <c r="Z124" s="22">
        <f t="shared" si="23"/>
        <v>21331.06785151361</v>
      </c>
      <c r="AA124" s="8">
        <f t="shared" si="24"/>
        <v>0.33398481052249612</v>
      </c>
      <c r="AB124" s="22">
        <f t="shared" si="25"/>
        <v>6304758.9324808987</v>
      </c>
      <c r="AC124" s="2">
        <v>998</v>
      </c>
      <c r="AD124" s="2">
        <v>1936</v>
      </c>
      <c r="AE124" s="2">
        <f t="shared" si="17"/>
        <v>80</v>
      </c>
      <c r="AF124" s="2" t="s">
        <v>37</v>
      </c>
    </row>
    <row r="125" spans="1:32" x14ac:dyDescent="0.2">
      <c r="A125">
        <v>21</v>
      </c>
      <c r="B125" s="2" t="s">
        <v>2355</v>
      </c>
      <c r="C125" s="2" t="s">
        <v>22</v>
      </c>
      <c r="D125" s="2" t="s">
        <v>23</v>
      </c>
      <c r="E125" s="2" t="s">
        <v>2767</v>
      </c>
      <c r="F125" s="2" t="s">
        <v>2774</v>
      </c>
      <c r="G125" s="2">
        <v>118</v>
      </c>
      <c r="H125" s="2">
        <v>130</v>
      </c>
      <c r="I125" s="3">
        <v>42503</v>
      </c>
      <c r="J125" s="3">
        <v>42514</v>
      </c>
      <c r="K125" s="3" t="s">
        <v>2537</v>
      </c>
      <c r="L125" s="17">
        <f t="shared" si="18"/>
        <v>256.52</v>
      </c>
      <c r="M125" s="20">
        <f t="shared" si="19"/>
        <v>0.92854358334632781</v>
      </c>
      <c r="N125" s="2" t="s">
        <v>24</v>
      </c>
      <c r="O125" s="2">
        <v>6800000</v>
      </c>
      <c r="P125" s="2">
        <v>8000000</v>
      </c>
      <c r="Q125" s="2">
        <f t="shared" si="13"/>
        <v>1200000</v>
      </c>
      <c r="R125" s="4">
        <f t="shared" si="14"/>
        <v>0.17647058823529413</v>
      </c>
      <c r="S125" s="2">
        <v>109519</v>
      </c>
      <c r="T125" s="5">
        <f t="shared" si="20"/>
        <v>58555.245762711864</v>
      </c>
      <c r="U125" s="2">
        <v>68725</v>
      </c>
      <c r="V125" s="5">
        <f t="shared" si="15"/>
        <v>10169.754237288136</v>
      </c>
      <c r="W125" s="4">
        <f t="shared" si="16"/>
        <v>0.17367793619208516</v>
      </c>
      <c r="X125" s="22">
        <f t="shared" si="21"/>
        <v>54371.097724233354</v>
      </c>
      <c r="Y125" s="22">
        <f t="shared" si="22"/>
        <v>63814.157765476375</v>
      </c>
      <c r="Z125" s="22">
        <f t="shared" si="23"/>
        <v>9443.0600412430213</v>
      </c>
      <c r="AA125" s="8">
        <f t="shared" si="24"/>
        <v>0.17367793619208505</v>
      </c>
      <c r="AB125" s="22">
        <f t="shared" si="25"/>
        <v>7530070.616326212</v>
      </c>
      <c r="AC125" s="11">
        <v>2501</v>
      </c>
      <c r="AD125" s="2">
        <v>1934</v>
      </c>
      <c r="AE125" s="2">
        <f t="shared" si="17"/>
        <v>82</v>
      </c>
      <c r="AF125" s="2" t="s">
        <v>494</v>
      </c>
    </row>
    <row r="126" spans="1:32" x14ac:dyDescent="0.2">
      <c r="A126">
        <v>21</v>
      </c>
      <c r="B126" s="2" t="s">
        <v>1968</v>
      </c>
      <c r="C126" s="2" t="s">
        <v>22</v>
      </c>
      <c r="D126" s="2" t="s">
        <v>23</v>
      </c>
      <c r="E126" s="2" t="s">
        <v>2767</v>
      </c>
      <c r="F126" s="2" t="s">
        <v>2774</v>
      </c>
      <c r="G126" s="2">
        <v>85</v>
      </c>
      <c r="H126" s="2">
        <v>95</v>
      </c>
      <c r="I126" s="3">
        <v>42503</v>
      </c>
      <c r="J126" s="3">
        <v>42514</v>
      </c>
      <c r="K126" s="3" t="s">
        <v>2537</v>
      </c>
      <c r="L126" s="17">
        <f t="shared" si="18"/>
        <v>256.52</v>
      </c>
      <c r="M126" s="20">
        <f t="shared" si="19"/>
        <v>0.92854358334632781</v>
      </c>
      <c r="N126" s="2" t="s">
        <v>24</v>
      </c>
      <c r="O126" s="2">
        <v>3990000</v>
      </c>
      <c r="P126" s="2">
        <v>4350000</v>
      </c>
      <c r="Q126" s="2">
        <f t="shared" si="13"/>
        <v>360000</v>
      </c>
      <c r="R126" s="4">
        <f t="shared" si="14"/>
        <v>9.0225563909774431E-2</v>
      </c>
      <c r="S126" s="2"/>
      <c r="T126" s="5">
        <f t="shared" si="20"/>
        <v>46941.176470588238</v>
      </c>
      <c r="U126" s="2">
        <v>51176</v>
      </c>
      <c r="V126" s="5">
        <f t="shared" si="15"/>
        <v>4234.8235294117621</v>
      </c>
      <c r="W126" s="4">
        <f t="shared" si="16"/>
        <v>9.0215538847117735E-2</v>
      </c>
      <c r="X126" s="22">
        <f t="shared" si="21"/>
        <v>43586.928206492332</v>
      </c>
      <c r="Y126" s="22">
        <f t="shared" si="22"/>
        <v>47519.146421331672</v>
      </c>
      <c r="Z126" s="22">
        <f t="shared" si="23"/>
        <v>3932.2182148393404</v>
      </c>
      <c r="AA126" s="8">
        <f t="shared" si="24"/>
        <v>9.0215538847117721E-2</v>
      </c>
      <c r="AB126" s="22">
        <f t="shared" si="25"/>
        <v>4039127.4458131921</v>
      </c>
      <c r="AC126" s="11">
        <v>2861</v>
      </c>
      <c r="AD126" s="2">
        <v>1932</v>
      </c>
      <c r="AE126" s="2">
        <f t="shared" si="17"/>
        <v>84</v>
      </c>
      <c r="AF126" s="2" t="s">
        <v>181</v>
      </c>
    </row>
    <row r="127" spans="1:32" x14ac:dyDescent="0.2">
      <c r="A127">
        <v>21</v>
      </c>
      <c r="B127" s="2" t="s">
        <v>2250</v>
      </c>
      <c r="C127" s="2" t="s">
        <v>22</v>
      </c>
      <c r="D127" s="2" t="s">
        <v>23</v>
      </c>
      <c r="E127" s="2" t="s">
        <v>2767</v>
      </c>
      <c r="F127" s="2" t="s">
        <v>2774</v>
      </c>
      <c r="G127" s="2">
        <v>106</v>
      </c>
      <c r="H127" s="2">
        <v>118</v>
      </c>
      <c r="I127" s="3">
        <v>42504</v>
      </c>
      <c r="J127" s="3">
        <v>42514</v>
      </c>
      <c r="K127" s="3" t="s">
        <v>2537</v>
      </c>
      <c r="L127" s="17">
        <f t="shared" si="18"/>
        <v>256.52</v>
      </c>
      <c r="M127" s="20">
        <f t="shared" si="19"/>
        <v>0.92854358334632781</v>
      </c>
      <c r="N127" s="2" t="s">
        <v>36</v>
      </c>
      <c r="O127" s="2">
        <v>6700000</v>
      </c>
      <c r="P127" s="2">
        <v>7800000</v>
      </c>
      <c r="Q127" s="2">
        <f t="shared" si="13"/>
        <v>1100000</v>
      </c>
      <c r="R127" s="4">
        <f t="shared" si="14"/>
        <v>0.16417910447761194</v>
      </c>
      <c r="S127" s="2"/>
      <c r="T127" s="5">
        <f t="shared" si="20"/>
        <v>63207.547169811318</v>
      </c>
      <c r="U127" s="2">
        <v>73585</v>
      </c>
      <c r="V127" s="5">
        <f t="shared" si="15"/>
        <v>10377.452830188682</v>
      </c>
      <c r="W127" s="4">
        <f t="shared" si="16"/>
        <v>0.16418059701492543</v>
      </c>
      <c r="X127" s="22">
        <f t="shared" si="21"/>
        <v>58690.962343588639</v>
      </c>
      <c r="Y127" s="22">
        <f t="shared" si="22"/>
        <v>68326.879580539535</v>
      </c>
      <c r="Z127" s="22">
        <f t="shared" si="23"/>
        <v>9635.917236950896</v>
      </c>
      <c r="AA127" s="8">
        <f t="shared" si="24"/>
        <v>0.16418059701492554</v>
      </c>
      <c r="AB127" s="22">
        <f t="shared" si="25"/>
        <v>7242649.2355371909</v>
      </c>
      <c r="AC127" s="2">
        <v>479</v>
      </c>
      <c r="AD127" s="2">
        <v>1897</v>
      </c>
      <c r="AE127" s="2">
        <f t="shared" si="17"/>
        <v>119</v>
      </c>
      <c r="AF127" s="2" t="s">
        <v>130</v>
      </c>
    </row>
    <row r="128" spans="1:32" x14ac:dyDescent="0.2">
      <c r="A128">
        <v>21</v>
      </c>
      <c r="B128" s="2" t="s">
        <v>1553</v>
      </c>
      <c r="C128" s="2" t="s">
        <v>22</v>
      </c>
      <c r="D128" s="2" t="s">
        <v>23</v>
      </c>
      <c r="E128" s="2" t="s">
        <v>2767</v>
      </c>
      <c r="F128" s="2" t="s">
        <v>2774</v>
      </c>
      <c r="G128" s="2">
        <v>77</v>
      </c>
      <c r="H128" s="2">
        <v>83</v>
      </c>
      <c r="I128" s="3">
        <v>42504</v>
      </c>
      <c r="J128" s="3">
        <v>42514</v>
      </c>
      <c r="K128" s="3" t="s">
        <v>2537</v>
      </c>
      <c r="L128" s="17">
        <f t="shared" si="18"/>
        <v>256.52</v>
      </c>
      <c r="M128" s="20">
        <f t="shared" si="19"/>
        <v>0.92854358334632781</v>
      </c>
      <c r="N128" s="2" t="s">
        <v>36</v>
      </c>
      <c r="O128" s="2">
        <v>4850000</v>
      </c>
      <c r="P128" s="2">
        <v>5200000</v>
      </c>
      <c r="Q128" s="2">
        <f t="shared" si="13"/>
        <v>350000</v>
      </c>
      <c r="R128" s="4">
        <f t="shared" si="14"/>
        <v>7.2164948453608241E-2</v>
      </c>
      <c r="S128" s="2"/>
      <c r="T128" s="5">
        <f t="shared" si="20"/>
        <v>62987.012987012989</v>
      </c>
      <c r="U128" s="2">
        <v>67532</v>
      </c>
      <c r="V128" s="5">
        <f t="shared" si="15"/>
        <v>4544.9870129870105</v>
      </c>
      <c r="W128" s="4">
        <f t="shared" si="16"/>
        <v>7.2157525773195841E-2</v>
      </c>
      <c r="X128" s="22">
        <f t="shared" si="21"/>
        <v>58486.186743242724</v>
      </c>
      <c r="Y128" s="22">
        <f t="shared" si="22"/>
        <v>62706.405270544208</v>
      </c>
      <c r="Z128" s="22">
        <f t="shared" si="23"/>
        <v>4220.2185273014838</v>
      </c>
      <c r="AA128" s="8">
        <f t="shared" si="24"/>
        <v>7.2157525773195882E-2</v>
      </c>
      <c r="AB128" s="22">
        <f t="shared" si="25"/>
        <v>4828393.205831904</v>
      </c>
      <c r="AC128" s="2">
        <v>398</v>
      </c>
      <c r="AD128" s="2">
        <v>1892</v>
      </c>
      <c r="AE128" s="2">
        <f t="shared" si="17"/>
        <v>124</v>
      </c>
      <c r="AF128" s="2" t="s">
        <v>44</v>
      </c>
    </row>
    <row r="129" spans="1:32" x14ac:dyDescent="0.2">
      <c r="A129">
        <v>21</v>
      </c>
      <c r="B129" s="2" t="s">
        <v>374</v>
      </c>
      <c r="C129" s="2" t="s">
        <v>22</v>
      </c>
      <c r="D129" s="2" t="s">
        <v>23</v>
      </c>
      <c r="E129" s="2" t="s">
        <v>2767</v>
      </c>
      <c r="F129" s="2" t="s">
        <v>2774</v>
      </c>
      <c r="G129" s="2">
        <v>45</v>
      </c>
      <c r="H129" s="2">
        <v>47</v>
      </c>
      <c r="I129" s="3">
        <v>42502</v>
      </c>
      <c r="J129" s="3">
        <v>42514</v>
      </c>
      <c r="K129" s="3" t="s">
        <v>2537</v>
      </c>
      <c r="L129" s="17">
        <f t="shared" si="18"/>
        <v>256.52</v>
      </c>
      <c r="M129" s="20">
        <f t="shared" si="19"/>
        <v>0.92854358334632781</v>
      </c>
      <c r="N129" s="2" t="s">
        <v>32</v>
      </c>
      <c r="O129" s="2">
        <v>2500000</v>
      </c>
      <c r="P129" s="2">
        <v>3010000</v>
      </c>
      <c r="Q129" s="2">
        <f t="shared" si="13"/>
        <v>510000</v>
      </c>
      <c r="R129" s="4">
        <f t="shared" si="14"/>
        <v>0.20399999999999999</v>
      </c>
      <c r="S129" s="2"/>
      <c r="T129" s="5">
        <f t="shared" si="20"/>
        <v>55555.555555555555</v>
      </c>
      <c r="U129" s="2">
        <v>66889</v>
      </c>
      <c r="V129" s="5">
        <f t="shared" si="15"/>
        <v>11333.444444444445</v>
      </c>
      <c r="W129" s="4">
        <f t="shared" si="16"/>
        <v>0.20400200000000002</v>
      </c>
      <c r="X129" s="22">
        <f t="shared" si="21"/>
        <v>51585.754630351541</v>
      </c>
      <c r="Y129" s="22">
        <f t="shared" si="22"/>
        <v>62109.351746452521</v>
      </c>
      <c r="Z129" s="22">
        <f t="shared" si="23"/>
        <v>10523.59711610098</v>
      </c>
      <c r="AA129" s="8">
        <f t="shared" si="24"/>
        <v>0.2040020000000001</v>
      </c>
      <c r="AB129" s="22">
        <f t="shared" si="25"/>
        <v>2794920.8285903633</v>
      </c>
      <c r="AC129" s="2">
        <v>352</v>
      </c>
      <c r="AD129" s="2">
        <v>1878</v>
      </c>
      <c r="AE129" s="2">
        <f t="shared" si="17"/>
        <v>138</v>
      </c>
      <c r="AF129" s="2" t="s">
        <v>37</v>
      </c>
    </row>
    <row r="130" spans="1:32" x14ac:dyDescent="0.2">
      <c r="A130">
        <v>21</v>
      </c>
      <c r="B130" s="2" t="s">
        <v>399</v>
      </c>
      <c r="C130" s="2" t="s">
        <v>22</v>
      </c>
      <c r="D130" s="2" t="s">
        <v>23</v>
      </c>
      <c r="E130" s="2" t="s">
        <v>2767</v>
      </c>
      <c r="F130" s="2" t="s">
        <v>2774</v>
      </c>
      <c r="G130" s="2">
        <v>66</v>
      </c>
      <c r="H130" s="2">
        <v>73</v>
      </c>
      <c r="I130" s="3">
        <v>42504</v>
      </c>
      <c r="J130" s="3">
        <v>42515</v>
      </c>
      <c r="K130" s="3" t="s">
        <v>2537</v>
      </c>
      <c r="L130" s="17">
        <f t="shared" si="18"/>
        <v>256.52</v>
      </c>
      <c r="M130" s="20">
        <f t="shared" si="19"/>
        <v>0.92854358334632781</v>
      </c>
      <c r="N130" s="2" t="s">
        <v>24</v>
      </c>
      <c r="O130" s="2">
        <v>4000000</v>
      </c>
      <c r="P130" s="2">
        <v>4250000</v>
      </c>
      <c r="Q130" s="2">
        <f t="shared" ref="Q130:Q193" si="26">P130-O130</f>
        <v>250000</v>
      </c>
      <c r="R130" s="4">
        <f t="shared" ref="R130:R193" si="27">Q130/O130</f>
        <v>6.25E-2</v>
      </c>
      <c r="S130" s="2">
        <v>20861</v>
      </c>
      <c r="T130" s="5">
        <f t="shared" si="20"/>
        <v>60922.13636363636</v>
      </c>
      <c r="U130" s="2">
        <v>64710</v>
      </c>
      <c r="V130" s="5">
        <f t="shared" ref="V130:V193" si="28">U130-T130</f>
        <v>3787.8636363636397</v>
      </c>
      <c r="W130" s="4">
        <f t="shared" ref="W130:W193" si="29">V130/T130</f>
        <v>6.2175489279534965E-2</v>
      </c>
      <c r="X130" s="22">
        <f t="shared" si="21"/>
        <v>56568.85880420453</v>
      </c>
      <c r="Y130" s="22">
        <f t="shared" si="22"/>
        <v>60086.055278340871</v>
      </c>
      <c r="Z130" s="22">
        <f t="shared" si="23"/>
        <v>3517.1964741363408</v>
      </c>
      <c r="AA130" s="8">
        <f t="shared" si="24"/>
        <v>6.2175489279534875E-2</v>
      </c>
      <c r="AB130" s="22">
        <f t="shared" si="25"/>
        <v>3965679.6483704974</v>
      </c>
      <c r="AC130" s="11">
        <v>2294</v>
      </c>
      <c r="AD130" s="2">
        <v>1966</v>
      </c>
      <c r="AE130" s="2">
        <f t="shared" ref="AE130:AE193" si="30">2016-AD130</f>
        <v>50</v>
      </c>
      <c r="AF130" s="2" t="s">
        <v>67</v>
      </c>
    </row>
    <row r="131" spans="1:32" x14ac:dyDescent="0.2">
      <c r="A131">
        <v>21</v>
      </c>
      <c r="B131" s="2" t="s">
        <v>1006</v>
      </c>
      <c r="C131" s="2" t="s">
        <v>22</v>
      </c>
      <c r="D131" s="2" t="s">
        <v>23</v>
      </c>
      <c r="E131" s="2" t="s">
        <v>2767</v>
      </c>
      <c r="F131" s="2" t="s">
        <v>2774</v>
      </c>
      <c r="G131" s="2">
        <v>56</v>
      </c>
      <c r="H131" s="2">
        <v>63</v>
      </c>
      <c r="I131" s="3">
        <v>42504</v>
      </c>
      <c r="J131" s="3">
        <v>42515</v>
      </c>
      <c r="K131" s="3" t="s">
        <v>2537</v>
      </c>
      <c r="L131" s="17">
        <f t="shared" ref="L131:L194" si="31">IF(K131="Januar",238.19,IF(K131="Februar",240.59,IF(K131="Mars",245.99,IF(K131="April",250.79,IF(K131="Mai",256.52,IF(K131="Juni",259.83,IF(K131="Juli",265.66,IF(K131="August",272.21,IF(K131="September",275.91,IF(K131="Oktober",281.13,IF(K131="November",284.38,IF(K131="Desember",287.34,0))))))))))))</f>
        <v>256.52</v>
      </c>
      <c r="M131" s="20">
        <f t="shared" ref="M131:M194" si="32">$L$2/L131</f>
        <v>0.92854358334632781</v>
      </c>
      <c r="N131" s="2" t="s">
        <v>24</v>
      </c>
      <c r="O131" s="2">
        <v>3950000</v>
      </c>
      <c r="P131" s="2">
        <v>4470000</v>
      </c>
      <c r="Q131" s="2">
        <f t="shared" si="26"/>
        <v>520000</v>
      </c>
      <c r="R131" s="4">
        <f t="shared" si="27"/>
        <v>0.13164556962025317</v>
      </c>
      <c r="S131" s="2"/>
      <c r="T131" s="5">
        <f t="shared" ref="T131:T194" si="33">(O131+S131)/G131</f>
        <v>70535.71428571429</v>
      </c>
      <c r="U131" s="2">
        <v>79821</v>
      </c>
      <c r="V131" s="5">
        <f t="shared" si="28"/>
        <v>9285.2857142857101</v>
      </c>
      <c r="W131" s="4">
        <f t="shared" si="29"/>
        <v>0.13163949367088601</v>
      </c>
      <c r="X131" s="22">
        <f t="shared" ref="X131:X194" si="34">T131*M131</f>
        <v>65495.484896749913</v>
      </c>
      <c r="Y131" s="22">
        <f t="shared" ref="Y131:Y194" si="35">U131*M131</f>
        <v>74117.277366287235</v>
      </c>
      <c r="Z131" s="22">
        <f t="shared" ref="Z131:Z194" si="36">Y131-X131</f>
        <v>8621.7924695373222</v>
      </c>
      <c r="AA131" s="8">
        <f t="shared" ref="AA131:AA194" si="37">Z131/X131</f>
        <v>0.13163949367088604</v>
      </c>
      <c r="AB131" s="22">
        <f t="shared" ref="AB131:AB194" si="38">Y131*G131</f>
        <v>4150567.532512085</v>
      </c>
      <c r="AC131" s="11">
        <v>2343</v>
      </c>
      <c r="AD131" s="2">
        <v>1939</v>
      </c>
      <c r="AE131" s="2">
        <f t="shared" si="30"/>
        <v>77</v>
      </c>
      <c r="AF131" s="2" t="s">
        <v>37</v>
      </c>
    </row>
    <row r="132" spans="1:32" x14ac:dyDescent="0.2">
      <c r="A132">
        <v>21</v>
      </c>
      <c r="B132" s="2" t="s">
        <v>1007</v>
      </c>
      <c r="C132" s="2" t="s">
        <v>22</v>
      </c>
      <c r="D132" s="2" t="s">
        <v>23</v>
      </c>
      <c r="E132" s="2" t="s">
        <v>2767</v>
      </c>
      <c r="F132" s="2" t="s">
        <v>2774</v>
      </c>
      <c r="G132" s="2">
        <v>56</v>
      </c>
      <c r="H132" s="2">
        <v>62</v>
      </c>
      <c r="I132" s="3">
        <v>42504</v>
      </c>
      <c r="J132" s="3">
        <v>42515</v>
      </c>
      <c r="K132" s="3" t="s">
        <v>2537</v>
      </c>
      <c r="L132" s="17">
        <f t="shared" si="31"/>
        <v>256.52</v>
      </c>
      <c r="M132" s="20">
        <f t="shared" si="32"/>
        <v>0.92854358334632781</v>
      </c>
      <c r="N132" s="2" t="s">
        <v>24</v>
      </c>
      <c r="O132" s="2">
        <v>2800000</v>
      </c>
      <c r="P132" s="2">
        <v>3390000</v>
      </c>
      <c r="Q132" s="2">
        <f t="shared" si="26"/>
        <v>590000</v>
      </c>
      <c r="R132" s="4">
        <f t="shared" si="27"/>
        <v>0.21071428571428572</v>
      </c>
      <c r="S132" s="2"/>
      <c r="T132" s="5">
        <f t="shared" si="33"/>
        <v>50000</v>
      </c>
      <c r="U132" s="2">
        <v>60536</v>
      </c>
      <c r="V132" s="5">
        <f t="shared" si="28"/>
        <v>10536</v>
      </c>
      <c r="W132" s="4">
        <f t="shared" si="29"/>
        <v>0.21071999999999999</v>
      </c>
      <c r="X132" s="22">
        <f t="shared" si="34"/>
        <v>46427.17916731639</v>
      </c>
      <c r="Y132" s="22">
        <f t="shared" si="35"/>
        <v>56210.314361453296</v>
      </c>
      <c r="Z132" s="22">
        <f t="shared" si="36"/>
        <v>9783.1351941369066</v>
      </c>
      <c r="AA132" s="8">
        <f t="shared" si="37"/>
        <v>0.21071999999999994</v>
      </c>
      <c r="AB132" s="22">
        <f t="shared" si="38"/>
        <v>3147777.6042413847</v>
      </c>
      <c r="AC132" s="2">
        <v>279</v>
      </c>
      <c r="AD132" s="2">
        <v>1937</v>
      </c>
      <c r="AE132" s="2">
        <f t="shared" si="30"/>
        <v>79</v>
      </c>
      <c r="AF132" s="2" t="s">
        <v>133</v>
      </c>
    </row>
    <row r="133" spans="1:32" x14ac:dyDescent="0.2">
      <c r="A133">
        <v>21</v>
      </c>
      <c r="B133" s="2" t="s">
        <v>2157</v>
      </c>
      <c r="C133" s="2" t="s">
        <v>22</v>
      </c>
      <c r="D133" s="2" t="s">
        <v>23</v>
      </c>
      <c r="E133" s="2" t="s">
        <v>2767</v>
      </c>
      <c r="F133" s="2" t="s">
        <v>2774</v>
      </c>
      <c r="G133" s="2">
        <v>98</v>
      </c>
      <c r="H133" s="2">
        <v>105</v>
      </c>
      <c r="I133" s="3">
        <v>42503</v>
      </c>
      <c r="J133" s="3">
        <v>42517</v>
      </c>
      <c r="K133" s="3" t="s">
        <v>2537</v>
      </c>
      <c r="L133" s="17">
        <f t="shared" si="31"/>
        <v>256.52</v>
      </c>
      <c r="M133" s="20">
        <f t="shared" si="32"/>
        <v>0.92854358334632781</v>
      </c>
      <c r="N133" s="2" t="s">
        <v>62</v>
      </c>
      <c r="O133" s="2">
        <v>5990000</v>
      </c>
      <c r="P133" s="2">
        <v>5990000</v>
      </c>
      <c r="Q133" s="2">
        <f t="shared" si="26"/>
        <v>0</v>
      </c>
      <c r="R133" s="4">
        <f t="shared" si="27"/>
        <v>0</v>
      </c>
      <c r="S133" s="2"/>
      <c r="T133" s="5">
        <f t="shared" si="33"/>
        <v>61122.448979591834</v>
      </c>
      <c r="U133" s="2">
        <v>61122</v>
      </c>
      <c r="V133" s="5">
        <f t="shared" si="28"/>
        <v>-0.44897959183435887</v>
      </c>
      <c r="W133" s="4">
        <f t="shared" si="29"/>
        <v>-7.3455759598943526E-6</v>
      </c>
      <c r="X133" s="22">
        <f t="shared" si="34"/>
        <v>56754.857798413301</v>
      </c>
      <c r="Y133" s="22">
        <f t="shared" si="35"/>
        <v>56754.440901294249</v>
      </c>
      <c r="Z133" s="22">
        <f t="shared" si="36"/>
        <v>-0.41689711905200966</v>
      </c>
      <c r="AA133" s="8">
        <f t="shared" si="37"/>
        <v>-7.3455759599077857E-6</v>
      </c>
      <c r="AB133" s="22">
        <f t="shared" si="38"/>
        <v>5561935.2083268361</v>
      </c>
      <c r="AC133" s="2">
        <v>616</v>
      </c>
      <c r="AD133" s="2">
        <v>1886</v>
      </c>
      <c r="AE133" s="2">
        <f t="shared" si="30"/>
        <v>130</v>
      </c>
      <c r="AF133" s="2" t="s">
        <v>27</v>
      </c>
    </row>
    <row r="134" spans="1:32" x14ac:dyDescent="0.2">
      <c r="A134">
        <v>22</v>
      </c>
      <c r="B134" s="2" t="s">
        <v>207</v>
      </c>
      <c r="C134" s="2" t="s">
        <v>22</v>
      </c>
      <c r="D134" s="2" t="s">
        <v>23</v>
      </c>
      <c r="E134" s="2" t="s">
        <v>2767</v>
      </c>
      <c r="F134" s="2" t="s">
        <v>2774</v>
      </c>
      <c r="G134" s="2">
        <v>41</v>
      </c>
      <c r="H134" s="2">
        <v>46</v>
      </c>
      <c r="I134" s="3">
        <v>42503</v>
      </c>
      <c r="J134" s="3">
        <v>42520</v>
      </c>
      <c r="K134" s="3" t="s">
        <v>2537</v>
      </c>
      <c r="L134" s="17">
        <f t="shared" si="31"/>
        <v>256.52</v>
      </c>
      <c r="M134" s="20">
        <f t="shared" si="32"/>
        <v>0.92854358334632781</v>
      </c>
      <c r="N134" s="2" t="s">
        <v>242</v>
      </c>
      <c r="O134" s="2">
        <v>2990000</v>
      </c>
      <c r="P134" s="2">
        <v>3000000</v>
      </c>
      <c r="Q134" s="2">
        <f t="shared" si="26"/>
        <v>10000</v>
      </c>
      <c r="R134" s="4">
        <f t="shared" si="27"/>
        <v>3.3444816053511705E-3</v>
      </c>
      <c r="S134" s="2">
        <v>955</v>
      </c>
      <c r="T134" s="5">
        <f t="shared" si="33"/>
        <v>72950.121951219509</v>
      </c>
      <c r="U134" s="2">
        <v>73194</v>
      </c>
      <c r="V134" s="5">
        <f t="shared" si="28"/>
        <v>243.87804878049064</v>
      </c>
      <c r="W134" s="4">
        <f t="shared" si="29"/>
        <v>3.3430793843438355E-3</v>
      </c>
      <c r="X134" s="22">
        <f t="shared" si="34"/>
        <v>67737.367642136975</v>
      </c>
      <c r="Y134" s="22">
        <f t="shared" si="35"/>
        <v>67963.819039451118</v>
      </c>
      <c r="Z134" s="22">
        <f t="shared" si="36"/>
        <v>226.45139731414383</v>
      </c>
      <c r="AA134" s="8">
        <f t="shared" si="37"/>
        <v>3.3430793843437839E-3</v>
      </c>
      <c r="AB134" s="22">
        <f t="shared" si="38"/>
        <v>2786516.5806174958</v>
      </c>
      <c r="AC134" s="2">
        <v>972</v>
      </c>
      <c r="AD134" s="2">
        <v>1985</v>
      </c>
      <c r="AE134" s="2">
        <f t="shared" si="30"/>
        <v>31</v>
      </c>
      <c r="AF134" s="2" t="s">
        <v>37</v>
      </c>
    </row>
    <row r="135" spans="1:32" x14ac:dyDescent="0.2">
      <c r="A135">
        <v>22</v>
      </c>
      <c r="B135" s="2" t="s">
        <v>1355</v>
      </c>
      <c r="C135" s="2" t="s">
        <v>22</v>
      </c>
      <c r="D135" s="2" t="s">
        <v>23</v>
      </c>
      <c r="E135" s="2" t="s">
        <v>2767</v>
      </c>
      <c r="F135" s="2" t="s">
        <v>2774</v>
      </c>
      <c r="G135" s="2">
        <v>66</v>
      </c>
      <c r="H135" s="2">
        <v>74</v>
      </c>
      <c r="I135" s="3">
        <v>42510</v>
      </c>
      <c r="J135" s="3">
        <v>42520</v>
      </c>
      <c r="K135" s="3" t="s">
        <v>2537</v>
      </c>
      <c r="L135" s="17">
        <f t="shared" si="31"/>
        <v>256.52</v>
      </c>
      <c r="M135" s="20">
        <f t="shared" si="32"/>
        <v>0.92854358334632781</v>
      </c>
      <c r="N135" s="2" t="s">
        <v>36</v>
      </c>
      <c r="O135" s="2">
        <v>3300000</v>
      </c>
      <c r="P135" s="2">
        <v>3650000</v>
      </c>
      <c r="Q135" s="2">
        <f t="shared" si="26"/>
        <v>350000</v>
      </c>
      <c r="R135" s="4">
        <f t="shared" si="27"/>
        <v>0.10606060606060606</v>
      </c>
      <c r="S135" s="2">
        <v>161000</v>
      </c>
      <c r="T135" s="5">
        <f t="shared" si="33"/>
        <v>52439.393939393936</v>
      </c>
      <c r="U135" s="2">
        <v>57742</v>
      </c>
      <c r="V135" s="5">
        <f t="shared" si="28"/>
        <v>5302.6060606060637</v>
      </c>
      <c r="W135" s="4">
        <f t="shared" si="29"/>
        <v>0.10111875180583653</v>
      </c>
      <c r="X135" s="22">
        <f t="shared" si="34"/>
        <v>48692.262756994547</v>
      </c>
      <c r="Y135" s="22">
        <f t="shared" si="35"/>
        <v>53615.963589583662</v>
      </c>
      <c r="Z135" s="22">
        <f t="shared" si="36"/>
        <v>4923.7008325891147</v>
      </c>
      <c r="AA135" s="8">
        <f t="shared" si="37"/>
        <v>0.10111875180583664</v>
      </c>
      <c r="AB135" s="22">
        <f t="shared" si="38"/>
        <v>3538653.5969125219</v>
      </c>
      <c r="AC135" s="11">
        <v>2104</v>
      </c>
      <c r="AD135" s="2">
        <v>1936</v>
      </c>
      <c r="AE135" s="2">
        <f t="shared" si="30"/>
        <v>80</v>
      </c>
      <c r="AF135" s="2" t="s">
        <v>81</v>
      </c>
    </row>
    <row r="136" spans="1:32" x14ac:dyDescent="0.2">
      <c r="A136">
        <v>22</v>
      </c>
      <c r="B136" s="2" t="s">
        <v>1954</v>
      </c>
      <c r="C136" s="2" t="s">
        <v>22</v>
      </c>
      <c r="D136" s="2" t="s">
        <v>23</v>
      </c>
      <c r="E136" s="2" t="s">
        <v>2767</v>
      </c>
      <c r="F136" s="2" t="s">
        <v>2774</v>
      </c>
      <c r="G136" s="2">
        <v>84</v>
      </c>
      <c r="H136" s="2">
        <v>92</v>
      </c>
      <c r="I136" s="3">
        <v>42510</v>
      </c>
      <c r="J136" s="3">
        <v>42520</v>
      </c>
      <c r="K136" s="3" t="s">
        <v>2537</v>
      </c>
      <c r="L136" s="17">
        <f t="shared" si="31"/>
        <v>256.52</v>
      </c>
      <c r="M136" s="20">
        <f t="shared" si="32"/>
        <v>0.92854358334632781</v>
      </c>
      <c r="N136" s="2" t="s">
        <v>36</v>
      </c>
      <c r="O136" s="2">
        <v>3950000</v>
      </c>
      <c r="P136" s="2">
        <v>4500000</v>
      </c>
      <c r="Q136" s="2">
        <f t="shared" si="26"/>
        <v>550000</v>
      </c>
      <c r="R136" s="4">
        <f t="shared" si="27"/>
        <v>0.13924050632911392</v>
      </c>
      <c r="S136" s="2"/>
      <c r="T136" s="5">
        <f t="shared" si="33"/>
        <v>47023.809523809527</v>
      </c>
      <c r="U136" s="2">
        <v>53571</v>
      </c>
      <c r="V136" s="5">
        <f t="shared" si="28"/>
        <v>6547.1904761904734</v>
      </c>
      <c r="W136" s="4">
        <f t="shared" si="29"/>
        <v>0.13923139240506321</v>
      </c>
      <c r="X136" s="22">
        <f t="shared" si="34"/>
        <v>43663.656597833273</v>
      </c>
      <c r="Y136" s="22">
        <f t="shared" si="35"/>
        <v>49743.008303446128</v>
      </c>
      <c r="Z136" s="22">
        <f t="shared" si="36"/>
        <v>6079.3517056128549</v>
      </c>
      <c r="AA136" s="8">
        <f t="shared" si="37"/>
        <v>0.13923139240506327</v>
      </c>
      <c r="AB136" s="22">
        <f t="shared" si="38"/>
        <v>4178412.6974894749</v>
      </c>
      <c r="AC136" s="11">
        <v>2055</v>
      </c>
      <c r="AD136" s="2">
        <v>1931</v>
      </c>
      <c r="AE136" s="2">
        <f t="shared" si="30"/>
        <v>85</v>
      </c>
      <c r="AF136" s="2" t="s">
        <v>37</v>
      </c>
    </row>
    <row r="137" spans="1:32" x14ac:dyDescent="0.2">
      <c r="A137">
        <v>22</v>
      </c>
      <c r="B137" s="2" t="s">
        <v>1548</v>
      </c>
      <c r="C137" s="2" t="s">
        <v>22</v>
      </c>
      <c r="D137" s="2" t="s">
        <v>23</v>
      </c>
      <c r="E137" s="2" t="s">
        <v>2767</v>
      </c>
      <c r="F137" s="2" t="s">
        <v>2774</v>
      </c>
      <c r="G137" s="2">
        <v>71</v>
      </c>
      <c r="H137" s="2">
        <v>80</v>
      </c>
      <c r="I137" s="3">
        <v>42511</v>
      </c>
      <c r="J137" s="3">
        <v>42521</v>
      </c>
      <c r="K137" s="3" t="s">
        <v>2537</v>
      </c>
      <c r="L137" s="17">
        <f t="shared" si="31"/>
        <v>256.52</v>
      </c>
      <c r="M137" s="20">
        <f t="shared" si="32"/>
        <v>0.92854358334632781</v>
      </c>
      <c r="N137" s="2" t="s">
        <v>36</v>
      </c>
      <c r="O137" s="2">
        <v>5000000</v>
      </c>
      <c r="P137" s="2">
        <v>5600000</v>
      </c>
      <c r="Q137" s="2">
        <f t="shared" si="26"/>
        <v>600000</v>
      </c>
      <c r="R137" s="4">
        <f t="shared" si="27"/>
        <v>0.12</v>
      </c>
      <c r="S137" s="2">
        <v>1540</v>
      </c>
      <c r="T137" s="5">
        <f t="shared" si="33"/>
        <v>70444.225352112669</v>
      </c>
      <c r="U137" s="2">
        <v>78895</v>
      </c>
      <c r="V137" s="5">
        <f t="shared" si="28"/>
        <v>8450.7746478873305</v>
      </c>
      <c r="W137" s="4">
        <f t="shared" si="29"/>
        <v>0.11996405107226984</v>
      </c>
      <c r="X137" s="22">
        <f t="shared" si="34"/>
        <v>65410.533434506928</v>
      </c>
      <c r="Y137" s="22">
        <f t="shared" si="35"/>
        <v>73257.446008108527</v>
      </c>
      <c r="Z137" s="22">
        <f t="shared" si="36"/>
        <v>7846.9125736015994</v>
      </c>
      <c r="AA137" s="8">
        <f t="shared" si="37"/>
        <v>0.11996405107226979</v>
      </c>
      <c r="AB137" s="22">
        <f t="shared" si="38"/>
        <v>5201278.6665757056</v>
      </c>
      <c r="AC137" s="11">
        <v>1806</v>
      </c>
      <c r="AD137" s="2">
        <v>1935</v>
      </c>
      <c r="AE137" s="2">
        <f t="shared" si="30"/>
        <v>81</v>
      </c>
      <c r="AF137" s="2" t="s">
        <v>25</v>
      </c>
    </row>
    <row r="138" spans="1:32" x14ac:dyDescent="0.2">
      <c r="A138">
        <v>22</v>
      </c>
      <c r="B138" s="2" t="s">
        <v>1317</v>
      </c>
      <c r="C138" s="2" t="s">
        <v>22</v>
      </c>
      <c r="D138" s="2" t="s">
        <v>23</v>
      </c>
      <c r="E138" s="2" t="s">
        <v>2767</v>
      </c>
      <c r="F138" s="2" t="s">
        <v>2774</v>
      </c>
      <c r="G138" s="2">
        <v>65</v>
      </c>
      <c r="H138" s="2">
        <v>74</v>
      </c>
      <c r="I138" s="3">
        <v>42510</v>
      </c>
      <c r="J138" s="3">
        <v>42521</v>
      </c>
      <c r="K138" s="3" t="s">
        <v>2537</v>
      </c>
      <c r="L138" s="17">
        <f t="shared" si="31"/>
        <v>256.52</v>
      </c>
      <c r="M138" s="20">
        <f t="shared" si="32"/>
        <v>0.92854358334632781</v>
      </c>
      <c r="N138" s="2" t="s">
        <v>24</v>
      </c>
      <c r="O138" s="2">
        <v>4400000</v>
      </c>
      <c r="P138" s="2">
        <v>4770000</v>
      </c>
      <c r="Q138" s="2">
        <f t="shared" si="26"/>
        <v>370000</v>
      </c>
      <c r="R138" s="4">
        <f t="shared" si="27"/>
        <v>8.4090909090909091E-2</v>
      </c>
      <c r="S138" s="2">
        <v>13706</v>
      </c>
      <c r="T138" s="5">
        <f t="shared" si="33"/>
        <v>67903.169230769228</v>
      </c>
      <c r="U138" s="2">
        <v>73595</v>
      </c>
      <c r="V138" s="5">
        <f t="shared" si="28"/>
        <v>5691.8307692307717</v>
      </c>
      <c r="W138" s="4">
        <f t="shared" si="29"/>
        <v>8.3822755752195582E-2</v>
      </c>
      <c r="X138" s="22">
        <f t="shared" si="34"/>
        <v>63051.052078110566</v>
      </c>
      <c r="Y138" s="22">
        <f t="shared" si="35"/>
        <v>68336.165016372994</v>
      </c>
      <c r="Z138" s="22">
        <f t="shared" si="36"/>
        <v>5285.1129382624276</v>
      </c>
      <c r="AA138" s="8">
        <f t="shared" si="37"/>
        <v>8.382275575219561E-2</v>
      </c>
      <c r="AB138" s="22">
        <f t="shared" si="38"/>
        <v>4441850.7260642443</v>
      </c>
      <c r="AC138" s="11">
        <v>1304</v>
      </c>
      <c r="AD138" s="2">
        <v>1931</v>
      </c>
      <c r="AE138" s="2">
        <f t="shared" si="30"/>
        <v>85</v>
      </c>
      <c r="AF138" s="2" t="s">
        <v>583</v>
      </c>
    </row>
    <row r="139" spans="1:32" x14ac:dyDescent="0.2">
      <c r="A139">
        <v>22</v>
      </c>
      <c r="B139" s="2" t="s">
        <v>2499</v>
      </c>
      <c r="C139" s="2" t="s">
        <v>22</v>
      </c>
      <c r="D139" s="2" t="s">
        <v>23</v>
      </c>
      <c r="E139" s="2" t="s">
        <v>2767</v>
      </c>
      <c r="F139" s="2" t="s">
        <v>2774</v>
      </c>
      <c r="G139" s="2">
        <v>166</v>
      </c>
      <c r="H139" s="2">
        <v>192</v>
      </c>
      <c r="I139" s="3">
        <v>42503</v>
      </c>
      <c r="J139" s="3">
        <v>42521</v>
      </c>
      <c r="K139" s="3" t="s">
        <v>2537</v>
      </c>
      <c r="L139" s="17">
        <f t="shared" si="31"/>
        <v>256.52</v>
      </c>
      <c r="M139" s="20">
        <f t="shared" si="32"/>
        <v>0.92854358334632781</v>
      </c>
      <c r="N139" s="2" t="s">
        <v>264</v>
      </c>
      <c r="O139" s="2">
        <v>12000000</v>
      </c>
      <c r="P139" s="2">
        <v>11800000</v>
      </c>
      <c r="Q139" s="2">
        <f t="shared" si="26"/>
        <v>-200000</v>
      </c>
      <c r="R139" s="4">
        <f t="shared" si="27"/>
        <v>-1.6666666666666666E-2</v>
      </c>
      <c r="S139" s="2">
        <v>194130</v>
      </c>
      <c r="T139" s="5">
        <f t="shared" si="33"/>
        <v>73458.614457831325</v>
      </c>
      <c r="U139" s="2">
        <v>72254</v>
      </c>
      <c r="V139" s="5">
        <f t="shared" si="28"/>
        <v>-1204.6144578313251</v>
      </c>
      <c r="W139" s="4">
        <f t="shared" si="29"/>
        <v>-1.6398545857720066E-2</v>
      </c>
      <c r="X139" s="22">
        <f t="shared" si="34"/>
        <v>68209.525096331068</v>
      </c>
      <c r="Y139" s="22">
        <f t="shared" si="35"/>
        <v>67090.988071105574</v>
      </c>
      <c r="Z139" s="22">
        <f t="shared" si="36"/>
        <v>-1118.5370252254943</v>
      </c>
      <c r="AA139" s="8">
        <f t="shared" si="37"/>
        <v>-1.639854585772009E-2</v>
      </c>
      <c r="AB139" s="22">
        <f t="shared" si="38"/>
        <v>11137104.019803526</v>
      </c>
      <c r="AC139" s="2">
        <v>782</v>
      </c>
      <c r="AD139" s="2">
        <v>1901</v>
      </c>
      <c r="AE139" s="2">
        <f t="shared" si="30"/>
        <v>115</v>
      </c>
      <c r="AF139" s="2" t="s">
        <v>2500</v>
      </c>
    </row>
    <row r="140" spans="1:32" x14ac:dyDescent="0.2">
      <c r="A140">
        <v>22</v>
      </c>
      <c r="B140" s="2" t="s">
        <v>1283</v>
      </c>
      <c r="C140" s="2" t="s">
        <v>22</v>
      </c>
      <c r="D140" s="2" t="s">
        <v>23</v>
      </c>
      <c r="E140" s="2" t="s">
        <v>2767</v>
      </c>
      <c r="F140" s="2" t="s">
        <v>2774</v>
      </c>
      <c r="G140" s="2">
        <v>64</v>
      </c>
      <c r="H140" s="2">
        <v>70</v>
      </c>
      <c r="I140" s="3">
        <v>42511</v>
      </c>
      <c r="J140" s="3">
        <v>42521</v>
      </c>
      <c r="K140" s="3" t="s">
        <v>2537</v>
      </c>
      <c r="L140" s="17">
        <f t="shared" si="31"/>
        <v>256.52</v>
      </c>
      <c r="M140" s="20">
        <f t="shared" si="32"/>
        <v>0.92854358334632781</v>
      </c>
      <c r="N140" s="2" t="s">
        <v>36</v>
      </c>
      <c r="O140" s="2">
        <v>4200000</v>
      </c>
      <c r="P140" s="2">
        <v>5035000</v>
      </c>
      <c r="Q140" s="2">
        <f t="shared" si="26"/>
        <v>835000</v>
      </c>
      <c r="R140" s="4">
        <f t="shared" si="27"/>
        <v>0.1988095238095238</v>
      </c>
      <c r="S140" s="2">
        <v>33377</v>
      </c>
      <c r="T140" s="5">
        <f t="shared" si="33"/>
        <v>66146.515625</v>
      </c>
      <c r="U140" s="2">
        <v>79193</v>
      </c>
      <c r="V140" s="5">
        <f t="shared" si="28"/>
        <v>13046.484375</v>
      </c>
      <c r="W140" s="4">
        <f t="shared" si="29"/>
        <v>0.19723615449320955</v>
      </c>
      <c r="X140" s="22">
        <f t="shared" si="34"/>
        <v>61419.922644311358</v>
      </c>
      <c r="Y140" s="22">
        <f t="shared" si="35"/>
        <v>73534.151995945736</v>
      </c>
      <c r="Z140" s="22">
        <f t="shared" si="36"/>
        <v>12114.229351634378</v>
      </c>
      <c r="AA140" s="8">
        <f t="shared" si="37"/>
        <v>0.19723615449320961</v>
      </c>
      <c r="AB140" s="22">
        <f t="shared" si="38"/>
        <v>4706185.7277405271</v>
      </c>
      <c r="AC140" s="2">
        <v>684</v>
      </c>
      <c r="AD140" s="2">
        <v>1899</v>
      </c>
      <c r="AE140" s="2">
        <f t="shared" si="30"/>
        <v>117</v>
      </c>
      <c r="AF140" s="2" t="s">
        <v>37</v>
      </c>
    </row>
    <row r="141" spans="1:32" x14ac:dyDescent="0.2">
      <c r="A141">
        <v>22</v>
      </c>
      <c r="B141" s="2" t="s">
        <v>832</v>
      </c>
      <c r="C141" s="2" t="s">
        <v>22</v>
      </c>
      <c r="D141" s="2" t="s">
        <v>23</v>
      </c>
      <c r="E141" s="2" t="s">
        <v>2767</v>
      </c>
      <c r="F141" s="2" t="s">
        <v>2774</v>
      </c>
      <c r="G141" s="2">
        <v>52</v>
      </c>
      <c r="H141" s="2">
        <v>60</v>
      </c>
      <c r="I141" s="3">
        <v>42511</v>
      </c>
      <c r="J141" s="3">
        <v>42522</v>
      </c>
      <c r="K141" s="3" t="s">
        <v>2538</v>
      </c>
      <c r="L141" s="17">
        <f t="shared" si="31"/>
        <v>259.83</v>
      </c>
      <c r="M141" s="20">
        <f t="shared" si="32"/>
        <v>0.91671477504522192</v>
      </c>
      <c r="N141" s="2" t="s">
        <v>24</v>
      </c>
      <c r="O141" s="2">
        <v>3500000</v>
      </c>
      <c r="P141" s="2">
        <v>3525000</v>
      </c>
      <c r="Q141" s="2">
        <f t="shared" si="26"/>
        <v>25000</v>
      </c>
      <c r="R141" s="4">
        <f t="shared" si="27"/>
        <v>7.1428571428571426E-3</v>
      </c>
      <c r="S141" s="2">
        <v>71993</v>
      </c>
      <c r="T141" s="5">
        <f t="shared" si="33"/>
        <v>68692.173076923078</v>
      </c>
      <c r="U141" s="2">
        <v>69173</v>
      </c>
      <c r="V141" s="5">
        <f t="shared" si="28"/>
        <v>480.82692307692196</v>
      </c>
      <c r="W141" s="4">
        <f t="shared" si="29"/>
        <v>6.9997337620762252E-3</v>
      </c>
      <c r="X141" s="22">
        <f t="shared" si="34"/>
        <v>62971.129989578993</v>
      </c>
      <c r="Y141" s="22">
        <f t="shared" si="35"/>
        <v>63411.911134203139</v>
      </c>
      <c r="Z141" s="22">
        <f t="shared" si="36"/>
        <v>440.78114462414669</v>
      </c>
      <c r="AA141" s="8">
        <f t="shared" si="37"/>
        <v>6.9997337620762243E-3</v>
      </c>
      <c r="AB141" s="22">
        <f t="shared" si="38"/>
        <v>3297419.3789785635</v>
      </c>
      <c r="AC141" s="2">
        <v>363</v>
      </c>
      <c r="AD141" s="2">
        <v>1879</v>
      </c>
      <c r="AE141" s="2">
        <f t="shared" si="30"/>
        <v>137</v>
      </c>
      <c r="AF141" s="2" t="s">
        <v>90</v>
      </c>
    </row>
    <row r="142" spans="1:32" x14ac:dyDescent="0.2">
      <c r="A142">
        <v>23</v>
      </c>
      <c r="B142" s="2" t="s">
        <v>665</v>
      </c>
      <c r="C142" s="2" t="s">
        <v>22</v>
      </c>
      <c r="D142" s="2" t="s">
        <v>23</v>
      </c>
      <c r="E142" s="2" t="s">
        <v>2767</v>
      </c>
      <c r="F142" s="2" t="s">
        <v>2774</v>
      </c>
      <c r="G142" s="2">
        <v>48</v>
      </c>
      <c r="H142" s="2">
        <v>52</v>
      </c>
      <c r="I142" s="3">
        <v>42517</v>
      </c>
      <c r="J142" s="3">
        <v>42527</v>
      </c>
      <c r="K142" s="3" t="s">
        <v>2538</v>
      </c>
      <c r="L142" s="17">
        <f t="shared" si="31"/>
        <v>259.83</v>
      </c>
      <c r="M142" s="20">
        <f t="shared" si="32"/>
        <v>0.91671477504522192</v>
      </c>
      <c r="N142" s="2" t="s">
        <v>36</v>
      </c>
      <c r="O142" s="2">
        <v>3100000</v>
      </c>
      <c r="P142" s="2">
        <v>3670000</v>
      </c>
      <c r="Q142" s="2">
        <f t="shared" si="26"/>
        <v>570000</v>
      </c>
      <c r="R142" s="4">
        <f t="shared" si="27"/>
        <v>0.18387096774193548</v>
      </c>
      <c r="S142" s="2"/>
      <c r="T142" s="5">
        <f t="shared" si="33"/>
        <v>64583.333333333336</v>
      </c>
      <c r="U142" s="2">
        <v>76458</v>
      </c>
      <c r="V142" s="5">
        <f t="shared" si="28"/>
        <v>11874.666666666664</v>
      </c>
      <c r="W142" s="4">
        <f t="shared" si="29"/>
        <v>0.18386580645161285</v>
      </c>
      <c r="X142" s="22">
        <f t="shared" si="34"/>
        <v>59204.495888337253</v>
      </c>
      <c r="Y142" s="22">
        <f t="shared" si="35"/>
        <v>70090.178270407574</v>
      </c>
      <c r="Z142" s="22">
        <f t="shared" si="36"/>
        <v>10885.682382070321</v>
      </c>
      <c r="AA142" s="8">
        <f t="shared" si="37"/>
        <v>0.18386580645161277</v>
      </c>
      <c r="AB142" s="22">
        <f t="shared" si="38"/>
        <v>3364328.5569795636</v>
      </c>
      <c r="AC142" s="11">
        <v>1913</v>
      </c>
      <c r="AD142" s="2">
        <v>2004</v>
      </c>
      <c r="AE142" s="2">
        <f t="shared" si="30"/>
        <v>12</v>
      </c>
      <c r="AF142" s="2" t="s">
        <v>37</v>
      </c>
    </row>
    <row r="143" spans="1:32" x14ac:dyDescent="0.2">
      <c r="A143">
        <v>23</v>
      </c>
      <c r="B143" s="2" t="s">
        <v>2194</v>
      </c>
      <c r="C143" s="2" t="s">
        <v>22</v>
      </c>
      <c r="D143" s="2" t="s">
        <v>23</v>
      </c>
      <c r="E143" s="2" t="s">
        <v>2767</v>
      </c>
      <c r="F143" s="2" t="s">
        <v>2774</v>
      </c>
      <c r="G143" s="2">
        <v>101</v>
      </c>
      <c r="H143" s="2">
        <v>112</v>
      </c>
      <c r="I143" s="3">
        <v>42517</v>
      </c>
      <c r="J143" s="3">
        <v>42527</v>
      </c>
      <c r="K143" s="3" t="s">
        <v>2538</v>
      </c>
      <c r="L143" s="17">
        <f t="shared" si="31"/>
        <v>259.83</v>
      </c>
      <c r="M143" s="20">
        <f t="shared" si="32"/>
        <v>0.91671477504522192</v>
      </c>
      <c r="N143" s="2" t="s">
        <v>36</v>
      </c>
      <c r="O143" s="2">
        <v>6800000</v>
      </c>
      <c r="P143" s="2">
        <v>7825000</v>
      </c>
      <c r="Q143" s="2">
        <f t="shared" si="26"/>
        <v>1025000</v>
      </c>
      <c r="R143" s="4">
        <f t="shared" si="27"/>
        <v>0.15073529411764705</v>
      </c>
      <c r="S143" s="2">
        <v>5704</v>
      </c>
      <c r="T143" s="5">
        <f t="shared" si="33"/>
        <v>67383.207920792076</v>
      </c>
      <c r="U143" s="2">
        <v>77532</v>
      </c>
      <c r="V143" s="5">
        <f t="shared" si="28"/>
        <v>10148.792079207924</v>
      </c>
      <c r="W143" s="4">
        <f t="shared" si="29"/>
        <v>0.15061307397441917</v>
      </c>
      <c r="X143" s="22">
        <f t="shared" si="34"/>
        <v>61771.182290934325</v>
      </c>
      <c r="Y143" s="22">
        <f t="shared" si="35"/>
        <v>71074.729938806151</v>
      </c>
      <c r="Z143" s="22">
        <f t="shared" si="36"/>
        <v>9303.5476478718265</v>
      </c>
      <c r="AA143" s="8">
        <f t="shared" si="37"/>
        <v>0.15061307397441923</v>
      </c>
      <c r="AB143" s="22">
        <f t="shared" si="38"/>
        <v>7178547.7238194216</v>
      </c>
      <c r="AC143" s="11">
        <v>1090</v>
      </c>
      <c r="AD143" s="2">
        <v>1980</v>
      </c>
      <c r="AE143" s="2">
        <f t="shared" si="30"/>
        <v>36</v>
      </c>
      <c r="AF143" s="2" t="s">
        <v>90</v>
      </c>
    </row>
    <row r="144" spans="1:32" x14ac:dyDescent="0.2">
      <c r="A144">
        <v>23</v>
      </c>
      <c r="B144" s="2" t="s">
        <v>745</v>
      </c>
      <c r="C144" s="2" t="s">
        <v>22</v>
      </c>
      <c r="D144" s="2" t="s">
        <v>23</v>
      </c>
      <c r="E144" s="2" t="s">
        <v>2767</v>
      </c>
      <c r="F144" s="2" t="s">
        <v>2774</v>
      </c>
      <c r="G144" s="2">
        <v>50</v>
      </c>
      <c r="H144" s="2">
        <v>55</v>
      </c>
      <c r="I144" s="3">
        <v>42517</v>
      </c>
      <c r="J144" s="3">
        <v>42527</v>
      </c>
      <c r="K144" s="3" t="s">
        <v>2538</v>
      </c>
      <c r="L144" s="17">
        <f t="shared" si="31"/>
        <v>259.83</v>
      </c>
      <c r="M144" s="20">
        <f t="shared" si="32"/>
        <v>0.91671477504522192</v>
      </c>
      <c r="N144" s="2" t="s">
        <v>36</v>
      </c>
      <c r="O144" s="2">
        <v>3700000</v>
      </c>
      <c r="P144" s="2">
        <v>3900000</v>
      </c>
      <c r="Q144" s="2">
        <f t="shared" si="26"/>
        <v>200000</v>
      </c>
      <c r="R144" s="4">
        <f t="shared" si="27"/>
        <v>5.4054054054054057E-2</v>
      </c>
      <c r="S144" s="2">
        <v>29000</v>
      </c>
      <c r="T144" s="5">
        <f t="shared" si="33"/>
        <v>74580</v>
      </c>
      <c r="U144" s="2">
        <v>78580</v>
      </c>
      <c r="V144" s="5">
        <f t="shared" si="28"/>
        <v>4000</v>
      </c>
      <c r="W144" s="4">
        <f t="shared" si="29"/>
        <v>5.3633681952266025E-2</v>
      </c>
      <c r="X144" s="22">
        <f t="shared" si="34"/>
        <v>68368.587922872655</v>
      </c>
      <c r="Y144" s="22">
        <f t="shared" si="35"/>
        <v>72035.447023053537</v>
      </c>
      <c r="Z144" s="22">
        <f t="shared" si="36"/>
        <v>3666.8591001808818</v>
      </c>
      <c r="AA144" s="8">
        <f t="shared" si="37"/>
        <v>5.3633681952265935E-2</v>
      </c>
      <c r="AB144" s="22">
        <f t="shared" si="38"/>
        <v>3601772.3511526771</v>
      </c>
      <c r="AC144" s="2">
        <v>400</v>
      </c>
      <c r="AD144" s="2">
        <v>1896</v>
      </c>
      <c r="AE144" s="2">
        <f t="shared" si="30"/>
        <v>120</v>
      </c>
      <c r="AF144" s="2" t="s">
        <v>37</v>
      </c>
    </row>
    <row r="145" spans="1:32" x14ac:dyDescent="0.2">
      <c r="A145">
        <v>23</v>
      </c>
      <c r="B145" s="2" t="s">
        <v>928</v>
      </c>
      <c r="C145" s="2" t="s">
        <v>22</v>
      </c>
      <c r="D145" s="2" t="s">
        <v>23</v>
      </c>
      <c r="E145" s="2" t="s">
        <v>2767</v>
      </c>
      <c r="F145" s="2" t="s">
        <v>2774</v>
      </c>
      <c r="G145" s="2">
        <v>54</v>
      </c>
      <c r="H145" s="2"/>
      <c r="I145" s="3">
        <v>42512</v>
      </c>
      <c r="J145" s="3">
        <v>42528</v>
      </c>
      <c r="K145" s="3" t="s">
        <v>2538</v>
      </c>
      <c r="L145" s="17">
        <f t="shared" si="31"/>
        <v>259.83</v>
      </c>
      <c r="M145" s="20">
        <f t="shared" si="32"/>
        <v>0.91671477504522192</v>
      </c>
      <c r="N145" s="2" t="s">
        <v>31</v>
      </c>
      <c r="O145" s="2">
        <v>4690000</v>
      </c>
      <c r="P145" s="2">
        <v>4580000</v>
      </c>
      <c r="Q145" s="2">
        <f t="shared" si="26"/>
        <v>-110000</v>
      </c>
      <c r="R145" s="4">
        <f t="shared" si="27"/>
        <v>-2.3454157782515993E-2</v>
      </c>
      <c r="S145" s="2"/>
      <c r="T145" s="5">
        <f t="shared" si="33"/>
        <v>86851.851851851854</v>
      </c>
      <c r="U145" s="2">
        <v>84815</v>
      </c>
      <c r="V145" s="5">
        <f t="shared" si="28"/>
        <v>-2036.851851851854</v>
      </c>
      <c r="W145" s="4">
        <f t="shared" si="29"/>
        <v>-2.345202558635397E-2</v>
      </c>
      <c r="X145" s="22">
        <f t="shared" si="34"/>
        <v>79618.375832631311</v>
      </c>
      <c r="Y145" s="22">
        <f t="shared" si="35"/>
        <v>77751.163645460503</v>
      </c>
      <c r="Z145" s="22">
        <f t="shared" si="36"/>
        <v>-1867.2121871708077</v>
      </c>
      <c r="AA145" s="8">
        <f t="shared" si="37"/>
        <v>-2.3452025586353866E-2</v>
      </c>
      <c r="AB145" s="22">
        <f t="shared" si="38"/>
        <v>4198562.8368548676</v>
      </c>
      <c r="AC145" s="2">
        <v>385</v>
      </c>
      <c r="AD145" s="2">
        <v>2012</v>
      </c>
      <c r="AE145" s="2">
        <f t="shared" si="30"/>
        <v>4</v>
      </c>
      <c r="AF145" s="2" t="s">
        <v>25</v>
      </c>
    </row>
    <row r="146" spans="1:32" x14ac:dyDescent="0.2">
      <c r="A146">
        <v>23</v>
      </c>
      <c r="B146" s="2" t="s">
        <v>1297</v>
      </c>
      <c r="C146" s="2" t="s">
        <v>22</v>
      </c>
      <c r="D146" s="2" t="s">
        <v>23</v>
      </c>
      <c r="E146" s="2" t="s">
        <v>2767</v>
      </c>
      <c r="F146" s="2" t="s">
        <v>2774</v>
      </c>
      <c r="G146" s="2">
        <v>91</v>
      </c>
      <c r="H146" s="2">
        <v>105</v>
      </c>
      <c r="I146" s="3">
        <v>42517</v>
      </c>
      <c r="J146" s="3">
        <v>42528</v>
      </c>
      <c r="K146" s="3" t="s">
        <v>2538</v>
      </c>
      <c r="L146" s="17">
        <f t="shared" si="31"/>
        <v>259.83</v>
      </c>
      <c r="M146" s="20">
        <f t="shared" si="32"/>
        <v>0.91671477504522192</v>
      </c>
      <c r="N146" s="2" t="s">
        <v>24</v>
      </c>
      <c r="O146" s="2">
        <v>8500000</v>
      </c>
      <c r="P146" s="2">
        <v>9000000</v>
      </c>
      <c r="Q146" s="2">
        <f t="shared" si="26"/>
        <v>500000</v>
      </c>
      <c r="R146" s="4">
        <f t="shared" si="27"/>
        <v>5.8823529411764705E-2</v>
      </c>
      <c r="S146" s="2"/>
      <c r="T146" s="5">
        <f t="shared" si="33"/>
        <v>93406.593406593413</v>
      </c>
      <c r="U146" s="2">
        <v>98901</v>
      </c>
      <c r="V146" s="5">
        <f t="shared" si="28"/>
        <v>5494.4065934065875</v>
      </c>
      <c r="W146" s="4">
        <f t="shared" si="29"/>
        <v>5.8822470588235226E-2</v>
      </c>
      <c r="X146" s="22">
        <f t="shared" si="34"/>
        <v>85627.204262465792</v>
      </c>
      <c r="Y146" s="22">
        <f t="shared" si="35"/>
        <v>90664.007966747493</v>
      </c>
      <c r="Z146" s="22">
        <f t="shared" si="36"/>
        <v>5036.8037042817014</v>
      </c>
      <c r="AA146" s="8">
        <f t="shared" si="37"/>
        <v>5.8822470588235198E-2</v>
      </c>
      <c r="AB146" s="22">
        <f t="shared" si="38"/>
        <v>8250424.7249740222</v>
      </c>
      <c r="AC146" s="2">
        <v>666</v>
      </c>
      <c r="AD146" s="2">
        <v>2004</v>
      </c>
      <c r="AE146" s="2">
        <f t="shared" si="30"/>
        <v>12</v>
      </c>
      <c r="AF146" s="2" t="s">
        <v>25</v>
      </c>
    </row>
    <row r="147" spans="1:32" x14ac:dyDescent="0.2">
      <c r="A147">
        <v>23</v>
      </c>
      <c r="B147" s="2" t="s">
        <v>64</v>
      </c>
      <c r="C147" s="2" t="s">
        <v>22</v>
      </c>
      <c r="D147" s="2" t="s">
        <v>23</v>
      </c>
      <c r="E147" s="2" t="s">
        <v>2767</v>
      </c>
      <c r="F147" s="2" t="s">
        <v>2774</v>
      </c>
      <c r="G147" s="2">
        <v>22</v>
      </c>
      <c r="H147" s="2">
        <v>25</v>
      </c>
      <c r="I147" s="3">
        <v>42518</v>
      </c>
      <c r="J147" s="3">
        <v>42528</v>
      </c>
      <c r="K147" s="3" t="s">
        <v>2538</v>
      </c>
      <c r="L147" s="17">
        <f t="shared" si="31"/>
        <v>259.83</v>
      </c>
      <c r="M147" s="20">
        <f t="shared" si="32"/>
        <v>0.91671477504522192</v>
      </c>
      <c r="N147" s="2" t="s">
        <v>36</v>
      </c>
      <c r="O147" s="2">
        <v>1900000</v>
      </c>
      <c r="P147" s="2">
        <v>2300000</v>
      </c>
      <c r="Q147" s="2">
        <f t="shared" si="26"/>
        <v>400000</v>
      </c>
      <c r="R147" s="4">
        <f t="shared" si="27"/>
        <v>0.21052631578947367</v>
      </c>
      <c r="S147" s="2">
        <v>2497</v>
      </c>
      <c r="T147" s="5">
        <f t="shared" si="33"/>
        <v>86477.136363636368</v>
      </c>
      <c r="U147" s="2">
        <v>104659</v>
      </c>
      <c r="V147" s="5">
        <f t="shared" si="28"/>
        <v>18181.863636363632</v>
      </c>
      <c r="W147" s="4">
        <f t="shared" si="29"/>
        <v>0.2102505286473513</v>
      </c>
      <c r="X147" s="22">
        <f t="shared" si="34"/>
        <v>79274.868608145887</v>
      </c>
      <c r="Y147" s="22">
        <f t="shared" si="35"/>
        <v>95942.451641457883</v>
      </c>
      <c r="Z147" s="22">
        <f t="shared" si="36"/>
        <v>16667.583033311996</v>
      </c>
      <c r="AA147" s="8">
        <f t="shared" si="37"/>
        <v>0.21025052864735141</v>
      </c>
      <c r="AB147" s="22">
        <f t="shared" si="38"/>
        <v>2110733.9361120733</v>
      </c>
      <c r="AC147" s="2">
        <v>681</v>
      </c>
      <c r="AD147" s="2">
        <v>1972</v>
      </c>
      <c r="AE147" s="2">
        <f t="shared" si="30"/>
        <v>44</v>
      </c>
      <c r="AF147" s="2" t="s">
        <v>65</v>
      </c>
    </row>
    <row r="148" spans="1:32" x14ac:dyDescent="0.2">
      <c r="A148">
        <v>23</v>
      </c>
      <c r="B148" s="2" t="s">
        <v>101</v>
      </c>
      <c r="C148" s="2" t="s">
        <v>22</v>
      </c>
      <c r="D148" s="2" t="s">
        <v>23</v>
      </c>
      <c r="E148" s="2" t="s">
        <v>2767</v>
      </c>
      <c r="F148" s="2" t="s">
        <v>2774</v>
      </c>
      <c r="G148" s="2">
        <v>26</v>
      </c>
      <c r="H148" s="2">
        <v>30</v>
      </c>
      <c r="I148" s="3">
        <v>42517</v>
      </c>
      <c r="J148" s="3">
        <v>42528</v>
      </c>
      <c r="K148" s="3" t="s">
        <v>2538</v>
      </c>
      <c r="L148" s="17">
        <f t="shared" si="31"/>
        <v>259.83</v>
      </c>
      <c r="M148" s="20">
        <f t="shared" si="32"/>
        <v>0.91671477504522192</v>
      </c>
      <c r="N148" s="2" t="s">
        <v>24</v>
      </c>
      <c r="O148" s="2">
        <v>2600000</v>
      </c>
      <c r="P148" s="2">
        <v>2730000</v>
      </c>
      <c r="Q148" s="2">
        <f t="shared" si="26"/>
        <v>130000</v>
      </c>
      <c r="R148" s="4">
        <f t="shared" si="27"/>
        <v>0.05</v>
      </c>
      <c r="S148" s="2"/>
      <c r="T148" s="5">
        <f t="shared" si="33"/>
        <v>100000</v>
      </c>
      <c r="U148" s="2">
        <v>105000</v>
      </c>
      <c r="V148" s="5">
        <f t="shared" si="28"/>
        <v>5000</v>
      </c>
      <c r="W148" s="4">
        <f t="shared" si="29"/>
        <v>0.05</v>
      </c>
      <c r="X148" s="22">
        <f t="shared" si="34"/>
        <v>91671.47750452219</v>
      </c>
      <c r="Y148" s="22">
        <f t="shared" si="35"/>
        <v>96255.0513797483</v>
      </c>
      <c r="Z148" s="22">
        <f t="shared" si="36"/>
        <v>4583.5738752261095</v>
      </c>
      <c r="AA148" s="8">
        <f t="shared" si="37"/>
        <v>0.05</v>
      </c>
      <c r="AB148" s="22">
        <f t="shared" si="38"/>
        <v>2502631.3358734557</v>
      </c>
      <c r="AC148" s="11">
        <v>2058</v>
      </c>
      <c r="AD148" s="2">
        <v>1940</v>
      </c>
      <c r="AE148" s="2">
        <f t="shared" si="30"/>
        <v>76</v>
      </c>
      <c r="AF148" s="2" t="s">
        <v>27</v>
      </c>
    </row>
    <row r="149" spans="1:32" x14ac:dyDescent="0.2">
      <c r="A149">
        <v>23</v>
      </c>
      <c r="B149" s="2" t="s">
        <v>2064</v>
      </c>
      <c r="C149" s="2" t="s">
        <v>22</v>
      </c>
      <c r="D149" s="2" t="s">
        <v>23</v>
      </c>
      <c r="E149" s="2" t="s">
        <v>2767</v>
      </c>
      <c r="F149" s="2" t="s">
        <v>2774</v>
      </c>
      <c r="G149" s="2">
        <v>91</v>
      </c>
      <c r="H149" s="2">
        <v>103</v>
      </c>
      <c r="I149" s="3">
        <v>42518</v>
      </c>
      <c r="J149" s="3">
        <v>42528</v>
      </c>
      <c r="K149" s="3" t="s">
        <v>2538</v>
      </c>
      <c r="L149" s="17">
        <f t="shared" si="31"/>
        <v>259.83</v>
      </c>
      <c r="M149" s="20">
        <f t="shared" si="32"/>
        <v>0.91671477504522192</v>
      </c>
      <c r="N149" s="2" t="s">
        <v>36</v>
      </c>
      <c r="O149" s="2">
        <v>5300000</v>
      </c>
      <c r="P149" s="2">
        <v>5885000</v>
      </c>
      <c r="Q149" s="2">
        <f t="shared" si="26"/>
        <v>585000</v>
      </c>
      <c r="R149" s="4">
        <f t="shared" si="27"/>
        <v>0.11037735849056604</v>
      </c>
      <c r="S149" s="2">
        <v>44644</v>
      </c>
      <c r="T149" s="5">
        <f t="shared" si="33"/>
        <v>58732.351648351651</v>
      </c>
      <c r="U149" s="2">
        <v>65161</v>
      </c>
      <c r="V149" s="5">
        <f t="shared" si="28"/>
        <v>6428.6483516483495</v>
      </c>
      <c r="W149" s="4">
        <f t="shared" si="29"/>
        <v>0.10945668224113707</v>
      </c>
      <c r="X149" s="22">
        <f t="shared" si="34"/>
        <v>53840.814529195552</v>
      </c>
      <c r="Y149" s="22">
        <f t="shared" si="35"/>
        <v>59734.051456721703</v>
      </c>
      <c r="Z149" s="22">
        <f t="shared" si="36"/>
        <v>5893.2369275261517</v>
      </c>
      <c r="AA149" s="8">
        <f t="shared" si="37"/>
        <v>0.10945668224113704</v>
      </c>
      <c r="AB149" s="22">
        <f t="shared" si="38"/>
        <v>5435798.6825616751</v>
      </c>
      <c r="AC149" s="2">
        <v>672</v>
      </c>
      <c r="AD149" s="2">
        <v>1901</v>
      </c>
      <c r="AE149" s="2">
        <f t="shared" si="30"/>
        <v>115</v>
      </c>
      <c r="AF149" s="2" t="s">
        <v>37</v>
      </c>
    </row>
    <row r="150" spans="1:32" x14ac:dyDescent="0.2">
      <c r="A150">
        <v>23</v>
      </c>
      <c r="B150" s="2" t="s">
        <v>2368</v>
      </c>
      <c r="C150" s="2" t="s">
        <v>22</v>
      </c>
      <c r="D150" s="2" t="s">
        <v>23</v>
      </c>
      <c r="E150" s="2" t="s">
        <v>2767</v>
      </c>
      <c r="F150" s="2" t="s">
        <v>2774</v>
      </c>
      <c r="G150" s="2">
        <v>121</v>
      </c>
      <c r="H150" s="2">
        <v>134</v>
      </c>
      <c r="I150" s="3">
        <v>42517</v>
      </c>
      <c r="J150" s="3">
        <v>42528</v>
      </c>
      <c r="K150" s="3" t="s">
        <v>2538</v>
      </c>
      <c r="L150" s="17">
        <f t="shared" si="31"/>
        <v>259.83</v>
      </c>
      <c r="M150" s="20">
        <f t="shared" si="32"/>
        <v>0.91671477504522192</v>
      </c>
      <c r="N150" s="2" t="s">
        <v>24</v>
      </c>
      <c r="O150" s="2">
        <v>6100000</v>
      </c>
      <c r="P150" s="2">
        <v>6300000</v>
      </c>
      <c r="Q150" s="2">
        <f t="shared" si="26"/>
        <v>200000</v>
      </c>
      <c r="R150" s="4">
        <f t="shared" si="27"/>
        <v>3.2786885245901641E-2</v>
      </c>
      <c r="S150" s="2"/>
      <c r="T150" s="5">
        <f t="shared" si="33"/>
        <v>50413.223140495866</v>
      </c>
      <c r="U150" s="2">
        <v>52066</v>
      </c>
      <c r="V150" s="5">
        <f t="shared" si="28"/>
        <v>1652.7768595041343</v>
      </c>
      <c r="W150" s="4">
        <f t="shared" si="29"/>
        <v>3.2784590163934473E-2</v>
      </c>
      <c r="X150" s="22">
        <f t="shared" si="34"/>
        <v>46214.546510544242</v>
      </c>
      <c r="Y150" s="22">
        <f t="shared" si="35"/>
        <v>47729.671477504526</v>
      </c>
      <c r="Z150" s="22">
        <f t="shared" si="36"/>
        <v>1515.1249669602839</v>
      </c>
      <c r="AA150" s="8">
        <f t="shared" si="37"/>
        <v>3.2784590163934535E-2</v>
      </c>
      <c r="AB150" s="22">
        <f t="shared" si="38"/>
        <v>5775290.248778048</v>
      </c>
      <c r="AC150" s="2">
        <v>375</v>
      </c>
      <c r="AD150" s="2">
        <v>1887</v>
      </c>
      <c r="AE150" s="2">
        <f t="shared" si="30"/>
        <v>129</v>
      </c>
      <c r="AF150" s="2" t="s">
        <v>103</v>
      </c>
    </row>
    <row r="151" spans="1:32" x14ac:dyDescent="0.2">
      <c r="A151">
        <v>23</v>
      </c>
      <c r="B151" s="2" t="s">
        <v>2228</v>
      </c>
      <c r="C151" s="2" t="s">
        <v>22</v>
      </c>
      <c r="D151" s="2" t="s">
        <v>23</v>
      </c>
      <c r="E151" s="2" t="s">
        <v>2767</v>
      </c>
      <c r="F151" s="2" t="s">
        <v>2774</v>
      </c>
      <c r="G151" s="2">
        <v>104</v>
      </c>
      <c r="H151" s="2">
        <v>120</v>
      </c>
      <c r="I151" s="3">
        <v>42517</v>
      </c>
      <c r="J151" s="3">
        <v>42528</v>
      </c>
      <c r="K151" s="3" t="s">
        <v>2538</v>
      </c>
      <c r="L151" s="17">
        <f t="shared" si="31"/>
        <v>259.83</v>
      </c>
      <c r="M151" s="20">
        <f t="shared" si="32"/>
        <v>0.91671477504522192</v>
      </c>
      <c r="N151" s="2" t="s">
        <v>24</v>
      </c>
      <c r="O151" s="2">
        <v>4600000</v>
      </c>
      <c r="P151" s="2">
        <v>5400000</v>
      </c>
      <c r="Q151" s="2">
        <f t="shared" si="26"/>
        <v>800000</v>
      </c>
      <c r="R151" s="4">
        <f t="shared" si="27"/>
        <v>0.17391304347826086</v>
      </c>
      <c r="S151" s="2"/>
      <c r="T151" s="5">
        <f t="shared" si="33"/>
        <v>44230.769230769234</v>
      </c>
      <c r="U151" s="2">
        <v>51923</v>
      </c>
      <c r="V151" s="5">
        <f t="shared" si="28"/>
        <v>7692.2307692307659</v>
      </c>
      <c r="W151" s="4">
        <f t="shared" si="29"/>
        <v>0.17391130434782601</v>
      </c>
      <c r="X151" s="22">
        <f t="shared" si="34"/>
        <v>40546.999665461743</v>
      </c>
      <c r="Y151" s="22">
        <f t="shared" si="35"/>
        <v>47598.581264673056</v>
      </c>
      <c r="Z151" s="22">
        <f t="shared" si="36"/>
        <v>7051.581599211313</v>
      </c>
      <c r="AA151" s="8">
        <f t="shared" si="37"/>
        <v>0.17391130434782592</v>
      </c>
      <c r="AB151" s="22">
        <f t="shared" si="38"/>
        <v>4950252.4515259974</v>
      </c>
      <c r="AC151" s="2">
        <v>751</v>
      </c>
      <c r="AD151" s="2">
        <v>1878</v>
      </c>
      <c r="AE151" s="2">
        <f t="shared" si="30"/>
        <v>138</v>
      </c>
      <c r="AF151" s="2" t="s">
        <v>2229</v>
      </c>
    </row>
    <row r="152" spans="1:32" x14ac:dyDescent="0.2">
      <c r="A152">
        <v>23</v>
      </c>
      <c r="B152" s="2" t="s">
        <v>399</v>
      </c>
      <c r="C152" s="2" t="s">
        <v>22</v>
      </c>
      <c r="D152" s="2" t="s">
        <v>23</v>
      </c>
      <c r="E152" s="2" t="s">
        <v>2767</v>
      </c>
      <c r="F152" s="2" t="s">
        <v>2774</v>
      </c>
      <c r="G152" s="2">
        <v>40</v>
      </c>
      <c r="H152" s="2"/>
      <c r="I152" s="3">
        <v>42519</v>
      </c>
      <c r="J152" s="3">
        <v>42529</v>
      </c>
      <c r="K152" s="3" t="s">
        <v>2538</v>
      </c>
      <c r="L152" s="17">
        <f t="shared" si="31"/>
        <v>259.83</v>
      </c>
      <c r="M152" s="20">
        <f t="shared" si="32"/>
        <v>0.91671477504522192</v>
      </c>
      <c r="N152" s="2" t="s">
        <v>36</v>
      </c>
      <c r="O152" s="2">
        <v>2700000</v>
      </c>
      <c r="P152" s="2">
        <v>2890000</v>
      </c>
      <c r="Q152" s="2">
        <f t="shared" si="26"/>
        <v>190000</v>
      </c>
      <c r="R152" s="4">
        <f t="shared" si="27"/>
        <v>7.0370370370370375E-2</v>
      </c>
      <c r="S152" s="2">
        <v>12516</v>
      </c>
      <c r="T152" s="5">
        <f t="shared" si="33"/>
        <v>67812.899999999994</v>
      </c>
      <c r="U152" s="2">
        <v>72563</v>
      </c>
      <c r="V152" s="5">
        <f t="shared" si="28"/>
        <v>4750.1000000000058</v>
      </c>
      <c r="W152" s="4">
        <f t="shared" si="29"/>
        <v>7.0047144422374003E-2</v>
      </c>
      <c r="X152" s="22">
        <f t="shared" si="34"/>
        <v>62165.087368664121</v>
      </c>
      <c r="Y152" s="22">
        <f t="shared" si="35"/>
        <v>66519.574221606439</v>
      </c>
      <c r="Z152" s="22">
        <f t="shared" si="36"/>
        <v>4354.4868529423184</v>
      </c>
      <c r="AA152" s="8">
        <f t="shared" si="37"/>
        <v>7.0047144422374086E-2</v>
      </c>
      <c r="AB152" s="22">
        <f t="shared" si="38"/>
        <v>2660782.9688642574</v>
      </c>
      <c r="AC152" s="11">
        <v>2295</v>
      </c>
      <c r="AD152" s="2">
        <v>1966</v>
      </c>
      <c r="AE152" s="2">
        <f t="shared" si="30"/>
        <v>50</v>
      </c>
      <c r="AF152" s="2" t="s">
        <v>217</v>
      </c>
    </row>
    <row r="153" spans="1:32" x14ac:dyDescent="0.2">
      <c r="A153">
        <v>23</v>
      </c>
      <c r="B153" s="2" t="s">
        <v>254</v>
      </c>
      <c r="C153" s="2" t="s">
        <v>22</v>
      </c>
      <c r="D153" s="2" t="s">
        <v>23</v>
      </c>
      <c r="E153" s="2" t="s">
        <v>2767</v>
      </c>
      <c r="F153" s="2" t="s">
        <v>2774</v>
      </c>
      <c r="G153" s="2">
        <v>59</v>
      </c>
      <c r="H153" s="2">
        <v>70</v>
      </c>
      <c r="I153" s="3">
        <v>42518</v>
      </c>
      <c r="J153" s="3">
        <v>42529</v>
      </c>
      <c r="K153" s="3" t="s">
        <v>2538</v>
      </c>
      <c r="L153" s="17">
        <f t="shared" si="31"/>
        <v>259.83</v>
      </c>
      <c r="M153" s="20">
        <f t="shared" si="32"/>
        <v>0.91671477504522192</v>
      </c>
      <c r="N153" s="2" t="s">
        <v>24</v>
      </c>
      <c r="O153" s="2">
        <v>3250000</v>
      </c>
      <c r="P153" s="2">
        <v>3350000</v>
      </c>
      <c r="Q153" s="2">
        <f t="shared" si="26"/>
        <v>100000</v>
      </c>
      <c r="R153" s="4">
        <f t="shared" si="27"/>
        <v>3.0769230769230771E-2</v>
      </c>
      <c r="S153" s="2">
        <v>274775</v>
      </c>
      <c r="T153" s="5">
        <f t="shared" si="33"/>
        <v>59741.949152542373</v>
      </c>
      <c r="U153" s="2">
        <v>61437</v>
      </c>
      <c r="V153" s="5">
        <f t="shared" si="28"/>
        <v>1695.0508474576272</v>
      </c>
      <c r="W153" s="4">
        <f t="shared" si="29"/>
        <v>2.8372874864353047E-2</v>
      </c>
      <c r="X153" s="22">
        <f t="shared" si="34"/>
        <v>54766.327478135965</v>
      </c>
      <c r="Y153" s="22">
        <f t="shared" si="35"/>
        <v>56320.205634453298</v>
      </c>
      <c r="Z153" s="22">
        <f t="shared" si="36"/>
        <v>1553.8781563173325</v>
      </c>
      <c r="AA153" s="8">
        <f t="shared" si="37"/>
        <v>2.8372874864353064E-2</v>
      </c>
      <c r="AB153" s="22">
        <f t="shared" si="38"/>
        <v>3322892.1324327444</v>
      </c>
      <c r="AC153" s="11">
        <v>2671</v>
      </c>
      <c r="AD153" s="2">
        <v>1935</v>
      </c>
      <c r="AE153" s="2">
        <f t="shared" si="30"/>
        <v>81</v>
      </c>
      <c r="AF153" s="2" t="s">
        <v>292</v>
      </c>
    </row>
    <row r="154" spans="1:32" x14ac:dyDescent="0.2">
      <c r="A154">
        <v>23</v>
      </c>
      <c r="B154" s="2" t="s">
        <v>374</v>
      </c>
      <c r="C154" s="2" t="s">
        <v>22</v>
      </c>
      <c r="D154" s="2" t="s">
        <v>23</v>
      </c>
      <c r="E154" s="2" t="s">
        <v>2767</v>
      </c>
      <c r="F154" s="2" t="s">
        <v>2774</v>
      </c>
      <c r="G154" s="2">
        <v>39</v>
      </c>
      <c r="H154" s="2">
        <v>43</v>
      </c>
      <c r="I154" s="3">
        <v>42519</v>
      </c>
      <c r="J154" s="3">
        <v>42529</v>
      </c>
      <c r="K154" s="3" t="s">
        <v>2538</v>
      </c>
      <c r="L154" s="17">
        <f t="shared" si="31"/>
        <v>259.83</v>
      </c>
      <c r="M154" s="20">
        <f t="shared" si="32"/>
        <v>0.91671477504522192</v>
      </c>
      <c r="N154" s="2" t="s">
        <v>36</v>
      </c>
      <c r="O154" s="2">
        <v>2900000</v>
      </c>
      <c r="P154" s="2">
        <v>3250000</v>
      </c>
      <c r="Q154" s="2">
        <f t="shared" si="26"/>
        <v>350000</v>
      </c>
      <c r="R154" s="4">
        <f t="shared" si="27"/>
        <v>0.1206896551724138</v>
      </c>
      <c r="S154" s="2">
        <v>5219</v>
      </c>
      <c r="T154" s="5">
        <f t="shared" si="33"/>
        <v>74492.794871794875</v>
      </c>
      <c r="U154" s="2">
        <v>83467</v>
      </c>
      <c r="V154" s="5">
        <f t="shared" si="28"/>
        <v>8974.2051282051252</v>
      </c>
      <c r="W154" s="4">
        <f t="shared" si="29"/>
        <v>0.12047078034392583</v>
      </c>
      <c r="X154" s="22">
        <f t="shared" si="34"/>
        <v>68288.645693387298</v>
      </c>
      <c r="Y154" s="22">
        <f t="shared" si="35"/>
        <v>76515.43212869954</v>
      </c>
      <c r="Z154" s="22">
        <f t="shared" si="36"/>
        <v>8226.7864353122422</v>
      </c>
      <c r="AA154" s="8">
        <f t="shared" si="37"/>
        <v>0.1204707803439259</v>
      </c>
      <c r="AB154" s="22">
        <f t="shared" si="38"/>
        <v>2984101.8530192822</v>
      </c>
      <c r="AC154" s="2">
        <v>353</v>
      </c>
      <c r="AD154" s="2">
        <v>1878</v>
      </c>
      <c r="AE154" s="2">
        <f t="shared" si="30"/>
        <v>138</v>
      </c>
      <c r="AF154" s="2" t="s">
        <v>37</v>
      </c>
    </row>
    <row r="155" spans="1:32" x14ac:dyDescent="0.2">
      <c r="A155">
        <v>24</v>
      </c>
      <c r="B155" s="2" t="s">
        <v>2409</v>
      </c>
      <c r="C155" s="2" t="s">
        <v>22</v>
      </c>
      <c r="D155" s="2" t="s">
        <v>23</v>
      </c>
      <c r="E155" s="2" t="s">
        <v>2767</v>
      </c>
      <c r="F155" s="2" t="s">
        <v>2774</v>
      </c>
      <c r="G155" s="2">
        <v>128</v>
      </c>
      <c r="H155" s="2">
        <v>141</v>
      </c>
      <c r="I155" s="3">
        <v>42525</v>
      </c>
      <c r="J155" s="3">
        <v>42535</v>
      </c>
      <c r="K155" s="3" t="s">
        <v>2538</v>
      </c>
      <c r="L155" s="17">
        <f t="shared" si="31"/>
        <v>259.83</v>
      </c>
      <c r="M155" s="20">
        <f t="shared" si="32"/>
        <v>0.91671477504522192</v>
      </c>
      <c r="N155" s="2" t="s">
        <v>36</v>
      </c>
      <c r="O155" s="2">
        <v>8450000</v>
      </c>
      <c r="P155" s="2">
        <v>9150000</v>
      </c>
      <c r="Q155" s="2">
        <f t="shared" si="26"/>
        <v>700000</v>
      </c>
      <c r="R155" s="4">
        <f t="shared" si="27"/>
        <v>8.2840236686390539E-2</v>
      </c>
      <c r="S155" s="2">
        <v>547428</v>
      </c>
      <c r="T155" s="5">
        <f t="shared" si="33"/>
        <v>70292.40625</v>
      </c>
      <c r="U155" s="2">
        <v>75761</v>
      </c>
      <c r="V155" s="5">
        <f t="shared" si="28"/>
        <v>5468.59375</v>
      </c>
      <c r="W155" s="4">
        <f t="shared" si="29"/>
        <v>7.7797788434650433E-2</v>
      </c>
      <c r="X155" s="22">
        <f t="shared" si="34"/>
        <v>64438.087382856102</v>
      </c>
      <c r="Y155" s="22">
        <f t="shared" si="35"/>
        <v>69451.228072201062</v>
      </c>
      <c r="Z155" s="22">
        <f t="shared" si="36"/>
        <v>5013.1406893449603</v>
      </c>
      <c r="AA155" s="8">
        <f t="shared" si="37"/>
        <v>7.7797788434650489E-2</v>
      </c>
      <c r="AB155" s="22">
        <f t="shared" si="38"/>
        <v>8889757.1932417359</v>
      </c>
      <c r="AC155" s="2">
        <v>500</v>
      </c>
      <c r="AD155" s="2">
        <v>1903</v>
      </c>
      <c r="AE155" s="2">
        <f t="shared" si="30"/>
        <v>113</v>
      </c>
      <c r="AF155" s="2" t="s">
        <v>108</v>
      </c>
    </row>
    <row r="156" spans="1:32" x14ac:dyDescent="0.2">
      <c r="A156">
        <v>24</v>
      </c>
      <c r="B156" s="2" t="s">
        <v>803</v>
      </c>
      <c r="C156" s="2" t="s">
        <v>22</v>
      </c>
      <c r="D156" s="2" t="s">
        <v>23</v>
      </c>
      <c r="E156" s="2" t="s">
        <v>2767</v>
      </c>
      <c r="F156" s="2" t="s">
        <v>2774</v>
      </c>
      <c r="G156" s="2">
        <v>52</v>
      </c>
      <c r="H156" s="2">
        <v>56</v>
      </c>
      <c r="I156" s="3">
        <v>42524</v>
      </c>
      <c r="J156" s="3">
        <v>42535</v>
      </c>
      <c r="K156" s="3" t="s">
        <v>2538</v>
      </c>
      <c r="L156" s="17">
        <f t="shared" si="31"/>
        <v>259.83</v>
      </c>
      <c r="M156" s="20">
        <f t="shared" si="32"/>
        <v>0.91671477504522192</v>
      </c>
      <c r="N156" s="2" t="s">
        <v>24</v>
      </c>
      <c r="O156" s="2">
        <v>3490000</v>
      </c>
      <c r="P156" s="2">
        <v>4600000</v>
      </c>
      <c r="Q156" s="2">
        <f t="shared" si="26"/>
        <v>1110000</v>
      </c>
      <c r="R156" s="4">
        <f t="shared" si="27"/>
        <v>0.31805157593123207</v>
      </c>
      <c r="S156" s="2">
        <v>66425</v>
      </c>
      <c r="T156" s="5">
        <f t="shared" si="33"/>
        <v>68392.788461538468</v>
      </c>
      <c r="U156" s="2">
        <v>89739</v>
      </c>
      <c r="V156" s="5">
        <f t="shared" si="28"/>
        <v>21346.211538461532</v>
      </c>
      <c r="W156" s="4">
        <f t="shared" si="29"/>
        <v>0.31211202260697174</v>
      </c>
      <c r="X156" s="22">
        <f t="shared" si="34"/>
        <v>62696.679689234683</v>
      </c>
      <c r="Y156" s="22">
        <f t="shared" si="35"/>
        <v>82265.067197783166</v>
      </c>
      <c r="Z156" s="22">
        <f t="shared" si="36"/>
        <v>19568.387508548483</v>
      </c>
      <c r="AA156" s="8">
        <f t="shared" si="37"/>
        <v>0.3121120226069718</v>
      </c>
      <c r="AB156" s="22">
        <f t="shared" si="38"/>
        <v>4277783.4942847248</v>
      </c>
      <c r="AC156" s="2">
        <v>438</v>
      </c>
      <c r="AD156" s="2">
        <v>1890</v>
      </c>
      <c r="AE156" s="2">
        <f t="shared" si="30"/>
        <v>126</v>
      </c>
      <c r="AF156" s="2" t="s">
        <v>213</v>
      </c>
    </row>
    <row r="157" spans="1:32" x14ac:dyDescent="0.2">
      <c r="A157">
        <v>24</v>
      </c>
      <c r="B157" s="2" t="s">
        <v>2078</v>
      </c>
      <c r="C157" s="2" t="s">
        <v>22</v>
      </c>
      <c r="D157" s="2" t="s">
        <v>23</v>
      </c>
      <c r="E157" s="2" t="s">
        <v>2767</v>
      </c>
      <c r="F157" s="2" t="s">
        <v>2774</v>
      </c>
      <c r="G157" s="2">
        <v>92</v>
      </c>
      <c r="H157" s="2">
        <v>105</v>
      </c>
      <c r="I157" s="3">
        <v>42524</v>
      </c>
      <c r="J157" s="3">
        <v>42536</v>
      </c>
      <c r="K157" s="3" t="s">
        <v>2538</v>
      </c>
      <c r="L157" s="17">
        <f t="shared" si="31"/>
        <v>259.83</v>
      </c>
      <c r="M157" s="20">
        <f t="shared" si="32"/>
        <v>0.91671477504522192</v>
      </c>
      <c r="N157" s="2" t="s">
        <v>32</v>
      </c>
      <c r="O157" s="2">
        <v>5400000</v>
      </c>
      <c r="P157" s="2">
        <v>6200000</v>
      </c>
      <c r="Q157" s="2">
        <f t="shared" si="26"/>
        <v>800000</v>
      </c>
      <c r="R157" s="4">
        <f t="shared" si="27"/>
        <v>0.14814814814814814</v>
      </c>
      <c r="S157" s="2">
        <v>13380</v>
      </c>
      <c r="T157" s="5">
        <f t="shared" si="33"/>
        <v>58841.086956521736</v>
      </c>
      <c r="U157" s="2">
        <v>67537</v>
      </c>
      <c r="V157" s="5">
        <f t="shared" si="28"/>
        <v>8695.9130434782637</v>
      </c>
      <c r="W157" s="4">
        <f t="shared" si="29"/>
        <v>0.14778641070828213</v>
      </c>
      <c r="X157" s="22">
        <f t="shared" si="34"/>
        <v>53940.493792764166</v>
      </c>
      <c r="Y157" s="22">
        <f t="shared" si="35"/>
        <v>61912.165762229153</v>
      </c>
      <c r="Z157" s="22">
        <f t="shared" si="36"/>
        <v>7971.6719694649873</v>
      </c>
      <c r="AA157" s="8">
        <f t="shared" si="37"/>
        <v>0.14778641070828211</v>
      </c>
      <c r="AB157" s="22">
        <f t="shared" si="38"/>
        <v>5695919.2501250822</v>
      </c>
      <c r="AC157" s="11">
        <v>1198</v>
      </c>
      <c r="AD157" s="2">
        <v>1896</v>
      </c>
      <c r="AE157" s="2">
        <f t="shared" si="30"/>
        <v>120</v>
      </c>
      <c r="AF157" s="2" t="s">
        <v>103</v>
      </c>
    </row>
    <row r="158" spans="1:32" x14ac:dyDescent="0.2">
      <c r="A158">
        <v>24</v>
      </c>
      <c r="B158" s="2" t="s">
        <v>2007</v>
      </c>
      <c r="C158" s="2" t="s">
        <v>22</v>
      </c>
      <c r="D158" s="2" t="s">
        <v>23</v>
      </c>
      <c r="E158" s="2" t="s">
        <v>2767</v>
      </c>
      <c r="F158" s="2" t="s">
        <v>2774</v>
      </c>
      <c r="G158" s="2">
        <v>107</v>
      </c>
      <c r="H158" s="2">
        <v>120</v>
      </c>
      <c r="I158" s="3">
        <v>42518</v>
      </c>
      <c r="J158" s="3">
        <v>42538</v>
      </c>
      <c r="K158" s="3" t="s">
        <v>2538</v>
      </c>
      <c r="L158" s="17">
        <f t="shared" si="31"/>
        <v>259.83</v>
      </c>
      <c r="M158" s="20">
        <f t="shared" si="32"/>
        <v>0.91671477504522192</v>
      </c>
      <c r="N158" s="2" t="s">
        <v>403</v>
      </c>
      <c r="O158" s="2">
        <v>5600000</v>
      </c>
      <c r="P158" s="2">
        <v>5550000</v>
      </c>
      <c r="Q158" s="2">
        <f t="shared" si="26"/>
        <v>-50000</v>
      </c>
      <c r="R158" s="4">
        <f t="shared" si="27"/>
        <v>-8.9285714285714281E-3</v>
      </c>
      <c r="S158" s="2">
        <v>8821</v>
      </c>
      <c r="T158" s="5">
        <f t="shared" si="33"/>
        <v>52418.88785046729</v>
      </c>
      <c r="U158" s="2">
        <v>51952</v>
      </c>
      <c r="V158" s="5">
        <f t="shared" si="28"/>
        <v>-466.88785046729026</v>
      </c>
      <c r="W158" s="4">
        <f t="shared" si="29"/>
        <v>-8.9068629574736036E-3</v>
      </c>
      <c r="X158" s="22">
        <f t="shared" si="34"/>
        <v>48053.168983961841</v>
      </c>
      <c r="Y158" s="22">
        <f t="shared" si="35"/>
        <v>47625.16599314937</v>
      </c>
      <c r="Z158" s="22">
        <f t="shared" si="36"/>
        <v>-428.00299081247067</v>
      </c>
      <c r="AA158" s="8">
        <f t="shared" si="37"/>
        <v>-8.9068629574736349E-3</v>
      </c>
      <c r="AB158" s="22">
        <f t="shared" si="38"/>
        <v>5095892.7612669822</v>
      </c>
      <c r="AC158" s="11">
        <v>2065</v>
      </c>
      <c r="AD158" s="2">
        <v>1929</v>
      </c>
      <c r="AE158" s="2">
        <f t="shared" si="30"/>
        <v>87</v>
      </c>
      <c r="AF158" s="2" t="s">
        <v>148</v>
      </c>
    </row>
    <row r="159" spans="1:32" x14ac:dyDescent="0.2">
      <c r="A159">
        <v>25</v>
      </c>
      <c r="B159" s="2" t="s">
        <v>167</v>
      </c>
      <c r="C159" s="2" t="s">
        <v>22</v>
      </c>
      <c r="D159" s="2" t="s">
        <v>23</v>
      </c>
      <c r="E159" s="2" t="s">
        <v>2767</v>
      </c>
      <c r="F159" s="2" t="s">
        <v>2774</v>
      </c>
      <c r="G159" s="2">
        <v>30</v>
      </c>
      <c r="H159" s="2">
        <v>35</v>
      </c>
      <c r="I159" s="3">
        <v>42531</v>
      </c>
      <c r="J159" s="3">
        <v>42541</v>
      </c>
      <c r="K159" s="3" t="s">
        <v>2538</v>
      </c>
      <c r="L159" s="17">
        <f t="shared" si="31"/>
        <v>259.83</v>
      </c>
      <c r="M159" s="20">
        <f t="shared" si="32"/>
        <v>0.91671477504522192</v>
      </c>
      <c r="N159" s="2" t="s">
        <v>36</v>
      </c>
      <c r="O159" s="2">
        <v>2250000</v>
      </c>
      <c r="P159" s="2">
        <v>2750000</v>
      </c>
      <c r="Q159" s="2">
        <f t="shared" si="26"/>
        <v>500000</v>
      </c>
      <c r="R159" s="4">
        <f t="shared" si="27"/>
        <v>0.22222222222222221</v>
      </c>
      <c r="S159" s="2">
        <v>34751</v>
      </c>
      <c r="T159" s="5">
        <f t="shared" si="33"/>
        <v>76158.366666666669</v>
      </c>
      <c r="U159" s="2">
        <v>92825</v>
      </c>
      <c r="V159" s="5">
        <f t="shared" si="28"/>
        <v>16666.633333333331</v>
      </c>
      <c r="W159" s="4">
        <f t="shared" si="29"/>
        <v>0.2188417906371416</v>
      </c>
      <c r="X159" s="22">
        <f t="shared" si="34"/>
        <v>69815.499966644857</v>
      </c>
      <c r="Y159" s="22">
        <f t="shared" si="35"/>
        <v>85094.048993572724</v>
      </c>
      <c r="Z159" s="22">
        <f t="shared" si="36"/>
        <v>15278.549026927867</v>
      </c>
      <c r="AA159" s="8">
        <f t="shared" si="37"/>
        <v>0.21884179063714171</v>
      </c>
      <c r="AB159" s="22">
        <f t="shared" si="38"/>
        <v>2552821.4698071815</v>
      </c>
      <c r="AC159" s="2">
        <v>234</v>
      </c>
      <c r="AD159" s="2">
        <v>1936</v>
      </c>
      <c r="AE159" s="2">
        <f t="shared" si="30"/>
        <v>80</v>
      </c>
      <c r="AF159" s="2" t="s">
        <v>37</v>
      </c>
    </row>
    <row r="160" spans="1:32" x14ac:dyDescent="0.2">
      <c r="A160">
        <v>25</v>
      </c>
      <c r="B160" s="2" t="s">
        <v>613</v>
      </c>
      <c r="C160" s="2" t="s">
        <v>22</v>
      </c>
      <c r="D160" s="2" t="s">
        <v>23</v>
      </c>
      <c r="E160" s="2" t="s">
        <v>2767</v>
      </c>
      <c r="F160" s="2" t="s">
        <v>2774</v>
      </c>
      <c r="G160" s="2">
        <v>77</v>
      </c>
      <c r="H160" s="2">
        <v>84</v>
      </c>
      <c r="I160" s="3">
        <v>42532</v>
      </c>
      <c r="J160" s="3">
        <v>42542</v>
      </c>
      <c r="K160" s="3" t="s">
        <v>2538</v>
      </c>
      <c r="L160" s="17">
        <f t="shared" si="31"/>
        <v>259.83</v>
      </c>
      <c r="M160" s="20">
        <f t="shared" si="32"/>
        <v>0.91671477504522192</v>
      </c>
      <c r="N160" s="2" t="s">
        <v>36</v>
      </c>
      <c r="O160" s="2">
        <v>5950000</v>
      </c>
      <c r="P160" s="2">
        <v>6100000</v>
      </c>
      <c r="Q160" s="2">
        <f t="shared" si="26"/>
        <v>150000</v>
      </c>
      <c r="R160" s="4">
        <f t="shared" si="27"/>
        <v>2.5210084033613446E-2</v>
      </c>
      <c r="S160" s="2">
        <v>4548</v>
      </c>
      <c r="T160" s="5">
        <f t="shared" si="33"/>
        <v>77331.792207792212</v>
      </c>
      <c r="U160" s="2">
        <v>79280</v>
      </c>
      <c r="V160" s="5">
        <f t="shared" si="28"/>
        <v>1948.2077922077879</v>
      </c>
      <c r="W160" s="4">
        <f t="shared" si="29"/>
        <v>2.5192844192371892E-2</v>
      </c>
      <c r="X160" s="22">
        <f t="shared" si="34"/>
        <v>70891.196497610086</v>
      </c>
      <c r="Y160" s="22">
        <f t="shared" si="35"/>
        <v>72677.147365585188</v>
      </c>
      <c r="Z160" s="22">
        <f t="shared" si="36"/>
        <v>1785.9508679751016</v>
      </c>
      <c r="AA160" s="8">
        <f t="shared" si="37"/>
        <v>2.519284419237176E-2</v>
      </c>
      <c r="AB160" s="22">
        <f t="shared" si="38"/>
        <v>5596140.3471500594</v>
      </c>
      <c r="AC160" s="11">
        <v>1335</v>
      </c>
      <c r="AD160" s="2">
        <v>2006</v>
      </c>
      <c r="AE160" s="2">
        <f t="shared" si="30"/>
        <v>10</v>
      </c>
      <c r="AF160" s="2" t="s">
        <v>27</v>
      </c>
    </row>
    <row r="161" spans="1:32" x14ac:dyDescent="0.2">
      <c r="A161">
        <v>25</v>
      </c>
      <c r="B161" s="2" t="s">
        <v>275</v>
      </c>
      <c r="C161" s="2" t="s">
        <v>22</v>
      </c>
      <c r="D161" s="2" t="s">
        <v>23</v>
      </c>
      <c r="E161" s="2" t="s">
        <v>2767</v>
      </c>
      <c r="F161" s="2" t="s">
        <v>2774</v>
      </c>
      <c r="G161" s="2">
        <v>35</v>
      </c>
      <c r="H161" s="2">
        <v>39</v>
      </c>
      <c r="I161" s="3">
        <v>42532</v>
      </c>
      <c r="J161" s="3">
        <v>42542</v>
      </c>
      <c r="K161" s="3" t="s">
        <v>2538</v>
      </c>
      <c r="L161" s="17">
        <f t="shared" si="31"/>
        <v>259.83</v>
      </c>
      <c r="M161" s="20">
        <f t="shared" si="32"/>
        <v>0.91671477504522192</v>
      </c>
      <c r="N161" s="2" t="s">
        <v>36</v>
      </c>
      <c r="O161" s="2">
        <v>2790000</v>
      </c>
      <c r="P161" s="2">
        <v>3325000</v>
      </c>
      <c r="Q161" s="2">
        <f t="shared" si="26"/>
        <v>535000</v>
      </c>
      <c r="R161" s="4">
        <f t="shared" si="27"/>
        <v>0.1917562724014337</v>
      </c>
      <c r="S161" s="2"/>
      <c r="T161" s="5">
        <f t="shared" si="33"/>
        <v>79714.28571428571</v>
      </c>
      <c r="U161" s="2">
        <v>95000</v>
      </c>
      <c r="V161" s="5">
        <f t="shared" si="28"/>
        <v>15285.71428571429</v>
      </c>
      <c r="W161" s="4">
        <f t="shared" si="29"/>
        <v>0.19175627240143375</v>
      </c>
      <c r="X161" s="22">
        <f t="shared" si="34"/>
        <v>73075.263496461979</v>
      </c>
      <c r="Y161" s="22">
        <f t="shared" si="35"/>
        <v>87087.903629296081</v>
      </c>
      <c r="Z161" s="22">
        <f t="shared" si="36"/>
        <v>14012.640132834102</v>
      </c>
      <c r="AA161" s="8">
        <f t="shared" si="37"/>
        <v>0.19175627240143361</v>
      </c>
      <c r="AB161" s="22">
        <f t="shared" si="38"/>
        <v>3048076.627025363</v>
      </c>
      <c r="AC161" s="11">
        <v>1649</v>
      </c>
      <c r="AD161" s="2">
        <v>1997</v>
      </c>
      <c r="AE161" s="2">
        <f t="shared" si="30"/>
        <v>19</v>
      </c>
      <c r="AF161" s="2" t="s">
        <v>37</v>
      </c>
    </row>
    <row r="162" spans="1:32" x14ac:dyDescent="0.2">
      <c r="A162">
        <v>25</v>
      </c>
      <c r="B162" s="2" t="s">
        <v>1902</v>
      </c>
      <c r="C162" s="2" t="s">
        <v>22</v>
      </c>
      <c r="D162" s="2" t="s">
        <v>23</v>
      </c>
      <c r="E162" s="2" t="s">
        <v>2767</v>
      </c>
      <c r="F162" s="2" t="s">
        <v>2774</v>
      </c>
      <c r="G162" s="2">
        <v>82</v>
      </c>
      <c r="H162" s="2">
        <v>92</v>
      </c>
      <c r="I162" s="3">
        <v>42532</v>
      </c>
      <c r="J162" s="3">
        <v>42542</v>
      </c>
      <c r="K162" s="3" t="s">
        <v>2538</v>
      </c>
      <c r="L162" s="17">
        <f t="shared" si="31"/>
        <v>259.83</v>
      </c>
      <c r="M162" s="20">
        <f t="shared" si="32"/>
        <v>0.91671477504522192</v>
      </c>
      <c r="N162" s="2" t="s">
        <v>36</v>
      </c>
      <c r="O162" s="2">
        <v>5250000</v>
      </c>
      <c r="P162" s="2">
        <v>6000000</v>
      </c>
      <c r="Q162" s="2">
        <f t="shared" si="26"/>
        <v>750000</v>
      </c>
      <c r="R162" s="4">
        <f t="shared" si="27"/>
        <v>0.14285714285714285</v>
      </c>
      <c r="S162" s="2"/>
      <c r="T162" s="5">
        <f t="shared" si="33"/>
        <v>64024.390243902439</v>
      </c>
      <c r="U162" s="2">
        <v>73171</v>
      </c>
      <c r="V162" s="5">
        <f t="shared" si="28"/>
        <v>9146.6097560975613</v>
      </c>
      <c r="W162" s="4">
        <f t="shared" si="29"/>
        <v>0.14286133333333334</v>
      </c>
      <c r="X162" s="22">
        <f t="shared" si="34"/>
        <v>58692.104499846522</v>
      </c>
      <c r="Y162" s="22">
        <f t="shared" si="35"/>
        <v>67076.936804833938</v>
      </c>
      <c r="Z162" s="22">
        <f t="shared" si="36"/>
        <v>8384.8323049874161</v>
      </c>
      <c r="AA162" s="8">
        <f t="shared" si="37"/>
        <v>0.14286133333333348</v>
      </c>
      <c r="AB162" s="22">
        <f t="shared" si="38"/>
        <v>5500308.8179963827</v>
      </c>
      <c r="AC162" s="2">
        <v>693</v>
      </c>
      <c r="AD162" s="2">
        <v>1986</v>
      </c>
      <c r="AE162" s="2">
        <f t="shared" si="30"/>
        <v>30</v>
      </c>
      <c r="AF162" s="2" t="s">
        <v>315</v>
      </c>
    </row>
    <row r="163" spans="1:32" x14ac:dyDescent="0.2">
      <c r="A163">
        <v>25</v>
      </c>
      <c r="B163" s="2" t="s">
        <v>300</v>
      </c>
      <c r="C163" s="2" t="s">
        <v>22</v>
      </c>
      <c r="D163" s="2" t="s">
        <v>23</v>
      </c>
      <c r="E163" s="2" t="s">
        <v>2767</v>
      </c>
      <c r="F163" s="2" t="s">
        <v>2774</v>
      </c>
      <c r="G163" s="2">
        <v>36</v>
      </c>
      <c r="H163" s="2">
        <v>42</v>
      </c>
      <c r="I163" s="3">
        <v>42528</v>
      </c>
      <c r="J163" s="3">
        <v>42542</v>
      </c>
      <c r="K163" s="3" t="s">
        <v>2538</v>
      </c>
      <c r="L163" s="17">
        <f t="shared" si="31"/>
        <v>259.83</v>
      </c>
      <c r="M163" s="20">
        <f t="shared" si="32"/>
        <v>0.91671477504522192</v>
      </c>
      <c r="N163" s="2" t="s">
        <v>62</v>
      </c>
      <c r="O163" s="2">
        <v>2800000</v>
      </c>
      <c r="P163" s="2">
        <v>3100000</v>
      </c>
      <c r="Q163" s="2">
        <f t="shared" si="26"/>
        <v>300000</v>
      </c>
      <c r="R163" s="4">
        <f t="shared" si="27"/>
        <v>0.10714285714285714</v>
      </c>
      <c r="S163" s="2"/>
      <c r="T163" s="5">
        <f t="shared" si="33"/>
        <v>77777.777777777781</v>
      </c>
      <c r="U163" s="2">
        <v>86111</v>
      </c>
      <c r="V163" s="5">
        <f t="shared" si="28"/>
        <v>8333.222222222219</v>
      </c>
      <c r="W163" s="4">
        <f t="shared" si="29"/>
        <v>0.10714142857142853</v>
      </c>
      <c r="X163" s="22">
        <f t="shared" si="34"/>
        <v>71300.038059072816</v>
      </c>
      <c r="Y163" s="22">
        <f t="shared" si="35"/>
        <v>78939.225993919099</v>
      </c>
      <c r="Z163" s="22">
        <f t="shared" si="36"/>
        <v>7639.1879348462826</v>
      </c>
      <c r="AA163" s="8">
        <f t="shared" si="37"/>
        <v>0.10714142857142848</v>
      </c>
      <c r="AB163" s="22">
        <f t="shared" si="38"/>
        <v>2841812.1357810874</v>
      </c>
      <c r="AC163" s="2">
        <v>784</v>
      </c>
      <c r="AD163" s="2">
        <v>1933</v>
      </c>
      <c r="AE163" s="2">
        <f t="shared" si="30"/>
        <v>83</v>
      </c>
      <c r="AF163" s="2" t="s">
        <v>301</v>
      </c>
    </row>
    <row r="164" spans="1:32" x14ac:dyDescent="0.2">
      <c r="A164">
        <v>25</v>
      </c>
      <c r="B164" s="2" t="s">
        <v>1933</v>
      </c>
      <c r="C164" s="2" t="s">
        <v>22</v>
      </c>
      <c r="D164" s="2" t="s">
        <v>23</v>
      </c>
      <c r="E164" s="2" t="s">
        <v>2767</v>
      </c>
      <c r="F164" s="2" t="s">
        <v>2774</v>
      </c>
      <c r="G164" s="2">
        <v>83</v>
      </c>
      <c r="H164" s="2">
        <v>91</v>
      </c>
      <c r="I164" s="3">
        <v>42532</v>
      </c>
      <c r="J164" s="3">
        <v>42542</v>
      </c>
      <c r="K164" s="3" t="s">
        <v>2538</v>
      </c>
      <c r="L164" s="17">
        <f t="shared" si="31"/>
        <v>259.83</v>
      </c>
      <c r="M164" s="20">
        <f t="shared" si="32"/>
        <v>0.91671477504522192</v>
      </c>
      <c r="N164" s="2" t="s">
        <v>36</v>
      </c>
      <c r="O164" s="2">
        <v>5390000</v>
      </c>
      <c r="P164" s="2">
        <v>5800000</v>
      </c>
      <c r="Q164" s="2">
        <f t="shared" si="26"/>
        <v>410000</v>
      </c>
      <c r="R164" s="4">
        <f t="shared" si="27"/>
        <v>7.6066790352504632E-2</v>
      </c>
      <c r="S164" s="2">
        <v>96885</v>
      </c>
      <c r="T164" s="5">
        <f t="shared" si="33"/>
        <v>66107.048192771079</v>
      </c>
      <c r="U164" s="2">
        <v>71047</v>
      </c>
      <c r="V164" s="5">
        <f t="shared" si="28"/>
        <v>4939.9518072289211</v>
      </c>
      <c r="W164" s="4">
        <f t="shared" si="29"/>
        <v>7.4726552497455384E-2</v>
      </c>
      <c r="X164" s="22">
        <f t="shared" si="34"/>
        <v>60601.307812939784</v>
      </c>
      <c r="Y164" s="22">
        <f t="shared" si="35"/>
        <v>65129.834622637878</v>
      </c>
      <c r="Z164" s="22">
        <f t="shared" si="36"/>
        <v>4528.5268096980944</v>
      </c>
      <c r="AA164" s="8">
        <f t="shared" si="37"/>
        <v>7.4726552497455329E-2</v>
      </c>
      <c r="AB164" s="22">
        <f t="shared" si="38"/>
        <v>5405776.2736789435</v>
      </c>
      <c r="AC164" s="11">
        <v>1317</v>
      </c>
      <c r="AD164" s="2">
        <v>1928</v>
      </c>
      <c r="AE164" s="2">
        <f t="shared" si="30"/>
        <v>88</v>
      </c>
      <c r="AF164" s="2" t="s">
        <v>25</v>
      </c>
    </row>
    <row r="165" spans="1:32" x14ac:dyDescent="0.2">
      <c r="A165">
        <v>25</v>
      </c>
      <c r="B165" s="2" t="s">
        <v>1098</v>
      </c>
      <c r="C165" s="2" t="s">
        <v>22</v>
      </c>
      <c r="D165" s="2" t="s">
        <v>23</v>
      </c>
      <c r="E165" s="2" t="s">
        <v>2767</v>
      </c>
      <c r="F165" s="2" t="s">
        <v>2774</v>
      </c>
      <c r="G165" s="2">
        <v>58</v>
      </c>
      <c r="H165" s="2">
        <v>64</v>
      </c>
      <c r="I165" s="3">
        <v>42532</v>
      </c>
      <c r="J165" s="3">
        <v>42542</v>
      </c>
      <c r="K165" s="3" t="s">
        <v>2538</v>
      </c>
      <c r="L165" s="17">
        <f t="shared" si="31"/>
        <v>259.83</v>
      </c>
      <c r="M165" s="20">
        <f t="shared" si="32"/>
        <v>0.91671477504522192</v>
      </c>
      <c r="N165" s="2" t="s">
        <v>36</v>
      </c>
      <c r="O165" s="2">
        <v>4000000</v>
      </c>
      <c r="P165" s="2">
        <v>4200000</v>
      </c>
      <c r="Q165" s="2">
        <f t="shared" si="26"/>
        <v>200000</v>
      </c>
      <c r="R165" s="4">
        <f t="shared" si="27"/>
        <v>0.05</v>
      </c>
      <c r="S165" s="2">
        <v>33324</v>
      </c>
      <c r="T165" s="5">
        <f t="shared" si="33"/>
        <v>69540.068965517246</v>
      </c>
      <c r="U165" s="2">
        <v>72988</v>
      </c>
      <c r="V165" s="5">
        <f t="shared" si="28"/>
        <v>3447.9310344827536</v>
      </c>
      <c r="W165" s="4">
        <f t="shared" si="29"/>
        <v>4.9581932916869485E-2</v>
      </c>
      <c r="X165" s="22">
        <f t="shared" si="34"/>
        <v>63748.408678353364</v>
      </c>
      <c r="Y165" s="22">
        <f t="shared" si="35"/>
        <v>66909.178001000662</v>
      </c>
      <c r="Z165" s="22">
        <f t="shared" si="36"/>
        <v>3160.7693226472984</v>
      </c>
      <c r="AA165" s="8">
        <f t="shared" si="37"/>
        <v>4.9581932916869506E-2</v>
      </c>
      <c r="AB165" s="22">
        <f t="shared" si="38"/>
        <v>3880732.3240580382</v>
      </c>
      <c r="AC165" s="2">
        <v>401</v>
      </c>
      <c r="AD165" s="2">
        <v>1896</v>
      </c>
      <c r="AE165" s="2">
        <f t="shared" si="30"/>
        <v>120</v>
      </c>
      <c r="AF165" s="2" t="s">
        <v>65</v>
      </c>
    </row>
    <row r="166" spans="1:32" x14ac:dyDescent="0.2">
      <c r="A166">
        <v>25</v>
      </c>
      <c r="B166" s="2" t="s">
        <v>1972</v>
      </c>
      <c r="C166" s="2" t="s">
        <v>22</v>
      </c>
      <c r="D166" s="2" t="s">
        <v>23</v>
      </c>
      <c r="E166" s="2" t="s">
        <v>2767</v>
      </c>
      <c r="F166" s="2" t="s">
        <v>2774</v>
      </c>
      <c r="G166" s="2">
        <v>85</v>
      </c>
      <c r="H166" s="2">
        <v>100</v>
      </c>
      <c r="I166" s="3">
        <v>42532</v>
      </c>
      <c r="J166" s="3">
        <v>42542</v>
      </c>
      <c r="K166" s="3" t="s">
        <v>2538</v>
      </c>
      <c r="L166" s="17">
        <f t="shared" si="31"/>
        <v>259.83</v>
      </c>
      <c r="M166" s="20">
        <f t="shared" si="32"/>
        <v>0.91671477504522192</v>
      </c>
      <c r="N166" s="2" t="s">
        <v>36</v>
      </c>
      <c r="O166" s="2">
        <v>4800000</v>
      </c>
      <c r="P166" s="2">
        <v>5500000</v>
      </c>
      <c r="Q166" s="2">
        <f t="shared" si="26"/>
        <v>700000</v>
      </c>
      <c r="R166" s="4">
        <f t="shared" si="27"/>
        <v>0.14583333333333334</v>
      </c>
      <c r="S166" s="2">
        <v>48437</v>
      </c>
      <c r="T166" s="5">
        <f t="shared" si="33"/>
        <v>57040.435294117648</v>
      </c>
      <c r="U166" s="2">
        <v>65276</v>
      </c>
      <c r="V166" s="5">
        <f t="shared" si="28"/>
        <v>8235.5647058823524</v>
      </c>
      <c r="W166" s="4">
        <f t="shared" si="29"/>
        <v>0.14438116861165773</v>
      </c>
      <c r="X166" s="22">
        <f t="shared" si="34"/>
        <v>52289.809809128594</v>
      </c>
      <c r="Y166" s="22">
        <f t="shared" si="35"/>
        <v>59839.473655851907</v>
      </c>
      <c r="Z166" s="22">
        <f t="shared" si="36"/>
        <v>7549.6638467233133</v>
      </c>
      <c r="AA166" s="8">
        <f t="shared" si="37"/>
        <v>0.14438116861165778</v>
      </c>
      <c r="AB166" s="22">
        <f t="shared" si="38"/>
        <v>5086355.2607474122</v>
      </c>
      <c r="AC166" s="2">
        <v>286</v>
      </c>
      <c r="AD166" s="2">
        <v>1879</v>
      </c>
      <c r="AE166" s="2">
        <f t="shared" si="30"/>
        <v>137</v>
      </c>
      <c r="AF166" s="2" t="s">
        <v>433</v>
      </c>
    </row>
    <row r="167" spans="1:32" x14ac:dyDescent="0.2">
      <c r="A167">
        <v>25</v>
      </c>
      <c r="B167" s="2" t="s">
        <v>836</v>
      </c>
      <c r="C167" s="2" t="s">
        <v>22</v>
      </c>
      <c r="D167" s="2" t="s">
        <v>23</v>
      </c>
      <c r="E167" s="2" t="s">
        <v>2767</v>
      </c>
      <c r="F167" s="2" t="s">
        <v>2774</v>
      </c>
      <c r="G167" s="2">
        <v>52</v>
      </c>
      <c r="H167" s="2"/>
      <c r="I167" s="3">
        <v>42532</v>
      </c>
      <c r="J167" s="3">
        <v>42543</v>
      </c>
      <c r="K167" s="3" t="s">
        <v>2538</v>
      </c>
      <c r="L167" s="17">
        <f t="shared" si="31"/>
        <v>259.83</v>
      </c>
      <c r="M167" s="20">
        <f t="shared" si="32"/>
        <v>0.91671477504522192</v>
      </c>
      <c r="N167" s="2" t="s">
        <v>24</v>
      </c>
      <c r="O167" s="2">
        <v>4200000</v>
      </c>
      <c r="P167" s="2">
        <v>5200000</v>
      </c>
      <c r="Q167" s="2">
        <f t="shared" si="26"/>
        <v>1000000</v>
      </c>
      <c r="R167" s="4">
        <f t="shared" si="27"/>
        <v>0.23809523809523808</v>
      </c>
      <c r="S167" s="2">
        <v>2913</v>
      </c>
      <c r="T167" s="5">
        <f t="shared" si="33"/>
        <v>80825.25</v>
      </c>
      <c r="U167" s="2">
        <v>100056</v>
      </c>
      <c r="V167" s="5">
        <f t="shared" si="28"/>
        <v>19230.75</v>
      </c>
      <c r="W167" s="4">
        <f t="shared" si="29"/>
        <v>0.23792997856486681</v>
      </c>
      <c r="X167" s="22">
        <f t="shared" si="34"/>
        <v>74093.70087172382</v>
      </c>
      <c r="Y167" s="22">
        <f t="shared" si="35"/>
        <v>91722.813531924723</v>
      </c>
      <c r="Z167" s="22">
        <f t="shared" si="36"/>
        <v>17629.112660200903</v>
      </c>
      <c r="AA167" s="8">
        <f t="shared" si="37"/>
        <v>0.23792997856486681</v>
      </c>
      <c r="AB167" s="22">
        <f t="shared" si="38"/>
        <v>4769586.3036600854</v>
      </c>
      <c r="AC167" s="11">
        <v>4646</v>
      </c>
      <c r="AD167" s="2">
        <v>1937</v>
      </c>
      <c r="AE167" s="2">
        <f t="shared" si="30"/>
        <v>79</v>
      </c>
      <c r="AF167" s="2" t="s">
        <v>91</v>
      </c>
    </row>
    <row r="168" spans="1:32" x14ac:dyDescent="0.2">
      <c r="A168">
        <v>25</v>
      </c>
      <c r="B168" s="2" t="s">
        <v>582</v>
      </c>
      <c r="C168" s="2" t="s">
        <v>22</v>
      </c>
      <c r="D168" s="2" t="s">
        <v>23</v>
      </c>
      <c r="E168" s="2" t="s">
        <v>2767</v>
      </c>
      <c r="F168" s="2" t="s">
        <v>2774</v>
      </c>
      <c r="G168" s="2">
        <v>46</v>
      </c>
      <c r="H168" s="2">
        <v>51</v>
      </c>
      <c r="I168" s="3">
        <v>42528</v>
      </c>
      <c r="J168" s="3">
        <v>42543</v>
      </c>
      <c r="K168" s="3" t="s">
        <v>2538</v>
      </c>
      <c r="L168" s="17">
        <f t="shared" si="31"/>
        <v>259.83</v>
      </c>
      <c r="M168" s="20">
        <f t="shared" si="32"/>
        <v>0.91671477504522192</v>
      </c>
      <c r="N168" s="2" t="s">
        <v>180</v>
      </c>
      <c r="O168" s="2">
        <v>2950000</v>
      </c>
      <c r="P168" s="2">
        <v>2800000</v>
      </c>
      <c r="Q168" s="2">
        <f t="shared" si="26"/>
        <v>-150000</v>
      </c>
      <c r="R168" s="4">
        <f t="shared" si="27"/>
        <v>-5.0847457627118647E-2</v>
      </c>
      <c r="S168" s="2">
        <v>28938</v>
      </c>
      <c r="T168" s="5">
        <f t="shared" si="33"/>
        <v>64759.521739130432</v>
      </c>
      <c r="U168" s="2">
        <v>61499</v>
      </c>
      <c r="V168" s="5">
        <f t="shared" si="28"/>
        <v>-3260.5217391304323</v>
      </c>
      <c r="W168" s="4">
        <f t="shared" si="29"/>
        <v>-5.0348144204411062E-2</v>
      </c>
      <c r="X168" s="22">
        <f t="shared" si="34"/>
        <v>59366.010403123109</v>
      </c>
      <c r="Y168" s="22">
        <f t="shared" si="35"/>
        <v>56377.0419505061</v>
      </c>
      <c r="Z168" s="22">
        <f t="shared" si="36"/>
        <v>-2988.9684526170095</v>
      </c>
      <c r="AA168" s="8">
        <f t="shared" si="37"/>
        <v>-5.0348144204411062E-2</v>
      </c>
      <c r="AB168" s="22">
        <f t="shared" si="38"/>
        <v>2593343.9297232805</v>
      </c>
      <c r="AC168" s="2">
        <v>474</v>
      </c>
      <c r="AD168" s="2">
        <v>1899</v>
      </c>
      <c r="AE168" s="2">
        <f t="shared" si="30"/>
        <v>117</v>
      </c>
      <c r="AF168" s="2" t="s">
        <v>583</v>
      </c>
    </row>
    <row r="169" spans="1:32" x14ac:dyDescent="0.2">
      <c r="A169">
        <v>26</v>
      </c>
      <c r="B169" s="2" t="s">
        <v>1723</v>
      </c>
      <c r="C169" s="2" t="s">
        <v>22</v>
      </c>
      <c r="D169" s="2" t="s">
        <v>23</v>
      </c>
      <c r="E169" s="2" t="s">
        <v>2767</v>
      </c>
      <c r="F169" s="2" t="s">
        <v>2774</v>
      </c>
      <c r="G169" s="2">
        <v>76</v>
      </c>
      <c r="H169" s="2">
        <v>84</v>
      </c>
      <c r="I169" s="3">
        <v>42539</v>
      </c>
      <c r="J169" s="3">
        <v>42549</v>
      </c>
      <c r="K169" s="3" t="s">
        <v>2538</v>
      </c>
      <c r="L169" s="17">
        <f t="shared" si="31"/>
        <v>259.83</v>
      </c>
      <c r="M169" s="20">
        <f t="shared" si="32"/>
        <v>0.91671477504522192</v>
      </c>
      <c r="N169" s="2" t="s">
        <v>36</v>
      </c>
      <c r="O169" s="2">
        <v>4950000</v>
      </c>
      <c r="P169" s="2">
        <v>5500000</v>
      </c>
      <c r="Q169" s="2">
        <f t="shared" si="26"/>
        <v>550000</v>
      </c>
      <c r="R169" s="4">
        <f t="shared" si="27"/>
        <v>0.1111111111111111</v>
      </c>
      <c r="S169" s="2"/>
      <c r="T169" s="5">
        <f t="shared" si="33"/>
        <v>65131.57894736842</v>
      </c>
      <c r="U169" s="2">
        <v>72368</v>
      </c>
      <c r="V169" s="5">
        <f t="shared" si="28"/>
        <v>7236.4210526315801</v>
      </c>
      <c r="W169" s="4">
        <f t="shared" si="29"/>
        <v>0.11110464646464649</v>
      </c>
      <c r="X169" s="22">
        <f t="shared" si="34"/>
        <v>59707.080743076956</v>
      </c>
      <c r="Y169" s="22">
        <f t="shared" si="35"/>
        <v>66340.814840472623</v>
      </c>
      <c r="Z169" s="22">
        <f t="shared" si="36"/>
        <v>6633.734097395667</v>
      </c>
      <c r="AA169" s="8">
        <f t="shared" si="37"/>
        <v>0.11110464646464648</v>
      </c>
      <c r="AB169" s="22">
        <f t="shared" si="38"/>
        <v>5041901.9278759193</v>
      </c>
      <c r="AC169" s="11">
        <v>1516</v>
      </c>
      <c r="AD169" s="2">
        <v>1997</v>
      </c>
      <c r="AE169" s="2">
        <f t="shared" si="30"/>
        <v>19</v>
      </c>
      <c r="AF169" s="2" t="s">
        <v>27</v>
      </c>
    </row>
    <row r="170" spans="1:32" x14ac:dyDescent="0.2">
      <c r="A170">
        <v>26</v>
      </c>
      <c r="B170" s="2" t="s">
        <v>758</v>
      </c>
      <c r="C170" s="2" t="s">
        <v>22</v>
      </c>
      <c r="D170" s="2" t="s">
        <v>23</v>
      </c>
      <c r="E170" s="2" t="s">
        <v>2767</v>
      </c>
      <c r="F170" s="2" t="s">
        <v>2774</v>
      </c>
      <c r="G170" s="2">
        <v>51</v>
      </c>
      <c r="H170" s="2">
        <v>60</v>
      </c>
      <c r="I170" s="3">
        <v>42539</v>
      </c>
      <c r="J170" s="3">
        <v>42549</v>
      </c>
      <c r="K170" s="3" t="s">
        <v>2538</v>
      </c>
      <c r="L170" s="17">
        <f t="shared" si="31"/>
        <v>259.83</v>
      </c>
      <c r="M170" s="20">
        <f t="shared" si="32"/>
        <v>0.91671477504522192</v>
      </c>
      <c r="N170" s="2" t="s">
        <v>36</v>
      </c>
      <c r="O170" s="2">
        <v>3450000</v>
      </c>
      <c r="P170" s="2">
        <v>3800000</v>
      </c>
      <c r="Q170" s="2">
        <f t="shared" si="26"/>
        <v>350000</v>
      </c>
      <c r="R170" s="4">
        <f t="shared" si="27"/>
        <v>0.10144927536231885</v>
      </c>
      <c r="S170" s="2">
        <v>75961</v>
      </c>
      <c r="T170" s="5">
        <f t="shared" si="33"/>
        <v>69136.490196078434</v>
      </c>
      <c r="U170" s="2">
        <v>75999</v>
      </c>
      <c r="V170" s="5">
        <f t="shared" si="28"/>
        <v>6862.5098039215663</v>
      </c>
      <c r="W170" s="4">
        <f t="shared" si="29"/>
        <v>9.9260315131108903E-2</v>
      </c>
      <c r="X170" s="22">
        <f t="shared" si="34"/>
        <v>63378.442057514229</v>
      </c>
      <c r="Y170" s="22">
        <f t="shared" si="35"/>
        <v>69669.406188661815</v>
      </c>
      <c r="Z170" s="22">
        <f t="shared" si="36"/>
        <v>6290.9641311475862</v>
      </c>
      <c r="AA170" s="8">
        <f t="shared" si="37"/>
        <v>9.9260315131108862E-2</v>
      </c>
      <c r="AB170" s="22">
        <f t="shared" si="38"/>
        <v>3553139.7156217527</v>
      </c>
      <c r="AC170" s="2">
        <v>348</v>
      </c>
      <c r="AD170" s="2">
        <v>1890</v>
      </c>
      <c r="AE170" s="2">
        <f t="shared" si="30"/>
        <v>126</v>
      </c>
      <c r="AF170" s="2" t="s">
        <v>25</v>
      </c>
    </row>
    <row r="171" spans="1:32" x14ac:dyDescent="0.2">
      <c r="A171">
        <v>26</v>
      </c>
      <c r="B171" s="2" t="s">
        <v>254</v>
      </c>
      <c r="C171" s="2" t="s">
        <v>22</v>
      </c>
      <c r="D171" s="2" t="s">
        <v>23</v>
      </c>
      <c r="E171" s="2" t="s">
        <v>2767</v>
      </c>
      <c r="F171" s="2" t="s">
        <v>2774</v>
      </c>
      <c r="G171" s="2">
        <v>34</v>
      </c>
      <c r="H171" s="2">
        <v>39</v>
      </c>
      <c r="I171" s="3">
        <v>42540</v>
      </c>
      <c r="J171" s="3">
        <v>42550</v>
      </c>
      <c r="K171" s="3" t="s">
        <v>2538</v>
      </c>
      <c r="L171" s="17">
        <f t="shared" si="31"/>
        <v>259.83</v>
      </c>
      <c r="M171" s="20">
        <f t="shared" si="32"/>
        <v>0.91671477504522192</v>
      </c>
      <c r="N171" s="2" t="s">
        <v>36</v>
      </c>
      <c r="O171" s="2">
        <v>2650000</v>
      </c>
      <c r="P171" s="2">
        <v>3370000</v>
      </c>
      <c r="Q171" s="2">
        <f t="shared" si="26"/>
        <v>720000</v>
      </c>
      <c r="R171" s="4">
        <f t="shared" si="27"/>
        <v>0.27169811320754716</v>
      </c>
      <c r="S171" s="2">
        <v>210476</v>
      </c>
      <c r="T171" s="5">
        <f t="shared" si="33"/>
        <v>84131.647058823524</v>
      </c>
      <c r="U171" s="2">
        <v>105308</v>
      </c>
      <c r="V171" s="5">
        <f t="shared" si="28"/>
        <v>21176.352941176476</v>
      </c>
      <c r="W171" s="4">
        <f t="shared" si="29"/>
        <v>0.25170496099250622</v>
      </c>
      <c r="X171" s="22">
        <f t="shared" si="34"/>
        <v>77124.723907713415</v>
      </c>
      <c r="Y171" s="22">
        <f t="shared" si="35"/>
        <v>96537.399530462237</v>
      </c>
      <c r="Z171" s="22">
        <f t="shared" si="36"/>
        <v>19412.675622748822</v>
      </c>
      <c r="AA171" s="8">
        <f t="shared" si="37"/>
        <v>0.25170496099250628</v>
      </c>
      <c r="AB171" s="22">
        <f t="shared" si="38"/>
        <v>3282271.584035716</v>
      </c>
      <c r="AC171" s="11">
        <v>2671</v>
      </c>
      <c r="AD171" s="2">
        <v>1935</v>
      </c>
      <c r="AE171" s="2">
        <f t="shared" si="30"/>
        <v>81</v>
      </c>
      <c r="AF171" s="2" t="s">
        <v>148</v>
      </c>
    </row>
    <row r="172" spans="1:32" x14ac:dyDescent="0.2">
      <c r="A172">
        <v>26</v>
      </c>
      <c r="B172" s="2" t="s">
        <v>1252</v>
      </c>
      <c r="C172" s="2" t="s">
        <v>22</v>
      </c>
      <c r="D172" s="2" t="s">
        <v>23</v>
      </c>
      <c r="E172" s="2" t="s">
        <v>2767</v>
      </c>
      <c r="F172" s="2" t="s">
        <v>2774</v>
      </c>
      <c r="G172" s="2">
        <v>63</v>
      </c>
      <c r="H172" s="2">
        <v>70</v>
      </c>
      <c r="I172" s="3">
        <v>42540</v>
      </c>
      <c r="J172" s="3">
        <v>42550</v>
      </c>
      <c r="K172" s="3" t="s">
        <v>2538</v>
      </c>
      <c r="L172" s="17">
        <f t="shared" si="31"/>
        <v>259.83</v>
      </c>
      <c r="M172" s="20">
        <f t="shared" si="32"/>
        <v>0.91671477504522192</v>
      </c>
      <c r="N172" s="2" t="s">
        <v>36</v>
      </c>
      <c r="O172" s="2">
        <v>3950000</v>
      </c>
      <c r="P172" s="2">
        <v>4600000</v>
      </c>
      <c r="Q172" s="2">
        <f t="shared" si="26"/>
        <v>650000</v>
      </c>
      <c r="R172" s="4">
        <f t="shared" si="27"/>
        <v>0.16455696202531644</v>
      </c>
      <c r="S172" s="2"/>
      <c r="T172" s="5">
        <f t="shared" si="33"/>
        <v>62698.4126984127</v>
      </c>
      <c r="U172" s="2">
        <v>73016</v>
      </c>
      <c r="V172" s="5">
        <f t="shared" si="28"/>
        <v>10317.5873015873</v>
      </c>
      <c r="W172" s="4">
        <f t="shared" si="29"/>
        <v>0.16455898734177213</v>
      </c>
      <c r="X172" s="22">
        <f t="shared" si="34"/>
        <v>57476.561292517887</v>
      </c>
      <c r="Y172" s="22">
        <f t="shared" si="35"/>
        <v>66934.846014701921</v>
      </c>
      <c r="Z172" s="22">
        <f t="shared" si="36"/>
        <v>9458.2847221840348</v>
      </c>
      <c r="AA172" s="8">
        <f t="shared" si="37"/>
        <v>0.16455898734177202</v>
      </c>
      <c r="AB172" s="22">
        <f t="shared" si="38"/>
        <v>4216895.2989262212</v>
      </c>
      <c r="AC172" s="2">
        <v>670</v>
      </c>
      <c r="AD172" s="2">
        <v>1899</v>
      </c>
      <c r="AE172" s="2">
        <f t="shared" si="30"/>
        <v>117</v>
      </c>
      <c r="AF172" s="2" t="s">
        <v>44</v>
      </c>
    </row>
    <row r="173" spans="1:32" x14ac:dyDescent="0.2">
      <c r="A173">
        <v>27</v>
      </c>
      <c r="B173" s="2" t="s">
        <v>1195</v>
      </c>
      <c r="C173" s="2" t="s">
        <v>22</v>
      </c>
      <c r="D173" s="2" t="s">
        <v>23</v>
      </c>
      <c r="E173" s="2" t="s">
        <v>2767</v>
      </c>
      <c r="F173" s="2" t="s">
        <v>2774</v>
      </c>
      <c r="G173" s="2">
        <v>61</v>
      </c>
      <c r="H173" s="2">
        <v>71</v>
      </c>
      <c r="I173" s="3">
        <v>42545</v>
      </c>
      <c r="J173" s="3">
        <v>42555</v>
      </c>
      <c r="K173" s="3" t="s">
        <v>2539</v>
      </c>
      <c r="L173" s="17">
        <f t="shared" si="31"/>
        <v>265.66000000000003</v>
      </c>
      <c r="M173" s="20">
        <f t="shared" si="32"/>
        <v>0.89659715425732134</v>
      </c>
      <c r="N173" s="2" t="s">
        <v>36</v>
      </c>
      <c r="O173" s="2">
        <v>3890000</v>
      </c>
      <c r="P173" s="2">
        <v>4630000</v>
      </c>
      <c r="Q173" s="2">
        <f t="shared" si="26"/>
        <v>740000</v>
      </c>
      <c r="R173" s="4">
        <f t="shared" si="27"/>
        <v>0.19023136246786632</v>
      </c>
      <c r="S173" s="2"/>
      <c r="T173" s="5">
        <f t="shared" si="33"/>
        <v>63770.491803278688</v>
      </c>
      <c r="U173" s="2">
        <v>75902</v>
      </c>
      <c r="V173" s="5">
        <f t="shared" si="28"/>
        <v>12131.508196721312</v>
      </c>
      <c r="W173" s="4">
        <f t="shared" si="29"/>
        <v>0.19023701799485862</v>
      </c>
      <c r="X173" s="22">
        <f t="shared" si="34"/>
        <v>57176.441476409505</v>
      </c>
      <c r="Y173" s="22">
        <f t="shared" si="35"/>
        <v>68053.517202439209</v>
      </c>
      <c r="Z173" s="22">
        <f t="shared" si="36"/>
        <v>10877.075726029703</v>
      </c>
      <c r="AA173" s="8">
        <f t="shared" si="37"/>
        <v>0.19023701799485876</v>
      </c>
      <c r="AB173" s="22">
        <f t="shared" si="38"/>
        <v>4151264.5493487916</v>
      </c>
      <c r="AC173" s="2">
        <v>346</v>
      </c>
      <c r="AD173" s="2">
        <v>1891</v>
      </c>
      <c r="AE173" s="2">
        <f t="shared" si="30"/>
        <v>125</v>
      </c>
      <c r="AF173" s="2" t="s">
        <v>103</v>
      </c>
    </row>
    <row r="174" spans="1:32" x14ac:dyDescent="0.2">
      <c r="A174">
        <v>27</v>
      </c>
      <c r="B174" s="2" t="s">
        <v>1973</v>
      </c>
      <c r="C174" s="2" t="s">
        <v>22</v>
      </c>
      <c r="D174" s="2" t="s">
        <v>23</v>
      </c>
      <c r="E174" s="2" t="s">
        <v>2767</v>
      </c>
      <c r="F174" s="2" t="s">
        <v>2774</v>
      </c>
      <c r="G174" s="2">
        <v>85</v>
      </c>
      <c r="H174" s="2">
        <v>95</v>
      </c>
      <c r="I174" s="3">
        <v>42546</v>
      </c>
      <c r="J174" s="3">
        <v>42556</v>
      </c>
      <c r="K174" s="3" t="s">
        <v>2539</v>
      </c>
      <c r="L174" s="17">
        <f t="shared" si="31"/>
        <v>265.66000000000003</v>
      </c>
      <c r="M174" s="20">
        <f t="shared" si="32"/>
        <v>0.89659715425732134</v>
      </c>
      <c r="N174" s="2" t="s">
        <v>36</v>
      </c>
      <c r="O174" s="2">
        <v>5000000</v>
      </c>
      <c r="P174" s="2">
        <v>5460000</v>
      </c>
      <c r="Q174" s="2">
        <f t="shared" si="26"/>
        <v>460000</v>
      </c>
      <c r="R174" s="4">
        <f t="shared" si="27"/>
        <v>9.1999999999999998E-2</v>
      </c>
      <c r="S174" s="2">
        <v>55568</v>
      </c>
      <c r="T174" s="5">
        <f t="shared" si="33"/>
        <v>59477.270588235297</v>
      </c>
      <c r="U174" s="2">
        <v>64889</v>
      </c>
      <c r="V174" s="5">
        <f t="shared" si="28"/>
        <v>5411.7294117647034</v>
      </c>
      <c r="W174" s="4">
        <f t="shared" si="29"/>
        <v>9.0988193611479418E-2</v>
      </c>
      <c r="X174" s="22">
        <f t="shared" si="34"/>
        <v>53327.151552404444</v>
      </c>
      <c r="Y174" s="22">
        <f t="shared" si="35"/>
        <v>58179.292742603327</v>
      </c>
      <c r="Z174" s="22">
        <f t="shared" si="36"/>
        <v>4852.1411901988831</v>
      </c>
      <c r="AA174" s="8">
        <f t="shared" si="37"/>
        <v>9.0988193611479459E-2</v>
      </c>
      <c r="AB174" s="22">
        <f t="shared" si="38"/>
        <v>4945239.8831212828</v>
      </c>
      <c r="AC174" s="2">
        <v>759</v>
      </c>
      <c r="AD174" s="2">
        <v>1895</v>
      </c>
      <c r="AE174" s="2">
        <f t="shared" si="30"/>
        <v>121</v>
      </c>
      <c r="AF174" s="2" t="s">
        <v>27</v>
      </c>
    </row>
    <row r="175" spans="1:32" x14ac:dyDescent="0.2">
      <c r="A175">
        <v>30</v>
      </c>
      <c r="B175" s="2" t="s">
        <v>2364</v>
      </c>
      <c r="C175" s="2" t="s">
        <v>22</v>
      </c>
      <c r="D175" s="2" t="s">
        <v>23</v>
      </c>
      <c r="E175" s="2" t="s">
        <v>2767</v>
      </c>
      <c r="F175" s="2" t="s">
        <v>2774</v>
      </c>
      <c r="G175" s="2">
        <v>120</v>
      </c>
      <c r="H175" s="2">
        <v>132</v>
      </c>
      <c r="I175" s="3">
        <v>42566</v>
      </c>
      <c r="J175" s="3">
        <v>42576</v>
      </c>
      <c r="K175" s="3" t="s">
        <v>2539</v>
      </c>
      <c r="L175" s="17">
        <f t="shared" si="31"/>
        <v>265.66000000000003</v>
      </c>
      <c r="M175" s="20">
        <f t="shared" si="32"/>
        <v>0.89659715425732134</v>
      </c>
      <c r="N175" s="2" t="s">
        <v>36</v>
      </c>
      <c r="O175" s="2">
        <v>6500000</v>
      </c>
      <c r="P175" s="2">
        <v>7010000</v>
      </c>
      <c r="Q175" s="2">
        <f t="shared" si="26"/>
        <v>510000</v>
      </c>
      <c r="R175" s="4">
        <f t="shared" si="27"/>
        <v>7.8461538461538458E-2</v>
      </c>
      <c r="S175" s="2"/>
      <c r="T175" s="5">
        <f t="shared" si="33"/>
        <v>54166.666666666664</v>
      </c>
      <c r="U175" s="2">
        <v>58417</v>
      </c>
      <c r="V175" s="5">
        <f t="shared" si="28"/>
        <v>4250.3333333333358</v>
      </c>
      <c r="W175" s="4">
        <f t="shared" si="29"/>
        <v>7.8467692307692349E-2</v>
      </c>
      <c r="X175" s="22">
        <f t="shared" si="34"/>
        <v>48565.679188938237</v>
      </c>
      <c r="Y175" s="22">
        <f t="shared" si="35"/>
        <v>52376.515960249941</v>
      </c>
      <c r="Z175" s="22">
        <f t="shared" si="36"/>
        <v>3810.8367713117041</v>
      </c>
      <c r="AA175" s="8">
        <f t="shared" si="37"/>
        <v>7.8467692307692363E-2</v>
      </c>
      <c r="AB175" s="22">
        <f t="shared" si="38"/>
        <v>6285181.9152299929</v>
      </c>
      <c r="AC175" s="2">
        <v>950</v>
      </c>
      <c r="AD175" s="2">
        <v>1870</v>
      </c>
      <c r="AE175" s="2">
        <f t="shared" si="30"/>
        <v>146</v>
      </c>
      <c r="AF175" s="2" t="s">
        <v>90</v>
      </c>
    </row>
    <row r="176" spans="1:32" x14ac:dyDescent="0.2">
      <c r="A176">
        <v>30</v>
      </c>
      <c r="B176" s="2" t="s">
        <v>789</v>
      </c>
      <c r="C176" s="2" t="s">
        <v>22</v>
      </c>
      <c r="D176" s="2" t="s">
        <v>23</v>
      </c>
      <c r="E176" s="2" t="s">
        <v>2767</v>
      </c>
      <c r="F176" s="2" t="s">
        <v>2774</v>
      </c>
      <c r="G176" s="2">
        <v>51</v>
      </c>
      <c r="H176" s="2">
        <v>58</v>
      </c>
      <c r="I176" s="3">
        <v>42567</v>
      </c>
      <c r="J176" s="3">
        <v>42577</v>
      </c>
      <c r="K176" s="3" t="s">
        <v>2539</v>
      </c>
      <c r="L176" s="17">
        <f t="shared" si="31"/>
        <v>265.66000000000003</v>
      </c>
      <c r="M176" s="20">
        <f t="shared" si="32"/>
        <v>0.89659715425732134</v>
      </c>
      <c r="N176" s="2" t="s">
        <v>36</v>
      </c>
      <c r="O176" s="2">
        <v>3300000</v>
      </c>
      <c r="P176" s="2">
        <v>3900000</v>
      </c>
      <c r="Q176" s="2">
        <f t="shared" si="26"/>
        <v>600000</v>
      </c>
      <c r="R176" s="4">
        <f t="shared" si="27"/>
        <v>0.18181818181818182</v>
      </c>
      <c r="S176" s="2">
        <v>116712</v>
      </c>
      <c r="T176" s="5">
        <f t="shared" si="33"/>
        <v>66994.352941176476</v>
      </c>
      <c r="U176" s="2">
        <v>78759</v>
      </c>
      <c r="V176" s="5">
        <f t="shared" si="28"/>
        <v>11764.647058823524</v>
      </c>
      <c r="W176" s="4">
        <f t="shared" si="29"/>
        <v>0.17560654804970383</v>
      </c>
      <c r="X176" s="22">
        <f t="shared" si="34"/>
        <v>60066.946198369435</v>
      </c>
      <c r="Y176" s="22">
        <f t="shared" si="35"/>
        <v>70615.095272152364</v>
      </c>
      <c r="Z176" s="22">
        <f t="shared" si="36"/>
        <v>10548.14907378293</v>
      </c>
      <c r="AA176" s="8">
        <f t="shared" si="37"/>
        <v>0.17560654804970371</v>
      </c>
      <c r="AB176" s="22">
        <f t="shared" si="38"/>
        <v>3601369.8588797706</v>
      </c>
      <c r="AC176" s="2">
        <v>818</v>
      </c>
      <c r="AD176" s="2">
        <v>1899</v>
      </c>
      <c r="AE176" s="2">
        <f t="shared" si="30"/>
        <v>117</v>
      </c>
      <c r="AF176" s="2" t="s">
        <v>37</v>
      </c>
    </row>
    <row r="177" spans="1:32" x14ac:dyDescent="0.2">
      <c r="A177">
        <v>31</v>
      </c>
      <c r="B177" s="2" t="s">
        <v>2079</v>
      </c>
      <c r="C177" s="2" t="s">
        <v>22</v>
      </c>
      <c r="D177" s="2" t="s">
        <v>23</v>
      </c>
      <c r="E177" s="2" t="s">
        <v>2767</v>
      </c>
      <c r="F177" s="2" t="s">
        <v>2774</v>
      </c>
      <c r="G177" s="2">
        <v>92</v>
      </c>
      <c r="H177" s="2">
        <v>102</v>
      </c>
      <c r="I177" s="3">
        <v>42574</v>
      </c>
      <c r="J177" s="3">
        <v>42584</v>
      </c>
      <c r="K177" s="3" t="s">
        <v>2540</v>
      </c>
      <c r="L177" s="17">
        <f t="shared" si="31"/>
        <v>272.20999999999998</v>
      </c>
      <c r="M177" s="20">
        <f t="shared" si="32"/>
        <v>0.87502296021454029</v>
      </c>
      <c r="N177" s="2" t="s">
        <v>36</v>
      </c>
      <c r="O177" s="2">
        <v>5290000</v>
      </c>
      <c r="P177" s="2">
        <v>6050000</v>
      </c>
      <c r="Q177" s="2">
        <f t="shared" si="26"/>
        <v>760000</v>
      </c>
      <c r="R177" s="4">
        <f t="shared" si="27"/>
        <v>0.14366729678638943</v>
      </c>
      <c r="S177" s="2"/>
      <c r="T177" s="5">
        <f t="shared" si="33"/>
        <v>57500</v>
      </c>
      <c r="U177" s="2">
        <v>65761</v>
      </c>
      <c r="V177" s="5">
        <f t="shared" si="28"/>
        <v>8261</v>
      </c>
      <c r="W177" s="4">
        <f t="shared" si="29"/>
        <v>0.1436695652173913</v>
      </c>
      <c r="X177" s="22">
        <f t="shared" si="34"/>
        <v>50313.820212336068</v>
      </c>
      <c r="Y177" s="22">
        <f t="shared" si="35"/>
        <v>57542.384886668384</v>
      </c>
      <c r="Z177" s="22">
        <f t="shared" si="36"/>
        <v>7228.5646743323159</v>
      </c>
      <c r="AA177" s="8">
        <f t="shared" si="37"/>
        <v>0.14366956521739127</v>
      </c>
      <c r="AB177" s="22">
        <f t="shared" si="38"/>
        <v>5293899.4095734917</v>
      </c>
      <c r="AC177" s="11">
        <v>1171</v>
      </c>
      <c r="AD177" s="2">
        <v>1905</v>
      </c>
      <c r="AE177" s="2">
        <f t="shared" si="30"/>
        <v>111</v>
      </c>
      <c r="AF177" s="2" t="s">
        <v>27</v>
      </c>
    </row>
    <row r="178" spans="1:32" x14ac:dyDescent="0.2">
      <c r="A178">
        <v>31</v>
      </c>
      <c r="B178" s="2" t="s">
        <v>669</v>
      </c>
      <c r="C178" s="2" t="s">
        <v>22</v>
      </c>
      <c r="D178" s="2" t="s">
        <v>23</v>
      </c>
      <c r="E178" s="2" t="s">
        <v>2767</v>
      </c>
      <c r="F178" s="2" t="s">
        <v>2774</v>
      </c>
      <c r="G178" s="2">
        <v>48</v>
      </c>
      <c r="H178" s="2">
        <v>54</v>
      </c>
      <c r="I178" s="3">
        <v>42574</v>
      </c>
      <c r="J178" s="3">
        <v>42584</v>
      </c>
      <c r="K178" s="3" t="s">
        <v>2540</v>
      </c>
      <c r="L178" s="17">
        <f t="shared" si="31"/>
        <v>272.20999999999998</v>
      </c>
      <c r="M178" s="20">
        <f t="shared" si="32"/>
        <v>0.87502296021454029</v>
      </c>
      <c r="N178" s="2" t="s">
        <v>36</v>
      </c>
      <c r="O178" s="2">
        <v>3300000</v>
      </c>
      <c r="P178" s="2">
        <v>3700000</v>
      </c>
      <c r="Q178" s="2">
        <f t="shared" si="26"/>
        <v>400000</v>
      </c>
      <c r="R178" s="4">
        <f t="shared" si="27"/>
        <v>0.12121212121212122</v>
      </c>
      <c r="S178" s="2">
        <v>18733</v>
      </c>
      <c r="T178" s="5">
        <f t="shared" si="33"/>
        <v>69140.270833333328</v>
      </c>
      <c r="U178" s="2">
        <v>77474</v>
      </c>
      <c r="V178" s="5">
        <f t="shared" si="28"/>
        <v>8333.7291666666715</v>
      </c>
      <c r="W178" s="4">
        <f t="shared" si="29"/>
        <v>0.12053364943790304</v>
      </c>
      <c r="X178" s="22">
        <f t="shared" si="34"/>
        <v>60499.324454618371</v>
      </c>
      <c r="Y178" s="22">
        <f t="shared" si="35"/>
        <v>67791.528819661296</v>
      </c>
      <c r="Z178" s="22">
        <f t="shared" si="36"/>
        <v>7292.2043650429259</v>
      </c>
      <c r="AA178" s="8">
        <f t="shared" si="37"/>
        <v>0.12053364943790305</v>
      </c>
      <c r="AB178" s="22">
        <f t="shared" si="38"/>
        <v>3253993.3833437422</v>
      </c>
      <c r="AC178" s="2">
        <v>566</v>
      </c>
      <c r="AD178" s="2">
        <v>1880</v>
      </c>
      <c r="AE178" s="2">
        <f t="shared" si="30"/>
        <v>136</v>
      </c>
      <c r="AF178" s="2" t="s">
        <v>27</v>
      </c>
    </row>
    <row r="179" spans="1:32" x14ac:dyDescent="0.2">
      <c r="A179">
        <v>32</v>
      </c>
      <c r="B179" s="2" t="s">
        <v>21</v>
      </c>
      <c r="C179" s="2" t="s">
        <v>22</v>
      </c>
      <c r="D179" s="2" t="s">
        <v>23</v>
      </c>
      <c r="E179" s="2" t="s">
        <v>2767</v>
      </c>
      <c r="F179" s="2" t="s">
        <v>2774</v>
      </c>
      <c r="G179" s="2">
        <v>13</v>
      </c>
      <c r="H179" s="2">
        <v>15</v>
      </c>
      <c r="I179" s="3">
        <v>42580</v>
      </c>
      <c r="J179" s="3">
        <v>42591</v>
      </c>
      <c r="K179" s="3" t="s">
        <v>2540</v>
      </c>
      <c r="L179" s="17">
        <f t="shared" si="31"/>
        <v>272.20999999999998</v>
      </c>
      <c r="M179" s="20">
        <f t="shared" si="32"/>
        <v>0.87502296021454029</v>
      </c>
      <c r="N179" s="2" t="s">
        <v>24</v>
      </c>
      <c r="O179" s="2">
        <v>1490000</v>
      </c>
      <c r="P179" s="2">
        <v>1875000</v>
      </c>
      <c r="Q179" s="2">
        <f t="shared" si="26"/>
        <v>385000</v>
      </c>
      <c r="R179" s="4">
        <f t="shared" si="27"/>
        <v>0.25838926174496646</v>
      </c>
      <c r="S179" s="2">
        <v>34116</v>
      </c>
      <c r="T179" s="5">
        <f t="shared" si="33"/>
        <v>117239.69230769231</v>
      </c>
      <c r="U179" s="2">
        <v>146855</v>
      </c>
      <c r="V179" s="5">
        <f t="shared" si="28"/>
        <v>29615.307692307688</v>
      </c>
      <c r="W179" s="4">
        <f t="shared" si="29"/>
        <v>0.2526047886118904</v>
      </c>
      <c r="X179" s="22">
        <f t="shared" si="34"/>
        <v>102587.4226177188</v>
      </c>
      <c r="Y179" s="22">
        <f t="shared" si="35"/>
        <v>128501.49682230632</v>
      </c>
      <c r="Z179" s="22">
        <f t="shared" si="36"/>
        <v>25914.074204587523</v>
      </c>
      <c r="AA179" s="8">
        <f t="shared" si="37"/>
        <v>0.25260478861189045</v>
      </c>
      <c r="AB179" s="22">
        <f t="shared" si="38"/>
        <v>1670519.4586899821</v>
      </c>
      <c r="AC179" s="2">
        <v>415</v>
      </c>
      <c r="AD179" s="2">
        <v>1936</v>
      </c>
      <c r="AE179" s="2">
        <f t="shared" si="30"/>
        <v>80</v>
      </c>
      <c r="AF179" s="2" t="s">
        <v>25</v>
      </c>
    </row>
    <row r="180" spans="1:32" x14ac:dyDescent="0.2">
      <c r="A180">
        <v>32</v>
      </c>
      <c r="B180" s="2" t="s">
        <v>1600</v>
      </c>
      <c r="C180" s="2" t="s">
        <v>22</v>
      </c>
      <c r="D180" s="2" t="s">
        <v>23</v>
      </c>
      <c r="E180" s="2" t="s">
        <v>2767</v>
      </c>
      <c r="F180" s="2" t="s">
        <v>2774</v>
      </c>
      <c r="G180" s="2">
        <v>72</v>
      </c>
      <c r="H180" s="2">
        <v>80</v>
      </c>
      <c r="I180" s="3">
        <v>42580</v>
      </c>
      <c r="J180" s="3">
        <v>42591</v>
      </c>
      <c r="K180" s="3" t="s">
        <v>2540</v>
      </c>
      <c r="L180" s="17">
        <f t="shared" si="31"/>
        <v>272.20999999999998</v>
      </c>
      <c r="M180" s="20">
        <f t="shared" si="32"/>
        <v>0.87502296021454029</v>
      </c>
      <c r="N180" s="2" t="s">
        <v>24</v>
      </c>
      <c r="O180" s="2">
        <v>4790000</v>
      </c>
      <c r="P180" s="2">
        <v>5100000</v>
      </c>
      <c r="Q180" s="2">
        <f t="shared" si="26"/>
        <v>310000</v>
      </c>
      <c r="R180" s="4">
        <f t="shared" si="27"/>
        <v>6.471816283924843E-2</v>
      </c>
      <c r="S180" s="2">
        <v>208475</v>
      </c>
      <c r="T180" s="5">
        <f t="shared" si="33"/>
        <v>69423.263888888891</v>
      </c>
      <c r="U180" s="2">
        <v>73729</v>
      </c>
      <c r="V180" s="5">
        <f t="shared" si="28"/>
        <v>4305.7361111111095</v>
      </c>
      <c r="W180" s="4">
        <f t="shared" si="29"/>
        <v>6.2021516562551553E-2</v>
      </c>
      <c r="X180" s="22">
        <f t="shared" si="34"/>
        <v>60746.949875810758</v>
      </c>
      <c r="Y180" s="22">
        <f t="shared" si="35"/>
        <v>64514.567833657842</v>
      </c>
      <c r="Z180" s="22">
        <f t="shared" si="36"/>
        <v>3767.6179578470837</v>
      </c>
      <c r="AA180" s="8">
        <f t="shared" si="37"/>
        <v>6.2021516562551518E-2</v>
      </c>
      <c r="AB180" s="22">
        <f t="shared" si="38"/>
        <v>4645048.8840233646</v>
      </c>
      <c r="AC180" s="2">
        <v>656</v>
      </c>
      <c r="AD180" s="2">
        <v>1905</v>
      </c>
      <c r="AE180" s="2">
        <f t="shared" si="30"/>
        <v>111</v>
      </c>
      <c r="AF180" s="2" t="s">
        <v>27</v>
      </c>
    </row>
    <row r="181" spans="1:32" x14ac:dyDescent="0.2">
      <c r="A181">
        <v>32</v>
      </c>
      <c r="B181" s="2" t="s">
        <v>888</v>
      </c>
      <c r="C181" s="2" t="s">
        <v>22</v>
      </c>
      <c r="D181" s="2" t="s">
        <v>23</v>
      </c>
      <c r="E181" s="2" t="s">
        <v>2767</v>
      </c>
      <c r="F181" s="2" t="s">
        <v>2774</v>
      </c>
      <c r="G181" s="2">
        <v>53</v>
      </c>
      <c r="H181" s="2">
        <v>60</v>
      </c>
      <c r="I181" s="3">
        <v>42580</v>
      </c>
      <c r="J181" s="3">
        <v>42591</v>
      </c>
      <c r="K181" s="3" t="s">
        <v>2540</v>
      </c>
      <c r="L181" s="17">
        <f t="shared" si="31"/>
        <v>272.20999999999998</v>
      </c>
      <c r="M181" s="20">
        <f t="shared" si="32"/>
        <v>0.87502296021454029</v>
      </c>
      <c r="N181" s="2" t="s">
        <v>24</v>
      </c>
      <c r="O181" s="2">
        <v>3400000</v>
      </c>
      <c r="P181" s="2">
        <v>4000000</v>
      </c>
      <c r="Q181" s="2">
        <f t="shared" si="26"/>
        <v>600000</v>
      </c>
      <c r="R181" s="4">
        <f t="shared" si="27"/>
        <v>0.17647058823529413</v>
      </c>
      <c r="S181" s="2">
        <v>5000</v>
      </c>
      <c r="T181" s="5">
        <f t="shared" si="33"/>
        <v>64245.283018867922</v>
      </c>
      <c r="U181" s="2">
        <v>75566</v>
      </c>
      <c r="V181" s="5">
        <f t="shared" si="28"/>
        <v>11320.716981132078</v>
      </c>
      <c r="W181" s="4">
        <f t="shared" si="29"/>
        <v>0.17621086637298097</v>
      </c>
      <c r="X181" s="22">
        <f t="shared" si="34"/>
        <v>56216.097726990745</v>
      </c>
      <c r="Y181" s="22">
        <f t="shared" si="35"/>
        <v>66121.985011571946</v>
      </c>
      <c r="Z181" s="22">
        <f t="shared" si="36"/>
        <v>9905.8872845812002</v>
      </c>
      <c r="AA181" s="8">
        <f t="shared" si="37"/>
        <v>0.17621086637298089</v>
      </c>
      <c r="AB181" s="22">
        <f t="shared" si="38"/>
        <v>3504465.2056133132</v>
      </c>
      <c r="AC181" s="2">
        <v>719</v>
      </c>
      <c r="AD181" s="2">
        <v>1892</v>
      </c>
      <c r="AE181" s="2">
        <f t="shared" si="30"/>
        <v>124</v>
      </c>
      <c r="AF181" s="2" t="s">
        <v>27</v>
      </c>
    </row>
    <row r="182" spans="1:32" x14ac:dyDescent="0.2">
      <c r="A182">
        <v>32</v>
      </c>
      <c r="B182" s="2" t="s">
        <v>1599</v>
      </c>
      <c r="C182" s="2" t="s">
        <v>22</v>
      </c>
      <c r="D182" s="2" t="s">
        <v>23</v>
      </c>
      <c r="E182" s="2" t="s">
        <v>2767</v>
      </c>
      <c r="F182" s="2" t="s">
        <v>2774</v>
      </c>
      <c r="G182" s="2">
        <v>72</v>
      </c>
      <c r="H182" s="2">
        <v>80</v>
      </c>
      <c r="I182" s="3">
        <v>42582</v>
      </c>
      <c r="J182" s="3">
        <v>42593</v>
      </c>
      <c r="K182" s="3" t="s">
        <v>2540</v>
      </c>
      <c r="L182" s="17">
        <f t="shared" si="31"/>
        <v>272.20999999999998</v>
      </c>
      <c r="M182" s="20">
        <f t="shared" si="32"/>
        <v>0.87502296021454029</v>
      </c>
      <c r="N182" s="2" t="s">
        <v>24</v>
      </c>
      <c r="O182" s="2">
        <v>4200000</v>
      </c>
      <c r="P182" s="2">
        <v>5520000</v>
      </c>
      <c r="Q182" s="2">
        <f t="shared" si="26"/>
        <v>1320000</v>
      </c>
      <c r="R182" s="4">
        <f t="shared" si="27"/>
        <v>0.31428571428571428</v>
      </c>
      <c r="S182" s="2"/>
      <c r="T182" s="5">
        <f t="shared" si="33"/>
        <v>58333.333333333336</v>
      </c>
      <c r="U182" s="2">
        <v>76667</v>
      </c>
      <c r="V182" s="5">
        <f t="shared" si="28"/>
        <v>18333.666666666664</v>
      </c>
      <c r="W182" s="4">
        <f t="shared" si="29"/>
        <v>0.3142914285714285</v>
      </c>
      <c r="X182" s="22">
        <f t="shared" si="34"/>
        <v>51043.006012514852</v>
      </c>
      <c r="Y182" s="22">
        <f t="shared" si="35"/>
        <v>67085.385290768158</v>
      </c>
      <c r="Z182" s="22">
        <f t="shared" si="36"/>
        <v>16042.379278253306</v>
      </c>
      <c r="AA182" s="8">
        <f t="shared" si="37"/>
        <v>0.31429142857142844</v>
      </c>
      <c r="AB182" s="22">
        <f t="shared" si="38"/>
        <v>4830147.740935307</v>
      </c>
      <c r="AC182" s="11">
        <v>1207</v>
      </c>
      <c r="AD182" s="2">
        <v>1904</v>
      </c>
      <c r="AE182" s="2">
        <f t="shared" si="30"/>
        <v>112</v>
      </c>
      <c r="AF182" s="2" t="s">
        <v>44</v>
      </c>
    </row>
    <row r="183" spans="1:32" x14ac:dyDescent="0.2">
      <c r="A183">
        <v>33</v>
      </c>
      <c r="B183" s="2" t="s">
        <v>1853</v>
      </c>
      <c r="C183" s="2" t="s">
        <v>22</v>
      </c>
      <c r="D183" s="2" t="s">
        <v>23</v>
      </c>
      <c r="E183" s="2" t="s">
        <v>2767</v>
      </c>
      <c r="F183" s="2" t="s">
        <v>2774</v>
      </c>
      <c r="G183" s="2">
        <v>80</v>
      </c>
      <c r="H183" s="2">
        <v>89</v>
      </c>
      <c r="I183" s="3">
        <v>42587</v>
      </c>
      <c r="J183" s="3">
        <v>42597</v>
      </c>
      <c r="K183" s="3" t="s">
        <v>2540</v>
      </c>
      <c r="L183" s="17">
        <f t="shared" si="31"/>
        <v>272.20999999999998</v>
      </c>
      <c r="M183" s="20">
        <f t="shared" si="32"/>
        <v>0.87502296021454029</v>
      </c>
      <c r="N183" s="2" t="s">
        <v>36</v>
      </c>
      <c r="O183" s="2">
        <v>4900000</v>
      </c>
      <c r="P183" s="2">
        <v>6000000</v>
      </c>
      <c r="Q183" s="2">
        <f t="shared" si="26"/>
        <v>1100000</v>
      </c>
      <c r="R183" s="4">
        <f t="shared" si="27"/>
        <v>0.22448979591836735</v>
      </c>
      <c r="S183" s="2"/>
      <c r="T183" s="5">
        <f t="shared" si="33"/>
        <v>61250</v>
      </c>
      <c r="U183" s="2">
        <v>75000</v>
      </c>
      <c r="V183" s="5">
        <f t="shared" si="28"/>
        <v>13750</v>
      </c>
      <c r="W183" s="4">
        <f t="shared" si="29"/>
        <v>0.22448979591836735</v>
      </c>
      <c r="X183" s="22">
        <f t="shared" si="34"/>
        <v>53595.156313140593</v>
      </c>
      <c r="Y183" s="22">
        <f t="shared" si="35"/>
        <v>65626.722016090527</v>
      </c>
      <c r="Z183" s="22">
        <f t="shared" si="36"/>
        <v>12031.565702949934</v>
      </c>
      <c r="AA183" s="8">
        <f t="shared" si="37"/>
        <v>0.22448979591836746</v>
      </c>
      <c r="AB183" s="22">
        <f t="shared" si="38"/>
        <v>5250137.7612872422</v>
      </c>
      <c r="AC183" s="11">
        <v>1204</v>
      </c>
      <c r="AD183" s="2">
        <v>1898</v>
      </c>
      <c r="AE183" s="2">
        <f t="shared" si="30"/>
        <v>118</v>
      </c>
      <c r="AF183" s="2" t="s">
        <v>103</v>
      </c>
    </row>
    <row r="184" spans="1:32" x14ac:dyDescent="0.2">
      <c r="A184">
        <v>33</v>
      </c>
      <c r="B184" s="2" t="s">
        <v>1152</v>
      </c>
      <c r="C184" s="2" t="s">
        <v>22</v>
      </c>
      <c r="D184" s="2" t="s">
        <v>23</v>
      </c>
      <c r="E184" s="2" t="s">
        <v>2767</v>
      </c>
      <c r="F184" s="2" t="s">
        <v>2774</v>
      </c>
      <c r="G184" s="2">
        <v>72</v>
      </c>
      <c r="H184" s="2">
        <v>82</v>
      </c>
      <c r="I184" s="3">
        <v>42588</v>
      </c>
      <c r="J184" s="3">
        <v>42598</v>
      </c>
      <c r="K184" s="3" t="s">
        <v>2540</v>
      </c>
      <c r="L184" s="17">
        <f t="shared" si="31"/>
        <v>272.20999999999998</v>
      </c>
      <c r="M184" s="20">
        <f t="shared" si="32"/>
        <v>0.87502296021454029</v>
      </c>
      <c r="N184" s="2" t="s">
        <v>36</v>
      </c>
      <c r="O184" s="2">
        <v>5390000</v>
      </c>
      <c r="P184" s="2">
        <v>6350000</v>
      </c>
      <c r="Q184" s="2">
        <f t="shared" si="26"/>
        <v>960000</v>
      </c>
      <c r="R184" s="4">
        <f t="shared" si="27"/>
        <v>0.17810760667903525</v>
      </c>
      <c r="S184" s="2"/>
      <c r="T184" s="5">
        <f t="shared" si="33"/>
        <v>74861.111111111109</v>
      </c>
      <c r="U184" s="2">
        <v>88194</v>
      </c>
      <c r="V184" s="5">
        <f t="shared" si="28"/>
        <v>13332.888888888891</v>
      </c>
      <c r="W184" s="4">
        <f t="shared" si="29"/>
        <v>0.17810166975881264</v>
      </c>
      <c r="X184" s="22">
        <f t="shared" si="34"/>
        <v>65505.19104939406</v>
      </c>
      <c r="Y184" s="22">
        <f t="shared" si="35"/>
        <v>77171.774953161163</v>
      </c>
      <c r="Z184" s="22">
        <f t="shared" si="36"/>
        <v>11666.583903767103</v>
      </c>
      <c r="AA184" s="8">
        <f t="shared" si="37"/>
        <v>0.17810166975881253</v>
      </c>
      <c r="AB184" s="22">
        <f t="shared" si="38"/>
        <v>5556367.7966276035</v>
      </c>
      <c r="AC184" s="2">
        <v>603</v>
      </c>
      <c r="AD184" s="2">
        <v>2004</v>
      </c>
      <c r="AE184" s="2">
        <f t="shared" si="30"/>
        <v>12</v>
      </c>
      <c r="AF184" s="2" t="s">
        <v>65</v>
      </c>
    </row>
    <row r="185" spans="1:32" x14ac:dyDescent="0.2">
      <c r="A185">
        <v>33</v>
      </c>
      <c r="B185" s="2" t="s">
        <v>2243</v>
      </c>
      <c r="C185" s="2" t="s">
        <v>22</v>
      </c>
      <c r="D185" s="2" t="s">
        <v>23</v>
      </c>
      <c r="E185" s="2" t="s">
        <v>2767</v>
      </c>
      <c r="F185" s="2" t="s">
        <v>2774</v>
      </c>
      <c r="G185" s="2">
        <v>105</v>
      </c>
      <c r="H185" s="2">
        <v>115</v>
      </c>
      <c r="I185" s="3">
        <v>42588</v>
      </c>
      <c r="J185" s="3">
        <v>42598</v>
      </c>
      <c r="K185" s="3" t="s">
        <v>2540</v>
      </c>
      <c r="L185" s="17">
        <f t="shared" si="31"/>
        <v>272.20999999999998</v>
      </c>
      <c r="M185" s="20">
        <f t="shared" si="32"/>
        <v>0.87502296021454029</v>
      </c>
      <c r="N185" s="2" t="s">
        <v>36</v>
      </c>
      <c r="O185" s="2">
        <v>9000000</v>
      </c>
      <c r="P185" s="2">
        <v>11000000</v>
      </c>
      <c r="Q185" s="2">
        <f t="shared" si="26"/>
        <v>2000000</v>
      </c>
      <c r="R185" s="4">
        <f t="shared" si="27"/>
        <v>0.22222222222222221</v>
      </c>
      <c r="S185" s="2"/>
      <c r="T185" s="5">
        <f t="shared" si="33"/>
        <v>85714.28571428571</v>
      </c>
      <c r="U185" s="2">
        <v>104762</v>
      </c>
      <c r="V185" s="5">
        <f t="shared" si="28"/>
        <v>19047.71428571429</v>
      </c>
      <c r="W185" s="4">
        <f t="shared" si="29"/>
        <v>0.22222333333333338</v>
      </c>
      <c r="X185" s="22">
        <f t="shared" si="34"/>
        <v>75001.968018389161</v>
      </c>
      <c r="Y185" s="22">
        <f t="shared" si="35"/>
        <v>91669.155357995667</v>
      </c>
      <c r="Z185" s="22">
        <f t="shared" si="36"/>
        <v>16667.187339606506</v>
      </c>
      <c r="AA185" s="8">
        <f t="shared" si="37"/>
        <v>0.22222333333333341</v>
      </c>
      <c r="AB185" s="22">
        <f t="shared" si="38"/>
        <v>9625261.3125895448</v>
      </c>
      <c r="AC185" s="11">
        <v>5490</v>
      </c>
      <c r="AD185" s="2">
        <v>1938</v>
      </c>
      <c r="AE185" s="2">
        <f t="shared" si="30"/>
        <v>78</v>
      </c>
      <c r="AF185" s="2" t="s">
        <v>27</v>
      </c>
    </row>
    <row r="186" spans="1:32" x14ac:dyDescent="0.2">
      <c r="A186">
        <v>33</v>
      </c>
      <c r="B186" s="2" t="s">
        <v>516</v>
      </c>
      <c r="C186" s="2" t="s">
        <v>22</v>
      </c>
      <c r="D186" s="2" t="s">
        <v>23</v>
      </c>
      <c r="E186" s="2" t="s">
        <v>2767</v>
      </c>
      <c r="F186" s="2" t="s">
        <v>2774</v>
      </c>
      <c r="G186" s="2">
        <v>44</v>
      </c>
      <c r="H186" s="2">
        <v>50</v>
      </c>
      <c r="I186" s="3">
        <v>42588</v>
      </c>
      <c r="J186" s="3">
        <v>42598</v>
      </c>
      <c r="K186" s="3" t="s">
        <v>2540</v>
      </c>
      <c r="L186" s="17">
        <f t="shared" si="31"/>
        <v>272.20999999999998</v>
      </c>
      <c r="M186" s="20">
        <f t="shared" si="32"/>
        <v>0.87502296021454029</v>
      </c>
      <c r="N186" s="2" t="s">
        <v>36</v>
      </c>
      <c r="O186" s="2">
        <v>3390000</v>
      </c>
      <c r="P186" s="2">
        <v>3525000</v>
      </c>
      <c r="Q186" s="2">
        <f t="shared" si="26"/>
        <v>135000</v>
      </c>
      <c r="R186" s="4">
        <f t="shared" si="27"/>
        <v>3.9823008849557522E-2</v>
      </c>
      <c r="S186" s="2"/>
      <c r="T186" s="5">
        <f t="shared" si="33"/>
        <v>77045.454545454544</v>
      </c>
      <c r="U186" s="2">
        <v>80114</v>
      </c>
      <c r="V186" s="5">
        <f t="shared" si="28"/>
        <v>3068.5454545454559</v>
      </c>
      <c r="W186" s="4">
        <f t="shared" si="29"/>
        <v>3.9827728613569341E-2</v>
      </c>
      <c r="X186" s="22">
        <f t="shared" si="34"/>
        <v>67416.541707438446</v>
      </c>
      <c r="Y186" s="22">
        <f t="shared" si="35"/>
        <v>70101.589434627676</v>
      </c>
      <c r="Z186" s="22">
        <f t="shared" si="36"/>
        <v>2685.0477271892305</v>
      </c>
      <c r="AA186" s="8">
        <f t="shared" si="37"/>
        <v>3.9827728613569244E-2</v>
      </c>
      <c r="AB186" s="22">
        <f t="shared" si="38"/>
        <v>3084469.9351236178</v>
      </c>
      <c r="AC186" s="2">
        <v>781</v>
      </c>
      <c r="AD186" s="2">
        <v>1933</v>
      </c>
      <c r="AE186" s="2">
        <f t="shared" si="30"/>
        <v>83</v>
      </c>
      <c r="AF186" s="2" t="s">
        <v>25</v>
      </c>
    </row>
    <row r="187" spans="1:32" x14ac:dyDescent="0.2">
      <c r="A187">
        <v>33</v>
      </c>
      <c r="B187" s="2" t="s">
        <v>1906</v>
      </c>
      <c r="C187" s="2" t="s">
        <v>22</v>
      </c>
      <c r="D187" s="2" t="s">
        <v>23</v>
      </c>
      <c r="E187" s="2" t="s">
        <v>2767</v>
      </c>
      <c r="F187" s="2" t="s">
        <v>2774</v>
      </c>
      <c r="G187" s="2">
        <v>82</v>
      </c>
      <c r="H187" s="2">
        <v>93</v>
      </c>
      <c r="I187" s="3">
        <v>42588</v>
      </c>
      <c r="J187" s="3">
        <v>42598</v>
      </c>
      <c r="K187" s="3" t="s">
        <v>2540</v>
      </c>
      <c r="L187" s="17">
        <f t="shared" si="31"/>
        <v>272.20999999999998</v>
      </c>
      <c r="M187" s="20">
        <f t="shared" si="32"/>
        <v>0.87502296021454029</v>
      </c>
      <c r="N187" s="2" t="s">
        <v>36</v>
      </c>
      <c r="O187" s="2">
        <v>4500000</v>
      </c>
      <c r="P187" s="2">
        <v>5600000</v>
      </c>
      <c r="Q187" s="2">
        <f t="shared" si="26"/>
        <v>1100000</v>
      </c>
      <c r="R187" s="4">
        <f t="shared" si="27"/>
        <v>0.24444444444444444</v>
      </c>
      <c r="S187" s="2"/>
      <c r="T187" s="5">
        <f t="shared" si="33"/>
        <v>54878.048780487807</v>
      </c>
      <c r="U187" s="2">
        <v>68293</v>
      </c>
      <c r="V187" s="5">
        <f t="shared" si="28"/>
        <v>13414.951219512193</v>
      </c>
      <c r="W187" s="4">
        <f t="shared" si="29"/>
        <v>0.24445022222222218</v>
      </c>
      <c r="X187" s="22">
        <f t="shared" si="34"/>
        <v>48019.552694700382</v>
      </c>
      <c r="Y187" s="22">
        <f t="shared" si="35"/>
        <v>59757.943021931598</v>
      </c>
      <c r="Z187" s="22">
        <f t="shared" si="36"/>
        <v>11738.390327231216</v>
      </c>
      <c r="AA187" s="8">
        <f t="shared" si="37"/>
        <v>0.24445022222222218</v>
      </c>
      <c r="AB187" s="22">
        <f t="shared" si="38"/>
        <v>4900151.3277983908</v>
      </c>
      <c r="AC187" s="2">
        <v>939</v>
      </c>
      <c r="AD187" s="2">
        <v>1898</v>
      </c>
      <c r="AE187" s="2">
        <f t="shared" si="30"/>
        <v>118</v>
      </c>
      <c r="AF187" s="2" t="s">
        <v>371</v>
      </c>
    </row>
    <row r="188" spans="1:32" x14ac:dyDescent="0.2">
      <c r="A188">
        <v>33</v>
      </c>
      <c r="B188" s="2" t="s">
        <v>1553</v>
      </c>
      <c r="C188" s="2" t="s">
        <v>22</v>
      </c>
      <c r="D188" s="2" t="s">
        <v>23</v>
      </c>
      <c r="E188" s="2" t="s">
        <v>2767</v>
      </c>
      <c r="F188" s="2" t="s">
        <v>2774</v>
      </c>
      <c r="G188" s="2">
        <v>71</v>
      </c>
      <c r="H188" s="2">
        <v>77</v>
      </c>
      <c r="I188" s="3">
        <v>42587</v>
      </c>
      <c r="J188" s="3">
        <v>42598</v>
      </c>
      <c r="K188" s="3" t="s">
        <v>2540</v>
      </c>
      <c r="L188" s="17">
        <f t="shared" si="31"/>
        <v>272.20999999999998</v>
      </c>
      <c r="M188" s="20">
        <f t="shared" si="32"/>
        <v>0.87502296021454029</v>
      </c>
      <c r="N188" s="2" t="s">
        <v>24</v>
      </c>
      <c r="O188" s="2">
        <v>4700000</v>
      </c>
      <c r="P188" s="2">
        <v>5050000</v>
      </c>
      <c r="Q188" s="2">
        <f t="shared" si="26"/>
        <v>350000</v>
      </c>
      <c r="R188" s="4">
        <f t="shared" si="27"/>
        <v>7.4468085106382975E-2</v>
      </c>
      <c r="S188" s="2"/>
      <c r="T188" s="5">
        <f t="shared" si="33"/>
        <v>66197.183098591544</v>
      </c>
      <c r="U188" s="2">
        <v>71127</v>
      </c>
      <c r="V188" s="5">
        <f t="shared" si="28"/>
        <v>4929.816901408456</v>
      </c>
      <c r="W188" s="4">
        <f t="shared" si="29"/>
        <v>7.4471702127659661E-2</v>
      </c>
      <c r="X188" s="22">
        <f t="shared" si="34"/>
        <v>57924.05511279351</v>
      </c>
      <c r="Y188" s="22">
        <f t="shared" si="35"/>
        <v>62237.75809117961</v>
      </c>
      <c r="Z188" s="22">
        <f t="shared" si="36"/>
        <v>4313.7029783860999</v>
      </c>
      <c r="AA188" s="8">
        <f t="shared" si="37"/>
        <v>7.4471702127659661E-2</v>
      </c>
      <c r="AB188" s="22">
        <f t="shared" si="38"/>
        <v>4418880.8244737526</v>
      </c>
      <c r="AC188" s="2">
        <v>354</v>
      </c>
      <c r="AD188" s="2">
        <v>1880</v>
      </c>
      <c r="AE188" s="2">
        <f t="shared" si="30"/>
        <v>136</v>
      </c>
      <c r="AF188" s="2" t="s">
        <v>25</v>
      </c>
    </row>
    <row r="189" spans="1:32" x14ac:dyDescent="0.2">
      <c r="A189">
        <v>33</v>
      </c>
      <c r="B189" s="2" t="s">
        <v>1222</v>
      </c>
      <c r="C189" s="2" t="s">
        <v>22</v>
      </c>
      <c r="D189" s="2" t="s">
        <v>23</v>
      </c>
      <c r="E189" s="2" t="s">
        <v>2767</v>
      </c>
      <c r="F189" s="2" t="s">
        <v>2774</v>
      </c>
      <c r="G189" s="2">
        <v>62</v>
      </c>
      <c r="H189" s="2">
        <v>70</v>
      </c>
      <c r="I189" s="3">
        <v>42588</v>
      </c>
      <c r="J189" s="3">
        <v>42598</v>
      </c>
      <c r="K189" s="3" t="s">
        <v>2540</v>
      </c>
      <c r="L189" s="17">
        <f t="shared" si="31"/>
        <v>272.20999999999998</v>
      </c>
      <c r="M189" s="20">
        <f t="shared" si="32"/>
        <v>0.87502296021454029</v>
      </c>
      <c r="N189" s="2" t="s">
        <v>36</v>
      </c>
      <c r="O189" s="2">
        <v>3890000</v>
      </c>
      <c r="P189" s="2">
        <v>4710000</v>
      </c>
      <c r="Q189" s="2">
        <f t="shared" si="26"/>
        <v>820000</v>
      </c>
      <c r="R189" s="4">
        <f t="shared" si="27"/>
        <v>0.21079691516709512</v>
      </c>
      <c r="S189" s="2">
        <v>18000</v>
      </c>
      <c r="T189" s="5">
        <f t="shared" si="33"/>
        <v>63032.258064516129</v>
      </c>
      <c r="U189" s="2">
        <v>76258</v>
      </c>
      <c r="V189" s="5">
        <f t="shared" si="28"/>
        <v>13225.741935483871</v>
      </c>
      <c r="W189" s="4">
        <f t="shared" si="29"/>
        <v>0.20982497441146367</v>
      </c>
      <c r="X189" s="22">
        <f t="shared" si="34"/>
        <v>55154.673040619731</v>
      </c>
      <c r="Y189" s="22">
        <f t="shared" si="35"/>
        <v>66727.50090004041</v>
      </c>
      <c r="Z189" s="22">
        <f t="shared" si="36"/>
        <v>11572.827859420679</v>
      </c>
      <c r="AA189" s="8">
        <f t="shared" si="37"/>
        <v>0.20982497441146364</v>
      </c>
      <c r="AB189" s="22">
        <f t="shared" si="38"/>
        <v>4137105.0558025055</v>
      </c>
      <c r="AC189" s="2">
        <v>474</v>
      </c>
      <c r="AD189" s="2">
        <v>1870</v>
      </c>
      <c r="AE189" s="2">
        <f t="shared" si="30"/>
        <v>146</v>
      </c>
      <c r="AF189" s="2" t="s">
        <v>75</v>
      </c>
    </row>
    <row r="190" spans="1:32" x14ac:dyDescent="0.2">
      <c r="A190">
        <v>33</v>
      </c>
      <c r="B190" s="2" t="s">
        <v>936</v>
      </c>
      <c r="C190" s="2" t="s">
        <v>22</v>
      </c>
      <c r="D190" s="2" t="s">
        <v>23</v>
      </c>
      <c r="E190" s="2" t="s">
        <v>2767</v>
      </c>
      <c r="F190" s="2" t="s">
        <v>2774</v>
      </c>
      <c r="G190" s="2">
        <v>54</v>
      </c>
      <c r="H190" s="2">
        <v>60</v>
      </c>
      <c r="I190" s="3">
        <v>42588</v>
      </c>
      <c r="J190" s="3">
        <v>42599</v>
      </c>
      <c r="K190" s="3" t="s">
        <v>2540</v>
      </c>
      <c r="L190" s="17">
        <f t="shared" si="31"/>
        <v>272.20999999999998</v>
      </c>
      <c r="M190" s="20">
        <f t="shared" si="32"/>
        <v>0.87502296021454029</v>
      </c>
      <c r="N190" s="2" t="s">
        <v>24</v>
      </c>
      <c r="O190" s="2">
        <v>3750000</v>
      </c>
      <c r="P190" s="2">
        <v>3750000</v>
      </c>
      <c r="Q190" s="2">
        <f t="shared" si="26"/>
        <v>0</v>
      </c>
      <c r="R190" s="4">
        <f t="shared" si="27"/>
        <v>0</v>
      </c>
      <c r="S190" s="2"/>
      <c r="T190" s="5">
        <f t="shared" si="33"/>
        <v>69444.444444444438</v>
      </c>
      <c r="U190" s="2">
        <v>69444</v>
      </c>
      <c r="V190" s="5">
        <f t="shared" si="28"/>
        <v>-0.44444444443797693</v>
      </c>
      <c r="W190" s="4">
        <f t="shared" si="29"/>
        <v>-6.3999999999068684E-6</v>
      </c>
      <c r="X190" s="22">
        <f t="shared" si="34"/>
        <v>60765.483348231959</v>
      </c>
      <c r="Y190" s="22">
        <f t="shared" si="35"/>
        <v>60765.094449138538</v>
      </c>
      <c r="Z190" s="22">
        <f t="shared" si="36"/>
        <v>-0.38889909342105966</v>
      </c>
      <c r="AA190" s="8">
        <f t="shared" si="37"/>
        <v>-6.3999999998745194E-6</v>
      </c>
      <c r="AB190" s="22">
        <f t="shared" si="38"/>
        <v>3281315.100253481</v>
      </c>
      <c r="AC190" s="11">
        <v>7042</v>
      </c>
      <c r="AD190" s="2">
        <v>1997</v>
      </c>
      <c r="AE190" s="2">
        <f t="shared" si="30"/>
        <v>19</v>
      </c>
      <c r="AF190" s="2" t="s">
        <v>27</v>
      </c>
    </row>
    <row r="191" spans="1:32" x14ac:dyDescent="0.2">
      <c r="A191">
        <v>33</v>
      </c>
      <c r="B191" s="2" t="s">
        <v>1060</v>
      </c>
      <c r="C191" s="2" t="s">
        <v>22</v>
      </c>
      <c r="D191" s="2" t="s">
        <v>23</v>
      </c>
      <c r="E191" s="2" t="s">
        <v>2767</v>
      </c>
      <c r="F191" s="2" t="s">
        <v>2774</v>
      </c>
      <c r="G191" s="2">
        <v>57</v>
      </c>
      <c r="H191" s="2">
        <v>63</v>
      </c>
      <c r="I191" s="3">
        <v>42587</v>
      </c>
      <c r="J191" s="3">
        <v>42599</v>
      </c>
      <c r="K191" s="3" t="s">
        <v>2540</v>
      </c>
      <c r="L191" s="17">
        <f t="shared" si="31"/>
        <v>272.20999999999998</v>
      </c>
      <c r="M191" s="20">
        <f t="shared" si="32"/>
        <v>0.87502296021454029</v>
      </c>
      <c r="N191" s="2" t="s">
        <v>32</v>
      </c>
      <c r="O191" s="2">
        <v>3850000</v>
      </c>
      <c r="P191" s="2">
        <v>4200000</v>
      </c>
      <c r="Q191" s="2">
        <f t="shared" si="26"/>
        <v>350000</v>
      </c>
      <c r="R191" s="4">
        <f t="shared" si="27"/>
        <v>9.0909090909090912E-2</v>
      </c>
      <c r="S191" s="2">
        <v>56425</v>
      </c>
      <c r="T191" s="5">
        <f t="shared" si="33"/>
        <v>68533.771929824565</v>
      </c>
      <c r="U191" s="2">
        <v>74674</v>
      </c>
      <c r="V191" s="5">
        <f t="shared" si="28"/>
        <v>6140.2280701754353</v>
      </c>
      <c r="W191" s="4">
        <f t="shared" si="29"/>
        <v>8.9594194180100672E-2</v>
      </c>
      <c r="X191" s="22">
        <f t="shared" si="34"/>
        <v>59968.623988703257</v>
      </c>
      <c r="Y191" s="22">
        <f t="shared" si="35"/>
        <v>65341.464531060585</v>
      </c>
      <c r="Z191" s="22">
        <f t="shared" si="36"/>
        <v>5372.8405423573276</v>
      </c>
      <c r="AA191" s="8">
        <f t="shared" si="37"/>
        <v>8.9594194180100756E-2</v>
      </c>
      <c r="AB191" s="22">
        <f t="shared" si="38"/>
        <v>3724463.4782704534</v>
      </c>
      <c r="AC191" s="2">
        <v>908</v>
      </c>
      <c r="AD191" s="2">
        <v>1932</v>
      </c>
      <c r="AE191" s="2">
        <f t="shared" si="30"/>
        <v>84</v>
      </c>
      <c r="AF191" s="2" t="s">
        <v>103</v>
      </c>
    </row>
    <row r="192" spans="1:32" x14ac:dyDescent="0.2">
      <c r="A192">
        <v>33</v>
      </c>
      <c r="B192" s="2" t="s">
        <v>2064</v>
      </c>
      <c r="C192" s="2" t="s">
        <v>22</v>
      </c>
      <c r="D192" s="2" t="s">
        <v>23</v>
      </c>
      <c r="E192" s="2" t="s">
        <v>2767</v>
      </c>
      <c r="F192" s="2" t="s">
        <v>2774</v>
      </c>
      <c r="G192" s="2">
        <v>91</v>
      </c>
      <c r="H192" s="2">
        <v>104</v>
      </c>
      <c r="I192" s="3">
        <v>42588</v>
      </c>
      <c r="J192" s="3">
        <v>42599</v>
      </c>
      <c r="K192" s="3" t="s">
        <v>2540</v>
      </c>
      <c r="L192" s="17">
        <f t="shared" si="31"/>
        <v>272.20999999999998</v>
      </c>
      <c r="M192" s="20">
        <f t="shared" si="32"/>
        <v>0.87502296021454029</v>
      </c>
      <c r="N192" s="2" t="s">
        <v>24</v>
      </c>
      <c r="O192" s="2">
        <v>5000000</v>
      </c>
      <c r="P192" s="2">
        <v>5275000</v>
      </c>
      <c r="Q192" s="2">
        <f t="shared" si="26"/>
        <v>275000</v>
      </c>
      <c r="R192" s="4">
        <f t="shared" si="27"/>
        <v>5.5E-2</v>
      </c>
      <c r="S192" s="2">
        <v>44644</v>
      </c>
      <c r="T192" s="5">
        <f t="shared" si="33"/>
        <v>55435.648351648349</v>
      </c>
      <c r="U192" s="2">
        <v>58458</v>
      </c>
      <c r="V192" s="5">
        <f t="shared" si="28"/>
        <v>3022.3516483516505</v>
      </c>
      <c r="W192" s="4">
        <f t="shared" si="29"/>
        <v>5.4520001807858036E-2</v>
      </c>
      <c r="X192" s="22">
        <f t="shared" si="34"/>
        <v>48507.465122071641</v>
      </c>
      <c r="Y192" s="22">
        <f t="shared" si="35"/>
        <v>51152.092208221598</v>
      </c>
      <c r="Z192" s="22">
        <f t="shared" si="36"/>
        <v>2644.6270861499579</v>
      </c>
      <c r="AA192" s="8">
        <f t="shared" si="37"/>
        <v>5.4520001807858064E-2</v>
      </c>
      <c r="AB192" s="22">
        <f t="shared" si="38"/>
        <v>4654840.3909481652</v>
      </c>
      <c r="AC192" s="2">
        <v>666</v>
      </c>
      <c r="AD192" s="2">
        <v>1901</v>
      </c>
      <c r="AE192" s="2">
        <f t="shared" si="30"/>
        <v>115</v>
      </c>
      <c r="AF192" s="2" t="s">
        <v>25</v>
      </c>
    </row>
    <row r="193" spans="1:32" x14ac:dyDescent="0.2">
      <c r="A193">
        <v>34</v>
      </c>
      <c r="B193" s="2" t="s">
        <v>488</v>
      </c>
      <c r="C193" s="2" t="s">
        <v>22</v>
      </c>
      <c r="D193" s="2" t="s">
        <v>23</v>
      </c>
      <c r="E193" s="2" t="s">
        <v>2767</v>
      </c>
      <c r="F193" s="2" t="s">
        <v>2774</v>
      </c>
      <c r="G193" s="2">
        <v>43</v>
      </c>
      <c r="H193" s="2">
        <v>47</v>
      </c>
      <c r="I193" s="3">
        <v>42594</v>
      </c>
      <c r="J193" s="3">
        <v>42604</v>
      </c>
      <c r="K193" s="3" t="s">
        <v>2540</v>
      </c>
      <c r="L193" s="17">
        <f t="shared" si="31"/>
        <v>272.20999999999998</v>
      </c>
      <c r="M193" s="20">
        <f t="shared" si="32"/>
        <v>0.87502296021454029</v>
      </c>
      <c r="N193" s="2" t="s">
        <v>36</v>
      </c>
      <c r="O193" s="2">
        <v>2890000</v>
      </c>
      <c r="P193" s="2">
        <v>3000000</v>
      </c>
      <c r="Q193" s="2">
        <f t="shared" si="26"/>
        <v>110000</v>
      </c>
      <c r="R193" s="4">
        <f t="shared" si="27"/>
        <v>3.8062283737024222E-2</v>
      </c>
      <c r="S193" s="2"/>
      <c r="T193" s="5">
        <f t="shared" si="33"/>
        <v>67209.30232558139</v>
      </c>
      <c r="U193" s="2">
        <v>69767</v>
      </c>
      <c r="V193" s="5">
        <f t="shared" si="28"/>
        <v>2557.6976744186104</v>
      </c>
      <c r="W193" s="4">
        <f t="shared" si="29"/>
        <v>3.805570934256064E-2</v>
      </c>
      <c r="X193" s="22">
        <f t="shared" si="34"/>
        <v>58809.682674884214</v>
      </c>
      <c r="Y193" s="22">
        <f t="shared" si="35"/>
        <v>61047.726865287834</v>
      </c>
      <c r="Z193" s="22">
        <f t="shared" si="36"/>
        <v>2238.0441904036197</v>
      </c>
      <c r="AA193" s="8">
        <f t="shared" si="37"/>
        <v>3.8055709342560674E-2</v>
      </c>
      <c r="AB193" s="22">
        <f t="shared" si="38"/>
        <v>2625052.255207377</v>
      </c>
      <c r="AC193" s="2">
        <v>297</v>
      </c>
      <c r="AD193" s="2">
        <v>1875</v>
      </c>
      <c r="AE193" s="2">
        <f t="shared" si="30"/>
        <v>141</v>
      </c>
      <c r="AF193" s="2" t="s">
        <v>37</v>
      </c>
    </row>
    <row r="194" spans="1:32" x14ac:dyDescent="0.2">
      <c r="A194">
        <v>34</v>
      </c>
      <c r="B194" s="2" t="s">
        <v>41</v>
      </c>
      <c r="C194" s="2" t="s">
        <v>22</v>
      </c>
      <c r="D194" s="2" t="s">
        <v>23</v>
      </c>
      <c r="E194" s="2" t="s">
        <v>2767</v>
      </c>
      <c r="F194" s="2" t="s">
        <v>2774</v>
      </c>
      <c r="G194" s="2">
        <v>49</v>
      </c>
      <c r="H194" s="2">
        <v>53</v>
      </c>
      <c r="I194" s="3">
        <v>42594</v>
      </c>
      <c r="J194" s="3">
        <v>42605</v>
      </c>
      <c r="K194" s="3" t="s">
        <v>2540</v>
      </c>
      <c r="L194" s="17">
        <f t="shared" si="31"/>
        <v>272.20999999999998</v>
      </c>
      <c r="M194" s="20">
        <f t="shared" si="32"/>
        <v>0.87502296021454029</v>
      </c>
      <c r="N194" s="2" t="s">
        <v>24</v>
      </c>
      <c r="O194" s="2">
        <v>3990000</v>
      </c>
      <c r="P194" s="2">
        <v>4850000</v>
      </c>
      <c r="Q194" s="2">
        <f t="shared" ref="Q194:Q257" si="39">P194-O194</f>
        <v>860000</v>
      </c>
      <c r="R194" s="4">
        <f t="shared" ref="R194:R257" si="40">Q194/O194</f>
        <v>0.21553884711779447</v>
      </c>
      <c r="S194" s="2"/>
      <c r="T194" s="5">
        <f t="shared" si="33"/>
        <v>81428.571428571435</v>
      </c>
      <c r="U194" s="2">
        <v>98980</v>
      </c>
      <c r="V194" s="5">
        <f t="shared" ref="V194:V257" si="41">U194-T194</f>
        <v>17551.428571428565</v>
      </c>
      <c r="W194" s="4">
        <f t="shared" ref="W194:W257" si="42">V194/T194</f>
        <v>0.2155438596491227</v>
      </c>
      <c r="X194" s="22">
        <f t="shared" si="34"/>
        <v>71251.869617469711</v>
      </c>
      <c r="Y194" s="22">
        <f t="shared" si="35"/>
        <v>86609.772602035198</v>
      </c>
      <c r="Z194" s="22">
        <f t="shared" si="36"/>
        <v>15357.902984565488</v>
      </c>
      <c r="AA194" s="8">
        <f t="shared" si="37"/>
        <v>0.21554385964912279</v>
      </c>
      <c r="AB194" s="22">
        <f t="shared" si="38"/>
        <v>4243878.8574997243</v>
      </c>
      <c r="AC194" s="11">
        <v>5011</v>
      </c>
      <c r="AD194" s="2">
        <v>2007</v>
      </c>
      <c r="AE194" s="2">
        <f t="shared" ref="AE194:AE257" si="43">2016-AD194</f>
        <v>9</v>
      </c>
      <c r="AF194" s="2" t="s">
        <v>48</v>
      </c>
    </row>
    <row r="195" spans="1:32" x14ac:dyDescent="0.2">
      <c r="A195">
        <v>34</v>
      </c>
      <c r="B195" s="2" t="s">
        <v>258</v>
      </c>
      <c r="C195" s="2" t="s">
        <v>22</v>
      </c>
      <c r="D195" s="2" t="s">
        <v>23</v>
      </c>
      <c r="E195" s="2" t="s">
        <v>2767</v>
      </c>
      <c r="F195" s="2" t="s">
        <v>2774</v>
      </c>
      <c r="G195" s="2">
        <v>34</v>
      </c>
      <c r="H195" s="2">
        <v>38</v>
      </c>
      <c r="I195" s="3">
        <v>42594</v>
      </c>
      <c r="J195" s="3">
        <v>42605</v>
      </c>
      <c r="K195" s="3" t="s">
        <v>2540</v>
      </c>
      <c r="L195" s="17">
        <f t="shared" ref="L195:L258" si="44">IF(K195="Januar",238.19,IF(K195="Februar",240.59,IF(K195="Mars",245.99,IF(K195="April",250.79,IF(K195="Mai",256.52,IF(K195="Juni",259.83,IF(K195="Juli",265.66,IF(K195="August",272.21,IF(K195="September",275.91,IF(K195="Oktober",281.13,IF(K195="November",284.38,IF(K195="Desember",287.34,0))))))))))))</f>
        <v>272.20999999999998</v>
      </c>
      <c r="M195" s="20">
        <f t="shared" ref="M195:M258" si="45">$L$2/L195</f>
        <v>0.87502296021454029</v>
      </c>
      <c r="N195" s="2" t="s">
        <v>24</v>
      </c>
      <c r="O195" s="2">
        <v>2690000</v>
      </c>
      <c r="P195" s="2">
        <v>3125000</v>
      </c>
      <c r="Q195" s="2">
        <f t="shared" si="39"/>
        <v>435000</v>
      </c>
      <c r="R195" s="4">
        <f t="shared" si="40"/>
        <v>0.16171003717472118</v>
      </c>
      <c r="S195" s="2">
        <v>2652</v>
      </c>
      <c r="T195" s="5">
        <f t="shared" ref="T195:T258" si="46">(O195+S195)/G195</f>
        <v>79195.647058823524</v>
      </c>
      <c r="U195" s="2">
        <v>91990</v>
      </c>
      <c r="V195" s="5">
        <f t="shared" si="41"/>
        <v>12794.352941176476</v>
      </c>
      <c r="W195" s="4">
        <f t="shared" si="42"/>
        <v>0.16155373958461777</v>
      </c>
      <c r="X195" s="22">
        <f t="shared" ref="X195:X258" si="47">T195*M195</f>
        <v>69298.009525517715</v>
      </c>
      <c r="Y195" s="22">
        <f t="shared" ref="Y195:Y258" si="48">U195*M195</f>
        <v>80493.362110135567</v>
      </c>
      <c r="Z195" s="22">
        <f t="shared" ref="Z195:Z258" si="49">Y195-X195</f>
        <v>11195.352584617853</v>
      </c>
      <c r="AA195" s="8">
        <f t="shared" ref="AA195:AA258" si="50">Z195/X195</f>
        <v>0.1615537395846178</v>
      </c>
      <c r="AB195" s="22">
        <f t="shared" ref="AB195:AB258" si="51">Y195*G195</f>
        <v>2736774.3117446094</v>
      </c>
      <c r="AC195" s="11">
        <v>1743</v>
      </c>
      <c r="AD195" s="2">
        <v>1968</v>
      </c>
      <c r="AE195" s="2">
        <f t="shared" si="43"/>
        <v>48</v>
      </c>
      <c r="AF195" s="2" t="s">
        <v>103</v>
      </c>
    </row>
    <row r="196" spans="1:32" x14ac:dyDescent="0.2">
      <c r="A196">
        <v>34</v>
      </c>
      <c r="B196" s="2" t="s">
        <v>1006</v>
      </c>
      <c r="C196" s="2" t="s">
        <v>22</v>
      </c>
      <c r="D196" s="2" t="s">
        <v>23</v>
      </c>
      <c r="E196" s="2" t="s">
        <v>2767</v>
      </c>
      <c r="F196" s="2" t="s">
        <v>2774</v>
      </c>
      <c r="G196" s="2">
        <v>81</v>
      </c>
      <c r="H196" s="2">
        <v>92</v>
      </c>
      <c r="I196" s="3">
        <v>42595</v>
      </c>
      <c r="J196" s="3">
        <v>42605</v>
      </c>
      <c r="K196" s="3" t="s">
        <v>2540</v>
      </c>
      <c r="L196" s="17">
        <f t="shared" si="44"/>
        <v>272.20999999999998</v>
      </c>
      <c r="M196" s="20">
        <f t="shared" si="45"/>
        <v>0.87502296021454029</v>
      </c>
      <c r="N196" s="2" t="s">
        <v>36</v>
      </c>
      <c r="O196" s="2">
        <v>5600000</v>
      </c>
      <c r="P196" s="2">
        <v>5800000</v>
      </c>
      <c r="Q196" s="2">
        <f t="shared" si="39"/>
        <v>200000</v>
      </c>
      <c r="R196" s="4">
        <f t="shared" si="40"/>
        <v>3.5714285714285712E-2</v>
      </c>
      <c r="S196" s="2">
        <v>83416</v>
      </c>
      <c r="T196" s="5">
        <f t="shared" si="46"/>
        <v>70165.629629629635</v>
      </c>
      <c r="U196" s="2">
        <v>72635</v>
      </c>
      <c r="V196" s="5">
        <f t="shared" si="41"/>
        <v>2469.370370370365</v>
      </c>
      <c r="W196" s="4">
        <f t="shared" si="42"/>
        <v>3.5193447039597231E-2</v>
      </c>
      <c r="X196" s="22">
        <f t="shared" si="47"/>
        <v>61396.536943835585</v>
      </c>
      <c r="Y196" s="22">
        <f t="shared" si="48"/>
        <v>63557.292715183132</v>
      </c>
      <c r="Z196" s="22">
        <f t="shared" si="49"/>
        <v>2160.7557713475471</v>
      </c>
      <c r="AA196" s="8">
        <f t="shared" si="50"/>
        <v>3.5193447039597141E-2</v>
      </c>
      <c r="AB196" s="22">
        <f t="shared" si="51"/>
        <v>5148140.7099298341</v>
      </c>
      <c r="AC196" s="11">
        <v>2333</v>
      </c>
      <c r="AD196" s="2">
        <v>1938</v>
      </c>
      <c r="AE196" s="2">
        <f t="shared" si="43"/>
        <v>78</v>
      </c>
      <c r="AF196" s="2" t="s">
        <v>460</v>
      </c>
    </row>
    <row r="197" spans="1:32" x14ac:dyDescent="0.2">
      <c r="A197">
        <v>34</v>
      </c>
      <c r="B197" s="2" t="s">
        <v>1256</v>
      </c>
      <c r="C197" s="2" t="s">
        <v>22</v>
      </c>
      <c r="D197" s="2" t="s">
        <v>23</v>
      </c>
      <c r="E197" s="2" t="s">
        <v>2767</v>
      </c>
      <c r="F197" s="2" t="s">
        <v>2774</v>
      </c>
      <c r="G197" s="2">
        <v>63</v>
      </c>
      <c r="H197" s="2">
        <v>71</v>
      </c>
      <c r="I197" s="3">
        <v>42595</v>
      </c>
      <c r="J197" s="3">
        <v>42605</v>
      </c>
      <c r="K197" s="3" t="s">
        <v>2540</v>
      </c>
      <c r="L197" s="17">
        <f t="shared" si="44"/>
        <v>272.20999999999998</v>
      </c>
      <c r="M197" s="20">
        <f t="shared" si="45"/>
        <v>0.87502296021454029</v>
      </c>
      <c r="N197" s="2" t="s">
        <v>36</v>
      </c>
      <c r="O197" s="2">
        <v>3990000</v>
      </c>
      <c r="P197" s="2">
        <v>4400000</v>
      </c>
      <c r="Q197" s="2">
        <f t="shared" si="39"/>
        <v>410000</v>
      </c>
      <c r="R197" s="4">
        <f t="shared" si="40"/>
        <v>0.10275689223057644</v>
      </c>
      <c r="S197" s="2"/>
      <c r="T197" s="5">
        <f t="shared" si="46"/>
        <v>63333.333333333336</v>
      </c>
      <c r="U197" s="2">
        <v>69841</v>
      </c>
      <c r="V197" s="5">
        <f t="shared" si="41"/>
        <v>6507.6666666666642</v>
      </c>
      <c r="W197" s="4">
        <f t="shared" si="42"/>
        <v>0.10275263157894733</v>
      </c>
      <c r="X197" s="22">
        <f t="shared" si="47"/>
        <v>55418.120813587557</v>
      </c>
      <c r="Y197" s="22">
        <f t="shared" si="48"/>
        <v>61112.478564343706</v>
      </c>
      <c r="Z197" s="22">
        <f t="shared" si="49"/>
        <v>5694.3577507561495</v>
      </c>
      <c r="AA197" s="8">
        <f t="shared" si="50"/>
        <v>0.10275263157894723</v>
      </c>
      <c r="AB197" s="22">
        <f t="shared" si="51"/>
        <v>3850086.1495536533</v>
      </c>
      <c r="AC197" s="2">
        <v>336</v>
      </c>
      <c r="AD197" s="2">
        <v>1937</v>
      </c>
      <c r="AE197" s="2">
        <f t="shared" si="43"/>
        <v>79</v>
      </c>
      <c r="AF197" s="2" t="s">
        <v>27</v>
      </c>
    </row>
    <row r="198" spans="1:32" x14ac:dyDescent="0.2">
      <c r="A198">
        <v>34</v>
      </c>
      <c r="B198" s="2" t="s">
        <v>2244</v>
      </c>
      <c r="C198" s="2" t="s">
        <v>22</v>
      </c>
      <c r="D198" s="2" t="s">
        <v>23</v>
      </c>
      <c r="E198" s="2" t="s">
        <v>2767</v>
      </c>
      <c r="F198" s="2" t="s">
        <v>2774</v>
      </c>
      <c r="G198" s="2">
        <v>105</v>
      </c>
      <c r="H198" s="2">
        <v>113</v>
      </c>
      <c r="I198" s="3">
        <v>42595</v>
      </c>
      <c r="J198" s="3">
        <v>42605</v>
      </c>
      <c r="K198" s="3" t="s">
        <v>2540</v>
      </c>
      <c r="L198" s="17">
        <f t="shared" si="44"/>
        <v>272.20999999999998</v>
      </c>
      <c r="M198" s="20">
        <f t="shared" si="45"/>
        <v>0.87502296021454029</v>
      </c>
      <c r="N198" s="2" t="s">
        <v>36</v>
      </c>
      <c r="O198" s="2">
        <v>5900000</v>
      </c>
      <c r="P198" s="2">
        <v>6850000</v>
      </c>
      <c r="Q198" s="2">
        <f t="shared" si="39"/>
        <v>950000</v>
      </c>
      <c r="R198" s="4">
        <f t="shared" si="40"/>
        <v>0.16101694915254236</v>
      </c>
      <c r="S198" s="2">
        <v>50558</v>
      </c>
      <c r="T198" s="5">
        <f t="shared" si="46"/>
        <v>56671.980952380953</v>
      </c>
      <c r="U198" s="2">
        <v>65720</v>
      </c>
      <c r="V198" s="5">
        <f t="shared" si="41"/>
        <v>9048.0190476190473</v>
      </c>
      <c r="W198" s="4">
        <f t="shared" si="42"/>
        <v>0.15965595159311111</v>
      </c>
      <c r="X198" s="22">
        <f t="shared" si="47"/>
        <v>49589.284534174425</v>
      </c>
      <c r="Y198" s="22">
        <f t="shared" si="48"/>
        <v>57506.508945299589</v>
      </c>
      <c r="Z198" s="22">
        <f t="shared" si="49"/>
        <v>7917.2244111251639</v>
      </c>
      <c r="AA198" s="8">
        <f t="shared" si="50"/>
        <v>0.15965595159311108</v>
      </c>
      <c r="AB198" s="22">
        <f t="shared" si="51"/>
        <v>6038183.4392564567</v>
      </c>
      <c r="AC198" s="2">
        <v>669</v>
      </c>
      <c r="AD198" s="2">
        <v>1901</v>
      </c>
      <c r="AE198" s="2">
        <f t="shared" si="43"/>
        <v>115</v>
      </c>
      <c r="AF198" s="2" t="s">
        <v>130</v>
      </c>
    </row>
    <row r="199" spans="1:32" x14ac:dyDescent="0.2">
      <c r="A199">
        <v>34</v>
      </c>
      <c r="B199" s="2" t="s">
        <v>1223</v>
      </c>
      <c r="C199" s="2" t="s">
        <v>22</v>
      </c>
      <c r="D199" s="2" t="s">
        <v>23</v>
      </c>
      <c r="E199" s="2" t="s">
        <v>2767</v>
      </c>
      <c r="F199" s="2" t="s">
        <v>2774</v>
      </c>
      <c r="G199" s="2">
        <v>62</v>
      </c>
      <c r="H199" s="2">
        <v>68</v>
      </c>
      <c r="I199" s="3">
        <v>42595</v>
      </c>
      <c r="J199" s="3">
        <v>42605</v>
      </c>
      <c r="K199" s="3" t="s">
        <v>2540</v>
      </c>
      <c r="L199" s="17">
        <f t="shared" si="44"/>
        <v>272.20999999999998</v>
      </c>
      <c r="M199" s="20">
        <f t="shared" si="45"/>
        <v>0.87502296021454029</v>
      </c>
      <c r="N199" s="2" t="s">
        <v>36</v>
      </c>
      <c r="O199" s="2">
        <v>4800000</v>
      </c>
      <c r="P199" s="2">
        <v>5320000</v>
      </c>
      <c r="Q199" s="2">
        <f t="shared" si="39"/>
        <v>520000</v>
      </c>
      <c r="R199" s="4">
        <f t="shared" si="40"/>
        <v>0.10833333333333334</v>
      </c>
      <c r="S199" s="2">
        <v>31535</v>
      </c>
      <c r="T199" s="5">
        <f t="shared" si="46"/>
        <v>77927.983870967742</v>
      </c>
      <c r="U199" s="2">
        <v>86315</v>
      </c>
      <c r="V199" s="5">
        <f t="shared" si="41"/>
        <v>8387.0161290322576</v>
      </c>
      <c r="W199" s="4">
        <f t="shared" si="42"/>
        <v>0.10762521641672884</v>
      </c>
      <c r="X199" s="22">
        <f t="shared" si="47"/>
        <v>68188.775130325143</v>
      </c>
      <c r="Y199" s="22">
        <f t="shared" si="48"/>
        <v>75527.606810918049</v>
      </c>
      <c r="Z199" s="22">
        <f t="shared" si="49"/>
        <v>7338.8316805929062</v>
      </c>
      <c r="AA199" s="8">
        <f t="shared" si="50"/>
        <v>0.10762521641672892</v>
      </c>
      <c r="AB199" s="22">
        <f t="shared" si="51"/>
        <v>4682711.622276919</v>
      </c>
      <c r="AC199" s="2">
        <v>684</v>
      </c>
      <c r="AD199" s="2">
        <v>1899</v>
      </c>
      <c r="AE199" s="2">
        <f t="shared" si="43"/>
        <v>117</v>
      </c>
      <c r="AF199" s="2" t="s">
        <v>37</v>
      </c>
    </row>
    <row r="200" spans="1:32" x14ac:dyDescent="0.2">
      <c r="A200">
        <v>34</v>
      </c>
      <c r="B200" s="2" t="s">
        <v>2393</v>
      </c>
      <c r="C200" s="2" t="s">
        <v>22</v>
      </c>
      <c r="D200" s="2" t="s">
        <v>23</v>
      </c>
      <c r="E200" s="2" t="s">
        <v>2767</v>
      </c>
      <c r="F200" s="2" t="s">
        <v>2774</v>
      </c>
      <c r="G200" s="2">
        <v>125</v>
      </c>
      <c r="H200" s="2">
        <v>138</v>
      </c>
      <c r="I200" s="3">
        <v>42595</v>
      </c>
      <c r="J200" s="3">
        <v>42605</v>
      </c>
      <c r="K200" s="3" t="s">
        <v>2540</v>
      </c>
      <c r="L200" s="17">
        <f t="shared" si="44"/>
        <v>272.20999999999998</v>
      </c>
      <c r="M200" s="20">
        <f t="shared" si="45"/>
        <v>0.87502296021454029</v>
      </c>
      <c r="N200" s="2" t="s">
        <v>36</v>
      </c>
      <c r="O200" s="2">
        <v>6900000</v>
      </c>
      <c r="P200" s="2">
        <v>7400000</v>
      </c>
      <c r="Q200" s="2">
        <f t="shared" si="39"/>
        <v>500000</v>
      </c>
      <c r="R200" s="4">
        <f t="shared" si="40"/>
        <v>7.2463768115942032E-2</v>
      </c>
      <c r="S200" s="2"/>
      <c r="T200" s="5">
        <f t="shared" si="46"/>
        <v>55200</v>
      </c>
      <c r="U200" s="2">
        <v>59200</v>
      </c>
      <c r="V200" s="5">
        <f t="shared" si="41"/>
        <v>4000</v>
      </c>
      <c r="W200" s="4">
        <f t="shared" si="42"/>
        <v>7.2463768115942032E-2</v>
      </c>
      <c r="X200" s="22">
        <f t="shared" si="47"/>
        <v>48301.267403842627</v>
      </c>
      <c r="Y200" s="22">
        <f t="shared" si="48"/>
        <v>51801.359244700783</v>
      </c>
      <c r="Z200" s="22">
        <f t="shared" si="49"/>
        <v>3500.0918408581565</v>
      </c>
      <c r="AA200" s="8">
        <f t="shared" si="50"/>
        <v>7.2463768115941934E-2</v>
      </c>
      <c r="AB200" s="22">
        <f t="shared" si="51"/>
        <v>6475169.9055875978</v>
      </c>
      <c r="AC200" s="2">
        <v>521</v>
      </c>
      <c r="AD200" s="2">
        <v>1895</v>
      </c>
      <c r="AE200" s="2">
        <f t="shared" si="43"/>
        <v>121</v>
      </c>
      <c r="AF200" s="2" t="s">
        <v>108</v>
      </c>
    </row>
    <row r="201" spans="1:32" x14ac:dyDescent="0.2">
      <c r="A201">
        <v>34</v>
      </c>
      <c r="B201" s="2" t="s">
        <v>2512</v>
      </c>
      <c r="C201" s="2" t="s">
        <v>22</v>
      </c>
      <c r="D201" s="2" t="s">
        <v>23</v>
      </c>
      <c r="E201" s="2" t="s">
        <v>2767</v>
      </c>
      <c r="F201" s="2" t="s">
        <v>2774</v>
      </c>
      <c r="G201" s="2">
        <v>178</v>
      </c>
      <c r="H201" s="2">
        <v>199</v>
      </c>
      <c r="I201" s="3">
        <v>42594</v>
      </c>
      <c r="J201" s="3">
        <v>42605</v>
      </c>
      <c r="K201" s="3" t="s">
        <v>2540</v>
      </c>
      <c r="L201" s="17">
        <f t="shared" si="44"/>
        <v>272.20999999999998</v>
      </c>
      <c r="M201" s="20">
        <f t="shared" si="45"/>
        <v>0.87502296021454029</v>
      </c>
      <c r="N201" s="2" t="s">
        <v>24</v>
      </c>
      <c r="O201" s="2">
        <v>11000000</v>
      </c>
      <c r="P201" s="2">
        <v>14100000</v>
      </c>
      <c r="Q201" s="2">
        <f t="shared" si="39"/>
        <v>3100000</v>
      </c>
      <c r="R201" s="4">
        <f t="shared" si="40"/>
        <v>0.2818181818181818</v>
      </c>
      <c r="S201" s="2">
        <v>265751</v>
      </c>
      <c r="T201" s="5">
        <f t="shared" si="46"/>
        <v>63290.735955056181</v>
      </c>
      <c r="U201" s="2">
        <v>80706</v>
      </c>
      <c r="V201" s="5">
        <f t="shared" si="41"/>
        <v>17415.264044943819</v>
      </c>
      <c r="W201" s="4">
        <f t="shared" si="42"/>
        <v>0.27516292522353808</v>
      </c>
      <c r="X201" s="22">
        <f t="shared" si="47"/>
        <v>55380.8471295501</v>
      </c>
      <c r="Y201" s="22">
        <f t="shared" si="48"/>
        <v>70619.603027074685</v>
      </c>
      <c r="Z201" s="22">
        <f t="shared" si="49"/>
        <v>15238.755897524585</v>
      </c>
      <c r="AA201" s="8">
        <f t="shared" si="50"/>
        <v>0.27516292522353802</v>
      </c>
      <c r="AB201" s="22">
        <f t="shared" si="51"/>
        <v>12570289.338819293</v>
      </c>
      <c r="AC201" s="11">
        <v>1135</v>
      </c>
      <c r="AD201" s="2">
        <v>1890</v>
      </c>
      <c r="AE201" s="2">
        <f t="shared" si="43"/>
        <v>126</v>
      </c>
      <c r="AF201" s="2" t="s">
        <v>27</v>
      </c>
    </row>
    <row r="202" spans="1:32" x14ac:dyDescent="0.2">
      <c r="A202">
        <v>34</v>
      </c>
      <c r="B202" s="2" t="s">
        <v>1260</v>
      </c>
      <c r="C202" s="2" t="s">
        <v>22</v>
      </c>
      <c r="D202" s="2" t="s">
        <v>23</v>
      </c>
      <c r="E202" s="2" t="s">
        <v>2767</v>
      </c>
      <c r="F202" s="2" t="s">
        <v>2774</v>
      </c>
      <c r="G202" s="2">
        <v>94</v>
      </c>
      <c r="H202" s="2">
        <v>106</v>
      </c>
      <c r="I202" s="3">
        <v>42594</v>
      </c>
      <c r="J202" s="3">
        <v>42605</v>
      </c>
      <c r="K202" s="3" t="s">
        <v>2540</v>
      </c>
      <c r="L202" s="17">
        <f t="shared" si="44"/>
        <v>272.20999999999998</v>
      </c>
      <c r="M202" s="20">
        <f t="shared" si="45"/>
        <v>0.87502296021454029</v>
      </c>
      <c r="N202" s="2" t="s">
        <v>24</v>
      </c>
      <c r="O202" s="2">
        <v>4390000</v>
      </c>
      <c r="P202" s="2">
        <v>5500000</v>
      </c>
      <c r="Q202" s="2">
        <f t="shared" si="39"/>
        <v>1110000</v>
      </c>
      <c r="R202" s="4">
        <f t="shared" si="40"/>
        <v>0.2528473804100228</v>
      </c>
      <c r="S202" s="2"/>
      <c r="T202" s="5">
        <f t="shared" si="46"/>
        <v>46702.127659574471</v>
      </c>
      <c r="U202" s="2">
        <v>58511</v>
      </c>
      <c r="V202" s="5">
        <f t="shared" si="41"/>
        <v>11808.872340425529</v>
      </c>
      <c r="W202" s="4">
        <f t="shared" si="42"/>
        <v>0.25285512528473797</v>
      </c>
      <c r="X202" s="22">
        <f t="shared" si="47"/>
        <v>40865.433992998216</v>
      </c>
      <c r="Y202" s="22">
        <f t="shared" si="48"/>
        <v>51198.468425112966</v>
      </c>
      <c r="Z202" s="22">
        <f t="shared" si="49"/>
        <v>10333.03443211475</v>
      </c>
      <c r="AA202" s="8">
        <f t="shared" si="50"/>
        <v>0.25285512528473786</v>
      </c>
      <c r="AB202" s="22">
        <f t="shared" si="51"/>
        <v>4812656.0319606187</v>
      </c>
      <c r="AC202" s="2">
        <v>543</v>
      </c>
      <c r="AD202" s="2">
        <v>1880</v>
      </c>
      <c r="AE202" s="2">
        <f t="shared" si="43"/>
        <v>136</v>
      </c>
      <c r="AF202" s="2" t="s">
        <v>37</v>
      </c>
    </row>
    <row r="203" spans="1:32" x14ac:dyDescent="0.2">
      <c r="A203">
        <v>34</v>
      </c>
      <c r="B203" s="2" t="s">
        <v>1958</v>
      </c>
      <c r="C203" s="2" t="s">
        <v>22</v>
      </c>
      <c r="D203" s="2" t="s">
        <v>23</v>
      </c>
      <c r="E203" s="2" t="s">
        <v>2767</v>
      </c>
      <c r="F203" s="2" t="s">
        <v>2774</v>
      </c>
      <c r="G203" s="2">
        <v>84</v>
      </c>
      <c r="H203" s="2">
        <v>92</v>
      </c>
      <c r="I203" s="3">
        <v>42594</v>
      </c>
      <c r="J203" s="3">
        <v>42605</v>
      </c>
      <c r="K203" s="3" t="s">
        <v>2540</v>
      </c>
      <c r="L203" s="17">
        <f t="shared" si="44"/>
        <v>272.20999999999998</v>
      </c>
      <c r="M203" s="20">
        <f t="shared" si="45"/>
        <v>0.87502296021454029</v>
      </c>
      <c r="N203" s="2" t="s">
        <v>24</v>
      </c>
      <c r="O203" s="2">
        <v>5650000</v>
      </c>
      <c r="P203" s="2">
        <v>6450000</v>
      </c>
      <c r="Q203" s="2">
        <f t="shared" si="39"/>
        <v>800000</v>
      </c>
      <c r="R203" s="4">
        <f t="shared" si="40"/>
        <v>0.1415929203539823</v>
      </c>
      <c r="S203" s="2">
        <v>160041</v>
      </c>
      <c r="T203" s="5">
        <f t="shared" si="46"/>
        <v>69167.154761904763</v>
      </c>
      <c r="U203" s="2">
        <v>78691</v>
      </c>
      <c r="V203" s="5">
        <f t="shared" si="41"/>
        <v>9523.8452380952367</v>
      </c>
      <c r="W203" s="4">
        <f t="shared" si="42"/>
        <v>0.13769317634763675</v>
      </c>
      <c r="X203" s="22">
        <f t="shared" si="47"/>
        <v>60522.848509379146</v>
      </c>
      <c r="Y203" s="22">
        <f t="shared" si="48"/>
        <v>68856.431762242384</v>
      </c>
      <c r="Z203" s="22">
        <f t="shared" si="49"/>
        <v>8333.5832528632382</v>
      </c>
      <c r="AA203" s="8">
        <f t="shared" si="50"/>
        <v>0.13769317634763661</v>
      </c>
      <c r="AB203" s="22">
        <f t="shared" si="51"/>
        <v>5783940.2680283599</v>
      </c>
      <c r="AC203" s="2">
        <v>670</v>
      </c>
      <c r="AD203" s="2">
        <v>1879</v>
      </c>
      <c r="AE203" s="2">
        <f t="shared" si="43"/>
        <v>137</v>
      </c>
      <c r="AF203" s="2" t="s">
        <v>27</v>
      </c>
    </row>
    <row r="204" spans="1:32" x14ac:dyDescent="0.2">
      <c r="A204">
        <v>34</v>
      </c>
      <c r="B204" s="2" t="s">
        <v>2136</v>
      </c>
      <c r="C204" s="2" t="s">
        <v>22</v>
      </c>
      <c r="D204" s="2" t="s">
        <v>23</v>
      </c>
      <c r="E204" s="2" t="s">
        <v>2767</v>
      </c>
      <c r="F204" s="2" t="s">
        <v>2774</v>
      </c>
      <c r="G204" s="2">
        <v>96</v>
      </c>
      <c r="H204" s="2">
        <v>105</v>
      </c>
      <c r="I204" s="3">
        <v>42589</v>
      </c>
      <c r="J204" s="3">
        <v>42606</v>
      </c>
      <c r="K204" s="3" t="s">
        <v>2540</v>
      </c>
      <c r="L204" s="17">
        <f t="shared" si="44"/>
        <v>272.20999999999998</v>
      </c>
      <c r="M204" s="20">
        <f t="shared" si="45"/>
        <v>0.87502296021454029</v>
      </c>
      <c r="N204" s="2" t="s">
        <v>242</v>
      </c>
      <c r="O204" s="2">
        <v>5200000</v>
      </c>
      <c r="P204" s="2">
        <v>5140000</v>
      </c>
      <c r="Q204" s="2">
        <f t="shared" si="39"/>
        <v>-60000</v>
      </c>
      <c r="R204" s="4">
        <f t="shared" si="40"/>
        <v>-1.1538461538461539E-2</v>
      </c>
      <c r="S204" s="2">
        <v>51000</v>
      </c>
      <c r="T204" s="5">
        <f t="shared" si="46"/>
        <v>54697.916666666664</v>
      </c>
      <c r="U204" s="2">
        <v>54073</v>
      </c>
      <c r="V204" s="5">
        <f t="shared" si="41"/>
        <v>-624.91666666666424</v>
      </c>
      <c r="W204" s="4">
        <f t="shared" si="42"/>
        <v>-1.1424871453056517E-2</v>
      </c>
      <c r="X204" s="22">
        <f t="shared" si="47"/>
        <v>47861.932959234902</v>
      </c>
      <c r="Y204" s="22">
        <f t="shared" si="48"/>
        <v>47315.116527680839</v>
      </c>
      <c r="Z204" s="22">
        <f t="shared" si="49"/>
        <v>-546.81643155406346</v>
      </c>
      <c r="AA204" s="8">
        <f t="shared" si="50"/>
        <v>-1.1424871453056429E-2</v>
      </c>
      <c r="AB204" s="22">
        <f t="shared" si="51"/>
        <v>4542251.1866573608</v>
      </c>
      <c r="AC204" s="11">
        <v>2861</v>
      </c>
      <c r="AD204" s="2">
        <v>1932</v>
      </c>
      <c r="AE204" s="2">
        <f t="shared" si="43"/>
        <v>84</v>
      </c>
      <c r="AF204" s="2" t="s">
        <v>37</v>
      </c>
    </row>
    <row r="205" spans="1:32" x14ac:dyDescent="0.2">
      <c r="A205">
        <v>34</v>
      </c>
      <c r="B205" s="2" t="s">
        <v>2135</v>
      </c>
      <c r="C205" s="2" t="s">
        <v>22</v>
      </c>
      <c r="D205" s="2" t="s">
        <v>23</v>
      </c>
      <c r="E205" s="2" t="s">
        <v>2767</v>
      </c>
      <c r="F205" s="2" t="s">
        <v>2774</v>
      </c>
      <c r="G205" s="2">
        <v>96</v>
      </c>
      <c r="H205" s="2">
        <v>106</v>
      </c>
      <c r="I205" s="3">
        <v>42596</v>
      </c>
      <c r="J205" s="3">
        <v>42606</v>
      </c>
      <c r="K205" s="3" t="s">
        <v>2540</v>
      </c>
      <c r="L205" s="17">
        <f t="shared" si="44"/>
        <v>272.20999999999998</v>
      </c>
      <c r="M205" s="20">
        <f t="shared" si="45"/>
        <v>0.87502296021454029</v>
      </c>
      <c r="N205" s="2" t="s">
        <v>36</v>
      </c>
      <c r="O205" s="2">
        <v>5200000</v>
      </c>
      <c r="P205" s="2">
        <v>6050000</v>
      </c>
      <c r="Q205" s="2">
        <f t="shared" si="39"/>
        <v>850000</v>
      </c>
      <c r="R205" s="4">
        <f t="shared" si="40"/>
        <v>0.16346153846153846</v>
      </c>
      <c r="S205" s="2"/>
      <c r="T205" s="5">
        <f t="shared" si="46"/>
        <v>54166.666666666664</v>
      </c>
      <c r="U205" s="2">
        <v>63021</v>
      </c>
      <c r="V205" s="5">
        <f t="shared" si="41"/>
        <v>8854.3333333333358</v>
      </c>
      <c r="W205" s="4">
        <f t="shared" si="42"/>
        <v>0.16346461538461543</v>
      </c>
      <c r="X205" s="22">
        <f t="shared" si="47"/>
        <v>47397.077011620931</v>
      </c>
      <c r="Y205" s="22">
        <f t="shared" si="48"/>
        <v>55144.821975680541</v>
      </c>
      <c r="Z205" s="22">
        <f t="shared" si="49"/>
        <v>7747.7449640596096</v>
      </c>
      <c r="AA205" s="8">
        <f t="shared" si="50"/>
        <v>0.16346461538461535</v>
      </c>
      <c r="AB205" s="22">
        <f t="shared" si="51"/>
        <v>5293902.9096653322</v>
      </c>
      <c r="AC205" s="11">
        <v>1037</v>
      </c>
      <c r="AD205" s="2">
        <v>1904</v>
      </c>
      <c r="AE205" s="2">
        <f t="shared" si="43"/>
        <v>112</v>
      </c>
      <c r="AF205" s="2" t="s">
        <v>169</v>
      </c>
    </row>
    <row r="206" spans="1:32" x14ac:dyDescent="0.2">
      <c r="A206">
        <v>34</v>
      </c>
      <c r="B206" s="2" t="s">
        <v>1558</v>
      </c>
      <c r="C206" s="2" t="s">
        <v>22</v>
      </c>
      <c r="D206" s="2" t="s">
        <v>23</v>
      </c>
      <c r="E206" s="2" t="s">
        <v>2767</v>
      </c>
      <c r="F206" s="2" t="s">
        <v>2774</v>
      </c>
      <c r="G206" s="2">
        <v>71</v>
      </c>
      <c r="H206" s="2">
        <v>76</v>
      </c>
      <c r="I206" s="3">
        <v>42595</v>
      </c>
      <c r="J206" s="3">
        <v>42607</v>
      </c>
      <c r="K206" s="3" t="s">
        <v>2540</v>
      </c>
      <c r="L206" s="17">
        <f t="shared" si="44"/>
        <v>272.20999999999998</v>
      </c>
      <c r="M206" s="20">
        <f t="shared" si="45"/>
        <v>0.87502296021454029</v>
      </c>
      <c r="N206" s="2" t="s">
        <v>32</v>
      </c>
      <c r="O206" s="2">
        <v>5100000</v>
      </c>
      <c r="P206" s="2">
        <v>5100000</v>
      </c>
      <c r="Q206" s="2">
        <f t="shared" si="39"/>
        <v>0</v>
      </c>
      <c r="R206" s="4">
        <f t="shared" si="40"/>
        <v>0</v>
      </c>
      <c r="S206" s="2">
        <v>56773</v>
      </c>
      <c r="T206" s="5">
        <f t="shared" si="46"/>
        <v>72630.605633802814</v>
      </c>
      <c r="U206" s="2">
        <v>72631</v>
      </c>
      <c r="V206" s="5">
        <f t="shared" si="41"/>
        <v>0.39436619718617294</v>
      </c>
      <c r="W206" s="4">
        <f t="shared" si="42"/>
        <v>5.4297522889253181E-6</v>
      </c>
      <c r="X206" s="22">
        <f t="shared" si="47"/>
        <v>63553.447543865004</v>
      </c>
      <c r="Y206" s="22">
        <f t="shared" si="48"/>
        <v>63553.792623342277</v>
      </c>
      <c r="Z206" s="22">
        <f t="shared" si="49"/>
        <v>0.34507947727252031</v>
      </c>
      <c r="AA206" s="8">
        <f t="shared" si="50"/>
        <v>5.4297522889587412E-6</v>
      </c>
      <c r="AB206" s="22">
        <f t="shared" si="51"/>
        <v>4512319.2762573017</v>
      </c>
      <c r="AC206" s="2">
        <v>482</v>
      </c>
      <c r="AD206" s="2">
        <v>1895</v>
      </c>
      <c r="AE206" s="2">
        <f t="shared" si="43"/>
        <v>121</v>
      </c>
      <c r="AF206" s="2" t="s">
        <v>25</v>
      </c>
    </row>
    <row r="207" spans="1:32" x14ac:dyDescent="0.2">
      <c r="A207">
        <v>34</v>
      </c>
      <c r="B207" s="2" t="s">
        <v>1224</v>
      </c>
      <c r="C207" s="2" t="s">
        <v>22</v>
      </c>
      <c r="D207" s="2" t="s">
        <v>23</v>
      </c>
      <c r="E207" s="2" t="s">
        <v>2767</v>
      </c>
      <c r="F207" s="2" t="s">
        <v>2774</v>
      </c>
      <c r="G207" s="2">
        <v>62</v>
      </c>
      <c r="H207" s="2">
        <v>69</v>
      </c>
      <c r="I207" s="3">
        <v>42594</v>
      </c>
      <c r="J207" s="3">
        <v>42607</v>
      </c>
      <c r="K207" s="3" t="s">
        <v>2540</v>
      </c>
      <c r="L207" s="17">
        <f t="shared" si="44"/>
        <v>272.20999999999998</v>
      </c>
      <c r="M207" s="20">
        <f t="shared" si="45"/>
        <v>0.87502296021454029</v>
      </c>
      <c r="N207" s="2" t="s">
        <v>57</v>
      </c>
      <c r="O207" s="2">
        <v>3600000</v>
      </c>
      <c r="P207" s="2">
        <v>3620000</v>
      </c>
      <c r="Q207" s="2">
        <f t="shared" si="39"/>
        <v>20000</v>
      </c>
      <c r="R207" s="4">
        <f t="shared" si="40"/>
        <v>5.5555555555555558E-3</v>
      </c>
      <c r="S207" s="2">
        <v>85277</v>
      </c>
      <c r="T207" s="5">
        <f t="shared" si="46"/>
        <v>59439.951612903227</v>
      </c>
      <c r="U207" s="2">
        <v>59763</v>
      </c>
      <c r="V207" s="5">
        <f t="shared" si="41"/>
        <v>323.04838709677279</v>
      </c>
      <c r="W207" s="4">
        <f t="shared" si="42"/>
        <v>5.4348696176705069E-3</v>
      </c>
      <c r="X207" s="22">
        <f t="shared" si="47"/>
        <v>52011.322415331619</v>
      </c>
      <c r="Y207" s="22">
        <f t="shared" si="48"/>
        <v>52293.997171301569</v>
      </c>
      <c r="Z207" s="22">
        <f t="shared" si="49"/>
        <v>282.67475596995064</v>
      </c>
      <c r="AA207" s="8">
        <f t="shared" si="50"/>
        <v>5.4348696176705034E-3</v>
      </c>
      <c r="AB207" s="22">
        <f t="shared" si="51"/>
        <v>3242227.8246206972</v>
      </c>
      <c r="AC207" s="2">
        <v>369</v>
      </c>
      <c r="AD207" s="2">
        <v>1886</v>
      </c>
      <c r="AE207" s="2">
        <f t="shared" si="43"/>
        <v>130</v>
      </c>
      <c r="AF207" s="2" t="s">
        <v>116</v>
      </c>
    </row>
    <row r="208" spans="1:32" x14ac:dyDescent="0.2">
      <c r="A208">
        <v>35</v>
      </c>
      <c r="B208" s="2" t="s">
        <v>589</v>
      </c>
      <c r="C208" s="2" t="s">
        <v>22</v>
      </c>
      <c r="D208" s="2" t="s">
        <v>23</v>
      </c>
      <c r="E208" s="2" t="s">
        <v>2767</v>
      </c>
      <c r="F208" s="2" t="s">
        <v>2774</v>
      </c>
      <c r="G208" s="2">
        <v>46</v>
      </c>
      <c r="H208" s="2">
        <v>52</v>
      </c>
      <c r="I208" s="3">
        <v>42601</v>
      </c>
      <c r="J208" s="3">
        <v>42611</v>
      </c>
      <c r="K208" s="3" t="s">
        <v>2540</v>
      </c>
      <c r="L208" s="17">
        <f t="shared" si="44"/>
        <v>272.20999999999998</v>
      </c>
      <c r="M208" s="20">
        <f t="shared" si="45"/>
        <v>0.87502296021454029</v>
      </c>
      <c r="N208" s="2" t="s">
        <v>36</v>
      </c>
      <c r="O208" s="2">
        <v>3300000</v>
      </c>
      <c r="P208" s="2">
        <v>4075000</v>
      </c>
      <c r="Q208" s="2">
        <f t="shared" si="39"/>
        <v>775000</v>
      </c>
      <c r="R208" s="4">
        <f t="shared" si="40"/>
        <v>0.23484848484848486</v>
      </c>
      <c r="S208" s="2">
        <v>42000</v>
      </c>
      <c r="T208" s="5">
        <f t="shared" si="46"/>
        <v>72652.173913043473</v>
      </c>
      <c r="U208" s="2">
        <v>89500</v>
      </c>
      <c r="V208" s="5">
        <f t="shared" si="41"/>
        <v>16847.826086956527</v>
      </c>
      <c r="W208" s="4">
        <f t="shared" si="42"/>
        <v>0.23189706762417722</v>
      </c>
      <c r="X208" s="22">
        <f t="shared" si="47"/>
        <v>63572.320283412897</v>
      </c>
      <c r="Y208" s="22">
        <f t="shared" si="48"/>
        <v>78314.554939201349</v>
      </c>
      <c r="Z208" s="22">
        <f t="shared" si="49"/>
        <v>14742.234655788452</v>
      </c>
      <c r="AA208" s="8">
        <f t="shared" si="50"/>
        <v>0.23189706762417719</v>
      </c>
      <c r="AB208" s="22">
        <f t="shared" si="51"/>
        <v>3602469.5272032619</v>
      </c>
      <c r="AC208" s="2">
        <v>913</v>
      </c>
      <c r="AD208" s="2">
        <v>1939</v>
      </c>
      <c r="AE208" s="2">
        <f t="shared" si="43"/>
        <v>77</v>
      </c>
      <c r="AF208" s="2" t="s">
        <v>590</v>
      </c>
    </row>
    <row r="209" spans="1:32" x14ac:dyDescent="0.2">
      <c r="A209">
        <v>35</v>
      </c>
      <c r="B209" s="2" t="s">
        <v>1539</v>
      </c>
      <c r="C209" s="2" t="s">
        <v>22</v>
      </c>
      <c r="D209" s="2" t="s">
        <v>23</v>
      </c>
      <c r="E209" s="2" t="s">
        <v>2767</v>
      </c>
      <c r="F209" s="2" t="s">
        <v>2774</v>
      </c>
      <c r="G209" s="2">
        <v>72</v>
      </c>
      <c r="H209" s="2">
        <v>80</v>
      </c>
      <c r="I209" s="3">
        <v>42601</v>
      </c>
      <c r="J209" s="3">
        <v>42611</v>
      </c>
      <c r="K209" s="3" t="s">
        <v>2540</v>
      </c>
      <c r="L209" s="17">
        <f t="shared" si="44"/>
        <v>272.20999999999998</v>
      </c>
      <c r="M209" s="20">
        <f t="shared" si="45"/>
        <v>0.87502296021454029</v>
      </c>
      <c r="N209" s="2" t="s">
        <v>36</v>
      </c>
      <c r="O209" s="2">
        <v>4400000</v>
      </c>
      <c r="P209" s="2">
        <v>4475000</v>
      </c>
      <c r="Q209" s="2">
        <f t="shared" si="39"/>
        <v>75000</v>
      </c>
      <c r="R209" s="4">
        <f t="shared" si="40"/>
        <v>1.7045454545454544E-2</v>
      </c>
      <c r="S209" s="2">
        <v>149858</v>
      </c>
      <c r="T209" s="5">
        <f t="shared" si="46"/>
        <v>63192.472222222219</v>
      </c>
      <c r="U209" s="2">
        <v>64234</v>
      </c>
      <c r="V209" s="5">
        <f t="shared" si="41"/>
        <v>1041.527777777781</v>
      </c>
      <c r="W209" s="4">
        <f t="shared" si="42"/>
        <v>1.6481833059405423E-2</v>
      </c>
      <c r="X209" s="22">
        <f t="shared" si="47"/>
        <v>55294.864107163994</v>
      </c>
      <c r="Y209" s="22">
        <f t="shared" si="48"/>
        <v>56206.224826420781</v>
      </c>
      <c r="Z209" s="22">
        <f t="shared" si="49"/>
        <v>911.36071925678698</v>
      </c>
      <c r="AA209" s="8">
        <f t="shared" si="50"/>
        <v>1.6481833059405444E-2</v>
      </c>
      <c r="AB209" s="22">
        <f t="shared" si="51"/>
        <v>4046848.1875022962</v>
      </c>
      <c r="AC209" s="11">
        <v>2578</v>
      </c>
      <c r="AD209" s="2">
        <v>1935</v>
      </c>
      <c r="AE209" s="2">
        <f t="shared" si="43"/>
        <v>81</v>
      </c>
      <c r="AF209" s="2" t="s">
        <v>75</v>
      </c>
    </row>
    <row r="210" spans="1:32" x14ac:dyDescent="0.2">
      <c r="A210">
        <v>35</v>
      </c>
      <c r="B210" s="2" t="s">
        <v>1065</v>
      </c>
      <c r="C210" s="2" t="s">
        <v>22</v>
      </c>
      <c r="D210" s="2" t="s">
        <v>23</v>
      </c>
      <c r="E210" s="2" t="s">
        <v>2767</v>
      </c>
      <c r="F210" s="2" t="s">
        <v>2774</v>
      </c>
      <c r="G210" s="2">
        <v>57</v>
      </c>
      <c r="H210" s="2">
        <v>63</v>
      </c>
      <c r="I210" s="3">
        <v>42601</v>
      </c>
      <c r="J210" s="3">
        <v>42611</v>
      </c>
      <c r="K210" s="3" t="s">
        <v>2540</v>
      </c>
      <c r="L210" s="17">
        <f t="shared" si="44"/>
        <v>272.20999999999998</v>
      </c>
      <c r="M210" s="20">
        <f t="shared" si="45"/>
        <v>0.87502296021454029</v>
      </c>
      <c r="N210" s="2" t="s">
        <v>36</v>
      </c>
      <c r="O210" s="2">
        <v>3500000</v>
      </c>
      <c r="P210" s="2">
        <v>3400000</v>
      </c>
      <c r="Q210" s="2">
        <f t="shared" si="39"/>
        <v>-100000</v>
      </c>
      <c r="R210" s="4">
        <f t="shared" si="40"/>
        <v>-2.8571428571428571E-2</v>
      </c>
      <c r="S210" s="2">
        <v>67631</v>
      </c>
      <c r="T210" s="5">
        <f t="shared" si="46"/>
        <v>62590.017543859649</v>
      </c>
      <c r="U210" s="2">
        <v>60836</v>
      </c>
      <c r="V210" s="5">
        <f t="shared" si="41"/>
        <v>-1754.0175438596489</v>
      </c>
      <c r="W210" s="4">
        <f t="shared" si="42"/>
        <v>-2.802391839290554E-2</v>
      </c>
      <c r="X210" s="22">
        <f t="shared" si="47"/>
        <v>54767.702431108082</v>
      </c>
      <c r="Y210" s="22">
        <f t="shared" si="48"/>
        <v>53232.896807611774</v>
      </c>
      <c r="Z210" s="22">
        <f t="shared" si="49"/>
        <v>-1534.8056234963078</v>
      </c>
      <c r="AA210" s="8">
        <f t="shared" si="50"/>
        <v>-2.802391839290555E-2</v>
      </c>
      <c r="AB210" s="22">
        <f t="shared" si="51"/>
        <v>3034275.1180338711</v>
      </c>
      <c r="AC210" s="2">
        <v>595</v>
      </c>
      <c r="AD210" s="2">
        <v>1931</v>
      </c>
      <c r="AE210" s="2">
        <f t="shared" si="43"/>
        <v>85</v>
      </c>
      <c r="AF210" s="2" t="s">
        <v>25</v>
      </c>
    </row>
    <row r="211" spans="1:32" x14ac:dyDescent="0.2">
      <c r="A211">
        <v>35</v>
      </c>
      <c r="B211" s="2" t="s">
        <v>1494</v>
      </c>
      <c r="C211" s="2" t="s">
        <v>22</v>
      </c>
      <c r="D211" s="2" t="s">
        <v>23</v>
      </c>
      <c r="E211" s="2" t="s">
        <v>2767</v>
      </c>
      <c r="F211" s="2" t="s">
        <v>2774</v>
      </c>
      <c r="G211" s="2">
        <v>69</v>
      </c>
      <c r="H211" s="2">
        <v>77</v>
      </c>
      <c r="I211" s="3">
        <v>42601</v>
      </c>
      <c r="J211" s="3">
        <v>42611</v>
      </c>
      <c r="K211" s="3" t="s">
        <v>2540</v>
      </c>
      <c r="L211" s="17">
        <f t="shared" si="44"/>
        <v>272.20999999999998</v>
      </c>
      <c r="M211" s="20">
        <f t="shared" si="45"/>
        <v>0.87502296021454029</v>
      </c>
      <c r="N211" s="2" t="s">
        <v>36</v>
      </c>
      <c r="O211" s="2">
        <v>4500000</v>
      </c>
      <c r="P211" s="2">
        <v>5010000</v>
      </c>
      <c r="Q211" s="2">
        <f t="shared" si="39"/>
        <v>510000</v>
      </c>
      <c r="R211" s="4">
        <f t="shared" si="40"/>
        <v>0.11333333333333333</v>
      </c>
      <c r="S211" s="2">
        <v>87623</v>
      </c>
      <c r="T211" s="5">
        <f t="shared" si="46"/>
        <v>66487.289855072464</v>
      </c>
      <c r="U211" s="2">
        <v>73879</v>
      </c>
      <c r="V211" s="5">
        <f t="shared" si="41"/>
        <v>7391.710144927536</v>
      </c>
      <c r="W211" s="4">
        <f t="shared" si="42"/>
        <v>0.11117478485045523</v>
      </c>
      <c r="X211" s="22">
        <f t="shared" si="47"/>
        <v>58177.905185627678</v>
      </c>
      <c r="Y211" s="22">
        <f t="shared" si="48"/>
        <v>64645.821277690025</v>
      </c>
      <c r="Z211" s="22">
        <f t="shared" si="49"/>
        <v>6467.9160920623472</v>
      </c>
      <c r="AA211" s="8">
        <f t="shared" si="50"/>
        <v>0.11117478485045534</v>
      </c>
      <c r="AB211" s="22">
        <f t="shared" si="51"/>
        <v>4460561.6681606118</v>
      </c>
      <c r="AC211" s="11">
        <v>1317</v>
      </c>
      <c r="AD211" s="2">
        <v>1928</v>
      </c>
      <c r="AE211" s="2">
        <f t="shared" si="43"/>
        <v>88</v>
      </c>
      <c r="AF211" s="2" t="s">
        <v>25</v>
      </c>
    </row>
    <row r="212" spans="1:32" x14ac:dyDescent="0.2">
      <c r="A212">
        <v>35</v>
      </c>
      <c r="B212" s="2" t="s">
        <v>677</v>
      </c>
      <c r="C212" s="2" t="s">
        <v>22</v>
      </c>
      <c r="D212" s="2" t="s">
        <v>23</v>
      </c>
      <c r="E212" s="2" t="s">
        <v>2767</v>
      </c>
      <c r="F212" s="2" t="s">
        <v>2774</v>
      </c>
      <c r="G212" s="2">
        <v>48</v>
      </c>
      <c r="H212" s="2">
        <v>54</v>
      </c>
      <c r="I212" s="3">
        <v>42601</v>
      </c>
      <c r="J212" s="3">
        <v>42611</v>
      </c>
      <c r="K212" s="3" t="s">
        <v>2540</v>
      </c>
      <c r="L212" s="17">
        <f t="shared" si="44"/>
        <v>272.20999999999998</v>
      </c>
      <c r="M212" s="20">
        <f t="shared" si="45"/>
        <v>0.87502296021454029</v>
      </c>
      <c r="N212" s="2" t="s">
        <v>36</v>
      </c>
      <c r="O212" s="2">
        <v>3500000</v>
      </c>
      <c r="P212" s="2">
        <v>4520000</v>
      </c>
      <c r="Q212" s="2">
        <f t="shared" si="39"/>
        <v>1020000</v>
      </c>
      <c r="R212" s="4">
        <f t="shared" si="40"/>
        <v>0.29142857142857143</v>
      </c>
      <c r="S212" s="2">
        <v>67558</v>
      </c>
      <c r="T212" s="5">
        <f t="shared" si="46"/>
        <v>74324.125</v>
      </c>
      <c r="U212" s="2">
        <v>95574</v>
      </c>
      <c r="V212" s="5">
        <f t="shared" si="41"/>
        <v>21249.875</v>
      </c>
      <c r="W212" s="4">
        <f t="shared" si="42"/>
        <v>0.28590817584465339</v>
      </c>
      <c r="X212" s="22">
        <f t="shared" si="47"/>
        <v>65035.315872855521</v>
      </c>
      <c r="Y212" s="22">
        <f t="shared" si="48"/>
        <v>83629.444399544474</v>
      </c>
      <c r="Z212" s="22">
        <f t="shared" si="49"/>
        <v>18594.128526688954</v>
      </c>
      <c r="AA212" s="8">
        <f t="shared" si="50"/>
        <v>0.28590817584465339</v>
      </c>
      <c r="AB212" s="22">
        <f t="shared" si="51"/>
        <v>4014213.3311781348</v>
      </c>
      <c r="AC212" s="2">
        <v>974</v>
      </c>
      <c r="AD212" s="2">
        <v>1896</v>
      </c>
      <c r="AE212" s="2">
        <f t="shared" si="43"/>
        <v>120</v>
      </c>
      <c r="AF212" s="2" t="s">
        <v>46</v>
      </c>
    </row>
    <row r="213" spans="1:32" x14ac:dyDescent="0.2">
      <c r="A213">
        <v>35</v>
      </c>
      <c r="B213" s="2" t="s">
        <v>715</v>
      </c>
      <c r="C213" s="2" t="s">
        <v>22</v>
      </c>
      <c r="D213" s="2" t="s">
        <v>23</v>
      </c>
      <c r="E213" s="2" t="s">
        <v>2767</v>
      </c>
      <c r="F213" s="2" t="s">
        <v>2774</v>
      </c>
      <c r="G213" s="2">
        <v>75</v>
      </c>
      <c r="H213" s="2">
        <v>87</v>
      </c>
      <c r="I213" s="3">
        <v>42602</v>
      </c>
      <c r="J213" s="3">
        <v>42612</v>
      </c>
      <c r="K213" s="3" t="s">
        <v>2540</v>
      </c>
      <c r="L213" s="17">
        <f t="shared" si="44"/>
        <v>272.20999999999998</v>
      </c>
      <c r="M213" s="20">
        <f t="shared" si="45"/>
        <v>0.87502296021454029</v>
      </c>
      <c r="N213" s="2" t="s">
        <v>36</v>
      </c>
      <c r="O213" s="2">
        <v>4550000</v>
      </c>
      <c r="P213" s="2">
        <v>5100000</v>
      </c>
      <c r="Q213" s="2">
        <f t="shared" si="39"/>
        <v>550000</v>
      </c>
      <c r="R213" s="4">
        <f t="shared" si="40"/>
        <v>0.12087912087912088</v>
      </c>
      <c r="S213" s="2"/>
      <c r="T213" s="5">
        <f t="shared" si="46"/>
        <v>60666.666666666664</v>
      </c>
      <c r="U213" s="2">
        <v>68000</v>
      </c>
      <c r="V213" s="5">
        <f t="shared" si="41"/>
        <v>7333.3333333333358</v>
      </c>
      <c r="W213" s="4">
        <f t="shared" si="42"/>
        <v>0.12087912087912092</v>
      </c>
      <c r="X213" s="22">
        <f t="shared" si="47"/>
        <v>53084.72625301544</v>
      </c>
      <c r="Y213" s="22">
        <f t="shared" si="48"/>
        <v>59501.561294588741</v>
      </c>
      <c r="Z213" s="22">
        <f t="shared" si="49"/>
        <v>6416.8350415733003</v>
      </c>
      <c r="AA213" s="8">
        <f t="shared" si="50"/>
        <v>0.12087912087912098</v>
      </c>
      <c r="AB213" s="22">
        <f t="shared" si="51"/>
        <v>4462617.0970941558</v>
      </c>
      <c r="AC213" s="11">
        <v>4489</v>
      </c>
      <c r="AD213" s="2">
        <v>2004</v>
      </c>
      <c r="AE213" s="2">
        <f t="shared" si="43"/>
        <v>12</v>
      </c>
      <c r="AF213" s="2" t="s">
        <v>65</v>
      </c>
    </row>
    <row r="214" spans="1:32" x14ac:dyDescent="0.2">
      <c r="A214">
        <v>35</v>
      </c>
      <c r="B214" s="2" t="s">
        <v>125</v>
      </c>
      <c r="C214" s="2" t="s">
        <v>22</v>
      </c>
      <c r="D214" s="2" t="s">
        <v>23</v>
      </c>
      <c r="E214" s="2" t="s">
        <v>2767</v>
      </c>
      <c r="F214" s="2" t="s">
        <v>2774</v>
      </c>
      <c r="G214" s="2">
        <v>33</v>
      </c>
      <c r="H214" s="2">
        <v>37</v>
      </c>
      <c r="I214" s="3">
        <v>42601</v>
      </c>
      <c r="J214" s="3">
        <v>42612</v>
      </c>
      <c r="K214" s="3" t="s">
        <v>2540</v>
      </c>
      <c r="L214" s="17">
        <f t="shared" si="44"/>
        <v>272.20999999999998</v>
      </c>
      <c r="M214" s="20">
        <f t="shared" si="45"/>
        <v>0.87502296021454029</v>
      </c>
      <c r="N214" s="2" t="s">
        <v>24</v>
      </c>
      <c r="O214" s="2">
        <v>2650000</v>
      </c>
      <c r="P214" s="2">
        <v>3200000</v>
      </c>
      <c r="Q214" s="2">
        <f t="shared" si="39"/>
        <v>550000</v>
      </c>
      <c r="R214" s="4">
        <f t="shared" si="40"/>
        <v>0.20754716981132076</v>
      </c>
      <c r="S214" s="2">
        <v>24871</v>
      </c>
      <c r="T214" s="5">
        <f t="shared" si="46"/>
        <v>81056.696969696975</v>
      </c>
      <c r="U214" s="2">
        <v>97723</v>
      </c>
      <c r="V214" s="5">
        <f t="shared" si="41"/>
        <v>16666.303030303025</v>
      </c>
      <c r="W214" s="4">
        <f t="shared" si="42"/>
        <v>0.20561290619248546</v>
      </c>
      <c r="X214" s="22">
        <f t="shared" si="47"/>
        <v>70926.470927637201</v>
      </c>
      <c r="Y214" s="22">
        <f t="shared" si="48"/>
        <v>85509.868741045517</v>
      </c>
      <c r="Z214" s="22">
        <f t="shared" si="49"/>
        <v>14583.397813408315</v>
      </c>
      <c r="AA214" s="8">
        <f t="shared" si="50"/>
        <v>0.20561290619248546</v>
      </c>
      <c r="AB214" s="22">
        <f t="shared" si="51"/>
        <v>2821825.6684545022</v>
      </c>
      <c r="AC214" s="2">
        <v>656</v>
      </c>
      <c r="AD214" s="2">
        <v>1932</v>
      </c>
      <c r="AE214" s="2">
        <f t="shared" si="43"/>
        <v>84</v>
      </c>
      <c r="AF214" s="2" t="s">
        <v>27</v>
      </c>
    </row>
    <row r="215" spans="1:32" x14ac:dyDescent="0.2">
      <c r="A215">
        <v>35</v>
      </c>
      <c r="B215" s="2" t="s">
        <v>303</v>
      </c>
      <c r="C215" s="2" t="s">
        <v>22</v>
      </c>
      <c r="D215" s="2" t="s">
        <v>23</v>
      </c>
      <c r="E215" s="2" t="s">
        <v>2767</v>
      </c>
      <c r="F215" s="2" t="s">
        <v>2774</v>
      </c>
      <c r="G215" s="2">
        <v>36</v>
      </c>
      <c r="H215" s="2">
        <v>40</v>
      </c>
      <c r="I215" s="3">
        <v>42601</v>
      </c>
      <c r="J215" s="3">
        <v>42612</v>
      </c>
      <c r="K215" s="3" t="s">
        <v>2540</v>
      </c>
      <c r="L215" s="17">
        <f t="shared" si="44"/>
        <v>272.20999999999998</v>
      </c>
      <c r="M215" s="20">
        <f t="shared" si="45"/>
        <v>0.87502296021454029</v>
      </c>
      <c r="N215" s="2" t="s">
        <v>24</v>
      </c>
      <c r="O215" s="2">
        <v>3300000</v>
      </c>
      <c r="P215" s="2">
        <v>4160000</v>
      </c>
      <c r="Q215" s="2">
        <f t="shared" si="39"/>
        <v>860000</v>
      </c>
      <c r="R215" s="4">
        <f t="shared" si="40"/>
        <v>0.26060606060606062</v>
      </c>
      <c r="S215" s="2">
        <v>53077</v>
      </c>
      <c r="T215" s="5">
        <f t="shared" si="46"/>
        <v>93141.027777777781</v>
      </c>
      <c r="U215" s="2">
        <v>117030</v>
      </c>
      <c r="V215" s="5">
        <f t="shared" si="41"/>
        <v>23888.972222222219</v>
      </c>
      <c r="W215" s="4">
        <f t="shared" si="42"/>
        <v>0.25648173304698935</v>
      </c>
      <c r="X215" s="22">
        <f t="shared" si="47"/>
        <v>81500.537843535843</v>
      </c>
      <c r="Y215" s="22">
        <f t="shared" si="48"/>
        <v>102403.93703390766</v>
      </c>
      <c r="Z215" s="22">
        <f t="shared" si="49"/>
        <v>20903.399190371812</v>
      </c>
      <c r="AA215" s="8">
        <f t="shared" si="50"/>
        <v>0.25648173304698935</v>
      </c>
      <c r="AB215" s="22">
        <f t="shared" si="51"/>
        <v>3686541.7332206755</v>
      </c>
      <c r="AC215" s="2">
        <v>622</v>
      </c>
      <c r="AD215" s="2">
        <v>1892</v>
      </c>
      <c r="AE215" s="2">
        <f t="shared" si="43"/>
        <v>124</v>
      </c>
      <c r="AF215" s="2" t="s">
        <v>25</v>
      </c>
    </row>
    <row r="216" spans="1:32" x14ac:dyDescent="0.2">
      <c r="A216">
        <v>36</v>
      </c>
      <c r="B216" s="2" t="s">
        <v>1690</v>
      </c>
      <c r="C216" s="2" t="s">
        <v>22</v>
      </c>
      <c r="D216" s="2" t="s">
        <v>23</v>
      </c>
      <c r="E216" s="2" t="s">
        <v>2767</v>
      </c>
      <c r="F216" s="2" t="s">
        <v>2774</v>
      </c>
      <c r="G216" s="2">
        <v>75</v>
      </c>
      <c r="H216" s="2">
        <v>84</v>
      </c>
      <c r="I216" s="3">
        <v>42603</v>
      </c>
      <c r="J216" s="3">
        <v>42618</v>
      </c>
      <c r="K216" s="3" t="s">
        <v>2541</v>
      </c>
      <c r="L216" s="17">
        <f t="shared" si="44"/>
        <v>275.91000000000003</v>
      </c>
      <c r="M216" s="20">
        <f t="shared" si="45"/>
        <v>0.86328875357906554</v>
      </c>
      <c r="N216" s="2" t="s">
        <v>180</v>
      </c>
      <c r="O216" s="2">
        <v>5800000</v>
      </c>
      <c r="P216" s="2">
        <v>6050000</v>
      </c>
      <c r="Q216" s="2">
        <f t="shared" si="39"/>
        <v>250000</v>
      </c>
      <c r="R216" s="4">
        <f t="shared" si="40"/>
        <v>4.3103448275862072E-2</v>
      </c>
      <c r="S216" s="2"/>
      <c r="T216" s="5">
        <f t="shared" si="46"/>
        <v>77333.333333333328</v>
      </c>
      <c r="U216" s="2">
        <v>80667</v>
      </c>
      <c r="V216" s="5">
        <f t="shared" si="41"/>
        <v>3333.6666666666715</v>
      </c>
      <c r="W216" s="4">
        <f t="shared" si="42"/>
        <v>4.3107758620689718E-2</v>
      </c>
      <c r="X216" s="22">
        <f t="shared" si="47"/>
        <v>66760.996943447724</v>
      </c>
      <c r="Y216" s="22">
        <f t="shared" si="48"/>
        <v>69638.913884962487</v>
      </c>
      <c r="Z216" s="22">
        <f t="shared" si="49"/>
        <v>2877.9169415147626</v>
      </c>
      <c r="AA216" s="8">
        <f t="shared" si="50"/>
        <v>4.3107758620689926E-2</v>
      </c>
      <c r="AB216" s="22">
        <f t="shared" si="51"/>
        <v>5222918.5413721865</v>
      </c>
      <c r="AC216" s="2"/>
      <c r="AD216" s="2">
        <v>2002</v>
      </c>
      <c r="AE216" s="2">
        <f t="shared" si="43"/>
        <v>14</v>
      </c>
      <c r="AF216" s="2" t="s">
        <v>148</v>
      </c>
    </row>
    <row r="217" spans="1:32" x14ac:dyDescent="0.2">
      <c r="A217">
        <v>36</v>
      </c>
      <c r="B217" s="2" t="s">
        <v>78</v>
      </c>
      <c r="C217" s="2" t="s">
        <v>22</v>
      </c>
      <c r="D217" s="2" t="s">
        <v>23</v>
      </c>
      <c r="E217" s="2" t="s">
        <v>2767</v>
      </c>
      <c r="F217" s="2" t="s">
        <v>2774</v>
      </c>
      <c r="G217" s="2">
        <v>24</v>
      </c>
      <c r="H217" s="2">
        <v>27</v>
      </c>
      <c r="I217" s="3">
        <v>42604</v>
      </c>
      <c r="J217" s="3">
        <v>42618</v>
      </c>
      <c r="K217" s="3" t="s">
        <v>2541</v>
      </c>
      <c r="L217" s="17">
        <f t="shared" si="44"/>
        <v>275.91000000000003</v>
      </c>
      <c r="M217" s="20">
        <f t="shared" si="45"/>
        <v>0.86328875357906554</v>
      </c>
      <c r="N217" s="2" t="s">
        <v>62</v>
      </c>
      <c r="O217" s="2">
        <v>2500000</v>
      </c>
      <c r="P217" s="2">
        <v>2650000</v>
      </c>
      <c r="Q217" s="2">
        <f t="shared" si="39"/>
        <v>150000</v>
      </c>
      <c r="R217" s="4">
        <f t="shared" si="40"/>
        <v>0.06</v>
      </c>
      <c r="S217" s="2"/>
      <c r="T217" s="5">
        <f t="shared" si="46"/>
        <v>104166.66666666667</v>
      </c>
      <c r="U217" s="2">
        <v>110417</v>
      </c>
      <c r="V217" s="5">
        <f t="shared" si="41"/>
        <v>6250.3333333333285</v>
      </c>
      <c r="W217" s="4">
        <f t="shared" si="42"/>
        <v>6.0003199999999951E-2</v>
      </c>
      <c r="X217" s="22">
        <f t="shared" si="47"/>
        <v>89925.911831152669</v>
      </c>
      <c r="Y217" s="22">
        <f t="shared" si="48"/>
        <v>95321.754303939684</v>
      </c>
      <c r="Z217" s="22">
        <f t="shared" si="49"/>
        <v>5395.8424727870151</v>
      </c>
      <c r="AA217" s="8">
        <f t="shared" si="50"/>
        <v>6.0003199999999951E-2</v>
      </c>
      <c r="AB217" s="22">
        <f t="shared" si="51"/>
        <v>2287722.1032945523</v>
      </c>
      <c r="AC217" s="2">
        <v>367</v>
      </c>
      <c r="AD217" s="2">
        <v>1940</v>
      </c>
      <c r="AE217" s="2">
        <f t="shared" si="43"/>
        <v>76</v>
      </c>
      <c r="AF217" s="2" t="s">
        <v>79</v>
      </c>
    </row>
    <row r="218" spans="1:32" x14ac:dyDescent="0.2">
      <c r="A218">
        <v>36</v>
      </c>
      <c r="B218" s="2" t="s">
        <v>2245</v>
      </c>
      <c r="C218" s="2" t="s">
        <v>22</v>
      </c>
      <c r="D218" s="2" t="s">
        <v>23</v>
      </c>
      <c r="E218" s="2" t="s">
        <v>2767</v>
      </c>
      <c r="F218" s="2" t="s">
        <v>2774</v>
      </c>
      <c r="G218" s="2">
        <v>105</v>
      </c>
      <c r="H218" s="2">
        <v>116</v>
      </c>
      <c r="I218" s="3">
        <v>42608</v>
      </c>
      <c r="J218" s="3">
        <v>42618</v>
      </c>
      <c r="K218" s="3" t="s">
        <v>2541</v>
      </c>
      <c r="L218" s="17">
        <f t="shared" si="44"/>
        <v>275.91000000000003</v>
      </c>
      <c r="M218" s="20">
        <f t="shared" si="45"/>
        <v>0.86328875357906554</v>
      </c>
      <c r="N218" s="2" t="s">
        <v>36</v>
      </c>
      <c r="O218" s="2">
        <v>6290000</v>
      </c>
      <c r="P218" s="2">
        <v>6200000</v>
      </c>
      <c r="Q218" s="2">
        <f t="shared" si="39"/>
        <v>-90000</v>
      </c>
      <c r="R218" s="4">
        <f t="shared" si="40"/>
        <v>-1.4308426073131956E-2</v>
      </c>
      <c r="S218" s="2">
        <v>14738</v>
      </c>
      <c r="T218" s="5">
        <f t="shared" si="46"/>
        <v>60045.123809523808</v>
      </c>
      <c r="U218" s="2">
        <v>59188</v>
      </c>
      <c r="V218" s="5">
        <f t="shared" si="41"/>
        <v>-857.12380952380772</v>
      </c>
      <c r="W218" s="4">
        <f t="shared" si="42"/>
        <v>-1.4274661373716056E-2</v>
      </c>
      <c r="X218" s="22">
        <f t="shared" si="47"/>
        <v>51836.280092024477</v>
      </c>
      <c r="Y218" s="22">
        <f t="shared" si="48"/>
        <v>51096.334746837732</v>
      </c>
      <c r="Z218" s="22">
        <f t="shared" si="49"/>
        <v>-739.94534518674482</v>
      </c>
      <c r="AA218" s="8">
        <f t="shared" si="50"/>
        <v>-1.4274661373715988E-2</v>
      </c>
      <c r="AB218" s="22">
        <f t="shared" si="51"/>
        <v>5365115.1484179618</v>
      </c>
      <c r="AC218" s="2">
        <v>766</v>
      </c>
      <c r="AD218" s="2">
        <v>1913</v>
      </c>
      <c r="AE218" s="2">
        <f t="shared" si="43"/>
        <v>103</v>
      </c>
      <c r="AF218" s="2" t="s">
        <v>75</v>
      </c>
    </row>
    <row r="219" spans="1:32" x14ac:dyDescent="0.2">
      <c r="A219">
        <v>36</v>
      </c>
      <c r="B219" s="2" t="s">
        <v>939</v>
      </c>
      <c r="C219" s="2" t="s">
        <v>22</v>
      </c>
      <c r="D219" s="2" t="s">
        <v>23</v>
      </c>
      <c r="E219" s="2" t="s">
        <v>2767</v>
      </c>
      <c r="F219" s="2" t="s">
        <v>2774</v>
      </c>
      <c r="G219" s="2">
        <v>54</v>
      </c>
      <c r="H219" s="2">
        <v>59</v>
      </c>
      <c r="I219" s="3">
        <v>42607</v>
      </c>
      <c r="J219" s="3">
        <v>42618</v>
      </c>
      <c r="K219" s="3" t="s">
        <v>2541</v>
      </c>
      <c r="L219" s="17">
        <f t="shared" si="44"/>
        <v>275.91000000000003</v>
      </c>
      <c r="M219" s="20">
        <f t="shared" si="45"/>
        <v>0.86328875357906554</v>
      </c>
      <c r="N219" s="2" t="s">
        <v>24</v>
      </c>
      <c r="O219" s="2">
        <v>4300000</v>
      </c>
      <c r="P219" s="2">
        <v>5010000</v>
      </c>
      <c r="Q219" s="2">
        <f t="shared" si="39"/>
        <v>710000</v>
      </c>
      <c r="R219" s="4">
        <f t="shared" si="40"/>
        <v>0.16511627906976745</v>
      </c>
      <c r="S219" s="2"/>
      <c r="T219" s="5">
        <f t="shared" si="46"/>
        <v>79629.629629629635</v>
      </c>
      <c r="U219" s="2">
        <v>92778</v>
      </c>
      <c r="V219" s="5">
        <f t="shared" si="41"/>
        <v>13148.370370370365</v>
      </c>
      <c r="W219" s="4">
        <f t="shared" si="42"/>
        <v>0.16511906976744178</v>
      </c>
      <c r="X219" s="22">
        <f t="shared" si="47"/>
        <v>68743.363710925594</v>
      </c>
      <c r="Y219" s="22">
        <f t="shared" si="48"/>
        <v>80094.203979558544</v>
      </c>
      <c r="Z219" s="22">
        <f t="shared" si="49"/>
        <v>11350.84026863295</v>
      </c>
      <c r="AA219" s="8">
        <f t="shared" si="50"/>
        <v>0.16511906976744181</v>
      </c>
      <c r="AB219" s="22">
        <f t="shared" si="51"/>
        <v>4325087.0148961619</v>
      </c>
      <c r="AC219" s="2">
        <v>465</v>
      </c>
      <c r="AD219" s="2">
        <v>1864</v>
      </c>
      <c r="AE219" s="2">
        <f t="shared" si="43"/>
        <v>152</v>
      </c>
      <c r="AF219" s="2" t="s">
        <v>108</v>
      </c>
    </row>
    <row r="220" spans="1:32" x14ac:dyDescent="0.2">
      <c r="A220">
        <v>36</v>
      </c>
      <c r="B220" s="2" t="s">
        <v>613</v>
      </c>
      <c r="C220" s="2" t="s">
        <v>22</v>
      </c>
      <c r="D220" s="2" t="s">
        <v>23</v>
      </c>
      <c r="E220" s="2" t="s">
        <v>2767</v>
      </c>
      <c r="F220" s="2" t="s">
        <v>2774</v>
      </c>
      <c r="G220" s="2">
        <v>92</v>
      </c>
      <c r="H220" s="2">
        <v>101</v>
      </c>
      <c r="I220" s="3">
        <v>42609</v>
      </c>
      <c r="J220" s="3">
        <v>42619</v>
      </c>
      <c r="K220" s="3" t="s">
        <v>2541</v>
      </c>
      <c r="L220" s="17">
        <f t="shared" si="44"/>
        <v>275.91000000000003</v>
      </c>
      <c r="M220" s="20">
        <f t="shared" si="45"/>
        <v>0.86328875357906554</v>
      </c>
      <c r="N220" s="2" t="s">
        <v>36</v>
      </c>
      <c r="O220" s="2">
        <v>7500000</v>
      </c>
      <c r="P220" s="2">
        <v>8150000</v>
      </c>
      <c r="Q220" s="2">
        <f t="shared" si="39"/>
        <v>650000</v>
      </c>
      <c r="R220" s="4">
        <f t="shared" si="40"/>
        <v>8.666666666666667E-2</v>
      </c>
      <c r="S220" s="2">
        <v>5481</v>
      </c>
      <c r="T220" s="5">
        <f t="shared" si="46"/>
        <v>81581.315217391311</v>
      </c>
      <c r="U220" s="2">
        <v>88647</v>
      </c>
      <c r="V220" s="5">
        <f t="shared" si="41"/>
        <v>7065.6847826086887</v>
      </c>
      <c r="W220" s="4">
        <f t="shared" si="42"/>
        <v>8.6609106065287392E-2</v>
      </c>
      <c r="X220" s="22">
        <f t="shared" si="47"/>
        <v>70428.231929362591</v>
      </c>
      <c r="Y220" s="22">
        <f t="shared" si="48"/>
        <v>76527.95813852342</v>
      </c>
      <c r="Z220" s="22">
        <f t="shared" si="49"/>
        <v>6099.7262091608281</v>
      </c>
      <c r="AA220" s="8">
        <f t="shared" si="50"/>
        <v>8.6609106065287433E-2</v>
      </c>
      <c r="AB220" s="22">
        <f t="shared" si="51"/>
        <v>7040572.1487441547</v>
      </c>
      <c r="AC220" s="2">
        <v>496</v>
      </c>
      <c r="AD220" s="2">
        <v>2006</v>
      </c>
      <c r="AE220" s="2">
        <f t="shared" si="43"/>
        <v>10</v>
      </c>
      <c r="AF220" s="2" t="s">
        <v>25</v>
      </c>
    </row>
    <row r="221" spans="1:32" x14ac:dyDescent="0.2">
      <c r="A221">
        <v>36</v>
      </c>
      <c r="B221" s="2" t="s">
        <v>279</v>
      </c>
      <c r="C221" s="2" t="s">
        <v>22</v>
      </c>
      <c r="D221" s="2" t="s">
        <v>23</v>
      </c>
      <c r="E221" s="2" t="s">
        <v>2767</v>
      </c>
      <c r="F221" s="2" t="s">
        <v>2774</v>
      </c>
      <c r="G221" s="2">
        <v>35</v>
      </c>
      <c r="H221" s="2">
        <v>39</v>
      </c>
      <c r="I221" s="3">
        <v>42609</v>
      </c>
      <c r="J221" s="3">
        <v>42619</v>
      </c>
      <c r="K221" s="3" t="s">
        <v>2541</v>
      </c>
      <c r="L221" s="17">
        <f t="shared" si="44"/>
        <v>275.91000000000003</v>
      </c>
      <c r="M221" s="20">
        <f t="shared" si="45"/>
        <v>0.86328875357906554</v>
      </c>
      <c r="N221" s="2" t="s">
        <v>36</v>
      </c>
      <c r="O221" s="2">
        <v>3000000</v>
      </c>
      <c r="P221" s="2">
        <v>3300000</v>
      </c>
      <c r="Q221" s="2">
        <f t="shared" si="39"/>
        <v>300000</v>
      </c>
      <c r="R221" s="4">
        <f t="shared" si="40"/>
        <v>0.1</v>
      </c>
      <c r="S221" s="2">
        <v>86833</v>
      </c>
      <c r="T221" s="5">
        <f t="shared" si="46"/>
        <v>88195.228571428568</v>
      </c>
      <c r="U221" s="2">
        <v>96767</v>
      </c>
      <c r="V221" s="5">
        <f t="shared" si="41"/>
        <v>8571.7714285714319</v>
      </c>
      <c r="W221" s="4">
        <f t="shared" si="42"/>
        <v>9.7190874919375336E-2</v>
      </c>
      <c r="X221" s="22">
        <f t="shared" si="47"/>
        <v>76137.948945049357</v>
      </c>
      <c r="Y221" s="22">
        <f t="shared" si="48"/>
        <v>83537.862817585439</v>
      </c>
      <c r="Z221" s="22">
        <f t="shared" si="49"/>
        <v>7399.9138725360826</v>
      </c>
      <c r="AA221" s="8">
        <f t="shared" si="50"/>
        <v>9.7190874919375406E-2</v>
      </c>
      <c r="AB221" s="22">
        <f t="shared" si="51"/>
        <v>2923825.1986154905</v>
      </c>
      <c r="AC221" s="11">
        <v>2104</v>
      </c>
      <c r="AD221" s="2">
        <v>1936</v>
      </c>
      <c r="AE221" s="2">
        <f t="shared" si="43"/>
        <v>80</v>
      </c>
      <c r="AF221" s="2" t="s">
        <v>25</v>
      </c>
    </row>
    <row r="222" spans="1:32" x14ac:dyDescent="0.2">
      <c r="A222">
        <v>36</v>
      </c>
      <c r="B222" s="2" t="s">
        <v>1100</v>
      </c>
      <c r="C222" s="2" t="s">
        <v>22</v>
      </c>
      <c r="D222" s="2" t="s">
        <v>23</v>
      </c>
      <c r="E222" s="2" t="s">
        <v>2767</v>
      </c>
      <c r="F222" s="2" t="s">
        <v>2774</v>
      </c>
      <c r="G222" s="2">
        <v>58</v>
      </c>
      <c r="H222" s="2">
        <v>65</v>
      </c>
      <c r="I222" s="3">
        <v>42609</v>
      </c>
      <c r="J222" s="3">
        <v>42619</v>
      </c>
      <c r="K222" s="3" t="s">
        <v>2541</v>
      </c>
      <c r="L222" s="17">
        <f t="shared" si="44"/>
        <v>275.91000000000003</v>
      </c>
      <c r="M222" s="20">
        <f t="shared" si="45"/>
        <v>0.86328875357906554</v>
      </c>
      <c r="N222" s="2" t="s">
        <v>36</v>
      </c>
      <c r="O222" s="2">
        <v>3590000</v>
      </c>
      <c r="P222" s="2">
        <v>4200000</v>
      </c>
      <c r="Q222" s="2">
        <f t="shared" si="39"/>
        <v>610000</v>
      </c>
      <c r="R222" s="4">
        <f t="shared" si="40"/>
        <v>0.16991643454038996</v>
      </c>
      <c r="S222" s="2"/>
      <c r="T222" s="5">
        <f t="shared" si="46"/>
        <v>61896.551724137928</v>
      </c>
      <c r="U222" s="2">
        <v>72414</v>
      </c>
      <c r="V222" s="5">
        <f t="shared" si="41"/>
        <v>10517.448275862072</v>
      </c>
      <c r="W222" s="4">
        <f t="shared" si="42"/>
        <v>0.16991977715877443</v>
      </c>
      <c r="X222" s="22">
        <f t="shared" si="47"/>
        <v>53434.596988773192</v>
      </c>
      <c r="Y222" s="22">
        <f t="shared" si="48"/>
        <v>62514.191801674453</v>
      </c>
      <c r="Z222" s="22">
        <f t="shared" si="49"/>
        <v>9079.5948129012613</v>
      </c>
      <c r="AA222" s="8">
        <f t="shared" si="50"/>
        <v>0.16991977715877446</v>
      </c>
      <c r="AB222" s="22">
        <f t="shared" si="51"/>
        <v>3625823.1244971184</v>
      </c>
      <c r="AC222" s="2">
        <v>732</v>
      </c>
      <c r="AD222" s="2">
        <v>1899</v>
      </c>
      <c r="AE222" s="2">
        <f t="shared" si="43"/>
        <v>117</v>
      </c>
      <c r="AF222" s="2" t="s">
        <v>27</v>
      </c>
    </row>
    <row r="223" spans="1:32" x14ac:dyDescent="0.2">
      <c r="A223">
        <v>36</v>
      </c>
      <c r="B223" s="2" t="s">
        <v>438</v>
      </c>
      <c r="C223" s="2" t="s">
        <v>22</v>
      </c>
      <c r="D223" s="2" t="s">
        <v>23</v>
      </c>
      <c r="E223" s="2" t="s">
        <v>2767</v>
      </c>
      <c r="F223" s="2" t="s">
        <v>2774</v>
      </c>
      <c r="G223" s="2">
        <v>41</v>
      </c>
      <c r="H223" s="2">
        <v>48</v>
      </c>
      <c r="I223" s="3">
        <v>42609</v>
      </c>
      <c r="J223" s="3">
        <v>42619</v>
      </c>
      <c r="K223" s="3" t="s">
        <v>2541</v>
      </c>
      <c r="L223" s="17">
        <f t="shared" si="44"/>
        <v>275.91000000000003</v>
      </c>
      <c r="M223" s="20">
        <f t="shared" si="45"/>
        <v>0.86328875357906554</v>
      </c>
      <c r="N223" s="2" t="s">
        <v>36</v>
      </c>
      <c r="O223" s="2">
        <v>3200000</v>
      </c>
      <c r="P223" s="2">
        <v>4050000</v>
      </c>
      <c r="Q223" s="2">
        <f t="shared" si="39"/>
        <v>850000</v>
      </c>
      <c r="R223" s="4">
        <f t="shared" si="40"/>
        <v>0.265625</v>
      </c>
      <c r="S223" s="2"/>
      <c r="T223" s="5">
        <f t="shared" si="46"/>
        <v>78048.780487804877</v>
      </c>
      <c r="U223" s="2">
        <v>98780</v>
      </c>
      <c r="V223" s="5">
        <f t="shared" si="41"/>
        <v>20731.219512195123</v>
      </c>
      <c r="W223" s="4">
        <f t="shared" si="42"/>
        <v>0.26561875000000001</v>
      </c>
      <c r="X223" s="22">
        <f t="shared" si="47"/>
        <v>67378.634425683165</v>
      </c>
      <c r="Y223" s="22">
        <f t="shared" si="48"/>
        <v>85275.663078540092</v>
      </c>
      <c r="Z223" s="22">
        <f t="shared" si="49"/>
        <v>17897.028652856927</v>
      </c>
      <c r="AA223" s="8">
        <f t="shared" si="50"/>
        <v>0.26561874999999996</v>
      </c>
      <c r="AB223" s="22">
        <f t="shared" si="51"/>
        <v>3496302.1862201439</v>
      </c>
      <c r="AC223" s="11">
        <v>1193</v>
      </c>
      <c r="AD223" s="2">
        <v>1898</v>
      </c>
      <c r="AE223" s="2">
        <f t="shared" si="43"/>
        <v>118</v>
      </c>
      <c r="AF223" s="2" t="s">
        <v>112</v>
      </c>
    </row>
    <row r="224" spans="1:32" x14ac:dyDescent="0.2">
      <c r="A224">
        <v>36</v>
      </c>
      <c r="B224" s="2" t="s">
        <v>844</v>
      </c>
      <c r="C224" s="2" t="s">
        <v>22</v>
      </c>
      <c r="D224" s="2" t="s">
        <v>23</v>
      </c>
      <c r="E224" s="2" t="s">
        <v>2767</v>
      </c>
      <c r="F224" s="2" t="s">
        <v>2774</v>
      </c>
      <c r="G224" s="2">
        <v>52</v>
      </c>
      <c r="H224" s="2">
        <v>58</v>
      </c>
      <c r="I224" s="3">
        <v>42609</v>
      </c>
      <c r="J224" s="3">
        <v>42620</v>
      </c>
      <c r="K224" s="3" t="s">
        <v>2541</v>
      </c>
      <c r="L224" s="17">
        <f t="shared" si="44"/>
        <v>275.91000000000003</v>
      </c>
      <c r="M224" s="20">
        <f t="shared" si="45"/>
        <v>0.86328875357906554</v>
      </c>
      <c r="N224" s="2" t="s">
        <v>24</v>
      </c>
      <c r="O224" s="2">
        <v>3700000</v>
      </c>
      <c r="P224" s="2">
        <v>4000000</v>
      </c>
      <c r="Q224" s="2">
        <f t="shared" si="39"/>
        <v>300000</v>
      </c>
      <c r="R224" s="4">
        <f t="shared" si="40"/>
        <v>8.1081081081081086E-2</v>
      </c>
      <c r="S224" s="2">
        <v>19665</v>
      </c>
      <c r="T224" s="5">
        <f t="shared" si="46"/>
        <v>71532.019230769234</v>
      </c>
      <c r="U224" s="2">
        <v>77301</v>
      </c>
      <c r="V224" s="5">
        <f t="shared" si="41"/>
        <v>5768.9807692307659</v>
      </c>
      <c r="W224" s="4">
        <f t="shared" si="42"/>
        <v>8.0648929406277131E-2</v>
      </c>
      <c r="X224" s="22">
        <f t="shared" si="47"/>
        <v>61752.787722724519</v>
      </c>
      <c r="Y224" s="22">
        <f t="shared" si="48"/>
        <v>66733.083940415352</v>
      </c>
      <c r="Z224" s="22">
        <f t="shared" si="49"/>
        <v>4980.2962176908331</v>
      </c>
      <c r="AA224" s="8">
        <f t="shared" si="50"/>
        <v>8.0648929406277228E-2</v>
      </c>
      <c r="AB224" s="22">
        <f t="shared" si="51"/>
        <v>3470120.3649015985</v>
      </c>
      <c r="AC224" s="11">
        <v>2453</v>
      </c>
      <c r="AD224" s="2">
        <v>1991</v>
      </c>
      <c r="AE224" s="2">
        <f t="shared" si="43"/>
        <v>25</v>
      </c>
      <c r="AF224" s="2" t="s">
        <v>25</v>
      </c>
    </row>
    <row r="225" spans="1:32" x14ac:dyDescent="0.2">
      <c r="A225">
        <v>36</v>
      </c>
      <c r="B225" s="2" t="s">
        <v>330</v>
      </c>
      <c r="C225" s="2" t="s">
        <v>22</v>
      </c>
      <c r="D225" s="2" t="s">
        <v>23</v>
      </c>
      <c r="E225" s="2" t="s">
        <v>2767</v>
      </c>
      <c r="F225" s="2" t="s">
        <v>2774</v>
      </c>
      <c r="G225" s="2">
        <v>37</v>
      </c>
      <c r="H225" s="2">
        <v>41</v>
      </c>
      <c r="I225" s="3">
        <v>42609</v>
      </c>
      <c r="J225" s="3">
        <v>42621</v>
      </c>
      <c r="K225" s="3" t="s">
        <v>2541</v>
      </c>
      <c r="L225" s="17">
        <f t="shared" si="44"/>
        <v>275.91000000000003</v>
      </c>
      <c r="M225" s="20">
        <f t="shared" si="45"/>
        <v>0.86328875357906554</v>
      </c>
      <c r="N225" s="2" t="s">
        <v>32</v>
      </c>
      <c r="O225" s="2">
        <v>3700000</v>
      </c>
      <c r="P225" s="2">
        <v>3700000</v>
      </c>
      <c r="Q225" s="2">
        <f t="shared" si="39"/>
        <v>0</v>
      </c>
      <c r="R225" s="4">
        <f t="shared" si="40"/>
        <v>0</v>
      </c>
      <c r="S225" s="2"/>
      <c r="T225" s="5">
        <f t="shared" si="46"/>
        <v>100000</v>
      </c>
      <c r="U225" s="2">
        <v>100000</v>
      </c>
      <c r="V225" s="5">
        <f t="shared" si="41"/>
        <v>0</v>
      </c>
      <c r="W225" s="4">
        <f t="shared" si="42"/>
        <v>0</v>
      </c>
      <c r="X225" s="22">
        <f t="shared" si="47"/>
        <v>86328.875357906552</v>
      </c>
      <c r="Y225" s="22">
        <f t="shared" si="48"/>
        <v>86328.875357906552</v>
      </c>
      <c r="Z225" s="22">
        <f t="shared" si="49"/>
        <v>0</v>
      </c>
      <c r="AA225" s="8">
        <f t="shared" si="50"/>
        <v>0</v>
      </c>
      <c r="AB225" s="22">
        <f t="shared" si="51"/>
        <v>3194168.3882425423</v>
      </c>
      <c r="AC225" s="2">
        <v>521</v>
      </c>
      <c r="AD225" s="2">
        <v>2007</v>
      </c>
      <c r="AE225" s="2">
        <f t="shared" si="43"/>
        <v>9</v>
      </c>
      <c r="AF225" s="2" t="s">
        <v>315</v>
      </c>
    </row>
    <row r="226" spans="1:32" x14ac:dyDescent="0.2">
      <c r="A226">
        <v>37</v>
      </c>
      <c r="B226" s="2" t="s">
        <v>1902</v>
      </c>
      <c r="C226" s="2" t="s">
        <v>22</v>
      </c>
      <c r="D226" s="2" t="s">
        <v>23</v>
      </c>
      <c r="E226" s="2" t="s">
        <v>2767</v>
      </c>
      <c r="F226" s="2" t="s">
        <v>2774</v>
      </c>
      <c r="G226" s="2">
        <v>82</v>
      </c>
      <c r="H226" s="2">
        <v>94</v>
      </c>
      <c r="I226" s="3">
        <v>42616</v>
      </c>
      <c r="J226" s="3">
        <v>42626</v>
      </c>
      <c r="K226" s="3" t="s">
        <v>2541</v>
      </c>
      <c r="L226" s="17">
        <f t="shared" si="44"/>
        <v>275.91000000000003</v>
      </c>
      <c r="M226" s="20">
        <f t="shared" si="45"/>
        <v>0.86328875357906554</v>
      </c>
      <c r="N226" s="2" t="s">
        <v>36</v>
      </c>
      <c r="O226" s="2">
        <v>5250000</v>
      </c>
      <c r="P226" s="2">
        <v>6050000</v>
      </c>
      <c r="Q226" s="2">
        <f t="shared" si="39"/>
        <v>800000</v>
      </c>
      <c r="R226" s="4">
        <f t="shared" si="40"/>
        <v>0.15238095238095239</v>
      </c>
      <c r="S226" s="2"/>
      <c r="T226" s="5">
        <f t="shared" si="46"/>
        <v>64024.390243902439</v>
      </c>
      <c r="U226" s="2">
        <v>73780</v>
      </c>
      <c r="V226" s="5">
        <f t="shared" si="41"/>
        <v>9755.6097560975613</v>
      </c>
      <c r="W226" s="4">
        <f t="shared" si="42"/>
        <v>0.15237333333333333</v>
      </c>
      <c r="X226" s="22">
        <f t="shared" si="47"/>
        <v>55271.536052318217</v>
      </c>
      <c r="Y226" s="22">
        <f t="shared" si="48"/>
        <v>63693.444239063458</v>
      </c>
      <c r="Z226" s="22">
        <f t="shared" si="49"/>
        <v>8421.9081867452405</v>
      </c>
      <c r="AA226" s="8">
        <f t="shared" si="50"/>
        <v>0.15237333333333344</v>
      </c>
      <c r="AB226" s="22">
        <f t="shared" si="51"/>
        <v>5222862.4276032038</v>
      </c>
      <c r="AC226" s="2">
        <v>700</v>
      </c>
      <c r="AD226" s="2">
        <v>1986</v>
      </c>
      <c r="AE226" s="2">
        <f t="shared" si="43"/>
        <v>30</v>
      </c>
      <c r="AF226" s="2" t="s">
        <v>838</v>
      </c>
    </row>
    <row r="227" spans="1:32" x14ac:dyDescent="0.2">
      <c r="A227">
        <v>37</v>
      </c>
      <c r="B227" s="2" t="s">
        <v>1074</v>
      </c>
      <c r="C227" s="2" t="s">
        <v>22</v>
      </c>
      <c r="D227" s="2" t="s">
        <v>23</v>
      </c>
      <c r="E227" s="2" t="s">
        <v>2767</v>
      </c>
      <c r="F227" s="2" t="s">
        <v>2774</v>
      </c>
      <c r="G227" s="2">
        <v>71</v>
      </c>
      <c r="H227" s="2">
        <v>83</v>
      </c>
      <c r="I227" s="3">
        <v>42616</v>
      </c>
      <c r="J227" s="3">
        <v>42626</v>
      </c>
      <c r="K227" s="3" t="s">
        <v>2541</v>
      </c>
      <c r="L227" s="17">
        <f t="shared" si="44"/>
        <v>275.91000000000003</v>
      </c>
      <c r="M227" s="20">
        <f t="shared" si="45"/>
        <v>0.86328875357906554</v>
      </c>
      <c r="N227" s="2" t="s">
        <v>36</v>
      </c>
      <c r="O227" s="2">
        <v>5650000</v>
      </c>
      <c r="P227" s="2">
        <v>5800000</v>
      </c>
      <c r="Q227" s="2">
        <f t="shared" si="39"/>
        <v>150000</v>
      </c>
      <c r="R227" s="4">
        <f t="shared" si="40"/>
        <v>2.6548672566371681E-2</v>
      </c>
      <c r="S227" s="2">
        <v>156374</v>
      </c>
      <c r="T227" s="5">
        <f t="shared" si="46"/>
        <v>81779.915492957749</v>
      </c>
      <c r="U227" s="2">
        <v>83893</v>
      </c>
      <c r="V227" s="5">
        <f t="shared" si="41"/>
        <v>2113.0845070422511</v>
      </c>
      <c r="W227" s="4">
        <f t="shared" si="42"/>
        <v>2.5838673154708915E-2</v>
      </c>
      <c r="X227" s="22">
        <f t="shared" si="47"/>
        <v>70599.681313716806</v>
      </c>
      <c r="Y227" s="22">
        <f t="shared" si="48"/>
        <v>72423.883404008549</v>
      </c>
      <c r="Z227" s="22">
        <f t="shared" si="49"/>
        <v>1824.2020902917429</v>
      </c>
      <c r="AA227" s="8">
        <f t="shared" si="50"/>
        <v>2.5838673154708971E-2</v>
      </c>
      <c r="AB227" s="22">
        <f t="shared" si="51"/>
        <v>5142095.7216846067</v>
      </c>
      <c r="AC227" s="11">
        <v>2578</v>
      </c>
      <c r="AD227" s="2">
        <v>1935</v>
      </c>
      <c r="AE227" s="2">
        <f t="shared" si="43"/>
        <v>81</v>
      </c>
      <c r="AF227" s="2" t="s">
        <v>108</v>
      </c>
    </row>
    <row r="228" spans="1:32" x14ac:dyDescent="0.2">
      <c r="A228">
        <v>37</v>
      </c>
      <c r="B228" s="2" t="s">
        <v>1003</v>
      </c>
      <c r="C228" s="2" t="s">
        <v>22</v>
      </c>
      <c r="D228" s="2" t="s">
        <v>23</v>
      </c>
      <c r="E228" s="2" t="s">
        <v>2767</v>
      </c>
      <c r="F228" s="2" t="s">
        <v>2774</v>
      </c>
      <c r="G228" s="2">
        <v>56</v>
      </c>
      <c r="H228" s="2">
        <v>62</v>
      </c>
      <c r="I228" s="3">
        <v>42615</v>
      </c>
      <c r="J228" s="3">
        <v>42626</v>
      </c>
      <c r="K228" s="3" t="s">
        <v>2541</v>
      </c>
      <c r="L228" s="17">
        <f t="shared" si="44"/>
        <v>275.91000000000003</v>
      </c>
      <c r="M228" s="20">
        <f t="shared" si="45"/>
        <v>0.86328875357906554</v>
      </c>
      <c r="N228" s="2" t="s">
        <v>24</v>
      </c>
      <c r="O228" s="2">
        <v>3000000</v>
      </c>
      <c r="P228" s="2">
        <v>3920000</v>
      </c>
      <c r="Q228" s="2">
        <f t="shared" si="39"/>
        <v>920000</v>
      </c>
      <c r="R228" s="4">
        <f t="shared" si="40"/>
        <v>0.30666666666666664</v>
      </c>
      <c r="S228" s="2">
        <v>124000</v>
      </c>
      <c r="T228" s="5">
        <f t="shared" si="46"/>
        <v>55785.714285714283</v>
      </c>
      <c r="U228" s="2">
        <v>72214</v>
      </c>
      <c r="V228" s="5">
        <f t="shared" si="41"/>
        <v>16428.285714285717</v>
      </c>
      <c r="W228" s="4">
        <f t="shared" si="42"/>
        <v>0.2944891165172856</v>
      </c>
      <c r="X228" s="22">
        <f t="shared" si="47"/>
        <v>48159.179753232151</v>
      </c>
      <c r="Y228" s="22">
        <f t="shared" si="48"/>
        <v>62341.534050958639</v>
      </c>
      <c r="Z228" s="22">
        <f t="shared" si="49"/>
        <v>14182.354297726488</v>
      </c>
      <c r="AA228" s="8">
        <f t="shared" si="50"/>
        <v>0.29448911651728565</v>
      </c>
      <c r="AB228" s="22">
        <f t="shared" si="51"/>
        <v>3491125.9068536838</v>
      </c>
      <c r="AC228" s="11">
        <v>2451</v>
      </c>
      <c r="AD228" s="2">
        <v>1935</v>
      </c>
      <c r="AE228" s="2">
        <f t="shared" si="43"/>
        <v>81</v>
      </c>
      <c r="AF228" s="2" t="s">
        <v>37</v>
      </c>
    </row>
    <row r="229" spans="1:32" x14ac:dyDescent="0.2">
      <c r="A229">
        <v>37</v>
      </c>
      <c r="B229" s="2" t="s">
        <v>1368</v>
      </c>
      <c r="C229" s="2" t="s">
        <v>22</v>
      </c>
      <c r="D229" s="2" t="s">
        <v>23</v>
      </c>
      <c r="E229" s="2" t="s">
        <v>2767</v>
      </c>
      <c r="F229" s="2" t="s">
        <v>2774</v>
      </c>
      <c r="G229" s="2">
        <v>66</v>
      </c>
      <c r="H229" s="2">
        <v>70</v>
      </c>
      <c r="I229" s="3">
        <v>42616</v>
      </c>
      <c r="J229" s="3">
        <v>42626</v>
      </c>
      <c r="K229" s="3" t="s">
        <v>2541</v>
      </c>
      <c r="L229" s="17">
        <f t="shared" si="44"/>
        <v>275.91000000000003</v>
      </c>
      <c r="M229" s="20">
        <f t="shared" si="45"/>
        <v>0.86328875357906554</v>
      </c>
      <c r="N229" s="2" t="s">
        <v>36</v>
      </c>
      <c r="O229" s="2">
        <v>4250000</v>
      </c>
      <c r="P229" s="2">
        <v>5850000</v>
      </c>
      <c r="Q229" s="2">
        <f t="shared" si="39"/>
        <v>1600000</v>
      </c>
      <c r="R229" s="4">
        <f t="shared" si="40"/>
        <v>0.37647058823529411</v>
      </c>
      <c r="S229" s="2">
        <v>132055</v>
      </c>
      <c r="T229" s="5">
        <f t="shared" si="46"/>
        <v>66394.772727272721</v>
      </c>
      <c r="U229" s="2">
        <v>90637</v>
      </c>
      <c r="V229" s="5">
        <f t="shared" si="41"/>
        <v>24242.227272727279</v>
      </c>
      <c r="W229" s="4">
        <f t="shared" si="42"/>
        <v>0.36512252812892593</v>
      </c>
      <c r="X229" s="22">
        <f t="shared" si="47"/>
        <v>57317.860591892604</v>
      </c>
      <c r="Y229" s="22">
        <f t="shared" si="48"/>
        <v>78245.902758145763</v>
      </c>
      <c r="Z229" s="22">
        <f t="shared" si="49"/>
        <v>20928.042166253159</v>
      </c>
      <c r="AA229" s="8">
        <f t="shared" si="50"/>
        <v>0.36512252812892587</v>
      </c>
      <c r="AB229" s="22">
        <f t="shared" si="51"/>
        <v>5164229.5820376202</v>
      </c>
      <c r="AC229" s="2">
        <v>723</v>
      </c>
      <c r="AD229" s="2">
        <v>1901</v>
      </c>
      <c r="AE229" s="2">
        <f t="shared" si="43"/>
        <v>115</v>
      </c>
      <c r="AF229" s="2" t="s">
        <v>37</v>
      </c>
    </row>
    <row r="230" spans="1:32" x14ac:dyDescent="0.2">
      <c r="A230">
        <v>37</v>
      </c>
      <c r="B230" s="2" t="s">
        <v>895</v>
      </c>
      <c r="C230" s="2" t="s">
        <v>22</v>
      </c>
      <c r="D230" s="2" t="s">
        <v>23</v>
      </c>
      <c r="E230" s="2" t="s">
        <v>2767</v>
      </c>
      <c r="F230" s="2" t="s">
        <v>2774</v>
      </c>
      <c r="G230" s="2">
        <v>53</v>
      </c>
      <c r="H230" s="2">
        <v>60</v>
      </c>
      <c r="I230" s="3">
        <v>42616</v>
      </c>
      <c r="J230" s="3">
        <v>42626</v>
      </c>
      <c r="K230" s="3" t="s">
        <v>2541</v>
      </c>
      <c r="L230" s="17">
        <f t="shared" si="44"/>
        <v>275.91000000000003</v>
      </c>
      <c r="M230" s="20">
        <f t="shared" si="45"/>
        <v>0.86328875357906554</v>
      </c>
      <c r="N230" s="2" t="s">
        <v>36</v>
      </c>
      <c r="O230" s="2">
        <v>3590000</v>
      </c>
      <c r="P230" s="2">
        <v>4050000</v>
      </c>
      <c r="Q230" s="2">
        <f t="shared" si="39"/>
        <v>460000</v>
      </c>
      <c r="R230" s="4">
        <f t="shared" si="40"/>
        <v>0.12813370473537605</v>
      </c>
      <c r="S230" s="2">
        <v>49557</v>
      </c>
      <c r="T230" s="5">
        <f t="shared" si="46"/>
        <v>68670.886792452831</v>
      </c>
      <c r="U230" s="2">
        <v>77350</v>
      </c>
      <c r="V230" s="5">
        <f t="shared" si="41"/>
        <v>8679.1132075471687</v>
      </c>
      <c r="W230" s="4">
        <f t="shared" si="42"/>
        <v>0.12638708502161114</v>
      </c>
      <c r="X230" s="22">
        <f t="shared" si="47"/>
        <v>59282.804266225721</v>
      </c>
      <c r="Y230" s="22">
        <f t="shared" si="48"/>
        <v>66775.385089340722</v>
      </c>
      <c r="Z230" s="22">
        <f t="shared" si="49"/>
        <v>7492.5808231150004</v>
      </c>
      <c r="AA230" s="8">
        <f t="shared" si="50"/>
        <v>0.12638708502161111</v>
      </c>
      <c r="AB230" s="22">
        <f t="shared" si="51"/>
        <v>3539095.4097350584</v>
      </c>
      <c r="AC230" s="2">
        <v>468</v>
      </c>
      <c r="AD230" s="2">
        <v>1897</v>
      </c>
      <c r="AE230" s="2">
        <f t="shared" si="43"/>
        <v>119</v>
      </c>
      <c r="AF230" s="2" t="s">
        <v>75</v>
      </c>
    </row>
    <row r="231" spans="1:32" x14ac:dyDescent="0.2">
      <c r="A231">
        <v>37</v>
      </c>
      <c r="B231" s="2" t="s">
        <v>2160</v>
      </c>
      <c r="C231" s="2" t="s">
        <v>22</v>
      </c>
      <c r="D231" s="2" t="s">
        <v>23</v>
      </c>
      <c r="E231" s="2" t="s">
        <v>2767</v>
      </c>
      <c r="F231" s="2" t="s">
        <v>2774</v>
      </c>
      <c r="G231" s="2">
        <v>98</v>
      </c>
      <c r="H231" s="2">
        <v>108</v>
      </c>
      <c r="I231" s="3">
        <v>42615</v>
      </c>
      <c r="J231" s="3">
        <v>42626</v>
      </c>
      <c r="K231" s="3" t="s">
        <v>2541</v>
      </c>
      <c r="L231" s="17">
        <f t="shared" si="44"/>
        <v>275.91000000000003</v>
      </c>
      <c r="M231" s="20">
        <f t="shared" si="45"/>
        <v>0.86328875357906554</v>
      </c>
      <c r="N231" s="2" t="s">
        <v>24</v>
      </c>
      <c r="O231" s="2">
        <v>5900000</v>
      </c>
      <c r="P231" s="2">
        <v>6600000</v>
      </c>
      <c r="Q231" s="2">
        <f t="shared" si="39"/>
        <v>700000</v>
      </c>
      <c r="R231" s="4">
        <f t="shared" si="40"/>
        <v>0.11864406779661017</v>
      </c>
      <c r="S231" s="2">
        <v>100589</v>
      </c>
      <c r="T231" s="5">
        <f t="shared" si="46"/>
        <v>61230.5</v>
      </c>
      <c r="U231" s="2">
        <v>68373</v>
      </c>
      <c r="V231" s="5">
        <f t="shared" si="41"/>
        <v>7142.5</v>
      </c>
      <c r="W231" s="4">
        <f t="shared" si="42"/>
        <v>0.11664938225230889</v>
      </c>
      <c r="X231" s="22">
        <f t="shared" si="47"/>
        <v>52859.602026022971</v>
      </c>
      <c r="Y231" s="22">
        <f t="shared" si="48"/>
        <v>59025.641948461445</v>
      </c>
      <c r="Z231" s="22">
        <f t="shared" si="49"/>
        <v>6166.0399224384746</v>
      </c>
      <c r="AA231" s="8">
        <f t="shared" si="50"/>
        <v>0.11664938225230888</v>
      </c>
      <c r="AB231" s="22">
        <f t="shared" si="51"/>
        <v>5784512.9109492218</v>
      </c>
      <c r="AC231" s="2">
        <v>395</v>
      </c>
      <c r="AD231" s="2">
        <v>1896</v>
      </c>
      <c r="AE231" s="2">
        <f t="shared" si="43"/>
        <v>120</v>
      </c>
      <c r="AF231" s="2" t="s">
        <v>103</v>
      </c>
    </row>
    <row r="232" spans="1:32" x14ac:dyDescent="0.2">
      <c r="A232">
        <v>38</v>
      </c>
      <c r="B232" s="2" t="s">
        <v>2023</v>
      </c>
      <c r="C232" s="2" t="s">
        <v>22</v>
      </c>
      <c r="D232" s="2" t="s">
        <v>23</v>
      </c>
      <c r="E232" s="2" t="s">
        <v>2767</v>
      </c>
      <c r="F232" s="2" t="s">
        <v>2774</v>
      </c>
      <c r="G232" s="2">
        <v>88</v>
      </c>
      <c r="H232" s="2">
        <v>100</v>
      </c>
      <c r="I232" s="3">
        <v>42621</v>
      </c>
      <c r="J232" s="3">
        <v>42632</v>
      </c>
      <c r="K232" s="3" t="s">
        <v>2541</v>
      </c>
      <c r="L232" s="17">
        <f t="shared" si="44"/>
        <v>275.91000000000003</v>
      </c>
      <c r="M232" s="20">
        <f t="shared" si="45"/>
        <v>0.86328875357906554</v>
      </c>
      <c r="N232" s="2" t="s">
        <v>24</v>
      </c>
      <c r="O232" s="2">
        <v>5190000</v>
      </c>
      <c r="P232" s="2">
        <v>6550000</v>
      </c>
      <c r="Q232" s="2">
        <f t="shared" si="39"/>
        <v>1360000</v>
      </c>
      <c r="R232" s="4">
        <f t="shared" si="40"/>
        <v>0.26204238921001927</v>
      </c>
      <c r="S232" s="2"/>
      <c r="T232" s="5">
        <f t="shared" si="46"/>
        <v>58977.272727272728</v>
      </c>
      <c r="U232" s="2">
        <v>74432</v>
      </c>
      <c r="V232" s="5">
        <f t="shared" si="41"/>
        <v>15454.727272727272</v>
      </c>
      <c r="W232" s="4">
        <f t="shared" si="42"/>
        <v>0.26204547206165701</v>
      </c>
      <c r="X232" s="22">
        <f t="shared" si="47"/>
        <v>50914.416262219886</v>
      </c>
      <c r="Y232" s="22">
        <f t="shared" si="48"/>
        <v>64256.308506397007</v>
      </c>
      <c r="Z232" s="22">
        <f t="shared" si="49"/>
        <v>13341.892244177121</v>
      </c>
      <c r="AA232" s="8">
        <f t="shared" si="50"/>
        <v>0.26204547206165713</v>
      </c>
      <c r="AB232" s="22">
        <f t="shared" si="51"/>
        <v>5654555.1485629361</v>
      </c>
      <c r="AC232" s="11">
        <v>1529</v>
      </c>
      <c r="AD232" s="2">
        <v>1914</v>
      </c>
      <c r="AE232" s="2">
        <f t="shared" si="43"/>
        <v>102</v>
      </c>
      <c r="AF232" s="2" t="s">
        <v>37</v>
      </c>
    </row>
    <row r="233" spans="1:32" x14ac:dyDescent="0.2">
      <c r="A233">
        <v>38</v>
      </c>
      <c r="B233" s="2" t="s">
        <v>520</v>
      </c>
      <c r="C233" s="2" t="s">
        <v>22</v>
      </c>
      <c r="D233" s="2" t="s">
        <v>23</v>
      </c>
      <c r="E233" s="2" t="s">
        <v>2767</v>
      </c>
      <c r="F233" s="2" t="s">
        <v>2774</v>
      </c>
      <c r="G233" s="2">
        <v>44</v>
      </c>
      <c r="H233" s="2">
        <v>48</v>
      </c>
      <c r="I233" s="3">
        <v>42622</v>
      </c>
      <c r="J233" s="3">
        <v>42633</v>
      </c>
      <c r="K233" s="3" t="s">
        <v>2541</v>
      </c>
      <c r="L233" s="17">
        <f t="shared" si="44"/>
        <v>275.91000000000003</v>
      </c>
      <c r="M233" s="20">
        <f t="shared" si="45"/>
        <v>0.86328875357906554</v>
      </c>
      <c r="N233" s="2" t="s">
        <v>24</v>
      </c>
      <c r="O233" s="2">
        <v>3490000</v>
      </c>
      <c r="P233" s="2">
        <v>4550000</v>
      </c>
      <c r="Q233" s="2">
        <f t="shared" si="39"/>
        <v>1060000</v>
      </c>
      <c r="R233" s="4">
        <f t="shared" si="40"/>
        <v>0.30372492836676218</v>
      </c>
      <c r="S233" s="2"/>
      <c r="T233" s="5">
        <f t="shared" si="46"/>
        <v>79318.181818181823</v>
      </c>
      <c r="U233" s="2">
        <v>103409</v>
      </c>
      <c r="V233" s="5">
        <f t="shared" si="41"/>
        <v>24090.818181818177</v>
      </c>
      <c r="W233" s="4">
        <f t="shared" si="42"/>
        <v>0.30372378223495694</v>
      </c>
      <c r="X233" s="22">
        <f t="shared" si="47"/>
        <v>68474.494317975885</v>
      </c>
      <c r="Y233" s="22">
        <f t="shared" si="48"/>
        <v>89271.826718857585</v>
      </c>
      <c r="Z233" s="22">
        <f t="shared" si="49"/>
        <v>20797.3324008817</v>
      </c>
      <c r="AA233" s="8">
        <f t="shared" si="50"/>
        <v>0.30372378223495688</v>
      </c>
      <c r="AB233" s="22">
        <f t="shared" si="51"/>
        <v>3927960.3756297338</v>
      </c>
      <c r="AC233" s="11">
        <v>5011</v>
      </c>
      <c r="AD233" s="2">
        <v>2007</v>
      </c>
      <c r="AE233" s="2">
        <f t="shared" si="43"/>
        <v>9</v>
      </c>
      <c r="AF233" s="2" t="s">
        <v>103</v>
      </c>
    </row>
    <row r="234" spans="1:32" x14ac:dyDescent="0.2">
      <c r="A234">
        <v>38</v>
      </c>
      <c r="B234" s="2" t="s">
        <v>754</v>
      </c>
      <c r="C234" s="2" t="s">
        <v>22</v>
      </c>
      <c r="D234" s="2" t="s">
        <v>23</v>
      </c>
      <c r="E234" s="2" t="s">
        <v>2767</v>
      </c>
      <c r="F234" s="2" t="s">
        <v>2774</v>
      </c>
      <c r="G234" s="2">
        <v>50</v>
      </c>
      <c r="H234" s="2">
        <v>58</v>
      </c>
      <c r="I234" s="3">
        <v>42623</v>
      </c>
      <c r="J234" s="3">
        <v>42633</v>
      </c>
      <c r="K234" s="3" t="s">
        <v>2541</v>
      </c>
      <c r="L234" s="17">
        <f t="shared" si="44"/>
        <v>275.91000000000003</v>
      </c>
      <c r="M234" s="20">
        <f t="shared" si="45"/>
        <v>0.86328875357906554</v>
      </c>
      <c r="N234" s="2" t="s">
        <v>36</v>
      </c>
      <c r="O234" s="2">
        <v>3750000</v>
      </c>
      <c r="P234" s="2">
        <v>4150000</v>
      </c>
      <c r="Q234" s="2">
        <f t="shared" si="39"/>
        <v>400000</v>
      </c>
      <c r="R234" s="4">
        <f t="shared" si="40"/>
        <v>0.10666666666666667</v>
      </c>
      <c r="S234" s="2"/>
      <c r="T234" s="5">
        <f t="shared" si="46"/>
        <v>75000</v>
      </c>
      <c r="U234" s="2">
        <v>83000</v>
      </c>
      <c r="V234" s="5">
        <f t="shared" si="41"/>
        <v>8000</v>
      </c>
      <c r="W234" s="4">
        <f t="shared" si="42"/>
        <v>0.10666666666666667</v>
      </c>
      <c r="X234" s="22">
        <f t="shared" si="47"/>
        <v>64746.656518429918</v>
      </c>
      <c r="Y234" s="22">
        <f t="shared" si="48"/>
        <v>71652.966547062446</v>
      </c>
      <c r="Z234" s="22">
        <f t="shared" si="49"/>
        <v>6906.310028632528</v>
      </c>
      <c r="AA234" s="8">
        <f t="shared" si="50"/>
        <v>0.10666666666666672</v>
      </c>
      <c r="AB234" s="22">
        <f t="shared" si="51"/>
        <v>3582648.3273531222</v>
      </c>
      <c r="AC234" s="2">
        <v>524</v>
      </c>
      <c r="AD234" s="2">
        <v>1930</v>
      </c>
      <c r="AE234" s="2">
        <f t="shared" si="43"/>
        <v>86</v>
      </c>
      <c r="AF234" s="2" t="s">
        <v>67</v>
      </c>
    </row>
    <row r="235" spans="1:32" x14ac:dyDescent="0.2">
      <c r="A235">
        <v>38</v>
      </c>
      <c r="B235" s="2" t="s">
        <v>2248</v>
      </c>
      <c r="C235" s="2" t="s">
        <v>22</v>
      </c>
      <c r="D235" s="2" t="s">
        <v>23</v>
      </c>
      <c r="E235" s="2" t="s">
        <v>2767</v>
      </c>
      <c r="F235" s="2" t="s">
        <v>2774</v>
      </c>
      <c r="G235" s="2">
        <v>107</v>
      </c>
      <c r="H235" s="2">
        <v>118</v>
      </c>
      <c r="I235" s="3">
        <v>42622</v>
      </c>
      <c r="J235" s="3">
        <v>42633</v>
      </c>
      <c r="K235" s="3" t="s">
        <v>2541</v>
      </c>
      <c r="L235" s="17">
        <f t="shared" si="44"/>
        <v>275.91000000000003</v>
      </c>
      <c r="M235" s="20">
        <f t="shared" si="45"/>
        <v>0.86328875357906554</v>
      </c>
      <c r="N235" s="2" t="s">
        <v>24</v>
      </c>
      <c r="O235" s="2">
        <v>6400000</v>
      </c>
      <c r="P235" s="2">
        <v>7400000</v>
      </c>
      <c r="Q235" s="2">
        <f t="shared" si="39"/>
        <v>1000000</v>
      </c>
      <c r="R235" s="4">
        <f t="shared" si="40"/>
        <v>0.15625</v>
      </c>
      <c r="S235" s="2"/>
      <c r="T235" s="5">
        <f t="shared" si="46"/>
        <v>59813.084112149532</v>
      </c>
      <c r="U235" s="2">
        <v>69159</v>
      </c>
      <c r="V235" s="5">
        <f t="shared" si="41"/>
        <v>9345.9158878504677</v>
      </c>
      <c r="W235" s="4">
        <f t="shared" si="42"/>
        <v>0.15625203125000001</v>
      </c>
      <c r="X235" s="22">
        <f t="shared" si="47"/>
        <v>51635.962830897377</v>
      </c>
      <c r="Y235" s="22">
        <f t="shared" si="48"/>
        <v>59704.186908774594</v>
      </c>
      <c r="Z235" s="22">
        <f t="shared" si="49"/>
        <v>8068.2240778772175</v>
      </c>
      <c r="AA235" s="8">
        <f t="shared" si="50"/>
        <v>0.15625203125000003</v>
      </c>
      <c r="AB235" s="22">
        <f t="shared" si="51"/>
        <v>6388347.9992388813</v>
      </c>
      <c r="AC235" s="2">
        <v>907</v>
      </c>
      <c r="AD235" s="2">
        <v>1914</v>
      </c>
      <c r="AE235" s="2">
        <f t="shared" si="43"/>
        <v>102</v>
      </c>
      <c r="AF235" s="2" t="s">
        <v>103</v>
      </c>
    </row>
    <row r="236" spans="1:32" x14ac:dyDescent="0.2">
      <c r="A236">
        <v>38</v>
      </c>
      <c r="B236" s="2" t="s">
        <v>2007</v>
      </c>
      <c r="C236" s="2" t="s">
        <v>22</v>
      </c>
      <c r="D236" s="2" t="s">
        <v>23</v>
      </c>
      <c r="E236" s="2" t="s">
        <v>2767</v>
      </c>
      <c r="F236" s="2" t="s">
        <v>2774</v>
      </c>
      <c r="G236" s="2">
        <v>87</v>
      </c>
      <c r="H236" s="2">
        <v>96</v>
      </c>
      <c r="I236" s="3">
        <v>42623</v>
      </c>
      <c r="J236" s="3">
        <v>42634</v>
      </c>
      <c r="K236" s="3" t="s">
        <v>2541</v>
      </c>
      <c r="L236" s="17">
        <f t="shared" si="44"/>
        <v>275.91000000000003</v>
      </c>
      <c r="M236" s="20">
        <f t="shared" si="45"/>
        <v>0.86328875357906554</v>
      </c>
      <c r="N236" s="2" t="s">
        <v>24</v>
      </c>
      <c r="O236" s="2">
        <v>5190000</v>
      </c>
      <c r="P236" s="2">
        <v>5220000</v>
      </c>
      <c r="Q236" s="2">
        <f t="shared" si="39"/>
        <v>30000</v>
      </c>
      <c r="R236" s="4">
        <f t="shared" si="40"/>
        <v>5.7803468208092483E-3</v>
      </c>
      <c r="S236" s="2">
        <v>6862</v>
      </c>
      <c r="T236" s="5">
        <f t="shared" si="46"/>
        <v>59734.045977011498</v>
      </c>
      <c r="U236" s="2">
        <v>60079</v>
      </c>
      <c r="V236" s="5">
        <f t="shared" si="41"/>
        <v>344.9540229885024</v>
      </c>
      <c r="W236" s="4">
        <f t="shared" si="42"/>
        <v>5.7748310422712223E-3</v>
      </c>
      <c r="X236" s="22">
        <f t="shared" si="47"/>
        <v>51567.730097728847</v>
      </c>
      <c r="Y236" s="22">
        <f t="shared" si="48"/>
        <v>51865.525026276679</v>
      </c>
      <c r="Z236" s="22">
        <f t="shared" si="49"/>
        <v>297.79492854783166</v>
      </c>
      <c r="AA236" s="8">
        <f t="shared" si="50"/>
        <v>5.7748310422712822E-3</v>
      </c>
      <c r="AB236" s="22">
        <f t="shared" si="51"/>
        <v>4512300.6772860708</v>
      </c>
      <c r="AC236" s="11">
        <v>2065</v>
      </c>
      <c r="AD236" s="2">
        <v>1931</v>
      </c>
      <c r="AE236" s="2">
        <f t="shared" si="43"/>
        <v>85</v>
      </c>
      <c r="AF236" s="2" t="s">
        <v>25</v>
      </c>
    </row>
    <row r="237" spans="1:32" x14ac:dyDescent="0.2">
      <c r="A237">
        <v>38</v>
      </c>
      <c r="B237" s="2" t="s">
        <v>391</v>
      </c>
      <c r="C237" s="2" t="s">
        <v>22</v>
      </c>
      <c r="D237" s="2" t="s">
        <v>23</v>
      </c>
      <c r="E237" s="2" t="s">
        <v>2767</v>
      </c>
      <c r="F237" s="2" t="s">
        <v>2774</v>
      </c>
      <c r="G237" s="2">
        <v>79</v>
      </c>
      <c r="H237" s="2">
        <v>86</v>
      </c>
      <c r="I237" s="3">
        <v>42624</v>
      </c>
      <c r="J237" s="3">
        <v>42635</v>
      </c>
      <c r="K237" s="3" t="s">
        <v>2541</v>
      </c>
      <c r="L237" s="17">
        <f t="shared" si="44"/>
        <v>275.91000000000003</v>
      </c>
      <c r="M237" s="20">
        <f t="shared" si="45"/>
        <v>0.86328875357906554</v>
      </c>
      <c r="N237" s="2" t="s">
        <v>24</v>
      </c>
      <c r="O237" s="2">
        <v>4990000</v>
      </c>
      <c r="P237" s="2">
        <v>5200000</v>
      </c>
      <c r="Q237" s="2">
        <f t="shared" si="39"/>
        <v>210000</v>
      </c>
      <c r="R237" s="4">
        <f t="shared" si="40"/>
        <v>4.2084168336673347E-2</v>
      </c>
      <c r="S237" s="2"/>
      <c r="T237" s="5">
        <f t="shared" si="46"/>
        <v>63164.556962025315</v>
      </c>
      <c r="U237" s="2">
        <v>65823</v>
      </c>
      <c r="V237" s="5">
        <f t="shared" si="41"/>
        <v>2658.4430379746846</v>
      </c>
      <c r="W237" s="4">
        <f t="shared" si="42"/>
        <v>4.2087575150300621E-2</v>
      </c>
      <c r="X237" s="22">
        <f t="shared" si="47"/>
        <v>54529.251650120721</v>
      </c>
      <c r="Y237" s="22">
        <f t="shared" si="48"/>
        <v>56824.255626834834</v>
      </c>
      <c r="Z237" s="22">
        <f t="shared" si="49"/>
        <v>2295.0039767141134</v>
      </c>
      <c r="AA237" s="8">
        <f t="shared" si="50"/>
        <v>4.2087575150300684E-2</v>
      </c>
      <c r="AB237" s="22">
        <f t="shared" si="51"/>
        <v>4489116.1945199519</v>
      </c>
      <c r="AC237" s="2">
        <v>660</v>
      </c>
      <c r="AD237" s="2">
        <v>1940</v>
      </c>
      <c r="AE237" s="2">
        <f t="shared" si="43"/>
        <v>76</v>
      </c>
      <c r="AF237" s="2" t="s">
        <v>169</v>
      </c>
    </row>
    <row r="238" spans="1:32" x14ac:dyDescent="0.2">
      <c r="A238">
        <v>39</v>
      </c>
      <c r="B238" s="2" t="s">
        <v>287</v>
      </c>
      <c r="C238" s="2" t="s">
        <v>22</v>
      </c>
      <c r="D238" s="2" t="s">
        <v>23</v>
      </c>
      <c r="E238" s="2" t="s">
        <v>2767</v>
      </c>
      <c r="F238" s="2" t="s">
        <v>2774</v>
      </c>
      <c r="G238" s="2">
        <v>71</v>
      </c>
      <c r="H238" s="2">
        <v>78</v>
      </c>
      <c r="I238" s="3">
        <v>42629</v>
      </c>
      <c r="J238" s="3">
        <v>42639</v>
      </c>
      <c r="K238" s="3" t="s">
        <v>2541</v>
      </c>
      <c r="L238" s="17">
        <f t="shared" si="44"/>
        <v>275.91000000000003</v>
      </c>
      <c r="M238" s="20">
        <f t="shared" si="45"/>
        <v>0.86328875357906554</v>
      </c>
      <c r="N238" s="2" t="s">
        <v>36</v>
      </c>
      <c r="O238" s="2">
        <v>5500000</v>
      </c>
      <c r="P238" s="2">
        <v>6300000</v>
      </c>
      <c r="Q238" s="2">
        <f t="shared" si="39"/>
        <v>800000</v>
      </c>
      <c r="R238" s="4">
        <f t="shared" si="40"/>
        <v>0.14545454545454545</v>
      </c>
      <c r="S238" s="2"/>
      <c r="T238" s="5">
        <f t="shared" si="46"/>
        <v>77464.788732394372</v>
      </c>
      <c r="U238" s="2">
        <v>88732</v>
      </c>
      <c r="V238" s="5">
        <f t="shared" si="41"/>
        <v>11267.211267605628</v>
      </c>
      <c r="W238" s="4">
        <f t="shared" si="42"/>
        <v>0.14544945454545447</v>
      </c>
      <c r="X238" s="22">
        <f t="shared" si="47"/>
        <v>66874.480911054372</v>
      </c>
      <c r="Y238" s="22">
        <f t="shared" si="48"/>
        <v>76601.33768257765</v>
      </c>
      <c r="Z238" s="22">
        <f t="shared" si="49"/>
        <v>9726.8567715232784</v>
      </c>
      <c r="AA238" s="8">
        <f t="shared" si="50"/>
        <v>0.14544945454545466</v>
      </c>
      <c r="AB238" s="22">
        <f t="shared" si="51"/>
        <v>5438694.9754630132</v>
      </c>
      <c r="AC238" s="11">
        <v>5011</v>
      </c>
      <c r="AD238" s="2">
        <v>2007</v>
      </c>
      <c r="AE238" s="2">
        <f t="shared" si="43"/>
        <v>9</v>
      </c>
      <c r="AF238" s="2" t="s">
        <v>364</v>
      </c>
    </row>
    <row r="239" spans="1:32" x14ac:dyDescent="0.2">
      <c r="A239">
        <v>39</v>
      </c>
      <c r="B239" s="2" t="s">
        <v>1462</v>
      </c>
      <c r="C239" s="2" t="s">
        <v>22</v>
      </c>
      <c r="D239" s="2" t="s">
        <v>23</v>
      </c>
      <c r="E239" s="2" t="s">
        <v>2767</v>
      </c>
      <c r="F239" s="2" t="s">
        <v>2774</v>
      </c>
      <c r="G239" s="2">
        <v>68</v>
      </c>
      <c r="H239" s="2">
        <v>75</v>
      </c>
      <c r="I239" s="3">
        <v>42623</v>
      </c>
      <c r="J239" s="3">
        <v>42639</v>
      </c>
      <c r="K239" s="3" t="s">
        <v>2541</v>
      </c>
      <c r="L239" s="17">
        <f t="shared" si="44"/>
        <v>275.91000000000003</v>
      </c>
      <c r="M239" s="20">
        <f t="shared" si="45"/>
        <v>0.86328875357906554</v>
      </c>
      <c r="N239" s="2" t="s">
        <v>31</v>
      </c>
      <c r="O239" s="2">
        <v>5800000</v>
      </c>
      <c r="P239" s="2">
        <v>6125000</v>
      </c>
      <c r="Q239" s="2">
        <f t="shared" si="39"/>
        <v>325000</v>
      </c>
      <c r="R239" s="4">
        <f t="shared" si="40"/>
        <v>5.6034482758620691E-2</v>
      </c>
      <c r="S239" s="2"/>
      <c r="T239" s="5">
        <f t="shared" si="46"/>
        <v>85294.117647058825</v>
      </c>
      <c r="U239" s="2">
        <v>90074</v>
      </c>
      <c r="V239" s="5">
        <f t="shared" si="41"/>
        <v>4779.8823529411748</v>
      </c>
      <c r="W239" s="4">
        <f t="shared" si="42"/>
        <v>5.6039999999999979E-2</v>
      </c>
      <c r="X239" s="22">
        <f t="shared" si="47"/>
        <v>73633.452511155585</v>
      </c>
      <c r="Y239" s="22">
        <f t="shared" si="48"/>
        <v>77759.871189880752</v>
      </c>
      <c r="Z239" s="22">
        <f t="shared" si="49"/>
        <v>4126.4186787251674</v>
      </c>
      <c r="AA239" s="8">
        <f t="shared" si="50"/>
        <v>5.6040000000000117E-2</v>
      </c>
      <c r="AB239" s="22">
        <f t="shared" si="51"/>
        <v>5287671.2409118908</v>
      </c>
      <c r="AC239" s="11">
        <v>5011</v>
      </c>
      <c r="AD239" s="2">
        <v>2007</v>
      </c>
      <c r="AE239" s="2">
        <f t="shared" si="43"/>
        <v>9</v>
      </c>
      <c r="AF239" s="2" t="s">
        <v>25</v>
      </c>
    </row>
    <row r="240" spans="1:32" x14ac:dyDescent="0.2">
      <c r="A240">
        <v>39</v>
      </c>
      <c r="B240" s="2" t="s">
        <v>1103</v>
      </c>
      <c r="C240" s="2" t="s">
        <v>22</v>
      </c>
      <c r="D240" s="2" t="s">
        <v>23</v>
      </c>
      <c r="E240" s="2" t="s">
        <v>2767</v>
      </c>
      <c r="F240" s="2" t="s">
        <v>2774</v>
      </c>
      <c r="G240" s="2">
        <v>58</v>
      </c>
      <c r="H240" s="2">
        <v>66</v>
      </c>
      <c r="I240" s="3">
        <v>42630</v>
      </c>
      <c r="J240" s="3">
        <v>42640</v>
      </c>
      <c r="K240" s="3" t="s">
        <v>2541</v>
      </c>
      <c r="L240" s="17">
        <f t="shared" si="44"/>
        <v>275.91000000000003</v>
      </c>
      <c r="M240" s="20">
        <f t="shared" si="45"/>
        <v>0.86328875357906554</v>
      </c>
      <c r="N240" s="2" t="s">
        <v>36</v>
      </c>
      <c r="O240" s="2">
        <v>3990000</v>
      </c>
      <c r="P240" s="2">
        <v>4100000</v>
      </c>
      <c r="Q240" s="2">
        <f t="shared" si="39"/>
        <v>110000</v>
      </c>
      <c r="R240" s="4">
        <f t="shared" si="40"/>
        <v>2.7568922305764409E-2</v>
      </c>
      <c r="S240" s="2"/>
      <c r="T240" s="5">
        <f t="shared" si="46"/>
        <v>68793.103448275855</v>
      </c>
      <c r="U240" s="2">
        <v>70690</v>
      </c>
      <c r="V240" s="5">
        <f t="shared" si="41"/>
        <v>1896.896551724145</v>
      </c>
      <c r="W240" s="4">
        <f t="shared" si="42"/>
        <v>2.7573934837092837E-2</v>
      </c>
      <c r="X240" s="22">
        <f t="shared" si="47"/>
        <v>59388.312530697782</v>
      </c>
      <c r="Y240" s="22">
        <f t="shared" si="48"/>
        <v>61025.881990504146</v>
      </c>
      <c r="Z240" s="22">
        <f t="shared" si="49"/>
        <v>1637.5694598063637</v>
      </c>
      <c r="AA240" s="8">
        <f t="shared" si="50"/>
        <v>2.7573934837092823E-2</v>
      </c>
      <c r="AB240" s="22">
        <f t="shared" si="51"/>
        <v>3539501.1554492405</v>
      </c>
      <c r="AC240" s="11">
        <v>2473</v>
      </c>
      <c r="AD240" s="2">
        <v>1938</v>
      </c>
      <c r="AE240" s="2">
        <f t="shared" si="43"/>
        <v>78</v>
      </c>
      <c r="AF240" s="2" t="s">
        <v>37</v>
      </c>
    </row>
    <row r="241" spans="1:32" x14ac:dyDescent="0.2">
      <c r="A241">
        <v>39</v>
      </c>
      <c r="B241" s="2" t="s">
        <v>125</v>
      </c>
      <c r="C241" s="2" t="s">
        <v>22</v>
      </c>
      <c r="D241" s="2" t="s">
        <v>23</v>
      </c>
      <c r="E241" s="2" t="s">
        <v>2767</v>
      </c>
      <c r="F241" s="2" t="s">
        <v>2774</v>
      </c>
      <c r="G241" s="2">
        <v>30</v>
      </c>
      <c r="H241" s="2">
        <v>36</v>
      </c>
      <c r="I241" s="3">
        <v>42629</v>
      </c>
      <c r="J241" s="3">
        <v>42640</v>
      </c>
      <c r="K241" s="3" t="s">
        <v>2541</v>
      </c>
      <c r="L241" s="17">
        <f t="shared" si="44"/>
        <v>275.91000000000003</v>
      </c>
      <c r="M241" s="20">
        <f t="shared" si="45"/>
        <v>0.86328875357906554</v>
      </c>
      <c r="N241" s="2" t="s">
        <v>24</v>
      </c>
      <c r="O241" s="2">
        <v>2500000</v>
      </c>
      <c r="P241" s="2">
        <v>2600000</v>
      </c>
      <c r="Q241" s="2">
        <f t="shared" si="39"/>
        <v>100000</v>
      </c>
      <c r="R241" s="4">
        <f t="shared" si="40"/>
        <v>0.04</v>
      </c>
      <c r="S241" s="2">
        <v>24743</v>
      </c>
      <c r="T241" s="5">
        <f t="shared" si="46"/>
        <v>84158.1</v>
      </c>
      <c r="U241" s="2">
        <v>87491</v>
      </c>
      <c r="V241" s="5">
        <f t="shared" si="41"/>
        <v>3332.8999999999942</v>
      </c>
      <c r="W241" s="4">
        <f t="shared" si="42"/>
        <v>3.9602842744786232E-2</v>
      </c>
      <c r="X241" s="22">
        <f t="shared" si="47"/>
        <v>72652.74125258236</v>
      </c>
      <c r="Y241" s="22">
        <f t="shared" si="48"/>
        <v>75529.996339386023</v>
      </c>
      <c r="Z241" s="22">
        <f t="shared" si="49"/>
        <v>2877.2550868036633</v>
      </c>
      <c r="AA241" s="8">
        <f t="shared" si="50"/>
        <v>3.9602842744786239E-2</v>
      </c>
      <c r="AB241" s="22">
        <f t="shared" si="51"/>
        <v>2265899.8901815806</v>
      </c>
      <c r="AC241" s="2">
        <v>656</v>
      </c>
      <c r="AD241" s="2">
        <v>1932</v>
      </c>
      <c r="AE241" s="2">
        <f t="shared" si="43"/>
        <v>84</v>
      </c>
      <c r="AF241" s="2" t="s">
        <v>108</v>
      </c>
    </row>
    <row r="242" spans="1:32" x14ac:dyDescent="0.2">
      <c r="A242">
        <v>39</v>
      </c>
      <c r="B242" s="2" t="s">
        <v>944</v>
      </c>
      <c r="C242" s="2" t="s">
        <v>22</v>
      </c>
      <c r="D242" s="2" t="s">
        <v>23</v>
      </c>
      <c r="E242" s="2" t="s">
        <v>2767</v>
      </c>
      <c r="F242" s="2" t="s">
        <v>2774</v>
      </c>
      <c r="G242" s="2">
        <v>54</v>
      </c>
      <c r="H242" s="2">
        <v>60</v>
      </c>
      <c r="I242" s="3">
        <v>42629</v>
      </c>
      <c r="J242" s="3">
        <v>42640</v>
      </c>
      <c r="K242" s="3" t="s">
        <v>2541</v>
      </c>
      <c r="L242" s="17">
        <f t="shared" si="44"/>
        <v>275.91000000000003</v>
      </c>
      <c r="M242" s="20">
        <f t="shared" si="45"/>
        <v>0.86328875357906554</v>
      </c>
      <c r="N242" s="2" t="s">
        <v>24</v>
      </c>
      <c r="O242" s="2">
        <v>3800000</v>
      </c>
      <c r="P242" s="2">
        <v>4060000</v>
      </c>
      <c r="Q242" s="2">
        <f t="shared" si="39"/>
        <v>260000</v>
      </c>
      <c r="R242" s="4">
        <f t="shared" si="40"/>
        <v>6.8421052631578952E-2</v>
      </c>
      <c r="S242" s="2">
        <v>541</v>
      </c>
      <c r="T242" s="5">
        <f t="shared" si="46"/>
        <v>70380.388888888891</v>
      </c>
      <c r="U242" s="2">
        <v>75195</v>
      </c>
      <c r="V242" s="5">
        <f t="shared" si="41"/>
        <v>4814.6111111111095</v>
      </c>
      <c r="W242" s="4">
        <f t="shared" si="42"/>
        <v>6.8408418696180334E-2</v>
      </c>
      <c r="X242" s="22">
        <f t="shared" si="47"/>
        <v>60758.598200298802</v>
      </c>
      <c r="Y242" s="22">
        <f t="shared" si="48"/>
        <v>64914.997825377832</v>
      </c>
      <c r="Z242" s="22">
        <f t="shared" si="49"/>
        <v>4156.3996250790296</v>
      </c>
      <c r="AA242" s="8">
        <f t="shared" si="50"/>
        <v>6.8408418696180334E-2</v>
      </c>
      <c r="AB242" s="22">
        <f t="shared" si="51"/>
        <v>3505409.8825704027</v>
      </c>
      <c r="AC242" s="2">
        <v>658</v>
      </c>
      <c r="AD242" s="2">
        <v>1930</v>
      </c>
      <c r="AE242" s="2">
        <f t="shared" si="43"/>
        <v>86</v>
      </c>
      <c r="AF242" s="2" t="s">
        <v>37</v>
      </c>
    </row>
    <row r="243" spans="1:32" x14ac:dyDescent="0.2">
      <c r="A243">
        <v>39</v>
      </c>
      <c r="B243" s="2" t="s">
        <v>384</v>
      </c>
      <c r="C243" s="2" t="s">
        <v>22</v>
      </c>
      <c r="D243" s="2" t="s">
        <v>23</v>
      </c>
      <c r="E243" s="2" t="s">
        <v>2767</v>
      </c>
      <c r="F243" s="2" t="s">
        <v>2774</v>
      </c>
      <c r="G243" s="2">
        <v>39</v>
      </c>
      <c r="H243" s="2">
        <v>44</v>
      </c>
      <c r="I243" s="3">
        <v>42629</v>
      </c>
      <c r="J243" s="3">
        <v>42640</v>
      </c>
      <c r="K243" s="3" t="s">
        <v>2541</v>
      </c>
      <c r="L243" s="17">
        <f t="shared" si="44"/>
        <v>275.91000000000003</v>
      </c>
      <c r="M243" s="20">
        <f t="shared" si="45"/>
        <v>0.86328875357906554</v>
      </c>
      <c r="N243" s="2" t="s">
        <v>24</v>
      </c>
      <c r="O243" s="2">
        <v>2950000</v>
      </c>
      <c r="P243" s="2">
        <v>3500000</v>
      </c>
      <c r="Q243" s="2">
        <f t="shared" si="39"/>
        <v>550000</v>
      </c>
      <c r="R243" s="4">
        <f t="shared" si="40"/>
        <v>0.1864406779661017</v>
      </c>
      <c r="S243" s="2">
        <v>33420</v>
      </c>
      <c r="T243" s="5">
        <f t="shared" si="46"/>
        <v>76497.948717948719</v>
      </c>
      <c r="U243" s="2">
        <v>90601</v>
      </c>
      <c r="V243" s="5">
        <f t="shared" si="41"/>
        <v>14103.051282051281</v>
      </c>
      <c r="W243" s="4">
        <f t="shared" si="42"/>
        <v>0.18435855494700712</v>
      </c>
      <c r="X243" s="22">
        <f t="shared" si="47"/>
        <v>66039.818800073219</v>
      </c>
      <c r="Y243" s="22">
        <f t="shared" si="48"/>
        <v>78214.824363016916</v>
      </c>
      <c r="Z243" s="22">
        <f t="shared" si="49"/>
        <v>12175.005562943697</v>
      </c>
      <c r="AA243" s="8">
        <f t="shared" si="50"/>
        <v>0.1843585549470072</v>
      </c>
      <c r="AB243" s="22">
        <f t="shared" si="51"/>
        <v>3050378.1501576598</v>
      </c>
      <c r="AC243" s="2">
        <v>548</v>
      </c>
      <c r="AD243" s="2">
        <v>1899</v>
      </c>
      <c r="AE243" s="2">
        <f t="shared" si="43"/>
        <v>117</v>
      </c>
      <c r="AF243" s="2" t="s">
        <v>27</v>
      </c>
    </row>
    <row r="244" spans="1:32" x14ac:dyDescent="0.2">
      <c r="A244">
        <v>39</v>
      </c>
      <c r="B244" s="2" t="s">
        <v>1945</v>
      </c>
      <c r="C244" s="2" t="s">
        <v>22</v>
      </c>
      <c r="D244" s="2" t="s">
        <v>23</v>
      </c>
      <c r="E244" s="2" t="s">
        <v>2767</v>
      </c>
      <c r="F244" s="2" t="s">
        <v>2774</v>
      </c>
      <c r="G244" s="2">
        <v>89</v>
      </c>
      <c r="H244" s="2">
        <v>101</v>
      </c>
      <c r="I244" s="3">
        <v>42630</v>
      </c>
      <c r="J244" s="3">
        <v>42640</v>
      </c>
      <c r="K244" s="3" t="s">
        <v>2541</v>
      </c>
      <c r="L244" s="17">
        <f t="shared" si="44"/>
        <v>275.91000000000003</v>
      </c>
      <c r="M244" s="20">
        <f t="shared" si="45"/>
        <v>0.86328875357906554</v>
      </c>
      <c r="N244" s="2" t="s">
        <v>36</v>
      </c>
      <c r="O244" s="2">
        <v>5950000</v>
      </c>
      <c r="P244" s="2">
        <v>7050000</v>
      </c>
      <c r="Q244" s="2">
        <f t="shared" si="39"/>
        <v>1100000</v>
      </c>
      <c r="R244" s="4">
        <f t="shared" si="40"/>
        <v>0.18487394957983194</v>
      </c>
      <c r="S244" s="2">
        <v>199464</v>
      </c>
      <c r="T244" s="5">
        <f t="shared" si="46"/>
        <v>69095.101123595508</v>
      </c>
      <c r="U244" s="2">
        <v>81455</v>
      </c>
      <c r="V244" s="5">
        <f t="shared" si="41"/>
        <v>12359.898876404492</v>
      </c>
      <c r="W244" s="4">
        <f t="shared" si="42"/>
        <v>0.1788824196710477</v>
      </c>
      <c r="X244" s="22">
        <f t="shared" si="47"/>
        <v>59649.023727408254</v>
      </c>
      <c r="Y244" s="22">
        <f t="shared" si="48"/>
        <v>70319.185422782786</v>
      </c>
      <c r="Z244" s="22">
        <f t="shared" si="49"/>
        <v>10670.161695374532</v>
      </c>
      <c r="AA244" s="8">
        <f t="shared" si="50"/>
        <v>0.17888241967104782</v>
      </c>
      <c r="AB244" s="22">
        <f t="shared" si="51"/>
        <v>6258407.502627668</v>
      </c>
      <c r="AC244" s="2">
        <v>538</v>
      </c>
      <c r="AD244" s="2">
        <v>1891</v>
      </c>
      <c r="AE244" s="2">
        <f t="shared" si="43"/>
        <v>125</v>
      </c>
      <c r="AF244" s="2" t="s">
        <v>108</v>
      </c>
    </row>
    <row r="245" spans="1:32" x14ac:dyDescent="0.2">
      <c r="A245">
        <v>39</v>
      </c>
      <c r="B245" s="2" t="s">
        <v>1529</v>
      </c>
      <c r="C245" s="2" t="s">
        <v>22</v>
      </c>
      <c r="D245" s="2" t="s">
        <v>23</v>
      </c>
      <c r="E245" s="2" t="s">
        <v>2767</v>
      </c>
      <c r="F245" s="2" t="s">
        <v>2774</v>
      </c>
      <c r="G245" s="2">
        <v>70</v>
      </c>
      <c r="H245" s="2">
        <v>74</v>
      </c>
      <c r="I245" s="3">
        <v>42627</v>
      </c>
      <c r="J245" s="3">
        <v>42640</v>
      </c>
      <c r="K245" s="3" t="s">
        <v>2541</v>
      </c>
      <c r="L245" s="17">
        <f t="shared" si="44"/>
        <v>275.91000000000003</v>
      </c>
      <c r="M245" s="20">
        <f t="shared" si="45"/>
        <v>0.86328875357906554</v>
      </c>
      <c r="N245" s="2" t="s">
        <v>57</v>
      </c>
      <c r="O245" s="2">
        <v>4600000</v>
      </c>
      <c r="P245" s="2">
        <v>5260000</v>
      </c>
      <c r="Q245" s="2">
        <f t="shared" si="39"/>
        <v>660000</v>
      </c>
      <c r="R245" s="4">
        <f t="shared" si="40"/>
        <v>0.14347826086956522</v>
      </c>
      <c r="S245" s="2"/>
      <c r="T245" s="5">
        <f t="shared" si="46"/>
        <v>65714.28571428571</v>
      </c>
      <c r="U245" s="2">
        <v>75143</v>
      </c>
      <c r="V245" s="5">
        <f t="shared" si="41"/>
        <v>9428.7142857142899</v>
      </c>
      <c r="W245" s="4">
        <f t="shared" si="42"/>
        <v>0.14348043478260877</v>
      </c>
      <c r="X245" s="22">
        <f t="shared" si="47"/>
        <v>56730.403806624301</v>
      </c>
      <c r="Y245" s="22">
        <f t="shared" si="48"/>
        <v>64870.106810191719</v>
      </c>
      <c r="Z245" s="22">
        <f t="shared" si="49"/>
        <v>8139.7030035674179</v>
      </c>
      <c r="AA245" s="8">
        <f t="shared" si="50"/>
        <v>0.14348043478260877</v>
      </c>
      <c r="AB245" s="22">
        <f t="shared" si="51"/>
        <v>4540907.4767134199</v>
      </c>
      <c r="AC245" s="2">
        <v>466</v>
      </c>
      <c r="AD245" s="2">
        <v>1874</v>
      </c>
      <c r="AE245" s="2">
        <f t="shared" si="43"/>
        <v>142</v>
      </c>
      <c r="AF245" s="2" t="s">
        <v>108</v>
      </c>
    </row>
    <row r="246" spans="1:32" x14ac:dyDescent="0.2">
      <c r="A246">
        <v>39</v>
      </c>
      <c r="B246" s="2" t="s">
        <v>1023</v>
      </c>
      <c r="C246" s="2" t="s">
        <v>22</v>
      </c>
      <c r="D246" s="2" t="s">
        <v>23</v>
      </c>
      <c r="E246" s="2" t="s">
        <v>2767</v>
      </c>
      <c r="F246" s="2" t="s">
        <v>2774</v>
      </c>
      <c r="G246" s="2">
        <v>56</v>
      </c>
      <c r="H246" s="2">
        <v>62</v>
      </c>
      <c r="I246" s="3">
        <v>42629</v>
      </c>
      <c r="J246" s="3">
        <v>42641</v>
      </c>
      <c r="K246" s="3" t="s">
        <v>2541</v>
      </c>
      <c r="L246" s="17">
        <f t="shared" si="44"/>
        <v>275.91000000000003</v>
      </c>
      <c r="M246" s="20">
        <f t="shared" si="45"/>
        <v>0.86328875357906554</v>
      </c>
      <c r="N246" s="2" t="s">
        <v>32</v>
      </c>
      <c r="O246" s="2">
        <v>3450000</v>
      </c>
      <c r="P246" s="2">
        <v>4230000</v>
      </c>
      <c r="Q246" s="2">
        <f t="shared" si="39"/>
        <v>780000</v>
      </c>
      <c r="R246" s="4">
        <f t="shared" si="40"/>
        <v>0.22608695652173913</v>
      </c>
      <c r="S246" s="2"/>
      <c r="T246" s="5">
        <f t="shared" si="46"/>
        <v>61607.142857142855</v>
      </c>
      <c r="U246" s="2">
        <v>75536</v>
      </c>
      <c r="V246" s="5">
        <f t="shared" si="41"/>
        <v>13928.857142857145</v>
      </c>
      <c r="W246" s="4">
        <f t="shared" si="42"/>
        <v>0.22609159420289859</v>
      </c>
      <c r="X246" s="22">
        <f t="shared" si="47"/>
        <v>53184.753568710286</v>
      </c>
      <c r="Y246" s="22">
        <f t="shared" si="48"/>
        <v>65209.379290348297</v>
      </c>
      <c r="Z246" s="22">
        <f t="shared" si="49"/>
        <v>12024.625721638011</v>
      </c>
      <c r="AA246" s="8">
        <f t="shared" si="50"/>
        <v>0.22609159420289862</v>
      </c>
      <c r="AB246" s="22">
        <f t="shared" si="51"/>
        <v>3651725.2402595049</v>
      </c>
      <c r="AC246" s="2">
        <v>343</v>
      </c>
      <c r="AD246" s="2">
        <v>1901</v>
      </c>
      <c r="AE246" s="2">
        <f t="shared" si="43"/>
        <v>115</v>
      </c>
      <c r="AF246" s="2" t="s">
        <v>25</v>
      </c>
    </row>
    <row r="247" spans="1:32" x14ac:dyDescent="0.2">
      <c r="A247">
        <v>39</v>
      </c>
      <c r="B247" s="2" t="s">
        <v>524</v>
      </c>
      <c r="C247" s="2" t="s">
        <v>22</v>
      </c>
      <c r="D247" s="2" t="s">
        <v>23</v>
      </c>
      <c r="E247" s="2" t="s">
        <v>2767</v>
      </c>
      <c r="F247" s="2" t="s">
        <v>2774</v>
      </c>
      <c r="G247" s="2">
        <v>44</v>
      </c>
      <c r="H247" s="2">
        <v>50</v>
      </c>
      <c r="I247" s="3">
        <v>42631</v>
      </c>
      <c r="J247" s="3">
        <v>42641</v>
      </c>
      <c r="K247" s="3" t="s">
        <v>2541</v>
      </c>
      <c r="L247" s="17">
        <f t="shared" si="44"/>
        <v>275.91000000000003</v>
      </c>
      <c r="M247" s="20">
        <f t="shared" si="45"/>
        <v>0.86328875357906554</v>
      </c>
      <c r="N247" s="2" t="s">
        <v>36</v>
      </c>
      <c r="O247" s="2">
        <v>3450000</v>
      </c>
      <c r="P247" s="2">
        <v>4550000</v>
      </c>
      <c r="Q247" s="2">
        <f t="shared" si="39"/>
        <v>1100000</v>
      </c>
      <c r="R247" s="4">
        <f t="shared" si="40"/>
        <v>0.3188405797101449</v>
      </c>
      <c r="S247" s="2">
        <v>3491</v>
      </c>
      <c r="T247" s="5">
        <f t="shared" si="46"/>
        <v>78488.431818181823</v>
      </c>
      <c r="U247" s="2">
        <v>103488</v>
      </c>
      <c r="V247" s="5">
        <f t="shared" si="41"/>
        <v>24999.568181818177</v>
      </c>
      <c r="W247" s="4">
        <f t="shared" si="42"/>
        <v>0.31851277446502674</v>
      </c>
      <c r="X247" s="22">
        <f t="shared" si="47"/>
        <v>67758.180474693654</v>
      </c>
      <c r="Y247" s="22">
        <f t="shared" si="48"/>
        <v>89340.026530390329</v>
      </c>
      <c r="Z247" s="22">
        <f t="shared" si="49"/>
        <v>21581.846055696675</v>
      </c>
      <c r="AA247" s="8">
        <f t="shared" si="50"/>
        <v>0.31851277446502668</v>
      </c>
      <c r="AB247" s="22">
        <f t="shared" si="51"/>
        <v>3930961.1673371745</v>
      </c>
      <c r="AC247" s="2">
        <v>720</v>
      </c>
      <c r="AD247" s="2">
        <v>1892</v>
      </c>
      <c r="AE247" s="2">
        <f t="shared" si="43"/>
        <v>124</v>
      </c>
      <c r="AF247" s="2" t="s">
        <v>44</v>
      </c>
    </row>
    <row r="248" spans="1:32" x14ac:dyDescent="0.2">
      <c r="A248">
        <v>40</v>
      </c>
      <c r="B248" s="2" t="s">
        <v>41</v>
      </c>
      <c r="C248" s="2" t="s">
        <v>22</v>
      </c>
      <c r="D248" s="2" t="s">
        <v>23</v>
      </c>
      <c r="E248" s="2" t="s">
        <v>2767</v>
      </c>
      <c r="F248" s="2" t="s">
        <v>2774</v>
      </c>
      <c r="G248" s="2">
        <v>19</v>
      </c>
      <c r="H248" s="2">
        <v>22</v>
      </c>
      <c r="I248" s="3">
        <v>42636</v>
      </c>
      <c r="J248" s="3">
        <v>42646</v>
      </c>
      <c r="K248" s="3" t="s">
        <v>2542</v>
      </c>
      <c r="L248" s="17">
        <f t="shared" si="44"/>
        <v>281.13</v>
      </c>
      <c r="M248" s="20">
        <f t="shared" si="45"/>
        <v>0.84725927506847365</v>
      </c>
      <c r="N248" s="2" t="s">
        <v>36</v>
      </c>
      <c r="O248" s="2">
        <v>2200000</v>
      </c>
      <c r="P248" s="2">
        <v>2360000</v>
      </c>
      <c r="Q248" s="2">
        <f t="shared" si="39"/>
        <v>160000</v>
      </c>
      <c r="R248" s="4">
        <f t="shared" si="40"/>
        <v>7.2727272727272724E-2</v>
      </c>
      <c r="S248" s="2"/>
      <c r="T248" s="5">
        <f t="shared" si="46"/>
        <v>115789.47368421052</v>
      </c>
      <c r="U248" s="2">
        <v>124211</v>
      </c>
      <c r="V248" s="5">
        <f t="shared" si="41"/>
        <v>8421.5263157894806</v>
      </c>
      <c r="W248" s="4">
        <f t="shared" si="42"/>
        <v>7.2731363636363705E-2</v>
      </c>
      <c r="X248" s="22">
        <f t="shared" si="47"/>
        <v>98103.705534244305</v>
      </c>
      <c r="Y248" s="22">
        <f t="shared" si="48"/>
        <v>105238.92181553018</v>
      </c>
      <c r="Z248" s="22">
        <f t="shared" si="49"/>
        <v>7135.2162812858733</v>
      </c>
      <c r="AA248" s="8">
        <f t="shared" si="50"/>
        <v>7.2731363636363747E-2</v>
      </c>
      <c r="AB248" s="22">
        <f t="shared" si="51"/>
        <v>1999539.5144950734</v>
      </c>
      <c r="AC248" s="11">
        <v>5011</v>
      </c>
      <c r="AD248" s="2">
        <v>2007</v>
      </c>
      <c r="AE248" s="2">
        <f t="shared" si="43"/>
        <v>9</v>
      </c>
      <c r="AF248" s="2" t="s">
        <v>27</v>
      </c>
    </row>
    <row r="249" spans="1:32" x14ac:dyDescent="0.2">
      <c r="A249">
        <v>40</v>
      </c>
      <c r="B249" s="2" t="s">
        <v>2365</v>
      </c>
      <c r="C249" s="2" t="s">
        <v>22</v>
      </c>
      <c r="D249" s="2" t="s">
        <v>23</v>
      </c>
      <c r="E249" s="2" t="s">
        <v>2767</v>
      </c>
      <c r="F249" s="2" t="s">
        <v>2774</v>
      </c>
      <c r="G249" s="2">
        <v>120</v>
      </c>
      <c r="H249" s="2">
        <v>135</v>
      </c>
      <c r="I249" s="3">
        <v>42636</v>
      </c>
      <c r="J249" s="3">
        <v>42646</v>
      </c>
      <c r="K249" s="3" t="s">
        <v>2542</v>
      </c>
      <c r="L249" s="17">
        <f t="shared" si="44"/>
        <v>281.13</v>
      </c>
      <c r="M249" s="20">
        <f t="shared" si="45"/>
        <v>0.84725927506847365</v>
      </c>
      <c r="N249" s="2" t="s">
        <v>36</v>
      </c>
      <c r="O249" s="2">
        <v>7800000</v>
      </c>
      <c r="P249" s="2">
        <v>9000000</v>
      </c>
      <c r="Q249" s="2">
        <f t="shared" si="39"/>
        <v>1200000</v>
      </c>
      <c r="R249" s="4">
        <f t="shared" si="40"/>
        <v>0.15384615384615385</v>
      </c>
      <c r="S249" s="2">
        <v>75668</v>
      </c>
      <c r="T249" s="5">
        <f t="shared" si="46"/>
        <v>65630.566666666666</v>
      </c>
      <c r="U249" s="2">
        <v>75631</v>
      </c>
      <c r="V249" s="5">
        <f t="shared" si="41"/>
        <v>10000.433333333334</v>
      </c>
      <c r="W249" s="4">
        <f t="shared" si="42"/>
        <v>0.1523746303170728</v>
      </c>
      <c r="X249" s="22">
        <f t="shared" si="47"/>
        <v>55606.106336333127</v>
      </c>
      <c r="Y249" s="22">
        <f t="shared" si="48"/>
        <v>64079.066232703728</v>
      </c>
      <c r="Z249" s="22">
        <f t="shared" si="49"/>
        <v>8472.9598963706012</v>
      </c>
      <c r="AA249" s="8">
        <f t="shared" si="50"/>
        <v>0.15237463031707282</v>
      </c>
      <c r="AB249" s="22">
        <f t="shared" si="51"/>
        <v>7689487.9479244472</v>
      </c>
      <c r="AC249" s="11">
        <v>1581</v>
      </c>
      <c r="AD249" s="2">
        <v>1929</v>
      </c>
      <c r="AE249" s="2">
        <f t="shared" si="43"/>
        <v>87</v>
      </c>
      <c r="AF249" s="2" t="s">
        <v>46</v>
      </c>
    </row>
    <row r="250" spans="1:32" x14ac:dyDescent="0.2">
      <c r="A250">
        <v>40</v>
      </c>
      <c r="B250" s="2" t="s">
        <v>1229</v>
      </c>
      <c r="C250" s="2" t="s">
        <v>22</v>
      </c>
      <c r="D250" s="2" t="s">
        <v>23</v>
      </c>
      <c r="E250" s="2" t="s">
        <v>2767</v>
      </c>
      <c r="F250" s="2" t="s">
        <v>2774</v>
      </c>
      <c r="G250" s="2">
        <v>62</v>
      </c>
      <c r="H250" s="2">
        <v>68</v>
      </c>
      <c r="I250" s="3">
        <v>42636</v>
      </c>
      <c r="J250" s="3">
        <v>42647</v>
      </c>
      <c r="K250" s="3" t="s">
        <v>2542</v>
      </c>
      <c r="L250" s="17">
        <f t="shared" si="44"/>
        <v>281.13</v>
      </c>
      <c r="M250" s="20">
        <f t="shared" si="45"/>
        <v>0.84725927506847365</v>
      </c>
      <c r="N250" s="2" t="s">
        <v>24</v>
      </c>
      <c r="O250" s="2">
        <v>4890000</v>
      </c>
      <c r="P250" s="2">
        <v>6150000</v>
      </c>
      <c r="Q250" s="2">
        <f t="shared" si="39"/>
        <v>1260000</v>
      </c>
      <c r="R250" s="4">
        <f t="shared" si="40"/>
        <v>0.25766871165644173</v>
      </c>
      <c r="S250" s="2"/>
      <c r="T250" s="5">
        <f t="shared" si="46"/>
        <v>78870.967741935485</v>
      </c>
      <c r="U250" s="2">
        <v>99194</v>
      </c>
      <c r="V250" s="5">
        <f t="shared" si="41"/>
        <v>20323.032258064515</v>
      </c>
      <c r="W250" s="4">
        <f t="shared" si="42"/>
        <v>0.25767443762781184</v>
      </c>
      <c r="X250" s="22">
        <f t="shared" si="47"/>
        <v>66824.158952981234</v>
      </c>
      <c r="Y250" s="22">
        <f t="shared" si="48"/>
        <v>84043.036531142177</v>
      </c>
      <c r="Z250" s="22">
        <f t="shared" si="49"/>
        <v>17218.877578160944</v>
      </c>
      <c r="AA250" s="8">
        <f t="shared" si="50"/>
        <v>0.25767443762781178</v>
      </c>
      <c r="AB250" s="22">
        <f t="shared" si="51"/>
        <v>5210668.2649308154</v>
      </c>
      <c r="AC250" s="2">
        <v>531</v>
      </c>
      <c r="AD250" s="2">
        <v>2003</v>
      </c>
      <c r="AE250" s="2">
        <f t="shared" si="43"/>
        <v>13</v>
      </c>
      <c r="AF250" s="2" t="s">
        <v>27</v>
      </c>
    </row>
    <row r="251" spans="1:32" x14ac:dyDescent="0.2">
      <c r="A251">
        <v>40</v>
      </c>
      <c r="B251" s="2" t="s">
        <v>946</v>
      </c>
      <c r="C251" s="2" t="s">
        <v>22</v>
      </c>
      <c r="D251" s="2" t="s">
        <v>23</v>
      </c>
      <c r="E251" s="2" t="s">
        <v>2767</v>
      </c>
      <c r="F251" s="2" t="s">
        <v>2774</v>
      </c>
      <c r="G251" s="2">
        <v>54</v>
      </c>
      <c r="H251" s="2">
        <v>63</v>
      </c>
      <c r="I251" s="3">
        <v>42637</v>
      </c>
      <c r="J251" s="3">
        <v>42647</v>
      </c>
      <c r="K251" s="3" t="s">
        <v>2542</v>
      </c>
      <c r="L251" s="17">
        <f t="shared" si="44"/>
        <v>281.13</v>
      </c>
      <c r="M251" s="20">
        <f t="shared" si="45"/>
        <v>0.84725927506847365</v>
      </c>
      <c r="N251" s="2" t="s">
        <v>36</v>
      </c>
      <c r="O251" s="2">
        <v>4000000</v>
      </c>
      <c r="P251" s="2">
        <v>4550000</v>
      </c>
      <c r="Q251" s="2">
        <f t="shared" si="39"/>
        <v>550000</v>
      </c>
      <c r="R251" s="4">
        <f t="shared" si="40"/>
        <v>0.13750000000000001</v>
      </c>
      <c r="S251" s="2">
        <v>59076</v>
      </c>
      <c r="T251" s="5">
        <f t="shared" si="46"/>
        <v>75168.074074074073</v>
      </c>
      <c r="U251" s="2">
        <v>85353</v>
      </c>
      <c r="V251" s="5">
        <f t="shared" si="41"/>
        <v>10184.925925925927</v>
      </c>
      <c r="W251" s="4">
        <f t="shared" si="42"/>
        <v>0.13549536889676372</v>
      </c>
      <c r="X251" s="22">
        <f t="shared" si="47"/>
        <v>63686.847948293325</v>
      </c>
      <c r="Y251" s="22">
        <f t="shared" si="48"/>
        <v>72316.120904919429</v>
      </c>
      <c r="Z251" s="22">
        <f t="shared" si="49"/>
        <v>8629.2729566261041</v>
      </c>
      <c r="AA251" s="8">
        <f t="shared" si="50"/>
        <v>0.13549536889676372</v>
      </c>
      <c r="AB251" s="22">
        <f t="shared" si="51"/>
        <v>3905070.5288656494</v>
      </c>
      <c r="AC251" s="2">
        <v>998</v>
      </c>
      <c r="AD251" s="2">
        <v>1936</v>
      </c>
      <c r="AE251" s="2">
        <f t="shared" si="43"/>
        <v>80</v>
      </c>
      <c r="AF251" s="2" t="s">
        <v>37</v>
      </c>
    </row>
    <row r="252" spans="1:32" x14ac:dyDescent="0.2">
      <c r="A252">
        <v>40</v>
      </c>
      <c r="B252" s="2" t="s">
        <v>1912</v>
      </c>
      <c r="C252" s="2" t="s">
        <v>22</v>
      </c>
      <c r="D252" s="2" t="s">
        <v>23</v>
      </c>
      <c r="E252" s="2" t="s">
        <v>2767</v>
      </c>
      <c r="F252" s="2" t="s">
        <v>2774</v>
      </c>
      <c r="G252" s="2">
        <v>82</v>
      </c>
      <c r="H252" s="2">
        <v>90</v>
      </c>
      <c r="I252" s="3">
        <v>42637</v>
      </c>
      <c r="J252" s="3">
        <v>42647</v>
      </c>
      <c r="K252" s="3" t="s">
        <v>2542</v>
      </c>
      <c r="L252" s="17">
        <f t="shared" si="44"/>
        <v>281.13</v>
      </c>
      <c r="M252" s="20">
        <f t="shared" si="45"/>
        <v>0.84725927506847365</v>
      </c>
      <c r="N252" s="2" t="s">
        <v>36</v>
      </c>
      <c r="O252" s="2">
        <v>5900000</v>
      </c>
      <c r="P252" s="2">
        <v>6600000</v>
      </c>
      <c r="Q252" s="2">
        <f t="shared" si="39"/>
        <v>700000</v>
      </c>
      <c r="R252" s="4">
        <f t="shared" si="40"/>
        <v>0.11864406779661017</v>
      </c>
      <c r="S252" s="2"/>
      <c r="T252" s="5">
        <f t="shared" si="46"/>
        <v>71951.219512195123</v>
      </c>
      <c r="U252" s="2">
        <v>80488</v>
      </c>
      <c r="V252" s="5">
        <f t="shared" si="41"/>
        <v>8536.7804878048773</v>
      </c>
      <c r="W252" s="4">
        <f t="shared" si="42"/>
        <v>0.11864677966101694</v>
      </c>
      <c r="X252" s="22">
        <f t="shared" si="47"/>
        <v>60961.338084195057</v>
      </c>
      <c r="Y252" s="22">
        <f t="shared" si="48"/>
        <v>68194.204531711308</v>
      </c>
      <c r="Z252" s="22">
        <f t="shared" si="49"/>
        <v>7232.8664475162514</v>
      </c>
      <c r="AA252" s="8">
        <f t="shared" si="50"/>
        <v>0.11864677966101694</v>
      </c>
      <c r="AB252" s="22">
        <f t="shared" si="51"/>
        <v>5591924.7716003275</v>
      </c>
      <c r="AC252" s="11">
        <v>5233</v>
      </c>
      <c r="AD252" s="2">
        <v>1895</v>
      </c>
      <c r="AE252" s="2">
        <f t="shared" si="43"/>
        <v>121</v>
      </c>
      <c r="AF252" s="2" t="s">
        <v>25</v>
      </c>
    </row>
    <row r="253" spans="1:32" x14ac:dyDescent="0.2">
      <c r="A253">
        <v>41</v>
      </c>
      <c r="B253" s="2" t="s">
        <v>154</v>
      </c>
      <c r="C253" s="2" t="s">
        <v>22</v>
      </c>
      <c r="D253" s="2" t="s">
        <v>23</v>
      </c>
      <c r="E253" s="2" t="s">
        <v>2767</v>
      </c>
      <c r="F253" s="2" t="s">
        <v>2774</v>
      </c>
      <c r="G253" s="2">
        <v>58</v>
      </c>
      <c r="H253" s="2">
        <v>65</v>
      </c>
      <c r="I253" s="3">
        <v>42644</v>
      </c>
      <c r="J253" s="3">
        <v>42654</v>
      </c>
      <c r="K253" s="3" t="s">
        <v>2542</v>
      </c>
      <c r="L253" s="17">
        <f t="shared" si="44"/>
        <v>281.13</v>
      </c>
      <c r="M253" s="20">
        <f t="shared" si="45"/>
        <v>0.84725927506847365</v>
      </c>
      <c r="N253" s="2" t="s">
        <v>36</v>
      </c>
      <c r="O253" s="2">
        <v>3700000</v>
      </c>
      <c r="P253" s="2">
        <v>4155000</v>
      </c>
      <c r="Q253" s="2">
        <f t="shared" si="39"/>
        <v>455000</v>
      </c>
      <c r="R253" s="4">
        <f t="shared" si="40"/>
        <v>0.12297297297297298</v>
      </c>
      <c r="S253" s="2"/>
      <c r="T253" s="5">
        <f t="shared" si="46"/>
        <v>63793.103448275862</v>
      </c>
      <c r="U253" s="2">
        <v>71638</v>
      </c>
      <c r="V253" s="5">
        <f t="shared" si="41"/>
        <v>7844.8965517241377</v>
      </c>
      <c r="W253" s="4">
        <f t="shared" si="42"/>
        <v>0.12297405405405405</v>
      </c>
      <c r="X253" s="22">
        <f t="shared" si="47"/>
        <v>54049.298581954354</v>
      </c>
      <c r="Y253" s="22">
        <f t="shared" si="48"/>
        <v>60695.959947355317</v>
      </c>
      <c r="Z253" s="22">
        <f t="shared" si="49"/>
        <v>6646.6613654009634</v>
      </c>
      <c r="AA253" s="8">
        <f t="shared" si="50"/>
        <v>0.12297405405405408</v>
      </c>
      <c r="AB253" s="22">
        <f t="shared" si="51"/>
        <v>3520365.6769466083</v>
      </c>
      <c r="AC253" s="2">
        <v>729</v>
      </c>
      <c r="AD253" s="2">
        <v>1894</v>
      </c>
      <c r="AE253" s="2">
        <f t="shared" si="43"/>
        <v>122</v>
      </c>
      <c r="AF253" s="2" t="s">
        <v>25</v>
      </c>
    </row>
    <row r="254" spans="1:32" x14ac:dyDescent="0.2">
      <c r="A254">
        <v>41</v>
      </c>
      <c r="B254" s="2" t="s">
        <v>1260</v>
      </c>
      <c r="C254" s="2" t="s">
        <v>22</v>
      </c>
      <c r="D254" s="2" t="s">
        <v>23</v>
      </c>
      <c r="E254" s="2" t="s">
        <v>2767</v>
      </c>
      <c r="F254" s="2" t="s">
        <v>2774</v>
      </c>
      <c r="G254" s="2">
        <v>63</v>
      </c>
      <c r="H254" s="2">
        <v>71</v>
      </c>
      <c r="I254" s="3">
        <v>42644</v>
      </c>
      <c r="J254" s="3">
        <v>42654</v>
      </c>
      <c r="K254" s="3" t="s">
        <v>2542</v>
      </c>
      <c r="L254" s="17">
        <f t="shared" si="44"/>
        <v>281.13</v>
      </c>
      <c r="M254" s="20">
        <f t="shared" si="45"/>
        <v>0.84725927506847365</v>
      </c>
      <c r="N254" s="2" t="s">
        <v>36</v>
      </c>
      <c r="O254" s="2">
        <v>4200000</v>
      </c>
      <c r="P254" s="2">
        <v>5200000</v>
      </c>
      <c r="Q254" s="2">
        <f t="shared" si="39"/>
        <v>1000000</v>
      </c>
      <c r="R254" s="4">
        <f t="shared" si="40"/>
        <v>0.23809523809523808</v>
      </c>
      <c r="S254" s="2"/>
      <c r="T254" s="5">
        <f t="shared" si="46"/>
        <v>66666.666666666672</v>
      </c>
      <c r="U254" s="2">
        <v>82540</v>
      </c>
      <c r="V254" s="5">
        <f t="shared" si="41"/>
        <v>15873.333333333328</v>
      </c>
      <c r="W254" s="4">
        <f t="shared" si="42"/>
        <v>0.23809999999999992</v>
      </c>
      <c r="X254" s="22">
        <f t="shared" si="47"/>
        <v>56483.951671231582</v>
      </c>
      <c r="Y254" s="22">
        <f t="shared" si="48"/>
        <v>69932.780564151821</v>
      </c>
      <c r="Z254" s="22">
        <f t="shared" si="49"/>
        <v>13448.828892920239</v>
      </c>
      <c r="AA254" s="8">
        <f t="shared" si="50"/>
        <v>0.23809999999999998</v>
      </c>
      <c r="AB254" s="22">
        <f t="shared" si="51"/>
        <v>4405765.1755415648</v>
      </c>
      <c r="AC254" s="2">
        <v>543</v>
      </c>
      <c r="AD254" s="2">
        <v>1880</v>
      </c>
      <c r="AE254" s="2">
        <f t="shared" si="43"/>
        <v>136</v>
      </c>
      <c r="AF254" s="2" t="s">
        <v>25</v>
      </c>
    </row>
    <row r="255" spans="1:32" x14ac:dyDescent="0.2">
      <c r="A255">
        <v>41</v>
      </c>
      <c r="B255" s="2" t="s">
        <v>1498</v>
      </c>
      <c r="C255" s="2" t="s">
        <v>22</v>
      </c>
      <c r="D255" s="2" t="s">
        <v>23</v>
      </c>
      <c r="E255" s="2" t="s">
        <v>2767</v>
      </c>
      <c r="F255" s="2" t="s">
        <v>2774</v>
      </c>
      <c r="G255" s="2">
        <v>69</v>
      </c>
      <c r="H255" s="2">
        <v>77</v>
      </c>
      <c r="I255" s="3">
        <v>42644</v>
      </c>
      <c r="J255" s="3">
        <v>42654</v>
      </c>
      <c r="K255" s="3" t="s">
        <v>2542</v>
      </c>
      <c r="L255" s="17">
        <f t="shared" si="44"/>
        <v>281.13</v>
      </c>
      <c r="M255" s="20">
        <f t="shared" si="45"/>
        <v>0.84725927506847365</v>
      </c>
      <c r="N255" s="2" t="s">
        <v>36</v>
      </c>
      <c r="O255" s="2">
        <v>4350000</v>
      </c>
      <c r="P255" s="2">
        <v>5600000</v>
      </c>
      <c r="Q255" s="2">
        <f t="shared" si="39"/>
        <v>1250000</v>
      </c>
      <c r="R255" s="4">
        <f t="shared" si="40"/>
        <v>0.28735632183908044</v>
      </c>
      <c r="S255" s="2"/>
      <c r="T255" s="5">
        <f t="shared" si="46"/>
        <v>63043.478260869568</v>
      </c>
      <c r="U255" s="2">
        <v>81159</v>
      </c>
      <c r="V255" s="5">
        <f t="shared" si="41"/>
        <v>18115.521739130432</v>
      </c>
      <c r="W255" s="4">
        <f t="shared" si="42"/>
        <v>0.28734965517241373</v>
      </c>
      <c r="X255" s="22">
        <f t="shared" si="47"/>
        <v>53414.171689099428</v>
      </c>
      <c r="Y255" s="22">
        <f t="shared" si="48"/>
        <v>68762.715505282249</v>
      </c>
      <c r="Z255" s="22">
        <f t="shared" si="49"/>
        <v>15348.543816182821</v>
      </c>
      <c r="AA255" s="8">
        <f t="shared" si="50"/>
        <v>0.28734965517241368</v>
      </c>
      <c r="AB255" s="22">
        <f t="shared" si="51"/>
        <v>4744627.369864475</v>
      </c>
      <c r="AC255" s="2">
        <v>298</v>
      </c>
      <c r="AD255" s="2">
        <v>1850</v>
      </c>
      <c r="AE255" s="2">
        <f t="shared" si="43"/>
        <v>166</v>
      </c>
      <c r="AF255" s="2" t="s">
        <v>112</v>
      </c>
    </row>
    <row r="256" spans="1:32" x14ac:dyDescent="0.2">
      <c r="A256">
        <v>41</v>
      </c>
      <c r="B256" s="2" t="s">
        <v>142</v>
      </c>
      <c r="C256" s="2" t="s">
        <v>22</v>
      </c>
      <c r="D256" s="2" t="s">
        <v>23</v>
      </c>
      <c r="E256" s="2" t="s">
        <v>2767</v>
      </c>
      <c r="F256" s="2" t="s">
        <v>2774</v>
      </c>
      <c r="G256" s="2">
        <v>28</v>
      </c>
      <c r="H256" s="2">
        <v>31</v>
      </c>
      <c r="I256" s="3">
        <v>42644</v>
      </c>
      <c r="J256" s="3">
        <v>42655</v>
      </c>
      <c r="K256" s="3" t="s">
        <v>2542</v>
      </c>
      <c r="L256" s="17">
        <f t="shared" si="44"/>
        <v>281.13</v>
      </c>
      <c r="M256" s="20">
        <f t="shared" si="45"/>
        <v>0.84725927506847365</v>
      </c>
      <c r="N256" s="2" t="s">
        <v>24</v>
      </c>
      <c r="O256" s="2">
        <v>2390000</v>
      </c>
      <c r="P256" s="2">
        <v>2850000</v>
      </c>
      <c r="Q256" s="2">
        <f t="shared" si="39"/>
        <v>460000</v>
      </c>
      <c r="R256" s="4">
        <f t="shared" si="40"/>
        <v>0.19246861924686193</v>
      </c>
      <c r="S256" s="2">
        <v>43000</v>
      </c>
      <c r="T256" s="5">
        <f t="shared" si="46"/>
        <v>86892.857142857145</v>
      </c>
      <c r="U256" s="2">
        <v>103321</v>
      </c>
      <c r="V256" s="5">
        <f t="shared" si="41"/>
        <v>16428.142857142855</v>
      </c>
      <c r="W256" s="4">
        <f t="shared" si="42"/>
        <v>0.18906206329634193</v>
      </c>
      <c r="X256" s="22">
        <f t="shared" si="47"/>
        <v>73620.779151485593</v>
      </c>
      <c r="Y256" s="22">
        <f t="shared" si="48"/>
        <v>87539.675559349766</v>
      </c>
      <c r="Z256" s="22">
        <f t="shared" si="49"/>
        <v>13918.896407864173</v>
      </c>
      <c r="AA256" s="8">
        <f t="shared" si="50"/>
        <v>0.18906206329634184</v>
      </c>
      <c r="AB256" s="22">
        <f t="shared" si="51"/>
        <v>2451110.9156617932</v>
      </c>
      <c r="AC256" s="11">
        <v>1458</v>
      </c>
      <c r="AD256" s="2">
        <v>1936</v>
      </c>
      <c r="AE256" s="2">
        <f t="shared" si="43"/>
        <v>80</v>
      </c>
      <c r="AF256" s="2" t="s">
        <v>105</v>
      </c>
    </row>
    <row r="257" spans="1:32" x14ac:dyDescent="0.2">
      <c r="A257">
        <v>42</v>
      </c>
      <c r="B257" s="2" t="s">
        <v>2205</v>
      </c>
      <c r="C257" s="2" t="s">
        <v>22</v>
      </c>
      <c r="D257" s="2" t="s">
        <v>23</v>
      </c>
      <c r="E257" s="2" t="s">
        <v>2767</v>
      </c>
      <c r="F257" s="2" t="s">
        <v>2774</v>
      </c>
      <c r="G257" s="2">
        <v>102</v>
      </c>
      <c r="H257" s="2">
        <v>115</v>
      </c>
      <c r="I257" s="3">
        <v>42649</v>
      </c>
      <c r="J257" s="3">
        <v>42660</v>
      </c>
      <c r="K257" s="3" t="s">
        <v>2542</v>
      </c>
      <c r="L257" s="17">
        <f t="shared" si="44"/>
        <v>281.13</v>
      </c>
      <c r="M257" s="20">
        <f t="shared" si="45"/>
        <v>0.84725927506847365</v>
      </c>
      <c r="N257" s="2" t="s">
        <v>24</v>
      </c>
      <c r="O257" s="2">
        <v>6800000</v>
      </c>
      <c r="P257" s="2">
        <v>8300000</v>
      </c>
      <c r="Q257" s="2">
        <f t="shared" si="39"/>
        <v>1500000</v>
      </c>
      <c r="R257" s="4">
        <f t="shared" si="40"/>
        <v>0.22058823529411764</v>
      </c>
      <c r="S257" s="2"/>
      <c r="T257" s="5">
        <f t="shared" si="46"/>
        <v>66666.666666666672</v>
      </c>
      <c r="U257" s="2">
        <v>81373</v>
      </c>
      <c r="V257" s="5">
        <f t="shared" si="41"/>
        <v>14706.333333333328</v>
      </c>
      <c r="W257" s="4">
        <f t="shared" si="42"/>
        <v>0.2205949999999999</v>
      </c>
      <c r="X257" s="22">
        <f t="shared" si="47"/>
        <v>56483.951671231582</v>
      </c>
      <c r="Y257" s="22">
        <f t="shared" si="48"/>
        <v>68944.028990146908</v>
      </c>
      <c r="Z257" s="22">
        <f t="shared" si="49"/>
        <v>12460.077318915326</v>
      </c>
      <c r="AA257" s="8">
        <f t="shared" si="50"/>
        <v>0.22059499999999993</v>
      </c>
      <c r="AB257" s="22">
        <f t="shared" si="51"/>
        <v>7032290.9569949843</v>
      </c>
      <c r="AC257" s="2">
        <v>780</v>
      </c>
      <c r="AD257" s="2">
        <v>1901</v>
      </c>
      <c r="AE257" s="2">
        <f t="shared" si="43"/>
        <v>115</v>
      </c>
      <c r="AF257" s="2" t="s">
        <v>50</v>
      </c>
    </row>
    <row r="258" spans="1:32" x14ac:dyDescent="0.2">
      <c r="A258">
        <v>42</v>
      </c>
      <c r="B258" s="2" t="s">
        <v>1070</v>
      </c>
      <c r="C258" s="2" t="s">
        <v>22</v>
      </c>
      <c r="D258" s="2" t="s">
        <v>23</v>
      </c>
      <c r="E258" s="2" t="s">
        <v>2767</v>
      </c>
      <c r="F258" s="2" t="s">
        <v>2774</v>
      </c>
      <c r="G258" s="2">
        <v>57</v>
      </c>
      <c r="H258" s="2">
        <v>67</v>
      </c>
      <c r="I258" s="3">
        <v>42650</v>
      </c>
      <c r="J258" s="3">
        <v>42661</v>
      </c>
      <c r="K258" s="3" t="s">
        <v>2542</v>
      </c>
      <c r="L258" s="17">
        <f t="shared" si="44"/>
        <v>281.13</v>
      </c>
      <c r="M258" s="20">
        <f t="shared" si="45"/>
        <v>0.84725927506847365</v>
      </c>
      <c r="N258" s="2" t="s">
        <v>24</v>
      </c>
      <c r="O258" s="2">
        <v>5190000</v>
      </c>
      <c r="P258" s="2">
        <v>5850000</v>
      </c>
      <c r="Q258" s="2">
        <f t="shared" ref="Q258:Q305" si="52">P258-O258</f>
        <v>660000</v>
      </c>
      <c r="R258" s="4">
        <f t="shared" ref="R258:R305" si="53">Q258/O258</f>
        <v>0.12716763005780346</v>
      </c>
      <c r="S258" s="2">
        <v>3229</v>
      </c>
      <c r="T258" s="5">
        <f t="shared" si="46"/>
        <v>91109.280701754382</v>
      </c>
      <c r="U258" s="2">
        <v>102688</v>
      </c>
      <c r="V258" s="5">
        <f t="shared" ref="V258:V305" si="54">U258-T258</f>
        <v>11578.719298245618</v>
      </c>
      <c r="W258" s="4">
        <f t="shared" ref="W258:W305" si="55">V258/T258</f>
        <v>0.12708605763389219</v>
      </c>
      <c r="X258" s="22">
        <f t="shared" si="47"/>
        <v>77193.183119378489</v>
      </c>
      <c r="Y258" s="22">
        <f t="shared" si="48"/>
        <v>87003.360438231422</v>
      </c>
      <c r="Z258" s="22">
        <f t="shared" si="49"/>
        <v>9810.1773188529332</v>
      </c>
      <c r="AA258" s="8">
        <f t="shared" si="50"/>
        <v>0.12708605763389225</v>
      </c>
      <c r="AB258" s="22">
        <f t="shared" si="51"/>
        <v>4959191.5449791914</v>
      </c>
      <c r="AC258" s="11">
        <v>4055</v>
      </c>
      <c r="AD258" s="2">
        <v>2006</v>
      </c>
      <c r="AE258" s="2">
        <f t="shared" ref="AE258:AE305" si="56">2016-AD258</f>
        <v>10</v>
      </c>
      <c r="AF258" s="2" t="s">
        <v>25</v>
      </c>
    </row>
    <row r="259" spans="1:32" x14ac:dyDescent="0.2">
      <c r="A259">
        <v>42</v>
      </c>
      <c r="B259" s="2" t="s">
        <v>64</v>
      </c>
      <c r="C259" s="2" t="s">
        <v>22</v>
      </c>
      <c r="D259" s="2" t="s">
        <v>23</v>
      </c>
      <c r="E259" s="2" t="s">
        <v>2767</v>
      </c>
      <c r="F259" s="2" t="s">
        <v>2774</v>
      </c>
      <c r="G259" s="2">
        <v>22</v>
      </c>
      <c r="H259" s="2">
        <v>24</v>
      </c>
      <c r="I259" s="3">
        <v>42651</v>
      </c>
      <c r="J259" s="3">
        <v>42661</v>
      </c>
      <c r="K259" s="3" t="s">
        <v>2542</v>
      </c>
      <c r="L259" s="17">
        <f t="shared" ref="L259:L305" si="57">IF(K259="Januar",238.19,IF(K259="Februar",240.59,IF(K259="Mars",245.99,IF(K259="April",250.79,IF(K259="Mai",256.52,IF(K259="Juni",259.83,IF(K259="Juli",265.66,IF(K259="August",272.21,IF(K259="September",275.91,IF(K259="Oktober",281.13,IF(K259="November",284.38,IF(K259="Desember",287.34,0))))))))))))</f>
        <v>281.13</v>
      </c>
      <c r="M259" s="20">
        <f t="shared" ref="M259:M305" si="58">$L$2/L259</f>
        <v>0.84725927506847365</v>
      </c>
      <c r="N259" s="2" t="s">
        <v>36</v>
      </c>
      <c r="O259" s="2">
        <v>2300000</v>
      </c>
      <c r="P259" s="2">
        <v>2350000</v>
      </c>
      <c r="Q259" s="2">
        <f t="shared" si="52"/>
        <v>50000</v>
      </c>
      <c r="R259" s="4">
        <f t="shared" si="53"/>
        <v>2.1739130434782608E-2</v>
      </c>
      <c r="S259" s="2">
        <v>2497</v>
      </c>
      <c r="T259" s="5">
        <f t="shared" ref="T259:T305" si="59">(O259+S259)/G259</f>
        <v>104658.95454545454</v>
      </c>
      <c r="U259" s="2">
        <v>106932</v>
      </c>
      <c r="V259" s="5">
        <f t="shared" si="54"/>
        <v>2273.0454545454559</v>
      </c>
      <c r="W259" s="4">
        <f t="shared" si="55"/>
        <v>2.1718595073088057E-2</v>
      </c>
      <c r="X259" s="22">
        <f t="shared" ref="X259:X305" si="60">T259*M259</f>
        <v>88673.269957606157</v>
      </c>
      <c r="Y259" s="22">
        <f t="shared" ref="Y259:Y305" si="61">U259*M259</f>
        <v>90599.128801622021</v>
      </c>
      <c r="Z259" s="22">
        <f t="shared" ref="Z259:Z306" si="62">Y259-X259</f>
        <v>1925.8588440158637</v>
      </c>
      <c r="AA259" s="8">
        <f t="shared" ref="AA259:AA305" si="63">Z259/X259</f>
        <v>2.171859507308796E-2</v>
      </c>
      <c r="AB259" s="22">
        <f t="shared" ref="AB259:AB306" si="64">Y259*G259</f>
        <v>1993180.8336356846</v>
      </c>
      <c r="AC259" s="2">
        <v>625</v>
      </c>
      <c r="AD259" s="2">
        <v>1972</v>
      </c>
      <c r="AE259" s="2">
        <f t="shared" si="56"/>
        <v>44</v>
      </c>
      <c r="AF259" s="2" t="s">
        <v>25</v>
      </c>
    </row>
    <row r="260" spans="1:32" x14ac:dyDescent="0.2">
      <c r="A260">
        <v>42</v>
      </c>
      <c r="B260" s="2" t="s">
        <v>306</v>
      </c>
      <c r="C260" s="2" t="s">
        <v>22</v>
      </c>
      <c r="D260" s="2" t="s">
        <v>23</v>
      </c>
      <c r="E260" s="2" t="s">
        <v>2767</v>
      </c>
      <c r="F260" s="2" t="s">
        <v>2774</v>
      </c>
      <c r="G260" s="2">
        <v>36</v>
      </c>
      <c r="H260" s="2">
        <v>42</v>
      </c>
      <c r="I260" s="3">
        <v>42650</v>
      </c>
      <c r="J260" s="3">
        <v>42661</v>
      </c>
      <c r="K260" s="3" t="s">
        <v>2542</v>
      </c>
      <c r="L260" s="17">
        <f t="shared" si="57"/>
        <v>281.13</v>
      </c>
      <c r="M260" s="20">
        <f t="shared" si="58"/>
        <v>0.84725927506847365</v>
      </c>
      <c r="N260" s="2" t="s">
        <v>24</v>
      </c>
      <c r="O260" s="2">
        <v>2490000</v>
      </c>
      <c r="P260" s="2">
        <v>3200000</v>
      </c>
      <c r="Q260" s="2">
        <f t="shared" si="52"/>
        <v>710000</v>
      </c>
      <c r="R260" s="4">
        <f t="shared" si="53"/>
        <v>0.28514056224899598</v>
      </c>
      <c r="S260" s="2">
        <v>1630</v>
      </c>
      <c r="T260" s="5">
        <f t="shared" si="59"/>
        <v>69211.944444444438</v>
      </c>
      <c r="U260" s="2">
        <v>88934</v>
      </c>
      <c r="V260" s="5">
        <f t="shared" si="54"/>
        <v>19722.055555555562</v>
      </c>
      <c r="W260" s="4">
        <f t="shared" si="55"/>
        <v>0.28495161801712143</v>
      </c>
      <c r="X260" s="22">
        <f t="shared" si="60"/>
        <v>58640.461876079469</v>
      </c>
      <c r="Y260" s="22">
        <f t="shared" si="61"/>
        <v>75350.156368939643</v>
      </c>
      <c r="Z260" s="22">
        <f t="shared" si="62"/>
        <v>16709.694492860173</v>
      </c>
      <c r="AA260" s="8">
        <f t="shared" si="63"/>
        <v>0.28495161801712149</v>
      </c>
      <c r="AB260" s="22">
        <f t="shared" si="64"/>
        <v>2712605.6292818272</v>
      </c>
      <c r="AC260" s="2">
        <v>338</v>
      </c>
      <c r="AD260" s="2">
        <v>1937</v>
      </c>
      <c r="AE260" s="2">
        <f t="shared" si="56"/>
        <v>79</v>
      </c>
      <c r="AF260" s="2" t="s">
        <v>307</v>
      </c>
    </row>
    <row r="261" spans="1:32" x14ac:dyDescent="0.2">
      <c r="A261">
        <v>42</v>
      </c>
      <c r="B261" s="2" t="s">
        <v>1025</v>
      </c>
      <c r="C261" s="2" t="s">
        <v>22</v>
      </c>
      <c r="D261" s="2" t="s">
        <v>23</v>
      </c>
      <c r="E261" s="2" t="s">
        <v>2767</v>
      </c>
      <c r="F261" s="2" t="s">
        <v>2774</v>
      </c>
      <c r="G261" s="2">
        <v>56</v>
      </c>
      <c r="H261" s="2">
        <v>61</v>
      </c>
      <c r="I261" s="3">
        <v>42651</v>
      </c>
      <c r="J261" s="3">
        <v>42661</v>
      </c>
      <c r="K261" s="3" t="s">
        <v>2542</v>
      </c>
      <c r="L261" s="17">
        <f t="shared" si="57"/>
        <v>281.13</v>
      </c>
      <c r="M261" s="20">
        <f t="shared" si="58"/>
        <v>0.84725927506847365</v>
      </c>
      <c r="N261" s="2" t="s">
        <v>36</v>
      </c>
      <c r="O261" s="2">
        <v>4000000</v>
      </c>
      <c r="P261" s="2">
        <v>4225000</v>
      </c>
      <c r="Q261" s="2">
        <f t="shared" si="52"/>
        <v>225000</v>
      </c>
      <c r="R261" s="4">
        <f t="shared" si="53"/>
        <v>5.6250000000000001E-2</v>
      </c>
      <c r="S261" s="2">
        <v>56425</v>
      </c>
      <c r="T261" s="5">
        <f t="shared" si="59"/>
        <v>72436.16071428571</v>
      </c>
      <c r="U261" s="2">
        <v>76454</v>
      </c>
      <c r="V261" s="5">
        <f t="shared" si="54"/>
        <v>4017.8392857142899</v>
      </c>
      <c r="W261" s="4">
        <f t="shared" si="55"/>
        <v>5.5467314199079298E-2</v>
      </c>
      <c r="X261" s="22">
        <f t="shared" si="60"/>
        <v>61372.209015529159</v>
      </c>
      <c r="Y261" s="22">
        <f t="shared" si="61"/>
        <v>64776.360616085083</v>
      </c>
      <c r="Z261" s="22">
        <f t="shared" si="62"/>
        <v>3404.1516005559242</v>
      </c>
      <c r="AA261" s="8">
        <f t="shared" si="63"/>
        <v>5.5467314199079319E-2</v>
      </c>
      <c r="AB261" s="22">
        <f t="shared" si="64"/>
        <v>3627476.1945007648</v>
      </c>
      <c r="AC261" s="2">
        <v>907</v>
      </c>
      <c r="AD261" s="2">
        <v>1932</v>
      </c>
      <c r="AE261" s="2">
        <f t="shared" si="56"/>
        <v>84</v>
      </c>
      <c r="AF261" s="2" t="s">
        <v>37</v>
      </c>
    </row>
    <row r="262" spans="1:32" x14ac:dyDescent="0.2">
      <c r="A262">
        <v>42</v>
      </c>
      <c r="B262" s="2" t="s">
        <v>125</v>
      </c>
      <c r="C262" s="2" t="s">
        <v>22</v>
      </c>
      <c r="D262" s="2" t="s">
        <v>23</v>
      </c>
      <c r="E262" s="2" t="s">
        <v>2767</v>
      </c>
      <c r="F262" s="2" t="s">
        <v>2774</v>
      </c>
      <c r="G262" s="2">
        <v>27</v>
      </c>
      <c r="H262" s="2">
        <v>29</v>
      </c>
      <c r="I262" s="3">
        <v>42650</v>
      </c>
      <c r="J262" s="3">
        <v>42661</v>
      </c>
      <c r="K262" s="3" t="s">
        <v>2542</v>
      </c>
      <c r="L262" s="17">
        <f t="shared" si="57"/>
        <v>281.13</v>
      </c>
      <c r="M262" s="20">
        <f t="shared" si="58"/>
        <v>0.84725927506847365</v>
      </c>
      <c r="N262" s="2" t="s">
        <v>24</v>
      </c>
      <c r="O262" s="2">
        <v>2100000</v>
      </c>
      <c r="P262" s="2">
        <v>2450000</v>
      </c>
      <c r="Q262" s="2">
        <f t="shared" si="52"/>
        <v>350000</v>
      </c>
      <c r="R262" s="4">
        <f t="shared" si="53"/>
        <v>0.16666666666666666</v>
      </c>
      <c r="S262" s="2">
        <v>1797</v>
      </c>
      <c r="T262" s="5">
        <f t="shared" si="59"/>
        <v>77844.333333333328</v>
      </c>
      <c r="U262" s="2">
        <v>90807</v>
      </c>
      <c r="V262" s="5">
        <f t="shared" si="54"/>
        <v>12962.666666666672</v>
      </c>
      <c r="W262" s="4">
        <f t="shared" si="55"/>
        <v>0.16652036328912836</v>
      </c>
      <c r="X262" s="22">
        <f t="shared" si="60"/>
        <v>65954.33342818862</v>
      </c>
      <c r="Y262" s="22">
        <f t="shared" si="61"/>
        <v>76937.072991142893</v>
      </c>
      <c r="Z262" s="22">
        <f t="shared" si="62"/>
        <v>10982.739562954273</v>
      </c>
      <c r="AA262" s="8">
        <f t="shared" si="63"/>
        <v>0.16652036328912839</v>
      </c>
      <c r="AB262" s="22">
        <f t="shared" si="64"/>
        <v>2077300.9707608582</v>
      </c>
      <c r="AC262" s="2">
        <v>658</v>
      </c>
      <c r="AD262" s="2">
        <v>1932</v>
      </c>
      <c r="AE262" s="2">
        <f t="shared" si="56"/>
        <v>84</v>
      </c>
      <c r="AF262" s="2" t="s">
        <v>37</v>
      </c>
    </row>
    <row r="263" spans="1:32" x14ac:dyDescent="0.2">
      <c r="A263">
        <v>42</v>
      </c>
      <c r="B263" s="2" t="s">
        <v>1799</v>
      </c>
      <c r="C263" s="2" t="s">
        <v>22</v>
      </c>
      <c r="D263" s="2" t="s">
        <v>23</v>
      </c>
      <c r="E263" s="2" t="s">
        <v>2767</v>
      </c>
      <c r="F263" s="2" t="s">
        <v>2774</v>
      </c>
      <c r="G263" s="2">
        <v>78</v>
      </c>
      <c r="H263" s="2">
        <v>86</v>
      </c>
      <c r="I263" s="3">
        <v>42651</v>
      </c>
      <c r="J263" s="3">
        <v>42661</v>
      </c>
      <c r="K263" s="3" t="s">
        <v>2542</v>
      </c>
      <c r="L263" s="17">
        <f t="shared" si="57"/>
        <v>281.13</v>
      </c>
      <c r="M263" s="20">
        <f t="shared" si="58"/>
        <v>0.84725927506847365</v>
      </c>
      <c r="N263" s="2" t="s">
        <v>36</v>
      </c>
      <c r="O263" s="2">
        <v>4950000</v>
      </c>
      <c r="P263" s="2">
        <v>4950000</v>
      </c>
      <c r="Q263" s="2">
        <f t="shared" si="52"/>
        <v>0</v>
      </c>
      <c r="R263" s="4">
        <f t="shared" si="53"/>
        <v>0</v>
      </c>
      <c r="S263" s="2">
        <v>101259</v>
      </c>
      <c r="T263" s="5">
        <f t="shared" si="59"/>
        <v>64759.730769230766</v>
      </c>
      <c r="U263" s="2">
        <v>64760</v>
      </c>
      <c r="V263" s="5">
        <f t="shared" si="54"/>
        <v>0.26923076923412737</v>
      </c>
      <c r="W263" s="4">
        <f t="shared" si="55"/>
        <v>4.1573793781435354E-6</v>
      </c>
      <c r="X263" s="22">
        <f t="shared" si="60"/>
        <v>54868.282545167989</v>
      </c>
      <c r="Y263" s="22">
        <f t="shared" si="61"/>
        <v>54868.51065343435</v>
      </c>
      <c r="Z263" s="22">
        <f t="shared" si="62"/>
        <v>0.22810826636123238</v>
      </c>
      <c r="AA263" s="8">
        <f t="shared" si="63"/>
        <v>4.1573793780305031E-6</v>
      </c>
      <c r="AB263" s="22">
        <f t="shared" si="64"/>
        <v>4279743.8309678789</v>
      </c>
      <c r="AC263" s="11">
        <v>1431</v>
      </c>
      <c r="AD263" s="2">
        <v>1929</v>
      </c>
      <c r="AE263" s="2">
        <f t="shared" si="56"/>
        <v>87</v>
      </c>
      <c r="AF263" s="2" t="s">
        <v>25</v>
      </c>
    </row>
    <row r="264" spans="1:32" x14ac:dyDescent="0.2">
      <c r="A264">
        <v>42</v>
      </c>
      <c r="B264" s="2" t="s">
        <v>988</v>
      </c>
      <c r="C264" s="2" t="s">
        <v>22</v>
      </c>
      <c r="D264" s="2" t="s">
        <v>23</v>
      </c>
      <c r="E264" s="2" t="s">
        <v>2767</v>
      </c>
      <c r="F264" s="2" t="s">
        <v>2774</v>
      </c>
      <c r="G264" s="2">
        <v>55</v>
      </c>
      <c r="H264" s="2">
        <v>61</v>
      </c>
      <c r="I264" s="3">
        <v>42651</v>
      </c>
      <c r="J264" s="3">
        <v>42661</v>
      </c>
      <c r="K264" s="3" t="s">
        <v>2542</v>
      </c>
      <c r="L264" s="17">
        <f t="shared" si="57"/>
        <v>281.13</v>
      </c>
      <c r="M264" s="20">
        <f t="shared" si="58"/>
        <v>0.84725927506847365</v>
      </c>
      <c r="N264" s="2" t="s">
        <v>36</v>
      </c>
      <c r="O264" s="2">
        <v>3900000</v>
      </c>
      <c r="P264" s="2">
        <v>4475000</v>
      </c>
      <c r="Q264" s="2">
        <f t="shared" si="52"/>
        <v>575000</v>
      </c>
      <c r="R264" s="4">
        <f t="shared" si="53"/>
        <v>0.14743589743589744</v>
      </c>
      <c r="S264" s="2"/>
      <c r="T264" s="5">
        <f t="shared" si="59"/>
        <v>70909.090909090912</v>
      </c>
      <c r="U264" s="2">
        <v>81364</v>
      </c>
      <c r="V264" s="5">
        <f t="shared" si="54"/>
        <v>10454.909090909088</v>
      </c>
      <c r="W264" s="4">
        <f t="shared" si="55"/>
        <v>0.1474410256410256</v>
      </c>
      <c r="X264" s="22">
        <f t="shared" si="60"/>
        <v>60078.384959400864</v>
      </c>
      <c r="Y264" s="22">
        <f t="shared" si="61"/>
        <v>68936.403656671289</v>
      </c>
      <c r="Z264" s="22">
        <f t="shared" si="62"/>
        <v>8858.018697270425</v>
      </c>
      <c r="AA264" s="8">
        <f t="shared" si="63"/>
        <v>0.14744102564102551</v>
      </c>
      <c r="AB264" s="22">
        <f t="shared" si="64"/>
        <v>3791502.2011169209</v>
      </c>
      <c r="AC264" s="2">
        <v>499</v>
      </c>
      <c r="AD264" s="2">
        <v>1898</v>
      </c>
      <c r="AE264" s="2">
        <f t="shared" si="56"/>
        <v>118</v>
      </c>
      <c r="AF264" s="2" t="s">
        <v>46</v>
      </c>
    </row>
    <row r="265" spans="1:32" x14ac:dyDescent="0.2">
      <c r="A265">
        <v>42</v>
      </c>
      <c r="B265" s="2" t="s">
        <v>758</v>
      </c>
      <c r="C265" s="2" t="s">
        <v>22</v>
      </c>
      <c r="D265" s="2" t="s">
        <v>23</v>
      </c>
      <c r="E265" s="2" t="s">
        <v>2767</v>
      </c>
      <c r="F265" s="2" t="s">
        <v>2774</v>
      </c>
      <c r="G265" s="2">
        <v>50</v>
      </c>
      <c r="H265" s="2">
        <v>57</v>
      </c>
      <c r="I265" s="3">
        <v>42651</v>
      </c>
      <c r="J265" s="3">
        <v>42661</v>
      </c>
      <c r="K265" s="3" t="s">
        <v>2542</v>
      </c>
      <c r="L265" s="17">
        <f t="shared" si="57"/>
        <v>281.13</v>
      </c>
      <c r="M265" s="20">
        <f t="shared" si="58"/>
        <v>0.84725927506847365</v>
      </c>
      <c r="N265" s="2" t="s">
        <v>36</v>
      </c>
      <c r="O265" s="2">
        <v>3800000</v>
      </c>
      <c r="P265" s="2">
        <v>4080000</v>
      </c>
      <c r="Q265" s="2">
        <f t="shared" si="52"/>
        <v>280000</v>
      </c>
      <c r="R265" s="4">
        <f t="shared" si="53"/>
        <v>7.3684210526315783E-2</v>
      </c>
      <c r="S265" s="2">
        <v>73819</v>
      </c>
      <c r="T265" s="5">
        <f t="shared" si="59"/>
        <v>77476.38</v>
      </c>
      <c r="U265" s="2">
        <v>83076</v>
      </c>
      <c r="V265" s="5">
        <f t="shared" si="54"/>
        <v>5599.6199999999953</v>
      </c>
      <c r="W265" s="4">
        <f t="shared" si="55"/>
        <v>7.2275188902733906E-2</v>
      </c>
      <c r="X265" s="22">
        <f t="shared" si="60"/>
        <v>65642.5815537296</v>
      </c>
      <c r="Y265" s="22">
        <f t="shared" si="61"/>
        <v>70386.911535588515</v>
      </c>
      <c r="Z265" s="22">
        <f t="shared" si="62"/>
        <v>4744.3299818589148</v>
      </c>
      <c r="AA265" s="8">
        <f t="shared" si="63"/>
        <v>7.2275188902733781E-2</v>
      </c>
      <c r="AB265" s="22">
        <f t="shared" si="64"/>
        <v>3519345.5767794256</v>
      </c>
      <c r="AC265" s="2">
        <v>348</v>
      </c>
      <c r="AD265" s="2">
        <v>1890</v>
      </c>
      <c r="AE265" s="2">
        <f t="shared" si="56"/>
        <v>126</v>
      </c>
      <c r="AF265" s="2" t="s">
        <v>27</v>
      </c>
    </row>
    <row r="266" spans="1:32" x14ac:dyDescent="0.2">
      <c r="A266">
        <v>42</v>
      </c>
      <c r="B266" s="2" t="s">
        <v>2056</v>
      </c>
      <c r="C266" s="2" t="s">
        <v>22</v>
      </c>
      <c r="D266" s="2" t="s">
        <v>23</v>
      </c>
      <c r="E266" s="2" t="s">
        <v>2767</v>
      </c>
      <c r="F266" s="2" t="s">
        <v>2774</v>
      </c>
      <c r="G266" s="2">
        <v>90</v>
      </c>
      <c r="H266" s="2">
        <v>100</v>
      </c>
      <c r="I266" s="3">
        <v>42651</v>
      </c>
      <c r="J266" s="3">
        <v>42662</v>
      </c>
      <c r="K266" s="3" t="s">
        <v>2542</v>
      </c>
      <c r="L266" s="17">
        <f t="shared" si="57"/>
        <v>281.13</v>
      </c>
      <c r="M266" s="20">
        <f t="shared" si="58"/>
        <v>0.84725927506847365</v>
      </c>
      <c r="N266" s="2" t="s">
        <v>24</v>
      </c>
      <c r="O266" s="2">
        <v>5290000</v>
      </c>
      <c r="P266" s="2">
        <v>6010000</v>
      </c>
      <c r="Q266" s="2">
        <f t="shared" si="52"/>
        <v>720000</v>
      </c>
      <c r="R266" s="4">
        <f t="shared" si="53"/>
        <v>0.13610586011342155</v>
      </c>
      <c r="S266" s="2">
        <v>85000</v>
      </c>
      <c r="T266" s="5">
        <f t="shared" si="59"/>
        <v>59722.222222222219</v>
      </c>
      <c r="U266" s="2">
        <v>67722</v>
      </c>
      <c r="V266" s="5">
        <f t="shared" si="54"/>
        <v>7999.777777777781</v>
      </c>
      <c r="W266" s="4">
        <f t="shared" si="55"/>
        <v>0.13394976744186052</v>
      </c>
      <c r="X266" s="22">
        <f t="shared" si="60"/>
        <v>50600.206705478282</v>
      </c>
      <c r="Y266" s="22">
        <f t="shared" si="61"/>
        <v>57378.092626187172</v>
      </c>
      <c r="Z266" s="22">
        <f t="shared" si="62"/>
        <v>6777.8859207088899</v>
      </c>
      <c r="AA266" s="8">
        <f t="shared" si="63"/>
        <v>0.13394976744186057</v>
      </c>
      <c r="AB266" s="22">
        <f t="shared" si="64"/>
        <v>5164028.3363568457</v>
      </c>
      <c r="AC266" s="11">
        <v>2497</v>
      </c>
      <c r="AD266" s="2">
        <v>1934</v>
      </c>
      <c r="AE266" s="2">
        <f t="shared" si="56"/>
        <v>82</v>
      </c>
      <c r="AF266" s="2" t="s">
        <v>37</v>
      </c>
    </row>
    <row r="267" spans="1:32" x14ac:dyDescent="0.2">
      <c r="A267">
        <v>43</v>
      </c>
      <c r="B267" s="2" t="s">
        <v>951</v>
      </c>
      <c r="C267" s="2" t="s">
        <v>22</v>
      </c>
      <c r="D267" s="2" t="s">
        <v>23</v>
      </c>
      <c r="E267" s="2" t="s">
        <v>2767</v>
      </c>
      <c r="F267" s="2" t="s">
        <v>2774</v>
      </c>
      <c r="G267" s="2">
        <v>54</v>
      </c>
      <c r="H267" s="2">
        <v>61</v>
      </c>
      <c r="I267" s="3">
        <v>42657</v>
      </c>
      <c r="J267" s="3">
        <v>42667</v>
      </c>
      <c r="K267" s="3" t="s">
        <v>2542</v>
      </c>
      <c r="L267" s="17">
        <f t="shared" si="57"/>
        <v>281.13</v>
      </c>
      <c r="M267" s="20">
        <f t="shared" si="58"/>
        <v>0.84725927506847365</v>
      </c>
      <c r="N267" s="2" t="s">
        <v>36</v>
      </c>
      <c r="O267" s="2">
        <v>3700000</v>
      </c>
      <c r="P267" s="2">
        <v>4150000</v>
      </c>
      <c r="Q267" s="2">
        <f t="shared" si="52"/>
        <v>450000</v>
      </c>
      <c r="R267" s="4">
        <f t="shared" si="53"/>
        <v>0.12162162162162163</v>
      </c>
      <c r="S267" s="2">
        <v>270638</v>
      </c>
      <c r="T267" s="5">
        <f t="shared" si="59"/>
        <v>73530.333333333328</v>
      </c>
      <c r="U267" s="2">
        <v>81864</v>
      </c>
      <c r="V267" s="5">
        <f t="shared" si="54"/>
        <v>8333.6666666666715</v>
      </c>
      <c r="W267" s="4">
        <f t="shared" si="55"/>
        <v>0.11333644618320791</v>
      </c>
      <c r="X267" s="22">
        <f t="shared" si="60"/>
        <v>62299.256915543221</v>
      </c>
      <c r="Y267" s="22">
        <f t="shared" si="61"/>
        <v>69360.033294205525</v>
      </c>
      <c r="Z267" s="22">
        <f t="shared" si="62"/>
        <v>7060.7763786623036</v>
      </c>
      <c r="AA267" s="8">
        <f t="shared" si="63"/>
        <v>0.11333644618320785</v>
      </c>
      <c r="AB267" s="22">
        <f t="shared" si="64"/>
        <v>3745441.7978870985</v>
      </c>
      <c r="AC267" s="11">
        <v>2673</v>
      </c>
      <c r="AD267" s="2">
        <v>1935</v>
      </c>
      <c r="AE267" s="2">
        <f t="shared" si="56"/>
        <v>81</v>
      </c>
      <c r="AF267" s="2" t="s">
        <v>103</v>
      </c>
    </row>
    <row r="268" spans="1:32" x14ac:dyDescent="0.2">
      <c r="A268">
        <v>43</v>
      </c>
      <c r="B268" s="2" t="s">
        <v>462</v>
      </c>
      <c r="C268" s="2" t="s">
        <v>22</v>
      </c>
      <c r="D268" s="2" t="s">
        <v>23</v>
      </c>
      <c r="E268" s="2" t="s">
        <v>2767</v>
      </c>
      <c r="F268" s="2" t="s">
        <v>2774</v>
      </c>
      <c r="G268" s="2">
        <v>42</v>
      </c>
      <c r="H268" s="2"/>
      <c r="I268" s="3">
        <v>42657</v>
      </c>
      <c r="J268" s="3">
        <v>42667</v>
      </c>
      <c r="K268" s="3" t="s">
        <v>2542</v>
      </c>
      <c r="L268" s="17">
        <f t="shared" si="57"/>
        <v>281.13</v>
      </c>
      <c r="M268" s="20">
        <f t="shared" si="58"/>
        <v>0.84725927506847365</v>
      </c>
      <c r="N268" s="2" t="s">
        <v>36</v>
      </c>
      <c r="O268" s="2">
        <v>3200000</v>
      </c>
      <c r="P268" s="2">
        <v>4070000</v>
      </c>
      <c r="Q268" s="2">
        <f t="shared" si="52"/>
        <v>870000</v>
      </c>
      <c r="R268" s="4">
        <f t="shared" si="53"/>
        <v>0.27187499999999998</v>
      </c>
      <c r="S268" s="2"/>
      <c r="T268" s="5">
        <f t="shared" si="59"/>
        <v>76190.476190476184</v>
      </c>
      <c r="U268" s="2">
        <v>96905</v>
      </c>
      <c r="V268" s="5">
        <f t="shared" si="54"/>
        <v>20714.523809523816</v>
      </c>
      <c r="W268" s="4">
        <f t="shared" si="55"/>
        <v>0.27187812500000014</v>
      </c>
      <c r="X268" s="22">
        <f t="shared" si="60"/>
        <v>64553.087624264655</v>
      </c>
      <c r="Y268" s="22">
        <f t="shared" si="61"/>
        <v>82103.660050510443</v>
      </c>
      <c r="Z268" s="22">
        <f t="shared" si="62"/>
        <v>17550.572426245788</v>
      </c>
      <c r="AA268" s="8">
        <f t="shared" si="63"/>
        <v>0.27187812500000014</v>
      </c>
      <c r="AB268" s="22">
        <f t="shared" si="64"/>
        <v>3448353.7221214385</v>
      </c>
      <c r="AC268" s="2">
        <v>597</v>
      </c>
      <c r="AD268" s="2">
        <v>1875</v>
      </c>
      <c r="AE268" s="2">
        <f t="shared" si="56"/>
        <v>141</v>
      </c>
      <c r="AF268" s="2" t="s">
        <v>37</v>
      </c>
    </row>
    <row r="269" spans="1:32" x14ac:dyDescent="0.2">
      <c r="A269">
        <v>43</v>
      </c>
      <c r="B269" s="2" t="s">
        <v>493</v>
      </c>
      <c r="C269" s="2" t="s">
        <v>22</v>
      </c>
      <c r="D269" s="2" t="s">
        <v>23</v>
      </c>
      <c r="E269" s="2" t="s">
        <v>2767</v>
      </c>
      <c r="F269" s="2" t="s">
        <v>2774</v>
      </c>
      <c r="G269" s="2">
        <v>43</v>
      </c>
      <c r="H269" s="2">
        <v>47</v>
      </c>
      <c r="I269" s="3">
        <v>42657</v>
      </c>
      <c r="J269" s="3">
        <v>42668</v>
      </c>
      <c r="K269" s="3" t="s">
        <v>2542</v>
      </c>
      <c r="L269" s="17">
        <f t="shared" si="57"/>
        <v>281.13</v>
      </c>
      <c r="M269" s="20">
        <f t="shared" si="58"/>
        <v>0.84725927506847365</v>
      </c>
      <c r="N269" s="2" t="s">
        <v>24</v>
      </c>
      <c r="O269" s="2">
        <v>3850000</v>
      </c>
      <c r="P269" s="2">
        <v>4610000</v>
      </c>
      <c r="Q269" s="2">
        <f t="shared" si="52"/>
        <v>760000</v>
      </c>
      <c r="R269" s="4">
        <f t="shared" si="53"/>
        <v>0.19740259740259741</v>
      </c>
      <c r="S269" s="2"/>
      <c r="T269" s="5">
        <f t="shared" si="59"/>
        <v>89534.883720930229</v>
      </c>
      <c r="U269" s="2">
        <v>107209</v>
      </c>
      <c r="V269" s="5">
        <f t="shared" si="54"/>
        <v>17674.116279069771</v>
      </c>
      <c r="W269" s="4">
        <f t="shared" si="55"/>
        <v>0.19739922077922081</v>
      </c>
      <c r="X269" s="22">
        <f t="shared" si="60"/>
        <v>75859.260674735429</v>
      </c>
      <c r="Y269" s="22">
        <f t="shared" si="61"/>
        <v>90833.819620815993</v>
      </c>
      <c r="Z269" s="22">
        <f t="shared" si="62"/>
        <v>14974.558946080564</v>
      </c>
      <c r="AA269" s="8">
        <f t="shared" si="63"/>
        <v>0.19739922077922084</v>
      </c>
      <c r="AB269" s="22">
        <f t="shared" si="64"/>
        <v>3905854.2436950877</v>
      </c>
      <c r="AC269" s="11">
        <v>5011</v>
      </c>
      <c r="AD269" s="2">
        <v>2007</v>
      </c>
      <c r="AE269" s="2">
        <f t="shared" si="56"/>
        <v>9</v>
      </c>
      <c r="AF269" s="2" t="s">
        <v>494</v>
      </c>
    </row>
    <row r="270" spans="1:32" x14ac:dyDescent="0.2">
      <c r="A270">
        <v>43</v>
      </c>
      <c r="B270" s="2" t="s">
        <v>1373</v>
      </c>
      <c r="C270" s="2" t="s">
        <v>22</v>
      </c>
      <c r="D270" s="2" t="s">
        <v>23</v>
      </c>
      <c r="E270" s="2" t="s">
        <v>2767</v>
      </c>
      <c r="F270" s="2" t="s">
        <v>2774</v>
      </c>
      <c r="G270" s="2">
        <v>66</v>
      </c>
      <c r="H270" s="2">
        <v>73</v>
      </c>
      <c r="I270" s="3">
        <v>42658</v>
      </c>
      <c r="J270" s="3">
        <v>42668</v>
      </c>
      <c r="K270" s="3" t="s">
        <v>2542</v>
      </c>
      <c r="L270" s="17">
        <f t="shared" si="57"/>
        <v>281.13</v>
      </c>
      <c r="M270" s="20">
        <f t="shared" si="58"/>
        <v>0.84725927506847365</v>
      </c>
      <c r="N270" s="2" t="s">
        <v>36</v>
      </c>
      <c r="O270" s="2">
        <v>5500000</v>
      </c>
      <c r="P270" s="2">
        <v>6000000</v>
      </c>
      <c r="Q270" s="2">
        <f t="shared" si="52"/>
        <v>500000</v>
      </c>
      <c r="R270" s="4">
        <f t="shared" si="53"/>
        <v>9.0909090909090912E-2</v>
      </c>
      <c r="S270" s="2"/>
      <c r="T270" s="5">
        <f t="shared" si="59"/>
        <v>83333.333333333328</v>
      </c>
      <c r="U270" s="2">
        <v>90909</v>
      </c>
      <c r="V270" s="5">
        <f t="shared" si="54"/>
        <v>7575.6666666666715</v>
      </c>
      <c r="W270" s="4">
        <f t="shared" si="55"/>
        <v>9.0908000000000058E-2</v>
      </c>
      <c r="X270" s="22">
        <f t="shared" si="60"/>
        <v>70604.939589039466</v>
      </c>
      <c r="Y270" s="22">
        <f t="shared" si="61"/>
        <v>77023.493437199868</v>
      </c>
      <c r="Z270" s="22">
        <f t="shared" si="62"/>
        <v>6418.5538481604017</v>
      </c>
      <c r="AA270" s="8">
        <f t="shared" si="63"/>
        <v>9.090800000000003E-2</v>
      </c>
      <c r="AB270" s="22">
        <f t="shared" si="64"/>
        <v>5083550.5668551913</v>
      </c>
      <c r="AC270" s="11">
        <v>1600</v>
      </c>
      <c r="AD270" s="2">
        <v>1937</v>
      </c>
      <c r="AE270" s="2">
        <f t="shared" si="56"/>
        <v>79</v>
      </c>
      <c r="AF270" s="2" t="s">
        <v>27</v>
      </c>
    </row>
    <row r="271" spans="1:32" x14ac:dyDescent="0.2">
      <c r="A271">
        <v>43</v>
      </c>
      <c r="B271" s="2" t="s">
        <v>492</v>
      </c>
      <c r="C271" s="2" t="s">
        <v>22</v>
      </c>
      <c r="D271" s="2" t="s">
        <v>23</v>
      </c>
      <c r="E271" s="2" t="s">
        <v>2767</v>
      </c>
      <c r="F271" s="2" t="s">
        <v>2774</v>
      </c>
      <c r="G271" s="2">
        <v>43</v>
      </c>
      <c r="H271" s="2">
        <v>50</v>
      </c>
      <c r="I271" s="3">
        <v>42657</v>
      </c>
      <c r="J271" s="3">
        <v>42668</v>
      </c>
      <c r="K271" s="3" t="s">
        <v>2542</v>
      </c>
      <c r="L271" s="17">
        <f t="shared" si="57"/>
        <v>281.13</v>
      </c>
      <c r="M271" s="20">
        <f t="shared" si="58"/>
        <v>0.84725927506847365</v>
      </c>
      <c r="N271" s="2" t="s">
        <v>24</v>
      </c>
      <c r="O271" s="2">
        <v>3890000</v>
      </c>
      <c r="P271" s="2">
        <v>4505000</v>
      </c>
      <c r="Q271" s="2">
        <f t="shared" si="52"/>
        <v>615000</v>
      </c>
      <c r="R271" s="4">
        <f t="shared" si="53"/>
        <v>0.15809768637532134</v>
      </c>
      <c r="S271" s="2">
        <v>22560</v>
      </c>
      <c r="T271" s="5">
        <f t="shared" si="59"/>
        <v>90989.767441860458</v>
      </c>
      <c r="U271" s="2">
        <v>105292</v>
      </c>
      <c r="V271" s="5">
        <f t="shared" si="54"/>
        <v>14302.232558139542</v>
      </c>
      <c r="W271" s="4">
        <f t="shared" si="55"/>
        <v>0.15718506553254144</v>
      </c>
      <c r="X271" s="22">
        <f t="shared" si="60"/>
        <v>77091.924401439697</v>
      </c>
      <c r="Y271" s="22">
        <f t="shared" si="61"/>
        <v>89209.623590509727</v>
      </c>
      <c r="Z271" s="22">
        <f t="shared" si="62"/>
        <v>12117.69918907003</v>
      </c>
      <c r="AA271" s="8">
        <f t="shared" si="63"/>
        <v>0.15718506553254144</v>
      </c>
      <c r="AB271" s="22">
        <f t="shared" si="64"/>
        <v>3836013.8143919185</v>
      </c>
      <c r="AC271" s="11">
        <v>2826</v>
      </c>
      <c r="AD271" s="2">
        <v>1935</v>
      </c>
      <c r="AE271" s="2">
        <f t="shared" si="56"/>
        <v>81</v>
      </c>
      <c r="AF271" s="2" t="s">
        <v>127</v>
      </c>
    </row>
    <row r="272" spans="1:32" x14ac:dyDescent="0.2">
      <c r="A272">
        <v>43</v>
      </c>
      <c r="B272" s="2" t="s">
        <v>1916</v>
      </c>
      <c r="C272" s="2" t="s">
        <v>22</v>
      </c>
      <c r="D272" s="2" t="s">
        <v>23</v>
      </c>
      <c r="E272" s="2" t="s">
        <v>2767</v>
      </c>
      <c r="F272" s="2" t="s">
        <v>2774</v>
      </c>
      <c r="G272" s="2">
        <v>82</v>
      </c>
      <c r="H272" s="2">
        <v>100</v>
      </c>
      <c r="I272" s="3">
        <v>42658</v>
      </c>
      <c r="J272" s="3">
        <v>42668</v>
      </c>
      <c r="K272" s="3" t="s">
        <v>2542</v>
      </c>
      <c r="L272" s="17">
        <f t="shared" si="57"/>
        <v>281.13</v>
      </c>
      <c r="M272" s="20">
        <f t="shared" si="58"/>
        <v>0.84725927506847365</v>
      </c>
      <c r="N272" s="2" t="s">
        <v>36</v>
      </c>
      <c r="O272" s="2">
        <v>4800000</v>
      </c>
      <c r="P272" s="2">
        <v>5900000</v>
      </c>
      <c r="Q272" s="2">
        <f t="shared" si="52"/>
        <v>1100000</v>
      </c>
      <c r="R272" s="4">
        <f t="shared" si="53"/>
        <v>0.22916666666666666</v>
      </c>
      <c r="S272" s="2">
        <v>250724</v>
      </c>
      <c r="T272" s="5">
        <f t="shared" si="59"/>
        <v>61594.195121951219</v>
      </c>
      <c r="U272" s="2">
        <v>75009</v>
      </c>
      <c r="V272" s="5">
        <f t="shared" si="54"/>
        <v>13414.804878048781</v>
      </c>
      <c r="W272" s="4">
        <f t="shared" si="55"/>
        <v>0.21779333022354816</v>
      </c>
      <c r="X272" s="22">
        <f t="shared" si="60"/>
        <v>52186.25310745051</v>
      </c>
      <c r="Y272" s="22">
        <f t="shared" si="61"/>
        <v>63552.070963611142</v>
      </c>
      <c r="Z272" s="22">
        <f t="shared" si="62"/>
        <v>11365.817856160633</v>
      </c>
      <c r="AA272" s="8">
        <f t="shared" si="63"/>
        <v>0.2177933302235481</v>
      </c>
      <c r="AB272" s="22">
        <f t="shared" si="64"/>
        <v>5211269.8190161139</v>
      </c>
      <c r="AC272" s="11">
        <v>1133</v>
      </c>
      <c r="AD272" s="2">
        <v>1900</v>
      </c>
      <c r="AE272" s="2">
        <f t="shared" si="56"/>
        <v>116</v>
      </c>
      <c r="AF272" s="2" t="s">
        <v>137</v>
      </c>
    </row>
    <row r="273" spans="1:32" x14ac:dyDescent="0.2">
      <c r="A273">
        <v>43</v>
      </c>
      <c r="B273" s="2" t="s">
        <v>2328</v>
      </c>
      <c r="C273" s="2" t="s">
        <v>22</v>
      </c>
      <c r="D273" s="2" t="s">
        <v>23</v>
      </c>
      <c r="E273" s="2" t="s">
        <v>2767</v>
      </c>
      <c r="F273" s="2" t="s">
        <v>2774</v>
      </c>
      <c r="G273" s="2">
        <v>114</v>
      </c>
      <c r="H273" s="2">
        <v>129</v>
      </c>
      <c r="I273" s="3">
        <v>42657</v>
      </c>
      <c r="J273" s="3">
        <v>42668</v>
      </c>
      <c r="K273" s="3" t="s">
        <v>2542</v>
      </c>
      <c r="L273" s="17">
        <f t="shared" si="57"/>
        <v>281.13</v>
      </c>
      <c r="M273" s="20">
        <f t="shared" si="58"/>
        <v>0.84725927506847365</v>
      </c>
      <c r="N273" s="2" t="s">
        <v>24</v>
      </c>
      <c r="O273" s="2">
        <v>5950000</v>
      </c>
      <c r="P273" s="2">
        <v>7650000</v>
      </c>
      <c r="Q273" s="2">
        <f t="shared" si="52"/>
        <v>1700000</v>
      </c>
      <c r="R273" s="4">
        <f t="shared" si="53"/>
        <v>0.2857142857142857</v>
      </c>
      <c r="S273" s="2">
        <v>69000</v>
      </c>
      <c r="T273" s="5">
        <f t="shared" si="59"/>
        <v>52798.245614035084</v>
      </c>
      <c r="U273" s="2">
        <v>67711</v>
      </c>
      <c r="V273" s="5">
        <f t="shared" si="54"/>
        <v>14912.754385964916</v>
      </c>
      <c r="W273" s="4">
        <f t="shared" si="55"/>
        <v>0.28244791493603599</v>
      </c>
      <c r="X273" s="22">
        <f t="shared" si="60"/>
        <v>44733.803303834582</v>
      </c>
      <c r="Y273" s="22">
        <f t="shared" si="61"/>
        <v>57368.772774161422</v>
      </c>
      <c r="Z273" s="22">
        <f t="shared" si="62"/>
        <v>12634.96947032684</v>
      </c>
      <c r="AA273" s="8">
        <f t="shared" si="63"/>
        <v>0.2824479149360361</v>
      </c>
      <c r="AB273" s="22">
        <f t="shared" si="64"/>
        <v>6540040.0962544018</v>
      </c>
      <c r="AC273" s="2">
        <v>443</v>
      </c>
      <c r="AD273" s="2">
        <v>1896</v>
      </c>
      <c r="AE273" s="2">
        <f t="shared" si="56"/>
        <v>120</v>
      </c>
      <c r="AF273" s="2" t="s">
        <v>37</v>
      </c>
    </row>
    <row r="274" spans="1:32" x14ac:dyDescent="0.2">
      <c r="A274">
        <v>43</v>
      </c>
      <c r="B274" s="2" t="s">
        <v>1106</v>
      </c>
      <c r="C274" s="2" t="s">
        <v>22</v>
      </c>
      <c r="D274" s="2" t="s">
        <v>23</v>
      </c>
      <c r="E274" s="2" t="s">
        <v>2767</v>
      </c>
      <c r="F274" s="2" t="s">
        <v>2774</v>
      </c>
      <c r="G274" s="2">
        <v>58</v>
      </c>
      <c r="H274" s="2">
        <v>65</v>
      </c>
      <c r="I274" s="3">
        <v>42658</v>
      </c>
      <c r="J274" s="3">
        <v>42668</v>
      </c>
      <c r="K274" s="3" t="s">
        <v>2542</v>
      </c>
      <c r="L274" s="17">
        <f t="shared" si="57"/>
        <v>281.13</v>
      </c>
      <c r="M274" s="20">
        <f t="shared" si="58"/>
        <v>0.84725927506847365</v>
      </c>
      <c r="N274" s="2" t="s">
        <v>36</v>
      </c>
      <c r="O274" s="2">
        <v>3800000</v>
      </c>
      <c r="P274" s="2">
        <v>5150000</v>
      </c>
      <c r="Q274" s="2">
        <f t="shared" si="52"/>
        <v>1350000</v>
      </c>
      <c r="R274" s="4">
        <f t="shared" si="53"/>
        <v>0.35526315789473684</v>
      </c>
      <c r="S274" s="2">
        <v>74268</v>
      </c>
      <c r="T274" s="5">
        <f t="shared" si="59"/>
        <v>66797.724137931029</v>
      </c>
      <c r="U274" s="2">
        <v>90074</v>
      </c>
      <c r="V274" s="5">
        <f t="shared" si="54"/>
        <v>23276.275862068971</v>
      </c>
      <c r="W274" s="4">
        <f t="shared" si="55"/>
        <v>0.34845911537353647</v>
      </c>
      <c r="X274" s="22">
        <f t="shared" si="60"/>
        <v>56594.991329327328</v>
      </c>
      <c r="Y274" s="22">
        <f t="shared" si="61"/>
        <v>76316.0319425177</v>
      </c>
      <c r="Z274" s="22">
        <f t="shared" si="62"/>
        <v>19721.040613190373</v>
      </c>
      <c r="AA274" s="8">
        <f t="shared" si="63"/>
        <v>0.34845911537353658</v>
      </c>
      <c r="AB274" s="22">
        <f t="shared" si="64"/>
        <v>4426329.8526660269</v>
      </c>
      <c r="AC274" s="2">
        <v>628</v>
      </c>
      <c r="AD274" s="2">
        <v>1895</v>
      </c>
      <c r="AE274" s="2">
        <f t="shared" si="56"/>
        <v>121</v>
      </c>
      <c r="AF274" s="2" t="s">
        <v>112</v>
      </c>
    </row>
    <row r="275" spans="1:32" x14ac:dyDescent="0.2">
      <c r="A275">
        <v>43</v>
      </c>
      <c r="B275" s="2" t="s">
        <v>1535</v>
      </c>
      <c r="C275" s="2" t="s">
        <v>22</v>
      </c>
      <c r="D275" s="2" t="s">
        <v>23</v>
      </c>
      <c r="E275" s="2" t="s">
        <v>2767</v>
      </c>
      <c r="F275" s="2" t="s">
        <v>2774</v>
      </c>
      <c r="G275" s="2">
        <v>70</v>
      </c>
      <c r="H275" s="2">
        <v>78</v>
      </c>
      <c r="I275" s="3">
        <v>42658</v>
      </c>
      <c r="J275" s="3">
        <v>42668</v>
      </c>
      <c r="K275" s="3" t="s">
        <v>2542</v>
      </c>
      <c r="L275" s="17">
        <f t="shared" si="57"/>
        <v>281.13</v>
      </c>
      <c r="M275" s="20">
        <f t="shared" si="58"/>
        <v>0.84725927506847365</v>
      </c>
      <c r="N275" s="2" t="s">
        <v>36</v>
      </c>
      <c r="O275" s="2">
        <v>4900000</v>
      </c>
      <c r="P275" s="2">
        <v>5420000</v>
      </c>
      <c r="Q275" s="2">
        <f t="shared" si="52"/>
        <v>520000</v>
      </c>
      <c r="R275" s="4">
        <f t="shared" si="53"/>
        <v>0.10612244897959183</v>
      </c>
      <c r="S275" s="2">
        <v>7604</v>
      </c>
      <c r="T275" s="5">
        <f t="shared" si="59"/>
        <v>70108.628571428577</v>
      </c>
      <c r="U275" s="2">
        <v>77537</v>
      </c>
      <c r="V275" s="5">
        <f t="shared" si="54"/>
        <v>7428.3714285714232</v>
      </c>
      <c r="W275" s="4">
        <f t="shared" si="55"/>
        <v>0.10595516671679288</v>
      </c>
      <c r="X275" s="22">
        <f t="shared" si="60"/>
        <v>59400.185819473452</v>
      </c>
      <c r="Y275" s="22">
        <f t="shared" si="61"/>
        <v>65693.942410984237</v>
      </c>
      <c r="Z275" s="22">
        <f t="shared" si="62"/>
        <v>6293.7565915107843</v>
      </c>
      <c r="AA275" s="8">
        <f t="shared" si="63"/>
        <v>0.10595516671679285</v>
      </c>
      <c r="AB275" s="22">
        <f t="shared" si="64"/>
        <v>4598575.9687688965</v>
      </c>
      <c r="AC275" s="2">
        <v>481</v>
      </c>
      <c r="AD275" s="2">
        <v>1892</v>
      </c>
      <c r="AE275" s="2">
        <f t="shared" si="56"/>
        <v>124</v>
      </c>
      <c r="AF275" s="2" t="s">
        <v>278</v>
      </c>
    </row>
    <row r="276" spans="1:32" x14ac:dyDescent="0.2">
      <c r="A276">
        <v>43</v>
      </c>
      <c r="B276" s="2" t="s">
        <v>1231</v>
      </c>
      <c r="C276" s="2" t="s">
        <v>22</v>
      </c>
      <c r="D276" s="2" t="s">
        <v>23</v>
      </c>
      <c r="E276" s="2" t="s">
        <v>2767</v>
      </c>
      <c r="F276" s="2" t="s">
        <v>2774</v>
      </c>
      <c r="G276" s="2">
        <v>62</v>
      </c>
      <c r="H276" s="2">
        <v>68</v>
      </c>
      <c r="I276" s="3">
        <v>42658</v>
      </c>
      <c r="J276" s="3">
        <v>42668</v>
      </c>
      <c r="K276" s="3" t="s">
        <v>2542</v>
      </c>
      <c r="L276" s="17">
        <f t="shared" si="57"/>
        <v>281.13</v>
      </c>
      <c r="M276" s="20">
        <f t="shared" si="58"/>
        <v>0.84725927506847365</v>
      </c>
      <c r="N276" s="2" t="s">
        <v>36</v>
      </c>
      <c r="O276" s="2">
        <v>4390000</v>
      </c>
      <c r="P276" s="2">
        <v>4700000</v>
      </c>
      <c r="Q276" s="2">
        <f t="shared" si="52"/>
        <v>310000</v>
      </c>
      <c r="R276" s="4">
        <f t="shared" si="53"/>
        <v>7.0615034168564919E-2</v>
      </c>
      <c r="S276" s="2">
        <v>75262</v>
      </c>
      <c r="T276" s="5">
        <f t="shared" si="59"/>
        <v>72020.354838709682</v>
      </c>
      <c r="U276" s="2">
        <v>77020</v>
      </c>
      <c r="V276" s="5">
        <f t="shared" si="54"/>
        <v>4999.6451612903184</v>
      </c>
      <c r="W276" s="4">
        <f t="shared" si="55"/>
        <v>6.9419890702941897E-2</v>
      </c>
      <c r="X276" s="22">
        <f t="shared" si="60"/>
        <v>61019.913630819407</v>
      </c>
      <c r="Y276" s="22">
        <f t="shared" si="61"/>
        <v>65255.909365773841</v>
      </c>
      <c r="Z276" s="22">
        <f t="shared" si="62"/>
        <v>4235.9957349544347</v>
      </c>
      <c r="AA276" s="8">
        <f t="shared" si="63"/>
        <v>6.9419890702941855E-2</v>
      </c>
      <c r="AB276" s="22">
        <f t="shared" si="64"/>
        <v>4045866.380677978</v>
      </c>
      <c r="AC276" s="2">
        <v>362</v>
      </c>
      <c r="AD276" s="2">
        <v>1880</v>
      </c>
      <c r="AE276" s="2">
        <f t="shared" si="56"/>
        <v>136</v>
      </c>
      <c r="AF276" s="2" t="s">
        <v>312</v>
      </c>
    </row>
    <row r="277" spans="1:32" x14ac:dyDescent="0.2">
      <c r="A277">
        <v>43</v>
      </c>
      <c r="B277" s="2" t="s">
        <v>990</v>
      </c>
      <c r="C277" s="2" t="s">
        <v>22</v>
      </c>
      <c r="D277" s="2" t="s">
        <v>23</v>
      </c>
      <c r="E277" s="2" t="s">
        <v>2767</v>
      </c>
      <c r="F277" s="2" t="s">
        <v>2774</v>
      </c>
      <c r="G277" s="2">
        <v>55</v>
      </c>
      <c r="H277" s="2">
        <v>65</v>
      </c>
      <c r="I277" s="3">
        <v>42659</v>
      </c>
      <c r="J277" s="3">
        <v>42669</v>
      </c>
      <c r="K277" s="3" t="s">
        <v>2542</v>
      </c>
      <c r="L277" s="17">
        <f t="shared" si="57"/>
        <v>281.13</v>
      </c>
      <c r="M277" s="20">
        <f t="shared" si="58"/>
        <v>0.84725927506847365</v>
      </c>
      <c r="N277" s="2" t="s">
        <v>36</v>
      </c>
      <c r="O277" s="2">
        <v>4000000</v>
      </c>
      <c r="P277" s="2">
        <v>4620000</v>
      </c>
      <c r="Q277" s="2">
        <f t="shared" si="52"/>
        <v>620000</v>
      </c>
      <c r="R277" s="4">
        <f t="shared" si="53"/>
        <v>0.155</v>
      </c>
      <c r="S277" s="2">
        <v>62463</v>
      </c>
      <c r="T277" s="5">
        <f t="shared" si="59"/>
        <v>73862.963636363638</v>
      </c>
      <c r="U277" s="2">
        <v>85136</v>
      </c>
      <c r="V277" s="5">
        <f t="shared" si="54"/>
        <v>11273.036363636362</v>
      </c>
      <c r="W277" s="4">
        <f t="shared" si="55"/>
        <v>0.15262095925550581</v>
      </c>
      <c r="X277" s="22">
        <f t="shared" si="60"/>
        <v>62581.081024954488</v>
      </c>
      <c r="Y277" s="22">
        <f t="shared" si="61"/>
        <v>72132.265642229569</v>
      </c>
      <c r="Z277" s="22">
        <f t="shared" si="62"/>
        <v>9551.1846172750811</v>
      </c>
      <c r="AA277" s="8">
        <f t="shared" si="63"/>
        <v>0.15262095925550573</v>
      </c>
      <c r="AB277" s="22">
        <f t="shared" si="64"/>
        <v>3967274.6103226263</v>
      </c>
      <c r="AC277" s="11">
        <v>1694</v>
      </c>
      <c r="AD277" s="2">
        <v>1914</v>
      </c>
      <c r="AE277" s="2">
        <f t="shared" si="56"/>
        <v>102</v>
      </c>
      <c r="AF277" s="2" t="s">
        <v>169</v>
      </c>
    </row>
    <row r="278" spans="1:32" x14ac:dyDescent="0.2">
      <c r="A278">
        <v>44</v>
      </c>
      <c r="B278" s="2" t="s">
        <v>337</v>
      </c>
      <c r="C278" s="2" t="s">
        <v>22</v>
      </c>
      <c r="D278" s="2" t="s">
        <v>23</v>
      </c>
      <c r="E278" s="2" t="s">
        <v>2767</v>
      </c>
      <c r="F278" s="2" t="s">
        <v>2774</v>
      </c>
      <c r="G278" s="2">
        <v>37</v>
      </c>
      <c r="H278" s="2">
        <v>43</v>
      </c>
      <c r="I278" s="3">
        <v>42664</v>
      </c>
      <c r="J278" s="3">
        <v>42674</v>
      </c>
      <c r="K278" s="3" t="s">
        <v>2542</v>
      </c>
      <c r="L278" s="17">
        <f t="shared" si="57"/>
        <v>281.13</v>
      </c>
      <c r="M278" s="20">
        <f t="shared" si="58"/>
        <v>0.84725927506847365</v>
      </c>
      <c r="N278" s="2" t="s">
        <v>36</v>
      </c>
      <c r="O278" s="2">
        <v>2600000</v>
      </c>
      <c r="P278" s="2">
        <v>3020000</v>
      </c>
      <c r="Q278" s="2">
        <f t="shared" si="52"/>
        <v>420000</v>
      </c>
      <c r="R278" s="4">
        <f t="shared" si="53"/>
        <v>0.16153846153846155</v>
      </c>
      <c r="S278" s="2"/>
      <c r="T278" s="5">
        <f t="shared" si="59"/>
        <v>70270.270270270266</v>
      </c>
      <c r="U278" s="2">
        <v>81622</v>
      </c>
      <c r="V278" s="5">
        <f t="shared" si="54"/>
        <v>11351.729729729734</v>
      </c>
      <c r="W278" s="4">
        <f t="shared" si="55"/>
        <v>0.16154384615384623</v>
      </c>
      <c r="X278" s="22">
        <f t="shared" si="60"/>
        <v>59537.1382480549</v>
      </c>
      <c r="Y278" s="22">
        <f t="shared" si="61"/>
        <v>69154.996549638963</v>
      </c>
      <c r="Z278" s="22">
        <f t="shared" si="62"/>
        <v>9617.8583015840632</v>
      </c>
      <c r="AA278" s="8">
        <f t="shared" si="63"/>
        <v>0.16154384615384637</v>
      </c>
      <c r="AB278" s="22">
        <f t="shared" si="64"/>
        <v>2558734.8723366414</v>
      </c>
      <c r="AC278" s="2">
        <v>215</v>
      </c>
      <c r="AD278" s="2">
        <v>1938</v>
      </c>
      <c r="AE278" s="2">
        <f t="shared" si="56"/>
        <v>78</v>
      </c>
      <c r="AF278" s="2" t="s">
        <v>173</v>
      </c>
    </row>
    <row r="279" spans="1:32" x14ac:dyDescent="0.2">
      <c r="A279">
        <v>44</v>
      </c>
      <c r="B279" s="2" t="s">
        <v>2401</v>
      </c>
      <c r="C279" s="2" t="s">
        <v>22</v>
      </c>
      <c r="D279" s="2" t="s">
        <v>23</v>
      </c>
      <c r="E279" s="2" t="s">
        <v>2767</v>
      </c>
      <c r="F279" s="2" t="s">
        <v>2774</v>
      </c>
      <c r="G279" s="2">
        <v>126</v>
      </c>
      <c r="H279" s="2">
        <v>144</v>
      </c>
      <c r="I279" s="3">
        <v>42664</v>
      </c>
      <c r="J279" s="3">
        <v>42675</v>
      </c>
      <c r="K279" s="3" t="s">
        <v>2543</v>
      </c>
      <c r="L279" s="17">
        <f t="shared" si="57"/>
        <v>284.38</v>
      </c>
      <c r="M279" s="20">
        <f t="shared" si="58"/>
        <v>0.83757648217174208</v>
      </c>
      <c r="N279" s="2" t="s">
        <v>24</v>
      </c>
      <c r="O279" s="2">
        <v>7000000</v>
      </c>
      <c r="P279" s="2">
        <v>7800000</v>
      </c>
      <c r="Q279" s="2">
        <f t="shared" si="52"/>
        <v>800000</v>
      </c>
      <c r="R279" s="4">
        <f t="shared" si="53"/>
        <v>0.11428571428571428</v>
      </c>
      <c r="S279" s="2">
        <v>38645</v>
      </c>
      <c r="T279" s="5">
        <f t="shared" si="59"/>
        <v>55862.261904761908</v>
      </c>
      <c r="U279" s="2">
        <v>62211</v>
      </c>
      <c r="V279" s="5">
        <f t="shared" si="54"/>
        <v>6348.7380952380918</v>
      </c>
      <c r="W279" s="4">
        <f t="shared" si="55"/>
        <v>0.11364985732339102</v>
      </c>
      <c r="X279" s="22">
        <f t="shared" si="60"/>
        <v>46788.916812347001</v>
      </c>
      <c r="Y279" s="22">
        <f t="shared" si="61"/>
        <v>52106.470532386244</v>
      </c>
      <c r="Z279" s="22">
        <f t="shared" si="62"/>
        <v>5317.5537200392428</v>
      </c>
      <c r="AA279" s="8">
        <f t="shared" si="63"/>
        <v>0.1136498573233909</v>
      </c>
      <c r="AB279" s="22">
        <f t="shared" si="64"/>
        <v>6565415.287080667</v>
      </c>
      <c r="AC279" s="2">
        <v>805</v>
      </c>
      <c r="AD279" s="2">
        <v>1898</v>
      </c>
      <c r="AE279" s="2">
        <f t="shared" si="56"/>
        <v>118</v>
      </c>
      <c r="AF279" s="2" t="s">
        <v>83</v>
      </c>
    </row>
    <row r="280" spans="1:32" x14ac:dyDescent="0.2">
      <c r="A280">
        <v>45</v>
      </c>
      <c r="B280" s="2" t="s">
        <v>715</v>
      </c>
      <c r="C280" s="2" t="s">
        <v>22</v>
      </c>
      <c r="D280" s="2" t="s">
        <v>23</v>
      </c>
      <c r="E280" s="2" t="s">
        <v>2767</v>
      </c>
      <c r="F280" s="2" t="s">
        <v>2774</v>
      </c>
      <c r="G280" s="2">
        <v>49</v>
      </c>
      <c r="H280" s="2">
        <v>54</v>
      </c>
      <c r="I280" s="3">
        <v>42671</v>
      </c>
      <c r="J280" s="3">
        <v>42682</v>
      </c>
      <c r="K280" s="3" t="s">
        <v>2543</v>
      </c>
      <c r="L280" s="17">
        <f t="shared" si="57"/>
        <v>284.38</v>
      </c>
      <c r="M280" s="20">
        <f t="shared" si="58"/>
        <v>0.83757648217174208</v>
      </c>
      <c r="N280" s="2" t="s">
        <v>24</v>
      </c>
      <c r="O280" s="2">
        <v>4200000</v>
      </c>
      <c r="P280" s="2">
        <v>4600000</v>
      </c>
      <c r="Q280" s="2">
        <f t="shared" si="52"/>
        <v>400000</v>
      </c>
      <c r="R280" s="4">
        <f t="shared" si="53"/>
        <v>9.5238095238095233E-2</v>
      </c>
      <c r="S280" s="2"/>
      <c r="T280" s="5">
        <f t="shared" si="59"/>
        <v>85714.28571428571</v>
      </c>
      <c r="U280" s="2">
        <v>93878</v>
      </c>
      <c r="V280" s="5">
        <f t="shared" si="54"/>
        <v>8163.7142857142899</v>
      </c>
      <c r="W280" s="4">
        <f t="shared" si="55"/>
        <v>9.5243333333333388E-2</v>
      </c>
      <c r="X280" s="22">
        <f t="shared" si="60"/>
        <v>71792.269900435029</v>
      </c>
      <c r="Y280" s="22">
        <f t="shared" si="61"/>
        <v>78630.004993318798</v>
      </c>
      <c r="Z280" s="22">
        <f t="shared" si="62"/>
        <v>6837.7350928837695</v>
      </c>
      <c r="AA280" s="8">
        <f t="shared" si="63"/>
        <v>9.5243333333333374E-2</v>
      </c>
      <c r="AB280" s="22">
        <f t="shared" si="64"/>
        <v>3852870.2446726211</v>
      </c>
      <c r="AC280" s="11">
        <v>1915</v>
      </c>
      <c r="AD280" s="2">
        <v>2004</v>
      </c>
      <c r="AE280" s="2">
        <f t="shared" si="56"/>
        <v>12</v>
      </c>
      <c r="AF280" s="2" t="s">
        <v>37</v>
      </c>
    </row>
    <row r="281" spans="1:32" x14ac:dyDescent="0.2">
      <c r="A281">
        <v>45</v>
      </c>
      <c r="B281" s="2" t="s">
        <v>263</v>
      </c>
      <c r="C281" s="2" t="s">
        <v>22</v>
      </c>
      <c r="D281" s="2" t="s">
        <v>23</v>
      </c>
      <c r="E281" s="2" t="s">
        <v>2767</v>
      </c>
      <c r="F281" s="2" t="s">
        <v>2774</v>
      </c>
      <c r="G281" s="2">
        <v>34</v>
      </c>
      <c r="H281" s="2">
        <v>39</v>
      </c>
      <c r="I281" s="3">
        <v>42664</v>
      </c>
      <c r="J281" s="3">
        <v>42682</v>
      </c>
      <c r="K281" s="3" t="s">
        <v>2543</v>
      </c>
      <c r="L281" s="17">
        <f t="shared" si="57"/>
        <v>284.38</v>
      </c>
      <c r="M281" s="20">
        <f t="shared" si="58"/>
        <v>0.83757648217174208</v>
      </c>
      <c r="N281" s="2" t="s">
        <v>264</v>
      </c>
      <c r="O281" s="2">
        <v>3175000</v>
      </c>
      <c r="P281" s="2">
        <v>3325000</v>
      </c>
      <c r="Q281" s="2">
        <f t="shared" si="52"/>
        <v>150000</v>
      </c>
      <c r="R281" s="4">
        <f t="shared" si="53"/>
        <v>4.7244094488188976E-2</v>
      </c>
      <c r="S281" s="2">
        <v>25045</v>
      </c>
      <c r="T281" s="5">
        <f t="shared" si="59"/>
        <v>94118.970588235301</v>
      </c>
      <c r="U281" s="2">
        <v>98531</v>
      </c>
      <c r="V281" s="5">
        <f t="shared" si="54"/>
        <v>4412.029411764699</v>
      </c>
      <c r="W281" s="4">
        <f t="shared" si="55"/>
        <v>4.6877153290031781E-2</v>
      </c>
      <c r="X281" s="22">
        <f t="shared" si="60"/>
        <v>78831.836290919775</v>
      </c>
      <c r="Y281" s="22">
        <f t="shared" si="61"/>
        <v>82527.248364863917</v>
      </c>
      <c r="Z281" s="22">
        <f t="shared" si="62"/>
        <v>3695.4120739441423</v>
      </c>
      <c r="AA281" s="8">
        <f t="shared" si="63"/>
        <v>4.687715329003185E-2</v>
      </c>
      <c r="AB281" s="22">
        <f t="shared" si="64"/>
        <v>2805926.4444053732</v>
      </c>
      <c r="AC281" s="11">
        <v>2151</v>
      </c>
      <c r="AD281" s="2">
        <v>1941</v>
      </c>
      <c r="AE281" s="2">
        <f t="shared" si="56"/>
        <v>75</v>
      </c>
      <c r="AF281" s="2" t="s">
        <v>27</v>
      </c>
    </row>
    <row r="282" spans="1:32" x14ac:dyDescent="0.2">
      <c r="A282">
        <v>45</v>
      </c>
      <c r="B282" s="2" t="s">
        <v>2371</v>
      </c>
      <c r="C282" s="2" t="s">
        <v>22</v>
      </c>
      <c r="D282" s="2" t="s">
        <v>23</v>
      </c>
      <c r="E282" s="2" t="s">
        <v>2767</v>
      </c>
      <c r="F282" s="2" t="s">
        <v>2774</v>
      </c>
      <c r="G282" s="2">
        <v>121</v>
      </c>
      <c r="H282" s="2">
        <v>140</v>
      </c>
      <c r="I282" s="3">
        <v>42671</v>
      </c>
      <c r="J282" s="3">
        <v>42682</v>
      </c>
      <c r="K282" s="3" t="s">
        <v>2543</v>
      </c>
      <c r="L282" s="17">
        <f t="shared" si="57"/>
        <v>284.38</v>
      </c>
      <c r="M282" s="20">
        <f t="shared" si="58"/>
        <v>0.83757648217174208</v>
      </c>
      <c r="N282" s="2" t="s">
        <v>24</v>
      </c>
      <c r="O282" s="2">
        <v>10950000</v>
      </c>
      <c r="P282" s="2">
        <v>12150000</v>
      </c>
      <c r="Q282" s="2">
        <f t="shared" si="52"/>
        <v>1200000</v>
      </c>
      <c r="R282" s="4">
        <f t="shared" si="53"/>
        <v>0.1095890410958904</v>
      </c>
      <c r="S282" s="2">
        <v>11854</v>
      </c>
      <c r="T282" s="5">
        <f t="shared" si="59"/>
        <v>90593.834710743802</v>
      </c>
      <c r="U282" s="2">
        <v>100511</v>
      </c>
      <c r="V282" s="5">
        <f t="shared" si="54"/>
        <v>9917.1652892561979</v>
      </c>
      <c r="W282" s="4">
        <f t="shared" si="55"/>
        <v>0.10946843481038881</v>
      </c>
      <c r="X282" s="22">
        <f t="shared" si="60"/>
        <v>75879.265383473059</v>
      </c>
      <c r="Y282" s="22">
        <f t="shared" si="61"/>
        <v>84185.649799563966</v>
      </c>
      <c r="Z282" s="22">
        <f t="shared" si="62"/>
        <v>8306.3844160909066</v>
      </c>
      <c r="AA282" s="8">
        <f t="shared" si="63"/>
        <v>0.10946843481038873</v>
      </c>
      <c r="AB282" s="22">
        <f t="shared" si="64"/>
        <v>10186463.625747239</v>
      </c>
      <c r="AC282" s="11">
        <v>2333</v>
      </c>
      <c r="AD282" s="2">
        <v>1939</v>
      </c>
      <c r="AE282" s="2">
        <f t="shared" si="56"/>
        <v>77</v>
      </c>
      <c r="AF282" s="2" t="s">
        <v>108</v>
      </c>
    </row>
    <row r="283" spans="1:32" x14ac:dyDescent="0.2">
      <c r="A283">
        <v>45</v>
      </c>
      <c r="B283" s="2" t="s">
        <v>2058</v>
      </c>
      <c r="C283" s="2" t="s">
        <v>22</v>
      </c>
      <c r="D283" s="2" t="s">
        <v>23</v>
      </c>
      <c r="E283" s="2" t="s">
        <v>2767</v>
      </c>
      <c r="F283" s="2" t="s">
        <v>2774</v>
      </c>
      <c r="G283" s="2">
        <v>90</v>
      </c>
      <c r="H283" s="2"/>
      <c r="I283" s="3">
        <v>42672</v>
      </c>
      <c r="J283" s="3">
        <v>42682</v>
      </c>
      <c r="K283" s="3" t="s">
        <v>2543</v>
      </c>
      <c r="L283" s="17">
        <f t="shared" si="57"/>
        <v>284.38</v>
      </c>
      <c r="M283" s="20">
        <f t="shared" si="58"/>
        <v>0.83757648217174208</v>
      </c>
      <c r="N283" s="2" t="s">
        <v>36</v>
      </c>
      <c r="O283" s="2">
        <v>5400000</v>
      </c>
      <c r="P283" s="2">
        <v>5950000</v>
      </c>
      <c r="Q283" s="2">
        <f t="shared" si="52"/>
        <v>550000</v>
      </c>
      <c r="R283" s="4">
        <f t="shared" si="53"/>
        <v>0.10185185185185185</v>
      </c>
      <c r="S283" s="2">
        <v>128928</v>
      </c>
      <c r="T283" s="5">
        <f t="shared" si="59"/>
        <v>61432.533333333333</v>
      </c>
      <c r="U283" s="2">
        <v>67544</v>
      </c>
      <c r="V283" s="5">
        <f t="shared" si="54"/>
        <v>6111.4666666666672</v>
      </c>
      <c r="W283" s="4">
        <f t="shared" si="55"/>
        <v>9.948257600750092E-2</v>
      </c>
      <c r="X283" s="22">
        <f t="shared" si="60"/>
        <v>51454.445160231619</v>
      </c>
      <c r="Y283" s="22">
        <f t="shared" si="61"/>
        <v>56573.26591180815</v>
      </c>
      <c r="Z283" s="22">
        <f t="shared" si="62"/>
        <v>5118.8207515765316</v>
      </c>
      <c r="AA283" s="8">
        <f t="shared" si="63"/>
        <v>9.9482576007500961E-2</v>
      </c>
      <c r="AB283" s="22">
        <f t="shared" si="64"/>
        <v>5091593.9320627339</v>
      </c>
      <c r="AC283" s="2"/>
      <c r="AD283" s="2">
        <v>1916</v>
      </c>
      <c r="AE283" s="2">
        <f t="shared" si="56"/>
        <v>100</v>
      </c>
      <c r="AF283" s="2" t="s">
        <v>67</v>
      </c>
    </row>
    <row r="284" spans="1:32" x14ac:dyDescent="0.2">
      <c r="A284">
        <v>45</v>
      </c>
      <c r="B284" s="2" t="s">
        <v>1098</v>
      </c>
      <c r="C284" s="2" t="s">
        <v>22</v>
      </c>
      <c r="D284" s="2" t="s">
        <v>23</v>
      </c>
      <c r="E284" s="2" t="s">
        <v>2767</v>
      </c>
      <c r="F284" s="2" t="s">
        <v>2774</v>
      </c>
      <c r="G284" s="2">
        <v>84</v>
      </c>
      <c r="H284" s="2">
        <v>92</v>
      </c>
      <c r="I284" s="3">
        <v>42672</v>
      </c>
      <c r="J284" s="3">
        <v>42682</v>
      </c>
      <c r="K284" s="3" t="s">
        <v>2543</v>
      </c>
      <c r="L284" s="17">
        <f t="shared" si="57"/>
        <v>284.38</v>
      </c>
      <c r="M284" s="20">
        <f t="shared" si="58"/>
        <v>0.83757648217174208</v>
      </c>
      <c r="N284" s="2" t="s">
        <v>36</v>
      </c>
      <c r="O284" s="2">
        <v>4950000</v>
      </c>
      <c r="P284" s="2">
        <v>4950000</v>
      </c>
      <c r="Q284" s="2">
        <f t="shared" si="52"/>
        <v>0</v>
      </c>
      <c r="R284" s="4">
        <f t="shared" si="53"/>
        <v>0</v>
      </c>
      <c r="S284" s="2">
        <v>51661</v>
      </c>
      <c r="T284" s="5">
        <f t="shared" si="59"/>
        <v>59543.583333333336</v>
      </c>
      <c r="U284" s="2">
        <v>59544</v>
      </c>
      <c r="V284" s="5">
        <f t="shared" si="54"/>
        <v>0.41666666666424135</v>
      </c>
      <c r="W284" s="4">
        <f t="shared" si="55"/>
        <v>6.9976753722006095E-6</v>
      </c>
      <c r="X284" s="22">
        <f t="shared" si="60"/>
        <v>49872.305064233304</v>
      </c>
      <c r="Y284" s="22">
        <f t="shared" si="61"/>
        <v>49872.654054434213</v>
      </c>
      <c r="Z284" s="22">
        <f t="shared" si="62"/>
        <v>0.3489902009096113</v>
      </c>
      <c r="AA284" s="8">
        <f t="shared" si="63"/>
        <v>6.9976753723359586E-6</v>
      </c>
      <c r="AB284" s="22">
        <f t="shared" si="64"/>
        <v>4189302.9405724742</v>
      </c>
      <c r="AC284" s="2">
        <v>406</v>
      </c>
      <c r="AD284" s="2">
        <v>1896</v>
      </c>
      <c r="AE284" s="2">
        <f t="shared" si="56"/>
        <v>120</v>
      </c>
      <c r="AF284" s="2" t="s">
        <v>295</v>
      </c>
    </row>
    <row r="285" spans="1:32" x14ac:dyDescent="0.2">
      <c r="A285">
        <v>46</v>
      </c>
      <c r="B285" s="2" t="s">
        <v>1539</v>
      </c>
      <c r="C285" s="2" t="s">
        <v>22</v>
      </c>
      <c r="D285" s="2" t="s">
        <v>23</v>
      </c>
      <c r="E285" s="2" t="s">
        <v>2767</v>
      </c>
      <c r="F285" s="2" t="s">
        <v>2774</v>
      </c>
      <c r="G285" s="2">
        <v>70</v>
      </c>
      <c r="H285" s="2">
        <v>77</v>
      </c>
      <c r="I285" s="3">
        <v>42678</v>
      </c>
      <c r="J285" s="3">
        <v>42688</v>
      </c>
      <c r="K285" s="3" t="s">
        <v>2543</v>
      </c>
      <c r="L285" s="17">
        <f t="shared" si="57"/>
        <v>284.38</v>
      </c>
      <c r="M285" s="20">
        <f t="shared" si="58"/>
        <v>0.83757648217174208</v>
      </c>
      <c r="N285" s="2" t="s">
        <v>36</v>
      </c>
      <c r="O285" s="2">
        <v>5000000</v>
      </c>
      <c r="P285" s="2">
        <v>5000000</v>
      </c>
      <c r="Q285" s="2">
        <f t="shared" si="52"/>
        <v>0</v>
      </c>
      <c r="R285" s="4">
        <f t="shared" si="53"/>
        <v>0</v>
      </c>
      <c r="S285" s="2">
        <v>143343</v>
      </c>
      <c r="T285" s="5">
        <f t="shared" si="59"/>
        <v>73476.328571428574</v>
      </c>
      <c r="U285" s="2">
        <v>73476</v>
      </c>
      <c r="V285" s="5">
        <f t="shared" si="54"/>
        <v>-0.32857142857392319</v>
      </c>
      <c r="W285" s="4">
        <f t="shared" si="55"/>
        <v>-4.4717997613953844E-6</v>
      </c>
      <c r="X285" s="22">
        <f t="shared" si="60"/>
        <v>61542.044807752209</v>
      </c>
      <c r="Y285" s="22">
        <f t="shared" si="61"/>
        <v>61541.769604050918</v>
      </c>
      <c r="Z285" s="22">
        <f t="shared" si="62"/>
        <v>-0.27520370129059302</v>
      </c>
      <c r="AA285" s="8">
        <f t="shared" si="63"/>
        <v>-4.4717997614522991E-6</v>
      </c>
      <c r="AB285" s="22">
        <f t="shared" si="64"/>
        <v>4307923.8722835639</v>
      </c>
      <c r="AC285" s="11">
        <v>2578</v>
      </c>
      <c r="AD285" s="2">
        <v>1935</v>
      </c>
      <c r="AE285" s="2">
        <f t="shared" si="56"/>
        <v>81</v>
      </c>
      <c r="AF285" s="2" t="s">
        <v>67</v>
      </c>
    </row>
    <row r="286" spans="1:32" x14ac:dyDescent="0.2">
      <c r="A286">
        <v>46</v>
      </c>
      <c r="B286" s="2" t="s">
        <v>1110</v>
      </c>
      <c r="C286" s="2" t="s">
        <v>22</v>
      </c>
      <c r="D286" s="2" t="s">
        <v>23</v>
      </c>
      <c r="E286" s="2" t="s">
        <v>2767</v>
      </c>
      <c r="F286" s="2" t="s">
        <v>2774</v>
      </c>
      <c r="G286" s="2">
        <v>58</v>
      </c>
      <c r="H286" s="2">
        <v>68</v>
      </c>
      <c r="I286" s="3">
        <v>42678</v>
      </c>
      <c r="J286" s="3">
        <v>42688</v>
      </c>
      <c r="K286" s="3" t="s">
        <v>2543</v>
      </c>
      <c r="L286" s="17">
        <f t="shared" si="57"/>
        <v>284.38</v>
      </c>
      <c r="M286" s="20">
        <f t="shared" si="58"/>
        <v>0.83757648217174208</v>
      </c>
      <c r="N286" s="2" t="s">
        <v>36</v>
      </c>
      <c r="O286" s="2">
        <v>3400000</v>
      </c>
      <c r="P286" s="2">
        <v>4050000</v>
      </c>
      <c r="Q286" s="2">
        <f t="shared" si="52"/>
        <v>650000</v>
      </c>
      <c r="R286" s="4">
        <f t="shared" si="53"/>
        <v>0.19117647058823528</v>
      </c>
      <c r="S286" s="2">
        <v>39448</v>
      </c>
      <c r="T286" s="5">
        <f t="shared" si="59"/>
        <v>59300.827586206899</v>
      </c>
      <c r="U286" s="2">
        <v>70508</v>
      </c>
      <c r="V286" s="5">
        <f t="shared" si="54"/>
        <v>11207.172413793101</v>
      </c>
      <c r="W286" s="4">
        <f t="shared" si="55"/>
        <v>0.18898846559099014</v>
      </c>
      <c r="X286" s="22">
        <f t="shared" si="60"/>
        <v>49668.978559528172</v>
      </c>
      <c r="Y286" s="22">
        <f t="shared" si="61"/>
        <v>59055.84260496519</v>
      </c>
      <c r="Z286" s="22">
        <f t="shared" si="62"/>
        <v>9386.8640454370179</v>
      </c>
      <c r="AA286" s="8">
        <f t="shared" si="63"/>
        <v>0.18898846559099017</v>
      </c>
      <c r="AB286" s="22">
        <f t="shared" si="64"/>
        <v>3425238.8710879809</v>
      </c>
      <c r="AC286" s="2">
        <v>707</v>
      </c>
      <c r="AD286" s="2">
        <v>1892</v>
      </c>
      <c r="AE286" s="2">
        <f t="shared" si="56"/>
        <v>124</v>
      </c>
      <c r="AF286" s="2" t="s">
        <v>27</v>
      </c>
    </row>
    <row r="287" spans="1:32" x14ac:dyDescent="0.2">
      <c r="A287">
        <v>46</v>
      </c>
      <c r="B287" s="2" t="s">
        <v>391</v>
      </c>
      <c r="C287" s="2" t="s">
        <v>22</v>
      </c>
      <c r="D287" s="2" t="s">
        <v>23</v>
      </c>
      <c r="E287" s="2" t="s">
        <v>2767</v>
      </c>
      <c r="F287" s="2" t="s">
        <v>2774</v>
      </c>
      <c r="G287" s="2">
        <v>40</v>
      </c>
      <c r="H287" s="2">
        <v>45</v>
      </c>
      <c r="I287" s="3">
        <v>42679</v>
      </c>
      <c r="J287" s="3">
        <v>42689</v>
      </c>
      <c r="K287" s="3" t="s">
        <v>2543</v>
      </c>
      <c r="L287" s="17">
        <f t="shared" si="57"/>
        <v>284.38</v>
      </c>
      <c r="M287" s="20">
        <f t="shared" si="58"/>
        <v>0.83757648217174208</v>
      </c>
      <c r="N287" s="2" t="s">
        <v>36</v>
      </c>
      <c r="O287" s="2">
        <v>3200000</v>
      </c>
      <c r="P287" s="2">
        <v>3650000</v>
      </c>
      <c r="Q287" s="2">
        <f t="shared" si="52"/>
        <v>450000</v>
      </c>
      <c r="R287" s="4">
        <f t="shared" si="53"/>
        <v>0.140625</v>
      </c>
      <c r="S287" s="2"/>
      <c r="T287" s="5">
        <f t="shared" si="59"/>
        <v>80000</v>
      </c>
      <c r="U287" s="2">
        <v>91250</v>
      </c>
      <c r="V287" s="5">
        <f t="shared" si="54"/>
        <v>11250</v>
      </c>
      <c r="W287" s="4">
        <f t="shared" si="55"/>
        <v>0.140625</v>
      </c>
      <c r="X287" s="22">
        <f t="shared" si="60"/>
        <v>67006.118573739368</v>
      </c>
      <c r="Y287" s="22">
        <f t="shared" si="61"/>
        <v>76428.853998171471</v>
      </c>
      <c r="Z287" s="22">
        <f t="shared" si="62"/>
        <v>9422.7354244321032</v>
      </c>
      <c r="AA287" s="8">
        <f t="shared" si="63"/>
        <v>0.14062500000000006</v>
      </c>
      <c r="AB287" s="22">
        <f t="shared" si="64"/>
        <v>3057154.1599268587</v>
      </c>
      <c r="AC287" s="2">
        <v>660</v>
      </c>
      <c r="AD287" s="2">
        <v>1940</v>
      </c>
      <c r="AE287" s="2">
        <f t="shared" si="56"/>
        <v>76</v>
      </c>
      <c r="AF287" s="2" t="s">
        <v>146</v>
      </c>
    </row>
    <row r="288" spans="1:32" x14ac:dyDescent="0.2">
      <c r="A288">
        <v>46</v>
      </c>
      <c r="B288" s="2" t="s">
        <v>1296</v>
      </c>
      <c r="C288" s="2" t="s">
        <v>22</v>
      </c>
      <c r="D288" s="2" t="s">
        <v>23</v>
      </c>
      <c r="E288" s="2" t="s">
        <v>2767</v>
      </c>
      <c r="F288" s="2" t="s">
        <v>2774</v>
      </c>
      <c r="G288" s="2">
        <v>64</v>
      </c>
      <c r="H288" s="2">
        <v>71</v>
      </c>
      <c r="I288" s="3">
        <v>42679</v>
      </c>
      <c r="J288" s="3">
        <v>42689</v>
      </c>
      <c r="K288" s="3" t="s">
        <v>2543</v>
      </c>
      <c r="L288" s="17">
        <f t="shared" si="57"/>
        <v>284.38</v>
      </c>
      <c r="M288" s="20">
        <f t="shared" si="58"/>
        <v>0.83757648217174208</v>
      </c>
      <c r="N288" s="2" t="s">
        <v>36</v>
      </c>
      <c r="O288" s="2">
        <v>5100000</v>
      </c>
      <c r="P288" s="2">
        <v>5500000</v>
      </c>
      <c r="Q288" s="2">
        <f t="shared" si="52"/>
        <v>400000</v>
      </c>
      <c r="R288" s="4">
        <f t="shared" si="53"/>
        <v>7.8431372549019607E-2</v>
      </c>
      <c r="S288" s="2">
        <v>12489</v>
      </c>
      <c r="T288" s="5">
        <f t="shared" si="59"/>
        <v>79882.640625</v>
      </c>
      <c r="U288" s="2">
        <v>86133</v>
      </c>
      <c r="V288" s="5">
        <f t="shared" si="54"/>
        <v>6250.359375</v>
      </c>
      <c r="W288" s="4">
        <f t="shared" si="55"/>
        <v>7.8244275929004445E-2</v>
      </c>
      <c r="X288" s="22">
        <f t="shared" si="60"/>
        <v>66907.821121276997</v>
      </c>
      <c r="Y288" s="22">
        <f t="shared" si="61"/>
        <v>72142.975138898662</v>
      </c>
      <c r="Z288" s="22">
        <f t="shared" si="62"/>
        <v>5235.1540176216658</v>
      </c>
      <c r="AA288" s="8">
        <f t="shared" si="63"/>
        <v>7.8244275929004403E-2</v>
      </c>
      <c r="AB288" s="22">
        <f t="shared" si="64"/>
        <v>4617150.4088895144</v>
      </c>
      <c r="AC288" s="11">
        <v>1304</v>
      </c>
      <c r="AD288" s="2">
        <v>1931</v>
      </c>
      <c r="AE288" s="2">
        <f t="shared" si="56"/>
        <v>85</v>
      </c>
      <c r="AF288" s="2" t="s">
        <v>27</v>
      </c>
    </row>
    <row r="289" spans="1:32" x14ac:dyDescent="0.2">
      <c r="A289">
        <v>46</v>
      </c>
      <c r="B289" s="2" t="s">
        <v>1538</v>
      </c>
      <c r="C289" s="2" t="s">
        <v>22</v>
      </c>
      <c r="D289" s="2" t="s">
        <v>23</v>
      </c>
      <c r="E289" s="2" t="s">
        <v>2767</v>
      </c>
      <c r="F289" s="2" t="s">
        <v>2774</v>
      </c>
      <c r="G289" s="2">
        <v>70</v>
      </c>
      <c r="H289" s="2">
        <v>78</v>
      </c>
      <c r="I289" s="3">
        <v>42679</v>
      </c>
      <c r="J289" s="3">
        <v>42689</v>
      </c>
      <c r="K289" s="3" t="s">
        <v>2543</v>
      </c>
      <c r="L289" s="17">
        <f t="shared" si="57"/>
        <v>284.38</v>
      </c>
      <c r="M289" s="20">
        <f t="shared" si="58"/>
        <v>0.83757648217174208</v>
      </c>
      <c r="N289" s="2" t="s">
        <v>36</v>
      </c>
      <c r="O289" s="2">
        <v>5490000</v>
      </c>
      <c r="P289" s="2">
        <v>5950000</v>
      </c>
      <c r="Q289" s="2">
        <f t="shared" si="52"/>
        <v>460000</v>
      </c>
      <c r="R289" s="4">
        <f t="shared" si="53"/>
        <v>8.3788706739526417E-2</v>
      </c>
      <c r="S289" s="2">
        <v>188453</v>
      </c>
      <c r="T289" s="5">
        <f t="shared" si="59"/>
        <v>81120.757142857139</v>
      </c>
      <c r="U289" s="2">
        <v>87692</v>
      </c>
      <c r="V289" s="5">
        <f t="shared" si="54"/>
        <v>6571.2428571428609</v>
      </c>
      <c r="W289" s="4">
        <f t="shared" si="55"/>
        <v>8.1005689401673353E-2</v>
      </c>
      <c r="X289" s="22">
        <f t="shared" si="60"/>
        <v>67944.838398822496</v>
      </c>
      <c r="Y289" s="22">
        <f t="shared" si="61"/>
        <v>73448.756874604413</v>
      </c>
      <c r="Z289" s="22">
        <f t="shared" si="62"/>
        <v>5503.9184757819166</v>
      </c>
      <c r="AA289" s="8">
        <f t="shared" si="63"/>
        <v>8.1005689401673533E-2</v>
      </c>
      <c r="AB289" s="22">
        <f t="shared" si="64"/>
        <v>5141412.9812223092</v>
      </c>
      <c r="AC289" s="2">
        <v>458</v>
      </c>
      <c r="AD289" s="2">
        <v>1890</v>
      </c>
      <c r="AE289" s="2">
        <f t="shared" si="56"/>
        <v>126</v>
      </c>
      <c r="AF289" s="2" t="s">
        <v>25</v>
      </c>
    </row>
    <row r="290" spans="1:32" x14ac:dyDescent="0.2">
      <c r="A290">
        <v>46</v>
      </c>
      <c r="B290" s="2" t="s">
        <v>1132</v>
      </c>
      <c r="C290" s="2" t="s">
        <v>22</v>
      </c>
      <c r="D290" s="2" t="s">
        <v>23</v>
      </c>
      <c r="E290" s="2" t="s">
        <v>2767</v>
      </c>
      <c r="F290" s="2" t="s">
        <v>2774</v>
      </c>
      <c r="G290" s="2">
        <v>59</v>
      </c>
      <c r="H290" s="2">
        <v>67</v>
      </c>
      <c r="I290" s="3">
        <v>42678</v>
      </c>
      <c r="J290" s="3">
        <v>42689</v>
      </c>
      <c r="K290" s="3" t="s">
        <v>2543</v>
      </c>
      <c r="L290" s="17">
        <f t="shared" si="57"/>
        <v>284.38</v>
      </c>
      <c r="M290" s="20">
        <f t="shared" si="58"/>
        <v>0.83757648217174208</v>
      </c>
      <c r="N290" s="2" t="s">
        <v>24</v>
      </c>
      <c r="O290" s="2">
        <v>3900000</v>
      </c>
      <c r="P290" s="2">
        <v>4550000</v>
      </c>
      <c r="Q290" s="2">
        <f t="shared" si="52"/>
        <v>650000</v>
      </c>
      <c r="R290" s="4">
        <f t="shared" si="53"/>
        <v>0.16666666666666666</v>
      </c>
      <c r="S290" s="2"/>
      <c r="T290" s="5">
        <f t="shared" si="59"/>
        <v>66101.694915254237</v>
      </c>
      <c r="U290" s="2">
        <v>77119</v>
      </c>
      <c r="V290" s="5">
        <f t="shared" si="54"/>
        <v>11017.305084745763</v>
      </c>
      <c r="W290" s="4">
        <f t="shared" si="55"/>
        <v>0.16667205128205129</v>
      </c>
      <c r="X290" s="22">
        <f t="shared" si="60"/>
        <v>55365.225092708373</v>
      </c>
      <c r="Y290" s="22">
        <f t="shared" si="61"/>
        <v>64593.060728602577</v>
      </c>
      <c r="Z290" s="22">
        <f t="shared" si="62"/>
        <v>9227.8356358942037</v>
      </c>
      <c r="AA290" s="8">
        <f t="shared" si="63"/>
        <v>0.16667205128205131</v>
      </c>
      <c r="AB290" s="22">
        <f t="shared" si="64"/>
        <v>3810990.582987552</v>
      </c>
      <c r="AC290" s="2">
        <v>288</v>
      </c>
      <c r="AD290" s="2">
        <v>1874</v>
      </c>
      <c r="AE290" s="2">
        <f t="shared" si="56"/>
        <v>142</v>
      </c>
      <c r="AF290" s="2" t="s">
        <v>37</v>
      </c>
    </row>
    <row r="291" spans="1:32" x14ac:dyDescent="0.2">
      <c r="A291">
        <v>47</v>
      </c>
      <c r="B291" s="2" t="s">
        <v>1297</v>
      </c>
      <c r="C291" s="2" t="s">
        <v>22</v>
      </c>
      <c r="D291" s="2" t="s">
        <v>23</v>
      </c>
      <c r="E291" s="2" t="s">
        <v>2767</v>
      </c>
      <c r="F291" s="2" t="s">
        <v>2774</v>
      </c>
      <c r="G291" s="2">
        <v>64</v>
      </c>
      <c r="H291" s="2">
        <v>74</v>
      </c>
      <c r="I291" s="3">
        <v>42685</v>
      </c>
      <c r="J291" s="3">
        <v>42695</v>
      </c>
      <c r="K291" s="3" t="s">
        <v>2543</v>
      </c>
      <c r="L291" s="17">
        <f t="shared" si="57"/>
        <v>284.38</v>
      </c>
      <c r="M291" s="20">
        <f t="shared" si="58"/>
        <v>0.83757648217174208</v>
      </c>
      <c r="N291" s="2" t="s">
        <v>36</v>
      </c>
      <c r="O291" s="2">
        <v>5500000</v>
      </c>
      <c r="P291" s="2">
        <v>6500000</v>
      </c>
      <c r="Q291" s="2">
        <f t="shared" si="52"/>
        <v>1000000</v>
      </c>
      <c r="R291" s="4">
        <f t="shared" si="53"/>
        <v>0.18181818181818182</v>
      </c>
      <c r="S291" s="2"/>
      <c r="T291" s="5">
        <f t="shared" si="59"/>
        <v>85937.5</v>
      </c>
      <c r="U291" s="2">
        <v>101563</v>
      </c>
      <c r="V291" s="5">
        <f t="shared" si="54"/>
        <v>15625.5</v>
      </c>
      <c r="W291" s="4">
        <f t="shared" si="55"/>
        <v>0.18182400000000001</v>
      </c>
      <c r="X291" s="22">
        <f t="shared" si="60"/>
        <v>71979.228936634085</v>
      </c>
      <c r="Y291" s="22">
        <f t="shared" si="61"/>
        <v>85066.780258808634</v>
      </c>
      <c r="Z291" s="22">
        <f t="shared" si="62"/>
        <v>13087.55132217455</v>
      </c>
      <c r="AA291" s="8">
        <f t="shared" si="63"/>
        <v>0.1818239999999999</v>
      </c>
      <c r="AB291" s="22">
        <f t="shared" si="64"/>
        <v>5444273.9365637526</v>
      </c>
      <c r="AC291" s="2">
        <v>666</v>
      </c>
      <c r="AD291" s="2">
        <v>2003</v>
      </c>
      <c r="AE291" s="2">
        <f t="shared" si="56"/>
        <v>13</v>
      </c>
      <c r="AF291" s="2" t="s">
        <v>103</v>
      </c>
    </row>
    <row r="292" spans="1:32" x14ac:dyDescent="0.2">
      <c r="A292">
        <v>47</v>
      </c>
      <c r="B292" s="2" t="s">
        <v>2175</v>
      </c>
      <c r="C292" s="2" t="s">
        <v>22</v>
      </c>
      <c r="D292" s="2" t="s">
        <v>23</v>
      </c>
      <c r="E292" s="2" t="s">
        <v>2767</v>
      </c>
      <c r="F292" s="2" t="s">
        <v>2774</v>
      </c>
      <c r="G292" s="2">
        <v>99</v>
      </c>
      <c r="H292" s="2">
        <v>108</v>
      </c>
      <c r="I292" s="3">
        <v>42684</v>
      </c>
      <c r="J292" s="3">
        <v>42695</v>
      </c>
      <c r="K292" s="3" t="s">
        <v>2543</v>
      </c>
      <c r="L292" s="17">
        <f t="shared" si="57"/>
        <v>284.38</v>
      </c>
      <c r="M292" s="20">
        <f t="shared" si="58"/>
        <v>0.83757648217174208</v>
      </c>
      <c r="N292" s="2" t="s">
        <v>24</v>
      </c>
      <c r="O292" s="2">
        <v>6950000</v>
      </c>
      <c r="P292" s="2">
        <v>7600000</v>
      </c>
      <c r="Q292" s="2">
        <f t="shared" si="52"/>
        <v>650000</v>
      </c>
      <c r="R292" s="4">
        <f t="shared" si="53"/>
        <v>9.3525179856115109E-2</v>
      </c>
      <c r="S292" s="2"/>
      <c r="T292" s="5">
        <f t="shared" si="59"/>
        <v>70202.020202020198</v>
      </c>
      <c r="U292" s="2">
        <v>76768</v>
      </c>
      <c r="V292" s="5">
        <f t="shared" si="54"/>
        <v>6565.9797979798022</v>
      </c>
      <c r="W292" s="4">
        <f t="shared" si="55"/>
        <v>9.3529784172661931E-2</v>
      </c>
      <c r="X292" s="22">
        <f t="shared" si="60"/>
        <v>58799.561122157647</v>
      </c>
      <c r="Y292" s="22">
        <f t="shared" si="61"/>
        <v>64299.071383360293</v>
      </c>
      <c r="Z292" s="22">
        <f t="shared" si="62"/>
        <v>5499.5102612026458</v>
      </c>
      <c r="AA292" s="8">
        <f t="shared" si="63"/>
        <v>9.3529784172661889E-2</v>
      </c>
      <c r="AB292" s="22">
        <f t="shared" si="64"/>
        <v>6365608.0669526691</v>
      </c>
      <c r="AC292" s="11">
        <v>1517</v>
      </c>
      <c r="AD292" s="2">
        <v>1997</v>
      </c>
      <c r="AE292" s="2">
        <f t="shared" si="56"/>
        <v>19</v>
      </c>
      <c r="AF292" s="2" t="s">
        <v>383</v>
      </c>
    </row>
    <row r="293" spans="1:32" x14ac:dyDescent="0.2">
      <c r="A293">
        <v>47</v>
      </c>
      <c r="B293" s="2" t="s">
        <v>1260</v>
      </c>
      <c r="C293" s="2" t="s">
        <v>22</v>
      </c>
      <c r="D293" s="2" t="s">
        <v>23</v>
      </c>
      <c r="E293" s="2" t="s">
        <v>2767</v>
      </c>
      <c r="F293" s="2" t="s">
        <v>2774</v>
      </c>
      <c r="G293" s="2">
        <v>94</v>
      </c>
      <c r="H293" s="2">
        <v>106</v>
      </c>
      <c r="I293" s="3">
        <v>42686</v>
      </c>
      <c r="J293" s="3">
        <v>42696</v>
      </c>
      <c r="K293" s="3" t="s">
        <v>2543</v>
      </c>
      <c r="L293" s="17">
        <f t="shared" si="57"/>
        <v>284.38</v>
      </c>
      <c r="M293" s="20">
        <f t="shared" si="58"/>
        <v>0.83757648217174208</v>
      </c>
      <c r="N293" s="2" t="s">
        <v>36</v>
      </c>
      <c r="O293" s="2">
        <v>6750000</v>
      </c>
      <c r="P293" s="2">
        <v>6600000</v>
      </c>
      <c r="Q293" s="2">
        <f t="shared" si="52"/>
        <v>-150000</v>
      </c>
      <c r="R293" s="4">
        <f t="shared" si="53"/>
        <v>-2.2222222222222223E-2</v>
      </c>
      <c r="S293" s="2"/>
      <c r="T293" s="5">
        <f t="shared" si="59"/>
        <v>71808.51063829787</v>
      </c>
      <c r="U293" s="2">
        <v>70213</v>
      </c>
      <c r="V293" s="5">
        <f t="shared" si="54"/>
        <v>-1595.5106382978702</v>
      </c>
      <c r="W293" s="4">
        <f t="shared" si="55"/>
        <v>-2.2218962962962933E-2</v>
      </c>
      <c r="X293" s="22">
        <f t="shared" si="60"/>
        <v>60145.119730417646</v>
      </c>
      <c r="Y293" s="22">
        <f t="shared" si="61"/>
        <v>58808.757542724525</v>
      </c>
      <c r="Z293" s="22">
        <f t="shared" si="62"/>
        <v>-1336.3621876931211</v>
      </c>
      <c r="AA293" s="8">
        <f t="shared" si="63"/>
        <v>-2.2218962962962937E-2</v>
      </c>
      <c r="AB293" s="22">
        <f t="shared" si="64"/>
        <v>5528023.2090161052</v>
      </c>
      <c r="AC293" s="2">
        <v>543</v>
      </c>
      <c r="AD293" s="2">
        <v>1880</v>
      </c>
      <c r="AE293" s="2">
        <f t="shared" si="56"/>
        <v>136</v>
      </c>
      <c r="AF293" s="2" t="s">
        <v>27</v>
      </c>
    </row>
    <row r="294" spans="1:32" x14ac:dyDescent="0.2">
      <c r="A294">
        <v>47</v>
      </c>
      <c r="B294" s="2" t="s">
        <v>992</v>
      </c>
      <c r="C294" s="2" t="s">
        <v>22</v>
      </c>
      <c r="D294" s="2" t="s">
        <v>23</v>
      </c>
      <c r="E294" s="2" t="s">
        <v>2767</v>
      </c>
      <c r="F294" s="2" t="s">
        <v>2774</v>
      </c>
      <c r="G294" s="2">
        <v>55</v>
      </c>
      <c r="H294" s="2">
        <v>62</v>
      </c>
      <c r="I294" s="3">
        <v>42685</v>
      </c>
      <c r="J294" s="3">
        <v>42697</v>
      </c>
      <c r="K294" s="3" t="s">
        <v>2543</v>
      </c>
      <c r="L294" s="17">
        <f t="shared" si="57"/>
        <v>284.38</v>
      </c>
      <c r="M294" s="20">
        <f t="shared" si="58"/>
        <v>0.83757648217174208</v>
      </c>
      <c r="N294" s="2" t="s">
        <v>32</v>
      </c>
      <c r="O294" s="2">
        <v>4200000</v>
      </c>
      <c r="P294" s="2">
        <v>4400000</v>
      </c>
      <c r="Q294" s="2">
        <f t="shared" si="52"/>
        <v>200000</v>
      </c>
      <c r="R294" s="4">
        <f t="shared" si="53"/>
        <v>4.7619047619047616E-2</v>
      </c>
      <c r="S294" s="2">
        <v>29849</v>
      </c>
      <c r="T294" s="5">
        <f t="shared" si="59"/>
        <v>76906.345454545459</v>
      </c>
      <c r="U294" s="2">
        <v>80543</v>
      </c>
      <c r="V294" s="5">
        <f t="shared" si="54"/>
        <v>3636.6545454545412</v>
      </c>
      <c r="W294" s="4">
        <f t="shared" si="55"/>
        <v>4.728679439857067E-2</v>
      </c>
      <c r="X294" s="22">
        <f t="shared" si="60"/>
        <v>64414.946282502933</v>
      </c>
      <c r="Y294" s="22">
        <f t="shared" si="61"/>
        <v>67460.922603558618</v>
      </c>
      <c r="Z294" s="22">
        <f t="shared" si="62"/>
        <v>3045.9763210556848</v>
      </c>
      <c r="AA294" s="8">
        <f t="shared" si="63"/>
        <v>4.7286794398570586E-2</v>
      </c>
      <c r="AB294" s="22">
        <f t="shared" si="64"/>
        <v>3710350.7431957242</v>
      </c>
      <c r="AC294" s="2">
        <v>502</v>
      </c>
      <c r="AD294" s="2">
        <v>1902</v>
      </c>
      <c r="AE294" s="2">
        <f t="shared" si="56"/>
        <v>114</v>
      </c>
      <c r="AF294" s="2" t="s">
        <v>27</v>
      </c>
    </row>
    <row r="295" spans="1:32" x14ac:dyDescent="0.2">
      <c r="A295">
        <v>48</v>
      </c>
      <c r="B295" s="2" t="s">
        <v>685</v>
      </c>
      <c r="C295" s="2" t="s">
        <v>22</v>
      </c>
      <c r="D295" s="2" t="s">
        <v>23</v>
      </c>
      <c r="E295" s="2" t="s">
        <v>2767</v>
      </c>
      <c r="F295" s="2" t="s">
        <v>2774</v>
      </c>
      <c r="G295" s="2">
        <v>48</v>
      </c>
      <c r="H295" s="2">
        <v>54</v>
      </c>
      <c r="I295" s="3">
        <v>42692</v>
      </c>
      <c r="J295" s="3">
        <v>42702</v>
      </c>
      <c r="K295" s="3" t="s">
        <v>2543</v>
      </c>
      <c r="L295" s="17">
        <f t="shared" si="57"/>
        <v>284.38</v>
      </c>
      <c r="M295" s="20">
        <f t="shared" si="58"/>
        <v>0.83757648217174208</v>
      </c>
      <c r="N295" s="2" t="s">
        <v>36</v>
      </c>
      <c r="O295" s="2">
        <v>3500000</v>
      </c>
      <c r="P295" s="2">
        <v>3750000</v>
      </c>
      <c r="Q295" s="2">
        <f t="shared" si="52"/>
        <v>250000</v>
      </c>
      <c r="R295" s="4">
        <f t="shared" si="53"/>
        <v>7.1428571428571425E-2</v>
      </c>
      <c r="S295" s="2">
        <v>44290</v>
      </c>
      <c r="T295" s="5">
        <f t="shared" si="59"/>
        <v>73839.375</v>
      </c>
      <c r="U295" s="2">
        <v>79048</v>
      </c>
      <c r="V295" s="5">
        <f t="shared" si="54"/>
        <v>5208.625</v>
      </c>
      <c r="W295" s="4">
        <f t="shared" si="55"/>
        <v>7.0539938887619238E-2</v>
      </c>
      <c r="X295" s="22">
        <f t="shared" si="60"/>
        <v>61846.123958260076</v>
      </c>
      <c r="Y295" s="22">
        <f t="shared" si="61"/>
        <v>66208.745762711871</v>
      </c>
      <c r="Z295" s="22">
        <f t="shared" si="62"/>
        <v>4362.6218044517955</v>
      </c>
      <c r="AA295" s="8">
        <f t="shared" si="63"/>
        <v>7.0539938887619336E-2</v>
      </c>
      <c r="AB295" s="22">
        <f t="shared" si="64"/>
        <v>3178019.79661017</v>
      </c>
      <c r="AC295" s="2">
        <v>487</v>
      </c>
      <c r="AD295" s="2">
        <v>1897</v>
      </c>
      <c r="AE295" s="2">
        <f t="shared" si="56"/>
        <v>119</v>
      </c>
      <c r="AF295" s="2" t="s">
        <v>173</v>
      </c>
    </row>
    <row r="296" spans="1:32" x14ac:dyDescent="0.2">
      <c r="A296">
        <v>48</v>
      </c>
      <c r="B296" s="2" t="s">
        <v>718</v>
      </c>
      <c r="C296" s="2" t="s">
        <v>22</v>
      </c>
      <c r="D296" s="2" t="s">
        <v>23</v>
      </c>
      <c r="E296" s="2" t="s">
        <v>2767</v>
      </c>
      <c r="F296" s="2" t="s">
        <v>2774</v>
      </c>
      <c r="G296" s="2">
        <v>49</v>
      </c>
      <c r="H296" s="2">
        <v>54</v>
      </c>
      <c r="I296" s="3">
        <v>42692</v>
      </c>
      <c r="J296" s="3">
        <v>42703</v>
      </c>
      <c r="K296" s="3" t="s">
        <v>2543</v>
      </c>
      <c r="L296" s="17">
        <f t="shared" si="57"/>
        <v>284.38</v>
      </c>
      <c r="M296" s="20">
        <f t="shared" si="58"/>
        <v>0.83757648217174208</v>
      </c>
      <c r="N296" s="2" t="s">
        <v>24</v>
      </c>
      <c r="O296" s="2">
        <v>4300000</v>
      </c>
      <c r="P296" s="2">
        <v>5300000</v>
      </c>
      <c r="Q296" s="2">
        <f t="shared" si="52"/>
        <v>1000000</v>
      </c>
      <c r="R296" s="4">
        <f t="shared" si="53"/>
        <v>0.23255813953488372</v>
      </c>
      <c r="S296" s="2"/>
      <c r="T296" s="5">
        <f t="shared" si="59"/>
        <v>87755.102040816331</v>
      </c>
      <c r="U296" s="2">
        <v>108163</v>
      </c>
      <c r="V296" s="5">
        <f t="shared" si="54"/>
        <v>20407.897959183669</v>
      </c>
      <c r="W296" s="4">
        <f t="shared" si="55"/>
        <v>0.23255511627906969</v>
      </c>
      <c r="X296" s="22">
        <f t="shared" si="60"/>
        <v>73501.60965996921</v>
      </c>
      <c r="Y296" s="22">
        <f t="shared" si="61"/>
        <v>90594.785041142139</v>
      </c>
      <c r="Z296" s="22">
        <f t="shared" si="62"/>
        <v>17093.175381172929</v>
      </c>
      <c r="AA296" s="8">
        <f t="shared" si="63"/>
        <v>0.23255511627906966</v>
      </c>
      <c r="AB296" s="22">
        <f t="shared" si="64"/>
        <v>4439144.4670159649</v>
      </c>
      <c r="AC296" s="2">
        <v>671</v>
      </c>
      <c r="AD296" s="2">
        <v>2006</v>
      </c>
      <c r="AE296" s="2">
        <f t="shared" si="56"/>
        <v>10</v>
      </c>
      <c r="AF296" s="2" t="s">
        <v>25</v>
      </c>
    </row>
    <row r="297" spans="1:32" x14ac:dyDescent="0.2">
      <c r="A297">
        <v>48</v>
      </c>
      <c r="B297" s="2" t="s">
        <v>1355</v>
      </c>
      <c r="C297" s="2" t="s">
        <v>22</v>
      </c>
      <c r="D297" s="2" t="s">
        <v>23</v>
      </c>
      <c r="E297" s="2" t="s">
        <v>2767</v>
      </c>
      <c r="F297" s="2" t="s">
        <v>2774</v>
      </c>
      <c r="G297" s="2">
        <v>66</v>
      </c>
      <c r="H297" s="2">
        <v>74</v>
      </c>
      <c r="I297" s="3">
        <v>42693</v>
      </c>
      <c r="J297" s="3">
        <v>42703</v>
      </c>
      <c r="K297" s="3" t="s">
        <v>2543</v>
      </c>
      <c r="L297" s="17">
        <f t="shared" si="57"/>
        <v>284.38</v>
      </c>
      <c r="M297" s="20">
        <f t="shared" si="58"/>
        <v>0.83757648217174208</v>
      </c>
      <c r="N297" s="2" t="s">
        <v>36</v>
      </c>
      <c r="O297" s="2">
        <v>4800000</v>
      </c>
      <c r="P297" s="2">
        <v>5405000</v>
      </c>
      <c r="Q297" s="2">
        <f t="shared" si="52"/>
        <v>605000</v>
      </c>
      <c r="R297" s="4">
        <f t="shared" si="53"/>
        <v>0.12604166666666666</v>
      </c>
      <c r="S297" s="2">
        <v>155349</v>
      </c>
      <c r="T297" s="5">
        <f t="shared" si="59"/>
        <v>75081.045454545456</v>
      </c>
      <c r="U297" s="2">
        <v>84248</v>
      </c>
      <c r="V297" s="5">
        <f t="shared" si="54"/>
        <v>9166.9545454545441</v>
      </c>
      <c r="W297" s="4">
        <f t="shared" si="55"/>
        <v>0.12209412495467017</v>
      </c>
      <c r="X297" s="22">
        <f t="shared" si="60"/>
        <v>62886.117929594846</v>
      </c>
      <c r="Y297" s="22">
        <f t="shared" si="61"/>
        <v>70564.143470004929</v>
      </c>
      <c r="Z297" s="22">
        <f t="shared" si="62"/>
        <v>7678.0255404100826</v>
      </c>
      <c r="AA297" s="8">
        <f t="shared" si="63"/>
        <v>0.12209412495467026</v>
      </c>
      <c r="AB297" s="22">
        <f t="shared" si="64"/>
        <v>4657233.4690203257</v>
      </c>
      <c r="AC297" s="11">
        <v>2104</v>
      </c>
      <c r="AD297" s="2">
        <v>1936</v>
      </c>
      <c r="AE297" s="2">
        <f t="shared" si="56"/>
        <v>80</v>
      </c>
      <c r="AF297" s="2" t="s">
        <v>148</v>
      </c>
    </row>
    <row r="298" spans="1:32" x14ac:dyDescent="0.2">
      <c r="A298">
        <v>48</v>
      </c>
      <c r="B298" s="2" t="s">
        <v>1074</v>
      </c>
      <c r="C298" s="2" t="s">
        <v>22</v>
      </c>
      <c r="D298" s="2" t="s">
        <v>23</v>
      </c>
      <c r="E298" s="2" t="s">
        <v>2767</v>
      </c>
      <c r="F298" s="2" t="s">
        <v>2774</v>
      </c>
      <c r="G298" s="2">
        <v>57</v>
      </c>
      <c r="H298" s="2">
        <v>65</v>
      </c>
      <c r="I298" s="3">
        <v>42693</v>
      </c>
      <c r="J298" s="3">
        <v>42703</v>
      </c>
      <c r="K298" s="3" t="s">
        <v>2543</v>
      </c>
      <c r="L298" s="17">
        <f t="shared" si="57"/>
        <v>284.38</v>
      </c>
      <c r="M298" s="20">
        <f t="shared" si="58"/>
        <v>0.83757648217174208</v>
      </c>
      <c r="N298" s="2" t="s">
        <v>36</v>
      </c>
      <c r="O298" s="2">
        <v>4000000</v>
      </c>
      <c r="P298" s="2">
        <v>4800000</v>
      </c>
      <c r="Q298" s="2">
        <f t="shared" si="52"/>
        <v>800000</v>
      </c>
      <c r="R298" s="4">
        <f t="shared" si="53"/>
        <v>0.2</v>
      </c>
      <c r="S298" s="2">
        <v>117281</v>
      </c>
      <c r="T298" s="5">
        <f t="shared" si="59"/>
        <v>72233</v>
      </c>
      <c r="U298" s="2">
        <v>86268</v>
      </c>
      <c r="V298" s="5">
        <f t="shared" si="54"/>
        <v>14035</v>
      </c>
      <c r="W298" s="4">
        <f t="shared" si="55"/>
        <v>0.19430177342765773</v>
      </c>
      <c r="X298" s="22">
        <f t="shared" si="60"/>
        <v>60500.662036711445</v>
      </c>
      <c r="Y298" s="22">
        <f t="shared" si="61"/>
        <v>72256.047963991849</v>
      </c>
      <c r="Z298" s="22">
        <f t="shared" si="62"/>
        <v>11755.385927280404</v>
      </c>
      <c r="AA298" s="8">
        <f t="shared" si="63"/>
        <v>0.19430177342765778</v>
      </c>
      <c r="AB298" s="22">
        <f t="shared" si="64"/>
        <v>4118594.7339475355</v>
      </c>
      <c r="AC298" s="11">
        <v>2578</v>
      </c>
      <c r="AD298" s="2">
        <v>1935</v>
      </c>
      <c r="AE298" s="2">
        <f t="shared" si="56"/>
        <v>81</v>
      </c>
      <c r="AF298" s="2" t="s">
        <v>37</v>
      </c>
    </row>
    <row r="299" spans="1:32" x14ac:dyDescent="0.2">
      <c r="A299">
        <v>48</v>
      </c>
      <c r="B299" s="2" t="s">
        <v>2231</v>
      </c>
      <c r="C299" s="2" t="s">
        <v>22</v>
      </c>
      <c r="D299" s="2" t="s">
        <v>23</v>
      </c>
      <c r="E299" s="2" t="s">
        <v>2767</v>
      </c>
      <c r="F299" s="2" t="s">
        <v>2774</v>
      </c>
      <c r="G299" s="2">
        <v>104</v>
      </c>
      <c r="H299" s="2">
        <v>116</v>
      </c>
      <c r="I299" s="3">
        <v>42693</v>
      </c>
      <c r="J299" s="3">
        <v>42703</v>
      </c>
      <c r="K299" s="3" t="s">
        <v>2543</v>
      </c>
      <c r="L299" s="17">
        <f t="shared" si="57"/>
        <v>284.38</v>
      </c>
      <c r="M299" s="20">
        <f t="shared" si="58"/>
        <v>0.83757648217174208</v>
      </c>
      <c r="N299" s="2" t="s">
        <v>36</v>
      </c>
      <c r="O299" s="2">
        <v>7190000</v>
      </c>
      <c r="P299" s="2">
        <v>9050000</v>
      </c>
      <c r="Q299" s="2">
        <f t="shared" si="52"/>
        <v>1860000</v>
      </c>
      <c r="R299" s="4">
        <f t="shared" si="53"/>
        <v>0.25869262865090403</v>
      </c>
      <c r="S299" s="2"/>
      <c r="T299" s="5">
        <f t="shared" si="59"/>
        <v>69134.61538461539</v>
      </c>
      <c r="U299" s="2">
        <v>87019</v>
      </c>
      <c r="V299" s="5">
        <f t="shared" si="54"/>
        <v>17884.38461538461</v>
      </c>
      <c r="W299" s="4">
        <f t="shared" si="55"/>
        <v>0.25868929068150198</v>
      </c>
      <c r="X299" s="22">
        <f t="shared" si="60"/>
        <v>57905.527950142561</v>
      </c>
      <c r="Y299" s="22">
        <f t="shared" si="61"/>
        <v>72885.067902102819</v>
      </c>
      <c r="Z299" s="22">
        <f t="shared" si="62"/>
        <v>14979.539951960258</v>
      </c>
      <c r="AA299" s="8">
        <f t="shared" si="63"/>
        <v>0.25868929068150182</v>
      </c>
      <c r="AB299" s="22">
        <f t="shared" si="64"/>
        <v>7580047.0618186928</v>
      </c>
      <c r="AC299" s="2">
        <v>923</v>
      </c>
      <c r="AD299" s="2">
        <v>1904</v>
      </c>
      <c r="AE299" s="2">
        <f t="shared" si="56"/>
        <v>112</v>
      </c>
      <c r="AF299" s="2" t="s">
        <v>25</v>
      </c>
    </row>
    <row r="300" spans="1:32" x14ac:dyDescent="0.2">
      <c r="A300">
        <v>48</v>
      </c>
      <c r="B300" s="2" t="s">
        <v>803</v>
      </c>
      <c r="C300" s="2" t="s">
        <v>22</v>
      </c>
      <c r="D300" s="2" t="s">
        <v>23</v>
      </c>
      <c r="E300" s="2" t="s">
        <v>2767</v>
      </c>
      <c r="F300" s="2" t="s">
        <v>2774</v>
      </c>
      <c r="G300" s="2">
        <v>51</v>
      </c>
      <c r="H300" s="2">
        <v>59</v>
      </c>
      <c r="I300" s="3">
        <v>42692</v>
      </c>
      <c r="J300" s="3">
        <v>42703</v>
      </c>
      <c r="K300" s="3" t="s">
        <v>2543</v>
      </c>
      <c r="L300" s="17">
        <f t="shared" si="57"/>
        <v>284.38</v>
      </c>
      <c r="M300" s="20">
        <f t="shared" si="58"/>
        <v>0.83757648217174208</v>
      </c>
      <c r="N300" s="2" t="s">
        <v>24</v>
      </c>
      <c r="O300" s="2">
        <v>3600000</v>
      </c>
      <c r="P300" s="2">
        <v>4300000</v>
      </c>
      <c r="Q300" s="2">
        <f t="shared" si="52"/>
        <v>700000</v>
      </c>
      <c r="R300" s="4">
        <f t="shared" si="53"/>
        <v>0.19444444444444445</v>
      </c>
      <c r="S300" s="2">
        <v>75191</v>
      </c>
      <c r="T300" s="5">
        <f t="shared" si="59"/>
        <v>72062.568627450979</v>
      </c>
      <c r="U300" s="2">
        <v>85788</v>
      </c>
      <c r="V300" s="5">
        <f t="shared" si="54"/>
        <v>13725.431372549021</v>
      </c>
      <c r="W300" s="4">
        <f t="shared" si="55"/>
        <v>0.19046547512768727</v>
      </c>
      <c r="X300" s="22">
        <f t="shared" si="60"/>
        <v>60357.912727240138</v>
      </c>
      <c r="Y300" s="22">
        <f t="shared" si="61"/>
        <v>71854.011252549404</v>
      </c>
      <c r="Z300" s="22">
        <f t="shared" si="62"/>
        <v>11496.098525309266</v>
      </c>
      <c r="AA300" s="8">
        <f t="shared" si="63"/>
        <v>0.19046547512768711</v>
      </c>
      <c r="AB300" s="22">
        <f t="shared" si="64"/>
        <v>3664554.5738800196</v>
      </c>
      <c r="AC300" s="2">
        <v>438</v>
      </c>
      <c r="AD300" s="2">
        <v>1891</v>
      </c>
      <c r="AE300" s="2">
        <f t="shared" si="56"/>
        <v>125</v>
      </c>
      <c r="AF300" s="2" t="s">
        <v>37</v>
      </c>
    </row>
    <row r="301" spans="1:32" x14ac:dyDescent="0.2">
      <c r="A301">
        <v>48</v>
      </c>
      <c r="B301" s="2" t="s">
        <v>1961</v>
      </c>
      <c r="C301" s="2" t="s">
        <v>22</v>
      </c>
      <c r="D301" s="2" t="s">
        <v>23</v>
      </c>
      <c r="E301" s="2" t="s">
        <v>2767</v>
      </c>
      <c r="F301" s="2" t="s">
        <v>2774</v>
      </c>
      <c r="G301" s="2">
        <v>84</v>
      </c>
      <c r="H301" s="2">
        <v>94</v>
      </c>
      <c r="I301" s="3">
        <v>42691</v>
      </c>
      <c r="J301" s="3">
        <v>42703</v>
      </c>
      <c r="K301" s="3" t="s">
        <v>2543</v>
      </c>
      <c r="L301" s="17">
        <f t="shared" si="57"/>
        <v>284.38</v>
      </c>
      <c r="M301" s="20">
        <f t="shared" si="58"/>
        <v>0.83757648217174208</v>
      </c>
      <c r="N301" s="2" t="s">
        <v>32</v>
      </c>
      <c r="O301" s="2">
        <v>6500000</v>
      </c>
      <c r="P301" s="2">
        <v>7000000</v>
      </c>
      <c r="Q301" s="2">
        <f t="shared" si="52"/>
        <v>500000</v>
      </c>
      <c r="R301" s="4">
        <f t="shared" si="53"/>
        <v>7.6923076923076927E-2</v>
      </c>
      <c r="S301" s="2">
        <v>37268</v>
      </c>
      <c r="T301" s="5">
        <f t="shared" si="59"/>
        <v>77824.619047619053</v>
      </c>
      <c r="U301" s="2">
        <v>83777</v>
      </c>
      <c r="V301" s="5">
        <f t="shared" si="54"/>
        <v>5952.3809523809468</v>
      </c>
      <c r="W301" s="4">
        <f t="shared" si="55"/>
        <v>7.6484549814999095E-2</v>
      </c>
      <c r="X301" s="22">
        <f t="shared" si="60"/>
        <v>65184.07064826072</v>
      </c>
      <c r="Y301" s="22">
        <f t="shared" si="61"/>
        <v>70169.64494690203</v>
      </c>
      <c r="Z301" s="22">
        <f t="shared" si="62"/>
        <v>4985.5742986413097</v>
      </c>
      <c r="AA301" s="8">
        <f t="shared" si="63"/>
        <v>7.6484549814998984E-2</v>
      </c>
      <c r="AB301" s="22">
        <f t="shared" si="64"/>
        <v>5894250.1755397702</v>
      </c>
      <c r="AC301" s="2">
        <v>397</v>
      </c>
      <c r="AD301" s="2">
        <v>1891</v>
      </c>
      <c r="AE301" s="2">
        <f t="shared" si="56"/>
        <v>125</v>
      </c>
      <c r="AF301" s="2" t="s">
        <v>61</v>
      </c>
    </row>
    <row r="302" spans="1:32" x14ac:dyDescent="0.2">
      <c r="A302">
        <v>48</v>
      </c>
      <c r="B302" s="2" t="s">
        <v>49</v>
      </c>
      <c r="C302" s="2" t="s">
        <v>22</v>
      </c>
      <c r="D302" s="2" t="s">
        <v>23</v>
      </c>
      <c r="E302" s="2" t="s">
        <v>2767</v>
      </c>
      <c r="F302" s="2" t="s">
        <v>2774</v>
      </c>
      <c r="G302" s="2">
        <v>20</v>
      </c>
      <c r="H302" s="2">
        <v>23</v>
      </c>
      <c r="I302" s="3">
        <v>42692</v>
      </c>
      <c r="J302" s="3">
        <v>42704</v>
      </c>
      <c r="K302" s="3" t="s">
        <v>2543</v>
      </c>
      <c r="L302" s="17">
        <f t="shared" si="57"/>
        <v>284.38</v>
      </c>
      <c r="M302" s="20">
        <f t="shared" si="58"/>
        <v>0.83757648217174208</v>
      </c>
      <c r="N302" s="2" t="s">
        <v>32</v>
      </c>
      <c r="O302" s="2">
        <v>2400000</v>
      </c>
      <c r="P302" s="2">
        <v>2400000</v>
      </c>
      <c r="Q302" s="2">
        <f t="shared" si="52"/>
        <v>0</v>
      </c>
      <c r="R302" s="4">
        <f t="shared" si="53"/>
        <v>0</v>
      </c>
      <c r="S302" s="2">
        <v>583</v>
      </c>
      <c r="T302" s="5">
        <f t="shared" si="59"/>
        <v>120029.15</v>
      </c>
      <c r="U302" s="2">
        <v>120029</v>
      </c>
      <c r="V302" s="5">
        <f t="shared" si="54"/>
        <v>-0.14999999999417923</v>
      </c>
      <c r="W302" s="4">
        <f t="shared" si="55"/>
        <v>-1.2496964278608925E-6</v>
      </c>
      <c r="X302" s="22">
        <f t="shared" si="60"/>
        <v>100533.59321506435</v>
      </c>
      <c r="Y302" s="22">
        <f t="shared" si="61"/>
        <v>100533.46757859203</v>
      </c>
      <c r="Z302" s="22">
        <f t="shared" si="62"/>
        <v>-0.12563647232309449</v>
      </c>
      <c r="AA302" s="8">
        <f t="shared" si="63"/>
        <v>-1.2496964278828605E-6</v>
      </c>
      <c r="AB302" s="22">
        <f t="shared" si="64"/>
        <v>2010669.3515718405</v>
      </c>
      <c r="AC302" s="2">
        <v>716</v>
      </c>
      <c r="AD302" s="2">
        <v>1990</v>
      </c>
      <c r="AE302" s="2">
        <f t="shared" si="56"/>
        <v>26</v>
      </c>
      <c r="AF302" s="2" t="s">
        <v>50</v>
      </c>
    </row>
    <row r="303" spans="1:32" x14ac:dyDescent="0.2">
      <c r="A303">
        <v>48</v>
      </c>
      <c r="B303" s="2" t="s">
        <v>284</v>
      </c>
      <c r="C303" s="2" t="s">
        <v>22</v>
      </c>
      <c r="D303" s="2" t="s">
        <v>23</v>
      </c>
      <c r="E303" s="2" t="s">
        <v>2767</v>
      </c>
      <c r="F303" s="2" t="s">
        <v>2774</v>
      </c>
      <c r="G303" s="2">
        <v>35</v>
      </c>
      <c r="H303" s="2">
        <v>38</v>
      </c>
      <c r="I303" s="3">
        <v>42692</v>
      </c>
      <c r="J303" s="3">
        <v>42705</v>
      </c>
      <c r="K303" s="3" t="s">
        <v>2544</v>
      </c>
      <c r="L303" s="17">
        <f t="shared" si="57"/>
        <v>287.33999999999997</v>
      </c>
      <c r="M303" s="20">
        <f t="shared" si="58"/>
        <v>0.82894828426254619</v>
      </c>
      <c r="N303" s="2" t="s">
        <v>57</v>
      </c>
      <c r="O303" s="2">
        <v>3100000</v>
      </c>
      <c r="P303" s="2">
        <v>3700000</v>
      </c>
      <c r="Q303" s="2">
        <f t="shared" si="52"/>
        <v>600000</v>
      </c>
      <c r="R303" s="4">
        <f t="shared" si="53"/>
        <v>0.19354838709677419</v>
      </c>
      <c r="S303" s="2"/>
      <c r="T303" s="5">
        <f t="shared" si="59"/>
        <v>88571.428571428565</v>
      </c>
      <c r="U303" s="2">
        <v>105714</v>
      </c>
      <c r="V303" s="5">
        <f t="shared" si="54"/>
        <v>17142.571428571435</v>
      </c>
      <c r="W303" s="4">
        <f t="shared" si="55"/>
        <v>0.19354516129032268</v>
      </c>
      <c r="X303" s="22">
        <f t="shared" si="60"/>
        <v>73421.133748968365</v>
      </c>
      <c r="Y303" s="22">
        <f t="shared" si="61"/>
        <v>87631.438922530811</v>
      </c>
      <c r="Z303" s="22">
        <f t="shared" si="62"/>
        <v>14210.305173562447</v>
      </c>
      <c r="AA303" s="8">
        <f t="shared" si="63"/>
        <v>0.19354516129032281</v>
      </c>
      <c r="AB303" s="22">
        <f t="shared" si="64"/>
        <v>3067100.3622885784</v>
      </c>
      <c r="AC303" s="11">
        <v>2545</v>
      </c>
      <c r="AD303" s="2">
        <v>1991</v>
      </c>
      <c r="AE303" s="2">
        <f t="shared" si="56"/>
        <v>25</v>
      </c>
      <c r="AF303" s="2" t="s">
        <v>37</v>
      </c>
    </row>
    <row r="304" spans="1:32" x14ac:dyDescent="0.2">
      <c r="A304">
        <v>49</v>
      </c>
      <c r="B304" s="2" t="s">
        <v>665</v>
      </c>
      <c r="C304" s="2" t="s">
        <v>22</v>
      </c>
      <c r="D304" s="2" t="s">
        <v>23</v>
      </c>
      <c r="E304" s="2" t="s">
        <v>2767</v>
      </c>
      <c r="F304" s="2" t="s">
        <v>2774</v>
      </c>
      <c r="G304" s="2">
        <v>59</v>
      </c>
      <c r="H304" s="2">
        <v>65</v>
      </c>
      <c r="I304" s="3">
        <v>42699</v>
      </c>
      <c r="J304" s="3">
        <v>42710</v>
      </c>
      <c r="K304" s="3" t="s">
        <v>2544</v>
      </c>
      <c r="L304" s="17">
        <f t="shared" si="57"/>
        <v>287.33999999999997</v>
      </c>
      <c r="M304" s="20">
        <f t="shared" si="58"/>
        <v>0.82894828426254619</v>
      </c>
      <c r="N304" s="2" t="s">
        <v>24</v>
      </c>
      <c r="O304" s="2">
        <v>3990000</v>
      </c>
      <c r="P304" s="2">
        <v>4730000</v>
      </c>
      <c r="Q304" s="2">
        <f t="shared" si="52"/>
        <v>740000</v>
      </c>
      <c r="R304" s="4">
        <f t="shared" si="53"/>
        <v>0.18546365914786966</v>
      </c>
      <c r="S304" s="2"/>
      <c r="T304" s="5">
        <f t="shared" si="59"/>
        <v>67627.118644067799</v>
      </c>
      <c r="U304" s="2">
        <v>80169</v>
      </c>
      <c r="V304" s="5">
        <f t="shared" si="54"/>
        <v>12541.881355932201</v>
      </c>
      <c r="W304" s="4">
        <f t="shared" si="55"/>
        <v>0.18545639097744357</v>
      </c>
      <c r="X304" s="22">
        <f t="shared" si="60"/>
        <v>56059.383969619652</v>
      </c>
      <c r="Y304" s="22">
        <f t="shared" si="61"/>
        <v>66455.955001044058</v>
      </c>
      <c r="Z304" s="22">
        <f t="shared" si="62"/>
        <v>10396.571031424406</v>
      </c>
      <c r="AA304" s="8">
        <f t="shared" si="63"/>
        <v>0.1854563909774434</v>
      </c>
      <c r="AB304" s="22">
        <f t="shared" si="64"/>
        <v>3920901.3450615993</v>
      </c>
      <c r="AC304" s="11">
        <v>1913</v>
      </c>
      <c r="AD304" s="2">
        <v>2004</v>
      </c>
      <c r="AE304" s="2">
        <f t="shared" si="56"/>
        <v>12</v>
      </c>
      <c r="AF304" s="2" t="s">
        <v>37</v>
      </c>
    </row>
    <row r="305" spans="1:32" x14ac:dyDescent="0.2">
      <c r="A305">
        <v>51</v>
      </c>
      <c r="B305" s="2" t="s">
        <v>416</v>
      </c>
      <c r="C305" s="2" t="s">
        <v>22</v>
      </c>
      <c r="D305" s="2" t="s">
        <v>23</v>
      </c>
      <c r="E305" s="2" t="s">
        <v>2767</v>
      </c>
      <c r="F305" s="2" t="s">
        <v>2774</v>
      </c>
      <c r="G305" s="2">
        <v>40</v>
      </c>
      <c r="H305" s="2">
        <v>47</v>
      </c>
      <c r="I305" s="3">
        <v>42714</v>
      </c>
      <c r="J305" s="3">
        <v>42724</v>
      </c>
      <c r="K305" s="3" t="s">
        <v>2544</v>
      </c>
      <c r="L305" s="17">
        <f t="shared" si="57"/>
        <v>287.33999999999997</v>
      </c>
      <c r="M305" s="20">
        <f t="shared" si="58"/>
        <v>0.82894828426254619</v>
      </c>
      <c r="N305" s="2" t="s">
        <v>36</v>
      </c>
      <c r="O305" s="2">
        <v>2700000</v>
      </c>
      <c r="P305" s="2">
        <v>3300000</v>
      </c>
      <c r="Q305" s="2">
        <f t="shared" si="52"/>
        <v>600000</v>
      </c>
      <c r="R305" s="4">
        <f t="shared" si="53"/>
        <v>0.22222222222222221</v>
      </c>
      <c r="S305" s="2"/>
      <c r="T305" s="5">
        <f t="shared" si="59"/>
        <v>67500</v>
      </c>
      <c r="U305" s="2">
        <v>82500</v>
      </c>
      <c r="V305" s="5">
        <f t="shared" si="54"/>
        <v>15000</v>
      </c>
      <c r="W305" s="4">
        <f t="shared" si="55"/>
        <v>0.22222222222222221</v>
      </c>
      <c r="X305" s="22">
        <f t="shared" si="60"/>
        <v>55954.009187721866</v>
      </c>
      <c r="Y305" s="22">
        <f t="shared" si="61"/>
        <v>68388.233451660068</v>
      </c>
      <c r="Z305" s="22">
        <f t="shared" si="62"/>
        <v>12434.224263938202</v>
      </c>
      <c r="AA305" s="8">
        <f t="shared" si="63"/>
        <v>0.2222222222222224</v>
      </c>
      <c r="AB305" s="22">
        <f t="shared" si="64"/>
        <v>2735529.3380664028</v>
      </c>
      <c r="AC305" s="2">
        <v>224</v>
      </c>
      <c r="AD305" s="2">
        <v>1878</v>
      </c>
      <c r="AE305" s="2">
        <f t="shared" si="56"/>
        <v>138</v>
      </c>
      <c r="AF305" s="2" t="s">
        <v>408</v>
      </c>
    </row>
    <row r="306" spans="1:32" x14ac:dyDescent="0.2">
      <c r="R306" s="24">
        <f>AVERAGE(R2:R305)</f>
        <v>0.11495298045952139</v>
      </c>
      <c r="X306" s="21">
        <f>AVERAGE(X2:X305)</f>
        <v>62501.297167854013</v>
      </c>
      <c r="Y306" s="21">
        <f>AVERAGE(Y2:Y305)</f>
        <v>69550.394756014677</v>
      </c>
      <c r="Z306" s="22">
        <f t="shared" si="62"/>
        <v>7049.0975881606646</v>
      </c>
      <c r="AA306" s="28">
        <f>AVERAGE(AA2:AA305)</f>
        <v>0.11392182561561226</v>
      </c>
      <c r="AB306" s="22">
        <f t="shared" si="64"/>
        <v>0</v>
      </c>
    </row>
  </sheetData>
  <sortState ref="A2:X305">
    <sortCondition ref="J2:J30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"/>
  <sheetViews>
    <sheetView topLeftCell="L8" workbookViewId="0">
      <selection activeCell="AA44" sqref="AA44"/>
    </sheetView>
  </sheetViews>
  <sheetFormatPr baseColWidth="10" defaultRowHeight="16" x14ac:dyDescent="0.2"/>
  <cols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2" t="s">
        <v>2622</v>
      </c>
      <c r="C2" s="2" t="s">
        <v>22</v>
      </c>
      <c r="D2" s="2" t="s">
        <v>23</v>
      </c>
      <c r="E2" s="2" t="s">
        <v>2768</v>
      </c>
      <c r="F2" s="2" t="s">
        <v>2774</v>
      </c>
      <c r="G2" s="2">
        <v>54</v>
      </c>
      <c r="H2" s="2">
        <v>60</v>
      </c>
      <c r="I2" s="3">
        <v>42373</v>
      </c>
      <c r="J2" s="3">
        <v>42377</v>
      </c>
      <c r="K2" s="3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2" t="s">
        <v>2546</v>
      </c>
      <c r="O2" s="2">
        <v>2850000</v>
      </c>
      <c r="P2" s="2">
        <v>3150000</v>
      </c>
      <c r="Q2" s="2">
        <f t="shared" ref="Q2:Q43" si="0">P2-O2</f>
        <v>300000</v>
      </c>
      <c r="R2" s="4">
        <f t="shared" ref="R2:R43" si="1">Q2/O2</f>
        <v>0.10526315789473684</v>
      </c>
      <c r="S2" s="2"/>
      <c r="T2" s="5">
        <f>(O2+S2)/G2</f>
        <v>52777.777777777781</v>
      </c>
      <c r="U2" s="2">
        <v>58333</v>
      </c>
      <c r="V2" s="5">
        <f t="shared" ref="V2:V43" si="2">U2-T2</f>
        <v>5555.222222222219</v>
      </c>
      <c r="W2" s="4">
        <f t="shared" ref="W2:W43" si="3">V2/T2</f>
        <v>0.10525684210526309</v>
      </c>
      <c r="X2" s="22">
        <f>T2*M2</f>
        <v>52777.777777777781</v>
      </c>
      <c r="Y2" s="22">
        <f>U2*M2</f>
        <v>58333</v>
      </c>
      <c r="Z2" s="22">
        <f>Y2-X2</f>
        <v>5555.222222222219</v>
      </c>
      <c r="AA2" s="8">
        <f>Z2/X2</f>
        <v>0.10525684210526309</v>
      </c>
      <c r="AB2" s="22">
        <f>Y2*G2</f>
        <v>3149982</v>
      </c>
      <c r="AC2" s="11">
        <v>1650</v>
      </c>
      <c r="AD2" s="2">
        <v>1997</v>
      </c>
      <c r="AE2" s="2">
        <f t="shared" ref="AE2:AE43" si="4">2016-AD2</f>
        <v>19</v>
      </c>
      <c r="AF2" s="2" t="s">
        <v>108</v>
      </c>
    </row>
    <row r="3" spans="1:32" x14ac:dyDescent="0.2">
      <c r="A3">
        <v>1</v>
      </c>
      <c r="B3" s="2" t="s">
        <v>2655</v>
      </c>
      <c r="C3" s="2" t="s">
        <v>22</v>
      </c>
      <c r="D3" s="2" t="s">
        <v>23</v>
      </c>
      <c r="E3" s="2" t="s">
        <v>2768</v>
      </c>
      <c r="F3" s="2" t="s">
        <v>2774</v>
      </c>
      <c r="G3" s="2">
        <v>70</v>
      </c>
      <c r="H3" s="2">
        <v>77</v>
      </c>
      <c r="I3" s="3">
        <v>42373</v>
      </c>
      <c r="J3" s="3">
        <v>42378</v>
      </c>
      <c r="K3" s="3" t="s">
        <v>2533</v>
      </c>
      <c r="L3" s="17">
        <f t="shared" ref="L3:L43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43" si="6">$L$2/L3</f>
        <v>1</v>
      </c>
      <c r="N3" s="2" t="s">
        <v>2568</v>
      </c>
      <c r="O3" s="2">
        <v>4690000</v>
      </c>
      <c r="P3" s="2">
        <v>5200000</v>
      </c>
      <c r="Q3" s="2">
        <f t="shared" si="0"/>
        <v>510000</v>
      </c>
      <c r="R3" s="4">
        <f t="shared" si="1"/>
        <v>0.10874200426439233</v>
      </c>
      <c r="S3" s="2"/>
      <c r="T3" s="5">
        <f t="shared" ref="T3:T43" si="7">(O3+S3)/G3</f>
        <v>67000</v>
      </c>
      <c r="U3" s="2">
        <v>74286</v>
      </c>
      <c r="V3" s="5">
        <f t="shared" si="2"/>
        <v>7286</v>
      </c>
      <c r="W3" s="4">
        <f t="shared" si="3"/>
        <v>0.10874626865671642</v>
      </c>
      <c r="X3" s="22">
        <f t="shared" ref="X3:X43" si="8">T3*M3</f>
        <v>67000</v>
      </c>
      <c r="Y3" s="22">
        <f t="shared" ref="Y3:Y43" si="9">U3*M3</f>
        <v>74286</v>
      </c>
      <c r="Z3" s="22">
        <f t="shared" ref="Z3:Z44" si="10">Y3-X3</f>
        <v>7286</v>
      </c>
      <c r="AA3" s="8">
        <f t="shared" ref="AA3:AA43" si="11">Z3/X3</f>
        <v>0.10874626865671642</v>
      </c>
      <c r="AB3" s="22">
        <f t="shared" ref="AB3:AB44" si="12">Y3*G3</f>
        <v>5200020</v>
      </c>
      <c r="AC3" s="2">
        <v>929</v>
      </c>
      <c r="AD3" s="2">
        <v>1904</v>
      </c>
      <c r="AE3" s="2">
        <f t="shared" si="4"/>
        <v>112</v>
      </c>
      <c r="AF3" s="2" t="s">
        <v>25</v>
      </c>
    </row>
    <row r="4" spans="1:32" x14ac:dyDescent="0.2">
      <c r="A4">
        <v>2</v>
      </c>
      <c r="B4" s="2" t="s">
        <v>2576</v>
      </c>
      <c r="C4" s="2" t="s">
        <v>22</v>
      </c>
      <c r="D4" s="2" t="s">
        <v>23</v>
      </c>
      <c r="E4" s="2" t="s">
        <v>2768</v>
      </c>
      <c r="F4" s="2" t="s">
        <v>2774</v>
      </c>
      <c r="G4" s="2">
        <v>39</v>
      </c>
      <c r="H4" s="2">
        <v>47</v>
      </c>
      <c r="I4" s="3">
        <v>42380</v>
      </c>
      <c r="J4" s="3">
        <v>42382</v>
      </c>
      <c r="K4" s="3" t="s">
        <v>2533</v>
      </c>
      <c r="L4" s="17">
        <f t="shared" si="5"/>
        <v>238.19</v>
      </c>
      <c r="M4" s="20">
        <f t="shared" si="6"/>
        <v>1</v>
      </c>
      <c r="N4" s="2" t="s">
        <v>2548</v>
      </c>
      <c r="O4" s="2">
        <v>2950000</v>
      </c>
      <c r="P4" s="2">
        <v>3150000</v>
      </c>
      <c r="Q4" s="2">
        <f t="shared" si="0"/>
        <v>200000</v>
      </c>
      <c r="R4" s="4">
        <f t="shared" si="1"/>
        <v>6.7796610169491525E-2</v>
      </c>
      <c r="S4" s="2">
        <v>3723</v>
      </c>
      <c r="T4" s="5">
        <f t="shared" si="7"/>
        <v>75736.487179487172</v>
      </c>
      <c r="U4" s="2">
        <v>80865</v>
      </c>
      <c r="V4" s="5">
        <f t="shared" si="2"/>
        <v>5128.5128205128276</v>
      </c>
      <c r="W4" s="4">
        <f t="shared" si="3"/>
        <v>6.7715219064211601E-2</v>
      </c>
      <c r="X4" s="22">
        <f t="shared" si="8"/>
        <v>75736.487179487172</v>
      </c>
      <c r="Y4" s="22">
        <f t="shared" si="9"/>
        <v>80865</v>
      </c>
      <c r="Z4" s="22">
        <f t="shared" si="10"/>
        <v>5128.5128205128276</v>
      </c>
      <c r="AA4" s="8">
        <f t="shared" si="11"/>
        <v>6.7715219064211601E-2</v>
      </c>
      <c r="AB4" s="22">
        <f t="shared" si="12"/>
        <v>3153735</v>
      </c>
      <c r="AC4" s="2">
        <v>620</v>
      </c>
      <c r="AD4" s="2">
        <v>2008</v>
      </c>
      <c r="AE4" s="2">
        <f t="shared" si="4"/>
        <v>8</v>
      </c>
      <c r="AF4" s="2" t="s">
        <v>127</v>
      </c>
    </row>
    <row r="5" spans="1:32" x14ac:dyDescent="0.2">
      <c r="A5">
        <v>5</v>
      </c>
      <c r="B5" s="2" t="s">
        <v>2551</v>
      </c>
      <c r="C5" s="2" t="s">
        <v>22</v>
      </c>
      <c r="D5" s="2" t="s">
        <v>23</v>
      </c>
      <c r="E5" s="2" t="s">
        <v>2768</v>
      </c>
      <c r="F5" s="2" t="s">
        <v>2774</v>
      </c>
      <c r="G5" s="2">
        <v>27</v>
      </c>
      <c r="H5" s="2">
        <v>31</v>
      </c>
      <c r="I5" s="3">
        <v>42401</v>
      </c>
      <c r="J5" s="3">
        <v>42404</v>
      </c>
      <c r="K5" s="3" t="s">
        <v>2534</v>
      </c>
      <c r="L5" s="17">
        <f t="shared" si="5"/>
        <v>240.59</v>
      </c>
      <c r="M5" s="20">
        <f t="shared" si="6"/>
        <v>0.99002452304750821</v>
      </c>
      <c r="N5" s="2" t="s">
        <v>2550</v>
      </c>
      <c r="O5" s="2">
        <v>1990000</v>
      </c>
      <c r="P5" s="2">
        <v>2450000</v>
      </c>
      <c r="Q5" s="2">
        <f t="shared" si="0"/>
        <v>460000</v>
      </c>
      <c r="R5" s="4">
        <f t="shared" si="1"/>
        <v>0.23115577889447236</v>
      </c>
      <c r="S5" s="2"/>
      <c r="T5" s="5">
        <f t="shared" si="7"/>
        <v>73703.703703703708</v>
      </c>
      <c r="U5" s="2">
        <v>90741</v>
      </c>
      <c r="V5" s="5">
        <f t="shared" si="2"/>
        <v>17037.296296296292</v>
      </c>
      <c r="W5" s="4">
        <f t="shared" si="3"/>
        <v>0.23115929648241199</v>
      </c>
      <c r="X5" s="22">
        <f t="shared" si="8"/>
        <v>72968.474106094131</v>
      </c>
      <c r="Y5" s="22">
        <f t="shared" si="9"/>
        <v>89835.815245853941</v>
      </c>
      <c r="Z5" s="22">
        <f t="shared" si="10"/>
        <v>16867.34113975981</v>
      </c>
      <c r="AA5" s="8">
        <f t="shared" si="11"/>
        <v>0.23115929648241193</v>
      </c>
      <c r="AB5" s="22">
        <f t="shared" si="12"/>
        <v>2425567.0116380565</v>
      </c>
      <c r="AC5" s="2">
        <v>337</v>
      </c>
      <c r="AD5" s="2">
        <v>1892</v>
      </c>
      <c r="AE5" s="2">
        <f t="shared" si="4"/>
        <v>124</v>
      </c>
      <c r="AF5" s="2" t="s">
        <v>27</v>
      </c>
    </row>
    <row r="6" spans="1:32" x14ac:dyDescent="0.2">
      <c r="A6">
        <v>6</v>
      </c>
      <c r="B6" s="2" t="s">
        <v>2720</v>
      </c>
      <c r="C6" s="2" t="s">
        <v>22</v>
      </c>
      <c r="D6" s="2" t="s">
        <v>23</v>
      </c>
      <c r="E6" s="2" t="s">
        <v>2768</v>
      </c>
      <c r="F6" s="2" t="s">
        <v>2774</v>
      </c>
      <c r="G6" s="2">
        <v>95</v>
      </c>
      <c r="H6" s="2">
        <v>107</v>
      </c>
      <c r="I6" s="3">
        <v>42405</v>
      </c>
      <c r="J6" s="3">
        <v>42408</v>
      </c>
      <c r="K6" s="3" t="s">
        <v>2534</v>
      </c>
      <c r="L6" s="17">
        <f t="shared" si="5"/>
        <v>240.59</v>
      </c>
      <c r="M6" s="20">
        <f t="shared" si="6"/>
        <v>0.99002452304750821</v>
      </c>
      <c r="N6" s="2" t="s">
        <v>2550</v>
      </c>
      <c r="O6" s="2">
        <v>5950000</v>
      </c>
      <c r="P6" s="2">
        <v>6700000</v>
      </c>
      <c r="Q6" s="2">
        <f t="shared" si="0"/>
        <v>750000</v>
      </c>
      <c r="R6" s="4">
        <f t="shared" si="1"/>
        <v>0.12605042016806722</v>
      </c>
      <c r="S6" s="2"/>
      <c r="T6" s="5">
        <f t="shared" si="7"/>
        <v>62631.57894736842</v>
      </c>
      <c r="U6" s="2">
        <v>70526</v>
      </c>
      <c r="V6" s="5">
        <f t="shared" si="2"/>
        <v>7894.4210526315801</v>
      </c>
      <c r="W6" s="4">
        <f t="shared" si="3"/>
        <v>0.12604537815126052</v>
      </c>
      <c r="X6" s="22">
        <f t="shared" si="8"/>
        <v>62006.799075080773</v>
      </c>
      <c r="Y6" s="22">
        <f t="shared" si="9"/>
        <v>69822.469512448559</v>
      </c>
      <c r="Z6" s="22">
        <f t="shared" si="10"/>
        <v>7815.6704373677858</v>
      </c>
      <c r="AA6" s="8">
        <f t="shared" si="11"/>
        <v>0.12604537815126049</v>
      </c>
      <c r="AB6" s="22">
        <f t="shared" si="12"/>
        <v>6633134.603682613</v>
      </c>
      <c r="AC6" s="11">
        <v>1020</v>
      </c>
      <c r="AD6" s="2">
        <v>1927</v>
      </c>
      <c r="AE6" s="2">
        <f t="shared" si="4"/>
        <v>89</v>
      </c>
      <c r="AF6" s="2" t="s">
        <v>108</v>
      </c>
    </row>
    <row r="7" spans="1:32" x14ac:dyDescent="0.2">
      <c r="A7">
        <v>10</v>
      </c>
      <c r="B7" s="2" t="s">
        <v>2630</v>
      </c>
      <c r="C7" s="2" t="s">
        <v>22</v>
      </c>
      <c r="D7" s="2" t="s">
        <v>23</v>
      </c>
      <c r="E7" s="2" t="s">
        <v>2768</v>
      </c>
      <c r="F7" s="2" t="s">
        <v>2774</v>
      </c>
      <c r="G7" s="2">
        <v>61</v>
      </c>
      <c r="H7" s="2">
        <v>67</v>
      </c>
      <c r="I7" s="3">
        <v>42433</v>
      </c>
      <c r="J7" s="3">
        <v>42437</v>
      </c>
      <c r="K7" s="3" t="s">
        <v>2535</v>
      </c>
      <c r="L7" s="17">
        <f t="shared" si="5"/>
        <v>245.99</v>
      </c>
      <c r="M7" s="20">
        <f t="shared" si="6"/>
        <v>0.96829139395910402</v>
      </c>
      <c r="N7" s="2" t="s">
        <v>2546</v>
      </c>
      <c r="O7" s="2">
        <v>3600000</v>
      </c>
      <c r="P7" s="2">
        <v>4000000</v>
      </c>
      <c r="Q7" s="2">
        <f t="shared" si="0"/>
        <v>400000</v>
      </c>
      <c r="R7" s="4">
        <f t="shared" si="1"/>
        <v>0.1111111111111111</v>
      </c>
      <c r="S7" s="2">
        <v>41474</v>
      </c>
      <c r="T7" s="5">
        <f t="shared" si="7"/>
        <v>59696.295081967211</v>
      </c>
      <c r="U7" s="2">
        <v>66254</v>
      </c>
      <c r="V7" s="5">
        <f t="shared" si="2"/>
        <v>6557.7049180327886</v>
      </c>
      <c r="W7" s="4">
        <f t="shared" si="3"/>
        <v>0.10985112072748567</v>
      </c>
      <c r="X7" s="22">
        <f t="shared" si="8"/>
        <v>57803.40877911204</v>
      </c>
      <c r="Y7" s="22">
        <f t="shared" si="9"/>
        <v>64153.17801536648</v>
      </c>
      <c r="Z7" s="22">
        <f t="shared" si="10"/>
        <v>6349.7692362544403</v>
      </c>
      <c r="AA7" s="8">
        <f t="shared" si="11"/>
        <v>0.10985112072748565</v>
      </c>
      <c r="AB7" s="22">
        <f t="shared" si="12"/>
        <v>3913343.8589373552</v>
      </c>
      <c r="AC7" s="2"/>
      <c r="AD7" s="2">
        <v>1934</v>
      </c>
      <c r="AE7" s="2">
        <f t="shared" si="4"/>
        <v>82</v>
      </c>
      <c r="AF7" s="2" t="s">
        <v>67</v>
      </c>
    </row>
    <row r="8" spans="1:32" x14ac:dyDescent="0.2">
      <c r="A8">
        <v>13</v>
      </c>
      <c r="B8" s="2" t="s">
        <v>2665</v>
      </c>
      <c r="C8" s="2" t="s">
        <v>22</v>
      </c>
      <c r="D8" s="2" t="s">
        <v>23</v>
      </c>
      <c r="E8" s="2" t="s">
        <v>2768</v>
      </c>
      <c r="F8" s="2" t="s">
        <v>2774</v>
      </c>
      <c r="G8" s="2">
        <v>74</v>
      </c>
      <c r="H8" s="2">
        <v>80</v>
      </c>
      <c r="I8" s="3">
        <v>42455</v>
      </c>
      <c r="J8" s="3">
        <v>42457</v>
      </c>
      <c r="K8" s="3" t="s">
        <v>2535</v>
      </c>
      <c r="L8" s="17">
        <f t="shared" si="5"/>
        <v>245.99</v>
      </c>
      <c r="M8" s="20">
        <f t="shared" si="6"/>
        <v>0.96829139395910402</v>
      </c>
      <c r="N8" s="2" t="s">
        <v>2548</v>
      </c>
      <c r="O8" s="2">
        <v>6500000</v>
      </c>
      <c r="P8" s="2">
        <v>7700000</v>
      </c>
      <c r="Q8" s="2">
        <f t="shared" si="0"/>
        <v>1200000</v>
      </c>
      <c r="R8" s="4">
        <f t="shared" si="1"/>
        <v>0.18461538461538463</v>
      </c>
      <c r="S8" s="2">
        <v>22678</v>
      </c>
      <c r="T8" s="5">
        <f t="shared" si="7"/>
        <v>88144.297297297293</v>
      </c>
      <c r="U8" s="2">
        <v>104361</v>
      </c>
      <c r="V8" s="5">
        <f t="shared" si="2"/>
        <v>16216.702702702707</v>
      </c>
      <c r="W8" s="4">
        <f t="shared" si="3"/>
        <v>0.18397903437821098</v>
      </c>
      <c r="X8" s="22">
        <f t="shared" si="8"/>
        <v>85349.364499545685</v>
      </c>
      <c r="Y8" s="22">
        <f t="shared" si="9"/>
        <v>101051.85816496605</v>
      </c>
      <c r="Z8" s="22">
        <f t="shared" si="10"/>
        <v>15702.493665420363</v>
      </c>
      <c r="AA8" s="8">
        <f t="shared" si="11"/>
        <v>0.18397903437821084</v>
      </c>
      <c r="AB8" s="22">
        <f t="shared" si="12"/>
        <v>7477837.5042074872</v>
      </c>
      <c r="AC8" s="11">
        <v>1047</v>
      </c>
      <c r="AD8" s="2">
        <v>1900</v>
      </c>
      <c r="AE8" s="2">
        <f t="shared" si="4"/>
        <v>116</v>
      </c>
      <c r="AF8" s="2" t="s">
        <v>130</v>
      </c>
    </row>
    <row r="9" spans="1:32" x14ac:dyDescent="0.2">
      <c r="A9">
        <v>14</v>
      </c>
      <c r="B9" s="2" t="s">
        <v>2647</v>
      </c>
      <c r="C9" s="2" t="s">
        <v>22</v>
      </c>
      <c r="D9" s="2" t="s">
        <v>23</v>
      </c>
      <c r="E9" s="2" t="s">
        <v>2768</v>
      </c>
      <c r="F9" s="2" t="s">
        <v>2774</v>
      </c>
      <c r="G9" s="2">
        <v>68</v>
      </c>
      <c r="H9" s="2">
        <v>75</v>
      </c>
      <c r="I9" s="3">
        <v>42462</v>
      </c>
      <c r="J9" s="3">
        <v>42466</v>
      </c>
      <c r="K9" s="3" t="s">
        <v>2536</v>
      </c>
      <c r="L9" s="17">
        <f t="shared" si="5"/>
        <v>250.79</v>
      </c>
      <c r="M9" s="20">
        <f t="shared" si="6"/>
        <v>0.9497587623110969</v>
      </c>
      <c r="N9" s="2" t="s">
        <v>2546</v>
      </c>
      <c r="O9" s="2">
        <v>4300000</v>
      </c>
      <c r="P9" s="2">
        <v>4850000</v>
      </c>
      <c r="Q9" s="2">
        <f t="shared" si="0"/>
        <v>550000</v>
      </c>
      <c r="R9" s="4">
        <f t="shared" si="1"/>
        <v>0.12790697674418605</v>
      </c>
      <c r="S9" s="2"/>
      <c r="T9" s="5">
        <f t="shared" si="7"/>
        <v>63235.294117647056</v>
      </c>
      <c r="U9" s="2">
        <v>71324</v>
      </c>
      <c r="V9" s="5">
        <f t="shared" si="2"/>
        <v>8088.7058823529442</v>
      </c>
      <c r="W9" s="4">
        <f t="shared" si="3"/>
        <v>0.12791441860465122</v>
      </c>
      <c r="X9" s="22">
        <f t="shared" si="8"/>
        <v>60058.274675554654</v>
      </c>
      <c r="Y9" s="22">
        <f t="shared" si="9"/>
        <v>67740.593963076681</v>
      </c>
      <c r="Z9" s="22">
        <f t="shared" si="10"/>
        <v>7682.3192875220266</v>
      </c>
      <c r="AA9" s="8">
        <f t="shared" si="11"/>
        <v>0.1279144186046513</v>
      </c>
      <c r="AB9" s="22">
        <f t="shared" si="12"/>
        <v>4606360.3894892139</v>
      </c>
      <c r="AC9" s="2">
        <v>940</v>
      </c>
      <c r="AD9" s="2">
        <v>1898</v>
      </c>
      <c r="AE9" s="2">
        <f t="shared" si="4"/>
        <v>118</v>
      </c>
      <c r="AF9" s="2" t="s">
        <v>183</v>
      </c>
    </row>
    <row r="10" spans="1:32" x14ac:dyDescent="0.2">
      <c r="A10">
        <v>16</v>
      </c>
      <c r="B10" s="2" t="s">
        <v>384</v>
      </c>
      <c r="C10" s="2" t="s">
        <v>22</v>
      </c>
      <c r="D10" s="2" t="s">
        <v>23</v>
      </c>
      <c r="E10" s="2" t="s">
        <v>2768</v>
      </c>
      <c r="F10" s="2" t="s">
        <v>2774</v>
      </c>
      <c r="G10" s="2">
        <v>26</v>
      </c>
      <c r="H10" s="2">
        <v>30</v>
      </c>
      <c r="I10" s="3">
        <v>42478</v>
      </c>
      <c r="J10" s="3">
        <v>42482</v>
      </c>
      <c r="K10" s="3" t="s">
        <v>2536</v>
      </c>
      <c r="L10" s="17">
        <f t="shared" si="5"/>
        <v>250.79</v>
      </c>
      <c r="M10" s="20">
        <f t="shared" si="6"/>
        <v>0.9497587623110969</v>
      </c>
      <c r="N10" s="2" t="s">
        <v>2546</v>
      </c>
      <c r="O10" s="2">
        <v>1950000</v>
      </c>
      <c r="P10" s="2">
        <v>2250000</v>
      </c>
      <c r="Q10" s="2">
        <f t="shared" si="0"/>
        <v>300000</v>
      </c>
      <c r="R10" s="4">
        <f t="shared" si="1"/>
        <v>0.15384615384615385</v>
      </c>
      <c r="S10" s="2">
        <v>24395</v>
      </c>
      <c r="T10" s="5">
        <f t="shared" si="7"/>
        <v>75938.269230769234</v>
      </c>
      <c r="U10" s="2">
        <v>87477</v>
      </c>
      <c r="V10" s="5">
        <f t="shared" si="2"/>
        <v>11538.730769230766</v>
      </c>
      <c r="W10" s="4">
        <f t="shared" si="3"/>
        <v>0.15194882482988456</v>
      </c>
      <c r="X10" s="22">
        <f t="shared" si="8"/>
        <v>72123.036596662234</v>
      </c>
      <c r="Y10" s="22">
        <f t="shared" si="9"/>
        <v>83082.047250687829</v>
      </c>
      <c r="Z10" s="22">
        <f t="shared" si="10"/>
        <v>10959.010654025595</v>
      </c>
      <c r="AA10" s="8">
        <f t="shared" si="11"/>
        <v>0.15194882482988473</v>
      </c>
      <c r="AB10" s="22">
        <f t="shared" si="12"/>
        <v>2160133.2285178835</v>
      </c>
      <c r="AC10" s="2">
        <v>549</v>
      </c>
      <c r="AD10" s="2">
        <v>1899</v>
      </c>
      <c r="AE10" s="2">
        <f t="shared" si="4"/>
        <v>117</v>
      </c>
      <c r="AF10" s="2" t="s">
        <v>108</v>
      </c>
    </row>
    <row r="11" spans="1:32" x14ac:dyDescent="0.2">
      <c r="A11">
        <v>17</v>
      </c>
      <c r="B11" s="2" t="s">
        <v>2617</v>
      </c>
      <c r="C11" s="2" t="s">
        <v>22</v>
      </c>
      <c r="D11" s="2" t="s">
        <v>23</v>
      </c>
      <c r="E11" s="2" t="s">
        <v>2768</v>
      </c>
      <c r="F11" s="2" t="s">
        <v>2774</v>
      </c>
      <c r="G11" s="2">
        <v>52</v>
      </c>
      <c r="H11" s="2">
        <v>58</v>
      </c>
      <c r="I11" s="3">
        <v>42482</v>
      </c>
      <c r="J11" s="3">
        <v>42485</v>
      </c>
      <c r="K11" s="3" t="s">
        <v>2536</v>
      </c>
      <c r="L11" s="17">
        <f t="shared" si="5"/>
        <v>250.79</v>
      </c>
      <c r="M11" s="20">
        <f t="shared" si="6"/>
        <v>0.9497587623110969</v>
      </c>
      <c r="N11" s="2" t="s">
        <v>2550</v>
      </c>
      <c r="O11" s="2">
        <v>3190000</v>
      </c>
      <c r="P11" s="2">
        <v>3600000</v>
      </c>
      <c r="Q11" s="2">
        <f t="shared" si="0"/>
        <v>410000</v>
      </c>
      <c r="R11" s="4">
        <f t="shared" si="1"/>
        <v>0.12852664576802508</v>
      </c>
      <c r="S11" s="2">
        <v>49956</v>
      </c>
      <c r="T11" s="5">
        <f t="shared" si="7"/>
        <v>62306.846153846156</v>
      </c>
      <c r="U11" s="2">
        <v>70191</v>
      </c>
      <c r="V11" s="5">
        <f t="shared" si="2"/>
        <v>7884.1538461538439</v>
      </c>
      <c r="W11" s="4">
        <f t="shared" si="3"/>
        <v>0.12653752087991316</v>
      </c>
      <c r="X11" s="22">
        <f t="shared" si="8"/>
        <v>59176.473086584854</v>
      </c>
      <c r="Y11" s="22">
        <f t="shared" si="9"/>
        <v>66664.517285378199</v>
      </c>
      <c r="Z11" s="22">
        <f t="shared" si="10"/>
        <v>7488.0441987933445</v>
      </c>
      <c r="AA11" s="8">
        <f t="shared" si="11"/>
        <v>0.12653752087991307</v>
      </c>
      <c r="AB11" s="22">
        <f t="shared" si="12"/>
        <v>3466554.8988396665</v>
      </c>
      <c r="AC11" s="2">
        <v>488</v>
      </c>
      <c r="AD11" s="2">
        <v>1897</v>
      </c>
      <c r="AE11" s="2">
        <f t="shared" si="4"/>
        <v>119</v>
      </c>
      <c r="AF11" s="2" t="s">
        <v>213</v>
      </c>
    </row>
    <row r="12" spans="1:32" x14ac:dyDescent="0.2">
      <c r="A12">
        <v>18</v>
      </c>
      <c r="B12" s="2" t="s">
        <v>2695</v>
      </c>
      <c r="C12" s="2" t="s">
        <v>22</v>
      </c>
      <c r="D12" s="2" t="s">
        <v>23</v>
      </c>
      <c r="E12" s="2" t="s">
        <v>2768</v>
      </c>
      <c r="F12" s="2" t="s">
        <v>2774</v>
      </c>
      <c r="G12" s="2">
        <v>84</v>
      </c>
      <c r="H12" s="2">
        <v>92</v>
      </c>
      <c r="I12" s="3">
        <v>42489</v>
      </c>
      <c r="J12" s="3">
        <v>42493</v>
      </c>
      <c r="K12" s="3" t="s">
        <v>2537</v>
      </c>
      <c r="L12" s="17">
        <f t="shared" si="5"/>
        <v>256.52</v>
      </c>
      <c r="M12" s="20">
        <f t="shared" si="6"/>
        <v>0.92854358334632781</v>
      </c>
      <c r="N12" s="2" t="s">
        <v>2546</v>
      </c>
      <c r="O12" s="2">
        <v>4990000</v>
      </c>
      <c r="P12" s="2">
        <v>5700000</v>
      </c>
      <c r="Q12" s="2">
        <f t="shared" si="0"/>
        <v>710000</v>
      </c>
      <c r="R12" s="4">
        <f t="shared" si="1"/>
        <v>0.14228456913827656</v>
      </c>
      <c r="S12" s="2">
        <v>62000</v>
      </c>
      <c r="T12" s="5">
        <f t="shared" si="7"/>
        <v>60142.857142857145</v>
      </c>
      <c r="U12" s="2">
        <v>68595</v>
      </c>
      <c r="V12" s="5">
        <f t="shared" si="2"/>
        <v>8452.1428571428551</v>
      </c>
      <c r="W12" s="4">
        <f t="shared" si="3"/>
        <v>0.14053444180522562</v>
      </c>
      <c r="X12" s="22">
        <f t="shared" si="8"/>
        <v>55845.26408411486</v>
      </c>
      <c r="Y12" s="22">
        <f t="shared" si="9"/>
        <v>63693.447099641358</v>
      </c>
      <c r="Z12" s="22">
        <f t="shared" si="10"/>
        <v>7848.1830155264979</v>
      </c>
      <c r="AA12" s="8">
        <f t="shared" si="11"/>
        <v>0.14053444180522565</v>
      </c>
      <c r="AB12" s="22">
        <f t="shared" si="12"/>
        <v>5350249.5563698737</v>
      </c>
      <c r="AC12" s="2">
        <v>667</v>
      </c>
      <c r="AD12" s="2">
        <v>1899</v>
      </c>
      <c r="AE12" s="2">
        <f t="shared" si="4"/>
        <v>117</v>
      </c>
      <c r="AF12" s="2" t="s">
        <v>37</v>
      </c>
    </row>
    <row r="13" spans="1:32" x14ac:dyDescent="0.2">
      <c r="A13">
        <v>18</v>
      </c>
      <c r="B13" s="2" t="s">
        <v>2561</v>
      </c>
      <c r="C13" s="2" t="s">
        <v>22</v>
      </c>
      <c r="D13" s="2" t="s">
        <v>23</v>
      </c>
      <c r="E13" s="2" t="s">
        <v>2768</v>
      </c>
      <c r="F13" s="2" t="s">
        <v>2774</v>
      </c>
      <c r="G13" s="2">
        <v>31</v>
      </c>
      <c r="H13" s="2">
        <v>35</v>
      </c>
      <c r="I13" s="3">
        <v>42493</v>
      </c>
      <c r="J13" s="3">
        <v>42496</v>
      </c>
      <c r="K13" s="3" t="s">
        <v>2537</v>
      </c>
      <c r="L13" s="17">
        <f t="shared" si="5"/>
        <v>256.52</v>
      </c>
      <c r="M13" s="20">
        <f t="shared" si="6"/>
        <v>0.92854358334632781</v>
      </c>
      <c r="N13" s="2" t="s">
        <v>2550</v>
      </c>
      <c r="O13" s="2">
        <v>2590000</v>
      </c>
      <c r="P13" s="2">
        <v>3200000</v>
      </c>
      <c r="Q13" s="2">
        <f t="shared" si="0"/>
        <v>610000</v>
      </c>
      <c r="R13" s="4">
        <f t="shared" si="1"/>
        <v>0.23552123552123552</v>
      </c>
      <c r="S13" s="2">
        <v>2429</v>
      </c>
      <c r="T13" s="5">
        <f t="shared" si="7"/>
        <v>83626.741935483864</v>
      </c>
      <c r="U13" s="2">
        <v>103304</v>
      </c>
      <c r="V13" s="5">
        <f t="shared" si="2"/>
        <v>19677.258064516136</v>
      </c>
      <c r="W13" s="4">
        <f t="shared" si="3"/>
        <v>0.23529863305803178</v>
      </c>
      <c r="X13" s="22">
        <f t="shared" si="8"/>
        <v>77651.074620352811</v>
      </c>
      <c r="Y13" s="22">
        <f t="shared" si="9"/>
        <v>95922.266334009051</v>
      </c>
      <c r="Z13" s="22">
        <f t="shared" si="10"/>
        <v>18271.191713656241</v>
      </c>
      <c r="AA13" s="8">
        <f t="shared" si="11"/>
        <v>0.23529863305803178</v>
      </c>
      <c r="AB13" s="22">
        <f t="shared" si="12"/>
        <v>2973590.2563542807</v>
      </c>
      <c r="AC13" s="11">
        <v>5675</v>
      </c>
      <c r="AD13" s="2">
        <v>1962</v>
      </c>
      <c r="AE13" s="2">
        <f t="shared" si="4"/>
        <v>54</v>
      </c>
      <c r="AF13" s="2" t="s">
        <v>37</v>
      </c>
    </row>
    <row r="14" spans="1:32" x14ac:dyDescent="0.2">
      <c r="A14">
        <v>18</v>
      </c>
      <c r="B14" s="2" t="s">
        <v>263</v>
      </c>
      <c r="C14" s="2" t="s">
        <v>22</v>
      </c>
      <c r="D14" s="2" t="s">
        <v>23</v>
      </c>
      <c r="E14" s="2" t="s">
        <v>2768</v>
      </c>
      <c r="F14" s="2" t="s">
        <v>2774</v>
      </c>
      <c r="G14" s="2">
        <v>63</v>
      </c>
      <c r="H14" s="2">
        <v>70</v>
      </c>
      <c r="I14" s="3">
        <v>42493</v>
      </c>
      <c r="J14" s="3">
        <v>42496</v>
      </c>
      <c r="K14" s="3" t="s">
        <v>2537</v>
      </c>
      <c r="L14" s="17">
        <f t="shared" si="5"/>
        <v>256.52</v>
      </c>
      <c r="M14" s="20">
        <f t="shared" si="6"/>
        <v>0.92854358334632781</v>
      </c>
      <c r="N14" s="2" t="s">
        <v>2550</v>
      </c>
      <c r="O14" s="2">
        <v>3650000</v>
      </c>
      <c r="P14" s="2">
        <v>4000000</v>
      </c>
      <c r="Q14" s="2">
        <f t="shared" si="0"/>
        <v>350000</v>
      </c>
      <c r="R14" s="4">
        <f t="shared" si="1"/>
        <v>9.5890410958904104E-2</v>
      </c>
      <c r="S14" s="2">
        <v>21005</v>
      </c>
      <c r="T14" s="5">
        <f t="shared" si="7"/>
        <v>58269.920634920636</v>
      </c>
      <c r="U14" s="2">
        <v>63825</v>
      </c>
      <c r="V14" s="5">
        <f t="shared" si="2"/>
        <v>5555.0793650793639</v>
      </c>
      <c r="W14" s="4">
        <f t="shared" si="3"/>
        <v>9.5333566693589333E-2</v>
      </c>
      <c r="X14" s="22">
        <f t="shared" si="8"/>
        <v>54106.160907655336</v>
      </c>
      <c r="Y14" s="22">
        <f t="shared" si="9"/>
        <v>59264.294207079372</v>
      </c>
      <c r="Z14" s="22">
        <f t="shared" si="10"/>
        <v>5158.1332994240365</v>
      </c>
      <c r="AA14" s="8">
        <f t="shared" si="11"/>
        <v>9.5333566693589347E-2</v>
      </c>
      <c r="AB14" s="22">
        <f t="shared" si="12"/>
        <v>3733650.5350460005</v>
      </c>
      <c r="AC14" s="11">
        <v>2151</v>
      </c>
      <c r="AD14" s="2">
        <v>1941</v>
      </c>
      <c r="AE14" s="2">
        <f t="shared" si="4"/>
        <v>75</v>
      </c>
      <c r="AF14" s="2" t="s">
        <v>27</v>
      </c>
    </row>
    <row r="15" spans="1:32" x14ac:dyDescent="0.2">
      <c r="A15">
        <v>21</v>
      </c>
      <c r="B15" s="2" t="s">
        <v>2747</v>
      </c>
      <c r="C15" s="2" t="s">
        <v>22</v>
      </c>
      <c r="D15" s="2" t="s">
        <v>23</v>
      </c>
      <c r="E15" s="2" t="s">
        <v>2768</v>
      </c>
      <c r="F15" s="2" t="s">
        <v>2774</v>
      </c>
      <c r="G15" s="2">
        <v>133</v>
      </c>
      <c r="H15" s="2">
        <v>146</v>
      </c>
      <c r="I15" s="3">
        <v>42517</v>
      </c>
      <c r="J15" s="3">
        <v>42517</v>
      </c>
      <c r="K15" s="3" t="s">
        <v>2537</v>
      </c>
      <c r="L15" s="17">
        <f t="shared" si="5"/>
        <v>256.52</v>
      </c>
      <c r="M15" s="20">
        <f t="shared" si="6"/>
        <v>0.92854358334632781</v>
      </c>
      <c r="N15" s="2" t="s">
        <v>2554</v>
      </c>
      <c r="O15" s="2">
        <v>6950000</v>
      </c>
      <c r="P15" s="2">
        <v>7800000</v>
      </c>
      <c r="Q15" s="2">
        <f t="shared" si="0"/>
        <v>850000</v>
      </c>
      <c r="R15" s="4">
        <f t="shared" si="1"/>
        <v>0.1223021582733813</v>
      </c>
      <c r="S15" s="2"/>
      <c r="T15" s="5">
        <f t="shared" si="7"/>
        <v>52255.639097744359</v>
      </c>
      <c r="U15" s="2">
        <v>58647</v>
      </c>
      <c r="V15" s="5">
        <f t="shared" si="2"/>
        <v>6391.3609022556411</v>
      </c>
      <c r="W15" s="4">
        <f t="shared" si="3"/>
        <v>0.12230949640287773</v>
      </c>
      <c r="X15" s="22">
        <f t="shared" si="8"/>
        <v>48521.638377872012</v>
      </c>
      <c r="Y15" s="22">
        <f t="shared" si="9"/>
        <v>54456.295532512086</v>
      </c>
      <c r="Z15" s="22">
        <f t="shared" si="10"/>
        <v>5934.6571546400737</v>
      </c>
      <c r="AA15" s="8">
        <f t="shared" si="11"/>
        <v>0.12230949640287779</v>
      </c>
      <c r="AB15" s="22">
        <f t="shared" si="12"/>
        <v>7242687.3058241075</v>
      </c>
      <c r="AC15" s="2">
        <v>602</v>
      </c>
      <c r="AD15" s="2">
        <v>1897</v>
      </c>
      <c r="AE15" s="2">
        <f t="shared" si="4"/>
        <v>119</v>
      </c>
      <c r="AF15" s="2" t="s">
        <v>161</v>
      </c>
    </row>
    <row r="16" spans="1:32" x14ac:dyDescent="0.2">
      <c r="A16">
        <v>22</v>
      </c>
      <c r="B16" s="2" t="s">
        <v>2721</v>
      </c>
      <c r="C16" s="2" t="s">
        <v>22</v>
      </c>
      <c r="D16" s="2" t="s">
        <v>23</v>
      </c>
      <c r="E16" s="2" t="s">
        <v>2768</v>
      </c>
      <c r="F16" s="2" t="s">
        <v>2774</v>
      </c>
      <c r="G16" s="2">
        <v>95</v>
      </c>
      <c r="H16" s="2">
        <v>105</v>
      </c>
      <c r="I16" s="3">
        <v>42518</v>
      </c>
      <c r="J16" s="3">
        <v>42522</v>
      </c>
      <c r="K16" s="3" t="s">
        <v>2538</v>
      </c>
      <c r="L16" s="17">
        <f t="shared" si="5"/>
        <v>259.83</v>
      </c>
      <c r="M16" s="20">
        <f t="shared" si="6"/>
        <v>0.91671477504522192</v>
      </c>
      <c r="N16" s="2" t="s">
        <v>2546</v>
      </c>
      <c r="O16" s="2">
        <v>6290000</v>
      </c>
      <c r="P16" s="2">
        <v>7150000</v>
      </c>
      <c r="Q16" s="2">
        <f t="shared" si="0"/>
        <v>860000</v>
      </c>
      <c r="R16" s="4">
        <f t="shared" si="1"/>
        <v>0.13672496025437203</v>
      </c>
      <c r="S16" s="2"/>
      <c r="T16" s="5">
        <f t="shared" si="7"/>
        <v>66210.526315789481</v>
      </c>
      <c r="U16" s="2">
        <v>75263</v>
      </c>
      <c r="V16" s="5">
        <f t="shared" si="2"/>
        <v>9052.4736842105194</v>
      </c>
      <c r="W16" s="4">
        <f t="shared" si="3"/>
        <v>0.13672257551669303</v>
      </c>
      <c r="X16" s="22">
        <f t="shared" si="8"/>
        <v>60696.167737204698</v>
      </c>
      <c r="Y16" s="22">
        <f t="shared" si="9"/>
        <v>68994.704114228531</v>
      </c>
      <c r="Z16" s="22">
        <f t="shared" si="10"/>
        <v>8298.5363770238328</v>
      </c>
      <c r="AA16" s="8">
        <f t="shared" si="11"/>
        <v>0.13672257551669298</v>
      </c>
      <c r="AB16" s="22">
        <f t="shared" si="12"/>
        <v>6554496.89085171</v>
      </c>
      <c r="AC16" s="2">
        <v>504</v>
      </c>
      <c r="AD16" s="2">
        <v>1896</v>
      </c>
      <c r="AE16" s="2">
        <f t="shared" si="4"/>
        <v>120</v>
      </c>
      <c r="AF16" s="2" t="s">
        <v>25</v>
      </c>
    </row>
    <row r="17" spans="1:32" x14ac:dyDescent="0.2">
      <c r="A17">
        <v>24</v>
      </c>
      <c r="B17" s="2" t="s">
        <v>2581</v>
      </c>
      <c r="C17" s="2" t="s">
        <v>22</v>
      </c>
      <c r="D17" s="2" t="s">
        <v>23</v>
      </c>
      <c r="E17" s="2" t="s">
        <v>2768</v>
      </c>
      <c r="F17" s="2" t="s">
        <v>2774</v>
      </c>
      <c r="G17" s="2">
        <v>44</v>
      </c>
      <c r="H17" s="2">
        <v>50</v>
      </c>
      <c r="I17" s="3">
        <v>42533</v>
      </c>
      <c r="J17" s="3">
        <v>42536</v>
      </c>
      <c r="K17" s="3" t="s">
        <v>2538</v>
      </c>
      <c r="L17" s="17">
        <f t="shared" si="5"/>
        <v>259.83</v>
      </c>
      <c r="M17" s="20">
        <f t="shared" si="6"/>
        <v>0.91671477504522192</v>
      </c>
      <c r="N17" s="2" t="s">
        <v>2550</v>
      </c>
      <c r="O17" s="2">
        <v>2850000</v>
      </c>
      <c r="P17" s="2">
        <v>3500000</v>
      </c>
      <c r="Q17" s="2">
        <f t="shared" si="0"/>
        <v>650000</v>
      </c>
      <c r="R17" s="4">
        <f t="shared" si="1"/>
        <v>0.22807017543859648</v>
      </c>
      <c r="S17" s="2">
        <v>40048</v>
      </c>
      <c r="T17" s="5">
        <f t="shared" si="7"/>
        <v>65682.909090909088</v>
      </c>
      <c r="U17" s="2">
        <v>80456</v>
      </c>
      <c r="V17" s="5">
        <f t="shared" si="2"/>
        <v>14773.090909090912</v>
      </c>
      <c r="W17" s="4">
        <f t="shared" si="3"/>
        <v>0.22491529552450346</v>
      </c>
      <c r="X17" s="22">
        <f t="shared" si="8"/>
        <v>60212.493231588487</v>
      </c>
      <c r="Y17" s="22">
        <f t="shared" si="9"/>
        <v>73755.203941038373</v>
      </c>
      <c r="Z17" s="22">
        <f t="shared" si="10"/>
        <v>13542.710709449886</v>
      </c>
      <c r="AA17" s="8">
        <f t="shared" si="11"/>
        <v>0.2249152955245034</v>
      </c>
      <c r="AB17" s="22">
        <f t="shared" si="12"/>
        <v>3245228.9734056885</v>
      </c>
      <c r="AC17" s="2">
        <v>244</v>
      </c>
      <c r="AD17" s="2">
        <v>1891</v>
      </c>
      <c r="AE17" s="2">
        <f t="shared" si="4"/>
        <v>125</v>
      </c>
      <c r="AF17" s="2" t="s">
        <v>44</v>
      </c>
    </row>
    <row r="18" spans="1:32" x14ac:dyDescent="0.2">
      <c r="A18">
        <v>25</v>
      </c>
      <c r="B18" s="2" t="s">
        <v>2556</v>
      </c>
      <c r="C18" s="2" t="s">
        <v>22</v>
      </c>
      <c r="D18" s="2" t="s">
        <v>23</v>
      </c>
      <c r="E18" s="2" t="s">
        <v>2768</v>
      </c>
      <c r="F18" s="2" t="s">
        <v>2774</v>
      </c>
      <c r="G18" s="2">
        <v>29</v>
      </c>
      <c r="H18" s="2">
        <v>33</v>
      </c>
      <c r="I18" s="3">
        <v>42540</v>
      </c>
      <c r="J18" s="3">
        <v>42543</v>
      </c>
      <c r="K18" s="3" t="s">
        <v>2538</v>
      </c>
      <c r="L18" s="17">
        <f t="shared" si="5"/>
        <v>259.83</v>
      </c>
      <c r="M18" s="20">
        <f t="shared" si="6"/>
        <v>0.91671477504522192</v>
      </c>
      <c r="N18" s="2" t="s">
        <v>2550</v>
      </c>
      <c r="O18" s="2">
        <v>1790000</v>
      </c>
      <c r="P18" s="2">
        <v>2350000</v>
      </c>
      <c r="Q18" s="2">
        <f t="shared" si="0"/>
        <v>560000</v>
      </c>
      <c r="R18" s="4">
        <f t="shared" si="1"/>
        <v>0.31284916201117319</v>
      </c>
      <c r="S18" s="2">
        <v>28964</v>
      </c>
      <c r="T18" s="5">
        <f t="shared" si="7"/>
        <v>62722.896551724138</v>
      </c>
      <c r="U18" s="2">
        <v>82033</v>
      </c>
      <c r="V18" s="5">
        <f t="shared" si="2"/>
        <v>19310.103448275862</v>
      </c>
      <c r="W18" s="4">
        <f t="shared" si="3"/>
        <v>0.30786370703323429</v>
      </c>
      <c r="X18" s="22">
        <f t="shared" si="8"/>
        <v>57499.006002598515</v>
      </c>
      <c r="Y18" s="22">
        <f t="shared" si="9"/>
        <v>75200.863141284688</v>
      </c>
      <c r="Z18" s="22">
        <f t="shared" si="10"/>
        <v>17701.857138686173</v>
      </c>
      <c r="AA18" s="8">
        <f t="shared" si="11"/>
        <v>0.30786370703323435</v>
      </c>
      <c r="AB18" s="22">
        <f t="shared" si="12"/>
        <v>2180825.0310972561</v>
      </c>
      <c r="AC18" s="2">
        <v>672</v>
      </c>
      <c r="AD18" s="2">
        <v>1899</v>
      </c>
      <c r="AE18" s="2">
        <f t="shared" si="4"/>
        <v>117</v>
      </c>
      <c r="AF18" s="2" t="s">
        <v>27</v>
      </c>
    </row>
    <row r="19" spans="1:32" x14ac:dyDescent="0.2">
      <c r="A19">
        <v>27</v>
      </c>
      <c r="B19" s="2" t="s">
        <v>2633</v>
      </c>
      <c r="C19" s="2" t="s">
        <v>22</v>
      </c>
      <c r="D19" s="2" t="s">
        <v>23</v>
      </c>
      <c r="E19" s="2" t="s">
        <v>2768</v>
      </c>
      <c r="F19" s="2" t="s">
        <v>2774</v>
      </c>
      <c r="G19" s="2">
        <v>65</v>
      </c>
      <c r="H19" s="2">
        <v>72</v>
      </c>
      <c r="I19" s="3">
        <v>42552</v>
      </c>
      <c r="J19" s="3">
        <v>42556</v>
      </c>
      <c r="K19" s="3" t="s">
        <v>2539</v>
      </c>
      <c r="L19" s="17">
        <f t="shared" si="5"/>
        <v>265.66000000000003</v>
      </c>
      <c r="M19" s="20">
        <f t="shared" si="6"/>
        <v>0.89659715425732134</v>
      </c>
      <c r="N19" s="2" t="s">
        <v>2546</v>
      </c>
      <c r="O19" s="2">
        <v>4200000</v>
      </c>
      <c r="P19" s="2">
        <v>5350000</v>
      </c>
      <c r="Q19" s="2">
        <f t="shared" si="0"/>
        <v>1150000</v>
      </c>
      <c r="R19" s="4">
        <f t="shared" si="1"/>
        <v>0.27380952380952384</v>
      </c>
      <c r="S19" s="2">
        <v>133000</v>
      </c>
      <c r="T19" s="5">
        <f t="shared" si="7"/>
        <v>66661.538461538468</v>
      </c>
      <c r="U19" s="2">
        <v>84354</v>
      </c>
      <c r="V19" s="5">
        <f t="shared" si="2"/>
        <v>17692.461538461532</v>
      </c>
      <c r="W19" s="4">
        <f t="shared" si="3"/>
        <v>0.26540733902607883</v>
      </c>
      <c r="X19" s="22">
        <f t="shared" si="8"/>
        <v>59768.545683030366</v>
      </c>
      <c r="Y19" s="22">
        <f t="shared" si="9"/>
        <v>75631.55635022209</v>
      </c>
      <c r="Z19" s="22">
        <f t="shared" si="10"/>
        <v>15863.010667191724</v>
      </c>
      <c r="AA19" s="8">
        <f t="shared" si="11"/>
        <v>0.26540733902607888</v>
      </c>
      <c r="AB19" s="22">
        <f t="shared" si="12"/>
        <v>4916051.1627644356</v>
      </c>
      <c r="AC19" s="11">
        <v>2451</v>
      </c>
      <c r="AD19" s="2">
        <v>1938</v>
      </c>
      <c r="AE19" s="2">
        <f t="shared" si="4"/>
        <v>78</v>
      </c>
      <c r="AF19" s="2" t="s">
        <v>37</v>
      </c>
    </row>
    <row r="20" spans="1:32" x14ac:dyDescent="0.2">
      <c r="A20">
        <v>29</v>
      </c>
      <c r="B20" s="2" t="s">
        <v>2684</v>
      </c>
      <c r="C20" s="2" t="s">
        <v>22</v>
      </c>
      <c r="D20" s="2" t="s">
        <v>23</v>
      </c>
      <c r="E20" s="2" t="s">
        <v>2768</v>
      </c>
      <c r="F20" s="2" t="s">
        <v>2774</v>
      </c>
      <c r="G20" s="2">
        <v>82</v>
      </c>
      <c r="H20" s="2">
        <v>92</v>
      </c>
      <c r="I20" s="3">
        <v>42566</v>
      </c>
      <c r="J20" s="3">
        <v>42570</v>
      </c>
      <c r="K20" s="3" t="s">
        <v>2539</v>
      </c>
      <c r="L20" s="17">
        <f t="shared" si="5"/>
        <v>265.66000000000003</v>
      </c>
      <c r="M20" s="20">
        <f t="shared" si="6"/>
        <v>0.89659715425732134</v>
      </c>
      <c r="N20" s="2" t="s">
        <v>2546</v>
      </c>
      <c r="O20" s="2">
        <v>4890000</v>
      </c>
      <c r="P20" s="2">
        <v>5750000</v>
      </c>
      <c r="Q20" s="2">
        <f t="shared" si="0"/>
        <v>860000</v>
      </c>
      <c r="R20" s="4">
        <f t="shared" si="1"/>
        <v>0.17586912065439672</v>
      </c>
      <c r="S20" s="2"/>
      <c r="T20" s="5">
        <f t="shared" si="7"/>
        <v>59634.146341463413</v>
      </c>
      <c r="U20" s="2">
        <v>70122</v>
      </c>
      <c r="V20" s="5">
        <f t="shared" si="2"/>
        <v>10487.853658536587</v>
      </c>
      <c r="W20" s="4">
        <f t="shared" si="3"/>
        <v>0.17586993865030678</v>
      </c>
      <c r="X20" s="22">
        <f t="shared" si="8"/>
        <v>53467.805906320747</v>
      </c>
      <c r="Y20" s="22">
        <f t="shared" si="9"/>
        <v>62871.185650831889</v>
      </c>
      <c r="Z20" s="22">
        <f t="shared" si="10"/>
        <v>9403.3797445111413</v>
      </c>
      <c r="AA20" s="8">
        <f t="shared" si="11"/>
        <v>0.17586993865030681</v>
      </c>
      <c r="AB20" s="22">
        <f t="shared" si="12"/>
        <v>5155437.2233682144</v>
      </c>
      <c r="AC20" s="2">
        <v>719</v>
      </c>
      <c r="AD20" s="2">
        <v>1899</v>
      </c>
      <c r="AE20" s="2">
        <f t="shared" si="4"/>
        <v>117</v>
      </c>
      <c r="AF20" s="2" t="s">
        <v>37</v>
      </c>
    </row>
    <row r="21" spans="1:32" x14ac:dyDescent="0.2">
      <c r="A21">
        <v>30</v>
      </c>
      <c r="B21" s="2" t="s">
        <v>2612</v>
      </c>
      <c r="C21" s="2" t="s">
        <v>22</v>
      </c>
      <c r="D21" s="2" t="s">
        <v>23</v>
      </c>
      <c r="E21" s="2" t="s">
        <v>2768</v>
      </c>
      <c r="F21" s="2" t="s">
        <v>2774</v>
      </c>
      <c r="G21" s="2">
        <v>51</v>
      </c>
      <c r="H21" s="2">
        <v>58</v>
      </c>
      <c r="I21" s="3">
        <v>42576</v>
      </c>
      <c r="J21" s="3">
        <v>42580</v>
      </c>
      <c r="K21" s="3" t="s">
        <v>2539</v>
      </c>
      <c r="L21" s="17">
        <f t="shared" si="5"/>
        <v>265.66000000000003</v>
      </c>
      <c r="M21" s="20">
        <f t="shared" si="6"/>
        <v>0.89659715425732134</v>
      </c>
      <c r="N21" s="2" t="s">
        <v>2546</v>
      </c>
      <c r="O21" s="2">
        <v>3190000</v>
      </c>
      <c r="P21" s="2">
        <v>3600000</v>
      </c>
      <c r="Q21" s="2">
        <f t="shared" si="0"/>
        <v>410000</v>
      </c>
      <c r="R21" s="4">
        <f t="shared" si="1"/>
        <v>0.12852664576802508</v>
      </c>
      <c r="S21" s="2">
        <v>43132</v>
      </c>
      <c r="T21" s="5">
        <f t="shared" si="7"/>
        <v>63394.745098039217</v>
      </c>
      <c r="U21" s="2">
        <v>71434</v>
      </c>
      <c r="V21" s="5">
        <f t="shared" si="2"/>
        <v>8039.2549019607832</v>
      </c>
      <c r="W21" s="4">
        <f t="shared" si="3"/>
        <v>0.1268126386426536</v>
      </c>
      <c r="X21" s="22">
        <f t="shared" si="8"/>
        <v>56839.54804977023</v>
      </c>
      <c r="Y21" s="22">
        <f t="shared" si="9"/>
        <v>64047.52111721749</v>
      </c>
      <c r="Z21" s="22">
        <f t="shared" si="10"/>
        <v>7207.9730674472594</v>
      </c>
      <c r="AA21" s="8">
        <f t="shared" si="11"/>
        <v>0.12681263864265363</v>
      </c>
      <c r="AB21" s="22">
        <f t="shared" si="12"/>
        <v>3266423.5769780921</v>
      </c>
      <c r="AC21" s="2">
        <v>666</v>
      </c>
      <c r="AD21" s="2">
        <v>1899</v>
      </c>
      <c r="AE21" s="2">
        <f t="shared" si="4"/>
        <v>117</v>
      </c>
      <c r="AF21" s="2" t="s">
        <v>949</v>
      </c>
    </row>
    <row r="22" spans="1:32" x14ac:dyDescent="0.2">
      <c r="A22">
        <v>31</v>
      </c>
      <c r="B22" s="2" t="s">
        <v>2571</v>
      </c>
      <c r="C22" s="2" t="s">
        <v>22</v>
      </c>
      <c r="D22" s="2" t="s">
        <v>23</v>
      </c>
      <c r="E22" s="2" t="s">
        <v>2768</v>
      </c>
      <c r="F22" s="2" t="s">
        <v>2774</v>
      </c>
      <c r="G22" s="2">
        <v>36</v>
      </c>
      <c r="H22" s="2">
        <v>45</v>
      </c>
      <c r="I22" s="3">
        <v>42584</v>
      </c>
      <c r="J22" s="3">
        <v>42586</v>
      </c>
      <c r="K22" s="3" t="s">
        <v>2540</v>
      </c>
      <c r="L22" s="17">
        <f t="shared" si="5"/>
        <v>272.20999999999998</v>
      </c>
      <c r="M22" s="20">
        <f t="shared" si="6"/>
        <v>0.87502296021454029</v>
      </c>
      <c r="N22" s="2" t="s">
        <v>2548</v>
      </c>
      <c r="O22" s="2">
        <v>3400000</v>
      </c>
      <c r="P22" s="2">
        <v>4250000</v>
      </c>
      <c r="Q22" s="2">
        <f t="shared" si="0"/>
        <v>850000</v>
      </c>
      <c r="R22" s="4">
        <f t="shared" si="1"/>
        <v>0.25</v>
      </c>
      <c r="S22" s="2">
        <v>147547</v>
      </c>
      <c r="T22" s="5">
        <f t="shared" si="7"/>
        <v>98542.972222222219</v>
      </c>
      <c r="U22" s="2">
        <v>122154</v>
      </c>
      <c r="V22" s="5">
        <f t="shared" si="2"/>
        <v>23611.027777777781</v>
      </c>
      <c r="W22" s="4">
        <f t="shared" si="3"/>
        <v>0.23960133579625587</v>
      </c>
      <c r="X22" s="22">
        <f t="shared" si="8"/>
        <v>86227.3632622281</v>
      </c>
      <c r="Y22" s="22">
        <f t="shared" si="9"/>
        <v>106887.55468204696</v>
      </c>
      <c r="Z22" s="22">
        <f t="shared" si="10"/>
        <v>20660.191419818861</v>
      </c>
      <c r="AA22" s="8">
        <f t="shared" si="11"/>
        <v>0.23960133579625598</v>
      </c>
      <c r="AB22" s="22">
        <f t="shared" si="12"/>
        <v>3847951.9685536907</v>
      </c>
      <c r="AC22" s="2">
        <v>385</v>
      </c>
      <c r="AD22" s="2">
        <v>1892</v>
      </c>
      <c r="AE22" s="2">
        <f t="shared" si="4"/>
        <v>124</v>
      </c>
      <c r="AF22" s="2" t="s">
        <v>148</v>
      </c>
    </row>
    <row r="23" spans="1:32" x14ac:dyDescent="0.2">
      <c r="A23">
        <v>31</v>
      </c>
      <c r="B23" s="2" t="s">
        <v>2547</v>
      </c>
      <c r="C23" s="2" t="s">
        <v>22</v>
      </c>
      <c r="D23" s="2" t="s">
        <v>23</v>
      </c>
      <c r="E23" s="2" t="s">
        <v>2768</v>
      </c>
      <c r="F23" s="2" t="s">
        <v>2774</v>
      </c>
      <c r="G23" s="2">
        <v>20</v>
      </c>
      <c r="H23" s="2">
        <v>24</v>
      </c>
      <c r="I23" s="3">
        <v>42585</v>
      </c>
      <c r="J23" s="3">
        <v>42587</v>
      </c>
      <c r="K23" s="3" t="s">
        <v>2540</v>
      </c>
      <c r="L23" s="17">
        <f t="shared" si="5"/>
        <v>272.20999999999998</v>
      </c>
      <c r="M23" s="20">
        <f t="shared" si="6"/>
        <v>0.87502296021454029</v>
      </c>
      <c r="N23" s="2" t="s">
        <v>2548</v>
      </c>
      <c r="O23" s="2">
        <v>1990000</v>
      </c>
      <c r="P23" s="2">
        <v>2500000</v>
      </c>
      <c r="Q23" s="2">
        <f t="shared" si="0"/>
        <v>510000</v>
      </c>
      <c r="R23" s="4">
        <f t="shared" si="1"/>
        <v>0.25628140703517588</v>
      </c>
      <c r="S23" s="2"/>
      <c r="T23" s="5">
        <f t="shared" si="7"/>
        <v>99500</v>
      </c>
      <c r="U23" s="2">
        <v>125000</v>
      </c>
      <c r="V23" s="5">
        <f t="shared" si="2"/>
        <v>25500</v>
      </c>
      <c r="W23" s="4">
        <f t="shared" si="3"/>
        <v>0.25628140703517588</v>
      </c>
      <c r="X23" s="22">
        <f t="shared" si="8"/>
        <v>87064.784541346758</v>
      </c>
      <c r="Y23" s="22">
        <f t="shared" si="9"/>
        <v>109377.87002681753</v>
      </c>
      <c r="Z23" s="22">
        <f t="shared" si="10"/>
        <v>22313.085485470772</v>
      </c>
      <c r="AA23" s="8">
        <f t="shared" si="11"/>
        <v>0.25628140703517582</v>
      </c>
      <c r="AB23" s="22">
        <f t="shared" si="12"/>
        <v>2187557.4005363504</v>
      </c>
      <c r="AC23" s="2">
        <v>224</v>
      </c>
      <c r="AD23" s="2">
        <v>1878</v>
      </c>
      <c r="AE23" s="2">
        <f t="shared" si="4"/>
        <v>138</v>
      </c>
      <c r="AF23" s="2" t="s">
        <v>25</v>
      </c>
    </row>
    <row r="24" spans="1:32" x14ac:dyDescent="0.2">
      <c r="A24">
        <v>32</v>
      </c>
      <c r="B24" s="2" t="s">
        <v>2659</v>
      </c>
      <c r="C24" s="2" t="s">
        <v>22</v>
      </c>
      <c r="D24" s="2" t="s">
        <v>23</v>
      </c>
      <c r="E24" s="2" t="s">
        <v>2768</v>
      </c>
      <c r="F24" s="2" t="s">
        <v>2774</v>
      </c>
      <c r="G24" s="2">
        <v>71</v>
      </c>
      <c r="H24" s="2">
        <v>78</v>
      </c>
      <c r="I24" s="3">
        <v>42589</v>
      </c>
      <c r="J24" s="3">
        <v>42592</v>
      </c>
      <c r="K24" s="3" t="s">
        <v>2540</v>
      </c>
      <c r="L24" s="17">
        <f t="shared" si="5"/>
        <v>272.20999999999998</v>
      </c>
      <c r="M24" s="20">
        <f t="shared" si="6"/>
        <v>0.87502296021454029</v>
      </c>
      <c r="N24" s="2" t="s">
        <v>2550</v>
      </c>
      <c r="O24" s="2">
        <v>5790000</v>
      </c>
      <c r="P24" s="2">
        <v>6700000</v>
      </c>
      <c r="Q24" s="2">
        <f t="shared" si="0"/>
        <v>910000</v>
      </c>
      <c r="R24" s="4">
        <f t="shared" si="1"/>
        <v>0.15716753022452504</v>
      </c>
      <c r="S24" s="2">
        <v>74474</v>
      </c>
      <c r="T24" s="5">
        <f t="shared" si="7"/>
        <v>82598.225352112669</v>
      </c>
      <c r="U24" s="2">
        <v>95415</v>
      </c>
      <c r="V24" s="5">
        <f t="shared" si="2"/>
        <v>12816.774647887331</v>
      </c>
      <c r="W24" s="4">
        <f t="shared" si="3"/>
        <v>0.15517009709651719</v>
      </c>
      <c r="X24" s="22">
        <f t="shared" si="8"/>
        <v>72275.343656073324</v>
      </c>
      <c r="Y24" s="22">
        <f t="shared" si="9"/>
        <v>83490.315748870358</v>
      </c>
      <c r="Z24" s="22">
        <f t="shared" si="10"/>
        <v>11214.972092797034</v>
      </c>
      <c r="AA24" s="8">
        <f t="shared" si="11"/>
        <v>0.15517009709651702</v>
      </c>
      <c r="AB24" s="22">
        <f t="shared" si="12"/>
        <v>5927812.4181697955</v>
      </c>
      <c r="AC24" s="11">
        <v>1754</v>
      </c>
      <c r="AD24" s="2">
        <v>1936</v>
      </c>
      <c r="AE24" s="2">
        <f t="shared" si="4"/>
        <v>80</v>
      </c>
      <c r="AF24" s="2" t="s">
        <v>217</v>
      </c>
    </row>
    <row r="25" spans="1:32" x14ac:dyDescent="0.2">
      <c r="A25">
        <v>32</v>
      </c>
      <c r="B25" s="2" t="s">
        <v>2677</v>
      </c>
      <c r="C25" s="2" t="s">
        <v>22</v>
      </c>
      <c r="D25" s="2" t="s">
        <v>23</v>
      </c>
      <c r="E25" s="2" t="s">
        <v>2768</v>
      </c>
      <c r="F25" s="2" t="s">
        <v>2774</v>
      </c>
      <c r="G25" s="2">
        <v>78</v>
      </c>
      <c r="H25" s="2">
        <v>94</v>
      </c>
      <c r="I25" s="3">
        <v>42590</v>
      </c>
      <c r="J25" s="3">
        <v>42593</v>
      </c>
      <c r="K25" s="3" t="s">
        <v>2540</v>
      </c>
      <c r="L25" s="17">
        <f t="shared" si="5"/>
        <v>272.20999999999998</v>
      </c>
      <c r="M25" s="20">
        <f t="shared" si="6"/>
        <v>0.87502296021454029</v>
      </c>
      <c r="N25" s="2" t="s">
        <v>2550</v>
      </c>
      <c r="O25" s="2">
        <v>4700000</v>
      </c>
      <c r="P25" s="2">
        <v>5050000</v>
      </c>
      <c r="Q25" s="2">
        <f t="shared" si="0"/>
        <v>350000</v>
      </c>
      <c r="R25" s="4">
        <f t="shared" si="1"/>
        <v>7.4468085106382975E-2</v>
      </c>
      <c r="S25" s="2">
        <v>67231</v>
      </c>
      <c r="T25" s="5">
        <f t="shared" si="7"/>
        <v>61118.346153846156</v>
      </c>
      <c r="U25" s="2">
        <v>65606</v>
      </c>
      <c r="V25" s="5">
        <f t="shared" si="2"/>
        <v>4487.6538461538439</v>
      </c>
      <c r="W25" s="4">
        <f t="shared" si="3"/>
        <v>7.3425642684401035E-2</v>
      </c>
      <c r="X25" s="22">
        <f t="shared" si="8"/>
        <v>53479.956174955427</v>
      </c>
      <c r="Y25" s="22">
        <f t="shared" si="9"/>
        <v>57406.75632783513</v>
      </c>
      <c r="Z25" s="22">
        <f t="shared" si="10"/>
        <v>3926.8001528797031</v>
      </c>
      <c r="AA25" s="8">
        <f t="shared" si="11"/>
        <v>7.3425642684401021E-2</v>
      </c>
      <c r="AB25" s="22">
        <f t="shared" si="12"/>
        <v>4477726.9935711399</v>
      </c>
      <c r="AC25" s="2">
        <v>482</v>
      </c>
      <c r="AD25" s="2">
        <v>1928</v>
      </c>
      <c r="AE25" s="2">
        <f t="shared" si="4"/>
        <v>88</v>
      </c>
      <c r="AF25" s="2" t="s">
        <v>46</v>
      </c>
    </row>
    <row r="26" spans="1:32" x14ac:dyDescent="0.2">
      <c r="A26">
        <v>33</v>
      </c>
      <c r="B26" s="2" t="s">
        <v>2598</v>
      </c>
      <c r="C26" s="2" t="s">
        <v>22</v>
      </c>
      <c r="D26" s="2" t="s">
        <v>23</v>
      </c>
      <c r="E26" s="2" t="s">
        <v>2768</v>
      </c>
      <c r="F26" s="2" t="s">
        <v>2774</v>
      </c>
      <c r="G26" s="2">
        <v>49</v>
      </c>
      <c r="H26" s="2">
        <v>56</v>
      </c>
      <c r="I26" s="3">
        <v>42593</v>
      </c>
      <c r="J26" s="3">
        <v>42597</v>
      </c>
      <c r="K26" s="3" t="s">
        <v>2540</v>
      </c>
      <c r="L26" s="17">
        <f t="shared" si="5"/>
        <v>272.20999999999998</v>
      </c>
      <c r="M26" s="20">
        <f t="shared" si="6"/>
        <v>0.87502296021454029</v>
      </c>
      <c r="N26" s="2" t="s">
        <v>2546</v>
      </c>
      <c r="O26" s="2">
        <v>3400000</v>
      </c>
      <c r="P26" s="2">
        <v>4100000</v>
      </c>
      <c r="Q26" s="2">
        <f t="shared" si="0"/>
        <v>700000</v>
      </c>
      <c r="R26" s="4">
        <f t="shared" si="1"/>
        <v>0.20588235294117646</v>
      </c>
      <c r="S26" s="2">
        <v>44857</v>
      </c>
      <c r="T26" s="5">
        <f t="shared" si="7"/>
        <v>70303.204081632648</v>
      </c>
      <c r="U26" s="2">
        <v>84589</v>
      </c>
      <c r="V26" s="5">
        <f t="shared" si="2"/>
        <v>14285.795918367352</v>
      </c>
      <c r="W26" s="4">
        <f t="shared" si="3"/>
        <v>0.20320262931088295</v>
      </c>
      <c r="X26" s="22">
        <f t="shared" si="8"/>
        <v>61516.917748077154</v>
      </c>
      <c r="Y26" s="22">
        <f t="shared" si="9"/>
        <v>74017.317181587743</v>
      </c>
      <c r="Z26" s="22">
        <f t="shared" si="10"/>
        <v>12500.399433510589</v>
      </c>
      <c r="AA26" s="8">
        <f t="shared" si="11"/>
        <v>0.20320262931088279</v>
      </c>
      <c r="AB26" s="22">
        <f t="shared" si="12"/>
        <v>3626848.5418977994</v>
      </c>
      <c r="AC26" s="11">
        <v>1081</v>
      </c>
      <c r="AD26" s="2">
        <v>1897</v>
      </c>
      <c r="AE26" s="2">
        <f t="shared" si="4"/>
        <v>119</v>
      </c>
      <c r="AF26" s="2" t="s">
        <v>583</v>
      </c>
    </row>
    <row r="27" spans="1:32" x14ac:dyDescent="0.2">
      <c r="A27">
        <v>33</v>
      </c>
      <c r="B27" s="2" t="s">
        <v>2684</v>
      </c>
      <c r="C27" s="2" t="s">
        <v>22</v>
      </c>
      <c r="D27" s="2" t="s">
        <v>23</v>
      </c>
      <c r="E27" s="2" t="s">
        <v>2768</v>
      </c>
      <c r="F27" s="2" t="s">
        <v>2774</v>
      </c>
      <c r="G27" s="2">
        <v>80</v>
      </c>
      <c r="H27" s="2">
        <v>90</v>
      </c>
      <c r="I27" s="3">
        <v>42595</v>
      </c>
      <c r="J27" s="3">
        <v>42598</v>
      </c>
      <c r="K27" s="3" t="s">
        <v>2540</v>
      </c>
      <c r="L27" s="17">
        <f t="shared" si="5"/>
        <v>272.20999999999998</v>
      </c>
      <c r="M27" s="20">
        <f t="shared" si="6"/>
        <v>0.87502296021454029</v>
      </c>
      <c r="N27" s="2" t="s">
        <v>2550</v>
      </c>
      <c r="O27" s="2">
        <v>5490000</v>
      </c>
      <c r="P27" s="2">
        <v>6600000</v>
      </c>
      <c r="Q27" s="2">
        <f t="shared" si="0"/>
        <v>1110000</v>
      </c>
      <c r="R27" s="4">
        <f t="shared" si="1"/>
        <v>0.20218579234972678</v>
      </c>
      <c r="S27" s="2"/>
      <c r="T27" s="5">
        <f t="shared" si="7"/>
        <v>68625</v>
      </c>
      <c r="U27" s="2">
        <v>82500</v>
      </c>
      <c r="V27" s="5">
        <f t="shared" si="2"/>
        <v>13875</v>
      </c>
      <c r="W27" s="4">
        <f t="shared" si="3"/>
        <v>0.20218579234972678</v>
      </c>
      <c r="X27" s="22">
        <f t="shared" si="8"/>
        <v>60048.450644722827</v>
      </c>
      <c r="Y27" s="22">
        <f t="shared" si="9"/>
        <v>72189.394217699577</v>
      </c>
      <c r="Z27" s="22">
        <f t="shared" si="10"/>
        <v>12140.94357297675</v>
      </c>
      <c r="AA27" s="8">
        <f t="shared" si="11"/>
        <v>0.20218579234972683</v>
      </c>
      <c r="AB27" s="22">
        <f t="shared" si="12"/>
        <v>5775151.5374159664</v>
      </c>
      <c r="AC27" s="2">
        <v>732</v>
      </c>
      <c r="AD27" s="2">
        <v>1899</v>
      </c>
      <c r="AE27" s="2">
        <f t="shared" si="4"/>
        <v>117</v>
      </c>
      <c r="AF27" s="2" t="s">
        <v>27</v>
      </c>
    </row>
    <row r="28" spans="1:32" x14ac:dyDescent="0.2">
      <c r="A28">
        <v>34</v>
      </c>
      <c r="B28" s="2" t="s">
        <v>2633</v>
      </c>
      <c r="C28" s="2" t="s">
        <v>22</v>
      </c>
      <c r="D28" s="2" t="s">
        <v>23</v>
      </c>
      <c r="E28" s="2" t="s">
        <v>2768</v>
      </c>
      <c r="F28" s="2" t="s">
        <v>2774</v>
      </c>
      <c r="G28" s="2">
        <v>64</v>
      </c>
      <c r="H28" s="2">
        <v>71</v>
      </c>
      <c r="I28" s="3">
        <v>42604</v>
      </c>
      <c r="J28" s="3">
        <v>42606</v>
      </c>
      <c r="K28" s="3" t="s">
        <v>2540</v>
      </c>
      <c r="L28" s="17">
        <f t="shared" si="5"/>
        <v>272.20999999999998</v>
      </c>
      <c r="M28" s="20">
        <f t="shared" si="6"/>
        <v>0.87502296021454029</v>
      </c>
      <c r="N28" s="2" t="s">
        <v>2548</v>
      </c>
      <c r="O28" s="2">
        <v>4290000</v>
      </c>
      <c r="P28" s="2">
        <v>4800000</v>
      </c>
      <c r="Q28" s="2">
        <f t="shared" si="0"/>
        <v>510000</v>
      </c>
      <c r="R28" s="4">
        <f t="shared" si="1"/>
        <v>0.11888111888111888</v>
      </c>
      <c r="S28" s="2">
        <v>134514</v>
      </c>
      <c r="T28" s="5">
        <f t="shared" si="7"/>
        <v>69133.03125</v>
      </c>
      <c r="U28" s="2">
        <v>77102</v>
      </c>
      <c r="V28" s="5">
        <f t="shared" si="2"/>
        <v>7968.96875</v>
      </c>
      <c r="W28" s="4">
        <f t="shared" si="3"/>
        <v>0.11527006129938791</v>
      </c>
      <c r="X28" s="22">
        <f t="shared" si="8"/>
        <v>60492.989652979319</v>
      </c>
      <c r="Y28" s="22">
        <f t="shared" si="9"/>
        <v>67466.020278461481</v>
      </c>
      <c r="Z28" s="22">
        <f t="shared" si="10"/>
        <v>6973.0306254821626</v>
      </c>
      <c r="AA28" s="8">
        <f t="shared" si="11"/>
        <v>0.11527006129938788</v>
      </c>
      <c r="AB28" s="22">
        <f t="shared" si="12"/>
        <v>4317825.2978215348</v>
      </c>
      <c r="AC28" s="11">
        <v>2442</v>
      </c>
      <c r="AD28" s="2">
        <v>1935</v>
      </c>
      <c r="AE28" s="2">
        <f t="shared" si="4"/>
        <v>81</v>
      </c>
      <c r="AF28" s="2" t="s">
        <v>25</v>
      </c>
    </row>
    <row r="29" spans="1:32" x14ac:dyDescent="0.2">
      <c r="A29">
        <v>35</v>
      </c>
      <c r="B29" s="2" t="s">
        <v>2642</v>
      </c>
      <c r="C29" s="2" t="s">
        <v>22</v>
      </c>
      <c r="D29" s="2" t="s">
        <v>23</v>
      </c>
      <c r="E29" s="2" t="s">
        <v>2768</v>
      </c>
      <c r="F29" s="2" t="s">
        <v>2774</v>
      </c>
      <c r="G29" s="2">
        <v>67</v>
      </c>
      <c r="H29" s="2">
        <v>76</v>
      </c>
      <c r="I29" s="3">
        <v>42608</v>
      </c>
      <c r="J29" s="3">
        <v>42612</v>
      </c>
      <c r="K29" s="3" t="s">
        <v>2540</v>
      </c>
      <c r="L29" s="17">
        <f t="shared" si="5"/>
        <v>272.20999999999998</v>
      </c>
      <c r="M29" s="20">
        <f t="shared" si="6"/>
        <v>0.87502296021454029</v>
      </c>
      <c r="N29" s="2" t="s">
        <v>2546</v>
      </c>
      <c r="O29" s="2">
        <v>3500000</v>
      </c>
      <c r="P29" s="2">
        <v>4200000</v>
      </c>
      <c r="Q29" s="2">
        <f t="shared" si="0"/>
        <v>700000</v>
      </c>
      <c r="R29" s="4">
        <f t="shared" si="1"/>
        <v>0.2</v>
      </c>
      <c r="S29" s="2">
        <v>54612</v>
      </c>
      <c r="T29" s="5">
        <f t="shared" si="7"/>
        <v>53053.910447761191</v>
      </c>
      <c r="U29" s="2">
        <v>63502</v>
      </c>
      <c r="V29" s="5">
        <f t="shared" si="2"/>
        <v>10448.089552238809</v>
      </c>
      <c r="W29" s="4">
        <f t="shared" si="3"/>
        <v>0.19693344871395255</v>
      </c>
      <c r="X29" s="22">
        <f t="shared" si="8"/>
        <v>46423.389770957125</v>
      </c>
      <c r="Y29" s="22">
        <f t="shared" si="9"/>
        <v>55565.708019543737</v>
      </c>
      <c r="Z29" s="22">
        <f t="shared" si="10"/>
        <v>9142.3182485866128</v>
      </c>
      <c r="AA29" s="8">
        <f t="shared" si="11"/>
        <v>0.19693344871395252</v>
      </c>
      <c r="AB29" s="22">
        <f t="shared" si="12"/>
        <v>3722902.4373094304</v>
      </c>
      <c r="AC29" s="2">
        <v>940</v>
      </c>
      <c r="AD29" s="2">
        <v>1898</v>
      </c>
      <c r="AE29" s="2">
        <f t="shared" si="4"/>
        <v>118</v>
      </c>
      <c r="AF29" s="2" t="s">
        <v>108</v>
      </c>
    </row>
    <row r="30" spans="1:32" x14ac:dyDescent="0.2">
      <c r="A30">
        <v>38</v>
      </c>
      <c r="B30" s="2" t="s">
        <v>2725</v>
      </c>
      <c r="C30" s="2" t="s">
        <v>22</v>
      </c>
      <c r="D30" s="2" t="s">
        <v>23</v>
      </c>
      <c r="E30" s="2" t="s">
        <v>2768</v>
      </c>
      <c r="F30" s="2" t="s">
        <v>2774</v>
      </c>
      <c r="G30" s="2">
        <v>97</v>
      </c>
      <c r="H30" s="2">
        <v>110</v>
      </c>
      <c r="I30" s="3">
        <v>42630</v>
      </c>
      <c r="J30" s="3">
        <v>42633</v>
      </c>
      <c r="K30" s="3" t="s">
        <v>2541</v>
      </c>
      <c r="L30" s="17">
        <f t="shared" si="5"/>
        <v>275.91000000000003</v>
      </c>
      <c r="M30" s="20">
        <f t="shared" si="6"/>
        <v>0.86328875357906554</v>
      </c>
      <c r="N30" s="2" t="s">
        <v>2550</v>
      </c>
      <c r="O30" s="2">
        <v>5800000</v>
      </c>
      <c r="P30" s="2">
        <v>6600000</v>
      </c>
      <c r="Q30" s="2">
        <f t="shared" si="0"/>
        <v>800000</v>
      </c>
      <c r="R30" s="4">
        <f t="shared" si="1"/>
        <v>0.13793103448275862</v>
      </c>
      <c r="S30" s="2"/>
      <c r="T30" s="5">
        <f t="shared" si="7"/>
        <v>59793.81443298969</v>
      </c>
      <c r="U30" s="2">
        <v>68041</v>
      </c>
      <c r="V30" s="5">
        <f t="shared" si="2"/>
        <v>8247.1855670103105</v>
      </c>
      <c r="W30" s="4">
        <f t="shared" si="3"/>
        <v>0.13792706896551726</v>
      </c>
      <c r="X30" s="22">
        <f t="shared" si="8"/>
        <v>51619.327533593605</v>
      </c>
      <c r="Y30" s="22">
        <f t="shared" si="9"/>
        <v>58739.030082273195</v>
      </c>
      <c r="Z30" s="22">
        <f t="shared" si="10"/>
        <v>7119.7025486795901</v>
      </c>
      <c r="AA30" s="8">
        <f t="shared" si="11"/>
        <v>0.13792706896551729</v>
      </c>
      <c r="AB30" s="22">
        <f t="shared" si="12"/>
        <v>5697685.9179804996</v>
      </c>
      <c r="AC30" s="2">
        <v>688</v>
      </c>
      <c r="AD30" s="2">
        <v>1904</v>
      </c>
      <c r="AE30" s="2">
        <f t="shared" si="4"/>
        <v>112</v>
      </c>
      <c r="AF30" s="2" t="s">
        <v>25</v>
      </c>
    </row>
    <row r="31" spans="1:32" x14ac:dyDescent="0.2">
      <c r="A31">
        <v>38</v>
      </c>
      <c r="B31" s="2" t="s">
        <v>2231</v>
      </c>
      <c r="C31" s="2" t="s">
        <v>22</v>
      </c>
      <c r="D31" s="2" t="s">
        <v>23</v>
      </c>
      <c r="E31" s="2" t="s">
        <v>2768</v>
      </c>
      <c r="F31" s="2" t="s">
        <v>2774</v>
      </c>
      <c r="G31" s="2">
        <v>74</v>
      </c>
      <c r="H31" s="2">
        <v>83</v>
      </c>
      <c r="I31" s="3">
        <v>42630</v>
      </c>
      <c r="J31" s="3">
        <v>42634</v>
      </c>
      <c r="K31" s="3" t="s">
        <v>2541</v>
      </c>
      <c r="L31" s="17">
        <f t="shared" si="5"/>
        <v>275.91000000000003</v>
      </c>
      <c r="M31" s="20">
        <f t="shared" si="6"/>
        <v>0.86328875357906554</v>
      </c>
      <c r="N31" s="2" t="s">
        <v>2546</v>
      </c>
      <c r="O31" s="2">
        <v>4950000</v>
      </c>
      <c r="P31" s="2">
        <v>5700000</v>
      </c>
      <c r="Q31" s="2">
        <f t="shared" si="0"/>
        <v>750000</v>
      </c>
      <c r="R31" s="4">
        <f t="shared" si="1"/>
        <v>0.15151515151515152</v>
      </c>
      <c r="S31" s="2"/>
      <c r="T31" s="5">
        <f t="shared" si="7"/>
        <v>66891.891891891893</v>
      </c>
      <c r="U31" s="2">
        <v>77027</v>
      </c>
      <c r="V31" s="5">
        <f t="shared" si="2"/>
        <v>10135.108108108107</v>
      </c>
      <c r="W31" s="4">
        <f t="shared" si="3"/>
        <v>0.15151474747474744</v>
      </c>
      <c r="X31" s="22">
        <f t="shared" si="8"/>
        <v>57747.017975896953</v>
      </c>
      <c r="Y31" s="22">
        <f t="shared" si="9"/>
        <v>66496.54282193468</v>
      </c>
      <c r="Z31" s="22">
        <f t="shared" si="10"/>
        <v>8749.5248460377261</v>
      </c>
      <c r="AA31" s="8">
        <f t="shared" si="11"/>
        <v>0.15151474747474741</v>
      </c>
      <c r="AB31" s="22">
        <f t="shared" si="12"/>
        <v>4920744.1688231658</v>
      </c>
      <c r="AC31" s="2">
        <v>923</v>
      </c>
      <c r="AD31" s="2">
        <v>1904</v>
      </c>
      <c r="AE31" s="2">
        <f t="shared" si="4"/>
        <v>112</v>
      </c>
      <c r="AF31" s="2" t="s">
        <v>27</v>
      </c>
    </row>
    <row r="32" spans="1:32" x14ac:dyDescent="0.2">
      <c r="A32">
        <v>40</v>
      </c>
      <c r="B32" s="2" t="s">
        <v>115</v>
      </c>
      <c r="C32" s="2" t="s">
        <v>22</v>
      </c>
      <c r="D32" s="2" t="s">
        <v>23</v>
      </c>
      <c r="E32" s="2" t="s">
        <v>2768</v>
      </c>
      <c r="F32" s="2" t="s">
        <v>2774</v>
      </c>
      <c r="G32" s="2">
        <v>32</v>
      </c>
      <c r="H32" s="2">
        <v>36</v>
      </c>
      <c r="I32" s="3">
        <v>42646</v>
      </c>
      <c r="J32" s="3">
        <v>42646</v>
      </c>
      <c r="K32" s="3" t="s">
        <v>2542</v>
      </c>
      <c r="L32" s="17">
        <f t="shared" si="5"/>
        <v>281.13</v>
      </c>
      <c r="M32" s="20">
        <f t="shared" si="6"/>
        <v>0.84725927506847365</v>
      </c>
      <c r="N32" s="2" t="s">
        <v>2554</v>
      </c>
      <c r="O32" s="2">
        <v>3200000</v>
      </c>
      <c r="P32" s="2">
        <v>3200000</v>
      </c>
      <c r="Q32" s="2">
        <f t="shared" si="0"/>
        <v>0</v>
      </c>
      <c r="R32" s="4">
        <f t="shared" si="1"/>
        <v>0</v>
      </c>
      <c r="S32" s="2">
        <v>15803</v>
      </c>
      <c r="T32" s="5">
        <f t="shared" si="7"/>
        <v>100493.84375</v>
      </c>
      <c r="U32" s="2">
        <v>100494</v>
      </c>
      <c r="V32" s="5">
        <f t="shared" si="2"/>
        <v>0.15625</v>
      </c>
      <c r="W32" s="4">
        <f t="shared" si="3"/>
        <v>1.554821610652145E-6</v>
      </c>
      <c r="X32" s="22">
        <f t="shared" si="8"/>
        <v>85144.341204469456</v>
      </c>
      <c r="Y32" s="22">
        <f t="shared" si="9"/>
        <v>85144.473588731198</v>
      </c>
      <c r="Z32" s="22">
        <f t="shared" si="10"/>
        <v>0.13238426174211781</v>
      </c>
      <c r="AA32" s="8">
        <f t="shared" si="11"/>
        <v>1.5548216108009372E-6</v>
      </c>
      <c r="AB32" s="22">
        <f t="shared" si="12"/>
        <v>2724623.1548393983</v>
      </c>
      <c r="AC32" s="2">
        <v>714</v>
      </c>
      <c r="AD32" s="2">
        <v>1898</v>
      </c>
      <c r="AE32" s="2">
        <f t="shared" si="4"/>
        <v>118</v>
      </c>
      <c r="AF32" s="2" t="s">
        <v>37</v>
      </c>
    </row>
    <row r="33" spans="1:32" x14ac:dyDescent="0.2">
      <c r="A33">
        <v>40</v>
      </c>
      <c r="B33" s="2" t="s">
        <v>2666</v>
      </c>
      <c r="C33" s="2" t="s">
        <v>22</v>
      </c>
      <c r="D33" s="2" t="s">
        <v>23</v>
      </c>
      <c r="E33" s="2" t="s">
        <v>2768</v>
      </c>
      <c r="F33" s="2" t="s">
        <v>2774</v>
      </c>
      <c r="G33" s="2">
        <v>74</v>
      </c>
      <c r="H33" s="2">
        <v>83</v>
      </c>
      <c r="I33" s="3">
        <v>42644</v>
      </c>
      <c r="J33" s="3">
        <v>42647</v>
      </c>
      <c r="K33" s="3" t="s">
        <v>2542</v>
      </c>
      <c r="L33" s="17">
        <f t="shared" si="5"/>
        <v>281.13</v>
      </c>
      <c r="M33" s="20">
        <f t="shared" si="6"/>
        <v>0.84725927506847365</v>
      </c>
      <c r="N33" s="2" t="s">
        <v>2550</v>
      </c>
      <c r="O33" s="2">
        <v>5400000</v>
      </c>
      <c r="P33" s="2">
        <v>5850000</v>
      </c>
      <c r="Q33" s="2">
        <f t="shared" si="0"/>
        <v>450000</v>
      </c>
      <c r="R33" s="4">
        <f t="shared" si="1"/>
        <v>8.3333333333333329E-2</v>
      </c>
      <c r="S33" s="2">
        <v>32023</v>
      </c>
      <c r="T33" s="5">
        <f t="shared" si="7"/>
        <v>73405.716216216213</v>
      </c>
      <c r="U33" s="2">
        <v>79487</v>
      </c>
      <c r="V33" s="5">
        <f t="shared" si="2"/>
        <v>6081.2837837837869</v>
      </c>
      <c r="W33" s="4">
        <f t="shared" si="3"/>
        <v>8.2844825951583836E-2</v>
      </c>
      <c r="X33" s="22">
        <f t="shared" si="8"/>
        <v>62193.673907233446</v>
      </c>
      <c r="Y33" s="22">
        <f t="shared" si="9"/>
        <v>67346.09799736776</v>
      </c>
      <c r="Z33" s="22">
        <f t="shared" si="10"/>
        <v>5152.4240901343146</v>
      </c>
      <c r="AA33" s="8">
        <f t="shared" si="11"/>
        <v>8.2844825951583823E-2</v>
      </c>
      <c r="AB33" s="22">
        <f t="shared" si="12"/>
        <v>4983611.2518052142</v>
      </c>
      <c r="AC33" s="2">
        <v>435</v>
      </c>
      <c r="AD33" s="2">
        <v>1891</v>
      </c>
      <c r="AE33" s="2">
        <f t="shared" si="4"/>
        <v>125</v>
      </c>
      <c r="AF33" s="2" t="s">
        <v>494</v>
      </c>
    </row>
    <row r="34" spans="1:32" x14ac:dyDescent="0.2">
      <c r="A34">
        <v>40</v>
      </c>
      <c r="B34" s="2" t="s">
        <v>2250</v>
      </c>
      <c r="C34" s="2" t="s">
        <v>22</v>
      </c>
      <c r="D34" s="2" t="s">
        <v>23</v>
      </c>
      <c r="E34" s="2" t="s">
        <v>2768</v>
      </c>
      <c r="F34" s="2" t="s">
        <v>2774</v>
      </c>
      <c r="G34" s="2">
        <v>130</v>
      </c>
      <c r="H34" s="2">
        <v>148</v>
      </c>
      <c r="I34" s="3">
        <v>42646</v>
      </c>
      <c r="J34" s="3">
        <v>42650</v>
      </c>
      <c r="K34" s="3" t="s">
        <v>2542</v>
      </c>
      <c r="L34" s="17">
        <f t="shared" si="5"/>
        <v>281.13</v>
      </c>
      <c r="M34" s="20">
        <f t="shared" si="6"/>
        <v>0.84725927506847365</v>
      </c>
      <c r="N34" s="2" t="s">
        <v>2546</v>
      </c>
      <c r="O34" s="2">
        <v>9000000</v>
      </c>
      <c r="P34" s="2">
        <v>10000000</v>
      </c>
      <c r="Q34" s="2">
        <f t="shared" si="0"/>
        <v>1000000</v>
      </c>
      <c r="R34" s="4">
        <f t="shared" si="1"/>
        <v>0.1111111111111111</v>
      </c>
      <c r="S34" s="2"/>
      <c r="T34" s="5">
        <f t="shared" si="7"/>
        <v>69230.769230769234</v>
      </c>
      <c r="U34" s="2">
        <v>76923</v>
      </c>
      <c r="V34" s="5">
        <f t="shared" si="2"/>
        <v>7692.2307692307659</v>
      </c>
      <c r="W34" s="4">
        <f t="shared" si="3"/>
        <v>0.11110999999999994</v>
      </c>
      <c r="X34" s="22">
        <f t="shared" si="8"/>
        <v>58656.411350894334</v>
      </c>
      <c r="Y34" s="22">
        <f t="shared" si="9"/>
        <v>65173.7252160922</v>
      </c>
      <c r="Z34" s="22">
        <f t="shared" si="10"/>
        <v>6517.3138651978661</v>
      </c>
      <c r="AA34" s="8">
        <f t="shared" si="11"/>
        <v>0.11110999999999994</v>
      </c>
      <c r="AB34" s="22">
        <f t="shared" si="12"/>
        <v>8472584.2780919857</v>
      </c>
      <c r="AC34" s="2">
        <v>479</v>
      </c>
      <c r="AD34" s="2">
        <v>1897</v>
      </c>
      <c r="AE34" s="2">
        <f t="shared" si="4"/>
        <v>119</v>
      </c>
      <c r="AF34" s="2" t="s">
        <v>27</v>
      </c>
    </row>
    <row r="35" spans="1:32" x14ac:dyDescent="0.2">
      <c r="A35">
        <v>41</v>
      </c>
      <c r="B35" s="2" t="s">
        <v>2581</v>
      </c>
      <c r="C35" s="2" t="s">
        <v>22</v>
      </c>
      <c r="D35" s="2" t="s">
        <v>23</v>
      </c>
      <c r="E35" s="2" t="s">
        <v>2768</v>
      </c>
      <c r="F35" s="2" t="s">
        <v>2774</v>
      </c>
      <c r="G35" s="2">
        <v>77</v>
      </c>
      <c r="H35" s="2">
        <v>86</v>
      </c>
      <c r="I35" s="3">
        <v>42653</v>
      </c>
      <c r="J35" s="3">
        <v>42653</v>
      </c>
      <c r="K35" s="3" t="s">
        <v>2542</v>
      </c>
      <c r="L35" s="17">
        <f t="shared" si="5"/>
        <v>281.13</v>
      </c>
      <c r="M35" s="20">
        <f t="shared" si="6"/>
        <v>0.84725927506847365</v>
      </c>
      <c r="N35" s="2" t="s">
        <v>2554</v>
      </c>
      <c r="O35" s="2">
        <v>4850000</v>
      </c>
      <c r="P35" s="2">
        <v>4850000</v>
      </c>
      <c r="Q35" s="2">
        <f t="shared" si="0"/>
        <v>0</v>
      </c>
      <c r="R35" s="4">
        <f t="shared" si="1"/>
        <v>0</v>
      </c>
      <c r="S35" s="2">
        <v>60493</v>
      </c>
      <c r="T35" s="5">
        <f t="shared" si="7"/>
        <v>63772.63636363636</v>
      </c>
      <c r="U35" s="2">
        <v>63773</v>
      </c>
      <c r="V35" s="5">
        <f t="shared" si="2"/>
        <v>0.36363636363967089</v>
      </c>
      <c r="W35" s="4">
        <f t="shared" si="3"/>
        <v>5.7020751277427048E-6</v>
      </c>
      <c r="X35" s="22">
        <f t="shared" si="8"/>
        <v>54031.957654659927</v>
      </c>
      <c r="Y35" s="22">
        <f t="shared" si="9"/>
        <v>54032.265748941769</v>
      </c>
      <c r="Z35" s="22">
        <f t="shared" si="10"/>
        <v>0.30809428184147691</v>
      </c>
      <c r="AA35" s="8">
        <f t="shared" si="11"/>
        <v>5.7020751276611508E-6</v>
      </c>
      <c r="AB35" s="22">
        <f t="shared" si="12"/>
        <v>4160484.4626685162</v>
      </c>
      <c r="AC35" s="2">
        <v>243</v>
      </c>
      <c r="AD35" s="2">
        <v>1892</v>
      </c>
      <c r="AE35" s="2">
        <f t="shared" si="4"/>
        <v>124</v>
      </c>
      <c r="AF35" s="2" t="s">
        <v>27</v>
      </c>
    </row>
    <row r="36" spans="1:32" x14ac:dyDescent="0.2">
      <c r="A36">
        <v>42</v>
      </c>
      <c r="B36" s="2" t="s">
        <v>41</v>
      </c>
      <c r="C36" s="2" t="s">
        <v>22</v>
      </c>
      <c r="D36" s="2" t="s">
        <v>23</v>
      </c>
      <c r="E36" s="2" t="s">
        <v>2768</v>
      </c>
      <c r="F36" s="2" t="s">
        <v>2774</v>
      </c>
      <c r="G36" s="2">
        <v>38</v>
      </c>
      <c r="H36" s="2">
        <v>42</v>
      </c>
      <c r="I36" s="3">
        <v>42658</v>
      </c>
      <c r="J36" s="3">
        <v>42662</v>
      </c>
      <c r="K36" s="3" t="s">
        <v>2542</v>
      </c>
      <c r="L36" s="17">
        <f t="shared" si="5"/>
        <v>281.13</v>
      </c>
      <c r="M36" s="20">
        <f t="shared" si="6"/>
        <v>0.84725927506847365</v>
      </c>
      <c r="N36" s="2" t="s">
        <v>2546</v>
      </c>
      <c r="O36" s="2">
        <v>3390000</v>
      </c>
      <c r="P36" s="2">
        <v>3675000</v>
      </c>
      <c r="Q36" s="2">
        <f t="shared" si="0"/>
        <v>285000</v>
      </c>
      <c r="R36" s="4">
        <f t="shared" si="1"/>
        <v>8.4070796460176997E-2</v>
      </c>
      <c r="S36" s="2"/>
      <c r="T36" s="5">
        <f t="shared" si="7"/>
        <v>89210.526315789481</v>
      </c>
      <c r="U36" s="2">
        <v>96711</v>
      </c>
      <c r="V36" s="5">
        <f t="shared" si="2"/>
        <v>7500.4736842105194</v>
      </c>
      <c r="W36" s="4">
        <f t="shared" si="3"/>
        <v>8.4076106194690178E-2</v>
      </c>
      <c r="X36" s="22">
        <f t="shared" si="8"/>
        <v>75584.445854792793</v>
      </c>
      <c r="Y36" s="22">
        <f t="shared" si="9"/>
        <v>81939.291751147161</v>
      </c>
      <c r="Z36" s="22">
        <f t="shared" si="10"/>
        <v>6354.8458963543671</v>
      </c>
      <c r="AA36" s="8">
        <f t="shared" si="11"/>
        <v>8.4076106194690151E-2</v>
      </c>
      <c r="AB36" s="22">
        <f t="shared" si="12"/>
        <v>3113693.0865435922</v>
      </c>
      <c r="AC36" s="11">
        <v>5011</v>
      </c>
      <c r="AD36" s="2">
        <v>2007</v>
      </c>
      <c r="AE36" s="2">
        <f t="shared" si="4"/>
        <v>9</v>
      </c>
      <c r="AF36" s="2" t="s">
        <v>27</v>
      </c>
    </row>
    <row r="37" spans="1:32" x14ac:dyDescent="0.2">
      <c r="A37">
        <v>44</v>
      </c>
      <c r="B37" s="2" t="s">
        <v>1812</v>
      </c>
      <c r="C37" s="2" t="s">
        <v>22</v>
      </c>
      <c r="D37" s="2" t="s">
        <v>23</v>
      </c>
      <c r="E37" s="2" t="s">
        <v>2768</v>
      </c>
      <c r="F37" s="2" t="s">
        <v>2774</v>
      </c>
      <c r="G37" s="2">
        <v>75</v>
      </c>
      <c r="H37" s="2">
        <v>85</v>
      </c>
      <c r="I37" s="3">
        <v>42672</v>
      </c>
      <c r="J37" s="3">
        <v>42674</v>
      </c>
      <c r="K37" s="3" t="s">
        <v>2542</v>
      </c>
      <c r="L37" s="17">
        <f t="shared" si="5"/>
        <v>281.13</v>
      </c>
      <c r="M37" s="20">
        <f t="shared" si="6"/>
        <v>0.84725927506847365</v>
      </c>
      <c r="N37" s="2" t="s">
        <v>2548</v>
      </c>
      <c r="O37" s="2">
        <v>4950000</v>
      </c>
      <c r="P37" s="2">
        <v>5700000</v>
      </c>
      <c r="Q37" s="2">
        <f t="shared" si="0"/>
        <v>750000</v>
      </c>
      <c r="R37" s="4">
        <f t="shared" si="1"/>
        <v>0.15151515151515152</v>
      </c>
      <c r="S37" s="2"/>
      <c r="T37" s="5">
        <f t="shared" si="7"/>
        <v>66000</v>
      </c>
      <c r="U37" s="2">
        <v>76000</v>
      </c>
      <c r="V37" s="5">
        <f t="shared" si="2"/>
        <v>10000</v>
      </c>
      <c r="W37" s="4">
        <f t="shared" si="3"/>
        <v>0.15151515151515152</v>
      </c>
      <c r="X37" s="22">
        <f t="shared" si="8"/>
        <v>55919.112154519258</v>
      </c>
      <c r="Y37" s="22">
        <f t="shared" si="9"/>
        <v>64391.704905203995</v>
      </c>
      <c r="Z37" s="22">
        <f t="shared" si="10"/>
        <v>8472.5927506847365</v>
      </c>
      <c r="AA37" s="8">
        <f t="shared" si="11"/>
        <v>0.15151515151515152</v>
      </c>
      <c r="AB37" s="22">
        <f t="shared" si="12"/>
        <v>4829377.8678902993</v>
      </c>
      <c r="AC37" s="2">
        <v>630</v>
      </c>
      <c r="AD37" s="2">
        <v>1902</v>
      </c>
      <c r="AE37" s="2">
        <f t="shared" si="4"/>
        <v>114</v>
      </c>
      <c r="AF37" s="2" t="s">
        <v>27</v>
      </c>
    </row>
    <row r="38" spans="1:32" x14ac:dyDescent="0.2">
      <c r="A38">
        <v>45</v>
      </c>
      <c r="B38" s="2" t="s">
        <v>125</v>
      </c>
      <c r="C38" s="2" t="s">
        <v>22</v>
      </c>
      <c r="D38" s="2" t="s">
        <v>23</v>
      </c>
      <c r="E38" s="2" t="s">
        <v>2768</v>
      </c>
      <c r="F38" s="2" t="s">
        <v>2774</v>
      </c>
      <c r="G38" s="2">
        <v>26</v>
      </c>
      <c r="H38" s="2">
        <v>31</v>
      </c>
      <c r="I38" s="3">
        <v>42678</v>
      </c>
      <c r="J38" s="3">
        <v>42681</v>
      </c>
      <c r="K38" s="3" t="s">
        <v>2543</v>
      </c>
      <c r="L38" s="17">
        <f t="shared" si="5"/>
        <v>284.38</v>
      </c>
      <c r="M38" s="20">
        <f t="shared" si="6"/>
        <v>0.83757648217174208</v>
      </c>
      <c r="N38" s="2" t="s">
        <v>2550</v>
      </c>
      <c r="O38" s="2">
        <v>2400000</v>
      </c>
      <c r="P38" s="2">
        <v>2700000</v>
      </c>
      <c r="Q38" s="2">
        <f t="shared" si="0"/>
        <v>300000</v>
      </c>
      <c r="R38" s="4">
        <f t="shared" si="1"/>
        <v>0.125</v>
      </c>
      <c r="S38" s="2">
        <v>1797</v>
      </c>
      <c r="T38" s="5">
        <f t="shared" si="7"/>
        <v>92376.807692307688</v>
      </c>
      <c r="U38" s="2">
        <v>103915</v>
      </c>
      <c r="V38" s="5">
        <f t="shared" si="2"/>
        <v>11538.192307692312</v>
      </c>
      <c r="W38" s="4">
        <f t="shared" si="3"/>
        <v>0.12490356179144205</v>
      </c>
      <c r="X38" s="22">
        <f t="shared" si="8"/>
        <v>77372.641621178598</v>
      </c>
      <c r="Y38" s="22">
        <f t="shared" si="9"/>
        <v>87036.760144876578</v>
      </c>
      <c r="Z38" s="22">
        <f t="shared" si="10"/>
        <v>9664.11852369798</v>
      </c>
      <c r="AA38" s="8">
        <f t="shared" si="11"/>
        <v>0.12490356179144202</v>
      </c>
      <c r="AB38" s="22">
        <f t="shared" si="12"/>
        <v>2262955.7637667912</v>
      </c>
      <c r="AC38" s="2">
        <v>658</v>
      </c>
      <c r="AD38" s="2">
        <v>1932</v>
      </c>
      <c r="AE38" s="2">
        <f t="shared" si="4"/>
        <v>84</v>
      </c>
      <c r="AF38" s="2" t="s">
        <v>37</v>
      </c>
    </row>
    <row r="39" spans="1:32" x14ac:dyDescent="0.2">
      <c r="A39">
        <v>45</v>
      </c>
      <c r="B39" s="2" t="s">
        <v>2582</v>
      </c>
      <c r="C39" s="2" t="s">
        <v>22</v>
      </c>
      <c r="D39" s="2" t="s">
        <v>23</v>
      </c>
      <c r="E39" s="2" t="s">
        <v>2768</v>
      </c>
      <c r="F39" s="2" t="s">
        <v>2774</v>
      </c>
      <c r="G39" s="2">
        <v>44</v>
      </c>
      <c r="H39" s="2">
        <v>50</v>
      </c>
      <c r="I39" s="3">
        <v>42681</v>
      </c>
      <c r="J39" s="3">
        <v>42684</v>
      </c>
      <c r="K39" s="3" t="s">
        <v>2543</v>
      </c>
      <c r="L39" s="17">
        <f t="shared" si="5"/>
        <v>284.38</v>
      </c>
      <c r="M39" s="20">
        <f t="shared" si="6"/>
        <v>0.83757648217174208</v>
      </c>
      <c r="N39" s="2" t="s">
        <v>2550</v>
      </c>
      <c r="O39" s="2">
        <v>3500000</v>
      </c>
      <c r="P39" s="2">
        <v>4100000</v>
      </c>
      <c r="Q39" s="2">
        <f t="shared" si="0"/>
        <v>600000</v>
      </c>
      <c r="R39" s="4">
        <f t="shared" si="1"/>
        <v>0.17142857142857143</v>
      </c>
      <c r="S39" s="2">
        <v>50000</v>
      </c>
      <c r="T39" s="5">
        <f t="shared" si="7"/>
        <v>80681.818181818177</v>
      </c>
      <c r="U39" s="2">
        <v>94318</v>
      </c>
      <c r="V39" s="5">
        <f t="shared" si="2"/>
        <v>13636.181818181823</v>
      </c>
      <c r="W39" s="4">
        <f t="shared" si="3"/>
        <v>0.16901183098591557</v>
      </c>
      <c r="X39" s="22">
        <f t="shared" si="8"/>
        <v>67577.193447947371</v>
      </c>
      <c r="Y39" s="22">
        <f t="shared" si="9"/>
        <v>78998.538645474371</v>
      </c>
      <c r="Z39" s="22">
        <f t="shared" si="10"/>
        <v>11421.345197527</v>
      </c>
      <c r="AA39" s="8">
        <f t="shared" si="11"/>
        <v>0.16901183098591555</v>
      </c>
      <c r="AB39" s="22">
        <f t="shared" si="12"/>
        <v>3475935.7004008722</v>
      </c>
      <c r="AC39" s="11">
        <v>1120</v>
      </c>
      <c r="AD39" s="2">
        <v>1902</v>
      </c>
      <c r="AE39" s="2">
        <f t="shared" si="4"/>
        <v>114</v>
      </c>
      <c r="AF39" s="2" t="s">
        <v>1108</v>
      </c>
    </row>
    <row r="40" spans="1:32" x14ac:dyDescent="0.2">
      <c r="A40">
        <v>45</v>
      </c>
      <c r="B40" s="2" t="s">
        <v>303</v>
      </c>
      <c r="C40" s="2" t="s">
        <v>22</v>
      </c>
      <c r="D40" s="2" t="s">
        <v>23</v>
      </c>
      <c r="E40" s="2" t="s">
        <v>2768</v>
      </c>
      <c r="F40" s="2" t="s">
        <v>2774</v>
      </c>
      <c r="G40" s="2">
        <v>100</v>
      </c>
      <c r="H40" s="2">
        <v>116</v>
      </c>
      <c r="I40" s="3">
        <v>42680</v>
      </c>
      <c r="J40" s="3">
        <v>42684</v>
      </c>
      <c r="K40" s="3" t="s">
        <v>2543</v>
      </c>
      <c r="L40" s="17">
        <f t="shared" si="5"/>
        <v>284.38</v>
      </c>
      <c r="M40" s="20">
        <f t="shared" si="6"/>
        <v>0.83757648217174208</v>
      </c>
      <c r="N40" s="2" t="s">
        <v>2546</v>
      </c>
      <c r="O40" s="2">
        <v>5790000</v>
      </c>
      <c r="P40" s="2">
        <v>6380000</v>
      </c>
      <c r="Q40" s="2">
        <f t="shared" si="0"/>
        <v>590000</v>
      </c>
      <c r="R40" s="4">
        <f t="shared" si="1"/>
        <v>0.10189982728842832</v>
      </c>
      <c r="S40" s="2">
        <v>116106</v>
      </c>
      <c r="T40" s="5">
        <f t="shared" si="7"/>
        <v>59061.06</v>
      </c>
      <c r="U40" s="2">
        <v>64961</v>
      </c>
      <c r="V40" s="5">
        <f t="shared" si="2"/>
        <v>5899.9400000000023</v>
      </c>
      <c r="W40" s="4">
        <f t="shared" si="3"/>
        <v>9.9895599571020274E-2</v>
      </c>
      <c r="X40" s="22">
        <f t="shared" si="8"/>
        <v>49468.154868134188</v>
      </c>
      <c r="Y40" s="22">
        <f t="shared" si="9"/>
        <v>54409.805858358537</v>
      </c>
      <c r="Z40" s="22">
        <f t="shared" si="10"/>
        <v>4941.6509902243488</v>
      </c>
      <c r="AA40" s="8">
        <f t="shared" si="11"/>
        <v>9.9895599571020247E-2</v>
      </c>
      <c r="AB40" s="22">
        <f t="shared" si="12"/>
        <v>5440980.5858358536</v>
      </c>
      <c r="AC40" s="2">
        <v>622</v>
      </c>
      <c r="AD40" s="2">
        <v>1892</v>
      </c>
      <c r="AE40" s="2">
        <f t="shared" si="4"/>
        <v>124</v>
      </c>
      <c r="AF40" s="2" t="s">
        <v>127</v>
      </c>
    </row>
    <row r="41" spans="1:32" x14ac:dyDescent="0.2">
      <c r="A41">
        <v>45</v>
      </c>
      <c r="B41" s="2" t="s">
        <v>270</v>
      </c>
      <c r="C41" s="2" t="s">
        <v>22</v>
      </c>
      <c r="D41" s="2" t="s">
        <v>23</v>
      </c>
      <c r="E41" s="2" t="s">
        <v>2768</v>
      </c>
      <c r="F41" s="2" t="s">
        <v>2774</v>
      </c>
      <c r="G41" s="2">
        <v>33</v>
      </c>
      <c r="H41" s="2">
        <v>42</v>
      </c>
      <c r="I41" s="3">
        <v>42682</v>
      </c>
      <c r="J41" s="3">
        <v>42685</v>
      </c>
      <c r="K41" s="3" t="s">
        <v>2543</v>
      </c>
      <c r="L41" s="17">
        <f t="shared" si="5"/>
        <v>284.38</v>
      </c>
      <c r="M41" s="20">
        <f t="shared" si="6"/>
        <v>0.83757648217174208</v>
      </c>
      <c r="N41" s="2" t="s">
        <v>2550</v>
      </c>
      <c r="O41" s="2">
        <v>2900000</v>
      </c>
      <c r="P41" s="2">
        <v>3200000</v>
      </c>
      <c r="Q41" s="2">
        <f t="shared" si="0"/>
        <v>300000</v>
      </c>
      <c r="R41" s="4">
        <f t="shared" si="1"/>
        <v>0.10344827586206896</v>
      </c>
      <c r="S41" s="2">
        <v>69932</v>
      </c>
      <c r="T41" s="5">
        <f t="shared" si="7"/>
        <v>89997.939393939392</v>
      </c>
      <c r="U41" s="2">
        <v>99089</v>
      </c>
      <c r="V41" s="5">
        <f t="shared" si="2"/>
        <v>9091.0606060606078</v>
      </c>
      <c r="W41" s="4">
        <f t="shared" si="3"/>
        <v>0.10101409729246329</v>
      </c>
      <c r="X41" s="22">
        <f t="shared" si="8"/>
        <v>75380.157480281399</v>
      </c>
      <c r="Y41" s="22">
        <f t="shared" si="9"/>
        <v>82994.616041915753</v>
      </c>
      <c r="Z41" s="22">
        <f t="shared" si="10"/>
        <v>7614.4585616343538</v>
      </c>
      <c r="AA41" s="8">
        <f t="shared" si="11"/>
        <v>0.10101409729246334</v>
      </c>
      <c r="AB41" s="22">
        <f t="shared" si="12"/>
        <v>2738822.3293832201</v>
      </c>
      <c r="AC41" s="2">
        <v>494</v>
      </c>
      <c r="AD41" s="2">
        <v>1890</v>
      </c>
      <c r="AE41" s="2">
        <f t="shared" si="4"/>
        <v>126</v>
      </c>
      <c r="AF41" s="2" t="s">
        <v>436</v>
      </c>
    </row>
    <row r="42" spans="1:32" x14ac:dyDescent="0.2">
      <c r="A42">
        <v>46</v>
      </c>
      <c r="B42" s="2" t="s">
        <v>2685</v>
      </c>
      <c r="C42" s="2" t="s">
        <v>22</v>
      </c>
      <c r="D42" s="2" t="s">
        <v>23</v>
      </c>
      <c r="E42" s="2" t="s">
        <v>2768</v>
      </c>
      <c r="F42" s="2" t="s">
        <v>2774</v>
      </c>
      <c r="G42" s="2">
        <v>80</v>
      </c>
      <c r="H42" s="2">
        <v>87</v>
      </c>
      <c r="I42" s="3">
        <v>42686</v>
      </c>
      <c r="J42" s="3">
        <v>42689</v>
      </c>
      <c r="K42" s="3" t="s">
        <v>2543</v>
      </c>
      <c r="L42" s="17">
        <f t="shared" si="5"/>
        <v>284.38</v>
      </c>
      <c r="M42" s="20">
        <f t="shared" si="6"/>
        <v>0.83757648217174208</v>
      </c>
      <c r="N42" s="2" t="s">
        <v>2550</v>
      </c>
      <c r="O42" s="2">
        <v>6000000</v>
      </c>
      <c r="P42" s="2">
        <v>6900000</v>
      </c>
      <c r="Q42" s="2">
        <f t="shared" si="0"/>
        <v>900000</v>
      </c>
      <c r="R42" s="4">
        <f t="shared" si="1"/>
        <v>0.15</v>
      </c>
      <c r="S42" s="2">
        <v>89998</v>
      </c>
      <c r="T42" s="5">
        <f t="shared" si="7"/>
        <v>76124.975000000006</v>
      </c>
      <c r="U42" s="2">
        <v>87375</v>
      </c>
      <c r="V42" s="5">
        <f t="shared" si="2"/>
        <v>11250.024999999994</v>
      </c>
      <c r="W42" s="4">
        <f t="shared" si="3"/>
        <v>0.14778362817196319</v>
      </c>
      <c r="X42" s="22">
        <f t="shared" si="8"/>
        <v>63760.488765911818</v>
      </c>
      <c r="Y42" s="22">
        <f t="shared" si="9"/>
        <v>73183.24512975596</v>
      </c>
      <c r="Z42" s="22">
        <f t="shared" si="10"/>
        <v>9422.7563638441425</v>
      </c>
      <c r="AA42" s="8">
        <f t="shared" si="11"/>
        <v>0.14778362817196311</v>
      </c>
      <c r="AB42" s="22">
        <f t="shared" si="12"/>
        <v>5854659.6103804763</v>
      </c>
      <c r="AC42" s="2">
        <v>518</v>
      </c>
      <c r="AD42" s="2">
        <v>1903</v>
      </c>
      <c r="AE42" s="2">
        <f t="shared" si="4"/>
        <v>113</v>
      </c>
      <c r="AF42" s="2" t="s">
        <v>25</v>
      </c>
    </row>
    <row r="43" spans="1:32" x14ac:dyDescent="0.2">
      <c r="A43">
        <v>47</v>
      </c>
      <c r="B43" s="2" t="s">
        <v>2656</v>
      </c>
      <c r="C43" s="2" t="s">
        <v>22</v>
      </c>
      <c r="D43" s="2" t="s">
        <v>23</v>
      </c>
      <c r="E43" s="2" t="s">
        <v>2768</v>
      </c>
      <c r="F43" s="2" t="s">
        <v>2774</v>
      </c>
      <c r="G43" s="2">
        <v>70</v>
      </c>
      <c r="H43" s="2">
        <v>77</v>
      </c>
      <c r="I43" s="3">
        <v>42692</v>
      </c>
      <c r="J43" s="3">
        <v>42695</v>
      </c>
      <c r="K43" s="3" t="s">
        <v>2543</v>
      </c>
      <c r="L43" s="17">
        <f t="shared" si="5"/>
        <v>284.38</v>
      </c>
      <c r="M43" s="20">
        <f t="shared" si="6"/>
        <v>0.83757648217174208</v>
      </c>
      <c r="N43" s="2" t="s">
        <v>2550</v>
      </c>
      <c r="O43" s="2">
        <v>4900000</v>
      </c>
      <c r="P43" s="2">
        <v>5300000</v>
      </c>
      <c r="Q43" s="2">
        <f t="shared" si="0"/>
        <v>400000</v>
      </c>
      <c r="R43" s="4">
        <f t="shared" si="1"/>
        <v>8.1632653061224483E-2</v>
      </c>
      <c r="S43" s="2">
        <v>55562</v>
      </c>
      <c r="T43" s="5">
        <f t="shared" si="7"/>
        <v>70793.742857142861</v>
      </c>
      <c r="U43" s="2">
        <v>76508</v>
      </c>
      <c r="V43" s="5">
        <f t="shared" si="2"/>
        <v>5714.2571428571391</v>
      </c>
      <c r="W43" s="4">
        <f t="shared" si="3"/>
        <v>8.0716980233523403E-2</v>
      </c>
      <c r="X43" s="22">
        <f t="shared" si="8"/>
        <v>59295.174102056611</v>
      </c>
      <c r="Y43" s="22">
        <f t="shared" si="9"/>
        <v>64081.301497995642</v>
      </c>
      <c r="Z43" s="22">
        <f t="shared" si="10"/>
        <v>4786.127395939031</v>
      </c>
      <c r="AA43" s="8">
        <f t="shared" si="11"/>
        <v>8.0716980233523375E-2</v>
      </c>
      <c r="AB43" s="22">
        <f t="shared" si="12"/>
        <v>4485691.1048596948</v>
      </c>
      <c r="AC43" s="2">
        <v>515</v>
      </c>
      <c r="AD43" s="2">
        <v>1898</v>
      </c>
      <c r="AE43" s="2">
        <f t="shared" si="4"/>
        <v>118</v>
      </c>
      <c r="AF43" s="2" t="s">
        <v>278</v>
      </c>
    </row>
    <row r="44" spans="1:32" x14ac:dyDescent="0.2">
      <c r="R44" s="24">
        <f>AVERAGE(R2:R43)</f>
        <v>0.14558605709285688</v>
      </c>
      <c r="X44" s="21">
        <f>AVERAGE(X2:X43)</f>
        <v>63592.549851174233</v>
      </c>
      <c r="Y44" s="21">
        <f>AVERAGE(Y2:Y43)</f>
        <v>72858.098877113676</v>
      </c>
      <c r="Z44" s="22">
        <f t="shared" si="10"/>
        <v>9265.5490259394428</v>
      </c>
      <c r="AA44" s="28">
        <f>AVERAGE(AA2:AA43)</f>
        <v>0.1441574482277205</v>
      </c>
      <c r="AB44" s="22">
        <f t="shared" si="12"/>
        <v>0</v>
      </c>
    </row>
  </sheetData>
  <sortState ref="A2:X43">
    <sortCondition ref="J2:J4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48"/>
  <sheetViews>
    <sheetView topLeftCell="M712" workbookViewId="0">
      <selection activeCell="AA748" sqref="AA748"/>
    </sheetView>
  </sheetViews>
  <sheetFormatPr baseColWidth="10" defaultRowHeight="16" x14ac:dyDescent="0.2"/>
  <cols>
    <col min="6" max="6" width="19.1640625" customWidth="1"/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2" t="s">
        <v>766</v>
      </c>
      <c r="C2" s="2" t="s">
        <v>22</v>
      </c>
      <c r="D2" s="2" t="s">
        <v>23</v>
      </c>
      <c r="E2" s="2" t="s">
        <v>2767</v>
      </c>
      <c r="F2" s="2" t="s">
        <v>2775</v>
      </c>
      <c r="G2" s="2">
        <v>51</v>
      </c>
      <c r="H2" s="2">
        <v>56</v>
      </c>
      <c r="I2" s="3">
        <v>42361</v>
      </c>
      <c r="J2" s="3">
        <v>42374</v>
      </c>
      <c r="K2" s="3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2" t="s">
        <v>57</v>
      </c>
      <c r="O2" s="2">
        <v>3400000</v>
      </c>
      <c r="P2" s="2">
        <v>3550000</v>
      </c>
      <c r="Q2" s="2">
        <f t="shared" ref="Q2:Q64" si="0">P2-O2</f>
        <v>150000</v>
      </c>
      <c r="R2" s="4">
        <f t="shared" ref="R2:R64" si="1">Q2/O2</f>
        <v>4.4117647058823532E-2</v>
      </c>
      <c r="S2" s="2"/>
      <c r="T2" s="5">
        <f>(O2+S2)/G2</f>
        <v>66666.666666666672</v>
      </c>
      <c r="U2" s="2">
        <v>69608</v>
      </c>
      <c r="V2" s="5">
        <f t="shared" ref="V2:V64" si="2">U2-T2</f>
        <v>2941.3333333333285</v>
      </c>
      <c r="W2" s="4">
        <f t="shared" ref="W2:W64" si="3">V2/T2</f>
        <v>4.4119999999999923E-2</v>
      </c>
      <c r="X2" s="22">
        <f>T2*M2</f>
        <v>66666.666666666672</v>
      </c>
      <c r="Y2" s="22">
        <f>U2*M2</f>
        <v>69608</v>
      </c>
      <c r="Z2" s="22">
        <f>Y2-X2</f>
        <v>2941.3333333333285</v>
      </c>
      <c r="AA2" s="8">
        <f>Z2/X2</f>
        <v>4.4119999999999923E-2</v>
      </c>
      <c r="AB2" s="22">
        <f>Y2*G2</f>
        <v>3550008</v>
      </c>
      <c r="AC2" s="2">
        <v>745</v>
      </c>
      <c r="AD2" s="2">
        <v>2014</v>
      </c>
      <c r="AE2" s="2">
        <f t="shared" ref="AE2:AE64" si="4">2016-AD2</f>
        <v>2</v>
      </c>
      <c r="AF2" s="2" t="s">
        <v>181</v>
      </c>
    </row>
    <row r="3" spans="1:32" x14ac:dyDescent="0.2">
      <c r="A3">
        <v>1</v>
      </c>
      <c r="B3" s="2" t="s">
        <v>1075</v>
      </c>
      <c r="C3" s="2" t="s">
        <v>22</v>
      </c>
      <c r="D3" s="2" t="s">
        <v>23</v>
      </c>
      <c r="E3" s="2" t="s">
        <v>2767</v>
      </c>
      <c r="F3" s="2" t="s">
        <v>2775</v>
      </c>
      <c r="G3" s="2">
        <v>58</v>
      </c>
      <c r="H3" s="2">
        <v>64</v>
      </c>
      <c r="I3" s="3">
        <v>42363</v>
      </c>
      <c r="J3" s="3">
        <v>42374</v>
      </c>
      <c r="K3" s="3" t="s">
        <v>2533</v>
      </c>
      <c r="L3" s="17">
        <f t="shared" ref="L3:L65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65" si="6">$L$2/L3</f>
        <v>1</v>
      </c>
      <c r="N3" s="2" t="s">
        <v>24</v>
      </c>
      <c r="O3" s="2">
        <v>3250000</v>
      </c>
      <c r="P3" s="2">
        <v>3300000</v>
      </c>
      <c r="Q3" s="2">
        <f t="shared" si="0"/>
        <v>50000</v>
      </c>
      <c r="R3" s="4">
        <f t="shared" si="1"/>
        <v>1.5384615384615385E-2</v>
      </c>
      <c r="S3" s="2"/>
      <c r="T3" s="5">
        <f t="shared" ref="T3:T66" si="7">(O3+S3)/G3</f>
        <v>56034.482758620688</v>
      </c>
      <c r="U3" s="2">
        <v>56897</v>
      </c>
      <c r="V3" s="5">
        <f t="shared" si="2"/>
        <v>862.5172413793116</v>
      </c>
      <c r="W3" s="4">
        <f t="shared" si="3"/>
        <v>1.5392615384615407E-2</v>
      </c>
      <c r="X3" s="22">
        <f t="shared" ref="X3:X65" si="8">T3*M3</f>
        <v>56034.482758620688</v>
      </c>
      <c r="Y3" s="22">
        <f t="shared" ref="Y3:Y65" si="9">U3*M3</f>
        <v>56897</v>
      </c>
      <c r="Z3" s="22">
        <f t="shared" ref="Z3:Z66" si="10">Y3-X3</f>
        <v>862.5172413793116</v>
      </c>
      <c r="AA3" s="8">
        <f t="shared" ref="AA3:AA66" si="11">Z3/X3</f>
        <v>1.5392615384615407E-2</v>
      </c>
      <c r="AB3" s="22">
        <f t="shared" ref="AB3:AB66" si="12">Y3*G3</f>
        <v>3300026</v>
      </c>
      <c r="AC3" s="11">
        <v>1542</v>
      </c>
      <c r="AD3" s="2">
        <v>1987</v>
      </c>
      <c r="AE3" s="2">
        <f t="shared" si="4"/>
        <v>29</v>
      </c>
      <c r="AF3" s="2" t="s">
        <v>774</v>
      </c>
    </row>
    <row r="4" spans="1:32" x14ac:dyDescent="0.2">
      <c r="A4">
        <v>1</v>
      </c>
      <c r="B4" s="2" t="s">
        <v>839</v>
      </c>
      <c r="C4" s="2" t="s">
        <v>22</v>
      </c>
      <c r="D4" s="2" t="s">
        <v>23</v>
      </c>
      <c r="E4" s="2" t="s">
        <v>2767</v>
      </c>
      <c r="F4" s="2" t="s">
        <v>2775</v>
      </c>
      <c r="G4" s="2">
        <v>88</v>
      </c>
      <c r="H4" s="2"/>
      <c r="I4" s="3">
        <v>42363</v>
      </c>
      <c r="J4" s="3">
        <v>42374</v>
      </c>
      <c r="K4" s="3" t="s">
        <v>2533</v>
      </c>
      <c r="L4" s="17">
        <f t="shared" si="5"/>
        <v>238.19</v>
      </c>
      <c r="M4" s="20">
        <f t="shared" si="6"/>
        <v>1</v>
      </c>
      <c r="N4" s="2" t="s">
        <v>24</v>
      </c>
      <c r="O4" s="2">
        <v>5500000</v>
      </c>
      <c r="P4" s="2">
        <v>6200000</v>
      </c>
      <c r="Q4" s="2">
        <f t="shared" si="0"/>
        <v>700000</v>
      </c>
      <c r="R4" s="4">
        <f t="shared" si="1"/>
        <v>0.12727272727272726</v>
      </c>
      <c r="S4" s="2"/>
      <c r="T4" s="5">
        <f t="shared" si="7"/>
        <v>62500</v>
      </c>
      <c r="U4" s="2">
        <v>70455</v>
      </c>
      <c r="V4" s="5">
        <f t="shared" si="2"/>
        <v>7955</v>
      </c>
      <c r="W4" s="4">
        <f t="shared" si="3"/>
        <v>0.12728</v>
      </c>
      <c r="X4" s="22">
        <f t="shared" si="8"/>
        <v>62500</v>
      </c>
      <c r="Y4" s="22">
        <f t="shared" si="9"/>
        <v>70455</v>
      </c>
      <c r="Z4" s="22">
        <f t="shared" si="10"/>
        <v>7955</v>
      </c>
      <c r="AA4" s="8">
        <f t="shared" si="11"/>
        <v>0.12728</v>
      </c>
      <c r="AB4" s="22">
        <f t="shared" si="12"/>
        <v>6200040</v>
      </c>
      <c r="AC4" s="11">
        <v>6339</v>
      </c>
      <c r="AD4" s="2">
        <v>2012</v>
      </c>
      <c r="AE4" s="2">
        <f t="shared" si="4"/>
        <v>4</v>
      </c>
      <c r="AF4" s="2" t="s">
        <v>433</v>
      </c>
    </row>
    <row r="5" spans="1:32" x14ac:dyDescent="0.2">
      <c r="A5">
        <v>1</v>
      </c>
      <c r="B5" s="2" t="s">
        <v>855</v>
      </c>
      <c r="C5" s="2" t="s">
        <v>22</v>
      </c>
      <c r="D5" s="2" t="s">
        <v>23</v>
      </c>
      <c r="E5" s="2" t="s">
        <v>2767</v>
      </c>
      <c r="F5" s="2" t="s">
        <v>2775</v>
      </c>
      <c r="G5" s="2">
        <v>53</v>
      </c>
      <c r="H5" s="2">
        <v>59</v>
      </c>
      <c r="I5" s="3">
        <v>42363</v>
      </c>
      <c r="J5" s="3">
        <v>42375</v>
      </c>
      <c r="K5" s="3" t="s">
        <v>2533</v>
      </c>
      <c r="L5" s="17">
        <f t="shared" si="5"/>
        <v>238.19</v>
      </c>
      <c r="M5" s="20">
        <f t="shared" si="6"/>
        <v>1</v>
      </c>
      <c r="N5" s="2" t="s">
        <v>32</v>
      </c>
      <c r="O5" s="2">
        <v>2900000</v>
      </c>
      <c r="P5" s="2">
        <v>3100000</v>
      </c>
      <c r="Q5" s="2">
        <f t="shared" si="0"/>
        <v>200000</v>
      </c>
      <c r="R5" s="4">
        <f t="shared" si="1"/>
        <v>6.8965517241379309E-2</v>
      </c>
      <c r="S5" s="2">
        <v>4584</v>
      </c>
      <c r="T5" s="5">
        <f t="shared" si="7"/>
        <v>54803.471698113208</v>
      </c>
      <c r="U5" s="2">
        <v>58577</v>
      </c>
      <c r="V5" s="5">
        <f t="shared" si="2"/>
        <v>3773.5283018867922</v>
      </c>
      <c r="W5" s="4">
        <f t="shared" si="3"/>
        <v>6.8855643355468454E-2</v>
      </c>
      <c r="X5" s="22">
        <f t="shared" si="8"/>
        <v>54803.471698113208</v>
      </c>
      <c r="Y5" s="22">
        <f t="shared" si="9"/>
        <v>58577</v>
      </c>
      <c r="Z5" s="22">
        <f t="shared" si="10"/>
        <v>3773.5283018867922</v>
      </c>
      <c r="AA5" s="8">
        <f t="shared" si="11"/>
        <v>6.8855643355468454E-2</v>
      </c>
      <c r="AB5" s="22">
        <f t="shared" si="12"/>
        <v>3104581</v>
      </c>
      <c r="AC5" s="11">
        <v>1481</v>
      </c>
      <c r="AD5" s="2">
        <v>1937</v>
      </c>
      <c r="AE5" s="2">
        <f t="shared" si="4"/>
        <v>79</v>
      </c>
      <c r="AF5" s="2" t="s">
        <v>148</v>
      </c>
    </row>
    <row r="6" spans="1:32" x14ac:dyDescent="0.2">
      <c r="A6">
        <v>2</v>
      </c>
      <c r="B6" s="2" t="s">
        <v>266</v>
      </c>
      <c r="C6" s="2" t="s">
        <v>22</v>
      </c>
      <c r="D6" s="2" t="s">
        <v>23</v>
      </c>
      <c r="E6" s="2" t="s">
        <v>2767</v>
      </c>
      <c r="F6" s="2" t="s">
        <v>2775</v>
      </c>
      <c r="G6" s="2">
        <v>35</v>
      </c>
      <c r="H6" s="2">
        <v>40</v>
      </c>
      <c r="I6" s="3">
        <v>42363</v>
      </c>
      <c r="J6" s="3">
        <v>42380</v>
      </c>
      <c r="K6" s="3" t="s">
        <v>2533</v>
      </c>
      <c r="L6" s="17">
        <f t="shared" si="5"/>
        <v>238.19</v>
      </c>
      <c r="M6" s="20">
        <f t="shared" si="6"/>
        <v>1</v>
      </c>
      <c r="N6" s="2" t="s">
        <v>242</v>
      </c>
      <c r="O6" s="2">
        <v>2100000</v>
      </c>
      <c r="P6" s="2">
        <v>2200000</v>
      </c>
      <c r="Q6" s="2">
        <f t="shared" si="0"/>
        <v>100000</v>
      </c>
      <c r="R6" s="4">
        <f t="shared" si="1"/>
        <v>4.7619047619047616E-2</v>
      </c>
      <c r="S6" s="2">
        <v>74558</v>
      </c>
      <c r="T6" s="5">
        <f t="shared" si="7"/>
        <v>62130.228571428568</v>
      </c>
      <c r="U6" s="2">
        <v>64987</v>
      </c>
      <c r="V6" s="5">
        <f t="shared" si="2"/>
        <v>2856.7714285714319</v>
      </c>
      <c r="W6" s="4">
        <f t="shared" si="3"/>
        <v>4.5980378541294428E-2</v>
      </c>
      <c r="X6" s="22">
        <f t="shared" si="8"/>
        <v>62130.228571428568</v>
      </c>
      <c r="Y6" s="22">
        <f t="shared" si="9"/>
        <v>64987</v>
      </c>
      <c r="Z6" s="22">
        <f t="shared" si="10"/>
        <v>2856.7714285714319</v>
      </c>
      <c r="AA6" s="8">
        <f t="shared" si="11"/>
        <v>4.5980378541294428E-2</v>
      </c>
      <c r="AB6" s="22">
        <f t="shared" si="12"/>
        <v>2274545</v>
      </c>
      <c r="AC6" s="11">
        <v>1699</v>
      </c>
      <c r="AD6" s="2">
        <v>1938</v>
      </c>
      <c r="AE6" s="2">
        <f t="shared" si="4"/>
        <v>78</v>
      </c>
      <c r="AF6" s="2" t="s">
        <v>37</v>
      </c>
    </row>
    <row r="7" spans="1:32" x14ac:dyDescent="0.2">
      <c r="A7">
        <v>2</v>
      </c>
      <c r="B7" s="2" t="s">
        <v>856</v>
      </c>
      <c r="C7" s="2" t="s">
        <v>22</v>
      </c>
      <c r="D7" s="2" t="s">
        <v>23</v>
      </c>
      <c r="E7" s="2" t="s">
        <v>2767</v>
      </c>
      <c r="F7" s="2" t="s">
        <v>2775</v>
      </c>
      <c r="G7" s="2">
        <v>53</v>
      </c>
      <c r="H7" s="2">
        <v>60</v>
      </c>
      <c r="I7" s="3">
        <v>42370</v>
      </c>
      <c r="J7" s="3">
        <v>42380</v>
      </c>
      <c r="K7" s="3" t="s">
        <v>2533</v>
      </c>
      <c r="L7" s="17">
        <f t="shared" si="5"/>
        <v>238.19</v>
      </c>
      <c r="M7" s="20">
        <f t="shared" si="6"/>
        <v>1</v>
      </c>
      <c r="N7" s="2" t="s">
        <v>36</v>
      </c>
      <c r="O7" s="2">
        <v>2990000</v>
      </c>
      <c r="P7" s="2">
        <v>3160000</v>
      </c>
      <c r="Q7" s="2">
        <f t="shared" si="0"/>
        <v>170000</v>
      </c>
      <c r="R7" s="4">
        <f t="shared" si="1"/>
        <v>5.6856187290969896E-2</v>
      </c>
      <c r="S7" s="2"/>
      <c r="T7" s="5">
        <f t="shared" si="7"/>
        <v>56415.094339622643</v>
      </c>
      <c r="U7" s="2">
        <v>59623</v>
      </c>
      <c r="V7" s="5">
        <f t="shared" si="2"/>
        <v>3207.905660377357</v>
      </c>
      <c r="W7" s="4">
        <f t="shared" si="3"/>
        <v>5.6862541806020038E-2</v>
      </c>
      <c r="X7" s="22">
        <f t="shared" si="8"/>
        <v>56415.094339622643</v>
      </c>
      <c r="Y7" s="22">
        <f t="shared" si="9"/>
        <v>59623</v>
      </c>
      <c r="Z7" s="22">
        <f t="shared" si="10"/>
        <v>3207.905660377357</v>
      </c>
      <c r="AA7" s="8">
        <f t="shared" si="11"/>
        <v>5.6862541806020038E-2</v>
      </c>
      <c r="AB7" s="22">
        <f t="shared" si="12"/>
        <v>3160019</v>
      </c>
      <c r="AC7" s="2">
        <v>291</v>
      </c>
      <c r="AD7" s="2">
        <v>1889</v>
      </c>
      <c r="AE7" s="2">
        <f t="shared" si="4"/>
        <v>127</v>
      </c>
      <c r="AF7" s="2" t="s">
        <v>37</v>
      </c>
    </row>
    <row r="8" spans="1:32" x14ac:dyDescent="0.2">
      <c r="A8">
        <v>2</v>
      </c>
      <c r="B8" s="2" t="s">
        <v>1028</v>
      </c>
      <c r="C8" s="2" t="s">
        <v>22</v>
      </c>
      <c r="D8" s="2" t="s">
        <v>23</v>
      </c>
      <c r="E8" s="2" t="s">
        <v>2767</v>
      </c>
      <c r="F8" s="2" t="s">
        <v>2775</v>
      </c>
      <c r="G8" s="2">
        <v>57</v>
      </c>
      <c r="H8" s="2">
        <v>68</v>
      </c>
      <c r="I8" s="3">
        <v>42367</v>
      </c>
      <c r="J8" s="3">
        <v>42380</v>
      </c>
      <c r="K8" s="3" t="s">
        <v>2533</v>
      </c>
      <c r="L8" s="17">
        <f t="shared" si="5"/>
        <v>238.19</v>
      </c>
      <c r="M8" s="20">
        <f t="shared" si="6"/>
        <v>1</v>
      </c>
      <c r="N8" s="2" t="s">
        <v>57</v>
      </c>
      <c r="O8" s="2">
        <v>3400000</v>
      </c>
      <c r="P8" s="2">
        <v>3300000</v>
      </c>
      <c r="Q8" s="2">
        <f t="shared" si="0"/>
        <v>-100000</v>
      </c>
      <c r="R8" s="4">
        <f t="shared" si="1"/>
        <v>-2.9411764705882353E-2</v>
      </c>
      <c r="S8" s="2">
        <v>53234</v>
      </c>
      <c r="T8" s="5">
        <f t="shared" si="7"/>
        <v>60583.052631578947</v>
      </c>
      <c r="U8" s="2">
        <v>58829</v>
      </c>
      <c r="V8" s="5">
        <f t="shared" si="2"/>
        <v>-1754.0526315789466</v>
      </c>
      <c r="W8" s="4">
        <f t="shared" si="3"/>
        <v>-2.8952859840949082E-2</v>
      </c>
      <c r="X8" s="22">
        <f t="shared" si="8"/>
        <v>60583.052631578947</v>
      </c>
      <c r="Y8" s="22">
        <f t="shared" si="9"/>
        <v>58829</v>
      </c>
      <c r="Z8" s="22">
        <f t="shared" si="10"/>
        <v>-1754.0526315789466</v>
      </c>
      <c r="AA8" s="8">
        <f t="shared" si="11"/>
        <v>-2.8952859840949082E-2</v>
      </c>
      <c r="AB8" s="22">
        <f t="shared" si="12"/>
        <v>3353253</v>
      </c>
      <c r="AC8" s="2">
        <v>671</v>
      </c>
      <c r="AD8" s="2">
        <v>1899</v>
      </c>
      <c r="AE8" s="2">
        <f t="shared" si="4"/>
        <v>117</v>
      </c>
      <c r="AF8" s="2" t="s">
        <v>88</v>
      </c>
    </row>
    <row r="9" spans="1:32" x14ac:dyDescent="0.2">
      <c r="A9">
        <v>2</v>
      </c>
      <c r="B9" s="2" t="s">
        <v>1048</v>
      </c>
      <c r="C9" s="2" t="s">
        <v>22</v>
      </c>
      <c r="D9" s="2" t="s">
        <v>23</v>
      </c>
      <c r="E9" s="2" t="s">
        <v>2767</v>
      </c>
      <c r="F9" s="2" t="s">
        <v>2775</v>
      </c>
      <c r="G9" s="2">
        <v>58</v>
      </c>
      <c r="H9" s="2">
        <v>65</v>
      </c>
      <c r="I9" s="3">
        <v>42369</v>
      </c>
      <c r="J9" s="3">
        <v>42380</v>
      </c>
      <c r="K9" s="3" t="s">
        <v>2533</v>
      </c>
      <c r="L9" s="17">
        <f t="shared" si="5"/>
        <v>238.19</v>
      </c>
      <c r="M9" s="20">
        <f t="shared" si="6"/>
        <v>1</v>
      </c>
      <c r="N9" s="2" t="s">
        <v>24</v>
      </c>
      <c r="O9" s="2">
        <v>3490000</v>
      </c>
      <c r="P9" s="2">
        <v>3620000</v>
      </c>
      <c r="Q9" s="2">
        <f t="shared" si="0"/>
        <v>130000</v>
      </c>
      <c r="R9" s="4">
        <f t="shared" si="1"/>
        <v>3.7249283667621778E-2</v>
      </c>
      <c r="S9" s="2">
        <v>27768</v>
      </c>
      <c r="T9" s="5">
        <f t="shared" si="7"/>
        <v>60651.172413793101</v>
      </c>
      <c r="U9" s="2">
        <v>62893</v>
      </c>
      <c r="V9" s="5">
        <f t="shared" si="2"/>
        <v>2241.8275862068986</v>
      </c>
      <c r="W9" s="4">
        <f t="shared" si="3"/>
        <v>3.6962642220862811E-2</v>
      </c>
      <c r="X9" s="22">
        <f t="shared" si="8"/>
        <v>60651.172413793101</v>
      </c>
      <c r="Y9" s="22">
        <f t="shared" si="9"/>
        <v>62893</v>
      </c>
      <c r="Z9" s="22">
        <f t="shared" si="10"/>
        <v>2241.8275862068986</v>
      </c>
      <c r="AA9" s="8">
        <f t="shared" si="11"/>
        <v>3.6962642220862811E-2</v>
      </c>
      <c r="AB9" s="22">
        <f t="shared" si="12"/>
        <v>3647794</v>
      </c>
      <c r="AC9" s="2">
        <v>524</v>
      </c>
      <c r="AD9" s="2">
        <v>1896</v>
      </c>
      <c r="AE9" s="2">
        <f t="shared" si="4"/>
        <v>120</v>
      </c>
      <c r="AF9" s="2" t="s">
        <v>1077</v>
      </c>
    </row>
    <row r="10" spans="1:32" x14ac:dyDescent="0.2">
      <c r="A10">
        <v>2</v>
      </c>
      <c r="B10" s="2" t="s">
        <v>1238</v>
      </c>
      <c r="C10" s="2" t="s">
        <v>22</v>
      </c>
      <c r="D10" s="2" t="s">
        <v>23</v>
      </c>
      <c r="E10" s="2" t="s">
        <v>2767</v>
      </c>
      <c r="F10" s="2" t="s">
        <v>2775</v>
      </c>
      <c r="G10" s="2">
        <v>63</v>
      </c>
      <c r="H10" s="2">
        <v>72</v>
      </c>
      <c r="I10" s="3">
        <v>42365</v>
      </c>
      <c r="J10" s="3">
        <v>42380</v>
      </c>
      <c r="K10" s="3" t="s">
        <v>2533</v>
      </c>
      <c r="L10" s="17">
        <f t="shared" si="5"/>
        <v>238.19</v>
      </c>
      <c r="M10" s="20">
        <f t="shared" si="6"/>
        <v>1</v>
      </c>
      <c r="N10" s="2" t="s">
        <v>180</v>
      </c>
      <c r="O10" s="2">
        <v>4190000</v>
      </c>
      <c r="P10" s="2">
        <v>4650000</v>
      </c>
      <c r="Q10" s="2">
        <f t="shared" si="0"/>
        <v>460000</v>
      </c>
      <c r="R10" s="4">
        <f t="shared" si="1"/>
        <v>0.10978520286396182</v>
      </c>
      <c r="S10" s="2"/>
      <c r="T10" s="5">
        <f t="shared" si="7"/>
        <v>66507.936507936509</v>
      </c>
      <c r="U10" s="2">
        <v>73810</v>
      </c>
      <c r="V10" s="5">
        <f t="shared" si="2"/>
        <v>7302.0634920634911</v>
      </c>
      <c r="W10" s="4">
        <f t="shared" si="3"/>
        <v>0.10979236276849641</v>
      </c>
      <c r="X10" s="22">
        <f t="shared" si="8"/>
        <v>66507.936507936509</v>
      </c>
      <c r="Y10" s="22">
        <f t="shared" si="9"/>
        <v>73810</v>
      </c>
      <c r="Z10" s="22">
        <f t="shared" si="10"/>
        <v>7302.0634920634911</v>
      </c>
      <c r="AA10" s="8">
        <f t="shared" si="11"/>
        <v>0.10979236276849641</v>
      </c>
      <c r="AB10" s="22">
        <f t="shared" si="12"/>
        <v>4650030</v>
      </c>
      <c r="AC10" s="11">
        <v>2663</v>
      </c>
      <c r="AD10" s="2">
        <v>2004</v>
      </c>
      <c r="AE10" s="2">
        <f t="shared" si="4"/>
        <v>12</v>
      </c>
      <c r="AF10" s="2" t="s">
        <v>37</v>
      </c>
    </row>
    <row r="11" spans="1:32" x14ac:dyDescent="0.2">
      <c r="A11">
        <v>2</v>
      </c>
      <c r="B11" s="2" t="s">
        <v>1379</v>
      </c>
      <c r="C11" s="2" t="s">
        <v>22</v>
      </c>
      <c r="D11" s="2" t="s">
        <v>23</v>
      </c>
      <c r="E11" s="2" t="s">
        <v>2767</v>
      </c>
      <c r="F11" s="2" t="s">
        <v>2775</v>
      </c>
      <c r="G11" s="2">
        <v>67</v>
      </c>
      <c r="H11" s="2">
        <v>72</v>
      </c>
      <c r="I11" s="3">
        <v>42370</v>
      </c>
      <c r="J11" s="3">
        <v>42380</v>
      </c>
      <c r="K11" s="3" t="s">
        <v>2533</v>
      </c>
      <c r="L11" s="17">
        <f t="shared" si="5"/>
        <v>238.19</v>
      </c>
      <c r="M11" s="20">
        <f t="shared" si="6"/>
        <v>1</v>
      </c>
      <c r="N11" s="2" t="s">
        <v>36</v>
      </c>
      <c r="O11" s="2">
        <v>3390000</v>
      </c>
      <c r="P11" s="2">
        <v>4300000</v>
      </c>
      <c r="Q11" s="2">
        <f t="shared" si="0"/>
        <v>910000</v>
      </c>
      <c r="R11" s="4">
        <f t="shared" si="1"/>
        <v>0.26843657817109146</v>
      </c>
      <c r="S11" s="2">
        <v>7675</v>
      </c>
      <c r="T11" s="5">
        <f t="shared" si="7"/>
        <v>50711.567164179105</v>
      </c>
      <c r="U11" s="2">
        <v>64294</v>
      </c>
      <c r="V11" s="5">
        <f t="shared" si="2"/>
        <v>13582.432835820895</v>
      </c>
      <c r="W11" s="4">
        <f t="shared" si="3"/>
        <v>0.26783697675616414</v>
      </c>
      <c r="X11" s="22">
        <f t="shared" si="8"/>
        <v>50711.567164179105</v>
      </c>
      <c r="Y11" s="22">
        <f t="shared" si="9"/>
        <v>64294</v>
      </c>
      <c r="Z11" s="22">
        <f t="shared" si="10"/>
        <v>13582.432835820895</v>
      </c>
      <c r="AA11" s="8">
        <f t="shared" si="11"/>
        <v>0.26783697675616414</v>
      </c>
      <c r="AB11" s="22">
        <f t="shared" si="12"/>
        <v>4307698</v>
      </c>
      <c r="AC11" s="11">
        <v>1148</v>
      </c>
      <c r="AD11" s="2">
        <v>1988</v>
      </c>
      <c r="AE11" s="2">
        <f t="shared" si="4"/>
        <v>28</v>
      </c>
      <c r="AF11" s="2" t="s">
        <v>558</v>
      </c>
    </row>
    <row r="12" spans="1:32" x14ac:dyDescent="0.2">
      <c r="A12">
        <v>2</v>
      </c>
      <c r="B12" s="2" t="s">
        <v>314</v>
      </c>
      <c r="C12" s="2" t="s">
        <v>22</v>
      </c>
      <c r="D12" s="2" t="s">
        <v>23</v>
      </c>
      <c r="E12" s="2" t="s">
        <v>2767</v>
      </c>
      <c r="F12" s="2" t="s">
        <v>2775</v>
      </c>
      <c r="G12" s="2">
        <v>37</v>
      </c>
      <c r="H12" s="2">
        <v>41</v>
      </c>
      <c r="I12" s="3">
        <v>42371</v>
      </c>
      <c r="J12" s="3">
        <v>42381</v>
      </c>
      <c r="K12" s="3" t="s">
        <v>2533</v>
      </c>
      <c r="L12" s="17">
        <f t="shared" si="5"/>
        <v>238.19</v>
      </c>
      <c r="M12" s="20">
        <f t="shared" si="6"/>
        <v>1</v>
      </c>
      <c r="N12" s="2" t="s">
        <v>36</v>
      </c>
      <c r="O12" s="2">
        <v>2750000</v>
      </c>
      <c r="P12" s="2">
        <v>3350000</v>
      </c>
      <c r="Q12" s="2">
        <f t="shared" si="0"/>
        <v>600000</v>
      </c>
      <c r="R12" s="4">
        <f t="shared" si="1"/>
        <v>0.21818181818181817</v>
      </c>
      <c r="S12" s="2"/>
      <c r="T12" s="5">
        <f t="shared" si="7"/>
        <v>74324.32432432432</v>
      </c>
      <c r="U12" s="2">
        <v>90541</v>
      </c>
      <c r="V12" s="5">
        <f t="shared" si="2"/>
        <v>16216.67567567568</v>
      </c>
      <c r="W12" s="4">
        <f t="shared" si="3"/>
        <v>0.21818800000000008</v>
      </c>
      <c r="X12" s="22">
        <f t="shared" si="8"/>
        <v>74324.32432432432</v>
      </c>
      <c r="Y12" s="22">
        <f t="shared" si="9"/>
        <v>90541</v>
      </c>
      <c r="Z12" s="22">
        <f t="shared" si="10"/>
        <v>16216.67567567568</v>
      </c>
      <c r="AA12" s="8">
        <f t="shared" si="11"/>
        <v>0.21818800000000008</v>
      </c>
      <c r="AB12" s="22">
        <f t="shared" si="12"/>
        <v>3350017</v>
      </c>
      <c r="AC12" s="11">
        <v>1983</v>
      </c>
      <c r="AD12" s="2">
        <v>1900</v>
      </c>
      <c r="AE12" s="2">
        <f t="shared" si="4"/>
        <v>116</v>
      </c>
      <c r="AF12" s="2" t="s">
        <v>315</v>
      </c>
    </row>
    <row r="13" spans="1:32" x14ac:dyDescent="0.2">
      <c r="A13">
        <v>2</v>
      </c>
      <c r="B13" s="2" t="s">
        <v>1029</v>
      </c>
      <c r="C13" s="2" t="s">
        <v>22</v>
      </c>
      <c r="D13" s="2" t="s">
        <v>23</v>
      </c>
      <c r="E13" s="2" t="s">
        <v>2767</v>
      </c>
      <c r="F13" s="2" t="s">
        <v>2775</v>
      </c>
      <c r="G13" s="2">
        <v>57</v>
      </c>
      <c r="H13" s="2">
        <v>66</v>
      </c>
      <c r="I13" s="3">
        <v>42367</v>
      </c>
      <c r="J13" s="3">
        <v>42381</v>
      </c>
      <c r="K13" s="3" t="s">
        <v>2533</v>
      </c>
      <c r="L13" s="17">
        <f t="shared" si="5"/>
        <v>238.19</v>
      </c>
      <c r="M13" s="20">
        <f t="shared" si="6"/>
        <v>1</v>
      </c>
      <c r="N13" s="2" t="s">
        <v>62</v>
      </c>
      <c r="O13" s="2">
        <v>3550000</v>
      </c>
      <c r="P13" s="2">
        <v>3600000</v>
      </c>
      <c r="Q13" s="2">
        <f t="shared" si="0"/>
        <v>50000</v>
      </c>
      <c r="R13" s="4">
        <f t="shared" si="1"/>
        <v>1.4084507042253521E-2</v>
      </c>
      <c r="S13" s="2">
        <v>6116</v>
      </c>
      <c r="T13" s="5">
        <f t="shared" si="7"/>
        <v>62388</v>
      </c>
      <c r="U13" s="2">
        <v>63265</v>
      </c>
      <c r="V13" s="5">
        <f t="shared" si="2"/>
        <v>877</v>
      </c>
      <c r="W13" s="4">
        <f t="shared" si="3"/>
        <v>1.4057190485349747E-2</v>
      </c>
      <c r="X13" s="22">
        <f t="shared" si="8"/>
        <v>62388</v>
      </c>
      <c r="Y13" s="22">
        <f t="shared" si="9"/>
        <v>63265</v>
      </c>
      <c r="Z13" s="22">
        <f t="shared" si="10"/>
        <v>877</v>
      </c>
      <c r="AA13" s="8">
        <f t="shared" si="11"/>
        <v>1.4057190485349747E-2</v>
      </c>
      <c r="AB13" s="22">
        <f t="shared" si="12"/>
        <v>3606105</v>
      </c>
      <c r="AC13" s="2">
        <v>570</v>
      </c>
      <c r="AD13" s="2">
        <v>1987</v>
      </c>
      <c r="AE13" s="2">
        <f t="shared" si="4"/>
        <v>29</v>
      </c>
      <c r="AF13" s="2" t="s">
        <v>200</v>
      </c>
    </row>
    <row r="14" spans="1:32" x14ac:dyDescent="0.2">
      <c r="A14">
        <v>2</v>
      </c>
      <c r="B14" s="2" t="s">
        <v>268</v>
      </c>
      <c r="C14" s="2" t="s">
        <v>22</v>
      </c>
      <c r="D14" s="2" t="s">
        <v>23</v>
      </c>
      <c r="E14" s="2" t="s">
        <v>2767</v>
      </c>
      <c r="F14" s="2" t="s">
        <v>2775</v>
      </c>
      <c r="G14" s="2">
        <v>71</v>
      </c>
      <c r="H14" s="2">
        <v>77</v>
      </c>
      <c r="I14" s="3">
        <v>42370</v>
      </c>
      <c r="J14" s="3">
        <v>42381</v>
      </c>
      <c r="K14" s="3" t="s">
        <v>2533</v>
      </c>
      <c r="L14" s="17">
        <f t="shared" si="5"/>
        <v>238.19</v>
      </c>
      <c r="M14" s="20">
        <f t="shared" si="6"/>
        <v>1</v>
      </c>
      <c r="N14" s="2" t="s">
        <v>24</v>
      </c>
      <c r="O14" s="2">
        <v>4600000</v>
      </c>
      <c r="P14" s="2">
        <v>5150000</v>
      </c>
      <c r="Q14" s="2">
        <f t="shared" si="0"/>
        <v>550000</v>
      </c>
      <c r="R14" s="4">
        <f t="shared" si="1"/>
        <v>0.11956521739130435</v>
      </c>
      <c r="S14" s="2">
        <v>3475</v>
      </c>
      <c r="T14" s="5">
        <f t="shared" si="7"/>
        <v>64837.67605633803</v>
      </c>
      <c r="U14" s="2">
        <v>72584</v>
      </c>
      <c r="V14" s="5">
        <f t="shared" si="2"/>
        <v>7746.3239436619697</v>
      </c>
      <c r="W14" s="4">
        <f t="shared" si="3"/>
        <v>0.11947257235023538</v>
      </c>
      <c r="X14" s="22">
        <f t="shared" si="8"/>
        <v>64837.67605633803</v>
      </c>
      <c r="Y14" s="22">
        <f t="shared" si="9"/>
        <v>72584</v>
      </c>
      <c r="Z14" s="22">
        <f t="shared" si="10"/>
        <v>7746.3239436619697</v>
      </c>
      <c r="AA14" s="8">
        <f t="shared" si="11"/>
        <v>0.11947257235023538</v>
      </c>
      <c r="AB14" s="22">
        <f t="shared" si="12"/>
        <v>5153464</v>
      </c>
      <c r="AC14" s="11">
        <v>2485</v>
      </c>
      <c r="AD14" s="2">
        <v>2013</v>
      </c>
      <c r="AE14" s="2">
        <f t="shared" si="4"/>
        <v>3</v>
      </c>
      <c r="AF14" s="2" t="s">
        <v>148</v>
      </c>
    </row>
    <row r="15" spans="1:32" x14ac:dyDescent="0.2">
      <c r="A15">
        <v>2</v>
      </c>
      <c r="B15" s="2" t="s">
        <v>1941</v>
      </c>
      <c r="C15" s="2" t="s">
        <v>22</v>
      </c>
      <c r="D15" s="2" t="s">
        <v>23</v>
      </c>
      <c r="E15" s="2" t="s">
        <v>2767</v>
      </c>
      <c r="F15" s="2" t="s">
        <v>2775</v>
      </c>
      <c r="G15" s="2">
        <v>84</v>
      </c>
      <c r="H15" s="2">
        <v>92</v>
      </c>
      <c r="I15" s="3">
        <v>42371</v>
      </c>
      <c r="J15" s="3">
        <v>42381</v>
      </c>
      <c r="K15" s="3" t="s">
        <v>2533</v>
      </c>
      <c r="L15" s="17">
        <f t="shared" si="5"/>
        <v>238.19</v>
      </c>
      <c r="M15" s="20">
        <f t="shared" si="6"/>
        <v>1</v>
      </c>
      <c r="N15" s="2" t="s">
        <v>36</v>
      </c>
      <c r="O15" s="2">
        <v>5100000</v>
      </c>
      <c r="P15" s="2">
        <v>5050000</v>
      </c>
      <c r="Q15" s="2">
        <f t="shared" si="0"/>
        <v>-50000</v>
      </c>
      <c r="R15" s="4">
        <f t="shared" si="1"/>
        <v>-9.8039215686274508E-3</v>
      </c>
      <c r="S15" s="2">
        <v>7371</v>
      </c>
      <c r="T15" s="5">
        <f t="shared" si="7"/>
        <v>60802.035714285717</v>
      </c>
      <c r="U15" s="2">
        <v>60207</v>
      </c>
      <c r="V15" s="5">
        <f t="shared" si="2"/>
        <v>-595.0357142857174</v>
      </c>
      <c r="W15" s="4">
        <f t="shared" si="3"/>
        <v>-9.7864439454271607E-3</v>
      </c>
      <c r="X15" s="22">
        <f t="shared" si="8"/>
        <v>60802.035714285717</v>
      </c>
      <c r="Y15" s="22">
        <f t="shared" si="9"/>
        <v>60207</v>
      </c>
      <c r="Z15" s="22">
        <f t="shared" si="10"/>
        <v>-595.0357142857174</v>
      </c>
      <c r="AA15" s="8">
        <f t="shared" si="11"/>
        <v>-9.7864439454271607E-3</v>
      </c>
      <c r="AB15" s="22">
        <f t="shared" si="12"/>
        <v>5057388</v>
      </c>
      <c r="AC15" s="11">
        <v>5879</v>
      </c>
      <c r="AD15" s="2">
        <v>2008</v>
      </c>
      <c r="AE15" s="2">
        <f t="shared" si="4"/>
        <v>8</v>
      </c>
      <c r="AF15" s="2" t="s">
        <v>65</v>
      </c>
    </row>
    <row r="16" spans="1:32" x14ac:dyDescent="0.2">
      <c r="A16">
        <v>2</v>
      </c>
      <c r="B16" s="2" t="s">
        <v>1969</v>
      </c>
      <c r="C16" s="2" t="s">
        <v>22</v>
      </c>
      <c r="D16" s="2" t="s">
        <v>23</v>
      </c>
      <c r="E16" s="2" t="s">
        <v>2767</v>
      </c>
      <c r="F16" s="2" t="s">
        <v>2775</v>
      </c>
      <c r="G16" s="2">
        <v>109</v>
      </c>
      <c r="H16" s="2">
        <v>120</v>
      </c>
      <c r="I16" s="3">
        <v>42370</v>
      </c>
      <c r="J16" s="3">
        <v>42381</v>
      </c>
      <c r="K16" s="3" t="s">
        <v>2533</v>
      </c>
      <c r="L16" s="17">
        <f t="shared" si="5"/>
        <v>238.19</v>
      </c>
      <c r="M16" s="20">
        <f t="shared" si="6"/>
        <v>1</v>
      </c>
      <c r="N16" s="2" t="s">
        <v>24</v>
      </c>
      <c r="O16" s="2">
        <v>7300000</v>
      </c>
      <c r="P16" s="2">
        <v>7400000</v>
      </c>
      <c r="Q16" s="2">
        <f t="shared" si="0"/>
        <v>100000</v>
      </c>
      <c r="R16" s="4">
        <f t="shared" si="1"/>
        <v>1.3698630136986301E-2</v>
      </c>
      <c r="S16" s="2"/>
      <c r="T16" s="5">
        <f t="shared" si="7"/>
        <v>66972.477064220177</v>
      </c>
      <c r="U16" s="2">
        <v>67890</v>
      </c>
      <c r="V16" s="5">
        <f t="shared" si="2"/>
        <v>917.52293577982346</v>
      </c>
      <c r="W16" s="4">
        <f t="shared" si="3"/>
        <v>1.3700000000000104E-2</v>
      </c>
      <c r="X16" s="22">
        <f t="shared" si="8"/>
        <v>66972.477064220177</v>
      </c>
      <c r="Y16" s="22">
        <f t="shared" si="9"/>
        <v>67890</v>
      </c>
      <c r="Z16" s="22">
        <f t="shared" si="10"/>
        <v>917.52293577982346</v>
      </c>
      <c r="AA16" s="8">
        <f t="shared" si="11"/>
        <v>1.3700000000000104E-2</v>
      </c>
      <c r="AB16" s="22">
        <f t="shared" si="12"/>
        <v>7400010</v>
      </c>
      <c r="AC16" s="11">
        <v>5025</v>
      </c>
      <c r="AD16" s="2">
        <v>2012</v>
      </c>
      <c r="AE16" s="2">
        <f t="shared" si="4"/>
        <v>4</v>
      </c>
      <c r="AF16" s="2" t="s">
        <v>37</v>
      </c>
    </row>
    <row r="17" spans="1:32" x14ac:dyDescent="0.2">
      <c r="A17">
        <v>2</v>
      </c>
      <c r="B17" s="2" t="s">
        <v>554</v>
      </c>
      <c r="C17" s="2" t="s">
        <v>22</v>
      </c>
      <c r="D17" s="2" t="s">
        <v>23</v>
      </c>
      <c r="E17" s="2" t="s">
        <v>2767</v>
      </c>
      <c r="F17" s="2" t="s">
        <v>2775</v>
      </c>
      <c r="G17" s="2">
        <v>46</v>
      </c>
      <c r="H17" s="2">
        <v>52</v>
      </c>
      <c r="I17" s="3">
        <v>42370</v>
      </c>
      <c r="J17" s="3">
        <v>42382</v>
      </c>
      <c r="K17" s="3" t="s">
        <v>2533</v>
      </c>
      <c r="L17" s="17">
        <f t="shared" si="5"/>
        <v>238.19</v>
      </c>
      <c r="M17" s="20">
        <f t="shared" si="6"/>
        <v>1</v>
      </c>
      <c r="N17" s="2" t="s">
        <v>32</v>
      </c>
      <c r="O17" s="2">
        <v>2500000</v>
      </c>
      <c r="P17" s="2">
        <v>2860000</v>
      </c>
      <c r="Q17" s="2">
        <f t="shared" si="0"/>
        <v>360000</v>
      </c>
      <c r="R17" s="4">
        <f t="shared" si="1"/>
        <v>0.14399999999999999</v>
      </c>
      <c r="S17" s="2">
        <v>58179</v>
      </c>
      <c r="T17" s="5">
        <f t="shared" si="7"/>
        <v>55612.586956521736</v>
      </c>
      <c r="U17" s="2">
        <v>63439</v>
      </c>
      <c r="V17" s="5">
        <f t="shared" si="2"/>
        <v>7826.4130434782637</v>
      </c>
      <c r="W17" s="4">
        <f t="shared" si="3"/>
        <v>0.14073096526865406</v>
      </c>
      <c r="X17" s="22">
        <f t="shared" si="8"/>
        <v>55612.586956521736</v>
      </c>
      <c r="Y17" s="22">
        <f t="shared" si="9"/>
        <v>63439</v>
      </c>
      <c r="Z17" s="22">
        <f t="shared" si="10"/>
        <v>7826.4130434782637</v>
      </c>
      <c r="AA17" s="8">
        <f t="shared" si="11"/>
        <v>0.14073096526865406</v>
      </c>
      <c r="AB17" s="22">
        <f t="shared" si="12"/>
        <v>2918194</v>
      </c>
      <c r="AC17" s="2">
        <v>639</v>
      </c>
      <c r="AD17" s="2">
        <v>1891</v>
      </c>
      <c r="AE17" s="2">
        <f t="shared" si="4"/>
        <v>125</v>
      </c>
      <c r="AF17" s="2" t="s">
        <v>148</v>
      </c>
    </row>
    <row r="18" spans="1:32" x14ac:dyDescent="0.2">
      <c r="A18">
        <v>2</v>
      </c>
      <c r="B18" s="2" t="s">
        <v>645</v>
      </c>
      <c r="C18" s="2" t="s">
        <v>22</v>
      </c>
      <c r="D18" s="2" t="s">
        <v>23</v>
      </c>
      <c r="E18" s="2" t="s">
        <v>2767</v>
      </c>
      <c r="F18" s="2" t="s">
        <v>2775</v>
      </c>
      <c r="G18" s="2">
        <v>48</v>
      </c>
      <c r="H18" s="2">
        <v>56</v>
      </c>
      <c r="I18" s="3">
        <v>42370</v>
      </c>
      <c r="J18" s="3">
        <v>42382</v>
      </c>
      <c r="K18" s="3" t="s">
        <v>2533</v>
      </c>
      <c r="L18" s="17">
        <f t="shared" si="5"/>
        <v>238.19</v>
      </c>
      <c r="M18" s="20">
        <f t="shared" si="6"/>
        <v>1</v>
      </c>
      <c r="N18" s="2" t="s">
        <v>32</v>
      </c>
      <c r="O18" s="2">
        <v>2590000</v>
      </c>
      <c r="P18" s="2">
        <v>2970000</v>
      </c>
      <c r="Q18" s="2">
        <f t="shared" si="0"/>
        <v>380000</v>
      </c>
      <c r="R18" s="4">
        <f t="shared" si="1"/>
        <v>0.14671814671814673</v>
      </c>
      <c r="S18" s="2">
        <v>94044</v>
      </c>
      <c r="T18" s="5">
        <f t="shared" si="7"/>
        <v>55917.583333333336</v>
      </c>
      <c r="U18" s="2">
        <v>63834</v>
      </c>
      <c r="V18" s="5">
        <f t="shared" si="2"/>
        <v>7916.4166666666642</v>
      </c>
      <c r="W18" s="4">
        <f t="shared" si="3"/>
        <v>0.14157293993690112</v>
      </c>
      <c r="X18" s="22">
        <f t="shared" si="8"/>
        <v>55917.583333333336</v>
      </c>
      <c r="Y18" s="22">
        <f t="shared" si="9"/>
        <v>63834</v>
      </c>
      <c r="Z18" s="22">
        <f t="shared" si="10"/>
        <v>7916.4166666666642</v>
      </c>
      <c r="AA18" s="8">
        <f t="shared" si="11"/>
        <v>0.14157293993690112</v>
      </c>
      <c r="AB18" s="22">
        <f t="shared" si="12"/>
        <v>3064032</v>
      </c>
      <c r="AC18" s="11">
        <v>1526</v>
      </c>
      <c r="AD18" s="2">
        <v>1935</v>
      </c>
      <c r="AE18" s="2">
        <f t="shared" si="4"/>
        <v>81</v>
      </c>
      <c r="AF18" s="2" t="s">
        <v>34</v>
      </c>
    </row>
    <row r="19" spans="1:32" x14ac:dyDescent="0.2">
      <c r="A19">
        <v>2</v>
      </c>
      <c r="B19" s="2" t="s">
        <v>705</v>
      </c>
      <c r="C19" s="2" t="s">
        <v>22</v>
      </c>
      <c r="D19" s="2" t="s">
        <v>23</v>
      </c>
      <c r="E19" s="2" t="s">
        <v>2767</v>
      </c>
      <c r="F19" s="2" t="s">
        <v>2775</v>
      </c>
      <c r="G19" s="2">
        <v>58</v>
      </c>
      <c r="H19" s="2">
        <v>64</v>
      </c>
      <c r="I19" s="3">
        <v>42370</v>
      </c>
      <c r="J19" s="3">
        <v>42382</v>
      </c>
      <c r="K19" s="3" t="s">
        <v>2533</v>
      </c>
      <c r="L19" s="17">
        <f t="shared" si="5"/>
        <v>238.19</v>
      </c>
      <c r="M19" s="20">
        <f t="shared" si="6"/>
        <v>1</v>
      </c>
      <c r="N19" s="2" t="s">
        <v>32</v>
      </c>
      <c r="O19" s="2">
        <v>2850000</v>
      </c>
      <c r="P19" s="2">
        <v>3125000</v>
      </c>
      <c r="Q19" s="2">
        <f t="shared" si="0"/>
        <v>275000</v>
      </c>
      <c r="R19" s="4">
        <f t="shared" si="1"/>
        <v>9.6491228070175433E-2</v>
      </c>
      <c r="S19" s="2">
        <v>64186</v>
      </c>
      <c r="T19" s="5">
        <f t="shared" si="7"/>
        <v>50244.586206896551</v>
      </c>
      <c r="U19" s="2">
        <v>54986</v>
      </c>
      <c r="V19" s="5">
        <f t="shared" si="2"/>
        <v>4741.4137931034493</v>
      </c>
      <c r="W19" s="4">
        <f t="shared" si="3"/>
        <v>9.4366660192588964E-2</v>
      </c>
      <c r="X19" s="22">
        <f t="shared" si="8"/>
        <v>50244.586206896551</v>
      </c>
      <c r="Y19" s="22">
        <f t="shared" si="9"/>
        <v>54986</v>
      </c>
      <c r="Z19" s="22">
        <f t="shared" si="10"/>
        <v>4741.4137931034493</v>
      </c>
      <c r="AA19" s="8">
        <f t="shared" si="11"/>
        <v>9.4366660192588964E-2</v>
      </c>
      <c r="AB19" s="22">
        <f t="shared" si="12"/>
        <v>3189188</v>
      </c>
      <c r="AC19" s="2">
        <v>856</v>
      </c>
      <c r="AD19" s="2">
        <v>1947</v>
      </c>
      <c r="AE19" s="2">
        <f t="shared" si="4"/>
        <v>69</v>
      </c>
      <c r="AF19" s="2" t="s">
        <v>148</v>
      </c>
    </row>
    <row r="20" spans="1:32" x14ac:dyDescent="0.2">
      <c r="A20">
        <v>3</v>
      </c>
      <c r="B20" s="2" t="s">
        <v>670</v>
      </c>
      <c r="C20" s="2" t="s">
        <v>22</v>
      </c>
      <c r="D20" s="2" t="s">
        <v>23</v>
      </c>
      <c r="E20" s="2" t="s">
        <v>2767</v>
      </c>
      <c r="F20" s="2" t="s">
        <v>2775</v>
      </c>
      <c r="G20" s="2">
        <v>68</v>
      </c>
      <c r="H20" s="2">
        <v>75</v>
      </c>
      <c r="I20" s="3">
        <v>42377</v>
      </c>
      <c r="J20" s="3">
        <v>42387</v>
      </c>
      <c r="K20" s="3" t="s">
        <v>2533</v>
      </c>
      <c r="L20" s="17">
        <f t="shared" si="5"/>
        <v>238.19</v>
      </c>
      <c r="M20" s="20">
        <f t="shared" si="6"/>
        <v>1</v>
      </c>
      <c r="N20" s="2" t="s">
        <v>36</v>
      </c>
      <c r="O20" s="2">
        <v>5200000</v>
      </c>
      <c r="P20" s="2">
        <v>5000000</v>
      </c>
      <c r="Q20" s="2">
        <f t="shared" si="0"/>
        <v>-200000</v>
      </c>
      <c r="R20" s="4">
        <f t="shared" si="1"/>
        <v>-3.8461538461538464E-2</v>
      </c>
      <c r="S20" s="2"/>
      <c r="T20" s="5">
        <f t="shared" si="7"/>
        <v>76470.588235294112</v>
      </c>
      <c r="U20" s="2">
        <v>73529</v>
      </c>
      <c r="V20" s="5">
        <f t="shared" si="2"/>
        <v>-2941.5882352941117</v>
      </c>
      <c r="W20" s="4">
        <f t="shared" si="3"/>
        <v>-3.8466923076923003E-2</v>
      </c>
      <c r="X20" s="22">
        <f t="shared" si="8"/>
        <v>76470.588235294112</v>
      </c>
      <c r="Y20" s="22">
        <f t="shared" si="9"/>
        <v>73529</v>
      </c>
      <c r="Z20" s="22">
        <f t="shared" si="10"/>
        <v>-2941.5882352941117</v>
      </c>
      <c r="AA20" s="8">
        <f t="shared" si="11"/>
        <v>-3.8466923076923003E-2</v>
      </c>
      <c r="AB20" s="22">
        <f t="shared" si="12"/>
        <v>4999972</v>
      </c>
      <c r="AC20" s="11">
        <v>2937</v>
      </c>
      <c r="AD20" s="2">
        <v>2010</v>
      </c>
      <c r="AE20" s="2">
        <f t="shared" si="4"/>
        <v>6</v>
      </c>
      <c r="AF20" s="2" t="s">
        <v>108</v>
      </c>
    </row>
    <row r="21" spans="1:32" x14ac:dyDescent="0.2">
      <c r="A21">
        <v>3</v>
      </c>
      <c r="B21" s="2" t="s">
        <v>1766</v>
      </c>
      <c r="C21" s="2" t="s">
        <v>22</v>
      </c>
      <c r="D21" s="2" t="s">
        <v>23</v>
      </c>
      <c r="E21" s="2" t="s">
        <v>2767</v>
      </c>
      <c r="F21" s="2" t="s">
        <v>2775</v>
      </c>
      <c r="G21" s="2">
        <v>78</v>
      </c>
      <c r="H21" s="2">
        <v>88</v>
      </c>
      <c r="I21" s="3">
        <v>42377</v>
      </c>
      <c r="J21" s="3">
        <v>42387</v>
      </c>
      <c r="K21" s="3" t="s">
        <v>2533</v>
      </c>
      <c r="L21" s="17">
        <f t="shared" si="5"/>
        <v>238.19</v>
      </c>
      <c r="M21" s="20">
        <f t="shared" si="6"/>
        <v>1</v>
      </c>
      <c r="N21" s="2" t="s">
        <v>36</v>
      </c>
      <c r="O21" s="2">
        <v>5800000</v>
      </c>
      <c r="P21" s="2">
        <v>5800000</v>
      </c>
      <c r="Q21" s="2">
        <f t="shared" si="0"/>
        <v>0</v>
      </c>
      <c r="R21" s="4">
        <f t="shared" si="1"/>
        <v>0</v>
      </c>
      <c r="S21" s="2"/>
      <c r="T21" s="5">
        <f t="shared" si="7"/>
        <v>74358.974358974359</v>
      </c>
      <c r="U21" s="2">
        <v>74359</v>
      </c>
      <c r="V21" s="5">
        <f t="shared" si="2"/>
        <v>2.5641025640652515E-2</v>
      </c>
      <c r="W21" s="4">
        <f t="shared" si="3"/>
        <v>3.4482758620187863E-7</v>
      </c>
      <c r="X21" s="22">
        <f t="shared" si="8"/>
        <v>74358.974358974359</v>
      </c>
      <c r="Y21" s="22">
        <f t="shared" si="9"/>
        <v>74359</v>
      </c>
      <c r="Z21" s="22">
        <f t="shared" si="10"/>
        <v>2.5641025640652515E-2</v>
      </c>
      <c r="AA21" s="8">
        <f t="shared" si="11"/>
        <v>3.4482758620187863E-7</v>
      </c>
      <c r="AB21" s="22">
        <f t="shared" si="12"/>
        <v>5800002</v>
      </c>
      <c r="AC21" s="11">
        <v>6463</v>
      </c>
      <c r="AD21" s="2">
        <v>2012</v>
      </c>
      <c r="AE21" s="2">
        <f t="shared" si="4"/>
        <v>4</v>
      </c>
      <c r="AF21" s="2" t="s">
        <v>494</v>
      </c>
    </row>
    <row r="22" spans="1:32" x14ac:dyDescent="0.2">
      <c r="A22">
        <v>3</v>
      </c>
      <c r="B22" s="2" t="s">
        <v>723</v>
      </c>
      <c r="C22" s="2" t="s">
        <v>22</v>
      </c>
      <c r="D22" s="2" t="s">
        <v>23</v>
      </c>
      <c r="E22" s="2" t="s">
        <v>2767</v>
      </c>
      <c r="F22" s="2" t="s">
        <v>2775</v>
      </c>
      <c r="G22" s="2">
        <v>50</v>
      </c>
      <c r="H22" s="2">
        <v>55</v>
      </c>
      <c r="I22" s="3">
        <v>42378</v>
      </c>
      <c r="J22" s="3">
        <v>42388</v>
      </c>
      <c r="K22" s="3" t="s">
        <v>2533</v>
      </c>
      <c r="L22" s="17">
        <f t="shared" si="5"/>
        <v>238.19</v>
      </c>
      <c r="M22" s="20">
        <f t="shared" si="6"/>
        <v>1</v>
      </c>
      <c r="N22" s="2" t="s">
        <v>36</v>
      </c>
      <c r="O22" s="2">
        <v>2800000</v>
      </c>
      <c r="P22" s="2">
        <v>3200000</v>
      </c>
      <c r="Q22" s="2">
        <f t="shared" si="0"/>
        <v>400000</v>
      </c>
      <c r="R22" s="4">
        <f t="shared" si="1"/>
        <v>0.14285714285714285</v>
      </c>
      <c r="S22" s="2">
        <v>134005</v>
      </c>
      <c r="T22" s="5">
        <f t="shared" si="7"/>
        <v>58680.1</v>
      </c>
      <c r="U22" s="2">
        <v>66680</v>
      </c>
      <c r="V22" s="5">
        <f t="shared" si="2"/>
        <v>7999.9000000000015</v>
      </c>
      <c r="W22" s="4">
        <f t="shared" si="3"/>
        <v>0.13633071518283033</v>
      </c>
      <c r="X22" s="22">
        <f t="shared" si="8"/>
        <v>58680.1</v>
      </c>
      <c r="Y22" s="22">
        <f t="shared" si="9"/>
        <v>66680</v>
      </c>
      <c r="Z22" s="22">
        <f t="shared" si="10"/>
        <v>7999.9000000000015</v>
      </c>
      <c r="AA22" s="8">
        <f t="shared" si="11"/>
        <v>0.13633071518283033</v>
      </c>
      <c r="AB22" s="22">
        <f t="shared" si="12"/>
        <v>3334000</v>
      </c>
      <c r="AC22" s="11">
        <v>1212</v>
      </c>
      <c r="AD22" s="2">
        <v>1966</v>
      </c>
      <c r="AE22" s="2">
        <f t="shared" si="4"/>
        <v>50</v>
      </c>
      <c r="AF22" s="2" t="s">
        <v>156</v>
      </c>
    </row>
    <row r="23" spans="1:32" x14ac:dyDescent="0.2">
      <c r="A23">
        <v>3</v>
      </c>
      <c r="B23" s="2" t="s">
        <v>806</v>
      </c>
      <c r="C23" s="2" t="s">
        <v>22</v>
      </c>
      <c r="D23" s="2" t="s">
        <v>23</v>
      </c>
      <c r="E23" s="2" t="s">
        <v>2767</v>
      </c>
      <c r="F23" s="2" t="s">
        <v>2775</v>
      </c>
      <c r="G23" s="2">
        <v>52</v>
      </c>
      <c r="H23" s="2">
        <v>58</v>
      </c>
      <c r="I23" s="3">
        <v>42377</v>
      </c>
      <c r="J23" s="3">
        <v>42388</v>
      </c>
      <c r="K23" s="3" t="s">
        <v>2533</v>
      </c>
      <c r="L23" s="17">
        <f t="shared" si="5"/>
        <v>238.19</v>
      </c>
      <c r="M23" s="20">
        <f t="shared" si="6"/>
        <v>1</v>
      </c>
      <c r="N23" s="2" t="s">
        <v>24</v>
      </c>
      <c r="O23" s="2">
        <v>2700000</v>
      </c>
      <c r="P23" s="2">
        <v>3100000</v>
      </c>
      <c r="Q23" s="2">
        <f t="shared" si="0"/>
        <v>400000</v>
      </c>
      <c r="R23" s="4">
        <f t="shared" si="1"/>
        <v>0.14814814814814814</v>
      </c>
      <c r="S23" s="2">
        <v>37000</v>
      </c>
      <c r="T23" s="5">
        <f t="shared" si="7"/>
        <v>52634.615384615383</v>
      </c>
      <c r="U23" s="2">
        <v>60327</v>
      </c>
      <c r="V23" s="5">
        <f t="shared" si="2"/>
        <v>7692.3846153846171</v>
      </c>
      <c r="W23" s="4">
        <f t="shared" si="3"/>
        <v>0.14614687614176108</v>
      </c>
      <c r="X23" s="22">
        <f t="shared" si="8"/>
        <v>52634.615384615383</v>
      </c>
      <c r="Y23" s="22">
        <f t="shared" si="9"/>
        <v>60327</v>
      </c>
      <c r="Z23" s="22">
        <f t="shared" si="10"/>
        <v>7692.3846153846171</v>
      </c>
      <c r="AA23" s="8">
        <f t="shared" si="11"/>
        <v>0.14614687614176108</v>
      </c>
      <c r="AB23" s="22">
        <f t="shared" si="12"/>
        <v>3137004</v>
      </c>
      <c r="AC23" s="2">
        <v>601</v>
      </c>
      <c r="AD23" s="2">
        <v>1939</v>
      </c>
      <c r="AE23" s="2">
        <f t="shared" si="4"/>
        <v>77</v>
      </c>
      <c r="AF23" s="2" t="s">
        <v>133</v>
      </c>
    </row>
    <row r="24" spans="1:32" x14ac:dyDescent="0.2">
      <c r="A24">
        <v>3</v>
      </c>
      <c r="B24" s="2" t="s">
        <v>906</v>
      </c>
      <c r="C24" s="2" t="s">
        <v>22</v>
      </c>
      <c r="D24" s="2" t="s">
        <v>23</v>
      </c>
      <c r="E24" s="2" t="s">
        <v>2767</v>
      </c>
      <c r="F24" s="2" t="s">
        <v>2775</v>
      </c>
      <c r="G24" s="2">
        <v>54</v>
      </c>
      <c r="H24" s="2">
        <v>60</v>
      </c>
      <c r="I24" s="3">
        <v>42378</v>
      </c>
      <c r="J24" s="3">
        <v>42388</v>
      </c>
      <c r="K24" s="3" t="s">
        <v>2533</v>
      </c>
      <c r="L24" s="17">
        <f t="shared" si="5"/>
        <v>238.19</v>
      </c>
      <c r="M24" s="20">
        <f t="shared" si="6"/>
        <v>1</v>
      </c>
      <c r="N24" s="2" t="s">
        <v>36</v>
      </c>
      <c r="O24" s="2">
        <v>3390000</v>
      </c>
      <c r="P24" s="2">
        <v>3600000</v>
      </c>
      <c r="Q24" s="2">
        <f t="shared" si="0"/>
        <v>210000</v>
      </c>
      <c r="R24" s="4">
        <f t="shared" si="1"/>
        <v>6.1946902654867256E-2</v>
      </c>
      <c r="S24" s="2">
        <v>45340</v>
      </c>
      <c r="T24" s="5">
        <f t="shared" si="7"/>
        <v>63617.407407407409</v>
      </c>
      <c r="U24" s="2">
        <v>67506</v>
      </c>
      <c r="V24" s="5">
        <f t="shared" si="2"/>
        <v>3888.5925925925912</v>
      </c>
      <c r="W24" s="4">
        <f t="shared" si="3"/>
        <v>6.1124663061007042E-2</v>
      </c>
      <c r="X24" s="22">
        <f t="shared" si="8"/>
        <v>63617.407407407409</v>
      </c>
      <c r="Y24" s="22">
        <f t="shared" si="9"/>
        <v>67506</v>
      </c>
      <c r="Z24" s="22">
        <f t="shared" si="10"/>
        <v>3888.5925925925912</v>
      </c>
      <c r="AA24" s="8">
        <f t="shared" si="11"/>
        <v>6.1124663061007042E-2</v>
      </c>
      <c r="AB24" s="22">
        <f t="shared" si="12"/>
        <v>3645324</v>
      </c>
      <c r="AC24" s="2">
        <v>389</v>
      </c>
      <c r="AD24" s="2">
        <v>1899</v>
      </c>
      <c r="AE24" s="2">
        <f t="shared" si="4"/>
        <v>117</v>
      </c>
      <c r="AF24" s="2" t="s">
        <v>96</v>
      </c>
    </row>
    <row r="25" spans="1:32" x14ac:dyDescent="0.2">
      <c r="A25">
        <v>3</v>
      </c>
      <c r="B25" s="2" t="s">
        <v>1079</v>
      </c>
      <c r="C25" s="2" t="s">
        <v>22</v>
      </c>
      <c r="D25" s="2" t="s">
        <v>23</v>
      </c>
      <c r="E25" s="2" t="s">
        <v>2767</v>
      </c>
      <c r="F25" s="2" t="s">
        <v>2775</v>
      </c>
      <c r="G25" s="2">
        <v>58</v>
      </c>
      <c r="H25" s="2">
        <v>64</v>
      </c>
      <c r="I25" s="3">
        <v>42377</v>
      </c>
      <c r="J25" s="3">
        <v>42388</v>
      </c>
      <c r="K25" s="3" t="s">
        <v>2533</v>
      </c>
      <c r="L25" s="17">
        <f t="shared" si="5"/>
        <v>238.19</v>
      </c>
      <c r="M25" s="20">
        <f t="shared" si="6"/>
        <v>1</v>
      </c>
      <c r="N25" s="2" t="s">
        <v>24</v>
      </c>
      <c r="O25" s="2">
        <v>3390000</v>
      </c>
      <c r="P25" s="2">
        <v>3430000</v>
      </c>
      <c r="Q25" s="2">
        <f t="shared" si="0"/>
        <v>40000</v>
      </c>
      <c r="R25" s="4">
        <f t="shared" si="1"/>
        <v>1.1799410029498525E-2</v>
      </c>
      <c r="S25" s="2">
        <v>3354</v>
      </c>
      <c r="T25" s="5">
        <f t="shared" si="7"/>
        <v>58506.103448275862</v>
      </c>
      <c r="U25" s="2">
        <v>59196</v>
      </c>
      <c r="V25" s="5">
        <f t="shared" si="2"/>
        <v>689.89655172413768</v>
      </c>
      <c r="W25" s="4">
        <f t="shared" si="3"/>
        <v>1.1791873173267506E-2</v>
      </c>
      <c r="X25" s="22">
        <f t="shared" si="8"/>
        <v>58506.103448275862</v>
      </c>
      <c r="Y25" s="22">
        <f t="shared" si="9"/>
        <v>59196</v>
      </c>
      <c r="Z25" s="22">
        <f t="shared" si="10"/>
        <v>689.89655172413768</v>
      </c>
      <c r="AA25" s="8">
        <f t="shared" si="11"/>
        <v>1.1791873173267506E-2</v>
      </c>
      <c r="AB25" s="22">
        <f t="shared" si="12"/>
        <v>3433368</v>
      </c>
      <c r="AC25" s="11">
        <v>11348</v>
      </c>
      <c r="AD25" s="2">
        <v>2014</v>
      </c>
      <c r="AE25" s="2">
        <f t="shared" si="4"/>
        <v>2</v>
      </c>
      <c r="AF25" s="2" t="s">
        <v>37</v>
      </c>
    </row>
    <row r="26" spans="1:32" x14ac:dyDescent="0.2">
      <c r="A26">
        <v>3</v>
      </c>
      <c r="B26" s="2" t="s">
        <v>1078</v>
      </c>
      <c r="C26" s="2" t="s">
        <v>22</v>
      </c>
      <c r="D26" s="2" t="s">
        <v>23</v>
      </c>
      <c r="E26" s="2" t="s">
        <v>2767</v>
      </c>
      <c r="F26" s="2" t="s">
        <v>2775</v>
      </c>
      <c r="G26" s="2">
        <v>58</v>
      </c>
      <c r="H26" s="2">
        <v>65</v>
      </c>
      <c r="I26" s="3">
        <v>42378</v>
      </c>
      <c r="J26" s="3">
        <v>42388</v>
      </c>
      <c r="K26" s="3" t="s">
        <v>2533</v>
      </c>
      <c r="L26" s="17">
        <f t="shared" si="5"/>
        <v>238.19</v>
      </c>
      <c r="M26" s="20">
        <f t="shared" si="6"/>
        <v>1</v>
      </c>
      <c r="N26" s="2" t="s">
        <v>36</v>
      </c>
      <c r="O26" s="2">
        <v>3100000</v>
      </c>
      <c r="P26" s="2">
        <v>3100000</v>
      </c>
      <c r="Q26" s="2">
        <f t="shared" si="0"/>
        <v>0</v>
      </c>
      <c r="R26" s="4">
        <f t="shared" si="1"/>
        <v>0</v>
      </c>
      <c r="S26" s="2">
        <v>318011</v>
      </c>
      <c r="T26" s="5">
        <f t="shared" si="7"/>
        <v>58931.224137931036</v>
      </c>
      <c r="U26" s="2">
        <v>58931</v>
      </c>
      <c r="V26" s="5">
        <f t="shared" si="2"/>
        <v>-0.22413793103623902</v>
      </c>
      <c r="W26" s="4">
        <f t="shared" si="3"/>
        <v>-3.8033815573156034E-6</v>
      </c>
      <c r="X26" s="22">
        <f t="shared" si="8"/>
        <v>58931.224137931036</v>
      </c>
      <c r="Y26" s="22">
        <f t="shared" si="9"/>
        <v>58931</v>
      </c>
      <c r="Z26" s="22">
        <f t="shared" si="10"/>
        <v>-0.22413793103623902</v>
      </c>
      <c r="AA26" s="8">
        <f t="shared" si="11"/>
        <v>-3.8033815573156034E-6</v>
      </c>
      <c r="AB26" s="22">
        <f t="shared" si="12"/>
        <v>3417998</v>
      </c>
      <c r="AC26" s="11">
        <v>6992</v>
      </c>
      <c r="AD26" s="2">
        <v>1932</v>
      </c>
      <c r="AE26" s="2">
        <f t="shared" si="4"/>
        <v>84</v>
      </c>
      <c r="AF26" s="2" t="s">
        <v>37</v>
      </c>
    </row>
    <row r="27" spans="1:32" x14ac:dyDescent="0.2">
      <c r="A27">
        <v>3</v>
      </c>
      <c r="B27" s="2" t="s">
        <v>1114</v>
      </c>
      <c r="C27" s="2" t="s">
        <v>22</v>
      </c>
      <c r="D27" s="2" t="s">
        <v>23</v>
      </c>
      <c r="E27" s="2" t="s">
        <v>2767</v>
      </c>
      <c r="F27" s="2" t="s">
        <v>2775</v>
      </c>
      <c r="G27" s="2">
        <v>59</v>
      </c>
      <c r="H27" s="2"/>
      <c r="I27" s="3">
        <v>42377</v>
      </c>
      <c r="J27" s="3">
        <v>42388</v>
      </c>
      <c r="K27" s="3" t="s">
        <v>2533</v>
      </c>
      <c r="L27" s="17">
        <f t="shared" si="5"/>
        <v>238.19</v>
      </c>
      <c r="M27" s="20">
        <f t="shared" si="6"/>
        <v>1</v>
      </c>
      <c r="N27" s="2" t="s">
        <v>24</v>
      </c>
      <c r="O27" s="2">
        <v>3290000</v>
      </c>
      <c r="P27" s="2">
        <v>3950000</v>
      </c>
      <c r="Q27" s="2">
        <f t="shared" si="0"/>
        <v>660000</v>
      </c>
      <c r="R27" s="4">
        <f t="shared" si="1"/>
        <v>0.20060790273556231</v>
      </c>
      <c r="S27" s="2">
        <v>45000</v>
      </c>
      <c r="T27" s="5">
        <f t="shared" si="7"/>
        <v>56525.423728813563</v>
      </c>
      <c r="U27" s="2">
        <v>67712</v>
      </c>
      <c r="V27" s="5">
        <f t="shared" si="2"/>
        <v>11186.576271186437</v>
      </c>
      <c r="W27" s="4">
        <f t="shared" si="3"/>
        <v>0.19790344827586201</v>
      </c>
      <c r="X27" s="22">
        <f t="shared" si="8"/>
        <v>56525.423728813563</v>
      </c>
      <c r="Y27" s="22">
        <f t="shared" si="9"/>
        <v>67712</v>
      </c>
      <c r="Z27" s="22">
        <f t="shared" si="10"/>
        <v>11186.576271186437</v>
      </c>
      <c r="AA27" s="8">
        <f t="shared" si="11"/>
        <v>0.19790344827586201</v>
      </c>
      <c r="AB27" s="22">
        <f t="shared" si="12"/>
        <v>3995008</v>
      </c>
      <c r="AC27" s="11">
        <v>1248</v>
      </c>
      <c r="AD27" s="2">
        <v>1936</v>
      </c>
      <c r="AE27" s="2">
        <f t="shared" si="4"/>
        <v>80</v>
      </c>
      <c r="AF27" s="2" t="s">
        <v>37</v>
      </c>
    </row>
    <row r="28" spans="1:32" x14ac:dyDescent="0.2">
      <c r="A28">
        <v>3</v>
      </c>
      <c r="B28" s="2" t="s">
        <v>1134</v>
      </c>
      <c r="C28" s="2" t="s">
        <v>22</v>
      </c>
      <c r="D28" s="2" t="s">
        <v>23</v>
      </c>
      <c r="E28" s="2" t="s">
        <v>2767</v>
      </c>
      <c r="F28" s="2" t="s">
        <v>2775</v>
      </c>
      <c r="G28" s="2">
        <v>60</v>
      </c>
      <c r="H28" s="2">
        <v>66</v>
      </c>
      <c r="I28" s="3">
        <v>42378</v>
      </c>
      <c r="J28" s="3">
        <v>42388</v>
      </c>
      <c r="K28" s="3" t="s">
        <v>2533</v>
      </c>
      <c r="L28" s="17">
        <f t="shared" si="5"/>
        <v>238.19</v>
      </c>
      <c r="M28" s="20">
        <f t="shared" si="6"/>
        <v>1</v>
      </c>
      <c r="N28" s="2" t="s">
        <v>36</v>
      </c>
      <c r="O28" s="2">
        <v>3850000</v>
      </c>
      <c r="P28" s="2">
        <v>4150000</v>
      </c>
      <c r="Q28" s="2">
        <f t="shared" si="0"/>
        <v>300000</v>
      </c>
      <c r="R28" s="4">
        <f t="shared" si="1"/>
        <v>7.792207792207792E-2</v>
      </c>
      <c r="S28" s="2">
        <v>50389</v>
      </c>
      <c r="T28" s="5">
        <f t="shared" si="7"/>
        <v>65006.48333333333</v>
      </c>
      <c r="U28" s="2">
        <v>70006</v>
      </c>
      <c r="V28" s="5">
        <f t="shared" si="2"/>
        <v>4999.5166666666701</v>
      </c>
      <c r="W28" s="4">
        <f t="shared" si="3"/>
        <v>7.6907969948638508E-2</v>
      </c>
      <c r="X28" s="22">
        <f t="shared" si="8"/>
        <v>65006.48333333333</v>
      </c>
      <c r="Y28" s="22">
        <f t="shared" si="9"/>
        <v>70006</v>
      </c>
      <c r="Z28" s="22">
        <f t="shared" si="10"/>
        <v>4999.5166666666701</v>
      </c>
      <c r="AA28" s="8">
        <f t="shared" si="11"/>
        <v>7.6907969948638508E-2</v>
      </c>
      <c r="AB28" s="22">
        <f t="shared" si="12"/>
        <v>4200360</v>
      </c>
      <c r="AC28" s="2">
        <v>592</v>
      </c>
      <c r="AD28" s="2">
        <v>1880</v>
      </c>
      <c r="AE28" s="2">
        <f t="shared" si="4"/>
        <v>136</v>
      </c>
      <c r="AF28" s="2" t="s">
        <v>130</v>
      </c>
    </row>
    <row r="29" spans="1:32" x14ac:dyDescent="0.2">
      <c r="A29">
        <v>3</v>
      </c>
      <c r="B29" s="2" t="s">
        <v>1255</v>
      </c>
      <c r="C29" s="2" t="s">
        <v>22</v>
      </c>
      <c r="D29" s="2" t="s">
        <v>23</v>
      </c>
      <c r="E29" s="2" t="s">
        <v>2767</v>
      </c>
      <c r="F29" s="2" t="s">
        <v>2775</v>
      </c>
      <c r="G29" s="2">
        <v>64</v>
      </c>
      <c r="H29" s="2">
        <v>70</v>
      </c>
      <c r="I29" s="3">
        <v>42378</v>
      </c>
      <c r="J29" s="3">
        <v>42388</v>
      </c>
      <c r="K29" s="3" t="s">
        <v>2533</v>
      </c>
      <c r="L29" s="17">
        <f t="shared" si="5"/>
        <v>238.19</v>
      </c>
      <c r="M29" s="20">
        <f t="shared" si="6"/>
        <v>1</v>
      </c>
      <c r="N29" s="2" t="s">
        <v>36</v>
      </c>
      <c r="O29" s="2">
        <v>4900000</v>
      </c>
      <c r="P29" s="2">
        <v>4850000</v>
      </c>
      <c r="Q29" s="2">
        <f t="shared" si="0"/>
        <v>-50000</v>
      </c>
      <c r="R29" s="4">
        <f t="shared" si="1"/>
        <v>-1.020408163265306E-2</v>
      </c>
      <c r="S29" s="2"/>
      <c r="T29" s="5">
        <f t="shared" si="7"/>
        <v>76562.5</v>
      </c>
      <c r="U29" s="2">
        <v>75781</v>
      </c>
      <c r="V29" s="5">
        <f t="shared" si="2"/>
        <v>-781.5</v>
      </c>
      <c r="W29" s="4">
        <f t="shared" si="3"/>
        <v>-1.020734693877551E-2</v>
      </c>
      <c r="X29" s="22">
        <f t="shared" si="8"/>
        <v>76562.5</v>
      </c>
      <c r="Y29" s="22">
        <f t="shared" si="9"/>
        <v>75781</v>
      </c>
      <c r="Z29" s="22">
        <f t="shared" si="10"/>
        <v>-781.5</v>
      </c>
      <c r="AA29" s="8">
        <f t="shared" si="11"/>
        <v>-1.020734693877551E-2</v>
      </c>
      <c r="AB29" s="22">
        <f t="shared" si="12"/>
        <v>4849984</v>
      </c>
      <c r="AC29" s="11">
        <v>3943</v>
      </c>
      <c r="AD29" s="2">
        <v>2012</v>
      </c>
      <c r="AE29" s="2">
        <f t="shared" si="4"/>
        <v>4</v>
      </c>
      <c r="AF29" s="2" t="s">
        <v>148</v>
      </c>
    </row>
    <row r="30" spans="1:32" x14ac:dyDescent="0.2">
      <c r="A30">
        <v>3</v>
      </c>
      <c r="B30" s="2" t="s">
        <v>1279</v>
      </c>
      <c r="C30" s="2" t="s">
        <v>22</v>
      </c>
      <c r="D30" s="2" t="s">
        <v>23</v>
      </c>
      <c r="E30" s="2" t="s">
        <v>2767</v>
      </c>
      <c r="F30" s="2" t="s">
        <v>2775</v>
      </c>
      <c r="G30" s="2">
        <v>68</v>
      </c>
      <c r="H30" s="2">
        <v>75</v>
      </c>
      <c r="I30" s="3">
        <v>42377</v>
      </c>
      <c r="J30" s="3">
        <v>42388</v>
      </c>
      <c r="K30" s="3" t="s">
        <v>2533</v>
      </c>
      <c r="L30" s="17">
        <f t="shared" si="5"/>
        <v>238.19</v>
      </c>
      <c r="M30" s="20">
        <f t="shared" si="6"/>
        <v>1</v>
      </c>
      <c r="N30" s="2" t="s">
        <v>24</v>
      </c>
      <c r="O30" s="2">
        <v>4500000</v>
      </c>
      <c r="P30" s="2">
        <v>5350000</v>
      </c>
      <c r="Q30" s="2">
        <f t="shared" si="0"/>
        <v>850000</v>
      </c>
      <c r="R30" s="4">
        <f t="shared" si="1"/>
        <v>0.18888888888888888</v>
      </c>
      <c r="S30" s="2">
        <v>23884</v>
      </c>
      <c r="T30" s="5">
        <f t="shared" si="7"/>
        <v>66527.705882352937</v>
      </c>
      <c r="U30" s="2">
        <v>79028</v>
      </c>
      <c r="V30" s="5">
        <f t="shared" si="2"/>
        <v>12500.294117647063</v>
      </c>
      <c r="W30" s="4">
        <f t="shared" si="3"/>
        <v>0.18789606453215874</v>
      </c>
      <c r="X30" s="22">
        <f t="shared" si="8"/>
        <v>66527.705882352937</v>
      </c>
      <c r="Y30" s="22">
        <f t="shared" si="9"/>
        <v>79028</v>
      </c>
      <c r="Z30" s="22">
        <f t="shared" si="10"/>
        <v>12500.294117647063</v>
      </c>
      <c r="AA30" s="8">
        <f t="shared" si="11"/>
        <v>0.18789606453215874</v>
      </c>
      <c r="AB30" s="22">
        <f t="shared" si="12"/>
        <v>5373904</v>
      </c>
      <c r="AC30" s="11">
        <v>6789</v>
      </c>
      <c r="AD30" s="2">
        <v>2005</v>
      </c>
      <c r="AE30" s="2">
        <f t="shared" si="4"/>
        <v>11</v>
      </c>
      <c r="AF30" s="2" t="s">
        <v>27</v>
      </c>
    </row>
    <row r="31" spans="1:32" x14ac:dyDescent="0.2">
      <c r="A31">
        <v>3</v>
      </c>
      <c r="B31" s="2" t="s">
        <v>1505</v>
      </c>
      <c r="C31" s="2" t="s">
        <v>22</v>
      </c>
      <c r="D31" s="2" t="s">
        <v>23</v>
      </c>
      <c r="E31" s="2" t="s">
        <v>2767</v>
      </c>
      <c r="F31" s="2" t="s">
        <v>2775</v>
      </c>
      <c r="G31" s="2">
        <v>70</v>
      </c>
      <c r="H31" s="2">
        <v>78</v>
      </c>
      <c r="I31" s="3">
        <v>42377</v>
      </c>
      <c r="J31" s="3">
        <v>42388</v>
      </c>
      <c r="K31" s="3" t="s">
        <v>2533</v>
      </c>
      <c r="L31" s="17">
        <f t="shared" si="5"/>
        <v>238.19</v>
      </c>
      <c r="M31" s="20">
        <f t="shared" si="6"/>
        <v>1</v>
      </c>
      <c r="N31" s="2" t="s">
        <v>24</v>
      </c>
      <c r="O31" s="2">
        <v>3950000</v>
      </c>
      <c r="P31" s="2">
        <v>4400000</v>
      </c>
      <c r="Q31" s="2">
        <f t="shared" si="0"/>
        <v>450000</v>
      </c>
      <c r="R31" s="4">
        <f t="shared" si="1"/>
        <v>0.11392405063291139</v>
      </c>
      <c r="S31" s="2">
        <v>2769</v>
      </c>
      <c r="T31" s="5">
        <f t="shared" si="7"/>
        <v>56468.12857142857</v>
      </c>
      <c r="U31" s="2">
        <v>62897</v>
      </c>
      <c r="V31" s="5">
        <f t="shared" si="2"/>
        <v>6428.8714285714304</v>
      </c>
      <c r="W31" s="4">
        <f t="shared" si="3"/>
        <v>0.11384955710794133</v>
      </c>
      <c r="X31" s="22">
        <f t="shared" si="8"/>
        <v>56468.12857142857</v>
      </c>
      <c r="Y31" s="22">
        <f t="shared" si="9"/>
        <v>62897</v>
      </c>
      <c r="Z31" s="22">
        <f t="shared" si="10"/>
        <v>6428.8714285714304</v>
      </c>
      <c r="AA31" s="8">
        <f t="shared" si="11"/>
        <v>0.11384955710794133</v>
      </c>
      <c r="AB31" s="22">
        <f t="shared" si="12"/>
        <v>4402790</v>
      </c>
      <c r="AC31" s="11">
        <v>5790</v>
      </c>
      <c r="AD31" s="2">
        <v>2012</v>
      </c>
      <c r="AE31" s="2">
        <f t="shared" si="4"/>
        <v>4</v>
      </c>
      <c r="AF31" s="2" t="s">
        <v>217</v>
      </c>
    </row>
    <row r="32" spans="1:32" x14ac:dyDescent="0.2">
      <c r="A32">
        <v>3</v>
      </c>
      <c r="B32" s="2" t="s">
        <v>1572</v>
      </c>
      <c r="C32" s="2" t="s">
        <v>22</v>
      </c>
      <c r="D32" s="2" t="s">
        <v>23</v>
      </c>
      <c r="E32" s="2" t="s">
        <v>2767</v>
      </c>
      <c r="F32" s="2" t="s">
        <v>2775</v>
      </c>
      <c r="G32" s="2">
        <v>72</v>
      </c>
      <c r="H32" s="2">
        <v>80</v>
      </c>
      <c r="I32" s="3">
        <v>42378</v>
      </c>
      <c r="J32" s="3">
        <v>42388</v>
      </c>
      <c r="K32" s="3" t="s">
        <v>2533</v>
      </c>
      <c r="L32" s="17">
        <f t="shared" si="5"/>
        <v>238.19</v>
      </c>
      <c r="M32" s="20">
        <f t="shared" si="6"/>
        <v>1</v>
      </c>
      <c r="N32" s="2" t="s">
        <v>36</v>
      </c>
      <c r="O32" s="2">
        <v>4850000</v>
      </c>
      <c r="P32" s="2">
        <v>5650000</v>
      </c>
      <c r="Q32" s="2">
        <f t="shared" si="0"/>
        <v>800000</v>
      </c>
      <c r="R32" s="4">
        <f t="shared" si="1"/>
        <v>0.16494845360824742</v>
      </c>
      <c r="S32" s="2"/>
      <c r="T32" s="5">
        <f t="shared" si="7"/>
        <v>67361.111111111109</v>
      </c>
      <c r="U32" s="2">
        <v>78472</v>
      </c>
      <c r="V32" s="5">
        <f t="shared" si="2"/>
        <v>11110.888888888891</v>
      </c>
      <c r="W32" s="4">
        <f t="shared" si="3"/>
        <v>0.16494515463917528</v>
      </c>
      <c r="X32" s="22">
        <f t="shared" si="8"/>
        <v>67361.111111111109</v>
      </c>
      <c r="Y32" s="22">
        <f t="shared" si="9"/>
        <v>78472</v>
      </c>
      <c r="Z32" s="22">
        <f t="shared" si="10"/>
        <v>11110.888888888891</v>
      </c>
      <c r="AA32" s="8">
        <f t="shared" si="11"/>
        <v>0.16494515463917528</v>
      </c>
      <c r="AB32" s="22">
        <f t="shared" si="12"/>
        <v>5649984</v>
      </c>
      <c r="AC32" s="11">
        <v>5162</v>
      </c>
      <c r="AD32" s="2">
        <v>1898</v>
      </c>
      <c r="AE32" s="2">
        <f t="shared" si="4"/>
        <v>118</v>
      </c>
      <c r="AF32" s="2" t="s">
        <v>88</v>
      </c>
    </row>
    <row r="33" spans="1:32" x14ac:dyDescent="0.2">
      <c r="A33">
        <v>3</v>
      </c>
      <c r="B33" s="2" t="s">
        <v>1834</v>
      </c>
      <c r="C33" s="2" t="s">
        <v>22</v>
      </c>
      <c r="D33" s="2" t="s">
        <v>23</v>
      </c>
      <c r="E33" s="2" t="s">
        <v>2767</v>
      </c>
      <c r="F33" s="2" t="s">
        <v>2775</v>
      </c>
      <c r="G33" s="2">
        <v>94</v>
      </c>
      <c r="H33" s="2">
        <v>104</v>
      </c>
      <c r="I33" s="3">
        <v>42377</v>
      </c>
      <c r="J33" s="3">
        <v>42388</v>
      </c>
      <c r="K33" s="3" t="s">
        <v>2533</v>
      </c>
      <c r="L33" s="17">
        <f t="shared" si="5"/>
        <v>238.19</v>
      </c>
      <c r="M33" s="20">
        <f t="shared" si="6"/>
        <v>1</v>
      </c>
      <c r="N33" s="2" t="s">
        <v>24</v>
      </c>
      <c r="O33" s="2">
        <v>5700000</v>
      </c>
      <c r="P33" s="2">
        <v>6100000</v>
      </c>
      <c r="Q33" s="2">
        <f t="shared" si="0"/>
        <v>400000</v>
      </c>
      <c r="R33" s="4">
        <f t="shared" si="1"/>
        <v>7.0175438596491224E-2</v>
      </c>
      <c r="S33" s="2"/>
      <c r="T33" s="5">
        <f t="shared" si="7"/>
        <v>60638.297872340423</v>
      </c>
      <c r="U33" s="2">
        <v>64894</v>
      </c>
      <c r="V33" s="5">
        <f t="shared" si="2"/>
        <v>4255.7021276595769</v>
      </c>
      <c r="W33" s="4">
        <f t="shared" si="3"/>
        <v>7.0181754385964953E-2</v>
      </c>
      <c r="X33" s="22">
        <f t="shared" si="8"/>
        <v>60638.297872340423</v>
      </c>
      <c r="Y33" s="22">
        <f t="shared" si="9"/>
        <v>64894</v>
      </c>
      <c r="Z33" s="22">
        <f t="shared" si="10"/>
        <v>4255.7021276595769</v>
      </c>
      <c r="AA33" s="8">
        <f t="shared" si="11"/>
        <v>7.0181754385964953E-2</v>
      </c>
      <c r="AB33" s="22">
        <f t="shared" si="12"/>
        <v>6100036</v>
      </c>
      <c r="AC33" s="11">
        <v>3593</v>
      </c>
      <c r="AD33" s="2">
        <v>2014</v>
      </c>
      <c r="AE33" s="2">
        <f t="shared" si="4"/>
        <v>2</v>
      </c>
      <c r="AF33" s="2" t="s">
        <v>240</v>
      </c>
    </row>
    <row r="34" spans="1:32" x14ac:dyDescent="0.2">
      <c r="A34">
        <v>3</v>
      </c>
      <c r="B34" s="2" t="s">
        <v>805</v>
      </c>
      <c r="C34" s="2" t="s">
        <v>22</v>
      </c>
      <c r="D34" s="2" t="s">
        <v>23</v>
      </c>
      <c r="E34" s="2" t="s">
        <v>2767</v>
      </c>
      <c r="F34" s="2" t="s">
        <v>2775</v>
      </c>
      <c r="G34" s="2">
        <v>52</v>
      </c>
      <c r="H34" s="2">
        <v>61</v>
      </c>
      <c r="I34" s="3">
        <v>42379</v>
      </c>
      <c r="J34" s="3">
        <v>42389</v>
      </c>
      <c r="K34" s="3" t="s">
        <v>2533</v>
      </c>
      <c r="L34" s="17">
        <f t="shared" si="5"/>
        <v>238.19</v>
      </c>
      <c r="M34" s="20">
        <f t="shared" si="6"/>
        <v>1</v>
      </c>
      <c r="N34" s="2" t="s">
        <v>36</v>
      </c>
      <c r="O34" s="2">
        <v>2595000</v>
      </c>
      <c r="P34" s="2">
        <v>2750000</v>
      </c>
      <c r="Q34" s="2">
        <f t="shared" si="0"/>
        <v>155000</v>
      </c>
      <c r="R34" s="4">
        <f t="shared" si="1"/>
        <v>5.9730250481695571E-2</v>
      </c>
      <c r="S34" s="2">
        <v>3537</v>
      </c>
      <c r="T34" s="5">
        <f t="shared" si="7"/>
        <v>49971.865384615383</v>
      </c>
      <c r="U34" s="2">
        <v>52953</v>
      </c>
      <c r="V34" s="5">
        <f t="shared" si="2"/>
        <v>2981.1346153846171</v>
      </c>
      <c r="W34" s="4">
        <f t="shared" si="3"/>
        <v>5.9656260426540049E-2</v>
      </c>
      <c r="X34" s="22">
        <f t="shared" si="8"/>
        <v>49971.865384615383</v>
      </c>
      <c r="Y34" s="22">
        <f t="shared" si="9"/>
        <v>52953</v>
      </c>
      <c r="Z34" s="22">
        <f t="shared" si="10"/>
        <v>2981.1346153846171</v>
      </c>
      <c r="AA34" s="8">
        <f t="shared" si="11"/>
        <v>5.9656260426540049E-2</v>
      </c>
      <c r="AB34" s="22">
        <f t="shared" si="12"/>
        <v>2753556</v>
      </c>
      <c r="AC34" s="11">
        <v>6814</v>
      </c>
      <c r="AD34" s="2">
        <v>1920</v>
      </c>
      <c r="AE34" s="2">
        <f t="shared" si="4"/>
        <v>96</v>
      </c>
      <c r="AF34" s="2" t="s">
        <v>156</v>
      </c>
    </row>
    <row r="35" spans="1:32" x14ac:dyDescent="0.2">
      <c r="A35">
        <v>3</v>
      </c>
      <c r="B35" s="2" t="s">
        <v>160</v>
      </c>
      <c r="C35" s="2" t="s">
        <v>22</v>
      </c>
      <c r="D35" s="2" t="s">
        <v>23</v>
      </c>
      <c r="E35" s="2" t="s">
        <v>2767</v>
      </c>
      <c r="F35" s="2" t="s">
        <v>2775</v>
      </c>
      <c r="G35" s="2">
        <v>54</v>
      </c>
      <c r="H35" s="2">
        <v>60</v>
      </c>
      <c r="I35" s="3">
        <v>42377</v>
      </c>
      <c r="J35" s="3">
        <v>42389</v>
      </c>
      <c r="K35" s="3" t="s">
        <v>2533</v>
      </c>
      <c r="L35" s="17">
        <f t="shared" si="5"/>
        <v>238.19</v>
      </c>
      <c r="M35" s="20">
        <f t="shared" si="6"/>
        <v>1</v>
      </c>
      <c r="N35" s="2" t="s">
        <v>32</v>
      </c>
      <c r="O35" s="2">
        <v>2800000</v>
      </c>
      <c r="P35" s="2">
        <v>3250000</v>
      </c>
      <c r="Q35" s="2">
        <f t="shared" si="0"/>
        <v>450000</v>
      </c>
      <c r="R35" s="4">
        <f t="shared" si="1"/>
        <v>0.16071428571428573</v>
      </c>
      <c r="S35" s="2">
        <v>842</v>
      </c>
      <c r="T35" s="5">
        <f t="shared" si="7"/>
        <v>51867.444444444445</v>
      </c>
      <c r="U35" s="2">
        <v>60201</v>
      </c>
      <c r="V35" s="5">
        <f t="shared" si="2"/>
        <v>8333.5555555555547</v>
      </c>
      <c r="W35" s="4">
        <f t="shared" si="3"/>
        <v>0.1606702555874269</v>
      </c>
      <c r="X35" s="22">
        <f t="shared" si="8"/>
        <v>51867.444444444445</v>
      </c>
      <c r="Y35" s="22">
        <f t="shared" si="9"/>
        <v>60201</v>
      </c>
      <c r="Z35" s="22">
        <f t="shared" si="10"/>
        <v>8333.5555555555547</v>
      </c>
      <c r="AA35" s="8">
        <f t="shared" si="11"/>
        <v>0.1606702555874269</v>
      </c>
      <c r="AB35" s="22">
        <f t="shared" si="12"/>
        <v>3250854</v>
      </c>
      <c r="AC35" s="11">
        <v>1452</v>
      </c>
      <c r="AD35" s="2">
        <v>1958</v>
      </c>
      <c r="AE35" s="2">
        <f t="shared" si="4"/>
        <v>58</v>
      </c>
      <c r="AF35" s="2" t="s">
        <v>217</v>
      </c>
    </row>
    <row r="36" spans="1:32" x14ac:dyDescent="0.2">
      <c r="A36">
        <v>3</v>
      </c>
      <c r="B36" s="2" t="s">
        <v>769</v>
      </c>
      <c r="C36" s="2" t="s">
        <v>22</v>
      </c>
      <c r="D36" s="2" t="s">
        <v>23</v>
      </c>
      <c r="E36" s="2" t="s">
        <v>2767</v>
      </c>
      <c r="F36" s="2" t="s">
        <v>2775</v>
      </c>
      <c r="G36" s="2">
        <v>51</v>
      </c>
      <c r="H36" s="2">
        <v>56</v>
      </c>
      <c r="I36" s="3">
        <v>42377</v>
      </c>
      <c r="J36" s="3">
        <v>42390</v>
      </c>
      <c r="K36" s="3" t="s">
        <v>2533</v>
      </c>
      <c r="L36" s="17">
        <f t="shared" si="5"/>
        <v>238.19</v>
      </c>
      <c r="M36" s="20">
        <f t="shared" si="6"/>
        <v>1</v>
      </c>
      <c r="N36" s="2" t="s">
        <v>57</v>
      </c>
      <c r="O36" s="2">
        <v>3250000</v>
      </c>
      <c r="P36" s="2">
        <v>3400000</v>
      </c>
      <c r="Q36" s="2">
        <f t="shared" si="0"/>
        <v>150000</v>
      </c>
      <c r="R36" s="4">
        <f t="shared" si="1"/>
        <v>4.6153846153846156E-2</v>
      </c>
      <c r="S36" s="2"/>
      <c r="T36" s="5">
        <f t="shared" si="7"/>
        <v>63725.490196078434</v>
      </c>
      <c r="U36" s="2">
        <v>66667</v>
      </c>
      <c r="V36" s="5">
        <f t="shared" si="2"/>
        <v>2941.5098039215663</v>
      </c>
      <c r="W36" s="4">
        <f t="shared" si="3"/>
        <v>4.6159076923076886E-2</v>
      </c>
      <c r="X36" s="22">
        <f t="shared" si="8"/>
        <v>63725.490196078434</v>
      </c>
      <c r="Y36" s="22">
        <f t="shared" si="9"/>
        <v>66667</v>
      </c>
      <c r="Z36" s="22">
        <f t="shared" si="10"/>
        <v>2941.5098039215663</v>
      </c>
      <c r="AA36" s="8">
        <f t="shared" si="11"/>
        <v>4.6159076923076886E-2</v>
      </c>
      <c r="AB36" s="22">
        <f t="shared" si="12"/>
        <v>3400017</v>
      </c>
      <c r="AC36" s="11">
        <v>4043</v>
      </c>
      <c r="AD36" s="2">
        <v>2012</v>
      </c>
      <c r="AE36" s="2">
        <f t="shared" si="4"/>
        <v>4</v>
      </c>
      <c r="AF36" s="2" t="s">
        <v>429</v>
      </c>
    </row>
    <row r="37" spans="1:32" x14ac:dyDescent="0.2">
      <c r="A37">
        <v>4</v>
      </c>
      <c r="B37" s="2" t="s">
        <v>243</v>
      </c>
      <c r="C37" s="2" t="s">
        <v>22</v>
      </c>
      <c r="D37" s="2" t="s">
        <v>23</v>
      </c>
      <c r="E37" s="2" t="s">
        <v>2767</v>
      </c>
      <c r="F37" s="2" t="s">
        <v>2775</v>
      </c>
      <c r="G37" s="2">
        <v>34</v>
      </c>
      <c r="H37" s="2">
        <v>38</v>
      </c>
      <c r="I37" s="3">
        <v>42384</v>
      </c>
      <c r="J37" s="3">
        <v>42394</v>
      </c>
      <c r="K37" s="3" t="s">
        <v>2533</v>
      </c>
      <c r="L37" s="17">
        <f t="shared" si="5"/>
        <v>238.19</v>
      </c>
      <c r="M37" s="20">
        <f t="shared" si="6"/>
        <v>1</v>
      </c>
      <c r="N37" s="2" t="s">
        <v>36</v>
      </c>
      <c r="O37" s="2">
        <v>2150000</v>
      </c>
      <c r="P37" s="2">
        <v>2160000</v>
      </c>
      <c r="Q37" s="2">
        <f t="shared" si="0"/>
        <v>10000</v>
      </c>
      <c r="R37" s="4">
        <f t="shared" si="1"/>
        <v>4.6511627906976744E-3</v>
      </c>
      <c r="S37" s="2">
        <v>42308</v>
      </c>
      <c r="T37" s="5">
        <f t="shared" si="7"/>
        <v>64479.647058823532</v>
      </c>
      <c r="U37" s="2">
        <v>64774</v>
      </c>
      <c r="V37" s="5">
        <f t="shared" si="2"/>
        <v>294.35294117646845</v>
      </c>
      <c r="W37" s="4">
        <f t="shared" si="3"/>
        <v>4.5650519908698624E-3</v>
      </c>
      <c r="X37" s="22">
        <f t="shared" si="8"/>
        <v>64479.647058823532</v>
      </c>
      <c r="Y37" s="22">
        <f t="shared" si="9"/>
        <v>64774</v>
      </c>
      <c r="Z37" s="22">
        <f t="shared" si="10"/>
        <v>294.35294117646845</v>
      </c>
      <c r="AA37" s="8">
        <f t="shared" si="11"/>
        <v>4.5650519908698624E-3</v>
      </c>
      <c r="AB37" s="22">
        <f t="shared" si="12"/>
        <v>2202316</v>
      </c>
      <c r="AC37" s="2">
        <v>419</v>
      </c>
      <c r="AD37" s="2">
        <v>1896</v>
      </c>
      <c r="AE37" s="2">
        <f t="shared" si="4"/>
        <v>120</v>
      </c>
      <c r="AF37" s="2" t="s">
        <v>90</v>
      </c>
    </row>
    <row r="38" spans="1:32" x14ac:dyDescent="0.2">
      <c r="A38">
        <v>4</v>
      </c>
      <c r="B38" s="2" t="s">
        <v>467</v>
      </c>
      <c r="C38" s="2" t="s">
        <v>22</v>
      </c>
      <c r="D38" s="2" t="s">
        <v>23</v>
      </c>
      <c r="E38" s="2" t="s">
        <v>2767</v>
      </c>
      <c r="F38" s="2" t="s">
        <v>2775</v>
      </c>
      <c r="G38" s="2">
        <v>43</v>
      </c>
      <c r="H38" s="2"/>
      <c r="I38" s="3">
        <v>42383</v>
      </c>
      <c r="J38" s="3">
        <v>42394</v>
      </c>
      <c r="K38" s="3" t="s">
        <v>2533</v>
      </c>
      <c r="L38" s="17">
        <f t="shared" si="5"/>
        <v>238.19</v>
      </c>
      <c r="M38" s="20">
        <f t="shared" si="6"/>
        <v>1</v>
      </c>
      <c r="N38" s="2" t="s">
        <v>24</v>
      </c>
      <c r="O38" s="2">
        <v>2990000</v>
      </c>
      <c r="P38" s="2">
        <v>2950000</v>
      </c>
      <c r="Q38" s="2">
        <f t="shared" si="0"/>
        <v>-40000</v>
      </c>
      <c r="R38" s="4">
        <f t="shared" si="1"/>
        <v>-1.3377926421404682E-2</v>
      </c>
      <c r="S38" s="2"/>
      <c r="T38" s="5">
        <f t="shared" si="7"/>
        <v>69534.883720930229</v>
      </c>
      <c r="U38" s="2">
        <v>68605</v>
      </c>
      <c r="V38" s="5">
        <f t="shared" si="2"/>
        <v>-929.88372093022917</v>
      </c>
      <c r="W38" s="4">
        <f t="shared" si="3"/>
        <v>-1.3372909698996608E-2</v>
      </c>
      <c r="X38" s="22">
        <f t="shared" si="8"/>
        <v>69534.883720930229</v>
      </c>
      <c r="Y38" s="22">
        <f t="shared" si="9"/>
        <v>68605</v>
      </c>
      <c r="Z38" s="22">
        <f t="shared" si="10"/>
        <v>-929.88372093022917</v>
      </c>
      <c r="AA38" s="8">
        <f t="shared" si="11"/>
        <v>-1.3372909698996608E-2</v>
      </c>
      <c r="AB38" s="22">
        <f t="shared" si="12"/>
        <v>2950015</v>
      </c>
      <c r="AC38" s="11">
        <v>24174</v>
      </c>
      <c r="AD38" s="2">
        <v>2016</v>
      </c>
      <c r="AE38" s="2">
        <f t="shared" si="4"/>
        <v>0</v>
      </c>
      <c r="AF38" s="2" t="s">
        <v>460</v>
      </c>
    </row>
    <row r="39" spans="1:32" x14ac:dyDescent="0.2">
      <c r="A39">
        <v>4</v>
      </c>
      <c r="B39" s="2" t="s">
        <v>1436</v>
      </c>
      <c r="C39" s="2" t="s">
        <v>22</v>
      </c>
      <c r="D39" s="2" t="s">
        <v>23</v>
      </c>
      <c r="E39" s="2" t="s">
        <v>2767</v>
      </c>
      <c r="F39" s="2" t="s">
        <v>2775</v>
      </c>
      <c r="G39" s="2">
        <v>68</v>
      </c>
      <c r="H39" s="2">
        <v>75</v>
      </c>
      <c r="I39" s="3">
        <v>42380</v>
      </c>
      <c r="J39" s="3">
        <v>42394</v>
      </c>
      <c r="K39" s="3" t="s">
        <v>2533</v>
      </c>
      <c r="L39" s="17">
        <f t="shared" si="5"/>
        <v>238.19</v>
      </c>
      <c r="M39" s="20">
        <f t="shared" si="6"/>
        <v>1</v>
      </c>
      <c r="N39" s="2" t="s">
        <v>62</v>
      </c>
      <c r="O39" s="2">
        <v>3600000</v>
      </c>
      <c r="P39" s="2">
        <v>3700000</v>
      </c>
      <c r="Q39" s="2">
        <f t="shared" si="0"/>
        <v>100000</v>
      </c>
      <c r="R39" s="4">
        <f t="shared" si="1"/>
        <v>2.7777777777777776E-2</v>
      </c>
      <c r="S39" s="2"/>
      <c r="T39" s="5">
        <f t="shared" si="7"/>
        <v>52941.176470588238</v>
      </c>
      <c r="U39" s="2">
        <v>54412</v>
      </c>
      <c r="V39" s="5">
        <f t="shared" si="2"/>
        <v>1470.8235294117621</v>
      </c>
      <c r="W39" s="4">
        <f t="shared" si="3"/>
        <v>2.7782222222222173E-2</v>
      </c>
      <c r="X39" s="22">
        <f t="shared" si="8"/>
        <v>52941.176470588238</v>
      </c>
      <c r="Y39" s="22">
        <f t="shared" si="9"/>
        <v>54412</v>
      </c>
      <c r="Z39" s="22">
        <f t="shared" si="10"/>
        <v>1470.8235294117621</v>
      </c>
      <c r="AA39" s="8">
        <f t="shared" si="11"/>
        <v>2.7782222222222173E-2</v>
      </c>
      <c r="AB39" s="22">
        <f t="shared" si="12"/>
        <v>3700016</v>
      </c>
      <c r="AC39" s="2">
        <v>673</v>
      </c>
      <c r="AD39" s="2">
        <v>1934</v>
      </c>
      <c r="AE39" s="2">
        <f t="shared" si="4"/>
        <v>82</v>
      </c>
      <c r="AF39" s="2" t="s">
        <v>88</v>
      </c>
    </row>
    <row r="40" spans="1:32" x14ac:dyDescent="0.2">
      <c r="A40">
        <v>4</v>
      </c>
      <c r="B40" s="2" t="s">
        <v>556</v>
      </c>
      <c r="C40" s="2" t="s">
        <v>22</v>
      </c>
      <c r="D40" s="2" t="s">
        <v>23</v>
      </c>
      <c r="E40" s="2" t="s">
        <v>2767</v>
      </c>
      <c r="F40" s="2" t="s">
        <v>2775</v>
      </c>
      <c r="G40" s="2">
        <v>46</v>
      </c>
      <c r="H40" s="2">
        <v>55</v>
      </c>
      <c r="I40" s="3">
        <v>42385</v>
      </c>
      <c r="J40" s="3">
        <v>42395</v>
      </c>
      <c r="K40" s="3" t="s">
        <v>2533</v>
      </c>
      <c r="L40" s="17">
        <f t="shared" si="5"/>
        <v>238.19</v>
      </c>
      <c r="M40" s="20">
        <f t="shared" si="6"/>
        <v>1</v>
      </c>
      <c r="N40" s="2" t="s">
        <v>36</v>
      </c>
      <c r="O40" s="2">
        <v>2600000</v>
      </c>
      <c r="P40" s="2">
        <v>2620000</v>
      </c>
      <c r="Q40" s="2">
        <f t="shared" si="0"/>
        <v>20000</v>
      </c>
      <c r="R40" s="4">
        <f t="shared" si="1"/>
        <v>7.6923076923076927E-3</v>
      </c>
      <c r="S40" s="2">
        <v>97941</v>
      </c>
      <c r="T40" s="5">
        <f t="shared" si="7"/>
        <v>58650.891304347824</v>
      </c>
      <c r="U40" s="2">
        <v>59086</v>
      </c>
      <c r="V40" s="5">
        <f t="shared" si="2"/>
        <v>435.10869565217581</v>
      </c>
      <c r="W40" s="4">
        <f t="shared" si="3"/>
        <v>7.4186203478875511E-3</v>
      </c>
      <c r="X40" s="22">
        <f t="shared" si="8"/>
        <v>58650.891304347824</v>
      </c>
      <c r="Y40" s="22">
        <f t="shared" si="9"/>
        <v>59086</v>
      </c>
      <c r="Z40" s="22">
        <f t="shared" si="10"/>
        <v>435.10869565217581</v>
      </c>
      <c r="AA40" s="8">
        <f t="shared" si="11"/>
        <v>7.4186203478875511E-3</v>
      </c>
      <c r="AB40" s="22">
        <f t="shared" si="12"/>
        <v>2717956</v>
      </c>
      <c r="AC40" s="2">
        <v>523</v>
      </c>
      <c r="AD40" s="2">
        <v>1892</v>
      </c>
      <c r="AE40" s="2">
        <f t="shared" si="4"/>
        <v>124</v>
      </c>
      <c r="AF40" s="2" t="s">
        <v>37</v>
      </c>
    </row>
    <row r="41" spans="1:32" x14ac:dyDescent="0.2">
      <c r="A41">
        <v>4</v>
      </c>
      <c r="B41" s="2" t="s">
        <v>907</v>
      </c>
      <c r="C41" s="2" t="s">
        <v>22</v>
      </c>
      <c r="D41" s="2" t="s">
        <v>23</v>
      </c>
      <c r="E41" s="2" t="s">
        <v>2767</v>
      </c>
      <c r="F41" s="2" t="s">
        <v>2775</v>
      </c>
      <c r="G41" s="2">
        <v>54</v>
      </c>
      <c r="H41" s="2">
        <v>60</v>
      </c>
      <c r="I41" s="3">
        <v>42385</v>
      </c>
      <c r="J41" s="3">
        <v>42395</v>
      </c>
      <c r="K41" s="3" t="s">
        <v>2533</v>
      </c>
      <c r="L41" s="17">
        <f t="shared" si="5"/>
        <v>238.19</v>
      </c>
      <c r="M41" s="20">
        <f t="shared" si="6"/>
        <v>1</v>
      </c>
      <c r="N41" s="2" t="s">
        <v>36</v>
      </c>
      <c r="O41" s="2">
        <v>2790000</v>
      </c>
      <c r="P41" s="2">
        <v>3150000</v>
      </c>
      <c r="Q41" s="2">
        <f t="shared" si="0"/>
        <v>360000</v>
      </c>
      <c r="R41" s="4">
        <f t="shared" si="1"/>
        <v>0.12903225806451613</v>
      </c>
      <c r="S41" s="2">
        <v>97540</v>
      </c>
      <c r="T41" s="5">
        <f t="shared" si="7"/>
        <v>53472.962962962964</v>
      </c>
      <c r="U41" s="2">
        <v>60140</v>
      </c>
      <c r="V41" s="5">
        <f t="shared" si="2"/>
        <v>6667.0370370370365</v>
      </c>
      <c r="W41" s="4">
        <f t="shared" si="3"/>
        <v>0.12468052390616233</v>
      </c>
      <c r="X41" s="22">
        <f t="shared" si="8"/>
        <v>53472.962962962964</v>
      </c>
      <c r="Y41" s="22">
        <f t="shared" si="9"/>
        <v>60140</v>
      </c>
      <c r="Z41" s="22">
        <f t="shared" si="10"/>
        <v>6667.0370370370365</v>
      </c>
      <c r="AA41" s="8">
        <f t="shared" si="11"/>
        <v>0.12468052390616233</v>
      </c>
      <c r="AB41" s="22">
        <f t="shared" si="12"/>
        <v>3247560</v>
      </c>
      <c r="AC41" s="11">
        <v>5819</v>
      </c>
      <c r="AD41" s="2">
        <v>1935</v>
      </c>
      <c r="AE41" s="2">
        <f t="shared" si="4"/>
        <v>81</v>
      </c>
      <c r="AF41" s="2" t="s">
        <v>96</v>
      </c>
    </row>
    <row r="42" spans="1:32" x14ac:dyDescent="0.2">
      <c r="A42">
        <v>4</v>
      </c>
      <c r="B42" s="2" t="s">
        <v>277</v>
      </c>
      <c r="C42" s="2" t="s">
        <v>22</v>
      </c>
      <c r="D42" s="2" t="s">
        <v>23</v>
      </c>
      <c r="E42" s="2" t="s">
        <v>2767</v>
      </c>
      <c r="F42" s="2" t="s">
        <v>2775</v>
      </c>
      <c r="G42" s="2">
        <v>72</v>
      </c>
      <c r="H42" s="2">
        <v>81</v>
      </c>
      <c r="I42" s="3">
        <v>42385</v>
      </c>
      <c r="J42" s="3">
        <v>42395</v>
      </c>
      <c r="K42" s="3" t="s">
        <v>2533</v>
      </c>
      <c r="L42" s="17">
        <f t="shared" si="5"/>
        <v>238.19</v>
      </c>
      <c r="M42" s="20">
        <f t="shared" si="6"/>
        <v>1</v>
      </c>
      <c r="N42" s="2" t="s">
        <v>36</v>
      </c>
      <c r="O42" s="2">
        <v>3990000</v>
      </c>
      <c r="P42" s="2">
        <v>4350000</v>
      </c>
      <c r="Q42" s="2">
        <f t="shared" si="0"/>
        <v>360000</v>
      </c>
      <c r="R42" s="4">
        <f t="shared" si="1"/>
        <v>9.0225563909774431E-2</v>
      </c>
      <c r="S42" s="2">
        <v>58898</v>
      </c>
      <c r="T42" s="5">
        <f t="shared" si="7"/>
        <v>56234.694444444445</v>
      </c>
      <c r="U42" s="2">
        <v>61235</v>
      </c>
      <c r="V42" s="5">
        <f t="shared" si="2"/>
        <v>5000.3055555555547</v>
      </c>
      <c r="W42" s="4">
        <f t="shared" si="3"/>
        <v>8.8918515605974746E-2</v>
      </c>
      <c r="X42" s="22">
        <f t="shared" si="8"/>
        <v>56234.694444444445</v>
      </c>
      <c r="Y42" s="22">
        <f t="shared" si="9"/>
        <v>61235</v>
      </c>
      <c r="Z42" s="22">
        <f t="shared" si="10"/>
        <v>5000.3055555555547</v>
      </c>
      <c r="AA42" s="8">
        <f t="shared" si="11"/>
        <v>8.8918515605974746E-2</v>
      </c>
      <c r="AB42" s="22">
        <f t="shared" si="12"/>
        <v>4408920</v>
      </c>
      <c r="AC42" s="2">
        <v>633</v>
      </c>
      <c r="AD42" s="2">
        <v>1890</v>
      </c>
      <c r="AE42" s="2">
        <f t="shared" si="4"/>
        <v>126</v>
      </c>
      <c r="AF42" s="2" t="s">
        <v>25</v>
      </c>
    </row>
    <row r="43" spans="1:32" x14ac:dyDescent="0.2">
      <c r="A43">
        <v>4</v>
      </c>
      <c r="B43" s="2" t="s">
        <v>2011</v>
      </c>
      <c r="C43" s="2" t="s">
        <v>22</v>
      </c>
      <c r="D43" s="2" t="s">
        <v>23</v>
      </c>
      <c r="E43" s="2" t="s">
        <v>2767</v>
      </c>
      <c r="F43" s="2" t="s">
        <v>2775</v>
      </c>
      <c r="G43" s="2">
        <v>88</v>
      </c>
      <c r="H43" s="2">
        <v>96</v>
      </c>
      <c r="I43" s="3">
        <v>42385</v>
      </c>
      <c r="J43" s="3">
        <v>42395</v>
      </c>
      <c r="K43" s="3" t="s">
        <v>2533</v>
      </c>
      <c r="L43" s="17">
        <f t="shared" si="5"/>
        <v>238.19</v>
      </c>
      <c r="M43" s="20">
        <f t="shared" si="6"/>
        <v>1</v>
      </c>
      <c r="N43" s="2" t="s">
        <v>36</v>
      </c>
      <c r="O43" s="2">
        <v>5400000</v>
      </c>
      <c r="P43" s="2">
        <v>6300000</v>
      </c>
      <c r="Q43" s="2">
        <f t="shared" si="0"/>
        <v>900000</v>
      </c>
      <c r="R43" s="4">
        <f t="shared" si="1"/>
        <v>0.16666666666666666</v>
      </c>
      <c r="S43" s="2"/>
      <c r="T43" s="5">
        <f t="shared" si="7"/>
        <v>61363.63636363636</v>
      </c>
      <c r="U43" s="2">
        <v>71591</v>
      </c>
      <c r="V43" s="5">
        <f t="shared" si="2"/>
        <v>10227.36363636364</v>
      </c>
      <c r="W43" s="4">
        <f t="shared" si="3"/>
        <v>0.1666681481481482</v>
      </c>
      <c r="X43" s="22">
        <f t="shared" si="8"/>
        <v>61363.63636363636</v>
      </c>
      <c r="Y43" s="22">
        <f t="shared" si="9"/>
        <v>71591</v>
      </c>
      <c r="Z43" s="22">
        <f t="shared" si="10"/>
        <v>10227.36363636364</v>
      </c>
      <c r="AA43" s="8">
        <f t="shared" si="11"/>
        <v>0.1666681481481482</v>
      </c>
      <c r="AB43" s="22">
        <f t="shared" si="12"/>
        <v>6300008</v>
      </c>
      <c r="AC43" s="11">
        <v>1206</v>
      </c>
      <c r="AD43" s="2">
        <v>2013</v>
      </c>
      <c r="AE43" s="2">
        <f t="shared" si="4"/>
        <v>3</v>
      </c>
      <c r="AF43" s="2" t="s">
        <v>130</v>
      </c>
    </row>
    <row r="44" spans="1:32" x14ac:dyDescent="0.2">
      <c r="A44">
        <v>4</v>
      </c>
      <c r="B44" s="2" t="s">
        <v>150</v>
      </c>
      <c r="C44" s="2" t="s">
        <v>22</v>
      </c>
      <c r="D44" s="2" t="s">
        <v>23</v>
      </c>
      <c r="E44" s="2" t="s">
        <v>2767</v>
      </c>
      <c r="F44" s="2" t="s">
        <v>2775</v>
      </c>
      <c r="G44" s="2">
        <v>29</v>
      </c>
      <c r="H44" s="2">
        <v>38</v>
      </c>
      <c r="I44" s="3">
        <v>42384</v>
      </c>
      <c r="J44" s="3">
        <v>42396</v>
      </c>
      <c r="K44" s="3" t="s">
        <v>2533</v>
      </c>
      <c r="L44" s="17">
        <f t="shared" si="5"/>
        <v>238.19</v>
      </c>
      <c r="M44" s="20">
        <f t="shared" si="6"/>
        <v>1</v>
      </c>
      <c r="N44" s="2" t="s">
        <v>32</v>
      </c>
      <c r="O44" s="2">
        <v>1800000</v>
      </c>
      <c r="P44" s="2">
        <v>2040000</v>
      </c>
      <c r="Q44" s="2">
        <f t="shared" si="0"/>
        <v>240000</v>
      </c>
      <c r="R44" s="4">
        <f t="shared" si="1"/>
        <v>0.13333333333333333</v>
      </c>
      <c r="S44" s="2">
        <v>198000</v>
      </c>
      <c r="T44" s="5">
        <f t="shared" si="7"/>
        <v>68896.551724137928</v>
      </c>
      <c r="U44" s="2">
        <v>77172</v>
      </c>
      <c r="V44" s="5">
        <f t="shared" si="2"/>
        <v>8275.4482758620725</v>
      </c>
      <c r="W44" s="4">
        <f t="shared" si="3"/>
        <v>0.12011411411411417</v>
      </c>
      <c r="X44" s="22">
        <f t="shared" si="8"/>
        <v>68896.551724137928</v>
      </c>
      <c r="Y44" s="22">
        <f t="shared" si="9"/>
        <v>77172</v>
      </c>
      <c r="Z44" s="22">
        <f t="shared" si="10"/>
        <v>8275.4482758620725</v>
      </c>
      <c r="AA44" s="8">
        <f t="shared" si="11"/>
        <v>0.12011411411411417</v>
      </c>
      <c r="AB44" s="22">
        <f t="shared" si="12"/>
        <v>2237988</v>
      </c>
      <c r="AC44" s="11">
        <v>2038</v>
      </c>
      <c r="AD44" s="2">
        <v>1936</v>
      </c>
      <c r="AE44" s="2">
        <f t="shared" si="4"/>
        <v>80</v>
      </c>
      <c r="AF44" s="2" t="s">
        <v>151</v>
      </c>
    </row>
    <row r="45" spans="1:32" x14ac:dyDescent="0.2">
      <c r="A45">
        <v>4</v>
      </c>
      <c r="B45" s="2" t="s">
        <v>1704</v>
      </c>
      <c r="C45" s="2" t="s">
        <v>22</v>
      </c>
      <c r="D45" s="2" t="s">
        <v>23</v>
      </c>
      <c r="E45" s="2" t="s">
        <v>2767</v>
      </c>
      <c r="F45" s="2" t="s">
        <v>2775</v>
      </c>
      <c r="G45" s="2">
        <v>76</v>
      </c>
      <c r="H45" s="2">
        <v>88</v>
      </c>
      <c r="I45" s="3">
        <v>42384</v>
      </c>
      <c r="J45" s="3">
        <v>42396</v>
      </c>
      <c r="K45" s="3" t="s">
        <v>2533</v>
      </c>
      <c r="L45" s="17">
        <f t="shared" si="5"/>
        <v>238.19</v>
      </c>
      <c r="M45" s="20">
        <f t="shared" si="6"/>
        <v>1</v>
      </c>
      <c r="N45" s="2" t="s">
        <v>32</v>
      </c>
      <c r="O45" s="2">
        <v>4100000</v>
      </c>
      <c r="P45" s="2">
        <v>4300000</v>
      </c>
      <c r="Q45" s="2">
        <f t="shared" si="0"/>
        <v>200000</v>
      </c>
      <c r="R45" s="4">
        <f t="shared" si="1"/>
        <v>4.878048780487805E-2</v>
      </c>
      <c r="S45" s="2"/>
      <c r="T45" s="5">
        <f t="shared" si="7"/>
        <v>53947.368421052633</v>
      </c>
      <c r="U45" s="2">
        <v>56579</v>
      </c>
      <c r="V45" s="5">
        <f t="shared" si="2"/>
        <v>2631.6315789473665</v>
      </c>
      <c r="W45" s="4">
        <f t="shared" si="3"/>
        <v>4.8781463414634109E-2</v>
      </c>
      <c r="X45" s="22">
        <f t="shared" si="8"/>
        <v>53947.368421052633</v>
      </c>
      <c r="Y45" s="22">
        <f t="shared" si="9"/>
        <v>56579</v>
      </c>
      <c r="Z45" s="22">
        <f t="shared" si="10"/>
        <v>2631.6315789473665</v>
      </c>
      <c r="AA45" s="8">
        <f t="shared" si="11"/>
        <v>4.8781463414634109E-2</v>
      </c>
      <c r="AB45" s="22">
        <f t="shared" si="12"/>
        <v>4300004</v>
      </c>
      <c r="AC45" s="11">
        <v>3307</v>
      </c>
      <c r="AD45" s="2">
        <v>2006</v>
      </c>
      <c r="AE45" s="2">
        <f t="shared" si="4"/>
        <v>10</v>
      </c>
      <c r="AF45" s="2" t="s">
        <v>37</v>
      </c>
    </row>
    <row r="46" spans="1:32" x14ac:dyDescent="0.2">
      <c r="A46">
        <v>4</v>
      </c>
      <c r="B46" s="2" t="s">
        <v>1137</v>
      </c>
      <c r="C46" s="2" t="s">
        <v>22</v>
      </c>
      <c r="D46" s="2" t="s">
        <v>23</v>
      </c>
      <c r="E46" s="2" t="s">
        <v>2767</v>
      </c>
      <c r="F46" s="2" t="s">
        <v>2775</v>
      </c>
      <c r="G46" s="2">
        <v>60</v>
      </c>
      <c r="H46" s="2">
        <v>66</v>
      </c>
      <c r="I46" s="3">
        <v>42383</v>
      </c>
      <c r="J46" s="3">
        <v>42398</v>
      </c>
      <c r="K46" s="3" t="s">
        <v>2533</v>
      </c>
      <c r="L46" s="17">
        <f t="shared" si="5"/>
        <v>238.19</v>
      </c>
      <c r="M46" s="20">
        <f t="shared" si="6"/>
        <v>1</v>
      </c>
      <c r="N46" s="2" t="s">
        <v>180</v>
      </c>
      <c r="O46" s="2">
        <v>3500000</v>
      </c>
      <c r="P46" s="2">
        <v>3400000</v>
      </c>
      <c r="Q46" s="2">
        <f t="shared" si="0"/>
        <v>-100000</v>
      </c>
      <c r="R46" s="4">
        <f t="shared" si="1"/>
        <v>-2.8571428571428571E-2</v>
      </c>
      <c r="S46" s="2"/>
      <c r="T46" s="5">
        <f t="shared" si="7"/>
        <v>58333.333333333336</v>
      </c>
      <c r="U46" s="2">
        <v>56667</v>
      </c>
      <c r="V46" s="5">
        <f t="shared" si="2"/>
        <v>-1666.3333333333358</v>
      </c>
      <c r="W46" s="4">
        <f t="shared" si="3"/>
        <v>-2.8565714285714326E-2</v>
      </c>
      <c r="X46" s="22">
        <f t="shared" si="8"/>
        <v>58333.333333333336</v>
      </c>
      <c r="Y46" s="22">
        <f t="shared" si="9"/>
        <v>56667</v>
      </c>
      <c r="Z46" s="22">
        <f t="shared" si="10"/>
        <v>-1666.3333333333358</v>
      </c>
      <c r="AA46" s="8">
        <f t="shared" si="11"/>
        <v>-2.8565714285714326E-2</v>
      </c>
      <c r="AB46" s="22">
        <f t="shared" si="12"/>
        <v>3400020</v>
      </c>
      <c r="AC46" s="11">
        <v>7393</v>
      </c>
      <c r="AD46" s="2">
        <v>2012</v>
      </c>
      <c r="AE46" s="2">
        <f t="shared" si="4"/>
        <v>4</v>
      </c>
      <c r="AF46" s="2" t="s">
        <v>1138</v>
      </c>
    </row>
    <row r="47" spans="1:32" x14ac:dyDescent="0.2">
      <c r="A47">
        <v>5</v>
      </c>
      <c r="B47" s="2" t="s">
        <v>1115</v>
      </c>
      <c r="C47" s="2" t="s">
        <v>22</v>
      </c>
      <c r="D47" s="2" t="s">
        <v>23</v>
      </c>
      <c r="E47" s="2" t="s">
        <v>2767</v>
      </c>
      <c r="F47" s="2" t="s">
        <v>2775</v>
      </c>
      <c r="G47" s="2">
        <v>59</v>
      </c>
      <c r="H47" s="2"/>
      <c r="I47" s="3">
        <v>42391</v>
      </c>
      <c r="J47" s="3">
        <v>42401</v>
      </c>
      <c r="K47" s="3" t="s">
        <v>2534</v>
      </c>
      <c r="L47" s="17">
        <f t="shared" si="5"/>
        <v>240.59</v>
      </c>
      <c r="M47" s="20">
        <f t="shared" si="6"/>
        <v>0.99002452304750821</v>
      </c>
      <c r="N47" s="2" t="s">
        <v>36</v>
      </c>
      <c r="O47" s="2">
        <v>3500000</v>
      </c>
      <c r="P47" s="2">
        <v>3500000</v>
      </c>
      <c r="Q47" s="2">
        <f t="shared" si="0"/>
        <v>0</v>
      </c>
      <c r="R47" s="4">
        <f t="shared" si="1"/>
        <v>0</v>
      </c>
      <c r="S47" s="2"/>
      <c r="T47" s="5">
        <f t="shared" si="7"/>
        <v>59322.033898305082</v>
      </c>
      <c r="U47" s="2">
        <v>59322</v>
      </c>
      <c r="V47" s="5">
        <f t="shared" si="2"/>
        <v>-3.3898305082402658E-2</v>
      </c>
      <c r="W47" s="4">
        <f t="shared" si="3"/>
        <v>-5.7142857138907339E-7</v>
      </c>
      <c r="X47" s="22">
        <f t="shared" si="8"/>
        <v>58730.268316377602</v>
      </c>
      <c r="Y47" s="22">
        <f t="shared" si="9"/>
        <v>58730.234756224279</v>
      </c>
      <c r="Z47" s="22">
        <f t="shared" si="10"/>
        <v>-3.3560153322468977E-2</v>
      </c>
      <c r="AA47" s="8">
        <f t="shared" si="11"/>
        <v>-5.7142857140855843E-7</v>
      </c>
      <c r="AB47" s="22">
        <f t="shared" si="12"/>
        <v>3465083.8506172323</v>
      </c>
      <c r="AC47" s="11">
        <v>11316</v>
      </c>
      <c r="AD47" s="2">
        <v>2008</v>
      </c>
      <c r="AE47" s="2">
        <f t="shared" si="4"/>
        <v>8</v>
      </c>
      <c r="AF47" s="2" t="s">
        <v>426</v>
      </c>
    </row>
    <row r="48" spans="1:32" x14ac:dyDescent="0.2">
      <c r="A48">
        <v>5</v>
      </c>
      <c r="B48" s="2" t="s">
        <v>1141</v>
      </c>
      <c r="C48" s="2" t="s">
        <v>22</v>
      </c>
      <c r="D48" s="2" t="s">
        <v>23</v>
      </c>
      <c r="E48" s="2" t="s">
        <v>2767</v>
      </c>
      <c r="F48" s="2" t="s">
        <v>2775</v>
      </c>
      <c r="G48" s="2">
        <v>60</v>
      </c>
      <c r="H48" s="2">
        <v>66</v>
      </c>
      <c r="I48" s="3">
        <v>42391</v>
      </c>
      <c r="J48" s="3">
        <v>42401</v>
      </c>
      <c r="K48" s="3" t="s">
        <v>2534</v>
      </c>
      <c r="L48" s="17">
        <f t="shared" si="5"/>
        <v>240.59</v>
      </c>
      <c r="M48" s="20">
        <f t="shared" si="6"/>
        <v>0.99002452304750821</v>
      </c>
      <c r="N48" s="2" t="s">
        <v>36</v>
      </c>
      <c r="O48" s="2">
        <v>3500000</v>
      </c>
      <c r="P48" s="2">
        <v>3650000</v>
      </c>
      <c r="Q48" s="2">
        <f t="shared" si="0"/>
        <v>150000</v>
      </c>
      <c r="R48" s="4">
        <f t="shared" si="1"/>
        <v>4.2857142857142858E-2</v>
      </c>
      <c r="S48" s="2">
        <v>1616</v>
      </c>
      <c r="T48" s="5">
        <f t="shared" si="7"/>
        <v>58360.26666666667</v>
      </c>
      <c r="U48" s="2">
        <v>60860</v>
      </c>
      <c r="V48" s="5">
        <f t="shared" si="2"/>
        <v>2499.7333333333299</v>
      </c>
      <c r="W48" s="4">
        <f t="shared" si="3"/>
        <v>4.2832794915261922E-2</v>
      </c>
      <c r="X48" s="22">
        <f t="shared" si="8"/>
        <v>57778.09517159206</v>
      </c>
      <c r="Y48" s="22">
        <f t="shared" si="9"/>
        <v>60252.892472671352</v>
      </c>
      <c r="Z48" s="22">
        <f t="shared" si="10"/>
        <v>2474.7973010792921</v>
      </c>
      <c r="AA48" s="8">
        <f t="shared" si="11"/>
        <v>4.2832794915261999E-2</v>
      </c>
      <c r="AB48" s="22">
        <f t="shared" si="12"/>
        <v>3615173.5483602812</v>
      </c>
      <c r="AC48" s="11">
        <v>7393</v>
      </c>
      <c r="AD48" s="2">
        <v>2012</v>
      </c>
      <c r="AE48" s="2">
        <f t="shared" si="4"/>
        <v>4</v>
      </c>
      <c r="AF48" s="2" t="s">
        <v>1142</v>
      </c>
    </row>
    <row r="49" spans="1:32" x14ac:dyDescent="0.2">
      <c r="A49">
        <v>5</v>
      </c>
      <c r="B49" s="2" t="s">
        <v>1143</v>
      </c>
      <c r="C49" s="2" t="s">
        <v>22</v>
      </c>
      <c r="D49" s="2" t="s">
        <v>23</v>
      </c>
      <c r="E49" s="2" t="s">
        <v>2767</v>
      </c>
      <c r="F49" s="2" t="s">
        <v>2775</v>
      </c>
      <c r="G49" s="2">
        <v>60</v>
      </c>
      <c r="H49" s="2">
        <v>66</v>
      </c>
      <c r="I49" s="3">
        <v>42385</v>
      </c>
      <c r="J49" s="3">
        <v>42401</v>
      </c>
      <c r="K49" s="3" t="s">
        <v>2534</v>
      </c>
      <c r="L49" s="17">
        <f t="shared" si="5"/>
        <v>240.59</v>
      </c>
      <c r="M49" s="20">
        <f t="shared" si="6"/>
        <v>0.99002452304750821</v>
      </c>
      <c r="N49" s="2" t="s">
        <v>31</v>
      </c>
      <c r="O49" s="2">
        <v>3490000</v>
      </c>
      <c r="P49" s="2">
        <v>3550000</v>
      </c>
      <c r="Q49" s="2">
        <f t="shared" si="0"/>
        <v>60000</v>
      </c>
      <c r="R49" s="4">
        <f t="shared" si="1"/>
        <v>1.7191977077363897E-2</v>
      </c>
      <c r="S49" s="2"/>
      <c r="T49" s="5">
        <f t="shared" si="7"/>
        <v>58166.666666666664</v>
      </c>
      <c r="U49" s="2">
        <v>59167</v>
      </c>
      <c r="V49" s="5">
        <f t="shared" si="2"/>
        <v>1000.3333333333358</v>
      </c>
      <c r="W49" s="4">
        <f t="shared" si="3"/>
        <v>1.7197707736389727E-2</v>
      </c>
      <c r="X49" s="22">
        <f t="shared" si="8"/>
        <v>57586.426423930061</v>
      </c>
      <c r="Y49" s="22">
        <f t="shared" si="9"/>
        <v>58576.780955151917</v>
      </c>
      <c r="Z49" s="22">
        <f t="shared" si="10"/>
        <v>990.35453122185572</v>
      </c>
      <c r="AA49" s="8">
        <f t="shared" si="11"/>
        <v>1.7197707736389657E-2</v>
      </c>
      <c r="AB49" s="22">
        <f t="shared" si="12"/>
        <v>3514606.8573091151</v>
      </c>
      <c r="AC49" s="11">
        <v>11316</v>
      </c>
      <c r="AD49" s="2">
        <v>2008</v>
      </c>
      <c r="AE49" s="2">
        <f t="shared" si="4"/>
        <v>8</v>
      </c>
      <c r="AF49" s="2" t="s">
        <v>27</v>
      </c>
    </row>
    <row r="50" spans="1:32" x14ac:dyDescent="0.2">
      <c r="A50">
        <v>5</v>
      </c>
      <c r="B50" s="2" t="s">
        <v>598</v>
      </c>
      <c r="C50" s="2" t="s">
        <v>22</v>
      </c>
      <c r="D50" s="2" t="s">
        <v>23</v>
      </c>
      <c r="E50" s="2" t="s">
        <v>2767</v>
      </c>
      <c r="F50" s="2" t="s">
        <v>2775</v>
      </c>
      <c r="G50" s="2">
        <v>47</v>
      </c>
      <c r="H50" s="2">
        <v>55</v>
      </c>
      <c r="I50" s="3">
        <v>42392</v>
      </c>
      <c r="J50" s="3">
        <v>42402</v>
      </c>
      <c r="K50" s="3" t="s">
        <v>2534</v>
      </c>
      <c r="L50" s="17">
        <f t="shared" si="5"/>
        <v>240.59</v>
      </c>
      <c r="M50" s="20">
        <f t="shared" si="6"/>
        <v>0.99002452304750821</v>
      </c>
      <c r="N50" s="2" t="s">
        <v>36</v>
      </c>
      <c r="O50" s="2">
        <v>2550000</v>
      </c>
      <c r="P50" s="2">
        <v>3180000</v>
      </c>
      <c r="Q50" s="2">
        <f t="shared" si="0"/>
        <v>630000</v>
      </c>
      <c r="R50" s="4">
        <f t="shared" si="1"/>
        <v>0.24705882352941178</v>
      </c>
      <c r="S50" s="2"/>
      <c r="T50" s="5">
        <f t="shared" si="7"/>
        <v>54255.319148936171</v>
      </c>
      <c r="U50" s="2">
        <v>67660</v>
      </c>
      <c r="V50" s="5">
        <f t="shared" si="2"/>
        <v>13404.680851063829</v>
      </c>
      <c r="W50" s="4">
        <f t="shared" si="3"/>
        <v>0.24706666666666666</v>
      </c>
      <c r="X50" s="22">
        <f t="shared" si="8"/>
        <v>53714.096463215872</v>
      </c>
      <c r="Y50" s="22">
        <f t="shared" si="9"/>
        <v>66985.059229394406</v>
      </c>
      <c r="Z50" s="22">
        <f t="shared" si="10"/>
        <v>13270.962766178534</v>
      </c>
      <c r="AA50" s="8">
        <f t="shared" si="11"/>
        <v>0.24706666666666666</v>
      </c>
      <c r="AB50" s="22">
        <f t="shared" si="12"/>
        <v>3148297.7837815373</v>
      </c>
      <c r="AC50" s="11">
        <v>1509</v>
      </c>
      <c r="AD50" s="2">
        <v>2012</v>
      </c>
      <c r="AE50" s="2">
        <f t="shared" si="4"/>
        <v>4</v>
      </c>
      <c r="AF50" s="2" t="s">
        <v>88</v>
      </c>
    </row>
    <row r="51" spans="1:32" x14ac:dyDescent="0.2">
      <c r="A51">
        <v>5</v>
      </c>
      <c r="B51" s="2" t="s">
        <v>648</v>
      </c>
      <c r="C51" s="2" t="s">
        <v>22</v>
      </c>
      <c r="D51" s="2" t="s">
        <v>23</v>
      </c>
      <c r="E51" s="2" t="s">
        <v>2767</v>
      </c>
      <c r="F51" s="2" t="s">
        <v>2775</v>
      </c>
      <c r="G51" s="2">
        <v>48</v>
      </c>
      <c r="H51" s="2">
        <v>53</v>
      </c>
      <c r="I51" s="3">
        <v>42392</v>
      </c>
      <c r="J51" s="3">
        <v>42402</v>
      </c>
      <c r="K51" s="3" t="s">
        <v>2534</v>
      </c>
      <c r="L51" s="17">
        <f t="shared" si="5"/>
        <v>240.59</v>
      </c>
      <c r="M51" s="20">
        <f t="shared" si="6"/>
        <v>0.99002452304750821</v>
      </c>
      <c r="N51" s="2" t="s">
        <v>36</v>
      </c>
      <c r="O51" s="2">
        <v>2500000</v>
      </c>
      <c r="P51" s="2">
        <v>2960000</v>
      </c>
      <c r="Q51" s="2">
        <f t="shared" si="0"/>
        <v>460000</v>
      </c>
      <c r="R51" s="4">
        <f t="shared" si="1"/>
        <v>0.184</v>
      </c>
      <c r="S51" s="2"/>
      <c r="T51" s="5">
        <f t="shared" si="7"/>
        <v>52083.333333333336</v>
      </c>
      <c r="U51" s="2">
        <v>61667</v>
      </c>
      <c r="V51" s="5">
        <f t="shared" si="2"/>
        <v>9583.6666666666642</v>
      </c>
      <c r="W51" s="4">
        <f t="shared" si="3"/>
        <v>0.18400639999999993</v>
      </c>
      <c r="X51" s="22">
        <f t="shared" si="8"/>
        <v>51563.777242057724</v>
      </c>
      <c r="Y51" s="22">
        <f t="shared" si="9"/>
        <v>61051.84226277069</v>
      </c>
      <c r="Z51" s="22">
        <f t="shared" si="10"/>
        <v>9488.0650207129656</v>
      </c>
      <c r="AA51" s="8">
        <f t="shared" si="11"/>
        <v>0.1840063999999999</v>
      </c>
      <c r="AB51" s="22">
        <f t="shared" si="12"/>
        <v>2930488.4286129931</v>
      </c>
      <c r="AC51" s="2">
        <v>847</v>
      </c>
      <c r="AD51" s="2">
        <v>1979</v>
      </c>
      <c r="AE51" s="2">
        <f t="shared" si="4"/>
        <v>37</v>
      </c>
      <c r="AF51" s="2" t="s">
        <v>137</v>
      </c>
    </row>
    <row r="52" spans="1:32" x14ac:dyDescent="0.2">
      <c r="A52">
        <v>5</v>
      </c>
      <c r="B52" s="2" t="s">
        <v>724</v>
      </c>
      <c r="C52" s="2" t="s">
        <v>22</v>
      </c>
      <c r="D52" s="2" t="s">
        <v>23</v>
      </c>
      <c r="E52" s="2" t="s">
        <v>2767</v>
      </c>
      <c r="F52" s="2" t="s">
        <v>2775</v>
      </c>
      <c r="G52" s="2">
        <v>50</v>
      </c>
      <c r="H52" s="2"/>
      <c r="I52" s="3">
        <v>42391</v>
      </c>
      <c r="J52" s="3">
        <v>42402</v>
      </c>
      <c r="K52" s="3" t="s">
        <v>2534</v>
      </c>
      <c r="L52" s="17">
        <f t="shared" si="5"/>
        <v>240.59</v>
      </c>
      <c r="M52" s="20">
        <f t="shared" si="6"/>
        <v>0.99002452304750821</v>
      </c>
      <c r="N52" s="2" t="s">
        <v>24</v>
      </c>
      <c r="O52" s="2">
        <v>3000000</v>
      </c>
      <c r="P52" s="2">
        <v>3310000</v>
      </c>
      <c r="Q52" s="2">
        <f t="shared" si="0"/>
        <v>310000</v>
      </c>
      <c r="R52" s="4">
        <f t="shared" si="1"/>
        <v>0.10333333333333333</v>
      </c>
      <c r="S52" s="2"/>
      <c r="T52" s="5">
        <f t="shared" si="7"/>
        <v>60000</v>
      </c>
      <c r="U52" s="2">
        <v>66200</v>
      </c>
      <c r="V52" s="5">
        <f t="shared" si="2"/>
        <v>6200</v>
      </c>
      <c r="W52" s="4">
        <f t="shared" si="3"/>
        <v>0.10333333333333333</v>
      </c>
      <c r="X52" s="22">
        <f t="shared" si="8"/>
        <v>59401.47138285049</v>
      </c>
      <c r="Y52" s="22">
        <f t="shared" si="9"/>
        <v>65539.623425745041</v>
      </c>
      <c r="Z52" s="22">
        <f t="shared" si="10"/>
        <v>6138.1520428945514</v>
      </c>
      <c r="AA52" s="8">
        <f t="shared" si="11"/>
        <v>0.10333333333333335</v>
      </c>
      <c r="AB52" s="22">
        <f t="shared" si="12"/>
        <v>3276981.1712872521</v>
      </c>
      <c r="AC52" s="11">
        <v>1592</v>
      </c>
      <c r="AD52" s="2">
        <v>1896</v>
      </c>
      <c r="AE52" s="2">
        <f t="shared" si="4"/>
        <v>120</v>
      </c>
      <c r="AF52" s="2" t="s">
        <v>27</v>
      </c>
    </row>
    <row r="53" spans="1:32" x14ac:dyDescent="0.2">
      <c r="A53">
        <v>5</v>
      </c>
      <c r="B53" s="2" t="s">
        <v>1140</v>
      </c>
      <c r="C53" s="2" t="s">
        <v>22</v>
      </c>
      <c r="D53" s="2" t="s">
        <v>23</v>
      </c>
      <c r="E53" s="2" t="s">
        <v>2767</v>
      </c>
      <c r="F53" s="2" t="s">
        <v>2775</v>
      </c>
      <c r="G53" s="2">
        <v>60</v>
      </c>
      <c r="H53" s="2">
        <v>66</v>
      </c>
      <c r="I53" s="3">
        <v>42392</v>
      </c>
      <c r="J53" s="3">
        <v>42402</v>
      </c>
      <c r="K53" s="3" t="s">
        <v>2534</v>
      </c>
      <c r="L53" s="17">
        <f t="shared" si="5"/>
        <v>240.59</v>
      </c>
      <c r="M53" s="20">
        <f t="shared" si="6"/>
        <v>0.99002452304750821</v>
      </c>
      <c r="N53" s="2" t="s">
        <v>36</v>
      </c>
      <c r="O53" s="2">
        <v>3500000</v>
      </c>
      <c r="P53" s="2">
        <v>3770000</v>
      </c>
      <c r="Q53" s="2">
        <f t="shared" si="0"/>
        <v>270000</v>
      </c>
      <c r="R53" s="4">
        <f t="shared" si="1"/>
        <v>7.7142857142857138E-2</v>
      </c>
      <c r="S53" s="2"/>
      <c r="T53" s="5">
        <f t="shared" si="7"/>
        <v>58333.333333333336</v>
      </c>
      <c r="U53" s="2">
        <v>62833</v>
      </c>
      <c r="V53" s="5">
        <f t="shared" si="2"/>
        <v>4499.6666666666642</v>
      </c>
      <c r="W53" s="4">
        <f t="shared" si="3"/>
        <v>7.7137142857142807E-2</v>
      </c>
      <c r="X53" s="22">
        <f t="shared" si="8"/>
        <v>57751.430511104649</v>
      </c>
      <c r="Y53" s="22">
        <f t="shared" si="9"/>
        <v>62206.21085664408</v>
      </c>
      <c r="Z53" s="22">
        <f t="shared" si="10"/>
        <v>4454.7803455394314</v>
      </c>
      <c r="AA53" s="8">
        <f t="shared" si="11"/>
        <v>7.7137142857142738E-2</v>
      </c>
      <c r="AB53" s="22">
        <f t="shared" si="12"/>
        <v>3732372.6513986448</v>
      </c>
      <c r="AC53" s="11">
        <v>16731</v>
      </c>
      <c r="AD53" s="2">
        <v>2009</v>
      </c>
      <c r="AE53" s="2">
        <f t="shared" si="4"/>
        <v>7</v>
      </c>
      <c r="AF53" s="2" t="s">
        <v>148</v>
      </c>
    </row>
    <row r="54" spans="1:32" x14ac:dyDescent="0.2">
      <c r="A54">
        <v>5</v>
      </c>
      <c r="B54" s="2" t="s">
        <v>1179</v>
      </c>
      <c r="C54" s="2" t="s">
        <v>22</v>
      </c>
      <c r="D54" s="2" t="s">
        <v>23</v>
      </c>
      <c r="E54" s="2" t="s">
        <v>2767</v>
      </c>
      <c r="F54" s="2" t="s">
        <v>2775</v>
      </c>
      <c r="G54" s="2">
        <v>61</v>
      </c>
      <c r="H54" s="2">
        <v>75</v>
      </c>
      <c r="I54" s="3">
        <v>42384</v>
      </c>
      <c r="J54" s="3">
        <v>42402</v>
      </c>
      <c r="K54" s="3" t="s">
        <v>2534</v>
      </c>
      <c r="L54" s="17">
        <f t="shared" si="5"/>
        <v>240.59</v>
      </c>
      <c r="M54" s="20">
        <f t="shared" si="6"/>
        <v>0.99002452304750821</v>
      </c>
      <c r="N54" s="2" t="s">
        <v>264</v>
      </c>
      <c r="O54" s="2">
        <v>3700000</v>
      </c>
      <c r="P54" s="2">
        <v>3730000</v>
      </c>
      <c r="Q54" s="2">
        <f t="shared" si="0"/>
        <v>30000</v>
      </c>
      <c r="R54" s="4">
        <f t="shared" si="1"/>
        <v>8.1081081081081086E-3</v>
      </c>
      <c r="S54" s="2"/>
      <c r="T54" s="5">
        <f t="shared" si="7"/>
        <v>60655.737704918036</v>
      </c>
      <c r="U54" s="2">
        <v>61148</v>
      </c>
      <c r="V54" s="5">
        <f t="shared" si="2"/>
        <v>492.26229508196411</v>
      </c>
      <c r="W54" s="4">
        <f t="shared" si="3"/>
        <v>8.1156756756756241E-3</v>
      </c>
      <c r="X54" s="22">
        <f t="shared" si="8"/>
        <v>60050.667791406238</v>
      </c>
      <c r="Y54" s="22">
        <f t="shared" si="9"/>
        <v>60538.019535309031</v>
      </c>
      <c r="Z54" s="22">
        <f t="shared" si="10"/>
        <v>487.3517439027928</v>
      </c>
      <c r="AA54" s="8">
        <f t="shared" si="11"/>
        <v>8.1156756756756172E-3</v>
      </c>
      <c r="AB54" s="22">
        <f t="shared" si="12"/>
        <v>3692819.191653851</v>
      </c>
      <c r="AC54" s="2">
        <v>910</v>
      </c>
      <c r="AD54" s="2">
        <v>1958</v>
      </c>
      <c r="AE54" s="2">
        <f t="shared" si="4"/>
        <v>58</v>
      </c>
      <c r="AF54" s="2" t="s">
        <v>37</v>
      </c>
    </row>
    <row r="55" spans="1:32" x14ac:dyDescent="0.2">
      <c r="A55">
        <v>5</v>
      </c>
      <c r="B55" s="2" t="s">
        <v>1622</v>
      </c>
      <c r="C55" s="2" t="s">
        <v>22</v>
      </c>
      <c r="D55" s="2" t="s">
        <v>23</v>
      </c>
      <c r="E55" s="2" t="s">
        <v>2767</v>
      </c>
      <c r="F55" s="2" t="s">
        <v>2775</v>
      </c>
      <c r="G55" s="2">
        <v>73</v>
      </c>
      <c r="H55" s="2">
        <v>80</v>
      </c>
      <c r="I55" s="3">
        <v>42392</v>
      </c>
      <c r="J55" s="3">
        <v>42402</v>
      </c>
      <c r="K55" s="3" t="s">
        <v>2534</v>
      </c>
      <c r="L55" s="17">
        <f t="shared" si="5"/>
        <v>240.59</v>
      </c>
      <c r="M55" s="20">
        <f t="shared" si="6"/>
        <v>0.99002452304750821</v>
      </c>
      <c r="N55" s="2" t="s">
        <v>36</v>
      </c>
      <c r="O55" s="2">
        <v>3900000</v>
      </c>
      <c r="P55" s="2">
        <v>3970000</v>
      </c>
      <c r="Q55" s="2">
        <f t="shared" si="0"/>
        <v>70000</v>
      </c>
      <c r="R55" s="4">
        <f t="shared" si="1"/>
        <v>1.7948717948717947E-2</v>
      </c>
      <c r="S55" s="2"/>
      <c r="T55" s="5">
        <f t="shared" si="7"/>
        <v>53424.657534246573</v>
      </c>
      <c r="U55" s="2">
        <v>54384</v>
      </c>
      <c r="V55" s="5">
        <f t="shared" si="2"/>
        <v>959.34246575342695</v>
      </c>
      <c r="W55" s="4">
        <f t="shared" si="3"/>
        <v>1.795692307692312E-2</v>
      </c>
      <c r="X55" s="22">
        <f t="shared" si="8"/>
        <v>52891.721094318927</v>
      </c>
      <c r="Y55" s="22">
        <f t="shared" si="9"/>
        <v>53841.493661415683</v>
      </c>
      <c r="Z55" s="22">
        <f t="shared" si="10"/>
        <v>949.77256709675567</v>
      </c>
      <c r="AA55" s="8">
        <f t="shared" si="11"/>
        <v>1.7956923076923096E-2</v>
      </c>
      <c r="AB55" s="22">
        <f t="shared" si="12"/>
        <v>3930429.0372833447</v>
      </c>
      <c r="AC55" s="2">
        <v>469</v>
      </c>
      <c r="AD55" s="2">
        <v>1896</v>
      </c>
      <c r="AE55" s="2">
        <f t="shared" si="4"/>
        <v>120</v>
      </c>
      <c r="AF55" s="2" t="s">
        <v>507</v>
      </c>
    </row>
    <row r="56" spans="1:32" x14ac:dyDescent="0.2">
      <c r="A56">
        <v>5</v>
      </c>
      <c r="B56" s="2" t="s">
        <v>1941</v>
      </c>
      <c r="C56" s="2" t="s">
        <v>22</v>
      </c>
      <c r="D56" s="2" t="s">
        <v>23</v>
      </c>
      <c r="E56" s="2" t="s">
        <v>2767</v>
      </c>
      <c r="F56" s="2" t="s">
        <v>2775</v>
      </c>
      <c r="G56" s="2">
        <v>84</v>
      </c>
      <c r="H56" s="2">
        <v>92</v>
      </c>
      <c r="I56" s="3">
        <v>42392</v>
      </c>
      <c r="J56" s="3">
        <v>42402</v>
      </c>
      <c r="K56" s="3" t="s">
        <v>2534</v>
      </c>
      <c r="L56" s="17">
        <f t="shared" si="5"/>
        <v>240.59</v>
      </c>
      <c r="M56" s="20">
        <f t="shared" si="6"/>
        <v>0.99002452304750821</v>
      </c>
      <c r="N56" s="2" t="s">
        <v>36</v>
      </c>
      <c r="O56" s="2">
        <v>5100000</v>
      </c>
      <c r="P56" s="2">
        <v>5730000</v>
      </c>
      <c r="Q56" s="2">
        <f t="shared" si="0"/>
        <v>630000</v>
      </c>
      <c r="R56" s="4">
        <f t="shared" si="1"/>
        <v>0.12352941176470589</v>
      </c>
      <c r="S56" s="2">
        <v>26739</v>
      </c>
      <c r="T56" s="5">
        <f t="shared" si="7"/>
        <v>61032.607142857145</v>
      </c>
      <c r="U56" s="2">
        <v>68533</v>
      </c>
      <c r="V56" s="5">
        <f t="shared" si="2"/>
        <v>7500.3928571428551</v>
      </c>
      <c r="W56" s="4">
        <f t="shared" si="3"/>
        <v>0.12289156908514356</v>
      </c>
      <c r="X56" s="22">
        <f t="shared" si="8"/>
        <v>60423.777776953088</v>
      </c>
      <c r="Y56" s="22">
        <f t="shared" si="9"/>
        <v>67849.350638014876</v>
      </c>
      <c r="Z56" s="22">
        <f t="shared" si="10"/>
        <v>7425.572861061788</v>
      </c>
      <c r="AA56" s="8">
        <f t="shared" si="11"/>
        <v>0.12289156908514348</v>
      </c>
      <c r="AB56" s="22">
        <f t="shared" si="12"/>
        <v>5699345.4535932494</v>
      </c>
      <c r="AC56" s="11">
        <v>5878</v>
      </c>
      <c r="AD56" s="2">
        <v>2008</v>
      </c>
      <c r="AE56" s="2">
        <f t="shared" si="4"/>
        <v>8</v>
      </c>
      <c r="AF56" s="2" t="s">
        <v>65</v>
      </c>
    </row>
    <row r="57" spans="1:32" x14ac:dyDescent="0.2">
      <c r="A57">
        <v>5</v>
      </c>
      <c r="B57" s="2" t="s">
        <v>848</v>
      </c>
      <c r="C57" s="2" t="s">
        <v>22</v>
      </c>
      <c r="D57" s="2" t="s">
        <v>23</v>
      </c>
      <c r="E57" s="2" t="s">
        <v>2767</v>
      </c>
      <c r="F57" s="2" t="s">
        <v>2775</v>
      </c>
      <c r="G57" s="2">
        <v>122</v>
      </c>
      <c r="H57" s="2">
        <v>135</v>
      </c>
      <c r="I57" s="3">
        <v>42391</v>
      </c>
      <c r="J57" s="3">
        <v>42402</v>
      </c>
      <c r="K57" s="3" t="s">
        <v>2534</v>
      </c>
      <c r="L57" s="17">
        <f t="shared" si="5"/>
        <v>240.59</v>
      </c>
      <c r="M57" s="20">
        <f t="shared" si="6"/>
        <v>0.99002452304750821</v>
      </c>
      <c r="N57" s="2" t="s">
        <v>24</v>
      </c>
      <c r="O57" s="2">
        <v>7390000</v>
      </c>
      <c r="P57" s="2">
        <v>8920000</v>
      </c>
      <c r="Q57" s="2">
        <f t="shared" si="0"/>
        <v>1530000</v>
      </c>
      <c r="R57" s="4">
        <f t="shared" si="1"/>
        <v>0.20703653585926929</v>
      </c>
      <c r="S57" s="2">
        <v>3105</v>
      </c>
      <c r="T57" s="5">
        <f t="shared" si="7"/>
        <v>60599.221311475412</v>
      </c>
      <c r="U57" s="2">
        <v>73140</v>
      </c>
      <c r="V57" s="5">
        <f t="shared" si="2"/>
        <v>12540.778688524588</v>
      </c>
      <c r="W57" s="4">
        <f t="shared" si="3"/>
        <v>0.20694620190028407</v>
      </c>
      <c r="X57" s="22">
        <f t="shared" si="8"/>
        <v>59994.715175943842</v>
      </c>
      <c r="Y57" s="22">
        <f t="shared" si="9"/>
        <v>72410.393615694746</v>
      </c>
      <c r="Z57" s="22">
        <f t="shared" si="10"/>
        <v>12415.678439750904</v>
      </c>
      <c r="AA57" s="8">
        <f t="shared" si="11"/>
        <v>0.20694620190028395</v>
      </c>
      <c r="AB57" s="22">
        <f t="shared" si="12"/>
        <v>8834068.0211147591</v>
      </c>
      <c r="AC57" s="2">
        <v>809</v>
      </c>
      <c r="AD57" s="2">
        <v>2002</v>
      </c>
      <c r="AE57" s="2">
        <f t="shared" si="4"/>
        <v>14</v>
      </c>
      <c r="AF57" s="2" t="s">
        <v>75</v>
      </c>
    </row>
    <row r="58" spans="1:32" x14ac:dyDescent="0.2">
      <c r="A58">
        <v>5</v>
      </c>
      <c r="B58" s="2" t="s">
        <v>163</v>
      </c>
      <c r="C58" s="2" t="s">
        <v>22</v>
      </c>
      <c r="D58" s="2" t="s">
        <v>23</v>
      </c>
      <c r="E58" s="2" t="s">
        <v>2767</v>
      </c>
      <c r="F58" s="2" t="s">
        <v>2775</v>
      </c>
      <c r="G58" s="2">
        <v>48</v>
      </c>
      <c r="H58" s="2">
        <v>54</v>
      </c>
      <c r="I58" s="3">
        <v>42391</v>
      </c>
      <c r="J58" s="3">
        <v>42403</v>
      </c>
      <c r="K58" s="3" t="s">
        <v>2534</v>
      </c>
      <c r="L58" s="17">
        <f t="shared" si="5"/>
        <v>240.59</v>
      </c>
      <c r="M58" s="20">
        <f t="shared" si="6"/>
        <v>0.99002452304750821</v>
      </c>
      <c r="N58" s="2" t="s">
        <v>32</v>
      </c>
      <c r="O58" s="2">
        <v>2890000</v>
      </c>
      <c r="P58" s="2">
        <v>3150000</v>
      </c>
      <c r="Q58" s="2">
        <f t="shared" si="0"/>
        <v>260000</v>
      </c>
      <c r="R58" s="4">
        <f t="shared" si="1"/>
        <v>8.9965397923875437E-2</v>
      </c>
      <c r="S58" s="2">
        <v>19052</v>
      </c>
      <c r="T58" s="5">
        <f t="shared" si="7"/>
        <v>60605.25</v>
      </c>
      <c r="U58" s="2">
        <v>66022</v>
      </c>
      <c r="V58" s="5">
        <f t="shared" si="2"/>
        <v>5416.75</v>
      </c>
      <c r="W58" s="4">
        <f t="shared" si="3"/>
        <v>8.9377570425004438E-2</v>
      </c>
      <c r="X58" s="22">
        <f t="shared" si="8"/>
        <v>60000.683725424999</v>
      </c>
      <c r="Y58" s="22">
        <f t="shared" si="9"/>
        <v>65363.399060642587</v>
      </c>
      <c r="Z58" s="22">
        <f t="shared" si="10"/>
        <v>5362.7153352175883</v>
      </c>
      <c r="AA58" s="8">
        <f t="shared" si="11"/>
        <v>8.9377570425004396E-2</v>
      </c>
      <c r="AB58" s="22">
        <f t="shared" si="12"/>
        <v>3137443.1549108443</v>
      </c>
      <c r="AC58" s="11">
        <v>1139</v>
      </c>
      <c r="AD58" s="2">
        <v>1939</v>
      </c>
      <c r="AE58" s="2">
        <f t="shared" si="4"/>
        <v>77</v>
      </c>
      <c r="AF58" s="2" t="s">
        <v>37</v>
      </c>
    </row>
    <row r="59" spans="1:32" x14ac:dyDescent="0.2">
      <c r="A59">
        <v>6</v>
      </c>
      <c r="B59" s="2" t="s">
        <v>912</v>
      </c>
      <c r="C59" s="2" t="s">
        <v>22</v>
      </c>
      <c r="D59" s="2" t="s">
        <v>23</v>
      </c>
      <c r="E59" s="2" t="s">
        <v>2767</v>
      </c>
      <c r="F59" s="2" t="s">
        <v>2775</v>
      </c>
      <c r="G59" s="2">
        <v>54</v>
      </c>
      <c r="H59" s="2">
        <v>60</v>
      </c>
      <c r="I59" s="3">
        <v>42384</v>
      </c>
      <c r="J59" s="3">
        <v>42408</v>
      </c>
      <c r="K59" s="3" t="s">
        <v>2534</v>
      </c>
      <c r="L59" s="17">
        <f t="shared" si="5"/>
        <v>240.59</v>
      </c>
      <c r="M59" s="20">
        <f t="shared" si="6"/>
        <v>0.99002452304750821</v>
      </c>
      <c r="N59" s="2" t="s">
        <v>379</v>
      </c>
      <c r="O59" s="2">
        <v>2500000</v>
      </c>
      <c r="P59" s="2">
        <v>2600000</v>
      </c>
      <c r="Q59" s="2">
        <f t="shared" si="0"/>
        <v>100000</v>
      </c>
      <c r="R59" s="4">
        <f t="shared" si="1"/>
        <v>0.04</v>
      </c>
      <c r="S59" s="2">
        <v>120091</v>
      </c>
      <c r="T59" s="5">
        <f t="shared" si="7"/>
        <v>48520.203703703701</v>
      </c>
      <c r="U59" s="2">
        <v>50372</v>
      </c>
      <c r="V59" s="5">
        <f t="shared" si="2"/>
        <v>1851.7962962962993</v>
      </c>
      <c r="W59" s="4">
        <f t="shared" si="3"/>
        <v>3.8165468298620227E-2</v>
      </c>
      <c r="X59" s="22">
        <f t="shared" si="8"/>
        <v>48036.1915299272</v>
      </c>
      <c r="Y59" s="22">
        <f t="shared" si="9"/>
        <v>49869.515274949081</v>
      </c>
      <c r="Z59" s="22">
        <f t="shared" si="10"/>
        <v>1833.3237450218803</v>
      </c>
      <c r="AA59" s="8">
        <f t="shared" si="11"/>
        <v>3.8165468298620109E-2</v>
      </c>
      <c r="AB59" s="22">
        <f t="shared" si="12"/>
        <v>2692953.8248472502</v>
      </c>
      <c r="AC59" s="11">
        <v>3019</v>
      </c>
      <c r="AD59" s="2">
        <v>1939</v>
      </c>
      <c r="AE59" s="2">
        <f t="shared" si="4"/>
        <v>77</v>
      </c>
      <c r="AF59" s="2" t="s">
        <v>181</v>
      </c>
    </row>
    <row r="60" spans="1:32" x14ac:dyDescent="0.2">
      <c r="A60">
        <v>6</v>
      </c>
      <c r="B60" s="2" t="s">
        <v>1017</v>
      </c>
      <c r="C60" s="2" t="s">
        <v>22</v>
      </c>
      <c r="D60" s="2" t="s">
        <v>23</v>
      </c>
      <c r="E60" s="2" t="s">
        <v>2767</v>
      </c>
      <c r="F60" s="2" t="s">
        <v>2775</v>
      </c>
      <c r="G60" s="2">
        <v>62</v>
      </c>
      <c r="H60" s="2">
        <v>68</v>
      </c>
      <c r="I60" s="3">
        <v>42387</v>
      </c>
      <c r="J60" s="3">
        <v>42408</v>
      </c>
      <c r="K60" s="3" t="s">
        <v>2534</v>
      </c>
      <c r="L60" s="17">
        <f t="shared" si="5"/>
        <v>240.59</v>
      </c>
      <c r="M60" s="20">
        <f t="shared" si="6"/>
        <v>0.99002452304750821</v>
      </c>
      <c r="N60" s="2" t="s">
        <v>55</v>
      </c>
      <c r="O60" s="2">
        <v>3600000</v>
      </c>
      <c r="P60" s="2">
        <v>3620000</v>
      </c>
      <c r="Q60" s="2">
        <f t="shared" si="0"/>
        <v>20000</v>
      </c>
      <c r="R60" s="4">
        <f t="shared" si="1"/>
        <v>5.5555555555555558E-3</v>
      </c>
      <c r="S60" s="2">
        <v>1416</v>
      </c>
      <c r="T60" s="5">
        <f t="shared" si="7"/>
        <v>58087.354838709674</v>
      </c>
      <c r="U60" s="2">
        <v>58410</v>
      </c>
      <c r="V60" s="5">
        <f t="shared" si="2"/>
        <v>322.64516129032563</v>
      </c>
      <c r="W60" s="4">
        <f t="shared" si="3"/>
        <v>5.5544819037845646E-3</v>
      </c>
      <c r="X60" s="22">
        <f t="shared" si="8"/>
        <v>57507.905769284916</v>
      </c>
      <c r="Y60" s="22">
        <f t="shared" si="9"/>
        <v>57827.332391204953</v>
      </c>
      <c r="Z60" s="22">
        <f t="shared" si="10"/>
        <v>319.42662192003627</v>
      </c>
      <c r="AA60" s="8">
        <f t="shared" si="11"/>
        <v>5.5544819037844822E-3</v>
      </c>
      <c r="AB60" s="22">
        <f t="shared" si="12"/>
        <v>3585294.608254707</v>
      </c>
      <c r="AC60" s="2">
        <v>644</v>
      </c>
      <c r="AD60" s="2">
        <v>2003</v>
      </c>
      <c r="AE60" s="2">
        <f t="shared" si="4"/>
        <v>13</v>
      </c>
      <c r="AF60" s="2" t="s">
        <v>37</v>
      </c>
    </row>
    <row r="61" spans="1:32" x14ac:dyDescent="0.2">
      <c r="A61">
        <v>6</v>
      </c>
      <c r="B61" s="2" t="s">
        <v>1706</v>
      </c>
      <c r="C61" s="2" t="s">
        <v>22</v>
      </c>
      <c r="D61" s="2" t="s">
        <v>23</v>
      </c>
      <c r="E61" s="2" t="s">
        <v>2767</v>
      </c>
      <c r="F61" s="2" t="s">
        <v>2775</v>
      </c>
      <c r="G61" s="2">
        <v>76</v>
      </c>
      <c r="H61" s="2">
        <v>84</v>
      </c>
      <c r="I61" s="3">
        <v>42398</v>
      </c>
      <c r="J61" s="3">
        <v>42408</v>
      </c>
      <c r="K61" s="3" t="s">
        <v>2534</v>
      </c>
      <c r="L61" s="17">
        <f t="shared" si="5"/>
        <v>240.59</v>
      </c>
      <c r="M61" s="20">
        <f t="shared" si="6"/>
        <v>0.99002452304750821</v>
      </c>
      <c r="N61" s="2" t="s">
        <v>36</v>
      </c>
      <c r="O61" s="2">
        <v>3550000</v>
      </c>
      <c r="P61" s="2">
        <v>3550000</v>
      </c>
      <c r="Q61" s="2">
        <f t="shared" si="0"/>
        <v>0</v>
      </c>
      <c r="R61" s="4">
        <f t="shared" si="1"/>
        <v>0</v>
      </c>
      <c r="S61" s="2">
        <v>130000</v>
      </c>
      <c r="T61" s="5">
        <f t="shared" si="7"/>
        <v>48421.052631578947</v>
      </c>
      <c r="U61" s="2">
        <v>48421</v>
      </c>
      <c r="V61" s="5">
        <f t="shared" si="2"/>
        <v>-5.2631578946602531E-2</v>
      </c>
      <c r="W61" s="4">
        <f t="shared" si="3"/>
        <v>-1.0869565217233131E-6</v>
      </c>
      <c r="X61" s="22">
        <f t="shared" si="8"/>
        <v>47938.029537037241</v>
      </c>
      <c r="Y61" s="22">
        <f t="shared" si="9"/>
        <v>47937.977430483392</v>
      </c>
      <c r="Z61" s="22">
        <f t="shared" si="10"/>
        <v>-5.210655384871643E-2</v>
      </c>
      <c r="AA61" s="8">
        <f t="shared" si="11"/>
        <v>-1.0869565218248814E-6</v>
      </c>
      <c r="AB61" s="22">
        <f t="shared" si="12"/>
        <v>3643286.2847167379</v>
      </c>
      <c r="AC61" s="11">
        <v>1915</v>
      </c>
      <c r="AD61" s="2">
        <v>1937</v>
      </c>
      <c r="AE61" s="2">
        <f t="shared" si="4"/>
        <v>79</v>
      </c>
      <c r="AF61" s="2" t="s">
        <v>37</v>
      </c>
    </row>
    <row r="62" spans="1:32" x14ac:dyDescent="0.2">
      <c r="A62">
        <v>6</v>
      </c>
      <c r="B62" s="2" t="s">
        <v>2235</v>
      </c>
      <c r="C62" s="2" t="s">
        <v>22</v>
      </c>
      <c r="D62" s="2" t="s">
        <v>23</v>
      </c>
      <c r="E62" s="2" t="s">
        <v>2767</v>
      </c>
      <c r="F62" s="2" t="s">
        <v>2775</v>
      </c>
      <c r="G62" s="2">
        <v>105</v>
      </c>
      <c r="H62" s="2"/>
      <c r="I62" s="3">
        <v>42398</v>
      </c>
      <c r="J62" s="3">
        <v>42408</v>
      </c>
      <c r="K62" s="3" t="s">
        <v>2534</v>
      </c>
      <c r="L62" s="17">
        <f t="shared" si="5"/>
        <v>240.59</v>
      </c>
      <c r="M62" s="20">
        <f t="shared" si="6"/>
        <v>0.99002452304750821</v>
      </c>
      <c r="N62" s="2" t="s">
        <v>36</v>
      </c>
      <c r="O62" s="2">
        <v>5600000</v>
      </c>
      <c r="P62" s="2">
        <v>6310000</v>
      </c>
      <c r="Q62" s="2">
        <f t="shared" si="0"/>
        <v>710000</v>
      </c>
      <c r="R62" s="4">
        <f t="shared" si="1"/>
        <v>0.12678571428571428</v>
      </c>
      <c r="S62" s="2"/>
      <c r="T62" s="5">
        <f t="shared" si="7"/>
        <v>53333.333333333336</v>
      </c>
      <c r="U62" s="2">
        <v>60095</v>
      </c>
      <c r="V62" s="5">
        <f t="shared" si="2"/>
        <v>6761.6666666666642</v>
      </c>
      <c r="W62" s="4">
        <f t="shared" si="3"/>
        <v>0.12678124999999996</v>
      </c>
      <c r="X62" s="22">
        <f t="shared" si="8"/>
        <v>52801.30789586711</v>
      </c>
      <c r="Y62" s="22">
        <f t="shared" si="9"/>
        <v>59495.523712540009</v>
      </c>
      <c r="Z62" s="22">
        <f t="shared" si="10"/>
        <v>6694.2158166728987</v>
      </c>
      <c r="AA62" s="8">
        <f t="shared" si="11"/>
        <v>0.12678124999999993</v>
      </c>
      <c r="AB62" s="22">
        <f t="shared" si="12"/>
        <v>6247029.989816701</v>
      </c>
      <c r="AC62" s="2"/>
      <c r="AD62" s="2">
        <v>2013</v>
      </c>
      <c r="AE62" s="2">
        <f t="shared" si="4"/>
        <v>3</v>
      </c>
      <c r="AF62" s="2" t="s">
        <v>460</v>
      </c>
    </row>
    <row r="63" spans="1:32" x14ac:dyDescent="0.2">
      <c r="A63">
        <v>6</v>
      </c>
      <c r="B63" s="2" t="s">
        <v>267</v>
      </c>
      <c r="C63" s="2" t="s">
        <v>22</v>
      </c>
      <c r="D63" s="2" t="s">
        <v>23</v>
      </c>
      <c r="E63" s="2" t="s">
        <v>2767</v>
      </c>
      <c r="F63" s="2" t="s">
        <v>2775</v>
      </c>
      <c r="G63" s="2">
        <v>35</v>
      </c>
      <c r="H63" s="2">
        <v>39</v>
      </c>
      <c r="I63" s="3">
        <v>42398</v>
      </c>
      <c r="J63" s="3">
        <v>42409</v>
      </c>
      <c r="K63" s="3" t="s">
        <v>2534</v>
      </c>
      <c r="L63" s="17">
        <f t="shared" si="5"/>
        <v>240.59</v>
      </c>
      <c r="M63" s="20">
        <f t="shared" si="6"/>
        <v>0.99002452304750821</v>
      </c>
      <c r="N63" s="2" t="s">
        <v>24</v>
      </c>
      <c r="O63" s="2">
        <v>2400000</v>
      </c>
      <c r="P63" s="2">
        <v>2400000</v>
      </c>
      <c r="Q63" s="2">
        <f t="shared" si="0"/>
        <v>0</v>
      </c>
      <c r="R63" s="4">
        <f t="shared" si="1"/>
        <v>0</v>
      </c>
      <c r="S63" s="2">
        <v>29000</v>
      </c>
      <c r="T63" s="5">
        <f t="shared" si="7"/>
        <v>69400</v>
      </c>
      <c r="U63" s="2">
        <v>69400</v>
      </c>
      <c r="V63" s="5">
        <f t="shared" si="2"/>
        <v>0</v>
      </c>
      <c r="W63" s="4">
        <f t="shared" si="3"/>
        <v>0</v>
      </c>
      <c r="X63" s="22">
        <f t="shared" si="8"/>
        <v>68707.701899497071</v>
      </c>
      <c r="Y63" s="22">
        <f t="shared" si="9"/>
        <v>68707.701899497071</v>
      </c>
      <c r="Z63" s="22">
        <f t="shared" si="10"/>
        <v>0</v>
      </c>
      <c r="AA63" s="8">
        <f t="shared" si="11"/>
        <v>0</v>
      </c>
      <c r="AB63" s="22">
        <f t="shared" si="12"/>
        <v>2404769.5664823977</v>
      </c>
      <c r="AC63" s="2">
        <v>162</v>
      </c>
      <c r="AD63" s="2">
        <v>1938</v>
      </c>
      <c r="AE63" s="2">
        <f t="shared" si="4"/>
        <v>78</v>
      </c>
      <c r="AF63" s="2" t="s">
        <v>37</v>
      </c>
    </row>
    <row r="64" spans="1:32" x14ac:dyDescent="0.2">
      <c r="A64">
        <v>6</v>
      </c>
      <c r="B64" s="2" t="s">
        <v>316</v>
      </c>
      <c r="C64" s="2" t="s">
        <v>22</v>
      </c>
      <c r="D64" s="2" t="s">
        <v>23</v>
      </c>
      <c r="E64" s="2" t="s">
        <v>2767</v>
      </c>
      <c r="F64" s="2" t="s">
        <v>2775</v>
      </c>
      <c r="G64" s="2">
        <v>37</v>
      </c>
      <c r="H64" s="2">
        <v>41</v>
      </c>
      <c r="I64" s="3">
        <v>42399</v>
      </c>
      <c r="J64" s="3">
        <v>42409</v>
      </c>
      <c r="K64" s="3" t="s">
        <v>2534</v>
      </c>
      <c r="L64" s="17">
        <f t="shared" si="5"/>
        <v>240.59</v>
      </c>
      <c r="M64" s="20">
        <f t="shared" si="6"/>
        <v>0.99002452304750821</v>
      </c>
      <c r="N64" s="2" t="s">
        <v>36</v>
      </c>
      <c r="O64" s="2">
        <v>2090000</v>
      </c>
      <c r="P64" s="2">
        <v>2570000</v>
      </c>
      <c r="Q64" s="2">
        <f t="shared" si="0"/>
        <v>480000</v>
      </c>
      <c r="R64" s="4">
        <f t="shared" si="1"/>
        <v>0.22966507177033493</v>
      </c>
      <c r="S64" s="2">
        <v>3056</v>
      </c>
      <c r="T64" s="5">
        <f t="shared" si="7"/>
        <v>56569.08108108108</v>
      </c>
      <c r="U64" s="2">
        <v>69542</v>
      </c>
      <c r="V64" s="5">
        <f t="shared" si="2"/>
        <v>12972.91891891892</v>
      </c>
      <c r="W64" s="4">
        <f t="shared" si="3"/>
        <v>0.22932879005626225</v>
      </c>
      <c r="X64" s="22">
        <f t="shared" si="8"/>
        <v>56004.777516533119</v>
      </c>
      <c r="Y64" s="22">
        <f t="shared" si="9"/>
        <v>68848.28538176982</v>
      </c>
      <c r="Z64" s="22">
        <f t="shared" si="10"/>
        <v>12843.507865236701</v>
      </c>
      <c r="AA64" s="8">
        <f t="shared" si="11"/>
        <v>0.22932879005626228</v>
      </c>
      <c r="AB64" s="22">
        <f t="shared" si="12"/>
        <v>2547386.5591254835</v>
      </c>
      <c r="AC64" s="11">
        <v>6818</v>
      </c>
      <c r="AD64" s="2">
        <v>2003</v>
      </c>
      <c r="AE64" s="2">
        <f t="shared" si="4"/>
        <v>13</v>
      </c>
      <c r="AF64" s="2" t="s">
        <v>96</v>
      </c>
    </row>
    <row r="65" spans="1:32" x14ac:dyDescent="0.2">
      <c r="A65">
        <v>6</v>
      </c>
      <c r="B65" s="2" t="s">
        <v>504</v>
      </c>
      <c r="C65" s="2" t="s">
        <v>22</v>
      </c>
      <c r="D65" s="2" t="s">
        <v>23</v>
      </c>
      <c r="E65" s="2" t="s">
        <v>2767</v>
      </c>
      <c r="F65" s="2" t="s">
        <v>2775</v>
      </c>
      <c r="G65" s="2">
        <v>44</v>
      </c>
      <c r="H65" s="2">
        <v>49</v>
      </c>
      <c r="I65" s="3">
        <v>42399</v>
      </c>
      <c r="J65" s="3">
        <v>42409</v>
      </c>
      <c r="K65" s="3" t="s">
        <v>2534</v>
      </c>
      <c r="L65" s="17">
        <f t="shared" si="5"/>
        <v>240.59</v>
      </c>
      <c r="M65" s="20">
        <f t="shared" si="6"/>
        <v>0.99002452304750821</v>
      </c>
      <c r="N65" s="2" t="s">
        <v>36</v>
      </c>
      <c r="O65" s="2">
        <v>2700000</v>
      </c>
      <c r="P65" s="2">
        <v>2975000</v>
      </c>
      <c r="Q65" s="2">
        <f t="shared" ref="Q65:Q128" si="13">P65-O65</f>
        <v>275000</v>
      </c>
      <c r="R65" s="4">
        <f t="shared" ref="R65:R128" si="14">Q65/O65</f>
        <v>0.10185185185185185</v>
      </c>
      <c r="S65" s="2">
        <v>48786</v>
      </c>
      <c r="T65" s="5">
        <f t="shared" si="7"/>
        <v>62472.409090909088</v>
      </c>
      <c r="U65" s="2">
        <v>68722</v>
      </c>
      <c r="V65" s="5">
        <f t="shared" ref="V65:V128" si="15">U65-T65</f>
        <v>6249.5909090909117</v>
      </c>
      <c r="W65" s="4">
        <f t="shared" ref="W65:W128" si="16">V65/T65</f>
        <v>0.10003761660602176</v>
      </c>
      <c r="X65" s="22">
        <f t="shared" si="8"/>
        <v>61849.217013856083</v>
      </c>
      <c r="Y65" s="22">
        <f t="shared" si="9"/>
        <v>68036.465272870861</v>
      </c>
      <c r="Z65" s="22">
        <f t="shared" si="10"/>
        <v>6187.2482590147774</v>
      </c>
      <c r="AA65" s="8">
        <f t="shared" si="11"/>
        <v>0.10003761660602184</v>
      </c>
      <c r="AB65" s="22">
        <f t="shared" si="12"/>
        <v>2993604.4720063177</v>
      </c>
      <c r="AC65" s="2">
        <v>475</v>
      </c>
      <c r="AD65" s="2">
        <v>1880</v>
      </c>
      <c r="AE65" s="2">
        <f t="shared" ref="AE65:AE128" si="17">2016-AD65</f>
        <v>136</v>
      </c>
      <c r="AF65" s="2" t="s">
        <v>505</v>
      </c>
    </row>
    <row r="66" spans="1:32" x14ac:dyDescent="0.2">
      <c r="A66">
        <v>6</v>
      </c>
      <c r="B66" s="2" t="s">
        <v>559</v>
      </c>
      <c r="C66" s="2" t="s">
        <v>22</v>
      </c>
      <c r="D66" s="2" t="s">
        <v>23</v>
      </c>
      <c r="E66" s="2" t="s">
        <v>2767</v>
      </c>
      <c r="F66" s="2" t="s">
        <v>2775</v>
      </c>
      <c r="G66" s="2">
        <v>46</v>
      </c>
      <c r="H66" s="2">
        <v>54</v>
      </c>
      <c r="I66" s="3">
        <v>42397</v>
      </c>
      <c r="J66" s="3">
        <v>42409</v>
      </c>
      <c r="K66" s="3" t="s">
        <v>2534</v>
      </c>
      <c r="L66" s="17">
        <f t="shared" ref="L66:L129" si="18">IF(K66="Januar",238.19,IF(K66="Februar",240.59,IF(K66="Mars",245.99,IF(K66="April",250.79,IF(K66="Mai",256.52,IF(K66="Juni",259.83,IF(K66="Juli",265.66,IF(K66="August",272.21,IF(K66="September",275.91,IF(K66="Oktober",281.13,IF(K66="November",284.38,IF(K66="Desember",287.34,0))))))))))))</f>
        <v>240.59</v>
      </c>
      <c r="M66" s="20">
        <f t="shared" ref="M66:M129" si="19">$L$2/L66</f>
        <v>0.99002452304750821</v>
      </c>
      <c r="N66" s="2" t="s">
        <v>32</v>
      </c>
      <c r="O66" s="2">
        <v>2800000</v>
      </c>
      <c r="P66" s="2">
        <v>3350000</v>
      </c>
      <c r="Q66" s="2">
        <f t="shared" si="13"/>
        <v>550000</v>
      </c>
      <c r="R66" s="4">
        <f t="shared" si="14"/>
        <v>0.19642857142857142</v>
      </c>
      <c r="S66" s="2">
        <v>1659</v>
      </c>
      <c r="T66" s="5">
        <f t="shared" si="7"/>
        <v>60905.630434782608</v>
      </c>
      <c r="U66" s="2">
        <v>72862</v>
      </c>
      <c r="V66" s="5">
        <f t="shared" si="15"/>
        <v>11956.369565217392</v>
      </c>
      <c r="W66" s="4">
        <f t="shared" si="16"/>
        <v>0.19630975789701746</v>
      </c>
      <c r="X66" s="22">
        <f t="shared" ref="X66:X129" si="20">T66*M66</f>
        <v>60298.067722103449</v>
      </c>
      <c r="Y66" s="22">
        <f t="shared" ref="Y66:Y129" si="21">U66*M66</f>
        <v>72135.166798287537</v>
      </c>
      <c r="Z66" s="22">
        <f t="shared" si="10"/>
        <v>11837.099076184088</v>
      </c>
      <c r="AA66" s="8">
        <f t="shared" si="11"/>
        <v>0.19630975789701741</v>
      </c>
      <c r="AB66" s="22">
        <f t="shared" si="12"/>
        <v>3318217.6727212267</v>
      </c>
      <c r="AC66" s="2">
        <v>400</v>
      </c>
      <c r="AD66" s="2">
        <v>1890</v>
      </c>
      <c r="AE66" s="2">
        <f t="shared" si="17"/>
        <v>126</v>
      </c>
      <c r="AF66" s="2" t="s">
        <v>133</v>
      </c>
    </row>
    <row r="67" spans="1:32" x14ac:dyDescent="0.2">
      <c r="A67">
        <v>6</v>
      </c>
      <c r="B67" s="2" t="s">
        <v>600</v>
      </c>
      <c r="C67" s="2" t="s">
        <v>22</v>
      </c>
      <c r="D67" s="2" t="s">
        <v>23</v>
      </c>
      <c r="E67" s="2" t="s">
        <v>2767</v>
      </c>
      <c r="F67" s="2" t="s">
        <v>2775</v>
      </c>
      <c r="G67" s="2">
        <v>47</v>
      </c>
      <c r="H67" s="2">
        <v>52</v>
      </c>
      <c r="I67" s="3">
        <v>42399</v>
      </c>
      <c r="J67" s="3">
        <v>42409</v>
      </c>
      <c r="K67" s="3" t="s">
        <v>2534</v>
      </c>
      <c r="L67" s="17">
        <f t="shared" si="18"/>
        <v>240.59</v>
      </c>
      <c r="M67" s="20">
        <f t="shared" si="19"/>
        <v>0.99002452304750821</v>
      </c>
      <c r="N67" s="2" t="s">
        <v>36</v>
      </c>
      <c r="O67" s="2">
        <v>3000000</v>
      </c>
      <c r="P67" s="2">
        <v>3200000</v>
      </c>
      <c r="Q67" s="2">
        <f t="shared" si="13"/>
        <v>200000</v>
      </c>
      <c r="R67" s="4">
        <f t="shared" si="14"/>
        <v>6.6666666666666666E-2</v>
      </c>
      <c r="S67" s="2"/>
      <c r="T67" s="5">
        <f t="shared" ref="T67:T130" si="22">(O67+S67)/G67</f>
        <v>63829.787234042553</v>
      </c>
      <c r="U67" s="2">
        <v>68085</v>
      </c>
      <c r="V67" s="5">
        <f t="shared" si="15"/>
        <v>4255.2127659574471</v>
      </c>
      <c r="W67" s="4">
        <f t="shared" si="16"/>
        <v>6.6665000000000002E-2</v>
      </c>
      <c r="X67" s="22">
        <f t="shared" si="20"/>
        <v>63193.054662606904</v>
      </c>
      <c r="Y67" s="22">
        <f t="shared" si="21"/>
        <v>67405.819651689599</v>
      </c>
      <c r="Z67" s="22">
        <f t="shared" ref="Z67:Z130" si="23">Y67-X67</f>
        <v>4212.7649890826942</v>
      </c>
      <c r="AA67" s="8">
        <f t="shared" ref="AA67:AA130" si="24">Z67/X67</f>
        <v>6.6665000000000071E-2</v>
      </c>
      <c r="AB67" s="22">
        <f t="shared" ref="AB67:AB130" si="25">Y67*G67</f>
        <v>3168073.5236294111</v>
      </c>
      <c r="AC67" s="11">
        <v>5922</v>
      </c>
      <c r="AD67" s="2">
        <v>2006</v>
      </c>
      <c r="AE67" s="2">
        <f t="shared" si="17"/>
        <v>10</v>
      </c>
      <c r="AF67" s="2" t="s">
        <v>67</v>
      </c>
    </row>
    <row r="68" spans="1:32" x14ac:dyDescent="0.2">
      <c r="A68">
        <v>6</v>
      </c>
      <c r="B68" s="2" t="s">
        <v>257</v>
      </c>
      <c r="C68" s="2" t="s">
        <v>22</v>
      </c>
      <c r="D68" s="2" t="s">
        <v>23</v>
      </c>
      <c r="E68" s="2" t="s">
        <v>2767</v>
      </c>
      <c r="F68" s="2" t="s">
        <v>2775</v>
      </c>
      <c r="G68" s="2">
        <v>52</v>
      </c>
      <c r="H68" s="2">
        <v>58</v>
      </c>
      <c r="I68" s="3">
        <v>42398</v>
      </c>
      <c r="J68" s="3">
        <v>42409</v>
      </c>
      <c r="K68" s="3" t="s">
        <v>2534</v>
      </c>
      <c r="L68" s="17">
        <f t="shared" si="18"/>
        <v>240.59</v>
      </c>
      <c r="M68" s="20">
        <f t="shared" si="19"/>
        <v>0.99002452304750821</v>
      </c>
      <c r="N68" s="2" t="s">
        <v>24</v>
      </c>
      <c r="O68" s="2">
        <v>2200000</v>
      </c>
      <c r="P68" s="2">
        <v>2400000</v>
      </c>
      <c r="Q68" s="2">
        <f t="shared" si="13"/>
        <v>200000</v>
      </c>
      <c r="R68" s="4">
        <f t="shared" si="14"/>
        <v>9.0909090909090912E-2</v>
      </c>
      <c r="S68" s="2">
        <v>296291</v>
      </c>
      <c r="T68" s="5">
        <f t="shared" si="22"/>
        <v>48005.596153846156</v>
      </c>
      <c r="U68" s="2">
        <v>51852</v>
      </c>
      <c r="V68" s="5">
        <f t="shared" si="15"/>
        <v>3846.4038461538439</v>
      </c>
      <c r="W68" s="4">
        <f t="shared" si="16"/>
        <v>8.0124072073327945E-2</v>
      </c>
      <c r="X68" s="22">
        <f t="shared" si="20"/>
        <v>47526.717435822837</v>
      </c>
      <c r="Y68" s="22">
        <f t="shared" si="21"/>
        <v>51334.751569059394</v>
      </c>
      <c r="Z68" s="22">
        <f t="shared" si="23"/>
        <v>3808.034133236557</v>
      </c>
      <c r="AA68" s="8">
        <f t="shared" si="24"/>
        <v>8.0124072073327862E-2</v>
      </c>
      <c r="AB68" s="22">
        <f t="shared" si="25"/>
        <v>2669407.0815910883</v>
      </c>
      <c r="AC68" s="11">
        <v>2041</v>
      </c>
      <c r="AD68" s="2">
        <v>1936</v>
      </c>
      <c r="AE68" s="2">
        <f t="shared" si="17"/>
        <v>80</v>
      </c>
      <c r="AF68" s="2" t="s">
        <v>156</v>
      </c>
    </row>
    <row r="69" spans="1:32" x14ac:dyDescent="0.2">
      <c r="A69">
        <v>6</v>
      </c>
      <c r="B69" s="2" t="s">
        <v>970</v>
      </c>
      <c r="C69" s="2" t="s">
        <v>22</v>
      </c>
      <c r="D69" s="2" t="s">
        <v>23</v>
      </c>
      <c r="E69" s="2" t="s">
        <v>2767</v>
      </c>
      <c r="F69" s="2" t="s">
        <v>2775</v>
      </c>
      <c r="G69" s="2">
        <v>111</v>
      </c>
      <c r="H69" s="2">
        <v>125</v>
      </c>
      <c r="I69" s="3">
        <v>42399</v>
      </c>
      <c r="J69" s="3">
        <v>42409</v>
      </c>
      <c r="K69" s="3" t="s">
        <v>2534</v>
      </c>
      <c r="L69" s="17">
        <f t="shared" si="18"/>
        <v>240.59</v>
      </c>
      <c r="M69" s="20">
        <f t="shared" si="19"/>
        <v>0.99002452304750821</v>
      </c>
      <c r="N69" s="2" t="s">
        <v>36</v>
      </c>
      <c r="O69" s="2">
        <v>4990000</v>
      </c>
      <c r="P69" s="2">
        <v>5570000</v>
      </c>
      <c r="Q69" s="2">
        <f t="shared" si="13"/>
        <v>580000</v>
      </c>
      <c r="R69" s="4">
        <f t="shared" si="14"/>
        <v>0.11623246492985972</v>
      </c>
      <c r="S69" s="2">
        <v>74000</v>
      </c>
      <c r="T69" s="5">
        <f t="shared" si="22"/>
        <v>45621.62162162162</v>
      </c>
      <c r="U69" s="2">
        <v>50847</v>
      </c>
      <c r="V69" s="5">
        <f t="shared" si="15"/>
        <v>5225.3783783783801</v>
      </c>
      <c r="W69" s="4">
        <f t="shared" si="16"/>
        <v>0.11453732227488156</v>
      </c>
      <c r="X69" s="22">
        <f t="shared" si="20"/>
        <v>45166.524186599832</v>
      </c>
      <c r="Y69" s="22">
        <f t="shared" si="21"/>
        <v>50339.776923396646</v>
      </c>
      <c r="Z69" s="22">
        <f t="shared" si="23"/>
        <v>5173.2527367968141</v>
      </c>
      <c r="AA69" s="8">
        <f t="shared" si="24"/>
        <v>0.11453732227488148</v>
      </c>
      <c r="AB69" s="22">
        <f t="shared" si="25"/>
        <v>5587715.2384970281</v>
      </c>
      <c r="AC69" s="2">
        <v>465</v>
      </c>
      <c r="AD69" s="2">
        <v>1895</v>
      </c>
      <c r="AE69" s="2">
        <f t="shared" si="17"/>
        <v>121</v>
      </c>
      <c r="AF69" s="2" t="s">
        <v>364</v>
      </c>
    </row>
    <row r="70" spans="1:32" x14ac:dyDescent="0.2">
      <c r="A70">
        <v>6</v>
      </c>
      <c r="B70" s="2" t="s">
        <v>1575</v>
      </c>
      <c r="C70" s="2" t="s">
        <v>22</v>
      </c>
      <c r="D70" s="2" t="s">
        <v>23</v>
      </c>
      <c r="E70" s="2" t="s">
        <v>2767</v>
      </c>
      <c r="F70" s="2" t="s">
        <v>2775</v>
      </c>
      <c r="G70" s="2">
        <v>72</v>
      </c>
      <c r="H70" s="2">
        <v>80</v>
      </c>
      <c r="I70" s="3">
        <v>42398</v>
      </c>
      <c r="J70" s="3">
        <v>42410</v>
      </c>
      <c r="K70" s="3" t="s">
        <v>2534</v>
      </c>
      <c r="L70" s="17">
        <f t="shared" si="18"/>
        <v>240.59</v>
      </c>
      <c r="M70" s="20">
        <f t="shared" si="19"/>
        <v>0.99002452304750821</v>
      </c>
      <c r="N70" s="2" t="s">
        <v>32</v>
      </c>
      <c r="O70" s="2">
        <v>4700000</v>
      </c>
      <c r="P70" s="2">
        <v>4600000</v>
      </c>
      <c r="Q70" s="2">
        <f t="shared" si="13"/>
        <v>-100000</v>
      </c>
      <c r="R70" s="4">
        <f t="shared" si="14"/>
        <v>-2.1276595744680851E-2</v>
      </c>
      <c r="S70" s="2"/>
      <c r="T70" s="5">
        <f t="shared" si="22"/>
        <v>65277.777777777781</v>
      </c>
      <c r="U70" s="2">
        <v>63889</v>
      </c>
      <c r="V70" s="5">
        <f t="shared" si="15"/>
        <v>-1388.777777777781</v>
      </c>
      <c r="W70" s="4">
        <f t="shared" si="16"/>
        <v>-2.1274893617021326E-2</v>
      </c>
      <c r="X70" s="22">
        <f t="shared" si="20"/>
        <v>64626.600810045675</v>
      </c>
      <c r="Y70" s="22">
        <f t="shared" si="21"/>
        <v>63251.676752982254</v>
      </c>
      <c r="Z70" s="22">
        <f t="shared" si="23"/>
        <v>-1374.9240570634211</v>
      </c>
      <c r="AA70" s="8">
        <f t="shared" si="24"/>
        <v>-2.127489361702125E-2</v>
      </c>
      <c r="AB70" s="22">
        <f t="shared" si="25"/>
        <v>4554120.7262147218</v>
      </c>
      <c r="AC70" s="2">
        <v>415</v>
      </c>
      <c r="AD70" s="2">
        <v>1889</v>
      </c>
      <c r="AE70" s="2">
        <f t="shared" si="17"/>
        <v>127</v>
      </c>
      <c r="AF70" s="2" t="s">
        <v>27</v>
      </c>
    </row>
    <row r="71" spans="1:32" x14ac:dyDescent="0.2">
      <c r="A71">
        <v>6</v>
      </c>
      <c r="B71" s="2" t="s">
        <v>1770</v>
      </c>
      <c r="C71" s="2" t="s">
        <v>22</v>
      </c>
      <c r="D71" s="2" t="s">
        <v>23</v>
      </c>
      <c r="E71" s="2" t="s">
        <v>2767</v>
      </c>
      <c r="F71" s="2" t="s">
        <v>2775</v>
      </c>
      <c r="G71" s="2">
        <v>78</v>
      </c>
      <c r="H71" s="2"/>
      <c r="I71" s="3">
        <v>42387</v>
      </c>
      <c r="J71" s="3">
        <v>42410</v>
      </c>
      <c r="K71" s="3" t="s">
        <v>2534</v>
      </c>
      <c r="L71" s="17">
        <f t="shared" si="18"/>
        <v>240.59</v>
      </c>
      <c r="M71" s="20">
        <f t="shared" si="19"/>
        <v>0.99002452304750821</v>
      </c>
      <c r="N71" s="2" t="s">
        <v>85</v>
      </c>
      <c r="O71" s="2">
        <v>5350000</v>
      </c>
      <c r="P71" s="2">
        <v>5250000</v>
      </c>
      <c r="Q71" s="2">
        <f t="shared" si="13"/>
        <v>-100000</v>
      </c>
      <c r="R71" s="4">
        <f t="shared" si="14"/>
        <v>-1.8691588785046728E-2</v>
      </c>
      <c r="S71" s="2"/>
      <c r="T71" s="5">
        <f t="shared" si="22"/>
        <v>68589.743589743593</v>
      </c>
      <c r="U71" s="2">
        <v>67308</v>
      </c>
      <c r="V71" s="5">
        <f t="shared" si="15"/>
        <v>-1281.7435897435935</v>
      </c>
      <c r="W71" s="4">
        <f t="shared" si="16"/>
        <v>-1.8687102803738372E-2</v>
      </c>
      <c r="X71" s="22">
        <f t="shared" si="20"/>
        <v>67905.528183386778</v>
      </c>
      <c r="Y71" s="22">
        <f t="shared" si="21"/>
        <v>66636.57059728168</v>
      </c>
      <c r="Z71" s="22">
        <f t="shared" si="23"/>
        <v>-1268.957586105098</v>
      </c>
      <c r="AA71" s="8">
        <f t="shared" si="24"/>
        <v>-1.8687102803738313E-2</v>
      </c>
      <c r="AB71" s="22">
        <f t="shared" si="25"/>
        <v>5197652.506587971</v>
      </c>
      <c r="AC71" s="11">
        <v>3376</v>
      </c>
      <c r="AD71" s="2">
        <v>2006</v>
      </c>
      <c r="AE71" s="2">
        <f t="shared" si="17"/>
        <v>10</v>
      </c>
      <c r="AF71" s="2" t="s">
        <v>1771</v>
      </c>
    </row>
    <row r="72" spans="1:32" x14ac:dyDescent="0.2">
      <c r="A72">
        <v>6</v>
      </c>
      <c r="B72" s="2" t="s">
        <v>268</v>
      </c>
      <c r="C72" s="2" t="s">
        <v>22</v>
      </c>
      <c r="D72" s="2" t="s">
        <v>23</v>
      </c>
      <c r="E72" s="2" t="s">
        <v>2767</v>
      </c>
      <c r="F72" s="2" t="s">
        <v>2775</v>
      </c>
      <c r="G72" s="2">
        <v>35</v>
      </c>
      <c r="H72" s="2">
        <v>39</v>
      </c>
      <c r="I72" s="3">
        <v>42398</v>
      </c>
      <c r="J72" s="3">
        <v>42411</v>
      </c>
      <c r="K72" s="3" t="s">
        <v>2534</v>
      </c>
      <c r="L72" s="17">
        <f t="shared" si="18"/>
        <v>240.59</v>
      </c>
      <c r="M72" s="20">
        <f t="shared" si="19"/>
        <v>0.99002452304750821</v>
      </c>
      <c r="N72" s="2" t="s">
        <v>57</v>
      </c>
      <c r="O72" s="2">
        <v>2690000</v>
      </c>
      <c r="P72" s="2">
        <v>2690000</v>
      </c>
      <c r="Q72" s="2">
        <f t="shared" si="13"/>
        <v>0</v>
      </c>
      <c r="R72" s="4">
        <f t="shared" si="14"/>
        <v>0</v>
      </c>
      <c r="S72" s="2">
        <v>870</v>
      </c>
      <c r="T72" s="5">
        <f t="shared" si="22"/>
        <v>76882</v>
      </c>
      <c r="U72" s="2">
        <v>76882</v>
      </c>
      <c r="V72" s="5">
        <f t="shared" si="15"/>
        <v>0</v>
      </c>
      <c r="W72" s="4">
        <f t="shared" si="16"/>
        <v>0</v>
      </c>
      <c r="X72" s="22">
        <f t="shared" si="20"/>
        <v>76115.065380938526</v>
      </c>
      <c r="Y72" s="22">
        <f t="shared" si="21"/>
        <v>76115.065380938526</v>
      </c>
      <c r="Z72" s="22">
        <f t="shared" si="23"/>
        <v>0</v>
      </c>
      <c r="AA72" s="8">
        <f t="shared" si="24"/>
        <v>0</v>
      </c>
      <c r="AB72" s="22">
        <f t="shared" si="25"/>
        <v>2664027.2883328483</v>
      </c>
      <c r="AC72" s="11">
        <v>2485</v>
      </c>
      <c r="AD72" s="2">
        <v>2013</v>
      </c>
      <c r="AE72" s="2">
        <f t="shared" si="17"/>
        <v>3</v>
      </c>
      <c r="AF72" s="2" t="s">
        <v>34</v>
      </c>
    </row>
    <row r="73" spans="1:32" x14ac:dyDescent="0.2">
      <c r="A73">
        <v>7</v>
      </c>
      <c r="B73" s="2" t="s">
        <v>80</v>
      </c>
      <c r="C73" s="2" t="s">
        <v>22</v>
      </c>
      <c r="D73" s="2" t="s">
        <v>23</v>
      </c>
      <c r="E73" s="2" t="s">
        <v>2767</v>
      </c>
      <c r="F73" s="2" t="s">
        <v>2775</v>
      </c>
      <c r="G73" s="2">
        <v>25</v>
      </c>
      <c r="H73" s="2">
        <v>28</v>
      </c>
      <c r="I73" s="3">
        <v>42405</v>
      </c>
      <c r="J73" s="3">
        <v>42415</v>
      </c>
      <c r="K73" s="3" t="s">
        <v>2534</v>
      </c>
      <c r="L73" s="17">
        <f t="shared" si="18"/>
        <v>240.59</v>
      </c>
      <c r="M73" s="20">
        <f t="shared" si="19"/>
        <v>0.99002452304750821</v>
      </c>
      <c r="N73" s="2" t="s">
        <v>36</v>
      </c>
      <c r="O73" s="2">
        <v>2190000</v>
      </c>
      <c r="P73" s="2">
        <v>2300000</v>
      </c>
      <c r="Q73" s="2">
        <f t="shared" si="13"/>
        <v>110000</v>
      </c>
      <c r="R73" s="4">
        <f t="shared" si="14"/>
        <v>5.0228310502283102E-2</v>
      </c>
      <c r="S73" s="2"/>
      <c r="T73" s="5">
        <f t="shared" si="22"/>
        <v>87600</v>
      </c>
      <c r="U73" s="2">
        <v>92000</v>
      </c>
      <c r="V73" s="5">
        <f t="shared" si="15"/>
        <v>4400</v>
      </c>
      <c r="W73" s="4">
        <f t="shared" si="16"/>
        <v>5.0228310502283102E-2</v>
      </c>
      <c r="X73" s="22">
        <f t="shared" si="20"/>
        <v>86726.148218961724</v>
      </c>
      <c r="Y73" s="22">
        <f t="shared" si="21"/>
        <v>91082.256120370759</v>
      </c>
      <c r="Z73" s="22">
        <f t="shared" si="23"/>
        <v>4356.1079014090355</v>
      </c>
      <c r="AA73" s="8">
        <f t="shared" si="24"/>
        <v>5.0228310502283095E-2</v>
      </c>
      <c r="AB73" s="22">
        <f t="shared" si="25"/>
        <v>2277056.4030092689</v>
      </c>
      <c r="AC73" s="11">
        <v>1700</v>
      </c>
      <c r="AD73" s="2">
        <v>2004</v>
      </c>
      <c r="AE73" s="2">
        <f t="shared" si="17"/>
        <v>12</v>
      </c>
      <c r="AF73" s="2" t="s">
        <v>81</v>
      </c>
    </row>
    <row r="74" spans="1:32" x14ac:dyDescent="0.2">
      <c r="A74">
        <v>7</v>
      </c>
      <c r="B74" s="2" t="s">
        <v>162</v>
      </c>
      <c r="C74" s="2" t="s">
        <v>22</v>
      </c>
      <c r="D74" s="2" t="s">
        <v>23</v>
      </c>
      <c r="E74" s="2" t="s">
        <v>2767</v>
      </c>
      <c r="F74" s="2" t="s">
        <v>2775</v>
      </c>
      <c r="G74" s="2">
        <v>30</v>
      </c>
      <c r="H74" s="2">
        <v>34</v>
      </c>
      <c r="I74" s="3">
        <v>42405</v>
      </c>
      <c r="J74" s="3">
        <v>42415</v>
      </c>
      <c r="K74" s="3" t="s">
        <v>2534</v>
      </c>
      <c r="L74" s="17">
        <f t="shared" si="18"/>
        <v>240.59</v>
      </c>
      <c r="M74" s="20">
        <f t="shared" si="19"/>
        <v>0.99002452304750821</v>
      </c>
      <c r="N74" s="2" t="s">
        <v>36</v>
      </c>
      <c r="O74" s="2">
        <v>2150000</v>
      </c>
      <c r="P74" s="2">
        <v>2405000</v>
      </c>
      <c r="Q74" s="2">
        <f t="shared" si="13"/>
        <v>255000</v>
      </c>
      <c r="R74" s="4">
        <f t="shared" si="14"/>
        <v>0.1186046511627907</v>
      </c>
      <c r="S74" s="2"/>
      <c r="T74" s="5">
        <f t="shared" si="22"/>
        <v>71666.666666666672</v>
      </c>
      <c r="U74" s="2">
        <v>80167</v>
      </c>
      <c r="V74" s="5">
        <f t="shared" si="15"/>
        <v>8500.3333333333285</v>
      </c>
      <c r="W74" s="4">
        <f t="shared" si="16"/>
        <v>0.11860930232558133</v>
      </c>
      <c r="X74" s="22">
        <f t="shared" si="20"/>
        <v>70951.75748507143</v>
      </c>
      <c r="Y74" s="22">
        <f t="shared" si="21"/>
        <v>79367.295939149597</v>
      </c>
      <c r="Z74" s="22">
        <f t="shared" si="23"/>
        <v>8415.538454078167</v>
      </c>
      <c r="AA74" s="8">
        <f t="shared" si="24"/>
        <v>0.11860930232558135</v>
      </c>
      <c r="AB74" s="22">
        <f t="shared" si="25"/>
        <v>2381018.878174488</v>
      </c>
      <c r="AC74" s="2">
        <v>291</v>
      </c>
      <c r="AD74" s="2">
        <v>2009</v>
      </c>
      <c r="AE74" s="2">
        <f t="shared" si="17"/>
        <v>7</v>
      </c>
      <c r="AF74" s="2" t="s">
        <v>37</v>
      </c>
    </row>
    <row r="75" spans="1:32" x14ac:dyDescent="0.2">
      <c r="A75">
        <v>7</v>
      </c>
      <c r="B75" s="2" t="s">
        <v>875</v>
      </c>
      <c r="C75" s="2" t="s">
        <v>22</v>
      </c>
      <c r="D75" s="2" t="s">
        <v>23</v>
      </c>
      <c r="E75" s="2" t="s">
        <v>2767</v>
      </c>
      <c r="F75" s="2" t="s">
        <v>2775</v>
      </c>
      <c r="G75" s="2">
        <v>55</v>
      </c>
      <c r="H75" s="2"/>
      <c r="I75" s="3">
        <v>42405</v>
      </c>
      <c r="J75" s="3">
        <v>42415</v>
      </c>
      <c r="K75" s="3" t="s">
        <v>2534</v>
      </c>
      <c r="L75" s="17">
        <f t="shared" si="18"/>
        <v>240.59</v>
      </c>
      <c r="M75" s="20">
        <f t="shared" si="19"/>
        <v>0.99002452304750821</v>
      </c>
      <c r="N75" s="2" t="s">
        <v>36</v>
      </c>
      <c r="O75" s="2">
        <v>3300000</v>
      </c>
      <c r="P75" s="2">
        <v>3650000</v>
      </c>
      <c r="Q75" s="2">
        <f t="shared" si="13"/>
        <v>350000</v>
      </c>
      <c r="R75" s="4">
        <f t="shared" si="14"/>
        <v>0.10606060606060606</v>
      </c>
      <c r="S75" s="2">
        <v>4687</v>
      </c>
      <c r="T75" s="5">
        <f t="shared" si="22"/>
        <v>60085.218181818185</v>
      </c>
      <c r="U75" s="2">
        <v>66449</v>
      </c>
      <c r="V75" s="5">
        <f t="shared" si="15"/>
        <v>6363.7818181818147</v>
      </c>
      <c r="W75" s="4">
        <f t="shared" si="16"/>
        <v>0.10591260231301779</v>
      </c>
      <c r="X75" s="22">
        <f t="shared" si="20"/>
        <v>59485.839472660016</v>
      </c>
      <c r="Y75" s="22">
        <f t="shared" si="21"/>
        <v>65786.139531983878</v>
      </c>
      <c r="Z75" s="22">
        <f t="shared" si="23"/>
        <v>6300.3000593238612</v>
      </c>
      <c r="AA75" s="8">
        <f t="shared" si="24"/>
        <v>0.10591260231301787</v>
      </c>
      <c r="AB75" s="22">
        <f t="shared" si="25"/>
        <v>3618237.6742591131</v>
      </c>
      <c r="AC75" s="11">
        <v>10317</v>
      </c>
      <c r="AD75" s="2">
        <v>2012</v>
      </c>
      <c r="AE75" s="2">
        <f t="shared" si="17"/>
        <v>4</v>
      </c>
      <c r="AF75" s="2" t="s">
        <v>123</v>
      </c>
    </row>
    <row r="76" spans="1:32" x14ac:dyDescent="0.2">
      <c r="A76">
        <v>7</v>
      </c>
      <c r="B76" s="2" t="s">
        <v>177</v>
      </c>
      <c r="C76" s="2" t="s">
        <v>22</v>
      </c>
      <c r="D76" s="2" t="s">
        <v>23</v>
      </c>
      <c r="E76" s="2" t="s">
        <v>2767</v>
      </c>
      <c r="F76" s="2" t="s">
        <v>2775</v>
      </c>
      <c r="G76" s="2">
        <v>31</v>
      </c>
      <c r="H76" s="2">
        <v>35</v>
      </c>
      <c r="I76" s="3">
        <v>42406</v>
      </c>
      <c r="J76" s="3">
        <v>42416</v>
      </c>
      <c r="K76" s="3" t="s">
        <v>2534</v>
      </c>
      <c r="L76" s="17">
        <f t="shared" si="18"/>
        <v>240.59</v>
      </c>
      <c r="M76" s="20">
        <f t="shared" si="19"/>
        <v>0.99002452304750821</v>
      </c>
      <c r="N76" s="2" t="s">
        <v>36</v>
      </c>
      <c r="O76" s="2">
        <v>1940000</v>
      </c>
      <c r="P76" s="2">
        <v>2420000</v>
      </c>
      <c r="Q76" s="2">
        <f t="shared" si="13"/>
        <v>480000</v>
      </c>
      <c r="R76" s="4">
        <f t="shared" si="14"/>
        <v>0.24742268041237114</v>
      </c>
      <c r="S76" s="2">
        <v>2169</v>
      </c>
      <c r="T76" s="5">
        <f t="shared" si="22"/>
        <v>62650.612903225803</v>
      </c>
      <c r="U76" s="2">
        <v>78134</v>
      </c>
      <c r="V76" s="5">
        <f t="shared" si="15"/>
        <v>15483.387096774197</v>
      </c>
      <c r="W76" s="4">
        <f t="shared" si="16"/>
        <v>0.24713863726586108</v>
      </c>
      <c r="X76" s="22">
        <f t="shared" si="20"/>
        <v>62025.643158150189</v>
      </c>
      <c r="Y76" s="22">
        <f t="shared" si="21"/>
        <v>77354.576083794003</v>
      </c>
      <c r="Z76" s="22">
        <f t="shared" si="23"/>
        <v>15328.932925643814</v>
      </c>
      <c r="AA76" s="8">
        <f t="shared" si="24"/>
        <v>0.24713863726586102</v>
      </c>
      <c r="AB76" s="22">
        <f t="shared" si="25"/>
        <v>2397991.8585976139</v>
      </c>
      <c r="AC76" s="11">
        <v>9083</v>
      </c>
      <c r="AD76" s="2">
        <v>2008</v>
      </c>
      <c r="AE76" s="2">
        <f t="shared" si="17"/>
        <v>8</v>
      </c>
      <c r="AF76" s="2" t="s">
        <v>37</v>
      </c>
    </row>
    <row r="77" spans="1:32" x14ac:dyDescent="0.2">
      <c r="A77">
        <v>7</v>
      </c>
      <c r="B77" s="2" t="s">
        <v>197</v>
      </c>
      <c r="C77" s="2" t="s">
        <v>22</v>
      </c>
      <c r="D77" s="2" t="s">
        <v>23</v>
      </c>
      <c r="E77" s="2" t="s">
        <v>2767</v>
      </c>
      <c r="F77" s="2" t="s">
        <v>2775</v>
      </c>
      <c r="G77" s="2">
        <v>32</v>
      </c>
      <c r="H77" s="2">
        <v>36</v>
      </c>
      <c r="I77" s="3">
        <v>42406</v>
      </c>
      <c r="J77" s="3">
        <v>42416</v>
      </c>
      <c r="K77" s="3" t="s">
        <v>2534</v>
      </c>
      <c r="L77" s="17">
        <f t="shared" si="18"/>
        <v>240.59</v>
      </c>
      <c r="M77" s="20">
        <f t="shared" si="19"/>
        <v>0.99002452304750821</v>
      </c>
      <c r="N77" s="2" t="s">
        <v>36</v>
      </c>
      <c r="O77" s="2">
        <v>2500000</v>
      </c>
      <c r="P77" s="2">
        <v>3000000</v>
      </c>
      <c r="Q77" s="2">
        <f t="shared" si="13"/>
        <v>500000</v>
      </c>
      <c r="R77" s="4">
        <f t="shared" si="14"/>
        <v>0.2</v>
      </c>
      <c r="S77" s="2"/>
      <c r="T77" s="5">
        <f t="shared" si="22"/>
        <v>78125</v>
      </c>
      <c r="U77" s="2">
        <v>93750</v>
      </c>
      <c r="V77" s="5">
        <f t="shared" si="15"/>
        <v>15625</v>
      </c>
      <c r="W77" s="4">
        <f t="shared" si="16"/>
        <v>0.2</v>
      </c>
      <c r="X77" s="22">
        <f t="shared" si="20"/>
        <v>77345.665863086586</v>
      </c>
      <c r="Y77" s="22">
        <f t="shared" si="21"/>
        <v>92814.799035703894</v>
      </c>
      <c r="Z77" s="22">
        <f t="shared" si="23"/>
        <v>15469.133172617308</v>
      </c>
      <c r="AA77" s="8">
        <f t="shared" si="24"/>
        <v>0.1999999999999999</v>
      </c>
      <c r="AB77" s="22">
        <f t="shared" si="25"/>
        <v>2970073.5691425246</v>
      </c>
      <c r="AC77" s="11">
        <v>1407</v>
      </c>
      <c r="AD77" s="2">
        <v>1896</v>
      </c>
      <c r="AE77" s="2">
        <f t="shared" si="17"/>
        <v>120</v>
      </c>
      <c r="AF77" s="2" t="s">
        <v>112</v>
      </c>
    </row>
    <row r="78" spans="1:32" x14ac:dyDescent="0.2">
      <c r="A78">
        <v>7</v>
      </c>
      <c r="B78" s="2" t="s">
        <v>160</v>
      </c>
      <c r="C78" s="2" t="s">
        <v>22</v>
      </c>
      <c r="D78" s="2" t="s">
        <v>23</v>
      </c>
      <c r="E78" s="2" t="s">
        <v>2767</v>
      </c>
      <c r="F78" s="2" t="s">
        <v>2775</v>
      </c>
      <c r="G78" s="2">
        <v>39</v>
      </c>
      <c r="H78" s="2">
        <v>44</v>
      </c>
      <c r="I78" s="3">
        <v>42405</v>
      </c>
      <c r="J78" s="3">
        <v>42416</v>
      </c>
      <c r="K78" s="3" t="s">
        <v>2534</v>
      </c>
      <c r="L78" s="17">
        <f t="shared" si="18"/>
        <v>240.59</v>
      </c>
      <c r="M78" s="20">
        <f t="shared" si="19"/>
        <v>0.99002452304750821</v>
      </c>
      <c r="N78" s="2" t="s">
        <v>24</v>
      </c>
      <c r="O78" s="2">
        <v>2400000</v>
      </c>
      <c r="P78" s="2">
        <v>2565000</v>
      </c>
      <c r="Q78" s="2">
        <f t="shared" si="13"/>
        <v>165000</v>
      </c>
      <c r="R78" s="4">
        <f t="shared" si="14"/>
        <v>6.8750000000000006E-2</v>
      </c>
      <c r="S78" s="2">
        <v>90434</v>
      </c>
      <c r="T78" s="5">
        <f t="shared" si="22"/>
        <v>63857.282051282054</v>
      </c>
      <c r="U78" s="2">
        <v>68088</v>
      </c>
      <c r="V78" s="5">
        <f t="shared" si="15"/>
        <v>4230.7179487179455</v>
      </c>
      <c r="W78" s="4">
        <f t="shared" si="16"/>
        <v>6.6252709367122298E-2</v>
      </c>
      <c r="X78" s="22">
        <f t="shared" si="20"/>
        <v>63220.275205930724</v>
      </c>
      <c r="Y78" s="22">
        <f t="shared" si="21"/>
        <v>67408.789725258743</v>
      </c>
      <c r="Z78" s="22">
        <f t="shared" si="23"/>
        <v>4188.5145193280187</v>
      </c>
      <c r="AA78" s="8">
        <f t="shared" si="24"/>
        <v>6.6252709367122339E-2</v>
      </c>
      <c r="AB78" s="22">
        <f t="shared" si="25"/>
        <v>2628942.799285091</v>
      </c>
      <c r="AC78" s="11">
        <v>1452</v>
      </c>
      <c r="AD78" s="2">
        <v>1957</v>
      </c>
      <c r="AE78" s="2">
        <f t="shared" si="17"/>
        <v>59</v>
      </c>
      <c r="AF78" s="2" t="s">
        <v>94</v>
      </c>
    </row>
    <row r="79" spans="1:32" x14ac:dyDescent="0.2">
      <c r="A79">
        <v>7</v>
      </c>
      <c r="B79" s="2" t="s">
        <v>1337</v>
      </c>
      <c r="C79" s="2" t="s">
        <v>22</v>
      </c>
      <c r="D79" s="2" t="s">
        <v>23</v>
      </c>
      <c r="E79" s="2" t="s">
        <v>2767</v>
      </c>
      <c r="F79" s="2" t="s">
        <v>2775</v>
      </c>
      <c r="G79" s="2">
        <v>66</v>
      </c>
      <c r="H79" s="2">
        <v>77</v>
      </c>
      <c r="I79" s="3">
        <v>42406</v>
      </c>
      <c r="J79" s="3">
        <v>42416</v>
      </c>
      <c r="K79" s="3" t="s">
        <v>2534</v>
      </c>
      <c r="L79" s="17">
        <f t="shared" si="18"/>
        <v>240.59</v>
      </c>
      <c r="M79" s="20">
        <f t="shared" si="19"/>
        <v>0.99002452304750821</v>
      </c>
      <c r="N79" s="2" t="s">
        <v>36</v>
      </c>
      <c r="O79" s="2">
        <v>4000000</v>
      </c>
      <c r="P79" s="2">
        <v>4700000</v>
      </c>
      <c r="Q79" s="2">
        <f t="shared" si="13"/>
        <v>700000</v>
      </c>
      <c r="R79" s="4">
        <f t="shared" si="14"/>
        <v>0.17499999999999999</v>
      </c>
      <c r="S79" s="2"/>
      <c r="T79" s="5">
        <f t="shared" si="22"/>
        <v>60606.060606060608</v>
      </c>
      <c r="U79" s="2">
        <v>71212</v>
      </c>
      <c r="V79" s="5">
        <f t="shared" si="15"/>
        <v>10605.939393939392</v>
      </c>
      <c r="W79" s="4">
        <f t="shared" si="16"/>
        <v>0.17499799999999996</v>
      </c>
      <c r="X79" s="22">
        <f t="shared" si="20"/>
        <v>60001.486245303531</v>
      </c>
      <c r="Y79" s="22">
        <f t="shared" si="21"/>
        <v>70501.626335259149</v>
      </c>
      <c r="Z79" s="22">
        <f t="shared" si="23"/>
        <v>10500.140089955617</v>
      </c>
      <c r="AA79" s="8">
        <f t="shared" si="24"/>
        <v>0.17499799999999985</v>
      </c>
      <c r="AB79" s="22">
        <f t="shared" si="25"/>
        <v>4653107.3381271036</v>
      </c>
      <c r="AC79" s="2">
        <v>950</v>
      </c>
      <c r="AD79" s="2">
        <v>2006</v>
      </c>
      <c r="AE79" s="2">
        <f t="shared" si="17"/>
        <v>10</v>
      </c>
      <c r="AF79" s="2" t="s">
        <v>44</v>
      </c>
    </row>
    <row r="80" spans="1:32" x14ac:dyDescent="0.2">
      <c r="A80">
        <v>7</v>
      </c>
      <c r="B80" s="2" t="s">
        <v>1392</v>
      </c>
      <c r="C80" s="2" t="s">
        <v>22</v>
      </c>
      <c r="D80" s="2" t="s">
        <v>23</v>
      </c>
      <c r="E80" s="2" t="s">
        <v>2767</v>
      </c>
      <c r="F80" s="2" t="s">
        <v>2775</v>
      </c>
      <c r="G80" s="2">
        <v>67</v>
      </c>
      <c r="H80" s="2">
        <v>80</v>
      </c>
      <c r="I80" s="3">
        <v>42406</v>
      </c>
      <c r="J80" s="3">
        <v>42416</v>
      </c>
      <c r="K80" s="3" t="s">
        <v>2534</v>
      </c>
      <c r="L80" s="17">
        <f t="shared" si="18"/>
        <v>240.59</v>
      </c>
      <c r="M80" s="20">
        <f t="shared" si="19"/>
        <v>0.99002452304750821</v>
      </c>
      <c r="N80" s="2" t="s">
        <v>36</v>
      </c>
      <c r="O80" s="2">
        <v>3800000</v>
      </c>
      <c r="P80" s="2">
        <v>4670000</v>
      </c>
      <c r="Q80" s="2">
        <f t="shared" si="13"/>
        <v>870000</v>
      </c>
      <c r="R80" s="4">
        <f t="shared" si="14"/>
        <v>0.22894736842105262</v>
      </c>
      <c r="S80" s="2"/>
      <c r="T80" s="5">
        <f t="shared" si="22"/>
        <v>56716.417910447759</v>
      </c>
      <c r="U80" s="2">
        <v>69701</v>
      </c>
      <c r="V80" s="5">
        <f t="shared" si="15"/>
        <v>12984.582089552241</v>
      </c>
      <c r="W80" s="4">
        <f t="shared" si="16"/>
        <v>0.22893868421052638</v>
      </c>
      <c r="X80" s="22">
        <f t="shared" si="20"/>
        <v>56150.644590754193</v>
      </c>
      <c r="Y80" s="22">
        <f t="shared" si="21"/>
        <v>69005.699280934365</v>
      </c>
      <c r="Z80" s="22">
        <f t="shared" si="23"/>
        <v>12855.054690180172</v>
      </c>
      <c r="AA80" s="8">
        <f t="shared" si="24"/>
        <v>0.22893868421052632</v>
      </c>
      <c r="AB80" s="22">
        <f t="shared" si="25"/>
        <v>4623381.8518226026</v>
      </c>
      <c r="AC80" s="11">
        <v>1718</v>
      </c>
      <c r="AD80" s="2">
        <v>1941</v>
      </c>
      <c r="AE80" s="2">
        <f t="shared" si="17"/>
        <v>75</v>
      </c>
      <c r="AF80" s="2" t="s">
        <v>148</v>
      </c>
    </row>
    <row r="81" spans="1:32" x14ac:dyDescent="0.2">
      <c r="A81">
        <v>7</v>
      </c>
      <c r="B81" s="2" t="s">
        <v>891</v>
      </c>
      <c r="C81" s="2" t="s">
        <v>22</v>
      </c>
      <c r="D81" s="2" t="s">
        <v>23</v>
      </c>
      <c r="E81" s="2" t="s">
        <v>2767</v>
      </c>
      <c r="F81" s="2" t="s">
        <v>2775</v>
      </c>
      <c r="G81" s="2">
        <v>70</v>
      </c>
      <c r="H81" s="2">
        <v>82</v>
      </c>
      <c r="I81" s="3">
        <v>42405</v>
      </c>
      <c r="J81" s="3">
        <v>42416</v>
      </c>
      <c r="K81" s="3" t="s">
        <v>2534</v>
      </c>
      <c r="L81" s="17">
        <f t="shared" si="18"/>
        <v>240.59</v>
      </c>
      <c r="M81" s="20">
        <f t="shared" si="19"/>
        <v>0.99002452304750821</v>
      </c>
      <c r="N81" s="2" t="s">
        <v>24</v>
      </c>
      <c r="O81" s="2">
        <v>5990000</v>
      </c>
      <c r="P81" s="2">
        <v>6350000</v>
      </c>
      <c r="Q81" s="2">
        <f t="shared" si="13"/>
        <v>360000</v>
      </c>
      <c r="R81" s="4">
        <f t="shared" si="14"/>
        <v>6.0100166944908183E-2</v>
      </c>
      <c r="S81" s="2">
        <v>585</v>
      </c>
      <c r="T81" s="5">
        <f t="shared" si="22"/>
        <v>85579.78571428571</v>
      </c>
      <c r="U81" s="2">
        <v>90723</v>
      </c>
      <c r="V81" s="5">
        <f t="shared" si="15"/>
        <v>5143.2142857142899</v>
      </c>
      <c r="W81" s="4">
        <f t="shared" si="16"/>
        <v>6.0098471184366856E-2</v>
      </c>
      <c r="X81" s="22">
        <f t="shared" si="20"/>
        <v>84726.086534293674</v>
      </c>
      <c r="Y81" s="22">
        <f t="shared" si="21"/>
        <v>89817.994804439091</v>
      </c>
      <c r="Z81" s="22">
        <f t="shared" si="23"/>
        <v>5091.9082701454172</v>
      </c>
      <c r="AA81" s="8">
        <f t="shared" si="24"/>
        <v>6.0098471184366807E-2</v>
      </c>
      <c r="AB81" s="22">
        <f t="shared" si="25"/>
        <v>6287259.6363107366</v>
      </c>
      <c r="AC81" s="11">
        <v>3312</v>
      </c>
      <c r="AD81" s="2">
        <v>2009</v>
      </c>
      <c r="AE81" s="2">
        <f t="shared" si="17"/>
        <v>7</v>
      </c>
      <c r="AF81" s="2" t="s">
        <v>90</v>
      </c>
    </row>
    <row r="82" spans="1:32" x14ac:dyDescent="0.2">
      <c r="A82">
        <v>7</v>
      </c>
      <c r="B82" s="2" t="s">
        <v>1509</v>
      </c>
      <c r="C82" s="2" t="s">
        <v>22</v>
      </c>
      <c r="D82" s="2" t="s">
        <v>23</v>
      </c>
      <c r="E82" s="2" t="s">
        <v>2767</v>
      </c>
      <c r="F82" s="2" t="s">
        <v>2775</v>
      </c>
      <c r="G82" s="2">
        <v>70</v>
      </c>
      <c r="H82" s="2">
        <v>80</v>
      </c>
      <c r="I82" s="3">
        <v>42405</v>
      </c>
      <c r="J82" s="3">
        <v>42416</v>
      </c>
      <c r="K82" s="3" t="s">
        <v>2534</v>
      </c>
      <c r="L82" s="17">
        <f t="shared" si="18"/>
        <v>240.59</v>
      </c>
      <c r="M82" s="20">
        <f t="shared" si="19"/>
        <v>0.99002452304750821</v>
      </c>
      <c r="N82" s="2" t="s">
        <v>24</v>
      </c>
      <c r="O82" s="2">
        <v>4200000</v>
      </c>
      <c r="P82" s="2">
        <v>4575000</v>
      </c>
      <c r="Q82" s="2">
        <f t="shared" si="13"/>
        <v>375000</v>
      </c>
      <c r="R82" s="4">
        <f t="shared" si="14"/>
        <v>8.9285714285714288E-2</v>
      </c>
      <c r="S82" s="2"/>
      <c r="T82" s="5">
        <f t="shared" si="22"/>
        <v>60000</v>
      </c>
      <c r="U82" s="2">
        <v>65357</v>
      </c>
      <c r="V82" s="5">
        <f t="shared" si="15"/>
        <v>5357</v>
      </c>
      <c r="W82" s="4">
        <f t="shared" si="16"/>
        <v>8.928333333333334E-2</v>
      </c>
      <c r="X82" s="22">
        <f t="shared" si="20"/>
        <v>59401.47138285049</v>
      </c>
      <c r="Y82" s="22">
        <f t="shared" si="21"/>
        <v>64705.032752815991</v>
      </c>
      <c r="Z82" s="22">
        <f t="shared" si="23"/>
        <v>5303.5613699655005</v>
      </c>
      <c r="AA82" s="8">
        <f t="shared" si="24"/>
        <v>8.9283333333333326E-2</v>
      </c>
      <c r="AB82" s="22">
        <f t="shared" si="25"/>
        <v>4529352.2926971195</v>
      </c>
      <c r="AC82" s="11">
        <v>9083</v>
      </c>
      <c r="AD82" s="2">
        <v>2007</v>
      </c>
      <c r="AE82" s="2">
        <f t="shared" si="17"/>
        <v>9</v>
      </c>
      <c r="AF82" s="2" t="s">
        <v>37</v>
      </c>
    </row>
    <row r="83" spans="1:32" x14ac:dyDescent="0.2">
      <c r="A83">
        <v>7</v>
      </c>
      <c r="B83" s="2" t="s">
        <v>1624</v>
      </c>
      <c r="C83" s="2" t="s">
        <v>22</v>
      </c>
      <c r="D83" s="2" t="s">
        <v>23</v>
      </c>
      <c r="E83" s="2" t="s">
        <v>2767</v>
      </c>
      <c r="F83" s="2" t="s">
        <v>2775</v>
      </c>
      <c r="G83" s="2">
        <v>73</v>
      </c>
      <c r="H83" s="2">
        <v>82</v>
      </c>
      <c r="I83" s="3">
        <v>42405</v>
      </c>
      <c r="J83" s="3">
        <v>42416</v>
      </c>
      <c r="K83" s="3" t="s">
        <v>2534</v>
      </c>
      <c r="L83" s="17">
        <f t="shared" si="18"/>
        <v>240.59</v>
      </c>
      <c r="M83" s="20">
        <f t="shared" si="19"/>
        <v>0.99002452304750821</v>
      </c>
      <c r="N83" s="2" t="s">
        <v>24</v>
      </c>
      <c r="O83" s="2">
        <v>3900000</v>
      </c>
      <c r="P83" s="2">
        <v>4425000</v>
      </c>
      <c r="Q83" s="2">
        <f t="shared" si="13"/>
        <v>525000</v>
      </c>
      <c r="R83" s="4">
        <f t="shared" si="14"/>
        <v>0.13461538461538461</v>
      </c>
      <c r="S83" s="2">
        <v>3646</v>
      </c>
      <c r="T83" s="5">
        <f t="shared" si="22"/>
        <v>53474.602739726026</v>
      </c>
      <c r="U83" s="2">
        <v>60666</v>
      </c>
      <c r="V83" s="5">
        <f t="shared" si="15"/>
        <v>7191.3972602739741</v>
      </c>
      <c r="W83" s="4">
        <f t="shared" si="16"/>
        <v>0.13448248124958057</v>
      </c>
      <c r="X83" s="22">
        <f t="shared" si="20"/>
        <v>52941.168072552231</v>
      </c>
      <c r="Y83" s="22">
        <f t="shared" si="21"/>
        <v>60060.827715200132</v>
      </c>
      <c r="Z83" s="22">
        <f t="shared" si="23"/>
        <v>7119.6596426479009</v>
      </c>
      <c r="AA83" s="8">
        <f t="shared" si="24"/>
        <v>0.13448248124958062</v>
      </c>
      <c r="AB83" s="22">
        <f t="shared" si="25"/>
        <v>4384440.4232096095</v>
      </c>
      <c r="AC83" s="11">
        <v>7393</v>
      </c>
      <c r="AD83" s="2">
        <v>2012</v>
      </c>
      <c r="AE83" s="2">
        <f t="shared" si="17"/>
        <v>4</v>
      </c>
      <c r="AF83" s="2" t="s">
        <v>161</v>
      </c>
    </row>
    <row r="84" spans="1:32" x14ac:dyDescent="0.2">
      <c r="A84">
        <v>7</v>
      </c>
      <c r="B84" s="2" t="s">
        <v>1650</v>
      </c>
      <c r="C84" s="2" t="s">
        <v>22</v>
      </c>
      <c r="D84" s="2" t="s">
        <v>23</v>
      </c>
      <c r="E84" s="2" t="s">
        <v>2767</v>
      </c>
      <c r="F84" s="2" t="s">
        <v>2775</v>
      </c>
      <c r="G84" s="2">
        <v>74</v>
      </c>
      <c r="H84" s="2">
        <v>80</v>
      </c>
      <c r="I84" s="3">
        <v>42406</v>
      </c>
      <c r="J84" s="3">
        <v>42416</v>
      </c>
      <c r="K84" s="3" t="s">
        <v>2534</v>
      </c>
      <c r="L84" s="17">
        <f t="shared" si="18"/>
        <v>240.59</v>
      </c>
      <c r="M84" s="20">
        <f t="shared" si="19"/>
        <v>0.99002452304750821</v>
      </c>
      <c r="N84" s="2" t="s">
        <v>36</v>
      </c>
      <c r="O84" s="2">
        <v>4500000</v>
      </c>
      <c r="P84" s="2">
        <v>4500000</v>
      </c>
      <c r="Q84" s="2">
        <f t="shared" si="13"/>
        <v>0</v>
      </c>
      <c r="R84" s="4">
        <f t="shared" si="14"/>
        <v>0</v>
      </c>
      <c r="S84" s="2">
        <v>1918</v>
      </c>
      <c r="T84" s="5">
        <f t="shared" si="22"/>
        <v>60836.729729729726</v>
      </c>
      <c r="U84" s="2">
        <v>60837</v>
      </c>
      <c r="V84" s="5">
        <f t="shared" si="15"/>
        <v>0.27027027027361328</v>
      </c>
      <c r="W84" s="4">
        <f t="shared" si="16"/>
        <v>4.4425509305694561E-6</v>
      </c>
      <c r="X84" s="22">
        <f t="shared" si="20"/>
        <v>60229.854334445838</v>
      </c>
      <c r="Y84" s="22">
        <f t="shared" si="21"/>
        <v>60230.12190864126</v>
      </c>
      <c r="Z84" s="22">
        <f t="shared" si="23"/>
        <v>0.2675741954226396</v>
      </c>
      <c r="AA84" s="8">
        <f t="shared" si="24"/>
        <v>4.4425509305874615E-6</v>
      </c>
      <c r="AB84" s="22">
        <f t="shared" si="25"/>
        <v>4457029.021239453</v>
      </c>
      <c r="AC84" s="2">
        <v>19</v>
      </c>
      <c r="AD84" s="2">
        <v>2012</v>
      </c>
      <c r="AE84" s="2">
        <f t="shared" si="17"/>
        <v>4</v>
      </c>
      <c r="AF84" s="2" t="s">
        <v>148</v>
      </c>
    </row>
    <row r="85" spans="1:32" x14ac:dyDescent="0.2">
      <c r="A85">
        <v>7</v>
      </c>
      <c r="B85" s="2" t="s">
        <v>1677</v>
      </c>
      <c r="C85" s="2" t="s">
        <v>22</v>
      </c>
      <c r="D85" s="2" t="s">
        <v>23</v>
      </c>
      <c r="E85" s="2" t="s">
        <v>2767</v>
      </c>
      <c r="F85" s="2" t="s">
        <v>2775</v>
      </c>
      <c r="G85" s="2">
        <v>75</v>
      </c>
      <c r="H85" s="2">
        <v>80</v>
      </c>
      <c r="I85" s="3">
        <v>42406</v>
      </c>
      <c r="J85" s="3">
        <v>42416</v>
      </c>
      <c r="K85" s="3" t="s">
        <v>2534</v>
      </c>
      <c r="L85" s="17">
        <f t="shared" si="18"/>
        <v>240.59</v>
      </c>
      <c r="M85" s="20">
        <f t="shared" si="19"/>
        <v>0.99002452304750821</v>
      </c>
      <c r="N85" s="2" t="s">
        <v>36</v>
      </c>
      <c r="O85" s="2">
        <v>4900000</v>
      </c>
      <c r="P85" s="2">
        <v>5560000</v>
      </c>
      <c r="Q85" s="2">
        <f t="shared" si="13"/>
        <v>660000</v>
      </c>
      <c r="R85" s="4">
        <f t="shared" si="14"/>
        <v>0.13469387755102041</v>
      </c>
      <c r="S85" s="2"/>
      <c r="T85" s="5">
        <f t="shared" si="22"/>
        <v>65333.333333333336</v>
      </c>
      <c r="U85" s="2">
        <v>74133</v>
      </c>
      <c r="V85" s="5">
        <f t="shared" si="15"/>
        <v>8799.6666666666642</v>
      </c>
      <c r="W85" s="4">
        <f t="shared" si="16"/>
        <v>0.13468877551020403</v>
      </c>
      <c r="X85" s="22">
        <f t="shared" si="20"/>
        <v>64681.602172437204</v>
      </c>
      <c r="Y85" s="22">
        <f t="shared" si="21"/>
        <v>73393.487967080931</v>
      </c>
      <c r="Z85" s="22">
        <f t="shared" si="23"/>
        <v>8711.8857946437274</v>
      </c>
      <c r="AA85" s="8">
        <f t="shared" si="24"/>
        <v>0.13468877551020414</v>
      </c>
      <c r="AB85" s="22">
        <f t="shared" si="25"/>
        <v>5504511.59753107</v>
      </c>
      <c r="AC85" s="11">
        <v>5922</v>
      </c>
      <c r="AD85" s="2">
        <v>2006</v>
      </c>
      <c r="AE85" s="2">
        <f t="shared" si="17"/>
        <v>10</v>
      </c>
      <c r="AF85" s="2" t="s">
        <v>44</v>
      </c>
    </row>
    <row r="86" spans="1:32" x14ac:dyDescent="0.2">
      <c r="A86">
        <v>7</v>
      </c>
      <c r="B86" s="2" t="s">
        <v>1890</v>
      </c>
      <c r="C86" s="2" t="s">
        <v>22</v>
      </c>
      <c r="D86" s="2" t="s">
        <v>23</v>
      </c>
      <c r="E86" s="2" t="s">
        <v>2767</v>
      </c>
      <c r="F86" s="2" t="s">
        <v>2775</v>
      </c>
      <c r="G86" s="2">
        <v>82</v>
      </c>
      <c r="H86" s="2">
        <v>92</v>
      </c>
      <c r="I86" s="3">
        <v>42405</v>
      </c>
      <c r="J86" s="3">
        <v>42416</v>
      </c>
      <c r="K86" s="3" t="s">
        <v>2534</v>
      </c>
      <c r="L86" s="17">
        <f t="shared" si="18"/>
        <v>240.59</v>
      </c>
      <c r="M86" s="20">
        <f t="shared" si="19"/>
        <v>0.99002452304750821</v>
      </c>
      <c r="N86" s="2" t="s">
        <v>24</v>
      </c>
      <c r="O86" s="2">
        <v>4250000</v>
      </c>
      <c r="P86" s="2">
        <v>4710000</v>
      </c>
      <c r="Q86" s="2">
        <f t="shared" si="13"/>
        <v>460000</v>
      </c>
      <c r="R86" s="4">
        <f t="shared" si="14"/>
        <v>0.10823529411764705</v>
      </c>
      <c r="S86" s="2">
        <v>6001</v>
      </c>
      <c r="T86" s="5">
        <f t="shared" si="22"/>
        <v>51902.451219512193</v>
      </c>
      <c r="U86" s="2">
        <v>57512</v>
      </c>
      <c r="V86" s="5">
        <f t="shared" si="15"/>
        <v>5609.5487804878067</v>
      </c>
      <c r="W86" s="4">
        <f t="shared" si="16"/>
        <v>0.10807868701158674</v>
      </c>
      <c r="X86" s="22">
        <f t="shared" si="20"/>
        <v>51384.699513594118</v>
      </c>
      <c r="Y86" s="22">
        <f t="shared" si="21"/>
        <v>56938.290369508293</v>
      </c>
      <c r="Z86" s="22">
        <f t="shared" si="23"/>
        <v>5553.5908559141753</v>
      </c>
      <c r="AA86" s="8">
        <f t="shared" si="24"/>
        <v>0.10807868701158681</v>
      </c>
      <c r="AB86" s="22">
        <f t="shared" si="25"/>
        <v>4668939.8102996796</v>
      </c>
      <c r="AC86" s="11">
        <v>9083</v>
      </c>
      <c r="AD86" s="2">
        <v>2007</v>
      </c>
      <c r="AE86" s="2">
        <f t="shared" si="17"/>
        <v>9</v>
      </c>
      <c r="AF86" s="2" t="s">
        <v>217</v>
      </c>
    </row>
    <row r="87" spans="1:32" x14ac:dyDescent="0.2">
      <c r="A87">
        <v>7</v>
      </c>
      <c r="B87" s="2" t="s">
        <v>1999</v>
      </c>
      <c r="C87" s="2" t="s">
        <v>22</v>
      </c>
      <c r="D87" s="2" t="s">
        <v>23</v>
      </c>
      <c r="E87" s="2" t="s">
        <v>2767</v>
      </c>
      <c r="F87" s="2" t="s">
        <v>2775</v>
      </c>
      <c r="G87" s="2">
        <v>87</v>
      </c>
      <c r="H87" s="2">
        <v>98</v>
      </c>
      <c r="I87" s="3">
        <v>42406</v>
      </c>
      <c r="J87" s="3">
        <v>42416</v>
      </c>
      <c r="K87" s="3" t="s">
        <v>2534</v>
      </c>
      <c r="L87" s="17">
        <f t="shared" si="18"/>
        <v>240.59</v>
      </c>
      <c r="M87" s="20">
        <f t="shared" si="19"/>
        <v>0.99002452304750821</v>
      </c>
      <c r="N87" s="2" t="s">
        <v>36</v>
      </c>
      <c r="O87" s="2">
        <v>4400000</v>
      </c>
      <c r="P87" s="2">
        <v>4300000</v>
      </c>
      <c r="Q87" s="2">
        <f t="shared" si="13"/>
        <v>-100000</v>
      </c>
      <c r="R87" s="4">
        <f t="shared" si="14"/>
        <v>-2.2727272727272728E-2</v>
      </c>
      <c r="S87" s="2">
        <v>64587</v>
      </c>
      <c r="T87" s="5">
        <f t="shared" si="22"/>
        <v>51317.091954022988</v>
      </c>
      <c r="U87" s="2">
        <v>50168</v>
      </c>
      <c r="V87" s="5">
        <f t="shared" si="15"/>
        <v>-1149.0919540229879</v>
      </c>
      <c r="W87" s="4">
        <f t="shared" si="16"/>
        <v>-2.2391992809189281E-2</v>
      </c>
      <c r="X87" s="22">
        <f t="shared" si="20"/>
        <v>50805.179485966728</v>
      </c>
      <c r="Y87" s="22">
        <f t="shared" si="21"/>
        <v>49667.55027224739</v>
      </c>
      <c r="Z87" s="22">
        <f t="shared" si="23"/>
        <v>-1137.6292137193377</v>
      </c>
      <c r="AA87" s="8">
        <f t="shared" si="24"/>
        <v>-2.2391992809189281E-2</v>
      </c>
      <c r="AB87" s="22">
        <f t="shared" si="25"/>
        <v>4321076.8736855229</v>
      </c>
      <c r="AC87" s="2">
        <v>611</v>
      </c>
      <c r="AD87" s="2">
        <v>1904</v>
      </c>
      <c r="AE87" s="2">
        <f t="shared" si="17"/>
        <v>112</v>
      </c>
      <c r="AF87" s="2" t="s">
        <v>2000</v>
      </c>
    </row>
    <row r="88" spans="1:32" x14ac:dyDescent="0.2">
      <c r="A88">
        <v>7</v>
      </c>
      <c r="B88" s="2" t="s">
        <v>538</v>
      </c>
      <c r="C88" s="2" t="s">
        <v>22</v>
      </c>
      <c r="D88" s="2" t="s">
        <v>23</v>
      </c>
      <c r="E88" s="2" t="s">
        <v>2767</v>
      </c>
      <c r="F88" s="2" t="s">
        <v>2775</v>
      </c>
      <c r="G88" s="2">
        <v>45</v>
      </c>
      <c r="H88" s="2">
        <v>52</v>
      </c>
      <c r="I88" s="3">
        <v>42401</v>
      </c>
      <c r="J88" s="3">
        <v>42417</v>
      </c>
      <c r="K88" s="3" t="s">
        <v>2534</v>
      </c>
      <c r="L88" s="17">
        <f t="shared" si="18"/>
        <v>240.59</v>
      </c>
      <c r="M88" s="20">
        <f t="shared" si="19"/>
        <v>0.99002452304750821</v>
      </c>
      <c r="N88" s="2" t="s">
        <v>31</v>
      </c>
      <c r="O88" s="2">
        <v>2490000</v>
      </c>
      <c r="P88" s="2">
        <v>2560000</v>
      </c>
      <c r="Q88" s="2">
        <f t="shared" si="13"/>
        <v>70000</v>
      </c>
      <c r="R88" s="4">
        <f t="shared" si="14"/>
        <v>2.8112449799196786E-2</v>
      </c>
      <c r="S88" s="2"/>
      <c r="T88" s="5">
        <f t="shared" si="22"/>
        <v>55333.333333333336</v>
      </c>
      <c r="U88" s="2">
        <v>56889</v>
      </c>
      <c r="V88" s="5">
        <f t="shared" si="15"/>
        <v>1555.6666666666642</v>
      </c>
      <c r="W88" s="4">
        <f t="shared" si="16"/>
        <v>2.8114457831325258E-2</v>
      </c>
      <c r="X88" s="22">
        <f t="shared" si="20"/>
        <v>54781.35694196212</v>
      </c>
      <c r="Y88" s="22">
        <f t="shared" si="21"/>
        <v>56321.505091649691</v>
      </c>
      <c r="Z88" s="22">
        <f t="shared" si="23"/>
        <v>1540.1481496875713</v>
      </c>
      <c r="AA88" s="8">
        <f t="shared" si="24"/>
        <v>2.8114457831325258E-2</v>
      </c>
      <c r="AB88" s="22">
        <f t="shared" si="25"/>
        <v>2534467.7291242359</v>
      </c>
      <c r="AC88" s="11">
        <v>2080</v>
      </c>
      <c r="AD88" s="2">
        <v>1967</v>
      </c>
      <c r="AE88" s="2">
        <f t="shared" si="17"/>
        <v>49</v>
      </c>
      <c r="AF88" s="2" t="s">
        <v>88</v>
      </c>
    </row>
    <row r="89" spans="1:32" x14ac:dyDescent="0.2">
      <c r="A89">
        <v>7</v>
      </c>
      <c r="B89" s="2" t="s">
        <v>602</v>
      </c>
      <c r="C89" s="2" t="s">
        <v>22</v>
      </c>
      <c r="D89" s="2" t="s">
        <v>23</v>
      </c>
      <c r="E89" s="2" t="s">
        <v>2767</v>
      </c>
      <c r="F89" s="2" t="s">
        <v>2775</v>
      </c>
      <c r="G89" s="2">
        <v>47</v>
      </c>
      <c r="H89" s="2">
        <v>54</v>
      </c>
      <c r="I89" s="3">
        <v>42407</v>
      </c>
      <c r="J89" s="3">
        <v>42417</v>
      </c>
      <c r="K89" s="3" t="s">
        <v>2534</v>
      </c>
      <c r="L89" s="17">
        <f t="shared" si="18"/>
        <v>240.59</v>
      </c>
      <c r="M89" s="20">
        <f t="shared" si="19"/>
        <v>0.99002452304750821</v>
      </c>
      <c r="N89" s="2" t="s">
        <v>36</v>
      </c>
      <c r="O89" s="2">
        <v>3100000</v>
      </c>
      <c r="P89" s="2">
        <v>4000000</v>
      </c>
      <c r="Q89" s="2">
        <f t="shared" si="13"/>
        <v>900000</v>
      </c>
      <c r="R89" s="4">
        <f t="shared" si="14"/>
        <v>0.29032258064516131</v>
      </c>
      <c r="S89" s="2">
        <v>35393</v>
      </c>
      <c r="T89" s="5">
        <f t="shared" si="22"/>
        <v>66710.48936170213</v>
      </c>
      <c r="U89" s="2">
        <v>85859</v>
      </c>
      <c r="V89" s="5">
        <f t="shared" si="15"/>
        <v>19148.51063829787</v>
      </c>
      <c r="W89" s="4">
        <f t="shared" si="16"/>
        <v>0.28703897725101762</v>
      </c>
      <c r="X89" s="22">
        <f t="shared" si="20"/>
        <v>66045.020412585029</v>
      </c>
      <c r="Y89" s="22">
        <f t="shared" si="21"/>
        <v>85002.515524336006</v>
      </c>
      <c r="Z89" s="22">
        <f t="shared" si="23"/>
        <v>18957.495111750977</v>
      </c>
      <c r="AA89" s="8">
        <f t="shared" si="24"/>
        <v>0.28703897725101746</v>
      </c>
      <c r="AB89" s="22">
        <f t="shared" si="25"/>
        <v>3995118.2296437924</v>
      </c>
      <c r="AC89" s="2">
        <v>381</v>
      </c>
      <c r="AD89" s="2">
        <v>1894</v>
      </c>
      <c r="AE89" s="2">
        <f t="shared" si="17"/>
        <v>122</v>
      </c>
      <c r="AF89" s="2" t="s">
        <v>148</v>
      </c>
    </row>
    <row r="90" spans="1:32" x14ac:dyDescent="0.2">
      <c r="A90">
        <v>7</v>
      </c>
      <c r="B90" s="2" t="s">
        <v>269</v>
      </c>
      <c r="C90" s="2" t="s">
        <v>22</v>
      </c>
      <c r="D90" s="2" t="s">
        <v>23</v>
      </c>
      <c r="E90" s="2" t="s">
        <v>2767</v>
      </c>
      <c r="F90" s="2" t="s">
        <v>2775</v>
      </c>
      <c r="G90" s="2">
        <v>35</v>
      </c>
      <c r="H90" s="2">
        <v>38</v>
      </c>
      <c r="I90" s="3">
        <v>42398</v>
      </c>
      <c r="J90" s="3">
        <v>42421</v>
      </c>
      <c r="K90" s="3" t="s">
        <v>2534</v>
      </c>
      <c r="L90" s="17">
        <f t="shared" si="18"/>
        <v>240.59</v>
      </c>
      <c r="M90" s="20">
        <f t="shared" si="19"/>
        <v>0.99002452304750821</v>
      </c>
      <c r="N90" s="2" t="s">
        <v>85</v>
      </c>
      <c r="O90" s="2">
        <v>2390000</v>
      </c>
      <c r="P90" s="2">
        <v>2350000</v>
      </c>
      <c r="Q90" s="2">
        <f t="shared" si="13"/>
        <v>-40000</v>
      </c>
      <c r="R90" s="4">
        <f t="shared" si="14"/>
        <v>-1.6736401673640166E-2</v>
      </c>
      <c r="S90" s="2">
        <v>165703</v>
      </c>
      <c r="T90" s="5">
        <f t="shared" si="22"/>
        <v>73020.085714285713</v>
      </c>
      <c r="U90" s="2">
        <v>71877</v>
      </c>
      <c r="V90" s="5">
        <f t="shared" si="15"/>
        <v>-1143.085714285713</v>
      </c>
      <c r="W90" s="4">
        <f t="shared" si="16"/>
        <v>-1.565440115694193E-2</v>
      </c>
      <c r="X90" s="22">
        <f t="shared" si="20"/>
        <v>72291.675532173875</v>
      </c>
      <c r="Y90" s="22">
        <f t="shared" si="21"/>
        <v>71159.992643085745</v>
      </c>
      <c r="Z90" s="22">
        <f t="shared" si="23"/>
        <v>-1131.6828890881297</v>
      </c>
      <c r="AA90" s="8">
        <f t="shared" si="24"/>
        <v>-1.5654401156941881E-2</v>
      </c>
      <c r="AB90" s="22">
        <f t="shared" si="25"/>
        <v>2490599.7425080012</v>
      </c>
      <c r="AC90" s="2">
        <v>160</v>
      </c>
      <c r="AD90" s="2">
        <v>1939</v>
      </c>
      <c r="AE90" s="2">
        <f t="shared" si="17"/>
        <v>77</v>
      </c>
      <c r="AF90" s="2" t="s">
        <v>130</v>
      </c>
    </row>
    <row r="91" spans="1:32" x14ac:dyDescent="0.2">
      <c r="A91">
        <v>8</v>
      </c>
      <c r="B91" s="2" t="s">
        <v>110</v>
      </c>
      <c r="C91" s="2" t="s">
        <v>22</v>
      </c>
      <c r="D91" s="2" t="s">
        <v>23</v>
      </c>
      <c r="E91" s="2" t="s">
        <v>2767</v>
      </c>
      <c r="F91" s="2" t="s">
        <v>2775</v>
      </c>
      <c r="G91" s="2">
        <v>27</v>
      </c>
      <c r="H91" s="2">
        <v>31</v>
      </c>
      <c r="I91" s="3">
        <v>42412</v>
      </c>
      <c r="J91" s="3">
        <v>42422</v>
      </c>
      <c r="K91" s="3" t="s">
        <v>2534</v>
      </c>
      <c r="L91" s="17">
        <f t="shared" si="18"/>
        <v>240.59</v>
      </c>
      <c r="M91" s="20">
        <f t="shared" si="19"/>
        <v>0.99002452304750821</v>
      </c>
      <c r="N91" s="2" t="s">
        <v>36</v>
      </c>
      <c r="O91" s="2">
        <v>1900000</v>
      </c>
      <c r="P91" s="2">
        <v>2400000</v>
      </c>
      <c r="Q91" s="2">
        <f t="shared" si="13"/>
        <v>500000</v>
      </c>
      <c r="R91" s="4">
        <f t="shared" si="14"/>
        <v>0.26315789473684209</v>
      </c>
      <c r="S91" s="2">
        <v>99000</v>
      </c>
      <c r="T91" s="5">
        <f t="shared" si="22"/>
        <v>74037.037037037036</v>
      </c>
      <c r="U91" s="2">
        <v>92556</v>
      </c>
      <c r="V91" s="5">
        <f t="shared" si="15"/>
        <v>18518.962962962964</v>
      </c>
      <c r="W91" s="4">
        <f t="shared" si="16"/>
        <v>0.25013106553276637</v>
      </c>
      <c r="X91" s="22">
        <f t="shared" si="20"/>
        <v>73298.482280443292</v>
      </c>
      <c r="Y91" s="22">
        <f t="shared" si="21"/>
        <v>91632.709755185177</v>
      </c>
      <c r="Z91" s="22">
        <f t="shared" si="23"/>
        <v>18334.227474741885</v>
      </c>
      <c r="AA91" s="8">
        <f t="shared" si="24"/>
        <v>0.25013106553276648</v>
      </c>
      <c r="AB91" s="22">
        <f t="shared" si="25"/>
        <v>2474083.1633899999</v>
      </c>
      <c r="AC91" s="2">
        <v>714</v>
      </c>
      <c r="AD91" s="2">
        <v>1904</v>
      </c>
      <c r="AE91" s="2">
        <f t="shared" si="17"/>
        <v>112</v>
      </c>
      <c r="AF91" s="2" t="s">
        <v>37</v>
      </c>
    </row>
    <row r="92" spans="1:32" x14ac:dyDescent="0.2">
      <c r="A92">
        <v>8</v>
      </c>
      <c r="B92" s="2" t="s">
        <v>419</v>
      </c>
      <c r="C92" s="2" t="s">
        <v>22</v>
      </c>
      <c r="D92" s="2" t="s">
        <v>23</v>
      </c>
      <c r="E92" s="2" t="s">
        <v>2767</v>
      </c>
      <c r="F92" s="2" t="s">
        <v>2775</v>
      </c>
      <c r="G92" s="2">
        <v>41</v>
      </c>
      <c r="H92" s="2">
        <v>46</v>
      </c>
      <c r="I92" s="3">
        <v>42412</v>
      </c>
      <c r="J92" s="3">
        <v>42422</v>
      </c>
      <c r="K92" s="3" t="s">
        <v>2534</v>
      </c>
      <c r="L92" s="17">
        <f t="shared" si="18"/>
        <v>240.59</v>
      </c>
      <c r="M92" s="20">
        <f t="shared" si="19"/>
        <v>0.99002452304750821</v>
      </c>
      <c r="N92" s="2" t="s">
        <v>36</v>
      </c>
      <c r="O92" s="2">
        <v>2790000</v>
      </c>
      <c r="P92" s="2">
        <v>3110000</v>
      </c>
      <c r="Q92" s="2">
        <f t="shared" si="13"/>
        <v>320000</v>
      </c>
      <c r="R92" s="4">
        <f t="shared" si="14"/>
        <v>0.11469534050179211</v>
      </c>
      <c r="S92" s="2"/>
      <c r="T92" s="5">
        <f t="shared" si="22"/>
        <v>68048.780487804877</v>
      </c>
      <c r="U92" s="2">
        <v>75854</v>
      </c>
      <c r="V92" s="5">
        <f t="shared" si="15"/>
        <v>7805.2195121951227</v>
      </c>
      <c r="W92" s="4">
        <f t="shared" si="16"/>
        <v>0.11470035842293907</v>
      </c>
      <c r="X92" s="22">
        <f t="shared" si="20"/>
        <v>67369.961446403613</v>
      </c>
      <c r="Y92" s="22">
        <f t="shared" si="21"/>
        <v>75097.320171245694</v>
      </c>
      <c r="Z92" s="22">
        <f t="shared" si="23"/>
        <v>7727.3587248420808</v>
      </c>
      <c r="AA92" s="8">
        <f t="shared" si="24"/>
        <v>0.11470035842293906</v>
      </c>
      <c r="AB92" s="22">
        <f t="shared" si="25"/>
        <v>3078990.1270210734</v>
      </c>
      <c r="AC92" s="11">
        <v>16731</v>
      </c>
      <c r="AD92" s="2">
        <v>2010</v>
      </c>
      <c r="AE92" s="2">
        <f t="shared" si="17"/>
        <v>6</v>
      </c>
      <c r="AF92" s="2" t="s">
        <v>120</v>
      </c>
    </row>
    <row r="93" spans="1:32" x14ac:dyDescent="0.2">
      <c r="A93">
        <v>8</v>
      </c>
      <c r="B93" s="2" t="s">
        <v>914</v>
      </c>
      <c r="C93" s="2" t="s">
        <v>22</v>
      </c>
      <c r="D93" s="2" t="s">
        <v>23</v>
      </c>
      <c r="E93" s="2" t="s">
        <v>2767</v>
      </c>
      <c r="F93" s="2" t="s">
        <v>2775</v>
      </c>
      <c r="G93" s="2">
        <v>54</v>
      </c>
      <c r="H93" s="2">
        <v>61</v>
      </c>
      <c r="I93" s="3">
        <v>42412</v>
      </c>
      <c r="J93" s="3">
        <v>42422</v>
      </c>
      <c r="K93" s="3" t="s">
        <v>2534</v>
      </c>
      <c r="L93" s="17">
        <f t="shared" si="18"/>
        <v>240.59</v>
      </c>
      <c r="M93" s="20">
        <f t="shared" si="19"/>
        <v>0.99002452304750821</v>
      </c>
      <c r="N93" s="2" t="s">
        <v>36</v>
      </c>
      <c r="O93" s="2">
        <v>2700000</v>
      </c>
      <c r="P93" s="2">
        <v>2800000</v>
      </c>
      <c r="Q93" s="2">
        <f t="shared" si="13"/>
        <v>100000</v>
      </c>
      <c r="R93" s="4">
        <f t="shared" si="14"/>
        <v>3.7037037037037035E-2</v>
      </c>
      <c r="S93" s="2">
        <v>296165</v>
      </c>
      <c r="T93" s="5">
        <f t="shared" si="22"/>
        <v>55484.537037037036</v>
      </c>
      <c r="U93" s="2">
        <v>57336</v>
      </c>
      <c r="V93" s="5">
        <f t="shared" si="15"/>
        <v>1851.4629629629635</v>
      </c>
      <c r="W93" s="4">
        <f t="shared" si="16"/>
        <v>3.3368990025582711E-2</v>
      </c>
      <c r="X93" s="22">
        <f t="shared" si="20"/>
        <v>54931.052316604393</v>
      </c>
      <c r="Y93" s="22">
        <f t="shared" si="21"/>
        <v>56764.04605345193</v>
      </c>
      <c r="Z93" s="22">
        <f t="shared" si="23"/>
        <v>1832.9937368475366</v>
      </c>
      <c r="AA93" s="8">
        <f t="shared" si="24"/>
        <v>3.3368990025582759E-2</v>
      </c>
      <c r="AB93" s="22">
        <f t="shared" si="25"/>
        <v>3065258.486886404</v>
      </c>
      <c r="AC93" s="11">
        <v>4760</v>
      </c>
      <c r="AD93" s="2">
        <v>1932</v>
      </c>
      <c r="AE93" s="2">
        <f t="shared" si="17"/>
        <v>84</v>
      </c>
      <c r="AF93" s="2" t="s">
        <v>183</v>
      </c>
    </row>
    <row r="94" spans="1:32" x14ac:dyDescent="0.2">
      <c r="A94">
        <v>8</v>
      </c>
      <c r="B94" s="2" t="s">
        <v>59</v>
      </c>
      <c r="C94" s="2" t="s">
        <v>22</v>
      </c>
      <c r="D94" s="2" t="s">
        <v>23</v>
      </c>
      <c r="E94" s="2" t="s">
        <v>2767</v>
      </c>
      <c r="F94" s="2" t="s">
        <v>2775</v>
      </c>
      <c r="G94" s="2">
        <v>65</v>
      </c>
      <c r="H94" s="2">
        <v>71</v>
      </c>
      <c r="I94" s="3">
        <v>42405</v>
      </c>
      <c r="J94" s="3">
        <v>42422</v>
      </c>
      <c r="K94" s="3" t="s">
        <v>2534</v>
      </c>
      <c r="L94" s="17">
        <f t="shared" si="18"/>
        <v>240.59</v>
      </c>
      <c r="M94" s="20">
        <f t="shared" si="19"/>
        <v>0.99002452304750821</v>
      </c>
      <c r="N94" s="2" t="s">
        <v>242</v>
      </c>
      <c r="O94" s="2">
        <v>3790000</v>
      </c>
      <c r="P94" s="2">
        <v>3700000</v>
      </c>
      <c r="Q94" s="2">
        <f t="shared" si="13"/>
        <v>-90000</v>
      </c>
      <c r="R94" s="4">
        <f t="shared" si="14"/>
        <v>-2.3746701846965697E-2</v>
      </c>
      <c r="S94" s="2">
        <v>2000</v>
      </c>
      <c r="T94" s="5">
        <f t="shared" si="22"/>
        <v>58338.461538461539</v>
      </c>
      <c r="U94" s="2">
        <v>56954</v>
      </c>
      <c r="V94" s="5">
        <f t="shared" si="15"/>
        <v>-1384.461538461539</v>
      </c>
      <c r="W94" s="4">
        <f t="shared" si="16"/>
        <v>-2.3731540084388197E-2</v>
      </c>
      <c r="X94" s="22">
        <f t="shared" si="20"/>
        <v>57756.507559940786</v>
      </c>
      <c r="Y94" s="22">
        <f t="shared" si="21"/>
        <v>56385.856685647785</v>
      </c>
      <c r="Z94" s="22">
        <f t="shared" si="23"/>
        <v>-1370.6508742930018</v>
      </c>
      <c r="AA94" s="8">
        <f t="shared" si="24"/>
        <v>-2.3731540084388148E-2</v>
      </c>
      <c r="AB94" s="22">
        <f t="shared" si="25"/>
        <v>3665080.684567106</v>
      </c>
      <c r="AC94" s="11">
        <v>1529</v>
      </c>
      <c r="AD94" s="2">
        <v>1958</v>
      </c>
      <c r="AE94" s="2">
        <f t="shared" si="17"/>
        <v>58</v>
      </c>
      <c r="AF94" s="2" t="s">
        <v>37</v>
      </c>
    </row>
    <row r="95" spans="1:32" x14ac:dyDescent="0.2">
      <c r="A95">
        <v>8</v>
      </c>
      <c r="B95" s="2" t="s">
        <v>1472</v>
      </c>
      <c r="C95" s="2" t="s">
        <v>22</v>
      </c>
      <c r="D95" s="2" t="s">
        <v>23</v>
      </c>
      <c r="E95" s="2" t="s">
        <v>2767</v>
      </c>
      <c r="F95" s="2" t="s">
        <v>2775</v>
      </c>
      <c r="G95" s="2">
        <v>69</v>
      </c>
      <c r="H95" s="2">
        <v>80</v>
      </c>
      <c r="I95" s="3">
        <v>42412</v>
      </c>
      <c r="J95" s="3">
        <v>42422</v>
      </c>
      <c r="K95" s="3" t="s">
        <v>2534</v>
      </c>
      <c r="L95" s="17">
        <f t="shared" si="18"/>
        <v>240.59</v>
      </c>
      <c r="M95" s="20">
        <f t="shared" si="19"/>
        <v>0.99002452304750821</v>
      </c>
      <c r="N95" s="2" t="s">
        <v>36</v>
      </c>
      <c r="O95" s="2">
        <v>4300000</v>
      </c>
      <c r="P95" s="2">
        <v>4300000</v>
      </c>
      <c r="Q95" s="2">
        <f t="shared" si="13"/>
        <v>0</v>
      </c>
      <c r="R95" s="4">
        <f t="shared" si="14"/>
        <v>0</v>
      </c>
      <c r="S95" s="2">
        <v>11584</v>
      </c>
      <c r="T95" s="5">
        <f t="shared" si="22"/>
        <v>62486.72463768116</v>
      </c>
      <c r="U95" s="2">
        <v>62487</v>
      </c>
      <c r="V95" s="5">
        <f t="shared" si="15"/>
        <v>0.27536231884005247</v>
      </c>
      <c r="W95" s="4">
        <f t="shared" si="16"/>
        <v>4.4067331171011911E-6</v>
      </c>
      <c r="X95" s="22">
        <f t="shared" si="20"/>
        <v>61863.389756221273</v>
      </c>
      <c r="Y95" s="22">
        <f t="shared" si="21"/>
        <v>61863.662371669649</v>
      </c>
      <c r="Z95" s="22">
        <f t="shared" si="23"/>
        <v>0.27261544837529073</v>
      </c>
      <c r="AA95" s="8">
        <f t="shared" si="24"/>
        <v>4.4067331171078487E-6</v>
      </c>
      <c r="AB95" s="22">
        <f t="shared" si="25"/>
        <v>4268592.7036452061</v>
      </c>
      <c r="AC95" s="2">
        <v>83</v>
      </c>
      <c r="AD95" s="2">
        <v>2014</v>
      </c>
      <c r="AE95" s="2">
        <f t="shared" si="17"/>
        <v>2</v>
      </c>
      <c r="AF95" s="2" t="s">
        <v>203</v>
      </c>
    </row>
    <row r="96" spans="1:32" x14ac:dyDescent="0.2">
      <c r="A96">
        <v>8</v>
      </c>
      <c r="B96" s="2" t="s">
        <v>603</v>
      </c>
      <c r="C96" s="2" t="s">
        <v>22</v>
      </c>
      <c r="D96" s="2" t="s">
        <v>23</v>
      </c>
      <c r="E96" s="2" t="s">
        <v>2767</v>
      </c>
      <c r="F96" s="2" t="s">
        <v>2775</v>
      </c>
      <c r="G96" s="2">
        <v>47</v>
      </c>
      <c r="H96" s="2">
        <v>53</v>
      </c>
      <c r="I96" s="3">
        <v>42413</v>
      </c>
      <c r="J96" s="3">
        <v>42423</v>
      </c>
      <c r="K96" s="3" t="s">
        <v>2534</v>
      </c>
      <c r="L96" s="17">
        <f t="shared" si="18"/>
        <v>240.59</v>
      </c>
      <c r="M96" s="20">
        <f t="shared" si="19"/>
        <v>0.99002452304750821</v>
      </c>
      <c r="N96" s="2" t="s">
        <v>36</v>
      </c>
      <c r="O96" s="2">
        <v>2800000</v>
      </c>
      <c r="P96" s="2">
        <v>3200000</v>
      </c>
      <c r="Q96" s="2">
        <f t="shared" si="13"/>
        <v>400000</v>
      </c>
      <c r="R96" s="4">
        <f t="shared" si="14"/>
        <v>0.14285714285714285</v>
      </c>
      <c r="S96" s="2">
        <v>1989</v>
      </c>
      <c r="T96" s="5">
        <f t="shared" si="22"/>
        <v>59616.787234042553</v>
      </c>
      <c r="U96" s="2">
        <v>68127</v>
      </c>
      <c r="V96" s="5">
        <f t="shared" si="15"/>
        <v>8510.2127659574471</v>
      </c>
      <c r="W96" s="4">
        <f t="shared" si="16"/>
        <v>0.142748597514123</v>
      </c>
      <c r="X96" s="22">
        <f t="shared" si="20"/>
        <v>59022.081347007756</v>
      </c>
      <c r="Y96" s="22">
        <f t="shared" si="21"/>
        <v>67447.400681657586</v>
      </c>
      <c r="Z96" s="22">
        <f t="shared" si="23"/>
        <v>8425.3193346498301</v>
      </c>
      <c r="AA96" s="8">
        <f t="shared" si="24"/>
        <v>0.14274859751412289</v>
      </c>
      <c r="AB96" s="22">
        <f t="shared" si="25"/>
        <v>3170027.8320379066</v>
      </c>
      <c r="AC96" s="2">
        <v>464</v>
      </c>
      <c r="AD96" s="2">
        <v>1875</v>
      </c>
      <c r="AE96" s="2">
        <f t="shared" si="17"/>
        <v>141</v>
      </c>
      <c r="AF96" s="2" t="s">
        <v>183</v>
      </c>
    </row>
    <row r="97" spans="1:32" x14ac:dyDescent="0.2">
      <c r="A97">
        <v>8</v>
      </c>
      <c r="B97" s="2" t="s">
        <v>649</v>
      </c>
      <c r="C97" s="2" t="s">
        <v>22</v>
      </c>
      <c r="D97" s="2" t="s">
        <v>23</v>
      </c>
      <c r="E97" s="2" t="s">
        <v>2767</v>
      </c>
      <c r="F97" s="2" t="s">
        <v>2775</v>
      </c>
      <c r="G97" s="2">
        <v>48</v>
      </c>
      <c r="H97" s="2">
        <v>55</v>
      </c>
      <c r="I97" s="3">
        <v>42413</v>
      </c>
      <c r="J97" s="3">
        <v>42423</v>
      </c>
      <c r="K97" s="3" t="s">
        <v>2534</v>
      </c>
      <c r="L97" s="17">
        <f t="shared" si="18"/>
        <v>240.59</v>
      </c>
      <c r="M97" s="20">
        <f t="shared" si="19"/>
        <v>0.99002452304750821</v>
      </c>
      <c r="N97" s="2" t="s">
        <v>36</v>
      </c>
      <c r="O97" s="2">
        <v>3000000</v>
      </c>
      <c r="P97" s="2">
        <v>3270000</v>
      </c>
      <c r="Q97" s="2">
        <f t="shared" si="13"/>
        <v>270000</v>
      </c>
      <c r="R97" s="4">
        <f t="shared" si="14"/>
        <v>0.09</v>
      </c>
      <c r="S97" s="2">
        <v>3011</v>
      </c>
      <c r="T97" s="5">
        <f t="shared" si="22"/>
        <v>62562.729166666664</v>
      </c>
      <c r="U97" s="2">
        <v>68188</v>
      </c>
      <c r="V97" s="5">
        <f t="shared" si="15"/>
        <v>5625.2708333333358</v>
      </c>
      <c r="W97" s="4">
        <f t="shared" si="16"/>
        <v>8.9914089558779553E-2</v>
      </c>
      <c r="X97" s="22">
        <f t="shared" si="20"/>
        <v>61938.636103779594</v>
      </c>
      <c r="Y97" s="22">
        <f t="shared" si="21"/>
        <v>67507.79217756349</v>
      </c>
      <c r="Z97" s="22">
        <f t="shared" si="23"/>
        <v>5569.1560737838954</v>
      </c>
      <c r="AA97" s="8">
        <f t="shared" si="24"/>
        <v>8.9914089558779553E-2</v>
      </c>
      <c r="AB97" s="22">
        <f t="shared" si="25"/>
        <v>3240374.0245230477</v>
      </c>
      <c r="AC97" s="11">
        <v>5705</v>
      </c>
      <c r="AD97" s="2">
        <v>2012</v>
      </c>
      <c r="AE97" s="2">
        <f t="shared" si="17"/>
        <v>4</v>
      </c>
      <c r="AF97" s="2" t="s">
        <v>650</v>
      </c>
    </row>
    <row r="98" spans="1:32" x14ac:dyDescent="0.2">
      <c r="A98">
        <v>8</v>
      </c>
      <c r="B98" s="2" t="s">
        <v>648</v>
      </c>
      <c r="C98" s="2" t="s">
        <v>22</v>
      </c>
      <c r="D98" s="2" t="s">
        <v>23</v>
      </c>
      <c r="E98" s="2" t="s">
        <v>2767</v>
      </c>
      <c r="F98" s="2" t="s">
        <v>2775</v>
      </c>
      <c r="G98" s="2">
        <v>50</v>
      </c>
      <c r="H98" s="2">
        <v>58</v>
      </c>
      <c r="I98" s="3">
        <v>42413</v>
      </c>
      <c r="J98" s="3">
        <v>42423</v>
      </c>
      <c r="K98" s="3" t="s">
        <v>2534</v>
      </c>
      <c r="L98" s="17">
        <f t="shared" si="18"/>
        <v>240.59</v>
      </c>
      <c r="M98" s="20">
        <f t="shared" si="19"/>
        <v>0.99002452304750821</v>
      </c>
      <c r="N98" s="2" t="s">
        <v>36</v>
      </c>
      <c r="O98" s="2">
        <v>2950000</v>
      </c>
      <c r="P98" s="2">
        <v>3450000</v>
      </c>
      <c r="Q98" s="2">
        <f t="shared" si="13"/>
        <v>500000</v>
      </c>
      <c r="R98" s="4">
        <f t="shared" si="14"/>
        <v>0.16949152542372881</v>
      </c>
      <c r="S98" s="2"/>
      <c r="T98" s="5">
        <f t="shared" si="22"/>
        <v>59000</v>
      </c>
      <c r="U98" s="2">
        <v>69000</v>
      </c>
      <c r="V98" s="5">
        <f t="shared" si="15"/>
        <v>10000</v>
      </c>
      <c r="W98" s="4">
        <f t="shared" si="16"/>
        <v>0.16949152542372881</v>
      </c>
      <c r="X98" s="22">
        <f t="shared" si="20"/>
        <v>58411.446859802985</v>
      </c>
      <c r="Y98" s="22">
        <f t="shared" si="21"/>
        <v>68311.692090278069</v>
      </c>
      <c r="Z98" s="22">
        <f t="shared" si="23"/>
        <v>9900.2452304750841</v>
      </c>
      <c r="AA98" s="8">
        <f t="shared" si="24"/>
        <v>0.16949152542372883</v>
      </c>
      <c r="AB98" s="22">
        <f t="shared" si="25"/>
        <v>3415584.6045139036</v>
      </c>
      <c r="AC98" s="2">
        <v>847</v>
      </c>
      <c r="AD98" s="2">
        <v>1979</v>
      </c>
      <c r="AE98" s="2">
        <f t="shared" si="17"/>
        <v>37</v>
      </c>
      <c r="AF98" s="2" t="s">
        <v>729</v>
      </c>
    </row>
    <row r="99" spans="1:32" x14ac:dyDescent="0.2">
      <c r="A99">
        <v>8</v>
      </c>
      <c r="B99" s="2" t="s">
        <v>959</v>
      </c>
      <c r="C99" s="2" t="s">
        <v>22</v>
      </c>
      <c r="D99" s="2" t="s">
        <v>23</v>
      </c>
      <c r="E99" s="2" t="s">
        <v>2767</v>
      </c>
      <c r="F99" s="2" t="s">
        <v>2775</v>
      </c>
      <c r="G99" s="2">
        <v>55</v>
      </c>
      <c r="H99" s="2"/>
      <c r="I99" s="3">
        <v>42412</v>
      </c>
      <c r="J99" s="3">
        <v>42423</v>
      </c>
      <c r="K99" s="3" t="s">
        <v>2534</v>
      </c>
      <c r="L99" s="17">
        <f t="shared" si="18"/>
        <v>240.59</v>
      </c>
      <c r="M99" s="20">
        <f t="shared" si="19"/>
        <v>0.99002452304750821</v>
      </c>
      <c r="N99" s="2" t="s">
        <v>24</v>
      </c>
      <c r="O99" s="2">
        <v>3690000</v>
      </c>
      <c r="P99" s="2">
        <v>3820000</v>
      </c>
      <c r="Q99" s="2">
        <f t="shared" si="13"/>
        <v>130000</v>
      </c>
      <c r="R99" s="4">
        <f t="shared" si="14"/>
        <v>3.5230352303523033E-2</v>
      </c>
      <c r="S99" s="2">
        <v>3186</v>
      </c>
      <c r="T99" s="5">
        <f t="shared" si="22"/>
        <v>67148.836363636365</v>
      </c>
      <c r="U99" s="2">
        <v>69512</v>
      </c>
      <c r="V99" s="5">
        <f t="shared" si="15"/>
        <v>2363.1636363636353</v>
      </c>
      <c r="W99" s="4">
        <f t="shared" si="16"/>
        <v>3.5192920150785782E-2</v>
      </c>
      <c r="X99" s="22">
        <f t="shared" si="20"/>
        <v>66478.994694104273</v>
      </c>
      <c r="Y99" s="22">
        <f t="shared" si="21"/>
        <v>68818.584646078394</v>
      </c>
      <c r="Z99" s="22">
        <f t="shared" si="23"/>
        <v>2339.5899519741215</v>
      </c>
      <c r="AA99" s="8">
        <f t="shared" si="24"/>
        <v>3.5192920150785754E-2</v>
      </c>
      <c r="AB99" s="22">
        <f t="shared" si="25"/>
        <v>3785022.1555343117</v>
      </c>
      <c r="AC99" s="11">
        <v>2406</v>
      </c>
      <c r="AD99" s="2">
        <v>2013</v>
      </c>
      <c r="AE99" s="2">
        <f t="shared" si="17"/>
        <v>3</v>
      </c>
      <c r="AF99" s="2" t="s">
        <v>364</v>
      </c>
    </row>
    <row r="100" spans="1:32" x14ac:dyDescent="0.2">
      <c r="A100">
        <v>8</v>
      </c>
      <c r="B100" s="2" t="s">
        <v>958</v>
      </c>
      <c r="C100" s="2" t="s">
        <v>22</v>
      </c>
      <c r="D100" s="2" t="s">
        <v>23</v>
      </c>
      <c r="E100" s="2" t="s">
        <v>2767</v>
      </c>
      <c r="F100" s="2" t="s">
        <v>2775</v>
      </c>
      <c r="G100" s="2">
        <v>55</v>
      </c>
      <c r="H100" s="2">
        <v>62</v>
      </c>
      <c r="I100" s="3">
        <v>42413</v>
      </c>
      <c r="J100" s="3">
        <v>42423</v>
      </c>
      <c r="K100" s="3" t="s">
        <v>2534</v>
      </c>
      <c r="L100" s="17">
        <f t="shared" si="18"/>
        <v>240.59</v>
      </c>
      <c r="M100" s="20">
        <f t="shared" si="19"/>
        <v>0.99002452304750821</v>
      </c>
      <c r="N100" s="2" t="s">
        <v>36</v>
      </c>
      <c r="O100" s="2">
        <v>2800000</v>
      </c>
      <c r="P100" s="2">
        <v>3550000</v>
      </c>
      <c r="Q100" s="2">
        <f t="shared" si="13"/>
        <v>750000</v>
      </c>
      <c r="R100" s="4">
        <f t="shared" si="14"/>
        <v>0.26785714285714285</v>
      </c>
      <c r="S100" s="2">
        <v>22272</v>
      </c>
      <c r="T100" s="5">
        <f t="shared" si="22"/>
        <v>51314.036363636362</v>
      </c>
      <c r="U100" s="2">
        <v>64950</v>
      </c>
      <c r="V100" s="5">
        <f t="shared" si="15"/>
        <v>13635.963636363638</v>
      </c>
      <c r="W100" s="4">
        <f t="shared" si="16"/>
        <v>0.2657355492312577</v>
      </c>
      <c r="X100" s="22">
        <f t="shared" si="20"/>
        <v>50802.154376551582</v>
      </c>
      <c r="Y100" s="22">
        <f t="shared" si="21"/>
        <v>64302.092771935655</v>
      </c>
      <c r="Z100" s="22">
        <f t="shared" si="23"/>
        <v>13499.938395384073</v>
      </c>
      <c r="AA100" s="8">
        <f t="shared" si="24"/>
        <v>0.26573554923125764</v>
      </c>
      <c r="AB100" s="22">
        <f t="shared" si="25"/>
        <v>3536615.1024564612</v>
      </c>
      <c r="AC100" s="2"/>
      <c r="AD100" s="2">
        <v>1898</v>
      </c>
      <c r="AE100" s="2">
        <f t="shared" si="17"/>
        <v>118</v>
      </c>
      <c r="AF100" s="2" t="s">
        <v>112</v>
      </c>
    </row>
    <row r="101" spans="1:32" x14ac:dyDescent="0.2">
      <c r="A101">
        <v>8</v>
      </c>
      <c r="B101" s="2" t="s">
        <v>445</v>
      </c>
      <c r="C101" s="2" t="s">
        <v>22</v>
      </c>
      <c r="D101" s="2" t="s">
        <v>23</v>
      </c>
      <c r="E101" s="2" t="s">
        <v>2767</v>
      </c>
      <c r="F101" s="2" t="s">
        <v>2775</v>
      </c>
      <c r="G101" s="2">
        <v>42</v>
      </c>
      <c r="H101" s="2">
        <v>46</v>
      </c>
      <c r="I101" s="3">
        <v>42414</v>
      </c>
      <c r="J101" s="3">
        <v>42424</v>
      </c>
      <c r="K101" s="3" t="s">
        <v>2534</v>
      </c>
      <c r="L101" s="17">
        <f t="shared" si="18"/>
        <v>240.59</v>
      </c>
      <c r="M101" s="20">
        <f t="shared" si="19"/>
        <v>0.99002452304750821</v>
      </c>
      <c r="N101" s="2" t="s">
        <v>36</v>
      </c>
      <c r="O101" s="2">
        <v>3000000</v>
      </c>
      <c r="P101" s="2">
        <v>3360000</v>
      </c>
      <c r="Q101" s="2">
        <f t="shared" si="13"/>
        <v>360000</v>
      </c>
      <c r="R101" s="4">
        <f t="shared" si="14"/>
        <v>0.12</v>
      </c>
      <c r="S101" s="2"/>
      <c r="T101" s="5">
        <f t="shared" si="22"/>
        <v>71428.571428571435</v>
      </c>
      <c r="U101" s="2">
        <v>80000</v>
      </c>
      <c r="V101" s="5">
        <f t="shared" si="15"/>
        <v>8571.4285714285652</v>
      </c>
      <c r="W101" s="4">
        <f t="shared" si="16"/>
        <v>0.1199999999999999</v>
      </c>
      <c r="X101" s="22">
        <f t="shared" si="20"/>
        <v>70716.037360536313</v>
      </c>
      <c r="Y101" s="22">
        <f t="shared" si="21"/>
        <v>79201.961843800658</v>
      </c>
      <c r="Z101" s="22">
        <f t="shared" si="23"/>
        <v>8485.9244832643453</v>
      </c>
      <c r="AA101" s="8">
        <f t="shared" si="24"/>
        <v>0.11999999999999983</v>
      </c>
      <c r="AB101" s="22">
        <f t="shared" si="25"/>
        <v>3326482.3974396274</v>
      </c>
      <c r="AC101" s="2">
        <v>583</v>
      </c>
      <c r="AD101" s="2">
        <v>2013</v>
      </c>
      <c r="AE101" s="2">
        <f t="shared" si="17"/>
        <v>3</v>
      </c>
      <c r="AF101" s="2" t="s">
        <v>37</v>
      </c>
    </row>
    <row r="102" spans="1:32" x14ac:dyDescent="0.2">
      <c r="A102">
        <v>8</v>
      </c>
      <c r="B102" s="2" t="s">
        <v>773</v>
      </c>
      <c r="C102" s="2" t="s">
        <v>22</v>
      </c>
      <c r="D102" s="2" t="s">
        <v>23</v>
      </c>
      <c r="E102" s="2" t="s">
        <v>2767</v>
      </c>
      <c r="F102" s="2" t="s">
        <v>2775</v>
      </c>
      <c r="G102" s="2">
        <v>51</v>
      </c>
      <c r="H102" s="2">
        <v>56</v>
      </c>
      <c r="I102" s="3">
        <v>42406</v>
      </c>
      <c r="J102" s="3">
        <v>42424</v>
      </c>
      <c r="K102" s="3" t="s">
        <v>2534</v>
      </c>
      <c r="L102" s="17">
        <f t="shared" si="18"/>
        <v>240.59</v>
      </c>
      <c r="M102" s="20">
        <f t="shared" si="19"/>
        <v>0.99002452304750821</v>
      </c>
      <c r="N102" s="2" t="s">
        <v>264</v>
      </c>
      <c r="O102" s="2">
        <v>3040000</v>
      </c>
      <c r="P102" s="2">
        <v>3400000</v>
      </c>
      <c r="Q102" s="2">
        <f t="shared" si="13"/>
        <v>360000</v>
      </c>
      <c r="R102" s="4">
        <f t="shared" si="14"/>
        <v>0.11842105263157894</v>
      </c>
      <c r="S102" s="2"/>
      <c r="T102" s="5">
        <f t="shared" si="22"/>
        <v>59607.843137254902</v>
      </c>
      <c r="U102" s="2">
        <v>66667</v>
      </c>
      <c r="V102" s="5">
        <f t="shared" si="15"/>
        <v>7059.1568627450979</v>
      </c>
      <c r="W102" s="4">
        <f t="shared" si="16"/>
        <v>0.1184266447368421</v>
      </c>
      <c r="X102" s="22">
        <f t="shared" si="20"/>
        <v>59013.226471851471</v>
      </c>
      <c r="Y102" s="22">
        <f t="shared" si="21"/>
        <v>66001.964878008235</v>
      </c>
      <c r="Z102" s="22">
        <f t="shared" si="23"/>
        <v>6988.7384061567645</v>
      </c>
      <c r="AA102" s="8">
        <f t="shared" si="24"/>
        <v>0.11842664473684218</v>
      </c>
      <c r="AB102" s="22">
        <f t="shared" si="25"/>
        <v>3366100.20877842</v>
      </c>
      <c r="AC102" s="11">
        <v>3943</v>
      </c>
      <c r="AD102" s="2">
        <v>2012</v>
      </c>
      <c r="AE102" s="2">
        <f t="shared" si="17"/>
        <v>4</v>
      </c>
      <c r="AF102" s="2" t="s">
        <v>774</v>
      </c>
    </row>
    <row r="103" spans="1:32" x14ac:dyDescent="0.2">
      <c r="A103">
        <v>9</v>
      </c>
      <c r="B103" s="2" t="s">
        <v>604</v>
      </c>
      <c r="C103" s="2" t="s">
        <v>22</v>
      </c>
      <c r="D103" s="2" t="s">
        <v>23</v>
      </c>
      <c r="E103" s="2" t="s">
        <v>2767</v>
      </c>
      <c r="F103" s="2" t="s">
        <v>2775</v>
      </c>
      <c r="G103" s="2">
        <v>47</v>
      </c>
      <c r="H103" s="2">
        <v>52</v>
      </c>
      <c r="I103" s="3">
        <v>42419</v>
      </c>
      <c r="J103" s="3">
        <v>42429</v>
      </c>
      <c r="K103" s="3" t="s">
        <v>2534</v>
      </c>
      <c r="L103" s="17">
        <f t="shared" si="18"/>
        <v>240.59</v>
      </c>
      <c r="M103" s="20">
        <f t="shared" si="19"/>
        <v>0.99002452304750821</v>
      </c>
      <c r="N103" s="2" t="s">
        <v>36</v>
      </c>
      <c r="O103" s="2">
        <v>2700000</v>
      </c>
      <c r="P103" s="2">
        <v>3350000</v>
      </c>
      <c r="Q103" s="2">
        <f t="shared" si="13"/>
        <v>650000</v>
      </c>
      <c r="R103" s="4">
        <f t="shared" si="14"/>
        <v>0.24074074074074073</v>
      </c>
      <c r="S103" s="2">
        <v>28000</v>
      </c>
      <c r="T103" s="5">
        <f t="shared" si="22"/>
        <v>58042.553191489358</v>
      </c>
      <c r="U103" s="2">
        <v>71872</v>
      </c>
      <c r="V103" s="5">
        <f t="shared" si="15"/>
        <v>13829.446808510642</v>
      </c>
      <c r="W103" s="4">
        <f t="shared" si="16"/>
        <v>0.23826392961876841</v>
      </c>
      <c r="X103" s="22">
        <f t="shared" si="20"/>
        <v>57463.55103986388</v>
      </c>
      <c r="Y103" s="22">
        <f t="shared" si="21"/>
        <v>71155.04252047051</v>
      </c>
      <c r="Z103" s="22">
        <f t="shared" si="23"/>
        <v>13691.49148060663</v>
      </c>
      <c r="AA103" s="8">
        <f t="shared" si="24"/>
        <v>0.23826392961876836</v>
      </c>
      <c r="AB103" s="22">
        <f t="shared" si="25"/>
        <v>3344286.998462114</v>
      </c>
      <c r="AC103" s="11">
        <v>29802</v>
      </c>
      <c r="AD103" s="2">
        <v>1911</v>
      </c>
      <c r="AE103" s="2">
        <f t="shared" si="17"/>
        <v>105</v>
      </c>
      <c r="AF103" s="2" t="s">
        <v>81</v>
      </c>
    </row>
    <row r="104" spans="1:32" x14ac:dyDescent="0.2">
      <c r="A104">
        <v>9</v>
      </c>
      <c r="B104" s="2" t="s">
        <v>777</v>
      </c>
      <c r="C104" s="2" t="s">
        <v>22</v>
      </c>
      <c r="D104" s="2" t="s">
        <v>23</v>
      </c>
      <c r="E104" s="2" t="s">
        <v>2767</v>
      </c>
      <c r="F104" s="2" t="s">
        <v>2775</v>
      </c>
      <c r="G104" s="2">
        <v>51</v>
      </c>
      <c r="H104" s="2">
        <v>56</v>
      </c>
      <c r="I104" s="3">
        <v>42419</v>
      </c>
      <c r="J104" s="3">
        <v>42429</v>
      </c>
      <c r="K104" s="3" t="s">
        <v>2534</v>
      </c>
      <c r="L104" s="17">
        <f t="shared" si="18"/>
        <v>240.59</v>
      </c>
      <c r="M104" s="20">
        <f t="shared" si="19"/>
        <v>0.99002452304750821</v>
      </c>
      <c r="N104" s="2" t="s">
        <v>36</v>
      </c>
      <c r="O104" s="2">
        <v>2450000</v>
      </c>
      <c r="P104" s="2">
        <v>2750000</v>
      </c>
      <c r="Q104" s="2">
        <f t="shared" si="13"/>
        <v>300000</v>
      </c>
      <c r="R104" s="4">
        <f t="shared" si="14"/>
        <v>0.12244897959183673</v>
      </c>
      <c r="S104" s="2">
        <v>3217</v>
      </c>
      <c r="T104" s="5">
        <f t="shared" si="22"/>
        <v>48102.294117647056</v>
      </c>
      <c r="U104" s="2">
        <v>53985</v>
      </c>
      <c r="V104" s="5">
        <f t="shared" si="15"/>
        <v>5882.7058823529442</v>
      </c>
      <c r="W104" s="4">
        <f t="shared" si="16"/>
        <v>0.12229574473028687</v>
      </c>
      <c r="X104" s="22">
        <f t="shared" si="20"/>
        <v>47622.450791314484</v>
      </c>
      <c r="Y104" s="22">
        <f t="shared" si="21"/>
        <v>53446.473876719734</v>
      </c>
      <c r="Z104" s="22">
        <f t="shared" si="23"/>
        <v>5824.0230854052497</v>
      </c>
      <c r="AA104" s="8">
        <f t="shared" si="24"/>
        <v>0.12229574473028698</v>
      </c>
      <c r="AB104" s="22">
        <f t="shared" si="25"/>
        <v>2725770.1677127066</v>
      </c>
      <c r="AC104" s="11">
        <v>2920</v>
      </c>
      <c r="AD104" s="2">
        <v>1938</v>
      </c>
      <c r="AE104" s="2">
        <f t="shared" si="17"/>
        <v>78</v>
      </c>
      <c r="AF104" s="2" t="s">
        <v>37</v>
      </c>
    </row>
    <row r="105" spans="1:32" x14ac:dyDescent="0.2">
      <c r="A105">
        <v>9</v>
      </c>
      <c r="B105" s="2" t="s">
        <v>915</v>
      </c>
      <c r="C105" s="2" t="s">
        <v>22</v>
      </c>
      <c r="D105" s="2" t="s">
        <v>23</v>
      </c>
      <c r="E105" s="2" t="s">
        <v>2767</v>
      </c>
      <c r="F105" s="2" t="s">
        <v>2775</v>
      </c>
      <c r="G105" s="2">
        <v>54</v>
      </c>
      <c r="H105" s="2">
        <v>60</v>
      </c>
      <c r="I105" s="3">
        <v>42419</v>
      </c>
      <c r="J105" s="3">
        <v>42429</v>
      </c>
      <c r="K105" s="3" t="s">
        <v>2534</v>
      </c>
      <c r="L105" s="17">
        <f t="shared" si="18"/>
        <v>240.59</v>
      </c>
      <c r="M105" s="20">
        <f t="shared" si="19"/>
        <v>0.99002452304750821</v>
      </c>
      <c r="N105" s="2" t="s">
        <v>36</v>
      </c>
      <c r="O105" s="2">
        <v>2900000</v>
      </c>
      <c r="P105" s="2">
        <v>3000000</v>
      </c>
      <c r="Q105" s="2">
        <f t="shared" si="13"/>
        <v>100000</v>
      </c>
      <c r="R105" s="4">
        <f t="shared" si="14"/>
        <v>3.4482758620689655E-2</v>
      </c>
      <c r="S105" s="2">
        <v>97838</v>
      </c>
      <c r="T105" s="5">
        <f t="shared" si="22"/>
        <v>55515.518518518518</v>
      </c>
      <c r="U105" s="2">
        <v>57367</v>
      </c>
      <c r="V105" s="5">
        <f t="shared" si="15"/>
        <v>1851.4814814814818</v>
      </c>
      <c r="W105" s="4">
        <f t="shared" si="16"/>
        <v>3.3350701405479556E-2</v>
      </c>
      <c r="X105" s="22">
        <f t="shared" si="20"/>
        <v>54961.724743031409</v>
      </c>
      <c r="Y105" s="22">
        <f t="shared" si="21"/>
        <v>56794.736813666401</v>
      </c>
      <c r="Z105" s="22">
        <f t="shared" si="23"/>
        <v>1833.0120706349917</v>
      </c>
      <c r="AA105" s="8">
        <f t="shared" si="24"/>
        <v>3.3350701405479438E-2</v>
      </c>
      <c r="AB105" s="22">
        <f t="shared" si="25"/>
        <v>3066915.7879379857</v>
      </c>
      <c r="AC105" s="11">
        <v>5819</v>
      </c>
      <c r="AD105" s="2">
        <v>1934</v>
      </c>
      <c r="AE105" s="2">
        <f t="shared" si="17"/>
        <v>82</v>
      </c>
      <c r="AF105" s="2" t="s">
        <v>183</v>
      </c>
    </row>
    <row r="106" spans="1:32" x14ac:dyDescent="0.2">
      <c r="A106">
        <v>9</v>
      </c>
      <c r="B106" s="2" t="s">
        <v>998</v>
      </c>
      <c r="C106" s="2" t="s">
        <v>22</v>
      </c>
      <c r="D106" s="2" t="s">
        <v>23</v>
      </c>
      <c r="E106" s="2" t="s">
        <v>2767</v>
      </c>
      <c r="F106" s="2" t="s">
        <v>2775</v>
      </c>
      <c r="G106" s="2">
        <v>56</v>
      </c>
      <c r="H106" s="2">
        <v>62</v>
      </c>
      <c r="I106" s="3">
        <v>42419</v>
      </c>
      <c r="J106" s="3">
        <v>42429</v>
      </c>
      <c r="K106" s="3" t="s">
        <v>2534</v>
      </c>
      <c r="L106" s="17">
        <f t="shared" si="18"/>
        <v>240.59</v>
      </c>
      <c r="M106" s="20">
        <f t="shared" si="19"/>
        <v>0.99002452304750821</v>
      </c>
      <c r="N106" s="2" t="s">
        <v>36</v>
      </c>
      <c r="O106" s="2">
        <v>3690000</v>
      </c>
      <c r="P106" s="2">
        <v>4200000</v>
      </c>
      <c r="Q106" s="2">
        <f t="shared" si="13"/>
        <v>510000</v>
      </c>
      <c r="R106" s="4">
        <f t="shared" si="14"/>
        <v>0.13821138211382114</v>
      </c>
      <c r="S106" s="2"/>
      <c r="T106" s="5">
        <f t="shared" si="22"/>
        <v>65892.857142857145</v>
      </c>
      <c r="U106" s="2">
        <v>75000</v>
      </c>
      <c r="V106" s="5">
        <f t="shared" si="15"/>
        <v>9107.1428571428551</v>
      </c>
      <c r="W106" s="4">
        <f t="shared" si="16"/>
        <v>0.13821138211382111</v>
      </c>
      <c r="X106" s="22">
        <f t="shared" si="20"/>
        <v>65235.544465094739</v>
      </c>
      <c r="Y106" s="22">
        <f t="shared" si="21"/>
        <v>74251.839228563113</v>
      </c>
      <c r="Z106" s="22">
        <f t="shared" si="23"/>
        <v>9016.2947634683733</v>
      </c>
      <c r="AA106" s="8">
        <f t="shared" si="24"/>
        <v>0.13821138211382106</v>
      </c>
      <c r="AB106" s="22">
        <f t="shared" si="25"/>
        <v>4158102.9967995342</v>
      </c>
      <c r="AC106" s="11">
        <v>8085</v>
      </c>
      <c r="AD106" s="2">
        <v>2012</v>
      </c>
      <c r="AE106" s="2">
        <f t="shared" si="17"/>
        <v>4</v>
      </c>
      <c r="AF106" s="2" t="s">
        <v>27</v>
      </c>
    </row>
    <row r="107" spans="1:32" x14ac:dyDescent="0.2">
      <c r="A107">
        <v>9</v>
      </c>
      <c r="B107" s="2" t="s">
        <v>776</v>
      </c>
      <c r="C107" s="2" t="s">
        <v>22</v>
      </c>
      <c r="D107" s="2" t="s">
        <v>23</v>
      </c>
      <c r="E107" s="2" t="s">
        <v>2767</v>
      </c>
      <c r="F107" s="2" t="s">
        <v>2775</v>
      </c>
      <c r="G107" s="2">
        <v>51</v>
      </c>
      <c r="H107" s="2">
        <v>57</v>
      </c>
      <c r="I107" s="3">
        <v>42420</v>
      </c>
      <c r="J107" s="3">
        <v>42430</v>
      </c>
      <c r="K107" s="3" t="s">
        <v>2535</v>
      </c>
      <c r="L107" s="17">
        <f t="shared" si="18"/>
        <v>245.99</v>
      </c>
      <c r="M107" s="20">
        <f t="shared" si="19"/>
        <v>0.96829139395910402</v>
      </c>
      <c r="N107" s="2" t="s">
        <v>36</v>
      </c>
      <c r="O107" s="2">
        <v>2350000</v>
      </c>
      <c r="P107" s="2">
        <v>2720000</v>
      </c>
      <c r="Q107" s="2">
        <f t="shared" si="13"/>
        <v>370000</v>
      </c>
      <c r="R107" s="4">
        <f t="shared" si="14"/>
        <v>0.1574468085106383</v>
      </c>
      <c r="S107" s="2">
        <v>24875</v>
      </c>
      <c r="T107" s="5">
        <f t="shared" si="22"/>
        <v>46566.176470588238</v>
      </c>
      <c r="U107" s="2">
        <v>53821</v>
      </c>
      <c r="V107" s="5">
        <f t="shared" si="15"/>
        <v>7254.8235294117621</v>
      </c>
      <c r="W107" s="4">
        <f t="shared" si="16"/>
        <v>0.15579598926259269</v>
      </c>
      <c r="X107" s="22">
        <f t="shared" si="20"/>
        <v>45089.627926051515</v>
      </c>
      <c r="Y107" s="22">
        <f t="shared" si="21"/>
        <v>52114.411114272938</v>
      </c>
      <c r="Z107" s="22">
        <f t="shared" si="23"/>
        <v>7024.7831882214232</v>
      </c>
      <c r="AA107" s="8">
        <f t="shared" si="24"/>
        <v>0.15579598926259272</v>
      </c>
      <c r="AB107" s="22">
        <f t="shared" si="25"/>
        <v>2657834.9668279197</v>
      </c>
      <c r="AC107" s="11">
        <v>3525</v>
      </c>
      <c r="AD107" s="2">
        <v>1937</v>
      </c>
      <c r="AE107" s="2">
        <f t="shared" si="17"/>
        <v>79</v>
      </c>
      <c r="AF107" s="2" t="s">
        <v>148</v>
      </c>
    </row>
    <row r="108" spans="1:32" x14ac:dyDescent="0.2">
      <c r="A108">
        <v>9</v>
      </c>
      <c r="B108" s="2" t="s">
        <v>815</v>
      </c>
      <c r="C108" s="2" t="s">
        <v>22</v>
      </c>
      <c r="D108" s="2" t="s">
        <v>23</v>
      </c>
      <c r="E108" s="2" t="s">
        <v>2767</v>
      </c>
      <c r="F108" s="2" t="s">
        <v>2775</v>
      </c>
      <c r="G108" s="2">
        <v>52</v>
      </c>
      <c r="H108" s="2">
        <v>59</v>
      </c>
      <c r="I108" s="3">
        <v>42420</v>
      </c>
      <c r="J108" s="3">
        <v>42430</v>
      </c>
      <c r="K108" s="3" t="s">
        <v>2535</v>
      </c>
      <c r="L108" s="17">
        <f t="shared" si="18"/>
        <v>245.99</v>
      </c>
      <c r="M108" s="20">
        <f t="shared" si="19"/>
        <v>0.96829139395910402</v>
      </c>
      <c r="N108" s="2" t="s">
        <v>36</v>
      </c>
      <c r="O108" s="2">
        <v>3500000</v>
      </c>
      <c r="P108" s="2">
        <v>4170000</v>
      </c>
      <c r="Q108" s="2">
        <f t="shared" si="13"/>
        <v>670000</v>
      </c>
      <c r="R108" s="4">
        <f t="shared" si="14"/>
        <v>0.19142857142857142</v>
      </c>
      <c r="S108" s="2">
        <v>953</v>
      </c>
      <c r="T108" s="5">
        <f t="shared" si="22"/>
        <v>67326.019230769234</v>
      </c>
      <c r="U108" s="2">
        <v>80211</v>
      </c>
      <c r="V108" s="5">
        <f t="shared" si="15"/>
        <v>12884.980769230766</v>
      </c>
      <c r="W108" s="4">
        <f t="shared" si="16"/>
        <v>0.19138188944553092</v>
      </c>
      <c r="X108" s="22">
        <f t="shared" si="20"/>
        <v>65191.205010678983</v>
      </c>
      <c r="Y108" s="22">
        <f t="shared" si="21"/>
        <v>77667.621000853687</v>
      </c>
      <c r="Z108" s="22">
        <f t="shared" si="23"/>
        <v>12476.415990174704</v>
      </c>
      <c r="AA108" s="8">
        <f t="shared" si="24"/>
        <v>0.19138188944553089</v>
      </c>
      <c r="AB108" s="22">
        <f t="shared" si="25"/>
        <v>4038716.2920443919</v>
      </c>
      <c r="AC108" s="11">
        <v>1225</v>
      </c>
      <c r="AD108" s="2">
        <v>2014</v>
      </c>
      <c r="AE108" s="2">
        <f t="shared" si="17"/>
        <v>2</v>
      </c>
      <c r="AF108" s="2" t="s">
        <v>148</v>
      </c>
    </row>
    <row r="109" spans="1:32" x14ac:dyDescent="0.2">
      <c r="A109">
        <v>9</v>
      </c>
      <c r="B109" s="2" t="s">
        <v>1331</v>
      </c>
      <c r="C109" s="2" t="s">
        <v>22</v>
      </c>
      <c r="D109" s="2" t="s">
        <v>23</v>
      </c>
      <c r="E109" s="2" t="s">
        <v>2767</v>
      </c>
      <c r="F109" s="2" t="s">
        <v>2775</v>
      </c>
      <c r="G109" s="2">
        <v>76</v>
      </c>
      <c r="H109" s="2">
        <v>88</v>
      </c>
      <c r="I109" s="3">
        <v>42420</v>
      </c>
      <c r="J109" s="3">
        <v>42430</v>
      </c>
      <c r="K109" s="3" t="s">
        <v>2535</v>
      </c>
      <c r="L109" s="17">
        <f t="shared" si="18"/>
        <v>245.99</v>
      </c>
      <c r="M109" s="20">
        <f t="shared" si="19"/>
        <v>0.96829139395910402</v>
      </c>
      <c r="N109" s="2" t="s">
        <v>36</v>
      </c>
      <c r="O109" s="2">
        <v>3600000</v>
      </c>
      <c r="P109" s="2">
        <v>4250000</v>
      </c>
      <c r="Q109" s="2">
        <f t="shared" si="13"/>
        <v>650000</v>
      </c>
      <c r="R109" s="4">
        <f t="shared" si="14"/>
        <v>0.18055555555555555</v>
      </c>
      <c r="S109" s="2">
        <v>122</v>
      </c>
      <c r="T109" s="5">
        <f t="shared" si="22"/>
        <v>47370.026315789473</v>
      </c>
      <c r="U109" s="2">
        <v>55923</v>
      </c>
      <c r="V109" s="5">
        <f t="shared" si="15"/>
        <v>8552.9736842105267</v>
      </c>
      <c r="W109" s="4">
        <f t="shared" si="16"/>
        <v>0.18055665891322573</v>
      </c>
      <c r="X109" s="22">
        <f t="shared" si="20"/>
        <v>45867.988813195232</v>
      </c>
      <c r="Y109" s="22">
        <f t="shared" si="21"/>
        <v>54149.759624374972</v>
      </c>
      <c r="Z109" s="22">
        <f t="shared" si="23"/>
        <v>8281.7708111797401</v>
      </c>
      <c r="AA109" s="8">
        <f t="shared" si="24"/>
        <v>0.18055665891322562</v>
      </c>
      <c r="AB109" s="22">
        <f t="shared" si="25"/>
        <v>4115381.7314524977</v>
      </c>
      <c r="AC109" s="11">
        <v>2041</v>
      </c>
      <c r="AD109" s="2">
        <v>2003</v>
      </c>
      <c r="AE109" s="2">
        <f t="shared" si="17"/>
        <v>13</v>
      </c>
      <c r="AF109" s="2" t="s">
        <v>137</v>
      </c>
    </row>
    <row r="110" spans="1:32" x14ac:dyDescent="0.2">
      <c r="A110">
        <v>9</v>
      </c>
      <c r="B110" s="2" t="s">
        <v>1740</v>
      </c>
      <c r="C110" s="2" t="s">
        <v>22</v>
      </c>
      <c r="D110" s="2" t="s">
        <v>23</v>
      </c>
      <c r="E110" s="2" t="s">
        <v>2767</v>
      </c>
      <c r="F110" s="2" t="s">
        <v>2775</v>
      </c>
      <c r="G110" s="2">
        <v>77</v>
      </c>
      <c r="H110" s="2">
        <v>88</v>
      </c>
      <c r="I110" s="3">
        <v>42419</v>
      </c>
      <c r="J110" s="3">
        <v>42431</v>
      </c>
      <c r="K110" s="3" t="s">
        <v>2535</v>
      </c>
      <c r="L110" s="17">
        <f t="shared" si="18"/>
        <v>245.99</v>
      </c>
      <c r="M110" s="20">
        <f t="shared" si="19"/>
        <v>0.96829139395910402</v>
      </c>
      <c r="N110" s="2" t="s">
        <v>32</v>
      </c>
      <c r="O110" s="2">
        <v>5500000</v>
      </c>
      <c r="P110" s="2">
        <v>6500000</v>
      </c>
      <c r="Q110" s="2">
        <f t="shared" si="13"/>
        <v>1000000</v>
      </c>
      <c r="R110" s="4">
        <f t="shared" si="14"/>
        <v>0.18181818181818182</v>
      </c>
      <c r="S110" s="2">
        <v>3660</v>
      </c>
      <c r="T110" s="5">
        <f t="shared" si="22"/>
        <v>71476.103896103901</v>
      </c>
      <c r="U110" s="2">
        <v>84463</v>
      </c>
      <c r="V110" s="5">
        <f t="shared" si="15"/>
        <v>12986.896103896099</v>
      </c>
      <c r="W110" s="4">
        <f t="shared" si="16"/>
        <v>0.18169563526816693</v>
      </c>
      <c r="X110" s="22">
        <f t="shared" si="20"/>
        <v>69209.69627632419</v>
      </c>
      <c r="Y110" s="22">
        <f t="shared" si="21"/>
        <v>81784.796007967801</v>
      </c>
      <c r="Z110" s="22">
        <f t="shared" si="23"/>
        <v>12575.099731643611</v>
      </c>
      <c r="AA110" s="8">
        <f t="shared" si="24"/>
        <v>0.18169563526816693</v>
      </c>
      <c r="AB110" s="22">
        <f t="shared" si="25"/>
        <v>6297429.2926135203</v>
      </c>
      <c r="AC110" s="2">
        <v>910</v>
      </c>
      <c r="AD110" s="2">
        <v>2003</v>
      </c>
      <c r="AE110" s="2">
        <f t="shared" si="17"/>
        <v>13</v>
      </c>
      <c r="AF110" s="2" t="s">
        <v>203</v>
      </c>
    </row>
    <row r="111" spans="1:32" x14ac:dyDescent="0.2">
      <c r="A111">
        <v>9</v>
      </c>
      <c r="B111" s="2" t="s">
        <v>262</v>
      </c>
      <c r="C111" s="2" t="s">
        <v>22</v>
      </c>
      <c r="D111" s="2" t="s">
        <v>23</v>
      </c>
      <c r="E111" s="2" t="s">
        <v>2767</v>
      </c>
      <c r="F111" s="2" t="s">
        <v>2775</v>
      </c>
      <c r="G111" s="2">
        <v>100</v>
      </c>
      <c r="H111" s="2">
        <v>110</v>
      </c>
      <c r="I111" s="3">
        <v>42420</v>
      </c>
      <c r="J111" s="3">
        <v>42431</v>
      </c>
      <c r="K111" s="3" t="s">
        <v>2535</v>
      </c>
      <c r="L111" s="17">
        <f t="shared" si="18"/>
        <v>245.99</v>
      </c>
      <c r="M111" s="20">
        <f t="shared" si="19"/>
        <v>0.96829139395910402</v>
      </c>
      <c r="N111" s="2" t="s">
        <v>24</v>
      </c>
      <c r="O111" s="2">
        <v>5700000</v>
      </c>
      <c r="P111" s="2">
        <v>6300000</v>
      </c>
      <c r="Q111" s="2">
        <f t="shared" si="13"/>
        <v>600000</v>
      </c>
      <c r="R111" s="4">
        <f t="shared" si="14"/>
        <v>0.10526315789473684</v>
      </c>
      <c r="S111" s="2"/>
      <c r="T111" s="5">
        <f t="shared" si="22"/>
        <v>57000</v>
      </c>
      <c r="U111" s="2">
        <v>63000</v>
      </c>
      <c r="V111" s="5">
        <f t="shared" si="15"/>
        <v>6000</v>
      </c>
      <c r="W111" s="4">
        <f t="shared" si="16"/>
        <v>0.10526315789473684</v>
      </c>
      <c r="X111" s="22">
        <f t="shared" si="20"/>
        <v>55192.609455668928</v>
      </c>
      <c r="Y111" s="22">
        <f t="shared" si="21"/>
        <v>61002.357819423552</v>
      </c>
      <c r="Z111" s="22">
        <f t="shared" si="23"/>
        <v>5809.7483637546247</v>
      </c>
      <c r="AA111" s="8">
        <f t="shared" si="24"/>
        <v>0.10526315789473685</v>
      </c>
      <c r="AB111" s="22">
        <f t="shared" si="25"/>
        <v>6100235.7819423554</v>
      </c>
      <c r="AC111" s="2">
        <v>835</v>
      </c>
      <c r="AD111" s="2">
        <v>2005</v>
      </c>
      <c r="AE111" s="2">
        <f t="shared" si="17"/>
        <v>11</v>
      </c>
      <c r="AF111" s="2" t="s">
        <v>148</v>
      </c>
    </row>
    <row r="112" spans="1:32" x14ac:dyDescent="0.2">
      <c r="A112">
        <v>10</v>
      </c>
      <c r="B112" s="2" t="s">
        <v>539</v>
      </c>
      <c r="C112" s="2" t="s">
        <v>22</v>
      </c>
      <c r="D112" s="2" t="s">
        <v>23</v>
      </c>
      <c r="E112" s="2" t="s">
        <v>2767</v>
      </c>
      <c r="F112" s="2" t="s">
        <v>2775</v>
      </c>
      <c r="G112" s="2">
        <v>45</v>
      </c>
      <c r="H112" s="2">
        <v>50</v>
      </c>
      <c r="I112" s="3">
        <v>42425</v>
      </c>
      <c r="J112" s="3">
        <v>42436</v>
      </c>
      <c r="K112" s="3" t="s">
        <v>2535</v>
      </c>
      <c r="L112" s="17">
        <f t="shared" si="18"/>
        <v>245.99</v>
      </c>
      <c r="M112" s="20">
        <f t="shared" si="19"/>
        <v>0.96829139395910402</v>
      </c>
      <c r="N112" s="2" t="s">
        <v>24</v>
      </c>
      <c r="O112" s="2">
        <v>2500000</v>
      </c>
      <c r="P112" s="2">
        <v>2875000</v>
      </c>
      <c r="Q112" s="2">
        <f t="shared" si="13"/>
        <v>375000</v>
      </c>
      <c r="R112" s="4">
        <f t="shared" si="14"/>
        <v>0.15</v>
      </c>
      <c r="S112" s="2">
        <v>30630</v>
      </c>
      <c r="T112" s="5">
        <f t="shared" si="22"/>
        <v>56236.222222222219</v>
      </c>
      <c r="U112" s="2">
        <v>64570</v>
      </c>
      <c r="V112" s="5">
        <f t="shared" si="15"/>
        <v>8333.777777777781</v>
      </c>
      <c r="W112" s="4">
        <f t="shared" si="16"/>
        <v>0.14819234736014358</v>
      </c>
      <c r="X112" s="22">
        <f t="shared" si="20"/>
        <v>54453.050006549493</v>
      </c>
      <c r="Y112" s="22">
        <f t="shared" si="21"/>
        <v>62522.575307939347</v>
      </c>
      <c r="Z112" s="22">
        <f t="shared" si="23"/>
        <v>8069.5253013898546</v>
      </c>
      <c r="AA112" s="8">
        <f t="shared" si="24"/>
        <v>0.14819234736014364</v>
      </c>
      <c r="AB112" s="22">
        <f t="shared" si="25"/>
        <v>2813515.8888572706</v>
      </c>
      <c r="AC112" s="11">
        <v>1702</v>
      </c>
      <c r="AD112" s="2">
        <v>1990</v>
      </c>
      <c r="AE112" s="2">
        <f t="shared" si="17"/>
        <v>26</v>
      </c>
      <c r="AF112" s="2" t="s">
        <v>83</v>
      </c>
    </row>
    <row r="113" spans="1:32" x14ac:dyDescent="0.2">
      <c r="A113">
        <v>10</v>
      </c>
      <c r="B113" s="2" t="s">
        <v>653</v>
      </c>
      <c r="C113" s="2" t="s">
        <v>22</v>
      </c>
      <c r="D113" s="2" t="s">
        <v>23</v>
      </c>
      <c r="E113" s="2" t="s">
        <v>2767</v>
      </c>
      <c r="F113" s="2" t="s">
        <v>2775</v>
      </c>
      <c r="G113" s="2">
        <v>48</v>
      </c>
      <c r="H113" s="2">
        <v>53</v>
      </c>
      <c r="I113" s="3">
        <v>42424</v>
      </c>
      <c r="J113" s="3">
        <v>42436</v>
      </c>
      <c r="K113" s="3" t="s">
        <v>2535</v>
      </c>
      <c r="L113" s="17">
        <f t="shared" si="18"/>
        <v>245.99</v>
      </c>
      <c r="M113" s="20">
        <f t="shared" si="19"/>
        <v>0.96829139395910402</v>
      </c>
      <c r="N113" s="2" t="s">
        <v>32</v>
      </c>
      <c r="O113" s="2">
        <v>2490000</v>
      </c>
      <c r="P113" s="2">
        <v>2980000</v>
      </c>
      <c r="Q113" s="2">
        <f t="shared" si="13"/>
        <v>490000</v>
      </c>
      <c r="R113" s="4">
        <f t="shared" si="14"/>
        <v>0.19678714859437751</v>
      </c>
      <c r="S113" s="2"/>
      <c r="T113" s="5">
        <f t="shared" si="22"/>
        <v>51875</v>
      </c>
      <c r="U113" s="2">
        <v>62083</v>
      </c>
      <c r="V113" s="5">
        <f t="shared" si="15"/>
        <v>10208</v>
      </c>
      <c r="W113" s="4">
        <f t="shared" si="16"/>
        <v>0.19678072289156626</v>
      </c>
      <c r="X113" s="22">
        <f t="shared" si="20"/>
        <v>50230.11606162852</v>
      </c>
      <c r="Y113" s="22">
        <f t="shared" si="21"/>
        <v>60114.434611163051</v>
      </c>
      <c r="Z113" s="22">
        <f t="shared" si="23"/>
        <v>9884.3185495345315</v>
      </c>
      <c r="AA113" s="8">
        <f t="shared" si="24"/>
        <v>0.19678072289156623</v>
      </c>
      <c r="AB113" s="22">
        <f t="shared" si="25"/>
        <v>2885492.8613358266</v>
      </c>
      <c r="AC113" s="11">
        <v>10989</v>
      </c>
      <c r="AD113" s="2">
        <v>2006</v>
      </c>
      <c r="AE113" s="2">
        <f t="shared" si="17"/>
        <v>10</v>
      </c>
      <c r="AF113" s="2" t="s">
        <v>37</v>
      </c>
    </row>
    <row r="114" spans="1:32" x14ac:dyDescent="0.2">
      <c r="A114">
        <v>10</v>
      </c>
      <c r="B114" s="2" t="s">
        <v>766</v>
      </c>
      <c r="C114" s="2" t="s">
        <v>22</v>
      </c>
      <c r="D114" s="2" t="s">
        <v>23</v>
      </c>
      <c r="E114" s="2" t="s">
        <v>2767</v>
      </c>
      <c r="F114" s="2" t="s">
        <v>2775</v>
      </c>
      <c r="G114" s="2">
        <v>60</v>
      </c>
      <c r="H114" s="2">
        <v>67</v>
      </c>
      <c r="I114" s="3">
        <v>42426</v>
      </c>
      <c r="J114" s="3">
        <v>42436</v>
      </c>
      <c r="K114" s="3" t="s">
        <v>2535</v>
      </c>
      <c r="L114" s="17">
        <f t="shared" si="18"/>
        <v>245.99</v>
      </c>
      <c r="M114" s="20">
        <f t="shared" si="19"/>
        <v>0.96829139395910402</v>
      </c>
      <c r="N114" s="2" t="s">
        <v>36</v>
      </c>
      <c r="O114" s="2">
        <v>4200000</v>
      </c>
      <c r="P114" s="2">
        <v>4400000</v>
      </c>
      <c r="Q114" s="2">
        <f t="shared" si="13"/>
        <v>200000</v>
      </c>
      <c r="R114" s="4">
        <f t="shared" si="14"/>
        <v>4.7619047619047616E-2</v>
      </c>
      <c r="S114" s="2"/>
      <c r="T114" s="5">
        <f t="shared" si="22"/>
        <v>70000</v>
      </c>
      <c r="U114" s="2">
        <v>73333</v>
      </c>
      <c r="V114" s="5">
        <f t="shared" si="15"/>
        <v>3333</v>
      </c>
      <c r="W114" s="4">
        <f t="shared" si="16"/>
        <v>4.7614285714285713E-2</v>
      </c>
      <c r="X114" s="22">
        <f t="shared" si="20"/>
        <v>67780.397577137279</v>
      </c>
      <c r="Y114" s="22">
        <f t="shared" si="21"/>
        <v>71007.712793202969</v>
      </c>
      <c r="Z114" s="22">
        <f t="shared" si="23"/>
        <v>3227.31521606569</v>
      </c>
      <c r="AA114" s="8">
        <f t="shared" si="24"/>
        <v>4.7614285714285665E-2</v>
      </c>
      <c r="AB114" s="22">
        <f t="shared" si="25"/>
        <v>4260462.7675921777</v>
      </c>
      <c r="AC114" s="2">
        <v>663</v>
      </c>
      <c r="AD114" s="2">
        <v>2014</v>
      </c>
      <c r="AE114" s="2">
        <f t="shared" si="17"/>
        <v>2</v>
      </c>
      <c r="AF114" s="2" t="s">
        <v>108</v>
      </c>
    </row>
    <row r="115" spans="1:32" x14ac:dyDescent="0.2">
      <c r="A115">
        <v>10</v>
      </c>
      <c r="B115" s="2" t="s">
        <v>1707</v>
      </c>
      <c r="C115" s="2" t="s">
        <v>22</v>
      </c>
      <c r="D115" s="2" t="s">
        <v>23</v>
      </c>
      <c r="E115" s="2" t="s">
        <v>2767</v>
      </c>
      <c r="F115" s="2" t="s">
        <v>2775</v>
      </c>
      <c r="G115" s="2">
        <v>76</v>
      </c>
      <c r="H115" s="2">
        <v>81</v>
      </c>
      <c r="I115" s="3">
        <v>42426</v>
      </c>
      <c r="J115" s="3">
        <v>42436</v>
      </c>
      <c r="K115" s="3" t="s">
        <v>2535</v>
      </c>
      <c r="L115" s="17">
        <f t="shared" si="18"/>
        <v>245.99</v>
      </c>
      <c r="M115" s="20">
        <f t="shared" si="19"/>
        <v>0.96829139395910402</v>
      </c>
      <c r="N115" s="2" t="s">
        <v>36</v>
      </c>
      <c r="O115" s="2">
        <v>3990000</v>
      </c>
      <c r="P115" s="2">
        <v>4550000</v>
      </c>
      <c r="Q115" s="2">
        <f t="shared" si="13"/>
        <v>560000</v>
      </c>
      <c r="R115" s="4">
        <f t="shared" si="14"/>
        <v>0.14035087719298245</v>
      </c>
      <c r="S115" s="2">
        <v>60526</v>
      </c>
      <c r="T115" s="5">
        <f t="shared" si="22"/>
        <v>53296.394736842107</v>
      </c>
      <c r="U115" s="2">
        <v>60665</v>
      </c>
      <c r="V115" s="5">
        <f t="shared" si="15"/>
        <v>7368.6052631578932</v>
      </c>
      <c r="W115" s="4">
        <f t="shared" si="16"/>
        <v>0.13825710537347491</v>
      </c>
      <c r="X115" s="22">
        <f t="shared" si="20"/>
        <v>51606.440352731501</v>
      </c>
      <c r="Y115" s="22">
        <f t="shared" si="21"/>
        <v>58741.397414529049</v>
      </c>
      <c r="Z115" s="22">
        <f t="shared" si="23"/>
        <v>7134.9570617975478</v>
      </c>
      <c r="AA115" s="8">
        <f t="shared" si="24"/>
        <v>0.13825710537347494</v>
      </c>
      <c r="AB115" s="22">
        <f t="shared" si="25"/>
        <v>4464346.2035042075</v>
      </c>
      <c r="AC115" s="11">
        <v>1236</v>
      </c>
      <c r="AD115" s="2">
        <v>1975</v>
      </c>
      <c r="AE115" s="2">
        <f t="shared" si="17"/>
        <v>41</v>
      </c>
      <c r="AF115" s="2" t="s">
        <v>88</v>
      </c>
    </row>
    <row r="116" spans="1:32" x14ac:dyDescent="0.2">
      <c r="A116">
        <v>10</v>
      </c>
      <c r="B116" s="2" t="s">
        <v>111</v>
      </c>
      <c r="C116" s="2" t="s">
        <v>22</v>
      </c>
      <c r="D116" s="2" t="s">
        <v>23</v>
      </c>
      <c r="E116" s="2" t="s">
        <v>2767</v>
      </c>
      <c r="F116" s="2" t="s">
        <v>2775</v>
      </c>
      <c r="G116" s="2">
        <v>27</v>
      </c>
      <c r="H116" s="2">
        <v>30</v>
      </c>
      <c r="I116" s="3">
        <v>42427</v>
      </c>
      <c r="J116" s="3">
        <v>42437</v>
      </c>
      <c r="K116" s="3" t="s">
        <v>2535</v>
      </c>
      <c r="L116" s="17">
        <f t="shared" si="18"/>
        <v>245.99</v>
      </c>
      <c r="M116" s="20">
        <f t="shared" si="19"/>
        <v>0.96829139395910402</v>
      </c>
      <c r="N116" s="2" t="s">
        <v>36</v>
      </c>
      <c r="O116" s="2">
        <v>2300000</v>
      </c>
      <c r="P116" s="2">
        <v>2950000</v>
      </c>
      <c r="Q116" s="2">
        <f t="shared" si="13"/>
        <v>650000</v>
      </c>
      <c r="R116" s="4">
        <f t="shared" si="14"/>
        <v>0.28260869565217389</v>
      </c>
      <c r="S116" s="2"/>
      <c r="T116" s="5">
        <f t="shared" si="22"/>
        <v>85185.185185185182</v>
      </c>
      <c r="U116" s="2">
        <v>109259</v>
      </c>
      <c r="V116" s="5">
        <f t="shared" si="15"/>
        <v>24073.814814814818</v>
      </c>
      <c r="W116" s="4">
        <f t="shared" si="16"/>
        <v>0.28260565217391309</v>
      </c>
      <c r="X116" s="22">
        <f t="shared" si="20"/>
        <v>82484.081707627382</v>
      </c>
      <c r="Y116" s="22">
        <f t="shared" si="21"/>
        <v>105794.54941257775</v>
      </c>
      <c r="Z116" s="22">
        <f t="shared" si="23"/>
        <v>23310.467704950366</v>
      </c>
      <c r="AA116" s="8">
        <f t="shared" si="24"/>
        <v>0.28260565217391304</v>
      </c>
      <c r="AB116" s="22">
        <f t="shared" si="25"/>
        <v>2856452.834139599</v>
      </c>
      <c r="AC116" s="2">
        <v>335</v>
      </c>
      <c r="AD116" s="2">
        <v>2013</v>
      </c>
      <c r="AE116" s="2">
        <f t="shared" si="17"/>
        <v>3</v>
      </c>
      <c r="AF116" s="2" t="s">
        <v>112</v>
      </c>
    </row>
    <row r="117" spans="1:32" x14ac:dyDescent="0.2">
      <c r="A117">
        <v>10</v>
      </c>
      <c r="B117" s="2" t="s">
        <v>262</v>
      </c>
      <c r="C117" s="2" t="s">
        <v>22</v>
      </c>
      <c r="D117" s="2" t="s">
        <v>23</v>
      </c>
      <c r="E117" s="2" t="s">
        <v>2767</v>
      </c>
      <c r="F117" s="2" t="s">
        <v>2775</v>
      </c>
      <c r="G117" s="2">
        <v>38</v>
      </c>
      <c r="H117" s="2">
        <v>46</v>
      </c>
      <c r="I117" s="3">
        <v>42427</v>
      </c>
      <c r="J117" s="3">
        <v>42437</v>
      </c>
      <c r="K117" s="3" t="s">
        <v>2535</v>
      </c>
      <c r="L117" s="17">
        <f t="shared" si="18"/>
        <v>245.99</v>
      </c>
      <c r="M117" s="20">
        <f t="shared" si="19"/>
        <v>0.96829139395910402</v>
      </c>
      <c r="N117" s="2" t="s">
        <v>36</v>
      </c>
      <c r="O117" s="2">
        <v>2650000</v>
      </c>
      <c r="P117" s="2">
        <v>3125000</v>
      </c>
      <c r="Q117" s="2">
        <f t="shared" si="13"/>
        <v>475000</v>
      </c>
      <c r="R117" s="4">
        <f t="shared" si="14"/>
        <v>0.17924528301886791</v>
      </c>
      <c r="S117" s="2"/>
      <c r="T117" s="5">
        <f t="shared" si="22"/>
        <v>69736.84210526316</v>
      </c>
      <c r="U117" s="2">
        <v>82237</v>
      </c>
      <c r="V117" s="5">
        <f t="shared" si="15"/>
        <v>12500.15789473684</v>
      </c>
      <c r="W117" s="4">
        <f t="shared" si="16"/>
        <v>0.17924754716981128</v>
      </c>
      <c r="X117" s="22">
        <f t="shared" si="20"/>
        <v>67525.584052411199</v>
      </c>
      <c r="Y117" s="22">
        <f t="shared" si="21"/>
        <v>79629.379365014844</v>
      </c>
      <c r="Z117" s="22">
        <f t="shared" si="23"/>
        <v>12103.795312603645</v>
      </c>
      <c r="AA117" s="8">
        <f t="shared" si="24"/>
        <v>0.17924754716981145</v>
      </c>
      <c r="AB117" s="22">
        <f t="shared" si="25"/>
        <v>3025916.4158705641</v>
      </c>
      <c r="AC117" s="2"/>
      <c r="AD117" s="2">
        <v>2005</v>
      </c>
      <c r="AE117" s="2">
        <f t="shared" si="17"/>
        <v>11</v>
      </c>
      <c r="AF117" s="2" t="s">
        <v>34</v>
      </c>
    </row>
    <row r="118" spans="1:32" x14ac:dyDescent="0.2">
      <c r="A118">
        <v>10</v>
      </c>
      <c r="B118" s="2" t="s">
        <v>361</v>
      </c>
      <c r="C118" s="2" t="s">
        <v>22</v>
      </c>
      <c r="D118" s="2" t="s">
        <v>23</v>
      </c>
      <c r="E118" s="2" t="s">
        <v>2767</v>
      </c>
      <c r="F118" s="2" t="s">
        <v>2775</v>
      </c>
      <c r="G118" s="2">
        <v>39</v>
      </c>
      <c r="H118" s="2">
        <v>44</v>
      </c>
      <c r="I118" s="3">
        <v>42426</v>
      </c>
      <c r="J118" s="3">
        <v>42437</v>
      </c>
      <c r="K118" s="3" t="s">
        <v>2535</v>
      </c>
      <c r="L118" s="17">
        <f t="shared" si="18"/>
        <v>245.99</v>
      </c>
      <c r="M118" s="20">
        <f t="shared" si="19"/>
        <v>0.96829139395910402</v>
      </c>
      <c r="N118" s="2" t="s">
        <v>24</v>
      </c>
      <c r="O118" s="2">
        <v>3250000</v>
      </c>
      <c r="P118" s="2">
        <v>3310000</v>
      </c>
      <c r="Q118" s="2">
        <f t="shared" si="13"/>
        <v>60000</v>
      </c>
      <c r="R118" s="4">
        <f t="shared" si="14"/>
        <v>1.8461538461538463E-2</v>
      </c>
      <c r="S118" s="2"/>
      <c r="T118" s="5">
        <f t="shared" si="22"/>
        <v>83333.333333333328</v>
      </c>
      <c r="U118" s="2">
        <v>84872</v>
      </c>
      <c r="V118" s="5">
        <f t="shared" si="15"/>
        <v>1538.6666666666715</v>
      </c>
      <c r="W118" s="4">
        <f t="shared" si="16"/>
        <v>1.846400000000006E-2</v>
      </c>
      <c r="X118" s="22">
        <f t="shared" si="20"/>
        <v>80690.949496592002</v>
      </c>
      <c r="Y118" s="22">
        <f t="shared" si="21"/>
        <v>82180.827188097071</v>
      </c>
      <c r="Z118" s="22">
        <f t="shared" si="23"/>
        <v>1489.8776915050694</v>
      </c>
      <c r="AA118" s="8">
        <f t="shared" si="24"/>
        <v>1.8463999999999935E-2</v>
      </c>
      <c r="AB118" s="22">
        <f t="shared" si="25"/>
        <v>3205052.2603357858</v>
      </c>
      <c r="AC118" s="11">
        <v>1463</v>
      </c>
      <c r="AD118" s="2">
        <v>2014</v>
      </c>
      <c r="AE118" s="2">
        <f t="shared" si="17"/>
        <v>2</v>
      </c>
      <c r="AF118" s="2" t="s">
        <v>362</v>
      </c>
    </row>
    <row r="119" spans="1:32" x14ac:dyDescent="0.2">
      <c r="A119">
        <v>10</v>
      </c>
      <c r="B119" s="2" t="s">
        <v>506</v>
      </c>
      <c r="C119" s="2" t="s">
        <v>22</v>
      </c>
      <c r="D119" s="2" t="s">
        <v>23</v>
      </c>
      <c r="E119" s="2" t="s">
        <v>2767</v>
      </c>
      <c r="F119" s="2" t="s">
        <v>2775</v>
      </c>
      <c r="G119" s="2">
        <v>44</v>
      </c>
      <c r="H119" s="2">
        <v>49</v>
      </c>
      <c r="I119" s="3">
        <v>42427</v>
      </c>
      <c r="J119" s="3">
        <v>42437</v>
      </c>
      <c r="K119" s="3" t="s">
        <v>2535</v>
      </c>
      <c r="L119" s="17">
        <f t="shared" si="18"/>
        <v>245.99</v>
      </c>
      <c r="M119" s="20">
        <f t="shared" si="19"/>
        <v>0.96829139395910402</v>
      </c>
      <c r="N119" s="2" t="s">
        <v>36</v>
      </c>
      <c r="O119" s="2">
        <v>2380000</v>
      </c>
      <c r="P119" s="2">
        <v>2380000</v>
      </c>
      <c r="Q119" s="2">
        <f t="shared" si="13"/>
        <v>0</v>
      </c>
      <c r="R119" s="4">
        <f t="shared" si="14"/>
        <v>0</v>
      </c>
      <c r="S119" s="2">
        <v>160907</v>
      </c>
      <c r="T119" s="5">
        <f t="shared" si="22"/>
        <v>57747.88636363636</v>
      </c>
      <c r="U119" s="2">
        <v>57748</v>
      </c>
      <c r="V119" s="5">
        <f t="shared" si="15"/>
        <v>0.11363636363967089</v>
      </c>
      <c r="W119" s="4">
        <f t="shared" si="16"/>
        <v>1.9678012615753033E-6</v>
      </c>
      <c r="X119" s="22">
        <f t="shared" si="20"/>
        <v>55916.781385237387</v>
      </c>
      <c r="Y119" s="22">
        <f t="shared" si="21"/>
        <v>55916.891418350337</v>
      </c>
      <c r="Z119" s="22">
        <f t="shared" si="23"/>
        <v>0.11003311294916784</v>
      </c>
      <c r="AA119" s="8">
        <f t="shared" si="24"/>
        <v>1.9678012615049717E-6</v>
      </c>
      <c r="AB119" s="22">
        <f t="shared" si="25"/>
        <v>2460343.2224074146</v>
      </c>
      <c r="AC119" s="11">
        <v>2266</v>
      </c>
      <c r="AD119" s="2">
        <v>1935</v>
      </c>
      <c r="AE119" s="2">
        <f t="shared" si="17"/>
        <v>81</v>
      </c>
      <c r="AF119" s="2" t="s">
        <v>161</v>
      </c>
    </row>
    <row r="120" spans="1:32" x14ac:dyDescent="0.2">
      <c r="A120">
        <v>10</v>
      </c>
      <c r="B120" s="2" t="s">
        <v>563</v>
      </c>
      <c r="C120" s="2" t="s">
        <v>22</v>
      </c>
      <c r="D120" s="2" t="s">
        <v>23</v>
      </c>
      <c r="E120" s="2" t="s">
        <v>2767</v>
      </c>
      <c r="F120" s="2" t="s">
        <v>2775</v>
      </c>
      <c r="G120" s="2">
        <v>46</v>
      </c>
      <c r="H120" s="2">
        <v>51</v>
      </c>
      <c r="I120" s="3">
        <v>42426</v>
      </c>
      <c r="J120" s="3">
        <v>42437</v>
      </c>
      <c r="K120" s="3" t="s">
        <v>2535</v>
      </c>
      <c r="L120" s="17">
        <f t="shared" si="18"/>
        <v>245.99</v>
      </c>
      <c r="M120" s="20">
        <f t="shared" si="19"/>
        <v>0.96829139395910402</v>
      </c>
      <c r="N120" s="2" t="s">
        <v>24</v>
      </c>
      <c r="O120" s="2">
        <v>2600000</v>
      </c>
      <c r="P120" s="2">
        <v>2990000</v>
      </c>
      <c r="Q120" s="2">
        <f t="shared" si="13"/>
        <v>390000</v>
      </c>
      <c r="R120" s="4">
        <f t="shared" si="14"/>
        <v>0.15</v>
      </c>
      <c r="S120" s="2">
        <v>67084</v>
      </c>
      <c r="T120" s="5">
        <f t="shared" si="22"/>
        <v>57980.086956521736</v>
      </c>
      <c r="U120" s="2">
        <v>66458</v>
      </c>
      <c r="V120" s="5">
        <f t="shared" si="15"/>
        <v>8477.9130434782637</v>
      </c>
      <c r="W120" s="4">
        <f t="shared" si="16"/>
        <v>0.14622111639528421</v>
      </c>
      <c r="X120" s="22">
        <f t="shared" si="20"/>
        <v>56141.619221000496</v>
      </c>
      <c r="Y120" s="22">
        <f t="shared" si="21"/>
        <v>64350.709459734135</v>
      </c>
      <c r="Z120" s="22">
        <f t="shared" si="23"/>
        <v>8209.0902387336391</v>
      </c>
      <c r="AA120" s="8">
        <f t="shared" si="24"/>
        <v>0.14622111639528421</v>
      </c>
      <c r="AB120" s="22">
        <f t="shared" si="25"/>
        <v>2960132.6351477704</v>
      </c>
      <c r="AC120" s="11">
        <v>2095</v>
      </c>
      <c r="AD120" s="2">
        <v>1938</v>
      </c>
      <c r="AE120" s="2">
        <f t="shared" si="17"/>
        <v>78</v>
      </c>
      <c r="AF120" s="2" t="s">
        <v>564</v>
      </c>
    </row>
    <row r="121" spans="1:32" x14ac:dyDescent="0.2">
      <c r="A121">
        <v>10</v>
      </c>
      <c r="B121" s="2" t="s">
        <v>652</v>
      </c>
      <c r="C121" s="2" t="s">
        <v>22</v>
      </c>
      <c r="D121" s="2" t="s">
        <v>23</v>
      </c>
      <c r="E121" s="2" t="s">
        <v>2767</v>
      </c>
      <c r="F121" s="2" t="s">
        <v>2775</v>
      </c>
      <c r="G121" s="2">
        <v>48</v>
      </c>
      <c r="H121" s="2">
        <v>53</v>
      </c>
      <c r="I121" s="3">
        <v>42425</v>
      </c>
      <c r="J121" s="3">
        <v>42437</v>
      </c>
      <c r="K121" s="3" t="s">
        <v>2535</v>
      </c>
      <c r="L121" s="17">
        <f t="shared" si="18"/>
        <v>245.99</v>
      </c>
      <c r="M121" s="20">
        <f t="shared" si="19"/>
        <v>0.96829139395910402</v>
      </c>
      <c r="N121" s="2" t="s">
        <v>32</v>
      </c>
      <c r="O121" s="2">
        <v>3590000</v>
      </c>
      <c r="P121" s="2">
        <v>3700000</v>
      </c>
      <c r="Q121" s="2">
        <f t="shared" si="13"/>
        <v>110000</v>
      </c>
      <c r="R121" s="4">
        <f t="shared" si="14"/>
        <v>3.0640668523676879E-2</v>
      </c>
      <c r="S121" s="2"/>
      <c r="T121" s="5">
        <f t="shared" si="22"/>
        <v>74791.666666666672</v>
      </c>
      <c r="U121" s="2">
        <v>77083</v>
      </c>
      <c r="V121" s="5">
        <f t="shared" si="15"/>
        <v>2291.3333333333285</v>
      </c>
      <c r="W121" s="4">
        <f t="shared" si="16"/>
        <v>3.0636211699164279E-2</v>
      </c>
      <c r="X121" s="22">
        <f t="shared" si="20"/>
        <v>72420.127173191329</v>
      </c>
      <c r="Y121" s="22">
        <f t="shared" si="21"/>
        <v>74638.80552054962</v>
      </c>
      <c r="Z121" s="22">
        <f t="shared" si="23"/>
        <v>2218.6783473582909</v>
      </c>
      <c r="AA121" s="8">
        <f t="shared" si="24"/>
        <v>3.0636211699164303E-2</v>
      </c>
      <c r="AB121" s="22">
        <f t="shared" si="25"/>
        <v>3582662.6649863818</v>
      </c>
      <c r="AC121" s="11">
        <v>3394</v>
      </c>
      <c r="AD121" s="2">
        <v>2015</v>
      </c>
      <c r="AE121" s="2">
        <f t="shared" si="17"/>
        <v>1</v>
      </c>
      <c r="AF121" s="2" t="s">
        <v>37</v>
      </c>
    </row>
    <row r="122" spans="1:32" x14ac:dyDescent="0.2">
      <c r="A122">
        <v>10</v>
      </c>
      <c r="B122" s="2" t="s">
        <v>732</v>
      </c>
      <c r="C122" s="2" t="s">
        <v>22</v>
      </c>
      <c r="D122" s="2" t="s">
        <v>23</v>
      </c>
      <c r="E122" s="2" t="s">
        <v>2767</v>
      </c>
      <c r="F122" s="2" t="s">
        <v>2775</v>
      </c>
      <c r="G122" s="2">
        <v>50</v>
      </c>
      <c r="H122" s="2">
        <v>59</v>
      </c>
      <c r="I122" s="3">
        <v>42426</v>
      </c>
      <c r="J122" s="3">
        <v>42437</v>
      </c>
      <c r="K122" s="3" t="s">
        <v>2535</v>
      </c>
      <c r="L122" s="17">
        <f t="shared" si="18"/>
        <v>245.99</v>
      </c>
      <c r="M122" s="20">
        <f t="shared" si="19"/>
        <v>0.96829139395910402</v>
      </c>
      <c r="N122" s="2" t="s">
        <v>24</v>
      </c>
      <c r="O122" s="2">
        <v>3750000</v>
      </c>
      <c r="P122" s="2">
        <v>4400000</v>
      </c>
      <c r="Q122" s="2">
        <f t="shared" si="13"/>
        <v>650000</v>
      </c>
      <c r="R122" s="4">
        <f t="shared" si="14"/>
        <v>0.17333333333333334</v>
      </c>
      <c r="S122" s="2">
        <v>770</v>
      </c>
      <c r="T122" s="5">
        <f t="shared" si="22"/>
        <v>75015.399999999994</v>
      </c>
      <c r="U122" s="2">
        <v>88015</v>
      </c>
      <c r="V122" s="5">
        <f t="shared" si="15"/>
        <v>12999.600000000006</v>
      </c>
      <c r="W122" s="4">
        <f t="shared" si="16"/>
        <v>0.17329241729031647</v>
      </c>
      <c r="X122" s="22">
        <f t="shared" si="20"/>
        <v>72636.766234399765</v>
      </c>
      <c r="Y122" s="22">
        <f t="shared" si="21"/>
        <v>85224.167039310545</v>
      </c>
      <c r="Z122" s="22">
        <f t="shared" si="23"/>
        <v>12587.40080491078</v>
      </c>
      <c r="AA122" s="8">
        <f t="shared" si="24"/>
        <v>0.17329241729031655</v>
      </c>
      <c r="AB122" s="22">
        <f t="shared" si="25"/>
        <v>4261208.3519655271</v>
      </c>
      <c r="AC122" s="2">
        <v>320</v>
      </c>
      <c r="AD122" s="2">
        <v>2013</v>
      </c>
      <c r="AE122" s="2">
        <f t="shared" si="17"/>
        <v>3</v>
      </c>
      <c r="AF122" s="2" t="s">
        <v>505</v>
      </c>
    </row>
    <row r="123" spans="1:32" x14ac:dyDescent="0.2">
      <c r="A123">
        <v>10</v>
      </c>
      <c r="B123" s="2" t="s">
        <v>738</v>
      </c>
      <c r="C123" s="2" t="s">
        <v>22</v>
      </c>
      <c r="D123" s="2" t="s">
        <v>23</v>
      </c>
      <c r="E123" s="2" t="s">
        <v>2767</v>
      </c>
      <c r="F123" s="2" t="s">
        <v>2775</v>
      </c>
      <c r="G123" s="2">
        <v>51</v>
      </c>
      <c r="H123" s="2">
        <v>57</v>
      </c>
      <c r="I123" s="3">
        <v>42427</v>
      </c>
      <c r="J123" s="3">
        <v>42437</v>
      </c>
      <c r="K123" s="3" t="s">
        <v>2535</v>
      </c>
      <c r="L123" s="17">
        <f t="shared" si="18"/>
        <v>245.99</v>
      </c>
      <c r="M123" s="20">
        <f t="shared" si="19"/>
        <v>0.96829139395910402</v>
      </c>
      <c r="N123" s="2" t="s">
        <v>36</v>
      </c>
      <c r="O123" s="2">
        <v>3450000</v>
      </c>
      <c r="P123" s="2">
        <v>3600000</v>
      </c>
      <c r="Q123" s="2">
        <f t="shared" si="13"/>
        <v>150000</v>
      </c>
      <c r="R123" s="4">
        <f t="shared" si="14"/>
        <v>4.3478260869565216E-2</v>
      </c>
      <c r="S123" s="2"/>
      <c r="T123" s="5">
        <f t="shared" si="22"/>
        <v>67647.058823529413</v>
      </c>
      <c r="U123" s="2">
        <v>70588</v>
      </c>
      <c r="V123" s="5">
        <f t="shared" si="15"/>
        <v>2940.9411764705874</v>
      </c>
      <c r="W123" s="4">
        <f t="shared" si="16"/>
        <v>4.3474782608695639E-2</v>
      </c>
      <c r="X123" s="22">
        <f t="shared" si="20"/>
        <v>65502.064885468804</v>
      </c>
      <c r="Y123" s="22">
        <f t="shared" si="21"/>
        <v>68349.752916785234</v>
      </c>
      <c r="Z123" s="22">
        <f t="shared" si="23"/>
        <v>2847.6880313164293</v>
      </c>
      <c r="AA123" s="8">
        <f t="shared" si="24"/>
        <v>4.347478260869559E-2</v>
      </c>
      <c r="AB123" s="22">
        <f t="shared" si="25"/>
        <v>3485837.3987560468</v>
      </c>
      <c r="AC123" s="2">
        <v>602</v>
      </c>
      <c r="AD123" s="2">
        <v>2002</v>
      </c>
      <c r="AE123" s="2">
        <f t="shared" si="17"/>
        <v>14</v>
      </c>
      <c r="AF123" s="2" t="s">
        <v>67</v>
      </c>
    </row>
    <row r="124" spans="1:32" x14ac:dyDescent="0.2">
      <c r="A124">
        <v>10</v>
      </c>
      <c r="B124" s="2" t="s">
        <v>960</v>
      </c>
      <c r="C124" s="2" t="s">
        <v>22</v>
      </c>
      <c r="D124" s="2" t="s">
        <v>23</v>
      </c>
      <c r="E124" s="2" t="s">
        <v>2767</v>
      </c>
      <c r="F124" s="2" t="s">
        <v>2775</v>
      </c>
      <c r="G124" s="2">
        <v>55</v>
      </c>
      <c r="H124" s="2">
        <v>61</v>
      </c>
      <c r="I124" s="3">
        <v>42426</v>
      </c>
      <c r="J124" s="3">
        <v>42437</v>
      </c>
      <c r="K124" s="3" t="s">
        <v>2535</v>
      </c>
      <c r="L124" s="17">
        <f t="shared" si="18"/>
        <v>245.99</v>
      </c>
      <c r="M124" s="20">
        <f t="shared" si="19"/>
        <v>0.96829139395910402</v>
      </c>
      <c r="N124" s="2" t="s">
        <v>24</v>
      </c>
      <c r="O124" s="2">
        <v>3190000</v>
      </c>
      <c r="P124" s="2">
        <v>3450000</v>
      </c>
      <c r="Q124" s="2">
        <f t="shared" si="13"/>
        <v>260000</v>
      </c>
      <c r="R124" s="4">
        <f t="shared" si="14"/>
        <v>8.1504702194357362E-2</v>
      </c>
      <c r="S124" s="2">
        <v>7207</v>
      </c>
      <c r="T124" s="5">
        <f t="shared" si="22"/>
        <v>58131.036363636362</v>
      </c>
      <c r="U124" s="2">
        <v>62858</v>
      </c>
      <c r="V124" s="5">
        <f t="shared" si="15"/>
        <v>4726.9636363636382</v>
      </c>
      <c r="W124" s="4">
        <f t="shared" si="16"/>
        <v>8.1315660825214048E-2</v>
      </c>
      <c r="X124" s="22">
        <f t="shared" si="20"/>
        <v>56287.782232832818</v>
      </c>
      <c r="Y124" s="22">
        <f t="shared" si="21"/>
        <v>60864.86044148136</v>
      </c>
      <c r="Z124" s="22">
        <f t="shared" si="23"/>
        <v>4577.0782086485415</v>
      </c>
      <c r="AA124" s="8">
        <f t="shared" si="24"/>
        <v>8.131566082521402E-2</v>
      </c>
      <c r="AB124" s="22">
        <f t="shared" si="25"/>
        <v>3347567.3242814746</v>
      </c>
      <c r="AC124" s="2"/>
      <c r="AD124" s="2">
        <v>2001</v>
      </c>
      <c r="AE124" s="2">
        <f t="shared" si="17"/>
        <v>15</v>
      </c>
      <c r="AF124" s="2" t="s">
        <v>37</v>
      </c>
    </row>
    <row r="125" spans="1:32" x14ac:dyDescent="0.2">
      <c r="A125">
        <v>10</v>
      </c>
      <c r="B125" s="2" t="s">
        <v>1147</v>
      </c>
      <c r="C125" s="2" t="s">
        <v>22</v>
      </c>
      <c r="D125" s="2" t="s">
        <v>23</v>
      </c>
      <c r="E125" s="2" t="s">
        <v>2767</v>
      </c>
      <c r="F125" s="2" t="s">
        <v>2775</v>
      </c>
      <c r="G125" s="2">
        <v>60</v>
      </c>
      <c r="H125" s="2">
        <v>69</v>
      </c>
      <c r="I125" s="3">
        <v>42427</v>
      </c>
      <c r="J125" s="3">
        <v>42437</v>
      </c>
      <c r="K125" s="3" t="s">
        <v>2535</v>
      </c>
      <c r="L125" s="17">
        <f t="shared" si="18"/>
        <v>245.99</v>
      </c>
      <c r="M125" s="20">
        <f t="shared" si="19"/>
        <v>0.96829139395910402</v>
      </c>
      <c r="N125" s="2" t="s">
        <v>36</v>
      </c>
      <c r="O125" s="2">
        <v>3650000</v>
      </c>
      <c r="P125" s="2">
        <v>4400000</v>
      </c>
      <c r="Q125" s="2">
        <f t="shared" si="13"/>
        <v>750000</v>
      </c>
      <c r="R125" s="4">
        <f t="shared" si="14"/>
        <v>0.20547945205479451</v>
      </c>
      <c r="S125" s="2"/>
      <c r="T125" s="5">
        <f t="shared" si="22"/>
        <v>60833.333333333336</v>
      </c>
      <c r="U125" s="2">
        <v>73333</v>
      </c>
      <c r="V125" s="5">
        <f t="shared" si="15"/>
        <v>12499.666666666664</v>
      </c>
      <c r="W125" s="4">
        <f t="shared" si="16"/>
        <v>0.20547397260273967</v>
      </c>
      <c r="X125" s="22">
        <f t="shared" si="20"/>
        <v>58904.393132512167</v>
      </c>
      <c r="Y125" s="22">
        <f t="shared" si="21"/>
        <v>71007.712793202969</v>
      </c>
      <c r="Z125" s="22">
        <f t="shared" si="23"/>
        <v>12103.319660690802</v>
      </c>
      <c r="AA125" s="8">
        <f t="shared" si="24"/>
        <v>0.2054739726027395</v>
      </c>
      <c r="AB125" s="22">
        <f t="shared" si="25"/>
        <v>4260462.7675921777</v>
      </c>
      <c r="AC125" s="11">
        <v>2958</v>
      </c>
      <c r="AD125" s="2">
        <v>2009</v>
      </c>
      <c r="AE125" s="2">
        <f t="shared" si="17"/>
        <v>7</v>
      </c>
      <c r="AF125" s="2" t="s">
        <v>217</v>
      </c>
    </row>
    <row r="126" spans="1:32" x14ac:dyDescent="0.2">
      <c r="A126">
        <v>10</v>
      </c>
      <c r="B126" s="2" t="s">
        <v>1343</v>
      </c>
      <c r="C126" s="2" t="s">
        <v>22</v>
      </c>
      <c r="D126" s="2" t="s">
        <v>23</v>
      </c>
      <c r="E126" s="2" t="s">
        <v>2767</v>
      </c>
      <c r="F126" s="2" t="s">
        <v>2775</v>
      </c>
      <c r="G126" s="2">
        <v>66</v>
      </c>
      <c r="H126" s="2">
        <v>76</v>
      </c>
      <c r="I126" s="3">
        <v>42426</v>
      </c>
      <c r="J126" s="3">
        <v>42437</v>
      </c>
      <c r="K126" s="3" t="s">
        <v>2535</v>
      </c>
      <c r="L126" s="17">
        <f t="shared" si="18"/>
        <v>245.99</v>
      </c>
      <c r="M126" s="20">
        <f t="shared" si="19"/>
        <v>0.96829139395910402</v>
      </c>
      <c r="N126" s="2" t="s">
        <v>24</v>
      </c>
      <c r="O126" s="2">
        <v>4300000</v>
      </c>
      <c r="P126" s="2">
        <v>4560000</v>
      </c>
      <c r="Q126" s="2">
        <f t="shared" si="13"/>
        <v>260000</v>
      </c>
      <c r="R126" s="4">
        <f t="shared" si="14"/>
        <v>6.0465116279069767E-2</v>
      </c>
      <c r="S126" s="2">
        <v>1056</v>
      </c>
      <c r="T126" s="5">
        <f t="shared" si="22"/>
        <v>65167.515151515152</v>
      </c>
      <c r="U126" s="2">
        <v>69107</v>
      </c>
      <c r="V126" s="5">
        <f t="shared" si="15"/>
        <v>3939.484848484848</v>
      </c>
      <c r="W126" s="4">
        <f t="shared" si="16"/>
        <v>6.0451665823462883E-2</v>
      </c>
      <c r="X126" s="22">
        <f t="shared" si="20"/>
        <v>63101.144086911641</v>
      </c>
      <c r="Y126" s="22">
        <f t="shared" si="21"/>
        <v>66915.713362331808</v>
      </c>
      <c r="Z126" s="22">
        <f t="shared" si="23"/>
        <v>3814.5692754201664</v>
      </c>
      <c r="AA126" s="8">
        <f t="shared" si="24"/>
        <v>6.0451665823462931E-2</v>
      </c>
      <c r="AB126" s="22">
        <f t="shared" si="25"/>
        <v>4416437.0819138996</v>
      </c>
      <c r="AC126" s="11">
        <v>4851</v>
      </c>
      <c r="AD126" s="2">
        <v>2014</v>
      </c>
      <c r="AE126" s="2">
        <f t="shared" si="17"/>
        <v>2</v>
      </c>
      <c r="AF126" s="2" t="s">
        <v>46</v>
      </c>
    </row>
    <row r="127" spans="1:32" x14ac:dyDescent="0.2">
      <c r="A127">
        <v>10</v>
      </c>
      <c r="B127" s="2" t="s">
        <v>1341</v>
      </c>
      <c r="C127" s="2" t="s">
        <v>22</v>
      </c>
      <c r="D127" s="2" t="s">
        <v>23</v>
      </c>
      <c r="E127" s="2" t="s">
        <v>2767</v>
      </c>
      <c r="F127" s="2" t="s">
        <v>2775</v>
      </c>
      <c r="G127" s="2">
        <v>66</v>
      </c>
      <c r="H127" s="2">
        <v>76</v>
      </c>
      <c r="I127" s="3">
        <v>42427</v>
      </c>
      <c r="J127" s="3">
        <v>42437</v>
      </c>
      <c r="K127" s="3" t="s">
        <v>2535</v>
      </c>
      <c r="L127" s="17">
        <f t="shared" si="18"/>
        <v>245.99</v>
      </c>
      <c r="M127" s="20">
        <f t="shared" si="19"/>
        <v>0.96829139395910402</v>
      </c>
      <c r="N127" s="2" t="s">
        <v>36</v>
      </c>
      <c r="O127" s="2">
        <v>4600000</v>
      </c>
      <c r="P127" s="2">
        <v>4700000</v>
      </c>
      <c r="Q127" s="2">
        <f t="shared" si="13"/>
        <v>100000</v>
      </c>
      <c r="R127" s="4">
        <f t="shared" si="14"/>
        <v>2.1739130434782608E-2</v>
      </c>
      <c r="S127" s="2">
        <v>6000</v>
      </c>
      <c r="T127" s="5">
        <f t="shared" si="22"/>
        <v>69787.878787878784</v>
      </c>
      <c r="U127" s="2">
        <v>71303</v>
      </c>
      <c r="V127" s="5">
        <f t="shared" si="15"/>
        <v>1515.1212121212156</v>
      </c>
      <c r="W127" s="4">
        <f t="shared" si="16"/>
        <v>2.1710377768128581E-2</v>
      </c>
      <c r="X127" s="22">
        <f t="shared" si="20"/>
        <v>67575.002432964131</v>
      </c>
      <c r="Y127" s="22">
        <f t="shared" si="21"/>
        <v>69042.081263465996</v>
      </c>
      <c r="Z127" s="22">
        <f t="shared" si="23"/>
        <v>1467.078830501865</v>
      </c>
      <c r="AA127" s="8">
        <f t="shared" si="24"/>
        <v>2.1710377768128668E-2</v>
      </c>
      <c r="AB127" s="22">
        <f t="shared" si="25"/>
        <v>4556777.3633887554</v>
      </c>
      <c r="AC127" s="11">
        <v>10317</v>
      </c>
      <c r="AD127" s="2">
        <v>2013</v>
      </c>
      <c r="AE127" s="2">
        <f t="shared" si="17"/>
        <v>3</v>
      </c>
      <c r="AF127" s="2" t="s">
        <v>203</v>
      </c>
    </row>
    <row r="128" spans="1:32" x14ac:dyDescent="0.2">
      <c r="A128">
        <v>10</v>
      </c>
      <c r="B128" s="2" t="s">
        <v>1342</v>
      </c>
      <c r="C128" s="2" t="s">
        <v>22</v>
      </c>
      <c r="D128" s="2" t="s">
        <v>23</v>
      </c>
      <c r="E128" s="2" t="s">
        <v>2767</v>
      </c>
      <c r="F128" s="2" t="s">
        <v>2775</v>
      </c>
      <c r="G128" s="2">
        <v>66</v>
      </c>
      <c r="H128" s="2">
        <v>73</v>
      </c>
      <c r="I128" s="3">
        <v>42426</v>
      </c>
      <c r="J128" s="3">
        <v>42437</v>
      </c>
      <c r="K128" s="3" t="s">
        <v>2535</v>
      </c>
      <c r="L128" s="17">
        <f t="shared" si="18"/>
        <v>245.99</v>
      </c>
      <c r="M128" s="20">
        <f t="shared" si="19"/>
        <v>0.96829139395910402</v>
      </c>
      <c r="N128" s="2" t="s">
        <v>24</v>
      </c>
      <c r="O128" s="2">
        <v>4250000</v>
      </c>
      <c r="P128" s="2">
        <v>4350000</v>
      </c>
      <c r="Q128" s="2">
        <f t="shared" si="13"/>
        <v>100000</v>
      </c>
      <c r="R128" s="4">
        <f t="shared" si="14"/>
        <v>2.3529411764705882E-2</v>
      </c>
      <c r="S128" s="2"/>
      <c r="T128" s="5">
        <f t="shared" si="22"/>
        <v>64393.939393939392</v>
      </c>
      <c r="U128" s="2">
        <v>65909</v>
      </c>
      <c r="V128" s="5">
        <f t="shared" si="15"/>
        <v>1515.0606060606078</v>
      </c>
      <c r="W128" s="4">
        <f t="shared" si="16"/>
        <v>2.3528000000000028E-2</v>
      </c>
      <c r="X128" s="22">
        <f t="shared" si="20"/>
        <v>62352.097338275635</v>
      </c>
      <c r="Y128" s="22">
        <f t="shared" si="21"/>
        <v>63819.117484450588</v>
      </c>
      <c r="Z128" s="22">
        <f t="shared" si="23"/>
        <v>1467.020146174953</v>
      </c>
      <c r="AA128" s="8">
        <f t="shared" si="24"/>
        <v>2.3528000000000063E-2</v>
      </c>
      <c r="AB128" s="22">
        <f t="shared" si="25"/>
        <v>4212061.7539737392</v>
      </c>
      <c r="AC128" s="11">
        <v>1509</v>
      </c>
      <c r="AD128" s="2">
        <v>2012</v>
      </c>
      <c r="AE128" s="2">
        <f t="shared" si="17"/>
        <v>4</v>
      </c>
      <c r="AF128" s="2" t="s">
        <v>37</v>
      </c>
    </row>
    <row r="129" spans="1:32" x14ac:dyDescent="0.2">
      <c r="A129">
        <v>10</v>
      </c>
      <c r="B129" s="2" t="s">
        <v>539</v>
      </c>
      <c r="C129" s="2" t="s">
        <v>22</v>
      </c>
      <c r="D129" s="2" t="s">
        <v>23</v>
      </c>
      <c r="E129" s="2" t="s">
        <v>2767</v>
      </c>
      <c r="F129" s="2" t="s">
        <v>2775</v>
      </c>
      <c r="G129" s="2">
        <v>69</v>
      </c>
      <c r="H129" s="2">
        <v>76</v>
      </c>
      <c r="I129" s="3">
        <v>42427</v>
      </c>
      <c r="J129" s="3">
        <v>42437</v>
      </c>
      <c r="K129" s="3" t="s">
        <v>2535</v>
      </c>
      <c r="L129" s="17">
        <f t="shared" si="18"/>
        <v>245.99</v>
      </c>
      <c r="M129" s="20">
        <f t="shared" si="19"/>
        <v>0.96829139395910402</v>
      </c>
      <c r="N129" s="2" t="s">
        <v>36</v>
      </c>
      <c r="O129" s="2">
        <v>4050000</v>
      </c>
      <c r="P129" s="2">
        <v>4730000</v>
      </c>
      <c r="Q129" s="2">
        <f t="shared" ref="Q129:Q192" si="26">P129-O129</f>
        <v>680000</v>
      </c>
      <c r="R129" s="4">
        <f t="shared" ref="R129:R192" si="27">Q129/O129</f>
        <v>0.16790123456790124</v>
      </c>
      <c r="S129" s="2">
        <v>43377</v>
      </c>
      <c r="T129" s="5">
        <f t="shared" si="22"/>
        <v>59324.304347826088</v>
      </c>
      <c r="U129" s="2">
        <v>69179</v>
      </c>
      <c r="V129" s="5">
        <f t="shared" ref="V129:V192" si="28">U129-T129</f>
        <v>9854.6956521739121</v>
      </c>
      <c r="W129" s="4">
        <f t="shared" ref="W129:W192" si="29">V129/T129</f>
        <v>0.16611565462941721</v>
      </c>
      <c r="X129" s="22">
        <f t="shared" si="20"/>
        <v>57443.213352610655</v>
      </c>
      <c r="Y129" s="22">
        <f t="shared" si="21"/>
        <v>66985.430342696854</v>
      </c>
      <c r="Z129" s="22">
        <f t="shared" si="23"/>
        <v>9542.2169900861991</v>
      </c>
      <c r="AA129" s="8">
        <f t="shared" si="24"/>
        <v>0.16611565462941721</v>
      </c>
      <c r="AB129" s="22">
        <f t="shared" si="25"/>
        <v>4621994.6936460827</v>
      </c>
      <c r="AC129" s="11">
        <v>1707</v>
      </c>
      <c r="AD129" s="2">
        <v>1990</v>
      </c>
      <c r="AE129" s="2">
        <f t="shared" ref="AE129:AE192" si="30">2016-AD129</f>
        <v>26</v>
      </c>
      <c r="AF129" s="2" t="s">
        <v>130</v>
      </c>
    </row>
    <row r="130" spans="1:32" x14ac:dyDescent="0.2">
      <c r="A130">
        <v>10</v>
      </c>
      <c r="B130" s="2" t="s">
        <v>1925</v>
      </c>
      <c r="C130" s="2" t="s">
        <v>22</v>
      </c>
      <c r="D130" s="2" t="s">
        <v>23</v>
      </c>
      <c r="E130" s="2" t="s">
        <v>2767</v>
      </c>
      <c r="F130" s="2" t="s">
        <v>2775</v>
      </c>
      <c r="G130" s="2">
        <v>83</v>
      </c>
      <c r="H130" s="2">
        <v>94</v>
      </c>
      <c r="I130" s="3">
        <v>42427</v>
      </c>
      <c r="J130" s="3">
        <v>42437</v>
      </c>
      <c r="K130" s="3" t="s">
        <v>2535</v>
      </c>
      <c r="L130" s="17">
        <f t="shared" ref="L130:L193" si="31">IF(K130="Januar",238.19,IF(K130="Februar",240.59,IF(K130="Mars",245.99,IF(K130="April",250.79,IF(K130="Mai",256.52,IF(K130="Juni",259.83,IF(K130="Juli",265.66,IF(K130="August",272.21,IF(K130="September",275.91,IF(K130="Oktober",281.13,IF(K130="November",284.38,IF(K130="Desember",287.34,0))))))))))))</f>
        <v>245.99</v>
      </c>
      <c r="M130" s="20">
        <f t="shared" ref="M130:M193" si="32">$L$2/L130</f>
        <v>0.96829139395910402</v>
      </c>
      <c r="N130" s="2" t="s">
        <v>36</v>
      </c>
      <c r="O130" s="2">
        <v>5500000</v>
      </c>
      <c r="P130" s="2">
        <v>5800000</v>
      </c>
      <c r="Q130" s="2">
        <f t="shared" si="26"/>
        <v>300000</v>
      </c>
      <c r="R130" s="4">
        <f t="shared" si="27"/>
        <v>5.4545454545454543E-2</v>
      </c>
      <c r="S130" s="2">
        <v>10471</v>
      </c>
      <c r="T130" s="5">
        <f t="shared" si="22"/>
        <v>66391.216867469877</v>
      </c>
      <c r="U130" s="2">
        <v>70006</v>
      </c>
      <c r="V130" s="5">
        <f t="shared" si="28"/>
        <v>3614.7831325301231</v>
      </c>
      <c r="W130" s="4">
        <f t="shared" si="29"/>
        <v>5.4446707005626239E-2</v>
      </c>
      <c r="X130" s="22">
        <f t="shared" ref="X130:X193" si="33">T130*M130</f>
        <v>64286.043927243583</v>
      </c>
      <c r="Y130" s="22">
        <f t="shared" ref="Y130:Y193" si="34">U130*M130</f>
        <v>67786.207325501033</v>
      </c>
      <c r="Z130" s="22">
        <f t="shared" si="23"/>
        <v>3500.1633982574494</v>
      </c>
      <c r="AA130" s="8">
        <f t="shared" si="24"/>
        <v>5.4446707005626239E-2</v>
      </c>
      <c r="AB130" s="22">
        <f t="shared" si="25"/>
        <v>5626255.2080165856</v>
      </c>
      <c r="AC130" s="11">
        <v>10317</v>
      </c>
      <c r="AD130" s="2">
        <v>2013</v>
      </c>
      <c r="AE130" s="2">
        <f t="shared" si="30"/>
        <v>3</v>
      </c>
      <c r="AF130" s="2" t="s">
        <v>1086</v>
      </c>
    </row>
    <row r="131" spans="1:32" x14ac:dyDescent="0.2">
      <c r="A131">
        <v>10</v>
      </c>
      <c r="B131" s="2" t="s">
        <v>1941</v>
      </c>
      <c r="C131" s="2" t="s">
        <v>22</v>
      </c>
      <c r="D131" s="2" t="s">
        <v>23</v>
      </c>
      <c r="E131" s="2" t="s">
        <v>2767</v>
      </c>
      <c r="F131" s="2" t="s">
        <v>2775</v>
      </c>
      <c r="G131" s="2">
        <v>84</v>
      </c>
      <c r="H131" s="2">
        <v>92</v>
      </c>
      <c r="I131" s="3">
        <v>42427</v>
      </c>
      <c r="J131" s="3">
        <v>42437</v>
      </c>
      <c r="K131" s="3" t="s">
        <v>2535</v>
      </c>
      <c r="L131" s="17">
        <f t="shared" si="31"/>
        <v>245.99</v>
      </c>
      <c r="M131" s="20">
        <f t="shared" si="32"/>
        <v>0.96829139395910402</v>
      </c>
      <c r="N131" s="2" t="s">
        <v>36</v>
      </c>
      <c r="O131" s="2">
        <v>5500000</v>
      </c>
      <c r="P131" s="2">
        <v>6150000</v>
      </c>
      <c r="Q131" s="2">
        <f t="shared" si="26"/>
        <v>650000</v>
      </c>
      <c r="R131" s="4">
        <f t="shared" si="27"/>
        <v>0.11818181818181818</v>
      </c>
      <c r="S131" s="2">
        <v>40910</v>
      </c>
      <c r="T131" s="5">
        <f t="shared" ref="T131:T194" si="35">(O131+S131)/G131</f>
        <v>65963.21428571429</v>
      </c>
      <c r="U131" s="2">
        <v>73701</v>
      </c>
      <c r="V131" s="5">
        <f t="shared" si="28"/>
        <v>7737.7857142857101</v>
      </c>
      <c r="W131" s="4">
        <f t="shared" si="29"/>
        <v>0.11730455827652851</v>
      </c>
      <c r="X131" s="22">
        <f t="shared" si="33"/>
        <v>63871.612710737376</v>
      </c>
      <c r="Y131" s="22">
        <f t="shared" si="34"/>
        <v>71364.044026179923</v>
      </c>
      <c r="Z131" s="22">
        <f t="shared" ref="Z131:Z194" si="36">Y131-X131</f>
        <v>7492.4313154425472</v>
      </c>
      <c r="AA131" s="8">
        <f t="shared" ref="AA131:AA194" si="37">Z131/X131</f>
        <v>0.11730455827652844</v>
      </c>
      <c r="AB131" s="22">
        <f t="shared" ref="AB131:AB194" si="38">Y131*G131</f>
        <v>5994579.6981991138</v>
      </c>
      <c r="AC131" s="11">
        <v>5878</v>
      </c>
      <c r="AD131" s="2">
        <v>2008</v>
      </c>
      <c r="AE131" s="2">
        <f t="shared" si="30"/>
        <v>8</v>
      </c>
      <c r="AF131" s="2" t="s">
        <v>65</v>
      </c>
    </row>
    <row r="132" spans="1:32" x14ac:dyDescent="0.2">
      <c r="A132">
        <v>10</v>
      </c>
      <c r="B132" s="2" t="s">
        <v>136</v>
      </c>
      <c r="C132" s="2" t="s">
        <v>22</v>
      </c>
      <c r="D132" s="2" t="s">
        <v>23</v>
      </c>
      <c r="E132" s="2" t="s">
        <v>2767</v>
      </c>
      <c r="F132" s="2" t="s">
        <v>2775</v>
      </c>
      <c r="G132" s="2">
        <v>35</v>
      </c>
      <c r="H132" s="2">
        <v>40</v>
      </c>
      <c r="I132" s="3">
        <v>42428</v>
      </c>
      <c r="J132" s="3">
        <v>42438</v>
      </c>
      <c r="K132" s="3" t="s">
        <v>2535</v>
      </c>
      <c r="L132" s="17">
        <f t="shared" si="31"/>
        <v>245.99</v>
      </c>
      <c r="M132" s="20">
        <f t="shared" si="32"/>
        <v>0.96829139395910402</v>
      </c>
      <c r="N132" s="2" t="s">
        <v>36</v>
      </c>
      <c r="O132" s="2">
        <v>2150000</v>
      </c>
      <c r="P132" s="2">
        <v>2420000</v>
      </c>
      <c r="Q132" s="2">
        <f t="shared" si="26"/>
        <v>270000</v>
      </c>
      <c r="R132" s="4">
        <f t="shared" si="27"/>
        <v>0.12558139534883722</v>
      </c>
      <c r="S132" s="2"/>
      <c r="T132" s="5">
        <f t="shared" si="35"/>
        <v>61428.571428571428</v>
      </c>
      <c r="U132" s="2">
        <v>69143</v>
      </c>
      <c r="V132" s="5">
        <f t="shared" si="28"/>
        <v>7714.4285714285725</v>
      </c>
      <c r="W132" s="4">
        <f t="shared" si="29"/>
        <v>0.12558372093023257</v>
      </c>
      <c r="X132" s="22">
        <f t="shared" si="33"/>
        <v>59480.757057487819</v>
      </c>
      <c r="Y132" s="22">
        <f t="shared" si="34"/>
        <v>66950.571852514331</v>
      </c>
      <c r="Z132" s="22">
        <f t="shared" si="36"/>
        <v>7469.814795026512</v>
      </c>
      <c r="AA132" s="8">
        <f t="shared" si="37"/>
        <v>0.12558372093023257</v>
      </c>
      <c r="AB132" s="22">
        <f t="shared" si="38"/>
        <v>2343270.0148380017</v>
      </c>
      <c r="AC132" s="2">
        <v>866</v>
      </c>
      <c r="AD132" s="2">
        <v>1967</v>
      </c>
      <c r="AE132" s="2">
        <f t="shared" si="30"/>
        <v>49</v>
      </c>
      <c r="AF132" s="2" t="s">
        <v>83</v>
      </c>
    </row>
    <row r="133" spans="1:32" x14ac:dyDescent="0.2">
      <c r="A133">
        <v>10</v>
      </c>
      <c r="B133" s="2" t="s">
        <v>342</v>
      </c>
      <c r="C133" s="2" t="s">
        <v>22</v>
      </c>
      <c r="D133" s="2" t="s">
        <v>23</v>
      </c>
      <c r="E133" s="2" t="s">
        <v>2767</v>
      </c>
      <c r="F133" s="2" t="s">
        <v>2775</v>
      </c>
      <c r="G133" s="2">
        <v>38</v>
      </c>
      <c r="H133" s="2">
        <v>42</v>
      </c>
      <c r="I133" s="3">
        <v>42428</v>
      </c>
      <c r="J133" s="3">
        <v>42438</v>
      </c>
      <c r="K133" s="3" t="s">
        <v>2535</v>
      </c>
      <c r="L133" s="17">
        <f t="shared" si="31"/>
        <v>245.99</v>
      </c>
      <c r="M133" s="20">
        <f t="shared" si="32"/>
        <v>0.96829139395910402</v>
      </c>
      <c r="N133" s="2" t="s">
        <v>36</v>
      </c>
      <c r="O133" s="2">
        <v>2700000</v>
      </c>
      <c r="P133" s="2">
        <v>3225000</v>
      </c>
      <c r="Q133" s="2">
        <f t="shared" si="26"/>
        <v>525000</v>
      </c>
      <c r="R133" s="4">
        <f t="shared" si="27"/>
        <v>0.19444444444444445</v>
      </c>
      <c r="S133" s="2"/>
      <c r="T133" s="5">
        <f t="shared" si="35"/>
        <v>71052.631578947374</v>
      </c>
      <c r="U133" s="2">
        <v>84868</v>
      </c>
      <c r="V133" s="5">
        <f t="shared" si="28"/>
        <v>13815.368421052626</v>
      </c>
      <c r="W133" s="4">
        <f t="shared" si="29"/>
        <v>0.19443851851851843</v>
      </c>
      <c r="X133" s="22">
        <f t="shared" si="33"/>
        <v>68799.651676041613</v>
      </c>
      <c r="Y133" s="22">
        <f t="shared" si="34"/>
        <v>82176.95402252124</v>
      </c>
      <c r="Z133" s="22">
        <f t="shared" si="36"/>
        <v>13377.302346479628</v>
      </c>
      <c r="AA133" s="8">
        <f t="shared" si="37"/>
        <v>0.19443851851851834</v>
      </c>
      <c r="AB133" s="22">
        <f t="shared" si="38"/>
        <v>3122724.2528558071</v>
      </c>
      <c r="AC133" s="11">
        <v>1014</v>
      </c>
      <c r="AD133" s="2">
        <v>2003</v>
      </c>
      <c r="AE133" s="2">
        <f t="shared" si="30"/>
        <v>13</v>
      </c>
      <c r="AF133" s="2" t="s">
        <v>37</v>
      </c>
    </row>
    <row r="134" spans="1:32" x14ac:dyDescent="0.2">
      <c r="A134">
        <v>10</v>
      </c>
      <c r="B134" s="2" t="s">
        <v>446</v>
      </c>
      <c r="C134" s="2" t="s">
        <v>22</v>
      </c>
      <c r="D134" s="2" t="s">
        <v>23</v>
      </c>
      <c r="E134" s="2" t="s">
        <v>2767</v>
      </c>
      <c r="F134" s="2" t="s">
        <v>2775</v>
      </c>
      <c r="G134" s="2">
        <v>42</v>
      </c>
      <c r="H134" s="2">
        <v>47</v>
      </c>
      <c r="I134" s="3">
        <v>42426</v>
      </c>
      <c r="J134" s="3">
        <v>42438</v>
      </c>
      <c r="K134" s="3" t="s">
        <v>2535</v>
      </c>
      <c r="L134" s="17">
        <f t="shared" si="31"/>
        <v>245.99</v>
      </c>
      <c r="M134" s="20">
        <f t="shared" si="32"/>
        <v>0.96829139395910402</v>
      </c>
      <c r="N134" s="2" t="s">
        <v>32</v>
      </c>
      <c r="O134" s="2">
        <v>2250000</v>
      </c>
      <c r="P134" s="2">
        <v>2275000</v>
      </c>
      <c r="Q134" s="2">
        <f t="shared" si="26"/>
        <v>25000</v>
      </c>
      <c r="R134" s="4">
        <f t="shared" si="27"/>
        <v>1.1111111111111112E-2</v>
      </c>
      <c r="S134" s="2">
        <v>47616</v>
      </c>
      <c r="T134" s="5">
        <f t="shared" si="35"/>
        <v>54705.142857142855</v>
      </c>
      <c r="U134" s="2">
        <v>55300</v>
      </c>
      <c r="V134" s="5">
        <f t="shared" si="28"/>
        <v>594.85714285714494</v>
      </c>
      <c r="W134" s="4">
        <f t="shared" si="29"/>
        <v>1.0873879708358616E-2</v>
      </c>
      <c r="X134" s="22">
        <f t="shared" si="33"/>
        <v>52970.519033874778</v>
      </c>
      <c r="Y134" s="22">
        <f t="shared" si="34"/>
        <v>53546.514085938456</v>
      </c>
      <c r="Z134" s="22">
        <f t="shared" si="36"/>
        <v>575.99505206367758</v>
      </c>
      <c r="AA134" s="8">
        <f t="shared" si="37"/>
        <v>1.0873879708358668E-2</v>
      </c>
      <c r="AB134" s="22">
        <f t="shared" si="38"/>
        <v>2248953.5916094151</v>
      </c>
      <c r="AC134" s="11">
        <v>1922</v>
      </c>
      <c r="AD134" s="2">
        <v>1937</v>
      </c>
      <c r="AE134" s="2">
        <f t="shared" si="30"/>
        <v>79</v>
      </c>
      <c r="AF134" s="2" t="s">
        <v>37</v>
      </c>
    </row>
    <row r="135" spans="1:32" x14ac:dyDescent="0.2">
      <c r="A135">
        <v>10</v>
      </c>
      <c r="B135" s="2" t="s">
        <v>605</v>
      </c>
      <c r="C135" s="2" t="s">
        <v>22</v>
      </c>
      <c r="D135" s="2" t="s">
        <v>23</v>
      </c>
      <c r="E135" s="2" t="s">
        <v>2767</v>
      </c>
      <c r="F135" s="2" t="s">
        <v>2775</v>
      </c>
      <c r="G135" s="2">
        <v>47</v>
      </c>
      <c r="H135" s="2">
        <v>54</v>
      </c>
      <c r="I135" s="3">
        <v>42426</v>
      </c>
      <c r="J135" s="3">
        <v>42438</v>
      </c>
      <c r="K135" s="3" t="s">
        <v>2535</v>
      </c>
      <c r="L135" s="17">
        <f t="shared" si="31"/>
        <v>245.99</v>
      </c>
      <c r="M135" s="20">
        <f t="shared" si="32"/>
        <v>0.96829139395910402</v>
      </c>
      <c r="N135" s="2" t="s">
        <v>32</v>
      </c>
      <c r="O135" s="2">
        <v>3290000</v>
      </c>
      <c r="P135" s="2">
        <v>3750000</v>
      </c>
      <c r="Q135" s="2">
        <f t="shared" si="26"/>
        <v>460000</v>
      </c>
      <c r="R135" s="4">
        <f t="shared" si="27"/>
        <v>0.1398176291793313</v>
      </c>
      <c r="S135" s="2">
        <v>35994</v>
      </c>
      <c r="T135" s="5">
        <f t="shared" si="35"/>
        <v>70765.829787234048</v>
      </c>
      <c r="U135" s="2">
        <v>80553</v>
      </c>
      <c r="V135" s="5">
        <f t="shared" si="28"/>
        <v>9787.1702127659519</v>
      </c>
      <c r="W135" s="4">
        <f t="shared" si="29"/>
        <v>0.13830361690369847</v>
      </c>
      <c r="X135" s="22">
        <f t="shared" si="33"/>
        <v>68521.943969353539</v>
      </c>
      <c r="Y135" s="22">
        <f t="shared" si="34"/>
        <v>77998.776657587703</v>
      </c>
      <c r="Z135" s="22">
        <f t="shared" si="36"/>
        <v>9476.8326882341644</v>
      </c>
      <c r="AA135" s="8">
        <f t="shared" si="37"/>
        <v>0.1383036169036985</v>
      </c>
      <c r="AB135" s="22">
        <f t="shared" si="38"/>
        <v>3665942.5029066219</v>
      </c>
      <c r="AC135" s="2">
        <v>381</v>
      </c>
      <c r="AD135" s="2">
        <v>1894</v>
      </c>
      <c r="AE135" s="2">
        <f t="shared" si="30"/>
        <v>122</v>
      </c>
      <c r="AF135" s="2" t="s">
        <v>120</v>
      </c>
    </row>
    <row r="136" spans="1:32" x14ac:dyDescent="0.2">
      <c r="A136">
        <v>10</v>
      </c>
      <c r="B136" s="2" t="s">
        <v>414</v>
      </c>
      <c r="C136" s="2" t="s">
        <v>22</v>
      </c>
      <c r="D136" s="2" t="s">
        <v>23</v>
      </c>
      <c r="E136" s="2" t="s">
        <v>2767</v>
      </c>
      <c r="F136" s="2" t="s">
        <v>2775</v>
      </c>
      <c r="G136" s="2">
        <v>67</v>
      </c>
      <c r="H136" s="2">
        <v>79</v>
      </c>
      <c r="I136" s="3">
        <v>42425</v>
      </c>
      <c r="J136" s="3">
        <v>42438</v>
      </c>
      <c r="K136" s="3" t="s">
        <v>2535</v>
      </c>
      <c r="L136" s="17">
        <f t="shared" si="31"/>
        <v>245.99</v>
      </c>
      <c r="M136" s="20">
        <f t="shared" si="32"/>
        <v>0.96829139395910402</v>
      </c>
      <c r="N136" s="2" t="s">
        <v>57</v>
      </c>
      <c r="O136" s="2">
        <v>4100000</v>
      </c>
      <c r="P136" s="2">
        <v>4450000</v>
      </c>
      <c r="Q136" s="2">
        <f t="shared" si="26"/>
        <v>350000</v>
      </c>
      <c r="R136" s="4">
        <f t="shared" si="27"/>
        <v>8.5365853658536592E-2</v>
      </c>
      <c r="S136" s="2">
        <v>34867</v>
      </c>
      <c r="T136" s="5">
        <f t="shared" si="35"/>
        <v>61714.432835820895</v>
      </c>
      <c r="U136" s="2">
        <v>66938</v>
      </c>
      <c r="V136" s="5">
        <f t="shared" si="28"/>
        <v>5223.567164179105</v>
      </c>
      <c r="W136" s="4">
        <f t="shared" si="29"/>
        <v>8.4640932828069212E-2</v>
      </c>
      <c r="X136" s="22">
        <f t="shared" si="33"/>
        <v>59757.554197992518</v>
      </c>
      <c r="Y136" s="22">
        <f t="shared" si="34"/>
        <v>64815.489328834505</v>
      </c>
      <c r="Z136" s="22">
        <f t="shared" si="36"/>
        <v>5057.9351308419864</v>
      </c>
      <c r="AA136" s="8">
        <f t="shared" si="37"/>
        <v>8.4640932828069157E-2</v>
      </c>
      <c r="AB136" s="22">
        <f t="shared" si="38"/>
        <v>4342637.7850319119</v>
      </c>
      <c r="AC136" s="11">
        <v>5878</v>
      </c>
      <c r="AD136" s="2">
        <v>1970</v>
      </c>
      <c r="AE136" s="2">
        <f t="shared" si="30"/>
        <v>46</v>
      </c>
      <c r="AF136" s="2" t="s">
        <v>133</v>
      </c>
    </row>
    <row r="137" spans="1:32" x14ac:dyDescent="0.2">
      <c r="A137">
        <v>10</v>
      </c>
      <c r="B137" s="2" t="s">
        <v>970</v>
      </c>
      <c r="C137" s="2" t="s">
        <v>22</v>
      </c>
      <c r="D137" s="2" t="s">
        <v>23</v>
      </c>
      <c r="E137" s="2" t="s">
        <v>2767</v>
      </c>
      <c r="F137" s="2" t="s">
        <v>2775</v>
      </c>
      <c r="G137" s="2">
        <v>82</v>
      </c>
      <c r="H137" s="2">
        <v>92</v>
      </c>
      <c r="I137" s="3">
        <v>42427</v>
      </c>
      <c r="J137" s="3">
        <v>42438</v>
      </c>
      <c r="K137" s="3" t="s">
        <v>2535</v>
      </c>
      <c r="L137" s="17">
        <f t="shared" si="31"/>
        <v>245.99</v>
      </c>
      <c r="M137" s="20">
        <f t="shared" si="32"/>
        <v>0.96829139395910402</v>
      </c>
      <c r="N137" s="2" t="s">
        <v>24</v>
      </c>
      <c r="O137" s="2">
        <v>3700000</v>
      </c>
      <c r="P137" s="2">
        <v>4020000</v>
      </c>
      <c r="Q137" s="2">
        <f t="shared" si="26"/>
        <v>320000</v>
      </c>
      <c r="R137" s="4">
        <f t="shared" si="27"/>
        <v>8.6486486486486491E-2</v>
      </c>
      <c r="S137" s="2">
        <v>53018</v>
      </c>
      <c r="T137" s="5">
        <f t="shared" si="35"/>
        <v>45768.512195121948</v>
      </c>
      <c r="U137" s="2">
        <v>49671</v>
      </c>
      <c r="V137" s="5">
        <f t="shared" si="28"/>
        <v>3902.487804878052</v>
      </c>
      <c r="W137" s="4">
        <f t="shared" si="29"/>
        <v>8.5265778101783762E-2</v>
      </c>
      <c r="X137" s="22">
        <f t="shared" si="33"/>
        <v>44317.25647284888</v>
      </c>
      <c r="Y137" s="22">
        <f t="shared" si="34"/>
        <v>48096.001829342655</v>
      </c>
      <c r="Z137" s="22">
        <f t="shared" si="36"/>
        <v>3778.745356493775</v>
      </c>
      <c r="AA137" s="8">
        <f t="shared" si="37"/>
        <v>8.5265778101783818E-2</v>
      </c>
      <c r="AB137" s="22">
        <f t="shared" si="38"/>
        <v>3943872.1500060977</v>
      </c>
      <c r="AC137" s="2">
        <v>465</v>
      </c>
      <c r="AD137" s="2">
        <v>1895</v>
      </c>
      <c r="AE137" s="2">
        <f t="shared" si="30"/>
        <v>121</v>
      </c>
      <c r="AF137" s="2" t="s">
        <v>50</v>
      </c>
    </row>
    <row r="138" spans="1:32" x14ac:dyDescent="0.2">
      <c r="A138">
        <v>10</v>
      </c>
      <c r="B138" s="2" t="s">
        <v>1107</v>
      </c>
      <c r="C138" s="2" t="s">
        <v>22</v>
      </c>
      <c r="D138" s="2" t="s">
        <v>23</v>
      </c>
      <c r="E138" s="2" t="s">
        <v>2767</v>
      </c>
      <c r="F138" s="2" t="s">
        <v>2775</v>
      </c>
      <c r="G138" s="2">
        <v>90</v>
      </c>
      <c r="H138" s="2">
        <v>99</v>
      </c>
      <c r="I138" s="3">
        <v>42423</v>
      </c>
      <c r="J138" s="3">
        <v>42438</v>
      </c>
      <c r="K138" s="3" t="s">
        <v>2535</v>
      </c>
      <c r="L138" s="17">
        <f t="shared" si="31"/>
        <v>245.99</v>
      </c>
      <c r="M138" s="20">
        <f t="shared" si="32"/>
        <v>0.96829139395910402</v>
      </c>
      <c r="N138" s="2" t="s">
        <v>180</v>
      </c>
      <c r="O138" s="2">
        <v>4990000</v>
      </c>
      <c r="P138" s="2">
        <v>4900000</v>
      </c>
      <c r="Q138" s="2">
        <f t="shared" si="26"/>
        <v>-90000</v>
      </c>
      <c r="R138" s="4">
        <f t="shared" si="27"/>
        <v>-1.8036072144288578E-2</v>
      </c>
      <c r="S138" s="2"/>
      <c r="T138" s="5">
        <f t="shared" si="35"/>
        <v>55444.444444444445</v>
      </c>
      <c r="U138" s="2">
        <v>54444</v>
      </c>
      <c r="V138" s="5">
        <f t="shared" si="28"/>
        <v>-1000.4444444444453</v>
      </c>
      <c r="W138" s="4">
        <f t="shared" si="29"/>
        <v>-1.804408817635272E-2</v>
      </c>
      <c r="X138" s="22">
        <f t="shared" si="33"/>
        <v>53686.378398399211</v>
      </c>
      <c r="Y138" s="22">
        <f t="shared" si="34"/>
        <v>52717.656652709462</v>
      </c>
      <c r="Z138" s="22">
        <f t="shared" si="36"/>
        <v>-968.72174568974879</v>
      </c>
      <c r="AA138" s="8">
        <f t="shared" si="37"/>
        <v>-1.8044088176352637E-2</v>
      </c>
      <c r="AB138" s="22">
        <f t="shared" si="38"/>
        <v>4744589.0987438513</v>
      </c>
      <c r="AC138" s="2"/>
      <c r="AD138" s="2">
        <v>2014</v>
      </c>
      <c r="AE138" s="2">
        <f t="shared" si="30"/>
        <v>2</v>
      </c>
      <c r="AF138" s="2" t="s">
        <v>362</v>
      </c>
    </row>
    <row r="139" spans="1:32" x14ac:dyDescent="0.2">
      <c r="A139">
        <v>10</v>
      </c>
      <c r="B139" s="2" t="s">
        <v>2101</v>
      </c>
      <c r="C139" s="2" t="s">
        <v>22</v>
      </c>
      <c r="D139" s="2" t="s">
        <v>23</v>
      </c>
      <c r="E139" s="2" t="s">
        <v>2767</v>
      </c>
      <c r="F139" s="2" t="s">
        <v>2775</v>
      </c>
      <c r="G139" s="2">
        <v>94</v>
      </c>
      <c r="H139" s="2">
        <v>107</v>
      </c>
      <c r="I139" s="3">
        <v>42427</v>
      </c>
      <c r="J139" s="3">
        <v>42438</v>
      </c>
      <c r="K139" s="3" t="s">
        <v>2535</v>
      </c>
      <c r="L139" s="17">
        <f t="shared" si="31"/>
        <v>245.99</v>
      </c>
      <c r="M139" s="20">
        <f t="shared" si="32"/>
        <v>0.96829139395910402</v>
      </c>
      <c r="N139" s="2" t="s">
        <v>24</v>
      </c>
      <c r="O139" s="2">
        <v>6950000</v>
      </c>
      <c r="P139" s="2">
        <v>7250000</v>
      </c>
      <c r="Q139" s="2">
        <f t="shared" si="26"/>
        <v>300000</v>
      </c>
      <c r="R139" s="4">
        <f t="shared" si="27"/>
        <v>4.3165467625899283E-2</v>
      </c>
      <c r="S139" s="2"/>
      <c r="T139" s="5">
        <f t="shared" si="35"/>
        <v>73936.170212765952</v>
      </c>
      <c r="U139" s="2">
        <v>77128</v>
      </c>
      <c r="V139" s="5">
        <f t="shared" si="28"/>
        <v>3191.8297872340481</v>
      </c>
      <c r="W139" s="4">
        <f t="shared" si="29"/>
        <v>4.3170071942446119E-2</v>
      </c>
      <c r="X139" s="22">
        <f t="shared" si="33"/>
        <v>71591.757319316734</v>
      </c>
      <c r="Y139" s="22">
        <f t="shared" si="34"/>
        <v>74682.378633277782</v>
      </c>
      <c r="Z139" s="22">
        <f t="shared" si="36"/>
        <v>3090.6213139610481</v>
      </c>
      <c r="AA139" s="8">
        <f t="shared" si="37"/>
        <v>4.3170071942446139E-2</v>
      </c>
      <c r="AB139" s="22">
        <f t="shared" si="38"/>
        <v>7020143.5915281111</v>
      </c>
      <c r="AC139" s="11">
        <v>2150</v>
      </c>
      <c r="AD139" s="2">
        <v>2016</v>
      </c>
      <c r="AE139" s="2">
        <f t="shared" si="30"/>
        <v>0</v>
      </c>
      <c r="AF139" s="2" t="s">
        <v>52</v>
      </c>
    </row>
    <row r="140" spans="1:32" x14ac:dyDescent="0.2">
      <c r="A140">
        <v>11</v>
      </c>
      <c r="B140" s="2" t="s">
        <v>769</v>
      </c>
      <c r="C140" s="2" t="s">
        <v>22</v>
      </c>
      <c r="D140" s="2" t="s">
        <v>23</v>
      </c>
      <c r="E140" s="2" t="s">
        <v>2767</v>
      </c>
      <c r="F140" s="2" t="s">
        <v>2775</v>
      </c>
      <c r="G140" s="2">
        <v>51</v>
      </c>
      <c r="H140" s="2">
        <v>56</v>
      </c>
      <c r="I140" s="3">
        <v>42430</v>
      </c>
      <c r="J140" s="3">
        <v>42443</v>
      </c>
      <c r="K140" s="3" t="s">
        <v>2535</v>
      </c>
      <c r="L140" s="17">
        <f t="shared" si="31"/>
        <v>245.99</v>
      </c>
      <c r="M140" s="20">
        <f t="shared" si="32"/>
        <v>0.96829139395910402</v>
      </c>
      <c r="N140" s="2" t="s">
        <v>57</v>
      </c>
      <c r="O140" s="2">
        <v>3400000</v>
      </c>
      <c r="P140" s="2">
        <v>3450000</v>
      </c>
      <c r="Q140" s="2">
        <f t="shared" si="26"/>
        <v>50000</v>
      </c>
      <c r="R140" s="4">
        <f t="shared" si="27"/>
        <v>1.4705882352941176E-2</v>
      </c>
      <c r="S140" s="2"/>
      <c r="T140" s="5">
        <f t="shared" si="35"/>
        <v>66666.666666666672</v>
      </c>
      <c r="U140" s="2">
        <v>67647</v>
      </c>
      <c r="V140" s="5">
        <f t="shared" si="28"/>
        <v>980.33333333332848</v>
      </c>
      <c r="W140" s="4">
        <f t="shared" si="29"/>
        <v>1.4704999999999926E-2</v>
      </c>
      <c r="X140" s="22">
        <f t="shared" si="33"/>
        <v>64552.759597273609</v>
      </c>
      <c r="Y140" s="22">
        <f t="shared" si="34"/>
        <v>65502.007927151506</v>
      </c>
      <c r="Z140" s="22">
        <f t="shared" si="36"/>
        <v>949.24832987789705</v>
      </c>
      <c r="AA140" s="8">
        <f t="shared" si="37"/>
        <v>1.4704999999999824E-2</v>
      </c>
      <c r="AB140" s="22">
        <f t="shared" si="38"/>
        <v>3340602.4042847268</v>
      </c>
      <c r="AC140" s="11">
        <v>4043</v>
      </c>
      <c r="AD140" s="2">
        <v>2012</v>
      </c>
      <c r="AE140" s="2">
        <f t="shared" si="30"/>
        <v>4</v>
      </c>
      <c r="AF140" s="2" t="s">
        <v>781</v>
      </c>
    </row>
    <row r="141" spans="1:32" x14ac:dyDescent="0.2">
      <c r="A141">
        <v>11</v>
      </c>
      <c r="B141" s="2" t="s">
        <v>864</v>
      </c>
      <c r="C141" s="2" t="s">
        <v>22</v>
      </c>
      <c r="D141" s="2" t="s">
        <v>23</v>
      </c>
      <c r="E141" s="2" t="s">
        <v>2767</v>
      </c>
      <c r="F141" s="2" t="s">
        <v>2775</v>
      </c>
      <c r="G141" s="2">
        <v>53</v>
      </c>
      <c r="H141" s="2">
        <v>62</v>
      </c>
      <c r="I141" s="3">
        <v>42433</v>
      </c>
      <c r="J141" s="3">
        <v>42443</v>
      </c>
      <c r="K141" s="3" t="s">
        <v>2535</v>
      </c>
      <c r="L141" s="17">
        <f t="shared" si="31"/>
        <v>245.99</v>
      </c>
      <c r="M141" s="20">
        <f t="shared" si="32"/>
        <v>0.96829139395910402</v>
      </c>
      <c r="N141" s="2" t="s">
        <v>36</v>
      </c>
      <c r="O141" s="2">
        <v>2900000</v>
      </c>
      <c r="P141" s="2">
        <v>3740000</v>
      </c>
      <c r="Q141" s="2">
        <f t="shared" si="26"/>
        <v>840000</v>
      </c>
      <c r="R141" s="4">
        <f t="shared" si="27"/>
        <v>0.28965517241379313</v>
      </c>
      <c r="S141" s="2">
        <v>14984</v>
      </c>
      <c r="T141" s="5">
        <f t="shared" si="35"/>
        <v>54999.698113207545</v>
      </c>
      <c r="U141" s="2">
        <v>70849</v>
      </c>
      <c r="V141" s="5">
        <f t="shared" si="28"/>
        <v>15849.301886792455</v>
      </c>
      <c r="W141" s="4">
        <f t="shared" si="29"/>
        <v>0.28817070694041552</v>
      </c>
      <c r="X141" s="22">
        <f t="shared" si="33"/>
        <v>53255.734353367639</v>
      </c>
      <c r="Y141" s="22">
        <f t="shared" si="34"/>
        <v>68602.476970608564</v>
      </c>
      <c r="Z141" s="22">
        <f t="shared" si="36"/>
        <v>15346.742617240925</v>
      </c>
      <c r="AA141" s="8">
        <f t="shared" si="37"/>
        <v>0.28817070694041552</v>
      </c>
      <c r="AB141" s="22">
        <f t="shared" si="38"/>
        <v>3635931.279442254</v>
      </c>
      <c r="AC141" s="11">
        <v>5059</v>
      </c>
      <c r="AD141" s="2">
        <v>2000</v>
      </c>
      <c r="AE141" s="2">
        <f t="shared" si="30"/>
        <v>16</v>
      </c>
      <c r="AF141" s="2" t="s">
        <v>37</v>
      </c>
    </row>
    <row r="142" spans="1:32" x14ac:dyDescent="0.2">
      <c r="A142">
        <v>11</v>
      </c>
      <c r="B142" s="2" t="s">
        <v>1000</v>
      </c>
      <c r="C142" s="2" t="s">
        <v>22</v>
      </c>
      <c r="D142" s="2" t="s">
        <v>23</v>
      </c>
      <c r="E142" s="2" t="s">
        <v>2767</v>
      </c>
      <c r="F142" s="2" t="s">
        <v>2775</v>
      </c>
      <c r="G142" s="2">
        <v>56</v>
      </c>
      <c r="H142" s="2">
        <v>68</v>
      </c>
      <c r="I142" s="3">
        <v>42432</v>
      </c>
      <c r="J142" s="3">
        <v>42443</v>
      </c>
      <c r="K142" s="3" t="s">
        <v>2535</v>
      </c>
      <c r="L142" s="17">
        <f t="shared" si="31"/>
        <v>245.99</v>
      </c>
      <c r="M142" s="20">
        <f t="shared" si="32"/>
        <v>0.96829139395910402</v>
      </c>
      <c r="N142" s="2" t="s">
        <v>24</v>
      </c>
      <c r="O142" s="2">
        <v>3400000</v>
      </c>
      <c r="P142" s="2">
        <v>3550000</v>
      </c>
      <c r="Q142" s="2">
        <f t="shared" si="26"/>
        <v>150000</v>
      </c>
      <c r="R142" s="4">
        <f t="shared" si="27"/>
        <v>4.4117647058823532E-2</v>
      </c>
      <c r="S142" s="2">
        <v>85314</v>
      </c>
      <c r="T142" s="5">
        <f t="shared" si="35"/>
        <v>62237.75</v>
      </c>
      <c r="U142" s="2">
        <v>64916</v>
      </c>
      <c r="V142" s="5">
        <f t="shared" si="28"/>
        <v>2678.25</v>
      </c>
      <c r="W142" s="4">
        <f t="shared" si="29"/>
        <v>4.3032564641234623E-2</v>
      </c>
      <c r="X142" s="22">
        <f t="shared" si="33"/>
        <v>60264.277704378226</v>
      </c>
      <c r="Y142" s="22">
        <f t="shared" si="34"/>
        <v>62857.604130249194</v>
      </c>
      <c r="Z142" s="22">
        <f t="shared" si="36"/>
        <v>2593.3264258709678</v>
      </c>
      <c r="AA142" s="8">
        <f t="shared" si="37"/>
        <v>4.3032564641234582E-2</v>
      </c>
      <c r="AB142" s="22">
        <f t="shared" si="38"/>
        <v>3520025.831293955</v>
      </c>
      <c r="AC142" s="2">
        <v>733</v>
      </c>
      <c r="AD142" s="2">
        <v>1898</v>
      </c>
      <c r="AE142" s="2">
        <f t="shared" si="30"/>
        <v>118</v>
      </c>
      <c r="AF142" s="2" t="s">
        <v>120</v>
      </c>
    </row>
    <row r="143" spans="1:32" x14ac:dyDescent="0.2">
      <c r="A143">
        <v>11</v>
      </c>
      <c r="B143" s="2" t="s">
        <v>1183</v>
      </c>
      <c r="C143" s="2" t="s">
        <v>22</v>
      </c>
      <c r="D143" s="2" t="s">
        <v>23</v>
      </c>
      <c r="E143" s="2" t="s">
        <v>2767</v>
      </c>
      <c r="F143" s="2" t="s">
        <v>2775</v>
      </c>
      <c r="G143" s="2">
        <v>61</v>
      </c>
      <c r="H143" s="2">
        <v>65</v>
      </c>
      <c r="I143" s="3">
        <v>42433</v>
      </c>
      <c r="J143" s="3">
        <v>42443</v>
      </c>
      <c r="K143" s="3" t="s">
        <v>2535</v>
      </c>
      <c r="L143" s="17">
        <f t="shared" si="31"/>
        <v>245.99</v>
      </c>
      <c r="M143" s="20">
        <f t="shared" si="32"/>
        <v>0.96829139395910402</v>
      </c>
      <c r="N143" s="2" t="s">
        <v>36</v>
      </c>
      <c r="O143" s="2">
        <v>3990000</v>
      </c>
      <c r="P143" s="2">
        <v>4000000</v>
      </c>
      <c r="Q143" s="2">
        <f t="shared" si="26"/>
        <v>10000</v>
      </c>
      <c r="R143" s="4">
        <f t="shared" si="27"/>
        <v>2.5062656641604009E-3</v>
      </c>
      <c r="S143" s="2">
        <v>9046</v>
      </c>
      <c r="T143" s="5">
        <f t="shared" si="35"/>
        <v>65558.131147540989</v>
      </c>
      <c r="U143" s="2">
        <v>65722</v>
      </c>
      <c r="V143" s="5">
        <f t="shared" si="28"/>
        <v>163.86885245901067</v>
      </c>
      <c r="W143" s="4">
        <f t="shared" si="29"/>
        <v>2.4995961536825656E-3</v>
      </c>
      <c r="X143" s="22">
        <f t="shared" si="33"/>
        <v>63479.374194206219</v>
      </c>
      <c r="Y143" s="22">
        <f t="shared" si="34"/>
        <v>63638.046993780234</v>
      </c>
      <c r="Z143" s="22">
        <f t="shared" si="36"/>
        <v>158.67279957401479</v>
      </c>
      <c r="AA143" s="8">
        <f t="shared" si="37"/>
        <v>2.4995961536825751E-3</v>
      </c>
      <c r="AB143" s="22">
        <f t="shared" si="38"/>
        <v>3881920.8666205942</v>
      </c>
      <c r="AC143" s="2">
        <v>484</v>
      </c>
      <c r="AD143" s="2">
        <v>2002</v>
      </c>
      <c r="AE143" s="2">
        <f t="shared" si="30"/>
        <v>14</v>
      </c>
      <c r="AF143" s="2" t="s">
        <v>37</v>
      </c>
    </row>
    <row r="144" spans="1:32" x14ac:dyDescent="0.2">
      <c r="A144">
        <v>11</v>
      </c>
      <c r="B144" s="2" t="s">
        <v>1001</v>
      </c>
      <c r="C144" s="2" t="s">
        <v>22</v>
      </c>
      <c r="D144" s="2" t="s">
        <v>23</v>
      </c>
      <c r="E144" s="2" t="s">
        <v>2767</v>
      </c>
      <c r="F144" s="2" t="s">
        <v>2775</v>
      </c>
      <c r="G144" s="2">
        <v>71</v>
      </c>
      <c r="H144" s="2"/>
      <c r="I144" s="3">
        <v>42433</v>
      </c>
      <c r="J144" s="3">
        <v>42443</v>
      </c>
      <c r="K144" s="3" t="s">
        <v>2535</v>
      </c>
      <c r="L144" s="17">
        <f t="shared" si="31"/>
        <v>245.99</v>
      </c>
      <c r="M144" s="20">
        <f t="shared" si="32"/>
        <v>0.96829139395910402</v>
      </c>
      <c r="N144" s="2" t="s">
        <v>36</v>
      </c>
      <c r="O144" s="2">
        <v>5800000</v>
      </c>
      <c r="P144" s="2">
        <v>6225000</v>
      </c>
      <c r="Q144" s="2">
        <f t="shared" si="26"/>
        <v>425000</v>
      </c>
      <c r="R144" s="4">
        <f t="shared" si="27"/>
        <v>7.3275862068965511E-2</v>
      </c>
      <c r="S144" s="2">
        <v>584</v>
      </c>
      <c r="T144" s="5">
        <f t="shared" si="35"/>
        <v>81698.366197183102</v>
      </c>
      <c r="U144" s="2">
        <v>87684</v>
      </c>
      <c r="V144" s="5">
        <f t="shared" si="28"/>
        <v>5985.6338028168975</v>
      </c>
      <c r="W144" s="4">
        <f t="shared" si="29"/>
        <v>7.3265036761815658E-2</v>
      </c>
      <c r="X144" s="22">
        <f t="shared" si="33"/>
        <v>79107.824889251773</v>
      </c>
      <c r="Y144" s="22">
        <f t="shared" si="34"/>
        <v>84903.662587910076</v>
      </c>
      <c r="Z144" s="22">
        <f t="shared" si="36"/>
        <v>5795.8376986583025</v>
      </c>
      <c r="AA144" s="8">
        <f t="shared" si="37"/>
        <v>7.3265036761815602E-2</v>
      </c>
      <c r="AB144" s="22">
        <f t="shared" si="38"/>
        <v>6028160.0437416155</v>
      </c>
      <c r="AC144" s="11">
        <v>3312</v>
      </c>
      <c r="AD144" s="2">
        <v>2009</v>
      </c>
      <c r="AE144" s="2">
        <f t="shared" si="30"/>
        <v>7</v>
      </c>
      <c r="AF144" s="2" t="s">
        <v>73</v>
      </c>
    </row>
    <row r="145" spans="1:32" x14ac:dyDescent="0.2">
      <c r="A145">
        <v>11</v>
      </c>
      <c r="B145" s="2" t="s">
        <v>511</v>
      </c>
      <c r="C145" s="2" t="s">
        <v>22</v>
      </c>
      <c r="D145" s="2" t="s">
        <v>23</v>
      </c>
      <c r="E145" s="2" t="s">
        <v>2767</v>
      </c>
      <c r="F145" s="2" t="s">
        <v>2775</v>
      </c>
      <c r="G145" s="2">
        <v>72</v>
      </c>
      <c r="H145" s="2">
        <v>80</v>
      </c>
      <c r="I145" s="3">
        <v>42427</v>
      </c>
      <c r="J145" s="3">
        <v>42443</v>
      </c>
      <c r="K145" s="3" t="s">
        <v>2535</v>
      </c>
      <c r="L145" s="17">
        <f t="shared" si="31"/>
        <v>245.99</v>
      </c>
      <c r="M145" s="20">
        <f t="shared" si="32"/>
        <v>0.96829139395910402</v>
      </c>
      <c r="N145" s="2" t="s">
        <v>31</v>
      </c>
      <c r="O145" s="2">
        <v>4690000</v>
      </c>
      <c r="P145" s="2">
        <v>4600000</v>
      </c>
      <c r="Q145" s="2">
        <f t="shared" si="26"/>
        <v>-90000</v>
      </c>
      <c r="R145" s="4">
        <f t="shared" si="27"/>
        <v>-1.9189765458422176E-2</v>
      </c>
      <c r="S145" s="2"/>
      <c r="T145" s="5">
        <f t="shared" si="35"/>
        <v>65138.888888888891</v>
      </c>
      <c r="U145" s="2">
        <v>63889</v>
      </c>
      <c r="V145" s="5">
        <f t="shared" si="28"/>
        <v>-1249.8888888888905</v>
      </c>
      <c r="W145" s="4">
        <f t="shared" si="29"/>
        <v>-1.9188059701492562E-2</v>
      </c>
      <c r="X145" s="22">
        <f t="shared" si="33"/>
        <v>63073.425523169419</v>
      </c>
      <c r="Y145" s="22">
        <f t="shared" si="34"/>
        <v>61863.1688686532</v>
      </c>
      <c r="Z145" s="22">
        <f t="shared" si="36"/>
        <v>-1210.256654516219</v>
      </c>
      <c r="AA145" s="8">
        <f t="shared" si="37"/>
        <v>-1.9188059701492552E-2</v>
      </c>
      <c r="AB145" s="22">
        <f t="shared" si="38"/>
        <v>4454148.1585430307</v>
      </c>
      <c r="AC145" s="2">
        <v>750</v>
      </c>
      <c r="AD145" s="2">
        <v>2005</v>
      </c>
      <c r="AE145" s="2">
        <f t="shared" si="30"/>
        <v>11</v>
      </c>
      <c r="AF145" s="2" t="s">
        <v>203</v>
      </c>
    </row>
    <row r="146" spans="1:32" x14ac:dyDescent="0.2">
      <c r="A146">
        <v>11</v>
      </c>
      <c r="B146" s="2" t="s">
        <v>1770</v>
      </c>
      <c r="C146" s="2" t="s">
        <v>22</v>
      </c>
      <c r="D146" s="2" t="s">
        <v>23</v>
      </c>
      <c r="E146" s="2" t="s">
        <v>2767</v>
      </c>
      <c r="F146" s="2" t="s">
        <v>2775</v>
      </c>
      <c r="G146" s="2">
        <v>79</v>
      </c>
      <c r="H146" s="2">
        <v>87</v>
      </c>
      <c r="I146" s="3">
        <v>42433</v>
      </c>
      <c r="J146" s="3">
        <v>42443</v>
      </c>
      <c r="K146" s="3" t="s">
        <v>2535</v>
      </c>
      <c r="L146" s="17">
        <f t="shared" si="31"/>
        <v>245.99</v>
      </c>
      <c r="M146" s="20">
        <f t="shared" si="32"/>
        <v>0.96829139395910402</v>
      </c>
      <c r="N146" s="2" t="s">
        <v>36</v>
      </c>
      <c r="O146" s="2">
        <v>4990000</v>
      </c>
      <c r="P146" s="2">
        <v>5350000</v>
      </c>
      <c r="Q146" s="2">
        <f t="shared" si="26"/>
        <v>360000</v>
      </c>
      <c r="R146" s="4">
        <f t="shared" si="27"/>
        <v>7.2144288577154311E-2</v>
      </c>
      <c r="S146" s="2"/>
      <c r="T146" s="5">
        <f t="shared" si="35"/>
        <v>63164.556962025315</v>
      </c>
      <c r="U146" s="2">
        <v>67722</v>
      </c>
      <c r="V146" s="5">
        <f t="shared" si="28"/>
        <v>4557.4430379746846</v>
      </c>
      <c r="W146" s="4">
        <f t="shared" si="29"/>
        <v>7.2151903807615242E-2</v>
      </c>
      <c r="X146" s="22">
        <f t="shared" si="33"/>
        <v>61161.696909568724</v>
      </c>
      <c r="Y146" s="22">
        <f t="shared" si="34"/>
        <v>65574.629781698444</v>
      </c>
      <c r="Z146" s="22">
        <f t="shared" si="36"/>
        <v>4412.9328721297206</v>
      </c>
      <c r="AA146" s="8">
        <f t="shared" si="37"/>
        <v>7.2151903807615242E-2</v>
      </c>
      <c r="AB146" s="22">
        <f t="shared" si="38"/>
        <v>5180395.752754177</v>
      </c>
      <c r="AC146" s="11">
        <v>7232</v>
      </c>
      <c r="AD146" s="2">
        <v>2005</v>
      </c>
      <c r="AE146" s="2">
        <f t="shared" si="30"/>
        <v>11</v>
      </c>
      <c r="AF146" s="2" t="s">
        <v>37</v>
      </c>
    </row>
    <row r="147" spans="1:32" x14ac:dyDescent="0.2">
      <c r="A147">
        <v>11</v>
      </c>
      <c r="B147" s="2" t="s">
        <v>182</v>
      </c>
      <c r="C147" s="2" t="s">
        <v>22</v>
      </c>
      <c r="D147" s="2" t="s">
        <v>23</v>
      </c>
      <c r="E147" s="2" t="s">
        <v>2767</v>
      </c>
      <c r="F147" s="2" t="s">
        <v>2775</v>
      </c>
      <c r="G147" s="2">
        <v>31</v>
      </c>
      <c r="H147" s="2">
        <v>38</v>
      </c>
      <c r="I147" s="3">
        <v>42434</v>
      </c>
      <c r="J147" s="3">
        <v>42444</v>
      </c>
      <c r="K147" s="3" t="s">
        <v>2535</v>
      </c>
      <c r="L147" s="17">
        <f t="shared" si="31"/>
        <v>245.99</v>
      </c>
      <c r="M147" s="20">
        <f t="shared" si="32"/>
        <v>0.96829139395910402</v>
      </c>
      <c r="N147" s="2" t="s">
        <v>36</v>
      </c>
      <c r="O147" s="2">
        <v>2000000</v>
      </c>
      <c r="P147" s="2">
        <v>2225000</v>
      </c>
      <c r="Q147" s="2">
        <f t="shared" si="26"/>
        <v>225000</v>
      </c>
      <c r="R147" s="4">
        <f t="shared" si="27"/>
        <v>0.1125</v>
      </c>
      <c r="S147" s="2">
        <v>174000</v>
      </c>
      <c r="T147" s="5">
        <f t="shared" si="35"/>
        <v>70129.032258064515</v>
      </c>
      <c r="U147" s="2">
        <v>77387</v>
      </c>
      <c r="V147" s="5">
        <f t="shared" si="28"/>
        <v>7257.9677419354848</v>
      </c>
      <c r="W147" s="4">
        <f t="shared" si="29"/>
        <v>0.10349448022079118</v>
      </c>
      <c r="X147" s="22">
        <f t="shared" si="33"/>
        <v>67905.338402164256</v>
      </c>
      <c r="Y147" s="22">
        <f t="shared" si="34"/>
        <v>74933.16610431319</v>
      </c>
      <c r="Z147" s="22">
        <f t="shared" si="36"/>
        <v>7027.8277021489339</v>
      </c>
      <c r="AA147" s="8">
        <f t="shared" si="37"/>
        <v>0.10349448022079138</v>
      </c>
      <c r="AB147" s="22">
        <f t="shared" si="38"/>
        <v>2322928.1492337091</v>
      </c>
      <c r="AC147" s="11">
        <v>1485</v>
      </c>
      <c r="AD147" s="2">
        <v>1937</v>
      </c>
      <c r="AE147" s="2">
        <f t="shared" si="30"/>
        <v>79</v>
      </c>
      <c r="AF147" s="2" t="s">
        <v>183</v>
      </c>
    </row>
    <row r="148" spans="1:32" x14ac:dyDescent="0.2">
      <c r="A148">
        <v>11</v>
      </c>
      <c r="B148" s="2" t="s">
        <v>343</v>
      </c>
      <c r="C148" s="2" t="s">
        <v>22</v>
      </c>
      <c r="D148" s="2" t="s">
        <v>23</v>
      </c>
      <c r="E148" s="2" t="s">
        <v>2767</v>
      </c>
      <c r="F148" s="2" t="s">
        <v>2775</v>
      </c>
      <c r="G148" s="2">
        <v>38</v>
      </c>
      <c r="H148" s="2">
        <v>44</v>
      </c>
      <c r="I148" s="3">
        <v>42434</v>
      </c>
      <c r="J148" s="3">
        <v>42444</v>
      </c>
      <c r="K148" s="3" t="s">
        <v>2535</v>
      </c>
      <c r="L148" s="17">
        <f t="shared" si="31"/>
        <v>245.99</v>
      </c>
      <c r="M148" s="20">
        <f t="shared" si="32"/>
        <v>0.96829139395910402</v>
      </c>
      <c r="N148" s="2" t="s">
        <v>36</v>
      </c>
      <c r="O148" s="2">
        <v>2290000</v>
      </c>
      <c r="P148" s="2">
        <v>2300000</v>
      </c>
      <c r="Q148" s="2">
        <f t="shared" si="26"/>
        <v>10000</v>
      </c>
      <c r="R148" s="4">
        <f t="shared" si="27"/>
        <v>4.3668122270742356E-3</v>
      </c>
      <c r="S148" s="2">
        <v>89000</v>
      </c>
      <c r="T148" s="5">
        <f t="shared" si="35"/>
        <v>62605.26315789474</v>
      </c>
      <c r="U148" s="2">
        <v>62868</v>
      </c>
      <c r="V148" s="5">
        <f t="shared" si="28"/>
        <v>262.73684210525971</v>
      </c>
      <c r="W148" s="4">
        <f t="shared" si="29"/>
        <v>4.1967213114753547E-3</v>
      </c>
      <c r="X148" s="22">
        <f t="shared" si="33"/>
        <v>60620.13753233444</v>
      </c>
      <c r="Y148" s="22">
        <f t="shared" si="34"/>
        <v>60874.543355420952</v>
      </c>
      <c r="Z148" s="22">
        <f t="shared" si="36"/>
        <v>254.4058230865121</v>
      </c>
      <c r="AA148" s="8">
        <f t="shared" si="37"/>
        <v>4.1967213114753078E-3</v>
      </c>
      <c r="AB148" s="22">
        <f t="shared" si="38"/>
        <v>2313232.6475059963</v>
      </c>
      <c r="AC148" s="11">
        <v>3019</v>
      </c>
      <c r="AD148" s="2">
        <v>1939</v>
      </c>
      <c r="AE148" s="2">
        <f t="shared" si="30"/>
        <v>77</v>
      </c>
      <c r="AF148" s="2" t="s">
        <v>75</v>
      </c>
    </row>
    <row r="149" spans="1:32" x14ac:dyDescent="0.2">
      <c r="A149">
        <v>11</v>
      </c>
      <c r="B149" s="2" t="s">
        <v>344</v>
      </c>
      <c r="C149" s="2" t="s">
        <v>22</v>
      </c>
      <c r="D149" s="2" t="s">
        <v>23</v>
      </c>
      <c r="E149" s="2" t="s">
        <v>2767</v>
      </c>
      <c r="F149" s="2" t="s">
        <v>2775</v>
      </c>
      <c r="G149" s="2">
        <v>38</v>
      </c>
      <c r="H149" s="2">
        <v>43</v>
      </c>
      <c r="I149" s="3">
        <v>42432</v>
      </c>
      <c r="J149" s="3">
        <v>42444</v>
      </c>
      <c r="K149" s="3" t="s">
        <v>2535</v>
      </c>
      <c r="L149" s="17">
        <f t="shared" si="31"/>
        <v>245.99</v>
      </c>
      <c r="M149" s="20">
        <f t="shared" si="32"/>
        <v>0.96829139395910402</v>
      </c>
      <c r="N149" s="2" t="s">
        <v>32</v>
      </c>
      <c r="O149" s="2">
        <v>2290000</v>
      </c>
      <c r="P149" s="2">
        <v>2780000</v>
      </c>
      <c r="Q149" s="2">
        <f t="shared" si="26"/>
        <v>490000</v>
      </c>
      <c r="R149" s="4">
        <f t="shared" si="27"/>
        <v>0.21397379912663755</v>
      </c>
      <c r="S149" s="2">
        <v>53033</v>
      </c>
      <c r="T149" s="5">
        <f t="shared" si="35"/>
        <v>61658.76315789474</v>
      </c>
      <c r="U149" s="2">
        <v>74554</v>
      </c>
      <c r="V149" s="5">
        <f t="shared" si="28"/>
        <v>12895.23684210526</v>
      </c>
      <c r="W149" s="4">
        <f t="shared" si="29"/>
        <v>0.20913875306066959</v>
      </c>
      <c r="X149" s="22">
        <f t="shared" si="33"/>
        <v>59703.649727952143</v>
      </c>
      <c r="Y149" s="22">
        <f t="shared" si="34"/>
        <v>72189.99658522704</v>
      </c>
      <c r="Z149" s="22">
        <f t="shared" si="36"/>
        <v>12486.346857274897</v>
      </c>
      <c r="AA149" s="8">
        <f t="shared" si="37"/>
        <v>0.20913875306066959</v>
      </c>
      <c r="AB149" s="22">
        <f t="shared" si="38"/>
        <v>2743219.8702386273</v>
      </c>
      <c r="AC149" s="2">
        <v>404</v>
      </c>
      <c r="AD149" s="2">
        <v>1899</v>
      </c>
      <c r="AE149" s="2">
        <f t="shared" si="30"/>
        <v>117</v>
      </c>
      <c r="AF149" s="2" t="s">
        <v>213</v>
      </c>
    </row>
    <row r="150" spans="1:32" x14ac:dyDescent="0.2">
      <c r="A150">
        <v>11</v>
      </c>
      <c r="B150" s="2" t="s">
        <v>351</v>
      </c>
      <c r="C150" s="2" t="s">
        <v>22</v>
      </c>
      <c r="D150" s="2" t="s">
        <v>23</v>
      </c>
      <c r="E150" s="2" t="s">
        <v>2767</v>
      </c>
      <c r="F150" s="2" t="s">
        <v>2775</v>
      </c>
      <c r="G150" s="2">
        <v>41</v>
      </c>
      <c r="H150" s="2">
        <v>45</v>
      </c>
      <c r="I150" s="3">
        <v>42433</v>
      </c>
      <c r="J150" s="3">
        <v>42444</v>
      </c>
      <c r="K150" s="3" t="s">
        <v>2535</v>
      </c>
      <c r="L150" s="17">
        <f t="shared" si="31"/>
        <v>245.99</v>
      </c>
      <c r="M150" s="20">
        <f t="shared" si="32"/>
        <v>0.96829139395910402</v>
      </c>
      <c r="N150" s="2" t="s">
        <v>24</v>
      </c>
      <c r="O150" s="2">
        <v>2690000</v>
      </c>
      <c r="P150" s="2">
        <v>3310000</v>
      </c>
      <c r="Q150" s="2">
        <f t="shared" si="26"/>
        <v>620000</v>
      </c>
      <c r="R150" s="4">
        <f t="shared" si="27"/>
        <v>0.23048327137546468</v>
      </c>
      <c r="S150" s="2">
        <v>499</v>
      </c>
      <c r="T150" s="5">
        <f t="shared" si="35"/>
        <v>65621.926829268297</v>
      </c>
      <c r="U150" s="2">
        <v>80744</v>
      </c>
      <c r="V150" s="5">
        <f t="shared" si="28"/>
        <v>15122.073170731703</v>
      </c>
      <c r="W150" s="4">
        <f t="shared" si="29"/>
        <v>0.23044238262121627</v>
      </c>
      <c r="X150" s="22">
        <f t="shared" si="33"/>
        <v>63541.147003794526</v>
      </c>
      <c r="Y150" s="22">
        <f t="shared" si="34"/>
        <v>78183.720313833895</v>
      </c>
      <c r="Z150" s="22">
        <f t="shared" si="36"/>
        <v>14642.57331003937</v>
      </c>
      <c r="AA150" s="8">
        <f t="shared" si="37"/>
        <v>0.2304423826212163</v>
      </c>
      <c r="AB150" s="22">
        <f t="shared" si="38"/>
        <v>3205532.5328671895</v>
      </c>
      <c r="AC150" s="11">
        <v>1705</v>
      </c>
      <c r="AD150" s="2">
        <v>1957</v>
      </c>
      <c r="AE150" s="2">
        <f t="shared" si="30"/>
        <v>59</v>
      </c>
      <c r="AF150" s="2" t="s">
        <v>67</v>
      </c>
    </row>
    <row r="151" spans="1:32" x14ac:dyDescent="0.2">
      <c r="A151">
        <v>11</v>
      </c>
      <c r="B151" s="2" t="s">
        <v>566</v>
      </c>
      <c r="C151" s="2" t="s">
        <v>22</v>
      </c>
      <c r="D151" s="2" t="s">
        <v>23</v>
      </c>
      <c r="E151" s="2" t="s">
        <v>2767</v>
      </c>
      <c r="F151" s="2" t="s">
        <v>2775</v>
      </c>
      <c r="G151" s="2">
        <v>46</v>
      </c>
      <c r="H151" s="2">
        <v>51</v>
      </c>
      <c r="I151" s="3">
        <v>42434</v>
      </c>
      <c r="J151" s="3">
        <v>42444</v>
      </c>
      <c r="K151" s="3" t="s">
        <v>2535</v>
      </c>
      <c r="L151" s="17">
        <f t="shared" si="31"/>
        <v>245.99</v>
      </c>
      <c r="M151" s="20">
        <f t="shared" si="32"/>
        <v>0.96829139395910402</v>
      </c>
      <c r="N151" s="2" t="s">
        <v>36</v>
      </c>
      <c r="O151" s="2">
        <v>2750000</v>
      </c>
      <c r="P151" s="2">
        <v>3050000</v>
      </c>
      <c r="Q151" s="2">
        <f t="shared" si="26"/>
        <v>300000</v>
      </c>
      <c r="R151" s="4">
        <f t="shared" si="27"/>
        <v>0.10909090909090909</v>
      </c>
      <c r="S151" s="2">
        <v>66308</v>
      </c>
      <c r="T151" s="5">
        <f t="shared" si="35"/>
        <v>61224.086956521736</v>
      </c>
      <c r="U151" s="2">
        <v>67746</v>
      </c>
      <c r="V151" s="5">
        <f t="shared" si="28"/>
        <v>6521.9130434782637</v>
      </c>
      <c r="W151" s="4">
        <f t="shared" si="29"/>
        <v>0.10652528061561453</v>
      </c>
      <c r="X151" s="22">
        <f t="shared" si="33"/>
        <v>59282.756503003831</v>
      </c>
      <c r="Y151" s="22">
        <f t="shared" si="34"/>
        <v>65597.86877515346</v>
      </c>
      <c r="Z151" s="22">
        <f t="shared" si="36"/>
        <v>6315.1122721496286</v>
      </c>
      <c r="AA151" s="8">
        <f t="shared" si="37"/>
        <v>0.1065252806156145</v>
      </c>
      <c r="AB151" s="22">
        <f t="shared" si="38"/>
        <v>3017501.9636570592</v>
      </c>
      <c r="AC151" s="11">
        <v>1151</v>
      </c>
      <c r="AD151" s="2">
        <v>1929</v>
      </c>
      <c r="AE151" s="2">
        <f t="shared" si="30"/>
        <v>87</v>
      </c>
      <c r="AF151" s="2" t="s">
        <v>148</v>
      </c>
    </row>
    <row r="152" spans="1:32" x14ac:dyDescent="0.2">
      <c r="A152">
        <v>11</v>
      </c>
      <c r="B152" s="2" t="s">
        <v>608</v>
      </c>
      <c r="C152" s="2" t="s">
        <v>22</v>
      </c>
      <c r="D152" s="2" t="s">
        <v>23</v>
      </c>
      <c r="E152" s="2" t="s">
        <v>2767</v>
      </c>
      <c r="F152" s="2" t="s">
        <v>2775</v>
      </c>
      <c r="G152" s="2">
        <v>47</v>
      </c>
      <c r="H152" s="2">
        <v>52</v>
      </c>
      <c r="I152" s="3">
        <v>42433</v>
      </c>
      <c r="J152" s="3">
        <v>42444</v>
      </c>
      <c r="K152" s="3" t="s">
        <v>2535</v>
      </c>
      <c r="L152" s="17">
        <f t="shared" si="31"/>
        <v>245.99</v>
      </c>
      <c r="M152" s="20">
        <f t="shared" si="32"/>
        <v>0.96829139395910402</v>
      </c>
      <c r="N152" s="2" t="s">
        <v>24</v>
      </c>
      <c r="O152" s="2">
        <v>3100000</v>
      </c>
      <c r="P152" s="2">
        <v>3200000</v>
      </c>
      <c r="Q152" s="2">
        <f t="shared" si="26"/>
        <v>100000</v>
      </c>
      <c r="R152" s="4">
        <f t="shared" si="27"/>
        <v>3.2258064516129031E-2</v>
      </c>
      <c r="S152" s="2"/>
      <c r="T152" s="5">
        <f t="shared" si="35"/>
        <v>65957.446808510635</v>
      </c>
      <c r="U152" s="2">
        <v>68085</v>
      </c>
      <c r="V152" s="5">
        <f t="shared" si="28"/>
        <v>2127.5531914893654</v>
      </c>
      <c r="W152" s="4">
        <f t="shared" si="29"/>
        <v>3.2256451612903282E-2</v>
      </c>
      <c r="X152" s="22">
        <f t="shared" si="33"/>
        <v>63866.028112196218</v>
      </c>
      <c r="Y152" s="22">
        <f t="shared" si="34"/>
        <v>65926.119557705591</v>
      </c>
      <c r="Z152" s="22">
        <f t="shared" si="36"/>
        <v>2060.0914455093734</v>
      </c>
      <c r="AA152" s="8">
        <f t="shared" si="37"/>
        <v>3.2256451612903213E-2</v>
      </c>
      <c r="AB152" s="22">
        <f t="shared" si="38"/>
        <v>3098527.6192121627</v>
      </c>
      <c r="AC152" s="11">
        <v>7232</v>
      </c>
      <c r="AD152" s="2">
        <v>2005</v>
      </c>
      <c r="AE152" s="2">
        <f t="shared" si="30"/>
        <v>11</v>
      </c>
      <c r="AF152" s="2" t="s">
        <v>217</v>
      </c>
    </row>
    <row r="153" spans="1:32" x14ac:dyDescent="0.2">
      <c r="A153">
        <v>11</v>
      </c>
      <c r="B153" s="2" t="s">
        <v>414</v>
      </c>
      <c r="C153" s="2" t="s">
        <v>22</v>
      </c>
      <c r="D153" s="2" t="s">
        <v>23</v>
      </c>
      <c r="E153" s="2" t="s">
        <v>2767</v>
      </c>
      <c r="F153" s="2" t="s">
        <v>2775</v>
      </c>
      <c r="G153" s="2">
        <v>53</v>
      </c>
      <c r="H153" s="2">
        <v>63</v>
      </c>
      <c r="I153" s="3">
        <v>42434</v>
      </c>
      <c r="J153" s="3">
        <v>42444</v>
      </c>
      <c r="K153" s="3" t="s">
        <v>2535</v>
      </c>
      <c r="L153" s="17">
        <f t="shared" si="31"/>
        <v>245.99</v>
      </c>
      <c r="M153" s="20">
        <f t="shared" si="32"/>
        <v>0.96829139395910402</v>
      </c>
      <c r="N153" s="2" t="s">
        <v>36</v>
      </c>
      <c r="O153" s="2">
        <v>3550000</v>
      </c>
      <c r="P153" s="2">
        <v>3625000</v>
      </c>
      <c r="Q153" s="2">
        <f t="shared" si="26"/>
        <v>75000</v>
      </c>
      <c r="R153" s="4">
        <f t="shared" si="27"/>
        <v>2.1126760563380281E-2</v>
      </c>
      <c r="S153" s="2">
        <v>27894</v>
      </c>
      <c r="T153" s="5">
        <f t="shared" si="35"/>
        <v>67507.433962264156</v>
      </c>
      <c r="U153" s="2">
        <v>68923</v>
      </c>
      <c r="V153" s="5">
        <f t="shared" si="28"/>
        <v>1415.5660377358436</v>
      </c>
      <c r="W153" s="4">
        <f t="shared" si="29"/>
        <v>2.0969039328722343E-2</v>
      </c>
      <c r="X153" s="22">
        <f t="shared" si="33"/>
        <v>65366.867333922921</v>
      </c>
      <c r="Y153" s="22">
        <f t="shared" si="34"/>
        <v>66737.547745843331</v>
      </c>
      <c r="Z153" s="22">
        <f t="shared" si="36"/>
        <v>1370.6804119204098</v>
      </c>
      <c r="AA153" s="8">
        <f t="shared" si="37"/>
        <v>2.0969039328722409E-2</v>
      </c>
      <c r="AB153" s="22">
        <f t="shared" si="38"/>
        <v>3537090.0305296965</v>
      </c>
      <c r="AC153" s="11">
        <v>5878</v>
      </c>
      <c r="AD153" s="2">
        <v>1973</v>
      </c>
      <c r="AE153" s="2">
        <f t="shared" si="30"/>
        <v>43</v>
      </c>
      <c r="AF153" s="2" t="s">
        <v>37</v>
      </c>
    </row>
    <row r="154" spans="1:32" x14ac:dyDescent="0.2">
      <c r="A154">
        <v>11</v>
      </c>
      <c r="B154" s="2" t="s">
        <v>916</v>
      </c>
      <c r="C154" s="2" t="s">
        <v>22</v>
      </c>
      <c r="D154" s="2" t="s">
        <v>23</v>
      </c>
      <c r="E154" s="2" t="s">
        <v>2767</v>
      </c>
      <c r="F154" s="2" t="s">
        <v>2775</v>
      </c>
      <c r="G154" s="2">
        <v>54</v>
      </c>
      <c r="H154" s="2">
        <v>61</v>
      </c>
      <c r="I154" s="3">
        <v>42434</v>
      </c>
      <c r="J154" s="3">
        <v>42444</v>
      </c>
      <c r="K154" s="3" t="s">
        <v>2535</v>
      </c>
      <c r="L154" s="17">
        <f t="shared" si="31"/>
        <v>245.99</v>
      </c>
      <c r="M154" s="20">
        <f t="shared" si="32"/>
        <v>0.96829139395910402</v>
      </c>
      <c r="N154" s="2" t="s">
        <v>36</v>
      </c>
      <c r="O154" s="2">
        <v>3250000</v>
      </c>
      <c r="P154" s="2">
        <v>3350000</v>
      </c>
      <c r="Q154" s="2">
        <f t="shared" si="26"/>
        <v>100000</v>
      </c>
      <c r="R154" s="4">
        <f t="shared" si="27"/>
        <v>3.0769230769230771E-2</v>
      </c>
      <c r="S154" s="2"/>
      <c r="T154" s="5">
        <f t="shared" si="35"/>
        <v>60185.185185185182</v>
      </c>
      <c r="U154" s="2">
        <v>62037</v>
      </c>
      <c r="V154" s="5">
        <f t="shared" si="28"/>
        <v>1851.8148148148175</v>
      </c>
      <c r="W154" s="4">
        <f t="shared" si="29"/>
        <v>3.0768615384615432E-2</v>
      </c>
      <c r="X154" s="22">
        <f t="shared" si="33"/>
        <v>58276.796858649774</v>
      </c>
      <c r="Y154" s="22">
        <f t="shared" si="34"/>
        <v>60069.893207040936</v>
      </c>
      <c r="Z154" s="22">
        <f t="shared" si="36"/>
        <v>1793.0963483911619</v>
      </c>
      <c r="AA154" s="8">
        <f t="shared" si="37"/>
        <v>3.0768615384615471E-2</v>
      </c>
      <c r="AB154" s="22">
        <f t="shared" si="38"/>
        <v>3243774.2331802105</v>
      </c>
      <c r="AC154" s="2">
        <v>372</v>
      </c>
      <c r="AD154" s="2">
        <v>1923</v>
      </c>
      <c r="AE154" s="2">
        <f t="shared" si="30"/>
        <v>93</v>
      </c>
      <c r="AF154" s="2" t="s">
        <v>96</v>
      </c>
    </row>
    <row r="155" spans="1:32" x14ac:dyDescent="0.2">
      <c r="A155">
        <v>11</v>
      </c>
      <c r="B155" s="2" t="s">
        <v>1242</v>
      </c>
      <c r="C155" s="2" t="s">
        <v>22</v>
      </c>
      <c r="D155" s="2" t="s">
        <v>23</v>
      </c>
      <c r="E155" s="2" t="s">
        <v>2767</v>
      </c>
      <c r="F155" s="2" t="s">
        <v>2775</v>
      </c>
      <c r="G155" s="2">
        <v>63</v>
      </c>
      <c r="H155" s="2">
        <v>69</v>
      </c>
      <c r="I155" s="3">
        <v>42434</v>
      </c>
      <c r="J155" s="3">
        <v>42444</v>
      </c>
      <c r="K155" s="3" t="s">
        <v>2535</v>
      </c>
      <c r="L155" s="17">
        <f t="shared" si="31"/>
        <v>245.99</v>
      </c>
      <c r="M155" s="20">
        <f t="shared" si="32"/>
        <v>0.96829139395910402</v>
      </c>
      <c r="N155" s="2" t="s">
        <v>36</v>
      </c>
      <c r="O155" s="2">
        <v>2800000</v>
      </c>
      <c r="P155" s="2">
        <v>3550000</v>
      </c>
      <c r="Q155" s="2">
        <f t="shared" si="26"/>
        <v>750000</v>
      </c>
      <c r="R155" s="4">
        <f t="shared" si="27"/>
        <v>0.26785714285714285</v>
      </c>
      <c r="S155" s="2"/>
      <c r="T155" s="5">
        <f t="shared" si="35"/>
        <v>44444.444444444445</v>
      </c>
      <c r="U155" s="2">
        <v>56349</v>
      </c>
      <c r="V155" s="5">
        <f t="shared" si="28"/>
        <v>11904.555555555555</v>
      </c>
      <c r="W155" s="4">
        <f t="shared" si="29"/>
        <v>0.26785249999999999</v>
      </c>
      <c r="X155" s="22">
        <f t="shared" si="33"/>
        <v>43035.17306484907</v>
      </c>
      <c r="Y155" s="22">
        <f t="shared" si="34"/>
        <v>54562.25175820155</v>
      </c>
      <c r="Z155" s="22">
        <f t="shared" si="36"/>
        <v>11527.07869335248</v>
      </c>
      <c r="AA155" s="8">
        <f t="shared" si="37"/>
        <v>0.26785249999999988</v>
      </c>
      <c r="AB155" s="22">
        <f t="shared" si="38"/>
        <v>3437421.8607666977</v>
      </c>
      <c r="AC155" s="2"/>
      <c r="AD155" s="2">
        <v>1952</v>
      </c>
      <c r="AE155" s="2">
        <f t="shared" si="30"/>
        <v>64</v>
      </c>
      <c r="AF155" s="2" t="s">
        <v>50</v>
      </c>
    </row>
    <row r="156" spans="1:32" x14ac:dyDescent="0.2">
      <c r="A156">
        <v>11</v>
      </c>
      <c r="B156" s="2" t="s">
        <v>1512</v>
      </c>
      <c r="C156" s="2" t="s">
        <v>22</v>
      </c>
      <c r="D156" s="2" t="s">
        <v>23</v>
      </c>
      <c r="E156" s="2" t="s">
        <v>2767</v>
      </c>
      <c r="F156" s="2" t="s">
        <v>2775</v>
      </c>
      <c r="G156" s="2">
        <v>70</v>
      </c>
      <c r="H156" s="2">
        <v>80</v>
      </c>
      <c r="I156" s="3">
        <v>42433</v>
      </c>
      <c r="J156" s="3">
        <v>42444</v>
      </c>
      <c r="K156" s="3" t="s">
        <v>2535</v>
      </c>
      <c r="L156" s="17">
        <f t="shared" si="31"/>
        <v>245.99</v>
      </c>
      <c r="M156" s="20">
        <f t="shared" si="32"/>
        <v>0.96829139395910402</v>
      </c>
      <c r="N156" s="2" t="s">
        <v>24</v>
      </c>
      <c r="O156" s="2">
        <v>4390000</v>
      </c>
      <c r="P156" s="2">
        <v>4580000</v>
      </c>
      <c r="Q156" s="2">
        <f t="shared" si="26"/>
        <v>190000</v>
      </c>
      <c r="R156" s="4">
        <f t="shared" si="27"/>
        <v>4.328018223234624E-2</v>
      </c>
      <c r="S156" s="2">
        <v>50500</v>
      </c>
      <c r="T156" s="5">
        <f t="shared" si="35"/>
        <v>63435.714285714283</v>
      </c>
      <c r="U156" s="2">
        <v>66150</v>
      </c>
      <c r="V156" s="5">
        <f t="shared" si="28"/>
        <v>2714.2857142857174</v>
      </c>
      <c r="W156" s="4">
        <f t="shared" si="29"/>
        <v>4.2787974327215456E-2</v>
      </c>
      <c r="X156" s="22">
        <f t="shared" si="33"/>
        <v>61424.25621250573</v>
      </c>
      <c r="Y156" s="22">
        <f t="shared" si="34"/>
        <v>64052.475710394734</v>
      </c>
      <c r="Z156" s="22">
        <f t="shared" si="36"/>
        <v>2628.2194978890038</v>
      </c>
      <c r="AA156" s="8">
        <f t="shared" si="37"/>
        <v>4.2787974327215525E-2</v>
      </c>
      <c r="AB156" s="22">
        <f t="shared" si="38"/>
        <v>4483673.2997276317</v>
      </c>
      <c r="AC156" s="11">
        <v>1640</v>
      </c>
      <c r="AD156" s="2">
        <v>1989</v>
      </c>
      <c r="AE156" s="2">
        <f t="shared" si="30"/>
        <v>27</v>
      </c>
      <c r="AF156" s="2" t="s">
        <v>103</v>
      </c>
    </row>
    <row r="157" spans="1:32" x14ac:dyDescent="0.2">
      <c r="A157">
        <v>11</v>
      </c>
      <c r="B157" s="2" t="s">
        <v>1869</v>
      </c>
      <c r="C157" s="2" t="s">
        <v>22</v>
      </c>
      <c r="D157" s="2" t="s">
        <v>23</v>
      </c>
      <c r="E157" s="2" t="s">
        <v>2767</v>
      </c>
      <c r="F157" s="2" t="s">
        <v>2775</v>
      </c>
      <c r="G157" s="2">
        <v>81</v>
      </c>
      <c r="H157" s="2">
        <v>95</v>
      </c>
      <c r="I157" s="3">
        <v>42434</v>
      </c>
      <c r="J157" s="3">
        <v>42444</v>
      </c>
      <c r="K157" s="3" t="s">
        <v>2535</v>
      </c>
      <c r="L157" s="17">
        <f t="shared" si="31"/>
        <v>245.99</v>
      </c>
      <c r="M157" s="20">
        <f t="shared" si="32"/>
        <v>0.96829139395910402</v>
      </c>
      <c r="N157" s="2" t="s">
        <v>36</v>
      </c>
      <c r="O157" s="2">
        <v>5790000</v>
      </c>
      <c r="P157" s="2">
        <v>6660000</v>
      </c>
      <c r="Q157" s="2">
        <f t="shared" si="26"/>
        <v>870000</v>
      </c>
      <c r="R157" s="4">
        <f t="shared" si="27"/>
        <v>0.15025906735751296</v>
      </c>
      <c r="S157" s="2"/>
      <c r="T157" s="5">
        <f t="shared" si="35"/>
        <v>71481.481481481474</v>
      </c>
      <c r="U157" s="2">
        <v>82222</v>
      </c>
      <c r="V157" s="5">
        <f t="shared" si="28"/>
        <v>10740.518518518526</v>
      </c>
      <c r="W157" s="4">
        <f t="shared" si="29"/>
        <v>0.15025595854922291</v>
      </c>
      <c r="X157" s="22">
        <f t="shared" si="33"/>
        <v>69214.903345965577</v>
      </c>
      <c r="Y157" s="22">
        <f t="shared" si="34"/>
        <v>79614.854994105452</v>
      </c>
      <c r="Z157" s="22">
        <f t="shared" si="36"/>
        <v>10399.951648139875</v>
      </c>
      <c r="AA157" s="8">
        <f t="shared" si="37"/>
        <v>0.15025595854922294</v>
      </c>
      <c r="AB157" s="22">
        <f t="shared" si="38"/>
        <v>6448803.2545225415</v>
      </c>
      <c r="AC157" s="11">
        <v>4043</v>
      </c>
      <c r="AD157" s="2">
        <v>2012</v>
      </c>
      <c r="AE157" s="2">
        <f t="shared" si="30"/>
        <v>4</v>
      </c>
      <c r="AF157" s="2" t="s">
        <v>1870</v>
      </c>
    </row>
    <row r="158" spans="1:32" x14ac:dyDescent="0.2">
      <c r="A158">
        <v>11</v>
      </c>
      <c r="B158" s="2" t="s">
        <v>1143</v>
      </c>
      <c r="C158" s="2" t="s">
        <v>22</v>
      </c>
      <c r="D158" s="2" t="s">
        <v>23</v>
      </c>
      <c r="E158" s="2" t="s">
        <v>2767</v>
      </c>
      <c r="F158" s="2" t="s">
        <v>2775</v>
      </c>
      <c r="G158" s="2">
        <v>90</v>
      </c>
      <c r="H158" s="2">
        <v>100</v>
      </c>
      <c r="I158" s="3">
        <v>42433</v>
      </c>
      <c r="J158" s="3">
        <v>42444</v>
      </c>
      <c r="K158" s="3" t="s">
        <v>2535</v>
      </c>
      <c r="L158" s="17">
        <f t="shared" si="31"/>
        <v>245.99</v>
      </c>
      <c r="M158" s="20">
        <f t="shared" si="32"/>
        <v>0.96829139395910402</v>
      </c>
      <c r="N158" s="2" t="s">
        <v>24</v>
      </c>
      <c r="O158" s="2">
        <v>4990000</v>
      </c>
      <c r="P158" s="2">
        <v>5120000</v>
      </c>
      <c r="Q158" s="2">
        <f t="shared" si="26"/>
        <v>130000</v>
      </c>
      <c r="R158" s="4">
        <f t="shared" si="27"/>
        <v>2.6052104208416832E-2</v>
      </c>
      <c r="S158" s="2"/>
      <c r="T158" s="5">
        <f t="shared" si="35"/>
        <v>55444.444444444445</v>
      </c>
      <c r="U158" s="2">
        <v>56889</v>
      </c>
      <c r="V158" s="5">
        <f t="shared" si="28"/>
        <v>1444.5555555555547</v>
      </c>
      <c r="W158" s="4">
        <f t="shared" si="29"/>
        <v>2.605410821643285E-2</v>
      </c>
      <c r="X158" s="22">
        <f t="shared" si="33"/>
        <v>53686.378398399211</v>
      </c>
      <c r="Y158" s="22">
        <f t="shared" si="34"/>
        <v>55085.129110939466</v>
      </c>
      <c r="Z158" s="22">
        <f t="shared" si="36"/>
        <v>1398.7507125402553</v>
      </c>
      <c r="AA158" s="8">
        <f t="shared" si="37"/>
        <v>2.605410821643284E-2</v>
      </c>
      <c r="AB158" s="22">
        <f t="shared" si="38"/>
        <v>4957661.6199845523</v>
      </c>
      <c r="AC158" s="11">
        <v>11786</v>
      </c>
      <c r="AD158" s="2">
        <v>2008</v>
      </c>
      <c r="AE158" s="2">
        <f t="shared" si="30"/>
        <v>8</v>
      </c>
      <c r="AF158" s="2" t="s">
        <v>37</v>
      </c>
    </row>
    <row r="159" spans="1:32" x14ac:dyDescent="0.2">
      <c r="A159">
        <v>11</v>
      </c>
      <c r="B159" s="2" t="s">
        <v>365</v>
      </c>
      <c r="C159" s="2" t="s">
        <v>22</v>
      </c>
      <c r="D159" s="2" t="s">
        <v>23</v>
      </c>
      <c r="E159" s="2" t="s">
        <v>2767</v>
      </c>
      <c r="F159" s="2" t="s">
        <v>2775</v>
      </c>
      <c r="G159" s="2">
        <v>39</v>
      </c>
      <c r="H159" s="2"/>
      <c r="I159" s="3">
        <v>42430</v>
      </c>
      <c r="J159" s="3">
        <v>42445</v>
      </c>
      <c r="K159" s="3" t="s">
        <v>2535</v>
      </c>
      <c r="L159" s="17">
        <f t="shared" si="31"/>
        <v>245.99</v>
      </c>
      <c r="M159" s="20">
        <f t="shared" si="32"/>
        <v>0.96829139395910402</v>
      </c>
      <c r="N159" s="2" t="s">
        <v>180</v>
      </c>
      <c r="O159" s="2">
        <v>2150000</v>
      </c>
      <c r="P159" s="2">
        <v>2300000</v>
      </c>
      <c r="Q159" s="2">
        <f t="shared" si="26"/>
        <v>150000</v>
      </c>
      <c r="R159" s="4">
        <f t="shared" si="27"/>
        <v>6.9767441860465115E-2</v>
      </c>
      <c r="S159" s="2">
        <v>194488</v>
      </c>
      <c r="T159" s="5">
        <f t="shared" si="35"/>
        <v>60115.076923076922</v>
      </c>
      <c r="U159" s="2">
        <v>63961</v>
      </c>
      <c r="V159" s="5">
        <f t="shared" si="28"/>
        <v>3845.923076923078</v>
      </c>
      <c r="W159" s="4">
        <f t="shared" si="29"/>
        <v>6.3976015232323671E-2</v>
      </c>
      <c r="X159" s="22">
        <f t="shared" si="33"/>
        <v>58208.91163180492</v>
      </c>
      <c r="Y159" s="22">
        <f t="shared" si="34"/>
        <v>61932.885849018254</v>
      </c>
      <c r="Z159" s="22">
        <f t="shared" si="36"/>
        <v>3723.9742172133338</v>
      </c>
      <c r="AA159" s="8">
        <f t="shared" si="37"/>
        <v>6.3976015232323671E-2</v>
      </c>
      <c r="AB159" s="22">
        <f t="shared" si="38"/>
        <v>2415382.5481117121</v>
      </c>
      <c r="AC159" s="11">
        <v>1248</v>
      </c>
      <c r="AD159" s="2">
        <v>1939</v>
      </c>
      <c r="AE159" s="2">
        <f t="shared" si="30"/>
        <v>77</v>
      </c>
      <c r="AF159" s="2" t="s">
        <v>366</v>
      </c>
    </row>
    <row r="160" spans="1:32" x14ac:dyDescent="0.2">
      <c r="A160">
        <v>11</v>
      </c>
      <c r="B160" s="2" t="s">
        <v>609</v>
      </c>
      <c r="C160" s="2" t="s">
        <v>22</v>
      </c>
      <c r="D160" s="2" t="s">
        <v>23</v>
      </c>
      <c r="E160" s="2" t="s">
        <v>2767</v>
      </c>
      <c r="F160" s="2" t="s">
        <v>2775</v>
      </c>
      <c r="G160" s="2">
        <v>47</v>
      </c>
      <c r="H160" s="2">
        <v>52</v>
      </c>
      <c r="I160" s="3">
        <v>42428</v>
      </c>
      <c r="J160" s="3">
        <v>42445</v>
      </c>
      <c r="K160" s="3" t="s">
        <v>2535</v>
      </c>
      <c r="L160" s="17">
        <f t="shared" si="31"/>
        <v>245.99</v>
      </c>
      <c r="M160" s="20">
        <f t="shared" si="32"/>
        <v>0.96829139395910402</v>
      </c>
      <c r="N160" s="2" t="s">
        <v>242</v>
      </c>
      <c r="O160" s="2">
        <v>3490000</v>
      </c>
      <c r="P160" s="2">
        <v>3425000</v>
      </c>
      <c r="Q160" s="2">
        <f t="shared" si="26"/>
        <v>-65000</v>
      </c>
      <c r="R160" s="4">
        <f t="shared" si="27"/>
        <v>-1.8624641833810889E-2</v>
      </c>
      <c r="S160" s="2"/>
      <c r="T160" s="5">
        <f t="shared" si="35"/>
        <v>74255.319148936163</v>
      </c>
      <c r="U160" s="2">
        <v>72872</v>
      </c>
      <c r="V160" s="5">
        <f t="shared" si="28"/>
        <v>-1383.3191489361634</v>
      </c>
      <c r="W160" s="4">
        <f t="shared" si="29"/>
        <v>-1.8629226361031429E-2</v>
      </c>
      <c r="X160" s="22">
        <f t="shared" si="33"/>
        <v>71900.786487601552</v>
      </c>
      <c r="Y160" s="22">
        <f t="shared" si="34"/>
        <v>70561.330460587822</v>
      </c>
      <c r="Z160" s="22">
        <f t="shared" si="36"/>
        <v>-1339.4560270137299</v>
      </c>
      <c r="AA160" s="8">
        <f t="shared" si="37"/>
        <v>-1.8629226361031578E-2</v>
      </c>
      <c r="AB160" s="22">
        <f t="shared" si="38"/>
        <v>3316382.5316476277</v>
      </c>
      <c r="AC160" s="11">
        <v>4131</v>
      </c>
      <c r="AD160" s="2">
        <v>2011</v>
      </c>
      <c r="AE160" s="2">
        <f t="shared" si="30"/>
        <v>5</v>
      </c>
      <c r="AF160" s="2" t="s">
        <v>27</v>
      </c>
    </row>
    <row r="161" spans="1:32" x14ac:dyDescent="0.2">
      <c r="A161">
        <v>11</v>
      </c>
      <c r="B161" s="2" t="s">
        <v>865</v>
      </c>
      <c r="C161" s="2" t="s">
        <v>22</v>
      </c>
      <c r="D161" s="2" t="s">
        <v>23</v>
      </c>
      <c r="E161" s="2" t="s">
        <v>2767</v>
      </c>
      <c r="F161" s="2" t="s">
        <v>2775</v>
      </c>
      <c r="G161" s="2">
        <v>53</v>
      </c>
      <c r="H161" s="2">
        <v>60</v>
      </c>
      <c r="I161" s="3">
        <v>42434</v>
      </c>
      <c r="J161" s="3">
        <v>42445</v>
      </c>
      <c r="K161" s="3" t="s">
        <v>2535</v>
      </c>
      <c r="L161" s="17">
        <f t="shared" si="31"/>
        <v>245.99</v>
      </c>
      <c r="M161" s="20">
        <f t="shared" si="32"/>
        <v>0.96829139395910402</v>
      </c>
      <c r="N161" s="2" t="s">
        <v>24</v>
      </c>
      <c r="O161" s="2">
        <v>2550000</v>
      </c>
      <c r="P161" s="2">
        <v>2750000</v>
      </c>
      <c r="Q161" s="2">
        <f t="shared" si="26"/>
        <v>200000</v>
      </c>
      <c r="R161" s="4">
        <f t="shared" si="27"/>
        <v>7.8431372549019607E-2</v>
      </c>
      <c r="S161" s="2">
        <v>57079</v>
      </c>
      <c r="T161" s="5">
        <f t="shared" si="35"/>
        <v>49190.169811320753</v>
      </c>
      <c r="U161" s="2">
        <v>52964</v>
      </c>
      <c r="V161" s="5">
        <f t="shared" si="28"/>
        <v>3773.8301886792469</v>
      </c>
      <c r="W161" s="4">
        <f t="shared" si="29"/>
        <v>7.6719194163276258E-2</v>
      </c>
      <c r="X161" s="22">
        <f t="shared" si="33"/>
        <v>47630.418095688809</v>
      </c>
      <c r="Y161" s="22">
        <f t="shared" si="34"/>
        <v>51284.585389649983</v>
      </c>
      <c r="Z161" s="22">
        <f t="shared" si="36"/>
        <v>3654.1672939611744</v>
      </c>
      <c r="AA161" s="8">
        <f t="shared" si="37"/>
        <v>7.6719194163276216E-2</v>
      </c>
      <c r="AB161" s="22">
        <f t="shared" si="38"/>
        <v>2718083.0256514489</v>
      </c>
      <c r="AC161" s="11">
        <v>1649</v>
      </c>
      <c r="AD161" s="2">
        <v>1934</v>
      </c>
      <c r="AE161" s="2">
        <f t="shared" si="30"/>
        <v>82</v>
      </c>
      <c r="AF161" s="2" t="s">
        <v>123</v>
      </c>
    </row>
    <row r="162" spans="1:32" x14ac:dyDescent="0.2">
      <c r="A162">
        <v>11</v>
      </c>
      <c r="B162" s="2" t="s">
        <v>1038</v>
      </c>
      <c r="C162" s="2" t="s">
        <v>22</v>
      </c>
      <c r="D162" s="2" t="s">
        <v>23</v>
      </c>
      <c r="E162" s="2" t="s">
        <v>2767</v>
      </c>
      <c r="F162" s="2" t="s">
        <v>2775</v>
      </c>
      <c r="G162" s="2">
        <v>57</v>
      </c>
      <c r="H162" s="2">
        <v>64</v>
      </c>
      <c r="I162" s="3">
        <v>42434</v>
      </c>
      <c r="J162" s="3">
        <v>42445</v>
      </c>
      <c r="K162" s="3" t="s">
        <v>2535</v>
      </c>
      <c r="L162" s="17">
        <f t="shared" si="31"/>
        <v>245.99</v>
      </c>
      <c r="M162" s="20">
        <f t="shared" si="32"/>
        <v>0.96829139395910402</v>
      </c>
      <c r="N162" s="2" t="s">
        <v>24</v>
      </c>
      <c r="O162" s="2">
        <v>3200000</v>
      </c>
      <c r="P162" s="2">
        <v>3830000</v>
      </c>
      <c r="Q162" s="2">
        <f t="shared" si="26"/>
        <v>630000</v>
      </c>
      <c r="R162" s="4">
        <f t="shared" si="27"/>
        <v>0.19687499999999999</v>
      </c>
      <c r="S162" s="2"/>
      <c r="T162" s="5">
        <f t="shared" si="35"/>
        <v>56140.350877192985</v>
      </c>
      <c r="U162" s="2">
        <v>67193</v>
      </c>
      <c r="V162" s="5">
        <f t="shared" si="28"/>
        <v>11052.649122807015</v>
      </c>
      <c r="W162" s="4">
        <f t="shared" si="29"/>
        <v>0.19687531249999995</v>
      </c>
      <c r="X162" s="22">
        <f t="shared" si="33"/>
        <v>54360.218608230403</v>
      </c>
      <c r="Y162" s="22">
        <f t="shared" si="34"/>
        <v>65062.403634294074</v>
      </c>
      <c r="Z162" s="22">
        <f t="shared" si="36"/>
        <v>10702.185026063671</v>
      </c>
      <c r="AA162" s="8">
        <f t="shared" si="37"/>
        <v>0.19687531249999993</v>
      </c>
      <c r="AB162" s="22">
        <f t="shared" si="38"/>
        <v>3708557.0071547623</v>
      </c>
      <c r="AC162" s="2">
        <v>487</v>
      </c>
      <c r="AD162" s="2">
        <v>1892</v>
      </c>
      <c r="AE162" s="2">
        <f t="shared" si="30"/>
        <v>124</v>
      </c>
      <c r="AF162" s="2" t="s">
        <v>50</v>
      </c>
    </row>
    <row r="163" spans="1:32" x14ac:dyDescent="0.2">
      <c r="A163">
        <v>11</v>
      </c>
      <c r="B163" s="2" t="s">
        <v>369</v>
      </c>
      <c r="C163" s="2" t="s">
        <v>22</v>
      </c>
      <c r="D163" s="2" t="s">
        <v>23</v>
      </c>
      <c r="E163" s="2" t="s">
        <v>2767</v>
      </c>
      <c r="F163" s="2" t="s">
        <v>2775</v>
      </c>
      <c r="G163" s="2">
        <v>58</v>
      </c>
      <c r="H163" s="2">
        <v>63</v>
      </c>
      <c r="I163" s="3">
        <v>42426</v>
      </c>
      <c r="J163" s="3">
        <v>42445</v>
      </c>
      <c r="K163" s="3" t="s">
        <v>2535</v>
      </c>
      <c r="L163" s="17">
        <f t="shared" si="31"/>
        <v>245.99</v>
      </c>
      <c r="M163" s="20">
        <f t="shared" si="32"/>
        <v>0.96829139395910402</v>
      </c>
      <c r="N163" s="2" t="s">
        <v>107</v>
      </c>
      <c r="O163" s="2">
        <v>3750000</v>
      </c>
      <c r="P163" s="2">
        <v>4100000</v>
      </c>
      <c r="Q163" s="2">
        <f t="shared" si="26"/>
        <v>350000</v>
      </c>
      <c r="R163" s="4">
        <f t="shared" si="27"/>
        <v>9.3333333333333338E-2</v>
      </c>
      <c r="S163" s="2"/>
      <c r="T163" s="5">
        <f t="shared" si="35"/>
        <v>64655.172413793101</v>
      </c>
      <c r="U163" s="2">
        <v>70690</v>
      </c>
      <c r="V163" s="5">
        <f t="shared" si="28"/>
        <v>6034.8275862068986</v>
      </c>
      <c r="W163" s="4">
        <f t="shared" si="29"/>
        <v>9.3338666666666695E-2</v>
      </c>
      <c r="X163" s="22">
        <f t="shared" si="33"/>
        <v>62605.047023217929</v>
      </c>
      <c r="Y163" s="22">
        <f t="shared" si="34"/>
        <v>68448.518638969064</v>
      </c>
      <c r="Z163" s="22">
        <f t="shared" si="36"/>
        <v>5843.4716157511357</v>
      </c>
      <c r="AA163" s="8">
        <f t="shared" si="37"/>
        <v>9.333866666666675E-2</v>
      </c>
      <c r="AB163" s="22">
        <f t="shared" si="38"/>
        <v>3970014.0810602056</v>
      </c>
      <c r="AC163" s="2">
        <v>269</v>
      </c>
      <c r="AD163" s="2">
        <v>1874</v>
      </c>
      <c r="AE163" s="2">
        <f t="shared" si="30"/>
        <v>142</v>
      </c>
      <c r="AF163" s="2" t="s">
        <v>27</v>
      </c>
    </row>
    <row r="164" spans="1:32" x14ac:dyDescent="0.2">
      <c r="A164">
        <v>11</v>
      </c>
      <c r="B164" s="2" t="s">
        <v>1304</v>
      </c>
      <c r="C164" s="2" t="s">
        <v>22</v>
      </c>
      <c r="D164" s="2" t="s">
        <v>23</v>
      </c>
      <c r="E164" s="2" t="s">
        <v>2767</v>
      </c>
      <c r="F164" s="2" t="s">
        <v>2775</v>
      </c>
      <c r="G164" s="2">
        <v>65</v>
      </c>
      <c r="H164" s="2">
        <v>77</v>
      </c>
      <c r="I164" s="3">
        <v>42428</v>
      </c>
      <c r="J164" s="3">
        <v>42445</v>
      </c>
      <c r="K164" s="3" t="s">
        <v>2535</v>
      </c>
      <c r="L164" s="17">
        <f t="shared" si="31"/>
        <v>245.99</v>
      </c>
      <c r="M164" s="20">
        <f t="shared" si="32"/>
        <v>0.96829139395910402</v>
      </c>
      <c r="N164" s="2" t="s">
        <v>242</v>
      </c>
      <c r="O164" s="2">
        <v>3100000</v>
      </c>
      <c r="P164" s="2">
        <v>3300000</v>
      </c>
      <c r="Q164" s="2">
        <f t="shared" si="26"/>
        <v>200000</v>
      </c>
      <c r="R164" s="4">
        <f t="shared" si="27"/>
        <v>6.4516129032258063E-2</v>
      </c>
      <c r="S164" s="2">
        <v>66471</v>
      </c>
      <c r="T164" s="5">
        <f t="shared" si="35"/>
        <v>48714.938461538462</v>
      </c>
      <c r="U164" s="2">
        <v>51792</v>
      </c>
      <c r="V164" s="5">
        <f t="shared" si="28"/>
        <v>3077.0615384615376</v>
      </c>
      <c r="W164" s="4">
        <f t="shared" si="29"/>
        <v>6.3164639751950968E-2</v>
      </c>
      <c r="X164" s="22">
        <f t="shared" si="33"/>
        <v>47170.255669555045</v>
      </c>
      <c r="Y164" s="22">
        <f t="shared" si="34"/>
        <v>50149.747875929912</v>
      </c>
      <c r="Z164" s="22">
        <f t="shared" si="36"/>
        <v>2979.4922063748672</v>
      </c>
      <c r="AA164" s="8">
        <f t="shared" si="37"/>
        <v>6.3164639751950968E-2</v>
      </c>
      <c r="AB164" s="22">
        <f t="shared" si="38"/>
        <v>3259733.6119354442</v>
      </c>
      <c r="AC164" s="2">
        <v>663</v>
      </c>
      <c r="AD164" s="2">
        <v>1898</v>
      </c>
      <c r="AE164" s="2">
        <f t="shared" si="30"/>
        <v>118</v>
      </c>
      <c r="AF164" s="2" t="s">
        <v>29</v>
      </c>
    </row>
    <row r="165" spans="1:32" x14ac:dyDescent="0.2">
      <c r="A165">
        <v>11</v>
      </c>
      <c r="B165" s="2" t="s">
        <v>1442</v>
      </c>
      <c r="C165" s="2" t="s">
        <v>22</v>
      </c>
      <c r="D165" s="2" t="s">
        <v>23</v>
      </c>
      <c r="E165" s="2" t="s">
        <v>2767</v>
      </c>
      <c r="F165" s="2" t="s">
        <v>2775</v>
      </c>
      <c r="G165" s="2">
        <v>68</v>
      </c>
      <c r="H165" s="2">
        <v>78</v>
      </c>
      <c r="I165" s="3">
        <v>42434</v>
      </c>
      <c r="J165" s="3">
        <v>42445</v>
      </c>
      <c r="K165" s="3" t="s">
        <v>2535</v>
      </c>
      <c r="L165" s="17">
        <f t="shared" si="31"/>
        <v>245.99</v>
      </c>
      <c r="M165" s="20">
        <f t="shared" si="32"/>
        <v>0.96829139395910402</v>
      </c>
      <c r="N165" s="2" t="s">
        <v>24</v>
      </c>
      <c r="O165" s="2">
        <v>3950000</v>
      </c>
      <c r="P165" s="2">
        <v>5020000</v>
      </c>
      <c r="Q165" s="2">
        <f t="shared" si="26"/>
        <v>1070000</v>
      </c>
      <c r="R165" s="4">
        <f t="shared" si="27"/>
        <v>0.27088607594936709</v>
      </c>
      <c r="S165" s="2"/>
      <c r="T165" s="5">
        <f t="shared" si="35"/>
        <v>58088.23529411765</v>
      </c>
      <c r="U165" s="2">
        <v>73824</v>
      </c>
      <c r="V165" s="5">
        <f t="shared" si="28"/>
        <v>15735.76470588235</v>
      </c>
      <c r="W165" s="4">
        <f t="shared" si="29"/>
        <v>0.27089417721518982</v>
      </c>
      <c r="X165" s="22">
        <f t="shared" si="33"/>
        <v>56246.338325565601</v>
      </c>
      <c r="Y165" s="22">
        <f t="shared" si="34"/>
        <v>71483.1438676369</v>
      </c>
      <c r="Z165" s="22">
        <f t="shared" si="36"/>
        <v>15236.805542071299</v>
      </c>
      <c r="AA165" s="8">
        <f t="shared" si="37"/>
        <v>0.27089417721518999</v>
      </c>
      <c r="AB165" s="22">
        <f t="shared" si="38"/>
        <v>4860853.7829993088</v>
      </c>
      <c r="AC165" s="11">
        <v>4043</v>
      </c>
      <c r="AD165" s="2">
        <v>2012</v>
      </c>
      <c r="AE165" s="2">
        <f t="shared" si="30"/>
        <v>4</v>
      </c>
      <c r="AF165" s="2" t="s">
        <v>27</v>
      </c>
    </row>
    <row r="166" spans="1:32" x14ac:dyDescent="0.2">
      <c r="A166">
        <v>11</v>
      </c>
      <c r="B166" s="2" t="s">
        <v>1842</v>
      </c>
      <c r="C166" s="2" t="s">
        <v>22</v>
      </c>
      <c r="D166" s="2" t="s">
        <v>23</v>
      </c>
      <c r="E166" s="2" t="s">
        <v>2767</v>
      </c>
      <c r="F166" s="2" t="s">
        <v>2775</v>
      </c>
      <c r="G166" s="2">
        <v>80</v>
      </c>
      <c r="H166" s="2">
        <v>92</v>
      </c>
      <c r="I166" s="3">
        <v>42434</v>
      </c>
      <c r="J166" s="3">
        <v>42445</v>
      </c>
      <c r="K166" s="3" t="s">
        <v>2535</v>
      </c>
      <c r="L166" s="17">
        <f t="shared" si="31"/>
        <v>245.99</v>
      </c>
      <c r="M166" s="20">
        <f t="shared" si="32"/>
        <v>0.96829139395910402</v>
      </c>
      <c r="N166" s="2" t="s">
        <v>24</v>
      </c>
      <c r="O166" s="2">
        <v>5100000</v>
      </c>
      <c r="P166" s="2">
        <v>5750000</v>
      </c>
      <c r="Q166" s="2">
        <f t="shared" si="26"/>
        <v>650000</v>
      </c>
      <c r="R166" s="4">
        <f t="shared" si="27"/>
        <v>0.12745098039215685</v>
      </c>
      <c r="S166" s="2"/>
      <c r="T166" s="5">
        <f t="shared" si="35"/>
        <v>63750</v>
      </c>
      <c r="U166" s="2">
        <v>71875</v>
      </c>
      <c r="V166" s="5">
        <f t="shared" si="28"/>
        <v>8125</v>
      </c>
      <c r="W166" s="4">
        <f t="shared" si="29"/>
        <v>0.12745098039215685</v>
      </c>
      <c r="X166" s="22">
        <f t="shared" si="33"/>
        <v>61728.576364892884</v>
      </c>
      <c r="Y166" s="22">
        <f t="shared" si="34"/>
        <v>69595.943940810597</v>
      </c>
      <c r="Z166" s="22">
        <f t="shared" si="36"/>
        <v>7867.3675759177131</v>
      </c>
      <c r="AA166" s="8">
        <f t="shared" si="37"/>
        <v>0.12745098039215674</v>
      </c>
      <c r="AB166" s="22">
        <f t="shared" si="38"/>
        <v>5567675.5152648482</v>
      </c>
      <c r="AC166" s="11">
        <v>1422</v>
      </c>
      <c r="AD166" s="2">
        <v>2013</v>
      </c>
      <c r="AE166" s="2">
        <f t="shared" si="30"/>
        <v>3</v>
      </c>
      <c r="AF166" s="2" t="s">
        <v>50</v>
      </c>
    </row>
    <row r="167" spans="1:32" x14ac:dyDescent="0.2">
      <c r="A167">
        <v>11</v>
      </c>
      <c r="B167" s="2" t="s">
        <v>1442</v>
      </c>
      <c r="C167" s="2" t="s">
        <v>22</v>
      </c>
      <c r="D167" s="2" t="s">
        <v>23</v>
      </c>
      <c r="E167" s="2" t="s">
        <v>2767</v>
      </c>
      <c r="F167" s="2" t="s">
        <v>2775</v>
      </c>
      <c r="G167" s="2">
        <v>85</v>
      </c>
      <c r="H167" s="2">
        <v>100</v>
      </c>
      <c r="I167" s="3">
        <v>42434</v>
      </c>
      <c r="J167" s="3">
        <v>42445</v>
      </c>
      <c r="K167" s="3" t="s">
        <v>2535</v>
      </c>
      <c r="L167" s="17">
        <f t="shared" si="31"/>
        <v>245.99</v>
      </c>
      <c r="M167" s="20">
        <f t="shared" si="32"/>
        <v>0.96829139395910402</v>
      </c>
      <c r="N167" s="2" t="s">
        <v>24</v>
      </c>
      <c r="O167" s="2">
        <v>5490000</v>
      </c>
      <c r="P167" s="2">
        <v>6210000</v>
      </c>
      <c r="Q167" s="2">
        <f t="shared" si="26"/>
        <v>720000</v>
      </c>
      <c r="R167" s="4">
        <f t="shared" si="27"/>
        <v>0.13114754098360656</v>
      </c>
      <c r="S167" s="2"/>
      <c r="T167" s="5">
        <f t="shared" si="35"/>
        <v>64588.23529411765</v>
      </c>
      <c r="U167" s="2">
        <v>73059</v>
      </c>
      <c r="V167" s="5">
        <f t="shared" si="28"/>
        <v>8470.7647058823495</v>
      </c>
      <c r="W167" s="4">
        <f t="shared" si="29"/>
        <v>0.13115027322404366</v>
      </c>
      <c r="X167" s="22">
        <f t="shared" si="33"/>
        <v>62540.23238629978</v>
      </c>
      <c r="Y167" s="22">
        <f t="shared" si="34"/>
        <v>70742.400951258183</v>
      </c>
      <c r="Z167" s="22">
        <f t="shared" si="36"/>
        <v>8202.1685649584033</v>
      </c>
      <c r="AA167" s="8">
        <f t="shared" si="37"/>
        <v>0.13115027322404371</v>
      </c>
      <c r="AB167" s="22">
        <f t="shared" si="38"/>
        <v>6013104.0808569454</v>
      </c>
      <c r="AC167" s="11">
        <v>4043</v>
      </c>
      <c r="AD167" s="2">
        <v>2012</v>
      </c>
      <c r="AE167" s="2">
        <f t="shared" si="30"/>
        <v>4</v>
      </c>
      <c r="AF167" s="2" t="s">
        <v>50</v>
      </c>
    </row>
    <row r="168" spans="1:32" x14ac:dyDescent="0.2">
      <c r="A168">
        <v>11</v>
      </c>
      <c r="B168" s="2" t="s">
        <v>780</v>
      </c>
      <c r="C168" s="2" t="s">
        <v>22</v>
      </c>
      <c r="D168" s="2" t="s">
        <v>23</v>
      </c>
      <c r="E168" s="2" t="s">
        <v>2767</v>
      </c>
      <c r="F168" s="2" t="s">
        <v>2775</v>
      </c>
      <c r="G168" s="2">
        <v>51</v>
      </c>
      <c r="H168" s="2">
        <v>56</v>
      </c>
      <c r="I168" s="3">
        <v>42435</v>
      </c>
      <c r="J168" s="3">
        <v>42446</v>
      </c>
      <c r="K168" s="3" t="s">
        <v>2535</v>
      </c>
      <c r="L168" s="17">
        <f t="shared" si="31"/>
        <v>245.99</v>
      </c>
      <c r="M168" s="20">
        <f t="shared" si="32"/>
        <v>0.96829139395910402</v>
      </c>
      <c r="N168" s="2" t="s">
        <v>24</v>
      </c>
      <c r="O168" s="2">
        <v>2850000</v>
      </c>
      <c r="P168" s="2">
        <v>2950000</v>
      </c>
      <c r="Q168" s="2">
        <f t="shared" si="26"/>
        <v>100000</v>
      </c>
      <c r="R168" s="4">
        <f t="shared" si="27"/>
        <v>3.5087719298245612E-2</v>
      </c>
      <c r="S168" s="2">
        <v>83745</v>
      </c>
      <c r="T168" s="5">
        <f t="shared" si="35"/>
        <v>57524.411764705881</v>
      </c>
      <c r="U168" s="2">
        <v>59485</v>
      </c>
      <c r="V168" s="5">
        <f t="shared" si="28"/>
        <v>1960.5882352941189</v>
      </c>
      <c r="W168" s="4">
        <f t="shared" si="29"/>
        <v>3.4082716800539946E-2</v>
      </c>
      <c r="X168" s="22">
        <f t="shared" si="33"/>
        <v>55700.392854324542</v>
      </c>
      <c r="Y168" s="22">
        <f t="shared" si="34"/>
        <v>57598.813569657301</v>
      </c>
      <c r="Z168" s="22">
        <f t="shared" si="36"/>
        <v>1898.4207153327588</v>
      </c>
      <c r="AA168" s="8">
        <f t="shared" si="37"/>
        <v>3.4082716800539883E-2</v>
      </c>
      <c r="AB168" s="22">
        <f t="shared" si="38"/>
        <v>2937539.4920525225</v>
      </c>
      <c r="AC168" s="2">
        <v>494</v>
      </c>
      <c r="AD168" s="2">
        <v>1895</v>
      </c>
      <c r="AE168" s="2">
        <f t="shared" si="30"/>
        <v>121</v>
      </c>
      <c r="AF168" s="2" t="s">
        <v>65</v>
      </c>
    </row>
    <row r="169" spans="1:32" x14ac:dyDescent="0.2">
      <c r="A169">
        <v>12</v>
      </c>
      <c r="B169" s="2" t="s">
        <v>198</v>
      </c>
      <c r="C169" s="2" t="s">
        <v>22</v>
      </c>
      <c r="D169" s="2" t="s">
        <v>23</v>
      </c>
      <c r="E169" s="2" t="s">
        <v>2767</v>
      </c>
      <c r="F169" s="2" t="s">
        <v>2775</v>
      </c>
      <c r="G169" s="2">
        <v>32</v>
      </c>
      <c r="H169" s="2">
        <v>36</v>
      </c>
      <c r="I169" s="3">
        <v>42440</v>
      </c>
      <c r="J169" s="3">
        <v>42450</v>
      </c>
      <c r="K169" s="3" t="s">
        <v>2535</v>
      </c>
      <c r="L169" s="17">
        <f t="shared" si="31"/>
        <v>245.99</v>
      </c>
      <c r="M169" s="20">
        <f t="shared" si="32"/>
        <v>0.96829139395910402</v>
      </c>
      <c r="N169" s="2" t="s">
        <v>36</v>
      </c>
      <c r="O169" s="2">
        <v>2450000</v>
      </c>
      <c r="P169" s="2">
        <v>2700000</v>
      </c>
      <c r="Q169" s="2">
        <f t="shared" si="26"/>
        <v>250000</v>
      </c>
      <c r="R169" s="4">
        <f t="shared" si="27"/>
        <v>0.10204081632653061</v>
      </c>
      <c r="S169" s="2"/>
      <c r="T169" s="5">
        <f t="shared" si="35"/>
        <v>76562.5</v>
      </c>
      <c r="U169" s="2">
        <v>84375</v>
      </c>
      <c r="V169" s="5">
        <f t="shared" si="28"/>
        <v>7812.5</v>
      </c>
      <c r="W169" s="4">
        <f t="shared" si="29"/>
        <v>0.10204081632653061</v>
      </c>
      <c r="X169" s="22">
        <f t="shared" si="33"/>
        <v>74134.809849993908</v>
      </c>
      <c r="Y169" s="22">
        <f t="shared" si="34"/>
        <v>81699.586365299401</v>
      </c>
      <c r="Z169" s="22">
        <f t="shared" si="36"/>
        <v>7564.7765153054934</v>
      </c>
      <c r="AA169" s="8">
        <f t="shared" si="37"/>
        <v>0.10204081632653052</v>
      </c>
      <c r="AB169" s="22">
        <f t="shared" si="38"/>
        <v>2614386.7636895808</v>
      </c>
      <c r="AC169" s="11">
        <v>2214</v>
      </c>
      <c r="AD169" s="2">
        <v>2004</v>
      </c>
      <c r="AE169" s="2">
        <f t="shared" si="30"/>
        <v>12</v>
      </c>
      <c r="AF169" s="2" t="s">
        <v>67</v>
      </c>
    </row>
    <row r="170" spans="1:32" x14ac:dyDescent="0.2">
      <c r="A170">
        <v>12</v>
      </c>
      <c r="B170" s="2" t="s">
        <v>367</v>
      </c>
      <c r="C170" s="2" t="s">
        <v>22</v>
      </c>
      <c r="D170" s="2" t="s">
        <v>23</v>
      </c>
      <c r="E170" s="2" t="s">
        <v>2767</v>
      </c>
      <c r="F170" s="2" t="s">
        <v>2775</v>
      </c>
      <c r="G170" s="2">
        <v>39</v>
      </c>
      <c r="H170" s="2">
        <v>44</v>
      </c>
      <c r="I170" s="3">
        <v>42440</v>
      </c>
      <c r="J170" s="3">
        <v>42450</v>
      </c>
      <c r="K170" s="3" t="s">
        <v>2535</v>
      </c>
      <c r="L170" s="17">
        <f t="shared" si="31"/>
        <v>245.99</v>
      </c>
      <c r="M170" s="20">
        <f t="shared" si="32"/>
        <v>0.96829139395910402</v>
      </c>
      <c r="N170" s="2" t="s">
        <v>36</v>
      </c>
      <c r="O170" s="2">
        <v>2300000</v>
      </c>
      <c r="P170" s="2">
        <v>2770000</v>
      </c>
      <c r="Q170" s="2">
        <f t="shared" si="26"/>
        <v>470000</v>
      </c>
      <c r="R170" s="4">
        <f t="shared" si="27"/>
        <v>0.20434782608695654</v>
      </c>
      <c r="S170" s="2">
        <v>2394</v>
      </c>
      <c r="T170" s="5">
        <f t="shared" si="35"/>
        <v>59035.743589743586</v>
      </c>
      <c r="U170" s="2">
        <v>71087</v>
      </c>
      <c r="V170" s="5">
        <f t="shared" si="28"/>
        <v>12051.256410256414</v>
      </c>
      <c r="W170" s="4">
        <f t="shared" si="29"/>
        <v>0.20413491348570234</v>
      </c>
      <c r="X170" s="22">
        <f t="shared" si="33"/>
        <v>57163.802453925055</v>
      </c>
      <c r="Y170" s="22">
        <f t="shared" si="34"/>
        <v>68832.930322370827</v>
      </c>
      <c r="Z170" s="22">
        <f t="shared" si="36"/>
        <v>11669.127868445772</v>
      </c>
      <c r="AA170" s="8">
        <f t="shared" si="37"/>
        <v>0.20413491348570237</v>
      </c>
      <c r="AB170" s="22">
        <f t="shared" si="38"/>
        <v>2684484.2825724622</v>
      </c>
      <c r="AC170" s="11">
        <v>6814</v>
      </c>
      <c r="AD170" s="2">
        <v>1931</v>
      </c>
      <c r="AE170" s="2">
        <f t="shared" si="30"/>
        <v>85</v>
      </c>
      <c r="AF170" s="2" t="s">
        <v>29</v>
      </c>
    </row>
    <row r="171" spans="1:32" x14ac:dyDescent="0.2">
      <c r="A171">
        <v>12</v>
      </c>
      <c r="B171" s="2" t="s">
        <v>782</v>
      </c>
      <c r="C171" s="2" t="s">
        <v>22</v>
      </c>
      <c r="D171" s="2" t="s">
        <v>23</v>
      </c>
      <c r="E171" s="2" t="s">
        <v>2767</v>
      </c>
      <c r="F171" s="2" t="s">
        <v>2775</v>
      </c>
      <c r="G171" s="2">
        <v>51</v>
      </c>
      <c r="H171" s="2">
        <v>56</v>
      </c>
      <c r="I171" s="3">
        <v>42429</v>
      </c>
      <c r="J171" s="3">
        <v>42450</v>
      </c>
      <c r="K171" s="3" t="s">
        <v>2535</v>
      </c>
      <c r="L171" s="17">
        <f t="shared" si="31"/>
        <v>245.99</v>
      </c>
      <c r="M171" s="20">
        <f t="shared" si="32"/>
        <v>0.96829139395910402</v>
      </c>
      <c r="N171" s="2" t="s">
        <v>55</v>
      </c>
      <c r="O171" s="2">
        <v>4200000</v>
      </c>
      <c r="P171" s="2">
        <v>4125000</v>
      </c>
      <c r="Q171" s="2">
        <f t="shared" si="26"/>
        <v>-75000</v>
      </c>
      <c r="R171" s="4">
        <f t="shared" si="27"/>
        <v>-1.7857142857142856E-2</v>
      </c>
      <c r="S171" s="2"/>
      <c r="T171" s="5">
        <f t="shared" si="35"/>
        <v>82352.941176470587</v>
      </c>
      <c r="U171" s="2">
        <v>80882</v>
      </c>
      <c r="V171" s="5">
        <f t="shared" si="28"/>
        <v>-1470.9411764705874</v>
      </c>
      <c r="W171" s="4">
        <f t="shared" si="29"/>
        <v>-1.7861428571428563E-2</v>
      </c>
      <c r="X171" s="22">
        <f t="shared" si="33"/>
        <v>79741.6442083968</v>
      </c>
      <c r="Y171" s="22">
        <f t="shared" si="34"/>
        <v>78317.34452620025</v>
      </c>
      <c r="Z171" s="22">
        <f t="shared" si="36"/>
        <v>-1424.2996821965498</v>
      </c>
      <c r="AA171" s="8">
        <f t="shared" si="37"/>
        <v>-1.7861428571428566E-2</v>
      </c>
      <c r="AB171" s="22">
        <f t="shared" si="38"/>
        <v>3994184.570836213</v>
      </c>
      <c r="AC171" s="11">
        <v>6339</v>
      </c>
      <c r="AD171" s="2">
        <v>2013</v>
      </c>
      <c r="AE171" s="2">
        <f t="shared" si="30"/>
        <v>3</v>
      </c>
      <c r="AF171" s="2" t="s">
        <v>148</v>
      </c>
    </row>
    <row r="172" spans="1:32" x14ac:dyDescent="0.2">
      <c r="A172">
        <v>12</v>
      </c>
      <c r="B172" s="2" t="s">
        <v>437</v>
      </c>
      <c r="C172" s="2" t="s">
        <v>22</v>
      </c>
      <c r="D172" s="2" t="s">
        <v>23</v>
      </c>
      <c r="E172" s="2" t="s">
        <v>2767</v>
      </c>
      <c r="F172" s="2" t="s">
        <v>2775</v>
      </c>
      <c r="G172" s="2">
        <v>52</v>
      </c>
      <c r="H172" s="2">
        <v>60</v>
      </c>
      <c r="I172" s="3">
        <v>42433</v>
      </c>
      <c r="J172" s="3">
        <v>42450</v>
      </c>
      <c r="K172" s="3" t="s">
        <v>2535</v>
      </c>
      <c r="L172" s="17">
        <f t="shared" si="31"/>
        <v>245.99</v>
      </c>
      <c r="M172" s="20">
        <f t="shared" si="32"/>
        <v>0.96829139395910402</v>
      </c>
      <c r="N172" s="2" t="s">
        <v>242</v>
      </c>
      <c r="O172" s="2">
        <v>2850000</v>
      </c>
      <c r="P172" s="2">
        <v>3100000</v>
      </c>
      <c r="Q172" s="2">
        <f t="shared" si="26"/>
        <v>250000</v>
      </c>
      <c r="R172" s="4">
        <f t="shared" si="27"/>
        <v>8.771929824561403E-2</v>
      </c>
      <c r="S172" s="2">
        <v>82000</v>
      </c>
      <c r="T172" s="5">
        <f t="shared" si="35"/>
        <v>56384.615384615383</v>
      </c>
      <c r="U172" s="2">
        <v>61192</v>
      </c>
      <c r="V172" s="5">
        <f t="shared" si="28"/>
        <v>4807.3846153846171</v>
      </c>
      <c r="W172" s="4">
        <f t="shared" si="29"/>
        <v>8.5260572987721731E-2</v>
      </c>
      <c r="X172" s="22">
        <f t="shared" si="33"/>
        <v>54596.737828617173</v>
      </c>
      <c r="Y172" s="22">
        <f t="shared" si="34"/>
        <v>59251.686979145496</v>
      </c>
      <c r="Z172" s="22">
        <f t="shared" si="36"/>
        <v>4654.9491505283222</v>
      </c>
      <c r="AA172" s="8">
        <f t="shared" si="37"/>
        <v>8.5260572987721731E-2</v>
      </c>
      <c r="AB172" s="22">
        <f t="shared" si="38"/>
        <v>3081087.7229155656</v>
      </c>
      <c r="AC172" s="11">
        <v>1877</v>
      </c>
      <c r="AD172" s="2">
        <v>1966</v>
      </c>
      <c r="AE172" s="2">
        <f t="shared" si="30"/>
        <v>50</v>
      </c>
      <c r="AF172" s="2" t="s">
        <v>37</v>
      </c>
    </row>
    <row r="173" spans="1:32" x14ac:dyDescent="0.2">
      <c r="A173">
        <v>12</v>
      </c>
      <c r="B173" s="2" t="s">
        <v>1001</v>
      </c>
      <c r="C173" s="2" t="s">
        <v>22</v>
      </c>
      <c r="D173" s="2" t="s">
        <v>23</v>
      </c>
      <c r="E173" s="2" t="s">
        <v>2767</v>
      </c>
      <c r="F173" s="2" t="s">
        <v>2775</v>
      </c>
      <c r="G173" s="2">
        <v>56</v>
      </c>
      <c r="H173" s="2">
        <v>65</v>
      </c>
      <c r="I173" s="3">
        <v>42428</v>
      </c>
      <c r="J173" s="3">
        <v>42450</v>
      </c>
      <c r="K173" s="3" t="s">
        <v>2535</v>
      </c>
      <c r="L173" s="17">
        <f t="shared" si="31"/>
        <v>245.99</v>
      </c>
      <c r="M173" s="20">
        <f t="shared" si="32"/>
        <v>0.96829139395910402</v>
      </c>
      <c r="N173" s="2" t="s">
        <v>39</v>
      </c>
      <c r="O173" s="2">
        <v>2990000</v>
      </c>
      <c r="P173" s="2">
        <v>3260000</v>
      </c>
      <c r="Q173" s="2">
        <f t="shared" si="26"/>
        <v>270000</v>
      </c>
      <c r="R173" s="4">
        <f t="shared" si="27"/>
        <v>9.0301003344481601E-2</v>
      </c>
      <c r="S173" s="2">
        <v>471</v>
      </c>
      <c r="T173" s="5">
        <f t="shared" si="35"/>
        <v>53401.267857142855</v>
      </c>
      <c r="U173" s="2">
        <v>58223</v>
      </c>
      <c r="V173" s="5">
        <f t="shared" si="28"/>
        <v>4821.7321428571449</v>
      </c>
      <c r="W173" s="4">
        <f t="shared" si="29"/>
        <v>9.0292465635012059E-2</v>
      </c>
      <c r="X173" s="22">
        <f t="shared" si="33"/>
        <v>51707.98809257635</v>
      </c>
      <c r="Y173" s="22">
        <f t="shared" si="34"/>
        <v>56376.829830480914</v>
      </c>
      <c r="Z173" s="22">
        <f t="shared" si="36"/>
        <v>4668.8417379045641</v>
      </c>
      <c r="AA173" s="8">
        <f t="shared" si="37"/>
        <v>9.0292465635012087E-2</v>
      </c>
      <c r="AB173" s="22">
        <f t="shared" si="38"/>
        <v>3157102.4705069312</v>
      </c>
      <c r="AC173" s="11">
        <v>2389</v>
      </c>
      <c r="AD173" s="2">
        <v>2009</v>
      </c>
      <c r="AE173" s="2">
        <f t="shared" si="30"/>
        <v>7</v>
      </c>
      <c r="AF173" s="2" t="s">
        <v>1002</v>
      </c>
    </row>
    <row r="174" spans="1:32" x14ac:dyDescent="0.2">
      <c r="A174">
        <v>12</v>
      </c>
      <c r="B174" s="2" t="s">
        <v>1119</v>
      </c>
      <c r="C174" s="2" t="s">
        <v>22</v>
      </c>
      <c r="D174" s="2" t="s">
        <v>23</v>
      </c>
      <c r="E174" s="2" t="s">
        <v>2767</v>
      </c>
      <c r="F174" s="2" t="s">
        <v>2775</v>
      </c>
      <c r="G174" s="2">
        <v>59</v>
      </c>
      <c r="H174" s="2">
        <v>65</v>
      </c>
      <c r="I174" s="3">
        <v>42440</v>
      </c>
      <c r="J174" s="3">
        <v>42450</v>
      </c>
      <c r="K174" s="3" t="s">
        <v>2535</v>
      </c>
      <c r="L174" s="17">
        <f t="shared" si="31"/>
        <v>245.99</v>
      </c>
      <c r="M174" s="20">
        <f t="shared" si="32"/>
        <v>0.96829139395910402</v>
      </c>
      <c r="N174" s="2" t="s">
        <v>36</v>
      </c>
      <c r="O174" s="2">
        <v>3100000</v>
      </c>
      <c r="P174" s="2">
        <v>3160000</v>
      </c>
      <c r="Q174" s="2">
        <f t="shared" si="26"/>
        <v>60000</v>
      </c>
      <c r="R174" s="4">
        <f t="shared" si="27"/>
        <v>1.935483870967742E-2</v>
      </c>
      <c r="S174" s="2">
        <v>44593</v>
      </c>
      <c r="T174" s="5">
        <f t="shared" si="35"/>
        <v>53298.186440677964</v>
      </c>
      <c r="U174" s="2">
        <v>54315</v>
      </c>
      <c r="V174" s="5">
        <f t="shared" si="28"/>
        <v>1016.8135593220359</v>
      </c>
      <c r="W174" s="4">
        <f t="shared" si="29"/>
        <v>1.9077826605859684E-2</v>
      </c>
      <c r="X174" s="22">
        <f t="shared" si="33"/>
        <v>51608.175244136284</v>
      </c>
      <c r="Y174" s="22">
        <f t="shared" si="34"/>
        <v>52592.747062888731</v>
      </c>
      <c r="Z174" s="22">
        <f t="shared" si="36"/>
        <v>984.57181875244714</v>
      </c>
      <c r="AA174" s="8">
        <f t="shared" si="37"/>
        <v>1.9077826605859584E-2</v>
      </c>
      <c r="AB174" s="22">
        <f t="shared" si="38"/>
        <v>3102972.0767104351</v>
      </c>
      <c r="AC174" s="11">
        <v>6992</v>
      </c>
      <c r="AD174" s="2">
        <v>1932</v>
      </c>
      <c r="AE174" s="2">
        <f t="shared" si="30"/>
        <v>84</v>
      </c>
      <c r="AF174" s="2" t="s">
        <v>37</v>
      </c>
    </row>
    <row r="175" spans="1:32" x14ac:dyDescent="0.2">
      <c r="A175">
        <v>12</v>
      </c>
      <c r="B175" s="2" t="s">
        <v>388</v>
      </c>
      <c r="C175" s="2" t="s">
        <v>22</v>
      </c>
      <c r="D175" s="2" t="s">
        <v>23</v>
      </c>
      <c r="E175" s="2" t="s">
        <v>2767</v>
      </c>
      <c r="F175" s="2" t="s">
        <v>2775</v>
      </c>
      <c r="G175" s="2">
        <v>59</v>
      </c>
      <c r="H175" s="2">
        <v>66</v>
      </c>
      <c r="I175" s="3">
        <v>42434</v>
      </c>
      <c r="J175" s="3">
        <v>42450</v>
      </c>
      <c r="K175" s="3" t="s">
        <v>2535</v>
      </c>
      <c r="L175" s="17">
        <f t="shared" si="31"/>
        <v>245.99</v>
      </c>
      <c r="M175" s="20">
        <f t="shared" si="32"/>
        <v>0.96829139395910402</v>
      </c>
      <c r="N175" s="2" t="s">
        <v>31</v>
      </c>
      <c r="O175" s="2">
        <v>3650000</v>
      </c>
      <c r="P175" s="2">
        <v>3625000</v>
      </c>
      <c r="Q175" s="2">
        <f t="shared" si="26"/>
        <v>-25000</v>
      </c>
      <c r="R175" s="4">
        <f t="shared" si="27"/>
        <v>-6.8493150684931503E-3</v>
      </c>
      <c r="S175" s="2">
        <v>18166</v>
      </c>
      <c r="T175" s="5">
        <f t="shared" si="35"/>
        <v>62172.305084745763</v>
      </c>
      <c r="U175" s="2">
        <v>61749</v>
      </c>
      <c r="V175" s="5">
        <f t="shared" si="28"/>
        <v>-423.30508474576345</v>
      </c>
      <c r="W175" s="4">
        <f t="shared" si="29"/>
        <v>-6.808579546290992E-3</v>
      </c>
      <c r="X175" s="22">
        <f t="shared" si="33"/>
        <v>60200.907956159164</v>
      </c>
      <c r="Y175" s="22">
        <f t="shared" si="34"/>
        <v>59791.025285580712</v>
      </c>
      <c r="Z175" s="22">
        <f t="shared" si="36"/>
        <v>-409.88267057845223</v>
      </c>
      <c r="AA175" s="8">
        <f t="shared" si="37"/>
        <v>-6.8085795462909972E-3</v>
      </c>
      <c r="AB175" s="22">
        <f t="shared" si="38"/>
        <v>3527670.4918492618</v>
      </c>
      <c r="AC175" s="2">
        <v>993</v>
      </c>
      <c r="AD175" s="2">
        <v>1898</v>
      </c>
      <c r="AE175" s="2">
        <f t="shared" si="30"/>
        <v>118</v>
      </c>
      <c r="AF175" s="2" t="s">
        <v>94</v>
      </c>
    </row>
    <row r="176" spans="1:32" x14ac:dyDescent="0.2">
      <c r="A176">
        <v>12</v>
      </c>
      <c r="B176" s="2" t="s">
        <v>2042</v>
      </c>
      <c r="C176" s="2" t="s">
        <v>22</v>
      </c>
      <c r="D176" s="2" t="s">
        <v>23</v>
      </c>
      <c r="E176" s="2" t="s">
        <v>2767</v>
      </c>
      <c r="F176" s="2" t="s">
        <v>2775</v>
      </c>
      <c r="G176" s="2">
        <v>90</v>
      </c>
      <c r="H176" s="2">
        <v>100</v>
      </c>
      <c r="I176" s="3">
        <v>42435</v>
      </c>
      <c r="J176" s="3">
        <v>42450</v>
      </c>
      <c r="K176" s="3" t="s">
        <v>2535</v>
      </c>
      <c r="L176" s="17">
        <f t="shared" si="31"/>
        <v>245.99</v>
      </c>
      <c r="M176" s="20">
        <f t="shared" si="32"/>
        <v>0.96829139395910402</v>
      </c>
      <c r="N176" s="2" t="s">
        <v>180</v>
      </c>
      <c r="O176" s="2">
        <v>4800000</v>
      </c>
      <c r="P176" s="2">
        <v>4800000</v>
      </c>
      <c r="Q176" s="2">
        <f t="shared" si="26"/>
        <v>0</v>
      </c>
      <c r="R176" s="4">
        <f t="shared" si="27"/>
        <v>0</v>
      </c>
      <c r="S176" s="2">
        <v>106605</v>
      </c>
      <c r="T176" s="5">
        <f t="shared" si="35"/>
        <v>54517.833333333336</v>
      </c>
      <c r="U176" s="2">
        <v>54518</v>
      </c>
      <c r="V176" s="5">
        <f t="shared" si="28"/>
        <v>0.16666666666424135</v>
      </c>
      <c r="W176" s="4">
        <f t="shared" si="29"/>
        <v>3.0571036388259746E-6</v>
      </c>
      <c r="X176" s="22">
        <f t="shared" si="33"/>
        <v>52789.148833963445</v>
      </c>
      <c r="Y176" s="22">
        <f t="shared" si="34"/>
        <v>52789.310215862432</v>
      </c>
      <c r="Z176" s="22">
        <f t="shared" si="36"/>
        <v>0.16138189898629207</v>
      </c>
      <c r="AA176" s="8">
        <f t="shared" si="37"/>
        <v>3.0571036387399051E-6</v>
      </c>
      <c r="AB176" s="22">
        <f t="shared" si="38"/>
        <v>4751037.9194276184</v>
      </c>
      <c r="AC176" s="2">
        <v>343</v>
      </c>
      <c r="AD176" s="2">
        <v>1892</v>
      </c>
      <c r="AE176" s="2">
        <f t="shared" si="30"/>
        <v>124</v>
      </c>
      <c r="AF176" s="2" t="s">
        <v>148</v>
      </c>
    </row>
    <row r="177" spans="1:32" x14ac:dyDescent="0.2">
      <c r="A177">
        <v>12</v>
      </c>
      <c r="B177" s="2" t="s">
        <v>163</v>
      </c>
      <c r="C177" s="2" t="s">
        <v>22</v>
      </c>
      <c r="D177" s="2" t="s">
        <v>23</v>
      </c>
      <c r="E177" s="2" t="s">
        <v>2767</v>
      </c>
      <c r="F177" s="2" t="s">
        <v>2775</v>
      </c>
      <c r="G177" s="2">
        <v>30</v>
      </c>
      <c r="H177" s="2">
        <v>33</v>
      </c>
      <c r="I177" s="3">
        <v>42440</v>
      </c>
      <c r="J177" s="3">
        <v>42451</v>
      </c>
      <c r="K177" s="3" t="s">
        <v>2535</v>
      </c>
      <c r="L177" s="17">
        <f t="shared" si="31"/>
        <v>245.99</v>
      </c>
      <c r="M177" s="20">
        <f t="shared" si="32"/>
        <v>0.96829139395910402</v>
      </c>
      <c r="N177" s="2" t="s">
        <v>24</v>
      </c>
      <c r="O177" s="2">
        <v>1900000</v>
      </c>
      <c r="P177" s="2">
        <v>2350000</v>
      </c>
      <c r="Q177" s="2">
        <f t="shared" si="26"/>
        <v>450000</v>
      </c>
      <c r="R177" s="4">
        <f t="shared" si="27"/>
        <v>0.23684210526315788</v>
      </c>
      <c r="S177" s="2">
        <v>12278</v>
      </c>
      <c r="T177" s="5">
        <f t="shared" si="35"/>
        <v>63742.6</v>
      </c>
      <c r="U177" s="2">
        <v>78743</v>
      </c>
      <c r="V177" s="5">
        <f t="shared" si="28"/>
        <v>15000.400000000001</v>
      </c>
      <c r="W177" s="4">
        <f t="shared" si="29"/>
        <v>0.23532770862813882</v>
      </c>
      <c r="X177" s="22">
        <f t="shared" si="33"/>
        <v>61721.411008577583</v>
      </c>
      <c r="Y177" s="22">
        <f t="shared" si="34"/>
        <v>76246.169234521731</v>
      </c>
      <c r="Z177" s="22">
        <f t="shared" si="36"/>
        <v>14524.758225944148</v>
      </c>
      <c r="AA177" s="8">
        <f t="shared" si="37"/>
        <v>0.23532770862813887</v>
      </c>
      <c r="AB177" s="22">
        <f t="shared" si="38"/>
        <v>2287385.077035652</v>
      </c>
      <c r="AC177" s="11">
        <v>1139</v>
      </c>
      <c r="AD177" s="2">
        <v>1939</v>
      </c>
      <c r="AE177" s="2">
        <f t="shared" si="30"/>
        <v>77</v>
      </c>
      <c r="AF177" s="2" t="s">
        <v>37</v>
      </c>
    </row>
    <row r="178" spans="1:32" x14ac:dyDescent="0.2">
      <c r="A178">
        <v>12</v>
      </c>
      <c r="B178" s="2" t="s">
        <v>1443</v>
      </c>
      <c r="C178" s="2" t="s">
        <v>22</v>
      </c>
      <c r="D178" s="2" t="s">
        <v>23</v>
      </c>
      <c r="E178" s="2" t="s">
        <v>2767</v>
      </c>
      <c r="F178" s="2" t="s">
        <v>2775</v>
      </c>
      <c r="G178" s="2">
        <v>68</v>
      </c>
      <c r="H178" s="2">
        <v>76</v>
      </c>
      <c r="I178" s="3">
        <v>42438</v>
      </c>
      <c r="J178" s="3">
        <v>42452</v>
      </c>
      <c r="K178" s="3" t="s">
        <v>2535</v>
      </c>
      <c r="L178" s="17">
        <f t="shared" si="31"/>
        <v>245.99</v>
      </c>
      <c r="M178" s="20">
        <f t="shared" si="32"/>
        <v>0.96829139395910402</v>
      </c>
      <c r="N178" s="2" t="s">
        <v>62</v>
      </c>
      <c r="O178" s="2">
        <v>4200000</v>
      </c>
      <c r="P178" s="2">
        <v>4200000</v>
      </c>
      <c r="Q178" s="2">
        <f t="shared" si="26"/>
        <v>0</v>
      </c>
      <c r="R178" s="4">
        <f t="shared" si="27"/>
        <v>0</v>
      </c>
      <c r="S178" s="2"/>
      <c r="T178" s="5">
        <f t="shared" si="35"/>
        <v>61764.705882352944</v>
      </c>
      <c r="U178" s="2">
        <v>61765</v>
      </c>
      <c r="V178" s="5">
        <f t="shared" si="28"/>
        <v>0.29411764705582755</v>
      </c>
      <c r="W178" s="4">
        <f t="shared" si="29"/>
        <v>4.7619047618562553E-6</v>
      </c>
      <c r="X178" s="22">
        <f t="shared" si="33"/>
        <v>59806.233156297603</v>
      </c>
      <c r="Y178" s="22">
        <f t="shared" si="34"/>
        <v>59806.517947884058</v>
      </c>
      <c r="Z178" s="22">
        <f t="shared" si="36"/>
        <v>0.28479158645495772</v>
      </c>
      <c r="AA178" s="8">
        <f t="shared" si="37"/>
        <v>4.761904761844529E-6</v>
      </c>
      <c r="AB178" s="22">
        <f t="shared" si="38"/>
        <v>4066843.2204561159</v>
      </c>
      <c r="AC178" s="2">
        <v>403</v>
      </c>
      <c r="AD178" s="2">
        <v>1890</v>
      </c>
      <c r="AE178" s="2">
        <f t="shared" si="30"/>
        <v>126</v>
      </c>
      <c r="AF178" s="2" t="s">
        <v>108</v>
      </c>
    </row>
    <row r="179" spans="1:32" x14ac:dyDescent="0.2">
      <c r="A179">
        <v>13</v>
      </c>
      <c r="B179" s="2" t="s">
        <v>33</v>
      </c>
      <c r="C179" s="2" t="s">
        <v>22</v>
      </c>
      <c r="D179" s="2" t="s">
        <v>23</v>
      </c>
      <c r="E179" s="2" t="s">
        <v>2767</v>
      </c>
      <c r="F179" s="2" t="s">
        <v>2775</v>
      </c>
      <c r="G179" s="2">
        <v>17</v>
      </c>
      <c r="H179" s="2">
        <v>20</v>
      </c>
      <c r="I179" s="3">
        <v>42448</v>
      </c>
      <c r="J179" s="3">
        <v>42459</v>
      </c>
      <c r="K179" s="3" t="s">
        <v>2535</v>
      </c>
      <c r="L179" s="17">
        <f t="shared" si="31"/>
        <v>245.99</v>
      </c>
      <c r="M179" s="20">
        <f t="shared" si="32"/>
        <v>0.96829139395910402</v>
      </c>
      <c r="N179" s="2" t="s">
        <v>24</v>
      </c>
      <c r="O179" s="2">
        <v>1400000</v>
      </c>
      <c r="P179" s="2">
        <v>1880000</v>
      </c>
      <c r="Q179" s="2">
        <f t="shared" si="26"/>
        <v>480000</v>
      </c>
      <c r="R179" s="4">
        <f t="shared" si="27"/>
        <v>0.34285714285714286</v>
      </c>
      <c r="S179" s="2">
        <v>957</v>
      </c>
      <c r="T179" s="5">
        <f t="shared" si="35"/>
        <v>82409.23529411765</v>
      </c>
      <c r="U179" s="2">
        <v>110645</v>
      </c>
      <c r="V179" s="5">
        <f t="shared" si="28"/>
        <v>28235.76470588235</v>
      </c>
      <c r="W179" s="4">
        <f t="shared" si="29"/>
        <v>0.34262864598984832</v>
      </c>
      <c r="X179" s="22">
        <f t="shared" si="33"/>
        <v>79796.153318044977</v>
      </c>
      <c r="Y179" s="22">
        <f t="shared" si="34"/>
        <v>107136.60128460506</v>
      </c>
      <c r="Z179" s="22">
        <f t="shared" si="36"/>
        <v>27340.447966560081</v>
      </c>
      <c r="AA179" s="8">
        <f t="shared" si="37"/>
        <v>0.34262864598984816</v>
      </c>
      <c r="AB179" s="22">
        <f t="shared" si="38"/>
        <v>1821322.2218382859</v>
      </c>
      <c r="AC179" s="2">
        <v>203</v>
      </c>
      <c r="AD179" s="2">
        <v>1895</v>
      </c>
      <c r="AE179" s="2">
        <f t="shared" si="30"/>
        <v>121</v>
      </c>
      <c r="AF179" s="2" t="s">
        <v>34</v>
      </c>
    </row>
    <row r="180" spans="1:32" x14ac:dyDescent="0.2">
      <c r="A180">
        <v>13</v>
      </c>
      <c r="B180" s="2" t="s">
        <v>155</v>
      </c>
      <c r="C180" s="2" t="s">
        <v>22</v>
      </c>
      <c r="D180" s="2" t="s">
        <v>23</v>
      </c>
      <c r="E180" s="2" t="s">
        <v>2767</v>
      </c>
      <c r="F180" s="2" t="s">
        <v>2775</v>
      </c>
      <c r="G180" s="2">
        <v>29</v>
      </c>
      <c r="H180" s="2">
        <v>33</v>
      </c>
      <c r="I180" s="3">
        <v>42449</v>
      </c>
      <c r="J180" s="3">
        <v>42459</v>
      </c>
      <c r="K180" s="3" t="s">
        <v>2535</v>
      </c>
      <c r="L180" s="17">
        <f t="shared" si="31"/>
        <v>245.99</v>
      </c>
      <c r="M180" s="20">
        <f t="shared" si="32"/>
        <v>0.96829139395910402</v>
      </c>
      <c r="N180" s="2" t="s">
        <v>36</v>
      </c>
      <c r="O180" s="2">
        <v>2050000</v>
      </c>
      <c r="P180" s="2">
        <v>2410000</v>
      </c>
      <c r="Q180" s="2">
        <f t="shared" si="26"/>
        <v>360000</v>
      </c>
      <c r="R180" s="4">
        <f t="shared" si="27"/>
        <v>0.17560975609756097</v>
      </c>
      <c r="S180" s="2"/>
      <c r="T180" s="5">
        <f t="shared" si="35"/>
        <v>70689.655172413797</v>
      </c>
      <c r="U180" s="2">
        <v>83103</v>
      </c>
      <c r="V180" s="5">
        <f t="shared" si="28"/>
        <v>12413.344827586203</v>
      </c>
      <c r="W180" s="4">
        <f t="shared" si="29"/>
        <v>0.17560341463414628</v>
      </c>
      <c r="X180" s="22">
        <f t="shared" si="33"/>
        <v>68448.184745384948</v>
      </c>
      <c r="Y180" s="22">
        <f t="shared" si="34"/>
        <v>80467.919712183415</v>
      </c>
      <c r="Z180" s="22">
        <f t="shared" si="36"/>
        <v>12019.734966798467</v>
      </c>
      <c r="AA180" s="8">
        <f t="shared" si="37"/>
        <v>0.17560341463414611</v>
      </c>
      <c r="AB180" s="22">
        <f t="shared" si="38"/>
        <v>2333569.6716533192</v>
      </c>
      <c r="AC180" s="2">
        <v>387</v>
      </c>
      <c r="AD180" s="2">
        <v>1899</v>
      </c>
      <c r="AE180" s="2">
        <f t="shared" si="30"/>
        <v>117</v>
      </c>
      <c r="AF180" s="2" t="s">
        <v>156</v>
      </c>
    </row>
    <row r="181" spans="1:32" x14ac:dyDescent="0.2">
      <c r="A181">
        <v>13</v>
      </c>
      <c r="B181" s="2" t="s">
        <v>163</v>
      </c>
      <c r="C181" s="2" t="s">
        <v>22</v>
      </c>
      <c r="D181" s="2" t="s">
        <v>23</v>
      </c>
      <c r="E181" s="2" t="s">
        <v>2767</v>
      </c>
      <c r="F181" s="2" t="s">
        <v>2775</v>
      </c>
      <c r="G181" s="2">
        <v>30</v>
      </c>
      <c r="H181" s="2">
        <v>35</v>
      </c>
      <c r="I181" s="3">
        <v>42450</v>
      </c>
      <c r="J181" s="3">
        <v>42460</v>
      </c>
      <c r="K181" s="3" t="s">
        <v>2535</v>
      </c>
      <c r="L181" s="17">
        <f t="shared" si="31"/>
        <v>245.99</v>
      </c>
      <c r="M181" s="20">
        <f t="shared" si="32"/>
        <v>0.96829139395910402</v>
      </c>
      <c r="N181" s="2" t="s">
        <v>36</v>
      </c>
      <c r="O181" s="2">
        <v>1950000</v>
      </c>
      <c r="P181" s="2">
        <v>2370000</v>
      </c>
      <c r="Q181" s="2">
        <f t="shared" si="26"/>
        <v>420000</v>
      </c>
      <c r="R181" s="4">
        <f t="shared" si="27"/>
        <v>0.2153846153846154</v>
      </c>
      <c r="S181" s="2">
        <v>12278</v>
      </c>
      <c r="T181" s="5">
        <f t="shared" si="35"/>
        <v>65409.26666666667</v>
      </c>
      <c r="U181" s="2">
        <v>79409</v>
      </c>
      <c r="V181" s="5">
        <f t="shared" si="28"/>
        <v>13999.73333333333</v>
      </c>
      <c r="W181" s="4">
        <f t="shared" si="29"/>
        <v>0.21403287403721585</v>
      </c>
      <c r="X181" s="22">
        <f t="shared" si="33"/>
        <v>63335.229998509429</v>
      </c>
      <c r="Y181" s="22">
        <f t="shared" si="34"/>
        <v>76891.051302898486</v>
      </c>
      <c r="Z181" s="22">
        <f t="shared" si="36"/>
        <v>13555.821304389057</v>
      </c>
      <c r="AA181" s="8">
        <f t="shared" si="37"/>
        <v>0.21403287403721577</v>
      </c>
      <c r="AB181" s="22">
        <f t="shared" si="38"/>
        <v>2306731.5390869547</v>
      </c>
      <c r="AC181" s="11">
        <v>1140</v>
      </c>
      <c r="AD181" s="2">
        <v>1939</v>
      </c>
      <c r="AE181" s="2">
        <f t="shared" si="30"/>
        <v>77</v>
      </c>
      <c r="AF181" s="2" t="s">
        <v>29</v>
      </c>
    </row>
    <row r="182" spans="1:32" x14ac:dyDescent="0.2">
      <c r="A182">
        <v>13</v>
      </c>
      <c r="B182" s="2" t="s">
        <v>228</v>
      </c>
      <c r="C182" s="2" t="s">
        <v>22</v>
      </c>
      <c r="D182" s="2" t="s">
        <v>23</v>
      </c>
      <c r="E182" s="2" t="s">
        <v>2767</v>
      </c>
      <c r="F182" s="2" t="s">
        <v>2775</v>
      </c>
      <c r="G182" s="2">
        <v>34</v>
      </c>
      <c r="H182" s="2">
        <v>39</v>
      </c>
      <c r="I182" s="3">
        <v>42448</v>
      </c>
      <c r="J182" s="3">
        <v>42460</v>
      </c>
      <c r="K182" s="3" t="s">
        <v>2535</v>
      </c>
      <c r="L182" s="17">
        <f t="shared" si="31"/>
        <v>245.99</v>
      </c>
      <c r="M182" s="20">
        <f t="shared" si="32"/>
        <v>0.96829139395910402</v>
      </c>
      <c r="N182" s="2" t="s">
        <v>32</v>
      </c>
      <c r="O182" s="2">
        <v>2000000</v>
      </c>
      <c r="P182" s="2">
        <v>2250000</v>
      </c>
      <c r="Q182" s="2">
        <f t="shared" si="26"/>
        <v>250000</v>
      </c>
      <c r="R182" s="4">
        <f t="shared" si="27"/>
        <v>0.125</v>
      </c>
      <c r="S182" s="2">
        <v>160000</v>
      </c>
      <c r="T182" s="5">
        <f t="shared" si="35"/>
        <v>63529.411764705881</v>
      </c>
      <c r="U182" s="2">
        <v>70882</v>
      </c>
      <c r="V182" s="5">
        <f t="shared" si="28"/>
        <v>7352.5882352941189</v>
      </c>
      <c r="W182" s="4">
        <f t="shared" si="29"/>
        <v>0.1157351851851852</v>
      </c>
      <c r="X182" s="22">
        <f t="shared" si="33"/>
        <v>61514.982675048959</v>
      </c>
      <c r="Y182" s="22">
        <f t="shared" si="34"/>
        <v>68634.430586609218</v>
      </c>
      <c r="Z182" s="22">
        <f t="shared" si="36"/>
        <v>7119.4479115602589</v>
      </c>
      <c r="AA182" s="8">
        <f t="shared" si="37"/>
        <v>0.11573518518518533</v>
      </c>
      <c r="AB182" s="22">
        <f t="shared" si="38"/>
        <v>2333570.6399447136</v>
      </c>
      <c r="AC182" s="11">
        <v>2242</v>
      </c>
      <c r="AD182" s="2">
        <v>1938</v>
      </c>
      <c r="AE182" s="2">
        <f t="shared" si="30"/>
        <v>78</v>
      </c>
      <c r="AF182" s="2" t="s">
        <v>37</v>
      </c>
    </row>
    <row r="183" spans="1:32" x14ac:dyDescent="0.2">
      <c r="A183">
        <v>14</v>
      </c>
      <c r="B183" s="2" t="s">
        <v>318</v>
      </c>
      <c r="C183" s="2" t="s">
        <v>22</v>
      </c>
      <c r="D183" s="2" t="s">
        <v>23</v>
      </c>
      <c r="E183" s="2" t="s">
        <v>2767</v>
      </c>
      <c r="F183" s="2" t="s">
        <v>2775</v>
      </c>
      <c r="G183" s="2">
        <v>37</v>
      </c>
      <c r="H183" s="2">
        <v>41</v>
      </c>
      <c r="I183" s="3">
        <v>42454</v>
      </c>
      <c r="J183" s="3">
        <v>42464</v>
      </c>
      <c r="K183" s="3" t="s">
        <v>2536</v>
      </c>
      <c r="L183" s="17">
        <f t="shared" si="31"/>
        <v>250.79</v>
      </c>
      <c r="M183" s="20">
        <f t="shared" si="32"/>
        <v>0.9497587623110969</v>
      </c>
      <c r="N183" s="2" t="s">
        <v>36</v>
      </c>
      <c r="O183" s="2">
        <v>2350000</v>
      </c>
      <c r="P183" s="2">
        <v>2880000</v>
      </c>
      <c r="Q183" s="2">
        <f t="shared" si="26"/>
        <v>530000</v>
      </c>
      <c r="R183" s="4">
        <f t="shared" si="27"/>
        <v>0.22553191489361701</v>
      </c>
      <c r="S183" s="2">
        <v>120001</v>
      </c>
      <c r="T183" s="5">
        <f t="shared" si="35"/>
        <v>66756.783783783787</v>
      </c>
      <c r="U183" s="2">
        <v>81081</v>
      </c>
      <c r="V183" s="5">
        <f t="shared" si="28"/>
        <v>14324.216216216213</v>
      </c>
      <c r="W183" s="4">
        <f t="shared" si="29"/>
        <v>0.21457319248048881</v>
      </c>
      <c r="X183" s="22">
        <f t="shared" si="33"/>
        <v>63402.840342355994</v>
      </c>
      <c r="Y183" s="22">
        <f t="shared" si="34"/>
        <v>77007.390206946046</v>
      </c>
      <c r="Z183" s="22">
        <f t="shared" si="36"/>
        <v>13604.549864590052</v>
      </c>
      <c r="AA183" s="8">
        <f t="shared" si="37"/>
        <v>0.21457319248048878</v>
      </c>
      <c r="AB183" s="22">
        <f t="shared" si="38"/>
        <v>2849273.4376570038</v>
      </c>
      <c r="AC183" s="2">
        <v>402</v>
      </c>
      <c r="AD183" s="2">
        <v>1897</v>
      </c>
      <c r="AE183" s="2">
        <f t="shared" si="30"/>
        <v>119</v>
      </c>
      <c r="AF183" s="2" t="s">
        <v>209</v>
      </c>
    </row>
    <row r="184" spans="1:32" x14ac:dyDescent="0.2">
      <c r="A184">
        <v>14</v>
      </c>
      <c r="B184" s="2" t="s">
        <v>869</v>
      </c>
      <c r="C184" s="2" t="s">
        <v>22</v>
      </c>
      <c r="D184" s="2" t="s">
        <v>23</v>
      </c>
      <c r="E184" s="2" t="s">
        <v>2767</v>
      </c>
      <c r="F184" s="2" t="s">
        <v>2775</v>
      </c>
      <c r="G184" s="2">
        <v>53</v>
      </c>
      <c r="H184" s="2">
        <v>58</v>
      </c>
      <c r="I184" s="3">
        <v>42448</v>
      </c>
      <c r="J184" s="3">
        <v>42464</v>
      </c>
      <c r="K184" s="3" t="s">
        <v>2536</v>
      </c>
      <c r="L184" s="17">
        <f t="shared" si="31"/>
        <v>250.79</v>
      </c>
      <c r="M184" s="20">
        <f t="shared" si="32"/>
        <v>0.9497587623110969</v>
      </c>
      <c r="N184" s="2" t="s">
        <v>31</v>
      </c>
      <c r="O184" s="2">
        <v>3390000</v>
      </c>
      <c r="P184" s="2">
        <v>4100000</v>
      </c>
      <c r="Q184" s="2">
        <f t="shared" si="26"/>
        <v>710000</v>
      </c>
      <c r="R184" s="4">
        <f t="shared" si="27"/>
        <v>0.20943952802359883</v>
      </c>
      <c r="S184" s="2"/>
      <c r="T184" s="5">
        <f t="shared" si="35"/>
        <v>63962.264150943396</v>
      </c>
      <c r="U184" s="2">
        <v>77358</v>
      </c>
      <c r="V184" s="5">
        <f t="shared" si="28"/>
        <v>13395.735849056604</v>
      </c>
      <c r="W184" s="4">
        <f t="shared" si="29"/>
        <v>0.20943185840707965</v>
      </c>
      <c r="X184" s="22">
        <f t="shared" si="33"/>
        <v>60748.720834615444</v>
      </c>
      <c r="Y184" s="22">
        <f t="shared" si="34"/>
        <v>73471.438334861828</v>
      </c>
      <c r="Z184" s="22">
        <f t="shared" si="36"/>
        <v>12722.717500246385</v>
      </c>
      <c r="AA184" s="8">
        <f t="shared" si="37"/>
        <v>0.20943185840707954</v>
      </c>
      <c r="AB184" s="22">
        <f t="shared" si="38"/>
        <v>3893986.2317476771</v>
      </c>
      <c r="AC184" s="2">
        <v>977</v>
      </c>
      <c r="AD184" s="2">
        <v>2012</v>
      </c>
      <c r="AE184" s="2">
        <f t="shared" si="30"/>
        <v>4</v>
      </c>
      <c r="AF184" s="2" t="s">
        <v>103</v>
      </c>
    </row>
    <row r="185" spans="1:32" x14ac:dyDescent="0.2">
      <c r="A185">
        <v>14</v>
      </c>
      <c r="B185" s="2" t="s">
        <v>918</v>
      </c>
      <c r="C185" s="2" t="s">
        <v>22</v>
      </c>
      <c r="D185" s="2" t="s">
        <v>23</v>
      </c>
      <c r="E185" s="2" t="s">
        <v>2767</v>
      </c>
      <c r="F185" s="2" t="s">
        <v>2775</v>
      </c>
      <c r="G185" s="2">
        <v>54</v>
      </c>
      <c r="H185" s="2">
        <v>59</v>
      </c>
      <c r="I185" s="3">
        <v>42452</v>
      </c>
      <c r="J185" s="3">
        <v>42464</v>
      </c>
      <c r="K185" s="3" t="s">
        <v>2536</v>
      </c>
      <c r="L185" s="17">
        <f t="shared" si="31"/>
        <v>250.79</v>
      </c>
      <c r="M185" s="20">
        <f t="shared" si="32"/>
        <v>0.9497587623110969</v>
      </c>
      <c r="N185" s="2" t="s">
        <v>32</v>
      </c>
      <c r="O185" s="2">
        <v>2700000</v>
      </c>
      <c r="P185" s="2">
        <v>2700000</v>
      </c>
      <c r="Q185" s="2">
        <f t="shared" si="26"/>
        <v>0</v>
      </c>
      <c r="R185" s="4">
        <f t="shared" si="27"/>
        <v>0</v>
      </c>
      <c r="S185" s="2">
        <v>118637</v>
      </c>
      <c r="T185" s="5">
        <f t="shared" si="35"/>
        <v>52196.981481481482</v>
      </c>
      <c r="U185" s="2">
        <v>52197</v>
      </c>
      <c r="V185" s="5">
        <f t="shared" si="28"/>
        <v>1.8518518518249039E-2</v>
      </c>
      <c r="W185" s="4">
        <f t="shared" si="29"/>
        <v>3.5478140675278446E-7</v>
      </c>
      <c r="X185" s="22">
        <f t="shared" si="33"/>
        <v>49574.540528227095</v>
      </c>
      <c r="Y185" s="22">
        <f t="shared" si="34"/>
        <v>49574.558116352324</v>
      </c>
      <c r="Z185" s="22">
        <f t="shared" si="36"/>
        <v>1.7588125228940044E-2</v>
      </c>
      <c r="AA185" s="8">
        <f t="shared" si="37"/>
        <v>3.5478140677724677E-7</v>
      </c>
      <c r="AB185" s="22">
        <f t="shared" si="38"/>
        <v>2677026.1382830255</v>
      </c>
      <c r="AC185" s="11">
        <v>3021</v>
      </c>
      <c r="AD185" s="2">
        <v>1939</v>
      </c>
      <c r="AE185" s="2">
        <f t="shared" si="30"/>
        <v>77</v>
      </c>
      <c r="AF185" s="2" t="s">
        <v>58</v>
      </c>
    </row>
    <row r="186" spans="1:32" x14ac:dyDescent="0.2">
      <c r="A186">
        <v>14</v>
      </c>
      <c r="B186" s="2" t="s">
        <v>437</v>
      </c>
      <c r="C186" s="2" t="s">
        <v>22</v>
      </c>
      <c r="D186" s="2" t="s">
        <v>23</v>
      </c>
      <c r="E186" s="2" t="s">
        <v>2767</v>
      </c>
      <c r="F186" s="2" t="s">
        <v>2775</v>
      </c>
      <c r="G186" s="2">
        <v>66</v>
      </c>
      <c r="H186" s="2">
        <v>74</v>
      </c>
      <c r="I186" s="3">
        <v>42452</v>
      </c>
      <c r="J186" s="3">
        <v>42464</v>
      </c>
      <c r="K186" s="3" t="s">
        <v>2536</v>
      </c>
      <c r="L186" s="17">
        <f t="shared" si="31"/>
        <v>250.79</v>
      </c>
      <c r="M186" s="20">
        <f t="shared" si="32"/>
        <v>0.9497587623110969</v>
      </c>
      <c r="N186" s="2" t="s">
        <v>32</v>
      </c>
      <c r="O186" s="2">
        <v>3490000</v>
      </c>
      <c r="P186" s="2">
        <v>3700000</v>
      </c>
      <c r="Q186" s="2">
        <f t="shared" si="26"/>
        <v>210000</v>
      </c>
      <c r="R186" s="4">
        <f t="shared" si="27"/>
        <v>6.0171919770773637E-2</v>
      </c>
      <c r="S186" s="2">
        <v>105896</v>
      </c>
      <c r="T186" s="5">
        <f t="shared" si="35"/>
        <v>54483.272727272728</v>
      </c>
      <c r="U186" s="2">
        <v>57665</v>
      </c>
      <c r="V186" s="5">
        <f t="shared" si="28"/>
        <v>3181.7272727272721</v>
      </c>
      <c r="W186" s="4">
        <f t="shared" si="29"/>
        <v>5.8398240661020215E-2</v>
      </c>
      <c r="X186" s="22">
        <f t="shared" si="33"/>
        <v>51745.965672112485</v>
      </c>
      <c r="Y186" s="22">
        <f t="shared" si="34"/>
        <v>54767.839028669405</v>
      </c>
      <c r="Z186" s="22">
        <f t="shared" si="36"/>
        <v>3021.87335655692</v>
      </c>
      <c r="AA186" s="8">
        <f t="shared" si="37"/>
        <v>5.8398240661020305E-2</v>
      </c>
      <c r="AB186" s="22">
        <f t="shared" si="38"/>
        <v>3614677.3758921809</v>
      </c>
      <c r="AC186" s="11">
        <v>1877</v>
      </c>
      <c r="AD186" s="2">
        <v>1966</v>
      </c>
      <c r="AE186" s="2">
        <f t="shared" si="30"/>
        <v>50</v>
      </c>
      <c r="AF186" s="2" t="s">
        <v>37</v>
      </c>
    </row>
    <row r="187" spans="1:32" x14ac:dyDescent="0.2">
      <c r="A187">
        <v>14</v>
      </c>
      <c r="B187" s="2" t="s">
        <v>1398</v>
      </c>
      <c r="C187" s="2" t="s">
        <v>22</v>
      </c>
      <c r="D187" s="2" t="s">
        <v>23</v>
      </c>
      <c r="E187" s="2" t="s">
        <v>2767</v>
      </c>
      <c r="F187" s="2" t="s">
        <v>2775</v>
      </c>
      <c r="G187" s="2">
        <v>67</v>
      </c>
      <c r="H187" s="2">
        <v>76</v>
      </c>
      <c r="I187" s="3">
        <v>42453</v>
      </c>
      <c r="J187" s="3">
        <v>42464</v>
      </c>
      <c r="K187" s="3" t="s">
        <v>2536</v>
      </c>
      <c r="L187" s="17">
        <f t="shared" si="31"/>
        <v>250.79</v>
      </c>
      <c r="M187" s="20">
        <f t="shared" si="32"/>
        <v>0.9497587623110969</v>
      </c>
      <c r="N187" s="2" t="s">
        <v>24</v>
      </c>
      <c r="O187" s="2">
        <v>3350000</v>
      </c>
      <c r="P187" s="2">
        <v>3750000</v>
      </c>
      <c r="Q187" s="2">
        <f t="shared" si="26"/>
        <v>400000</v>
      </c>
      <c r="R187" s="4">
        <f t="shared" si="27"/>
        <v>0.11940298507462686</v>
      </c>
      <c r="S187" s="2">
        <v>27394</v>
      </c>
      <c r="T187" s="5">
        <f t="shared" si="35"/>
        <v>50408.86567164179</v>
      </c>
      <c r="U187" s="2">
        <v>56379</v>
      </c>
      <c r="V187" s="5">
        <f t="shared" si="28"/>
        <v>5970.13432835821</v>
      </c>
      <c r="W187" s="4">
        <f t="shared" si="29"/>
        <v>0.11843421288721424</v>
      </c>
      <c r="X187" s="22">
        <f t="shared" si="33"/>
        <v>47876.261869804846</v>
      </c>
      <c r="Y187" s="22">
        <f t="shared" si="34"/>
        <v>53546.449260337329</v>
      </c>
      <c r="Z187" s="22">
        <f t="shared" si="36"/>
        <v>5670.1873905324828</v>
      </c>
      <c r="AA187" s="8">
        <f t="shared" si="37"/>
        <v>0.1184342128872142</v>
      </c>
      <c r="AB187" s="22">
        <f t="shared" si="38"/>
        <v>3587612.1004426009</v>
      </c>
      <c r="AC187" s="11">
        <v>2921</v>
      </c>
      <c r="AD187" s="2">
        <v>1994</v>
      </c>
      <c r="AE187" s="2">
        <f t="shared" si="30"/>
        <v>22</v>
      </c>
      <c r="AF187" s="2" t="s">
        <v>181</v>
      </c>
    </row>
    <row r="188" spans="1:32" x14ac:dyDescent="0.2">
      <c r="A188">
        <v>14</v>
      </c>
      <c r="B188" s="2" t="s">
        <v>1474</v>
      </c>
      <c r="C188" s="2" t="s">
        <v>22</v>
      </c>
      <c r="D188" s="2" t="s">
        <v>23</v>
      </c>
      <c r="E188" s="2" t="s">
        <v>2767</v>
      </c>
      <c r="F188" s="2" t="s">
        <v>2775</v>
      </c>
      <c r="G188" s="2">
        <v>69</v>
      </c>
      <c r="H188" s="2">
        <v>76</v>
      </c>
      <c r="I188" s="3">
        <v>42450</v>
      </c>
      <c r="J188" s="3">
        <v>42464</v>
      </c>
      <c r="K188" s="3" t="s">
        <v>2536</v>
      </c>
      <c r="L188" s="17">
        <f t="shared" si="31"/>
        <v>250.79</v>
      </c>
      <c r="M188" s="20">
        <f t="shared" si="32"/>
        <v>0.9497587623110969</v>
      </c>
      <c r="N188" s="2" t="s">
        <v>62</v>
      </c>
      <c r="O188" s="2">
        <v>3750000</v>
      </c>
      <c r="P188" s="2">
        <v>4665000</v>
      </c>
      <c r="Q188" s="2">
        <f t="shared" si="26"/>
        <v>915000</v>
      </c>
      <c r="R188" s="4">
        <f t="shared" si="27"/>
        <v>0.24399999999999999</v>
      </c>
      <c r="S188" s="2"/>
      <c r="T188" s="5">
        <f t="shared" si="35"/>
        <v>54347.82608695652</v>
      </c>
      <c r="U188" s="2">
        <v>67609</v>
      </c>
      <c r="V188" s="5">
        <f t="shared" si="28"/>
        <v>13261.17391304348</v>
      </c>
      <c r="W188" s="4">
        <f t="shared" si="29"/>
        <v>0.24400560000000004</v>
      </c>
      <c r="X188" s="22">
        <f t="shared" si="33"/>
        <v>51617.32403864657</v>
      </c>
      <c r="Y188" s="22">
        <f t="shared" si="34"/>
        <v>64212.240161090951</v>
      </c>
      <c r="Z188" s="22">
        <f t="shared" si="36"/>
        <v>12594.916122444381</v>
      </c>
      <c r="AA188" s="8">
        <f t="shared" si="37"/>
        <v>0.24400560000000004</v>
      </c>
      <c r="AB188" s="22">
        <f t="shared" si="38"/>
        <v>4430644.5711152758</v>
      </c>
      <c r="AC188" s="11">
        <v>22649</v>
      </c>
      <c r="AD188" s="2">
        <v>1996</v>
      </c>
      <c r="AE188" s="2">
        <f t="shared" si="30"/>
        <v>20</v>
      </c>
      <c r="AF188" s="2" t="s">
        <v>37</v>
      </c>
    </row>
    <row r="189" spans="1:32" x14ac:dyDescent="0.2">
      <c r="A189">
        <v>14</v>
      </c>
      <c r="B189" s="2" t="s">
        <v>367</v>
      </c>
      <c r="C189" s="2" t="s">
        <v>22</v>
      </c>
      <c r="D189" s="2" t="s">
        <v>23</v>
      </c>
      <c r="E189" s="2" t="s">
        <v>2767</v>
      </c>
      <c r="F189" s="2" t="s">
        <v>2775</v>
      </c>
      <c r="G189" s="2">
        <v>72</v>
      </c>
      <c r="H189" s="2">
        <v>83</v>
      </c>
      <c r="I189" s="3">
        <v>42454</v>
      </c>
      <c r="J189" s="3">
        <v>42464</v>
      </c>
      <c r="K189" s="3" t="s">
        <v>2536</v>
      </c>
      <c r="L189" s="17">
        <f t="shared" si="31"/>
        <v>250.79</v>
      </c>
      <c r="M189" s="20">
        <f t="shared" si="32"/>
        <v>0.9497587623110969</v>
      </c>
      <c r="N189" s="2" t="s">
        <v>36</v>
      </c>
      <c r="O189" s="2">
        <v>3700000</v>
      </c>
      <c r="P189" s="2">
        <v>3775000</v>
      </c>
      <c r="Q189" s="2">
        <f t="shared" si="26"/>
        <v>75000</v>
      </c>
      <c r="R189" s="4">
        <f t="shared" si="27"/>
        <v>2.0270270270270271E-2</v>
      </c>
      <c r="S189" s="2">
        <v>4671</v>
      </c>
      <c r="T189" s="5">
        <f t="shared" si="35"/>
        <v>51453.763888888891</v>
      </c>
      <c r="U189" s="2">
        <v>52495</v>
      </c>
      <c r="V189" s="5">
        <f t="shared" si="28"/>
        <v>1041.2361111111095</v>
      </c>
      <c r="W189" s="4">
        <f t="shared" si="29"/>
        <v>2.0236344873809275E-2</v>
      </c>
      <c r="X189" s="22">
        <f t="shared" si="33"/>
        <v>48868.663107358523</v>
      </c>
      <c r="Y189" s="22">
        <f t="shared" si="34"/>
        <v>49857.586227521031</v>
      </c>
      <c r="Z189" s="22">
        <f t="shared" si="36"/>
        <v>988.92312016250798</v>
      </c>
      <c r="AA189" s="8">
        <f t="shared" si="37"/>
        <v>2.0236344873809292E-2</v>
      </c>
      <c r="AB189" s="22">
        <f t="shared" si="38"/>
        <v>3589746.2083815141</v>
      </c>
      <c r="AC189" s="11">
        <v>6818</v>
      </c>
      <c r="AD189" s="2">
        <v>2003</v>
      </c>
      <c r="AE189" s="2">
        <f t="shared" si="30"/>
        <v>13</v>
      </c>
      <c r="AF189" s="2" t="s">
        <v>1176</v>
      </c>
    </row>
    <row r="190" spans="1:32" x14ac:dyDescent="0.2">
      <c r="A190">
        <v>14</v>
      </c>
      <c r="B190" s="2" t="s">
        <v>184</v>
      </c>
      <c r="C190" s="2" t="s">
        <v>22</v>
      </c>
      <c r="D190" s="2" t="s">
        <v>23</v>
      </c>
      <c r="E190" s="2" t="s">
        <v>2767</v>
      </c>
      <c r="F190" s="2" t="s">
        <v>2775</v>
      </c>
      <c r="G190" s="2">
        <v>31</v>
      </c>
      <c r="H190" s="2">
        <v>36</v>
      </c>
      <c r="I190" s="3">
        <v>42455</v>
      </c>
      <c r="J190" s="3">
        <v>42465</v>
      </c>
      <c r="K190" s="3" t="s">
        <v>2536</v>
      </c>
      <c r="L190" s="17">
        <f t="shared" si="31"/>
        <v>250.79</v>
      </c>
      <c r="M190" s="20">
        <f t="shared" si="32"/>
        <v>0.9497587623110969</v>
      </c>
      <c r="N190" s="2" t="s">
        <v>36</v>
      </c>
      <c r="O190" s="2">
        <v>2050000</v>
      </c>
      <c r="P190" s="2">
        <v>2475000</v>
      </c>
      <c r="Q190" s="2">
        <f t="shared" si="26"/>
        <v>425000</v>
      </c>
      <c r="R190" s="4">
        <f t="shared" si="27"/>
        <v>0.2073170731707317</v>
      </c>
      <c r="S190" s="2">
        <v>154780</v>
      </c>
      <c r="T190" s="5">
        <f t="shared" si="35"/>
        <v>71121.93548387097</v>
      </c>
      <c r="U190" s="2">
        <v>84832</v>
      </c>
      <c r="V190" s="5">
        <f t="shared" si="28"/>
        <v>13710.06451612903</v>
      </c>
      <c r="W190" s="4">
        <f t="shared" si="29"/>
        <v>0.19276843948149019</v>
      </c>
      <c r="X190" s="22">
        <f t="shared" si="33"/>
        <v>67548.681418330976</v>
      </c>
      <c r="Y190" s="22">
        <f t="shared" si="34"/>
        <v>80569.935324374979</v>
      </c>
      <c r="Z190" s="22">
        <f t="shared" si="36"/>
        <v>13021.253906044003</v>
      </c>
      <c r="AA190" s="8">
        <f t="shared" si="37"/>
        <v>0.19276843948149031</v>
      </c>
      <c r="AB190" s="22">
        <f t="shared" si="38"/>
        <v>2497667.9950556243</v>
      </c>
      <c r="AC190" s="11">
        <v>1112</v>
      </c>
      <c r="AD190" s="2">
        <v>1936</v>
      </c>
      <c r="AE190" s="2">
        <f t="shared" si="30"/>
        <v>80</v>
      </c>
      <c r="AF190" s="2" t="s">
        <v>130</v>
      </c>
    </row>
    <row r="191" spans="1:32" x14ac:dyDescent="0.2">
      <c r="A191">
        <v>14</v>
      </c>
      <c r="B191" s="2" t="s">
        <v>348</v>
      </c>
      <c r="C191" s="2" t="s">
        <v>22</v>
      </c>
      <c r="D191" s="2" t="s">
        <v>23</v>
      </c>
      <c r="E191" s="2" t="s">
        <v>2767</v>
      </c>
      <c r="F191" s="2" t="s">
        <v>2775</v>
      </c>
      <c r="G191" s="2">
        <v>43</v>
      </c>
      <c r="H191" s="2">
        <v>47</v>
      </c>
      <c r="I191" s="3">
        <v>42455</v>
      </c>
      <c r="J191" s="3">
        <v>42465</v>
      </c>
      <c r="K191" s="3" t="s">
        <v>2536</v>
      </c>
      <c r="L191" s="17">
        <f t="shared" si="31"/>
        <v>250.79</v>
      </c>
      <c r="M191" s="20">
        <f t="shared" si="32"/>
        <v>0.9497587623110969</v>
      </c>
      <c r="N191" s="2" t="s">
        <v>36</v>
      </c>
      <c r="O191" s="2">
        <v>3200000</v>
      </c>
      <c r="P191" s="2">
        <v>3570000</v>
      </c>
      <c r="Q191" s="2">
        <f t="shared" si="26"/>
        <v>370000</v>
      </c>
      <c r="R191" s="4">
        <f t="shared" si="27"/>
        <v>0.11562500000000001</v>
      </c>
      <c r="S191" s="2"/>
      <c r="T191" s="5">
        <f t="shared" si="35"/>
        <v>74418.604651162794</v>
      </c>
      <c r="U191" s="2">
        <v>83023</v>
      </c>
      <c r="V191" s="5">
        <f t="shared" si="28"/>
        <v>8604.3953488372063</v>
      </c>
      <c r="W191" s="4">
        <f t="shared" si="29"/>
        <v>0.11562156249999996</v>
      </c>
      <c r="X191" s="22">
        <f t="shared" si="33"/>
        <v>70679.721846407221</v>
      </c>
      <c r="Y191" s="22">
        <f t="shared" si="34"/>
        <v>78851.821723354195</v>
      </c>
      <c r="Z191" s="22">
        <f t="shared" si="36"/>
        <v>8172.0998769469734</v>
      </c>
      <c r="AA191" s="8">
        <f t="shared" si="37"/>
        <v>0.11562156249999979</v>
      </c>
      <c r="AB191" s="22">
        <f t="shared" si="38"/>
        <v>3390628.3341042302</v>
      </c>
      <c r="AC191" s="11">
        <v>1380</v>
      </c>
      <c r="AD191" s="2">
        <v>2010</v>
      </c>
      <c r="AE191" s="2">
        <f t="shared" si="30"/>
        <v>6</v>
      </c>
      <c r="AF191" s="2" t="s">
        <v>203</v>
      </c>
    </row>
    <row r="192" spans="1:32" x14ac:dyDescent="0.2">
      <c r="A192">
        <v>14</v>
      </c>
      <c r="B192" s="2" t="s">
        <v>823</v>
      </c>
      <c r="C192" s="2" t="s">
        <v>22</v>
      </c>
      <c r="D192" s="2" t="s">
        <v>23</v>
      </c>
      <c r="E192" s="2" t="s">
        <v>2767</v>
      </c>
      <c r="F192" s="2" t="s">
        <v>2775</v>
      </c>
      <c r="G192" s="2">
        <v>52</v>
      </c>
      <c r="H192" s="2">
        <v>60</v>
      </c>
      <c r="I192" s="3">
        <v>42455</v>
      </c>
      <c r="J192" s="3">
        <v>42465</v>
      </c>
      <c r="K192" s="3" t="s">
        <v>2536</v>
      </c>
      <c r="L192" s="17">
        <f t="shared" si="31"/>
        <v>250.79</v>
      </c>
      <c r="M192" s="20">
        <f t="shared" si="32"/>
        <v>0.9497587623110969</v>
      </c>
      <c r="N192" s="2" t="s">
        <v>36</v>
      </c>
      <c r="O192" s="2">
        <v>3550000</v>
      </c>
      <c r="P192" s="2">
        <v>4300000</v>
      </c>
      <c r="Q192" s="2">
        <f t="shared" si="26"/>
        <v>750000</v>
      </c>
      <c r="R192" s="4">
        <f t="shared" si="27"/>
        <v>0.21126760563380281</v>
      </c>
      <c r="S192" s="2"/>
      <c r="T192" s="5">
        <f t="shared" si="35"/>
        <v>68269.230769230766</v>
      </c>
      <c r="U192" s="2">
        <v>82692</v>
      </c>
      <c r="V192" s="5">
        <f t="shared" si="28"/>
        <v>14422.769230769234</v>
      </c>
      <c r="W192" s="4">
        <f t="shared" si="29"/>
        <v>0.21126309859154935</v>
      </c>
      <c r="X192" s="22">
        <f t="shared" si="33"/>
        <v>64839.300119315267</v>
      </c>
      <c r="Y192" s="22">
        <f t="shared" si="34"/>
        <v>78537.451573029219</v>
      </c>
      <c r="Z192" s="22">
        <f t="shared" si="36"/>
        <v>13698.151453713952</v>
      </c>
      <c r="AA192" s="8">
        <f t="shared" si="37"/>
        <v>0.21126309859154924</v>
      </c>
      <c r="AB192" s="22">
        <f t="shared" si="38"/>
        <v>4083947.4817975191</v>
      </c>
      <c r="AC192" s="2">
        <v>379</v>
      </c>
      <c r="AD192" s="2">
        <v>2006</v>
      </c>
      <c r="AE192" s="2">
        <f t="shared" si="30"/>
        <v>10</v>
      </c>
      <c r="AF192" s="2" t="s">
        <v>34</v>
      </c>
    </row>
    <row r="193" spans="1:32" x14ac:dyDescent="0.2">
      <c r="A193">
        <v>14</v>
      </c>
      <c r="B193" s="2" t="s">
        <v>824</v>
      </c>
      <c r="C193" s="2" t="s">
        <v>22</v>
      </c>
      <c r="D193" s="2" t="s">
        <v>23</v>
      </c>
      <c r="E193" s="2" t="s">
        <v>2767</v>
      </c>
      <c r="F193" s="2" t="s">
        <v>2775</v>
      </c>
      <c r="G193" s="2">
        <v>52</v>
      </c>
      <c r="H193" s="2">
        <v>58</v>
      </c>
      <c r="I193" s="3">
        <v>42452</v>
      </c>
      <c r="J193" s="3">
        <v>42465</v>
      </c>
      <c r="K193" s="3" t="s">
        <v>2536</v>
      </c>
      <c r="L193" s="17">
        <f t="shared" si="31"/>
        <v>250.79</v>
      </c>
      <c r="M193" s="20">
        <f t="shared" si="32"/>
        <v>0.9497587623110969</v>
      </c>
      <c r="N193" s="2" t="s">
        <v>57</v>
      </c>
      <c r="O193" s="2">
        <v>2550000</v>
      </c>
      <c r="P193" s="2">
        <v>3180000</v>
      </c>
      <c r="Q193" s="2">
        <f t="shared" ref="Q193:Q256" si="39">P193-O193</f>
        <v>630000</v>
      </c>
      <c r="R193" s="4">
        <f t="shared" ref="R193:R256" si="40">Q193/O193</f>
        <v>0.24705882352941178</v>
      </c>
      <c r="S193" s="2">
        <v>90000</v>
      </c>
      <c r="T193" s="5">
        <f t="shared" si="35"/>
        <v>50769.230769230766</v>
      </c>
      <c r="U193" s="2">
        <v>62885</v>
      </c>
      <c r="V193" s="5">
        <f t="shared" ref="V193:V256" si="41">U193-T193</f>
        <v>12115.769230769234</v>
      </c>
      <c r="W193" s="4">
        <f t="shared" ref="W193:W256" si="42">V193/T193</f>
        <v>0.23864393939393946</v>
      </c>
      <c r="X193" s="22">
        <f t="shared" si="33"/>
        <v>48218.521778871072</v>
      </c>
      <c r="Y193" s="22">
        <f t="shared" si="34"/>
        <v>59725.579767933326</v>
      </c>
      <c r="Z193" s="22">
        <f t="shared" si="36"/>
        <v>11507.057989062254</v>
      </c>
      <c r="AA193" s="8">
        <f t="shared" si="37"/>
        <v>0.23864393939393938</v>
      </c>
      <c r="AB193" s="22">
        <f t="shared" si="38"/>
        <v>3105730.1479325332</v>
      </c>
      <c r="AC193" s="11">
        <v>1934</v>
      </c>
      <c r="AD193" s="2">
        <v>1937</v>
      </c>
      <c r="AE193" s="2">
        <f t="shared" ref="AE193:AE256" si="43">2016-AD193</f>
        <v>79</v>
      </c>
      <c r="AF193" s="2" t="s">
        <v>37</v>
      </c>
    </row>
    <row r="194" spans="1:32" x14ac:dyDescent="0.2">
      <c r="A194">
        <v>14</v>
      </c>
      <c r="B194" s="2" t="s">
        <v>1040</v>
      </c>
      <c r="C194" s="2" t="s">
        <v>22</v>
      </c>
      <c r="D194" s="2" t="s">
        <v>23</v>
      </c>
      <c r="E194" s="2" t="s">
        <v>2767</v>
      </c>
      <c r="F194" s="2" t="s">
        <v>2775</v>
      </c>
      <c r="G194" s="2">
        <v>57</v>
      </c>
      <c r="H194" s="2">
        <v>63</v>
      </c>
      <c r="I194" s="3">
        <v>42454</v>
      </c>
      <c r="J194" s="3">
        <v>42465</v>
      </c>
      <c r="K194" s="3" t="s">
        <v>2536</v>
      </c>
      <c r="L194" s="17">
        <f t="shared" ref="L194:L257" si="44">IF(K194="Januar",238.19,IF(K194="Februar",240.59,IF(K194="Mars",245.99,IF(K194="April",250.79,IF(K194="Mai",256.52,IF(K194="Juni",259.83,IF(K194="Juli",265.66,IF(K194="August",272.21,IF(K194="September",275.91,IF(K194="Oktober",281.13,IF(K194="November",284.38,IF(K194="Desember",287.34,0))))))))))))</f>
        <v>250.79</v>
      </c>
      <c r="M194" s="20">
        <f t="shared" ref="M194:M257" si="45">$L$2/L194</f>
        <v>0.9497587623110969</v>
      </c>
      <c r="N194" s="2" t="s">
        <v>24</v>
      </c>
      <c r="O194" s="2">
        <v>2850000</v>
      </c>
      <c r="P194" s="2">
        <v>3410000</v>
      </c>
      <c r="Q194" s="2">
        <f t="shared" si="39"/>
        <v>560000</v>
      </c>
      <c r="R194" s="4">
        <f t="shared" si="40"/>
        <v>0.19649122807017544</v>
      </c>
      <c r="S194" s="2"/>
      <c r="T194" s="5">
        <f t="shared" si="35"/>
        <v>50000</v>
      </c>
      <c r="U194" s="2">
        <v>59825</v>
      </c>
      <c r="V194" s="5">
        <f t="shared" si="41"/>
        <v>9825</v>
      </c>
      <c r="W194" s="4">
        <f t="shared" si="42"/>
        <v>0.19650000000000001</v>
      </c>
      <c r="X194" s="22">
        <f t="shared" ref="X194:X257" si="46">T194*M194</f>
        <v>47487.938115554847</v>
      </c>
      <c r="Y194" s="22">
        <f t="shared" ref="Y194:Y257" si="47">U194*M194</f>
        <v>56819.317955261373</v>
      </c>
      <c r="Z194" s="22">
        <f t="shared" si="36"/>
        <v>9331.3798397065257</v>
      </c>
      <c r="AA194" s="8">
        <f t="shared" si="37"/>
        <v>0.19649999999999995</v>
      </c>
      <c r="AB194" s="22">
        <f t="shared" si="38"/>
        <v>3238701.1234498983</v>
      </c>
      <c r="AC194" s="11">
        <v>1291</v>
      </c>
      <c r="AD194" s="2">
        <v>1936</v>
      </c>
      <c r="AE194" s="2">
        <f t="shared" si="43"/>
        <v>80</v>
      </c>
      <c r="AF194" s="2" t="s">
        <v>295</v>
      </c>
    </row>
    <row r="195" spans="1:32" x14ac:dyDescent="0.2">
      <c r="A195">
        <v>14</v>
      </c>
      <c r="B195" s="2" t="s">
        <v>1120</v>
      </c>
      <c r="C195" s="2" t="s">
        <v>22</v>
      </c>
      <c r="D195" s="2" t="s">
        <v>23</v>
      </c>
      <c r="E195" s="2" t="s">
        <v>2767</v>
      </c>
      <c r="F195" s="2" t="s">
        <v>2775</v>
      </c>
      <c r="G195" s="2">
        <v>59</v>
      </c>
      <c r="H195" s="2">
        <v>69</v>
      </c>
      <c r="I195" s="3">
        <v>42455</v>
      </c>
      <c r="J195" s="3">
        <v>42465</v>
      </c>
      <c r="K195" s="3" t="s">
        <v>2536</v>
      </c>
      <c r="L195" s="17">
        <f t="shared" si="44"/>
        <v>250.79</v>
      </c>
      <c r="M195" s="20">
        <f t="shared" si="45"/>
        <v>0.9497587623110969</v>
      </c>
      <c r="N195" s="2" t="s">
        <v>36</v>
      </c>
      <c r="O195" s="2">
        <v>4200000</v>
      </c>
      <c r="P195" s="2">
        <v>4400000</v>
      </c>
      <c r="Q195" s="2">
        <f t="shared" si="39"/>
        <v>200000</v>
      </c>
      <c r="R195" s="4">
        <f t="shared" si="40"/>
        <v>4.7619047619047616E-2</v>
      </c>
      <c r="S195" s="2"/>
      <c r="T195" s="5">
        <f t="shared" ref="T195:T258" si="48">(O195+S195)/G195</f>
        <v>71186.440677966108</v>
      </c>
      <c r="U195" s="2">
        <v>74576</v>
      </c>
      <c r="V195" s="5">
        <f t="shared" si="41"/>
        <v>3389.5593220338924</v>
      </c>
      <c r="W195" s="4">
        <f t="shared" si="42"/>
        <v>4.7615238095238009E-2</v>
      </c>
      <c r="X195" s="22">
        <f t="shared" si="46"/>
        <v>67609.945791637409</v>
      </c>
      <c r="Y195" s="22">
        <f t="shared" si="47"/>
        <v>70829.209458112367</v>
      </c>
      <c r="Z195" s="22">
        <f t="shared" ref="Z195:Z258" si="49">Y195-X195</f>
        <v>3219.2636664749589</v>
      </c>
      <c r="AA195" s="8">
        <f t="shared" ref="AA195:AA258" si="50">Z195/X195</f>
        <v>4.7615238095238134E-2</v>
      </c>
      <c r="AB195" s="22">
        <f t="shared" ref="AB195:AB258" si="51">Y195*G195</f>
        <v>4178923.3580286298</v>
      </c>
      <c r="AC195" s="2">
        <v>995</v>
      </c>
      <c r="AD195" s="2">
        <v>2012</v>
      </c>
      <c r="AE195" s="2">
        <f t="shared" si="43"/>
        <v>4</v>
      </c>
      <c r="AF195" s="2" t="s">
        <v>421</v>
      </c>
    </row>
    <row r="196" spans="1:32" x14ac:dyDescent="0.2">
      <c r="A196">
        <v>14</v>
      </c>
      <c r="B196" s="2" t="s">
        <v>1211</v>
      </c>
      <c r="C196" s="2" t="s">
        <v>22</v>
      </c>
      <c r="D196" s="2" t="s">
        <v>23</v>
      </c>
      <c r="E196" s="2" t="s">
        <v>2767</v>
      </c>
      <c r="F196" s="2" t="s">
        <v>2775</v>
      </c>
      <c r="G196" s="2">
        <v>62</v>
      </c>
      <c r="H196" s="2">
        <v>74</v>
      </c>
      <c r="I196" s="3">
        <v>42455</v>
      </c>
      <c r="J196" s="3">
        <v>42465</v>
      </c>
      <c r="K196" s="3" t="s">
        <v>2536</v>
      </c>
      <c r="L196" s="17">
        <f t="shared" si="44"/>
        <v>250.79</v>
      </c>
      <c r="M196" s="20">
        <f t="shared" si="45"/>
        <v>0.9497587623110969</v>
      </c>
      <c r="N196" s="2" t="s">
        <v>36</v>
      </c>
      <c r="O196" s="2">
        <v>4390000</v>
      </c>
      <c r="P196" s="2">
        <v>4390000</v>
      </c>
      <c r="Q196" s="2">
        <f t="shared" si="39"/>
        <v>0</v>
      </c>
      <c r="R196" s="4">
        <f t="shared" si="40"/>
        <v>0</v>
      </c>
      <c r="S196" s="2"/>
      <c r="T196" s="5">
        <f t="shared" si="48"/>
        <v>70806.451612903227</v>
      </c>
      <c r="U196" s="2">
        <v>70806</v>
      </c>
      <c r="V196" s="5">
        <f t="shared" si="41"/>
        <v>-0.4516129032272147</v>
      </c>
      <c r="W196" s="4">
        <f t="shared" si="42"/>
        <v>-6.3781321184709137E-6</v>
      </c>
      <c r="X196" s="22">
        <f t="shared" si="46"/>
        <v>67249.047847511538</v>
      </c>
      <c r="Y196" s="22">
        <f t="shared" si="47"/>
        <v>67248.618924199531</v>
      </c>
      <c r="Z196" s="22">
        <f t="shared" si="49"/>
        <v>-0.42892331200710032</v>
      </c>
      <c r="AA196" s="8">
        <f t="shared" si="50"/>
        <v>-6.3781321183861503E-6</v>
      </c>
      <c r="AB196" s="22">
        <f t="shared" si="51"/>
        <v>4169414.3733003708</v>
      </c>
      <c r="AC196" s="11">
        <v>16732</v>
      </c>
      <c r="AD196" s="2">
        <v>2010</v>
      </c>
      <c r="AE196" s="2">
        <f t="shared" si="43"/>
        <v>6</v>
      </c>
      <c r="AF196" s="2" t="s">
        <v>37</v>
      </c>
    </row>
    <row r="197" spans="1:32" x14ac:dyDescent="0.2">
      <c r="A197">
        <v>14</v>
      </c>
      <c r="B197" s="2" t="s">
        <v>1308</v>
      </c>
      <c r="C197" s="2" t="s">
        <v>22</v>
      </c>
      <c r="D197" s="2" t="s">
        <v>23</v>
      </c>
      <c r="E197" s="2" t="s">
        <v>2767</v>
      </c>
      <c r="F197" s="2" t="s">
        <v>2775</v>
      </c>
      <c r="G197" s="2">
        <v>65</v>
      </c>
      <c r="H197" s="2">
        <v>72</v>
      </c>
      <c r="I197" s="3">
        <v>42449</v>
      </c>
      <c r="J197" s="3">
        <v>42465</v>
      </c>
      <c r="K197" s="3" t="s">
        <v>2536</v>
      </c>
      <c r="L197" s="17">
        <f t="shared" si="44"/>
        <v>250.79</v>
      </c>
      <c r="M197" s="20">
        <f t="shared" si="45"/>
        <v>0.9497587623110969</v>
      </c>
      <c r="N197" s="2" t="s">
        <v>31</v>
      </c>
      <c r="O197" s="2">
        <v>2990000</v>
      </c>
      <c r="P197" s="2">
        <v>3100000</v>
      </c>
      <c r="Q197" s="2">
        <f t="shared" si="39"/>
        <v>110000</v>
      </c>
      <c r="R197" s="4">
        <f t="shared" si="40"/>
        <v>3.678929765886288E-2</v>
      </c>
      <c r="S197" s="2">
        <v>376789</v>
      </c>
      <c r="T197" s="5">
        <f t="shared" si="48"/>
        <v>51796.75384615385</v>
      </c>
      <c r="U197" s="2">
        <v>53489</v>
      </c>
      <c r="V197" s="5">
        <f t="shared" si="41"/>
        <v>1692.2461538461503</v>
      </c>
      <c r="W197" s="4">
        <f t="shared" si="42"/>
        <v>3.2670892057684565E-2</v>
      </c>
      <c r="X197" s="22">
        <f t="shared" si="46"/>
        <v>49194.42082465563</v>
      </c>
      <c r="Y197" s="22">
        <f t="shared" si="47"/>
        <v>50801.646437258263</v>
      </c>
      <c r="Z197" s="22">
        <f t="shared" si="49"/>
        <v>1607.2256126026332</v>
      </c>
      <c r="AA197" s="8">
        <f t="shared" si="50"/>
        <v>3.2670892057684552E-2</v>
      </c>
      <c r="AB197" s="22">
        <f t="shared" si="51"/>
        <v>3302107.0184217873</v>
      </c>
      <c r="AC197" s="11">
        <v>2038</v>
      </c>
      <c r="AD197" s="2">
        <v>1936</v>
      </c>
      <c r="AE197" s="2">
        <f t="shared" si="43"/>
        <v>80</v>
      </c>
      <c r="AF197" s="2" t="s">
        <v>37</v>
      </c>
    </row>
    <row r="198" spans="1:32" x14ac:dyDescent="0.2">
      <c r="A198">
        <v>14</v>
      </c>
      <c r="B198" s="2" t="s">
        <v>675</v>
      </c>
      <c r="C198" s="2" t="s">
        <v>22</v>
      </c>
      <c r="D198" s="2" t="s">
        <v>23</v>
      </c>
      <c r="E198" s="2" t="s">
        <v>2767</v>
      </c>
      <c r="F198" s="2" t="s">
        <v>2775</v>
      </c>
      <c r="G198" s="2">
        <v>67</v>
      </c>
      <c r="H198" s="2">
        <v>76</v>
      </c>
      <c r="I198" s="3">
        <v>42455</v>
      </c>
      <c r="J198" s="3">
        <v>42465</v>
      </c>
      <c r="K198" s="3" t="s">
        <v>2536</v>
      </c>
      <c r="L198" s="17">
        <f t="shared" si="44"/>
        <v>250.79</v>
      </c>
      <c r="M198" s="20">
        <f t="shared" si="45"/>
        <v>0.9497587623110969</v>
      </c>
      <c r="N198" s="2" t="s">
        <v>36</v>
      </c>
      <c r="O198" s="2">
        <v>3800000</v>
      </c>
      <c r="P198" s="2">
        <v>4350000</v>
      </c>
      <c r="Q198" s="2">
        <f t="shared" si="39"/>
        <v>550000</v>
      </c>
      <c r="R198" s="4">
        <f t="shared" si="40"/>
        <v>0.14473684210526316</v>
      </c>
      <c r="S198" s="2">
        <v>100457</v>
      </c>
      <c r="T198" s="5">
        <f t="shared" si="48"/>
        <v>58215.776119402988</v>
      </c>
      <c r="U198" s="2">
        <v>66425</v>
      </c>
      <c r="V198" s="5">
        <f t="shared" si="41"/>
        <v>8209.2238805970119</v>
      </c>
      <c r="W198" s="4">
        <f t="shared" si="42"/>
        <v>0.14101373249339752</v>
      </c>
      <c r="X198" s="22">
        <f t="shared" si="46"/>
        <v>55290.943474144093</v>
      </c>
      <c r="Y198" s="22">
        <f t="shared" si="47"/>
        <v>63087.725786514609</v>
      </c>
      <c r="Z198" s="22">
        <f t="shared" si="49"/>
        <v>7796.7823123705166</v>
      </c>
      <c r="AA198" s="8">
        <f t="shared" si="50"/>
        <v>0.14101373249339749</v>
      </c>
      <c r="AB198" s="22">
        <f t="shared" si="51"/>
        <v>4226877.6276964787</v>
      </c>
      <c r="AC198" s="2"/>
      <c r="AD198" s="2">
        <v>1936</v>
      </c>
      <c r="AE198" s="2">
        <f t="shared" si="43"/>
        <v>80</v>
      </c>
      <c r="AF198" s="2" t="s">
        <v>433</v>
      </c>
    </row>
    <row r="199" spans="1:32" x14ac:dyDescent="0.2">
      <c r="A199">
        <v>14</v>
      </c>
      <c r="B199" s="2" t="s">
        <v>1446</v>
      </c>
      <c r="C199" s="2" t="s">
        <v>22</v>
      </c>
      <c r="D199" s="2" t="s">
        <v>23</v>
      </c>
      <c r="E199" s="2" t="s">
        <v>2767</v>
      </c>
      <c r="F199" s="2" t="s">
        <v>2775</v>
      </c>
      <c r="G199" s="2">
        <v>68</v>
      </c>
      <c r="H199" s="2">
        <v>78</v>
      </c>
      <c r="I199" s="3">
        <v>42455</v>
      </c>
      <c r="J199" s="3">
        <v>42465</v>
      </c>
      <c r="K199" s="3" t="s">
        <v>2536</v>
      </c>
      <c r="L199" s="17">
        <f t="shared" si="44"/>
        <v>250.79</v>
      </c>
      <c r="M199" s="20">
        <f t="shared" si="45"/>
        <v>0.9497587623110969</v>
      </c>
      <c r="N199" s="2" t="s">
        <v>36</v>
      </c>
      <c r="O199" s="2">
        <v>4850000</v>
      </c>
      <c r="P199" s="2">
        <v>5000000</v>
      </c>
      <c r="Q199" s="2">
        <f t="shared" si="39"/>
        <v>150000</v>
      </c>
      <c r="R199" s="4">
        <f t="shared" si="40"/>
        <v>3.0927835051546393E-2</v>
      </c>
      <c r="S199" s="2"/>
      <c r="T199" s="5">
        <f t="shared" si="48"/>
        <v>71323.529411764699</v>
      </c>
      <c r="U199" s="2">
        <v>73529</v>
      </c>
      <c r="V199" s="5">
        <f t="shared" si="41"/>
        <v>2205.470588235301</v>
      </c>
      <c r="W199" s="4">
        <f t="shared" si="42"/>
        <v>3.0922061855670202E-2</v>
      </c>
      <c r="X199" s="22">
        <f t="shared" si="46"/>
        <v>67740.147017776762</v>
      </c>
      <c r="Y199" s="22">
        <f t="shared" si="47"/>
        <v>69834.812033972645</v>
      </c>
      <c r="Z199" s="22">
        <f t="shared" si="49"/>
        <v>2094.6650161958823</v>
      </c>
      <c r="AA199" s="8">
        <f t="shared" si="50"/>
        <v>3.0922061855670143E-2</v>
      </c>
      <c r="AB199" s="22">
        <f t="shared" si="51"/>
        <v>4748767.2183101401</v>
      </c>
      <c r="AC199" s="2">
        <v>603</v>
      </c>
      <c r="AD199" s="2">
        <v>2002</v>
      </c>
      <c r="AE199" s="2">
        <f t="shared" si="43"/>
        <v>14</v>
      </c>
      <c r="AF199" s="2" t="s">
        <v>67</v>
      </c>
    </row>
    <row r="200" spans="1:32" x14ac:dyDescent="0.2">
      <c r="A200">
        <v>14</v>
      </c>
      <c r="B200" s="2" t="s">
        <v>1491</v>
      </c>
      <c r="C200" s="2" t="s">
        <v>22</v>
      </c>
      <c r="D200" s="2" t="s">
        <v>23</v>
      </c>
      <c r="E200" s="2" t="s">
        <v>2767</v>
      </c>
      <c r="F200" s="2" t="s">
        <v>2775</v>
      </c>
      <c r="G200" s="2">
        <v>70</v>
      </c>
      <c r="H200" s="2">
        <v>82</v>
      </c>
      <c r="I200" s="3">
        <v>42452</v>
      </c>
      <c r="J200" s="3">
        <v>42465</v>
      </c>
      <c r="K200" s="3" t="s">
        <v>2536</v>
      </c>
      <c r="L200" s="17">
        <f t="shared" si="44"/>
        <v>250.79</v>
      </c>
      <c r="M200" s="20">
        <f t="shared" si="45"/>
        <v>0.9497587623110969</v>
      </c>
      <c r="N200" s="2" t="s">
        <v>57</v>
      </c>
      <c r="O200" s="2">
        <v>5990000</v>
      </c>
      <c r="P200" s="2">
        <v>6810000</v>
      </c>
      <c r="Q200" s="2">
        <f t="shared" si="39"/>
        <v>820000</v>
      </c>
      <c r="R200" s="4">
        <f t="shared" si="40"/>
        <v>0.13689482470784642</v>
      </c>
      <c r="S200" s="2">
        <v>3380</v>
      </c>
      <c r="T200" s="5">
        <f t="shared" si="48"/>
        <v>85619.71428571429</v>
      </c>
      <c r="U200" s="2">
        <v>97334</v>
      </c>
      <c r="V200" s="5">
        <f t="shared" si="41"/>
        <v>11714.28571428571</v>
      </c>
      <c r="W200" s="4">
        <f t="shared" si="42"/>
        <v>0.13681762210972767</v>
      </c>
      <c r="X200" s="22">
        <f t="shared" si="46"/>
        <v>81318.073869429747</v>
      </c>
      <c r="Y200" s="22">
        <f t="shared" si="47"/>
        <v>92443.819370788304</v>
      </c>
      <c r="Z200" s="22">
        <f t="shared" si="49"/>
        <v>11125.745501358557</v>
      </c>
      <c r="AA200" s="8">
        <f t="shared" si="50"/>
        <v>0.13681762210972764</v>
      </c>
      <c r="AB200" s="22">
        <f t="shared" si="51"/>
        <v>6471067.3559551816</v>
      </c>
      <c r="AC200" s="11">
        <v>3312</v>
      </c>
      <c r="AD200" s="2">
        <v>2010</v>
      </c>
      <c r="AE200" s="2">
        <f t="shared" si="43"/>
        <v>6</v>
      </c>
      <c r="AF200" s="2" t="s">
        <v>27</v>
      </c>
    </row>
    <row r="201" spans="1:32" x14ac:dyDescent="0.2">
      <c r="A201">
        <v>14</v>
      </c>
      <c r="B201" s="2" t="s">
        <v>277</v>
      </c>
      <c r="C201" s="2" t="s">
        <v>22</v>
      </c>
      <c r="D201" s="2" t="s">
        <v>23</v>
      </c>
      <c r="E201" s="2" t="s">
        <v>2767</v>
      </c>
      <c r="F201" s="2" t="s">
        <v>2775</v>
      </c>
      <c r="G201" s="2">
        <v>71</v>
      </c>
      <c r="H201" s="2">
        <v>78</v>
      </c>
      <c r="I201" s="3">
        <v>42452</v>
      </c>
      <c r="J201" s="3">
        <v>42465</v>
      </c>
      <c r="K201" s="3" t="s">
        <v>2536</v>
      </c>
      <c r="L201" s="17">
        <f t="shared" si="44"/>
        <v>250.79</v>
      </c>
      <c r="M201" s="20">
        <f t="shared" si="45"/>
        <v>0.9497587623110969</v>
      </c>
      <c r="N201" s="2" t="s">
        <v>57</v>
      </c>
      <c r="O201" s="2">
        <v>4100000</v>
      </c>
      <c r="P201" s="2">
        <v>4160000</v>
      </c>
      <c r="Q201" s="2">
        <f t="shared" si="39"/>
        <v>60000</v>
      </c>
      <c r="R201" s="4">
        <f t="shared" si="40"/>
        <v>1.4634146341463415E-2</v>
      </c>
      <c r="S201" s="2">
        <v>58898</v>
      </c>
      <c r="T201" s="5">
        <f t="shared" si="48"/>
        <v>58576.028169014084</v>
      </c>
      <c r="U201" s="2">
        <v>59421</v>
      </c>
      <c r="V201" s="5">
        <f t="shared" si="41"/>
        <v>844.97183098591631</v>
      </c>
      <c r="W201" s="4">
        <f t="shared" si="42"/>
        <v>1.4425215525843639E-2</v>
      </c>
      <c r="X201" s="22">
        <f t="shared" si="46"/>
        <v>55633.096014902767</v>
      </c>
      <c r="Y201" s="22">
        <f t="shared" si="47"/>
        <v>56435.615415287692</v>
      </c>
      <c r="Z201" s="22">
        <f t="shared" si="49"/>
        <v>802.51940038492467</v>
      </c>
      <c r="AA201" s="8">
        <f t="shared" si="50"/>
        <v>1.4425215525843627E-2</v>
      </c>
      <c r="AB201" s="22">
        <f t="shared" si="51"/>
        <v>4006928.6944854259</v>
      </c>
      <c r="AC201" s="2">
        <v>633</v>
      </c>
      <c r="AD201" s="2">
        <v>1890</v>
      </c>
      <c r="AE201" s="2">
        <f t="shared" si="43"/>
        <v>126</v>
      </c>
      <c r="AF201" s="2" t="s">
        <v>181</v>
      </c>
    </row>
    <row r="202" spans="1:32" x14ac:dyDescent="0.2">
      <c r="A202">
        <v>14</v>
      </c>
      <c r="B202" s="2" t="s">
        <v>1896</v>
      </c>
      <c r="C202" s="2" t="s">
        <v>22</v>
      </c>
      <c r="D202" s="2" t="s">
        <v>23</v>
      </c>
      <c r="E202" s="2" t="s">
        <v>2767</v>
      </c>
      <c r="F202" s="2" t="s">
        <v>2775</v>
      </c>
      <c r="G202" s="2">
        <v>82</v>
      </c>
      <c r="H202" s="2">
        <v>92</v>
      </c>
      <c r="I202" s="3">
        <v>42452</v>
      </c>
      <c r="J202" s="3">
        <v>42465</v>
      </c>
      <c r="K202" s="3" t="s">
        <v>2536</v>
      </c>
      <c r="L202" s="17">
        <f t="shared" si="44"/>
        <v>250.79</v>
      </c>
      <c r="M202" s="20">
        <f t="shared" si="45"/>
        <v>0.9497587623110969</v>
      </c>
      <c r="N202" s="2" t="s">
        <v>57</v>
      </c>
      <c r="O202" s="2">
        <v>4350000</v>
      </c>
      <c r="P202" s="2">
        <v>4805000</v>
      </c>
      <c r="Q202" s="2">
        <f t="shared" si="39"/>
        <v>455000</v>
      </c>
      <c r="R202" s="4">
        <f t="shared" si="40"/>
        <v>0.10459770114942529</v>
      </c>
      <c r="S202" s="2"/>
      <c r="T202" s="5">
        <f t="shared" si="48"/>
        <v>53048.780487804877</v>
      </c>
      <c r="U202" s="2">
        <v>58598</v>
      </c>
      <c r="V202" s="5">
        <f t="shared" si="41"/>
        <v>5549.2195121951227</v>
      </c>
      <c r="W202" s="4">
        <f t="shared" si="42"/>
        <v>0.10460597701149427</v>
      </c>
      <c r="X202" s="22">
        <f t="shared" si="46"/>
        <v>50383.54409821063</v>
      </c>
      <c r="Y202" s="22">
        <f t="shared" si="47"/>
        <v>55653.963953905659</v>
      </c>
      <c r="Z202" s="22">
        <f t="shared" si="49"/>
        <v>5270.4198556950287</v>
      </c>
      <c r="AA202" s="8">
        <f t="shared" si="50"/>
        <v>0.10460597701149427</v>
      </c>
      <c r="AB202" s="22">
        <f t="shared" si="51"/>
        <v>4563625.0442202641</v>
      </c>
      <c r="AC202" s="11">
        <v>7393</v>
      </c>
      <c r="AD202" s="2">
        <v>2012</v>
      </c>
      <c r="AE202" s="2">
        <f t="shared" si="43"/>
        <v>4</v>
      </c>
      <c r="AF202" s="2" t="s">
        <v>37</v>
      </c>
    </row>
    <row r="203" spans="1:32" x14ac:dyDescent="0.2">
      <c r="A203">
        <v>14</v>
      </c>
      <c r="B203" s="2" t="s">
        <v>223</v>
      </c>
      <c r="C203" s="2" t="s">
        <v>22</v>
      </c>
      <c r="D203" s="2" t="s">
        <v>23</v>
      </c>
      <c r="E203" s="2" t="s">
        <v>2767</v>
      </c>
      <c r="F203" s="2" t="s">
        <v>2775</v>
      </c>
      <c r="G203" s="2">
        <v>33</v>
      </c>
      <c r="H203" s="2">
        <v>37</v>
      </c>
      <c r="I203" s="3">
        <v>42455</v>
      </c>
      <c r="J203" s="3">
        <v>42466</v>
      </c>
      <c r="K203" s="3" t="s">
        <v>2536</v>
      </c>
      <c r="L203" s="17">
        <f t="shared" si="44"/>
        <v>250.79</v>
      </c>
      <c r="M203" s="20">
        <f t="shared" si="45"/>
        <v>0.9497587623110969</v>
      </c>
      <c r="N203" s="2" t="s">
        <v>24</v>
      </c>
      <c r="O203" s="2">
        <v>2500000</v>
      </c>
      <c r="P203" s="2">
        <v>2560000</v>
      </c>
      <c r="Q203" s="2">
        <f t="shared" si="39"/>
        <v>60000</v>
      </c>
      <c r="R203" s="4">
        <f t="shared" si="40"/>
        <v>2.4E-2</v>
      </c>
      <c r="S203" s="2">
        <v>123996</v>
      </c>
      <c r="T203" s="5">
        <f t="shared" si="48"/>
        <v>79515.030303030304</v>
      </c>
      <c r="U203" s="2">
        <v>81333</v>
      </c>
      <c r="V203" s="5">
        <f t="shared" si="41"/>
        <v>1817.9696969696961</v>
      </c>
      <c r="W203" s="4">
        <f t="shared" si="42"/>
        <v>2.2863220828080521E-2</v>
      </c>
      <c r="X203" s="22">
        <f t="shared" si="46"/>
        <v>75520.096765735419</v>
      </c>
      <c r="Y203" s="22">
        <f t="shared" si="47"/>
        <v>77246.729415048438</v>
      </c>
      <c r="Z203" s="22">
        <f t="shared" si="49"/>
        <v>1726.6326493130182</v>
      </c>
      <c r="AA203" s="8">
        <f t="shared" si="50"/>
        <v>2.2863220828080517E-2</v>
      </c>
      <c r="AB203" s="22">
        <f t="shared" si="51"/>
        <v>2549142.0706965984</v>
      </c>
      <c r="AC203" s="2">
        <v>855</v>
      </c>
      <c r="AD203" s="2">
        <v>1949</v>
      </c>
      <c r="AE203" s="2">
        <f t="shared" si="43"/>
        <v>67</v>
      </c>
      <c r="AF203" s="2" t="s">
        <v>108</v>
      </c>
    </row>
    <row r="204" spans="1:32" x14ac:dyDescent="0.2">
      <c r="A204">
        <v>14</v>
      </c>
      <c r="B204" s="2" t="s">
        <v>369</v>
      </c>
      <c r="C204" s="2" t="s">
        <v>22</v>
      </c>
      <c r="D204" s="2" t="s">
        <v>23</v>
      </c>
      <c r="E204" s="2" t="s">
        <v>2767</v>
      </c>
      <c r="F204" s="2" t="s">
        <v>2775</v>
      </c>
      <c r="G204" s="2">
        <v>39</v>
      </c>
      <c r="H204" s="2">
        <v>45</v>
      </c>
      <c r="I204" s="3">
        <v>42455</v>
      </c>
      <c r="J204" s="3">
        <v>42466</v>
      </c>
      <c r="K204" s="3" t="s">
        <v>2536</v>
      </c>
      <c r="L204" s="17">
        <f t="shared" si="44"/>
        <v>250.79</v>
      </c>
      <c r="M204" s="20">
        <f t="shared" si="45"/>
        <v>0.9497587623110969</v>
      </c>
      <c r="N204" s="2" t="s">
        <v>24</v>
      </c>
      <c r="O204" s="2">
        <v>2390000</v>
      </c>
      <c r="P204" s="2">
        <v>2500000</v>
      </c>
      <c r="Q204" s="2">
        <f t="shared" si="39"/>
        <v>110000</v>
      </c>
      <c r="R204" s="4">
        <f t="shared" si="40"/>
        <v>4.6025104602510462E-2</v>
      </c>
      <c r="S204" s="2"/>
      <c r="T204" s="5">
        <f t="shared" si="48"/>
        <v>61282.051282051281</v>
      </c>
      <c r="U204" s="2">
        <v>64103</v>
      </c>
      <c r="V204" s="5">
        <f t="shared" si="41"/>
        <v>2820.9487179487187</v>
      </c>
      <c r="W204" s="4">
        <f t="shared" si="42"/>
        <v>4.6032217573221769E-2</v>
      </c>
      <c r="X204" s="22">
        <f t="shared" si="46"/>
        <v>58203.165177526193</v>
      </c>
      <c r="Y204" s="22">
        <f t="shared" si="47"/>
        <v>60882.385940428248</v>
      </c>
      <c r="Z204" s="22">
        <f t="shared" si="49"/>
        <v>2679.2207629020559</v>
      </c>
      <c r="AA204" s="8">
        <f t="shared" si="50"/>
        <v>4.6032217573221859E-2</v>
      </c>
      <c r="AB204" s="22">
        <f t="shared" si="51"/>
        <v>2374413.0516767018</v>
      </c>
      <c r="AC204" s="2">
        <v>268</v>
      </c>
      <c r="AD204" s="2">
        <v>1894</v>
      </c>
      <c r="AE204" s="2">
        <f t="shared" si="43"/>
        <v>122</v>
      </c>
      <c r="AF204" s="2" t="s">
        <v>34</v>
      </c>
    </row>
    <row r="205" spans="1:32" x14ac:dyDescent="0.2">
      <c r="A205">
        <v>14</v>
      </c>
      <c r="B205" s="2" t="s">
        <v>394</v>
      </c>
      <c r="C205" s="2" t="s">
        <v>22</v>
      </c>
      <c r="D205" s="2" t="s">
        <v>23</v>
      </c>
      <c r="E205" s="2" t="s">
        <v>2767</v>
      </c>
      <c r="F205" s="2" t="s">
        <v>2775</v>
      </c>
      <c r="G205" s="2">
        <v>40</v>
      </c>
      <c r="H205" s="2">
        <v>45</v>
      </c>
      <c r="I205" s="3">
        <v>42456</v>
      </c>
      <c r="J205" s="3">
        <v>42466</v>
      </c>
      <c r="K205" s="3" t="s">
        <v>2536</v>
      </c>
      <c r="L205" s="17">
        <f t="shared" si="44"/>
        <v>250.79</v>
      </c>
      <c r="M205" s="20">
        <f t="shared" si="45"/>
        <v>0.9497587623110969</v>
      </c>
      <c r="N205" s="2" t="s">
        <v>36</v>
      </c>
      <c r="O205" s="2">
        <v>3150000</v>
      </c>
      <c r="P205" s="2">
        <v>3300000</v>
      </c>
      <c r="Q205" s="2">
        <f t="shared" si="39"/>
        <v>150000</v>
      </c>
      <c r="R205" s="4">
        <f t="shared" si="40"/>
        <v>4.7619047619047616E-2</v>
      </c>
      <c r="S205" s="2">
        <v>44149</v>
      </c>
      <c r="T205" s="5">
        <f t="shared" si="48"/>
        <v>79853.725000000006</v>
      </c>
      <c r="U205" s="2">
        <v>83604</v>
      </c>
      <c r="V205" s="5">
        <f t="shared" si="41"/>
        <v>3750.2749999999942</v>
      </c>
      <c r="W205" s="4">
        <f t="shared" si="42"/>
        <v>4.6964308803377597E-2</v>
      </c>
      <c r="X205" s="22">
        <f t="shared" si="46"/>
        <v>75841.775021930705</v>
      </c>
      <c r="Y205" s="22">
        <f t="shared" si="47"/>
        <v>79403.631564256939</v>
      </c>
      <c r="Z205" s="22">
        <f t="shared" si="49"/>
        <v>3561.8565423262335</v>
      </c>
      <c r="AA205" s="8">
        <f t="shared" si="50"/>
        <v>4.6964308803377465E-2</v>
      </c>
      <c r="AB205" s="22">
        <f t="shared" si="51"/>
        <v>3176145.2625702778</v>
      </c>
      <c r="AC205" s="2">
        <v>717</v>
      </c>
      <c r="AD205" s="2">
        <v>1898</v>
      </c>
      <c r="AE205" s="2">
        <f t="shared" si="43"/>
        <v>118</v>
      </c>
      <c r="AF205" s="2" t="s">
        <v>127</v>
      </c>
    </row>
    <row r="206" spans="1:32" x14ac:dyDescent="0.2">
      <c r="A206">
        <v>14</v>
      </c>
      <c r="B206" s="2" t="s">
        <v>348</v>
      </c>
      <c r="C206" s="2" t="s">
        <v>22</v>
      </c>
      <c r="D206" s="2" t="s">
        <v>23</v>
      </c>
      <c r="E206" s="2" t="s">
        <v>2767</v>
      </c>
      <c r="F206" s="2" t="s">
        <v>2775</v>
      </c>
      <c r="G206" s="2">
        <v>42</v>
      </c>
      <c r="H206" s="2">
        <v>47</v>
      </c>
      <c r="I206" s="3">
        <v>42456</v>
      </c>
      <c r="J206" s="3">
        <v>42466</v>
      </c>
      <c r="K206" s="3" t="s">
        <v>2536</v>
      </c>
      <c r="L206" s="17">
        <f t="shared" si="44"/>
        <v>250.79</v>
      </c>
      <c r="M206" s="20">
        <f t="shared" si="45"/>
        <v>0.9497587623110969</v>
      </c>
      <c r="N206" s="2" t="s">
        <v>36</v>
      </c>
      <c r="O206" s="2">
        <v>3200000</v>
      </c>
      <c r="P206" s="2">
        <v>3520000</v>
      </c>
      <c r="Q206" s="2">
        <f t="shared" si="39"/>
        <v>320000</v>
      </c>
      <c r="R206" s="4">
        <f t="shared" si="40"/>
        <v>0.1</v>
      </c>
      <c r="S206" s="2"/>
      <c r="T206" s="5">
        <f t="shared" si="48"/>
        <v>76190.476190476184</v>
      </c>
      <c r="U206" s="2">
        <v>83810</v>
      </c>
      <c r="V206" s="5">
        <f t="shared" si="41"/>
        <v>7619.5238095238165</v>
      </c>
      <c r="W206" s="4">
        <f t="shared" si="42"/>
        <v>0.1000062500000001</v>
      </c>
      <c r="X206" s="22">
        <f t="shared" si="46"/>
        <v>72362.572366559762</v>
      </c>
      <c r="Y206" s="22">
        <f t="shared" si="47"/>
        <v>79599.28186929303</v>
      </c>
      <c r="Z206" s="22">
        <f t="shared" si="49"/>
        <v>7236.7095027332689</v>
      </c>
      <c r="AA206" s="8">
        <f t="shared" si="50"/>
        <v>0.10000625000000002</v>
      </c>
      <c r="AB206" s="22">
        <f t="shared" si="51"/>
        <v>3343169.8385103075</v>
      </c>
      <c r="AC206" s="11">
        <v>1380</v>
      </c>
      <c r="AD206" s="2">
        <v>2010</v>
      </c>
      <c r="AE206" s="2">
        <f t="shared" si="43"/>
        <v>6</v>
      </c>
      <c r="AF206" s="2" t="s">
        <v>156</v>
      </c>
    </row>
    <row r="207" spans="1:32" x14ac:dyDescent="0.2">
      <c r="A207">
        <v>14</v>
      </c>
      <c r="B207" s="2" t="s">
        <v>1041</v>
      </c>
      <c r="C207" s="2" t="s">
        <v>22</v>
      </c>
      <c r="D207" s="2" t="s">
        <v>23</v>
      </c>
      <c r="E207" s="2" t="s">
        <v>2767</v>
      </c>
      <c r="F207" s="2" t="s">
        <v>2775</v>
      </c>
      <c r="G207" s="2">
        <v>57</v>
      </c>
      <c r="H207" s="2">
        <v>66</v>
      </c>
      <c r="I207" s="3">
        <v>42449</v>
      </c>
      <c r="J207" s="3">
        <v>42466</v>
      </c>
      <c r="K207" s="3" t="s">
        <v>2536</v>
      </c>
      <c r="L207" s="17">
        <f t="shared" si="44"/>
        <v>250.79</v>
      </c>
      <c r="M207" s="20">
        <f t="shared" si="45"/>
        <v>0.9497587623110969</v>
      </c>
      <c r="N207" s="2" t="s">
        <v>242</v>
      </c>
      <c r="O207" s="2">
        <v>3400000</v>
      </c>
      <c r="P207" s="2">
        <v>3300000</v>
      </c>
      <c r="Q207" s="2">
        <f t="shared" si="39"/>
        <v>-100000</v>
      </c>
      <c r="R207" s="4">
        <f t="shared" si="40"/>
        <v>-2.9411764705882353E-2</v>
      </c>
      <c r="S207" s="2">
        <v>29158</v>
      </c>
      <c r="T207" s="5">
        <f t="shared" si="48"/>
        <v>60160.666666666664</v>
      </c>
      <c r="U207" s="2">
        <v>58406</v>
      </c>
      <c r="V207" s="5">
        <f t="shared" si="41"/>
        <v>-1754.6666666666642</v>
      </c>
      <c r="W207" s="4">
        <f t="shared" si="42"/>
        <v>-2.916634345807334E-2</v>
      </c>
      <c r="X207" s="22">
        <f t="shared" si="46"/>
        <v>57138.120313143794</v>
      </c>
      <c r="Y207" s="22">
        <f t="shared" si="47"/>
        <v>55471.610271541926</v>
      </c>
      <c r="Z207" s="22">
        <f t="shared" si="49"/>
        <v>-1666.5100416018686</v>
      </c>
      <c r="AA207" s="8">
        <f t="shared" si="50"/>
        <v>-2.9166343458073334E-2</v>
      </c>
      <c r="AB207" s="22">
        <f t="shared" si="51"/>
        <v>3161881.7854778897</v>
      </c>
      <c r="AC207" s="2">
        <v>466</v>
      </c>
      <c r="AD207" s="2">
        <v>1892</v>
      </c>
      <c r="AE207" s="2">
        <f t="shared" si="43"/>
        <v>124</v>
      </c>
      <c r="AF207" s="2" t="s">
        <v>37</v>
      </c>
    </row>
    <row r="208" spans="1:32" x14ac:dyDescent="0.2">
      <c r="A208">
        <v>14</v>
      </c>
      <c r="B208" s="2" t="s">
        <v>1190</v>
      </c>
      <c r="C208" s="2" t="s">
        <v>22</v>
      </c>
      <c r="D208" s="2" t="s">
        <v>23</v>
      </c>
      <c r="E208" s="2" t="s">
        <v>2767</v>
      </c>
      <c r="F208" s="2" t="s">
        <v>2775</v>
      </c>
      <c r="G208" s="2">
        <v>64</v>
      </c>
      <c r="H208" s="2">
        <v>71</v>
      </c>
      <c r="I208" s="3">
        <v>42455</v>
      </c>
      <c r="J208" s="3">
        <v>42466</v>
      </c>
      <c r="K208" s="3" t="s">
        <v>2536</v>
      </c>
      <c r="L208" s="17">
        <f t="shared" si="44"/>
        <v>250.79</v>
      </c>
      <c r="M208" s="20">
        <f t="shared" si="45"/>
        <v>0.9497587623110969</v>
      </c>
      <c r="N208" s="2" t="s">
        <v>24</v>
      </c>
      <c r="O208" s="2">
        <v>3090000</v>
      </c>
      <c r="P208" s="2">
        <v>3440000</v>
      </c>
      <c r="Q208" s="2">
        <f t="shared" si="39"/>
        <v>350000</v>
      </c>
      <c r="R208" s="4">
        <f t="shared" si="40"/>
        <v>0.11326860841423948</v>
      </c>
      <c r="S208" s="2">
        <v>343956</v>
      </c>
      <c r="T208" s="5">
        <f t="shared" si="48"/>
        <v>53655.5625</v>
      </c>
      <c r="U208" s="2">
        <v>59124</v>
      </c>
      <c r="V208" s="5">
        <f t="shared" si="41"/>
        <v>5468.4375</v>
      </c>
      <c r="W208" s="4">
        <f t="shared" si="42"/>
        <v>0.10191743866258042</v>
      </c>
      <c r="X208" s="22">
        <f t="shared" si="46"/>
        <v>50959.840631105704</v>
      </c>
      <c r="Y208" s="22">
        <f t="shared" si="47"/>
        <v>56153.537062881296</v>
      </c>
      <c r="Z208" s="22">
        <f t="shared" si="49"/>
        <v>5193.6964317755919</v>
      </c>
      <c r="AA208" s="8">
        <f t="shared" si="50"/>
        <v>0.10191743866258048</v>
      </c>
      <c r="AB208" s="22">
        <f t="shared" si="51"/>
        <v>3593826.372024403</v>
      </c>
      <c r="AC208" s="11">
        <v>1519</v>
      </c>
      <c r="AD208" s="2">
        <v>1991</v>
      </c>
      <c r="AE208" s="2">
        <f t="shared" si="43"/>
        <v>25</v>
      </c>
      <c r="AF208" s="2" t="s">
        <v>27</v>
      </c>
    </row>
    <row r="209" spans="1:32" x14ac:dyDescent="0.2">
      <c r="A209">
        <v>14</v>
      </c>
      <c r="B209" s="2" t="s">
        <v>1048</v>
      </c>
      <c r="C209" s="2" t="s">
        <v>22</v>
      </c>
      <c r="D209" s="2" t="s">
        <v>23</v>
      </c>
      <c r="E209" s="2" t="s">
        <v>2767</v>
      </c>
      <c r="F209" s="2" t="s">
        <v>2775</v>
      </c>
      <c r="G209" s="2">
        <v>64</v>
      </c>
      <c r="H209" s="2">
        <v>70</v>
      </c>
      <c r="I209" s="3">
        <v>42456</v>
      </c>
      <c r="J209" s="3">
        <v>42466</v>
      </c>
      <c r="K209" s="3" t="s">
        <v>2536</v>
      </c>
      <c r="L209" s="17">
        <f t="shared" si="44"/>
        <v>250.79</v>
      </c>
      <c r="M209" s="20">
        <f t="shared" si="45"/>
        <v>0.9497587623110969</v>
      </c>
      <c r="N209" s="2" t="s">
        <v>36</v>
      </c>
      <c r="O209" s="2">
        <v>4650000</v>
      </c>
      <c r="P209" s="2">
        <v>4700000</v>
      </c>
      <c r="Q209" s="2">
        <f t="shared" si="39"/>
        <v>50000</v>
      </c>
      <c r="R209" s="4">
        <f t="shared" si="40"/>
        <v>1.0752688172043012E-2</v>
      </c>
      <c r="S209" s="2">
        <v>23698</v>
      </c>
      <c r="T209" s="5">
        <f t="shared" si="48"/>
        <v>73026.53125</v>
      </c>
      <c r="U209" s="2">
        <v>73808</v>
      </c>
      <c r="V209" s="5">
        <f t="shared" si="41"/>
        <v>781.46875</v>
      </c>
      <c r="W209" s="4">
        <f t="shared" si="42"/>
        <v>1.0701162120445095E-2</v>
      </c>
      <c r="X209" s="22">
        <f t="shared" si="46"/>
        <v>69357.587935872638</v>
      </c>
      <c r="Y209" s="22">
        <f t="shared" si="47"/>
        <v>70099.794728657434</v>
      </c>
      <c r="Z209" s="22">
        <f t="shared" si="49"/>
        <v>742.20679278479656</v>
      </c>
      <c r="AA209" s="8">
        <f t="shared" si="50"/>
        <v>1.0701162120445046E-2</v>
      </c>
      <c r="AB209" s="22">
        <f t="shared" si="51"/>
        <v>4486386.8626340758</v>
      </c>
      <c r="AC209" s="2">
        <v>524</v>
      </c>
      <c r="AD209" s="2">
        <v>1894</v>
      </c>
      <c r="AE209" s="2">
        <f t="shared" si="43"/>
        <v>122</v>
      </c>
      <c r="AF209" s="2" t="s">
        <v>295</v>
      </c>
    </row>
    <row r="210" spans="1:32" x14ac:dyDescent="0.2">
      <c r="A210">
        <v>14</v>
      </c>
      <c r="B210" s="2" t="s">
        <v>1653</v>
      </c>
      <c r="C210" s="2" t="s">
        <v>22</v>
      </c>
      <c r="D210" s="2" t="s">
        <v>23</v>
      </c>
      <c r="E210" s="2" t="s">
        <v>2767</v>
      </c>
      <c r="F210" s="2" t="s">
        <v>2775</v>
      </c>
      <c r="G210" s="2">
        <v>74</v>
      </c>
      <c r="H210" s="2">
        <v>81</v>
      </c>
      <c r="I210" s="3">
        <v>42451</v>
      </c>
      <c r="J210" s="3">
        <v>42466</v>
      </c>
      <c r="K210" s="3" t="s">
        <v>2536</v>
      </c>
      <c r="L210" s="17">
        <f t="shared" si="44"/>
        <v>250.79</v>
      </c>
      <c r="M210" s="20">
        <f t="shared" si="45"/>
        <v>0.9497587623110969</v>
      </c>
      <c r="N210" s="2" t="s">
        <v>180</v>
      </c>
      <c r="O210" s="2">
        <v>3990000</v>
      </c>
      <c r="P210" s="2">
        <v>4000000</v>
      </c>
      <c r="Q210" s="2">
        <f t="shared" si="39"/>
        <v>10000</v>
      </c>
      <c r="R210" s="4">
        <f t="shared" si="40"/>
        <v>2.5062656641604009E-3</v>
      </c>
      <c r="S210" s="2">
        <v>101400</v>
      </c>
      <c r="T210" s="5">
        <f t="shared" si="48"/>
        <v>55289.189189189186</v>
      </c>
      <c r="U210" s="2">
        <v>55424</v>
      </c>
      <c r="V210" s="5">
        <f t="shared" si="41"/>
        <v>134.81081081081356</v>
      </c>
      <c r="W210" s="4">
        <f t="shared" si="42"/>
        <v>2.4382851835558009E-3</v>
      </c>
      <c r="X210" s="22">
        <f t="shared" si="46"/>
        <v>52511.3918935084</v>
      </c>
      <c r="Y210" s="22">
        <f t="shared" si="47"/>
        <v>52639.429642330237</v>
      </c>
      <c r="Z210" s="22">
        <f t="shared" si="49"/>
        <v>128.03774882183643</v>
      </c>
      <c r="AA210" s="8">
        <f t="shared" si="50"/>
        <v>2.4382851835558525E-3</v>
      </c>
      <c r="AB210" s="22">
        <f t="shared" si="51"/>
        <v>3895317.7935324376</v>
      </c>
      <c r="AC210" s="2">
        <v>854</v>
      </c>
      <c r="AD210" s="2">
        <v>1988</v>
      </c>
      <c r="AE210" s="2">
        <f t="shared" si="43"/>
        <v>28</v>
      </c>
      <c r="AF210" s="2" t="s">
        <v>181</v>
      </c>
    </row>
    <row r="211" spans="1:32" x14ac:dyDescent="0.2">
      <c r="A211">
        <v>14</v>
      </c>
      <c r="B211" s="2" t="s">
        <v>2102</v>
      </c>
      <c r="C211" s="2" t="s">
        <v>22</v>
      </c>
      <c r="D211" s="2" t="s">
        <v>23</v>
      </c>
      <c r="E211" s="2" t="s">
        <v>2767</v>
      </c>
      <c r="F211" s="2" t="s">
        <v>2775</v>
      </c>
      <c r="G211" s="2">
        <v>94</v>
      </c>
      <c r="H211" s="2">
        <v>103</v>
      </c>
      <c r="I211" s="3">
        <v>42455</v>
      </c>
      <c r="J211" s="3">
        <v>42466</v>
      </c>
      <c r="K211" s="3" t="s">
        <v>2536</v>
      </c>
      <c r="L211" s="17">
        <f t="shared" si="44"/>
        <v>250.79</v>
      </c>
      <c r="M211" s="20">
        <f t="shared" si="45"/>
        <v>0.9497587623110969</v>
      </c>
      <c r="N211" s="2" t="s">
        <v>24</v>
      </c>
      <c r="O211" s="2">
        <v>4990000</v>
      </c>
      <c r="P211" s="2">
        <v>6250000</v>
      </c>
      <c r="Q211" s="2">
        <f t="shared" si="39"/>
        <v>1260000</v>
      </c>
      <c r="R211" s="4">
        <f t="shared" si="40"/>
        <v>0.25250501002004005</v>
      </c>
      <c r="S211" s="2"/>
      <c r="T211" s="5">
        <f t="shared" si="48"/>
        <v>53085.106382978724</v>
      </c>
      <c r="U211" s="2">
        <v>66489</v>
      </c>
      <c r="V211" s="5">
        <f t="shared" si="41"/>
        <v>13403.893617021276</v>
      </c>
      <c r="W211" s="4">
        <f t="shared" si="42"/>
        <v>0.25249819639278559</v>
      </c>
      <c r="X211" s="22">
        <f t="shared" si="46"/>
        <v>50418.04493545078</v>
      </c>
      <c r="Y211" s="22">
        <f t="shared" si="47"/>
        <v>63148.510347302523</v>
      </c>
      <c r="Z211" s="22">
        <f t="shared" si="49"/>
        <v>12730.465411851743</v>
      </c>
      <c r="AA211" s="8">
        <f t="shared" si="50"/>
        <v>0.25249819639278565</v>
      </c>
      <c r="AB211" s="22">
        <f t="shared" si="51"/>
        <v>5935959.9726464376</v>
      </c>
      <c r="AC211" s="2">
        <v>355</v>
      </c>
      <c r="AD211" s="2">
        <v>1894</v>
      </c>
      <c r="AE211" s="2">
        <f t="shared" si="43"/>
        <v>122</v>
      </c>
      <c r="AF211" s="2" t="s">
        <v>37</v>
      </c>
    </row>
    <row r="212" spans="1:32" x14ac:dyDescent="0.2">
      <c r="A212">
        <v>14</v>
      </c>
      <c r="B212" s="2" t="s">
        <v>2180</v>
      </c>
      <c r="C212" s="2" t="s">
        <v>22</v>
      </c>
      <c r="D212" s="2" t="s">
        <v>23</v>
      </c>
      <c r="E212" s="2" t="s">
        <v>2767</v>
      </c>
      <c r="F212" s="2" t="s">
        <v>2775</v>
      </c>
      <c r="G212" s="2">
        <v>100</v>
      </c>
      <c r="H212" s="2">
        <v>110</v>
      </c>
      <c r="I212" s="3">
        <v>42455</v>
      </c>
      <c r="J212" s="3">
        <v>42466</v>
      </c>
      <c r="K212" s="3" t="s">
        <v>2536</v>
      </c>
      <c r="L212" s="17">
        <f t="shared" si="44"/>
        <v>250.79</v>
      </c>
      <c r="M212" s="20">
        <f t="shared" si="45"/>
        <v>0.9497587623110969</v>
      </c>
      <c r="N212" s="2" t="s">
        <v>24</v>
      </c>
      <c r="O212" s="2">
        <v>5700000</v>
      </c>
      <c r="P212" s="2">
        <v>5850000</v>
      </c>
      <c r="Q212" s="2">
        <f t="shared" si="39"/>
        <v>150000</v>
      </c>
      <c r="R212" s="4">
        <f t="shared" si="40"/>
        <v>2.6315789473684209E-2</v>
      </c>
      <c r="S212" s="2">
        <v>12964</v>
      </c>
      <c r="T212" s="5">
        <f t="shared" si="48"/>
        <v>57129.64</v>
      </c>
      <c r="U212" s="2">
        <v>58630</v>
      </c>
      <c r="V212" s="5">
        <f t="shared" si="41"/>
        <v>1500.3600000000006</v>
      </c>
      <c r="W212" s="4">
        <f t="shared" si="42"/>
        <v>2.6262374487218906E-2</v>
      </c>
      <c r="X212" s="22">
        <f t="shared" si="46"/>
        <v>54259.376177678532</v>
      </c>
      <c r="Y212" s="22">
        <f t="shared" si="47"/>
        <v>55684.356234299608</v>
      </c>
      <c r="Z212" s="22">
        <f t="shared" si="49"/>
        <v>1424.9800566210761</v>
      </c>
      <c r="AA212" s="8">
        <f t="shared" si="50"/>
        <v>2.6262374487218871E-2</v>
      </c>
      <c r="AB212" s="22">
        <f t="shared" si="51"/>
        <v>5568435.6234299606</v>
      </c>
      <c r="AC212" s="11">
        <v>6082</v>
      </c>
      <c r="AD212" s="2">
        <v>2001</v>
      </c>
      <c r="AE212" s="2">
        <f t="shared" si="43"/>
        <v>15</v>
      </c>
      <c r="AF212" s="2" t="s">
        <v>133</v>
      </c>
    </row>
    <row r="213" spans="1:32" x14ac:dyDescent="0.2">
      <c r="A213">
        <v>14</v>
      </c>
      <c r="B213" s="2" t="s">
        <v>1513</v>
      </c>
      <c r="C213" s="2" t="s">
        <v>22</v>
      </c>
      <c r="D213" s="2" t="s">
        <v>23</v>
      </c>
      <c r="E213" s="2" t="s">
        <v>2767</v>
      </c>
      <c r="F213" s="2" t="s">
        <v>2775</v>
      </c>
      <c r="G213" s="2">
        <v>70</v>
      </c>
      <c r="H213" s="2">
        <v>77</v>
      </c>
      <c r="I213" s="3">
        <v>42458</v>
      </c>
      <c r="J213" s="3">
        <v>42468</v>
      </c>
      <c r="K213" s="3" t="s">
        <v>2536</v>
      </c>
      <c r="L213" s="17">
        <f t="shared" si="44"/>
        <v>250.79</v>
      </c>
      <c r="M213" s="20">
        <f t="shared" si="45"/>
        <v>0.9497587623110969</v>
      </c>
      <c r="N213" s="2" t="s">
        <v>36</v>
      </c>
      <c r="O213" s="2">
        <v>4390000</v>
      </c>
      <c r="P213" s="2">
        <v>4700000</v>
      </c>
      <c r="Q213" s="2">
        <f t="shared" si="39"/>
        <v>310000</v>
      </c>
      <c r="R213" s="4">
        <f t="shared" si="40"/>
        <v>7.0615034168564919E-2</v>
      </c>
      <c r="S213" s="2"/>
      <c r="T213" s="5">
        <f t="shared" si="48"/>
        <v>62714.285714285717</v>
      </c>
      <c r="U213" s="2">
        <v>67143</v>
      </c>
      <c r="V213" s="5">
        <f t="shared" si="41"/>
        <v>4428.7142857142826</v>
      </c>
      <c r="W213" s="4">
        <f t="shared" si="42"/>
        <v>7.0617312072892888E-2</v>
      </c>
      <c r="X213" s="22">
        <f t="shared" si="46"/>
        <v>59563.442379224507</v>
      </c>
      <c r="Y213" s="22">
        <f t="shared" si="47"/>
        <v>63769.65257785398</v>
      </c>
      <c r="Z213" s="22">
        <f t="shared" si="49"/>
        <v>4206.2101986294729</v>
      </c>
      <c r="AA213" s="8">
        <f t="shared" si="50"/>
        <v>7.0617312072892929E-2</v>
      </c>
      <c r="AB213" s="22">
        <f t="shared" si="51"/>
        <v>4463875.6804497782</v>
      </c>
      <c r="AC213" s="11">
        <v>2427</v>
      </c>
      <c r="AD213" s="2">
        <v>2009</v>
      </c>
      <c r="AE213" s="2">
        <f t="shared" si="43"/>
        <v>7</v>
      </c>
      <c r="AF213" s="2" t="s">
        <v>65</v>
      </c>
    </row>
    <row r="214" spans="1:32" x14ac:dyDescent="0.2">
      <c r="A214">
        <v>14</v>
      </c>
      <c r="B214" s="2" t="s">
        <v>618</v>
      </c>
      <c r="C214" s="2" t="s">
        <v>22</v>
      </c>
      <c r="D214" s="2" t="s">
        <v>23</v>
      </c>
      <c r="E214" s="2" t="s">
        <v>2767</v>
      </c>
      <c r="F214" s="2" t="s">
        <v>2775</v>
      </c>
      <c r="G214" s="2">
        <v>55</v>
      </c>
      <c r="H214" s="2">
        <v>60</v>
      </c>
      <c r="I214" s="3">
        <v>42455</v>
      </c>
      <c r="J214" s="3">
        <v>42470</v>
      </c>
      <c r="K214" s="3" t="s">
        <v>2536</v>
      </c>
      <c r="L214" s="17">
        <f t="shared" si="44"/>
        <v>250.79</v>
      </c>
      <c r="M214" s="20">
        <f t="shared" si="45"/>
        <v>0.9497587623110969</v>
      </c>
      <c r="N214" s="2" t="s">
        <v>180</v>
      </c>
      <c r="O214" s="2">
        <v>3990000</v>
      </c>
      <c r="P214" s="2">
        <v>3950000</v>
      </c>
      <c r="Q214" s="2">
        <f t="shared" si="39"/>
        <v>-40000</v>
      </c>
      <c r="R214" s="4">
        <f t="shared" si="40"/>
        <v>-1.0025062656641603E-2</v>
      </c>
      <c r="S214" s="2"/>
      <c r="T214" s="5">
        <f t="shared" si="48"/>
        <v>72545.454545454544</v>
      </c>
      <c r="U214" s="2">
        <v>71818</v>
      </c>
      <c r="V214" s="5">
        <f t="shared" si="41"/>
        <v>-727.45454545454413</v>
      </c>
      <c r="W214" s="4">
        <f t="shared" si="42"/>
        <v>-1.0027568922305746E-2</v>
      </c>
      <c r="X214" s="22">
        <f t="shared" si="46"/>
        <v>68900.681120386842</v>
      </c>
      <c r="Y214" s="22">
        <f t="shared" si="47"/>
        <v>68209.774791658361</v>
      </c>
      <c r="Z214" s="22">
        <f t="shared" si="49"/>
        <v>-690.90632872848073</v>
      </c>
      <c r="AA214" s="8">
        <f t="shared" si="50"/>
        <v>-1.0027568922305621E-2</v>
      </c>
      <c r="AB214" s="22">
        <f t="shared" si="51"/>
        <v>3751537.6135412101</v>
      </c>
      <c r="AC214" s="11">
        <v>1237</v>
      </c>
      <c r="AD214" s="2">
        <v>1964</v>
      </c>
      <c r="AE214" s="2">
        <f t="shared" si="43"/>
        <v>52</v>
      </c>
      <c r="AF214" s="2" t="s">
        <v>90</v>
      </c>
    </row>
    <row r="215" spans="1:32" x14ac:dyDescent="0.2">
      <c r="A215">
        <v>15</v>
      </c>
      <c r="B215" s="2" t="s">
        <v>509</v>
      </c>
      <c r="C215" s="2" t="s">
        <v>22</v>
      </c>
      <c r="D215" s="2" t="s">
        <v>23</v>
      </c>
      <c r="E215" s="2" t="s">
        <v>2767</v>
      </c>
      <c r="F215" s="2" t="s">
        <v>2775</v>
      </c>
      <c r="G215" s="2">
        <v>44</v>
      </c>
      <c r="H215" s="2">
        <v>49</v>
      </c>
      <c r="I215" s="3">
        <v>42453</v>
      </c>
      <c r="J215" s="3">
        <v>42471</v>
      </c>
      <c r="K215" s="3" t="s">
        <v>2536</v>
      </c>
      <c r="L215" s="17">
        <f t="shared" si="44"/>
        <v>250.79</v>
      </c>
      <c r="M215" s="20">
        <f t="shared" si="45"/>
        <v>0.9497587623110969</v>
      </c>
      <c r="N215" s="2" t="s">
        <v>264</v>
      </c>
      <c r="O215" s="2">
        <v>2950000</v>
      </c>
      <c r="P215" s="2">
        <v>2850000</v>
      </c>
      <c r="Q215" s="2">
        <f t="shared" si="39"/>
        <v>-100000</v>
      </c>
      <c r="R215" s="4">
        <f t="shared" si="40"/>
        <v>-3.3898305084745763E-2</v>
      </c>
      <c r="S215" s="2">
        <v>978</v>
      </c>
      <c r="T215" s="5">
        <f t="shared" si="48"/>
        <v>67067.681818181823</v>
      </c>
      <c r="U215" s="2">
        <v>64795</v>
      </c>
      <c r="V215" s="5">
        <f t="shared" si="41"/>
        <v>-2272.6818181818235</v>
      </c>
      <c r="W215" s="4">
        <f t="shared" si="42"/>
        <v>-3.3886392917873404E-2</v>
      </c>
      <c r="X215" s="22">
        <f t="shared" si="46"/>
        <v>63698.118474710827</v>
      </c>
      <c r="Y215" s="22">
        <f t="shared" si="47"/>
        <v>61539.619003947526</v>
      </c>
      <c r="Z215" s="22">
        <f t="shared" si="49"/>
        <v>-2158.4994707633014</v>
      </c>
      <c r="AA215" s="8">
        <f t="shared" si="50"/>
        <v>-3.3886392917873397E-2</v>
      </c>
      <c r="AB215" s="22">
        <f t="shared" si="51"/>
        <v>2707743.2361736912</v>
      </c>
      <c r="AC215" s="11">
        <v>3739</v>
      </c>
      <c r="AD215" s="2">
        <v>2005</v>
      </c>
      <c r="AE215" s="2">
        <f t="shared" si="43"/>
        <v>11</v>
      </c>
      <c r="AF215" s="2" t="s">
        <v>52</v>
      </c>
    </row>
    <row r="216" spans="1:32" x14ac:dyDescent="0.2">
      <c r="A216">
        <v>15</v>
      </c>
      <c r="B216" s="2" t="s">
        <v>736</v>
      </c>
      <c r="C216" s="2" t="s">
        <v>22</v>
      </c>
      <c r="D216" s="2" t="s">
        <v>23</v>
      </c>
      <c r="E216" s="2" t="s">
        <v>2767</v>
      </c>
      <c r="F216" s="2" t="s">
        <v>2775</v>
      </c>
      <c r="G216" s="2">
        <v>50</v>
      </c>
      <c r="H216" s="2">
        <v>56</v>
      </c>
      <c r="I216" s="3">
        <v>42461</v>
      </c>
      <c r="J216" s="3">
        <v>42471</v>
      </c>
      <c r="K216" s="3" t="s">
        <v>2536</v>
      </c>
      <c r="L216" s="17">
        <f t="shared" si="44"/>
        <v>250.79</v>
      </c>
      <c r="M216" s="20">
        <f t="shared" si="45"/>
        <v>0.9497587623110969</v>
      </c>
      <c r="N216" s="2" t="s">
        <v>36</v>
      </c>
      <c r="O216" s="2">
        <v>3000000</v>
      </c>
      <c r="P216" s="2">
        <v>3560000</v>
      </c>
      <c r="Q216" s="2">
        <f t="shared" si="39"/>
        <v>560000</v>
      </c>
      <c r="R216" s="4">
        <f t="shared" si="40"/>
        <v>0.18666666666666668</v>
      </c>
      <c r="S216" s="2">
        <v>917</v>
      </c>
      <c r="T216" s="5">
        <f t="shared" si="48"/>
        <v>60018.34</v>
      </c>
      <c r="U216" s="2">
        <v>71218</v>
      </c>
      <c r="V216" s="5">
        <f t="shared" si="41"/>
        <v>11199.660000000003</v>
      </c>
      <c r="W216" s="4">
        <f t="shared" si="42"/>
        <v>0.18660396138913546</v>
      </c>
      <c r="X216" s="22">
        <f t="shared" si="46"/>
        <v>57002.944314366599</v>
      </c>
      <c r="Y216" s="22">
        <f t="shared" si="47"/>
        <v>67639.919534271699</v>
      </c>
      <c r="Z216" s="22">
        <f t="shared" si="49"/>
        <v>10636.9752199051</v>
      </c>
      <c r="AA216" s="8">
        <f t="shared" si="50"/>
        <v>0.1866039613891354</v>
      </c>
      <c r="AB216" s="22">
        <f t="shared" si="51"/>
        <v>3381995.9767135847</v>
      </c>
      <c r="AC216" s="11">
        <v>1225</v>
      </c>
      <c r="AD216" s="2">
        <v>2014</v>
      </c>
      <c r="AE216" s="2">
        <f t="shared" si="43"/>
        <v>2</v>
      </c>
      <c r="AF216" s="2" t="s">
        <v>37</v>
      </c>
    </row>
    <row r="217" spans="1:32" x14ac:dyDescent="0.2">
      <c r="A217">
        <v>15</v>
      </c>
      <c r="B217" s="2" t="s">
        <v>1004</v>
      </c>
      <c r="C217" s="2" t="s">
        <v>22</v>
      </c>
      <c r="D217" s="2" t="s">
        <v>23</v>
      </c>
      <c r="E217" s="2" t="s">
        <v>2767</v>
      </c>
      <c r="F217" s="2" t="s">
        <v>2775</v>
      </c>
      <c r="G217" s="2">
        <v>56</v>
      </c>
      <c r="H217" s="2">
        <v>68</v>
      </c>
      <c r="I217" s="3">
        <v>42461</v>
      </c>
      <c r="J217" s="3">
        <v>42471</v>
      </c>
      <c r="K217" s="3" t="s">
        <v>2536</v>
      </c>
      <c r="L217" s="17">
        <f t="shared" si="44"/>
        <v>250.79</v>
      </c>
      <c r="M217" s="20">
        <f t="shared" si="45"/>
        <v>0.9497587623110969</v>
      </c>
      <c r="N217" s="2" t="s">
        <v>36</v>
      </c>
      <c r="O217" s="2">
        <v>3100000</v>
      </c>
      <c r="P217" s="2">
        <v>3450000</v>
      </c>
      <c r="Q217" s="2">
        <f t="shared" si="39"/>
        <v>350000</v>
      </c>
      <c r="R217" s="4">
        <f t="shared" si="40"/>
        <v>0.11290322580645161</v>
      </c>
      <c r="S217" s="2">
        <v>38364</v>
      </c>
      <c r="T217" s="5">
        <f t="shared" si="48"/>
        <v>56042.214285714283</v>
      </c>
      <c r="U217" s="2">
        <v>62292</v>
      </c>
      <c r="V217" s="5">
        <f t="shared" si="41"/>
        <v>6249.7857142857174</v>
      </c>
      <c r="W217" s="4">
        <f t="shared" si="42"/>
        <v>0.11151925015708827</v>
      </c>
      <c r="X217" s="22">
        <f t="shared" si="46"/>
        <v>53226.584077173269</v>
      </c>
      <c r="Y217" s="22">
        <f t="shared" si="47"/>
        <v>59162.372821882847</v>
      </c>
      <c r="Z217" s="22">
        <f t="shared" si="49"/>
        <v>5935.7887447095782</v>
      </c>
      <c r="AA217" s="8">
        <f t="shared" si="50"/>
        <v>0.11151925015708829</v>
      </c>
      <c r="AB217" s="22">
        <f t="shared" si="51"/>
        <v>3313092.8780254396</v>
      </c>
      <c r="AC217" s="11">
        <v>4573</v>
      </c>
      <c r="AD217" s="2">
        <v>1876</v>
      </c>
      <c r="AE217" s="2">
        <f t="shared" si="43"/>
        <v>140</v>
      </c>
      <c r="AF217" s="2" t="s">
        <v>29</v>
      </c>
    </row>
    <row r="218" spans="1:32" x14ac:dyDescent="0.2">
      <c r="A218">
        <v>15</v>
      </c>
      <c r="B218" s="2" t="s">
        <v>224</v>
      </c>
      <c r="C218" s="2" t="s">
        <v>22</v>
      </c>
      <c r="D218" s="2" t="s">
        <v>23</v>
      </c>
      <c r="E218" s="2" t="s">
        <v>2767</v>
      </c>
      <c r="F218" s="2" t="s">
        <v>2775</v>
      </c>
      <c r="G218" s="2">
        <v>33</v>
      </c>
      <c r="H218" s="2">
        <v>36</v>
      </c>
      <c r="I218" s="3">
        <v>42462</v>
      </c>
      <c r="J218" s="3">
        <v>42472</v>
      </c>
      <c r="K218" s="3" t="s">
        <v>2536</v>
      </c>
      <c r="L218" s="17">
        <f t="shared" si="44"/>
        <v>250.79</v>
      </c>
      <c r="M218" s="20">
        <f t="shared" si="45"/>
        <v>0.9497587623110969</v>
      </c>
      <c r="N218" s="2" t="s">
        <v>36</v>
      </c>
      <c r="O218" s="2">
        <v>2150000</v>
      </c>
      <c r="P218" s="2">
        <v>2575000</v>
      </c>
      <c r="Q218" s="2">
        <f t="shared" si="39"/>
        <v>425000</v>
      </c>
      <c r="R218" s="4">
        <f t="shared" si="40"/>
        <v>0.19767441860465115</v>
      </c>
      <c r="S218" s="2">
        <v>34700</v>
      </c>
      <c r="T218" s="5">
        <f t="shared" si="48"/>
        <v>66203.030303030304</v>
      </c>
      <c r="U218" s="2">
        <v>79082</v>
      </c>
      <c r="V218" s="5">
        <f t="shared" si="41"/>
        <v>12878.969696969696</v>
      </c>
      <c r="W218" s="4">
        <f t="shared" si="42"/>
        <v>0.19453746509818279</v>
      </c>
      <c r="X218" s="22">
        <f t="shared" si="46"/>
        <v>62876.908121850101</v>
      </c>
      <c r="Y218" s="22">
        <f t="shared" si="47"/>
        <v>75108.822441086159</v>
      </c>
      <c r="Z218" s="22">
        <f t="shared" si="49"/>
        <v>12231.914319236057</v>
      </c>
      <c r="AA218" s="8">
        <f t="shared" si="50"/>
        <v>0.19453746509818273</v>
      </c>
      <c r="AB218" s="22">
        <f t="shared" si="51"/>
        <v>2478591.1405558432</v>
      </c>
      <c r="AC218" s="2">
        <v>432</v>
      </c>
      <c r="AD218" s="2">
        <v>1896</v>
      </c>
      <c r="AE218" s="2">
        <f t="shared" si="43"/>
        <v>120</v>
      </c>
      <c r="AF218" s="2" t="s">
        <v>108</v>
      </c>
    </row>
    <row r="219" spans="1:32" x14ac:dyDescent="0.2">
      <c r="A219">
        <v>15</v>
      </c>
      <c r="B219" s="2" t="s">
        <v>326</v>
      </c>
      <c r="C219" s="2" t="s">
        <v>22</v>
      </c>
      <c r="D219" s="2" t="s">
        <v>23</v>
      </c>
      <c r="E219" s="2" t="s">
        <v>2767</v>
      </c>
      <c r="F219" s="2" t="s">
        <v>2775</v>
      </c>
      <c r="G219" s="2">
        <v>39</v>
      </c>
      <c r="H219" s="2">
        <v>42</v>
      </c>
      <c r="I219" s="3">
        <v>42461</v>
      </c>
      <c r="J219" s="3">
        <v>42472</v>
      </c>
      <c r="K219" s="3" t="s">
        <v>2536</v>
      </c>
      <c r="L219" s="17">
        <f t="shared" si="44"/>
        <v>250.79</v>
      </c>
      <c r="M219" s="20">
        <f t="shared" si="45"/>
        <v>0.9497587623110969</v>
      </c>
      <c r="N219" s="2" t="s">
        <v>24</v>
      </c>
      <c r="O219" s="2">
        <v>2300000</v>
      </c>
      <c r="P219" s="2">
        <v>2450000</v>
      </c>
      <c r="Q219" s="2">
        <f t="shared" si="39"/>
        <v>150000</v>
      </c>
      <c r="R219" s="4">
        <f t="shared" si="40"/>
        <v>6.5217391304347824E-2</v>
      </c>
      <c r="S219" s="2">
        <v>4587</v>
      </c>
      <c r="T219" s="5">
        <f t="shared" si="48"/>
        <v>59091.974358974359</v>
      </c>
      <c r="U219" s="2">
        <v>62938</v>
      </c>
      <c r="V219" s="5">
        <f t="shared" si="41"/>
        <v>3846.0256410256407</v>
      </c>
      <c r="W219" s="4">
        <f t="shared" si="42"/>
        <v>6.5085414436512917E-2</v>
      </c>
      <c r="X219" s="22">
        <f t="shared" si="46"/>
        <v>56123.12042969856</v>
      </c>
      <c r="Y219" s="22">
        <f t="shared" si="47"/>
        <v>59775.916982335817</v>
      </c>
      <c r="Z219" s="22">
        <f t="shared" si="49"/>
        <v>3652.7965526372573</v>
      </c>
      <c r="AA219" s="8">
        <f t="shared" si="50"/>
        <v>6.5085414436512945E-2</v>
      </c>
      <c r="AB219" s="22">
        <f t="shared" si="51"/>
        <v>2331260.7623110968</v>
      </c>
      <c r="AC219" s="11">
        <v>5599</v>
      </c>
      <c r="AD219" s="2">
        <v>1936</v>
      </c>
      <c r="AE219" s="2">
        <f t="shared" si="43"/>
        <v>80</v>
      </c>
      <c r="AF219" s="2" t="s">
        <v>371</v>
      </c>
    </row>
    <row r="220" spans="1:32" x14ac:dyDescent="0.2">
      <c r="A220">
        <v>15</v>
      </c>
      <c r="B220" s="2" t="s">
        <v>370</v>
      </c>
      <c r="C220" s="2" t="s">
        <v>22</v>
      </c>
      <c r="D220" s="2" t="s">
        <v>23</v>
      </c>
      <c r="E220" s="2" t="s">
        <v>2767</v>
      </c>
      <c r="F220" s="2" t="s">
        <v>2775</v>
      </c>
      <c r="G220" s="2">
        <v>39</v>
      </c>
      <c r="H220" s="2">
        <v>43</v>
      </c>
      <c r="I220" s="3">
        <v>42462</v>
      </c>
      <c r="J220" s="3">
        <v>42472</v>
      </c>
      <c r="K220" s="3" t="s">
        <v>2536</v>
      </c>
      <c r="L220" s="17">
        <f t="shared" si="44"/>
        <v>250.79</v>
      </c>
      <c r="M220" s="20">
        <f t="shared" si="45"/>
        <v>0.9497587623110969</v>
      </c>
      <c r="N220" s="2" t="s">
        <v>36</v>
      </c>
      <c r="O220" s="2">
        <v>2650000</v>
      </c>
      <c r="P220" s="2">
        <v>3020000</v>
      </c>
      <c r="Q220" s="2">
        <f t="shared" si="39"/>
        <v>370000</v>
      </c>
      <c r="R220" s="4">
        <f t="shared" si="40"/>
        <v>0.13962264150943396</v>
      </c>
      <c r="S220" s="2">
        <v>22898</v>
      </c>
      <c r="T220" s="5">
        <f t="shared" si="48"/>
        <v>68535.846153846156</v>
      </c>
      <c r="U220" s="2">
        <v>78023</v>
      </c>
      <c r="V220" s="5">
        <f t="shared" si="41"/>
        <v>9487.1538461538439</v>
      </c>
      <c r="W220" s="4">
        <f t="shared" si="42"/>
        <v>0.13842615767605046</v>
      </c>
      <c r="X220" s="22">
        <f t="shared" si="46"/>
        <v>65092.520417020678</v>
      </c>
      <c r="Y220" s="22">
        <f t="shared" si="47"/>
        <v>74103.027911798708</v>
      </c>
      <c r="Z220" s="22">
        <f t="shared" si="49"/>
        <v>9010.5074947780304</v>
      </c>
      <c r="AA220" s="8">
        <f t="shared" si="50"/>
        <v>0.13842615767605035</v>
      </c>
      <c r="AB220" s="22">
        <f t="shared" si="51"/>
        <v>2890018.0885601495</v>
      </c>
      <c r="AC220" s="11">
        <v>29802</v>
      </c>
      <c r="AD220" s="2">
        <v>1911</v>
      </c>
      <c r="AE220" s="2">
        <f t="shared" si="43"/>
        <v>105</v>
      </c>
      <c r="AF220" s="2" t="s">
        <v>244</v>
      </c>
    </row>
    <row r="221" spans="1:32" x14ac:dyDescent="0.2">
      <c r="A221">
        <v>15</v>
      </c>
      <c r="B221" s="2" t="s">
        <v>571</v>
      </c>
      <c r="C221" s="2" t="s">
        <v>22</v>
      </c>
      <c r="D221" s="2" t="s">
        <v>23</v>
      </c>
      <c r="E221" s="2" t="s">
        <v>2767</v>
      </c>
      <c r="F221" s="2" t="s">
        <v>2775</v>
      </c>
      <c r="G221" s="2">
        <v>46</v>
      </c>
      <c r="H221" s="2">
        <v>52</v>
      </c>
      <c r="I221" s="3">
        <v>42462</v>
      </c>
      <c r="J221" s="3">
        <v>42472</v>
      </c>
      <c r="K221" s="3" t="s">
        <v>2536</v>
      </c>
      <c r="L221" s="17">
        <f t="shared" si="44"/>
        <v>250.79</v>
      </c>
      <c r="M221" s="20">
        <f t="shared" si="45"/>
        <v>0.9497587623110969</v>
      </c>
      <c r="N221" s="2" t="s">
        <v>36</v>
      </c>
      <c r="O221" s="2">
        <v>2600000</v>
      </c>
      <c r="P221" s="2">
        <v>3200000</v>
      </c>
      <c r="Q221" s="2">
        <f t="shared" si="39"/>
        <v>600000</v>
      </c>
      <c r="R221" s="4">
        <f t="shared" si="40"/>
        <v>0.23076923076923078</v>
      </c>
      <c r="S221" s="2"/>
      <c r="T221" s="5">
        <f t="shared" si="48"/>
        <v>56521.739130434784</v>
      </c>
      <c r="U221" s="2">
        <v>69565</v>
      </c>
      <c r="V221" s="5">
        <f t="shared" si="41"/>
        <v>13043.260869565216</v>
      </c>
      <c r="W221" s="4">
        <f t="shared" si="42"/>
        <v>0.23076538461538459</v>
      </c>
      <c r="X221" s="22">
        <f t="shared" si="46"/>
        <v>53682.017000192434</v>
      </c>
      <c r="Y221" s="22">
        <f t="shared" si="47"/>
        <v>66069.968300171458</v>
      </c>
      <c r="Z221" s="22">
        <f t="shared" si="49"/>
        <v>12387.951299979024</v>
      </c>
      <c r="AA221" s="8">
        <f t="shared" si="50"/>
        <v>0.23076538461538465</v>
      </c>
      <c r="AB221" s="22">
        <f t="shared" si="51"/>
        <v>3039218.5418078871</v>
      </c>
      <c r="AC221" s="2">
        <v>130</v>
      </c>
      <c r="AD221" s="2">
        <v>1939</v>
      </c>
      <c r="AE221" s="2">
        <f t="shared" si="43"/>
        <v>77</v>
      </c>
      <c r="AF221" s="2" t="s">
        <v>50</v>
      </c>
    </row>
    <row r="222" spans="1:32" x14ac:dyDescent="0.2">
      <c r="A222">
        <v>15</v>
      </c>
      <c r="B222" s="2" t="s">
        <v>696</v>
      </c>
      <c r="C222" s="2" t="s">
        <v>22</v>
      </c>
      <c r="D222" s="2" t="s">
        <v>23</v>
      </c>
      <c r="E222" s="2" t="s">
        <v>2767</v>
      </c>
      <c r="F222" s="2" t="s">
        <v>2775</v>
      </c>
      <c r="G222" s="2">
        <v>49</v>
      </c>
      <c r="H222" s="2">
        <v>55</v>
      </c>
      <c r="I222" s="3">
        <v>42461</v>
      </c>
      <c r="J222" s="3">
        <v>42472</v>
      </c>
      <c r="K222" s="3" t="s">
        <v>2536</v>
      </c>
      <c r="L222" s="17">
        <f t="shared" si="44"/>
        <v>250.79</v>
      </c>
      <c r="M222" s="20">
        <f t="shared" si="45"/>
        <v>0.9497587623110969</v>
      </c>
      <c r="N222" s="2" t="s">
        <v>24</v>
      </c>
      <c r="O222" s="2">
        <v>2490000</v>
      </c>
      <c r="P222" s="2">
        <v>2550000</v>
      </c>
      <c r="Q222" s="2">
        <f t="shared" si="39"/>
        <v>60000</v>
      </c>
      <c r="R222" s="4">
        <f t="shared" si="40"/>
        <v>2.4096385542168676E-2</v>
      </c>
      <c r="S222" s="2">
        <v>296679</v>
      </c>
      <c r="T222" s="5">
        <f t="shared" si="48"/>
        <v>56871</v>
      </c>
      <c r="U222" s="2">
        <v>58095</v>
      </c>
      <c r="V222" s="5">
        <f t="shared" si="41"/>
        <v>1224</v>
      </c>
      <c r="W222" s="4">
        <f t="shared" si="42"/>
        <v>2.1522392783668302E-2</v>
      </c>
      <c r="X222" s="22">
        <f t="shared" si="46"/>
        <v>54013.730571394393</v>
      </c>
      <c r="Y222" s="22">
        <f t="shared" si="47"/>
        <v>55176.235296463172</v>
      </c>
      <c r="Z222" s="22">
        <f t="shared" si="49"/>
        <v>1162.5047250687785</v>
      </c>
      <c r="AA222" s="8">
        <f t="shared" si="50"/>
        <v>2.1522392783668225E-2</v>
      </c>
      <c r="AB222" s="22">
        <f t="shared" si="51"/>
        <v>2703635.5295266956</v>
      </c>
      <c r="AC222" s="2"/>
      <c r="AD222" s="2">
        <v>1936</v>
      </c>
      <c r="AE222" s="2">
        <f t="shared" si="43"/>
        <v>80</v>
      </c>
      <c r="AF222" s="2" t="s">
        <v>37</v>
      </c>
    </row>
    <row r="223" spans="1:32" x14ac:dyDescent="0.2">
      <c r="A223">
        <v>15</v>
      </c>
      <c r="B223" s="2" t="s">
        <v>1088</v>
      </c>
      <c r="C223" s="2" t="s">
        <v>22</v>
      </c>
      <c r="D223" s="2" t="s">
        <v>23</v>
      </c>
      <c r="E223" s="2" t="s">
        <v>2767</v>
      </c>
      <c r="F223" s="2" t="s">
        <v>2775</v>
      </c>
      <c r="G223" s="2">
        <v>58</v>
      </c>
      <c r="H223" s="2">
        <v>63</v>
      </c>
      <c r="I223" s="3">
        <v>42462</v>
      </c>
      <c r="J223" s="3">
        <v>42472</v>
      </c>
      <c r="K223" s="3" t="s">
        <v>2536</v>
      </c>
      <c r="L223" s="17">
        <f t="shared" si="44"/>
        <v>250.79</v>
      </c>
      <c r="M223" s="20">
        <f t="shared" si="45"/>
        <v>0.9497587623110969</v>
      </c>
      <c r="N223" s="2" t="s">
        <v>36</v>
      </c>
      <c r="O223" s="2">
        <v>3100000</v>
      </c>
      <c r="P223" s="2">
        <v>3600000</v>
      </c>
      <c r="Q223" s="2">
        <f t="shared" si="39"/>
        <v>500000</v>
      </c>
      <c r="R223" s="4">
        <f t="shared" si="40"/>
        <v>0.16129032258064516</v>
      </c>
      <c r="S223" s="2"/>
      <c r="T223" s="5">
        <f t="shared" si="48"/>
        <v>53448.275862068964</v>
      </c>
      <c r="U223" s="2">
        <v>62069</v>
      </c>
      <c r="V223" s="5">
        <f t="shared" si="41"/>
        <v>8620.7241379310362</v>
      </c>
      <c r="W223" s="4">
        <f t="shared" si="42"/>
        <v>0.16129096774193552</v>
      </c>
      <c r="X223" s="22">
        <f t="shared" si="46"/>
        <v>50762.968330420692</v>
      </c>
      <c r="Y223" s="22">
        <f t="shared" si="47"/>
        <v>58950.576617887476</v>
      </c>
      <c r="Z223" s="22">
        <f t="shared" si="49"/>
        <v>8187.6082874667845</v>
      </c>
      <c r="AA223" s="8">
        <f t="shared" si="50"/>
        <v>0.16129096774193563</v>
      </c>
      <c r="AB223" s="22">
        <f t="shared" si="51"/>
        <v>3419133.4438374736</v>
      </c>
      <c r="AC223" s="2">
        <v>336</v>
      </c>
      <c r="AD223" s="2">
        <v>1910</v>
      </c>
      <c r="AE223" s="2">
        <f t="shared" si="43"/>
        <v>106</v>
      </c>
      <c r="AF223" s="2" t="s">
        <v>108</v>
      </c>
    </row>
    <row r="224" spans="1:32" x14ac:dyDescent="0.2">
      <c r="A224">
        <v>15</v>
      </c>
      <c r="B224" s="2" t="s">
        <v>1308</v>
      </c>
      <c r="C224" s="2" t="s">
        <v>22</v>
      </c>
      <c r="D224" s="2" t="s">
        <v>23</v>
      </c>
      <c r="E224" s="2" t="s">
        <v>2767</v>
      </c>
      <c r="F224" s="2" t="s">
        <v>2775</v>
      </c>
      <c r="G224" s="2">
        <v>65</v>
      </c>
      <c r="H224" s="2">
        <v>72</v>
      </c>
      <c r="I224" s="3">
        <v>42462</v>
      </c>
      <c r="J224" s="3">
        <v>42472</v>
      </c>
      <c r="K224" s="3" t="s">
        <v>2536</v>
      </c>
      <c r="L224" s="17">
        <f t="shared" si="44"/>
        <v>250.79</v>
      </c>
      <c r="M224" s="20">
        <f t="shared" si="45"/>
        <v>0.9497587623110969</v>
      </c>
      <c r="N224" s="2" t="s">
        <v>36</v>
      </c>
      <c r="O224" s="2">
        <v>2850000</v>
      </c>
      <c r="P224" s="2">
        <v>2850000</v>
      </c>
      <c r="Q224" s="2">
        <f t="shared" si="39"/>
        <v>0</v>
      </c>
      <c r="R224" s="4">
        <f t="shared" si="40"/>
        <v>0</v>
      </c>
      <c r="S224" s="2">
        <v>382640</v>
      </c>
      <c r="T224" s="5">
        <f t="shared" si="48"/>
        <v>49732.923076923078</v>
      </c>
      <c r="U224" s="2">
        <v>49733</v>
      </c>
      <c r="V224" s="5">
        <f t="shared" si="41"/>
        <v>7.6923076921957545E-2</v>
      </c>
      <c r="W224" s="4">
        <f t="shared" si="42"/>
        <v>1.5467234210822239E-6</v>
      </c>
      <c r="X224" s="22">
        <f t="shared" si="46"/>
        <v>47234.279467651453</v>
      </c>
      <c r="Y224" s="22">
        <f t="shared" si="47"/>
        <v>47234.352526017785</v>
      </c>
      <c r="Z224" s="22">
        <f t="shared" si="49"/>
        <v>7.3058366331679281E-2</v>
      </c>
      <c r="AA224" s="8">
        <f t="shared" si="50"/>
        <v>1.5467234211059266E-6</v>
      </c>
      <c r="AB224" s="22">
        <f t="shared" si="51"/>
        <v>3070232.9141911562</v>
      </c>
      <c r="AC224" s="2"/>
      <c r="AD224" s="2">
        <v>1936</v>
      </c>
      <c r="AE224" s="2">
        <f t="shared" si="43"/>
        <v>80</v>
      </c>
      <c r="AF224" s="2" t="s">
        <v>231</v>
      </c>
    </row>
    <row r="225" spans="1:32" x14ac:dyDescent="0.2">
      <c r="A225">
        <v>15</v>
      </c>
      <c r="B225" s="2" t="s">
        <v>1449</v>
      </c>
      <c r="C225" s="2" t="s">
        <v>22</v>
      </c>
      <c r="D225" s="2" t="s">
        <v>23</v>
      </c>
      <c r="E225" s="2" t="s">
        <v>2767</v>
      </c>
      <c r="F225" s="2" t="s">
        <v>2775</v>
      </c>
      <c r="G225" s="2">
        <v>68</v>
      </c>
      <c r="H225" s="2">
        <v>78</v>
      </c>
      <c r="I225" s="3">
        <v>42462</v>
      </c>
      <c r="J225" s="3">
        <v>42472</v>
      </c>
      <c r="K225" s="3" t="s">
        <v>2536</v>
      </c>
      <c r="L225" s="17">
        <f t="shared" si="44"/>
        <v>250.79</v>
      </c>
      <c r="M225" s="20">
        <f t="shared" si="45"/>
        <v>0.9497587623110969</v>
      </c>
      <c r="N225" s="2" t="s">
        <v>36</v>
      </c>
      <c r="O225" s="2">
        <v>3800000</v>
      </c>
      <c r="P225" s="2">
        <v>4250000</v>
      </c>
      <c r="Q225" s="2">
        <f t="shared" si="39"/>
        <v>450000</v>
      </c>
      <c r="R225" s="4">
        <f t="shared" si="40"/>
        <v>0.11842105263157894</v>
      </c>
      <c r="S225" s="2"/>
      <c r="T225" s="5">
        <f t="shared" si="48"/>
        <v>55882.352941176468</v>
      </c>
      <c r="U225" s="2">
        <v>62500</v>
      </c>
      <c r="V225" s="5">
        <f t="shared" si="41"/>
        <v>6617.6470588235316</v>
      </c>
      <c r="W225" s="4">
        <f t="shared" si="42"/>
        <v>0.118421052631579</v>
      </c>
      <c r="X225" s="22">
        <f t="shared" si="46"/>
        <v>53074.754364443652</v>
      </c>
      <c r="Y225" s="22">
        <f t="shared" si="47"/>
        <v>59359.922644443555</v>
      </c>
      <c r="Z225" s="22">
        <f t="shared" si="49"/>
        <v>6285.1682799999035</v>
      </c>
      <c r="AA225" s="8">
        <f t="shared" si="50"/>
        <v>0.1184210526315789</v>
      </c>
      <c r="AB225" s="22">
        <f t="shared" si="51"/>
        <v>4036474.7398221618</v>
      </c>
      <c r="AC225" s="11">
        <v>9082</v>
      </c>
      <c r="AD225" s="2">
        <v>2008</v>
      </c>
      <c r="AE225" s="2">
        <f t="shared" si="43"/>
        <v>8</v>
      </c>
      <c r="AF225" s="2" t="s">
        <v>148</v>
      </c>
    </row>
    <row r="226" spans="1:32" x14ac:dyDescent="0.2">
      <c r="A226">
        <v>15</v>
      </c>
      <c r="B226" s="2" t="s">
        <v>1514</v>
      </c>
      <c r="C226" s="2" t="s">
        <v>22</v>
      </c>
      <c r="D226" s="2" t="s">
        <v>23</v>
      </c>
      <c r="E226" s="2" t="s">
        <v>2767</v>
      </c>
      <c r="F226" s="2" t="s">
        <v>2775</v>
      </c>
      <c r="G226" s="2">
        <v>70</v>
      </c>
      <c r="H226" s="2"/>
      <c r="I226" s="3">
        <v>42458</v>
      </c>
      <c r="J226" s="3">
        <v>42472</v>
      </c>
      <c r="K226" s="3" t="s">
        <v>2536</v>
      </c>
      <c r="L226" s="17">
        <f t="shared" si="44"/>
        <v>250.79</v>
      </c>
      <c r="M226" s="20">
        <f t="shared" si="45"/>
        <v>0.9497587623110969</v>
      </c>
      <c r="N226" s="2" t="s">
        <v>62</v>
      </c>
      <c r="O226" s="2">
        <v>4300000</v>
      </c>
      <c r="P226" s="2">
        <v>4400000</v>
      </c>
      <c r="Q226" s="2">
        <f t="shared" si="39"/>
        <v>100000</v>
      </c>
      <c r="R226" s="4">
        <f t="shared" si="40"/>
        <v>2.3255813953488372E-2</v>
      </c>
      <c r="S226" s="2"/>
      <c r="T226" s="5">
        <f t="shared" si="48"/>
        <v>61428.571428571428</v>
      </c>
      <c r="U226" s="2">
        <v>62857</v>
      </c>
      <c r="V226" s="5">
        <f t="shared" si="41"/>
        <v>1428.4285714285725</v>
      </c>
      <c r="W226" s="4">
        <f t="shared" si="42"/>
        <v>2.325348837209304E-2</v>
      </c>
      <c r="X226" s="22">
        <f t="shared" si="46"/>
        <v>58342.323970538811</v>
      </c>
      <c r="Y226" s="22">
        <f t="shared" si="47"/>
        <v>59698.986522588617</v>
      </c>
      <c r="Z226" s="22">
        <f t="shared" si="49"/>
        <v>1356.6625520498055</v>
      </c>
      <c r="AA226" s="8">
        <f t="shared" si="50"/>
        <v>2.3253488372092977E-2</v>
      </c>
      <c r="AB226" s="22">
        <f t="shared" si="51"/>
        <v>4178929.0565812034</v>
      </c>
      <c r="AC226" s="11">
        <v>1649</v>
      </c>
      <c r="AD226" s="2">
        <v>2016</v>
      </c>
      <c r="AE226" s="2">
        <f t="shared" si="43"/>
        <v>0</v>
      </c>
      <c r="AF226" s="2" t="s">
        <v>156</v>
      </c>
    </row>
    <row r="227" spans="1:32" x14ac:dyDescent="0.2">
      <c r="A227">
        <v>15</v>
      </c>
      <c r="B227" s="2" t="s">
        <v>414</v>
      </c>
      <c r="C227" s="2" t="s">
        <v>22</v>
      </c>
      <c r="D227" s="2" t="s">
        <v>23</v>
      </c>
      <c r="E227" s="2" t="s">
        <v>2767</v>
      </c>
      <c r="F227" s="2" t="s">
        <v>2775</v>
      </c>
      <c r="G227" s="2">
        <v>73</v>
      </c>
      <c r="H227" s="2">
        <v>80</v>
      </c>
      <c r="I227" s="3">
        <v>42462</v>
      </c>
      <c r="J227" s="3">
        <v>42472</v>
      </c>
      <c r="K227" s="3" t="s">
        <v>2536</v>
      </c>
      <c r="L227" s="17">
        <f t="shared" si="44"/>
        <v>250.79</v>
      </c>
      <c r="M227" s="20">
        <f t="shared" si="45"/>
        <v>0.9497587623110969</v>
      </c>
      <c r="N227" s="2" t="s">
        <v>36</v>
      </c>
      <c r="O227" s="2">
        <v>4450000</v>
      </c>
      <c r="P227" s="2">
        <v>5000000</v>
      </c>
      <c r="Q227" s="2">
        <f t="shared" si="39"/>
        <v>550000</v>
      </c>
      <c r="R227" s="4">
        <f t="shared" si="40"/>
        <v>0.12359550561797752</v>
      </c>
      <c r="S227" s="2">
        <v>35332</v>
      </c>
      <c r="T227" s="5">
        <f t="shared" si="48"/>
        <v>61442.904109589042</v>
      </c>
      <c r="U227" s="2">
        <v>68977</v>
      </c>
      <c r="V227" s="5">
        <f t="shared" si="41"/>
        <v>7534.0958904109575</v>
      </c>
      <c r="W227" s="4">
        <f t="shared" si="42"/>
        <v>0.12261946272873443</v>
      </c>
      <c r="X227" s="22">
        <f t="shared" si="46"/>
        <v>58355.936559922702</v>
      </c>
      <c r="Y227" s="22">
        <f t="shared" si="47"/>
        <v>65511.510147932531</v>
      </c>
      <c r="Z227" s="22">
        <f t="shared" si="49"/>
        <v>7155.5735880098291</v>
      </c>
      <c r="AA227" s="8">
        <f t="shared" si="50"/>
        <v>0.12261946272873436</v>
      </c>
      <c r="AB227" s="22">
        <f t="shared" si="51"/>
        <v>4782340.240799075</v>
      </c>
      <c r="AC227" s="11">
        <v>5879</v>
      </c>
      <c r="AD227" s="2">
        <v>1973</v>
      </c>
      <c r="AE227" s="2">
        <f t="shared" si="43"/>
        <v>43</v>
      </c>
      <c r="AF227" s="2" t="s">
        <v>65</v>
      </c>
    </row>
    <row r="228" spans="1:32" x14ac:dyDescent="0.2">
      <c r="A228">
        <v>15</v>
      </c>
      <c r="B228" s="2" t="s">
        <v>1259</v>
      </c>
      <c r="C228" s="2" t="s">
        <v>22</v>
      </c>
      <c r="D228" s="2" t="s">
        <v>23</v>
      </c>
      <c r="E228" s="2" t="s">
        <v>2767</v>
      </c>
      <c r="F228" s="2" t="s">
        <v>2775</v>
      </c>
      <c r="G228" s="2">
        <v>80</v>
      </c>
      <c r="H228" s="2">
        <v>90</v>
      </c>
      <c r="I228" s="3">
        <v>42461</v>
      </c>
      <c r="J228" s="3">
        <v>42472</v>
      </c>
      <c r="K228" s="3" t="s">
        <v>2536</v>
      </c>
      <c r="L228" s="17">
        <f t="shared" si="44"/>
        <v>250.79</v>
      </c>
      <c r="M228" s="20">
        <f t="shared" si="45"/>
        <v>0.9497587623110969</v>
      </c>
      <c r="N228" s="2" t="s">
        <v>24</v>
      </c>
      <c r="O228" s="2">
        <v>4990000</v>
      </c>
      <c r="P228" s="2">
        <v>5050000</v>
      </c>
      <c r="Q228" s="2">
        <f t="shared" si="39"/>
        <v>60000</v>
      </c>
      <c r="R228" s="4">
        <f t="shared" si="40"/>
        <v>1.2024048096192385E-2</v>
      </c>
      <c r="S228" s="2"/>
      <c r="T228" s="5">
        <f t="shared" si="48"/>
        <v>62375</v>
      </c>
      <c r="U228" s="2">
        <v>63125</v>
      </c>
      <c r="V228" s="5">
        <f t="shared" si="41"/>
        <v>750</v>
      </c>
      <c r="W228" s="4">
        <f t="shared" si="42"/>
        <v>1.2024048096192385E-2</v>
      </c>
      <c r="X228" s="22">
        <f t="shared" si="46"/>
        <v>59241.202799154671</v>
      </c>
      <c r="Y228" s="22">
        <f t="shared" si="47"/>
        <v>59953.521870887991</v>
      </c>
      <c r="Z228" s="22">
        <f t="shared" si="49"/>
        <v>712.31907173332002</v>
      </c>
      <c r="AA228" s="8">
        <f t="shared" si="50"/>
        <v>1.202404809619234E-2</v>
      </c>
      <c r="AB228" s="22">
        <f t="shared" si="51"/>
        <v>4796281.7496710392</v>
      </c>
      <c r="AC228" s="11">
        <v>1324</v>
      </c>
      <c r="AD228" s="2">
        <v>2013</v>
      </c>
      <c r="AE228" s="2">
        <f t="shared" si="43"/>
        <v>3</v>
      </c>
      <c r="AF228" s="2" t="s">
        <v>292</v>
      </c>
    </row>
    <row r="229" spans="1:32" x14ac:dyDescent="0.2">
      <c r="A229">
        <v>15</v>
      </c>
      <c r="B229" s="2" t="s">
        <v>1683</v>
      </c>
      <c r="C229" s="2" t="s">
        <v>22</v>
      </c>
      <c r="D229" s="2" t="s">
        <v>23</v>
      </c>
      <c r="E229" s="2" t="s">
        <v>2767</v>
      </c>
      <c r="F229" s="2" t="s">
        <v>2775</v>
      </c>
      <c r="G229" s="2">
        <v>75</v>
      </c>
      <c r="H229" s="2">
        <v>81</v>
      </c>
      <c r="I229" s="3">
        <v>42462</v>
      </c>
      <c r="J229" s="3">
        <v>42473</v>
      </c>
      <c r="K229" s="3" t="s">
        <v>2536</v>
      </c>
      <c r="L229" s="17">
        <f t="shared" si="44"/>
        <v>250.79</v>
      </c>
      <c r="M229" s="20">
        <f t="shared" si="45"/>
        <v>0.9497587623110969</v>
      </c>
      <c r="N229" s="2" t="s">
        <v>24</v>
      </c>
      <c r="O229" s="2">
        <v>4850000</v>
      </c>
      <c r="P229" s="2">
        <v>4900000</v>
      </c>
      <c r="Q229" s="2">
        <f t="shared" si="39"/>
        <v>50000</v>
      </c>
      <c r="R229" s="4">
        <f t="shared" si="40"/>
        <v>1.0309278350515464E-2</v>
      </c>
      <c r="S229" s="2"/>
      <c r="T229" s="5">
        <f t="shared" si="48"/>
        <v>64666.666666666664</v>
      </c>
      <c r="U229" s="2">
        <v>65333</v>
      </c>
      <c r="V229" s="5">
        <f t="shared" si="41"/>
        <v>666.33333333333576</v>
      </c>
      <c r="W229" s="4">
        <f t="shared" si="42"/>
        <v>1.0304123711340244E-2</v>
      </c>
      <c r="X229" s="22">
        <f t="shared" si="46"/>
        <v>61417.7332961176</v>
      </c>
      <c r="Y229" s="22">
        <f t="shared" si="47"/>
        <v>62050.589218070891</v>
      </c>
      <c r="Z229" s="22">
        <f t="shared" si="49"/>
        <v>632.85592195329082</v>
      </c>
      <c r="AA229" s="8">
        <f t="shared" si="50"/>
        <v>1.030412371134015E-2</v>
      </c>
      <c r="AB229" s="22">
        <f t="shared" si="51"/>
        <v>4653794.1913553169</v>
      </c>
      <c r="AC229" s="11">
        <v>5922</v>
      </c>
      <c r="AD229" s="2">
        <v>2005</v>
      </c>
      <c r="AE229" s="2">
        <f t="shared" si="43"/>
        <v>11</v>
      </c>
      <c r="AF229" s="2" t="s">
        <v>44</v>
      </c>
    </row>
    <row r="230" spans="1:32" x14ac:dyDescent="0.2">
      <c r="A230">
        <v>16</v>
      </c>
      <c r="B230" s="2" t="s">
        <v>321</v>
      </c>
      <c r="C230" s="2" t="s">
        <v>22</v>
      </c>
      <c r="D230" s="2" t="s">
        <v>23</v>
      </c>
      <c r="E230" s="2" t="s">
        <v>2767</v>
      </c>
      <c r="F230" s="2" t="s">
        <v>2775</v>
      </c>
      <c r="G230" s="2">
        <v>37</v>
      </c>
      <c r="H230" s="2">
        <v>45</v>
      </c>
      <c r="I230" s="3">
        <v>42468</v>
      </c>
      <c r="J230" s="3">
        <v>42478</v>
      </c>
      <c r="K230" s="3" t="s">
        <v>2536</v>
      </c>
      <c r="L230" s="17">
        <f t="shared" si="44"/>
        <v>250.79</v>
      </c>
      <c r="M230" s="20">
        <f t="shared" si="45"/>
        <v>0.9497587623110969</v>
      </c>
      <c r="N230" s="2" t="s">
        <v>36</v>
      </c>
      <c r="O230" s="2">
        <v>1990000</v>
      </c>
      <c r="P230" s="2">
        <v>2470000</v>
      </c>
      <c r="Q230" s="2">
        <f t="shared" si="39"/>
        <v>480000</v>
      </c>
      <c r="R230" s="4">
        <f t="shared" si="40"/>
        <v>0.24120603015075376</v>
      </c>
      <c r="S230" s="2">
        <v>4587</v>
      </c>
      <c r="T230" s="5">
        <f t="shared" si="48"/>
        <v>53907.75675675676</v>
      </c>
      <c r="U230" s="2">
        <v>66881</v>
      </c>
      <c r="V230" s="5">
        <f t="shared" si="41"/>
        <v>12973.24324324324</v>
      </c>
      <c r="W230" s="4">
        <f t="shared" si="42"/>
        <v>0.24065633637439723</v>
      </c>
      <c r="X230" s="22">
        <f t="shared" si="46"/>
        <v>51199.364336264975</v>
      </c>
      <c r="Y230" s="22">
        <f t="shared" si="47"/>
        <v>63520.815782128469</v>
      </c>
      <c r="Z230" s="22">
        <f t="shared" si="49"/>
        <v>12321.451445863495</v>
      </c>
      <c r="AA230" s="8">
        <f t="shared" si="50"/>
        <v>0.24065633637439712</v>
      </c>
      <c r="AB230" s="22">
        <f t="shared" si="51"/>
        <v>2350270.1839387533</v>
      </c>
      <c r="AC230" s="11">
        <v>3599</v>
      </c>
      <c r="AD230" s="2">
        <v>1936</v>
      </c>
      <c r="AE230" s="2">
        <f t="shared" si="43"/>
        <v>80</v>
      </c>
      <c r="AF230" s="2" t="s">
        <v>312</v>
      </c>
    </row>
    <row r="231" spans="1:32" x14ac:dyDescent="0.2">
      <c r="A231">
        <v>16</v>
      </c>
      <c r="B231" s="2" t="s">
        <v>784</v>
      </c>
      <c r="C231" s="2" t="s">
        <v>22</v>
      </c>
      <c r="D231" s="2" t="s">
        <v>23</v>
      </c>
      <c r="E231" s="2" t="s">
        <v>2767</v>
      </c>
      <c r="F231" s="2" t="s">
        <v>2775</v>
      </c>
      <c r="G231" s="2">
        <v>51</v>
      </c>
      <c r="H231" s="2">
        <v>56</v>
      </c>
      <c r="I231" s="3">
        <v>42468</v>
      </c>
      <c r="J231" s="3">
        <v>42478</v>
      </c>
      <c r="K231" s="3" t="s">
        <v>2536</v>
      </c>
      <c r="L231" s="17">
        <f t="shared" si="44"/>
        <v>250.79</v>
      </c>
      <c r="M231" s="20">
        <f t="shared" si="45"/>
        <v>0.9497587623110969</v>
      </c>
      <c r="N231" s="2" t="s">
        <v>36</v>
      </c>
      <c r="O231" s="2">
        <v>2890000</v>
      </c>
      <c r="P231" s="2">
        <v>3800000</v>
      </c>
      <c r="Q231" s="2">
        <f t="shared" si="39"/>
        <v>910000</v>
      </c>
      <c r="R231" s="4">
        <f t="shared" si="40"/>
        <v>0.31487889273356401</v>
      </c>
      <c r="S231" s="2">
        <v>2350</v>
      </c>
      <c r="T231" s="5">
        <f t="shared" si="48"/>
        <v>56712.745098039217</v>
      </c>
      <c r="U231" s="2">
        <v>74556</v>
      </c>
      <c r="V231" s="5">
        <f t="shared" si="41"/>
        <v>17843.254901960783</v>
      </c>
      <c r="W231" s="4">
        <f t="shared" si="42"/>
        <v>0.31462513181323143</v>
      </c>
      <c r="X231" s="22">
        <f t="shared" si="46"/>
        <v>53863.426591578456</v>
      </c>
      <c r="Y231" s="22">
        <f t="shared" si="47"/>
        <v>70810.214282866145</v>
      </c>
      <c r="Z231" s="22">
        <f t="shared" si="49"/>
        <v>16946.787691287689</v>
      </c>
      <c r="AA231" s="8">
        <f t="shared" si="50"/>
        <v>0.31462513181323148</v>
      </c>
      <c r="AB231" s="22">
        <f t="shared" si="51"/>
        <v>3611320.9284261735</v>
      </c>
      <c r="AC231" s="11">
        <v>1264</v>
      </c>
      <c r="AD231" s="2">
        <v>2011</v>
      </c>
      <c r="AE231" s="2">
        <f t="shared" si="43"/>
        <v>5</v>
      </c>
      <c r="AF231" s="2" t="s">
        <v>37</v>
      </c>
    </row>
    <row r="232" spans="1:32" x14ac:dyDescent="0.2">
      <c r="A232">
        <v>16</v>
      </c>
      <c r="B232" s="2" t="s">
        <v>1817</v>
      </c>
      <c r="C232" s="2" t="s">
        <v>22</v>
      </c>
      <c r="D232" s="2" t="s">
        <v>23</v>
      </c>
      <c r="E232" s="2" t="s">
        <v>2767</v>
      </c>
      <c r="F232" s="2" t="s">
        <v>2775</v>
      </c>
      <c r="G232" s="2">
        <v>79</v>
      </c>
      <c r="H232" s="2">
        <v>86</v>
      </c>
      <c r="I232" s="3">
        <v>42468</v>
      </c>
      <c r="J232" s="3">
        <v>42478</v>
      </c>
      <c r="K232" s="3" t="s">
        <v>2536</v>
      </c>
      <c r="L232" s="17">
        <f t="shared" si="44"/>
        <v>250.79</v>
      </c>
      <c r="M232" s="20">
        <f t="shared" si="45"/>
        <v>0.9497587623110969</v>
      </c>
      <c r="N232" s="2" t="s">
        <v>36</v>
      </c>
      <c r="O232" s="2">
        <v>4360000</v>
      </c>
      <c r="P232" s="2">
        <v>4850000</v>
      </c>
      <c r="Q232" s="2">
        <f t="shared" si="39"/>
        <v>490000</v>
      </c>
      <c r="R232" s="4">
        <f t="shared" si="40"/>
        <v>0.11238532110091744</v>
      </c>
      <c r="S232" s="2">
        <v>38874</v>
      </c>
      <c r="T232" s="5">
        <f t="shared" si="48"/>
        <v>55681.949367088608</v>
      </c>
      <c r="U232" s="2">
        <v>61884</v>
      </c>
      <c r="V232" s="5">
        <f t="shared" si="41"/>
        <v>6202.0506329113923</v>
      </c>
      <c r="W232" s="4">
        <f t="shared" si="42"/>
        <v>0.11138350405126403</v>
      </c>
      <c r="X232" s="22">
        <f t="shared" si="46"/>
        <v>52884.419313955244</v>
      </c>
      <c r="Y232" s="22">
        <f t="shared" si="47"/>
        <v>58774.871246859919</v>
      </c>
      <c r="Z232" s="22">
        <f t="shared" si="49"/>
        <v>5890.4519329046743</v>
      </c>
      <c r="AA232" s="8">
        <f t="shared" si="50"/>
        <v>0.11138350405126393</v>
      </c>
      <c r="AB232" s="22">
        <f t="shared" si="51"/>
        <v>4643214.8285019333</v>
      </c>
      <c r="AC232" s="11">
        <v>4005</v>
      </c>
      <c r="AD232" s="2">
        <v>1997</v>
      </c>
      <c r="AE232" s="2">
        <f t="shared" si="43"/>
        <v>19</v>
      </c>
      <c r="AF232" s="2" t="s">
        <v>37</v>
      </c>
    </row>
    <row r="233" spans="1:32" x14ac:dyDescent="0.2">
      <c r="A233">
        <v>16</v>
      </c>
      <c r="B233" s="2" t="s">
        <v>1845</v>
      </c>
      <c r="C233" s="2" t="s">
        <v>22</v>
      </c>
      <c r="D233" s="2" t="s">
        <v>23</v>
      </c>
      <c r="E233" s="2" t="s">
        <v>2767</v>
      </c>
      <c r="F233" s="2" t="s">
        <v>2775</v>
      </c>
      <c r="G233" s="2">
        <v>80</v>
      </c>
      <c r="H233" s="2">
        <v>90</v>
      </c>
      <c r="I233" s="3">
        <v>42468</v>
      </c>
      <c r="J233" s="3">
        <v>42478</v>
      </c>
      <c r="K233" s="3" t="s">
        <v>2536</v>
      </c>
      <c r="L233" s="17">
        <f t="shared" si="44"/>
        <v>250.79</v>
      </c>
      <c r="M233" s="20">
        <f t="shared" si="45"/>
        <v>0.9497587623110969</v>
      </c>
      <c r="N233" s="2" t="s">
        <v>36</v>
      </c>
      <c r="O233" s="2">
        <v>4850000</v>
      </c>
      <c r="P233" s="2">
        <v>5700000</v>
      </c>
      <c r="Q233" s="2">
        <f t="shared" si="39"/>
        <v>850000</v>
      </c>
      <c r="R233" s="4">
        <f t="shared" si="40"/>
        <v>0.17525773195876287</v>
      </c>
      <c r="S233" s="2">
        <v>30000</v>
      </c>
      <c r="T233" s="5">
        <f t="shared" si="48"/>
        <v>61000</v>
      </c>
      <c r="U233" s="2">
        <v>71625</v>
      </c>
      <c r="V233" s="5">
        <f t="shared" si="41"/>
        <v>10625</v>
      </c>
      <c r="W233" s="4">
        <f t="shared" si="42"/>
        <v>0.17418032786885246</v>
      </c>
      <c r="X233" s="22">
        <f t="shared" si="46"/>
        <v>57935.284500976908</v>
      </c>
      <c r="Y233" s="22">
        <f t="shared" si="47"/>
        <v>68026.471350532316</v>
      </c>
      <c r="Z233" s="22">
        <f t="shared" si="49"/>
        <v>10091.186849555408</v>
      </c>
      <c r="AA233" s="8">
        <f t="shared" si="50"/>
        <v>0.17418032786885254</v>
      </c>
      <c r="AB233" s="22">
        <f t="shared" si="51"/>
        <v>5442117.7080425853</v>
      </c>
      <c r="AC233" s="11">
        <v>5059</v>
      </c>
      <c r="AD233" s="2">
        <v>1999</v>
      </c>
      <c r="AE233" s="2">
        <f t="shared" si="43"/>
        <v>17</v>
      </c>
      <c r="AF233" s="2" t="s">
        <v>37</v>
      </c>
    </row>
    <row r="234" spans="1:32" x14ac:dyDescent="0.2">
      <c r="A234">
        <v>16</v>
      </c>
      <c r="B234" s="2" t="s">
        <v>1925</v>
      </c>
      <c r="C234" s="2" t="s">
        <v>22</v>
      </c>
      <c r="D234" s="2" t="s">
        <v>23</v>
      </c>
      <c r="E234" s="2" t="s">
        <v>2767</v>
      </c>
      <c r="F234" s="2" t="s">
        <v>2775</v>
      </c>
      <c r="G234" s="2">
        <v>103</v>
      </c>
      <c r="H234" s="2">
        <v>116</v>
      </c>
      <c r="I234" s="3">
        <v>42468</v>
      </c>
      <c r="J234" s="3">
        <v>42478</v>
      </c>
      <c r="K234" s="3" t="s">
        <v>2536</v>
      </c>
      <c r="L234" s="17">
        <f t="shared" si="44"/>
        <v>250.79</v>
      </c>
      <c r="M234" s="20">
        <f t="shared" si="45"/>
        <v>0.9497587623110969</v>
      </c>
      <c r="N234" s="2" t="s">
        <v>36</v>
      </c>
      <c r="O234" s="2">
        <v>6800000</v>
      </c>
      <c r="P234" s="2">
        <v>7350000</v>
      </c>
      <c r="Q234" s="2">
        <f t="shared" si="39"/>
        <v>550000</v>
      </c>
      <c r="R234" s="4">
        <f t="shared" si="40"/>
        <v>8.0882352941176475E-2</v>
      </c>
      <c r="S234" s="2">
        <v>8948</v>
      </c>
      <c r="T234" s="5">
        <f t="shared" si="48"/>
        <v>66106.291262135928</v>
      </c>
      <c r="U234" s="2">
        <v>71446</v>
      </c>
      <c r="V234" s="5">
        <f t="shared" si="41"/>
        <v>5339.7087378640717</v>
      </c>
      <c r="W234" s="4">
        <f t="shared" si="42"/>
        <v>8.0774592492114689E-2</v>
      </c>
      <c r="X234" s="22">
        <f t="shared" si="46"/>
        <v>62785.029370103097</v>
      </c>
      <c r="Y234" s="22">
        <f t="shared" si="47"/>
        <v>67856.464532078637</v>
      </c>
      <c r="Z234" s="22">
        <f t="shared" si="49"/>
        <v>5071.4351619755398</v>
      </c>
      <c r="AA234" s="8">
        <f t="shared" si="50"/>
        <v>8.0774592492114841E-2</v>
      </c>
      <c r="AB234" s="22">
        <f t="shared" si="51"/>
        <v>6989215.8468040992</v>
      </c>
      <c r="AC234" s="11">
        <v>10317</v>
      </c>
      <c r="AD234" s="2">
        <v>2013</v>
      </c>
      <c r="AE234" s="2">
        <f t="shared" si="43"/>
        <v>3</v>
      </c>
      <c r="AF234" s="2" t="s">
        <v>494</v>
      </c>
    </row>
    <row r="235" spans="1:32" x14ac:dyDescent="0.2">
      <c r="A235">
        <v>16</v>
      </c>
      <c r="B235" s="2" t="s">
        <v>1472</v>
      </c>
      <c r="C235" s="2" t="s">
        <v>22</v>
      </c>
      <c r="D235" s="2" t="s">
        <v>23</v>
      </c>
      <c r="E235" s="2" t="s">
        <v>2767</v>
      </c>
      <c r="F235" s="2" t="s">
        <v>2775</v>
      </c>
      <c r="G235" s="2">
        <v>105</v>
      </c>
      <c r="H235" s="2">
        <v>120</v>
      </c>
      <c r="I235" s="3">
        <v>42456</v>
      </c>
      <c r="J235" s="3">
        <v>42478</v>
      </c>
      <c r="K235" s="3" t="s">
        <v>2536</v>
      </c>
      <c r="L235" s="17">
        <f t="shared" si="44"/>
        <v>250.79</v>
      </c>
      <c r="M235" s="20">
        <f t="shared" si="45"/>
        <v>0.9497587623110969</v>
      </c>
      <c r="N235" s="2" t="s">
        <v>39</v>
      </c>
      <c r="O235" s="2">
        <v>6650000</v>
      </c>
      <c r="P235" s="2">
        <v>6490000</v>
      </c>
      <c r="Q235" s="2">
        <f t="shared" si="39"/>
        <v>-160000</v>
      </c>
      <c r="R235" s="4">
        <f t="shared" si="40"/>
        <v>-2.4060150375939851E-2</v>
      </c>
      <c r="S235" s="2">
        <v>9249</v>
      </c>
      <c r="T235" s="5">
        <f t="shared" si="48"/>
        <v>63421.419047619049</v>
      </c>
      <c r="U235" s="2">
        <v>61898</v>
      </c>
      <c r="V235" s="5">
        <f t="shared" si="41"/>
        <v>-1523.4190476190488</v>
      </c>
      <c r="W235" s="4">
        <f t="shared" si="42"/>
        <v>-2.4020576494436553E-2</v>
      </c>
      <c r="X235" s="22">
        <f t="shared" si="46"/>
        <v>60235.048458680096</v>
      </c>
      <c r="Y235" s="22">
        <f t="shared" si="47"/>
        <v>58788.167869532277</v>
      </c>
      <c r="Z235" s="22">
        <f t="shared" si="49"/>
        <v>-1446.8805891478187</v>
      </c>
      <c r="AA235" s="8">
        <f t="shared" si="50"/>
        <v>-2.4020576494436566E-2</v>
      </c>
      <c r="AB235" s="22">
        <f t="shared" si="51"/>
        <v>6172757.6263008891</v>
      </c>
      <c r="AC235" s="11">
        <v>12765</v>
      </c>
      <c r="AD235" s="2">
        <v>2014</v>
      </c>
      <c r="AE235" s="2">
        <f t="shared" si="43"/>
        <v>2</v>
      </c>
      <c r="AF235" s="2" t="s">
        <v>183</v>
      </c>
    </row>
    <row r="236" spans="1:32" x14ac:dyDescent="0.2">
      <c r="A236">
        <v>16</v>
      </c>
      <c r="B236" s="2" t="s">
        <v>59</v>
      </c>
      <c r="C236" s="2" t="s">
        <v>22</v>
      </c>
      <c r="D236" s="2" t="s">
        <v>23</v>
      </c>
      <c r="E236" s="2" t="s">
        <v>2767</v>
      </c>
      <c r="F236" s="2" t="s">
        <v>2775</v>
      </c>
      <c r="G236" s="2">
        <v>22</v>
      </c>
      <c r="H236" s="2">
        <v>24</v>
      </c>
      <c r="I236" s="3">
        <v>42469</v>
      </c>
      <c r="J236" s="3">
        <v>42479</v>
      </c>
      <c r="K236" s="3" t="s">
        <v>2536</v>
      </c>
      <c r="L236" s="17">
        <f t="shared" si="44"/>
        <v>250.79</v>
      </c>
      <c r="M236" s="20">
        <f t="shared" si="45"/>
        <v>0.9497587623110969</v>
      </c>
      <c r="N236" s="2" t="s">
        <v>36</v>
      </c>
      <c r="O236" s="2">
        <v>1990000</v>
      </c>
      <c r="P236" s="2">
        <v>2230000</v>
      </c>
      <c r="Q236" s="2">
        <f t="shared" si="39"/>
        <v>240000</v>
      </c>
      <c r="R236" s="4">
        <f t="shared" si="40"/>
        <v>0.12060301507537688</v>
      </c>
      <c r="S236" s="2">
        <v>498</v>
      </c>
      <c r="T236" s="5">
        <f t="shared" si="48"/>
        <v>90477.181818181823</v>
      </c>
      <c r="U236" s="2">
        <v>101386</v>
      </c>
      <c r="V236" s="5">
        <f t="shared" si="41"/>
        <v>10908.818181818177</v>
      </c>
      <c r="W236" s="4">
        <f t="shared" si="42"/>
        <v>0.12056982724926117</v>
      </c>
      <c r="X236" s="22">
        <f t="shared" si="46"/>
        <v>85931.496221032445</v>
      </c>
      <c r="Y236" s="22">
        <f t="shared" si="47"/>
        <v>96292.241875672873</v>
      </c>
      <c r="Z236" s="22">
        <f t="shared" si="49"/>
        <v>10360.745654640428</v>
      </c>
      <c r="AA236" s="8">
        <f t="shared" si="50"/>
        <v>0.12056982724926125</v>
      </c>
      <c r="AB236" s="22">
        <f t="shared" si="51"/>
        <v>2118429.3212648034</v>
      </c>
      <c r="AC236" s="11">
        <v>1527</v>
      </c>
      <c r="AD236" s="2">
        <v>1958</v>
      </c>
      <c r="AE236" s="2">
        <f t="shared" si="43"/>
        <v>58</v>
      </c>
      <c r="AF236" s="2" t="s">
        <v>27</v>
      </c>
    </row>
    <row r="237" spans="1:32" x14ac:dyDescent="0.2">
      <c r="A237">
        <v>16</v>
      </c>
      <c r="B237" s="2" t="s">
        <v>320</v>
      </c>
      <c r="C237" s="2" t="s">
        <v>22</v>
      </c>
      <c r="D237" s="2" t="s">
        <v>23</v>
      </c>
      <c r="E237" s="2" t="s">
        <v>2767</v>
      </c>
      <c r="F237" s="2" t="s">
        <v>2775</v>
      </c>
      <c r="G237" s="2">
        <v>37</v>
      </c>
      <c r="H237" s="2">
        <v>43</v>
      </c>
      <c r="I237" s="3">
        <v>42469</v>
      </c>
      <c r="J237" s="3">
        <v>42479</v>
      </c>
      <c r="K237" s="3" t="s">
        <v>2536</v>
      </c>
      <c r="L237" s="17">
        <f t="shared" si="44"/>
        <v>250.79</v>
      </c>
      <c r="M237" s="20">
        <f t="shared" si="45"/>
        <v>0.9497587623110969</v>
      </c>
      <c r="N237" s="2" t="s">
        <v>36</v>
      </c>
      <c r="O237" s="2">
        <v>2300000</v>
      </c>
      <c r="P237" s="2">
        <v>2660000</v>
      </c>
      <c r="Q237" s="2">
        <f t="shared" si="39"/>
        <v>360000</v>
      </c>
      <c r="R237" s="4">
        <f t="shared" si="40"/>
        <v>0.15652173913043479</v>
      </c>
      <c r="S237" s="2">
        <v>25923</v>
      </c>
      <c r="T237" s="5">
        <f t="shared" si="48"/>
        <v>62862.783783783787</v>
      </c>
      <c r="U237" s="2">
        <v>72593</v>
      </c>
      <c r="V237" s="5">
        <f t="shared" si="41"/>
        <v>9730.2162162162131</v>
      </c>
      <c r="W237" s="4">
        <f t="shared" si="42"/>
        <v>0.1547850036308166</v>
      </c>
      <c r="X237" s="22">
        <f t="shared" si="46"/>
        <v>59704.479721916585</v>
      </c>
      <c r="Y237" s="22">
        <f t="shared" si="47"/>
        <v>68945.837832449455</v>
      </c>
      <c r="Z237" s="22">
        <f t="shared" si="49"/>
        <v>9241.3581105328703</v>
      </c>
      <c r="AA237" s="8">
        <f t="shared" si="50"/>
        <v>0.15478500363081651</v>
      </c>
      <c r="AB237" s="22">
        <f t="shared" si="51"/>
        <v>2550995.9998006299</v>
      </c>
      <c r="AC237" s="2"/>
      <c r="AD237" s="2">
        <v>1882</v>
      </c>
      <c r="AE237" s="2">
        <f t="shared" si="43"/>
        <v>134</v>
      </c>
      <c r="AF237" s="2" t="s">
        <v>50</v>
      </c>
    </row>
    <row r="238" spans="1:32" x14ac:dyDescent="0.2">
      <c r="A238">
        <v>16</v>
      </c>
      <c r="B238" s="2" t="s">
        <v>600</v>
      </c>
      <c r="C238" s="2" t="s">
        <v>22</v>
      </c>
      <c r="D238" s="2" t="s">
        <v>23</v>
      </c>
      <c r="E238" s="2" t="s">
        <v>2767</v>
      </c>
      <c r="F238" s="2" t="s">
        <v>2775</v>
      </c>
      <c r="G238" s="2">
        <v>47</v>
      </c>
      <c r="H238" s="2">
        <v>53</v>
      </c>
      <c r="I238" s="3">
        <v>42469</v>
      </c>
      <c r="J238" s="3">
        <v>42479</v>
      </c>
      <c r="K238" s="3" t="s">
        <v>2536</v>
      </c>
      <c r="L238" s="17">
        <f t="shared" si="44"/>
        <v>250.79</v>
      </c>
      <c r="M238" s="20">
        <f t="shared" si="45"/>
        <v>0.9497587623110969</v>
      </c>
      <c r="N238" s="2" t="s">
        <v>36</v>
      </c>
      <c r="O238" s="2">
        <v>3000000</v>
      </c>
      <c r="P238" s="2">
        <v>3300000</v>
      </c>
      <c r="Q238" s="2">
        <f t="shared" si="39"/>
        <v>300000</v>
      </c>
      <c r="R238" s="4">
        <f t="shared" si="40"/>
        <v>0.1</v>
      </c>
      <c r="S238" s="2"/>
      <c r="T238" s="5">
        <f t="shared" si="48"/>
        <v>63829.787234042553</v>
      </c>
      <c r="U238" s="2">
        <v>70213</v>
      </c>
      <c r="V238" s="5">
        <f t="shared" si="41"/>
        <v>6383.2127659574471</v>
      </c>
      <c r="W238" s="4">
        <f t="shared" si="42"/>
        <v>0.10000366666666667</v>
      </c>
      <c r="X238" s="22">
        <f t="shared" si="46"/>
        <v>60622.899721984912</v>
      </c>
      <c r="Y238" s="22">
        <f t="shared" si="47"/>
        <v>66685.411978149044</v>
      </c>
      <c r="Z238" s="22">
        <f t="shared" si="49"/>
        <v>6062.5122561641329</v>
      </c>
      <c r="AA238" s="8">
        <f t="shared" si="50"/>
        <v>0.10000366666666657</v>
      </c>
      <c r="AB238" s="22">
        <f t="shared" si="51"/>
        <v>3134214.362973005</v>
      </c>
      <c r="AC238" s="11">
        <v>5918</v>
      </c>
      <c r="AD238" s="2">
        <v>2005</v>
      </c>
      <c r="AE238" s="2">
        <f t="shared" si="43"/>
        <v>11</v>
      </c>
      <c r="AF238" s="2" t="s">
        <v>67</v>
      </c>
    </row>
    <row r="239" spans="1:32" x14ac:dyDescent="0.2">
      <c r="A239">
        <v>16</v>
      </c>
      <c r="B239" s="2" t="s">
        <v>657</v>
      </c>
      <c r="C239" s="2" t="s">
        <v>22</v>
      </c>
      <c r="D239" s="2" t="s">
        <v>23</v>
      </c>
      <c r="E239" s="2" t="s">
        <v>2767</v>
      </c>
      <c r="F239" s="2" t="s">
        <v>2775</v>
      </c>
      <c r="G239" s="2">
        <v>48</v>
      </c>
      <c r="H239" s="2">
        <v>54</v>
      </c>
      <c r="I239" s="3">
        <v>42469</v>
      </c>
      <c r="J239" s="3">
        <v>42479</v>
      </c>
      <c r="K239" s="3" t="s">
        <v>2536</v>
      </c>
      <c r="L239" s="17">
        <f t="shared" si="44"/>
        <v>250.79</v>
      </c>
      <c r="M239" s="20">
        <f t="shared" si="45"/>
        <v>0.9497587623110969</v>
      </c>
      <c r="N239" s="2" t="s">
        <v>36</v>
      </c>
      <c r="O239" s="2">
        <v>2900000</v>
      </c>
      <c r="P239" s="2">
        <v>3900000</v>
      </c>
      <c r="Q239" s="2">
        <f t="shared" si="39"/>
        <v>1000000</v>
      </c>
      <c r="R239" s="4">
        <f t="shared" si="40"/>
        <v>0.34482758620689657</v>
      </c>
      <c r="S239" s="2">
        <v>70000</v>
      </c>
      <c r="T239" s="5">
        <f t="shared" si="48"/>
        <v>61875</v>
      </c>
      <c r="U239" s="2">
        <v>82708</v>
      </c>
      <c r="V239" s="5">
        <f t="shared" si="41"/>
        <v>20833</v>
      </c>
      <c r="W239" s="4">
        <f t="shared" si="42"/>
        <v>0.33669494949494949</v>
      </c>
      <c r="X239" s="22">
        <f t="shared" si="46"/>
        <v>58766.32341799912</v>
      </c>
      <c r="Y239" s="22">
        <f t="shared" si="47"/>
        <v>78552.647713226208</v>
      </c>
      <c r="Z239" s="22">
        <f t="shared" si="49"/>
        <v>19786.324295227088</v>
      </c>
      <c r="AA239" s="8">
        <f t="shared" si="50"/>
        <v>0.3366949494949496</v>
      </c>
      <c r="AB239" s="22">
        <f t="shared" si="51"/>
        <v>3770527.090234858</v>
      </c>
      <c r="AC239" s="2">
        <v>438</v>
      </c>
      <c r="AD239" s="2">
        <v>1930</v>
      </c>
      <c r="AE239" s="2">
        <f t="shared" si="43"/>
        <v>86</v>
      </c>
      <c r="AF239" s="2" t="s">
        <v>112</v>
      </c>
    </row>
    <row r="240" spans="1:32" x14ac:dyDescent="0.2">
      <c r="A240">
        <v>16</v>
      </c>
      <c r="B240" s="2" t="s">
        <v>921</v>
      </c>
      <c r="C240" s="2" t="s">
        <v>22</v>
      </c>
      <c r="D240" s="2" t="s">
        <v>23</v>
      </c>
      <c r="E240" s="2" t="s">
        <v>2767</v>
      </c>
      <c r="F240" s="2" t="s">
        <v>2775</v>
      </c>
      <c r="G240" s="2">
        <v>54</v>
      </c>
      <c r="H240" s="2">
        <v>60</v>
      </c>
      <c r="I240" s="3">
        <v>42469</v>
      </c>
      <c r="J240" s="3">
        <v>42479</v>
      </c>
      <c r="K240" s="3" t="s">
        <v>2536</v>
      </c>
      <c r="L240" s="17">
        <f t="shared" si="44"/>
        <v>250.79</v>
      </c>
      <c r="M240" s="20">
        <f t="shared" si="45"/>
        <v>0.9497587623110969</v>
      </c>
      <c r="N240" s="2" t="s">
        <v>36</v>
      </c>
      <c r="O240" s="2">
        <v>2900000</v>
      </c>
      <c r="P240" s="2">
        <v>3000000</v>
      </c>
      <c r="Q240" s="2">
        <f t="shared" si="39"/>
        <v>100000</v>
      </c>
      <c r="R240" s="4">
        <f t="shared" si="40"/>
        <v>3.4482758620689655E-2</v>
      </c>
      <c r="S240" s="2"/>
      <c r="T240" s="5">
        <f t="shared" si="48"/>
        <v>53703.703703703701</v>
      </c>
      <c r="U240" s="2">
        <v>55556</v>
      </c>
      <c r="V240" s="5">
        <f t="shared" si="41"/>
        <v>1852.2962962962993</v>
      </c>
      <c r="W240" s="4">
        <f t="shared" si="42"/>
        <v>3.4491034482758677E-2</v>
      </c>
      <c r="X240" s="22">
        <f t="shared" si="46"/>
        <v>51005.563161151498</v>
      </c>
      <c r="Y240" s="22">
        <f t="shared" si="47"/>
        <v>52764.797798955296</v>
      </c>
      <c r="Z240" s="22">
        <f t="shared" si="49"/>
        <v>1759.2346378037983</v>
      </c>
      <c r="AA240" s="8">
        <f t="shared" si="50"/>
        <v>3.4491034482758601E-2</v>
      </c>
      <c r="AB240" s="22">
        <f t="shared" si="51"/>
        <v>2849299.081143586</v>
      </c>
      <c r="AC240" s="2"/>
      <c r="AD240" s="2">
        <v>1938</v>
      </c>
      <c r="AE240" s="2">
        <f t="shared" si="43"/>
        <v>78</v>
      </c>
      <c r="AF240" s="2" t="s">
        <v>231</v>
      </c>
    </row>
    <row r="241" spans="1:32" x14ac:dyDescent="0.2">
      <c r="A241">
        <v>16</v>
      </c>
      <c r="B241" s="2" t="s">
        <v>506</v>
      </c>
      <c r="C241" s="2" t="s">
        <v>22</v>
      </c>
      <c r="D241" s="2" t="s">
        <v>23</v>
      </c>
      <c r="E241" s="2" t="s">
        <v>2767</v>
      </c>
      <c r="F241" s="2" t="s">
        <v>2775</v>
      </c>
      <c r="G241" s="2">
        <v>54</v>
      </c>
      <c r="H241" s="2">
        <v>60</v>
      </c>
      <c r="I241" s="3">
        <v>42468</v>
      </c>
      <c r="J241" s="3">
        <v>42479</v>
      </c>
      <c r="K241" s="3" t="s">
        <v>2536</v>
      </c>
      <c r="L241" s="17">
        <f t="shared" si="44"/>
        <v>250.79</v>
      </c>
      <c r="M241" s="20">
        <f t="shared" si="45"/>
        <v>0.9497587623110969</v>
      </c>
      <c r="N241" s="2" t="s">
        <v>24</v>
      </c>
      <c r="O241" s="2">
        <v>2800000</v>
      </c>
      <c r="P241" s="2">
        <v>3280000</v>
      </c>
      <c r="Q241" s="2">
        <f t="shared" si="39"/>
        <v>480000</v>
      </c>
      <c r="R241" s="4">
        <f t="shared" si="40"/>
        <v>0.17142857142857143</v>
      </c>
      <c r="S241" s="2">
        <v>197348</v>
      </c>
      <c r="T241" s="5">
        <f t="shared" si="48"/>
        <v>55506.444444444445</v>
      </c>
      <c r="U241" s="2">
        <v>64395</v>
      </c>
      <c r="V241" s="5">
        <f t="shared" si="41"/>
        <v>8888.5555555555547</v>
      </c>
      <c r="W241" s="4">
        <f t="shared" si="42"/>
        <v>0.16013555983489403</v>
      </c>
      <c r="X241" s="22">
        <f t="shared" si="46"/>
        <v>52717.731975845214</v>
      </c>
      <c r="Y241" s="22">
        <f t="shared" si="47"/>
        <v>61159.715499023085</v>
      </c>
      <c r="Z241" s="22">
        <f t="shared" si="49"/>
        <v>8441.9835231778707</v>
      </c>
      <c r="AA241" s="8">
        <f t="shared" si="50"/>
        <v>0.16013555983489408</v>
      </c>
      <c r="AB241" s="22">
        <f t="shared" si="51"/>
        <v>3302624.6369472467</v>
      </c>
      <c r="AC241" s="11">
        <v>2266</v>
      </c>
      <c r="AD241" s="2">
        <v>1935</v>
      </c>
      <c r="AE241" s="2">
        <f t="shared" si="43"/>
        <v>81</v>
      </c>
      <c r="AF241" s="2" t="s">
        <v>37</v>
      </c>
    </row>
    <row r="242" spans="1:32" x14ac:dyDescent="0.2">
      <c r="A242">
        <v>16</v>
      </c>
      <c r="B242" s="2" t="s">
        <v>1351</v>
      </c>
      <c r="C242" s="2" t="s">
        <v>22</v>
      </c>
      <c r="D242" s="2" t="s">
        <v>23</v>
      </c>
      <c r="E242" s="2" t="s">
        <v>2767</v>
      </c>
      <c r="F242" s="2" t="s">
        <v>2775</v>
      </c>
      <c r="G242" s="2">
        <v>66</v>
      </c>
      <c r="H242" s="2"/>
      <c r="I242" s="3">
        <v>42468</v>
      </c>
      <c r="J242" s="3">
        <v>42479</v>
      </c>
      <c r="K242" s="3" t="s">
        <v>2536</v>
      </c>
      <c r="L242" s="17">
        <f t="shared" si="44"/>
        <v>250.79</v>
      </c>
      <c r="M242" s="20">
        <f t="shared" si="45"/>
        <v>0.9497587623110969</v>
      </c>
      <c r="N242" s="2" t="s">
        <v>24</v>
      </c>
      <c r="O242" s="2">
        <v>3490000</v>
      </c>
      <c r="P242" s="2">
        <v>3680000</v>
      </c>
      <c r="Q242" s="2">
        <f t="shared" si="39"/>
        <v>190000</v>
      </c>
      <c r="R242" s="4">
        <f t="shared" si="40"/>
        <v>5.4441260744985676E-2</v>
      </c>
      <c r="S242" s="2">
        <v>7598</v>
      </c>
      <c r="T242" s="5">
        <f t="shared" si="48"/>
        <v>52993.909090909088</v>
      </c>
      <c r="U242" s="2">
        <v>55873</v>
      </c>
      <c r="V242" s="5">
        <f t="shared" si="41"/>
        <v>2879.0909090909117</v>
      </c>
      <c r="W242" s="4">
        <f t="shared" si="42"/>
        <v>5.4328713591441952E-2</v>
      </c>
      <c r="X242" s="22">
        <f t="shared" si="46"/>
        <v>50331.429508208603</v>
      </c>
      <c r="Y242" s="22">
        <f t="shared" si="47"/>
        <v>53065.871326607914</v>
      </c>
      <c r="Z242" s="22">
        <f t="shared" si="49"/>
        <v>2734.4418183993112</v>
      </c>
      <c r="AA242" s="8">
        <f t="shared" si="50"/>
        <v>5.4328713591441868E-2</v>
      </c>
      <c r="AB242" s="22">
        <f t="shared" si="51"/>
        <v>3502347.5075561223</v>
      </c>
      <c r="AC242" s="2"/>
      <c r="AD242" s="2">
        <v>1952</v>
      </c>
      <c r="AE242" s="2">
        <f t="shared" si="43"/>
        <v>64</v>
      </c>
      <c r="AF242" s="2" t="s">
        <v>27</v>
      </c>
    </row>
    <row r="243" spans="1:32" x14ac:dyDescent="0.2">
      <c r="A243">
        <v>16</v>
      </c>
      <c r="B243" s="2" t="s">
        <v>1627</v>
      </c>
      <c r="C243" s="2" t="s">
        <v>22</v>
      </c>
      <c r="D243" s="2" t="s">
        <v>23</v>
      </c>
      <c r="E243" s="2" t="s">
        <v>2767</v>
      </c>
      <c r="F243" s="2" t="s">
        <v>2775</v>
      </c>
      <c r="G243" s="2">
        <v>73</v>
      </c>
      <c r="H243" s="2">
        <v>84</v>
      </c>
      <c r="I243" s="3">
        <v>42469</v>
      </c>
      <c r="J243" s="3">
        <v>42479</v>
      </c>
      <c r="K243" s="3" t="s">
        <v>2536</v>
      </c>
      <c r="L243" s="17">
        <f t="shared" si="44"/>
        <v>250.79</v>
      </c>
      <c r="M243" s="20">
        <f t="shared" si="45"/>
        <v>0.9497587623110969</v>
      </c>
      <c r="N243" s="2" t="s">
        <v>36</v>
      </c>
      <c r="O243" s="2">
        <v>4790000</v>
      </c>
      <c r="P243" s="2">
        <v>5500000</v>
      </c>
      <c r="Q243" s="2">
        <f t="shared" si="39"/>
        <v>710000</v>
      </c>
      <c r="R243" s="4">
        <f t="shared" si="40"/>
        <v>0.14822546972860126</v>
      </c>
      <c r="S243" s="2"/>
      <c r="T243" s="5">
        <f t="shared" si="48"/>
        <v>65616.438356164377</v>
      </c>
      <c r="U243" s="2">
        <v>75342</v>
      </c>
      <c r="V243" s="5">
        <f t="shared" si="41"/>
        <v>9725.5616438356228</v>
      </c>
      <c r="W243" s="4">
        <f t="shared" si="42"/>
        <v>0.14821837160751578</v>
      </c>
      <c r="X243" s="22">
        <f t="shared" si="46"/>
        <v>62319.787280413067</v>
      </c>
      <c r="Y243" s="22">
        <f t="shared" si="47"/>
        <v>71556.724670042662</v>
      </c>
      <c r="Z243" s="22">
        <f t="shared" si="49"/>
        <v>9236.9373896295947</v>
      </c>
      <c r="AA243" s="8">
        <f t="shared" si="50"/>
        <v>0.14821837160751572</v>
      </c>
      <c r="AB243" s="22">
        <f t="shared" si="51"/>
        <v>5223640.9009131147</v>
      </c>
      <c r="AC243" s="11">
        <v>2559</v>
      </c>
      <c r="AD243" s="2">
        <v>1998</v>
      </c>
      <c r="AE243" s="2">
        <f t="shared" si="43"/>
        <v>18</v>
      </c>
      <c r="AF243" s="2" t="s">
        <v>217</v>
      </c>
    </row>
    <row r="244" spans="1:32" x14ac:dyDescent="0.2">
      <c r="A244">
        <v>16</v>
      </c>
      <c r="B244" s="2" t="s">
        <v>572</v>
      </c>
      <c r="C244" s="2" t="s">
        <v>22</v>
      </c>
      <c r="D244" s="2" t="s">
        <v>23</v>
      </c>
      <c r="E244" s="2" t="s">
        <v>2767</v>
      </c>
      <c r="F244" s="2" t="s">
        <v>2775</v>
      </c>
      <c r="G244" s="2">
        <v>46</v>
      </c>
      <c r="H244" s="2">
        <v>54</v>
      </c>
      <c r="I244" s="3">
        <v>42469</v>
      </c>
      <c r="J244" s="3">
        <v>42480</v>
      </c>
      <c r="K244" s="3" t="s">
        <v>2536</v>
      </c>
      <c r="L244" s="17">
        <f t="shared" si="44"/>
        <v>250.79</v>
      </c>
      <c r="M244" s="20">
        <f t="shared" si="45"/>
        <v>0.9497587623110969</v>
      </c>
      <c r="N244" s="2" t="s">
        <v>24</v>
      </c>
      <c r="O244" s="2">
        <v>2750000</v>
      </c>
      <c r="P244" s="2">
        <v>3110000</v>
      </c>
      <c r="Q244" s="2">
        <f t="shared" si="39"/>
        <v>360000</v>
      </c>
      <c r="R244" s="4">
        <f t="shared" si="40"/>
        <v>0.13090909090909092</v>
      </c>
      <c r="S244" s="2">
        <v>16880</v>
      </c>
      <c r="T244" s="5">
        <f t="shared" si="48"/>
        <v>60149.565217391304</v>
      </c>
      <c r="U244" s="2">
        <v>67976</v>
      </c>
      <c r="V244" s="5">
        <f t="shared" si="41"/>
        <v>7826.434782608696</v>
      </c>
      <c r="W244" s="4">
        <f t="shared" si="42"/>
        <v>0.13011623200138786</v>
      </c>
      <c r="X244" s="22">
        <f t="shared" si="46"/>
        <v>57127.57661442017</v>
      </c>
      <c r="Y244" s="22">
        <f t="shared" si="47"/>
        <v>64560.801626859124</v>
      </c>
      <c r="Z244" s="22">
        <f t="shared" si="49"/>
        <v>7433.2250124389539</v>
      </c>
      <c r="AA244" s="8">
        <f t="shared" si="50"/>
        <v>0.13011623200138786</v>
      </c>
      <c r="AB244" s="22">
        <f t="shared" si="51"/>
        <v>2969796.8748355196</v>
      </c>
      <c r="AC244" s="2">
        <v>435</v>
      </c>
      <c r="AD244" s="2">
        <v>1897</v>
      </c>
      <c r="AE244" s="2">
        <f t="shared" si="43"/>
        <v>119</v>
      </c>
      <c r="AF244" s="2" t="s">
        <v>295</v>
      </c>
    </row>
    <row r="245" spans="1:32" x14ac:dyDescent="0.2">
      <c r="A245">
        <v>16</v>
      </c>
      <c r="B245" s="2" t="s">
        <v>652</v>
      </c>
      <c r="C245" s="2" t="s">
        <v>22</v>
      </c>
      <c r="D245" s="2" t="s">
        <v>23</v>
      </c>
      <c r="E245" s="2" t="s">
        <v>2767</v>
      </c>
      <c r="F245" s="2" t="s">
        <v>2775</v>
      </c>
      <c r="G245" s="2">
        <v>87</v>
      </c>
      <c r="H245" s="2"/>
      <c r="I245" s="3">
        <v>42471</v>
      </c>
      <c r="J245" s="3">
        <v>42484</v>
      </c>
      <c r="K245" s="3" t="s">
        <v>2536</v>
      </c>
      <c r="L245" s="17">
        <f t="shared" si="44"/>
        <v>250.79</v>
      </c>
      <c r="M245" s="20">
        <f t="shared" si="45"/>
        <v>0.9497587623110969</v>
      </c>
      <c r="N245" s="2" t="s">
        <v>57</v>
      </c>
      <c r="O245" s="2">
        <v>6400000</v>
      </c>
      <c r="P245" s="2">
        <v>6375000</v>
      </c>
      <c r="Q245" s="2">
        <f t="shared" si="39"/>
        <v>-25000</v>
      </c>
      <c r="R245" s="4">
        <f t="shared" si="40"/>
        <v>-3.90625E-3</v>
      </c>
      <c r="S245" s="2"/>
      <c r="T245" s="5">
        <f t="shared" si="48"/>
        <v>73563.218390804599</v>
      </c>
      <c r="U245" s="2">
        <v>73276</v>
      </c>
      <c r="V245" s="5">
        <f t="shared" si="41"/>
        <v>-287.21839080459904</v>
      </c>
      <c r="W245" s="4">
        <f t="shared" si="42"/>
        <v>-3.9043750000000181E-3</v>
      </c>
      <c r="X245" s="22">
        <f t="shared" si="46"/>
        <v>69867.311250471495</v>
      </c>
      <c r="Y245" s="22">
        <f t="shared" si="47"/>
        <v>69594.523067107933</v>
      </c>
      <c r="Z245" s="22">
        <f t="shared" si="49"/>
        <v>-272.78818336356198</v>
      </c>
      <c r="AA245" s="8">
        <f t="shared" si="50"/>
        <v>-3.9043750000000337E-3</v>
      </c>
      <c r="AB245" s="22">
        <f t="shared" si="51"/>
        <v>6054723.5068383906</v>
      </c>
      <c r="AC245" s="2">
        <v>36</v>
      </c>
      <c r="AD245" s="2">
        <v>2015</v>
      </c>
      <c r="AE245" s="2">
        <f t="shared" si="43"/>
        <v>1</v>
      </c>
      <c r="AF245" s="2" t="s">
        <v>523</v>
      </c>
    </row>
    <row r="246" spans="1:32" x14ac:dyDescent="0.2">
      <c r="A246">
        <v>17</v>
      </c>
      <c r="B246" s="2" t="s">
        <v>202</v>
      </c>
      <c r="C246" s="2" t="s">
        <v>22</v>
      </c>
      <c r="D246" s="2" t="s">
        <v>23</v>
      </c>
      <c r="E246" s="2" t="s">
        <v>2767</v>
      </c>
      <c r="F246" s="2" t="s">
        <v>2775</v>
      </c>
      <c r="G246" s="2">
        <v>32</v>
      </c>
      <c r="H246" s="2">
        <v>36</v>
      </c>
      <c r="I246" s="3">
        <v>42475</v>
      </c>
      <c r="J246" s="3">
        <v>42485</v>
      </c>
      <c r="K246" s="3" t="s">
        <v>2536</v>
      </c>
      <c r="L246" s="17">
        <f t="shared" si="44"/>
        <v>250.79</v>
      </c>
      <c r="M246" s="20">
        <f t="shared" si="45"/>
        <v>0.9497587623110969</v>
      </c>
      <c r="N246" s="2" t="s">
        <v>36</v>
      </c>
      <c r="O246" s="2">
        <v>2300000</v>
      </c>
      <c r="P246" s="2">
        <v>2500000</v>
      </c>
      <c r="Q246" s="2">
        <f t="shared" si="39"/>
        <v>200000</v>
      </c>
      <c r="R246" s="4">
        <f t="shared" si="40"/>
        <v>8.6956521739130432E-2</v>
      </c>
      <c r="S246" s="2">
        <v>135896</v>
      </c>
      <c r="T246" s="5">
        <f t="shared" si="48"/>
        <v>76121.75</v>
      </c>
      <c r="U246" s="2">
        <v>82372</v>
      </c>
      <c r="V246" s="5">
        <f t="shared" si="41"/>
        <v>6250.25</v>
      </c>
      <c r="W246" s="4">
        <f t="shared" si="42"/>
        <v>8.2108595769277509E-2</v>
      </c>
      <c r="X246" s="22">
        <f t="shared" si="46"/>
        <v>72297.299064954743</v>
      </c>
      <c r="Y246" s="22">
        <f t="shared" si="47"/>
        <v>78233.52876908968</v>
      </c>
      <c r="Z246" s="22">
        <f t="shared" si="49"/>
        <v>5936.2297041349375</v>
      </c>
      <c r="AA246" s="8">
        <f t="shared" si="50"/>
        <v>8.2108595769277565E-2</v>
      </c>
      <c r="AB246" s="22">
        <f t="shared" si="51"/>
        <v>2503472.9206108698</v>
      </c>
      <c r="AC246" s="2">
        <v>803</v>
      </c>
      <c r="AD246" s="2">
        <v>1947</v>
      </c>
      <c r="AE246" s="2">
        <f t="shared" si="43"/>
        <v>69</v>
      </c>
      <c r="AF246" s="2" t="s">
        <v>203</v>
      </c>
    </row>
    <row r="247" spans="1:32" x14ac:dyDescent="0.2">
      <c r="A247">
        <v>17</v>
      </c>
      <c r="B247" s="2" t="s">
        <v>226</v>
      </c>
      <c r="C247" s="2" t="s">
        <v>22</v>
      </c>
      <c r="D247" s="2" t="s">
        <v>23</v>
      </c>
      <c r="E247" s="2" t="s">
        <v>2767</v>
      </c>
      <c r="F247" s="2" t="s">
        <v>2775</v>
      </c>
      <c r="G247" s="2">
        <v>33</v>
      </c>
      <c r="H247" s="2">
        <v>38</v>
      </c>
      <c r="I247" s="3">
        <v>42475</v>
      </c>
      <c r="J247" s="3">
        <v>42485</v>
      </c>
      <c r="K247" s="3" t="s">
        <v>2536</v>
      </c>
      <c r="L247" s="17">
        <f t="shared" si="44"/>
        <v>250.79</v>
      </c>
      <c r="M247" s="20">
        <f t="shared" si="45"/>
        <v>0.9497587623110969</v>
      </c>
      <c r="N247" s="2" t="s">
        <v>36</v>
      </c>
      <c r="O247" s="2">
        <v>2200000</v>
      </c>
      <c r="P247" s="2">
        <v>2570000</v>
      </c>
      <c r="Q247" s="2">
        <f t="shared" si="39"/>
        <v>370000</v>
      </c>
      <c r="R247" s="4">
        <f t="shared" si="40"/>
        <v>0.16818181818181818</v>
      </c>
      <c r="S247" s="2">
        <v>81175</v>
      </c>
      <c r="T247" s="5">
        <f t="shared" si="48"/>
        <v>69126.515151515152</v>
      </c>
      <c r="U247" s="2">
        <v>80339</v>
      </c>
      <c r="V247" s="5">
        <f t="shared" si="41"/>
        <v>11212.484848484848</v>
      </c>
      <c r="W247" s="4">
        <f t="shared" si="42"/>
        <v>0.1622023737766721</v>
      </c>
      <c r="X247" s="22">
        <f t="shared" si="46"/>
        <v>65653.51347318232</v>
      </c>
      <c r="Y247" s="22">
        <f t="shared" si="47"/>
        <v>76302.66920531122</v>
      </c>
      <c r="Z247" s="22">
        <f t="shared" si="49"/>
        <v>10649.1557321289</v>
      </c>
      <c r="AA247" s="8">
        <f t="shared" si="50"/>
        <v>0.16220237377667215</v>
      </c>
      <c r="AB247" s="22">
        <f t="shared" si="51"/>
        <v>2517988.0837752703</v>
      </c>
      <c r="AC247" s="11">
        <v>1936</v>
      </c>
      <c r="AD247" s="2">
        <v>1938</v>
      </c>
      <c r="AE247" s="2">
        <f t="shared" si="43"/>
        <v>78</v>
      </c>
      <c r="AF247" s="2" t="s">
        <v>183</v>
      </c>
    </row>
    <row r="248" spans="1:32" x14ac:dyDescent="0.2">
      <c r="A248">
        <v>17</v>
      </c>
      <c r="B248" s="2" t="s">
        <v>622</v>
      </c>
      <c r="C248" s="2" t="s">
        <v>22</v>
      </c>
      <c r="D248" s="2" t="s">
        <v>23</v>
      </c>
      <c r="E248" s="2" t="s">
        <v>2767</v>
      </c>
      <c r="F248" s="2" t="s">
        <v>2775</v>
      </c>
      <c r="G248" s="2">
        <v>48</v>
      </c>
      <c r="H248" s="2">
        <v>53</v>
      </c>
      <c r="I248" s="3">
        <v>42468</v>
      </c>
      <c r="J248" s="3">
        <v>42485</v>
      </c>
      <c r="K248" s="3" t="s">
        <v>2536</v>
      </c>
      <c r="L248" s="17">
        <f t="shared" si="44"/>
        <v>250.79</v>
      </c>
      <c r="M248" s="20">
        <f t="shared" si="45"/>
        <v>0.9497587623110969</v>
      </c>
      <c r="N248" s="2" t="s">
        <v>242</v>
      </c>
      <c r="O248" s="2">
        <v>3000000</v>
      </c>
      <c r="P248" s="2">
        <v>2850000</v>
      </c>
      <c r="Q248" s="2">
        <f t="shared" si="39"/>
        <v>-150000</v>
      </c>
      <c r="R248" s="4">
        <f t="shared" si="40"/>
        <v>-0.05</v>
      </c>
      <c r="S248" s="2">
        <v>98226</v>
      </c>
      <c r="T248" s="5">
        <f t="shared" si="48"/>
        <v>64546.375</v>
      </c>
      <c r="U248" s="2">
        <v>61421</v>
      </c>
      <c r="V248" s="5">
        <f t="shared" si="41"/>
        <v>-3125.375</v>
      </c>
      <c r="W248" s="4">
        <f t="shared" si="42"/>
        <v>-4.8420612311690626E-2</v>
      </c>
      <c r="X248" s="22">
        <f t="shared" si="46"/>
        <v>61303.485231667924</v>
      </c>
      <c r="Y248" s="22">
        <f t="shared" si="47"/>
        <v>58335.132939909883</v>
      </c>
      <c r="Z248" s="22">
        <f t="shared" si="49"/>
        <v>-2968.3522917580412</v>
      </c>
      <c r="AA248" s="8">
        <f t="shared" si="50"/>
        <v>-4.8420612311690578E-2</v>
      </c>
      <c r="AB248" s="22">
        <f t="shared" si="51"/>
        <v>2800086.3811156745</v>
      </c>
      <c r="AC248" s="11">
        <v>2205</v>
      </c>
      <c r="AD248" s="2">
        <v>2002</v>
      </c>
      <c r="AE248" s="2">
        <f t="shared" si="43"/>
        <v>14</v>
      </c>
      <c r="AF248" s="2" t="s">
        <v>37</v>
      </c>
    </row>
    <row r="249" spans="1:32" x14ac:dyDescent="0.2">
      <c r="A249">
        <v>17</v>
      </c>
      <c r="B249" s="2" t="s">
        <v>367</v>
      </c>
      <c r="C249" s="2" t="s">
        <v>22</v>
      </c>
      <c r="D249" s="2" t="s">
        <v>23</v>
      </c>
      <c r="E249" s="2" t="s">
        <v>2767</v>
      </c>
      <c r="F249" s="2" t="s">
        <v>2775</v>
      </c>
      <c r="G249" s="2">
        <v>50</v>
      </c>
      <c r="H249" s="2">
        <v>59</v>
      </c>
      <c r="I249" s="3">
        <v>42472</v>
      </c>
      <c r="J249" s="3">
        <v>42485</v>
      </c>
      <c r="K249" s="3" t="s">
        <v>2536</v>
      </c>
      <c r="L249" s="17">
        <f t="shared" si="44"/>
        <v>250.79</v>
      </c>
      <c r="M249" s="20">
        <f t="shared" si="45"/>
        <v>0.9497587623110969</v>
      </c>
      <c r="N249" s="2" t="s">
        <v>57</v>
      </c>
      <c r="O249" s="2">
        <v>2490000</v>
      </c>
      <c r="P249" s="2">
        <v>2525000</v>
      </c>
      <c r="Q249" s="2">
        <f t="shared" si="39"/>
        <v>35000</v>
      </c>
      <c r="R249" s="4">
        <f t="shared" si="40"/>
        <v>1.4056224899598393E-2</v>
      </c>
      <c r="S249" s="2">
        <v>4000</v>
      </c>
      <c r="T249" s="5">
        <f t="shared" si="48"/>
        <v>49880</v>
      </c>
      <c r="U249" s="2">
        <v>50580</v>
      </c>
      <c r="V249" s="5">
        <f t="shared" si="41"/>
        <v>700</v>
      </c>
      <c r="W249" s="4">
        <f t="shared" si="42"/>
        <v>1.4033680834001604E-2</v>
      </c>
      <c r="X249" s="22">
        <f t="shared" si="46"/>
        <v>47373.967064077515</v>
      </c>
      <c r="Y249" s="22">
        <f t="shared" si="47"/>
        <v>48038.79819769528</v>
      </c>
      <c r="Z249" s="22">
        <f t="shared" si="49"/>
        <v>664.83113361776486</v>
      </c>
      <c r="AA249" s="8">
        <f t="shared" si="50"/>
        <v>1.4033680834001541E-2</v>
      </c>
      <c r="AB249" s="22">
        <f t="shared" si="51"/>
        <v>2401939.9098847639</v>
      </c>
      <c r="AC249" s="11">
        <v>6814</v>
      </c>
      <c r="AD249" s="2">
        <v>1952</v>
      </c>
      <c r="AE249" s="2">
        <f t="shared" si="43"/>
        <v>64</v>
      </c>
      <c r="AF249" s="2" t="s">
        <v>183</v>
      </c>
    </row>
    <row r="250" spans="1:32" x14ac:dyDescent="0.2">
      <c r="A250">
        <v>17</v>
      </c>
      <c r="B250" s="2" t="s">
        <v>874</v>
      </c>
      <c r="C250" s="2" t="s">
        <v>22</v>
      </c>
      <c r="D250" s="2" t="s">
        <v>23</v>
      </c>
      <c r="E250" s="2" t="s">
        <v>2767</v>
      </c>
      <c r="F250" s="2" t="s">
        <v>2775</v>
      </c>
      <c r="G250" s="2">
        <v>53</v>
      </c>
      <c r="H250" s="2">
        <v>59</v>
      </c>
      <c r="I250" s="3">
        <v>42475</v>
      </c>
      <c r="J250" s="3">
        <v>42485</v>
      </c>
      <c r="K250" s="3" t="s">
        <v>2536</v>
      </c>
      <c r="L250" s="17">
        <f t="shared" si="44"/>
        <v>250.79</v>
      </c>
      <c r="M250" s="20">
        <f t="shared" si="45"/>
        <v>0.9497587623110969</v>
      </c>
      <c r="N250" s="2" t="s">
        <v>36</v>
      </c>
      <c r="O250" s="2">
        <v>2850000</v>
      </c>
      <c r="P250" s="2">
        <v>3350000</v>
      </c>
      <c r="Q250" s="2">
        <f t="shared" si="39"/>
        <v>500000</v>
      </c>
      <c r="R250" s="4">
        <f t="shared" si="40"/>
        <v>0.17543859649122806</v>
      </c>
      <c r="S250" s="2">
        <v>74113</v>
      </c>
      <c r="T250" s="5">
        <f t="shared" si="48"/>
        <v>55171.943396226416</v>
      </c>
      <c r="U250" s="2">
        <v>64606</v>
      </c>
      <c r="V250" s="5">
        <f t="shared" si="41"/>
        <v>9434.0566037735844</v>
      </c>
      <c r="W250" s="4">
        <f t="shared" si="42"/>
        <v>0.17099373382629193</v>
      </c>
      <c r="X250" s="22">
        <f t="shared" si="46"/>
        <v>52400.036674297895</v>
      </c>
      <c r="Y250" s="22">
        <f t="shared" si="47"/>
        <v>61360.114597870728</v>
      </c>
      <c r="Z250" s="22">
        <f t="shared" si="49"/>
        <v>8960.0779235728332</v>
      </c>
      <c r="AA250" s="8">
        <f t="shared" si="50"/>
        <v>0.17099373382629199</v>
      </c>
      <c r="AB250" s="22">
        <f t="shared" si="51"/>
        <v>3252086.0736871487</v>
      </c>
      <c r="AC250" s="11">
        <v>2225</v>
      </c>
      <c r="AD250" s="2">
        <v>1936</v>
      </c>
      <c r="AE250" s="2">
        <f t="shared" si="43"/>
        <v>80</v>
      </c>
      <c r="AF250" s="2" t="s">
        <v>37</v>
      </c>
    </row>
    <row r="251" spans="1:32" x14ac:dyDescent="0.2">
      <c r="A251">
        <v>17</v>
      </c>
      <c r="B251" s="2" t="s">
        <v>856</v>
      </c>
      <c r="C251" s="2" t="s">
        <v>22</v>
      </c>
      <c r="D251" s="2" t="s">
        <v>23</v>
      </c>
      <c r="E251" s="2" t="s">
        <v>2767</v>
      </c>
      <c r="F251" s="2" t="s">
        <v>2775</v>
      </c>
      <c r="G251" s="2">
        <v>61</v>
      </c>
      <c r="H251" s="2">
        <v>67</v>
      </c>
      <c r="I251" s="3">
        <v>42475</v>
      </c>
      <c r="J251" s="3">
        <v>42485</v>
      </c>
      <c r="K251" s="3" t="s">
        <v>2536</v>
      </c>
      <c r="L251" s="17">
        <f t="shared" si="44"/>
        <v>250.79</v>
      </c>
      <c r="M251" s="20">
        <f t="shared" si="45"/>
        <v>0.9497587623110969</v>
      </c>
      <c r="N251" s="2" t="s">
        <v>36</v>
      </c>
      <c r="O251" s="2">
        <v>2990000</v>
      </c>
      <c r="P251" s="2">
        <v>3600000</v>
      </c>
      <c r="Q251" s="2">
        <f t="shared" si="39"/>
        <v>610000</v>
      </c>
      <c r="R251" s="4">
        <f t="shared" si="40"/>
        <v>0.20401337792642141</v>
      </c>
      <c r="S251" s="2"/>
      <c r="T251" s="5">
        <f t="shared" si="48"/>
        <v>49016.393442622953</v>
      </c>
      <c r="U251" s="2">
        <v>59016</v>
      </c>
      <c r="V251" s="5">
        <f t="shared" si="41"/>
        <v>9999.6065573770466</v>
      </c>
      <c r="W251" s="4">
        <f t="shared" si="42"/>
        <v>0.20400535117056851</v>
      </c>
      <c r="X251" s="22">
        <f t="shared" si="46"/>
        <v>46553.749169019342</v>
      </c>
      <c r="Y251" s="22">
        <f t="shared" si="47"/>
        <v>56050.963116551698</v>
      </c>
      <c r="Z251" s="22">
        <f t="shared" si="49"/>
        <v>9497.2139475323565</v>
      </c>
      <c r="AA251" s="8">
        <f t="shared" si="50"/>
        <v>0.20400535117056859</v>
      </c>
      <c r="AB251" s="22">
        <f t="shared" si="51"/>
        <v>3419108.7501096535</v>
      </c>
      <c r="AC251" s="2">
        <v>285</v>
      </c>
      <c r="AD251" s="2">
        <v>1890</v>
      </c>
      <c r="AE251" s="2">
        <f t="shared" si="43"/>
        <v>126</v>
      </c>
      <c r="AF251" s="2" t="s">
        <v>120</v>
      </c>
    </row>
    <row r="252" spans="1:32" x14ac:dyDescent="0.2">
      <c r="A252">
        <v>17</v>
      </c>
      <c r="B252" s="2" t="s">
        <v>574</v>
      </c>
      <c r="C252" s="2" t="s">
        <v>22</v>
      </c>
      <c r="D252" s="2" t="s">
        <v>23</v>
      </c>
      <c r="E252" s="2" t="s">
        <v>2767</v>
      </c>
      <c r="F252" s="2" t="s">
        <v>2775</v>
      </c>
      <c r="G252" s="2">
        <v>46</v>
      </c>
      <c r="H252" s="2">
        <v>51</v>
      </c>
      <c r="I252" s="3">
        <v>42476</v>
      </c>
      <c r="J252" s="3">
        <v>42486</v>
      </c>
      <c r="K252" s="3" t="s">
        <v>2536</v>
      </c>
      <c r="L252" s="17">
        <f t="shared" si="44"/>
        <v>250.79</v>
      </c>
      <c r="M252" s="20">
        <f t="shared" si="45"/>
        <v>0.9497587623110969</v>
      </c>
      <c r="N252" s="2" t="s">
        <v>36</v>
      </c>
      <c r="O252" s="2">
        <v>3350000</v>
      </c>
      <c r="P252" s="2">
        <v>3610000</v>
      </c>
      <c r="Q252" s="2">
        <f t="shared" si="39"/>
        <v>260000</v>
      </c>
      <c r="R252" s="4">
        <f t="shared" si="40"/>
        <v>7.7611940298507459E-2</v>
      </c>
      <c r="S252" s="2"/>
      <c r="T252" s="5">
        <f t="shared" si="48"/>
        <v>72826.086956521744</v>
      </c>
      <c r="U252" s="2">
        <v>78478</v>
      </c>
      <c r="V252" s="5">
        <f t="shared" si="41"/>
        <v>5651.9130434782564</v>
      </c>
      <c r="W252" s="4">
        <f t="shared" si="42"/>
        <v>7.7608358208955161E-2</v>
      </c>
      <c r="X252" s="22">
        <f t="shared" si="46"/>
        <v>69167.214211786413</v>
      </c>
      <c r="Y252" s="22">
        <f t="shared" si="47"/>
        <v>74535.168148650264</v>
      </c>
      <c r="Z252" s="22">
        <f t="shared" si="49"/>
        <v>5367.9539368638507</v>
      </c>
      <c r="AA252" s="8">
        <f t="shared" si="50"/>
        <v>7.7608358208955106E-2</v>
      </c>
      <c r="AB252" s="22">
        <f t="shared" si="51"/>
        <v>3428617.734837912</v>
      </c>
      <c r="AC252" s="11">
        <v>1401</v>
      </c>
      <c r="AD252" s="2">
        <v>2013</v>
      </c>
      <c r="AE252" s="2">
        <f t="shared" si="43"/>
        <v>3</v>
      </c>
      <c r="AF252" s="2" t="s">
        <v>67</v>
      </c>
    </row>
    <row r="253" spans="1:32" x14ac:dyDescent="0.2">
      <c r="A253">
        <v>17</v>
      </c>
      <c r="B253" s="2" t="s">
        <v>780</v>
      </c>
      <c r="C253" s="2" t="s">
        <v>22</v>
      </c>
      <c r="D253" s="2" t="s">
        <v>23</v>
      </c>
      <c r="E253" s="2" t="s">
        <v>2767</v>
      </c>
      <c r="F253" s="2" t="s">
        <v>2775</v>
      </c>
      <c r="G253" s="2">
        <v>51</v>
      </c>
      <c r="H253" s="2">
        <v>56</v>
      </c>
      <c r="I253" s="3">
        <v>42476</v>
      </c>
      <c r="J253" s="3">
        <v>42486</v>
      </c>
      <c r="K253" s="3" t="s">
        <v>2536</v>
      </c>
      <c r="L253" s="17">
        <f t="shared" si="44"/>
        <v>250.79</v>
      </c>
      <c r="M253" s="20">
        <f t="shared" si="45"/>
        <v>0.9497587623110969</v>
      </c>
      <c r="N253" s="2" t="s">
        <v>36</v>
      </c>
      <c r="O253" s="2">
        <v>3200000</v>
      </c>
      <c r="P253" s="2">
        <v>3650000</v>
      </c>
      <c r="Q253" s="2">
        <f t="shared" si="39"/>
        <v>450000</v>
      </c>
      <c r="R253" s="4">
        <f t="shared" si="40"/>
        <v>0.140625</v>
      </c>
      <c r="S253" s="2">
        <v>83172</v>
      </c>
      <c r="T253" s="5">
        <f t="shared" si="48"/>
        <v>64375.921568627447</v>
      </c>
      <c r="U253" s="2">
        <v>73199</v>
      </c>
      <c r="V253" s="5">
        <f t="shared" si="41"/>
        <v>8823.0784313725526</v>
      </c>
      <c r="W253" s="4">
        <f t="shared" si="42"/>
        <v>0.13705556699435795</v>
      </c>
      <c r="X253" s="22">
        <f t="shared" si="46"/>
        <v>61141.595591655852</v>
      </c>
      <c r="Y253" s="22">
        <f t="shared" si="47"/>
        <v>69521.391642409988</v>
      </c>
      <c r="Z253" s="22">
        <f t="shared" si="49"/>
        <v>8379.7960507541356</v>
      </c>
      <c r="AA253" s="8">
        <f t="shared" si="50"/>
        <v>0.13705556699435806</v>
      </c>
      <c r="AB253" s="22">
        <f t="shared" si="51"/>
        <v>3545590.9737629094</v>
      </c>
      <c r="AC253" s="2">
        <v>494</v>
      </c>
      <c r="AD253" s="2">
        <v>1896</v>
      </c>
      <c r="AE253" s="2">
        <f t="shared" si="43"/>
        <v>120</v>
      </c>
      <c r="AF253" s="2" t="s">
        <v>209</v>
      </c>
    </row>
    <row r="254" spans="1:32" x14ac:dyDescent="0.2">
      <c r="A254">
        <v>17</v>
      </c>
      <c r="B254" s="2" t="s">
        <v>962</v>
      </c>
      <c r="C254" s="2" t="s">
        <v>22</v>
      </c>
      <c r="D254" s="2" t="s">
        <v>23</v>
      </c>
      <c r="E254" s="2" t="s">
        <v>2767</v>
      </c>
      <c r="F254" s="2" t="s">
        <v>2775</v>
      </c>
      <c r="G254" s="2">
        <v>55</v>
      </c>
      <c r="H254" s="2"/>
      <c r="I254" s="3">
        <v>42476</v>
      </c>
      <c r="J254" s="3">
        <v>42486</v>
      </c>
      <c r="K254" s="3" t="s">
        <v>2536</v>
      </c>
      <c r="L254" s="17">
        <f t="shared" si="44"/>
        <v>250.79</v>
      </c>
      <c r="M254" s="20">
        <f t="shared" si="45"/>
        <v>0.9497587623110969</v>
      </c>
      <c r="N254" s="2" t="s">
        <v>36</v>
      </c>
      <c r="O254" s="2">
        <v>3950000</v>
      </c>
      <c r="P254" s="2">
        <v>4375000</v>
      </c>
      <c r="Q254" s="2">
        <f t="shared" si="39"/>
        <v>425000</v>
      </c>
      <c r="R254" s="4">
        <f t="shared" si="40"/>
        <v>0.10759493670886076</v>
      </c>
      <c r="S254" s="2"/>
      <c r="T254" s="5">
        <f t="shared" si="48"/>
        <v>71818.181818181823</v>
      </c>
      <c r="U254" s="2">
        <v>79545</v>
      </c>
      <c r="V254" s="5">
        <f t="shared" si="41"/>
        <v>7726.8181818181765</v>
      </c>
      <c r="W254" s="4">
        <f t="shared" si="42"/>
        <v>0.10758860759493663</v>
      </c>
      <c r="X254" s="22">
        <f t="shared" si="46"/>
        <v>68209.947475069697</v>
      </c>
      <c r="Y254" s="22">
        <f t="shared" si="47"/>
        <v>75548.560748036209</v>
      </c>
      <c r="Z254" s="22">
        <f t="shared" si="49"/>
        <v>7338.6132729665114</v>
      </c>
      <c r="AA254" s="8">
        <f t="shared" si="50"/>
        <v>0.10758860759493662</v>
      </c>
      <c r="AB254" s="22">
        <f t="shared" si="51"/>
        <v>4155170.8411419913</v>
      </c>
      <c r="AC254" s="11">
        <v>16731</v>
      </c>
      <c r="AD254" s="2">
        <v>2010</v>
      </c>
      <c r="AE254" s="2">
        <f t="shared" si="43"/>
        <v>6</v>
      </c>
      <c r="AF254" s="2" t="s">
        <v>963</v>
      </c>
    </row>
    <row r="255" spans="1:32" x14ac:dyDescent="0.2">
      <c r="A255">
        <v>17</v>
      </c>
      <c r="B255" s="2" t="s">
        <v>839</v>
      </c>
      <c r="C255" s="2" t="s">
        <v>22</v>
      </c>
      <c r="D255" s="2" t="s">
        <v>23</v>
      </c>
      <c r="E255" s="2" t="s">
        <v>2767</v>
      </c>
      <c r="F255" s="2" t="s">
        <v>2775</v>
      </c>
      <c r="G255" s="2">
        <v>66</v>
      </c>
      <c r="H255" s="2">
        <v>73</v>
      </c>
      <c r="I255" s="3">
        <v>42476</v>
      </c>
      <c r="J255" s="3">
        <v>42486</v>
      </c>
      <c r="K255" s="3" t="s">
        <v>2536</v>
      </c>
      <c r="L255" s="17">
        <f t="shared" si="44"/>
        <v>250.79</v>
      </c>
      <c r="M255" s="20">
        <f t="shared" si="45"/>
        <v>0.9497587623110969</v>
      </c>
      <c r="N255" s="2" t="s">
        <v>36</v>
      </c>
      <c r="O255" s="2">
        <v>4750000</v>
      </c>
      <c r="P255" s="2">
        <v>5585000</v>
      </c>
      <c r="Q255" s="2">
        <f t="shared" si="39"/>
        <v>835000</v>
      </c>
      <c r="R255" s="4">
        <f t="shared" si="40"/>
        <v>0.17578947368421052</v>
      </c>
      <c r="S255" s="2"/>
      <c r="T255" s="5">
        <f t="shared" si="48"/>
        <v>71969.696969696975</v>
      </c>
      <c r="U255" s="2">
        <v>84621</v>
      </c>
      <c r="V255" s="5">
        <f t="shared" si="41"/>
        <v>12651.303030303025</v>
      </c>
      <c r="W255" s="4">
        <f t="shared" si="42"/>
        <v>0.17578652631578939</v>
      </c>
      <c r="X255" s="22">
        <f t="shared" si="46"/>
        <v>68353.850317844102</v>
      </c>
      <c r="Y255" s="22">
        <f t="shared" si="47"/>
        <v>80369.536225527336</v>
      </c>
      <c r="Z255" s="22">
        <f t="shared" si="49"/>
        <v>12015.685907683233</v>
      </c>
      <c r="AA255" s="8">
        <f t="shared" si="50"/>
        <v>0.17578652631578942</v>
      </c>
      <c r="AB255" s="22">
        <f t="shared" si="51"/>
        <v>5304389.3908848045</v>
      </c>
      <c r="AC255" s="11">
        <v>6339</v>
      </c>
      <c r="AD255" s="2">
        <v>2012</v>
      </c>
      <c r="AE255" s="2">
        <f t="shared" si="43"/>
        <v>4</v>
      </c>
      <c r="AF255" s="2" t="s">
        <v>37</v>
      </c>
    </row>
    <row r="256" spans="1:32" x14ac:dyDescent="0.2">
      <c r="A256">
        <v>17</v>
      </c>
      <c r="B256" s="2" t="s">
        <v>1544</v>
      </c>
      <c r="C256" s="2" t="s">
        <v>22</v>
      </c>
      <c r="D256" s="2" t="s">
        <v>23</v>
      </c>
      <c r="E256" s="2" t="s">
        <v>2767</v>
      </c>
      <c r="F256" s="2" t="s">
        <v>2775</v>
      </c>
      <c r="G256" s="2">
        <v>71</v>
      </c>
      <c r="H256" s="2">
        <v>80</v>
      </c>
      <c r="I256" s="3">
        <v>42476</v>
      </c>
      <c r="J256" s="3">
        <v>42486</v>
      </c>
      <c r="K256" s="3" t="s">
        <v>2536</v>
      </c>
      <c r="L256" s="17">
        <f t="shared" si="44"/>
        <v>250.79</v>
      </c>
      <c r="M256" s="20">
        <f t="shared" si="45"/>
        <v>0.9497587623110969</v>
      </c>
      <c r="N256" s="2" t="s">
        <v>36</v>
      </c>
      <c r="O256" s="2">
        <v>3800000</v>
      </c>
      <c r="P256" s="2">
        <v>4325000</v>
      </c>
      <c r="Q256" s="2">
        <f t="shared" si="39"/>
        <v>525000</v>
      </c>
      <c r="R256" s="4">
        <f t="shared" si="40"/>
        <v>0.13815789473684212</v>
      </c>
      <c r="S256" s="2"/>
      <c r="T256" s="5">
        <f t="shared" si="48"/>
        <v>53521.126760563384</v>
      </c>
      <c r="U256" s="2">
        <v>60915</v>
      </c>
      <c r="V256" s="5">
        <f t="shared" si="41"/>
        <v>7393.8732394366161</v>
      </c>
      <c r="W256" s="4">
        <f t="shared" si="42"/>
        <v>0.13814868421052623</v>
      </c>
      <c r="X256" s="22">
        <f t="shared" si="46"/>
        <v>50832.159109608008</v>
      </c>
      <c r="Y256" s="22">
        <f t="shared" si="47"/>
        <v>57854.555006180468</v>
      </c>
      <c r="Z256" s="22">
        <f t="shared" si="49"/>
        <v>7022.3958965724596</v>
      </c>
      <c r="AA256" s="8">
        <f t="shared" si="50"/>
        <v>0.1381486842105262</v>
      </c>
      <c r="AB256" s="22">
        <f t="shared" si="51"/>
        <v>4107673.4054388134</v>
      </c>
      <c r="AC256" s="2">
        <v>541</v>
      </c>
      <c r="AD256" s="2">
        <v>1984</v>
      </c>
      <c r="AE256" s="2">
        <f t="shared" si="43"/>
        <v>32</v>
      </c>
      <c r="AF256" s="2" t="s">
        <v>244</v>
      </c>
    </row>
    <row r="257" spans="1:32" x14ac:dyDescent="0.2">
      <c r="A257">
        <v>17</v>
      </c>
      <c r="B257" s="2" t="s">
        <v>1585</v>
      </c>
      <c r="C257" s="2" t="s">
        <v>22</v>
      </c>
      <c r="D257" s="2" t="s">
        <v>23</v>
      </c>
      <c r="E257" s="2" t="s">
        <v>2767</v>
      </c>
      <c r="F257" s="2" t="s">
        <v>2775</v>
      </c>
      <c r="G257" s="2">
        <v>72</v>
      </c>
      <c r="H257" s="2">
        <v>80</v>
      </c>
      <c r="I257" s="3">
        <v>42476</v>
      </c>
      <c r="J257" s="3">
        <v>42486</v>
      </c>
      <c r="K257" s="3" t="s">
        <v>2536</v>
      </c>
      <c r="L257" s="17">
        <f t="shared" si="44"/>
        <v>250.79</v>
      </c>
      <c r="M257" s="20">
        <f t="shared" si="45"/>
        <v>0.9497587623110969</v>
      </c>
      <c r="N257" s="2" t="s">
        <v>36</v>
      </c>
      <c r="O257" s="2">
        <v>4000000</v>
      </c>
      <c r="P257" s="2">
        <v>4600000</v>
      </c>
      <c r="Q257" s="2">
        <f t="shared" ref="Q257:Q320" si="52">P257-O257</f>
        <v>600000</v>
      </c>
      <c r="R257" s="4">
        <f t="shared" ref="R257:R320" si="53">Q257/O257</f>
        <v>0.15</v>
      </c>
      <c r="S257" s="2"/>
      <c r="T257" s="5">
        <f t="shared" si="48"/>
        <v>55555.555555555555</v>
      </c>
      <c r="U257" s="2">
        <v>63889</v>
      </c>
      <c r="V257" s="5">
        <f t="shared" ref="V257:V320" si="54">U257-T257</f>
        <v>8333.4444444444453</v>
      </c>
      <c r="W257" s="4">
        <f t="shared" ref="W257:W320" si="55">V257/T257</f>
        <v>0.15000200000000002</v>
      </c>
      <c r="X257" s="22">
        <f t="shared" si="46"/>
        <v>52764.375683949824</v>
      </c>
      <c r="Y257" s="22">
        <f t="shared" si="47"/>
        <v>60679.137565293669</v>
      </c>
      <c r="Z257" s="22">
        <f t="shared" si="49"/>
        <v>7914.7618813438457</v>
      </c>
      <c r="AA257" s="8">
        <f t="shared" si="50"/>
        <v>0.15000200000000008</v>
      </c>
      <c r="AB257" s="22">
        <f t="shared" si="51"/>
        <v>4368897.9047011444</v>
      </c>
      <c r="AC257" s="11">
        <v>9083</v>
      </c>
      <c r="AD257" s="2">
        <v>2007</v>
      </c>
      <c r="AE257" s="2">
        <f t="shared" ref="AE257:AE320" si="56">2016-AD257</f>
        <v>9</v>
      </c>
      <c r="AF257" s="2" t="s">
        <v>130</v>
      </c>
    </row>
    <row r="258" spans="1:32" x14ac:dyDescent="0.2">
      <c r="A258">
        <v>17</v>
      </c>
      <c r="B258" s="2" t="s">
        <v>1685</v>
      </c>
      <c r="C258" s="2" t="s">
        <v>22</v>
      </c>
      <c r="D258" s="2" t="s">
        <v>23</v>
      </c>
      <c r="E258" s="2" t="s">
        <v>2767</v>
      </c>
      <c r="F258" s="2" t="s">
        <v>2775</v>
      </c>
      <c r="G258" s="2">
        <v>75</v>
      </c>
      <c r="H258" s="2">
        <v>82</v>
      </c>
      <c r="I258" s="3">
        <v>42476</v>
      </c>
      <c r="J258" s="3">
        <v>42486</v>
      </c>
      <c r="K258" s="3" t="s">
        <v>2536</v>
      </c>
      <c r="L258" s="17">
        <f t="shared" ref="L258:L321" si="57">IF(K258="Januar",238.19,IF(K258="Februar",240.59,IF(K258="Mars",245.99,IF(K258="April",250.79,IF(K258="Mai",256.52,IF(K258="Juni",259.83,IF(K258="Juli",265.66,IF(K258="August",272.21,IF(K258="September",275.91,IF(K258="Oktober",281.13,IF(K258="November",284.38,IF(K258="Desember",287.34,0))))))))))))</f>
        <v>250.79</v>
      </c>
      <c r="M258" s="20">
        <f t="shared" ref="M258:M321" si="58">$L$2/L258</f>
        <v>0.9497587623110969</v>
      </c>
      <c r="N258" s="2" t="s">
        <v>36</v>
      </c>
      <c r="O258" s="2">
        <v>4500000</v>
      </c>
      <c r="P258" s="2">
        <v>5000000</v>
      </c>
      <c r="Q258" s="2">
        <f t="shared" si="52"/>
        <v>500000</v>
      </c>
      <c r="R258" s="4">
        <f t="shared" si="53"/>
        <v>0.1111111111111111</v>
      </c>
      <c r="S258" s="2"/>
      <c r="T258" s="5">
        <f t="shared" si="48"/>
        <v>60000</v>
      </c>
      <c r="U258" s="2">
        <v>66667</v>
      </c>
      <c r="V258" s="5">
        <f t="shared" si="54"/>
        <v>6667</v>
      </c>
      <c r="W258" s="4">
        <f t="shared" si="55"/>
        <v>0.11111666666666667</v>
      </c>
      <c r="X258" s="22">
        <f t="shared" ref="X258:X321" si="59">T258*M258</f>
        <v>56985.525738665812</v>
      </c>
      <c r="Y258" s="22">
        <f t="shared" ref="Y258:Y321" si="60">U258*M258</f>
        <v>63317.567406993898</v>
      </c>
      <c r="Z258" s="22">
        <f t="shared" si="49"/>
        <v>6332.0416683280855</v>
      </c>
      <c r="AA258" s="8">
        <f t="shared" si="50"/>
        <v>0.11111666666666671</v>
      </c>
      <c r="AB258" s="22">
        <f t="shared" si="51"/>
        <v>4748817.555524542</v>
      </c>
      <c r="AC258" s="11">
        <v>1462</v>
      </c>
      <c r="AD258" s="2">
        <v>2014</v>
      </c>
      <c r="AE258" s="2">
        <f t="shared" si="56"/>
        <v>2</v>
      </c>
      <c r="AF258" s="2" t="s">
        <v>148</v>
      </c>
    </row>
    <row r="259" spans="1:32" x14ac:dyDescent="0.2">
      <c r="A259">
        <v>17</v>
      </c>
      <c r="B259" s="2" t="s">
        <v>1366</v>
      </c>
      <c r="C259" s="2" t="s">
        <v>22</v>
      </c>
      <c r="D259" s="2" t="s">
        <v>23</v>
      </c>
      <c r="E259" s="2" t="s">
        <v>2767</v>
      </c>
      <c r="F259" s="2" t="s">
        <v>2775</v>
      </c>
      <c r="G259" s="2">
        <v>75</v>
      </c>
      <c r="H259" s="2">
        <v>84</v>
      </c>
      <c r="I259" s="3">
        <v>42476</v>
      </c>
      <c r="J259" s="3">
        <v>42486</v>
      </c>
      <c r="K259" s="3" t="s">
        <v>2536</v>
      </c>
      <c r="L259" s="17">
        <f t="shared" si="57"/>
        <v>250.79</v>
      </c>
      <c r="M259" s="20">
        <f t="shared" si="58"/>
        <v>0.9497587623110969</v>
      </c>
      <c r="N259" s="2" t="s">
        <v>36</v>
      </c>
      <c r="O259" s="2">
        <v>4400000</v>
      </c>
      <c r="P259" s="2">
        <v>4550000</v>
      </c>
      <c r="Q259" s="2">
        <f t="shared" si="52"/>
        <v>150000</v>
      </c>
      <c r="R259" s="4">
        <f t="shared" si="53"/>
        <v>3.4090909090909088E-2</v>
      </c>
      <c r="S259" s="2"/>
      <c r="T259" s="5">
        <f t="shared" ref="T259:T322" si="61">(O259+S259)/G259</f>
        <v>58666.666666666664</v>
      </c>
      <c r="U259" s="2">
        <v>60667</v>
      </c>
      <c r="V259" s="5">
        <f t="shared" si="54"/>
        <v>2000.3333333333358</v>
      </c>
      <c r="W259" s="4">
        <f t="shared" si="55"/>
        <v>3.4096590909090951E-2</v>
      </c>
      <c r="X259" s="22">
        <f t="shared" si="59"/>
        <v>55719.180722251018</v>
      </c>
      <c r="Y259" s="22">
        <f t="shared" si="60"/>
        <v>57619.014833127316</v>
      </c>
      <c r="Z259" s="22">
        <f t="shared" ref="Z259:Z322" si="62">Y259-X259</f>
        <v>1899.8341108762979</v>
      </c>
      <c r="AA259" s="8">
        <f t="shared" ref="AA259:AA322" si="63">Z259/X259</f>
        <v>3.4096590909090917E-2</v>
      </c>
      <c r="AB259" s="22">
        <f t="shared" ref="AB259:AB322" si="64">Y259*G259</f>
        <v>4321426.1124845482</v>
      </c>
      <c r="AC259" s="2">
        <v>26</v>
      </c>
      <c r="AD259" s="2">
        <v>2012</v>
      </c>
      <c r="AE259" s="2">
        <f t="shared" si="56"/>
        <v>4</v>
      </c>
      <c r="AF259" s="2" t="s">
        <v>148</v>
      </c>
    </row>
    <row r="260" spans="1:32" x14ac:dyDescent="0.2">
      <c r="A260">
        <v>17</v>
      </c>
      <c r="B260" s="2" t="s">
        <v>521</v>
      </c>
      <c r="C260" s="2" t="s">
        <v>22</v>
      </c>
      <c r="D260" s="2" t="s">
        <v>23</v>
      </c>
      <c r="E260" s="2" t="s">
        <v>2767</v>
      </c>
      <c r="F260" s="2" t="s">
        <v>2775</v>
      </c>
      <c r="G260" s="2">
        <v>78</v>
      </c>
      <c r="H260" s="2">
        <v>85</v>
      </c>
      <c r="I260" s="3">
        <v>42475</v>
      </c>
      <c r="J260" s="3">
        <v>42486</v>
      </c>
      <c r="K260" s="3" t="s">
        <v>2536</v>
      </c>
      <c r="L260" s="17">
        <f t="shared" si="57"/>
        <v>250.79</v>
      </c>
      <c r="M260" s="20">
        <f t="shared" si="58"/>
        <v>0.9497587623110969</v>
      </c>
      <c r="N260" s="2" t="s">
        <v>24</v>
      </c>
      <c r="O260" s="2">
        <v>5190000</v>
      </c>
      <c r="P260" s="2">
        <v>5950000</v>
      </c>
      <c r="Q260" s="2">
        <f t="shared" si="52"/>
        <v>760000</v>
      </c>
      <c r="R260" s="4">
        <f t="shared" si="53"/>
        <v>0.1464354527938343</v>
      </c>
      <c r="S260" s="2"/>
      <c r="T260" s="5">
        <f t="shared" si="61"/>
        <v>66538.461538461532</v>
      </c>
      <c r="U260" s="2">
        <v>76282</v>
      </c>
      <c r="V260" s="5">
        <f t="shared" si="54"/>
        <v>9743.5384615384683</v>
      </c>
      <c r="W260" s="4">
        <f t="shared" si="55"/>
        <v>0.14643468208092497</v>
      </c>
      <c r="X260" s="22">
        <f t="shared" si="59"/>
        <v>63195.486876853749</v>
      </c>
      <c r="Y260" s="22">
        <f t="shared" si="60"/>
        <v>72449.497906615099</v>
      </c>
      <c r="Z260" s="22">
        <f t="shared" si="62"/>
        <v>9254.0110297613501</v>
      </c>
      <c r="AA260" s="8">
        <f t="shared" si="63"/>
        <v>0.14643468208092505</v>
      </c>
      <c r="AB260" s="22">
        <f t="shared" si="64"/>
        <v>5651060.8367159776</v>
      </c>
      <c r="AC260" s="11">
        <v>7232</v>
      </c>
      <c r="AD260" s="2">
        <v>2005</v>
      </c>
      <c r="AE260" s="2">
        <f t="shared" si="56"/>
        <v>11</v>
      </c>
      <c r="AF260" s="2" t="s">
        <v>120</v>
      </c>
    </row>
    <row r="261" spans="1:32" x14ac:dyDescent="0.2">
      <c r="A261">
        <v>17</v>
      </c>
      <c r="B261" s="2" t="s">
        <v>2212</v>
      </c>
      <c r="C261" s="2" t="s">
        <v>22</v>
      </c>
      <c r="D261" s="2" t="s">
        <v>23</v>
      </c>
      <c r="E261" s="2" t="s">
        <v>2767</v>
      </c>
      <c r="F261" s="2" t="s">
        <v>2775</v>
      </c>
      <c r="G261" s="2">
        <v>103</v>
      </c>
      <c r="H261" s="2">
        <v>120</v>
      </c>
      <c r="I261" s="3">
        <v>42476</v>
      </c>
      <c r="J261" s="3">
        <v>42486</v>
      </c>
      <c r="K261" s="3" t="s">
        <v>2536</v>
      </c>
      <c r="L261" s="17">
        <f t="shared" si="57"/>
        <v>250.79</v>
      </c>
      <c r="M261" s="20">
        <f t="shared" si="58"/>
        <v>0.9497587623110969</v>
      </c>
      <c r="N261" s="2" t="s">
        <v>36</v>
      </c>
      <c r="O261" s="2">
        <v>6500000</v>
      </c>
      <c r="P261" s="2">
        <v>7100000</v>
      </c>
      <c r="Q261" s="2">
        <f t="shared" si="52"/>
        <v>600000</v>
      </c>
      <c r="R261" s="4">
        <f t="shared" si="53"/>
        <v>9.2307692307692313E-2</v>
      </c>
      <c r="S261" s="2"/>
      <c r="T261" s="5">
        <f t="shared" si="61"/>
        <v>63106.796116504855</v>
      </c>
      <c r="U261" s="2">
        <v>68932</v>
      </c>
      <c r="V261" s="5">
        <f t="shared" si="54"/>
        <v>5825.2038834951454</v>
      </c>
      <c r="W261" s="4">
        <f t="shared" si="55"/>
        <v>9.2307076923076922E-2</v>
      </c>
      <c r="X261" s="22">
        <f t="shared" si="59"/>
        <v>59936.232573030386</v>
      </c>
      <c r="Y261" s="22">
        <f t="shared" si="60"/>
        <v>65468.771003628535</v>
      </c>
      <c r="Z261" s="22">
        <f t="shared" si="62"/>
        <v>5532.5384305981497</v>
      </c>
      <c r="AA261" s="8">
        <f t="shared" si="63"/>
        <v>9.2307076923077006E-2</v>
      </c>
      <c r="AB261" s="22">
        <f t="shared" si="64"/>
        <v>6743283.4133737395</v>
      </c>
      <c r="AC261" s="2">
        <v>26</v>
      </c>
      <c r="AD261" s="2">
        <v>2014</v>
      </c>
      <c r="AE261" s="2">
        <f t="shared" si="56"/>
        <v>2</v>
      </c>
      <c r="AF261" s="2" t="s">
        <v>127</v>
      </c>
    </row>
    <row r="262" spans="1:32" x14ac:dyDescent="0.2">
      <c r="A262">
        <v>17</v>
      </c>
      <c r="B262" s="2" t="s">
        <v>2465</v>
      </c>
      <c r="C262" s="2" t="s">
        <v>22</v>
      </c>
      <c r="D262" s="2" t="s">
        <v>23</v>
      </c>
      <c r="E262" s="2" t="s">
        <v>2767</v>
      </c>
      <c r="F262" s="2" t="s">
        <v>2775</v>
      </c>
      <c r="G262" s="2">
        <v>144</v>
      </c>
      <c r="H262" s="2">
        <v>163</v>
      </c>
      <c r="I262" s="3">
        <v>42476</v>
      </c>
      <c r="J262" s="3">
        <v>42486</v>
      </c>
      <c r="K262" s="3" t="s">
        <v>2536</v>
      </c>
      <c r="L262" s="17">
        <f t="shared" si="57"/>
        <v>250.79</v>
      </c>
      <c r="M262" s="20">
        <f t="shared" si="58"/>
        <v>0.9497587623110969</v>
      </c>
      <c r="N262" s="2" t="s">
        <v>36</v>
      </c>
      <c r="O262" s="2">
        <v>6890000</v>
      </c>
      <c r="P262" s="2">
        <v>6600000</v>
      </c>
      <c r="Q262" s="2">
        <f t="shared" si="52"/>
        <v>-290000</v>
      </c>
      <c r="R262" s="4">
        <f t="shared" si="53"/>
        <v>-4.2089985486211901E-2</v>
      </c>
      <c r="S262" s="2">
        <v>104660</v>
      </c>
      <c r="T262" s="5">
        <f t="shared" si="61"/>
        <v>48574.027777777781</v>
      </c>
      <c r="U262" s="2">
        <v>46560</v>
      </c>
      <c r="V262" s="5">
        <f t="shared" si="54"/>
        <v>-2014.027777777781</v>
      </c>
      <c r="W262" s="4">
        <f t="shared" si="55"/>
        <v>-4.1463058962122594E-2</v>
      </c>
      <c r="X262" s="22">
        <f t="shared" si="59"/>
        <v>46133.608502687064</v>
      </c>
      <c r="Y262" s="22">
        <f t="shared" si="60"/>
        <v>44220.767973204674</v>
      </c>
      <c r="Z262" s="22">
        <f t="shared" si="62"/>
        <v>-1912.8405294823897</v>
      </c>
      <c r="AA262" s="8">
        <f t="shared" si="63"/>
        <v>-4.1463058962122504E-2</v>
      </c>
      <c r="AB262" s="22">
        <f t="shared" si="64"/>
        <v>6367790.588141473</v>
      </c>
      <c r="AC262" s="2">
        <v>682</v>
      </c>
      <c r="AD262" s="2">
        <v>1878</v>
      </c>
      <c r="AE262" s="2">
        <f t="shared" si="56"/>
        <v>138</v>
      </c>
      <c r="AF262" s="2" t="s">
        <v>34</v>
      </c>
    </row>
    <row r="263" spans="1:32" x14ac:dyDescent="0.2">
      <c r="A263">
        <v>17</v>
      </c>
      <c r="B263" s="2" t="s">
        <v>157</v>
      </c>
      <c r="C263" s="2" t="s">
        <v>22</v>
      </c>
      <c r="D263" s="2" t="s">
        <v>23</v>
      </c>
      <c r="E263" s="2" t="s">
        <v>2767</v>
      </c>
      <c r="F263" s="2" t="s">
        <v>2775</v>
      </c>
      <c r="G263" s="2">
        <v>29</v>
      </c>
      <c r="H263" s="2">
        <v>32</v>
      </c>
      <c r="I263" s="3">
        <v>42476</v>
      </c>
      <c r="J263" s="3">
        <v>42487</v>
      </c>
      <c r="K263" s="3" t="s">
        <v>2536</v>
      </c>
      <c r="L263" s="17">
        <f t="shared" si="57"/>
        <v>250.79</v>
      </c>
      <c r="M263" s="20">
        <f t="shared" si="58"/>
        <v>0.9497587623110969</v>
      </c>
      <c r="N263" s="2" t="s">
        <v>24</v>
      </c>
      <c r="O263" s="2">
        <v>1990000</v>
      </c>
      <c r="P263" s="2">
        <v>2530000</v>
      </c>
      <c r="Q263" s="2">
        <f t="shared" si="52"/>
        <v>540000</v>
      </c>
      <c r="R263" s="4">
        <f t="shared" si="53"/>
        <v>0.271356783919598</v>
      </c>
      <c r="S263" s="2">
        <v>8207</v>
      </c>
      <c r="T263" s="5">
        <f t="shared" si="61"/>
        <v>68903.68965517242</v>
      </c>
      <c r="U263" s="2">
        <v>87524</v>
      </c>
      <c r="V263" s="5">
        <f t="shared" si="54"/>
        <v>18620.31034482758</v>
      </c>
      <c r="W263" s="4">
        <f t="shared" si="55"/>
        <v>0.27023676726185014</v>
      </c>
      <c r="X263" s="22">
        <f t="shared" si="59"/>
        <v>65441.883005564487</v>
      </c>
      <c r="Y263" s="22">
        <f t="shared" si="60"/>
        <v>83126.685912516448</v>
      </c>
      <c r="Z263" s="22">
        <f t="shared" si="62"/>
        <v>17684.802906951962</v>
      </c>
      <c r="AA263" s="8">
        <f t="shared" si="63"/>
        <v>0.2702367672618502</v>
      </c>
      <c r="AB263" s="22">
        <f t="shared" si="64"/>
        <v>2410673.891462977</v>
      </c>
      <c r="AC263" s="2">
        <v>333</v>
      </c>
      <c r="AD263" s="2">
        <v>2003</v>
      </c>
      <c r="AE263" s="2">
        <f t="shared" si="56"/>
        <v>13</v>
      </c>
      <c r="AF263" s="2" t="s">
        <v>105</v>
      </c>
    </row>
    <row r="264" spans="1:32" x14ac:dyDescent="0.2">
      <c r="A264">
        <v>17</v>
      </c>
      <c r="B264" s="2" t="s">
        <v>351</v>
      </c>
      <c r="C264" s="2" t="s">
        <v>22</v>
      </c>
      <c r="D264" s="2" t="s">
        <v>23</v>
      </c>
      <c r="E264" s="2" t="s">
        <v>2767</v>
      </c>
      <c r="F264" s="2" t="s">
        <v>2775</v>
      </c>
      <c r="G264" s="2">
        <v>40</v>
      </c>
      <c r="H264" s="2"/>
      <c r="I264" s="3">
        <v>42476</v>
      </c>
      <c r="J264" s="3">
        <v>42487</v>
      </c>
      <c r="K264" s="3" t="s">
        <v>2536</v>
      </c>
      <c r="L264" s="17">
        <f t="shared" si="57"/>
        <v>250.79</v>
      </c>
      <c r="M264" s="20">
        <f t="shared" si="58"/>
        <v>0.9497587623110969</v>
      </c>
      <c r="N264" s="2" t="s">
        <v>24</v>
      </c>
      <c r="O264" s="2">
        <v>2690000</v>
      </c>
      <c r="P264" s="2">
        <v>3100000</v>
      </c>
      <c r="Q264" s="2">
        <f t="shared" si="52"/>
        <v>410000</v>
      </c>
      <c r="R264" s="4">
        <f t="shared" si="53"/>
        <v>0.15241635687732341</v>
      </c>
      <c r="S264" s="2"/>
      <c r="T264" s="5">
        <f t="shared" si="61"/>
        <v>67250</v>
      </c>
      <c r="U264" s="2">
        <v>77500</v>
      </c>
      <c r="V264" s="5">
        <f t="shared" si="54"/>
        <v>10250</v>
      </c>
      <c r="W264" s="4">
        <f t="shared" si="55"/>
        <v>0.15241635687732341</v>
      </c>
      <c r="X264" s="22">
        <f t="shared" si="59"/>
        <v>63871.276765421266</v>
      </c>
      <c r="Y264" s="22">
        <f t="shared" si="60"/>
        <v>73606.304079110007</v>
      </c>
      <c r="Z264" s="22">
        <f t="shared" si="62"/>
        <v>9735.0273136887408</v>
      </c>
      <c r="AA264" s="8">
        <f t="shared" si="63"/>
        <v>0.15241635687732338</v>
      </c>
      <c r="AB264" s="22">
        <f t="shared" si="64"/>
        <v>2944252.1631644005</v>
      </c>
      <c r="AC264" s="2">
        <v>24</v>
      </c>
      <c r="AD264" s="2">
        <v>1954</v>
      </c>
      <c r="AE264" s="2">
        <f t="shared" si="56"/>
        <v>62</v>
      </c>
      <c r="AF264" s="2" t="s">
        <v>181</v>
      </c>
    </row>
    <row r="265" spans="1:32" x14ac:dyDescent="0.2">
      <c r="A265">
        <v>17</v>
      </c>
      <c r="B265" s="2" t="s">
        <v>738</v>
      </c>
      <c r="C265" s="2" t="s">
        <v>22</v>
      </c>
      <c r="D265" s="2" t="s">
        <v>23</v>
      </c>
      <c r="E265" s="2" t="s">
        <v>2767</v>
      </c>
      <c r="F265" s="2" t="s">
        <v>2775</v>
      </c>
      <c r="G265" s="2">
        <v>50</v>
      </c>
      <c r="H265" s="2">
        <v>56</v>
      </c>
      <c r="I265" s="3">
        <v>42476</v>
      </c>
      <c r="J265" s="3">
        <v>42487</v>
      </c>
      <c r="K265" s="3" t="s">
        <v>2536</v>
      </c>
      <c r="L265" s="17">
        <f t="shared" si="57"/>
        <v>250.79</v>
      </c>
      <c r="M265" s="20">
        <f t="shared" si="58"/>
        <v>0.9497587623110969</v>
      </c>
      <c r="N265" s="2" t="s">
        <v>24</v>
      </c>
      <c r="O265" s="2">
        <v>3550000</v>
      </c>
      <c r="P265" s="2">
        <v>3825000</v>
      </c>
      <c r="Q265" s="2">
        <f t="shared" si="52"/>
        <v>275000</v>
      </c>
      <c r="R265" s="4">
        <f t="shared" si="53"/>
        <v>7.746478873239436E-2</v>
      </c>
      <c r="S265" s="2">
        <v>2364</v>
      </c>
      <c r="T265" s="5">
        <f t="shared" si="61"/>
        <v>71047.28</v>
      </c>
      <c r="U265" s="2">
        <v>76547</v>
      </c>
      <c r="V265" s="5">
        <f t="shared" si="54"/>
        <v>5499.7200000000012</v>
      </c>
      <c r="W265" s="4">
        <f t="shared" si="55"/>
        <v>7.7409297020237813E-2</v>
      </c>
      <c r="X265" s="22">
        <f t="shared" si="59"/>
        <v>67477.776718369947</v>
      </c>
      <c r="Y265" s="22">
        <f t="shared" si="60"/>
        <v>72701.183978627538</v>
      </c>
      <c r="Z265" s="22">
        <f t="shared" si="62"/>
        <v>5223.4072602575907</v>
      </c>
      <c r="AA265" s="8">
        <f t="shared" si="63"/>
        <v>7.7409297020237869E-2</v>
      </c>
      <c r="AB265" s="22">
        <f t="shared" si="64"/>
        <v>3635059.1989313769</v>
      </c>
      <c r="AC265" s="2">
        <v>602</v>
      </c>
      <c r="AD265" s="2">
        <v>2002</v>
      </c>
      <c r="AE265" s="2">
        <f t="shared" si="56"/>
        <v>14</v>
      </c>
      <c r="AF265" s="2" t="s">
        <v>37</v>
      </c>
    </row>
    <row r="266" spans="1:32" x14ac:dyDescent="0.2">
      <c r="A266">
        <v>17</v>
      </c>
      <c r="B266" s="2" t="s">
        <v>826</v>
      </c>
      <c r="C266" s="2" t="s">
        <v>22</v>
      </c>
      <c r="D266" s="2" t="s">
        <v>23</v>
      </c>
      <c r="E266" s="2" t="s">
        <v>2767</v>
      </c>
      <c r="F266" s="2" t="s">
        <v>2775</v>
      </c>
      <c r="G266" s="2">
        <v>52</v>
      </c>
      <c r="H266" s="2">
        <v>60</v>
      </c>
      <c r="I266" s="3">
        <v>42477</v>
      </c>
      <c r="J266" s="3">
        <v>42487</v>
      </c>
      <c r="K266" s="3" t="s">
        <v>2536</v>
      </c>
      <c r="L266" s="17">
        <f t="shared" si="57"/>
        <v>250.79</v>
      </c>
      <c r="M266" s="20">
        <f t="shared" si="58"/>
        <v>0.9497587623110969</v>
      </c>
      <c r="N266" s="2" t="s">
        <v>36</v>
      </c>
      <c r="O266" s="2">
        <v>2500000</v>
      </c>
      <c r="P266" s="2">
        <v>2975000</v>
      </c>
      <c r="Q266" s="2">
        <f t="shared" si="52"/>
        <v>475000</v>
      </c>
      <c r="R266" s="4">
        <f t="shared" si="53"/>
        <v>0.19</v>
      </c>
      <c r="S266" s="2">
        <v>76031</v>
      </c>
      <c r="T266" s="5">
        <f t="shared" si="61"/>
        <v>49539.057692307695</v>
      </c>
      <c r="U266" s="2">
        <v>58674</v>
      </c>
      <c r="V266" s="5">
        <f t="shared" si="54"/>
        <v>9134.9423076923049</v>
      </c>
      <c r="W266" s="4">
        <f t="shared" si="55"/>
        <v>0.18439879023194977</v>
      </c>
      <c r="X266" s="22">
        <f t="shared" si="59"/>
        <v>47050.154119904182</v>
      </c>
      <c r="Y266" s="22">
        <f t="shared" si="60"/>
        <v>55726.1456198413</v>
      </c>
      <c r="Z266" s="22">
        <f t="shared" si="62"/>
        <v>8675.9914999371176</v>
      </c>
      <c r="AA266" s="8">
        <f t="shared" si="63"/>
        <v>0.18439879023194974</v>
      </c>
      <c r="AB266" s="22">
        <f t="shared" si="64"/>
        <v>2897759.5722317477</v>
      </c>
      <c r="AC266" s="11">
        <v>2567</v>
      </c>
      <c r="AD266" s="2">
        <v>1939</v>
      </c>
      <c r="AE266" s="2">
        <f t="shared" si="56"/>
        <v>77</v>
      </c>
      <c r="AF266" s="2" t="s">
        <v>130</v>
      </c>
    </row>
    <row r="267" spans="1:32" x14ac:dyDescent="0.2">
      <c r="A267">
        <v>17</v>
      </c>
      <c r="B267" s="2" t="s">
        <v>314</v>
      </c>
      <c r="C267" s="2" t="s">
        <v>22</v>
      </c>
      <c r="D267" s="2" t="s">
        <v>23</v>
      </c>
      <c r="E267" s="2" t="s">
        <v>2767</v>
      </c>
      <c r="F267" s="2" t="s">
        <v>2775</v>
      </c>
      <c r="G267" s="2">
        <v>67</v>
      </c>
      <c r="H267" s="2">
        <v>74</v>
      </c>
      <c r="I267" s="3">
        <v>42469</v>
      </c>
      <c r="J267" s="3">
        <v>42487</v>
      </c>
      <c r="K267" s="3" t="s">
        <v>2536</v>
      </c>
      <c r="L267" s="17">
        <f t="shared" si="57"/>
        <v>250.79</v>
      </c>
      <c r="M267" s="20">
        <f t="shared" si="58"/>
        <v>0.9497587623110969</v>
      </c>
      <c r="N267" s="2" t="s">
        <v>264</v>
      </c>
      <c r="O267" s="2">
        <v>3400000</v>
      </c>
      <c r="P267" s="2">
        <v>3200000</v>
      </c>
      <c r="Q267" s="2">
        <f t="shared" si="52"/>
        <v>-200000</v>
      </c>
      <c r="R267" s="4">
        <f t="shared" si="53"/>
        <v>-5.8823529411764705E-2</v>
      </c>
      <c r="S267" s="2"/>
      <c r="T267" s="5">
        <f t="shared" si="61"/>
        <v>50746.26865671642</v>
      </c>
      <c r="U267" s="2">
        <v>47761</v>
      </c>
      <c r="V267" s="5">
        <f t="shared" si="54"/>
        <v>-2985.2686567164201</v>
      </c>
      <c r="W267" s="4">
        <f t="shared" si="55"/>
        <v>-5.8827352941176511E-2</v>
      </c>
      <c r="X267" s="22">
        <f t="shared" si="59"/>
        <v>48196.713311309395</v>
      </c>
      <c r="Y267" s="22">
        <f t="shared" si="60"/>
        <v>45361.428246740303</v>
      </c>
      <c r="Z267" s="22">
        <f t="shared" si="62"/>
        <v>-2835.2850645690924</v>
      </c>
      <c r="AA267" s="8">
        <f t="shared" si="63"/>
        <v>-5.88273529411764E-2</v>
      </c>
      <c r="AB267" s="22">
        <f t="shared" si="64"/>
        <v>3039215.6925316001</v>
      </c>
      <c r="AC267" s="2"/>
      <c r="AD267" s="2">
        <v>1890</v>
      </c>
      <c r="AE267" s="2">
        <f t="shared" si="56"/>
        <v>126</v>
      </c>
      <c r="AF267" s="2" t="s">
        <v>65</v>
      </c>
    </row>
    <row r="268" spans="1:32" x14ac:dyDescent="0.2">
      <c r="A268">
        <v>17</v>
      </c>
      <c r="B268" s="2" t="s">
        <v>1941</v>
      </c>
      <c r="C268" s="2" t="s">
        <v>22</v>
      </c>
      <c r="D268" s="2" t="s">
        <v>23</v>
      </c>
      <c r="E268" s="2" t="s">
        <v>2767</v>
      </c>
      <c r="F268" s="2" t="s">
        <v>2775</v>
      </c>
      <c r="G268" s="2">
        <v>84</v>
      </c>
      <c r="H268" s="2">
        <v>92</v>
      </c>
      <c r="I268" s="3">
        <v>42477</v>
      </c>
      <c r="J268" s="3">
        <v>42487</v>
      </c>
      <c r="K268" s="3" t="s">
        <v>2536</v>
      </c>
      <c r="L268" s="17">
        <f t="shared" si="57"/>
        <v>250.79</v>
      </c>
      <c r="M268" s="20">
        <f t="shared" si="58"/>
        <v>0.9497587623110969</v>
      </c>
      <c r="N268" s="2" t="s">
        <v>36</v>
      </c>
      <c r="O268" s="2">
        <v>5100000</v>
      </c>
      <c r="P268" s="2">
        <v>5600000</v>
      </c>
      <c r="Q268" s="2">
        <f t="shared" si="52"/>
        <v>500000</v>
      </c>
      <c r="R268" s="4">
        <f t="shared" si="53"/>
        <v>9.8039215686274508E-2</v>
      </c>
      <c r="S268" s="2">
        <v>20974</v>
      </c>
      <c r="T268" s="5">
        <f t="shared" si="61"/>
        <v>60963.976190476191</v>
      </c>
      <c r="U268" s="2">
        <v>66916</v>
      </c>
      <c r="V268" s="5">
        <f t="shared" si="54"/>
        <v>5952.0238095238092</v>
      </c>
      <c r="W268" s="4">
        <f t="shared" si="55"/>
        <v>9.7631817697180254E-2</v>
      </c>
      <c r="X268" s="22">
        <f t="shared" si="59"/>
        <v>57901.070572229844</v>
      </c>
      <c r="Y268" s="22">
        <f t="shared" si="60"/>
        <v>63554.057338809362</v>
      </c>
      <c r="Z268" s="22">
        <f t="shared" si="62"/>
        <v>5652.9867665795173</v>
      </c>
      <c r="AA268" s="8">
        <f t="shared" si="63"/>
        <v>9.7631817697180337E-2</v>
      </c>
      <c r="AB268" s="22">
        <f t="shared" si="64"/>
        <v>5338540.8164599864</v>
      </c>
      <c r="AC268" s="11">
        <v>5879</v>
      </c>
      <c r="AD268" s="2">
        <v>2008</v>
      </c>
      <c r="AE268" s="2">
        <f t="shared" si="56"/>
        <v>8</v>
      </c>
      <c r="AF268" s="2" t="s">
        <v>148</v>
      </c>
    </row>
    <row r="269" spans="1:32" x14ac:dyDescent="0.2">
      <c r="A269">
        <v>17</v>
      </c>
      <c r="B269" s="2" t="s">
        <v>964</v>
      </c>
      <c r="C269" s="2" t="s">
        <v>22</v>
      </c>
      <c r="D269" s="2" t="s">
        <v>23</v>
      </c>
      <c r="E269" s="2" t="s">
        <v>2767</v>
      </c>
      <c r="F269" s="2" t="s">
        <v>2775</v>
      </c>
      <c r="G269" s="2">
        <v>55</v>
      </c>
      <c r="H269" s="2"/>
      <c r="I269" s="3">
        <v>42476</v>
      </c>
      <c r="J269" s="3">
        <v>42489</v>
      </c>
      <c r="K269" s="3" t="s">
        <v>2536</v>
      </c>
      <c r="L269" s="17">
        <f t="shared" si="57"/>
        <v>250.79</v>
      </c>
      <c r="M269" s="20">
        <f t="shared" si="58"/>
        <v>0.9497587623110969</v>
      </c>
      <c r="N269" s="2" t="s">
        <v>57</v>
      </c>
      <c r="O269" s="2">
        <v>3190000</v>
      </c>
      <c r="P269" s="2">
        <v>3600000</v>
      </c>
      <c r="Q269" s="2">
        <f t="shared" si="52"/>
        <v>410000</v>
      </c>
      <c r="R269" s="4">
        <f t="shared" si="53"/>
        <v>0.12852664576802508</v>
      </c>
      <c r="S269" s="2">
        <v>49672</v>
      </c>
      <c r="T269" s="5">
        <f t="shared" si="61"/>
        <v>58903.127272727274</v>
      </c>
      <c r="U269" s="2">
        <v>66358</v>
      </c>
      <c r="V269" s="5">
        <f t="shared" si="54"/>
        <v>7454.8727272727265</v>
      </c>
      <c r="W269" s="4">
        <f t="shared" si="55"/>
        <v>0.12656157783874417</v>
      </c>
      <c r="X269" s="22">
        <f t="shared" si="59"/>
        <v>55943.761254798475</v>
      </c>
      <c r="Y269" s="22">
        <f t="shared" si="60"/>
        <v>63024.091949439768</v>
      </c>
      <c r="Z269" s="22">
        <f t="shared" si="62"/>
        <v>7080.3306946412922</v>
      </c>
      <c r="AA269" s="8">
        <f t="shared" si="63"/>
        <v>0.12656157783874408</v>
      </c>
      <c r="AB269" s="22">
        <f t="shared" si="64"/>
        <v>3466325.0572191873</v>
      </c>
      <c r="AC269" s="2"/>
      <c r="AD269" s="2">
        <v>1895</v>
      </c>
      <c r="AE269" s="2">
        <f t="shared" si="56"/>
        <v>121</v>
      </c>
      <c r="AF269" s="2" t="s">
        <v>965</v>
      </c>
    </row>
    <row r="270" spans="1:32" x14ac:dyDescent="0.2">
      <c r="A270">
        <v>17</v>
      </c>
      <c r="B270" s="2" t="s">
        <v>1091</v>
      </c>
      <c r="C270" s="2" t="s">
        <v>22</v>
      </c>
      <c r="D270" s="2" t="s">
        <v>23</v>
      </c>
      <c r="E270" s="2" t="s">
        <v>2767</v>
      </c>
      <c r="F270" s="2" t="s">
        <v>2775</v>
      </c>
      <c r="G270" s="2">
        <v>58</v>
      </c>
      <c r="H270" s="2">
        <v>68</v>
      </c>
      <c r="I270" s="3">
        <v>42469</v>
      </c>
      <c r="J270" s="3">
        <v>42491</v>
      </c>
      <c r="K270" s="3" t="s">
        <v>2537</v>
      </c>
      <c r="L270" s="17">
        <f t="shared" si="57"/>
        <v>256.52</v>
      </c>
      <c r="M270" s="20">
        <f t="shared" si="58"/>
        <v>0.92854358334632781</v>
      </c>
      <c r="N270" s="2" t="s">
        <v>39</v>
      </c>
      <c r="O270" s="2">
        <v>3490000</v>
      </c>
      <c r="P270" s="2">
        <v>3490000</v>
      </c>
      <c r="Q270" s="2">
        <f t="shared" si="52"/>
        <v>0</v>
      </c>
      <c r="R270" s="4">
        <f t="shared" si="53"/>
        <v>0</v>
      </c>
      <c r="S270" s="2"/>
      <c r="T270" s="5">
        <f t="shared" si="61"/>
        <v>60172.413793103449</v>
      </c>
      <c r="U270" s="2">
        <v>60172</v>
      </c>
      <c r="V270" s="5">
        <f t="shared" si="54"/>
        <v>-0.41379310344927944</v>
      </c>
      <c r="W270" s="4">
        <f t="shared" si="55"/>
        <v>-6.876790830962237E-6</v>
      </c>
      <c r="X270" s="22">
        <f t="shared" si="59"/>
        <v>55872.708722046278</v>
      </c>
      <c r="Y270" s="22">
        <f t="shared" si="60"/>
        <v>55872.324497115238</v>
      </c>
      <c r="Z270" s="22">
        <f t="shared" si="62"/>
        <v>-0.38422493104008026</v>
      </c>
      <c r="AA270" s="8">
        <f t="shared" si="63"/>
        <v>-6.8767908309495044E-6</v>
      </c>
      <c r="AB270" s="22">
        <f t="shared" si="64"/>
        <v>3240594.8208326837</v>
      </c>
      <c r="AC270" s="2">
        <v>90</v>
      </c>
      <c r="AD270" s="2">
        <v>2014</v>
      </c>
      <c r="AE270" s="2">
        <f t="shared" si="56"/>
        <v>2</v>
      </c>
      <c r="AF270" s="2" t="s">
        <v>37</v>
      </c>
    </row>
    <row r="271" spans="1:32" x14ac:dyDescent="0.2">
      <c r="A271">
        <v>18</v>
      </c>
      <c r="B271" s="2" t="s">
        <v>697</v>
      </c>
      <c r="C271" s="2" t="s">
        <v>22</v>
      </c>
      <c r="D271" s="2" t="s">
        <v>23</v>
      </c>
      <c r="E271" s="2" t="s">
        <v>2767</v>
      </c>
      <c r="F271" s="2" t="s">
        <v>2775</v>
      </c>
      <c r="G271" s="2">
        <v>49</v>
      </c>
      <c r="H271" s="2">
        <v>55</v>
      </c>
      <c r="I271" s="3">
        <v>42482</v>
      </c>
      <c r="J271" s="3">
        <v>42492</v>
      </c>
      <c r="K271" s="3" t="s">
        <v>2537</v>
      </c>
      <c r="L271" s="17">
        <f t="shared" si="57"/>
        <v>256.52</v>
      </c>
      <c r="M271" s="20">
        <f t="shared" si="58"/>
        <v>0.92854358334632781</v>
      </c>
      <c r="N271" s="2" t="s">
        <v>36</v>
      </c>
      <c r="O271" s="2">
        <v>3990000</v>
      </c>
      <c r="P271" s="2">
        <v>4000000</v>
      </c>
      <c r="Q271" s="2">
        <f t="shared" si="52"/>
        <v>10000</v>
      </c>
      <c r="R271" s="4">
        <f t="shared" si="53"/>
        <v>2.5062656641604009E-3</v>
      </c>
      <c r="S271" s="2"/>
      <c r="T271" s="5">
        <f t="shared" si="61"/>
        <v>81428.571428571435</v>
      </c>
      <c r="U271" s="2">
        <v>81633</v>
      </c>
      <c r="V271" s="5">
        <f t="shared" si="54"/>
        <v>204.42857142856519</v>
      </c>
      <c r="W271" s="4">
        <f t="shared" si="55"/>
        <v>2.5105263157893967E-3</v>
      </c>
      <c r="X271" s="22">
        <f t="shared" si="59"/>
        <v>75609.977501058122</v>
      </c>
      <c r="Y271" s="22">
        <f t="shared" si="60"/>
        <v>75799.798339310772</v>
      </c>
      <c r="Z271" s="22">
        <f t="shared" si="62"/>
        <v>189.82083825264999</v>
      </c>
      <c r="AA271" s="8">
        <f t="shared" si="63"/>
        <v>2.5105263157893885E-3</v>
      </c>
      <c r="AB271" s="22">
        <f t="shared" si="64"/>
        <v>3714190.1186262276</v>
      </c>
      <c r="AC271" s="11">
        <v>1014</v>
      </c>
      <c r="AD271" s="2">
        <v>2003</v>
      </c>
      <c r="AE271" s="2">
        <f t="shared" si="56"/>
        <v>13</v>
      </c>
      <c r="AF271" s="2" t="s">
        <v>27</v>
      </c>
    </row>
    <row r="272" spans="1:32" x14ac:dyDescent="0.2">
      <c r="A272">
        <v>18</v>
      </c>
      <c r="B272" s="2" t="s">
        <v>1279</v>
      </c>
      <c r="C272" s="2" t="s">
        <v>22</v>
      </c>
      <c r="D272" s="2" t="s">
        <v>23</v>
      </c>
      <c r="E272" s="2" t="s">
        <v>2767</v>
      </c>
      <c r="F272" s="2" t="s">
        <v>2775</v>
      </c>
      <c r="G272" s="2">
        <v>64</v>
      </c>
      <c r="H272" s="2">
        <v>72</v>
      </c>
      <c r="I272" s="3">
        <v>42481</v>
      </c>
      <c r="J272" s="3">
        <v>42492</v>
      </c>
      <c r="K272" s="3" t="s">
        <v>2537</v>
      </c>
      <c r="L272" s="17">
        <f t="shared" si="57"/>
        <v>256.52</v>
      </c>
      <c r="M272" s="20">
        <f t="shared" si="58"/>
        <v>0.92854358334632781</v>
      </c>
      <c r="N272" s="2" t="s">
        <v>24</v>
      </c>
      <c r="O272" s="2">
        <v>5490000</v>
      </c>
      <c r="P272" s="2">
        <v>6210000</v>
      </c>
      <c r="Q272" s="2">
        <f t="shared" si="52"/>
        <v>720000</v>
      </c>
      <c r="R272" s="4">
        <f t="shared" si="53"/>
        <v>0.13114754098360656</v>
      </c>
      <c r="S272" s="2">
        <v>20343</v>
      </c>
      <c r="T272" s="5">
        <f t="shared" si="61"/>
        <v>86099.109375</v>
      </c>
      <c r="U272" s="2">
        <v>97349</v>
      </c>
      <c r="V272" s="5">
        <f t="shared" si="54"/>
        <v>11249.890625</v>
      </c>
      <c r="W272" s="4">
        <f t="shared" si="55"/>
        <v>0.13066210215952073</v>
      </c>
      <c r="X272" s="22">
        <f t="shared" si="59"/>
        <v>79946.775541989904</v>
      </c>
      <c r="Y272" s="22">
        <f t="shared" si="60"/>
        <v>90392.789295181661</v>
      </c>
      <c r="Z272" s="22">
        <f t="shared" si="62"/>
        <v>10446.013753191757</v>
      </c>
      <c r="AA272" s="8">
        <f t="shared" si="63"/>
        <v>0.1306621021595207</v>
      </c>
      <c r="AB272" s="22">
        <f t="shared" si="64"/>
        <v>5785138.5148916263</v>
      </c>
      <c r="AC272" s="11">
        <v>6789</v>
      </c>
      <c r="AD272" s="2">
        <v>2005</v>
      </c>
      <c r="AE272" s="2">
        <f t="shared" si="56"/>
        <v>11</v>
      </c>
      <c r="AF272" s="2" t="s">
        <v>34</v>
      </c>
    </row>
    <row r="273" spans="1:32" x14ac:dyDescent="0.2">
      <c r="A273">
        <v>18</v>
      </c>
      <c r="B273" s="2" t="s">
        <v>99</v>
      </c>
      <c r="C273" s="2" t="s">
        <v>22</v>
      </c>
      <c r="D273" s="2" t="s">
        <v>23</v>
      </c>
      <c r="E273" s="2" t="s">
        <v>2767</v>
      </c>
      <c r="F273" s="2" t="s">
        <v>2775</v>
      </c>
      <c r="G273" s="2">
        <v>26</v>
      </c>
      <c r="H273" s="2">
        <v>31</v>
      </c>
      <c r="I273" s="3">
        <v>42482</v>
      </c>
      <c r="J273" s="3">
        <v>42493</v>
      </c>
      <c r="K273" s="3" t="s">
        <v>2537</v>
      </c>
      <c r="L273" s="17">
        <f t="shared" si="57"/>
        <v>256.52</v>
      </c>
      <c r="M273" s="20">
        <f t="shared" si="58"/>
        <v>0.92854358334632781</v>
      </c>
      <c r="N273" s="2" t="s">
        <v>24</v>
      </c>
      <c r="O273" s="2">
        <v>1850000</v>
      </c>
      <c r="P273" s="2">
        <v>1900000</v>
      </c>
      <c r="Q273" s="2">
        <f t="shared" si="52"/>
        <v>50000</v>
      </c>
      <c r="R273" s="4">
        <f t="shared" si="53"/>
        <v>2.7027027027027029E-2</v>
      </c>
      <c r="S273" s="2">
        <v>3566</v>
      </c>
      <c r="T273" s="5">
        <f t="shared" si="61"/>
        <v>71291</v>
      </c>
      <c r="U273" s="2">
        <v>73214</v>
      </c>
      <c r="V273" s="5">
        <f t="shared" si="54"/>
        <v>1923</v>
      </c>
      <c r="W273" s="4">
        <f t="shared" si="55"/>
        <v>2.6973951831226944E-2</v>
      </c>
      <c r="X273" s="22">
        <f t="shared" si="59"/>
        <v>66196.800600343049</v>
      </c>
      <c r="Y273" s="22">
        <f t="shared" si="60"/>
        <v>67982.389911118051</v>
      </c>
      <c r="Z273" s="22">
        <f t="shared" si="62"/>
        <v>1785.5893107750016</v>
      </c>
      <c r="AA273" s="8">
        <f t="shared" si="63"/>
        <v>2.6973951831227146E-2</v>
      </c>
      <c r="AB273" s="22">
        <f t="shared" si="64"/>
        <v>1767542.1376890694</v>
      </c>
      <c r="AC273" s="2">
        <v>226</v>
      </c>
      <c r="AD273" s="2">
        <v>1898</v>
      </c>
      <c r="AE273" s="2">
        <f t="shared" si="56"/>
        <v>118</v>
      </c>
      <c r="AF273" s="2" t="s">
        <v>37</v>
      </c>
    </row>
    <row r="274" spans="1:32" x14ac:dyDescent="0.2">
      <c r="A274">
        <v>18</v>
      </c>
      <c r="B274" s="2" t="s">
        <v>428</v>
      </c>
      <c r="C274" s="2" t="s">
        <v>22</v>
      </c>
      <c r="D274" s="2" t="s">
        <v>23</v>
      </c>
      <c r="E274" s="2" t="s">
        <v>2767</v>
      </c>
      <c r="F274" s="2" t="s">
        <v>2775</v>
      </c>
      <c r="G274" s="2">
        <v>41</v>
      </c>
      <c r="H274" s="2">
        <v>48</v>
      </c>
      <c r="I274" s="3">
        <v>42483</v>
      </c>
      <c r="J274" s="3">
        <v>42493</v>
      </c>
      <c r="K274" s="3" t="s">
        <v>2537</v>
      </c>
      <c r="L274" s="17">
        <f t="shared" si="57"/>
        <v>256.52</v>
      </c>
      <c r="M274" s="20">
        <f t="shared" si="58"/>
        <v>0.92854358334632781</v>
      </c>
      <c r="N274" s="2" t="s">
        <v>36</v>
      </c>
      <c r="O274" s="2">
        <v>2750000</v>
      </c>
      <c r="P274" s="2">
        <v>2800000</v>
      </c>
      <c r="Q274" s="2">
        <f t="shared" si="52"/>
        <v>50000</v>
      </c>
      <c r="R274" s="4">
        <f t="shared" si="53"/>
        <v>1.8181818181818181E-2</v>
      </c>
      <c r="S274" s="2">
        <v>220049</v>
      </c>
      <c r="T274" s="5">
        <f t="shared" si="61"/>
        <v>72440.219512195123</v>
      </c>
      <c r="U274" s="2">
        <v>73660</v>
      </c>
      <c r="V274" s="5">
        <f t="shared" si="54"/>
        <v>1219.7804878048773</v>
      </c>
      <c r="W274" s="4">
        <f t="shared" si="55"/>
        <v>1.6838442732762984E-2</v>
      </c>
      <c r="X274" s="22">
        <f t="shared" si="59"/>
        <v>67263.90100424824</v>
      </c>
      <c r="Y274" s="22">
        <f t="shared" si="60"/>
        <v>68396.520349290513</v>
      </c>
      <c r="Z274" s="22">
        <f t="shared" si="62"/>
        <v>1132.6193450422725</v>
      </c>
      <c r="AA274" s="8">
        <f t="shared" si="63"/>
        <v>1.6838442732762984E-2</v>
      </c>
      <c r="AB274" s="22">
        <f t="shared" si="64"/>
        <v>2804257.3343209112</v>
      </c>
      <c r="AC274" s="11">
        <v>2240</v>
      </c>
      <c r="AD274" s="2">
        <v>1938</v>
      </c>
      <c r="AE274" s="2">
        <f t="shared" si="56"/>
        <v>78</v>
      </c>
      <c r="AF274" s="2" t="s">
        <v>429</v>
      </c>
    </row>
    <row r="275" spans="1:32" x14ac:dyDescent="0.2">
      <c r="A275">
        <v>18</v>
      </c>
      <c r="B275" s="2" t="s">
        <v>511</v>
      </c>
      <c r="C275" s="2" t="s">
        <v>22</v>
      </c>
      <c r="D275" s="2" t="s">
        <v>23</v>
      </c>
      <c r="E275" s="2" t="s">
        <v>2767</v>
      </c>
      <c r="F275" s="2" t="s">
        <v>2775</v>
      </c>
      <c r="G275" s="2">
        <v>44</v>
      </c>
      <c r="H275" s="2">
        <v>49</v>
      </c>
      <c r="I275" s="3">
        <v>42480</v>
      </c>
      <c r="J275" s="3">
        <v>42493</v>
      </c>
      <c r="K275" s="3" t="s">
        <v>2537</v>
      </c>
      <c r="L275" s="17">
        <f t="shared" si="57"/>
        <v>256.52</v>
      </c>
      <c r="M275" s="20">
        <f t="shared" si="58"/>
        <v>0.92854358334632781</v>
      </c>
      <c r="N275" s="2" t="s">
        <v>57</v>
      </c>
      <c r="O275" s="2">
        <v>2900000</v>
      </c>
      <c r="P275" s="2">
        <v>2800000</v>
      </c>
      <c r="Q275" s="2">
        <f t="shared" si="52"/>
        <v>-100000</v>
      </c>
      <c r="R275" s="4">
        <f t="shared" si="53"/>
        <v>-3.4482758620689655E-2</v>
      </c>
      <c r="S275" s="2">
        <v>6654</v>
      </c>
      <c r="T275" s="5">
        <f t="shared" si="61"/>
        <v>66060.318181818177</v>
      </c>
      <c r="U275" s="2">
        <v>63788</v>
      </c>
      <c r="V275" s="5">
        <f t="shared" si="54"/>
        <v>-2272.3181818181765</v>
      </c>
      <c r="W275" s="4">
        <f t="shared" si="55"/>
        <v>-3.4397626962135767E-2</v>
      </c>
      <c r="X275" s="22">
        <f t="shared" si="59"/>
        <v>61339.884561544022</v>
      </c>
      <c r="Y275" s="22">
        <f t="shared" si="60"/>
        <v>59229.938094495556</v>
      </c>
      <c r="Z275" s="22">
        <f t="shared" si="62"/>
        <v>-2109.9464670484667</v>
      </c>
      <c r="AA275" s="8">
        <f t="shared" si="63"/>
        <v>-3.4397626962135844E-2</v>
      </c>
      <c r="AB275" s="22">
        <f t="shared" si="64"/>
        <v>2606117.2761578043</v>
      </c>
      <c r="AC275" s="2">
        <v>748</v>
      </c>
      <c r="AD275" s="2">
        <v>2005</v>
      </c>
      <c r="AE275" s="2">
        <f t="shared" si="56"/>
        <v>11</v>
      </c>
      <c r="AF275" s="2" t="s">
        <v>61</v>
      </c>
    </row>
    <row r="276" spans="1:32" x14ac:dyDescent="0.2">
      <c r="A276">
        <v>18</v>
      </c>
      <c r="B276" s="2" t="s">
        <v>875</v>
      </c>
      <c r="C276" s="2" t="s">
        <v>22</v>
      </c>
      <c r="D276" s="2" t="s">
        <v>23</v>
      </c>
      <c r="E276" s="2" t="s">
        <v>2767</v>
      </c>
      <c r="F276" s="2" t="s">
        <v>2775</v>
      </c>
      <c r="G276" s="2">
        <v>53</v>
      </c>
      <c r="H276" s="2">
        <v>58</v>
      </c>
      <c r="I276" s="3">
        <v>42483</v>
      </c>
      <c r="J276" s="3">
        <v>42493</v>
      </c>
      <c r="K276" s="3" t="s">
        <v>2537</v>
      </c>
      <c r="L276" s="17">
        <f t="shared" si="57"/>
        <v>256.52</v>
      </c>
      <c r="M276" s="20">
        <f t="shared" si="58"/>
        <v>0.92854358334632781</v>
      </c>
      <c r="N276" s="2" t="s">
        <v>36</v>
      </c>
      <c r="O276" s="2">
        <v>3500000</v>
      </c>
      <c r="P276" s="2">
        <v>3550000</v>
      </c>
      <c r="Q276" s="2">
        <f t="shared" si="52"/>
        <v>50000</v>
      </c>
      <c r="R276" s="4">
        <f t="shared" si="53"/>
        <v>1.4285714285714285E-2</v>
      </c>
      <c r="S276" s="2">
        <v>5000</v>
      </c>
      <c r="T276" s="5">
        <f t="shared" si="61"/>
        <v>66132.075471698117</v>
      </c>
      <c r="U276" s="2">
        <v>67075</v>
      </c>
      <c r="V276" s="5">
        <f t="shared" si="54"/>
        <v>942.92452830188267</v>
      </c>
      <c r="W276" s="4">
        <f t="shared" si="55"/>
        <v>1.4258202567760279E-2</v>
      </c>
      <c r="X276" s="22">
        <f t="shared" si="59"/>
        <v>61406.514332620362</v>
      </c>
      <c r="Y276" s="22">
        <f t="shared" si="60"/>
        <v>62282.060852954935</v>
      </c>
      <c r="Z276" s="22">
        <f t="shared" si="62"/>
        <v>875.54652033457387</v>
      </c>
      <c r="AA276" s="8">
        <f t="shared" si="63"/>
        <v>1.4258202567760244E-2</v>
      </c>
      <c r="AB276" s="22">
        <f t="shared" si="64"/>
        <v>3300949.2252066117</v>
      </c>
      <c r="AC276" s="11">
        <v>10561</v>
      </c>
      <c r="AD276" s="2">
        <v>2013</v>
      </c>
      <c r="AE276" s="2">
        <f t="shared" si="56"/>
        <v>3</v>
      </c>
      <c r="AF276" s="2" t="s">
        <v>50</v>
      </c>
    </row>
    <row r="277" spans="1:32" x14ac:dyDescent="0.2">
      <c r="A277">
        <v>18</v>
      </c>
      <c r="B277" s="2" t="s">
        <v>967</v>
      </c>
      <c r="C277" s="2" t="s">
        <v>22</v>
      </c>
      <c r="D277" s="2" t="s">
        <v>23</v>
      </c>
      <c r="E277" s="2" t="s">
        <v>2767</v>
      </c>
      <c r="F277" s="2" t="s">
        <v>2775</v>
      </c>
      <c r="G277" s="2">
        <v>55</v>
      </c>
      <c r="H277" s="2">
        <v>63</v>
      </c>
      <c r="I277" s="3">
        <v>42483</v>
      </c>
      <c r="J277" s="3">
        <v>42493</v>
      </c>
      <c r="K277" s="3" t="s">
        <v>2537</v>
      </c>
      <c r="L277" s="17">
        <f t="shared" si="57"/>
        <v>256.52</v>
      </c>
      <c r="M277" s="20">
        <f t="shared" si="58"/>
        <v>0.92854358334632781</v>
      </c>
      <c r="N277" s="2" t="s">
        <v>36</v>
      </c>
      <c r="O277" s="2">
        <v>3300000</v>
      </c>
      <c r="P277" s="2">
        <v>3970000</v>
      </c>
      <c r="Q277" s="2">
        <f t="shared" si="52"/>
        <v>670000</v>
      </c>
      <c r="R277" s="4">
        <f t="shared" si="53"/>
        <v>0.20303030303030303</v>
      </c>
      <c r="S277" s="2">
        <v>170299</v>
      </c>
      <c r="T277" s="5">
        <f t="shared" si="61"/>
        <v>63096.345454545452</v>
      </c>
      <c r="U277" s="2">
        <v>75278</v>
      </c>
      <c r="V277" s="5">
        <f t="shared" si="54"/>
        <v>12181.654545454548</v>
      </c>
      <c r="W277" s="4">
        <f t="shared" si="55"/>
        <v>0.19306434402338249</v>
      </c>
      <c r="X277" s="22">
        <f t="shared" si="59"/>
        <v>58587.706704421413</v>
      </c>
      <c r="Y277" s="22">
        <f t="shared" si="60"/>
        <v>69898.903867144865</v>
      </c>
      <c r="Z277" s="22">
        <f t="shared" si="62"/>
        <v>11311.197162723452</v>
      </c>
      <c r="AA277" s="8">
        <f t="shared" si="63"/>
        <v>0.19306434402338257</v>
      </c>
      <c r="AB277" s="22">
        <f t="shared" si="64"/>
        <v>3844439.7126929676</v>
      </c>
      <c r="AC277" s="2">
        <v>689</v>
      </c>
      <c r="AD277" s="2">
        <v>1878</v>
      </c>
      <c r="AE277" s="2">
        <f t="shared" si="56"/>
        <v>138</v>
      </c>
      <c r="AF277" s="2" t="s">
        <v>67</v>
      </c>
    </row>
    <row r="278" spans="1:32" x14ac:dyDescent="0.2">
      <c r="A278">
        <v>18</v>
      </c>
      <c r="B278" s="2" t="s">
        <v>378</v>
      </c>
      <c r="C278" s="2" t="s">
        <v>22</v>
      </c>
      <c r="D278" s="2" t="s">
        <v>23</v>
      </c>
      <c r="E278" s="2" t="s">
        <v>2767</v>
      </c>
      <c r="F278" s="2" t="s">
        <v>2775</v>
      </c>
      <c r="G278" s="2">
        <v>58</v>
      </c>
      <c r="H278" s="2">
        <v>64</v>
      </c>
      <c r="I278" s="3">
        <v>42483</v>
      </c>
      <c r="J278" s="3">
        <v>42493</v>
      </c>
      <c r="K278" s="3" t="s">
        <v>2537</v>
      </c>
      <c r="L278" s="17">
        <f t="shared" si="57"/>
        <v>256.52</v>
      </c>
      <c r="M278" s="20">
        <f t="shared" si="58"/>
        <v>0.92854358334632781</v>
      </c>
      <c r="N278" s="2" t="s">
        <v>36</v>
      </c>
      <c r="O278" s="2">
        <v>4000000</v>
      </c>
      <c r="P278" s="2">
        <v>4850000</v>
      </c>
      <c r="Q278" s="2">
        <f t="shared" si="52"/>
        <v>850000</v>
      </c>
      <c r="R278" s="4">
        <f t="shared" si="53"/>
        <v>0.21249999999999999</v>
      </c>
      <c r="S278" s="2"/>
      <c r="T278" s="5">
        <f t="shared" si="61"/>
        <v>68965.517241379304</v>
      </c>
      <c r="U278" s="2">
        <v>83621</v>
      </c>
      <c r="V278" s="5">
        <f t="shared" si="54"/>
        <v>14655.482758620696</v>
      </c>
      <c r="W278" s="4">
        <f t="shared" si="55"/>
        <v>0.2125045000000001</v>
      </c>
      <c r="X278" s="22">
        <f t="shared" si="59"/>
        <v>64037.488506643291</v>
      </c>
      <c r="Y278" s="22">
        <f t="shared" si="60"/>
        <v>77645.742983003278</v>
      </c>
      <c r="Z278" s="22">
        <f t="shared" si="62"/>
        <v>13608.254476359987</v>
      </c>
      <c r="AA278" s="8">
        <f t="shared" si="63"/>
        <v>0.21250450000000012</v>
      </c>
      <c r="AB278" s="22">
        <f t="shared" si="64"/>
        <v>4503453.09301419</v>
      </c>
      <c r="AC278" s="11">
        <v>6175</v>
      </c>
      <c r="AD278" s="2">
        <v>2013</v>
      </c>
      <c r="AE278" s="2">
        <f t="shared" si="56"/>
        <v>3</v>
      </c>
      <c r="AF278" s="2" t="s">
        <v>105</v>
      </c>
    </row>
    <row r="279" spans="1:32" x14ac:dyDescent="0.2">
      <c r="A279">
        <v>18</v>
      </c>
      <c r="B279" s="2" t="s">
        <v>1093</v>
      </c>
      <c r="C279" s="2" t="s">
        <v>22</v>
      </c>
      <c r="D279" s="2" t="s">
        <v>23</v>
      </c>
      <c r="E279" s="2" t="s">
        <v>2767</v>
      </c>
      <c r="F279" s="2" t="s">
        <v>2775</v>
      </c>
      <c r="G279" s="2">
        <v>58</v>
      </c>
      <c r="H279" s="2">
        <v>64</v>
      </c>
      <c r="I279" s="3">
        <v>42483</v>
      </c>
      <c r="J279" s="3">
        <v>42493</v>
      </c>
      <c r="K279" s="3" t="s">
        <v>2537</v>
      </c>
      <c r="L279" s="17">
        <f t="shared" si="57"/>
        <v>256.52</v>
      </c>
      <c r="M279" s="20">
        <f t="shared" si="58"/>
        <v>0.92854358334632781</v>
      </c>
      <c r="N279" s="2" t="s">
        <v>36</v>
      </c>
      <c r="O279" s="2">
        <v>4200000</v>
      </c>
      <c r="P279" s="2">
        <v>4850000</v>
      </c>
      <c r="Q279" s="2">
        <f t="shared" si="52"/>
        <v>650000</v>
      </c>
      <c r="R279" s="4">
        <f t="shared" si="53"/>
        <v>0.15476190476190477</v>
      </c>
      <c r="S279" s="2"/>
      <c r="T279" s="5">
        <f t="shared" si="61"/>
        <v>72413.793103448275</v>
      </c>
      <c r="U279" s="2">
        <v>83621</v>
      </c>
      <c r="V279" s="5">
        <f t="shared" si="54"/>
        <v>11207.206896551725</v>
      </c>
      <c r="W279" s="4">
        <f t="shared" si="55"/>
        <v>0.15476619047619047</v>
      </c>
      <c r="X279" s="22">
        <f t="shared" si="59"/>
        <v>67239.362931975455</v>
      </c>
      <c r="Y279" s="22">
        <f t="shared" si="60"/>
        <v>77645.742983003278</v>
      </c>
      <c r="Z279" s="22">
        <f t="shared" si="62"/>
        <v>10406.380051027823</v>
      </c>
      <c r="AA279" s="8">
        <f t="shared" si="63"/>
        <v>0.15476619047619061</v>
      </c>
      <c r="AB279" s="22">
        <f t="shared" si="64"/>
        <v>4503453.09301419</v>
      </c>
      <c r="AC279" s="11">
        <v>16731</v>
      </c>
      <c r="AD279" s="2">
        <v>2009</v>
      </c>
      <c r="AE279" s="2">
        <f t="shared" si="56"/>
        <v>7</v>
      </c>
      <c r="AF279" s="2" t="s">
        <v>364</v>
      </c>
    </row>
    <row r="280" spans="1:32" x14ac:dyDescent="0.2">
      <c r="A280">
        <v>18</v>
      </c>
      <c r="B280" s="2" t="s">
        <v>1188</v>
      </c>
      <c r="C280" s="2" t="s">
        <v>22</v>
      </c>
      <c r="D280" s="2" t="s">
        <v>23</v>
      </c>
      <c r="E280" s="2" t="s">
        <v>2767</v>
      </c>
      <c r="F280" s="2" t="s">
        <v>2775</v>
      </c>
      <c r="G280" s="2">
        <v>61</v>
      </c>
      <c r="H280" s="2">
        <v>67</v>
      </c>
      <c r="I280" s="3">
        <v>42483</v>
      </c>
      <c r="J280" s="3">
        <v>42493</v>
      </c>
      <c r="K280" s="3" t="s">
        <v>2537</v>
      </c>
      <c r="L280" s="17">
        <f t="shared" si="57"/>
        <v>256.52</v>
      </c>
      <c r="M280" s="20">
        <f t="shared" si="58"/>
        <v>0.92854358334632781</v>
      </c>
      <c r="N280" s="2" t="s">
        <v>36</v>
      </c>
      <c r="O280" s="2">
        <v>3700000</v>
      </c>
      <c r="P280" s="2">
        <v>4050000</v>
      </c>
      <c r="Q280" s="2">
        <f t="shared" si="52"/>
        <v>350000</v>
      </c>
      <c r="R280" s="4">
        <f t="shared" si="53"/>
        <v>9.45945945945946E-2</v>
      </c>
      <c r="S280" s="2"/>
      <c r="T280" s="5">
        <f t="shared" si="61"/>
        <v>60655.737704918036</v>
      </c>
      <c r="U280" s="2">
        <v>66393</v>
      </c>
      <c r="V280" s="5">
        <f t="shared" si="54"/>
        <v>5737.2622950819641</v>
      </c>
      <c r="W280" s="4">
        <f t="shared" si="55"/>
        <v>9.4587297297297243E-2</v>
      </c>
      <c r="X280" s="22">
        <f t="shared" si="59"/>
        <v>56321.496039039557</v>
      </c>
      <c r="Y280" s="22">
        <f t="shared" si="60"/>
        <v>61648.794129112743</v>
      </c>
      <c r="Z280" s="22">
        <f t="shared" si="62"/>
        <v>5327.2980900731854</v>
      </c>
      <c r="AA280" s="8">
        <f t="shared" si="63"/>
        <v>9.4587297297297271E-2</v>
      </c>
      <c r="AB280" s="22">
        <f t="shared" si="64"/>
        <v>3760576.4418758773</v>
      </c>
      <c r="AC280" s="2">
        <v>91</v>
      </c>
      <c r="AD280" s="2">
        <v>2013</v>
      </c>
      <c r="AE280" s="2">
        <f t="shared" si="56"/>
        <v>3</v>
      </c>
      <c r="AF280" s="2" t="s">
        <v>130</v>
      </c>
    </row>
    <row r="281" spans="1:32" x14ac:dyDescent="0.2">
      <c r="A281">
        <v>18</v>
      </c>
      <c r="B281" s="2" t="s">
        <v>1404</v>
      </c>
      <c r="C281" s="2" t="s">
        <v>22</v>
      </c>
      <c r="D281" s="2" t="s">
        <v>23</v>
      </c>
      <c r="E281" s="2" t="s">
        <v>2767</v>
      </c>
      <c r="F281" s="2" t="s">
        <v>2775</v>
      </c>
      <c r="G281" s="2">
        <v>67</v>
      </c>
      <c r="H281" s="2">
        <v>76</v>
      </c>
      <c r="I281" s="3">
        <v>42482</v>
      </c>
      <c r="J281" s="3">
        <v>42493</v>
      </c>
      <c r="K281" s="3" t="s">
        <v>2537</v>
      </c>
      <c r="L281" s="17">
        <f t="shared" si="57"/>
        <v>256.52</v>
      </c>
      <c r="M281" s="20">
        <f t="shared" si="58"/>
        <v>0.92854358334632781</v>
      </c>
      <c r="N281" s="2" t="s">
        <v>24</v>
      </c>
      <c r="O281" s="2">
        <v>3790000</v>
      </c>
      <c r="P281" s="2">
        <v>4300000</v>
      </c>
      <c r="Q281" s="2">
        <f t="shared" si="52"/>
        <v>510000</v>
      </c>
      <c r="R281" s="4">
        <f t="shared" si="53"/>
        <v>0.13456464379947231</v>
      </c>
      <c r="S281" s="2">
        <v>39279</v>
      </c>
      <c r="T281" s="5">
        <f t="shared" si="61"/>
        <v>57153.417910447759</v>
      </c>
      <c r="U281" s="2">
        <v>64765</v>
      </c>
      <c r="V281" s="5">
        <f t="shared" si="54"/>
        <v>7611.5820895522411</v>
      </c>
      <c r="W281" s="4">
        <f t="shared" si="55"/>
        <v>0.13317807347022773</v>
      </c>
      <c r="X281" s="22">
        <f t="shared" si="59"/>
        <v>53069.439467057353</v>
      </c>
      <c r="Y281" s="22">
        <f t="shared" si="60"/>
        <v>60137.125175424917</v>
      </c>
      <c r="Z281" s="22">
        <f t="shared" si="62"/>
        <v>7067.6857083675641</v>
      </c>
      <c r="AA281" s="8">
        <f t="shared" si="63"/>
        <v>0.13317807347022767</v>
      </c>
      <c r="AB281" s="22">
        <f t="shared" si="64"/>
        <v>4029187.3867534692</v>
      </c>
      <c r="AC281" s="11">
        <v>29591</v>
      </c>
      <c r="AD281" s="2">
        <v>1911</v>
      </c>
      <c r="AE281" s="2">
        <f t="shared" si="56"/>
        <v>105</v>
      </c>
      <c r="AF281" s="2" t="s">
        <v>103</v>
      </c>
    </row>
    <row r="282" spans="1:32" x14ac:dyDescent="0.2">
      <c r="A282">
        <v>18</v>
      </c>
      <c r="B282" s="2" t="s">
        <v>1480</v>
      </c>
      <c r="C282" s="2" t="s">
        <v>22</v>
      </c>
      <c r="D282" s="2" t="s">
        <v>23</v>
      </c>
      <c r="E282" s="2" t="s">
        <v>2767</v>
      </c>
      <c r="F282" s="2" t="s">
        <v>2775</v>
      </c>
      <c r="G282" s="2">
        <v>69</v>
      </c>
      <c r="H282" s="2">
        <v>78</v>
      </c>
      <c r="I282" s="3">
        <v>42483</v>
      </c>
      <c r="J282" s="3">
        <v>42493</v>
      </c>
      <c r="K282" s="3" t="s">
        <v>2537</v>
      </c>
      <c r="L282" s="17">
        <f t="shared" si="57"/>
        <v>256.52</v>
      </c>
      <c r="M282" s="20">
        <f t="shared" si="58"/>
        <v>0.92854358334632781</v>
      </c>
      <c r="N282" s="2" t="s">
        <v>36</v>
      </c>
      <c r="O282" s="2">
        <v>3900000</v>
      </c>
      <c r="P282" s="2">
        <v>4110000</v>
      </c>
      <c r="Q282" s="2">
        <f t="shared" si="52"/>
        <v>210000</v>
      </c>
      <c r="R282" s="4">
        <f t="shared" si="53"/>
        <v>5.3846153846153849E-2</v>
      </c>
      <c r="S282" s="2"/>
      <c r="T282" s="5">
        <f t="shared" si="61"/>
        <v>56521.739130434784</v>
      </c>
      <c r="U282" s="2">
        <v>59565</v>
      </c>
      <c r="V282" s="5">
        <f t="shared" si="54"/>
        <v>3043.2608695652161</v>
      </c>
      <c r="W282" s="4">
        <f t="shared" si="55"/>
        <v>5.3842307692307668E-2</v>
      </c>
      <c r="X282" s="22">
        <f t="shared" si="59"/>
        <v>52482.898189140265</v>
      </c>
      <c r="Y282" s="22">
        <f t="shared" si="60"/>
        <v>55308.698542024016</v>
      </c>
      <c r="Z282" s="22">
        <f t="shared" si="62"/>
        <v>2825.8003528837507</v>
      </c>
      <c r="AA282" s="8">
        <f t="shared" si="63"/>
        <v>5.3842307692307738E-2</v>
      </c>
      <c r="AB282" s="22">
        <f t="shared" si="64"/>
        <v>3816300.1993996571</v>
      </c>
      <c r="AC282" s="11">
        <v>10997</v>
      </c>
      <c r="AD282" s="2">
        <v>2006</v>
      </c>
      <c r="AE282" s="2">
        <f t="shared" si="56"/>
        <v>10</v>
      </c>
      <c r="AF282" s="2" t="s">
        <v>112</v>
      </c>
    </row>
    <row r="283" spans="1:32" x14ac:dyDescent="0.2">
      <c r="A283">
        <v>18</v>
      </c>
      <c r="B283" s="2" t="s">
        <v>784</v>
      </c>
      <c r="C283" s="2" t="s">
        <v>22</v>
      </c>
      <c r="D283" s="2" t="s">
        <v>23</v>
      </c>
      <c r="E283" s="2" t="s">
        <v>2767</v>
      </c>
      <c r="F283" s="2" t="s">
        <v>2775</v>
      </c>
      <c r="G283" s="2">
        <v>71</v>
      </c>
      <c r="H283" s="2"/>
      <c r="I283" s="3">
        <v>42483</v>
      </c>
      <c r="J283" s="3">
        <v>42493</v>
      </c>
      <c r="K283" s="3" t="s">
        <v>2537</v>
      </c>
      <c r="L283" s="17">
        <f t="shared" si="57"/>
        <v>256.52</v>
      </c>
      <c r="M283" s="20">
        <f t="shared" si="58"/>
        <v>0.92854358334632781</v>
      </c>
      <c r="N283" s="2" t="s">
        <v>36</v>
      </c>
      <c r="O283" s="2">
        <v>3990000</v>
      </c>
      <c r="P283" s="2">
        <v>4350000</v>
      </c>
      <c r="Q283" s="2">
        <f t="shared" si="52"/>
        <v>360000</v>
      </c>
      <c r="R283" s="4">
        <f t="shared" si="53"/>
        <v>9.0225563909774431E-2</v>
      </c>
      <c r="S283" s="2"/>
      <c r="T283" s="5">
        <f t="shared" si="61"/>
        <v>56197.183098591551</v>
      </c>
      <c r="U283" s="2">
        <v>61268</v>
      </c>
      <c r="V283" s="5">
        <f t="shared" si="54"/>
        <v>5070.8169014084488</v>
      </c>
      <c r="W283" s="4">
        <f t="shared" si="55"/>
        <v>9.0232581453634053E-2</v>
      </c>
      <c r="X283" s="22">
        <f t="shared" si="59"/>
        <v>52181.533768335888</v>
      </c>
      <c r="Y283" s="22">
        <f t="shared" si="60"/>
        <v>56890.008264462813</v>
      </c>
      <c r="Z283" s="22">
        <f t="shared" si="62"/>
        <v>4708.4744961269244</v>
      </c>
      <c r="AA283" s="8">
        <f t="shared" si="63"/>
        <v>9.0232581453634067E-2</v>
      </c>
      <c r="AB283" s="22">
        <f t="shared" si="64"/>
        <v>4039190.5867768596</v>
      </c>
      <c r="AC283" s="2">
        <v>59</v>
      </c>
      <c r="AD283" s="2">
        <v>2011</v>
      </c>
      <c r="AE283" s="2">
        <f t="shared" si="56"/>
        <v>5</v>
      </c>
      <c r="AF283" s="2" t="s">
        <v>81</v>
      </c>
    </row>
    <row r="284" spans="1:32" x14ac:dyDescent="0.2">
      <c r="A284">
        <v>18</v>
      </c>
      <c r="B284" s="2" t="s">
        <v>414</v>
      </c>
      <c r="C284" s="2" t="s">
        <v>22</v>
      </c>
      <c r="D284" s="2" t="s">
        <v>23</v>
      </c>
      <c r="E284" s="2" t="s">
        <v>2767</v>
      </c>
      <c r="F284" s="2" t="s">
        <v>2775</v>
      </c>
      <c r="G284" s="2">
        <v>97</v>
      </c>
      <c r="H284" s="2">
        <v>108</v>
      </c>
      <c r="I284" s="3">
        <v>42483</v>
      </c>
      <c r="J284" s="3">
        <v>42493</v>
      </c>
      <c r="K284" s="3" t="s">
        <v>2537</v>
      </c>
      <c r="L284" s="17">
        <f t="shared" si="57"/>
        <v>256.52</v>
      </c>
      <c r="M284" s="20">
        <f t="shared" si="58"/>
        <v>0.92854358334632781</v>
      </c>
      <c r="N284" s="2" t="s">
        <v>36</v>
      </c>
      <c r="O284" s="2">
        <v>6000000</v>
      </c>
      <c r="P284" s="2">
        <v>6175000</v>
      </c>
      <c r="Q284" s="2">
        <f t="shared" si="52"/>
        <v>175000</v>
      </c>
      <c r="R284" s="4">
        <f t="shared" si="53"/>
        <v>2.9166666666666667E-2</v>
      </c>
      <c r="S284" s="2">
        <v>46954</v>
      </c>
      <c r="T284" s="5">
        <f t="shared" si="61"/>
        <v>62339.731958762888</v>
      </c>
      <c r="U284" s="2">
        <v>64144</v>
      </c>
      <c r="V284" s="5">
        <f t="shared" si="54"/>
        <v>1804.2680412371119</v>
      </c>
      <c r="W284" s="4">
        <f t="shared" si="55"/>
        <v>2.8942505598686521E-2</v>
      </c>
      <c r="X284" s="22">
        <f t="shared" si="59"/>
        <v>57885.158097839281</v>
      </c>
      <c r="Y284" s="22">
        <f t="shared" si="60"/>
        <v>59560.499610166851</v>
      </c>
      <c r="Z284" s="22">
        <f t="shared" si="62"/>
        <v>1675.3415123275699</v>
      </c>
      <c r="AA284" s="8">
        <f t="shared" si="63"/>
        <v>2.8942505598686559E-2</v>
      </c>
      <c r="AB284" s="22">
        <f t="shared" si="64"/>
        <v>5777368.4621861847</v>
      </c>
      <c r="AC284" s="11">
        <v>5879</v>
      </c>
      <c r="AD284" s="2">
        <v>1973</v>
      </c>
      <c r="AE284" s="2">
        <f t="shared" si="56"/>
        <v>43</v>
      </c>
      <c r="AF284" s="2" t="s">
        <v>65</v>
      </c>
    </row>
    <row r="285" spans="1:32" x14ac:dyDescent="0.2">
      <c r="A285">
        <v>18</v>
      </c>
      <c r="B285" s="2" t="s">
        <v>448</v>
      </c>
      <c r="C285" s="2" t="s">
        <v>22</v>
      </c>
      <c r="D285" s="2" t="s">
        <v>23</v>
      </c>
      <c r="E285" s="2" t="s">
        <v>2767</v>
      </c>
      <c r="F285" s="2" t="s">
        <v>2775</v>
      </c>
      <c r="G285" s="2">
        <v>42</v>
      </c>
      <c r="H285" s="2">
        <v>47</v>
      </c>
      <c r="I285" s="3">
        <v>42476</v>
      </c>
      <c r="J285" s="3">
        <v>42494</v>
      </c>
      <c r="K285" s="3" t="s">
        <v>2537</v>
      </c>
      <c r="L285" s="17">
        <f t="shared" si="57"/>
        <v>256.52</v>
      </c>
      <c r="M285" s="20">
        <f t="shared" si="58"/>
        <v>0.92854358334632781</v>
      </c>
      <c r="N285" s="2" t="s">
        <v>264</v>
      </c>
      <c r="O285" s="2">
        <v>2900000</v>
      </c>
      <c r="P285" s="2">
        <v>3140000</v>
      </c>
      <c r="Q285" s="2">
        <f t="shared" si="52"/>
        <v>240000</v>
      </c>
      <c r="R285" s="4">
        <f t="shared" si="53"/>
        <v>8.2758620689655171E-2</v>
      </c>
      <c r="S285" s="2">
        <v>844</v>
      </c>
      <c r="T285" s="5">
        <f t="shared" si="61"/>
        <v>69067.71428571429</v>
      </c>
      <c r="U285" s="2">
        <v>74782</v>
      </c>
      <c r="V285" s="5">
        <f t="shared" si="54"/>
        <v>5714.2857142857101</v>
      </c>
      <c r="W285" s="4">
        <f t="shared" si="55"/>
        <v>8.2734542084993132E-2</v>
      </c>
      <c r="X285" s="22">
        <f t="shared" si="59"/>
        <v>64132.382916397502</v>
      </c>
      <c r="Y285" s="22">
        <f t="shared" si="60"/>
        <v>69438.346249805079</v>
      </c>
      <c r="Z285" s="22">
        <f t="shared" si="62"/>
        <v>5305.963333407577</v>
      </c>
      <c r="AA285" s="8">
        <f t="shared" si="63"/>
        <v>8.2734542084993021E-2</v>
      </c>
      <c r="AB285" s="22">
        <f t="shared" si="64"/>
        <v>2916410.5424918132</v>
      </c>
      <c r="AC285" s="11">
        <v>2213</v>
      </c>
      <c r="AD285" s="2">
        <v>2004</v>
      </c>
      <c r="AE285" s="2">
        <f t="shared" si="56"/>
        <v>12</v>
      </c>
      <c r="AF285" s="2" t="s">
        <v>148</v>
      </c>
    </row>
    <row r="286" spans="1:32" x14ac:dyDescent="0.2">
      <c r="A286">
        <v>18</v>
      </c>
      <c r="B286" s="2" t="s">
        <v>782</v>
      </c>
      <c r="C286" s="2" t="s">
        <v>22</v>
      </c>
      <c r="D286" s="2" t="s">
        <v>23</v>
      </c>
      <c r="E286" s="2" t="s">
        <v>2767</v>
      </c>
      <c r="F286" s="2" t="s">
        <v>2775</v>
      </c>
      <c r="G286" s="2">
        <v>60</v>
      </c>
      <c r="H286" s="2">
        <v>69</v>
      </c>
      <c r="I286" s="3">
        <v>42484</v>
      </c>
      <c r="J286" s="3">
        <v>42494</v>
      </c>
      <c r="K286" s="3" t="s">
        <v>2537</v>
      </c>
      <c r="L286" s="17">
        <f t="shared" si="57"/>
        <v>256.52</v>
      </c>
      <c r="M286" s="20">
        <f t="shared" si="58"/>
        <v>0.92854358334632781</v>
      </c>
      <c r="N286" s="2" t="s">
        <v>36</v>
      </c>
      <c r="O286" s="2">
        <v>3900000</v>
      </c>
      <c r="P286" s="2">
        <v>4350000</v>
      </c>
      <c r="Q286" s="2">
        <f t="shared" si="52"/>
        <v>450000</v>
      </c>
      <c r="R286" s="4">
        <f t="shared" si="53"/>
        <v>0.11538461538461539</v>
      </c>
      <c r="S286" s="2"/>
      <c r="T286" s="5">
        <f t="shared" si="61"/>
        <v>65000</v>
      </c>
      <c r="U286" s="2">
        <v>72500</v>
      </c>
      <c r="V286" s="5">
        <f t="shared" si="54"/>
        <v>7500</v>
      </c>
      <c r="W286" s="4">
        <f t="shared" si="55"/>
        <v>0.11538461538461539</v>
      </c>
      <c r="X286" s="22">
        <f t="shared" si="59"/>
        <v>60355.33291751131</v>
      </c>
      <c r="Y286" s="22">
        <f t="shared" si="60"/>
        <v>67319.409792608771</v>
      </c>
      <c r="Z286" s="22">
        <f t="shared" si="62"/>
        <v>6964.0768750974603</v>
      </c>
      <c r="AA286" s="8">
        <f t="shared" si="63"/>
        <v>0.1153846153846154</v>
      </c>
      <c r="AB286" s="22">
        <f t="shared" si="64"/>
        <v>4039164.5875565261</v>
      </c>
      <c r="AC286" s="2">
        <v>35</v>
      </c>
      <c r="AD286" s="2">
        <v>2013</v>
      </c>
      <c r="AE286" s="2">
        <f t="shared" si="56"/>
        <v>3</v>
      </c>
      <c r="AF286" s="2" t="s">
        <v>29</v>
      </c>
    </row>
    <row r="287" spans="1:32" x14ac:dyDescent="0.2">
      <c r="A287">
        <v>18</v>
      </c>
      <c r="B287" s="2" t="s">
        <v>643</v>
      </c>
      <c r="C287" s="2" t="s">
        <v>22</v>
      </c>
      <c r="D287" s="2" t="s">
        <v>23</v>
      </c>
      <c r="E287" s="2" t="s">
        <v>2767</v>
      </c>
      <c r="F287" s="2" t="s">
        <v>2775</v>
      </c>
      <c r="G287" s="2">
        <v>64</v>
      </c>
      <c r="H287" s="2">
        <v>72</v>
      </c>
      <c r="I287" s="3">
        <v>42484</v>
      </c>
      <c r="J287" s="3">
        <v>42494</v>
      </c>
      <c r="K287" s="3" t="s">
        <v>2537</v>
      </c>
      <c r="L287" s="17">
        <f t="shared" si="57"/>
        <v>256.52</v>
      </c>
      <c r="M287" s="20">
        <f t="shared" si="58"/>
        <v>0.92854358334632781</v>
      </c>
      <c r="N287" s="2" t="s">
        <v>36</v>
      </c>
      <c r="O287" s="2">
        <v>3700000</v>
      </c>
      <c r="P287" s="2">
        <v>3900000</v>
      </c>
      <c r="Q287" s="2">
        <f t="shared" si="52"/>
        <v>200000</v>
      </c>
      <c r="R287" s="4">
        <f t="shared" si="53"/>
        <v>5.4054054054054057E-2</v>
      </c>
      <c r="S287" s="2">
        <v>46000</v>
      </c>
      <c r="T287" s="5">
        <f t="shared" si="61"/>
        <v>58531.25</v>
      </c>
      <c r="U287" s="2">
        <v>61656</v>
      </c>
      <c r="V287" s="5">
        <f t="shared" si="54"/>
        <v>3124.75</v>
      </c>
      <c r="W287" s="4">
        <f t="shared" si="55"/>
        <v>5.3386011745862251E-2</v>
      </c>
      <c r="X287" s="22">
        <f t="shared" si="59"/>
        <v>54348.816612739749</v>
      </c>
      <c r="Y287" s="22">
        <f t="shared" si="60"/>
        <v>57250.283174801189</v>
      </c>
      <c r="Z287" s="22">
        <f t="shared" si="62"/>
        <v>2901.4665620614396</v>
      </c>
      <c r="AA287" s="8">
        <f t="shared" si="63"/>
        <v>5.3386011745862286E-2</v>
      </c>
      <c r="AB287" s="22">
        <f t="shared" si="64"/>
        <v>3664018.1231872761</v>
      </c>
      <c r="AC287" s="2">
        <v>640</v>
      </c>
      <c r="AD287" s="2">
        <v>2003</v>
      </c>
      <c r="AE287" s="2">
        <f t="shared" si="56"/>
        <v>13</v>
      </c>
      <c r="AF287" s="2" t="s">
        <v>240</v>
      </c>
    </row>
    <row r="288" spans="1:32" x14ac:dyDescent="0.2">
      <c r="A288">
        <v>18</v>
      </c>
      <c r="B288" s="2" t="s">
        <v>1897</v>
      </c>
      <c r="C288" s="2" t="s">
        <v>22</v>
      </c>
      <c r="D288" s="2" t="s">
        <v>23</v>
      </c>
      <c r="E288" s="2" t="s">
        <v>2767</v>
      </c>
      <c r="F288" s="2" t="s">
        <v>2775</v>
      </c>
      <c r="G288" s="2">
        <v>82</v>
      </c>
      <c r="H288" s="2">
        <v>92</v>
      </c>
      <c r="I288" s="3">
        <v>42484</v>
      </c>
      <c r="J288" s="3">
        <v>42494</v>
      </c>
      <c r="K288" s="3" t="s">
        <v>2537</v>
      </c>
      <c r="L288" s="17">
        <f t="shared" si="57"/>
        <v>256.52</v>
      </c>
      <c r="M288" s="20">
        <f t="shared" si="58"/>
        <v>0.92854358334632781</v>
      </c>
      <c r="N288" s="2" t="s">
        <v>36</v>
      </c>
      <c r="O288" s="2">
        <v>4490000</v>
      </c>
      <c r="P288" s="2">
        <v>4500000</v>
      </c>
      <c r="Q288" s="2">
        <f t="shared" si="52"/>
        <v>10000</v>
      </c>
      <c r="R288" s="4">
        <f t="shared" si="53"/>
        <v>2.2271714922048997E-3</v>
      </c>
      <c r="S288" s="2"/>
      <c r="T288" s="5">
        <f t="shared" si="61"/>
        <v>54756.097560975613</v>
      </c>
      <c r="U288" s="2">
        <v>54878</v>
      </c>
      <c r="V288" s="5">
        <f t="shared" si="54"/>
        <v>121.90243902438669</v>
      </c>
      <c r="W288" s="4">
        <f t="shared" si="55"/>
        <v>2.2262806236079528E-3</v>
      </c>
      <c r="X288" s="22">
        <f t="shared" si="59"/>
        <v>50843.423039329413</v>
      </c>
      <c r="Y288" s="22">
        <f t="shared" si="60"/>
        <v>50956.614766879778</v>
      </c>
      <c r="Z288" s="22">
        <f t="shared" si="62"/>
        <v>113.19172755036561</v>
      </c>
      <c r="AA288" s="8">
        <f t="shared" si="63"/>
        <v>2.2262806236080387E-3</v>
      </c>
      <c r="AB288" s="22">
        <f t="shared" si="64"/>
        <v>4178442.4108841419</v>
      </c>
      <c r="AC288" s="11">
        <v>9082</v>
      </c>
      <c r="AD288" s="2">
        <v>2007</v>
      </c>
      <c r="AE288" s="2">
        <f t="shared" si="56"/>
        <v>9</v>
      </c>
      <c r="AF288" s="2" t="s">
        <v>127</v>
      </c>
    </row>
    <row r="289" spans="1:32" x14ac:dyDescent="0.2">
      <c r="A289">
        <v>19</v>
      </c>
      <c r="B289" s="2" t="s">
        <v>229</v>
      </c>
      <c r="C289" s="2" t="s">
        <v>22</v>
      </c>
      <c r="D289" s="2" t="s">
        <v>23</v>
      </c>
      <c r="E289" s="2" t="s">
        <v>2767</v>
      </c>
      <c r="F289" s="2" t="s">
        <v>2775</v>
      </c>
      <c r="G289" s="2">
        <v>33</v>
      </c>
      <c r="H289" s="2">
        <v>38</v>
      </c>
      <c r="I289" s="3">
        <v>42488</v>
      </c>
      <c r="J289" s="3">
        <v>42499</v>
      </c>
      <c r="K289" s="3" t="s">
        <v>2537</v>
      </c>
      <c r="L289" s="17">
        <f t="shared" si="57"/>
        <v>256.52</v>
      </c>
      <c r="M289" s="20">
        <f t="shared" si="58"/>
        <v>0.92854358334632781</v>
      </c>
      <c r="N289" s="2" t="s">
        <v>24</v>
      </c>
      <c r="O289" s="2">
        <v>2400000</v>
      </c>
      <c r="P289" s="2">
        <v>3010000</v>
      </c>
      <c r="Q289" s="2">
        <f t="shared" si="52"/>
        <v>610000</v>
      </c>
      <c r="R289" s="4">
        <f t="shared" si="53"/>
        <v>0.25416666666666665</v>
      </c>
      <c r="S289" s="2">
        <v>19344</v>
      </c>
      <c r="T289" s="5">
        <f t="shared" si="61"/>
        <v>73313.454545454544</v>
      </c>
      <c r="U289" s="2">
        <v>91798</v>
      </c>
      <c r="V289" s="5">
        <f t="shared" si="54"/>
        <v>18484.545454545456</v>
      </c>
      <c r="W289" s="4">
        <f t="shared" si="55"/>
        <v>0.25213032954387637</v>
      </c>
      <c r="X289" s="22">
        <f t="shared" si="59"/>
        <v>68074.737791134481</v>
      </c>
      <c r="Y289" s="22">
        <f t="shared" si="60"/>
        <v>85238.443864026194</v>
      </c>
      <c r="Z289" s="22">
        <f t="shared" si="62"/>
        <v>17163.706072891713</v>
      </c>
      <c r="AA289" s="8">
        <f t="shared" si="63"/>
        <v>0.25213032954387637</v>
      </c>
      <c r="AB289" s="22">
        <f t="shared" si="64"/>
        <v>2812868.6475128643</v>
      </c>
      <c r="AC289" s="11">
        <v>29802</v>
      </c>
      <c r="AD289" s="2">
        <v>1911</v>
      </c>
      <c r="AE289" s="2">
        <f t="shared" si="56"/>
        <v>105</v>
      </c>
      <c r="AF289" s="2" t="s">
        <v>37</v>
      </c>
    </row>
    <row r="290" spans="1:32" x14ac:dyDescent="0.2">
      <c r="A290">
        <v>19</v>
      </c>
      <c r="B290" s="2" t="s">
        <v>250</v>
      </c>
      <c r="C290" s="2" t="s">
        <v>22</v>
      </c>
      <c r="D290" s="2" t="s">
        <v>23</v>
      </c>
      <c r="E290" s="2" t="s">
        <v>2767</v>
      </c>
      <c r="F290" s="2" t="s">
        <v>2775</v>
      </c>
      <c r="G290" s="2">
        <v>34</v>
      </c>
      <c r="H290" s="2">
        <v>39</v>
      </c>
      <c r="I290" s="3">
        <v>42489</v>
      </c>
      <c r="J290" s="3">
        <v>42499</v>
      </c>
      <c r="K290" s="3" t="s">
        <v>2537</v>
      </c>
      <c r="L290" s="17">
        <f t="shared" si="57"/>
        <v>256.52</v>
      </c>
      <c r="M290" s="20">
        <f t="shared" si="58"/>
        <v>0.92854358334632781</v>
      </c>
      <c r="N290" s="2" t="s">
        <v>36</v>
      </c>
      <c r="O290" s="2">
        <v>2590000</v>
      </c>
      <c r="P290" s="2">
        <v>2675000</v>
      </c>
      <c r="Q290" s="2">
        <f t="shared" si="52"/>
        <v>85000</v>
      </c>
      <c r="R290" s="4">
        <f t="shared" si="53"/>
        <v>3.2818532818532815E-2</v>
      </c>
      <c r="S290" s="2">
        <v>82410</v>
      </c>
      <c r="T290" s="5">
        <f t="shared" si="61"/>
        <v>78600.294117647063</v>
      </c>
      <c r="U290" s="2">
        <v>81100</v>
      </c>
      <c r="V290" s="5">
        <f t="shared" si="54"/>
        <v>2499.7058823529369</v>
      </c>
      <c r="W290" s="4">
        <f t="shared" si="55"/>
        <v>3.1802754816813231E-2</v>
      </c>
      <c r="X290" s="22">
        <f t="shared" si="59"/>
        <v>72983.798752075294</v>
      </c>
      <c r="Y290" s="22">
        <f t="shared" si="60"/>
        <v>75304.884609387183</v>
      </c>
      <c r="Z290" s="22">
        <f t="shared" si="62"/>
        <v>2321.0858573118894</v>
      </c>
      <c r="AA290" s="8">
        <f t="shared" si="63"/>
        <v>3.1802754816813224E-2</v>
      </c>
      <c r="AB290" s="22">
        <f t="shared" si="64"/>
        <v>2560366.0767191644</v>
      </c>
      <c r="AC290" s="11">
        <v>3802</v>
      </c>
      <c r="AD290" s="2">
        <v>1917</v>
      </c>
      <c r="AE290" s="2">
        <f t="shared" si="56"/>
        <v>99</v>
      </c>
      <c r="AF290" s="2" t="s">
        <v>251</v>
      </c>
    </row>
    <row r="291" spans="1:32" x14ac:dyDescent="0.2">
      <c r="A291">
        <v>19</v>
      </c>
      <c r="B291" s="2" t="s">
        <v>1153</v>
      </c>
      <c r="C291" s="2" t="s">
        <v>22</v>
      </c>
      <c r="D291" s="2" t="s">
        <v>23</v>
      </c>
      <c r="E291" s="2" t="s">
        <v>2767</v>
      </c>
      <c r="F291" s="2" t="s">
        <v>2775</v>
      </c>
      <c r="G291" s="2">
        <v>60</v>
      </c>
      <c r="H291" s="2">
        <v>67</v>
      </c>
      <c r="I291" s="3">
        <v>42489</v>
      </c>
      <c r="J291" s="3">
        <v>42499</v>
      </c>
      <c r="K291" s="3" t="s">
        <v>2537</v>
      </c>
      <c r="L291" s="17">
        <f t="shared" si="57"/>
        <v>256.52</v>
      </c>
      <c r="M291" s="20">
        <f t="shared" si="58"/>
        <v>0.92854358334632781</v>
      </c>
      <c r="N291" s="2" t="s">
        <v>36</v>
      </c>
      <c r="O291" s="2">
        <v>4000000</v>
      </c>
      <c r="P291" s="2">
        <v>4660000</v>
      </c>
      <c r="Q291" s="2">
        <f t="shared" si="52"/>
        <v>660000</v>
      </c>
      <c r="R291" s="4">
        <f t="shared" si="53"/>
        <v>0.16500000000000001</v>
      </c>
      <c r="S291" s="2">
        <v>21145</v>
      </c>
      <c r="T291" s="5">
        <f t="shared" si="61"/>
        <v>67019.083333333328</v>
      </c>
      <c r="U291" s="2">
        <v>78019</v>
      </c>
      <c r="V291" s="5">
        <f t="shared" si="54"/>
        <v>10999.916666666672</v>
      </c>
      <c r="W291" s="4">
        <f t="shared" si="55"/>
        <v>0.16413111190966762</v>
      </c>
      <c r="X291" s="22">
        <f t="shared" si="59"/>
        <v>62230.139790919486</v>
      </c>
      <c r="Y291" s="22">
        <f t="shared" si="60"/>
        <v>72444.041829097143</v>
      </c>
      <c r="Z291" s="22">
        <f t="shared" si="62"/>
        <v>10213.902038177657</v>
      </c>
      <c r="AA291" s="8">
        <f t="shared" si="63"/>
        <v>0.16413111190966748</v>
      </c>
      <c r="AB291" s="22">
        <f t="shared" si="64"/>
        <v>4346642.5097458288</v>
      </c>
      <c r="AC291" s="2">
        <v>514</v>
      </c>
      <c r="AD291" s="2">
        <v>1892</v>
      </c>
      <c r="AE291" s="2">
        <f t="shared" si="56"/>
        <v>124</v>
      </c>
      <c r="AF291" s="2" t="s">
        <v>108</v>
      </c>
    </row>
    <row r="292" spans="1:32" x14ac:dyDescent="0.2">
      <c r="A292">
        <v>19</v>
      </c>
      <c r="B292" s="2" t="s">
        <v>165</v>
      </c>
      <c r="C292" s="2" t="s">
        <v>22</v>
      </c>
      <c r="D292" s="2" t="s">
        <v>23</v>
      </c>
      <c r="E292" s="2" t="s">
        <v>2767</v>
      </c>
      <c r="F292" s="2" t="s">
        <v>2775</v>
      </c>
      <c r="G292" s="2">
        <v>30</v>
      </c>
      <c r="H292" s="2">
        <v>33</v>
      </c>
      <c r="I292" s="3">
        <v>42488</v>
      </c>
      <c r="J292" s="3">
        <v>42500</v>
      </c>
      <c r="K292" s="3" t="s">
        <v>2537</v>
      </c>
      <c r="L292" s="17">
        <f t="shared" si="57"/>
        <v>256.52</v>
      </c>
      <c r="M292" s="20">
        <f t="shared" si="58"/>
        <v>0.92854358334632781</v>
      </c>
      <c r="N292" s="2" t="s">
        <v>32</v>
      </c>
      <c r="O292" s="2">
        <v>2200000</v>
      </c>
      <c r="P292" s="2">
        <v>2780000</v>
      </c>
      <c r="Q292" s="2">
        <f t="shared" si="52"/>
        <v>580000</v>
      </c>
      <c r="R292" s="4">
        <f t="shared" si="53"/>
        <v>0.26363636363636361</v>
      </c>
      <c r="S292" s="2">
        <v>64606</v>
      </c>
      <c r="T292" s="5">
        <f t="shared" si="61"/>
        <v>75486.866666666669</v>
      </c>
      <c r="U292" s="2">
        <v>94820</v>
      </c>
      <c r="V292" s="5">
        <f t="shared" si="54"/>
        <v>19333.133333333331</v>
      </c>
      <c r="W292" s="4">
        <f t="shared" si="55"/>
        <v>0.25611254231420383</v>
      </c>
      <c r="X292" s="22">
        <f t="shared" si="59"/>
        <v>70092.84567025314</v>
      </c>
      <c r="Y292" s="22">
        <f t="shared" si="60"/>
        <v>88044.502572898797</v>
      </c>
      <c r="Z292" s="22">
        <f t="shared" si="62"/>
        <v>17951.656902645656</v>
      </c>
      <c r="AA292" s="8">
        <f t="shared" si="63"/>
        <v>0.25611254231420372</v>
      </c>
      <c r="AB292" s="22">
        <f t="shared" si="64"/>
        <v>2641335.077186964</v>
      </c>
      <c r="AC292" s="11">
        <v>1214</v>
      </c>
      <c r="AD292" s="2">
        <v>1930</v>
      </c>
      <c r="AE292" s="2">
        <f t="shared" si="56"/>
        <v>86</v>
      </c>
      <c r="AF292" s="2" t="s">
        <v>37</v>
      </c>
    </row>
    <row r="293" spans="1:32" x14ac:dyDescent="0.2">
      <c r="A293">
        <v>19</v>
      </c>
      <c r="B293" s="2" t="s">
        <v>228</v>
      </c>
      <c r="C293" s="2" t="s">
        <v>22</v>
      </c>
      <c r="D293" s="2" t="s">
        <v>23</v>
      </c>
      <c r="E293" s="2" t="s">
        <v>2767</v>
      </c>
      <c r="F293" s="2" t="s">
        <v>2775</v>
      </c>
      <c r="G293" s="2">
        <v>33</v>
      </c>
      <c r="H293" s="2">
        <v>38</v>
      </c>
      <c r="I293" s="3">
        <v>42489</v>
      </c>
      <c r="J293" s="3">
        <v>42500</v>
      </c>
      <c r="K293" s="3" t="s">
        <v>2537</v>
      </c>
      <c r="L293" s="17">
        <f t="shared" si="57"/>
        <v>256.52</v>
      </c>
      <c r="M293" s="20">
        <f t="shared" si="58"/>
        <v>0.92854358334632781</v>
      </c>
      <c r="N293" s="2" t="s">
        <v>24</v>
      </c>
      <c r="O293" s="2">
        <v>2100000</v>
      </c>
      <c r="P293" s="2">
        <v>2470000</v>
      </c>
      <c r="Q293" s="2">
        <f t="shared" si="52"/>
        <v>370000</v>
      </c>
      <c r="R293" s="4">
        <f t="shared" si="53"/>
        <v>0.1761904761904762</v>
      </c>
      <c r="S293" s="2">
        <v>158000</v>
      </c>
      <c r="T293" s="5">
        <f t="shared" si="61"/>
        <v>68424.242424242431</v>
      </c>
      <c r="U293" s="2">
        <v>79636</v>
      </c>
      <c r="V293" s="5">
        <f t="shared" si="54"/>
        <v>11211.757575757569</v>
      </c>
      <c r="W293" s="4">
        <f t="shared" si="55"/>
        <v>0.16385651018600519</v>
      </c>
      <c r="X293" s="22">
        <f t="shared" si="59"/>
        <v>63534.891248363892</v>
      </c>
      <c r="Y293" s="22">
        <f t="shared" si="60"/>
        <v>73945.496803368165</v>
      </c>
      <c r="Z293" s="22">
        <f t="shared" si="62"/>
        <v>10410.605555004273</v>
      </c>
      <c r="AA293" s="8">
        <f t="shared" si="63"/>
        <v>0.16385651018600522</v>
      </c>
      <c r="AB293" s="22">
        <f t="shared" si="64"/>
        <v>2440201.3945111493</v>
      </c>
      <c r="AC293" s="11">
        <v>2240</v>
      </c>
      <c r="AD293" s="2">
        <v>1938</v>
      </c>
      <c r="AE293" s="2">
        <f t="shared" si="56"/>
        <v>78</v>
      </c>
      <c r="AF293" s="2" t="s">
        <v>37</v>
      </c>
    </row>
    <row r="294" spans="1:32" x14ac:dyDescent="0.2">
      <c r="A294">
        <v>19</v>
      </c>
      <c r="B294" s="2" t="s">
        <v>266</v>
      </c>
      <c r="C294" s="2" t="s">
        <v>22</v>
      </c>
      <c r="D294" s="2" t="s">
        <v>23</v>
      </c>
      <c r="E294" s="2" t="s">
        <v>2767</v>
      </c>
      <c r="F294" s="2" t="s">
        <v>2775</v>
      </c>
      <c r="G294" s="2">
        <v>48</v>
      </c>
      <c r="H294" s="2">
        <v>53</v>
      </c>
      <c r="I294" s="3">
        <v>42489</v>
      </c>
      <c r="J294" s="3">
        <v>42500</v>
      </c>
      <c r="K294" s="3" t="s">
        <v>2537</v>
      </c>
      <c r="L294" s="17">
        <f t="shared" si="57"/>
        <v>256.52</v>
      </c>
      <c r="M294" s="20">
        <f t="shared" si="58"/>
        <v>0.92854358334632781</v>
      </c>
      <c r="N294" s="2" t="s">
        <v>24</v>
      </c>
      <c r="O294" s="2">
        <v>2350000</v>
      </c>
      <c r="P294" s="2">
        <v>2900000</v>
      </c>
      <c r="Q294" s="2">
        <f t="shared" si="52"/>
        <v>550000</v>
      </c>
      <c r="R294" s="4">
        <f t="shared" si="53"/>
        <v>0.23404255319148937</v>
      </c>
      <c r="S294" s="2">
        <v>104396</v>
      </c>
      <c r="T294" s="5">
        <f t="shared" si="61"/>
        <v>51133.25</v>
      </c>
      <c r="U294" s="2">
        <v>62592</v>
      </c>
      <c r="V294" s="5">
        <f t="shared" si="54"/>
        <v>11458.75</v>
      </c>
      <c r="W294" s="4">
        <f t="shared" si="55"/>
        <v>0.22409586717057883</v>
      </c>
      <c r="X294" s="22">
        <f t="shared" si="59"/>
        <v>47479.451183143618</v>
      </c>
      <c r="Y294" s="22">
        <f t="shared" si="60"/>
        <v>58119.399968813348</v>
      </c>
      <c r="Z294" s="22">
        <f t="shared" si="62"/>
        <v>10639.948785669731</v>
      </c>
      <c r="AA294" s="8">
        <f t="shared" si="63"/>
        <v>0.22409586717057875</v>
      </c>
      <c r="AB294" s="22">
        <f t="shared" si="64"/>
        <v>2789731.1985030407</v>
      </c>
      <c r="AC294" s="11">
        <v>1648</v>
      </c>
      <c r="AD294" s="2">
        <v>1938</v>
      </c>
      <c r="AE294" s="2">
        <f t="shared" si="56"/>
        <v>78</v>
      </c>
      <c r="AF294" s="2" t="s">
        <v>209</v>
      </c>
    </row>
    <row r="295" spans="1:32" x14ac:dyDescent="0.2">
      <c r="A295">
        <v>19</v>
      </c>
      <c r="B295" s="2" t="s">
        <v>698</v>
      </c>
      <c r="C295" s="2" t="s">
        <v>22</v>
      </c>
      <c r="D295" s="2" t="s">
        <v>23</v>
      </c>
      <c r="E295" s="2" t="s">
        <v>2767</v>
      </c>
      <c r="F295" s="2" t="s">
        <v>2775</v>
      </c>
      <c r="G295" s="2">
        <v>49</v>
      </c>
      <c r="H295" s="2">
        <v>58</v>
      </c>
      <c r="I295" s="3">
        <v>42490</v>
      </c>
      <c r="J295" s="3">
        <v>42500</v>
      </c>
      <c r="K295" s="3" t="s">
        <v>2537</v>
      </c>
      <c r="L295" s="17">
        <f t="shared" si="57"/>
        <v>256.52</v>
      </c>
      <c r="M295" s="20">
        <f t="shared" si="58"/>
        <v>0.92854358334632781</v>
      </c>
      <c r="N295" s="2" t="s">
        <v>36</v>
      </c>
      <c r="O295" s="2">
        <v>3200000</v>
      </c>
      <c r="P295" s="2">
        <v>3700000</v>
      </c>
      <c r="Q295" s="2">
        <f t="shared" si="52"/>
        <v>500000</v>
      </c>
      <c r="R295" s="4">
        <f t="shared" si="53"/>
        <v>0.15625</v>
      </c>
      <c r="S295" s="2"/>
      <c r="T295" s="5">
        <f t="shared" si="61"/>
        <v>65306.122448979593</v>
      </c>
      <c r="U295" s="2">
        <v>75510</v>
      </c>
      <c r="V295" s="5">
        <f t="shared" si="54"/>
        <v>10203.877551020407</v>
      </c>
      <c r="W295" s="4">
        <f t="shared" si="55"/>
        <v>0.15624687499999998</v>
      </c>
      <c r="X295" s="22">
        <f t="shared" si="59"/>
        <v>60639.580953229575</v>
      </c>
      <c r="Y295" s="22">
        <f t="shared" si="60"/>
        <v>70114.325978481211</v>
      </c>
      <c r="Z295" s="22">
        <f t="shared" si="62"/>
        <v>9474.7450252516355</v>
      </c>
      <c r="AA295" s="8">
        <f t="shared" si="63"/>
        <v>0.1562468749999999</v>
      </c>
      <c r="AB295" s="22">
        <f t="shared" si="64"/>
        <v>3435601.9729455793</v>
      </c>
      <c r="AC295" s="11">
        <v>1172</v>
      </c>
      <c r="AD295" s="2">
        <v>2011</v>
      </c>
      <c r="AE295" s="2">
        <f t="shared" si="56"/>
        <v>5</v>
      </c>
      <c r="AF295" s="2" t="s">
        <v>37</v>
      </c>
    </row>
    <row r="296" spans="1:32" x14ac:dyDescent="0.2">
      <c r="A296">
        <v>19</v>
      </c>
      <c r="B296" s="2" t="s">
        <v>1048</v>
      </c>
      <c r="C296" s="2" t="s">
        <v>22</v>
      </c>
      <c r="D296" s="2" t="s">
        <v>23</v>
      </c>
      <c r="E296" s="2" t="s">
        <v>2767</v>
      </c>
      <c r="F296" s="2" t="s">
        <v>2775</v>
      </c>
      <c r="G296" s="2">
        <v>57</v>
      </c>
      <c r="H296" s="2">
        <v>63</v>
      </c>
      <c r="I296" s="3">
        <v>42490</v>
      </c>
      <c r="J296" s="3">
        <v>42500</v>
      </c>
      <c r="K296" s="3" t="s">
        <v>2537</v>
      </c>
      <c r="L296" s="17">
        <f t="shared" si="57"/>
        <v>256.52</v>
      </c>
      <c r="M296" s="20">
        <f t="shared" si="58"/>
        <v>0.92854358334632781</v>
      </c>
      <c r="N296" s="2" t="s">
        <v>36</v>
      </c>
      <c r="O296" s="2">
        <v>3700000</v>
      </c>
      <c r="P296" s="2">
        <v>4800000</v>
      </c>
      <c r="Q296" s="2">
        <f t="shared" si="52"/>
        <v>1100000</v>
      </c>
      <c r="R296" s="4">
        <f t="shared" si="53"/>
        <v>0.29729729729729731</v>
      </c>
      <c r="S296" s="2">
        <v>21023</v>
      </c>
      <c r="T296" s="5">
        <f t="shared" si="61"/>
        <v>65281.105263157893</v>
      </c>
      <c r="U296" s="2">
        <v>84579</v>
      </c>
      <c r="V296" s="5">
        <f t="shared" si="54"/>
        <v>19297.894736842107</v>
      </c>
      <c r="W296" s="4">
        <f t="shared" si="55"/>
        <v>0.29561225501696714</v>
      </c>
      <c r="X296" s="22">
        <f t="shared" si="59"/>
        <v>60616.351405861453</v>
      </c>
      <c r="Y296" s="22">
        <f t="shared" si="60"/>
        <v>78535.287735849066</v>
      </c>
      <c r="Z296" s="22">
        <f t="shared" si="62"/>
        <v>17918.936329987613</v>
      </c>
      <c r="AA296" s="8">
        <f t="shared" si="63"/>
        <v>0.2956122550169672</v>
      </c>
      <c r="AB296" s="22">
        <f t="shared" si="64"/>
        <v>4476511.4009433966</v>
      </c>
      <c r="AC296" s="2">
        <v>523</v>
      </c>
      <c r="AD296" s="2">
        <v>1896</v>
      </c>
      <c r="AE296" s="2">
        <f t="shared" si="56"/>
        <v>120</v>
      </c>
      <c r="AF296" s="2" t="s">
        <v>148</v>
      </c>
    </row>
    <row r="297" spans="1:32" x14ac:dyDescent="0.2">
      <c r="A297">
        <v>19</v>
      </c>
      <c r="B297" s="2" t="s">
        <v>636</v>
      </c>
      <c r="C297" s="2" t="s">
        <v>22</v>
      </c>
      <c r="D297" s="2" t="s">
        <v>23</v>
      </c>
      <c r="E297" s="2" t="s">
        <v>2767</v>
      </c>
      <c r="F297" s="2" t="s">
        <v>2775</v>
      </c>
      <c r="G297" s="2">
        <v>59</v>
      </c>
      <c r="H297" s="2">
        <v>66</v>
      </c>
      <c r="I297" s="3">
        <v>42479</v>
      </c>
      <c r="J297" s="3">
        <v>42500</v>
      </c>
      <c r="K297" s="3" t="s">
        <v>2537</v>
      </c>
      <c r="L297" s="17">
        <f t="shared" si="57"/>
        <v>256.52</v>
      </c>
      <c r="M297" s="20">
        <f t="shared" si="58"/>
        <v>0.92854358334632781</v>
      </c>
      <c r="N297" s="2" t="s">
        <v>55</v>
      </c>
      <c r="O297" s="2">
        <v>4690000</v>
      </c>
      <c r="P297" s="2">
        <v>4950000</v>
      </c>
      <c r="Q297" s="2">
        <f t="shared" si="52"/>
        <v>260000</v>
      </c>
      <c r="R297" s="4">
        <f t="shared" si="53"/>
        <v>5.5437100213219619E-2</v>
      </c>
      <c r="S297" s="2">
        <v>18977</v>
      </c>
      <c r="T297" s="5">
        <f t="shared" si="61"/>
        <v>79813.169491525419</v>
      </c>
      <c r="U297" s="2">
        <v>84220</v>
      </c>
      <c r="V297" s="5">
        <f t="shared" si="54"/>
        <v>4406.8305084745807</v>
      </c>
      <c r="W297" s="4">
        <f t="shared" si="55"/>
        <v>5.5214327867815084E-2</v>
      </c>
      <c r="X297" s="22">
        <f t="shared" si="59"/>
        <v>74110.006397888821</v>
      </c>
      <c r="Y297" s="22">
        <f t="shared" si="60"/>
        <v>78201.94058942773</v>
      </c>
      <c r="Z297" s="22">
        <f t="shared" si="62"/>
        <v>4091.9341915389086</v>
      </c>
      <c r="AA297" s="8">
        <f t="shared" si="63"/>
        <v>5.5214327867815105E-2</v>
      </c>
      <c r="AB297" s="22">
        <f t="shared" si="64"/>
        <v>4613914.4947762359</v>
      </c>
      <c r="AC297" s="11">
        <v>6789</v>
      </c>
      <c r="AD297" s="2">
        <v>2005</v>
      </c>
      <c r="AE297" s="2">
        <f t="shared" si="56"/>
        <v>11</v>
      </c>
      <c r="AF297" s="2" t="s">
        <v>213</v>
      </c>
    </row>
    <row r="298" spans="1:32" x14ac:dyDescent="0.2">
      <c r="A298">
        <v>19</v>
      </c>
      <c r="B298" s="2" t="s">
        <v>893</v>
      </c>
      <c r="C298" s="2" t="s">
        <v>22</v>
      </c>
      <c r="D298" s="2" t="s">
        <v>23</v>
      </c>
      <c r="E298" s="2" t="s">
        <v>2767</v>
      </c>
      <c r="F298" s="2" t="s">
        <v>2775</v>
      </c>
      <c r="G298" s="2">
        <v>61</v>
      </c>
      <c r="H298" s="2">
        <v>70</v>
      </c>
      <c r="I298" s="3">
        <v>42490</v>
      </c>
      <c r="J298" s="3">
        <v>42500</v>
      </c>
      <c r="K298" s="3" t="s">
        <v>2537</v>
      </c>
      <c r="L298" s="17">
        <f t="shared" si="57"/>
        <v>256.52</v>
      </c>
      <c r="M298" s="20">
        <f t="shared" si="58"/>
        <v>0.92854358334632781</v>
      </c>
      <c r="N298" s="2" t="s">
        <v>36</v>
      </c>
      <c r="O298" s="2">
        <v>3050000</v>
      </c>
      <c r="P298" s="2">
        <v>3900000</v>
      </c>
      <c r="Q298" s="2">
        <f t="shared" si="52"/>
        <v>850000</v>
      </c>
      <c r="R298" s="4">
        <f t="shared" si="53"/>
        <v>0.27868852459016391</v>
      </c>
      <c r="S298" s="2">
        <v>47002</v>
      </c>
      <c r="T298" s="5">
        <f t="shared" si="61"/>
        <v>50770.524590163935</v>
      </c>
      <c r="U298" s="2">
        <v>64705</v>
      </c>
      <c r="V298" s="5">
        <f t="shared" si="54"/>
        <v>13934.475409836065</v>
      </c>
      <c r="W298" s="4">
        <f t="shared" si="55"/>
        <v>0.27445994545692898</v>
      </c>
      <c r="X298" s="22">
        <f t="shared" si="59"/>
        <v>47142.644831323669</v>
      </c>
      <c r="Y298" s="22">
        <f t="shared" si="60"/>
        <v>60081.412560424142</v>
      </c>
      <c r="Z298" s="22">
        <f t="shared" si="62"/>
        <v>12938.767729100473</v>
      </c>
      <c r="AA298" s="8">
        <f t="shared" si="63"/>
        <v>0.27445994545692909</v>
      </c>
      <c r="AB298" s="22">
        <f t="shared" si="64"/>
        <v>3664966.1661858726</v>
      </c>
      <c r="AC298" s="11">
        <v>1039</v>
      </c>
      <c r="AD298" s="2">
        <v>1958</v>
      </c>
      <c r="AE298" s="2">
        <f t="shared" si="56"/>
        <v>58</v>
      </c>
      <c r="AF298" s="2" t="s">
        <v>37</v>
      </c>
    </row>
    <row r="299" spans="1:32" x14ac:dyDescent="0.2">
      <c r="A299">
        <v>19</v>
      </c>
      <c r="B299" s="2" t="s">
        <v>1314</v>
      </c>
      <c r="C299" s="2" t="s">
        <v>22</v>
      </c>
      <c r="D299" s="2" t="s">
        <v>23</v>
      </c>
      <c r="E299" s="2" t="s">
        <v>2767</v>
      </c>
      <c r="F299" s="2" t="s">
        <v>2775</v>
      </c>
      <c r="G299" s="2">
        <v>65</v>
      </c>
      <c r="H299" s="2">
        <v>72</v>
      </c>
      <c r="I299" s="3">
        <v>42490</v>
      </c>
      <c r="J299" s="3">
        <v>42500</v>
      </c>
      <c r="K299" s="3" t="s">
        <v>2537</v>
      </c>
      <c r="L299" s="17">
        <f t="shared" si="57"/>
        <v>256.52</v>
      </c>
      <c r="M299" s="20">
        <f t="shared" si="58"/>
        <v>0.92854358334632781</v>
      </c>
      <c r="N299" s="2" t="s">
        <v>36</v>
      </c>
      <c r="O299" s="2">
        <v>4400000</v>
      </c>
      <c r="P299" s="2">
        <v>4850000</v>
      </c>
      <c r="Q299" s="2">
        <f t="shared" si="52"/>
        <v>450000</v>
      </c>
      <c r="R299" s="4">
        <f t="shared" si="53"/>
        <v>0.10227272727272728</v>
      </c>
      <c r="S299" s="2"/>
      <c r="T299" s="5">
        <f t="shared" si="61"/>
        <v>67692.307692307688</v>
      </c>
      <c r="U299" s="2">
        <v>74615</v>
      </c>
      <c r="V299" s="5">
        <f t="shared" si="54"/>
        <v>6922.6923076923122</v>
      </c>
      <c r="W299" s="4">
        <f t="shared" si="55"/>
        <v>0.10226704545454553</v>
      </c>
      <c r="X299" s="22">
        <f t="shared" si="59"/>
        <v>62855.257949597573</v>
      </c>
      <c r="Y299" s="22">
        <f t="shared" si="60"/>
        <v>69283.279471386253</v>
      </c>
      <c r="Z299" s="22">
        <f t="shared" si="62"/>
        <v>6428.0215217886798</v>
      </c>
      <c r="AA299" s="8">
        <f t="shared" si="63"/>
        <v>0.10226704545454554</v>
      </c>
      <c r="AB299" s="22">
        <f t="shared" si="64"/>
        <v>4503413.1656401064</v>
      </c>
      <c r="AC299" s="2">
        <v>357</v>
      </c>
      <c r="AD299" s="2">
        <v>1921</v>
      </c>
      <c r="AE299" s="2">
        <f t="shared" si="56"/>
        <v>95</v>
      </c>
      <c r="AF299" s="2" t="s">
        <v>130</v>
      </c>
    </row>
    <row r="300" spans="1:32" x14ac:dyDescent="0.2">
      <c r="A300">
        <v>19</v>
      </c>
      <c r="B300" s="2" t="s">
        <v>1455</v>
      </c>
      <c r="C300" s="2" t="s">
        <v>22</v>
      </c>
      <c r="D300" s="2" t="s">
        <v>23</v>
      </c>
      <c r="E300" s="2" t="s">
        <v>2767</v>
      </c>
      <c r="F300" s="2" t="s">
        <v>2775</v>
      </c>
      <c r="G300" s="2">
        <v>68</v>
      </c>
      <c r="H300" s="2">
        <v>78</v>
      </c>
      <c r="I300" s="3">
        <v>42489</v>
      </c>
      <c r="J300" s="3">
        <v>42500</v>
      </c>
      <c r="K300" s="3" t="s">
        <v>2537</v>
      </c>
      <c r="L300" s="17">
        <f t="shared" si="57"/>
        <v>256.52</v>
      </c>
      <c r="M300" s="20">
        <f t="shared" si="58"/>
        <v>0.92854358334632781</v>
      </c>
      <c r="N300" s="2" t="s">
        <v>24</v>
      </c>
      <c r="O300" s="2">
        <v>3990000</v>
      </c>
      <c r="P300" s="2">
        <v>4350000</v>
      </c>
      <c r="Q300" s="2">
        <f t="shared" si="52"/>
        <v>360000</v>
      </c>
      <c r="R300" s="4">
        <f t="shared" si="53"/>
        <v>9.0225563909774431E-2</v>
      </c>
      <c r="S300" s="2"/>
      <c r="T300" s="5">
        <f t="shared" si="61"/>
        <v>58676.470588235294</v>
      </c>
      <c r="U300" s="2">
        <v>63971</v>
      </c>
      <c r="V300" s="5">
        <f t="shared" si="54"/>
        <v>5294.5294117647063</v>
      </c>
      <c r="W300" s="4">
        <f t="shared" si="55"/>
        <v>9.0232581453634095E-2</v>
      </c>
      <c r="X300" s="22">
        <f t="shared" si="59"/>
        <v>54483.660258115407</v>
      </c>
      <c r="Y300" s="22">
        <f t="shared" si="60"/>
        <v>59399.861570247936</v>
      </c>
      <c r="Z300" s="22">
        <f t="shared" si="62"/>
        <v>4916.201312132529</v>
      </c>
      <c r="AA300" s="8">
        <f t="shared" si="63"/>
        <v>9.0232581453634164E-2</v>
      </c>
      <c r="AB300" s="22">
        <f t="shared" si="64"/>
        <v>4039190.5867768596</v>
      </c>
      <c r="AC300" s="11">
        <v>9083</v>
      </c>
      <c r="AD300" s="2">
        <v>2008</v>
      </c>
      <c r="AE300" s="2">
        <f t="shared" si="56"/>
        <v>8</v>
      </c>
      <c r="AF300" s="2" t="s">
        <v>37</v>
      </c>
    </row>
    <row r="301" spans="1:32" x14ac:dyDescent="0.2">
      <c r="A301">
        <v>19</v>
      </c>
      <c r="B301" s="2" t="s">
        <v>1747</v>
      </c>
      <c r="C301" s="2" t="s">
        <v>22</v>
      </c>
      <c r="D301" s="2" t="s">
        <v>23</v>
      </c>
      <c r="E301" s="2" t="s">
        <v>2767</v>
      </c>
      <c r="F301" s="2" t="s">
        <v>2775</v>
      </c>
      <c r="G301" s="2">
        <v>77</v>
      </c>
      <c r="H301" s="2">
        <v>81</v>
      </c>
      <c r="I301" s="3">
        <v>42489</v>
      </c>
      <c r="J301" s="3">
        <v>42500</v>
      </c>
      <c r="K301" s="3" t="s">
        <v>2537</v>
      </c>
      <c r="L301" s="17">
        <f t="shared" si="57"/>
        <v>256.52</v>
      </c>
      <c r="M301" s="20">
        <f t="shared" si="58"/>
        <v>0.92854358334632781</v>
      </c>
      <c r="N301" s="2" t="s">
        <v>24</v>
      </c>
      <c r="O301" s="2">
        <v>4200000</v>
      </c>
      <c r="P301" s="2">
        <v>5050000</v>
      </c>
      <c r="Q301" s="2">
        <f t="shared" si="52"/>
        <v>850000</v>
      </c>
      <c r="R301" s="4">
        <f t="shared" si="53"/>
        <v>0.20238095238095238</v>
      </c>
      <c r="S301" s="2"/>
      <c r="T301" s="5">
        <f t="shared" si="61"/>
        <v>54545.454545454544</v>
      </c>
      <c r="U301" s="2">
        <v>65584</v>
      </c>
      <c r="V301" s="5">
        <f t="shared" si="54"/>
        <v>11038.545454545456</v>
      </c>
      <c r="W301" s="4">
        <f t="shared" si="55"/>
        <v>0.20237333333333335</v>
      </c>
      <c r="X301" s="22">
        <f t="shared" si="59"/>
        <v>50647.831818890605</v>
      </c>
      <c r="Y301" s="22">
        <f t="shared" si="60"/>
        <v>60897.602370185559</v>
      </c>
      <c r="Z301" s="22">
        <f t="shared" si="62"/>
        <v>10249.770551294954</v>
      </c>
      <c r="AA301" s="8">
        <f t="shared" si="63"/>
        <v>0.20237333333333332</v>
      </c>
      <c r="AB301" s="22">
        <f t="shared" si="64"/>
        <v>4689115.3825042881</v>
      </c>
      <c r="AC301" s="2">
        <v>232</v>
      </c>
      <c r="AD301" s="2">
        <v>1892</v>
      </c>
      <c r="AE301" s="2">
        <f t="shared" si="56"/>
        <v>124</v>
      </c>
      <c r="AF301" s="2" t="s">
        <v>37</v>
      </c>
    </row>
    <row r="302" spans="1:32" x14ac:dyDescent="0.2">
      <c r="A302">
        <v>19</v>
      </c>
      <c r="B302" s="2" t="s">
        <v>1823</v>
      </c>
      <c r="C302" s="2" t="s">
        <v>22</v>
      </c>
      <c r="D302" s="2" t="s">
        <v>23</v>
      </c>
      <c r="E302" s="2" t="s">
        <v>2767</v>
      </c>
      <c r="F302" s="2" t="s">
        <v>2775</v>
      </c>
      <c r="G302" s="2">
        <v>79</v>
      </c>
      <c r="H302" s="2">
        <v>90</v>
      </c>
      <c r="I302" s="3">
        <v>42490</v>
      </c>
      <c r="J302" s="3">
        <v>42500</v>
      </c>
      <c r="K302" s="3" t="s">
        <v>2537</v>
      </c>
      <c r="L302" s="17">
        <f t="shared" si="57"/>
        <v>256.52</v>
      </c>
      <c r="M302" s="20">
        <f t="shared" si="58"/>
        <v>0.92854358334632781</v>
      </c>
      <c r="N302" s="2" t="s">
        <v>36</v>
      </c>
      <c r="O302" s="2">
        <v>4600000</v>
      </c>
      <c r="P302" s="2">
        <v>5350000</v>
      </c>
      <c r="Q302" s="2">
        <f t="shared" si="52"/>
        <v>750000</v>
      </c>
      <c r="R302" s="4">
        <f t="shared" si="53"/>
        <v>0.16304347826086957</v>
      </c>
      <c r="S302" s="2">
        <v>42725</v>
      </c>
      <c r="T302" s="5">
        <f t="shared" si="61"/>
        <v>58768.670886075946</v>
      </c>
      <c r="U302" s="2">
        <v>68262</v>
      </c>
      <c r="V302" s="5">
        <f t="shared" si="54"/>
        <v>9493.3291139240537</v>
      </c>
      <c r="W302" s="4">
        <f t="shared" si="55"/>
        <v>0.16153724375232223</v>
      </c>
      <c r="X302" s="22">
        <f t="shared" si="59"/>
        <v>54569.27225305797</v>
      </c>
      <c r="Y302" s="22">
        <f t="shared" si="60"/>
        <v>63384.242086387028</v>
      </c>
      <c r="Z302" s="22">
        <f t="shared" si="62"/>
        <v>8814.969833329058</v>
      </c>
      <c r="AA302" s="8">
        <f t="shared" si="63"/>
        <v>0.1615372437523222</v>
      </c>
      <c r="AB302" s="22">
        <f t="shared" si="64"/>
        <v>5007355.1248245751</v>
      </c>
      <c r="AC302" s="2">
        <v>431</v>
      </c>
      <c r="AD302" s="2">
        <v>1897</v>
      </c>
      <c r="AE302" s="2">
        <f t="shared" si="56"/>
        <v>119</v>
      </c>
      <c r="AF302" s="2" t="s">
        <v>137</v>
      </c>
    </row>
    <row r="303" spans="1:32" x14ac:dyDescent="0.2">
      <c r="A303">
        <v>19</v>
      </c>
      <c r="B303" s="2" t="s">
        <v>931</v>
      </c>
      <c r="C303" s="2" t="s">
        <v>22</v>
      </c>
      <c r="D303" s="2" t="s">
        <v>23</v>
      </c>
      <c r="E303" s="2" t="s">
        <v>2767</v>
      </c>
      <c r="F303" s="2" t="s">
        <v>2775</v>
      </c>
      <c r="G303" s="2">
        <v>84</v>
      </c>
      <c r="H303" s="2">
        <v>93</v>
      </c>
      <c r="I303" s="3">
        <v>42489</v>
      </c>
      <c r="J303" s="3">
        <v>42500</v>
      </c>
      <c r="K303" s="3" t="s">
        <v>2537</v>
      </c>
      <c r="L303" s="17">
        <f t="shared" si="57"/>
        <v>256.52</v>
      </c>
      <c r="M303" s="20">
        <f t="shared" si="58"/>
        <v>0.92854358334632781</v>
      </c>
      <c r="N303" s="2" t="s">
        <v>24</v>
      </c>
      <c r="O303" s="2">
        <v>3350000</v>
      </c>
      <c r="P303" s="2">
        <v>3550000</v>
      </c>
      <c r="Q303" s="2">
        <f t="shared" si="52"/>
        <v>200000</v>
      </c>
      <c r="R303" s="4">
        <f t="shared" si="53"/>
        <v>5.9701492537313432E-2</v>
      </c>
      <c r="S303" s="2"/>
      <c r="T303" s="5">
        <f t="shared" si="61"/>
        <v>39880.952380952382</v>
      </c>
      <c r="U303" s="2">
        <v>42262</v>
      </c>
      <c r="V303" s="5">
        <f t="shared" si="54"/>
        <v>2381.0476190476184</v>
      </c>
      <c r="W303" s="4">
        <f t="shared" si="55"/>
        <v>5.9703880597014904E-2</v>
      </c>
      <c r="X303" s="22">
        <f t="shared" si="59"/>
        <v>37031.202431073791</v>
      </c>
      <c r="Y303" s="22">
        <f t="shared" si="60"/>
        <v>39242.108919382503</v>
      </c>
      <c r="Z303" s="22">
        <f t="shared" si="62"/>
        <v>2210.9064883087121</v>
      </c>
      <c r="AA303" s="8">
        <f t="shared" si="63"/>
        <v>5.9703880597014758E-2</v>
      </c>
      <c r="AB303" s="22">
        <f t="shared" si="64"/>
        <v>3296337.1492281305</v>
      </c>
      <c r="AC303" s="11">
        <v>4668</v>
      </c>
      <c r="AD303" s="2">
        <v>1938</v>
      </c>
      <c r="AE303" s="2">
        <f t="shared" si="56"/>
        <v>78</v>
      </c>
      <c r="AF303" s="2" t="s">
        <v>209</v>
      </c>
    </row>
    <row r="304" spans="1:32" x14ac:dyDescent="0.2">
      <c r="A304">
        <v>19</v>
      </c>
      <c r="B304" s="2" t="s">
        <v>661</v>
      </c>
      <c r="C304" s="2" t="s">
        <v>22</v>
      </c>
      <c r="D304" s="2" t="s">
        <v>23</v>
      </c>
      <c r="E304" s="2" t="s">
        <v>2767</v>
      </c>
      <c r="F304" s="2" t="s">
        <v>2775</v>
      </c>
      <c r="G304" s="2">
        <v>48</v>
      </c>
      <c r="H304" s="2">
        <v>56</v>
      </c>
      <c r="I304" s="3">
        <v>42490</v>
      </c>
      <c r="J304" s="3">
        <v>42501</v>
      </c>
      <c r="K304" s="3" t="s">
        <v>2537</v>
      </c>
      <c r="L304" s="17">
        <f t="shared" si="57"/>
        <v>256.52</v>
      </c>
      <c r="M304" s="20">
        <f t="shared" si="58"/>
        <v>0.92854358334632781</v>
      </c>
      <c r="N304" s="2" t="s">
        <v>24</v>
      </c>
      <c r="O304" s="2">
        <v>3390000</v>
      </c>
      <c r="P304" s="2">
        <v>3575000</v>
      </c>
      <c r="Q304" s="2">
        <f t="shared" si="52"/>
        <v>185000</v>
      </c>
      <c r="R304" s="4">
        <f t="shared" si="53"/>
        <v>5.4572271386430678E-2</v>
      </c>
      <c r="S304" s="2">
        <v>452</v>
      </c>
      <c r="T304" s="5">
        <f t="shared" si="61"/>
        <v>70634.416666666672</v>
      </c>
      <c r="U304" s="2">
        <v>74489</v>
      </c>
      <c r="V304" s="5">
        <f t="shared" si="54"/>
        <v>3854.5833333333285</v>
      </c>
      <c r="W304" s="4">
        <f t="shared" si="55"/>
        <v>5.4570894972115737E-2</v>
      </c>
      <c r="X304" s="22">
        <f t="shared" si="59"/>
        <v>65587.134359244257</v>
      </c>
      <c r="Y304" s="22">
        <f t="shared" si="60"/>
        <v>69166.282979884607</v>
      </c>
      <c r="Z304" s="22">
        <f t="shared" si="62"/>
        <v>3579.1486206403497</v>
      </c>
      <c r="AA304" s="8">
        <f t="shared" si="63"/>
        <v>5.4570894972115556E-2</v>
      </c>
      <c r="AB304" s="22">
        <f t="shared" si="64"/>
        <v>3319981.5830344614</v>
      </c>
      <c r="AC304" s="2">
        <v>775</v>
      </c>
      <c r="AD304" s="2">
        <v>2015</v>
      </c>
      <c r="AE304" s="2">
        <f t="shared" si="56"/>
        <v>1</v>
      </c>
      <c r="AF304" s="2" t="s">
        <v>81</v>
      </c>
    </row>
    <row r="305" spans="1:32" x14ac:dyDescent="0.2">
      <c r="A305">
        <v>19</v>
      </c>
      <c r="B305" s="2" t="s">
        <v>739</v>
      </c>
      <c r="C305" s="2" t="s">
        <v>22</v>
      </c>
      <c r="D305" s="2" t="s">
        <v>23</v>
      </c>
      <c r="E305" s="2" t="s">
        <v>2767</v>
      </c>
      <c r="F305" s="2" t="s">
        <v>2775</v>
      </c>
      <c r="G305" s="2">
        <v>50</v>
      </c>
      <c r="H305" s="2"/>
      <c r="I305" s="3">
        <v>42491</v>
      </c>
      <c r="J305" s="3">
        <v>42501</v>
      </c>
      <c r="K305" s="3" t="s">
        <v>2537</v>
      </c>
      <c r="L305" s="17">
        <f t="shared" si="57"/>
        <v>256.52</v>
      </c>
      <c r="M305" s="20">
        <f t="shared" si="58"/>
        <v>0.92854358334632781</v>
      </c>
      <c r="N305" s="2" t="s">
        <v>36</v>
      </c>
      <c r="O305" s="2">
        <v>3150000</v>
      </c>
      <c r="P305" s="2">
        <v>3750000</v>
      </c>
      <c r="Q305" s="2">
        <f t="shared" si="52"/>
        <v>600000</v>
      </c>
      <c r="R305" s="4">
        <f t="shared" si="53"/>
        <v>0.19047619047619047</v>
      </c>
      <c r="S305" s="2">
        <v>105</v>
      </c>
      <c r="T305" s="5">
        <f t="shared" si="61"/>
        <v>63002.1</v>
      </c>
      <c r="U305" s="2">
        <v>75002</v>
      </c>
      <c r="V305" s="5">
        <f t="shared" si="54"/>
        <v>11999.900000000001</v>
      </c>
      <c r="W305" s="4">
        <f t="shared" si="55"/>
        <v>0.19046825423279545</v>
      </c>
      <c r="X305" s="22">
        <f t="shared" si="59"/>
        <v>58500.195692343681</v>
      </c>
      <c r="Y305" s="22">
        <f t="shared" si="60"/>
        <v>69642.625838141277</v>
      </c>
      <c r="Z305" s="22">
        <f t="shared" si="62"/>
        <v>11142.430145797596</v>
      </c>
      <c r="AA305" s="8">
        <f t="shared" si="63"/>
        <v>0.19046825423279537</v>
      </c>
      <c r="AB305" s="22">
        <f t="shared" si="64"/>
        <v>3482131.2919070637</v>
      </c>
      <c r="AC305" s="2">
        <v>9</v>
      </c>
      <c r="AD305" s="2">
        <v>2013</v>
      </c>
      <c r="AE305" s="2">
        <f t="shared" si="56"/>
        <v>3</v>
      </c>
      <c r="AF305" s="2" t="s">
        <v>40</v>
      </c>
    </row>
    <row r="306" spans="1:32" x14ac:dyDescent="0.2">
      <c r="A306">
        <v>19</v>
      </c>
      <c r="B306" s="2" t="s">
        <v>740</v>
      </c>
      <c r="C306" s="2" t="s">
        <v>22</v>
      </c>
      <c r="D306" s="2" t="s">
        <v>23</v>
      </c>
      <c r="E306" s="2" t="s">
        <v>2767</v>
      </c>
      <c r="F306" s="2" t="s">
        <v>2775</v>
      </c>
      <c r="G306" s="2">
        <v>50</v>
      </c>
      <c r="H306" s="2">
        <v>56</v>
      </c>
      <c r="I306" s="3">
        <v>42491</v>
      </c>
      <c r="J306" s="3">
        <v>42501</v>
      </c>
      <c r="K306" s="3" t="s">
        <v>2537</v>
      </c>
      <c r="L306" s="17">
        <f t="shared" si="57"/>
        <v>256.52</v>
      </c>
      <c r="M306" s="20">
        <f t="shared" si="58"/>
        <v>0.92854358334632781</v>
      </c>
      <c r="N306" s="2" t="s">
        <v>36</v>
      </c>
      <c r="O306" s="2">
        <v>2800000</v>
      </c>
      <c r="P306" s="2">
        <v>3200000</v>
      </c>
      <c r="Q306" s="2">
        <f t="shared" si="52"/>
        <v>400000</v>
      </c>
      <c r="R306" s="4">
        <f t="shared" si="53"/>
        <v>0.14285714285714285</v>
      </c>
      <c r="S306" s="2">
        <v>14981</v>
      </c>
      <c r="T306" s="5">
        <f t="shared" si="61"/>
        <v>56299.62</v>
      </c>
      <c r="U306" s="2">
        <v>64300</v>
      </c>
      <c r="V306" s="5">
        <f t="shared" si="54"/>
        <v>8000.3799999999974</v>
      </c>
      <c r="W306" s="4">
        <f t="shared" si="55"/>
        <v>0.14210362343475846</v>
      </c>
      <c r="X306" s="22">
        <f t="shared" si="59"/>
        <v>52276.650895836588</v>
      </c>
      <c r="Y306" s="22">
        <f t="shared" si="60"/>
        <v>59705.352409168881</v>
      </c>
      <c r="Z306" s="22">
        <f t="shared" si="62"/>
        <v>7428.701513332293</v>
      </c>
      <c r="AA306" s="8">
        <f t="shared" si="63"/>
        <v>0.14210362343475849</v>
      </c>
      <c r="AB306" s="22">
        <f t="shared" si="64"/>
        <v>2985267.6204584441</v>
      </c>
      <c r="AC306" s="2">
        <v>808</v>
      </c>
      <c r="AD306" s="2">
        <v>1904</v>
      </c>
      <c r="AE306" s="2">
        <f t="shared" si="56"/>
        <v>112</v>
      </c>
      <c r="AF306" s="2" t="s">
        <v>433</v>
      </c>
    </row>
    <row r="307" spans="1:32" x14ac:dyDescent="0.2">
      <c r="A307">
        <v>19</v>
      </c>
      <c r="B307" s="2" t="s">
        <v>877</v>
      </c>
      <c r="C307" s="2" t="s">
        <v>22</v>
      </c>
      <c r="D307" s="2" t="s">
        <v>23</v>
      </c>
      <c r="E307" s="2" t="s">
        <v>2767</v>
      </c>
      <c r="F307" s="2" t="s">
        <v>2775</v>
      </c>
      <c r="G307" s="2">
        <v>53</v>
      </c>
      <c r="H307" s="2">
        <v>59</v>
      </c>
      <c r="I307" s="3">
        <v>42490</v>
      </c>
      <c r="J307" s="3">
        <v>42501</v>
      </c>
      <c r="K307" s="3" t="s">
        <v>2537</v>
      </c>
      <c r="L307" s="17">
        <f t="shared" si="57"/>
        <v>256.52</v>
      </c>
      <c r="M307" s="20">
        <f t="shared" si="58"/>
        <v>0.92854358334632781</v>
      </c>
      <c r="N307" s="2" t="s">
        <v>24</v>
      </c>
      <c r="O307" s="2">
        <v>3200000</v>
      </c>
      <c r="P307" s="2">
        <v>3650000</v>
      </c>
      <c r="Q307" s="2">
        <f t="shared" si="52"/>
        <v>450000</v>
      </c>
      <c r="R307" s="4">
        <f t="shared" si="53"/>
        <v>0.140625</v>
      </c>
      <c r="S307" s="2">
        <v>110642</v>
      </c>
      <c r="T307" s="5">
        <f t="shared" si="61"/>
        <v>62464.943396226416</v>
      </c>
      <c r="U307" s="2">
        <v>70956</v>
      </c>
      <c r="V307" s="5">
        <f t="shared" si="54"/>
        <v>8491.0566037735844</v>
      </c>
      <c r="W307" s="4">
        <f t="shared" si="55"/>
        <v>0.13593315133439374</v>
      </c>
      <c r="X307" s="22">
        <f t="shared" si="59"/>
        <v>58001.42237465761</v>
      </c>
      <c r="Y307" s="22">
        <f t="shared" si="60"/>
        <v>65885.738499922038</v>
      </c>
      <c r="Z307" s="22">
        <f t="shared" si="62"/>
        <v>7884.3161252644277</v>
      </c>
      <c r="AA307" s="8">
        <f t="shared" si="63"/>
        <v>0.13593315133439379</v>
      </c>
      <c r="AB307" s="22">
        <f t="shared" si="64"/>
        <v>3491944.1404958679</v>
      </c>
      <c r="AC307" s="2">
        <v>938</v>
      </c>
      <c r="AD307" s="2">
        <v>1907</v>
      </c>
      <c r="AE307" s="2">
        <f t="shared" si="56"/>
        <v>109</v>
      </c>
      <c r="AF307" s="2" t="s">
        <v>148</v>
      </c>
    </row>
    <row r="308" spans="1:32" x14ac:dyDescent="0.2">
      <c r="A308">
        <v>19</v>
      </c>
      <c r="B308" s="2" t="s">
        <v>1406</v>
      </c>
      <c r="C308" s="2" t="s">
        <v>22</v>
      </c>
      <c r="D308" s="2" t="s">
        <v>23</v>
      </c>
      <c r="E308" s="2" t="s">
        <v>2767</v>
      </c>
      <c r="F308" s="2" t="s">
        <v>2775</v>
      </c>
      <c r="G308" s="2">
        <v>67</v>
      </c>
      <c r="H308" s="2">
        <v>74</v>
      </c>
      <c r="I308" s="3">
        <v>42491</v>
      </c>
      <c r="J308" s="3">
        <v>42501</v>
      </c>
      <c r="K308" s="3" t="s">
        <v>2537</v>
      </c>
      <c r="L308" s="17">
        <f t="shared" si="57"/>
        <v>256.52</v>
      </c>
      <c r="M308" s="20">
        <f t="shared" si="58"/>
        <v>0.92854358334632781</v>
      </c>
      <c r="N308" s="2" t="s">
        <v>36</v>
      </c>
      <c r="O308" s="2">
        <v>3690000</v>
      </c>
      <c r="P308" s="2">
        <v>4300000</v>
      </c>
      <c r="Q308" s="2">
        <f t="shared" si="52"/>
        <v>610000</v>
      </c>
      <c r="R308" s="4">
        <f t="shared" si="53"/>
        <v>0.16531165311653118</v>
      </c>
      <c r="S308" s="2"/>
      <c r="T308" s="5">
        <f t="shared" si="61"/>
        <v>55074.626865671642</v>
      </c>
      <c r="U308" s="2">
        <v>64179</v>
      </c>
      <c r="V308" s="5">
        <f t="shared" si="54"/>
        <v>9104.373134328358</v>
      </c>
      <c r="W308" s="4">
        <f t="shared" si="55"/>
        <v>0.16530975609756096</v>
      </c>
      <c r="X308" s="22">
        <f t="shared" si="59"/>
        <v>51139.191381312681</v>
      </c>
      <c r="Y308" s="22">
        <f t="shared" si="60"/>
        <v>59592.998635583972</v>
      </c>
      <c r="Z308" s="22">
        <f t="shared" si="62"/>
        <v>8453.8072542712907</v>
      </c>
      <c r="AA308" s="8">
        <f t="shared" si="63"/>
        <v>0.16530975609756096</v>
      </c>
      <c r="AB308" s="22">
        <f t="shared" si="64"/>
        <v>3992730.9085841263</v>
      </c>
      <c r="AC308" s="2">
        <v>979</v>
      </c>
      <c r="AD308" s="2">
        <v>1981</v>
      </c>
      <c r="AE308" s="2">
        <f t="shared" si="56"/>
        <v>35</v>
      </c>
      <c r="AF308" s="2" t="s">
        <v>27</v>
      </c>
    </row>
    <row r="309" spans="1:32" x14ac:dyDescent="0.2">
      <c r="A309">
        <v>19</v>
      </c>
      <c r="B309" s="2" t="s">
        <v>1407</v>
      </c>
      <c r="C309" s="2" t="s">
        <v>22</v>
      </c>
      <c r="D309" s="2" t="s">
        <v>23</v>
      </c>
      <c r="E309" s="2" t="s">
        <v>2767</v>
      </c>
      <c r="F309" s="2" t="s">
        <v>2775</v>
      </c>
      <c r="G309" s="2">
        <v>67</v>
      </c>
      <c r="H309" s="2">
        <v>74</v>
      </c>
      <c r="I309" s="3">
        <v>42476</v>
      </c>
      <c r="J309" s="3">
        <v>42501</v>
      </c>
      <c r="K309" s="3" t="s">
        <v>2537</v>
      </c>
      <c r="L309" s="17">
        <f t="shared" si="57"/>
        <v>256.52</v>
      </c>
      <c r="M309" s="20">
        <f t="shared" si="58"/>
        <v>0.92854358334632781</v>
      </c>
      <c r="N309" s="2" t="s">
        <v>694</v>
      </c>
      <c r="O309" s="2">
        <v>4300000</v>
      </c>
      <c r="P309" s="2">
        <v>4200000</v>
      </c>
      <c r="Q309" s="2">
        <f t="shared" si="52"/>
        <v>-100000</v>
      </c>
      <c r="R309" s="4">
        <f t="shared" si="53"/>
        <v>-2.3255813953488372E-2</v>
      </c>
      <c r="S309" s="2">
        <v>39536</v>
      </c>
      <c r="T309" s="5">
        <f t="shared" si="61"/>
        <v>64769.194029850747</v>
      </c>
      <c r="U309" s="2">
        <v>63277</v>
      </c>
      <c r="V309" s="5">
        <f t="shared" si="54"/>
        <v>-1492.194029850747</v>
      </c>
      <c r="W309" s="4">
        <f t="shared" si="55"/>
        <v>-2.3038638232290284E-2</v>
      </c>
      <c r="X309" s="22">
        <f t="shared" si="59"/>
        <v>60141.019514931191</v>
      </c>
      <c r="Y309" s="22">
        <f t="shared" si="60"/>
        <v>58755.452323405581</v>
      </c>
      <c r="Z309" s="22">
        <f t="shared" si="62"/>
        <v>-1385.5671915256098</v>
      </c>
      <c r="AA309" s="8">
        <f t="shared" si="63"/>
        <v>-2.3038638232290284E-2</v>
      </c>
      <c r="AB309" s="22">
        <f t="shared" si="64"/>
        <v>3936615.3056681738</v>
      </c>
      <c r="AC309" s="11">
        <v>29802</v>
      </c>
      <c r="AD309" s="2">
        <v>1911</v>
      </c>
      <c r="AE309" s="2">
        <f t="shared" si="56"/>
        <v>105</v>
      </c>
      <c r="AF309" s="2" t="s">
        <v>169</v>
      </c>
    </row>
    <row r="310" spans="1:32" x14ac:dyDescent="0.2">
      <c r="A310">
        <v>19</v>
      </c>
      <c r="B310" s="2" t="s">
        <v>1848</v>
      </c>
      <c r="C310" s="2" t="s">
        <v>22</v>
      </c>
      <c r="D310" s="2" t="s">
        <v>23</v>
      </c>
      <c r="E310" s="2" t="s">
        <v>2767</v>
      </c>
      <c r="F310" s="2" t="s">
        <v>2775</v>
      </c>
      <c r="G310" s="2">
        <v>80</v>
      </c>
      <c r="H310" s="2">
        <v>88</v>
      </c>
      <c r="I310" s="3">
        <v>42491</v>
      </c>
      <c r="J310" s="3">
        <v>42501</v>
      </c>
      <c r="K310" s="3" t="s">
        <v>2537</v>
      </c>
      <c r="L310" s="17">
        <f t="shared" si="57"/>
        <v>256.52</v>
      </c>
      <c r="M310" s="20">
        <f t="shared" si="58"/>
        <v>0.92854358334632781</v>
      </c>
      <c r="N310" s="2" t="s">
        <v>36</v>
      </c>
      <c r="O310" s="2">
        <v>5000000</v>
      </c>
      <c r="P310" s="2">
        <v>6440000</v>
      </c>
      <c r="Q310" s="2">
        <f t="shared" si="52"/>
        <v>1440000</v>
      </c>
      <c r="R310" s="4">
        <f t="shared" si="53"/>
        <v>0.28799999999999998</v>
      </c>
      <c r="S310" s="2">
        <v>1675</v>
      </c>
      <c r="T310" s="5">
        <f t="shared" si="61"/>
        <v>62520.9375</v>
      </c>
      <c r="U310" s="2">
        <v>80521</v>
      </c>
      <c r="V310" s="5">
        <f t="shared" si="54"/>
        <v>18000.0625</v>
      </c>
      <c r="W310" s="4">
        <f t="shared" si="55"/>
        <v>0.28790455197508835</v>
      </c>
      <c r="X310" s="22">
        <f t="shared" si="59"/>
        <v>58053.415340421801</v>
      </c>
      <c r="Y310" s="22">
        <f t="shared" si="60"/>
        <v>74767.257874629664</v>
      </c>
      <c r="Z310" s="22">
        <f t="shared" si="62"/>
        <v>16713.842534207863</v>
      </c>
      <c r="AA310" s="8">
        <f t="shared" si="63"/>
        <v>0.28790455197508841</v>
      </c>
      <c r="AB310" s="22">
        <f t="shared" si="64"/>
        <v>5981380.6299703736</v>
      </c>
      <c r="AC310" s="2">
        <v>450</v>
      </c>
      <c r="AD310" s="2">
        <v>1892</v>
      </c>
      <c r="AE310" s="2">
        <f t="shared" si="56"/>
        <v>124</v>
      </c>
      <c r="AF310" s="2" t="s">
        <v>29</v>
      </c>
    </row>
    <row r="311" spans="1:32" x14ac:dyDescent="0.2">
      <c r="A311">
        <v>19</v>
      </c>
      <c r="B311" s="2" t="s">
        <v>1406</v>
      </c>
      <c r="C311" s="2" t="s">
        <v>22</v>
      </c>
      <c r="D311" s="2" t="s">
        <v>23</v>
      </c>
      <c r="E311" s="2" t="s">
        <v>2767</v>
      </c>
      <c r="F311" s="2" t="s">
        <v>2775</v>
      </c>
      <c r="G311" s="2">
        <v>100</v>
      </c>
      <c r="H311" s="2">
        <v>110</v>
      </c>
      <c r="I311" s="3">
        <v>42490</v>
      </c>
      <c r="J311" s="3">
        <v>42501</v>
      </c>
      <c r="K311" s="3" t="s">
        <v>2537</v>
      </c>
      <c r="L311" s="17">
        <f t="shared" si="57"/>
        <v>256.52</v>
      </c>
      <c r="M311" s="20">
        <f t="shared" si="58"/>
        <v>0.92854358334632781</v>
      </c>
      <c r="N311" s="2" t="s">
        <v>24</v>
      </c>
      <c r="O311" s="2">
        <v>5250000</v>
      </c>
      <c r="P311" s="2">
        <v>5600000</v>
      </c>
      <c r="Q311" s="2">
        <f t="shared" si="52"/>
        <v>350000</v>
      </c>
      <c r="R311" s="4">
        <f t="shared" si="53"/>
        <v>6.6666666666666666E-2</v>
      </c>
      <c r="S311" s="2">
        <v>10318</v>
      </c>
      <c r="T311" s="5">
        <f t="shared" si="61"/>
        <v>52603.18</v>
      </c>
      <c r="U311" s="2">
        <v>56103</v>
      </c>
      <c r="V311" s="5">
        <f t="shared" si="54"/>
        <v>3499.8199999999997</v>
      </c>
      <c r="W311" s="4">
        <f t="shared" si="55"/>
        <v>6.6532479595340047E-2</v>
      </c>
      <c r="X311" s="22">
        <f t="shared" si="59"/>
        <v>48844.345252611885</v>
      </c>
      <c r="Y311" s="22">
        <f t="shared" si="60"/>
        <v>52094.080656479025</v>
      </c>
      <c r="Z311" s="22">
        <f t="shared" si="62"/>
        <v>3249.7354038671401</v>
      </c>
      <c r="AA311" s="8">
        <f t="shared" si="63"/>
        <v>6.6532479595339949E-2</v>
      </c>
      <c r="AB311" s="22">
        <f t="shared" si="64"/>
        <v>5209408.0656479029</v>
      </c>
      <c r="AC311" s="2">
        <v>979</v>
      </c>
      <c r="AD311" s="2">
        <v>1981</v>
      </c>
      <c r="AE311" s="2">
        <f t="shared" si="56"/>
        <v>35</v>
      </c>
      <c r="AF311" s="2" t="s">
        <v>25</v>
      </c>
    </row>
    <row r="312" spans="1:32" x14ac:dyDescent="0.2">
      <c r="A312">
        <v>19</v>
      </c>
      <c r="B312" s="2" t="s">
        <v>1190</v>
      </c>
      <c r="C312" s="2" t="s">
        <v>22</v>
      </c>
      <c r="D312" s="2" t="s">
        <v>23</v>
      </c>
      <c r="E312" s="2" t="s">
        <v>2767</v>
      </c>
      <c r="F312" s="2" t="s">
        <v>2775</v>
      </c>
      <c r="G312" s="2">
        <v>61</v>
      </c>
      <c r="H312" s="2">
        <v>66</v>
      </c>
      <c r="I312" s="3">
        <v>42490</v>
      </c>
      <c r="J312" s="3">
        <v>42502</v>
      </c>
      <c r="K312" s="3" t="s">
        <v>2537</v>
      </c>
      <c r="L312" s="17">
        <f t="shared" si="57"/>
        <v>256.52</v>
      </c>
      <c r="M312" s="20">
        <f t="shared" si="58"/>
        <v>0.92854358334632781</v>
      </c>
      <c r="N312" s="2" t="s">
        <v>32</v>
      </c>
      <c r="O312" s="2">
        <v>2790000</v>
      </c>
      <c r="P312" s="2">
        <v>3250000</v>
      </c>
      <c r="Q312" s="2">
        <f t="shared" si="52"/>
        <v>460000</v>
      </c>
      <c r="R312" s="4">
        <f t="shared" si="53"/>
        <v>0.16487455197132617</v>
      </c>
      <c r="S312" s="2">
        <v>323113</v>
      </c>
      <c r="T312" s="5">
        <f t="shared" si="61"/>
        <v>51034.639344262294</v>
      </c>
      <c r="U312" s="2">
        <v>58576</v>
      </c>
      <c r="V312" s="5">
        <f t="shared" si="54"/>
        <v>7541.3606557377061</v>
      </c>
      <c r="W312" s="4">
        <f t="shared" si="55"/>
        <v>0.14776945134982253</v>
      </c>
      <c r="X312" s="22">
        <f t="shared" si="59"/>
        <v>47387.886891508795</v>
      </c>
      <c r="Y312" s="22">
        <f t="shared" si="60"/>
        <v>54390.3689380945</v>
      </c>
      <c r="Z312" s="22">
        <f t="shared" si="62"/>
        <v>7002.4820465857047</v>
      </c>
      <c r="AA312" s="8">
        <f t="shared" si="63"/>
        <v>0.14776945134982258</v>
      </c>
      <c r="AB312" s="22">
        <f t="shared" si="64"/>
        <v>3317812.5052237646</v>
      </c>
      <c r="AC312" s="11">
        <v>1563</v>
      </c>
      <c r="AD312" s="2">
        <v>1991</v>
      </c>
      <c r="AE312" s="2">
        <f t="shared" si="56"/>
        <v>25</v>
      </c>
      <c r="AF312" s="2" t="s">
        <v>27</v>
      </c>
    </row>
    <row r="313" spans="1:32" x14ac:dyDescent="0.2">
      <c r="A313">
        <v>20</v>
      </c>
      <c r="B313" s="2" t="s">
        <v>550</v>
      </c>
      <c r="C313" s="2" t="s">
        <v>22</v>
      </c>
      <c r="D313" s="2" t="s">
        <v>23</v>
      </c>
      <c r="E313" s="2" t="s">
        <v>2767</v>
      </c>
      <c r="F313" s="2" t="s">
        <v>2775</v>
      </c>
      <c r="G313" s="2">
        <v>85</v>
      </c>
      <c r="H313" s="2">
        <v>96</v>
      </c>
      <c r="I313" s="3">
        <v>42495</v>
      </c>
      <c r="J313" s="3">
        <v>42509</v>
      </c>
      <c r="K313" s="3" t="s">
        <v>2537</v>
      </c>
      <c r="L313" s="17">
        <f t="shared" si="57"/>
        <v>256.52</v>
      </c>
      <c r="M313" s="20">
        <f t="shared" si="58"/>
        <v>0.92854358334632781</v>
      </c>
      <c r="N313" s="2" t="s">
        <v>62</v>
      </c>
      <c r="O313" s="2">
        <v>5200000</v>
      </c>
      <c r="P313" s="2">
        <v>6325000</v>
      </c>
      <c r="Q313" s="2">
        <f t="shared" si="52"/>
        <v>1125000</v>
      </c>
      <c r="R313" s="4">
        <f t="shared" si="53"/>
        <v>0.21634615384615385</v>
      </c>
      <c r="S313" s="2">
        <v>1391</v>
      </c>
      <c r="T313" s="5">
        <f t="shared" si="61"/>
        <v>61192.835294117649</v>
      </c>
      <c r="U313" s="2">
        <v>74428</v>
      </c>
      <c r="V313" s="5">
        <f t="shared" si="54"/>
        <v>13235.164705882351</v>
      </c>
      <c r="W313" s="4">
        <f t="shared" si="55"/>
        <v>0.21628618190787807</v>
      </c>
      <c r="X313" s="22">
        <f t="shared" si="59"/>
        <v>56820.214559121639</v>
      </c>
      <c r="Y313" s="22">
        <f t="shared" si="60"/>
        <v>69109.64182130048</v>
      </c>
      <c r="Z313" s="22">
        <f t="shared" si="62"/>
        <v>12289.42726217884</v>
      </c>
      <c r="AA313" s="8">
        <f t="shared" si="63"/>
        <v>0.21628618190787799</v>
      </c>
      <c r="AB313" s="22">
        <f t="shared" si="64"/>
        <v>5874319.5548105408</v>
      </c>
      <c r="AC313" s="11">
        <v>1529</v>
      </c>
      <c r="AD313" s="2">
        <v>2004</v>
      </c>
      <c r="AE313" s="2">
        <f t="shared" si="56"/>
        <v>12</v>
      </c>
      <c r="AF313" s="2" t="s">
        <v>37</v>
      </c>
    </row>
    <row r="314" spans="1:32" x14ac:dyDescent="0.2">
      <c r="A314">
        <v>20</v>
      </c>
      <c r="B314" s="2" t="s">
        <v>1686</v>
      </c>
      <c r="C314" s="2" t="s">
        <v>22</v>
      </c>
      <c r="D314" s="2" t="s">
        <v>23</v>
      </c>
      <c r="E314" s="2" t="s">
        <v>2767</v>
      </c>
      <c r="F314" s="2" t="s">
        <v>2775</v>
      </c>
      <c r="G314" s="2">
        <v>75</v>
      </c>
      <c r="H314" s="2">
        <v>82</v>
      </c>
      <c r="I314" s="3">
        <v>42499</v>
      </c>
      <c r="J314" s="3">
        <v>42510</v>
      </c>
      <c r="K314" s="3" t="s">
        <v>2537</v>
      </c>
      <c r="L314" s="17">
        <f t="shared" si="57"/>
        <v>256.52</v>
      </c>
      <c r="M314" s="20">
        <f t="shared" si="58"/>
        <v>0.92854358334632781</v>
      </c>
      <c r="N314" s="2" t="s">
        <v>24</v>
      </c>
      <c r="O314" s="2">
        <v>4500000</v>
      </c>
      <c r="P314" s="2">
        <v>4760000</v>
      </c>
      <c r="Q314" s="2">
        <f t="shared" si="52"/>
        <v>260000</v>
      </c>
      <c r="R314" s="4">
        <f t="shared" si="53"/>
        <v>5.7777777777777775E-2</v>
      </c>
      <c r="S314" s="2"/>
      <c r="T314" s="5">
        <f t="shared" si="61"/>
        <v>60000</v>
      </c>
      <c r="U314" s="2">
        <v>63467</v>
      </c>
      <c r="V314" s="5">
        <f t="shared" si="54"/>
        <v>3467</v>
      </c>
      <c r="W314" s="4">
        <f t="shared" si="55"/>
        <v>5.7783333333333332E-2</v>
      </c>
      <c r="X314" s="22">
        <f t="shared" si="59"/>
        <v>55712.615000779668</v>
      </c>
      <c r="Y314" s="22">
        <f t="shared" si="60"/>
        <v>58931.875604241388</v>
      </c>
      <c r="Z314" s="22">
        <f t="shared" si="62"/>
        <v>3219.2606034617202</v>
      </c>
      <c r="AA314" s="8">
        <f t="shared" si="63"/>
        <v>5.7783333333333367E-2</v>
      </c>
      <c r="AB314" s="22">
        <f t="shared" si="64"/>
        <v>4419890.6703181043</v>
      </c>
      <c r="AC314" s="11">
        <v>1649</v>
      </c>
      <c r="AD314" s="2">
        <v>2016</v>
      </c>
      <c r="AE314" s="2">
        <f t="shared" si="56"/>
        <v>0</v>
      </c>
      <c r="AF314" s="2" t="s">
        <v>169</v>
      </c>
    </row>
    <row r="315" spans="1:32" x14ac:dyDescent="0.2">
      <c r="A315">
        <v>21</v>
      </c>
      <c r="B315" s="2" t="s">
        <v>272</v>
      </c>
      <c r="C315" s="2" t="s">
        <v>22</v>
      </c>
      <c r="D315" s="2" t="s">
        <v>23</v>
      </c>
      <c r="E315" s="2" t="s">
        <v>2767</v>
      </c>
      <c r="F315" s="2" t="s">
        <v>2775</v>
      </c>
      <c r="G315" s="2">
        <v>35</v>
      </c>
      <c r="H315" s="2">
        <v>40</v>
      </c>
      <c r="I315" s="3">
        <v>42502</v>
      </c>
      <c r="J315" s="3">
        <v>42513</v>
      </c>
      <c r="K315" s="3" t="s">
        <v>2537</v>
      </c>
      <c r="L315" s="17">
        <f t="shared" si="57"/>
        <v>256.52</v>
      </c>
      <c r="M315" s="20">
        <f t="shared" si="58"/>
        <v>0.92854358334632781</v>
      </c>
      <c r="N315" s="2" t="s">
        <v>24</v>
      </c>
      <c r="O315" s="2">
        <v>2290000</v>
      </c>
      <c r="P315" s="2">
        <v>2500000</v>
      </c>
      <c r="Q315" s="2">
        <f t="shared" si="52"/>
        <v>210000</v>
      </c>
      <c r="R315" s="4">
        <f t="shared" si="53"/>
        <v>9.1703056768558958E-2</v>
      </c>
      <c r="S315" s="2">
        <v>76762</v>
      </c>
      <c r="T315" s="5">
        <f t="shared" si="61"/>
        <v>67621.771428571432</v>
      </c>
      <c r="U315" s="2">
        <v>73622</v>
      </c>
      <c r="V315" s="5">
        <f t="shared" si="54"/>
        <v>6000.2285714285681</v>
      </c>
      <c r="W315" s="4">
        <f t="shared" si="55"/>
        <v>8.873220036488666E-2</v>
      </c>
      <c r="X315" s="22">
        <f t="shared" si="59"/>
        <v>62789.761954512047</v>
      </c>
      <c r="Y315" s="22">
        <f t="shared" si="60"/>
        <v>68361.235693123352</v>
      </c>
      <c r="Z315" s="22">
        <f t="shared" si="62"/>
        <v>5571.4737386113047</v>
      </c>
      <c r="AA315" s="8">
        <f t="shared" si="63"/>
        <v>8.8732200364886729E-2</v>
      </c>
      <c r="AB315" s="22">
        <f t="shared" si="64"/>
        <v>2392643.2492593173</v>
      </c>
      <c r="AC315" s="11">
        <v>1700</v>
      </c>
      <c r="AD315" s="2">
        <v>1938</v>
      </c>
      <c r="AE315" s="2">
        <f t="shared" si="56"/>
        <v>78</v>
      </c>
      <c r="AF315" s="2" t="s">
        <v>37</v>
      </c>
    </row>
    <row r="316" spans="1:32" x14ac:dyDescent="0.2">
      <c r="A316">
        <v>21</v>
      </c>
      <c r="B316" s="2" t="s">
        <v>1718</v>
      </c>
      <c r="C316" s="2" t="s">
        <v>22</v>
      </c>
      <c r="D316" s="2" t="s">
        <v>23</v>
      </c>
      <c r="E316" s="2" t="s">
        <v>2767</v>
      </c>
      <c r="F316" s="2" t="s">
        <v>2775</v>
      </c>
      <c r="G316" s="2">
        <v>76</v>
      </c>
      <c r="H316" s="2">
        <v>83</v>
      </c>
      <c r="I316" s="3">
        <v>42503</v>
      </c>
      <c r="J316" s="3">
        <v>42513</v>
      </c>
      <c r="K316" s="3" t="s">
        <v>2537</v>
      </c>
      <c r="L316" s="17">
        <f t="shared" si="57"/>
        <v>256.52</v>
      </c>
      <c r="M316" s="20">
        <f t="shared" si="58"/>
        <v>0.92854358334632781</v>
      </c>
      <c r="N316" s="2" t="s">
        <v>36</v>
      </c>
      <c r="O316" s="2">
        <v>5990000</v>
      </c>
      <c r="P316" s="2">
        <v>6510000</v>
      </c>
      <c r="Q316" s="2">
        <f t="shared" si="52"/>
        <v>520000</v>
      </c>
      <c r="R316" s="4">
        <f t="shared" si="53"/>
        <v>8.681135225375626E-2</v>
      </c>
      <c r="S316" s="2"/>
      <c r="T316" s="5">
        <f t="shared" si="61"/>
        <v>78815.789473684214</v>
      </c>
      <c r="U316" s="2">
        <v>85658</v>
      </c>
      <c r="V316" s="5">
        <f t="shared" si="54"/>
        <v>6842.2105263157864</v>
      </c>
      <c r="W316" s="4">
        <f t="shared" si="55"/>
        <v>8.6812687813021663E-2</v>
      </c>
      <c r="X316" s="22">
        <f t="shared" si="59"/>
        <v>73183.895582164521</v>
      </c>
      <c r="Y316" s="22">
        <f t="shared" si="60"/>
        <v>79537.186262279749</v>
      </c>
      <c r="Z316" s="22">
        <f t="shared" si="62"/>
        <v>6353.2906801152276</v>
      </c>
      <c r="AA316" s="8">
        <f t="shared" si="63"/>
        <v>8.6812687813021719E-2</v>
      </c>
      <c r="AB316" s="22">
        <f t="shared" si="64"/>
        <v>6044826.1559332609</v>
      </c>
      <c r="AC316" s="11">
        <v>1047</v>
      </c>
      <c r="AD316" s="2">
        <v>2015</v>
      </c>
      <c r="AE316" s="2">
        <f t="shared" si="56"/>
        <v>1</v>
      </c>
      <c r="AF316" s="2" t="s">
        <v>1719</v>
      </c>
    </row>
    <row r="317" spans="1:32" x14ac:dyDescent="0.2">
      <c r="A317">
        <v>21</v>
      </c>
      <c r="B317" s="2" t="s">
        <v>2077</v>
      </c>
      <c r="C317" s="2" t="s">
        <v>22</v>
      </c>
      <c r="D317" s="2" t="s">
        <v>23</v>
      </c>
      <c r="E317" s="2" t="s">
        <v>2767</v>
      </c>
      <c r="F317" s="2" t="s">
        <v>2775</v>
      </c>
      <c r="G317" s="2">
        <v>92</v>
      </c>
      <c r="H317" s="2">
        <v>105</v>
      </c>
      <c r="I317" s="3">
        <v>42503</v>
      </c>
      <c r="J317" s="3">
        <v>42513</v>
      </c>
      <c r="K317" s="3" t="s">
        <v>2537</v>
      </c>
      <c r="L317" s="17">
        <f t="shared" si="57"/>
        <v>256.52</v>
      </c>
      <c r="M317" s="20">
        <f t="shared" si="58"/>
        <v>0.92854358334632781</v>
      </c>
      <c r="N317" s="2" t="s">
        <v>36</v>
      </c>
      <c r="O317" s="2">
        <v>5750000</v>
      </c>
      <c r="P317" s="2">
        <v>6550000</v>
      </c>
      <c r="Q317" s="2">
        <f t="shared" si="52"/>
        <v>800000</v>
      </c>
      <c r="R317" s="4">
        <f t="shared" si="53"/>
        <v>0.1391304347826087</v>
      </c>
      <c r="S317" s="2">
        <v>36583</v>
      </c>
      <c r="T317" s="5">
        <f t="shared" si="61"/>
        <v>62897.641304347824</v>
      </c>
      <c r="U317" s="2">
        <v>71593</v>
      </c>
      <c r="V317" s="5">
        <f t="shared" si="54"/>
        <v>8695.3586956521758</v>
      </c>
      <c r="W317" s="4">
        <f t="shared" si="55"/>
        <v>0.13824618086355975</v>
      </c>
      <c r="X317" s="22">
        <f t="shared" si="59"/>
        <v>58403.201240771123</v>
      </c>
      <c r="Y317" s="22">
        <f t="shared" si="60"/>
        <v>66477.220762513651</v>
      </c>
      <c r="Z317" s="22">
        <f t="shared" si="62"/>
        <v>8074.019521742528</v>
      </c>
      <c r="AA317" s="8">
        <f t="shared" si="63"/>
        <v>0.13824618086355986</v>
      </c>
      <c r="AB317" s="22">
        <f t="shared" si="64"/>
        <v>6115904.3101512557</v>
      </c>
      <c r="AC317" s="2">
        <v>523</v>
      </c>
      <c r="AD317" s="2">
        <v>1894</v>
      </c>
      <c r="AE317" s="2">
        <f t="shared" si="56"/>
        <v>122</v>
      </c>
      <c r="AF317" s="2" t="s">
        <v>37</v>
      </c>
    </row>
    <row r="318" spans="1:32" x14ac:dyDescent="0.2">
      <c r="A318">
        <v>21</v>
      </c>
      <c r="B318" s="2" t="s">
        <v>2117</v>
      </c>
      <c r="C318" s="2" t="s">
        <v>22</v>
      </c>
      <c r="D318" s="2" t="s">
        <v>23</v>
      </c>
      <c r="E318" s="2" t="s">
        <v>2767</v>
      </c>
      <c r="F318" s="2" t="s">
        <v>2775</v>
      </c>
      <c r="G318" s="2">
        <v>95</v>
      </c>
      <c r="H318" s="2">
        <v>104</v>
      </c>
      <c r="I318" s="3">
        <v>42503</v>
      </c>
      <c r="J318" s="3">
        <v>42513</v>
      </c>
      <c r="K318" s="3" t="s">
        <v>2537</v>
      </c>
      <c r="L318" s="17">
        <f t="shared" si="57"/>
        <v>256.52</v>
      </c>
      <c r="M318" s="20">
        <f t="shared" si="58"/>
        <v>0.92854358334632781</v>
      </c>
      <c r="N318" s="2" t="s">
        <v>36</v>
      </c>
      <c r="O318" s="2">
        <v>6500000</v>
      </c>
      <c r="P318" s="2">
        <v>6770000</v>
      </c>
      <c r="Q318" s="2">
        <f t="shared" si="52"/>
        <v>270000</v>
      </c>
      <c r="R318" s="4">
        <f t="shared" si="53"/>
        <v>4.1538461538461538E-2</v>
      </c>
      <c r="S318" s="2"/>
      <c r="T318" s="5">
        <f t="shared" si="61"/>
        <v>68421.052631578947</v>
      </c>
      <c r="U318" s="2">
        <v>71263</v>
      </c>
      <c r="V318" s="5">
        <f t="shared" si="54"/>
        <v>2841.9473684210534</v>
      </c>
      <c r="W318" s="4">
        <f t="shared" si="55"/>
        <v>4.1536153846153855E-2</v>
      </c>
      <c r="X318" s="22">
        <f t="shared" si="59"/>
        <v>63531.929386854004</v>
      </c>
      <c r="Y318" s="22">
        <f t="shared" si="60"/>
        <v>66170.801380009361</v>
      </c>
      <c r="Z318" s="22">
        <f t="shared" si="62"/>
        <v>2638.8719931553569</v>
      </c>
      <c r="AA318" s="8">
        <f t="shared" si="63"/>
        <v>4.1536153846153945E-2</v>
      </c>
      <c r="AB318" s="22">
        <f t="shared" si="64"/>
        <v>6286226.1311008893</v>
      </c>
      <c r="AC318" s="11">
        <v>8085</v>
      </c>
      <c r="AD318" s="2">
        <v>2013</v>
      </c>
      <c r="AE318" s="2">
        <f t="shared" si="56"/>
        <v>3</v>
      </c>
      <c r="AF318" s="2" t="s">
        <v>209</v>
      </c>
    </row>
    <row r="319" spans="1:32" x14ac:dyDescent="0.2">
      <c r="A319">
        <v>21</v>
      </c>
      <c r="B319" s="2" t="s">
        <v>59</v>
      </c>
      <c r="C319" s="2" t="s">
        <v>22</v>
      </c>
      <c r="D319" s="2" t="s">
        <v>23</v>
      </c>
      <c r="E319" s="2" t="s">
        <v>2767</v>
      </c>
      <c r="F319" s="2" t="s">
        <v>2775</v>
      </c>
      <c r="G319" s="2">
        <v>22</v>
      </c>
      <c r="H319" s="2">
        <v>24</v>
      </c>
      <c r="I319" s="3">
        <v>42504</v>
      </c>
      <c r="J319" s="3">
        <v>42514</v>
      </c>
      <c r="K319" s="3" t="s">
        <v>2537</v>
      </c>
      <c r="L319" s="17">
        <f t="shared" si="57"/>
        <v>256.52</v>
      </c>
      <c r="M319" s="20">
        <f t="shared" si="58"/>
        <v>0.92854358334632781</v>
      </c>
      <c r="N319" s="2" t="s">
        <v>36</v>
      </c>
      <c r="O319" s="2">
        <v>1990000</v>
      </c>
      <c r="P319" s="2">
        <v>2420000</v>
      </c>
      <c r="Q319" s="2">
        <f t="shared" si="52"/>
        <v>430000</v>
      </c>
      <c r="R319" s="4">
        <f t="shared" si="53"/>
        <v>0.21608040201005024</v>
      </c>
      <c r="S319" s="2">
        <v>292</v>
      </c>
      <c r="T319" s="5">
        <f t="shared" si="61"/>
        <v>90467.818181818177</v>
      </c>
      <c r="U319" s="2">
        <v>110013</v>
      </c>
      <c r="V319" s="5">
        <f t="shared" si="54"/>
        <v>19545.181818181823</v>
      </c>
      <c r="W319" s="4">
        <f t="shared" si="55"/>
        <v>0.21604568575867267</v>
      </c>
      <c r="X319" s="22">
        <f t="shared" si="59"/>
        <v>84003.312072069515</v>
      </c>
      <c r="Y319" s="22">
        <f t="shared" si="60"/>
        <v>102151.86523467956</v>
      </c>
      <c r="Z319" s="22">
        <f t="shared" si="62"/>
        <v>18148.553162610042</v>
      </c>
      <c r="AA319" s="8">
        <f t="shared" si="63"/>
        <v>0.21604568575867264</v>
      </c>
      <c r="AB319" s="22">
        <f t="shared" si="64"/>
        <v>2247341.0351629504</v>
      </c>
      <c r="AC319" s="11">
        <v>1527</v>
      </c>
      <c r="AD319" s="2">
        <v>2004</v>
      </c>
      <c r="AE319" s="2">
        <f t="shared" si="56"/>
        <v>12</v>
      </c>
      <c r="AF319" s="2" t="s">
        <v>27</v>
      </c>
    </row>
    <row r="320" spans="1:32" x14ac:dyDescent="0.2">
      <c r="A320">
        <v>21</v>
      </c>
      <c r="B320" s="2" t="s">
        <v>136</v>
      </c>
      <c r="C320" s="2" t="s">
        <v>22</v>
      </c>
      <c r="D320" s="2" t="s">
        <v>23</v>
      </c>
      <c r="E320" s="2" t="s">
        <v>2767</v>
      </c>
      <c r="F320" s="2" t="s">
        <v>2775</v>
      </c>
      <c r="G320" s="2">
        <v>28</v>
      </c>
      <c r="H320" s="2">
        <v>32</v>
      </c>
      <c r="I320" s="3">
        <v>42504</v>
      </c>
      <c r="J320" s="3">
        <v>42514</v>
      </c>
      <c r="K320" s="3" t="s">
        <v>2537</v>
      </c>
      <c r="L320" s="17">
        <f t="shared" si="57"/>
        <v>256.52</v>
      </c>
      <c r="M320" s="20">
        <f t="shared" si="58"/>
        <v>0.92854358334632781</v>
      </c>
      <c r="N320" s="2" t="s">
        <v>36</v>
      </c>
      <c r="O320" s="2">
        <v>2190000</v>
      </c>
      <c r="P320" s="2">
        <v>2550000</v>
      </c>
      <c r="Q320" s="2">
        <f t="shared" si="52"/>
        <v>360000</v>
      </c>
      <c r="R320" s="4">
        <f t="shared" si="53"/>
        <v>0.16438356164383561</v>
      </c>
      <c r="S320" s="2"/>
      <c r="T320" s="5">
        <f t="shared" si="61"/>
        <v>78214.28571428571</v>
      </c>
      <c r="U320" s="2">
        <v>91071</v>
      </c>
      <c r="V320" s="5">
        <f t="shared" si="54"/>
        <v>12856.71428571429</v>
      </c>
      <c r="W320" s="4">
        <f t="shared" si="55"/>
        <v>0.16437808219178088</v>
      </c>
      <c r="X320" s="22">
        <f t="shared" si="59"/>
        <v>72625.373126016348</v>
      </c>
      <c r="Y320" s="22">
        <f t="shared" si="60"/>
        <v>84563.392678933422</v>
      </c>
      <c r="Z320" s="22">
        <f t="shared" si="62"/>
        <v>11938.019552917074</v>
      </c>
      <c r="AA320" s="8">
        <f t="shared" si="63"/>
        <v>0.16437808219178093</v>
      </c>
      <c r="AB320" s="22">
        <f t="shared" si="64"/>
        <v>2367774.9950101357</v>
      </c>
      <c r="AC320" s="2">
        <v>868</v>
      </c>
      <c r="AD320" s="2">
        <v>1963</v>
      </c>
      <c r="AE320" s="2">
        <f t="shared" si="56"/>
        <v>53</v>
      </c>
      <c r="AF320" s="2" t="s">
        <v>137</v>
      </c>
    </row>
    <row r="321" spans="1:32" x14ac:dyDescent="0.2">
      <c r="A321">
        <v>21</v>
      </c>
      <c r="B321" s="2" t="s">
        <v>232</v>
      </c>
      <c r="C321" s="2" t="s">
        <v>22</v>
      </c>
      <c r="D321" s="2" t="s">
        <v>23</v>
      </c>
      <c r="E321" s="2" t="s">
        <v>2767</v>
      </c>
      <c r="F321" s="2" t="s">
        <v>2775</v>
      </c>
      <c r="G321" s="2">
        <v>34</v>
      </c>
      <c r="H321" s="2">
        <v>38</v>
      </c>
      <c r="I321" s="3">
        <v>42503</v>
      </c>
      <c r="J321" s="3">
        <v>42514</v>
      </c>
      <c r="K321" s="3" t="s">
        <v>2537</v>
      </c>
      <c r="L321" s="17">
        <f t="shared" si="57"/>
        <v>256.52</v>
      </c>
      <c r="M321" s="20">
        <f t="shared" si="58"/>
        <v>0.92854358334632781</v>
      </c>
      <c r="N321" s="2" t="s">
        <v>24</v>
      </c>
      <c r="O321" s="2">
        <v>2490000</v>
      </c>
      <c r="P321" s="2">
        <v>2750000</v>
      </c>
      <c r="Q321" s="2">
        <f t="shared" ref="Q321:Q384" si="65">P321-O321</f>
        <v>260000</v>
      </c>
      <c r="R321" s="4">
        <f t="shared" ref="R321:R384" si="66">Q321/O321</f>
        <v>0.10441767068273092</v>
      </c>
      <c r="S321" s="2"/>
      <c r="T321" s="5">
        <f t="shared" si="61"/>
        <v>73235.294117647063</v>
      </c>
      <c r="U321" s="2">
        <v>80882</v>
      </c>
      <c r="V321" s="5">
        <f t="shared" ref="V321:V384" si="67">U321-T321</f>
        <v>7646.7058823529369</v>
      </c>
      <c r="W321" s="4">
        <f t="shared" ref="W321:W384" si="68">V321/T321</f>
        <v>0.10441285140562243</v>
      </c>
      <c r="X321" s="22">
        <f t="shared" si="59"/>
        <v>68002.162427422241</v>
      </c>
      <c r="Y321" s="22">
        <f t="shared" si="60"/>
        <v>75102.462108217689</v>
      </c>
      <c r="Z321" s="22">
        <f t="shared" si="62"/>
        <v>7100.2996807954478</v>
      </c>
      <c r="AA321" s="8">
        <f t="shared" si="63"/>
        <v>0.10441285140562255</v>
      </c>
      <c r="AB321" s="22">
        <f t="shared" si="64"/>
        <v>2553483.7116794013</v>
      </c>
      <c r="AC321" s="11">
        <v>1907</v>
      </c>
      <c r="AD321" s="2">
        <v>1965</v>
      </c>
      <c r="AE321" s="2">
        <f t="shared" ref="AE321:AE384" si="69">2016-AD321</f>
        <v>51</v>
      </c>
      <c r="AF321" s="2" t="s">
        <v>46</v>
      </c>
    </row>
    <row r="322" spans="1:32" x14ac:dyDescent="0.2">
      <c r="A322">
        <v>21</v>
      </c>
      <c r="B322" s="2" t="s">
        <v>325</v>
      </c>
      <c r="C322" s="2" t="s">
        <v>22</v>
      </c>
      <c r="D322" s="2" t="s">
        <v>23</v>
      </c>
      <c r="E322" s="2" t="s">
        <v>2767</v>
      </c>
      <c r="F322" s="2" t="s">
        <v>2775</v>
      </c>
      <c r="G322" s="2">
        <v>37</v>
      </c>
      <c r="H322" s="2">
        <v>43</v>
      </c>
      <c r="I322" s="3">
        <v>42503</v>
      </c>
      <c r="J322" s="3">
        <v>42514</v>
      </c>
      <c r="K322" s="3" t="s">
        <v>2537</v>
      </c>
      <c r="L322" s="17">
        <f t="shared" ref="L322:L385" si="70">IF(K322="Januar",238.19,IF(K322="Februar",240.59,IF(K322="Mars",245.99,IF(K322="April",250.79,IF(K322="Mai",256.52,IF(K322="Juni",259.83,IF(K322="Juli",265.66,IF(K322="August",272.21,IF(K322="September",275.91,IF(K322="Oktober",281.13,IF(K322="November",284.38,IF(K322="Desember",287.34,0))))))))))))</f>
        <v>256.52</v>
      </c>
      <c r="M322" s="20">
        <f t="shared" ref="M322:M385" si="71">$L$2/L322</f>
        <v>0.92854358334632781</v>
      </c>
      <c r="N322" s="2" t="s">
        <v>24</v>
      </c>
      <c r="O322" s="2">
        <v>2250000</v>
      </c>
      <c r="P322" s="2">
        <v>2400000</v>
      </c>
      <c r="Q322" s="2">
        <f t="shared" si="65"/>
        <v>150000</v>
      </c>
      <c r="R322" s="4">
        <f t="shared" si="66"/>
        <v>6.6666666666666666E-2</v>
      </c>
      <c r="S322" s="2">
        <v>4587</v>
      </c>
      <c r="T322" s="5">
        <f t="shared" si="61"/>
        <v>60934.783783783787</v>
      </c>
      <c r="U322" s="2">
        <v>64989</v>
      </c>
      <c r="V322" s="5">
        <f t="shared" si="67"/>
        <v>4054.2162162162131</v>
      </c>
      <c r="W322" s="4">
        <f t="shared" si="68"/>
        <v>6.6533693310570796E-2</v>
      </c>
      <c r="X322" s="22">
        <f t="shared" ref="X322:X385" si="72">T322*M322</f>
        <v>56580.602485028307</v>
      </c>
      <c r="Y322" s="22">
        <f t="shared" ref="Y322:Y385" si="73">U322*M322</f>
        <v>60345.1189380945</v>
      </c>
      <c r="Z322" s="22">
        <f t="shared" si="62"/>
        <v>3764.5164530661932</v>
      </c>
      <c r="AA322" s="8">
        <f t="shared" si="63"/>
        <v>6.6533693310570796E-2</v>
      </c>
      <c r="AB322" s="22">
        <f t="shared" si="64"/>
        <v>2232769.4007094963</v>
      </c>
      <c r="AC322" s="11">
        <v>3599</v>
      </c>
      <c r="AD322" s="2">
        <v>1936</v>
      </c>
      <c r="AE322" s="2">
        <f t="shared" si="69"/>
        <v>80</v>
      </c>
      <c r="AF322" s="2" t="s">
        <v>183</v>
      </c>
    </row>
    <row r="323" spans="1:32" x14ac:dyDescent="0.2">
      <c r="A323">
        <v>21</v>
      </c>
      <c r="B323" s="2" t="s">
        <v>450</v>
      </c>
      <c r="C323" s="2" t="s">
        <v>22</v>
      </c>
      <c r="D323" s="2" t="s">
        <v>23</v>
      </c>
      <c r="E323" s="2" t="s">
        <v>2767</v>
      </c>
      <c r="F323" s="2" t="s">
        <v>2775</v>
      </c>
      <c r="G323" s="2">
        <v>42</v>
      </c>
      <c r="H323" s="2">
        <v>49</v>
      </c>
      <c r="I323" s="3">
        <v>42504</v>
      </c>
      <c r="J323" s="3">
        <v>42514</v>
      </c>
      <c r="K323" s="3" t="s">
        <v>2537</v>
      </c>
      <c r="L323" s="17">
        <f t="shared" si="70"/>
        <v>256.52</v>
      </c>
      <c r="M323" s="20">
        <f t="shared" si="71"/>
        <v>0.92854358334632781</v>
      </c>
      <c r="N323" s="2" t="s">
        <v>36</v>
      </c>
      <c r="O323" s="2">
        <v>2950000</v>
      </c>
      <c r="P323" s="2">
        <v>3500000</v>
      </c>
      <c r="Q323" s="2">
        <f t="shared" si="65"/>
        <v>550000</v>
      </c>
      <c r="R323" s="4">
        <f t="shared" si="66"/>
        <v>0.1864406779661017</v>
      </c>
      <c r="S323" s="2"/>
      <c r="T323" s="5">
        <f t="shared" ref="T323:T386" si="74">(O323+S323)/G323</f>
        <v>70238.095238095237</v>
      </c>
      <c r="U323" s="2">
        <v>83333</v>
      </c>
      <c r="V323" s="5">
        <f t="shared" si="67"/>
        <v>13094.904761904763</v>
      </c>
      <c r="W323" s="4">
        <f t="shared" si="68"/>
        <v>0.18643593220338986</v>
      </c>
      <c r="X323" s="22">
        <f t="shared" si="72"/>
        <v>65219.132639801595</v>
      </c>
      <c r="Y323" s="22">
        <f t="shared" si="73"/>
        <v>77378.322430999542</v>
      </c>
      <c r="Z323" s="22">
        <f t="shared" ref="Z323:Z386" si="75">Y323-X323</f>
        <v>12159.189791197947</v>
      </c>
      <c r="AA323" s="8">
        <f t="shared" ref="AA323:AA386" si="76">Z323/X323</f>
        <v>0.18643593220338994</v>
      </c>
      <c r="AB323" s="22">
        <f t="shared" ref="AB323:AB386" si="77">Y323*G323</f>
        <v>3249889.5421019807</v>
      </c>
      <c r="AC323" s="2">
        <v>410</v>
      </c>
      <c r="AD323" s="2">
        <v>1895</v>
      </c>
      <c r="AE323" s="2">
        <f t="shared" si="69"/>
        <v>121</v>
      </c>
      <c r="AF323" s="2" t="s">
        <v>29</v>
      </c>
    </row>
    <row r="324" spans="1:32" x14ac:dyDescent="0.2">
      <c r="A324">
        <v>21</v>
      </c>
      <c r="B324" s="2" t="s">
        <v>480</v>
      </c>
      <c r="C324" s="2" t="s">
        <v>22</v>
      </c>
      <c r="D324" s="2" t="s">
        <v>23</v>
      </c>
      <c r="E324" s="2" t="s">
        <v>2767</v>
      </c>
      <c r="F324" s="2" t="s">
        <v>2775</v>
      </c>
      <c r="G324" s="2">
        <v>43</v>
      </c>
      <c r="H324" s="2">
        <v>48</v>
      </c>
      <c r="I324" s="3">
        <v>42503</v>
      </c>
      <c r="J324" s="3">
        <v>42514</v>
      </c>
      <c r="K324" s="3" t="s">
        <v>2537</v>
      </c>
      <c r="L324" s="17">
        <f t="shared" si="70"/>
        <v>256.52</v>
      </c>
      <c r="M324" s="20">
        <f t="shared" si="71"/>
        <v>0.92854358334632781</v>
      </c>
      <c r="N324" s="2" t="s">
        <v>24</v>
      </c>
      <c r="O324" s="2">
        <v>2590000</v>
      </c>
      <c r="P324" s="2">
        <v>3100000</v>
      </c>
      <c r="Q324" s="2">
        <f t="shared" si="65"/>
        <v>510000</v>
      </c>
      <c r="R324" s="4">
        <f t="shared" si="66"/>
        <v>0.19691119691119691</v>
      </c>
      <c r="S324" s="2">
        <v>245039</v>
      </c>
      <c r="T324" s="5">
        <f t="shared" si="74"/>
        <v>65931.139534883725</v>
      </c>
      <c r="U324" s="2">
        <v>77792</v>
      </c>
      <c r="V324" s="5">
        <f t="shared" si="67"/>
        <v>11860.860465116275</v>
      </c>
      <c r="W324" s="4">
        <f t="shared" si="68"/>
        <v>0.17989770158364657</v>
      </c>
      <c r="X324" s="22">
        <f t="shared" si="72"/>
        <v>61219.936557827677</v>
      </c>
      <c r="Y324" s="22">
        <f t="shared" si="73"/>
        <v>72233.262435677534</v>
      </c>
      <c r="Z324" s="22">
        <f t="shared" si="75"/>
        <v>11013.325877849857</v>
      </c>
      <c r="AA324" s="8">
        <f t="shared" si="76"/>
        <v>0.17989770158364654</v>
      </c>
      <c r="AB324" s="22">
        <f t="shared" si="77"/>
        <v>3106030.2847341341</v>
      </c>
      <c r="AC324" s="11">
        <v>6992</v>
      </c>
      <c r="AD324" s="2">
        <v>1932</v>
      </c>
      <c r="AE324" s="2">
        <f t="shared" si="69"/>
        <v>84</v>
      </c>
      <c r="AF324" s="2" t="s">
        <v>25</v>
      </c>
    </row>
    <row r="325" spans="1:32" x14ac:dyDescent="0.2">
      <c r="A325">
        <v>21</v>
      </c>
      <c r="B325" s="2" t="s">
        <v>578</v>
      </c>
      <c r="C325" s="2" t="s">
        <v>22</v>
      </c>
      <c r="D325" s="2" t="s">
        <v>23</v>
      </c>
      <c r="E325" s="2" t="s">
        <v>2767</v>
      </c>
      <c r="F325" s="2" t="s">
        <v>2775</v>
      </c>
      <c r="G325" s="2">
        <v>46</v>
      </c>
      <c r="H325" s="2">
        <v>52</v>
      </c>
      <c r="I325" s="3">
        <v>42503</v>
      </c>
      <c r="J325" s="3">
        <v>42514</v>
      </c>
      <c r="K325" s="3" t="s">
        <v>2537</v>
      </c>
      <c r="L325" s="17">
        <f t="shared" si="70"/>
        <v>256.52</v>
      </c>
      <c r="M325" s="20">
        <f t="shared" si="71"/>
        <v>0.92854358334632781</v>
      </c>
      <c r="N325" s="2" t="s">
        <v>24</v>
      </c>
      <c r="O325" s="2">
        <v>2300000</v>
      </c>
      <c r="P325" s="2">
        <v>2875000</v>
      </c>
      <c r="Q325" s="2">
        <f t="shared" si="65"/>
        <v>575000</v>
      </c>
      <c r="R325" s="4">
        <f t="shared" si="66"/>
        <v>0.25</v>
      </c>
      <c r="S325" s="2"/>
      <c r="T325" s="5">
        <f t="shared" si="74"/>
        <v>50000</v>
      </c>
      <c r="U325" s="2">
        <v>62500</v>
      </c>
      <c r="V325" s="5">
        <f t="shared" si="67"/>
        <v>12500</v>
      </c>
      <c r="W325" s="4">
        <f t="shared" si="68"/>
        <v>0.25</v>
      </c>
      <c r="X325" s="22">
        <f t="shared" si="72"/>
        <v>46427.17916731639</v>
      </c>
      <c r="Y325" s="22">
        <f t="shared" si="73"/>
        <v>58033.973959145485</v>
      </c>
      <c r="Z325" s="22">
        <f t="shared" si="75"/>
        <v>11606.794791829096</v>
      </c>
      <c r="AA325" s="8">
        <f t="shared" si="76"/>
        <v>0.24999999999999997</v>
      </c>
      <c r="AB325" s="22">
        <f t="shared" si="77"/>
        <v>2669562.8021206921</v>
      </c>
      <c r="AC325" s="2">
        <v>159</v>
      </c>
      <c r="AD325" s="2">
        <v>1938</v>
      </c>
      <c r="AE325" s="2">
        <f t="shared" si="69"/>
        <v>78</v>
      </c>
      <c r="AF325" s="2" t="s">
        <v>37</v>
      </c>
    </row>
    <row r="326" spans="1:32" x14ac:dyDescent="0.2">
      <c r="A326">
        <v>21</v>
      </c>
      <c r="B326" s="2" t="s">
        <v>663</v>
      </c>
      <c r="C326" s="2" t="s">
        <v>22</v>
      </c>
      <c r="D326" s="2" t="s">
        <v>23</v>
      </c>
      <c r="E326" s="2" t="s">
        <v>2767</v>
      </c>
      <c r="F326" s="2" t="s">
        <v>2775</v>
      </c>
      <c r="G326" s="2">
        <v>48</v>
      </c>
      <c r="H326" s="2">
        <v>56</v>
      </c>
      <c r="I326" s="3">
        <v>42503</v>
      </c>
      <c r="J326" s="3">
        <v>42514</v>
      </c>
      <c r="K326" s="3" t="s">
        <v>2537</v>
      </c>
      <c r="L326" s="17">
        <f t="shared" si="70"/>
        <v>256.52</v>
      </c>
      <c r="M326" s="20">
        <f t="shared" si="71"/>
        <v>0.92854358334632781</v>
      </c>
      <c r="N326" s="2" t="s">
        <v>24</v>
      </c>
      <c r="O326" s="2">
        <v>2600000</v>
      </c>
      <c r="P326" s="2">
        <v>3350000</v>
      </c>
      <c r="Q326" s="2">
        <f t="shared" si="65"/>
        <v>750000</v>
      </c>
      <c r="R326" s="4">
        <f t="shared" si="66"/>
        <v>0.28846153846153844</v>
      </c>
      <c r="S326" s="2">
        <v>55150</v>
      </c>
      <c r="T326" s="5">
        <f t="shared" si="74"/>
        <v>55315.625</v>
      </c>
      <c r="U326" s="2">
        <v>70941</v>
      </c>
      <c r="V326" s="5">
        <f t="shared" si="67"/>
        <v>15625.375</v>
      </c>
      <c r="W326" s="4">
        <f t="shared" si="68"/>
        <v>0.28247669623185129</v>
      </c>
      <c r="X326" s="22">
        <f t="shared" si="72"/>
        <v>51362.968652541713</v>
      </c>
      <c r="Y326" s="22">
        <f t="shared" si="73"/>
        <v>65871.810346171842</v>
      </c>
      <c r="Z326" s="22">
        <f t="shared" si="75"/>
        <v>14508.841693630129</v>
      </c>
      <c r="AA326" s="8">
        <f t="shared" si="76"/>
        <v>0.28247669623185134</v>
      </c>
      <c r="AB326" s="22">
        <f t="shared" si="77"/>
        <v>3161846.8966162484</v>
      </c>
      <c r="AC326" s="2">
        <v>432</v>
      </c>
      <c r="AD326" s="2">
        <v>1896</v>
      </c>
      <c r="AE326" s="2">
        <f t="shared" si="69"/>
        <v>120</v>
      </c>
      <c r="AF326" s="2" t="s">
        <v>37</v>
      </c>
    </row>
    <row r="327" spans="1:32" x14ac:dyDescent="0.2">
      <c r="A327">
        <v>21</v>
      </c>
      <c r="B327" s="2" t="s">
        <v>157</v>
      </c>
      <c r="C327" s="2" t="s">
        <v>22</v>
      </c>
      <c r="D327" s="2" t="s">
        <v>23</v>
      </c>
      <c r="E327" s="2" t="s">
        <v>2767</v>
      </c>
      <c r="F327" s="2" t="s">
        <v>2775</v>
      </c>
      <c r="G327" s="2">
        <v>53</v>
      </c>
      <c r="H327" s="2">
        <v>60</v>
      </c>
      <c r="I327" s="3">
        <v>42503</v>
      </c>
      <c r="J327" s="3">
        <v>42514</v>
      </c>
      <c r="K327" s="3" t="s">
        <v>2537</v>
      </c>
      <c r="L327" s="17">
        <f t="shared" si="70"/>
        <v>256.52</v>
      </c>
      <c r="M327" s="20">
        <f t="shared" si="71"/>
        <v>0.92854358334632781</v>
      </c>
      <c r="N327" s="2" t="s">
        <v>24</v>
      </c>
      <c r="O327" s="2">
        <v>3000000</v>
      </c>
      <c r="P327" s="2">
        <v>3950000</v>
      </c>
      <c r="Q327" s="2">
        <f t="shared" si="65"/>
        <v>950000</v>
      </c>
      <c r="R327" s="4">
        <f t="shared" si="66"/>
        <v>0.31666666666666665</v>
      </c>
      <c r="S327" s="2">
        <v>14773</v>
      </c>
      <c r="T327" s="5">
        <f t="shared" si="74"/>
        <v>56882.509433962266</v>
      </c>
      <c r="U327" s="2">
        <v>74807</v>
      </c>
      <c r="V327" s="5">
        <f t="shared" si="67"/>
        <v>17924.490566037734</v>
      </c>
      <c r="W327" s="4">
        <f t="shared" si="68"/>
        <v>0.31511427228517697</v>
      </c>
      <c r="X327" s="22">
        <f t="shared" si="72"/>
        <v>52817.889139542618</v>
      </c>
      <c r="Y327" s="22">
        <f t="shared" si="73"/>
        <v>69461.559839388749</v>
      </c>
      <c r="Z327" s="22">
        <f t="shared" si="75"/>
        <v>16643.67069984613</v>
      </c>
      <c r="AA327" s="8">
        <f t="shared" si="76"/>
        <v>0.31511427228517708</v>
      </c>
      <c r="AB327" s="22">
        <f t="shared" si="77"/>
        <v>3681462.6714876038</v>
      </c>
      <c r="AC327" s="2">
        <v>338</v>
      </c>
      <c r="AD327" s="2">
        <v>2003</v>
      </c>
      <c r="AE327" s="2">
        <f t="shared" si="69"/>
        <v>13</v>
      </c>
      <c r="AF327" s="2" t="s">
        <v>191</v>
      </c>
    </row>
    <row r="328" spans="1:32" x14ac:dyDescent="0.2">
      <c r="A328">
        <v>21</v>
      </c>
      <c r="B328" s="2" t="s">
        <v>924</v>
      </c>
      <c r="C328" s="2" t="s">
        <v>22</v>
      </c>
      <c r="D328" s="2" t="s">
        <v>23</v>
      </c>
      <c r="E328" s="2" t="s">
        <v>2767</v>
      </c>
      <c r="F328" s="2" t="s">
        <v>2775</v>
      </c>
      <c r="G328" s="2">
        <v>54</v>
      </c>
      <c r="H328" s="2">
        <v>59</v>
      </c>
      <c r="I328" s="3">
        <v>42504</v>
      </c>
      <c r="J328" s="3">
        <v>42514</v>
      </c>
      <c r="K328" s="3" t="s">
        <v>2537</v>
      </c>
      <c r="L328" s="17">
        <f t="shared" si="70"/>
        <v>256.52</v>
      </c>
      <c r="M328" s="20">
        <f t="shared" si="71"/>
        <v>0.92854358334632781</v>
      </c>
      <c r="N328" s="2" t="s">
        <v>36</v>
      </c>
      <c r="O328" s="2">
        <v>3400000</v>
      </c>
      <c r="P328" s="2">
        <v>3510000</v>
      </c>
      <c r="Q328" s="2">
        <f t="shared" si="65"/>
        <v>110000</v>
      </c>
      <c r="R328" s="4">
        <f t="shared" si="66"/>
        <v>3.2352941176470591E-2</v>
      </c>
      <c r="S328" s="2"/>
      <c r="T328" s="5">
        <f t="shared" si="74"/>
        <v>62962.962962962964</v>
      </c>
      <c r="U328" s="2">
        <v>65000</v>
      </c>
      <c r="V328" s="5">
        <f t="shared" si="67"/>
        <v>2037.0370370370365</v>
      </c>
      <c r="W328" s="4">
        <f t="shared" si="68"/>
        <v>3.2352941176470577E-2</v>
      </c>
      <c r="X328" s="22">
        <f t="shared" si="72"/>
        <v>58463.85524773175</v>
      </c>
      <c r="Y328" s="22">
        <f t="shared" si="73"/>
        <v>60355.33291751131</v>
      </c>
      <c r="Z328" s="22">
        <f t="shared" si="75"/>
        <v>1891.4776697795605</v>
      </c>
      <c r="AA328" s="8">
        <f t="shared" si="76"/>
        <v>3.2352941176470654E-2</v>
      </c>
      <c r="AB328" s="22">
        <f t="shared" si="77"/>
        <v>3259187.9775456106</v>
      </c>
      <c r="AC328" s="11">
        <v>1401</v>
      </c>
      <c r="AD328" s="2">
        <v>1897</v>
      </c>
      <c r="AE328" s="2">
        <f t="shared" si="69"/>
        <v>119</v>
      </c>
      <c r="AF328" s="2" t="s">
        <v>29</v>
      </c>
    </row>
    <row r="329" spans="1:32" x14ac:dyDescent="0.2">
      <c r="A329">
        <v>21</v>
      </c>
      <c r="B329" s="2" t="s">
        <v>959</v>
      </c>
      <c r="C329" s="2" t="s">
        <v>22</v>
      </c>
      <c r="D329" s="2" t="s">
        <v>23</v>
      </c>
      <c r="E329" s="2" t="s">
        <v>2767</v>
      </c>
      <c r="F329" s="2" t="s">
        <v>2775</v>
      </c>
      <c r="G329" s="2">
        <v>60</v>
      </c>
      <c r="H329" s="2">
        <v>66</v>
      </c>
      <c r="I329" s="3">
        <v>42504</v>
      </c>
      <c r="J329" s="3">
        <v>42514</v>
      </c>
      <c r="K329" s="3" t="s">
        <v>2537</v>
      </c>
      <c r="L329" s="17">
        <f t="shared" si="70"/>
        <v>256.52</v>
      </c>
      <c r="M329" s="20">
        <f t="shared" si="71"/>
        <v>0.92854358334632781</v>
      </c>
      <c r="N329" s="2" t="s">
        <v>36</v>
      </c>
      <c r="O329" s="2">
        <v>3790000</v>
      </c>
      <c r="P329" s="2">
        <v>4300000</v>
      </c>
      <c r="Q329" s="2">
        <f t="shared" si="65"/>
        <v>510000</v>
      </c>
      <c r="R329" s="4">
        <f t="shared" si="66"/>
        <v>0.13456464379947231</v>
      </c>
      <c r="S329" s="2">
        <v>3398</v>
      </c>
      <c r="T329" s="5">
        <f t="shared" si="74"/>
        <v>63223.3</v>
      </c>
      <c r="U329" s="2">
        <v>71723</v>
      </c>
      <c r="V329" s="5">
        <f t="shared" si="67"/>
        <v>8499.6999999999971</v>
      </c>
      <c r="W329" s="4">
        <f t="shared" si="68"/>
        <v>0.13443936017259456</v>
      </c>
      <c r="X329" s="22">
        <f t="shared" si="72"/>
        <v>58705.589532979888</v>
      </c>
      <c r="Y329" s="22">
        <f t="shared" si="73"/>
        <v>66597.931428348675</v>
      </c>
      <c r="Z329" s="22">
        <f t="shared" si="75"/>
        <v>7892.3418953687869</v>
      </c>
      <c r="AA329" s="8">
        <f t="shared" si="76"/>
        <v>0.13443936017259467</v>
      </c>
      <c r="AB329" s="22">
        <f t="shared" si="77"/>
        <v>3995875.8857009206</v>
      </c>
      <c r="AC329" s="11">
        <v>2406</v>
      </c>
      <c r="AD329" s="2">
        <v>2013</v>
      </c>
      <c r="AE329" s="2">
        <f t="shared" si="69"/>
        <v>3</v>
      </c>
      <c r="AF329" s="2" t="s">
        <v>1155</v>
      </c>
    </row>
    <row r="330" spans="1:32" x14ac:dyDescent="0.2">
      <c r="A330">
        <v>21</v>
      </c>
      <c r="B330" s="2" t="s">
        <v>1147</v>
      </c>
      <c r="C330" s="2" t="s">
        <v>22</v>
      </c>
      <c r="D330" s="2" t="s">
        <v>23</v>
      </c>
      <c r="E330" s="2" t="s">
        <v>2767</v>
      </c>
      <c r="F330" s="2" t="s">
        <v>2775</v>
      </c>
      <c r="G330" s="2">
        <v>60</v>
      </c>
      <c r="H330" s="2">
        <v>69</v>
      </c>
      <c r="I330" s="3">
        <v>42504</v>
      </c>
      <c r="J330" s="3">
        <v>42514</v>
      </c>
      <c r="K330" s="3" t="s">
        <v>2537</v>
      </c>
      <c r="L330" s="17">
        <f t="shared" si="70"/>
        <v>256.52</v>
      </c>
      <c r="M330" s="20">
        <f t="shared" si="71"/>
        <v>0.92854358334632781</v>
      </c>
      <c r="N330" s="2" t="s">
        <v>36</v>
      </c>
      <c r="O330" s="2">
        <v>4200000</v>
      </c>
      <c r="P330" s="2">
        <v>4450000</v>
      </c>
      <c r="Q330" s="2">
        <f t="shared" si="65"/>
        <v>250000</v>
      </c>
      <c r="R330" s="4">
        <f t="shared" si="66"/>
        <v>5.9523809523809521E-2</v>
      </c>
      <c r="S330" s="2"/>
      <c r="T330" s="5">
        <f t="shared" si="74"/>
        <v>70000</v>
      </c>
      <c r="U330" s="2">
        <v>74167</v>
      </c>
      <c r="V330" s="5">
        <f t="shared" si="67"/>
        <v>4167</v>
      </c>
      <c r="W330" s="4">
        <f t="shared" si="68"/>
        <v>5.9528571428571431E-2</v>
      </c>
      <c r="X330" s="22">
        <f t="shared" si="72"/>
        <v>64998.050834242946</v>
      </c>
      <c r="Y330" s="22">
        <f t="shared" si="73"/>
        <v>68867.291946047088</v>
      </c>
      <c r="Z330" s="22">
        <f t="shared" si="75"/>
        <v>3869.2411118041418</v>
      </c>
      <c r="AA330" s="8">
        <f t="shared" si="76"/>
        <v>5.9528571428571334E-2</v>
      </c>
      <c r="AB330" s="22">
        <f t="shared" si="77"/>
        <v>4132037.5167628252</v>
      </c>
      <c r="AC330" s="11">
        <v>2958</v>
      </c>
      <c r="AD330" s="2">
        <v>2009</v>
      </c>
      <c r="AE330" s="2">
        <f t="shared" si="69"/>
        <v>7</v>
      </c>
      <c r="AF330" s="2" t="s">
        <v>65</v>
      </c>
    </row>
    <row r="331" spans="1:32" x14ac:dyDescent="0.2">
      <c r="A331">
        <v>21</v>
      </c>
      <c r="B331" s="2" t="s">
        <v>1147</v>
      </c>
      <c r="C331" s="2" t="s">
        <v>22</v>
      </c>
      <c r="D331" s="2" t="s">
        <v>23</v>
      </c>
      <c r="E331" s="2" t="s">
        <v>2767</v>
      </c>
      <c r="F331" s="2" t="s">
        <v>2775</v>
      </c>
      <c r="G331" s="2">
        <v>62</v>
      </c>
      <c r="H331" s="2">
        <v>72</v>
      </c>
      <c r="I331" s="3">
        <v>42503</v>
      </c>
      <c r="J331" s="3">
        <v>42514</v>
      </c>
      <c r="K331" s="3" t="s">
        <v>2537</v>
      </c>
      <c r="L331" s="17">
        <f t="shared" si="70"/>
        <v>256.52</v>
      </c>
      <c r="M331" s="20">
        <f t="shared" si="71"/>
        <v>0.92854358334632781</v>
      </c>
      <c r="N331" s="2" t="s">
        <v>24</v>
      </c>
      <c r="O331" s="2">
        <v>4300000</v>
      </c>
      <c r="P331" s="2">
        <v>5100000</v>
      </c>
      <c r="Q331" s="2">
        <f t="shared" si="65"/>
        <v>800000</v>
      </c>
      <c r="R331" s="4">
        <f t="shared" si="66"/>
        <v>0.18604651162790697</v>
      </c>
      <c r="S331" s="2"/>
      <c r="T331" s="5">
        <f t="shared" si="74"/>
        <v>69354.838709677424</v>
      </c>
      <c r="U331" s="2">
        <v>82258</v>
      </c>
      <c r="V331" s="5">
        <f t="shared" si="67"/>
        <v>12903.161290322576</v>
      </c>
      <c r="W331" s="4">
        <f t="shared" si="68"/>
        <v>0.18604558139534877</v>
      </c>
      <c r="X331" s="22">
        <f t="shared" si="72"/>
        <v>64398.990457890483</v>
      </c>
      <c r="Y331" s="22">
        <f t="shared" si="73"/>
        <v>76380.138078902237</v>
      </c>
      <c r="Z331" s="22">
        <f t="shared" si="75"/>
        <v>11981.147621011754</v>
      </c>
      <c r="AA331" s="8">
        <f t="shared" si="76"/>
        <v>0.1860455813953488</v>
      </c>
      <c r="AB331" s="22">
        <f t="shared" si="77"/>
        <v>4735568.5608919384</v>
      </c>
      <c r="AC331" s="11">
        <v>2958</v>
      </c>
      <c r="AD331" s="2">
        <v>2009</v>
      </c>
      <c r="AE331" s="2">
        <f t="shared" si="69"/>
        <v>7</v>
      </c>
      <c r="AF331" s="2" t="s">
        <v>29</v>
      </c>
    </row>
    <row r="332" spans="1:32" x14ac:dyDescent="0.2">
      <c r="A332">
        <v>21</v>
      </c>
      <c r="B332" s="2" t="s">
        <v>1716</v>
      </c>
      <c r="C332" s="2" t="s">
        <v>22</v>
      </c>
      <c r="D332" s="2" t="s">
        <v>23</v>
      </c>
      <c r="E332" s="2" t="s">
        <v>2767</v>
      </c>
      <c r="F332" s="2" t="s">
        <v>2775</v>
      </c>
      <c r="G332" s="2">
        <v>76</v>
      </c>
      <c r="H332" s="2">
        <v>89</v>
      </c>
      <c r="I332" s="3">
        <v>42504</v>
      </c>
      <c r="J332" s="3">
        <v>42514</v>
      </c>
      <c r="K332" s="3" t="s">
        <v>2537</v>
      </c>
      <c r="L332" s="17">
        <f t="shared" si="70"/>
        <v>256.52</v>
      </c>
      <c r="M332" s="20">
        <f t="shared" si="71"/>
        <v>0.92854358334632781</v>
      </c>
      <c r="N332" s="2" t="s">
        <v>36</v>
      </c>
      <c r="O332" s="2">
        <v>5400000</v>
      </c>
      <c r="P332" s="2">
        <v>5600000</v>
      </c>
      <c r="Q332" s="2">
        <f t="shared" si="65"/>
        <v>200000</v>
      </c>
      <c r="R332" s="4">
        <f t="shared" si="66"/>
        <v>3.7037037037037035E-2</v>
      </c>
      <c r="S332" s="2">
        <v>6856</v>
      </c>
      <c r="T332" s="5">
        <f t="shared" si="74"/>
        <v>71142.84210526316</v>
      </c>
      <c r="U332" s="2">
        <v>73774</v>
      </c>
      <c r="V332" s="5">
        <f t="shared" si="67"/>
        <v>2631.1578947368398</v>
      </c>
      <c r="W332" s="4">
        <f t="shared" si="68"/>
        <v>3.6984154932182364E-2</v>
      </c>
      <c r="X332" s="22">
        <f t="shared" si="72"/>
        <v>66059.229537863066</v>
      </c>
      <c r="Y332" s="22">
        <f t="shared" si="73"/>
        <v>68502.374317791982</v>
      </c>
      <c r="Z332" s="22">
        <f t="shared" si="75"/>
        <v>2443.1447799289163</v>
      </c>
      <c r="AA332" s="8">
        <f t="shared" si="76"/>
        <v>3.6984154932182225E-2</v>
      </c>
      <c r="AB332" s="22">
        <f t="shared" si="77"/>
        <v>5206180.448152191</v>
      </c>
      <c r="AC332" s="11">
        <v>10317</v>
      </c>
      <c r="AD332" s="2">
        <v>2013</v>
      </c>
      <c r="AE332" s="2">
        <f t="shared" si="69"/>
        <v>3</v>
      </c>
      <c r="AF332" s="2" t="s">
        <v>58</v>
      </c>
    </row>
    <row r="333" spans="1:32" x14ac:dyDescent="0.2">
      <c r="A333">
        <v>21</v>
      </c>
      <c r="B333" s="2" t="s">
        <v>1717</v>
      </c>
      <c r="C333" s="2" t="s">
        <v>22</v>
      </c>
      <c r="D333" s="2" t="s">
        <v>23</v>
      </c>
      <c r="E333" s="2" t="s">
        <v>2767</v>
      </c>
      <c r="F333" s="2" t="s">
        <v>2775</v>
      </c>
      <c r="G333" s="2">
        <v>76</v>
      </c>
      <c r="H333" s="2">
        <v>85</v>
      </c>
      <c r="I333" s="3">
        <v>42504</v>
      </c>
      <c r="J333" s="3">
        <v>42514</v>
      </c>
      <c r="K333" s="3" t="s">
        <v>2537</v>
      </c>
      <c r="L333" s="17">
        <f t="shared" si="70"/>
        <v>256.52</v>
      </c>
      <c r="M333" s="20">
        <f t="shared" si="71"/>
        <v>0.92854358334632781</v>
      </c>
      <c r="N333" s="2" t="s">
        <v>36</v>
      </c>
      <c r="O333" s="2">
        <v>5250000</v>
      </c>
      <c r="P333" s="2">
        <v>5600000</v>
      </c>
      <c r="Q333" s="2">
        <f t="shared" si="65"/>
        <v>350000</v>
      </c>
      <c r="R333" s="4">
        <f t="shared" si="66"/>
        <v>6.6666666666666666E-2</v>
      </c>
      <c r="S333" s="2"/>
      <c r="T333" s="5">
        <f t="shared" si="74"/>
        <v>69078.947368421053</v>
      </c>
      <c r="U333" s="2">
        <v>73684</v>
      </c>
      <c r="V333" s="5">
        <f t="shared" si="67"/>
        <v>4605.0526315789466</v>
      </c>
      <c r="W333" s="4">
        <f t="shared" si="68"/>
        <v>6.6663619047619041E-2</v>
      </c>
      <c r="X333" s="22">
        <f t="shared" si="72"/>
        <v>64142.813323266069</v>
      </c>
      <c r="Y333" s="22">
        <f t="shared" si="73"/>
        <v>68418.805395290823</v>
      </c>
      <c r="Z333" s="22">
        <f t="shared" si="75"/>
        <v>4275.9920720247537</v>
      </c>
      <c r="AA333" s="8">
        <f t="shared" si="76"/>
        <v>6.6663619047619069E-2</v>
      </c>
      <c r="AB333" s="22">
        <f t="shared" si="77"/>
        <v>5199829.2100421023</v>
      </c>
      <c r="AC333" s="11">
        <v>3305</v>
      </c>
      <c r="AD333" s="2">
        <v>2005</v>
      </c>
      <c r="AE333" s="2">
        <f t="shared" si="69"/>
        <v>11</v>
      </c>
      <c r="AF333" s="2" t="s">
        <v>364</v>
      </c>
    </row>
    <row r="334" spans="1:32" x14ac:dyDescent="0.2">
      <c r="A334">
        <v>21</v>
      </c>
      <c r="B334" s="2" t="s">
        <v>1720</v>
      </c>
      <c r="C334" s="2" t="s">
        <v>22</v>
      </c>
      <c r="D334" s="2" t="s">
        <v>23</v>
      </c>
      <c r="E334" s="2" t="s">
        <v>2767</v>
      </c>
      <c r="F334" s="2" t="s">
        <v>2775</v>
      </c>
      <c r="G334" s="2">
        <v>76</v>
      </c>
      <c r="H334" s="2">
        <v>85</v>
      </c>
      <c r="I334" s="3">
        <v>42502</v>
      </c>
      <c r="J334" s="3">
        <v>42514</v>
      </c>
      <c r="K334" s="3" t="s">
        <v>2537</v>
      </c>
      <c r="L334" s="17">
        <f t="shared" si="70"/>
        <v>256.52</v>
      </c>
      <c r="M334" s="20">
        <f t="shared" si="71"/>
        <v>0.92854358334632781</v>
      </c>
      <c r="N334" s="2" t="s">
        <v>32</v>
      </c>
      <c r="O334" s="2">
        <v>4300000</v>
      </c>
      <c r="P334" s="2">
        <v>4300000</v>
      </c>
      <c r="Q334" s="2">
        <f t="shared" si="65"/>
        <v>0</v>
      </c>
      <c r="R334" s="4">
        <f t="shared" si="66"/>
        <v>0</v>
      </c>
      <c r="S334" s="2">
        <v>14640</v>
      </c>
      <c r="T334" s="5">
        <f t="shared" si="74"/>
        <v>56771.57894736842</v>
      </c>
      <c r="U334" s="2">
        <v>56772</v>
      </c>
      <c r="V334" s="5">
        <f t="shared" si="67"/>
        <v>0.4210526315800962</v>
      </c>
      <c r="W334" s="4">
        <f t="shared" si="68"/>
        <v>7.4166094969886975E-6</v>
      </c>
      <c r="X334" s="22">
        <f t="shared" si="72"/>
        <v>52714.885348018419</v>
      </c>
      <c r="Y334" s="22">
        <f t="shared" si="73"/>
        <v>52715.276313737719</v>
      </c>
      <c r="Z334" s="22">
        <f t="shared" si="75"/>
        <v>0.39096571929985657</v>
      </c>
      <c r="AA334" s="8">
        <f t="shared" si="76"/>
        <v>7.4166094968952291E-6</v>
      </c>
      <c r="AB334" s="22">
        <f t="shared" si="77"/>
        <v>4006360.9998440668</v>
      </c>
      <c r="AC334" s="2">
        <v>580</v>
      </c>
      <c r="AD334" s="2">
        <v>1888</v>
      </c>
      <c r="AE334" s="2">
        <f t="shared" si="69"/>
        <v>128</v>
      </c>
      <c r="AF334" s="2" t="s">
        <v>37</v>
      </c>
    </row>
    <row r="335" spans="1:32" x14ac:dyDescent="0.2">
      <c r="A335">
        <v>21</v>
      </c>
      <c r="B335" s="2" t="s">
        <v>1901</v>
      </c>
      <c r="C335" s="2" t="s">
        <v>22</v>
      </c>
      <c r="D335" s="2" t="s">
        <v>23</v>
      </c>
      <c r="E335" s="2" t="s">
        <v>2767</v>
      </c>
      <c r="F335" s="2" t="s">
        <v>2775</v>
      </c>
      <c r="G335" s="2">
        <v>82</v>
      </c>
      <c r="H335" s="2"/>
      <c r="I335" s="3">
        <v>42504</v>
      </c>
      <c r="J335" s="3">
        <v>42514</v>
      </c>
      <c r="K335" s="3" t="s">
        <v>2537</v>
      </c>
      <c r="L335" s="17">
        <f t="shared" si="70"/>
        <v>256.52</v>
      </c>
      <c r="M335" s="20">
        <f t="shared" si="71"/>
        <v>0.92854358334632781</v>
      </c>
      <c r="N335" s="2" t="s">
        <v>36</v>
      </c>
      <c r="O335" s="2">
        <v>3600000</v>
      </c>
      <c r="P335" s="2">
        <v>4000000</v>
      </c>
      <c r="Q335" s="2">
        <f t="shared" si="65"/>
        <v>400000</v>
      </c>
      <c r="R335" s="4">
        <f t="shared" si="66"/>
        <v>0.1111111111111111</v>
      </c>
      <c r="S335" s="2">
        <v>85000</v>
      </c>
      <c r="T335" s="5">
        <f t="shared" si="74"/>
        <v>44939.024390243903</v>
      </c>
      <c r="U335" s="2">
        <v>49817</v>
      </c>
      <c r="V335" s="5">
        <f t="shared" si="67"/>
        <v>4877.9756097560967</v>
      </c>
      <c r="W335" s="4">
        <f t="shared" si="68"/>
        <v>0.10854654002713703</v>
      </c>
      <c r="X335" s="22">
        <f t="shared" si="72"/>
        <v>41727.842739405096</v>
      </c>
      <c r="Y335" s="22">
        <f t="shared" si="73"/>
        <v>46257.255691564009</v>
      </c>
      <c r="Z335" s="22">
        <f t="shared" si="75"/>
        <v>4529.412952158913</v>
      </c>
      <c r="AA335" s="8">
        <f t="shared" si="76"/>
        <v>0.108546540027137</v>
      </c>
      <c r="AB335" s="22">
        <f t="shared" si="77"/>
        <v>3793094.9667082489</v>
      </c>
      <c r="AC335" s="2"/>
      <c r="AD335" s="2">
        <v>1898</v>
      </c>
      <c r="AE335" s="2">
        <f t="shared" si="69"/>
        <v>118</v>
      </c>
      <c r="AF335" s="2" t="s">
        <v>507</v>
      </c>
    </row>
    <row r="336" spans="1:32" x14ac:dyDescent="0.2">
      <c r="A336">
        <v>21</v>
      </c>
      <c r="B336" s="2" t="s">
        <v>1941</v>
      </c>
      <c r="C336" s="2" t="s">
        <v>22</v>
      </c>
      <c r="D336" s="2" t="s">
        <v>23</v>
      </c>
      <c r="E336" s="2" t="s">
        <v>2767</v>
      </c>
      <c r="F336" s="2" t="s">
        <v>2775</v>
      </c>
      <c r="G336" s="2">
        <v>84</v>
      </c>
      <c r="H336" s="2">
        <v>92</v>
      </c>
      <c r="I336" s="3">
        <v>42504</v>
      </c>
      <c r="J336" s="3">
        <v>42514</v>
      </c>
      <c r="K336" s="3" t="s">
        <v>2537</v>
      </c>
      <c r="L336" s="17">
        <f t="shared" si="70"/>
        <v>256.52</v>
      </c>
      <c r="M336" s="20">
        <f t="shared" si="71"/>
        <v>0.92854358334632781</v>
      </c>
      <c r="N336" s="2" t="s">
        <v>36</v>
      </c>
      <c r="O336" s="2">
        <v>5500000</v>
      </c>
      <c r="P336" s="2">
        <v>5850000</v>
      </c>
      <c r="Q336" s="2">
        <f t="shared" si="65"/>
        <v>350000</v>
      </c>
      <c r="R336" s="4">
        <f t="shared" si="66"/>
        <v>6.363636363636363E-2</v>
      </c>
      <c r="S336" s="2">
        <v>40910</v>
      </c>
      <c r="T336" s="5">
        <f t="shared" si="74"/>
        <v>65963.21428571429</v>
      </c>
      <c r="U336" s="2">
        <v>70130</v>
      </c>
      <c r="V336" s="5">
        <f t="shared" si="67"/>
        <v>4166.7857142857101</v>
      </c>
      <c r="W336" s="4">
        <f t="shared" si="68"/>
        <v>6.3168324336616122E-2</v>
      </c>
      <c r="X336" s="22">
        <f t="shared" si="72"/>
        <v>61249.719361898831</v>
      </c>
      <c r="Y336" s="22">
        <f t="shared" si="73"/>
        <v>65118.76150007797</v>
      </c>
      <c r="Z336" s="22">
        <f t="shared" si="75"/>
        <v>3869.0421381791384</v>
      </c>
      <c r="AA336" s="8">
        <f t="shared" si="76"/>
        <v>6.3168324336616066E-2</v>
      </c>
      <c r="AB336" s="22">
        <f t="shared" si="77"/>
        <v>5469975.9660065491</v>
      </c>
      <c r="AC336" s="11">
        <v>5878</v>
      </c>
      <c r="AD336" s="2">
        <v>2008</v>
      </c>
      <c r="AE336" s="2">
        <f t="shared" si="69"/>
        <v>8</v>
      </c>
      <c r="AF336" s="2" t="s">
        <v>65</v>
      </c>
    </row>
    <row r="337" spans="1:32" x14ac:dyDescent="0.2">
      <c r="A337">
        <v>21</v>
      </c>
      <c r="B337" s="2" t="s">
        <v>1969</v>
      </c>
      <c r="C337" s="2" t="s">
        <v>22</v>
      </c>
      <c r="D337" s="2" t="s">
        <v>23</v>
      </c>
      <c r="E337" s="2" t="s">
        <v>2767</v>
      </c>
      <c r="F337" s="2" t="s">
        <v>2775</v>
      </c>
      <c r="G337" s="2">
        <v>85</v>
      </c>
      <c r="H337" s="2">
        <v>97</v>
      </c>
      <c r="I337" s="3">
        <v>42504</v>
      </c>
      <c r="J337" s="3">
        <v>42514</v>
      </c>
      <c r="K337" s="3" t="s">
        <v>2537</v>
      </c>
      <c r="L337" s="17">
        <f t="shared" si="70"/>
        <v>256.52</v>
      </c>
      <c r="M337" s="20">
        <f t="shared" si="71"/>
        <v>0.92854358334632781</v>
      </c>
      <c r="N337" s="2" t="s">
        <v>36</v>
      </c>
      <c r="O337" s="2">
        <v>5600000</v>
      </c>
      <c r="P337" s="2">
        <v>6600000</v>
      </c>
      <c r="Q337" s="2">
        <f t="shared" si="65"/>
        <v>1000000</v>
      </c>
      <c r="R337" s="4">
        <f t="shared" si="66"/>
        <v>0.17857142857142858</v>
      </c>
      <c r="S337" s="2"/>
      <c r="T337" s="5">
        <f t="shared" si="74"/>
        <v>65882.352941176476</v>
      </c>
      <c r="U337" s="2">
        <v>77647</v>
      </c>
      <c r="V337" s="5">
        <f t="shared" si="67"/>
        <v>11764.647058823524</v>
      </c>
      <c r="W337" s="4">
        <f t="shared" si="68"/>
        <v>0.17857053571428563</v>
      </c>
      <c r="X337" s="22">
        <f t="shared" si="72"/>
        <v>61174.636079287484</v>
      </c>
      <c r="Y337" s="22">
        <f t="shared" si="73"/>
        <v>72098.623616092314</v>
      </c>
      <c r="Z337" s="22">
        <f t="shared" si="75"/>
        <v>10923.987536804831</v>
      </c>
      <c r="AA337" s="8">
        <f t="shared" si="76"/>
        <v>0.17857053571428561</v>
      </c>
      <c r="AB337" s="22">
        <f t="shared" si="77"/>
        <v>6128383.0073678466</v>
      </c>
      <c r="AC337" s="11">
        <v>3943</v>
      </c>
      <c r="AD337" s="2">
        <v>2012</v>
      </c>
      <c r="AE337" s="2">
        <f t="shared" si="69"/>
        <v>4</v>
      </c>
      <c r="AF337" s="2" t="s">
        <v>37</v>
      </c>
    </row>
    <row r="338" spans="1:32" x14ac:dyDescent="0.2">
      <c r="A338">
        <v>21</v>
      </c>
      <c r="B338" s="2" t="s">
        <v>736</v>
      </c>
      <c r="C338" s="2" t="s">
        <v>22</v>
      </c>
      <c r="D338" s="2" t="s">
        <v>23</v>
      </c>
      <c r="E338" s="2" t="s">
        <v>2767</v>
      </c>
      <c r="F338" s="2" t="s">
        <v>2775</v>
      </c>
      <c r="G338" s="2">
        <v>92</v>
      </c>
      <c r="H338" s="2">
        <v>105</v>
      </c>
      <c r="I338" s="3">
        <v>42503</v>
      </c>
      <c r="J338" s="3">
        <v>42514</v>
      </c>
      <c r="K338" s="3" t="s">
        <v>2537</v>
      </c>
      <c r="L338" s="17">
        <f t="shared" si="70"/>
        <v>256.52</v>
      </c>
      <c r="M338" s="20">
        <f t="shared" si="71"/>
        <v>0.92854358334632781</v>
      </c>
      <c r="N338" s="2" t="s">
        <v>24</v>
      </c>
      <c r="O338" s="2">
        <v>6500000</v>
      </c>
      <c r="P338" s="2">
        <v>7600000</v>
      </c>
      <c r="Q338" s="2">
        <f t="shared" si="65"/>
        <v>1100000</v>
      </c>
      <c r="R338" s="4">
        <f t="shared" si="66"/>
        <v>0.16923076923076924</v>
      </c>
      <c r="S338" s="2"/>
      <c r="T338" s="5">
        <f t="shared" si="74"/>
        <v>70652.173913043473</v>
      </c>
      <c r="U338" s="2">
        <v>82609</v>
      </c>
      <c r="V338" s="5">
        <f t="shared" si="67"/>
        <v>11956.826086956527</v>
      </c>
      <c r="W338" s="4">
        <f t="shared" si="68"/>
        <v>0.16923507692307702</v>
      </c>
      <c r="X338" s="22">
        <f t="shared" si="72"/>
        <v>65603.622736425328</v>
      </c>
      <c r="Y338" s="22">
        <f t="shared" si="73"/>
        <v>76706.056876656789</v>
      </c>
      <c r="Z338" s="22">
        <f t="shared" si="75"/>
        <v>11102.43414023146</v>
      </c>
      <c r="AA338" s="8">
        <f t="shared" si="76"/>
        <v>0.16923507692307696</v>
      </c>
      <c r="AB338" s="22">
        <f t="shared" si="77"/>
        <v>7056957.2326524248</v>
      </c>
      <c r="AC338" s="11">
        <v>1225</v>
      </c>
      <c r="AD338" s="2">
        <v>2014</v>
      </c>
      <c r="AE338" s="2">
        <f t="shared" si="69"/>
        <v>2</v>
      </c>
      <c r="AF338" s="2" t="s">
        <v>37</v>
      </c>
    </row>
    <row r="339" spans="1:32" x14ac:dyDescent="0.2">
      <c r="A339">
        <v>21</v>
      </c>
      <c r="B339" s="2" t="s">
        <v>326</v>
      </c>
      <c r="C339" s="2" t="s">
        <v>22</v>
      </c>
      <c r="D339" s="2" t="s">
        <v>23</v>
      </c>
      <c r="E339" s="2" t="s">
        <v>2767</v>
      </c>
      <c r="F339" s="2" t="s">
        <v>2775</v>
      </c>
      <c r="G339" s="2">
        <v>37</v>
      </c>
      <c r="H339" s="2">
        <v>43</v>
      </c>
      <c r="I339" s="3">
        <v>42503</v>
      </c>
      <c r="J339" s="3">
        <v>42515</v>
      </c>
      <c r="K339" s="3" t="s">
        <v>2537</v>
      </c>
      <c r="L339" s="17">
        <f t="shared" si="70"/>
        <v>256.52</v>
      </c>
      <c r="M339" s="20">
        <f t="shared" si="71"/>
        <v>0.92854358334632781</v>
      </c>
      <c r="N339" s="2" t="s">
        <v>32</v>
      </c>
      <c r="O339" s="2">
        <v>2400000</v>
      </c>
      <c r="P339" s="2">
        <v>2655000</v>
      </c>
      <c r="Q339" s="2">
        <f t="shared" si="65"/>
        <v>255000</v>
      </c>
      <c r="R339" s="4">
        <f t="shared" si="66"/>
        <v>0.10625</v>
      </c>
      <c r="S339" s="2">
        <v>4587</v>
      </c>
      <c r="T339" s="5">
        <f t="shared" si="74"/>
        <v>64988.83783783784</v>
      </c>
      <c r="U339" s="2">
        <v>71881</v>
      </c>
      <c r="V339" s="5">
        <f t="shared" si="67"/>
        <v>6892.1621621621598</v>
      </c>
      <c r="W339" s="4">
        <f t="shared" si="68"/>
        <v>0.10605147578357527</v>
      </c>
      <c r="X339" s="22">
        <f t="shared" si="72"/>
        <v>60344.96836345936</v>
      </c>
      <c r="Y339" s="22">
        <f t="shared" si="73"/>
        <v>66744.641314517386</v>
      </c>
      <c r="Z339" s="22">
        <f t="shared" si="75"/>
        <v>6399.6729510580262</v>
      </c>
      <c r="AA339" s="8">
        <f t="shared" si="76"/>
        <v>0.10605147578357527</v>
      </c>
      <c r="AB339" s="22">
        <f t="shared" si="77"/>
        <v>2469551.7286371435</v>
      </c>
      <c r="AC339" s="11">
        <v>3599</v>
      </c>
      <c r="AD339" s="2">
        <v>1935</v>
      </c>
      <c r="AE339" s="2">
        <f t="shared" si="69"/>
        <v>81</v>
      </c>
      <c r="AF339" s="2" t="s">
        <v>37</v>
      </c>
    </row>
    <row r="340" spans="1:32" x14ac:dyDescent="0.2">
      <c r="A340">
        <v>21</v>
      </c>
      <c r="B340" s="2" t="s">
        <v>348</v>
      </c>
      <c r="C340" s="2" t="s">
        <v>22</v>
      </c>
      <c r="D340" s="2" t="s">
        <v>23</v>
      </c>
      <c r="E340" s="2" t="s">
        <v>2767</v>
      </c>
      <c r="F340" s="2" t="s">
        <v>2775</v>
      </c>
      <c r="G340" s="2">
        <v>38</v>
      </c>
      <c r="H340" s="2">
        <v>45</v>
      </c>
      <c r="I340" s="3">
        <v>42504</v>
      </c>
      <c r="J340" s="3">
        <v>42515</v>
      </c>
      <c r="K340" s="3" t="s">
        <v>2537</v>
      </c>
      <c r="L340" s="17">
        <f t="shared" si="70"/>
        <v>256.52</v>
      </c>
      <c r="M340" s="20">
        <f t="shared" si="71"/>
        <v>0.92854358334632781</v>
      </c>
      <c r="N340" s="2" t="s">
        <v>24</v>
      </c>
      <c r="O340" s="2">
        <v>3200000</v>
      </c>
      <c r="P340" s="2">
        <v>3200000</v>
      </c>
      <c r="Q340" s="2">
        <f t="shared" si="65"/>
        <v>0</v>
      </c>
      <c r="R340" s="4">
        <f t="shared" si="66"/>
        <v>0</v>
      </c>
      <c r="S340" s="2"/>
      <c r="T340" s="5">
        <f t="shared" si="74"/>
        <v>84210.526315789481</v>
      </c>
      <c r="U340" s="2">
        <v>84211</v>
      </c>
      <c r="V340" s="5">
        <f t="shared" si="67"/>
        <v>0.47368421051942278</v>
      </c>
      <c r="W340" s="4">
        <f t="shared" si="68"/>
        <v>5.6249999999181448E-6</v>
      </c>
      <c r="X340" s="22">
        <f t="shared" si="72"/>
        <v>78193.143860743396</v>
      </c>
      <c r="Y340" s="22">
        <f t="shared" si="73"/>
        <v>78193.583697177615</v>
      </c>
      <c r="Z340" s="22">
        <f t="shared" si="75"/>
        <v>0.4398364342196146</v>
      </c>
      <c r="AA340" s="8">
        <f t="shared" si="76"/>
        <v>5.6250000000375095E-6</v>
      </c>
      <c r="AB340" s="22">
        <f t="shared" si="77"/>
        <v>2971356.1804927494</v>
      </c>
      <c r="AC340" s="11">
        <v>1380</v>
      </c>
      <c r="AD340" s="2">
        <v>2010</v>
      </c>
      <c r="AE340" s="2">
        <f t="shared" si="69"/>
        <v>6</v>
      </c>
      <c r="AF340" s="2" t="s">
        <v>88</v>
      </c>
    </row>
    <row r="341" spans="1:32" x14ac:dyDescent="0.2">
      <c r="A341">
        <v>21</v>
      </c>
      <c r="B341" s="2" t="s">
        <v>349</v>
      </c>
      <c r="C341" s="2" t="s">
        <v>22</v>
      </c>
      <c r="D341" s="2" t="s">
        <v>23</v>
      </c>
      <c r="E341" s="2" t="s">
        <v>2767</v>
      </c>
      <c r="F341" s="2" t="s">
        <v>2775</v>
      </c>
      <c r="G341" s="2">
        <v>38</v>
      </c>
      <c r="H341" s="2">
        <v>42</v>
      </c>
      <c r="I341" s="3">
        <v>42503</v>
      </c>
      <c r="J341" s="3">
        <v>42515</v>
      </c>
      <c r="K341" s="3" t="s">
        <v>2537</v>
      </c>
      <c r="L341" s="17">
        <f t="shared" si="70"/>
        <v>256.52</v>
      </c>
      <c r="M341" s="20">
        <f t="shared" si="71"/>
        <v>0.92854358334632781</v>
      </c>
      <c r="N341" s="2" t="s">
        <v>32</v>
      </c>
      <c r="O341" s="2">
        <v>2800000</v>
      </c>
      <c r="P341" s="2">
        <v>3325000</v>
      </c>
      <c r="Q341" s="2">
        <f t="shared" si="65"/>
        <v>525000</v>
      </c>
      <c r="R341" s="4">
        <f t="shared" si="66"/>
        <v>0.1875</v>
      </c>
      <c r="S341" s="2">
        <v>1493</v>
      </c>
      <c r="T341" s="5">
        <f t="shared" si="74"/>
        <v>73723.5</v>
      </c>
      <c r="U341" s="2">
        <v>87539</v>
      </c>
      <c r="V341" s="5">
        <f t="shared" si="67"/>
        <v>13815.5</v>
      </c>
      <c r="W341" s="4">
        <f t="shared" si="68"/>
        <v>0.18739614912477026</v>
      </c>
      <c r="X341" s="22">
        <f t="shared" si="72"/>
        <v>68455.482866833001</v>
      </c>
      <c r="Y341" s="22">
        <f t="shared" si="73"/>
        <v>81283.776742554197</v>
      </c>
      <c r="Z341" s="22">
        <f t="shared" si="75"/>
        <v>12828.293875721196</v>
      </c>
      <c r="AA341" s="8">
        <f t="shared" si="76"/>
        <v>0.18739614912477032</v>
      </c>
      <c r="AB341" s="22">
        <f t="shared" si="77"/>
        <v>3088783.5162170595</v>
      </c>
      <c r="AC341" s="11">
        <v>1556</v>
      </c>
      <c r="AD341" s="2">
        <v>2010</v>
      </c>
      <c r="AE341" s="2">
        <f t="shared" si="69"/>
        <v>6</v>
      </c>
      <c r="AF341" s="2" t="s">
        <v>209</v>
      </c>
    </row>
    <row r="342" spans="1:32" x14ac:dyDescent="0.2">
      <c r="A342">
        <v>21</v>
      </c>
      <c r="B342" s="2" t="s">
        <v>396</v>
      </c>
      <c r="C342" s="2" t="s">
        <v>22</v>
      </c>
      <c r="D342" s="2" t="s">
        <v>23</v>
      </c>
      <c r="E342" s="2" t="s">
        <v>2767</v>
      </c>
      <c r="F342" s="2" t="s">
        <v>2775</v>
      </c>
      <c r="G342" s="2">
        <v>40</v>
      </c>
      <c r="H342" s="2">
        <v>44</v>
      </c>
      <c r="I342" s="3">
        <v>42503</v>
      </c>
      <c r="J342" s="3">
        <v>42515</v>
      </c>
      <c r="K342" s="3" t="s">
        <v>2537</v>
      </c>
      <c r="L342" s="17">
        <f t="shared" si="70"/>
        <v>256.52</v>
      </c>
      <c r="M342" s="20">
        <f t="shared" si="71"/>
        <v>0.92854358334632781</v>
      </c>
      <c r="N342" s="2" t="s">
        <v>32</v>
      </c>
      <c r="O342" s="2">
        <v>2500000</v>
      </c>
      <c r="P342" s="2">
        <v>3025000</v>
      </c>
      <c r="Q342" s="2">
        <f t="shared" si="65"/>
        <v>525000</v>
      </c>
      <c r="R342" s="4">
        <f t="shared" si="66"/>
        <v>0.21</v>
      </c>
      <c r="S342" s="2">
        <v>57178</v>
      </c>
      <c r="T342" s="5">
        <f t="shared" si="74"/>
        <v>63929.45</v>
      </c>
      <c r="U342" s="2">
        <v>77054</v>
      </c>
      <c r="V342" s="5">
        <f t="shared" si="67"/>
        <v>13124.550000000003</v>
      </c>
      <c r="W342" s="4">
        <f t="shared" si="68"/>
        <v>0.20529740205804997</v>
      </c>
      <c r="X342" s="22">
        <f t="shared" si="72"/>
        <v>59361.280584359891</v>
      </c>
      <c r="Y342" s="22">
        <f t="shared" si="73"/>
        <v>71547.997271167944</v>
      </c>
      <c r="Z342" s="22">
        <f t="shared" si="75"/>
        <v>12186.716686808053</v>
      </c>
      <c r="AA342" s="8">
        <f t="shared" si="76"/>
        <v>0.20529740205805005</v>
      </c>
      <c r="AB342" s="22">
        <f t="shared" si="77"/>
        <v>2861919.8908467176</v>
      </c>
      <c r="AC342" s="11">
        <v>2212</v>
      </c>
      <c r="AD342" s="2">
        <v>1936</v>
      </c>
      <c r="AE342" s="2">
        <f t="shared" si="69"/>
        <v>80</v>
      </c>
      <c r="AF342" s="2" t="s">
        <v>37</v>
      </c>
    </row>
    <row r="343" spans="1:32" x14ac:dyDescent="0.2">
      <c r="A343">
        <v>21</v>
      </c>
      <c r="B343" s="2" t="s">
        <v>1592</v>
      </c>
      <c r="C343" s="2" t="s">
        <v>22</v>
      </c>
      <c r="D343" s="2" t="s">
        <v>23</v>
      </c>
      <c r="E343" s="2" t="s">
        <v>2767</v>
      </c>
      <c r="F343" s="2" t="s">
        <v>2775</v>
      </c>
      <c r="G343" s="2">
        <v>72</v>
      </c>
      <c r="H343" s="2"/>
      <c r="I343" s="3">
        <v>42503</v>
      </c>
      <c r="J343" s="3">
        <v>42515</v>
      </c>
      <c r="K343" s="3" t="s">
        <v>2537</v>
      </c>
      <c r="L343" s="17">
        <f t="shared" si="70"/>
        <v>256.52</v>
      </c>
      <c r="M343" s="20">
        <f t="shared" si="71"/>
        <v>0.92854358334632781</v>
      </c>
      <c r="N343" s="2" t="s">
        <v>32</v>
      </c>
      <c r="O343" s="2">
        <v>4990000</v>
      </c>
      <c r="P343" s="2">
        <v>5430000</v>
      </c>
      <c r="Q343" s="2">
        <f t="shared" si="65"/>
        <v>440000</v>
      </c>
      <c r="R343" s="4">
        <f t="shared" si="66"/>
        <v>8.8176352705410826E-2</v>
      </c>
      <c r="S343" s="2"/>
      <c r="T343" s="5">
        <f t="shared" si="74"/>
        <v>69305.555555555562</v>
      </c>
      <c r="U343" s="2">
        <v>75417</v>
      </c>
      <c r="V343" s="5">
        <f t="shared" si="67"/>
        <v>6111.444444444438</v>
      </c>
      <c r="W343" s="4">
        <f t="shared" si="68"/>
        <v>8.8181162324649204E-2</v>
      </c>
      <c r="X343" s="22">
        <f t="shared" si="72"/>
        <v>64353.22890136356</v>
      </c>
      <c r="Y343" s="22">
        <f t="shared" si="73"/>
        <v>70027.971425230004</v>
      </c>
      <c r="Z343" s="22">
        <f t="shared" si="75"/>
        <v>5674.7425238664437</v>
      </c>
      <c r="AA343" s="8">
        <f t="shared" si="76"/>
        <v>8.8181162324649162E-2</v>
      </c>
      <c r="AB343" s="22">
        <f t="shared" si="77"/>
        <v>5042013.9426165605</v>
      </c>
      <c r="AC343" s="11">
        <v>7232</v>
      </c>
      <c r="AD343" s="2">
        <v>2005</v>
      </c>
      <c r="AE343" s="2">
        <f t="shared" si="69"/>
        <v>11</v>
      </c>
      <c r="AF343" s="2" t="s">
        <v>460</v>
      </c>
    </row>
    <row r="344" spans="1:32" x14ac:dyDescent="0.2">
      <c r="A344">
        <v>21</v>
      </c>
      <c r="B344" s="2" t="s">
        <v>361</v>
      </c>
      <c r="C344" s="2" t="s">
        <v>22</v>
      </c>
      <c r="D344" s="2" t="s">
        <v>23</v>
      </c>
      <c r="E344" s="2" t="s">
        <v>2767</v>
      </c>
      <c r="F344" s="2" t="s">
        <v>2775</v>
      </c>
      <c r="G344" s="2">
        <v>73</v>
      </c>
      <c r="H344" s="2">
        <v>81</v>
      </c>
      <c r="I344" s="3">
        <v>42503</v>
      </c>
      <c r="J344" s="3">
        <v>42515</v>
      </c>
      <c r="K344" s="3" t="s">
        <v>2537</v>
      </c>
      <c r="L344" s="17">
        <f t="shared" si="70"/>
        <v>256.52</v>
      </c>
      <c r="M344" s="20">
        <f t="shared" si="71"/>
        <v>0.92854358334632781</v>
      </c>
      <c r="N344" s="2" t="s">
        <v>32</v>
      </c>
      <c r="O344" s="2">
        <v>4700000</v>
      </c>
      <c r="P344" s="2">
        <v>4900000</v>
      </c>
      <c r="Q344" s="2">
        <f t="shared" si="65"/>
        <v>200000</v>
      </c>
      <c r="R344" s="4">
        <f t="shared" si="66"/>
        <v>4.2553191489361701E-2</v>
      </c>
      <c r="S344" s="2"/>
      <c r="T344" s="5">
        <f t="shared" si="74"/>
        <v>64383.561643835616</v>
      </c>
      <c r="U344" s="2">
        <v>67123</v>
      </c>
      <c r="V344" s="5">
        <f t="shared" si="67"/>
        <v>2739.4383561643845</v>
      </c>
      <c r="W344" s="4">
        <f t="shared" si="68"/>
        <v>4.2548723404255334E-2</v>
      </c>
      <c r="X344" s="22">
        <f t="shared" si="72"/>
        <v>59782.943037366313</v>
      </c>
      <c r="Y344" s="22">
        <f t="shared" si="73"/>
        <v>62326.630944955563</v>
      </c>
      <c r="Z344" s="22">
        <f t="shared" si="75"/>
        <v>2543.6879075892502</v>
      </c>
      <c r="AA344" s="8">
        <f t="shared" si="76"/>
        <v>4.2548723404255313E-2</v>
      </c>
      <c r="AB344" s="22">
        <f t="shared" si="77"/>
        <v>4549844.0589817557</v>
      </c>
      <c r="AC344" s="11">
        <v>1462</v>
      </c>
      <c r="AD344" s="2">
        <v>2014</v>
      </c>
      <c r="AE344" s="2">
        <f t="shared" si="69"/>
        <v>2</v>
      </c>
      <c r="AF344" s="2" t="s">
        <v>37</v>
      </c>
    </row>
    <row r="345" spans="1:32" x14ac:dyDescent="0.2">
      <c r="A345">
        <v>22</v>
      </c>
      <c r="B345" s="2" t="s">
        <v>208</v>
      </c>
      <c r="C345" s="2" t="s">
        <v>22</v>
      </c>
      <c r="D345" s="2" t="s">
        <v>23</v>
      </c>
      <c r="E345" s="2" t="s">
        <v>2767</v>
      </c>
      <c r="F345" s="2" t="s">
        <v>2775</v>
      </c>
      <c r="G345" s="2">
        <v>32</v>
      </c>
      <c r="H345" s="2">
        <v>37</v>
      </c>
      <c r="I345" s="3">
        <v>42510</v>
      </c>
      <c r="J345" s="3">
        <v>42520</v>
      </c>
      <c r="K345" s="3" t="s">
        <v>2537</v>
      </c>
      <c r="L345" s="17">
        <f t="shared" si="70"/>
        <v>256.52</v>
      </c>
      <c r="M345" s="20">
        <f t="shared" si="71"/>
        <v>0.92854358334632781</v>
      </c>
      <c r="N345" s="2" t="s">
        <v>36</v>
      </c>
      <c r="O345" s="2">
        <v>2400000</v>
      </c>
      <c r="P345" s="2">
        <v>2615000</v>
      </c>
      <c r="Q345" s="2">
        <f t="shared" si="65"/>
        <v>215000</v>
      </c>
      <c r="R345" s="4">
        <f t="shared" si="66"/>
        <v>8.9583333333333334E-2</v>
      </c>
      <c r="S345" s="2">
        <v>68778</v>
      </c>
      <c r="T345" s="5">
        <f t="shared" si="74"/>
        <v>77149.3125</v>
      </c>
      <c r="U345" s="2">
        <v>83868</v>
      </c>
      <c r="V345" s="5">
        <f t="shared" si="67"/>
        <v>6718.6875</v>
      </c>
      <c r="W345" s="4">
        <f t="shared" si="68"/>
        <v>8.7086809749600813E-2</v>
      </c>
      <c r="X345" s="22">
        <f t="shared" si="72"/>
        <v>71636.499081455637</v>
      </c>
      <c r="Y345" s="22">
        <f t="shared" si="73"/>
        <v>77875.093248089819</v>
      </c>
      <c r="Z345" s="22">
        <f t="shared" si="75"/>
        <v>6238.5941666341823</v>
      </c>
      <c r="AA345" s="8">
        <f t="shared" si="76"/>
        <v>8.7086809749600841E-2</v>
      </c>
      <c r="AB345" s="22">
        <f t="shared" si="77"/>
        <v>2492002.9839388742</v>
      </c>
      <c r="AC345" s="11">
        <v>1616</v>
      </c>
      <c r="AD345" s="2">
        <v>1930</v>
      </c>
      <c r="AE345" s="2">
        <f t="shared" si="69"/>
        <v>86</v>
      </c>
      <c r="AF345" s="2" t="s">
        <v>37</v>
      </c>
    </row>
    <row r="346" spans="1:32" x14ac:dyDescent="0.2">
      <c r="A346">
        <v>22</v>
      </c>
      <c r="B346" s="2" t="s">
        <v>59</v>
      </c>
      <c r="C346" s="2" t="s">
        <v>22</v>
      </c>
      <c r="D346" s="2" t="s">
        <v>23</v>
      </c>
      <c r="E346" s="2" t="s">
        <v>2767</v>
      </c>
      <c r="F346" s="2" t="s">
        <v>2775</v>
      </c>
      <c r="G346" s="2">
        <v>55</v>
      </c>
      <c r="H346" s="2">
        <v>60</v>
      </c>
      <c r="I346" s="3">
        <v>42510</v>
      </c>
      <c r="J346" s="3">
        <v>42520</v>
      </c>
      <c r="K346" s="3" t="s">
        <v>2537</v>
      </c>
      <c r="L346" s="17">
        <f t="shared" si="70"/>
        <v>256.52</v>
      </c>
      <c r="M346" s="20">
        <f t="shared" si="71"/>
        <v>0.92854358334632781</v>
      </c>
      <c r="N346" s="2" t="s">
        <v>36</v>
      </c>
      <c r="O346" s="2">
        <v>3300000</v>
      </c>
      <c r="P346" s="2">
        <v>3750000</v>
      </c>
      <c r="Q346" s="2">
        <f t="shared" si="65"/>
        <v>450000</v>
      </c>
      <c r="R346" s="4">
        <f t="shared" si="66"/>
        <v>0.13636363636363635</v>
      </c>
      <c r="S346" s="2">
        <v>866</v>
      </c>
      <c r="T346" s="5">
        <f t="shared" si="74"/>
        <v>60015.745454545453</v>
      </c>
      <c r="U346" s="2">
        <v>68198</v>
      </c>
      <c r="V346" s="5">
        <f t="shared" si="67"/>
        <v>8182.254545454547</v>
      </c>
      <c r="W346" s="4">
        <f t="shared" si="68"/>
        <v>0.13633513144732326</v>
      </c>
      <c r="X346" s="22">
        <f t="shared" si="72"/>
        <v>55727.235341564723</v>
      </c>
      <c r="Y346" s="22">
        <f t="shared" si="73"/>
        <v>63324.815297052861</v>
      </c>
      <c r="Z346" s="22">
        <f t="shared" si="75"/>
        <v>7597.5799554881378</v>
      </c>
      <c r="AA346" s="8">
        <f t="shared" si="76"/>
        <v>0.13633513144732312</v>
      </c>
      <c r="AB346" s="22">
        <f t="shared" si="77"/>
        <v>3482864.8413379071</v>
      </c>
      <c r="AC346" s="11">
        <v>1529</v>
      </c>
      <c r="AD346" s="2">
        <v>2004</v>
      </c>
      <c r="AE346" s="2">
        <f t="shared" si="69"/>
        <v>12</v>
      </c>
      <c r="AF346" s="2" t="s">
        <v>75</v>
      </c>
    </row>
    <row r="347" spans="1:32" x14ac:dyDescent="0.2">
      <c r="A347">
        <v>22</v>
      </c>
      <c r="B347" s="2" t="s">
        <v>1009</v>
      </c>
      <c r="C347" s="2" t="s">
        <v>22</v>
      </c>
      <c r="D347" s="2" t="s">
        <v>23</v>
      </c>
      <c r="E347" s="2" t="s">
        <v>2767</v>
      </c>
      <c r="F347" s="2" t="s">
        <v>2775</v>
      </c>
      <c r="G347" s="2">
        <v>56</v>
      </c>
      <c r="H347" s="2">
        <v>61</v>
      </c>
      <c r="I347" s="3">
        <v>42510</v>
      </c>
      <c r="J347" s="3">
        <v>42520</v>
      </c>
      <c r="K347" s="3" t="s">
        <v>2537</v>
      </c>
      <c r="L347" s="17">
        <f t="shared" si="70"/>
        <v>256.52</v>
      </c>
      <c r="M347" s="20">
        <f t="shared" si="71"/>
        <v>0.92854358334632781</v>
      </c>
      <c r="N347" s="2" t="s">
        <v>36</v>
      </c>
      <c r="O347" s="2">
        <v>3000000</v>
      </c>
      <c r="P347" s="2">
        <v>3630000</v>
      </c>
      <c r="Q347" s="2">
        <f t="shared" si="65"/>
        <v>630000</v>
      </c>
      <c r="R347" s="4">
        <f t="shared" si="66"/>
        <v>0.21</v>
      </c>
      <c r="S347" s="2"/>
      <c r="T347" s="5">
        <f t="shared" si="74"/>
        <v>53571.428571428572</v>
      </c>
      <c r="U347" s="2">
        <v>64821</v>
      </c>
      <c r="V347" s="5">
        <f t="shared" si="67"/>
        <v>11249.571428571428</v>
      </c>
      <c r="W347" s="4">
        <f t="shared" si="68"/>
        <v>0.20999199999999998</v>
      </c>
      <c r="X347" s="22">
        <f t="shared" si="72"/>
        <v>49743.406250696135</v>
      </c>
      <c r="Y347" s="22">
        <f t="shared" si="73"/>
        <v>60189.123616092314</v>
      </c>
      <c r="Z347" s="22">
        <f t="shared" si="75"/>
        <v>10445.71736539618</v>
      </c>
      <c r="AA347" s="8">
        <f t="shared" si="76"/>
        <v>0.20999199999999996</v>
      </c>
      <c r="AB347" s="22">
        <f t="shared" si="77"/>
        <v>3370590.9225011696</v>
      </c>
      <c r="AC347" s="11">
        <v>6992</v>
      </c>
      <c r="AD347" s="2">
        <v>1932</v>
      </c>
      <c r="AE347" s="2">
        <f t="shared" si="69"/>
        <v>84</v>
      </c>
      <c r="AF347" s="2" t="s">
        <v>29</v>
      </c>
    </row>
    <row r="348" spans="1:32" x14ac:dyDescent="0.2">
      <c r="A348">
        <v>22</v>
      </c>
      <c r="B348" s="2" t="s">
        <v>893</v>
      </c>
      <c r="C348" s="2" t="s">
        <v>22</v>
      </c>
      <c r="D348" s="2" t="s">
        <v>23</v>
      </c>
      <c r="E348" s="2" t="s">
        <v>2767</v>
      </c>
      <c r="F348" s="2" t="s">
        <v>2775</v>
      </c>
      <c r="G348" s="2">
        <v>64</v>
      </c>
      <c r="H348" s="2">
        <v>71</v>
      </c>
      <c r="I348" s="3">
        <v>42502</v>
      </c>
      <c r="J348" s="3">
        <v>42520</v>
      </c>
      <c r="K348" s="3" t="s">
        <v>2537</v>
      </c>
      <c r="L348" s="17">
        <f t="shared" si="70"/>
        <v>256.52</v>
      </c>
      <c r="M348" s="20">
        <f t="shared" si="71"/>
        <v>0.92854358334632781</v>
      </c>
      <c r="N348" s="2" t="s">
        <v>264</v>
      </c>
      <c r="O348" s="2">
        <v>3400000</v>
      </c>
      <c r="P348" s="2">
        <v>3800000</v>
      </c>
      <c r="Q348" s="2">
        <f t="shared" si="65"/>
        <v>400000</v>
      </c>
      <c r="R348" s="4">
        <f t="shared" si="66"/>
        <v>0.11764705882352941</v>
      </c>
      <c r="S348" s="2">
        <v>47002</v>
      </c>
      <c r="T348" s="5">
        <f t="shared" si="74"/>
        <v>53859.40625</v>
      </c>
      <c r="U348" s="2">
        <v>60109</v>
      </c>
      <c r="V348" s="5">
        <f t="shared" si="67"/>
        <v>6249.59375</v>
      </c>
      <c r="W348" s="4">
        <f t="shared" si="68"/>
        <v>0.11603532577004597</v>
      </c>
      <c r="X348" s="22">
        <f t="shared" si="72"/>
        <v>50010.806076280605</v>
      </c>
      <c r="Y348" s="22">
        <f t="shared" si="73"/>
        <v>55813.826251364415</v>
      </c>
      <c r="Z348" s="22">
        <f t="shared" si="75"/>
        <v>5803.0201750838096</v>
      </c>
      <c r="AA348" s="8">
        <f t="shared" si="76"/>
        <v>0.11603532577004587</v>
      </c>
      <c r="AB348" s="22">
        <f t="shared" si="77"/>
        <v>3572084.8800873226</v>
      </c>
      <c r="AC348" s="11">
        <v>1039</v>
      </c>
      <c r="AD348" s="2">
        <v>1958</v>
      </c>
      <c r="AE348" s="2">
        <f t="shared" si="69"/>
        <v>58</v>
      </c>
      <c r="AF348" s="2" t="s">
        <v>105</v>
      </c>
    </row>
    <row r="349" spans="1:32" x14ac:dyDescent="0.2">
      <c r="A349">
        <v>22</v>
      </c>
      <c r="B349" s="2" t="s">
        <v>342</v>
      </c>
      <c r="C349" s="2" t="s">
        <v>22</v>
      </c>
      <c r="D349" s="2" t="s">
        <v>23</v>
      </c>
      <c r="E349" s="2" t="s">
        <v>2767</v>
      </c>
      <c r="F349" s="2" t="s">
        <v>2775</v>
      </c>
      <c r="G349" s="2">
        <v>55</v>
      </c>
      <c r="H349" s="2">
        <v>60</v>
      </c>
      <c r="I349" s="3">
        <v>42510</v>
      </c>
      <c r="J349" s="3">
        <v>42521</v>
      </c>
      <c r="K349" s="3" t="s">
        <v>2537</v>
      </c>
      <c r="L349" s="17">
        <f t="shared" si="70"/>
        <v>256.52</v>
      </c>
      <c r="M349" s="20">
        <f t="shared" si="71"/>
        <v>0.92854358334632781</v>
      </c>
      <c r="N349" s="2" t="s">
        <v>24</v>
      </c>
      <c r="O349" s="2">
        <v>3200000</v>
      </c>
      <c r="P349" s="2">
        <v>3250000</v>
      </c>
      <c r="Q349" s="2">
        <f t="shared" si="65"/>
        <v>50000</v>
      </c>
      <c r="R349" s="4">
        <f t="shared" si="66"/>
        <v>1.5625E-2</v>
      </c>
      <c r="S349" s="2"/>
      <c r="T349" s="5">
        <f t="shared" si="74"/>
        <v>58181.818181818184</v>
      </c>
      <c r="U349" s="2">
        <v>59091</v>
      </c>
      <c r="V349" s="5">
        <f t="shared" si="67"/>
        <v>909.1818181818162</v>
      </c>
      <c r="W349" s="4">
        <f t="shared" si="68"/>
        <v>1.5626562499999965E-2</v>
      </c>
      <c r="X349" s="22">
        <f t="shared" si="72"/>
        <v>54024.35394014998</v>
      </c>
      <c r="Y349" s="22">
        <f t="shared" si="73"/>
        <v>54868.568883517859</v>
      </c>
      <c r="Z349" s="22">
        <f t="shared" si="75"/>
        <v>844.21494336787873</v>
      </c>
      <c r="AA349" s="8">
        <f t="shared" si="76"/>
        <v>1.5626562500000069E-2</v>
      </c>
      <c r="AB349" s="22">
        <f t="shared" si="77"/>
        <v>3017771.2885934822</v>
      </c>
      <c r="AC349" s="11">
        <v>1014</v>
      </c>
      <c r="AD349" s="2">
        <v>2003</v>
      </c>
      <c r="AE349" s="2">
        <f t="shared" si="69"/>
        <v>13</v>
      </c>
      <c r="AF349" s="2" t="s">
        <v>25</v>
      </c>
    </row>
    <row r="350" spans="1:32" x14ac:dyDescent="0.2">
      <c r="A350">
        <v>22</v>
      </c>
      <c r="B350" s="2" t="s">
        <v>970</v>
      </c>
      <c r="C350" s="2" t="s">
        <v>22</v>
      </c>
      <c r="D350" s="2" t="s">
        <v>23</v>
      </c>
      <c r="E350" s="2" t="s">
        <v>2767</v>
      </c>
      <c r="F350" s="2" t="s">
        <v>2775</v>
      </c>
      <c r="G350" s="2">
        <v>55</v>
      </c>
      <c r="H350" s="2">
        <v>60</v>
      </c>
      <c r="I350" s="3">
        <v>42511</v>
      </c>
      <c r="J350" s="3">
        <v>42521</v>
      </c>
      <c r="K350" s="3" t="s">
        <v>2537</v>
      </c>
      <c r="L350" s="17">
        <f t="shared" si="70"/>
        <v>256.52</v>
      </c>
      <c r="M350" s="20">
        <f t="shared" si="71"/>
        <v>0.92854358334632781</v>
      </c>
      <c r="N350" s="2" t="s">
        <v>36</v>
      </c>
      <c r="O350" s="2">
        <v>3500000</v>
      </c>
      <c r="P350" s="2">
        <v>4180000</v>
      </c>
      <c r="Q350" s="2">
        <f t="shared" si="65"/>
        <v>680000</v>
      </c>
      <c r="R350" s="4">
        <f t="shared" si="66"/>
        <v>0.19428571428571428</v>
      </c>
      <c r="S350" s="2">
        <v>30608</v>
      </c>
      <c r="T350" s="5">
        <f t="shared" si="74"/>
        <v>64192.872727272726</v>
      </c>
      <c r="U350" s="2">
        <v>76557</v>
      </c>
      <c r="V350" s="5">
        <f t="shared" si="67"/>
        <v>12364.127272727274</v>
      </c>
      <c r="W350" s="4">
        <f t="shared" si="68"/>
        <v>0.19260903504438898</v>
      </c>
      <c r="X350" s="22">
        <f t="shared" si="72"/>
        <v>59605.880067476573</v>
      </c>
      <c r="Y350" s="22">
        <f t="shared" si="73"/>
        <v>71086.511110244814</v>
      </c>
      <c r="Z350" s="22">
        <f t="shared" si="75"/>
        <v>11480.63104276824</v>
      </c>
      <c r="AA350" s="8">
        <f t="shared" si="76"/>
        <v>0.19260903504438895</v>
      </c>
      <c r="AB350" s="22">
        <f t="shared" si="77"/>
        <v>3909758.1110634645</v>
      </c>
      <c r="AC350" s="2">
        <v>465</v>
      </c>
      <c r="AD350" s="2">
        <v>1895</v>
      </c>
      <c r="AE350" s="2">
        <f t="shared" si="69"/>
        <v>121</v>
      </c>
      <c r="AF350" s="2" t="s">
        <v>148</v>
      </c>
    </row>
    <row r="351" spans="1:32" x14ac:dyDescent="0.2">
      <c r="A351">
        <v>22</v>
      </c>
      <c r="B351" s="2" t="s">
        <v>1051</v>
      </c>
      <c r="C351" s="2" t="s">
        <v>22</v>
      </c>
      <c r="D351" s="2" t="s">
        <v>23</v>
      </c>
      <c r="E351" s="2" t="s">
        <v>2767</v>
      </c>
      <c r="F351" s="2" t="s">
        <v>2775</v>
      </c>
      <c r="G351" s="2">
        <v>57</v>
      </c>
      <c r="H351" s="2">
        <v>63</v>
      </c>
      <c r="I351" s="3">
        <v>42511</v>
      </c>
      <c r="J351" s="3">
        <v>42521</v>
      </c>
      <c r="K351" s="3" t="s">
        <v>2537</v>
      </c>
      <c r="L351" s="17">
        <f t="shared" si="70"/>
        <v>256.52</v>
      </c>
      <c r="M351" s="20">
        <f t="shared" si="71"/>
        <v>0.92854358334632781</v>
      </c>
      <c r="N351" s="2" t="s">
        <v>36</v>
      </c>
      <c r="O351" s="2">
        <v>3700000</v>
      </c>
      <c r="P351" s="2">
        <v>4500000</v>
      </c>
      <c r="Q351" s="2">
        <f t="shared" si="65"/>
        <v>800000</v>
      </c>
      <c r="R351" s="4">
        <f t="shared" si="66"/>
        <v>0.21621621621621623</v>
      </c>
      <c r="S351" s="2">
        <v>912</v>
      </c>
      <c r="T351" s="5">
        <f t="shared" si="74"/>
        <v>64928.280701754389</v>
      </c>
      <c r="U351" s="2">
        <v>78963</v>
      </c>
      <c r="V351" s="5">
        <f t="shared" si="67"/>
        <v>14034.719298245611</v>
      </c>
      <c r="W351" s="4">
        <f t="shared" si="68"/>
        <v>0.21615726069682278</v>
      </c>
      <c r="X351" s="22">
        <f t="shared" si="72"/>
        <v>60288.738423323244</v>
      </c>
      <c r="Y351" s="22">
        <f t="shared" si="73"/>
        <v>73320.58697177608</v>
      </c>
      <c r="Z351" s="22">
        <f t="shared" si="75"/>
        <v>13031.848548452836</v>
      </c>
      <c r="AA351" s="8">
        <f t="shared" si="76"/>
        <v>0.21615726069682273</v>
      </c>
      <c r="AB351" s="22">
        <f t="shared" si="77"/>
        <v>4179273.4573912364</v>
      </c>
      <c r="AC351" s="11">
        <v>4851</v>
      </c>
      <c r="AD351" s="2">
        <v>2014</v>
      </c>
      <c r="AE351" s="2">
        <f t="shared" si="69"/>
        <v>2</v>
      </c>
      <c r="AF351" s="2" t="s">
        <v>148</v>
      </c>
    </row>
    <row r="352" spans="1:32" x14ac:dyDescent="0.2">
      <c r="A352">
        <v>22</v>
      </c>
      <c r="B352" s="2" t="s">
        <v>1123</v>
      </c>
      <c r="C352" s="2" t="s">
        <v>22</v>
      </c>
      <c r="D352" s="2" t="s">
        <v>23</v>
      </c>
      <c r="E352" s="2" t="s">
        <v>2767</v>
      </c>
      <c r="F352" s="2" t="s">
        <v>2775</v>
      </c>
      <c r="G352" s="2">
        <v>59</v>
      </c>
      <c r="H352" s="2">
        <v>65</v>
      </c>
      <c r="I352" s="3">
        <v>42511</v>
      </c>
      <c r="J352" s="3">
        <v>42521</v>
      </c>
      <c r="K352" s="3" t="s">
        <v>2537</v>
      </c>
      <c r="L352" s="17">
        <f t="shared" si="70"/>
        <v>256.52</v>
      </c>
      <c r="M352" s="20">
        <f t="shared" si="71"/>
        <v>0.92854358334632781</v>
      </c>
      <c r="N352" s="2" t="s">
        <v>36</v>
      </c>
      <c r="O352" s="2">
        <v>3500000</v>
      </c>
      <c r="P352" s="2">
        <v>3810000</v>
      </c>
      <c r="Q352" s="2">
        <f t="shared" si="65"/>
        <v>310000</v>
      </c>
      <c r="R352" s="4">
        <f t="shared" si="66"/>
        <v>8.8571428571428565E-2</v>
      </c>
      <c r="S352" s="2">
        <v>77116</v>
      </c>
      <c r="T352" s="5">
        <f t="shared" si="74"/>
        <v>60629.08474576271</v>
      </c>
      <c r="U352" s="2">
        <v>65883</v>
      </c>
      <c r="V352" s="5">
        <f t="shared" si="67"/>
        <v>5253.9152542372904</v>
      </c>
      <c r="W352" s="4">
        <f t="shared" si="68"/>
        <v>8.6656680968691016E-2</v>
      </c>
      <c r="X352" s="22">
        <f t="shared" si="72"/>
        <v>56296.747604838689</v>
      </c>
      <c r="Y352" s="22">
        <f t="shared" si="73"/>
        <v>61175.236901606113</v>
      </c>
      <c r="Z352" s="22">
        <f t="shared" si="75"/>
        <v>4878.4892967674241</v>
      </c>
      <c r="AA352" s="8">
        <f t="shared" si="76"/>
        <v>8.6656680968690974E-2</v>
      </c>
      <c r="AB352" s="22">
        <f t="shared" si="77"/>
        <v>3609338.9771947605</v>
      </c>
      <c r="AC352" s="2">
        <v>714</v>
      </c>
      <c r="AD352" s="2">
        <v>1952</v>
      </c>
      <c r="AE352" s="2">
        <f t="shared" si="69"/>
        <v>64</v>
      </c>
      <c r="AF352" s="2" t="s">
        <v>244</v>
      </c>
    </row>
    <row r="353" spans="1:32" x14ac:dyDescent="0.2">
      <c r="A353">
        <v>22</v>
      </c>
      <c r="B353" s="2" t="s">
        <v>419</v>
      </c>
      <c r="C353" s="2" t="s">
        <v>22</v>
      </c>
      <c r="D353" s="2" t="s">
        <v>23</v>
      </c>
      <c r="E353" s="2" t="s">
        <v>2767</v>
      </c>
      <c r="F353" s="2" t="s">
        <v>2775</v>
      </c>
      <c r="G353" s="2">
        <v>60</v>
      </c>
      <c r="H353" s="2">
        <v>59</v>
      </c>
      <c r="I353" s="3">
        <v>42506</v>
      </c>
      <c r="J353" s="3">
        <v>42521</v>
      </c>
      <c r="K353" s="3" t="s">
        <v>2537</v>
      </c>
      <c r="L353" s="17">
        <f t="shared" si="70"/>
        <v>256.52</v>
      </c>
      <c r="M353" s="20">
        <f t="shared" si="71"/>
        <v>0.92854358334632781</v>
      </c>
      <c r="N353" s="2" t="s">
        <v>180</v>
      </c>
      <c r="O353" s="2">
        <v>4190000</v>
      </c>
      <c r="P353" s="2">
        <v>4630000</v>
      </c>
      <c r="Q353" s="2">
        <f t="shared" si="65"/>
        <v>440000</v>
      </c>
      <c r="R353" s="4">
        <f t="shared" si="66"/>
        <v>0.10501193317422435</v>
      </c>
      <c r="S353" s="2"/>
      <c r="T353" s="5">
        <f t="shared" si="74"/>
        <v>69833.333333333328</v>
      </c>
      <c r="U353" s="2">
        <v>77167</v>
      </c>
      <c r="V353" s="5">
        <f t="shared" si="67"/>
        <v>7333.6666666666715</v>
      </c>
      <c r="W353" s="4">
        <f t="shared" si="68"/>
        <v>0.10501670644391416</v>
      </c>
      <c r="X353" s="22">
        <f t="shared" si="72"/>
        <v>64843.293570351889</v>
      </c>
      <c r="Y353" s="22">
        <f t="shared" si="73"/>
        <v>71652.922696086083</v>
      </c>
      <c r="Z353" s="22">
        <f t="shared" si="75"/>
        <v>6809.6291257341945</v>
      </c>
      <c r="AA353" s="8">
        <f t="shared" si="76"/>
        <v>0.10501670644391421</v>
      </c>
      <c r="AB353" s="22">
        <f t="shared" si="77"/>
        <v>4299175.3617651649</v>
      </c>
      <c r="AC353" s="11">
        <v>16731</v>
      </c>
      <c r="AD353" s="2">
        <v>2009</v>
      </c>
      <c r="AE353" s="2">
        <f t="shared" si="69"/>
        <v>7</v>
      </c>
      <c r="AF353" s="2" t="s">
        <v>37</v>
      </c>
    </row>
    <row r="354" spans="1:32" x14ac:dyDescent="0.2">
      <c r="A354">
        <v>22</v>
      </c>
      <c r="B354" s="2" t="s">
        <v>437</v>
      </c>
      <c r="C354" s="2" t="s">
        <v>22</v>
      </c>
      <c r="D354" s="2" t="s">
        <v>23</v>
      </c>
      <c r="E354" s="2" t="s">
        <v>2767</v>
      </c>
      <c r="F354" s="2" t="s">
        <v>2775</v>
      </c>
      <c r="G354" s="2">
        <v>62</v>
      </c>
      <c r="H354" s="2">
        <v>71</v>
      </c>
      <c r="I354" s="3">
        <v>42511</v>
      </c>
      <c r="J354" s="3">
        <v>42521</v>
      </c>
      <c r="K354" s="3" t="s">
        <v>2537</v>
      </c>
      <c r="L354" s="17">
        <f t="shared" si="70"/>
        <v>256.52</v>
      </c>
      <c r="M354" s="20">
        <f t="shared" si="71"/>
        <v>0.92854358334632781</v>
      </c>
      <c r="N354" s="2" t="s">
        <v>36</v>
      </c>
      <c r="O354" s="2">
        <v>3000000</v>
      </c>
      <c r="P354" s="2">
        <v>3050000</v>
      </c>
      <c r="Q354" s="2">
        <f t="shared" si="65"/>
        <v>50000</v>
      </c>
      <c r="R354" s="4">
        <f t="shared" si="66"/>
        <v>1.6666666666666666E-2</v>
      </c>
      <c r="S354" s="2">
        <v>96000</v>
      </c>
      <c r="T354" s="5">
        <f t="shared" si="74"/>
        <v>49935.483870967742</v>
      </c>
      <c r="U354" s="2">
        <v>50742</v>
      </c>
      <c r="V354" s="5">
        <f t="shared" si="67"/>
        <v>806.5161290322576</v>
      </c>
      <c r="W354" s="4">
        <f t="shared" si="68"/>
        <v>1.6151162790697664E-2</v>
      </c>
      <c r="X354" s="22">
        <f t="shared" si="72"/>
        <v>46367.273129681147</v>
      </c>
      <c r="Y354" s="22">
        <f t="shared" si="73"/>
        <v>47116.158506159365</v>
      </c>
      <c r="Z354" s="22">
        <f t="shared" si="75"/>
        <v>748.88537647821795</v>
      </c>
      <c r="AA354" s="8">
        <f t="shared" si="76"/>
        <v>1.615116279069758E-2</v>
      </c>
      <c r="AB354" s="22">
        <f t="shared" si="77"/>
        <v>2921201.8273818805</v>
      </c>
      <c r="AC354" s="11">
        <v>1877</v>
      </c>
      <c r="AD354" s="2">
        <v>1966</v>
      </c>
      <c r="AE354" s="2">
        <f t="shared" si="69"/>
        <v>50</v>
      </c>
      <c r="AF354" s="2" t="s">
        <v>50</v>
      </c>
    </row>
    <row r="355" spans="1:32" x14ac:dyDescent="0.2">
      <c r="A355">
        <v>22</v>
      </c>
      <c r="B355" s="2" t="s">
        <v>1408</v>
      </c>
      <c r="C355" s="2" t="s">
        <v>22</v>
      </c>
      <c r="D355" s="2" t="s">
        <v>23</v>
      </c>
      <c r="E355" s="2" t="s">
        <v>2767</v>
      </c>
      <c r="F355" s="2" t="s">
        <v>2775</v>
      </c>
      <c r="G355" s="2">
        <v>67</v>
      </c>
      <c r="H355" s="2">
        <v>73</v>
      </c>
      <c r="I355" s="3">
        <v>42510</v>
      </c>
      <c r="J355" s="3">
        <v>42521</v>
      </c>
      <c r="K355" s="3" t="s">
        <v>2537</v>
      </c>
      <c r="L355" s="17">
        <f t="shared" si="70"/>
        <v>256.52</v>
      </c>
      <c r="M355" s="20">
        <f t="shared" si="71"/>
        <v>0.92854358334632781</v>
      </c>
      <c r="N355" s="2" t="s">
        <v>24</v>
      </c>
      <c r="O355" s="2">
        <v>3250000</v>
      </c>
      <c r="P355" s="2">
        <v>4060000</v>
      </c>
      <c r="Q355" s="2">
        <f t="shared" si="65"/>
        <v>810000</v>
      </c>
      <c r="R355" s="4">
        <f t="shared" si="66"/>
        <v>0.24923076923076923</v>
      </c>
      <c r="S355" s="2">
        <v>25359</v>
      </c>
      <c r="T355" s="5">
        <f t="shared" si="74"/>
        <v>48885.955223880599</v>
      </c>
      <c r="U355" s="2">
        <v>60976</v>
      </c>
      <c r="V355" s="5">
        <f t="shared" si="67"/>
        <v>12090.044776119401</v>
      </c>
      <c r="W355" s="4">
        <f t="shared" si="68"/>
        <v>0.24731121077109405</v>
      </c>
      <c r="X355" s="22">
        <f t="shared" si="72"/>
        <v>45392.740038890224</v>
      </c>
      <c r="Y355" s="22">
        <f t="shared" si="73"/>
        <v>56618.873538125685</v>
      </c>
      <c r="Z355" s="22">
        <f t="shared" si="75"/>
        <v>11226.13349923546</v>
      </c>
      <c r="AA355" s="8">
        <f t="shared" si="76"/>
        <v>0.24731121077109405</v>
      </c>
      <c r="AB355" s="22">
        <f t="shared" si="77"/>
        <v>3793464.5270544207</v>
      </c>
      <c r="AC355" s="11">
        <v>2800</v>
      </c>
      <c r="AD355" s="2">
        <v>1994</v>
      </c>
      <c r="AE355" s="2">
        <f t="shared" si="69"/>
        <v>22</v>
      </c>
      <c r="AF355" s="2" t="s">
        <v>37</v>
      </c>
    </row>
    <row r="356" spans="1:32" x14ac:dyDescent="0.2">
      <c r="A356">
        <v>22</v>
      </c>
      <c r="B356" s="2" t="s">
        <v>1788</v>
      </c>
      <c r="C356" s="2" t="s">
        <v>22</v>
      </c>
      <c r="D356" s="2" t="s">
        <v>23</v>
      </c>
      <c r="E356" s="2" t="s">
        <v>2767</v>
      </c>
      <c r="F356" s="2" t="s">
        <v>2775</v>
      </c>
      <c r="G356" s="2">
        <v>78</v>
      </c>
      <c r="H356" s="2">
        <v>86</v>
      </c>
      <c r="I356" s="3">
        <v>42510</v>
      </c>
      <c r="J356" s="3">
        <v>42521</v>
      </c>
      <c r="K356" s="3" t="s">
        <v>2537</v>
      </c>
      <c r="L356" s="17">
        <f t="shared" si="70"/>
        <v>256.52</v>
      </c>
      <c r="M356" s="20">
        <f t="shared" si="71"/>
        <v>0.92854358334632781</v>
      </c>
      <c r="N356" s="2" t="s">
        <v>24</v>
      </c>
      <c r="O356" s="2">
        <v>5500000</v>
      </c>
      <c r="P356" s="2">
        <v>6525000</v>
      </c>
      <c r="Q356" s="2">
        <f t="shared" si="65"/>
        <v>1025000</v>
      </c>
      <c r="R356" s="4">
        <f t="shared" si="66"/>
        <v>0.18636363636363637</v>
      </c>
      <c r="S356" s="2">
        <v>5221</v>
      </c>
      <c r="T356" s="5">
        <f t="shared" si="74"/>
        <v>70579.756410256407</v>
      </c>
      <c r="U356" s="2">
        <v>83721</v>
      </c>
      <c r="V356" s="5">
        <f t="shared" si="67"/>
        <v>13141.243589743593</v>
      </c>
      <c r="W356" s="4">
        <f t="shared" si="68"/>
        <v>0.18618998220053298</v>
      </c>
      <c r="X356" s="22">
        <f t="shared" si="72"/>
        <v>65536.379928890441</v>
      </c>
      <c r="Y356" s="22">
        <f t="shared" si="73"/>
        <v>77738.597341337911</v>
      </c>
      <c r="Z356" s="22">
        <f t="shared" si="75"/>
        <v>12202.21741244747</v>
      </c>
      <c r="AA356" s="8">
        <f t="shared" si="76"/>
        <v>0.18618998220053284</v>
      </c>
      <c r="AB356" s="22">
        <f t="shared" si="77"/>
        <v>6063610.592624357</v>
      </c>
      <c r="AC356" s="11">
        <v>6699</v>
      </c>
      <c r="AD356" s="2">
        <v>2005</v>
      </c>
      <c r="AE356" s="2">
        <f t="shared" si="69"/>
        <v>11</v>
      </c>
      <c r="AF356" s="2" t="s">
        <v>103</v>
      </c>
    </row>
    <row r="357" spans="1:32" x14ac:dyDescent="0.2">
      <c r="A357">
        <v>22</v>
      </c>
      <c r="B357" s="2" t="s">
        <v>1416</v>
      </c>
      <c r="C357" s="2" t="s">
        <v>22</v>
      </c>
      <c r="D357" s="2" t="s">
        <v>23</v>
      </c>
      <c r="E357" s="2" t="s">
        <v>2767</v>
      </c>
      <c r="F357" s="2" t="s">
        <v>2775</v>
      </c>
      <c r="G357" s="2">
        <v>88</v>
      </c>
      <c r="H357" s="2">
        <v>96</v>
      </c>
      <c r="I357" s="3">
        <v>42511</v>
      </c>
      <c r="J357" s="3">
        <v>42521</v>
      </c>
      <c r="K357" s="3" t="s">
        <v>2537</v>
      </c>
      <c r="L357" s="17">
        <f t="shared" si="70"/>
        <v>256.52</v>
      </c>
      <c r="M357" s="20">
        <f t="shared" si="71"/>
        <v>0.92854358334632781</v>
      </c>
      <c r="N357" s="2" t="s">
        <v>36</v>
      </c>
      <c r="O357" s="2">
        <v>3990000</v>
      </c>
      <c r="P357" s="2">
        <v>5100000</v>
      </c>
      <c r="Q357" s="2">
        <f t="shared" si="65"/>
        <v>1110000</v>
      </c>
      <c r="R357" s="4">
        <f t="shared" si="66"/>
        <v>0.2781954887218045</v>
      </c>
      <c r="S357" s="2">
        <v>4865</v>
      </c>
      <c r="T357" s="5">
        <f t="shared" si="74"/>
        <v>45396.193181818184</v>
      </c>
      <c r="U357" s="2">
        <v>58010</v>
      </c>
      <c r="V357" s="5">
        <f t="shared" si="67"/>
        <v>12613.806818181816</v>
      </c>
      <c r="W357" s="4">
        <f t="shared" si="68"/>
        <v>0.27786045335699699</v>
      </c>
      <c r="X357" s="22">
        <f t="shared" si="72"/>
        <v>42152.343887327588</v>
      </c>
      <c r="Y357" s="22">
        <f t="shared" si="73"/>
        <v>53864.813269920473</v>
      </c>
      <c r="Z357" s="22">
        <f t="shared" si="75"/>
        <v>11712.469382592884</v>
      </c>
      <c r="AA357" s="8">
        <f t="shared" si="76"/>
        <v>0.27786045335699699</v>
      </c>
      <c r="AB357" s="22">
        <f t="shared" si="77"/>
        <v>4740103.567753002</v>
      </c>
      <c r="AC357" s="11">
        <v>2655</v>
      </c>
      <c r="AD357" s="2">
        <v>1982</v>
      </c>
      <c r="AE357" s="2">
        <f t="shared" si="69"/>
        <v>34</v>
      </c>
      <c r="AF357" s="2" t="s">
        <v>395</v>
      </c>
    </row>
    <row r="358" spans="1:32" x14ac:dyDescent="0.2">
      <c r="A358">
        <v>22</v>
      </c>
      <c r="B358" s="2" t="s">
        <v>1925</v>
      </c>
      <c r="C358" s="2" t="s">
        <v>22</v>
      </c>
      <c r="D358" s="2" t="s">
        <v>23</v>
      </c>
      <c r="E358" s="2" t="s">
        <v>2767</v>
      </c>
      <c r="F358" s="2" t="s">
        <v>2775</v>
      </c>
      <c r="G358" s="2">
        <v>119</v>
      </c>
      <c r="H358" s="2">
        <v>134</v>
      </c>
      <c r="I358" s="3">
        <v>42510</v>
      </c>
      <c r="J358" s="3">
        <v>42521</v>
      </c>
      <c r="K358" s="3" t="s">
        <v>2537</v>
      </c>
      <c r="L358" s="17">
        <f t="shared" si="70"/>
        <v>256.52</v>
      </c>
      <c r="M358" s="20">
        <f t="shared" si="71"/>
        <v>0.92854358334632781</v>
      </c>
      <c r="N358" s="2" t="s">
        <v>24</v>
      </c>
      <c r="O358" s="2">
        <v>7100000</v>
      </c>
      <c r="P358" s="2">
        <v>7650000</v>
      </c>
      <c r="Q358" s="2">
        <f t="shared" si="65"/>
        <v>550000</v>
      </c>
      <c r="R358" s="4">
        <f t="shared" si="66"/>
        <v>7.746478873239436E-2</v>
      </c>
      <c r="S358" s="2">
        <v>10456</v>
      </c>
      <c r="T358" s="5">
        <f t="shared" si="74"/>
        <v>59751.731092436974</v>
      </c>
      <c r="U358" s="2">
        <v>64374</v>
      </c>
      <c r="V358" s="5">
        <f t="shared" si="67"/>
        <v>4622.268907563026</v>
      </c>
      <c r="W358" s="4">
        <f t="shared" si="68"/>
        <v>7.7357907847260446E-2</v>
      </c>
      <c r="X358" s="22">
        <f t="shared" si="72"/>
        <v>55482.086499717618</v>
      </c>
      <c r="Y358" s="22">
        <f t="shared" si="73"/>
        <v>59774.064634336508</v>
      </c>
      <c r="Z358" s="22">
        <f t="shared" si="75"/>
        <v>4291.9781346188902</v>
      </c>
      <c r="AA358" s="8">
        <f t="shared" si="76"/>
        <v>7.7357907847260474E-2</v>
      </c>
      <c r="AB358" s="22">
        <f t="shared" si="77"/>
        <v>7113113.6914860448</v>
      </c>
      <c r="AC358" s="11">
        <v>10318</v>
      </c>
      <c r="AD358" s="2">
        <v>2013</v>
      </c>
      <c r="AE358" s="2">
        <f t="shared" si="69"/>
        <v>3</v>
      </c>
      <c r="AF358" s="2" t="s">
        <v>209</v>
      </c>
    </row>
    <row r="359" spans="1:32" x14ac:dyDescent="0.2">
      <c r="A359">
        <v>23</v>
      </c>
      <c r="B359" s="2" t="s">
        <v>122</v>
      </c>
      <c r="C359" s="2" t="s">
        <v>22</v>
      </c>
      <c r="D359" s="2" t="s">
        <v>23</v>
      </c>
      <c r="E359" s="2" t="s">
        <v>2767</v>
      </c>
      <c r="F359" s="2" t="s">
        <v>2775</v>
      </c>
      <c r="G359" s="2">
        <v>33</v>
      </c>
      <c r="H359" s="2">
        <v>37</v>
      </c>
      <c r="I359" s="3">
        <v>42517</v>
      </c>
      <c r="J359" s="3">
        <v>42527</v>
      </c>
      <c r="K359" s="3" t="s">
        <v>2538</v>
      </c>
      <c r="L359" s="17">
        <f t="shared" si="70"/>
        <v>259.83</v>
      </c>
      <c r="M359" s="20">
        <f t="shared" si="71"/>
        <v>0.91671477504522192</v>
      </c>
      <c r="N359" s="2" t="s">
        <v>36</v>
      </c>
      <c r="O359" s="2">
        <v>2250000</v>
      </c>
      <c r="P359" s="2">
        <v>3000000</v>
      </c>
      <c r="Q359" s="2">
        <f t="shared" si="65"/>
        <v>750000</v>
      </c>
      <c r="R359" s="4">
        <f t="shared" si="66"/>
        <v>0.33333333333333331</v>
      </c>
      <c r="S359" s="2">
        <v>695</v>
      </c>
      <c r="T359" s="5">
        <f t="shared" si="74"/>
        <v>68202.878787878784</v>
      </c>
      <c r="U359" s="2">
        <v>90930</v>
      </c>
      <c r="V359" s="5">
        <f t="shared" si="67"/>
        <v>22727.121212121216</v>
      </c>
      <c r="W359" s="4">
        <f t="shared" si="68"/>
        <v>0.33322818062865034</v>
      </c>
      <c r="X359" s="22">
        <f t="shared" si="72"/>
        <v>62522.586685466835</v>
      </c>
      <c r="Y359" s="22">
        <f t="shared" si="73"/>
        <v>83356.87449486203</v>
      </c>
      <c r="Z359" s="22">
        <f t="shared" si="75"/>
        <v>20834.287809395195</v>
      </c>
      <c r="AA359" s="8">
        <f t="shared" si="76"/>
        <v>0.33322818062865039</v>
      </c>
      <c r="AB359" s="22">
        <f t="shared" si="77"/>
        <v>2750776.8583304468</v>
      </c>
      <c r="AC359" s="2">
        <v>272</v>
      </c>
      <c r="AD359" s="2">
        <v>1895</v>
      </c>
      <c r="AE359" s="2">
        <f t="shared" si="69"/>
        <v>121</v>
      </c>
      <c r="AF359" s="2" t="s">
        <v>37</v>
      </c>
    </row>
    <row r="360" spans="1:32" x14ac:dyDescent="0.2">
      <c r="A360">
        <v>23</v>
      </c>
      <c r="B360" s="2" t="s">
        <v>903</v>
      </c>
      <c r="C360" s="2" t="s">
        <v>22</v>
      </c>
      <c r="D360" s="2" t="s">
        <v>23</v>
      </c>
      <c r="E360" s="2" t="s">
        <v>2767</v>
      </c>
      <c r="F360" s="2" t="s">
        <v>2775</v>
      </c>
      <c r="G360" s="2">
        <v>59</v>
      </c>
      <c r="H360" s="2">
        <v>68</v>
      </c>
      <c r="I360" s="3">
        <v>42517</v>
      </c>
      <c r="J360" s="3">
        <v>42527</v>
      </c>
      <c r="K360" s="3" t="s">
        <v>2538</v>
      </c>
      <c r="L360" s="17">
        <f t="shared" si="70"/>
        <v>259.83</v>
      </c>
      <c r="M360" s="20">
        <f t="shared" si="71"/>
        <v>0.91671477504522192</v>
      </c>
      <c r="N360" s="2" t="s">
        <v>36</v>
      </c>
      <c r="O360" s="2">
        <v>2400000</v>
      </c>
      <c r="P360" s="2">
        <v>3000000</v>
      </c>
      <c r="Q360" s="2">
        <f t="shared" si="65"/>
        <v>600000</v>
      </c>
      <c r="R360" s="4">
        <f t="shared" si="66"/>
        <v>0.25</v>
      </c>
      <c r="S360" s="2">
        <v>105000</v>
      </c>
      <c r="T360" s="5">
        <f t="shared" si="74"/>
        <v>42457.627118644064</v>
      </c>
      <c r="U360" s="2">
        <v>52627</v>
      </c>
      <c r="V360" s="5">
        <f t="shared" si="67"/>
        <v>10169.372881355936</v>
      </c>
      <c r="W360" s="4">
        <f t="shared" si="68"/>
        <v>0.2395181636726548</v>
      </c>
      <c r="X360" s="22">
        <f t="shared" si="72"/>
        <v>38921.534093021706</v>
      </c>
      <c r="Y360" s="22">
        <f t="shared" si="73"/>
        <v>48243.948466304893</v>
      </c>
      <c r="Z360" s="22">
        <f t="shared" si="75"/>
        <v>9322.4143732831872</v>
      </c>
      <c r="AA360" s="8">
        <f t="shared" si="76"/>
        <v>0.2395181636726548</v>
      </c>
      <c r="AB360" s="22">
        <f t="shared" si="77"/>
        <v>2846392.9595119888</v>
      </c>
      <c r="AC360" s="11">
        <v>4431</v>
      </c>
      <c r="AD360" s="2">
        <v>1934</v>
      </c>
      <c r="AE360" s="2">
        <f t="shared" si="69"/>
        <v>82</v>
      </c>
      <c r="AF360" s="2" t="s">
        <v>37</v>
      </c>
    </row>
    <row r="361" spans="1:32" x14ac:dyDescent="0.2">
      <c r="A361">
        <v>23</v>
      </c>
      <c r="B361" s="2" t="s">
        <v>1217</v>
      </c>
      <c r="C361" s="2" t="s">
        <v>22</v>
      </c>
      <c r="D361" s="2" t="s">
        <v>23</v>
      </c>
      <c r="E361" s="2" t="s">
        <v>2767</v>
      </c>
      <c r="F361" s="2" t="s">
        <v>2775</v>
      </c>
      <c r="G361" s="2">
        <v>62</v>
      </c>
      <c r="H361" s="2">
        <v>70</v>
      </c>
      <c r="I361" s="3">
        <v>42517</v>
      </c>
      <c r="J361" s="3">
        <v>42527</v>
      </c>
      <c r="K361" s="3" t="s">
        <v>2538</v>
      </c>
      <c r="L361" s="17">
        <f t="shared" si="70"/>
        <v>259.83</v>
      </c>
      <c r="M361" s="20">
        <f t="shared" si="71"/>
        <v>0.91671477504522192</v>
      </c>
      <c r="N361" s="2" t="s">
        <v>36</v>
      </c>
      <c r="O361" s="2">
        <v>3700000</v>
      </c>
      <c r="P361" s="2">
        <v>4750000</v>
      </c>
      <c r="Q361" s="2">
        <f t="shared" si="65"/>
        <v>1050000</v>
      </c>
      <c r="R361" s="4">
        <f t="shared" si="66"/>
        <v>0.28378378378378377</v>
      </c>
      <c r="S361" s="2"/>
      <c r="T361" s="5">
        <f t="shared" si="74"/>
        <v>59677.419354838712</v>
      </c>
      <c r="U361" s="2">
        <v>76613</v>
      </c>
      <c r="V361" s="5">
        <f t="shared" si="67"/>
        <v>16935.580645161288</v>
      </c>
      <c r="W361" s="4">
        <f t="shared" si="68"/>
        <v>0.28378540540540537</v>
      </c>
      <c r="X361" s="22">
        <f t="shared" si="72"/>
        <v>54707.17205915034</v>
      </c>
      <c r="Y361" s="22">
        <f t="shared" si="73"/>
        <v>70232.269060539591</v>
      </c>
      <c r="Z361" s="22">
        <f t="shared" si="75"/>
        <v>15525.097001389251</v>
      </c>
      <c r="AA361" s="8">
        <f t="shared" si="76"/>
        <v>0.28378540540540548</v>
      </c>
      <c r="AB361" s="22">
        <f t="shared" si="77"/>
        <v>4354400.6817534547</v>
      </c>
      <c r="AC361" s="11">
        <v>1227</v>
      </c>
      <c r="AD361" s="2">
        <v>2007</v>
      </c>
      <c r="AE361" s="2">
        <f t="shared" si="69"/>
        <v>9</v>
      </c>
      <c r="AF361" s="2" t="s">
        <v>364</v>
      </c>
    </row>
    <row r="362" spans="1:32" x14ac:dyDescent="0.2">
      <c r="A362">
        <v>23</v>
      </c>
      <c r="B362" s="2" t="s">
        <v>1001</v>
      </c>
      <c r="C362" s="2" t="s">
        <v>22</v>
      </c>
      <c r="D362" s="2" t="s">
        <v>23</v>
      </c>
      <c r="E362" s="2" t="s">
        <v>2767</v>
      </c>
      <c r="F362" s="2" t="s">
        <v>2775</v>
      </c>
      <c r="G362" s="2">
        <v>68</v>
      </c>
      <c r="H362" s="2">
        <v>80</v>
      </c>
      <c r="I362" s="3">
        <v>42515</v>
      </c>
      <c r="J362" s="3">
        <v>42527</v>
      </c>
      <c r="K362" s="3" t="s">
        <v>2538</v>
      </c>
      <c r="L362" s="17">
        <f t="shared" si="70"/>
        <v>259.83</v>
      </c>
      <c r="M362" s="20">
        <f t="shared" si="71"/>
        <v>0.91671477504522192</v>
      </c>
      <c r="N362" s="2" t="s">
        <v>32</v>
      </c>
      <c r="O362" s="2">
        <v>4750000</v>
      </c>
      <c r="P362" s="2">
        <v>5200000</v>
      </c>
      <c r="Q362" s="2">
        <f t="shared" si="65"/>
        <v>450000</v>
      </c>
      <c r="R362" s="4">
        <f t="shared" si="66"/>
        <v>9.4736842105263161E-2</v>
      </c>
      <c r="S362" s="2">
        <v>3381</v>
      </c>
      <c r="T362" s="5">
        <f t="shared" si="74"/>
        <v>69902.661764705888</v>
      </c>
      <c r="U362" s="2">
        <v>76520</v>
      </c>
      <c r="V362" s="5">
        <f t="shared" si="67"/>
        <v>6617.3382352941117</v>
      </c>
      <c r="W362" s="4">
        <f t="shared" si="68"/>
        <v>9.4665039474007992E-2</v>
      </c>
      <c r="X362" s="22">
        <f t="shared" si="72"/>
        <v>64080.802854694593</v>
      </c>
      <c r="Y362" s="22">
        <f t="shared" si="73"/>
        <v>70147.014586460384</v>
      </c>
      <c r="Z362" s="22">
        <f t="shared" si="75"/>
        <v>6066.2117317657903</v>
      </c>
      <c r="AA362" s="8">
        <f t="shared" si="76"/>
        <v>9.4665039474008034E-2</v>
      </c>
      <c r="AB362" s="22">
        <f t="shared" si="77"/>
        <v>4769996.9918793058</v>
      </c>
      <c r="AC362" s="11">
        <v>3313</v>
      </c>
      <c r="AD362" s="2">
        <v>2010</v>
      </c>
      <c r="AE362" s="2">
        <f t="shared" si="69"/>
        <v>6</v>
      </c>
      <c r="AF362" s="2" t="s">
        <v>90</v>
      </c>
    </row>
    <row r="363" spans="1:32" x14ac:dyDescent="0.2">
      <c r="A363">
        <v>23</v>
      </c>
      <c r="B363" s="2" t="s">
        <v>2065</v>
      </c>
      <c r="C363" s="2" t="s">
        <v>22</v>
      </c>
      <c r="D363" s="2" t="s">
        <v>23</v>
      </c>
      <c r="E363" s="2" t="s">
        <v>2767</v>
      </c>
      <c r="F363" s="2" t="s">
        <v>2775</v>
      </c>
      <c r="G363" s="2">
        <v>91</v>
      </c>
      <c r="H363" s="2">
        <v>100</v>
      </c>
      <c r="I363" s="3">
        <v>42503</v>
      </c>
      <c r="J363" s="3">
        <v>42527</v>
      </c>
      <c r="K363" s="3" t="s">
        <v>2538</v>
      </c>
      <c r="L363" s="17">
        <f t="shared" si="70"/>
        <v>259.83</v>
      </c>
      <c r="M363" s="20">
        <f t="shared" si="71"/>
        <v>0.91671477504522192</v>
      </c>
      <c r="N363" s="2" t="s">
        <v>379</v>
      </c>
      <c r="O363" s="2">
        <v>5200000</v>
      </c>
      <c r="P363" s="2">
        <v>4925000</v>
      </c>
      <c r="Q363" s="2">
        <f t="shared" si="65"/>
        <v>-275000</v>
      </c>
      <c r="R363" s="4">
        <f t="shared" si="66"/>
        <v>-5.2884615384615384E-2</v>
      </c>
      <c r="S363" s="2">
        <v>222056</v>
      </c>
      <c r="T363" s="5">
        <f t="shared" si="74"/>
        <v>59583.032967032967</v>
      </c>
      <c r="U363" s="2">
        <v>56561</v>
      </c>
      <c r="V363" s="5">
        <f t="shared" si="67"/>
        <v>-3022.0329670329666</v>
      </c>
      <c r="W363" s="4">
        <f t="shared" si="68"/>
        <v>-5.0719690095417672E-2</v>
      </c>
      <c r="X363" s="22">
        <f t="shared" si="72"/>
        <v>54620.646662885665</v>
      </c>
      <c r="Y363" s="22">
        <f t="shared" si="73"/>
        <v>51850.3043913328</v>
      </c>
      <c r="Z363" s="22">
        <f t="shared" si="75"/>
        <v>-2770.342271552865</v>
      </c>
      <c r="AA363" s="8">
        <f t="shared" si="76"/>
        <v>-5.0719690095417574E-2</v>
      </c>
      <c r="AB363" s="22">
        <f t="shared" si="77"/>
        <v>4718377.6996112848</v>
      </c>
      <c r="AC363" s="2">
        <v>622</v>
      </c>
      <c r="AD363" s="2">
        <v>1881</v>
      </c>
      <c r="AE363" s="2">
        <f t="shared" si="69"/>
        <v>135</v>
      </c>
      <c r="AF363" s="2" t="s">
        <v>885</v>
      </c>
    </row>
    <row r="364" spans="1:32" x14ac:dyDescent="0.2">
      <c r="A364">
        <v>23</v>
      </c>
      <c r="B364" s="2" t="s">
        <v>550</v>
      </c>
      <c r="C364" s="2" t="s">
        <v>22</v>
      </c>
      <c r="D364" s="2" t="s">
        <v>23</v>
      </c>
      <c r="E364" s="2" t="s">
        <v>2767</v>
      </c>
      <c r="F364" s="2" t="s">
        <v>2775</v>
      </c>
      <c r="G364" s="2">
        <v>103</v>
      </c>
      <c r="H364" s="2">
        <v>112</v>
      </c>
      <c r="I364" s="3">
        <v>42513</v>
      </c>
      <c r="J364" s="3">
        <v>42527</v>
      </c>
      <c r="K364" s="3" t="s">
        <v>2538</v>
      </c>
      <c r="L364" s="17">
        <f t="shared" si="70"/>
        <v>259.83</v>
      </c>
      <c r="M364" s="20">
        <f t="shared" si="71"/>
        <v>0.91671477504522192</v>
      </c>
      <c r="N364" s="2" t="s">
        <v>62</v>
      </c>
      <c r="O364" s="2">
        <v>6200000</v>
      </c>
      <c r="P364" s="2">
        <v>6565000</v>
      </c>
      <c r="Q364" s="2">
        <f t="shared" si="65"/>
        <v>365000</v>
      </c>
      <c r="R364" s="4">
        <f t="shared" si="66"/>
        <v>5.8870967741935482E-2</v>
      </c>
      <c r="S364" s="2">
        <v>2420</v>
      </c>
      <c r="T364" s="5">
        <f t="shared" si="74"/>
        <v>60217.669902912625</v>
      </c>
      <c r="U364" s="2">
        <v>63761</v>
      </c>
      <c r="V364" s="5">
        <f t="shared" si="67"/>
        <v>3543.3300970873752</v>
      </c>
      <c r="W364" s="4">
        <f t="shared" si="68"/>
        <v>5.8842032625974962E-2</v>
      </c>
      <c r="X364" s="22">
        <f t="shared" si="72"/>
        <v>55202.427718795974</v>
      </c>
      <c r="Y364" s="22">
        <f t="shared" si="73"/>
        <v>58450.650771658395</v>
      </c>
      <c r="Z364" s="22">
        <f t="shared" si="75"/>
        <v>3248.2230528624204</v>
      </c>
      <c r="AA364" s="8">
        <f t="shared" si="76"/>
        <v>5.8842032625975017E-2</v>
      </c>
      <c r="AB364" s="22">
        <f t="shared" si="77"/>
        <v>6020417.0294808149</v>
      </c>
      <c r="AC364" s="11">
        <v>1527</v>
      </c>
      <c r="AD364" s="2">
        <v>2004</v>
      </c>
      <c r="AE364" s="2">
        <f t="shared" si="69"/>
        <v>12</v>
      </c>
      <c r="AF364" s="2" t="s">
        <v>27</v>
      </c>
    </row>
    <row r="365" spans="1:32" x14ac:dyDescent="0.2">
      <c r="A365">
        <v>23</v>
      </c>
      <c r="B365" s="2" t="s">
        <v>375</v>
      </c>
      <c r="C365" s="2" t="s">
        <v>22</v>
      </c>
      <c r="D365" s="2" t="s">
        <v>23</v>
      </c>
      <c r="E365" s="2" t="s">
        <v>2767</v>
      </c>
      <c r="F365" s="2" t="s">
        <v>2775</v>
      </c>
      <c r="G365" s="2">
        <v>39</v>
      </c>
      <c r="H365" s="2">
        <v>44</v>
      </c>
      <c r="I365" s="3">
        <v>42517</v>
      </c>
      <c r="J365" s="3">
        <v>42528</v>
      </c>
      <c r="K365" s="3" t="s">
        <v>2538</v>
      </c>
      <c r="L365" s="17">
        <f t="shared" si="70"/>
        <v>259.83</v>
      </c>
      <c r="M365" s="20">
        <f t="shared" si="71"/>
        <v>0.91671477504522192</v>
      </c>
      <c r="N365" s="2" t="s">
        <v>24</v>
      </c>
      <c r="O365" s="2">
        <v>2600000</v>
      </c>
      <c r="P365" s="2">
        <v>3125000</v>
      </c>
      <c r="Q365" s="2">
        <f t="shared" si="65"/>
        <v>525000</v>
      </c>
      <c r="R365" s="4">
        <f t="shared" si="66"/>
        <v>0.20192307692307693</v>
      </c>
      <c r="S365" s="2"/>
      <c r="T365" s="5">
        <f t="shared" si="74"/>
        <v>66666.666666666672</v>
      </c>
      <c r="U365" s="2">
        <v>80128</v>
      </c>
      <c r="V365" s="5">
        <f t="shared" si="67"/>
        <v>13461.333333333328</v>
      </c>
      <c r="W365" s="4">
        <f t="shared" si="68"/>
        <v>0.20191999999999991</v>
      </c>
      <c r="X365" s="22">
        <f t="shared" si="72"/>
        <v>61114.318336348129</v>
      </c>
      <c r="Y365" s="22">
        <f t="shared" si="73"/>
        <v>73454.521494823537</v>
      </c>
      <c r="Z365" s="22">
        <f t="shared" si="75"/>
        <v>12340.203158475408</v>
      </c>
      <c r="AA365" s="8">
        <f t="shared" si="76"/>
        <v>0.20191999999999991</v>
      </c>
      <c r="AB365" s="22">
        <f t="shared" si="77"/>
        <v>2864726.3382981177</v>
      </c>
      <c r="AC365" s="11">
        <v>2171</v>
      </c>
      <c r="AD365" s="2">
        <v>2009</v>
      </c>
      <c r="AE365" s="2">
        <f t="shared" si="69"/>
        <v>7</v>
      </c>
      <c r="AF365" s="2" t="s">
        <v>52</v>
      </c>
    </row>
    <row r="366" spans="1:32" x14ac:dyDescent="0.2">
      <c r="A366">
        <v>23</v>
      </c>
      <c r="B366" s="2" t="s">
        <v>701</v>
      </c>
      <c r="C366" s="2" t="s">
        <v>22</v>
      </c>
      <c r="D366" s="2" t="s">
        <v>23</v>
      </c>
      <c r="E366" s="2" t="s">
        <v>2767</v>
      </c>
      <c r="F366" s="2" t="s">
        <v>2775</v>
      </c>
      <c r="G366" s="2">
        <v>49</v>
      </c>
      <c r="H366" s="2">
        <v>55</v>
      </c>
      <c r="I366" s="3">
        <v>42518</v>
      </c>
      <c r="J366" s="3">
        <v>42528</v>
      </c>
      <c r="K366" s="3" t="s">
        <v>2538</v>
      </c>
      <c r="L366" s="17">
        <f t="shared" si="70"/>
        <v>259.83</v>
      </c>
      <c r="M366" s="20">
        <f t="shared" si="71"/>
        <v>0.91671477504522192</v>
      </c>
      <c r="N366" s="2" t="s">
        <v>36</v>
      </c>
      <c r="O366" s="2">
        <v>3400000</v>
      </c>
      <c r="P366" s="2">
        <v>3975000</v>
      </c>
      <c r="Q366" s="2">
        <f t="shared" si="65"/>
        <v>575000</v>
      </c>
      <c r="R366" s="4">
        <f t="shared" si="66"/>
        <v>0.16911764705882354</v>
      </c>
      <c r="S366" s="2"/>
      <c r="T366" s="5">
        <f t="shared" si="74"/>
        <v>69387.755102040814</v>
      </c>
      <c r="U366" s="2">
        <v>81122</v>
      </c>
      <c r="V366" s="5">
        <f t="shared" si="67"/>
        <v>11734.244897959186</v>
      </c>
      <c r="W366" s="4">
        <f t="shared" si="68"/>
        <v>0.16911117647058829</v>
      </c>
      <c r="X366" s="22">
        <f t="shared" si="72"/>
        <v>63608.780309260292</v>
      </c>
      <c r="Y366" s="22">
        <f t="shared" si="73"/>
        <v>74365.735981218488</v>
      </c>
      <c r="Z366" s="22">
        <f t="shared" si="75"/>
        <v>10756.955671958196</v>
      </c>
      <c r="AA366" s="8">
        <f t="shared" si="76"/>
        <v>0.16911117647058824</v>
      </c>
      <c r="AB366" s="22">
        <f t="shared" si="77"/>
        <v>3643921.0630797059</v>
      </c>
      <c r="AC366" s="11">
        <v>1401</v>
      </c>
      <c r="AD366" s="2">
        <v>2013</v>
      </c>
      <c r="AE366" s="2">
        <f t="shared" si="69"/>
        <v>3</v>
      </c>
      <c r="AF366" s="2" t="s">
        <v>148</v>
      </c>
    </row>
    <row r="367" spans="1:32" x14ac:dyDescent="0.2">
      <c r="A367">
        <v>23</v>
      </c>
      <c r="B367" s="2" t="s">
        <v>746</v>
      </c>
      <c r="C367" s="2" t="s">
        <v>22</v>
      </c>
      <c r="D367" s="2" t="s">
        <v>23</v>
      </c>
      <c r="E367" s="2" t="s">
        <v>2767</v>
      </c>
      <c r="F367" s="2" t="s">
        <v>2775</v>
      </c>
      <c r="G367" s="2">
        <v>50</v>
      </c>
      <c r="H367" s="2">
        <v>55</v>
      </c>
      <c r="I367" s="3">
        <v>42517</v>
      </c>
      <c r="J367" s="3">
        <v>42528</v>
      </c>
      <c r="K367" s="3" t="s">
        <v>2538</v>
      </c>
      <c r="L367" s="17">
        <f t="shared" si="70"/>
        <v>259.83</v>
      </c>
      <c r="M367" s="20">
        <f t="shared" si="71"/>
        <v>0.91671477504522192</v>
      </c>
      <c r="N367" s="2" t="s">
        <v>24</v>
      </c>
      <c r="O367" s="2">
        <v>3100000</v>
      </c>
      <c r="P367" s="2">
        <v>4050000</v>
      </c>
      <c r="Q367" s="2">
        <f t="shared" si="65"/>
        <v>950000</v>
      </c>
      <c r="R367" s="4">
        <f t="shared" si="66"/>
        <v>0.30645161290322581</v>
      </c>
      <c r="S367" s="2"/>
      <c r="T367" s="5">
        <f t="shared" si="74"/>
        <v>62000</v>
      </c>
      <c r="U367" s="2">
        <v>81000</v>
      </c>
      <c r="V367" s="5">
        <f t="shared" si="67"/>
        <v>19000</v>
      </c>
      <c r="W367" s="4">
        <f t="shared" si="68"/>
        <v>0.30645161290322581</v>
      </c>
      <c r="X367" s="22">
        <f t="shared" si="72"/>
        <v>56836.316052803762</v>
      </c>
      <c r="Y367" s="22">
        <f t="shared" si="73"/>
        <v>74253.89677866298</v>
      </c>
      <c r="Z367" s="22">
        <f t="shared" si="75"/>
        <v>17417.580725859218</v>
      </c>
      <c r="AA367" s="8">
        <f t="shared" si="76"/>
        <v>0.30645161290322581</v>
      </c>
      <c r="AB367" s="22">
        <f t="shared" si="77"/>
        <v>3712694.8389331489</v>
      </c>
      <c r="AC367" s="11">
        <v>2958</v>
      </c>
      <c r="AD367" s="2">
        <v>2009</v>
      </c>
      <c r="AE367" s="2">
        <f t="shared" si="69"/>
        <v>7</v>
      </c>
      <c r="AF367" s="2" t="s">
        <v>27</v>
      </c>
    </row>
    <row r="368" spans="1:32" x14ac:dyDescent="0.2">
      <c r="A368">
        <v>23</v>
      </c>
      <c r="B368" s="2" t="s">
        <v>882</v>
      </c>
      <c r="C368" s="2" t="s">
        <v>22</v>
      </c>
      <c r="D368" s="2" t="s">
        <v>23</v>
      </c>
      <c r="E368" s="2" t="s">
        <v>2767</v>
      </c>
      <c r="F368" s="2" t="s">
        <v>2775</v>
      </c>
      <c r="G368" s="2">
        <v>53</v>
      </c>
      <c r="H368" s="2">
        <v>62</v>
      </c>
      <c r="I368" s="3">
        <v>42518</v>
      </c>
      <c r="J368" s="3">
        <v>42528</v>
      </c>
      <c r="K368" s="3" t="s">
        <v>2538</v>
      </c>
      <c r="L368" s="17">
        <f t="shared" si="70"/>
        <v>259.83</v>
      </c>
      <c r="M368" s="20">
        <f t="shared" si="71"/>
        <v>0.91671477504522192</v>
      </c>
      <c r="N368" s="2" t="s">
        <v>36</v>
      </c>
      <c r="O368" s="2">
        <v>3650000</v>
      </c>
      <c r="P368" s="2">
        <v>3850000</v>
      </c>
      <c r="Q368" s="2">
        <f t="shared" si="65"/>
        <v>200000</v>
      </c>
      <c r="R368" s="4">
        <f t="shared" si="66"/>
        <v>5.4794520547945202E-2</v>
      </c>
      <c r="S368" s="2"/>
      <c r="T368" s="5">
        <f t="shared" si="74"/>
        <v>68867.924528301883</v>
      </c>
      <c r="U368" s="2">
        <v>72642</v>
      </c>
      <c r="V368" s="5">
        <f t="shared" si="67"/>
        <v>3774.0754716981173</v>
      </c>
      <c r="W368" s="4">
        <f t="shared" si="68"/>
        <v>5.4801643835616504E-2</v>
      </c>
      <c r="X368" s="22">
        <f t="shared" si="72"/>
        <v>63132.243941793582</v>
      </c>
      <c r="Y368" s="22">
        <f t="shared" si="73"/>
        <v>66591.99468883501</v>
      </c>
      <c r="Z368" s="22">
        <f t="shared" si="75"/>
        <v>3459.7507470414275</v>
      </c>
      <c r="AA368" s="8">
        <f t="shared" si="76"/>
        <v>5.4801643835616469E-2</v>
      </c>
      <c r="AB368" s="22">
        <f t="shared" si="77"/>
        <v>3529375.7185082557</v>
      </c>
      <c r="AC368" s="11">
        <v>1172</v>
      </c>
      <c r="AD368" s="2">
        <v>2011</v>
      </c>
      <c r="AE368" s="2">
        <f t="shared" si="69"/>
        <v>5</v>
      </c>
      <c r="AF368" s="2" t="s">
        <v>37</v>
      </c>
    </row>
    <row r="369" spans="1:32" x14ac:dyDescent="0.2">
      <c r="A369">
        <v>23</v>
      </c>
      <c r="B369" s="2" t="s">
        <v>971</v>
      </c>
      <c r="C369" s="2" t="s">
        <v>22</v>
      </c>
      <c r="D369" s="2" t="s">
        <v>23</v>
      </c>
      <c r="E369" s="2" t="s">
        <v>2767</v>
      </c>
      <c r="F369" s="2" t="s">
        <v>2775</v>
      </c>
      <c r="G369" s="2">
        <v>55</v>
      </c>
      <c r="H369" s="2">
        <v>60</v>
      </c>
      <c r="I369" s="3">
        <v>42517</v>
      </c>
      <c r="J369" s="3">
        <v>42528</v>
      </c>
      <c r="K369" s="3" t="s">
        <v>2538</v>
      </c>
      <c r="L369" s="17">
        <f t="shared" si="70"/>
        <v>259.83</v>
      </c>
      <c r="M369" s="20">
        <f t="shared" si="71"/>
        <v>0.91671477504522192</v>
      </c>
      <c r="N369" s="2" t="s">
        <v>24</v>
      </c>
      <c r="O369" s="2">
        <v>3290000</v>
      </c>
      <c r="P369" s="2">
        <v>3400000</v>
      </c>
      <c r="Q369" s="2">
        <f t="shared" si="65"/>
        <v>110000</v>
      </c>
      <c r="R369" s="4">
        <f t="shared" si="66"/>
        <v>3.3434650455927049E-2</v>
      </c>
      <c r="S369" s="2"/>
      <c r="T369" s="5">
        <f t="shared" si="74"/>
        <v>59818.181818181816</v>
      </c>
      <c r="U369" s="2">
        <v>61818</v>
      </c>
      <c r="V369" s="5">
        <f t="shared" si="67"/>
        <v>1999.8181818181838</v>
      </c>
      <c r="W369" s="4">
        <f t="shared" si="68"/>
        <v>3.3431610942249272E-2</v>
      </c>
      <c r="X369" s="22">
        <f t="shared" si="72"/>
        <v>54836.211089068725</v>
      </c>
      <c r="Y369" s="22">
        <f t="shared" si="73"/>
        <v>56669.473963745528</v>
      </c>
      <c r="Z369" s="22">
        <f t="shared" si="75"/>
        <v>1833.2628746768023</v>
      </c>
      <c r="AA369" s="8">
        <f t="shared" si="76"/>
        <v>3.34316109422493E-2</v>
      </c>
      <c r="AB369" s="22">
        <f t="shared" si="77"/>
        <v>3116821.0680060042</v>
      </c>
      <c r="AC369" s="11">
        <v>1181</v>
      </c>
      <c r="AD369" s="2">
        <v>1988</v>
      </c>
      <c r="AE369" s="2">
        <f t="shared" si="69"/>
        <v>28</v>
      </c>
      <c r="AF369" s="2" t="s">
        <v>213</v>
      </c>
    </row>
    <row r="370" spans="1:32" x14ac:dyDescent="0.2">
      <c r="A370">
        <v>23</v>
      </c>
      <c r="B370" s="2" t="s">
        <v>378</v>
      </c>
      <c r="C370" s="2" t="s">
        <v>22</v>
      </c>
      <c r="D370" s="2" t="s">
        <v>23</v>
      </c>
      <c r="E370" s="2" t="s">
        <v>2767</v>
      </c>
      <c r="F370" s="2" t="s">
        <v>2775</v>
      </c>
      <c r="G370" s="2">
        <v>56</v>
      </c>
      <c r="H370" s="2">
        <v>62</v>
      </c>
      <c r="I370" s="3">
        <v>42518</v>
      </c>
      <c r="J370" s="3">
        <v>42528</v>
      </c>
      <c r="K370" s="3" t="s">
        <v>2538</v>
      </c>
      <c r="L370" s="17">
        <f t="shared" si="70"/>
        <v>259.83</v>
      </c>
      <c r="M370" s="20">
        <f t="shared" si="71"/>
        <v>0.91671477504522192</v>
      </c>
      <c r="N370" s="2" t="s">
        <v>36</v>
      </c>
      <c r="O370" s="2">
        <v>4490000</v>
      </c>
      <c r="P370" s="2">
        <v>4900000</v>
      </c>
      <c r="Q370" s="2">
        <f t="shared" si="65"/>
        <v>410000</v>
      </c>
      <c r="R370" s="4">
        <f t="shared" si="66"/>
        <v>9.1314031180400893E-2</v>
      </c>
      <c r="S370" s="2"/>
      <c r="T370" s="5">
        <f t="shared" si="74"/>
        <v>80178.571428571435</v>
      </c>
      <c r="U370" s="2">
        <v>87500</v>
      </c>
      <c r="V370" s="5">
        <f t="shared" si="67"/>
        <v>7321.4285714285652</v>
      </c>
      <c r="W370" s="4">
        <f t="shared" si="68"/>
        <v>9.1314031180400809E-2</v>
      </c>
      <c r="X370" s="22">
        <f t="shared" si="72"/>
        <v>73500.881070590127</v>
      </c>
      <c r="Y370" s="22">
        <f t="shared" si="73"/>
        <v>80212.542816456917</v>
      </c>
      <c r="Z370" s="22">
        <f t="shared" si="75"/>
        <v>6711.6617458667897</v>
      </c>
      <c r="AA370" s="8">
        <f t="shared" si="76"/>
        <v>9.1314031180400684E-2</v>
      </c>
      <c r="AB370" s="22">
        <f t="shared" si="77"/>
        <v>4491902.3977215877</v>
      </c>
      <c r="AC370" s="11">
        <v>6175</v>
      </c>
      <c r="AD370" s="2">
        <v>2013</v>
      </c>
      <c r="AE370" s="2">
        <f t="shared" si="69"/>
        <v>3</v>
      </c>
      <c r="AF370" s="2" t="s">
        <v>213</v>
      </c>
    </row>
    <row r="371" spans="1:32" x14ac:dyDescent="0.2">
      <c r="A371">
        <v>23</v>
      </c>
      <c r="B371" s="2" t="s">
        <v>574</v>
      </c>
      <c r="C371" s="2" t="s">
        <v>22</v>
      </c>
      <c r="D371" s="2" t="s">
        <v>23</v>
      </c>
      <c r="E371" s="2" t="s">
        <v>2767</v>
      </c>
      <c r="F371" s="2" t="s">
        <v>2775</v>
      </c>
      <c r="G371" s="2">
        <v>67</v>
      </c>
      <c r="H371" s="2">
        <v>76</v>
      </c>
      <c r="I371" s="3">
        <v>42518</v>
      </c>
      <c r="J371" s="3">
        <v>42528</v>
      </c>
      <c r="K371" s="3" t="s">
        <v>2538</v>
      </c>
      <c r="L371" s="17">
        <f t="shared" si="70"/>
        <v>259.83</v>
      </c>
      <c r="M371" s="20">
        <f t="shared" si="71"/>
        <v>0.91671477504522192</v>
      </c>
      <c r="N371" s="2" t="s">
        <v>36</v>
      </c>
      <c r="O371" s="2">
        <v>5200000</v>
      </c>
      <c r="P371" s="2">
        <v>5850000</v>
      </c>
      <c r="Q371" s="2">
        <f t="shared" si="65"/>
        <v>650000</v>
      </c>
      <c r="R371" s="4">
        <f t="shared" si="66"/>
        <v>0.125</v>
      </c>
      <c r="S371" s="2"/>
      <c r="T371" s="5">
        <f t="shared" si="74"/>
        <v>77611.940298507456</v>
      </c>
      <c r="U371" s="2">
        <v>87313</v>
      </c>
      <c r="V371" s="5">
        <f t="shared" si="67"/>
        <v>9701.0597014925443</v>
      </c>
      <c r="W371" s="4">
        <f t="shared" si="68"/>
        <v>0.12499442307692318</v>
      </c>
      <c r="X371" s="22">
        <f t="shared" si="72"/>
        <v>71148.012391569457</v>
      </c>
      <c r="Y371" s="22">
        <f t="shared" si="73"/>
        <v>80041.117153523461</v>
      </c>
      <c r="Z371" s="22">
        <f t="shared" si="75"/>
        <v>8893.1047619540041</v>
      </c>
      <c r="AA371" s="8">
        <f t="shared" si="76"/>
        <v>0.12499442307692316</v>
      </c>
      <c r="AB371" s="22">
        <f t="shared" si="77"/>
        <v>5362754.849286072</v>
      </c>
      <c r="AC371" s="11">
        <v>1401</v>
      </c>
      <c r="AD371" s="2">
        <v>2013</v>
      </c>
      <c r="AE371" s="2">
        <f t="shared" si="69"/>
        <v>3</v>
      </c>
      <c r="AF371" s="2" t="s">
        <v>67</v>
      </c>
    </row>
    <row r="372" spans="1:32" x14ac:dyDescent="0.2">
      <c r="A372">
        <v>23</v>
      </c>
      <c r="B372" s="2" t="s">
        <v>1137</v>
      </c>
      <c r="C372" s="2" t="s">
        <v>22</v>
      </c>
      <c r="D372" s="2" t="s">
        <v>23</v>
      </c>
      <c r="E372" s="2" t="s">
        <v>2767</v>
      </c>
      <c r="F372" s="2" t="s">
        <v>2775</v>
      </c>
      <c r="G372" s="2">
        <v>73</v>
      </c>
      <c r="H372" s="2">
        <v>80</v>
      </c>
      <c r="I372" s="3">
        <v>42518</v>
      </c>
      <c r="J372" s="3">
        <v>42528</v>
      </c>
      <c r="K372" s="3" t="s">
        <v>2538</v>
      </c>
      <c r="L372" s="17">
        <f t="shared" si="70"/>
        <v>259.83</v>
      </c>
      <c r="M372" s="20">
        <f t="shared" si="71"/>
        <v>0.91671477504522192</v>
      </c>
      <c r="N372" s="2" t="s">
        <v>36</v>
      </c>
      <c r="O372" s="2">
        <v>4290000</v>
      </c>
      <c r="P372" s="2">
        <v>4700000</v>
      </c>
      <c r="Q372" s="2">
        <f t="shared" si="65"/>
        <v>410000</v>
      </c>
      <c r="R372" s="4">
        <f t="shared" si="66"/>
        <v>9.5571095571095568E-2</v>
      </c>
      <c r="S372" s="2">
        <v>3646</v>
      </c>
      <c r="T372" s="5">
        <f t="shared" si="74"/>
        <v>58817.068493150684</v>
      </c>
      <c r="U372" s="2">
        <v>64434</v>
      </c>
      <c r="V372" s="5">
        <f t="shared" si="67"/>
        <v>5616.9315068493161</v>
      </c>
      <c r="W372" s="4">
        <f t="shared" si="68"/>
        <v>9.5498324733804346E-2</v>
      </c>
      <c r="X372" s="22">
        <f t="shared" si="72"/>
        <v>53918.47571251804</v>
      </c>
      <c r="Y372" s="22">
        <f t="shared" si="73"/>
        <v>59067.599815263828</v>
      </c>
      <c r="Z372" s="22">
        <f t="shared" si="75"/>
        <v>5149.1241027457872</v>
      </c>
      <c r="AA372" s="8">
        <f t="shared" si="76"/>
        <v>9.5498324733804291E-2</v>
      </c>
      <c r="AB372" s="22">
        <f t="shared" si="77"/>
        <v>4311934.7865142599</v>
      </c>
      <c r="AC372" s="2"/>
      <c r="AD372" s="2">
        <v>2012</v>
      </c>
      <c r="AE372" s="2">
        <f t="shared" si="69"/>
        <v>4</v>
      </c>
      <c r="AF372" s="2" t="s">
        <v>105</v>
      </c>
    </row>
    <row r="373" spans="1:32" x14ac:dyDescent="0.2">
      <c r="A373">
        <v>23</v>
      </c>
      <c r="B373" s="2" t="s">
        <v>459</v>
      </c>
      <c r="C373" s="2" t="s">
        <v>22</v>
      </c>
      <c r="D373" s="2" t="s">
        <v>23</v>
      </c>
      <c r="E373" s="2" t="s">
        <v>2767</v>
      </c>
      <c r="F373" s="2" t="s">
        <v>2775</v>
      </c>
      <c r="G373" s="2">
        <v>74</v>
      </c>
      <c r="H373" s="2">
        <v>82</v>
      </c>
      <c r="I373" s="3">
        <v>42518</v>
      </c>
      <c r="J373" s="3">
        <v>42528</v>
      </c>
      <c r="K373" s="3" t="s">
        <v>2538</v>
      </c>
      <c r="L373" s="17">
        <f t="shared" si="70"/>
        <v>259.83</v>
      </c>
      <c r="M373" s="20">
        <f t="shared" si="71"/>
        <v>0.91671477504522192</v>
      </c>
      <c r="N373" s="2" t="s">
        <v>36</v>
      </c>
      <c r="O373" s="2">
        <v>4250000</v>
      </c>
      <c r="P373" s="2">
        <v>4730000</v>
      </c>
      <c r="Q373" s="2">
        <f t="shared" si="65"/>
        <v>480000</v>
      </c>
      <c r="R373" s="4">
        <f t="shared" si="66"/>
        <v>0.11294117647058824</v>
      </c>
      <c r="S373" s="2"/>
      <c r="T373" s="5">
        <f t="shared" si="74"/>
        <v>57432.432432432433</v>
      </c>
      <c r="U373" s="2">
        <v>63919</v>
      </c>
      <c r="V373" s="5">
        <f t="shared" si="67"/>
        <v>6486.5675675675666</v>
      </c>
      <c r="W373" s="4">
        <f t="shared" si="68"/>
        <v>0.1129425882352941</v>
      </c>
      <c r="X373" s="22">
        <f t="shared" si="72"/>
        <v>52649.159377597207</v>
      </c>
      <c r="Y373" s="22">
        <f t="shared" si="73"/>
        <v>58595.491706115543</v>
      </c>
      <c r="Z373" s="22">
        <f t="shared" si="75"/>
        <v>5946.332328518336</v>
      </c>
      <c r="AA373" s="8">
        <f t="shared" si="76"/>
        <v>0.11294258823529413</v>
      </c>
      <c r="AB373" s="22">
        <f t="shared" si="77"/>
        <v>4336066.3862525504</v>
      </c>
      <c r="AC373" s="2">
        <v>102</v>
      </c>
      <c r="AD373" s="2">
        <v>2013</v>
      </c>
      <c r="AE373" s="2">
        <f t="shared" si="69"/>
        <v>3</v>
      </c>
      <c r="AF373" s="2" t="s">
        <v>460</v>
      </c>
    </row>
    <row r="374" spans="1:32" x14ac:dyDescent="0.2">
      <c r="A374">
        <v>23</v>
      </c>
      <c r="B374" s="2" t="s">
        <v>1201</v>
      </c>
      <c r="C374" s="2" t="s">
        <v>22</v>
      </c>
      <c r="D374" s="2" t="s">
        <v>23</v>
      </c>
      <c r="E374" s="2" t="s">
        <v>2767</v>
      </c>
      <c r="F374" s="2" t="s">
        <v>2775</v>
      </c>
      <c r="G374" s="2">
        <v>74</v>
      </c>
      <c r="H374" s="2">
        <v>83</v>
      </c>
      <c r="I374" s="3">
        <v>42518</v>
      </c>
      <c r="J374" s="3">
        <v>42528</v>
      </c>
      <c r="K374" s="3" t="s">
        <v>2538</v>
      </c>
      <c r="L374" s="17">
        <f t="shared" si="70"/>
        <v>259.83</v>
      </c>
      <c r="M374" s="20">
        <f t="shared" si="71"/>
        <v>0.91671477504522192</v>
      </c>
      <c r="N374" s="2" t="s">
        <v>36</v>
      </c>
      <c r="O374" s="2">
        <v>3900000</v>
      </c>
      <c r="P374" s="2">
        <v>5170000</v>
      </c>
      <c r="Q374" s="2">
        <f t="shared" si="65"/>
        <v>1270000</v>
      </c>
      <c r="R374" s="4">
        <f t="shared" si="66"/>
        <v>0.32564102564102565</v>
      </c>
      <c r="S374" s="2">
        <v>10469</v>
      </c>
      <c r="T374" s="5">
        <f t="shared" si="74"/>
        <v>52844.175675675673</v>
      </c>
      <c r="U374" s="2">
        <v>70006</v>
      </c>
      <c r="V374" s="5">
        <f t="shared" si="67"/>
        <v>17161.824324324327</v>
      </c>
      <c r="W374" s="4">
        <f t="shared" si="68"/>
        <v>0.32476283535299738</v>
      </c>
      <c r="X374" s="22">
        <f t="shared" si="72"/>
        <v>48443.03661697721</v>
      </c>
      <c r="Y374" s="22">
        <f t="shared" si="73"/>
        <v>64175.534541815803</v>
      </c>
      <c r="Z374" s="22">
        <f t="shared" si="75"/>
        <v>15732.497924838593</v>
      </c>
      <c r="AA374" s="8">
        <f t="shared" si="76"/>
        <v>0.32476283535299738</v>
      </c>
      <c r="AB374" s="22">
        <f t="shared" si="77"/>
        <v>4748989.5560943699</v>
      </c>
      <c r="AC374" s="2">
        <v>484</v>
      </c>
      <c r="AD374" s="2">
        <v>1898</v>
      </c>
      <c r="AE374" s="2">
        <f t="shared" si="69"/>
        <v>118</v>
      </c>
      <c r="AF374" s="2" t="s">
        <v>191</v>
      </c>
    </row>
    <row r="375" spans="1:32" x14ac:dyDescent="0.2">
      <c r="A375">
        <v>23</v>
      </c>
      <c r="B375" s="2" t="s">
        <v>1721</v>
      </c>
      <c r="C375" s="2" t="s">
        <v>22</v>
      </c>
      <c r="D375" s="2" t="s">
        <v>23</v>
      </c>
      <c r="E375" s="2" t="s">
        <v>2767</v>
      </c>
      <c r="F375" s="2" t="s">
        <v>2775</v>
      </c>
      <c r="G375" s="2">
        <v>76</v>
      </c>
      <c r="H375" s="2">
        <v>84</v>
      </c>
      <c r="I375" s="3">
        <v>42518</v>
      </c>
      <c r="J375" s="3">
        <v>42528</v>
      </c>
      <c r="K375" s="3" t="s">
        <v>2538</v>
      </c>
      <c r="L375" s="17">
        <f t="shared" si="70"/>
        <v>259.83</v>
      </c>
      <c r="M375" s="20">
        <f t="shared" si="71"/>
        <v>0.91671477504522192</v>
      </c>
      <c r="N375" s="2" t="s">
        <v>36</v>
      </c>
      <c r="O375" s="2">
        <v>4890000</v>
      </c>
      <c r="P375" s="2">
        <v>5000000</v>
      </c>
      <c r="Q375" s="2">
        <f t="shared" si="65"/>
        <v>110000</v>
      </c>
      <c r="R375" s="4">
        <f t="shared" si="66"/>
        <v>2.2494887525562373E-2</v>
      </c>
      <c r="S375" s="2"/>
      <c r="T375" s="5">
        <f t="shared" si="74"/>
        <v>64342.105263157893</v>
      </c>
      <c r="U375" s="2">
        <v>65789</v>
      </c>
      <c r="V375" s="5">
        <f t="shared" si="67"/>
        <v>1446.8947368421068</v>
      </c>
      <c r="W375" s="4">
        <f t="shared" si="68"/>
        <v>2.2487525562372213E-2</v>
      </c>
      <c r="X375" s="22">
        <f t="shared" si="72"/>
        <v>58983.358552251775</v>
      </c>
      <c r="Y375" s="22">
        <f t="shared" si="73"/>
        <v>60309.748335450102</v>
      </c>
      <c r="Z375" s="22">
        <f t="shared" si="75"/>
        <v>1326.3897831983268</v>
      </c>
      <c r="AA375" s="8">
        <f t="shared" si="76"/>
        <v>2.2487525562372202E-2</v>
      </c>
      <c r="AB375" s="22">
        <f t="shared" si="77"/>
        <v>4583540.8734942079</v>
      </c>
      <c r="AC375" s="11">
        <v>7237</v>
      </c>
      <c r="AD375" s="2">
        <v>2004</v>
      </c>
      <c r="AE375" s="2">
        <f t="shared" si="69"/>
        <v>12</v>
      </c>
      <c r="AF375" s="2" t="s">
        <v>37</v>
      </c>
    </row>
    <row r="376" spans="1:32" x14ac:dyDescent="0.2">
      <c r="A376">
        <v>23</v>
      </c>
      <c r="B376" s="2" t="s">
        <v>1991</v>
      </c>
      <c r="C376" s="2" t="s">
        <v>22</v>
      </c>
      <c r="D376" s="2" t="s">
        <v>23</v>
      </c>
      <c r="E376" s="2" t="s">
        <v>2767</v>
      </c>
      <c r="F376" s="2" t="s">
        <v>2775</v>
      </c>
      <c r="G376" s="2">
        <v>86</v>
      </c>
      <c r="H376" s="2">
        <v>95</v>
      </c>
      <c r="I376" s="3">
        <v>42518</v>
      </c>
      <c r="J376" s="3">
        <v>42528</v>
      </c>
      <c r="K376" s="3" t="s">
        <v>2538</v>
      </c>
      <c r="L376" s="17">
        <f t="shared" si="70"/>
        <v>259.83</v>
      </c>
      <c r="M376" s="20">
        <f t="shared" si="71"/>
        <v>0.91671477504522192</v>
      </c>
      <c r="N376" s="2" t="s">
        <v>36</v>
      </c>
      <c r="O376" s="2">
        <v>4700000</v>
      </c>
      <c r="P376" s="2">
        <v>5500000</v>
      </c>
      <c r="Q376" s="2">
        <f t="shared" si="65"/>
        <v>800000</v>
      </c>
      <c r="R376" s="4">
        <f t="shared" si="66"/>
        <v>0.1702127659574468</v>
      </c>
      <c r="S376" s="2"/>
      <c r="T376" s="5">
        <f t="shared" si="74"/>
        <v>54651.162790697672</v>
      </c>
      <c r="U376" s="2">
        <v>63953</v>
      </c>
      <c r="V376" s="5">
        <f t="shared" si="67"/>
        <v>9301.8372093023281</v>
      </c>
      <c r="W376" s="4">
        <f t="shared" si="68"/>
        <v>0.17020382978723408</v>
      </c>
      <c r="X376" s="22">
        <f t="shared" si="72"/>
        <v>50099.52840363422</v>
      </c>
      <c r="Y376" s="22">
        <f t="shared" si="73"/>
        <v>58626.660008467079</v>
      </c>
      <c r="Z376" s="22">
        <f t="shared" si="75"/>
        <v>8527.131604832859</v>
      </c>
      <c r="AA376" s="8">
        <f t="shared" si="76"/>
        <v>0.17020382978723411</v>
      </c>
      <c r="AB376" s="22">
        <f t="shared" si="77"/>
        <v>5041892.7607281692</v>
      </c>
      <c r="AC376" s="11">
        <v>2265</v>
      </c>
      <c r="AD376" s="2">
        <v>1996</v>
      </c>
      <c r="AE376" s="2">
        <f t="shared" si="69"/>
        <v>20</v>
      </c>
      <c r="AF376" s="2" t="s">
        <v>65</v>
      </c>
    </row>
    <row r="377" spans="1:32" x14ac:dyDescent="0.2">
      <c r="A377">
        <v>23</v>
      </c>
      <c r="B377" s="2" t="s">
        <v>1192</v>
      </c>
      <c r="C377" s="2" t="s">
        <v>22</v>
      </c>
      <c r="D377" s="2" t="s">
        <v>23</v>
      </c>
      <c r="E377" s="2" t="s">
        <v>2767</v>
      </c>
      <c r="F377" s="2" t="s">
        <v>2775</v>
      </c>
      <c r="G377" s="2">
        <v>61</v>
      </c>
      <c r="H377" s="2">
        <v>67</v>
      </c>
      <c r="I377" s="3">
        <v>42513</v>
      </c>
      <c r="J377" s="3">
        <v>42529</v>
      </c>
      <c r="K377" s="3" t="s">
        <v>2538</v>
      </c>
      <c r="L377" s="17">
        <f t="shared" si="70"/>
        <v>259.83</v>
      </c>
      <c r="M377" s="20">
        <f t="shared" si="71"/>
        <v>0.91671477504522192</v>
      </c>
      <c r="N377" s="2" t="s">
        <v>31</v>
      </c>
      <c r="O377" s="2">
        <v>3600000</v>
      </c>
      <c r="P377" s="2">
        <v>3300000</v>
      </c>
      <c r="Q377" s="2">
        <f t="shared" si="65"/>
        <v>-300000</v>
      </c>
      <c r="R377" s="4">
        <f t="shared" si="66"/>
        <v>-8.3333333333333329E-2</v>
      </c>
      <c r="S377" s="2">
        <v>94882</v>
      </c>
      <c r="T377" s="5">
        <f t="shared" si="74"/>
        <v>60571.836065573771</v>
      </c>
      <c r="U377" s="2">
        <v>55654</v>
      </c>
      <c r="V377" s="5">
        <f t="shared" si="67"/>
        <v>-4917.8360655737706</v>
      </c>
      <c r="W377" s="4">
        <f t="shared" si="68"/>
        <v>-8.1190143555328692E-2</v>
      </c>
      <c r="X377" s="22">
        <f t="shared" si="72"/>
        <v>55527.097072928518</v>
      </c>
      <c r="Y377" s="22">
        <f t="shared" si="73"/>
        <v>51018.84409036678</v>
      </c>
      <c r="Z377" s="22">
        <f t="shared" si="75"/>
        <v>-4508.2529825617385</v>
      </c>
      <c r="AA377" s="8">
        <f t="shared" si="76"/>
        <v>-8.1190143555328706E-2</v>
      </c>
      <c r="AB377" s="22">
        <f t="shared" si="77"/>
        <v>3112149.4895123737</v>
      </c>
      <c r="AC377" s="2">
        <v>914</v>
      </c>
      <c r="AD377" s="2">
        <v>1941</v>
      </c>
      <c r="AE377" s="2">
        <f t="shared" si="69"/>
        <v>75</v>
      </c>
      <c r="AF377" s="2" t="s">
        <v>422</v>
      </c>
    </row>
    <row r="378" spans="1:32" x14ac:dyDescent="0.2">
      <c r="A378">
        <v>23</v>
      </c>
      <c r="B378" s="2" t="s">
        <v>1250</v>
      </c>
      <c r="C378" s="2" t="s">
        <v>22</v>
      </c>
      <c r="D378" s="2" t="s">
        <v>23</v>
      </c>
      <c r="E378" s="2" t="s">
        <v>2767</v>
      </c>
      <c r="F378" s="2" t="s">
        <v>2775</v>
      </c>
      <c r="G378" s="2">
        <v>63</v>
      </c>
      <c r="H378" s="2">
        <v>70</v>
      </c>
      <c r="I378" s="3">
        <v>42518</v>
      </c>
      <c r="J378" s="3">
        <v>42529</v>
      </c>
      <c r="K378" s="3" t="s">
        <v>2538</v>
      </c>
      <c r="L378" s="17">
        <f t="shared" si="70"/>
        <v>259.83</v>
      </c>
      <c r="M378" s="20">
        <f t="shared" si="71"/>
        <v>0.91671477504522192</v>
      </c>
      <c r="N378" s="2" t="s">
        <v>24</v>
      </c>
      <c r="O378" s="2">
        <v>3600000</v>
      </c>
      <c r="P378" s="2">
        <v>4210000</v>
      </c>
      <c r="Q378" s="2">
        <f t="shared" si="65"/>
        <v>610000</v>
      </c>
      <c r="R378" s="4">
        <f t="shared" si="66"/>
        <v>0.16944444444444445</v>
      </c>
      <c r="S378" s="2">
        <v>222802</v>
      </c>
      <c r="T378" s="5">
        <f t="shared" si="74"/>
        <v>60679.396825396827</v>
      </c>
      <c r="U378" s="2">
        <v>70362</v>
      </c>
      <c r="V378" s="5">
        <f t="shared" si="67"/>
        <v>9682.6031746031731</v>
      </c>
      <c r="W378" s="4">
        <f t="shared" si="68"/>
        <v>0.15956986524544037</v>
      </c>
      <c r="X378" s="22">
        <f t="shared" si="72"/>
        <v>55625.699610673408</v>
      </c>
      <c r="Y378" s="22">
        <f t="shared" si="73"/>
        <v>64501.885001731906</v>
      </c>
      <c r="Z378" s="22">
        <f t="shared" si="75"/>
        <v>8876.1853910584978</v>
      </c>
      <c r="AA378" s="8">
        <f t="shared" si="76"/>
        <v>0.15956986524544031</v>
      </c>
      <c r="AB378" s="22">
        <f t="shared" si="77"/>
        <v>4063618.7551091099</v>
      </c>
      <c r="AC378" s="2">
        <v>510</v>
      </c>
      <c r="AD378" s="2">
        <v>1938</v>
      </c>
      <c r="AE378" s="2">
        <f t="shared" si="69"/>
        <v>78</v>
      </c>
      <c r="AF378" s="2" t="s">
        <v>83</v>
      </c>
    </row>
    <row r="379" spans="1:32" x14ac:dyDescent="0.2">
      <c r="A379">
        <v>23</v>
      </c>
      <c r="B379" s="2" t="s">
        <v>511</v>
      </c>
      <c r="C379" s="2" t="s">
        <v>22</v>
      </c>
      <c r="D379" s="2" t="s">
        <v>23</v>
      </c>
      <c r="E379" s="2" t="s">
        <v>2767</v>
      </c>
      <c r="F379" s="2" t="s">
        <v>2775</v>
      </c>
      <c r="G379" s="2">
        <v>50</v>
      </c>
      <c r="H379" s="2">
        <v>58</v>
      </c>
      <c r="I379" s="3">
        <v>42521</v>
      </c>
      <c r="J379" s="3">
        <v>42531</v>
      </c>
      <c r="K379" s="3" t="s">
        <v>2538</v>
      </c>
      <c r="L379" s="17">
        <f t="shared" si="70"/>
        <v>259.83</v>
      </c>
      <c r="M379" s="20">
        <f t="shared" si="71"/>
        <v>0.91671477504522192</v>
      </c>
      <c r="N379" s="2" t="s">
        <v>36</v>
      </c>
      <c r="O379" s="2">
        <v>3350000</v>
      </c>
      <c r="P379" s="2">
        <v>3900000</v>
      </c>
      <c r="Q379" s="2">
        <f t="shared" si="65"/>
        <v>550000</v>
      </c>
      <c r="R379" s="4">
        <f t="shared" si="66"/>
        <v>0.16417910447761194</v>
      </c>
      <c r="S379" s="2"/>
      <c r="T379" s="5">
        <f t="shared" si="74"/>
        <v>67000</v>
      </c>
      <c r="U379" s="2">
        <v>78000</v>
      </c>
      <c r="V379" s="5">
        <f t="shared" si="67"/>
        <v>11000</v>
      </c>
      <c r="W379" s="4">
        <f t="shared" si="68"/>
        <v>0.16417910447761194</v>
      </c>
      <c r="X379" s="22">
        <f t="shared" si="72"/>
        <v>61419.889928029872</v>
      </c>
      <c r="Y379" s="22">
        <f t="shared" si="73"/>
        <v>71503.752453527311</v>
      </c>
      <c r="Z379" s="22">
        <f t="shared" si="75"/>
        <v>10083.862525497439</v>
      </c>
      <c r="AA379" s="8">
        <f t="shared" si="76"/>
        <v>0.16417910447761191</v>
      </c>
      <c r="AB379" s="22">
        <f t="shared" si="77"/>
        <v>3575187.6226763655</v>
      </c>
      <c r="AC379" s="2">
        <v>750</v>
      </c>
      <c r="AD379" s="2">
        <v>2005</v>
      </c>
      <c r="AE379" s="2">
        <f t="shared" si="69"/>
        <v>11</v>
      </c>
      <c r="AF379" s="2" t="s">
        <v>83</v>
      </c>
    </row>
    <row r="380" spans="1:32" x14ac:dyDescent="0.2">
      <c r="A380">
        <v>24</v>
      </c>
      <c r="B380" s="2" t="s">
        <v>118</v>
      </c>
      <c r="C380" s="2" t="s">
        <v>22</v>
      </c>
      <c r="D380" s="2" t="s">
        <v>23</v>
      </c>
      <c r="E380" s="2" t="s">
        <v>2767</v>
      </c>
      <c r="F380" s="2" t="s">
        <v>2775</v>
      </c>
      <c r="G380" s="2">
        <v>27</v>
      </c>
      <c r="H380" s="2">
        <v>31</v>
      </c>
      <c r="I380" s="3">
        <v>42524</v>
      </c>
      <c r="J380" s="3">
        <v>42534</v>
      </c>
      <c r="K380" s="3" t="s">
        <v>2538</v>
      </c>
      <c r="L380" s="17">
        <f t="shared" si="70"/>
        <v>259.83</v>
      </c>
      <c r="M380" s="20">
        <f t="shared" si="71"/>
        <v>0.91671477504522192</v>
      </c>
      <c r="N380" s="2" t="s">
        <v>36</v>
      </c>
      <c r="O380" s="2">
        <v>1950000</v>
      </c>
      <c r="P380" s="2">
        <v>2365000</v>
      </c>
      <c r="Q380" s="2">
        <f t="shared" si="65"/>
        <v>415000</v>
      </c>
      <c r="R380" s="4">
        <f t="shared" si="66"/>
        <v>0.21282051282051281</v>
      </c>
      <c r="S380" s="2"/>
      <c r="T380" s="5">
        <f t="shared" si="74"/>
        <v>72222.222222222219</v>
      </c>
      <c r="U380" s="2">
        <v>87593</v>
      </c>
      <c r="V380" s="5">
        <f t="shared" si="67"/>
        <v>15370.777777777781</v>
      </c>
      <c r="W380" s="4">
        <f t="shared" si="68"/>
        <v>0.21282615384615389</v>
      </c>
      <c r="X380" s="22">
        <f t="shared" si="72"/>
        <v>66207.178197710469</v>
      </c>
      <c r="Y380" s="22">
        <f t="shared" si="73"/>
        <v>80297.797290536124</v>
      </c>
      <c r="Z380" s="22">
        <f t="shared" si="75"/>
        <v>14090.619092825655</v>
      </c>
      <c r="AA380" s="8">
        <f t="shared" si="76"/>
        <v>0.21282615384615389</v>
      </c>
      <c r="AB380" s="22">
        <f t="shared" si="77"/>
        <v>2168040.5268444754</v>
      </c>
      <c r="AC380" s="11">
        <v>1291</v>
      </c>
      <c r="AD380" s="2">
        <v>1936</v>
      </c>
      <c r="AE380" s="2">
        <f t="shared" si="69"/>
        <v>80</v>
      </c>
      <c r="AF380" s="2" t="s">
        <v>58</v>
      </c>
    </row>
    <row r="381" spans="1:32" x14ac:dyDescent="0.2">
      <c r="A381">
        <v>24</v>
      </c>
      <c r="B381" s="2" t="s">
        <v>117</v>
      </c>
      <c r="C381" s="2" t="s">
        <v>22</v>
      </c>
      <c r="D381" s="2" t="s">
        <v>23</v>
      </c>
      <c r="E381" s="2" t="s">
        <v>2767</v>
      </c>
      <c r="F381" s="2" t="s">
        <v>2775</v>
      </c>
      <c r="G381" s="2">
        <v>27</v>
      </c>
      <c r="H381" s="2">
        <v>32</v>
      </c>
      <c r="I381" s="3">
        <v>42525</v>
      </c>
      <c r="J381" s="3">
        <v>42535</v>
      </c>
      <c r="K381" s="3" t="s">
        <v>2538</v>
      </c>
      <c r="L381" s="17">
        <f t="shared" si="70"/>
        <v>259.83</v>
      </c>
      <c r="M381" s="20">
        <f t="shared" si="71"/>
        <v>0.91671477504522192</v>
      </c>
      <c r="N381" s="2" t="s">
        <v>36</v>
      </c>
      <c r="O381" s="2">
        <v>2350000</v>
      </c>
      <c r="P381" s="2">
        <v>2250000</v>
      </c>
      <c r="Q381" s="2">
        <f t="shared" si="65"/>
        <v>-100000</v>
      </c>
      <c r="R381" s="4">
        <f t="shared" si="66"/>
        <v>-4.2553191489361701E-2</v>
      </c>
      <c r="S381" s="2"/>
      <c r="T381" s="5">
        <f t="shared" si="74"/>
        <v>87037.037037037036</v>
      </c>
      <c r="U381" s="2">
        <v>83333</v>
      </c>
      <c r="V381" s="5">
        <f t="shared" si="67"/>
        <v>-3704.0370370370365</v>
      </c>
      <c r="W381" s="4">
        <f t="shared" si="68"/>
        <v>-4.255702127659574E-2</v>
      </c>
      <c r="X381" s="22">
        <f t="shared" si="72"/>
        <v>79788.137828010062</v>
      </c>
      <c r="Y381" s="22">
        <f t="shared" si="73"/>
        <v>76392.592348843478</v>
      </c>
      <c r="Z381" s="22">
        <f t="shared" si="75"/>
        <v>-3395.5454791665834</v>
      </c>
      <c r="AA381" s="8">
        <f t="shared" si="76"/>
        <v>-4.2557021276595809E-2</v>
      </c>
      <c r="AB381" s="22">
        <f t="shared" si="77"/>
        <v>2062599.9934187739</v>
      </c>
      <c r="AC381" s="2">
        <v>462</v>
      </c>
      <c r="AD381" s="2">
        <v>1898</v>
      </c>
      <c r="AE381" s="2">
        <f t="shared" si="69"/>
        <v>118</v>
      </c>
      <c r="AF381" s="2" t="s">
        <v>112</v>
      </c>
    </row>
    <row r="382" spans="1:32" x14ac:dyDescent="0.2">
      <c r="A382">
        <v>24</v>
      </c>
      <c r="B382" s="2" t="s">
        <v>351</v>
      </c>
      <c r="C382" s="2" t="s">
        <v>22</v>
      </c>
      <c r="D382" s="2" t="s">
        <v>23</v>
      </c>
      <c r="E382" s="2" t="s">
        <v>2767</v>
      </c>
      <c r="F382" s="2" t="s">
        <v>2775</v>
      </c>
      <c r="G382" s="2">
        <v>38</v>
      </c>
      <c r="H382" s="2">
        <v>43</v>
      </c>
      <c r="I382" s="3">
        <v>42525</v>
      </c>
      <c r="J382" s="3">
        <v>42535</v>
      </c>
      <c r="K382" s="3" t="s">
        <v>2538</v>
      </c>
      <c r="L382" s="17">
        <f t="shared" si="70"/>
        <v>259.83</v>
      </c>
      <c r="M382" s="20">
        <f t="shared" si="71"/>
        <v>0.91671477504522192</v>
      </c>
      <c r="N382" s="2" t="s">
        <v>36</v>
      </c>
      <c r="O382" s="2">
        <v>3100000</v>
      </c>
      <c r="P382" s="2">
        <v>3350000</v>
      </c>
      <c r="Q382" s="2">
        <f t="shared" si="65"/>
        <v>250000</v>
      </c>
      <c r="R382" s="4">
        <f t="shared" si="66"/>
        <v>8.0645161290322578E-2</v>
      </c>
      <c r="S382" s="2"/>
      <c r="T382" s="5">
        <f t="shared" si="74"/>
        <v>81578.947368421053</v>
      </c>
      <c r="U382" s="2">
        <v>88158</v>
      </c>
      <c r="V382" s="5">
        <f t="shared" si="67"/>
        <v>6579.0526315789466</v>
      </c>
      <c r="W382" s="4">
        <f t="shared" si="68"/>
        <v>8.0646451612903222E-2</v>
      </c>
      <c r="X382" s="22">
        <f t="shared" si="72"/>
        <v>74784.6263852681</v>
      </c>
      <c r="Y382" s="22">
        <f t="shared" si="73"/>
        <v>80815.741138436671</v>
      </c>
      <c r="Z382" s="22">
        <f t="shared" si="75"/>
        <v>6031.114753168571</v>
      </c>
      <c r="AA382" s="8">
        <f t="shared" si="76"/>
        <v>8.064645161290325E-2</v>
      </c>
      <c r="AB382" s="22">
        <f t="shared" si="77"/>
        <v>3070998.1632605935</v>
      </c>
      <c r="AC382" s="11">
        <v>1705</v>
      </c>
      <c r="AD382" s="2">
        <v>1957</v>
      </c>
      <c r="AE382" s="2">
        <f t="shared" si="69"/>
        <v>59</v>
      </c>
      <c r="AF382" s="2" t="s">
        <v>67</v>
      </c>
    </row>
    <row r="383" spans="1:32" x14ac:dyDescent="0.2">
      <c r="A383">
        <v>24</v>
      </c>
      <c r="B383" s="2" t="s">
        <v>453</v>
      </c>
      <c r="C383" s="2" t="s">
        <v>22</v>
      </c>
      <c r="D383" s="2" t="s">
        <v>23</v>
      </c>
      <c r="E383" s="2" t="s">
        <v>2767</v>
      </c>
      <c r="F383" s="2" t="s">
        <v>2775</v>
      </c>
      <c r="G383" s="2">
        <v>42</v>
      </c>
      <c r="H383" s="2">
        <v>45</v>
      </c>
      <c r="I383" s="3">
        <v>42524</v>
      </c>
      <c r="J383" s="3">
        <v>42535</v>
      </c>
      <c r="K383" s="3" t="s">
        <v>2538</v>
      </c>
      <c r="L383" s="17">
        <f t="shared" si="70"/>
        <v>259.83</v>
      </c>
      <c r="M383" s="20">
        <f t="shared" si="71"/>
        <v>0.91671477504522192</v>
      </c>
      <c r="N383" s="2" t="s">
        <v>24</v>
      </c>
      <c r="O383" s="2">
        <v>2800000</v>
      </c>
      <c r="P383" s="2">
        <v>3300000</v>
      </c>
      <c r="Q383" s="2">
        <f t="shared" si="65"/>
        <v>500000</v>
      </c>
      <c r="R383" s="4">
        <f t="shared" si="66"/>
        <v>0.17857142857142858</v>
      </c>
      <c r="S383" s="2"/>
      <c r="T383" s="5">
        <f t="shared" si="74"/>
        <v>66666.666666666672</v>
      </c>
      <c r="U383" s="2">
        <v>78571</v>
      </c>
      <c r="V383" s="5">
        <f t="shared" si="67"/>
        <v>11904.333333333328</v>
      </c>
      <c r="W383" s="4">
        <f t="shared" si="68"/>
        <v>0.17856499999999992</v>
      </c>
      <c r="X383" s="22">
        <f t="shared" si="72"/>
        <v>61114.318336348129</v>
      </c>
      <c r="Y383" s="22">
        <f t="shared" si="73"/>
        <v>72027.196590078136</v>
      </c>
      <c r="Z383" s="22">
        <f t="shared" si="75"/>
        <v>10912.878253730007</v>
      </c>
      <c r="AA383" s="8">
        <f t="shared" si="76"/>
        <v>0.17856500000000006</v>
      </c>
      <c r="AB383" s="22">
        <f t="shared" si="77"/>
        <v>3025142.2567832819</v>
      </c>
      <c r="AC383" s="2">
        <v>403</v>
      </c>
      <c r="AD383" s="2">
        <v>1880</v>
      </c>
      <c r="AE383" s="2">
        <f t="shared" si="69"/>
        <v>136</v>
      </c>
      <c r="AF383" s="2" t="s">
        <v>37</v>
      </c>
    </row>
    <row r="384" spans="1:32" x14ac:dyDescent="0.2">
      <c r="A384">
        <v>24</v>
      </c>
      <c r="B384" s="2" t="s">
        <v>1096</v>
      </c>
      <c r="C384" s="2" t="s">
        <v>22</v>
      </c>
      <c r="D384" s="2" t="s">
        <v>23</v>
      </c>
      <c r="E384" s="2" t="s">
        <v>2767</v>
      </c>
      <c r="F384" s="2" t="s">
        <v>2775</v>
      </c>
      <c r="G384" s="2">
        <v>58</v>
      </c>
      <c r="H384" s="2">
        <v>64</v>
      </c>
      <c r="I384" s="3">
        <v>42525</v>
      </c>
      <c r="J384" s="3">
        <v>42535</v>
      </c>
      <c r="K384" s="3" t="s">
        <v>2538</v>
      </c>
      <c r="L384" s="17">
        <f t="shared" si="70"/>
        <v>259.83</v>
      </c>
      <c r="M384" s="20">
        <f t="shared" si="71"/>
        <v>0.91671477504522192</v>
      </c>
      <c r="N384" s="2" t="s">
        <v>36</v>
      </c>
      <c r="O384" s="2">
        <v>3490000</v>
      </c>
      <c r="P384" s="2">
        <v>3925000</v>
      </c>
      <c r="Q384" s="2">
        <f t="shared" si="65"/>
        <v>435000</v>
      </c>
      <c r="R384" s="4">
        <f t="shared" si="66"/>
        <v>0.12464183381088825</v>
      </c>
      <c r="S384" s="2">
        <v>4967</v>
      </c>
      <c r="T384" s="5">
        <f t="shared" si="74"/>
        <v>60258.051724137928</v>
      </c>
      <c r="U384" s="2">
        <v>67758</v>
      </c>
      <c r="V384" s="5">
        <f t="shared" si="67"/>
        <v>7499.9482758620725</v>
      </c>
      <c r="W384" s="4">
        <f t="shared" si="68"/>
        <v>0.12446383613922542</v>
      </c>
      <c r="X384" s="22">
        <f t="shared" si="72"/>
        <v>55239.446330956445</v>
      </c>
      <c r="Y384" s="22">
        <f t="shared" si="73"/>
        <v>62114.759727514145</v>
      </c>
      <c r="Z384" s="22">
        <f t="shared" si="75"/>
        <v>6875.3133965576999</v>
      </c>
      <c r="AA384" s="8">
        <f t="shared" si="76"/>
        <v>0.12446383613922542</v>
      </c>
      <c r="AB384" s="22">
        <f t="shared" si="77"/>
        <v>3602656.0641958206</v>
      </c>
      <c r="AC384" s="11">
        <v>14183</v>
      </c>
      <c r="AD384" s="2">
        <v>2014</v>
      </c>
      <c r="AE384" s="2">
        <f t="shared" si="69"/>
        <v>2</v>
      </c>
      <c r="AF384" s="2" t="s">
        <v>65</v>
      </c>
    </row>
    <row r="385" spans="1:32" x14ac:dyDescent="0.2">
      <c r="A385">
        <v>24</v>
      </c>
      <c r="B385" s="2" t="s">
        <v>1096</v>
      </c>
      <c r="C385" s="2" t="s">
        <v>22</v>
      </c>
      <c r="D385" s="2" t="s">
        <v>23</v>
      </c>
      <c r="E385" s="2" t="s">
        <v>2767</v>
      </c>
      <c r="F385" s="2" t="s">
        <v>2775</v>
      </c>
      <c r="G385" s="2">
        <v>58</v>
      </c>
      <c r="H385" s="2">
        <v>64</v>
      </c>
      <c r="I385" s="3">
        <v>42519</v>
      </c>
      <c r="J385" s="3">
        <v>42535</v>
      </c>
      <c r="K385" s="3" t="s">
        <v>2538</v>
      </c>
      <c r="L385" s="17">
        <f t="shared" si="70"/>
        <v>259.83</v>
      </c>
      <c r="M385" s="20">
        <f t="shared" si="71"/>
        <v>0.91671477504522192</v>
      </c>
      <c r="N385" s="2" t="s">
        <v>31</v>
      </c>
      <c r="O385" s="2">
        <v>3490000</v>
      </c>
      <c r="P385" s="2">
        <v>3490000</v>
      </c>
      <c r="Q385" s="2">
        <f t="shared" ref="Q385:Q448" si="78">P385-O385</f>
        <v>0</v>
      </c>
      <c r="R385" s="4">
        <f t="shared" ref="R385:R448" si="79">Q385/O385</f>
        <v>0</v>
      </c>
      <c r="S385" s="2">
        <v>4967</v>
      </c>
      <c r="T385" s="5">
        <f t="shared" si="74"/>
        <v>60258.051724137928</v>
      </c>
      <c r="U385" s="2">
        <v>60258</v>
      </c>
      <c r="V385" s="5">
        <f t="shared" ref="V385:V448" si="80">U385-T385</f>
        <v>-5.1724137927521951E-2</v>
      </c>
      <c r="W385" s="4">
        <f t="shared" ref="W385:W448" si="81">V385/T385</f>
        <v>-8.5837720350328729E-7</v>
      </c>
      <c r="X385" s="22">
        <f t="shared" si="72"/>
        <v>55239.446330956445</v>
      </c>
      <c r="Y385" s="22">
        <f t="shared" si="73"/>
        <v>55239.398914674981</v>
      </c>
      <c r="Z385" s="22">
        <f t="shared" si="75"/>
        <v>-4.7416281464393251E-2</v>
      </c>
      <c r="AA385" s="8">
        <f t="shared" si="76"/>
        <v>-8.5837720349888706E-7</v>
      </c>
      <c r="AB385" s="22">
        <f t="shared" si="77"/>
        <v>3203885.1370511488</v>
      </c>
      <c r="AC385" s="2">
        <v>33</v>
      </c>
      <c r="AD385" s="2">
        <v>2014</v>
      </c>
      <c r="AE385" s="2">
        <f t="shared" ref="AE385:AE448" si="82">2016-AD385</f>
        <v>2</v>
      </c>
      <c r="AF385" s="2" t="s">
        <v>108</v>
      </c>
    </row>
    <row r="386" spans="1:32" x14ac:dyDescent="0.2">
      <c r="A386">
        <v>24</v>
      </c>
      <c r="B386" s="2" t="s">
        <v>1520</v>
      </c>
      <c r="C386" s="2" t="s">
        <v>22</v>
      </c>
      <c r="D386" s="2" t="s">
        <v>23</v>
      </c>
      <c r="E386" s="2" t="s">
        <v>2767</v>
      </c>
      <c r="F386" s="2" t="s">
        <v>2775</v>
      </c>
      <c r="G386" s="2">
        <v>70</v>
      </c>
      <c r="H386" s="2">
        <v>78</v>
      </c>
      <c r="I386" s="3">
        <v>42525</v>
      </c>
      <c r="J386" s="3">
        <v>42535</v>
      </c>
      <c r="K386" s="3" t="s">
        <v>2538</v>
      </c>
      <c r="L386" s="17">
        <f t="shared" ref="L386:L449" si="83">IF(K386="Januar",238.19,IF(K386="Februar",240.59,IF(K386="Mars",245.99,IF(K386="April",250.79,IF(K386="Mai",256.52,IF(K386="Juni",259.83,IF(K386="Juli",265.66,IF(K386="August",272.21,IF(K386="September",275.91,IF(K386="Oktober",281.13,IF(K386="November",284.38,IF(K386="Desember",287.34,0))))))))))))</f>
        <v>259.83</v>
      </c>
      <c r="M386" s="20">
        <f t="shared" ref="M386:M449" si="84">$L$2/L386</f>
        <v>0.91671477504522192</v>
      </c>
      <c r="N386" s="2" t="s">
        <v>36</v>
      </c>
      <c r="O386" s="2">
        <v>3950000</v>
      </c>
      <c r="P386" s="2">
        <v>4650000</v>
      </c>
      <c r="Q386" s="2">
        <f t="shared" si="78"/>
        <v>700000</v>
      </c>
      <c r="R386" s="4">
        <f t="shared" si="79"/>
        <v>0.17721518987341772</v>
      </c>
      <c r="S386" s="2">
        <v>63707</v>
      </c>
      <c r="T386" s="5">
        <f t="shared" si="74"/>
        <v>57338.671428571426</v>
      </c>
      <c r="U386" s="2">
        <v>67339</v>
      </c>
      <c r="V386" s="5">
        <f t="shared" si="80"/>
        <v>10000.328571428574</v>
      </c>
      <c r="W386" s="4">
        <f t="shared" si="81"/>
        <v>0.17440809705342222</v>
      </c>
      <c r="X386" s="22">
        <f t="shared" ref="X386:X449" si="85">T386*M386</f>
        <v>52563.207280034745</v>
      </c>
      <c r="Y386" s="22">
        <f t="shared" ref="Y386:Y449" si="86">U386*M386</f>
        <v>61730.656236770199</v>
      </c>
      <c r="Z386" s="22">
        <f t="shared" si="75"/>
        <v>9167.448956735454</v>
      </c>
      <c r="AA386" s="8">
        <f t="shared" si="76"/>
        <v>0.17440809705342231</v>
      </c>
      <c r="AB386" s="22">
        <f t="shared" si="77"/>
        <v>4321145.9365739143</v>
      </c>
      <c r="AC386" s="2">
        <v>671</v>
      </c>
      <c r="AD386" s="2">
        <v>1899</v>
      </c>
      <c r="AE386" s="2">
        <f t="shared" si="82"/>
        <v>117</v>
      </c>
      <c r="AF386" s="2" t="s">
        <v>507</v>
      </c>
    </row>
    <row r="387" spans="1:32" x14ac:dyDescent="0.2">
      <c r="A387">
        <v>24</v>
      </c>
      <c r="B387" s="2" t="s">
        <v>1597</v>
      </c>
      <c r="C387" s="2" t="s">
        <v>22</v>
      </c>
      <c r="D387" s="2" t="s">
        <v>23</v>
      </c>
      <c r="E387" s="2" t="s">
        <v>2767</v>
      </c>
      <c r="F387" s="2" t="s">
        <v>2775</v>
      </c>
      <c r="G387" s="2">
        <v>72</v>
      </c>
      <c r="H387" s="2">
        <v>78</v>
      </c>
      <c r="I387" s="3">
        <v>42525</v>
      </c>
      <c r="J387" s="3">
        <v>42535</v>
      </c>
      <c r="K387" s="3" t="s">
        <v>2538</v>
      </c>
      <c r="L387" s="17">
        <f t="shared" si="83"/>
        <v>259.83</v>
      </c>
      <c r="M387" s="20">
        <f t="shared" si="84"/>
        <v>0.91671477504522192</v>
      </c>
      <c r="N387" s="2" t="s">
        <v>36</v>
      </c>
      <c r="O387" s="2">
        <v>4500000</v>
      </c>
      <c r="P387" s="2">
        <v>5300000</v>
      </c>
      <c r="Q387" s="2">
        <f t="shared" si="78"/>
        <v>800000</v>
      </c>
      <c r="R387" s="4">
        <f t="shared" si="79"/>
        <v>0.17777777777777778</v>
      </c>
      <c r="S387" s="2">
        <v>3463</v>
      </c>
      <c r="T387" s="5">
        <f t="shared" ref="T387:T450" si="87">(O387+S387)/G387</f>
        <v>62548.097222222219</v>
      </c>
      <c r="U387" s="2">
        <v>73659</v>
      </c>
      <c r="V387" s="5">
        <f t="shared" si="80"/>
        <v>11110.902777777781</v>
      </c>
      <c r="W387" s="4">
        <f t="shared" si="81"/>
        <v>0.17763774233295584</v>
      </c>
      <c r="X387" s="22">
        <f t="shared" si="85"/>
        <v>57338.764874576111</v>
      </c>
      <c r="Y387" s="22">
        <f t="shared" si="86"/>
        <v>67524.293615055998</v>
      </c>
      <c r="Z387" s="22">
        <f t="shared" ref="Z387:Z450" si="88">Y387-X387</f>
        <v>10185.528740479887</v>
      </c>
      <c r="AA387" s="8">
        <f t="shared" ref="AA387:AA450" si="89">Z387/X387</f>
        <v>0.17763774233295579</v>
      </c>
      <c r="AB387" s="22">
        <f t="shared" ref="AB387:AB450" si="90">Y387*G387</f>
        <v>4861749.1402840316</v>
      </c>
      <c r="AC387" s="2">
        <v>920</v>
      </c>
      <c r="AD387" s="2">
        <v>2002</v>
      </c>
      <c r="AE387" s="2">
        <f t="shared" si="82"/>
        <v>14</v>
      </c>
      <c r="AF387" s="2" t="s">
        <v>148</v>
      </c>
    </row>
    <row r="388" spans="1:32" x14ac:dyDescent="0.2">
      <c r="A388">
        <v>24</v>
      </c>
      <c r="B388" s="2" t="s">
        <v>1750</v>
      </c>
      <c r="C388" s="2" t="s">
        <v>22</v>
      </c>
      <c r="D388" s="2" t="s">
        <v>23</v>
      </c>
      <c r="E388" s="2" t="s">
        <v>2767</v>
      </c>
      <c r="F388" s="2" t="s">
        <v>2775</v>
      </c>
      <c r="G388" s="2">
        <v>77</v>
      </c>
      <c r="H388" s="2">
        <v>88</v>
      </c>
      <c r="I388" s="3">
        <v>42525</v>
      </c>
      <c r="J388" s="3">
        <v>42535</v>
      </c>
      <c r="K388" s="3" t="s">
        <v>2538</v>
      </c>
      <c r="L388" s="17">
        <f t="shared" si="83"/>
        <v>259.83</v>
      </c>
      <c r="M388" s="20">
        <f t="shared" si="84"/>
        <v>0.91671477504522192</v>
      </c>
      <c r="N388" s="2" t="s">
        <v>36</v>
      </c>
      <c r="O388" s="2">
        <v>5200000</v>
      </c>
      <c r="P388" s="2">
        <v>5300000</v>
      </c>
      <c r="Q388" s="2">
        <f t="shared" si="78"/>
        <v>100000</v>
      </c>
      <c r="R388" s="4">
        <f t="shared" si="79"/>
        <v>1.9230769230769232E-2</v>
      </c>
      <c r="S388" s="2"/>
      <c r="T388" s="5">
        <f t="shared" si="87"/>
        <v>67532.467532467534</v>
      </c>
      <c r="U388" s="2">
        <v>68831</v>
      </c>
      <c r="V388" s="5">
        <f t="shared" si="80"/>
        <v>1298.5324675324664</v>
      </c>
      <c r="W388" s="4">
        <f t="shared" si="81"/>
        <v>1.9228269230769212E-2</v>
      </c>
      <c r="X388" s="22">
        <f t="shared" si="85"/>
        <v>61908.01078227473</v>
      </c>
      <c r="Y388" s="22">
        <f t="shared" si="86"/>
        <v>63098.394681137666</v>
      </c>
      <c r="Z388" s="22">
        <f t="shared" si="88"/>
        <v>1190.3838988629359</v>
      </c>
      <c r="AA388" s="8">
        <f t="shared" si="89"/>
        <v>1.9228269230769115E-2</v>
      </c>
      <c r="AB388" s="22">
        <f t="shared" si="90"/>
        <v>4858576.3904476007</v>
      </c>
      <c r="AC388" s="11">
        <v>1188</v>
      </c>
      <c r="AD388" s="2">
        <v>2014</v>
      </c>
      <c r="AE388" s="2">
        <f t="shared" si="82"/>
        <v>2</v>
      </c>
      <c r="AF388" s="2" t="s">
        <v>148</v>
      </c>
    </row>
    <row r="389" spans="1:32" x14ac:dyDescent="0.2">
      <c r="A389">
        <v>24</v>
      </c>
      <c r="B389" s="2" t="s">
        <v>2032</v>
      </c>
      <c r="C389" s="2" t="s">
        <v>22</v>
      </c>
      <c r="D389" s="2" t="s">
        <v>23</v>
      </c>
      <c r="E389" s="2" t="s">
        <v>2767</v>
      </c>
      <c r="F389" s="2" t="s">
        <v>2775</v>
      </c>
      <c r="G389" s="2">
        <v>89</v>
      </c>
      <c r="H389" s="2">
        <v>99</v>
      </c>
      <c r="I389" s="3">
        <v>42524</v>
      </c>
      <c r="J389" s="3">
        <v>42535</v>
      </c>
      <c r="K389" s="3" t="s">
        <v>2538</v>
      </c>
      <c r="L389" s="17">
        <f t="shared" si="83"/>
        <v>259.83</v>
      </c>
      <c r="M389" s="20">
        <f t="shared" si="84"/>
        <v>0.91671477504522192</v>
      </c>
      <c r="N389" s="2" t="s">
        <v>24</v>
      </c>
      <c r="O389" s="2">
        <v>5990000</v>
      </c>
      <c r="P389" s="2">
        <v>6550000</v>
      </c>
      <c r="Q389" s="2">
        <f t="shared" si="78"/>
        <v>560000</v>
      </c>
      <c r="R389" s="4">
        <f t="shared" si="79"/>
        <v>9.3489148580968282E-2</v>
      </c>
      <c r="S389" s="2">
        <v>61691</v>
      </c>
      <c r="T389" s="5">
        <f t="shared" si="87"/>
        <v>67996.528089887637</v>
      </c>
      <c r="U389" s="2">
        <v>74289</v>
      </c>
      <c r="V389" s="5">
        <f t="shared" si="80"/>
        <v>6292.4719101123628</v>
      </c>
      <c r="W389" s="4">
        <f t="shared" si="81"/>
        <v>9.2541076535467573E-2</v>
      </c>
      <c r="X389" s="22">
        <f t="shared" si="85"/>
        <v>62333.421951777462</v>
      </c>
      <c r="Y389" s="22">
        <f t="shared" si="86"/>
        <v>68101.823923334494</v>
      </c>
      <c r="Z389" s="22">
        <f t="shared" si="88"/>
        <v>5768.4019715570321</v>
      </c>
      <c r="AA389" s="8">
        <f t="shared" si="89"/>
        <v>9.2541076535467559E-2</v>
      </c>
      <c r="AB389" s="22">
        <f t="shared" si="90"/>
        <v>6061062.3291767696</v>
      </c>
      <c r="AC389" s="2">
        <v>538</v>
      </c>
      <c r="AD389" s="2">
        <v>1900</v>
      </c>
      <c r="AE389" s="2">
        <f t="shared" si="82"/>
        <v>116</v>
      </c>
      <c r="AF389" s="2" t="s">
        <v>120</v>
      </c>
    </row>
    <row r="390" spans="1:32" x14ac:dyDescent="0.2">
      <c r="A390">
        <v>24</v>
      </c>
      <c r="B390" s="2" t="s">
        <v>414</v>
      </c>
      <c r="C390" s="2" t="s">
        <v>22</v>
      </c>
      <c r="D390" s="2" t="s">
        <v>23</v>
      </c>
      <c r="E390" s="2" t="s">
        <v>2767</v>
      </c>
      <c r="F390" s="2" t="s">
        <v>2775</v>
      </c>
      <c r="G390" s="2">
        <v>97</v>
      </c>
      <c r="H390" s="2">
        <v>109</v>
      </c>
      <c r="I390" s="3">
        <v>42524</v>
      </c>
      <c r="J390" s="3">
        <v>42535</v>
      </c>
      <c r="K390" s="3" t="s">
        <v>2538</v>
      </c>
      <c r="L390" s="17">
        <f t="shared" si="83"/>
        <v>259.83</v>
      </c>
      <c r="M390" s="20">
        <f t="shared" si="84"/>
        <v>0.91671477504522192</v>
      </c>
      <c r="N390" s="2" t="s">
        <v>24</v>
      </c>
      <c r="O390" s="2">
        <v>6500000</v>
      </c>
      <c r="P390" s="2">
        <v>6230000</v>
      </c>
      <c r="Q390" s="2">
        <f t="shared" si="78"/>
        <v>-270000</v>
      </c>
      <c r="R390" s="4">
        <f t="shared" si="79"/>
        <v>-4.1538461538461538E-2</v>
      </c>
      <c r="S390" s="2">
        <v>46954</v>
      </c>
      <c r="T390" s="5">
        <f t="shared" si="87"/>
        <v>67494.371134020621</v>
      </c>
      <c r="U390" s="2">
        <v>64711</v>
      </c>
      <c r="V390" s="5">
        <f t="shared" si="80"/>
        <v>-2783.371134020621</v>
      </c>
      <c r="W390" s="4">
        <f t="shared" si="81"/>
        <v>-4.1238566820539786E-2</v>
      </c>
      <c r="X390" s="22">
        <f t="shared" si="85"/>
        <v>61873.08725094243</v>
      </c>
      <c r="Y390" s="22">
        <f t="shared" si="86"/>
        <v>59321.529807951352</v>
      </c>
      <c r="Z390" s="22">
        <f t="shared" si="88"/>
        <v>-2551.5574429910776</v>
      </c>
      <c r="AA390" s="8">
        <f t="shared" si="89"/>
        <v>-4.1238566820539786E-2</v>
      </c>
      <c r="AB390" s="22">
        <f t="shared" si="90"/>
        <v>5754188.3913712809</v>
      </c>
      <c r="AC390" s="11">
        <v>5879</v>
      </c>
      <c r="AD390" s="2">
        <v>1973</v>
      </c>
      <c r="AE390" s="2">
        <f t="shared" si="82"/>
        <v>43</v>
      </c>
      <c r="AF390" s="2" t="s">
        <v>25</v>
      </c>
    </row>
    <row r="391" spans="1:32" x14ac:dyDescent="0.2">
      <c r="A391">
        <v>24</v>
      </c>
      <c r="B391" s="2" t="s">
        <v>2186</v>
      </c>
      <c r="C391" s="2" t="s">
        <v>22</v>
      </c>
      <c r="D391" s="2" t="s">
        <v>23</v>
      </c>
      <c r="E391" s="2" t="s">
        <v>2767</v>
      </c>
      <c r="F391" s="2" t="s">
        <v>2775</v>
      </c>
      <c r="G391" s="2">
        <v>100</v>
      </c>
      <c r="H391" s="2">
        <v>115</v>
      </c>
      <c r="I391" s="3">
        <v>42525</v>
      </c>
      <c r="J391" s="3">
        <v>42535</v>
      </c>
      <c r="K391" s="3" t="s">
        <v>2538</v>
      </c>
      <c r="L391" s="17">
        <f t="shared" si="83"/>
        <v>259.83</v>
      </c>
      <c r="M391" s="20">
        <f t="shared" si="84"/>
        <v>0.91671477504522192</v>
      </c>
      <c r="N391" s="2" t="s">
        <v>36</v>
      </c>
      <c r="O391" s="2">
        <v>8900000</v>
      </c>
      <c r="P391" s="2">
        <v>8950000</v>
      </c>
      <c r="Q391" s="2">
        <f t="shared" si="78"/>
        <v>50000</v>
      </c>
      <c r="R391" s="4">
        <f t="shared" si="79"/>
        <v>5.6179775280898875E-3</v>
      </c>
      <c r="S391" s="2"/>
      <c r="T391" s="5">
        <f t="shared" si="87"/>
        <v>89000</v>
      </c>
      <c r="U391" s="2">
        <v>89500</v>
      </c>
      <c r="V391" s="5">
        <f t="shared" si="80"/>
        <v>500</v>
      </c>
      <c r="W391" s="4">
        <f t="shared" si="81"/>
        <v>5.6179775280898875E-3</v>
      </c>
      <c r="X391" s="22">
        <f t="shared" si="85"/>
        <v>81587.614979024744</v>
      </c>
      <c r="Y391" s="22">
        <f t="shared" si="86"/>
        <v>82045.972366547358</v>
      </c>
      <c r="Z391" s="22">
        <f t="shared" si="88"/>
        <v>458.35738752261386</v>
      </c>
      <c r="AA391" s="8">
        <f t="shared" si="89"/>
        <v>5.6179775280899239E-3</v>
      </c>
      <c r="AB391" s="22">
        <f t="shared" si="90"/>
        <v>8204597.2366547361</v>
      </c>
      <c r="AC391" s="11">
        <v>1013</v>
      </c>
      <c r="AD391" s="2">
        <v>2003</v>
      </c>
      <c r="AE391" s="2">
        <f t="shared" si="82"/>
        <v>13</v>
      </c>
      <c r="AF391" s="2" t="s">
        <v>25</v>
      </c>
    </row>
    <row r="392" spans="1:32" x14ac:dyDescent="0.2">
      <c r="A392">
        <v>24</v>
      </c>
      <c r="B392" s="2" t="s">
        <v>2421</v>
      </c>
      <c r="C392" s="2" t="s">
        <v>22</v>
      </c>
      <c r="D392" s="2" t="s">
        <v>23</v>
      </c>
      <c r="E392" s="2" t="s">
        <v>2767</v>
      </c>
      <c r="F392" s="2" t="s">
        <v>2775</v>
      </c>
      <c r="G392" s="2">
        <v>130</v>
      </c>
      <c r="H392" s="2">
        <v>150</v>
      </c>
      <c r="I392" s="3">
        <v>42525</v>
      </c>
      <c r="J392" s="3">
        <v>42535</v>
      </c>
      <c r="K392" s="3" t="s">
        <v>2538</v>
      </c>
      <c r="L392" s="17">
        <f t="shared" si="83"/>
        <v>259.83</v>
      </c>
      <c r="M392" s="20">
        <f t="shared" si="84"/>
        <v>0.91671477504522192</v>
      </c>
      <c r="N392" s="2" t="s">
        <v>36</v>
      </c>
      <c r="O392" s="2">
        <v>8500000</v>
      </c>
      <c r="P392" s="2">
        <v>8700000</v>
      </c>
      <c r="Q392" s="2">
        <f t="shared" si="78"/>
        <v>200000</v>
      </c>
      <c r="R392" s="4">
        <f t="shared" si="79"/>
        <v>2.3529411764705882E-2</v>
      </c>
      <c r="S392" s="2"/>
      <c r="T392" s="5">
        <f t="shared" si="87"/>
        <v>65384.615384615383</v>
      </c>
      <c r="U392" s="2">
        <v>66923</v>
      </c>
      <c r="V392" s="5">
        <f t="shared" si="80"/>
        <v>1538.3846153846171</v>
      </c>
      <c r="W392" s="4">
        <f t="shared" si="81"/>
        <v>2.3528235294117673E-2</v>
      </c>
      <c r="X392" s="22">
        <f t="shared" si="85"/>
        <v>59939.042983726045</v>
      </c>
      <c r="Y392" s="22">
        <f t="shared" si="86"/>
        <v>61349.302890351384</v>
      </c>
      <c r="Z392" s="22">
        <f t="shared" si="88"/>
        <v>1410.2599066253388</v>
      </c>
      <c r="AA392" s="8">
        <f t="shared" si="89"/>
        <v>2.3528235294117662E-2</v>
      </c>
      <c r="AB392" s="22">
        <f t="shared" si="90"/>
        <v>7975409.3757456802</v>
      </c>
      <c r="AC392" s="11">
        <v>5543</v>
      </c>
      <c r="AD392" s="2">
        <v>1978</v>
      </c>
      <c r="AE392" s="2">
        <f t="shared" si="82"/>
        <v>38</v>
      </c>
      <c r="AF392" s="2" t="s">
        <v>50</v>
      </c>
    </row>
    <row r="393" spans="1:32" x14ac:dyDescent="0.2">
      <c r="A393">
        <v>24</v>
      </c>
      <c r="B393" s="2" t="s">
        <v>376</v>
      </c>
      <c r="C393" s="2" t="s">
        <v>22</v>
      </c>
      <c r="D393" s="2" t="s">
        <v>23</v>
      </c>
      <c r="E393" s="2" t="s">
        <v>2767</v>
      </c>
      <c r="F393" s="2" t="s">
        <v>2775</v>
      </c>
      <c r="G393" s="2">
        <v>39</v>
      </c>
      <c r="H393" s="2">
        <v>46</v>
      </c>
      <c r="I393" s="3">
        <v>42525</v>
      </c>
      <c r="J393" s="3">
        <v>42536</v>
      </c>
      <c r="K393" s="3" t="s">
        <v>2538</v>
      </c>
      <c r="L393" s="17">
        <f t="shared" si="83"/>
        <v>259.83</v>
      </c>
      <c r="M393" s="20">
        <f t="shared" si="84"/>
        <v>0.91671477504522192</v>
      </c>
      <c r="N393" s="2" t="s">
        <v>24</v>
      </c>
      <c r="O393" s="2">
        <v>2700000</v>
      </c>
      <c r="P393" s="2">
        <v>2750000</v>
      </c>
      <c r="Q393" s="2">
        <f t="shared" si="78"/>
        <v>50000</v>
      </c>
      <c r="R393" s="4">
        <f t="shared" si="79"/>
        <v>1.8518518518518517E-2</v>
      </c>
      <c r="S393" s="2">
        <v>99509</v>
      </c>
      <c r="T393" s="5">
        <f t="shared" si="87"/>
        <v>71782.282051282047</v>
      </c>
      <c r="U393" s="2">
        <v>73064</v>
      </c>
      <c r="V393" s="5">
        <f t="shared" si="80"/>
        <v>1281.7179487179528</v>
      </c>
      <c r="W393" s="4">
        <f t="shared" si="81"/>
        <v>1.785563111245585E-2</v>
      </c>
      <c r="X393" s="22">
        <f t="shared" si="85"/>
        <v>65803.878542873688</v>
      </c>
      <c r="Y393" s="22">
        <f t="shared" si="86"/>
        <v>66978.848323904094</v>
      </c>
      <c r="Z393" s="22">
        <f t="shared" si="88"/>
        <v>1174.969781030406</v>
      </c>
      <c r="AA393" s="8">
        <f t="shared" si="89"/>
        <v>1.785563111245592E-2</v>
      </c>
      <c r="AB393" s="22">
        <f t="shared" si="90"/>
        <v>2612175.0846322598</v>
      </c>
      <c r="AC393" s="11">
        <v>1058</v>
      </c>
      <c r="AD393" s="2">
        <v>1917</v>
      </c>
      <c r="AE393" s="2">
        <f t="shared" si="82"/>
        <v>99</v>
      </c>
      <c r="AF393" s="2" t="s">
        <v>96</v>
      </c>
    </row>
    <row r="394" spans="1:32" x14ac:dyDescent="0.2">
      <c r="A394">
        <v>24</v>
      </c>
      <c r="B394" s="2" t="s">
        <v>407</v>
      </c>
      <c r="C394" s="2" t="s">
        <v>22</v>
      </c>
      <c r="D394" s="2" t="s">
        <v>23</v>
      </c>
      <c r="E394" s="2" t="s">
        <v>2767</v>
      </c>
      <c r="F394" s="2" t="s">
        <v>2775</v>
      </c>
      <c r="G394" s="2">
        <v>55</v>
      </c>
      <c r="H394" s="2">
        <v>60</v>
      </c>
      <c r="I394" s="3">
        <v>42526</v>
      </c>
      <c r="J394" s="3">
        <v>42536</v>
      </c>
      <c r="K394" s="3" t="s">
        <v>2538</v>
      </c>
      <c r="L394" s="17">
        <f t="shared" si="83"/>
        <v>259.83</v>
      </c>
      <c r="M394" s="20">
        <f t="shared" si="84"/>
        <v>0.91671477504522192</v>
      </c>
      <c r="N394" s="2" t="s">
        <v>36</v>
      </c>
      <c r="O394" s="2">
        <v>3300000</v>
      </c>
      <c r="P394" s="2">
        <v>3450000</v>
      </c>
      <c r="Q394" s="2">
        <f t="shared" si="78"/>
        <v>150000</v>
      </c>
      <c r="R394" s="4">
        <f t="shared" si="79"/>
        <v>4.5454545454545456E-2</v>
      </c>
      <c r="S394" s="2"/>
      <c r="T394" s="5">
        <f t="shared" si="87"/>
        <v>60000</v>
      </c>
      <c r="U394" s="2">
        <v>62727</v>
      </c>
      <c r="V394" s="5">
        <f t="shared" si="80"/>
        <v>2727</v>
      </c>
      <c r="W394" s="4">
        <f t="shared" si="81"/>
        <v>4.5449999999999997E-2</v>
      </c>
      <c r="X394" s="22">
        <f t="shared" si="85"/>
        <v>55002.886502713314</v>
      </c>
      <c r="Y394" s="22">
        <f t="shared" si="86"/>
        <v>57502.767694261638</v>
      </c>
      <c r="Z394" s="22">
        <f t="shared" si="88"/>
        <v>2499.8811915483238</v>
      </c>
      <c r="AA394" s="8">
        <f t="shared" si="89"/>
        <v>4.5450000000000067E-2</v>
      </c>
      <c r="AB394" s="22">
        <f t="shared" si="90"/>
        <v>3162652.22318439</v>
      </c>
      <c r="AC394" s="11">
        <v>16731</v>
      </c>
      <c r="AD394" s="2">
        <v>2009</v>
      </c>
      <c r="AE394" s="2">
        <f t="shared" si="82"/>
        <v>7</v>
      </c>
      <c r="AF394" s="2" t="s">
        <v>148</v>
      </c>
    </row>
    <row r="395" spans="1:32" x14ac:dyDescent="0.2">
      <c r="A395">
        <v>24</v>
      </c>
      <c r="B395" s="2" t="s">
        <v>1052</v>
      </c>
      <c r="C395" s="2" t="s">
        <v>22</v>
      </c>
      <c r="D395" s="2" t="s">
        <v>23</v>
      </c>
      <c r="E395" s="2" t="s">
        <v>2767</v>
      </c>
      <c r="F395" s="2" t="s">
        <v>2775</v>
      </c>
      <c r="G395" s="2">
        <v>57</v>
      </c>
      <c r="H395" s="2">
        <v>63</v>
      </c>
      <c r="I395" s="3">
        <v>42525</v>
      </c>
      <c r="J395" s="3">
        <v>42536</v>
      </c>
      <c r="K395" s="3" t="s">
        <v>2538</v>
      </c>
      <c r="L395" s="17">
        <f t="shared" si="83"/>
        <v>259.83</v>
      </c>
      <c r="M395" s="20">
        <f t="shared" si="84"/>
        <v>0.91671477504522192</v>
      </c>
      <c r="N395" s="2" t="s">
        <v>24</v>
      </c>
      <c r="O395" s="2">
        <v>3300000</v>
      </c>
      <c r="P395" s="2">
        <v>3950000</v>
      </c>
      <c r="Q395" s="2">
        <f t="shared" si="78"/>
        <v>650000</v>
      </c>
      <c r="R395" s="4">
        <f t="shared" si="79"/>
        <v>0.19696969696969696</v>
      </c>
      <c r="S395" s="2"/>
      <c r="T395" s="5">
        <f t="shared" si="87"/>
        <v>57894.73684210526</v>
      </c>
      <c r="U395" s="2">
        <v>69298</v>
      </c>
      <c r="V395" s="5">
        <f t="shared" si="80"/>
        <v>11403.26315789474</v>
      </c>
      <c r="W395" s="4">
        <f t="shared" si="81"/>
        <v>0.19696545454545461</v>
      </c>
      <c r="X395" s="22">
        <f t="shared" si="85"/>
        <v>53072.960660512843</v>
      </c>
      <c r="Y395" s="22">
        <f t="shared" si="86"/>
        <v>63526.500481083785</v>
      </c>
      <c r="Z395" s="22">
        <f t="shared" si="88"/>
        <v>10453.539820570943</v>
      </c>
      <c r="AA395" s="8">
        <f t="shared" si="89"/>
        <v>0.19696545454545461</v>
      </c>
      <c r="AB395" s="22">
        <f t="shared" si="90"/>
        <v>3621010.5274217757</v>
      </c>
      <c r="AC395" s="11">
        <v>3668</v>
      </c>
      <c r="AD395" s="2">
        <v>1914</v>
      </c>
      <c r="AE395" s="2">
        <f t="shared" si="82"/>
        <v>102</v>
      </c>
      <c r="AF395" s="2" t="s">
        <v>105</v>
      </c>
    </row>
    <row r="396" spans="1:32" x14ac:dyDescent="0.2">
      <c r="A396">
        <v>24</v>
      </c>
      <c r="B396" s="2" t="s">
        <v>1285</v>
      </c>
      <c r="C396" s="2" t="s">
        <v>22</v>
      </c>
      <c r="D396" s="2" t="s">
        <v>23</v>
      </c>
      <c r="E396" s="2" t="s">
        <v>2767</v>
      </c>
      <c r="F396" s="2" t="s">
        <v>2775</v>
      </c>
      <c r="G396" s="2">
        <v>64</v>
      </c>
      <c r="H396" s="2">
        <v>74</v>
      </c>
      <c r="I396" s="3">
        <v>42524</v>
      </c>
      <c r="J396" s="3">
        <v>42536</v>
      </c>
      <c r="K396" s="3" t="s">
        <v>2538</v>
      </c>
      <c r="L396" s="17">
        <f t="shared" si="83"/>
        <v>259.83</v>
      </c>
      <c r="M396" s="20">
        <f t="shared" si="84"/>
        <v>0.91671477504522192</v>
      </c>
      <c r="N396" s="2" t="s">
        <v>32</v>
      </c>
      <c r="O396" s="2">
        <v>4500000</v>
      </c>
      <c r="P396" s="2">
        <v>5320000</v>
      </c>
      <c r="Q396" s="2">
        <f t="shared" si="78"/>
        <v>820000</v>
      </c>
      <c r="R396" s="4">
        <f t="shared" si="79"/>
        <v>0.18222222222222223</v>
      </c>
      <c r="S396" s="2"/>
      <c r="T396" s="5">
        <f t="shared" si="87"/>
        <v>70312.5</v>
      </c>
      <c r="U396" s="2">
        <v>83125</v>
      </c>
      <c r="V396" s="5">
        <f t="shared" si="80"/>
        <v>12812.5</v>
      </c>
      <c r="W396" s="4">
        <f t="shared" si="81"/>
        <v>0.18222222222222223</v>
      </c>
      <c r="X396" s="22">
        <f t="shared" si="85"/>
        <v>64456.507620367163</v>
      </c>
      <c r="Y396" s="22">
        <f t="shared" si="86"/>
        <v>76201.915675634067</v>
      </c>
      <c r="Z396" s="22">
        <f t="shared" si="88"/>
        <v>11745.408055266904</v>
      </c>
      <c r="AA396" s="8">
        <f t="shared" si="89"/>
        <v>0.1822222222222222</v>
      </c>
      <c r="AB396" s="22">
        <f t="shared" si="90"/>
        <v>4876922.6032405803</v>
      </c>
      <c r="AC396" s="11">
        <v>1986</v>
      </c>
      <c r="AD396" s="2">
        <v>2004</v>
      </c>
      <c r="AE396" s="2">
        <f t="shared" si="82"/>
        <v>12</v>
      </c>
      <c r="AF396" s="2" t="s">
        <v>209</v>
      </c>
    </row>
    <row r="397" spans="1:32" x14ac:dyDescent="0.2">
      <c r="A397">
        <v>24</v>
      </c>
      <c r="B397" s="2" t="s">
        <v>848</v>
      </c>
      <c r="C397" s="2" t="s">
        <v>22</v>
      </c>
      <c r="D397" s="2" t="s">
        <v>23</v>
      </c>
      <c r="E397" s="2" t="s">
        <v>2767</v>
      </c>
      <c r="F397" s="2" t="s">
        <v>2775</v>
      </c>
      <c r="G397" s="2">
        <v>70</v>
      </c>
      <c r="H397" s="2">
        <v>80</v>
      </c>
      <c r="I397" s="3">
        <v>42526</v>
      </c>
      <c r="J397" s="3">
        <v>42536</v>
      </c>
      <c r="K397" s="3" t="s">
        <v>2538</v>
      </c>
      <c r="L397" s="17">
        <f t="shared" si="83"/>
        <v>259.83</v>
      </c>
      <c r="M397" s="20">
        <f t="shared" si="84"/>
        <v>0.91671477504522192</v>
      </c>
      <c r="N397" s="2" t="s">
        <v>36</v>
      </c>
      <c r="O397" s="2">
        <v>5200000</v>
      </c>
      <c r="P397" s="2">
        <v>5850000</v>
      </c>
      <c r="Q397" s="2">
        <f t="shared" si="78"/>
        <v>650000</v>
      </c>
      <c r="R397" s="4">
        <f t="shared" si="79"/>
        <v>0.125</v>
      </c>
      <c r="S397" s="2">
        <v>1383</v>
      </c>
      <c r="T397" s="5">
        <f t="shared" si="87"/>
        <v>74305.471428571429</v>
      </c>
      <c r="U397" s="2">
        <v>83591</v>
      </c>
      <c r="V397" s="5">
        <f t="shared" si="80"/>
        <v>9285.528571428571</v>
      </c>
      <c r="W397" s="4">
        <f t="shared" si="81"/>
        <v>0.12496426431201085</v>
      </c>
      <c r="X397" s="22">
        <f t="shared" si="85"/>
        <v>68116.923525272025</v>
      </c>
      <c r="Y397" s="22">
        <f t="shared" si="86"/>
        <v>76629.104760805145</v>
      </c>
      <c r="Z397" s="22">
        <f t="shared" si="88"/>
        <v>8512.1812355331203</v>
      </c>
      <c r="AA397" s="8">
        <f t="shared" si="89"/>
        <v>0.12496426431201081</v>
      </c>
      <c r="AB397" s="22">
        <f t="shared" si="90"/>
        <v>5364037.3332563601</v>
      </c>
      <c r="AC397" s="2">
        <v>810</v>
      </c>
      <c r="AD397" s="2">
        <v>2002</v>
      </c>
      <c r="AE397" s="2">
        <f t="shared" si="82"/>
        <v>14</v>
      </c>
      <c r="AF397" s="2" t="s">
        <v>203</v>
      </c>
    </row>
    <row r="398" spans="1:32" x14ac:dyDescent="0.2">
      <c r="A398">
        <v>24</v>
      </c>
      <c r="B398" s="2" t="s">
        <v>2145</v>
      </c>
      <c r="C398" s="2" t="s">
        <v>22</v>
      </c>
      <c r="D398" s="2" t="s">
        <v>23</v>
      </c>
      <c r="E398" s="2" t="s">
        <v>2767</v>
      </c>
      <c r="F398" s="2" t="s">
        <v>2775</v>
      </c>
      <c r="G398" s="2">
        <v>97</v>
      </c>
      <c r="H398" s="2">
        <v>115</v>
      </c>
      <c r="I398" s="3">
        <v>42524</v>
      </c>
      <c r="J398" s="3">
        <v>42536</v>
      </c>
      <c r="K398" s="3" t="s">
        <v>2538</v>
      </c>
      <c r="L398" s="17">
        <f t="shared" si="83"/>
        <v>259.83</v>
      </c>
      <c r="M398" s="20">
        <f t="shared" si="84"/>
        <v>0.91671477504522192</v>
      </c>
      <c r="N398" s="2" t="s">
        <v>32</v>
      </c>
      <c r="O398" s="2">
        <v>5100000</v>
      </c>
      <c r="P398" s="2">
        <v>5200000</v>
      </c>
      <c r="Q398" s="2">
        <f t="shared" si="78"/>
        <v>100000</v>
      </c>
      <c r="R398" s="4">
        <f t="shared" si="79"/>
        <v>1.9607843137254902E-2</v>
      </c>
      <c r="S398" s="2">
        <v>412707</v>
      </c>
      <c r="T398" s="5">
        <f t="shared" si="87"/>
        <v>56832.030927835054</v>
      </c>
      <c r="U398" s="2">
        <v>57863</v>
      </c>
      <c r="V398" s="5">
        <f t="shared" si="80"/>
        <v>1030.9690721649458</v>
      </c>
      <c r="W398" s="4">
        <f t="shared" si="81"/>
        <v>1.8140633993426414E-2</v>
      </c>
      <c r="X398" s="22">
        <f t="shared" si="85"/>
        <v>52098.762447373403</v>
      </c>
      <c r="Y398" s="22">
        <f t="shared" si="86"/>
        <v>53043.867028441673</v>
      </c>
      <c r="Z398" s="22">
        <f t="shared" si="88"/>
        <v>945.10458106826991</v>
      </c>
      <c r="AA398" s="8">
        <f t="shared" si="89"/>
        <v>1.8140633993426421E-2</v>
      </c>
      <c r="AB398" s="22">
        <f t="shared" si="90"/>
        <v>5145255.1017588424</v>
      </c>
      <c r="AC398" s="11">
        <v>1880</v>
      </c>
      <c r="AD398" s="2">
        <v>1892</v>
      </c>
      <c r="AE398" s="2">
        <f t="shared" si="82"/>
        <v>124</v>
      </c>
      <c r="AF398" s="2" t="s">
        <v>295</v>
      </c>
    </row>
    <row r="399" spans="1:32" x14ac:dyDescent="0.2">
      <c r="A399">
        <v>24</v>
      </c>
      <c r="B399" s="2" t="s">
        <v>748</v>
      </c>
      <c r="C399" s="2" t="s">
        <v>22</v>
      </c>
      <c r="D399" s="2" t="s">
        <v>23</v>
      </c>
      <c r="E399" s="2" t="s">
        <v>2767</v>
      </c>
      <c r="F399" s="2" t="s">
        <v>2775</v>
      </c>
      <c r="G399" s="2">
        <v>50</v>
      </c>
      <c r="H399" s="2">
        <v>56</v>
      </c>
      <c r="I399" s="3">
        <v>42525</v>
      </c>
      <c r="J399" s="3">
        <v>42537</v>
      </c>
      <c r="K399" s="3" t="s">
        <v>2538</v>
      </c>
      <c r="L399" s="17">
        <f t="shared" si="83"/>
        <v>259.83</v>
      </c>
      <c r="M399" s="20">
        <f t="shared" si="84"/>
        <v>0.91671477504522192</v>
      </c>
      <c r="N399" s="2" t="s">
        <v>32</v>
      </c>
      <c r="O399" s="2">
        <v>2800000</v>
      </c>
      <c r="P399" s="2">
        <v>2850000</v>
      </c>
      <c r="Q399" s="2">
        <f t="shared" si="78"/>
        <v>50000</v>
      </c>
      <c r="R399" s="4">
        <f t="shared" si="79"/>
        <v>1.7857142857142856E-2</v>
      </c>
      <c r="S399" s="2">
        <v>284787</v>
      </c>
      <c r="T399" s="5">
        <f t="shared" si="87"/>
        <v>61695.74</v>
      </c>
      <c r="U399" s="2">
        <v>62696</v>
      </c>
      <c r="V399" s="5">
        <f t="shared" si="80"/>
        <v>1000.260000000002</v>
      </c>
      <c r="W399" s="4">
        <f t="shared" si="81"/>
        <v>1.6212788759807438E-2</v>
      </c>
      <c r="X399" s="22">
        <f t="shared" si="85"/>
        <v>56557.396415348499</v>
      </c>
      <c r="Y399" s="22">
        <f t="shared" si="86"/>
        <v>57474.349536235233</v>
      </c>
      <c r="Z399" s="22">
        <f t="shared" si="88"/>
        <v>916.95312088673381</v>
      </c>
      <c r="AA399" s="8">
        <f t="shared" si="89"/>
        <v>1.6212788759807407E-2</v>
      </c>
      <c r="AB399" s="22">
        <f t="shared" si="90"/>
        <v>2873717.4768117615</v>
      </c>
      <c r="AC399" s="11">
        <v>1428</v>
      </c>
      <c r="AD399" s="2">
        <v>1936</v>
      </c>
      <c r="AE399" s="2">
        <f t="shared" si="82"/>
        <v>80</v>
      </c>
      <c r="AF399" s="2" t="s">
        <v>88</v>
      </c>
    </row>
    <row r="400" spans="1:32" x14ac:dyDescent="0.2">
      <c r="A400">
        <v>24</v>
      </c>
      <c r="B400" s="2" t="s">
        <v>1622</v>
      </c>
      <c r="C400" s="2" t="s">
        <v>22</v>
      </c>
      <c r="D400" s="2" t="s">
        <v>23</v>
      </c>
      <c r="E400" s="2" t="s">
        <v>2767</v>
      </c>
      <c r="F400" s="2" t="s">
        <v>2775</v>
      </c>
      <c r="G400" s="2">
        <v>125</v>
      </c>
      <c r="H400" s="2">
        <v>132</v>
      </c>
      <c r="I400" s="3">
        <v>42511</v>
      </c>
      <c r="J400" s="3">
        <v>42537</v>
      </c>
      <c r="K400" s="3" t="s">
        <v>2538</v>
      </c>
      <c r="L400" s="17">
        <f t="shared" si="83"/>
        <v>259.83</v>
      </c>
      <c r="M400" s="20">
        <f t="shared" si="84"/>
        <v>0.91671477504522192</v>
      </c>
      <c r="N400" s="2" t="s">
        <v>641</v>
      </c>
      <c r="O400" s="2">
        <v>7200000</v>
      </c>
      <c r="P400" s="2">
        <v>7200000</v>
      </c>
      <c r="Q400" s="2">
        <f t="shared" si="78"/>
        <v>0</v>
      </c>
      <c r="R400" s="4">
        <f t="shared" si="79"/>
        <v>0</v>
      </c>
      <c r="S400" s="2"/>
      <c r="T400" s="5">
        <f t="shared" si="87"/>
        <v>57600</v>
      </c>
      <c r="U400" s="2">
        <v>57600</v>
      </c>
      <c r="V400" s="5">
        <f t="shared" si="80"/>
        <v>0</v>
      </c>
      <c r="W400" s="4">
        <f t="shared" si="81"/>
        <v>0</v>
      </c>
      <c r="X400" s="22">
        <f t="shared" si="85"/>
        <v>52802.771042604785</v>
      </c>
      <c r="Y400" s="22">
        <f t="shared" si="86"/>
        <v>52802.771042604785</v>
      </c>
      <c r="Z400" s="22">
        <f t="shared" si="88"/>
        <v>0</v>
      </c>
      <c r="AA400" s="8">
        <f t="shared" si="89"/>
        <v>0</v>
      </c>
      <c r="AB400" s="22">
        <f t="shared" si="90"/>
        <v>6600346.3803255977</v>
      </c>
      <c r="AC400" s="2">
        <v>469</v>
      </c>
      <c r="AD400" s="2">
        <v>1896</v>
      </c>
      <c r="AE400" s="2">
        <f t="shared" si="82"/>
        <v>120</v>
      </c>
      <c r="AF400" s="2" t="s">
        <v>206</v>
      </c>
    </row>
    <row r="401" spans="1:32" x14ac:dyDescent="0.2">
      <c r="A401">
        <v>25</v>
      </c>
      <c r="B401" s="2" t="s">
        <v>455</v>
      </c>
      <c r="C401" s="2" t="s">
        <v>22</v>
      </c>
      <c r="D401" s="2" t="s">
        <v>23</v>
      </c>
      <c r="E401" s="2" t="s">
        <v>2767</v>
      </c>
      <c r="F401" s="2" t="s">
        <v>2775</v>
      </c>
      <c r="G401" s="2">
        <v>42</v>
      </c>
      <c r="H401" s="2">
        <v>49</v>
      </c>
      <c r="I401" s="3">
        <v>42530</v>
      </c>
      <c r="J401" s="3">
        <v>42541</v>
      </c>
      <c r="K401" s="3" t="s">
        <v>2538</v>
      </c>
      <c r="L401" s="17">
        <f t="shared" si="83"/>
        <v>259.83</v>
      </c>
      <c r="M401" s="20">
        <f t="shared" si="84"/>
        <v>0.91671477504522192</v>
      </c>
      <c r="N401" s="2" t="s">
        <v>24</v>
      </c>
      <c r="O401" s="2">
        <v>2190000</v>
      </c>
      <c r="P401" s="2">
        <v>2450000</v>
      </c>
      <c r="Q401" s="2">
        <f t="shared" si="78"/>
        <v>260000</v>
      </c>
      <c r="R401" s="4">
        <f t="shared" si="79"/>
        <v>0.11872146118721461</v>
      </c>
      <c r="S401" s="2">
        <v>47013</v>
      </c>
      <c r="T401" s="5">
        <f t="shared" si="87"/>
        <v>53262.214285714283</v>
      </c>
      <c r="U401" s="2">
        <v>59453</v>
      </c>
      <c r="V401" s="5">
        <f t="shared" si="80"/>
        <v>6190.7857142857174</v>
      </c>
      <c r="W401" s="4">
        <f t="shared" si="81"/>
        <v>0.11623222574030645</v>
      </c>
      <c r="X401" s="22">
        <f t="shared" si="85"/>
        <v>48826.258787338971</v>
      </c>
      <c r="Y401" s="22">
        <f t="shared" si="86"/>
        <v>54501.443520763576</v>
      </c>
      <c r="Z401" s="22">
        <f t="shared" si="88"/>
        <v>5675.1847334246049</v>
      </c>
      <c r="AA401" s="8">
        <f t="shared" si="89"/>
        <v>0.11623222574030645</v>
      </c>
      <c r="AB401" s="22">
        <f t="shared" si="90"/>
        <v>2289060.6278720703</v>
      </c>
      <c r="AC401" s="11">
        <v>1922</v>
      </c>
      <c r="AD401" s="2">
        <v>1936</v>
      </c>
      <c r="AE401" s="2">
        <f t="shared" si="82"/>
        <v>80</v>
      </c>
      <c r="AF401" s="2" t="s">
        <v>181</v>
      </c>
    </row>
    <row r="402" spans="1:32" x14ac:dyDescent="0.2">
      <c r="A402">
        <v>25</v>
      </c>
      <c r="B402" s="2" t="s">
        <v>197</v>
      </c>
      <c r="C402" s="2" t="s">
        <v>22</v>
      </c>
      <c r="D402" s="2" t="s">
        <v>23</v>
      </c>
      <c r="E402" s="2" t="s">
        <v>2767</v>
      </c>
      <c r="F402" s="2" t="s">
        <v>2775</v>
      </c>
      <c r="G402" s="2">
        <v>47</v>
      </c>
      <c r="H402" s="2">
        <v>52</v>
      </c>
      <c r="I402" s="3">
        <v>42531</v>
      </c>
      <c r="J402" s="3">
        <v>42541</v>
      </c>
      <c r="K402" s="3" t="s">
        <v>2538</v>
      </c>
      <c r="L402" s="17">
        <f t="shared" si="83"/>
        <v>259.83</v>
      </c>
      <c r="M402" s="20">
        <f t="shared" si="84"/>
        <v>0.91671477504522192</v>
      </c>
      <c r="N402" s="2" t="s">
        <v>36</v>
      </c>
      <c r="O402" s="2">
        <v>2990000</v>
      </c>
      <c r="P402" s="2">
        <v>3250000</v>
      </c>
      <c r="Q402" s="2">
        <f t="shared" si="78"/>
        <v>260000</v>
      </c>
      <c r="R402" s="4">
        <f t="shared" si="79"/>
        <v>8.6956521739130432E-2</v>
      </c>
      <c r="S402" s="2"/>
      <c r="T402" s="5">
        <f t="shared" si="87"/>
        <v>63617.021276595748</v>
      </c>
      <c r="U402" s="2">
        <v>69149</v>
      </c>
      <c r="V402" s="5">
        <f t="shared" si="80"/>
        <v>5531.9787234042524</v>
      </c>
      <c r="W402" s="4">
        <f t="shared" si="81"/>
        <v>8.6957525083611986E-2</v>
      </c>
      <c r="X402" s="22">
        <f t="shared" si="85"/>
        <v>58318.663348621565</v>
      </c>
      <c r="Y402" s="22">
        <f t="shared" si="86"/>
        <v>63389.909979602053</v>
      </c>
      <c r="Z402" s="22">
        <f t="shared" si="88"/>
        <v>5071.2466309804877</v>
      </c>
      <c r="AA402" s="8">
        <f t="shared" si="89"/>
        <v>8.6957525083612069E-2</v>
      </c>
      <c r="AB402" s="22">
        <f t="shared" si="90"/>
        <v>2979325.7690412966</v>
      </c>
      <c r="AC402" s="11">
        <v>1401</v>
      </c>
      <c r="AD402" s="2">
        <v>1881</v>
      </c>
      <c r="AE402" s="2">
        <f t="shared" si="82"/>
        <v>135</v>
      </c>
      <c r="AF402" s="2" t="s">
        <v>37</v>
      </c>
    </row>
    <row r="403" spans="1:32" x14ac:dyDescent="0.2">
      <c r="A403">
        <v>25</v>
      </c>
      <c r="B403" s="2" t="s">
        <v>1324</v>
      </c>
      <c r="C403" s="2" t="s">
        <v>22</v>
      </c>
      <c r="D403" s="2" t="s">
        <v>23</v>
      </c>
      <c r="E403" s="2" t="s">
        <v>2767</v>
      </c>
      <c r="F403" s="2" t="s">
        <v>2775</v>
      </c>
      <c r="G403" s="2">
        <v>88</v>
      </c>
      <c r="H403" s="2">
        <v>105</v>
      </c>
      <c r="I403" s="3">
        <v>42530</v>
      </c>
      <c r="J403" s="3">
        <v>42541</v>
      </c>
      <c r="K403" s="3" t="s">
        <v>2538</v>
      </c>
      <c r="L403" s="17">
        <f t="shared" si="83"/>
        <v>259.83</v>
      </c>
      <c r="M403" s="20">
        <f t="shared" si="84"/>
        <v>0.91671477504522192</v>
      </c>
      <c r="N403" s="2" t="s">
        <v>24</v>
      </c>
      <c r="O403" s="2">
        <v>5490000</v>
      </c>
      <c r="P403" s="2">
        <v>6700000</v>
      </c>
      <c r="Q403" s="2">
        <f t="shared" si="78"/>
        <v>1210000</v>
      </c>
      <c r="R403" s="4">
        <f t="shared" si="79"/>
        <v>0.22040072859744991</v>
      </c>
      <c r="S403" s="2"/>
      <c r="T403" s="5">
        <f t="shared" si="87"/>
        <v>62386.36363636364</v>
      </c>
      <c r="U403" s="2">
        <v>76136</v>
      </c>
      <c r="V403" s="5">
        <f t="shared" si="80"/>
        <v>13749.63636363636</v>
      </c>
      <c r="W403" s="4">
        <f t="shared" si="81"/>
        <v>0.22039489981785057</v>
      </c>
      <c r="X403" s="22">
        <f t="shared" si="85"/>
        <v>57190.501306798506</v>
      </c>
      <c r="Y403" s="22">
        <f t="shared" si="86"/>
        <v>69794.996112843015</v>
      </c>
      <c r="Z403" s="22">
        <f t="shared" si="88"/>
        <v>12604.494806044509</v>
      </c>
      <c r="AA403" s="8">
        <f t="shared" si="89"/>
        <v>0.22039489981785057</v>
      </c>
      <c r="AB403" s="22">
        <f t="shared" si="90"/>
        <v>6141959.6579301851</v>
      </c>
      <c r="AC403" s="2">
        <v>71</v>
      </c>
      <c r="AD403" s="2">
        <v>2012</v>
      </c>
      <c r="AE403" s="2">
        <f t="shared" si="82"/>
        <v>4</v>
      </c>
      <c r="AF403" s="2" t="s">
        <v>1870</v>
      </c>
    </row>
    <row r="404" spans="1:32" x14ac:dyDescent="0.2">
      <c r="A404">
        <v>25</v>
      </c>
      <c r="B404" s="2" t="s">
        <v>2048</v>
      </c>
      <c r="C404" s="2" t="s">
        <v>22</v>
      </c>
      <c r="D404" s="2" t="s">
        <v>23</v>
      </c>
      <c r="E404" s="2" t="s">
        <v>2767</v>
      </c>
      <c r="F404" s="2" t="s">
        <v>2775</v>
      </c>
      <c r="G404" s="2">
        <v>90</v>
      </c>
      <c r="H404" s="2">
        <v>99</v>
      </c>
      <c r="I404" s="3">
        <v>42531</v>
      </c>
      <c r="J404" s="3">
        <v>42541</v>
      </c>
      <c r="K404" s="3" t="s">
        <v>2538</v>
      </c>
      <c r="L404" s="17">
        <f t="shared" si="83"/>
        <v>259.83</v>
      </c>
      <c r="M404" s="20">
        <f t="shared" si="84"/>
        <v>0.91671477504522192</v>
      </c>
      <c r="N404" s="2" t="s">
        <v>36</v>
      </c>
      <c r="O404" s="2">
        <v>4500000</v>
      </c>
      <c r="P404" s="2">
        <v>5100000</v>
      </c>
      <c r="Q404" s="2">
        <f t="shared" si="78"/>
        <v>600000</v>
      </c>
      <c r="R404" s="4">
        <f t="shared" si="79"/>
        <v>0.13333333333333333</v>
      </c>
      <c r="S404" s="2"/>
      <c r="T404" s="5">
        <f t="shared" si="87"/>
        <v>50000</v>
      </c>
      <c r="U404" s="2">
        <v>56667</v>
      </c>
      <c r="V404" s="5">
        <f t="shared" si="80"/>
        <v>6667</v>
      </c>
      <c r="W404" s="4">
        <f t="shared" si="81"/>
        <v>0.13333999999999999</v>
      </c>
      <c r="X404" s="22">
        <f t="shared" si="85"/>
        <v>45835.738752261095</v>
      </c>
      <c r="Y404" s="22">
        <f t="shared" si="86"/>
        <v>51947.476157487588</v>
      </c>
      <c r="Z404" s="22">
        <f t="shared" si="88"/>
        <v>6111.7374052264931</v>
      </c>
      <c r="AA404" s="8">
        <f t="shared" si="89"/>
        <v>0.13333999999999996</v>
      </c>
      <c r="AB404" s="22">
        <f t="shared" si="90"/>
        <v>4675272.8541738829</v>
      </c>
      <c r="AC404" s="2">
        <v>414</v>
      </c>
      <c r="AD404" s="2">
        <v>1874</v>
      </c>
      <c r="AE404" s="2">
        <f t="shared" si="82"/>
        <v>142</v>
      </c>
      <c r="AF404" s="2" t="s">
        <v>37</v>
      </c>
    </row>
    <row r="405" spans="1:32" x14ac:dyDescent="0.2">
      <c r="A405">
        <v>25</v>
      </c>
      <c r="B405" s="2" t="s">
        <v>253</v>
      </c>
      <c r="C405" s="2" t="s">
        <v>22</v>
      </c>
      <c r="D405" s="2" t="s">
        <v>23</v>
      </c>
      <c r="E405" s="2" t="s">
        <v>2767</v>
      </c>
      <c r="F405" s="2" t="s">
        <v>2775</v>
      </c>
      <c r="G405" s="2">
        <v>34</v>
      </c>
      <c r="H405" s="2">
        <v>38</v>
      </c>
      <c r="I405" s="3">
        <v>42532</v>
      </c>
      <c r="J405" s="3">
        <v>42542</v>
      </c>
      <c r="K405" s="3" t="s">
        <v>2538</v>
      </c>
      <c r="L405" s="17">
        <f t="shared" si="83"/>
        <v>259.83</v>
      </c>
      <c r="M405" s="20">
        <f t="shared" si="84"/>
        <v>0.91671477504522192</v>
      </c>
      <c r="N405" s="2" t="s">
        <v>36</v>
      </c>
      <c r="O405" s="2">
        <v>2275000</v>
      </c>
      <c r="P405" s="2">
        <v>2630000</v>
      </c>
      <c r="Q405" s="2">
        <f t="shared" si="78"/>
        <v>355000</v>
      </c>
      <c r="R405" s="4">
        <f t="shared" si="79"/>
        <v>0.15604395604395604</v>
      </c>
      <c r="S405" s="2">
        <v>25000</v>
      </c>
      <c r="T405" s="5">
        <f t="shared" si="87"/>
        <v>67647.058823529413</v>
      </c>
      <c r="U405" s="2">
        <v>78088</v>
      </c>
      <c r="V405" s="5">
        <f t="shared" si="80"/>
        <v>10440.941176470587</v>
      </c>
      <c r="W405" s="4">
        <f t="shared" si="81"/>
        <v>0.15434434782608694</v>
      </c>
      <c r="X405" s="22">
        <f t="shared" si="85"/>
        <v>62013.058311882662</v>
      </c>
      <c r="Y405" s="22">
        <f t="shared" si="86"/>
        <v>71584.423353731283</v>
      </c>
      <c r="Z405" s="22">
        <f t="shared" si="88"/>
        <v>9571.3650418486213</v>
      </c>
      <c r="AA405" s="8">
        <f t="shared" si="89"/>
        <v>0.1543443478260868</v>
      </c>
      <c r="AB405" s="22">
        <f t="shared" si="90"/>
        <v>2433870.3940268634</v>
      </c>
      <c r="AC405" s="2">
        <v>497</v>
      </c>
      <c r="AD405" s="2">
        <v>1900</v>
      </c>
      <c r="AE405" s="2">
        <f t="shared" si="82"/>
        <v>116</v>
      </c>
      <c r="AF405" s="2" t="s">
        <v>65</v>
      </c>
    </row>
    <row r="406" spans="1:32" x14ac:dyDescent="0.2">
      <c r="A406">
        <v>25</v>
      </c>
      <c r="B406" s="2" t="s">
        <v>276</v>
      </c>
      <c r="C406" s="2" t="s">
        <v>22</v>
      </c>
      <c r="D406" s="2" t="s">
        <v>23</v>
      </c>
      <c r="E406" s="2" t="s">
        <v>2767</v>
      </c>
      <c r="F406" s="2" t="s">
        <v>2775</v>
      </c>
      <c r="G406" s="2">
        <v>35</v>
      </c>
      <c r="H406" s="2">
        <v>39</v>
      </c>
      <c r="I406" s="3">
        <v>42532</v>
      </c>
      <c r="J406" s="3">
        <v>42542</v>
      </c>
      <c r="K406" s="3" t="s">
        <v>2538</v>
      </c>
      <c r="L406" s="17">
        <f t="shared" si="83"/>
        <v>259.83</v>
      </c>
      <c r="M406" s="20">
        <f t="shared" si="84"/>
        <v>0.91671477504522192</v>
      </c>
      <c r="N406" s="2" t="s">
        <v>36</v>
      </c>
      <c r="O406" s="2">
        <v>2500000</v>
      </c>
      <c r="P406" s="2">
        <v>3230000</v>
      </c>
      <c r="Q406" s="2">
        <f t="shared" si="78"/>
        <v>730000</v>
      </c>
      <c r="R406" s="4">
        <f t="shared" si="79"/>
        <v>0.29199999999999998</v>
      </c>
      <c r="S406" s="2"/>
      <c r="T406" s="5">
        <f t="shared" si="87"/>
        <v>71428.571428571435</v>
      </c>
      <c r="U406" s="2">
        <v>92286</v>
      </c>
      <c r="V406" s="5">
        <f t="shared" si="80"/>
        <v>20857.428571428565</v>
      </c>
      <c r="W406" s="4">
        <f t="shared" si="81"/>
        <v>0.29200399999999987</v>
      </c>
      <c r="X406" s="22">
        <f t="shared" si="85"/>
        <v>65479.626788944428</v>
      </c>
      <c r="Y406" s="22">
        <f t="shared" si="86"/>
        <v>84599.939729823353</v>
      </c>
      <c r="Z406" s="22">
        <f t="shared" si="88"/>
        <v>19120.312940878925</v>
      </c>
      <c r="AA406" s="8">
        <f t="shared" si="89"/>
        <v>0.29200399999999993</v>
      </c>
      <c r="AB406" s="22">
        <f t="shared" si="90"/>
        <v>2960997.8905438175</v>
      </c>
      <c r="AC406" s="2"/>
      <c r="AD406" s="2">
        <v>1937</v>
      </c>
      <c r="AE406" s="2">
        <f t="shared" si="82"/>
        <v>79</v>
      </c>
      <c r="AF406" s="2" t="s">
        <v>50</v>
      </c>
    </row>
    <row r="407" spans="1:32" x14ac:dyDescent="0.2">
      <c r="A407">
        <v>25</v>
      </c>
      <c r="B407" s="2" t="s">
        <v>305</v>
      </c>
      <c r="C407" s="2" t="s">
        <v>22</v>
      </c>
      <c r="D407" s="2" t="s">
        <v>23</v>
      </c>
      <c r="E407" s="2" t="s">
        <v>2767</v>
      </c>
      <c r="F407" s="2" t="s">
        <v>2775</v>
      </c>
      <c r="G407" s="2">
        <v>52</v>
      </c>
      <c r="H407" s="2">
        <v>59</v>
      </c>
      <c r="I407" s="3">
        <v>42532</v>
      </c>
      <c r="J407" s="3">
        <v>42542</v>
      </c>
      <c r="K407" s="3" t="s">
        <v>2538</v>
      </c>
      <c r="L407" s="17">
        <f t="shared" si="83"/>
        <v>259.83</v>
      </c>
      <c r="M407" s="20">
        <f t="shared" si="84"/>
        <v>0.91671477504522192</v>
      </c>
      <c r="N407" s="2" t="s">
        <v>36</v>
      </c>
      <c r="O407" s="2">
        <v>3000000</v>
      </c>
      <c r="P407" s="2">
        <v>3570000</v>
      </c>
      <c r="Q407" s="2">
        <f t="shared" si="78"/>
        <v>570000</v>
      </c>
      <c r="R407" s="4">
        <f t="shared" si="79"/>
        <v>0.19</v>
      </c>
      <c r="S407" s="2">
        <v>52370</v>
      </c>
      <c r="T407" s="5">
        <f t="shared" si="87"/>
        <v>58699.423076923078</v>
      </c>
      <c r="U407" s="2">
        <v>69661</v>
      </c>
      <c r="V407" s="5">
        <f t="shared" si="80"/>
        <v>10961.576923076922</v>
      </c>
      <c r="W407" s="4">
        <f t="shared" si="81"/>
        <v>0.18674079485776623</v>
      </c>
      <c r="X407" s="22">
        <f t="shared" si="85"/>
        <v>53810.628421245849</v>
      </c>
      <c r="Y407" s="22">
        <f t="shared" si="86"/>
        <v>63859.267944425206</v>
      </c>
      <c r="Z407" s="22">
        <f t="shared" si="88"/>
        <v>10048.639523179358</v>
      </c>
      <c r="AA407" s="8">
        <f t="shared" si="89"/>
        <v>0.18674079485776626</v>
      </c>
      <c r="AB407" s="22">
        <f t="shared" si="90"/>
        <v>3320681.9331101109</v>
      </c>
      <c r="AC407" s="2">
        <v>445</v>
      </c>
      <c r="AD407" s="2">
        <v>1889</v>
      </c>
      <c r="AE407" s="2">
        <f t="shared" si="82"/>
        <v>127</v>
      </c>
      <c r="AF407" s="2" t="s">
        <v>148</v>
      </c>
    </row>
    <row r="408" spans="1:32" x14ac:dyDescent="0.2">
      <c r="A408">
        <v>25</v>
      </c>
      <c r="B408" s="2" t="s">
        <v>931</v>
      </c>
      <c r="C408" s="2" t="s">
        <v>22</v>
      </c>
      <c r="D408" s="2" t="s">
        <v>23</v>
      </c>
      <c r="E408" s="2" t="s">
        <v>2767</v>
      </c>
      <c r="F408" s="2" t="s">
        <v>2775</v>
      </c>
      <c r="G408" s="2">
        <v>54</v>
      </c>
      <c r="H408" s="2">
        <v>59</v>
      </c>
      <c r="I408" s="3">
        <v>42531</v>
      </c>
      <c r="J408" s="3">
        <v>42542</v>
      </c>
      <c r="K408" s="3" t="s">
        <v>2538</v>
      </c>
      <c r="L408" s="17">
        <f t="shared" si="83"/>
        <v>259.83</v>
      </c>
      <c r="M408" s="20">
        <f t="shared" si="84"/>
        <v>0.91671477504522192</v>
      </c>
      <c r="N408" s="2" t="s">
        <v>24</v>
      </c>
      <c r="O408" s="2">
        <v>2800000</v>
      </c>
      <c r="P408" s="2">
        <v>3490000</v>
      </c>
      <c r="Q408" s="2">
        <f t="shared" si="78"/>
        <v>690000</v>
      </c>
      <c r="R408" s="4">
        <f t="shared" si="79"/>
        <v>0.24642857142857144</v>
      </c>
      <c r="S408" s="2"/>
      <c r="T408" s="5">
        <f t="shared" si="87"/>
        <v>51851.851851851854</v>
      </c>
      <c r="U408" s="2">
        <v>64630</v>
      </c>
      <c r="V408" s="5">
        <f t="shared" si="80"/>
        <v>12778.148148148146</v>
      </c>
      <c r="W408" s="4">
        <f t="shared" si="81"/>
        <v>0.24643571428571423</v>
      </c>
      <c r="X408" s="22">
        <f t="shared" si="85"/>
        <v>47533.358706048544</v>
      </c>
      <c r="Y408" s="22">
        <f t="shared" si="86"/>
        <v>59247.275911172692</v>
      </c>
      <c r="Z408" s="22">
        <f t="shared" si="88"/>
        <v>11713.917205124148</v>
      </c>
      <c r="AA408" s="8">
        <f t="shared" si="89"/>
        <v>0.24643571428571426</v>
      </c>
      <c r="AB408" s="22">
        <f t="shared" si="90"/>
        <v>3199352.8992033252</v>
      </c>
      <c r="AC408" s="11">
        <v>4676</v>
      </c>
      <c r="AD408" s="2">
        <v>1938</v>
      </c>
      <c r="AE408" s="2">
        <f t="shared" si="82"/>
        <v>78</v>
      </c>
      <c r="AF408" s="2" t="s">
        <v>203</v>
      </c>
    </row>
    <row r="409" spans="1:32" x14ac:dyDescent="0.2">
      <c r="A409">
        <v>25</v>
      </c>
      <c r="B409" s="2" t="s">
        <v>1012</v>
      </c>
      <c r="C409" s="2" t="s">
        <v>22</v>
      </c>
      <c r="D409" s="2" t="s">
        <v>23</v>
      </c>
      <c r="E409" s="2" t="s">
        <v>2767</v>
      </c>
      <c r="F409" s="2" t="s">
        <v>2775</v>
      </c>
      <c r="G409" s="2">
        <v>56</v>
      </c>
      <c r="H409" s="2">
        <v>60</v>
      </c>
      <c r="I409" s="3">
        <v>42532</v>
      </c>
      <c r="J409" s="3">
        <v>42542</v>
      </c>
      <c r="K409" s="3" t="s">
        <v>2538</v>
      </c>
      <c r="L409" s="17">
        <f t="shared" si="83"/>
        <v>259.83</v>
      </c>
      <c r="M409" s="20">
        <f t="shared" si="84"/>
        <v>0.91671477504522192</v>
      </c>
      <c r="N409" s="2" t="s">
        <v>36</v>
      </c>
      <c r="O409" s="2">
        <v>3990000</v>
      </c>
      <c r="P409" s="2">
        <v>4460000</v>
      </c>
      <c r="Q409" s="2">
        <f t="shared" si="78"/>
        <v>470000</v>
      </c>
      <c r="R409" s="4">
        <f t="shared" si="79"/>
        <v>0.11779448621553884</v>
      </c>
      <c r="S409" s="2">
        <v>9005</v>
      </c>
      <c r="T409" s="5">
        <f t="shared" si="87"/>
        <v>71410.803571428565</v>
      </c>
      <c r="U409" s="2">
        <v>79804</v>
      </c>
      <c r="V409" s="5">
        <f t="shared" si="80"/>
        <v>8393.1964285714348</v>
      </c>
      <c r="W409" s="4">
        <f t="shared" si="81"/>
        <v>0.11753398657916167</v>
      </c>
      <c r="X409" s="22">
        <f t="shared" si="85"/>
        <v>65463.33873178067</v>
      </c>
      <c r="Y409" s="22">
        <f t="shared" si="86"/>
        <v>73157.505907708895</v>
      </c>
      <c r="Z409" s="22">
        <f t="shared" si="88"/>
        <v>7694.1671759282253</v>
      </c>
      <c r="AA409" s="8">
        <f t="shared" si="89"/>
        <v>0.1175339865791617</v>
      </c>
      <c r="AB409" s="22">
        <f t="shared" si="90"/>
        <v>4096820.3308316981</v>
      </c>
      <c r="AC409" s="2">
        <v>429</v>
      </c>
      <c r="AD409" s="2">
        <v>1895</v>
      </c>
      <c r="AE409" s="2">
        <f t="shared" si="82"/>
        <v>121</v>
      </c>
      <c r="AF409" s="2" t="s">
        <v>27</v>
      </c>
    </row>
    <row r="410" spans="1:32" x14ac:dyDescent="0.2">
      <c r="A410">
        <v>25</v>
      </c>
      <c r="B410" s="2" t="s">
        <v>1054</v>
      </c>
      <c r="C410" s="2" t="s">
        <v>22</v>
      </c>
      <c r="D410" s="2" t="s">
        <v>23</v>
      </c>
      <c r="E410" s="2" t="s">
        <v>2767</v>
      </c>
      <c r="F410" s="2" t="s">
        <v>2775</v>
      </c>
      <c r="G410" s="2">
        <v>57</v>
      </c>
      <c r="H410" s="2">
        <v>66</v>
      </c>
      <c r="I410" s="3">
        <v>42531</v>
      </c>
      <c r="J410" s="3">
        <v>42542</v>
      </c>
      <c r="K410" s="3" t="s">
        <v>2538</v>
      </c>
      <c r="L410" s="17">
        <f t="shared" si="83"/>
        <v>259.83</v>
      </c>
      <c r="M410" s="20">
        <f t="shared" si="84"/>
        <v>0.91671477504522192</v>
      </c>
      <c r="N410" s="2" t="s">
        <v>24</v>
      </c>
      <c r="O410" s="2">
        <v>3500000</v>
      </c>
      <c r="P410" s="2">
        <v>4000000</v>
      </c>
      <c r="Q410" s="2">
        <f t="shared" si="78"/>
        <v>500000</v>
      </c>
      <c r="R410" s="4">
        <f t="shared" si="79"/>
        <v>0.14285714285714285</v>
      </c>
      <c r="S410" s="2"/>
      <c r="T410" s="5">
        <f t="shared" si="87"/>
        <v>61403.508771929824</v>
      </c>
      <c r="U410" s="2">
        <v>70175</v>
      </c>
      <c r="V410" s="5">
        <f t="shared" si="80"/>
        <v>8771.4912280701756</v>
      </c>
      <c r="W410" s="4">
        <f t="shared" si="81"/>
        <v>0.14285</v>
      </c>
      <c r="X410" s="22">
        <f t="shared" si="85"/>
        <v>56289.503730846962</v>
      </c>
      <c r="Y410" s="22">
        <f t="shared" si="86"/>
        <v>64330.45933879845</v>
      </c>
      <c r="Z410" s="22">
        <f t="shared" si="88"/>
        <v>8040.9556079514878</v>
      </c>
      <c r="AA410" s="8">
        <f t="shared" si="89"/>
        <v>0.14284999999999998</v>
      </c>
      <c r="AB410" s="22">
        <f t="shared" si="90"/>
        <v>3666836.1823115116</v>
      </c>
      <c r="AC410" s="2">
        <v>51</v>
      </c>
      <c r="AD410" s="2">
        <v>2011</v>
      </c>
      <c r="AE410" s="2">
        <f t="shared" si="82"/>
        <v>5</v>
      </c>
      <c r="AF410" s="2" t="s">
        <v>37</v>
      </c>
    </row>
    <row r="411" spans="1:32" x14ac:dyDescent="0.2">
      <c r="A411">
        <v>25</v>
      </c>
      <c r="B411" s="2" t="s">
        <v>598</v>
      </c>
      <c r="C411" s="2" t="s">
        <v>22</v>
      </c>
      <c r="D411" s="2" t="s">
        <v>23</v>
      </c>
      <c r="E411" s="2" t="s">
        <v>2767</v>
      </c>
      <c r="F411" s="2" t="s">
        <v>2775</v>
      </c>
      <c r="G411" s="2">
        <v>60</v>
      </c>
      <c r="H411" s="2">
        <v>67</v>
      </c>
      <c r="I411" s="3">
        <v>42532</v>
      </c>
      <c r="J411" s="3">
        <v>42542</v>
      </c>
      <c r="K411" s="3" t="s">
        <v>2538</v>
      </c>
      <c r="L411" s="17">
        <f t="shared" si="83"/>
        <v>259.83</v>
      </c>
      <c r="M411" s="20">
        <f t="shared" si="84"/>
        <v>0.91671477504522192</v>
      </c>
      <c r="N411" s="2" t="s">
        <v>36</v>
      </c>
      <c r="O411" s="2">
        <v>4000000</v>
      </c>
      <c r="P411" s="2">
        <v>5075000</v>
      </c>
      <c r="Q411" s="2">
        <f t="shared" si="78"/>
        <v>1075000</v>
      </c>
      <c r="R411" s="4">
        <f t="shared" si="79"/>
        <v>0.26874999999999999</v>
      </c>
      <c r="S411" s="2"/>
      <c r="T411" s="5">
        <f t="shared" si="87"/>
        <v>66666.666666666672</v>
      </c>
      <c r="U411" s="2">
        <v>84583</v>
      </c>
      <c r="V411" s="5">
        <f t="shared" si="80"/>
        <v>17916.333333333328</v>
      </c>
      <c r="W411" s="4">
        <f t="shared" si="81"/>
        <v>0.2687449999999999</v>
      </c>
      <c r="X411" s="22">
        <f t="shared" si="85"/>
        <v>61114.318336348129</v>
      </c>
      <c r="Y411" s="22">
        <f t="shared" si="86"/>
        <v>77538.485817649998</v>
      </c>
      <c r="Z411" s="22">
        <f t="shared" si="88"/>
        <v>16424.167481301869</v>
      </c>
      <c r="AA411" s="8">
        <f t="shared" si="89"/>
        <v>0.26874499999999985</v>
      </c>
      <c r="AB411" s="22">
        <f t="shared" si="90"/>
        <v>4652309.1490589995</v>
      </c>
      <c r="AC411" s="11">
        <v>1509</v>
      </c>
      <c r="AD411" s="2">
        <v>2012</v>
      </c>
      <c r="AE411" s="2">
        <f t="shared" si="82"/>
        <v>4</v>
      </c>
      <c r="AF411" s="2" t="s">
        <v>130</v>
      </c>
    </row>
    <row r="412" spans="1:32" x14ac:dyDescent="0.2">
      <c r="A412">
        <v>25</v>
      </c>
      <c r="B412" s="2" t="s">
        <v>1412</v>
      </c>
      <c r="C412" s="2" t="s">
        <v>22</v>
      </c>
      <c r="D412" s="2" t="s">
        <v>23</v>
      </c>
      <c r="E412" s="2" t="s">
        <v>2767</v>
      </c>
      <c r="F412" s="2" t="s">
        <v>2775</v>
      </c>
      <c r="G412" s="2">
        <v>67</v>
      </c>
      <c r="H412" s="2">
        <v>74</v>
      </c>
      <c r="I412" s="3">
        <v>42531</v>
      </c>
      <c r="J412" s="3">
        <v>42542</v>
      </c>
      <c r="K412" s="3" t="s">
        <v>2538</v>
      </c>
      <c r="L412" s="17">
        <f t="shared" si="83"/>
        <v>259.83</v>
      </c>
      <c r="M412" s="20">
        <f t="shared" si="84"/>
        <v>0.91671477504522192</v>
      </c>
      <c r="N412" s="2" t="s">
        <v>24</v>
      </c>
      <c r="O412" s="2">
        <v>3800000</v>
      </c>
      <c r="P412" s="2">
        <v>4375000</v>
      </c>
      <c r="Q412" s="2">
        <f t="shared" si="78"/>
        <v>575000</v>
      </c>
      <c r="R412" s="4">
        <f t="shared" si="79"/>
        <v>0.15131578947368421</v>
      </c>
      <c r="S412" s="2">
        <v>39279</v>
      </c>
      <c r="T412" s="5">
        <f t="shared" si="87"/>
        <v>57302.671641791043</v>
      </c>
      <c r="U412" s="2">
        <v>65885</v>
      </c>
      <c r="V412" s="5">
        <f t="shared" si="80"/>
        <v>8582.3283582089571</v>
      </c>
      <c r="W412" s="4">
        <f t="shared" si="81"/>
        <v>0.14977187122894692</v>
      </c>
      <c r="X412" s="22">
        <f t="shared" si="85"/>
        <v>52530.205743594692</v>
      </c>
      <c r="Y412" s="22">
        <f t="shared" si="86"/>
        <v>60397.752953854448</v>
      </c>
      <c r="Z412" s="22">
        <f t="shared" si="88"/>
        <v>7867.547210259756</v>
      </c>
      <c r="AA412" s="8">
        <f t="shared" si="89"/>
        <v>0.149771871228947</v>
      </c>
      <c r="AB412" s="22">
        <f t="shared" si="90"/>
        <v>4046649.4479082478</v>
      </c>
      <c r="AC412" s="11">
        <v>29591</v>
      </c>
      <c r="AD412" s="2">
        <v>1911</v>
      </c>
      <c r="AE412" s="2">
        <f t="shared" si="82"/>
        <v>105</v>
      </c>
      <c r="AF412" s="2" t="s">
        <v>133</v>
      </c>
    </row>
    <row r="413" spans="1:32" x14ac:dyDescent="0.2">
      <c r="A413">
        <v>25</v>
      </c>
      <c r="B413" s="2" t="s">
        <v>1634</v>
      </c>
      <c r="C413" s="2" t="s">
        <v>22</v>
      </c>
      <c r="D413" s="2" t="s">
        <v>23</v>
      </c>
      <c r="E413" s="2" t="s">
        <v>2767</v>
      </c>
      <c r="F413" s="2" t="s">
        <v>2775</v>
      </c>
      <c r="G413" s="2">
        <v>73</v>
      </c>
      <c r="H413" s="2">
        <v>82</v>
      </c>
      <c r="I413" s="3">
        <v>42531</v>
      </c>
      <c r="J413" s="3">
        <v>42542</v>
      </c>
      <c r="K413" s="3" t="s">
        <v>2538</v>
      </c>
      <c r="L413" s="17">
        <f t="shared" si="83"/>
        <v>259.83</v>
      </c>
      <c r="M413" s="20">
        <f t="shared" si="84"/>
        <v>0.91671477504522192</v>
      </c>
      <c r="N413" s="2" t="s">
        <v>24</v>
      </c>
      <c r="O413" s="2">
        <v>4900000</v>
      </c>
      <c r="P413" s="2">
        <v>4900000</v>
      </c>
      <c r="Q413" s="2">
        <f t="shared" si="78"/>
        <v>0</v>
      </c>
      <c r="R413" s="4">
        <f t="shared" si="79"/>
        <v>0</v>
      </c>
      <c r="S413" s="2">
        <v>4310</v>
      </c>
      <c r="T413" s="5">
        <f t="shared" si="87"/>
        <v>67182.328767123283</v>
      </c>
      <c r="U413" s="2">
        <v>67182</v>
      </c>
      <c r="V413" s="5">
        <f t="shared" si="80"/>
        <v>-0.32876712328288704</v>
      </c>
      <c r="W413" s="4">
        <f t="shared" si="81"/>
        <v>-4.8936547648192622E-6</v>
      </c>
      <c r="X413" s="22">
        <f t="shared" si="85"/>
        <v>61587.033402767564</v>
      </c>
      <c r="Y413" s="22">
        <f t="shared" si="86"/>
        <v>61586.732017088099</v>
      </c>
      <c r="Z413" s="22">
        <f t="shared" si="88"/>
        <v>-0.30138567946414696</v>
      </c>
      <c r="AA413" s="8">
        <f t="shared" si="89"/>
        <v>-4.8936547648454109E-6</v>
      </c>
      <c r="AB413" s="22">
        <f t="shared" si="90"/>
        <v>4495831.4372474309</v>
      </c>
      <c r="AC413" s="11">
        <v>5631</v>
      </c>
      <c r="AD413" s="2">
        <v>2012</v>
      </c>
      <c r="AE413" s="2">
        <f t="shared" si="82"/>
        <v>4</v>
      </c>
      <c r="AF413" s="2" t="s">
        <v>67</v>
      </c>
    </row>
    <row r="414" spans="1:32" x14ac:dyDescent="0.2">
      <c r="A414">
        <v>25</v>
      </c>
      <c r="B414" s="2" t="s">
        <v>252</v>
      </c>
      <c r="C414" s="2" t="s">
        <v>22</v>
      </c>
      <c r="D414" s="2" t="s">
        <v>23</v>
      </c>
      <c r="E414" s="2" t="s">
        <v>2767</v>
      </c>
      <c r="F414" s="2" t="s">
        <v>2775</v>
      </c>
      <c r="G414" s="2">
        <v>34</v>
      </c>
      <c r="H414" s="2">
        <v>39</v>
      </c>
      <c r="I414" s="3">
        <v>42533</v>
      </c>
      <c r="J414" s="3">
        <v>42543</v>
      </c>
      <c r="K414" s="3" t="s">
        <v>2538</v>
      </c>
      <c r="L414" s="17">
        <f t="shared" si="83"/>
        <v>259.83</v>
      </c>
      <c r="M414" s="20">
        <f t="shared" si="84"/>
        <v>0.91671477504522192</v>
      </c>
      <c r="N414" s="2" t="s">
        <v>36</v>
      </c>
      <c r="O414" s="2">
        <v>2400000</v>
      </c>
      <c r="P414" s="2">
        <v>2910000</v>
      </c>
      <c r="Q414" s="2">
        <f t="shared" si="78"/>
        <v>510000</v>
      </c>
      <c r="R414" s="4">
        <f t="shared" si="79"/>
        <v>0.21249999999999999</v>
      </c>
      <c r="S414" s="2">
        <v>69693</v>
      </c>
      <c r="T414" s="5">
        <f t="shared" si="87"/>
        <v>72638.029411764699</v>
      </c>
      <c r="U414" s="2">
        <v>87638</v>
      </c>
      <c r="V414" s="5">
        <f t="shared" si="80"/>
        <v>14999.970588235301</v>
      </c>
      <c r="W414" s="4">
        <f t="shared" si="81"/>
        <v>0.20650299450174589</v>
      </c>
      <c r="X414" s="22">
        <f t="shared" si="85"/>
        <v>66588.354791934093</v>
      </c>
      <c r="Y414" s="22">
        <f t="shared" si="86"/>
        <v>80339.049455413158</v>
      </c>
      <c r="Z414" s="22">
        <f t="shared" si="88"/>
        <v>13750.694663479066</v>
      </c>
      <c r="AA414" s="8">
        <f t="shared" si="89"/>
        <v>0.20650299450174581</v>
      </c>
      <c r="AB414" s="22">
        <f t="shared" si="90"/>
        <v>2731527.6814840473</v>
      </c>
      <c r="AC414" s="11">
        <v>1214</v>
      </c>
      <c r="AD414" s="2">
        <v>1930</v>
      </c>
      <c r="AE414" s="2">
        <f t="shared" si="82"/>
        <v>86</v>
      </c>
      <c r="AF414" s="2" t="s">
        <v>29</v>
      </c>
    </row>
    <row r="415" spans="1:32" x14ac:dyDescent="0.2">
      <c r="A415">
        <v>25</v>
      </c>
      <c r="B415" s="2" t="s">
        <v>400</v>
      </c>
      <c r="C415" s="2" t="s">
        <v>22</v>
      </c>
      <c r="D415" s="2" t="s">
        <v>23</v>
      </c>
      <c r="E415" s="2" t="s">
        <v>2767</v>
      </c>
      <c r="F415" s="2" t="s">
        <v>2775</v>
      </c>
      <c r="G415" s="2">
        <v>40</v>
      </c>
      <c r="H415" s="2">
        <v>45</v>
      </c>
      <c r="I415" s="3">
        <v>42532</v>
      </c>
      <c r="J415" s="3">
        <v>42543</v>
      </c>
      <c r="K415" s="3" t="s">
        <v>2538</v>
      </c>
      <c r="L415" s="17">
        <f t="shared" si="83"/>
        <v>259.83</v>
      </c>
      <c r="M415" s="20">
        <f t="shared" si="84"/>
        <v>0.91671477504522192</v>
      </c>
      <c r="N415" s="2" t="s">
        <v>24</v>
      </c>
      <c r="O415" s="2">
        <v>2400000</v>
      </c>
      <c r="P415" s="2">
        <v>2550000</v>
      </c>
      <c r="Q415" s="2">
        <f t="shared" si="78"/>
        <v>150000</v>
      </c>
      <c r="R415" s="4">
        <f t="shared" si="79"/>
        <v>6.25E-2</v>
      </c>
      <c r="S415" s="2">
        <v>28912</v>
      </c>
      <c r="T415" s="5">
        <f t="shared" si="87"/>
        <v>60722.8</v>
      </c>
      <c r="U415" s="2">
        <v>64473</v>
      </c>
      <c r="V415" s="5">
        <f t="shared" si="80"/>
        <v>3750.1999999999971</v>
      </c>
      <c r="W415" s="4">
        <f t="shared" si="81"/>
        <v>6.1759339160908207E-2</v>
      </c>
      <c r="X415" s="22">
        <f t="shared" si="85"/>
        <v>55665.487942116008</v>
      </c>
      <c r="Y415" s="22">
        <f t="shared" si="86"/>
        <v>59103.351691490592</v>
      </c>
      <c r="Z415" s="22">
        <f t="shared" si="88"/>
        <v>3437.8637493745846</v>
      </c>
      <c r="AA415" s="8">
        <f t="shared" si="89"/>
        <v>6.175933916090813E-2</v>
      </c>
      <c r="AB415" s="22">
        <f t="shared" si="90"/>
        <v>2364134.0676596239</v>
      </c>
      <c r="AC415" s="2">
        <v>497</v>
      </c>
      <c r="AD415" s="2">
        <v>1900</v>
      </c>
      <c r="AE415" s="2">
        <f t="shared" si="82"/>
        <v>116</v>
      </c>
      <c r="AF415" s="2" t="s">
        <v>65</v>
      </c>
    </row>
    <row r="416" spans="1:32" x14ac:dyDescent="0.2">
      <c r="A416">
        <v>25</v>
      </c>
      <c r="B416" s="2" t="s">
        <v>454</v>
      </c>
      <c r="C416" s="2" t="s">
        <v>22</v>
      </c>
      <c r="D416" s="2" t="s">
        <v>23</v>
      </c>
      <c r="E416" s="2" t="s">
        <v>2767</v>
      </c>
      <c r="F416" s="2" t="s">
        <v>2775</v>
      </c>
      <c r="G416" s="2">
        <v>42</v>
      </c>
      <c r="H416" s="2">
        <v>47</v>
      </c>
      <c r="I416" s="3">
        <v>42532</v>
      </c>
      <c r="J416" s="3">
        <v>42543</v>
      </c>
      <c r="K416" s="3" t="s">
        <v>2538</v>
      </c>
      <c r="L416" s="17">
        <f t="shared" si="83"/>
        <v>259.83</v>
      </c>
      <c r="M416" s="20">
        <f t="shared" si="84"/>
        <v>0.91671477504522192</v>
      </c>
      <c r="N416" s="2" t="s">
        <v>24</v>
      </c>
      <c r="O416" s="2">
        <v>3000000</v>
      </c>
      <c r="P416" s="2">
        <v>3550000</v>
      </c>
      <c r="Q416" s="2">
        <f t="shared" si="78"/>
        <v>550000</v>
      </c>
      <c r="R416" s="4">
        <f t="shared" si="79"/>
        <v>0.18333333333333332</v>
      </c>
      <c r="S416" s="2"/>
      <c r="T416" s="5">
        <f t="shared" si="87"/>
        <v>71428.571428571435</v>
      </c>
      <c r="U416" s="2">
        <v>84524</v>
      </c>
      <c r="V416" s="5">
        <f t="shared" si="80"/>
        <v>13095.428571428565</v>
      </c>
      <c r="W416" s="4">
        <f t="shared" si="81"/>
        <v>0.18333599999999989</v>
      </c>
      <c r="X416" s="22">
        <f t="shared" si="85"/>
        <v>65479.626788944428</v>
      </c>
      <c r="Y416" s="22">
        <f t="shared" si="86"/>
        <v>77484.399645922342</v>
      </c>
      <c r="Z416" s="22">
        <f t="shared" si="88"/>
        <v>12004.772856977914</v>
      </c>
      <c r="AA416" s="8">
        <f t="shared" si="89"/>
        <v>0.18333599999999997</v>
      </c>
      <c r="AB416" s="22">
        <f t="shared" si="90"/>
        <v>3254344.7851287383</v>
      </c>
      <c r="AC416" s="11">
        <v>3378</v>
      </c>
      <c r="AD416" s="2">
        <v>2009</v>
      </c>
      <c r="AE416" s="2">
        <f t="shared" si="82"/>
        <v>7</v>
      </c>
      <c r="AF416" s="2" t="s">
        <v>67</v>
      </c>
    </row>
    <row r="417" spans="1:32" x14ac:dyDescent="0.2">
      <c r="A417">
        <v>25</v>
      </c>
      <c r="B417" s="2" t="s">
        <v>883</v>
      </c>
      <c r="C417" s="2" t="s">
        <v>22</v>
      </c>
      <c r="D417" s="2" t="s">
        <v>23</v>
      </c>
      <c r="E417" s="2" t="s">
        <v>2767</v>
      </c>
      <c r="F417" s="2" t="s">
        <v>2775</v>
      </c>
      <c r="G417" s="2">
        <v>53</v>
      </c>
      <c r="H417" s="2">
        <v>60</v>
      </c>
      <c r="I417" s="3">
        <v>42533</v>
      </c>
      <c r="J417" s="3">
        <v>42543</v>
      </c>
      <c r="K417" s="3" t="s">
        <v>2538</v>
      </c>
      <c r="L417" s="17">
        <f t="shared" si="83"/>
        <v>259.83</v>
      </c>
      <c r="M417" s="20">
        <f t="shared" si="84"/>
        <v>0.91671477504522192</v>
      </c>
      <c r="N417" s="2" t="s">
        <v>36</v>
      </c>
      <c r="O417" s="2">
        <v>2500000</v>
      </c>
      <c r="P417" s="2">
        <v>3300000</v>
      </c>
      <c r="Q417" s="2">
        <f t="shared" si="78"/>
        <v>800000</v>
      </c>
      <c r="R417" s="4">
        <f t="shared" si="79"/>
        <v>0.32</v>
      </c>
      <c r="S417" s="2">
        <v>96018</v>
      </c>
      <c r="T417" s="5">
        <f t="shared" si="87"/>
        <v>48981.471698113208</v>
      </c>
      <c r="U417" s="2">
        <v>64076</v>
      </c>
      <c r="V417" s="5">
        <f t="shared" si="80"/>
        <v>15094.528301886792</v>
      </c>
      <c r="W417" s="4">
        <f t="shared" si="81"/>
        <v>0.30816812518249104</v>
      </c>
      <c r="X417" s="22">
        <f t="shared" si="85"/>
        <v>44902.038809119753</v>
      </c>
      <c r="Y417" s="22">
        <f t="shared" si="86"/>
        <v>58739.415925797643</v>
      </c>
      <c r="Z417" s="22">
        <f t="shared" si="88"/>
        <v>13837.37711667789</v>
      </c>
      <c r="AA417" s="8">
        <f t="shared" si="89"/>
        <v>0.30816812518249109</v>
      </c>
      <c r="AB417" s="22">
        <f t="shared" si="90"/>
        <v>3113189.0440672752</v>
      </c>
      <c r="AC417" s="11">
        <v>5819</v>
      </c>
      <c r="AD417" s="2">
        <v>1934</v>
      </c>
      <c r="AE417" s="2">
        <f t="shared" si="82"/>
        <v>82</v>
      </c>
      <c r="AF417" s="2" t="s">
        <v>130</v>
      </c>
    </row>
    <row r="418" spans="1:32" x14ac:dyDescent="0.2">
      <c r="A418">
        <v>25</v>
      </c>
      <c r="B418" s="2" t="s">
        <v>973</v>
      </c>
      <c r="C418" s="2" t="s">
        <v>22</v>
      </c>
      <c r="D418" s="2" t="s">
        <v>23</v>
      </c>
      <c r="E418" s="2" t="s">
        <v>2767</v>
      </c>
      <c r="F418" s="2" t="s">
        <v>2775</v>
      </c>
      <c r="G418" s="2">
        <v>55</v>
      </c>
      <c r="H418" s="2">
        <v>61</v>
      </c>
      <c r="I418" s="3">
        <v>42532</v>
      </c>
      <c r="J418" s="3">
        <v>42543</v>
      </c>
      <c r="K418" s="3" t="s">
        <v>2538</v>
      </c>
      <c r="L418" s="17">
        <f t="shared" si="83"/>
        <v>259.83</v>
      </c>
      <c r="M418" s="20">
        <f t="shared" si="84"/>
        <v>0.91671477504522192</v>
      </c>
      <c r="N418" s="2" t="s">
        <v>24</v>
      </c>
      <c r="O418" s="2">
        <v>4800000</v>
      </c>
      <c r="P418" s="2">
        <v>5000000</v>
      </c>
      <c r="Q418" s="2">
        <f t="shared" si="78"/>
        <v>200000</v>
      </c>
      <c r="R418" s="4">
        <f t="shared" si="79"/>
        <v>4.1666666666666664E-2</v>
      </c>
      <c r="S418" s="2"/>
      <c r="T418" s="5">
        <f t="shared" si="87"/>
        <v>87272.727272727279</v>
      </c>
      <c r="U418" s="2">
        <v>90909</v>
      </c>
      <c r="V418" s="5">
        <f t="shared" si="80"/>
        <v>3636.2727272727207</v>
      </c>
      <c r="W418" s="4">
        <f t="shared" si="81"/>
        <v>4.1665624999999921E-2</v>
      </c>
      <c r="X418" s="22">
        <f t="shared" si="85"/>
        <v>80004.19854940119</v>
      </c>
      <c r="Y418" s="22">
        <f t="shared" si="86"/>
        <v>83337.623484586074</v>
      </c>
      <c r="Z418" s="22">
        <f t="shared" si="88"/>
        <v>3333.4249351848848</v>
      </c>
      <c r="AA418" s="8">
        <f t="shared" si="89"/>
        <v>4.1665624999999887E-2</v>
      </c>
      <c r="AB418" s="22">
        <f t="shared" si="90"/>
        <v>4583569.2916522343</v>
      </c>
      <c r="AC418" s="2">
        <v>535</v>
      </c>
      <c r="AD418" s="2">
        <v>1957</v>
      </c>
      <c r="AE418" s="2">
        <f t="shared" si="82"/>
        <v>59</v>
      </c>
      <c r="AF418" s="2" t="s">
        <v>137</v>
      </c>
    </row>
    <row r="419" spans="1:32" x14ac:dyDescent="0.2">
      <c r="A419">
        <v>25</v>
      </c>
      <c r="B419" s="2" t="s">
        <v>636</v>
      </c>
      <c r="C419" s="2" t="s">
        <v>22</v>
      </c>
      <c r="D419" s="2" t="s">
        <v>23</v>
      </c>
      <c r="E419" s="2" t="s">
        <v>2767</v>
      </c>
      <c r="F419" s="2" t="s">
        <v>2775</v>
      </c>
      <c r="G419" s="2">
        <v>62</v>
      </c>
      <c r="H419" s="2">
        <v>69</v>
      </c>
      <c r="I419" s="3">
        <v>42531</v>
      </c>
      <c r="J419" s="3">
        <v>42543</v>
      </c>
      <c r="K419" s="3" t="s">
        <v>2538</v>
      </c>
      <c r="L419" s="17">
        <f t="shared" si="83"/>
        <v>259.83</v>
      </c>
      <c r="M419" s="20">
        <f t="shared" si="84"/>
        <v>0.91671477504522192</v>
      </c>
      <c r="N419" s="2" t="s">
        <v>32</v>
      </c>
      <c r="O419" s="2">
        <v>4500000</v>
      </c>
      <c r="P419" s="2">
        <v>5080000</v>
      </c>
      <c r="Q419" s="2">
        <f t="shared" si="78"/>
        <v>580000</v>
      </c>
      <c r="R419" s="4">
        <f t="shared" si="79"/>
        <v>0.12888888888888889</v>
      </c>
      <c r="S419" s="2">
        <v>19000</v>
      </c>
      <c r="T419" s="5">
        <f t="shared" si="87"/>
        <v>72887.096774193546</v>
      </c>
      <c r="U419" s="2">
        <v>82242</v>
      </c>
      <c r="V419" s="5">
        <f t="shared" si="80"/>
        <v>9354.9032258064544</v>
      </c>
      <c r="W419" s="4">
        <f t="shared" si="81"/>
        <v>0.12834786457180797</v>
      </c>
      <c r="X419" s="22">
        <f t="shared" si="85"/>
        <v>66816.678523054157</v>
      </c>
      <c r="Y419" s="22">
        <f t="shared" si="86"/>
        <v>75392.45652926914</v>
      </c>
      <c r="Z419" s="22">
        <f t="shared" si="88"/>
        <v>8575.7780062149832</v>
      </c>
      <c r="AA419" s="8">
        <f t="shared" si="89"/>
        <v>0.12834786457180794</v>
      </c>
      <c r="AB419" s="22">
        <f t="shared" si="90"/>
        <v>4674332.304814687</v>
      </c>
      <c r="AC419" s="11">
        <v>6795</v>
      </c>
      <c r="AD419" s="2">
        <v>2005</v>
      </c>
      <c r="AE419" s="2">
        <f t="shared" si="82"/>
        <v>11</v>
      </c>
      <c r="AF419" s="2" t="s">
        <v>37</v>
      </c>
    </row>
    <row r="420" spans="1:32" x14ac:dyDescent="0.2">
      <c r="A420">
        <v>25</v>
      </c>
      <c r="B420" s="2" t="s">
        <v>636</v>
      </c>
      <c r="C420" s="2" t="s">
        <v>22</v>
      </c>
      <c r="D420" s="2" t="s">
        <v>23</v>
      </c>
      <c r="E420" s="2" t="s">
        <v>2767</v>
      </c>
      <c r="F420" s="2" t="s">
        <v>2775</v>
      </c>
      <c r="G420" s="2">
        <v>64</v>
      </c>
      <c r="H420" s="2">
        <v>70</v>
      </c>
      <c r="I420" s="3">
        <v>42532</v>
      </c>
      <c r="J420" s="3">
        <v>42543</v>
      </c>
      <c r="K420" s="3" t="s">
        <v>2538</v>
      </c>
      <c r="L420" s="17">
        <f t="shared" si="83"/>
        <v>259.83</v>
      </c>
      <c r="M420" s="20">
        <f t="shared" si="84"/>
        <v>0.91671477504522192</v>
      </c>
      <c r="N420" s="2" t="s">
        <v>24</v>
      </c>
      <c r="O420" s="2">
        <v>6700000</v>
      </c>
      <c r="P420" s="2">
        <v>6780000</v>
      </c>
      <c r="Q420" s="2">
        <f t="shared" si="78"/>
        <v>80000</v>
      </c>
      <c r="R420" s="4">
        <f t="shared" si="79"/>
        <v>1.1940298507462687E-2</v>
      </c>
      <c r="S420" s="2">
        <v>20199</v>
      </c>
      <c r="T420" s="5">
        <f t="shared" si="87"/>
        <v>105003.109375</v>
      </c>
      <c r="U420" s="2">
        <v>106253</v>
      </c>
      <c r="V420" s="5">
        <f t="shared" si="80"/>
        <v>1249.890625</v>
      </c>
      <c r="W420" s="4">
        <f t="shared" si="81"/>
        <v>1.1903367742532624E-2</v>
      </c>
      <c r="X420" s="22">
        <f t="shared" si="85"/>
        <v>96257.901789751952</v>
      </c>
      <c r="Y420" s="22">
        <f t="shared" si="86"/>
        <v>97403.694992879959</v>
      </c>
      <c r="Z420" s="22">
        <f t="shared" si="88"/>
        <v>1145.793203128007</v>
      </c>
      <c r="AA420" s="8">
        <f t="shared" si="89"/>
        <v>1.1903367742532627E-2</v>
      </c>
      <c r="AB420" s="22">
        <f t="shared" si="90"/>
        <v>6233836.4795443173</v>
      </c>
      <c r="AC420" s="11">
        <v>11730</v>
      </c>
      <c r="AD420" s="2">
        <v>2005</v>
      </c>
      <c r="AE420" s="2">
        <f t="shared" si="82"/>
        <v>11</v>
      </c>
      <c r="AF420" s="2" t="s">
        <v>569</v>
      </c>
    </row>
    <row r="421" spans="1:32" x14ac:dyDescent="0.2">
      <c r="A421">
        <v>25</v>
      </c>
      <c r="B421" s="2" t="s">
        <v>1358</v>
      </c>
      <c r="C421" s="2" t="s">
        <v>22</v>
      </c>
      <c r="D421" s="2" t="s">
        <v>23</v>
      </c>
      <c r="E421" s="2" t="s">
        <v>2767</v>
      </c>
      <c r="F421" s="2" t="s">
        <v>2775</v>
      </c>
      <c r="G421" s="2">
        <v>66</v>
      </c>
      <c r="H421" s="2">
        <v>76</v>
      </c>
      <c r="I421" s="3">
        <v>42532</v>
      </c>
      <c r="J421" s="3">
        <v>42543</v>
      </c>
      <c r="K421" s="3" t="s">
        <v>2538</v>
      </c>
      <c r="L421" s="17">
        <f t="shared" si="83"/>
        <v>259.83</v>
      </c>
      <c r="M421" s="20">
        <f t="shared" si="84"/>
        <v>0.91671477504522192</v>
      </c>
      <c r="N421" s="2" t="s">
        <v>24</v>
      </c>
      <c r="O421" s="2">
        <v>3700000</v>
      </c>
      <c r="P421" s="2">
        <v>4450000</v>
      </c>
      <c r="Q421" s="2">
        <f t="shared" si="78"/>
        <v>750000</v>
      </c>
      <c r="R421" s="4">
        <f t="shared" si="79"/>
        <v>0.20270270270270271</v>
      </c>
      <c r="S421" s="2">
        <v>9206</v>
      </c>
      <c r="T421" s="5">
        <f t="shared" si="87"/>
        <v>56200.090909090912</v>
      </c>
      <c r="U421" s="2">
        <v>67564</v>
      </c>
      <c r="V421" s="5">
        <f t="shared" si="80"/>
        <v>11363.909090909088</v>
      </c>
      <c r="W421" s="4">
        <f t="shared" si="81"/>
        <v>0.20220446100863629</v>
      </c>
      <c r="X421" s="22">
        <f t="shared" si="85"/>
        <v>51519.453695248296</v>
      </c>
      <c r="Y421" s="22">
        <f t="shared" si="86"/>
        <v>61936.917061155371</v>
      </c>
      <c r="Z421" s="22">
        <f t="shared" si="88"/>
        <v>10417.463365907075</v>
      </c>
      <c r="AA421" s="8">
        <f t="shared" si="89"/>
        <v>0.20220446100863626</v>
      </c>
      <c r="AB421" s="22">
        <f t="shared" si="90"/>
        <v>4087836.5260362546</v>
      </c>
      <c r="AC421" s="2">
        <v>353</v>
      </c>
      <c r="AD421" s="2">
        <v>1896</v>
      </c>
      <c r="AE421" s="2">
        <f t="shared" si="82"/>
        <v>120</v>
      </c>
      <c r="AF421" s="2" t="s">
        <v>50</v>
      </c>
    </row>
    <row r="422" spans="1:32" x14ac:dyDescent="0.2">
      <c r="A422">
        <v>25</v>
      </c>
      <c r="B422" s="2" t="s">
        <v>1013</v>
      </c>
      <c r="C422" s="2" t="s">
        <v>22</v>
      </c>
      <c r="D422" s="2" t="s">
        <v>23</v>
      </c>
      <c r="E422" s="2" t="s">
        <v>2767</v>
      </c>
      <c r="F422" s="2" t="s">
        <v>2775</v>
      </c>
      <c r="G422" s="2">
        <v>56</v>
      </c>
      <c r="H422" s="2">
        <v>66</v>
      </c>
      <c r="I422" s="3">
        <v>42532</v>
      </c>
      <c r="J422" s="3">
        <v>42544</v>
      </c>
      <c r="K422" s="3" t="s">
        <v>2538</v>
      </c>
      <c r="L422" s="17">
        <f t="shared" si="83"/>
        <v>259.83</v>
      </c>
      <c r="M422" s="20">
        <f t="shared" si="84"/>
        <v>0.91671477504522192</v>
      </c>
      <c r="N422" s="2" t="s">
        <v>32</v>
      </c>
      <c r="O422" s="2">
        <v>3200000</v>
      </c>
      <c r="P422" s="2">
        <v>3250000</v>
      </c>
      <c r="Q422" s="2">
        <f t="shared" si="78"/>
        <v>50000</v>
      </c>
      <c r="R422" s="4">
        <f t="shared" si="79"/>
        <v>1.5625E-2</v>
      </c>
      <c r="S422" s="2">
        <v>23908</v>
      </c>
      <c r="T422" s="5">
        <f t="shared" si="87"/>
        <v>57569.785714285717</v>
      </c>
      <c r="U422" s="2">
        <v>58463</v>
      </c>
      <c r="V422" s="5">
        <f t="shared" si="80"/>
        <v>893.2142857142826</v>
      </c>
      <c r="W422" s="4">
        <f t="shared" si="81"/>
        <v>1.5515331082648706E-2</v>
      </c>
      <c r="X422" s="22">
        <f t="shared" si="85"/>
        <v>52775.073160473061</v>
      </c>
      <c r="Y422" s="22">
        <f t="shared" si="86"/>
        <v>53593.895893468813</v>
      </c>
      <c r="Z422" s="22">
        <f t="shared" si="88"/>
        <v>818.82273299575172</v>
      </c>
      <c r="AA422" s="8">
        <f t="shared" si="89"/>
        <v>1.5515331082648793E-2</v>
      </c>
      <c r="AB422" s="22">
        <f t="shared" si="90"/>
        <v>3001258.1700342535</v>
      </c>
      <c r="AC422" s="11">
        <v>1848</v>
      </c>
      <c r="AD422" s="2">
        <v>1985</v>
      </c>
      <c r="AE422" s="2">
        <f t="shared" si="82"/>
        <v>31</v>
      </c>
      <c r="AF422" s="2" t="s">
        <v>130</v>
      </c>
    </row>
    <row r="423" spans="1:32" x14ac:dyDescent="0.2">
      <c r="A423">
        <v>25</v>
      </c>
      <c r="B423" s="2" t="s">
        <v>1359</v>
      </c>
      <c r="C423" s="2" t="s">
        <v>22</v>
      </c>
      <c r="D423" s="2" t="s">
        <v>23</v>
      </c>
      <c r="E423" s="2" t="s">
        <v>2767</v>
      </c>
      <c r="F423" s="2" t="s">
        <v>2775</v>
      </c>
      <c r="G423" s="2">
        <v>66</v>
      </c>
      <c r="H423" s="2">
        <v>73</v>
      </c>
      <c r="I423" s="3">
        <v>42523</v>
      </c>
      <c r="J423" s="3">
        <v>42544</v>
      </c>
      <c r="K423" s="3" t="s">
        <v>2538</v>
      </c>
      <c r="L423" s="17">
        <f t="shared" si="83"/>
        <v>259.83</v>
      </c>
      <c r="M423" s="20">
        <f t="shared" si="84"/>
        <v>0.91671477504522192</v>
      </c>
      <c r="N423" s="2" t="s">
        <v>55</v>
      </c>
      <c r="O423" s="2">
        <v>3500000</v>
      </c>
      <c r="P423" s="2">
        <v>4050000</v>
      </c>
      <c r="Q423" s="2">
        <f t="shared" si="78"/>
        <v>550000</v>
      </c>
      <c r="R423" s="4">
        <f t="shared" si="79"/>
        <v>0.15714285714285714</v>
      </c>
      <c r="S423" s="2">
        <v>94533</v>
      </c>
      <c r="T423" s="5">
        <f t="shared" si="87"/>
        <v>54462.621212121216</v>
      </c>
      <c r="U423" s="2">
        <v>62796</v>
      </c>
      <c r="V423" s="5">
        <f t="shared" si="80"/>
        <v>8333.3787878787844</v>
      </c>
      <c r="W423" s="4">
        <f t="shared" si="81"/>
        <v>0.15301097527829061</v>
      </c>
      <c r="X423" s="22">
        <f t="shared" si="85"/>
        <v>49926.689552842829</v>
      </c>
      <c r="Y423" s="22">
        <f t="shared" si="86"/>
        <v>57566.021013739759</v>
      </c>
      <c r="Z423" s="22">
        <f t="shared" si="88"/>
        <v>7639.3314608969304</v>
      </c>
      <c r="AA423" s="8">
        <f t="shared" si="89"/>
        <v>0.15301097527829075</v>
      </c>
      <c r="AB423" s="22">
        <f t="shared" si="90"/>
        <v>3799357.3869068241</v>
      </c>
      <c r="AC423" s="2">
        <v>490</v>
      </c>
      <c r="AD423" s="2">
        <v>1888</v>
      </c>
      <c r="AE423" s="2">
        <f t="shared" si="82"/>
        <v>128</v>
      </c>
      <c r="AF423" s="2" t="s">
        <v>139</v>
      </c>
    </row>
    <row r="424" spans="1:32" x14ac:dyDescent="0.2">
      <c r="A424">
        <v>26</v>
      </c>
      <c r="B424" s="2" t="s">
        <v>618</v>
      </c>
      <c r="C424" s="2" t="s">
        <v>22</v>
      </c>
      <c r="D424" s="2" t="s">
        <v>23</v>
      </c>
      <c r="E424" s="2" t="s">
        <v>2767</v>
      </c>
      <c r="F424" s="2" t="s">
        <v>2775</v>
      </c>
      <c r="G424" s="2">
        <v>47</v>
      </c>
      <c r="H424" s="2">
        <v>52</v>
      </c>
      <c r="I424" s="3">
        <v>42538</v>
      </c>
      <c r="J424" s="3">
        <v>42548</v>
      </c>
      <c r="K424" s="3" t="s">
        <v>2538</v>
      </c>
      <c r="L424" s="17">
        <f t="shared" si="83"/>
        <v>259.83</v>
      </c>
      <c r="M424" s="20">
        <f t="shared" si="84"/>
        <v>0.91671477504522192</v>
      </c>
      <c r="N424" s="2" t="s">
        <v>36</v>
      </c>
      <c r="O424" s="2">
        <v>2900000</v>
      </c>
      <c r="P424" s="2">
        <v>3490000</v>
      </c>
      <c r="Q424" s="2">
        <f t="shared" si="78"/>
        <v>590000</v>
      </c>
      <c r="R424" s="4">
        <f t="shared" si="79"/>
        <v>0.20344827586206896</v>
      </c>
      <c r="S424" s="2"/>
      <c r="T424" s="5">
        <f t="shared" si="87"/>
        <v>61702.127659574471</v>
      </c>
      <c r="U424" s="2">
        <v>74255</v>
      </c>
      <c r="V424" s="5">
        <f t="shared" si="80"/>
        <v>12552.872340425529</v>
      </c>
      <c r="W424" s="4">
        <f t="shared" si="81"/>
        <v>0.20344310344827579</v>
      </c>
      <c r="X424" s="22">
        <f t="shared" si="85"/>
        <v>56563.252077258374</v>
      </c>
      <c r="Y424" s="22">
        <f t="shared" si="86"/>
        <v>68070.655620982958</v>
      </c>
      <c r="Z424" s="22">
        <f t="shared" si="88"/>
        <v>11507.403543724584</v>
      </c>
      <c r="AA424" s="8">
        <f t="shared" si="89"/>
        <v>0.20344310344827593</v>
      </c>
      <c r="AB424" s="22">
        <f t="shared" si="90"/>
        <v>3199320.8141861991</v>
      </c>
      <c r="AC424" s="2"/>
      <c r="AD424" s="2">
        <v>2011</v>
      </c>
      <c r="AE424" s="2">
        <f t="shared" si="82"/>
        <v>5</v>
      </c>
      <c r="AF424" s="2" t="s">
        <v>460</v>
      </c>
    </row>
    <row r="425" spans="1:32" x14ac:dyDescent="0.2">
      <c r="A425">
        <v>26</v>
      </c>
      <c r="B425" s="2" t="s">
        <v>53</v>
      </c>
      <c r="C425" s="2" t="s">
        <v>22</v>
      </c>
      <c r="D425" s="2" t="s">
        <v>23</v>
      </c>
      <c r="E425" s="2" t="s">
        <v>2767</v>
      </c>
      <c r="F425" s="2" t="s">
        <v>2775</v>
      </c>
      <c r="G425" s="2">
        <v>21</v>
      </c>
      <c r="H425" s="2">
        <v>26</v>
      </c>
      <c r="I425" s="3">
        <v>42539</v>
      </c>
      <c r="J425" s="3">
        <v>42549</v>
      </c>
      <c r="K425" s="3" t="s">
        <v>2538</v>
      </c>
      <c r="L425" s="17">
        <f t="shared" si="83"/>
        <v>259.83</v>
      </c>
      <c r="M425" s="20">
        <f t="shared" si="84"/>
        <v>0.91671477504522192</v>
      </c>
      <c r="N425" s="2" t="s">
        <v>36</v>
      </c>
      <c r="O425" s="2">
        <v>2050000</v>
      </c>
      <c r="P425" s="2">
        <v>2482766</v>
      </c>
      <c r="Q425" s="2">
        <f t="shared" si="78"/>
        <v>432766</v>
      </c>
      <c r="R425" s="4">
        <f t="shared" si="79"/>
        <v>0.21110536585365855</v>
      </c>
      <c r="S425" s="2">
        <v>86673</v>
      </c>
      <c r="T425" s="5">
        <f t="shared" si="87"/>
        <v>101746.33333333333</v>
      </c>
      <c r="U425" s="2">
        <v>122354</v>
      </c>
      <c r="V425" s="5">
        <f t="shared" si="80"/>
        <v>20607.666666666672</v>
      </c>
      <c r="W425" s="4">
        <f t="shared" si="81"/>
        <v>0.20253964925845</v>
      </c>
      <c r="X425" s="22">
        <f t="shared" si="85"/>
        <v>93272.36707334283</v>
      </c>
      <c r="Y425" s="22">
        <f t="shared" si="86"/>
        <v>112163.71958588308</v>
      </c>
      <c r="Z425" s="22">
        <f t="shared" si="88"/>
        <v>18891.352512540252</v>
      </c>
      <c r="AA425" s="8">
        <f t="shared" si="89"/>
        <v>0.20253964925844994</v>
      </c>
      <c r="AB425" s="22">
        <f t="shared" si="90"/>
        <v>2355438.1113035446</v>
      </c>
      <c r="AC425" s="11">
        <v>1856</v>
      </c>
      <c r="AD425" s="2">
        <v>1922</v>
      </c>
      <c r="AE425" s="2">
        <f t="shared" si="82"/>
        <v>94</v>
      </c>
      <c r="AF425" s="2" t="s">
        <v>34</v>
      </c>
    </row>
    <row r="426" spans="1:32" x14ac:dyDescent="0.2">
      <c r="A426">
        <v>26</v>
      </c>
      <c r="B426" s="2" t="s">
        <v>72</v>
      </c>
      <c r="C426" s="2" t="s">
        <v>22</v>
      </c>
      <c r="D426" s="2" t="s">
        <v>23</v>
      </c>
      <c r="E426" s="2" t="s">
        <v>2767</v>
      </c>
      <c r="F426" s="2" t="s">
        <v>2775</v>
      </c>
      <c r="G426" s="2">
        <v>23</v>
      </c>
      <c r="H426" s="2">
        <v>28</v>
      </c>
      <c r="I426" s="3">
        <v>42538</v>
      </c>
      <c r="J426" s="3">
        <v>42549</v>
      </c>
      <c r="K426" s="3" t="s">
        <v>2538</v>
      </c>
      <c r="L426" s="17">
        <f t="shared" si="83"/>
        <v>259.83</v>
      </c>
      <c r="M426" s="20">
        <f t="shared" si="84"/>
        <v>0.91671477504522192</v>
      </c>
      <c r="N426" s="2" t="s">
        <v>24</v>
      </c>
      <c r="O426" s="2">
        <v>1990000</v>
      </c>
      <c r="P426" s="2">
        <v>2370000</v>
      </c>
      <c r="Q426" s="2">
        <f t="shared" si="78"/>
        <v>380000</v>
      </c>
      <c r="R426" s="4">
        <f t="shared" si="79"/>
        <v>0.19095477386934673</v>
      </c>
      <c r="S426" s="2"/>
      <c r="T426" s="5">
        <f t="shared" si="87"/>
        <v>86521.739130434784</v>
      </c>
      <c r="U426" s="2">
        <v>103043</v>
      </c>
      <c r="V426" s="5">
        <f t="shared" si="80"/>
        <v>16521.260869565216</v>
      </c>
      <c r="W426" s="4">
        <f t="shared" si="81"/>
        <v>0.19094924623115575</v>
      </c>
      <c r="X426" s="22">
        <f t="shared" si="85"/>
        <v>79315.756623477893</v>
      </c>
      <c r="Y426" s="22">
        <f t="shared" si="86"/>
        <v>94461.040564984796</v>
      </c>
      <c r="Z426" s="22">
        <f t="shared" si="88"/>
        <v>15145.283941506903</v>
      </c>
      <c r="AA426" s="8">
        <f t="shared" si="89"/>
        <v>0.19094924623115575</v>
      </c>
      <c r="AB426" s="22">
        <f t="shared" si="90"/>
        <v>2172603.9329946502</v>
      </c>
      <c r="AC426" s="2">
        <v>289</v>
      </c>
      <c r="AD426" s="2">
        <v>1848</v>
      </c>
      <c r="AE426" s="2">
        <f t="shared" si="82"/>
        <v>168</v>
      </c>
      <c r="AF426" s="2" t="s">
        <v>73</v>
      </c>
    </row>
    <row r="427" spans="1:32" x14ac:dyDescent="0.2">
      <c r="A427">
        <v>26</v>
      </c>
      <c r="B427" s="2" t="s">
        <v>59</v>
      </c>
      <c r="C427" s="2" t="s">
        <v>22</v>
      </c>
      <c r="D427" s="2" t="s">
        <v>23</v>
      </c>
      <c r="E427" s="2" t="s">
        <v>2767</v>
      </c>
      <c r="F427" s="2" t="s">
        <v>2775</v>
      </c>
      <c r="G427" s="2">
        <v>24</v>
      </c>
      <c r="H427" s="2">
        <v>27</v>
      </c>
      <c r="I427" s="3">
        <v>42537</v>
      </c>
      <c r="J427" s="3">
        <v>42549</v>
      </c>
      <c r="K427" s="3" t="s">
        <v>2538</v>
      </c>
      <c r="L427" s="17">
        <f t="shared" si="83"/>
        <v>259.83</v>
      </c>
      <c r="M427" s="20">
        <f t="shared" si="84"/>
        <v>0.91671477504522192</v>
      </c>
      <c r="N427" s="2" t="s">
        <v>32</v>
      </c>
      <c r="O427" s="2">
        <v>1990000</v>
      </c>
      <c r="P427" s="2">
        <v>2580000</v>
      </c>
      <c r="Q427" s="2">
        <f t="shared" si="78"/>
        <v>590000</v>
      </c>
      <c r="R427" s="4">
        <f t="shared" si="79"/>
        <v>0.29648241206030151</v>
      </c>
      <c r="S427" s="2">
        <v>550</v>
      </c>
      <c r="T427" s="5">
        <f t="shared" si="87"/>
        <v>82939.583333333328</v>
      </c>
      <c r="U427" s="2">
        <v>107523</v>
      </c>
      <c r="V427" s="5">
        <f t="shared" si="80"/>
        <v>24583.416666666672</v>
      </c>
      <c r="W427" s="4">
        <f t="shared" si="81"/>
        <v>0.29640149707367319</v>
      </c>
      <c r="X427" s="22">
        <f t="shared" si="85"/>
        <v>76031.941477761095</v>
      </c>
      <c r="Y427" s="22">
        <f t="shared" si="86"/>
        <v>98567.922757187393</v>
      </c>
      <c r="Z427" s="22">
        <f t="shared" si="88"/>
        <v>22535.981279426298</v>
      </c>
      <c r="AA427" s="8">
        <f t="shared" si="89"/>
        <v>0.29640149707367319</v>
      </c>
      <c r="AB427" s="22">
        <f t="shared" si="90"/>
        <v>2365630.1461724974</v>
      </c>
      <c r="AC427" s="11">
        <v>1529</v>
      </c>
      <c r="AD427" s="2">
        <v>1958</v>
      </c>
      <c r="AE427" s="2">
        <f t="shared" si="82"/>
        <v>58</v>
      </c>
      <c r="AF427" s="2" t="s">
        <v>46</v>
      </c>
    </row>
    <row r="428" spans="1:32" x14ac:dyDescent="0.2">
      <c r="A428">
        <v>26</v>
      </c>
      <c r="B428" s="2" t="s">
        <v>168</v>
      </c>
      <c r="C428" s="2" t="s">
        <v>22</v>
      </c>
      <c r="D428" s="2" t="s">
        <v>23</v>
      </c>
      <c r="E428" s="2" t="s">
        <v>2767</v>
      </c>
      <c r="F428" s="2" t="s">
        <v>2775</v>
      </c>
      <c r="G428" s="2">
        <v>30</v>
      </c>
      <c r="H428" s="2">
        <v>36</v>
      </c>
      <c r="I428" s="3">
        <v>42539</v>
      </c>
      <c r="J428" s="3">
        <v>42549</v>
      </c>
      <c r="K428" s="3" t="s">
        <v>2538</v>
      </c>
      <c r="L428" s="17">
        <f t="shared" si="83"/>
        <v>259.83</v>
      </c>
      <c r="M428" s="20">
        <f t="shared" si="84"/>
        <v>0.91671477504522192</v>
      </c>
      <c r="N428" s="2" t="s">
        <v>36</v>
      </c>
      <c r="O428" s="2">
        <v>2350000</v>
      </c>
      <c r="P428" s="2">
        <v>2750000</v>
      </c>
      <c r="Q428" s="2">
        <f t="shared" si="78"/>
        <v>400000</v>
      </c>
      <c r="R428" s="4">
        <f t="shared" si="79"/>
        <v>0.1702127659574468</v>
      </c>
      <c r="S428" s="2">
        <v>142274</v>
      </c>
      <c r="T428" s="5">
        <f t="shared" si="87"/>
        <v>83075.8</v>
      </c>
      <c r="U428" s="2">
        <v>96409</v>
      </c>
      <c r="V428" s="5">
        <f t="shared" si="80"/>
        <v>13333.199999999997</v>
      </c>
      <c r="W428" s="4">
        <f t="shared" si="81"/>
        <v>0.16049439186863076</v>
      </c>
      <c r="X428" s="22">
        <f t="shared" si="85"/>
        <v>76156.81330870185</v>
      </c>
      <c r="Y428" s="22">
        <f t="shared" si="86"/>
        <v>88379.554747334798</v>
      </c>
      <c r="Z428" s="22">
        <f t="shared" si="88"/>
        <v>12222.741438632947</v>
      </c>
      <c r="AA428" s="8">
        <f t="shared" si="89"/>
        <v>0.16049439186863074</v>
      </c>
      <c r="AB428" s="22">
        <f t="shared" si="90"/>
        <v>2651386.6424200442</v>
      </c>
      <c r="AC428" s="2"/>
      <c r="AD428" s="2">
        <v>1901</v>
      </c>
      <c r="AE428" s="2">
        <f t="shared" si="82"/>
        <v>115</v>
      </c>
      <c r="AF428" s="2" t="s">
        <v>169</v>
      </c>
    </row>
    <row r="429" spans="1:32" x14ac:dyDescent="0.2">
      <c r="A429">
        <v>26</v>
      </c>
      <c r="B429" s="2" t="s">
        <v>378</v>
      </c>
      <c r="C429" s="2" t="s">
        <v>22</v>
      </c>
      <c r="D429" s="2" t="s">
        <v>23</v>
      </c>
      <c r="E429" s="2" t="s">
        <v>2767</v>
      </c>
      <c r="F429" s="2" t="s">
        <v>2775</v>
      </c>
      <c r="G429" s="2">
        <v>39</v>
      </c>
      <c r="H429" s="2">
        <v>44</v>
      </c>
      <c r="I429" s="3">
        <v>42525</v>
      </c>
      <c r="J429" s="3">
        <v>42549</v>
      </c>
      <c r="K429" s="3" t="s">
        <v>2538</v>
      </c>
      <c r="L429" s="17">
        <f t="shared" si="83"/>
        <v>259.83</v>
      </c>
      <c r="M429" s="20">
        <f t="shared" si="84"/>
        <v>0.91671477504522192</v>
      </c>
      <c r="N429" s="2" t="s">
        <v>379</v>
      </c>
      <c r="O429" s="2">
        <v>3090000</v>
      </c>
      <c r="P429" s="2">
        <v>3500000</v>
      </c>
      <c r="Q429" s="2">
        <f t="shared" si="78"/>
        <v>410000</v>
      </c>
      <c r="R429" s="4">
        <f t="shared" si="79"/>
        <v>0.13268608414239483</v>
      </c>
      <c r="S429" s="2"/>
      <c r="T429" s="5">
        <f t="shared" si="87"/>
        <v>79230.769230769234</v>
      </c>
      <c r="U429" s="2">
        <v>89744</v>
      </c>
      <c r="V429" s="5">
        <f t="shared" si="80"/>
        <v>10513.230769230766</v>
      </c>
      <c r="W429" s="4">
        <f t="shared" si="81"/>
        <v>0.13269126213592228</v>
      </c>
      <c r="X429" s="22">
        <f t="shared" si="85"/>
        <v>72632.016792044509</v>
      </c>
      <c r="Y429" s="22">
        <f t="shared" si="86"/>
        <v>82269.650771658402</v>
      </c>
      <c r="Z429" s="22">
        <f t="shared" si="88"/>
        <v>9637.6339796138927</v>
      </c>
      <c r="AA429" s="8">
        <f t="shared" si="89"/>
        <v>0.13269126213592236</v>
      </c>
      <c r="AB429" s="22">
        <f t="shared" si="90"/>
        <v>3208516.3800946777</v>
      </c>
      <c r="AC429" s="11">
        <v>6175</v>
      </c>
      <c r="AD429" s="2">
        <v>2013</v>
      </c>
      <c r="AE429" s="2">
        <f t="shared" si="82"/>
        <v>3</v>
      </c>
      <c r="AF429" s="2" t="s">
        <v>364</v>
      </c>
    </row>
    <row r="430" spans="1:32" x14ac:dyDescent="0.2">
      <c r="A430">
        <v>26</v>
      </c>
      <c r="B430" s="2" t="s">
        <v>704</v>
      </c>
      <c r="C430" s="2" t="s">
        <v>22</v>
      </c>
      <c r="D430" s="2" t="s">
        <v>23</v>
      </c>
      <c r="E430" s="2" t="s">
        <v>2767</v>
      </c>
      <c r="F430" s="2" t="s">
        <v>2775</v>
      </c>
      <c r="G430" s="2">
        <v>49</v>
      </c>
      <c r="H430" s="2">
        <v>53</v>
      </c>
      <c r="I430" s="3">
        <v>42539</v>
      </c>
      <c r="J430" s="3">
        <v>42549</v>
      </c>
      <c r="K430" s="3" t="s">
        <v>2538</v>
      </c>
      <c r="L430" s="17">
        <f t="shared" si="83"/>
        <v>259.83</v>
      </c>
      <c r="M430" s="20">
        <f t="shared" si="84"/>
        <v>0.91671477504522192</v>
      </c>
      <c r="N430" s="2" t="s">
        <v>36</v>
      </c>
      <c r="O430" s="2">
        <v>3250000</v>
      </c>
      <c r="P430" s="2">
        <v>3675000</v>
      </c>
      <c r="Q430" s="2">
        <f t="shared" si="78"/>
        <v>425000</v>
      </c>
      <c r="R430" s="4">
        <f t="shared" si="79"/>
        <v>0.13076923076923078</v>
      </c>
      <c r="S430" s="2">
        <v>197110</v>
      </c>
      <c r="T430" s="5">
        <f t="shared" si="87"/>
        <v>70349.183673469393</v>
      </c>
      <c r="U430" s="2">
        <v>79023</v>
      </c>
      <c r="V430" s="5">
        <f t="shared" si="80"/>
        <v>8673.8163265306066</v>
      </c>
      <c r="W430" s="4">
        <f t="shared" si="81"/>
        <v>0.12329661658606766</v>
      </c>
      <c r="X430" s="22">
        <f t="shared" si="85"/>
        <v>64490.136085839491</v>
      </c>
      <c r="Y430" s="22">
        <f t="shared" si="86"/>
        <v>72441.551668398577</v>
      </c>
      <c r="Z430" s="22">
        <f t="shared" si="88"/>
        <v>7951.415582559086</v>
      </c>
      <c r="AA430" s="8">
        <f t="shared" si="89"/>
        <v>0.12329661658606779</v>
      </c>
      <c r="AB430" s="22">
        <f t="shared" si="90"/>
        <v>3549636.0317515302</v>
      </c>
      <c r="AC430" s="11">
        <v>3533</v>
      </c>
      <c r="AD430" s="2">
        <v>1939</v>
      </c>
      <c r="AE430" s="2">
        <f t="shared" si="82"/>
        <v>77</v>
      </c>
      <c r="AF430" s="2" t="s">
        <v>37</v>
      </c>
    </row>
    <row r="431" spans="1:32" x14ac:dyDescent="0.2">
      <c r="A431">
        <v>26</v>
      </c>
      <c r="B431" s="2" t="s">
        <v>837</v>
      </c>
      <c r="C431" s="2" t="s">
        <v>22</v>
      </c>
      <c r="D431" s="2" t="s">
        <v>23</v>
      </c>
      <c r="E431" s="2" t="s">
        <v>2767</v>
      </c>
      <c r="F431" s="2" t="s">
        <v>2775</v>
      </c>
      <c r="G431" s="2">
        <v>52</v>
      </c>
      <c r="H431" s="2">
        <v>60</v>
      </c>
      <c r="I431" s="3">
        <v>42539</v>
      </c>
      <c r="J431" s="3">
        <v>42549</v>
      </c>
      <c r="K431" s="3" t="s">
        <v>2538</v>
      </c>
      <c r="L431" s="17">
        <f t="shared" si="83"/>
        <v>259.83</v>
      </c>
      <c r="M431" s="20">
        <f t="shared" si="84"/>
        <v>0.91671477504522192</v>
      </c>
      <c r="N431" s="2" t="s">
        <v>36</v>
      </c>
      <c r="O431" s="2">
        <v>2990000</v>
      </c>
      <c r="P431" s="2">
        <v>3950000</v>
      </c>
      <c r="Q431" s="2">
        <f t="shared" si="78"/>
        <v>960000</v>
      </c>
      <c r="R431" s="4">
        <f t="shared" si="79"/>
        <v>0.32107023411371238</v>
      </c>
      <c r="S431" s="2">
        <v>55312</v>
      </c>
      <c r="T431" s="5">
        <f t="shared" si="87"/>
        <v>58563.692307692305</v>
      </c>
      <c r="U431" s="2">
        <v>77025</v>
      </c>
      <c r="V431" s="5">
        <f t="shared" si="80"/>
        <v>18461.307692307695</v>
      </c>
      <c r="W431" s="4">
        <f t="shared" si="81"/>
        <v>0.31523469516423941</v>
      </c>
      <c r="X431" s="22">
        <f t="shared" si="85"/>
        <v>53686.202019663746</v>
      </c>
      <c r="Y431" s="22">
        <f t="shared" si="86"/>
        <v>70609.955547858219</v>
      </c>
      <c r="Z431" s="22">
        <f t="shared" si="88"/>
        <v>16923.753528194473</v>
      </c>
      <c r="AA431" s="8">
        <f t="shared" si="89"/>
        <v>0.31523469516423935</v>
      </c>
      <c r="AB431" s="22">
        <f t="shared" si="90"/>
        <v>3671717.6884886273</v>
      </c>
      <c r="AC431" s="11">
        <v>2921</v>
      </c>
      <c r="AD431" s="2">
        <v>1936</v>
      </c>
      <c r="AE431" s="2">
        <f t="shared" si="82"/>
        <v>80</v>
      </c>
      <c r="AF431" s="2" t="s">
        <v>838</v>
      </c>
    </row>
    <row r="432" spans="1:32" x14ac:dyDescent="0.2">
      <c r="A432">
        <v>26</v>
      </c>
      <c r="B432" s="2" t="s">
        <v>1057</v>
      </c>
      <c r="C432" s="2" t="s">
        <v>22</v>
      </c>
      <c r="D432" s="2" t="s">
        <v>23</v>
      </c>
      <c r="E432" s="2" t="s">
        <v>2767</v>
      </c>
      <c r="F432" s="2" t="s">
        <v>2775</v>
      </c>
      <c r="G432" s="2">
        <v>57</v>
      </c>
      <c r="H432" s="2">
        <v>65</v>
      </c>
      <c r="I432" s="3">
        <v>42539</v>
      </c>
      <c r="J432" s="3">
        <v>42549</v>
      </c>
      <c r="K432" s="3" t="s">
        <v>2538</v>
      </c>
      <c r="L432" s="17">
        <f t="shared" si="83"/>
        <v>259.83</v>
      </c>
      <c r="M432" s="20">
        <f t="shared" si="84"/>
        <v>0.91671477504522192</v>
      </c>
      <c r="N432" s="2" t="s">
        <v>36</v>
      </c>
      <c r="O432" s="2">
        <v>3500000</v>
      </c>
      <c r="P432" s="2">
        <v>4050000</v>
      </c>
      <c r="Q432" s="2">
        <f t="shared" si="78"/>
        <v>550000</v>
      </c>
      <c r="R432" s="4">
        <f t="shared" si="79"/>
        <v>0.15714285714285714</v>
      </c>
      <c r="S432" s="2">
        <v>1504</v>
      </c>
      <c r="T432" s="5">
        <f t="shared" si="87"/>
        <v>61429.894736842107</v>
      </c>
      <c r="U432" s="2">
        <v>71079</v>
      </c>
      <c r="V432" s="5">
        <f t="shared" si="80"/>
        <v>9649.1052631578932</v>
      </c>
      <c r="W432" s="4">
        <f t="shared" si="81"/>
        <v>0.15707507402533308</v>
      </c>
      <c r="X432" s="22">
        <f t="shared" si="85"/>
        <v>56313.692134735873</v>
      </c>
      <c r="Y432" s="22">
        <f t="shared" si="86"/>
        <v>65159.169495439332</v>
      </c>
      <c r="Z432" s="22">
        <f t="shared" si="88"/>
        <v>8845.4773607034585</v>
      </c>
      <c r="AA432" s="8">
        <f t="shared" si="89"/>
        <v>0.15707507402533316</v>
      </c>
      <c r="AB432" s="22">
        <f t="shared" si="90"/>
        <v>3714072.6612400417</v>
      </c>
      <c r="AC432" s="2">
        <v>557</v>
      </c>
      <c r="AD432" s="2">
        <v>1902</v>
      </c>
      <c r="AE432" s="2">
        <f t="shared" si="82"/>
        <v>114</v>
      </c>
      <c r="AF432" s="2" t="s">
        <v>137</v>
      </c>
    </row>
    <row r="433" spans="1:32" x14ac:dyDescent="0.2">
      <c r="A433">
        <v>26</v>
      </c>
      <c r="B433" s="2" t="s">
        <v>746</v>
      </c>
      <c r="C433" s="2" t="s">
        <v>22</v>
      </c>
      <c r="D433" s="2" t="s">
        <v>23</v>
      </c>
      <c r="E433" s="2" t="s">
        <v>2767</v>
      </c>
      <c r="F433" s="2" t="s">
        <v>2775</v>
      </c>
      <c r="G433" s="2">
        <v>63</v>
      </c>
      <c r="H433" s="2">
        <v>69</v>
      </c>
      <c r="I433" s="3">
        <v>42538</v>
      </c>
      <c r="J433" s="3">
        <v>42549</v>
      </c>
      <c r="K433" s="3" t="s">
        <v>2538</v>
      </c>
      <c r="L433" s="17">
        <f t="shared" si="83"/>
        <v>259.83</v>
      </c>
      <c r="M433" s="20">
        <f t="shared" si="84"/>
        <v>0.91671477504522192</v>
      </c>
      <c r="N433" s="2" t="s">
        <v>24</v>
      </c>
      <c r="O433" s="2">
        <v>4200000</v>
      </c>
      <c r="P433" s="2">
        <v>4570000</v>
      </c>
      <c r="Q433" s="2">
        <f t="shared" si="78"/>
        <v>370000</v>
      </c>
      <c r="R433" s="4">
        <f t="shared" si="79"/>
        <v>8.8095238095238101E-2</v>
      </c>
      <c r="S433" s="2"/>
      <c r="T433" s="5">
        <f t="shared" si="87"/>
        <v>66666.666666666672</v>
      </c>
      <c r="U433" s="2">
        <v>72540</v>
      </c>
      <c r="V433" s="5">
        <f t="shared" si="80"/>
        <v>5873.3333333333285</v>
      </c>
      <c r="W433" s="4">
        <f t="shared" si="81"/>
        <v>8.8099999999999914E-2</v>
      </c>
      <c r="X433" s="22">
        <f t="shared" si="85"/>
        <v>61114.318336348129</v>
      </c>
      <c r="Y433" s="22">
        <f t="shared" si="86"/>
        <v>66498.489781780401</v>
      </c>
      <c r="Z433" s="22">
        <f t="shared" si="88"/>
        <v>5384.1714454322719</v>
      </c>
      <c r="AA433" s="8">
        <f t="shared" si="89"/>
        <v>8.8100000000000026E-2</v>
      </c>
      <c r="AB433" s="22">
        <f t="shared" si="90"/>
        <v>4189404.8562521655</v>
      </c>
      <c r="AC433" s="11">
        <v>2958</v>
      </c>
      <c r="AD433" s="2">
        <v>2009</v>
      </c>
      <c r="AE433" s="2">
        <f t="shared" si="82"/>
        <v>7</v>
      </c>
      <c r="AF433" s="2" t="s">
        <v>103</v>
      </c>
    </row>
    <row r="434" spans="1:32" x14ac:dyDescent="0.2">
      <c r="A434">
        <v>26</v>
      </c>
      <c r="B434" s="2" t="s">
        <v>1486</v>
      </c>
      <c r="C434" s="2" t="s">
        <v>22</v>
      </c>
      <c r="D434" s="2" t="s">
        <v>23</v>
      </c>
      <c r="E434" s="2" t="s">
        <v>2767</v>
      </c>
      <c r="F434" s="2" t="s">
        <v>2775</v>
      </c>
      <c r="G434" s="2">
        <v>69</v>
      </c>
      <c r="H434" s="2">
        <v>84</v>
      </c>
      <c r="I434" s="3">
        <v>42538</v>
      </c>
      <c r="J434" s="3">
        <v>42549</v>
      </c>
      <c r="K434" s="3" t="s">
        <v>2538</v>
      </c>
      <c r="L434" s="17">
        <f t="shared" si="83"/>
        <v>259.83</v>
      </c>
      <c r="M434" s="20">
        <f t="shared" si="84"/>
        <v>0.91671477504522192</v>
      </c>
      <c r="N434" s="2" t="s">
        <v>24</v>
      </c>
      <c r="O434" s="2">
        <v>4300000</v>
      </c>
      <c r="P434" s="2">
        <v>4720000</v>
      </c>
      <c r="Q434" s="2">
        <f t="shared" si="78"/>
        <v>420000</v>
      </c>
      <c r="R434" s="4">
        <f t="shared" si="79"/>
        <v>9.7674418604651161E-2</v>
      </c>
      <c r="S434" s="2">
        <v>98251</v>
      </c>
      <c r="T434" s="5">
        <f t="shared" si="87"/>
        <v>63742.768115942032</v>
      </c>
      <c r="U434" s="2">
        <v>69830</v>
      </c>
      <c r="V434" s="5">
        <f t="shared" si="80"/>
        <v>6087.2318840579683</v>
      </c>
      <c r="W434" s="4">
        <f t="shared" si="81"/>
        <v>9.5496823623754029E-2</v>
      </c>
      <c r="X434" s="22">
        <f t="shared" si="85"/>
        <v>58433.937334165545</v>
      </c>
      <c r="Y434" s="22">
        <f t="shared" si="86"/>
        <v>64014.192741407845</v>
      </c>
      <c r="Z434" s="22">
        <f t="shared" si="88"/>
        <v>5580.2554072423009</v>
      </c>
      <c r="AA434" s="8">
        <f t="shared" si="89"/>
        <v>9.5496823623754001E-2</v>
      </c>
      <c r="AB434" s="22">
        <f t="shared" si="90"/>
        <v>4416979.2991571417</v>
      </c>
      <c r="AC434" s="2">
        <v>854</v>
      </c>
      <c r="AD434" s="2">
        <v>1988</v>
      </c>
      <c r="AE434" s="2">
        <f t="shared" si="82"/>
        <v>28</v>
      </c>
      <c r="AF434" s="2" t="s">
        <v>37</v>
      </c>
    </row>
    <row r="435" spans="1:32" x14ac:dyDescent="0.2">
      <c r="A435">
        <v>26</v>
      </c>
      <c r="B435" s="2" t="s">
        <v>2005</v>
      </c>
      <c r="C435" s="2" t="s">
        <v>22</v>
      </c>
      <c r="D435" s="2" t="s">
        <v>23</v>
      </c>
      <c r="E435" s="2" t="s">
        <v>2767</v>
      </c>
      <c r="F435" s="2" t="s">
        <v>2775</v>
      </c>
      <c r="G435" s="2">
        <v>87</v>
      </c>
      <c r="H435" s="2">
        <v>100</v>
      </c>
      <c r="I435" s="3">
        <v>42529</v>
      </c>
      <c r="J435" s="3">
        <v>42549</v>
      </c>
      <c r="K435" s="3" t="s">
        <v>2538</v>
      </c>
      <c r="L435" s="17">
        <f t="shared" si="83"/>
        <v>259.83</v>
      </c>
      <c r="M435" s="20">
        <f t="shared" si="84"/>
        <v>0.91671477504522192</v>
      </c>
      <c r="N435" s="2" t="s">
        <v>403</v>
      </c>
      <c r="O435" s="2">
        <v>6200000</v>
      </c>
      <c r="P435" s="2">
        <v>6550000</v>
      </c>
      <c r="Q435" s="2">
        <f t="shared" si="78"/>
        <v>350000</v>
      </c>
      <c r="R435" s="4">
        <f t="shared" si="79"/>
        <v>5.6451612903225805E-2</v>
      </c>
      <c r="S435" s="2">
        <v>2327</v>
      </c>
      <c r="T435" s="5">
        <f t="shared" si="87"/>
        <v>71291.114942528729</v>
      </c>
      <c r="U435" s="2">
        <v>75314</v>
      </c>
      <c r="V435" s="5">
        <f t="shared" si="80"/>
        <v>4022.8850574712706</v>
      </c>
      <c r="W435" s="4">
        <f t="shared" si="81"/>
        <v>5.6428982219093024E-2</v>
      </c>
      <c r="X435" s="22">
        <f t="shared" si="85"/>
        <v>65353.618397263286</v>
      </c>
      <c r="Y435" s="22">
        <f t="shared" si="86"/>
        <v>69041.456567755842</v>
      </c>
      <c r="Z435" s="22">
        <f t="shared" si="88"/>
        <v>3687.8381704925559</v>
      </c>
      <c r="AA435" s="8">
        <f t="shared" si="89"/>
        <v>5.6428982219092948E-2</v>
      </c>
      <c r="AB435" s="22">
        <f t="shared" si="90"/>
        <v>6006606.7213947587</v>
      </c>
      <c r="AC435" s="11">
        <v>1815</v>
      </c>
      <c r="AD435" s="2">
        <v>2015</v>
      </c>
      <c r="AE435" s="2">
        <f t="shared" si="82"/>
        <v>1</v>
      </c>
      <c r="AF435" s="2" t="s">
        <v>52</v>
      </c>
    </row>
    <row r="436" spans="1:32" x14ac:dyDescent="0.2">
      <c r="A436">
        <v>26</v>
      </c>
      <c r="B436" s="2" t="s">
        <v>160</v>
      </c>
      <c r="C436" s="2" t="s">
        <v>22</v>
      </c>
      <c r="D436" s="2" t="s">
        <v>23</v>
      </c>
      <c r="E436" s="2" t="s">
        <v>2767</v>
      </c>
      <c r="F436" s="2" t="s">
        <v>2775</v>
      </c>
      <c r="G436" s="2">
        <v>54</v>
      </c>
      <c r="H436" s="2">
        <v>60</v>
      </c>
      <c r="I436" s="3">
        <v>42539</v>
      </c>
      <c r="J436" s="3">
        <v>42550</v>
      </c>
      <c r="K436" s="3" t="s">
        <v>2538</v>
      </c>
      <c r="L436" s="17">
        <f t="shared" si="83"/>
        <v>259.83</v>
      </c>
      <c r="M436" s="20">
        <f t="shared" si="84"/>
        <v>0.91671477504522192</v>
      </c>
      <c r="N436" s="2" t="s">
        <v>24</v>
      </c>
      <c r="O436" s="2">
        <v>3200000</v>
      </c>
      <c r="P436" s="2">
        <v>3600000</v>
      </c>
      <c r="Q436" s="2">
        <f t="shared" si="78"/>
        <v>400000</v>
      </c>
      <c r="R436" s="4">
        <f t="shared" si="79"/>
        <v>0.125</v>
      </c>
      <c r="S436" s="2"/>
      <c r="T436" s="5">
        <f t="shared" si="87"/>
        <v>59259.259259259263</v>
      </c>
      <c r="U436" s="2">
        <v>66667</v>
      </c>
      <c r="V436" s="5">
        <f t="shared" si="80"/>
        <v>7407.7407407407372</v>
      </c>
      <c r="W436" s="4">
        <f t="shared" si="81"/>
        <v>0.12500562499999993</v>
      </c>
      <c r="X436" s="22">
        <f t="shared" si="85"/>
        <v>54323.83852119834</v>
      </c>
      <c r="Y436" s="22">
        <f t="shared" si="86"/>
        <v>61114.623907939807</v>
      </c>
      <c r="Z436" s="22">
        <f t="shared" si="88"/>
        <v>6790.7853867414669</v>
      </c>
      <c r="AA436" s="8">
        <f t="shared" si="89"/>
        <v>0.12500562499999987</v>
      </c>
      <c r="AB436" s="22">
        <f t="shared" si="90"/>
        <v>3300189.6910287496</v>
      </c>
      <c r="AC436" s="11">
        <v>1452</v>
      </c>
      <c r="AD436" s="2">
        <v>1958</v>
      </c>
      <c r="AE436" s="2">
        <f t="shared" si="82"/>
        <v>58</v>
      </c>
      <c r="AF436" s="2" t="s">
        <v>94</v>
      </c>
    </row>
    <row r="437" spans="1:32" x14ac:dyDescent="0.2">
      <c r="A437">
        <v>26</v>
      </c>
      <c r="B437" s="2" t="s">
        <v>1361</v>
      </c>
      <c r="C437" s="2" t="s">
        <v>22</v>
      </c>
      <c r="D437" s="2" t="s">
        <v>23</v>
      </c>
      <c r="E437" s="2" t="s">
        <v>2767</v>
      </c>
      <c r="F437" s="2" t="s">
        <v>2775</v>
      </c>
      <c r="G437" s="2">
        <v>66</v>
      </c>
      <c r="H437" s="2">
        <v>73</v>
      </c>
      <c r="I437" s="3">
        <v>42540</v>
      </c>
      <c r="J437" s="3">
        <v>42550</v>
      </c>
      <c r="K437" s="3" t="s">
        <v>2538</v>
      </c>
      <c r="L437" s="17">
        <f t="shared" si="83"/>
        <v>259.83</v>
      </c>
      <c r="M437" s="20">
        <f t="shared" si="84"/>
        <v>0.91671477504522192</v>
      </c>
      <c r="N437" s="2" t="s">
        <v>36</v>
      </c>
      <c r="O437" s="2">
        <v>3700000</v>
      </c>
      <c r="P437" s="2">
        <v>4300000</v>
      </c>
      <c r="Q437" s="2">
        <f t="shared" si="78"/>
        <v>600000</v>
      </c>
      <c r="R437" s="4">
        <f t="shared" si="79"/>
        <v>0.16216216216216217</v>
      </c>
      <c r="S437" s="2">
        <v>36242</v>
      </c>
      <c r="T437" s="5">
        <f t="shared" si="87"/>
        <v>56609.727272727272</v>
      </c>
      <c r="U437" s="2">
        <v>65701</v>
      </c>
      <c r="V437" s="5">
        <f t="shared" si="80"/>
        <v>9091.2727272727279</v>
      </c>
      <c r="W437" s="4">
        <f t="shared" si="81"/>
        <v>0.16059559311200935</v>
      </c>
      <c r="X437" s="22">
        <f t="shared" si="85"/>
        <v>51894.973402189542</v>
      </c>
      <c r="Y437" s="22">
        <f t="shared" si="86"/>
        <v>60229.077435246123</v>
      </c>
      <c r="Z437" s="22">
        <f t="shared" si="88"/>
        <v>8334.1040330565811</v>
      </c>
      <c r="AA437" s="8">
        <f t="shared" si="89"/>
        <v>0.16059559311200938</v>
      </c>
      <c r="AB437" s="22">
        <f t="shared" si="90"/>
        <v>3975119.1107262443</v>
      </c>
      <c r="AC437" s="11">
        <v>1132</v>
      </c>
      <c r="AD437" s="2">
        <v>1955</v>
      </c>
      <c r="AE437" s="2">
        <f t="shared" si="82"/>
        <v>61</v>
      </c>
      <c r="AF437" s="2" t="s">
        <v>169</v>
      </c>
    </row>
    <row r="438" spans="1:32" x14ac:dyDescent="0.2">
      <c r="A438">
        <v>26</v>
      </c>
      <c r="B438" s="2" t="s">
        <v>1414</v>
      </c>
      <c r="C438" s="2" t="s">
        <v>22</v>
      </c>
      <c r="D438" s="2" t="s">
        <v>23</v>
      </c>
      <c r="E438" s="2" t="s">
        <v>2767</v>
      </c>
      <c r="F438" s="2" t="s">
        <v>2775</v>
      </c>
      <c r="G438" s="2">
        <v>67</v>
      </c>
      <c r="H438" s="2">
        <v>78</v>
      </c>
      <c r="I438" s="3">
        <v>42539</v>
      </c>
      <c r="J438" s="3">
        <v>42550</v>
      </c>
      <c r="K438" s="3" t="s">
        <v>2538</v>
      </c>
      <c r="L438" s="17">
        <f t="shared" si="83"/>
        <v>259.83</v>
      </c>
      <c r="M438" s="20">
        <f t="shared" si="84"/>
        <v>0.91671477504522192</v>
      </c>
      <c r="N438" s="2" t="s">
        <v>24</v>
      </c>
      <c r="O438" s="2">
        <v>2900000</v>
      </c>
      <c r="P438" s="2">
        <v>3400000</v>
      </c>
      <c r="Q438" s="2">
        <f t="shared" si="78"/>
        <v>500000</v>
      </c>
      <c r="R438" s="4">
        <f t="shared" si="79"/>
        <v>0.17241379310344829</v>
      </c>
      <c r="S438" s="2">
        <v>387311</v>
      </c>
      <c r="T438" s="5">
        <f t="shared" si="87"/>
        <v>49064.343283582093</v>
      </c>
      <c r="U438" s="2">
        <v>56527</v>
      </c>
      <c r="V438" s="5">
        <f t="shared" si="80"/>
        <v>7462.6567164179069</v>
      </c>
      <c r="W438" s="4">
        <f t="shared" si="81"/>
        <v>0.15209939065698369</v>
      </c>
      <c r="X438" s="22">
        <f t="shared" si="85"/>
        <v>44978.008415950506</v>
      </c>
      <c r="Y438" s="22">
        <f t="shared" si="86"/>
        <v>51819.136088981257</v>
      </c>
      <c r="Z438" s="22">
        <f t="shared" si="88"/>
        <v>6841.1276730307509</v>
      </c>
      <c r="AA438" s="8">
        <f t="shared" si="89"/>
        <v>0.15209939065698358</v>
      </c>
      <c r="AB438" s="22">
        <f t="shared" si="90"/>
        <v>3471882.1179617443</v>
      </c>
      <c r="AC438" s="11">
        <v>1428</v>
      </c>
      <c r="AD438" s="2">
        <v>1936</v>
      </c>
      <c r="AE438" s="2">
        <f t="shared" si="82"/>
        <v>80</v>
      </c>
      <c r="AF438" s="2" t="s">
        <v>231</v>
      </c>
    </row>
    <row r="439" spans="1:32" x14ac:dyDescent="0.2">
      <c r="A439">
        <v>26</v>
      </c>
      <c r="B439" s="2" t="s">
        <v>1000</v>
      </c>
      <c r="C439" s="2" t="s">
        <v>22</v>
      </c>
      <c r="D439" s="2" t="s">
        <v>23</v>
      </c>
      <c r="E439" s="2" t="s">
        <v>2767</v>
      </c>
      <c r="F439" s="2" t="s">
        <v>2775</v>
      </c>
      <c r="G439" s="2">
        <v>143</v>
      </c>
      <c r="H439" s="2">
        <v>156</v>
      </c>
      <c r="I439" s="3">
        <v>42520</v>
      </c>
      <c r="J439" s="3">
        <v>42550</v>
      </c>
      <c r="K439" s="3" t="s">
        <v>2538</v>
      </c>
      <c r="L439" s="17">
        <f t="shared" si="83"/>
        <v>259.83</v>
      </c>
      <c r="M439" s="20">
        <f t="shared" si="84"/>
        <v>0.91671477504522192</v>
      </c>
      <c r="N439" s="2" t="s">
        <v>647</v>
      </c>
      <c r="O439" s="2">
        <v>7490000</v>
      </c>
      <c r="P439" s="2">
        <v>7200000</v>
      </c>
      <c r="Q439" s="2">
        <f t="shared" si="78"/>
        <v>-290000</v>
      </c>
      <c r="R439" s="4">
        <f t="shared" si="79"/>
        <v>-3.8718291054739652E-2</v>
      </c>
      <c r="S439" s="2">
        <v>215317</v>
      </c>
      <c r="T439" s="5">
        <f t="shared" si="87"/>
        <v>53883.335664335667</v>
      </c>
      <c r="U439" s="2">
        <v>51855</v>
      </c>
      <c r="V439" s="5">
        <f t="shared" si="80"/>
        <v>-2028.3356643356674</v>
      </c>
      <c r="W439" s="4">
        <f t="shared" si="81"/>
        <v>-3.7643097616879409E-2</v>
      </c>
      <c r="X439" s="22">
        <f t="shared" si="85"/>
        <v>49395.649932217653</v>
      </c>
      <c r="Y439" s="22">
        <f t="shared" si="86"/>
        <v>47536.244659969983</v>
      </c>
      <c r="Z439" s="22">
        <f t="shared" si="88"/>
        <v>-1859.4052722476699</v>
      </c>
      <c r="AA439" s="8">
        <f t="shared" si="89"/>
        <v>-3.7643097616879367E-2</v>
      </c>
      <c r="AB439" s="22">
        <f t="shared" si="90"/>
        <v>6797682.9863757072</v>
      </c>
      <c r="AC439" s="2">
        <v>732</v>
      </c>
      <c r="AD439" s="2">
        <v>1898</v>
      </c>
      <c r="AE439" s="2">
        <f t="shared" si="82"/>
        <v>118</v>
      </c>
      <c r="AF439" s="2" t="s">
        <v>75</v>
      </c>
    </row>
    <row r="440" spans="1:32" x14ac:dyDescent="0.2">
      <c r="A440">
        <v>26</v>
      </c>
      <c r="B440" s="2" t="s">
        <v>2067</v>
      </c>
      <c r="C440" s="2" t="s">
        <v>22</v>
      </c>
      <c r="D440" s="2" t="s">
        <v>23</v>
      </c>
      <c r="E440" s="2" t="s">
        <v>2767</v>
      </c>
      <c r="F440" s="2" t="s">
        <v>2775</v>
      </c>
      <c r="G440" s="2">
        <v>91</v>
      </c>
      <c r="H440" s="2">
        <v>102</v>
      </c>
      <c r="I440" s="3">
        <v>42544</v>
      </c>
      <c r="J440" s="3">
        <v>42554</v>
      </c>
      <c r="K440" s="3" t="s">
        <v>2539</v>
      </c>
      <c r="L440" s="17">
        <f t="shared" si="83"/>
        <v>265.66000000000003</v>
      </c>
      <c r="M440" s="20">
        <f t="shared" si="84"/>
        <v>0.89659715425732134</v>
      </c>
      <c r="N440" s="2" t="s">
        <v>36</v>
      </c>
      <c r="O440" s="2">
        <v>6200000</v>
      </c>
      <c r="P440" s="2">
        <v>6300000</v>
      </c>
      <c r="Q440" s="2">
        <f t="shared" si="78"/>
        <v>100000</v>
      </c>
      <c r="R440" s="4">
        <f t="shared" si="79"/>
        <v>1.6129032258064516E-2</v>
      </c>
      <c r="S440" s="2"/>
      <c r="T440" s="5">
        <f t="shared" si="87"/>
        <v>68131.868131868134</v>
      </c>
      <c r="U440" s="2">
        <v>69231</v>
      </c>
      <c r="V440" s="5">
        <f t="shared" si="80"/>
        <v>1099.1318681318662</v>
      </c>
      <c r="W440" s="4">
        <f t="shared" si="81"/>
        <v>1.6132419354838681E-2</v>
      </c>
      <c r="X440" s="22">
        <f t="shared" si="85"/>
        <v>61086.839081268052</v>
      </c>
      <c r="Y440" s="22">
        <f t="shared" si="86"/>
        <v>62072.317586388614</v>
      </c>
      <c r="Z440" s="22">
        <f t="shared" si="88"/>
        <v>985.47850512056175</v>
      </c>
      <c r="AA440" s="8">
        <f t="shared" si="89"/>
        <v>1.6132419354838633E-2</v>
      </c>
      <c r="AB440" s="22">
        <f t="shared" si="90"/>
        <v>5648580.9003613638</v>
      </c>
      <c r="AC440" s="11">
        <v>12765</v>
      </c>
      <c r="AD440" s="2">
        <v>2016</v>
      </c>
      <c r="AE440" s="2">
        <f t="shared" si="82"/>
        <v>0</v>
      </c>
      <c r="AF440" s="2" t="s">
        <v>63</v>
      </c>
    </row>
    <row r="441" spans="1:32" x14ac:dyDescent="0.2">
      <c r="A441">
        <v>27</v>
      </c>
      <c r="B441" s="2" t="s">
        <v>1321</v>
      </c>
      <c r="C441" s="2" t="s">
        <v>22</v>
      </c>
      <c r="D441" s="2" t="s">
        <v>23</v>
      </c>
      <c r="E441" s="2" t="s">
        <v>2767</v>
      </c>
      <c r="F441" s="2" t="s">
        <v>2775</v>
      </c>
      <c r="G441" s="2">
        <v>65</v>
      </c>
      <c r="H441" s="2">
        <v>75</v>
      </c>
      <c r="I441" s="3">
        <v>42539</v>
      </c>
      <c r="J441" s="3">
        <v>42555</v>
      </c>
      <c r="K441" s="3" t="s">
        <v>2539</v>
      </c>
      <c r="L441" s="17">
        <f t="shared" si="83"/>
        <v>265.66000000000003</v>
      </c>
      <c r="M441" s="20">
        <f t="shared" si="84"/>
        <v>0.89659715425732134</v>
      </c>
      <c r="N441" s="2" t="s">
        <v>31</v>
      </c>
      <c r="O441" s="2">
        <v>3000000</v>
      </c>
      <c r="P441" s="2">
        <v>3500000</v>
      </c>
      <c r="Q441" s="2">
        <f t="shared" si="78"/>
        <v>500000</v>
      </c>
      <c r="R441" s="4">
        <f t="shared" si="79"/>
        <v>0.16666666666666666</v>
      </c>
      <c r="S441" s="2">
        <v>89955</v>
      </c>
      <c r="T441" s="5">
        <f t="shared" si="87"/>
        <v>47537.769230769234</v>
      </c>
      <c r="U441" s="2">
        <v>55230</v>
      </c>
      <c r="V441" s="5">
        <f t="shared" si="80"/>
        <v>7692.2307692307659</v>
      </c>
      <c r="W441" s="4">
        <f t="shared" si="81"/>
        <v>0.16181303611217632</v>
      </c>
      <c r="X441" s="22">
        <f t="shared" si="85"/>
        <v>42622.228612048944</v>
      </c>
      <c r="Y441" s="22">
        <f t="shared" si="86"/>
        <v>49519.060829631861</v>
      </c>
      <c r="Z441" s="22">
        <f t="shared" si="88"/>
        <v>6896.8322175829162</v>
      </c>
      <c r="AA441" s="8">
        <f t="shared" si="89"/>
        <v>0.16181303611217646</v>
      </c>
      <c r="AB441" s="22">
        <f t="shared" si="90"/>
        <v>3218738.9539260711</v>
      </c>
      <c r="AC441" s="11">
        <v>4404</v>
      </c>
      <c r="AD441" s="2">
        <v>1933</v>
      </c>
      <c r="AE441" s="2">
        <f t="shared" si="82"/>
        <v>83</v>
      </c>
      <c r="AF441" s="2" t="s">
        <v>148</v>
      </c>
    </row>
    <row r="442" spans="1:32" x14ac:dyDescent="0.2">
      <c r="A442">
        <v>27</v>
      </c>
      <c r="B442" s="2" t="s">
        <v>584</v>
      </c>
      <c r="C442" s="2" t="s">
        <v>22</v>
      </c>
      <c r="D442" s="2" t="s">
        <v>23</v>
      </c>
      <c r="E442" s="2" t="s">
        <v>2767</v>
      </c>
      <c r="F442" s="2" t="s">
        <v>2775</v>
      </c>
      <c r="G442" s="2">
        <v>46</v>
      </c>
      <c r="H442" s="2">
        <v>51</v>
      </c>
      <c r="I442" s="3">
        <v>42546</v>
      </c>
      <c r="J442" s="3">
        <v>42556</v>
      </c>
      <c r="K442" s="3" t="s">
        <v>2539</v>
      </c>
      <c r="L442" s="17">
        <f t="shared" si="83"/>
        <v>265.66000000000003</v>
      </c>
      <c r="M442" s="20">
        <f t="shared" si="84"/>
        <v>0.89659715425732134</v>
      </c>
      <c r="N442" s="2" t="s">
        <v>36</v>
      </c>
      <c r="O442" s="2">
        <v>3400000</v>
      </c>
      <c r="P442" s="2">
        <v>3950000</v>
      </c>
      <c r="Q442" s="2">
        <f t="shared" si="78"/>
        <v>550000</v>
      </c>
      <c r="R442" s="4">
        <f t="shared" si="79"/>
        <v>0.16176470588235295</v>
      </c>
      <c r="S442" s="2"/>
      <c r="T442" s="5">
        <f t="shared" si="87"/>
        <v>73913.043478260865</v>
      </c>
      <c r="U442" s="2">
        <v>85870</v>
      </c>
      <c r="V442" s="5">
        <f t="shared" si="80"/>
        <v>11956.956521739135</v>
      </c>
      <c r="W442" s="4">
        <f t="shared" si="81"/>
        <v>0.16177058823529419</v>
      </c>
      <c r="X442" s="22">
        <f t="shared" si="85"/>
        <v>66270.22444510636</v>
      </c>
      <c r="Y442" s="22">
        <f t="shared" si="86"/>
        <v>76990.797636076182</v>
      </c>
      <c r="Z442" s="22">
        <f t="shared" si="88"/>
        <v>10720.573190969822</v>
      </c>
      <c r="AA442" s="8">
        <f t="shared" si="89"/>
        <v>0.16177058823529411</v>
      </c>
      <c r="AB442" s="22">
        <f t="shared" si="90"/>
        <v>3541576.6912595043</v>
      </c>
      <c r="AC442" s="11">
        <v>2958</v>
      </c>
      <c r="AD442" s="2">
        <v>2009</v>
      </c>
      <c r="AE442" s="2">
        <f t="shared" si="82"/>
        <v>7</v>
      </c>
      <c r="AF442" s="2" t="s">
        <v>65</v>
      </c>
    </row>
    <row r="443" spans="1:32" x14ac:dyDescent="0.2">
      <c r="A443">
        <v>27</v>
      </c>
      <c r="B443" s="2" t="s">
        <v>489</v>
      </c>
      <c r="C443" s="2" t="s">
        <v>22</v>
      </c>
      <c r="D443" s="2" t="s">
        <v>23</v>
      </c>
      <c r="E443" s="2" t="s">
        <v>2767</v>
      </c>
      <c r="F443" s="2" t="s">
        <v>2775</v>
      </c>
      <c r="G443" s="2">
        <v>58</v>
      </c>
      <c r="H443" s="2">
        <v>64</v>
      </c>
      <c r="I443" s="3">
        <v>42545</v>
      </c>
      <c r="J443" s="3">
        <v>42556</v>
      </c>
      <c r="K443" s="3" t="s">
        <v>2539</v>
      </c>
      <c r="L443" s="17">
        <f t="shared" si="83"/>
        <v>265.66000000000003</v>
      </c>
      <c r="M443" s="20">
        <f t="shared" si="84"/>
        <v>0.89659715425732134</v>
      </c>
      <c r="N443" s="2" t="s">
        <v>24</v>
      </c>
      <c r="O443" s="2">
        <v>3950000</v>
      </c>
      <c r="P443" s="2">
        <v>4900000</v>
      </c>
      <c r="Q443" s="2">
        <f t="shared" si="78"/>
        <v>950000</v>
      </c>
      <c r="R443" s="4">
        <f t="shared" si="79"/>
        <v>0.24050632911392406</v>
      </c>
      <c r="S443" s="2"/>
      <c r="T443" s="5">
        <f t="shared" si="87"/>
        <v>68103.448275862072</v>
      </c>
      <c r="U443" s="2">
        <v>84483</v>
      </c>
      <c r="V443" s="5">
        <f t="shared" si="80"/>
        <v>16379.551724137928</v>
      </c>
      <c r="W443" s="4">
        <f t="shared" si="81"/>
        <v>0.24050987341772145</v>
      </c>
      <c r="X443" s="22">
        <f t="shared" si="85"/>
        <v>61061.357919248614</v>
      </c>
      <c r="Y443" s="22">
        <f t="shared" si="86"/>
        <v>75747.217383121286</v>
      </c>
      <c r="Z443" s="22">
        <f t="shared" si="88"/>
        <v>14685.859463872672</v>
      </c>
      <c r="AA443" s="8">
        <f t="shared" si="89"/>
        <v>0.24050987341772151</v>
      </c>
      <c r="AB443" s="22">
        <f t="shared" si="90"/>
        <v>4393338.6082210345</v>
      </c>
      <c r="AC443" s="11">
        <v>5918</v>
      </c>
      <c r="AD443" s="2">
        <v>2004</v>
      </c>
      <c r="AE443" s="2">
        <f t="shared" si="82"/>
        <v>12</v>
      </c>
      <c r="AF443" s="2" t="s">
        <v>37</v>
      </c>
    </row>
    <row r="444" spans="1:32" x14ac:dyDescent="0.2">
      <c r="A444">
        <v>27</v>
      </c>
      <c r="B444" s="2" t="s">
        <v>705</v>
      </c>
      <c r="C444" s="2" t="s">
        <v>22</v>
      </c>
      <c r="D444" s="2" t="s">
        <v>23</v>
      </c>
      <c r="E444" s="2" t="s">
        <v>2767</v>
      </c>
      <c r="F444" s="2" t="s">
        <v>2775</v>
      </c>
      <c r="G444" s="2">
        <v>49</v>
      </c>
      <c r="H444" s="2">
        <v>56</v>
      </c>
      <c r="I444" s="3">
        <v>42546</v>
      </c>
      <c r="J444" s="3">
        <v>42557</v>
      </c>
      <c r="K444" s="3" t="s">
        <v>2539</v>
      </c>
      <c r="L444" s="17">
        <f t="shared" si="83"/>
        <v>265.66000000000003</v>
      </c>
      <c r="M444" s="20">
        <f t="shared" si="84"/>
        <v>0.89659715425732134</v>
      </c>
      <c r="N444" s="2" t="s">
        <v>24</v>
      </c>
      <c r="O444" s="2">
        <v>2950000</v>
      </c>
      <c r="P444" s="2">
        <v>3625000</v>
      </c>
      <c r="Q444" s="2">
        <f t="shared" si="78"/>
        <v>675000</v>
      </c>
      <c r="R444" s="4">
        <f t="shared" si="79"/>
        <v>0.2288135593220339</v>
      </c>
      <c r="S444" s="2">
        <v>60398</v>
      </c>
      <c r="T444" s="5">
        <f t="shared" si="87"/>
        <v>61436.693877551021</v>
      </c>
      <c r="U444" s="2">
        <v>75212</v>
      </c>
      <c r="V444" s="5">
        <f t="shared" si="80"/>
        <v>13775.306122448979</v>
      </c>
      <c r="W444" s="4">
        <f t="shared" si="81"/>
        <v>0.22421952180409369</v>
      </c>
      <c r="X444" s="22">
        <f t="shared" si="85"/>
        <v>55083.964897590442</v>
      </c>
      <c r="Y444" s="22">
        <f t="shared" si="86"/>
        <v>67434.865166001648</v>
      </c>
      <c r="Z444" s="22">
        <f t="shared" si="88"/>
        <v>12350.900268411206</v>
      </c>
      <c r="AA444" s="8">
        <f t="shared" si="89"/>
        <v>0.22421952180409357</v>
      </c>
      <c r="AB444" s="22">
        <f t="shared" si="90"/>
        <v>3304308.3931340808</v>
      </c>
      <c r="AC444" s="2">
        <v>855</v>
      </c>
      <c r="AD444" s="2">
        <v>1947</v>
      </c>
      <c r="AE444" s="2">
        <f t="shared" si="82"/>
        <v>69</v>
      </c>
      <c r="AF444" s="2" t="s">
        <v>231</v>
      </c>
    </row>
    <row r="445" spans="1:32" x14ac:dyDescent="0.2">
      <c r="A445">
        <v>27</v>
      </c>
      <c r="B445" s="2" t="s">
        <v>1825</v>
      </c>
      <c r="C445" s="2" t="s">
        <v>22</v>
      </c>
      <c r="D445" s="2" t="s">
        <v>23</v>
      </c>
      <c r="E445" s="2" t="s">
        <v>2767</v>
      </c>
      <c r="F445" s="2" t="s">
        <v>2775</v>
      </c>
      <c r="G445" s="2">
        <v>79</v>
      </c>
      <c r="H445" s="2">
        <v>87</v>
      </c>
      <c r="I445" s="3">
        <v>42532</v>
      </c>
      <c r="J445" s="3">
        <v>42557</v>
      </c>
      <c r="K445" s="3" t="s">
        <v>2539</v>
      </c>
      <c r="L445" s="17">
        <f t="shared" si="83"/>
        <v>265.66000000000003</v>
      </c>
      <c r="M445" s="20">
        <f t="shared" si="84"/>
        <v>0.89659715425732134</v>
      </c>
      <c r="N445" s="2" t="s">
        <v>694</v>
      </c>
      <c r="O445" s="2">
        <v>5000000</v>
      </c>
      <c r="P445" s="2">
        <v>4900000</v>
      </c>
      <c r="Q445" s="2">
        <f t="shared" si="78"/>
        <v>-100000</v>
      </c>
      <c r="R445" s="4">
        <f t="shared" si="79"/>
        <v>-0.02</v>
      </c>
      <c r="S445" s="2"/>
      <c r="T445" s="5">
        <f t="shared" si="87"/>
        <v>63291.139240506331</v>
      </c>
      <c r="U445" s="2">
        <v>62025</v>
      </c>
      <c r="V445" s="5">
        <f t="shared" si="80"/>
        <v>-1266.1392405063307</v>
      </c>
      <c r="W445" s="4">
        <f t="shared" si="81"/>
        <v>-2.0005000000000023E-2</v>
      </c>
      <c r="X445" s="22">
        <f t="shared" si="85"/>
        <v>56746.655332741859</v>
      </c>
      <c r="Y445" s="22">
        <f t="shared" si="86"/>
        <v>55611.438492810354</v>
      </c>
      <c r="Z445" s="22">
        <f t="shared" si="88"/>
        <v>-1135.2168399315051</v>
      </c>
      <c r="AA445" s="8">
        <f t="shared" si="89"/>
        <v>-2.0005000000000075E-2</v>
      </c>
      <c r="AB445" s="22">
        <f t="shared" si="90"/>
        <v>4393303.6409320179</v>
      </c>
      <c r="AC445" s="11">
        <v>4653</v>
      </c>
      <c r="AD445" s="2">
        <v>2014</v>
      </c>
      <c r="AE445" s="2">
        <f t="shared" si="82"/>
        <v>2</v>
      </c>
      <c r="AF445" s="2" t="s">
        <v>206</v>
      </c>
    </row>
    <row r="446" spans="1:32" x14ac:dyDescent="0.2">
      <c r="A446">
        <v>27</v>
      </c>
      <c r="B446" s="2" t="s">
        <v>485</v>
      </c>
      <c r="C446" s="2" t="s">
        <v>22</v>
      </c>
      <c r="D446" s="2" t="s">
        <v>23</v>
      </c>
      <c r="E446" s="2" t="s">
        <v>2767</v>
      </c>
      <c r="F446" s="2" t="s">
        <v>2775</v>
      </c>
      <c r="G446" s="2">
        <v>43</v>
      </c>
      <c r="H446" s="2">
        <v>49</v>
      </c>
      <c r="I446" s="3">
        <v>42548</v>
      </c>
      <c r="J446" s="3">
        <v>42559</v>
      </c>
      <c r="K446" s="3" t="s">
        <v>2539</v>
      </c>
      <c r="L446" s="17">
        <f t="shared" si="83"/>
        <v>265.66000000000003</v>
      </c>
      <c r="M446" s="20">
        <f t="shared" si="84"/>
        <v>0.89659715425732134</v>
      </c>
      <c r="N446" s="2" t="s">
        <v>24</v>
      </c>
      <c r="O446" s="2">
        <v>3490000</v>
      </c>
      <c r="P446" s="2">
        <v>3490000</v>
      </c>
      <c r="Q446" s="2">
        <f t="shared" si="78"/>
        <v>0</v>
      </c>
      <c r="R446" s="4">
        <f t="shared" si="79"/>
        <v>0</v>
      </c>
      <c r="S446" s="2"/>
      <c r="T446" s="5">
        <f t="shared" si="87"/>
        <v>81162.790697674413</v>
      </c>
      <c r="U446" s="2">
        <v>81163</v>
      </c>
      <c r="V446" s="5">
        <f t="shared" si="80"/>
        <v>0.20930232558748685</v>
      </c>
      <c r="W446" s="4">
        <f t="shared" si="81"/>
        <v>2.5787965616796375E-6</v>
      </c>
      <c r="X446" s="22">
        <f t="shared" si="85"/>
        <v>72770.327171117475</v>
      </c>
      <c r="Y446" s="22">
        <f t="shared" si="86"/>
        <v>72770.514830986969</v>
      </c>
      <c r="Z446" s="22">
        <f t="shared" si="88"/>
        <v>0.18765986949438229</v>
      </c>
      <c r="AA446" s="8">
        <f t="shared" si="89"/>
        <v>2.5787965615862238E-6</v>
      </c>
      <c r="AB446" s="22">
        <f t="shared" si="90"/>
        <v>3129132.1377324397</v>
      </c>
      <c r="AC446" s="11">
        <v>16731</v>
      </c>
      <c r="AD446" s="2">
        <v>2009</v>
      </c>
      <c r="AE446" s="2">
        <f t="shared" si="82"/>
        <v>7</v>
      </c>
      <c r="AF446" s="2" t="s">
        <v>127</v>
      </c>
    </row>
    <row r="447" spans="1:32" x14ac:dyDescent="0.2">
      <c r="A447">
        <v>28</v>
      </c>
      <c r="B447" s="2" t="s">
        <v>514</v>
      </c>
      <c r="C447" s="2" t="s">
        <v>22</v>
      </c>
      <c r="D447" s="2" t="s">
        <v>23</v>
      </c>
      <c r="E447" s="2" t="s">
        <v>2767</v>
      </c>
      <c r="F447" s="2" t="s">
        <v>2775</v>
      </c>
      <c r="G447" s="2">
        <v>44</v>
      </c>
      <c r="H447" s="2"/>
      <c r="I447" s="3">
        <v>42552</v>
      </c>
      <c r="J447" s="3">
        <v>42562</v>
      </c>
      <c r="K447" s="3" t="s">
        <v>2539</v>
      </c>
      <c r="L447" s="17">
        <f t="shared" si="83"/>
        <v>265.66000000000003</v>
      </c>
      <c r="M447" s="20">
        <f t="shared" si="84"/>
        <v>0.89659715425732134</v>
      </c>
      <c r="N447" s="2" t="s">
        <v>36</v>
      </c>
      <c r="O447" s="2">
        <v>2650000</v>
      </c>
      <c r="P447" s="2">
        <v>3650000</v>
      </c>
      <c r="Q447" s="2">
        <f t="shared" si="78"/>
        <v>1000000</v>
      </c>
      <c r="R447" s="4">
        <f t="shared" si="79"/>
        <v>0.37735849056603776</v>
      </c>
      <c r="S447" s="2">
        <v>187385</v>
      </c>
      <c r="T447" s="5">
        <f t="shared" si="87"/>
        <v>64486.022727272728</v>
      </c>
      <c r="U447" s="2">
        <v>87213</v>
      </c>
      <c r="V447" s="5">
        <f t="shared" si="80"/>
        <v>22726.977272727272</v>
      </c>
      <c r="W447" s="4">
        <f t="shared" si="81"/>
        <v>0.35243260960356099</v>
      </c>
      <c r="X447" s="22">
        <f t="shared" si="85"/>
        <v>57817.984466645677</v>
      </c>
      <c r="Y447" s="22">
        <f t="shared" si="86"/>
        <v>78194.927614243759</v>
      </c>
      <c r="Z447" s="22">
        <f t="shared" si="88"/>
        <v>20376.943147598082</v>
      </c>
      <c r="AA447" s="8">
        <f t="shared" si="89"/>
        <v>0.35243260960356088</v>
      </c>
      <c r="AB447" s="22">
        <f t="shared" si="90"/>
        <v>3440576.8150267256</v>
      </c>
      <c r="AC447" s="11">
        <v>3514</v>
      </c>
      <c r="AD447" s="2">
        <v>1939</v>
      </c>
      <c r="AE447" s="2">
        <f t="shared" si="82"/>
        <v>77</v>
      </c>
      <c r="AF447" s="2" t="s">
        <v>244</v>
      </c>
    </row>
    <row r="448" spans="1:32" x14ac:dyDescent="0.2">
      <c r="A448">
        <v>28</v>
      </c>
      <c r="B448" s="2" t="s">
        <v>788</v>
      </c>
      <c r="C448" s="2" t="s">
        <v>22</v>
      </c>
      <c r="D448" s="2" t="s">
        <v>23</v>
      </c>
      <c r="E448" s="2" t="s">
        <v>2767</v>
      </c>
      <c r="F448" s="2" t="s">
        <v>2775</v>
      </c>
      <c r="G448" s="2">
        <v>51</v>
      </c>
      <c r="H448" s="2">
        <v>58</v>
      </c>
      <c r="I448" s="3">
        <v>42552</v>
      </c>
      <c r="J448" s="3">
        <v>42562</v>
      </c>
      <c r="K448" s="3" t="s">
        <v>2539</v>
      </c>
      <c r="L448" s="17">
        <f t="shared" si="83"/>
        <v>265.66000000000003</v>
      </c>
      <c r="M448" s="20">
        <f t="shared" si="84"/>
        <v>0.89659715425732134</v>
      </c>
      <c r="N448" s="2" t="s">
        <v>36</v>
      </c>
      <c r="O448" s="2">
        <v>2750000</v>
      </c>
      <c r="P448" s="2">
        <v>3450000</v>
      </c>
      <c r="Q448" s="2">
        <f t="shared" si="78"/>
        <v>700000</v>
      </c>
      <c r="R448" s="4">
        <f t="shared" si="79"/>
        <v>0.25454545454545452</v>
      </c>
      <c r="S448" s="2">
        <v>24696</v>
      </c>
      <c r="T448" s="5">
        <f t="shared" si="87"/>
        <v>54405.803921568629</v>
      </c>
      <c r="U448" s="2">
        <v>68131</v>
      </c>
      <c r="V448" s="5">
        <f t="shared" si="80"/>
        <v>13725.196078431371</v>
      </c>
      <c r="W448" s="4">
        <f t="shared" si="81"/>
        <v>0.25227448340286646</v>
      </c>
      <c r="X448" s="22">
        <f t="shared" si="85"/>
        <v>48780.088971160243</v>
      </c>
      <c r="Y448" s="22">
        <f t="shared" si="86"/>
        <v>61086.060716705557</v>
      </c>
      <c r="Z448" s="22">
        <f t="shared" si="88"/>
        <v>12305.971745545314</v>
      </c>
      <c r="AA448" s="8">
        <f t="shared" si="89"/>
        <v>0.25227448340286646</v>
      </c>
      <c r="AB448" s="22">
        <f t="shared" si="90"/>
        <v>3115389.0965519836</v>
      </c>
      <c r="AC448" s="11">
        <v>3524</v>
      </c>
      <c r="AD448" s="2">
        <v>1937</v>
      </c>
      <c r="AE448" s="2">
        <f t="shared" si="82"/>
        <v>79</v>
      </c>
      <c r="AF448" s="2" t="s">
        <v>90</v>
      </c>
    </row>
    <row r="449" spans="1:32" x14ac:dyDescent="0.2">
      <c r="A449">
        <v>28</v>
      </c>
      <c r="B449" s="2" t="s">
        <v>1598</v>
      </c>
      <c r="C449" s="2" t="s">
        <v>22</v>
      </c>
      <c r="D449" s="2" t="s">
        <v>23</v>
      </c>
      <c r="E449" s="2" t="s">
        <v>2767</v>
      </c>
      <c r="F449" s="2" t="s">
        <v>2775</v>
      </c>
      <c r="G449" s="2">
        <v>72</v>
      </c>
      <c r="H449" s="2">
        <v>82</v>
      </c>
      <c r="I449" s="3">
        <v>42552</v>
      </c>
      <c r="J449" s="3">
        <v>42562</v>
      </c>
      <c r="K449" s="3" t="s">
        <v>2539</v>
      </c>
      <c r="L449" s="17">
        <f t="shared" si="83"/>
        <v>265.66000000000003</v>
      </c>
      <c r="M449" s="20">
        <f t="shared" si="84"/>
        <v>0.89659715425732134</v>
      </c>
      <c r="N449" s="2" t="s">
        <v>36</v>
      </c>
      <c r="O449" s="2">
        <v>4900000</v>
      </c>
      <c r="P449" s="2">
        <v>5600000</v>
      </c>
      <c r="Q449" s="2">
        <f t="shared" ref="Q449:Q512" si="91">P449-O449</f>
        <v>700000</v>
      </c>
      <c r="R449" s="4">
        <f t="shared" ref="R449:R512" si="92">Q449/O449</f>
        <v>0.14285714285714285</v>
      </c>
      <c r="S449" s="2"/>
      <c r="T449" s="5">
        <f t="shared" si="87"/>
        <v>68055.555555555562</v>
      </c>
      <c r="U449" s="2">
        <v>77778</v>
      </c>
      <c r="V449" s="5">
        <f t="shared" ref="V449:V512" si="93">U449-T449</f>
        <v>9722.444444444438</v>
      </c>
      <c r="W449" s="4">
        <f t="shared" ref="W449:W512" si="94">V449/T449</f>
        <v>0.1428604081632652</v>
      </c>
      <c r="X449" s="22">
        <f t="shared" si="85"/>
        <v>61018.417442512153</v>
      </c>
      <c r="Y449" s="22">
        <f t="shared" si="86"/>
        <v>69735.533463825937</v>
      </c>
      <c r="Z449" s="22">
        <f t="shared" si="88"/>
        <v>8717.1160213137846</v>
      </c>
      <c r="AA449" s="8">
        <f t="shared" si="89"/>
        <v>0.14286040816326517</v>
      </c>
      <c r="AB449" s="22">
        <f t="shared" si="90"/>
        <v>5020958.4093954675</v>
      </c>
      <c r="AC449" s="11">
        <v>1203</v>
      </c>
      <c r="AD449" s="2">
        <v>2016</v>
      </c>
      <c r="AE449" s="2">
        <f t="shared" ref="AE449:AE512" si="95">2016-AD449</f>
        <v>0</v>
      </c>
      <c r="AF449" s="2" t="s">
        <v>37</v>
      </c>
    </row>
    <row r="450" spans="1:32" x14ac:dyDescent="0.2">
      <c r="A450">
        <v>28</v>
      </c>
      <c r="B450" s="2" t="s">
        <v>515</v>
      </c>
      <c r="C450" s="2" t="s">
        <v>22</v>
      </c>
      <c r="D450" s="2" t="s">
        <v>23</v>
      </c>
      <c r="E450" s="2" t="s">
        <v>2767</v>
      </c>
      <c r="F450" s="2" t="s">
        <v>2775</v>
      </c>
      <c r="G450" s="2">
        <v>44</v>
      </c>
      <c r="H450" s="2">
        <v>50</v>
      </c>
      <c r="I450" s="3">
        <v>42550</v>
      </c>
      <c r="J450" s="3">
        <v>42563</v>
      </c>
      <c r="K450" s="3" t="s">
        <v>2539</v>
      </c>
      <c r="L450" s="17">
        <f t="shared" ref="L450:L513" si="96">IF(K450="Januar",238.19,IF(K450="Februar",240.59,IF(K450="Mars",245.99,IF(K450="April",250.79,IF(K450="Mai",256.52,IF(K450="Juni",259.83,IF(K450="Juli",265.66,IF(K450="August",272.21,IF(K450="September",275.91,IF(K450="Oktober",281.13,IF(K450="November",284.38,IF(K450="Desember",287.34,0))))))))))))</f>
        <v>265.66000000000003</v>
      </c>
      <c r="M450" s="20">
        <f t="shared" ref="M450:M513" si="97">$L$2/L450</f>
        <v>0.89659715425732134</v>
      </c>
      <c r="N450" s="2" t="s">
        <v>57</v>
      </c>
      <c r="O450" s="2">
        <v>3190000</v>
      </c>
      <c r="P450" s="2">
        <v>4350000</v>
      </c>
      <c r="Q450" s="2">
        <f t="shared" si="91"/>
        <v>1160000</v>
      </c>
      <c r="R450" s="4">
        <f t="shared" si="92"/>
        <v>0.36363636363636365</v>
      </c>
      <c r="S450" s="2">
        <v>16457</v>
      </c>
      <c r="T450" s="5">
        <f t="shared" si="87"/>
        <v>72874.022727272721</v>
      </c>
      <c r="U450" s="2">
        <v>99238</v>
      </c>
      <c r="V450" s="5">
        <f t="shared" si="93"/>
        <v>26363.977272727279</v>
      </c>
      <c r="W450" s="4">
        <f t="shared" si="94"/>
        <v>0.36177469400026274</v>
      </c>
      <c r="X450" s="22">
        <f t="shared" ref="X450:X513" si="98">T450*M450</f>
        <v>65338.641396556079</v>
      </c>
      <c r="Y450" s="22">
        <f t="shared" ref="Y450:Y513" si="99">U450*M450</f>
        <v>88976.508394188058</v>
      </c>
      <c r="Z450" s="22">
        <f t="shared" si="88"/>
        <v>23637.86699763198</v>
      </c>
      <c r="AA450" s="8">
        <f t="shared" si="89"/>
        <v>0.3617746940002628</v>
      </c>
      <c r="AB450" s="22">
        <f t="shared" si="90"/>
        <v>3914966.3693442745</v>
      </c>
      <c r="AC450" s="2">
        <v>469</v>
      </c>
      <c r="AD450" s="2">
        <v>1892</v>
      </c>
      <c r="AE450" s="2">
        <f t="shared" si="95"/>
        <v>124</v>
      </c>
      <c r="AF450" s="2" t="s">
        <v>37</v>
      </c>
    </row>
    <row r="451" spans="1:32" x14ac:dyDescent="0.2">
      <c r="A451">
        <v>29</v>
      </c>
      <c r="B451" s="2" t="s">
        <v>1877</v>
      </c>
      <c r="C451" s="2" t="s">
        <v>22</v>
      </c>
      <c r="D451" s="2" t="s">
        <v>23</v>
      </c>
      <c r="E451" s="2" t="s">
        <v>2767</v>
      </c>
      <c r="F451" s="2" t="s">
        <v>2775</v>
      </c>
      <c r="G451" s="2">
        <v>81</v>
      </c>
      <c r="H451" s="2">
        <v>92</v>
      </c>
      <c r="I451" s="3">
        <v>42559</v>
      </c>
      <c r="J451" s="3">
        <v>42570</v>
      </c>
      <c r="K451" s="3" t="s">
        <v>2539</v>
      </c>
      <c r="L451" s="17">
        <f t="shared" si="96"/>
        <v>265.66000000000003</v>
      </c>
      <c r="M451" s="20">
        <f t="shared" si="97"/>
        <v>0.89659715425732134</v>
      </c>
      <c r="N451" s="2" t="s">
        <v>24</v>
      </c>
      <c r="O451" s="2">
        <v>4690000</v>
      </c>
      <c r="P451" s="2">
        <v>5250000</v>
      </c>
      <c r="Q451" s="2">
        <f t="shared" si="91"/>
        <v>560000</v>
      </c>
      <c r="R451" s="4">
        <f t="shared" si="92"/>
        <v>0.11940298507462686</v>
      </c>
      <c r="S451" s="2">
        <v>5017</v>
      </c>
      <c r="T451" s="5">
        <f t="shared" ref="T451:T514" si="100">(O451+S451)/G451</f>
        <v>57963.172839506173</v>
      </c>
      <c r="U451" s="2">
        <v>64877</v>
      </c>
      <c r="V451" s="5">
        <f t="shared" si="93"/>
        <v>6913.8271604938273</v>
      </c>
      <c r="W451" s="4">
        <f t="shared" si="94"/>
        <v>0.11927965330050988</v>
      </c>
      <c r="X451" s="22">
        <f t="shared" si="98"/>
        <v>51969.615819626495</v>
      </c>
      <c r="Y451" s="22">
        <f t="shared" si="99"/>
        <v>58168.533576752234</v>
      </c>
      <c r="Z451" s="22">
        <f t="shared" ref="Z451:Z514" si="101">Y451-X451</f>
        <v>6198.9177571257387</v>
      </c>
      <c r="AA451" s="8">
        <f t="shared" ref="AA451:AA514" si="102">Z451/X451</f>
        <v>0.11927965330050982</v>
      </c>
      <c r="AB451" s="22">
        <f t="shared" ref="AB451:AB514" si="103">Y451*G451</f>
        <v>4711651.2197169308</v>
      </c>
      <c r="AC451" s="11">
        <v>5631</v>
      </c>
      <c r="AD451" s="2">
        <v>2012</v>
      </c>
      <c r="AE451" s="2">
        <f t="shared" si="95"/>
        <v>4</v>
      </c>
      <c r="AF451" s="2" t="s">
        <v>37</v>
      </c>
    </row>
    <row r="452" spans="1:32" x14ac:dyDescent="0.2">
      <c r="A452">
        <v>30</v>
      </c>
      <c r="B452" s="2" t="s">
        <v>1489</v>
      </c>
      <c r="C452" s="2" t="s">
        <v>22</v>
      </c>
      <c r="D452" s="2" t="s">
        <v>23</v>
      </c>
      <c r="E452" s="2" t="s">
        <v>2767</v>
      </c>
      <c r="F452" s="2" t="s">
        <v>2775</v>
      </c>
      <c r="G452" s="2">
        <v>69</v>
      </c>
      <c r="H452" s="2">
        <v>78</v>
      </c>
      <c r="I452" s="3">
        <v>42566</v>
      </c>
      <c r="J452" s="3">
        <v>42576</v>
      </c>
      <c r="K452" s="3" t="s">
        <v>2539</v>
      </c>
      <c r="L452" s="17">
        <f t="shared" si="96"/>
        <v>265.66000000000003</v>
      </c>
      <c r="M452" s="20">
        <f t="shared" si="97"/>
        <v>0.89659715425732134</v>
      </c>
      <c r="N452" s="2" t="s">
        <v>36</v>
      </c>
      <c r="O452" s="2">
        <v>4200000</v>
      </c>
      <c r="P452" s="2">
        <v>5100000</v>
      </c>
      <c r="Q452" s="2">
        <f t="shared" si="91"/>
        <v>900000</v>
      </c>
      <c r="R452" s="4">
        <f t="shared" si="92"/>
        <v>0.21428571428571427</v>
      </c>
      <c r="S452" s="2"/>
      <c r="T452" s="5">
        <f t="shared" si="100"/>
        <v>60869.565217391304</v>
      </c>
      <c r="U452" s="2">
        <v>73913</v>
      </c>
      <c r="V452" s="5">
        <f t="shared" si="93"/>
        <v>13043.434782608696</v>
      </c>
      <c r="W452" s="4">
        <f t="shared" si="94"/>
        <v>0.214285</v>
      </c>
      <c r="X452" s="22">
        <f t="shared" si="98"/>
        <v>54575.478954793471</v>
      </c>
      <c r="Y452" s="22">
        <f t="shared" si="99"/>
        <v>66270.18546262139</v>
      </c>
      <c r="Z452" s="22">
        <f t="shared" si="101"/>
        <v>11694.706507827919</v>
      </c>
      <c r="AA452" s="8">
        <f t="shared" si="102"/>
        <v>0.214285</v>
      </c>
      <c r="AB452" s="22">
        <f t="shared" si="103"/>
        <v>4572642.796920876</v>
      </c>
      <c r="AC452" s="11">
        <v>9083</v>
      </c>
      <c r="AD452" s="2">
        <v>2008</v>
      </c>
      <c r="AE452" s="2">
        <f t="shared" si="95"/>
        <v>8</v>
      </c>
      <c r="AF452" s="2" t="s">
        <v>37</v>
      </c>
    </row>
    <row r="453" spans="1:32" x14ac:dyDescent="0.2">
      <c r="A453">
        <v>30</v>
      </c>
      <c r="B453" s="2" t="s">
        <v>485</v>
      </c>
      <c r="C453" s="2" t="s">
        <v>22</v>
      </c>
      <c r="D453" s="2" t="s">
        <v>23</v>
      </c>
      <c r="E453" s="2" t="s">
        <v>2767</v>
      </c>
      <c r="F453" s="2" t="s">
        <v>2775</v>
      </c>
      <c r="G453" s="2">
        <v>51</v>
      </c>
      <c r="H453" s="2">
        <v>56</v>
      </c>
      <c r="I453" s="3">
        <v>42566</v>
      </c>
      <c r="J453" s="3">
        <v>42577</v>
      </c>
      <c r="K453" s="3" t="s">
        <v>2539</v>
      </c>
      <c r="L453" s="17">
        <f t="shared" si="96"/>
        <v>265.66000000000003</v>
      </c>
      <c r="M453" s="20">
        <f t="shared" si="97"/>
        <v>0.89659715425732134</v>
      </c>
      <c r="N453" s="2" t="s">
        <v>24</v>
      </c>
      <c r="O453" s="2">
        <v>3890000</v>
      </c>
      <c r="P453" s="2">
        <v>3700000</v>
      </c>
      <c r="Q453" s="2">
        <f t="shared" si="91"/>
        <v>-190000</v>
      </c>
      <c r="R453" s="4">
        <f t="shared" si="92"/>
        <v>-4.8843187660668377E-2</v>
      </c>
      <c r="S453" s="2"/>
      <c r="T453" s="5">
        <f t="shared" si="100"/>
        <v>76274.509803921566</v>
      </c>
      <c r="U453" s="2">
        <v>72549</v>
      </c>
      <c r="V453" s="5">
        <f t="shared" si="93"/>
        <v>-3725.5098039215663</v>
      </c>
      <c r="W453" s="4">
        <f t="shared" si="94"/>
        <v>-4.8843444730077096E-2</v>
      </c>
      <c r="X453" s="22">
        <f t="shared" si="98"/>
        <v>68387.50843256824</v>
      </c>
      <c r="Y453" s="22">
        <f t="shared" si="99"/>
        <v>65047.226944214402</v>
      </c>
      <c r="Z453" s="22">
        <f t="shared" si="101"/>
        <v>-3340.2814883538376</v>
      </c>
      <c r="AA453" s="8">
        <f t="shared" si="102"/>
        <v>-4.8843444730077235E-2</v>
      </c>
      <c r="AB453" s="22">
        <f t="shared" si="103"/>
        <v>3317408.5741549344</v>
      </c>
      <c r="AC453" s="11">
        <v>16732</v>
      </c>
      <c r="AD453" s="2">
        <v>2009</v>
      </c>
      <c r="AE453" s="2">
        <f t="shared" si="95"/>
        <v>7</v>
      </c>
      <c r="AF453" s="2" t="s">
        <v>90</v>
      </c>
    </row>
    <row r="454" spans="1:32" x14ac:dyDescent="0.2">
      <c r="A454">
        <v>30</v>
      </c>
      <c r="B454" s="2" t="s">
        <v>1014</v>
      </c>
      <c r="C454" s="2" t="s">
        <v>22</v>
      </c>
      <c r="D454" s="2" t="s">
        <v>23</v>
      </c>
      <c r="E454" s="2" t="s">
        <v>2767</v>
      </c>
      <c r="F454" s="2" t="s">
        <v>2775</v>
      </c>
      <c r="G454" s="2">
        <v>56</v>
      </c>
      <c r="H454" s="2">
        <v>61</v>
      </c>
      <c r="I454" s="3">
        <v>42568</v>
      </c>
      <c r="J454" s="3">
        <v>42578</v>
      </c>
      <c r="K454" s="3" t="s">
        <v>2539</v>
      </c>
      <c r="L454" s="17">
        <f t="shared" si="96"/>
        <v>265.66000000000003</v>
      </c>
      <c r="M454" s="20">
        <f t="shared" si="97"/>
        <v>0.89659715425732134</v>
      </c>
      <c r="N454" s="2" t="s">
        <v>36</v>
      </c>
      <c r="O454" s="2">
        <v>2900000</v>
      </c>
      <c r="P454" s="2">
        <v>4050000</v>
      </c>
      <c r="Q454" s="2">
        <f t="shared" si="91"/>
        <v>1150000</v>
      </c>
      <c r="R454" s="4">
        <f t="shared" si="92"/>
        <v>0.39655172413793105</v>
      </c>
      <c r="S454" s="2">
        <v>72675</v>
      </c>
      <c r="T454" s="5">
        <f t="shared" si="100"/>
        <v>53083.482142857145</v>
      </c>
      <c r="U454" s="2">
        <v>73619</v>
      </c>
      <c r="V454" s="5">
        <f t="shared" si="93"/>
        <v>20535.517857142855</v>
      </c>
      <c r="W454" s="4">
        <f t="shared" si="94"/>
        <v>0.38685325506488261</v>
      </c>
      <c r="X454" s="22">
        <f t="shared" si="98"/>
        <v>47594.49902735505</v>
      </c>
      <c r="Y454" s="22">
        <f t="shared" si="99"/>
        <v>66006.585899269747</v>
      </c>
      <c r="Z454" s="22">
        <f t="shared" si="101"/>
        <v>18412.086871914697</v>
      </c>
      <c r="AA454" s="8">
        <f t="shared" si="102"/>
        <v>0.38685325506488272</v>
      </c>
      <c r="AB454" s="22">
        <f t="shared" si="103"/>
        <v>3696368.8103591059</v>
      </c>
      <c r="AC454" s="2">
        <v>259</v>
      </c>
      <c r="AD454" s="2">
        <v>1892</v>
      </c>
      <c r="AE454" s="2">
        <f t="shared" si="95"/>
        <v>124</v>
      </c>
      <c r="AF454" s="2" t="s">
        <v>523</v>
      </c>
    </row>
    <row r="455" spans="1:32" x14ac:dyDescent="0.2">
      <c r="A455">
        <v>31</v>
      </c>
      <c r="B455" s="2" t="s">
        <v>396</v>
      </c>
      <c r="C455" s="2" t="s">
        <v>22</v>
      </c>
      <c r="D455" s="2" t="s">
        <v>23</v>
      </c>
      <c r="E455" s="2" t="s">
        <v>2767</v>
      </c>
      <c r="F455" s="2" t="s">
        <v>2775</v>
      </c>
      <c r="G455" s="2">
        <v>40</v>
      </c>
      <c r="H455" s="2">
        <v>45</v>
      </c>
      <c r="I455" s="3">
        <v>42566</v>
      </c>
      <c r="J455" s="3">
        <v>42583</v>
      </c>
      <c r="K455" s="3" t="s">
        <v>2540</v>
      </c>
      <c r="L455" s="17">
        <f t="shared" si="96"/>
        <v>272.20999999999998</v>
      </c>
      <c r="M455" s="20">
        <f t="shared" si="97"/>
        <v>0.87502296021454029</v>
      </c>
      <c r="N455" s="2" t="s">
        <v>242</v>
      </c>
      <c r="O455" s="2">
        <v>3100000</v>
      </c>
      <c r="P455" s="2">
        <v>3050000</v>
      </c>
      <c r="Q455" s="2">
        <f t="shared" si="91"/>
        <v>-50000</v>
      </c>
      <c r="R455" s="4">
        <f t="shared" si="92"/>
        <v>-1.6129032258064516E-2</v>
      </c>
      <c r="S455" s="2">
        <v>56149</v>
      </c>
      <c r="T455" s="5">
        <f t="shared" si="100"/>
        <v>78903.725000000006</v>
      </c>
      <c r="U455" s="2">
        <v>77654</v>
      </c>
      <c r="V455" s="5">
        <f t="shared" si="93"/>
        <v>-1249.7250000000058</v>
      </c>
      <c r="W455" s="4">
        <f t="shared" si="94"/>
        <v>-1.5838605845288112E-2</v>
      </c>
      <c r="X455" s="22">
        <f t="shared" si="98"/>
        <v>69042.57102145403</v>
      </c>
      <c r="Y455" s="22">
        <f t="shared" si="99"/>
        <v>67949.032952499911</v>
      </c>
      <c r="Z455" s="22">
        <f t="shared" si="101"/>
        <v>-1093.5380689541198</v>
      </c>
      <c r="AA455" s="8">
        <f t="shared" si="102"/>
        <v>-1.5838605845288088E-2</v>
      </c>
      <c r="AB455" s="22">
        <f t="shared" si="103"/>
        <v>2717961.3180999965</v>
      </c>
      <c r="AC455" s="11">
        <v>2225</v>
      </c>
      <c r="AD455" s="2">
        <v>1936</v>
      </c>
      <c r="AE455" s="2">
        <f t="shared" si="95"/>
        <v>80</v>
      </c>
      <c r="AF455" s="2" t="s">
        <v>90</v>
      </c>
    </row>
    <row r="456" spans="1:32" x14ac:dyDescent="0.2">
      <c r="A456">
        <v>31</v>
      </c>
      <c r="B456" s="2" t="s">
        <v>198</v>
      </c>
      <c r="C456" s="2" t="s">
        <v>22</v>
      </c>
      <c r="D456" s="2" t="s">
        <v>23</v>
      </c>
      <c r="E456" s="2" t="s">
        <v>2767</v>
      </c>
      <c r="F456" s="2" t="s">
        <v>2775</v>
      </c>
      <c r="G456" s="2">
        <v>32</v>
      </c>
      <c r="H456" s="2">
        <v>36</v>
      </c>
      <c r="I456" s="3">
        <v>42574</v>
      </c>
      <c r="J456" s="3">
        <v>42584</v>
      </c>
      <c r="K456" s="3" t="s">
        <v>2540</v>
      </c>
      <c r="L456" s="17">
        <f t="shared" si="96"/>
        <v>272.20999999999998</v>
      </c>
      <c r="M456" s="20">
        <f t="shared" si="97"/>
        <v>0.87502296021454029</v>
      </c>
      <c r="N456" s="2" t="s">
        <v>36</v>
      </c>
      <c r="O456" s="2">
        <v>2500000</v>
      </c>
      <c r="P456" s="2">
        <v>3000000</v>
      </c>
      <c r="Q456" s="2">
        <f t="shared" si="91"/>
        <v>500000</v>
      </c>
      <c r="R456" s="4">
        <f t="shared" si="92"/>
        <v>0.2</v>
      </c>
      <c r="S456" s="2"/>
      <c r="T456" s="5">
        <f t="shared" si="100"/>
        <v>78125</v>
      </c>
      <c r="U456" s="2">
        <v>93750</v>
      </c>
      <c r="V456" s="5">
        <f t="shared" si="93"/>
        <v>15625</v>
      </c>
      <c r="W456" s="4">
        <f t="shared" si="94"/>
        <v>0.2</v>
      </c>
      <c r="X456" s="22">
        <f t="shared" si="98"/>
        <v>68361.168766760966</v>
      </c>
      <c r="Y456" s="22">
        <f t="shared" si="99"/>
        <v>82033.402520113159</v>
      </c>
      <c r="Z456" s="22">
        <f t="shared" si="101"/>
        <v>13672.233753352193</v>
      </c>
      <c r="AA456" s="8">
        <f t="shared" si="102"/>
        <v>0.2</v>
      </c>
      <c r="AB456" s="22">
        <f t="shared" si="103"/>
        <v>2625068.8806436211</v>
      </c>
      <c r="AC456" s="11">
        <v>2213</v>
      </c>
      <c r="AD456" s="2">
        <v>2004</v>
      </c>
      <c r="AE456" s="2">
        <f t="shared" si="95"/>
        <v>12</v>
      </c>
      <c r="AF456" s="2" t="s">
        <v>137</v>
      </c>
    </row>
    <row r="457" spans="1:32" x14ac:dyDescent="0.2">
      <c r="A457">
        <v>31</v>
      </c>
      <c r="B457" s="2" t="s">
        <v>232</v>
      </c>
      <c r="C457" s="2" t="s">
        <v>22</v>
      </c>
      <c r="D457" s="2" t="s">
        <v>23</v>
      </c>
      <c r="E457" s="2" t="s">
        <v>2767</v>
      </c>
      <c r="F457" s="2" t="s">
        <v>2775</v>
      </c>
      <c r="G457" s="2">
        <v>33</v>
      </c>
      <c r="H457" s="2">
        <v>37</v>
      </c>
      <c r="I457" s="3">
        <v>42573</v>
      </c>
      <c r="J457" s="3">
        <v>42584</v>
      </c>
      <c r="K457" s="3" t="s">
        <v>2540</v>
      </c>
      <c r="L457" s="17">
        <f t="shared" si="96"/>
        <v>272.20999999999998</v>
      </c>
      <c r="M457" s="20">
        <f t="shared" si="97"/>
        <v>0.87502296021454029</v>
      </c>
      <c r="N457" s="2" t="s">
        <v>24</v>
      </c>
      <c r="O457" s="2">
        <v>2350000</v>
      </c>
      <c r="P457" s="2">
        <v>2650000</v>
      </c>
      <c r="Q457" s="2">
        <f t="shared" si="91"/>
        <v>300000</v>
      </c>
      <c r="R457" s="4">
        <f t="shared" si="92"/>
        <v>0.1276595744680851</v>
      </c>
      <c r="S457" s="2"/>
      <c r="T457" s="5">
        <f t="shared" si="100"/>
        <v>71212.121212121216</v>
      </c>
      <c r="U457" s="2">
        <v>80303</v>
      </c>
      <c r="V457" s="5">
        <f t="shared" si="93"/>
        <v>9090.8787878787844</v>
      </c>
      <c r="W457" s="4">
        <f t="shared" si="94"/>
        <v>0.12765914893617017</v>
      </c>
      <c r="X457" s="22">
        <f t="shared" si="98"/>
        <v>62312.241106186964</v>
      </c>
      <c r="Y457" s="22">
        <f t="shared" si="99"/>
        <v>70266.968774108231</v>
      </c>
      <c r="Z457" s="22">
        <f t="shared" si="101"/>
        <v>7954.7276679212664</v>
      </c>
      <c r="AA457" s="8">
        <f t="shared" si="102"/>
        <v>0.12765914893617017</v>
      </c>
      <c r="AB457" s="22">
        <f t="shared" si="103"/>
        <v>2318809.9695455716</v>
      </c>
      <c r="AC457" s="11">
        <v>1907</v>
      </c>
      <c r="AD457" s="2">
        <v>1965</v>
      </c>
      <c r="AE457" s="2">
        <f t="shared" si="95"/>
        <v>51</v>
      </c>
      <c r="AF457" s="2" t="s">
        <v>233</v>
      </c>
    </row>
    <row r="458" spans="1:32" x14ac:dyDescent="0.2">
      <c r="A458">
        <v>31</v>
      </c>
      <c r="B458" s="2" t="s">
        <v>327</v>
      </c>
      <c r="C458" s="2" t="s">
        <v>22</v>
      </c>
      <c r="D458" s="2" t="s">
        <v>23</v>
      </c>
      <c r="E458" s="2" t="s">
        <v>2767</v>
      </c>
      <c r="F458" s="2" t="s">
        <v>2775</v>
      </c>
      <c r="G458" s="2">
        <v>37</v>
      </c>
      <c r="H458" s="2">
        <v>42</v>
      </c>
      <c r="I458" s="3">
        <v>42574</v>
      </c>
      <c r="J458" s="3">
        <v>42584</v>
      </c>
      <c r="K458" s="3" t="s">
        <v>2540</v>
      </c>
      <c r="L458" s="17">
        <f t="shared" si="96"/>
        <v>272.20999999999998</v>
      </c>
      <c r="M458" s="20">
        <f t="shared" si="97"/>
        <v>0.87502296021454029</v>
      </c>
      <c r="N458" s="2" t="s">
        <v>36</v>
      </c>
      <c r="O458" s="2">
        <v>2900000</v>
      </c>
      <c r="P458" s="2">
        <v>3480000</v>
      </c>
      <c r="Q458" s="2">
        <f t="shared" si="91"/>
        <v>580000</v>
      </c>
      <c r="R458" s="4">
        <f t="shared" si="92"/>
        <v>0.2</v>
      </c>
      <c r="S458" s="2">
        <v>4513</v>
      </c>
      <c r="T458" s="5">
        <f t="shared" si="100"/>
        <v>78500.351351351346</v>
      </c>
      <c r="U458" s="2">
        <v>94176</v>
      </c>
      <c r="V458" s="5">
        <f t="shared" si="93"/>
        <v>15675.648648648654</v>
      </c>
      <c r="W458" s="4">
        <f t="shared" si="94"/>
        <v>0.19968889793228684</v>
      </c>
      <c r="X458" s="22">
        <f t="shared" si="98"/>
        <v>68689.609817340941</v>
      </c>
      <c r="Y458" s="22">
        <f t="shared" si="99"/>
        <v>82406.162301164542</v>
      </c>
      <c r="Z458" s="22">
        <f t="shared" si="101"/>
        <v>13716.552483823602</v>
      </c>
      <c r="AA458" s="8">
        <f t="shared" si="102"/>
        <v>0.19968889793228681</v>
      </c>
      <c r="AB458" s="22">
        <f t="shared" si="103"/>
        <v>3049028.0051430883</v>
      </c>
      <c r="AC458" s="11">
        <v>1769</v>
      </c>
      <c r="AD458" s="2">
        <v>1939</v>
      </c>
      <c r="AE458" s="2">
        <f t="shared" si="95"/>
        <v>77</v>
      </c>
      <c r="AF458" s="2" t="s">
        <v>67</v>
      </c>
    </row>
    <row r="459" spans="1:32" x14ac:dyDescent="0.2">
      <c r="A459">
        <v>31</v>
      </c>
      <c r="B459" s="2" t="s">
        <v>546</v>
      </c>
      <c r="C459" s="2" t="s">
        <v>22</v>
      </c>
      <c r="D459" s="2" t="s">
        <v>23</v>
      </c>
      <c r="E459" s="2" t="s">
        <v>2767</v>
      </c>
      <c r="F459" s="2" t="s">
        <v>2775</v>
      </c>
      <c r="G459" s="2">
        <v>45</v>
      </c>
      <c r="H459" s="2">
        <v>52</v>
      </c>
      <c r="I459" s="3">
        <v>42573</v>
      </c>
      <c r="J459" s="3">
        <v>42584</v>
      </c>
      <c r="K459" s="3" t="s">
        <v>2540</v>
      </c>
      <c r="L459" s="17">
        <f t="shared" si="96"/>
        <v>272.20999999999998</v>
      </c>
      <c r="M459" s="20">
        <f t="shared" si="97"/>
        <v>0.87502296021454029</v>
      </c>
      <c r="N459" s="2" t="s">
        <v>24</v>
      </c>
      <c r="O459" s="2">
        <v>2500000</v>
      </c>
      <c r="P459" s="2">
        <v>3225000</v>
      </c>
      <c r="Q459" s="2">
        <f t="shared" si="91"/>
        <v>725000</v>
      </c>
      <c r="R459" s="4">
        <f t="shared" si="92"/>
        <v>0.28999999999999998</v>
      </c>
      <c r="S459" s="2">
        <v>107414</v>
      </c>
      <c r="T459" s="5">
        <f t="shared" si="100"/>
        <v>57942.533333333333</v>
      </c>
      <c r="U459" s="2">
        <v>74054</v>
      </c>
      <c r="V459" s="5">
        <f t="shared" si="93"/>
        <v>16111.466666666667</v>
      </c>
      <c r="W459" s="4">
        <f t="shared" si="94"/>
        <v>0.2780594105884221</v>
      </c>
      <c r="X459" s="22">
        <f t="shared" si="98"/>
        <v>50701.047039663004</v>
      </c>
      <c r="Y459" s="22">
        <f t="shared" si="99"/>
        <v>64798.950295727569</v>
      </c>
      <c r="Z459" s="22">
        <f t="shared" si="101"/>
        <v>14097.903256064565</v>
      </c>
      <c r="AA459" s="8">
        <f t="shared" si="102"/>
        <v>0.27805941058842221</v>
      </c>
      <c r="AB459" s="22">
        <f t="shared" si="103"/>
        <v>2915952.7633077404</v>
      </c>
      <c r="AC459" s="11">
        <v>1936</v>
      </c>
      <c r="AD459" s="2">
        <v>1938</v>
      </c>
      <c r="AE459" s="2">
        <f t="shared" si="95"/>
        <v>78</v>
      </c>
      <c r="AF459" s="2" t="s">
        <v>173</v>
      </c>
    </row>
    <row r="460" spans="1:32" x14ac:dyDescent="0.2">
      <c r="A460">
        <v>31</v>
      </c>
      <c r="B460" s="2" t="s">
        <v>886</v>
      </c>
      <c r="C460" s="2" t="s">
        <v>22</v>
      </c>
      <c r="D460" s="2" t="s">
        <v>23</v>
      </c>
      <c r="E460" s="2" t="s">
        <v>2767</v>
      </c>
      <c r="F460" s="2" t="s">
        <v>2775</v>
      </c>
      <c r="G460" s="2">
        <v>53</v>
      </c>
      <c r="H460" s="2">
        <v>64</v>
      </c>
      <c r="I460" s="3">
        <v>42574</v>
      </c>
      <c r="J460" s="3">
        <v>42584</v>
      </c>
      <c r="K460" s="3" t="s">
        <v>2540</v>
      </c>
      <c r="L460" s="17">
        <f t="shared" si="96"/>
        <v>272.20999999999998</v>
      </c>
      <c r="M460" s="20">
        <f t="shared" si="97"/>
        <v>0.87502296021454029</v>
      </c>
      <c r="N460" s="2" t="s">
        <v>36</v>
      </c>
      <c r="O460" s="2">
        <v>3300000</v>
      </c>
      <c r="P460" s="2">
        <v>3580000</v>
      </c>
      <c r="Q460" s="2">
        <f t="shared" si="91"/>
        <v>280000</v>
      </c>
      <c r="R460" s="4">
        <f t="shared" si="92"/>
        <v>8.4848484848484854E-2</v>
      </c>
      <c r="S460" s="2"/>
      <c r="T460" s="5">
        <f t="shared" si="100"/>
        <v>62264.150943396227</v>
      </c>
      <c r="U460" s="2">
        <v>67547</v>
      </c>
      <c r="V460" s="5">
        <f t="shared" si="93"/>
        <v>5282.8490566037726</v>
      </c>
      <c r="W460" s="4">
        <f t="shared" si="94"/>
        <v>8.484575757575756E-2</v>
      </c>
      <c r="X460" s="22">
        <f t="shared" si="98"/>
        <v>54482.56167373553</v>
      </c>
      <c r="Y460" s="22">
        <f t="shared" si="99"/>
        <v>59105.175893611551</v>
      </c>
      <c r="Z460" s="22">
        <f t="shared" si="101"/>
        <v>4622.6142198760208</v>
      </c>
      <c r="AA460" s="8">
        <f t="shared" si="102"/>
        <v>8.4845757575757491E-2</v>
      </c>
      <c r="AB460" s="22">
        <f t="shared" si="103"/>
        <v>3132574.322361412</v>
      </c>
      <c r="AC460" s="2">
        <v>29</v>
      </c>
      <c r="AD460" s="2">
        <v>2014</v>
      </c>
      <c r="AE460" s="2">
        <f t="shared" si="95"/>
        <v>2</v>
      </c>
      <c r="AF460" s="2" t="s">
        <v>240</v>
      </c>
    </row>
    <row r="461" spans="1:32" x14ac:dyDescent="0.2">
      <c r="A461">
        <v>31</v>
      </c>
      <c r="B461" s="2" t="s">
        <v>314</v>
      </c>
      <c r="C461" s="2" t="s">
        <v>22</v>
      </c>
      <c r="D461" s="2" t="s">
        <v>23</v>
      </c>
      <c r="E461" s="2" t="s">
        <v>2767</v>
      </c>
      <c r="F461" s="2" t="s">
        <v>2775</v>
      </c>
      <c r="G461" s="2">
        <v>57</v>
      </c>
      <c r="H461" s="2">
        <v>61</v>
      </c>
      <c r="I461" s="3">
        <v>42574</v>
      </c>
      <c r="J461" s="3">
        <v>42584</v>
      </c>
      <c r="K461" s="3" t="s">
        <v>2540</v>
      </c>
      <c r="L461" s="17">
        <f t="shared" si="96"/>
        <v>272.20999999999998</v>
      </c>
      <c r="M461" s="20">
        <f t="shared" si="97"/>
        <v>0.87502296021454029</v>
      </c>
      <c r="N461" s="2" t="s">
        <v>36</v>
      </c>
      <c r="O461" s="2">
        <v>3700000</v>
      </c>
      <c r="P461" s="2">
        <v>4010000</v>
      </c>
      <c r="Q461" s="2">
        <f t="shared" si="91"/>
        <v>310000</v>
      </c>
      <c r="R461" s="4">
        <f t="shared" si="92"/>
        <v>8.3783783783783788E-2</v>
      </c>
      <c r="S461" s="2"/>
      <c r="T461" s="5">
        <f t="shared" si="100"/>
        <v>64912.280701754389</v>
      </c>
      <c r="U461" s="2">
        <v>70351</v>
      </c>
      <c r="V461" s="5">
        <f t="shared" si="93"/>
        <v>5438.7192982456108</v>
      </c>
      <c r="W461" s="4">
        <f t="shared" si="94"/>
        <v>8.3785675675675617E-2</v>
      </c>
      <c r="X461" s="22">
        <f t="shared" si="98"/>
        <v>56799.736013926304</v>
      </c>
      <c r="Y461" s="22">
        <f t="shared" si="99"/>
        <v>61558.740274053125</v>
      </c>
      <c r="Z461" s="22">
        <f t="shared" si="101"/>
        <v>4759.0042601268215</v>
      </c>
      <c r="AA461" s="8">
        <f t="shared" si="102"/>
        <v>8.3785675675675617E-2</v>
      </c>
      <c r="AB461" s="22">
        <f t="shared" si="103"/>
        <v>3508848.1956210281</v>
      </c>
      <c r="AC461" s="11">
        <v>1983</v>
      </c>
      <c r="AD461" s="2">
        <v>1901</v>
      </c>
      <c r="AE461" s="2">
        <f t="shared" si="95"/>
        <v>115</v>
      </c>
      <c r="AF461" s="2" t="s">
        <v>29</v>
      </c>
    </row>
    <row r="462" spans="1:32" x14ac:dyDescent="0.2">
      <c r="A462">
        <v>31</v>
      </c>
      <c r="B462" s="2" t="s">
        <v>839</v>
      </c>
      <c r="C462" s="2" t="s">
        <v>22</v>
      </c>
      <c r="D462" s="2" t="s">
        <v>23</v>
      </c>
      <c r="E462" s="2" t="s">
        <v>2767</v>
      </c>
      <c r="F462" s="2" t="s">
        <v>2775</v>
      </c>
      <c r="G462" s="2">
        <v>52</v>
      </c>
      <c r="H462" s="2">
        <v>58</v>
      </c>
      <c r="I462" s="3">
        <v>42574</v>
      </c>
      <c r="J462" s="3">
        <v>42585</v>
      </c>
      <c r="K462" s="3" t="s">
        <v>2540</v>
      </c>
      <c r="L462" s="17">
        <f t="shared" si="96"/>
        <v>272.20999999999998</v>
      </c>
      <c r="M462" s="20">
        <f t="shared" si="97"/>
        <v>0.87502296021454029</v>
      </c>
      <c r="N462" s="2" t="s">
        <v>24</v>
      </c>
      <c r="O462" s="2">
        <v>3250000</v>
      </c>
      <c r="P462" s="2">
        <v>4150000</v>
      </c>
      <c r="Q462" s="2">
        <f t="shared" si="91"/>
        <v>900000</v>
      </c>
      <c r="R462" s="4">
        <f t="shared" si="92"/>
        <v>0.27692307692307694</v>
      </c>
      <c r="S462" s="2"/>
      <c r="T462" s="5">
        <f t="shared" si="100"/>
        <v>62500</v>
      </c>
      <c r="U462" s="2">
        <v>79808</v>
      </c>
      <c r="V462" s="5">
        <f t="shared" si="93"/>
        <v>17308</v>
      </c>
      <c r="W462" s="4">
        <f t="shared" si="94"/>
        <v>0.27692800000000001</v>
      </c>
      <c r="X462" s="22">
        <f t="shared" si="98"/>
        <v>54688.935013408765</v>
      </c>
      <c r="Y462" s="22">
        <f t="shared" si="99"/>
        <v>69833.832408802031</v>
      </c>
      <c r="Z462" s="22">
        <f t="shared" si="101"/>
        <v>15144.897395393265</v>
      </c>
      <c r="AA462" s="8">
        <f t="shared" si="102"/>
        <v>0.27692800000000006</v>
      </c>
      <c r="AB462" s="22">
        <f t="shared" si="103"/>
        <v>3631359.2852577055</v>
      </c>
      <c r="AC462" s="11">
        <v>6339</v>
      </c>
      <c r="AD462" s="2">
        <v>2012</v>
      </c>
      <c r="AE462" s="2">
        <f t="shared" si="95"/>
        <v>4</v>
      </c>
      <c r="AF462" s="2" t="s">
        <v>29</v>
      </c>
    </row>
    <row r="463" spans="1:32" x14ac:dyDescent="0.2">
      <c r="A463">
        <v>31</v>
      </c>
      <c r="B463" s="2" t="s">
        <v>887</v>
      </c>
      <c r="C463" s="2" t="s">
        <v>22</v>
      </c>
      <c r="D463" s="2" t="s">
        <v>23</v>
      </c>
      <c r="E463" s="2" t="s">
        <v>2767</v>
      </c>
      <c r="F463" s="2" t="s">
        <v>2775</v>
      </c>
      <c r="G463" s="2">
        <v>53</v>
      </c>
      <c r="H463" s="2">
        <v>59</v>
      </c>
      <c r="I463" s="3">
        <v>42573</v>
      </c>
      <c r="J463" s="3">
        <v>42585</v>
      </c>
      <c r="K463" s="3" t="s">
        <v>2540</v>
      </c>
      <c r="L463" s="17">
        <f t="shared" si="96"/>
        <v>272.20999999999998</v>
      </c>
      <c r="M463" s="20">
        <f t="shared" si="97"/>
        <v>0.87502296021454029</v>
      </c>
      <c r="N463" s="2" t="s">
        <v>32</v>
      </c>
      <c r="O463" s="2">
        <v>2950000</v>
      </c>
      <c r="P463" s="2">
        <v>3810000</v>
      </c>
      <c r="Q463" s="2">
        <f t="shared" si="91"/>
        <v>860000</v>
      </c>
      <c r="R463" s="4">
        <f t="shared" si="92"/>
        <v>0.29152542372881357</v>
      </c>
      <c r="S463" s="2">
        <v>188680</v>
      </c>
      <c r="T463" s="5">
        <f t="shared" si="100"/>
        <v>59220.377358490565</v>
      </c>
      <c r="U463" s="2">
        <v>75447</v>
      </c>
      <c r="V463" s="5">
        <f t="shared" si="93"/>
        <v>16226.622641509435</v>
      </c>
      <c r="W463" s="4">
        <f t="shared" si="94"/>
        <v>0.27400403991486871</v>
      </c>
      <c r="X463" s="22">
        <f t="shared" si="98"/>
        <v>51819.189901248552</v>
      </c>
      <c r="Y463" s="22">
        <f t="shared" si="99"/>
        <v>66017.857279306423</v>
      </c>
      <c r="Z463" s="22">
        <f t="shared" si="101"/>
        <v>14198.667378057871</v>
      </c>
      <c r="AA463" s="8">
        <f t="shared" si="102"/>
        <v>0.27400403991486871</v>
      </c>
      <c r="AB463" s="22">
        <f t="shared" si="103"/>
        <v>3498946.4358032406</v>
      </c>
      <c r="AC463" s="11">
        <v>1485</v>
      </c>
      <c r="AD463" s="2">
        <v>1937</v>
      </c>
      <c r="AE463" s="2">
        <f t="shared" si="95"/>
        <v>79</v>
      </c>
      <c r="AF463" s="2" t="s">
        <v>120</v>
      </c>
    </row>
    <row r="464" spans="1:32" x14ac:dyDescent="0.2">
      <c r="A464">
        <v>31</v>
      </c>
      <c r="B464" s="2" t="s">
        <v>1416</v>
      </c>
      <c r="C464" s="2" t="s">
        <v>22</v>
      </c>
      <c r="D464" s="2" t="s">
        <v>23</v>
      </c>
      <c r="E464" s="2" t="s">
        <v>2767</v>
      </c>
      <c r="F464" s="2" t="s">
        <v>2775</v>
      </c>
      <c r="G464" s="2">
        <v>67</v>
      </c>
      <c r="H464" s="2">
        <v>73</v>
      </c>
      <c r="I464" s="3">
        <v>42575</v>
      </c>
      <c r="J464" s="3">
        <v>42585</v>
      </c>
      <c r="K464" s="3" t="s">
        <v>2540</v>
      </c>
      <c r="L464" s="17">
        <f t="shared" si="96"/>
        <v>272.20999999999998</v>
      </c>
      <c r="M464" s="20">
        <f t="shared" si="97"/>
        <v>0.87502296021454029</v>
      </c>
      <c r="N464" s="2" t="s">
        <v>36</v>
      </c>
      <c r="O464" s="2">
        <v>3800000</v>
      </c>
      <c r="P464" s="2">
        <v>4400000</v>
      </c>
      <c r="Q464" s="2">
        <f t="shared" si="91"/>
        <v>600000</v>
      </c>
      <c r="R464" s="4">
        <f t="shared" si="92"/>
        <v>0.15789473684210525</v>
      </c>
      <c r="S464" s="2">
        <v>3613</v>
      </c>
      <c r="T464" s="5">
        <f t="shared" si="100"/>
        <v>56770.343283582093</v>
      </c>
      <c r="U464" s="2">
        <v>65726</v>
      </c>
      <c r="V464" s="5">
        <f t="shared" si="93"/>
        <v>8955.6567164179069</v>
      </c>
      <c r="W464" s="4">
        <f t="shared" si="94"/>
        <v>0.15775237911953707</v>
      </c>
      <c r="X464" s="22">
        <f t="shared" si="98"/>
        <v>49675.353832395645</v>
      </c>
      <c r="Y464" s="22">
        <f t="shared" si="99"/>
        <v>57511.759083060875</v>
      </c>
      <c r="Z464" s="22">
        <f t="shared" si="101"/>
        <v>7836.4052506652297</v>
      </c>
      <c r="AA464" s="8">
        <f t="shared" si="102"/>
        <v>0.15775237911953713</v>
      </c>
      <c r="AB464" s="22">
        <f t="shared" si="103"/>
        <v>3853287.8585650786</v>
      </c>
      <c r="AC464" s="11">
        <v>2655</v>
      </c>
      <c r="AD464" s="2">
        <v>1984</v>
      </c>
      <c r="AE464" s="2">
        <f t="shared" si="95"/>
        <v>32</v>
      </c>
      <c r="AF464" s="2" t="s">
        <v>130</v>
      </c>
    </row>
    <row r="465" spans="1:32" x14ac:dyDescent="0.2">
      <c r="A465">
        <v>31</v>
      </c>
      <c r="B465" s="2" t="s">
        <v>388</v>
      </c>
      <c r="C465" s="2" t="s">
        <v>22</v>
      </c>
      <c r="D465" s="2" t="s">
        <v>23</v>
      </c>
      <c r="E465" s="2" t="s">
        <v>2767</v>
      </c>
      <c r="F465" s="2" t="s">
        <v>2775</v>
      </c>
      <c r="G465" s="2">
        <v>44</v>
      </c>
      <c r="H465" s="2">
        <v>50</v>
      </c>
      <c r="I465" s="3">
        <v>42574</v>
      </c>
      <c r="J465" s="3">
        <v>42586</v>
      </c>
      <c r="K465" s="3" t="s">
        <v>2540</v>
      </c>
      <c r="L465" s="17">
        <f t="shared" si="96"/>
        <v>272.20999999999998</v>
      </c>
      <c r="M465" s="20">
        <f t="shared" si="97"/>
        <v>0.87502296021454029</v>
      </c>
      <c r="N465" s="2" t="s">
        <v>32</v>
      </c>
      <c r="O465" s="2">
        <v>3200000</v>
      </c>
      <c r="P465" s="2">
        <v>3700000</v>
      </c>
      <c r="Q465" s="2">
        <f t="shared" si="91"/>
        <v>500000</v>
      </c>
      <c r="R465" s="4">
        <f t="shared" si="92"/>
        <v>0.15625</v>
      </c>
      <c r="S465" s="2">
        <v>13855</v>
      </c>
      <c r="T465" s="5">
        <f t="shared" si="100"/>
        <v>73042.159090909088</v>
      </c>
      <c r="U465" s="2">
        <v>84406</v>
      </c>
      <c r="V465" s="5">
        <f t="shared" si="93"/>
        <v>11363.840909090912</v>
      </c>
      <c r="W465" s="4">
        <f t="shared" si="94"/>
        <v>0.15557920316878021</v>
      </c>
      <c r="X465" s="22">
        <f t="shared" si="98"/>
        <v>63913.566268188668</v>
      </c>
      <c r="Y465" s="22">
        <f t="shared" si="99"/>
        <v>73857.187979868482</v>
      </c>
      <c r="Z465" s="22">
        <f t="shared" si="101"/>
        <v>9943.6217116798143</v>
      </c>
      <c r="AA465" s="8">
        <f t="shared" si="102"/>
        <v>0.15557920316878007</v>
      </c>
      <c r="AB465" s="22">
        <f t="shared" si="103"/>
        <v>3249716.2711142134</v>
      </c>
      <c r="AC465" s="2">
        <v>987</v>
      </c>
      <c r="AD465" s="2">
        <v>1898</v>
      </c>
      <c r="AE465" s="2">
        <f t="shared" si="95"/>
        <v>118</v>
      </c>
      <c r="AF465" s="2" t="s">
        <v>88</v>
      </c>
    </row>
    <row r="466" spans="1:32" x14ac:dyDescent="0.2">
      <c r="A466">
        <v>31</v>
      </c>
      <c r="B466" s="2" t="s">
        <v>1099</v>
      </c>
      <c r="C466" s="2" t="s">
        <v>22</v>
      </c>
      <c r="D466" s="2" t="s">
        <v>23</v>
      </c>
      <c r="E466" s="2" t="s">
        <v>2767</v>
      </c>
      <c r="F466" s="2" t="s">
        <v>2775</v>
      </c>
      <c r="G466" s="2">
        <v>58</v>
      </c>
      <c r="H466" s="2">
        <v>65</v>
      </c>
      <c r="I466" s="3">
        <v>42574</v>
      </c>
      <c r="J466" s="3">
        <v>42586</v>
      </c>
      <c r="K466" s="3" t="s">
        <v>2540</v>
      </c>
      <c r="L466" s="17">
        <f t="shared" si="96"/>
        <v>272.20999999999998</v>
      </c>
      <c r="M466" s="20">
        <f t="shared" si="97"/>
        <v>0.87502296021454029</v>
      </c>
      <c r="N466" s="2" t="s">
        <v>32</v>
      </c>
      <c r="O466" s="2">
        <v>3300000</v>
      </c>
      <c r="P466" s="2">
        <v>4250000</v>
      </c>
      <c r="Q466" s="2">
        <f t="shared" si="91"/>
        <v>950000</v>
      </c>
      <c r="R466" s="4">
        <f t="shared" si="92"/>
        <v>0.2878787878787879</v>
      </c>
      <c r="S466" s="2">
        <v>144458</v>
      </c>
      <c r="T466" s="5">
        <f t="shared" si="100"/>
        <v>59387.206896551725</v>
      </c>
      <c r="U466" s="2">
        <v>75767</v>
      </c>
      <c r="V466" s="5">
        <f t="shared" si="93"/>
        <v>16379.793103448275</v>
      </c>
      <c r="W466" s="4">
        <f t="shared" si="94"/>
        <v>0.27581349518559956</v>
      </c>
      <c r="X466" s="22">
        <f t="shared" si="98"/>
        <v>51965.169577494053</v>
      </c>
      <c r="Y466" s="22">
        <f t="shared" si="99"/>
        <v>66297.864626575072</v>
      </c>
      <c r="Z466" s="22">
        <f t="shared" si="101"/>
        <v>14332.69504908102</v>
      </c>
      <c r="AA466" s="8">
        <f t="shared" si="102"/>
        <v>0.27581349518559956</v>
      </c>
      <c r="AB466" s="22">
        <f t="shared" si="103"/>
        <v>3845276.148341354</v>
      </c>
      <c r="AC466" s="2">
        <v>855</v>
      </c>
      <c r="AD466" s="2">
        <v>1949</v>
      </c>
      <c r="AE466" s="2">
        <f t="shared" si="95"/>
        <v>67</v>
      </c>
      <c r="AF466" s="2" t="s">
        <v>231</v>
      </c>
    </row>
    <row r="467" spans="1:32" x14ac:dyDescent="0.2">
      <c r="A467">
        <v>32</v>
      </c>
      <c r="B467" s="2" t="s">
        <v>619</v>
      </c>
      <c r="C467" s="2" t="s">
        <v>22</v>
      </c>
      <c r="D467" s="2" t="s">
        <v>23</v>
      </c>
      <c r="E467" s="2" t="s">
        <v>2767</v>
      </c>
      <c r="F467" s="2" t="s">
        <v>2775</v>
      </c>
      <c r="G467" s="2">
        <v>47</v>
      </c>
      <c r="H467" s="2">
        <v>54</v>
      </c>
      <c r="I467" s="3">
        <v>42580</v>
      </c>
      <c r="J467" s="3">
        <v>42590</v>
      </c>
      <c r="K467" s="3" t="s">
        <v>2540</v>
      </c>
      <c r="L467" s="17">
        <f t="shared" si="96"/>
        <v>272.20999999999998</v>
      </c>
      <c r="M467" s="20">
        <f t="shared" si="97"/>
        <v>0.87502296021454029</v>
      </c>
      <c r="N467" s="2" t="s">
        <v>36</v>
      </c>
      <c r="O467" s="2">
        <v>3190000</v>
      </c>
      <c r="P467" s="2">
        <v>3500000</v>
      </c>
      <c r="Q467" s="2">
        <f t="shared" si="91"/>
        <v>310000</v>
      </c>
      <c r="R467" s="4">
        <f t="shared" si="92"/>
        <v>9.7178683385579931E-2</v>
      </c>
      <c r="S467" s="2">
        <v>27415</v>
      </c>
      <c r="T467" s="5">
        <f t="shared" si="100"/>
        <v>68455.638297872341</v>
      </c>
      <c r="U467" s="2">
        <v>75051</v>
      </c>
      <c r="V467" s="5">
        <f t="shared" si="93"/>
        <v>6595.3617021276586</v>
      </c>
      <c r="W467" s="4">
        <f t="shared" si="94"/>
        <v>9.6345047188503799E-2</v>
      </c>
      <c r="X467" s="22">
        <f t="shared" si="98"/>
        <v>59900.255266780114</v>
      </c>
      <c r="Y467" s="22">
        <f t="shared" si="99"/>
        <v>65671.348187061463</v>
      </c>
      <c r="Z467" s="22">
        <f t="shared" si="101"/>
        <v>5771.0929202813495</v>
      </c>
      <c r="AA467" s="8">
        <f t="shared" si="102"/>
        <v>9.634504718850373E-2</v>
      </c>
      <c r="AB467" s="22">
        <f t="shared" si="103"/>
        <v>3086553.3647918887</v>
      </c>
      <c r="AC467" s="11">
        <v>29591</v>
      </c>
      <c r="AD467" s="2">
        <v>1916</v>
      </c>
      <c r="AE467" s="2">
        <f t="shared" si="95"/>
        <v>100</v>
      </c>
      <c r="AF467" s="2" t="s">
        <v>25</v>
      </c>
    </row>
    <row r="468" spans="1:32" x14ac:dyDescent="0.2">
      <c r="A468">
        <v>32</v>
      </c>
      <c r="B468" s="2" t="s">
        <v>976</v>
      </c>
      <c r="C468" s="2" t="s">
        <v>22</v>
      </c>
      <c r="D468" s="2" t="s">
        <v>23</v>
      </c>
      <c r="E468" s="2" t="s">
        <v>2767</v>
      </c>
      <c r="F468" s="2" t="s">
        <v>2775</v>
      </c>
      <c r="G468" s="2">
        <v>55</v>
      </c>
      <c r="H468" s="2">
        <v>64</v>
      </c>
      <c r="I468" s="3">
        <v>42580</v>
      </c>
      <c r="J468" s="3">
        <v>42590</v>
      </c>
      <c r="K468" s="3" t="s">
        <v>2540</v>
      </c>
      <c r="L468" s="17">
        <f t="shared" si="96"/>
        <v>272.20999999999998</v>
      </c>
      <c r="M468" s="20">
        <f t="shared" si="97"/>
        <v>0.87502296021454029</v>
      </c>
      <c r="N468" s="2" t="s">
        <v>36</v>
      </c>
      <c r="O468" s="2">
        <v>3500000</v>
      </c>
      <c r="P468" s="2">
        <v>4060000</v>
      </c>
      <c r="Q468" s="2">
        <f t="shared" si="91"/>
        <v>560000</v>
      </c>
      <c r="R468" s="4">
        <f t="shared" si="92"/>
        <v>0.16</v>
      </c>
      <c r="S468" s="2"/>
      <c r="T468" s="5">
        <f t="shared" si="100"/>
        <v>63636.36363636364</v>
      </c>
      <c r="U468" s="2">
        <v>73818</v>
      </c>
      <c r="V468" s="5">
        <f t="shared" si="93"/>
        <v>10181.63636363636</v>
      </c>
      <c r="W468" s="4">
        <f t="shared" si="94"/>
        <v>0.15999714285714281</v>
      </c>
      <c r="X468" s="22">
        <f t="shared" si="98"/>
        <v>55683.279286379839</v>
      </c>
      <c r="Y468" s="22">
        <f t="shared" si="99"/>
        <v>64592.444877116934</v>
      </c>
      <c r="Z468" s="22">
        <f t="shared" si="101"/>
        <v>8909.165590737095</v>
      </c>
      <c r="AA468" s="8">
        <f t="shared" si="102"/>
        <v>0.15999714285714278</v>
      </c>
      <c r="AB468" s="22">
        <f t="shared" si="103"/>
        <v>3552584.4682414313</v>
      </c>
      <c r="AC468" s="11">
        <v>2268</v>
      </c>
      <c r="AD468" s="2">
        <v>2014</v>
      </c>
      <c r="AE468" s="2">
        <f t="shared" si="95"/>
        <v>2</v>
      </c>
      <c r="AF468" s="2" t="s">
        <v>37</v>
      </c>
    </row>
    <row r="469" spans="1:32" x14ac:dyDescent="0.2">
      <c r="A469">
        <v>32</v>
      </c>
      <c r="B469" s="2" t="s">
        <v>223</v>
      </c>
      <c r="C469" s="2" t="s">
        <v>22</v>
      </c>
      <c r="D469" s="2" t="s">
        <v>23</v>
      </c>
      <c r="E469" s="2" t="s">
        <v>2767</v>
      </c>
      <c r="F469" s="2" t="s">
        <v>2775</v>
      </c>
      <c r="G469" s="2">
        <v>33</v>
      </c>
      <c r="H469" s="2">
        <v>37</v>
      </c>
      <c r="I469" s="3">
        <v>42581</v>
      </c>
      <c r="J469" s="3">
        <v>42591</v>
      </c>
      <c r="K469" s="3" t="s">
        <v>2540</v>
      </c>
      <c r="L469" s="17">
        <f t="shared" si="96"/>
        <v>272.20999999999998</v>
      </c>
      <c r="M469" s="20">
        <f t="shared" si="97"/>
        <v>0.87502296021454029</v>
      </c>
      <c r="N469" s="2" t="s">
        <v>36</v>
      </c>
      <c r="O469" s="2">
        <v>2100000</v>
      </c>
      <c r="P469" s="2">
        <v>2650000</v>
      </c>
      <c r="Q469" s="2">
        <f t="shared" si="91"/>
        <v>550000</v>
      </c>
      <c r="R469" s="4">
        <f t="shared" si="92"/>
        <v>0.26190476190476192</v>
      </c>
      <c r="S469" s="2">
        <v>119898</v>
      </c>
      <c r="T469" s="5">
        <f t="shared" si="100"/>
        <v>67269.636363636368</v>
      </c>
      <c r="U469" s="2">
        <v>83936</v>
      </c>
      <c r="V469" s="5">
        <f t="shared" si="93"/>
        <v>16666.363636363632</v>
      </c>
      <c r="W469" s="4">
        <f t="shared" si="94"/>
        <v>0.24775462656392314</v>
      </c>
      <c r="X469" s="22">
        <f t="shared" si="98"/>
        <v>58862.476343464776</v>
      </c>
      <c r="Y469" s="22">
        <f t="shared" si="99"/>
        <v>73445.927188567657</v>
      </c>
      <c r="Z469" s="22">
        <f t="shared" si="101"/>
        <v>14583.450845102881</v>
      </c>
      <c r="AA469" s="8">
        <f t="shared" si="102"/>
        <v>0.24775462656392325</v>
      </c>
      <c r="AB469" s="22">
        <f t="shared" si="103"/>
        <v>2423715.5972227328</v>
      </c>
      <c r="AC469" s="2">
        <v>855</v>
      </c>
      <c r="AD469" s="2">
        <v>1949</v>
      </c>
      <c r="AE469" s="2">
        <f t="shared" si="95"/>
        <v>67</v>
      </c>
      <c r="AF469" s="2" t="s">
        <v>37</v>
      </c>
    </row>
    <row r="470" spans="1:32" x14ac:dyDescent="0.2">
      <c r="A470">
        <v>32</v>
      </c>
      <c r="B470" s="2" t="s">
        <v>257</v>
      </c>
      <c r="C470" s="2" t="s">
        <v>22</v>
      </c>
      <c r="D470" s="2" t="s">
        <v>23</v>
      </c>
      <c r="E470" s="2" t="s">
        <v>2767</v>
      </c>
      <c r="F470" s="2" t="s">
        <v>2775</v>
      </c>
      <c r="G470" s="2">
        <v>34</v>
      </c>
      <c r="H470" s="2">
        <v>37</v>
      </c>
      <c r="I470" s="3">
        <v>42579</v>
      </c>
      <c r="J470" s="3">
        <v>42591</v>
      </c>
      <c r="K470" s="3" t="s">
        <v>2540</v>
      </c>
      <c r="L470" s="17">
        <f t="shared" si="96"/>
        <v>272.20999999999998</v>
      </c>
      <c r="M470" s="20">
        <f t="shared" si="97"/>
        <v>0.87502296021454029</v>
      </c>
      <c r="N470" s="2" t="s">
        <v>32</v>
      </c>
      <c r="O470" s="2">
        <v>2290000</v>
      </c>
      <c r="P470" s="2">
        <v>3100000</v>
      </c>
      <c r="Q470" s="2">
        <f t="shared" si="91"/>
        <v>810000</v>
      </c>
      <c r="R470" s="4">
        <f t="shared" si="92"/>
        <v>0.35371179039301309</v>
      </c>
      <c r="S470" s="2">
        <v>196111</v>
      </c>
      <c r="T470" s="5">
        <f t="shared" si="100"/>
        <v>73120.911764705888</v>
      </c>
      <c r="U470" s="2">
        <v>96944</v>
      </c>
      <c r="V470" s="5">
        <f t="shared" si="93"/>
        <v>23823.088235294112</v>
      </c>
      <c r="W470" s="4">
        <f t="shared" si="94"/>
        <v>0.32580403690744286</v>
      </c>
      <c r="X470" s="22">
        <f t="shared" si="98"/>
        <v>63982.476665939153</v>
      </c>
      <c r="Y470" s="22">
        <f t="shared" si="99"/>
        <v>84828.225855038399</v>
      </c>
      <c r="Z470" s="22">
        <f t="shared" si="101"/>
        <v>20845.749189099246</v>
      </c>
      <c r="AA470" s="8">
        <f t="shared" si="102"/>
        <v>0.32580403690744292</v>
      </c>
      <c r="AB470" s="22">
        <f t="shared" si="103"/>
        <v>2884159.6790713058</v>
      </c>
      <c r="AC470" s="11">
        <v>2041</v>
      </c>
      <c r="AD470" s="2">
        <v>1936</v>
      </c>
      <c r="AE470" s="2">
        <f t="shared" si="95"/>
        <v>80</v>
      </c>
      <c r="AF470" s="2" t="s">
        <v>37</v>
      </c>
    </row>
    <row r="471" spans="1:32" x14ac:dyDescent="0.2">
      <c r="A471">
        <v>32</v>
      </c>
      <c r="B471" s="2" t="s">
        <v>276</v>
      </c>
      <c r="C471" s="2" t="s">
        <v>22</v>
      </c>
      <c r="D471" s="2" t="s">
        <v>23</v>
      </c>
      <c r="E471" s="2" t="s">
        <v>2767</v>
      </c>
      <c r="F471" s="2" t="s">
        <v>2775</v>
      </c>
      <c r="G471" s="2">
        <v>39</v>
      </c>
      <c r="H471" s="2">
        <v>44</v>
      </c>
      <c r="I471" s="3">
        <v>42581</v>
      </c>
      <c r="J471" s="3">
        <v>42591</v>
      </c>
      <c r="K471" s="3" t="s">
        <v>2540</v>
      </c>
      <c r="L471" s="17">
        <f t="shared" si="96"/>
        <v>272.20999999999998</v>
      </c>
      <c r="M471" s="20">
        <f t="shared" si="97"/>
        <v>0.87502296021454029</v>
      </c>
      <c r="N471" s="2" t="s">
        <v>36</v>
      </c>
      <c r="O471" s="2">
        <v>2850000</v>
      </c>
      <c r="P471" s="2">
        <v>3200000</v>
      </c>
      <c r="Q471" s="2">
        <f t="shared" si="91"/>
        <v>350000</v>
      </c>
      <c r="R471" s="4">
        <f t="shared" si="92"/>
        <v>0.12280701754385964</v>
      </c>
      <c r="S471" s="2">
        <v>105180</v>
      </c>
      <c r="T471" s="5">
        <f t="shared" si="100"/>
        <v>75773.846153846156</v>
      </c>
      <c r="U471" s="2">
        <v>84748</v>
      </c>
      <c r="V471" s="5">
        <f t="shared" si="93"/>
        <v>8974.1538461538439</v>
      </c>
      <c r="W471" s="4">
        <f t="shared" si="94"/>
        <v>0.11843339492010635</v>
      </c>
      <c r="X471" s="22">
        <f t="shared" si="98"/>
        <v>66303.855168379625</v>
      </c>
      <c r="Y471" s="22">
        <f t="shared" si="99"/>
        <v>74156.445832261859</v>
      </c>
      <c r="Z471" s="22">
        <f t="shared" si="101"/>
        <v>7852.5906638822344</v>
      </c>
      <c r="AA471" s="8">
        <f t="shared" si="102"/>
        <v>0.11843339492010628</v>
      </c>
      <c r="AB471" s="22">
        <f t="shared" si="103"/>
        <v>2892101.3874582127</v>
      </c>
      <c r="AC471" s="11">
        <v>1605</v>
      </c>
      <c r="AD471" s="2">
        <v>1939</v>
      </c>
      <c r="AE471" s="2">
        <f t="shared" si="95"/>
        <v>77</v>
      </c>
      <c r="AF471" s="2" t="s">
        <v>37</v>
      </c>
    </row>
    <row r="472" spans="1:32" x14ac:dyDescent="0.2">
      <c r="A472">
        <v>32</v>
      </c>
      <c r="B472" s="2" t="s">
        <v>434</v>
      </c>
      <c r="C472" s="2" t="s">
        <v>22</v>
      </c>
      <c r="D472" s="2" t="s">
        <v>23</v>
      </c>
      <c r="E472" s="2" t="s">
        <v>2767</v>
      </c>
      <c r="F472" s="2" t="s">
        <v>2775</v>
      </c>
      <c r="G472" s="2">
        <v>41</v>
      </c>
      <c r="H472" s="2">
        <v>49</v>
      </c>
      <c r="I472" s="3">
        <v>42581</v>
      </c>
      <c r="J472" s="3">
        <v>42591</v>
      </c>
      <c r="K472" s="3" t="s">
        <v>2540</v>
      </c>
      <c r="L472" s="17">
        <f t="shared" si="96"/>
        <v>272.20999999999998</v>
      </c>
      <c r="M472" s="20">
        <f t="shared" si="97"/>
        <v>0.87502296021454029</v>
      </c>
      <c r="N472" s="2" t="s">
        <v>36</v>
      </c>
      <c r="O472" s="2">
        <v>2650000</v>
      </c>
      <c r="P472" s="2">
        <v>3200000</v>
      </c>
      <c r="Q472" s="2">
        <f t="shared" si="91"/>
        <v>550000</v>
      </c>
      <c r="R472" s="4">
        <f t="shared" si="92"/>
        <v>0.20754716981132076</v>
      </c>
      <c r="S472" s="2">
        <v>4368</v>
      </c>
      <c r="T472" s="5">
        <f t="shared" si="100"/>
        <v>64740.682926829271</v>
      </c>
      <c r="U472" s="2">
        <v>78155</v>
      </c>
      <c r="V472" s="5">
        <f t="shared" si="93"/>
        <v>13414.317073170729</v>
      </c>
      <c r="W472" s="4">
        <f t="shared" si="94"/>
        <v>0.2072007347888461</v>
      </c>
      <c r="X472" s="22">
        <f t="shared" si="98"/>
        <v>56649.584020945098</v>
      </c>
      <c r="Y472" s="22">
        <f t="shared" si="99"/>
        <v>68387.419455567389</v>
      </c>
      <c r="Z472" s="22">
        <f t="shared" si="101"/>
        <v>11737.835434622291</v>
      </c>
      <c r="AA472" s="8">
        <f t="shared" si="102"/>
        <v>0.20720073478884596</v>
      </c>
      <c r="AB472" s="22">
        <f t="shared" si="103"/>
        <v>2803884.1976782628</v>
      </c>
      <c r="AC472" s="11">
        <v>3599</v>
      </c>
      <c r="AD472" s="2">
        <v>1936</v>
      </c>
      <c r="AE472" s="2">
        <f t="shared" si="95"/>
        <v>80</v>
      </c>
      <c r="AF472" s="2" t="s">
        <v>67</v>
      </c>
    </row>
    <row r="473" spans="1:32" x14ac:dyDescent="0.2">
      <c r="A473">
        <v>32</v>
      </c>
      <c r="B473" s="2" t="s">
        <v>670</v>
      </c>
      <c r="C473" s="2" t="s">
        <v>22</v>
      </c>
      <c r="D473" s="2" t="s">
        <v>23</v>
      </c>
      <c r="E473" s="2" t="s">
        <v>2767</v>
      </c>
      <c r="F473" s="2" t="s">
        <v>2775</v>
      </c>
      <c r="G473" s="2">
        <v>48</v>
      </c>
      <c r="H473" s="2">
        <v>54</v>
      </c>
      <c r="I473" s="3">
        <v>42581</v>
      </c>
      <c r="J473" s="3">
        <v>42591</v>
      </c>
      <c r="K473" s="3" t="s">
        <v>2540</v>
      </c>
      <c r="L473" s="17">
        <f t="shared" si="96"/>
        <v>272.20999999999998</v>
      </c>
      <c r="M473" s="20">
        <f t="shared" si="97"/>
        <v>0.87502296021454029</v>
      </c>
      <c r="N473" s="2" t="s">
        <v>36</v>
      </c>
      <c r="O473" s="2">
        <v>3490000</v>
      </c>
      <c r="P473" s="2">
        <v>4400000</v>
      </c>
      <c r="Q473" s="2">
        <f t="shared" si="91"/>
        <v>910000</v>
      </c>
      <c r="R473" s="4">
        <f t="shared" si="92"/>
        <v>0.26074498567335241</v>
      </c>
      <c r="S473" s="2"/>
      <c r="T473" s="5">
        <f t="shared" si="100"/>
        <v>72708.333333333328</v>
      </c>
      <c r="U473" s="2">
        <v>91667</v>
      </c>
      <c r="V473" s="5">
        <f t="shared" si="93"/>
        <v>18958.666666666672</v>
      </c>
      <c r="W473" s="4">
        <f t="shared" si="94"/>
        <v>0.26074957020057316</v>
      </c>
      <c r="X473" s="22">
        <f t="shared" si="98"/>
        <v>63621.461065598865</v>
      </c>
      <c r="Y473" s="22">
        <f t="shared" si="99"/>
        <v>80210.729693986272</v>
      </c>
      <c r="Z473" s="22">
        <f t="shared" si="101"/>
        <v>16589.268628387406</v>
      </c>
      <c r="AA473" s="8">
        <f t="shared" si="102"/>
        <v>0.26074957020057321</v>
      </c>
      <c r="AB473" s="22">
        <f t="shared" si="103"/>
        <v>3850115.025311341</v>
      </c>
      <c r="AC473" s="11">
        <v>2937</v>
      </c>
      <c r="AD473" s="2">
        <v>2011</v>
      </c>
      <c r="AE473" s="2">
        <f t="shared" si="95"/>
        <v>5</v>
      </c>
      <c r="AF473" s="2" t="s">
        <v>65</v>
      </c>
    </row>
    <row r="474" spans="1:32" x14ac:dyDescent="0.2">
      <c r="A474">
        <v>32</v>
      </c>
      <c r="B474" s="2" t="s">
        <v>671</v>
      </c>
      <c r="C474" s="2" t="s">
        <v>22</v>
      </c>
      <c r="D474" s="2" t="s">
        <v>23</v>
      </c>
      <c r="E474" s="2" t="s">
        <v>2767</v>
      </c>
      <c r="F474" s="2" t="s">
        <v>2775</v>
      </c>
      <c r="G474" s="2">
        <v>48</v>
      </c>
      <c r="H474" s="2">
        <v>53</v>
      </c>
      <c r="I474" s="3">
        <v>42581</v>
      </c>
      <c r="J474" s="3">
        <v>42591</v>
      </c>
      <c r="K474" s="3" t="s">
        <v>2540</v>
      </c>
      <c r="L474" s="17">
        <f t="shared" si="96"/>
        <v>272.20999999999998</v>
      </c>
      <c r="M474" s="20">
        <f t="shared" si="97"/>
        <v>0.87502296021454029</v>
      </c>
      <c r="N474" s="2" t="s">
        <v>36</v>
      </c>
      <c r="O474" s="2">
        <v>3000000</v>
      </c>
      <c r="P474" s="2">
        <v>3930000</v>
      </c>
      <c r="Q474" s="2">
        <f t="shared" si="91"/>
        <v>930000</v>
      </c>
      <c r="R474" s="4">
        <f t="shared" si="92"/>
        <v>0.31</v>
      </c>
      <c r="S474" s="2"/>
      <c r="T474" s="5">
        <f t="shared" si="100"/>
        <v>62500</v>
      </c>
      <c r="U474" s="2">
        <v>81875</v>
      </c>
      <c r="V474" s="5">
        <f t="shared" si="93"/>
        <v>19375</v>
      </c>
      <c r="W474" s="4">
        <f t="shared" si="94"/>
        <v>0.31</v>
      </c>
      <c r="X474" s="22">
        <f t="shared" si="98"/>
        <v>54688.935013408765</v>
      </c>
      <c r="Y474" s="22">
        <f t="shared" si="99"/>
        <v>71642.504867565483</v>
      </c>
      <c r="Z474" s="22">
        <f t="shared" si="101"/>
        <v>16953.569854156718</v>
      </c>
      <c r="AA474" s="8">
        <f t="shared" si="102"/>
        <v>0.31</v>
      </c>
      <c r="AB474" s="22">
        <f t="shared" si="103"/>
        <v>3438840.2336431434</v>
      </c>
      <c r="AC474" s="11">
        <v>1435</v>
      </c>
      <c r="AD474" s="2">
        <v>1879</v>
      </c>
      <c r="AE474" s="2">
        <f t="shared" si="95"/>
        <v>137</v>
      </c>
      <c r="AF474" s="2" t="s">
        <v>29</v>
      </c>
    </row>
    <row r="475" spans="1:32" x14ac:dyDescent="0.2">
      <c r="A475">
        <v>32</v>
      </c>
      <c r="B475" s="2" t="s">
        <v>837</v>
      </c>
      <c r="C475" s="2" t="s">
        <v>22</v>
      </c>
      <c r="D475" s="2" t="s">
        <v>23</v>
      </c>
      <c r="E475" s="2" t="s">
        <v>2767</v>
      </c>
      <c r="F475" s="2" t="s">
        <v>2775</v>
      </c>
      <c r="G475" s="2">
        <v>52</v>
      </c>
      <c r="H475" s="2">
        <v>58</v>
      </c>
      <c r="I475" s="3">
        <v>42581</v>
      </c>
      <c r="J475" s="3">
        <v>42591</v>
      </c>
      <c r="K475" s="3" t="s">
        <v>2540</v>
      </c>
      <c r="L475" s="17">
        <f t="shared" si="96"/>
        <v>272.20999999999998</v>
      </c>
      <c r="M475" s="20">
        <f t="shared" si="97"/>
        <v>0.87502296021454029</v>
      </c>
      <c r="N475" s="2" t="s">
        <v>36</v>
      </c>
      <c r="O475" s="2">
        <v>2940000</v>
      </c>
      <c r="P475" s="2">
        <v>3310000</v>
      </c>
      <c r="Q475" s="2">
        <f t="shared" si="91"/>
        <v>370000</v>
      </c>
      <c r="R475" s="4">
        <f t="shared" si="92"/>
        <v>0.12585034013605442</v>
      </c>
      <c r="S475" s="2">
        <v>55312</v>
      </c>
      <c r="T475" s="5">
        <f t="shared" si="100"/>
        <v>57602.153846153844</v>
      </c>
      <c r="U475" s="2">
        <v>64718</v>
      </c>
      <c r="V475" s="5">
        <f t="shared" si="93"/>
        <v>7115.8461538461561</v>
      </c>
      <c r="W475" s="4">
        <f t="shared" si="94"/>
        <v>0.12353437638549845</v>
      </c>
      <c r="X475" s="22">
        <f t="shared" si="98"/>
        <v>50403.207173194904</v>
      </c>
      <c r="Y475" s="22">
        <f t="shared" si="99"/>
        <v>56629.735939164617</v>
      </c>
      <c r="Z475" s="22">
        <f t="shared" si="101"/>
        <v>6226.5287659697133</v>
      </c>
      <c r="AA475" s="8">
        <f t="shared" si="102"/>
        <v>0.12353437638549843</v>
      </c>
      <c r="AB475" s="22">
        <f t="shared" si="103"/>
        <v>2944746.2688365602</v>
      </c>
      <c r="AC475" s="11">
        <v>2921</v>
      </c>
      <c r="AD475" s="2">
        <v>1936</v>
      </c>
      <c r="AE475" s="2">
        <f t="shared" si="95"/>
        <v>80</v>
      </c>
      <c r="AF475" s="2" t="s">
        <v>148</v>
      </c>
    </row>
    <row r="476" spans="1:32" x14ac:dyDescent="0.2">
      <c r="A476">
        <v>32</v>
      </c>
      <c r="B476" s="2" t="s">
        <v>935</v>
      </c>
      <c r="C476" s="2" t="s">
        <v>22</v>
      </c>
      <c r="D476" s="2" t="s">
        <v>23</v>
      </c>
      <c r="E476" s="2" t="s">
        <v>2767</v>
      </c>
      <c r="F476" s="2" t="s">
        <v>2775</v>
      </c>
      <c r="G476" s="2">
        <v>54</v>
      </c>
      <c r="H476" s="2">
        <v>59</v>
      </c>
      <c r="I476" s="3">
        <v>42580</v>
      </c>
      <c r="J476" s="3">
        <v>42591</v>
      </c>
      <c r="K476" s="3" t="s">
        <v>2540</v>
      </c>
      <c r="L476" s="17">
        <f t="shared" si="96"/>
        <v>272.20999999999998</v>
      </c>
      <c r="M476" s="20">
        <f t="shared" si="97"/>
        <v>0.87502296021454029</v>
      </c>
      <c r="N476" s="2" t="s">
        <v>24</v>
      </c>
      <c r="O476" s="2">
        <v>3100000</v>
      </c>
      <c r="P476" s="2">
        <v>3860000</v>
      </c>
      <c r="Q476" s="2">
        <f t="shared" si="91"/>
        <v>760000</v>
      </c>
      <c r="R476" s="4">
        <f t="shared" si="92"/>
        <v>0.24516129032258063</v>
      </c>
      <c r="S476" s="2">
        <v>2141</v>
      </c>
      <c r="T476" s="5">
        <f t="shared" si="100"/>
        <v>57447.055555555555</v>
      </c>
      <c r="U476" s="2">
        <v>71521</v>
      </c>
      <c r="V476" s="5">
        <f t="shared" si="93"/>
        <v>14073.944444444445</v>
      </c>
      <c r="W476" s="4">
        <f t="shared" si="94"/>
        <v>0.24498983121656948</v>
      </c>
      <c r="X476" s="22">
        <f t="shared" si="98"/>
        <v>50267.492607831373</v>
      </c>
      <c r="Y476" s="22">
        <f t="shared" si="99"/>
        <v>62582.517137504139</v>
      </c>
      <c r="Z476" s="22">
        <f t="shared" si="101"/>
        <v>12315.024529672766</v>
      </c>
      <c r="AA476" s="8">
        <f t="shared" si="102"/>
        <v>0.24498983121656956</v>
      </c>
      <c r="AB476" s="22">
        <f t="shared" si="103"/>
        <v>3379455.9254252235</v>
      </c>
      <c r="AC476" s="11">
        <v>2472</v>
      </c>
      <c r="AD476" s="2">
        <v>2003</v>
      </c>
      <c r="AE476" s="2">
        <f t="shared" si="95"/>
        <v>13</v>
      </c>
      <c r="AF476" s="2" t="s">
        <v>130</v>
      </c>
    </row>
    <row r="477" spans="1:32" x14ac:dyDescent="0.2">
      <c r="A477">
        <v>32</v>
      </c>
      <c r="B477" s="2" t="s">
        <v>746</v>
      </c>
      <c r="C477" s="2" t="s">
        <v>22</v>
      </c>
      <c r="D477" s="2" t="s">
        <v>23</v>
      </c>
      <c r="E477" s="2" t="s">
        <v>2767</v>
      </c>
      <c r="F477" s="2" t="s">
        <v>2775</v>
      </c>
      <c r="G477" s="2">
        <v>61</v>
      </c>
      <c r="H477" s="2">
        <v>67</v>
      </c>
      <c r="I477" s="3">
        <v>42581</v>
      </c>
      <c r="J477" s="3">
        <v>42591</v>
      </c>
      <c r="K477" s="3" t="s">
        <v>2540</v>
      </c>
      <c r="L477" s="17">
        <f t="shared" si="96"/>
        <v>272.20999999999998</v>
      </c>
      <c r="M477" s="20">
        <f t="shared" si="97"/>
        <v>0.87502296021454029</v>
      </c>
      <c r="N477" s="2" t="s">
        <v>36</v>
      </c>
      <c r="O477" s="2">
        <v>4200000</v>
      </c>
      <c r="P477" s="2">
        <v>4925000</v>
      </c>
      <c r="Q477" s="2">
        <f t="shared" si="91"/>
        <v>725000</v>
      </c>
      <c r="R477" s="4">
        <f t="shared" si="92"/>
        <v>0.17261904761904762</v>
      </c>
      <c r="S477" s="2"/>
      <c r="T477" s="5">
        <f t="shared" si="100"/>
        <v>68852.459016393448</v>
      </c>
      <c r="U477" s="2">
        <v>80738</v>
      </c>
      <c r="V477" s="5">
        <f t="shared" si="93"/>
        <v>11885.540983606552</v>
      </c>
      <c r="W477" s="4">
        <f t="shared" si="94"/>
        <v>0.17262333333333324</v>
      </c>
      <c r="X477" s="22">
        <f t="shared" si="98"/>
        <v>60247.48250657491</v>
      </c>
      <c r="Y477" s="22">
        <f t="shared" si="99"/>
        <v>70647.603761801554</v>
      </c>
      <c r="Z477" s="22">
        <f t="shared" si="101"/>
        <v>10400.121255226644</v>
      </c>
      <c r="AA477" s="8">
        <f t="shared" si="102"/>
        <v>0.17262333333333324</v>
      </c>
      <c r="AB477" s="22">
        <f t="shared" si="103"/>
        <v>4309503.829469895</v>
      </c>
      <c r="AC477" s="11">
        <v>2958</v>
      </c>
      <c r="AD477" s="2">
        <v>2009</v>
      </c>
      <c r="AE477" s="2">
        <f t="shared" si="95"/>
        <v>7</v>
      </c>
      <c r="AF477" s="2" t="s">
        <v>130</v>
      </c>
    </row>
    <row r="478" spans="1:32" x14ac:dyDescent="0.2">
      <c r="A478">
        <v>32</v>
      </c>
      <c r="B478" s="2" t="s">
        <v>414</v>
      </c>
      <c r="C478" s="2" t="s">
        <v>22</v>
      </c>
      <c r="D478" s="2" t="s">
        <v>23</v>
      </c>
      <c r="E478" s="2" t="s">
        <v>2767</v>
      </c>
      <c r="F478" s="2" t="s">
        <v>2775</v>
      </c>
      <c r="G478" s="2">
        <v>72</v>
      </c>
      <c r="H478" s="2">
        <v>78</v>
      </c>
      <c r="I478" s="3">
        <v>42581</v>
      </c>
      <c r="J478" s="3">
        <v>42591</v>
      </c>
      <c r="K478" s="3" t="s">
        <v>2540</v>
      </c>
      <c r="L478" s="17">
        <f t="shared" si="96"/>
        <v>272.20999999999998</v>
      </c>
      <c r="M478" s="20">
        <f t="shared" si="97"/>
        <v>0.87502296021454029</v>
      </c>
      <c r="N478" s="2" t="s">
        <v>36</v>
      </c>
      <c r="O478" s="2">
        <v>4800000</v>
      </c>
      <c r="P478" s="2">
        <v>5350000</v>
      </c>
      <c r="Q478" s="2">
        <f t="shared" si="91"/>
        <v>550000</v>
      </c>
      <c r="R478" s="4">
        <f t="shared" si="92"/>
        <v>0.11458333333333333</v>
      </c>
      <c r="S478" s="2"/>
      <c r="T478" s="5">
        <f t="shared" si="100"/>
        <v>66666.666666666672</v>
      </c>
      <c r="U478" s="2">
        <v>74306</v>
      </c>
      <c r="V478" s="5">
        <f t="shared" si="93"/>
        <v>7639.3333333333285</v>
      </c>
      <c r="W478" s="4">
        <f t="shared" si="94"/>
        <v>0.11458999999999991</v>
      </c>
      <c r="X478" s="22">
        <f t="shared" si="98"/>
        <v>58334.864014302693</v>
      </c>
      <c r="Y478" s="22">
        <f t="shared" si="99"/>
        <v>65019.456081701632</v>
      </c>
      <c r="Z478" s="22">
        <f t="shared" si="101"/>
        <v>6684.5920673989385</v>
      </c>
      <c r="AA478" s="8">
        <f t="shared" si="102"/>
        <v>0.11458999999999987</v>
      </c>
      <c r="AB478" s="22">
        <f t="shared" si="103"/>
        <v>4681400.8378825178</v>
      </c>
      <c r="AC478" s="11">
        <v>5875</v>
      </c>
      <c r="AD478" s="2">
        <v>2007</v>
      </c>
      <c r="AE478" s="2">
        <f t="shared" si="95"/>
        <v>9</v>
      </c>
      <c r="AF478" s="2" t="s">
        <v>65</v>
      </c>
    </row>
    <row r="479" spans="1:32" x14ac:dyDescent="0.2">
      <c r="A479">
        <v>32</v>
      </c>
      <c r="B479" s="2" t="s">
        <v>1167</v>
      </c>
      <c r="C479" s="2" t="s">
        <v>22</v>
      </c>
      <c r="D479" s="2" t="s">
        <v>23</v>
      </c>
      <c r="E479" s="2" t="s">
        <v>2767</v>
      </c>
      <c r="F479" s="2" t="s">
        <v>2775</v>
      </c>
      <c r="G479" s="2">
        <v>81</v>
      </c>
      <c r="H479" s="2">
        <v>92</v>
      </c>
      <c r="I479" s="3">
        <v>42579</v>
      </c>
      <c r="J479" s="3">
        <v>42591</v>
      </c>
      <c r="K479" s="3" t="s">
        <v>2540</v>
      </c>
      <c r="L479" s="17">
        <f t="shared" si="96"/>
        <v>272.20999999999998</v>
      </c>
      <c r="M479" s="20">
        <f t="shared" si="97"/>
        <v>0.87502296021454029</v>
      </c>
      <c r="N479" s="2" t="s">
        <v>32</v>
      </c>
      <c r="O479" s="2">
        <v>4600000</v>
      </c>
      <c r="P479" s="2">
        <v>5475000</v>
      </c>
      <c r="Q479" s="2">
        <f t="shared" si="91"/>
        <v>875000</v>
      </c>
      <c r="R479" s="4">
        <f t="shared" si="92"/>
        <v>0.19021739130434784</v>
      </c>
      <c r="S479" s="2">
        <v>4247</v>
      </c>
      <c r="T479" s="5">
        <f t="shared" si="100"/>
        <v>56842.555555555555</v>
      </c>
      <c r="U479" s="2">
        <v>67645</v>
      </c>
      <c r="V479" s="5">
        <f t="shared" si="93"/>
        <v>10802.444444444445</v>
      </c>
      <c r="W479" s="4">
        <f t="shared" si="94"/>
        <v>0.19004149864244904</v>
      </c>
      <c r="X479" s="22">
        <f t="shared" si="98"/>
        <v>49738.541228381684</v>
      </c>
      <c r="Y479" s="22">
        <f t="shared" si="99"/>
        <v>59190.928143712576</v>
      </c>
      <c r="Z479" s="22">
        <f t="shared" si="101"/>
        <v>9452.3869153308915</v>
      </c>
      <c r="AA479" s="8">
        <f t="shared" si="102"/>
        <v>0.19004149864244901</v>
      </c>
      <c r="AB479" s="22">
        <f t="shared" si="103"/>
        <v>4794465.1796407187</v>
      </c>
      <c r="AC479" s="11">
        <v>7939</v>
      </c>
      <c r="AD479" s="2">
        <v>2012</v>
      </c>
      <c r="AE479" s="2">
        <f t="shared" si="95"/>
        <v>4</v>
      </c>
      <c r="AF479" s="2" t="s">
        <v>52</v>
      </c>
    </row>
    <row r="480" spans="1:32" x14ac:dyDescent="0.2">
      <c r="A480">
        <v>32</v>
      </c>
      <c r="B480" s="2" t="s">
        <v>2049</v>
      </c>
      <c r="C480" s="2" t="s">
        <v>22</v>
      </c>
      <c r="D480" s="2" t="s">
        <v>23</v>
      </c>
      <c r="E480" s="2" t="s">
        <v>2767</v>
      </c>
      <c r="F480" s="2" t="s">
        <v>2775</v>
      </c>
      <c r="G480" s="2">
        <v>90</v>
      </c>
      <c r="H480" s="2">
        <v>99</v>
      </c>
      <c r="I480" s="3">
        <v>42580</v>
      </c>
      <c r="J480" s="3">
        <v>42591</v>
      </c>
      <c r="K480" s="3" t="s">
        <v>2540</v>
      </c>
      <c r="L480" s="17">
        <f t="shared" si="96"/>
        <v>272.20999999999998</v>
      </c>
      <c r="M480" s="20">
        <f t="shared" si="97"/>
        <v>0.87502296021454029</v>
      </c>
      <c r="N480" s="2" t="s">
        <v>24</v>
      </c>
      <c r="O480" s="2">
        <v>5200000</v>
      </c>
      <c r="P480" s="2">
        <v>5800000</v>
      </c>
      <c r="Q480" s="2">
        <f t="shared" si="91"/>
        <v>600000</v>
      </c>
      <c r="R480" s="4">
        <f t="shared" si="92"/>
        <v>0.11538461538461539</v>
      </c>
      <c r="S480" s="2"/>
      <c r="T480" s="5">
        <f t="shared" si="100"/>
        <v>57777.777777777781</v>
      </c>
      <c r="U480" s="2">
        <v>64444</v>
      </c>
      <c r="V480" s="5">
        <f t="shared" si="93"/>
        <v>6666.222222222219</v>
      </c>
      <c r="W480" s="4">
        <f t="shared" si="94"/>
        <v>0.11537692307692302</v>
      </c>
      <c r="X480" s="22">
        <f t="shared" si="98"/>
        <v>50556.882145728996</v>
      </c>
      <c r="Y480" s="22">
        <f t="shared" si="99"/>
        <v>56389.979648065833</v>
      </c>
      <c r="Z480" s="22">
        <f t="shared" si="101"/>
        <v>5833.0975023368374</v>
      </c>
      <c r="AA480" s="8">
        <f t="shared" si="102"/>
        <v>0.11537692307692303</v>
      </c>
      <c r="AB480" s="22">
        <f t="shared" si="103"/>
        <v>5075098.1683259252</v>
      </c>
      <c r="AC480" s="11">
        <v>3169</v>
      </c>
      <c r="AD480" s="2">
        <v>1996</v>
      </c>
      <c r="AE480" s="2">
        <f t="shared" si="95"/>
        <v>20</v>
      </c>
      <c r="AF480" s="2" t="s">
        <v>37</v>
      </c>
    </row>
    <row r="481" spans="1:32" x14ac:dyDescent="0.2">
      <c r="A481">
        <v>32</v>
      </c>
      <c r="B481" s="2" t="s">
        <v>2094</v>
      </c>
      <c r="C481" s="2" t="s">
        <v>22</v>
      </c>
      <c r="D481" s="2" t="s">
        <v>23</v>
      </c>
      <c r="E481" s="2" t="s">
        <v>2767</v>
      </c>
      <c r="F481" s="2" t="s">
        <v>2775</v>
      </c>
      <c r="G481" s="2">
        <v>93</v>
      </c>
      <c r="H481" s="2">
        <v>101</v>
      </c>
      <c r="I481" s="3">
        <v>42581</v>
      </c>
      <c r="J481" s="3">
        <v>42591</v>
      </c>
      <c r="K481" s="3" t="s">
        <v>2540</v>
      </c>
      <c r="L481" s="17">
        <f t="shared" si="96"/>
        <v>272.20999999999998</v>
      </c>
      <c r="M481" s="20">
        <f t="shared" si="97"/>
        <v>0.87502296021454029</v>
      </c>
      <c r="N481" s="2" t="s">
        <v>36</v>
      </c>
      <c r="O481" s="2">
        <v>6800000</v>
      </c>
      <c r="P481" s="2">
        <v>7400000</v>
      </c>
      <c r="Q481" s="2">
        <f t="shared" si="91"/>
        <v>600000</v>
      </c>
      <c r="R481" s="4">
        <f t="shared" si="92"/>
        <v>8.8235294117647065E-2</v>
      </c>
      <c r="S481" s="2"/>
      <c r="T481" s="5">
        <f t="shared" si="100"/>
        <v>73118.279569892475</v>
      </c>
      <c r="U481" s="2">
        <v>79570</v>
      </c>
      <c r="V481" s="5">
        <f t="shared" si="93"/>
        <v>6451.7204301075253</v>
      </c>
      <c r="W481" s="4">
        <f t="shared" si="94"/>
        <v>8.8236764705882334E-2</v>
      </c>
      <c r="X481" s="22">
        <f t="shared" si="98"/>
        <v>63980.173435041659</v>
      </c>
      <c r="Y481" s="22">
        <f t="shared" si="99"/>
        <v>69625.576944270972</v>
      </c>
      <c r="Z481" s="22">
        <f t="shared" si="101"/>
        <v>5645.4035092293125</v>
      </c>
      <c r="AA481" s="8">
        <f t="shared" si="102"/>
        <v>8.8236764705882306E-2</v>
      </c>
      <c r="AB481" s="22">
        <f t="shared" si="103"/>
        <v>6475178.6558172004</v>
      </c>
      <c r="AC481" s="2">
        <v>394</v>
      </c>
      <c r="AD481" s="2">
        <v>2013</v>
      </c>
      <c r="AE481" s="2">
        <f t="shared" si="95"/>
        <v>3</v>
      </c>
      <c r="AF481" s="2" t="s">
        <v>203</v>
      </c>
    </row>
    <row r="482" spans="1:32" x14ac:dyDescent="0.2">
      <c r="A482">
        <v>32</v>
      </c>
      <c r="B482" s="2" t="s">
        <v>171</v>
      </c>
      <c r="C482" s="2" t="s">
        <v>22</v>
      </c>
      <c r="D482" s="2" t="s">
        <v>23</v>
      </c>
      <c r="E482" s="2" t="s">
        <v>2767</v>
      </c>
      <c r="F482" s="2" t="s">
        <v>2775</v>
      </c>
      <c r="G482" s="2">
        <v>30</v>
      </c>
      <c r="H482" s="2">
        <v>35</v>
      </c>
      <c r="I482" s="3">
        <v>42580</v>
      </c>
      <c r="J482" s="3">
        <v>42592</v>
      </c>
      <c r="K482" s="3" t="s">
        <v>2540</v>
      </c>
      <c r="L482" s="17">
        <f t="shared" si="96"/>
        <v>272.20999999999998</v>
      </c>
      <c r="M482" s="20">
        <f t="shared" si="97"/>
        <v>0.87502296021454029</v>
      </c>
      <c r="N482" s="2" t="s">
        <v>32</v>
      </c>
      <c r="O482" s="2">
        <v>2300000</v>
      </c>
      <c r="P482" s="2">
        <v>2960000</v>
      </c>
      <c r="Q482" s="2">
        <f t="shared" si="91"/>
        <v>660000</v>
      </c>
      <c r="R482" s="4">
        <f t="shared" si="92"/>
        <v>0.28695652173913044</v>
      </c>
      <c r="S482" s="2">
        <v>107330</v>
      </c>
      <c r="T482" s="5">
        <f t="shared" si="100"/>
        <v>80244.333333333328</v>
      </c>
      <c r="U482" s="2">
        <v>102244</v>
      </c>
      <c r="V482" s="5">
        <f t="shared" si="93"/>
        <v>21999.666666666672</v>
      </c>
      <c r="W482" s="4">
        <f t="shared" si="94"/>
        <v>0.27415850755816618</v>
      </c>
      <c r="X482" s="22">
        <f t="shared" si="98"/>
        <v>70215.634093775632</v>
      </c>
      <c r="Y482" s="22">
        <f t="shared" si="99"/>
        <v>89465.847544175456</v>
      </c>
      <c r="Z482" s="22">
        <f t="shared" si="101"/>
        <v>19250.213450399824</v>
      </c>
      <c r="AA482" s="8">
        <f t="shared" si="102"/>
        <v>0.27415850755816629</v>
      </c>
      <c r="AB482" s="22">
        <f t="shared" si="103"/>
        <v>2683975.4263252635</v>
      </c>
      <c r="AC482" s="11">
        <v>2266</v>
      </c>
      <c r="AD482" s="2">
        <v>1935</v>
      </c>
      <c r="AE482" s="2">
        <f t="shared" si="95"/>
        <v>81</v>
      </c>
      <c r="AF482" s="2" t="s">
        <v>37</v>
      </c>
    </row>
    <row r="483" spans="1:32" x14ac:dyDescent="0.2">
      <c r="A483">
        <v>32</v>
      </c>
      <c r="B483" s="2" t="s">
        <v>256</v>
      </c>
      <c r="C483" s="2" t="s">
        <v>22</v>
      </c>
      <c r="D483" s="2" t="s">
        <v>23</v>
      </c>
      <c r="E483" s="2" t="s">
        <v>2767</v>
      </c>
      <c r="F483" s="2" t="s">
        <v>2775</v>
      </c>
      <c r="G483" s="2">
        <v>34</v>
      </c>
      <c r="H483" s="2">
        <v>40</v>
      </c>
      <c r="I483" s="3">
        <v>42580</v>
      </c>
      <c r="J483" s="3">
        <v>42592</v>
      </c>
      <c r="K483" s="3" t="s">
        <v>2540</v>
      </c>
      <c r="L483" s="17">
        <f t="shared" si="96"/>
        <v>272.20999999999998</v>
      </c>
      <c r="M483" s="20">
        <f t="shared" si="97"/>
        <v>0.87502296021454029</v>
      </c>
      <c r="N483" s="2" t="s">
        <v>32</v>
      </c>
      <c r="O483" s="2">
        <v>2590000</v>
      </c>
      <c r="P483" s="2">
        <v>2950000</v>
      </c>
      <c r="Q483" s="2">
        <f t="shared" si="91"/>
        <v>360000</v>
      </c>
      <c r="R483" s="4">
        <f t="shared" si="92"/>
        <v>0.138996138996139</v>
      </c>
      <c r="S483" s="2">
        <v>71000</v>
      </c>
      <c r="T483" s="5">
        <f t="shared" si="100"/>
        <v>78264.705882352937</v>
      </c>
      <c r="U483" s="2">
        <v>88853</v>
      </c>
      <c r="V483" s="5">
        <f t="shared" si="93"/>
        <v>10588.294117647063</v>
      </c>
      <c r="W483" s="4">
        <f t="shared" si="94"/>
        <v>0.13528823750469754</v>
      </c>
      <c r="X483" s="22">
        <f t="shared" si="98"/>
        <v>68483.414621496806</v>
      </c>
      <c r="Y483" s="22">
        <f t="shared" si="99"/>
        <v>77748.415083942542</v>
      </c>
      <c r="Z483" s="22">
        <f t="shared" si="101"/>
        <v>9265.000462445736</v>
      </c>
      <c r="AA483" s="8">
        <f t="shared" si="102"/>
        <v>0.13528823750469754</v>
      </c>
      <c r="AB483" s="22">
        <f t="shared" si="103"/>
        <v>2643446.1128540463</v>
      </c>
      <c r="AC483" s="11">
        <v>1217</v>
      </c>
      <c r="AD483" s="2">
        <v>1930</v>
      </c>
      <c r="AE483" s="2">
        <f t="shared" si="95"/>
        <v>86</v>
      </c>
      <c r="AF483" s="2" t="s">
        <v>88</v>
      </c>
    </row>
    <row r="484" spans="1:32" x14ac:dyDescent="0.2">
      <c r="A484">
        <v>32</v>
      </c>
      <c r="B484" s="2" t="s">
        <v>380</v>
      </c>
      <c r="C484" s="2" t="s">
        <v>22</v>
      </c>
      <c r="D484" s="2" t="s">
        <v>23</v>
      </c>
      <c r="E484" s="2" t="s">
        <v>2767</v>
      </c>
      <c r="F484" s="2" t="s">
        <v>2775</v>
      </c>
      <c r="G484" s="2">
        <v>39</v>
      </c>
      <c r="H484" s="2">
        <v>43</v>
      </c>
      <c r="I484" s="3">
        <v>42582</v>
      </c>
      <c r="J484" s="3">
        <v>42592</v>
      </c>
      <c r="K484" s="3" t="s">
        <v>2540</v>
      </c>
      <c r="L484" s="17">
        <f t="shared" si="96"/>
        <v>272.20999999999998</v>
      </c>
      <c r="M484" s="20">
        <f t="shared" si="97"/>
        <v>0.87502296021454029</v>
      </c>
      <c r="N484" s="2" t="s">
        <v>36</v>
      </c>
      <c r="O484" s="2">
        <v>2700000</v>
      </c>
      <c r="P484" s="2">
        <v>3420000</v>
      </c>
      <c r="Q484" s="2">
        <f t="shared" si="91"/>
        <v>720000</v>
      </c>
      <c r="R484" s="4">
        <f t="shared" si="92"/>
        <v>0.26666666666666666</v>
      </c>
      <c r="S484" s="2">
        <v>126743</v>
      </c>
      <c r="T484" s="5">
        <f t="shared" si="100"/>
        <v>72480.58974358975</v>
      </c>
      <c r="U484" s="2">
        <v>90942</v>
      </c>
      <c r="V484" s="5">
        <f t="shared" si="93"/>
        <v>18461.41025641025</v>
      </c>
      <c r="W484" s="4">
        <f t="shared" si="94"/>
        <v>0.25470833393768011</v>
      </c>
      <c r="X484" s="22">
        <f t="shared" si="98"/>
        <v>63422.180195531553</v>
      </c>
      <c r="Y484" s="22">
        <f t="shared" si="99"/>
        <v>79576.338047830723</v>
      </c>
      <c r="Z484" s="22">
        <f t="shared" si="101"/>
        <v>16154.157852299169</v>
      </c>
      <c r="AA484" s="8">
        <f t="shared" si="102"/>
        <v>0.25470833393768005</v>
      </c>
      <c r="AB484" s="22">
        <f t="shared" si="103"/>
        <v>3103477.1838653982</v>
      </c>
      <c r="AC484" s="2">
        <v>817</v>
      </c>
      <c r="AD484" s="2">
        <v>1936</v>
      </c>
      <c r="AE484" s="2">
        <f t="shared" si="95"/>
        <v>80</v>
      </c>
      <c r="AF484" s="2" t="s">
        <v>130</v>
      </c>
    </row>
    <row r="485" spans="1:32" x14ac:dyDescent="0.2">
      <c r="A485">
        <v>32</v>
      </c>
      <c r="B485" s="2" t="s">
        <v>157</v>
      </c>
      <c r="C485" s="2" t="s">
        <v>22</v>
      </c>
      <c r="D485" s="2" t="s">
        <v>23</v>
      </c>
      <c r="E485" s="2" t="s">
        <v>2767</v>
      </c>
      <c r="F485" s="2" t="s">
        <v>2775</v>
      </c>
      <c r="G485" s="2">
        <v>54</v>
      </c>
      <c r="H485" s="2">
        <v>60</v>
      </c>
      <c r="I485" s="3">
        <v>42581</v>
      </c>
      <c r="J485" s="3">
        <v>42592</v>
      </c>
      <c r="K485" s="3" t="s">
        <v>2540</v>
      </c>
      <c r="L485" s="17">
        <f t="shared" si="96"/>
        <v>272.20999999999998</v>
      </c>
      <c r="M485" s="20">
        <f t="shared" si="97"/>
        <v>0.87502296021454029</v>
      </c>
      <c r="N485" s="2" t="s">
        <v>24</v>
      </c>
      <c r="O485" s="2">
        <v>3250000</v>
      </c>
      <c r="P485" s="2">
        <v>4350000</v>
      </c>
      <c r="Q485" s="2">
        <f t="shared" si="91"/>
        <v>1100000</v>
      </c>
      <c r="R485" s="4">
        <f t="shared" si="92"/>
        <v>0.33846153846153848</v>
      </c>
      <c r="S485" s="2">
        <v>14626</v>
      </c>
      <c r="T485" s="5">
        <f t="shared" si="100"/>
        <v>60456.037037037036</v>
      </c>
      <c r="U485" s="2">
        <v>80826</v>
      </c>
      <c r="V485" s="5">
        <f t="shared" si="93"/>
        <v>20369.962962962964</v>
      </c>
      <c r="W485" s="4">
        <f t="shared" si="94"/>
        <v>0.33693844256585592</v>
      </c>
      <c r="X485" s="22">
        <f t="shared" si="98"/>
        <v>52900.420490988035</v>
      </c>
      <c r="Y485" s="22">
        <f t="shared" si="99"/>
        <v>70724.605782300438</v>
      </c>
      <c r="Z485" s="22">
        <f t="shared" si="101"/>
        <v>17824.185291312402</v>
      </c>
      <c r="AA485" s="8">
        <f t="shared" si="102"/>
        <v>0.33693844256585598</v>
      </c>
      <c r="AB485" s="22">
        <f t="shared" si="103"/>
        <v>3819128.7122442238</v>
      </c>
      <c r="AC485" s="2">
        <v>339</v>
      </c>
      <c r="AD485" s="2">
        <v>2003</v>
      </c>
      <c r="AE485" s="2">
        <f t="shared" si="95"/>
        <v>13</v>
      </c>
      <c r="AF485" s="2" t="s">
        <v>191</v>
      </c>
    </row>
    <row r="486" spans="1:32" x14ac:dyDescent="0.2">
      <c r="A486">
        <v>32</v>
      </c>
      <c r="B486" s="2" t="s">
        <v>934</v>
      </c>
      <c r="C486" s="2" t="s">
        <v>22</v>
      </c>
      <c r="D486" s="2" t="s">
        <v>23</v>
      </c>
      <c r="E486" s="2" t="s">
        <v>2767</v>
      </c>
      <c r="F486" s="2" t="s">
        <v>2775</v>
      </c>
      <c r="G486" s="2">
        <v>54</v>
      </c>
      <c r="H486" s="2">
        <v>61</v>
      </c>
      <c r="I486" s="3">
        <v>42581</v>
      </c>
      <c r="J486" s="3">
        <v>42592</v>
      </c>
      <c r="K486" s="3" t="s">
        <v>2540</v>
      </c>
      <c r="L486" s="17">
        <f t="shared" si="96"/>
        <v>272.20999999999998</v>
      </c>
      <c r="M486" s="20">
        <f t="shared" si="97"/>
        <v>0.87502296021454029</v>
      </c>
      <c r="N486" s="2" t="s">
        <v>24</v>
      </c>
      <c r="O486" s="2">
        <v>3000000</v>
      </c>
      <c r="P486" s="2">
        <v>3900000</v>
      </c>
      <c r="Q486" s="2">
        <f t="shared" si="91"/>
        <v>900000</v>
      </c>
      <c r="R486" s="4">
        <f t="shared" si="92"/>
        <v>0.3</v>
      </c>
      <c r="S486" s="2">
        <v>17872</v>
      </c>
      <c r="T486" s="5">
        <f t="shared" si="100"/>
        <v>55886.518518518518</v>
      </c>
      <c r="U486" s="2">
        <v>72553</v>
      </c>
      <c r="V486" s="5">
        <f t="shared" si="93"/>
        <v>16666.481481481482</v>
      </c>
      <c r="W486" s="4">
        <f t="shared" si="94"/>
        <v>0.29822007030119235</v>
      </c>
      <c r="X486" s="22">
        <f t="shared" si="98"/>
        <v>48901.986870158798</v>
      </c>
      <c r="Y486" s="22">
        <f t="shared" si="99"/>
        <v>63485.540832445542</v>
      </c>
      <c r="Z486" s="22">
        <f t="shared" si="101"/>
        <v>14583.553962286744</v>
      </c>
      <c r="AA486" s="8">
        <f t="shared" si="102"/>
        <v>0.29822007030119241</v>
      </c>
      <c r="AB486" s="22">
        <f t="shared" si="103"/>
        <v>3428219.2049520593</v>
      </c>
      <c r="AC486" s="2">
        <v>394</v>
      </c>
      <c r="AD486" s="2">
        <v>1924</v>
      </c>
      <c r="AE486" s="2">
        <f t="shared" si="95"/>
        <v>92</v>
      </c>
      <c r="AF486" s="2" t="s">
        <v>88</v>
      </c>
    </row>
    <row r="487" spans="1:32" x14ac:dyDescent="0.2">
      <c r="A487">
        <v>32</v>
      </c>
      <c r="B487" s="2" t="s">
        <v>1015</v>
      </c>
      <c r="C487" s="2" t="s">
        <v>22</v>
      </c>
      <c r="D487" s="2" t="s">
        <v>23</v>
      </c>
      <c r="E487" s="2" t="s">
        <v>2767</v>
      </c>
      <c r="F487" s="2" t="s">
        <v>2775</v>
      </c>
      <c r="G487" s="2">
        <v>56</v>
      </c>
      <c r="H487" s="2">
        <v>65</v>
      </c>
      <c r="I487" s="3">
        <v>42581</v>
      </c>
      <c r="J487" s="3">
        <v>42592</v>
      </c>
      <c r="K487" s="3" t="s">
        <v>2540</v>
      </c>
      <c r="L487" s="17">
        <f t="shared" si="96"/>
        <v>272.20999999999998</v>
      </c>
      <c r="M487" s="20">
        <f t="shared" si="97"/>
        <v>0.87502296021454029</v>
      </c>
      <c r="N487" s="2" t="s">
        <v>24</v>
      </c>
      <c r="O487" s="2">
        <v>4300000</v>
      </c>
      <c r="P487" s="2">
        <v>5490000</v>
      </c>
      <c r="Q487" s="2">
        <f t="shared" si="91"/>
        <v>1190000</v>
      </c>
      <c r="R487" s="4">
        <f t="shared" si="92"/>
        <v>0.27674418604651163</v>
      </c>
      <c r="S487" s="2">
        <v>6641</v>
      </c>
      <c r="T487" s="5">
        <f t="shared" si="100"/>
        <v>76904.303571428565</v>
      </c>
      <c r="U487" s="2">
        <v>98154</v>
      </c>
      <c r="V487" s="5">
        <f t="shared" si="93"/>
        <v>21249.696428571435</v>
      </c>
      <c r="W487" s="4">
        <f t="shared" si="94"/>
        <v>0.27631348886522011</v>
      </c>
      <c r="X487" s="22">
        <f t="shared" si="98"/>
        <v>67293.031364309063</v>
      </c>
      <c r="Y487" s="22">
        <f t="shared" si="99"/>
        <v>85887.003636897993</v>
      </c>
      <c r="Z487" s="22">
        <f t="shared" si="101"/>
        <v>18593.97227258893</v>
      </c>
      <c r="AA487" s="8">
        <f t="shared" si="102"/>
        <v>0.27631348886522028</v>
      </c>
      <c r="AB487" s="22">
        <f t="shared" si="103"/>
        <v>4809672.2036662875</v>
      </c>
      <c r="AC487" s="2">
        <v>565</v>
      </c>
      <c r="AD487" s="2">
        <v>2008</v>
      </c>
      <c r="AE487" s="2">
        <f t="shared" si="95"/>
        <v>8</v>
      </c>
      <c r="AF487" s="2" t="s">
        <v>67</v>
      </c>
    </row>
    <row r="488" spans="1:32" x14ac:dyDescent="0.2">
      <c r="A488">
        <v>32</v>
      </c>
      <c r="B488" s="2" t="s">
        <v>351</v>
      </c>
      <c r="C488" s="2" t="s">
        <v>22</v>
      </c>
      <c r="D488" s="2" t="s">
        <v>23</v>
      </c>
      <c r="E488" s="2" t="s">
        <v>2767</v>
      </c>
      <c r="F488" s="2" t="s">
        <v>2775</v>
      </c>
      <c r="G488" s="2">
        <v>41</v>
      </c>
      <c r="H488" s="2">
        <v>46</v>
      </c>
      <c r="I488" s="3">
        <v>42580</v>
      </c>
      <c r="J488" s="3">
        <v>42593</v>
      </c>
      <c r="K488" s="3" t="s">
        <v>2540</v>
      </c>
      <c r="L488" s="17">
        <f t="shared" si="96"/>
        <v>272.20999999999998</v>
      </c>
      <c r="M488" s="20">
        <f t="shared" si="97"/>
        <v>0.87502296021454029</v>
      </c>
      <c r="N488" s="2" t="s">
        <v>57</v>
      </c>
      <c r="O488" s="2">
        <v>2990000</v>
      </c>
      <c r="P488" s="2">
        <v>3525000</v>
      </c>
      <c r="Q488" s="2">
        <f t="shared" si="91"/>
        <v>535000</v>
      </c>
      <c r="R488" s="4">
        <f t="shared" si="92"/>
        <v>0.17892976588628762</v>
      </c>
      <c r="S488" s="2"/>
      <c r="T488" s="5">
        <f t="shared" si="100"/>
        <v>72926.829268292684</v>
      </c>
      <c r="U488" s="2">
        <v>85976</v>
      </c>
      <c r="V488" s="5">
        <f t="shared" si="93"/>
        <v>13049.170731707316</v>
      </c>
      <c r="W488" s="4">
        <f t="shared" si="94"/>
        <v>0.17893511705685616</v>
      </c>
      <c r="X488" s="22">
        <f t="shared" si="98"/>
        <v>63812.650025401839</v>
      </c>
      <c r="Y488" s="22">
        <f t="shared" si="99"/>
        <v>75230.974027405318</v>
      </c>
      <c r="Z488" s="22">
        <f t="shared" si="101"/>
        <v>11418.324002003479</v>
      </c>
      <c r="AA488" s="8">
        <f t="shared" si="102"/>
        <v>0.17893511705685625</v>
      </c>
      <c r="AB488" s="22">
        <f t="shared" si="103"/>
        <v>3084469.9351236182</v>
      </c>
      <c r="AC488" s="2">
        <v>24</v>
      </c>
      <c r="AD488" s="2">
        <v>2010</v>
      </c>
      <c r="AE488" s="2">
        <f t="shared" si="95"/>
        <v>6</v>
      </c>
      <c r="AF488" s="2" t="s">
        <v>88</v>
      </c>
    </row>
    <row r="489" spans="1:32" x14ac:dyDescent="0.2">
      <c r="A489">
        <v>32</v>
      </c>
      <c r="B489" s="2" t="s">
        <v>933</v>
      </c>
      <c r="C489" s="2" t="s">
        <v>22</v>
      </c>
      <c r="D489" s="2" t="s">
        <v>23</v>
      </c>
      <c r="E489" s="2" t="s">
        <v>2767</v>
      </c>
      <c r="F489" s="2" t="s">
        <v>2775</v>
      </c>
      <c r="G489" s="2">
        <v>54</v>
      </c>
      <c r="H489" s="2">
        <v>60</v>
      </c>
      <c r="I489" s="3">
        <v>42583</v>
      </c>
      <c r="J489" s="3">
        <v>42593</v>
      </c>
      <c r="K489" s="3" t="s">
        <v>2540</v>
      </c>
      <c r="L489" s="17">
        <f t="shared" si="96"/>
        <v>272.20999999999998</v>
      </c>
      <c r="M489" s="20">
        <f t="shared" si="97"/>
        <v>0.87502296021454029</v>
      </c>
      <c r="N489" s="2" t="s">
        <v>36</v>
      </c>
      <c r="O489" s="2">
        <v>2900000</v>
      </c>
      <c r="P489" s="2">
        <v>3350000</v>
      </c>
      <c r="Q489" s="2">
        <f t="shared" si="91"/>
        <v>450000</v>
      </c>
      <c r="R489" s="4">
        <f t="shared" si="92"/>
        <v>0.15517241379310345</v>
      </c>
      <c r="S489" s="2">
        <v>96000</v>
      </c>
      <c r="T489" s="5">
        <f t="shared" si="100"/>
        <v>55481.481481481482</v>
      </c>
      <c r="U489" s="2">
        <v>63815</v>
      </c>
      <c r="V489" s="5">
        <f t="shared" si="93"/>
        <v>8333.5185185185182</v>
      </c>
      <c r="W489" s="4">
        <f t="shared" si="94"/>
        <v>0.15020360480640854</v>
      </c>
      <c r="X489" s="22">
        <f t="shared" si="98"/>
        <v>48547.570163014127</v>
      </c>
      <c r="Y489" s="22">
        <f t="shared" si="99"/>
        <v>55839.590206090892</v>
      </c>
      <c r="Z489" s="22">
        <f t="shared" si="101"/>
        <v>7292.0200430767654</v>
      </c>
      <c r="AA489" s="8">
        <f t="shared" si="102"/>
        <v>0.15020360480640857</v>
      </c>
      <c r="AB489" s="22">
        <f t="shared" si="103"/>
        <v>3015337.8711289084</v>
      </c>
      <c r="AC489" s="11">
        <v>5819</v>
      </c>
      <c r="AD489" s="2">
        <v>1936</v>
      </c>
      <c r="AE489" s="2">
        <f t="shared" si="95"/>
        <v>80</v>
      </c>
      <c r="AF489" s="2" t="s">
        <v>183</v>
      </c>
    </row>
    <row r="490" spans="1:32" x14ac:dyDescent="0.2">
      <c r="A490">
        <v>32</v>
      </c>
      <c r="B490" s="2" t="s">
        <v>1016</v>
      </c>
      <c r="C490" s="2" t="s">
        <v>22</v>
      </c>
      <c r="D490" s="2" t="s">
        <v>23</v>
      </c>
      <c r="E490" s="2" t="s">
        <v>2767</v>
      </c>
      <c r="F490" s="2" t="s">
        <v>2775</v>
      </c>
      <c r="G490" s="2">
        <v>56</v>
      </c>
      <c r="H490" s="2">
        <v>62</v>
      </c>
      <c r="I490" s="3">
        <v>42582</v>
      </c>
      <c r="J490" s="3">
        <v>42594</v>
      </c>
      <c r="K490" s="3" t="s">
        <v>2540</v>
      </c>
      <c r="L490" s="17">
        <f t="shared" si="96"/>
        <v>272.20999999999998</v>
      </c>
      <c r="M490" s="20">
        <f t="shared" si="97"/>
        <v>0.87502296021454029</v>
      </c>
      <c r="N490" s="2" t="s">
        <v>32</v>
      </c>
      <c r="O490" s="2">
        <v>3000000</v>
      </c>
      <c r="P490" s="2">
        <v>3130000</v>
      </c>
      <c r="Q490" s="2">
        <f t="shared" si="91"/>
        <v>130000</v>
      </c>
      <c r="R490" s="4">
        <f t="shared" si="92"/>
        <v>4.3333333333333335E-2</v>
      </c>
      <c r="S490" s="2">
        <v>296504</v>
      </c>
      <c r="T490" s="5">
        <f t="shared" si="100"/>
        <v>58866.142857142855</v>
      </c>
      <c r="U490" s="2">
        <v>61188</v>
      </c>
      <c r="V490" s="5">
        <f t="shared" si="93"/>
        <v>2321.8571428571449</v>
      </c>
      <c r="W490" s="4">
        <f t="shared" si="94"/>
        <v>3.9442997794026678E-2</v>
      </c>
      <c r="X490" s="22">
        <f t="shared" si="98"/>
        <v>51509.226579269154</v>
      </c>
      <c r="Y490" s="22">
        <f t="shared" si="99"/>
        <v>53540.904889607293</v>
      </c>
      <c r="Z490" s="22">
        <f t="shared" si="101"/>
        <v>2031.6783103381385</v>
      </c>
      <c r="AA490" s="8">
        <f t="shared" si="102"/>
        <v>3.9442997794026775E-2</v>
      </c>
      <c r="AB490" s="22">
        <f t="shared" si="103"/>
        <v>2998290.6738180085</v>
      </c>
      <c r="AC490" s="11">
        <v>6992</v>
      </c>
      <c r="AD490" s="2">
        <v>1932</v>
      </c>
      <c r="AE490" s="2">
        <f t="shared" si="95"/>
        <v>84</v>
      </c>
      <c r="AF490" s="2" t="s">
        <v>88</v>
      </c>
    </row>
    <row r="491" spans="1:32" x14ac:dyDescent="0.2">
      <c r="A491">
        <v>33</v>
      </c>
      <c r="B491" s="2" t="s">
        <v>1166</v>
      </c>
      <c r="C491" s="2" t="s">
        <v>22</v>
      </c>
      <c r="D491" s="2" t="s">
        <v>23</v>
      </c>
      <c r="E491" s="2" t="s">
        <v>2767</v>
      </c>
      <c r="F491" s="2" t="s">
        <v>2775</v>
      </c>
      <c r="G491" s="2">
        <v>60</v>
      </c>
      <c r="H491" s="2">
        <v>67</v>
      </c>
      <c r="I491" s="3">
        <v>42587</v>
      </c>
      <c r="J491" s="3">
        <v>42597</v>
      </c>
      <c r="K491" s="3" t="s">
        <v>2540</v>
      </c>
      <c r="L491" s="17">
        <f t="shared" si="96"/>
        <v>272.20999999999998</v>
      </c>
      <c r="M491" s="20">
        <f t="shared" si="97"/>
        <v>0.87502296021454029</v>
      </c>
      <c r="N491" s="2" t="s">
        <v>36</v>
      </c>
      <c r="O491" s="2">
        <v>3200000</v>
      </c>
      <c r="P491" s="2">
        <v>4220000</v>
      </c>
      <c r="Q491" s="2">
        <f t="shared" si="91"/>
        <v>1020000</v>
      </c>
      <c r="R491" s="4">
        <f t="shared" si="92"/>
        <v>0.31874999999999998</v>
      </c>
      <c r="S491" s="2"/>
      <c r="T491" s="5">
        <f t="shared" si="100"/>
        <v>53333.333333333336</v>
      </c>
      <c r="U491" s="2">
        <v>70333</v>
      </c>
      <c r="V491" s="5">
        <f t="shared" si="93"/>
        <v>16999.666666666664</v>
      </c>
      <c r="W491" s="4">
        <f t="shared" si="94"/>
        <v>0.31874374999999994</v>
      </c>
      <c r="X491" s="22">
        <f t="shared" si="98"/>
        <v>46667.891211442155</v>
      </c>
      <c r="Y491" s="22">
        <f t="shared" si="99"/>
        <v>61542.989860769259</v>
      </c>
      <c r="Z491" s="22">
        <f t="shared" si="101"/>
        <v>14875.098649327105</v>
      </c>
      <c r="AA491" s="8">
        <f t="shared" si="102"/>
        <v>0.31874374999999977</v>
      </c>
      <c r="AB491" s="22">
        <f t="shared" si="103"/>
        <v>3692579.3916461556</v>
      </c>
      <c r="AC491" s="2">
        <v>325</v>
      </c>
      <c r="AD491" s="2">
        <v>1890</v>
      </c>
      <c r="AE491" s="2">
        <f t="shared" si="95"/>
        <v>126</v>
      </c>
      <c r="AF491" s="2" t="s">
        <v>37</v>
      </c>
    </row>
    <row r="492" spans="1:32" x14ac:dyDescent="0.2">
      <c r="A492">
        <v>33</v>
      </c>
      <c r="B492" s="2" t="s">
        <v>118</v>
      </c>
      <c r="C492" s="2" t="s">
        <v>22</v>
      </c>
      <c r="D492" s="2" t="s">
        <v>23</v>
      </c>
      <c r="E492" s="2" t="s">
        <v>2767</v>
      </c>
      <c r="F492" s="2" t="s">
        <v>2775</v>
      </c>
      <c r="G492" s="2">
        <v>27</v>
      </c>
      <c r="H492" s="2">
        <v>30</v>
      </c>
      <c r="I492" s="3">
        <v>42587</v>
      </c>
      <c r="J492" s="3">
        <v>42598</v>
      </c>
      <c r="K492" s="3" t="s">
        <v>2540</v>
      </c>
      <c r="L492" s="17">
        <f t="shared" si="96"/>
        <v>272.20999999999998</v>
      </c>
      <c r="M492" s="20">
        <f t="shared" si="97"/>
        <v>0.87502296021454029</v>
      </c>
      <c r="N492" s="2" t="s">
        <v>24</v>
      </c>
      <c r="O492" s="2">
        <v>2000000</v>
      </c>
      <c r="P492" s="2">
        <v>2490000</v>
      </c>
      <c r="Q492" s="2">
        <f t="shared" si="91"/>
        <v>490000</v>
      </c>
      <c r="R492" s="4">
        <f t="shared" si="92"/>
        <v>0.245</v>
      </c>
      <c r="S492" s="2"/>
      <c r="T492" s="5">
        <f t="shared" si="100"/>
        <v>74074.074074074073</v>
      </c>
      <c r="U492" s="2">
        <v>92222</v>
      </c>
      <c r="V492" s="5">
        <f t="shared" si="93"/>
        <v>18147.925925925927</v>
      </c>
      <c r="W492" s="4">
        <f t="shared" si="94"/>
        <v>0.24499700000000002</v>
      </c>
      <c r="X492" s="22">
        <f t="shared" si="98"/>
        <v>64816.515571447431</v>
      </c>
      <c r="Y492" s="22">
        <f t="shared" si="99"/>
        <v>80696.367436905333</v>
      </c>
      <c r="Z492" s="22">
        <f t="shared" si="101"/>
        <v>15879.851865457902</v>
      </c>
      <c r="AA492" s="8">
        <f t="shared" si="102"/>
        <v>0.24499699999999994</v>
      </c>
      <c r="AB492" s="22">
        <f t="shared" si="103"/>
        <v>2178801.9207964442</v>
      </c>
      <c r="AC492" s="11">
        <v>1290</v>
      </c>
      <c r="AD492" s="2">
        <v>1936</v>
      </c>
      <c r="AE492" s="2">
        <f t="shared" si="95"/>
        <v>80</v>
      </c>
      <c r="AF492" s="2" t="s">
        <v>88</v>
      </c>
    </row>
    <row r="493" spans="1:32" x14ac:dyDescent="0.2">
      <c r="A493">
        <v>33</v>
      </c>
      <c r="B493" s="2" t="s">
        <v>302</v>
      </c>
      <c r="C493" s="2" t="s">
        <v>22</v>
      </c>
      <c r="D493" s="2" t="s">
        <v>23</v>
      </c>
      <c r="E493" s="2" t="s">
        <v>2767</v>
      </c>
      <c r="F493" s="2" t="s">
        <v>2775</v>
      </c>
      <c r="G493" s="2">
        <v>36</v>
      </c>
      <c r="H493" s="2">
        <v>40</v>
      </c>
      <c r="I493" s="3">
        <v>42587</v>
      </c>
      <c r="J493" s="3">
        <v>42598</v>
      </c>
      <c r="K493" s="3" t="s">
        <v>2540</v>
      </c>
      <c r="L493" s="17">
        <f t="shared" si="96"/>
        <v>272.20999999999998</v>
      </c>
      <c r="M493" s="20">
        <f t="shared" si="97"/>
        <v>0.87502296021454029</v>
      </c>
      <c r="N493" s="2" t="s">
        <v>24</v>
      </c>
      <c r="O493" s="2">
        <v>2990000</v>
      </c>
      <c r="P493" s="2">
        <v>3875000</v>
      </c>
      <c r="Q493" s="2">
        <f t="shared" si="91"/>
        <v>885000</v>
      </c>
      <c r="R493" s="4">
        <f t="shared" si="92"/>
        <v>0.29598662207357862</v>
      </c>
      <c r="S493" s="2">
        <v>11571</v>
      </c>
      <c r="T493" s="5">
        <f t="shared" si="100"/>
        <v>83376.972222222219</v>
      </c>
      <c r="U493" s="2">
        <v>107960</v>
      </c>
      <c r="V493" s="5">
        <f t="shared" si="93"/>
        <v>24583.027777777781</v>
      </c>
      <c r="W493" s="4">
        <f t="shared" si="94"/>
        <v>0.29484193444033147</v>
      </c>
      <c r="X493" s="22">
        <f t="shared" si="98"/>
        <v>72956.76504761439</v>
      </c>
      <c r="Y493" s="22">
        <f t="shared" si="99"/>
        <v>94467.47878476177</v>
      </c>
      <c r="Z493" s="22">
        <f t="shared" si="101"/>
        <v>21510.71373714738</v>
      </c>
      <c r="AA493" s="8">
        <f t="shared" si="102"/>
        <v>0.29484193444033135</v>
      </c>
      <c r="AB493" s="22">
        <f t="shared" si="103"/>
        <v>3400829.2362514236</v>
      </c>
      <c r="AC493" s="11">
        <v>6789</v>
      </c>
      <c r="AD493" s="2">
        <v>2005</v>
      </c>
      <c r="AE493" s="2">
        <f t="shared" si="95"/>
        <v>11</v>
      </c>
      <c r="AF493" s="2" t="s">
        <v>27</v>
      </c>
    </row>
    <row r="494" spans="1:32" x14ac:dyDescent="0.2">
      <c r="A494">
        <v>33</v>
      </c>
      <c r="B494" s="2" t="s">
        <v>378</v>
      </c>
      <c r="C494" s="2" t="s">
        <v>22</v>
      </c>
      <c r="D494" s="2" t="s">
        <v>23</v>
      </c>
      <c r="E494" s="2" t="s">
        <v>2767</v>
      </c>
      <c r="F494" s="2" t="s">
        <v>2775</v>
      </c>
      <c r="G494" s="2">
        <v>39</v>
      </c>
      <c r="H494" s="2"/>
      <c r="I494" s="3">
        <v>42588</v>
      </c>
      <c r="J494" s="3">
        <v>42598</v>
      </c>
      <c r="K494" s="3" t="s">
        <v>2540</v>
      </c>
      <c r="L494" s="17">
        <f t="shared" si="96"/>
        <v>272.20999999999998</v>
      </c>
      <c r="M494" s="20">
        <f t="shared" si="97"/>
        <v>0.87502296021454029</v>
      </c>
      <c r="N494" s="2" t="s">
        <v>36</v>
      </c>
      <c r="O494" s="2">
        <v>3490000</v>
      </c>
      <c r="P494" s="2">
        <v>3750000</v>
      </c>
      <c r="Q494" s="2">
        <f t="shared" si="91"/>
        <v>260000</v>
      </c>
      <c r="R494" s="4">
        <f t="shared" si="92"/>
        <v>7.4498567335243557E-2</v>
      </c>
      <c r="S494" s="2"/>
      <c r="T494" s="5">
        <f t="shared" si="100"/>
        <v>89487.179487179485</v>
      </c>
      <c r="U494" s="2">
        <v>96154</v>
      </c>
      <c r="V494" s="5">
        <f t="shared" si="93"/>
        <v>6666.8205128205154</v>
      </c>
      <c r="W494" s="4">
        <f t="shared" si="94"/>
        <v>7.4500286532951321E-2</v>
      </c>
      <c r="X494" s="22">
        <f t="shared" si="98"/>
        <v>78303.336696121682</v>
      </c>
      <c r="Y494" s="22">
        <f t="shared" si="99"/>
        <v>84136.957716468911</v>
      </c>
      <c r="Z494" s="22">
        <f t="shared" si="101"/>
        <v>5833.6210203472292</v>
      </c>
      <c r="AA494" s="8">
        <f t="shared" si="102"/>
        <v>7.4500286532951349E-2</v>
      </c>
      <c r="AB494" s="22">
        <f t="shared" si="103"/>
        <v>3281341.3509422876</v>
      </c>
      <c r="AC494" s="11">
        <v>6175</v>
      </c>
      <c r="AD494" s="2">
        <v>2013</v>
      </c>
      <c r="AE494" s="2">
        <f t="shared" si="95"/>
        <v>3</v>
      </c>
      <c r="AF494" s="2" t="s">
        <v>25</v>
      </c>
    </row>
    <row r="495" spans="1:32" x14ac:dyDescent="0.2">
      <c r="A495">
        <v>33</v>
      </c>
      <c r="B495" s="2" t="s">
        <v>622</v>
      </c>
      <c r="C495" s="2" t="s">
        <v>22</v>
      </c>
      <c r="D495" s="2" t="s">
        <v>23</v>
      </c>
      <c r="E495" s="2" t="s">
        <v>2767</v>
      </c>
      <c r="F495" s="2" t="s">
        <v>2775</v>
      </c>
      <c r="G495" s="2">
        <v>47</v>
      </c>
      <c r="H495" s="2">
        <v>52</v>
      </c>
      <c r="I495" s="3">
        <v>42588</v>
      </c>
      <c r="J495" s="3">
        <v>42598</v>
      </c>
      <c r="K495" s="3" t="s">
        <v>2540</v>
      </c>
      <c r="L495" s="17">
        <f t="shared" si="96"/>
        <v>272.20999999999998</v>
      </c>
      <c r="M495" s="20">
        <f t="shared" si="97"/>
        <v>0.87502296021454029</v>
      </c>
      <c r="N495" s="2" t="s">
        <v>36</v>
      </c>
      <c r="O495" s="2">
        <v>2850000</v>
      </c>
      <c r="P495" s="2">
        <v>3515000</v>
      </c>
      <c r="Q495" s="2">
        <f t="shared" si="91"/>
        <v>665000</v>
      </c>
      <c r="R495" s="4">
        <f t="shared" si="92"/>
        <v>0.23333333333333334</v>
      </c>
      <c r="S495" s="2">
        <v>96537</v>
      </c>
      <c r="T495" s="5">
        <f t="shared" si="100"/>
        <v>62692.276595744683</v>
      </c>
      <c r="U495" s="2">
        <v>76841</v>
      </c>
      <c r="V495" s="5">
        <f t="shared" si="93"/>
        <v>14148.723404255317</v>
      </c>
      <c r="W495" s="4">
        <f t="shared" si="94"/>
        <v>0.22568527053961987</v>
      </c>
      <c r="X495" s="22">
        <f t="shared" si="98"/>
        <v>54857.181449397256</v>
      </c>
      <c r="Y495" s="22">
        <f t="shared" si="99"/>
        <v>67237.639285845493</v>
      </c>
      <c r="Z495" s="22">
        <f t="shared" si="101"/>
        <v>12380.457836448237</v>
      </c>
      <c r="AA495" s="8">
        <f t="shared" si="102"/>
        <v>0.22568527053961987</v>
      </c>
      <c r="AB495" s="22">
        <f t="shared" si="103"/>
        <v>3160169.0464347382</v>
      </c>
      <c r="AC495" s="11">
        <v>2207</v>
      </c>
      <c r="AD495" s="2">
        <v>2002</v>
      </c>
      <c r="AE495" s="2">
        <f t="shared" si="95"/>
        <v>14</v>
      </c>
      <c r="AF495" s="2" t="s">
        <v>50</v>
      </c>
    </row>
    <row r="496" spans="1:32" x14ac:dyDescent="0.2">
      <c r="A496">
        <v>33</v>
      </c>
      <c r="B496" s="2" t="s">
        <v>673</v>
      </c>
      <c r="C496" s="2" t="s">
        <v>22</v>
      </c>
      <c r="D496" s="2" t="s">
        <v>23</v>
      </c>
      <c r="E496" s="2" t="s">
        <v>2767</v>
      </c>
      <c r="F496" s="2" t="s">
        <v>2775</v>
      </c>
      <c r="G496" s="2">
        <v>48</v>
      </c>
      <c r="H496" s="2">
        <v>53</v>
      </c>
      <c r="I496" s="3">
        <v>42588</v>
      </c>
      <c r="J496" s="3">
        <v>42598</v>
      </c>
      <c r="K496" s="3" t="s">
        <v>2540</v>
      </c>
      <c r="L496" s="17">
        <f t="shared" si="96"/>
        <v>272.20999999999998</v>
      </c>
      <c r="M496" s="20">
        <f t="shared" si="97"/>
        <v>0.87502296021454029</v>
      </c>
      <c r="N496" s="2" t="s">
        <v>36</v>
      </c>
      <c r="O496" s="2">
        <v>3250000</v>
      </c>
      <c r="P496" s="2">
        <v>3600000</v>
      </c>
      <c r="Q496" s="2">
        <f t="shared" si="91"/>
        <v>350000</v>
      </c>
      <c r="R496" s="4">
        <f t="shared" si="92"/>
        <v>0.1076923076923077</v>
      </c>
      <c r="S496" s="2">
        <v>98226</v>
      </c>
      <c r="T496" s="5">
        <f t="shared" si="100"/>
        <v>69754.708333333328</v>
      </c>
      <c r="U496" s="2">
        <v>77046</v>
      </c>
      <c r="V496" s="5">
        <f t="shared" si="93"/>
        <v>7291.2916666666715</v>
      </c>
      <c r="W496" s="4">
        <f t="shared" si="94"/>
        <v>0.10452759162613284</v>
      </c>
      <c r="X496" s="22">
        <f t="shared" si="98"/>
        <v>61036.971374735193</v>
      </c>
      <c r="Y496" s="22">
        <f t="shared" si="99"/>
        <v>67417.018992689467</v>
      </c>
      <c r="Z496" s="22">
        <f t="shared" si="101"/>
        <v>6380.0476179542748</v>
      </c>
      <c r="AA496" s="8">
        <f t="shared" si="102"/>
        <v>0.10452759162613275</v>
      </c>
      <c r="AB496" s="22">
        <f t="shared" si="103"/>
        <v>3236016.9116490944</v>
      </c>
      <c r="AC496" s="11">
        <v>2205</v>
      </c>
      <c r="AD496" s="2">
        <v>2002</v>
      </c>
      <c r="AE496" s="2">
        <f t="shared" si="95"/>
        <v>14</v>
      </c>
      <c r="AF496" s="2" t="s">
        <v>34</v>
      </c>
    </row>
    <row r="497" spans="1:32" x14ac:dyDescent="0.2">
      <c r="A497">
        <v>33</v>
      </c>
      <c r="B497" s="2" t="s">
        <v>891</v>
      </c>
      <c r="C497" s="2" t="s">
        <v>22</v>
      </c>
      <c r="D497" s="2" t="s">
        <v>23</v>
      </c>
      <c r="E497" s="2" t="s">
        <v>2767</v>
      </c>
      <c r="F497" s="2" t="s">
        <v>2775</v>
      </c>
      <c r="G497" s="2">
        <v>53</v>
      </c>
      <c r="H497" s="2">
        <v>58</v>
      </c>
      <c r="I497" s="3">
        <v>42587</v>
      </c>
      <c r="J497" s="3">
        <v>42598</v>
      </c>
      <c r="K497" s="3" t="s">
        <v>2540</v>
      </c>
      <c r="L497" s="17">
        <f t="shared" si="96"/>
        <v>272.20999999999998</v>
      </c>
      <c r="M497" s="20">
        <f t="shared" si="97"/>
        <v>0.87502296021454029</v>
      </c>
      <c r="N497" s="2" t="s">
        <v>24</v>
      </c>
      <c r="O497" s="2">
        <v>3690000</v>
      </c>
      <c r="P497" s="2">
        <v>4100000</v>
      </c>
      <c r="Q497" s="2">
        <f t="shared" si="91"/>
        <v>410000</v>
      </c>
      <c r="R497" s="4">
        <f t="shared" si="92"/>
        <v>0.1111111111111111</v>
      </c>
      <c r="S497" s="2"/>
      <c r="T497" s="5">
        <f t="shared" si="100"/>
        <v>69622.641509433961</v>
      </c>
      <c r="U497" s="2">
        <v>77358</v>
      </c>
      <c r="V497" s="5">
        <f t="shared" si="93"/>
        <v>7735.3584905660391</v>
      </c>
      <c r="W497" s="4">
        <f t="shared" si="94"/>
        <v>0.11110406504065043</v>
      </c>
      <c r="X497" s="22">
        <f t="shared" si="98"/>
        <v>60921.409871540636</v>
      </c>
      <c r="Y497" s="22">
        <f t="shared" si="99"/>
        <v>67690.026156276406</v>
      </c>
      <c r="Z497" s="22">
        <f t="shared" si="101"/>
        <v>6768.61628473577</v>
      </c>
      <c r="AA497" s="8">
        <f t="shared" si="102"/>
        <v>0.11110406504065036</v>
      </c>
      <c r="AB497" s="22">
        <f t="shared" si="103"/>
        <v>3587571.3862826494</v>
      </c>
      <c r="AC497" s="11">
        <v>3312</v>
      </c>
      <c r="AD497" s="2">
        <v>2009</v>
      </c>
      <c r="AE497" s="2">
        <f t="shared" si="95"/>
        <v>7</v>
      </c>
      <c r="AF497" s="2" t="s">
        <v>27</v>
      </c>
    </row>
    <row r="498" spans="1:32" x14ac:dyDescent="0.2">
      <c r="A498">
        <v>33</v>
      </c>
      <c r="B498" s="2" t="s">
        <v>937</v>
      </c>
      <c r="C498" s="2" t="s">
        <v>22</v>
      </c>
      <c r="D498" s="2" t="s">
        <v>23</v>
      </c>
      <c r="E498" s="2" t="s">
        <v>2767</v>
      </c>
      <c r="F498" s="2" t="s">
        <v>2775</v>
      </c>
      <c r="G498" s="2">
        <v>54</v>
      </c>
      <c r="H498" s="2">
        <v>63</v>
      </c>
      <c r="I498" s="3">
        <v>42588</v>
      </c>
      <c r="J498" s="3">
        <v>42598</v>
      </c>
      <c r="K498" s="3" t="s">
        <v>2540</v>
      </c>
      <c r="L498" s="17">
        <f t="shared" si="96"/>
        <v>272.20999999999998</v>
      </c>
      <c r="M498" s="20">
        <f t="shared" si="97"/>
        <v>0.87502296021454029</v>
      </c>
      <c r="N498" s="2" t="s">
        <v>36</v>
      </c>
      <c r="O498" s="2">
        <v>4250000</v>
      </c>
      <c r="P498" s="2">
        <v>5650000</v>
      </c>
      <c r="Q498" s="2">
        <f t="shared" si="91"/>
        <v>1400000</v>
      </c>
      <c r="R498" s="4">
        <f t="shared" si="92"/>
        <v>0.32941176470588235</v>
      </c>
      <c r="S498" s="2"/>
      <c r="T498" s="5">
        <f t="shared" si="100"/>
        <v>78703.703703703708</v>
      </c>
      <c r="U498" s="2">
        <v>104630</v>
      </c>
      <c r="V498" s="5">
        <f t="shared" si="93"/>
        <v>25926.296296296292</v>
      </c>
      <c r="W498" s="4">
        <f t="shared" si="94"/>
        <v>0.3294164705882352</v>
      </c>
      <c r="X498" s="22">
        <f t="shared" si="98"/>
        <v>68867.547794662896</v>
      </c>
      <c r="Y498" s="22">
        <f t="shared" si="99"/>
        <v>91553.652327247357</v>
      </c>
      <c r="Z498" s="22">
        <f t="shared" si="101"/>
        <v>22686.104532584461</v>
      </c>
      <c r="AA498" s="8">
        <f t="shared" si="102"/>
        <v>0.32941647058823531</v>
      </c>
      <c r="AB498" s="22">
        <f t="shared" si="103"/>
        <v>4943897.2256713575</v>
      </c>
      <c r="AC498" s="11">
        <v>6175</v>
      </c>
      <c r="AD498" s="2">
        <v>2012</v>
      </c>
      <c r="AE498" s="2">
        <f t="shared" si="95"/>
        <v>4</v>
      </c>
      <c r="AF498" s="2" t="s">
        <v>108</v>
      </c>
    </row>
    <row r="499" spans="1:32" x14ac:dyDescent="0.2">
      <c r="A499">
        <v>33</v>
      </c>
      <c r="B499" s="2" t="s">
        <v>1255</v>
      </c>
      <c r="C499" s="2" t="s">
        <v>22</v>
      </c>
      <c r="D499" s="2" t="s">
        <v>23</v>
      </c>
      <c r="E499" s="2" t="s">
        <v>2767</v>
      </c>
      <c r="F499" s="2" t="s">
        <v>2775</v>
      </c>
      <c r="G499" s="2">
        <v>63</v>
      </c>
      <c r="H499" s="2">
        <v>70</v>
      </c>
      <c r="I499" s="3">
        <v>42587</v>
      </c>
      <c r="J499" s="3">
        <v>42598</v>
      </c>
      <c r="K499" s="3" t="s">
        <v>2540</v>
      </c>
      <c r="L499" s="17">
        <f t="shared" si="96"/>
        <v>272.20999999999998</v>
      </c>
      <c r="M499" s="20">
        <f t="shared" si="97"/>
        <v>0.87502296021454029</v>
      </c>
      <c r="N499" s="2" t="s">
        <v>24</v>
      </c>
      <c r="O499" s="2">
        <v>4990000</v>
      </c>
      <c r="P499" s="2">
        <v>5250000</v>
      </c>
      <c r="Q499" s="2">
        <f t="shared" si="91"/>
        <v>260000</v>
      </c>
      <c r="R499" s="4">
        <f t="shared" si="92"/>
        <v>5.2104208416833664E-2</v>
      </c>
      <c r="S499" s="2"/>
      <c r="T499" s="5">
        <f t="shared" si="100"/>
        <v>79206.349206349201</v>
      </c>
      <c r="U499" s="2">
        <v>83333</v>
      </c>
      <c r="V499" s="5">
        <f t="shared" si="93"/>
        <v>4126.6507936507987</v>
      </c>
      <c r="W499" s="4">
        <f t="shared" si="94"/>
        <v>5.210000000000007E-2</v>
      </c>
      <c r="X499" s="22">
        <f t="shared" si="98"/>
        <v>69307.374150326286</v>
      </c>
      <c r="Y499" s="22">
        <f t="shared" si="99"/>
        <v>72918.288343558292</v>
      </c>
      <c r="Z499" s="22">
        <f t="shared" si="101"/>
        <v>3610.9141932320053</v>
      </c>
      <c r="AA499" s="8">
        <f t="shared" si="102"/>
        <v>5.2100000000000084E-2</v>
      </c>
      <c r="AB499" s="22">
        <f t="shared" si="103"/>
        <v>4593852.1656441726</v>
      </c>
      <c r="AC499" s="11">
        <v>3943</v>
      </c>
      <c r="AD499" s="2">
        <v>2012</v>
      </c>
      <c r="AE499" s="2">
        <f t="shared" si="95"/>
        <v>4</v>
      </c>
      <c r="AF499" s="2" t="s">
        <v>25</v>
      </c>
    </row>
    <row r="500" spans="1:32" x14ac:dyDescent="0.2">
      <c r="A500">
        <v>33</v>
      </c>
      <c r="B500" s="2" t="s">
        <v>1491</v>
      </c>
      <c r="C500" s="2" t="s">
        <v>22</v>
      </c>
      <c r="D500" s="2" t="s">
        <v>23</v>
      </c>
      <c r="E500" s="2" t="s">
        <v>2767</v>
      </c>
      <c r="F500" s="2" t="s">
        <v>2775</v>
      </c>
      <c r="G500" s="2">
        <v>69</v>
      </c>
      <c r="H500" s="2">
        <v>81</v>
      </c>
      <c r="I500" s="3">
        <v>42588</v>
      </c>
      <c r="J500" s="3">
        <v>42598</v>
      </c>
      <c r="K500" s="3" t="s">
        <v>2540</v>
      </c>
      <c r="L500" s="17">
        <f t="shared" si="96"/>
        <v>272.20999999999998</v>
      </c>
      <c r="M500" s="20">
        <f t="shared" si="97"/>
        <v>0.87502296021454029</v>
      </c>
      <c r="N500" s="2" t="s">
        <v>36</v>
      </c>
      <c r="O500" s="2">
        <v>6350000</v>
      </c>
      <c r="P500" s="2">
        <v>6750000</v>
      </c>
      <c r="Q500" s="2">
        <f t="shared" si="91"/>
        <v>400000</v>
      </c>
      <c r="R500" s="4">
        <f t="shared" si="92"/>
        <v>6.2992125984251968E-2</v>
      </c>
      <c r="S500" s="2"/>
      <c r="T500" s="5">
        <f t="shared" si="100"/>
        <v>92028.985507246383</v>
      </c>
      <c r="U500" s="2">
        <v>97826</v>
      </c>
      <c r="V500" s="5">
        <f t="shared" si="93"/>
        <v>5797.0144927536167</v>
      </c>
      <c r="W500" s="4">
        <f t="shared" si="94"/>
        <v>6.2991181102362126E-2</v>
      </c>
      <c r="X500" s="22">
        <f t="shared" si="98"/>
        <v>80527.475324091763</v>
      </c>
      <c r="Y500" s="22">
        <f t="shared" si="99"/>
        <v>85599.996105947619</v>
      </c>
      <c r="Z500" s="22">
        <f t="shared" si="101"/>
        <v>5072.5207818558556</v>
      </c>
      <c r="AA500" s="8">
        <f t="shared" si="102"/>
        <v>6.2991181102362057E-2</v>
      </c>
      <c r="AB500" s="22">
        <f t="shared" si="103"/>
        <v>5906399.7313103853</v>
      </c>
      <c r="AC500" s="11">
        <v>3312</v>
      </c>
      <c r="AD500" s="2">
        <v>2009</v>
      </c>
      <c r="AE500" s="2">
        <f t="shared" si="95"/>
        <v>7</v>
      </c>
      <c r="AF500" s="2" t="s">
        <v>315</v>
      </c>
    </row>
    <row r="501" spans="1:32" x14ac:dyDescent="0.2">
      <c r="A501">
        <v>33</v>
      </c>
      <c r="B501" s="2" t="s">
        <v>1665</v>
      </c>
      <c r="C501" s="2" t="s">
        <v>22</v>
      </c>
      <c r="D501" s="2" t="s">
        <v>23</v>
      </c>
      <c r="E501" s="2" t="s">
        <v>2767</v>
      </c>
      <c r="F501" s="2" t="s">
        <v>2775</v>
      </c>
      <c r="G501" s="2">
        <v>74</v>
      </c>
      <c r="H501" s="2">
        <v>81</v>
      </c>
      <c r="I501" s="3">
        <v>42588</v>
      </c>
      <c r="J501" s="3">
        <v>42598</v>
      </c>
      <c r="K501" s="3" t="s">
        <v>2540</v>
      </c>
      <c r="L501" s="17">
        <f t="shared" si="96"/>
        <v>272.20999999999998</v>
      </c>
      <c r="M501" s="20">
        <f t="shared" si="97"/>
        <v>0.87502296021454029</v>
      </c>
      <c r="N501" s="2" t="s">
        <v>36</v>
      </c>
      <c r="O501" s="2">
        <v>4400000</v>
      </c>
      <c r="P501" s="2">
        <v>5000000</v>
      </c>
      <c r="Q501" s="2">
        <f t="shared" si="91"/>
        <v>600000</v>
      </c>
      <c r="R501" s="4">
        <f t="shared" si="92"/>
        <v>0.13636363636363635</v>
      </c>
      <c r="S501" s="2">
        <v>43000</v>
      </c>
      <c r="T501" s="5">
        <f t="shared" si="100"/>
        <v>60040.54054054054</v>
      </c>
      <c r="U501" s="2">
        <v>68149</v>
      </c>
      <c r="V501" s="5">
        <f t="shared" si="93"/>
        <v>8108.45945945946</v>
      </c>
      <c r="W501" s="4">
        <f t="shared" si="94"/>
        <v>0.13504974116587892</v>
      </c>
      <c r="X501" s="22">
        <f t="shared" si="98"/>
        <v>52536.851516664901</v>
      </c>
      <c r="Y501" s="22">
        <f t="shared" si="99"/>
        <v>59631.939715660708</v>
      </c>
      <c r="Z501" s="22">
        <f t="shared" si="101"/>
        <v>7095.088198995807</v>
      </c>
      <c r="AA501" s="8">
        <f t="shared" si="102"/>
        <v>0.13504974116587889</v>
      </c>
      <c r="AB501" s="22">
        <f t="shared" si="103"/>
        <v>4412763.5389588922</v>
      </c>
      <c r="AC501" s="11">
        <v>29802</v>
      </c>
      <c r="AD501" s="2">
        <v>1911</v>
      </c>
      <c r="AE501" s="2">
        <f t="shared" si="95"/>
        <v>105</v>
      </c>
      <c r="AF501" s="2" t="s">
        <v>137</v>
      </c>
    </row>
    <row r="502" spans="1:32" x14ac:dyDescent="0.2">
      <c r="A502">
        <v>33</v>
      </c>
      <c r="B502" s="2" t="s">
        <v>584</v>
      </c>
      <c r="C502" s="2" t="s">
        <v>22</v>
      </c>
      <c r="D502" s="2" t="s">
        <v>23</v>
      </c>
      <c r="E502" s="2" t="s">
        <v>2767</v>
      </c>
      <c r="F502" s="2" t="s">
        <v>2775</v>
      </c>
      <c r="G502" s="2">
        <v>84</v>
      </c>
      <c r="H502" s="2">
        <v>96</v>
      </c>
      <c r="I502" s="3">
        <v>42587</v>
      </c>
      <c r="J502" s="3">
        <v>42598</v>
      </c>
      <c r="K502" s="3" t="s">
        <v>2540</v>
      </c>
      <c r="L502" s="17">
        <f t="shared" si="96"/>
        <v>272.20999999999998</v>
      </c>
      <c r="M502" s="20">
        <f t="shared" si="97"/>
        <v>0.87502296021454029</v>
      </c>
      <c r="N502" s="2" t="s">
        <v>24</v>
      </c>
      <c r="O502" s="2">
        <v>5500000</v>
      </c>
      <c r="P502" s="2">
        <v>5850000</v>
      </c>
      <c r="Q502" s="2">
        <f t="shared" si="91"/>
        <v>350000</v>
      </c>
      <c r="R502" s="4">
        <f t="shared" si="92"/>
        <v>6.363636363636363E-2</v>
      </c>
      <c r="S502" s="2"/>
      <c r="T502" s="5">
        <f t="shared" si="100"/>
        <v>65476.190476190473</v>
      </c>
      <c r="U502" s="2">
        <v>69643</v>
      </c>
      <c r="V502" s="5">
        <f t="shared" si="93"/>
        <v>4166.8095238095266</v>
      </c>
      <c r="W502" s="4">
        <f t="shared" si="94"/>
        <v>6.3638545454545503E-2</v>
      </c>
      <c r="X502" s="22">
        <f t="shared" si="98"/>
        <v>57293.170014047275</v>
      </c>
      <c r="Y502" s="22">
        <f t="shared" si="99"/>
        <v>60939.224018221226</v>
      </c>
      <c r="Z502" s="22">
        <f t="shared" si="101"/>
        <v>3646.0540041739514</v>
      </c>
      <c r="AA502" s="8">
        <f t="shared" si="102"/>
        <v>6.3638545454545517E-2</v>
      </c>
      <c r="AB502" s="22">
        <f t="shared" si="103"/>
        <v>5118894.8175305827</v>
      </c>
      <c r="AC502" s="11">
        <v>2958</v>
      </c>
      <c r="AD502" s="2">
        <v>2009</v>
      </c>
      <c r="AE502" s="2">
        <f t="shared" si="95"/>
        <v>7</v>
      </c>
      <c r="AF502" s="2" t="s">
        <v>37</v>
      </c>
    </row>
    <row r="503" spans="1:32" x14ac:dyDescent="0.2">
      <c r="A503">
        <v>33</v>
      </c>
      <c r="B503" s="2" t="s">
        <v>1455</v>
      </c>
      <c r="C503" s="2" t="s">
        <v>22</v>
      </c>
      <c r="D503" s="2" t="s">
        <v>23</v>
      </c>
      <c r="E503" s="2" t="s">
        <v>2767</v>
      </c>
      <c r="F503" s="2" t="s">
        <v>2775</v>
      </c>
      <c r="G503" s="2">
        <v>87</v>
      </c>
      <c r="H503" s="2">
        <v>104</v>
      </c>
      <c r="I503" s="3">
        <v>42586</v>
      </c>
      <c r="J503" s="3">
        <v>42598</v>
      </c>
      <c r="K503" s="3" t="s">
        <v>2540</v>
      </c>
      <c r="L503" s="17">
        <f t="shared" si="96"/>
        <v>272.20999999999998</v>
      </c>
      <c r="M503" s="20">
        <f t="shared" si="97"/>
        <v>0.87502296021454029</v>
      </c>
      <c r="N503" s="2" t="s">
        <v>32</v>
      </c>
      <c r="O503" s="2">
        <v>6200000</v>
      </c>
      <c r="P503" s="2">
        <v>6500000</v>
      </c>
      <c r="Q503" s="2">
        <f t="shared" si="91"/>
        <v>300000</v>
      </c>
      <c r="R503" s="4">
        <f t="shared" si="92"/>
        <v>4.8387096774193547E-2</v>
      </c>
      <c r="S503" s="2"/>
      <c r="T503" s="5">
        <f t="shared" si="100"/>
        <v>71264.367816091952</v>
      </c>
      <c r="U503" s="2">
        <v>74713</v>
      </c>
      <c r="V503" s="5">
        <f t="shared" si="93"/>
        <v>3448.6321839080483</v>
      </c>
      <c r="W503" s="4">
        <f t="shared" si="94"/>
        <v>4.839209677419358E-2</v>
      </c>
      <c r="X503" s="22">
        <f t="shared" si="98"/>
        <v>62357.958084254591</v>
      </c>
      <c r="Y503" s="22">
        <f t="shared" si="99"/>
        <v>65375.590426508948</v>
      </c>
      <c r="Z503" s="22">
        <f t="shared" si="101"/>
        <v>3017.6323422543574</v>
      </c>
      <c r="AA503" s="8">
        <f t="shared" si="102"/>
        <v>4.8392096774193614E-2</v>
      </c>
      <c r="AB503" s="22">
        <f t="shared" si="103"/>
        <v>5687676.3671062784</v>
      </c>
      <c r="AC503" s="11">
        <v>9083</v>
      </c>
      <c r="AD503" s="2">
        <v>2008</v>
      </c>
      <c r="AE503" s="2">
        <f t="shared" si="95"/>
        <v>8</v>
      </c>
      <c r="AF503" s="2" t="s">
        <v>52</v>
      </c>
    </row>
    <row r="504" spans="1:32" x14ac:dyDescent="0.2">
      <c r="A504">
        <v>33</v>
      </c>
      <c r="B504" s="2" t="s">
        <v>437</v>
      </c>
      <c r="C504" s="2" t="s">
        <v>22</v>
      </c>
      <c r="D504" s="2" t="s">
        <v>23</v>
      </c>
      <c r="E504" s="2" t="s">
        <v>2767</v>
      </c>
      <c r="F504" s="2" t="s">
        <v>2775</v>
      </c>
      <c r="G504" s="2">
        <v>41</v>
      </c>
      <c r="H504" s="2">
        <v>45</v>
      </c>
      <c r="I504" s="3">
        <v>42587</v>
      </c>
      <c r="J504" s="3">
        <v>42599</v>
      </c>
      <c r="K504" s="3" t="s">
        <v>2540</v>
      </c>
      <c r="L504" s="17">
        <f t="shared" si="96"/>
        <v>272.20999999999998</v>
      </c>
      <c r="M504" s="20">
        <f t="shared" si="97"/>
        <v>0.87502296021454029</v>
      </c>
      <c r="N504" s="2" t="s">
        <v>32</v>
      </c>
      <c r="O504" s="2">
        <v>2600000</v>
      </c>
      <c r="P504" s="2">
        <v>2750000</v>
      </c>
      <c r="Q504" s="2">
        <f t="shared" si="91"/>
        <v>150000</v>
      </c>
      <c r="R504" s="4">
        <f t="shared" si="92"/>
        <v>5.7692307692307696E-2</v>
      </c>
      <c r="S504" s="2">
        <v>54000</v>
      </c>
      <c r="T504" s="5">
        <f t="shared" si="100"/>
        <v>64731.707317073167</v>
      </c>
      <c r="U504" s="2">
        <v>68390</v>
      </c>
      <c r="V504" s="5">
        <f t="shared" si="93"/>
        <v>3658.2926829268326</v>
      </c>
      <c r="W504" s="4">
        <f t="shared" si="94"/>
        <v>5.6514694800301489E-2</v>
      </c>
      <c r="X504" s="22">
        <f t="shared" si="98"/>
        <v>56641.730156326579</v>
      </c>
      <c r="Y504" s="22">
        <f t="shared" si="99"/>
        <v>59842.820249072407</v>
      </c>
      <c r="Z504" s="22">
        <f t="shared" si="101"/>
        <v>3201.0900927458279</v>
      </c>
      <c r="AA504" s="8">
        <f t="shared" si="102"/>
        <v>5.6514694800301454E-2</v>
      </c>
      <c r="AB504" s="22">
        <f t="shared" si="103"/>
        <v>2453555.6302119689</v>
      </c>
      <c r="AC504" s="11">
        <v>1871</v>
      </c>
      <c r="AD504" s="2">
        <v>1966</v>
      </c>
      <c r="AE504" s="2">
        <f t="shared" si="95"/>
        <v>50</v>
      </c>
      <c r="AF504" s="2" t="s">
        <v>88</v>
      </c>
    </row>
    <row r="505" spans="1:32" x14ac:dyDescent="0.2">
      <c r="A505">
        <v>33</v>
      </c>
      <c r="B505" s="2" t="s">
        <v>623</v>
      </c>
      <c r="C505" s="2" t="s">
        <v>22</v>
      </c>
      <c r="D505" s="2" t="s">
        <v>23</v>
      </c>
      <c r="E505" s="2" t="s">
        <v>2767</v>
      </c>
      <c r="F505" s="2" t="s">
        <v>2775</v>
      </c>
      <c r="G505" s="2">
        <v>47</v>
      </c>
      <c r="H505" s="2">
        <v>52</v>
      </c>
      <c r="I505" s="3">
        <v>42588</v>
      </c>
      <c r="J505" s="3">
        <v>42599</v>
      </c>
      <c r="K505" s="3" t="s">
        <v>2540</v>
      </c>
      <c r="L505" s="17">
        <f t="shared" si="96"/>
        <v>272.20999999999998</v>
      </c>
      <c r="M505" s="20">
        <f t="shared" si="97"/>
        <v>0.87502296021454029</v>
      </c>
      <c r="N505" s="2" t="s">
        <v>24</v>
      </c>
      <c r="O505" s="2">
        <v>3700000</v>
      </c>
      <c r="P505" s="2">
        <v>4410000</v>
      </c>
      <c r="Q505" s="2">
        <f t="shared" si="91"/>
        <v>710000</v>
      </c>
      <c r="R505" s="4">
        <f t="shared" si="92"/>
        <v>0.1918918918918919</v>
      </c>
      <c r="S505" s="2"/>
      <c r="T505" s="5">
        <f t="shared" si="100"/>
        <v>78723.404255319154</v>
      </c>
      <c r="U505" s="2">
        <v>93830</v>
      </c>
      <c r="V505" s="5">
        <f t="shared" si="93"/>
        <v>15106.595744680846</v>
      </c>
      <c r="W505" s="4">
        <f t="shared" si="94"/>
        <v>0.19189459459459451</v>
      </c>
      <c r="X505" s="22">
        <f t="shared" si="98"/>
        <v>68884.786229655307</v>
      </c>
      <c r="Y505" s="22">
        <f t="shared" si="99"/>
        <v>82103.404356930318</v>
      </c>
      <c r="Z505" s="22">
        <f t="shared" si="101"/>
        <v>13218.618127275011</v>
      </c>
      <c r="AA505" s="8">
        <f t="shared" si="102"/>
        <v>0.19189459459459451</v>
      </c>
      <c r="AB505" s="22">
        <f t="shared" si="103"/>
        <v>3858860.0047757248</v>
      </c>
      <c r="AC505" s="11">
        <v>6463</v>
      </c>
      <c r="AD505" s="2">
        <v>2012</v>
      </c>
      <c r="AE505" s="2">
        <f t="shared" si="95"/>
        <v>4</v>
      </c>
      <c r="AF505" s="2" t="s">
        <v>27</v>
      </c>
    </row>
    <row r="506" spans="1:32" x14ac:dyDescent="0.2">
      <c r="A506">
        <v>33</v>
      </c>
      <c r="B506" s="2" t="s">
        <v>276</v>
      </c>
      <c r="C506" s="2" t="s">
        <v>22</v>
      </c>
      <c r="D506" s="2" t="s">
        <v>23</v>
      </c>
      <c r="E506" s="2" t="s">
        <v>2767</v>
      </c>
      <c r="F506" s="2" t="s">
        <v>2775</v>
      </c>
      <c r="G506" s="2">
        <v>50</v>
      </c>
      <c r="H506" s="2"/>
      <c r="I506" s="3">
        <v>42587</v>
      </c>
      <c r="J506" s="3">
        <v>42599</v>
      </c>
      <c r="K506" s="3" t="s">
        <v>2540</v>
      </c>
      <c r="L506" s="17">
        <f t="shared" si="96"/>
        <v>272.20999999999998</v>
      </c>
      <c r="M506" s="20">
        <f t="shared" si="97"/>
        <v>0.87502296021454029</v>
      </c>
      <c r="N506" s="2" t="s">
        <v>32</v>
      </c>
      <c r="O506" s="2">
        <v>3690000</v>
      </c>
      <c r="P506" s="2">
        <v>3705000</v>
      </c>
      <c r="Q506" s="2">
        <f t="shared" si="91"/>
        <v>15000</v>
      </c>
      <c r="R506" s="4">
        <f t="shared" si="92"/>
        <v>4.0650406504065045E-3</v>
      </c>
      <c r="S506" s="2">
        <v>110638</v>
      </c>
      <c r="T506" s="5">
        <f t="shared" si="100"/>
        <v>76012.759999999995</v>
      </c>
      <c r="U506" s="2">
        <v>76313</v>
      </c>
      <c r="V506" s="5">
        <f t="shared" si="93"/>
        <v>300.24000000000524</v>
      </c>
      <c r="W506" s="4">
        <f t="shared" si="94"/>
        <v>3.9498631545546465E-3</v>
      </c>
      <c r="X506" s="22">
        <f t="shared" si="98"/>
        <v>66512.910269277389</v>
      </c>
      <c r="Y506" s="22">
        <f t="shared" si="99"/>
        <v>66775.627162852208</v>
      </c>
      <c r="Z506" s="22">
        <f t="shared" si="101"/>
        <v>262.71689357481955</v>
      </c>
      <c r="AA506" s="8">
        <f t="shared" si="102"/>
        <v>3.9498631545546682E-3</v>
      </c>
      <c r="AB506" s="22">
        <f t="shared" si="103"/>
        <v>3338781.3581426106</v>
      </c>
      <c r="AC506" s="11">
        <v>1606</v>
      </c>
      <c r="AD506" s="2">
        <v>1947</v>
      </c>
      <c r="AE506" s="2">
        <f t="shared" si="95"/>
        <v>69</v>
      </c>
      <c r="AF506" s="2" t="s">
        <v>75</v>
      </c>
    </row>
    <row r="507" spans="1:32" x14ac:dyDescent="0.2">
      <c r="A507">
        <v>33</v>
      </c>
      <c r="B507" s="2" t="s">
        <v>1324</v>
      </c>
      <c r="C507" s="2" t="s">
        <v>22</v>
      </c>
      <c r="D507" s="2" t="s">
        <v>23</v>
      </c>
      <c r="E507" s="2" t="s">
        <v>2767</v>
      </c>
      <c r="F507" s="2" t="s">
        <v>2775</v>
      </c>
      <c r="G507" s="2">
        <v>65</v>
      </c>
      <c r="H507" s="2">
        <v>76</v>
      </c>
      <c r="I507" s="3">
        <v>42589</v>
      </c>
      <c r="J507" s="3">
        <v>42599</v>
      </c>
      <c r="K507" s="3" t="s">
        <v>2540</v>
      </c>
      <c r="L507" s="17">
        <f t="shared" si="96"/>
        <v>272.20999999999998</v>
      </c>
      <c r="M507" s="20">
        <f t="shared" si="97"/>
        <v>0.87502296021454029</v>
      </c>
      <c r="N507" s="2" t="s">
        <v>36</v>
      </c>
      <c r="O507" s="2">
        <v>4300000</v>
      </c>
      <c r="P507" s="2">
        <v>5200000</v>
      </c>
      <c r="Q507" s="2">
        <f t="shared" si="91"/>
        <v>900000</v>
      </c>
      <c r="R507" s="4">
        <f t="shared" si="92"/>
        <v>0.20930232558139536</v>
      </c>
      <c r="S507" s="2"/>
      <c r="T507" s="5">
        <f t="shared" si="100"/>
        <v>66153.846153846156</v>
      </c>
      <c r="U507" s="2">
        <v>80000</v>
      </c>
      <c r="V507" s="5">
        <f t="shared" si="93"/>
        <v>13846.153846153844</v>
      </c>
      <c r="W507" s="4">
        <f t="shared" si="94"/>
        <v>0.2093023255813953</v>
      </c>
      <c r="X507" s="22">
        <f t="shared" si="98"/>
        <v>57886.134291115741</v>
      </c>
      <c r="Y507" s="22">
        <f t="shared" si="99"/>
        <v>70001.836817163217</v>
      </c>
      <c r="Z507" s="22">
        <f t="shared" si="101"/>
        <v>12115.702526047477</v>
      </c>
      <c r="AA507" s="8">
        <f t="shared" si="102"/>
        <v>0.20930232558139528</v>
      </c>
      <c r="AB507" s="22">
        <f t="shared" si="103"/>
        <v>4550119.393115609</v>
      </c>
      <c r="AC507" s="2">
        <v>26</v>
      </c>
      <c r="AD507" s="2">
        <v>2012</v>
      </c>
      <c r="AE507" s="2">
        <f t="shared" si="95"/>
        <v>4</v>
      </c>
      <c r="AF507" s="2" t="s">
        <v>433</v>
      </c>
    </row>
    <row r="508" spans="1:32" x14ac:dyDescent="0.2">
      <c r="A508">
        <v>33</v>
      </c>
      <c r="B508" s="2" t="s">
        <v>1636</v>
      </c>
      <c r="C508" s="2" t="s">
        <v>22</v>
      </c>
      <c r="D508" s="2" t="s">
        <v>23</v>
      </c>
      <c r="E508" s="2" t="s">
        <v>2767</v>
      </c>
      <c r="F508" s="2" t="s">
        <v>2775</v>
      </c>
      <c r="G508" s="2">
        <v>73</v>
      </c>
      <c r="H508" s="2">
        <v>82</v>
      </c>
      <c r="I508" s="3">
        <v>42588</v>
      </c>
      <c r="J508" s="3">
        <v>42599</v>
      </c>
      <c r="K508" s="3" t="s">
        <v>2540</v>
      </c>
      <c r="L508" s="17">
        <f t="shared" si="96"/>
        <v>272.20999999999998</v>
      </c>
      <c r="M508" s="20">
        <f t="shared" si="97"/>
        <v>0.87502296021454029</v>
      </c>
      <c r="N508" s="2" t="s">
        <v>24</v>
      </c>
      <c r="O508" s="2">
        <v>5400000</v>
      </c>
      <c r="P508" s="2">
        <v>5550000</v>
      </c>
      <c r="Q508" s="2">
        <f t="shared" si="91"/>
        <v>150000</v>
      </c>
      <c r="R508" s="4">
        <f t="shared" si="92"/>
        <v>2.7777777777777776E-2</v>
      </c>
      <c r="S508" s="2"/>
      <c r="T508" s="5">
        <f t="shared" si="100"/>
        <v>73972.602739726033</v>
      </c>
      <c r="U508" s="2">
        <v>76027</v>
      </c>
      <c r="V508" s="5">
        <f t="shared" si="93"/>
        <v>2054.3972602739668</v>
      </c>
      <c r="W508" s="4">
        <f t="shared" si="94"/>
        <v>2.7772407407407326E-2</v>
      </c>
      <c r="X508" s="22">
        <f t="shared" si="98"/>
        <v>64727.725824089284</v>
      </c>
      <c r="Y508" s="22">
        <f t="shared" si="99"/>
        <v>66525.37059623086</v>
      </c>
      <c r="Z508" s="22">
        <f t="shared" si="101"/>
        <v>1797.6447721415752</v>
      </c>
      <c r="AA508" s="8">
        <f t="shared" si="102"/>
        <v>2.7772407407407444E-2</v>
      </c>
      <c r="AB508" s="22">
        <f t="shared" si="103"/>
        <v>4856352.0535248527</v>
      </c>
      <c r="AC508" s="11">
        <v>8085</v>
      </c>
      <c r="AD508" s="2">
        <v>2013</v>
      </c>
      <c r="AE508" s="2">
        <f t="shared" si="95"/>
        <v>3</v>
      </c>
      <c r="AF508" s="2" t="s">
        <v>148</v>
      </c>
    </row>
    <row r="509" spans="1:32" x14ac:dyDescent="0.2">
      <c r="A509">
        <v>33</v>
      </c>
      <c r="B509" s="2" t="s">
        <v>1677</v>
      </c>
      <c r="C509" s="2" t="s">
        <v>22</v>
      </c>
      <c r="D509" s="2" t="s">
        <v>23</v>
      </c>
      <c r="E509" s="2" t="s">
        <v>2767</v>
      </c>
      <c r="F509" s="2" t="s">
        <v>2775</v>
      </c>
      <c r="G509" s="2">
        <v>77</v>
      </c>
      <c r="H509" s="2">
        <v>85</v>
      </c>
      <c r="I509" s="3">
        <v>42588</v>
      </c>
      <c r="J509" s="3">
        <v>42599</v>
      </c>
      <c r="K509" s="3" t="s">
        <v>2540</v>
      </c>
      <c r="L509" s="17">
        <f t="shared" si="96"/>
        <v>272.20999999999998</v>
      </c>
      <c r="M509" s="20">
        <f t="shared" si="97"/>
        <v>0.87502296021454029</v>
      </c>
      <c r="N509" s="2" t="s">
        <v>24</v>
      </c>
      <c r="O509" s="2">
        <v>4900000</v>
      </c>
      <c r="P509" s="2">
        <v>5450000</v>
      </c>
      <c r="Q509" s="2">
        <f t="shared" si="91"/>
        <v>550000</v>
      </c>
      <c r="R509" s="4">
        <f t="shared" si="92"/>
        <v>0.11224489795918367</v>
      </c>
      <c r="S509" s="2"/>
      <c r="T509" s="5">
        <f t="shared" si="100"/>
        <v>63636.36363636364</v>
      </c>
      <c r="U509" s="2">
        <v>70779</v>
      </c>
      <c r="V509" s="5">
        <f t="shared" si="93"/>
        <v>7142.6363636363603</v>
      </c>
      <c r="W509" s="4">
        <f t="shared" si="94"/>
        <v>0.11224142857142852</v>
      </c>
      <c r="X509" s="22">
        <f t="shared" si="98"/>
        <v>55683.279286379839</v>
      </c>
      <c r="Y509" s="22">
        <f t="shared" si="99"/>
        <v>61933.250101024947</v>
      </c>
      <c r="Z509" s="22">
        <f t="shared" si="101"/>
        <v>6249.9708146451085</v>
      </c>
      <c r="AA509" s="8">
        <f t="shared" si="102"/>
        <v>0.11224142857142853</v>
      </c>
      <c r="AB509" s="22">
        <f t="shared" si="103"/>
        <v>4768860.2577789212</v>
      </c>
      <c r="AC509" s="11">
        <v>5918</v>
      </c>
      <c r="AD509" s="2">
        <v>2006</v>
      </c>
      <c r="AE509" s="2">
        <f t="shared" si="95"/>
        <v>10</v>
      </c>
      <c r="AF509" s="2" t="s">
        <v>67</v>
      </c>
    </row>
    <row r="510" spans="1:32" x14ac:dyDescent="0.2">
      <c r="A510">
        <v>33</v>
      </c>
      <c r="B510" s="2" t="s">
        <v>1854</v>
      </c>
      <c r="C510" s="2" t="s">
        <v>22</v>
      </c>
      <c r="D510" s="2" t="s">
        <v>23</v>
      </c>
      <c r="E510" s="2" t="s">
        <v>2767</v>
      </c>
      <c r="F510" s="2" t="s">
        <v>2775</v>
      </c>
      <c r="G510" s="2">
        <v>80</v>
      </c>
      <c r="H510" s="2">
        <v>93</v>
      </c>
      <c r="I510" s="3">
        <v>42587</v>
      </c>
      <c r="J510" s="3">
        <v>42599</v>
      </c>
      <c r="K510" s="3" t="s">
        <v>2540</v>
      </c>
      <c r="L510" s="17">
        <f t="shared" si="96"/>
        <v>272.20999999999998</v>
      </c>
      <c r="M510" s="20">
        <f t="shared" si="97"/>
        <v>0.87502296021454029</v>
      </c>
      <c r="N510" s="2" t="s">
        <v>32</v>
      </c>
      <c r="O510" s="2">
        <v>4490000</v>
      </c>
      <c r="P510" s="2">
        <v>4700000</v>
      </c>
      <c r="Q510" s="2">
        <f t="shared" si="91"/>
        <v>210000</v>
      </c>
      <c r="R510" s="4">
        <f t="shared" si="92"/>
        <v>4.6770601336302897E-2</v>
      </c>
      <c r="S510" s="2"/>
      <c r="T510" s="5">
        <f t="shared" si="100"/>
        <v>56125</v>
      </c>
      <c r="U510" s="2">
        <v>58750</v>
      </c>
      <c r="V510" s="5">
        <f t="shared" si="93"/>
        <v>2625</v>
      </c>
      <c r="W510" s="4">
        <f t="shared" si="94"/>
        <v>4.6770601336302897E-2</v>
      </c>
      <c r="X510" s="22">
        <f t="shared" si="98"/>
        <v>49110.663642041072</v>
      </c>
      <c r="Y510" s="22">
        <f t="shared" si="99"/>
        <v>51407.59891260424</v>
      </c>
      <c r="Z510" s="22">
        <f t="shared" si="101"/>
        <v>2296.9352705631682</v>
      </c>
      <c r="AA510" s="8">
        <f t="shared" si="102"/>
        <v>4.6770601336302897E-2</v>
      </c>
      <c r="AB510" s="22">
        <f t="shared" si="103"/>
        <v>4112607.9130083392</v>
      </c>
      <c r="AC510" s="2">
        <v>410</v>
      </c>
      <c r="AD510" s="2">
        <v>1890</v>
      </c>
      <c r="AE510" s="2">
        <f t="shared" si="95"/>
        <v>126</v>
      </c>
      <c r="AF510" s="2" t="s">
        <v>37</v>
      </c>
    </row>
    <row r="511" spans="1:32" x14ac:dyDescent="0.2">
      <c r="A511">
        <v>33</v>
      </c>
      <c r="B511" s="2" t="s">
        <v>2081</v>
      </c>
      <c r="C511" s="2" t="s">
        <v>22</v>
      </c>
      <c r="D511" s="2" t="s">
        <v>23</v>
      </c>
      <c r="E511" s="2" t="s">
        <v>2767</v>
      </c>
      <c r="F511" s="2" t="s">
        <v>2775</v>
      </c>
      <c r="G511" s="2">
        <v>92</v>
      </c>
      <c r="H511" s="2">
        <v>100</v>
      </c>
      <c r="I511" s="3">
        <v>42588</v>
      </c>
      <c r="J511" s="3">
        <v>42599</v>
      </c>
      <c r="K511" s="3" t="s">
        <v>2540</v>
      </c>
      <c r="L511" s="17">
        <f t="shared" si="96"/>
        <v>272.20999999999998</v>
      </c>
      <c r="M511" s="20">
        <f t="shared" si="97"/>
        <v>0.87502296021454029</v>
      </c>
      <c r="N511" s="2" t="s">
        <v>24</v>
      </c>
      <c r="O511" s="2">
        <v>3950000</v>
      </c>
      <c r="P511" s="2">
        <v>4600000</v>
      </c>
      <c r="Q511" s="2">
        <f t="shared" si="91"/>
        <v>650000</v>
      </c>
      <c r="R511" s="4">
        <f t="shared" si="92"/>
        <v>0.16455696202531644</v>
      </c>
      <c r="S511" s="2"/>
      <c r="T511" s="5">
        <f t="shared" si="100"/>
        <v>42934.782608695656</v>
      </c>
      <c r="U511" s="2">
        <v>50000</v>
      </c>
      <c r="V511" s="5">
        <f t="shared" si="93"/>
        <v>7065.2173913043443</v>
      </c>
      <c r="W511" s="4">
        <f t="shared" si="94"/>
        <v>0.16455696202531636</v>
      </c>
      <c r="X511" s="22">
        <f t="shared" si="98"/>
        <v>37568.920574428637</v>
      </c>
      <c r="Y511" s="22">
        <f t="shared" si="99"/>
        <v>43751.148010727018</v>
      </c>
      <c r="Z511" s="22">
        <f t="shared" si="101"/>
        <v>6182.2274362983808</v>
      </c>
      <c r="AA511" s="8">
        <f t="shared" si="102"/>
        <v>0.16455696202531639</v>
      </c>
      <c r="AB511" s="22">
        <f t="shared" si="103"/>
        <v>4025105.6169868857</v>
      </c>
      <c r="AC511" s="2">
        <v>355</v>
      </c>
      <c r="AD511" s="2">
        <v>1900</v>
      </c>
      <c r="AE511" s="2">
        <f t="shared" si="95"/>
        <v>116</v>
      </c>
      <c r="AF511" s="2" t="s">
        <v>130</v>
      </c>
    </row>
    <row r="512" spans="1:32" x14ac:dyDescent="0.2">
      <c r="A512">
        <v>34</v>
      </c>
      <c r="B512" s="2" t="s">
        <v>187</v>
      </c>
      <c r="C512" s="2" t="s">
        <v>22</v>
      </c>
      <c r="D512" s="2" t="s">
        <v>23</v>
      </c>
      <c r="E512" s="2" t="s">
        <v>2767</v>
      </c>
      <c r="F512" s="2" t="s">
        <v>2775</v>
      </c>
      <c r="G512" s="2">
        <v>31</v>
      </c>
      <c r="H512" s="2">
        <v>38</v>
      </c>
      <c r="I512" s="3">
        <v>42593</v>
      </c>
      <c r="J512" s="3">
        <v>42604</v>
      </c>
      <c r="K512" s="3" t="s">
        <v>2540</v>
      </c>
      <c r="L512" s="17">
        <f t="shared" si="96"/>
        <v>272.20999999999998</v>
      </c>
      <c r="M512" s="20">
        <f t="shared" si="97"/>
        <v>0.87502296021454029</v>
      </c>
      <c r="N512" s="2" t="s">
        <v>24</v>
      </c>
      <c r="O512" s="2">
        <v>2300000</v>
      </c>
      <c r="P512" s="2">
        <v>2415000</v>
      </c>
      <c r="Q512" s="2">
        <f t="shared" si="91"/>
        <v>115000</v>
      </c>
      <c r="R512" s="4">
        <f t="shared" si="92"/>
        <v>0.05</v>
      </c>
      <c r="S512" s="2"/>
      <c r="T512" s="5">
        <f t="shared" si="100"/>
        <v>74193.548387096773</v>
      </c>
      <c r="U512" s="2">
        <v>77903</v>
      </c>
      <c r="V512" s="5">
        <f t="shared" si="93"/>
        <v>3709.4516129032272</v>
      </c>
      <c r="W512" s="4">
        <f t="shared" si="94"/>
        <v>4.9996956521739147E-2</v>
      </c>
      <c r="X512" s="22">
        <f t="shared" si="98"/>
        <v>64921.058338498151</v>
      </c>
      <c r="Y512" s="22">
        <f t="shared" si="99"/>
        <v>68166.913669593327</v>
      </c>
      <c r="Z512" s="22">
        <f t="shared" si="101"/>
        <v>3245.8553310951756</v>
      </c>
      <c r="AA512" s="8">
        <f t="shared" si="102"/>
        <v>4.9996956521739036E-2</v>
      </c>
      <c r="AB512" s="22">
        <f t="shared" si="103"/>
        <v>2113174.3237573933</v>
      </c>
      <c r="AC512" s="11">
        <v>1910</v>
      </c>
      <c r="AD512" s="2">
        <v>1965</v>
      </c>
      <c r="AE512" s="2">
        <f t="shared" si="95"/>
        <v>51</v>
      </c>
      <c r="AF512" s="2" t="s">
        <v>188</v>
      </c>
    </row>
    <row r="513" spans="1:32" x14ac:dyDescent="0.2">
      <c r="A513">
        <v>34</v>
      </c>
      <c r="B513" s="2" t="s">
        <v>588</v>
      </c>
      <c r="C513" s="2" t="s">
        <v>22</v>
      </c>
      <c r="D513" s="2" t="s">
        <v>23</v>
      </c>
      <c r="E513" s="2" t="s">
        <v>2767</v>
      </c>
      <c r="F513" s="2" t="s">
        <v>2775</v>
      </c>
      <c r="G513" s="2">
        <v>46</v>
      </c>
      <c r="H513" s="2">
        <v>55</v>
      </c>
      <c r="I513" s="3">
        <v>42594</v>
      </c>
      <c r="J513" s="3">
        <v>42604</v>
      </c>
      <c r="K513" s="3" t="s">
        <v>2540</v>
      </c>
      <c r="L513" s="17">
        <f t="shared" si="96"/>
        <v>272.20999999999998</v>
      </c>
      <c r="M513" s="20">
        <f t="shared" si="97"/>
        <v>0.87502296021454029</v>
      </c>
      <c r="N513" s="2" t="s">
        <v>36</v>
      </c>
      <c r="O513" s="2">
        <v>2900000</v>
      </c>
      <c r="P513" s="2">
        <v>3200000</v>
      </c>
      <c r="Q513" s="2">
        <f t="shared" ref="Q513:Q576" si="104">P513-O513</f>
        <v>300000</v>
      </c>
      <c r="R513" s="4">
        <f t="shared" ref="R513:R576" si="105">Q513/O513</f>
        <v>0.10344827586206896</v>
      </c>
      <c r="S513" s="2">
        <v>84233</v>
      </c>
      <c r="T513" s="5">
        <f t="shared" si="100"/>
        <v>64874.630434782608</v>
      </c>
      <c r="U513" s="2">
        <v>71396</v>
      </c>
      <c r="V513" s="5">
        <f t="shared" ref="V513:V576" si="106">U513-T513</f>
        <v>6521.3695652173919</v>
      </c>
      <c r="W513" s="4">
        <f t="shared" ref="W513:W576" si="107">V513/T513</f>
        <v>0.10052264685766829</v>
      </c>
      <c r="X513" s="22">
        <f t="shared" si="98"/>
        <v>56766.791165867784</v>
      </c>
      <c r="Y513" s="22">
        <f t="shared" si="99"/>
        <v>62473.139267477316</v>
      </c>
      <c r="Z513" s="22">
        <f t="shared" si="101"/>
        <v>5706.348101609532</v>
      </c>
      <c r="AA513" s="8">
        <f t="shared" si="102"/>
        <v>0.1005226468576683</v>
      </c>
      <c r="AB513" s="22">
        <f t="shared" si="103"/>
        <v>2873764.4063039566</v>
      </c>
      <c r="AC513" s="2">
        <v>695</v>
      </c>
      <c r="AD513" s="2">
        <v>1936</v>
      </c>
      <c r="AE513" s="2">
        <f t="shared" ref="AE513:AE576" si="108">2016-AD513</f>
        <v>80</v>
      </c>
      <c r="AF513" s="2" t="s">
        <v>307</v>
      </c>
    </row>
    <row r="514" spans="1:32" x14ac:dyDescent="0.2">
      <c r="A514">
        <v>34</v>
      </c>
      <c r="B514" s="2" t="s">
        <v>1257</v>
      </c>
      <c r="C514" s="2" t="s">
        <v>22</v>
      </c>
      <c r="D514" s="2" t="s">
        <v>23</v>
      </c>
      <c r="E514" s="2" t="s">
        <v>2767</v>
      </c>
      <c r="F514" s="2" t="s">
        <v>2775</v>
      </c>
      <c r="G514" s="2">
        <v>63</v>
      </c>
      <c r="H514" s="2">
        <v>72</v>
      </c>
      <c r="I514" s="3">
        <v>42594</v>
      </c>
      <c r="J514" s="3">
        <v>42604</v>
      </c>
      <c r="K514" s="3" t="s">
        <v>2540</v>
      </c>
      <c r="L514" s="17">
        <f t="shared" ref="L514:L577" si="109">IF(K514="Januar",238.19,IF(K514="Februar",240.59,IF(K514="Mars",245.99,IF(K514="April",250.79,IF(K514="Mai",256.52,IF(K514="Juni",259.83,IF(K514="Juli",265.66,IF(K514="August",272.21,IF(K514="September",275.91,IF(K514="Oktober",281.13,IF(K514="November",284.38,IF(K514="Desember",287.34,0))))))))))))</f>
        <v>272.20999999999998</v>
      </c>
      <c r="M514" s="20">
        <f t="shared" ref="M514:M577" si="110">$L$2/L514</f>
        <v>0.87502296021454029</v>
      </c>
      <c r="N514" s="2" t="s">
        <v>36</v>
      </c>
      <c r="O514" s="2">
        <v>3890000</v>
      </c>
      <c r="P514" s="2">
        <v>4350000</v>
      </c>
      <c r="Q514" s="2">
        <f t="shared" si="104"/>
        <v>460000</v>
      </c>
      <c r="R514" s="4">
        <f t="shared" si="105"/>
        <v>0.11825192802056556</v>
      </c>
      <c r="S514" s="2"/>
      <c r="T514" s="5">
        <f t="shared" si="100"/>
        <v>61746.031746031746</v>
      </c>
      <c r="U514" s="2">
        <v>69048</v>
      </c>
      <c r="V514" s="5">
        <f t="shared" si="106"/>
        <v>7301.9682539682544</v>
      </c>
      <c r="W514" s="4">
        <f t="shared" si="107"/>
        <v>0.11825809768637532</v>
      </c>
      <c r="X514" s="22">
        <f t="shared" ref="X514:X577" si="111">T514*M514</f>
        <v>54029.19547991368</v>
      </c>
      <c r="Y514" s="22">
        <f t="shared" ref="Y514:Y577" si="112">U514*M514</f>
        <v>60418.585356893578</v>
      </c>
      <c r="Z514" s="22">
        <f t="shared" si="101"/>
        <v>6389.389876979898</v>
      </c>
      <c r="AA514" s="8">
        <f t="shared" si="102"/>
        <v>0.11825809768637528</v>
      </c>
      <c r="AB514" s="22">
        <f t="shared" si="103"/>
        <v>3806370.8774842955</v>
      </c>
      <c r="AC514" s="2"/>
      <c r="AD514" s="2">
        <v>2013</v>
      </c>
      <c r="AE514" s="2">
        <f t="shared" si="108"/>
        <v>3</v>
      </c>
      <c r="AF514" s="2" t="s">
        <v>460</v>
      </c>
    </row>
    <row r="515" spans="1:32" x14ac:dyDescent="0.2">
      <c r="A515">
        <v>34</v>
      </c>
      <c r="B515" s="2" t="s">
        <v>1827</v>
      </c>
      <c r="C515" s="2" t="s">
        <v>22</v>
      </c>
      <c r="D515" s="2" t="s">
        <v>23</v>
      </c>
      <c r="E515" s="2" t="s">
        <v>2767</v>
      </c>
      <c r="F515" s="2" t="s">
        <v>2775</v>
      </c>
      <c r="G515" s="2">
        <v>79</v>
      </c>
      <c r="H515" s="2">
        <v>89</v>
      </c>
      <c r="I515" s="3">
        <v>42587</v>
      </c>
      <c r="J515" s="3">
        <v>42604</v>
      </c>
      <c r="K515" s="3" t="s">
        <v>2540</v>
      </c>
      <c r="L515" s="17">
        <f t="shared" si="109"/>
        <v>272.20999999999998</v>
      </c>
      <c r="M515" s="20">
        <f t="shared" si="110"/>
        <v>0.87502296021454029</v>
      </c>
      <c r="N515" s="2" t="s">
        <v>242</v>
      </c>
      <c r="O515" s="2">
        <v>4370000</v>
      </c>
      <c r="P515" s="2">
        <v>5000000</v>
      </c>
      <c r="Q515" s="2">
        <f t="shared" si="104"/>
        <v>630000</v>
      </c>
      <c r="R515" s="4">
        <f t="shared" si="105"/>
        <v>0.14416475972540047</v>
      </c>
      <c r="S515" s="2"/>
      <c r="T515" s="5">
        <f t="shared" ref="T515:T578" si="113">(O515+S515)/G515</f>
        <v>55316.455696202531</v>
      </c>
      <c r="U515" s="2">
        <v>63291</v>
      </c>
      <c r="V515" s="5">
        <f t="shared" si="106"/>
        <v>7974.5443037974692</v>
      </c>
      <c r="W515" s="4">
        <f t="shared" si="107"/>
        <v>0.14416224256292909</v>
      </c>
      <c r="X515" s="22">
        <f t="shared" si="111"/>
        <v>48403.16881186761</v>
      </c>
      <c r="Y515" s="22">
        <f t="shared" si="112"/>
        <v>55381.07817493847</v>
      </c>
      <c r="Z515" s="22">
        <f t="shared" ref="Z515:Z578" si="114">Y515-X515</f>
        <v>6977.9093630708594</v>
      </c>
      <c r="AA515" s="8">
        <f t="shared" ref="AA515:AA578" si="115">Z515/X515</f>
        <v>0.14416224256292903</v>
      </c>
      <c r="AB515" s="22">
        <f t="shared" ref="AB515:AB578" si="116">Y515*G515</f>
        <v>4375105.1758201392</v>
      </c>
      <c r="AC515" s="2">
        <v>624</v>
      </c>
      <c r="AD515" s="2">
        <v>1902</v>
      </c>
      <c r="AE515" s="2">
        <f t="shared" si="108"/>
        <v>114</v>
      </c>
      <c r="AF515" s="2" t="s">
        <v>50</v>
      </c>
    </row>
    <row r="516" spans="1:32" x14ac:dyDescent="0.2">
      <c r="A516">
        <v>34</v>
      </c>
      <c r="B516" s="2" t="s">
        <v>618</v>
      </c>
      <c r="C516" s="2" t="s">
        <v>22</v>
      </c>
      <c r="D516" s="2" t="s">
        <v>23</v>
      </c>
      <c r="E516" s="2" t="s">
        <v>2767</v>
      </c>
      <c r="F516" s="2" t="s">
        <v>2775</v>
      </c>
      <c r="G516" s="2">
        <v>98</v>
      </c>
      <c r="H516" s="2">
        <v>110</v>
      </c>
      <c r="I516" s="3">
        <v>42594</v>
      </c>
      <c r="J516" s="3">
        <v>42604</v>
      </c>
      <c r="K516" s="3" t="s">
        <v>2540</v>
      </c>
      <c r="L516" s="17">
        <f t="shared" si="109"/>
        <v>272.20999999999998</v>
      </c>
      <c r="M516" s="20">
        <f t="shared" si="110"/>
        <v>0.87502296021454029</v>
      </c>
      <c r="N516" s="2" t="s">
        <v>36</v>
      </c>
      <c r="O516" s="2">
        <v>7000000</v>
      </c>
      <c r="P516" s="2">
        <v>6970000</v>
      </c>
      <c r="Q516" s="2">
        <f t="shared" si="104"/>
        <v>-30000</v>
      </c>
      <c r="R516" s="4">
        <f t="shared" si="105"/>
        <v>-4.2857142857142859E-3</v>
      </c>
      <c r="S516" s="2"/>
      <c r="T516" s="5">
        <f t="shared" si="113"/>
        <v>71428.571428571435</v>
      </c>
      <c r="U516" s="2">
        <v>71122</v>
      </c>
      <c r="V516" s="5">
        <f t="shared" si="106"/>
        <v>-306.57142857143481</v>
      </c>
      <c r="W516" s="4">
        <f t="shared" si="107"/>
        <v>-4.2920000000000865E-3</v>
      </c>
      <c r="X516" s="22">
        <f t="shared" si="111"/>
        <v>62501.640015324308</v>
      </c>
      <c r="Y516" s="22">
        <f t="shared" si="112"/>
        <v>62233.382976378532</v>
      </c>
      <c r="Z516" s="22">
        <f t="shared" si="114"/>
        <v>-268.257038945776</v>
      </c>
      <c r="AA516" s="8">
        <f t="shared" si="115"/>
        <v>-4.2920000000000649E-3</v>
      </c>
      <c r="AB516" s="22">
        <f t="shared" si="116"/>
        <v>6098871.5316850962</v>
      </c>
      <c r="AC516" s="11">
        <v>1236</v>
      </c>
      <c r="AD516" s="2">
        <v>1964</v>
      </c>
      <c r="AE516" s="2">
        <f t="shared" si="108"/>
        <v>52</v>
      </c>
      <c r="AF516" s="2" t="s">
        <v>29</v>
      </c>
    </row>
    <row r="517" spans="1:32" x14ac:dyDescent="0.2">
      <c r="A517">
        <v>34</v>
      </c>
      <c r="B517" s="2" t="s">
        <v>517</v>
      </c>
      <c r="C517" s="2" t="s">
        <v>22</v>
      </c>
      <c r="D517" s="2" t="s">
        <v>23</v>
      </c>
      <c r="E517" s="2" t="s">
        <v>2767</v>
      </c>
      <c r="F517" s="2" t="s">
        <v>2775</v>
      </c>
      <c r="G517" s="2">
        <v>44</v>
      </c>
      <c r="H517" s="2">
        <v>49</v>
      </c>
      <c r="I517" s="3">
        <v>42595</v>
      </c>
      <c r="J517" s="3">
        <v>42605</v>
      </c>
      <c r="K517" s="3" t="s">
        <v>2540</v>
      </c>
      <c r="L517" s="17">
        <f t="shared" si="109"/>
        <v>272.20999999999998</v>
      </c>
      <c r="M517" s="20">
        <f t="shared" si="110"/>
        <v>0.87502296021454029</v>
      </c>
      <c r="N517" s="2" t="s">
        <v>36</v>
      </c>
      <c r="O517" s="2">
        <v>3390000</v>
      </c>
      <c r="P517" s="2">
        <v>3890000</v>
      </c>
      <c r="Q517" s="2">
        <f t="shared" si="104"/>
        <v>500000</v>
      </c>
      <c r="R517" s="4">
        <f t="shared" si="105"/>
        <v>0.14749262536873156</v>
      </c>
      <c r="S517" s="2"/>
      <c r="T517" s="5">
        <f t="shared" si="113"/>
        <v>77045.454545454544</v>
      </c>
      <c r="U517" s="2">
        <v>88409</v>
      </c>
      <c r="V517" s="5">
        <f t="shared" si="106"/>
        <v>11363.545454545456</v>
      </c>
      <c r="W517" s="4">
        <f t="shared" si="107"/>
        <v>0.14749144542772863</v>
      </c>
      <c r="X517" s="22">
        <f t="shared" si="111"/>
        <v>67416.541707438446</v>
      </c>
      <c r="Y517" s="22">
        <f t="shared" si="112"/>
        <v>77359.904889607293</v>
      </c>
      <c r="Z517" s="22">
        <f t="shared" si="114"/>
        <v>9943.3631821688468</v>
      </c>
      <c r="AA517" s="8">
        <f t="shared" si="115"/>
        <v>0.1474914454277286</v>
      </c>
      <c r="AB517" s="22">
        <f t="shared" si="116"/>
        <v>3403835.8151427209</v>
      </c>
      <c r="AC517" s="11">
        <v>1694</v>
      </c>
      <c r="AD517" s="2">
        <v>2011</v>
      </c>
      <c r="AE517" s="2">
        <f t="shared" si="108"/>
        <v>5</v>
      </c>
      <c r="AF517" s="2" t="s">
        <v>65</v>
      </c>
    </row>
    <row r="518" spans="1:32" x14ac:dyDescent="0.2">
      <c r="A518">
        <v>34</v>
      </c>
      <c r="B518" s="2" t="s">
        <v>707</v>
      </c>
      <c r="C518" s="2" t="s">
        <v>22</v>
      </c>
      <c r="D518" s="2" t="s">
        <v>23</v>
      </c>
      <c r="E518" s="2" t="s">
        <v>2767</v>
      </c>
      <c r="F518" s="2" t="s">
        <v>2775</v>
      </c>
      <c r="G518" s="2">
        <v>49</v>
      </c>
      <c r="H518" s="2">
        <v>55</v>
      </c>
      <c r="I518" s="3">
        <v>42594</v>
      </c>
      <c r="J518" s="3">
        <v>42605</v>
      </c>
      <c r="K518" s="3" t="s">
        <v>2540</v>
      </c>
      <c r="L518" s="17">
        <f t="shared" si="109"/>
        <v>272.20999999999998</v>
      </c>
      <c r="M518" s="20">
        <f t="shared" si="110"/>
        <v>0.87502296021454029</v>
      </c>
      <c r="N518" s="2" t="s">
        <v>24</v>
      </c>
      <c r="O518" s="2">
        <v>2600000</v>
      </c>
      <c r="P518" s="2">
        <v>3300000</v>
      </c>
      <c r="Q518" s="2">
        <f t="shared" si="104"/>
        <v>700000</v>
      </c>
      <c r="R518" s="4">
        <f t="shared" si="105"/>
        <v>0.26923076923076922</v>
      </c>
      <c r="S518" s="2">
        <v>12133</v>
      </c>
      <c r="T518" s="5">
        <f t="shared" si="113"/>
        <v>53308.836734693876</v>
      </c>
      <c r="U518" s="2">
        <v>67595</v>
      </c>
      <c r="V518" s="5">
        <f t="shared" si="106"/>
        <v>14286.163265306124</v>
      </c>
      <c r="W518" s="4">
        <f t="shared" si="107"/>
        <v>0.26798865142012296</v>
      </c>
      <c r="X518" s="22">
        <f t="shared" si="111"/>
        <v>46646.456125185461</v>
      </c>
      <c r="Y518" s="22">
        <f t="shared" si="112"/>
        <v>59147.176995701848</v>
      </c>
      <c r="Z518" s="22">
        <f t="shared" si="114"/>
        <v>12500.720870516387</v>
      </c>
      <c r="AA518" s="8">
        <f t="shared" si="115"/>
        <v>0.26798865142012296</v>
      </c>
      <c r="AB518" s="22">
        <f t="shared" si="116"/>
        <v>2898211.6727893907</v>
      </c>
      <c r="AC518" s="2">
        <v>432</v>
      </c>
      <c r="AD518" s="2">
        <v>1891</v>
      </c>
      <c r="AE518" s="2">
        <f t="shared" si="108"/>
        <v>125</v>
      </c>
      <c r="AF518" s="2" t="s">
        <v>169</v>
      </c>
    </row>
    <row r="519" spans="1:32" x14ac:dyDescent="0.2">
      <c r="A519">
        <v>34</v>
      </c>
      <c r="B519" s="2" t="s">
        <v>793</v>
      </c>
      <c r="C519" s="2" t="s">
        <v>22</v>
      </c>
      <c r="D519" s="2" t="s">
        <v>23</v>
      </c>
      <c r="E519" s="2" t="s">
        <v>2767</v>
      </c>
      <c r="F519" s="2" t="s">
        <v>2775</v>
      </c>
      <c r="G519" s="2">
        <v>51</v>
      </c>
      <c r="H519" s="2">
        <v>56</v>
      </c>
      <c r="I519" s="3">
        <v>42594</v>
      </c>
      <c r="J519" s="3">
        <v>42605</v>
      </c>
      <c r="K519" s="3" t="s">
        <v>2540</v>
      </c>
      <c r="L519" s="17">
        <f t="shared" si="109"/>
        <v>272.20999999999998</v>
      </c>
      <c r="M519" s="20">
        <f t="shared" si="110"/>
        <v>0.87502296021454029</v>
      </c>
      <c r="N519" s="2" t="s">
        <v>24</v>
      </c>
      <c r="O519" s="2">
        <v>2650000</v>
      </c>
      <c r="P519" s="2">
        <v>2940000</v>
      </c>
      <c r="Q519" s="2">
        <f t="shared" si="104"/>
        <v>290000</v>
      </c>
      <c r="R519" s="4">
        <f t="shared" si="105"/>
        <v>0.10943396226415095</v>
      </c>
      <c r="S519" s="2">
        <v>55312</v>
      </c>
      <c r="T519" s="5">
        <f t="shared" si="113"/>
        <v>53045.333333333336</v>
      </c>
      <c r="U519" s="2">
        <v>58732</v>
      </c>
      <c r="V519" s="5">
        <f t="shared" si="106"/>
        <v>5686.6666666666642</v>
      </c>
      <c r="W519" s="4">
        <f t="shared" si="107"/>
        <v>0.10720390106575503</v>
      </c>
      <c r="X519" s="22">
        <f t="shared" si="111"/>
        <v>46415.88459890036</v>
      </c>
      <c r="Y519" s="22">
        <f t="shared" si="112"/>
        <v>51391.848499320382</v>
      </c>
      <c r="Z519" s="22">
        <f t="shared" si="114"/>
        <v>4975.9639004200217</v>
      </c>
      <c r="AA519" s="8">
        <f t="shared" si="115"/>
        <v>0.10720390106575513</v>
      </c>
      <c r="AB519" s="22">
        <f t="shared" si="116"/>
        <v>2620984.2734653396</v>
      </c>
      <c r="AC519" s="11">
        <v>2921</v>
      </c>
      <c r="AD519" s="2">
        <v>1936</v>
      </c>
      <c r="AE519" s="2">
        <f t="shared" si="108"/>
        <v>80</v>
      </c>
      <c r="AF519" s="2" t="s">
        <v>108</v>
      </c>
    </row>
    <row r="520" spans="1:32" x14ac:dyDescent="0.2">
      <c r="A520">
        <v>34</v>
      </c>
      <c r="B520" s="2" t="s">
        <v>1017</v>
      </c>
      <c r="C520" s="2" t="s">
        <v>22</v>
      </c>
      <c r="D520" s="2" t="s">
        <v>23</v>
      </c>
      <c r="E520" s="2" t="s">
        <v>2767</v>
      </c>
      <c r="F520" s="2" t="s">
        <v>2775</v>
      </c>
      <c r="G520" s="2">
        <v>56</v>
      </c>
      <c r="H520" s="2">
        <v>62</v>
      </c>
      <c r="I520" s="3">
        <v>42581</v>
      </c>
      <c r="J520" s="3">
        <v>42605</v>
      </c>
      <c r="K520" s="3" t="s">
        <v>2540</v>
      </c>
      <c r="L520" s="17">
        <f t="shared" si="109"/>
        <v>272.20999999999998</v>
      </c>
      <c r="M520" s="20">
        <f t="shared" si="110"/>
        <v>0.87502296021454029</v>
      </c>
      <c r="N520" s="2" t="s">
        <v>379</v>
      </c>
      <c r="O520" s="2">
        <v>3950000</v>
      </c>
      <c r="P520" s="2">
        <v>4170000</v>
      </c>
      <c r="Q520" s="2">
        <f t="shared" si="104"/>
        <v>220000</v>
      </c>
      <c r="R520" s="4">
        <f t="shared" si="105"/>
        <v>5.5696202531645568E-2</v>
      </c>
      <c r="S520" s="2"/>
      <c r="T520" s="5">
        <f t="shared" si="113"/>
        <v>70535.71428571429</v>
      </c>
      <c r="U520" s="2">
        <v>74464</v>
      </c>
      <c r="V520" s="5">
        <f t="shared" si="106"/>
        <v>3928.2857142857101</v>
      </c>
      <c r="W520" s="4">
        <f t="shared" si="107"/>
        <v>5.5692151898734117E-2</v>
      </c>
      <c r="X520" s="22">
        <f t="shared" si="111"/>
        <v>61720.369515132756</v>
      </c>
      <c r="Y520" s="22">
        <f t="shared" si="112"/>
        <v>65157.709709415525</v>
      </c>
      <c r="Z520" s="22">
        <f t="shared" si="114"/>
        <v>3437.3401942827695</v>
      </c>
      <c r="AA520" s="8">
        <f t="shared" si="115"/>
        <v>5.5692151898734076E-2</v>
      </c>
      <c r="AB520" s="22">
        <f t="shared" si="116"/>
        <v>3648831.7437272696</v>
      </c>
      <c r="AC520" s="2">
        <v>643</v>
      </c>
      <c r="AD520" s="2">
        <v>2003</v>
      </c>
      <c r="AE520" s="2">
        <f t="shared" si="108"/>
        <v>13</v>
      </c>
      <c r="AF520" s="2" t="s">
        <v>25</v>
      </c>
    </row>
    <row r="521" spans="1:32" x14ac:dyDescent="0.2">
      <c r="A521">
        <v>34</v>
      </c>
      <c r="B521" s="2" t="s">
        <v>1167</v>
      </c>
      <c r="C521" s="2" t="s">
        <v>22</v>
      </c>
      <c r="D521" s="2" t="s">
        <v>23</v>
      </c>
      <c r="E521" s="2" t="s">
        <v>2767</v>
      </c>
      <c r="F521" s="2" t="s">
        <v>2775</v>
      </c>
      <c r="G521" s="2">
        <v>60</v>
      </c>
      <c r="H521" s="2">
        <v>66</v>
      </c>
      <c r="I521" s="3">
        <v>42594</v>
      </c>
      <c r="J521" s="3">
        <v>42605</v>
      </c>
      <c r="K521" s="3" t="s">
        <v>2540</v>
      </c>
      <c r="L521" s="17">
        <f t="shared" si="109"/>
        <v>272.20999999999998</v>
      </c>
      <c r="M521" s="20">
        <f t="shared" si="110"/>
        <v>0.87502296021454029</v>
      </c>
      <c r="N521" s="2" t="s">
        <v>24</v>
      </c>
      <c r="O521" s="2">
        <v>3990000</v>
      </c>
      <c r="P521" s="2">
        <v>3950000</v>
      </c>
      <c r="Q521" s="2">
        <f t="shared" si="104"/>
        <v>-40000</v>
      </c>
      <c r="R521" s="4">
        <f t="shared" si="105"/>
        <v>-1.0025062656641603E-2</v>
      </c>
      <c r="S521" s="2">
        <v>2996</v>
      </c>
      <c r="T521" s="5">
        <f t="shared" si="113"/>
        <v>66549.933333333334</v>
      </c>
      <c r="U521" s="2">
        <v>65883</v>
      </c>
      <c r="V521" s="5">
        <f t="shared" si="106"/>
        <v>-666.9333333333343</v>
      </c>
      <c r="W521" s="4">
        <f t="shared" si="107"/>
        <v>-1.0021547730075376E-2</v>
      </c>
      <c r="X521" s="22">
        <f t="shared" si="111"/>
        <v>58232.719667413643</v>
      </c>
      <c r="Y521" s="22">
        <f t="shared" si="112"/>
        <v>57649.13768781456</v>
      </c>
      <c r="Z521" s="22">
        <f t="shared" si="114"/>
        <v>-583.58197959908284</v>
      </c>
      <c r="AA521" s="8">
        <f t="shared" si="115"/>
        <v>-1.0021547730075341E-2</v>
      </c>
      <c r="AB521" s="22">
        <f t="shared" si="116"/>
        <v>3458948.2612688737</v>
      </c>
      <c r="AC521" s="11">
        <v>7393</v>
      </c>
      <c r="AD521" s="2">
        <v>2012</v>
      </c>
      <c r="AE521" s="2">
        <f t="shared" si="108"/>
        <v>4</v>
      </c>
      <c r="AF521" s="2" t="s">
        <v>37</v>
      </c>
    </row>
    <row r="522" spans="1:32" x14ac:dyDescent="0.2">
      <c r="A522">
        <v>34</v>
      </c>
      <c r="B522" s="2" t="s">
        <v>1493</v>
      </c>
      <c r="C522" s="2" t="s">
        <v>22</v>
      </c>
      <c r="D522" s="2" t="s">
        <v>23</v>
      </c>
      <c r="E522" s="2" t="s">
        <v>2767</v>
      </c>
      <c r="F522" s="2" t="s">
        <v>2775</v>
      </c>
      <c r="G522" s="2">
        <v>69</v>
      </c>
      <c r="H522" s="2">
        <v>82</v>
      </c>
      <c r="I522" s="3">
        <v>42594</v>
      </c>
      <c r="J522" s="3">
        <v>42605</v>
      </c>
      <c r="K522" s="3" t="s">
        <v>2540</v>
      </c>
      <c r="L522" s="17">
        <f t="shared" si="109"/>
        <v>272.20999999999998</v>
      </c>
      <c r="M522" s="20">
        <f t="shared" si="110"/>
        <v>0.87502296021454029</v>
      </c>
      <c r="N522" s="2" t="s">
        <v>24</v>
      </c>
      <c r="O522" s="2">
        <v>3800000</v>
      </c>
      <c r="P522" s="2">
        <v>3800000</v>
      </c>
      <c r="Q522" s="2">
        <f t="shared" si="104"/>
        <v>0</v>
      </c>
      <c r="R522" s="4">
        <f t="shared" si="105"/>
        <v>0</v>
      </c>
      <c r="S522" s="2"/>
      <c r="T522" s="5">
        <f t="shared" si="113"/>
        <v>55072.463768115944</v>
      </c>
      <c r="U522" s="2">
        <v>55072</v>
      </c>
      <c r="V522" s="5">
        <f t="shared" si="106"/>
        <v>-0.46376811594382161</v>
      </c>
      <c r="W522" s="4">
        <f t="shared" si="107"/>
        <v>-8.421052631611498E-6</v>
      </c>
      <c r="X522" s="22">
        <f t="shared" si="111"/>
        <v>48189.670272684831</v>
      </c>
      <c r="Y522" s="22">
        <f t="shared" si="112"/>
        <v>48189.264464935164</v>
      </c>
      <c r="Z522" s="22">
        <f t="shared" si="114"/>
        <v>-0.40580774966656463</v>
      </c>
      <c r="AA522" s="8">
        <f t="shared" si="115"/>
        <v>-8.4210526316173425E-6</v>
      </c>
      <c r="AB522" s="22">
        <f t="shared" si="116"/>
        <v>3325059.2480805265</v>
      </c>
      <c r="AC522" s="11">
        <v>9083</v>
      </c>
      <c r="AD522" s="2">
        <v>2007</v>
      </c>
      <c r="AE522" s="2">
        <f t="shared" si="108"/>
        <v>9</v>
      </c>
      <c r="AF522" s="2" t="s">
        <v>52</v>
      </c>
    </row>
    <row r="523" spans="1:32" x14ac:dyDescent="0.2">
      <c r="A523">
        <v>34</v>
      </c>
      <c r="B523" s="2" t="s">
        <v>1559</v>
      </c>
      <c r="C523" s="2" t="s">
        <v>22</v>
      </c>
      <c r="D523" s="2" t="s">
        <v>23</v>
      </c>
      <c r="E523" s="2" t="s">
        <v>2767</v>
      </c>
      <c r="F523" s="2" t="s">
        <v>2775</v>
      </c>
      <c r="G523" s="2">
        <v>71</v>
      </c>
      <c r="H523" s="2">
        <v>80</v>
      </c>
      <c r="I523" s="3">
        <v>42594</v>
      </c>
      <c r="J523" s="3">
        <v>42605</v>
      </c>
      <c r="K523" s="3" t="s">
        <v>2540</v>
      </c>
      <c r="L523" s="17">
        <f t="shared" si="109"/>
        <v>272.20999999999998</v>
      </c>
      <c r="M523" s="20">
        <f t="shared" si="110"/>
        <v>0.87502296021454029</v>
      </c>
      <c r="N523" s="2" t="s">
        <v>24</v>
      </c>
      <c r="O523" s="2">
        <v>4900000</v>
      </c>
      <c r="P523" s="2">
        <v>5400000</v>
      </c>
      <c r="Q523" s="2">
        <f t="shared" si="104"/>
        <v>500000</v>
      </c>
      <c r="R523" s="4">
        <f t="shared" si="105"/>
        <v>0.10204081632653061</v>
      </c>
      <c r="S523" s="2"/>
      <c r="T523" s="5">
        <f t="shared" si="113"/>
        <v>69014.084507042251</v>
      </c>
      <c r="U523" s="2">
        <v>76056</v>
      </c>
      <c r="V523" s="5">
        <f t="shared" si="106"/>
        <v>7041.9154929577489</v>
      </c>
      <c r="W523" s="4">
        <f t="shared" si="107"/>
        <v>0.10203591836734698</v>
      </c>
      <c r="X523" s="22">
        <f t="shared" si="111"/>
        <v>60388.908521848556</v>
      </c>
      <c r="Y523" s="22">
        <f t="shared" si="112"/>
        <v>66550.746262077082</v>
      </c>
      <c r="Z523" s="22">
        <f t="shared" si="114"/>
        <v>6161.8377402285259</v>
      </c>
      <c r="AA523" s="8">
        <f t="shared" si="115"/>
        <v>0.10203591836734702</v>
      </c>
      <c r="AB523" s="22">
        <f t="shared" si="116"/>
        <v>4725102.984607473</v>
      </c>
      <c r="AC523" s="2">
        <v>318</v>
      </c>
      <c r="AD523" s="2">
        <v>1892</v>
      </c>
      <c r="AE523" s="2">
        <f t="shared" si="108"/>
        <v>124</v>
      </c>
      <c r="AF523" s="2" t="s">
        <v>29</v>
      </c>
    </row>
    <row r="524" spans="1:32" x14ac:dyDescent="0.2">
      <c r="A524">
        <v>34</v>
      </c>
      <c r="B524" s="2" t="s">
        <v>1342</v>
      </c>
      <c r="C524" s="2" t="s">
        <v>22</v>
      </c>
      <c r="D524" s="2" t="s">
        <v>23</v>
      </c>
      <c r="E524" s="2" t="s">
        <v>2767</v>
      </c>
      <c r="F524" s="2" t="s">
        <v>2775</v>
      </c>
      <c r="G524" s="2">
        <v>80</v>
      </c>
      <c r="H524" s="2">
        <v>88</v>
      </c>
      <c r="I524" s="3">
        <v>42594</v>
      </c>
      <c r="J524" s="3">
        <v>42605</v>
      </c>
      <c r="K524" s="3" t="s">
        <v>2540</v>
      </c>
      <c r="L524" s="17">
        <f t="shared" si="109"/>
        <v>272.20999999999998</v>
      </c>
      <c r="M524" s="20">
        <f t="shared" si="110"/>
        <v>0.87502296021454029</v>
      </c>
      <c r="N524" s="2" t="s">
        <v>24</v>
      </c>
      <c r="O524" s="2">
        <v>5600000</v>
      </c>
      <c r="P524" s="2">
        <v>6800000</v>
      </c>
      <c r="Q524" s="2">
        <f t="shared" si="104"/>
        <v>1200000</v>
      </c>
      <c r="R524" s="4">
        <f t="shared" si="105"/>
        <v>0.21428571428571427</v>
      </c>
      <c r="S524" s="2"/>
      <c r="T524" s="5">
        <f t="shared" si="113"/>
        <v>70000</v>
      </c>
      <c r="U524" s="2">
        <v>85000</v>
      </c>
      <c r="V524" s="5">
        <f t="shared" si="106"/>
        <v>15000</v>
      </c>
      <c r="W524" s="4">
        <f t="shared" si="107"/>
        <v>0.21428571428571427</v>
      </c>
      <c r="X524" s="22">
        <f t="shared" si="111"/>
        <v>61251.607215017822</v>
      </c>
      <c r="Y524" s="22">
        <f t="shared" si="112"/>
        <v>74376.951618235922</v>
      </c>
      <c r="Z524" s="22">
        <f t="shared" si="114"/>
        <v>13125.3444032181</v>
      </c>
      <c r="AA524" s="8">
        <f t="shared" si="115"/>
        <v>0.21428571428571419</v>
      </c>
      <c r="AB524" s="22">
        <f t="shared" si="116"/>
        <v>5950156.1294588735</v>
      </c>
      <c r="AC524" s="11">
        <v>1509</v>
      </c>
      <c r="AD524" s="2">
        <v>2012</v>
      </c>
      <c r="AE524" s="2">
        <f t="shared" si="108"/>
        <v>4</v>
      </c>
      <c r="AF524" s="2" t="s">
        <v>46</v>
      </c>
    </row>
    <row r="525" spans="1:32" x14ac:dyDescent="0.2">
      <c r="A525">
        <v>34</v>
      </c>
      <c r="B525" s="2" t="s">
        <v>637</v>
      </c>
      <c r="C525" s="2" t="s">
        <v>22</v>
      </c>
      <c r="D525" s="2" t="s">
        <v>23</v>
      </c>
      <c r="E525" s="2" t="s">
        <v>2767</v>
      </c>
      <c r="F525" s="2" t="s">
        <v>2775</v>
      </c>
      <c r="G525" s="2">
        <v>81</v>
      </c>
      <c r="H525" s="2">
        <v>90</v>
      </c>
      <c r="I525" s="3">
        <v>42595</v>
      </c>
      <c r="J525" s="3">
        <v>42605</v>
      </c>
      <c r="K525" s="3" t="s">
        <v>2540</v>
      </c>
      <c r="L525" s="17">
        <f t="shared" si="109"/>
        <v>272.20999999999998</v>
      </c>
      <c r="M525" s="20">
        <f t="shared" si="110"/>
        <v>0.87502296021454029</v>
      </c>
      <c r="N525" s="2" t="s">
        <v>36</v>
      </c>
      <c r="O525" s="2">
        <v>5500000</v>
      </c>
      <c r="P525" s="2">
        <v>6525000</v>
      </c>
      <c r="Q525" s="2">
        <f t="shared" si="104"/>
        <v>1025000</v>
      </c>
      <c r="R525" s="4">
        <f t="shared" si="105"/>
        <v>0.18636363636363637</v>
      </c>
      <c r="S525" s="2">
        <v>5341</v>
      </c>
      <c r="T525" s="5">
        <f t="shared" si="113"/>
        <v>67967.17283950618</v>
      </c>
      <c r="U525" s="2">
        <v>80621</v>
      </c>
      <c r="V525" s="5">
        <f t="shared" si="106"/>
        <v>12653.82716049382</v>
      </c>
      <c r="W525" s="4">
        <f t="shared" si="107"/>
        <v>0.1861755702326158</v>
      </c>
      <c r="X525" s="22">
        <f t="shared" si="111"/>
        <v>59472.836775438001</v>
      </c>
      <c r="Y525" s="22">
        <f t="shared" si="112"/>
        <v>70545.226075456449</v>
      </c>
      <c r="Z525" s="22">
        <f t="shared" si="114"/>
        <v>11072.389300018447</v>
      </c>
      <c r="AA525" s="8">
        <f t="shared" si="115"/>
        <v>0.18617557023261569</v>
      </c>
      <c r="AB525" s="22">
        <f t="shared" si="116"/>
        <v>5714163.3121119719</v>
      </c>
      <c r="AC525" s="11">
        <v>6771</v>
      </c>
      <c r="AD525" s="2">
        <v>2005</v>
      </c>
      <c r="AE525" s="2">
        <f t="shared" si="108"/>
        <v>11</v>
      </c>
      <c r="AF525" s="2" t="s">
        <v>25</v>
      </c>
    </row>
    <row r="526" spans="1:32" x14ac:dyDescent="0.2">
      <c r="A526">
        <v>34</v>
      </c>
      <c r="B526" s="2" t="s">
        <v>652</v>
      </c>
      <c r="C526" s="2" t="s">
        <v>22</v>
      </c>
      <c r="D526" s="2" t="s">
        <v>23</v>
      </c>
      <c r="E526" s="2" t="s">
        <v>2767</v>
      </c>
      <c r="F526" s="2" t="s">
        <v>2775</v>
      </c>
      <c r="G526" s="2">
        <v>101</v>
      </c>
      <c r="H526" s="2">
        <v>118</v>
      </c>
      <c r="I526" s="3">
        <v>42595</v>
      </c>
      <c r="J526" s="3">
        <v>42605</v>
      </c>
      <c r="K526" s="3" t="s">
        <v>2540</v>
      </c>
      <c r="L526" s="17">
        <f t="shared" si="109"/>
        <v>272.20999999999998</v>
      </c>
      <c r="M526" s="20">
        <f t="shared" si="110"/>
        <v>0.87502296021454029</v>
      </c>
      <c r="N526" s="2" t="s">
        <v>36</v>
      </c>
      <c r="O526" s="2">
        <v>7100000</v>
      </c>
      <c r="P526" s="2">
        <v>7650000</v>
      </c>
      <c r="Q526" s="2">
        <f t="shared" si="104"/>
        <v>550000</v>
      </c>
      <c r="R526" s="4">
        <f t="shared" si="105"/>
        <v>7.746478873239436E-2</v>
      </c>
      <c r="S526" s="2"/>
      <c r="T526" s="5">
        <f t="shared" si="113"/>
        <v>70297.029702970292</v>
      </c>
      <c r="U526" s="2">
        <v>75743</v>
      </c>
      <c r="V526" s="5">
        <f t="shared" si="106"/>
        <v>5445.9702970297076</v>
      </c>
      <c r="W526" s="4">
        <f t="shared" si="107"/>
        <v>7.7470845070422609E-2</v>
      </c>
      <c r="X526" s="22">
        <f t="shared" si="111"/>
        <v>61511.515024982531</v>
      </c>
      <c r="Y526" s="22">
        <f t="shared" si="112"/>
        <v>66276.864075529928</v>
      </c>
      <c r="Z526" s="22">
        <f t="shared" si="114"/>
        <v>4765.3490505473965</v>
      </c>
      <c r="AA526" s="8">
        <f t="shared" si="115"/>
        <v>7.747084507042265E-2</v>
      </c>
      <c r="AB526" s="22">
        <f t="shared" si="116"/>
        <v>6693963.2716285223</v>
      </c>
      <c r="AC526" s="2">
        <v>35</v>
      </c>
      <c r="AD526" s="2">
        <v>2015</v>
      </c>
      <c r="AE526" s="2">
        <f t="shared" si="108"/>
        <v>1</v>
      </c>
      <c r="AF526" s="2" t="s">
        <v>494</v>
      </c>
    </row>
    <row r="527" spans="1:32" x14ac:dyDescent="0.2">
      <c r="A527">
        <v>34</v>
      </c>
      <c r="B527" s="2" t="s">
        <v>316</v>
      </c>
      <c r="C527" s="2" t="s">
        <v>22</v>
      </c>
      <c r="D527" s="2" t="s">
        <v>23</v>
      </c>
      <c r="E527" s="2" t="s">
        <v>2767</v>
      </c>
      <c r="F527" s="2" t="s">
        <v>2775</v>
      </c>
      <c r="G527" s="2">
        <v>120</v>
      </c>
      <c r="H527" s="2">
        <v>138</v>
      </c>
      <c r="I527" s="3">
        <v>42594</v>
      </c>
      <c r="J527" s="3">
        <v>42605</v>
      </c>
      <c r="K527" s="3" t="s">
        <v>2540</v>
      </c>
      <c r="L527" s="17">
        <f t="shared" si="109"/>
        <v>272.20999999999998</v>
      </c>
      <c r="M527" s="20">
        <f t="shared" si="110"/>
        <v>0.87502296021454029</v>
      </c>
      <c r="N527" s="2" t="s">
        <v>24</v>
      </c>
      <c r="O527" s="2">
        <v>6500000</v>
      </c>
      <c r="P527" s="2">
        <v>6750000</v>
      </c>
      <c r="Q527" s="2">
        <f t="shared" si="104"/>
        <v>250000</v>
      </c>
      <c r="R527" s="4">
        <f t="shared" si="105"/>
        <v>3.8461538461538464E-2</v>
      </c>
      <c r="S527" s="2">
        <v>8000</v>
      </c>
      <c r="T527" s="5">
        <f t="shared" si="113"/>
        <v>54233.333333333336</v>
      </c>
      <c r="U527" s="2">
        <v>56317</v>
      </c>
      <c r="V527" s="5">
        <f t="shared" si="106"/>
        <v>2083.6666666666642</v>
      </c>
      <c r="W527" s="4">
        <f t="shared" si="107"/>
        <v>3.842040565457893E-2</v>
      </c>
      <c r="X527" s="22">
        <f t="shared" si="111"/>
        <v>47455.41187563524</v>
      </c>
      <c r="Y527" s="22">
        <f t="shared" si="112"/>
        <v>49278.668050402266</v>
      </c>
      <c r="Z527" s="22">
        <f t="shared" si="114"/>
        <v>1823.2561747670261</v>
      </c>
      <c r="AA527" s="8">
        <f t="shared" si="115"/>
        <v>3.8420405654578882E-2</v>
      </c>
      <c r="AB527" s="22">
        <f t="shared" si="116"/>
        <v>5913440.1660482716</v>
      </c>
      <c r="AC527" s="11">
        <v>6814</v>
      </c>
      <c r="AD527" s="2">
        <v>2003</v>
      </c>
      <c r="AE527" s="2">
        <f t="shared" si="108"/>
        <v>13</v>
      </c>
      <c r="AF527" s="2" t="s">
        <v>37</v>
      </c>
    </row>
    <row r="528" spans="1:32" x14ac:dyDescent="0.2">
      <c r="A528">
        <v>34</v>
      </c>
      <c r="B528" s="2" t="s">
        <v>38</v>
      </c>
      <c r="C528" s="2" t="s">
        <v>22</v>
      </c>
      <c r="D528" s="2" t="s">
        <v>23</v>
      </c>
      <c r="E528" s="2" t="s">
        <v>2767</v>
      </c>
      <c r="F528" s="2" t="s">
        <v>2775</v>
      </c>
      <c r="G528" s="2">
        <v>18</v>
      </c>
      <c r="H528" s="2">
        <v>21</v>
      </c>
      <c r="I528" s="3">
        <v>42584</v>
      </c>
      <c r="J528" s="3">
        <v>42606</v>
      </c>
      <c r="K528" s="3" t="s">
        <v>2540</v>
      </c>
      <c r="L528" s="17">
        <f t="shared" si="109"/>
        <v>272.20999999999998</v>
      </c>
      <c r="M528" s="20">
        <f t="shared" si="110"/>
        <v>0.87502296021454029</v>
      </c>
      <c r="N528" s="2" t="s">
        <v>39</v>
      </c>
      <c r="O528" s="2">
        <v>2490000</v>
      </c>
      <c r="P528" s="2">
        <v>2490000</v>
      </c>
      <c r="Q528" s="2">
        <f t="shared" si="104"/>
        <v>0</v>
      </c>
      <c r="R528" s="4">
        <f t="shared" si="105"/>
        <v>0</v>
      </c>
      <c r="S528" s="2">
        <v>45751</v>
      </c>
      <c r="T528" s="5">
        <f t="shared" si="113"/>
        <v>140875.05555555556</v>
      </c>
      <c r="U528" s="2">
        <v>140875</v>
      </c>
      <c r="V528" s="5">
        <f t="shared" si="106"/>
        <v>-5.5555555562023073E-2</v>
      </c>
      <c r="W528" s="4">
        <f t="shared" si="107"/>
        <v>-3.9436048733350208E-7</v>
      </c>
      <c r="X528" s="22">
        <f t="shared" si="111"/>
        <v>123268.90813261004</v>
      </c>
      <c r="Y528" s="22">
        <f t="shared" si="112"/>
        <v>123268.85952022337</v>
      </c>
      <c r="Z528" s="22">
        <f t="shared" si="114"/>
        <v>-4.8612386672175489E-2</v>
      </c>
      <c r="AA528" s="8">
        <f t="shared" si="115"/>
        <v>-3.9436048723559169E-7</v>
      </c>
      <c r="AB528" s="22">
        <f t="shared" si="116"/>
        <v>2218839.4713640208</v>
      </c>
      <c r="AC528" s="11">
        <v>2108</v>
      </c>
      <c r="AD528" s="2">
        <v>1969</v>
      </c>
      <c r="AE528" s="2">
        <f t="shared" si="108"/>
        <v>47</v>
      </c>
      <c r="AF528" s="2" t="s">
        <v>40</v>
      </c>
    </row>
    <row r="529" spans="1:32" x14ac:dyDescent="0.2">
      <c r="A529">
        <v>34</v>
      </c>
      <c r="B529" s="2" t="s">
        <v>674</v>
      </c>
      <c r="C529" s="2" t="s">
        <v>22</v>
      </c>
      <c r="D529" s="2" t="s">
        <v>23</v>
      </c>
      <c r="E529" s="2" t="s">
        <v>2767</v>
      </c>
      <c r="F529" s="2" t="s">
        <v>2775</v>
      </c>
      <c r="G529" s="2">
        <v>48</v>
      </c>
      <c r="H529" s="2">
        <v>53</v>
      </c>
      <c r="I529" s="3">
        <v>42595</v>
      </c>
      <c r="J529" s="3">
        <v>42606</v>
      </c>
      <c r="K529" s="3" t="s">
        <v>2540</v>
      </c>
      <c r="L529" s="17">
        <f t="shared" si="109"/>
        <v>272.20999999999998</v>
      </c>
      <c r="M529" s="20">
        <f t="shared" si="110"/>
        <v>0.87502296021454029</v>
      </c>
      <c r="N529" s="2" t="s">
        <v>24</v>
      </c>
      <c r="O529" s="2">
        <v>2950000</v>
      </c>
      <c r="P529" s="2">
        <v>4125000</v>
      </c>
      <c r="Q529" s="2">
        <f t="shared" si="104"/>
        <v>1175000</v>
      </c>
      <c r="R529" s="4">
        <f t="shared" si="105"/>
        <v>0.39830508474576271</v>
      </c>
      <c r="S529" s="2">
        <v>41000</v>
      </c>
      <c r="T529" s="5">
        <f t="shared" si="113"/>
        <v>62312.5</v>
      </c>
      <c r="U529" s="2">
        <v>86792</v>
      </c>
      <c r="V529" s="5">
        <f t="shared" si="106"/>
        <v>24479.5</v>
      </c>
      <c r="W529" s="4">
        <f t="shared" si="107"/>
        <v>0.39285055165496491</v>
      </c>
      <c r="X529" s="22">
        <f t="shared" si="111"/>
        <v>54524.868208368542</v>
      </c>
      <c r="Y529" s="22">
        <f t="shared" si="112"/>
        <v>75944.992762940383</v>
      </c>
      <c r="Z529" s="22">
        <f t="shared" si="114"/>
        <v>21420.124554571841</v>
      </c>
      <c r="AA529" s="8">
        <f t="shared" si="115"/>
        <v>0.39285055165496491</v>
      </c>
      <c r="AB529" s="22">
        <f t="shared" si="116"/>
        <v>3645359.6526211384</v>
      </c>
      <c r="AC529" s="2">
        <v>700</v>
      </c>
      <c r="AD529" s="2">
        <v>1988</v>
      </c>
      <c r="AE529" s="2">
        <f t="shared" si="108"/>
        <v>28</v>
      </c>
      <c r="AF529" s="2" t="s">
        <v>25</v>
      </c>
    </row>
    <row r="530" spans="1:32" x14ac:dyDescent="0.2">
      <c r="A530">
        <v>34</v>
      </c>
      <c r="B530" s="2" t="s">
        <v>675</v>
      </c>
      <c r="C530" s="2" t="s">
        <v>22</v>
      </c>
      <c r="D530" s="2" t="s">
        <v>23</v>
      </c>
      <c r="E530" s="2" t="s">
        <v>2767</v>
      </c>
      <c r="F530" s="2" t="s">
        <v>2775</v>
      </c>
      <c r="G530" s="2">
        <v>48</v>
      </c>
      <c r="H530" s="2">
        <v>55</v>
      </c>
      <c r="I530" s="3">
        <v>42594</v>
      </c>
      <c r="J530" s="3">
        <v>42606</v>
      </c>
      <c r="K530" s="3" t="s">
        <v>2540</v>
      </c>
      <c r="L530" s="17">
        <f t="shared" si="109"/>
        <v>272.20999999999998</v>
      </c>
      <c r="M530" s="20">
        <f t="shared" si="110"/>
        <v>0.87502296021454029</v>
      </c>
      <c r="N530" s="2" t="s">
        <v>32</v>
      </c>
      <c r="O530" s="2">
        <v>2850000</v>
      </c>
      <c r="P530" s="2">
        <v>2970000</v>
      </c>
      <c r="Q530" s="2">
        <f t="shared" si="104"/>
        <v>120000</v>
      </c>
      <c r="R530" s="4">
        <f t="shared" si="105"/>
        <v>4.2105263157894736E-2</v>
      </c>
      <c r="S530" s="2">
        <v>77000</v>
      </c>
      <c r="T530" s="5">
        <f t="shared" si="113"/>
        <v>60979.166666666664</v>
      </c>
      <c r="U530" s="2">
        <v>63479</v>
      </c>
      <c r="V530" s="5">
        <f t="shared" si="106"/>
        <v>2499.8333333333358</v>
      </c>
      <c r="W530" s="4">
        <f t="shared" si="107"/>
        <v>4.0994875298940935E-2</v>
      </c>
      <c r="X530" s="22">
        <f t="shared" si="111"/>
        <v>53358.170928082487</v>
      </c>
      <c r="Y530" s="22">
        <f t="shared" si="112"/>
        <v>55545.582491458801</v>
      </c>
      <c r="Z530" s="22">
        <f t="shared" si="114"/>
        <v>2187.411563376314</v>
      </c>
      <c r="AA530" s="8">
        <f t="shared" si="115"/>
        <v>4.0994875298940879E-2</v>
      </c>
      <c r="AB530" s="22">
        <f t="shared" si="116"/>
        <v>2666187.9595900225</v>
      </c>
      <c r="AC530" s="11">
        <v>2598</v>
      </c>
      <c r="AD530" s="2">
        <v>1936</v>
      </c>
      <c r="AE530" s="2">
        <f t="shared" si="108"/>
        <v>80</v>
      </c>
      <c r="AF530" s="2" t="s">
        <v>183</v>
      </c>
    </row>
    <row r="531" spans="1:32" x14ac:dyDescent="0.2">
      <c r="A531">
        <v>34</v>
      </c>
      <c r="B531" s="2" t="s">
        <v>1792</v>
      </c>
      <c r="C531" s="2" t="s">
        <v>22</v>
      </c>
      <c r="D531" s="2" t="s">
        <v>23</v>
      </c>
      <c r="E531" s="2" t="s">
        <v>2767</v>
      </c>
      <c r="F531" s="2" t="s">
        <v>2775</v>
      </c>
      <c r="G531" s="2">
        <v>78</v>
      </c>
      <c r="H531" s="2">
        <v>86</v>
      </c>
      <c r="I531" s="3">
        <v>42597</v>
      </c>
      <c r="J531" s="3">
        <v>42607</v>
      </c>
      <c r="K531" s="3" t="s">
        <v>2540</v>
      </c>
      <c r="L531" s="17">
        <f t="shared" si="109"/>
        <v>272.20999999999998</v>
      </c>
      <c r="M531" s="20">
        <f t="shared" si="110"/>
        <v>0.87502296021454029</v>
      </c>
      <c r="N531" s="2" t="s">
        <v>36</v>
      </c>
      <c r="O531" s="2">
        <v>5400000</v>
      </c>
      <c r="P531" s="2">
        <v>6000000</v>
      </c>
      <c r="Q531" s="2">
        <f t="shared" si="104"/>
        <v>600000</v>
      </c>
      <c r="R531" s="4">
        <f t="shared" si="105"/>
        <v>0.1111111111111111</v>
      </c>
      <c r="S531" s="2"/>
      <c r="T531" s="5">
        <f t="shared" si="113"/>
        <v>69230.769230769234</v>
      </c>
      <c r="U531" s="2">
        <v>76923</v>
      </c>
      <c r="V531" s="5">
        <f t="shared" si="106"/>
        <v>7692.2307692307659</v>
      </c>
      <c r="W531" s="4">
        <f t="shared" si="107"/>
        <v>0.11110999999999994</v>
      </c>
      <c r="X531" s="22">
        <f t="shared" si="111"/>
        <v>60578.512630237405</v>
      </c>
      <c r="Y531" s="22">
        <f t="shared" si="112"/>
        <v>67309.391168583083</v>
      </c>
      <c r="Z531" s="22">
        <f t="shared" si="114"/>
        <v>6730.878538345678</v>
      </c>
      <c r="AA531" s="8">
        <f t="shared" si="115"/>
        <v>0.11111</v>
      </c>
      <c r="AB531" s="22">
        <f t="shared" si="116"/>
        <v>5250132.51114948</v>
      </c>
      <c r="AC531" s="11">
        <v>4653</v>
      </c>
      <c r="AD531" s="2">
        <v>2014</v>
      </c>
      <c r="AE531" s="2">
        <f t="shared" si="108"/>
        <v>2</v>
      </c>
      <c r="AF531" s="2" t="s">
        <v>123</v>
      </c>
    </row>
    <row r="532" spans="1:32" x14ac:dyDescent="0.2">
      <c r="A532">
        <v>35</v>
      </c>
      <c r="B532" s="2" t="s">
        <v>302</v>
      </c>
      <c r="C532" s="2" t="s">
        <v>22</v>
      </c>
      <c r="D532" s="2" t="s">
        <v>23</v>
      </c>
      <c r="E532" s="2" t="s">
        <v>2767</v>
      </c>
      <c r="F532" s="2" t="s">
        <v>2775</v>
      </c>
      <c r="G532" s="2">
        <v>47</v>
      </c>
      <c r="H532" s="2">
        <v>54</v>
      </c>
      <c r="I532" s="3">
        <v>42596</v>
      </c>
      <c r="J532" s="3">
        <v>42611</v>
      </c>
      <c r="K532" s="3" t="s">
        <v>2540</v>
      </c>
      <c r="L532" s="17">
        <f t="shared" si="109"/>
        <v>272.20999999999998</v>
      </c>
      <c r="M532" s="20">
        <f t="shared" si="110"/>
        <v>0.87502296021454029</v>
      </c>
      <c r="N532" s="2" t="s">
        <v>180</v>
      </c>
      <c r="O532" s="2">
        <v>3895000</v>
      </c>
      <c r="P532" s="2">
        <v>4550000</v>
      </c>
      <c r="Q532" s="2">
        <f t="shared" si="104"/>
        <v>655000</v>
      </c>
      <c r="R532" s="4">
        <f t="shared" si="105"/>
        <v>0.16816431322207959</v>
      </c>
      <c r="S532" s="2">
        <v>16068</v>
      </c>
      <c r="T532" s="5">
        <f t="shared" si="113"/>
        <v>83214.212765957447</v>
      </c>
      <c r="U532" s="2">
        <v>97150</v>
      </c>
      <c r="V532" s="5">
        <f t="shared" si="106"/>
        <v>13935.787234042553</v>
      </c>
      <c r="W532" s="4">
        <f t="shared" si="107"/>
        <v>0.16746883459965412</v>
      </c>
      <c r="X532" s="22">
        <f t="shared" si="111"/>
        <v>72814.34678639067</v>
      </c>
      <c r="Y532" s="22">
        <f t="shared" si="112"/>
        <v>85008.480584842589</v>
      </c>
      <c r="Z532" s="22">
        <f t="shared" si="114"/>
        <v>12194.13379845192</v>
      </c>
      <c r="AA532" s="8">
        <f t="shared" si="115"/>
        <v>0.16746883459965417</v>
      </c>
      <c r="AB532" s="22">
        <f t="shared" si="116"/>
        <v>3995398.5874876017</v>
      </c>
      <c r="AC532" s="11">
        <v>6795</v>
      </c>
      <c r="AD532" s="2">
        <v>2005</v>
      </c>
      <c r="AE532" s="2">
        <f t="shared" si="108"/>
        <v>11</v>
      </c>
      <c r="AF532" s="2" t="s">
        <v>102</v>
      </c>
    </row>
    <row r="533" spans="1:32" x14ac:dyDescent="0.2">
      <c r="A533">
        <v>35</v>
      </c>
      <c r="B533" s="2" t="s">
        <v>277</v>
      </c>
      <c r="C533" s="2" t="s">
        <v>22</v>
      </c>
      <c r="D533" s="2" t="s">
        <v>23</v>
      </c>
      <c r="E533" s="2" t="s">
        <v>2767</v>
      </c>
      <c r="F533" s="2" t="s">
        <v>2775</v>
      </c>
      <c r="G533" s="2">
        <v>71</v>
      </c>
      <c r="H533" s="2">
        <v>80</v>
      </c>
      <c r="I533" s="3">
        <v>42601</v>
      </c>
      <c r="J533" s="3">
        <v>42611</v>
      </c>
      <c r="K533" s="3" t="s">
        <v>2540</v>
      </c>
      <c r="L533" s="17">
        <f t="shared" si="109"/>
        <v>272.20999999999998</v>
      </c>
      <c r="M533" s="20">
        <f t="shared" si="110"/>
        <v>0.87502296021454029</v>
      </c>
      <c r="N533" s="2" t="s">
        <v>36</v>
      </c>
      <c r="O533" s="2">
        <v>4250000</v>
      </c>
      <c r="P533" s="2">
        <v>4600000</v>
      </c>
      <c r="Q533" s="2">
        <f t="shared" si="104"/>
        <v>350000</v>
      </c>
      <c r="R533" s="4">
        <f t="shared" si="105"/>
        <v>8.2352941176470587E-2</v>
      </c>
      <c r="S533" s="2">
        <v>58898</v>
      </c>
      <c r="T533" s="5">
        <f t="shared" si="113"/>
        <v>60688.704225352114</v>
      </c>
      <c r="U533" s="2">
        <v>65618</v>
      </c>
      <c r="V533" s="5">
        <f t="shared" si="106"/>
        <v>4929.295774647886</v>
      </c>
      <c r="W533" s="4">
        <f t="shared" si="107"/>
        <v>8.1222623510698075E-2</v>
      </c>
      <c r="X533" s="22">
        <f t="shared" si="111"/>
        <v>53104.009622852289</v>
      </c>
      <c r="Y533" s="22">
        <f t="shared" si="112"/>
        <v>57417.256603357702</v>
      </c>
      <c r="Z533" s="22">
        <f t="shared" si="114"/>
        <v>4313.2469805054134</v>
      </c>
      <c r="AA533" s="8">
        <f t="shared" si="115"/>
        <v>8.1222623510697964E-2</v>
      </c>
      <c r="AB533" s="22">
        <f t="shared" si="116"/>
        <v>4076625.2188383969</v>
      </c>
      <c r="AC533" s="2">
        <v>689</v>
      </c>
      <c r="AD533" s="2">
        <v>1890</v>
      </c>
      <c r="AE533" s="2">
        <f t="shared" si="108"/>
        <v>126</v>
      </c>
      <c r="AF533" s="2" t="s">
        <v>37</v>
      </c>
    </row>
    <row r="534" spans="1:32" x14ac:dyDescent="0.2">
      <c r="A534">
        <v>35</v>
      </c>
      <c r="B534" s="2" t="s">
        <v>459</v>
      </c>
      <c r="C534" s="2" t="s">
        <v>22</v>
      </c>
      <c r="D534" s="2" t="s">
        <v>23</v>
      </c>
      <c r="E534" s="2" t="s">
        <v>2767</v>
      </c>
      <c r="F534" s="2" t="s">
        <v>2775</v>
      </c>
      <c r="G534" s="2">
        <v>42</v>
      </c>
      <c r="H534" s="2">
        <v>46</v>
      </c>
      <c r="I534" s="3">
        <v>42601</v>
      </c>
      <c r="J534" s="3">
        <v>42612</v>
      </c>
      <c r="K534" s="3" t="s">
        <v>2540</v>
      </c>
      <c r="L534" s="17">
        <f t="shared" si="109"/>
        <v>272.20999999999998</v>
      </c>
      <c r="M534" s="20">
        <f t="shared" si="110"/>
        <v>0.87502296021454029</v>
      </c>
      <c r="N534" s="2" t="s">
        <v>24</v>
      </c>
      <c r="O534" s="2">
        <v>2700000</v>
      </c>
      <c r="P534" s="2">
        <v>3210000</v>
      </c>
      <c r="Q534" s="2">
        <f t="shared" si="104"/>
        <v>510000</v>
      </c>
      <c r="R534" s="4">
        <f t="shared" si="105"/>
        <v>0.18888888888888888</v>
      </c>
      <c r="S534" s="2"/>
      <c r="T534" s="5">
        <f t="shared" si="113"/>
        <v>64285.714285714283</v>
      </c>
      <c r="U534" s="2">
        <v>76429</v>
      </c>
      <c r="V534" s="5">
        <f t="shared" si="106"/>
        <v>12143.285714285717</v>
      </c>
      <c r="W534" s="4">
        <f t="shared" si="107"/>
        <v>0.18889555555555562</v>
      </c>
      <c r="X534" s="22">
        <f t="shared" si="111"/>
        <v>56251.476013791871</v>
      </c>
      <c r="Y534" s="22">
        <f t="shared" si="112"/>
        <v>66877.129826237098</v>
      </c>
      <c r="Z534" s="22">
        <f t="shared" si="114"/>
        <v>10625.653812445227</v>
      </c>
      <c r="AA534" s="8">
        <f t="shared" si="115"/>
        <v>0.18889555555555562</v>
      </c>
      <c r="AB534" s="22">
        <f t="shared" si="116"/>
        <v>2808839.4527019579</v>
      </c>
      <c r="AC534" s="2">
        <v>20</v>
      </c>
      <c r="AD534" s="2">
        <v>2013</v>
      </c>
      <c r="AE534" s="2">
        <f t="shared" si="108"/>
        <v>3</v>
      </c>
      <c r="AF534" s="2" t="s">
        <v>460</v>
      </c>
    </row>
    <row r="535" spans="1:32" x14ac:dyDescent="0.2">
      <c r="A535">
        <v>35</v>
      </c>
      <c r="B535" s="2" t="s">
        <v>625</v>
      </c>
      <c r="C535" s="2" t="s">
        <v>22</v>
      </c>
      <c r="D535" s="2" t="s">
        <v>23</v>
      </c>
      <c r="E535" s="2" t="s">
        <v>2767</v>
      </c>
      <c r="F535" s="2" t="s">
        <v>2775</v>
      </c>
      <c r="G535" s="2">
        <v>47</v>
      </c>
      <c r="H535" s="2">
        <v>52</v>
      </c>
      <c r="I535" s="3">
        <v>42602</v>
      </c>
      <c r="J535" s="3">
        <v>42612</v>
      </c>
      <c r="K535" s="3" t="s">
        <v>2540</v>
      </c>
      <c r="L535" s="17">
        <f t="shared" si="109"/>
        <v>272.20999999999998</v>
      </c>
      <c r="M535" s="20">
        <f t="shared" si="110"/>
        <v>0.87502296021454029</v>
      </c>
      <c r="N535" s="2" t="s">
        <v>36</v>
      </c>
      <c r="O535" s="2">
        <v>3190000</v>
      </c>
      <c r="P535" s="2">
        <v>3750000</v>
      </c>
      <c r="Q535" s="2">
        <f t="shared" si="104"/>
        <v>560000</v>
      </c>
      <c r="R535" s="4">
        <f t="shared" si="105"/>
        <v>0.17554858934169279</v>
      </c>
      <c r="S535" s="2">
        <v>17592</v>
      </c>
      <c r="T535" s="5">
        <f t="shared" si="113"/>
        <v>68246.638297872341</v>
      </c>
      <c r="U535" s="2">
        <v>80162</v>
      </c>
      <c r="V535" s="5">
        <f t="shared" si="106"/>
        <v>11915.361702127659</v>
      </c>
      <c r="W535" s="4">
        <f t="shared" si="107"/>
        <v>0.1745926539285545</v>
      </c>
      <c r="X535" s="22">
        <f t="shared" si="111"/>
        <v>59717.37546809527</v>
      </c>
      <c r="Y535" s="22">
        <f t="shared" si="112"/>
        <v>70143.59053671798</v>
      </c>
      <c r="Z535" s="22">
        <f t="shared" si="114"/>
        <v>10426.215068622711</v>
      </c>
      <c r="AA535" s="8">
        <f t="shared" si="115"/>
        <v>0.17459265392855455</v>
      </c>
      <c r="AB535" s="22">
        <f t="shared" si="116"/>
        <v>3296748.755225745</v>
      </c>
      <c r="AC535" s="2">
        <v>524</v>
      </c>
      <c r="AD535" s="2">
        <v>1896</v>
      </c>
      <c r="AE535" s="2">
        <f t="shared" si="108"/>
        <v>120</v>
      </c>
      <c r="AF535" s="2" t="s">
        <v>34</v>
      </c>
    </row>
    <row r="536" spans="1:32" x14ac:dyDescent="0.2">
      <c r="A536">
        <v>35</v>
      </c>
      <c r="B536" s="2" t="s">
        <v>893</v>
      </c>
      <c r="C536" s="2" t="s">
        <v>22</v>
      </c>
      <c r="D536" s="2" t="s">
        <v>23</v>
      </c>
      <c r="E536" s="2" t="s">
        <v>2767</v>
      </c>
      <c r="F536" s="2" t="s">
        <v>2775</v>
      </c>
      <c r="G536" s="2">
        <v>53</v>
      </c>
      <c r="H536" s="2">
        <v>59</v>
      </c>
      <c r="I536" s="3">
        <v>42601</v>
      </c>
      <c r="J536" s="3">
        <v>42612</v>
      </c>
      <c r="K536" s="3" t="s">
        <v>2540</v>
      </c>
      <c r="L536" s="17">
        <f t="shared" si="109"/>
        <v>272.20999999999998</v>
      </c>
      <c r="M536" s="20">
        <f t="shared" si="110"/>
        <v>0.87502296021454029</v>
      </c>
      <c r="N536" s="2" t="s">
        <v>24</v>
      </c>
      <c r="O536" s="2">
        <v>2700000</v>
      </c>
      <c r="P536" s="2">
        <v>3350000</v>
      </c>
      <c r="Q536" s="2">
        <f t="shared" si="104"/>
        <v>650000</v>
      </c>
      <c r="R536" s="4">
        <f t="shared" si="105"/>
        <v>0.24074074074074073</v>
      </c>
      <c r="S536" s="2">
        <v>38632</v>
      </c>
      <c r="T536" s="5">
        <f t="shared" si="113"/>
        <v>51672.301886792455</v>
      </c>
      <c r="U536" s="2">
        <v>63936</v>
      </c>
      <c r="V536" s="5">
        <f t="shared" si="106"/>
        <v>12263.698113207545</v>
      </c>
      <c r="W536" s="4">
        <f t="shared" si="107"/>
        <v>0.23733601301671778</v>
      </c>
      <c r="X536" s="22">
        <f t="shared" si="111"/>
        <v>45214.450558080513</v>
      </c>
      <c r="Y536" s="22">
        <f t="shared" si="112"/>
        <v>55945.467984276846</v>
      </c>
      <c r="Z536" s="22">
        <f t="shared" si="114"/>
        <v>10731.017426196333</v>
      </c>
      <c r="AA536" s="8">
        <f t="shared" si="115"/>
        <v>0.23733601301671764</v>
      </c>
      <c r="AB536" s="22">
        <f t="shared" si="116"/>
        <v>2965109.8031666726</v>
      </c>
      <c r="AC536" s="11">
        <v>1039</v>
      </c>
      <c r="AD536" s="2">
        <v>1958</v>
      </c>
      <c r="AE536" s="2">
        <f t="shared" si="108"/>
        <v>58</v>
      </c>
      <c r="AF536" s="2" t="s">
        <v>233</v>
      </c>
    </row>
    <row r="537" spans="1:32" x14ac:dyDescent="0.2">
      <c r="A537">
        <v>35</v>
      </c>
      <c r="B537" s="2" t="s">
        <v>978</v>
      </c>
      <c r="C537" s="2" t="s">
        <v>22</v>
      </c>
      <c r="D537" s="2" t="s">
        <v>23</v>
      </c>
      <c r="E537" s="2" t="s">
        <v>2767</v>
      </c>
      <c r="F537" s="2" t="s">
        <v>2775</v>
      </c>
      <c r="G537" s="2">
        <v>55</v>
      </c>
      <c r="H537" s="2">
        <v>63</v>
      </c>
      <c r="I537" s="3">
        <v>42602</v>
      </c>
      <c r="J537" s="3">
        <v>42612</v>
      </c>
      <c r="K537" s="3" t="s">
        <v>2540</v>
      </c>
      <c r="L537" s="17">
        <f t="shared" si="109"/>
        <v>272.20999999999998</v>
      </c>
      <c r="M537" s="20">
        <f t="shared" si="110"/>
        <v>0.87502296021454029</v>
      </c>
      <c r="N537" s="2" t="s">
        <v>36</v>
      </c>
      <c r="O537" s="2">
        <v>3300000</v>
      </c>
      <c r="P537" s="2">
        <v>4050000</v>
      </c>
      <c r="Q537" s="2">
        <f t="shared" si="104"/>
        <v>750000</v>
      </c>
      <c r="R537" s="4">
        <f t="shared" si="105"/>
        <v>0.22727272727272727</v>
      </c>
      <c r="S537" s="2">
        <v>21500</v>
      </c>
      <c r="T537" s="5">
        <f t="shared" si="113"/>
        <v>60390.909090909088</v>
      </c>
      <c r="U537" s="2">
        <v>74027</v>
      </c>
      <c r="V537" s="5">
        <f t="shared" si="106"/>
        <v>13636.090909090912</v>
      </c>
      <c r="W537" s="4">
        <f t="shared" si="107"/>
        <v>0.22579707963269613</v>
      </c>
      <c r="X537" s="22">
        <f t="shared" si="111"/>
        <v>52843.432042774461</v>
      </c>
      <c r="Y537" s="22">
        <f t="shared" si="112"/>
        <v>64775.324675801778</v>
      </c>
      <c r="Z537" s="22">
        <f t="shared" si="114"/>
        <v>11931.892633027317</v>
      </c>
      <c r="AA537" s="8">
        <f t="shared" si="115"/>
        <v>0.22579707963269624</v>
      </c>
      <c r="AB537" s="22">
        <f t="shared" si="116"/>
        <v>3562642.8571690978</v>
      </c>
      <c r="AC537" s="2">
        <v>855</v>
      </c>
      <c r="AD537" s="2">
        <v>1947</v>
      </c>
      <c r="AE537" s="2">
        <f t="shared" si="108"/>
        <v>69</v>
      </c>
      <c r="AF537" s="2" t="s">
        <v>203</v>
      </c>
    </row>
    <row r="538" spans="1:32" x14ac:dyDescent="0.2">
      <c r="A538">
        <v>35</v>
      </c>
      <c r="B538" s="2" t="s">
        <v>1525</v>
      </c>
      <c r="C538" s="2" t="s">
        <v>22</v>
      </c>
      <c r="D538" s="2" t="s">
        <v>23</v>
      </c>
      <c r="E538" s="2" t="s">
        <v>2767</v>
      </c>
      <c r="F538" s="2" t="s">
        <v>2775</v>
      </c>
      <c r="G538" s="2">
        <v>70</v>
      </c>
      <c r="H538" s="2">
        <v>79</v>
      </c>
      <c r="I538" s="3">
        <v>42602</v>
      </c>
      <c r="J538" s="3">
        <v>42612</v>
      </c>
      <c r="K538" s="3" t="s">
        <v>2540</v>
      </c>
      <c r="L538" s="17">
        <f t="shared" si="109"/>
        <v>272.20999999999998</v>
      </c>
      <c r="M538" s="20">
        <f t="shared" si="110"/>
        <v>0.87502296021454029</v>
      </c>
      <c r="N538" s="2" t="s">
        <v>36</v>
      </c>
      <c r="O538" s="2">
        <v>4200000</v>
      </c>
      <c r="P538" s="2">
        <v>4100000</v>
      </c>
      <c r="Q538" s="2">
        <f t="shared" si="104"/>
        <v>-100000</v>
      </c>
      <c r="R538" s="4">
        <f t="shared" si="105"/>
        <v>-2.3809523809523808E-2</v>
      </c>
      <c r="S538" s="2">
        <v>113000</v>
      </c>
      <c r="T538" s="5">
        <f t="shared" si="113"/>
        <v>61614.285714285717</v>
      </c>
      <c r="U538" s="2">
        <v>60186</v>
      </c>
      <c r="V538" s="5">
        <f t="shared" si="106"/>
        <v>-1428.2857142857174</v>
      </c>
      <c r="W538" s="4">
        <f t="shared" si="107"/>
        <v>-2.3181080454440114E-2</v>
      </c>
      <c r="X538" s="22">
        <f t="shared" si="111"/>
        <v>53913.914677218752</v>
      </c>
      <c r="Y538" s="22">
        <f t="shared" si="112"/>
        <v>52664.131883472321</v>
      </c>
      <c r="Z538" s="22">
        <f t="shared" si="114"/>
        <v>-1249.7827937464317</v>
      </c>
      <c r="AA538" s="8">
        <f t="shared" si="115"/>
        <v>-2.318108045444019E-2</v>
      </c>
      <c r="AB538" s="22">
        <f t="shared" si="116"/>
        <v>3686489.2318430627</v>
      </c>
      <c r="AC538" s="2">
        <v>780</v>
      </c>
      <c r="AD538" s="2">
        <v>1939</v>
      </c>
      <c r="AE538" s="2">
        <f t="shared" si="108"/>
        <v>77</v>
      </c>
      <c r="AF538" s="2" t="s">
        <v>161</v>
      </c>
    </row>
    <row r="539" spans="1:32" x14ac:dyDescent="0.2">
      <c r="A539">
        <v>35</v>
      </c>
      <c r="B539" s="2" t="s">
        <v>1602</v>
      </c>
      <c r="C539" s="2" t="s">
        <v>22</v>
      </c>
      <c r="D539" s="2" t="s">
        <v>23</v>
      </c>
      <c r="E539" s="2" t="s">
        <v>2767</v>
      </c>
      <c r="F539" s="2" t="s">
        <v>2775</v>
      </c>
      <c r="G539" s="2">
        <v>72</v>
      </c>
      <c r="H539" s="2">
        <v>82</v>
      </c>
      <c r="I539" s="3">
        <v>42602</v>
      </c>
      <c r="J539" s="3">
        <v>42612</v>
      </c>
      <c r="K539" s="3" t="s">
        <v>2540</v>
      </c>
      <c r="L539" s="17">
        <f t="shared" si="109"/>
        <v>272.20999999999998</v>
      </c>
      <c r="M539" s="20">
        <f t="shared" si="110"/>
        <v>0.87502296021454029</v>
      </c>
      <c r="N539" s="2" t="s">
        <v>36</v>
      </c>
      <c r="O539" s="2">
        <v>5290000</v>
      </c>
      <c r="P539" s="2">
        <v>5500000</v>
      </c>
      <c r="Q539" s="2">
        <f t="shared" si="104"/>
        <v>210000</v>
      </c>
      <c r="R539" s="4">
        <f t="shared" si="105"/>
        <v>3.9697542533081283E-2</v>
      </c>
      <c r="S539" s="2"/>
      <c r="T539" s="5">
        <f t="shared" si="113"/>
        <v>73472.222222222219</v>
      </c>
      <c r="U539" s="2">
        <v>76389</v>
      </c>
      <c r="V539" s="5">
        <f t="shared" si="106"/>
        <v>2916.777777777781</v>
      </c>
      <c r="W539" s="4">
        <f t="shared" si="107"/>
        <v>3.9699054820415927E-2</v>
      </c>
      <c r="X539" s="22">
        <f t="shared" si="111"/>
        <v>64289.881382429419</v>
      </c>
      <c r="Y539" s="22">
        <f t="shared" si="112"/>
        <v>66842.128907828519</v>
      </c>
      <c r="Z539" s="22">
        <f t="shared" si="114"/>
        <v>2552.2475253990997</v>
      </c>
      <c r="AA539" s="8">
        <f t="shared" si="115"/>
        <v>3.9699054820415879E-2</v>
      </c>
      <c r="AB539" s="22">
        <f t="shared" si="116"/>
        <v>4812633.281363653</v>
      </c>
      <c r="AC539" s="11">
        <v>8085</v>
      </c>
      <c r="AD539" s="2">
        <v>2013</v>
      </c>
      <c r="AE539" s="2">
        <f t="shared" si="108"/>
        <v>3</v>
      </c>
      <c r="AF539" s="2" t="s">
        <v>27</v>
      </c>
    </row>
    <row r="540" spans="1:32" x14ac:dyDescent="0.2">
      <c r="A540">
        <v>35</v>
      </c>
      <c r="B540" s="2" t="s">
        <v>600</v>
      </c>
      <c r="C540" s="2" t="s">
        <v>22</v>
      </c>
      <c r="D540" s="2" t="s">
        <v>23</v>
      </c>
      <c r="E540" s="2" t="s">
        <v>2767</v>
      </c>
      <c r="F540" s="2" t="s">
        <v>2775</v>
      </c>
      <c r="G540" s="2">
        <v>80</v>
      </c>
      <c r="H540" s="2">
        <v>88</v>
      </c>
      <c r="I540" s="3">
        <v>42602</v>
      </c>
      <c r="J540" s="3">
        <v>42612</v>
      </c>
      <c r="K540" s="3" t="s">
        <v>2540</v>
      </c>
      <c r="L540" s="17">
        <f t="shared" si="109"/>
        <v>272.20999999999998</v>
      </c>
      <c r="M540" s="20">
        <f t="shared" si="110"/>
        <v>0.87502296021454029</v>
      </c>
      <c r="N540" s="2" t="s">
        <v>36</v>
      </c>
      <c r="O540" s="2">
        <v>5000000</v>
      </c>
      <c r="P540" s="2">
        <v>5710000</v>
      </c>
      <c r="Q540" s="2">
        <f t="shared" si="104"/>
        <v>710000</v>
      </c>
      <c r="R540" s="4">
        <f t="shared" si="105"/>
        <v>0.14199999999999999</v>
      </c>
      <c r="S540" s="2"/>
      <c r="T540" s="5">
        <f t="shared" si="113"/>
        <v>62500</v>
      </c>
      <c r="U540" s="2">
        <v>71375</v>
      </c>
      <c r="V540" s="5">
        <f t="shared" si="106"/>
        <v>8875</v>
      </c>
      <c r="W540" s="4">
        <f t="shared" si="107"/>
        <v>0.14199999999999999</v>
      </c>
      <c r="X540" s="22">
        <f t="shared" si="111"/>
        <v>54688.935013408765</v>
      </c>
      <c r="Y540" s="22">
        <f t="shared" si="112"/>
        <v>62454.763785312811</v>
      </c>
      <c r="Z540" s="22">
        <f t="shared" si="114"/>
        <v>7765.8287719040454</v>
      </c>
      <c r="AA540" s="8">
        <f t="shared" si="115"/>
        <v>0.14200000000000002</v>
      </c>
      <c r="AB540" s="22">
        <f t="shared" si="116"/>
        <v>4996381.1028250251</v>
      </c>
      <c r="AC540" s="11">
        <v>5922</v>
      </c>
      <c r="AD540" s="2">
        <v>2005</v>
      </c>
      <c r="AE540" s="2">
        <f t="shared" si="108"/>
        <v>11</v>
      </c>
      <c r="AF540" s="2" t="s">
        <v>44</v>
      </c>
    </row>
    <row r="541" spans="1:32" x14ac:dyDescent="0.2">
      <c r="A541">
        <v>35</v>
      </c>
      <c r="B541" s="2" t="s">
        <v>1285</v>
      </c>
      <c r="C541" s="2" t="s">
        <v>22</v>
      </c>
      <c r="D541" s="2" t="s">
        <v>23</v>
      </c>
      <c r="E541" s="2" t="s">
        <v>2767</v>
      </c>
      <c r="F541" s="2" t="s">
        <v>2775</v>
      </c>
      <c r="G541" s="2">
        <v>84</v>
      </c>
      <c r="H541" s="2">
        <v>94</v>
      </c>
      <c r="I541" s="3">
        <v>42601</v>
      </c>
      <c r="J541" s="3">
        <v>42612</v>
      </c>
      <c r="K541" s="3" t="s">
        <v>2540</v>
      </c>
      <c r="L541" s="17">
        <f t="shared" si="109"/>
        <v>272.20999999999998</v>
      </c>
      <c r="M541" s="20">
        <f t="shared" si="110"/>
        <v>0.87502296021454029</v>
      </c>
      <c r="N541" s="2" t="s">
        <v>24</v>
      </c>
      <c r="O541" s="2">
        <v>5900000</v>
      </c>
      <c r="P541" s="2">
        <v>7400000</v>
      </c>
      <c r="Q541" s="2">
        <f t="shared" si="104"/>
        <v>1500000</v>
      </c>
      <c r="R541" s="4">
        <f t="shared" si="105"/>
        <v>0.25423728813559321</v>
      </c>
      <c r="S541" s="2"/>
      <c r="T541" s="5">
        <f t="shared" si="113"/>
        <v>70238.095238095237</v>
      </c>
      <c r="U541" s="2">
        <v>88095</v>
      </c>
      <c r="V541" s="5">
        <f t="shared" si="106"/>
        <v>17856.904761904763</v>
      </c>
      <c r="W541" s="4">
        <f t="shared" si="107"/>
        <v>0.25423389830508475</v>
      </c>
      <c r="X541" s="22">
        <f t="shared" si="111"/>
        <v>61459.946015068897</v>
      </c>
      <c r="Y541" s="22">
        <f t="shared" si="112"/>
        <v>77085.147680099923</v>
      </c>
      <c r="Z541" s="22">
        <f t="shared" si="114"/>
        <v>15625.201665031025</v>
      </c>
      <c r="AA541" s="8">
        <f t="shared" si="115"/>
        <v>0.25423389830508475</v>
      </c>
      <c r="AB541" s="22">
        <f t="shared" si="116"/>
        <v>6475152.4051283933</v>
      </c>
      <c r="AC541" s="11">
        <v>1987</v>
      </c>
      <c r="AD541" s="2">
        <v>2004</v>
      </c>
      <c r="AE541" s="2">
        <f t="shared" si="108"/>
        <v>12</v>
      </c>
      <c r="AF541" s="2" t="s">
        <v>217</v>
      </c>
    </row>
    <row r="542" spans="1:32" x14ac:dyDescent="0.2">
      <c r="A542">
        <v>35</v>
      </c>
      <c r="B542" s="2" t="s">
        <v>2172</v>
      </c>
      <c r="C542" s="2" t="s">
        <v>22</v>
      </c>
      <c r="D542" s="2" t="s">
        <v>23</v>
      </c>
      <c r="E542" s="2" t="s">
        <v>2767</v>
      </c>
      <c r="F542" s="2" t="s">
        <v>2775</v>
      </c>
      <c r="G542" s="2">
        <v>99</v>
      </c>
      <c r="H542" s="2">
        <v>112</v>
      </c>
      <c r="I542" s="3">
        <v>42602</v>
      </c>
      <c r="J542" s="3">
        <v>42612</v>
      </c>
      <c r="K542" s="3" t="s">
        <v>2540</v>
      </c>
      <c r="L542" s="17">
        <f t="shared" si="109"/>
        <v>272.20999999999998</v>
      </c>
      <c r="M542" s="20">
        <f t="shared" si="110"/>
        <v>0.87502296021454029</v>
      </c>
      <c r="N542" s="2" t="s">
        <v>36</v>
      </c>
      <c r="O542" s="2">
        <v>7100000</v>
      </c>
      <c r="P542" s="2">
        <v>8825000</v>
      </c>
      <c r="Q542" s="2">
        <f t="shared" si="104"/>
        <v>1725000</v>
      </c>
      <c r="R542" s="4">
        <f t="shared" si="105"/>
        <v>0.24295774647887325</v>
      </c>
      <c r="S542" s="2"/>
      <c r="T542" s="5">
        <f t="shared" si="113"/>
        <v>71717.171717171717</v>
      </c>
      <c r="U542" s="2">
        <v>89141</v>
      </c>
      <c r="V542" s="5">
        <f t="shared" si="106"/>
        <v>17423.828282828283</v>
      </c>
      <c r="W542" s="4">
        <f t="shared" si="107"/>
        <v>0.24295197183098591</v>
      </c>
      <c r="X542" s="22">
        <f t="shared" si="111"/>
        <v>62754.171894174098</v>
      </c>
      <c r="Y542" s="22">
        <f t="shared" si="112"/>
        <v>78000.421696484336</v>
      </c>
      <c r="Z542" s="22">
        <f t="shared" si="114"/>
        <v>15246.249802310238</v>
      </c>
      <c r="AA542" s="8">
        <f t="shared" si="115"/>
        <v>0.24295197183098599</v>
      </c>
      <c r="AB542" s="22">
        <f t="shared" si="116"/>
        <v>7722041.747951949</v>
      </c>
      <c r="AC542" s="11">
        <v>4393</v>
      </c>
      <c r="AD542" s="2">
        <v>2014</v>
      </c>
      <c r="AE542" s="2">
        <f t="shared" si="108"/>
        <v>2</v>
      </c>
      <c r="AF542" s="2" t="s">
        <v>50</v>
      </c>
    </row>
    <row r="543" spans="1:32" x14ac:dyDescent="0.2">
      <c r="A543">
        <v>35</v>
      </c>
      <c r="B543" s="2" t="s">
        <v>1817</v>
      </c>
      <c r="C543" s="2" t="s">
        <v>22</v>
      </c>
      <c r="D543" s="2" t="s">
        <v>23</v>
      </c>
      <c r="E543" s="2" t="s">
        <v>2767</v>
      </c>
      <c r="F543" s="2" t="s">
        <v>2775</v>
      </c>
      <c r="G543" s="2">
        <v>102</v>
      </c>
      <c r="H543" s="2">
        <v>126</v>
      </c>
      <c r="I543" s="3">
        <v>42601</v>
      </c>
      <c r="J543" s="3">
        <v>42612</v>
      </c>
      <c r="K543" s="3" t="s">
        <v>2540</v>
      </c>
      <c r="L543" s="17">
        <f t="shared" si="109"/>
        <v>272.20999999999998</v>
      </c>
      <c r="M543" s="20">
        <f t="shared" si="110"/>
        <v>0.87502296021454029</v>
      </c>
      <c r="N543" s="2" t="s">
        <v>24</v>
      </c>
      <c r="O543" s="2">
        <v>5800000</v>
      </c>
      <c r="P543" s="2">
        <v>5900000</v>
      </c>
      <c r="Q543" s="2">
        <f t="shared" si="104"/>
        <v>100000</v>
      </c>
      <c r="R543" s="4">
        <f t="shared" si="105"/>
        <v>1.7241379310344827E-2</v>
      </c>
      <c r="S543" s="2">
        <v>44287</v>
      </c>
      <c r="T543" s="5">
        <f t="shared" si="113"/>
        <v>57296.931372549021</v>
      </c>
      <c r="U543" s="2">
        <v>58277</v>
      </c>
      <c r="V543" s="5">
        <f t="shared" si="106"/>
        <v>980.06862745097897</v>
      </c>
      <c r="W543" s="4">
        <f t="shared" si="107"/>
        <v>1.7105080568425173E-2</v>
      </c>
      <c r="X543" s="22">
        <f t="shared" si="111"/>
        <v>50136.130500817206</v>
      </c>
      <c r="Y543" s="22">
        <f t="shared" si="112"/>
        <v>50993.713052422761</v>
      </c>
      <c r="Z543" s="22">
        <f t="shared" si="114"/>
        <v>857.58255160555564</v>
      </c>
      <c r="AA543" s="8">
        <f t="shared" si="115"/>
        <v>1.7105080568425145E-2</v>
      </c>
      <c r="AB543" s="22">
        <f t="shared" si="116"/>
        <v>5201358.7313471213</v>
      </c>
      <c r="AC543" s="11">
        <v>4127</v>
      </c>
      <c r="AD543" s="2">
        <v>1997</v>
      </c>
      <c r="AE543" s="2">
        <f t="shared" si="108"/>
        <v>19</v>
      </c>
      <c r="AF543" s="2" t="s">
        <v>48</v>
      </c>
    </row>
    <row r="544" spans="1:32" x14ac:dyDescent="0.2">
      <c r="A544">
        <v>35</v>
      </c>
      <c r="B544" s="2" t="s">
        <v>2265</v>
      </c>
      <c r="C544" s="2" t="s">
        <v>22</v>
      </c>
      <c r="D544" s="2" t="s">
        <v>23</v>
      </c>
      <c r="E544" s="2" t="s">
        <v>2767</v>
      </c>
      <c r="F544" s="2" t="s">
        <v>2775</v>
      </c>
      <c r="G544" s="2">
        <v>107</v>
      </c>
      <c r="H544" s="2">
        <v>120</v>
      </c>
      <c r="I544" s="3">
        <v>42602</v>
      </c>
      <c r="J544" s="3">
        <v>42612</v>
      </c>
      <c r="K544" s="3" t="s">
        <v>2540</v>
      </c>
      <c r="L544" s="17">
        <f t="shared" si="109"/>
        <v>272.20999999999998</v>
      </c>
      <c r="M544" s="20">
        <f t="shared" si="110"/>
        <v>0.87502296021454029</v>
      </c>
      <c r="N544" s="2" t="s">
        <v>36</v>
      </c>
      <c r="O544" s="2">
        <v>5900000</v>
      </c>
      <c r="P544" s="2">
        <v>7550000</v>
      </c>
      <c r="Q544" s="2">
        <f t="shared" si="104"/>
        <v>1650000</v>
      </c>
      <c r="R544" s="4">
        <f t="shared" si="105"/>
        <v>0.27966101694915252</v>
      </c>
      <c r="S544" s="2">
        <v>4077</v>
      </c>
      <c r="T544" s="5">
        <f t="shared" si="113"/>
        <v>55178.289719626169</v>
      </c>
      <c r="U544" s="2">
        <v>70599</v>
      </c>
      <c r="V544" s="5">
        <f t="shared" si="106"/>
        <v>15420.710280373831</v>
      </c>
      <c r="W544" s="4">
        <f t="shared" si="107"/>
        <v>0.27947060988533851</v>
      </c>
      <c r="X544" s="22">
        <f t="shared" si="111"/>
        <v>48282.270410042824</v>
      </c>
      <c r="Y544" s="22">
        <f t="shared" si="112"/>
        <v>61775.745968186333</v>
      </c>
      <c r="Z544" s="22">
        <f t="shared" si="114"/>
        <v>13493.475558143509</v>
      </c>
      <c r="AA544" s="8">
        <f t="shared" si="115"/>
        <v>0.27947060988533867</v>
      </c>
      <c r="AB544" s="22">
        <f t="shared" si="116"/>
        <v>6610004.8185959375</v>
      </c>
      <c r="AC544" s="11">
        <v>3557</v>
      </c>
      <c r="AD544" s="2">
        <v>2004</v>
      </c>
      <c r="AE544" s="2">
        <f t="shared" si="108"/>
        <v>12</v>
      </c>
      <c r="AF544" s="2" t="s">
        <v>112</v>
      </c>
    </row>
    <row r="545" spans="1:32" x14ac:dyDescent="0.2">
      <c r="A545">
        <v>35</v>
      </c>
      <c r="B545" s="2" t="s">
        <v>122</v>
      </c>
      <c r="C545" s="2" t="s">
        <v>22</v>
      </c>
      <c r="D545" s="2" t="s">
        <v>23</v>
      </c>
      <c r="E545" s="2" t="s">
        <v>2767</v>
      </c>
      <c r="F545" s="2" t="s">
        <v>2775</v>
      </c>
      <c r="G545" s="2">
        <v>27</v>
      </c>
      <c r="H545" s="2">
        <v>30</v>
      </c>
      <c r="I545" s="3">
        <v>42599</v>
      </c>
      <c r="J545" s="3">
        <v>42613</v>
      </c>
      <c r="K545" s="3" t="s">
        <v>2540</v>
      </c>
      <c r="L545" s="17">
        <f t="shared" si="109"/>
        <v>272.20999999999998</v>
      </c>
      <c r="M545" s="20">
        <f t="shared" si="110"/>
        <v>0.87502296021454029</v>
      </c>
      <c r="N545" s="2" t="s">
        <v>62</v>
      </c>
      <c r="O545" s="2">
        <v>2920000</v>
      </c>
      <c r="P545" s="2">
        <v>2920000</v>
      </c>
      <c r="Q545" s="2">
        <f t="shared" si="104"/>
        <v>0</v>
      </c>
      <c r="R545" s="4">
        <f t="shared" si="105"/>
        <v>0</v>
      </c>
      <c r="S545" s="2">
        <v>590</v>
      </c>
      <c r="T545" s="5">
        <f t="shared" si="113"/>
        <v>108170</v>
      </c>
      <c r="U545" s="2">
        <v>108170</v>
      </c>
      <c r="V545" s="5">
        <f t="shared" si="106"/>
        <v>0</v>
      </c>
      <c r="W545" s="4">
        <f t="shared" si="107"/>
        <v>0</v>
      </c>
      <c r="X545" s="22">
        <f t="shared" si="111"/>
        <v>94651.233606406822</v>
      </c>
      <c r="Y545" s="22">
        <f t="shared" si="112"/>
        <v>94651.233606406822</v>
      </c>
      <c r="Z545" s="22">
        <f t="shared" si="114"/>
        <v>0</v>
      </c>
      <c r="AA545" s="8">
        <f t="shared" si="115"/>
        <v>0</v>
      </c>
      <c r="AB545" s="22">
        <f t="shared" si="116"/>
        <v>2555583.307372984</v>
      </c>
      <c r="AC545" s="2">
        <v>272</v>
      </c>
      <c r="AD545" s="2">
        <v>1895</v>
      </c>
      <c r="AE545" s="2">
        <f t="shared" si="108"/>
        <v>121</v>
      </c>
      <c r="AF545" s="2" t="s">
        <v>123</v>
      </c>
    </row>
    <row r="546" spans="1:32" x14ac:dyDescent="0.2">
      <c r="A546">
        <v>35</v>
      </c>
      <c r="B546" s="2" t="s">
        <v>277</v>
      </c>
      <c r="C546" s="2" t="s">
        <v>22</v>
      </c>
      <c r="D546" s="2" t="s">
        <v>23</v>
      </c>
      <c r="E546" s="2" t="s">
        <v>2767</v>
      </c>
      <c r="F546" s="2" t="s">
        <v>2775</v>
      </c>
      <c r="G546" s="2">
        <v>35</v>
      </c>
      <c r="H546" s="2">
        <v>39</v>
      </c>
      <c r="I546" s="3">
        <v>42598</v>
      </c>
      <c r="J546" s="3">
        <v>42613</v>
      </c>
      <c r="K546" s="3" t="s">
        <v>2540</v>
      </c>
      <c r="L546" s="17">
        <f t="shared" si="109"/>
        <v>272.20999999999998</v>
      </c>
      <c r="M546" s="20">
        <f t="shared" si="110"/>
        <v>0.87502296021454029</v>
      </c>
      <c r="N546" s="2" t="s">
        <v>180</v>
      </c>
      <c r="O546" s="2">
        <v>2800000</v>
      </c>
      <c r="P546" s="2">
        <v>2710000</v>
      </c>
      <c r="Q546" s="2">
        <f t="shared" si="104"/>
        <v>-90000</v>
      </c>
      <c r="R546" s="4">
        <f t="shared" si="105"/>
        <v>-3.214285714285714E-2</v>
      </c>
      <c r="S546" s="2">
        <v>31714</v>
      </c>
      <c r="T546" s="5">
        <f t="shared" si="113"/>
        <v>80906.114285714284</v>
      </c>
      <c r="U546" s="2">
        <v>78335</v>
      </c>
      <c r="V546" s="5">
        <f t="shared" si="106"/>
        <v>-2571.1142857142841</v>
      </c>
      <c r="W546" s="4">
        <f t="shared" si="107"/>
        <v>-3.1778986154675205E-2</v>
      </c>
      <c r="X546" s="22">
        <f t="shared" si="111"/>
        <v>70794.707621741618</v>
      </c>
      <c r="Y546" s="22">
        <f t="shared" si="112"/>
        <v>68544.923588406018</v>
      </c>
      <c r="Z546" s="22">
        <f t="shared" si="114"/>
        <v>-2249.7840333355998</v>
      </c>
      <c r="AA546" s="8">
        <f t="shared" si="115"/>
        <v>-3.1778986154675115E-2</v>
      </c>
      <c r="AB546" s="22">
        <f t="shared" si="116"/>
        <v>2399072.3255942105</v>
      </c>
      <c r="AC546" s="2">
        <v>689</v>
      </c>
      <c r="AD546" s="2">
        <v>1890</v>
      </c>
      <c r="AE546" s="2">
        <f t="shared" si="108"/>
        <v>126</v>
      </c>
      <c r="AF546" s="2" t="s">
        <v>278</v>
      </c>
    </row>
    <row r="547" spans="1:32" x14ac:dyDescent="0.2">
      <c r="A547">
        <v>35</v>
      </c>
      <c r="B547" s="2" t="s">
        <v>489</v>
      </c>
      <c r="C547" s="2" t="s">
        <v>22</v>
      </c>
      <c r="D547" s="2" t="s">
        <v>23</v>
      </c>
      <c r="E547" s="2" t="s">
        <v>2767</v>
      </c>
      <c r="F547" s="2" t="s">
        <v>2775</v>
      </c>
      <c r="G547" s="2">
        <v>43</v>
      </c>
      <c r="H547" s="2">
        <v>48</v>
      </c>
      <c r="I547" s="3">
        <v>42602</v>
      </c>
      <c r="J547" s="3">
        <v>42613</v>
      </c>
      <c r="K547" s="3" t="s">
        <v>2540</v>
      </c>
      <c r="L547" s="17">
        <f t="shared" si="109"/>
        <v>272.20999999999998</v>
      </c>
      <c r="M547" s="20">
        <f t="shared" si="110"/>
        <v>0.87502296021454029</v>
      </c>
      <c r="N547" s="2" t="s">
        <v>24</v>
      </c>
      <c r="O547" s="2">
        <v>3200000</v>
      </c>
      <c r="P547" s="2">
        <v>3650000</v>
      </c>
      <c r="Q547" s="2">
        <f t="shared" si="104"/>
        <v>450000</v>
      </c>
      <c r="R547" s="4">
        <f t="shared" si="105"/>
        <v>0.140625</v>
      </c>
      <c r="S547" s="2"/>
      <c r="T547" s="5">
        <f t="shared" si="113"/>
        <v>74418.604651162794</v>
      </c>
      <c r="U547" s="2">
        <v>84884</v>
      </c>
      <c r="V547" s="5">
        <f t="shared" si="106"/>
        <v>10465.395348837206</v>
      </c>
      <c r="W547" s="4">
        <f t="shared" si="107"/>
        <v>0.14062874999999994</v>
      </c>
      <c r="X547" s="22">
        <f t="shared" si="111"/>
        <v>65117.987736896022</v>
      </c>
      <c r="Y547" s="22">
        <f t="shared" si="112"/>
        <v>74275.448954851032</v>
      </c>
      <c r="Z547" s="22">
        <f t="shared" si="114"/>
        <v>9157.4612179550095</v>
      </c>
      <c r="AA547" s="8">
        <f t="shared" si="115"/>
        <v>0.14062874999999989</v>
      </c>
      <c r="AB547" s="22">
        <f t="shared" si="116"/>
        <v>3193844.3050585943</v>
      </c>
      <c r="AC547" s="11">
        <v>5918</v>
      </c>
      <c r="AD547" s="2">
        <v>2006</v>
      </c>
      <c r="AE547" s="2">
        <f t="shared" si="108"/>
        <v>10</v>
      </c>
      <c r="AF547" s="2" t="s">
        <v>67</v>
      </c>
    </row>
    <row r="548" spans="1:32" x14ac:dyDescent="0.2">
      <c r="A548">
        <v>35</v>
      </c>
      <c r="B548" s="2" t="s">
        <v>1290</v>
      </c>
      <c r="C548" s="2" t="s">
        <v>22</v>
      </c>
      <c r="D548" s="2" t="s">
        <v>23</v>
      </c>
      <c r="E548" s="2" t="s">
        <v>2767</v>
      </c>
      <c r="F548" s="2" t="s">
        <v>2775</v>
      </c>
      <c r="G548" s="2">
        <v>64</v>
      </c>
      <c r="H548" s="2">
        <v>70</v>
      </c>
      <c r="I548" s="3">
        <v>42603</v>
      </c>
      <c r="J548" s="3">
        <v>42613</v>
      </c>
      <c r="K548" s="3" t="s">
        <v>2540</v>
      </c>
      <c r="L548" s="17">
        <f t="shared" si="109"/>
        <v>272.20999999999998</v>
      </c>
      <c r="M548" s="20">
        <f t="shared" si="110"/>
        <v>0.87502296021454029</v>
      </c>
      <c r="N548" s="2" t="s">
        <v>36</v>
      </c>
      <c r="O548" s="2">
        <v>4400000</v>
      </c>
      <c r="P548" s="2">
        <v>5400000</v>
      </c>
      <c r="Q548" s="2">
        <f t="shared" si="104"/>
        <v>1000000</v>
      </c>
      <c r="R548" s="4">
        <f t="shared" si="105"/>
        <v>0.22727272727272727</v>
      </c>
      <c r="S548" s="2"/>
      <c r="T548" s="5">
        <f t="shared" si="113"/>
        <v>68750</v>
      </c>
      <c r="U548" s="2">
        <v>84375</v>
      </c>
      <c r="V548" s="5">
        <f t="shared" si="106"/>
        <v>15625</v>
      </c>
      <c r="W548" s="4">
        <f t="shared" si="107"/>
        <v>0.22727272727272727</v>
      </c>
      <c r="X548" s="22">
        <f t="shared" si="111"/>
        <v>60157.828514749643</v>
      </c>
      <c r="Y548" s="22">
        <f t="shared" si="112"/>
        <v>73830.062268101843</v>
      </c>
      <c r="Z548" s="22">
        <f t="shared" si="114"/>
        <v>13672.2337533522</v>
      </c>
      <c r="AA548" s="8">
        <f t="shared" si="115"/>
        <v>0.22727272727272743</v>
      </c>
      <c r="AB548" s="22">
        <f t="shared" si="116"/>
        <v>4725123.985158518</v>
      </c>
      <c r="AC548" s="11">
        <v>3739</v>
      </c>
      <c r="AD548" s="2">
        <v>2005</v>
      </c>
      <c r="AE548" s="2">
        <f t="shared" si="108"/>
        <v>11</v>
      </c>
      <c r="AF548" s="2" t="s">
        <v>130</v>
      </c>
    </row>
    <row r="549" spans="1:32" x14ac:dyDescent="0.2">
      <c r="A549">
        <v>35</v>
      </c>
      <c r="B549" s="2" t="s">
        <v>1828</v>
      </c>
      <c r="C549" s="2" t="s">
        <v>22</v>
      </c>
      <c r="D549" s="2" t="s">
        <v>23</v>
      </c>
      <c r="E549" s="2" t="s">
        <v>2767</v>
      </c>
      <c r="F549" s="2" t="s">
        <v>2775</v>
      </c>
      <c r="G549" s="2">
        <v>79</v>
      </c>
      <c r="H549" s="2">
        <v>90</v>
      </c>
      <c r="I549" s="3">
        <v>42601</v>
      </c>
      <c r="J549" s="3">
        <v>42613</v>
      </c>
      <c r="K549" s="3" t="s">
        <v>2540</v>
      </c>
      <c r="L549" s="17">
        <f t="shared" si="109"/>
        <v>272.20999999999998</v>
      </c>
      <c r="M549" s="20">
        <f t="shared" si="110"/>
        <v>0.87502296021454029</v>
      </c>
      <c r="N549" s="2" t="s">
        <v>32</v>
      </c>
      <c r="O549" s="2">
        <v>5600000</v>
      </c>
      <c r="P549" s="2">
        <v>6450000</v>
      </c>
      <c r="Q549" s="2">
        <f t="shared" si="104"/>
        <v>850000</v>
      </c>
      <c r="R549" s="4">
        <f t="shared" si="105"/>
        <v>0.15178571428571427</v>
      </c>
      <c r="S549" s="2"/>
      <c r="T549" s="5">
        <f t="shared" si="113"/>
        <v>70886.075949367092</v>
      </c>
      <c r="U549" s="2">
        <v>81646</v>
      </c>
      <c r="V549" s="5">
        <f t="shared" si="106"/>
        <v>10759.924050632908</v>
      </c>
      <c r="W549" s="4">
        <f t="shared" si="107"/>
        <v>0.15179178571428567</v>
      </c>
      <c r="X549" s="22">
        <f t="shared" si="111"/>
        <v>62026.944015207926</v>
      </c>
      <c r="Y549" s="22">
        <f t="shared" si="112"/>
        <v>71442.12460967635</v>
      </c>
      <c r="Z549" s="22">
        <f t="shared" si="114"/>
        <v>9415.1805944684238</v>
      </c>
      <c r="AA549" s="8">
        <f t="shared" si="115"/>
        <v>0.15179178571428548</v>
      </c>
      <c r="AB549" s="22">
        <f t="shared" si="116"/>
        <v>5643927.844164432</v>
      </c>
      <c r="AC549" s="2">
        <v>804</v>
      </c>
      <c r="AD549" s="2">
        <v>2013</v>
      </c>
      <c r="AE549" s="2">
        <f t="shared" si="108"/>
        <v>3</v>
      </c>
      <c r="AF549" s="2" t="s">
        <v>37</v>
      </c>
    </row>
    <row r="550" spans="1:32" x14ac:dyDescent="0.2">
      <c r="A550">
        <v>35</v>
      </c>
      <c r="B550" s="2" t="s">
        <v>2423</v>
      </c>
      <c r="C550" s="2" t="s">
        <v>22</v>
      </c>
      <c r="D550" s="2" t="s">
        <v>23</v>
      </c>
      <c r="E550" s="2" t="s">
        <v>2767</v>
      </c>
      <c r="F550" s="2" t="s">
        <v>2775</v>
      </c>
      <c r="G550" s="2">
        <v>130</v>
      </c>
      <c r="H550" s="2">
        <v>149</v>
      </c>
      <c r="I550" s="3">
        <v>42602</v>
      </c>
      <c r="J550" s="3">
        <v>42613</v>
      </c>
      <c r="K550" s="3" t="s">
        <v>2540</v>
      </c>
      <c r="L550" s="17">
        <f t="shared" si="109"/>
        <v>272.20999999999998</v>
      </c>
      <c r="M550" s="20">
        <f t="shared" si="110"/>
        <v>0.87502296021454029</v>
      </c>
      <c r="N550" s="2" t="s">
        <v>24</v>
      </c>
      <c r="O550" s="2">
        <v>10800000</v>
      </c>
      <c r="P550" s="2">
        <v>10775000</v>
      </c>
      <c r="Q550" s="2">
        <f t="shared" si="104"/>
        <v>-25000</v>
      </c>
      <c r="R550" s="4">
        <f t="shared" si="105"/>
        <v>-2.3148148148148147E-3</v>
      </c>
      <c r="S550" s="2"/>
      <c r="T550" s="5">
        <f t="shared" si="113"/>
        <v>83076.923076923078</v>
      </c>
      <c r="U550" s="2">
        <v>82885</v>
      </c>
      <c r="V550" s="5">
        <f t="shared" si="106"/>
        <v>-191.92307692307804</v>
      </c>
      <c r="W550" s="4">
        <f t="shared" si="107"/>
        <v>-2.3101851851851985E-3</v>
      </c>
      <c r="X550" s="22">
        <f t="shared" si="111"/>
        <v>72694.215156284889</v>
      </c>
      <c r="Y550" s="22">
        <f t="shared" si="112"/>
        <v>72526.278057382166</v>
      </c>
      <c r="Z550" s="22">
        <f t="shared" si="114"/>
        <v>-167.93709890272294</v>
      </c>
      <c r="AA550" s="8">
        <f t="shared" si="115"/>
        <v>-2.3101851851853122E-3</v>
      </c>
      <c r="AB550" s="22">
        <f t="shared" si="116"/>
        <v>9428416.1474596821</v>
      </c>
      <c r="AC550" s="11">
        <v>1204</v>
      </c>
      <c r="AD550" s="2">
        <v>2016</v>
      </c>
      <c r="AE550" s="2">
        <f t="shared" si="108"/>
        <v>0</v>
      </c>
      <c r="AF550" s="2" t="s">
        <v>240</v>
      </c>
    </row>
    <row r="551" spans="1:32" x14ac:dyDescent="0.2">
      <c r="A551">
        <v>35</v>
      </c>
      <c r="B551" s="2" t="s">
        <v>121</v>
      </c>
      <c r="C551" s="2" t="s">
        <v>22</v>
      </c>
      <c r="D551" s="2" t="s">
        <v>23</v>
      </c>
      <c r="E551" s="2" t="s">
        <v>2767</v>
      </c>
      <c r="F551" s="2" t="s">
        <v>2775</v>
      </c>
      <c r="G551" s="2">
        <v>27</v>
      </c>
      <c r="H551" s="2">
        <v>30</v>
      </c>
      <c r="I551" s="3">
        <v>42604</v>
      </c>
      <c r="J551" s="3">
        <v>42615</v>
      </c>
      <c r="K551" s="3" t="s">
        <v>2541</v>
      </c>
      <c r="L551" s="17">
        <f t="shared" si="109"/>
        <v>275.91000000000003</v>
      </c>
      <c r="M551" s="20">
        <f t="shared" si="110"/>
        <v>0.86328875357906554</v>
      </c>
      <c r="N551" s="2" t="s">
        <v>24</v>
      </c>
      <c r="O551" s="2">
        <v>2490000</v>
      </c>
      <c r="P551" s="2">
        <v>2920000</v>
      </c>
      <c r="Q551" s="2">
        <f t="shared" si="104"/>
        <v>430000</v>
      </c>
      <c r="R551" s="4">
        <f t="shared" si="105"/>
        <v>0.17269076305220885</v>
      </c>
      <c r="S551" s="2">
        <v>905</v>
      </c>
      <c r="T551" s="5">
        <f t="shared" si="113"/>
        <v>92255.740740740745</v>
      </c>
      <c r="U551" s="2">
        <v>108182</v>
      </c>
      <c r="V551" s="5">
        <f t="shared" si="106"/>
        <v>15926.259259259255</v>
      </c>
      <c r="W551" s="4">
        <f t="shared" si="107"/>
        <v>0.17263163388407021</v>
      </c>
      <c r="X551" s="22">
        <f t="shared" si="111"/>
        <v>79643.343434587499</v>
      </c>
      <c r="Y551" s="22">
        <f t="shared" si="112"/>
        <v>93392.303939690464</v>
      </c>
      <c r="Z551" s="22">
        <f t="shared" si="114"/>
        <v>13748.960505102965</v>
      </c>
      <c r="AA551" s="8">
        <f t="shared" si="115"/>
        <v>0.17263163388407007</v>
      </c>
      <c r="AB551" s="22">
        <f t="shared" si="116"/>
        <v>2521592.2063716426</v>
      </c>
      <c r="AC551" s="2">
        <v>848</v>
      </c>
      <c r="AD551" s="2">
        <v>2009</v>
      </c>
      <c r="AE551" s="2">
        <f t="shared" si="108"/>
        <v>7</v>
      </c>
      <c r="AF551" s="2" t="s">
        <v>105</v>
      </c>
    </row>
    <row r="552" spans="1:32" x14ac:dyDescent="0.2">
      <c r="A552">
        <v>36</v>
      </c>
      <c r="B552" s="2" t="s">
        <v>519</v>
      </c>
      <c r="C552" s="2" t="s">
        <v>22</v>
      </c>
      <c r="D552" s="2" t="s">
        <v>23</v>
      </c>
      <c r="E552" s="2" t="s">
        <v>2767</v>
      </c>
      <c r="F552" s="2" t="s">
        <v>2775</v>
      </c>
      <c r="G552" s="2">
        <v>44</v>
      </c>
      <c r="H552" s="2">
        <v>50</v>
      </c>
      <c r="I552" s="3">
        <v>42608</v>
      </c>
      <c r="J552" s="3">
        <v>42618</v>
      </c>
      <c r="K552" s="3" t="s">
        <v>2541</v>
      </c>
      <c r="L552" s="17">
        <f t="shared" si="109"/>
        <v>275.91000000000003</v>
      </c>
      <c r="M552" s="20">
        <f t="shared" si="110"/>
        <v>0.86328875357906554</v>
      </c>
      <c r="N552" s="2" t="s">
        <v>36</v>
      </c>
      <c r="O552" s="2">
        <v>3150000</v>
      </c>
      <c r="P552" s="2">
        <v>3375000</v>
      </c>
      <c r="Q552" s="2">
        <f t="shared" si="104"/>
        <v>225000</v>
      </c>
      <c r="R552" s="4">
        <f t="shared" si="105"/>
        <v>7.1428571428571425E-2</v>
      </c>
      <c r="S552" s="2">
        <v>48025</v>
      </c>
      <c r="T552" s="5">
        <f t="shared" si="113"/>
        <v>72682.386363636368</v>
      </c>
      <c r="U552" s="2">
        <v>77796</v>
      </c>
      <c r="V552" s="5">
        <f t="shared" si="106"/>
        <v>5113.6136363636324</v>
      </c>
      <c r="W552" s="4">
        <f t="shared" si="107"/>
        <v>7.035561010311045E-2</v>
      </c>
      <c r="X552" s="22">
        <f t="shared" si="111"/>
        <v>62745.886731015707</v>
      </c>
      <c r="Y552" s="22">
        <f t="shared" si="112"/>
        <v>67160.411873436984</v>
      </c>
      <c r="Z552" s="22">
        <f t="shared" si="114"/>
        <v>4414.5251424212765</v>
      </c>
      <c r="AA552" s="8">
        <f t="shared" si="115"/>
        <v>7.0355610103110519E-2</v>
      </c>
      <c r="AB552" s="22">
        <f t="shared" si="116"/>
        <v>2955058.1224312275</v>
      </c>
      <c r="AC552" s="2">
        <v>419</v>
      </c>
      <c r="AD552" s="2">
        <v>1895</v>
      </c>
      <c r="AE552" s="2">
        <f t="shared" si="108"/>
        <v>121</v>
      </c>
      <c r="AF552" s="2" t="s">
        <v>108</v>
      </c>
    </row>
    <row r="553" spans="1:32" x14ac:dyDescent="0.2">
      <c r="A553">
        <v>36</v>
      </c>
      <c r="B553" s="2" t="s">
        <v>626</v>
      </c>
      <c r="C553" s="2" t="s">
        <v>22</v>
      </c>
      <c r="D553" s="2" t="s">
        <v>23</v>
      </c>
      <c r="E553" s="2" t="s">
        <v>2767</v>
      </c>
      <c r="F553" s="2" t="s">
        <v>2775</v>
      </c>
      <c r="G553" s="2">
        <v>47</v>
      </c>
      <c r="H553" s="2">
        <v>50</v>
      </c>
      <c r="I553" s="3">
        <v>42607</v>
      </c>
      <c r="J553" s="3">
        <v>42618</v>
      </c>
      <c r="K553" s="3" t="s">
        <v>2541</v>
      </c>
      <c r="L553" s="17">
        <f t="shared" si="109"/>
        <v>275.91000000000003</v>
      </c>
      <c r="M553" s="20">
        <f t="shared" si="110"/>
        <v>0.86328875357906554</v>
      </c>
      <c r="N553" s="2" t="s">
        <v>24</v>
      </c>
      <c r="O553" s="2">
        <v>3200000</v>
      </c>
      <c r="P553" s="2">
        <v>3950000</v>
      </c>
      <c r="Q553" s="2">
        <f t="shared" si="104"/>
        <v>750000</v>
      </c>
      <c r="R553" s="4">
        <f t="shared" si="105"/>
        <v>0.234375</v>
      </c>
      <c r="S553" s="2">
        <v>1575</v>
      </c>
      <c r="T553" s="5">
        <f t="shared" si="113"/>
        <v>68118.617021276601</v>
      </c>
      <c r="U553" s="2">
        <v>84076</v>
      </c>
      <c r="V553" s="5">
        <f t="shared" si="106"/>
        <v>15957.382978723399</v>
      </c>
      <c r="W553" s="4">
        <f t="shared" si="107"/>
        <v>0.23425876326495543</v>
      </c>
      <c r="X553" s="22">
        <f t="shared" si="111"/>
        <v>58806.035983827598</v>
      </c>
      <c r="Y553" s="22">
        <f t="shared" si="112"/>
        <v>72581.865245913519</v>
      </c>
      <c r="Z553" s="22">
        <f t="shared" si="114"/>
        <v>13775.829262085921</v>
      </c>
      <c r="AA553" s="8">
        <f t="shared" si="115"/>
        <v>0.23425876326495546</v>
      </c>
      <c r="AB553" s="22">
        <f t="shared" si="116"/>
        <v>3411347.6665579355</v>
      </c>
      <c r="AC553" s="2">
        <v>847</v>
      </c>
      <c r="AD553" s="2">
        <v>2010</v>
      </c>
      <c r="AE553" s="2">
        <f t="shared" si="108"/>
        <v>6</v>
      </c>
      <c r="AF553" s="2" t="s">
        <v>46</v>
      </c>
    </row>
    <row r="554" spans="1:32" x14ac:dyDescent="0.2">
      <c r="A554">
        <v>36</v>
      </c>
      <c r="B554" s="2" t="s">
        <v>1366</v>
      </c>
      <c r="C554" s="2" t="s">
        <v>22</v>
      </c>
      <c r="D554" s="2" t="s">
        <v>23</v>
      </c>
      <c r="E554" s="2" t="s">
        <v>2767</v>
      </c>
      <c r="F554" s="2" t="s">
        <v>2775</v>
      </c>
      <c r="G554" s="2">
        <v>66</v>
      </c>
      <c r="H554" s="2">
        <v>73</v>
      </c>
      <c r="I554" s="3">
        <v>42608</v>
      </c>
      <c r="J554" s="3">
        <v>42618</v>
      </c>
      <c r="K554" s="3" t="s">
        <v>2541</v>
      </c>
      <c r="L554" s="17">
        <f t="shared" si="109"/>
        <v>275.91000000000003</v>
      </c>
      <c r="M554" s="20">
        <f t="shared" si="110"/>
        <v>0.86328875357906554</v>
      </c>
      <c r="N554" s="2" t="s">
        <v>36</v>
      </c>
      <c r="O554" s="2">
        <v>5200000</v>
      </c>
      <c r="P554" s="2">
        <v>5900000</v>
      </c>
      <c r="Q554" s="2">
        <f t="shared" si="104"/>
        <v>700000</v>
      </c>
      <c r="R554" s="4">
        <f t="shared" si="105"/>
        <v>0.13461538461538461</v>
      </c>
      <c r="S554" s="2"/>
      <c r="T554" s="5">
        <f t="shared" si="113"/>
        <v>78787.878787878784</v>
      </c>
      <c r="U554" s="2">
        <v>89394</v>
      </c>
      <c r="V554" s="5">
        <f t="shared" si="106"/>
        <v>10606.121212121216</v>
      </c>
      <c r="W554" s="4">
        <f t="shared" si="107"/>
        <v>0.13461615384615389</v>
      </c>
      <c r="X554" s="22">
        <f t="shared" si="111"/>
        <v>68016.689675926376</v>
      </c>
      <c r="Y554" s="22">
        <f t="shared" si="112"/>
        <v>77172.834837446979</v>
      </c>
      <c r="Z554" s="22">
        <f t="shared" si="114"/>
        <v>9156.1451615206024</v>
      </c>
      <c r="AA554" s="8">
        <f t="shared" si="115"/>
        <v>0.13461615384615375</v>
      </c>
      <c r="AB554" s="22">
        <f t="shared" si="116"/>
        <v>5093407.0992715005</v>
      </c>
      <c r="AC554" s="11">
        <v>6339</v>
      </c>
      <c r="AD554" s="2">
        <v>2012</v>
      </c>
      <c r="AE554" s="2">
        <f t="shared" si="108"/>
        <v>4</v>
      </c>
      <c r="AF554" s="2" t="s">
        <v>58</v>
      </c>
    </row>
    <row r="555" spans="1:32" x14ac:dyDescent="0.2">
      <c r="A555">
        <v>36</v>
      </c>
      <c r="B555" s="2" t="s">
        <v>349</v>
      </c>
      <c r="C555" s="2" t="s">
        <v>22</v>
      </c>
      <c r="D555" s="2" t="s">
        <v>23</v>
      </c>
      <c r="E555" s="2" t="s">
        <v>2767</v>
      </c>
      <c r="F555" s="2" t="s">
        <v>2775</v>
      </c>
      <c r="G555" s="2">
        <v>40</v>
      </c>
      <c r="H555" s="2">
        <v>45</v>
      </c>
      <c r="I555" s="3">
        <v>42599</v>
      </c>
      <c r="J555" s="3">
        <v>42619</v>
      </c>
      <c r="K555" s="3" t="s">
        <v>2541</v>
      </c>
      <c r="L555" s="17">
        <f t="shared" si="109"/>
        <v>275.91000000000003</v>
      </c>
      <c r="M555" s="20">
        <f t="shared" si="110"/>
        <v>0.86328875357906554</v>
      </c>
      <c r="N555" s="2" t="s">
        <v>403</v>
      </c>
      <c r="O555" s="2">
        <v>3100000</v>
      </c>
      <c r="P555" s="2">
        <v>3050000</v>
      </c>
      <c r="Q555" s="2">
        <f t="shared" si="104"/>
        <v>-50000</v>
      </c>
      <c r="R555" s="4">
        <f t="shared" si="105"/>
        <v>-1.6129032258064516E-2</v>
      </c>
      <c r="S555" s="2">
        <v>1571</v>
      </c>
      <c r="T555" s="5">
        <f t="shared" si="113"/>
        <v>77539.274999999994</v>
      </c>
      <c r="U555" s="2">
        <v>76289</v>
      </c>
      <c r="V555" s="5">
        <f t="shared" si="106"/>
        <v>-1250.2749999999942</v>
      </c>
      <c r="W555" s="4">
        <f t="shared" si="107"/>
        <v>-1.6124409210687026E-2</v>
      </c>
      <c r="X555" s="22">
        <f t="shared" si="111"/>
        <v>66938.784068174398</v>
      </c>
      <c r="Y555" s="22">
        <f t="shared" si="112"/>
        <v>65859.435721793328</v>
      </c>
      <c r="Z555" s="22">
        <f t="shared" si="114"/>
        <v>-1079.3483463810699</v>
      </c>
      <c r="AA555" s="8">
        <f t="shared" si="115"/>
        <v>-1.6124409210687154E-2</v>
      </c>
      <c r="AB555" s="22">
        <f t="shared" si="116"/>
        <v>2634377.4288717331</v>
      </c>
      <c r="AC555" s="11">
        <v>1557</v>
      </c>
      <c r="AD555" s="2">
        <v>2010</v>
      </c>
      <c r="AE555" s="2">
        <f t="shared" si="108"/>
        <v>6</v>
      </c>
      <c r="AF555" s="2" t="s">
        <v>37</v>
      </c>
    </row>
    <row r="556" spans="1:32" x14ac:dyDescent="0.2">
      <c r="A556">
        <v>36</v>
      </c>
      <c r="B556" s="2" t="s">
        <v>1101</v>
      </c>
      <c r="C556" s="2" t="s">
        <v>22</v>
      </c>
      <c r="D556" s="2" t="s">
        <v>23</v>
      </c>
      <c r="E556" s="2" t="s">
        <v>2767</v>
      </c>
      <c r="F556" s="2" t="s">
        <v>2775</v>
      </c>
      <c r="G556" s="2">
        <v>58</v>
      </c>
      <c r="H556" s="2">
        <v>66</v>
      </c>
      <c r="I556" s="3">
        <v>42609</v>
      </c>
      <c r="J556" s="3">
        <v>42619</v>
      </c>
      <c r="K556" s="3" t="s">
        <v>2541</v>
      </c>
      <c r="L556" s="17">
        <f t="shared" si="109"/>
        <v>275.91000000000003</v>
      </c>
      <c r="M556" s="20">
        <f t="shared" si="110"/>
        <v>0.86328875357906554</v>
      </c>
      <c r="N556" s="2" t="s">
        <v>36</v>
      </c>
      <c r="O556" s="2">
        <v>3690000</v>
      </c>
      <c r="P556" s="2">
        <v>4560000</v>
      </c>
      <c r="Q556" s="2">
        <f t="shared" si="104"/>
        <v>870000</v>
      </c>
      <c r="R556" s="4">
        <f t="shared" si="105"/>
        <v>0.23577235772357724</v>
      </c>
      <c r="S556" s="2"/>
      <c r="T556" s="5">
        <f t="shared" si="113"/>
        <v>63620.689655172413</v>
      </c>
      <c r="U556" s="2">
        <v>78621</v>
      </c>
      <c r="V556" s="5">
        <f t="shared" si="106"/>
        <v>15000.310344827587</v>
      </c>
      <c r="W556" s="4">
        <f t="shared" si="107"/>
        <v>0.23577723577235773</v>
      </c>
      <c r="X556" s="22">
        <f t="shared" si="111"/>
        <v>54923.025874254345</v>
      </c>
      <c r="Y556" s="22">
        <f t="shared" si="112"/>
        <v>67872.625095139709</v>
      </c>
      <c r="Z556" s="22">
        <f t="shared" si="114"/>
        <v>12949.599220885364</v>
      </c>
      <c r="AA556" s="8">
        <f t="shared" si="115"/>
        <v>0.2357772357723576</v>
      </c>
      <c r="AB556" s="22">
        <f t="shared" si="116"/>
        <v>3936612.255518103</v>
      </c>
      <c r="AC556" s="11">
        <v>1290</v>
      </c>
      <c r="AD556" s="2">
        <v>1939</v>
      </c>
      <c r="AE556" s="2">
        <f t="shared" si="108"/>
        <v>77</v>
      </c>
      <c r="AF556" s="2" t="s">
        <v>67</v>
      </c>
    </row>
    <row r="557" spans="1:32" x14ac:dyDescent="0.2">
      <c r="A557">
        <v>36</v>
      </c>
      <c r="B557" s="2" t="s">
        <v>1226</v>
      </c>
      <c r="C557" s="2" t="s">
        <v>22</v>
      </c>
      <c r="D557" s="2" t="s">
        <v>23</v>
      </c>
      <c r="E557" s="2" t="s">
        <v>2767</v>
      </c>
      <c r="F557" s="2" t="s">
        <v>2775</v>
      </c>
      <c r="G557" s="2">
        <v>62</v>
      </c>
      <c r="H557" s="2">
        <v>69</v>
      </c>
      <c r="I557" s="3">
        <v>42608</v>
      </c>
      <c r="J557" s="3">
        <v>42619</v>
      </c>
      <c r="K557" s="3" t="s">
        <v>2541</v>
      </c>
      <c r="L557" s="17">
        <f t="shared" si="109"/>
        <v>275.91000000000003</v>
      </c>
      <c r="M557" s="20">
        <f t="shared" si="110"/>
        <v>0.86328875357906554</v>
      </c>
      <c r="N557" s="2" t="s">
        <v>24</v>
      </c>
      <c r="O557" s="2">
        <v>4000000</v>
      </c>
      <c r="P557" s="2">
        <v>4980000</v>
      </c>
      <c r="Q557" s="2">
        <f t="shared" si="104"/>
        <v>980000</v>
      </c>
      <c r="R557" s="4">
        <f t="shared" si="105"/>
        <v>0.245</v>
      </c>
      <c r="S557" s="2"/>
      <c r="T557" s="5">
        <f t="shared" si="113"/>
        <v>64516.129032258068</v>
      </c>
      <c r="U557" s="2">
        <v>80323</v>
      </c>
      <c r="V557" s="5">
        <f t="shared" si="106"/>
        <v>15806.870967741932</v>
      </c>
      <c r="W557" s="4">
        <f t="shared" si="107"/>
        <v>0.24500649999999993</v>
      </c>
      <c r="X557" s="22">
        <f t="shared" si="111"/>
        <v>55696.048618004228</v>
      </c>
      <c r="Y557" s="22">
        <f t="shared" si="112"/>
        <v>69341.942553731278</v>
      </c>
      <c r="Z557" s="22">
        <f t="shared" si="114"/>
        <v>13645.89393572705</v>
      </c>
      <c r="AA557" s="8">
        <f t="shared" si="115"/>
        <v>0.24500649999999996</v>
      </c>
      <c r="AB557" s="22">
        <f t="shared" si="116"/>
        <v>4299200.4383313395</v>
      </c>
      <c r="AC557" s="2">
        <v>747</v>
      </c>
      <c r="AD557" s="2">
        <v>1950</v>
      </c>
      <c r="AE557" s="2">
        <f t="shared" si="108"/>
        <v>66</v>
      </c>
      <c r="AF557" s="2" t="s">
        <v>46</v>
      </c>
    </row>
    <row r="558" spans="1:32" x14ac:dyDescent="0.2">
      <c r="A558">
        <v>36</v>
      </c>
      <c r="B558" s="2" t="s">
        <v>1259</v>
      </c>
      <c r="C558" s="2" t="s">
        <v>22</v>
      </c>
      <c r="D558" s="2" t="s">
        <v>23</v>
      </c>
      <c r="E558" s="2" t="s">
        <v>2767</v>
      </c>
      <c r="F558" s="2" t="s">
        <v>2775</v>
      </c>
      <c r="G558" s="2">
        <v>63</v>
      </c>
      <c r="H558" s="2">
        <v>73</v>
      </c>
      <c r="I558" s="3">
        <v>42609</v>
      </c>
      <c r="J558" s="3">
        <v>42619</v>
      </c>
      <c r="K558" s="3" t="s">
        <v>2541</v>
      </c>
      <c r="L558" s="17">
        <f t="shared" si="109"/>
        <v>275.91000000000003</v>
      </c>
      <c r="M558" s="20">
        <f t="shared" si="110"/>
        <v>0.86328875357906554</v>
      </c>
      <c r="N558" s="2" t="s">
        <v>36</v>
      </c>
      <c r="O558" s="2">
        <v>3900000</v>
      </c>
      <c r="P558" s="2">
        <v>4500000</v>
      </c>
      <c r="Q558" s="2">
        <f t="shared" si="104"/>
        <v>600000</v>
      </c>
      <c r="R558" s="4">
        <f t="shared" si="105"/>
        <v>0.15384615384615385</v>
      </c>
      <c r="S558" s="2"/>
      <c r="T558" s="5">
        <f t="shared" si="113"/>
        <v>61904.761904761908</v>
      </c>
      <c r="U558" s="2">
        <v>71429</v>
      </c>
      <c r="V558" s="5">
        <f t="shared" si="106"/>
        <v>9524.2380952380918</v>
      </c>
      <c r="W558" s="4">
        <f t="shared" si="107"/>
        <v>0.15385307692307687</v>
      </c>
      <c r="X558" s="22">
        <f t="shared" si="111"/>
        <v>53441.684745370723</v>
      </c>
      <c r="Y558" s="22">
        <f t="shared" si="112"/>
        <v>61663.852379399075</v>
      </c>
      <c r="Z558" s="22">
        <f t="shared" si="114"/>
        <v>8222.167634028352</v>
      </c>
      <c r="AA558" s="8">
        <f t="shared" si="115"/>
        <v>0.15385307692307698</v>
      </c>
      <c r="AB558" s="22">
        <f t="shared" si="116"/>
        <v>3884822.6999021419</v>
      </c>
      <c r="AC558" s="2">
        <v>890</v>
      </c>
      <c r="AD558" s="2">
        <v>2013</v>
      </c>
      <c r="AE558" s="2">
        <f t="shared" si="108"/>
        <v>3</v>
      </c>
      <c r="AF558" s="2" t="s">
        <v>240</v>
      </c>
    </row>
    <row r="559" spans="1:32" x14ac:dyDescent="0.2">
      <c r="A559">
        <v>36</v>
      </c>
      <c r="B559" s="2" t="s">
        <v>1367</v>
      </c>
      <c r="C559" s="2" t="s">
        <v>22</v>
      </c>
      <c r="D559" s="2" t="s">
        <v>23</v>
      </c>
      <c r="E559" s="2" t="s">
        <v>2767</v>
      </c>
      <c r="F559" s="2" t="s">
        <v>2775</v>
      </c>
      <c r="G559" s="2">
        <v>66</v>
      </c>
      <c r="H559" s="2">
        <v>74</v>
      </c>
      <c r="I559" s="3">
        <v>42608</v>
      </c>
      <c r="J559" s="3">
        <v>42619</v>
      </c>
      <c r="K559" s="3" t="s">
        <v>2541</v>
      </c>
      <c r="L559" s="17">
        <f t="shared" si="109"/>
        <v>275.91000000000003</v>
      </c>
      <c r="M559" s="20">
        <f t="shared" si="110"/>
        <v>0.86328875357906554</v>
      </c>
      <c r="N559" s="2" t="s">
        <v>24</v>
      </c>
      <c r="O559" s="2">
        <v>3250000</v>
      </c>
      <c r="P559" s="2">
        <v>3560000</v>
      </c>
      <c r="Q559" s="2">
        <f t="shared" si="104"/>
        <v>310000</v>
      </c>
      <c r="R559" s="4">
        <f t="shared" si="105"/>
        <v>9.5384615384615387E-2</v>
      </c>
      <c r="S559" s="2">
        <v>141723</v>
      </c>
      <c r="T559" s="5">
        <f t="shared" si="113"/>
        <v>51389.742424242424</v>
      </c>
      <c r="U559" s="2">
        <v>56087</v>
      </c>
      <c r="V559" s="5">
        <f t="shared" si="106"/>
        <v>4697.257575757576</v>
      </c>
      <c r="W559" s="4">
        <f t="shared" si="107"/>
        <v>9.1404575196736296E-2</v>
      </c>
      <c r="X559" s="22">
        <f t="shared" si="111"/>
        <v>44364.186684173466</v>
      </c>
      <c r="Y559" s="22">
        <f t="shared" si="112"/>
        <v>48419.276321989048</v>
      </c>
      <c r="Z559" s="22">
        <f t="shared" si="114"/>
        <v>4055.0896378155812</v>
      </c>
      <c r="AA559" s="8">
        <f t="shared" si="115"/>
        <v>9.140457519673631E-2</v>
      </c>
      <c r="AB559" s="22">
        <f t="shared" si="116"/>
        <v>3195672.2372512771</v>
      </c>
      <c r="AC559" s="2">
        <v>523</v>
      </c>
      <c r="AD559" s="2">
        <v>1892</v>
      </c>
      <c r="AE559" s="2">
        <f t="shared" si="108"/>
        <v>124</v>
      </c>
      <c r="AF559" s="2" t="s">
        <v>29</v>
      </c>
    </row>
    <row r="560" spans="1:32" x14ac:dyDescent="0.2">
      <c r="A560">
        <v>36</v>
      </c>
      <c r="B560" s="2" t="s">
        <v>891</v>
      </c>
      <c r="C560" s="2" t="s">
        <v>22</v>
      </c>
      <c r="D560" s="2" t="s">
        <v>23</v>
      </c>
      <c r="E560" s="2" t="s">
        <v>2767</v>
      </c>
      <c r="F560" s="2" t="s">
        <v>2775</v>
      </c>
      <c r="G560" s="2">
        <v>71</v>
      </c>
      <c r="H560" s="2">
        <v>78</v>
      </c>
      <c r="I560" s="3">
        <v>42608</v>
      </c>
      <c r="J560" s="3">
        <v>42619</v>
      </c>
      <c r="K560" s="3" t="s">
        <v>2541</v>
      </c>
      <c r="L560" s="17">
        <f t="shared" si="109"/>
        <v>275.91000000000003</v>
      </c>
      <c r="M560" s="20">
        <f t="shared" si="110"/>
        <v>0.86328875357906554</v>
      </c>
      <c r="N560" s="2" t="s">
        <v>24</v>
      </c>
      <c r="O560" s="2">
        <v>6490000</v>
      </c>
      <c r="P560" s="2">
        <v>7575000</v>
      </c>
      <c r="Q560" s="2">
        <f t="shared" si="104"/>
        <v>1085000</v>
      </c>
      <c r="R560" s="4">
        <f t="shared" si="105"/>
        <v>0.16718027734976887</v>
      </c>
      <c r="S560" s="2"/>
      <c r="T560" s="5">
        <f t="shared" si="113"/>
        <v>91408.450704225354</v>
      </c>
      <c r="U560" s="2">
        <v>106690</v>
      </c>
      <c r="V560" s="5">
        <f t="shared" si="106"/>
        <v>15281.549295774646</v>
      </c>
      <c r="W560" s="4">
        <f t="shared" si="107"/>
        <v>0.16717873651771956</v>
      </c>
      <c r="X560" s="22">
        <f t="shared" si="111"/>
        <v>78911.887475044161</v>
      </c>
      <c r="Y560" s="22">
        <f t="shared" si="112"/>
        <v>92104.277119350503</v>
      </c>
      <c r="Z560" s="22">
        <f t="shared" si="114"/>
        <v>13192.389644306342</v>
      </c>
      <c r="AA560" s="8">
        <f t="shared" si="115"/>
        <v>0.16717873651771956</v>
      </c>
      <c r="AB560" s="22">
        <f t="shared" si="116"/>
        <v>6539403.6754738856</v>
      </c>
      <c r="AC560" s="2"/>
      <c r="AD560" s="2">
        <v>2010</v>
      </c>
      <c r="AE560" s="2">
        <f t="shared" si="108"/>
        <v>6</v>
      </c>
      <c r="AF560" s="2" t="s">
        <v>27</v>
      </c>
    </row>
    <row r="561" spans="1:32" x14ac:dyDescent="0.2">
      <c r="A561">
        <v>36</v>
      </c>
      <c r="B561" s="2" t="s">
        <v>1727</v>
      </c>
      <c r="C561" s="2" t="s">
        <v>22</v>
      </c>
      <c r="D561" s="2" t="s">
        <v>23</v>
      </c>
      <c r="E561" s="2" t="s">
        <v>2767</v>
      </c>
      <c r="F561" s="2" t="s">
        <v>2775</v>
      </c>
      <c r="G561" s="2">
        <v>76</v>
      </c>
      <c r="H561" s="2">
        <v>89</v>
      </c>
      <c r="I561" s="3">
        <v>42609</v>
      </c>
      <c r="J561" s="3">
        <v>42619</v>
      </c>
      <c r="K561" s="3" t="s">
        <v>2541</v>
      </c>
      <c r="L561" s="17">
        <f t="shared" si="109"/>
        <v>275.91000000000003</v>
      </c>
      <c r="M561" s="20">
        <f t="shared" si="110"/>
        <v>0.86328875357906554</v>
      </c>
      <c r="N561" s="2" t="s">
        <v>36</v>
      </c>
      <c r="O561" s="2">
        <v>4500000</v>
      </c>
      <c r="P561" s="2">
        <v>5400000</v>
      </c>
      <c r="Q561" s="2">
        <f t="shared" si="104"/>
        <v>900000</v>
      </c>
      <c r="R561" s="4">
        <f t="shared" si="105"/>
        <v>0.2</v>
      </c>
      <c r="S561" s="2"/>
      <c r="T561" s="5">
        <f t="shared" si="113"/>
        <v>59210.526315789473</v>
      </c>
      <c r="U561" s="2">
        <v>71053</v>
      </c>
      <c r="V561" s="5">
        <f t="shared" si="106"/>
        <v>11842.473684210527</v>
      </c>
      <c r="W561" s="4">
        <f t="shared" si="107"/>
        <v>0.20000622222222222</v>
      </c>
      <c r="X561" s="22">
        <f t="shared" si="111"/>
        <v>51115.781461918355</v>
      </c>
      <c r="Y561" s="22">
        <f t="shared" si="112"/>
        <v>61339.255808053342</v>
      </c>
      <c r="Z561" s="22">
        <f t="shared" si="114"/>
        <v>10223.474346134986</v>
      </c>
      <c r="AA561" s="8">
        <f t="shared" si="115"/>
        <v>0.20000622222222217</v>
      </c>
      <c r="AB561" s="22">
        <f t="shared" si="116"/>
        <v>4661783.441412054</v>
      </c>
      <c r="AC561" s="11">
        <v>4667</v>
      </c>
      <c r="AD561" s="2">
        <v>2009</v>
      </c>
      <c r="AE561" s="2">
        <f t="shared" si="108"/>
        <v>7</v>
      </c>
      <c r="AF561" s="2" t="s">
        <v>240</v>
      </c>
    </row>
    <row r="562" spans="1:32" x14ac:dyDescent="0.2">
      <c r="A562">
        <v>36</v>
      </c>
      <c r="B562" s="2" t="s">
        <v>1750</v>
      </c>
      <c r="C562" s="2" t="s">
        <v>22</v>
      </c>
      <c r="D562" s="2" t="s">
        <v>23</v>
      </c>
      <c r="E562" s="2" t="s">
        <v>2767</v>
      </c>
      <c r="F562" s="2" t="s">
        <v>2775</v>
      </c>
      <c r="G562" s="2">
        <v>77</v>
      </c>
      <c r="H562" s="2">
        <v>88</v>
      </c>
      <c r="I562" s="3">
        <v>42609</v>
      </c>
      <c r="J562" s="3">
        <v>42619</v>
      </c>
      <c r="K562" s="3" t="s">
        <v>2541</v>
      </c>
      <c r="L562" s="17">
        <f t="shared" si="109"/>
        <v>275.91000000000003</v>
      </c>
      <c r="M562" s="20">
        <f t="shared" si="110"/>
        <v>0.86328875357906554</v>
      </c>
      <c r="N562" s="2" t="s">
        <v>36</v>
      </c>
      <c r="O562" s="2">
        <v>5500000</v>
      </c>
      <c r="P562" s="2">
        <v>6500000</v>
      </c>
      <c r="Q562" s="2">
        <f t="shared" si="104"/>
        <v>1000000</v>
      </c>
      <c r="R562" s="4">
        <f t="shared" si="105"/>
        <v>0.18181818181818182</v>
      </c>
      <c r="S562" s="2"/>
      <c r="T562" s="5">
        <f t="shared" si="113"/>
        <v>71428.571428571435</v>
      </c>
      <c r="U562" s="2">
        <v>84416</v>
      </c>
      <c r="V562" s="5">
        <f t="shared" si="106"/>
        <v>12987.428571428565</v>
      </c>
      <c r="W562" s="4">
        <f t="shared" si="107"/>
        <v>0.1818239999999999</v>
      </c>
      <c r="X562" s="22">
        <f t="shared" si="111"/>
        <v>61663.48239850469</v>
      </c>
      <c r="Y562" s="22">
        <f t="shared" si="112"/>
        <v>72875.383422130399</v>
      </c>
      <c r="Z562" s="22">
        <f t="shared" si="114"/>
        <v>11211.901023625709</v>
      </c>
      <c r="AA562" s="8">
        <f t="shared" si="115"/>
        <v>0.18182399999999987</v>
      </c>
      <c r="AB562" s="22">
        <f t="shared" si="116"/>
        <v>5611404.5235040411</v>
      </c>
      <c r="AC562" s="11">
        <v>1188</v>
      </c>
      <c r="AD562" s="2">
        <v>2014</v>
      </c>
      <c r="AE562" s="2">
        <f t="shared" si="108"/>
        <v>2</v>
      </c>
      <c r="AF562" s="2" t="s">
        <v>29</v>
      </c>
    </row>
    <row r="563" spans="1:32" x14ac:dyDescent="0.2">
      <c r="A563">
        <v>36</v>
      </c>
      <c r="B563" s="2" t="s">
        <v>782</v>
      </c>
      <c r="C563" s="2" t="s">
        <v>22</v>
      </c>
      <c r="D563" s="2" t="s">
        <v>23</v>
      </c>
      <c r="E563" s="2" t="s">
        <v>2767</v>
      </c>
      <c r="F563" s="2" t="s">
        <v>2775</v>
      </c>
      <c r="G563" s="2">
        <v>79</v>
      </c>
      <c r="H563" s="2">
        <v>93</v>
      </c>
      <c r="I563" s="3">
        <v>42609</v>
      </c>
      <c r="J563" s="3">
        <v>42619</v>
      </c>
      <c r="K563" s="3" t="s">
        <v>2541</v>
      </c>
      <c r="L563" s="17">
        <f t="shared" si="109"/>
        <v>275.91000000000003</v>
      </c>
      <c r="M563" s="20">
        <f t="shared" si="110"/>
        <v>0.86328875357906554</v>
      </c>
      <c r="N563" s="2" t="s">
        <v>36</v>
      </c>
      <c r="O563" s="2">
        <v>5700000</v>
      </c>
      <c r="P563" s="2">
        <v>5850000</v>
      </c>
      <c r="Q563" s="2">
        <f t="shared" si="104"/>
        <v>150000</v>
      </c>
      <c r="R563" s="4">
        <f t="shared" si="105"/>
        <v>2.6315789473684209E-2</v>
      </c>
      <c r="S563" s="2"/>
      <c r="T563" s="5">
        <f t="shared" si="113"/>
        <v>72151.898734177215</v>
      </c>
      <c r="U563" s="2">
        <v>74051</v>
      </c>
      <c r="V563" s="5">
        <f t="shared" si="106"/>
        <v>1899.1012658227846</v>
      </c>
      <c r="W563" s="4">
        <f t="shared" si="107"/>
        <v>2.6320877192982452E-2</v>
      </c>
      <c r="X563" s="22">
        <f t="shared" si="111"/>
        <v>62287.922726590805</v>
      </c>
      <c r="Y563" s="22">
        <f t="shared" si="112"/>
        <v>63927.39549128338</v>
      </c>
      <c r="Z563" s="22">
        <f t="shared" si="114"/>
        <v>1639.4727646925749</v>
      </c>
      <c r="AA563" s="8">
        <f t="shared" si="115"/>
        <v>2.6320877192982414E-2</v>
      </c>
      <c r="AB563" s="22">
        <f t="shared" si="116"/>
        <v>5050264.2438113866</v>
      </c>
      <c r="AC563" s="11">
        <v>7702</v>
      </c>
      <c r="AD563" s="2">
        <v>2012</v>
      </c>
      <c r="AE563" s="2">
        <f t="shared" si="108"/>
        <v>4</v>
      </c>
      <c r="AF563" s="2" t="s">
        <v>37</v>
      </c>
    </row>
    <row r="564" spans="1:32" x14ac:dyDescent="0.2">
      <c r="A564">
        <v>36</v>
      </c>
      <c r="B564" s="2" t="s">
        <v>1169</v>
      </c>
      <c r="C564" s="2" t="s">
        <v>22</v>
      </c>
      <c r="D564" s="2" t="s">
        <v>23</v>
      </c>
      <c r="E564" s="2" t="s">
        <v>2767</v>
      </c>
      <c r="F564" s="2" t="s">
        <v>2775</v>
      </c>
      <c r="G564" s="2">
        <v>82</v>
      </c>
      <c r="H564" s="2">
        <v>93</v>
      </c>
      <c r="I564" s="3">
        <v>42608</v>
      </c>
      <c r="J564" s="3">
        <v>42619</v>
      </c>
      <c r="K564" s="3" t="s">
        <v>2541</v>
      </c>
      <c r="L564" s="17">
        <f t="shared" si="109"/>
        <v>275.91000000000003</v>
      </c>
      <c r="M564" s="20">
        <f t="shared" si="110"/>
        <v>0.86328875357906554</v>
      </c>
      <c r="N564" s="2" t="s">
        <v>24</v>
      </c>
      <c r="O564" s="2">
        <v>5200000</v>
      </c>
      <c r="P564" s="2">
        <v>6150000</v>
      </c>
      <c r="Q564" s="2">
        <f t="shared" si="104"/>
        <v>950000</v>
      </c>
      <c r="R564" s="4">
        <f t="shared" si="105"/>
        <v>0.18269230769230768</v>
      </c>
      <c r="S564" s="2"/>
      <c r="T564" s="5">
        <f t="shared" si="113"/>
        <v>63414.634146341465</v>
      </c>
      <c r="U564" s="2">
        <v>75000</v>
      </c>
      <c r="V564" s="5">
        <f t="shared" si="106"/>
        <v>11585.365853658535</v>
      </c>
      <c r="W564" s="4">
        <f t="shared" si="107"/>
        <v>0.18269230769230768</v>
      </c>
      <c r="X564" s="22">
        <f t="shared" si="111"/>
        <v>54745.140470867569</v>
      </c>
      <c r="Y564" s="22">
        <f t="shared" si="112"/>
        <v>64746.656518429918</v>
      </c>
      <c r="Z564" s="22">
        <f t="shared" si="114"/>
        <v>10001.516047562349</v>
      </c>
      <c r="AA564" s="8">
        <f t="shared" si="115"/>
        <v>0.18269230769230776</v>
      </c>
      <c r="AB564" s="22">
        <f t="shared" si="116"/>
        <v>5309225.8345112531</v>
      </c>
      <c r="AC564" s="11">
        <v>7393</v>
      </c>
      <c r="AD564" s="2">
        <v>2012</v>
      </c>
      <c r="AE564" s="2">
        <f t="shared" si="108"/>
        <v>4</v>
      </c>
      <c r="AF564" s="2" t="s">
        <v>37</v>
      </c>
    </row>
    <row r="565" spans="1:32" x14ac:dyDescent="0.2">
      <c r="A565">
        <v>36</v>
      </c>
      <c r="B565" s="2" t="s">
        <v>2159</v>
      </c>
      <c r="C565" s="2" t="s">
        <v>22</v>
      </c>
      <c r="D565" s="2" t="s">
        <v>23</v>
      </c>
      <c r="E565" s="2" t="s">
        <v>2767</v>
      </c>
      <c r="F565" s="2" t="s">
        <v>2775</v>
      </c>
      <c r="G565" s="2">
        <v>98</v>
      </c>
      <c r="H565" s="2">
        <v>112</v>
      </c>
      <c r="I565" s="3">
        <v>42608</v>
      </c>
      <c r="J565" s="3">
        <v>42620</v>
      </c>
      <c r="K565" s="3" t="s">
        <v>2541</v>
      </c>
      <c r="L565" s="17">
        <f t="shared" si="109"/>
        <v>275.91000000000003</v>
      </c>
      <c r="M565" s="20">
        <f t="shared" si="110"/>
        <v>0.86328875357906554</v>
      </c>
      <c r="N565" s="2" t="s">
        <v>32</v>
      </c>
      <c r="O565" s="2">
        <v>5600000</v>
      </c>
      <c r="P565" s="2">
        <v>6900000</v>
      </c>
      <c r="Q565" s="2">
        <f t="shared" si="104"/>
        <v>1300000</v>
      </c>
      <c r="R565" s="4">
        <f t="shared" si="105"/>
        <v>0.23214285714285715</v>
      </c>
      <c r="S565" s="2">
        <v>29429</v>
      </c>
      <c r="T565" s="5">
        <f t="shared" si="113"/>
        <v>57443.15306122449</v>
      </c>
      <c r="U565" s="2">
        <v>70708</v>
      </c>
      <c r="V565" s="5">
        <f t="shared" si="106"/>
        <v>13264.84693877551</v>
      </c>
      <c r="W565" s="4">
        <f t="shared" si="107"/>
        <v>0.23092128881987853</v>
      </c>
      <c r="X565" s="22">
        <f t="shared" si="111"/>
        <v>49590.028007875975</v>
      </c>
      <c r="Y565" s="22">
        <f t="shared" si="112"/>
        <v>61041.421188068569</v>
      </c>
      <c r="Z565" s="22">
        <f t="shared" si="114"/>
        <v>11451.393180192594</v>
      </c>
      <c r="AA565" s="8">
        <f t="shared" si="115"/>
        <v>0.23092128881987853</v>
      </c>
      <c r="AB565" s="22">
        <f t="shared" si="116"/>
        <v>5982059.2764307195</v>
      </c>
      <c r="AC565" s="2">
        <v>580</v>
      </c>
      <c r="AD565" s="2">
        <v>1888</v>
      </c>
      <c r="AE565" s="2">
        <f t="shared" si="108"/>
        <v>128</v>
      </c>
      <c r="AF565" s="2" t="s">
        <v>37</v>
      </c>
    </row>
    <row r="566" spans="1:32" x14ac:dyDescent="0.2">
      <c r="A566">
        <v>36</v>
      </c>
      <c r="B566" s="2" t="s">
        <v>752</v>
      </c>
      <c r="C566" s="2" t="s">
        <v>22</v>
      </c>
      <c r="D566" s="2" t="s">
        <v>23</v>
      </c>
      <c r="E566" s="2" t="s">
        <v>2767</v>
      </c>
      <c r="F566" s="2" t="s">
        <v>2775</v>
      </c>
      <c r="G566" s="2">
        <v>50</v>
      </c>
      <c r="H566" s="2">
        <v>57</v>
      </c>
      <c r="I566" s="3">
        <v>42606</v>
      </c>
      <c r="J566" s="3">
        <v>42621</v>
      </c>
      <c r="K566" s="3" t="s">
        <v>2541</v>
      </c>
      <c r="L566" s="17">
        <f t="shared" si="109"/>
        <v>275.91000000000003</v>
      </c>
      <c r="M566" s="20">
        <f t="shared" si="110"/>
        <v>0.86328875357906554</v>
      </c>
      <c r="N566" s="2" t="s">
        <v>180</v>
      </c>
      <c r="O566" s="2">
        <v>2590000</v>
      </c>
      <c r="P566" s="2">
        <v>3510000</v>
      </c>
      <c r="Q566" s="2">
        <f t="shared" si="104"/>
        <v>920000</v>
      </c>
      <c r="R566" s="4">
        <f t="shared" si="105"/>
        <v>0.35521235521235522</v>
      </c>
      <c r="S566" s="2">
        <v>24875</v>
      </c>
      <c r="T566" s="5">
        <f t="shared" si="113"/>
        <v>52297.5</v>
      </c>
      <c r="U566" s="2">
        <v>70698</v>
      </c>
      <c r="V566" s="5">
        <f t="shared" si="106"/>
        <v>18400.5</v>
      </c>
      <c r="W566" s="4">
        <f t="shared" si="107"/>
        <v>0.3518428223146422</v>
      </c>
      <c r="X566" s="22">
        <f t="shared" si="111"/>
        <v>45147.843590301178</v>
      </c>
      <c r="Y566" s="22">
        <f t="shared" si="112"/>
        <v>61032.788300532775</v>
      </c>
      <c r="Z566" s="22">
        <f t="shared" si="114"/>
        <v>15884.944710231597</v>
      </c>
      <c r="AA566" s="8">
        <f t="shared" si="115"/>
        <v>0.35184282231464226</v>
      </c>
      <c r="AB566" s="22">
        <f t="shared" si="116"/>
        <v>3051639.4150266387</v>
      </c>
      <c r="AC566" s="2"/>
      <c r="AD566" s="2">
        <v>1937</v>
      </c>
      <c r="AE566" s="2">
        <f t="shared" si="108"/>
        <v>79</v>
      </c>
      <c r="AF566" s="2" t="s">
        <v>37</v>
      </c>
    </row>
    <row r="567" spans="1:32" x14ac:dyDescent="0.2">
      <c r="A567">
        <v>37</v>
      </c>
      <c r="B567" s="2" t="s">
        <v>2121</v>
      </c>
      <c r="C567" s="2" t="s">
        <v>22</v>
      </c>
      <c r="D567" s="2" t="s">
        <v>23</v>
      </c>
      <c r="E567" s="2" t="s">
        <v>2767</v>
      </c>
      <c r="F567" s="2" t="s">
        <v>2775</v>
      </c>
      <c r="G567" s="2">
        <v>95</v>
      </c>
      <c r="H567" s="2">
        <v>106</v>
      </c>
      <c r="I567" s="3">
        <v>42615</v>
      </c>
      <c r="J567" s="3">
        <v>42625</v>
      </c>
      <c r="K567" s="3" t="s">
        <v>2541</v>
      </c>
      <c r="L567" s="17">
        <f t="shared" si="109"/>
        <v>275.91000000000003</v>
      </c>
      <c r="M567" s="20">
        <f t="shared" si="110"/>
        <v>0.86328875357906554</v>
      </c>
      <c r="N567" s="2" t="s">
        <v>36</v>
      </c>
      <c r="O567" s="2">
        <v>7500000</v>
      </c>
      <c r="P567" s="2">
        <v>8200000</v>
      </c>
      <c r="Q567" s="2">
        <f t="shared" si="104"/>
        <v>700000</v>
      </c>
      <c r="R567" s="4">
        <f t="shared" si="105"/>
        <v>9.3333333333333338E-2</v>
      </c>
      <c r="S567" s="2"/>
      <c r="T567" s="5">
        <f t="shared" si="113"/>
        <v>78947.368421052626</v>
      </c>
      <c r="U567" s="2">
        <v>86316</v>
      </c>
      <c r="V567" s="5">
        <f t="shared" si="106"/>
        <v>7368.6315789473738</v>
      </c>
      <c r="W567" s="4">
        <f t="shared" si="107"/>
        <v>9.3336000000000072E-2</v>
      </c>
      <c r="X567" s="22">
        <f t="shared" si="111"/>
        <v>68154.375282557798</v>
      </c>
      <c r="Y567" s="22">
        <f t="shared" si="112"/>
        <v>74515.632053930618</v>
      </c>
      <c r="Z567" s="22">
        <f t="shared" si="114"/>
        <v>6361.2567713728204</v>
      </c>
      <c r="AA567" s="8">
        <f t="shared" si="115"/>
        <v>9.3336000000000086E-2</v>
      </c>
      <c r="AB567" s="22">
        <f t="shared" si="116"/>
        <v>7078985.0451234085</v>
      </c>
      <c r="AC567" s="11">
        <v>2485</v>
      </c>
      <c r="AD567" s="2">
        <v>2012</v>
      </c>
      <c r="AE567" s="2">
        <f t="shared" si="108"/>
        <v>4</v>
      </c>
      <c r="AF567" s="2" t="s">
        <v>2122</v>
      </c>
    </row>
    <row r="568" spans="1:32" x14ac:dyDescent="0.2">
      <c r="A568">
        <v>37</v>
      </c>
      <c r="B568" s="2" t="s">
        <v>440</v>
      </c>
      <c r="C568" s="2" t="s">
        <v>22</v>
      </c>
      <c r="D568" s="2" t="s">
        <v>23</v>
      </c>
      <c r="E568" s="2" t="s">
        <v>2767</v>
      </c>
      <c r="F568" s="2" t="s">
        <v>2775</v>
      </c>
      <c r="G568" s="2">
        <v>41</v>
      </c>
      <c r="H568" s="2">
        <v>46</v>
      </c>
      <c r="I568" s="3">
        <v>42616</v>
      </c>
      <c r="J568" s="3">
        <v>42626</v>
      </c>
      <c r="K568" s="3" t="s">
        <v>2541</v>
      </c>
      <c r="L568" s="17">
        <f t="shared" si="109"/>
        <v>275.91000000000003</v>
      </c>
      <c r="M568" s="20">
        <f t="shared" si="110"/>
        <v>0.86328875357906554</v>
      </c>
      <c r="N568" s="2" t="s">
        <v>36</v>
      </c>
      <c r="O568" s="2">
        <v>2900000</v>
      </c>
      <c r="P568" s="2">
        <v>3700000</v>
      </c>
      <c r="Q568" s="2">
        <f t="shared" si="104"/>
        <v>800000</v>
      </c>
      <c r="R568" s="4">
        <f t="shared" si="105"/>
        <v>0.27586206896551724</v>
      </c>
      <c r="S568" s="2">
        <v>70815</v>
      </c>
      <c r="T568" s="5">
        <f t="shared" si="113"/>
        <v>72458.902439024387</v>
      </c>
      <c r="U568" s="2">
        <v>91971</v>
      </c>
      <c r="V568" s="5">
        <f t="shared" si="106"/>
        <v>19512.097560975613</v>
      </c>
      <c r="W568" s="4">
        <f t="shared" si="107"/>
        <v>0.2692850278458942</v>
      </c>
      <c r="X568" s="22">
        <f t="shared" si="111"/>
        <v>62552.955572292478</v>
      </c>
      <c r="Y568" s="22">
        <f t="shared" si="112"/>
        <v>79397.529955420236</v>
      </c>
      <c r="Z568" s="22">
        <f t="shared" si="114"/>
        <v>16844.574383127758</v>
      </c>
      <c r="AA568" s="8">
        <f t="shared" si="115"/>
        <v>0.26928502784589414</v>
      </c>
      <c r="AB568" s="22">
        <f t="shared" si="116"/>
        <v>3255298.7281722296</v>
      </c>
      <c r="AC568" s="2">
        <v>348</v>
      </c>
      <c r="AD568" s="2">
        <v>1893</v>
      </c>
      <c r="AE568" s="2">
        <f t="shared" si="108"/>
        <v>123</v>
      </c>
      <c r="AF568" s="2" t="s">
        <v>130</v>
      </c>
    </row>
    <row r="569" spans="1:32" x14ac:dyDescent="0.2">
      <c r="A569">
        <v>37</v>
      </c>
      <c r="B569" s="2" t="s">
        <v>375</v>
      </c>
      <c r="C569" s="2" t="s">
        <v>22</v>
      </c>
      <c r="D569" s="2" t="s">
        <v>23</v>
      </c>
      <c r="E569" s="2" t="s">
        <v>2767</v>
      </c>
      <c r="F569" s="2" t="s">
        <v>2775</v>
      </c>
      <c r="G569" s="2">
        <v>46</v>
      </c>
      <c r="H569" s="2">
        <v>57</v>
      </c>
      <c r="I569" s="3">
        <v>42616</v>
      </c>
      <c r="J569" s="3">
        <v>42626</v>
      </c>
      <c r="K569" s="3" t="s">
        <v>2541</v>
      </c>
      <c r="L569" s="17">
        <f t="shared" si="109"/>
        <v>275.91000000000003</v>
      </c>
      <c r="M569" s="20">
        <f t="shared" si="110"/>
        <v>0.86328875357906554</v>
      </c>
      <c r="N569" s="2" t="s">
        <v>36</v>
      </c>
      <c r="O569" s="2">
        <v>2900000</v>
      </c>
      <c r="P569" s="2">
        <v>3400000</v>
      </c>
      <c r="Q569" s="2">
        <f t="shared" si="104"/>
        <v>500000</v>
      </c>
      <c r="R569" s="4">
        <f t="shared" si="105"/>
        <v>0.17241379310344829</v>
      </c>
      <c r="S569" s="2"/>
      <c r="T569" s="5">
        <f t="shared" si="113"/>
        <v>63043.478260869568</v>
      </c>
      <c r="U569" s="2">
        <v>73913</v>
      </c>
      <c r="V569" s="5">
        <f t="shared" si="106"/>
        <v>10869.521739130432</v>
      </c>
      <c r="W569" s="4">
        <f t="shared" si="107"/>
        <v>0.17241310344827582</v>
      </c>
      <c r="X569" s="22">
        <f t="shared" si="111"/>
        <v>54424.725769115001</v>
      </c>
      <c r="Y569" s="22">
        <f t="shared" si="112"/>
        <v>63808.261643289472</v>
      </c>
      <c r="Z569" s="22">
        <f t="shared" si="114"/>
        <v>9383.5358741744712</v>
      </c>
      <c r="AA569" s="8">
        <f t="shared" si="115"/>
        <v>0.1724131034482759</v>
      </c>
      <c r="AB569" s="22">
        <f t="shared" si="116"/>
        <v>2935180.0355913155</v>
      </c>
      <c r="AC569" s="11">
        <v>2171</v>
      </c>
      <c r="AD569" s="2">
        <v>2009</v>
      </c>
      <c r="AE569" s="2">
        <f t="shared" si="108"/>
        <v>7</v>
      </c>
      <c r="AF569" s="2" t="s">
        <v>52</v>
      </c>
    </row>
    <row r="570" spans="1:32" x14ac:dyDescent="0.2">
      <c r="A570">
        <v>37</v>
      </c>
      <c r="B570" s="2" t="s">
        <v>591</v>
      </c>
      <c r="C570" s="2" t="s">
        <v>22</v>
      </c>
      <c r="D570" s="2" t="s">
        <v>23</v>
      </c>
      <c r="E570" s="2" t="s">
        <v>2767</v>
      </c>
      <c r="F570" s="2" t="s">
        <v>2775</v>
      </c>
      <c r="G570" s="2">
        <v>46</v>
      </c>
      <c r="H570" s="2">
        <v>54</v>
      </c>
      <c r="I570" s="3">
        <v>42615</v>
      </c>
      <c r="J570" s="3">
        <v>42626</v>
      </c>
      <c r="K570" s="3" t="s">
        <v>2541</v>
      </c>
      <c r="L570" s="17">
        <f t="shared" si="109"/>
        <v>275.91000000000003</v>
      </c>
      <c r="M570" s="20">
        <f t="shared" si="110"/>
        <v>0.86328875357906554</v>
      </c>
      <c r="N570" s="2" t="s">
        <v>24</v>
      </c>
      <c r="O570" s="2">
        <v>3280000</v>
      </c>
      <c r="P570" s="2">
        <v>4250000</v>
      </c>
      <c r="Q570" s="2">
        <f t="shared" si="104"/>
        <v>970000</v>
      </c>
      <c r="R570" s="4">
        <f t="shared" si="105"/>
        <v>0.29573170731707316</v>
      </c>
      <c r="S570" s="2">
        <v>217541</v>
      </c>
      <c r="T570" s="5">
        <f t="shared" si="113"/>
        <v>76033.5</v>
      </c>
      <c r="U570" s="2">
        <v>97120</v>
      </c>
      <c r="V570" s="5">
        <f t="shared" si="106"/>
        <v>21086.5</v>
      </c>
      <c r="W570" s="4">
        <f t="shared" si="107"/>
        <v>0.2773317024732519</v>
      </c>
      <c r="X570" s="22">
        <f t="shared" si="111"/>
        <v>65638.865445253876</v>
      </c>
      <c r="Y570" s="22">
        <f t="shared" si="112"/>
        <v>83842.603747598841</v>
      </c>
      <c r="Z570" s="22">
        <f t="shared" si="114"/>
        <v>18203.738302344966</v>
      </c>
      <c r="AA570" s="8">
        <f t="shared" si="115"/>
        <v>0.27733170247325195</v>
      </c>
      <c r="AB570" s="22">
        <f t="shared" si="116"/>
        <v>3856759.7723895465</v>
      </c>
      <c r="AC570" s="2">
        <v>423</v>
      </c>
      <c r="AD570" s="2">
        <v>1878</v>
      </c>
      <c r="AE570" s="2">
        <f t="shared" si="108"/>
        <v>138</v>
      </c>
      <c r="AF570" s="2" t="s">
        <v>48</v>
      </c>
    </row>
    <row r="571" spans="1:32" x14ac:dyDescent="0.2">
      <c r="A571">
        <v>37</v>
      </c>
      <c r="B571" s="2" t="s">
        <v>983</v>
      </c>
      <c r="C571" s="2" t="s">
        <v>22</v>
      </c>
      <c r="D571" s="2" t="s">
        <v>23</v>
      </c>
      <c r="E571" s="2" t="s">
        <v>2767</v>
      </c>
      <c r="F571" s="2" t="s">
        <v>2775</v>
      </c>
      <c r="G571" s="2">
        <v>55</v>
      </c>
      <c r="H571" s="2">
        <v>64</v>
      </c>
      <c r="I571" s="3">
        <v>42616</v>
      </c>
      <c r="J571" s="3">
        <v>42626</v>
      </c>
      <c r="K571" s="3" t="s">
        <v>2541</v>
      </c>
      <c r="L571" s="17">
        <f t="shared" si="109"/>
        <v>275.91000000000003</v>
      </c>
      <c r="M571" s="20">
        <f t="shared" si="110"/>
        <v>0.86328875357906554</v>
      </c>
      <c r="N571" s="2" t="s">
        <v>36</v>
      </c>
      <c r="O571" s="2">
        <v>3850000</v>
      </c>
      <c r="P571" s="2">
        <v>4400000</v>
      </c>
      <c r="Q571" s="2">
        <f t="shared" si="104"/>
        <v>550000</v>
      </c>
      <c r="R571" s="4">
        <f t="shared" si="105"/>
        <v>0.14285714285714285</v>
      </c>
      <c r="S571" s="2"/>
      <c r="T571" s="5">
        <f t="shared" si="113"/>
        <v>70000</v>
      </c>
      <c r="U571" s="2">
        <v>80000</v>
      </c>
      <c r="V571" s="5">
        <f t="shared" si="106"/>
        <v>10000</v>
      </c>
      <c r="W571" s="4">
        <f t="shared" si="107"/>
        <v>0.14285714285714285</v>
      </c>
      <c r="X571" s="22">
        <f t="shared" si="111"/>
        <v>60430.212750534585</v>
      </c>
      <c r="Y571" s="22">
        <f t="shared" si="112"/>
        <v>69063.100286325236</v>
      </c>
      <c r="Z571" s="22">
        <f t="shared" si="114"/>
        <v>8632.8875357906509</v>
      </c>
      <c r="AA571" s="8">
        <f t="shared" si="115"/>
        <v>0.14285714285714279</v>
      </c>
      <c r="AB571" s="22">
        <f t="shared" si="116"/>
        <v>3798470.515747888</v>
      </c>
      <c r="AC571" s="11">
        <v>5109</v>
      </c>
      <c r="AD571" s="2">
        <v>2007</v>
      </c>
      <c r="AE571" s="2">
        <f t="shared" si="108"/>
        <v>9</v>
      </c>
      <c r="AF571" s="2" t="s">
        <v>67</v>
      </c>
    </row>
    <row r="572" spans="1:32" x14ac:dyDescent="0.2">
      <c r="A572">
        <v>37</v>
      </c>
      <c r="B572" s="2" t="s">
        <v>1421</v>
      </c>
      <c r="C572" s="2" t="s">
        <v>22</v>
      </c>
      <c r="D572" s="2" t="s">
        <v>23</v>
      </c>
      <c r="E572" s="2" t="s">
        <v>2767</v>
      </c>
      <c r="F572" s="2" t="s">
        <v>2775</v>
      </c>
      <c r="G572" s="2">
        <v>67</v>
      </c>
      <c r="H572" s="2">
        <v>74</v>
      </c>
      <c r="I572" s="3">
        <v>42616</v>
      </c>
      <c r="J572" s="3">
        <v>42626</v>
      </c>
      <c r="K572" s="3" t="s">
        <v>2541</v>
      </c>
      <c r="L572" s="17">
        <f t="shared" si="109"/>
        <v>275.91000000000003</v>
      </c>
      <c r="M572" s="20">
        <f t="shared" si="110"/>
        <v>0.86328875357906554</v>
      </c>
      <c r="N572" s="2" t="s">
        <v>36</v>
      </c>
      <c r="O572" s="2">
        <v>3950000</v>
      </c>
      <c r="P572" s="2">
        <v>4650000</v>
      </c>
      <c r="Q572" s="2">
        <f t="shared" si="104"/>
        <v>700000</v>
      </c>
      <c r="R572" s="4">
        <f t="shared" si="105"/>
        <v>0.17721518987341772</v>
      </c>
      <c r="S572" s="2">
        <v>46390</v>
      </c>
      <c r="T572" s="5">
        <f t="shared" si="113"/>
        <v>59647.611940298506</v>
      </c>
      <c r="U572" s="2">
        <v>70095</v>
      </c>
      <c r="V572" s="5">
        <f t="shared" si="106"/>
        <v>10447.388059701494</v>
      </c>
      <c r="W572" s="4">
        <f t="shared" si="107"/>
        <v>0.17515182452163081</v>
      </c>
      <c r="X572" s="22">
        <f t="shared" si="111"/>
        <v>51493.112565908086</v>
      </c>
      <c r="Y572" s="22">
        <f t="shared" si="112"/>
        <v>60512.225182124595</v>
      </c>
      <c r="Z572" s="22">
        <f t="shared" si="114"/>
        <v>9019.1126162165092</v>
      </c>
      <c r="AA572" s="8">
        <f t="shared" si="115"/>
        <v>0.17515182452163069</v>
      </c>
      <c r="AB572" s="22">
        <f t="shared" si="116"/>
        <v>4054319.0872023478</v>
      </c>
      <c r="AC572" s="2">
        <v>529</v>
      </c>
      <c r="AD572" s="2">
        <v>1955</v>
      </c>
      <c r="AE572" s="2">
        <f t="shared" si="108"/>
        <v>61</v>
      </c>
      <c r="AF572" s="2" t="s">
        <v>148</v>
      </c>
    </row>
    <row r="573" spans="1:32" x14ac:dyDescent="0.2">
      <c r="A573">
        <v>37</v>
      </c>
      <c r="B573" s="2" t="s">
        <v>305</v>
      </c>
      <c r="C573" s="2" t="s">
        <v>22</v>
      </c>
      <c r="D573" s="2" t="s">
        <v>23</v>
      </c>
      <c r="E573" s="2" t="s">
        <v>2767</v>
      </c>
      <c r="F573" s="2" t="s">
        <v>2775</v>
      </c>
      <c r="G573" s="2">
        <v>56</v>
      </c>
      <c r="H573" s="2">
        <v>62</v>
      </c>
      <c r="I573" s="3">
        <v>42616</v>
      </c>
      <c r="J573" s="3">
        <v>42627</v>
      </c>
      <c r="K573" s="3" t="s">
        <v>2541</v>
      </c>
      <c r="L573" s="17">
        <f t="shared" si="109"/>
        <v>275.91000000000003</v>
      </c>
      <c r="M573" s="20">
        <f t="shared" si="110"/>
        <v>0.86328875357906554</v>
      </c>
      <c r="N573" s="2" t="s">
        <v>24</v>
      </c>
      <c r="O573" s="2">
        <v>3300000</v>
      </c>
      <c r="P573" s="2">
        <v>4000000</v>
      </c>
      <c r="Q573" s="2">
        <f t="shared" si="104"/>
        <v>700000</v>
      </c>
      <c r="R573" s="4">
        <f t="shared" si="105"/>
        <v>0.21212121212121213</v>
      </c>
      <c r="S573" s="2">
        <v>87140</v>
      </c>
      <c r="T573" s="5">
        <f t="shared" si="113"/>
        <v>60484.642857142855</v>
      </c>
      <c r="U573" s="2">
        <v>72985</v>
      </c>
      <c r="V573" s="5">
        <f t="shared" si="106"/>
        <v>12500.357142857145</v>
      </c>
      <c r="W573" s="4">
        <f t="shared" si="107"/>
        <v>0.20666993392655755</v>
      </c>
      <c r="X573" s="22">
        <f t="shared" si="111"/>
        <v>52215.711942817783</v>
      </c>
      <c r="Y573" s="22">
        <f t="shared" si="112"/>
        <v>63007.1296799681</v>
      </c>
      <c r="Z573" s="22">
        <f t="shared" si="114"/>
        <v>10791.417737150317</v>
      </c>
      <c r="AA573" s="8">
        <f t="shared" si="115"/>
        <v>0.20666993392655764</v>
      </c>
      <c r="AB573" s="22">
        <f t="shared" si="116"/>
        <v>3528399.2620782135</v>
      </c>
      <c r="AC573" s="2">
        <v>445</v>
      </c>
      <c r="AD573" s="2">
        <v>1888</v>
      </c>
      <c r="AE573" s="2">
        <f t="shared" si="108"/>
        <v>128</v>
      </c>
      <c r="AF573" s="2" t="s">
        <v>96</v>
      </c>
    </row>
    <row r="574" spans="1:32" x14ac:dyDescent="0.2">
      <c r="A574">
        <v>37</v>
      </c>
      <c r="B574" s="2" t="s">
        <v>1420</v>
      </c>
      <c r="C574" s="2" t="s">
        <v>22</v>
      </c>
      <c r="D574" s="2" t="s">
        <v>23</v>
      </c>
      <c r="E574" s="2" t="s">
        <v>2767</v>
      </c>
      <c r="F574" s="2" t="s">
        <v>2775</v>
      </c>
      <c r="G574" s="2">
        <v>67</v>
      </c>
      <c r="H574" s="2">
        <v>74</v>
      </c>
      <c r="I574" s="3">
        <v>42617</v>
      </c>
      <c r="J574" s="3">
        <v>42627</v>
      </c>
      <c r="K574" s="3" t="s">
        <v>2541</v>
      </c>
      <c r="L574" s="17">
        <f t="shared" si="109"/>
        <v>275.91000000000003</v>
      </c>
      <c r="M574" s="20">
        <f t="shared" si="110"/>
        <v>0.86328875357906554</v>
      </c>
      <c r="N574" s="2" t="s">
        <v>36</v>
      </c>
      <c r="O574" s="2">
        <v>4700000</v>
      </c>
      <c r="P574" s="2">
        <v>5420000</v>
      </c>
      <c r="Q574" s="2">
        <f t="shared" si="104"/>
        <v>720000</v>
      </c>
      <c r="R574" s="4">
        <f t="shared" si="105"/>
        <v>0.15319148936170213</v>
      </c>
      <c r="S574" s="2">
        <v>26426</v>
      </c>
      <c r="T574" s="5">
        <f t="shared" si="113"/>
        <v>70543.67164179105</v>
      </c>
      <c r="U574" s="2">
        <v>81290</v>
      </c>
      <c r="V574" s="5">
        <f t="shared" si="106"/>
        <v>10746.32835820895</v>
      </c>
      <c r="W574" s="4">
        <f t="shared" si="107"/>
        <v>0.15233582415127192</v>
      </c>
      <c r="X574" s="22">
        <f t="shared" si="111"/>
        <v>60899.55836453267</v>
      </c>
      <c r="Y574" s="22">
        <f t="shared" si="112"/>
        <v>70176.742778442233</v>
      </c>
      <c r="Z574" s="22">
        <f t="shared" si="114"/>
        <v>9277.1844139095629</v>
      </c>
      <c r="AA574" s="8">
        <f t="shared" si="115"/>
        <v>0.15233582415127181</v>
      </c>
      <c r="AB574" s="22">
        <f t="shared" si="116"/>
        <v>4701841.7661556294</v>
      </c>
      <c r="AC574" s="11">
        <v>1439</v>
      </c>
      <c r="AD574" s="2">
        <v>2012</v>
      </c>
      <c r="AE574" s="2">
        <f t="shared" si="108"/>
        <v>4</v>
      </c>
      <c r="AF574" s="2" t="s">
        <v>63</v>
      </c>
    </row>
    <row r="575" spans="1:32" x14ac:dyDescent="0.2">
      <c r="A575">
        <v>37</v>
      </c>
      <c r="B575" s="2" t="s">
        <v>896</v>
      </c>
      <c r="C575" s="2" t="s">
        <v>22</v>
      </c>
      <c r="D575" s="2" t="s">
        <v>23</v>
      </c>
      <c r="E575" s="2" t="s">
        <v>2767</v>
      </c>
      <c r="F575" s="2" t="s">
        <v>2775</v>
      </c>
      <c r="G575" s="2">
        <v>53</v>
      </c>
      <c r="H575" s="2">
        <v>58</v>
      </c>
      <c r="I575" s="3">
        <v>42618</v>
      </c>
      <c r="J575" s="3">
        <v>42628</v>
      </c>
      <c r="K575" s="3" t="s">
        <v>2541</v>
      </c>
      <c r="L575" s="17">
        <f t="shared" si="109"/>
        <v>275.91000000000003</v>
      </c>
      <c r="M575" s="20">
        <f t="shared" si="110"/>
        <v>0.86328875357906554</v>
      </c>
      <c r="N575" s="2" t="s">
        <v>36</v>
      </c>
      <c r="O575" s="2">
        <v>3100000</v>
      </c>
      <c r="P575" s="2">
        <v>3400000</v>
      </c>
      <c r="Q575" s="2">
        <f t="shared" si="104"/>
        <v>300000</v>
      </c>
      <c r="R575" s="4">
        <f t="shared" si="105"/>
        <v>9.6774193548387094E-2</v>
      </c>
      <c r="S575" s="2">
        <v>153352</v>
      </c>
      <c r="T575" s="5">
        <f t="shared" si="113"/>
        <v>61384</v>
      </c>
      <c r="U575" s="2">
        <v>67044</v>
      </c>
      <c r="V575" s="5">
        <f t="shared" si="106"/>
        <v>5660</v>
      </c>
      <c r="W575" s="4">
        <f t="shared" si="107"/>
        <v>9.2206438159781051E-2</v>
      </c>
      <c r="X575" s="22">
        <f t="shared" si="111"/>
        <v>52992.116849697362</v>
      </c>
      <c r="Y575" s="22">
        <f t="shared" si="112"/>
        <v>57878.331194954873</v>
      </c>
      <c r="Z575" s="22">
        <f t="shared" si="114"/>
        <v>4886.214345257511</v>
      </c>
      <c r="AA575" s="8">
        <f t="shared" si="115"/>
        <v>9.2206438159781051E-2</v>
      </c>
      <c r="AB575" s="22">
        <f t="shared" si="116"/>
        <v>3067551.5533326082</v>
      </c>
      <c r="AC575" s="11">
        <v>3778</v>
      </c>
      <c r="AD575" s="2">
        <v>1939</v>
      </c>
      <c r="AE575" s="2">
        <f t="shared" si="108"/>
        <v>77</v>
      </c>
      <c r="AF575" s="2" t="s">
        <v>29</v>
      </c>
    </row>
    <row r="576" spans="1:32" x14ac:dyDescent="0.2">
      <c r="A576">
        <v>37</v>
      </c>
      <c r="B576" s="2" t="s">
        <v>224</v>
      </c>
      <c r="C576" s="2" t="s">
        <v>22</v>
      </c>
      <c r="D576" s="2" t="s">
        <v>23</v>
      </c>
      <c r="E576" s="2" t="s">
        <v>2767</v>
      </c>
      <c r="F576" s="2" t="s">
        <v>2775</v>
      </c>
      <c r="G576" s="2">
        <v>60</v>
      </c>
      <c r="H576" s="2">
        <v>64</v>
      </c>
      <c r="I576" s="3">
        <v>42617</v>
      </c>
      <c r="J576" s="3">
        <v>42628</v>
      </c>
      <c r="K576" s="3" t="s">
        <v>2541</v>
      </c>
      <c r="L576" s="17">
        <f t="shared" si="109"/>
        <v>275.91000000000003</v>
      </c>
      <c r="M576" s="20">
        <f t="shared" si="110"/>
        <v>0.86328875357906554</v>
      </c>
      <c r="N576" s="2" t="s">
        <v>24</v>
      </c>
      <c r="O576" s="2">
        <v>3900000</v>
      </c>
      <c r="P576" s="2">
        <v>4275000</v>
      </c>
      <c r="Q576" s="2">
        <f t="shared" si="104"/>
        <v>375000</v>
      </c>
      <c r="R576" s="4">
        <f t="shared" si="105"/>
        <v>9.6153846153846159E-2</v>
      </c>
      <c r="S576" s="2">
        <v>90225</v>
      </c>
      <c r="T576" s="5">
        <f t="shared" si="113"/>
        <v>66503.75</v>
      </c>
      <c r="U576" s="2">
        <v>72754</v>
      </c>
      <c r="V576" s="5">
        <f t="shared" si="106"/>
        <v>6250.25</v>
      </c>
      <c r="W576" s="4">
        <f t="shared" si="107"/>
        <v>9.3983421987481913E-2</v>
      </c>
      <c r="X576" s="22">
        <f t="shared" si="111"/>
        <v>57411.939445833777</v>
      </c>
      <c r="Y576" s="22">
        <f t="shared" si="112"/>
        <v>62807.709977891333</v>
      </c>
      <c r="Z576" s="22">
        <f t="shared" si="114"/>
        <v>5395.7705320575551</v>
      </c>
      <c r="AA576" s="8">
        <f t="shared" si="115"/>
        <v>9.3983421987481927E-2</v>
      </c>
      <c r="AB576" s="22">
        <f t="shared" si="116"/>
        <v>3768462.5986734801</v>
      </c>
      <c r="AC576" s="2">
        <v>431</v>
      </c>
      <c r="AD576" s="2">
        <v>1896</v>
      </c>
      <c r="AE576" s="2">
        <f t="shared" si="108"/>
        <v>120</v>
      </c>
      <c r="AF576" s="2" t="s">
        <v>29</v>
      </c>
    </row>
    <row r="577" spans="1:32" x14ac:dyDescent="0.2">
      <c r="A577">
        <v>37</v>
      </c>
      <c r="B577" s="2" t="s">
        <v>1908</v>
      </c>
      <c r="C577" s="2" t="s">
        <v>22</v>
      </c>
      <c r="D577" s="2" t="s">
        <v>23</v>
      </c>
      <c r="E577" s="2" t="s">
        <v>2767</v>
      </c>
      <c r="F577" s="2" t="s">
        <v>2775</v>
      </c>
      <c r="G577" s="2">
        <v>82</v>
      </c>
      <c r="H577" s="2">
        <v>97</v>
      </c>
      <c r="I577" s="3">
        <v>42609</v>
      </c>
      <c r="J577" s="3">
        <v>42629</v>
      </c>
      <c r="K577" s="3" t="s">
        <v>2541</v>
      </c>
      <c r="L577" s="17">
        <f t="shared" si="109"/>
        <v>275.91000000000003</v>
      </c>
      <c r="M577" s="20">
        <f t="shared" si="110"/>
        <v>0.86328875357906554</v>
      </c>
      <c r="N577" s="2" t="s">
        <v>403</v>
      </c>
      <c r="O577" s="2">
        <v>4940000</v>
      </c>
      <c r="P577" s="2">
        <v>5200000</v>
      </c>
      <c r="Q577" s="2">
        <f t="shared" ref="Q577:Q640" si="117">P577-O577</f>
        <v>260000</v>
      </c>
      <c r="R577" s="4">
        <f t="shared" ref="R577:R640" si="118">Q577/O577</f>
        <v>5.2631578947368418E-2</v>
      </c>
      <c r="S577" s="2"/>
      <c r="T577" s="5">
        <f t="shared" si="113"/>
        <v>60243.902439024387</v>
      </c>
      <c r="U577" s="2">
        <v>63415</v>
      </c>
      <c r="V577" s="5">
        <f t="shared" ref="V577:V640" si="119">U577-T577</f>
        <v>3171.0975609756133</v>
      </c>
      <c r="W577" s="4">
        <f t="shared" ref="W577:W640" si="120">V577/T577</f>
        <v>5.2637651821862412E-2</v>
      </c>
      <c r="X577" s="22">
        <f t="shared" si="111"/>
        <v>52007.883447324188</v>
      </c>
      <c r="Y577" s="22">
        <f t="shared" si="112"/>
        <v>54745.456308216439</v>
      </c>
      <c r="Z577" s="22">
        <f t="shared" si="114"/>
        <v>2737.5728608922509</v>
      </c>
      <c r="AA577" s="8">
        <f t="shared" si="115"/>
        <v>5.2637651821862391E-2</v>
      </c>
      <c r="AB577" s="22">
        <f t="shared" si="116"/>
        <v>4489127.4172737477</v>
      </c>
      <c r="AC577" s="2">
        <v>202</v>
      </c>
      <c r="AD577" s="2">
        <v>1898</v>
      </c>
      <c r="AE577" s="2">
        <f t="shared" ref="AE577:AE640" si="121">2016-AD577</f>
        <v>118</v>
      </c>
      <c r="AF577" s="2" t="s">
        <v>65</v>
      </c>
    </row>
    <row r="578" spans="1:32" x14ac:dyDescent="0.2">
      <c r="A578">
        <v>38</v>
      </c>
      <c r="B578" s="2" t="s">
        <v>943</v>
      </c>
      <c r="C578" s="2" t="s">
        <v>22</v>
      </c>
      <c r="D578" s="2" t="s">
        <v>23</v>
      </c>
      <c r="E578" s="2" t="s">
        <v>2767</v>
      </c>
      <c r="F578" s="2" t="s">
        <v>2775</v>
      </c>
      <c r="G578" s="2">
        <v>54</v>
      </c>
      <c r="H578" s="2">
        <v>60</v>
      </c>
      <c r="I578" s="3">
        <v>42621</v>
      </c>
      <c r="J578" s="3">
        <v>42632</v>
      </c>
      <c r="K578" s="3" t="s">
        <v>2541</v>
      </c>
      <c r="L578" s="17">
        <f t="shared" ref="L578:L641" si="122">IF(K578="Januar",238.19,IF(K578="Februar",240.59,IF(K578="Mars",245.99,IF(K578="April",250.79,IF(K578="Mai",256.52,IF(K578="Juni",259.83,IF(K578="Juli",265.66,IF(K578="August",272.21,IF(K578="September",275.91,IF(K578="Oktober",281.13,IF(K578="November",284.38,IF(K578="Desember",287.34,0))))))))))))</f>
        <v>275.91000000000003</v>
      </c>
      <c r="M578" s="20">
        <f t="shared" ref="M578:M641" si="123">$L$2/L578</f>
        <v>0.86328875357906554</v>
      </c>
      <c r="N578" s="2" t="s">
        <v>24</v>
      </c>
      <c r="O578" s="2">
        <v>3150000</v>
      </c>
      <c r="P578" s="2">
        <v>3650000</v>
      </c>
      <c r="Q578" s="2">
        <f t="shared" si="117"/>
        <v>500000</v>
      </c>
      <c r="R578" s="4">
        <f t="shared" si="118"/>
        <v>0.15873015873015872</v>
      </c>
      <c r="S578" s="2">
        <v>94780</v>
      </c>
      <c r="T578" s="5">
        <f t="shared" si="113"/>
        <v>60088.518518518518</v>
      </c>
      <c r="U578" s="2">
        <v>69348</v>
      </c>
      <c r="V578" s="5">
        <f t="shared" si="119"/>
        <v>9259.4814814814818</v>
      </c>
      <c r="W578" s="4">
        <f t="shared" si="120"/>
        <v>0.15409735020556092</v>
      </c>
      <c r="X578" s="22">
        <f t="shared" ref="X578:X641" si="124">T578*M578</f>
        <v>51873.74225626445</v>
      </c>
      <c r="Y578" s="22">
        <f t="shared" ref="Y578:Y641" si="125">U578*M578</f>
        <v>59867.348483201036</v>
      </c>
      <c r="Z578" s="22">
        <f t="shared" si="114"/>
        <v>7993.6062269365866</v>
      </c>
      <c r="AA578" s="8">
        <f t="shared" si="115"/>
        <v>0.15409735020556092</v>
      </c>
      <c r="AB578" s="22">
        <f t="shared" si="116"/>
        <v>3232836.8180928561</v>
      </c>
      <c r="AC578" s="11">
        <v>5819</v>
      </c>
      <c r="AD578" s="2">
        <v>1934</v>
      </c>
      <c r="AE578" s="2">
        <f t="shared" si="121"/>
        <v>82</v>
      </c>
      <c r="AF578" s="2" t="s">
        <v>183</v>
      </c>
    </row>
    <row r="579" spans="1:32" x14ac:dyDescent="0.2">
      <c r="A579">
        <v>38</v>
      </c>
      <c r="B579" s="2" t="s">
        <v>506</v>
      </c>
      <c r="C579" s="2" t="s">
        <v>22</v>
      </c>
      <c r="D579" s="2" t="s">
        <v>23</v>
      </c>
      <c r="E579" s="2" t="s">
        <v>2767</v>
      </c>
      <c r="F579" s="2" t="s">
        <v>2775</v>
      </c>
      <c r="G579" s="2">
        <v>71</v>
      </c>
      <c r="H579" s="2">
        <v>80</v>
      </c>
      <c r="I579" s="3">
        <v>42617</v>
      </c>
      <c r="J579" s="3">
        <v>42632</v>
      </c>
      <c r="K579" s="3" t="s">
        <v>2541</v>
      </c>
      <c r="L579" s="17">
        <f t="shared" si="122"/>
        <v>275.91000000000003</v>
      </c>
      <c r="M579" s="20">
        <f t="shared" si="123"/>
        <v>0.86328875357906554</v>
      </c>
      <c r="N579" s="2" t="s">
        <v>180</v>
      </c>
      <c r="O579" s="2">
        <v>4250000</v>
      </c>
      <c r="P579" s="2">
        <v>4500000</v>
      </c>
      <c r="Q579" s="2">
        <f t="shared" si="117"/>
        <v>250000</v>
      </c>
      <c r="R579" s="4">
        <f t="shared" si="118"/>
        <v>5.8823529411764705E-2</v>
      </c>
      <c r="S579" s="2">
        <v>245820</v>
      </c>
      <c r="T579" s="5">
        <f t="shared" ref="T579:T642" si="126">(O579+S579)/G579</f>
        <v>63321.408450704228</v>
      </c>
      <c r="U579" s="2">
        <v>66843</v>
      </c>
      <c r="V579" s="5">
        <f t="shared" si="119"/>
        <v>3521.591549295772</v>
      </c>
      <c r="W579" s="4">
        <f t="shared" si="120"/>
        <v>5.5614548625167334E-2</v>
      </c>
      <c r="X579" s="22">
        <f t="shared" si="124"/>
        <v>54664.659776279361</v>
      </c>
      <c r="Y579" s="22">
        <f t="shared" si="125"/>
        <v>57704.81015548548</v>
      </c>
      <c r="Z579" s="22">
        <f t="shared" ref="Z579:Z642" si="127">Y579-X579</f>
        <v>3040.1503792061194</v>
      </c>
      <c r="AA579" s="8">
        <f t="shared" ref="AA579:AA642" si="128">Z579/X579</f>
        <v>5.5614548625167369E-2</v>
      </c>
      <c r="AB579" s="22">
        <f t="shared" ref="AB579:AB642" si="129">Y579*G579</f>
        <v>4097041.5210394692</v>
      </c>
      <c r="AC579" s="11">
        <v>2266</v>
      </c>
      <c r="AD579" s="2">
        <v>1935</v>
      </c>
      <c r="AE579" s="2">
        <f t="shared" si="121"/>
        <v>81</v>
      </c>
      <c r="AF579" s="2" t="s">
        <v>34</v>
      </c>
    </row>
    <row r="580" spans="1:32" x14ac:dyDescent="0.2">
      <c r="A580">
        <v>38</v>
      </c>
      <c r="B580" s="2" t="s">
        <v>305</v>
      </c>
      <c r="C580" s="2" t="s">
        <v>22</v>
      </c>
      <c r="D580" s="2" t="s">
        <v>23</v>
      </c>
      <c r="E580" s="2" t="s">
        <v>2767</v>
      </c>
      <c r="F580" s="2" t="s">
        <v>2775</v>
      </c>
      <c r="G580" s="2">
        <v>36</v>
      </c>
      <c r="H580" s="2">
        <v>43</v>
      </c>
      <c r="I580" s="3">
        <v>42623</v>
      </c>
      <c r="J580" s="3">
        <v>42633</v>
      </c>
      <c r="K580" s="3" t="s">
        <v>2541</v>
      </c>
      <c r="L580" s="17">
        <f t="shared" si="122"/>
        <v>275.91000000000003</v>
      </c>
      <c r="M580" s="20">
        <f t="shared" si="123"/>
        <v>0.86328875357906554</v>
      </c>
      <c r="N580" s="2" t="s">
        <v>36</v>
      </c>
      <c r="O580" s="2">
        <v>2500000</v>
      </c>
      <c r="P580" s="2">
        <v>3200000</v>
      </c>
      <c r="Q580" s="2">
        <f t="shared" si="117"/>
        <v>700000</v>
      </c>
      <c r="R580" s="4">
        <f t="shared" si="118"/>
        <v>0.28000000000000003</v>
      </c>
      <c r="S580" s="2">
        <v>38000</v>
      </c>
      <c r="T580" s="5">
        <f t="shared" si="126"/>
        <v>70500</v>
      </c>
      <c r="U580" s="2">
        <v>89944</v>
      </c>
      <c r="V580" s="5">
        <f t="shared" si="119"/>
        <v>19444</v>
      </c>
      <c r="W580" s="4">
        <f t="shared" si="120"/>
        <v>0.27580141843971634</v>
      </c>
      <c r="X580" s="22">
        <f t="shared" si="124"/>
        <v>60861.857127324118</v>
      </c>
      <c r="Y580" s="22">
        <f t="shared" si="125"/>
        <v>77647.643651915467</v>
      </c>
      <c r="Z580" s="22">
        <f t="shared" si="127"/>
        <v>16785.786524591349</v>
      </c>
      <c r="AA580" s="8">
        <f t="shared" si="128"/>
        <v>0.27580141843971628</v>
      </c>
      <c r="AB580" s="22">
        <f t="shared" si="129"/>
        <v>2795315.1714689569</v>
      </c>
      <c r="AC580" s="2">
        <v>445</v>
      </c>
      <c r="AD580" s="2">
        <v>1889</v>
      </c>
      <c r="AE580" s="2">
        <f t="shared" si="121"/>
        <v>127</v>
      </c>
      <c r="AF580" s="2" t="s">
        <v>50</v>
      </c>
    </row>
    <row r="581" spans="1:32" x14ac:dyDescent="0.2">
      <c r="A581">
        <v>38</v>
      </c>
      <c r="B581" s="2" t="s">
        <v>442</v>
      </c>
      <c r="C581" s="2" t="s">
        <v>22</v>
      </c>
      <c r="D581" s="2" t="s">
        <v>23</v>
      </c>
      <c r="E581" s="2" t="s">
        <v>2767</v>
      </c>
      <c r="F581" s="2" t="s">
        <v>2775</v>
      </c>
      <c r="G581" s="2">
        <v>41</v>
      </c>
      <c r="H581" s="2">
        <v>46</v>
      </c>
      <c r="I581" s="3">
        <v>42623</v>
      </c>
      <c r="J581" s="3">
        <v>42633</v>
      </c>
      <c r="K581" s="3" t="s">
        <v>2541</v>
      </c>
      <c r="L581" s="17">
        <f t="shared" si="122"/>
        <v>275.91000000000003</v>
      </c>
      <c r="M581" s="20">
        <f t="shared" si="123"/>
        <v>0.86328875357906554</v>
      </c>
      <c r="N581" s="2" t="s">
        <v>36</v>
      </c>
      <c r="O581" s="2">
        <v>3300000</v>
      </c>
      <c r="P581" s="2">
        <v>4050000</v>
      </c>
      <c r="Q581" s="2">
        <f t="shared" si="117"/>
        <v>750000</v>
      </c>
      <c r="R581" s="4">
        <f t="shared" si="118"/>
        <v>0.22727272727272727</v>
      </c>
      <c r="S581" s="2"/>
      <c r="T581" s="5">
        <f t="shared" si="126"/>
        <v>80487.804878048773</v>
      </c>
      <c r="U581" s="2">
        <v>98780</v>
      </c>
      <c r="V581" s="5">
        <f t="shared" si="119"/>
        <v>18292.195121951227</v>
      </c>
      <c r="W581" s="4">
        <f t="shared" si="120"/>
        <v>0.22726666666666678</v>
      </c>
      <c r="X581" s="22">
        <f t="shared" si="124"/>
        <v>69484.216751485757</v>
      </c>
      <c r="Y581" s="22">
        <f t="shared" si="125"/>
        <v>85275.663078540092</v>
      </c>
      <c r="Z581" s="22">
        <f t="shared" si="127"/>
        <v>15791.446327054335</v>
      </c>
      <c r="AA581" s="8">
        <f t="shared" si="128"/>
        <v>0.22726666666666673</v>
      </c>
      <c r="AB581" s="22">
        <f t="shared" si="129"/>
        <v>3496302.1862201439</v>
      </c>
      <c r="AC581" s="11">
        <v>1698</v>
      </c>
      <c r="AD581" s="2">
        <v>1896</v>
      </c>
      <c r="AE581" s="2">
        <f t="shared" si="121"/>
        <v>120</v>
      </c>
      <c r="AF581" s="2" t="s">
        <v>96</v>
      </c>
    </row>
    <row r="582" spans="1:32" x14ac:dyDescent="0.2">
      <c r="A582">
        <v>38</v>
      </c>
      <c r="B582" s="2" t="s">
        <v>521</v>
      </c>
      <c r="C582" s="2" t="s">
        <v>22</v>
      </c>
      <c r="D582" s="2" t="s">
        <v>23</v>
      </c>
      <c r="E582" s="2" t="s">
        <v>2767</v>
      </c>
      <c r="F582" s="2" t="s">
        <v>2775</v>
      </c>
      <c r="G582" s="2">
        <v>44</v>
      </c>
      <c r="H582" s="2">
        <v>48</v>
      </c>
      <c r="I582" s="3">
        <v>42623</v>
      </c>
      <c r="J582" s="3">
        <v>42633</v>
      </c>
      <c r="K582" s="3" t="s">
        <v>2541</v>
      </c>
      <c r="L582" s="17">
        <f t="shared" si="122"/>
        <v>275.91000000000003</v>
      </c>
      <c r="M582" s="20">
        <f t="shared" si="123"/>
        <v>0.86328875357906554</v>
      </c>
      <c r="N582" s="2" t="s">
        <v>36</v>
      </c>
      <c r="O582" s="2">
        <v>3000000</v>
      </c>
      <c r="P582" s="2">
        <v>3850000</v>
      </c>
      <c r="Q582" s="2">
        <f t="shared" si="117"/>
        <v>850000</v>
      </c>
      <c r="R582" s="4">
        <f t="shared" si="118"/>
        <v>0.28333333333333333</v>
      </c>
      <c r="S582" s="2"/>
      <c r="T582" s="5">
        <f t="shared" si="126"/>
        <v>68181.818181818177</v>
      </c>
      <c r="U582" s="2">
        <v>87500</v>
      </c>
      <c r="V582" s="5">
        <f t="shared" si="119"/>
        <v>19318.181818181823</v>
      </c>
      <c r="W582" s="4">
        <f t="shared" si="120"/>
        <v>0.28333333333333344</v>
      </c>
      <c r="X582" s="22">
        <f t="shared" si="124"/>
        <v>58860.596834936281</v>
      </c>
      <c r="Y582" s="22">
        <f t="shared" si="125"/>
        <v>75537.765938168232</v>
      </c>
      <c r="Z582" s="22">
        <f t="shared" si="127"/>
        <v>16677.16910323195</v>
      </c>
      <c r="AA582" s="8">
        <f t="shared" si="128"/>
        <v>0.28333333333333338</v>
      </c>
      <c r="AB582" s="22">
        <f t="shared" si="129"/>
        <v>3323661.7012794022</v>
      </c>
      <c r="AC582" s="11">
        <v>7232</v>
      </c>
      <c r="AD582" s="2">
        <v>2004</v>
      </c>
      <c r="AE582" s="2">
        <f t="shared" si="121"/>
        <v>12</v>
      </c>
      <c r="AF582" s="2" t="s">
        <v>88</v>
      </c>
    </row>
    <row r="583" spans="1:32" x14ac:dyDescent="0.2">
      <c r="A583">
        <v>38</v>
      </c>
      <c r="B583" s="2" t="s">
        <v>592</v>
      </c>
      <c r="C583" s="2" t="s">
        <v>22</v>
      </c>
      <c r="D583" s="2" t="s">
        <v>23</v>
      </c>
      <c r="E583" s="2" t="s">
        <v>2767</v>
      </c>
      <c r="F583" s="2" t="s">
        <v>2775</v>
      </c>
      <c r="G583" s="2">
        <v>46</v>
      </c>
      <c r="H583" s="2">
        <v>50</v>
      </c>
      <c r="I583" s="3">
        <v>42623</v>
      </c>
      <c r="J583" s="3">
        <v>42633</v>
      </c>
      <c r="K583" s="3" t="s">
        <v>2541</v>
      </c>
      <c r="L583" s="17">
        <f t="shared" si="122"/>
        <v>275.91000000000003</v>
      </c>
      <c r="M583" s="20">
        <f t="shared" si="123"/>
        <v>0.86328875357906554</v>
      </c>
      <c r="N583" s="2" t="s">
        <v>36</v>
      </c>
      <c r="O583" s="2">
        <v>2850000</v>
      </c>
      <c r="P583" s="2">
        <v>3100000</v>
      </c>
      <c r="Q583" s="2">
        <f t="shared" si="117"/>
        <v>250000</v>
      </c>
      <c r="R583" s="4">
        <f t="shared" si="118"/>
        <v>8.771929824561403E-2</v>
      </c>
      <c r="S583" s="2">
        <v>6065</v>
      </c>
      <c r="T583" s="5">
        <f t="shared" si="126"/>
        <v>62088.369565217392</v>
      </c>
      <c r="U583" s="2">
        <v>67523</v>
      </c>
      <c r="V583" s="5">
        <f t="shared" si="119"/>
        <v>5434.6304347826081</v>
      </c>
      <c r="W583" s="4">
        <f t="shared" si="120"/>
        <v>8.7530570907874986E-2</v>
      </c>
      <c r="X583" s="22">
        <f t="shared" si="124"/>
        <v>53600.191173712912</v>
      </c>
      <c r="Y583" s="22">
        <f t="shared" si="125"/>
        <v>58291.846507919239</v>
      </c>
      <c r="Z583" s="22">
        <f t="shared" si="127"/>
        <v>4691.6553342063271</v>
      </c>
      <c r="AA583" s="8">
        <f t="shared" si="128"/>
        <v>8.7530570907874874E-2</v>
      </c>
      <c r="AB583" s="22">
        <f t="shared" si="129"/>
        <v>2681424.9393642852</v>
      </c>
      <c r="AC583" s="2">
        <v>593</v>
      </c>
      <c r="AD583" s="2">
        <v>1898</v>
      </c>
      <c r="AE583" s="2">
        <f t="shared" si="121"/>
        <v>118</v>
      </c>
      <c r="AF583" s="2" t="s">
        <v>50</v>
      </c>
    </row>
    <row r="584" spans="1:32" x14ac:dyDescent="0.2">
      <c r="A584">
        <v>38</v>
      </c>
      <c r="B584" s="2" t="s">
        <v>630</v>
      </c>
      <c r="C584" s="2" t="s">
        <v>22</v>
      </c>
      <c r="D584" s="2" t="s">
        <v>23</v>
      </c>
      <c r="E584" s="2" t="s">
        <v>2767</v>
      </c>
      <c r="F584" s="2" t="s">
        <v>2775</v>
      </c>
      <c r="G584" s="2">
        <v>47</v>
      </c>
      <c r="H584" s="2">
        <v>53</v>
      </c>
      <c r="I584" s="3">
        <v>42623</v>
      </c>
      <c r="J584" s="3">
        <v>42633</v>
      </c>
      <c r="K584" s="3" t="s">
        <v>2541</v>
      </c>
      <c r="L584" s="17">
        <f t="shared" si="122"/>
        <v>275.91000000000003</v>
      </c>
      <c r="M584" s="20">
        <f t="shared" si="123"/>
        <v>0.86328875357906554</v>
      </c>
      <c r="N584" s="2" t="s">
        <v>36</v>
      </c>
      <c r="O584" s="2">
        <v>2550000</v>
      </c>
      <c r="P584" s="2">
        <v>3180000</v>
      </c>
      <c r="Q584" s="2">
        <f t="shared" si="117"/>
        <v>630000</v>
      </c>
      <c r="R584" s="4">
        <f t="shared" si="118"/>
        <v>0.24705882352941178</v>
      </c>
      <c r="S584" s="2">
        <v>183362</v>
      </c>
      <c r="T584" s="5">
        <f t="shared" si="126"/>
        <v>58156.638297872341</v>
      </c>
      <c r="U584" s="2">
        <v>71561</v>
      </c>
      <c r="V584" s="5">
        <f t="shared" si="119"/>
        <v>13404.361702127659</v>
      </c>
      <c r="W584" s="4">
        <f t="shared" si="120"/>
        <v>0.23048721684138432</v>
      </c>
      <c r="X584" s="22">
        <f t="shared" si="124"/>
        <v>50205.971788518764</v>
      </c>
      <c r="Y584" s="22">
        <f t="shared" si="125"/>
        <v>61777.806494871511</v>
      </c>
      <c r="Z584" s="22">
        <f t="shared" si="127"/>
        <v>11571.834706352747</v>
      </c>
      <c r="AA584" s="8">
        <f t="shared" si="128"/>
        <v>0.23048721684138429</v>
      </c>
      <c r="AB584" s="22">
        <f t="shared" si="129"/>
        <v>2903556.905258961</v>
      </c>
      <c r="AC584" s="11">
        <v>1486</v>
      </c>
      <c r="AD584" s="2">
        <v>1937</v>
      </c>
      <c r="AE584" s="2">
        <f t="shared" si="121"/>
        <v>79</v>
      </c>
      <c r="AF584" s="2" t="s">
        <v>34</v>
      </c>
    </row>
    <row r="585" spans="1:32" x14ac:dyDescent="0.2">
      <c r="A585">
        <v>38</v>
      </c>
      <c r="B585" s="2" t="s">
        <v>942</v>
      </c>
      <c r="C585" s="2" t="s">
        <v>22</v>
      </c>
      <c r="D585" s="2" t="s">
        <v>23</v>
      </c>
      <c r="E585" s="2" t="s">
        <v>2767</v>
      </c>
      <c r="F585" s="2" t="s">
        <v>2775</v>
      </c>
      <c r="G585" s="2">
        <v>54</v>
      </c>
      <c r="H585" s="2">
        <v>62</v>
      </c>
      <c r="I585" s="3">
        <v>42622</v>
      </c>
      <c r="J585" s="3">
        <v>42633</v>
      </c>
      <c r="K585" s="3" t="s">
        <v>2541</v>
      </c>
      <c r="L585" s="17">
        <f t="shared" si="122"/>
        <v>275.91000000000003</v>
      </c>
      <c r="M585" s="20">
        <f t="shared" si="123"/>
        <v>0.86328875357906554</v>
      </c>
      <c r="N585" s="2" t="s">
        <v>24</v>
      </c>
      <c r="O585" s="2">
        <v>3950000</v>
      </c>
      <c r="P585" s="2">
        <v>4900000</v>
      </c>
      <c r="Q585" s="2">
        <f t="shared" si="117"/>
        <v>950000</v>
      </c>
      <c r="R585" s="4">
        <f t="shared" si="118"/>
        <v>0.24050632911392406</v>
      </c>
      <c r="S585" s="2"/>
      <c r="T585" s="5">
        <f t="shared" si="126"/>
        <v>73148.148148148146</v>
      </c>
      <c r="U585" s="2">
        <v>90741</v>
      </c>
      <c r="V585" s="5">
        <f t="shared" si="119"/>
        <v>17592.851851851854</v>
      </c>
      <c r="W585" s="4">
        <f t="shared" si="120"/>
        <v>0.24050987341772156</v>
      </c>
      <c r="X585" s="22">
        <f t="shared" si="124"/>
        <v>63147.973641431643</v>
      </c>
      <c r="Y585" s="22">
        <f t="shared" si="125"/>
        <v>78335.684788517989</v>
      </c>
      <c r="Z585" s="22">
        <f t="shared" si="127"/>
        <v>15187.711147086346</v>
      </c>
      <c r="AA585" s="8">
        <f t="shared" si="128"/>
        <v>0.24050987341772162</v>
      </c>
      <c r="AB585" s="22">
        <f t="shared" si="129"/>
        <v>4230126.978579971</v>
      </c>
      <c r="AC585" s="2">
        <v>54</v>
      </c>
      <c r="AD585" s="2">
        <v>2013</v>
      </c>
      <c r="AE585" s="2">
        <f t="shared" si="121"/>
        <v>3</v>
      </c>
      <c r="AF585" s="2" t="s">
        <v>37</v>
      </c>
    </row>
    <row r="586" spans="1:32" x14ac:dyDescent="0.2">
      <c r="A586">
        <v>38</v>
      </c>
      <c r="B586" s="2" t="s">
        <v>1020</v>
      </c>
      <c r="C586" s="2" t="s">
        <v>22</v>
      </c>
      <c r="D586" s="2" t="s">
        <v>23</v>
      </c>
      <c r="E586" s="2" t="s">
        <v>2767</v>
      </c>
      <c r="F586" s="2" t="s">
        <v>2775</v>
      </c>
      <c r="G586" s="2">
        <v>56</v>
      </c>
      <c r="H586" s="2">
        <v>62</v>
      </c>
      <c r="I586" s="3">
        <v>42623</v>
      </c>
      <c r="J586" s="3">
        <v>42633</v>
      </c>
      <c r="K586" s="3" t="s">
        <v>2541</v>
      </c>
      <c r="L586" s="17">
        <f t="shared" si="122"/>
        <v>275.91000000000003</v>
      </c>
      <c r="M586" s="20">
        <f t="shared" si="123"/>
        <v>0.86328875357906554</v>
      </c>
      <c r="N586" s="2" t="s">
        <v>36</v>
      </c>
      <c r="O586" s="2">
        <v>3490000</v>
      </c>
      <c r="P586" s="2">
        <v>4300000</v>
      </c>
      <c r="Q586" s="2">
        <f t="shared" si="117"/>
        <v>810000</v>
      </c>
      <c r="R586" s="4">
        <f t="shared" si="118"/>
        <v>0.23209169054441262</v>
      </c>
      <c r="S586" s="2"/>
      <c r="T586" s="5">
        <f t="shared" si="126"/>
        <v>62321.428571428572</v>
      </c>
      <c r="U586" s="2">
        <v>76786</v>
      </c>
      <c r="V586" s="5">
        <f t="shared" si="119"/>
        <v>14464.571428571428</v>
      </c>
      <c r="W586" s="4">
        <f t="shared" si="120"/>
        <v>0.23209627507163322</v>
      </c>
      <c r="X586" s="22">
        <f t="shared" si="124"/>
        <v>53801.388392695335</v>
      </c>
      <c r="Y586" s="22">
        <f t="shared" si="125"/>
        <v>66288.490232322132</v>
      </c>
      <c r="Z586" s="22">
        <f t="shared" si="127"/>
        <v>12487.101839626797</v>
      </c>
      <c r="AA586" s="8">
        <f t="shared" si="128"/>
        <v>0.23209627507163333</v>
      </c>
      <c r="AB586" s="22">
        <f t="shared" si="129"/>
        <v>3712155.4530100394</v>
      </c>
      <c r="AC586" s="11">
        <v>3113</v>
      </c>
      <c r="AD586" s="2">
        <v>2015</v>
      </c>
      <c r="AE586" s="2">
        <f t="shared" si="121"/>
        <v>1</v>
      </c>
      <c r="AF586" s="2" t="s">
        <v>105</v>
      </c>
    </row>
    <row r="587" spans="1:32" x14ac:dyDescent="0.2">
      <c r="A587">
        <v>38</v>
      </c>
      <c r="B587" s="2" t="s">
        <v>1495</v>
      </c>
      <c r="C587" s="2" t="s">
        <v>22</v>
      </c>
      <c r="D587" s="2" t="s">
        <v>23</v>
      </c>
      <c r="E587" s="2" t="s">
        <v>2767</v>
      </c>
      <c r="F587" s="2" t="s">
        <v>2775</v>
      </c>
      <c r="G587" s="2">
        <v>69</v>
      </c>
      <c r="H587" s="2">
        <v>79</v>
      </c>
      <c r="I587" s="3">
        <v>42622</v>
      </c>
      <c r="J587" s="3">
        <v>42633</v>
      </c>
      <c r="K587" s="3" t="s">
        <v>2541</v>
      </c>
      <c r="L587" s="17">
        <f t="shared" si="122"/>
        <v>275.91000000000003</v>
      </c>
      <c r="M587" s="20">
        <f t="shared" si="123"/>
        <v>0.86328875357906554</v>
      </c>
      <c r="N587" s="2" t="s">
        <v>24</v>
      </c>
      <c r="O587" s="2">
        <v>3400000</v>
      </c>
      <c r="P587" s="2">
        <v>4750000</v>
      </c>
      <c r="Q587" s="2">
        <f t="shared" si="117"/>
        <v>1350000</v>
      </c>
      <c r="R587" s="4">
        <f t="shared" si="118"/>
        <v>0.39705882352941174</v>
      </c>
      <c r="S587" s="2">
        <v>4999</v>
      </c>
      <c r="T587" s="5">
        <f t="shared" si="126"/>
        <v>49347.811594202896</v>
      </c>
      <c r="U587" s="2">
        <v>68913</v>
      </c>
      <c r="V587" s="5">
        <f t="shared" si="119"/>
        <v>19565.188405797104</v>
      </c>
      <c r="W587" s="4">
        <f t="shared" si="120"/>
        <v>0.396475299992746</v>
      </c>
      <c r="X587" s="22">
        <f t="shared" si="124"/>
        <v>42601.410763013977</v>
      </c>
      <c r="Y587" s="22">
        <f t="shared" si="125"/>
        <v>59491.817875394147</v>
      </c>
      <c r="Z587" s="22">
        <f t="shared" si="127"/>
        <v>16890.40711238017</v>
      </c>
      <c r="AA587" s="8">
        <f t="shared" si="128"/>
        <v>0.39647529999274611</v>
      </c>
      <c r="AB587" s="22">
        <f t="shared" si="129"/>
        <v>4104935.433402196</v>
      </c>
      <c r="AC587" s="2">
        <v>261</v>
      </c>
      <c r="AD587" s="2">
        <v>1880</v>
      </c>
      <c r="AE587" s="2">
        <f t="shared" si="121"/>
        <v>136</v>
      </c>
      <c r="AF587" s="2" t="s">
        <v>191</v>
      </c>
    </row>
    <row r="588" spans="1:32" x14ac:dyDescent="0.2">
      <c r="A588">
        <v>38</v>
      </c>
      <c r="B588" s="2" t="s">
        <v>1605</v>
      </c>
      <c r="C588" s="2" t="s">
        <v>22</v>
      </c>
      <c r="D588" s="2" t="s">
        <v>23</v>
      </c>
      <c r="E588" s="2" t="s">
        <v>2767</v>
      </c>
      <c r="F588" s="2" t="s">
        <v>2775</v>
      </c>
      <c r="G588" s="2">
        <v>72</v>
      </c>
      <c r="H588" s="2">
        <v>83</v>
      </c>
      <c r="I588" s="3">
        <v>42622</v>
      </c>
      <c r="J588" s="3">
        <v>42633</v>
      </c>
      <c r="K588" s="3" t="s">
        <v>2541</v>
      </c>
      <c r="L588" s="17">
        <f t="shared" si="122"/>
        <v>275.91000000000003</v>
      </c>
      <c r="M588" s="20">
        <f t="shared" si="123"/>
        <v>0.86328875357906554</v>
      </c>
      <c r="N588" s="2" t="s">
        <v>24</v>
      </c>
      <c r="O588" s="2">
        <v>4500000</v>
      </c>
      <c r="P588" s="2">
        <v>5150000</v>
      </c>
      <c r="Q588" s="2">
        <f t="shared" si="117"/>
        <v>650000</v>
      </c>
      <c r="R588" s="4">
        <f t="shared" si="118"/>
        <v>0.14444444444444443</v>
      </c>
      <c r="S588" s="2"/>
      <c r="T588" s="5">
        <f t="shared" si="126"/>
        <v>62500</v>
      </c>
      <c r="U588" s="2">
        <v>71528</v>
      </c>
      <c r="V588" s="5">
        <f t="shared" si="119"/>
        <v>9028</v>
      </c>
      <c r="W588" s="4">
        <f t="shared" si="120"/>
        <v>0.14444799999999999</v>
      </c>
      <c r="X588" s="22">
        <f t="shared" si="124"/>
        <v>53955.547098691597</v>
      </c>
      <c r="Y588" s="22">
        <f t="shared" si="125"/>
        <v>61749.3179660034</v>
      </c>
      <c r="Z588" s="22">
        <f t="shared" si="127"/>
        <v>7793.7708673118032</v>
      </c>
      <c r="AA588" s="8">
        <f t="shared" si="128"/>
        <v>0.14444799999999999</v>
      </c>
      <c r="AB588" s="22">
        <f t="shared" si="129"/>
        <v>4445950.8935522446</v>
      </c>
      <c r="AC588" s="11">
        <v>1172</v>
      </c>
      <c r="AD588" s="2">
        <v>2011</v>
      </c>
      <c r="AE588" s="2">
        <f t="shared" si="121"/>
        <v>5</v>
      </c>
      <c r="AF588" s="2" t="s">
        <v>27</v>
      </c>
    </row>
    <row r="589" spans="1:32" x14ac:dyDescent="0.2">
      <c r="A589">
        <v>38</v>
      </c>
      <c r="B589" s="2" t="s">
        <v>489</v>
      </c>
      <c r="C589" s="2" t="s">
        <v>22</v>
      </c>
      <c r="D589" s="2" t="s">
        <v>23</v>
      </c>
      <c r="E589" s="2" t="s">
        <v>2767</v>
      </c>
      <c r="F589" s="2" t="s">
        <v>2775</v>
      </c>
      <c r="G589" s="2">
        <v>79</v>
      </c>
      <c r="H589" s="2">
        <v>91</v>
      </c>
      <c r="I589" s="3">
        <v>42622</v>
      </c>
      <c r="J589" s="3">
        <v>42633</v>
      </c>
      <c r="K589" s="3" t="s">
        <v>2541</v>
      </c>
      <c r="L589" s="17">
        <f t="shared" si="122"/>
        <v>275.91000000000003</v>
      </c>
      <c r="M589" s="20">
        <f t="shared" si="123"/>
        <v>0.86328875357906554</v>
      </c>
      <c r="N589" s="2" t="s">
        <v>24</v>
      </c>
      <c r="O589" s="2">
        <v>5100000</v>
      </c>
      <c r="P589" s="2">
        <v>5620000</v>
      </c>
      <c r="Q589" s="2">
        <f t="shared" si="117"/>
        <v>520000</v>
      </c>
      <c r="R589" s="4">
        <f t="shared" si="118"/>
        <v>0.10196078431372549</v>
      </c>
      <c r="S589" s="2"/>
      <c r="T589" s="5">
        <f t="shared" si="126"/>
        <v>64556.962025316454</v>
      </c>
      <c r="U589" s="2">
        <v>71139</v>
      </c>
      <c r="V589" s="5">
        <f t="shared" si="119"/>
        <v>6582.0379746835461</v>
      </c>
      <c r="W589" s="4">
        <f t="shared" si="120"/>
        <v>0.10195705882352944</v>
      </c>
      <c r="X589" s="22">
        <f t="shared" si="124"/>
        <v>55731.299281686508</v>
      </c>
      <c r="Y589" s="22">
        <f t="shared" si="125"/>
        <v>61413.498640861144</v>
      </c>
      <c r="Z589" s="22">
        <f t="shared" si="127"/>
        <v>5682.1993591746359</v>
      </c>
      <c r="AA589" s="8">
        <f t="shared" si="128"/>
        <v>0.10195705882352946</v>
      </c>
      <c r="AB589" s="22">
        <f t="shared" si="129"/>
        <v>4851666.3926280299</v>
      </c>
      <c r="AC589" s="11">
        <v>5918</v>
      </c>
      <c r="AD589" s="2">
        <v>2004</v>
      </c>
      <c r="AE589" s="2">
        <f t="shared" si="121"/>
        <v>12</v>
      </c>
      <c r="AF589" s="2" t="s">
        <v>1830</v>
      </c>
    </row>
    <row r="590" spans="1:32" x14ac:dyDescent="0.2">
      <c r="A590">
        <v>38</v>
      </c>
      <c r="B590" s="2" t="s">
        <v>1881</v>
      </c>
      <c r="C590" s="2" t="s">
        <v>22</v>
      </c>
      <c r="D590" s="2" t="s">
        <v>23</v>
      </c>
      <c r="E590" s="2" t="s">
        <v>2767</v>
      </c>
      <c r="F590" s="2" t="s">
        <v>2775</v>
      </c>
      <c r="G590" s="2">
        <v>81</v>
      </c>
      <c r="H590" s="2">
        <v>94</v>
      </c>
      <c r="I590" s="3">
        <v>42622</v>
      </c>
      <c r="J590" s="3">
        <v>42633</v>
      </c>
      <c r="K590" s="3" t="s">
        <v>2541</v>
      </c>
      <c r="L590" s="17">
        <f t="shared" si="122"/>
        <v>275.91000000000003</v>
      </c>
      <c r="M590" s="20">
        <f t="shared" si="123"/>
        <v>0.86328875357906554</v>
      </c>
      <c r="N590" s="2" t="s">
        <v>24</v>
      </c>
      <c r="O590" s="2">
        <v>5990000</v>
      </c>
      <c r="P590" s="2">
        <v>6750000</v>
      </c>
      <c r="Q590" s="2">
        <f t="shared" si="117"/>
        <v>760000</v>
      </c>
      <c r="R590" s="4">
        <f t="shared" si="118"/>
        <v>0.12687813021702837</v>
      </c>
      <c r="S590" s="2"/>
      <c r="T590" s="5">
        <f t="shared" si="126"/>
        <v>73950.617283950618</v>
      </c>
      <c r="U590" s="2">
        <v>83333</v>
      </c>
      <c r="V590" s="5">
        <f t="shared" si="119"/>
        <v>9382.382716049382</v>
      </c>
      <c r="W590" s="4">
        <f t="shared" si="120"/>
        <v>0.1268736227045075</v>
      </c>
      <c r="X590" s="22">
        <f t="shared" si="124"/>
        <v>63840.736221464227</v>
      </c>
      <c r="Y590" s="22">
        <f t="shared" si="125"/>
        <v>71940.441702004275</v>
      </c>
      <c r="Z590" s="22">
        <f t="shared" si="127"/>
        <v>8099.7054805400476</v>
      </c>
      <c r="AA590" s="8">
        <f t="shared" si="128"/>
        <v>0.12687362270450764</v>
      </c>
      <c r="AB590" s="22">
        <f t="shared" si="129"/>
        <v>5827175.7778623458</v>
      </c>
      <c r="AC590" s="11">
        <v>16731</v>
      </c>
      <c r="AD590" s="2">
        <v>2009</v>
      </c>
      <c r="AE590" s="2">
        <f t="shared" si="121"/>
        <v>7</v>
      </c>
      <c r="AF590" s="2" t="s">
        <v>203</v>
      </c>
    </row>
    <row r="591" spans="1:32" x14ac:dyDescent="0.2">
      <c r="A591">
        <v>38</v>
      </c>
      <c r="B591" s="2" t="s">
        <v>1067</v>
      </c>
      <c r="C591" s="2" t="s">
        <v>22</v>
      </c>
      <c r="D591" s="2" t="s">
        <v>23</v>
      </c>
      <c r="E591" s="2" t="s">
        <v>2767</v>
      </c>
      <c r="F591" s="2" t="s">
        <v>2775</v>
      </c>
      <c r="G591" s="2">
        <v>81</v>
      </c>
      <c r="H591" s="2">
        <v>92</v>
      </c>
      <c r="I591" s="3">
        <v>42622</v>
      </c>
      <c r="J591" s="3">
        <v>42633</v>
      </c>
      <c r="K591" s="3" t="s">
        <v>2541</v>
      </c>
      <c r="L591" s="17">
        <f t="shared" si="122"/>
        <v>275.91000000000003</v>
      </c>
      <c r="M591" s="20">
        <f t="shared" si="123"/>
        <v>0.86328875357906554</v>
      </c>
      <c r="N591" s="2" t="s">
        <v>24</v>
      </c>
      <c r="O591" s="2">
        <v>4990000</v>
      </c>
      <c r="P591" s="2">
        <v>6200000</v>
      </c>
      <c r="Q591" s="2">
        <f t="shared" si="117"/>
        <v>1210000</v>
      </c>
      <c r="R591" s="4">
        <f t="shared" si="118"/>
        <v>0.24248496993987975</v>
      </c>
      <c r="S591" s="2">
        <v>3022</v>
      </c>
      <c r="T591" s="5">
        <f t="shared" si="126"/>
        <v>61642.246913580246</v>
      </c>
      <c r="U591" s="2">
        <v>76581</v>
      </c>
      <c r="V591" s="5">
        <f t="shared" si="119"/>
        <v>14938.753086419754</v>
      </c>
      <c r="W591" s="4">
        <f t="shared" si="120"/>
        <v>0.24234601810286438</v>
      </c>
      <c r="X591" s="22">
        <f t="shared" si="124"/>
        <v>53215.058505837689</v>
      </c>
      <c r="Y591" s="22">
        <f t="shared" si="125"/>
        <v>66111.516037838417</v>
      </c>
      <c r="Z591" s="22">
        <f t="shared" si="127"/>
        <v>12896.457532000728</v>
      </c>
      <c r="AA591" s="8">
        <f t="shared" si="128"/>
        <v>0.24234601810286438</v>
      </c>
      <c r="AB591" s="22">
        <f t="shared" si="129"/>
        <v>5355032.7990649119</v>
      </c>
      <c r="AC591" s="11">
        <v>3613</v>
      </c>
      <c r="AD591" s="2">
        <v>2004</v>
      </c>
      <c r="AE591" s="2">
        <f t="shared" si="121"/>
        <v>12</v>
      </c>
      <c r="AF591" s="2" t="s">
        <v>37</v>
      </c>
    </row>
    <row r="592" spans="1:32" x14ac:dyDescent="0.2">
      <c r="A592">
        <v>38</v>
      </c>
      <c r="B592" s="2" t="s">
        <v>1379</v>
      </c>
      <c r="C592" s="2" t="s">
        <v>22</v>
      </c>
      <c r="D592" s="2" t="s">
        <v>23</v>
      </c>
      <c r="E592" s="2" t="s">
        <v>2767</v>
      </c>
      <c r="F592" s="2" t="s">
        <v>2775</v>
      </c>
      <c r="G592" s="2">
        <v>85</v>
      </c>
      <c r="H592" s="2">
        <v>91</v>
      </c>
      <c r="I592" s="3">
        <v>42623</v>
      </c>
      <c r="J592" s="3">
        <v>42633</v>
      </c>
      <c r="K592" s="3" t="s">
        <v>2541</v>
      </c>
      <c r="L592" s="17">
        <f t="shared" si="122"/>
        <v>275.91000000000003</v>
      </c>
      <c r="M592" s="20">
        <f t="shared" si="123"/>
        <v>0.86328875357906554</v>
      </c>
      <c r="N592" s="2" t="s">
        <v>36</v>
      </c>
      <c r="O592" s="2">
        <v>5650000</v>
      </c>
      <c r="P592" s="2">
        <v>5800000</v>
      </c>
      <c r="Q592" s="2">
        <f t="shared" si="117"/>
        <v>150000</v>
      </c>
      <c r="R592" s="4">
        <f t="shared" si="118"/>
        <v>2.6548672566371681E-2</v>
      </c>
      <c r="S592" s="2">
        <v>37000</v>
      </c>
      <c r="T592" s="5">
        <f t="shared" si="126"/>
        <v>66905.882352941175</v>
      </c>
      <c r="U592" s="2">
        <v>68671</v>
      </c>
      <c r="V592" s="5">
        <f t="shared" si="119"/>
        <v>1765.1176470588252</v>
      </c>
      <c r="W592" s="4">
        <f t="shared" si="120"/>
        <v>2.6382099525233012E-2</v>
      </c>
      <c r="X592" s="22">
        <f t="shared" si="124"/>
        <v>57759.095783578181</v>
      </c>
      <c r="Y592" s="22">
        <f t="shared" si="125"/>
        <v>59282.901997028006</v>
      </c>
      <c r="Z592" s="22">
        <f t="shared" si="127"/>
        <v>1523.806213449825</v>
      </c>
      <c r="AA592" s="8">
        <f t="shared" si="128"/>
        <v>2.6382099525232995E-2</v>
      </c>
      <c r="AB592" s="22">
        <f t="shared" si="129"/>
        <v>5039046.6697473805</v>
      </c>
      <c r="AC592" s="11">
        <v>1266</v>
      </c>
      <c r="AD592" s="2">
        <v>1988</v>
      </c>
      <c r="AE592" s="2">
        <f t="shared" si="121"/>
        <v>28</v>
      </c>
      <c r="AF592" s="2" t="s">
        <v>203</v>
      </c>
    </row>
    <row r="593" spans="1:32" x14ac:dyDescent="0.2">
      <c r="A593">
        <v>38</v>
      </c>
      <c r="B593" s="2" t="s">
        <v>1994</v>
      </c>
      <c r="C593" s="2" t="s">
        <v>22</v>
      </c>
      <c r="D593" s="2" t="s">
        <v>23</v>
      </c>
      <c r="E593" s="2" t="s">
        <v>2767</v>
      </c>
      <c r="F593" s="2" t="s">
        <v>2775</v>
      </c>
      <c r="G593" s="2">
        <v>86</v>
      </c>
      <c r="H593" s="2">
        <v>95</v>
      </c>
      <c r="I593" s="3">
        <v>42621</v>
      </c>
      <c r="J593" s="3">
        <v>42633</v>
      </c>
      <c r="K593" s="3" t="s">
        <v>2541</v>
      </c>
      <c r="L593" s="17">
        <f t="shared" si="122"/>
        <v>275.91000000000003</v>
      </c>
      <c r="M593" s="20">
        <f t="shared" si="123"/>
        <v>0.86328875357906554</v>
      </c>
      <c r="N593" s="2" t="s">
        <v>32</v>
      </c>
      <c r="O593" s="2">
        <v>5350000</v>
      </c>
      <c r="P593" s="2">
        <v>5925000</v>
      </c>
      <c r="Q593" s="2">
        <f t="shared" si="117"/>
        <v>575000</v>
      </c>
      <c r="R593" s="4">
        <f t="shared" si="118"/>
        <v>0.10747663551401869</v>
      </c>
      <c r="S593" s="2"/>
      <c r="T593" s="5">
        <f t="shared" si="126"/>
        <v>62209.302325581397</v>
      </c>
      <c r="U593" s="2">
        <v>68895</v>
      </c>
      <c r="V593" s="5">
        <f t="shared" si="119"/>
        <v>6685.6976744186031</v>
      </c>
      <c r="W593" s="4">
        <f t="shared" si="120"/>
        <v>0.10747102803738315</v>
      </c>
      <c r="X593" s="22">
        <f t="shared" si="124"/>
        <v>53704.591065674424</v>
      </c>
      <c r="Y593" s="22">
        <f t="shared" si="125"/>
        <v>59476.278677829723</v>
      </c>
      <c r="Z593" s="22">
        <f t="shared" si="127"/>
        <v>5771.6876121552996</v>
      </c>
      <c r="AA593" s="8">
        <f t="shared" si="128"/>
        <v>0.10747102803738327</v>
      </c>
      <c r="AB593" s="22">
        <f t="shared" si="129"/>
        <v>5114959.9662933564</v>
      </c>
      <c r="AC593" s="2">
        <v>457</v>
      </c>
      <c r="AD593" s="2">
        <v>1925</v>
      </c>
      <c r="AE593" s="2">
        <f t="shared" si="121"/>
        <v>91</v>
      </c>
      <c r="AF593" s="2" t="s">
        <v>217</v>
      </c>
    </row>
    <row r="594" spans="1:32" x14ac:dyDescent="0.2">
      <c r="A594">
        <v>38</v>
      </c>
      <c r="B594" s="2" t="s">
        <v>976</v>
      </c>
      <c r="C594" s="2" t="s">
        <v>22</v>
      </c>
      <c r="D594" s="2" t="s">
        <v>23</v>
      </c>
      <c r="E594" s="2" t="s">
        <v>2767</v>
      </c>
      <c r="F594" s="2" t="s">
        <v>2775</v>
      </c>
      <c r="G594" s="2">
        <v>58</v>
      </c>
      <c r="H594" s="2">
        <v>64</v>
      </c>
      <c r="I594" s="3">
        <v>42623</v>
      </c>
      <c r="J594" s="3">
        <v>42634</v>
      </c>
      <c r="K594" s="3" t="s">
        <v>2541</v>
      </c>
      <c r="L594" s="17">
        <f t="shared" si="122"/>
        <v>275.91000000000003</v>
      </c>
      <c r="M594" s="20">
        <f t="shared" si="123"/>
        <v>0.86328875357906554</v>
      </c>
      <c r="N594" s="2" t="s">
        <v>24</v>
      </c>
      <c r="O594" s="2">
        <v>3650000</v>
      </c>
      <c r="P594" s="2">
        <v>4410000</v>
      </c>
      <c r="Q594" s="2">
        <f t="shared" si="117"/>
        <v>760000</v>
      </c>
      <c r="R594" s="4">
        <f t="shared" si="118"/>
        <v>0.20821917808219179</v>
      </c>
      <c r="S594" s="2"/>
      <c r="T594" s="5">
        <f t="shared" si="126"/>
        <v>62931.034482758623</v>
      </c>
      <c r="U594" s="2">
        <v>76034</v>
      </c>
      <c r="V594" s="5">
        <f t="shared" si="119"/>
        <v>13102.965517241377</v>
      </c>
      <c r="W594" s="4">
        <f t="shared" si="120"/>
        <v>0.20821150684931503</v>
      </c>
      <c r="X594" s="22">
        <f t="shared" si="124"/>
        <v>54327.654320061883</v>
      </c>
      <c r="Y594" s="22">
        <f t="shared" si="125"/>
        <v>65639.297089630665</v>
      </c>
      <c r="Z594" s="22">
        <f t="shared" si="127"/>
        <v>11311.642769568782</v>
      </c>
      <c r="AA594" s="8">
        <f t="shared" si="128"/>
        <v>0.208211506849315</v>
      </c>
      <c r="AB594" s="22">
        <f t="shared" si="129"/>
        <v>3807079.2311985786</v>
      </c>
      <c r="AC594" s="11">
        <v>2268</v>
      </c>
      <c r="AD594" s="2">
        <v>2013</v>
      </c>
      <c r="AE594" s="2">
        <f t="shared" si="121"/>
        <v>3</v>
      </c>
      <c r="AF594" s="2" t="s">
        <v>112</v>
      </c>
    </row>
    <row r="595" spans="1:32" x14ac:dyDescent="0.2">
      <c r="A595">
        <v>38</v>
      </c>
      <c r="B595" s="2" t="s">
        <v>623</v>
      </c>
      <c r="C595" s="2" t="s">
        <v>22</v>
      </c>
      <c r="D595" s="2" t="s">
        <v>23</v>
      </c>
      <c r="E595" s="2" t="s">
        <v>2767</v>
      </c>
      <c r="F595" s="2" t="s">
        <v>2775</v>
      </c>
      <c r="G595" s="2">
        <v>83</v>
      </c>
      <c r="H595" s="2">
        <v>90</v>
      </c>
      <c r="I595" s="3">
        <v>42622</v>
      </c>
      <c r="J595" s="3">
        <v>42634</v>
      </c>
      <c r="K595" s="3" t="s">
        <v>2541</v>
      </c>
      <c r="L595" s="17">
        <f t="shared" si="122"/>
        <v>275.91000000000003</v>
      </c>
      <c r="M595" s="20">
        <f t="shared" si="123"/>
        <v>0.86328875357906554</v>
      </c>
      <c r="N595" s="2" t="s">
        <v>32</v>
      </c>
      <c r="O595" s="2">
        <v>6800000</v>
      </c>
      <c r="P595" s="2">
        <v>7000000</v>
      </c>
      <c r="Q595" s="2">
        <f t="shared" si="117"/>
        <v>200000</v>
      </c>
      <c r="R595" s="4">
        <f t="shared" si="118"/>
        <v>2.9411764705882353E-2</v>
      </c>
      <c r="S595" s="2"/>
      <c r="T595" s="5">
        <f t="shared" si="126"/>
        <v>81927.710843373497</v>
      </c>
      <c r="U595" s="2">
        <v>84337</v>
      </c>
      <c r="V595" s="5">
        <f t="shared" si="119"/>
        <v>2409.2891566265025</v>
      </c>
      <c r="W595" s="4">
        <f t="shared" si="120"/>
        <v>2.9407499999999955E-2</v>
      </c>
      <c r="X595" s="22">
        <f t="shared" si="124"/>
        <v>70727.271377561992</v>
      </c>
      <c r="Y595" s="22">
        <f t="shared" si="125"/>
        <v>72807.183610597654</v>
      </c>
      <c r="Z595" s="22">
        <f t="shared" si="127"/>
        <v>2079.9122330356622</v>
      </c>
      <c r="AA595" s="8">
        <f t="shared" si="128"/>
        <v>2.9407500000000111E-2</v>
      </c>
      <c r="AB595" s="22">
        <f t="shared" si="129"/>
        <v>6042996.2396796057</v>
      </c>
      <c r="AC595" s="11">
        <v>6463</v>
      </c>
      <c r="AD595" s="2">
        <v>2014</v>
      </c>
      <c r="AE595" s="2">
        <f t="shared" si="121"/>
        <v>2</v>
      </c>
      <c r="AF595" s="2" t="s">
        <v>27</v>
      </c>
    </row>
    <row r="596" spans="1:32" x14ac:dyDescent="0.2">
      <c r="A596">
        <v>38</v>
      </c>
      <c r="B596" s="2" t="s">
        <v>2098</v>
      </c>
      <c r="C596" s="2" t="s">
        <v>22</v>
      </c>
      <c r="D596" s="2" t="s">
        <v>23</v>
      </c>
      <c r="E596" s="2" t="s">
        <v>2767</v>
      </c>
      <c r="F596" s="2" t="s">
        <v>2775</v>
      </c>
      <c r="G596" s="2">
        <v>93</v>
      </c>
      <c r="H596" s="2">
        <v>105</v>
      </c>
      <c r="I596" s="3">
        <v>42624</v>
      </c>
      <c r="J596" s="3">
        <v>42634</v>
      </c>
      <c r="K596" s="3" t="s">
        <v>2541</v>
      </c>
      <c r="L596" s="17">
        <f t="shared" si="122"/>
        <v>275.91000000000003</v>
      </c>
      <c r="M596" s="20">
        <f t="shared" si="123"/>
        <v>0.86328875357906554</v>
      </c>
      <c r="N596" s="2" t="s">
        <v>36</v>
      </c>
      <c r="O596" s="2">
        <v>5800000</v>
      </c>
      <c r="P596" s="2">
        <v>6300000</v>
      </c>
      <c r="Q596" s="2">
        <f t="shared" si="117"/>
        <v>500000</v>
      </c>
      <c r="R596" s="4">
        <f t="shared" si="118"/>
        <v>8.6206896551724144E-2</v>
      </c>
      <c r="S596" s="2">
        <v>55888</v>
      </c>
      <c r="T596" s="5">
        <f t="shared" si="126"/>
        <v>62966.537634408603</v>
      </c>
      <c r="U596" s="2">
        <v>68343</v>
      </c>
      <c r="V596" s="5">
        <f t="shared" si="119"/>
        <v>5376.4623655913965</v>
      </c>
      <c r="W596" s="4">
        <f t="shared" si="120"/>
        <v>8.5386025142557345E-2</v>
      </c>
      <c r="X596" s="22">
        <f t="shared" si="124"/>
        <v>54358.303791597922</v>
      </c>
      <c r="Y596" s="22">
        <f t="shared" si="125"/>
        <v>58999.743285854078</v>
      </c>
      <c r="Z596" s="22">
        <f t="shared" si="127"/>
        <v>4641.4394942561557</v>
      </c>
      <c r="AA596" s="8">
        <f t="shared" si="128"/>
        <v>8.5386025142557442E-2</v>
      </c>
      <c r="AB596" s="22">
        <f t="shared" si="129"/>
        <v>5486976.1255844291</v>
      </c>
      <c r="AC596" s="2">
        <v>398</v>
      </c>
      <c r="AD596" s="2">
        <v>1903</v>
      </c>
      <c r="AE596" s="2">
        <f t="shared" si="121"/>
        <v>113</v>
      </c>
      <c r="AF596" s="2" t="s">
        <v>63</v>
      </c>
    </row>
    <row r="597" spans="1:32" x14ac:dyDescent="0.2">
      <c r="A597">
        <v>38</v>
      </c>
      <c r="B597" s="2" t="s">
        <v>1067</v>
      </c>
      <c r="C597" s="2" t="s">
        <v>22</v>
      </c>
      <c r="D597" s="2" t="s">
        <v>23</v>
      </c>
      <c r="E597" s="2" t="s">
        <v>2767</v>
      </c>
      <c r="F597" s="2" t="s">
        <v>2775</v>
      </c>
      <c r="G597" s="2">
        <v>57</v>
      </c>
      <c r="H597" s="2">
        <v>64</v>
      </c>
      <c r="I597" s="3">
        <v>42625</v>
      </c>
      <c r="J597" s="3">
        <v>42635</v>
      </c>
      <c r="K597" s="3" t="s">
        <v>2541</v>
      </c>
      <c r="L597" s="17">
        <f t="shared" si="122"/>
        <v>275.91000000000003</v>
      </c>
      <c r="M597" s="20">
        <f t="shared" si="123"/>
        <v>0.86328875357906554</v>
      </c>
      <c r="N597" s="2" t="s">
        <v>36</v>
      </c>
      <c r="O597" s="2">
        <v>3500000</v>
      </c>
      <c r="P597" s="2">
        <v>4110000</v>
      </c>
      <c r="Q597" s="2">
        <f t="shared" si="117"/>
        <v>610000</v>
      </c>
      <c r="R597" s="4">
        <f t="shared" si="118"/>
        <v>0.17428571428571429</v>
      </c>
      <c r="S597" s="2">
        <v>2256</v>
      </c>
      <c r="T597" s="5">
        <f t="shared" si="126"/>
        <v>61443.087719298244</v>
      </c>
      <c r="U597" s="2">
        <v>72145</v>
      </c>
      <c r="V597" s="5">
        <f t="shared" si="119"/>
        <v>10701.912280701756</v>
      </c>
      <c r="W597" s="4">
        <f t="shared" si="120"/>
        <v>0.17417601683029454</v>
      </c>
      <c r="X597" s="22">
        <f t="shared" si="124"/>
        <v>53043.126613242173</v>
      </c>
      <c r="Y597" s="22">
        <f t="shared" si="125"/>
        <v>62281.967126961681</v>
      </c>
      <c r="Z597" s="22">
        <f t="shared" si="127"/>
        <v>9238.8405137195077</v>
      </c>
      <c r="AA597" s="8">
        <f t="shared" si="128"/>
        <v>0.17417601683029443</v>
      </c>
      <c r="AB597" s="22">
        <f t="shared" si="129"/>
        <v>3550072.1262368159</v>
      </c>
      <c r="AC597" s="11">
        <v>3557</v>
      </c>
      <c r="AD597" s="2">
        <v>2004</v>
      </c>
      <c r="AE597" s="2">
        <f t="shared" si="121"/>
        <v>12</v>
      </c>
      <c r="AF597" s="2" t="s">
        <v>183</v>
      </c>
    </row>
    <row r="598" spans="1:32" x14ac:dyDescent="0.2">
      <c r="A598">
        <v>39</v>
      </c>
      <c r="B598" s="2" t="s">
        <v>588</v>
      </c>
      <c r="C598" s="2" t="s">
        <v>22</v>
      </c>
      <c r="D598" s="2" t="s">
        <v>23</v>
      </c>
      <c r="E598" s="2" t="s">
        <v>2767</v>
      </c>
      <c r="F598" s="2" t="s">
        <v>2775</v>
      </c>
      <c r="G598" s="2">
        <v>47</v>
      </c>
      <c r="H598" s="2">
        <v>52</v>
      </c>
      <c r="I598" s="3">
        <v>42629</v>
      </c>
      <c r="J598" s="3">
        <v>42639</v>
      </c>
      <c r="K598" s="3" t="s">
        <v>2541</v>
      </c>
      <c r="L598" s="17">
        <f t="shared" si="122"/>
        <v>275.91000000000003</v>
      </c>
      <c r="M598" s="20">
        <f t="shared" si="123"/>
        <v>0.86328875357906554</v>
      </c>
      <c r="N598" s="2" t="s">
        <v>36</v>
      </c>
      <c r="O598" s="2">
        <v>2600000</v>
      </c>
      <c r="P598" s="2">
        <v>3020000</v>
      </c>
      <c r="Q598" s="2">
        <f t="shared" si="117"/>
        <v>420000</v>
      </c>
      <c r="R598" s="4">
        <f t="shared" si="118"/>
        <v>0.16153846153846155</v>
      </c>
      <c r="S598" s="2">
        <v>127738</v>
      </c>
      <c r="T598" s="5">
        <f t="shared" si="126"/>
        <v>58036.978723404252</v>
      </c>
      <c r="U598" s="2">
        <v>66973</v>
      </c>
      <c r="V598" s="5">
        <f t="shared" si="119"/>
        <v>8936.0212765957476</v>
      </c>
      <c r="W598" s="4">
        <f t="shared" si="120"/>
        <v>0.15397116585243897</v>
      </c>
      <c r="X598" s="22">
        <f t="shared" si="124"/>
        <v>50102.671023622403</v>
      </c>
      <c r="Y598" s="22">
        <f t="shared" si="125"/>
        <v>57817.037693450759</v>
      </c>
      <c r="Z598" s="22">
        <f t="shared" si="127"/>
        <v>7714.366669828356</v>
      </c>
      <c r="AA598" s="8">
        <f t="shared" si="128"/>
        <v>0.15397116585243903</v>
      </c>
      <c r="AB598" s="22">
        <f t="shared" si="129"/>
        <v>2717400.7715921858</v>
      </c>
      <c r="AC598" s="2">
        <v>696</v>
      </c>
      <c r="AD598" s="2">
        <v>1936</v>
      </c>
      <c r="AE598" s="2">
        <f t="shared" si="121"/>
        <v>80</v>
      </c>
      <c r="AF598" s="2" t="s">
        <v>50</v>
      </c>
    </row>
    <row r="599" spans="1:32" x14ac:dyDescent="0.2">
      <c r="A599">
        <v>39</v>
      </c>
      <c r="B599" s="2" t="s">
        <v>1134</v>
      </c>
      <c r="C599" s="2" t="s">
        <v>22</v>
      </c>
      <c r="D599" s="2" t="s">
        <v>23</v>
      </c>
      <c r="E599" s="2" t="s">
        <v>2767</v>
      </c>
      <c r="F599" s="2" t="s">
        <v>2775</v>
      </c>
      <c r="G599" s="2">
        <v>60</v>
      </c>
      <c r="H599" s="2">
        <v>66</v>
      </c>
      <c r="I599" s="3">
        <v>42629</v>
      </c>
      <c r="J599" s="3">
        <v>42639</v>
      </c>
      <c r="K599" s="3" t="s">
        <v>2541</v>
      </c>
      <c r="L599" s="17">
        <f t="shared" si="122"/>
        <v>275.91000000000003</v>
      </c>
      <c r="M599" s="20">
        <f t="shared" si="123"/>
        <v>0.86328875357906554</v>
      </c>
      <c r="N599" s="2" t="s">
        <v>36</v>
      </c>
      <c r="O599" s="2">
        <v>3700000</v>
      </c>
      <c r="P599" s="2">
        <v>4200000</v>
      </c>
      <c r="Q599" s="2">
        <f t="shared" si="117"/>
        <v>500000</v>
      </c>
      <c r="R599" s="4">
        <f t="shared" si="118"/>
        <v>0.13513513513513514</v>
      </c>
      <c r="S599" s="2">
        <v>50324</v>
      </c>
      <c r="T599" s="5">
        <f t="shared" si="126"/>
        <v>62505.4</v>
      </c>
      <c r="U599" s="2">
        <v>70839</v>
      </c>
      <c r="V599" s="5">
        <f t="shared" si="119"/>
        <v>8333.5999999999985</v>
      </c>
      <c r="W599" s="4">
        <f t="shared" si="120"/>
        <v>0.13332608062663384</v>
      </c>
      <c r="X599" s="22">
        <f t="shared" si="124"/>
        <v>53960.208857960926</v>
      </c>
      <c r="Y599" s="22">
        <f t="shared" si="125"/>
        <v>61154.512014787426</v>
      </c>
      <c r="Z599" s="22">
        <f t="shared" si="127"/>
        <v>7194.3031568264996</v>
      </c>
      <c r="AA599" s="8">
        <f t="shared" si="128"/>
        <v>0.13332608062663384</v>
      </c>
      <c r="AB599" s="22">
        <f t="shared" si="129"/>
        <v>3669270.7208872456</v>
      </c>
      <c r="AC599" s="2">
        <v>592</v>
      </c>
      <c r="AD599" s="2">
        <v>1880</v>
      </c>
      <c r="AE599" s="2">
        <f t="shared" si="121"/>
        <v>136</v>
      </c>
      <c r="AF599" s="2" t="s">
        <v>29</v>
      </c>
    </row>
    <row r="600" spans="1:32" x14ac:dyDescent="0.2">
      <c r="A600">
        <v>39</v>
      </c>
      <c r="B600" s="2" t="s">
        <v>869</v>
      </c>
      <c r="C600" s="2" t="s">
        <v>22</v>
      </c>
      <c r="D600" s="2" t="s">
        <v>23</v>
      </c>
      <c r="E600" s="2" t="s">
        <v>2767</v>
      </c>
      <c r="F600" s="2" t="s">
        <v>2775</v>
      </c>
      <c r="G600" s="2">
        <v>70</v>
      </c>
      <c r="H600" s="2">
        <v>78</v>
      </c>
      <c r="I600" s="3">
        <v>42629</v>
      </c>
      <c r="J600" s="3">
        <v>42639</v>
      </c>
      <c r="K600" s="3" t="s">
        <v>2541</v>
      </c>
      <c r="L600" s="17">
        <f t="shared" si="122"/>
        <v>275.91000000000003</v>
      </c>
      <c r="M600" s="20">
        <f t="shared" si="123"/>
        <v>0.86328875357906554</v>
      </c>
      <c r="N600" s="2" t="s">
        <v>36</v>
      </c>
      <c r="O600" s="2">
        <v>5300000</v>
      </c>
      <c r="P600" s="2">
        <v>5300000</v>
      </c>
      <c r="Q600" s="2">
        <f t="shared" si="117"/>
        <v>0</v>
      </c>
      <c r="R600" s="4">
        <f t="shared" si="118"/>
        <v>0</v>
      </c>
      <c r="S600" s="2"/>
      <c r="T600" s="5">
        <f t="shared" si="126"/>
        <v>75714.28571428571</v>
      </c>
      <c r="U600" s="2">
        <v>75714</v>
      </c>
      <c r="V600" s="5">
        <f t="shared" si="119"/>
        <v>-0.28571428571012802</v>
      </c>
      <c r="W600" s="4">
        <f t="shared" si="120"/>
        <v>-3.7735849056054646E-6</v>
      </c>
      <c r="X600" s="22">
        <f t="shared" si="124"/>
        <v>65363.291342414959</v>
      </c>
      <c r="Y600" s="22">
        <f t="shared" si="125"/>
        <v>65363.044688485366</v>
      </c>
      <c r="Z600" s="22">
        <f t="shared" si="127"/>
        <v>-0.24665392959286692</v>
      </c>
      <c r="AA600" s="8">
        <f t="shared" si="128"/>
        <v>-3.7735849056427561E-6</v>
      </c>
      <c r="AB600" s="22">
        <f t="shared" si="129"/>
        <v>4575413.1281939754</v>
      </c>
      <c r="AC600" s="11">
        <v>1066</v>
      </c>
      <c r="AD600" s="2">
        <v>2012</v>
      </c>
      <c r="AE600" s="2">
        <f t="shared" si="121"/>
        <v>4</v>
      </c>
      <c r="AF600" s="2" t="s">
        <v>48</v>
      </c>
    </row>
    <row r="601" spans="1:32" x14ac:dyDescent="0.2">
      <c r="A601">
        <v>39</v>
      </c>
      <c r="B601" s="2" t="s">
        <v>174</v>
      </c>
      <c r="C601" s="2" t="s">
        <v>22</v>
      </c>
      <c r="D601" s="2" t="s">
        <v>23</v>
      </c>
      <c r="E601" s="2" t="s">
        <v>2767</v>
      </c>
      <c r="F601" s="2" t="s">
        <v>2775</v>
      </c>
      <c r="G601" s="2">
        <v>30</v>
      </c>
      <c r="H601" s="2">
        <v>34</v>
      </c>
      <c r="I601" s="3">
        <v>42629</v>
      </c>
      <c r="J601" s="3">
        <v>42640</v>
      </c>
      <c r="K601" s="3" t="s">
        <v>2541</v>
      </c>
      <c r="L601" s="17">
        <f t="shared" si="122"/>
        <v>275.91000000000003</v>
      </c>
      <c r="M601" s="20">
        <f t="shared" si="123"/>
        <v>0.86328875357906554</v>
      </c>
      <c r="N601" s="2" t="s">
        <v>24</v>
      </c>
      <c r="O601" s="2">
        <v>2450000</v>
      </c>
      <c r="P601" s="2">
        <v>3230000</v>
      </c>
      <c r="Q601" s="2">
        <f t="shared" si="117"/>
        <v>780000</v>
      </c>
      <c r="R601" s="4">
        <f t="shared" si="118"/>
        <v>0.3183673469387755</v>
      </c>
      <c r="S601" s="2">
        <v>33781</v>
      </c>
      <c r="T601" s="5">
        <f t="shared" si="126"/>
        <v>82792.7</v>
      </c>
      <c r="U601" s="2">
        <v>108793</v>
      </c>
      <c r="V601" s="5">
        <f t="shared" si="119"/>
        <v>26000.300000000003</v>
      </c>
      <c r="W601" s="4">
        <f t="shared" si="120"/>
        <v>0.31404097221131821</v>
      </c>
      <c r="X601" s="22">
        <f t="shared" si="124"/>
        <v>71474.006788445491</v>
      </c>
      <c r="Y601" s="22">
        <f t="shared" si="125"/>
        <v>93919.77336812728</v>
      </c>
      <c r="Z601" s="22">
        <f t="shared" si="127"/>
        <v>22445.766579681789</v>
      </c>
      <c r="AA601" s="8">
        <f t="shared" si="128"/>
        <v>0.31404097221131833</v>
      </c>
      <c r="AB601" s="22">
        <f t="shared" si="129"/>
        <v>2817593.2010438186</v>
      </c>
      <c r="AC601" s="2">
        <v>514</v>
      </c>
      <c r="AD601" s="2">
        <v>1915</v>
      </c>
      <c r="AE601" s="2">
        <f t="shared" si="121"/>
        <v>101</v>
      </c>
      <c r="AF601" s="2" t="s">
        <v>169</v>
      </c>
    </row>
    <row r="602" spans="1:32" x14ac:dyDescent="0.2">
      <c r="A602">
        <v>39</v>
      </c>
      <c r="B602" s="2" t="s">
        <v>755</v>
      </c>
      <c r="C602" s="2" t="s">
        <v>22</v>
      </c>
      <c r="D602" s="2" t="s">
        <v>23</v>
      </c>
      <c r="E602" s="2" t="s">
        <v>2767</v>
      </c>
      <c r="F602" s="2" t="s">
        <v>2775</v>
      </c>
      <c r="G602" s="2">
        <v>50</v>
      </c>
      <c r="H602" s="2">
        <v>55</v>
      </c>
      <c r="I602" s="3">
        <v>42630</v>
      </c>
      <c r="J602" s="3">
        <v>42640</v>
      </c>
      <c r="K602" s="3" t="s">
        <v>2541</v>
      </c>
      <c r="L602" s="17">
        <f t="shared" si="122"/>
        <v>275.91000000000003</v>
      </c>
      <c r="M602" s="20">
        <f t="shared" si="123"/>
        <v>0.86328875357906554</v>
      </c>
      <c r="N602" s="2" t="s">
        <v>36</v>
      </c>
      <c r="O602" s="2">
        <v>3100000</v>
      </c>
      <c r="P602" s="2">
        <v>3550000</v>
      </c>
      <c r="Q602" s="2">
        <f t="shared" si="117"/>
        <v>450000</v>
      </c>
      <c r="R602" s="4">
        <f t="shared" si="118"/>
        <v>0.14516129032258066</v>
      </c>
      <c r="S602" s="2">
        <v>210804</v>
      </c>
      <c r="T602" s="5">
        <f t="shared" si="126"/>
        <v>66216.08</v>
      </c>
      <c r="U602" s="2">
        <v>75216</v>
      </c>
      <c r="V602" s="5">
        <f t="shared" si="119"/>
        <v>8999.9199999999983</v>
      </c>
      <c r="W602" s="4">
        <f t="shared" si="120"/>
        <v>0.1359174387852618</v>
      </c>
      <c r="X602" s="22">
        <f t="shared" si="124"/>
        <v>57163.597170091693</v>
      </c>
      <c r="Y602" s="22">
        <f t="shared" si="125"/>
        <v>64933.126889202991</v>
      </c>
      <c r="Z602" s="22">
        <f t="shared" si="127"/>
        <v>7769.5297191112986</v>
      </c>
      <c r="AA602" s="8">
        <f t="shared" si="128"/>
        <v>0.13591743878526175</v>
      </c>
      <c r="AB602" s="22">
        <f t="shared" si="129"/>
        <v>3246656.3444601498</v>
      </c>
      <c r="AC602" s="2">
        <v>679</v>
      </c>
      <c r="AD602" s="2">
        <v>1971</v>
      </c>
      <c r="AE602" s="2">
        <f t="shared" si="121"/>
        <v>45</v>
      </c>
      <c r="AF602" s="2" t="s">
        <v>25</v>
      </c>
    </row>
    <row r="603" spans="1:32" x14ac:dyDescent="0.2">
      <c r="A603">
        <v>39</v>
      </c>
      <c r="B603" s="2" t="s">
        <v>848</v>
      </c>
      <c r="C603" s="2" t="s">
        <v>22</v>
      </c>
      <c r="D603" s="2" t="s">
        <v>23</v>
      </c>
      <c r="E603" s="2" t="s">
        <v>2767</v>
      </c>
      <c r="F603" s="2" t="s">
        <v>2775</v>
      </c>
      <c r="G603" s="2">
        <v>52</v>
      </c>
      <c r="H603" s="2">
        <v>56</v>
      </c>
      <c r="I603" s="3">
        <v>42629</v>
      </c>
      <c r="J603" s="3">
        <v>42640</v>
      </c>
      <c r="K603" s="3" t="s">
        <v>2541</v>
      </c>
      <c r="L603" s="17">
        <f t="shared" si="122"/>
        <v>275.91000000000003</v>
      </c>
      <c r="M603" s="20">
        <f t="shared" si="123"/>
        <v>0.86328875357906554</v>
      </c>
      <c r="N603" s="2" t="s">
        <v>24</v>
      </c>
      <c r="O603" s="2">
        <v>3700000</v>
      </c>
      <c r="P603" s="2">
        <v>4270000</v>
      </c>
      <c r="Q603" s="2">
        <f t="shared" si="117"/>
        <v>570000</v>
      </c>
      <c r="R603" s="4">
        <f t="shared" si="118"/>
        <v>0.15405405405405406</v>
      </c>
      <c r="S603" s="2">
        <v>1028</v>
      </c>
      <c r="T603" s="5">
        <f t="shared" si="126"/>
        <v>71173.61538461539</v>
      </c>
      <c r="U603" s="2">
        <v>82135</v>
      </c>
      <c r="V603" s="5">
        <f t="shared" si="119"/>
        <v>10961.38461538461</v>
      </c>
      <c r="W603" s="4">
        <f t="shared" si="120"/>
        <v>0.15400910233589146</v>
      </c>
      <c r="X603" s="22">
        <f t="shared" si="124"/>
        <v>61443.381713100425</v>
      </c>
      <c r="Y603" s="22">
        <f t="shared" si="125"/>
        <v>70906.221775216545</v>
      </c>
      <c r="Z603" s="22">
        <f t="shared" si="127"/>
        <v>9462.84006211612</v>
      </c>
      <c r="AA603" s="8">
        <f t="shared" si="128"/>
        <v>0.15400910233589138</v>
      </c>
      <c r="AB603" s="22">
        <f t="shared" si="129"/>
        <v>3687123.5323112602</v>
      </c>
      <c r="AC603" s="2">
        <v>810</v>
      </c>
      <c r="AD603" s="2">
        <v>2002</v>
      </c>
      <c r="AE603" s="2">
        <f t="shared" si="121"/>
        <v>14</v>
      </c>
      <c r="AF603" s="2" t="s">
        <v>37</v>
      </c>
    </row>
    <row r="604" spans="1:32" x14ac:dyDescent="0.2">
      <c r="A604">
        <v>39</v>
      </c>
      <c r="B604" s="2" t="s">
        <v>945</v>
      </c>
      <c r="C604" s="2" t="s">
        <v>22</v>
      </c>
      <c r="D604" s="2" t="s">
        <v>23</v>
      </c>
      <c r="E604" s="2" t="s">
        <v>2767</v>
      </c>
      <c r="F604" s="2" t="s">
        <v>2775</v>
      </c>
      <c r="G604" s="2">
        <v>54</v>
      </c>
      <c r="H604" s="2">
        <v>58</v>
      </c>
      <c r="I604" s="3">
        <v>42629</v>
      </c>
      <c r="J604" s="3">
        <v>42640</v>
      </c>
      <c r="K604" s="3" t="s">
        <v>2541</v>
      </c>
      <c r="L604" s="17">
        <f t="shared" si="122"/>
        <v>275.91000000000003</v>
      </c>
      <c r="M604" s="20">
        <f t="shared" si="123"/>
        <v>0.86328875357906554</v>
      </c>
      <c r="N604" s="2" t="s">
        <v>24</v>
      </c>
      <c r="O604" s="2">
        <v>3600000</v>
      </c>
      <c r="P604" s="2">
        <v>5025000</v>
      </c>
      <c r="Q604" s="2">
        <f t="shared" si="117"/>
        <v>1425000</v>
      </c>
      <c r="R604" s="4">
        <f t="shared" si="118"/>
        <v>0.39583333333333331</v>
      </c>
      <c r="S604" s="2"/>
      <c r="T604" s="5">
        <f t="shared" si="126"/>
        <v>66666.666666666672</v>
      </c>
      <c r="U604" s="2">
        <v>93056</v>
      </c>
      <c r="V604" s="5">
        <f t="shared" si="119"/>
        <v>26389.333333333328</v>
      </c>
      <c r="W604" s="4">
        <f t="shared" si="120"/>
        <v>0.39583999999999991</v>
      </c>
      <c r="X604" s="22">
        <f t="shared" si="124"/>
        <v>57552.583571937706</v>
      </c>
      <c r="Y604" s="22">
        <f t="shared" si="125"/>
        <v>80334.198253053517</v>
      </c>
      <c r="Z604" s="22">
        <f t="shared" si="127"/>
        <v>22781.614681115811</v>
      </c>
      <c r="AA604" s="8">
        <f t="shared" si="128"/>
        <v>0.3958399999999998</v>
      </c>
      <c r="AB604" s="22">
        <f t="shared" si="129"/>
        <v>4338046.7056648899</v>
      </c>
      <c r="AC604" s="11">
        <v>2559</v>
      </c>
      <c r="AD604" s="2">
        <v>1998</v>
      </c>
      <c r="AE604" s="2">
        <f t="shared" si="121"/>
        <v>18</v>
      </c>
      <c r="AF604" s="2" t="s">
        <v>133</v>
      </c>
    </row>
    <row r="605" spans="1:32" x14ac:dyDescent="0.2">
      <c r="A605">
        <v>39</v>
      </c>
      <c r="B605" s="2" t="s">
        <v>1125</v>
      </c>
      <c r="C605" s="2" t="s">
        <v>22</v>
      </c>
      <c r="D605" s="2" t="s">
        <v>23</v>
      </c>
      <c r="E605" s="2" t="s">
        <v>2767</v>
      </c>
      <c r="F605" s="2" t="s">
        <v>2775</v>
      </c>
      <c r="G605" s="2">
        <v>59</v>
      </c>
      <c r="H605" s="2">
        <v>65</v>
      </c>
      <c r="I605" s="3">
        <v>42630</v>
      </c>
      <c r="J605" s="3">
        <v>42640</v>
      </c>
      <c r="K605" s="3" t="s">
        <v>2541</v>
      </c>
      <c r="L605" s="17">
        <f t="shared" si="122"/>
        <v>275.91000000000003</v>
      </c>
      <c r="M605" s="20">
        <f t="shared" si="123"/>
        <v>0.86328875357906554</v>
      </c>
      <c r="N605" s="2" t="s">
        <v>36</v>
      </c>
      <c r="O605" s="2">
        <v>3400000</v>
      </c>
      <c r="P605" s="2">
        <v>3400000</v>
      </c>
      <c r="Q605" s="2">
        <f t="shared" si="117"/>
        <v>0</v>
      </c>
      <c r="R605" s="4">
        <f t="shared" si="118"/>
        <v>0</v>
      </c>
      <c r="S605" s="2"/>
      <c r="T605" s="5">
        <f t="shared" si="126"/>
        <v>57627.118644067799</v>
      </c>
      <c r="U605" s="2">
        <v>57627</v>
      </c>
      <c r="V605" s="5">
        <f t="shared" si="119"/>
        <v>-0.11864406779932324</v>
      </c>
      <c r="W605" s="4">
        <f t="shared" si="120"/>
        <v>-2.0588235294588443E-6</v>
      </c>
      <c r="X605" s="22">
        <f t="shared" si="124"/>
        <v>49748.843426590218</v>
      </c>
      <c r="Y605" s="22">
        <f t="shared" si="125"/>
        <v>49748.741002500807</v>
      </c>
      <c r="Z605" s="22">
        <f t="shared" si="127"/>
        <v>-0.10242408941121539</v>
      </c>
      <c r="AA605" s="8">
        <f t="shared" si="128"/>
        <v>-2.0588235294827141E-6</v>
      </c>
      <c r="AB605" s="22">
        <f t="shared" si="129"/>
        <v>2935175.7191475476</v>
      </c>
      <c r="AC605" s="11">
        <v>1543</v>
      </c>
      <c r="AD605" s="2">
        <v>1987</v>
      </c>
      <c r="AE605" s="2">
        <f t="shared" si="121"/>
        <v>29</v>
      </c>
      <c r="AF605" s="2" t="s">
        <v>161</v>
      </c>
    </row>
    <row r="606" spans="1:32" x14ac:dyDescent="0.2">
      <c r="A606">
        <v>39</v>
      </c>
      <c r="B606" s="2" t="s">
        <v>1169</v>
      </c>
      <c r="C606" s="2" t="s">
        <v>22</v>
      </c>
      <c r="D606" s="2" t="s">
        <v>23</v>
      </c>
      <c r="E606" s="2" t="s">
        <v>2767</v>
      </c>
      <c r="F606" s="2" t="s">
        <v>2775</v>
      </c>
      <c r="G606" s="2">
        <v>60</v>
      </c>
      <c r="H606" s="2">
        <v>66</v>
      </c>
      <c r="I606" s="3">
        <v>42630</v>
      </c>
      <c r="J606" s="3">
        <v>42640</v>
      </c>
      <c r="K606" s="3" t="s">
        <v>2541</v>
      </c>
      <c r="L606" s="17">
        <f t="shared" si="122"/>
        <v>275.91000000000003</v>
      </c>
      <c r="M606" s="20">
        <f t="shared" si="123"/>
        <v>0.86328875357906554</v>
      </c>
      <c r="N606" s="2" t="s">
        <v>36</v>
      </c>
      <c r="O606" s="2">
        <v>3500000</v>
      </c>
      <c r="P606" s="2">
        <v>4300000</v>
      </c>
      <c r="Q606" s="2">
        <f t="shared" si="117"/>
        <v>800000</v>
      </c>
      <c r="R606" s="4">
        <f t="shared" si="118"/>
        <v>0.22857142857142856</v>
      </c>
      <c r="S606" s="2">
        <v>2996</v>
      </c>
      <c r="T606" s="5">
        <f t="shared" si="126"/>
        <v>58383.26666666667</v>
      </c>
      <c r="U606" s="2">
        <v>71717</v>
      </c>
      <c r="V606" s="5">
        <f t="shared" si="119"/>
        <v>13333.73333333333</v>
      </c>
      <c r="W606" s="4">
        <f t="shared" si="120"/>
        <v>0.22838279004600626</v>
      </c>
      <c r="X606" s="22">
        <f t="shared" si="124"/>
        <v>50401.617510540877</v>
      </c>
      <c r="Y606" s="22">
        <f t="shared" si="125"/>
        <v>61912.479540429842</v>
      </c>
      <c r="Z606" s="22">
        <f t="shared" si="127"/>
        <v>11510.862029888965</v>
      </c>
      <c r="AA606" s="8">
        <f t="shared" si="128"/>
        <v>0.22838279004600617</v>
      </c>
      <c r="AB606" s="22">
        <f t="shared" si="129"/>
        <v>3714748.7724257903</v>
      </c>
      <c r="AC606" s="11">
        <v>7393</v>
      </c>
      <c r="AD606" s="2">
        <v>2012</v>
      </c>
      <c r="AE606" s="2">
        <f t="shared" si="121"/>
        <v>4</v>
      </c>
      <c r="AF606" s="2" t="s">
        <v>148</v>
      </c>
    </row>
    <row r="607" spans="1:32" x14ac:dyDescent="0.2">
      <c r="A607">
        <v>39</v>
      </c>
      <c r="B607" s="2" t="s">
        <v>1294</v>
      </c>
      <c r="C607" s="2" t="s">
        <v>22</v>
      </c>
      <c r="D607" s="2" t="s">
        <v>23</v>
      </c>
      <c r="E607" s="2" t="s">
        <v>2767</v>
      </c>
      <c r="F607" s="2" t="s">
        <v>2775</v>
      </c>
      <c r="G607" s="2">
        <v>64</v>
      </c>
      <c r="H607" s="2">
        <v>74</v>
      </c>
      <c r="I607" s="3">
        <v>42630</v>
      </c>
      <c r="J607" s="3">
        <v>42640</v>
      </c>
      <c r="K607" s="3" t="s">
        <v>2541</v>
      </c>
      <c r="L607" s="17">
        <f t="shared" si="122"/>
        <v>275.91000000000003</v>
      </c>
      <c r="M607" s="20">
        <f t="shared" si="123"/>
        <v>0.86328875357906554</v>
      </c>
      <c r="N607" s="2" t="s">
        <v>36</v>
      </c>
      <c r="O607" s="2">
        <v>5000000</v>
      </c>
      <c r="P607" s="2">
        <v>5000000</v>
      </c>
      <c r="Q607" s="2">
        <f t="shared" si="117"/>
        <v>0</v>
      </c>
      <c r="R607" s="4">
        <f t="shared" si="118"/>
        <v>0</v>
      </c>
      <c r="S607" s="2">
        <v>3190</v>
      </c>
      <c r="T607" s="5">
        <f t="shared" si="126"/>
        <v>78174.84375</v>
      </c>
      <c r="U607" s="2">
        <v>78175</v>
      </c>
      <c r="V607" s="5">
        <f t="shared" si="119"/>
        <v>0.15625</v>
      </c>
      <c r="W607" s="4">
        <f t="shared" si="120"/>
        <v>1.9987248135689429E-6</v>
      </c>
      <c r="X607" s="22">
        <f t="shared" si="124"/>
        <v>67487.463422175701</v>
      </c>
      <c r="Y607" s="22">
        <f t="shared" si="125"/>
        <v>67487.598311043446</v>
      </c>
      <c r="Z607" s="22">
        <f t="shared" si="127"/>
        <v>0.13488886774575803</v>
      </c>
      <c r="AA607" s="8">
        <f t="shared" si="128"/>
        <v>1.998724813554556E-6</v>
      </c>
      <c r="AB607" s="22">
        <f t="shared" si="129"/>
        <v>4319206.2919067806</v>
      </c>
      <c r="AC607" s="11">
        <v>3312</v>
      </c>
      <c r="AD607" s="2">
        <v>2009</v>
      </c>
      <c r="AE607" s="2">
        <f t="shared" si="121"/>
        <v>7</v>
      </c>
      <c r="AF607" s="2" t="s">
        <v>1295</v>
      </c>
    </row>
    <row r="608" spans="1:32" x14ac:dyDescent="0.2">
      <c r="A608">
        <v>39</v>
      </c>
      <c r="B608" s="2" t="s">
        <v>574</v>
      </c>
      <c r="C608" s="2" t="s">
        <v>22</v>
      </c>
      <c r="D608" s="2" t="s">
        <v>23</v>
      </c>
      <c r="E608" s="2" t="s">
        <v>2767</v>
      </c>
      <c r="F608" s="2" t="s">
        <v>2775</v>
      </c>
      <c r="G608" s="2">
        <v>66</v>
      </c>
      <c r="H608" s="2">
        <v>75</v>
      </c>
      <c r="I608" s="3">
        <v>42629</v>
      </c>
      <c r="J608" s="3">
        <v>42640</v>
      </c>
      <c r="K608" s="3" t="s">
        <v>2541</v>
      </c>
      <c r="L608" s="17">
        <f t="shared" si="122"/>
        <v>275.91000000000003</v>
      </c>
      <c r="M608" s="20">
        <f t="shared" si="123"/>
        <v>0.86328875357906554</v>
      </c>
      <c r="N608" s="2" t="s">
        <v>24</v>
      </c>
      <c r="O608" s="2">
        <v>4900000</v>
      </c>
      <c r="P608" s="2">
        <v>5520000</v>
      </c>
      <c r="Q608" s="2">
        <f t="shared" si="117"/>
        <v>620000</v>
      </c>
      <c r="R608" s="4">
        <f t="shared" si="118"/>
        <v>0.12653061224489795</v>
      </c>
      <c r="S608" s="2"/>
      <c r="T608" s="5">
        <f t="shared" si="126"/>
        <v>74242.42424242424</v>
      </c>
      <c r="U608" s="2">
        <v>83636</v>
      </c>
      <c r="V608" s="5">
        <f t="shared" si="119"/>
        <v>9393.5757575757598</v>
      </c>
      <c r="W608" s="4">
        <f t="shared" si="120"/>
        <v>0.12652571428571432</v>
      </c>
      <c r="X608" s="22">
        <f t="shared" si="124"/>
        <v>64092.649886930623</v>
      </c>
      <c r="Y608" s="22">
        <f t="shared" si="125"/>
        <v>72202.018194338729</v>
      </c>
      <c r="Z608" s="22">
        <f t="shared" si="127"/>
        <v>8109.3683074081055</v>
      </c>
      <c r="AA608" s="8">
        <f t="shared" si="128"/>
        <v>0.12652571428571435</v>
      </c>
      <c r="AB608" s="22">
        <f t="shared" si="129"/>
        <v>4765333.2008263562</v>
      </c>
      <c r="AC608" s="11">
        <v>1401</v>
      </c>
      <c r="AD608" s="2">
        <v>2013</v>
      </c>
      <c r="AE608" s="2">
        <f t="shared" si="121"/>
        <v>3</v>
      </c>
      <c r="AF608" s="2" t="s">
        <v>37</v>
      </c>
    </row>
    <row r="609" spans="1:32" x14ac:dyDescent="0.2">
      <c r="A609">
        <v>39</v>
      </c>
      <c r="B609" s="2" t="s">
        <v>970</v>
      </c>
      <c r="C609" s="2" t="s">
        <v>22</v>
      </c>
      <c r="D609" s="2" t="s">
        <v>23</v>
      </c>
      <c r="E609" s="2" t="s">
        <v>2767</v>
      </c>
      <c r="F609" s="2" t="s">
        <v>2775</v>
      </c>
      <c r="G609" s="2">
        <v>68</v>
      </c>
      <c r="H609" s="2">
        <v>75</v>
      </c>
      <c r="I609" s="3">
        <v>42630</v>
      </c>
      <c r="J609" s="3">
        <v>42640</v>
      </c>
      <c r="K609" s="3" t="s">
        <v>2541</v>
      </c>
      <c r="L609" s="17">
        <f t="shared" si="122"/>
        <v>275.91000000000003</v>
      </c>
      <c r="M609" s="20">
        <f t="shared" si="123"/>
        <v>0.86328875357906554</v>
      </c>
      <c r="N609" s="2" t="s">
        <v>36</v>
      </c>
      <c r="O609" s="2">
        <v>3600000</v>
      </c>
      <c r="P609" s="2">
        <v>4200000</v>
      </c>
      <c r="Q609" s="2">
        <f t="shared" si="117"/>
        <v>600000</v>
      </c>
      <c r="R609" s="4">
        <f t="shared" si="118"/>
        <v>0.16666666666666666</v>
      </c>
      <c r="S609" s="2">
        <v>40000</v>
      </c>
      <c r="T609" s="5">
        <f t="shared" si="126"/>
        <v>53529.411764705881</v>
      </c>
      <c r="U609" s="2">
        <v>62353</v>
      </c>
      <c r="V609" s="5">
        <f t="shared" si="119"/>
        <v>8823.5882352941189</v>
      </c>
      <c r="W609" s="4">
        <f t="shared" si="120"/>
        <v>0.16483626373626376</v>
      </c>
      <c r="X609" s="22">
        <f t="shared" si="124"/>
        <v>46211.339162173506</v>
      </c>
      <c r="Y609" s="22">
        <f t="shared" si="125"/>
        <v>53828.643651915474</v>
      </c>
      <c r="Z609" s="22">
        <f t="shared" si="127"/>
        <v>7617.3044897419677</v>
      </c>
      <c r="AA609" s="8">
        <f t="shared" si="128"/>
        <v>0.16483626373626378</v>
      </c>
      <c r="AB609" s="22">
        <f t="shared" si="129"/>
        <v>3660347.7683302523</v>
      </c>
      <c r="AC609" s="2">
        <v>457</v>
      </c>
      <c r="AD609" s="2">
        <v>1895</v>
      </c>
      <c r="AE609" s="2">
        <f t="shared" si="121"/>
        <v>121</v>
      </c>
      <c r="AF609" s="2" t="s">
        <v>206</v>
      </c>
    </row>
    <row r="610" spans="1:32" x14ac:dyDescent="0.2">
      <c r="A610">
        <v>39</v>
      </c>
      <c r="B610" s="2" t="s">
        <v>1294</v>
      </c>
      <c r="C610" s="2" t="s">
        <v>22</v>
      </c>
      <c r="D610" s="2" t="s">
        <v>23</v>
      </c>
      <c r="E610" s="2" t="s">
        <v>2767</v>
      </c>
      <c r="F610" s="2" t="s">
        <v>2775</v>
      </c>
      <c r="G610" s="2">
        <v>71</v>
      </c>
      <c r="H610" s="2">
        <v>80</v>
      </c>
      <c r="I610" s="3">
        <v>42629</v>
      </c>
      <c r="J610" s="3">
        <v>42640</v>
      </c>
      <c r="K610" s="3" t="s">
        <v>2541</v>
      </c>
      <c r="L610" s="17">
        <f t="shared" si="122"/>
        <v>275.91000000000003</v>
      </c>
      <c r="M610" s="20">
        <f t="shared" si="123"/>
        <v>0.86328875357906554</v>
      </c>
      <c r="N610" s="2" t="s">
        <v>24</v>
      </c>
      <c r="O610" s="2">
        <v>6390000</v>
      </c>
      <c r="P610" s="2">
        <v>6750000</v>
      </c>
      <c r="Q610" s="2">
        <f t="shared" si="117"/>
        <v>360000</v>
      </c>
      <c r="R610" s="4">
        <f t="shared" si="118"/>
        <v>5.6338028169014086E-2</v>
      </c>
      <c r="S610" s="2"/>
      <c r="T610" s="5">
        <f t="shared" si="126"/>
        <v>90000</v>
      </c>
      <c r="U610" s="2">
        <v>95070</v>
      </c>
      <c r="V610" s="5">
        <f t="shared" si="119"/>
        <v>5070</v>
      </c>
      <c r="W610" s="4">
        <f t="shared" si="120"/>
        <v>5.6333333333333332E-2</v>
      </c>
      <c r="X610" s="22">
        <f t="shared" si="124"/>
        <v>77695.987822115902</v>
      </c>
      <c r="Y610" s="22">
        <f t="shared" si="125"/>
        <v>82072.861802761763</v>
      </c>
      <c r="Z610" s="22">
        <f t="shared" si="127"/>
        <v>4376.8739806458616</v>
      </c>
      <c r="AA610" s="8">
        <f t="shared" si="128"/>
        <v>5.6333333333333326E-2</v>
      </c>
      <c r="AB610" s="22">
        <f t="shared" si="129"/>
        <v>5827173.1879960848</v>
      </c>
      <c r="AC610" s="11">
        <v>3312</v>
      </c>
      <c r="AD610" s="2">
        <v>2009</v>
      </c>
      <c r="AE610" s="2">
        <f t="shared" si="121"/>
        <v>7</v>
      </c>
      <c r="AF610" s="2" t="s">
        <v>27</v>
      </c>
    </row>
    <row r="611" spans="1:32" x14ac:dyDescent="0.2">
      <c r="A611">
        <v>39</v>
      </c>
      <c r="B611" s="2" t="s">
        <v>1977</v>
      </c>
      <c r="C611" s="2" t="s">
        <v>22</v>
      </c>
      <c r="D611" s="2" t="s">
        <v>23</v>
      </c>
      <c r="E611" s="2" t="s">
        <v>2767</v>
      </c>
      <c r="F611" s="2" t="s">
        <v>2775</v>
      </c>
      <c r="G611" s="2">
        <v>85</v>
      </c>
      <c r="H611" s="2">
        <v>97</v>
      </c>
      <c r="I611" s="3">
        <v>42629</v>
      </c>
      <c r="J611" s="3">
        <v>42640</v>
      </c>
      <c r="K611" s="3" t="s">
        <v>2541</v>
      </c>
      <c r="L611" s="17">
        <f t="shared" si="122"/>
        <v>275.91000000000003</v>
      </c>
      <c r="M611" s="20">
        <f t="shared" si="123"/>
        <v>0.86328875357906554</v>
      </c>
      <c r="N611" s="2" t="s">
        <v>24</v>
      </c>
      <c r="O611" s="2">
        <v>5600000</v>
      </c>
      <c r="P611" s="2">
        <v>6865000</v>
      </c>
      <c r="Q611" s="2">
        <f t="shared" si="117"/>
        <v>1265000</v>
      </c>
      <c r="R611" s="4">
        <f t="shared" si="118"/>
        <v>0.22589285714285715</v>
      </c>
      <c r="S611" s="2">
        <v>7536</v>
      </c>
      <c r="T611" s="5">
        <f t="shared" si="126"/>
        <v>65971.01176470588</v>
      </c>
      <c r="U611" s="2">
        <v>80853</v>
      </c>
      <c r="V611" s="5">
        <f t="shared" si="119"/>
        <v>14881.98823529412</v>
      </c>
      <c r="W611" s="4">
        <f t="shared" si="120"/>
        <v>0.2255837501533651</v>
      </c>
      <c r="X611" s="22">
        <f t="shared" si="124"/>
        <v>56952.032518702807</v>
      </c>
      <c r="Y611" s="22">
        <f t="shared" si="125"/>
        <v>69799.485593128193</v>
      </c>
      <c r="Z611" s="22">
        <f t="shared" si="127"/>
        <v>12847.453074425386</v>
      </c>
      <c r="AA611" s="8">
        <f t="shared" si="128"/>
        <v>0.22558375015336524</v>
      </c>
      <c r="AB611" s="22">
        <f t="shared" si="129"/>
        <v>5932956.2754158964</v>
      </c>
      <c r="AC611" s="11">
        <v>11348</v>
      </c>
      <c r="AD611" s="2">
        <v>2015</v>
      </c>
      <c r="AE611" s="2">
        <f t="shared" si="121"/>
        <v>1</v>
      </c>
      <c r="AF611" s="2" t="s">
        <v>621</v>
      </c>
    </row>
    <row r="612" spans="1:32" x14ac:dyDescent="0.2">
      <c r="A612">
        <v>39</v>
      </c>
      <c r="B612" s="2" t="s">
        <v>2173</v>
      </c>
      <c r="C612" s="2" t="s">
        <v>22</v>
      </c>
      <c r="D612" s="2" t="s">
        <v>23</v>
      </c>
      <c r="E612" s="2" t="s">
        <v>2767</v>
      </c>
      <c r="F612" s="2" t="s">
        <v>2775</v>
      </c>
      <c r="G612" s="2">
        <v>99</v>
      </c>
      <c r="H612" s="2">
        <v>87</v>
      </c>
      <c r="I612" s="3">
        <v>42630</v>
      </c>
      <c r="J612" s="3">
        <v>42640</v>
      </c>
      <c r="K612" s="3" t="s">
        <v>2541</v>
      </c>
      <c r="L612" s="17">
        <f t="shared" si="122"/>
        <v>275.91000000000003</v>
      </c>
      <c r="M612" s="20">
        <f t="shared" si="123"/>
        <v>0.86328875357906554</v>
      </c>
      <c r="N612" s="2" t="s">
        <v>36</v>
      </c>
      <c r="O612" s="2">
        <v>6300000</v>
      </c>
      <c r="P612" s="2">
        <v>7700000</v>
      </c>
      <c r="Q612" s="2">
        <f t="shared" si="117"/>
        <v>1400000</v>
      </c>
      <c r="R612" s="4">
        <f t="shared" si="118"/>
        <v>0.22222222222222221</v>
      </c>
      <c r="S612" s="2"/>
      <c r="T612" s="5">
        <f t="shared" si="126"/>
        <v>63636.36363636364</v>
      </c>
      <c r="U612" s="2">
        <v>77778</v>
      </c>
      <c r="V612" s="5">
        <f t="shared" si="119"/>
        <v>14141.63636363636</v>
      </c>
      <c r="W612" s="4">
        <f t="shared" si="120"/>
        <v>0.22222571428571422</v>
      </c>
      <c r="X612" s="22">
        <f t="shared" si="124"/>
        <v>54936.557045940535</v>
      </c>
      <c r="Y612" s="22">
        <f t="shared" si="125"/>
        <v>67144.872675872553</v>
      </c>
      <c r="Z612" s="22">
        <f t="shared" si="127"/>
        <v>12208.315629932018</v>
      </c>
      <c r="AA612" s="8">
        <f t="shared" si="128"/>
        <v>0.22222571428571417</v>
      </c>
      <c r="AB612" s="22">
        <f t="shared" si="129"/>
        <v>6647342.3949113823</v>
      </c>
      <c r="AC612" s="11">
        <v>11786</v>
      </c>
      <c r="AD612" s="2">
        <v>2008</v>
      </c>
      <c r="AE612" s="2">
        <f t="shared" si="121"/>
        <v>8</v>
      </c>
      <c r="AF612" s="2" t="s">
        <v>58</v>
      </c>
    </row>
    <row r="613" spans="1:32" x14ac:dyDescent="0.2">
      <c r="A613">
        <v>39</v>
      </c>
      <c r="B613" s="2" t="s">
        <v>2293</v>
      </c>
      <c r="C613" s="2" t="s">
        <v>22</v>
      </c>
      <c r="D613" s="2" t="s">
        <v>23</v>
      </c>
      <c r="E613" s="2" t="s">
        <v>2767</v>
      </c>
      <c r="F613" s="2" t="s">
        <v>2775</v>
      </c>
      <c r="G613" s="2">
        <v>110</v>
      </c>
      <c r="H613" s="2">
        <v>127</v>
      </c>
      <c r="I613" s="3">
        <v>42630</v>
      </c>
      <c r="J613" s="3">
        <v>42640</v>
      </c>
      <c r="K613" s="3" t="s">
        <v>2541</v>
      </c>
      <c r="L613" s="17">
        <f t="shared" si="122"/>
        <v>275.91000000000003</v>
      </c>
      <c r="M613" s="20">
        <f t="shared" si="123"/>
        <v>0.86328875357906554</v>
      </c>
      <c r="N613" s="2" t="s">
        <v>36</v>
      </c>
      <c r="O613" s="2">
        <v>6300000</v>
      </c>
      <c r="P613" s="2">
        <v>7550000</v>
      </c>
      <c r="Q613" s="2">
        <f t="shared" si="117"/>
        <v>1250000</v>
      </c>
      <c r="R613" s="4">
        <f t="shared" si="118"/>
        <v>0.1984126984126984</v>
      </c>
      <c r="S613" s="2"/>
      <c r="T613" s="5">
        <f t="shared" si="126"/>
        <v>57272.727272727272</v>
      </c>
      <c r="U613" s="2">
        <v>68636</v>
      </c>
      <c r="V613" s="5">
        <f t="shared" si="119"/>
        <v>11363.272727272728</v>
      </c>
      <c r="W613" s="4">
        <f t="shared" si="120"/>
        <v>0.19840634920634923</v>
      </c>
      <c r="X613" s="22">
        <f t="shared" si="124"/>
        <v>49442.901341346478</v>
      </c>
      <c r="Y613" s="22">
        <f t="shared" si="125"/>
        <v>59252.686890652745</v>
      </c>
      <c r="Z613" s="22">
        <f t="shared" si="127"/>
        <v>9809.7855493062671</v>
      </c>
      <c r="AA613" s="8">
        <f t="shared" si="128"/>
        <v>0.19840634920634934</v>
      </c>
      <c r="AB613" s="22">
        <f t="shared" si="129"/>
        <v>6517795.5579718016</v>
      </c>
      <c r="AC613" s="2">
        <v>606</v>
      </c>
      <c r="AD613" s="2">
        <v>1900</v>
      </c>
      <c r="AE613" s="2">
        <f t="shared" si="121"/>
        <v>116</v>
      </c>
      <c r="AF613" s="2" t="s">
        <v>65</v>
      </c>
    </row>
    <row r="614" spans="1:32" x14ac:dyDescent="0.2">
      <c r="A614">
        <v>39</v>
      </c>
      <c r="B614" s="2" t="s">
        <v>550</v>
      </c>
      <c r="C614" s="2" t="s">
        <v>22</v>
      </c>
      <c r="D614" s="2" t="s">
        <v>23</v>
      </c>
      <c r="E614" s="2" t="s">
        <v>2767</v>
      </c>
      <c r="F614" s="2" t="s">
        <v>2775</v>
      </c>
      <c r="G614" s="2">
        <v>45</v>
      </c>
      <c r="H614" s="2">
        <v>49</v>
      </c>
      <c r="I614" s="3">
        <v>42622</v>
      </c>
      <c r="J614" s="3">
        <v>42641</v>
      </c>
      <c r="K614" s="3" t="s">
        <v>2541</v>
      </c>
      <c r="L614" s="17">
        <f t="shared" si="122"/>
        <v>275.91000000000003</v>
      </c>
      <c r="M614" s="20">
        <f t="shared" si="123"/>
        <v>0.86328875357906554</v>
      </c>
      <c r="N614" s="2" t="s">
        <v>107</v>
      </c>
      <c r="O614" s="2">
        <v>3250000</v>
      </c>
      <c r="P614" s="2">
        <v>3600000</v>
      </c>
      <c r="Q614" s="2">
        <f t="shared" si="117"/>
        <v>350000</v>
      </c>
      <c r="R614" s="4">
        <f t="shared" si="118"/>
        <v>0.1076923076923077</v>
      </c>
      <c r="S614" s="2"/>
      <c r="T614" s="5">
        <f t="shared" si="126"/>
        <v>72222.222222222219</v>
      </c>
      <c r="U614" s="2">
        <v>80000</v>
      </c>
      <c r="V614" s="5">
        <f t="shared" si="119"/>
        <v>7777.777777777781</v>
      </c>
      <c r="W614" s="4">
        <f t="shared" si="120"/>
        <v>0.10769230769230774</v>
      </c>
      <c r="X614" s="22">
        <f t="shared" si="124"/>
        <v>62348.632202932509</v>
      </c>
      <c r="Y614" s="22">
        <f t="shared" si="125"/>
        <v>69063.100286325236</v>
      </c>
      <c r="Z614" s="22">
        <f t="shared" si="127"/>
        <v>6714.4680833927268</v>
      </c>
      <c r="AA614" s="8">
        <f t="shared" si="128"/>
        <v>0.10769230769230762</v>
      </c>
      <c r="AB614" s="22">
        <f t="shared" si="129"/>
        <v>3107839.5128846355</v>
      </c>
      <c r="AC614" s="11">
        <v>1527</v>
      </c>
      <c r="AD614" s="2">
        <v>2003</v>
      </c>
      <c r="AE614" s="2">
        <f t="shared" si="121"/>
        <v>13</v>
      </c>
      <c r="AF614" s="2" t="s">
        <v>27</v>
      </c>
    </row>
    <row r="615" spans="1:32" x14ac:dyDescent="0.2">
      <c r="A615">
        <v>39</v>
      </c>
      <c r="B615" s="2" t="s">
        <v>986</v>
      </c>
      <c r="C615" s="2" t="s">
        <v>22</v>
      </c>
      <c r="D615" s="2" t="s">
        <v>23</v>
      </c>
      <c r="E615" s="2" t="s">
        <v>2767</v>
      </c>
      <c r="F615" s="2" t="s">
        <v>2775</v>
      </c>
      <c r="G615" s="2">
        <v>55</v>
      </c>
      <c r="H615" s="2">
        <v>64</v>
      </c>
      <c r="I615" s="3">
        <v>42630</v>
      </c>
      <c r="J615" s="3">
        <v>42641</v>
      </c>
      <c r="K615" s="3" t="s">
        <v>2541</v>
      </c>
      <c r="L615" s="17">
        <f t="shared" si="122"/>
        <v>275.91000000000003</v>
      </c>
      <c r="M615" s="20">
        <f t="shared" si="123"/>
        <v>0.86328875357906554</v>
      </c>
      <c r="N615" s="2" t="s">
        <v>24</v>
      </c>
      <c r="O615" s="2">
        <v>3250000</v>
      </c>
      <c r="P615" s="2">
        <v>3625000</v>
      </c>
      <c r="Q615" s="2">
        <f t="shared" si="117"/>
        <v>375000</v>
      </c>
      <c r="R615" s="4">
        <f t="shared" si="118"/>
        <v>0.11538461538461539</v>
      </c>
      <c r="S615" s="2">
        <v>12018</v>
      </c>
      <c r="T615" s="5">
        <f t="shared" si="126"/>
        <v>59309.418181818182</v>
      </c>
      <c r="U615" s="2">
        <v>66128</v>
      </c>
      <c r="V615" s="5">
        <f t="shared" si="119"/>
        <v>6818.5818181818177</v>
      </c>
      <c r="W615" s="4">
        <f t="shared" si="120"/>
        <v>0.11496625708380517</v>
      </c>
      <c r="X615" s="22">
        <f t="shared" si="124"/>
        <v>51201.153697681388</v>
      </c>
      <c r="Y615" s="22">
        <f t="shared" si="125"/>
        <v>57087.558696676446</v>
      </c>
      <c r="Z615" s="22">
        <f t="shared" si="127"/>
        <v>5886.4049989950581</v>
      </c>
      <c r="AA615" s="8">
        <f t="shared" si="128"/>
        <v>0.11496625708380513</v>
      </c>
      <c r="AB615" s="22">
        <f t="shared" si="129"/>
        <v>3139815.7283172044</v>
      </c>
      <c r="AC615" s="2">
        <v>337</v>
      </c>
      <c r="AD615" s="2">
        <v>1885</v>
      </c>
      <c r="AE615" s="2">
        <f t="shared" si="121"/>
        <v>131</v>
      </c>
      <c r="AF615" s="2" t="s">
        <v>231</v>
      </c>
    </row>
    <row r="616" spans="1:32" x14ac:dyDescent="0.2">
      <c r="A616">
        <v>39</v>
      </c>
      <c r="B616" s="2" t="s">
        <v>1257</v>
      </c>
      <c r="C616" s="2" t="s">
        <v>22</v>
      </c>
      <c r="D616" s="2" t="s">
        <v>23</v>
      </c>
      <c r="E616" s="2" t="s">
        <v>2767</v>
      </c>
      <c r="F616" s="2" t="s">
        <v>2775</v>
      </c>
      <c r="G616" s="2">
        <v>66</v>
      </c>
      <c r="H616" s="2">
        <v>72</v>
      </c>
      <c r="I616" s="3">
        <v>42630</v>
      </c>
      <c r="J616" s="3">
        <v>42641</v>
      </c>
      <c r="K616" s="3" t="s">
        <v>2541</v>
      </c>
      <c r="L616" s="17">
        <f t="shared" si="122"/>
        <v>275.91000000000003</v>
      </c>
      <c r="M616" s="20">
        <f t="shared" si="123"/>
        <v>0.86328875357906554</v>
      </c>
      <c r="N616" s="2" t="s">
        <v>24</v>
      </c>
      <c r="O616" s="2">
        <v>4200000</v>
      </c>
      <c r="P616" s="2">
        <v>4650000</v>
      </c>
      <c r="Q616" s="2">
        <f t="shared" si="117"/>
        <v>450000</v>
      </c>
      <c r="R616" s="4">
        <f t="shared" si="118"/>
        <v>0.10714285714285714</v>
      </c>
      <c r="S616" s="2"/>
      <c r="T616" s="5">
        <f t="shared" si="126"/>
        <v>63636.36363636364</v>
      </c>
      <c r="U616" s="2">
        <v>70455</v>
      </c>
      <c r="V616" s="5">
        <f t="shared" si="119"/>
        <v>6818.6363636363603</v>
      </c>
      <c r="W616" s="4">
        <f t="shared" si="120"/>
        <v>0.10714999999999994</v>
      </c>
      <c r="X616" s="22">
        <f t="shared" si="124"/>
        <v>54936.557045940535</v>
      </c>
      <c r="Y616" s="22">
        <f t="shared" si="125"/>
        <v>60823.009133413063</v>
      </c>
      <c r="Z616" s="22">
        <f t="shared" si="127"/>
        <v>5886.4520874725276</v>
      </c>
      <c r="AA616" s="8">
        <f t="shared" si="128"/>
        <v>0.10714999999999998</v>
      </c>
      <c r="AB616" s="22">
        <f t="shared" si="129"/>
        <v>4014318.602805262</v>
      </c>
      <c r="AC616" s="11">
        <v>4653</v>
      </c>
      <c r="AD616" s="2">
        <v>2014</v>
      </c>
      <c r="AE616" s="2">
        <f t="shared" si="121"/>
        <v>2</v>
      </c>
      <c r="AF616" s="2" t="s">
        <v>240</v>
      </c>
    </row>
    <row r="617" spans="1:32" x14ac:dyDescent="0.2">
      <c r="A617">
        <v>39</v>
      </c>
      <c r="B617" s="2" t="s">
        <v>1497</v>
      </c>
      <c r="C617" s="2" t="s">
        <v>22</v>
      </c>
      <c r="D617" s="2" t="s">
        <v>23</v>
      </c>
      <c r="E617" s="2" t="s">
        <v>2767</v>
      </c>
      <c r="F617" s="2" t="s">
        <v>2775</v>
      </c>
      <c r="G617" s="2">
        <v>69</v>
      </c>
      <c r="H617" s="2">
        <v>81</v>
      </c>
      <c r="I617" s="3">
        <v>42630</v>
      </c>
      <c r="J617" s="3">
        <v>42641</v>
      </c>
      <c r="K617" s="3" t="s">
        <v>2541</v>
      </c>
      <c r="L617" s="17">
        <f t="shared" si="122"/>
        <v>275.91000000000003</v>
      </c>
      <c r="M617" s="20">
        <f t="shared" si="123"/>
        <v>0.86328875357906554</v>
      </c>
      <c r="N617" s="2" t="s">
        <v>24</v>
      </c>
      <c r="O617" s="2">
        <v>4650000</v>
      </c>
      <c r="P617" s="2">
        <v>4850000</v>
      </c>
      <c r="Q617" s="2">
        <f t="shared" si="117"/>
        <v>200000</v>
      </c>
      <c r="R617" s="4">
        <f t="shared" si="118"/>
        <v>4.3010752688172046E-2</v>
      </c>
      <c r="S617" s="2">
        <v>8000</v>
      </c>
      <c r="T617" s="5">
        <f t="shared" si="126"/>
        <v>67507.246376811599</v>
      </c>
      <c r="U617" s="2">
        <v>70406</v>
      </c>
      <c r="V617" s="5">
        <f t="shared" si="119"/>
        <v>2898.7536231884005</v>
      </c>
      <c r="W617" s="4">
        <f t="shared" si="120"/>
        <v>4.2939888364104686E-2</v>
      </c>
      <c r="X617" s="22">
        <f t="shared" si="124"/>
        <v>58278.246582192573</v>
      </c>
      <c r="Y617" s="22">
        <f t="shared" si="125"/>
        <v>60780.707984487686</v>
      </c>
      <c r="Z617" s="22">
        <f t="shared" si="127"/>
        <v>2502.4614022951137</v>
      </c>
      <c r="AA617" s="8">
        <f t="shared" si="128"/>
        <v>4.2939888364104672E-2</v>
      </c>
      <c r="AB617" s="22">
        <f t="shared" si="129"/>
        <v>4193868.8509296505</v>
      </c>
      <c r="AC617" s="11">
        <v>15824</v>
      </c>
      <c r="AD617" s="2">
        <v>1986</v>
      </c>
      <c r="AE617" s="2">
        <f t="shared" si="121"/>
        <v>30</v>
      </c>
      <c r="AF617" s="2" t="s">
        <v>34</v>
      </c>
    </row>
    <row r="618" spans="1:32" x14ac:dyDescent="0.2">
      <c r="A618">
        <v>39</v>
      </c>
      <c r="B618" s="2" t="s">
        <v>1759</v>
      </c>
      <c r="C618" s="2" t="s">
        <v>22</v>
      </c>
      <c r="D618" s="2" t="s">
        <v>23</v>
      </c>
      <c r="E618" s="2" t="s">
        <v>2767</v>
      </c>
      <c r="F618" s="2" t="s">
        <v>2775</v>
      </c>
      <c r="G618" s="2">
        <v>77</v>
      </c>
      <c r="H618" s="2">
        <v>88</v>
      </c>
      <c r="I618" s="3">
        <v>42630</v>
      </c>
      <c r="J618" s="3">
        <v>42641</v>
      </c>
      <c r="K618" s="3" t="s">
        <v>2541</v>
      </c>
      <c r="L618" s="17">
        <f t="shared" si="122"/>
        <v>275.91000000000003</v>
      </c>
      <c r="M618" s="20">
        <f t="shared" si="123"/>
        <v>0.86328875357906554</v>
      </c>
      <c r="N618" s="2" t="s">
        <v>24</v>
      </c>
      <c r="O618" s="2">
        <v>6500000</v>
      </c>
      <c r="P618" s="2">
        <v>7325000</v>
      </c>
      <c r="Q618" s="2">
        <f t="shared" si="117"/>
        <v>825000</v>
      </c>
      <c r="R618" s="4">
        <f t="shared" si="118"/>
        <v>0.12692307692307692</v>
      </c>
      <c r="S618" s="2"/>
      <c r="T618" s="5">
        <f t="shared" si="126"/>
        <v>84415.58441558441</v>
      </c>
      <c r="U618" s="2">
        <v>95130</v>
      </c>
      <c r="V618" s="5">
        <f t="shared" si="119"/>
        <v>10714.41558441559</v>
      </c>
      <c r="W618" s="4">
        <f t="shared" si="120"/>
        <v>0.12692461538461547</v>
      </c>
      <c r="X618" s="22">
        <f t="shared" si="124"/>
        <v>72875.024652778258</v>
      </c>
      <c r="Y618" s="22">
        <f t="shared" si="125"/>
        <v>82124.659127976498</v>
      </c>
      <c r="Z618" s="22">
        <f t="shared" si="127"/>
        <v>9249.6344751982397</v>
      </c>
      <c r="AA618" s="8">
        <f t="shared" si="128"/>
        <v>0.1269246153846153</v>
      </c>
      <c r="AB618" s="22">
        <f t="shared" si="129"/>
        <v>6323598.7528541908</v>
      </c>
      <c r="AC618" s="2">
        <v>131</v>
      </c>
      <c r="AD618" s="2">
        <v>2013</v>
      </c>
      <c r="AE618" s="2">
        <f t="shared" si="121"/>
        <v>3</v>
      </c>
      <c r="AF618" s="2" t="s">
        <v>105</v>
      </c>
    </row>
    <row r="619" spans="1:32" x14ac:dyDescent="0.2">
      <c r="A619">
        <v>39</v>
      </c>
      <c r="B619" s="2" t="s">
        <v>2161</v>
      </c>
      <c r="C619" s="2" t="s">
        <v>22</v>
      </c>
      <c r="D619" s="2" t="s">
        <v>23</v>
      </c>
      <c r="E619" s="2" t="s">
        <v>2767</v>
      </c>
      <c r="F619" s="2" t="s">
        <v>2775</v>
      </c>
      <c r="G619" s="2">
        <v>98</v>
      </c>
      <c r="H619" s="2">
        <v>112</v>
      </c>
      <c r="I619" s="3">
        <v>42630</v>
      </c>
      <c r="J619" s="3">
        <v>42641</v>
      </c>
      <c r="K619" s="3" t="s">
        <v>2541</v>
      </c>
      <c r="L619" s="17">
        <f t="shared" si="122"/>
        <v>275.91000000000003</v>
      </c>
      <c r="M619" s="20">
        <f t="shared" si="123"/>
        <v>0.86328875357906554</v>
      </c>
      <c r="N619" s="2" t="s">
        <v>24</v>
      </c>
      <c r="O619" s="2">
        <v>6700000</v>
      </c>
      <c r="P619" s="2">
        <v>7140000</v>
      </c>
      <c r="Q619" s="2">
        <f t="shared" si="117"/>
        <v>440000</v>
      </c>
      <c r="R619" s="4">
        <f t="shared" si="118"/>
        <v>6.5671641791044774E-2</v>
      </c>
      <c r="S619" s="2"/>
      <c r="T619" s="5">
        <f t="shared" si="126"/>
        <v>68367.346938775503</v>
      </c>
      <c r="U619" s="2">
        <v>72857</v>
      </c>
      <c r="V619" s="5">
        <f t="shared" si="119"/>
        <v>4489.6530612244969</v>
      </c>
      <c r="W619" s="4">
        <f t="shared" si="120"/>
        <v>6.5669552238806078E-2</v>
      </c>
      <c r="X619" s="22">
        <f t="shared" si="124"/>
        <v>59020.761724283046</v>
      </c>
      <c r="Y619" s="22">
        <f t="shared" si="125"/>
        <v>62896.628719509979</v>
      </c>
      <c r="Z619" s="22">
        <f t="shared" si="127"/>
        <v>3875.8669952269338</v>
      </c>
      <c r="AA619" s="8">
        <f t="shared" si="128"/>
        <v>6.5669552238806106E-2</v>
      </c>
      <c r="AB619" s="22">
        <f t="shared" si="129"/>
        <v>6163869.6145119779</v>
      </c>
      <c r="AC619" s="11">
        <v>2845</v>
      </c>
      <c r="AD619" s="2">
        <v>2013</v>
      </c>
      <c r="AE619" s="2">
        <f t="shared" si="121"/>
        <v>3</v>
      </c>
      <c r="AF619" s="2" t="s">
        <v>102</v>
      </c>
    </row>
    <row r="620" spans="1:32" x14ac:dyDescent="0.2">
      <c r="A620">
        <v>39</v>
      </c>
      <c r="B620" s="2" t="s">
        <v>618</v>
      </c>
      <c r="C620" s="2" t="s">
        <v>22</v>
      </c>
      <c r="D620" s="2" t="s">
        <v>23</v>
      </c>
      <c r="E620" s="2" t="s">
        <v>2767</v>
      </c>
      <c r="F620" s="2" t="s">
        <v>2775</v>
      </c>
      <c r="G620" s="2">
        <v>148</v>
      </c>
      <c r="H620" s="2">
        <v>163</v>
      </c>
      <c r="I620" s="3">
        <v>42631</v>
      </c>
      <c r="J620" s="3">
        <v>42642</v>
      </c>
      <c r="K620" s="3" t="s">
        <v>2541</v>
      </c>
      <c r="L620" s="17">
        <f t="shared" si="122"/>
        <v>275.91000000000003</v>
      </c>
      <c r="M620" s="20">
        <f t="shared" si="123"/>
        <v>0.86328875357906554</v>
      </c>
      <c r="N620" s="2" t="s">
        <v>24</v>
      </c>
      <c r="O620" s="2">
        <v>8100000</v>
      </c>
      <c r="P620" s="2">
        <v>8520000</v>
      </c>
      <c r="Q620" s="2">
        <f t="shared" si="117"/>
        <v>420000</v>
      </c>
      <c r="R620" s="4">
        <f t="shared" si="118"/>
        <v>5.185185185185185E-2</v>
      </c>
      <c r="S620" s="2"/>
      <c r="T620" s="5">
        <f t="shared" si="126"/>
        <v>54729.729729729726</v>
      </c>
      <c r="U620" s="2">
        <v>57568</v>
      </c>
      <c r="V620" s="5">
        <f t="shared" si="119"/>
        <v>2838.2702702702736</v>
      </c>
      <c r="W620" s="4">
        <f t="shared" si="120"/>
        <v>5.1859753086419817E-2</v>
      </c>
      <c r="X620" s="22">
        <f t="shared" si="124"/>
        <v>47247.560162097499</v>
      </c>
      <c r="Y620" s="22">
        <f t="shared" si="125"/>
        <v>49697.806966039643</v>
      </c>
      <c r="Z620" s="22">
        <f t="shared" si="127"/>
        <v>2450.2468039421437</v>
      </c>
      <c r="AA620" s="8">
        <f t="shared" si="128"/>
        <v>5.1859753086419859E-2</v>
      </c>
      <c r="AB620" s="22">
        <f t="shared" si="129"/>
        <v>7355275.430973867</v>
      </c>
      <c r="AC620" s="11">
        <v>1236</v>
      </c>
      <c r="AD620" s="2">
        <v>1964</v>
      </c>
      <c r="AE620" s="2">
        <f t="shared" si="121"/>
        <v>52</v>
      </c>
      <c r="AF620" s="2" t="s">
        <v>130</v>
      </c>
    </row>
    <row r="621" spans="1:32" x14ac:dyDescent="0.2">
      <c r="A621">
        <v>40</v>
      </c>
      <c r="B621" s="2" t="s">
        <v>491</v>
      </c>
      <c r="C621" s="2" t="s">
        <v>22</v>
      </c>
      <c r="D621" s="2" t="s">
        <v>23</v>
      </c>
      <c r="E621" s="2" t="s">
        <v>2767</v>
      </c>
      <c r="F621" s="2" t="s">
        <v>2775</v>
      </c>
      <c r="G621" s="2">
        <v>43</v>
      </c>
      <c r="H621" s="2">
        <v>48</v>
      </c>
      <c r="I621" s="3">
        <v>42636</v>
      </c>
      <c r="J621" s="3">
        <v>42646</v>
      </c>
      <c r="K621" s="3" t="s">
        <v>2542</v>
      </c>
      <c r="L621" s="17">
        <f t="shared" si="122"/>
        <v>281.13</v>
      </c>
      <c r="M621" s="20">
        <f t="shared" si="123"/>
        <v>0.84725927506847365</v>
      </c>
      <c r="N621" s="2" t="s">
        <v>36</v>
      </c>
      <c r="O621" s="2">
        <v>2650000</v>
      </c>
      <c r="P621" s="2">
        <v>3700000</v>
      </c>
      <c r="Q621" s="2">
        <f t="shared" si="117"/>
        <v>1050000</v>
      </c>
      <c r="R621" s="4">
        <f t="shared" si="118"/>
        <v>0.39622641509433965</v>
      </c>
      <c r="S621" s="2">
        <v>52722</v>
      </c>
      <c r="T621" s="5">
        <f t="shared" si="126"/>
        <v>62854</v>
      </c>
      <c r="U621" s="2">
        <v>87273</v>
      </c>
      <c r="V621" s="5">
        <f t="shared" si="119"/>
        <v>24419</v>
      </c>
      <c r="W621" s="4">
        <f t="shared" si="120"/>
        <v>0.38850351608489514</v>
      </c>
      <c r="X621" s="22">
        <f t="shared" si="124"/>
        <v>53253.634475153842</v>
      </c>
      <c r="Y621" s="22">
        <f t="shared" si="125"/>
        <v>73942.858713050897</v>
      </c>
      <c r="Z621" s="22">
        <f t="shared" si="127"/>
        <v>20689.224237897055</v>
      </c>
      <c r="AA621" s="8">
        <f t="shared" si="128"/>
        <v>0.38850351608489508</v>
      </c>
      <c r="AB621" s="22">
        <f t="shared" si="129"/>
        <v>3179542.9246611884</v>
      </c>
      <c r="AC621" s="2">
        <v>450</v>
      </c>
      <c r="AD621" s="2">
        <v>1878</v>
      </c>
      <c r="AE621" s="2">
        <f t="shared" si="121"/>
        <v>138</v>
      </c>
      <c r="AF621" s="2" t="s">
        <v>103</v>
      </c>
    </row>
    <row r="622" spans="1:32" x14ac:dyDescent="0.2">
      <c r="A622">
        <v>40</v>
      </c>
      <c r="B622" s="2" t="s">
        <v>947</v>
      </c>
      <c r="C622" s="2" t="s">
        <v>22</v>
      </c>
      <c r="D622" s="2" t="s">
        <v>23</v>
      </c>
      <c r="E622" s="2" t="s">
        <v>2767</v>
      </c>
      <c r="F622" s="2" t="s">
        <v>2775</v>
      </c>
      <c r="G622" s="2">
        <v>54</v>
      </c>
      <c r="H622" s="2">
        <v>60</v>
      </c>
      <c r="I622" s="3">
        <v>42636</v>
      </c>
      <c r="J622" s="3">
        <v>42646</v>
      </c>
      <c r="K622" s="3" t="s">
        <v>2542</v>
      </c>
      <c r="L622" s="17">
        <f t="shared" si="122"/>
        <v>281.13</v>
      </c>
      <c r="M622" s="20">
        <f t="shared" si="123"/>
        <v>0.84725927506847365</v>
      </c>
      <c r="N622" s="2" t="s">
        <v>36</v>
      </c>
      <c r="O622" s="2">
        <v>3300000</v>
      </c>
      <c r="P622" s="2">
        <v>3575000</v>
      </c>
      <c r="Q622" s="2">
        <f t="shared" si="117"/>
        <v>275000</v>
      </c>
      <c r="R622" s="4">
        <f t="shared" si="118"/>
        <v>8.3333333333333329E-2</v>
      </c>
      <c r="S622" s="2">
        <v>57000</v>
      </c>
      <c r="T622" s="5">
        <f t="shared" si="126"/>
        <v>62166.666666666664</v>
      </c>
      <c r="U622" s="2">
        <v>67259</v>
      </c>
      <c r="V622" s="5">
        <f t="shared" si="119"/>
        <v>5092.3333333333358</v>
      </c>
      <c r="W622" s="4">
        <f t="shared" si="120"/>
        <v>8.191420911528155E-2</v>
      </c>
      <c r="X622" s="22">
        <f t="shared" si="124"/>
        <v>52671.284933423442</v>
      </c>
      <c r="Y622" s="22">
        <f t="shared" si="125"/>
        <v>56985.811581830472</v>
      </c>
      <c r="Z622" s="22">
        <f t="shared" si="127"/>
        <v>4314.5266484070307</v>
      </c>
      <c r="AA622" s="8">
        <f t="shared" si="128"/>
        <v>8.1914209115281633E-2</v>
      </c>
      <c r="AB622" s="22">
        <f t="shared" si="129"/>
        <v>3077233.8254188453</v>
      </c>
      <c r="AC622" s="11">
        <v>2086</v>
      </c>
      <c r="AD622" s="2">
        <v>1935</v>
      </c>
      <c r="AE622" s="2">
        <f t="shared" si="121"/>
        <v>81</v>
      </c>
      <c r="AF622" s="2" t="s">
        <v>37</v>
      </c>
    </row>
    <row r="623" spans="1:32" x14ac:dyDescent="0.2">
      <c r="A623">
        <v>40</v>
      </c>
      <c r="B623" s="2" t="s">
        <v>405</v>
      </c>
      <c r="C623" s="2" t="s">
        <v>22</v>
      </c>
      <c r="D623" s="2" t="s">
        <v>23</v>
      </c>
      <c r="E623" s="2" t="s">
        <v>2767</v>
      </c>
      <c r="F623" s="2" t="s">
        <v>2775</v>
      </c>
      <c r="G623" s="2">
        <v>40</v>
      </c>
      <c r="H623" s="2">
        <v>45</v>
      </c>
      <c r="I623" s="3">
        <v>42636</v>
      </c>
      <c r="J623" s="3">
        <v>42647</v>
      </c>
      <c r="K623" s="3" t="s">
        <v>2542</v>
      </c>
      <c r="L623" s="17">
        <f t="shared" si="122"/>
        <v>281.13</v>
      </c>
      <c r="M623" s="20">
        <f t="shared" si="123"/>
        <v>0.84725927506847365</v>
      </c>
      <c r="N623" s="2" t="s">
        <v>24</v>
      </c>
      <c r="O623" s="2">
        <v>3200000</v>
      </c>
      <c r="P623" s="2">
        <v>3700000</v>
      </c>
      <c r="Q623" s="2">
        <f t="shared" si="117"/>
        <v>500000</v>
      </c>
      <c r="R623" s="4">
        <f t="shared" si="118"/>
        <v>0.15625</v>
      </c>
      <c r="S623" s="2">
        <v>21568</v>
      </c>
      <c r="T623" s="5">
        <f t="shared" si="126"/>
        <v>80539.199999999997</v>
      </c>
      <c r="U623" s="2">
        <v>93039</v>
      </c>
      <c r="V623" s="5">
        <f t="shared" si="119"/>
        <v>12499.800000000003</v>
      </c>
      <c r="W623" s="4">
        <f t="shared" si="120"/>
        <v>0.15520144227903931</v>
      </c>
      <c r="X623" s="22">
        <f t="shared" si="124"/>
        <v>68237.584206594809</v>
      </c>
      <c r="Y623" s="22">
        <f t="shared" si="125"/>
        <v>78828.155693095716</v>
      </c>
      <c r="Z623" s="22">
        <f t="shared" si="127"/>
        <v>10590.571486500907</v>
      </c>
      <c r="AA623" s="8">
        <f t="shared" si="128"/>
        <v>0.15520144227903929</v>
      </c>
      <c r="AB623" s="22">
        <f t="shared" si="129"/>
        <v>3153126.2277238285</v>
      </c>
      <c r="AC623" s="2">
        <v>994</v>
      </c>
      <c r="AD623" s="2">
        <v>1898</v>
      </c>
      <c r="AE623" s="2">
        <f t="shared" si="121"/>
        <v>118</v>
      </c>
      <c r="AF623" s="2" t="s">
        <v>94</v>
      </c>
    </row>
    <row r="624" spans="1:32" x14ac:dyDescent="0.2">
      <c r="A624">
        <v>40</v>
      </c>
      <c r="B624" s="2" t="s">
        <v>678</v>
      </c>
      <c r="C624" s="2" t="s">
        <v>22</v>
      </c>
      <c r="D624" s="2" t="s">
        <v>23</v>
      </c>
      <c r="E624" s="2" t="s">
        <v>2767</v>
      </c>
      <c r="F624" s="2" t="s">
        <v>2775</v>
      </c>
      <c r="G624" s="2">
        <v>48</v>
      </c>
      <c r="H624" s="2">
        <v>52</v>
      </c>
      <c r="I624" s="3">
        <v>42636</v>
      </c>
      <c r="J624" s="3">
        <v>42647</v>
      </c>
      <c r="K624" s="3" t="s">
        <v>2542</v>
      </c>
      <c r="L624" s="17">
        <f t="shared" si="122"/>
        <v>281.13</v>
      </c>
      <c r="M624" s="20">
        <f t="shared" si="123"/>
        <v>0.84725927506847365</v>
      </c>
      <c r="N624" s="2" t="s">
        <v>24</v>
      </c>
      <c r="O624" s="2">
        <v>3750000</v>
      </c>
      <c r="P624" s="2">
        <v>4215000</v>
      </c>
      <c r="Q624" s="2">
        <f t="shared" si="117"/>
        <v>465000</v>
      </c>
      <c r="R624" s="4">
        <f t="shared" si="118"/>
        <v>0.124</v>
      </c>
      <c r="S624" s="2"/>
      <c r="T624" s="5">
        <f t="shared" si="126"/>
        <v>78125</v>
      </c>
      <c r="U624" s="2">
        <v>87813</v>
      </c>
      <c r="V624" s="5">
        <f t="shared" si="119"/>
        <v>9688</v>
      </c>
      <c r="W624" s="4">
        <f t="shared" si="120"/>
        <v>0.1240064</v>
      </c>
      <c r="X624" s="22">
        <f t="shared" si="124"/>
        <v>66192.130864724502</v>
      </c>
      <c r="Y624" s="22">
        <f t="shared" si="125"/>
        <v>74400.378721587884</v>
      </c>
      <c r="Z624" s="22">
        <f t="shared" si="127"/>
        <v>8208.2478568633815</v>
      </c>
      <c r="AA624" s="8">
        <f t="shared" si="128"/>
        <v>0.12400640000000014</v>
      </c>
      <c r="AB624" s="22">
        <f t="shared" si="129"/>
        <v>3571218.1786362184</v>
      </c>
      <c r="AC624" s="2">
        <v>409</v>
      </c>
      <c r="AD624" s="2">
        <v>1892</v>
      </c>
      <c r="AE624" s="2">
        <f t="shared" si="121"/>
        <v>124</v>
      </c>
      <c r="AF624" s="2" t="s">
        <v>67</v>
      </c>
    </row>
    <row r="625" spans="1:32" x14ac:dyDescent="0.2">
      <c r="A625">
        <v>40</v>
      </c>
      <c r="B625" s="2" t="s">
        <v>648</v>
      </c>
      <c r="C625" s="2" t="s">
        <v>22</v>
      </c>
      <c r="D625" s="2" t="s">
        <v>23</v>
      </c>
      <c r="E625" s="2" t="s">
        <v>2767</v>
      </c>
      <c r="F625" s="2" t="s">
        <v>2775</v>
      </c>
      <c r="G625" s="2">
        <v>50</v>
      </c>
      <c r="H625" s="2">
        <v>55</v>
      </c>
      <c r="I625" s="3">
        <v>42637</v>
      </c>
      <c r="J625" s="3">
        <v>42647</v>
      </c>
      <c r="K625" s="3" t="s">
        <v>2542</v>
      </c>
      <c r="L625" s="17">
        <f t="shared" si="122"/>
        <v>281.13</v>
      </c>
      <c r="M625" s="20">
        <f t="shared" si="123"/>
        <v>0.84725927506847365</v>
      </c>
      <c r="N625" s="2" t="s">
        <v>36</v>
      </c>
      <c r="O625" s="2">
        <v>2950000</v>
      </c>
      <c r="P625" s="2">
        <v>3600000</v>
      </c>
      <c r="Q625" s="2">
        <f t="shared" si="117"/>
        <v>650000</v>
      </c>
      <c r="R625" s="4">
        <f t="shared" si="118"/>
        <v>0.22033898305084745</v>
      </c>
      <c r="S625" s="2">
        <v>15359</v>
      </c>
      <c r="T625" s="5">
        <f t="shared" si="126"/>
        <v>59307.18</v>
      </c>
      <c r="U625" s="2">
        <v>72307</v>
      </c>
      <c r="V625" s="5">
        <f t="shared" si="119"/>
        <v>12999.82</v>
      </c>
      <c r="W625" s="4">
        <f t="shared" si="120"/>
        <v>0.21919470795947471</v>
      </c>
      <c r="X625" s="22">
        <f t="shared" si="124"/>
        <v>50248.558333155481</v>
      </c>
      <c r="Y625" s="22">
        <f t="shared" si="125"/>
        <v>61262.776402376126</v>
      </c>
      <c r="Z625" s="22">
        <f t="shared" si="127"/>
        <v>11014.218069220646</v>
      </c>
      <c r="AA625" s="8">
        <f t="shared" si="128"/>
        <v>0.21919470795947474</v>
      </c>
      <c r="AB625" s="22">
        <f t="shared" si="129"/>
        <v>3063138.8201188063</v>
      </c>
      <c r="AC625" s="2">
        <v>846</v>
      </c>
      <c r="AD625" s="2">
        <v>1979</v>
      </c>
      <c r="AE625" s="2">
        <f t="shared" si="121"/>
        <v>37</v>
      </c>
      <c r="AF625" s="2" t="s">
        <v>37</v>
      </c>
    </row>
    <row r="626" spans="1:32" x14ac:dyDescent="0.2">
      <c r="A626">
        <v>40</v>
      </c>
      <c r="B626" s="2" t="s">
        <v>1530</v>
      </c>
      <c r="C626" s="2" t="s">
        <v>22</v>
      </c>
      <c r="D626" s="2" t="s">
        <v>23</v>
      </c>
      <c r="E626" s="2" t="s">
        <v>2767</v>
      </c>
      <c r="F626" s="2" t="s">
        <v>2775</v>
      </c>
      <c r="G626" s="2">
        <v>70</v>
      </c>
      <c r="H626" s="2">
        <v>77</v>
      </c>
      <c r="I626" s="3">
        <v>42636</v>
      </c>
      <c r="J626" s="3">
        <v>42647</v>
      </c>
      <c r="K626" s="3" t="s">
        <v>2542</v>
      </c>
      <c r="L626" s="17">
        <f t="shared" si="122"/>
        <v>281.13</v>
      </c>
      <c r="M626" s="20">
        <f t="shared" si="123"/>
        <v>0.84725927506847365</v>
      </c>
      <c r="N626" s="2" t="s">
        <v>24</v>
      </c>
      <c r="O626" s="2">
        <v>4800000</v>
      </c>
      <c r="P626" s="2">
        <v>4980000</v>
      </c>
      <c r="Q626" s="2">
        <f t="shared" si="117"/>
        <v>180000</v>
      </c>
      <c r="R626" s="4">
        <f t="shared" si="118"/>
        <v>3.7499999999999999E-2</v>
      </c>
      <c r="S626" s="2">
        <v>4343</v>
      </c>
      <c r="T626" s="5">
        <f t="shared" si="126"/>
        <v>68633.471428571429</v>
      </c>
      <c r="U626" s="2">
        <v>71205</v>
      </c>
      <c r="V626" s="5">
        <f t="shared" si="119"/>
        <v>2571.528571428571</v>
      </c>
      <c r="W626" s="4">
        <f t="shared" si="120"/>
        <v>3.7467557999085403E-2</v>
      </c>
      <c r="X626" s="22">
        <f t="shared" si="124"/>
        <v>58150.345248004225</v>
      </c>
      <c r="Y626" s="22">
        <f t="shared" si="125"/>
        <v>60329.096681250667</v>
      </c>
      <c r="Z626" s="22">
        <f t="shared" si="127"/>
        <v>2178.7514332464416</v>
      </c>
      <c r="AA626" s="8">
        <f t="shared" si="128"/>
        <v>3.7467557999085452E-2</v>
      </c>
      <c r="AB626" s="22">
        <f t="shared" si="129"/>
        <v>4223036.767687547</v>
      </c>
      <c r="AC626" s="11">
        <v>1453</v>
      </c>
      <c r="AD626" s="2">
        <v>2012</v>
      </c>
      <c r="AE626" s="2">
        <f t="shared" si="121"/>
        <v>4</v>
      </c>
      <c r="AF626" s="2" t="s">
        <v>37</v>
      </c>
    </row>
    <row r="627" spans="1:32" x14ac:dyDescent="0.2">
      <c r="A627">
        <v>40</v>
      </c>
      <c r="B627" s="2" t="s">
        <v>1674</v>
      </c>
      <c r="C627" s="2" t="s">
        <v>22</v>
      </c>
      <c r="D627" s="2" t="s">
        <v>23</v>
      </c>
      <c r="E627" s="2" t="s">
        <v>2767</v>
      </c>
      <c r="F627" s="2" t="s">
        <v>2775</v>
      </c>
      <c r="G627" s="2">
        <v>74</v>
      </c>
      <c r="H627" s="2">
        <v>85</v>
      </c>
      <c r="I627" s="3">
        <v>42636</v>
      </c>
      <c r="J627" s="3">
        <v>42647</v>
      </c>
      <c r="K627" s="3" t="s">
        <v>2542</v>
      </c>
      <c r="L627" s="17">
        <f t="shared" si="122"/>
        <v>281.13</v>
      </c>
      <c r="M627" s="20">
        <f t="shared" si="123"/>
        <v>0.84725927506847365</v>
      </c>
      <c r="N627" s="2" t="s">
        <v>24</v>
      </c>
      <c r="O627" s="2">
        <v>3890000</v>
      </c>
      <c r="P627" s="2">
        <v>4850000</v>
      </c>
      <c r="Q627" s="2">
        <f t="shared" si="117"/>
        <v>960000</v>
      </c>
      <c r="R627" s="4">
        <f t="shared" si="118"/>
        <v>0.2467866323907455</v>
      </c>
      <c r="S627" s="2"/>
      <c r="T627" s="5">
        <f t="shared" si="126"/>
        <v>52567.567567567567</v>
      </c>
      <c r="U627" s="2">
        <v>65541</v>
      </c>
      <c r="V627" s="5">
        <f t="shared" si="119"/>
        <v>12973.432432432433</v>
      </c>
      <c r="W627" s="4">
        <f t="shared" si="120"/>
        <v>0.2467953727506427</v>
      </c>
      <c r="X627" s="22">
        <f t="shared" si="124"/>
        <v>44538.359189410301</v>
      </c>
      <c r="Y627" s="22">
        <f t="shared" si="125"/>
        <v>55530.220147262829</v>
      </c>
      <c r="Z627" s="22">
        <f t="shared" si="127"/>
        <v>10991.860957852528</v>
      </c>
      <c r="AA627" s="8">
        <f t="shared" si="128"/>
        <v>0.2467953727506427</v>
      </c>
      <c r="AB627" s="22">
        <f t="shared" si="129"/>
        <v>4109236.2908974495</v>
      </c>
      <c r="AC627" s="11">
        <v>3169</v>
      </c>
      <c r="AD627" s="2">
        <v>1996</v>
      </c>
      <c r="AE627" s="2">
        <f t="shared" si="121"/>
        <v>20</v>
      </c>
      <c r="AF627" s="2" t="s">
        <v>37</v>
      </c>
    </row>
    <row r="628" spans="1:32" x14ac:dyDescent="0.2">
      <c r="A628">
        <v>40</v>
      </c>
      <c r="B628" s="2" t="s">
        <v>1977</v>
      </c>
      <c r="C628" s="2" t="s">
        <v>22</v>
      </c>
      <c r="D628" s="2" t="s">
        <v>23</v>
      </c>
      <c r="E628" s="2" t="s">
        <v>2767</v>
      </c>
      <c r="F628" s="2" t="s">
        <v>2775</v>
      </c>
      <c r="G628" s="2">
        <v>85</v>
      </c>
      <c r="H628" s="2">
        <v>98</v>
      </c>
      <c r="I628" s="3">
        <v>42637</v>
      </c>
      <c r="J628" s="3">
        <v>42647</v>
      </c>
      <c r="K628" s="3" t="s">
        <v>2542</v>
      </c>
      <c r="L628" s="17">
        <f t="shared" si="122"/>
        <v>281.13</v>
      </c>
      <c r="M628" s="20">
        <f t="shared" si="123"/>
        <v>0.84725927506847365</v>
      </c>
      <c r="N628" s="2" t="s">
        <v>36</v>
      </c>
      <c r="O628" s="2">
        <v>5800000</v>
      </c>
      <c r="P628" s="2">
        <v>6900000</v>
      </c>
      <c r="Q628" s="2">
        <f t="shared" si="117"/>
        <v>1100000</v>
      </c>
      <c r="R628" s="4">
        <f t="shared" si="118"/>
        <v>0.18965517241379309</v>
      </c>
      <c r="S628" s="2"/>
      <c r="T628" s="5">
        <f t="shared" si="126"/>
        <v>68235.294117647063</v>
      </c>
      <c r="U628" s="2">
        <v>81176</v>
      </c>
      <c r="V628" s="5">
        <f t="shared" si="119"/>
        <v>12940.705882352937</v>
      </c>
      <c r="W628" s="4">
        <f t="shared" si="120"/>
        <v>0.18964827586206889</v>
      </c>
      <c r="X628" s="22">
        <f t="shared" si="124"/>
        <v>57812.985828201738</v>
      </c>
      <c r="Y628" s="22">
        <f t="shared" si="125"/>
        <v>68777.118912958424</v>
      </c>
      <c r="Z628" s="22">
        <f t="shared" si="127"/>
        <v>10964.133084756686</v>
      </c>
      <c r="AA628" s="8">
        <f t="shared" si="128"/>
        <v>0.18964827586206895</v>
      </c>
      <c r="AB628" s="22">
        <f t="shared" si="129"/>
        <v>5846055.1076014657</v>
      </c>
      <c r="AC628" s="11">
        <v>11348</v>
      </c>
      <c r="AD628" s="2">
        <v>2015</v>
      </c>
      <c r="AE628" s="2">
        <f t="shared" si="121"/>
        <v>1</v>
      </c>
      <c r="AF628" s="2" t="s">
        <v>67</v>
      </c>
    </row>
    <row r="629" spans="1:32" x14ac:dyDescent="0.2">
      <c r="A629">
        <v>41</v>
      </c>
      <c r="B629" s="2" t="s">
        <v>281</v>
      </c>
      <c r="C629" s="2" t="s">
        <v>22</v>
      </c>
      <c r="D629" s="2" t="s">
        <v>23</v>
      </c>
      <c r="E629" s="2" t="s">
        <v>2767</v>
      </c>
      <c r="F629" s="2" t="s">
        <v>2775</v>
      </c>
      <c r="G629" s="2">
        <v>35</v>
      </c>
      <c r="H629" s="2">
        <v>40</v>
      </c>
      <c r="I629" s="3">
        <v>42643</v>
      </c>
      <c r="J629" s="3">
        <v>42654</v>
      </c>
      <c r="K629" s="3" t="s">
        <v>2542</v>
      </c>
      <c r="L629" s="17">
        <f t="shared" si="122"/>
        <v>281.13</v>
      </c>
      <c r="M629" s="20">
        <f t="shared" si="123"/>
        <v>0.84725927506847365</v>
      </c>
      <c r="N629" s="2" t="s">
        <v>24</v>
      </c>
      <c r="O629" s="2">
        <v>2800000</v>
      </c>
      <c r="P629" s="2">
        <v>2950000</v>
      </c>
      <c r="Q629" s="2">
        <f t="shared" si="117"/>
        <v>150000</v>
      </c>
      <c r="R629" s="4">
        <f t="shared" si="118"/>
        <v>5.3571428571428568E-2</v>
      </c>
      <c r="S629" s="2">
        <v>51205</v>
      </c>
      <c r="T629" s="5">
        <f t="shared" si="126"/>
        <v>81463</v>
      </c>
      <c r="U629" s="2">
        <v>85749</v>
      </c>
      <c r="V629" s="5">
        <f t="shared" si="119"/>
        <v>4286</v>
      </c>
      <c r="W629" s="4">
        <f t="shared" si="120"/>
        <v>5.2612842640217032E-2</v>
      </c>
      <c r="X629" s="22">
        <f t="shared" si="124"/>
        <v>69020.282324903063</v>
      </c>
      <c r="Y629" s="22">
        <f t="shared" si="125"/>
        <v>72651.635577846551</v>
      </c>
      <c r="Z629" s="22">
        <f t="shared" si="127"/>
        <v>3631.3532529434888</v>
      </c>
      <c r="AA629" s="8">
        <f t="shared" si="128"/>
        <v>5.2612842640217192E-2</v>
      </c>
      <c r="AB629" s="22">
        <f t="shared" si="129"/>
        <v>2542807.2452246295</v>
      </c>
      <c r="AC629" s="11">
        <v>2568</v>
      </c>
      <c r="AD629" s="2">
        <v>1939</v>
      </c>
      <c r="AE629" s="2">
        <f t="shared" si="121"/>
        <v>77</v>
      </c>
      <c r="AF629" s="2" t="s">
        <v>37</v>
      </c>
    </row>
    <row r="630" spans="1:32" x14ac:dyDescent="0.2">
      <c r="A630">
        <v>41</v>
      </c>
      <c r="B630" s="2" t="s">
        <v>443</v>
      </c>
      <c r="C630" s="2" t="s">
        <v>22</v>
      </c>
      <c r="D630" s="2" t="s">
        <v>23</v>
      </c>
      <c r="E630" s="2" t="s">
        <v>2767</v>
      </c>
      <c r="F630" s="2" t="s">
        <v>2775</v>
      </c>
      <c r="G630" s="2">
        <v>41</v>
      </c>
      <c r="H630" s="2">
        <v>47</v>
      </c>
      <c r="I630" s="3">
        <v>42644</v>
      </c>
      <c r="J630" s="3">
        <v>42654</v>
      </c>
      <c r="K630" s="3" t="s">
        <v>2542</v>
      </c>
      <c r="L630" s="17">
        <f t="shared" si="122"/>
        <v>281.13</v>
      </c>
      <c r="M630" s="20">
        <f t="shared" si="123"/>
        <v>0.84725927506847365</v>
      </c>
      <c r="N630" s="2" t="s">
        <v>36</v>
      </c>
      <c r="O630" s="2">
        <v>2700000</v>
      </c>
      <c r="P630" s="2">
        <v>3400000</v>
      </c>
      <c r="Q630" s="2">
        <f t="shared" si="117"/>
        <v>700000</v>
      </c>
      <c r="R630" s="4">
        <f t="shared" si="118"/>
        <v>0.25925925925925924</v>
      </c>
      <c r="S630" s="2">
        <v>49166</v>
      </c>
      <c r="T630" s="5">
        <f t="shared" si="126"/>
        <v>67052.829268292684</v>
      </c>
      <c r="U630" s="2">
        <v>84126</v>
      </c>
      <c r="V630" s="5">
        <f t="shared" si="119"/>
        <v>17073.170731707316</v>
      </c>
      <c r="W630" s="4">
        <f t="shared" si="120"/>
        <v>0.25462267465842364</v>
      </c>
      <c r="X630" s="22">
        <f t="shared" si="124"/>
        <v>56811.131517143789</v>
      </c>
      <c r="Y630" s="22">
        <f t="shared" si="125"/>
        <v>71276.533774410418</v>
      </c>
      <c r="Z630" s="22">
        <f t="shared" si="127"/>
        <v>14465.402257266629</v>
      </c>
      <c r="AA630" s="8">
        <f t="shared" si="128"/>
        <v>0.25462267465842381</v>
      </c>
      <c r="AB630" s="22">
        <f t="shared" si="129"/>
        <v>2922337.8847508272</v>
      </c>
      <c r="AC630" s="2">
        <v>398</v>
      </c>
      <c r="AD630" s="2">
        <v>1900</v>
      </c>
      <c r="AE630" s="2">
        <f t="shared" si="121"/>
        <v>116</v>
      </c>
      <c r="AF630" s="2" t="s">
        <v>58</v>
      </c>
    </row>
    <row r="631" spans="1:32" x14ac:dyDescent="0.2">
      <c r="A631">
        <v>41</v>
      </c>
      <c r="B631" s="2" t="s">
        <v>526</v>
      </c>
      <c r="C631" s="2" t="s">
        <v>22</v>
      </c>
      <c r="D631" s="2" t="s">
        <v>23</v>
      </c>
      <c r="E631" s="2" t="s">
        <v>2767</v>
      </c>
      <c r="F631" s="2" t="s">
        <v>2775</v>
      </c>
      <c r="G631" s="2">
        <v>44</v>
      </c>
      <c r="H631" s="2">
        <v>50</v>
      </c>
      <c r="I631" s="3">
        <v>42644</v>
      </c>
      <c r="J631" s="3">
        <v>42654</v>
      </c>
      <c r="K631" s="3" t="s">
        <v>2542</v>
      </c>
      <c r="L631" s="17">
        <f t="shared" si="122"/>
        <v>281.13</v>
      </c>
      <c r="M631" s="20">
        <f t="shared" si="123"/>
        <v>0.84725927506847365</v>
      </c>
      <c r="N631" s="2" t="s">
        <v>36</v>
      </c>
      <c r="O631" s="2">
        <v>3300000</v>
      </c>
      <c r="P631" s="2">
        <v>3900000</v>
      </c>
      <c r="Q631" s="2">
        <f t="shared" si="117"/>
        <v>600000</v>
      </c>
      <c r="R631" s="4">
        <f t="shared" si="118"/>
        <v>0.18181818181818182</v>
      </c>
      <c r="S631" s="2">
        <v>151848</v>
      </c>
      <c r="T631" s="5">
        <f t="shared" si="126"/>
        <v>78451.090909090912</v>
      </c>
      <c r="U631" s="2">
        <v>92087</v>
      </c>
      <c r="V631" s="5">
        <f t="shared" si="119"/>
        <v>13635.909090909088</v>
      </c>
      <c r="W631" s="4">
        <f t="shared" si="120"/>
        <v>0.17381414245354948</v>
      </c>
      <c r="X631" s="22">
        <f t="shared" si="124"/>
        <v>66468.414411967286</v>
      </c>
      <c r="Y631" s="22">
        <f t="shared" si="125"/>
        <v>78021.564863230538</v>
      </c>
      <c r="Z631" s="22">
        <f t="shared" si="127"/>
        <v>11553.150451263253</v>
      </c>
      <c r="AA631" s="8">
        <f t="shared" si="128"/>
        <v>0.17381414245354962</v>
      </c>
      <c r="AB631" s="22">
        <f t="shared" si="129"/>
        <v>3432948.8539821436</v>
      </c>
      <c r="AC631" s="2">
        <v>579</v>
      </c>
      <c r="AD631" s="2">
        <v>1904</v>
      </c>
      <c r="AE631" s="2">
        <f t="shared" si="121"/>
        <v>112</v>
      </c>
      <c r="AF631" s="2" t="s">
        <v>37</v>
      </c>
    </row>
    <row r="632" spans="1:32" x14ac:dyDescent="0.2">
      <c r="A632">
        <v>41</v>
      </c>
      <c r="B632" s="2" t="s">
        <v>636</v>
      </c>
      <c r="C632" s="2" t="s">
        <v>22</v>
      </c>
      <c r="D632" s="2" t="s">
        <v>23</v>
      </c>
      <c r="E632" s="2" t="s">
        <v>2767</v>
      </c>
      <c r="F632" s="2" t="s">
        <v>2775</v>
      </c>
      <c r="G632" s="2">
        <v>47</v>
      </c>
      <c r="H632" s="2">
        <v>55</v>
      </c>
      <c r="I632" s="3">
        <v>42644</v>
      </c>
      <c r="J632" s="3">
        <v>42654</v>
      </c>
      <c r="K632" s="3" t="s">
        <v>2542</v>
      </c>
      <c r="L632" s="17">
        <f t="shared" si="122"/>
        <v>281.13</v>
      </c>
      <c r="M632" s="20">
        <f t="shared" si="123"/>
        <v>0.84725927506847365</v>
      </c>
      <c r="N632" s="2" t="s">
        <v>36</v>
      </c>
      <c r="O632" s="2">
        <v>4200000</v>
      </c>
      <c r="P632" s="2">
        <v>4600000</v>
      </c>
      <c r="Q632" s="2">
        <f t="shared" si="117"/>
        <v>400000</v>
      </c>
      <c r="R632" s="4">
        <f t="shared" si="118"/>
        <v>9.5238095238095233E-2</v>
      </c>
      <c r="S632" s="2">
        <v>16000</v>
      </c>
      <c r="T632" s="5">
        <f t="shared" si="126"/>
        <v>89702.127659574471</v>
      </c>
      <c r="U632" s="2">
        <v>98213</v>
      </c>
      <c r="V632" s="5">
        <f t="shared" si="119"/>
        <v>8510.8723404255288</v>
      </c>
      <c r="W632" s="4">
        <f t="shared" si="120"/>
        <v>9.4879269449715337E-2</v>
      </c>
      <c r="X632" s="22">
        <f t="shared" si="124"/>
        <v>76000.95965295074</v>
      </c>
      <c r="Y632" s="22">
        <f t="shared" si="125"/>
        <v>83211.875182300006</v>
      </c>
      <c r="Z632" s="22">
        <f t="shared" si="127"/>
        <v>7210.9155293492659</v>
      </c>
      <c r="AA632" s="8">
        <f t="shared" si="128"/>
        <v>9.4879269449715448E-2</v>
      </c>
      <c r="AB632" s="22">
        <f t="shared" si="129"/>
        <v>3910958.1335681002</v>
      </c>
      <c r="AC632" s="11">
        <v>6789</v>
      </c>
      <c r="AD632" s="2">
        <v>2005</v>
      </c>
      <c r="AE632" s="2">
        <f t="shared" si="121"/>
        <v>11</v>
      </c>
      <c r="AF632" s="2" t="s">
        <v>240</v>
      </c>
    </row>
    <row r="633" spans="1:32" x14ac:dyDescent="0.2">
      <c r="A633">
        <v>41</v>
      </c>
      <c r="B633" s="2" t="s">
        <v>795</v>
      </c>
      <c r="C633" s="2" t="s">
        <v>22</v>
      </c>
      <c r="D633" s="2" t="s">
        <v>23</v>
      </c>
      <c r="E633" s="2" t="s">
        <v>2767</v>
      </c>
      <c r="F633" s="2" t="s">
        <v>2775</v>
      </c>
      <c r="G633" s="2">
        <v>51</v>
      </c>
      <c r="H633" s="2">
        <v>58</v>
      </c>
      <c r="I633" s="3">
        <v>42643</v>
      </c>
      <c r="J633" s="3">
        <v>42654</v>
      </c>
      <c r="K633" s="3" t="s">
        <v>2542</v>
      </c>
      <c r="L633" s="17">
        <f t="shared" si="122"/>
        <v>281.13</v>
      </c>
      <c r="M633" s="20">
        <f t="shared" si="123"/>
        <v>0.84725927506847365</v>
      </c>
      <c r="N633" s="2" t="s">
        <v>24</v>
      </c>
      <c r="O633" s="2">
        <v>3350000</v>
      </c>
      <c r="P633" s="2">
        <v>3575000</v>
      </c>
      <c r="Q633" s="2">
        <f t="shared" si="117"/>
        <v>225000</v>
      </c>
      <c r="R633" s="4">
        <f t="shared" si="118"/>
        <v>6.7164179104477612E-2</v>
      </c>
      <c r="S633" s="2">
        <v>1330</v>
      </c>
      <c r="T633" s="5">
        <f t="shared" si="126"/>
        <v>65712.352941176476</v>
      </c>
      <c r="U633" s="2">
        <v>70124</v>
      </c>
      <c r="V633" s="5">
        <f t="shared" si="119"/>
        <v>4411.6470588235243</v>
      </c>
      <c r="W633" s="4">
        <f t="shared" si="120"/>
        <v>6.7135734171209549E-2</v>
      </c>
      <c r="X633" s="22">
        <f t="shared" si="124"/>
        <v>55675.40051598486</v>
      </c>
      <c r="Y633" s="22">
        <f t="shared" si="125"/>
        <v>59413.209404901645</v>
      </c>
      <c r="Z633" s="22">
        <f t="shared" si="127"/>
        <v>3737.8088889167848</v>
      </c>
      <c r="AA633" s="8">
        <f t="shared" si="128"/>
        <v>6.7135734171209591E-2</v>
      </c>
      <c r="AB633" s="22">
        <f t="shared" si="129"/>
        <v>3030073.679649984</v>
      </c>
      <c r="AC633" s="2">
        <v>718</v>
      </c>
      <c r="AD633" s="2">
        <v>1989</v>
      </c>
      <c r="AE633" s="2">
        <f t="shared" si="121"/>
        <v>27</v>
      </c>
      <c r="AF633" s="2" t="s">
        <v>50</v>
      </c>
    </row>
    <row r="634" spans="1:32" x14ac:dyDescent="0.2">
      <c r="A634">
        <v>41</v>
      </c>
      <c r="B634" s="2" t="s">
        <v>948</v>
      </c>
      <c r="C634" s="2" t="s">
        <v>22</v>
      </c>
      <c r="D634" s="2" t="s">
        <v>23</v>
      </c>
      <c r="E634" s="2" t="s">
        <v>2767</v>
      </c>
      <c r="F634" s="2" t="s">
        <v>2775</v>
      </c>
      <c r="G634" s="2">
        <v>54</v>
      </c>
      <c r="H634" s="2">
        <v>59</v>
      </c>
      <c r="I634" s="3">
        <v>42643</v>
      </c>
      <c r="J634" s="3">
        <v>42654</v>
      </c>
      <c r="K634" s="3" t="s">
        <v>2542</v>
      </c>
      <c r="L634" s="17">
        <f t="shared" si="122"/>
        <v>281.13</v>
      </c>
      <c r="M634" s="20">
        <f t="shared" si="123"/>
        <v>0.84725927506847365</v>
      </c>
      <c r="N634" s="2" t="s">
        <v>24</v>
      </c>
      <c r="O634" s="2">
        <v>4290000</v>
      </c>
      <c r="P634" s="2">
        <v>4650000</v>
      </c>
      <c r="Q634" s="2">
        <f t="shared" si="117"/>
        <v>360000</v>
      </c>
      <c r="R634" s="4">
        <f t="shared" si="118"/>
        <v>8.3916083916083919E-2</v>
      </c>
      <c r="S634" s="2"/>
      <c r="T634" s="5">
        <f t="shared" si="126"/>
        <v>79444.444444444438</v>
      </c>
      <c r="U634" s="2">
        <v>86111</v>
      </c>
      <c r="V634" s="5">
        <f t="shared" si="119"/>
        <v>6666.555555555562</v>
      </c>
      <c r="W634" s="4">
        <f t="shared" si="120"/>
        <v>8.3914685314685405E-2</v>
      </c>
      <c r="X634" s="22">
        <f t="shared" si="124"/>
        <v>67310.042408217618</v>
      </c>
      <c r="Y634" s="22">
        <f t="shared" si="125"/>
        <v>72958.343435421339</v>
      </c>
      <c r="Z634" s="22">
        <f t="shared" si="127"/>
        <v>5648.3010272037209</v>
      </c>
      <c r="AA634" s="8">
        <f t="shared" si="128"/>
        <v>8.3914685314685558E-2</v>
      </c>
      <c r="AB634" s="22">
        <f t="shared" si="129"/>
        <v>3939750.5455127521</v>
      </c>
      <c r="AC634" s="11">
        <v>5902</v>
      </c>
      <c r="AD634" s="2">
        <v>2014</v>
      </c>
      <c r="AE634" s="2">
        <f t="shared" si="121"/>
        <v>2</v>
      </c>
      <c r="AF634" s="2" t="s">
        <v>37</v>
      </c>
    </row>
    <row r="635" spans="1:32" x14ac:dyDescent="0.2">
      <c r="A635">
        <v>41</v>
      </c>
      <c r="B635" s="2" t="s">
        <v>663</v>
      </c>
      <c r="C635" s="2" t="s">
        <v>22</v>
      </c>
      <c r="D635" s="2" t="s">
        <v>23</v>
      </c>
      <c r="E635" s="2" t="s">
        <v>2767</v>
      </c>
      <c r="F635" s="2" t="s">
        <v>2775</v>
      </c>
      <c r="G635" s="2">
        <v>63</v>
      </c>
      <c r="H635" s="2">
        <v>72</v>
      </c>
      <c r="I635" s="3">
        <v>42643</v>
      </c>
      <c r="J635" s="3">
        <v>42654</v>
      </c>
      <c r="K635" s="3" t="s">
        <v>2542</v>
      </c>
      <c r="L635" s="17">
        <f t="shared" si="122"/>
        <v>281.13</v>
      </c>
      <c r="M635" s="20">
        <f t="shared" si="123"/>
        <v>0.84725927506847365</v>
      </c>
      <c r="N635" s="2" t="s">
        <v>24</v>
      </c>
      <c r="O635" s="2">
        <v>3800000</v>
      </c>
      <c r="P635" s="2">
        <v>4120000</v>
      </c>
      <c r="Q635" s="2">
        <f t="shared" si="117"/>
        <v>320000</v>
      </c>
      <c r="R635" s="4">
        <f t="shared" si="118"/>
        <v>8.4210526315789472E-2</v>
      </c>
      <c r="S635" s="2">
        <v>71522</v>
      </c>
      <c r="T635" s="5">
        <f t="shared" si="126"/>
        <v>61452.730158730155</v>
      </c>
      <c r="U635" s="2">
        <v>66532</v>
      </c>
      <c r="V635" s="5">
        <f t="shared" si="119"/>
        <v>5079.2698412698446</v>
      </c>
      <c r="W635" s="4">
        <f t="shared" si="120"/>
        <v>8.2653282094225539E-2</v>
      </c>
      <c r="X635" s="22">
        <f t="shared" si="124"/>
        <v>52066.395605264239</v>
      </c>
      <c r="Y635" s="22">
        <f t="shared" si="125"/>
        <v>56369.854088855689</v>
      </c>
      <c r="Z635" s="22">
        <f t="shared" si="127"/>
        <v>4303.4584835914502</v>
      </c>
      <c r="AA635" s="8">
        <f t="shared" si="128"/>
        <v>8.2653282094225539E-2</v>
      </c>
      <c r="AB635" s="22">
        <f t="shared" si="129"/>
        <v>3551300.8075979082</v>
      </c>
      <c r="AC635" s="2">
        <v>432</v>
      </c>
      <c r="AD635" s="2">
        <v>1896</v>
      </c>
      <c r="AE635" s="2">
        <f t="shared" si="121"/>
        <v>120</v>
      </c>
      <c r="AF635" s="2" t="s">
        <v>37</v>
      </c>
    </row>
    <row r="636" spans="1:32" x14ac:dyDescent="0.2">
      <c r="A636">
        <v>41</v>
      </c>
      <c r="B636" s="2" t="s">
        <v>1611</v>
      </c>
      <c r="C636" s="2" t="s">
        <v>22</v>
      </c>
      <c r="D636" s="2" t="s">
        <v>23</v>
      </c>
      <c r="E636" s="2" t="s">
        <v>2767</v>
      </c>
      <c r="F636" s="2" t="s">
        <v>2775</v>
      </c>
      <c r="G636" s="2">
        <v>72</v>
      </c>
      <c r="H636" s="2">
        <v>80</v>
      </c>
      <c r="I636" s="3">
        <v>42644</v>
      </c>
      <c r="J636" s="3">
        <v>42654</v>
      </c>
      <c r="K636" s="3" t="s">
        <v>2542</v>
      </c>
      <c r="L636" s="17">
        <f t="shared" si="122"/>
        <v>281.13</v>
      </c>
      <c r="M636" s="20">
        <f t="shared" si="123"/>
        <v>0.84725927506847365</v>
      </c>
      <c r="N636" s="2" t="s">
        <v>36</v>
      </c>
      <c r="O636" s="2">
        <v>4490000</v>
      </c>
      <c r="P636" s="2">
        <v>5250000</v>
      </c>
      <c r="Q636" s="2">
        <f t="shared" si="117"/>
        <v>760000</v>
      </c>
      <c r="R636" s="4">
        <f t="shared" si="118"/>
        <v>0.16926503340757237</v>
      </c>
      <c r="S636" s="2">
        <v>330</v>
      </c>
      <c r="T636" s="5">
        <f t="shared" si="126"/>
        <v>62365.694444444445</v>
      </c>
      <c r="U636" s="2">
        <v>72921</v>
      </c>
      <c r="V636" s="5">
        <f t="shared" si="119"/>
        <v>10555.305555555555</v>
      </c>
      <c r="W636" s="4">
        <f t="shared" si="120"/>
        <v>0.16924858529328579</v>
      </c>
      <c r="X636" s="22">
        <f t="shared" si="124"/>
        <v>52839.913064141932</v>
      </c>
      <c r="Y636" s="22">
        <f t="shared" si="125"/>
        <v>61782.993597268171</v>
      </c>
      <c r="Z636" s="22">
        <f t="shared" si="127"/>
        <v>8943.0805331262382</v>
      </c>
      <c r="AA636" s="8">
        <f t="shared" si="128"/>
        <v>0.1692485852932859</v>
      </c>
      <c r="AB636" s="22">
        <f t="shared" si="129"/>
        <v>4448375.5390033079</v>
      </c>
      <c r="AC636" s="2">
        <v>333</v>
      </c>
      <c r="AD636" s="2">
        <v>1923</v>
      </c>
      <c r="AE636" s="2">
        <f t="shared" si="121"/>
        <v>93</v>
      </c>
      <c r="AF636" s="2" t="s">
        <v>58</v>
      </c>
    </row>
    <row r="637" spans="1:32" x14ac:dyDescent="0.2">
      <c r="A637">
        <v>41</v>
      </c>
      <c r="B637" s="2" t="s">
        <v>376</v>
      </c>
      <c r="C637" s="2" t="s">
        <v>22</v>
      </c>
      <c r="D637" s="2" t="s">
        <v>23</v>
      </c>
      <c r="E637" s="2" t="s">
        <v>2767</v>
      </c>
      <c r="F637" s="2" t="s">
        <v>2775</v>
      </c>
      <c r="G637" s="2">
        <v>39</v>
      </c>
      <c r="H637" s="2">
        <v>46</v>
      </c>
      <c r="I637" s="3">
        <v>42645</v>
      </c>
      <c r="J637" s="3">
        <v>42655</v>
      </c>
      <c r="K637" s="3" t="s">
        <v>2542</v>
      </c>
      <c r="L637" s="17">
        <f t="shared" si="122"/>
        <v>281.13</v>
      </c>
      <c r="M637" s="20">
        <f t="shared" si="123"/>
        <v>0.84725927506847365</v>
      </c>
      <c r="N637" s="2" t="s">
        <v>36</v>
      </c>
      <c r="O637" s="2">
        <v>2700000</v>
      </c>
      <c r="P637" s="2">
        <v>3500000</v>
      </c>
      <c r="Q637" s="2">
        <f t="shared" si="117"/>
        <v>800000</v>
      </c>
      <c r="R637" s="4">
        <f t="shared" si="118"/>
        <v>0.29629629629629628</v>
      </c>
      <c r="S637" s="2">
        <v>98541</v>
      </c>
      <c r="T637" s="5">
        <f t="shared" si="126"/>
        <v>71757.461538461532</v>
      </c>
      <c r="U637" s="2">
        <v>92270</v>
      </c>
      <c r="V637" s="5">
        <f t="shared" si="119"/>
        <v>20512.538461538468</v>
      </c>
      <c r="W637" s="4">
        <f t="shared" si="120"/>
        <v>0.28585931026202593</v>
      </c>
      <c r="X637" s="22">
        <f t="shared" si="124"/>
        <v>60797.174843830799</v>
      </c>
      <c r="Y637" s="22">
        <f t="shared" si="125"/>
        <v>78176.613310568064</v>
      </c>
      <c r="Z637" s="22">
        <f t="shared" si="127"/>
        <v>17379.438466737265</v>
      </c>
      <c r="AA637" s="8">
        <f t="shared" si="128"/>
        <v>0.28585931026202593</v>
      </c>
      <c r="AB637" s="22">
        <f t="shared" si="129"/>
        <v>3048887.9191121543</v>
      </c>
      <c r="AC637" s="11">
        <v>3803</v>
      </c>
      <c r="AD637" s="2">
        <v>1915</v>
      </c>
      <c r="AE637" s="2">
        <f t="shared" si="121"/>
        <v>101</v>
      </c>
      <c r="AF637" s="2" t="s">
        <v>137</v>
      </c>
    </row>
    <row r="638" spans="1:32" x14ac:dyDescent="0.2">
      <c r="A638">
        <v>41</v>
      </c>
      <c r="B638" s="2" t="s">
        <v>1544</v>
      </c>
      <c r="C638" s="2" t="s">
        <v>22</v>
      </c>
      <c r="D638" s="2" t="s">
        <v>23</v>
      </c>
      <c r="E638" s="2" t="s">
        <v>2767</v>
      </c>
      <c r="F638" s="2" t="s">
        <v>2775</v>
      </c>
      <c r="G638" s="2">
        <v>71</v>
      </c>
      <c r="H638" s="2">
        <v>81</v>
      </c>
      <c r="I638" s="3">
        <v>42643</v>
      </c>
      <c r="J638" s="3">
        <v>42655</v>
      </c>
      <c r="K638" s="3" t="s">
        <v>2542</v>
      </c>
      <c r="L638" s="17">
        <f t="shared" si="122"/>
        <v>281.13</v>
      </c>
      <c r="M638" s="20">
        <f t="shared" si="123"/>
        <v>0.84725927506847365</v>
      </c>
      <c r="N638" s="2" t="s">
        <v>32</v>
      </c>
      <c r="O638" s="2">
        <v>4200000</v>
      </c>
      <c r="P638" s="2">
        <v>5350000</v>
      </c>
      <c r="Q638" s="2">
        <f t="shared" si="117"/>
        <v>1150000</v>
      </c>
      <c r="R638" s="4">
        <f t="shared" si="118"/>
        <v>0.27380952380952384</v>
      </c>
      <c r="S638" s="2"/>
      <c r="T638" s="5">
        <f t="shared" si="126"/>
        <v>59154.929577464791</v>
      </c>
      <c r="U638" s="2">
        <v>75352</v>
      </c>
      <c r="V638" s="5">
        <f t="shared" si="119"/>
        <v>16197.070422535209</v>
      </c>
      <c r="W638" s="4">
        <f t="shared" si="120"/>
        <v>0.27380761904761902</v>
      </c>
      <c r="X638" s="22">
        <f t="shared" si="124"/>
        <v>50119.562750529432</v>
      </c>
      <c r="Y638" s="22">
        <f t="shared" si="125"/>
        <v>63842.680894959623</v>
      </c>
      <c r="Z638" s="22">
        <f t="shared" si="127"/>
        <v>13723.118144430191</v>
      </c>
      <c r="AA638" s="8">
        <f t="shared" si="128"/>
        <v>0.27380761904761886</v>
      </c>
      <c r="AB638" s="22">
        <f t="shared" si="129"/>
        <v>4532830.3435421335</v>
      </c>
      <c r="AC638" s="2">
        <v>541</v>
      </c>
      <c r="AD638" s="2">
        <v>1984</v>
      </c>
      <c r="AE638" s="2">
        <f t="shared" si="121"/>
        <v>32</v>
      </c>
      <c r="AF638" s="2" t="s">
        <v>88</v>
      </c>
    </row>
    <row r="639" spans="1:32" x14ac:dyDescent="0.2">
      <c r="A639">
        <v>41</v>
      </c>
      <c r="B639" s="2" t="s">
        <v>1959</v>
      </c>
      <c r="C639" s="2" t="s">
        <v>22</v>
      </c>
      <c r="D639" s="2" t="s">
        <v>23</v>
      </c>
      <c r="E639" s="2" t="s">
        <v>2767</v>
      </c>
      <c r="F639" s="2" t="s">
        <v>2775</v>
      </c>
      <c r="G639" s="2">
        <v>84</v>
      </c>
      <c r="H639" s="2">
        <v>102</v>
      </c>
      <c r="I639" s="3">
        <v>42645</v>
      </c>
      <c r="J639" s="3">
        <v>42655</v>
      </c>
      <c r="K639" s="3" t="s">
        <v>2542</v>
      </c>
      <c r="L639" s="17">
        <f t="shared" si="122"/>
        <v>281.13</v>
      </c>
      <c r="M639" s="20">
        <f t="shared" si="123"/>
        <v>0.84725927506847365</v>
      </c>
      <c r="N639" s="2" t="s">
        <v>36</v>
      </c>
      <c r="O639" s="2">
        <v>5200000</v>
      </c>
      <c r="P639" s="2">
        <v>5300000</v>
      </c>
      <c r="Q639" s="2">
        <f t="shared" si="117"/>
        <v>100000</v>
      </c>
      <c r="R639" s="4">
        <f t="shared" si="118"/>
        <v>1.9230769230769232E-2</v>
      </c>
      <c r="S639" s="2"/>
      <c r="T639" s="5">
        <f t="shared" si="126"/>
        <v>61904.761904761908</v>
      </c>
      <c r="U639" s="2">
        <v>63095</v>
      </c>
      <c r="V639" s="5">
        <f t="shared" si="119"/>
        <v>1190.2380952380918</v>
      </c>
      <c r="W639" s="4">
        <f t="shared" si="120"/>
        <v>1.922692307692302E-2</v>
      </c>
      <c r="X639" s="22">
        <f t="shared" si="124"/>
        <v>52449.383694715041</v>
      </c>
      <c r="Y639" s="22">
        <f t="shared" si="125"/>
        <v>53457.823960445348</v>
      </c>
      <c r="Z639" s="22">
        <f t="shared" si="127"/>
        <v>1008.4402657303071</v>
      </c>
      <c r="AA639" s="8">
        <f t="shared" si="128"/>
        <v>1.922692307692303E-2</v>
      </c>
      <c r="AB639" s="22">
        <f t="shared" si="129"/>
        <v>4490457.2126774089</v>
      </c>
      <c r="AC639" s="11">
        <v>5298</v>
      </c>
      <c r="AD639" s="2">
        <v>1985</v>
      </c>
      <c r="AE639" s="2">
        <f t="shared" si="121"/>
        <v>31</v>
      </c>
      <c r="AF639" s="2" t="s">
        <v>146</v>
      </c>
    </row>
    <row r="640" spans="1:32" x14ac:dyDescent="0.2">
      <c r="A640">
        <v>41</v>
      </c>
      <c r="B640" s="2" t="s">
        <v>226</v>
      </c>
      <c r="C640" s="2" t="s">
        <v>22</v>
      </c>
      <c r="D640" s="2" t="s">
        <v>23</v>
      </c>
      <c r="E640" s="2" t="s">
        <v>2767</v>
      </c>
      <c r="F640" s="2" t="s">
        <v>2775</v>
      </c>
      <c r="G640" s="2">
        <v>44</v>
      </c>
      <c r="H640" s="2"/>
      <c r="I640" s="3">
        <v>42644</v>
      </c>
      <c r="J640" s="3">
        <v>42656</v>
      </c>
      <c r="K640" s="3" t="s">
        <v>2542</v>
      </c>
      <c r="L640" s="17">
        <f t="shared" si="122"/>
        <v>281.13</v>
      </c>
      <c r="M640" s="20">
        <f t="shared" si="123"/>
        <v>0.84725927506847365</v>
      </c>
      <c r="N640" s="2" t="s">
        <v>32</v>
      </c>
      <c r="O640" s="2">
        <v>3100000</v>
      </c>
      <c r="P640" s="2">
        <v>2900000</v>
      </c>
      <c r="Q640" s="2">
        <f t="shared" si="117"/>
        <v>-200000</v>
      </c>
      <c r="R640" s="4">
        <f t="shared" si="118"/>
        <v>-6.4516129032258063E-2</v>
      </c>
      <c r="S640" s="2">
        <v>109372</v>
      </c>
      <c r="T640" s="5">
        <f t="shared" si="126"/>
        <v>72940.272727272721</v>
      </c>
      <c r="U640" s="2">
        <v>68395</v>
      </c>
      <c r="V640" s="5">
        <f t="shared" si="119"/>
        <v>-4545.2727272727207</v>
      </c>
      <c r="W640" s="4">
        <f t="shared" si="120"/>
        <v>-6.2314994958515162E-2</v>
      </c>
      <c r="X640" s="22">
        <f t="shared" si="124"/>
        <v>61799.322594205842</v>
      </c>
      <c r="Y640" s="22">
        <f t="shared" si="125"/>
        <v>57948.298118308252</v>
      </c>
      <c r="Z640" s="22">
        <f t="shared" si="127"/>
        <v>-3851.0244758975896</v>
      </c>
      <c r="AA640" s="8">
        <f t="shared" si="128"/>
        <v>-6.2314994958515169E-2</v>
      </c>
      <c r="AB640" s="22">
        <f t="shared" si="129"/>
        <v>2549725.117205563</v>
      </c>
      <c r="AC640" s="11">
        <v>1935</v>
      </c>
      <c r="AD640" s="2">
        <v>1938</v>
      </c>
      <c r="AE640" s="2">
        <f t="shared" si="121"/>
        <v>78</v>
      </c>
      <c r="AF640" s="2" t="s">
        <v>527</v>
      </c>
    </row>
    <row r="641" spans="1:32" x14ac:dyDescent="0.2">
      <c r="A641">
        <v>41</v>
      </c>
      <c r="B641" s="2" t="s">
        <v>2219</v>
      </c>
      <c r="C641" s="2" t="s">
        <v>22</v>
      </c>
      <c r="D641" s="2" t="s">
        <v>23</v>
      </c>
      <c r="E641" s="2" t="s">
        <v>2767</v>
      </c>
      <c r="F641" s="2" t="s">
        <v>2775</v>
      </c>
      <c r="G641" s="2">
        <v>103</v>
      </c>
      <c r="H641" s="2">
        <v>107</v>
      </c>
      <c r="I641" s="3">
        <v>42646</v>
      </c>
      <c r="J641" s="3">
        <v>42657</v>
      </c>
      <c r="K641" s="3" t="s">
        <v>2542</v>
      </c>
      <c r="L641" s="17">
        <f t="shared" si="122"/>
        <v>281.13</v>
      </c>
      <c r="M641" s="20">
        <f t="shared" si="123"/>
        <v>0.84725927506847365</v>
      </c>
      <c r="N641" s="2" t="s">
        <v>24</v>
      </c>
      <c r="O641" s="2">
        <v>7850000</v>
      </c>
      <c r="P641" s="2">
        <v>8050000</v>
      </c>
      <c r="Q641" s="2">
        <f t="shared" ref="Q641:Q704" si="130">P641-O641</f>
        <v>200000</v>
      </c>
      <c r="R641" s="4">
        <f t="shared" ref="R641:R704" si="131">Q641/O641</f>
        <v>2.5477707006369428E-2</v>
      </c>
      <c r="S641" s="2"/>
      <c r="T641" s="5">
        <f t="shared" si="126"/>
        <v>76213.592233009709</v>
      </c>
      <c r="U641" s="2">
        <v>78155</v>
      </c>
      <c r="V641" s="5">
        <f t="shared" ref="V641:V704" si="132">U641-T641</f>
        <v>1941.4077669902908</v>
      </c>
      <c r="W641" s="4">
        <f t="shared" ref="W641:W704" si="133">V641/T641</f>
        <v>2.5473248407643305E-2</v>
      </c>
      <c r="X641" s="22">
        <f t="shared" si="124"/>
        <v>64572.672905704057</v>
      </c>
      <c r="Y641" s="22">
        <f t="shared" si="125"/>
        <v>66217.548642976559</v>
      </c>
      <c r="Z641" s="22">
        <f t="shared" si="127"/>
        <v>1644.8757372725013</v>
      </c>
      <c r="AA641" s="8">
        <f t="shared" si="128"/>
        <v>2.5473248407643357E-2</v>
      </c>
      <c r="AB641" s="22">
        <f t="shared" si="129"/>
        <v>6820407.5102265859</v>
      </c>
      <c r="AC641" s="11">
        <v>4393</v>
      </c>
      <c r="AD641" s="2">
        <v>2014</v>
      </c>
      <c r="AE641" s="2">
        <f t="shared" ref="AE641:AE704" si="134">2016-AD641</f>
        <v>2</v>
      </c>
      <c r="AF641" s="2" t="s">
        <v>1142</v>
      </c>
    </row>
    <row r="642" spans="1:32" x14ac:dyDescent="0.2">
      <c r="A642">
        <v>42</v>
      </c>
      <c r="B642" s="2" t="s">
        <v>334</v>
      </c>
      <c r="C642" s="2" t="s">
        <v>22</v>
      </c>
      <c r="D642" s="2" t="s">
        <v>23</v>
      </c>
      <c r="E642" s="2" t="s">
        <v>2767</v>
      </c>
      <c r="F642" s="2" t="s">
        <v>2775</v>
      </c>
      <c r="G642" s="2">
        <v>37</v>
      </c>
      <c r="H642" s="2">
        <v>41</v>
      </c>
      <c r="I642" s="3">
        <v>42650</v>
      </c>
      <c r="J642" s="3">
        <v>42660</v>
      </c>
      <c r="K642" s="3" t="s">
        <v>2542</v>
      </c>
      <c r="L642" s="17">
        <f t="shared" ref="L642:L705" si="135">IF(K642="Januar",238.19,IF(K642="Februar",240.59,IF(K642="Mars",245.99,IF(K642="April",250.79,IF(K642="Mai",256.52,IF(K642="Juni",259.83,IF(K642="Juli",265.66,IF(K642="August",272.21,IF(K642="September",275.91,IF(K642="Oktober",281.13,IF(K642="November",284.38,IF(K642="Desember",287.34,0))))))))))))</f>
        <v>281.13</v>
      </c>
      <c r="M642" s="20">
        <f t="shared" ref="M642:M705" si="136">$L$2/L642</f>
        <v>0.84725927506847365</v>
      </c>
      <c r="N642" s="2" t="s">
        <v>36</v>
      </c>
      <c r="O642" s="2">
        <v>2400000</v>
      </c>
      <c r="P642" s="2">
        <v>2930000</v>
      </c>
      <c r="Q642" s="2">
        <f t="shared" si="130"/>
        <v>530000</v>
      </c>
      <c r="R642" s="4">
        <f t="shared" si="131"/>
        <v>0.22083333333333333</v>
      </c>
      <c r="S642" s="2">
        <v>43208</v>
      </c>
      <c r="T642" s="5">
        <f t="shared" si="126"/>
        <v>66032.648648648654</v>
      </c>
      <c r="U642" s="2">
        <v>80357</v>
      </c>
      <c r="V642" s="5">
        <f t="shared" si="132"/>
        <v>14324.351351351346</v>
      </c>
      <c r="W642" s="4">
        <f t="shared" si="133"/>
        <v>0.2169283171960798</v>
      </c>
      <c r="X642" s="22">
        <f t="shared" ref="X642:X705" si="137">T642*M642</f>
        <v>55946.774024905288</v>
      </c>
      <c r="Y642" s="22">
        <f t="shared" ref="Y642:Y705" si="138">U642*M642</f>
        <v>68083.213566677339</v>
      </c>
      <c r="Z642" s="22">
        <f t="shared" si="127"/>
        <v>12136.439541772052</v>
      </c>
      <c r="AA642" s="8">
        <f t="shared" si="128"/>
        <v>0.21692831719607977</v>
      </c>
      <c r="AB642" s="22">
        <f t="shared" si="129"/>
        <v>2519078.9019670617</v>
      </c>
      <c r="AC642" s="2">
        <v>440</v>
      </c>
      <c r="AD642" s="2">
        <v>1930</v>
      </c>
      <c r="AE642" s="2">
        <f t="shared" si="134"/>
        <v>86</v>
      </c>
      <c r="AF642" s="2" t="s">
        <v>335</v>
      </c>
    </row>
    <row r="643" spans="1:32" x14ac:dyDescent="0.2">
      <c r="A643">
        <v>42</v>
      </c>
      <c r="B643" s="2" t="s">
        <v>1427</v>
      </c>
      <c r="C643" s="2" t="s">
        <v>22</v>
      </c>
      <c r="D643" s="2" t="s">
        <v>23</v>
      </c>
      <c r="E643" s="2" t="s">
        <v>2767</v>
      </c>
      <c r="F643" s="2" t="s">
        <v>2775</v>
      </c>
      <c r="G643" s="2">
        <v>67</v>
      </c>
      <c r="H643" s="2">
        <v>78</v>
      </c>
      <c r="I643" s="3">
        <v>42637</v>
      </c>
      <c r="J643" s="3">
        <v>42660</v>
      </c>
      <c r="K643" s="3" t="s">
        <v>2542</v>
      </c>
      <c r="L643" s="17">
        <f t="shared" si="135"/>
        <v>281.13</v>
      </c>
      <c r="M643" s="20">
        <f t="shared" si="136"/>
        <v>0.84725927506847365</v>
      </c>
      <c r="N643" s="2" t="s">
        <v>85</v>
      </c>
      <c r="O643" s="2">
        <v>4600000</v>
      </c>
      <c r="P643" s="2">
        <v>4700000</v>
      </c>
      <c r="Q643" s="2">
        <f t="shared" si="130"/>
        <v>100000</v>
      </c>
      <c r="R643" s="4">
        <f t="shared" si="131"/>
        <v>2.1739130434782608E-2</v>
      </c>
      <c r="S643" s="2"/>
      <c r="T643" s="5">
        <f t="shared" ref="T643:T706" si="139">(O643+S643)/G643</f>
        <v>68656.716417910444</v>
      </c>
      <c r="U643" s="2">
        <v>70149</v>
      </c>
      <c r="V643" s="5">
        <f t="shared" si="132"/>
        <v>1492.2835820895561</v>
      </c>
      <c r="W643" s="4">
        <f t="shared" si="133"/>
        <v>2.1735434782608754E-2</v>
      </c>
      <c r="X643" s="22">
        <f t="shared" si="137"/>
        <v>58170.039780820574</v>
      </c>
      <c r="Y643" s="22">
        <f t="shared" si="138"/>
        <v>59434.390886778361</v>
      </c>
      <c r="Z643" s="22">
        <f t="shared" ref="Z643:Z706" si="140">Y643-X643</f>
        <v>1264.3511059577868</v>
      </c>
      <c r="AA643" s="8">
        <f t="shared" ref="AA643:AA706" si="141">Z643/X643</f>
        <v>2.173543478260883E-2</v>
      </c>
      <c r="AB643" s="22">
        <f t="shared" ref="AB643:AB706" si="142">Y643*G643</f>
        <v>3982104.1894141501</v>
      </c>
      <c r="AC643" s="11">
        <v>10989</v>
      </c>
      <c r="AD643" s="2">
        <v>2006</v>
      </c>
      <c r="AE643" s="2">
        <f t="shared" si="134"/>
        <v>10</v>
      </c>
      <c r="AF643" s="2" t="s">
        <v>37</v>
      </c>
    </row>
    <row r="644" spans="1:32" x14ac:dyDescent="0.2">
      <c r="A644">
        <v>42</v>
      </c>
      <c r="B644" s="2" t="s">
        <v>232</v>
      </c>
      <c r="C644" s="2" t="s">
        <v>22</v>
      </c>
      <c r="D644" s="2" t="s">
        <v>23</v>
      </c>
      <c r="E644" s="2" t="s">
        <v>2767</v>
      </c>
      <c r="F644" s="2" t="s">
        <v>2775</v>
      </c>
      <c r="G644" s="2">
        <v>33</v>
      </c>
      <c r="H644" s="2">
        <v>39</v>
      </c>
      <c r="I644" s="3">
        <v>42651</v>
      </c>
      <c r="J644" s="3">
        <v>42661</v>
      </c>
      <c r="K644" s="3" t="s">
        <v>2542</v>
      </c>
      <c r="L644" s="17">
        <f t="shared" si="135"/>
        <v>281.13</v>
      </c>
      <c r="M644" s="20">
        <f t="shared" si="136"/>
        <v>0.84725927506847365</v>
      </c>
      <c r="N644" s="2" t="s">
        <v>36</v>
      </c>
      <c r="O644" s="2">
        <v>2600000</v>
      </c>
      <c r="P644" s="2">
        <v>3300000</v>
      </c>
      <c r="Q644" s="2">
        <f t="shared" si="130"/>
        <v>700000</v>
      </c>
      <c r="R644" s="4">
        <f t="shared" si="131"/>
        <v>0.26923076923076922</v>
      </c>
      <c r="S644" s="2">
        <v>2100</v>
      </c>
      <c r="T644" s="5">
        <f t="shared" si="139"/>
        <v>78851.515151515152</v>
      </c>
      <c r="U644" s="2">
        <v>100064</v>
      </c>
      <c r="V644" s="5">
        <f t="shared" si="132"/>
        <v>21212.484848484848</v>
      </c>
      <c r="W644" s="4">
        <f t="shared" si="133"/>
        <v>0.2690181007647669</v>
      </c>
      <c r="X644" s="22">
        <f t="shared" si="137"/>
        <v>66807.677565323494</v>
      </c>
      <c r="Y644" s="22">
        <f t="shared" si="138"/>
        <v>84780.152100451742</v>
      </c>
      <c r="Z644" s="22">
        <f t="shared" si="140"/>
        <v>17972.474535128247</v>
      </c>
      <c r="AA644" s="8">
        <f t="shared" si="141"/>
        <v>0.26901810076476684</v>
      </c>
      <c r="AB644" s="22">
        <f t="shared" si="142"/>
        <v>2797745.0193149075</v>
      </c>
      <c r="AC644" s="11">
        <v>1910</v>
      </c>
      <c r="AD644" s="2">
        <v>1965</v>
      </c>
      <c r="AE644" s="2">
        <f t="shared" si="134"/>
        <v>51</v>
      </c>
      <c r="AF644" s="2" t="s">
        <v>240</v>
      </c>
    </row>
    <row r="645" spans="1:32" x14ac:dyDescent="0.2">
      <c r="A645">
        <v>42</v>
      </c>
      <c r="B645" s="2" t="s">
        <v>305</v>
      </c>
      <c r="C645" s="2" t="s">
        <v>22</v>
      </c>
      <c r="D645" s="2" t="s">
        <v>23</v>
      </c>
      <c r="E645" s="2" t="s">
        <v>2767</v>
      </c>
      <c r="F645" s="2" t="s">
        <v>2775</v>
      </c>
      <c r="G645" s="2">
        <v>48</v>
      </c>
      <c r="H645" s="2">
        <v>54</v>
      </c>
      <c r="I645" s="3">
        <v>42651</v>
      </c>
      <c r="J645" s="3">
        <v>42661</v>
      </c>
      <c r="K645" s="3" t="s">
        <v>2542</v>
      </c>
      <c r="L645" s="17">
        <f t="shared" si="135"/>
        <v>281.13</v>
      </c>
      <c r="M645" s="20">
        <f t="shared" si="136"/>
        <v>0.84725927506847365</v>
      </c>
      <c r="N645" s="2" t="s">
        <v>36</v>
      </c>
      <c r="O645" s="2">
        <v>3250000</v>
      </c>
      <c r="P645" s="2">
        <v>3650000</v>
      </c>
      <c r="Q645" s="2">
        <f t="shared" si="130"/>
        <v>400000</v>
      </c>
      <c r="R645" s="4">
        <f t="shared" si="131"/>
        <v>0.12307692307692308</v>
      </c>
      <c r="S645" s="2">
        <v>50440</v>
      </c>
      <c r="T645" s="5">
        <f t="shared" si="139"/>
        <v>68759.166666666672</v>
      </c>
      <c r="U645" s="2">
        <v>77093</v>
      </c>
      <c r="V645" s="5">
        <f t="shared" si="132"/>
        <v>8333.8333333333285</v>
      </c>
      <c r="W645" s="4">
        <f t="shared" si="133"/>
        <v>0.12120323350825943</v>
      </c>
      <c r="X645" s="22">
        <f t="shared" si="137"/>
        <v>58256.841704312363</v>
      </c>
      <c r="Y645" s="22">
        <f t="shared" si="138"/>
        <v>65317.759292853836</v>
      </c>
      <c r="Z645" s="22">
        <f t="shared" si="140"/>
        <v>7060.9175885414734</v>
      </c>
      <c r="AA645" s="8">
        <f t="shared" si="141"/>
        <v>0.12120323350825936</v>
      </c>
      <c r="AB645" s="22">
        <f t="shared" si="142"/>
        <v>3135252.4460569844</v>
      </c>
      <c r="AC645" s="2">
        <v>445</v>
      </c>
      <c r="AD645" s="2">
        <v>1889</v>
      </c>
      <c r="AE645" s="2">
        <f t="shared" si="134"/>
        <v>127</v>
      </c>
      <c r="AF645" s="2" t="s">
        <v>148</v>
      </c>
    </row>
    <row r="646" spans="1:32" x14ac:dyDescent="0.2">
      <c r="A646">
        <v>42</v>
      </c>
      <c r="B646" s="2" t="s">
        <v>155</v>
      </c>
      <c r="C646" s="2" t="s">
        <v>22</v>
      </c>
      <c r="D646" s="2" t="s">
        <v>23</v>
      </c>
      <c r="E646" s="2" t="s">
        <v>2767</v>
      </c>
      <c r="F646" s="2" t="s">
        <v>2775</v>
      </c>
      <c r="G646" s="2">
        <v>55</v>
      </c>
      <c r="H646" s="2">
        <v>61</v>
      </c>
      <c r="I646" s="3">
        <v>42650</v>
      </c>
      <c r="J646" s="3">
        <v>42661</v>
      </c>
      <c r="K646" s="3" t="s">
        <v>2542</v>
      </c>
      <c r="L646" s="17">
        <f t="shared" si="135"/>
        <v>281.13</v>
      </c>
      <c r="M646" s="20">
        <f t="shared" si="136"/>
        <v>0.84725927506847365</v>
      </c>
      <c r="N646" s="2" t="s">
        <v>24</v>
      </c>
      <c r="O646" s="2">
        <v>3300000</v>
      </c>
      <c r="P646" s="2">
        <v>4100000</v>
      </c>
      <c r="Q646" s="2">
        <f t="shared" si="130"/>
        <v>800000</v>
      </c>
      <c r="R646" s="4">
        <f t="shared" si="131"/>
        <v>0.24242424242424243</v>
      </c>
      <c r="S646" s="2"/>
      <c r="T646" s="5">
        <f t="shared" si="139"/>
        <v>60000</v>
      </c>
      <c r="U646" s="2">
        <v>74545</v>
      </c>
      <c r="V646" s="5">
        <f t="shared" si="132"/>
        <v>14545</v>
      </c>
      <c r="W646" s="4">
        <f t="shared" si="133"/>
        <v>0.24241666666666667</v>
      </c>
      <c r="X646" s="22">
        <f t="shared" si="137"/>
        <v>50835.556504108419</v>
      </c>
      <c r="Y646" s="22">
        <f t="shared" si="138"/>
        <v>63158.942659979366</v>
      </c>
      <c r="Z646" s="22">
        <f t="shared" si="140"/>
        <v>12323.386155870947</v>
      </c>
      <c r="AA646" s="8">
        <f t="shared" si="141"/>
        <v>0.24241666666666661</v>
      </c>
      <c r="AB646" s="22">
        <f t="shared" si="142"/>
        <v>3473741.846298865</v>
      </c>
      <c r="AC646" s="2">
        <v>376</v>
      </c>
      <c r="AD646" s="2">
        <v>1899</v>
      </c>
      <c r="AE646" s="2">
        <f t="shared" si="134"/>
        <v>117</v>
      </c>
      <c r="AF646" s="2" t="s">
        <v>37</v>
      </c>
    </row>
    <row r="647" spans="1:32" x14ac:dyDescent="0.2">
      <c r="A647">
        <v>42</v>
      </c>
      <c r="B647" s="2" t="s">
        <v>1015</v>
      </c>
      <c r="C647" s="2" t="s">
        <v>22</v>
      </c>
      <c r="D647" s="2" t="s">
        <v>23</v>
      </c>
      <c r="E647" s="2" t="s">
        <v>2767</v>
      </c>
      <c r="F647" s="2" t="s">
        <v>2775</v>
      </c>
      <c r="G647" s="2">
        <v>57</v>
      </c>
      <c r="H647" s="2">
        <v>68</v>
      </c>
      <c r="I647" s="3">
        <v>42651</v>
      </c>
      <c r="J647" s="3">
        <v>42661</v>
      </c>
      <c r="K647" s="3" t="s">
        <v>2542</v>
      </c>
      <c r="L647" s="17">
        <f t="shared" si="135"/>
        <v>281.13</v>
      </c>
      <c r="M647" s="20">
        <f t="shared" si="136"/>
        <v>0.84725927506847365</v>
      </c>
      <c r="N647" s="2" t="s">
        <v>36</v>
      </c>
      <c r="O647" s="2">
        <v>5000000</v>
      </c>
      <c r="P647" s="2">
        <v>5650000</v>
      </c>
      <c r="Q647" s="2">
        <f t="shared" si="130"/>
        <v>650000</v>
      </c>
      <c r="R647" s="4">
        <f t="shared" si="131"/>
        <v>0.13</v>
      </c>
      <c r="S647" s="2"/>
      <c r="T647" s="5">
        <f t="shared" si="139"/>
        <v>87719.298245614031</v>
      </c>
      <c r="U647" s="2">
        <v>99123</v>
      </c>
      <c r="V647" s="5">
        <f t="shared" si="132"/>
        <v>11403.701754385969</v>
      </c>
      <c r="W647" s="4">
        <f t="shared" si="133"/>
        <v>0.13000220000000007</v>
      </c>
      <c r="X647" s="22">
        <f t="shared" si="137"/>
        <v>74320.989041094173</v>
      </c>
      <c r="Y647" s="22">
        <f t="shared" si="138"/>
        <v>83982.881122612307</v>
      </c>
      <c r="Z647" s="22">
        <f t="shared" si="140"/>
        <v>9661.8920815181336</v>
      </c>
      <c r="AA647" s="8">
        <f t="shared" si="141"/>
        <v>0.13000220000000001</v>
      </c>
      <c r="AB647" s="22">
        <f t="shared" si="142"/>
        <v>4787024.2239889018</v>
      </c>
      <c r="AC647" s="2">
        <v>565</v>
      </c>
      <c r="AD647" s="2">
        <v>2008</v>
      </c>
      <c r="AE647" s="2">
        <f t="shared" si="134"/>
        <v>8</v>
      </c>
      <c r="AF647" s="2" t="s">
        <v>67</v>
      </c>
    </row>
    <row r="648" spans="1:32" x14ac:dyDescent="0.2">
      <c r="A648">
        <v>42</v>
      </c>
      <c r="B648" s="2" t="s">
        <v>1533</v>
      </c>
      <c r="C648" s="2" t="s">
        <v>22</v>
      </c>
      <c r="D648" s="2" t="s">
        <v>23</v>
      </c>
      <c r="E648" s="2" t="s">
        <v>2767</v>
      </c>
      <c r="F648" s="2" t="s">
        <v>2775</v>
      </c>
      <c r="G648" s="2">
        <v>70</v>
      </c>
      <c r="H648" s="2">
        <v>76</v>
      </c>
      <c r="I648" s="3">
        <v>42650</v>
      </c>
      <c r="J648" s="3">
        <v>42661</v>
      </c>
      <c r="K648" s="3" t="s">
        <v>2542</v>
      </c>
      <c r="L648" s="17">
        <f t="shared" si="135"/>
        <v>281.13</v>
      </c>
      <c r="M648" s="20">
        <f t="shared" si="136"/>
        <v>0.84725927506847365</v>
      </c>
      <c r="N648" s="2" t="s">
        <v>24</v>
      </c>
      <c r="O648" s="2">
        <v>5000000</v>
      </c>
      <c r="P648" s="2">
        <v>5760000</v>
      </c>
      <c r="Q648" s="2">
        <f t="shared" si="130"/>
        <v>760000</v>
      </c>
      <c r="R648" s="4">
        <f t="shared" si="131"/>
        <v>0.152</v>
      </c>
      <c r="S648" s="2"/>
      <c r="T648" s="5">
        <f t="shared" si="139"/>
        <v>71428.571428571435</v>
      </c>
      <c r="U648" s="2">
        <v>82286</v>
      </c>
      <c r="V648" s="5">
        <f t="shared" si="132"/>
        <v>10857.428571428565</v>
      </c>
      <c r="W648" s="4">
        <f t="shared" si="133"/>
        <v>0.15200399999999989</v>
      </c>
      <c r="X648" s="22">
        <f t="shared" si="137"/>
        <v>60518.519647748122</v>
      </c>
      <c r="Y648" s="22">
        <f t="shared" si="138"/>
        <v>69717.576708284425</v>
      </c>
      <c r="Z648" s="22">
        <f t="shared" si="140"/>
        <v>9199.0570605363027</v>
      </c>
      <c r="AA648" s="8">
        <f t="shared" si="141"/>
        <v>0.15200399999999994</v>
      </c>
      <c r="AB648" s="22">
        <f t="shared" si="142"/>
        <v>4880230.3695799094</v>
      </c>
      <c r="AC648" s="2">
        <v>608</v>
      </c>
      <c r="AD648" s="2">
        <v>1898</v>
      </c>
      <c r="AE648" s="2">
        <f t="shared" si="134"/>
        <v>118</v>
      </c>
      <c r="AF648" s="2" t="s">
        <v>67</v>
      </c>
    </row>
    <row r="649" spans="1:32" x14ac:dyDescent="0.2">
      <c r="A649">
        <v>42</v>
      </c>
      <c r="B649" s="2" t="s">
        <v>1834</v>
      </c>
      <c r="C649" s="2" t="s">
        <v>22</v>
      </c>
      <c r="D649" s="2" t="s">
        <v>23</v>
      </c>
      <c r="E649" s="2" t="s">
        <v>2767</v>
      </c>
      <c r="F649" s="2" t="s">
        <v>2775</v>
      </c>
      <c r="G649" s="2">
        <v>79</v>
      </c>
      <c r="H649" s="2">
        <v>87</v>
      </c>
      <c r="I649" s="3">
        <v>42651</v>
      </c>
      <c r="J649" s="3">
        <v>42661</v>
      </c>
      <c r="K649" s="3" t="s">
        <v>2542</v>
      </c>
      <c r="L649" s="17">
        <f t="shared" si="135"/>
        <v>281.13</v>
      </c>
      <c r="M649" s="20">
        <f t="shared" si="136"/>
        <v>0.84725927506847365</v>
      </c>
      <c r="N649" s="2" t="s">
        <v>36</v>
      </c>
      <c r="O649" s="2">
        <v>6000000</v>
      </c>
      <c r="P649" s="2">
        <v>6900000</v>
      </c>
      <c r="Q649" s="2">
        <f t="shared" si="130"/>
        <v>900000</v>
      </c>
      <c r="R649" s="4">
        <f t="shared" si="131"/>
        <v>0.15</v>
      </c>
      <c r="S649" s="2"/>
      <c r="T649" s="5">
        <f t="shared" si="139"/>
        <v>75949.3670886076</v>
      </c>
      <c r="U649" s="2">
        <v>87342</v>
      </c>
      <c r="V649" s="5">
        <f t="shared" si="132"/>
        <v>11392.6329113924</v>
      </c>
      <c r="W649" s="4">
        <f t="shared" si="133"/>
        <v>0.15000299999999991</v>
      </c>
      <c r="X649" s="22">
        <f t="shared" si="137"/>
        <v>64348.805701403064</v>
      </c>
      <c r="Y649" s="22">
        <f t="shared" si="138"/>
        <v>74001.319603030628</v>
      </c>
      <c r="Z649" s="22">
        <f t="shared" si="140"/>
        <v>9652.5139016275643</v>
      </c>
      <c r="AA649" s="8">
        <f t="shared" si="141"/>
        <v>0.150003</v>
      </c>
      <c r="AB649" s="22">
        <f t="shared" si="142"/>
        <v>5846104.2486394197</v>
      </c>
      <c r="AC649" s="11">
        <v>6175</v>
      </c>
      <c r="AD649" s="2">
        <v>2014</v>
      </c>
      <c r="AE649" s="2">
        <f t="shared" si="134"/>
        <v>2</v>
      </c>
      <c r="AF649" s="2" t="s">
        <v>105</v>
      </c>
    </row>
    <row r="650" spans="1:32" x14ac:dyDescent="0.2">
      <c r="A650">
        <v>42</v>
      </c>
      <c r="B650" s="2" t="s">
        <v>1141</v>
      </c>
      <c r="C650" s="2" t="s">
        <v>22</v>
      </c>
      <c r="D650" s="2" t="s">
        <v>23</v>
      </c>
      <c r="E650" s="2" t="s">
        <v>2767</v>
      </c>
      <c r="F650" s="2" t="s">
        <v>2775</v>
      </c>
      <c r="G650" s="2">
        <v>80</v>
      </c>
      <c r="H650" s="2">
        <v>93</v>
      </c>
      <c r="I650" s="3">
        <v>42634</v>
      </c>
      <c r="J650" s="3">
        <v>42661</v>
      </c>
      <c r="K650" s="3" t="s">
        <v>2542</v>
      </c>
      <c r="L650" s="17">
        <f t="shared" si="135"/>
        <v>281.13</v>
      </c>
      <c r="M650" s="20">
        <f t="shared" si="136"/>
        <v>0.84725927506847365</v>
      </c>
      <c r="N650" s="2" t="s">
        <v>144</v>
      </c>
      <c r="O650" s="2">
        <v>5450000</v>
      </c>
      <c r="P650" s="2">
        <v>5800000</v>
      </c>
      <c r="Q650" s="2">
        <f t="shared" si="130"/>
        <v>350000</v>
      </c>
      <c r="R650" s="4">
        <f t="shared" si="131"/>
        <v>6.4220183486238536E-2</v>
      </c>
      <c r="S650" s="2"/>
      <c r="T650" s="5">
        <f t="shared" si="139"/>
        <v>68125</v>
      </c>
      <c r="U650" s="2">
        <v>72500</v>
      </c>
      <c r="V650" s="5">
        <f t="shared" si="132"/>
        <v>4375</v>
      </c>
      <c r="W650" s="4">
        <f t="shared" si="133"/>
        <v>6.4220183486238536E-2</v>
      </c>
      <c r="X650" s="22">
        <f t="shared" si="137"/>
        <v>57719.538114039766</v>
      </c>
      <c r="Y650" s="22">
        <f t="shared" si="138"/>
        <v>61426.29744246434</v>
      </c>
      <c r="Z650" s="22">
        <f t="shared" si="140"/>
        <v>3706.7593284245741</v>
      </c>
      <c r="AA650" s="8">
        <f t="shared" si="141"/>
        <v>6.4220183486238563E-2</v>
      </c>
      <c r="AB650" s="22">
        <f t="shared" si="142"/>
        <v>4914103.7953971475</v>
      </c>
      <c r="AC650" s="11">
        <v>7393</v>
      </c>
      <c r="AD650" s="2">
        <v>2012</v>
      </c>
      <c r="AE650" s="2">
        <f t="shared" si="134"/>
        <v>4</v>
      </c>
      <c r="AF650" s="2" t="s">
        <v>52</v>
      </c>
    </row>
    <row r="651" spans="1:32" x14ac:dyDescent="0.2">
      <c r="A651">
        <v>42</v>
      </c>
      <c r="B651" s="2" t="s">
        <v>2137</v>
      </c>
      <c r="C651" s="2" t="s">
        <v>22</v>
      </c>
      <c r="D651" s="2" t="s">
        <v>23</v>
      </c>
      <c r="E651" s="2" t="s">
        <v>2767</v>
      </c>
      <c r="F651" s="2" t="s">
        <v>2775</v>
      </c>
      <c r="G651" s="2">
        <v>96</v>
      </c>
      <c r="H651" s="2">
        <v>108</v>
      </c>
      <c r="I651" s="3">
        <v>42651</v>
      </c>
      <c r="J651" s="3">
        <v>42661</v>
      </c>
      <c r="K651" s="3" t="s">
        <v>2542</v>
      </c>
      <c r="L651" s="17">
        <f t="shared" si="135"/>
        <v>281.13</v>
      </c>
      <c r="M651" s="20">
        <f t="shared" si="136"/>
        <v>0.84725927506847365</v>
      </c>
      <c r="N651" s="2" t="s">
        <v>36</v>
      </c>
      <c r="O651" s="2">
        <v>5950000</v>
      </c>
      <c r="P651" s="2">
        <v>6475000</v>
      </c>
      <c r="Q651" s="2">
        <f t="shared" si="130"/>
        <v>525000</v>
      </c>
      <c r="R651" s="4">
        <f t="shared" si="131"/>
        <v>8.8235294117647065E-2</v>
      </c>
      <c r="S651" s="2">
        <v>4779</v>
      </c>
      <c r="T651" s="5">
        <f t="shared" si="139"/>
        <v>62028.947916666664</v>
      </c>
      <c r="U651" s="2">
        <v>67498</v>
      </c>
      <c r="V651" s="5">
        <f t="shared" si="132"/>
        <v>5469.0520833333358</v>
      </c>
      <c r="W651" s="4">
        <f t="shared" si="133"/>
        <v>8.8169351037208979E-2</v>
      </c>
      <c r="X651" s="22">
        <f t="shared" si="137"/>
        <v>52554.601445135107</v>
      </c>
      <c r="Y651" s="22">
        <f t="shared" si="138"/>
        <v>57188.306548571833</v>
      </c>
      <c r="Z651" s="22">
        <f t="shared" si="140"/>
        <v>4633.705103436725</v>
      </c>
      <c r="AA651" s="8">
        <f t="shared" si="141"/>
        <v>8.8169351037208923E-2</v>
      </c>
      <c r="AB651" s="22">
        <f t="shared" si="142"/>
        <v>5490077.4286628962</v>
      </c>
      <c r="AC651" s="11">
        <v>10997</v>
      </c>
      <c r="AD651" s="2">
        <v>2006</v>
      </c>
      <c r="AE651" s="2">
        <f t="shared" si="134"/>
        <v>10</v>
      </c>
      <c r="AF651" s="2" t="s">
        <v>52</v>
      </c>
    </row>
    <row r="652" spans="1:32" x14ac:dyDescent="0.2">
      <c r="A652">
        <v>42</v>
      </c>
      <c r="B652" s="2" t="s">
        <v>2146</v>
      </c>
      <c r="C652" s="2" t="s">
        <v>22</v>
      </c>
      <c r="D652" s="2" t="s">
        <v>23</v>
      </c>
      <c r="E652" s="2" t="s">
        <v>2767</v>
      </c>
      <c r="F652" s="2" t="s">
        <v>2775</v>
      </c>
      <c r="G652" s="2">
        <v>97</v>
      </c>
      <c r="H652" s="2">
        <v>107</v>
      </c>
      <c r="I652" s="3">
        <v>42650</v>
      </c>
      <c r="J652" s="3">
        <v>42661</v>
      </c>
      <c r="K652" s="3" t="s">
        <v>2542</v>
      </c>
      <c r="L652" s="17">
        <f t="shared" si="135"/>
        <v>281.13</v>
      </c>
      <c r="M652" s="20">
        <f t="shared" si="136"/>
        <v>0.84725927506847365</v>
      </c>
      <c r="N652" s="2" t="s">
        <v>24</v>
      </c>
      <c r="O652" s="2">
        <v>7900000</v>
      </c>
      <c r="P652" s="2">
        <v>8465000</v>
      </c>
      <c r="Q652" s="2">
        <f t="shared" si="130"/>
        <v>565000</v>
      </c>
      <c r="R652" s="4">
        <f t="shared" si="131"/>
        <v>7.1518987341772158E-2</v>
      </c>
      <c r="S652" s="2"/>
      <c r="T652" s="5">
        <f t="shared" si="139"/>
        <v>81443.298969072159</v>
      </c>
      <c r="U652" s="2">
        <v>87268</v>
      </c>
      <c r="V652" s="5">
        <f t="shared" si="132"/>
        <v>5824.7010309278412</v>
      </c>
      <c r="W652" s="4">
        <f t="shared" si="133"/>
        <v>7.1518481012658314E-2</v>
      </c>
      <c r="X652" s="22">
        <f t="shared" si="137"/>
        <v>69003.590443721041</v>
      </c>
      <c r="Y652" s="22">
        <f t="shared" si="138"/>
        <v>73938.622416675556</v>
      </c>
      <c r="Z652" s="22">
        <f t="shared" si="140"/>
        <v>4935.0319729545154</v>
      </c>
      <c r="AA652" s="8">
        <f t="shared" si="141"/>
        <v>7.1518481012658328E-2</v>
      </c>
      <c r="AB652" s="22">
        <f t="shared" si="142"/>
        <v>7172046.3744175285</v>
      </c>
      <c r="AC652" s="11">
        <v>1085</v>
      </c>
      <c r="AD652" s="2">
        <v>2015</v>
      </c>
      <c r="AE652" s="2">
        <f t="shared" si="134"/>
        <v>1</v>
      </c>
      <c r="AF652" s="2" t="s">
        <v>46</v>
      </c>
    </row>
    <row r="653" spans="1:32" x14ac:dyDescent="0.2">
      <c r="A653">
        <v>42</v>
      </c>
      <c r="B653" s="2" t="s">
        <v>637</v>
      </c>
      <c r="C653" s="2" t="s">
        <v>22</v>
      </c>
      <c r="D653" s="2" t="s">
        <v>23</v>
      </c>
      <c r="E653" s="2" t="s">
        <v>2767</v>
      </c>
      <c r="F653" s="2" t="s">
        <v>2775</v>
      </c>
      <c r="G653" s="2">
        <v>47</v>
      </c>
      <c r="H653" s="2">
        <v>53</v>
      </c>
      <c r="I653" s="3">
        <v>42651</v>
      </c>
      <c r="J653" s="3">
        <v>42662</v>
      </c>
      <c r="K653" s="3" t="s">
        <v>2542</v>
      </c>
      <c r="L653" s="17">
        <f t="shared" si="135"/>
        <v>281.13</v>
      </c>
      <c r="M653" s="20">
        <f t="shared" si="136"/>
        <v>0.84725927506847365</v>
      </c>
      <c r="N653" s="2" t="s">
        <v>24</v>
      </c>
      <c r="O653" s="2">
        <v>3700000</v>
      </c>
      <c r="P653" s="2">
        <v>4210000</v>
      </c>
      <c r="Q653" s="2">
        <f t="shared" si="130"/>
        <v>510000</v>
      </c>
      <c r="R653" s="4">
        <f t="shared" si="131"/>
        <v>0.13783783783783785</v>
      </c>
      <c r="S653" s="2">
        <v>3306</v>
      </c>
      <c r="T653" s="5">
        <f t="shared" si="139"/>
        <v>78793.744680851058</v>
      </c>
      <c r="U653" s="2">
        <v>89645</v>
      </c>
      <c r="V653" s="5">
        <f t="shared" si="132"/>
        <v>10851.255319148942</v>
      </c>
      <c r="W653" s="4">
        <f t="shared" si="133"/>
        <v>0.13771721807487697</v>
      </c>
      <c r="X653" s="22">
        <f t="shared" si="137"/>
        <v>66758.730998228275</v>
      </c>
      <c r="Y653" s="22">
        <f t="shared" si="138"/>
        <v>75952.557713513321</v>
      </c>
      <c r="Z653" s="22">
        <f t="shared" si="140"/>
        <v>9193.8267152850458</v>
      </c>
      <c r="AA653" s="8">
        <f t="shared" si="141"/>
        <v>0.13771721807487686</v>
      </c>
      <c r="AB653" s="22">
        <f t="shared" si="142"/>
        <v>3569770.2125351261</v>
      </c>
      <c r="AC653" s="11">
        <v>6698</v>
      </c>
      <c r="AD653" s="2">
        <v>2005</v>
      </c>
      <c r="AE653" s="2">
        <f t="shared" si="134"/>
        <v>11</v>
      </c>
      <c r="AF653" s="2" t="s">
        <v>27</v>
      </c>
    </row>
    <row r="654" spans="1:32" x14ac:dyDescent="0.2">
      <c r="A654">
        <v>42</v>
      </c>
      <c r="B654" s="2" t="s">
        <v>1426</v>
      </c>
      <c r="C654" s="2" t="s">
        <v>22</v>
      </c>
      <c r="D654" s="2" t="s">
        <v>23</v>
      </c>
      <c r="E654" s="2" t="s">
        <v>2767</v>
      </c>
      <c r="F654" s="2" t="s">
        <v>2775</v>
      </c>
      <c r="G654" s="2">
        <v>67</v>
      </c>
      <c r="H654" s="2">
        <v>75</v>
      </c>
      <c r="I654" s="3">
        <v>42650</v>
      </c>
      <c r="J654" s="3">
        <v>42662</v>
      </c>
      <c r="K654" s="3" t="s">
        <v>2542</v>
      </c>
      <c r="L654" s="17">
        <f t="shared" si="135"/>
        <v>281.13</v>
      </c>
      <c r="M654" s="20">
        <f t="shared" si="136"/>
        <v>0.84725927506847365</v>
      </c>
      <c r="N654" s="2" t="s">
        <v>32</v>
      </c>
      <c r="O654" s="2">
        <v>4290000</v>
      </c>
      <c r="P654" s="2">
        <v>4700000</v>
      </c>
      <c r="Q654" s="2">
        <f t="shared" si="130"/>
        <v>410000</v>
      </c>
      <c r="R654" s="4">
        <f t="shared" si="131"/>
        <v>9.5571095571095568E-2</v>
      </c>
      <c r="S654" s="2"/>
      <c r="T654" s="5">
        <f t="shared" si="139"/>
        <v>64029.850746268654</v>
      </c>
      <c r="U654" s="2">
        <v>70149</v>
      </c>
      <c r="V654" s="5">
        <f t="shared" si="132"/>
        <v>6119.1492537313461</v>
      </c>
      <c r="W654" s="4">
        <f t="shared" si="133"/>
        <v>9.556713286713292E-2</v>
      </c>
      <c r="X654" s="22">
        <f t="shared" si="137"/>
        <v>54249.884926026149</v>
      </c>
      <c r="Y654" s="22">
        <f t="shared" si="138"/>
        <v>59434.390886778361</v>
      </c>
      <c r="Z654" s="22">
        <f t="shared" si="140"/>
        <v>5184.5059607522126</v>
      </c>
      <c r="AA654" s="8">
        <f t="shared" si="141"/>
        <v>9.556713286713292E-2</v>
      </c>
      <c r="AB654" s="22">
        <f t="shared" si="142"/>
        <v>3982104.1894141501</v>
      </c>
      <c r="AC654" s="2"/>
      <c r="AD654" s="2">
        <v>1872</v>
      </c>
      <c r="AE654" s="2">
        <f t="shared" si="134"/>
        <v>144</v>
      </c>
      <c r="AF654" s="2" t="s">
        <v>83</v>
      </c>
    </row>
    <row r="655" spans="1:32" x14ac:dyDescent="0.2">
      <c r="A655">
        <v>42</v>
      </c>
      <c r="B655" s="2" t="s">
        <v>489</v>
      </c>
      <c r="C655" s="2" t="s">
        <v>22</v>
      </c>
      <c r="D655" s="2" t="s">
        <v>23</v>
      </c>
      <c r="E655" s="2" t="s">
        <v>2767</v>
      </c>
      <c r="F655" s="2" t="s">
        <v>2775</v>
      </c>
      <c r="G655" s="2">
        <v>79</v>
      </c>
      <c r="H655" s="2">
        <v>91</v>
      </c>
      <c r="I655" s="3">
        <v>42650</v>
      </c>
      <c r="J655" s="3">
        <v>42662</v>
      </c>
      <c r="K655" s="3" t="s">
        <v>2542</v>
      </c>
      <c r="L655" s="17">
        <f t="shared" si="135"/>
        <v>281.13</v>
      </c>
      <c r="M655" s="20">
        <f t="shared" si="136"/>
        <v>0.84725927506847365</v>
      </c>
      <c r="N655" s="2" t="s">
        <v>32</v>
      </c>
      <c r="O655" s="2">
        <v>5300000</v>
      </c>
      <c r="P655" s="2">
        <v>5300000</v>
      </c>
      <c r="Q655" s="2">
        <f t="shared" si="130"/>
        <v>0</v>
      </c>
      <c r="R655" s="4">
        <f t="shared" si="131"/>
        <v>0</v>
      </c>
      <c r="S655" s="2"/>
      <c r="T655" s="5">
        <f t="shared" si="139"/>
        <v>67088.607594936708</v>
      </c>
      <c r="U655" s="2">
        <v>67089</v>
      </c>
      <c r="V655" s="5">
        <f t="shared" si="132"/>
        <v>0.39240506329224445</v>
      </c>
      <c r="W655" s="4">
        <f t="shared" si="133"/>
        <v>5.8490566037900588E-6</v>
      </c>
      <c r="X655" s="22">
        <f t="shared" si="137"/>
        <v>56841.445036239369</v>
      </c>
      <c r="Y655" s="22">
        <f t="shared" si="138"/>
        <v>56841.777505068829</v>
      </c>
      <c r="Z655" s="22">
        <f t="shared" si="140"/>
        <v>0.33246882945968537</v>
      </c>
      <c r="AA655" s="8">
        <f t="shared" si="141"/>
        <v>5.8490566038164447E-6</v>
      </c>
      <c r="AB655" s="22">
        <f t="shared" si="142"/>
        <v>4490500.4229004374</v>
      </c>
      <c r="AC655" s="11">
        <v>5918</v>
      </c>
      <c r="AD655" s="2">
        <v>2005</v>
      </c>
      <c r="AE655" s="2">
        <f t="shared" si="134"/>
        <v>11</v>
      </c>
      <c r="AF655" s="2" t="s">
        <v>1830</v>
      </c>
    </row>
    <row r="656" spans="1:32" x14ac:dyDescent="0.2">
      <c r="A656">
        <v>42</v>
      </c>
      <c r="B656" s="2" t="s">
        <v>618</v>
      </c>
      <c r="C656" s="2" t="s">
        <v>22</v>
      </c>
      <c r="D656" s="2" t="s">
        <v>23</v>
      </c>
      <c r="E656" s="2" t="s">
        <v>2767</v>
      </c>
      <c r="F656" s="2" t="s">
        <v>2775</v>
      </c>
      <c r="G656" s="2">
        <v>98</v>
      </c>
      <c r="H656" s="2">
        <v>111</v>
      </c>
      <c r="I656" s="3">
        <v>42651</v>
      </c>
      <c r="J656" s="3">
        <v>42662</v>
      </c>
      <c r="K656" s="3" t="s">
        <v>2542</v>
      </c>
      <c r="L656" s="17">
        <f t="shared" si="135"/>
        <v>281.13</v>
      </c>
      <c r="M656" s="20">
        <f t="shared" si="136"/>
        <v>0.84725927506847365</v>
      </c>
      <c r="N656" s="2" t="s">
        <v>24</v>
      </c>
      <c r="O656" s="2">
        <v>7500000</v>
      </c>
      <c r="P656" s="2">
        <v>7850000</v>
      </c>
      <c r="Q656" s="2">
        <f t="shared" si="130"/>
        <v>350000</v>
      </c>
      <c r="R656" s="4">
        <f t="shared" si="131"/>
        <v>4.6666666666666669E-2</v>
      </c>
      <c r="S656" s="2"/>
      <c r="T656" s="5">
        <f t="shared" si="139"/>
        <v>76530.612244897959</v>
      </c>
      <c r="U656" s="2">
        <v>80102</v>
      </c>
      <c r="V656" s="5">
        <f t="shared" si="132"/>
        <v>3571.3877551020414</v>
      </c>
      <c r="W656" s="4">
        <f t="shared" si="133"/>
        <v>4.6666133333333339E-2</v>
      </c>
      <c r="X656" s="22">
        <f t="shared" si="137"/>
        <v>64841.271051158699</v>
      </c>
      <c r="Y656" s="22">
        <f t="shared" si="138"/>
        <v>67867.162451534881</v>
      </c>
      <c r="Z656" s="22">
        <f t="shared" si="140"/>
        <v>3025.891400376182</v>
      </c>
      <c r="AA656" s="8">
        <f t="shared" si="141"/>
        <v>4.6666133333333387E-2</v>
      </c>
      <c r="AB656" s="22">
        <f t="shared" si="142"/>
        <v>6650981.9202504186</v>
      </c>
      <c r="AC656" s="11">
        <v>1367</v>
      </c>
      <c r="AD656" s="2">
        <v>2011</v>
      </c>
      <c r="AE656" s="2">
        <f t="shared" si="134"/>
        <v>5</v>
      </c>
      <c r="AF656" s="2" t="s">
        <v>1108</v>
      </c>
    </row>
    <row r="657" spans="1:32" x14ac:dyDescent="0.2">
      <c r="A657">
        <v>42</v>
      </c>
      <c r="B657" s="2" t="s">
        <v>2389</v>
      </c>
      <c r="C657" s="2" t="s">
        <v>22</v>
      </c>
      <c r="D657" s="2" t="s">
        <v>23</v>
      </c>
      <c r="E657" s="2" t="s">
        <v>2767</v>
      </c>
      <c r="F657" s="2" t="s">
        <v>2775</v>
      </c>
      <c r="G657" s="2">
        <v>124</v>
      </c>
      <c r="H657" s="2">
        <v>138</v>
      </c>
      <c r="I657" s="3">
        <v>42649</v>
      </c>
      <c r="J657" s="3">
        <v>42662</v>
      </c>
      <c r="K657" s="3" t="s">
        <v>2542</v>
      </c>
      <c r="L657" s="17">
        <f t="shared" si="135"/>
        <v>281.13</v>
      </c>
      <c r="M657" s="20">
        <f t="shared" si="136"/>
        <v>0.84725927506847365</v>
      </c>
      <c r="N657" s="2" t="s">
        <v>57</v>
      </c>
      <c r="O657" s="2">
        <v>8750000</v>
      </c>
      <c r="P657" s="2">
        <v>11500000</v>
      </c>
      <c r="Q657" s="2">
        <f t="shared" si="130"/>
        <v>2750000</v>
      </c>
      <c r="R657" s="4">
        <f t="shared" si="131"/>
        <v>0.31428571428571428</v>
      </c>
      <c r="S657" s="2">
        <v>62064</v>
      </c>
      <c r="T657" s="5">
        <f t="shared" si="139"/>
        <v>71065.032258064515</v>
      </c>
      <c r="U657" s="2">
        <v>93242</v>
      </c>
      <c r="V657" s="5">
        <f t="shared" si="132"/>
        <v>22176.967741935485</v>
      </c>
      <c r="W657" s="4">
        <f t="shared" si="133"/>
        <v>0.31206582249062198</v>
      </c>
      <c r="X657" s="22">
        <f t="shared" si="137"/>
        <v>60210.507713685438</v>
      </c>
      <c r="Y657" s="22">
        <f t="shared" si="138"/>
        <v>79000.149325934617</v>
      </c>
      <c r="Z657" s="22">
        <f t="shared" si="140"/>
        <v>18789.641612249179</v>
      </c>
      <c r="AA657" s="8">
        <f t="shared" si="141"/>
        <v>0.31206582249062187</v>
      </c>
      <c r="AB657" s="22">
        <f t="shared" si="142"/>
        <v>9796018.5164158922</v>
      </c>
      <c r="AC657" s="11">
        <v>2585</v>
      </c>
      <c r="AD657" s="2">
        <v>1984</v>
      </c>
      <c r="AE657" s="2">
        <f t="shared" si="134"/>
        <v>32</v>
      </c>
      <c r="AF657" s="2" t="s">
        <v>103</v>
      </c>
    </row>
    <row r="658" spans="1:32" x14ac:dyDescent="0.2">
      <c r="A658">
        <v>43</v>
      </c>
      <c r="B658" s="2" t="s">
        <v>407</v>
      </c>
      <c r="C658" s="2" t="s">
        <v>22</v>
      </c>
      <c r="D658" s="2" t="s">
        <v>23</v>
      </c>
      <c r="E658" s="2" t="s">
        <v>2767</v>
      </c>
      <c r="F658" s="2" t="s">
        <v>2775</v>
      </c>
      <c r="G658" s="2">
        <v>40</v>
      </c>
      <c r="H658" s="2">
        <v>45</v>
      </c>
      <c r="I658" s="3">
        <v>42656</v>
      </c>
      <c r="J658" s="3">
        <v>42667</v>
      </c>
      <c r="K658" s="3" t="s">
        <v>2542</v>
      </c>
      <c r="L658" s="17">
        <f t="shared" si="135"/>
        <v>281.13</v>
      </c>
      <c r="M658" s="20">
        <f t="shared" si="136"/>
        <v>0.84725927506847365</v>
      </c>
      <c r="N658" s="2" t="s">
        <v>24</v>
      </c>
      <c r="O658" s="2">
        <v>3250000</v>
      </c>
      <c r="P658" s="2">
        <v>3850000</v>
      </c>
      <c r="Q658" s="2">
        <f t="shared" si="130"/>
        <v>600000</v>
      </c>
      <c r="R658" s="4">
        <f t="shared" si="131"/>
        <v>0.18461538461538463</v>
      </c>
      <c r="S658" s="2"/>
      <c r="T658" s="5">
        <f t="shared" si="139"/>
        <v>81250</v>
      </c>
      <c r="U658" s="2">
        <v>96250</v>
      </c>
      <c r="V658" s="5">
        <f t="shared" si="132"/>
        <v>15000</v>
      </c>
      <c r="W658" s="4">
        <f t="shared" si="133"/>
        <v>0.18461538461538463</v>
      </c>
      <c r="X658" s="22">
        <f t="shared" si="137"/>
        <v>68839.816099313481</v>
      </c>
      <c r="Y658" s="22">
        <f t="shared" si="138"/>
        <v>81548.705225340585</v>
      </c>
      <c r="Z658" s="22">
        <f t="shared" si="140"/>
        <v>12708.889126027105</v>
      </c>
      <c r="AA658" s="8">
        <f t="shared" si="141"/>
        <v>0.18461538461538463</v>
      </c>
      <c r="AB658" s="22">
        <f t="shared" si="142"/>
        <v>3261948.2090136232</v>
      </c>
      <c r="AC658" s="11">
        <v>16731</v>
      </c>
      <c r="AD658" s="2">
        <v>2009</v>
      </c>
      <c r="AE658" s="2">
        <f t="shared" si="134"/>
        <v>7</v>
      </c>
      <c r="AF658" s="2" t="s">
        <v>408</v>
      </c>
    </row>
    <row r="659" spans="1:32" x14ac:dyDescent="0.2">
      <c r="A659">
        <v>43</v>
      </c>
      <c r="B659" s="2" t="s">
        <v>714</v>
      </c>
      <c r="C659" s="2" t="s">
        <v>22</v>
      </c>
      <c r="D659" s="2" t="s">
        <v>23</v>
      </c>
      <c r="E659" s="2" t="s">
        <v>2767</v>
      </c>
      <c r="F659" s="2" t="s">
        <v>2775</v>
      </c>
      <c r="G659" s="2">
        <v>49</v>
      </c>
      <c r="H659" s="2">
        <v>53</v>
      </c>
      <c r="I659" s="3">
        <v>42657</v>
      </c>
      <c r="J659" s="3">
        <v>42667</v>
      </c>
      <c r="K659" s="3" t="s">
        <v>2542</v>
      </c>
      <c r="L659" s="17">
        <f t="shared" si="135"/>
        <v>281.13</v>
      </c>
      <c r="M659" s="20">
        <f t="shared" si="136"/>
        <v>0.84725927506847365</v>
      </c>
      <c r="N659" s="2" t="s">
        <v>36</v>
      </c>
      <c r="O659" s="2">
        <v>3200000</v>
      </c>
      <c r="P659" s="2">
        <v>3750000</v>
      </c>
      <c r="Q659" s="2">
        <f t="shared" si="130"/>
        <v>550000</v>
      </c>
      <c r="R659" s="4">
        <f t="shared" si="131"/>
        <v>0.171875</v>
      </c>
      <c r="S659" s="2">
        <v>97172</v>
      </c>
      <c r="T659" s="5">
        <f t="shared" si="139"/>
        <v>67289.224489795917</v>
      </c>
      <c r="U659" s="2">
        <v>78514</v>
      </c>
      <c r="V659" s="5">
        <f t="shared" si="132"/>
        <v>11224.775510204083</v>
      </c>
      <c r="W659" s="4">
        <f t="shared" si="133"/>
        <v>0.16681386351697761</v>
      </c>
      <c r="X659" s="22">
        <f t="shared" si="137"/>
        <v>57011.41956114427</v>
      </c>
      <c r="Y659" s="22">
        <f t="shared" si="138"/>
        <v>66521.714722726145</v>
      </c>
      <c r="Z659" s="22">
        <f t="shared" si="140"/>
        <v>9510.2951615818747</v>
      </c>
      <c r="AA659" s="8">
        <f t="shared" si="141"/>
        <v>0.16681386351697772</v>
      </c>
      <c r="AB659" s="22">
        <f t="shared" si="142"/>
        <v>3259564.021413581</v>
      </c>
      <c r="AC659" s="2">
        <v>351</v>
      </c>
      <c r="AD659" s="2">
        <v>1879</v>
      </c>
      <c r="AE659" s="2">
        <f t="shared" si="134"/>
        <v>137</v>
      </c>
      <c r="AF659" s="2" t="s">
        <v>67</v>
      </c>
    </row>
    <row r="660" spans="1:32" x14ac:dyDescent="0.2">
      <c r="A660">
        <v>43</v>
      </c>
      <c r="B660" s="2" t="s">
        <v>1332</v>
      </c>
      <c r="C660" s="2" t="s">
        <v>22</v>
      </c>
      <c r="D660" s="2" t="s">
        <v>23</v>
      </c>
      <c r="E660" s="2" t="s">
        <v>2767</v>
      </c>
      <c r="F660" s="2" t="s">
        <v>2775</v>
      </c>
      <c r="G660" s="2">
        <v>65</v>
      </c>
      <c r="H660" s="2">
        <v>72</v>
      </c>
      <c r="I660" s="3">
        <v>42651</v>
      </c>
      <c r="J660" s="3">
        <v>42667</v>
      </c>
      <c r="K660" s="3" t="s">
        <v>2542</v>
      </c>
      <c r="L660" s="17">
        <f t="shared" si="135"/>
        <v>281.13</v>
      </c>
      <c r="M660" s="20">
        <f t="shared" si="136"/>
        <v>0.84725927506847365</v>
      </c>
      <c r="N660" s="2" t="s">
        <v>31</v>
      </c>
      <c r="O660" s="2">
        <v>4100000</v>
      </c>
      <c r="P660" s="2">
        <v>4710000</v>
      </c>
      <c r="Q660" s="2">
        <f t="shared" si="130"/>
        <v>610000</v>
      </c>
      <c r="R660" s="4">
        <f t="shared" si="131"/>
        <v>0.14878048780487804</v>
      </c>
      <c r="S660" s="2"/>
      <c r="T660" s="5">
        <f t="shared" si="139"/>
        <v>63076.923076923078</v>
      </c>
      <c r="U660" s="2">
        <v>72462</v>
      </c>
      <c r="V660" s="5">
        <f t="shared" si="132"/>
        <v>9385.076923076922</v>
      </c>
      <c r="W660" s="4">
        <f t="shared" si="133"/>
        <v>0.14878780487804877</v>
      </c>
      <c r="X660" s="22">
        <f t="shared" si="137"/>
        <v>53442.508119703722</v>
      </c>
      <c r="Y660" s="22">
        <f t="shared" si="138"/>
        <v>61394.101590011735</v>
      </c>
      <c r="Z660" s="22">
        <f t="shared" si="140"/>
        <v>7951.5934703080129</v>
      </c>
      <c r="AA660" s="8">
        <f t="shared" si="141"/>
        <v>0.14878780487804874</v>
      </c>
      <c r="AB660" s="22">
        <f t="shared" si="142"/>
        <v>3990616.6033507627</v>
      </c>
      <c r="AC660" s="2">
        <v>25</v>
      </c>
      <c r="AD660" s="2">
        <v>2015</v>
      </c>
      <c r="AE660" s="2">
        <f t="shared" si="134"/>
        <v>1</v>
      </c>
      <c r="AF660" s="2" t="s">
        <v>1108</v>
      </c>
    </row>
    <row r="661" spans="1:32" x14ac:dyDescent="0.2">
      <c r="A661">
        <v>43</v>
      </c>
      <c r="B661" s="2" t="s">
        <v>160</v>
      </c>
      <c r="C661" s="2" t="s">
        <v>22</v>
      </c>
      <c r="D661" s="2" t="s">
        <v>23</v>
      </c>
      <c r="E661" s="2" t="s">
        <v>2767</v>
      </c>
      <c r="F661" s="2" t="s">
        <v>2775</v>
      </c>
      <c r="G661" s="2">
        <v>54</v>
      </c>
      <c r="H661" s="2"/>
      <c r="I661" s="3">
        <v>42657</v>
      </c>
      <c r="J661" s="3">
        <v>42668</v>
      </c>
      <c r="K661" s="3" t="s">
        <v>2542</v>
      </c>
      <c r="L661" s="17">
        <f t="shared" si="135"/>
        <v>281.13</v>
      </c>
      <c r="M661" s="20">
        <f t="shared" si="136"/>
        <v>0.84725927506847365</v>
      </c>
      <c r="N661" s="2" t="s">
        <v>24</v>
      </c>
      <c r="O661" s="2">
        <v>3000000</v>
      </c>
      <c r="P661" s="2">
        <v>3800000</v>
      </c>
      <c r="Q661" s="2">
        <f t="shared" si="130"/>
        <v>800000</v>
      </c>
      <c r="R661" s="4">
        <f t="shared" si="131"/>
        <v>0.26666666666666666</v>
      </c>
      <c r="S661" s="2">
        <v>116331</v>
      </c>
      <c r="T661" s="5">
        <f t="shared" si="139"/>
        <v>57709.833333333336</v>
      </c>
      <c r="U661" s="2">
        <v>72525</v>
      </c>
      <c r="V661" s="5">
        <f t="shared" si="132"/>
        <v>14815.166666666664</v>
      </c>
      <c r="W661" s="4">
        <f t="shared" si="133"/>
        <v>0.25671823692669354</v>
      </c>
      <c r="X661" s="22">
        <f t="shared" si="137"/>
        <v>48895.191554322439</v>
      </c>
      <c r="Y661" s="22">
        <f t="shared" si="138"/>
        <v>61447.478924341049</v>
      </c>
      <c r="Z661" s="22">
        <f t="shared" si="140"/>
        <v>12552.28737001861</v>
      </c>
      <c r="AA661" s="8">
        <f t="shared" si="141"/>
        <v>0.25671823692669349</v>
      </c>
      <c r="AB661" s="22">
        <f t="shared" si="142"/>
        <v>3318163.8619144168</v>
      </c>
      <c r="AC661" s="11">
        <v>1455</v>
      </c>
      <c r="AD661" s="2">
        <v>1958</v>
      </c>
      <c r="AE661" s="2">
        <f t="shared" si="134"/>
        <v>58</v>
      </c>
      <c r="AF661" s="2" t="s">
        <v>188</v>
      </c>
    </row>
    <row r="662" spans="1:32" x14ac:dyDescent="0.2">
      <c r="A662">
        <v>43</v>
      </c>
      <c r="B662" s="2" t="s">
        <v>314</v>
      </c>
      <c r="C662" s="2" t="s">
        <v>22</v>
      </c>
      <c r="D662" s="2" t="s">
        <v>23</v>
      </c>
      <c r="E662" s="2" t="s">
        <v>2767</v>
      </c>
      <c r="F662" s="2" t="s">
        <v>2775</v>
      </c>
      <c r="G662" s="2">
        <v>56</v>
      </c>
      <c r="H662" s="2">
        <v>62</v>
      </c>
      <c r="I662" s="3">
        <v>42658</v>
      </c>
      <c r="J662" s="3">
        <v>42668</v>
      </c>
      <c r="K662" s="3" t="s">
        <v>2542</v>
      </c>
      <c r="L662" s="17">
        <f t="shared" si="135"/>
        <v>281.13</v>
      </c>
      <c r="M662" s="20">
        <f t="shared" si="136"/>
        <v>0.84725927506847365</v>
      </c>
      <c r="N662" s="2" t="s">
        <v>36</v>
      </c>
      <c r="O662" s="2">
        <v>3400000</v>
      </c>
      <c r="P662" s="2">
        <v>3850000</v>
      </c>
      <c r="Q662" s="2">
        <f t="shared" si="130"/>
        <v>450000</v>
      </c>
      <c r="R662" s="4">
        <f t="shared" si="131"/>
        <v>0.13235294117647059</v>
      </c>
      <c r="S662" s="2"/>
      <c r="T662" s="5">
        <f t="shared" si="139"/>
        <v>60714.285714285717</v>
      </c>
      <c r="U662" s="2">
        <v>68750</v>
      </c>
      <c r="V662" s="5">
        <f t="shared" si="132"/>
        <v>8035.7142857142826</v>
      </c>
      <c r="W662" s="4">
        <f t="shared" si="133"/>
        <v>0.13235294117647053</v>
      </c>
      <c r="X662" s="22">
        <f t="shared" si="137"/>
        <v>51440.741700585902</v>
      </c>
      <c r="Y662" s="22">
        <f t="shared" si="138"/>
        <v>58249.07516095756</v>
      </c>
      <c r="Z662" s="22">
        <f t="shared" si="140"/>
        <v>6808.3334603716576</v>
      </c>
      <c r="AA662" s="8">
        <f t="shared" si="141"/>
        <v>0.13235294117647048</v>
      </c>
      <c r="AB662" s="22">
        <f t="shared" si="142"/>
        <v>3261948.2090136232</v>
      </c>
      <c r="AC662" s="11">
        <v>1983</v>
      </c>
      <c r="AD662" s="2">
        <v>2007</v>
      </c>
      <c r="AE662" s="2">
        <f t="shared" si="134"/>
        <v>9</v>
      </c>
      <c r="AF662" s="2" t="s">
        <v>105</v>
      </c>
    </row>
    <row r="663" spans="1:32" x14ac:dyDescent="0.2">
      <c r="A663">
        <v>43</v>
      </c>
      <c r="B663" s="2" t="s">
        <v>325</v>
      </c>
      <c r="C663" s="2" t="s">
        <v>22</v>
      </c>
      <c r="D663" s="2" t="s">
        <v>23</v>
      </c>
      <c r="E663" s="2" t="s">
        <v>2767</v>
      </c>
      <c r="F663" s="2" t="s">
        <v>2775</v>
      </c>
      <c r="G663" s="2">
        <v>56</v>
      </c>
      <c r="H663" s="2">
        <v>62</v>
      </c>
      <c r="I663" s="3">
        <v>42657</v>
      </c>
      <c r="J663" s="3">
        <v>42668</v>
      </c>
      <c r="K663" s="3" t="s">
        <v>2542</v>
      </c>
      <c r="L663" s="17">
        <f t="shared" si="135"/>
        <v>281.13</v>
      </c>
      <c r="M663" s="20">
        <f t="shared" si="136"/>
        <v>0.84725927506847365</v>
      </c>
      <c r="N663" s="2" t="s">
        <v>24</v>
      </c>
      <c r="O663" s="2">
        <v>3100000</v>
      </c>
      <c r="P663" s="2">
        <v>3400000</v>
      </c>
      <c r="Q663" s="2">
        <f t="shared" si="130"/>
        <v>300000</v>
      </c>
      <c r="R663" s="4">
        <f t="shared" si="131"/>
        <v>9.6774193548387094E-2</v>
      </c>
      <c r="S663" s="2">
        <v>4877</v>
      </c>
      <c r="T663" s="5">
        <f t="shared" si="139"/>
        <v>55444.232142857145</v>
      </c>
      <c r="U663" s="2">
        <v>60801</v>
      </c>
      <c r="V663" s="5">
        <f t="shared" si="132"/>
        <v>5356.7678571428551</v>
      </c>
      <c r="W663" s="4">
        <f t="shared" si="133"/>
        <v>9.6615421480464397E-2</v>
      </c>
      <c r="X663" s="22">
        <f t="shared" si="137"/>
        <v>46975.639932085309</v>
      </c>
      <c r="Y663" s="22">
        <f t="shared" si="138"/>
        <v>51514.211183438267</v>
      </c>
      <c r="Z663" s="22">
        <f t="shared" si="140"/>
        <v>4538.5712513529579</v>
      </c>
      <c r="AA663" s="8">
        <f t="shared" si="141"/>
        <v>9.6615421480464439E-2</v>
      </c>
      <c r="AB663" s="22">
        <f t="shared" si="142"/>
        <v>2884795.8262725431</v>
      </c>
      <c r="AC663" s="11">
        <v>3599</v>
      </c>
      <c r="AD663" s="2">
        <v>1936</v>
      </c>
      <c r="AE663" s="2">
        <f t="shared" si="134"/>
        <v>80</v>
      </c>
      <c r="AF663" s="2" t="s">
        <v>183</v>
      </c>
    </row>
    <row r="664" spans="1:32" x14ac:dyDescent="0.2">
      <c r="A664">
        <v>43</v>
      </c>
      <c r="B664" s="2" t="s">
        <v>1107</v>
      </c>
      <c r="C664" s="2" t="s">
        <v>22</v>
      </c>
      <c r="D664" s="2" t="s">
        <v>23</v>
      </c>
      <c r="E664" s="2" t="s">
        <v>2767</v>
      </c>
      <c r="F664" s="2" t="s">
        <v>2775</v>
      </c>
      <c r="G664" s="2">
        <v>58</v>
      </c>
      <c r="H664" s="2"/>
      <c r="I664" s="3">
        <v>42657</v>
      </c>
      <c r="J664" s="3">
        <v>42668</v>
      </c>
      <c r="K664" s="3" t="s">
        <v>2542</v>
      </c>
      <c r="L664" s="17">
        <f t="shared" si="135"/>
        <v>281.13</v>
      </c>
      <c r="M664" s="20">
        <f t="shared" si="136"/>
        <v>0.84725927506847365</v>
      </c>
      <c r="N664" s="2" t="s">
        <v>24</v>
      </c>
      <c r="O664" s="2">
        <v>3900000</v>
      </c>
      <c r="P664" s="2">
        <v>4100000</v>
      </c>
      <c r="Q664" s="2">
        <f t="shared" si="130"/>
        <v>200000</v>
      </c>
      <c r="R664" s="4">
        <f t="shared" si="131"/>
        <v>5.128205128205128E-2</v>
      </c>
      <c r="S664" s="2"/>
      <c r="T664" s="5">
        <f t="shared" si="139"/>
        <v>67241.379310344826</v>
      </c>
      <c r="U664" s="2">
        <v>70690</v>
      </c>
      <c r="V664" s="5">
        <f t="shared" si="132"/>
        <v>3448.6206896551739</v>
      </c>
      <c r="W664" s="4">
        <f t="shared" si="133"/>
        <v>5.1287179487179507E-2</v>
      </c>
      <c r="X664" s="22">
        <f t="shared" si="137"/>
        <v>56970.882289087021</v>
      </c>
      <c r="Y664" s="22">
        <f t="shared" si="138"/>
        <v>59892.758154590403</v>
      </c>
      <c r="Z664" s="22">
        <f t="shared" si="140"/>
        <v>2921.8758655033816</v>
      </c>
      <c r="AA664" s="8">
        <f t="shared" si="141"/>
        <v>5.12871794871795E-2</v>
      </c>
      <c r="AB664" s="22">
        <f t="shared" si="142"/>
        <v>3473779.9729662435</v>
      </c>
      <c r="AC664" s="11">
        <v>1549</v>
      </c>
      <c r="AD664" s="2">
        <v>2014</v>
      </c>
      <c r="AE664" s="2">
        <f t="shared" si="134"/>
        <v>2</v>
      </c>
      <c r="AF664" s="2" t="s">
        <v>1108</v>
      </c>
    </row>
    <row r="665" spans="1:32" x14ac:dyDescent="0.2">
      <c r="A665">
        <v>43</v>
      </c>
      <c r="B665" s="2" t="s">
        <v>746</v>
      </c>
      <c r="C665" s="2" t="s">
        <v>22</v>
      </c>
      <c r="D665" s="2" t="s">
        <v>23</v>
      </c>
      <c r="E665" s="2" t="s">
        <v>2767</v>
      </c>
      <c r="F665" s="2" t="s">
        <v>2775</v>
      </c>
      <c r="G665" s="2">
        <v>58</v>
      </c>
      <c r="H665" s="2">
        <v>67</v>
      </c>
      <c r="I665" s="3">
        <v>42657</v>
      </c>
      <c r="J665" s="3">
        <v>42668</v>
      </c>
      <c r="K665" s="3" t="s">
        <v>2542</v>
      </c>
      <c r="L665" s="17">
        <f t="shared" si="135"/>
        <v>281.13</v>
      </c>
      <c r="M665" s="20">
        <f t="shared" si="136"/>
        <v>0.84725927506847365</v>
      </c>
      <c r="N665" s="2" t="s">
        <v>24</v>
      </c>
      <c r="O665" s="2">
        <v>4650000</v>
      </c>
      <c r="P665" s="2">
        <v>4650000</v>
      </c>
      <c r="Q665" s="2">
        <f t="shared" si="130"/>
        <v>0</v>
      </c>
      <c r="R665" s="4">
        <f t="shared" si="131"/>
        <v>0</v>
      </c>
      <c r="S665" s="2"/>
      <c r="T665" s="5">
        <f t="shared" si="139"/>
        <v>80172.413793103449</v>
      </c>
      <c r="U665" s="2">
        <v>80172</v>
      </c>
      <c r="V665" s="5">
        <f t="shared" si="132"/>
        <v>-0.41379310344927944</v>
      </c>
      <c r="W665" s="4">
        <f t="shared" si="133"/>
        <v>-5.1612903225931631E-6</v>
      </c>
      <c r="X665" s="22">
        <f t="shared" si="137"/>
        <v>67926.821190834526</v>
      </c>
      <c r="Y665" s="22">
        <f t="shared" si="138"/>
        <v>67926.470600789675</v>
      </c>
      <c r="Z665" s="22">
        <f t="shared" si="140"/>
        <v>-0.35059004485083278</v>
      </c>
      <c r="AA665" s="8">
        <f t="shared" si="141"/>
        <v>-5.161290322505751E-6</v>
      </c>
      <c r="AB665" s="22">
        <f t="shared" si="142"/>
        <v>3939735.2948458013</v>
      </c>
      <c r="AC665" s="11">
        <v>2958</v>
      </c>
      <c r="AD665" s="2">
        <v>2009</v>
      </c>
      <c r="AE665" s="2">
        <f t="shared" si="134"/>
        <v>7</v>
      </c>
      <c r="AF665" s="2" t="s">
        <v>29</v>
      </c>
    </row>
    <row r="666" spans="1:32" x14ac:dyDescent="0.2">
      <c r="A666">
        <v>43</v>
      </c>
      <c r="B666" s="2" t="s">
        <v>1331</v>
      </c>
      <c r="C666" s="2" t="s">
        <v>22</v>
      </c>
      <c r="D666" s="2" t="s">
        <v>23</v>
      </c>
      <c r="E666" s="2" t="s">
        <v>2767</v>
      </c>
      <c r="F666" s="2" t="s">
        <v>2775</v>
      </c>
      <c r="G666" s="2">
        <v>65</v>
      </c>
      <c r="H666" s="2">
        <v>72</v>
      </c>
      <c r="I666" s="3">
        <v>42658</v>
      </c>
      <c r="J666" s="3">
        <v>42668</v>
      </c>
      <c r="K666" s="3" t="s">
        <v>2542</v>
      </c>
      <c r="L666" s="17">
        <f t="shared" si="135"/>
        <v>281.13</v>
      </c>
      <c r="M666" s="20">
        <f t="shared" si="136"/>
        <v>0.84725927506847365</v>
      </c>
      <c r="N666" s="2" t="s">
        <v>36</v>
      </c>
      <c r="O666" s="2">
        <v>4700000</v>
      </c>
      <c r="P666" s="2">
        <v>4845000</v>
      </c>
      <c r="Q666" s="2">
        <f t="shared" si="130"/>
        <v>145000</v>
      </c>
      <c r="R666" s="4">
        <f t="shared" si="131"/>
        <v>3.0851063829787233E-2</v>
      </c>
      <c r="S666" s="2"/>
      <c r="T666" s="5">
        <f t="shared" si="139"/>
        <v>72307.692307692312</v>
      </c>
      <c r="U666" s="2">
        <v>74538</v>
      </c>
      <c r="V666" s="5">
        <f t="shared" si="132"/>
        <v>2230.3076923076878</v>
      </c>
      <c r="W666" s="4">
        <f t="shared" si="133"/>
        <v>3.0844680851063767E-2</v>
      </c>
      <c r="X666" s="22">
        <f t="shared" si="137"/>
        <v>61263.362966489636</v>
      </c>
      <c r="Y666" s="22">
        <f t="shared" si="138"/>
        <v>63153.011845053887</v>
      </c>
      <c r="Z666" s="22">
        <f t="shared" si="140"/>
        <v>1889.6488785642505</v>
      </c>
      <c r="AA666" s="8">
        <f t="shared" si="141"/>
        <v>3.0844680851063743E-2</v>
      </c>
      <c r="AB666" s="22">
        <f t="shared" si="142"/>
        <v>4104945.7699285029</v>
      </c>
      <c r="AC666" s="11">
        <v>2041</v>
      </c>
      <c r="AD666" s="2">
        <v>2016</v>
      </c>
      <c r="AE666" s="2">
        <f t="shared" si="134"/>
        <v>0</v>
      </c>
      <c r="AF666" s="2" t="s">
        <v>75</v>
      </c>
    </row>
    <row r="667" spans="1:32" x14ac:dyDescent="0.2">
      <c r="A667">
        <v>43</v>
      </c>
      <c r="B667" s="2" t="s">
        <v>670</v>
      </c>
      <c r="C667" s="2" t="s">
        <v>22</v>
      </c>
      <c r="D667" s="2" t="s">
        <v>23</v>
      </c>
      <c r="E667" s="2" t="s">
        <v>2767</v>
      </c>
      <c r="F667" s="2" t="s">
        <v>2775</v>
      </c>
      <c r="G667" s="2">
        <v>74</v>
      </c>
      <c r="H667" s="2">
        <v>82</v>
      </c>
      <c r="I667" s="3">
        <v>42657</v>
      </c>
      <c r="J667" s="3">
        <v>42668</v>
      </c>
      <c r="K667" s="3" t="s">
        <v>2542</v>
      </c>
      <c r="L667" s="17">
        <f t="shared" si="135"/>
        <v>281.13</v>
      </c>
      <c r="M667" s="20">
        <f t="shared" si="136"/>
        <v>0.84725927506847365</v>
      </c>
      <c r="N667" s="2" t="s">
        <v>24</v>
      </c>
      <c r="O667" s="2">
        <v>6000000</v>
      </c>
      <c r="P667" s="2">
        <v>6620000</v>
      </c>
      <c r="Q667" s="2">
        <f t="shared" si="130"/>
        <v>620000</v>
      </c>
      <c r="R667" s="4">
        <f t="shared" si="131"/>
        <v>0.10333333333333333</v>
      </c>
      <c r="S667" s="2"/>
      <c r="T667" s="5">
        <f t="shared" si="139"/>
        <v>81081.08108108108</v>
      </c>
      <c r="U667" s="2">
        <v>89459</v>
      </c>
      <c r="V667" s="5">
        <f t="shared" si="132"/>
        <v>8377.9189189189201</v>
      </c>
      <c r="W667" s="4">
        <f t="shared" si="133"/>
        <v>0.10332766666666668</v>
      </c>
      <c r="X667" s="22">
        <f t="shared" si="137"/>
        <v>68696.697978524884</v>
      </c>
      <c r="Y667" s="22">
        <f t="shared" si="138"/>
        <v>75794.96748835058</v>
      </c>
      <c r="Z667" s="22">
        <f t="shared" si="140"/>
        <v>7098.2695098256954</v>
      </c>
      <c r="AA667" s="8">
        <f t="shared" si="141"/>
        <v>0.10332766666666671</v>
      </c>
      <c r="AB667" s="22">
        <f t="shared" si="142"/>
        <v>5608827.5941379424</v>
      </c>
      <c r="AC667" s="11">
        <v>2937</v>
      </c>
      <c r="AD667" s="2">
        <v>2010</v>
      </c>
      <c r="AE667" s="2">
        <f t="shared" si="134"/>
        <v>6</v>
      </c>
      <c r="AF667" s="2" t="s">
        <v>27</v>
      </c>
    </row>
    <row r="668" spans="1:32" x14ac:dyDescent="0.2">
      <c r="A668">
        <v>43</v>
      </c>
      <c r="B668" s="2" t="s">
        <v>935</v>
      </c>
      <c r="C668" s="2" t="s">
        <v>22</v>
      </c>
      <c r="D668" s="2" t="s">
        <v>23</v>
      </c>
      <c r="E668" s="2" t="s">
        <v>2767</v>
      </c>
      <c r="F668" s="2" t="s">
        <v>2775</v>
      </c>
      <c r="G668" s="2">
        <v>106</v>
      </c>
      <c r="H668" s="2">
        <v>123</v>
      </c>
      <c r="I668" s="3">
        <v>42657</v>
      </c>
      <c r="J668" s="3">
        <v>42668</v>
      </c>
      <c r="K668" s="3" t="s">
        <v>2542</v>
      </c>
      <c r="L668" s="17">
        <f t="shared" si="135"/>
        <v>281.13</v>
      </c>
      <c r="M668" s="20">
        <f t="shared" si="136"/>
        <v>0.84725927506847365</v>
      </c>
      <c r="N668" s="2" t="s">
        <v>24</v>
      </c>
      <c r="O668" s="2">
        <v>7500000</v>
      </c>
      <c r="P668" s="2">
        <v>8100000</v>
      </c>
      <c r="Q668" s="2">
        <f t="shared" si="130"/>
        <v>600000</v>
      </c>
      <c r="R668" s="4">
        <f t="shared" si="131"/>
        <v>0.08</v>
      </c>
      <c r="S668" s="2">
        <v>4480</v>
      </c>
      <c r="T668" s="5">
        <f t="shared" si="139"/>
        <v>70796.981132075467</v>
      </c>
      <c r="U668" s="2">
        <v>76457</v>
      </c>
      <c r="V668" s="5">
        <f t="shared" si="132"/>
        <v>5660.018867924533</v>
      </c>
      <c r="W668" s="4">
        <f t="shared" si="133"/>
        <v>7.9947178218877327E-2</v>
      </c>
      <c r="X668" s="22">
        <f t="shared" si="137"/>
        <v>59983.398910998665</v>
      </c>
      <c r="Y668" s="22">
        <f t="shared" si="138"/>
        <v>64778.902393910292</v>
      </c>
      <c r="Z668" s="22">
        <f t="shared" si="140"/>
        <v>4795.5034829116266</v>
      </c>
      <c r="AA668" s="8">
        <f t="shared" si="141"/>
        <v>7.9947178218877396E-2</v>
      </c>
      <c r="AB668" s="22">
        <f t="shared" si="142"/>
        <v>6866563.6537544914</v>
      </c>
      <c r="AC668" s="11">
        <v>2393</v>
      </c>
      <c r="AD668" s="2">
        <v>2003</v>
      </c>
      <c r="AE668" s="2">
        <f t="shared" si="134"/>
        <v>13</v>
      </c>
      <c r="AF668" s="2" t="s">
        <v>67</v>
      </c>
    </row>
    <row r="669" spans="1:32" x14ac:dyDescent="0.2">
      <c r="A669">
        <v>43</v>
      </c>
      <c r="B669" s="2" t="s">
        <v>2028</v>
      </c>
      <c r="C669" s="2" t="s">
        <v>22</v>
      </c>
      <c r="D669" s="2" t="s">
        <v>23</v>
      </c>
      <c r="E669" s="2" t="s">
        <v>2767</v>
      </c>
      <c r="F669" s="2" t="s">
        <v>2775</v>
      </c>
      <c r="G669" s="2">
        <v>88</v>
      </c>
      <c r="H669" s="2">
        <v>100</v>
      </c>
      <c r="I669" s="3">
        <v>42659</v>
      </c>
      <c r="J669" s="3">
        <v>42669</v>
      </c>
      <c r="K669" s="3" t="s">
        <v>2542</v>
      </c>
      <c r="L669" s="17">
        <f t="shared" si="135"/>
        <v>281.13</v>
      </c>
      <c r="M669" s="20">
        <f t="shared" si="136"/>
        <v>0.84725927506847365</v>
      </c>
      <c r="N669" s="2" t="s">
        <v>36</v>
      </c>
      <c r="O669" s="2">
        <v>6600000</v>
      </c>
      <c r="P669" s="2">
        <v>8300000</v>
      </c>
      <c r="Q669" s="2">
        <f t="shared" si="130"/>
        <v>1700000</v>
      </c>
      <c r="R669" s="4">
        <f t="shared" si="131"/>
        <v>0.25757575757575757</v>
      </c>
      <c r="S669" s="2"/>
      <c r="T669" s="5">
        <f t="shared" si="139"/>
        <v>75000</v>
      </c>
      <c r="U669" s="2">
        <v>94318</v>
      </c>
      <c r="V669" s="5">
        <f t="shared" si="132"/>
        <v>19318</v>
      </c>
      <c r="W669" s="4">
        <f t="shared" si="133"/>
        <v>0.25757333333333332</v>
      </c>
      <c r="X669" s="22">
        <f t="shared" si="137"/>
        <v>63544.445630135524</v>
      </c>
      <c r="Y669" s="22">
        <f t="shared" si="138"/>
        <v>79911.800305908298</v>
      </c>
      <c r="Z669" s="22">
        <f t="shared" si="140"/>
        <v>16367.354675772774</v>
      </c>
      <c r="AA669" s="8">
        <f t="shared" si="141"/>
        <v>0.25757333333333332</v>
      </c>
      <c r="AB669" s="22">
        <f t="shared" si="142"/>
        <v>7032238.4269199306</v>
      </c>
      <c r="AC669" s="11">
        <v>4851</v>
      </c>
      <c r="AD669" s="2">
        <v>2014</v>
      </c>
      <c r="AE669" s="2">
        <f t="shared" si="134"/>
        <v>2</v>
      </c>
      <c r="AF669" s="2" t="s">
        <v>137</v>
      </c>
    </row>
    <row r="670" spans="1:32" x14ac:dyDescent="0.2">
      <c r="A670">
        <v>43</v>
      </c>
      <c r="B670" s="2" t="s">
        <v>2071</v>
      </c>
      <c r="C670" s="2" t="s">
        <v>22</v>
      </c>
      <c r="D670" s="2" t="s">
        <v>23</v>
      </c>
      <c r="E670" s="2" t="s">
        <v>2767</v>
      </c>
      <c r="F670" s="2" t="s">
        <v>2775</v>
      </c>
      <c r="G670" s="2">
        <v>91</v>
      </c>
      <c r="H670" s="2">
        <v>104</v>
      </c>
      <c r="I670" s="3">
        <v>42659</v>
      </c>
      <c r="J670" s="3">
        <v>42669</v>
      </c>
      <c r="K670" s="3" t="s">
        <v>2542</v>
      </c>
      <c r="L670" s="17">
        <f t="shared" si="135"/>
        <v>281.13</v>
      </c>
      <c r="M670" s="20">
        <f t="shared" si="136"/>
        <v>0.84725927506847365</v>
      </c>
      <c r="N670" s="2" t="s">
        <v>36</v>
      </c>
      <c r="O670" s="2">
        <v>6800000</v>
      </c>
      <c r="P670" s="2">
        <v>7710000</v>
      </c>
      <c r="Q670" s="2">
        <f t="shared" si="130"/>
        <v>910000</v>
      </c>
      <c r="R670" s="4">
        <f t="shared" si="131"/>
        <v>0.1338235294117647</v>
      </c>
      <c r="S670" s="2"/>
      <c r="T670" s="5">
        <f t="shared" si="139"/>
        <v>74725.274725274721</v>
      </c>
      <c r="U670" s="2">
        <v>84725</v>
      </c>
      <c r="V670" s="5">
        <f t="shared" si="132"/>
        <v>9999.7252747252787</v>
      </c>
      <c r="W670" s="4">
        <f t="shared" si="133"/>
        <v>0.13381985294117654</v>
      </c>
      <c r="X670" s="22">
        <f t="shared" si="137"/>
        <v>63311.682093028794</v>
      </c>
      <c r="Y670" s="22">
        <f t="shared" si="138"/>
        <v>71784.042080176427</v>
      </c>
      <c r="Z670" s="22">
        <f t="shared" si="140"/>
        <v>8472.3599871476326</v>
      </c>
      <c r="AA670" s="8">
        <f t="shared" si="141"/>
        <v>0.13381985294117654</v>
      </c>
      <c r="AB670" s="22">
        <f t="shared" si="142"/>
        <v>6532347.8292960552</v>
      </c>
      <c r="AC670" s="2">
        <v>36</v>
      </c>
      <c r="AD670" s="2">
        <v>2015</v>
      </c>
      <c r="AE670" s="2">
        <f t="shared" si="134"/>
        <v>1</v>
      </c>
      <c r="AF670" s="2" t="s">
        <v>169</v>
      </c>
    </row>
    <row r="671" spans="1:32" x14ac:dyDescent="0.2">
      <c r="A671">
        <v>43</v>
      </c>
      <c r="B671" s="2" t="s">
        <v>724</v>
      </c>
      <c r="C671" s="2" t="s">
        <v>22</v>
      </c>
      <c r="D671" s="2" t="s">
        <v>23</v>
      </c>
      <c r="E671" s="2" t="s">
        <v>2767</v>
      </c>
      <c r="F671" s="2" t="s">
        <v>2775</v>
      </c>
      <c r="G671" s="2">
        <v>82</v>
      </c>
      <c r="H671" s="2">
        <v>95</v>
      </c>
      <c r="I671" s="3">
        <v>42643</v>
      </c>
      <c r="J671" s="3">
        <v>42670</v>
      </c>
      <c r="K671" s="3" t="s">
        <v>2542</v>
      </c>
      <c r="L671" s="17">
        <f t="shared" si="135"/>
        <v>281.13</v>
      </c>
      <c r="M671" s="20">
        <f t="shared" si="136"/>
        <v>0.84725927506847365</v>
      </c>
      <c r="N671" s="2" t="s">
        <v>144</v>
      </c>
      <c r="O671" s="2">
        <v>5450000</v>
      </c>
      <c r="P671" s="2">
        <v>5450000</v>
      </c>
      <c r="Q671" s="2">
        <f t="shared" si="130"/>
        <v>0</v>
      </c>
      <c r="R671" s="4">
        <f t="shared" si="131"/>
        <v>0</v>
      </c>
      <c r="S671" s="2"/>
      <c r="T671" s="5">
        <f t="shared" si="139"/>
        <v>66463.414634146335</v>
      </c>
      <c r="U671" s="2">
        <v>66463</v>
      </c>
      <c r="V671" s="5">
        <f t="shared" si="132"/>
        <v>-0.41463414633471984</v>
      </c>
      <c r="W671" s="4">
        <f t="shared" si="133"/>
        <v>-6.2385321099902806E-6</v>
      </c>
      <c r="X671" s="22">
        <f t="shared" si="137"/>
        <v>56311.744501502209</v>
      </c>
      <c r="Y671" s="22">
        <f t="shared" si="138"/>
        <v>56311.393198875965</v>
      </c>
      <c r="Z671" s="22">
        <f t="shared" si="140"/>
        <v>-0.35130262624443276</v>
      </c>
      <c r="AA671" s="8">
        <f t="shared" si="141"/>
        <v>-6.2385321100301055E-6</v>
      </c>
      <c r="AB671" s="22">
        <f t="shared" si="142"/>
        <v>4617534.2423078287</v>
      </c>
      <c r="AC671" s="2"/>
      <c r="AD671" s="2">
        <v>2014</v>
      </c>
      <c r="AE671" s="2">
        <f t="shared" si="134"/>
        <v>2</v>
      </c>
      <c r="AF671" s="2" t="s">
        <v>362</v>
      </c>
    </row>
    <row r="672" spans="1:32" x14ac:dyDescent="0.2">
      <c r="A672">
        <v>44</v>
      </c>
      <c r="B672" s="2" t="s">
        <v>262</v>
      </c>
      <c r="C672" s="2" t="s">
        <v>22</v>
      </c>
      <c r="D672" s="2" t="s">
        <v>23</v>
      </c>
      <c r="E672" s="2" t="s">
        <v>2767</v>
      </c>
      <c r="F672" s="2" t="s">
        <v>2775</v>
      </c>
      <c r="G672" s="2">
        <v>34</v>
      </c>
      <c r="H672" s="2">
        <v>41</v>
      </c>
      <c r="I672" s="3">
        <v>42664</v>
      </c>
      <c r="J672" s="3">
        <v>42674</v>
      </c>
      <c r="K672" s="3" t="s">
        <v>2542</v>
      </c>
      <c r="L672" s="17">
        <f t="shared" si="135"/>
        <v>281.13</v>
      </c>
      <c r="M672" s="20">
        <f t="shared" si="136"/>
        <v>0.84725927506847365</v>
      </c>
      <c r="N672" s="2" t="s">
        <v>36</v>
      </c>
      <c r="O672" s="2">
        <v>3100000</v>
      </c>
      <c r="P672" s="2">
        <v>3600000</v>
      </c>
      <c r="Q672" s="2">
        <f t="shared" si="130"/>
        <v>500000</v>
      </c>
      <c r="R672" s="4">
        <f t="shared" si="131"/>
        <v>0.16129032258064516</v>
      </c>
      <c r="S672" s="2"/>
      <c r="T672" s="5">
        <f t="shared" si="139"/>
        <v>91176.470588235301</v>
      </c>
      <c r="U672" s="2">
        <v>105882</v>
      </c>
      <c r="V672" s="5">
        <f t="shared" si="132"/>
        <v>14705.529411764699</v>
      </c>
      <c r="W672" s="4">
        <f t="shared" si="133"/>
        <v>0.16128645161290314</v>
      </c>
      <c r="X672" s="22">
        <f t="shared" si="137"/>
        <v>77250.110373890246</v>
      </c>
      <c r="Y672" s="22">
        <f t="shared" si="138"/>
        <v>89709.506562800132</v>
      </c>
      <c r="Z672" s="22">
        <f t="shared" si="140"/>
        <v>12459.396188909886</v>
      </c>
      <c r="AA672" s="8">
        <f t="shared" si="141"/>
        <v>0.16128645161290328</v>
      </c>
      <c r="AB672" s="22">
        <f t="shared" si="142"/>
        <v>3050123.2231352045</v>
      </c>
      <c r="AC672" s="2">
        <v>836</v>
      </c>
      <c r="AD672" s="2">
        <v>2006</v>
      </c>
      <c r="AE672" s="2">
        <f t="shared" si="134"/>
        <v>10</v>
      </c>
      <c r="AF672" s="2" t="s">
        <v>37</v>
      </c>
    </row>
    <row r="673" spans="1:32" x14ac:dyDescent="0.2">
      <c r="A673">
        <v>44</v>
      </c>
      <c r="B673" s="2" t="s">
        <v>682</v>
      </c>
      <c r="C673" s="2" t="s">
        <v>22</v>
      </c>
      <c r="D673" s="2" t="s">
        <v>23</v>
      </c>
      <c r="E673" s="2" t="s">
        <v>2767</v>
      </c>
      <c r="F673" s="2" t="s">
        <v>2775</v>
      </c>
      <c r="G673" s="2">
        <v>48</v>
      </c>
      <c r="H673" s="2">
        <v>53</v>
      </c>
      <c r="I673" s="3">
        <v>42656</v>
      </c>
      <c r="J673" s="3">
        <v>42674</v>
      </c>
      <c r="K673" s="3" t="s">
        <v>2542</v>
      </c>
      <c r="L673" s="17">
        <f t="shared" si="135"/>
        <v>281.13</v>
      </c>
      <c r="M673" s="20">
        <f t="shared" si="136"/>
        <v>0.84725927506847365</v>
      </c>
      <c r="N673" s="2" t="s">
        <v>264</v>
      </c>
      <c r="O673" s="2">
        <v>2950000</v>
      </c>
      <c r="P673" s="2">
        <v>3400000</v>
      </c>
      <c r="Q673" s="2">
        <f t="shared" si="130"/>
        <v>450000</v>
      </c>
      <c r="R673" s="4">
        <f t="shared" si="131"/>
        <v>0.15254237288135594</v>
      </c>
      <c r="S673" s="2">
        <v>188186</v>
      </c>
      <c r="T673" s="5">
        <f t="shared" si="139"/>
        <v>65378.875</v>
      </c>
      <c r="U673" s="2">
        <v>74754</v>
      </c>
      <c r="V673" s="5">
        <f t="shared" si="132"/>
        <v>9375.125</v>
      </c>
      <c r="W673" s="4">
        <f t="shared" si="133"/>
        <v>0.14339685410616196</v>
      </c>
      <c r="X673" s="22">
        <f t="shared" si="137"/>
        <v>55392.858237292356</v>
      </c>
      <c r="Y673" s="22">
        <f t="shared" si="138"/>
        <v>63336.019848468677</v>
      </c>
      <c r="Z673" s="22">
        <f t="shared" si="140"/>
        <v>7943.1616111763215</v>
      </c>
      <c r="AA673" s="8">
        <f t="shared" si="141"/>
        <v>0.14339685410616193</v>
      </c>
      <c r="AB673" s="22">
        <f t="shared" si="142"/>
        <v>3040128.9527264964</v>
      </c>
      <c r="AC673" s="11">
        <v>2323</v>
      </c>
      <c r="AD673" s="2">
        <v>1934</v>
      </c>
      <c r="AE673" s="2">
        <f t="shared" si="134"/>
        <v>82</v>
      </c>
      <c r="AF673" s="2" t="s">
        <v>231</v>
      </c>
    </row>
    <row r="674" spans="1:32" x14ac:dyDescent="0.2">
      <c r="A674">
        <v>44</v>
      </c>
      <c r="B674" s="2" t="s">
        <v>1109</v>
      </c>
      <c r="C674" s="2" t="s">
        <v>22</v>
      </c>
      <c r="D674" s="2" t="s">
        <v>23</v>
      </c>
      <c r="E674" s="2" t="s">
        <v>2767</v>
      </c>
      <c r="F674" s="2" t="s">
        <v>2775</v>
      </c>
      <c r="G674" s="2">
        <v>58</v>
      </c>
      <c r="H674" s="2">
        <v>67</v>
      </c>
      <c r="I674" s="3">
        <v>42664</v>
      </c>
      <c r="J674" s="3">
        <v>42674</v>
      </c>
      <c r="K674" s="3" t="s">
        <v>2542</v>
      </c>
      <c r="L674" s="17">
        <f t="shared" si="135"/>
        <v>281.13</v>
      </c>
      <c r="M674" s="20">
        <f t="shared" si="136"/>
        <v>0.84725927506847365</v>
      </c>
      <c r="N674" s="2" t="s">
        <v>36</v>
      </c>
      <c r="O674" s="2">
        <v>3400000</v>
      </c>
      <c r="P674" s="2">
        <v>3700000</v>
      </c>
      <c r="Q674" s="2">
        <f t="shared" si="130"/>
        <v>300000</v>
      </c>
      <c r="R674" s="4">
        <f t="shared" si="131"/>
        <v>8.8235294117647065E-2</v>
      </c>
      <c r="S674" s="2">
        <v>187224</v>
      </c>
      <c r="T674" s="5">
        <f t="shared" si="139"/>
        <v>61848.689655172413</v>
      </c>
      <c r="U674" s="2">
        <v>67021</v>
      </c>
      <c r="V674" s="5">
        <f t="shared" si="132"/>
        <v>5172.310344827587</v>
      </c>
      <c r="W674" s="4">
        <f t="shared" si="133"/>
        <v>8.3628454760561383E-2</v>
      </c>
      <c r="X674" s="22">
        <f t="shared" si="137"/>
        <v>52401.875961176382</v>
      </c>
      <c r="Y674" s="22">
        <f t="shared" si="138"/>
        <v>56784.163874364174</v>
      </c>
      <c r="Z674" s="22">
        <f t="shared" si="140"/>
        <v>4382.2879131877926</v>
      </c>
      <c r="AA674" s="8">
        <f t="shared" si="141"/>
        <v>8.3628454760561466E-2</v>
      </c>
      <c r="AB674" s="22">
        <f t="shared" si="142"/>
        <v>3293481.5047131223</v>
      </c>
      <c r="AC674" s="11">
        <v>2266</v>
      </c>
      <c r="AD674" s="2">
        <v>1935</v>
      </c>
      <c r="AE674" s="2">
        <f t="shared" si="134"/>
        <v>81</v>
      </c>
      <c r="AF674" s="2" t="s">
        <v>629</v>
      </c>
    </row>
    <row r="675" spans="1:32" x14ac:dyDescent="0.2">
      <c r="A675">
        <v>44</v>
      </c>
      <c r="B675" s="2" t="s">
        <v>1201</v>
      </c>
      <c r="C675" s="2" t="s">
        <v>22</v>
      </c>
      <c r="D675" s="2" t="s">
        <v>23</v>
      </c>
      <c r="E675" s="2" t="s">
        <v>2767</v>
      </c>
      <c r="F675" s="2" t="s">
        <v>2775</v>
      </c>
      <c r="G675" s="2">
        <v>61</v>
      </c>
      <c r="H675" s="2">
        <v>69</v>
      </c>
      <c r="I675" s="3">
        <v>42664</v>
      </c>
      <c r="J675" s="3">
        <v>42674</v>
      </c>
      <c r="K675" s="3" t="s">
        <v>2542</v>
      </c>
      <c r="L675" s="17">
        <f t="shared" si="135"/>
        <v>281.13</v>
      </c>
      <c r="M675" s="20">
        <f t="shared" si="136"/>
        <v>0.84725927506847365</v>
      </c>
      <c r="N675" s="2" t="s">
        <v>36</v>
      </c>
      <c r="O675" s="2">
        <v>3800000</v>
      </c>
      <c r="P675" s="2">
        <v>4100000</v>
      </c>
      <c r="Q675" s="2">
        <f t="shared" si="130"/>
        <v>300000</v>
      </c>
      <c r="R675" s="4">
        <f t="shared" si="131"/>
        <v>7.8947368421052627E-2</v>
      </c>
      <c r="S675" s="2">
        <v>9283</v>
      </c>
      <c r="T675" s="5">
        <f t="shared" si="139"/>
        <v>62447.262295081964</v>
      </c>
      <c r="U675" s="2">
        <v>67365</v>
      </c>
      <c r="V675" s="5">
        <f t="shared" si="132"/>
        <v>4917.7377049180359</v>
      </c>
      <c r="W675" s="4">
        <f t="shared" si="133"/>
        <v>7.8750253000367837E-2</v>
      </c>
      <c r="X675" s="22">
        <f t="shared" si="137"/>
        <v>52909.022182141976</v>
      </c>
      <c r="Y675" s="22">
        <f t="shared" si="138"/>
        <v>57075.621064987725</v>
      </c>
      <c r="Z675" s="22">
        <f t="shared" si="140"/>
        <v>4166.5988828457484</v>
      </c>
      <c r="AA675" s="8">
        <f t="shared" si="141"/>
        <v>7.8750253000367726E-2</v>
      </c>
      <c r="AB675" s="22">
        <f t="shared" si="142"/>
        <v>3481612.8849642514</v>
      </c>
      <c r="AC675" s="2">
        <v>484</v>
      </c>
      <c r="AD675" s="2">
        <v>1898</v>
      </c>
      <c r="AE675" s="2">
        <f t="shared" si="134"/>
        <v>118</v>
      </c>
      <c r="AF675" s="2" t="s">
        <v>183</v>
      </c>
    </row>
    <row r="676" spans="1:32" x14ac:dyDescent="0.2">
      <c r="A676">
        <v>44</v>
      </c>
      <c r="B676" s="2" t="s">
        <v>1233</v>
      </c>
      <c r="C676" s="2" t="s">
        <v>22</v>
      </c>
      <c r="D676" s="2" t="s">
        <v>23</v>
      </c>
      <c r="E676" s="2" t="s">
        <v>2767</v>
      </c>
      <c r="F676" s="2" t="s">
        <v>2775</v>
      </c>
      <c r="G676" s="2">
        <v>62</v>
      </c>
      <c r="H676" s="2"/>
      <c r="I676" s="3">
        <v>42664</v>
      </c>
      <c r="J676" s="3">
        <v>42674</v>
      </c>
      <c r="K676" s="3" t="s">
        <v>2542</v>
      </c>
      <c r="L676" s="17">
        <f t="shared" si="135"/>
        <v>281.13</v>
      </c>
      <c r="M676" s="20">
        <f t="shared" si="136"/>
        <v>0.84725927506847365</v>
      </c>
      <c r="N676" s="2" t="s">
        <v>36</v>
      </c>
      <c r="O676" s="2">
        <v>3500000</v>
      </c>
      <c r="P676" s="2">
        <v>4205982</v>
      </c>
      <c r="Q676" s="2">
        <f t="shared" si="130"/>
        <v>705982</v>
      </c>
      <c r="R676" s="4">
        <f t="shared" si="131"/>
        <v>0.20170914285714286</v>
      </c>
      <c r="S676" s="2">
        <v>305982</v>
      </c>
      <c r="T676" s="5">
        <f t="shared" si="139"/>
        <v>61386.806451612902</v>
      </c>
      <c r="U676" s="2">
        <v>72774</v>
      </c>
      <c r="V676" s="5">
        <f t="shared" si="132"/>
        <v>11387.193548387098</v>
      </c>
      <c r="W676" s="4">
        <f t="shared" si="133"/>
        <v>0.18549903809319124</v>
      </c>
      <c r="X676" s="22">
        <f t="shared" si="137"/>
        <v>52010.541132962251</v>
      </c>
      <c r="Y676" s="22">
        <f t="shared" si="138"/>
        <v>61658.446483833104</v>
      </c>
      <c r="Z676" s="22">
        <f t="shared" si="140"/>
        <v>9647.905350870853</v>
      </c>
      <c r="AA676" s="8">
        <f t="shared" si="141"/>
        <v>0.18549903809319121</v>
      </c>
      <c r="AB676" s="22">
        <f t="shared" si="142"/>
        <v>3822823.6819976526</v>
      </c>
      <c r="AC676" s="2"/>
      <c r="AD676" s="2">
        <v>1991</v>
      </c>
      <c r="AE676" s="2">
        <f t="shared" si="134"/>
        <v>25</v>
      </c>
      <c r="AF676" s="2" t="s">
        <v>1019</v>
      </c>
    </row>
    <row r="677" spans="1:32" x14ac:dyDescent="0.2">
      <c r="A677">
        <v>44</v>
      </c>
      <c r="B677" s="2" t="s">
        <v>724</v>
      </c>
      <c r="C677" s="2" t="s">
        <v>22</v>
      </c>
      <c r="D677" s="2" t="s">
        <v>23</v>
      </c>
      <c r="E677" s="2" t="s">
        <v>2767</v>
      </c>
      <c r="F677" s="2" t="s">
        <v>2775</v>
      </c>
      <c r="G677" s="2">
        <v>88</v>
      </c>
      <c r="H677" s="2">
        <v>99</v>
      </c>
      <c r="I677" s="3">
        <v>42664</v>
      </c>
      <c r="J677" s="3">
        <v>42674</v>
      </c>
      <c r="K677" s="3" t="s">
        <v>2542</v>
      </c>
      <c r="L677" s="17">
        <f t="shared" si="135"/>
        <v>281.13</v>
      </c>
      <c r="M677" s="20">
        <f t="shared" si="136"/>
        <v>0.84725927506847365</v>
      </c>
      <c r="N677" s="2" t="s">
        <v>36</v>
      </c>
      <c r="O677" s="2">
        <v>6500000</v>
      </c>
      <c r="P677" s="2">
        <v>7100000</v>
      </c>
      <c r="Q677" s="2">
        <f t="shared" si="130"/>
        <v>600000</v>
      </c>
      <c r="R677" s="4">
        <f t="shared" si="131"/>
        <v>9.2307692307692313E-2</v>
      </c>
      <c r="S677" s="2"/>
      <c r="T677" s="5">
        <f t="shared" si="139"/>
        <v>73863.636363636368</v>
      </c>
      <c r="U677" s="2">
        <v>80682</v>
      </c>
      <c r="V677" s="5">
        <f t="shared" si="132"/>
        <v>6818.3636363636324</v>
      </c>
      <c r="W677" s="4">
        <f t="shared" si="133"/>
        <v>9.2310153846153792E-2</v>
      </c>
      <c r="X677" s="22">
        <f t="shared" si="137"/>
        <v>62581.650999375895</v>
      </c>
      <c r="Y677" s="22">
        <f t="shared" si="138"/>
        <v>68358.572831074591</v>
      </c>
      <c r="Z677" s="22">
        <f t="shared" si="140"/>
        <v>5776.9218316986953</v>
      </c>
      <c r="AA677" s="8">
        <f t="shared" si="141"/>
        <v>9.2310153846153833E-2</v>
      </c>
      <c r="AB677" s="22">
        <f t="shared" si="142"/>
        <v>6015554.409134564</v>
      </c>
      <c r="AC677" s="11">
        <v>1593</v>
      </c>
      <c r="AD677" s="2">
        <v>2014</v>
      </c>
      <c r="AE677" s="2">
        <f t="shared" si="134"/>
        <v>2</v>
      </c>
      <c r="AF677" s="2" t="s">
        <v>37</v>
      </c>
    </row>
    <row r="678" spans="1:32" x14ac:dyDescent="0.2">
      <c r="A678">
        <v>44</v>
      </c>
      <c r="B678" s="2" t="s">
        <v>192</v>
      </c>
      <c r="C678" s="2" t="s">
        <v>22</v>
      </c>
      <c r="D678" s="2" t="s">
        <v>23</v>
      </c>
      <c r="E678" s="2" t="s">
        <v>2767</v>
      </c>
      <c r="F678" s="2" t="s">
        <v>2775</v>
      </c>
      <c r="G678" s="2">
        <v>31</v>
      </c>
      <c r="H678" s="2">
        <v>34</v>
      </c>
      <c r="I678" s="3">
        <v>42665</v>
      </c>
      <c r="J678" s="3">
        <v>42675</v>
      </c>
      <c r="K678" s="3" t="s">
        <v>2543</v>
      </c>
      <c r="L678" s="17">
        <f t="shared" si="135"/>
        <v>284.38</v>
      </c>
      <c r="M678" s="20">
        <f t="shared" si="136"/>
        <v>0.83757648217174208</v>
      </c>
      <c r="N678" s="2" t="s">
        <v>36</v>
      </c>
      <c r="O678" s="2">
        <v>2800000</v>
      </c>
      <c r="P678" s="2">
        <v>3150000</v>
      </c>
      <c r="Q678" s="2">
        <f t="shared" si="130"/>
        <v>350000</v>
      </c>
      <c r="R678" s="4">
        <f t="shared" si="131"/>
        <v>0.125</v>
      </c>
      <c r="S678" s="2"/>
      <c r="T678" s="5">
        <f t="shared" si="139"/>
        <v>90322.580645161288</v>
      </c>
      <c r="U678" s="2">
        <v>101613</v>
      </c>
      <c r="V678" s="5">
        <f t="shared" si="132"/>
        <v>11290.419354838712</v>
      </c>
      <c r="W678" s="4">
        <f t="shared" si="133"/>
        <v>0.12500107142857145</v>
      </c>
      <c r="X678" s="22">
        <f t="shared" si="137"/>
        <v>75652.069357447675</v>
      </c>
      <c r="Y678" s="22">
        <f t="shared" si="138"/>
        <v>85108.659082917235</v>
      </c>
      <c r="Z678" s="22">
        <f t="shared" si="140"/>
        <v>9456.5897254695592</v>
      </c>
      <c r="AA678" s="8">
        <f t="shared" si="141"/>
        <v>0.12500107142857148</v>
      </c>
      <c r="AB678" s="22">
        <f t="shared" si="142"/>
        <v>2638368.4315704345</v>
      </c>
      <c r="AC678" s="11">
        <v>5301</v>
      </c>
      <c r="AD678" s="2">
        <v>1985</v>
      </c>
      <c r="AE678" s="2">
        <f t="shared" si="134"/>
        <v>31</v>
      </c>
      <c r="AF678" s="2" t="s">
        <v>46</v>
      </c>
    </row>
    <row r="679" spans="1:32" x14ac:dyDescent="0.2">
      <c r="A679">
        <v>44</v>
      </c>
      <c r="B679" s="2" t="s">
        <v>852</v>
      </c>
      <c r="C679" s="2" t="s">
        <v>22</v>
      </c>
      <c r="D679" s="2" t="s">
        <v>23</v>
      </c>
      <c r="E679" s="2" t="s">
        <v>2767</v>
      </c>
      <c r="F679" s="2" t="s">
        <v>2775</v>
      </c>
      <c r="G679" s="2">
        <v>52</v>
      </c>
      <c r="H679" s="2">
        <v>57</v>
      </c>
      <c r="I679" s="3">
        <v>42664</v>
      </c>
      <c r="J679" s="3">
        <v>42675</v>
      </c>
      <c r="K679" s="3" t="s">
        <v>2543</v>
      </c>
      <c r="L679" s="17">
        <f t="shared" si="135"/>
        <v>284.38</v>
      </c>
      <c r="M679" s="20">
        <f t="shared" si="136"/>
        <v>0.83757648217174208</v>
      </c>
      <c r="N679" s="2" t="s">
        <v>24</v>
      </c>
      <c r="O679" s="2">
        <v>3300000</v>
      </c>
      <c r="P679" s="2">
        <v>3400000</v>
      </c>
      <c r="Q679" s="2">
        <f t="shared" si="130"/>
        <v>100000</v>
      </c>
      <c r="R679" s="4">
        <f t="shared" si="131"/>
        <v>3.0303030303030304E-2</v>
      </c>
      <c r="S679" s="2">
        <v>157304</v>
      </c>
      <c r="T679" s="5">
        <f t="shared" si="139"/>
        <v>66486.61538461539</v>
      </c>
      <c r="U679" s="2">
        <v>68410</v>
      </c>
      <c r="V679" s="5">
        <f t="shared" si="132"/>
        <v>1923.3846153846098</v>
      </c>
      <c r="W679" s="4">
        <f t="shared" si="133"/>
        <v>2.8928899512452391E-2</v>
      </c>
      <c r="X679" s="22">
        <f t="shared" si="137"/>
        <v>55687.625425351784</v>
      </c>
      <c r="Y679" s="22">
        <f t="shared" si="138"/>
        <v>57298.607145368878</v>
      </c>
      <c r="Z679" s="22">
        <f t="shared" si="140"/>
        <v>1610.9817200170946</v>
      </c>
      <c r="AA679" s="8">
        <f t="shared" si="141"/>
        <v>2.8928899512452463E-2</v>
      </c>
      <c r="AB679" s="22">
        <f t="shared" si="142"/>
        <v>2979527.5715591814</v>
      </c>
      <c r="AC679" s="11">
        <v>3780</v>
      </c>
      <c r="AD679" s="2">
        <v>1935</v>
      </c>
      <c r="AE679" s="2">
        <f t="shared" si="134"/>
        <v>81</v>
      </c>
      <c r="AF679" s="2" t="s">
        <v>34</v>
      </c>
    </row>
    <row r="680" spans="1:32" x14ac:dyDescent="0.2">
      <c r="A680">
        <v>44</v>
      </c>
      <c r="B680" s="2" t="s">
        <v>901</v>
      </c>
      <c r="C680" s="2" t="s">
        <v>22</v>
      </c>
      <c r="D680" s="2" t="s">
        <v>23</v>
      </c>
      <c r="E680" s="2" t="s">
        <v>2767</v>
      </c>
      <c r="F680" s="2" t="s">
        <v>2775</v>
      </c>
      <c r="G680" s="2">
        <v>53</v>
      </c>
      <c r="H680" s="2"/>
      <c r="I680" s="3">
        <v>42664</v>
      </c>
      <c r="J680" s="3">
        <v>42675</v>
      </c>
      <c r="K680" s="3" t="s">
        <v>2543</v>
      </c>
      <c r="L680" s="17">
        <f t="shared" si="135"/>
        <v>284.38</v>
      </c>
      <c r="M680" s="20">
        <f t="shared" si="136"/>
        <v>0.83757648217174208</v>
      </c>
      <c r="N680" s="2" t="s">
        <v>24</v>
      </c>
      <c r="O680" s="2">
        <v>4000000</v>
      </c>
      <c r="P680" s="2">
        <v>4830000</v>
      </c>
      <c r="Q680" s="2">
        <f t="shared" si="130"/>
        <v>830000</v>
      </c>
      <c r="R680" s="4">
        <f t="shared" si="131"/>
        <v>0.20749999999999999</v>
      </c>
      <c r="S680" s="2">
        <v>36036</v>
      </c>
      <c r="T680" s="5">
        <f t="shared" si="139"/>
        <v>76151.622641509428</v>
      </c>
      <c r="U680" s="2">
        <v>91812</v>
      </c>
      <c r="V680" s="5">
        <f t="shared" si="132"/>
        <v>15660.377358490572</v>
      </c>
      <c r="W680" s="4">
        <f t="shared" si="133"/>
        <v>0.20564732326470833</v>
      </c>
      <c r="X680" s="22">
        <f t="shared" si="137"/>
        <v>63782.808203745451</v>
      </c>
      <c r="Y680" s="22">
        <f t="shared" si="138"/>
        <v>76899.571981151981</v>
      </c>
      <c r="Z680" s="22">
        <f t="shared" si="140"/>
        <v>13116.76377740653</v>
      </c>
      <c r="AA680" s="8">
        <f t="shared" si="141"/>
        <v>0.2056473232647083</v>
      </c>
      <c r="AB680" s="22">
        <f t="shared" si="142"/>
        <v>4075677.3150010551</v>
      </c>
      <c r="AC680" s="11">
        <v>2585</v>
      </c>
      <c r="AD680" s="2">
        <v>1984</v>
      </c>
      <c r="AE680" s="2">
        <f t="shared" si="134"/>
        <v>32</v>
      </c>
      <c r="AF680" s="2" t="s">
        <v>37</v>
      </c>
    </row>
    <row r="681" spans="1:32" x14ac:dyDescent="0.2">
      <c r="A681">
        <v>44</v>
      </c>
      <c r="B681" s="2" t="s">
        <v>1200</v>
      </c>
      <c r="C681" s="2" t="s">
        <v>22</v>
      </c>
      <c r="D681" s="2" t="s">
        <v>23</v>
      </c>
      <c r="E681" s="2" t="s">
        <v>2767</v>
      </c>
      <c r="F681" s="2" t="s">
        <v>2775</v>
      </c>
      <c r="G681" s="2">
        <v>61</v>
      </c>
      <c r="H681" s="2">
        <v>67</v>
      </c>
      <c r="I681" s="3">
        <v>42665</v>
      </c>
      <c r="J681" s="3">
        <v>42675</v>
      </c>
      <c r="K681" s="3" t="s">
        <v>2543</v>
      </c>
      <c r="L681" s="17">
        <f t="shared" si="135"/>
        <v>284.38</v>
      </c>
      <c r="M681" s="20">
        <f t="shared" si="136"/>
        <v>0.83757648217174208</v>
      </c>
      <c r="N681" s="2" t="s">
        <v>36</v>
      </c>
      <c r="O681" s="2">
        <v>4200000</v>
      </c>
      <c r="P681" s="2">
        <v>4825000</v>
      </c>
      <c r="Q681" s="2">
        <f t="shared" si="130"/>
        <v>625000</v>
      </c>
      <c r="R681" s="4">
        <f t="shared" si="131"/>
        <v>0.14880952380952381</v>
      </c>
      <c r="S681" s="2">
        <v>34822</v>
      </c>
      <c r="T681" s="5">
        <f t="shared" si="139"/>
        <v>69423.311475409835</v>
      </c>
      <c r="U681" s="2">
        <v>79669</v>
      </c>
      <c r="V681" s="5">
        <f t="shared" si="132"/>
        <v>10245.688524590165</v>
      </c>
      <c r="W681" s="4">
        <f t="shared" si="133"/>
        <v>0.14758282638561906</v>
      </c>
      <c r="X681" s="22">
        <f t="shared" si="137"/>
        <v>58147.333006286906</v>
      </c>
      <c r="Y681" s="22">
        <f t="shared" si="138"/>
        <v>66728.880758140513</v>
      </c>
      <c r="Z681" s="22">
        <f t="shared" si="140"/>
        <v>8581.5477518536063</v>
      </c>
      <c r="AA681" s="8">
        <f t="shared" si="141"/>
        <v>0.14758282638561887</v>
      </c>
      <c r="AB681" s="22">
        <f t="shared" si="142"/>
        <v>4070461.7262465712</v>
      </c>
      <c r="AC681" s="11">
        <v>29591</v>
      </c>
      <c r="AD681" s="2">
        <v>1916</v>
      </c>
      <c r="AE681" s="2">
        <f t="shared" si="134"/>
        <v>100</v>
      </c>
      <c r="AF681" s="2" t="s">
        <v>148</v>
      </c>
    </row>
    <row r="682" spans="1:32" x14ac:dyDescent="0.2">
      <c r="A682">
        <v>44</v>
      </c>
      <c r="B682" s="2" t="s">
        <v>1264</v>
      </c>
      <c r="C682" s="2" t="s">
        <v>22</v>
      </c>
      <c r="D682" s="2" t="s">
        <v>23</v>
      </c>
      <c r="E682" s="2" t="s">
        <v>2767</v>
      </c>
      <c r="F682" s="2" t="s">
        <v>2775</v>
      </c>
      <c r="G682" s="2">
        <v>63</v>
      </c>
      <c r="H682" s="2">
        <v>71</v>
      </c>
      <c r="I682" s="3">
        <v>42664</v>
      </c>
      <c r="J682" s="3">
        <v>42675</v>
      </c>
      <c r="K682" s="3" t="s">
        <v>2543</v>
      </c>
      <c r="L682" s="17">
        <f t="shared" si="135"/>
        <v>284.38</v>
      </c>
      <c r="M682" s="20">
        <f t="shared" si="136"/>
        <v>0.83757648217174208</v>
      </c>
      <c r="N682" s="2" t="s">
        <v>24</v>
      </c>
      <c r="O682" s="2">
        <v>4500000</v>
      </c>
      <c r="P682" s="2">
        <v>5410000</v>
      </c>
      <c r="Q682" s="2">
        <f t="shared" si="130"/>
        <v>910000</v>
      </c>
      <c r="R682" s="4">
        <f t="shared" si="131"/>
        <v>0.20222222222222222</v>
      </c>
      <c r="S682" s="2"/>
      <c r="T682" s="5">
        <f t="shared" si="139"/>
        <v>71428.571428571435</v>
      </c>
      <c r="U682" s="2">
        <v>85873</v>
      </c>
      <c r="V682" s="5">
        <f t="shared" si="132"/>
        <v>14444.428571428565</v>
      </c>
      <c r="W682" s="4">
        <f t="shared" si="133"/>
        <v>0.2022219999999999</v>
      </c>
      <c r="X682" s="22">
        <f t="shared" si="137"/>
        <v>59826.891583695869</v>
      </c>
      <c r="Y682" s="22">
        <f t="shared" si="138"/>
        <v>71925.205253534004</v>
      </c>
      <c r="Z682" s="22">
        <f t="shared" si="140"/>
        <v>12098.313669838135</v>
      </c>
      <c r="AA682" s="8">
        <f t="shared" si="141"/>
        <v>0.20222199999999982</v>
      </c>
      <c r="AB682" s="22">
        <f t="shared" si="142"/>
        <v>4531287.9309726423</v>
      </c>
      <c r="AC682" s="2">
        <v>342</v>
      </c>
      <c r="AD682" s="2">
        <v>1891</v>
      </c>
      <c r="AE682" s="2">
        <f t="shared" si="134"/>
        <v>125</v>
      </c>
      <c r="AF682" s="2" t="s">
        <v>436</v>
      </c>
    </row>
    <row r="683" spans="1:32" x14ac:dyDescent="0.2">
      <c r="A683">
        <v>44</v>
      </c>
      <c r="B683" s="2" t="s">
        <v>1614</v>
      </c>
      <c r="C683" s="2" t="s">
        <v>22</v>
      </c>
      <c r="D683" s="2" t="s">
        <v>23</v>
      </c>
      <c r="E683" s="2" t="s">
        <v>2767</v>
      </c>
      <c r="F683" s="2" t="s">
        <v>2775</v>
      </c>
      <c r="G683" s="2">
        <v>72</v>
      </c>
      <c r="H683" s="2">
        <v>80</v>
      </c>
      <c r="I683" s="3">
        <v>42665</v>
      </c>
      <c r="J683" s="3">
        <v>42675</v>
      </c>
      <c r="K683" s="3" t="s">
        <v>2543</v>
      </c>
      <c r="L683" s="17">
        <f t="shared" si="135"/>
        <v>284.38</v>
      </c>
      <c r="M683" s="20">
        <f t="shared" si="136"/>
        <v>0.83757648217174208</v>
      </c>
      <c r="N683" s="2" t="s">
        <v>36</v>
      </c>
      <c r="O683" s="2">
        <v>4650000</v>
      </c>
      <c r="P683" s="2">
        <v>4650000</v>
      </c>
      <c r="Q683" s="2">
        <f t="shared" si="130"/>
        <v>0</v>
      </c>
      <c r="R683" s="4">
        <f t="shared" si="131"/>
        <v>0</v>
      </c>
      <c r="S683" s="2"/>
      <c r="T683" s="5">
        <f t="shared" si="139"/>
        <v>64583.333333333336</v>
      </c>
      <c r="U683" s="2">
        <v>64583</v>
      </c>
      <c r="V683" s="5">
        <f t="shared" si="132"/>
        <v>-0.33333333333575865</v>
      </c>
      <c r="W683" s="4">
        <f t="shared" si="133"/>
        <v>-5.161290322618198E-6</v>
      </c>
      <c r="X683" s="22">
        <f t="shared" si="137"/>
        <v>54093.481140258344</v>
      </c>
      <c r="Y683" s="22">
        <f t="shared" si="138"/>
        <v>54093.201948097616</v>
      </c>
      <c r="Z683" s="22">
        <f t="shared" si="140"/>
        <v>-0.27919216072768904</v>
      </c>
      <c r="AA683" s="8">
        <f t="shared" si="141"/>
        <v>-5.1612903226504318E-6</v>
      </c>
      <c r="AB683" s="22">
        <f t="shared" si="142"/>
        <v>3894710.5402630283</v>
      </c>
      <c r="AC683" s="2">
        <v>507</v>
      </c>
      <c r="AD683" s="2">
        <v>1985</v>
      </c>
      <c r="AE683" s="2">
        <f t="shared" si="134"/>
        <v>31</v>
      </c>
      <c r="AF683" s="2" t="s">
        <v>37</v>
      </c>
    </row>
    <row r="684" spans="1:32" x14ac:dyDescent="0.2">
      <c r="A684">
        <v>44</v>
      </c>
      <c r="B684" s="2" t="s">
        <v>1602</v>
      </c>
      <c r="C684" s="2" t="s">
        <v>22</v>
      </c>
      <c r="D684" s="2" t="s">
        <v>23</v>
      </c>
      <c r="E684" s="2" t="s">
        <v>2767</v>
      </c>
      <c r="F684" s="2" t="s">
        <v>2775</v>
      </c>
      <c r="G684" s="2">
        <v>75</v>
      </c>
      <c r="H684" s="2">
        <v>82</v>
      </c>
      <c r="I684" s="3">
        <v>42664</v>
      </c>
      <c r="J684" s="3">
        <v>42675</v>
      </c>
      <c r="K684" s="3" t="s">
        <v>2543</v>
      </c>
      <c r="L684" s="17">
        <f t="shared" si="135"/>
        <v>284.38</v>
      </c>
      <c r="M684" s="20">
        <f t="shared" si="136"/>
        <v>0.83757648217174208</v>
      </c>
      <c r="N684" s="2" t="s">
        <v>24</v>
      </c>
      <c r="O684" s="2">
        <v>5900000</v>
      </c>
      <c r="P684" s="2">
        <v>6100000</v>
      </c>
      <c r="Q684" s="2">
        <f t="shared" si="130"/>
        <v>200000</v>
      </c>
      <c r="R684" s="4">
        <f t="shared" si="131"/>
        <v>3.3898305084745763E-2</v>
      </c>
      <c r="S684" s="2"/>
      <c r="T684" s="5">
        <f t="shared" si="139"/>
        <v>78666.666666666672</v>
      </c>
      <c r="U684" s="2">
        <v>81333</v>
      </c>
      <c r="V684" s="5">
        <f t="shared" si="132"/>
        <v>2666.3333333333285</v>
      </c>
      <c r="W684" s="4">
        <f t="shared" si="133"/>
        <v>3.3894067796610104E-2</v>
      </c>
      <c r="X684" s="22">
        <f t="shared" si="137"/>
        <v>65889.349930843717</v>
      </c>
      <c r="Y684" s="22">
        <f t="shared" si="138"/>
        <v>68122.608024474292</v>
      </c>
      <c r="Z684" s="22">
        <f t="shared" si="140"/>
        <v>2233.2580936305749</v>
      </c>
      <c r="AA684" s="8">
        <f t="shared" si="141"/>
        <v>3.3894067796609965E-2</v>
      </c>
      <c r="AB684" s="22">
        <f t="shared" si="142"/>
        <v>5109195.6018355722</v>
      </c>
      <c r="AC684" s="11">
        <v>8085</v>
      </c>
      <c r="AD684" s="2">
        <v>2013</v>
      </c>
      <c r="AE684" s="2">
        <f t="shared" si="134"/>
        <v>3</v>
      </c>
      <c r="AF684" s="2" t="s">
        <v>27</v>
      </c>
    </row>
    <row r="685" spans="1:32" x14ac:dyDescent="0.2">
      <c r="A685">
        <v>44</v>
      </c>
      <c r="B685" s="2" t="s">
        <v>342</v>
      </c>
      <c r="C685" s="2" t="s">
        <v>22</v>
      </c>
      <c r="D685" s="2" t="s">
        <v>23</v>
      </c>
      <c r="E685" s="2" t="s">
        <v>2767</v>
      </c>
      <c r="F685" s="2" t="s">
        <v>2775</v>
      </c>
      <c r="G685" s="2">
        <v>99</v>
      </c>
      <c r="H685" s="2">
        <v>113</v>
      </c>
      <c r="I685" s="3">
        <v>42664</v>
      </c>
      <c r="J685" s="3">
        <v>42675</v>
      </c>
      <c r="K685" s="3" t="s">
        <v>2543</v>
      </c>
      <c r="L685" s="17">
        <f t="shared" si="135"/>
        <v>284.38</v>
      </c>
      <c r="M685" s="20">
        <f t="shared" si="136"/>
        <v>0.83757648217174208</v>
      </c>
      <c r="N685" s="2" t="s">
        <v>24</v>
      </c>
      <c r="O685" s="2">
        <v>7000000</v>
      </c>
      <c r="P685" s="2">
        <v>7500000</v>
      </c>
      <c r="Q685" s="2">
        <f t="shared" si="130"/>
        <v>500000</v>
      </c>
      <c r="R685" s="4">
        <f t="shared" si="131"/>
        <v>7.1428571428571425E-2</v>
      </c>
      <c r="S685" s="2"/>
      <c r="T685" s="5">
        <f t="shared" si="139"/>
        <v>70707.070707070714</v>
      </c>
      <c r="U685" s="2">
        <v>75758</v>
      </c>
      <c r="V685" s="5">
        <f t="shared" si="132"/>
        <v>5050.929292929286</v>
      </c>
      <c r="W685" s="4">
        <f t="shared" si="133"/>
        <v>7.143457142857132E-2</v>
      </c>
      <c r="X685" s="22">
        <f t="shared" si="137"/>
        <v>59222.57954749692</v>
      </c>
      <c r="Y685" s="22">
        <f t="shared" si="138"/>
        <v>63453.119136366833</v>
      </c>
      <c r="Z685" s="22">
        <f t="shared" si="140"/>
        <v>4230.5395888699131</v>
      </c>
      <c r="AA685" s="8">
        <f t="shared" si="141"/>
        <v>7.1434571428571278E-2</v>
      </c>
      <c r="AB685" s="22">
        <f t="shared" si="142"/>
        <v>6281858.7945003165</v>
      </c>
      <c r="AC685" s="11">
        <v>1013</v>
      </c>
      <c r="AD685" s="2">
        <v>2003</v>
      </c>
      <c r="AE685" s="2">
        <f t="shared" si="134"/>
        <v>13</v>
      </c>
      <c r="AF685" s="2" t="s">
        <v>130</v>
      </c>
    </row>
    <row r="686" spans="1:32" x14ac:dyDescent="0.2">
      <c r="A686">
        <v>44</v>
      </c>
      <c r="B686" s="2" t="s">
        <v>496</v>
      </c>
      <c r="C686" s="2" t="s">
        <v>22</v>
      </c>
      <c r="D686" s="2" t="s">
        <v>23</v>
      </c>
      <c r="E686" s="2" t="s">
        <v>2767</v>
      </c>
      <c r="F686" s="2" t="s">
        <v>2775</v>
      </c>
      <c r="G686" s="2">
        <v>43</v>
      </c>
      <c r="H686" s="2">
        <v>57</v>
      </c>
      <c r="I686" s="3">
        <v>42666</v>
      </c>
      <c r="J686" s="3">
        <v>42676</v>
      </c>
      <c r="K686" s="3" t="s">
        <v>2543</v>
      </c>
      <c r="L686" s="17">
        <f t="shared" si="135"/>
        <v>284.38</v>
      </c>
      <c r="M686" s="20">
        <f t="shared" si="136"/>
        <v>0.83757648217174208</v>
      </c>
      <c r="N686" s="2" t="s">
        <v>36</v>
      </c>
      <c r="O686" s="2">
        <v>4350000</v>
      </c>
      <c r="P686" s="2">
        <v>4380000</v>
      </c>
      <c r="Q686" s="2">
        <f t="shared" si="130"/>
        <v>30000</v>
      </c>
      <c r="R686" s="4">
        <f t="shared" si="131"/>
        <v>6.8965517241379309E-3</v>
      </c>
      <c r="S686" s="2"/>
      <c r="T686" s="5">
        <f t="shared" si="139"/>
        <v>101162.79069767441</v>
      </c>
      <c r="U686" s="2">
        <v>101860</v>
      </c>
      <c r="V686" s="5">
        <f t="shared" si="132"/>
        <v>697.20930232558749</v>
      </c>
      <c r="W686" s="4">
        <f t="shared" si="133"/>
        <v>6.8919540229885664E-3</v>
      </c>
      <c r="X686" s="22">
        <f t="shared" si="137"/>
        <v>84731.574359234364</v>
      </c>
      <c r="Y686" s="22">
        <f t="shared" si="138"/>
        <v>85315.540474013644</v>
      </c>
      <c r="Z686" s="22">
        <f t="shared" si="140"/>
        <v>583.96611477927945</v>
      </c>
      <c r="AA686" s="8">
        <f t="shared" si="141"/>
        <v>6.8919540229885586E-3</v>
      </c>
      <c r="AB686" s="22">
        <f t="shared" si="142"/>
        <v>3668568.2403825866</v>
      </c>
      <c r="AC686" s="2"/>
      <c r="AD686" s="2">
        <v>2016</v>
      </c>
      <c r="AE686" s="2">
        <f t="shared" si="134"/>
        <v>0</v>
      </c>
      <c r="AF686" s="2" t="s">
        <v>362</v>
      </c>
    </row>
    <row r="687" spans="1:32" x14ac:dyDescent="0.2">
      <c r="A687">
        <v>44</v>
      </c>
      <c r="B687" s="2" t="s">
        <v>594</v>
      </c>
      <c r="C687" s="2" t="s">
        <v>22</v>
      </c>
      <c r="D687" s="2" t="s">
        <v>23</v>
      </c>
      <c r="E687" s="2" t="s">
        <v>2767</v>
      </c>
      <c r="F687" s="2" t="s">
        <v>2775</v>
      </c>
      <c r="G687" s="2">
        <v>46</v>
      </c>
      <c r="H687" s="2">
        <v>51</v>
      </c>
      <c r="I687" s="3">
        <v>42666</v>
      </c>
      <c r="J687" s="3">
        <v>42676</v>
      </c>
      <c r="K687" s="3" t="s">
        <v>2543</v>
      </c>
      <c r="L687" s="17">
        <f t="shared" si="135"/>
        <v>284.38</v>
      </c>
      <c r="M687" s="20">
        <f t="shared" si="136"/>
        <v>0.83757648217174208</v>
      </c>
      <c r="N687" s="2" t="s">
        <v>36</v>
      </c>
      <c r="O687" s="2">
        <v>3500000</v>
      </c>
      <c r="P687" s="2">
        <v>4000000</v>
      </c>
      <c r="Q687" s="2">
        <f t="shared" si="130"/>
        <v>500000</v>
      </c>
      <c r="R687" s="4">
        <f t="shared" si="131"/>
        <v>0.14285714285714285</v>
      </c>
      <c r="S687" s="2">
        <v>26786</v>
      </c>
      <c r="T687" s="5">
        <f t="shared" si="139"/>
        <v>76669.260869565216</v>
      </c>
      <c r="U687" s="2">
        <v>87539</v>
      </c>
      <c r="V687" s="5">
        <f t="shared" si="132"/>
        <v>10869.739130434784</v>
      </c>
      <c r="W687" s="4">
        <f t="shared" si="133"/>
        <v>0.14177440876764286</v>
      </c>
      <c r="X687" s="22">
        <f t="shared" si="137"/>
        <v>64216.369809838034</v>
      </c>
      <c r="Y687" s="22">
        <f t="shared" si="138"/>
        <v>73320.607672832135</v>
      </c>
      <c r="Z687" s="22">
        <f t="shared" si="140"/>
        <v>9104.2378629941013</v>
      </c>
      <c r="AA687" s="8">
        <f t="shared" si="141"/>
        <v>0.14177440876764291</v>
      </c>
      <c r="AB687" s="22">
        <f t="shared" si="142"/>
        <v>3372747.9529502783</v>
      </c>
      <c r="AC687" s="11">
        <v>29591</v>
      </c>
      <c r="AD687" s="2">
        <v>1912</v>
      </c>
      <c r="AE687" s="2">
        <f t="shared" si="134"/>
        <v>104</v>
      </c>
      <c r="AF687" s="2" t="s">
        <v>217</v>
      </c>
    </row>
    <row r="688" spans="1:32" x14ac:dyDescent="0.2">
      <c r="A688">
        <v>44</v>
      </c>
      <c r="B688" s="2" t="s">
        <v>2303</v>
      </c>
      <c r="C688" s="2" t="s">
        <v>22</v>
      </c>
      <c r="D688" s="2" t="s">
        <v>23</v>
      </c>
      <c r="E688" s="2" t="s">
        <v>2767</v>
      </c>
      <c r="F688" s="2" t="s">
        <v>2775</v>
      </c>
      <c r="G688" s="2">
        <v>111</v>
      </c>
      <c r="H688" s="2">
        <v>123</v>
      </c>
      <c r="I688" s="3">
        <v>42665</v>
      </c>
      <c r="J688" s="3">
        <v>42676</v>
      </c>
      <c r="K688" s="3" t="s">
        <v>2543</v>
      </c>
      <c r="L688" s="17">
        <f t="shared" si="135"/>
        <v>284.38</v>
      </c>
      <c r="M688" s="20">
        <f t="shared" si="136"/>
        <v>0.83757648217174208</v>
      </c>
      <c r="N688" s="2" t="s">
        <v>24</v>
      </c>
      <c r="O688" s="2">
        <v>6200000</v>
      </c>
      <c r="P688" s="2">
        <v>7800000</v>
      </c>
      <c r="Q688" s="2">
        <f t="shared" si="130"/>
        <v>1600000</v>
      </c>
      <c r="R688" s="4">
        <f t="shared" si="131"/>
        <v>0.25806451612903225</v>
      </c>
      <c r="S688" s="2">
        <v>314188</v>
      </c>
      <c r="T688" s="5">
        <f t="shared" si="139"/>
        <v>58686.37837837838</v>
      </c>
      <c r="U688" s="2">
        <v>73101</v>
      </c>
      <c r="V688" s="5">
        <f t="shared" si="132"/>
        <v>14414.62162162162</v>
      </c>
      <c r="W688" s="4">
        <f t="shared" si="133"/>
        <v>0.24562125010822528</v>
      </c>
      <c r="X688" s="22">
        <f t="shared" si="137"/>
        <v>49154.330353561949</v>
      </c>
      <c r="Y688" s="22">
        <f t="shared" si="138"/>
        <v>61227.678423236517</v>
      </c>
      <c r="Z688" s="22">
        <f t="shared" si="140"/>
        <v>12073.348069674568</v>
      </c>
      <c r="AA688" s="8">
        <f t="shared" si="141"/>
        <v>0.24562125010822528</v>
      </c>
      <c r="AB688" s="22">
        <f t="shared" si="142"/>
        <v>6796272.3049792536</v>
      </c>
      <c r="AC688" s="2">
        <v>266</v>
      </c>
      <c r="AD688" s="2">
        <v>1896</v>
      </c>
      <c r="AE688" s="2">
        <f t="shared" si="134"/>
        <v>120</v>
      </c>
      <c r="AF688" s="2" t="s">
        <v>120</v>
      </c>
    </row>
    <row r="689" spans="1:32" x14ac:dyDescent="0.2">
      <c r="A689">
        <v>44</v>
      </c>
      <c r="B689" s="2" t="s">
        <v>498</v>
      </c>
      <c r="C689" s="2" t="s">
        <v>22</v>
      </c>
      <c r="D689" s="2" t="s">
        <v>23</v>
      </c>
      <c r="E689" s="2" t="s">
        <v>2767</v>
      </c>
      <c r="F689" s="2" t="s">
        <v>2775</v>
      </c>
      <c r="G689" s="2">
        <v>45</v>
      </c>
      <c r="H689" s="2">
        <v>50</v>
      </c>
      <c r="I689" s="3">
        <v>42667</v>
      </c>
      <c r="J689" s="3">
        <v>42677</v>
      </c>
      <c r="K689" s="3" t="s">
        <v>2543</v>
      </c>
      <c r="L689" s="17">
        <f t="shared" si="135"/>
        <v>284.38</v>
      </c>
      <c r="M689" s="20">
        <f t="shared" si="136"/>
        <v>0.83757648217174208</v>
      </c>
      <c r="N689" s="2" t="s">
        <v>36</v>
      </c>
      <c r="O689" s="2">
        <v>4200000</v>
      </c>
      <c r="P689" s="2">
        <v>4200000</v>
      </c>
      <c r="Q689" s="2">
        <f t="shared" si="130"/>
        <v>0</v>
      </c>
      <c r="R689" s="4">
        <f t="shared" si="131"/>
        <v>0</v>
      </c>
      <c r="S689" s="2"/>
      <c r="T689" s="5">
        <f t="shared" si="139"/>
        <v>93333.333333333328</v>
      </c>
      <c r="U689" s="2">
        <v>93333</v>
      </c>
      <c r="V689" s="5">
        <f t="shared" si="132"/>
        <v>-0.33333333332848269</v>
      </c>
      <c r="W689" s="4">
        <f t="shared" si="133"/>
        <v>-3.5714285713766004E-6</v>
      </c>
      <c r="X689" s="22">
        <f t="shared" si="137"/>
        <v>78173.805002695924</v>
      </c>
      <c r="Y689" s="22">
        <f t="shared" si="138"/>
        <v>78173.525810535197</v>
      </c>
      <c r="Z689" s="22">
        <f t="shared" si="140"/>
        <v>-0.27919216072768904</v>
      </c>
      <c r="AA689" s="8">
        <f t="shared" si="141"/>
        <v>-3.5714285714768616E-6</v>
      </c>
      <c r="AB689" s="22">
        <f t="shared" si="142"/>
        <v>3517808.661474084</v>
      </c>
      <c r="AC689" s="2"/>
      <c r="AD689" s="2">
        <v>2016</v>
      </c>
      <c r="AE689" s="2">
        <f t="shared" si="134"/>
        <v>0</v>
      </c>
      <c r="AF689" s="2" t="s">
        <v>169</v>
      </c>
    </row>
    <row r="690" spans="1:32" x14ac:dyDescent="0.2">
      <c r="A690">
        <v>45</v>
      </c>
      <c r="B690" s="2" t="s">
        <v>145</v>
      </c>
      <c r="C690" s="2" t="s">
        <v>22</v>
      </c>
      <c r="D690" s="2" t="s">
        <v>23</v>
      </c>
      <c r="E690" s="2" t="s">
        <v>2767</v>
      </c>
      <c r="F690" s="2" t="s">
        <v>2775</v>
      </c>
      <c r="G690" s="2">
        <v>28</v>
      </c>
      <c r="H690" s="2">
        <v>32</v>
      </c>
      <c r="I690" s="3">
        <v>42671</v>
      </c>
      <c r="J690" s="3">
        <v>42682</v>
      </c>
      <c r="K690" s="3" t="s">
        <v>2543</v>
      </c>
      <c r="L690" s="17">
        <f t="shared" si="135"/>
        <v>284.38</v>
      </c>
      <c r="M690" s="20">
        <f t="shared" si="136"/>
        <v>0.83757648217174208</v>
      </c>
      <c r="N690" s="2" t="s">
        <v>24</v>
      </c>
      <c r="O690" s="2">
        <v>2400000</v>
      </c>
      <c r="P690" s="2">
        <v>2975000</v>
      </c>
      <c r="Q690" s="2">
        <f t="shared" si="130"/>
        <v>575000</v>
      </c>
      <c r="R690" s="4">
        <f t="shared" si="131"/>
        <v>0.23958333333333334</v>
      </c>
      <c r="S690" s="2">
        <v>76099</v>
      </c>
      <c r="T690" s="5">
        <f t="shared" si="139"/>
        <v>88432.107142857145</v>
      </c>
      <c r="U690" s="2">
        <v>108968</v>
      </c>
      <c r="V690" s="5">
        <f t="shared" si="132"/>
        <v>20535.892857142855</v>
      </c>
      <c r="W690" s="4">
        <f t="shared" si="133"/>
        <v>0.23222213651392773</v>
      </c>
      <c r="X690" s="22">
        <f t="shared" si="137"/>
        <v>74068.653211748868</v>
      </c>
      <c r="Y690" s="22">
        <f t="shared" si="138"/>
        <v>91269.034109290384</v>
      </c>
      <c r="Z690" s="22">
        <f t="shared" si="140"/>
        <v>17200.380897541516</v>
      </c>
      <c r="AA690" s="8">
        <f t="shared" si="141"/>
        <v>0.2322221365139277</v>
      </c>
      <c r="AB690" s="22">
        <f t="shared" si="142"/>
        <v>2555532.9550601309</v>
      </c>
      <c r="AC690" s="2">
        <v>696</v>
      </c>
      <c r="AD690" s="2">
        <v>1936</v>
      </c>
      <c r="AE690" s="2">
        <f t="shared" si="134"/>
        <v>80</v>
      </c>
      <c r="AF690" s="2" t="s">
        <v>146</v>
      </c>
    </row>
    <row r="691" spans="1:32" x14ac:dyDescent="0.2">
      <c r="A691">
        <v>45</v>
      </c>
      <c r="B691" s="2" t="s">
        <v>184</v>
      </c>
      <c r="C691" s="2" t="s">
        <v>22</v>
      </c>
      <c r="D691" s="2" t="s">
        <v>23</v>
      </c>
      <c r="E691" s="2" t="s">
        <v>2767</v>
      </c>
      <c r="F691" s="2" t="s">
        <v>2775</v>
      </c>
      <c r="G691" s="2">
        <v>37</v>
      </c>
      <c r="H691" s="2">
        <v>44</v>
      </c>
      <c r="I691" s="3">
        <v>42671</v>
      </c>
      <c r="J691" s="3">
        <v>42682</v>
      </c>
      <c r="K691" s="3" t="s">
        <v>2543</v>
      </c>
      <c r="L691" s="17">
        <f t="shared" si="135"/>
        <v>284.38</v>
      </c>
      <c r="M691" s="20">
        <f t="shared" si="136"/>
        <v>0.83757648217174208</v>
      </c>
      <c r="N691" s="2" t="s">
        <v>24</v>
      </c>
      <c r="O691" s="2">
        <v>2700000</v>
      </c>
      <c r="P691" s="2">
        <v>3250000</v>
      </c>
      <c r="Q691" s="2">
        <f t="shared" si="130"/>
        <v>550000</v>
      </c>
      <c r="R691" s="4">
        <f t="shared" si="131"/>
        <v>0.20370370370370369</v>
      </c>
      <c r="S691" s="2">
        <v>189131</v>
      </c>
      <c r="T691" s="5">
        <f t="shared" si="139"/>
        <v>78084.621621621627</v>
      </c>
      <c r="U691" s="2">
        <v>92949</v>
      </c>
      <c r="V691" s="5">
        <f t="shared" si="132"/>
        <v>14864.378378378373</v>
      </c>
      <c r="W691" s="4">
        <f t="shared" si="133"/>
        <v>0.19036243077935883</v>
      </c>
      <c r="X691" s="22">
        <f t="shared" si="137"/>
        <v>65401.84268954939</v>
      </c>
      <c r="Y691" s="22">
        <f t="shared" si="138"/>
        <v>77851.89644138125</v>
      </c>
      <c r="Z691" s="22">
        <f t="shared" si="140"/>
        <v>12450.05375183186</v>
      </c>
      <c r="AA691" s="8">
        <f t="shared" si="141"/>
        <v>0.1903624307793588</v>
      </c>
      <c r="AB691" s="22">
        <f t="shared" si="142"/>
        <v>2880520.1683311062</v>
      </c>
      <c r="AC691" s="11">
        <v>1114</v>
      </c>
      <c r="AD691" s="2">
        <v>1936</v>
      </c>
      <c r="AE691" s="2">
        <f t="shared" si="134"/>
        <v>80</v>
      </c>
      <c r="AF691" s="2" t="s">
        <v>37</v>
      </c>
    </row>
    <row r="692" spans="1:32" x14ac:dyDescent="0.2">
      <c r="A692">
        <v>45</v>
      </c>
      <c r="B692" s="2" t="s">
        <v>348</v>
      </c>
      <c r="C692" s="2" t="s">
        <v>22</v>
      </c>
      <c r="D692" s="2" t="s">
        <v>23</v>
      </c>
      <c r="E692" s="2" t="s">
        <v>2767</v>
      </c>
      <c r="F692" s="2" t="s">
        <v>2775</v>
      </c>
      <c r="G692" s="2">
        <v>40</v>
      </c>
      <c r="H692" s="2">
        <v>45</v>
      </c>
      <c r="I692" s="3">
        <v>42671</v>
      </c>
      <c r="J692" s="3">
        <v>42682</v>
      </c>
      <c r="K692" s="3" t="s">
        <v>2543</v>
      </c>
      <c r="L692" s="17">
        <f t="shared" si="135"/>
        <v>284.38</v>
      </c>
      <c r="M692" s="20">
        <f t="shared" si="136"/>
        <v>0.83757648217174208</v>
      </c>
      <c r="N692" s="2" t="s">
        <v>24</v>
      </c>
      <c r="O692" s="2">
        <v>2950000</v>
      </c>
      <c r="P692" s="2">
        <v>3475000</v>
      </c>
      <c r="Q692" s="2">
        <f t="shared" si="130"/>
        <v>525000</v>
      </c>
      <c r="R692" s="4">
        <f t="shared" si="131"/>
        <v>0.17796610169491525</v>
      </c>
      <c r="S692" s="2"/>
      <c r="T692" s="5">
        <f t="shared" si="139"/>
        <v>73750</v>
      </c>
      <c r="U692" s="2">
        <v>86875</v>
      </c>
      <c r="V692" s="5">
        <f t="shared" si="132"/>
        <v>13125</v>
      </c>
      <c r="W692" s="4">
        <f t="shared" si="133"/>
        <v>0.17796610169491525</v>
      </c>
      <c r="X692" s="22">
        <f t="shared" si="137"/>
        <v>61771.265560165979</v>
      </c>
      <c r="Y692" s="22">
        <f t="shared" si="138"/>
        <v>72764.456888670087</v>
      </c>
      <c r="Z692" s="22">
        <f t="shared" si="140"/>
        <v>10993.191328504108</v>
      </c>
      <c r="AA692" s="8">
        <f t="shared" si="141"/>
        <v>0.17796610169491514</v>
      </c>
      <c r="AB692" s="22">
        <f t="shared" si="142"/>
        <v>2910578.2755468036</v>
      </c>
      <c r="AC692" s="11">
        <v>1380</v>
      </c>
      <c r="AD692" s="2">
        <v>2010</v>
      </c>
      <c r="AE692" s="2">
        <f t="shared" si="134"/>
        <v>6</v>
      </c>
      <c r="AF692" s="2" t="s">
        <v>37</v>
      </c>
    </row>
    <row r="693" spans="1:32" x14ac:dyDescent="0.2">
      <c r="A693">
        <v>45</v>
      </c>
      <c r="B693" s="2" t="s">
        <v>903</v>
      </c>
      <c r="C693" s="2" t="s">
        <v>22</v>
      </c>
      <c r="D693" s="2" t="s">
        <v>23</v>
      </c>
      <c r="E693" s="2" t="s">
        <v>2767</v>
      </c>
      <c r="F693" s="2" t="s">
        <v>2775</v>
      </c>
      <c r="G693" s="2">
        <v>53</v>
      </c>
      <c r="H693" s="2">
        <v>60</v>
      </c>
      <c r="I693" s="3">
        <v>42671</v>
      </c>
      <c r="J693" s="3">
        <v>42682</v>
      </c>
      <c r="K693" s="3" t="s">
        <v>2543</v>
      </c>
      <c r="L693" s="17">
        <f t="shared" si="135"/>
        <v>284.38</v>
      </c>
      <c r="M693" s="20">
        <f t="shared" si="136"/>
        <v>0.83757648217174208</v>
      </c>
      <c r="N693" s="2" t="s">
        <v>24</v>
      </c>
      <c r="O693" s="2">
        <v>3150000</v>
      </c>
      <c r="P693" s="2">
        <v>3475000</v>
      </c>
      <c r="Q693" s="2">
        <f t="shared" si="130"/>
        <v>325000</v>
      </c>
      <c r="R693" s="4">
        <f t="shared" si="131"/>
        <v>0.10317460317460317</v>
      </c>
      <c r="S693" s="2">
        <v>111000</v>
      </c>
      <c r="T693" s="5">
        <f t="shared" si="139"/>
        <v>61528.301886792455</v>
      </c>
      <c r="U693" s="2">
        <v>67660</v>
      </c>
      <c r="V693" s="5">
        <f t="shared" si="132"/>
        <v>6131.6981132075452</v>
      </c>
      <c r="W693" s="4">
        <f t="shared" si="133"/>
        <v>9.9656547071450441E-2</v>
      </c>
      <c r="X693" s="22">
        <f t="shared" si="137"/>
        <v>51534.658648340584</v>
      </c>
      <c r="Y693" s="22">
        <f t="shared" si="138"/>
        <v>56670.424783740069</v>
      </c>
      <c r="Z693" s="22">
        <f t="shared" si="140"/>
        <v>5135.7661353994845</v>
      </c>
      <c r="AA693" s="8">
        <f t="shared" si="141"/>
        <v>9.9656547071450455E-2</v>
      </c>
      <c r="AB693" s="22">
        <f t="shared" si="142"/>
        <v>3003532.5135382237</v>
      </c>
      <c r="AC693" s="11">
        <v>4404</v>
      </c>
      <c r="AD693" s="2">
        <v>1934</v>
      </c>
      <c r="AE693" s="2">
        <f t="shared" si="134"/>
        <v>82</v>
      </c>
      <c r="AF693" s="2" t="s">
        <v>183</v>
      </c>
    </row>
    <row r="694" spans="1:32" x14ac:dyDescent="0.2">
      <c r="A694">
        <v>45</v>
      </c>
      <c r="B694" s="2" t="s">
        <v>1172</v>
      </c>
      <c r="C694" s="2" t="s">
        <v>22</v>
      </c>
      <c r="D694" s="2" t="s">
        <v>23</v>
      </c>
      <c r="E694" s="2" t="s">
        <v>2767</v>
      </c>
      <c r="F694" s="2" t="s">
        <v>2775</v>
      </c>
      <c r="G694" s="2">
        <v>60</v>
      </c>
      <c r="H694" s="2">
        <v>66</v>
      </c>
      <c r="I694" s="3">
        <v>42671</v>
      </c>
      <c r="J694" s="3">
        <v>42682</v>
      </c>
      <c r="K694" s="3" t="s">
        <v>2543</v>
      </c>
      <c r="L694" s="17">
        <f t="shared" si="135"/>
        <v>284.38</v>
      </c>
      <c r="M694" s="20">
        <f t="shared" si="136"/>
        <v>0.83757648217174208</v>
      </c>
      <c r="N694" s="2" t="s">
        <v>24</v>
      </c>
      <c r="O694" s="2">
        <v>3950000</v>
      </c>
      <c r="P694" s="2">
        <v>4100000</v>
      </c>
      <c r="Q694" s="2">
        <f t="shared" si="130"/>
        <v>150000</v>
      </c>
      <c r="R694" s="4">
        <f t="shared" si="131"/>
        <v>3.7974683544303799E-2</v>
      </c>
      <c r="S694" s="2">
        <v>49359</v>
      </c>
      <c r="T694" s="5">
        <f t="shared" si="139"/>
        <v>66655.983333333337</v>
      </c>
      <c r="U694" s="2">
        <v>69156</v>
      </c>
      <c r="V694" s="5">
        <f t="shared" si="132"/>
        <v>2500.0166666666628</v>
      </c>
      <c r="W694" s="4">
        <f t="shared" si="133"/>
        <v>3.7506260378225548E-2</v>
      </c>
      <c r="X694" s="22">
        <f t="shared" si="137"/>
        <v>55829.484036031608</v>
      </c>
      <c r="Y694" s="22">
        <f t="shared" si="138"/>
        <v>57923.439201068992</v>
      </c>
      <c r="Z694" s="22">
        <f t="shared" si="140"/>
        <v>2093.9551650373833</v>
      </c>
      <c r="AA694" s="8">
        <f t="shared" si="141"/>
        <v>3.7506260378225464E-2</v>
      </c>
      <c r="AB694" s="22">
        <f t="shared" si="142"/>
        <v>3475406.3520641397</v>
      </c>
      <c r="AC694" s="11">
        <v>29591</v>
      </c>
      <c r="AD694" s="2">
        <v>1911</v>
      </c>
      <c r="AE694" s="2">
        <f t="shared" si="134"/>
        <v>105</v>
      </c>
      <c r="AF694" s="2" t="s">
        <v>1173</v>
      </c>
    </row>
    <row r="695" spans="1:32" x14ac:dyDescent="0.2">
      <c r="A695">
        <v>45</v>
      </c>
      <c r="B695" s="2" t="s">
        <v>216</v>
      </c>
      <c r="C695" s="2" t="s">
        <v>22</v>
      </c>
      <c r="D695" s="2" t="s">
        <v>23</v>
      </c>
      <c r="E695" s="2" t="s">
        <v>2767</v>
      </c>
      <c r="F695" s="2" t="s">
        <v>2775</v>
      </c>
      <c r="G695" s="2">
        <v>32</v>
      </c>
      <c r="H695" s="2">
        <v>36</v>
      </c>
      <c r="I695" s="3">
        <v>42672</v>
      </c>
      <c r="J695" s="3">
        <v>42683</v>
      </c>
      <c r="K695" s="3" t="s">
        <v>2543</v>
      </c>
      <c r="L695" s="17">
        <f t="shared" si="135"/>
        <v>284.38</v>
      </c>
      <c r="M695" s="20">
        <f t="shared" si="136"/>
        <v>0.83757648217174208</v>
      </c>
      <c r="N695" s="2" t="s">
        <v>24</v>
      </c>
      <c r="O695" s="2">
        <v>3000000</v>
      </c>
      <c r="P695" s="2">
        <v>3350000</v>
      </c>
      <c r="Q695" s="2">
        <f t="shared" si="130"/>
        <v>350000</v>
      </c>
      <c r="R695" s="4">
        <f t="shared" si="131"/>
        <v>0.11666666666666667</v>
      </c>
      <c r="S695" s="2">
        <v>53193</v>
      </c>
      <c r="T695" s="5">
        <f t="shared" si="139"/>
        <v>95412.28125</v>
      </c>
      <c r="U695" s="2">
        <v>106350</v>
      </c>
      <c r="V695" s="5">
        <f t="shared" si="132"/>
        <v>10937.71875</v>
      </c>
      <c r="W695" s="4">
        <f t="shared" si="133"/>
        <v>0.11463638230534394</v>
      </c>
      <c r="X695" s="22">
        <f t="shared" si="137"/>
        <v>79915.082885355863</v>
      </c>
      <c r="Y695" s="22">
        <f t="shared" si="138"/>
        <v>89076.258878964771</v>
      </c>
      <c r="Z695" s="22">
        <f t="shared" si="140"/>
        <v>9161.1759936089074</v>
      </c>
      <c r="AA695" s="8">
        <f t="shared" si="141"/>
        <v>0.114636382305344</v>
      </c>
      <c r="AB695" s="22">
        <f t="shared" si="142"/>
        <v>2850440.2841268727</v>
      </c>
      <c r="AC695" s="2">
        <v>780</v>
      </c>
      <c r="AD695" s="2">
        <v>1939</v>
      </c>
      <c r="AE695" s="2">
        <f t="shared" si="134"/>
        <v>77</v>
      </c>
      <c r="AF695" s="2" t="s">
        <v>217</v>
      </c>
    </row>
    <row r="696" spans="1:32" x14ac:dyDescent="0.2">
      <c r="A696">
        <v>45</v>
      </c>
      <c r="B696" s="2" t="s">
        <v>411</v>
      </c>
      <c r="C696" s="2" t="s">
        <v>22</v>
      </c>
      <c r="D696" s="2" t="s">
        <v>23</v>
      </c>
      <c r="E696" s="2" t="s">
        <v>2767</v>
      </c>
      <c r="F696" s="2" t="s">
        <v>2775</v>
      </c>
      <c r="G696" s="2">
        <v>40</v>
      </c>
      <c r="H696" s="2">
        <v>44</v>
      </c>
      <c r="I696" s="3">
        <v>42672</v>
      </c>
      <c r="J696" s="3">
        <v>42683</v>
      </c>
      <c r="K696" s="3" t="s">
        <v>2543</v>
      </c>
      <c r="L696" s="17">
        <f t="shared" si="135"/>
        <v>284.38</v>
      </c>
      <c r="M696" s="20">
        <f t="shared" si="136"/>
        <v>0.83757648217174208</v>
      </c>
      <c r="N696" s="2" t="s">
        <v>24</v>
      </c>
      <c r="O696" s="2">
        <v>3750000</v>
      </c>
      <c r="P696" s="2">
        <v>4100000</v>
      </c>
      <c r="Q696" s="2">
        <f t="shared" si="130"/>
        <v>350000</v>
      </c>
      <c r="R696" s="4">
        <f t="shared" si="131"/>
        <v>9.3333333333333338E-2</v>
      </c>
      <c r="S696" s="2"/>
      <c r="T696" s="5">
        <f t="shared" si="139"/>
        <v>93750</v>
      </c>
      <c r="U696" s="2">
        <v>102500</v>
      </c>
      <c r="V696" s="5">
        <f t="shared" si="132"/>
        <v>8750</v>
      </c>
      <c r="W696" s="4">
        <f t="shared" si="133"/>
        <v>9.3333333333333338E-2</v>
      </c>
      <c r="X696" s="22">
        <f t="shared" si="137"/>
        <v>78522.795203600821</v>
      </c>
      <c r="Y696" s="22">
        <f t="shared" si="138"/>
        <v>85851.58942260356</v>
      </c>
      <c r="Z696" s="22">
        <f t="shared" si="140"/>
        <v>7328.7942190027388</v>
      </c>
      <c r="AA696" s="8">
        <f t="shared" si="141"/>
        <v>9.3333333333333282E-2</v>
      </c>
      <c r="AB696" s="22">
        <f t="shared" si="142"/>
        <v>3434063.5769041423</v>
      </c>
      <c r="AC696" s="2">
        <v>404</v>
      </c>
      <c r="AD696" s="2">
        <v>1899</v>
      </c>
      <c r="AE696" s="2">
        <f t="shared" si="134"/>
        <v>117</v>
      </c>
      <c r="AF696" s="2" t="s">
        <v>130</v>
      </c>
    </row>
    <row r="697" spans="1:32" x14ac:dyDescent="0.2">
      <c r="A697">
        <v>45</v>
      </c>
      <c r="B697" s="2" t="s">
        <v>1131</v>
      </c>
      <c r="C697" s="2" t="s">
        <v>22</v>
      </c>
      <c r="D697" s="2" t="s">
        <v>23</v>
      </c>
      <c r="E697" s="2" t="s">
        <v>2767</v>
      </c>
      <c r="F697" s="2" t="s">
        <v>2775</v>
      </c>
      <c r="G697" s="2">
        <v>59</v>
      </c>
      <c r="H697" s="2">
        <v>68</v>
      </c>
      <c r="I697" s="3">
        <v>42671</v>
      </c>
      <c r="J697" s="3">
        <v>42683</v>
      </c>
      <c r="K697" s="3" t="s">
        <v>2543</v>
      </c>
      <c r="L697" s="17">
        <f t="shared" si="135"/>
        <v>284.38</v>
      </c>
      <c r="M697" s="20">
        <f t="shared" si="136"/>
        <v>0.83757648217174208</v>
      </c>
      <c r="N697" s="2" t="s">
        <v>32</v>
      </c>
      <c r="O697" s="2">
        <v>4000000</v>
      </c>
      <c r="P697" s="2">
        <v>3900000</v>
      </c>
      <c r="Q697" s="2">
        <f t="shared" si="130"/>
        <v>-100000</v>
      </c>
      <c r="R697" s="4">
        <f t="shared" si="131"/>
        <v>-2.5000000000000001E-2</v>
      </c>
      <c r="S697" s="2">
        <v>66557</v>
      </c>
      <c r="T697" s="5">
        <f t="shared" si="139"/>
        <v>68924.694915254237</v>
      </c>
      <c r="U697" s="2">
        <v>67230</v>
      </c>
      <c r="V697" s="5">
        <f t="shared" si="132"/>
        <v>-1694.6949152542365</v>
      </c>
      <c r="W697" s="4">
        <f t="shared" si="133"/>
        <v>-2.4587630272980301E-2</v>
      </c>
      <c r="X697" s="22">
        <f t="shared" si="137"/>
        <v>57729.703501879201</v>
      </c>
      <c r="Y697" s="22">
        <f t="shared" si="138"/>
        <v>56310.266896406218</v>
      </c>
      <c r="Z697" s="22">
        <f t="shared" si="140"/>
        <v>-1419.4366054729835</v>
      </c>
      <c r="AA697" s="8">
        <f t="shared" si="141"/>
        <v>-2.4587630272980329E-2</v>
      </c>
      <c r="AB697" s="22">
        <f t="shared" si="142"/>
        <v>3322305.746887967</v>
      </c>
      <c r="AC697" s="11">
        <v>1309</v>
      </c>
      <c r="AD697" s="2">
        <v>1998</v>
      </c>
      <c r="AE697" s="2">
        <f t="shared" si="134"/>
        <v>18</v>
      </c>
      <c r="AF697" s="2" t="s">
        <v>88</v>
      </c>
    </row>
    <row r="698" spans="1:32" x14ac:dyDescent="0.2">
      <c r="A698">
        <v>45</v>
      </c>
      <c r="B698" s="2" t="s">
        <v>2005</v>
      </c>
      <c r="C698" s="2" t="s">
        <v>22</v>
      </c>
      <c r="D698" s="2" t="s">
        <v>23</v>
      </c>
      <c r="E698" s="2" t="s">
        <v>2767</v>
      </c>
      <c r="F698" s="2" t="s">
        <v>2775</v>
      </c>
      <c r="G698" s="2">
        <v>105</v>
      </c>
      <c r="H698" s="2">
        <v>114</v>
      </c>
      <c r="I698" s="3">
        <v>42673</v>
      </c>
      <c r="J698" s="3">
        <v>42683</v>
      </c>
      <c r="K698" s="3" t="s">
        <v>2543</v>
      </c>
      <c r="L698" s="17">
        <f t="shared" si="135"/>
        <v>284.38</v>
      </c>
      <c r="M698" s="20">
        <f t="shared" si="136"/>
        <v>0.83757648217174208</v>
      </c>
      <c r="N698" s="2" t="s">
        <v>36</v>
      </c>
      <c r="O698" s="2">
        <v>7200000</v>
      </c>
      <c r="P698" s="2">
        <v>7825000</v>
      </c>
      <c r="Q698" s="2">
        <f t="shared" si="130"/>
        <v>625000</v>
      </c>
      <c r="R698" s="4">
        <f t="shared" si="131"/>
        <v>8.6805555555555552E-2</v>
      </c>
      <c r="S698" s="2">
        <v>2735</v>
      </c>
      <c r="T698" s="5">
        <f t="shared" si="139"/>
        <v>68597.476190476184</v>
      </c>
      <c r="U698" s="2">
        <v>74550</v>
      </c>
      <c r="V698" s="5">
        <f t="shared" si="132"/>
        <v>5952.5238095238165</v>
      </c>
      <c r="W698" s="4">
        <f t="shared" si="133"/>
        <v>8.6774676563833156E-2</v>
      </c>
      <c r="X698" s="22">
        <f t="shared" si="137"/>
        <v>57455.632793478879</v>
      </c>
      <c r="Y698" s="22">
        <f t="shared" si="138"/>
        <v>62441.326745903374</v>
      </c>
      <c r="Z698" s="22">
        <f t="shared" si="140"/>
        <v>4985.6939524244954</v>
      </c>
      <c r="AA698" s="8">
        <f t="shared" si="141"/>
        <v>8.6774676563833156E-2</v>
      </c>
      <c r="AB698" s="22">
        <f t="shared" si="142"/>
        <v>6556339.3083198546</v>
      </c>
      <c r="AC698" s="11">
        <v>1815</v>
      </c>
      <c r="AD698" s="2">
        <v>2015</v>
      </c>
      <c r="AE698" s="2">
        <f t="shared" si="134"/>
        <v>1</v>
      </c>
      <c r="AF698" s="2" t="s">
        <v>102</v>
      </c>
    </row>
    <row r="699" spans="1:32" x14ac:dyDescent="0.2">
      <c r="A699">
        <v>45</v>
      </c>
      <c r="B699" s="2" t="s">
        <v>904</v>
      </c>
      <c r="C699" s="2" t="s">
        <v>22</v>
      </c>
      <c r="D699" s="2" t="s">
        <v>23</v>
      </c>
      <c r="E699" s="2" t="s">
        <v>2767</v>
      </c>
      <c r="F699" s="2" t="s">
        <v>2775</v>
      </c>
      <c r="G699" s="2">
        <v>53</v>
      </c>
      <c r="H699" s="2">
        <v>62</v>
      </c>
      <c r="I699" s="3">
        <v>42673</v>
      </c>
      <c r="J699" s="3">
        <v>42687</v>
      </c>
      <c r="K699" s="3" t="s">
        <v>2543</v>
      </c>
      <c r="L699" s="17">
        <f t="shared" si="135"/>
        <v>284.38</v>
      </c>
      <c r="M699" s="20">
        <f t="shared" si="136"/>
        <v>0.83757648217174208</v>
      </c>
      <c r="N699" s="2" t="s">
        <v>62</v>
      </c>
      <c r="O699" s="2">
        <v>3950000</v>
      </c>
      <c r="P699" s="2">
        <v>3900000</v>
      </c>
      <c r="Q699" s="2">
        <f t="shared" si="130"/>
        <v>-50000</v>
      </c>
      <c r="R699" s="4">
        <f t="shared" si="131"/>
        <v>-1.2658227848101266E-2</v>
      </c>
      <c r="S699" s="2">
        <v>3808</v>
      </c>
      <c r="T699" s="5">
        <f t="shared" si="139"/>
        <v>74600.15094339622</v>
      </c>
      <c r="U699" s="2">
        <v>73657</v>
      </c>
      <c r="V699" s="5">
        <f t="shared" si="132"/>
        <v>-943.1509433962201</v>
      </c>
      <c r="W699" s="4">
        <f t="shared" si="133"/>
        <v>-1.2642748459206838E-2</v>
      </c>
      <c r="X699" s="22">
        <f t="shared" si="137"/>
        <v>62483.33199665077</v>
      </c>
      <c r="Y699" s="22">
        <f t="shared" si="138"/>
        <v>61693.370947324009</v>
      </c>
      <c r="Z699" s="22">
        <f t="shared" si="140"/>
        <v>-789.96104932676099</v>
      </c>
      <c r="AA699" s="8">
        <f t="shared" si="141"/>
        <v>-1.264274845920676E-2</v>
      </c>
      <c r="AB699" s="22">
        <f t="shared" si="142"/>
        <v>3269748.6602081726</v>
      </c>
      <c r="AC699" s="11">
        <v>6699</v>
      </c>
      <c r="AD699" s="2">
        <v>2005</v>
      </c>
      <c r="AE699" s="2">
        <f t="shared" si="134"/>
        <v>11</v>
      </c>
      <c r="AF699" s="2" t="s">
        <v>90</v>
      </c>
    </row>
    <row r="700" spans="1:32" x14ac:dyDescent="0.2">
      <c r="A700">
        <v>46</v>
      </c>
      <c r="B700" s="2" t="s">
        <v>89</v>
      </c>
      <c r="C700" s="2" t="s">
        <v>22</v>
      </c>
      <c r="D700" s="2" t="s">
        <v>23</v>
      </c>
      <c r="E700" s="2" t="s">
        <v>2767</v>
      </c>
      <c r="F700" s="2" t="s">
        <v>2775</v>
      </c>
      <c r="G700" s="2">
        <v>25</v>
      </c>
      <c r="H700" s="2">
        <v>28</v>
      </c>
      <c r="I700" s="3">
        <v>42678</v>
      </c>
      <c r="J700" s="3">
        <v>42688</v>
      </c>
      <c r="K700" s="3" t="s">
        <v>2543</v>
      </c>
      <c r="L700" s="17">
        <f t="shared" si="135"/>
        <v>284.38</v>
      </c>
      <c r="M700" s="20">
        <f t="shared" si="136"/>
        <v>0.83757648217174208</v>
      </c>
      <c r="N700" s="2" t="s">
        <v>36</v>
      </c>
      <c r="O700" s="2">
        <v>2750000</v>
      </c>
      <c r="P700" s="2">
        <v>3000000</v>
      </c>
      <c r="Q700" s="2">
        <f t="shared" si="130"/>
        <v>250000</v>
      </c>
      <c r="R700" s="4">
        <f t="shared" si="131"/>
        <v>9.0909090909090912E-2</v>
      </c>
      <c r="S700" s="2">
        <v>37266</v>
      </c>
      <c r="T700" s="5">
        <f t="shared" si="139"/>
        <v>111490.64</v>
      </c>
      <c r="U700" s="2">
        <v>121491</v>
      </c>
      <c r="V700" s="5">
        <f t="shared" si="132"/>
        <v>10000.36</v>
      </c>
      <c r="W700" s="4">
        <f t="shared" si="133"/>
        <v>8.9696857063516724E-2</v>
      </c>
      <c r="X700" s="22">
        <f t="shared" si="137"/>
        <v>93381.938046276118</v>
      </c>
      <c r="Y700" s="22">
        <f t="shared" si="138"/>
        <v>101758.00439552711</v>
      </c>
      <c r="Z700" s="22">
        <f t="shared" si="140"/>
        <v>8376.0663492509921</v>
      </c>
      <c r="AA700" s="8">
        <f t="shared" si="141"/>
        <v>8.96968570635166E-2</v>
      </c>
      <c r="AB700" s="22">
        <f t="shared" si="142"/>
        <v>2543950.1098881778</v>
      </c>
      <c r="AC700" s="2">
        <v>499</v>
      </c>
      <c r="AD700" s="2">
        <v>1897</v>
      </c>
      <c r="AE700" s="2">
        <f t="shared" si="134"/>
        <v>119</v>
      </c>
      <c r="AF700" s="2" t="s">
        <v>90</v>
      </c>
    </row>
    <row r="701" spans="1:32" x14ac:dyDescent="0.2">
      <c r="A701">
        <v>46</v>
      </c>
      <c r="B701" s="2" t="s">
        <v>464</v>
      </c>
      <c r="C701" s="2" t="s">
        <v>22</v>
      </c>
      <c r="D701" s="2" t="s">
        <v>23</v>
      </c>
      <c r="E701" s="2" t="s">
        <v>2767</v>
      </c>
      <c r="F701" s="2" t="s">
        <v>2775</v>
      </c>
      <c r="G701" s="2">
        <v>42</v>
      </c>
      <c r="H701" s="2">
        <v>50</v>
      </c>
      <c r="I701" s="3">
        <v>42678</v>
      </c>
      <c r="J701" s="3">
        <v>42688</v>
      </c>
      <c r="K701" s="3" t="s">
        <v>2543</v>
      </c>
      <c r="L701" s="17">
        <f t="shared" si="135"/>
        <v>284.38</v>
      </c>
      <c r="M701" s="20">
        <f t="shared" si="136"/>
        <v>0.83757648217174208</v>
      </c>
      <c r="N701" s="2" t="s">
        <v>36</v>
      </c>
      <c r="O701" s="2">
        <v>2850000</v>
      </c>
      <c r="P701" s="2">
        <v>3460000</v>
      </c>
      <c r="Q701" s="2">
        <f t="shared" si="130"/>
        <v>610000</v>
      </c>
      <c r="R701" s="4">
        <f t="shared" si="131"/>
        <v>0.21403508771929824</v>
      </c>
      <c r="S701" s="2"/>
      <c r="T701" s="5">
        <f t="shared" si="139"/>
        <v>67857.142857142855</v>
      </c>
      <c r="U701" s="2">
        <v>82381</v>
      </c>
      <c r="V701" s="5">
        <f t="shared" si="132"/>
        <v>14523.857142857145</v>
      </c>
      <c r="W701" s="4">
        <f t="shared" si="133"/>
        <v>0.21403578947368423</v>
      </c>
      <c r="X701" s="22">
        <f t="shared" si="137"/>
        <v>56835.547004511071</v>
      </c>
      <c r="Y701" s="22">
        <f t="shared" si="138"/>
        <v>69000.388177790286</v>
      </c>
      <c r="Z701" s="22">
        <f t="shared" si="140"/>
        <v>12164.841173279216</v>
      </c>
      <c r="AA701" s="8">
        <f t="shared" si="141"/>
        <v>0.21403578947368423</v>
      </c>
      <c r="AB701" s="22">
        <f t="shared" si="142"/>
        <v>2898016.3034671922</v>
      </c>
      <c r="AC701" s="2">
        <v>321</v>
      </c>
      <c r="AD701" s="2">
        <v>1892</v>
      </c>
      <c r="AE701" s="2">
        <f t="shared" si="134"/>
        <v>124</v>
      </c>
      <c r="AF701" s="2" t="s">
        <v>37</v>
      </c>
    </row>
    <row r="702" spans="1:32" x14ac:dyDescent="0.2">
      <c r="A702">
        <v>46</v>
      </c>
      <c r="B702" s="2" t="s">
        <v>497</v>
      </c>
      <c r="C702" s="2" t="s">
        <v>22</v>
      </c>
      <c r="D702" s="2" t="s">
        <v>23</v>
      </c>
      <c r="E702" s="2" t="s">
        <v>2767</v>
      </c>
      <c r="F702" s="2" t="s">
        <v>2775</v>
      </c>
      <c r="G702" s="2">
        <v>43</v>
      </c>
      <c r="H702" s="2">
        <v>48</v>
      </c>
      <c r="I702" s="3">
        <v>42679</v>
      </c>
      <c r="J702" s="3">
        <v>42689</v>
      </c>
      <c r="K702" s="3" t="s">
        <v>2543</v>
      </c>
      <c r="L702" s="17">
        <f t="shared" si="135"/>
        <v>284.38</v>
      </c>
      <c r="M702" s="20">
        <f t="shared" si="136"/>
        <v>0.83757648217174208</v>
      </c>
      <c r="N702" s="2" t="s">
        <v>36</v>
      </c>
      <c r="O702" s="2">
        <v>3450000</v>
      </c>
      <c r="P702" s="2">
        <v>3900000</v>
      </c>
      <c r="Q702" s="2">
        <f t="shared" si="130"/>
        <v>450000</v>
      </c>
      <c r="R702" s="4">
        <f t="shared" si="131"/>
        <v>0.13043478260869565</v>
      </c>
      <c r="S702" s="2">
        <v>102801</v>
      </c>
      <c r="T702" s="5">
        <f t="shared" si="139"/>
        <v>82623.279069767435</v>
      </c>
      <c r="U702" s="2">
        <v>93088</v>
      </c>
      <c r="V702" s="5">
        <f t="shared" si="132"/>
        <v>10464.720930232565</v>
      </c>
      <c r="W702" s="4">
        <f t="shared" si="133"/>
        <v>0.12665584140513367</v>
      </c>
      <c r="X702" s="22">
        <f t="shared" si="137"/>
        <v>69203.315428749935</v>
      </c>
      <c r="Y702" s="22">
        <f t="shared" si="138"/>
        <v>77968.319572403125</v>
      </c>
      <c r="Z702" s="22">
        <f t="shared" si="140"/>
        <v>8765.0041436531901</v>
      </c>
      <c r="AA702" s="8">
        <f t="shared" si="141"/>
        <v>0.12665584140513364</v>
      </c>
      <c r="AB702" s="22">
        <f t="shared" si="142"/>
        <v>3352637.7416133345</v>
      </c>
      <c r="AC702" s="2">
        <v>295</v>
      </c>
      <c r="AD702" s="2">
        <v>1900</v>
      </c>
      <c r="AE702" s="2">
        <f t="shared" si="134"/>
        <v>116</v>
      </c>
      <c r="AF702" s="2" t="s">
        <v>433</v>
      </c>
    </row>
    <row r="703" spans="1:32" x14ac:dyDescent="0.2">
      <c r="A703">
        <v>46</v>
      </c>
      <c r="B703" s="2" t="s">
        <v>552</v>
      </c>
      <c r="C703" s="2" t="s">
        <v>22</v>
      </c>
      <c r="D703" s="2" t="s">
        <v>23</v>
      </c>
      <c r="E703" s="2" t="s">
        <v>2767</v>
      </c>
      <c r="F703" s="2" t="s">
        <v>2775</v>
      </c>
      <c r="G703" s="2">
        <v>45</v>
      </c>
      <c r="H703" s="2">
        <v>55</v>
      </c>
      <c r="I703" s="3">
        <v>42679</v>
      </c>
      <c r="J703" s="3">
        <v>42689</v>
      </c>
      <c r="K703" s="3" t="s">
        <v>2543</v>
      </c>
      <c r="L703" s="17">
        <f t="shared" si="135"/>
        <v>284.38</v>
      </c>
      <c r="M703" s="20">
        <f t="shared" si="136"/>
        <v>0.83757648217174208</v>
      </c>
      <c r="N703" s="2" t="s">
        <v>36</v>
      </c>
      <c r="O703" s="2">
        <v>3300000</v>
      </c>
      <c r="P703" s="2">
        <v>4010000</v>
      </c>
      <c r="Q703" s="2">
        <f t="shared" si="130"/>
        <v>710000</v>
      </c>
      <c r="R703" s="4">
        <f t="shared" si="131"/>
        <v>0.21515151515151515</v>
      </c>
      <c r="S703" s="2"/>
      <c r="T703" s="5">
        <f t="shared" si="139"/>
        <v>73333.333333333328</v>
      </c>
      <c r="U703" s="2">
        <v>89111</v>
      </c>
      <c r="V703" s="5">
        <f t="shared" si="132"/>
        <v>15777.666666666672</v>
      </c>
      <c r="W703" s="4">
        <f t="shared" si="133"/>
        <v>0.21515000000000009</v>
      </c>
      <c r="X703" s="22">
        <f t="shared" si="137"/>
        <v>61422.275359261082</v>
      </c>
      <c r="Y703" s="22">
        <f t="shared" si="138"/>
        <v>74637.277902806105</v>
      </c>
      <c r="Z703" s="22">
        <f t="shared" si="140"/>
        <v>13215.002543545022</v>
      </c>
      <c r="AA703" s="8">
        <f t="shared" si="141"/>
        <v>0.21515000000000001</v>
      </c>
      <c r="AB703" s="22">
        <f t="shared" si="142"/>
        <v>3358677.5056262747</v>
      </c>
      <c r="AC703" s="2"/>
      <c r="AD703" s="2">
        <v>2008</v>
      </c>
      <c r="AE703" s="2">
        <f t="shared" si="134"/>
        <v>8</v>
      </c>
      <c r="AF703" s="2" t="s">
        <v>52</v>
      </c>
    </row>
    <row r="704" spans="1:32" x14ac:dyDescent="0.2">
      <c r="A704">
        <v>46</v>
      </c>
      <c r="B704" s="2" t="s">
        <v>1266</v>
      </c>
      <c r="C704" s="2" t="s">
        <v>22</v>
      </c>
      <c r="D704" s="2" t="s">
        <v>23</v>
      </c>
      <c r="E704" s="2" t="s">
        <v>2767</v>
      </c>
      <c r="F704" s="2" t="s">
        <v>2775</v>
      </c>
      <c r="G704" s="2">
        <v>63</v>
      </c>
      <c r="H704" s="2">
        <v>72</v>
      </c>
      <c r="I704" s="3">
        <v>42679</v>
      </c>
      <c r="J704" s="3">
        <v>42689</v>
      </c>
      <c r="K704" s="3" t="s">
        <v>2543</v>
      </c>
      <c r="L704" s="17">
        <f t="shared" si="135"/>
        <v>284.38</v>
      </c>
      <c r="M704" s="20">
        <f t="shared" si="136"/>
        <v>0.83757648217174208</v>
      </c>
      <c r="N704" s="2" t="s">
        <v>36</v>
      </c>
      <c r="O704" s="2">
        <v>4000000</v>
      </c>
      <c r="P704" s="2">
        <v>4300000</v>
      </c>
      <c r="Q704" s="2">
        <f t="shared" si="130"/>
        <v>300000</v>
      </c>
      <c r="R704" s="4">
        <f t="shared" si="131"/>
        <v>7.4999999999999997E-2</v>
      </c>
      <c r="S704" s="2">
        <v>260000</v>
      </c>
      <c r="T704" s="5">
        <f t="shared" si="139"/>
        <v>67619.047619047618</v>
      </c>
      <c r="U704" s="2">
        <v>72381</v>
      </c>
      <c r="V704" s="5">
        <f t="shared" si="132"/>
        <v>4761.9523809523816</v>
      </c>
      <c r="W704" s="4">
        <f t="shared" si="133"/>
        <v>7.0423239436619725E-2</v>
      </c>
      <c r="X704" s="22">
        <f t="shared" si="137"/>
        <v>56636.124032565414</v>
      </c>
      <c r="Y704" s="22">
        <f t="shared" si="138"/>
        <v>60624.623356072865</v>
      </c>
      <c r="Z704" s="22">
        <f t="shared" si="140"/>
        <v>3988.4993235074508</v>
      </c>
      <c r="AA704" s="8">
        <f t="shared" si="141"/>
        <v>7.0423239436619794E-2</v>
      </c>
      <c r="AB704" s="22">
        <f t="shared" si="142"/>
        <v>3819351.2714325907</v>
      </c>
      <c r="AC704" s="11">
        <v>1856</v>
      </c>
      <c r="AD704" s="2">
        <v>1880</v>
      </c>
      <c r="AE704" s="2">
        <f t="shared" si="134"/>
        <v>136</v>
      </c>
      <c r="AF704" s="2" t="s">
        <v>120</v>
      </c>
    </row>
    <row r="705" spans="1:32" x14ac:dyDescent="0.2">
      <c r="A705">
        <v>46</v>
      </c>
      <c r="B705" s="2" t="s">
        <v>1331</v>
      </c>
      <c r="C705" s="2" t="s">
        <v>22</v>
      </c>
      <c r="D705" s="2" t="s">
        <v>23</v>
      </c>
      <c r="E705" s="2" t="s">
        <v>2767</v>
      </c>
      <c r="F705" s="2" t="s">
        <v>2775</v>
      </c>
      <c r="G705" s="2">
        <v>71</v>
      </c>
      <c r="H705" s="2">
        <v>84</v>
      </c>
      <c r="I705" s="3">
        <v>42671</v>
      </c>
      <c r="J705" s="3">
        <v>42689</v>
      </c>
      <c r="K705" s="3" t="s">
        <v>2543</v>
      </c>
      <c r="L705" s="17">
        <f t="shared" si="135"/>
        <v>284.38</v>
      </c>
      <c r="M705" s="20">
        <f t="shared" si="136"/>
        <v>0.83757648217174208</v>
      </c>
      <c r="N705" s="2" t="s">
        <v>264</v>
      </c>
      <c r="O705" s="2">
        <v>5300000</v>
      </c>
      <c r="P705" s="2">
        <v>5225000</v>
      </c>
      <c r="Q705" s="2">
        <f t="shared" ref="Q705:Q747" si="143">P705-O705</f>
        <v>-75000</v>
      </c>
      <c r="R705" s="4">
        <f t="shared" ref="R705:R747" si="144">Q705/O705</f>
        <v>-1.4150943396226415E-2</v>
      </c>
      <c r="S705" s="2"/>
      <c r="T705" s="5">
        <f t="shared" si="139"/>
        <v>74647.887323943665</v>
      </c>
      <c r="U705" s="2">
        <v>73592</v>
      </c>
      <c r="V705" s="5">
        <f t="shared" ref="V705:V747" si="145">U705-T705</f>
        <v>-1055.8873239436653</v>
      </c>
      <c r="W705" s="4">
        <f t="shared" ref="W705:W747" si="146">V705/T705</f>
        <v>-1.4144905660377401E-2</v>
      </c>
      <c r="X705" s="22">
        <f t="shared" si="137"/>
        <v>62523.314866341316</v>
      </c>
      <c r="Y705" s="22">
        <f t="shared" si="138"/>
        <v>61638.928475982844</v>
      </c>
      <c r="Z705" s="22">
        <f t="shared" si="140"/>
        <v>-884.38639035847154</v>
      </c>
      <c r="AA705" s="8">
        <f t="shared" si="141"/>
        <v>-1.4144905660377429E-2</v>
      </c>
      <c r="AB705" s="22">
        <f t="shared" si="142"/>
        <v>4376363.9217947824</v>
      </c>
      <c r="AC705" s="2"/>
      <c r="AD705" s="2">
        <v>2016</v>
      </c>
      <c r="AE705" s="2">
        <f t="shared" ref="AE705:AE747" si="147">2016-AD705</f>
        <v>0</v>
      </c>
      <c r="AF705" s="2" t="s">
        <v>75</v>
      </c>
    </row>
    <row r="706" spans="1:32" x14ac:dyDescent="0.2">
      <c r="A706">
        <v>46</v>
      </c>
      <c r="B706" s="2" t="s">
        <v>1862</v>
      </c>
      <c r="C706" s="2" t="s">
        <v>22</v>
      </c>
      <c r="D706" s="2" t="s">
        <v>23</v>
      </c>
      <c r="E706" s="2" t="s">
        <v>2767</v>
      </c>
      <c r="F706" s="2" t="s">
        <v>2775</v>
      </c>
      <c r="G706" s="2">
        <v>80</v>
      </c>
      <c r="H706" s="2">
        <v>90</v>
      </c>
      <c r="I706" s="3">
        <v>42678</v>
      </c>
      <c r="J706" s="3">
        <v>42689</v>
      </c>
      <c r="K706" s="3" t="s">
        <v>2543</v>
      </c>
      <c r="L706" s="17">
        <f t="shared" ref="L706:L747" si="148">IF(K706="Januar",238.19,IF(K706="Februar",240.59,IF(K706="Mars",245.99,IF(K706="April",250.79,IF(K706="Mai",256.52,IF(K706="Juni",259.83,IF(K706="Juli",265.66,IF(K706="August",272.21,IF(K706="September",275.91,IF(K706="Oktober",281.13,IF(K706="November",284.38,IF(K706="Desember",287.34,0))))))))))))</f>
        <v>284.38</v>
      </c>
      <c r="M706" s="20">
        <f t="shared" ref="M706:M747" si="149">$L$2/L706</f>
        <v>0.83757648217174208</v>
      </c>
      <c r="N706" s="2" t="s">
        <v>24</v>
      </c>
      <c r="O706" s="2">
        <v>6000000</v>
      </c>
      <c r="P706" s="2">
        <v>6950000</v>
      </c>
      <c r="Q706" s="2">
        <f t="shared" si="143"/>
        <v>950000</v>
      </c>
      <c r="R706" s="4">
        <f t="shared" si="144"/>
        <v>0.15833333333333333</v>
      </c>
      <c r="S706" s="2"/>
      <c r="T706" s="5">
        <f t="shared" si="139"/>
        <v>75000</v>
      </c>
      <c r="U706" s="2">
        <v>86875</v>
      </c>
      <c r="V706" s="5">
        <f t="shared" si="145"/>
        <v>11875</v>
      </c>
      <c r="W706" s="4">
        <f t="shared" si="146"/>
        <v>0.15833333333333333</v>
      </c>
      <c r="X706" s="22">
        <f t="shared" ref="X706:X747" si="150">T706*M706</f>
        <v>62818.236162880654</v>
      </c>
      <c r="Y706" s="22">
        <f t="shared" ref="Y706:Y747" si="151">U706*M706</f>
        <v>72764.456888670087</v>
      </c>
      <c r="Z706" s="22">
        <f t="shared" si="140"/>
        <v>9946.2207257894333</v>
      </c>
      <c r="AA706" s="8">
        <f t="shared" si="141"/>
        <v>0.15833333333333327</v>
      </c>
      <c r="AB706" s="22">
        <f t="shared" si="142"/>
        <v>5821156.5510936072</v>
      </c>
      <c r="AC706" s="11">
        <v>1188</v>
      </c>
      <c r="AD706" s="2">
        <v>2014</v>
      </c>
      <c r="AE706" s="2">
        <f t="shared" si="147"/>
        <v>2</v>
      </c>
      <c r="AF706" s="2" t="s">
        <v>94</v>
      </c>
    </row>
    <row r="707" spans="1:32" x14ac:dyDescent="0.2">
      <c r="A707">
        <v>46</v>
      </c>
      <c r="B707" s="2" t="s">
        <v>1884</v>
      </c>
      <c r="C707" s="2" t="s">
        <v>22</v>
      </c>
      <c r="D707" s="2" t="s">
        <v>23</v>
      </c>
      <c r="E707" s="2" t="s">
        <v>2767</v>
      </c>
      <c r="F707" s="2" t="s">
        <v>2775</v>
      </c>
      <c r="G707" s="2">
        <v>81</v>
      </c>
      <c r="H707" s="2">
        <v>99</v>
      </c>
      <c r="I707" s="3">
        <v>42679</v>
      </c>
      <c r="J707" s="3">
        <v>42689</v>
      </c>
      <c r="K707" s="3" t="s">
        <v>2543</v>
      </c>
      <c r="L707" s="17">
        <f t="shared" si="148"/>
        <v>284.38</v>
      </c>
      <c r="M707" s="20">
        <f t="shared" si="149"/>
        <v>0.83757648217174208</v>
      </c>
      <c r="N707" s="2" t="s">
        <v>36</v>
      </c>
      <c r="O707" s="2">
        <v>5000000</v>
      </c>
      <c r="P707" s="2">
        <v>5100000</v>
      </c>
      <c r="Q707" s="2">
        <f t="shared" si="143"/>
        <v>100000</v>
      </c>
      <c r="R707" s="4">
        <f t="shared" si="144"/>
        <v>0.02</v>
      </c>
      <c r="S707" s="2"/>
      <c r="T707" s="5">
        <f t="shared" ref="T707:T747" si="152">(O707+S707)/G707</f>
        <v>61728.395061728392</v>
      </c>
      <c r="U707" s="2">
        <v>62963</v>
      </c>
      <c r="V707" s="5">
        <f t="shared" si="145"/>
        <v>1234.6049382716083</v>
      </c>
      <c r="W707" s="4">
        <f t="shared" si="146"/>
        <v>2.0000600000000056E-2</v>
      </c>
      <c r="X707" s="22">
        <f t="shared" si="150"/>
        <v>51702.251985909999</v>
      </c>
      <c r="Y707" s="22">
        <f t="shared" si="151"/>
        <v>52736.328046979397</v>
      </c>
      <c r="Z707" s="22">
        <f t="shared" ref="Z707:Z748" si="153">Y707-X707</f>
        <v>1034.0760610693978</v>
      </c>
      <c r="AA707" s="8">
        <f t="shared" ref="AA707:AA747" si="154">Z707/X707</f>
        <v>2.0000600000000122E-2</v>
      </c>
      <c r="AB707" s="22">
        <f t="shared" ref="AB707:AB748" si="155">Y707*G707</f>
        <v>4271642.5718053309</v>
      </c>
      <c r="AC707" s="2">
        <v>910</v>
      </c>
      <c r="AD707" s="2">
        <v>2003</v>
      </c>
      <c r="AE707" s="2">
        <f t="shared" si="147"/>
        <v>13</v>
      </c>
      <c r="AF707" s="2" t="s">
        <v>67</v>
      </c>
    </row>
    <row r="708" spans="1:32" x14ac:dyDescent="0.2">
      <c r="A708">
        <v>46</v>
      </c>
      <c r="B708" s="2" t="s">
        <v>498</v>
      </c>
      <c r="C708" s="2" t="s">
        <v>22</v>
      </c>
      <c r="D708" s="2" t="s">
        <v>23</v>
      </c>
      <c r="E708" s="2" t="s">
        <v>2767</v>
      </c>
      <c r="F708" s="2" t="s">
        <v>2775</v>
      </c>
      <c r="G708" s="2">
        <v>51</v>
      </c>
      <c r="H708" s="2">
        <v>57</v>
      </c>
      <c r="I708" s="3">
        <v>42680</v>
      </c>
      <c r="J708" s="3">
        <v>42690</v>
      </c>
      <c r="K708" s="3" t="s">
        <v>2543</v>
      </c>
      <c r="L708" s="17">
        <f t="shared" si="148"/>
        <v>284.38</v>
      </c>
      <c r="M708" s="20">
        <f t="shared" si="149"/>
        <v>0.83757648217174208</v>
      </c>
      <c r="N708" s="2" t="s">
        <v>36</v>
      </c>
      <c r="O708" s="2">
        <v>4800000</v>
      </c>
      <c r="P708" s="2">
        <v>4850000</v>
      </c>
      <c r="Q708" s="2">
        <f t="shared" si="143"/>
        <v>50000</v>
      </c>
      <c r="R708" s="4">
        <f t="shared" si="144"/>
        <v>1.0416666666666666E-2</v>
      </c>
      <c r="S708" s="2"/>
      <c r="T708" s="5">
        <f t="shared" si="152"/>
        <v>94117.647058823524</v>
      </c>
      <c r="U708" s="2">
        <v>95098</v>
      </c>
      <c r="V708" s="5">
        <f t="shared" si="145"/>
        <v>980.35294117647572</v>
      </c>
      <c r="W708" s="4">
        <f t="shared" si="146"/>
        <v>1.0416250000000056E-2</v>
      </c>
      <c r="X708" s="22">
        <f t="shared" si="150"/>
        <v>78830.727733811014</v>
      </c>
      <c r="Y708" s="22">
        <f t="shared" si="151"/>
        <v>79651.84830156833</v>
      </c>
      <c r="Z708" s="22">
        <f t="shared" si="153"/>
        <v>821.12056775731617</v>
      </c>
      <c r="AA708" s="8">
        <f t="shared" si="154"/>
        <v>1.041625000000009E-2</v>
      </c>
      <c r="AB708" s="22">
        <f t="shared" si="155"/>
        <v>4062244.263379985</v>
      </c>
      <c r="AC708" s="11">
        <v>8272</v>
      </c>
      <c r="AD708" s="2">
        <v>2016</v>
      </c>
      <c r="AE708" s="2">
        <f t="shared" si="147"/>
        <v>0</v>
      </c>
      <c r="AF708" s="2" t="s">
        <v>146</v>
      </c>
    </row>
    <row r="709" spans="1:32" x14ac:dyDescent="0.2">
      <c r="A709">
        <v>46</v>
      </c>
      <c r="B709" s="2" t="s">
        <v>1111</v>
      </c>
      <c r="C709" s="2" t="s">
        <v>22</v>
      </c>
      <c r="D709" s="2" t="s">
        <v>23</v>
      </c>
      <c r="E709" s="2" t="s">
        <v>2767</v>
      </c>
      <c r="F709" s="2" t="s">
        <v>2775</v>
      </c>
      <c r="G709" s="2">
        <v>58</v>
      </c>
      <c r="H709" s="2">
        <v>64</v>
      </c>
      <c r="I709" s="3">
        <v>42679</v>
      </c>
      <c r="J709" s="3">
        <v>42690</v>
      </c>
      <c r="K709" s="3" t="s">
        <v>2543</v>
      </c>
      <c r="L709" s="17">
        <f t="shared" si="148"/>
        <v>284.38</v>
      </c>
      <c r="M709" s="20">
        <f t="shared" si="149"/>
        <v>0.83757648217174208</v>
      </c>
      <c r="N709" s="2" t="s">
        <v>24</v>
      </c>
      <c r="O709" s="2">
        <v>4800000</v>
      </c>
      <c r="P709" s="2">
        <v>4800000</v>
      </c>
      <c r="Q709" s="2">
        <f t="shared" si="143"/>
        <v>0</v>
      </c>
      <c r="R709" s="4">
        <f t="shared" si="144"/>
        <v>0</v>
      </c>
      <c r="S709" s="2"/>
      <c r="T709" s="5">
        <f t="shared" si="152"/>
        <v>82758.620689655174</v>
      </c>
      <c r="U709" s="2">
        <v>82759</v>
      </c>
      <c r="V709" s="5">
        <f t="shared" si="145"/>
        <v>0.37931034482608084</v>
      </c>
      <c r="W709" s="4">
        <f t="shared" si="146"/>
        <v>4.5833333333151432E-6</v>
      </c>
      <c r="X709" s="22">
        <f t="shared" si="150"/>
        <v>69316.674386626939</v>
      </c>
      <c r="Y709" s="22">
        <f t="shared" si="151"/>
        <v>69316.992088051207</v>
      </c>
      <c r="Z709" s="22">
        <f t="shared" si="153"/>
        <v>0.31770142426830716</v>
      </c>
      <c r="AA709" s="8">
        <f t="shared" si="154"/>
        <v>4.5833333332794797E-6</v>
      </c>
      <c r="AB709" s="22">
        <f t="shared" si="155"/>
        <v>4020385.54110697</v>
      </c>
      <c r="AC709" s="11">
        <v>16732</v>
      </c>
      <c r="AD709" s="2">
        <v>2010</v>
      </c>
      <c r="AE709" s="2">
        <f t="shared" si="147"/>
        <v>6</v>
      </c>
      <c r="AF709" s="2" t="s">
        <v>37</v>
      </c>
    </row>
    <row r="710" spans="1:32" x14ac:dyDescent="0.2">
      <c r="A710">
        <v>46</v>
      </c>
      <c r="B710" s="2" t="s">
        <v>496</v>
      </c>
      <c r="C710" s="2" t="s">
        <v>22</v>
      </c>
      <c r="D710" s="2" t="s">
        <v>23</v>
      </c>
      <c r="E710" s="2" t="s">
        <v>2767</v>
      </c>
      <c r="F710" s="2" t="s">
        <v>2775</v>
      </c>
      <c r="G710" s="2">
        <v>65</v>
      </c>
      <c r="H710" s="2">
        <v>83</v>
      </c>
      <c r="I710" s="3">
        <v>42678</v>
      </c>
      <c r="J710" s="3">
        <v>42690</v>
      </c>
      <c r="K710" s="3" t="s">
        <v>2543</v>
      </c>
      <c r="L710" s="17">
        <f t="shared" si="148"/>
        <v>284.38</v>
      </c>
      <c r="M710" s="20">
        <f t="shared" si="149"/>
        <v>0.83757648217174208</v>
      </c>
      <c r="N710" s="2" t="s">
        <v>32</v>
      </c>
      <c r="O710" s="2">
        <v>5800000</v>
      </c>
      <c r="P710" s="2">
        <v>5775000</v>
      </c>
      <c r="Q710" s="2">
        <f t="shared" si="143"/>
        <v>-25000</v>
      </c>
      <c r="R710" s="4">
        <f t="shared" si="144"/>
        <v>-4.3103448275862068E-3</v>
      </c>
      <c r="S710" s="2"/>
      <c r="T710" s="5">
        <f t="shared" si="152"/>
        <v>89230.769230769234</v>
      </c>
      <c r="U710" s="2">
        <v>88846</v>
      </c>
      <c r="V710" s="5">
        <f t="shared" si="145"/>
        <v>-384.76923076923413</v>
      </c>
      <c r="W710" s="4">
        <f t="shared" si="146"/>
        <v>-4.3120689655172786E-3</v>
      </c>
      <c r="X710" s="22">
        <f t="shared" si="150"/>
        <v>74737.593793786218</v>
      </c>
      <c r="Y710" s="22">
        <f t="shared" si="151"/>
        <v>74415.32013503059</v>
      </c>
      <c r="Z710" s="22">
        <f t="shared" si="153"/>
        <v>-322.27365875562828</v>
      </c>
      <c r="AA710" s="8">
        <f t="shared" si="154"/>
        <v>-4.3120689655173584E-3</v>
      </c>
      <c r="AB710" s="22">
        <f t="shared" si="155"/>
        <v>4836995.8087769886</v>
      </c>
      <c r="AC710" s="2"/>
      <c r="AD710" s="2">
        <v>2016</v>
      </c>
      <c r="AE710" s="2">
        <f t="shared" si="147"/>
        <v>0</v>
      </c>
      <c r="AF710" s="2" t="s">
        <v>105</v>
      </c>
    </row>
    <row r="711" spans="1:32" x14ac:dyDescent="0.2">
      <c r="A711">
        <v>46</v>
      </c>
      <c r="B711" s="2" t="s">
        <v>316</v>
      </c>
      <c r="C711" s="2" t="s">
        <v>22</v>
      </c>
      <c r="D711" s="2" t="s">
        <v>23</v>
      </c>
      <c r="E711" s="2" t="s">
        <v>2767</v>
      </c>
      <c r="F711" s="2" t="s">
        <v>2775</v>
      </c>
      <c r="G711" s="2">
        <v>51</v>
      </c>
      <c r="H711" s="2">
        <v>56</v>
      </c>
      <c r="I711" s="3">
        <v>42667</v>
      </c>
      <c r="J711" s="3">
        <v>42692</v>
      </c>
      <c r="K711" s="3" t="s">
        <v>2543</v>
      </c>
      <c r="L711" s="17">
        <f t="shared" si="148"/>
        <v>284.38</v>
      </c>
      <c r="M711" s="20">
        <f t="shared" si="149"/>
        <v>0.83757648217174208</v>
      </c>
      <c r="N711" s="2" t="s">
        <v>694</v>
      </c>
      <c r="O711" s="2">
        <v>2950000</v>
      </c>
      <c r="P711" s="2">
        <v>2800000</v>
      </c>
      <c r="Q711" s="2">
        <f t="shared" si="143"/>
        <v>-150000</v>
      </c>
      <c r="R711" s="4">
        <f t="shared" si="144"/>
        <v>-5.0847457627118647E-2</v>
      </c>
      <c r="S711" s="2">
        <v>2681</v>
      </c>
      <c r="T711" s="5">
        <f t="shared" si="152"/>
        <v>57895.705882352944</v>
      </c>
      <c r="U711" s="2">
        <v>54955</v>
      </c>
      <c r="V711" s="5">
        <f t="shared" si="145"/>
        <v>-2940.7058823529442</v>
      </c>
      <c r="W711" s="4">
        <f t="shared" si="146"/>
        <v>-5.0793160520896143E-2</v>
      </c>
      <c r="X711" s="22">
        <f t="shared" si="150"/>
        <v>48492.081665791011</v>
      </c>
      <c r="Y711" s="22">
        <f t="shared" si="151"/>
        <v>46029.015577748083</v>
      </c>
      <c r="Z711" s="22">
        <f t="shared" si="153"/>
        <v>-2463.0660880429277</v>
      </c>
      <c r="AA711" s="8">
        <f t="shared" si="154"/>
        <v>-5.0793160520896143E-2</v>
      </c>
      <c r="AB711" s="22">
        <f t="shared" si="155"/>
        <v>2347479.7944651521</v>
      </c>
      <c r="AC711" s="11">
        <v>6818</v>
      </c>
      <c r="AD711" s="2">
        <v>1920</v>
      </c>
      <c r="AE711" s="2">
        <f t="shared" si="147"/>
        <v>96</v>
      </c>
      <c r="AF711" s="2" t="s">
        <v>800</v>
      </c>
    </row>
    <row r="712" spans="1:32" x14ac:dyDescent="0.2">
      <c r="A712">
        <v>46</v>
      </c>
      <c r="B712" s="2" t="s">
        <v>1175</v>
      </c>
      <c r="C712" s="2" t="s">
        <v>22</v>
      </c>
      <c r="D712" s="2" t="s">
        <v>23</v>
      </c>
      <c r="E712" s="2" t="s">
        <v>2767</v>
      </c>
      <c r="F712" s="2" t="s">
        <v>2775</v>
      </c>
      <c r="G712" s="2">
        <v>60</v>
      </c>
      <c r="H712" s="2">
        <v>66</v>
      </c>
      <c r="I712" s="3">
        <v>42682</v>
      </c>
      <c r="J712" s="3">
        <v>42692</v>
      </c>
      <c r="K712" s="3" t="s">
        <v>2543</v>
      </c>
      <c r="L712" s="17">
        <f t="shared" si="148"/>
        <v>284.38</v>
      </c>
      <c r="M712" s="20">
        <f t="shared" si="149"/>
        <v>0.83757648217174208</v>
      </c>
      <c r="N712" s="2" t="s">
        <v>36</v>
      </c>
      <c r="O712" s="2">
        <v>3950000</v>
      </c>
      <c r="P712" s="2">
        <v>3950000</v>
      </c>
      <c r="Q712" s="2">
        <f t="shared" si="143"/>
        <v>0</v>
      </c>
      <c r="R712" s="4">
        <f t="shared" si="144"/>
        <v>0</v>
      </c>
      <c r="S712" s="2"/>
      <c r="T712" s="5">
        <f t="shared" si="152"/>
        <v>65833.333333333328</v>
      </c>
      <c r="U712" s="2">
        <v>65833</v>
      </c>
      <c r="V712" s="5">
        <f t="shared" si="145"/>
        <v>-0.33333333332848269</v>
      </c>
      <c r="W712" s="4">
        <f t="shared" si="146"/>
        <v>-5.0632911391668261E-6</v>
      </c>
      <c r="X712" s="22">
        <f t="shared" si="150"/>
        <v>55140.451742973019</v>
      </c>
      <c r="Y712" s="22">
        <f t="shared" si="151"/>
        <v>55140.172550812298</v>
      </c>
      <c r="Z712" s="22">
        <f t="shared" si="153"/>
        <v>-0.27919216072041309</v>
      </c>
      <c r="AA712" s="8">
        <f t="shared" si="154"/>
        <v>-5.0632911391770151E-6</v>
      </c>
      <c r="AB712" s="22">
        <f t="shared" si="155"/>
        <v>3308410.3530487381</v>
      </c>
      <c r="AC712" s="11">
        <v>11786</v>
      </c>
      <c r="AD712" s="2">
        <v>2007</v>
      </c>
      <c r="AE712" s="2">
        <f t="shared" si="147"/>
        <v>9</v>
      </c>
      <c r="AF712" s="2" t="s">
        <v>1176</v>
      </c>
    </row>
    <row r="713" spans="1:32" x14ac:dyDescent="0.2">
      <c r="A713">
        <v>46</v>
      </c>
      <c r="B713" s="2" t="s">
        <v>931</v>
      </c>
      <c r="C713" s="2" t="s">
        <v>22</v>
      </c>
      <c r="D713" s="2" t="s">
        <v>23</v>
      </c>
      <c r="E713" s="2" t="s">
        <v>2767</v>
      </c>
      <c r="F713" s="2" t="s">
        <v>2775</v>
      </c>
      <c r="G713" s="2">
        <v>70</v>
      </c>
      <c r="H713" s="2">
        <v>80</v>
      </c>
      <c r="I713" s="3">
        <v>42671</v>
      </c>
      <c r="J713" s="3">
        <v>42692</v>
      </c>
      <c r="K713" s="3" t="s">
        <v>2543</v>
      </c>
      <c r="L713" s="17">
        <f t="shared" si="148"/>
        <v>284.38</v>
      </c>
      <c r="M713" s="20">
        <f t="shared" si="149"/>
        <v>0.83757648217174208</v>
      </c>
      <c r="N713" s="2" t="s">
        <v>55</v>
      </c>
      <c r="O713" s="2">
        <v>4500000</v>
      </c>
      <c r="P713" s="2">
        <v>4400000</v>
      </c>
      <c r="Q713" s="2">
        <f t="shared" si="143"/>
        <v>-100000</v>
      </c>
      <c r="R713" s="4">
        <f t="shared" si="144"/>
        <v>-2.2222222222222223E-2</v>
      </c>
      <c r="S713" s="2"/>
      <c r="T713" s="5">
        <f t="shared" si="152"/>
        <v>64285.714285714283</v>
      </c>
      <c r="U713" s="2">
        <v>62857</v>
      </c>
      <c r="V713" s="5">
        <f t="shared" si="145"/>
        <v>-1428.7142857142826</v>
      </c>
      <c r="W713" s="4">
        <f t="shared" si="146"/>
        <v>-2.2224444444444397E-2</v>
      </c>
      <c r="X713" s="22">
        <f t="shared" si="150"/>
        <v>53844.202425326272</v>
      </c>
      <c r="Y713" s="22">
        <f t="shared" si="151"/>
        <v>52647.544939869193</v>
      </c>
      <c r="Z713" s="22">
        <f t="shared" si="153"/>
        <v>-1196.657485457079</v>
      </c>
      <c r="AA713" s="8">
        <f t="shared" si="154"/>
        <v>-2.2224444444444342E-2</v>
      </c>
      <c r="AB713" s="22">
        <f t="shared" si="155"/>
        <v>3685328.1457908433</v>
      </c>
      <c r="AC713" s="11">
        <v>4668</v>
      </c>
      <c r="AD713" s="2">
        <v>1939</v>
      </c>
      <c r="AE713" s="2">
        <f t="shared" si="147"/>
        <v>77</v>
      </c>
      <c r="AF713" s="2" t="s">
        <v>37</v>
      </c>
    </row>
    <row r="714" spans="1:32" x14ac:dyDescent="0.2">
      <c r="A714">
        <v>47</v>
      </c>
      <c r="B714" s="2" t="s">
        <v>388</v>
      </c>
      <c r="C714" s="2" t="s">
        <v>22</v>
      </c>
      <c r="D714" s="2" t="s">
        <v>23</v>
      </c>
      <c r="E714" s="2" t="s">
        <v>2767</v>
      </c>
      <c r="F714" s="2" t="s">
        <v>2775</v>
      </c>
      <c r="G714" s="2">
        <v>39</v>
      </c>
      <c r="H714" s="2">
        <v>43</v>
      </c>
      <c r="I714" s="3">
        <v>42685</v>
      </c>
      <c r="J714" s="3">
        <v>42695</v>
      </c>
      <c r="K714" s="3" t="s">
        <v>2543</v>
      </c>
      <c r="L714" s="17">
        <f t="shared" si="148"/>
        <v>284.38</v>
      </c>
      <c r="M714" s="20">
        <f t="shared" si="149"/>
        <v>0.83757648217174208</v>
      </c>
      <c r="N714" s="2" t="s">
        <v>36</v>
      </c>
      <c r="O714" s="2">
        <v>3700000</v>
      </c>
      <c r="P714" s="2">
        <v>3755000</v>
      </c>
      <c r="Q714" s="2">
        <f t="shared" si="143"/>
        <v>55000</v>
      </c>
      <c r="R714" s="4">
        <f t="shared" si="144"/>
        <v>1.4864864864864866E-2</v>
      </c>
      <c r="S714" s="2">
        <v>22094</v>
      </c>
      <c r="T714" s="5">
        <f t="shared" si="152"/>
        <v>95438.307692307688</v>
      </c>
      <c r="U714" s="2">
        <v>96849</v>
      </c>
      <c r="V714" s="5">
        <f t="shared" si="145"/>
        <v>1410.6923076923122</v>
      </c>
      <c r="W714" s="4">
        <f t="shared" si="146"/>
        <v>1.4781195746265456E-2</v>
      </c>
      <c r="X714" s="22">
        <f t="shared" si="150"/>
        <v>79936.882021347381</v>
      </c>
      <c r="Y714" s="22">
        <f t="shared" si="151"/>
        <v>81118.444721851047</v>
      </c>
      <c r="Z714" s="22">
        <f t="shared" si="153"/>
        <v>1181.5627005036658</v>
      </c>
      <c r="AA714" s="8">
        <f t="shared" si="154"/>
        <v>1.4781195746265486E-2</v>
      </c>
      <c r="AB714" s="22">
        <f t="shared" si="155"/>
        <v>3163619.3441521907</v>
      </c>
      <c r="AC714" s="2">
        <v>993</v>
      </c>
      <c r="AD714" s="2">
        <v>1898</v>
      </c>
      <c r="AE714" s="2">
        <f t="shared" si="147"/>
        <v>118</v>
      </c>
      <c r="AF714" s="2" t="s">
        <v>37</v>
      </c>
    </row>
    <row r="715" spans="1:32" x14ac:dyDescent="0.2">
      <c r="A715">
        <v>47</v>
      </c>
      <c r="B715" s="2" t="s">
        <v>414</v>
      </c>
      <c r="C715" s="2" t="s">
        <v>22</v>
      </c>
      <c r="D715" s="2" t="s">
        <v>23</v>
      </c>
      <c r="E715" s="2" t="s">
        <v>2767</v>
      </c>
      <c r="F715" s="2" t="s">
        <v>2775</v>
      </c>
      <c r="G715" s="2">
        <v>42</v>
      </c>
      <c r="H715" s="2">
        <v>47</v>
      </c>
      <c r="I715" s="3">
        <v>42686</v>
      </c>
      <c r="J715" s="3">
        <v>42696</v>
      </c>
      <c r="K715" s="3" t="s">
        <v>2543</v>
      </c>
      <c r="L715" s="17">
        <f t="shared" si="148"/>
        <v>284.38</v>
      </c>
      <c r="M715" s="20">
        <f t="shared" si="149"/>
        <v>0.83757648217174208</v>
      </c>
      <c r="N715" s="2" t="s">
        <v>36</v>
      </c>
      <c r="O715" s="2">
        <v>3300000</v>
      </c>
      <c r="P715" s="2">
        <v>3584000</v>
      </c>
      <c r="Q715" s="2">
        <f t="shared" si="143"/>
        <v>284000</v>
      </c>
      <c r="R715" s="4">
        <f t="shared" si="144"/>
        <v>8.606060606060606E-2</v>
      </c>
      <c r="S715" s="2">
        <v>19525</v>
      </c>
      <c r="T715" s="5">
        <f t="shared" si="152"/>
        <v>79036.309523809527</v>
      </c>
      <c r="U715" s="2">
        <v>85798</v>
      </c>
      <c r="V715" s="5">
        <f t="shared" si="145"/>
        <v>6761.6904761904734</v>
      </c>
      <c r="W715" s="4">
        <f t="shared" si="146"/>
        <v>8.5551697908586286E-2</v>
      </c>
      <c r="X715" s="22">
        <f t="shared" si="150"/>
        <v>66198.95409478934</v>
      </c>
      <c r="Y715" s="22">
        <f t="shared" si="151"/>
        <v>71862.387017371133</v>
      </c>
      <c r="Z715" s="22">
        <f t="shared" si="153"/>
        <v>5663.4329225817928</v>
      </c>
      <c r="AA715" s="8">
        <f t="shared" si="154"/>
        <v>8.5551697908586341E-2</v>
      </c>
      <c r="AB715" s="22">
        <f t="shared" si="155"/>
        <v>3018220.2547295876</v>
      </c>
      <c r="AC715" s="11">
        <v>5879</v>
      </c>
      <c r="AD715" s="2">
        <v>1973</v>
      </c>
      <c r="AE715" s="2">
        <f t="shared" si="147"/>
        <v>43</v>
      </c>
      <c r="AF715" s="2" t="s">
        <v>27</v>
      </c>
    </row>
    <row r="716" spans="1:32" x14ac:dyDescent="0.2">
      <c r="A716">
        <v>47</v>
      </c>
      <c r="B716" s="2" t="s">
        <v>498</v>
      </c>
      <c r="C716" s="2" t="s">
        <v>22</v>
      </c>
      <c r="D716" s="2" t="s">
        <v>23</v>
      </c>
      <c r="E716" s="2" t="s">
        <v>2767</v>
      </c>
      <c r="F716" s="2" t="s">
        <v>2775</v>
      </c>
      <c r="G716" s="2">
        <v>43</v>
      </c>
      <c r="H716" s="2">
        <v>50</v>
      </c>
      <c r="I716" s="3">
        <v>42681</v>
      </c>
      <c r="J716" s="3">
        <v>42696</v>
      </c>
      <c r="K716" s="3" t="s">
        <v>2543</v>
      </c>
      <c r="L716" s="17">
        <f t="shared" si="148"/>
        <v>284.38</v>
      </c>
      <c r="M716" s="20">
        <f t="shared" si="149"/>
        <v>0.83757648217174208</v>
      </c>
      <c r="N716" s="2" t="s">
        <v>180</v>
      </c>
      <c r="O716" s="2">
        <v>4300000</v>
      </c>
      <c r="P716" s="2">
        <v>4350000</v>
      </c>
      <c r="Q716" s="2">
        <f t="shared" si="143"/>
        <v>50000</v>
      </c>
      <c r="R716" s="4">
        <f t="shared" si="144"/>
        <v>1.1627906976744186E-2</v>
      </c>
      <c r="S716" s="2"/>
      <c r="T716" s="5">
        <f t="shared" si="152"/>
        <v>100000</v>
      </c>
      <c r="U716" s="2">
        <v>101163</v>
      </c>
      <c r="V716" s="5">
        <f t="shared" si="145"/>
        <v>1163</v>
      </c>
      <c r="W716" s="4">
        <f t="shared" si="146"/>
        <v>1.163E-2</v>
      </c>
      <c r="X716" s="22">
        <f t="shared" si="150"/>
        <v>83757.64821717421</v>
      </c>
      <c r="Y716" s="22">
        <f t="shared" si="151"/>
        <v>84731.749665939948</v>
      </c>
      <c r="Z716" s="22">
        <f t="shared" si="153"/>
        <v>974.10144876573759</v>
      </c>
      <c r="AA716" s="8">
        <f t="shared" si="154"/>
        <v>1.1630000000000019E-2</v>
      </c>
      <c r="AB716" s="22">
        <f t="shared" si="155"/>
        <v>3643465.2356354175</v>
      </c>
      <c r="AC716" s="11">
        <v>8272</v>
      </c>
      <c r="AD716" s="2">
        <v>2016</v>
      </c>
      <c r="AE716" s="2">
        <f t="shared" si="147"/>
        <v>0</v>
      </c>
      <c r="AF716" s="2" t="s">
        <v>146</v>
      </c>
    </row>
    <row r="717" spans="1:32" x14ac:dyDescent="0.2">
      <c r="A717">
        <v>47</v>
      </c>
      <c r="B717" s="2" t="s">
        <v>762</v>
      </c>
      <c r="C717" s="2" t="s">
        <v>22</v>
      </c>
      <c r="D717" s="2" t="s">
        <v>23</v>
      </c>
      <c r="E717" s="2" t="s">
        <v>2767</v>
      </c>
      <c r="F717" s="2" t="s">
        <v>2775</v>
      </c>
      <c r="G717" s="2">
        <v>50</v>
      </c>
      <c r="H717" s="2">
        <v>55</v>
      </c>
      <c r="I717" s="3">
        <v>42686</v>
      </c>
      <c r="J717" s="3">
        <v>42696</v>
      </c>
      <c r="K717" s="3" t="s">
        <v>2543</v>
      </c>
      <c r="L717" s="17">
        <f t="shared" si="148"/>
        <v>284.38</v>
      </c>
      <c r="M717" s="20">
        <f t="shared" si="149"/>
        <v>0.83757648217174208</v>
      </c>
      <c r="N717" s="2" t="s">
        <v>36</v>
      </c>
      <c r="O717" s="2">
        <v>3600000</v>
      </c>
      <c r="P717" s="2">
        <v>3870000</v>
      </c>
      <c r="Q717" s="2">
        <f t="shared" si="143"/>
        <v>270000</v>
      </c>
      <c r="R717" s="4">
        <f t="shared" si="144"/>
        <v>7.4999999999999997E-2</v>
      </c>
      <c r="S717" s="2"/>
      <c r="T717" s="5">
        <f t="shared" si="152"/>
        <v>72000</v>
      </c>
      <c r="U717" s="2">
        <v>77400</v>
      </c>
      <c r="V717" s="5">
        <f t="shared" si="145"/>
        <v>5400</v>
      </c>
      <c r="W717" s="4">
        <f t="shared" si="146"/>
        <v>7.4999999999999997E-2</v>
      </c>
      <c r="X717" s="22">
        <f t="shared" si="150"/>
        <v>60305.506716365431</v>
      </c>
      <c r="Y717" s="22">
        <f t="shared" si="151"/>
        <v>64828.419720092839</v>
      </c>
      <c r="Z717" s="22">
        <f t="shared" si="153"/>
        <v>4522.9130037274081</v>
      </c>
      <c r="AA717" s="8">
        <f t="shared" si="154"/>
        <v>7.5000000000000011E-2</v>
      </c>
      <c r="AB717" s="22">
        <f t="shared" si="155"/>
        <v>3241420.9860046417</v>
      </c>
      <c r="AC717" s="2">
        <v>403</v>
      </c>
      <c r="AD717" s="2">
        <v>2015</v>
      </c>
      <c r="AE717" s="2">
        <f t="shared" si="147"/>
        <v>1</v>
      </c>
      <c r="AF717" s="2" t="s">
        <v>29</v>
      </c>
    </row>
    <row r="718" spans="1:32" x14ac:dyDescent="0.2">
      <c r="A718">
        <v>47</v>
      </c>
      <c r="B718" s="2" t="s">
        <v>891</v>
      </c>
      <c r="C718" s="2" t="s">
        <v>22</v>
      </c>
      <c r="D718" s="2" t="s">
        <v>23</v>
      </c>
      <c r="E718" s="2" t="s">
        <v>2767</v>
      </c>
      <c r="F718" s="2" t="s">
        <v>2775</v>
      </c>
      <c r="G718" s="2">
        <v>57</v>
      </c>
      <c r="H718" s="2">
        <v>62</v>
      </c>
      <c r="I718" s="3">
        <v>42685</v>
      </c>
      <c r="J718" s="3">
        <v>42696</v>
      </c>
      <c r="K718" s="3" t="s">
        <v>2543</v>
      </c>
      <c r="L718" s="17">
        <f t="shared" si="148"/>
        <v>284.38</v>
      </c>
      <c r="M718" s="20">
        <f t="shared" si="149"/>
        <v>0.83757648217174208</v>
      </c>
      <c r="N718" s="2" t="s">
        <v>24</v>
      </c>
      <c r="O718" s="2">
        <v>4000000</v>
      </c>
      <c r="P718" s="2">
        <v>4250000</v>
      </c>
      <c r="Q718" s="2">
        <f t="shared" si="143"/>
        <v>250000</v>
      </c>
      <c r="R718" s="4">
        <f t="shared" si="144"/>
        <v>6.25E-2</v>
      </c>
      <c r="S718" s="2"/>
      <c r="T718" s="5">
        <f t="shared" si="152"/>
        <v>70175.438596491222</v>
      </c>
      <c r="U718" s="2">
        <v>74561</v>
      </c>
      <c r="V718" s="5">
        <f t="shared" si="145"/>
        <v>4385.5614035087783</v>
      </c>
      <c r="W718" s="4">
        <f t="shared" si="146"/>
        <v>6.2494250000000098E-2</v>
      </c>
      <c r="X718" s="22">
        <f t="shared" si="150"/>
        <v>58777.296994508208</v>
      </c>
      <c r="Y718" s="22">
        <f t="shared" si="151"/>
        <v>62450.540087207264</v>
      </c>
      <c r="Z718" s="22">
        <f t="shared" si="153"/>
        <v>3673.2430926990564</v>
      </c>
      <c r="AA718" s="8">
        <f t="shared" si="154"/>
        <v>6.2494250000000202E-2</v>
      </c>
      <c r="AB718" s="22">
        <f t="shared" si="155"/>
        <v>3559680.7849708139</v>
      </c>
      <c r="AC718" s="11">
        <v>3312</v>
      </c>
      <c r="AD718" s="2">
        <v>2009</v>
      </c>
      <c r="AE718" s="2">
        <f t="shared" si="147"/>
        <v>7</v>
      </c>
      <c r="AF718" s="2" t="s">
        <v>27</v>
      </c>
    </row>
    <row r="719" spans="1:32" x14ac:dyDescent="0.2">
      <c r="A719">
        <v>47</v>
      </c>
      <c r="B719" s="2" t="s">
        <v>1570</v>
      </c>
      <c r="C719" s="2" t="s">
        <v>22</v>
      </c>
      <c r="D719" s="2" t="s">
        <v>23</v>
      </c>
      <c r="E719" s="2" t="s">
        <v>2767</v>
      </c>
      <c r="F719" s="2" t="s">
        <v>2775</v>
      </c>
      <c r="G719" s="2">
        <v>71</v>
      </c>
      <c r="H719" s="2">
        <v>81</v>
      </c>
      <c r="I719" s="3">
        <v>42686</v>
      </c>
      <c r="J719" s="3">
        <v>42696</v>
      </c>
      <c r="K719" s="3" t="s">
        <v>2543</v>
      </c>
      <c r="L719" s="17">
        <f t="shared" si="148"/>
        <v>284.38</v>
      </c>
      <c r="M719" s="20">
        <f t="shared" si="149"/>
        <v>0.83757648217174208</v>
      </c>
      <c r="N719" s="2" t="s">
        <v>36</v>
      </c>
      <c r="O719" s="2">
        <v>5000000</v>
      </c>
      <c r="P719" s="2">
        <v>6700000</v>
      </c>
      <c r="Q719" s="2">
        <f t="shared" si="143"/>
        <v>1700000</v>
      </c>
      <c r="R719" s="4">
        <f t="shared" si="144"/>
        <v>0.34</v>
      </c>
      <c r="S719" s="2"/>
      <c r="T719" s="5">
        <f t="shared" si="152"/>
        <v>70422.535211267605</v>
      </c>
      <c r="U719" s="2">
        <v>94366</v>
      </c>
      <c r="V719" s="5">
        <f t="shared" si="145"/>
        <v>23943.464788732395</v>
      </c>
      <c r="W719" s="4">
        <f t="shared" si="146"/>
        <v>0.3399972</v>
      </c>
      <c r="X719" s="22">
        <f t="shared" si="150"/>
        <v>58984.259307869157</v>
      </c>
      <c r="Y719" s="22">
        <f t="shared" si="151"/>
        <v>79038.74231661862</v>
      </c>
      <c r="Z719" s="22">
        <f t="shared" si="153"/>
        <v>20054.483008749463</v>
      </c>
      <c r="AA719" s="8">
        <f t="shared" si="154"/>
        <v>0.33999720000000022</v>
      </c>
      <c r="AB719" s="22">
        <f t="shared" si="155"/>
        <v>5611750.7044799216</v>
      </c>
      <c r="AC719" s="2">
        <v>553</v>
      </c>
      <c r="AD719" s="2">
        <v>1902</v>
      </c>
      <c r="AE719" s="2">
        <f t="shared" si="147"/>
        <v>114</v>
      </c>
      <c r="AF719" s="2" t="s">
        <v>112</v>
      </c>
    </row>
    <row r="720" spans="1:32" x14ac:dyDescent="0.2">
      <c r="A720">
        <v>47</v>
      </c>
      <c r="B720" s="2" t="s">
        <v>648</v>
      </c>
      <c r="C720" s="2" t="s">
        <v>22</v>
      </c>
      <c r="D720" s="2" t="s">
        <v>23</v>
      </c>
      <c r="E720" s="2" t="s">
        <v>2767</v>
      </c>
      <c r="F720" s="2" t="s">
        <v>2775</v>
      </c>
      <c r="G720" s="2">
        <v>50</v>
      </c>
      <c r="H720" s="2">
        <v>55</v>
      </c>
      <c r="I720" s="3">
        <v>42686</v>
      </c>
      <c r="J720" s="3">
        <v>42697</v>
      </c>
      <c r="K720" s="3" t="s">
        <v>2543</v>
      </c>
      <c r="L720" s="17">
        <f t="shared" si="148"/>
        <v>284.38</v>
      </c>
      <c r="M720" s="20">
        <f t="shared" si="149"/>
        <v>0.83757648217174208</v>
      </c>
      <c r="N720" s="2" t="s">
        <v>24</v>
      </c>
      <c r="O720" s="2">
        <v>3500000</v>
      </c>
      <c r="P720" s="2">
        <v>4150000</v>
      </c>
      <c r="Q720" s="2">
        <f t="shared" si="143"/>
        <v>650000</v>
      </c>
      <c r="R720" s="4">
        <f t="shared" si="144"/>
        <v>0.18571428571428572</v>
      </c>
      <c r="S720" s="2">
        <v>15230</v>
      </c>
      <c r="T720" s="5">
        <f t="shared" si="152"/>
        <v>70304.600000000006</v>
      </c>
      <c r="U720" s="2">
        <v>83305</v>
      </c>
      <c r="V720" s="5">
        <f t="shared" si="145"/>
        <v>13000.399999999994</v>
      </c>
      <c r="W720" s="4">
        <f t="shared" si="146"/>
        <v>0.18491535404511217</v>
      </c>
      <c r="X720" s="22">
        <f t="shared" si="150"/>
        <v>58885.479548491465</v>
      </c>
      <c r="Y720" s="22">
        <f t="shared" si="151"/>
        <v>69774.308847316977</v>
      </c>
      <c r="Z720" s="22">
        <f t="shared" si="153"/>
        <v>10888.829298825513</v>
      </c>
      <c r="AA720" s="8">
        <f t="shared" si="154"/>
        <v>0.1849153540451122</v>
      </c>
      <c r="AB720" s="22">
        <f t="shared" si="155"/>
        <v>3488715.4423658489</v>
      </c>
      <c r="AC720" s="2">
        <v>847</v>
      </c>
      <c r="AD720" s="2">
        <v>1979</v>
      </c>
      <c r="AE720" s="2">
        <f t="shared" si="147"/>
        <v>37</v>
      </c>
      <c r="AF720" s="2" t="s">
        <v>133</v>
      </c>
    </row>
    <row r="721" spans="1:32" x14ac:dyDescent="0.2">
      <c r="A721">
        <v>47</v>
      </c>
      <c r="B721" s="2" t="s">
        <v>762</v>
      </c>
      <c r="C721" s="2" t="s">
        <v>22</v>
      </c>
      <c r="D721" s="2" t="s">
        <v>23</v>
      </c>
      <c r="E721" s="2" t="s">
        <v>2767</v>
      </c>
      <c r="F721" s="2" t="s">
        <v>2775</v>
      </c>
      <c r="G721" s="2">
        <v>56</v>
      </c>
      <c r="H721" s="2">
        <v>62</v>
      </c>
      <c r="I721" s="3">
        <v>42679</v>
      </c>
      <c r="J721" s="3">
        <v>42697</v>
      </c>
      <c r="K721" s="3" t="s">
        <v>2543</v>
      </c>
      <c r="L721" s="17">
        <f t="shared" si="148"/>
        <v>284.38</v>
      </c>
      <c r="M721" s="20">
        <f t="shared" si="149"/>
        <v>0.83757648217174208</v>
      </c>
      <c r="N721" s="2" t="s">
        <v>264</v>
      </c>
      <c r="O721" s="2">
        <v>4000000</v>
      </c>
      <c r="P721" s="2">
        <v>4000000</v>
      </c>
      <c r="Q721" s="2">
        <f t="shared" si="143"/>
        <v>0</v>
      </c>
      <c r="R721" s="4">
        <f t="shared" si="144"/>
        <v>0</v>
      </c>
      <c r="S721" s="2"/>
      <c r="T721" s="5">
        <f t="shared" si="152"/>
        <v>71428.571428571435</v>
      </c>
      <c r="U721" s="2">
        <v>71429</v>
      </c>
      <c r="V721" s="5">
        <f t="shared" si="145"/>
        <v>0.42857142856519204</v>
      </c>
      <c r="W721" s="4">
        <f t="shared" si="146"/>
        <v>5.999999999912688E-6</v>
      </c>
      <c r="X721" s="22">
        <f t="shared" si="150"/>
        <v>59826.891583695869</v>
      </c>
      <c r="Y721" s="22">
        <f t="shared" si="151"/>
        <v>59827.250545045368</v>
      </c>
      <c r="Z721" s="22">
        <f t="shared" si="153"/>
        <v>0.35896134949871339</v>
      </c>
      <c r="AA721" s="8">
        <f t="shared" si="154"/>
        <v>5.9999999999421359E-6</v>
      </c>
      <c r="AB721" s="22">
        <f t="shared" si="155"/>
        <v>3350326.0305225407</v>
      </c>
      <c r="AC721" s="2">
        <v>403</v>
      </c>
      <c r="AD721" s="2">
        <v>2014</v>
      </c>
      <c r="AE721" s="2">
        <f t="shared" si="147"/>
        <v>2</v>
      </c>
      <c r="AF721" s="2" t="s">
        <v>120</v>
      </c>
    </row>
    <row r="722" spans="1:32" x14ac:dyDescent="0.2">
      <c r="A722">
        <v>47</v>
      </c>
      <c r="B722" s="2" t="s">
        <v>517</v>
      </c>
      <c r="C722" s="2" t="s">
        <v>22</v>
      </c>
      <c r="D722" s="2" t="s">
        <v>23</v>
      </c>
      <c r="E722" s="2" t="s">
        <v>2767</v>
      </c>
      <c r="F722" s="2" t="s">
        <v>2775</v>
      </c>
      <c r="G722" s="2">
        <v>90</v>
      </c>
      <c r="H722" s="2">
        <v>100</v>
      </c>
      <c r="I722" s="3">
        <v>42687</v>
      </c>
      <c r="J722" s="3">
        <v>42697</v>
      </c>
      <c r="K722" s="3" t="s">
        <v>2543</v>
      </c>
      <c r="L722" s="17">
        <f t="shared" si="148"/>
        <v>284.38</v>
      </c>
      <c r="M722" s="20">
        <f t="shared" si="149"/>
        <v>0.83757648217174208</v>
      </c>
      <c r="N722" s="2" t="s">
        <v>36</v>
      </c>
      <c r="O722" s="2">
        <v>8500000</v>
      </c>
      <c r="P722" s="2">
        <v>9200000</v>
      </c>
      <c r="Q722" s="2">
        <f t="shared" si="143"/>
        <v>700000</v>
      </c>
      <c r="R722" s="4">
        <f t="shared" si="144"/>
        <v>8.2352941176470587E-2</v>
      </c>
      <c r="S722" s="2"/>
      <c r="T722" s="5">
        <f t="shared" si="152"/>
        <v>94444.444444444438</v>
      </c>
      <c r="U722" s="2">
        <v>102222</v>
      </c>
      <c r="V722" s="5">
        <f t="shared" si="145"/>
        <v>7777.555555555562</v>
      </c>
      <c r="W722" s="4">
        <f t="shared" si="146"/>
        <v>8.2350588235294189E-2</v>
      </c>
      <c r="X722" s="22">
        <f t="shared" si="150"/>
        <v>79104.445538442305</v>
      </c>
      <c r="Y722" s="22">
        <f t="shared" si="151"/>
        <v>85618.743160559825</v>
      </c>
      <c r="Z722" s="22">
        <f t="shared" si="153"/>
        <v>6514.2976221175195</v>
      </c>
      <c r="AA722" s="8">
        <f t="shared" si="154"/>
        <v>8.2350588235294217E-2</v>
      </c>
      <c r="AB722" s="22">
        <f t="shared" si="155"/>
        <v>7705686.8844503844</v>
      </c>
      <c r="AC722" s="11">
        <v>1662</v>
      </c>
      <c r="AD722" s="2">
        <v>2012</v>
      </c>
      <c r="AE722" s="2">
        <f t="shared" si="147"/>
        <v>4</v>
      </c>
      <c r="AF722" s="2" t="s">
        <v>362</v>
      </c>
    </row>
    <row r="723" spans="1:32" x14ac:dyDescent="0.2">
      <c r="A723">
        <v>48</v>
      </c>
      <c r="B723" s="2" t="s">
        <v>184</v>
      </c>
      <c r="C723" s="2" t="s">
        <v>22</v>
      </c>
      <c r="D723" s="2" t="s">
        <v>23</v>
      </c>
      <c r="E723" s="2" t="s">
        <v>2767</v>
      </c>
      <c r="F723" s="2" t="s">
        <v>2775</v>
      </c>
      <c r="G723" s="2">
        <v>36</v>
      </c>
      <c r="H723" s="2">
        <v>42</v>
      </c>
      <c r="I723" s="3">
        <v>42686</v>
      </c>
      <c r="J723" s="3">
        <v>42702</v>
      </c>
      <c r="K723" s="3" t="s">
        <v>2543</v>
      </c>
      <c r="L723" s="17">
        <f t="shared" si="148"/>
        <v>284.38</v>
      </c>
      <c r="M723" s="20">
        <f t="shared" si="149"/>
        <v>0.83757648217174208</v>
      </c>
      <c r="N723" s="2" t="s">
        <v>31</v>
      </c>
      <c r="O723" s="2">
        <v>2800000</v>
      </c>
      <c r="P723" s="2">
        <v>2800000</v>
      </c>
      <c r="Q723" s="2">
        <f t="shared" si="143"/>
        <v>0</v>
      </c>
      <c r="R723" s="4">
        <f t="shared" si="144"/>
        <v>0</v>
      </c>
      <c r="S723" s="2">
        <v>173775</v>
      </c>
      <c r="T723" s="5">
        <f t="shared" si="152"/>
        <v>82604.861111111109</v>
      </c>
      <c r="U723" s="2">
        <v>82605</v>
      </c>
      <c r="V723" s="5">
        <f t="shared" si="145"/>
        <v>0.13888888889050577</v>
      </c>
      <c r="W723" s="4">
        <f t="shared" si="146"/>
        <v>1.6813645955252861E-6</v>
      </c>
      <c r="X723" s="22">
        <f t="shared" si="150"/>
        <v>69187.888979729789</v>
      </c>
      <c r="Y723" s="22">
        <f t="shared" si="151"/>
        <v>69188.005309796761</v>
      </c>
      <c r="Z723" s="22">
        <f t="shared" si="153"/>
        <v>0.11633006697229575</v>
      </c>
      <c r="AA723" s="8">
        <f t="shared" si="154"/>
        <v>1.6813645955635006E-6</v>
      </c>
      <c r="AB723" s="22">
        <f t="shared" si="155"/>
        <v>2490768.1911526835</v>
      </c>
      <c r="AC723" s="11">
        <v>1112</v>
      </c>
      <c r="AD723" s="2">
        <v>1934</v>
      </c>
      <c r="AE723" s="2">
        <f t="shared" si="147"/>
        <v>82</v>
      </c>
      <c r="AF723" s="2" t="s">
        <v>29</v>
      </c>
    </row>
    <row r="724" spans="1:32" x14ac:dyDescent="0.2">
      <c r="A724">
        <v>48</v>
      </c>
      <c r="B724" s="2" t="s">
        <v>414</v>
      </c>
      <c r="C724" s="2" t="s">
        <v>22</v>
      </c>
      <c r="D724" s="2" t="s">
        <v>23</v>
      </c>
      <c r="E724" s="2" t="s">
        <v>2767</v>
      </c>
      <c r="F724" s="2" t="s">
        <v>2775</v>
      </c>
      <c r="G724" s="2">
        <v>40</v>
      </c>
      <c r="H724" s="2">
        <v>47</v>
      </c>
      <c r="I724" s="3">
        <v>42691</v>
      </c>
      <c r="J724" s="3">
        <v>42702</v>
      </c>
      <c r="K724" s="3" t="s">
        <v>2543</v>
      </c>
      <c r="L724" s="17">
        <f t="shared" si="148"/>
        <v>284.38</v>
      </c>
      <c r="M724" s="20">
        <f t="shared" si="149"/>
        <v>0.83757648217174208</v>
      </c>
      <c r="N724" s="2" t="s">
        <v>24</v>
      </c>
      <c r="O724" s="2">
        <v>3300000</v>
      </c>
      <c r="P724" s="2">
        <v>3600000</v>
      </c>
      <c r="Q724" s="2">
        <f t="shared" si="143"/>
        <v>300000</v>
      </c>
      <c r="R724" s="4">
        <f t="shared" si="144"/>
        <v>9.0909090909090912E-2</v>
      </c>
      <c r="S724" s="2">
        <v>19525</v>
      </c>
      <c r="T724" s="5">
        <f t="shared" si="152"/>
        <v>82988.125</v>
      </c>
      <c r="U724" s="2">
        <v>90488</v>
      </c>
      <c r="V724" s="5">
        <f t="shared" si="145"/>
        <v>7499.875</v>
      </c>
      <c r="W724" s="4">
        <f t="shared" si="146"/>
        <v>9.0372869612369233E-2</v>
      </c>
      <c r="X724" s="22">
        <f t="shared" si="150"/>
        <v>69508.901799528801</v>
      </c>
      <c r="Y724" s="22">
        <f t="shared" si="151"/>
        <v>75790.620718756603</v>
      </c>
      <c r="Z724" s="22">
        <f t="shared" si="153"/>
        <v>6281.718919227802</v>
      </c>
      <c r="AA724" s="8">
        <f t="shared" si="154"/>
        <v>9.0372869612369358E-2</v>
      </c>
      <c r="AB724" s="22">
        <f t="shared" si="155"/>
        <v>3031624.8287502639</v>
      </c>
      <c r="AC724" s="11">
        <v>5879</v>
      </c>
      <c r="AD724" s="2">
        <v>1973</v>
      </c>
      <c r="AE724" s="2">
        <f t="shared" si="147"/>
        <v>43</v>
      </c>
      <c r="AF724" s="2" t="s">
        <v>103</v>
      </c>
    </row>
    <row r="725" spans="1:32" x14ac:dyDescent="0.2">
      <c r="A725">
        <v>48</v>
      </c>
      <c r="B725" s="2" t="s">
        <v>686</v>
      </c>
      <c r="C725" s="2" t="s">
        <v>22</v>
      </c>
      <c r="D725" s="2" t="s">
        <v>23</v>
      </c>
      <c r="E725" s="2" t="s">
        <v>2767</v>
      </c>
      <c r="F725" s="2" t="s">
        <v>2775</v>
      </c>
      <c r="G725" s="2">
        <v>48</v>
      </c>
      <c r="H725" s="2">
        <v>57</v>
      </c>
      <c r="I725" s="3">
        <v>42685</v>
      </c>
      <c r="J725" s="3">
        <v>42702</v>
      </c>
      <c r="K725" s="3" t="s">
        <v>2543</v>
      </c>
      <c r="L725" s="17">
        <f t="shared" si="148"/>
        <v>284.38</v>
      </c>
      <c r="M725" s="20">
        <f t="shared" si="149"/>
        <v>0.83757648217174208</v>
      </c>
      <c r="N725" s="2" t="s">
        <v>242</v>
      </c>
      <c r="O725" s="2">
        <v>2900000</v>
      </c>
      <c r="P725" s="2">
        <v>3000000</v>
      </c>
      <c r="Q725" s="2">
        <f t="shared" si="143"/>
        <v>100000</v>
      </c>
      <c r="R725" s="4">
        <f t="shared" si="144"/>
        <v>3.4482758620689655E-2</v>
      </c>
      <c r="S725" s="2">
        <v>292000</v>
      </c>
      <c r="T725" s="5">
        <f t="shared" si="152"/>
        <v>66500</v>
      </c>
      <c r="U725" s="2">
        <v>68583</v>
      </c>
      <c r="V725" s="5">
        <f t="shared" si="145"/>
        <v>2083</v>
      </c>
      <c r="W725" s="4">
        <f t="shared" si="146"/>
        <v>3.132330827067669E-2</v>
      </c>
      <c r="X725" s="22">
        <f t="shared" si="150"/>
        <v>55698.836064420851</v>
      </c>
      <c r="Y725" s="22">
        <f t="shared" si="151"/>
        <v>57443.507876784584</v>
      </c>
      <c r="Z725" s="22">
        <f t="shared" si="153"/>
        <v>1744.6718123637329</v>
      </c>
      <c r="AA725" s="8">
        <f t="shared" si="154"/>
        <v>3.1323308270676586E-2</v>
      </c>
      <c r="AB725" s="22">
        <f t="shared" si="155"/>
        <v>2757288.3780856598</v>
      </c>
      <c r="AC725" s="11">
        <v>2041</v>
      </c>
      <c r="AD725" s="2">
        <v>1936</v>
      </c>
      <c r="AE725" s="2">
        <f t="shared" si="147"/>
        <v>80</v>
      </c>
      <c r="AF725" s="2" t="s">
        <v>37</v>
      </c>
    </row>
    <row r="726" spans="1:32" x14ac:dyDescent="0.2">
      <c r="A726">
        <v>48</v>
      </c>
      <c r="B726" s="2" t="s">
        <v>854</v>
      </c>
      <c r="C726" s="2" t="s">
        <v>22</v>
      </c>
      <c r="D726" s="2" t="s">
        <v>23</v>
      </c>
      <c r="E726" s="2" t="s">
        <v>2767</v>
      </c>
      <c r="F726" s="2" t="s">
        <v>2775</v>
      </c>
      <c r="G726" s="2">
        <v>52</v>
      </c>
      <c r="H726" s="2">
        <v>58</v>
      </c>
      <c r="I726" s="3">
        <v>42690</v>
      </c>
      <c r="J726" s="3">
        <v>42702</v>
      </c>
      <c r="K726" s="3" t="s">
        <v>2543</v>
      </c>
      <c r="L726" s="17">
        <f t="shared" si="148"/>
        <v>284.38</v>
      </c>
      <c r="M726" s="20">
        <f t="shared" si="149"/>
        <v>0.83757648217174208</v>
      </c>
      <c r="N726" s="2" t="s">
        <v>32</v>
      </c>
      <c r="O726" s="2">
        <v>3900000</v>
      </c>
      <c r="P726" s="2">
        <v>4060000</v>
      </c>
      <c r="Q726" s="2">
        <f t="shared" si="143"/>
        <v>160000</v>
      </c>
      <c r="R726" s="4">
        <f t="shared" si="144"/>
        <v>4.1025641025641026E-2</v>
      </c>
      <c r="S726" s="2">
        <v>192026</v>
      </c>
      <c r="T726" s="5">
        <f t="shared" si="152"/>
        <v>78692.807692307688</v>
      </c>
      <c r="U726" s="2">
        <v>81770</v>
      </c>
      <c r="V726" s="5">
        <f t="shared" si="145"/>
        <v>3077.1923076923122</v>
      </c>
      <c r="W726" s="4">
        <f t="shared" si="146"/>
        <v>3.9103857111367386E-2</v>
      </c>
      <c r="X726" s="22">
        <f t="shared" si="150"/>
        <v>65911.245039140471</v>
      </c>
      <c r="Y726" s="22">
        <f t="shared" si="151"/>
        <v>68488.628947183344</v>
      </c>
      <c r="Z726" s="22">
        <f t="shared" si="153"/>
        <v>2577.3839080428734</v>
      </c>
      <c r="AA726" s="8">
        <f t="shared" si="154"/>
        <v>3.9103857111367414E-2</v>
      </c>
      <c r="AB726" s="22">
        <f t="shared" si="155"/>
        <v>3561408.705253534</v>
      </c>
      <c r="AC726" s="11">
        <v>2323</v>
      </c>
      <c r="AD726" s="2">
        <v>1931</v>
      </c>
      <c r="AE726" s="2">
        <f t="shared" si="147"/>
        <v>85</v>
      </c>
      <c r="AF726" s="2" t="s">
        <v>583</v>
      </c>
    </row>
    <row r="727" spans="1:32" x14ac:dyDescent="0.2">
      <c r="A727">
        <v>48</v>
      </c>
      <c r="B727" s="2" t="s">
        <v>1618</v>
      </c>
      <c r="C727" s="2" t="s">
        <v>22</v>
      </c>
      <c r="D727" s="2" t="s">
        <v>23</v>
      </c>
      <c r="E727" s="2" t="s">
        <v>2767</v>
      </c>
      <c r="F727" s="2" t="s">
        <v>2775</v>
      </c>
      <c r="G727" s="2">
        <v>72</v>
      </c>
      <c r="H727" s="2"/>
      <c r="I727" s="3">
        <v>42688</v>
      </c>
      <c r="J727" s="3">
        <v>42702</v>
      </c>
      <c r="K727" s="3" t="s">
        <v>2543</v>
      </c>
      <c r="L727" s="17">
        <f t="shared" si="148"/>
        <v>284.38</v>
      </c>
      <c r="M727" s="20">
        <f t="shared" si="149"/>
        <v>0.83757648217174208</v>
      </c>
      <c r="N727" s="2" t="s">
        <v>62</v>
      </c>
      <c r="O727" s="2">
        <v>5100000</v>
      </c>
      <c r="P727" s="2">
        <v>5400000</v>
      </c>
      <c r="Q727" s="2">
        <f t="shared" si="143"/>
        <v>300000</v>
      </c>
      <c r="R727" s="4">
        <f t="shared" si="144"/>
        <v>5.8823529411764705E-2</v>
      </c>
      <c r="S727" s="2"/>
      <c r="T727" s="5">
        <f t="shared" si="152"/>
        <v>70833.333333333328</v>
      </c>
      <c r="U727" s="2">
        <v>75000</v>
      </c>
      <c r="V727" s="5">
        <f t="shared" si="145"/>
        <v>4166.6666666666715</v>
      </c>
      <c r="W727" s="4">
        <f t="shared" si="146"/>
        <v>5.8823529411764781E-2</v>
      </c>
      <c r="X727" s="22">
        <f t="shared" si="150"/>
        <v>59328.334153831725</v>
      </c>
      <c r="Y727" s="22">
        <f t="shared" si="151"/>
        <v>62818.236162880654</v>
      </c>
      <c r="Z727" s="22">
        <f t="shared" si="153"/>
        <v>3489.9020090489284</v>
      </c>
      <c r="AA727" s="8">
        <f t="shared" si="154"/>
        <v>5.8823529411764761E-2</v>
      </c>
      <c r="AB727" s="22">
        <f t="shared" si="155"/>
        <v>4522913.0037274072</v>
      </c>
      <c r="AC727" s="11">
        <v>1124</v>
      </c>
      <c r="AD727" s="2">
        <v>2014</v>
      </c>
      <c r="AE727" s="2">
        <f t="shared" si="147"/>
        <v>2</v>
      </c>
      <c r="AF727" s="2" t="s">
        <v>123</v>
      </c>
    </row>
    <row r="728" spans="1:32" x14ac:dyDescent="0.2">
      <c r="A728">
        <v>48</v>
      </c>
      <c r="B728" s="2" t="s">
        <v>764</v>
      </c>
      <c r="C728" s="2" t="s">
        <v>22</v>
      </c>
      <c r="D728" s="2" t="s">
        <v>23</v>
      </c>
      <c r="E728" s="2" t="s">
        <v>2767</v>
      </c>
      <c r="F728" s="2" t="s">
        <v>2775</v>
      </c>
      <c r="G728" s="2">
        <v>50</v>
      </c>
      <c r="H728" s="2">
        <v>58</v>
      </c>
      <c r="I728" s="3">
        <v>42692</v>
      </c>
      <c r="J728" s="3">
        <v>42703</v>
      </c>
      <c r="K728" s="3" t="s">
        <v>2543</v>
      </c>
      <c r="L728" s="17">
        <f t="shared" si="148"/>
        <v>284.38</v>
      </c>
      <c r="M728" s="20">
        <f t="shared" si="149"/>
        <v>0.83757648217174208</v>
      </c>
      <c r="N728" s="2" t="s">
        <v>24</v>
      </c>
      <c r="O728" s="2">
        <v>3400000</v>
      </c>
      <c r="P728" s="2">
        <v>3575000</v>
      </c>
      <c r="Q728" s="2">
        <f t="shared" si="143"/>
        <v>175000</v>
      </c>
      <c r="R728" s="4">
        <f t="shared" si="144"/>
        <v>5.1470588235294115E-2</v>
      </c>
      <c r="S728" s="2">
        <v>96000</v>
      </c>
      <c r="T728" s="5">
        <f t="shared" si="152"/>
        <v>69920</v>
      </c>
      <c r="U728" s="2">
        <v>73420</v>
      </c>
      <c r="V728" s="5">
        <f t="shared" si="145"/>
        <v>3500</v>
      </c>
      <c r="W728" s="4">
        <f t="shared" si="146"/>
        <v>5.0057208237986268E-2</v>
      </c>
      <c r="X728" s="22">
        <f t="shared" si="150"/>
        <v>58563.347633448204</v>
      </c>
      <c r="Y728" s="22">
        <f t="shared" si="151"/>
        <v>61494.865321049307</v>
      </c>
      <c r="Z728" s="22">
        <f t="shared" si="153"/>
        <v>2931.5176876011028</v>
      </c>
      <c r="AA728" s="8">
        <f t="shared" si="154"/>
        <v>5.0057208237986366E-2</v>
      </c>
      <c r="AB728" s="22">
        <f t="shared" si="155"/>
        <v>3074743.2660524654</v>
      </c>
      <c r="AC728" s="11">
        <v>1936</v>
      </c>
      <c r="AD728" s="2">
        <v>1936</v>
      </c>
      <c r="AE728" s="2">
        <f t="shared" si="147"/>
        <v>80</v>
      </c>
      <c r="AF728" s="2" t="s">
        <v>37</v>
      </c>
    </row>
    <row r="729" spans="1:32" x14ac:dyDescent="0.2">
      <c r="A729">
        <v>48</v>
      </c>
      <c r="B729" s="2" t="s">
        <v>696</v>
      </c>
      <c r="C729" s="2" t="s">
        <v>22</v>
      </c>
      <c r="D729" s="2" t="s">
        <v>23</v>
      </c>
      <c r="E729" s="2" t="s">
        <v>2767</v>
      </c>
      <c r="F729" s="2" t="s">
        <v>2775</v>
      </c>
      <c r="G729" s="2">
        <v>51</v>
      </c>
      <c r="H729" s="2">
        <v>56</v>
      </c>
      <c r="I729" s="3">
        <v>42687</v>
      </c>
      <c r="J729" s="3">
        <v>42703</v>
      </c>
      <c r="K729" s="3" t="s">
        <v>2543</v>
      </c>
      <c r="L729" s="17">
        <f t="shared" si="148"/>
        <v>284.38</v>
      </c>
      <c r="M729" s="20">
        <f t="shared" si="149"/>
        <v>0.83757648217174208</v>
      </c>
      <c r="N729" s="2" t="s">
        <v>31</v>
      </c>
      <c r="O729" s="2">
        <v>2990000</v>
      </c>
      <c r="P729" s="2">
        <v>2990000</v>
      </c>
      <c r="Q729" s="2">
        <f t="shared" si="143"/>
        <v>0</v>
      </c>
      <c r="R729" s="4">
        <f t="shared" si="144"/>
        <v>0</v>
      </c>
      <c r="S729" s="2">
        <v>291808</v>
      </c>
      <c r="T729" s="5">
        <f t="shared" si="152"/>
        <v>64349.176470588238</v>
      </c>
      <c r="U729" s="2">
        <v>64349</v>
      </c>
      <c r="V729" s="5">
        <f t="shared" si="145"/>
        <v>-0.1764705882378621</v>
      </c>
      <c r="W729" s="4">
        <f t="shared" si="146"/>
        <v>-2.7423907797564533E-6</v>
      </c>
      <c r="X729" s="22">
        <f t="shared" si="150"/>
        <v>53897.356858883933</v>
      </c>
      <c r="Y729" s="22">
        <f t="shared" si="151"/>
        <v>53897.209051269434</v>
      </c>
      <c r="Z729" s="22">
        <f t="shared" si="153"/>
        <v>-0.14780761449947022</v>
      </c>
      <c r="AA729" s="8">
        <f t="shared" si="154"/>
        <v>-2.7423907796900992E-6</v>
      </c>
      <c r="AB729" s="22">
        <f t="shared" si="155"/>
        <v>2748757.6616147412</v>
      </c>
      <c r="AC729" s="11">
        <v>2041</v>
      </c>
      <c r="AD729" s="2">
        <v>1935</v>
      </c>
      <c r="AE729" s="2">
        <f t="shared" si="147"/>
        <v>81</v>
      </c>
      <c r="AF729" s="2" t="s">
        <v>75</v>
      </c>
    </row>
    <row r="730" spans="1:32" x14ac:dyDescent="0.2">
      <c r="A730">
        <v>48</v>
      </c>
      <c r="B730" s="2" t="s">
        <v>643</v>
      </c>
      <c r="C730" s="2" t="s">
        <v>22</v>
      </c>
      <c r="D730" s="2" t="s">
        <v>23</v>
      </c>
      <c r="E730" s="2" t="s">
        <v>2767</v>
      </c>
      <c r="F730" s="2" t="s">
        <v>2775</v>
      </c>
      <c r="G730" s="2">
        <v>47</v>
      </c>
      <c r="H730" s="2">
        <v>55</v>
      </c>
      <c r="I730" s="3">
        <v>42694</v>
      </c>
      <c r="J730" s="3">
        <v>42704</v>
      </c>
      <c r="K730" s="3" t="s">
        <v>2543</v>
      </c>
      <c r="L730" s="17">
        <f t="shared" si="148"/>
        <v>284.38</v>
      </c>
      <c r="M730" s="20">
        <f t="shared" si="149"/>
        <v>0.83757648217174208</v>
      </c>
      <c r="N730" s="2" t="s">
        <v>36</v>
      </c>
      <c r="O730" s="2">
        <v>3500000</v>
      </c>
      <c r="P730" s="2">
        <v>4000000</v>
      </c>
      <c r="Q730" s="2">
        <f t="shared" si="143"/>
        <v>500000</v>
      </c>
      <c r="R730" s="4">
        <f t="shared" si="144"/>
        <v>0.14285714285714285</v>
      </c>
      <c r="S730" s="2">
        <v>37245</v>
      </c>
      <c r="T730" s="5">
        <f t="shared" si="152"/>
        <v>75260.531914893611</v>
      </c>
      <c r="U730" s="2">
        <v>85899</v>
      </c>
      <c r="V730" s="5">
        <f t="shared" si="145"/>
        <v>10638.468085106389</v>
      </c>
      <c r="W730" s="4">
        <f t="shared" si="146"/>
        <v>0.14135520723048597</v>
      </c>
      <c r="X730" s="22">
        <f t="shared" si="150"/>
        <v>63036.451567650714</v>
      </c>
      <c r="Y730" s="22">
        <f t="shared" si="151"/>
        <v>71946.982242070473</v>
      </c>
      <c r="Z730" s="22">
        <f t="shared" si="153"/>
        <v>8910.5306744197587</v>
      </c>
      <c r="AA730" s="8">
        <f t="shared" si="154"/>
        <v>0.14135520723048597</v>
      </c>
      <c r="AB730" s="22">
        <f t="shared" si="155"/>
        <v>3381508.1653773123</v>
      </c>
      <c r="AC730" s="2">
        <v>640</v>
      </c>
      <c r="AD730" s="2">
        <v>2003</v>
      </c>
      <c r="AE730" s="2">
        <f t="shared" si="147"/>
        <v>13</v>
      </c>
      <c r="AF730" s="2" t="s">
        <v>148</v>
      </c>
    </row>
    <row r="731" spans="1:32" x14ac:dyDescent="0.2">
      <c r="A731">
        <v>48</v>
      </c>
      <c r="B731" s="2" t="s">
        <v>1617</v>
      </c>
      <c r="C731" s="2" t="s">
        <v>22</v>
      </c>
      <c r="D731" s="2" t="s">
        <v>23</v>
      </c>
      <c r="E731" s="2" t="s">
        <v>2767</v>
      </c>
      <c r="F731" s="2" t="s">
        <v>2775</v>
      </c>
      <c r="G731" s="2">
        <v>72</v>
      </c>
      <c r="H731" s="2">
        <v>86</v>
      </c>
      <c r="I731" s="3">
        <v>42693</v>
      </c>
      <c r="J731" s="3">
        <v>42707</v>
      </c>
      <c r="K731" s="3" t="s">
        <v>2544</v>
      </c>
      <c r="L731" s="17">
        <f t="shared" si="148"/>
        <v>287.33999999999997</v>
      </c>
      <c r="M731" s="20">
        <f t="shared" si="149"/>
        <v>0.82894828426254619</v>
      </c>
      <c r="N731" s="2" t="s">
        <v>62</v>
      </c>
      <c r="O731" s="2">
        <v>5600000</v>
      </c>
      <c r="P731" s="2">
        <v>5250000</v>
      </c>
      <c r="Q731" s="2">
        <f t="shared" si="143"/>
        <v>-350000</v>
      </c>
      <c r="R731" s="4">
        <f t="shared" si="144"/>
        <v>-6.25E-2</v>
      </c>
      <c r="S731" s="2"/>
      <c r="T731" s="5">
        <f t="shared" si="152"/>
        <v>77777.777777777781</v>
      </c>
      <c r="U731" s="2">
        <v>72917</v>
      </c>
      <c r="V731" s="5">
        <f t="shared" si="145"/>
        <v>-4860.777777777781</v>
      </c>
      <c r="W731" s="4">
        <f t="shared" si="146"/>
        <v>-6.2495714285714328E-2</v>
      </c>
      <c r="X731" s="22">
        <f t="shared" si="150"/>
        <v>64473.755442642483</v>
      </c>
      <c r="Y731" s="22">
        <f t="shared" si="151"/>
        <v>60444.422043572078</v>
      </c>
      <c r="Z731" s="22">
        <f t="shared" si="153"/>
        <v>-4029.333399070405</v>
      </c>
      <c r="AA731" s="8">
        <f t="shared" si="154"/>
        <v>-6.2495714285714349E-2</v>
      </c>
      <c r="AB731" s="22">
        <f t="shared" si="155"/>
        <v>4351998.3871371895</v>
      </c>
      <c r="AC731" s="2"/>
      <c r="AD731" s="2">
        <v>2016</v>
      </c>
      <c r="AE731" s="2">
        <f t="shared" si="147"/>
        <v>0</v>
      </c>
      <c r="AF731" s="2" t="s">
        <v>75</v>
      </c>
    </row>
    <row r="732" spans="1:32" x14ac:dyDescent="0.2">
      <c r="A732">
        <v>49</v>
      </c>
      <c r="B732" s="2" t="s">
        <v>396</v>
      </c>
      <c r="C732" s="2" t="s">
        <v>22</v>
      </c>
      <c r="D732" s="2" t="s">
        <v>23</v>
      </c>
      <c r="E732" s="2" t="s">
        <v>2767</v>
      </c>
      <c r="F732" s="2" t="s">
        <v>2775</v>
      </c>
      <c r="G732" s="2">
        <v>40</v>
      </c>
      <c r="H732" s="2">
        <v>45</v>
      </c>
      <c r="I732" s="3">
        <v>42699</v>
      </c>
      <c r="J732" s="3">
        <v>42709</v>
      </c>
      <c r="K732" s="3" t="s">
        <v>2544</v>
      </c>
      <c r="L732" s="17">
        <f t="shared" si="148"/>
        <v>287.33999999999997</v>
      </c>
      <c r="M732" s="20">
        <f t="shared" si="149"/>
        <v>0.82894828426254619</v>
      </c>
      <c r="N732" s="2" t="s">
        <v>36</v>
      </c>
      <c r="O732" s="2">
        <v>2950000</v>
      </c>
      <c r="P732" s="2">
        <v>3750000</v>
      </c>
      <c r="Q732" s="2">
        <f t="shared" si="143"/>
        <v>800000</v>
      </c>
      <c r="R732" s="4">
        <f t="shared" si="144"/>
        <v>0.2711864406779661</v>
      </c>
      <c r="S732" s="2">
        <v>54265</v>
      </c>
      <c r="T732" s="5">
        <f t="shared" si="152"/>
        <v>75106.625</v>
      </c>
      <c r="U732" s="2">
        <v>95107</v>
      </c>
      <c r="V732" s="5">
        <f t="shared" si="145"/>
        <v>20000.375</v>
      </c>
      <c r="W732" s="4">
        <f t="shared" si="146"/>
        <v>0.2662930866617958</v>
      </c>
      <c r="X732" s="22">
        <f t="shared" si="150"/>
        <v>62259.507930500455</v>
      </c>
      <c r="Y732" s="22">
        <f t="shared" si="151"/>
        <v>78838.784471357983</v>
      </c>
      <c r="Z732" s="22">
        <f t="shared" si="153"/>
        <v>16579.276540857529</v>
      </c>
      <c r="AA732" s="8">
        <f t="shared" si="154"/>
        <v>0.26629308666179591</v>
      </c>
      <c r="AB732" s="22">
        <f t="shared" si="155"/>
        <v>3153551.3788543195</v>
      </c>
      <c r="AC732" s="11">
        <v>2218</v>
      </c>
      <c r="AD732" s="2">
        <v>1936</v>
      </c>
      <c r="AE732" s="2">
        <f t="shared" si="147"/>
        <v>80</v>
      </c>
      <c r="AF732" s="2" t="s">
        <v>37</v>
      </c>
    </row>
    <row r="733" spans="1:32" x14ac:dyDescent="0.2">
      <c r="A733">
        <v>49</v>
      </c>
      <c r="B733" s="2" t="s">
        <v>499</v>
      </c>
      <c r="C733" s="2" t="s">
        <v>22</v>
      </c>
      <c r="D733" s="2" t="s">
        <v>23</v>
      </c>
      <c r="E733" s="2" t="s">
        <v>2767</v>
      </c>
      <c r="F733" s="2" t="s">
        <v>2775</v>
      </c>
      <c r="G733" s="2">
        <v>43</v>
      </c>
      <c r="H733" s="2">
        <v>48</v>
      </c>
      <c r="I733" s="3">
        <v>42692</v>
      </c>
      <c r="J733" s="3">
        <v>42709</v>
      </c>
      <c r="K733" s="3" t="s">
        <v>2544</v>
      </c>
      <c r="L733" s="17">
        <f t="shared" si="148"/>
        <v>287.33999999999997</v>
      </c>
      <c r="M733" s="20">
        <f t="shared" si="149"/>
        <v>0.82894828426254619</v>
      </c>
      <c r="N733" s="2" t="s">
        <v>242</v>
      </c>
      <c r="O733" s="2">
        <v>3350000</v>
      </c>
      <c r="P733" s="2">
        <v>3500000</v>
      </c>
      <c r="Q733" s="2">
        <f t="shared" si="143"/>
        <v>150000</v>
      </c>
      <c r="R733" s="4">
        <f t="shared" si="144"/>
        <v>4.4776119402985072E-2</v>
      </c>
      <c r="S733" s="2">
        <v>241180</v>
      </c>
      <c r="T733" s="5">
        <f t="shared" si="152"/>
        <v>83515.813953488367</v>
      </c>
      <c r="U733" s="2">
        <v>87004</v>
      </c>
      <c r="V733" s="5">
        <f t="shared" si="145"/>
        <v>3488.1860465116333</v>
      </c>
      <c r="W733" s="4">
        <f t="shared" si="146"/>
        <v>4.1766773038388563E-2</v>
      </c>
      <c r="X733" s="22">
        <f t="shared" si="150"/>
        <v>69230.290685534201</v>
      </c>
      <c r="Y733" s="22">
        <f t="shared" si="151"/>
        <v>72121.816523978574</v>
      </c>
      <c r="Z733" s="22">
        <f t="shared" si="153"/>
        <v>2891.5258384443732</v>
      </c>
      <c r="AA733" s="8">
        <f t="shared" si="154"/>
        <v>4.176677303838857E-2</v>
      </c>
      <c r="AB733" s="22">
        <f t="shared" si="155"/>
        <v>3101238.1105310787</v>
      </c>
      <c r="AC733" s="11">
        <v>7005</v>
      </c>
      <c r="AD733" s="2">
        <v>1932</v>
      </c>
      <c r="AE733" s="2">
        <f t="shared" si="147"/>
        <v>84</v>
      </c>
      <c r="AF733" s="2" t="s">
        <v>500</v>
      </c>
    </row>
    <row r="734" spans="1:32" x14ac:dyDescent="0.2">
      <c r="A734">
        <v>49</v>
      </c>
      <c r="B734" s="2" t="s">
        <v>496</v>
      </c>
      <c r="C734" s="2" t="s">
        <v>22</v>
      </c>
      <c r="D734" s="2" t="s">
        <v>23</v>
      </c>
      <c r="E734" s="2" t="s">
        <v>2767</v>
      </c>
      <c r="F734" s="2" t="s">
        <v>2775</v>
      </c>
      <c r="G734" s="2">
        <v>44</v>
      </c>
      <c r="H734" s="2">
        <v>47</v>
      </c>
      <c r="I734" s="3">
        <v>42696</v>
      </c>
      <c r="J734" s="3">
        <v>42709</v>
      </c>
      <c r="K734" s="3" t="s">
        <v>2544</v>
      </c>
      <c r="L734" s="17">
        <f t="shared" si="148"/>
        <v>287.33999999999997</v>
      </c>
      <c r="M734" s="20">
        <f t="shared" si="149"/>
        <v>0.82894828426254619</v>
      </c>
      <c r="N734" s="2" t="s">
        <v>57</v>
      </c>
      <c r="O734" s="2">
        <v>4200000</v>
      </c>
      <c r="P734" s="2">
        <v>4250000</v>
      </c>
      <c r="Q734" s="2">
        <f t="shared" si="143"/>
        <v>50000</v>
      </c>
      <c r="R734" s="4">
        <f t="shared" si="144"/>
        <v>1.1904761904761904E-2</v>
      </c>
      <c r="S734" s="2"/>
      <c r="T734" s="5">
        <f t="shared" si="152"/>
        <v>95454.545454545456</v>
      </c>
      <c r="U734" s="2">
        <v>96591</v>
      </c>
      <c r="V734" s="5">
        <f t="shared" si="145"/>
        <v>1136.4545454545441</v>
      </c>
      <c r="W734" s="4">
        <f t="shared" si="146"/>
        <v>1.1905714285714271E-2</v>
      </c>
      <c r="X734" s="22">
        <f t="shared" si="150"/>
        <v>79126.881679606682</v>
      </c>
      <c r="Y734" s="22">
        <f t="shared" si="151"/>
        <v>80068.9437252036</v>
      </c>
      <c r="Z734" s="22">
        <f t="shared" si="153"/>
        <v>942.06204559691832</v>
      </c>
      <c r="AA734" s="8">
        <f t="shared" si="154"/>
        <v>1.1905714285714299E-2</v>
      </c>
      <c r="AB734" s="22">
        <f t="shared" si="155"/>
        <v>3523033.5239089583</v>
      </c>
      <c r="AC734" s="2"/>
      <c r="AD734" s="2">
        <v>2016</v>
      </c>
      <c r="AE734" s="2">
        <f t="shared" si="147"/>
        <v>0</v>
      </c>
      <c r="AF734" s="2" t="s">
        <v>105</v>
      </c>
    </row>
    <row r="735" spans="1:32" x14ac:dyDescent="0.2">
      <c r="A735">
        <v>49</v>
      </c>
      <c r="B735" s="2" t="s">
        <v>517</v>
      </c>
      <c r="C735" s="2" t="s">
        <v>22</v>
      </c>
      <c r="D735" s="2" t="s">
        <v>23</v>
      </c>
      <c r="E735" s="2" t="s">
        <v>2767</v>
      </c>
      <c r="F735" s="2" t="s">
        <v>2775</v>
      </c>
      <c r="G735" s="2">
        <v>44</v>
      </c>
      <c r="H735" s="2">
        <v>49</v>
      </c>
      <c r="I735" s="3">
        <v>42700</v>
      </c>
      <c r="J735" s="3">
        <v>42710</v>
      </c>
      <c r="K735" s="3" t="s">
        <v>2544</v>
      </c>
      <c r="L735" s="17">
        <f t="shared" si="148"/>
        <v>287.33999999999997</v>
      </c>
      <c r="M735" s="20">
        <f t="shared" si="149"/>
        <v>0.82894828426254619</v>
      </c>
      <c r="N735" s="2" t="s">
        <v>36</v>
      </c>
      <c r="O735" s="2">
        <v>3690000</v>
      </c>
      <c r="P735" s="2">
        <v>4000000</v>
      </c>
      <c r="Q735" s="2">
        <f t="shared" si="143"/>
        <v>310000</v>
      </c>
      <c r="R735" s="4">
        <f t="shared" si="144"/>
        <v>8.4010840108401083E-2</v>
      </c>
      <c r="S735" s="2"/>
      <c r="T735" s="5">
        <f t="shared" si="152"/>
        <v>83863.636363636368</v>
      </c>
      <c r="U735" s="2">
        <v>90909</v>
      </c>
      <c r="V735" s="5">
        <f t="shared" si="145"/>
        <v>7045.3636363636324</v>
      </c>
      <c r="W735" s="4">
        <f t="shared" si="146"/>
        <v>8.4009756097560923E-2</v>
      </c>
      <c r="X735" s="22">
        <f t="shared" si="150"/>
        <v>69518.61747565445</v>
      </c>
      <c r="Y735" s="22">
        <f t="shared" si="151"/>
        <v>75358.859574023809</v>
      </c>
      <c r="Z735" s="22">
        <f t="shared" si="153"/>
        <v>5840.2420983693592</v>
      </c>
      <c r="AA735" s="8">
        <f t="shared" si="154"/>
        <v>8.4009756097560812E-2</v>
      </c>
      <c r="AB735" s="22">
        <f t="shared" si="155"/>
        <v>3315789.8212570474</v>
      </c>
      <c r="AC735" s="11">
        <v>1641</v>
      </c>
      <c r="AD735" s="2">
        <v>2012</v>
      </c>
      <c r="AE735" s="2">
        <f t="shared" si="147"/>
        <v>4</v>
      </c>
      <c r="AF735" s="2" t="s">
        <v>65</v>
      </c>
    </row>
    <row r="736" spans="1:32" x14ac:dyDescent="0.2">
      <c r="A736">
        <v>49</v>
      </c>
      <c r="B736" s="2" t="s">
        <v>686</v>
      </c>
      <c r="C736" s="2" t="s">
        <v>22</v>
      </c>
      <c r="D736" s="2" t="s">
        <v>23</v>
      </c>
      <c r="E736" s="2" t="s">
        <v>2767</v>
      </c>
      <c r="F736" s="2" t="s">
        <v>2775</v>
      </c>
      <c r="G736" s="2">
        <v>51</v>
      </c>
      <c r="H736" s="2">
        <v>56</v>
      </c>
      <c r="I736" s="3">
        <v>42699</v>
      </c>
      <c r="J736" s="3">
        <v>42710</v>
      </c>
      <c r="K736" s="3" t="s">
        <v>2544</v>
      </c>
      <c r="L736" s="17">
        <f t="shared" si="148"/>
        <v>287.33999999999997</v>
      </c>
      <c r="M736" s="20">
        <f t="shared" si="149"/>
        <v>0.82894828426254619</v>
      </c>
      <c r="N736" s="2" t="s">
        <v>24</v>
      </c>
      <c r="O736" s="2">
        <v>3400000</v>
      </c>
      <c r="P736" s="2">
        <v>3400000</v>
      </c>
      <c r="Q736" s="2">
        <f t="shared" si="143"/>
        <v>0</v>
      </c>
      <c r="R736" s="4">
        <f t="shared" si="144"/>
        <v>0</v>
      </c>
      <c r="S736" s="2">
        <v>292000</v>
      </c>
      <c r="T736" s="5">
        <f t="shared" si="152"/>
        <v>72392.156862745105</v>
      </c>
      <c r="U736" s="2">
        <v>72392</v>
      </c>
      <c r="V736" s="5">
        <f t="shared" si="145"/>
        <v>-0.15686274510517251</v>
      </c>
      <c r="W736" s="4">
        <f t="shared" si="146"/>
        <v>-2.1668472373683089E-6</v>
      </c>
      <c r="X736" s="22">
        <f t="shared" si="150"/>
        <v>60009.354225437666</v>
      </c>
      <c r="Y736" s="22">
        <f t="shared" si="151"/>
        <v>60009.224194334245</v>
      </c>
      <c r="Z736" s="22">
        <f t="shared" si="153"/>
        <v>-0.13003110342106083</v>
      </c>
      <c r="AA736" s="8">
        <f t="shared" si="154"/>
        <v>-2.1668472373918881E-6</v>
      </c>
      <c r="AB736" s="22">
        <f t="shared" si="155"/>
        <v>3060470.4339110465</v>
      </c>
      <c r="AC736" s="11">
        <v>2041</v>
      </c>
      <c r="AD736" s="2">
        <v>1936</v>
      </c>
      <c r="AE736" s="2">
        <f t="shared" si="147"/>
        <v>80</v>
      </c>
      <c r="AF736" s="2" t="s">
        <v>621</v>
      </c>
    </row>
    <row r="737" spans="1:32" x14ac:dyDescent="0.2">
      <c r="A737">
        <v>49</v>
      </c>
      <c r="B737" s="2" t="s">
        <v>955</v>
      </c>
      <c r="C737" s="2" t="s">
        <v>22</v>
      </c>
      <c r="D737" s="2" t="s">
        <v>23</v>
      </c>
      <c r="E737" s="2" t="s">
        <v>2767</v>
      </c>
      <c r="F737" s="2" t="s">
        <v>2775</v>
      </c>
      <c r="G737" s="2">
        <v>54</v>
      </c>
      <c r="H737" s="2">
        <v>60</v>
      </c>
      <c r="I737" s="3">
        <v>42699</v>
      </c>
      <c r="J737" s="3">
        <v>42710</v>
      </c>
      <c r="K737" s="3" t="s">
        <v>2544</v>
      </c>
      <c r="L737" s="17">
        <f t="shared" si="148"/>
        <v>287.33999999999997</v>
      </c>
      <c r="M737" s="20">
        <f t="shared" si="149"/>
        <v>0.82894828426254619</v>
      </c>
      <c r="N737" s="2" t="s">
        <v>24</v>
      </c>
      <c r="O737" s="2">
        <v>3650000</v>
      </c>
      <c r="P737" s="2">
        <v>4000000</v>
      </c>
      <c r="Q737" s="2">
        <f t="shared" si="143"/>
        <v>350000</v>
      </c>
      <c r="R737" s="4">
        <f t="shared" si="144"/>
        <v>9.5890410958904104E-2</v>
      </c>
      <c r="S737" s="2">
        <v>55816</v>
      </c>
      <c r="T737" s="5">
        <f t="shared" si="152"/>
        <v>68626.222222222219</v>
      </c>
      <c r="U737" s="2">
        <v>75108</v>
      </c>
      <c r="V737" s="5">
        <f t="shared" si="145"/>
        <v>6481.777777777781</v>
      </c>
      <c r="W737" s="4">
        <f t="shared" si="146"/>
        <v>9.4450453017635036E-2</v>
      </c>
      <c r="X737" s="22">
        <f t="shared" si="150"/>
        <v>56887.589166531325</v>
      </c>
      <c r="Y737" s="22">
        <f t="shared" si="151"/>
        <v>62260.647734391321</v>
      </c>
      <c r="Z737" s="22">
        <f t="shared" si="153"/>
        <v>5373.0585678599964</v>
      </c>
      <c r="AA737" s="8">
        <f t="shared" si="154"/>
        <v>9.4450453017635133E-2</v>
      </c>
      <c r="AB737" s="22">
        <f t="shared" si="155"/>
        <v>3362074.9776571314</v>
      </c>
      <c r="AC737" s="11">
        <v>1831</v>
      </c>
      <c r="AD737" s="2">
        <v>1935</v>
      </c>
      <c r="AE737" s="2">
        <f t="shared" si="147"/>
        <v>81</v>
      </c>
      <c r="AF737" s="2" t="s">
        <v>37</v>
      </c>
    </row>
    <row r="738" spans="1:32" x14ac:dyDescent="0.2">
      <c r="A738">
        <v>49</v>
      </c>
      <c r="B738" s="2" t="s">
        <v>1433</v>
      </c>
      <c r="C738" s="2" t="s">
        <v>22</v>
      </c>
      <c r="D738" s="2" t="s">
        <v>23</v>
      </c>
      <c r="E738" s="2" t="s">
        <v>2767</v>
      </c>
      <c r="F738" s="2" t="s">
        <v>2775</v>
      </c>
      <c r="G738" s="2">
        <v>67</v>
      </c>
      <c r="H738" s="2">
        <v>76</v>
      </c>
      <c r="I738" s="3">
        <v>42700</v>
      </c>
      <c r="J738" s="3">
        <v>42710</v>
      </c>
      <c r="K738" s="3" t="s">
        <v>2544</v>
      </c>
      <c r="L738" s="17">
        <f t="shared" si="148"/>
        <v>287.33999999999997</v>
      </c>
      <c r="M738" s="20">
        <f t="shared" si="149"/>
        <v>0.82894828426254619</v>
      </c>
      <c r="N738" s="2" t="s">
        <v>36</v>
      </c>
      <c r="O738" s="2">
        <v>4600000</v>
      </c>
      <c r="P738" s="2">
        <v>5200000</v>
      </c>
      <c r="Q738" s="2">
        <f t="shared" si="143"/>
        <v>600000</v>
      </c>
      <c r="R738" s="4">
        <f t="shared" si="144"/>
        <v>0.13043478260869565</v>
      </c>
      <c r="S738" s="2">
        <v>71458</v>
      </c>
      <c r="T738" s="5">
        <f t="shared" si="152"/>
        <v>69723.253731343284</v>
      </c>
      <c r="U738" s="2">
        <v>78678</v>
      </c>
      <c r="V738" s="5">
        <f t="shared" si="145"/>
        <v>8954.746268656716</v>
      </c>
      <c r="W738" s="4">
        <f t="shared" si="146"/>
        <v>0.1284327077327892</v>
      </c>
      <c r="X738" s="22">
        <f t="shared" si="150"/>
        <v>57796.971553799187</v>
      </c>
      <c r="Y738" s="22">
        <f t="shared" si="151"/>
        <v>65219.993109208612</v>
      </c>
      <c r="Z738" s="22">
        <f t="shared" si="153"/>
        <v>7423.0215554094248</v>
      </c>
      <c r="AA738" s="8">
        <f t="shared" si="154"/>
        <v>0.12843270773278925</v>
      </c>
      <c r="AB738" s="22">
        <f t="shared" si="155"/>
        <v>4369739.5383169772</v>
      </c>
      <c r="AC738" s="2">
        <v>717</v>
      </c>
      <c r="AD738" s="2">
        <v>1898</v>
      </c>
      <c r="AE738" s="2">
        <f t="shared" si="147"/>
        <v>118</v>
      </c>
      <c r="AF738" s="2" t="s">
        <v>120</v>
      </c>
    </row>
    <row r="739" spans="1:32" x14ac:dyDescent="0.2">
      <c r="A739">
        <v>49</v>
      </c>
      <c r="B739" s="2" t="s">
        <v>394</v>
      </c>
      <c r="C739" s="2" t="s">
        <v>22</v>
      </c>
      <c r="D739" s="2" t="s">
        <v>23</v>
      </c>
      <c r="E739" s="2" t="s">
        <v>2767</v>
      </c>
      <c r="F739" s="2" t="s">
        <v>2775</v>
      </c>
      <c r="G739" s="2">
        <v>78</v>
      </c>
      <c r="H739" s="2">
        <v>91</v>
      </c>
      <c r="I739" s="3">
        <v>42700</v>
      </c>
      <c r="J739" s="3">
        <v>42710</v>
      </c>
      <c r="K739" s="3" t="s">
        <v>2544</v>
      </c>
      <c r="L739" s="17">
        <f t="shared" si="148"/>
        <v>287.33999999999997</v>
      </c>
      <c r="M739" s="20">
        <f t="shared" si="149"/>
        <v>0.82894828426254619</v>
      </c>
      <c r="N739" s="2" t="s">
        <v>36</v>
      </c>
      <c r="O739" s="2">
        <v>5200000</v>
      </c>
      <c r="P739" s="2">
        <v>6325000</v>
      </c>
      <c r="Q739" s="2">
        <f t="shared" si="143"/>
        <v>1125000</v>
      </c>
      <c r="R739" s="4">
        <f t="shared" si="144"/>
        <v>0.21634615384615385</v>
      </c>
      <c r="S739" s="2">
        <v>89488</v>
      </c>
      <c r="T739" s="5">
        <f t="shared" si="152"/>
        <v>67813.948717948719</v>
      </c>
      <c r="U739" s="2">
        <v>82237</v>
      </c>
      <c r="V739" s="5">
        <f t="shared" si="145"/>
        <v>14423.051282051281</v>
      </c>
      <c r="W739" s="4">
        <f t="shared" si="146"/>
        <v>0.2126856134279915</v>
      </c>
      <c r="X739" s="22">
        <f t="shared" si="150"/>
        <v>56214.256438811884</v>
      </c>
      <c r="Y739" s="22">
        <f t="shared" si="151"/>
        <v>68170.220052899007</v>
      </c>
      <c r="Z739" s="22">
        <f t="shared" si="153"/>
        <v>11955.963614087123</v>
      </c>
      <c r="AA739" s="8">
        <f t="shared" si="154"/>
        <v>0.21268561342799142</v>
      </c>
      <c r="AB739" s="22">
        <f t="shared" si="155"/>
        <v>5317277.1641261224</v>
      </c>
      <c r="AC739" s="2">
        <v>707</v>
      </c>
      <c r="AD739" s="2">
        <v>1898</v>
      </c>
      <c r="AE739" s="2">
        <f t="shared" si="147"/>
        <v>118</v>
      </c>
      <c r="AF739" s="2" t="s">
        <v>583</v>
      </c>
    </row>
    <row r="740" spans="1:32" x14ac:dyDescent="0.2">
      <c r="A740">
        <v>49</v>
      </c>
      <c r="B740" s="2" t="s">
        <v>1981</v>
      </c>
      <c r="C740" s="2" t="s">
        <v>22</v>
      </c>
      <c r="D740" s="2" t="s">
        <v>23</v>
      </c>
      <c r="E740" s="2" t="s">
        <v>2767</v>
      </c>
      <c r="F740" s="2" t="s">
        <v>2775</v>
      </c>
      <c r="G740" s="2">
        <v>85</v>
      </c>
      <c r="H740" s="2">
        <v>95</v>
      </c>
      <c r="I740" s="3">
        <v>42687</v>
      </c>
      <c r="J740" s="3">
        <v>42710</v>
      </c>
      <c r="K740" s="3" t="s">
        <v>2544</v>
      </c>
      <c r="L740" s="17">
        <f t="shared" si="148"/>
        <v>287.33999999999997</v>
      </c>
      <c r="M740" s="20">
        <f t="shared" si="149"/>
        <v>0.82894828426254619</v>
      </c>
      <c r="N740" s="2" t="s">
        <v>85</v>
      </c>
      <c r="O740" s="2">
        <v>6490000</v>
      </c>
      <c r="P740" s="2">
        <v>6490000</v>
      </c>
      <c r="Q740" s="2">
        <f t="shared" si="143"/>
        <v>0</v>
      </c>
      <c r="R740" s="4">
        <f t="shared" si="144"/>
        <v>0</v>
      </c>
      <c r="S740" s="2">
        <v>7536</v>
      </c>
      <c r="T740" s="5">
        <f t="shared" si="152"/>
        <v>76441.600000000006</v>
      </c>
      <c r="U740" s="2">
        <v>76442</v>
      </c>
      <c r="V740" s="5">
        <f t="shared" si="145"/>
        <v>0.39999999999417923</v>
      </c>
      <c r="W740" s="4">
        <f t="shared" si="146"/>
        <v>5.2327528465414018E-6</v>
      </c>
      <c r="X740" s="22">
        <f t="shared" si="150"/>
        <v>63366.133166283857</v>
      </c>
      <c r="Y740" s="22">
        <f t="shared" si="151"/>
        <v>63366.464745597557</v>
      </c>
      <c r="Z740" s="22">
        <f t="shared" si="153"/>
        <v>0.33157931370078586</v>
      </c>
      <c r="AA740" s="8">
        <f t="shared" si="154"/>
        <v>5.2327528465507522E-6</v>
      </c>
      <c r="AB740" s="22">
        <f t="shared" si="155"/>
        <v>5386149.5033757919</v>
      </c>
      <c r="AC740" s="11">
        <v>11347</v>
      </c>
      <c r="AD740" s="2">
        <v>2014</v>
      </c>
      <c r="AE740" s="2">
        <f t="shared" si="147"/>
        <v>2</v>
      </c>
      <c r="AF740" s="2" t="s">
        <v>37</v>
      </c>
    </row>
    <row r="741" spans="1:32" x14ac:dyDescent="0.2">
      <c r="A741">
        <v>49</v>
      </c>
      <c r="B741" s="2" t="s">
        <v>2353</v>
      </c>
      <c r="C741" s="2" t="s">
        <v>22</v>
      </c>
      <c r="D741" s="2" t="s">
        <v>23</v>
      </c>
      <c r="E741" s="2" t="s">
        <v>2767</v>
      </c>
      <c r="F741" s="2" t="s">
        <v>2775</v>
      </c>
      <c r="G741" s="2">
        <v>117</v>
      </c>
      <c r="H741" s="2">
        <v>128</v>
      </c>
      <c r="I741" s="3">
        <v>42700</v>
      </c>
      <c r="J741" s="3">
        <v>42710</v>
      </c>
      <c r="K741" s="3" t="s">
        <v>2544</v>
      </c>
      <c r="L741" s="17">
        <f t="shared" si="148"/>
        <v>287.33999999999997</v>
      </c>
      <c r="M741" s="20">
        <f t="shared" si="149"/>
        <v>0.82894828426254619</v>
      </c>
      <c r="N741" s="2" t="s">
        <v>36</v>
      </c>
      <c r="O741" s="2">
        <v>6700000</v>
      </c>
      <c r="P741" s="2">
        <v>7320000</v>
      </c>
      <c r="Q741" s="2">
        <f t="shared" si="143"/>
        <v>620000</v>
      </c>
      <c r="R741" s="4">
        <f t="shared" si="144"/>
        <v>9.2537313432835819E-2</v>
      </c>
      <c r="S741" s="2">
        <v>238927</v>
      </c>
      <c r="T741" s="5">
        <f t="shared" si="152"/>
        <v>59307.068376068375</v>
      </c>
      <c r="U741" s="2">
        <v>64606</v>
      </c>
      <c r="V741" s="5">
        <f t="shared" si="145"/>
        <v>5298.9316239316249</v>
      </c>
      <c r="W741" s="4">
        <f t="shared" si="146"/>
        <v>8.93473875715943E-2</v>
      </c>
      <c r="X741" s="22">
        <f t="shared" si="150"/>
        <v>49162.492574983393</v>
      </c>
      <c r="Y741" s="22">
        <f t="shared" si="151"/>
        <v>53555.032853066055</v>
      </c>
      <c r="Z741" s="22">
        <f t="shared" si="153"/>
        <v>4392.5402780826626</v>
      </c>
      <c r="AA741" s="8">
        <f t="shared" si="154"/>
        <v>8.9347387571594189E-2</v>
      </c>
      <c r="AB741" s="22">
        <f t="shared" si="155"/>
        <v>6265938.8438087283</v>
      </c>
      <c r="AC741" s="11">
        <v>2691</v>
      </c>
      <c r="AD741" s="2">
        <v>1892</v>
      </c>
      <c r="AE741" s="2">
        <f t="shared" si="147"/>
        <v>124</v>
      </c>
      <c r="AF741" s="2" t="s">
        <v>29</v>
      </c>
    </row>
    <row r="742" spans="1:32" x14ac:dyDescent="0.2">
      <c r="A742">
        <v>50</v>
      </c>
      <c r="B742" s="2" t="s">
        <v>465</v>
      </c>
      <c r="C742" s="2" t="s">
        <v>22</v>
      </c>
      <c r="D742" s="2" t="s">
        <v>23</v>
      </c>
      <c r="E742" s="2" t="s">
        <v>2767</v>
      </c>
      <c r="F742" s="2" t="s">
        <v>2775</v>
      </c>
      <c r="G742" s="2">
        <v>42</v>
      </c>
      <c r="H742" s="2">
        <v>47</v>
      </c>
      <c r="I742" s="3">
        <v>42706</v>
      </c>
      <c r="J742" s="3">
        <v>42716</v>
      </c>
      <c r="K742" s="3" t="s">
        <v>2544</v>
      </c>
      <c r="L742" s="17">
        <f t="shared" si="148"/>
        <v>287.33999999999997</v>
      </c>
      <c r="M742" s="20">
        <f t="shared" si="149"/>
        <v>0.82894828426254619</v>
      </c>
      <c r="N742" s="2" t="s">
        <v>36</v>
      </c>
      <c r="O742" s="2">
        <v>2900000</v>
      </c>
      <c r="P742" s="2">
        <v>3350000</v>
      </c>
      <c r="Q742" s="2">
        <f t="shared" si="143"/>
        <v>450000</v>
      </c>
      <c r="R742" s="4">
        <f t="shared" si="144"/>
        <v>0.15517241379310345</v>
      </c>
      <c r="S742" s="2">
        <v>70323</v>
      </c>
      <c r="T742" s="5">
        <f t="shared" si="152"/>
        <v>70721.976190476184</v>
      </c>
      <c r="U742" s="2">
        <v>81436</v>
      </c>
      <c r="V742" s="5">
        <f t="shared" si="145"/>
        <v>10714.023809523816</v>
      </c>
      <c r="W742" s="4">
        <f t="shared" si="146"/>
        <v>0.15149497209562743</v>
      </c>
      <c r="X742" s="22">
        <f t="shared" si="150"/>
        <v>58624.860822751878</v>
      </c>
      <c r="Y742" s="22">
        <f t="shared" si="151"/>
        <v>67506.232477204714</v>
      </c>
      <c r="Z742" s="22">
        <f t="shared" si="153"/>
        <v>8881.3716544528361</v>
      </c>
      <c r="AA742" s="8">
        <f t="shared" si="154"/>
        <v>0.1514949720956274</v>
      </c>
      <c r="AB742" s="22">
        <f t="shared" si="155"/>
        <v>2835261.7640425982</v>
      </c>
      <c r="AC742" s="2"/>
      <c r="AD742" s="2">
        <v>1936</v>
      </c>
      <c r="AE742" s="2">
        <f t="shared" si="147"/>
        <v>80</v>
      </c>
      <c r="AF742" s="2" t="s">
        <v>130</v>
      </c>
    </row>
    <row r="743" spans="1:32" x14ac:dyDescent="0.2">
      <c r="A743">
        <v>50</v>
      </c>
      <c r="B743" s="2" t="s">
        <v>498</v>
      </c>
      <c r="C743" s="2" t="s">
        <v>22</v>
      </c>
      <c r="D743" s="2" t="s">
        <v>23</v>
      </c>
      <c r="E743" s="2" t="s">
        <v>2767</v>
      </c>
      <c r="F743" s="2" t="s">
        <v>2775</v>
      </c>
      <c r="G743" s="2">
        <v>43</v>
      </c>
      <c r="H743" s="2">
        <v>48</v>
      </c>
      <c r="I743" s="3">
        <v>42696</v>
      </c>
      <c r="J743" s="3">
        <v>42716</v>
      </c>
      <c r="K743" s="3" t="s">
        <v>2544</v>
      </c>
      <c r="L743" s="17">
        <f t="shared" si="148"/>
        <v>287.33999999999997</v>
      </c>
      <c r="M743" s="20">
        <f t="shared" si="149"/>
        <v>0.82894828426254619</v>
      </c>
      <c r="N743" s="2" t="s">
        <v>403</v>
      </c>
      <c r="O743" s="2">
        <v>4000000</v>
      </c>
      <c r="P743" s="2">
        <v>4000000</v>
      </c>
      <c r="Q743" s="2">
        <f t="shared" si="143"/>
        <v>0</v>
      </c>
      <c r="R743" s="4">
        <f t="shared" si="144"/>
        <v>0</v>
      </c>
      <c r="S743" s="2"/>
      <c r="T743" s="5">
        <f t="shared" si="152"/>
        <v>93023.255813953481</v>
      </c>
      <c r="U743" s="2">
        <v>93023</v>
      </c>
      <c r="V743" s="5">
        <f t="shared" si="145"/>
        <v>-0.25581395348126534</v>
      </c>
      <c r="W743" s="4">
        <f t="shared" si="146"/>
        <v>-2.7499999999236026E-6</v>
      </c>
      <c r="X743" s="22">
        <f t="shared" si="150"/>
        <v>77111.468303492657</v>
      </c>
      <c r="Y743" s="22">
        <f t="shared" si="151"/>
        <v>77111.256246954828</v>
      </c>
      <c r="Z743" s="22">
        <f t="shared" si="153"/>
        <v>-0.21205653782817535</v>
      </c>
      <c r="AA743" s="8">
        <f t="shared" si="154"/>
        <v>-2.7499999999166214E-6</v>
      </c>
      <c r="AB743" s="22">
        <f t="shared" si="155"/>
        <v>3315784.0186190577</v>
      </c>
      <c r="AC743" s="2">
        <v>18</v>
      </c>
      <c r="AD743" s="2">
        <v>2016</v>
      </c>
      <c r="AE743" s="2">
        <f t="shared" si="147"/>
        <v>0</v>
      </c>
      <c r="AF743" s="2" t="s">
        <v>146</v>
      </c>
    </row>
    <row r="744" spans="1:32" x14ac:dyDescent="0.2">
      <c r="A744">
        <v>50</v>
      </c>
      <c r="B744" s="2" t="s">
        <v>1886</v>
      </c>
      <c r="C744" s="2" t="s">
        <v>22</v>
      </c>
      <c r="D744" s="2" t="s">
        <v>23</v>
      </c>
      <c r="E744" s="2" t="s">
        <v>2767</v>
      </c>
      <c r="F744" s="2" t="s">
        <v>2775</v>
      </c>
      <c r="G744" s="2">
        <v>81</v>
      </c>
      <c r="H744" s="2">
        <v>90</v>
      </c>
      <c r="I744" s="3">
        <v>42706</v>
      </c>
      <c r="J744" s="3">
        <v>42717</v>
      </c>
      <c r="K744" s="3" t="s">
        <v>2544</v>
      </c>
      <c r="L744" s="17">
        <f t="shared" si="148"/>
        <v>287.33999999999997</v>
      </c>
      <c r="M744" s="20">
        <f t="shared" si="149"/>
        <v>0.82894828426254619</v>
      </c>
      <c r="N744" s="2" t="s">
        <v>24</v>
      </c>
      <c r="O744" s="2">
        <v>5800000</v>
      </c>
      <c r="P744" s="2">
        <v>6000000</v>
      </c>
      <c r="Q744" s="2">
        <f t="shared" si="143"/>
        <v>200000</v>
      </c>
      <c r="R744" s="4">
        <f t="shared" si="144"/>
        <v>3.4482758620689655E-2</v>
      </c>
      <c r="S744" s="2">
        <v>4245</v>
      </c>
      <c r="T744" s="5">
        <f t="shared" si="152"/>
        <v>71657.345679012345</v>
      </c>
      <c r="U744" s="2">
        <v>74126</v>
      </c>
      <c r="V744" s="5">
        <f t="shared" si="145"/>
        <v>2468.6543209876545</v>
      </c>
      <c r="W744" s="4">
        <f t="shared" si="146"/>
        <v>3.4450820046362622E-2</v>
      </c>
      <c r="X744" s="22">
        <f t="shared" si="150"/>
        <v>59400.233755425463</v>
      </c>
      <c r="Y744" s="22">
        <f t="shared" si="151"/>
        <v>61446.620519245502</v>
      </c>
      <c r="Z744" s="22">
        <f t="shared" si="153"/>
        <v>2046.3867638200391</v>
      </c>
      <c r="AA744" s="8">
        <f t="shared" si="154"/>
        <v>3.445082004636265E-2</v>
      </c>
      <c r="AB744" s="22">
        <f t="shared" si="155"/>
        <v>4977176.2620588858</v>
      </c>
      <c r="AC744" s="11">
        <v>7393</v>
      </c>
      <c r="AD744" s="2">
        <v>2012</v>
      </c>
      <c r="AE744" s="2">
        <f t="shared" si="147"/>
        <v>4</v>
      </c>
      <c r="AF744" s="2" t="s">
        <v>583</v>
      </c>
    </row>
    <row r="745" spans="1:32" x14ac:dyDescent="0.2">
      <c r="A745">
        <v>50</v>
      </c>
      <c r="B745" s="2" t="s">
        <v>1376</v>
      </c>
      <c r="C745" s="2" t="s">
        <v>22</v>
      </c>
      <c r="D745" s="2" t="s">
        <v>23</v>
      </c>
      <c r="E745" s="2" t="s">
        <v>2767</v>
      </c>
      <c r="F745" s="2" t="s">
        <v>2775</v>
      </c>
      <c r="G745" s="2">
        <v>66</v>
      </c>
      <c r="H745" s="2">
        <v>70</v>
      </c>
      <c r="I745" s="3">
        <v>42708</v>
      </c>
      <c r="J745" s="3">
        <v>42718</v>
      </c>
      <c r="K745" s="3" t="s">
        <v>2544</v>
      </c>
      <c r="L745" s="17">
        <f t="shared" si="148"/>
        <v>287.33999999999997</v>
      </c>
      <c r="M745" s="20">
        <f t="shared" si="149"/>
        <v>0.82894828426254619</v>
      </c>
      <c r="N745" s="2" t="s">
        <v>36</v>
      </c>
      <c r="O745" s="2">
        <v>4600000</v>
      </c>
      <c r="P745" s="2">
        <v>4600000</v>
      </c>
      <c r="Q745" s="2">
        <f t="shared" si="143"/>
        <v>0</v>
      </c>
      <c r="R745" s="4">
        <f t="shared" si="144"/>
        <v>0</v>
      </c>
      <c r="S745" s="2"/>
      <c r="T745" s="5">
        <f t="shared" si="152"/>
        <v>69696.969696969696</v>
      </c>
      <c r="U745" s="2">
        <v>69697</v>
      </c>
      <c r="V745" s="5">
        <f t="shared" si="145"/>
        <v>3.0303030303912237E-2</v>
      </c>
      <c r="W745" s="4">
        <f t="shared" si="146"/>
        <v>4.3478260870830601E-7</v>
      </c>
      <c r="X745" s="22">
        <f t="shared" si="150"/>
        <v>57775.183448601703</v>
      </c>
      <c r="Y745" s="22">
        <f t="shared" si="151"/>
        <v>57775.208568246679</v>
      </c>
      <c r="Z745" s="22">
        <f t="shared" si="153"/>
        <v>2.511964497534791E-2</v>
      </c>
      <c r="AA745" s="8">
        <f t="shared" si="154"/>
        <v>4.3478260865575609E-7</v>
      </c>
      <c r="AB745" s="22">
        <f t="shared" si="155"/>
        <v>3813163.7655042806</v>
      </c>
      <c r="AC745" s="11">
        <v>1649</v>
      </c>
      <c r="AD745" s="2">
        <v>2016</v>
      </c>
      <c r="AE745" s="2">
        <f t="shared" si="147"/>
        <v>0</v>
      </c>
      <c r="AF745" s="2" t="s">
        <v>146</v>
      </c>
    </row>
    <row r="746" spans="1:32" x14ac:dyDescent="0.2">
      <c r="A746">
        <v>51</v>
      </c>
      <c r="B746" s="2" t="s">
        <v>1202</v>
      </c>
      <c r="C746" s="2" t="s">
        <v>22</v>
      </c>
      <c r="D746" s="2" t="s">
        <v>23</v>
      </c>
      <c r="E746" s="2" t="s">
        <v>2767</v>
      </c>
      <c r="F746" s="2" t="s">
        <v>2775</v>
      </c>
      <c r="G746" s="2">
        <v>61</v>
      </c>
      <c r="H746" s="2">
        <v>68</v>
      </c>
      <c r="I746" s="3">
        <v>42713</v>
      </c>
      <c r="J746" s="3">
        <v>42724</v>
      </c>
      <c r="K746" s="3" t="s">
        <v>2544</v>
      </c>
      <c r="L746" s="17">
        <f t="shared" si="148"/>
        <v>287.33999999999997</v>
      </c>
      <c r="M746" s="20">
        <f t="shared" si="149"/>
        <v>0.82894828426254619</v>
      </c>
      <c r="N746" s="2" t="s">
        <v>24</v>
      </c>
      <c r="O746" s="2">
        <v>3800000</v>
      </c>
      <c r="P746" s="2">
        <v>4150000</v>
      </c>
      <c r="Q746" s="2">
        <f t="shared" si="143"/>
        <v>350000</v>
      </c>
      <c r="R746" s="4">
        <f t="shared" si="144"/>
        <v>9.2105263157894732E-2</v>
      </c>
      <c r="S746" s="2">
        <v>139000</v>
      </c>
      <c r="T746" s="5">
        <f t="shared" si="152"/>
        <v>64573.770491803276</v>
      </c>
      <c r="U746" s="2">
        <v>70311</v>
      </c>
      <c r="V746" s="5">
        <f t="shared" si="145"/>
        <v>5737.2295081967241</v>
      </c>
      <c r="W746" s="4">
        <f t="shared" si="146"/>
        <v>8.8847677075399895E-2</v>
      </c>
      <c r="X746" s="22">
        <f t="shared" si="150"/>
        <v>53528.31625754376</v>
      </c>
      <c r="Y746" s="22">
        <f t="shared" si="151"/>
        <v>58284.182814783882</v>
      </c>
      <c r="Z746" s="22">
        <f t="shared" si="153"/>
        <v>4755.8665572401223</v>
      </c>
      <c r="AA746" s="8">
        <f t="shared" si="154"/>
        <v>8.8847677075399825E-2</v>
      </c>
      <c r="AB746" s="22">
        <f t="shared" si="155"/>
        <v>3555335.1517018168</v>
      </c>
      <c r="AC746" s="11">
        <v>4404</v>
      </c>
      <c r="AD746" s="2">
        <v>1933</v>
      </c>
      <c r="AE746" s="2">
        <f t="shared" si="147"/>
        <v>83</v>
      </c>
      <c r="AF746" s="2" t="s">
        <v>37</v>
      </c>
    </row>
    <row r="747" spans="1:32" x14ac:dyDescent="0.2">
      <c r="A747">
        <v>51</v>
      </c>
      <c r="B747" s="2" t="s">
        <v>1237</v>
      </c>
      <c r="C747" s="2" t="s">
        <v>22</v>
      </c>
      <c r="D747" s="2" t="s">
        <v>23</v>
      </c>
      <c r="E747" s="2" t="s">
        <v>2767</v>
      </c>
      <c r="F747" s="2" t="s">
        <v>2775</v>
      </c>
      <c r="G747" s="2">
        <v>62</v>
      </c>
      <c r="H747" s="2">
        <v>68</v>
      </c>
      <c r="I747" s="3">
        <v>42706</v>
      </c>
      <c r="J747" s="3">
        <v>42724</v>
      </c>
      <c r="K747" s="3" t="s">
        <v>2544</v>
      </c>
      <c r="L747" s="17">
        <f t="shared" si="148"/>
        <v>287.33999999999997</v>
      </c>
      <c r="M747" s="20">
        <f t="shared" si="149"/>
        <v>0.82894828426254619</v>
      </c>
      <c r="N747" s="2" t="s">
        <v>264</v>
      </c>
      <c r="O747" s="2">
        <v>3650000</v>
      </c>
      <c r="P747" s="2">
        <v>3980000</v>
      </c>
      <c r="Q747" s="2">
        <f t="shared" si="143"/>
        <v>330000</v>
      </c>
      <c r="R747" s="4">
        <f t="shared" si="144"/>
        <v>9.0410958904109592E-2</v>
      </c>
      <c r="S747" s="2">
        <v>139000</v>
      </c>
      <c r="T747" s="5">
        <f t="shared" si="152"/>
        <v>61112.903225806454</v>
      </c>
      <c r="U747" s="2">
        <v>66435</v>
      </c>
      <c r="V747" s="5">
        <f t="shared" si="145"/>
        <v>5322.0967741935456</v>
      </c>
      <c r="W747" s="4">
        <f t="shared" si="146"/>
        <v>8.7086302454473422E-2</v>
      </c>
      <c r="X747" s="22">
        <f t="shared" si="150"/>
        <v>50659.436275335283</v>
      </c>
      <c r="Y747" s="22">
        <f t="shared" si="151"/>
        <v>55071.179264982253</v>
      </c>
      <c r="Z747" s="22">
        <f t="shared" si="153"/>
        <v>4411.7429896469694</v>
      </c>
      <c r="AA747" s="8">
        <f t="shared" si="154"/>
        <v>8.7086302454473394E-2</v>
      </c>
      <c r="AB747" s="22">
        <f t="shared" si="155"/>
        <v>3414413.1144288997</v>
      </c>
      <c r="AC747" s="11">
        <v>4404</v>
      </c>
      <c r="AD747" s="2">
        <v>1932</v>
      </c>
      <c r="AE747" s="2">
        <f t="shared" si="147"/>
        <v>84</v>
      </c>
      <c r="AF747" s="2" t="s">
        <v>116</v>
      </c>
    </row>
    <row r="748" spans="1:32" x14ac:dyDescent="0.2">
      <c r="R748" s="24">
        <f>AVERAGE(R2:R747)</f>
        <v>0.1199924915501082</v>
      </c>
      <c r="X748" s="21">
        <f>AVERAGE(X2:X747)</f>
        <v>60117.975114674286</v>
      </c>
      <c r="Y748" s="21">
        <f>AVERAGE(Y2:Y747)</f>
        <v>67105.692909182268</v>
      </c>
      <c r="Z748" s="22">
        <f t="shared" si="153"/>
        <v>6987.717794507982</v>
      </c>
      <c r="AA748" s="28">
        <f>AVERAGE(AA2:AA747)</f>
        <v>0.11863296274575998</v>
      </c>
      <c r="AB748" s="22">
        <f t="shared" si="155"/>
        <v>0</v>
      </c>
    </row>
  </sheetData>
  <sortState ref="A2:X748">
    <sortCondition ref="J2:J748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0"/>
  <sheetViews>
    <sheetView topLeftCell="L42" workbookViewId="0">
      <selection activeCell="AA80" sqref="AA80"/>
    </sheetView>
  </sheetViews>
  <sheetFormatPr baseColWidth="10" defaultRowHeight="16" x14ac:dyDescent="0.2"/>
  <cols>
    <col min="6" max="6" width="17.1640625" customWidth="1"/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2" t="s">
        <v>2599</v>
      </c>
      <c r="C2" s="2" t="s">
        <v>22</v>
      </c>
      <c r="D2" s="2" t="s">
        <v>23</v>
      </c>
      <c r="E2" s="2" t="s">
        <v>2768</v>
      </c>
      <c r="F2" s="2" t="s">
        <v>2775</v>
      </c>
      <c r="G2" s="2">
        <v>49</v>
      </c>
      <c r="H2" s="2">
        <v>57</v>
      </c>
      <c r="I2" s="3">
        <v>42373</v>
      </c>
      <c r="J2" s="3">
        <v>42375</v>
      </c>
      <c r="K2" s="3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2" t="s">
        <v>2548</v>
      </c>
      <c r="O2" s="2">
        <v>2600000</v>
      </c>
      <c r="P2" s="2">
        <v>3050000</v>
      </c>
      <c r="Q2" s="2">
        <f t="shared" ref="Q2:Q33" si="0">P2-O2</f>
        <v>450000</v>
      </c>
      <c r="R2" s="14">
        <f t="shared" ref="R2:R33" si="1">Q2/O2</f>
        <v>0.17307692307692307</v>
      </c>
      <c r="S2" s="2"/>
      <c r="T2" s="5">
        <f>(O2+S2)/G2</f>
        <v>53061.224489795917</v>
      </c>
      <c r="U2" s="2">
        <v>62245</v>
      </c>
      <c r="V2" s="5">
        <f t="shared" ref="V2:V33" si="2">U2-T2</f>
        <v>9183.7755102040828</v>
      </c>
      <c r="W2" s="14">
        <f t="shared" ref="W2:W33" si="3">V2/T2</f>
        <v>0.17307884615384617</v>
      </c>
      <c r="X2" s="22">
        <f>T2*M2</f>
        <v>53061.224489795917</v>
      </c>
      <c r="Y2" s="22">
        <f>U2*M2</f>
        <v>62245</v>
      </c>
      <c r="Z2" s="22">
        <f>Y2-X2</f>
        <v>9183.7755102040828</v>
      </c>
      <c r="AA2" s="8">
        <f>Z2/X2</f>
        <v>0.17307884615384617</v>
      </c>
      <c r="AB2" s="22">
        <f>Y2*G2</f>
        <v>3050005</v>
      </c>
      <c r="AC2" s="2">
        <v>556</v>
      </c>
      <c r="AD2" s="2">
        <v>1890</v>
      </c>
      <c r="AE2" s="2">
        <f t="shared" ref="AE2:AE33" si="4">2016-AD2</f>
        <v>126</v>
      </c>
      <c r="AF2" s="2" t="s">
        <v>123</v>
      </c>
    </row>
    <row r="3" spans="1:32" x14ac:dyDescent="0.2">
      <c r="A3">
        <v>4</v>
      </c>
      <c r="B3" s="2" t="s">
        <v>916</v>
      </c>
      <c r="C3" s="2" t="s">
        <v>22</v>
      </c>
      <c r="D3" s="2" t="s">
        <v>23</v>
      </c>
      <c r="E3" s="2" t="s">
        <v>2768</v>
      </c>
      <c r="F3" s="2" t="s">
        <v>2775</v>
      </c>
      <c r="G3" s="2">
        <v>36</v>
      </c>
      <c r="H3" s="2">
        <v>41</v>
      </c>
      <c r="I3" s="3">
        <v>42392</v>
      </c>
      <c r="J3" s="3">
        <v>42394</v>
      </c>
      <c r="K3" s="3" t="s">
        <v>2533</v>
      </c>
      <c r="L3" s="17">
        <f t="shared" ref="L3:L6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66" si="6">$L$2/L3</f>
        <v>1</v>
      </c>
      <c r="N3" s="2" t="s">
        <v>2548</v>
      </c>
      <c r="O3" s="2">
        <v>2190000</v>
      </c>
      <c r="P3" s="2">
        <v>2585000</v>
      </c>
      <c r="Q3" s="2">
        <f t="shared" si="0"/>
        <v>395000</v>
      </c>
      <c r="R3" s="14">
        <f t="shared" si="1"/>
        <v>0.18036529680365296</v>
      </c>
      <c r="S3" s="2"/>
      <c r="T3" s="5">
        <f t="shared" ref="T3:T66" si="7">(O3+S3)/G3</f>
        <v>60833.333333333336</v>
      </c>
      <c r="U3" s="2">
        <v>71806</v>
      </c>
      <c r="V3" s="5">
        <f t="shared" si="2"/>
        <v>10972.666666666664</v>
      </c>
      <c r="W3" s="14">
        <f t="shared" si="3"/>
        <v>0.18037260273972597</v>
      </c>
      <c r="X3" s="22">
        <f t="shared" ref="X3:X66" si="8">T3*M3</f>
        <v>60833.333333333336</v>
      </c>
      <c r="Y3" s="22">
        <f t="shared" ref="Y3:Y66" si="9">U3*M3</f>
        <v>71806</v>
      </c>
      <c r="Z3" s="22">
        <f t="shared" ref="Z3:Z66" si="10">Y3-X3</f>
        <v>10972.666666666664</v>
      </c>
      <c r="AA3" s="8">
        <f t="shared" ref="AA3:AA66" si="11">Z3/X3</f>
        <v>0.18037260273972597</v>
      </c>
      <c r="AB3" s="22">
        <f t="shared" ref="AB3:AB66" si="12">Y3*G3</f>
        <v>2585016</v>
      </c>
      <c r="AC3" s="2">
        <v>372</v>
      </c>
      <c r="AD3" s="2">
        <v>1923</v>
      </c>
      <c r="AE3" s="2">
        <f t="shared" si="4"/>
        <v>93</v>
      </c>
      <c r="AF3" s="2" t="s">
        <v>96</v>
      </c>
    </row>
    <row r="4" spans="1:32" x14ac:dyDescent="0.2">
      <c r="A4">
        <v>5</v>
      </c>
      <c r="B4" s="2" t="s">
        <v>2577</v>
      </c>
      <c r="C4" s="2" t="s">
        <v>22</v>
      </c>
      <c r="D4" s="2" t="s">
        <v>23</v>
      </c>
      <c r="E4" s="2" t="s">
        <v>2768</v>
      </c>
      <c r="F4" s="2" t="s">
        <v>2775</v>
      </c>
      <c r="G4" s="2">
        <v>39</v>
      </c>
      <c r="H4" s="2">
        <v>43</v>
      </c>
      <c r="I4" s="3">
        <v>42402</v>
      </c>
      <c r="J4" s="3">
        <v>42402</v>
      </c>
      <c r="K4" s="3" t="s">
        <v>2534</v>
      </c>
      <c r="L4" s="17">
        <f t="shared" si="5"/>
        <v>240.59</v>
      </c>
      <c r="M4" s="20">
        <f t="shared" si="6"/>
        <v>0.99002452304750821</v>
      </c>
      <c r="N4" s="2" t="s">
        <v>2554</v>
      </c>
      <c r="O4" s="2">
        <v>2460000</v>
      </c>
      <c r="P4" s="2">
        <v>2875000</v>
      </c>
      <c r="Q4" s="2">
        <f t="shared" si="0"/>
        <v>415000</v>
      </c>
      <c r="R4" s="14">
        <f t="shared" si="1"/>
        <v>0.16869918699186992</v>
      </c>
      <c r="S4" s="2"/>
      <c r="T4" s="5">
        <f t="shared" si="7"/>
        <v>63076.923076923078</v>
      </c>
      <c r="U4" s="2">
        <v>73718</v>
      </c>
      <c r="V4" s="5">
        <f t="shared" si="2"/>
        <v>10641.076923076922</v>
      </c>
      <c r="W4" s="14">
        <f t="shared" si="3"/>
        <v>0.16869999999999999</v>
      </c>
      <c r="X4" s="22">
        <f t="shared" si="8"/>
        <v>62447.700684535135</v>
      </c>
      <c r="Y4" s="22">
        <f t="shared" si="9"/>
        <v>72982.627790016209</v>
      </c>
      <c r="Z4" s="22">
        <f t="shared" si="10"/>
        <v>10534.927105481074</v>
      </c>
      <c r="AA4" s="8">
        <f t="shared" si="11"/>
        <v>0.16869999999999996</v>
      </c>
      <c r="AB4" s="22">
        <f t="shared" si="12"/>
        <v>2846322.483810632</v>
      </c>
      <c r="AC4" s="11">
        <v>1439</v>
      </c>
      <c r="AD4" s="2">
        <v>2012</v>
      </c>
      <c r="AE4" s="2">
        <f t="shared" si="4"/>
        <v>4</v>
      </c>
      <c r="AF4" s="2" t="s">
        <v>44</v>
      </c>
    </row>
    <row r="5" spans="1:32" x14ac:dyDescent="0.2">
      <c r="A5">
        <v>5</v>
      </c>
      <c r="B5" s="2" t="s">
        <v>2592</v>
      </c>
      <c r="C5" s="2" t="s">
        <v>22</v>
      </c>
      <c r="D5" s="2" t="s">
        <v>23</v>
      </c>
      <c r="E5" s="2" t="s">
        <v>2768</v>
      </c>
      <c r="F5" s="2" t="s">
        <v>2775</v>
      </c>
      <c r="G5" s="2">
        <v>47</v>
      </c>
      <c r="H5" s="2">
        <v>53</v>
      </c>
      <c r="I5" s="3">
        <v>42401</v>
      </c>
      <c r="J5" s="3">
        <v>42404</v>
      </c>
      <c r="K5" s="3" t="s">
        <v>2534</v>
      </c>
      <c r="L5" s="17">
        <f t="shared" si="5"/>
        <v>240.59</v>
      </c>
      <c r="M5" s="20">
        <f t="shared" si="6"/>
        <v>0.99002452304750821</v>
      </c>
      <c r="N5" s="2" t="s">
        <v>2550</v>
      </c>
      <c r="O5" s="2">
        <v>2850000</v>
      </c>
      <c r="P5" s="2">
        <v>2900000</v>
      </c>
      <c r="Q5" s="2">
        <f t="shared" si="0"/>
        <v>50000</v>
      </c>
      <c r="R5" s="14">
        <f t="shared" si="1"/>
        <v>1.7543859649122806E-2</v>
      </c>
      <c r="S5" s="2"/>
      <c r="T5" s="5">
        <f t="shared" si="7"/>
        <v>60638.297872340423</v>
      </c>
      <c r="U5" s="2">
        <v>61702</v>
      </c>
      <c r="V5" s="5">
        <f t="shared" si="2"/>
        <v>1063.7021276595769</v>
      </c>
      <c r="W5" s="14">
        <f t="shared" si="3"/>
        <v>1.7541754385964954E-2</v>
      </c>
      <c r="X5" s="22">
        <f t="shared" si="8"/>
        <v>60033.40192947656</v>
      </c>
      <c r="Y5" s="22">
        <f t="shared" si="9"/>
        <v>61086.49312107735</v>
      </c>
      <c r="Z5" s="22">
        <f t="shared" si="10"/>
        <v>1053.0911916007899</v>
      </c>
      <c r="AA5" s="8">
        <f t="shared" si="11"/>
        <v>1.7541754385964912E-2</v>
      </c>
      <c r="AB5" s="22">
        <f t="shared" si="12"/>
        <v>2871065.1766906353</v>
      </c>
      <c r="AC5" s="11">
        <v>1488</v>
      </c>
      <c r="AD5" s="2">
        <v>1993</v>
      </c>
      <c r="AE5" s="2">
        <f t="shared" si="4"/>
        <v>23</v>
      </c>
      <c r="AF5" s="2" t="s">
        <v>127</v>
      </c>
    </row>
    <row r="6" spans="1:32" x14ac:dyDescent="0.2">
      <c r="A6">
        <v>6</v>
      </c>
      <c r="B6" s="2" t="s">
        <v>454</v>
      </c>
      <c r="C6" s="2" t="s">
        <v>22</v>
      </c>
      <c r="D6" s="2" t="s">
        <v>23</v>
      </c>
      <c r="E6" s="2" t="s">
        <v>2768</v>
      </c>
      <c r="F6" s="2" t="s">
        <v>2775</v>
      </c>
      <c r="G6" s="2">
        <v>42</v>
      </c>
      <c r="H6" s="2">
        <v>47</v>
      </c>
      <c r="I6" s="3">
        <v>42406</v>
      </c>
      <c r="J6" s="3">
        <v>42409</v>
      </c>
      <c r="K6" s="3" t="s">
        <v>2534</v>
      </c>
      <c r="L6" s="17">
        <f t="shared" si="5"/>
        <v>240.59</v>
      </c>
      <c r="M6" s="20">
        <f t="shared" si="6"/>
        <v>0.99002452304750821</v>
      </c>
      <c r="N6" s="2" t="s">
        <v>2550</v>
      </c>
      <c r="O6" s="2">
        <v>2500000</v>
      </c>
      <c r="P6" s="2">
        <v>3000000</v>
      </c>
      <c r="Q6" s="2">
        <f t="shared" si="0"/>
        <v>500000</v>
      </c>
      <c r="R6" s="14">
        <f t="shared" si="1"/>
        <v>0.2</v>
      </c>
      <c r="S6" s="2"/>
      <c r="T6" s="5">
        <f t="shared" si="7"/>
        <v>59523.809523809527</v>
      </c>
      <c r="U6" s="2">
        <v>71429</v>
      </c>
      <c r="V6" s="5">
        <f t="shared" si="2"/>
        <v>11905.190476190473</v>
      </c>
      <c r="W6" s="14">
        <f t="shared" si="3"/>
        <v>0.20000719999999994</v>
      </c>
      <c r="X6" s="22">
        <f t="shared" si="8"/>
        <v>58930.031133780256</v>
      </c>
      <c r="Y6" s="22">
        <f t="shared" si="9"/>
        <v>70716.461656760468</v>
      </c>
      <c r="Z6" s="22">
        <f t="shared" si="10"/>
        <v>11786.430522980212</v>
      </c>
      <c r="AA6" s="8">
        <f t="shared" si="11"/>
        <v>0.20000719999999997</v>
      </c>
      <c r="AB6" s="22">
        <f t="shared" si="12"/>
        <v>2970091.3895839397</v>
      </c>
      <c r="AC6" s="11">
        <v>16732</v>
      </c>
      <c r="AD6" s="2">
        <v>2009</v>
      </c>
      <c r="AE6" s="2">
        <f t="shared" si="4"/>
        <v>7</v>
      </c>
      <c r="AF6" s="2" t="s">
        <v>383</v>
      </c>
    </row>
    <row r="7" spans="1:32" x14ac:dyDescent="0.2">
      <c r="A7">
        <v>6</v>
      </c>
      <c r="B7" s="2" t="s">
        <v>2593</v>
      </c>
      <c r="C7" s="2" t="s">
        <v>22</v>
      </c>
      <c r="D7" s="2" t="s">
        <v>23</v>
      </c>
      <c r="E7" s="2" t="s">
        <v>2768</v>
      </c>
      <c r="F7" s="2" t="s">
        <v>2775</v>
      </c>
      <c r="G7" s="2">
        <v>48</v>
      </c>
      <c r="H7" s="2">
        <v>53</v>
      </c>
      <c r="I7" s="3">
        <v>42408</v>
      </c>
      <c r="J7" s="3">
        <v>42412</v>
      </c>
      <c r="K7" s="3" t="s">
        <v>2534</v>
      </c>
      <c r="L7" s="17">
        <f t="shared" si="5"/>
        <v>240.59</v>
      </c>
      <c r="M7" s="20">
        <f t="shared" si="6"/>
        <v>0.99002452304750821</v>
      </c>
      <c r="N7" s="2" t="s">
        <v>2546</v>
      </c>
      <c r="O7" s="2">
        <v>2350000</v>
      </c>
      <c r="P7" s="2">
        <v>2800000</v>
      </c>
      <c r="Q7" s="2">
        <f t="shared" si="0"/>
        <v>450000</v>
      </c>
      <c r="R7" s="14">
        <f t="shared" si="1"/>
        <v>0.19148936170212766</v>
      </c>
      <c r="S7" s="2">
        <v>10156</v>
      </c>
      <c r="T7" s="5">
        <f t="shared" si="7"/>
        <v>49169.916666666664</v>
      </c>
      <c r="U7" s="2">
        <v>58545</v>
      </c>
      <c r="V7" s="5">
        <f t="shared" si="2"/>
        <v>9375.0833333333358</v>
      </c>
      <c r="W7" s="14">
        <f t="shared" si="3"/>
        <v>0.19066705760127725</v>
      </c>
      <c r="X7" s="22">
        <f t="shared" si="8"/>
        <v>48679.423296202389</v>
      </c>
      <c r="Y7" s="22">
        <f t="shared" si="9"/>
        <v>57960.985701816368</v>
      </c>
      <c r="Z7" s="22">
        <f t="shared" si="10"/>
        <v>9281.5624056139786</v>
      </c>
      <c r="AA7" s="8">
        <f t="shared" si="11"/>
        <v>0.19066705760127725</v>
      </c>
      <c r="AB7" s="22">
        <f t="shared" si="12"/>
        <v>2782127.3136871858</v>
      </c>
      <c r="AC7" s="11">
        <v>1075</v>
      </c>
      <c r="AD7" s="2">
        <v>1971</v>
      </c>
      <c r="AE7" s="2">
        <f t="shared" si="4"/>
        <v>45</v>
      </c>
      <c r="AF7" s="2" t="s">
        <v>156</v>
      </c>
    </row>
    <row r="8" spans="1:32" x14ac:dyDescent="0.2">
      <c r="A8">
        <v>7</v>
      </c>
      <c r="B8" s="2" t="s">
        <v>2604</v>
      </c>
      <c r="C8" s="2" t="s">
        <v>22</v>
      </c>
      <c r="D8" s="2" t="s">
        <v>23</v>
      </c>
      <c r="E8" s="2" t="s">
        <v>2768</v>
      </c>
      <c r="F8" s="2" t="s">
        <v>2775</v>
      </c>
      <c r="G8" s="2">
        <v>50</v>
      </c>
      <c r="H8" s="2">
        <v>58</v>
      </c>
      <c r="I8" s="3">
        <v>42415</v>
      </c>
      <c r="J8" s="3">
        <v>42419</v>
      </c>
      <c r="K8" s="3" t="s">
        <v>2534</v>
      </c>
      <c r="L8" s="17">
        <f t="shared" si="5"/>
        <v>240.59</v>
      </c>
      <c r="M8" s="20">
        <f t="shared" si="6"/>
        <v>0.99002452304750821</v>
      </c>
      <c r="N8" s="2" t="s">
        <v>2546</v>
      </c>
      <c r="O8" s="2">
        <v>2300000</v>
      </c>
      <c r="P8" s="2">
        <v>2700000</v>
      </c>
      <c r="Q8" s="2">
        <f t="shared" si="0"/>
        <v>400000</v>
      </c>
      <c r="R8" s="14">
        <f t="shared" si="1"/>
        <v>0.17391304347826086</v>
      </c>
      <c r="S8" s="2">
        <v>56444</v>
      </c>
      <c r="T8" s="5">
        <f t="shared" si="7"/>
        <v>47128.88</v>
      </c>
      <c r="U8" s="2">
        <v>55129</v>
      </c>
      <c r="V8" s="5">
        <f t="shared" si="2"/>
        <v>8000.1200000000026</v>
      </c>
      <c r="W8" s="14">
        <f t="shared" si="3"/>
        <v>0.16974984340811841</v>
      </c>
      <c r="X8" s="22">
        <f t="shared" si="8"/>
        <v>46658.746943763246</v>
      </c>
      <c r="Y8" s="22">
        <f t="shared" si="9"/>
        <v>54579.061931086078</v>
      </c>
      <c r="Z8" s="22">
        <f t="shared" si="10"/>
        <v>7920.3149873228322</v>
      </c>
      <c r="AA8" s="8">
        <f t="shared" si="11"/>
        <v>0.16974984340811836</v>
      </c>
      <c r="AB8" s="22">
        <f t="shared" si="12"/>
        <v>2728953.096554304</v>
      </c>
      <c r="AC8" s="11">
        <v>1922</v>
      </c>
      <c r="AD8" s="2">
        <v>1936</v>
      </c>
      <c r="AE8" s="2">
        <f t="shared" si="4"/>
        <v>80</v>
      </c>
      <c r="AF8" s="2" t="s">
        <v>217</v>
      </c>
    </row>
    <row r="9" spans="1:32" x14ac:dyDescent="0.2">
      <c r="A9">
        <v>8</v>
      </c>
      <c r="B9" s="2" t="s">
        <v>2580</v>
      </c>
      <c r="C9" s="2" t="s">
        <v>22</v>
      </c>
      <c r="D9" s="2" t="s">
        <v>23</v>
      </c>
      <c r="E9" s="2" t="s">
        <v>2768</v>
      </c>
      <c r="F9" s="2" t="s">
        <v>2775</v>
      </c>
      <c r="G9" s="2">
        <v>41</v>
      </c>
      <c r="H9" s="2">
        <v>46</v>
      </c>
      <c r="I9" s="3">
        <v>42422</v>
      </c>
      <c r="J9" s="3">
        <v>42425</v>
      </c>
      <c r="K9" s="3" t="s">
        <v>2534</v>
      </c>
      <c r="L9" s="17">
        <f t="shared" si="5"/>
        <v>240.59</v>
      </c>
      <c r="M9" s="20">
        <f t="shared" si="6"/>
        <v>0.99002452304750821</v>
      </c>
      <c r="N9" s="2" t="s">
        <v>2550</v>
      </c>
      <c r="O9" s="2">
        <v>2700000</v>
      </c>
      <c r="P9" s="2">
        <v>3000000</v>
      </c>
      <c r="Q9" s="2">
        <f t="shared" si="0"/>
        <v>300000</v>
      </c>
      <c r="R9" s="14">
        <f t="shared" si="1"/>
        <v>0.1111111111111111</v>
      </c>
      <c r="S9" s="2">
        <v>7329</v>
      </c>
      <c r="T9" s="5">
        <f t="shared" si="7"/>
        <v>66032.414634146335</v>
      </c>
      <c r="U9" s="2">
        <v>73349</v>
      </c>
      <c r="V9" s="5">
        <f t="shared" si="2"/>
        <v>7316.5853658536653</v>
      </c>
      <c r="W9" s="14">
        <f t="shared" si="3"/>
        <v>0.11080293529157346</v>
      </c>
      <c r="X9" s="22">
        <f t="shared" si="8"/>
        <v>65373.709803846024</v>
      </c>
      <c r="Y9" s="22">
        <f t="shared" si="9"/>
        <v>72617.308741011686</v>
      </c>
      <c r="Z9" s="22">
        <f t="shared" si="10"/>
        <v>7243.5989371656615</v>
      </c>
      <c r="AA9" s="8">
        <f t="shared" si="11"/>
        <v>0.11080293529157359</v>
      </c>
      <c r="AB9" s="22">
        <f t="shared" si="12"/>
        <v>2977309.6583814793</v>
      </c>
      <c r="AC9" s="2">
        <v>256</v>
      </c>
      <c r="AD9" s="2">
        <v>1879</v>
      </c>
      <c r="AE9" s="2">
        <f t="shared" si="4"/>
        <v>137</v>
      </c>
      <c r="AF9" s="2" t="s">
        <v>123</v>
      </c>
    </row>
    <row r="10" spans="1:32" x14ac:dyDescent="0.2">
      <c r="A10">
        <v>9</v>
      </c>
      <c r="B10" s="2" t="s">
        <v>2588</v>
      </c>
      <c r="C10" s="2" t="s">
        <v>22</v>
      </c>
      <c r="D10" s="2" t="s">
        <v>23</v>
      </c>
      <c r="E10" s="2" t="s">
        <v>2768</v>
      </c>
      <c r="F10" s="2" t="s">
        <v>2775</v>
      </c>
      <c r="G10" s="2">
        <v>46</v>
      </c>
      <c r="H10" s="2">
        <v>52</v>
      </c>
      <c r="I10" s="3">
        <v>42429</v>
      </c>
      <c r="J10" s="3">
        <v>42432</v>
      </c>
      <c r="K10" s="3" t="s">
        <v>2535</v>
      </c>
      <c r="L10" s="17">
        <f t="shared" si="5"/>
        <v>245.99</v>
      </c>
      <c r="M10" s="20">
        <f t="shared" si="6"/>
        <v>0.96829139395910402</v>
      </c>
      <c r="N10" s="2" t="s">
        <v>2550</v>
      </c>
      <c r="O10" s="2">
        <v>3490000</v>
      </c>
      <c r="P10" s="2">
        <v>4000000</v>
      </c>
      <c r="Q10" s="2">
        <f t="shared" si="0"/>
        <v>510000</v>
      </c>
      <c r="R10" s="14">
        <f t="shared" si="1"/>
        <v>0.14613180515759314</v>
      </c>
      <c r="S10" s="2">
        <v>81616</v>
      </c>
      <c r="T10" s="5">
        <f t="shared" si="7"/>
        <v>77643.826086956527</v>
      </c>
      <c r="U10" s="2">
        <v>88731</v>
      </c>
      <c r="V10" s="5">
        <f t="shared" si="2"/>
        <v>11087.173913043473</v>
      </c>
      <c r="W10" s="14">
        <f t="shared" si="3"/>
        <v>0.14279530610233568</v>
      </c>
      <c r="X10" s="22">
        <f t="shared" si="8"/>
        <v>75181.848594057374</v>
      </c>
      <c r="Y10" s="22">
        <f t="shared" si="9"/>
        <v>85917.463677385254</v>
      </c>
      <c r="Z10" s="22">
        <f t="shared" si="10"/>
        <v>10735.615083327881</v>
      </c>
      <c r="AA10" s="8">
        <f t="shared" si="11"/>
        <v>0.14279530610233571</v>
      </c>
      <c r="AB10" s="22">
        <f t="shared" si="12"/>
        <v>3952203.3291597217</v>
      </c>
      <c r="AC10" s="2">
        <v>329</v>
      </c>
      <c r="AD10" s="2">
        <v>1893</v>
      </c>
      <c r="AE10" s="2">
        <f t="shared" si="4"/>
        <v>123</v>
      </c>
      <c r="AF10" s="2" t="s">
        <v>37</v>
      </c>
    </row>
    <row r="11" spans="1:32" x14ac:dyDescent="0.2">
      <c r="A11">
        <v>9</v>
      </c>
      <c r="B11" s="2" t="s">
        <v>2667</v>
      </c>
      <c r="C11" s="2" t="s">
        <v>22</v>
      </c>
      <c r="D11" s="2" t="s">
        <v>23</v>
      </c>
      <c r="E11" s="2" t="s">
        <v>2768</v>
      </c>
      <c r="F11" s="2" t="s">
        <v>2775</v>
      </c>
      <c r="G11" s="2">
        <v>77</v>
      </c>
      <c r="H11" s="2"/>
      <c r="I11" s="3">
        <v>42429</v>
      </c>
      <c r="J11" s="3">
        <v>42432</v>
      </c>
      <c r="K11" s="3" t="s">
        <v>2535</v>
      </c>
      <c r="L11" s="17">
        <f t="shared" si="5"/>
        <v>245.99</v>
      </c>
      <c r="M11" s="20">
        <f t="shared" si="6"/>
        <v>0.96829139395910402</v>
      </c>
      <c r="N11" s="2" t="s">
        <v>2550</v>
      </c>
      <c r="O11" s="2">
        <v>4500000</v>
      </c>
      <c r="P11" s="2">
        <v>4950000</v>
      </c>
      <c r="Q11" s="2">
        <f t="shared" si="0"/>
        <v>450000</v>
      </c>
      <c r="R11" s="14">
        <f t="shared" si="1"/>
        <v>0.1</v>
      </c>
      <c r="S11" s="2"/>
      <c r="T11" s="5">
        <f t="shared" si="7"/>
        <v>58441.558441558438</v>
      </c>
      <c r="U11" s="2">
        <v>64286</v>
      </c>
      <c r="V11" s="5">
        <f t="shared" si="2"/>
        <v>5844.4415584415619</v>
      </c>
      <c r="W11" s="14">
        <f t="shared" si="3"/>
        <v>0.10000488888888895</v>
      </c>
      <c r="X11" s="22">
        <f t="shared" si="8"/>
        <v>56588.458088519066</v>
      </c>
      <c r="Y11" s="22">
        <f t="shared" si="9"/>
        <v>62247.580552054962</v>
      </c>
      <c r="Z11" s="22">
        <f t="shared" si="10"/>
        <v>5659.1224635358958</v>
      </c>
      <c r="AA11" s="8">
        <f t="shared" si="11"/>
        <v>0.10000488888888891</v>
      </c>
      <c r="AB11" s="22">
        <f t="shared" si="12"/>
        <v>4793063.7025082316</v>
      </c>
      <c r="AC11" s="2">
        <v>995</v>
      </c>
      <c r="AD11" s="2">
        <v>2012</v>
      </c>
      <c r="AE11" s="2">
        <f t="shared" si="4"/>
        <v>4</v>
      </c>
      <c r="AF11" s="2" t="s">
        <v>123</v>
      </c>
    </row>
    <row r="12" spans="1:32" x14ac:dyDescent="0.2">
      <c r="A12">
        <v>10</v>
      </c>
      <c r="B12" s="2" t="s">
        <v>2667</v>
      </c>
      <c r="C12" s="2" t="s">
        <v>22</v>
      </c>
      <c r="D12" s="2" t="s">
        <v>23</v>
      </c>
      <c r="E12" s="2" t="s">
        <v>2768</v>
      </c>
      <c r="F12" s="2" t="s">
        <v>2775</v>
      </c>
      <c r="G12" s="2">
        <v>74</v>
      </c>
      <c r="H12" s="2"/>
      <c r="I12" s="3">
        <v>42436</v>
      </c>
      <c r="J12" s="3">
        <v>42440</v>
      </c>
      <c r="K12" s="3" t="s">
        <v>2535</v>
      </c>
      <c r="L12" s="17">
        <f t="shared" si="5"/>
        <v>245.99</v>
      </c>
      <c r="M12" s="20">
        <f t="shared" si="6"/>
        <v>0.96829139395910402</v>
      </c>
      <c r="N12" s="2" t="s">
        <v>2546</v>
      </c>
      <c r="O12" s="2">
        <v>4350000</v>
      </c>
      <c r="P12" s="2">
        <v>5075000</v>
      </c>
      <c r="Q12" s="2">
        <f t="shared" si="0"/>
        <v>725000</v>
      </c>
      <c r="R12" s="14">
        <f t="shared" si="1"/>
        <v>0.16666666666666666</v>
      </c>
      <c r="S12" s="2"/>
      <c r="T12" s="5">
        <f t="shared" si="7"/>
        <v>58783.783783783787</v>
      </c>
      <c r="U12" s="2">
        <v>68581</v>
      </c>
      <c r="V12" s="5">
        <f t="shared" si="2"/>
        <v>9797.2162162162131</v>
      </c>
      <c r="W12" s="14">
        <f t="shared" si="3"/>
        <v>0.16666528735632177</v>
      </c>
      <c r="X12" s="22">
        <f t="shared" si="8"/>
        <v>56919.831942190576</v>
      </c>
      <c r="Y12" s="22">
        <f t="shared" si="9"/>
        <v>66406.392089109315</v>
      </c>
      <c r="Z12" s="22">
        <f t="shared" si="10"/>
        <v>9486.5601469187386</v>
      </c>
      <c r="AA12" s="8">
        <f t="shared" si="11"/>
        <v>0.16666528735632183</v>
      </c>
      <c r="AB12" s="22">
        <f t="shared" si="12"/>
        <v>4914073.0145940892</v>
      </c>
      <c r="AC12" s="2">
        <v>88</v>
      </c>
      <c r="AD12" s="2">
        <v>2012</v>
      </c>
      <c r="AE12" s="2">
        <f t="shared" si="4"/>
        <v>4</v>
      </c>
      <c r="AF12" s="2" t="s">
        <v>37</v>
      </c>
    </row>
    <row r="13" spans="1:32" x14ac:dyDescent="0.2">
      <c r="A13">
        <v>11</v>
      </c>
      <c r="B13" s="2" t="s">
        <v>2620</v>
      </c>
      <c r="C13" s="2" t="s">
        <v>22</v>
      </c>
      <c r="D13" s="2" t="s">
        <v>23</v>
      </c>
      <c r="E13" s="2" t="s">
        <v>2768</v>
      </c>
      <c r="F13" s="2" t="s">
        <v>2775</v>
      </c>
      <c r="G13" s="2">
        <v>53</v>
      </c>
      <c r="H13" s="2">
        <v>58</v>
      </c>
      <c r="I13" s="3">
        <v>42441</v>
      </c>
      <c r="J13" s="3">
        <v>42443</v>
      </c>
      <c r="K13" s="3" t="s">
        <v>2535</v>
      </c>
      <c r="L13" s="17">
        <f t="shared" si="5"/>
        <v>245.99</v>
      </c>
      <c r="M13" s="20">
        <f t="shared" si="6"/>
        <v>0.96829139395910402</v>
      </c>
      <c r="N13" s="2" t="s">
        <v>2548</v>
      </c>
      <c r="O13" s="2">
        <v>2800000</v>
      </c>
      <c r="P13" s="2">
        <v>3225000</v>
      </c>
      <c r="Q13" s="2">
        <f t="shared" si="0"/>
        <v>425000</v>
      </c>
      <c r="R13" s="14">
        <f t="shared" si="1"/>
        <v>0.15178571428571427</v>
      </c>
      <c r="S13" s="2">
        <v>17642</v>
      </c>
      <c r="T13" s="5">
        <f t="shared" si="7"/>
        <v>53163.056603773584</v>
      </c>
      <c r="U13" s="2">
        <v>61182</v>
      </c>
      <c r="V13" s="5">
        <f t="shared" si="2"/>
        <v>8018.9433962264156</v>
      </c>
      <c r="W13" s="14">
        <f t="shared" si="3"/>
        <v>0.15083676350650652</v>
      </c>
      <c r="X13" s="22">
        <f t="shared" si="8"/>
        <v>51477.330185994673</v>
      </c>
      <c r="Y13" s="22">
        <f t="shared" si="9"/>
        <v>59242.004065205903</v>
      </c>
      <c r="Z13" s="22">
        <f t="shared" si="10"/>
        <v>7764.6738792112301</v>
      </c>
      <c r="AA13" s="8">
        <f t="shared" si="11"/>
        <v>0.15083676350650657</v>
      </c>
      <c r="AB13" s="22">
        <f t="shared" si="12"/>
        <v>3139826.215455913</v>
      </c>
      <c r="AC13" s="11">
        <v>2452</v>
      </c>
      <c r="AD13" s="2">
        <v>1991</v>
      </c>
      <c r="AE13" s="2">
        <f t="shared" si="4"/>
        <v>25</v>
      </c>
      <c r="AF13" s="2" t="s">
        <v>2621</v>
      </c>
    </row>
    <row r="14" spans="1:32" x14ac:dyDescent="0.2">
      <c r="A14">
        <v>12</v>
      </c>
      <c r="B14" s="2" t="s">
        <v>442</v>
      </c>
      <c r="C14" s="2" t="s">
        <v>22</v>
      </c>
      <c r="D14" s="2" t="s">
        <v>23</v>
      </c>
      <c r="E14" s="2" t="s">
        <v>2768</v>
      </c>
      <c r="F14" s="2" t="s">
        <v>2775</v>
      </c>
      <c r="G14" s="2">
        <v>40</v>
      </c>
      <c r="H14" s="2">
        <v>45</v>
      </c>
      <c r="I14" s="3">
        <v>42450</v>
      </c>
      <c r="J14" s="3">
        <v>42453</v>
      </c>
      <c r="K14" s="3" t="s">
        <v>2535</v>
      </c>
      <c r="L14" s="17">
        <f t="shared" si="5"/>
        <v>245.99</v>
      </c>
      <c r="M14" s="20">
        <f t="shared" si="6"/>
        <v>0.96829139395910402</v>
      </c>
      <c r="N14" s="2" t="s">
        <v>2550</v>
      </c>
      <c r="O14" s="2">
        <v>2500000</v>
      </c>
      <c r="P14" s="2">
        <v>3020000</v>
      </c>
      <c r="Q14" s="2">
        <f t="shared" si="0"/>
        <v>520000</v>
      </c>
      <c r="R14" s="14">
        <f t="shared" si="1"/>
        <v>0.20799999999999999</v>
      </c>
      <c r="S14" s="2"/>
      <c r="T14" s="5">
        <f t="shared" si="7"/>
        <v>62500</v>
      </c>
      <c r="U14" s="2">
        <v>75500</v>
      </c>
      <c r="V14" s="5">
        <f t="shared" si="2"/>
        <v>13000</v>
      </c>
      <c r="W14" s="14">
        <f t="shared" si="3"/>
        <v>0.20799999999999999</v>
      </c>
      <c r="X14" s="22">
        <f t="shared" si="8"/>
        <v>60518.212122443998</v>
      </c>
      <c r="Y14" s="22">
        <f t="shared" si="9"/>
        <v>73106.000243912349</v>
      </c>
      <c r="Z14" s="22">
        <f t="shared" si="10"/>
        <v>12587.788121468351</v>
      </c>
      <c r="AA14" s="8">
        <f t="shared" si="11"/>
        <v>0.20799999999999999</v>
      </c>
      <c r="AB14" s="22">
        <f t="shared" si="12"/>
        <v>2924240.0097564938</v>
      </c>
      <c r="AC14" s="11">
        <v>1698</v>
      </c>
      <c r="AD14" s="2">
        <v>1898</v>
      </c>
      <c r="AE14" s="2">
        <f t="shared" si="4"/>
        <v>118</v>
      </c>
      <c r="AF14" s="2" t="s">
        <v>103</v>
      </c>
    </row>
    <row r="15" spans="1:32" x14ac:dyDescent="0.2">
      <c r="A15">
        <v>13</v>
      </c>
      <c r="B15" s="2" t="s">
        <v>1407</v>
      </c>
      <c r="C15" s="2" t="s">
        <v>22</v>
      </c>
      <c r="D15" s="2" t="s">
        <v>23</v>
      </c>
      <c r="E15" s="2" t="s">
        <v>2768</v>
      </c>
      <c r="F15" s="2" t="s">
        <v>2775</v>
      </c>
      <c r="G15" s="2">
        <v>66</v>
      </c>
      <c r="H15" s="2">
        <v>73</v>
      </c>
      <c r="I15" s="3">
        <v>42456</v>
      </c>
      <c r="J15" s="3">
        <v>42460</v>
      </c>
      <c r="K15" s="3" t="s">
        <v>2535</v>
      </c>
      <c r="L15" s="17">
        <f t="shared" si="5"/>
        <v>245.99</v>
      </c>
      <c r="M15" s="20">
        <f t="shared" si="6"/>
        <v>0.96829139395910402</v>
      </c>
      <c r="N15" s="2" t="s">
        <v>2546</v>
      </c>
      <c r="O15" s="2">
        <v>4000000</v>
      </c>
      <c r="P15" s="2">
        <v>4550000</v>
      </c>
      <c r="Q15" s="2">
        <f t="shared" si="0"/>
        <v>550000</v>
      </c>
      <c r="R15" s="14">
        <f t="shared" si="1"/>
        <v>0.13750000000000001</v>
      </c>
      <c r="S15" s="2">
        <v>39536</v>
      </c>
      <c r="T15" s="5">
        <f t="shared" si="7"/>
        <v>61205.090909090912</v>
      </c>
      <c r="U15" s="2">
        <v>69538</v>
      </c>
      <c r="V15" s="5">
        <f t="shared" si="2"/>
        <v>8332.9090909090883</v>
      </c>
      <c r="W15" s="14">
        <f t="shared" si="3"/>
        <v>0.13614731989020518</v>
      </c>
      <c r="X15" s="22">
        <f t="shared" si="8"/>
        <v>59264.362793757326</v>
      </c>
      <c r="Y15" s="22">
        <f t="shared" si="9"/>
        <v>67333.046953128171</v>
      </c>
      <c r="Z15" s="22">
        <f t="shared" si="10"/>
        <v>8068.684159370845</v>
      </c>
      <c r="AA15" s="8">
        <f t="shared" si="11"/>
        <v>0.13614731989020507</v>
      </c>
      <c r="AB15" s="22">
        <f t="shared" si="12"/>
        <v>4443981.0989064593</v>
      </c>
      <c r="AC15" s="11">
        <v>29802</v>
      </c>
      <c r="AD15" s="2">
        <v>1913</v>
      </c>
      <c r="AE15" s="2">
        <f t="shared" si="4"/>
        <v>103</v>
      </c>
      <c r="AF15" s="2" t="s">
        <v>156</v>
      </c>
    </row>
    <row r="16" spans="1:32" x14ac:dyDescent="0.2">
      <c r="A16">
        <v>14</v>
      </c>
      <c r="B16" s="2" t="s">
        <v>1147</v>
      </c>
      <c r="C16" s="2" t="s">
        <v>22</v>
      </c>
      <c r="D16" s="2" t="s">
        <v>23</v>
      </c>
      <c r="E16" s="2" t="s">
        <v>2768</v>
      </c>
      <c r="F16" s="2" t="s">
        <v>2775</v>
      </c>
      <c r="G16" s="2">
        <v>39</v>
      </c>
      <c r="H16" s="2">
        <v>43</v>
      </c>
      <c r="I16" s="3">
        <v>42462</v>
      </c>
      <c r="J16" s="3">
        <v>42464</v>
      </c>
      <c r="K16" s="3" t="s">
        <v>2536</v>
      </c>
      <c r="L16" s="17">
        <f t="shared" si="5"/>
        <v>250.79</v>
      </c>
      <c r="M16" s="20">
        <f t="shared" si="6"/>
        <v>0.9497587623110969</v>
      </c>
      <c r="N16" s="2" t="s">
        <v>2548</v>
      </c>
      <c r="O16" s="2">
        <v>2590000</v>
      </c>
      <c r="P16" s="2">
        <v>2900000</v>
      </c>
      <c r="Q16" s="2">
        <f t="shared" si="0"/>
        <v>310000</v>
      </c>
      <c r="R16" s="14">
        <f t="shared" si="1"/>
        <v>0.11969111969111969</v>
      </c>
      <c r="S16" s="2"/>
      <c r="T16" s="5">
        <f t="shared" si="7"/>
        <v>66410.256410256407</v>
      </c>
      <c r="U16" s="2">
        <v>74359</v>
      </c>
      <c r="V16" s="5">
        <f t="shared" si="2"/>
        <v>7948.7435897435935</v>
      </c>
      <c r="W16" s="14">
        <f t="shared" si="3"/>
        <v>0.11969150579150585</v>
      </c>
      <c r="X16" s="22">
        <f t="shared" si="8"/>
        <v>63073.722932967714</v>
      </c>
      <c r="Y16" s="22">
        <f t="shared" si="9"/>
        <v>70623.111806690853</v>
      </c>
      <c r="Z16" s="22">
        <f t="shared" si="10"/>
        <v>7549.3888737231391</v>
      </c>
      <c r="AA16" s="8">
        <f t="shared" si="11"/>
        <v>0.11969150579150582</v>
      </c>
      <c r="AB16" s="22">
        <f t="shared" si="12"/>
        <v>2754301.3604609431</v>
      </c>
      <c r="AC16" s="11">
        <v>2958</v>
      </c>
      <c r="AD16" s="2">
        <v>2009</v>
      </c>
      <c r="AE16" s="2">
        <f t="shared" si="4"/>
        <v>7</v>
      </c>
      <c r="AF16" s="2" t="s">
        <v>65</v>
      </c>
    </row>
    <row r="17" spans="1:32" x14ac:dyDescent="0.2">
      <c r="A17">
        <v>14</v>
      </c>
      <c r="B17" s="2" t="s">
        <v>489</v>
      </c>
      <c r="C17" s="2" t="s">
        <v>22</v>
      </c>
      <c r="D17" s="2" t="s">
        <v>23</v>
      </c>
      <c r="E17" s="2" t="s">
        <v>2768</v>
      </c>
      <c r="F17" s="2" t="s">
        <v>2775</v>
      </c>
      <c r="G17" s="2">
        <v>73</v>
      </c>
      <c r="H17" s="2">
        <v>82</v>
      </c>
      <c r="I17" s="3">
        <v>42462</v>
      </c>
      <c r="J17" s="3">
        <v>42465</v>
      </c>
      <c r="K17" s="3" t="s">
        <v>2536</v>
      </c>
      <c r="L17" s="17">
        <f t="shared" si="5"/>
        <v>250.79</v>
      </c>
      <c r="M17" s="20">
        <f t="shared" si="6"/>
        <v>0.9497587623110969</v>
      </c>
      <c r="N17" s="2" t="s">
        <v>2550</v>
      </c>
      <c r="O17" s="2">
        <v>5000000</v>
      </c>
      <c r="P17" s="2">
        <v>5350000</v>
      </c>
      <c r="Q17" s="2">
        <f t="shared" si="0"/>
        <v>350000</v>
      </c>
      <c r="R17" s="14">
        <f t="shared" si="1"/>
        <v>7.0000000000000007E-2</v>
      </c>
      <c r="S17" s="2"/>
      <c r="T17" s="5">
        <f t="shared" si="7"/>
        <v>68493.150684931505</v>
      </c>
      <c r="U17" s="2">
        <v>73288</v>
      </c>
      <c r="V17" s="5">
        <f t="shared" si="2"/>
        <v>4794.8493150684953</v>
      </c>
      <c r="W17" s="14">
        <f t="shared" si="3"/>
        <v>7.0004800000000034E-2</v>
      </c>
      <c r="X17" s="22">
        <f t="shared" si="8"/>
        <v>65051.970021308007</v>
      </c>
      <c r="Y17" s="22">
        <f t="shared" si="9"/>
        <v>69605.920172255675</v>
      </c>
      <c r="Z17" s="22">
        <f t="shared" si="10"/>
        <v>4553.9501509476686</v>
      </c>
      <c r="AA17" s="8">
        <f t="shared" si="11"/>
        <v>7.0004800000000089E-2</v>
      </c>
      <c r="AB17" s="22">
        <f t="shared" si="12"/>
        <v>5081232.1725746645</v>
      </c>
      <c r="AC17" s="11">
        <v>5922</v>
      </c>
      <c r="AD17" s="2">
        <v>2005</v>
      </c>
      <c r="AE17" s="2">
        <f t="shared" si="4"/>
        <v>11</v>
      </c>
      <c r="AF17" s="2" t="s">
        <v>67</v>
      </c>
    </row>
    <row r="18" spans="1:32" x14ac:dyDescent="0.2">
      <c r="A18">
        <v>14</v>
      </c>
      <c r="B18" s="2" t="s">
        <v>2689</v>
      </c>
      <c r="C18" s="2" t="s">
        <v>22</v>
      </c>
      <c r="D18" s="2" t="s">
        <v>23</v>
      </c>
      <c r="E18" s="2" t="s">
        <v>2768</v>
      </c>
      <c r="F18" s="2" t="s">
        <v>2775</v>
      </c>
      <c r="G18" s="2">
        <v>81</v>
      </c>
      <c r="H18" s="2">
        <v>98</v>
      </c>
      <c r="I18" s="3">
        <v>42462</v>
      </c>
      <c r="J18" s="3">
        <v>42466</v>
      </c>
      <c r="K18" s="3" t="s">
        <v>2536</v>
      </c>
      <c r="L18" s="17">
        <f t="shared" si="5"/>
        <v>250.79</v>
      </c>
      <c r="M18" s="20">
        <f t="shared" si="6"/>
        <v>0.9497587623110969</v>
      </c>
      <c r="N18" s="2" t="s">
        <v>2546</v>
      </c>
      <c r="O18" s="2">
        <v>4950000</v>
      </c>
      <c r="P18" s="2">
        <v>5500000</v>
      </c>
      <c r="Q18" s="2">
        <f t="shared" si="0"/>
        <v>550000</v>
      </c>
      <c r="R18" s="14">
        <f t="shared" si="1"/>
        <v>0.1111111111111111</v>
      </c>
      <c r="S18" s="2">
        <v>78725</v>
      </c>
      <c r="T18" s="5">
        <f t="shared" si="7"/>
        <v>62083.024691358027</v>
      </c>
      <c r="U18" s="2">
        <v>68873</v>
      </c>
      <c r="V18" s="5">
        <f t="shared" si="2"/>
        <v>6789.9753086419732</v>
      </c>
      <c r="W18" s="14">
        <f t="shared" si="3"/>
        <v>0.10936927352360684</v>
      </c>
      <c r="X18" s="22">
        <f t="shared" si="8"/>
        <v>58963.896691393471</v>
      </c>
      <c r="Y18" s="22">
        <f t="shared" si="9"/>
        <v>65412.735236652174</v>
      </c>
      <c r="Z18" s="22">
        <f t="shared" si="10"/>
        <v>6448.8385452587027</v>
      </c>
      <c r="AA18" s="8">
        <f t="shared" si="11"/>
        <v>0.10936927352360673</v>
      </c>
      <c r="AB18" s="22">
        <f t="shared" si="12"/>
        <v>5298431.554168826</v>
      </c>
      <c r="AC18" s="2"/>
      <c r="AD18" s="2">
        <v>1898</v>
      </c>
      <c r="AE18" s="2">
        <f t="shared" si="4"/>
        <v>118</v>
      </c>
      <c r="AF18" s="2" t="s">
        <v>217</v>
      </c>
    </row>
    <row r="19" spans="1:32" x14ac:dyDescent="0.2">
      <c r="A19">
        <v>14</v>
      </c>
      <c r="B19" s="2" t="s">
        <v>2705</v>
      </c>
      <c r="C19" s="2" t="s">
        <v>22</v>
      </c>
      <c r="D19" s="2" t="s">
        <v>23</v>
      </c>
      <c r="E19" s="2" t="s">
        <v>2768</v>
      </c>
      <c r="F19" s="2" t="s">
        <v>2775</v>
      </c>
      <c r="G19" s="2">
        <v>87</v>
      </c>
      <c r="H19" s="2">
        <v>110</v>
      </c>
      <c r="I19" s="3">
        <v>42462</v>
      </c>
      <c r="J19" s="3">
        <v>42466</v>
      </c>
      <c r="K19" s="3" t="s">
        <v>2536</v>
      </c>
      <c r="L19" s="17">
        <f t="shared" si="5"/>
        <v>250.79</v>
      </c>
      <c r="M19" s="20">
        <f t="shared" si="6"/>
        <v>0.9497587623110969</v>
      </c>
      <c r="N19" s="2" t="s">
        <v>2546</v>
      </c>
      <c r="O19" s="2">
        <v>5800000</v>
      </c>
      <c r="P19" s="2">
        <v>6700000</v>
      </c>
      <c r="Q19" s="2">
        <f t="shared" si="0"/>
        <v>900000</v>
      </c>
      <c r="R19" s="14">
        <f t="shared" si="1"/>
        <v>0.15517241379310345</v>
      </c>
      <c r="S19" s="2"/>
      <c r="T19" s="5">
        <f t="shared" si="7"/>
        <v>66666.666666666672</v>
      </c>
      <c r="U19" s="2">
        <v>77011</v>
      </c>
      <c r="V19" s="5">
        <f t="shared" si="2"/>
        <v>10344.333333333328</v>
      </c>
      <c r="W19" s="14">
        <f t="shared" si="3"/>
        <v>0.15516499999999991</v>
      </c>
      <c r="X19" s="22">
        <f t="shared" si="8"/>
        <v>63317.250820739799</v>
      </c>
      <c r="Y19" s="22">
        <f t="shared" si="9"/>
        <v>73141.872044339878</v>
      </c>
      <c r="Z19" s="22">
        <f t="shared" si="10"/>
        <v>9824.6212236000792</v>
      </c>
      <c r="AA19" s="8">
        <f t="shared" si="11"/>
        <v>0.1551649999999998</v>
      </c>
      <c r="AB19" s="22">
        <f t="shared" si="12"/>
        <v>6363342.8678575698</v>
      </c>
      <c r="AC19" s="11">
        <v>1698</v>
      </c>
      <c r="AD19" s="2">
        <v>1896</v>
      </c>
      <c r="AE19" s="2">
        <f t="shared" si="4"/>
        <v>120</v>
      </c>
      <c r="AF19" s="2" t="s">
        <v>127</v>
      </c>
    </row>
    <row r="20" spans="1:32" x14ac:dyDescent="0.2">
      <c r="A20">
        <v>14</v>
      </c>
      <c r="B20" s="2" t="s">
        <v>539</v>
      </c>
      <c r="C20" s="2" t="s">
        <v>22</v>
      </c>
      <c r="D20" s="2" t="s">
        <v>23</v>
      </c>
      <c r="E20" s="2" t="s">
        <v>2768</v>
      </c>
      <c r="F20" s="2" t="s">
        <v>2775</v>
      </c>
      <c r="G20" s="2">
        <v>40</v>
      </c>
      <c r="H20" s="2">
        <v>45</v>
      </c>
      <c r="I20" s="3">
        <v>42464</v>
      </c>
      <c r="J20" s="3">
        <v>42468</v>
      </c>
      <c r="K20" s="3" t="s">
        <v>2536</v>
      </c>
      <c r="L20" s="17">
        <f t="shared" si="5"/>
        <v>250.79</v>
      </c>
      <c r="M20" s="20">
        <f t="shared" si="6"/>
        <v>0.9497587623110969</v>
      </c>
      <c r="N20" s="2" t="s">
        <v>2546</v>
      </c>
      <c r="O20" s="2">
        <v>2500000</v>
      </c>
      <c r="P20" s="2">
        <v>3060000</v>
      </c>
      <c r="Q20" s="2">
        <f t="shared" si="0"/>
        <v>560000</v>
      </c>
      <c r="R20" s="14">
        <f t="shared" si="1"/>
        <v>0.224</v>
      </c>
      <c r="S20" s="2">
        <v>25547</v>
      </c>
      <c r="T20" s="5">
        <f t="shared" si="7"/>
        <v>63138.675000000003</v>
      </c>
      <c r="U20" s="2">
        <v>77139</v>
      </c>
      <c r="V20" s="5">
        <f t="shared" si="2"/>
        <v>14000.324999999997</v>
      </c>
      <c r="W20" s="14">
        <f t="shared" si="3"/>
        <v>0.22173929053785174</v>
      </c>
      <c r="X20" s="22">
        <f t="shared" si="8"/>
        <v>59966.509821962602</v>
      </c>
      <c r="Y20" s="22">
        <f t="shared" si="9"/>
        <v>73263.441165915705</v>
      </c>
      <c r="Z20" s="22">
        <f t="shared" si="10"/>
        <v>13296.931343953103</v>
      </c>
      <c r="AA20" s="8">
        <f t="shared" si="11"/>
        <v>0.22173929053785171</v>
      </c>
      <c r="AB20" s="22">
        <f t="shared" si="12"/>
        <v>2930537.6466366281</v>
      </c>
      <c r="AC20" s="11">
        <v>1702</v>
      </c>
      <c r="AD20" s="2">
        <v>1990</v>
      </c>
      <c r="AE20" s="2">
        <f t="shared" si="4"/>
        <v>26</v>
      </c>
      <c r="AF20" s="2" t="s">
        <v>29</v>
      </c>
    </row>
    <row r="21" spans="1:32" x14ac:dyDescent="0.2">
      <c r="A21">
        <v>15</v>
      </c>
      <c r="B21" s="2" t="s">
        <v>2640</v>
      </c>
      <c r="C21" s="2" t="s">
        <v>22</v>
      </c>
      <c r="D21" s="2" t="s">
        <v>23</v>
      </c>
      <c r="E21" s="2" t="s">
        <v>2768</v>
      </c>
      <c r="F21" s="2" t="s">
        <v>2775</v>
      </c>
      <c r="G21" s="2">
        <v>66</v>
      </c>
      <c r="H21" s="2"/>
      <c r="I21" s="3">
        <v>42469</v>
      </c>
      <c r="J21" s="3">
        <v>42472</v>
      </c>
      <c r="K21" s="3" t="s">
        <v>2536</v>
      </c>
      <c r="L21" s="17">
        <f t="shared" si="5"/>
        <v>250.79</v>
      </c>
      <c r="M21" s="20">
        <f t="shared" si="6"/>
        <v>0.9497587623110969</v>
      </c>
      <c r="N21" s="2" t="s">
        <v>2550</v>
      </c>
      <c r="O21" s="2">
        <v>4300000</v>
      </c>
      <c r="P21" s="2">
        <v>5100000</v>
      </c>
      <c r="Q21" s="2">
        <f t="shared" si="0"/>
        <v>800000</v>
      </c>
      <c r="R21" s="14">
        <f t="shared" si="1"/>
        <v>0.18604651162790697</v>
      </c>
      <c r="S21" s="2"/>
      <c r="T21" s="5">
        <f t="shared" si="7"/>
        <v>65151.515151515152</v>
      </c>
      <c r="U21" s="2">
        <v>77273</v>
      </c>
      <c r="V21" s="5">
        <f t="shared" si="2"/>
        <v>12121.484848484848</v>
      </c>
      <c r="W21" s="14">
        <f t="shared" si="3"/>
        <v>0.18605069767441859</v>
      </c>
      <c r="X21" s="22">
        <f t="shared" si="8"/>
        <v>61878.222392995711</v>
      </c>
      <c r="Y21" s="22">
        <f t="shared" si="9"/>
        <v>73390.708840065388</v>
      </c>
      <c r="Z21" s="22">
        <f t="shared" si="10"/>
        <v>11512.486447069678</v>
      </c>
      <c r="AA21" s="8">
        <f t="shared" si="11"/>
        <v>0.18605069767441851</v>
      </c>
      <c r="AB21" s="22">
        <f t="shared" si="12"/>
        <v>4843786.7834443152</v>
      </c>
      <c r="AC21" s="2"/>
      <c r="AD21" s="2">
        <v>2013</v>
      </c>
      <c r="AE21" s="2">
        <f t="shared" si="4"/>
        <v>3</v>
      </c>
      <c r="AF21" s="2" t="s">
        <v>231</v>
      </c>
    </row>
    <row r="22" spans="1:32" x14ac:dyDescent="0.2">
      <c r="A22">
        <v>15</v>
      </c>
      <c r="B22" s="2" t="s">
        <v>2589</v>
      </c>
      <c r="C22" s="2" t="s">
        <v>22</v>
      </c>
      <c r="D22" s="2" t="s">
        <v>23</v>
      </c>
      <c r="E22" s="2" t="s">
        <v>2768</v>
      </c>
      <c r="F22" s="2" t="s">
        <v>2775</v>
      </c>
      <c r="G22" s="2">
        <v>46</v>
      </c>
      <c r="H22" s="2">
        <v>58</v>
      </c>
      <c r="I22" s="3">
        <v>42471</v>
      </c>
      <c r="J22" s="3">
        <v>42473</v>
      </c>
      <c r="K22" s="3" t="s">
        <v>2536</v>
      </c>
      <c r="L22" s="17">
        <f t="shared" si="5"/>
        <v>250.79</v>
      </c>
      <c r="M22" s="20">
        <f t="shared" si="6"/>
        <v>0.9497587623110969</v>
      </c>
      <c r="N22" s="2" t="s">
        <v>2548</v>
      </c>
      <c r="O22" s="2">
        <v>2700000</v>
      </c>
      <c r="P22" s="2">
        <v>2975000</v>
      </c>
      <c r="Q22" s="2">
        <f t="shared" si="0"/>
        <v>275000</v>
      </c>
      <c r="R22" s="14">
        <f t="shared" si="1"/>
        <v>0.10185185185185185</v>
      </c>
      <c r="S22" s="2">
        <v>12446</v>
      </c>
      <c r="T22" s="5">
        <f t="shared" si="7"/>
        <v>58966.217391304344</v>
      </c>
      <c r="U22" s="2">
        <v>64944</v>
      </c>
      <c r="V22" s="5">
        <f t="shared" si="2"/>
        <v>5977.7826086956557</v>
      </c>
      <c r="W22" s="14">
        <f t="shared" si="3"/>
        <v>0.10137639606465905</v>
      </c>
      <c r="X22" s="22">
        <f t="shared" si="8"/>
        <v>56003.681647732294</v>
      </c>
      <c r="Y22" s="22">
        <f t="shared" si="9"/>
        <v>61681.13305953188</v>
      </c>
      <c r="Z22" s="22">
        <f t="shared" si="10"/>
        <v>5677.4514117995859</v>
      </c>
      <c r="AA22" s="8">
        <f t="shared" si="11"/>
        <v>0.10137639606465904</v>
      </c>
      <c r="AB22" s="22">
        <f t="shared" si="12"/>
        <v>2837332.1207384663</v>
      </c>
      <c r="AC22" s="2">
        <v>434</v>
      </c>
      <c r="AD22" s="2">
        <v>1897</v>
      </c>
      <c r="AE22" s="2">
        <f t="shared" si="4"/>
        <v>119</v>
      </c>
      <c r="AF22" s="2" t="s">
        <v>108</v>
      </c>
    </row>
    <row r="23" spans="1:32" x14ac:dyDescent="0.2">
      <c r="A23">
        <v>15</v>
      </c>
      <c r="B23" s="2" t="s">
        <v>1324</v>
      </c>
      <c r="C23" s="2" t="s">
        <v>22</v>
      </c>
      <c r="D23" s="2" t="s">
        <v>23</v>
      </c>
      <c r="E23" s="2" t="s">
        <v>2768</v>
      </c>
      <c r="F23" s="2" t="s">
        <v>2775</v>
      </c>
      <c r="G23" s="2">
        <v>73</v>
      </c>
      <c r="H23" s="2">
        <v>81</v>
      </c>
      <c r="I23" s="3">
        <v>42471</v>
      </c>
      <c r="J23" s="3">
        <v>42474</v>
      </c>
      <c r="K23" s="3" t="s">
        <v>2536</v>
      </c>
      <c r="L23" s="17">
        <f t="shared" si="5"/>
        <v>250.79</v>
      </c>
      <c r="M23" s="20">
        <f t="shared" si="6"/>
        <v>0.9497587623110969</v>
      </c>
      <c r="N23" s="2" t="s">
        <v>2550</v>
      </c>
      <c r="O23" s="2">
        <v>4990000</v>
      </c>
      <c r="P23" s="2">
        <v>5850000</v>
      </c>
      <c r="Q23" s="2">
        <f t="shared" si="0"/>
        <v>860000</v>
      </c>
      <c r="R23" s="14">
        <f t="shared" si="1"/>
        <v>0.17234468937875752</v>
      </c>
      <c r="S23" s="2"/>
      <c r="T23" s="5">
        <f t="shared" si="7"/>
        <v>68356.164383561641</v>
      </c>
      <c r="U23" s="2">
        <v>80137</v>
      </c>
      <c r="V23" s="5">
        <f t="shared" si="2"/>
        <v>11780.835616438359</v>
      </c>
      <c r="W23" s="14">
        <f t="shared" si="3"/>
        <v>0.17234488977955917</v>
      </c>
      <c r="X23" s="22">
        <f t="shared" si="8"/>
        <v>64921.866081265391</v>
      </c>
      <c r="Y23" s="22">
        <f t="shared" si="9"/>
        <v>76110.817935324376</v>
      </c>
      <c r="Z23" s="22">
        <f t="shared" si="10"/>
        <v>11188.951854058985</v>
      </c>
      <c r="AA23" s="8">
        <f t="shared" si="11"/>
        <v>0.17234488977955917</v>
      </c>
      <c r="AB23" s="22">
        <f t="shared" si="12"/>
        <v>5556089.7092786795</v>
      </c>
      <c r="AC23" s="11">
        <v>6339</v>
      </c>
      <c r="AD23" s="2">
        <v>2012</v>
      </c>
      <c r="AE23" s="2">
        <f t="shared" si="4"/>
        <v>4</v>
      </c>
      <c r="AF23" s="2" t="s">
        <v>127</v>
      </c>
    </row>
    <row r="24" spans="1:32" x14ac:dyDescent="0.2">
      <c r="A24">
        <v>17</v>
      </c>
      <c r="B24" s="2" t="s">
        <v>1514</v>
      </c>
      <c r="C24" s="2" t="s">
        <v>22</v>
      </c>
      <c r="D24" s="2" t="s">
        <v>23</v>
      </c>
      <c r="E24" s="2" t="s">
        <v>2768</v>
      </c>
      <c r="F24" s="2" t="s">
        <v>2775</v>
      </c>
      <c r="G24" s="2">
        <v>70</v>
      </c>
      <c r="H24" s="2">
        <v>77</v>
      </c>
      <c r="I24" s="3">
        <v>42484</v>
      </c>
      <c r="J24" s="3">
        <v>42487</v>
      </c>
      <c r="K24" s="3" t="s">
        <v>2536</v>
      </c>
      <c r="L24" s="17">
        <f t="shared" si="5"/>
        <v>250.79</v>
      </c>
      <c r="M24" s="20">
        <f t="shared" si="6"/>
        <v>0.9497587623110969</v>
      </c>
      <c r="N24" s="2" t="s">
        <v>2550</v>
      </c>
      <c r="O24" s="2">
        <v>4350000</v>
      </c>
      <c r="P24" s="2">
        <v>4500000</v>
      </c>
      <c r="Q24" s="2">
        <f t="shared" si="0"/>
        <v>150000</v>
      </c>
      <c r="R24" s="14">
        <f t="shared" si="1"/>
        <v>3.4482758620689655E-2</v>
      </c>
      <c r="S24" s="2"/>
      <c r="T24" s="5">
        <f t="shared" si="7"/>
        <v>62142.857142857145</v>
      </c>
      <c r="U24" s="2">
        <v>64286</v>
      </c>
      <c r="V24" s="5">
        <f t="shared" si="2"/>
        <v>2143.1428571428551</v>
      </c>
      <c r="W24" s="14">
        <f t="shared" si="3"/>
        <v>3.4487356321839045E-2</v>
      </c>
      <c r="X24" s="22">
        <f t="shared" si="8"/>
        <v>59020.723086475307</v>
      </c>
      <c r="Y24" s="22">
        <f t="shared" si="9"/>
        <v>61056.191793931175</v>
      </c>
      <c r="Z24" s="22">
        <f t="shared" si="10"/>
        <v>2035.4687074558678</v>
      </c>
      <c r="AA24" s="8">
        <f t="shared" si="11"/>
        <v>3.448735632183908E-2</v>
      </c>
      <c r="AB24" s="22">
        <f t="shared" si="12"/>
        <v>4273933.4255751818</v>
      </c>
      <c r="AC24" s="11">
        <v>1649</v>
      </c>
      <c r="AD24" s="2">
        <v>2014</v>
      </c>
      <c r="AE24" s="2">
        <f t="shared" si="4"/>
        <v>2</v>
      </c>
      <c r="AF24" s="2" t="s">
        <v>156</v>
      </c>
    </row>
    <row r="25" spans="1:32" x14ac:dyDescent="0.2">
      <c r="A25">
        <v>18</v>
      </c>
      <c r="B25" s="2" t="s">
        <v>2071</v>
      </c>
      <c r="C25" s="2" t="s">
        <v>22</v>
      </c>
      <c r="D25" s="2" t="s">
        <v>23</v>
      </c>
      <c r="E25" s="2" t="s">
        <v>2768</v>
      </c>
      <c r="F25" s="2" t="s">
        <v>2775</v>
      </c>
      <c r="G25" s="2">
        <v>45</v>
      </c>
      <c r="H25" s="2">
        <v>56</v>
      </c>
      <c r="I25" s="3">
        <v>42491</v>
      </c>
      <c r="J25" s="3">
        <v>42493</v>
      </c>
      <c r="K25" s="3" t="s">
        <v>2537</v>
      </c>
      <c r="L25" s="17">
        <f t="shared" si="5"/>
        <v>256.52</v>
      </c>
      <c r="M25" s="20">
        <f t="shared" si="6"/>
        <v>0.92854358334632781</v>
      </c>
      <c r="N25" s="2" t="s">
        <v>2548</v>
      </c>
      <c r="O25" s="2">
        <v>3200000</v>
      </c>
      <c r="P25" s="2">
        <v>3600000</v>
      </c>
      <c r="Q25" s="2">
        <f t="shared" si="0"/>
        <v>400000</v>
      </c>
      <c r="R25" s="14">
        <f t="shared" si="1"/>
        <v>0.125</v>
      </c>
      <c r="S25" s="2"/>
      <c r="T25" s="5">
        <f t="shared" si="7"/>
        <v>71111.111111111109</v>
      </c>
      <c r="U25" s="2">
        <v>80000</v>
      </c>
      <c r="V25" s="5">
        <f t="shared" si="2"/>
        <v>8888.8888888888905</v>
      </c>
      <c r="W25" s="14">
        <f t="shared" si="3"/>
        <v>0.12500000000000003</v>
      </c>
      <c r="X25" s="22">
        <f t="shared" si="8"/>
        <v>66029.76592684997</v>
      </c>
      <c r="Y25" s="22">
        <f t="shared" si="9"/>
        <v>74283.486667706224</v>
      </c>
      <c r="Z25" s="22">
        <f t="shared" si="10"/>
        <v>8253.7207408562535</v>
      </c>
      <c r="AA25" s="8">
        <f t="shared" si="11"/>
        <v>0.12500000000000011</v>
      </c>
      <c r="AB25" s="22">
        <f t="shared" si="12"/>
        <v>3342756.9000467802</v>
      </c>
      <c r="AC25" s="11">
        <v>3393</v>
      </c>
      <c r="AD25" s="2">
        <v>2014</v>
      </c>
      <c r="AE25" s="2">
        <f t="shared" si="4"/>
        <v>2</v>
      </c>
      <c r="AF25" s="2" t="s">
        <v>191</v>
      </c>
    </row>
    <row r="26" spans="1:32" x14ac:dyDescent="0.2">
      <c r="A26">
        <v>18</v>
      </c>
      <c r="B26" s="2" t="s">
        <v>2605</v>
      </c>
      <c r="C26" s="2" t="s">
        <v>22</v>
      </c>
      <c r="D26" s="2" t="s">
        <v>23</v>
      </c>
      <c r="E26" s="2" t="s">
        <v>2768</v>
      </c>
      <c r="F26" s="2" t="s">
        <v>2775</v>
      </c>
      <c r="G26" s="2">
        <v>50</v>
      </c>
      <c r="H26" s="2">
        <v>55</v>
      </c>
      <c r="I26" s="3">
        <v>42494</v>
      </c>
      <c r="J26" s="3">
        <v>42494</v>
      </c>
      <c r="K26" s="3" t="s">
        <v>2537</v>
      </c>
      <c r="L26" s="17">
        <f t="shared" si="5"/>
        <v>256.52</v>
      </c>
      <c r="M26" s="20">
        <f t="shared" si="6"/>
        <v>0.92854358334632781</v>
      </c>
      <c r="N26" s="2" t="s">
        <v>2554</v>
      </c>
      <c r="O26" s="2">
        <v>3350000</v>
      </c>
      <c r="P26" s="2">
        <v>3350000</v>
      </c>
      <c r="Q26" s="2">
        <f t="shared" si="0"/>
        <v>0</v>
      </c>
      <c r="R26" s="14">
        <f t="shared" si="1"/>
        <v>0</v>
      </c>
      <c r="S26" s="2"/>
      <c r="T26" s="5">
        <f t="shared" si="7"/>
        <v>67000</v>
      </c>
      <c r="U26" s="2">
        <v>67000</v>
      </c>
      <c r="V26" s="5">
        <f t="shared" si="2"/>
        <v>0</v>
      </c>
      <c r="W26" s="14">
        <f t="shared" si="3"/>
        <v>0</v>
      </c>
      <c r="X26" s="22">
        <f t="shared" si="8"/>
        <v>62212.420084203965</v>
      </c>
      <c r="Y26" s="22">
        <f t="shared" si="9"/>
        <v>62212.420084203965</v>
      </c>
      <c r="Z26" s="22">
        <f t="shared" si="10"/>
        <v>0</v>
      </c>
      <c r="AA26" s="8">
        <f t="shared" si="11"/>
        <v>0</v>
      </c>
      <c r="AB26" s="22">
        <f t="shared" si="12"/>
        <v>3110621.0042101983</v>
      </c>
      <c r="AC26" s="2">
        <v>16</v>
      </c>
      <c r="AD26" s="2">
        <v>2014</v>
      </c>
      <c r="AE26" s="2">
        <f t="shared" si="4"/>
        <v>2</v>
      </c>
      <c r="AF26" s="2" t="s">
        <v>383</v>
      </c>
    </row>
    <row r="27" spans="1:32" x14ac:dyDescent="0.2">
      <c r="A27">
        <v>18</v>
      </c>
      <c r="B27" s="2" t="s">
        <v>2606</v>
      </c>
      <c r="C27" s="2" t="s">
        <v>22</v>
      </c>
      <c r="D27" s="2" t="s">
        <v>23</v>
      </c>
      <c r="E27" s="2" t="s">
        <v>2768</v>
      </c>
      <c r="F27" s="2" t="s">
        <v>2775</v>
      </c>
      <c r="G27" s="2">
        <v>50</v>
      </c>
      <c r="H27" s="2">
        <v>55</v>
      </c>
      <c r="I27" s="3">
        <v>42494</v>
      </c>
      <c r="J27" s="3">
        <v>42494</v>
      </c>
      <c r="K27" s="3" t="s">
        <v>2537</v>
      </c>
      <c r="L27" s="17">
        <f t="shared" si="5"/>
        <v>256.52</v>
      </c>
      <c r="M27" s="20">
        <f t="shared" si="6"/>
        <v>0.92854358334632781</v>
      </c>
      <c r="N27" s="2" t="s">
        <v>2554</v>
      </c>
      <c r="O27" s="2">
        <v>2950000</v>
      </c>
      <c r="P27" s="2">
        <v>3350000</v>
      </c>
      <c r="Q27" s="2">
        <f t="shared" si="0"/>
        <v>400000</v>
      </c>
      <c r="R27" s="14">
        <f t="shared" si="1"/>
        <v>0.13559322033898305</v>
      </c>
      <c r="S27" s="2"/>
      <c r="T27" s="5">
        <f t="shared" si="7"/>
        <v>59000</v>
      </c>
      <c r="U27" s="2">
        <v>67000</v>
      </c>
      <c r="V27" s="5">
        <f t="shared" si="2"/>
        <v>8000</v>
      </c>
      <c r="W27" s="14">
        <f t="shared" si="3"/>
        <v>0.13559322033898305</v>
      </c>
      <c r="X27" s="22">
        <f t="shared" si="8"/>
        <v>54784.071417433341</v>
      </c>
      <c r="Y27" s="22">
        <f t="shared" si="9"/>
        <v>62212.420084203965</v>
      </c>
      <c r="Z27" s="22">
        <f t="shared" si="10"/>
        <v>7428.3486667706238</v>
      </c>
      <c r="AA27" s="8">
        <f t="shared" si="11"/>
        <v>0.13559322033898308</v>
      </c>
      <c r="AB27" s="22">
        <f t="shared" si="12"/>
        <v>3110621.0042101983</v>
      </c>
      <c r="AC27" s="2">
        <v>16</v>
      </c>
      <c r="AD27" s="2">
        <v>2014</v>
      </c>
      <c r="AE27" s="2">
        <f t="shared" si="4"/>
        <v>2</v>
      </c>
      <c r="AF27" s="2" t="s">
        <v>383</v>
      </c>
    </row>
    <row r="28" spans="1:32" x14ac:dyDescent="0.2">
      <c r="A28">
        <v>18</v>
      </c>
      <c r="B28" s="2" t="s">
        <v>2643</v>
      </c>
      <c r="C28" s="2" t="s">
        <v>22</v>
      </c>
      <c r="D28" s="2" t="s">
        <v>23</v>
      </c>
      <c r="E28" s="2" t="s">
        <v>2768</v>
      </c>
      <c r="F28" s="2" t="s">
        <v>2775</v>
      </c>
      <c r="G28" s="2">
        <v>67</v>
      </c>
      <c r="H28" s="2">
        <v>78</v>
      </c>
      <c r="I28" s="3">
        <v>42490</v>
      </c>
      <c r="J28" s="3">
        <v>42494</v>
      </c>
      <c r="K28" s="3" t="s">
        <v>2537</v>
      </c>
      <c r="L28" s="17">
        <f t="shared" si="5"/>
        <v>256.52</v>
      </c>
      <c r="M28" s="20">
        <f t="shared" si="6"/>
        <v>0.92854358334632781</v>
      </c>
      <c r="N28" s="2" t="s">
        <v>2546</v>
      </c>
      <c r="O28" s="2">
        <v>4000000</v>
      </c>
      <c r="P28" s="2">
        <v>4300000</v>
      </c>
      <c r="Q28" s="2">
        <f t="shared" si="0"/>
        <v>300000</v>
      </c>
      <c r="R28" s="14">
        <f t="shared" si="1"/>
        <v>7.4999999999999997E-2</v>
      </c>
      <c r="S28" s="2">
        <v>3664</v>
      </c>
      <c r="T28" s="5">
        <f t="shared" si="7"/>
        <v>59756.179104477611</v>
      </c>
      <c r="U28" s="2">
        <v>64234</v>
      </c>
      <c r="V28" s="5">
        <f t="shared" si="2"/>
        <v>4477.820895522389</v>
      </c>
      <c r="W28" s="14">
        <f t="shared" si="3"/>
        <v>7.493485966854363E-2</v>
      </c>
      <c r="X28" s="22">
        <f t="shared" si="8"/>
        <v>55486.2166727566</v>
      </c>
      <c r="Y28" s="22">
        <f t="shared" si="9"/>
        <v>59644.068532668018</v>
      </c>
      <c r="Z28" s="22">
        <f t="shared" si="10"/>
        <v>4157.8518599114177</v>
      </c>
      <c r="AA28" s="8">
        <f t="shared" si="11"/>
        <v>7.493485966854356E-2</v>
      </c>
      <c r="AB28" s="22">
        <f t="shared" si="12"/>
        <v>3996152.5916887573</v>
      </c>
      <c r="AC28" s="11">
        <v>10990</v>
      </c>
      <c r="AD28" s="2">
        <v>2006</v>
      </c>
      <c r="AE28" s="2">
        <f t="shared" si="4"/>
        <v>10</v>
      </c>
      <c r="AF28" s="2" t="s">
        <v>137</v>
      </c>
    </row>
    <row r="29" spans="1:32" x14ac:dyDescent="0.2">
      <c r="A29">
        <v>19</v>
      </c>
      <c r="B29" s="2" t="s">
        <v>229</v>
      </c>
      <c r="C29" s="2" t="s">
        <v>22</v>
      </c>
      <c r="D29" s="2" t="s">
        <v>23</v>
      </c>
      <c r="E29" s="2" t="s">
        <v>2768</v>
      </c>
      <c r="F29" s="2" t="s">
        <v>2775</v>
      </c>
      <c r="G29" s="2">
        <v>32</v>
      </c>
      <c r="H29" s="2">
        <v>35</v>
      </c>
      <c r="I29" s="3">
        <v>42499</v>
      </c>
      <c r="J29" s="3">
        <v>42501</v>
      </c>
      <c r="K29" s="3" t="s">
        <v>2537</v>
      </c>
      <c r="L29" s="17">
        <f t="shared" si="5"/>
        <v>256.52</v>
      </c>
      <c r="M29" s="20">
        <f t="shared" si="6"/>
        <v>0.92854358334632781</v>
      </c>
      <c r="N29" s="2" t="s">
        <v>2548</v>
      </c>
      <c r="O29" s="2">
        <v>2500000</v>
      </c>
      <c r="P29" s="2">
        <v>2925000</v>
      </c>
      <c r="Q29" s="2">
        <f t="shared" si="0"/>
        <v>425000</v>
      </c>
      <c r="R29" s="14">
        <f t="shared" si="1"/>
        <v>0.17</v>
      </c>
      <c r="S29" s="2">
        <v>19344</v>
      </c>
      <c r="T29" s="5">
        <f t="shared" si="7"/>
        <v>78729.5</v>
      </c>
      <c r="U29" s="2">
        <v>92011</v>
      </c>
      <c r="V29" s="5">
        <f t="shared" si="2"/>
        <v>13281.5</v>
      </c>
      <c r="W29" s="14">
        <f t="shared" si="3"/>
        <v>0.16869788325849905</v>
      </c>
      <c r="X29" s="22">
        <f t="shared" si="8"/>
        <v>73103.772045064718</v>
      </c>
      <c r="Y29" s="22">
        <f t="shared" si="9"/>
        <v>85436.223647278966</v>
      </c>
      <c r="Z29" s="22">
        <f t="shared" si="10"/>
        <v>12332.451602214249</v>
      </c>
      <c r="AA29" s="8">
        <f t="shared" si="11"/>
        <v>0.16869788325849897</v>
      </c>
      <c r="AB29" s="22">
        <f t="shared" si="12"/>
        <v>2733959.1567129269</v>
      </c>
      <c r="AC29" s="11">
        <v>29802</v>
      </c>
      <c r="AD29" s="2">
        <v>1911</v>
      </c>
      <c r="AE29" s="2">
        <f t="shared" si="4"/>
        <v>105</v>
      </c>
      <c r="AF29" s="2" t="s">
        <v>2563</v>
      </c>
    </row>
    <row r="30" spans="1:32" x14ac:dyDescent="0.2">
      <c r="A30">
        <v>19</v>
      </c>
      <c r="B30" s="2" t="s">
        <v>2607</v>
      </c>
      <c r="C30" s="2" t="s">
        <v>22</v>
      </c>
      <c r="D30" s="2" t="s">
        <v>23</v>
      </c>
      <c r="E30" s="2" t="s">
        <v>2768</v>
      </c>
      <c r="F30" s="2" t="s">
        <v>2775</v>
      </c>
      <c r="G30" s="2">
        <v>50</v>
      </c>
      <c r="H30" s="2">
        <v>55</v>
      </c>
      <c r="I30" s="3">
        <v>42502</v>
      </c>
      <c r="J30" s="3">
        <v>42502</v>
      </c>
      <c r="K30" s="3" t="s">
        <v>2537</v>
      </c>
      <c r="L30" s="17">
        <f t="shared" si="5"/>
        <v>256.52</v>
      </c>
      <c r="M30" s="20">
        <f t="shared" si="6"/>
        <v>0.92854358334632781</v>
      </c>
      <c r="N30" s="2" t="s">
        <v>2554</v>
      </c>
      <c r="O30" s="2">
        <v>2950000</v>
      </c>
      <c r="P30" s="2">
        <v>3700000</v>
      </c>
      <c r="Q30" s="2">
        <f t="shared" si="0"/>
        <v>750000</v>
      </c>
      <c r="R30" s="14">
        <f t="shared" si="1"/>
        <v>0.25423728813559321</v>
      </c>
      <c r="S30" s="2"/>
      <c r="T30" s="5">
        <f t="shared" si="7"/>
        <v>59000</v>
      </c>
      <c r="U30" s="2">
        <v>74000</v>
      </c>
      <c r="V30" s="5">
        <f t="shared" si="2"/>
        <v>15000</v>
      </c>
      <c r="W30" s="14">
        <f t="shared" si="3"/>
        <v>0.25423728813559321</v>
      </c>
      <c r="X30" s="22">
        <f t="shared" si="8"/>
        <v>54784.071417433341</v>
      </c>
      <c r="Y30" s="22">
        <f t="shared" si="9"/>
        <v>68712.225167628261</v>
      </c>
      <c r="Z30" s="22">
        <f t="shared" si="10"/>
        <v>13928.153750194921</v>
      </c>
      <c r="AA30" s="8">
        <f t="shared" si="11"/>
        <v>0.25423728813559326</v>
      </c>
      <c r="AB30" s="22">
        <f t="shared" si="12"/>
        <v>3435611.2583814133</v>
      </c>
      <c r="AC30" s="11">
        <v>11348</v>
      </c>
      <c r="AD30" s="2">
        <v>2014</v>
      </c>
      <c r="AE30" s="2">
        <f t="shared" si="4"/>
        <v>2</v>
      </c>
      <c r="AF30" s="2" t="s">
        <v>383</v>
      </c>
    </row>
    <row r="31" spans="1:32" x14ac:dyDescent="0.2">
      <c r="A31">
        <v>21</v>
      </c>
      <c r="B31" s="2" t="s">
        <v>2644</v>
      </c>
      <c r="C31" s="2" t="s">
        <v>22</v>
      </c>
      <c r="D31" s="2" t="s">
        <v>23</v>
      </c>
      <c r="E31" s="2" t="s">
        <v>2768</v>
      </c>
      <c r="F31" s="2" t="s">
        <v>2775</v>
      </c>
      <c r="G31" s="2">
        <v>67</v>
      </c>
      <c r="H31" s="2">
        <v>77</v>
      </c>
      <c r="I31" s="3">
        <v>42510</v>
      </c>
      <c r="J31" s="3">
        <v>42514</v>
      </c>
      <c r="K31" s="3" t="s">
        <v>2537</v>
      </c>
      <c r="L31" s="17">
        <f t="shared" si="5"/>
        <v>256.52</v>
      </c>
      <c r="M31" s="20">
        <f t="shared" si="6"/>
        <v>0.92854358334632781</v>
      </c>
      <c r="N31" s="2" t="s">
        <v>2546</v>
      </c>
      <c r="O31" s="2">
        <v>3950000</v>
      </c>
      <c r="P31" s="2">
        <v>4400000</v>
      </c>
      <c r="Q31" s="2">
        <f t="shared" si="0"/>
        <v>450000</v>
      </c>
      <c r="R31" s="14">
        <f t="shared" si="1"/>
        <v>0.11392405063291139</v>
      </c>
      <c r="S31" s="2">
        <v>3664</v>
      </c>
      <c r="T31" s="5">
        <f t="shared" si="7"/>
        <v>59009.910447761191</v>
      </c>
      <c r="U31" s="2">
        <v>65726</v>
      </c>
      <c r="V31" s="5">
        <f t="shared" si="2"/>
        <v>6716.0895522388091</v>
      </c>
      <c r="W31" s="14">
        <f t="shared" si="3"/>
        <v>0.11381290873478379</v>
      </c>
      <c r="X31" s="22">
        <f t="shared" si="8"/>
        <v>54793.273700110083</v>
      </c>
      <c r="Y31" s="22">
        <f t="shared" si="9"/>
        <v>61029.455559020738</v>
      </c>
      <c r="Z31" s="22">
        <f t="shared" si="10"/>
        <v>6236.1818589106551</v>
      </c>
      <c r="AA31" s="8">
        <f t="shared" si="11"/>
        <v>0.11381290873478374</v>
      </c>
      <c r="AB31" s="22">
        <f t="shared" si="12"/>
        <v>4088973.5224543894</v>
      </c>
      <c r="AC31" s="11">
        <v>10997</v>
      </c>
      <c r="AD31" s="2">
        <v>2006</v>
      </c>
      <c r="AE31" s="2">
        <f t="shared" si="4"/>
        <v>10</v>
      </c>
      <c r="AF31" s="2" t="s">
        <v>29</v>
      </c>
    </row>
    <row r="32" spans="1:32" x14ac:dyDescent="0.2">
      <c r="A32">
        <v>21</v>
      </c>
      <c r="B32" s="2" t="s">
        <v>1172</v>
      </c>
      <c r="C32" s="2" t="s">
        <v>22</v>
      </c>
      <c r="D32" s="2" t="s">
        <v>23</v>
      </c>
      <c r="E32" s="2" t="s">
        <v>2768</v>
      </c>
      <c r="F32" s="2" t="s">
        <v>2775</v>
      </c>
      <c r="G32" s="2">
        <v>60</v>
      </c>
      <c r="H32" s="2">
        <v>66</v>
      </c>
      <c r="I32" s="3">
        <v>42513</v>
      </c>
      <c r="J32" s="3">
        <v>42516</v>
      </c>
      <c r="K32" s="3" t="s">
        <v>2537</v>
      </c>
      <c r="L32" s="17">
        <f t="shared" si="5"/>
        <v>256.52</v>
      </c>
      <c r="M32" s="20">
        <f t="shared" si="6"/>
        <v>0.92854358334632781</v>
      </c>
      <c r="N32" s="2" t="s">
        <v>2550</v>
      </c>
      <c r="O32" s="2">
        <v>3650000</v>
      </c>
      <c r="P32" s="2">
        <v>4050000</v>
      </c>
      <c r="Q32" s="2">
        <f t="shared" si="0"/>
        <v>400000</v>
      </c>
      <c r="R32" s="14">
        <f t="shared" si="1"/>
        <v>0.1095890410958904</v>
      </c>
      <c r="S32" s="2">
        <v>35118</v>
      </c>
      <c r="T32" s="5">
        <f t="shared" si="7"/>
        <v>61418.633333333331</v>
      </c>
      <c r="U32" s="2">
        <v>68085</v>
      </c>
      <c r="V32" s="5">
        <f t="shared" si="2"/>
        <v>6666.3666666666686</v>
      </c>
      <c r="W32" s="14">
        <f t="shared" si="3"/>
        <v>0.10853980795187566</v>
      </c>
      <c r="X32" s="22">
        <f t="shared" si="8"/>
        <v>57029.877879567546</v>
      </c>
      <c r="Y32" s="22">
        <f t="shared" si="9"/>
        <v>63219.889872134729</v>
      </c>
      <c r="Z32" s="22">
        <f t="shared" si="10"/>
        <v>6190.0119925671825</v>
      </c>
      <c r="AA32" s="8">
        <f t="shared" si="11"/>
        <v>0.10853980795187565</v>
      </c>
      <c r="AB32" s="22">
        <f t="shared" si="12"/>
        <v>3793193.3923280835</v>
      </c>
      <c r="AC32" s="11">
        <v>29591</v>
      </c>
      <c r="AD32" s="2">
        <v>1912</v>
      </c>
      <c r="AE32" s="2">
        <f t="shared" si="4"/>
        <v>104</v>
      </c>
      <c r="AF32" s="2" t="s">
        <v>217</v>
      </c>
    </row>
    <row r="33" spans="1:32" x14ac:dyDescent="0.2">
      <c r="A33">
        <v>21</v>
      </c>
      <c r="B33" s="2" t="s">
        <v>2713</v>
      </c>
      <c r="C33" s="2" t="s">
        <v>22</v>
      </c>
      <c r="D33" s="2" t="s">
        <v>23</v>
      </c>
      <c r="E33" s="2" t="s">
        <v>2768</v>
      </c>
      <c r="F33" s="2" t="s">
        <v>2775</v>
      </c>
      <c r="G33" s="2">
        <v>92</v>
      </c>
      <c r="H33" s="2">
        <v>102</v>
      </c>
      <c r="I33" s="3">
        <v>42513</v>
      </c>
      <c r="J33" s="3">
        <v>42516</v>
      </c>
      <c r="K33" s="3" t="s">
        <v>2537</v>
      </c>
      <c r="L33" s="17">
        <f t="shared" si="5"/>
        <v>256.52</v>
      </c>
      <c r="M33" s="20">
        <f t="shared" si="6"/>
        <v>0.92854358334632781</v>
      </c>
      <c r="N33" s="2" t="s">
        <v>2550</v>
      </c>
      <c r="O33" s="2">
        <v>5700000</v>
      </c>
      <c r="P33" s="2">
        <v>6600000</v>
      </c>
      <c r="Q33" s="2">
        <f t="shared" si="0"/>
        <v>900000</v>
      </c>
      <c r="R33" s="14">
        <f t="shared" si="1"/>
        <v>0.15789473684210525</v>
      </c>
      <c r="S33" s="2">
        <v>35000</v>
      </c>
      <c r="T33" s="5">
        <f t="shared" si="7"/>
        <v>62336.956521739128</v>
      </c>
      <c r="U33" s="2">
        <v>72120</v>
      </c>
      <c r="V33" s="5">
        <f t="shared" si="2"/>
        <v>9783.0434782608718</v>
      </c>
      <c r="W33" s="14">
        <f t="shared" si="3"/>
        <v>0.15693809938971234</v>
      </c>
      <c r="X33" s="22">
        <f t="shared" si="8"/>
        <v>57882.580983599888</v>
      </c>
      <c r="Y33" s="22">
        <f t="shared" si="9"/>
        <v>66966.563230937158</v>
      </c>
      <c r="Z33" s="22">
        <f t="shared" si="10"/>
        <v>9083.9822473372697</v>
      </c>
      <c r="AA33" s="8">
        <f t="shared" si="11"/>
        <v>0.15693809938971229</v>
      </c>
      <c r="AB33" s="22">
        <f t="shared" si="12"/>
        <v>6160923.8172462182</v>
      </c>
      <c r="AC33" s="2">
        <v>524</v>
      </c>
      <c r="AD33" s="2">
        <v>1894</v>
      </c>
      <c r="AE33" s="2">
        <f t="shared" si="4"/>
        <v>122</v>
      </c>
      <c r="AF33" s="2" t="s">
        <v>37</v>
      </c>
    </row>
    <row r="34" spans="1:32" x14ac:dyDescent="0.2">
      <c r="A34">
        <v>21</v>
      </c>
      <c r="B34" s="2" t="s">
        <v>2558</v>
      </c>
      <c r="C34" s="2" t="s">
        <v>22</v>
      </c>
      <c r="D34" s="2" t="s">
        <v>23</v>
      </c>
      <c r="E34" s="2" t="s">
        <v>2768</v>
      </c>
      <c r="F34" s="2" t="s">
        <v>2775</v>
      </c>
      <c r="G34" s="2">
        <v>30</v>
      </c>
      <c r="H34" s="2">
        <v>35</v>
      </c>
      <c r="I34" s="3">
        <v>42515</v>
      </c>
      <c r="J34" s="3">
        <v>42517</v>
      </c>
      <c r="K34" s="3" t="s">
        <v>2537</v>
      </c>
      <c r="L34" s="17">
        <f t="shared" si="5"/>
        <v>256.52</v>
      </c>
      <c r="M34" s="20">
        <f t="shared" si="6"/>
        <v>0.92854358334632781</v>
      </c>
      <c r="N34" s="2" t="s">
        <v>2548</v>
      </c>
      <c r="O34" s="2">
        <v>2250000</v>
      </c>
      <c r="P34" s="2">
        <v>2600000</v>
      </c>
      <c r="Q34" s="2">
        <f t="shared" ref="Q34:Q65" si="13">P34-O34</f>
        <v>350000</v>
      </c>
      <c r="R34" s="14">
        <f t="shared" ref="R34:R65" si="14">Q34/O34</f>
        <v>0.15555555555555556</v>
      </c>
      <c r="S34" s="2"/>
      <c r="T34" s="5">
        <f t="shared" si="7"/>
        <v>75000</v>
      </c>
      <c r="U34" s="2">
        <v>86667</v>
      </c>
      <c r="V34" s="5">
        <f t="shared" ref="V34:V65" si="15">U34-T34</f>
        <v>11667</v>
      </c>
      <c r="W34" s="14">
        <f t="shared" ref="W34:W65" si="16">V34/T34</f>
        <v>0.15556</v>
      </c>
      <c r="X34" s="22">
        <f t="shared" si="8"/>
        <v>69640.768750974588</v>
      </c>
      <c r="Y34" s="22">
        <f t="shared" si="9"/>
        <v>80474.08673787619</v>
      </c>
      <c r="Z34" s="22">
        <f t="shared" si="10"/>
        <v>10833.317986901602</v>
      </c>
      <c r="AA34" s="8">
        <f t="shared" si="11"/>
        <v>0.15555999999999992</v>
      </c>
      <c r="AB34" s="22">
        <f t="shared" si="12"/>
        <v>2414222.6021362855</v>
      </c>
      <c r="AC34" s="2">
        <v>251</v>
      </c>
      <c r="AD34" s="2">
        <v>1914</v>
      </c>
      <c r="AE34" s="2">
        <f t="shared" ref="AE34:AE65" si="17">2016-AD34</f>
        <v>102</v>
      </c>
      <c r="AF34" s="2" t="s">
        <v>217</v>
      </c>
    </row>
    <row r="35" spans="1:32" x14ac:dyDescent="0.2">
      <c r="A35">
        <v>22</v>
      </c>
      <c r="B35" s="2" t="s">
        <v>302</v>
      </c>
      <c r="C35" s="2" t="s">
        <v>22</v>
      </c>
      <c r="D35" s="2" t="s">
        <v>23</v>
      </c>
      <c r="E35" s="2" t="s">
        <v>2768</v>
      </c>
      <c r="F35" s="2" t="s">
        <v>2775</v>
      </c>
      <c r="G35" s="2">
        <v>64</v>
      </c>
      <c r="H35" s="2">
        <v>70</v>
      </c>
      <c r="I35" s="3">
        <v>42519</v>
      </c>
      <c r="J35" s="3">
        <v>42521</v>
      </c>
      <c r="K35" s="3" t="s">
        <v>2537</v>
      </c>
      <c r="L35" s="17">
        <f t="shared" si="5"/>
        <v>256.52</v>
      </c>
      <c r="M35" s="20">
        <f t="shared" si="6"/>
        <v>0.92854358334632781</v>
      </c>
      <c r="N35" s="2" t="s">
        <v>2548</v>
      </c>
      <c r="O35" s="2">
        <v>5700000</v>
      </c>
      <c r="P35" s="2">
        <v>6200000</v>
      </c>
      <c r="Q35" s="2">
        <f t="shared" si="13"/>
        <v>500000</v>
      </c>
      <c r="R35" s="14">
        <f t="shared" si="14"/>
        <v>8.771929824561403E-2</v>
      </c>
      <c r="S35" s="2">
        <v>20199</v>
      </c>
      <c r="T35" s="5">
        <f t="shared" si="7"/>
        <v>89378.109375</v>
      </c>
      <c r="U35" s="2">
        <v>97191</v>
      </c>
      <c r="V35" s="5">
        <f t="shared" si="15"/>
        <v>7812.890625</v>
      </c>
      <c r="W35" s="14">
        <f t="shared" si="16"/>
        <v>8.7413916893450738E-2</v>
      </c>
      <c r="X35" s="22">
        <f t="shared" si="8"/>
        <v>82991.469951782521</v>
      </c>
      <c r="Y35" s="22">
        <f t="shared" si="9"/>
        <v>90246.079409012949</v>
      </c>
      <c r="Z35" s="22">
        <f t="shared" si="10"/>
        <v>7254.6094572304282</v>
      </c>
      <c r="AA35" s="8">
        <f t="shared" si="11"/>
        <v>8.7413916893450697E-2</v>
      </c>
      <c r="AB35" s="22">
        <f t="shared" si="12"/>
        <v>5775749.0821768288</v>
      </c>
      <c r="AC35" s="11">
        <v>6789</v>
      </c>
      <c r="AD35" s="2">
        <v>2005</v>
      </c>
      <c r="AE35" s="2">
        <f t="shared" si="17"/>
        <v>11</v>
      </c>
      <c r="AF35" s="2" t="s">
        <v>102</v>
      </c>
    </row>
    <row r="36" spans="1:32" x14ac:dyDescent="0.2">
      <c r="A36">
        <v>22</v>
      </c>
      <c r="B36" s="2" t="s">
        <v>2724</v>
      </c>
      <c r="C36" s="2" t="s">
        <v>22</v>
      </c>
      <c r="D36" s="2" t="s">
        <v>23</v>
      </c>
      <c r="E36" s="2" t="s">
        <v>2768</v>
      </c>
      <c r="F36" s="2" t="s">
        <v>2775</v>
      </c>
      <c r="G36" s="2">
        <v>96</v>
      </c>
      <c r="H36" s="2">
        <v>109</v>
      </c>
      <c r="I36" s="3">
        <v>42518</v>
      </c>
      <c r="J36" s="3">
        <v>42521</v>
      </c>
      <c r="K36" s="3" t="s">
        <v>2537</v>
      </c>
      <c r="L36" s="17">
        <f t="shared" si="5"/>
        <v>256.52</v>
      </c>
      <c r="M36" s="20">
        <f t="shared" si="6"/>
        <v>0.92854358334632781</v>
      </c>
      <c r="N36" s="2" t="s">
        <v>2550</v>
      </c>
      <c r="O36" s="2">
        <v>5700000</v>
      </c>
      <c r="P36" s="2">
        <v>6350000</v>
      </c>
      <c r="Q36" s="2">
        <f t="shared" si="13"/>
        <v>650000</v>
      </c>
      <c r="R36" s="14">
        <f t="shared" si="14"/>
        <v>0.11403508771929824</v>
      </c>
      <c r="S36" s="2"/>
      <c r="T36" s="5">
        <f t="shared" si="7"/>
        <v>59375</v>
      </c>
      <c r="U36" s="2">
        <v>66146</v>
      </c>
      <c r="V36" s="5">
        <f t="shared" si="15"/>
        <v>6771</v>
      </c>
      <c r="W36" s="14">
        <f t="shared" si="16"/>
        <v>0.1140378947368421</v>
      </c>
      <c r="X36" s="22">
        <f t="shared" si="8"/>
        <v>55132.275261188217</v>
      </c>
      <c r="Y36" s="22">
        <f t="shared" si="9"/>
        <v>61419.443864026201</v>
      </c>
      <c r="Z36" s="22">
        <f t="shared" si="10"/>
        <v>6287.1686028379845</v>
      </c>
      <c r="AA36" s="8">
        <f t="shared" si="11"/>
        <v>0.11403789473684207</v>
      </c>
      <c r="AB36" s="22">
        <f t="shared" si="12"/>
        <v>5896266.6109465156</v>
      </c>
      <c r="AC36" s="2">
        <v>784</v>
      </c>
      <c r="AD36" s="2">
        <v>2012</v>
      </c>
      <c r="AE36" s="2">
        <f t="shared" si="17"/>
        <v>4</v>
      </c>
      <c r="AF36" s="2" t="s">
        <v>130</v>
      </c>
    </row>
    <row r="37" spans="1:32" x14ac:dyDescent="0.2">
      <c r="A37">
        <v>23</v>
      </c>
      <c r="B37" s="2" t="s">
        <v>2704</v>
      </c>
      <c r="C37" s="2" t="s">
        <v>22</v>
      </c>
      <c r="D37" s="2" t="s">
        <v>23</v>
      </c>
      <c r="E37" s="2" t="s">
        <v>2768</v>
      </c>
      <c r="F37" s="2" t="s">
        <v>2775</v>
      </c>
      <c r="G37" s="2">
        <v>86</v>
      </c>
      <c r="H37" s="2">
        <v>98</v>
      </c>
      <c r="I37" s="3">
        <v>42524</v>
      </c>
      <c r="J37" s="3">
        <v>42527</v>
      </c>
      <c r="K37" s="3" t="s">
        <v>2538</v>
      </c>
      <c r="L37" s="17">
        <f t="shared" si="5"/>
        <v>259.83</v>
      </c>
      <c r="M37" s="20">
        <f t="shared" si="6"/>
        <v>0.91671477504522192</v>
      </c>
      <c r="N37" s="2" t="s">
        <v>2550</v>
      </c>
      <c r="O37" s="2">
        <v>5300000</v>
      </c>
      <c r="P37" s="2">
        <v>6000000</v>
      </c>
      <c r="Q37" s="2">
        <f t="shared" si="13"/>
        <v>700000</v>
      </c>
      <c r="R37" s="14">
        <f t="shared" si="14"/>
        <v>0.13207547169811321</v>
      </c>
      <c r="S37" s="2"/>
      <c r="T37" s="5">
        <f t="shared" si="7"/>
        <v>61627.906976744183</v>
      </c>
      <c r="U37" s="2">
        <v>69767</v>
      </c>
      <c r="V37" s="5">
        <f t="shared" si="15"/>
        <v>8139.0930232558167</v>
      </c>
      <c r="W37" s="14">
        <f t="shared" si="16"/>
        <v>0.1320683018867925</v>
      </c>
      <c r="X37" s="22">
        <f t="shared" si="8"/>
        <v>56495.212880693907</v>
      </c>
      <c r="Y37" s="22">
        <f t="shared" si="9"/>
        <v>63956.439710579994</v>
      </c>
      <c r="Z37" s="22">
        <f t="shared" si="10"/>
        <v>7461.2268298860872</v>
      </c>
      <c r="AA37" s="8">
        <f t="shared" si="11"/>
        <v>0.13206830188679244</v>
      </c>
      <c r="AB37" s="22">
        <f t="shared" si="12"/>
        <v>5500253.8151098797</v>
      </c>
      <c r="AC37" s="2"/>
      <c r="AD37" s="2">
        <v>2014</v>
      </c>
      <c r="AE37" s="2">
        <f t="shared" si="17"/>
        <v>2</v>
      </c>
      <c r="AF37" s="2" t="s">
        <v>460</v>
      </c>
    </row>
    <row r="38" spans="1:32" x14ac:dyDescent="0.2">
      <c r="A38">
        <v>23</v>
      </c>
      <c r="B38" s="2" t="s">
        <v>2722</v>
      </c>
      <c r="C38" s="2" t="s">
        <v>22</v>
      </c>
      <c r="D38" s="2" t="s">
        <v>23</v>
      </c>
      <c r="E38" s="2" t="s">
        <v>2768</v>
      </c>
      <c r="F38" s="2" t="s">
        <v>2775</v>
      </c>
      <c r="G38" s="2">
        <v>95</v>
      </c>
      <c r="H38" s="2">
        <v>104</v>
      </c>
      <c r="I38" s="3">
        <v>42525</v>
      </c>
      <c r="J38" s="3">
        <v>42527</v>
      </c>
      <c r="K38" s="3" t="s">
        <v>2538</v>
      </c>
      <c r="L38" s="17">
        <f t="shared" si="5"/>
        <v>259.83</v>
      </c>
      <c r="M38" s="20">
        <f t="shared" si="6"/>
        <v>0.91671477504522192</v>
      </c>
      <c r="N38" s="2" t="s">
        <v>2548</v>
      </c>
      <c r="O38" s="2">
        <v>5900000</v>
      </c>
      <c r="P38" s="2">
        <v>7200000</v>
      </c>
      <c r="Q38" s="2">
        <f t="shared" si="13"/>
        <v>1300000</v>
      </c>
      <c r="R38" s="14">
        <f t="shared" si="14"/>
        <v>0.22033898305084745</v>
      </c>
      <c r="S38" s="2">
        <v>96890</v>
      </c>
      <c r="T38" s="5">
        <f t="shared" si="7"/>
        <v>63125.15789473684</v>
      </c>
      <c r="U38" s="2">
        <v>76809</v>
      </c>
      <c r="V38" s="5">
        <f t="shared" si="15"/>
        <v>13683.84210526316</v>
      </c>
      <c r="W38" s="14">
        <f t="shared" si="16"/>
        <v>0.21677319410561147</v>
      </c>
      <c r="X38" s="22">
        <f t="shared" si="8"/>
        <v>57867.764919167799</v>
      </c>
      <c r="Y38" s="22">
        <f t="shared" si="9"/>
        <v>70411.945156448448</v>
      </c>
      <c r="Z38" s="22">
        <f t="shared" si="10"/>
        <v>12544.180237280649</v>
      </c>
      <c r="AA38" s="8">
        <f t="shared" si="11"/>
        <v>0.21677319410561136</v>
      </c>
      <c r="AB38" s="22">
        <f t="shared" si="12"/>
        <v>6689134.7898626029</v>
      </c>
      <c r="AC38" s="2">
        <v>414</v>
      </c>
      <c r="AD38" s="2">
        <v>1896</v>
      </c>
      <c r="AE38" s="2">
        <f t="shared" si="17"/>
        <v>120</v>
      </c>
      <c r="AF38" s="2" t="s">
        <v>130</v>
      </c>
    </row>
    <row r="39" spans="1:32" x14ac:dyDescent="0.2">
      <c r="A39">
        <v>23</v>
      </c>
      <c r="B39" s="2" t="s">
        <v>514</v>
      </c>
      <c r="C39" s="2" t="s">
        <v>22</v>
      </c>
      <c r="D39" s="2" t="s">
        <v>23</v>
      </c>
      <c r="E39" s="2" t="s">
        <v>2768</v>
      </c>
      <c r="F39" s="2" t="s">
        <v>2775</v>
      </c>
      <c r="G39" s="2">
        <v>44</v>
      </c>
      <c r="H39" s="2">
        <v>50</v>
      </c>
      <c r="I39" s="3">
        <v>42526</v>
      </c>
      <c r="J39" s="3">
        <v>42528</v>
      </c>
      <c r="K39" s="3" t="s">
        <v>2538</v>
      </c>
      <c r="L39" s="17">
        <f t="shared" si="5"/>
        <v>259.83</v>
      </c>
      <c r="M39" s="20">
        <f t="shared" si="6"/>
        <v>0.91671477504522192</v>
      </c>
      <c r="N39" s="2" t="s">
        <v>2548</v>
      </c>
      <c r="O39" s="2">
        <v>2900000</v>
      </c>
      <c r="P39" s="2">
        <v>3400000</v>
      </c>
      <c r="Q39" s="2">
        <f t="shared" si="13"/>
        <v>500000</v>
      </c>
      <c r="R39" s="14">
        <f t="shared" si="14"/>
        <v>0.17241379310344829</v>
      </c>
      <c r="S39" s="2">
        <v>189021</v>
      </c>
      <c r="T39" s="5">
        <f t="shared" si="7"/>
        <v>70205.022727272721</v>
      </c>
      <c r="U39" s="2">
        <v>81569</v>
      </c>
      <c r="V39" s="5">
        <f t="shared" si="15"/>
        <v>11363.977272727279</v>
      </c>
      <c r="W39" s="14">
        <f t="shared" si="16"/>
        <v>0.16186843663413111</v>
      </c>
      <c r="X39" s="22">
        <f t="shared" si="8"/>
        <v>64357.981616476507</v>
      </c>
      <c r="Y39" s="22">
        <f t="shared" si="9"/>
        <v>74775.507485663707</v>
      </c>
      <c r="Z39" s="22">
        <f t="shared" si="10"/>
        <v>10417.5258691872</v>
      </c>
      <c r="AA39" s="8">
        <f t="shared" si="11"/>
        <v>0.16186843663413109</v>
      </c>
      <c r="AB39" s="22">
        <f t="shared" si="12"/>
        <v>3290122.3293692032</v>
      </c>
      <c r="AC39" s="11">
        <v>3514</v>
      </c>
      <c r="AD39" s="2">
        <v>1939</v>
      </c>
      <c r="AE39" s="2">
        <f t="shared" si="17"/>
        <v>77</v>
      </c>
      <c r="AF39" s="2" t="s">
        <v>37</v>
      </c>
    </row>
    <row r="40" spans="1:32" x14ac:dyDescent="0.2">
      <c r="A40">
        <v>23</v>
      </c>
      <c r="B40" s="2" t="s">
        <v>2625</v>
      </c>
      <c r="C40" s="2" t="s">
        <v>22</v>
      </c>
      <c r="D40" s="2" t="s">
        <v>23</v>
      </c>
      <c r="E40" s="2" t="s">
        <v>2768</v>
      </c>
      <c r="F40" s="2" t="s">
        <v>2775</v>
      </c>
      <c r="G40" s="2">
        <v>57</v>
      </c>
      <c r="H40" s="2">
        <v>67</v>
      </c>
      <c r="I40" s="3">
        <v>42527</v>
      </c>
      <c r="J40" s="3">
        <v>42530</v>
      </c>
      <c r="K40" s="3" t="s">
        <v>2538</v>
      </c>
      <c r="L40" s="17">
        <f t="shared" si="5"/>
        <v>259.83</v>
      </c>
      <c r="M40" s="20">
        <f t="shared" si="6"/>
        <v>0.91671477504522192</v>
      </c>
      <c r="N40" s="2" t="s">
        <v>2550</v>
      </c>
      <c r="O40" s="2">
        <v>3700000</v>
      </c>
      <c r="P40" s="2">
        <v>4200000</v>
      </c>
      <c r="Q40" s="2">
        <f t="shared" si="13"/>
        <v>500000</v>
      </c>
      <c r="R40" s="14">
        <f t="shared" si="14"/>
        <v>0.13513513513513514</v>
      </c>
      <c r="S40" s="2"/>
      <c r="T40" s="5">
        <f t="shared" si="7"/>
        <v>64912.280701754389</v>
      </c>
      <c r="U40" s="2">
        <v>73684</v>
      </c>
      <c r="V40" s="5">
        <f t="shared" si="15"/>
        <v>8771.7192982456108</v>
      </c>
      <c r="W40" s="14">
        <f t="shared" si="16"/>
        <v>0.13513189189189184</v>
      </c>
      <c r="X40" s="22">
        <f t="shared" si="8"/>
        <v>59506.046801181074</v>
      </c>
      <c r="Y40" s="22">
        <f t="shared" si="9"/>
        <v>67547.211484432133</v>
      </c>
      <c r="Z40" s="22">
        <f t="shared" si="10"/>
        <v>8041.1646832510596</v>
      </c>
      <c r="AA40" s="8">
        <f t="shared" si="11"/>
        <v>0.13513189189189187</v>
      </c>
      <c r="AB40" s="22">
        <f t="shared" si="12"/>
        <v>3850191.0546126314</v>
      </c>
      <c r="AC40" s="11">
        <v>16732</v>
      </c>
      <c r="AD40" s="2">
        <v>2009</v>
      </c>
      <c r="AE40" s="2">
        <f t="shared" si="17"/>
        <v>7</v>
      </c>
      <c r="AF40" s="2" t="s">
        <v>37</v>
      </c>
    </row>
    <row r="41" spans="1:32" x14ac:dyDescent="0.2">
      <c r="A41">
        <v>23</v>
      </c>
      <c r="B41" s="2" t="s">
        <v>2594</v>
      </c>
      <c r="C41" s="2" t="s">
        <v>22</v>
      </c>
      <c r="D41" s="2" t="s">
        <v>23</v>
      </c>
      <c r="E41" s="2" t="s">
        <v>2768</v>
      </c>
      <c r="F41" s="2" t="s">
        <v>2775</v>
      </c>
      <c r="G41" s="2">
        <v>48</v>
      </c>
      <c r="H41" s="2">
        <v>52</v>
      </c>
      <c r="I41" s="3">
        <v>42527</v>
      </c>
      <c r="J41" s="3">
        <v>42531</v>
      </c>
      <c r="K41" s="3" t="s">
        <v>2538</v>
      </c>
      <c r="L41" s="17">
        <f t="shared" si="5"/>
        <v>259.83</v>
      </c>
      <c r="M41" s="20">
        <f t="shared" si="6"/>
        <v>0.91671477504522192</v>
      </c>
      <c r="N41" s="2" t="s">
        <v>2546</v>
      </c>
      <c r="O41" s="2">
        <v>2820000</v>
      </c>
      <c r="P41" s="2">
        <v>3000000</v>
      </c>
      <c r="Q41" s="2">
        <f t="shared" si="13"/>
        <v>180000</v>
      </c>
      <c r="R41" s="14">
        <f t="shared" si="14"/>
        <v>6.3829787234042548E-2</v>
      </c>
      <c r="S41" s="2"/>
      <c r="T41" s="5">
        <f t="shared" si="7"/>
        <v>58750</v>
      </c>
      <c r="U41" s="2">
        <v>62500</v>
      </c>
      <c r="V41" s="5">
        <f t="shared" si="15"/>
        <v>3750</v>
      </c>
      <c r="W41" s="14">
        <f t="shared" si="16"/>
        <v>6.3829787234042548E-2</v>
      </c>
      <c r="X41" s="22">
        <f t="shared" si="8"/>
        <v>53856.993033906787</v>
      </c>
      <c r="Y41" s="22">
        <f t="shared" si="9"/>
        <v>57294.673440326369</v>
      </c>
      <c r="Z41" s="22">
        <f t="shared" si="10"/>
        <v>3437.6804064195821</v>
      </c>
      <c r="AA41" s="8">
        <f t="shared" si="11"/>
        <v>6.3829787234042548E-2</v>
      </c>
      <c r="AB41" s="22">
        <f t="shared" si="12"/>
        <v>2750144.3251356659</v>
      </c>
      <c r="AC41" s="2">
        <v>352</v>
      </c>
      <c r="AD41" s="2">
        <v>1896</v>
      </c>
      <c r="AE41" s="2">
        <f t="shared" si="17"/>
        <v>120</v>
      </c>
      <c r="AF41" s="2" t="s">
        <v>2595</v>
      </c>
    </row>
    <row r="42" spans="1:32" x14ac:dyDescent="0.2">
      <c r="A42">
        <v>23</v>
      </c>
      <c r="B42" s="2" t="s">
        <v>886</v>
      </c>
      <c r="C42" s="2" t="s">
        <v>22</v>
      </c>
      <c r="D42" s="2" t="s">
        <v>23</v>
      </c>
      <c r="E42" s="2" t="s">
        <v>2768</v>
      </c>
      <c r="F42" s="2" t="s">
        <v>2775</v>
      </c>
      <c r="G42" s="2">
        <v>75</v>
      </c>
      <c r="H42" s="2">
        <v>86</v>
      </c>
      <c r="I42" s="3">
        <v>42528</v>
      </c>
      <c r="J42" s="3">
        <v>42532</v>
      </c>
      <c r="K42" s="3" t="s">
        <v>2538</v>
      </c>
      <c r="L42" s="17">
        <f t="shared" si="5"/>
        <v>259.83</v>
      </c>
      <c r="M42" s="20">
        <f t="shared" si="6"/>
        <v>0.91671477504522192</v>
      </c>
      <c r="N42" s="2" t="s">
        <v>2546</v>
      </c>
      <c r="O42" s="2">
        <v>4200000</v>
      </c>
      <c r="P42" s="2">
        <v>4800000</v>
      </c>
      <c r="Q42" s="2">
        <f t="shared" si="13"/>
        <v>600000</v>
      </c>
      <c r="R42" s="14">
        <f t="shared" si="14"/>
        <v>0.14285714285714285</v>
      </c>
      <c r="S42" s="2"/>
      <c r="T42" s="5">
        <f t="shared" si="7"/>
        <v>56000</v>
      </c>
      <c r="U42" s="2">
        <v>64000</v>
      </c>
      <c r="V42" s="5">
        <f t="shared" si="15"/>
        <v>8000</v>
      </c>
      <c r="W42" s="14">
        <f t="shared" si="16"/>
        <v>0.14285714285714285</v>
      </c>
      <c r="X42" s="22">
        <f t="shared" si="8"/>
        <v>51336.027402532425</v>
      </c>
      <c r="Y42" s="22">
        <f t="shared" si="9"/>
        <v>58669.745602894203</v>
      </c>
      <c r="Z42" s="22">
        <f t="shared" si="10"/>
        <v>7333.7182003617781</v>
      </c>
      <c r="AA42" s="8">
        <f t="shared" si="11"/>
        <v>0.1428571428571429</v>
      </c>
      <c r="AB42" s="22">
        <f t="shared" si="12"/>
        <v>4400230.9202170651</v>
      </c>
      <c r="AC42" s="2"/>
      <c r="AD42" s="2">
        <v>2014</v>
      </c>
      <c r="AE42" s="2">
        <f t="shared" si="17"/>
        <v>2</v>
      </c>
      <c r="AF42" s="2" t="s">
        <v>460</v>
      </c>
    </row>
    <row r="43" spans="1:32" x14ac:dyDescent="0.2">
      <c r="A43">
        <v>24</v>
      </c>
      <c r="B43" s="2" t="s">
        <v>2661</v>
      </c>
      <c r="C43" s="2" t="s">
        <v>22</v>
      </c>
      <c r="D43" s="2" t="s">
        <v>23</v>
      </c>
      <c r="E43" s="2" t="s">
        <v>2768</v>
      </c>
      <c r="F43" s="2" t="s">
        <v>2775</v>
      </c>
      <c r="G43" s="2">
        <v>72</v>
      </c>
      <c r="H43" s="2">
        <v>79</v>
      </c>
      <c r="I43" s="3">
        <v>42535</v>
      </c>
      <c r="J43" s="3">
        <v>42537</v>
      </c>
      <c r="K43" s="3" t="s">
        <v>2538</v>
      </c>
      <c r="L43" s="17">
        <f t="shared" si="5"/>
        <v>259.83</v>
      </c>
      <c r="M43" s="20">
        <f t="shared" si="6"/>
        <v>0.91671477504522192</v>
      </c>
      <c r="N43" s="2" t="s">
        <v>2548</v>
      </c>
      <c r="O43" s="2">
        <v>3000000</v>
      </c>
      <c r="P43" s="2">
        <v>3700000</v>
      </c>
      <c r="Q43" s="2">
        <f t="shared" si="13"/>
        <v>700000</v>
      </c>
      <c r="R43" s="14">
        <f t="shared" si="14"/>
        <v>0.23333333333333334</v>
      </c>
      <c r="S43" s="2"/>
      <c r="T43" s="5">
        <f t="shared" si="7"/>
        <v>41666.666666666664</v>
      </c>
      <c r="U43" s="2">
        <v>51389</v>
      </c>
      <c r="V43" s="5">
        <f t="shared" si="15"/>
        <v>9722.3333333333358</v>
      </c>
      <c r="W43" s="14">
        <f t="shared" si="16"/>
        <v>0.23333600000000007</v>
      </c>
      <c r="X43" s="22">
        <f t="shared" si="8"/>
        <v>38196.448960217574</v>
      </c>
      <c r="Y43" s="22">
        <f t="shared" si="9"/>
        <v>47109.055574798906</v>
      </c>
      <c r="Z43" s="22">
        <f t="shared" si="10"/>
        <v>8912.6066145813311</v>
      </c>
      <c r="AA43" s="8">
        <f t="shared" si="11"/>
        <v>0.23333600000000007</v>
      </c>
      <c r="AB43" s="22">
        <f t="shared" si="12"/>
        <v>3391852.0013855211</v>
      </c>
      <c r="AC43" s="11">
        <v>1376</v>
      </c>
      <c r="AD43" s="2">
        <v>1938</v>
      </c>
      <c r="AE43" s="2">
        <f t="shared" si="17"/>
        <v>78</v>
      </c>
      <c r="AF43" s="2" t="s">
        <v>108</v>
      </c>
    </row>
    <row r="44" spans="1:32" x14ac:dyDescent="0.2">
      <c r="A44">
        <v>24</v>
      </c>
      <c r="B44" s="2" t="s">
        <v>2679</v>
      </c>
      <c r="C44" s="2" t="s">
        <v>22</v>
      </c>
      <c r="D44" s="2" t="s">
        <v>23</v>
      </c>
      <c r="E44" s="2" t="s">
        <v>2768</v>
      </c>
      <c r="F44" s="2" t="s">
        <v>2775</v>
      </c>
      <c r="G44" s="2">
        <v>79</v>
      </c>
      <c r="H44" s="2">
        <v>86</v>
      </c>
      <c r="I44" s="3">
        <v>42533</v>
      </c>
      <c r="J44" s="3">
        <v>42537</v>
      </c>
      <c r="K44" s="3" t="s">
        <v>2538</v>
      </c>
      <c r="L44" s="17">
        <f t="shared" si="5"/>
        <v>259.83</v>
      </c>
      <c r="M44" s="20">
        <f t="shared" si="6"/>
        <v>0.91671477504522192</v>
      </c>
      <c r="N44" s="2" t="s">
        <v>2546</v>
      </c>
      <c r="O44" s="2">
        <v>5490000</v>
      </c>
      <c r="P44" s="2">
        <v>6300000</v>
      </c>
      <c r="Q44" s="2">
        <f t="shared" si="13"/>
        <v>810000</v>
      </c>
      <c r="R44" s="14">
        <f t="shared" si="14"/>
        <v>0.14754098360655737</v>
      </c>
      <c r="S44" s="2">
        <v>26671</v>
      </c>
      <c r="T44" s="5">
        <f t="shared" si="7"/>
        <v>69831.278481012661</v>
      </c>
      <c r="U44" s="2">
        <v>80084</v>
      </c>
      <c r="V44" s="5">
        <f t="shared" si="15"/>
        <v>10252.721518987339</v>
      </c>
      <c r="W44" s="14">
        <f t="shared" si="16"/>
        <v>0.14682133482312063</v>
      </c>
      <c r="X44" s="22">
        <f t="shared" si="8"/>
        <v>64015.364743841768</v>
      </c>
      <c r="Y44" s="22">
        <f t="shared" si="9"/>
        <v>73414.186044721559</v>
      </c>
      <c r="Z44" s="22">
        <f t="shared" si="10"/>
        <v>9398.8213008797902</v>
      </c>
      <c r="AA44" s="8">
        <f t="shared" si="11"/>
        <v>0.14682133482312074</v>
      </c>
      <c r="AB44" s="22">
        <f t="shared" si="12"/>
        <v>5799720.6975330031</v>
      </c>
      <c r="AC44" s="11">
        <v>6789</v>
      </c>
      <c r="AD44" s="2">
        <v>2005</v>
      </c>
      <c r="AE44" s="2">
        <f t="shared" si="17"/>
        <v>11</v>
      </c>
      <c r="AF44" s="2" t="s">
        <v>127</v>
      </c>
    </row>
    <row r="45" spans="1:32" x14ac:dyDescent="0.2">
      <c r="A45">
        <v>24</v>
      </c>
      <c r="B45" s="2" t="s">
        <v>1190</v>
      </c>
      <c r="C45" s="2" t="s">
        <v>22</v>
      </c>
      <c r="D45" s="2" t="s">
        <v>23</v>
      </c>
      <c r="E45" s="2" t="s">
        <v>2768</v>
      </c>
      <c r="F45" s="2" t="s">
        <v>2775</v>
      </c>
      <c r="G45" s="2">
        <v>56</v>
      </c>
      <c r="H45" s="2"/>
      <c r="I45" s="3">
        <v>42536</v>
      </c>
      <c r="J45" s="3">
        <v>42540</v>
      </c>
      <c r="K45" s="3" t="s">
        <v>2538</v>
      </c>
      <c r="L45" s="17">
        <f t="shared" si="5"/>
        <v>259.83</v>
      </c>
      <c r="M45" s="20">
        <f t="shared" si="6"/>
        <v>0.91671477504522192</v>
      </c>
      <c r="N45" s="2" t="s">
        <v>2546</v>
      </c>
      <c r="O45" s="2">
        <v>3500000</v>
      </c>
      <c r="P45" s="2">
        <v>3779908</v>
      </c>
      <c r="Q45" s="2">
        <f t="shared" si="13"/>
        <v>279908</v>
      </c>
      <c r="R45" s="14">
        <f t="shared" si="14"/>
        <v>7.9973714285714287E-2</v>
      </c>
      <c r="S45" s="2">
        <v>279908</v>
      </c>
      <c r="T45" s="5">
        <f t="shared" si="7"/>
        <v>67498.357142857145</v>
      </c>
      <c r="U45" s="2">
        <v>72497</v>
      </c>
      <c r="V45" s="5">
        <f t="shared" si="15"/>
        <v>4998.6428571428551</v>
      </c>
      <c r="W45" s="14">
        <f t="shared" si="16"/>
        <v>7.4055770669550658E-2</v>
      </c>
      <c r="X45" s="22">
        <f t="shared" si="8"/>
        <v>61876.741284136333</v>
      </c>
      <c r="Y45" s="22">
        <f t="shared" si="9"/>
        <v>66459.07104645345</v>
      </c>
      <c r="Z45" s="22">
        <f t="shared" si="10"/>
        <v>4582.3297623171165</v>
      </c>
      <c r="AA45" s="8">
        <f t="shared" si="11"/>
        <v>7.4055770669550644E-2</v>
      </c>
      <c r="AB45" s="22">
        <f t="shared" si="12"/>
        <v>3721707.9786013933</v>
      </c>
      <c r="AC45" s="2"/>
      <c r="AD45" s="2">
        <v>1991</v>
      </c>
      <c r="AE45" s="2">
        <f t="shared" si="17"/>
        <v>25</v>
      </c>
      <c r="AF45" s="2" t="s">
        <v>1019</v>
      </c>
    </row>
    <row r="46" spans="1:32" x14ac:dyDescent="0.2">
      <c r="A46">
        <v>25</v>
      </c>
      <c r="B46" s="2" t="s">
        <v>623</v>
      </c>
      <c r="C46" s="2" t="s">
        <v>22</v>
      </c>
      <c r="D46" s="2" t="s">
        <v>23</v>
      </c>
      <c r="E46" s="2" t="s">
        <v>2768</v>
      </c>
      <c r="F46" s="2" t="s">
        <v>2775</v>
      </c>
      <c r="G46" s="2">
        <v>82</v>
      </c>
      <c r="H46" s="2">
        <v>95</v>
      </c>
      <c r="I46" s="3">
        <v>42539</v>
      </c>
      <c r="J46" s="3">
        <v>42541</v>
      </c>
      <c r="K46" s="3" t="s">
        <v>2538</v>
      </c>
      <c r="L46" s="17">
        <f t="shared" si="5"/>
        <v>259.83</v>
      </c>
      <c r="M46" s="20">
        <f t="shared" si="6"/>
        <v>0.91671477504522192</v>
      </c>
      <c r="N46" s="2" t="s">
        <v>2548</v>
      </c>
      <c r="O46" s="2">
        <v>6300000</v>
      </c>
      <c r="P46" s="2">
        <v>6820000</v>
      </c>
      <c r="Q46" s="2">
        <f t="shared" si="13"/>
        <v>520000</v>
      </c>
      <c r="R46" s="14">
        <f t="shared" si="14"/>
        <v>8.2539682539682538E-2</v>
      </c>
      <c r="S46" s="2"/>
      <c r="T46" s="5">
        <f t="shared" si="7"/>
        <v>76829.268292682929</v>
      </c>
      <c r="U46" s="2">
        <v>83171</v>
      </c>
      <c r="V46" s="5">
        <f t="shared" si="15"/>
        <v>6341.7317073170707</v>
      </c>
      <c r="W46" s="14">
        <f t="shared" si="16"/>
        <v>8.2543174603174563E-2</v>
      </c>
      <c r="X46" s="22">
        <f t="shared" si="8"/>
        <v>70430.52539981583</v>
      </c>
      <c r="Y46" s="22">
        <f t="shared" si="9"/>
        <v>76244.084555286157</v>
      </c>
      <c r="Z46" s="22">
        <f t="shared" si="10"/>
        <v>5813.5591554703278</v>
      </c>
      <c r="AA46" s="8">
        <f t="shared" si="11"/>
        <v>8.2543174603174688E-2</v>
      </c>
      <c r="AB46" s="22">
        <f t="shared" si="12"/>
        <v>6252014.9335334646</v>
      </c>
      <c r="AC46" s="11">
        <v>6463</v>
      </c>
      <c r="AD46" s="2">
        <v>2014</v>
      </c>
      <c r="AE46" s="2">
        <f t="shared" si="17"/>
        <v>2</v>
      </c>
      <c r="AF46" s="2" t="s">
        <v>96</v>
      </c>
    </row>
    <row r="47" spans="1:32" x14ac:dyDescent="0.2">
      <c r="A47">
        <v>25</v>
      </c>
      <c r="B47" s="2" t="s">
        <v>1279</v>
      </c>
      <c r="C47" s="2" t="s">
        <v>22</v>
      </c>
      <c r="D47" s="2" t="s">
        <v>23</v>
      </c>
      <c r="E47" s="2" t="s">
        <v>2768</v>
      </c>
      <c r="F47" s="2" t="s">
        <v>2775</v>
      </c>
      <c r="G47" s="2">
        <v>45</v>
      </c>
      <c r="H47" s="2">
        <v>50</v>
      </c>
      <c r="I47" s="3">
        <v>42542</v>
      </c>
      <c r="J47" s="3">
        <v>42543</v>
      </c>
      <c r="K47" s="3" t="s">
        <v>2538</v>
      </c>
      <c r="L47" s="17">
        <f t="shared" si="5"/>
        <v>259.83</v>
      </c>
      <c r="M47" s="20">
        <f t="shared" si="6"/>
        <v>0.91671477504522192</v>
      </c>
      <c r="N47" s="2" t="s">
        <v>2555</v>
      </c>
      <c r="O47" s="2">
        <v>3800000</v>
      </c>
      <c r="P47" s="2">
        <v>4200000</v>
      </c>
      <c r="Q47" s="2">
        <f t="shared" si="13"/>
        <v>400000</v>
      </c>
      <c r="R47" s="14">
        <f t="shared" si="14"/>
        <v>0.10526315789473684</v>
      </c>
      <c r="S47" s="2">
        <v>14463</v>
      </c>
      <c r="T47" s="5">
        <f t="shared" si="7"/>
        <v>84765.844444444447</v>
      </c>
      <c r="U47" s="2">
        <v>93655</v>
      </c>
      <c r="V47" s="5">
        <f t="shared" si="15"/>
        <v>8889.1555555555533</v>
      </c>
      <c r="W47" s="14">
        <f t="shared" si="16"/>
        <v>0.10486718576114118</v>
      </c>
      <c r="X47" s="22">
        <f t="shared" si="8"/>
        <v>77706.102021407161</v>
      </c>
      <c r="Y47" s="22">
        <f t="shared" si="9"/>
        <v>85854.922256860256</v>
      </c>
      <c r="Z47" s="22">
        <f t="shared" si="10"/>
        <v>8148.8202354530949</v>
      </c>
      <c r="AA47" s="8">
        <f t="shared" si="11"/>
        <v>0.10486718576114121</v>
      </c>
      <c r="AB47" s="22">
        <f t="shared" si="12"/>
        <v>3863471.5015587118</v>
      </c>
      <c r="AC47" s="11">
        <v>6789</v>
      </c>
      <c r="AD47" s="2">
        <v>2005</v>
      </c>
      <c r="AE47" s="2">
        <f t="shared" si="17"/>
        <v>11</v>
      </c>
      <c r="AF47" s="2" t="s">
        <v>127</v>
      </c>
    </row>
    <row r="48" spans="1:32" x14ac:dyDescent="0.2">
      <c r="A48">
        <v>26</v>
      </c>
      <c r="B48" s="2" t="s">
        <v>2067</v>
      </c>
      <c r="C48" s="2" t="s">
        <v>22</v>
      </c>
      <c r="D48" s="2" t="s">
        <v>23</v>
      </c>
      <c r="E48" s="2" t="s">
        <v>2768</v>
      </c>
      <c r="F48" s="2" t="s">
        <v>2775</v>
      </c>
      <c r="G48" s="2">
        <v>80</v>
      </c>
      <c r="H48" s="2"/>
      <c r="I48" s="3">
        <v>42550</v>
      </c>
      <c r="J48" s="3">
        <v>42552</v>
      </c>
      <c r="K48" s="3" t="s">
        <v>2539</v>
      </c>
      <c r="L48" s="17">
        <f t="shared" si="5"/>
        <v>265.66000000000003</v>
      </c>
      <c r="M48" s="20">
        <f t="shared" si="6"/>
        <v>0.89659715425732134</v>
      </c>
      <c r="N48" s="2" t="s">
        <v>2548</v>
      </c>
      <c r="O48" s="2">
        <v>6300000</v>
      </c>
      <c r="P48" s="2">
        <v>6600000</v>
      </c>
      <c r="Q48" s="2">
        <f t="shared" si="13"/>
        <v>300000</v>
      </c>
      <c r="R48" s="14">
        <f t="shared" si="14"/>
        <v>4.7619047619047616E-2</v>
      </c>
      <c r="S48" s="2"/>
      <c r="T48" s="5">
        <f t="shared" si="7"/>
        <v>78750</v>
      </c>
      <c r="U48" s="2">
        <v>82500</v>
      </c>
      <c r="V48" s="5">
        <f t="shared" si="15"/>
        <v>3750</v>
      </c>
      <c r="W48" s="14">
        <f t="shared" si="16"/>
        <v>4.7619047619047616E-2</v>
      </c>
      <c r="X48" s="22">
        <f t="shared" si="8"/>
        <v>70607.025897764062</v>
      </c>
      <c r="Y48" s="22">
        <f t="shared" si="9"/>
        <v>73969.265226229007</v>
      </c>
      <c r="Z48" s="22">
        <f t="shared" si="10"/>
        <v>3362.2393284649443</v>
      </c>
      <c r="AA48" s="8">
        <f t="shared" si="11"/>
        <v>4.7619047619047464E-2</v>
      </c>
      <c r="AB48" s="22">
        <f t="shared" si="12"/>
        <v>5917541.2180983201</v>
      </c>
      <c r="AC48" s="2"/>
      <c r="AD48" s="2">
        <v>2016</v>
      </c>
      <c r="AE48" s="2">
        <f t="shared" si="17"/>
        <v>0</v>
      </c>
      <c r="AF48" s="2" t="s">
        <v>67</v>
      </c>
    </row>
    <row r="49" spans="1:32" x14ac:dyDescent="0.2">
      <c r="A49">
        <v>28</v>
      </c>
      <c r="B49" s="2" t="s">
        <v>2578</v>
      </c>
      <c r="C49" s="2" t="s">
        <v>22</v>
      </c>
      <c r="D49" s="2" t="s">
        <v>23</v>
      </c>
      <c r="E49" s="2" t="s">
        <v>2768</v>
      </c>
      <c r="F49" s="2" t="s">
        <v>2775</v>
      </c>
      <c r="G49" s="2">
        <v>39</v>
      </c>
      <c r="H49" s="2">
        <v>44</v>
      </c>
      <c r="I49" s="3">
        <v>42562</v>
      </c>
      <c r="J49" s="3">
        <v>42563</v>
      </c>
      <c r="K49" s="3" t="s">
        <v>2539</v>
      </c>
      <c r="L49" s="17">
        <f t="shared" si="5"/>
        <v>265.66000000000003</v>
      </c>
      <c r="M49" s="20">
        <f t="shared" si="6"/>
        <v>0.89659715425732134</v>
      </c>
      <c r="N49" s="2" t="s">
        <v>2555</v>
      </c>
      <c r="O49" s="2">
        <v>2490000</v>
      </c>
      <c r="P49" s="2">
        <v>3100000</v>
      </c>
      <c r="Q49" s="2">
        <f t="shared" si="13"/>
        <v>610000</v>
      </c>
      <c r="R49" s="14">
        <f t="shared" si="14"/>
        <v>0.24497991967871485</v>
      </c>
      <c r="S49" s="2"/>
      <c r="T49" s="5">
        <f t="shared" si="7"/>
        <v>63846.153846153844</v>
      </c>
      <c r="U49" s="2">
        <v>79487</v>
      </c>
      <c r="V49" s="5">
        <f t="shared" si="15"/>
        <v>15640.846153846156</v>
      </c>
      <c r="W49" s="14">
        <f t="shared" si="16"/>
        <v>0.24497710843373499</v>
      </c>
      <c r="X49" s="22">
        <f t="shared" si="8"/>
        <v>57244.279848736667</v>
      </c>
      <c r="Y49" s="22">
        <f t="shared" si="9"/>
        <v>71267.818000451705</v>
      </c>
      <c r="Z49" s="22">
        <f t="shared" si="10"/>
        <v>14023.538151715038</v>
      </c>
      <c r="AA49" s="8">
        <f t="shared" si="11"/>
        <v>0.24497710843373507</v>
      </c>
      <c r="AB49" s="22">
        <f t="shared" si="12"/>
        <v>2779444.9020176167</v>
      </c>
      <c r="AC49" s="2">
        <v>244</v>
      </c>
      <c r="AD49" s="2">
        <v>1895</v>
      </c>
      <c r="AE49" s="2">
        <f t="shared" si="17"/>
        <v>121</v>
      </c>
      <c r="AF49" s="2" t="s">
        <v>37</v>
      </c>
    </row>
    <row r="50" spans="1:32" x14ac:dyDescent="0.2">
      <c r="A50">
        <v>30</v>
      </c>
      <c r="B50" s="2" t="s">
        <v>2552</v>
      </c>
      <c r="C50" s="2" t="s">
        <v>22</v>
      </c>
      <c r="D50" s="2" t="s">
        <v>23</v>
      </c>
      <c r="E50" s="2" t="s">
        <v>2768</v>
      </c>
      <c r="F50" s="2" t="s">
        <v>2775</v>
      </c>
      <c r="G50" s="2">
        <v>27</v>
      </c>
      <c r="H50" s="2">
        <v>31</v>
      </c>
      <c r="I50" s="3">
        <v>42573</v>
      </c>
      <c r="J50" s="3">
        <v>42577</v>
      </c>
      <c r="K50" s="3" t="s">
        <v>2539</v>
      </c>
      <c r="L50" s="17">
        <f t="shared" si="5"/>
        <v>265.66000000000003</v>
      </c>
      <c r="M50" s="20">
        <f t="shared" si="6"/>
        <v>0.89659715425732134</v>
      </c>
      <c r="N50" s="2" t="s">
        <v>2546</v>
      </c>
      <c r="O50" s="2">
        <v>2390000</v>
      </c>
      <c r="P50" s="2">
        <v>2900000</v>
      </c>
      <c r="Q50" s="2">
        <f t="shared" si="13"/>
        <v>510000</v>
      </c>
      <c r="R50" s="14">
        <f t="shared" si="14"/>
        <v>0.21338912133891214</v>
      </c>
      <c r="S50" s="2">
        <v>100588</v>
      </c>
      <c r="T50" s="5">
        <f t="shared" si="7"/>
        <v>92244</v>
      </c>
      <c r="U50" s="2">
        <v>111133</v>
      </c>
      <c r="V50" s="5">
        <f t="shared" si="15"/>
        <v>18889</v>
      </c>
      <c r="W50" s="14">
        <f t="shared" si="16"/>
        <v>0.20477212610034257</v>
      </c>
      <c r="X50" s="22">
        <f t="shared" si="8"/>
        <v>82705.707897312343</v>
      </c>
      <c r="Y50" s="22">
        <f t="shared" si="9"/>
        <v>99641.531544078898</v>
      </c>
      <c r="Z50" s="22">
        <f t="shared" si="10"/>
        <v>16935.823646766556</v>
      </c>
      <c r="AA50" s="8">
        <f t="shared" si="11"/>
        <v>0.20477212610034273</v>
      </c>
      <c r="AB50" s="22">
        <f t="shared" si="12"/>
        <v>2690321.3516901303</v>
      </c>
      <c r="AC50" s="11">
        <v>1856</v>
      </c>
      <c r="AD50" s="2">
        <v>1880</v>
      </c>
      <c r="AE50" s="2">
        <f t="shared" si="17"/>
        <v>136</v>
      </c>
      <c r="AF50" s="2" t="s">
        <v>244</v>
      </c>
    </row>
    <row r="51" spans="1:32" x14ac:dyDescent="0.2">
      <c r="A51">
        <v>30</v>
      </c>
      <c r="B51" s="2" t="s">
        <v>1788</v>
      </c>
      <c r="C51" s="2" t="s">
        <v>22</v>
      </c>
      <c r="D51" s="2" t="s">
        <v>23</v>
      </c>
      <c r="E51" s="2" t="s">
        <v>2768</v>
      </c>
      <c r="F51" s="2" t="s">
        <v>2775</v>
      </c>
      <c r="G51" s="2">
        <v>49</v>
      </c>
      <c r="H51" s="2">
        <v>57</v>
      </c>
      <c r="I51" s="3">
        <v>42574</v>
      </c>
      <c r="J51" s="3">
        <v>42578</v>
      </c>
      <c r="K51" s="3" t="s">
        <v>2539</v>
      </c>
      <c r="L51" s="17">
        <f t="shared" si="5"/>
        <v>265.66000000000003</v>
      </c>
      <c r="M51" s="20">
        <f t="shared" si="6"/>
        <v>0.89659715425732134</v>
      </c>
      <c r="N51" s="2" t="s">
        <v>2546</v>
      </c>
      <c r="O51" s="2">
        <v>3500000</v>
      </c>
      <c r="P51" s="2">
        <v>4000000</v>
      </c>
      <c r="Q51" s="2">
        <f t="shared" si="13"/>
        <v>500000</v>
      </c>
      <c r="R51" s="14">
        <f t="shared" si="14"/>
        <v>0.14285714285714285</v>
      </c>
      <c r="S51" s="2">
        <v>3380</v>
      </c>
      <c r="T51" s="5">
        <f t="shared" si="7"/>
        <v>71497.551020408166</v>
      </c>
      <c r="U51" s="2">
        <v>81702</v>
      </c>
      <c r="V51" s="5">
        <f t="shared" si="15"/>
        <v>10204.448979591834</v>
      </c>
      <c r="W51" s="14">
        <f t="shared" si="16"/>
        <v>0.14272445466949057</v>
      </c>
      <c r="X51" s="22">
        <f t="shared" si="8"/>
        <v>64104.500781265604</v>
      </c>
      <c r="Y51" s="22">
        <f t="shared" si="9"/>
        <v>73253.780697131675</v>
      </c>
      <c r="Z51" s="22">
        <f t="shared" si="10"/>
        <v>9149.279915866071</v>
      </c>
      <c r="AA51" s="8">
        <f t="shared" si="11"/>
        <v>0.14272445466949066</v>
      </c>
      <c r="AB51" s="22">
        <f t="shared" si="12"/>
        <v>3589435.2541594519</v>
      </c>
      <c r="AC51" s="11">
        <v>6724</v>
      </c>
      <c r="AD51" s="2">
        <v>2005</v>
      </c>
      <c r="AE51" s="2">
        <f t="shared" si="17"/>
        <v>11</v>
      </c>
      <c r="AF51" s="2" t="s">
        <v>37</v>
      </c>
    </row>
    <row r="52" spans="1:32" x14ac:dyDescent="0.2">
      <c r="A52">
        <v>30</v>
      </c>
      <c r="B52" s="2" t="s">
        <v>2690</v>
      </c>
      <c r="C52" s="2" t="s">
        <v>22</v>
      </c>
      <c r="D52" s="2" t="s">
        <v>23</v>
      </c>
      <c r="E52" s="2" t="s">
        <v>2768</v>
      </c>
      <c r="F52" s="2" t="s">
        <v>2775</v>
      </c>
      <c r="G52" s="2">
        <v>81</v>
      </c>
      <c r="H52" s="2">
        <v>92</v>
      </c>
      <c r="I52" s="3">
        <v>42576</v>
      </c>
      <c r="J52" s="3">
        <v>42578</v>
      </c>
      <c r="K52" s="3" t="s">
        <v>2539</v>
      </c>
      <c r="L52" s="17">
        <f t="shared" si="5"/>
        <v>265.66000000000003</v>
      </c>
      <c r="M52" s="20">
        <f t="shared" si="6"/>
        <v>0.89659715425732134</v>
      </c>
      <c r="N52" s="2" t="s">
        <v>2548</v>
      </c>
      <c r="O52" s="2">
        <v>5490000</v>
      </c>
      <c r="P52" s="2">
        <v>6500000</v>
      </c>
      <c r="Q52" s="2">
        <f t="shared" si="13"/>
        <v>1010000</v>
      </c>
      <c r="R52" s="14">
        <f t="shared" si="14"/>
        <v>0.18397085610200364</v>
      </c>
      <c r="S52" s="2"/>
      <c r="T52" s="5">
        <f t="shared" si="7"/>
        <v>67777.777777777781</v>
      </c>
      <c r="U52" s="2">
        <v>80247</v>
      </c>
      <c r="V52" s="5">
        <f t="shared" si="15"/>
        <v>12469.222222222219</v>
      </c>
      <c r="W52" s="14">
        <f t="shared" si="16"/>
        <v>0.18397213114754093</v>
      </c>
      <c r="X52" s="22">
        <f t="shared" si="8"/>
        <v>60769.362677440673</v>
      </c>
      <c r="Y52" s="22">
        <f t="shared" si="9"/>
        <v>71949.231837687272</v>
      </c>
      <c r="Z52" s="22">
        <f t="shared" si="10"/>
        <v>11179.869160246599</v>
      </c>
      <c r="AA52" s="8">
        <f t="shared" si="11"/>
        <v>0.18397213114754099</v>
      </c>
      <c r="AB52" s="22">
        <f t="shared" si="12"/>
        <v>5827887.7788526686</v>
      </c>
      <c r="AC52" s="11">
        <v>3399</v>
      </c>
      <c r="AD52" s="2">
        <v>2016</v>
      </c>
      <c r="AE52" s="2">
        <f t="shared" si="17"/>
        <v>0</v>
      </c>
      <c r="AF52" s="2" t="s">
        <v>127</v>
      </c>
    </row>
    <row r="53" spans="1:32" x14ac:dyDescent="0.2">
      <c r="A53">
        <v>30</v>
      </c>
      <c r="B53" s="2" t="s">
        <v>1634</v>
      </c>
      <c r="C53" s="2" t="s">
        <v>22</v>
      </c>
      <c r="D53" s="2" t="s">
        <v>23</v>
      </c>
      <c r="E53" s="2" t="s">
        <v>2768</v>
      </c>
      <c r="F53" s="2" t="s">
        <v>2775</v>
      </c>
      <c r="G53" s="2">
        <v>50</v>
      </c>
      <c r="H53" s="2">
        <v>55</v>
      </c>
      <c r="I53" s="3">
        <v>42578</v>
      </c>
      <c r="J53" s="3">
        <v>42579</v>
      </c>
      <c r="K53" s="3" t="s">
        <v>2539</v>
      </c>
      <c r="L53" s="17">
        <f t="shared" si="5"/>
        <v>265.66000000000003</v>
      </c>
      <c r="M53" s="20">
        <f t="shared" si="6"/>
        <v>0.89659715425732134</v>
      </c>
      <c r="N53" s="2" t="s">
        <v>2555</v>
      </c>
      <c r="O53" s="2">
        <v>3200000</v>
      </c>
      <c r="P53" s="2">
        <v>3700000</v>
      </c>
      <c r="Q53" s="2">
        <f t="shared" si="13"/>
        <v>500000</v>
      </c>
      <c r="R53" s="14">
        <f t="shared" si="14"/>
        <v>0.15625</v>
      </c>
      <c r="S53" s="2">
        <v>3011</v>
      </c>
      <c r="T53" s="5">
        <f t="shared" si="7"/>
        <v>64060.22</v>
      </c>
      <c r="U53" s="2">
        <v>74060</v>
      </c>
      <c r="V53" s="5">
        <f t="shared" si="15"/>
        <v>9999.7799999999988</v>
      </c>
      <c r="W53" s="14">
        <f t="shared" si="16"/>
        <v>0.15609968245503994</v>
      </c>
      <c r="X53" s="22">
        <f t="shared" si="8"/>
        <v>57436.210953097943</v>
      </c>
      <c r="Y53" s="22">
        <f t="shared" si="9"/>
        <v>66401.985244297219</v>
      </c>
      <c r="Z53" s="22">
        <f t="shared" si="10"/>
        <v>8965.7742911992755</v>
      </c>
      <c r="AA53" s="8">
        <f t="shared" si="11"/>
        <v>0.15609968245503994</v>
      </c>
      <c r="AB53" s="22">
        <f t="shared" si="12"/>
        <v>3320099.2622148609</v>
      </c>
      <c r="AC53" s="11">
        <v>5789</v>
      </c>
      <c r="AD53" s="2">
        <v>2012</v>
      </c>
      <c r="AE53" s="2">
        <f t="shared" si="17"/>
        <v>4</v>
      </c>
      <c r="AF53" s="2" t="s">
        <v>137</v>
      </c>
    </row>
    <row r="54" spans="1:32" x14ac:dyDescent="0.2">
      <c r="A54">
        <v>31</v>
      </c>
      <c r="B54" s="2" t="s">
        <v>1051</v>
      </c>
      <c r="C54" s="2" t="s">
        <v>22</v>
      </c>
      <c r="D54" s="2" t="s">
        <v>23</v>
      </c>
      <c r="E54" s="2" t="s">
        <v>2768</v>
      </c>
      <c r="F54" s="2" t="s">
        <v>2775</v>
      </c>
      <c r="G54" s="2">
        <v>57</v>
      </c>
      <c r="H54" s="2">
        <v>63</v>
      </c>
      <c r="I54" s="3">
        <v>42581</v>
      </c>
      <c r="J54" s="3">
        <v>42584</v>
      </c>
      <c r="K54" s="3" t="s">
        <v>2540</v>
      </c>
      <c r="L54" s="17">
        <f t="shared" si="5"/>
        <v>272.20999999999998</v>
      </c>
      <c r="M54" s="20">
        <f t="shared" si="6"/>
        <v>0.87502296021454029</v>
      </c>
      <c r="N54" s="2" t="s">
        <v>2550</v>
      </c>
      <c r="O54" s="2">
        <v>3900000</v>
      </c>
      <c r="P54" s="2">
        <v>4500000</v>
      </c>
      <c r="Q54" s="2">
        <f t="shared" si="13"/>
        <v>600000</v>
      </c>
      <c r="R54" s="14">
        <f t="shared" si="14"/>
        <v>0.15384615384615385</v>
      </c>
      <c r="S54" s="2">
        <v>911</v>
      </c>
      <c r="T54" s="5">
        <f t="shared" si="7"/>
        <v>68437.035087719298</v>
      </c>
      <c r="U54" s="2">
        <v>78963</v>
      </c>
      <c r="V54" s="5">
        <f t="shared" si="15"/>
        <v>10525.964912280702</v>
      </c>
      <c r="W54" s="14">
        <f t="shared" si="16"/>
        <v>0.15380509834753986</v>
      </c>
      <c r="X54" s="22">
        <f t="shared" si="8"/>
        <v>59883.9770307625</v>
      </c>
      <c r="Y54" s="22">
        <f t="shared" si="9"/>
        <v>69094.438007420744</v>
      </c>
      <c r="Z54" s="22">
        <f t="shared" si="10"/>
        <v>9210.4609766582435</v>
      </c>
      <c r="AA54" s="8">
        <f t="shared" si="11"/>
        <v>0.15380509834753983</v>
      </c>
      <c r="AB54" s="22">
        <f t="shared" si="12"/>
        <v>3938382.9664229825</v>
      </c>
      <c r="AC54" s="11">
        <v>4851</v>
      </c>
      <c r="AD54" s="2">
        <v>2014</v>
      </c>
      <c r="AE54" s="2">
        <f t="shared" si="17"/>
        <v>2</v>
      </c>
      <c r="AF54" s="2" t="s">
        <v>105</v>
      </c>
    </row>
    <row r="55" spans="1:32" x14ac:dyDescent="0.2">
      <c r="A55">
        <v>31</v>
      </c>
      <c r="B55" s="2" t="s">
        <v>696</v>
      </c>
      <c r="C55" s="2" t="s">
        <v>22</v>
      </c>
      <c r="D55" s="2" t="s">
        <v>23</v>
      </c>
      <c r="E55" s="2" t="s">
        <v>2768</v>
      </c>
      <c r="F55" s="2" t="s">
        <v>2775</v>
      </c>
      <c r="G55" s="2">
        <v>34</v>
      </c>
      <c r="H55" s="2">
        <v>37</v>
      </c>
      <c r="I55" s="3">
        <v>42581</v>
      </c>
      <c r="J55" s="3">
        <v>42585</v>
      </c>
      <c r="K55" s="3" t="s">
        <v>2540</v>
      </c>
      <c r="L55" s="17">
        <f t="shared" si="5"/>
        <v>272.20999999999998</v>
      </c>
      <c r="M55" s="20">
        <f t="shared" si="6"/>
        <v>0.87502296021454029</v>
      </c>
      <c r="N55" s="2" t="s">
        <v>2546</v>
      </c>
      <c r="O55" s="2">
        <v>2100000</v>
      </c>
      <c r="P55" s="2">
        <v>2425000</v>
      </c>
      <c r="Q55" s="2">
        <f t="shared" si="13"/>
        <v>325000</v>
      </c>
      <c r="R55" s="14">
        <f t="shared" si="14"/>
        <v>0.15476190476190477</v>
      </c>
      <c r="S55" s="2">
        <v>195251</v>
      </c>
      <c r="T55" s="5">
        <f t="shared" si="7"/>
        <v>67507.382352941175</v>
      </c>
      <c r="U55" s="2">
        <v>77066</v>
      </c>
      <c r="V55" s="5">
        <f t="shared" si="15"/>
        <v>9558.6176470588252</v>
      </c>
      <c r="W55" s="14">
        <f t="shared" si="16"/>
        <v>0.14159366448375366</v>
      </c>
      <c r="X55" s="22">
        <f t="shared" si="8"/>
        <v>59070.509542805405</v>
      </c>
      <c r="Y55" s="22">
        <f t="shared" si="9"/>
        <v>67434.519451893764</v>
      </c>
      <c r="Z55" s="22">
        <f t="shared" si="10"/>
        <v>8364.0099090883596</v>
      </c>
      <c r="AA55" s="8">
        <f t="shared" si="11"/>
        <v>0.14159366448375371</v>
      </c>
      <c r="AB55" s="22">
        <f t="shared" si="12"/>
        <v>2292773.6613643882</v>
      </c>
      <c r="AC55" s="11">
        <v>2041</v>
      </c>
      <c r="AD55" s="2">
        <v>1936</v>
      </c>
      <c r="AE55" s="2">
        <f t="shared" si="17"/>
        <v>80</v>
      </c>
      <c r="AF55" s="2" t="s">
        <v>50</v>
      </c>
    </row>
    <row r="56" spans="1:32" x14ac:dyDescent="0.2">
      <c r="A56">
        <v>31</v>
      </c>
      <c r="B56" s="2" t="s">
        <v>517</v>
      </c>
      <c r="C56" s="2" t="s">
        <v>22</v>
      </c>
      <c r="D56" s="2" t="s">
        <v>23</v>
      </c>
      <c r="E56" s="2" t="s">
        <v>2768</v>
      </c>
      <c r="F56" s="2" t="s">
        <v>2775</v>
      </c>
      <c r="G56" s="2">
        <v>45</v>
      </c>
      <c r="H56" s="2">
        <v>52</v>
      </c>
      <c r="I56" s="3">
        <v>42587</v>
      </c>
      <c r="J56" s="3">
        <v>42589</v>
      </c>
      <c r="K56" s="3" t="s">
        <v>2540</v>
      </c>
      <c r="L56" s="17">
        <f t="shared" si="5"/>
        <v>272.20999999999998</v>
      </c>
      <c r="M56" s="20">
        <f t="shared" si="6"/>
        <v>0.87502296021454029</v>
      </c>
      <c r="N56" s="2" t="s">
        <v>2548</v>
      </c>
      <c r="O56" s="2">
        <v>3400000</v>
      </c>
      <c r="P56" s="2">
        <v>3825000</v>
      </c>
      <c r="Q56" s="2">
        <f t="shared" si="13"/>
        <v>425000</v>
      </c>
      <c r="R56" s="14">
        <f t="shared" si="14"/>
        <v>0.125</v>
      </c>
      <c r="S56" s="2"/>
      <c r="T56" s="5">
        <f t="shared" si="7"/>
        <v>75555.555555555562</v>
      </c>
      <c r="U56" s="2">
        <v>85000</v>
      </c>
      <c r="V56" s="5">
        <f t="shared" si="15"/>
        <v>9444.444444444438</v>
      </c>
      <c r="W56" s="14">
        <f t="shared" si="16"/>
        <v>0.1249999999999999</v>
      </c>
      <c r="X56" s="22">
        <f t="shared" si="8"/>
        <v>66112.845882876383</v>
      </c>
      <c r="Y56" s="22">
        <f t="shared" si="9"/>
        <v>74376.951618235922</v>
      </c>
      <c r="Z56" s="22">
        <f t="shared" si="10"/>
        <v>8264.1057353595388</v>
      </c>
      <c r="AA56" s="8">
        <f t="shared" si="11"/>
        <v>0.12499999999999986</v>
      </c>
      <c r="AB56" s="22">
        <f t="shared" si="12"/>
        <v>3346962.8228206164</v>
      </c>
      <c r="AC56" s="11">
        <v>1662</v>
      </c>
      <c r="AD56" s="2">
        <v>2012</v>
      </c>
      <c r="AE56" s="2">
        <f t="shared" si="17"/>
        <v>4</v>
      </c>
      <c r="AF56" s="2" t="s">
        <v>362</v>
      </c>
    </row>
    <row r="57" spans="1:32" x14ac:dyDescent="0.2">
      <c r="A57">
        <v>32</v>
      </c>
      <c r="B57" s="2" t="s">
        <v>2552</v>
      </c>
      <c r="C57" s="2" t="s">
        <v>22</v>
      </c>
      <c r="D57" s="2" t="s">
        <v>23</v>
      </c>
      <c r="E57" s="2" t="s">
        <v>2768</v>
      </c>
      <c r="F57" s="2" t="s">
        <v>2775</v>
      </c>
      <c r="G57" s="2">
        <v>28</v>
      </c>
      <c r="H57" s="2">
        <v>34</v>
      </c>
      <c r="I57" s="3">
        <v>42591</v>
      </c>
      <c r="J57" s="3">
        <v>42592</v>
      </c>
      <c r="K57" s="3" t="s">
        <v>2540</v>
      </c>
      <c r="L57" s="17">
        <f t="shared" si="5"/>
        <v>272.20999999999998</v>
      </c>
      <c r="M57" s="20">
        <f t="shared" si="6"/>
        <v>0.87502296021454029</v>
      </c>
      <c r="N57" s="2" t="s">
        <v>2555</v>
      </c>
      <c r="O57" s="2">
        <v>2450000</v>
      </c>
      <c r="P57" s="2">
        <v>3050000</v>
      </c>
      <c r="Q57" s="2">
        <f t="shared" si="13"/>
        <v>600000</v>
      </c>
      <c r="R57" s="14">
        <f t="shared" si="14"/>
        <v>0.24489795918367346</v>
      </c>
      <c r="S57" s="2">
        <v>115563</v>
      </c>
      <c r="T57" s="5">
        <f t="shared" si="7"/>
        <v>91627.25</v>
      </c>
      <c r="U57" s="2">
        <v>113056</v>
      </c>
      <c r="V57" s="5">
        <f t="shared" si="15"/>
        <v>21428.75</v>
      </c>
      <c r="W57" s="14">
        <f t="shared" si="16"/>
        <v>0.23386874537869465</v>
      </c>
      <c r="X57" s="22">
        <f t="shared" si="8"/>
        <v>80175.947531317739</v>
      </c>
      <c r="Y57" s="22">
        <f t="shared" si="9"/>
        <v>98926.595790015068</v>
      </c>
      <c r="Z57" s="22">
        <f t="shared" si="10"/>
        <v>18750.648258697329</v>
      </c>
      <c r="AA57" s="8">
        <f t="shared" si="11"/>
        <v>0.23386874537869462</v>
      </c>
      <c r="AB57" s="22">
        <f t="shared" si="12"/>
        <v>2769944.6821204219</v>
      </c>
      <c r="AC57" s="11">
        <v>1856</v>
      </c>
      <c r="AD57" s="2">
        <v>1880</v>
      </c>
      <c r="AE57" s="2">
        <f t="shared" si="17"/>
        <v>136</v>
      </c>
      <c r="AF57" s="2" t="s">
        <v>94</v>
      </c>
    </row>
    <row r="58" spans="1:32" x14ac:dyDescent="0.2">
      <c r="A58">
        <v>33</v>
      </c>
      <c r="B58" s="2" t="s">
        <v>1111</v>
      </c>
      <c r="C58" s="2" t="s">
        <v>22</v>
      </c>
      <c r="D58" s="2" t="s">
        <v>23</v>
      </c>
      <c r="E58" s="2" t="s">
        <v>2768</v>
      </c>
      <c r="F58" s="2" t="s">
        <v>2775</v>
      </c>
      <c r="G58" s="2">
        <v>55</v>
      </c>
      <c r="H58" s="2">
        <v>66</v>
      </c>
      <c r="I58" s="3">
        <v>42595</v>
      </c>
      <c r="J58" s="3">
        <v>42597</v>
      </c>
      <c r="K58" s="3" t="s">
        <v>2540</v>
      </c>
      <c r="L58" s="17">
        <f t="shared" si="5"/>
        <v>272.20999999999998</v>
      </c>
      <c r="M58" s="20">
        <f t="shared" si="6"/>
        <v>0.87502296021454029</v>
      </c>
      <c r="N58" s="2" t="s">
        <v>2548</v>
      </c>
      <c r="O58" s="2">
        <v>4200000</v>
      </c>
      <c r="P58" s="2">
        <v>4900000</v>
      </c>
      <c r="Q58" s="2">
        <f t="shared" si="13"/>
        <v>700000</v>
      </c>
      <c r="R58" s="14">
        <f t="shared" si="14"/>
        <v>0.16666666666666666</v>
      </c>
      <c r="S58" s="2"/>
      <c r="T58" s="5">
        <f t="shared" si="7"/>
        <v>76363.636363636368</v>
      </c>
      <c r="U58" s="2">
        <v>89091</v>
      </c>
      <c r="V58" s="5">
        <f t="shared" si="15"/>
        <v>12727.363636363632</v>
      </c>
      <c r="W58" s="14">
        <f t="shared" si="16"/>
        <v>0.16666785714285709</v>
      </c>
      <c r="X58" s="22">
        <f t="shared" si="8"/>
        <v>66819.935143655806</v>
      </c>
      <c r="Y58" s="22">
        <f t="shared" si="9"/>
        <v>77956.670548473616</v>
      </c>
      <c r="Z58" s="22">
        <f t="shared" si="10"/>
        <v>11136.735404817809</v>
      </c>
      <c r="AA58" s="8">
        <f t="shared" si="11"/>
        <v>0.1666678571428572</v>
      </c>
      <c r="AB58" s="22">
        <f t="shared" si="12"/>
        <v>4287616.8801660491</v>
      </c>
      <c r="AC58" s="11">
        <v>16732</v>
      </c>
      <c r="AD58" s="2">
        <v>2009</v>
      </c>
      <c r="AE58" s="2">
        <f t="shared" si="17"/>
        <v>7</v>
      </c>
      <c r="AF58" s="2" t="s">
        <v>161</v>
      </c>
    </row>
    <row r="59" spans="1:32" x14ac:dyDescent="0.2">
      <c r="A59">
        <v>33</v>
      </c>
      <c r="B59" s="2" t="s">
        <v>33</v>
      </c>
      <c r="C59" s="2" t="s">
        <v>22</v>
      </c>
      <c r="D59" s="2" t="s">
        <v>23</v>
      </c>
      <c r="E59" s="2" t="s">
        <v>2768</v>
      </c>
      <c r="F59" s="2" t="s">
        <v>2775</v>
      </c>
      <c r="G59" s="2">
        <v>40</v>
      </c>
      <c r="H59" s="2">
        <v>46</v>
      </c>
      <c r="I59" s="3">
        <v>42595</v>
      </c>
      <c r="J59" s="3">
        <v>42598</v>
      </c>
      <c r="K59" s="3" t="s">
        <v>2540</v>
      </c>
      <c r="L59" s="17">
        <f t="shared" si="5"/>
        <v>272.20999999999998</v>
      </c>
      <c r="M59" s="20">
        <f t="shared" si="6"/>
        <v>0.87502296021454029</v>
      </c>
      <c r="N59" s="2" t="s">
        <v>2550</v>
      </c>
      <c r="O59" s="2">
        <v>2990000</v>
      </c>
      <c r="P59" s="2">
        <v>3620000</v>
      </c>
      <c r="Q59" s="2">
        <f t="shared" si="13"/>
        <v>630000</v>
      </c>
      <c r="R59" s="14">
        <f t="shared" si="14"/>
        <v>0.21070234113712374</v>
      </c>
      <c r="S59" s="2">
        <v>2935</v>
      </c>
      <c r="T59" s="5">
        <f t="shared" si="7"/>
        <v>74823.375</v>
      </c>
      <c r="U59" s="2">
        <v>90573</v>
      </c>
      <c r="V59" s="5">
        <f t="shared" si="15"/>
        <v>15749.625</v>
      </c>
      <c r="W59" s="14">
        <f t="shared" si="16"/>
        <v>0.2104907056117156</v>
      </c>
      <c r="X59" s="22">
        <f t="shared" si="8"/>
        <v>65472.17108574263</v>
      </c>
      <c r="Y59" s="22">
        <f t="shared" si="9"/>
        <v>79253.454575511554</v>
      </c>
      <c r="Z59" s="22">
        <f t="shared" si="10"/>
        <v>13781.283489768924</v>
      </c>
      <c r="AA59" s="8">
        <f t="shared" si="11"/>
        <v>0.21049070561171551</v>
      </c>
      <c r="AB59" s="22">
        <f t="shared" si="12"/>
        <v>3170138.1830204623</v>
      </c>
      <c r="AC59" s="2">
        <v>202</v>
      </c>
      <c r="AD59" s="2">
        <v>1895</v>
      </c>
      <c r="AE59" s="2">
        <f t="shared" si="17"/>
        <v>121</v>
      </c>
      <c r="AF59" s="2" t="s">
        <v>67</v>
      </c>
    </row>
    <row r="60" spans="1:32" x14ac:dyDescent="0.2">
      <c r="A60">
        <v>33</v>
      </c>
      <c r="B60" s="2" t="s">
        <v>1290</v>
      </c>
      <c r="C60" s="2" t="s">
        <v>22</v>
      </c>
      <c r="D60" s="2" t="s">
        <v>23</v>
      </c>
      <c r="E60" s="2" t="s">
        <v>2768</v>
      </c>
      <c r="F60" s="2" t="s">
        <v>2775</v>
      </c>
      <c r="G60" s="2">
        <v>63</v>
      </c>
      <c r="H60" s="2">
        <v>69</v>
      </c>
      <c r="I60" s="3">
        <v>42599</v>
      </c>
      <c r="J60" s="3">
        <v>42601</v>
      </c>
      <c r="K60" s="3" t="s">
        <v>2540</v>
      </c>
      <c r="L60" s="17">
        <f t="shared" si="5"/>
        <v>272.20999999999998</v>
      </c>
      <c r="M60" s="20">
        <f t="shared" si="6"/>
        <v>0.87502296021454029</v>
      </c>
      <c r="N60" s="2" t="s">
        <v>2548</v>
      </c>
      <c r="O60" s="2">
        <v>4100000</v>
      </c>
      <c r="P60" s="2">
        <v>4600000</v>
      </c>
      <c r="Q60" s="2">
        <f t="shared" si="13"/>
        <v>500000</v>
      </c>
      <c r="R60" s="14">
        <f t="shared" si="14"/>
        <v>0.12195121951219512</v>
      </c>
      <c r="S60" s="2"/>
      <c r="T60" s="5">
        <f t="shared" si="7"/>
        <v>65079.365079365081</v>
      </c>
      <c r="U60" s="2">
        <v>73016</v>
      </c>
      <c r="V60" s="5">
        <f t="shared" si="15"/>
        <v>7936.6349206349187</v>
      </c>
      <c r="W60" s="14">
        <f t="shared" si="16"/>
        <v>0.12195317073170728</v>
      </c>
      <c r="X60" s="22">
        <f t="shared" si="8"/>
        <v>56945.938680628817</v>
      </c>
      <c r="Y60" s="22">
        <f t="shared" si="9"/>
        <v>63890.676463024873</v>
      </c>
      <c r="Z60" s="22">
        <f t="shared" si="10"/>
        <v>6944.737782396056</v>
      </c>
      <c r="AA60" s="8">
        <f t="shared" si="11"/>
        <v>0.12195317073170721</v>
      </c>
      <c r="AB60" s="22">
        <f t="shared" si="12"/>
        <v>4025112.6171705672</v>
      </c>
      <c r="AC60" s="11">
        <v>3739</v>
      </c>
      <c r="AD60" s="2">
        <v>2005</v>
      </c>
      <c r="AE60" s="2">
        <f t="shared" si="17"/>
        <v>11</v>
      </c>
      <c r="AF60" s="2" t="s">
        <v>37</v>
      </c>
    </row>
    <row r="61" spans="1:32" x14ac:dyDescent="0.2">
      <c r="A61">
        <v>36</v>
      </c>
      <c r="B61" s="2" t="s">
        <v>1211</v>
      </c>
      <c r="C61" s="2" t="s">
        <v>22</v>
      </c>
      <c r="D61" s="2" t="s">
        <v>23</v>
      </c>
      <c r="E61" s="2" t="s">
        <v>2768</v>
      </c>
      <c r="F61" s="2" t="s">
        <v>2775</v>
      </c>
      <c r="G61" s="2">
        <v>56</v>
      </c>
      <c r="H61" s="2"/>
      <c r="I61" s="3">
        <v>42618</v>
      </c>
      <c r="J61" s="3">
        <v>42619</v>
      </c>
      <c r="K61" s="3" t="s">
        <v>2541</v>
      </c>
      <c r="L61" s="17">
        <f t="shared" si="5"/>
        <v>275.91000000000003</v>
      </c>
      <c r="M61" s="20">
        <f t="shared" si="6"/>
        <v>0.86328875357906554</v>
      </c>
      <c r="N61" s="2" t="s">
        <v>2555</v>
      </c>
      <c r="O61" s="2">
        <v>4200000</v>
      </c>
      <c r="P61" s="2">
        <v>4975000</v>
      </c>
      <c r="Q61" s="2">
        <f t="shared" si="13"/>
        <v>775000</v>
      </c>
      <c r="R61" s="14">
        <f t="shared" si="14"/>
        <v>0.18452380952380953</v>
      </c>
      <c r="S61" s="2"/>
      <c r="T61" s="5">
        <f t="shared" si="7"/>
        <v>75000</v>
      </c>
      <c r="U61" s="2">
        <v>88839</v>
      </c>
      <c r="V61" s="5">
        <f t="shared" si="15"/>
        <v>13839</v>
      </c>
      <c r="W61" s="14">
        <f t="shared" si="16"/>
        <v>0.18451999999999999</v>
      </c>
      <c r="X61" s="22">
        <f t="shared" si="8"/>
        <v>64746.656518429918</v>
      </c>
      <c r="Y61" s="22">
        <f t="shared" si="9"/>
        <v>76693.709579210597</v>
      </c>
      <c r="Z61" s="22">
        <f t="shared" si="10"/>
        <v>11947.05306078068</v>
      </c>
      <c r="AA61" s="8">
        <f t="shared" si="11"/>
        <v>0.18451999999999985</v>
      </c>
      <c r="AB61" s="22">
        <f t="shared" si="12"/>
        <v>4294847.7364357933</v>
      </c>
      <c r="AC61" s="11">
        <v>16732</v>
      </c>
      <c r="AD61" s="2">
        <v>2010</v>
      </c>
      <c r="AE61" s="2">
        <f t="shared" si="17"/>
        <v>6</v>
      </c>
      <c r="AF61" s="2" t="s">
        <v>81</v>
      </c>
    </row>
    <row r="62" spans="1:32" x14ac:dyDescent="0.2">
      <c r="A62">
        <v>37</v>
      </c>
      <c r="B62" s="2" t="s">
        <v>250</v>
      </c>
      <c r="C62" s="2" t="s">
        <v>22</v>
      </c>
      <c r="D62" s="2" t="s">
        <v>23</v>
      </c>
      <c r="E62" s="2" t="s">
        <v>2768</v>
      </c>
      <c r="F62" s="2" t="s">
        <v>2775</v>
      </c>
      <c r="G62" s="2">
        <v>35</v>
      </c>
      <c r="H62" s="2">
        <v>40</v>
      </c>
      <c r="I62" s="3">
        <v>42625</v>
      </c>
      <c r="J62" s="3">
        <v>42627</v>
      </c>
      <c r="K62" s="3" t="s">
        <v>2541</v>
      </c>
      <c r="L62" s="17">
        <f t="shared" si="5"/>
        <v>275.91000000000003</v>
      </c>
      <c r="M62" s="20">
        <f t="shared" si="6"/>
        <v>0.86328875357906554</v>
      </c>
      <c r="N62" s="2" t="s">
        <v>2548</v>
      </c>
      <c r="O62" s="2">
        <v>2500000</v>
      </c>
      <c r="P62" s="2">
        <v>3200000</v>
      </c>
      <c r="Q62" s="2">
        <f t="shared" si="13"/>
        <v>700000</v>
      </c>
      <c r="R62" s="14">
        <f t="shared" si="14"/>
        <v>0.28000000000000003</v>
      </c>
      <c r="S62" s="2">
        <v>80072</v>
      </c>
      <c r="T62" s="5">
        <f t="shared" si="7"/>
        <v>73716.342857142852</v>
      </c>
      <c r="U62" s="2">
        <v>93716</v>
      </c>
      <c r="V62" s="5">
        <f t="shared" si="15"/>
        <v>19999.657142857148</v>
      </c>
      <c r="W62" s="14">
        <f t="shared" si="16"/>
        <v>0.27130560697530931</v>
      </c>
      <c r="X62" s="22">
        <f t="shared" si="8"/>
        <v>63638.489743549901</v>
      </c>
      <c r="Y62" s="22">
        <f t="shared" si="9"/>
        <v>80903.968830415703</v>
      </c>
      <c r="Z62" s="22">
        <f t="shared" si="10"/>
        <v>17265.479086865802</v>
      </c>
      <c r="AA62" s="8">
        <f t="shared" si="11"/>
        <v>0.27130560697530931</v>
      </c>
      <c r="AB62" s="22">
        <f t="shared" si="12"/>
        <v>2831638.9090645495</v>
      </c>
      <c r="AC62" s="11">
        <v>3802</v>
      </c>
      <c r="AD62" s="2">
        <v>1917</v>
      </c>
      <c r="AE62" s="2">
        <f t="shared" si="17"/>
        <v>99</v>
      </c>
      <c r="AF62" s="2" t="s">
        <v>203</v>
      </c>
    </row>
    <row r="63" spans="1:32" x14ac:dyDescent="0.2">
      <c r="A63">
        <v>37</v>
      </c>
      <c r="B63" s="2" t="s">
        <v>732</v>
      </c>
      <c r="C63" s="2" t="s">
        <v>22</v>
      </c>
      <c r="D63" s="2" t="s">
        <v>23</v>
      </c>
      <c r="E63" s="2" t="s">
        <v>2768</v>
      </c>
      <c r="F63" s="2" t="s">
        <v>2775</v>
      </c>
      <c r="G63" s="2">
        <v>59</v>
      </c>
      <c r="H63" s="2">
        <v>65</v>
      </c>
      <c r="I63" s="3">
        <v>42624</v>
      </c>
      <c r="J63" s="3">
        <v>42627</v>
      </c>
      <c r="K63" s="3" t="s">
        <v>2541</v>
      </c>
      <c r="L63" s="17">
        <f t="shared" si="5"/>
        <v>275.91000000000003</v>
      </c>
      <c r="M63" s="20">
        <f t="shared" si="6"/>
        <v>0.86328875357906554</v>
      </c>
      <c r="N63" s="2" t="s">
        <v>2550</v>
      </c>
      <c r="O63" s="2">
        <v>4700000</v>
      </c>
      <c r="P63" s="2">
        <v>5450000</v>
      </c>
      <c r="Q63" s="2">
        <f t="shared" si="13"/>
        <v>750000</v>
      </c>
      <c r="R63" s="14">
        <f t="shared" si="14"/>
        <v>0.15957446808510639</v>
      </c>
      <c r="S63" s="2"/>
      <c r="T63" s="5">
        <f t="shared" si="7"/>
        <v>79661.016949152545</v>
      </c>
      <c r="U63" s="2">
        <v>92373</v>
      </c>
      <c r="V63" s="5">
        <f t="shared" si="15"/>
        <v>12711.983050847455</v>
      </c>
      <c r="W63" s="14">
        <f t="shared" si="16"/>
        <v>0.15957595744680847</v>
      </c>
      <c r="X63" s="22">
        <f t="shared" si="8"/>
        <v>68770.460030874718</v>
      </c>
      <c r="Y63" s="22">
        <f t="shared" si="9"/>
        <v>79744.572034359022</v>
      </c>
      <c r="Z63" s="22">
        <f t="shared" si="10"/>
        <v>10974.112003484304</v>
      </c>
      <c r="AA63" s="8">
        <f t="shared" si="11"/>
        <v>0.15957595744680844</v>
      </c>
      <c r="AB63" s="22">
        <f t="shared" si="12"/>
        <v>4704929.7500271825</v>
      </c>
      <c r="AC63" s="2"/>
      <c r="AD63" s="2">
        <v>2013</v>
      </c>
      <c r="AE63" s="2">
        <f t="shared" si="17"/>
        <v>3</v>
      </c>
      <c r="AF63" s="2" t="s">
        <v>362</v>
      </c>
    </row>
    <row r="64" spans="1:32" x14ac:dyDescent="0.2">
      <c r="A64">
        <v>37</v>
      </c>
      <c r="B64" s="2" t="s">
        <v>1279</v>
      </c>
      <c r="C64" s="2" t="s">
        <v>22</v>
      </c>
      <c r="D64" s="2" t="s">
        <v>23</v>
      </c>
      <c r="E64" s="2" t="s">
        <v>2768</v>
      </c>
      <c r="F64" s="2" t="s">
        <v>2775</v>
      </c>
      <c r="G64" s="2">
        <v>29</v>
      </c>
      <c r="H64" s="2">
        <v>32</v>
      </c>
      <c r="I64" s="3">
        <v>42624</v>
      </c>
      <c r="J64" s="3">
        <v>42628</v>
      </c>
      <c r="K64" s="3" t="s">
        <v>2541</v>
      </c>
      <c r="L64" s="17">
        <f t="shared" si="5"/>
        <v>275.91000000000003</v>
      </c>
      <c r="M64" s="20">
        <f t="shared" si="6"/>
        <v>0.86328875357906554</v>
      </c>
      <c r="N64" s="2" t="s">
        <v>2546</v>
      </c>
      <c r="O64" s="2">
        <v>2590000</v>
      </c>
      <c r="P64" s="2">
        <v>3200000</v>
      </c>
      <c r="Q64" s="2">
        <f t="shared" si="13"/>
        <v>610000</v>
      </c>
      <c r="R64" s="14">
        <f t="shared" si="14"/>
        <v>0.23552123552123552</v>
      </c>
      <c r="S64" s="2">
        <v>9324</v>
      </c>
      <c r="T64" s="5">
        <f t="shared" si="7"/>
        <v>89631.862068965522</v>
      </c>
      <c r="U64" s="2">
        <v>110666</v>
      </c>
      <c r="V64" s="5">
        <f t="shared" si="15"/>
        <v>21034.137931034478</v>
      </c>
      <c r="W64" s="14">
        <f t="shared" si="16"/>
        <v>0.23467255332540302</v>
      </c>
      <c r="X64" s="22">
        <f t="shared" si="8"/>
        <v>77378.178486487974</v>
      </c>
      <c r="Y64" s="22">
        <f t="shared" si="9"/>
        <v>95536.713203580861</v>
      </c>
      <c r="Z64" s="22">
        <f t="shared" si="10"/>
        <v>18158.534717092887</v>
      </c>
      <c r="AA64" s="8">
        <f t="shared" si="11"/>
        <v>0.23467255332540282</v>
      </c>
      <c r="AB64" s="22">
        <f t="shared" si="12"/>
        <v>2770564.6829038449</v>
      </c>
      <c r="AC64" s="11">
        <v>6789</v>
      </c>
      <c r="AD64" s="2">
        <v>2005</v>
      </c>
      <c r="AE64" s="2">
        <f t="shared" si="17"/>
        <v>11</v>
      </c>
      <c r="AF64" s="2" t="s">
        <v>46</v>
      </c>
    </row>
    <row r="65" spans="1:32" x14ac:dyDescent="0.2">
      <c r="A65">
        <v>37</v>
      </c>
      <c r="B65" s="2" t="s">
        <v>1141</v>
      </c>
      <c r="C65" s="2" t="s">
        <v>22</v>
      </c>
      <c r="D65" s="2" t="s">
        <v>23</v>
      </c>
      <c r="E65" s="2" t="s">
        <v>2768</v>
      </c>
      <c r="F65" s="2" t="s">
        <v>2775</v>
      </c>
      <c r="G65" s="2">
        <v>65</v>
      </c>
      <c r="H65" s="2">
        <v>74</v>
      </c>
      <c r="I65" s="3">
        <v>42627</v>
      </c>
      <c r="J65" s="3">
        <v>42629</v>
      </c>
      <c r="K65" s="3" t="s">
        <v>2541</v>
      </c>
      <c r="L65" s="17">
        <f t="shared" si="5"/>
        <v>275.91000000000003</v>
      </c>
      <c r="M65" s="20">
        <f t="shared" si="6"/>
        <v>0.86328875357906554</v>
      </c>
      <c r="N65" s="2" t="s">
        <v>2548</v>
      </c>
      <c r="O65" s="2">
        <v>3300000</v>
      </c>
      <c r="P65" s="2">
        <v>4100000</v>
      </c>
      <c r="Q65" s="2">
        <f t="shared" si="13"/>
        <v>800000</v>
      </c>
      <c r="R65" s="14">
        <f t="shared" si="14"/>
        <v>0.24242424242424243</v>
      </c>
      <c r="S65" s="2">
        <v>3196</v>
      </c>
      <c r="T65" s="5">
        <f t="shared" si="7"/>
        <v>50818.400000000001</v>
      </c>
      <c r="U65" s="2">
        <v>63126</v>
      </c>
      <c r="V65" s="5">
        <f t="shared" si="15"/>
        <v>12307.599999999999</v>
      </c>
      <c r="W65" s="14">
        <f t="shared" si="16"/>
        <v>0.24218786896084879</v>
      </c>
      <c r="X65" s="22">
        <f t="shared" si="8"/>
        <v>43870.953194882386</v>
      </c>
      <c r="Y65" s="22">
        <f t="shared" si="9"/>
        <v>54495.965858432093</v>
      </c>
      <c r="Z65" s="22">
        <f t="shared" si="10"/>
        <v>10625.012663549707</v>
      </c>
      <c r="AA65" s="8">
        <f t="shared" si="11"/>
        <v>0.24218786896084882</v>
      </c>
      <c r="AB65" s="22">
        <f t="shared" si="12"/>
        <v>3542237.780798086</v>
      </c>
      <c r="AC65" s="11">
        <v>7393</v>
      </c>
      <c r="AD65" s="2">
        <v>2012</v>
      </c>
      <c r="AE65" s="2">
        <f t="shared" si="17"/>
        <v>4</v>
      </c>
      <c r="AF65" s="2" t="s">
        <v>52</v>
      </c>
    </row>
    <row r="66" spans="1:32" x14ac:dyDescent="0.2">
      <c r="A66">
        <v>38</v>
      </c>
      <c r="B66" s="2" t="s">
        <v>2631</v>
      </c>
      <c r="C66" s="2" t="s">
        <v>22</v>
      </c>
      <c r="D66" s="2" t="s">
        <v>23</v>
      </c>
      <c r="E66" s="2" t="s">
        <v>2768</v>
      </c>
      <c r="F66" s="2" t="s">
        <v>2775</v>
      </c>
      <c r="G66" s="2">
        <v>62</v>
      </c>
      <c r="H66" s="2"/>
      <c r="I66" s="3">
        <v>42632</v>
      </c>
      <c r="J66" s="3">
        <v>42635</v>
      </c>
      <c r="K66" s="3" t="s">
        <v>2541</v>
      </c>
      <c r="L66" s="17">
        <f t="shared" si="5"/>
        <v>275.91000000000003</v>
      </c>
      <c r="M66" s="20">
        <f t="shared" si="6"/>
        <v>0.86328875357906554</v>
      </c>
      <c r="N66" s="2" t="s">
        <v>2550</v>
      </c>
      <c r="O66" s="2">
        <v>3500000</v>
      </c>
      <c r="P66" s="2">
        <v>4000000</v>
      </c>
      <c r="Q66" s="2">
        <f t="shared" ref="Q66:Q79" si="18">P66-O66</f>
        <v>500000</v>
      </c>
      <c r="R66" s="14">
        <f t="shared" ref="R66:R79" si="19">Q66/O66</f>
        <v>0.14285714285714285</v>
      </c>
      <c r="S66" s="2">
        <v>27676</v>
      </c>
      <c r="T66" s="5">
        <f t="shared" si="7"/>
        <v>56898</v>
      </c>
      <c r="U66" s="2">
        <v>64963</v>
      </c>
      <c r="V66" s="5">
        <f t="shared" ref="V66:V79" si="20">U66-T66</f>
        <v>8065</v>
      </c>
      <c r="W66" s="14">
        <f t="shared" ref="W66:W79" si="21">V66/T66</f>
        <v>0.14174487679707548</v>
      </c>
      <c r="X66" s="22">
        <f t="shared" si="8"/>
        <v>49119.403501141671</v>
      </c>
      <c r="Y66" s="22">
        <f t="shared" si="9"/>
        <v>56081.827298756834</v>
      </c>
      <c r="Z66" s="22">
        <f t="shared" si="10"/>
        <v>6962.4237976151635</v>
      </c>
      <c r="AA66" s="8">
        <f t="shared" si="11"/>
        <v>0.14174487679707548</v>
      </c>
      <c r="AB66" s="22">
        <f t="shared" si="12"/>
        <v>3477073.2925229236</v>
      </c>
      <c r="AC66" s="2">
        <v>541</v>
      </c>
      <c r="AD66" s="2">
        <v>1901</v>
      </c>
      <c r="AE66" s="2">
        <f t="shared" ref="AE66:AE79" si="22">2016-AD66</f>
        <v>115</v>
      </c>
      <c r="AF66" s="2" t="s">
        <v>40</v>
      </c>
    </row>
    <row r="67" spans="1:32" x14ac:dyDescent="0.2">
      <c r="A67">
        <v>38</v>
      </c>
      <c r="B67" s="2" t="s">
        <v>454</v>
      </c>
      <c r="C67" s="2" t="s">
        <v>22</v>
      </c>
      <c r="D67" s="2" t="s">
        <v>23</v>
      </c>
      <c r="E67" s="2" t="s">
        <v>2768</v>
      </c>
      <c r="F67" s="2" t="s">
        <v>2775</v>
      </c>
      <c r="G67" s="2">
        <v>38</v>
      </c>
      <c r="H67" s="2">
        <v>43</v>
      </c>
      <c r="I67" s="3">
        <v>42633</v>
      </c>
      <c r="J67" s="3">
        <v>42636</v>
      </c>
      <c r="K67" s="3" t="s">
        <v>2541</v>
      </c>
      <c r="L67" s="17">
        <f t="shared" ref="L67:L78" si="23">IF(K67="Januar",238.19,IF(K67="Februar",240.59,IF(K67="Mars",245.99,IF(K67="April",250.79,IF(K67="Mai",256.52,IF(K67="Juni",259.83,IF(K67="Juli",265.66,IF(K67="August",272.21,IF(K67="September",275.91,IF(K67="Oktober",281.13,IF(K67="November",284.38,IF(K67="Desember",287.34,0))))))))))))</f>
        <v>275.91000000000003</v>
      </c>
      <c r="M67" s="20">
        <f t="shared" ref="M67:M79" si="24">$L$2/L67</f>
        <v>0.86328875357906554</v>
      </c>
      <c r="N67" s="2" t="s">
        <v>2550</v>
      </c>
      <c r="O67" s="2">
        <v>2500000</v>
      </c>
      <c r="P67" s="2">
        <v>3500000</v>
      </c>
      <c r="Q67" s="2">
        <f t="shared" si="18"/>
        <v>1000000</v>
      </c>
      <c r="R67" s="14">
        <f t="shared" si="19"/>
        <v>0.4</v>
      </c>
      <c r="S67" s="2"/>
      <c r="T67" s="5">
        <f t="shared" ref="T67:T79" si="25">(O67+S67)/G67</f>
        <v>65789.473684210519</v>
      </c>
      <c r="U67" s="2">
        <v>92105</v>
      </c>
      <c r="V67" s="5">
        <f t="shared" si="20"/>
        <v>26315.526315789481</v>
      </c>
      <c r="W67" s="14">
        <f t="shared" si="21"/>
        <v>0.39999600000000013</v>
      </c>
      <c r="X67" s="22">
        <f t="shared" ref="X67:X79" si="26">T67*M67</f>
        <v>56795.312735464831</v>
      </c>
      <c r="Y67" s="22">
        <f t="shared" ref="Y67:Y79" si="27">U67*M67</f>
        <v>79513.210648399836</v>
      </c>
      <c r="Z67" s="22">
        <f t="shared" ref="Z67:Z80" si="28">Y67-X67</f>
        <v>22717.897912935005</v>
      </c>
      <c r="AA67" s="8">
        <f t="shared" ref="AA67:AA79" si="29">Z67/X67</f>
        <v>0.39999600000000024</v>
      </c>
      <c r="AB67" s="22">
        <f t="shared" ref="AB67:AB80" si="30">Y67*G67</f>
        <v>3021502.0046391939</v>
      </c>
      <c r="AC67" s="11">
        <v>16732</v>
      </c>
      <c r="AD67" s="2">
        <v>2009</v>
      </c>
      <c r="AE67" s="2">
        <f t="shared" si="22"/>
        <v>7</v>
      </c>
      <c r="AF67" s="2" t="s">
        <v>383</v>
      </c>
    </row>
    <row r="68" spans="1:32" x14ac:dyDescent="0.2">
      <c r="A68">
        <v>39</v>
      </c>
      <c r="B68" s="2" t="s">
        <v>2693</v>
      </c>
      <c r="C68" s="2" t="s">
        <v>22</v>
      </c>
      <c r="D68" s="2" t="s">
        <v>23</v>
      </c>
      <c r="E68" s="2" t="s">
        <v>2768</v>
      </c>
      <c r="F68" s="2" t="s">
        <v>2775</v>
      </c>
      <c r="G68" s="2">
        <v>83</v>
      </c>
      <c r="H68" s="2">
        <v>96</v>
      </c>
      <c r="I68" s="3">
        <v>42640</v>
      </c>
      <c r="J68" s="3">
        <v>42642</v>
      </c>
      <c r="K68" s="3" t="s">
        <v>2541</v>
      </c>
      <c r="L68" s="17">
        <f t="shared" si="23"/>
        <v>275.91000000000003</v>
      </c>
      <c r="M68" s="20">
        <f t="shared" si="24"/>
        <v>0.86328875357906554</v>
      </c>
      <c r="N68" s="2" t="s">
        <v>2548</v>
      </c>
      <c r="O68" s="2">
        <v>5790000</v>
      </c>
      <c r="P68" s="2">
        <v>6400000</v>
      </c>
      <c r="Q68" s="2">
        <f t="shared" si="18"/>
        <v>610000</v>
      </c>
      <c r="R68" s="14">
        <f t="shared" si="19"/>
        <v>0.10535405872193437</v>
      </c>
      <c r="S68" s="2"/>
      <c r="T68" s="5">
        <f t="shared" si="25"/>
        <v>69759.03614457832</v>
      </c>
      <c r="U68" s="2">
        <v>77108</v>
      </c>
      <c r="V68" s="5">
        <f t="shared" si="20"/>
        <v>7348.9638554216799</v>
      </c>
      <c r="W68" s="14">
        <f t="shared" si="21"/>
        <v>0.10534784110535395</v>
      </c>
      <c r="X68" s="22">
        <f t="shared" si="26"/>
        <v>60222.191364129998</v>
      </c>
      <c r="Y68" s="22">
        <f t="shared" si="27"/>
        <v>66566.469210974581</v>
      </c>
      <c r="Z68" s="22">
        <f t="shared" si="28"/>
        <v>6344.2778468445831</v>
      </c>
      <c r="AA68" s="8">
        <f t="shared" si="29"/>
        <v>0.1053478411053539</v>
      </c>
      <c r="AB68" s="22">
        <f t="shared" si="30"/>
        <v>5525016.9445108902</v>
      </c>
      <c r="AC68" s="2">
        <v>286</v>
      </c>
      <c r="AD68" s="2">
        <v>1886</v>
      </c>
      <c r="AE68" s="2">
        <f t="shared" si="22"/>
        <v>130</v>
      </c>
      <c r="AF68" s="2" t="s">
        <v>25</v>
      </c>
    </row>
    <row r="69" spans="1:32" x14ac:dyDescent="0.2">
      <c r="A69">
        <v>42</v>
      </c>
      <c r="B69" s="2" t="s">
        <v>915</v>
      </c>
      <c r="C69" s="2" t="s">
        <v>22</v>
      </c>
      <c r="D69" s="2" t="s">
        <v>23</v>
      </c>
      <c r="E69" s="2" t="s">
        <v>2768</v>
      </c>
      <c r="F69" s="2" t="s">
        <v>2775</v>
      </c>
      <c r="G69" s="2">
        <v>54</v>
      </c>
      <c r="H69" s="2">
        <v>60</v>
      </c>
      <c r="I69" s="3">
        <v>42660</v>
      </c>
      <c r="J69" s="3">
        <v>42664</v>
      </c>
      <c r="K69" s="3" t="s">
        <v>2542</v>
      </c>
      <c r="L69" s="17">
        <f t="shared" si="23"/>
        <v>281.13</v>
      </c>
      <c r="M69" s="20">
        <f t="shared" si="24"/>
        <v>0.84725927506847365</v>
      </c>
      <c r="N69" s="2" t="s">
        <v>2546</v>
      </c>
      <c r="O69" s="2">
        <v>3200000</v>
      </c>
      <c r="P69" s="2">
        <v>3850000</v>
      </c>
      <c r="Q69" s="2">
        <f t="shared" si="18"/>
        <v>650000</v>
      </c>
      <c r="R69" s="14">
        <f t="shared" si="19"/>
        <v>0.203125</v>
      </c>
      <c r="S69" s="2">
        <v>95000</v>
      </c>
      <c r="T69" s="5">
        <f t="shared" si="25"/>
        <v>61018.518518518518</v>
      </c>
      <c r="U69" s="2">
        <v>73056</v>
      </c>
      <c r="V69" s="5">
        <f t="shared" si="20"/>
        <v>12037.481481481482</v>
      </c>
      <c r="W69" s="14">
        <f t="shared" si="21"/>
        <v>0.19727587253414264</v>
      </c>
      <c r="X69" s="22">
        <f t="shared" si="26"/>
        <v>51698.505765752234</v>
      </c>
      <c r="Y69" s="22">
        <f t="shared" si="27"/>
        <v>61897.37359940241</v>
      </c>
      <c r="Z69" s="22">
        <f t="shared" si="28"/>
        <v>10198.867833650176</v>
      </c>
      <c r="AA69" s="8">
        <f t="shared" si="29"/>
        <v>0.19727587253414264</v>
      </c>
      <c r="AB69" s="22">
        <f t="shared" si="30"/>
        <v>3342458.17436773</v>
      </c>
      <c r="AC69" s="11">
        <v>5731</v>
      </c>
      <c r="AD69" s="2">
        <v>1934</v>
      </c>
      <c r="AE69" s="2">
        <f t="shared" si="22"/>
        <v>82</v>
      </c>
      <c r="AF69" s="2" t="s">
        <v>103</v>
      </c>
    </row>
    <row r="70" spans="1:32" x14ac:dyDescent="0.2">
      <c r="A70">
        <v>42</v>
      </c>
      <c r="B70" s="2" t="s">
        <v>1994</v>
      </c>
      <c r="C70" s="2" t="s">
        <v>22</v>
      </c>
      <c r="D70" s="2" t="s">
        <v>23</v>
      </c>
      <c r="E70" s="2" t="s">
        <v>2768</v>
      </c>
      <c r="F70" s="2" t="s">
        <v>2775</v>
      </c>
      <c r="G70" s="2">
        <v>98</v>
      </c>
      <c r="H70" s="2">
        <v>110</v>
      </c>
      <c r="I70" s="3">
        <v>42660</v>
      </c>
      <c r="J70" s="3">
        <v>42664</v>
      </c>
      <c r="K70" s="3" t="s">
        <v>2542</v>
      </c>
      <c r="L70" s="17">
        <f t="shared" si="23"/>
        <v>281.13</v>
      </c>
      <c r="M70" s="20">
        <f t="shared" si="24"/>
        <v>0.84725927506847365</v>
      </c>
      <c r="N70" s="2" t="s">
        <v>2546</v>
      </c>
      <c r="O70" s="2">
        <v>6900000</v>
      </c>
      <c r="P70" s="2">
        <v>8200000</v>
      </c>
      <c r="Q70" s="2">
        <f t="shared" si="18"/>
        <v>1300000</v>
      </c>
      <c r="R70" s="14">
        <f t="shared" si="19"/>
        <v>0.18840579710144928</v>
      </c>
      <c r="S70" s="2"/>
      <c r="T70" s="5">
        <f t="shared" si="25"/>
        <v>70408.163265306124</v>
      </c>
      <c r="U70" s="2">
        <v>83673</v>
      </c>
      <c r="V70" s="5">
        <f t="shared" si="20"/>
        <v>13264.836734693876</v>
      </c>
      <c r="W70" s="14">
        <f t="shared" si="21"/>
        <v>0.18839913043478257</v>
      </c>
      <c r="X70" s="22">
        <f t="shared" si="26"/>
        <v>59653.969367066005</v>
      </c>
      <c r="Y70" s="22">
        <f t="shared" si="27"/>
        <v>70892.725322804399</v>
      </c>
      <c r="Z70" s="22">
        <f t="shared" si="28"/>
        <v>11238.755955738394</v>
      </c>
      <c r="AA70" s="8">
        <f t="shared" si="29"/>
        <v>0.1883991304347826</v>
      </c>
      <c r="AB70" s="22">
        <f t="shared" si="30"/>
        <v>6947487.0816348307</v>
      </c>
      <c r="AC70" s="2">
        <v>457</v>
      </c>
      <c r="AD70" s="2">
        <v>1925</v>
      </c>
      <c r="AE70" s="2">
        <f t="shared" si="22"/>
        <v>91</v>
      </c>
      <c r="AF70" s="2" t="s">
        <v>217</v>
      </c>
    </row>
    <row r="71" spans="1:32" x14ac:dyDescent="0.2">
      <c r="A71">
        <v>43</v>
      </c>
      <c r="B71" s="2" t="s">
        <v>182</v>
      </c>
      <c r="C71" s="2" t="s">
        <v>22</v>
      </c>
      <c r="D71" s="2" t="s">
        <v>23</v>
      </c>
      <c r="E71" s="2" t="s">
        <v>2768</v>
      </c>
      <c r="F71" s="2" t="s">
        <v>2775</v>
      </c>
      <c r="G71" s="2">
        <v>32</v>
      </c>
      <c r="H71" s="2">
        <v>37</v>
      </c>
      <c r="I71" s="3">
        <v>42665</v>
      </c>
      <c r="J71" s="3">
        <v>42668</v>
      </c>
      <c r="K71" s="3" t="s">
        <v>2542</v>
      </c>
      <c r="L71" s="17">
        <f t="shared" si="23"/>
        <v>281.13</v>
      </c>
      <c r="M71" s="20">
        <f t="shared" si="24"/>
        <v>0.84725927506847365</v>
      </c>
      <c r="N71" s="2" t="s">
        <v>2550</v>
      </c>
      <c r="O71" s="2">
        <v>2500000</v>
      </c>
      <c r="P71" s="2">
        <v>2875000</v>
      </c>
      <c r="Q71" s="2">
        <f t="shared" si="18"/>
        <v>375000</v>
      </c>
      <c r="R71" s="14">
        <f t="shared" si="19"/>
        <v>0.15</v>
      </c>
      <c r="S71" s="2">
        <v>169000</v>
      </c>
      <c r="T71" s="5">
        <f t="shared" si="25"/>
        <v>83406.25</v>
      </c>
      <c r="U71" s="2">
        <v>95125</v>
      </c>
      <c r="V71" s="5">
        <f t="shared" si="20"/>
        <v>11718.75</v>
      </c>
      <c r="W71" s="14">
        <f t="shared" si="21"/>
        <v>0.14050206069689022</v>
      </c>
      <c r="X71" s="22">
        <f t="shared" si="26"/>
        <v>70666.71891117988</v>
      </c>
      <c r="Y71" s="22">
        <f t="shared" si="27"/>
        <v>80595.538540888563</v>
      </c>
      <c r="Z71" s="22">
        <f t="shared" si="28"/>
        <v>9928.8196297086834</v>
      </c>
      <c r="AA71" s="8">
        <f t="shared" si="29"/>
        <v>0.14050206069689034</v>
      </c>
      <c r="AB71" s="22">
        <f t="shared" si="30"/>
        <v>2579057.233308434</v>
      </c>
      <c r="AC71" s="11">
        <v>1485</v>
      </c>
      <c r="AD71" s="2">
        <v>1937</v>
      </c>
      <c r="AE71" s="2">
        <f t="shared" si="22"/>
        <v>79</v>
      </c>
      <c r="AF71" s="2" t="s">
        <v>37</v>
      </c>
    </row>
    <row r="72" spans="1:32" x14ac:dyDescent="0.2">
      <c r="A72">
        <v>43</v>
      </c>
      <c r="B72" s="2" t="s">
        <v>605</v>
      </c>
      <c r="C72" s="2" t="s">
        <v>22</v>
      </c>
      <c r="D72" s="2" t="s">
        <v>23</v>
      </c>
      <c r="E72" s="2" t="s">
        <v>2768</v>
      </c>
      <c r="F72" s="2" t="s">
        <v>2775</v>
      </c>
      <c r="G72" s="2">
        <v>75</v>
      </c>
      <c r="H72" s="2">
        <v>85</v>
      </c>
      <c r="I72" s="3">
        <v>42666</v>
      </c>
      <c r="J72" s="3">
        <v>42669</v>
      </c>
      <c r="K72" s="3" t="s">
        <v>2542</v>
      </c>
      <c r="L72" s="17">
        <f t="shared" si="23"/>
        <v>281.13</v>
      </c>
      <c r="M72" s="20">
        <f t="shared" si="24"/>
        <v>0.84725927506847365</v>
      </c>
      <c r="N72" s="2" t="s">
        <v>2550</v>
      </c>
      <c r="O72" s="2">
        <v>4900000</v>
      </c>
      <c r="P72" s="2">
        <v>5100000</v>
      </c>
      <c r="Q72" s="2">
        <f t="shared" si="18"/>
        <v>200000</v>
      </c>
      <c r="R72" s="14">
        <f t="shared" si="19"/>
        <v>4.0816326530612242E-2</v>
      </c>
      <c r="S72" s="2">
        <v>42450</v>
      </c>
      <c r="T72" s="5">
        <f t="shared" si="25"/>
        <v>65899.333333333328</v>
      </c>
      <c r="U72" s="2">
        <v>68566</v>
      </c>
      <c r="V72" s="5">
        <f t="shared" si="20"/>
        <v>2666.6666666666715</v>
      </c>
      <c r="W72" s="14">
        <f t="shared" si="21"/>
        <v>4.0465760908051748E-2</v>
      </c>
      <c r="X72" s="22">
        <f t="shared" si="26"/>
        <v>55833.8213874957</v>
      </c>
      <c r="Y72" s="22">
        <f t="shared" si="27"/>
        <v>58093.179454344965</v>
      </c>
      <c r="Z72" s="22">
        <f t="shared" si="28"/>
        <v>2259.358066849265</v>
      </c>
      <c r="AA72" s="8">
        <f t="shared" si="29"/>
        <v>4.0465760908051714E-2</v>
      </c>
      <c r="AB72" s="22">
        <f t="shared" si="30"/>
        <v>4356988.4590758728</v>
      </c>
      <c r="AC72" s="2">
        <v>381</v>
      </c>
      <c r="AD72" s="2">
        <v>1894</v>
      </c>
      <c r="AE72" s="2">
        <f t="shared" si="22"/>
        <v>122</v>
      </c>
      <c r="AF72" s="2" t="s">
        <v>29</v>
      </c>
    </row>
    <row r="73" spans="1:32" x14ac:dyDescent="0.2">
      <c r="A73">
        <v>44</v>
      </c>
      <c r="B73" s="2" t="s">
        <v>1120</v>
      </c>
      <c r="C73" s="2" t="s">
        <v>22</v>
      </c>
      <c r="D73" s="2" t="s">
        <v>23</v>
      </c>
      <c r="E73" s="2" t="s">
        <v>2768</v>
      </c>
      <c r="F73" s="2" t="s">
        <v>2775</v>
      </c>
      <c r="G73" s="2">
        <v>62</v>
      </c>
      <c r="H73" s="2"/>
      <c r="I73" s="3">
        <v>42674</v>
      </c>
      <c r="J73" s="3">
        <v>42677</v>
      </c>
      <c r="K73" s="3" t="s">
        <v>2543</v>
      </c>
      <c r="L73" s="17">
        <f t="shared" si="23"/>
        <v>284.38</v>
      </c>
      <c r="M73" s="20">
        <f t="shared" si="24"/>
        <v>0.83757648217174208</v>
      </c>
      <c r="N73" s="2" t="s">
        <v>2550</v>
      </c>
      <c r="O73" s="2">
        <v>4500000</v>
      </c>
      <c r="P73" s="2">
        <v>5150000</v>
      </c>
      <c r="Q73" s="2">
        <f t="shared" si="18"/>
        <v>650000</v>
      </c>
      <c r="R73" s="14">
        <f t="shared" si="19"/>
        <v>0.14444444444444443</v>
      </c>
      <c r="S73" s="2"/>
      <c r="T73" s="5">
        <f t="shared" si="25"/>
        <v>72580.645161290318</v>
      </c>
      <c r="U73" s="2">
        <v>83065</v>
      </c>
      <c r="V73" s="5">
        <f t="shared" si="20"/>
        <v>10484.354838709682</v>
      </c>
      <c r="W73" s="14">
        <f t="shared" si="21"/>
        <v>0.14445111111111117</v>
      </c>
      <c r="X73" s="22">
        <f t="shared" si="26"/>
        <v>60791.841447949017</v>
      </c>
      <c r="Y73" s="22">
        <f t="shared" si="27"/>
        <v>69573.290491595762</v>
      </c>
      <c r="Z73" s="22">
        <f t="shared" si="28"/>
        <v>8781.4490436467458</v>
      </c>
      <c r="AA73" s="8">
        <f t="shared" si="29"/>
        <v>0.14445111111111131</v>
      </c>
      <c r="AB73" s="22">
        <f t="shared" si="30"/>
        <v>4313544.0104789371</v>
      </c>
      <c r="AC73" s="2">
        <v>995</v>
      </c>
      <c r="AD73" s="2">
        <v>2012</v>
      </c>
      <c r="AE73" s="2">
        <f t="shared" si="22"/>
        <v>4</v>
      </c>
      <c r="AF73" s="2" t="s">
        <v>123</v>
      </c>
    </row>
    <row r="74" spans="1:32" x14ac:dyDescent="0.2">
      <c r="A74">
        <v>44</v>
      </c>
      <c r="B74" s="2" t="s">
        <v>72</v>
      </c>
      <c r="C74" s="2" t="s">
        <v>22</v>
      </c>
      <c r="D74" s="2" t="s">
        <v>23</v>
      </c>
      <c r="E74" s="2" t="s">
        <v>2768</v>
      </c>
      <c r="F74" s="2" t="s">
        <v>2775</v>
      </c>
      <c r="G74" s="2">
        <v>22</v>
      </c>
      <c r="H74" s="2">
        <v>24</v>
      </c>
      <c r="I74" s="3">
        <v>42674</v>
      </c>
      <c r="J74" s="3">
        <v>42678</v>
      </c>
      <c r="K74" s="3" t="s">
        <v>2543</v>
      </c>
      <c r="L74" s="17">
        <f t="shared" si="23"/>
        <v>284.38</v>
      </c>
      <c r="M74" s="20">
        <f t="shared" si="24"/>
        <v>0.83757648217174208</v>
      </c>
      <c r="N74" s="2" t="s">
        <v>2546</v>
      </c>
      <c r="O74" s="2">
        <v>2400000</v>
      </c>
      <c r="P74" s="2">
        <v>2650000</v>
      </c>
      <c r="Q74" s="2">
        <f t="shared" si="18"/>
        <v>250000</v>
      </c>
      <c r="R74" s="14">
        <f t="shared" si="19"/>
        <v>0.10416666666666667</v>
      </c>
      <c r="S74" s="2"/>
      <c r="T74" s="5">
        <f t="shared" si="25"/>
        <v>109090.90909090909</v>
      </c>
      <c r="U74" s="2">
        <v>120455</v>
      </c>
      <c r="V74" s="5">
        <f t="shared" si="20"/>
        <v>11364.090909090912</v>
      </c>
      <c r="W74" s="14">
        <f t="shared" si="21"/>
        <v>0.10417083333333337</v>
      </c>
      <c r="X74" s="22">
        <f t="shared" si="26"/>
        <v>91371.979873280958</v>
      </c>
      <c r="Y74" s="22">
        <f t="shared" si="27"/>
        <v>100890.2751599972</v>
      </c>
      <c r="Z74" s="22">
        <f t="shared" si="28"/>
        <v>9518.2952867162385</v>
      </c>
      <c r="AA74" s="8">
        <f t="shared" si="29"/>
        <v>0.10417083333333334</v>
      </c>
      <c r="AB74" s="22">
        <f t="shared" si="30"/>
        <v>2219586.0535199381</v>
      </c>
      <c r="AC74" s="2">
        <v>290</v>
      </c>
      <c r="AD74" s="2">
        <v>1848</v>
      </c>
      <c r="AE74" s="2">
        <f t="shared" si="22"/>
        <v>168</v>
      </c>
      <c r="AF74" s="2" t="s">
        <v>37</v>
      </c>
    </row>
    <row r="75" spans="1:32" x14ac:dyDescent="0.2">
      <c r="A75">
        <v>44</v>
      </c>
      <c r="B75" s="2" t="s">
        <v>2638</v>
      </c>
      <c r="C75" s="2" t="s">
        <v>22</v>
      </c>
      <c r="D75" s="2" t="s">
        <v>23</v>
      </c>
      <c r="E75" s="2" t="s">
        <v>2768</v>
      </c>
      <c r="F75" s="2" t="s">
        <v>2775</v>
      </c>
      <c r="G75" s="2">
        <v>65</v>
      </c>
      <c r="H75" s="2">
        <v>72</v>
      </c>
      <c r="I75" s="3">
        <v>42674</v>
      </c>
      <c r="J75" s="3">
        <v>42678</v>
      </c>
      <c r="K75" s="3" t="s">
        <v>2543</v>
      </c>
      <c r="L75" s="17">
        <f t="shared" si="23"/>
        <v>284.38</v>
      </c>
      <c r="M75" s="20">
        <f t="shared" si="24"/>
        <v>0.83757648217174208</v>
      </c>
      <c r="N75" s="2" t="s">
        <v>2546</v>
      </c>
      <c r="O75" s="2">
        <v>3750000</v>
      </c>
      <c r="P75" s="2">
        <v>4100000</v>
      </c>
      <c r="Q75" s="2">
        <f t="shared" si="18"/>
        <v>350000</v>
      </c>
      <c r="R75" s="14">
        <f t="shared" si="19"/>
        <v>9.3333333333333338E-2</v>
      </c>
      <c r="S75" s="2">
        <v>57016</v>
      </c>
      <c r="T75" s="5">
        <f t="shared" si="25"/>
        <v>58569.476923076923</v>
      </c>
      <c r="U75" s="2">
        <v>63954</v>
      </c>
      <c r="V75" s="5">
        <f t="shared" si="20"/>
        <v>5384.5230769230766</v>
      </c>
      <c r="W75" s="14">
        <f t="shared" si="21"/>
        <v>9.1933945116069907E-2</v>
      </c>
      <c r="X75" s="22">
        <f t="shared" si="26"/>
        <v>49056.416443869799</v>
      </c>
      <c r="Y75" s="22">
        <f t="shared" si="27"/>
        <v>53566.36634081159</v>
      </c>
      <c r="Z75" s="22">
        <f t="shared" si="28"/>
        <v>4509.9498969417909</v>
      </c>
      <c r="AA75" s="8">
        <f t="shared" si="29"/>
        <v>9.193394511606981E-2</v>
      </c>
      <c r="AB75" s="22">
        <f t="shared" si="30"/>
        <v>3481813.8121527531</v>
      </c>
      <c r="AC75" s="11">
        <v>1648</v>
      </c>
      <c r="AD75" s="2">
        <v>1935</v>
      </c>
      <c r="AE75" s="2">
        <f t="shared" si="22"/>
        <v>81</v>
      </c>
      <c r="AF75" s="2" t="s">
        <v>81</v>
      </c>
    </row>
    <row r="76" spans="1:32" x14ac:dyDescent="0.2">
      <c r="A76">
        <v>47</v>
      </c>
      <c r="B76" s="2" t="s">
        <v>2585</v>
      </c>
      <c r="C76" s="2" t="s">
        <v>22</v>
      </c>
      <c r="D76" s="2" t="s">
        <v>23</v>
      </c>
      <c r="E76" s="2" t="s">
        <v>2768</v>
      </c>
      <c r="F76" s="2" t="s">
        <v>2775</v>
      </c>
      <c r="G76" s="2">
        <v>45</v>
      </c>
      <c r="H76" s="2">
        <v>51</v>
      </c>
      <c r="I76" s="3">
        <v>42696</v>
      </c>
      <c r="J76" s="3">
        <v>42698</v>
      </c>
      <c r="K76" s="3" t="s">
        <v>2543</v>
      </c>
      <c r="L76" s="17">
        <f t="shared" si="23"/>
        <v>284.38</v>
      </c>
      <c r="M76" s="20">
        <f t="shared" si="24"/>
        <v>0.83757648217174208</v>
      </c>
      <c r="N76" s="2" t="s">
        <v>2548</v>
      </c>
      <c r="O76" s="2">
        <v>3200000</v>
      </c>
      <c r="P76" s="2">
        <v>3500000</v>
      </c>
      <c r="Q76" s="2">
        <f t="shared" si="18"/>
        <v>300000</v>
      </c>
      <c r="R76" s="14">
        <f t="shared" si="19"/>
        <v>9.375E-2</v>
      </c>
      <c r="S76" s="2"/>
      <c r="T76" s="5">
        <f t="shared" si="25"/>
        <v>71111.111111111109</v>
      </c>
      <c r="U76" s="2">
        <v>77778</v>
      </c>
      <c r="V76" s="5">
        <f t="shared" si="20"/>
        <v>6666.8888888888905</v>
      </c>
      <c r="W76" s="14">
        <f t="shared" si="21"/>
        <v>9.375312500000002E-2</v>
      </c>
      <c r="X76" s="22">
        <f t="shared" si="26"/>
        <v>59560.994287768321</v>
      </c>
      <c r="Y76" s="22">
        <f t="shared" si="27"/>
        <v>65145.023630353753</v>
      </c>
      <c r="Z76" s="22">
        <f t="shared" si="28"/>
        <v>5584.0293425854325</v>
      </c>
      <c r="AA76" s="8">
        <f t="shared" si="29"/>
        <v>9.3753125000000048E-2</v>
      </c>
      <c r="AB76" s="22">
        <f t="shared" si="30"/>
        <v>2931526.063365919</v>
      </c>
      <c r="AC76" s="2">
        <v>439</v>
      </c>
      <c r="AD76" s="2">
        <v>1892</v>
      </c>
      <c r="AE76" s="2">
        <f t="shared" si="22"/>
        <v>124</v>
      </c>
      <c r="AF76" s="2" t="s">
        <v>37</v>
      </c>
    </row>
    <row r="77" spans="1:32" x14ac:dyDescent="0.2">
      <c r="A77">
        <v>48</v>
      </c>
      <c r="B77" s="2" t="s">
        <v>2573</v>
      </c>
      <c r="C77" s="2" t="s">
        <v>22</v>
      </c>
      <c r="D77" s="2" t="s">
        <v>23</v>
      </c>
      <c r="E77" s="2" t="s">
        <v>2768</v>
      </c>
      <c r="F77" s="2" t="s">
        <v>2775</v>
      </c>
      <c r="G77" s="2">
        <v>37</v>
      </c>
      <c r="H77" s="2">
        <v>42</v>
      </c>
      <c r="I77" s="3">
        <v>42700</v>
      </c>
      <c r="J77" s="3">
        <v>42704</v>
      </c>
      <c r="K77" s="3" t="s">
        <v>2543</v>
      </c>
      <c r="L77" s="17">
        <f t="shared" si="23"/>
        <v>284.38</v>
      </c>
      <c r="M77" s="20">
        <f t="shared" si="24"/>
        <v>0.83757648217174208</v>
      </c>
      <c r="N77" s="2" t="s">
        <v>2546</v>
      </c>
      <c r="O77" s="2">
        <v>3150000</v>
      </c>
      <c r="P77" s="2">
        <v>3535000</v>
      </c>
      <c r="Q77" s="2">
        <f t="shared" si="18"/>
        <v>385000</v>
      </c>
      <c r="R77" s="14">
        <f t="shared" si="19"/>
        <v>0.12222222222222222</v>
      </c>
      <c r="S77" s="2">
        <v>821</v>
      </c>
      <c r="T77" s="5">
        <f t="shared" si="25"/>
        <v>85157.32432432432</v>
      </c>
      <c r="U77" s="2">
        <v>95563</v>
      </c>
      <c r="V77" s="5">
        <f t="shared" si="20"/>
        <v>10405.67567567568</v>
      </c>
      <c r="W77" s="14">
        <f t="shared" si="21"/>
        <v>0.12219354891947216</v>
      </c>
      <c r="X77" s="22">
        <f t="shared" si="26"/>
        <v>71325.77213872569</v>
      </c>
      <c r="Y77" s="22">
        <f t="shared" si="27"/>
        <v>80041.321365778189</v>
      </c>
      <c r="Z77" s="22">
        <f t="shared" si="28"/>
        <v>8715.5492270524992</v>
      </c>
      <c r="AA77" s="8">
        <f t="shared" si="29"/>
        <v>0.12219354891947212</v>
      </c>
      <c r="AB77" s="22">
        <f t="shared" si="30"/>
        <v>2961528.8905337928</v>
      </c>
      <c r="AC77" s="2">
        <v>690</v>
      </c>
      <c r="AD77" s="2">
        <v>1993</v>
      </c>
      <c r="AE77" s="2">
        <f t="shared" si="22"/>
        <v>23</v>
      </c>
      <c r="AF77" s="2" t="s">
        <v>29</v>
      </c>
    </row>
    <row r="78" spans="1:32" x14ac:dyDescent="0.2">
      <c r="A78">
        <v>50</v>
      </c>
      <c r="B78" s="2" t="s">
        <v>361</v>
      </c>
      <c r="C78" s="2" t="s">
        <v>22</v>
      </c>
      <c r="D78" s="2" t="s">
        <v>23</v>
      </c>
      <c r="E78" s="2" t="s">
        <v>2768</v>
      </c>
      <c r="F78" s="2" t="s">
        <v>2775</v>
      </c>
      <c r="G78" s="2">
        <v>54</v>
      </c>
      <c r="H78" s="2">
        <v>63</v>
      </c>
      <c r="I78" s="3">
        <v>42714</v>
      </c>
      <c r="J78" s="3">
        <v>42717</v>
      </c>
      <c r="K78" s="3" t="s">
        <v>2544</v>
      </c>
      <c r="L78" s="17">
        <f t="shared" si="23"/>
        <v>287.33999999999997</v>
      </c>
      <c r="M78" s="20">
        <f t="shared" si="24"/>
        <v>0.82894828426254619</v>
      </c>
      <c r="N78" s="2" t="s">
        <v>2550</v>
      </c>
      <c r="O78" s="2">
        <v>4500000</v>
      </c>
      <c r="P78" s="2">
        <v>4850000</v>
      </c>
      <c r="Q78" s="2">
        <f t="shared" si="18"/>
        <v>350000</v>
      </c>
      <c r="R78" s="14">
        <f t="shared" si="19"/>
        <v>7.7777777777777779E-2</v>
      </c>
      <c r="S78" s="2"/>
      <c r="T78" s="5">
        <f t="shared" si="25"/>
        <v>83333.333333333328</v>
      </c>
      <c r="U78" s="2">
        <v>89815</v>
      </c>
      <c r="V78" s="5">
        <f t="shared" si="20"/>
        <v>6481.6666666666715</v>
      </c>
      <c r="W78" s="14">
        <f t="shared" si="21"/>
        <v>7.7780000000000057E-2</v>
      </c>
      <c r="X78" s="22">
        <f t="shared" si="26"/>
        <v>69079.023688545509</v>
      </c>
      <c r="Y78" s="22">
        <f t="shared" si="27"/>
        <v>74451.990151040591</v>
      </c>
      <c r="Z78" s="22">
        <f t="shared" si="28"/>
        <v>5372.9664624950819</v>
      </c>
      <c r="AA78" s="8">
        <f t="shared" si="29"/>
        <v>7.7780000000000182E-2</v>
      </c>
      <c r="AB78" s="22">
        <f t="shared" si="30"/>
        <v>4020407.468156192</v>
      </c>
      <c r="AC78" s="2"/>
      <c r="AD78" s="2">
        <v>2014</v>
      </c>
      <c r="AE78" s="2">
        <f t="shared" si="22"/>
        <v>2</v>
      </c>
      <c r="AF78" s="2" t="s">
        <v>362</v>
      </c>
    </row>
    <row r="79" spans="1:32" x14ac:dyDescent="0.2">
      <c r="A79">
        <v>50</v>
      </c>
      <c r="B79" s="2" t="s">
        <v>1617</v>
      </c>
      <c r="C79" s="2" t="s">
        <v>22</v>
      </c>
      <c r="D79" s="2" t="s">
        <v>23</v>
      </c>
      <c r="E79" s="2" t="s">
        <v>2768</v>
      </c>
      <c r="F79" s="2" t="s">
        <v>2775</v>
      </c>
      <c r="G79" s="2">
        <v>66</v>
      </c>
      <c r="H79" s="2">
        <v>77</v>
      </c>
      <c r="I79" s="3">
        <v>42714</v>
      </c>
      <c r="J79" s="3">
        <v>42718</v>
      </c>
      <c r="K79" s="3" t="s">
        <v>2544</v>
      </c>
      <c r="L79" s="17">
        <f>IF(K79="Januar",238.19,IF(K79="Februar",240.59,IF(K79="Mars",245.99,IF(K79="April",250.79,IF(K79="Mai",256.52,IF(K79="Juni",259.83,IF(K79="Juli",265.66,IF(K79="August",272.21,IF(K79="September",275.91,IF(K79="Oktober",281.13,IF(K79="November",284.38,IF(K79="Desember",287.34,0))))))))))))</f>
        <v>287.33999999999997</v>
      </c>
      <c r="M79" s="20">
        <f t="shared" si="24"/>
        <v>0.82894828426254619</v>
      </c>
      <c r="N79" s="2" t="s">
        <v>2546</v>
      </c>
      <c r="O79" s="2">
        <v>5000000</v>
      </c>
      <c r="P79" s="2">
        <v>5150000</v>
      </c>
      <c r="Q79" s="2">
        <f t="shared" si="18"/>
        <v>150000</v>
      </c>
      <c r="R79" s="14">
        <f t="shared" si="19"/>
        <v>0.03</v>
      </c>
      <c r="S79" s="2"/>
      <c r="T79" s="5">
        <f t="shared" si="25"/>
        <v>75757.57575757576</v>
      </c>
      <c r="U79" s="2">
        <v>78030</v>
      </c>
      <c r="V79" s="5">
        <f t="shared" si="20"/>
        <v>2272.4242424242402</v>
      </c>
      <c r="W79" s="14">
        <f t="shared" si="21"/>
        <v>2.9995999999999971E-2</v>
      </c>
      <c r="X79" s="22">
        <f t="shared" si="26"/>
        <v>62799.11244413229</v>
      </c>
      <c r="Y79" s="22">
        <f t="shared" si="27"/>
        <v>64682.834621006477</v>
      </c>
      <c r="Z79" s="22">
        <f t="shared" si="28"/>
        <v>1883.7221768741874</v>
      </c>
      <c r="AA79" s="8">
        <f t="shared" si="29"/>
        <v>2.9995999999999926E-2</v>
      </c>
      <c r="AB79" s="22">
        <f t="shared" si="30"/>
        <v>4269067.0849864278</v>
      </c>
      <c r="AC79" s="11">
        <v>2041</v>
      </c>
      <c r="AD79" s="2">
        <v>2016</v>
      </c>
      <c r="AE79" s="2">
        <f t="shared" si="22"/>
        <v>0</v>
      </c>
      <c r="AF79" s="2" t="s">
        <v>75</v>
      </c>
    </row>
    <row r="80" spans="1:32" x14ac:dyDescent="0.2">
      <c r="R80" s="19">
        <f>AVERAGE(R2:R79)</f>
        <v>0.14717976597712565</v>
      </c>
      <c r="X80" s="21">
        <f>AVERAGE(X2:X79)</f>
        <v>61556.53136252582</v>
      </c>
      <c r="Y80" s="21">
        <f>AVERAGE(Y2:Y79)</f>
        <v>70473.190232551788</v>
      </c>
      <c r="Z80" s="22">
        <f t="shared" si="28"/>
        <v>8916.6588700259672</v>
      </c>
      <c r="AA80" s="28">
        <f>AVERAGE(AA2:AA79)</f>
        <v>0.14587606409460524</v>
      </c>
      <c r="AB80" s="22">
        <f t="shared" si="30"/>
        <v>0</v>
      </c>
    </row>
  </sheetData>
  <sortState ref="A2:X79">
    <sortCondition ref="J2:J79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4"/>
  <sheetViews>
    <sheetView topLeftCell="K498" workbookViewId="0">
      <selection activeCell="AA534" sqref="AA534"/>
    </sheetView>
  </sheetViews>
  <sheetFormatPr baseColWidth="10" defaultRowHeight="16" x14ac:dyDescent="0.2"/>
  <cols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2" t="s">
        <v>340</v>
      </c>
      <c r="C2" s="2" t="s">
        <v>22</v>
      </c>
      <c r="D2" s="2" t="s">
        <v>23</v>
      </c>
      <c r="E2" s="2" t="s">
        <v>2767</v>
      </c>
      <c r="F2" s="2" t="s">
        <v>2776</v>
      </c>
      <c r="G2" s="2">
        <v>38</v>
      </c>
      <c r="H2" s="2">
        <v>42</v>
      </c>
      <c r="I2" s="3">
        <v>42363</v>
      </c>
      <c r="J2" s="3">
        <v>42374</v>
      </c>
      <c r="K2" s="3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2" t="s">
        <v>24</v>
      </c>
      <c r="O2" s="2">
        <v>2290000</v>
      </c>
      <c r="P2" s="2">
        <v>2270000</v>
      </c>
      <c r="Q2" s="2">
        <f t="shared" ref="Q2:Q65" si="0">P2-O2</f>
        <v>-20000</v>
      </c>
      <c r="R2" s="4">
        <f t="shared" ref="R2:R65" si="1">Q2/O2</f>
        <v>-8.7336244541484712E-3</v>
      </c>
      <c r="S2" s="2"/>
      <c r="T2" s="5">
        <f>(O2+S2)/G2</f>
        <v>60263.15789473684</v>
      </c>
      <c r="U2" s="2">
        <v>59737</v>
      </c>
      <c r="V2" s="5">
        <f t="shared" ref="V2:V65" si="2">U2-T2</f>
        <v>-526.15789473683981</v>
      </c>
      <c r="W2" s="4">
        <f t="shared" ref="W2:W65" si="3">V2/T2</f>
        <v>-8.7310043668121888E-3</v>
      </c>
      <c r="X2" s="22">
        <f>T2*M2</f>
        <v>60263.15789473684</v>
      </c>
      <c r="Y2" s="22">
        <f>U2*M2</f>
        <v>59737</v>
      </c>
      <c r="Z2" s="22">
        <f>Y2-X2</f>
        <v>-526.15789473683981</v>
      </c>
      <c r="AA2" s="8">
        <f>Z2/X2</f>
        <v>-8.7310043668121888E-3</v>
      </c>
      <c r="AB2" s="22">
        <f>Y2*G2</f>
        <v>2270006</v>
      </c>
      <c r="AC2" s="11">
        <v>3311</v>
      </c>
      <c r="AD2" s="2">
        <v>1962</v>
      </c>
      <c r="AE2" s="2">
        <f t="shared" ref="AE2:AE65" si="4">2016-AD2</f>
        <v>54</v>
      </c>
      <c r="AF2" s="2" t="s">
        <v>37</v>
      </c>
    </row>
    <row r="3" spans="1:32" x14ac:dyDescent="0.2">
      <c r="A3">
        <v>2</v>
      </c>
      <c r="B3" s="2" t="s">
        <v>2233</v>
      </c>
      <c r="C3" s="2" t="s">
        <v>22</v>
      </c>
      <c r="D3" s="2" t="s">
        <v>23</v>
      </c>
      <c r="E3" s="2" t="s">
        <v>2767</v>
      </c>
      <c r="F3" s="2" t="s">
        <v>2776</v>
      </c>
      <c r="G3" s="2">
        <v>105</v>
      </c>
      <c r="H3" s="2">
        <v>115</v>
      </c>
      <c r="I3" s="3">
        <v>42364</v>
      </c>
      <c r="J3" s="3">
        <v>42380</v>
      </c>
      <c r="K3" s="3" t="s">
        <v>2533</v>
      </c>
      <c r="L3" s="17">
        <f t="shared" ref="L3:L6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66" si="6">$L$2/L3</f>
        <v>1</v>
      </c>
      <c r="N3" s="2" t="s">
        <v>31</v>
      </c>
      <c r="O3" s="2">
        <v>6700000</v>
      </c>
      <c r="P3" s="2">
        <v>6850000</v>
      </c>
      <c r="Q3" s="2">
        <f t="shared" si="0"/>
        <v>150000</v>
      </c>
      <c r="R3" s="4">
        <f t="shared" si="1"/>
        <v>2.2388059701492536E-2</v>
      </c>
      <c r="S3" s="2"/>
      <c r="T3" s="5">
        <f t="shared" ref="T3:T66" si="7">(O3+S3)/G3</f>
        <v>63809.523809523809</v>
      </c>
      <c r="U3" s="2">
        <v>65238</v>
      </c>
      <c r="V3" s="5">
        <f t="shared" si="2"/>
        <v>1428.4761904761908</v>
      </c>
      <c r="W3" s="4">
        <f t="shared" si="3"/>
        <v>2.2386567164179111E-2</v>
      </c>
      <c r="X3" s="22">
        <f t="shared" ref="X3:X66" si="8">T3*M3</f>
        <v>63809.523809523809</v>
      </c>
      <c r="Y3" s="22">
        <f t="shared" ref="Y3:Y66" si="9">U3*M3</f>
        <v>65238</v>
      </c>
      <c r="Z3" s="22">
        <f t="shared" ref="Z3:Z66" si="10">Y3-X3</f>
        <v>1428.4761904761908</v>
      </c>
      <c r="AA3" s="8">
        <f t="shared" ref="AA3:AA66" si="11">Z3/X3</f>
        <v>2.2386567164179111E-2</v>
      </c>
      <c r="AB3" s="22">
        <f t="shared" ref="AB3:AB66" si="12">Y3*G3</f>
        <v>6849990</v>
      </c>
      <c r="AC3" s="11">
        <v>14085</v>
      </c>
      <c r="AD3" s="2">
        <v>1982</v>
      </c>
      <c r="AE3" s="2">
        <f t="shared" si="4"/>
        <v>34</v>
      </c>
      <c r="AF3" s="2" t="s">
        <v>494</v>
      </c>
    </row>
    <row r="4" spans="1:32" x14ac:dyDescent="0.2">
      <c r="A4">
        <v>2</v>
      </c>
      <c r="B4" s="2" t="s">
        <v>1919</v>
      </c>
      <c r="C4" s="2" t="s">
        <v>22</v>
      </c>
      <c r="D4" s="2" t="s">
        <v>23</v>
      </c>
      <c r="E4" s="2" t="s">
        <v>2767</v>
      </c>
      <c r="F4" s="2" t="s">
        <v>2776</v>
      </c>
      <c r="G4" s="2">
        <v>83</v>
      </c>
      <c r="H4" s="2">
        <v>91</v>
      </c>
      <c r="I4" s="3">
        <v>42367</v>
      </c>
      <c r="J4" s="3">
        <v>42380</v>
      </c>
      <c r="K4" s="3" t="s">
        <v>2533</v>
      </c>
      <c r="L4" s="17">
        <f t="shared" si="5"/>
        <v>238.19</v>
      </c>
      <c r="M4" s="20">
        <f t="shared" si="6"/>
        <v>1</v>
      </c>
      <c r="N4" s="2" t="s">
        <v>57</v>
      </c>
      <c r="O4" s="2">
        <v>4100000</v>
      </c>
      <c r="P4" s="2">
        <v>4310000</v>
      </c>
      <c r="Q4" s="2">
        <f t="shared" si="0"/>
        <v>210000</v>
      </c>
      <c r="R4" s="4">
        <f t="shared" si="1"/>
        <v>5.1219512195121948E-2</v>
      </c>
      <c r="S4" s="2">
        <v>35500</v>
      </c>
      <c r="T4" s="5">
        <f t="shared" si="7"/>
        <v>49825.301204819276</v>
      </c>
      <c r="U4" s="2">
        <v>52355</v>
      </c>
      <c r="V4" s="5">
        <f t="shared" si="2"/>
        <v>2529.6987951807241</v>
      </c>
      <c r="W4" s="4">
        <f t="shared" si="3"/>
        <v>5.0771369846451482E-2</v>
      </c>
      <c r="X4" s="22">
        <f t="shared" si="8"/>
        <v>49825.301204819276</v>
      </c>
      <c r="Y4" s="22">
        <f t="shared" si="9"/>
        <v>52355</v>
      </c>
      <c r="Z4" s="22">
        <f t="shared" si="10"/>
        <v>2529.6987951807241</v>
      </c>
      <c r="AA4" s="8">
        <f t="shared" si="11"/>
        <v>5.0771369846451482E-2</v>
      </c>
      <c r="AB4" s="22">
        <f t="shared" si="12"/>
        <v>4345465</v>
      </c>
      <c r="AC4" s="11">
        <v>2021</v>
      </c>
      <c r="AD4" s="2">
        <v>1950</v>
      </c>
      <c r="AE4" s="2">
        <f t="shared" si="4"/>
        <v>66</v>
      </c>
      <c r="AF4" s="2" t="s">
        <v>46</v>
      </c>
    </row>
    <row r="5" spans="1:32" x14ac:dyDescent="0.2">
      <c r="A5">
        <v>2</v>
      </c>
      <c r="B5" s="2" t="s">
        <v>2123</v>
      </c>
      <c r="C5" s="2" t="s">
        <v>22</v>
      </c>
      <c r="D5" s="2" t="s">
        <v>23</v>
      </c>
      <c r="E5" s="2" t="s">
        <v>2767</v>
      </c>
      <c r="F5" s="2" t="s">
        <v>2776</v>
      </c>
      <c r="G5" s="2">
        <v>96</v>
      </c>
      <c r="H5" s="2">
        <v>165</v>
      </c>
      <c r="I5" s="3">
        <v>42364</v>
      </c>
      <c r="J5" s="3">
        <v>42380</v>
      </c>
      <c r="K5" s="3" t="s">
        <v>2533</v>
      </c>
      <c r="L5" s="17">
        <f t="shared" si="5"/>
        <v>238.19</v>
      </c>
      <c r="M5" s="20">
        <f t="shared" si="6"/>
        <v>1</v>
      </c>
      <c r="N5" s="2" t="s">
        <v>31</v>
      </c>
      <c r="O5" s="2">
        <v>6990000</v>
      </c>
      <c r="P5" s="2">
        <v>8000000</v>
      </c>
      <c r="Q5" s="2">
        <f t="shared" si="0"/>
        <v>1010000</v>
      </c>
      <c r="R5" s="4">
        <f t="shared" si="1"/>
        <v>0.14449213161659513</v>
      </c>
      <c r="S5" s="2">
        <v>11344</v>
      </c>
      <c r="T5" s="5">
        <f t="shared" si="7"/>
        <v>72930.666666666672</v>
      </c>
      <c r="U5" s="2">
        <v>83452</v>
      </c>
      <c r="V5" s="5">
        <f t="shared" si="2"/>
        <v>10521.333333333328</v>
      </c>
      <c r="W5" s="4">
        <f t="shared" si="3"/>
        <v>0.14426487257303733</v>
      </c>
      <c r="X5" s="22">
        <f t="shared" si="8"/>
        <v>72930.666666666672</v>
      </c>
      <c r="Y5" s="22">
        <f t="shared" si="9"/>
        <v>83452</v>
      </c>
      <c r="Z5" s="22">
        <f t="shared" si="10"/>
        <v>10521.333333333328</v>
      </c>
      <c r="AA5" s="8">
        <f t="shared" si="11"/>
        <v>0.14426487257303733</v>
      </c>
      <c r="AB5" s="22">
        <f t="shared" si="12"/>
        <v>8011392</v>
      </c>
      <c r="AC5" s="11">
        <v>17186</v>
      </c>
      <c r="AD5" s="2">
        <v>1924</v>
      </c>
      <c r="AE5" s="2">
        <f t="shared" si="4"/>
        <v>92</v>
      </c>
      <c r="AF5" s="2" t="s">
        <v>2124</v>
      </c>
    </row>
    <row r="6" spans="1:32" x14ac:dyDescent="0.2">
      <c r="A6">
        <v>2</v>
      </c>
      <c r="B6" s="2" t="s">
        <v>2086</v>
      </c>
      <c r="C6" s="2" t="s">
        <v>22</v>
      </c>
      <c r="D6" s="2" t="s">
        <v>23</v>
      </c>
      <c r="E6" s="2" t="s">
        <v>2767</v>
      </c>
      <c r="F6" s="2" t="s">
        <v>2776</v>
      </c>
      <c r="G6" s="2">
        <v>93</v>
      </c>
      <c r="H6" s="2">
        <v>103</v>
      </c>
      <c r="I6" s="3">
        <v>42370</v>
      </c>
      <c r="J6" s="3">
        <v>42381</v>
      </c>
      <c r="K6" s="3" t="s">
        <v>2533</v>
      </c>
      <c r="L6" s="17">
        <f t="shared" si="5"/>
        <v>238.19</v>
      </c>
      <c r="M6" s="20">
        <f t="shared" si="6"/>
        <v>1</v>
      </c>
      <c r="N6" s="2" t="s">
        <v>24</v>
      </c>
      <c r="O6" s="2">
        <v>7000000</v>
      </c>
      <c r="P6" s="2">
        <v>7850000</v>
      </c>
      <c r="Q6" s="2">
        <f t="shared" si="0"/>
        <v>850000</v>
      </c>
      <c r="R6" s="4">
        <f t="shared" si="1"/>
        <v>0.12142857142857143</v>
      </c>
      <c r="S6" s="2"/>
      <c r="T6" s="5">
        <f t="shared" si="7"/>
        <v>75268.817204301071</v>
      </c>
      <c r="U6" s="2">
        <v>84409</v>
      </c>
      <c r="V6" s="5">
        <f t="shared" si="2"/>
        <v>9140.1827956989291</v>
      </c>
      <c r="W6" s="4">
        <f t="shared" si="3"/>
        <v>0.1214338571428572</v>
      </c>
      <c r="X6" s="22">
        <f t="shared" si="8"/>
        <v>75268.817204301071</v>
      </c>
      <c r="Y6" s="22">
        <f t="shared" si="9"/>
        <v>84409</v>
      </c>
      <c r="Z6" s="22">
        <f t="shared" si="10"/>
        <v>9140.1827956989291</v>
      </c>
      <c r="AA6" s="8">
        <f t="shared" si="11"/>
        <v>0.1214338571428572</v>
      </c>
      <c r="AB6" s="22">
        <f t="shared" si="12"/>
        <v>7850037</v>
      </c>
      <c r="AC6" s="11">
        <v>1384</v>
      </c>
      <c r="AD6" s="2">
        <v>2012</v>
      </c>
      <c r="AE6" s="2">
        <f t="shared" si="4"/>
        <v>4</v>
      </c>
      <c r="AF6" s="2" t="s">
        <v>213</v>
      </c>
    </row>
    <row r="7" spans="1:32" x14ac:dyDescent="0.2">
      <c r="A7">
        <v>2</v>
      </c>
      <c r="B7" s="2" t="s">
        <v>857</v>
      </c>
      <c r="C7" s="2" t="s">
        <v>22</v>
      </c>
      <c r="D7" s="2" t="s">
        <v>23</v>
      </c>
      <c r="E7" s="2" t="s">
        <v>2767</v>
      </c>
      <c r="F7" s="2" t="s">
        <v>2776</v>
      </c>
      <c r="G7" s="2">
        <v>53</v>
      </c>
      <c r="H7" s="2">
        <v>62</v>
      </c>
      <c r="I7" s="3">
        <v>42371</v>
      </c>
      <c r="J7" s="3">
        <v>42381</v>
      </c>
      <c r="K7" s="3" t="s">
        <v>2533</v>
      </c>
      <c r="L7" s="17">
        <f t="shared" si="5"/>
        <v>238.19</v>
      </c>
      <c r="M7" s="20">
        <f t="shared" si="6"/>
        <v>1</v>
      </c>
      <c r="N7" s="2" t="s">
        <v>36</v>
      </c>
      <c r="O7" s="2">
        <v>3200000</v>
      </c>
      <c r="P7" s="2">
        <v>3650000</v>
      </c>
      <c r="Q7" s="2">
        <f t="shared" si="0"/>
        <v>450000</v>
      </c>
      <c r="R7" s="4">
        <f t="shared" si="1"/>
        <v>0.140625</v>
      </c>
      <c r="S7" s="2">
        <v>2734</v>
      </c>
      <c r="T7" s="5">
        <f t="shared" si="7"/>
        <v>60428.943396226416</v>
      </c>
      <c r="U7" s="2">
        <v>68920</v>
      </c>
      <c r="V7" s="5">
        <f t="shared" si="2"/>
        <v>8491.0566037735844</v>
      </c>
      <c r="W7" s="4">
        <f t="shared" si="3"/>
        <v>0.14051307414227968</v>
      </c>
      <c r="X7" s="22">
        <f t="shared" si="8"/>
        <v>60428.943396226416</v>
      </c>
      <c r="Y7" s="22">
        <f t="shared" si="9"/>
        <v>68920</v>
      </c>
      <c r="Z7" s="22">
        <f t="shared" si="10"/>
        <v>8491.0566037735844</v>
      </c>
      <c r="AA7" s="8">
        <f t="shared" si="11"/>
        <v>0.14051307414227968</v>
      </c>
      <c r="AB7" s="22">
        <f t="shared" si="12"/>
        <v>3652760</v>
      </c>
      <c r="AC7" s="11">
        <v>4176</v>
      </c>
      <c r="AD7" s="2">
        <v>2005</v>
      </c>
      <c r="AE7" s="2">
        <f t="shared" si="4"/>
        <v>11</v>
      </c>
      <c r="AF7" s="2" t="s">
        <v>161</v>
      </c>
    </row>
    <row r="8" spans="1:32" x14ac:dyDescent="0.2">
      <c r="A8">
        <v>2</v>
      </c>
      <c r="B8" s="2" t="s">
        <v>690</v>
      </c>
      <c r="C8" s="2" t="s">
        <v>22</v>
      </c>
      <c r="D8" s="2" t="s">
        <v>23</v>
      </c>
      <c r="E8" s="2" t="s">
        <v>2767</v>
      </c>
      <c r="F8" s="2" t="s">
        <v>2776</v>
      </c>
      <c r="G8" s="2">
        <v>49</v>
      </c>
      <c r="H8" s="2">
        <v>55</v>
      </c>
      <c r="I8" s="3">
        <v>42370</v>
      </c>
      <c r="J8" s="3">
        <v>42381</v>
      </c>
      <c r="K8" s="3" t="s">
        <v>2533</v>
      </c>
      <c r="L8" s="17">
        <f t="shared" si="5"/>
        <v>238.19</v>
      </c>
      <c r="M8" s="20">
        <f t="shared" si="6"/>
        <v>1</v>
      </c>
      <c r="N8" s="2" t="s">
        <v>24</v>
      </c>
      <c r="O8" s="2">
        <v>2800000</v>
      </c>
      <c r="P8" s="2">
        <v>3200000</v>
      </c>
      <c r="Q8" s="2">
        <f t="shared" si="0"/>
        <v>400000</v>
      </c>
      <c r="R8" s="4">
        <f t="shared" si="1"/>
        <v>0.14285714285714285</v>
      </c>
      <c r="S8" s="2"/>
      <c r="T8" s="5">
        <f t="shared" si="7"/>
        <v>57142.857142857145</v>
      </c>
      <c r="U8" s="2">
        <v>65306</v>
      </c>
      <c r="V8" s="5">
        <f t="shared" si="2"/>
        <v>8163.1428571428551</v>
      </c>
      <c r="W8" s="4">
        <f t="shared" si="3"/>
        <v>0.14285499999999995</v>
      </c>
      <c r="X8" s="22">
        <f t="shared" si="8"/>
        <v>57142.857142857145</v>
      </c>
      <c r="Y8" s="22">
        <f t="shared" si="9"/>
        <v>65306</v>
      </c>
      <c r="Z8" s="22">
        <f t="shared" si="10"/>
        <v>8163.1428571428551</v>
      </c>
      <c r="AA8" s="8">
        <f t="shared" si="11"/>
        <v>0.14285499999999995</v>
      </c>
      <c r="AB8" s="22">
        <f t="shared" si="12"/>
        <v>3199994</v>
      </c>
      <c r="AC8" s="11">
        <v>6573</v>
      </c>
      <c r="AD8" s="2">
        <v>2005</v>
      </c>
      <c r="AE8" s="2">
        <f t="shared" si="4"/>
        <v>11</v>
      </c>
      <c r="AF8" s="2" t="s">
        <v>108</v>
      </c>
    </row>
    <row r="9" spans="1:32" x14ac:dyDescent="0.2">
      <c r="A9">
        <v>2</v>
      </c>
      <c r="B9" s="2" t="s">
        <v>1030</v>
      </c>
      <c r="C9" s="2" t="s">
        <v>22</v>
      </c>
      <c r="D9" s="2" t="s">
        <v>23</v>
      </c>
      <c r="E9" s="2" t="s">
        <v>2767</v>
      </c>
      <c r="F9" s="2" t="s">
        <v>2776</v>
      </c>
      <c r="G9" s="2">
        <v>57</v>
      </c>
      <c r="H9" s="2">
        <v>62</v>
      </c>
      <c r="I9" s="3">
        <v>42368</v>
      </c>
      <c r="J9" s="3">
        <v>42381</v>
      </c>
      <c r="K9" s="3" t="s">
        <v>2533</v>
      </c>
      <c r="L9" s="17">
        <f t="shared" si="5"/>
        <v>238.19</v>
      </c>
      <c r="M9" s="20">
        <f t="shared" si="6"/>
        <v>1</v>
      </c>
      <c r="N9" s="2" t="s">
        <v>57</v>
      </c>
      <c r="O9" s="2">
        <v>3400000</v>
      </c>
      <c r="P9" s="2">
        <v>3700000</v>
      </c>
      <c r="Q9" s="2">
        <f t="shared" si="0"/>
        <v>300000</v>
      </c>
      <c r="R9" s="4">
        <f t="shared" si="1"/>
        <v>8.8235294117647065E-2</v>
      </c>
      <c r="S9" s="2">
        <v>22040</v>
      </c>
      <c r="T9" s="5">
        <f t="shared" si="7"/>
        <v>60035.789473684214</v>
      </c>
      <c r="U9" s="2">
        <v>65299</v>
      </c>
      <c r="V9" s="5">
        <f t="shared" si="2"/>
        <v>5263.2105263157864</v>
      </c>
      <c r="W9" s="4">
        <f t="shared" si="3"/>
        <v>8.766788231581156E-2</v>
      </c>
      <c r="X9" s="22">
        <f t="shared" si="8"/>
        <v>60035.789473684214</v>
      </c>
      <c r="Y9" s="22">
        <f t="shared" si="9"/>
        <v>65299</v>
      </c>
      <c r="Z9" s="22">
        <f t="shared" si="10"/>
        <v>5263.2105263157864</v>
      </c>
      <c r="AA9" s="8">
        <f t="shared" si="11"/>
        <v>8.766788231581156E-2</v>
      </c>
      <c r="AB9" s="22">
        <f t="shared" si="12"/>
        <v>3722043</v>
      </c>
      <c r="AC9" s="11">
        <v>5430</v>
      </c>
      <c r="AD9" s="2">
        <v>1996</v>
      </c>
      <c r="AE9" s="2">
        <f t="shared" si="4"/>
        <v>20</v>
      </c>
      <c r="AF9" s="2" t="s">
        <v>650</v>
      </c>
    </row>
    <row r="10" spans="1:32" x14ac:dyDescent="0.2">
      <c r="A10">
        <v>2</v>
      </c>
      <c r="B10" s="2" t="s">
        <v>2009</v>
      </c>
      <c r="C10" s="2" t="s">
        <v>22</v>
      </c>
      <c r="D10" s="2" t="s">
        <v>23</v>
      </c>
      <c r="E10" s="2" t="s">
        <v>2767</v>
      </c>
      <c r="F10" s="2" t="s">
        <v>2776</v>
      </c>
      <c r="G10" s="2">
        <v>88</v>
      </c>
      <c r="H10" s="2">
        <v>104</v>
      </c>
      <c r="I10" s="3">
        <v>42368</v>
      </c>
      <c r="J10" s="3">
        <v>42381</v>
      </c>
      <c r="K10" s="3" t="s">
        <v>2533</v>
      </c>
      <c r="L10" s="17">
        <f t="shared" si="5"/>
        <v>238.19</v>
      </c>
      <c r="M10" s="20">
        <f t="shared" si="6"/>
        <v>1</v>
      </c>
      <c r="N10" s="2" t="s">
        <v>57</v>
      </c>
      <c r="O10" s="2">
        <v>5290000</v>
      </c>
      <c r="P10" s="2">
        <v>5550000</v>
      </c>
      <c r="Q10" s="2">
        <f t="shared" si="0"/>
        <v>260000</v>
      </c>
      <c r="R10" s="4">
        <f t="shared" si="1"/>
        <v>4.9149338374291113E-2</v>
      </c>
      <c r="S10" s="2">
        <v>2716</v>
      </c>
      <c r="T10" s="5">
        <f t="shared" si="7"/>
        <v>60144.5</v>
      </c>
      <c r="U10" s="2">
        <v>63099</v>
      </c>
      <c r="V10" s="5">
        <f t="shared" si="2"/>
        <v>2954.5</v>
      </c>
      <c r="W10" s="4">
        <f t="shared" si="3"/>
        <v>4.9123361238350968E-2</v>
      </c>
      <c r="X10" s="22">
        <f t="shared" si="8"/>
        <v>60144.5</v>
      </c>
      <c r="Y10" s="22">
        <f t="shared" si="9"/>
        <v>63099</v>
      </c>
      <c r="Z10" s="22">
        <f t="shared" si="10"/>
        <v>2954.5</v>
      </c>
      <c r="AA10" s="8">
        <f t="shared" si="11"/>
        <v>4.9123361238350968E-2</v>
      </c>
      <c r="AB10" s="22">
        <f t="shared" si="12"/>
        <v>5552712</v>
      </c>
      <c r="AC10" s="11">
        <v>14374</v>
      </c>
      <c r="AD10" s="2">
        <v>1989</v>
      </c>
      <c r="AE10" s="2">
        <f t="shared" si="4"/>
        <v>27</v>
      </c>
      <c r="AF10" s="2" t="s">
        <v>838</v>
      </c>
    </row>
    <row r="11" spans="1:32" x14ac:dyDescent="0.2">
      <c r="A11">
        <v>2</v>
      </c>
      <c r="B11" s="2" t="s">
        <v>1963</v>
      </c>
      <c r="C11" s="2" t="s">
        <v>22</v>
      </c>
      <c r="D11" s="2" t="s">
        <v>23</v>
      </c>
      <c r="E11" s="2" t="s">
        <v>2767</v>
      </c>
      <c r="F11" s="2" t="s">
        <v>2776</v>
      </c>
      <c r="G11" s="2">
        <v>85</v>
      </c>
      <c r="H11" s="2"/>
      <c r="I11" s="3">
        <v>42370</v>
      </c>
      <c r="J11" s="3">
        <v>42381</v>
      </c>
      <c r="K11" s="3" t="s">
        <v>2533</v>
      </c>
      <c r="L11" s="17">
        <f t="shared" si="5"/>
        <v>238.19</v>
      </c>
      <c r="M11" s="20">
        <f t="shared" si="6"/>
        <v>1</v>
      </c>
      <c r="N11" s="2" t="s">
        <v>24</v>
      </c>
      <c r="O11" s="2">
        <v>4700000</v>
      </c>
      <c r="P11" s="2">
        <v>4840000</v>
      </c>
      <c r="Q11" s="2">
        <f t="shared" si="0"/>
        <v>140000</v>
      </c>
      <c r="R11" s="4">
        <f t="shared" si="1"/>
        <v>2.9787234042553193E-2</v>
      </c>
      <c r="S11" s="2">
        <v>108000</v>
      </c>
      <c r="T11" s="5">
        <f t="shared" si="7"/>
        <v>56564.705882352944</v>
      </c>
      <c r="U11" s="2">
        <v>58212</v>
      </c>
      <c r="V11" s="5">
        <f t="shared" si="2"/>
        <v>1647.2941176470558</v>
      </c>
      <c r="W11" s="4">
        <f t="shared" si="3"/>
        <v>2.9122296173044869E-2</v>
      </c>
      <c r="X11" s="22">
        <f t="shared" si="8"/>
        <v>56564.705882352944</v>
      </c>
      <c r="Y11" s="22">
        <f t="shared" si="9"/>
        <v>58212</v>
      </c>
      <c r="Z11" s="22">
        <f t="shared" si="10"/>
        <v>1647.2941176470558</v>
      </c>
      <c r="AA11" s="8">
        <f t="shared" si="11"/>
        <v>2.9122296173044869E-2</v>
      </c>
      <c r="AB11" s="22">
        <f t="shared" si="12"/>
        <v>4948020</v>
      </c>
      <c r="AC11" s="11">
        <v>31566</v>
      </c>
      <c r="AD11" s="2">
        <v>1980</v>
      </c>
      <c r="AE11" s="2">
        <f t="shared" si="4"/>
        <v>36</v>
      </c>
      <c r="AF11" s="2" t="s">
        <v>421</v>
      </c>
    </row>
    <row r="12" spans="1:32" x14ac:dyDescent="0.2">
      <c r="A12">
        <v>2</v>
      </c>
      <c r="B12" s="2" t="s">
        <v>2112</v>
      </c>
      <c r="C12" s="2" t="s">
        <v>22</v>
      </c>
      <c r="D12" s="2" t="s">
        <v>23</v>
      </c>
      <c r="E12" s="2" t="s">
        <v>2767</v>
      </c>
      <c r="F12" s="2" t="s">
        <v>2776</v>
      </c>
      <c r="G12" s="2">
        <v>95</v>
      </c>
      <c r="H12" s="2">
        <v>106</v>
      </c>
      <c r="I12" s="3">
        <v>42371</v>
      </c>
      <c r="J12" s="3">
        <v>42381</v>
      </c>
      <c r="K12" s="3" t="s">
        <v>2533</v>
      </c>
      <c r="L12" s="17">
        <f t="shared" si="5"/>
        <v>238.19</v>
      </c>
      <c r="M12" s="20">
        <f t="shared" si="6"/>
        <v>1</v>
      </c>
      <c r="N12" s="2" t="s">
        <v>36</v>
      </c>
      <c r="O12" s="2">
        <v>3800000</v>
      </c>
      <c r="P12" s="2">
        <v>4050000</v>
      </c>
      <c r="Q12" s="2">
        <f t="shared" si="0"/>
        <v>250000</v>
      </c>
      <c r="R12" s="4">
        <f t="shared" si="1"/>
        <v>6.5789473684210523E-2</v>
      </c>
      <c r="S12" s="2"/>
      <c r="T12" s="5">
        <f t="shared" si="7"/>
        <v>40000</v>
      </c>
      <c r="U12" s="2">
        <v>42632</v>
      </c>
      <c r="V12" s="5">
        <f t="shared" si="2"/>
        <v>2632</v>
      </c>
      <c r="W12" s="4">
        <f t="shared" si="3"/>
        <v>6.5799999999999997E-2</v>
      </c>
      <c r="X12" s="22">
        <f t="shared" si="8"/>
        <v>40000</v>
      </c>
      <c r="Y12" s="22">
        <f t="shared" si="9"/>
        <v>42632</v>
      </c>
      <c r="Z12" s="22">
        <f t="shared" si="10"/>
        <v>2632</v>
      </c>
      <c r="AA12" s="8">
        <f t="shared" si="11"/>
        <v>6.5799999999999997E-2</v>
      </c>
      <c r="AB12" s="22">
        <f t="shared" si="12"/>
        <v>4050040</v>
      </c>
      <c r="AC12" s="11">
        <v>11819</v>
      </c>
      <c r="AD12" s="2">
        <v>1962</v>
      </c>
      <c r="AE12" s="2">
        <f t="shared" si="4"/>
        <v>54</v>
      </c>
      <c r="AF12" s="2" t="s">
        <v>90</v>
      </c>
    </row>
    <row r="13" spans="1:32" x14ac:dyDescent="0.2">
      <c r="A13">
        <v>2</v>
      </c>
      <c r="B13" s="2" t="s">
        <v>2256</v>
      </c>
      <c r="C13" s="2" t="s">
        <v>22</v>
      </c>
      <c r="D13" s="2" t="s">
        <v>23</v>
      </c>
      <c r="E13" s="2" t="s">
        <v>2767</v>
      </c>
      <c r="F13" s="2" t="s">
        <v>2776</v>
      </c>
      <c r="G13" s="2">
        <v>107</v>
      </c>
      <c r="H13" s="2">
        <v>128</v>
      </c>
      <c r="I13" s="3">
        <v>42370</v>
      </c>
      <c r="J13" s="3">
        <v>42383</v>
      </c>
      <c r="K13" s="3" t="s">
        <v>2533</v>
      </c>
      <c r="L13" s="17">
        <f t="shared" si="5"/>
        <v>238.19</v>
      </c>
      <c r="M13" s="20">
        <f t="shared" si="6"/>
        <v>1</v>
      </c>
      <c r="N13" s="2" t="s">
        <v>57</v>
      </c>
      <c r="O13" s="2">
        <v>7400000</v>
      </c>
      <c r="P13" s="2">
        <v>7500000</v>
      </c>
      <c r="Q13" s="2">
        <f t="shared" si="0"/>
        <v>100000</v>
      </c>
      <c r="R13" s="4">
        <f t="shared" si="1"/>
        <v>1.3513513513513514E-2</v>
      </c>
      <c r="S13" s="2">
        <v>164000</v>
      </c>
      <c r="T13" s="5">
        <f t="shared" si="7"/>
        <v>70691.588785046726</v>
      </c>
      <c r="U13" s="2">
        <v>71626</v>
      </c>
      <c r="V13" s="5">
        <f t="shared" si="2"/>
        <v>934.41121495327388</v>
      </c>
      <c r="W13" s="4">
        <f t="shared" si="3"/>
        <v>1.3218138551031241E-2</v>
      </c>
      <c r="X13" s="22">
        <f t="shared" si="8"/>
        <v>70691.588785046726</v>
      </c>
      <c r="Y13" s="22">
        <f t="shared" si="9"/>
        <v>71626</v>
      </c>
      <c r="Z13" s="22">
        <f t="shared" si="10"/>
        <v>934.41121495327388</v>
      </c>
      <c r="AA13" s="8">
        <f t="shared" si="11"/>
        <v>1.3218138551031241E-2</v>
      </c>
      <c r="AB13" s="22">
        <f t="shared" si="12"/>
        <v>7663982</v>
      </c>
      <c r="AC13" s="11">
        <v>1887</v>
      </c>
      <c r="AD13" s="2">
        <v>1999</v>
      </c>
      <c r="AE13" s="2">
        <f t="shared" si="4"/>
        <v>17</v>
      </c>
      <c r="AF13" s="2" t="s">
        <v>67</v>
      </c>
    </row>
    <row r="14" spans="1:32" x14ac:dyDescent="0.2">
      <c r="A14">
        <v>2</v>
      </c>
      <c r="B14" s="2" t="s">
        <v>2232</v>
      </c>
      <c r="C14" s="2" t="s">
        <v>22</v>
      </c>
      <c r="D14" s="2" t="s">
        <v>23</v>
      </c>
      <c r="E14" s="2" t="s">
        <v>2767</v>
      </c>
      <c r="F14" s="2" t="s">
        <v>2776</v>
      </c>
      <c r="G14" s="2">
        <v>105</v>
      </c>
      <c r="H14" s="2">
        <v>121</v>
      </c>
      <c r="I14" s="3">
        <v>42368</v>
      </c>
      <c r="J14" s="3">
        <v>42383</v>
      </c>
      <c r="K14" s="3" t="s">
        <v>2533</v>
      </c>
      <c r="L14" s="17">
        <f t="shared" si="5"/>
        <v>238.19</v>
      </c>
      <c r="M14" s="20">
        <f t="shared" si="6"/>
        <v>1</v>
      </c>
      <c r="N14" s="2" t="s">
        <v>180</v>
      </c>
      <c r="O14" s="2">
        <v>7500000</v>
      </c>
      <c r="P14" s="2">
        <v>7500000</v>
      </c>
      <c r="Q14" s="2">
        <f t="shared" si="0"/>
        <v>0</v>
      </c>
      <c r="R14" s="4">
        <f t="shared" si="1"/>
        <v>0</v>
      </c>
      <c r="S14" s="2"/>
      <c r="T14" s="5">
        <f t="shared" si="7"/>
        <v>71428.571428571435</v>
      </c>
      <c r="U14" s="2">
        <v>71429</v>
      </c>
      <c r="V14" s="5">
        <f t="shared" si="2"/>
        <v>0.42857142856519204</v>
      </c>
      <c r="W14" s="4">
        <f t="shared" si="3"/>
        <v>5.999999999912688E-6</v>
      </c>
      <c r="X14" s="22">
        <f t="shared" si="8"/>
        <v>71428.571428571435</v>
      </c>
      <c r="Y14" s="22">
        <f t="shared" si="9"/>
        <v>71429</v>
      </c>
      <c r="Z14" s="22">
        <f t="shared" si="10"/>
        <v>0.42857142856519204</v>
      </c>
      <c r="AA14" s="8">
        <f t="shared" si="11"/>
        <v>5.999999999912688E-6</v>
      </c>
      <c r="AB14" s="22">
        <f t="shared" si="12"/>
        <v>7500045</v>
      </c>
      <c r="AC14" s="11">
        <v>1237</v>
      </c>
      <c r="AD14" s="2">
        <v>1930</v>
      </c>
      <c r="AE14" s="2">
        <f t="shared" si="4"/>
        <v>86</v>
      </c>
      <c r="AF14" s="2" t="s">
        <v>225</v>
      </c>
    </row>
    <row r="15" spans="1:32" x14ac:dyDescent="0.2">
      <c r="A15">
        <v>3</v>
      </c>
      <c r="B15" s="2" t="s">
        <v>1620</v>
      </c>
      <c r="C15" s="2" t="s">
        <v>22</v>
      </c>
      <c r="D15" s="2" t="s">
        <v>23</v>
      </c>
      <c r="E15" s="2" t="s">
        <v>2767</v>
      </c>
      <c r="F15" s="2" t="s">
        <v>2776</v>
      </c>
      <c r="G15" s="2">
        <v>73</v>
      </c>
      <c r="H15" s="2">
        <v>80</v>
      </c>
      <c r="I15" s="3">
        <v>42377</v>
      </c>
      <c r="J15" s="3">
        <v>42387</v>
      </c>
      <c r="K15" s="3" t="s">
        <v>2533</v>
      </c>
      <c r="L15" s="17">
        <f t="shared" si="5"/>
        <v>238.19</v>
      </c>
      <c r="M15" s="20">
        <f t="shared" si="6"/>
        <v>1</v>
      </c>
      <c r="N15" s="2" t="s">
        <v>36</v>
      </c>
      <c r="O15" s="2">
        <v>4700000</v>
      </c>
      <c r="P15" s="2">
        <v>5370000</v>
      </c>
      <c r="Q15" s="2">
        <f t="shared" si="0"/>
        <v>670000</v>
      </c>
      <c r="R15" s="4">
        <f t="shared" si="1"/>
        <v>0.14255319148936171</v>
      </c>
      <c r="S15" s="2"/>
      <c r="T15" s="5">
        <f t="shared" si="7"/>
        <v>64383.561643835616</v>
      </c>
      <c r="U15" s="2">
        <v>73562</v>
      </c>
      <c r="V15" s="5">
        <f t="shared" si="2"/>
        <v>9178.4383561643845</v>
      </c>
      <c r="W15" s="4">
        <f t="shared" si="3"/>
        <v>0.14255872340425532</v>
      </c>
      <c r="X15" s="22">
        <f t="shared" si="8"/>
        <v>64383.561643835616</v>
      </c>
      <c r="Y15" s="22">
        <f t="shared" si="9"/>
        <v>73562</v>
      </c>
      <c r="Z15" s="22">
        <f t="shared" si="10"/>
        <v>9178.4383561643845</v>
      </c>
      <c r="AA15" s="8">
        <f t="shared" si="11"/>
        <v>0.14255872340425532</v>
      </c>
      <c r="AB15" s="22">
        <f t="shared" si="12"/>
        <v>5370026</v>
      </c>
      <c r="AC15" s="11">
        <v>13949</v>
      </c>
      <c r="AD15" s="2">
        <v>2007</v>
      </c>
      <c r="AE15" s="2">
        <f t="shared" si="4"/>
        <v>9</v>
      </c>
      <c r="AF15" s="2" t="s">
        <v>108</v>
      </c>
    </row>
    <row r="16" spans="1:32" x14ac:dyDescent="0.2">
      <c r="A16">
        <v>3</v>
      </c>
      <c r="B16" s="2" t="s">
        <v>1647</v>
      </c>
      <c r="C16" s="2" t="s">
        <v>22</v>
      </c>
      <c r="D16" s="2" t="s">
        <v>23</v>
      </c>
      <c r="E16" s="2" t="s">
        <v>2767</v>
      </c>
      <c r="F16" s="2" t="s">
        <v>2776</v>
      </c>
      <c r="G16" s="2">
        <v>74</v>
      </c>
      <c r="H16" s="2">
        <v>83</v>
      </c>
      <c r="I16" s="3">
        <v>42378</v>
      </c>
      <c r="J16" s="3">
        <v>42388</v>
      </c>
      <c r="K16" s="3" t="s">
        <v>2533</v>
      </c>
      <c r="L16" s="17">
        <f t="shared" si="5"/>
        <v>238.19</v>
      </c>
      <c r="M16" s="20">
        <f t="shared" si="6"/>
        <v>1</v>
      </c>
      <c r="N16" s="2" t="s">
        <v>36</v>
      </c>
      <c r="O16" s="2">
        <v>4450000</v>
      </c>
      <c r="P16" s="2">
        <v>4740000</v>
      </c>
      <c r="Q16" s="2">
        <f t="shared" si="0"/>
        <v>290000</v>
      </c>
      <c r="R16" s="4">
        <f t="shared" si="1"/>
        <v>6.5168539325842698E-2</v>
      </c>
      <c r="S16" s="2"/>
      <c r="T16" s="5">
        <f t="shared" si="7"/>
        <v>60135.135135135133</v>
      </c>
      <c r="U16" s="2">
        <v>64054</v>
      </c>
      <c r="V16" s="5">
        <f t="shared" si="2"/>
        <v>3918.8648648648668</v>
      </c>
      <c r="W16" s="4">
        <f t="shared" si="3"/>
        <v>6.5167640449438236E-2</v>
      </c>
      <c r="X16" s="22">
        <f t="shared" si="8"/>
        <v>60135.135135135133</v>
      </c>
      <c r="Y16" s="22">
        <f t="shared" si="9"/>
        <v>64054</v>
      </c>
      <c r="Z16" s="22">
        <f t="shared" si="10"/>
        <v>3918.8648648648668</v>
      </c>
      <c r="AA16" s="8">
        <f t="shared" si="11"/>
        <v>6.5167640449438236E-2</v>
      </c>
      <c r="AB16" s="22">
        <f t="shared" si="12"/>
        <v>4739996</v>
      </c>
      <c r="AC16" s="2"/>
      <c r="AD16" s="2">
        <v>1998</v>
      </c>
      <c r="AE16" s="2">
        <f t="shared" si="4"/>
        <v>18</v>
      </c>
      <c r="AF16" s="2" t="s">
        <v>161</v>
      </c>
    </row>
    <row r="17" spans="1:32" x14ac:dyDescent="0.2">
      <c r="A17">
        <v>3</v>
      </c>
      <c r="B17" s="2" t="s">
        <v>1864</v>
      </c>
      <c r="C17" s="2" t="s">
        <v>22</v>
      </c>
      <c r="D17" s="2" t="s">
        <v>23</v>
      </c>
      <c r="E17" s="2" t="s">
        <v>2767</v>
      </c>
      <c r="F17" s="2" t="s">
        <v>2776</v>
      </c>
      <c r="G17" s="2">
        <v>81</v>
      </c>
      <c r="H17" s="2">
        <v>95</v>
      </c>
      <c r="I17" s="3">
        <v>42378</v>
      </c>
      <c r="J17" s="3">
        <v>42388</v>
      </c>
      <c r="K17" s="3" t="s">
        <v>2533</v>
      </c>
      <c r="L17" s="17">
        <f t="shared" si="5"/>
        <v>238.19</v>
      </c>
      <c r="M17" s="20">
        <f t="shared" si="6"/>
        <v>1</v>
      </c>
      <c r="N17" s="2" t="s">
        <v>36</v>
      </c>
      <c r="O17" s="2">
        <v>4300000</v>
      </c>
      <c r="P17" s="2">
        <v>4300000</v>
      </c>
      <c r="Q17" s="2">
        <f t="shared" si="0"/>
        <v>0</v>
      </c>
      <c r="R17" s="4">
        <f t="shared" si="1"/>
        <v>0</v>
      </c>
      <c r="S17" s="2">
        <v>46919</v>
      </c>
      <c r="T17" s="5">
        <f t="shared" si="7"/>
        <v>53665.666666666664</v>
      </c>
      <c r="U17" s="2">
        <v>53666</v>
      </c>
      <c r="V17" s="5">
        <f t="shared" si="2"/>
        <v>0.33333333333575865</v>
      </c>
      <c r="W17" s="4">
        <f t="shared" si="3"/>
        <v>6.2112958627010195E-6</v>
      </c>
      <c r="X17" s="22">
        <f t="shared" si="8"/>
        <v>53665.666666666664</v>
      </c>
      <c r="Y17" s="22">
        <f t="shared" si="9"/>
        <v>53666</v>
      </c>
      <c r="Z17" s="22">
        <f t="shared" si="10"/>
        <v>0.33333333333575865</v>
      </c>
      <c r="AA17" s="8">
        <f t="shared" si="11"/>
        <v>6.2112958627010195E-6</v>
      </c>
      <c r="AB17" s="22">
        <f t="shared" si="12"/>
        <v>4346946</v>
      </c>
      <c r="AC17" s="2"/>
      <c r="AD17" s="2">
        <v>1983</v>
      </c>
      <c r="AE17" s="2">
        <f t="shared" si="4"/>
        <v>33</v>
      </c>
      <c r="AF17" s="2" t="s">
        <v>37</v>
      </c>
    </row>
    <row r="18" spans="1:32" x14ac:dyDescent="0.2">
      <c r="A18">
        <v>3</v>
      </c>
      <c r="B18" s="2" t="s">
        <v>1767</v>
      </c>
      <c r="C18" s="2" t="s">
        <v>22</v>
      </c>
      <c r="D18" s="2" t="s">
        <v>23</v>
      </c>
      <c r="E18" s="2" t="s">
        <v>2767</v>
      </c>
      <c r="F18" s="2" t="s">
        <v>2776</v>
      </c>
      <c r="G18" s="2">
        <v>78</v>
      </c>
      <c r="H18" s="2">
        <v>87</v>
      </c>
      <c r="I18" s="3">
        <v>42377</v>
      </c>
      <c r="J18" s="3">
        <v>42389</v>
      </c>
      <c r="K18" s="3" t="s">
        <v>2533</v>
      </c>
      <c r="L18" s="17">
        <f t="shared" si="5"/>
        <v>238.19</v>
      </c>
      <c r="M18" s="20">
        <f t="shared" si="6"/>
        <v>1</v>
      </c>
      <c r="N18" s="2" t="s">
        <v>32</v>
      </c>
      <c r="O18" s="2">
        <v>6000000</v>
      </c>
      <c r="P18" s="2">
        <v>7200000</v>
      </c>
      <c r="Q18" s="2">
        <f t="shared" si="0"/>
        <v>1200000</v>
      </c>
      <c r="R18" s="4">
        <f t="shared" si="1"/>
        <v>0.2</v>
      </c>
      <c r="S18" s="2"/>
      <c r="T18" s="5">
        <f t="shared" si="7"/>
        <v>76923.076923076922</v>
      </c>
      <c r="U18" s="2">
        <v>92308</v>
      </c>
      <c r="V18" s="5">
        <f t="shared" si="2"/>
        <v>15384.923076923078</v>
      </c>
      <c r="W18" s="4">
        <f t="shared" si="3"/>
        <v>0.20000400000000002</v>
      </c>
      <c r="X18" s="22">
        <f t="shared" si="8"/>
        <v>76923.076923076922</v>
      </c>
      <c r="Y18" s="22">
        <f t="shared" si="9"/>
        <v>92308</v>
      </c>
      <c r="Z18" s="22">
        <f t="shared" si="10"/>
        <v>15384.923076923078</v>
      </c>
      <c r="AA18" s="8">
        <f t="shared" si="11"/>
        <v>0.20000400000000002</v>
      </c>
      <c r="AB18" s="22">
        <f t="shared" si="12"/>
        <v>7200024</v>
      </c>
      <c r="AC18" s="11">
        <v>3054</v>
      </c>
      <c r="AD18" s="2">
        <v>2004</v>
      </c>
      <c r="AE18" s="2">
        <f t="shared" si="4"/>
        <v>12</v>
      </c>
      <c r="AF18" s="2" t="s">
        <v>108</v>
      </c>
    </row>
    <row r="19" spans="1:32" x14ac:dyDescent="0.2">
      <c r="A19">
        <v>3</v>
      </c>
      <c r="B19" s="2" t="s">
        <v>2372</v>
      </c>
      <c r="C19" s="2" t="s">
        <v>22</v>
      </c>
      <c r="D19" s="2" t="s">
        <v>23</v>
      </c>
      <c r="E19" s="2" t="s">
        <v>2767</v>
      </c>
      <c r="F19" s="2" t="s">
        <v>2776</v>
      </c>
      <c r="G19" s="2">
        <v>122</v>
      </c>
      <c r="H19" s="2">
        <v>138</v>
      </c>
      <c r="I19" s="3">
        <v>42378</v>
      </c>
      <c r="J19" s="3">
        <v>42389</v>
      </c>
      <c r="K19" s="3" t="s">
        <v>2533</v>
      </c>
      <c r="L19" s="17">
        <f t="shared" si="5"/>
        <v>238.19</v>
      </c>
      <c r="M19" s="20">
        <f t="shared" si="6"/>
        <v>1</v>
      </c>
      <c r="N19" s="2" t="s">
        <v>24</v>
      </c>
      <c r="O19" s="2">
        <v>6100000</v>
      </c>
      <c r="P19" s="2">
        <v>5650000</v>
      </c>
      <c r="Q19" s="2">
        <f t="shared" si="0"/>
        <v>-450000</v>
      </c>
      <c r="R19" s="4">
        <f t="shared" si="1"/>
        <v>-7.3770491803278687E-2</v>
      </c>
      <c r="S19" s="2">
        <v>152199</v>
      </c>
      <c r="T19" s="5">
        <f t="shared" si="7"/>
        <v>51247.532786885247</v>
      </c>
      <c r="U19" s="2">
        <v>47559</v>
      </c>
      <c r="V19" s="5">
        <f t="shared" si="2"/>
        <v>-3688.5327868852473</v>
      </c>
      <c r="W19" s="4">
        <f t="shared" si="3"/>
        <v>-7.1974836373570356E-2</v>
      </c>
      <c r="X19" s="22">
        <f t="shared" si="8"/>
        <v>51247.532786885247</v>
      </c>
      <c r="Y19" s="22">
        <f t="shared" si="9"/>
        <v>47559</v>
      </c>
      <c r="Z19" s="22">
        <f t="shared" si="10"/>
        <v>-3688.5327868852473</v>
      </c>
      <c r="AA19" s="8">
        <f t="shared" si="11"/>
        <v>-7.1974836373570356E-2</v>
      </c>
      <c r="AB19" s="22">
        <f t="shared" si="12"/>
        <v>5802198</v>
      </c>
      <c r="AC19" s="2"/>
      <c r="AD19" s="2">
        <v>1977</v>
      </c>
      <c r="AE19" s="2">
        <f t="shared" si="4"/>
        <v>39</v>
      </c>
      <c r="AF19" s="2" t="s">
        <v>108</v>
      </c>
    </row>
    <row r="20" spans="1:32" x14ac:dyDescent="0.2">
      <c r="A20">
        <v>3</v>
      </c>
      <c r="B20" s="2" t="s">
        <v>1573</v>
      </c>
      <c r="C20" s="2" t="s">
        <v>22</v>
      </c>
      <c r="D20" s="2" t="s">
        <v>23</v>
      </c>
      <c r="E20" s="2" t="s">
        <v>2767</v>
      </c>
      <c r="F20" s="2" t="s">
        <v>2776</v>
      </c>
      <c r="G20" s="2">
        <v>72</v>
      </c>
      <c r="H20" s="2">
        <v>80</v>
      </c>
      <c r="I20" s="3">
        <v>42378</v>
      </c>
      <c r="J20" s="3">
        <v>42389</v>
      </c>
      <c r="K20" s="3" t="s">
        <v>2533</v>
      </c>
      <c r="L20" s="17">
        <f t="shared" si="5"/>
        <v>238.19</v>
      </c>
      <c r="M20" s="20">
        <f t="shared" si="6"/>
        <v>1</v>
      </c>
      <c r="N20" s="2" t="s">
        <v>24</v>
      </c>
      <c r="O20" s="2">
        <v>3250000</v>
      </c>
      <c r="P20" s="2">
        <v>3500000</v>
      </c>
      <c r="Q20" s="2">
        <f t="shared" si="0"/>
        <v>250000</v>
      </c>
      <c r="R20" s="4">
        <f t="shared" si="1"/>
        <v>7.6923076923076927E-2</v>
      </c>
      <c r="S20" s="2">
        <v>323123</v>
      </c>
      <c r="T20" s="5">
        <f t="shared" si="7"/>
        <v>49626.708333333336</v>
      </c>
      <c r="U20" s="2">
        <v>53099</v>
      </c>
      <c r="V20" s="5">
        <f t="shared" si="2"/>
        <v>3472.2916666666642</v>
      </c>
      <c r="W20" s="4">
        <f t="shared" si="3"/>
        <v>6.9968204285158903E-2</v>
      </c>
      <c r="X20" s="22">
        <f t="shared" si="8"/>
        <v>49626.708333333336</v>
      </c>
      <c r="Y20" s="22">
        <f t="shared" si="9"/>
        <v>53099</v>
      </c>
      <c r="Z20" s="22">
        <f t="shared" si="10"/>
        <v>3472.2916666666642</v>
      </c>
      <c r="AA20" s="8">
        <f t="shared" si="11"/>
        <v>6.9968204285158903E-2</v>
      </c>
      <c r="AB20" s="22">
        <f t="shared" si="12"/>
        <v>3823128</v>
      </c>
      <c r="AC20" s="11">
        <v>21016</v>
      </c>
      <c r="AD20" s="2">
        <v>1969</v>
      </c>
      <c r="AE20" s="2">
        <f t="shared" si="4"/>
        <v>47</v>
      </c>
      <c r="AF20" s="2" t="s">
        <v>137</v>
      </c>
    </row>
    <row r="21" spans="1:32" x14ac:dyDescent="0.2">
      <c r="A21">
        <v>3</v>
      </c>
      <c r="B21" s="2" t="s">
        <v>2150</v>
      </c>
      <c r="C21" s="2" t="s">
        <v>22</v>
      </c>
      <c r="D21" s="2" t="s">
        <v>23</v>
      </c>
      <c r="E21" s="2" t="s">
        <v>2767</v>
      </c>
      <c r="F21" s="2" t="s">
        <v>2776</v>
      </c>
      <c r="G21" s="2">
        <v>98</v>
      </c>
      <c r="H21" s="2">
        <v>125</v>
      </c>
      <c r="I21" s="3">
        <v>42378</v>
      </c>
      <c r="J21" s="3">
        <v>42389</v>
      </c>
      <c r="K21" s="3" t="s">
        <v>2533</v>
      </c>
      <c r="L21" s="17">
        <f t="shared" si="5"/>
        <v>238.19</v>
      </c>
      <c r="M21" s="20">
        <f t="shared" si="6"/>
        <v>1</v>
      </c>
      <c r="N21" s="2" t="s">
        <v>24</v>
      </c>
      <c r="O21" s="2">
        <v>5920000</v>
      </c>
      <c r="P21" s="2">
        <v>5980000</v>
      </c>
      <c r="Q21" s="2">
        <f t="shared" si="0"/>
        <v>60000</v>
      </c>
      <c r="R21" s="4">
        <f t="shared" si="1"/>
        <v>1.0135135135135136E-2</v>
      </c>
      <c r="S21" s="2"/>
      <c r="T21" s="5">
        <f t="shared" si="7"/>
        <v>60408.163265306124</v>
      </c>
      <c r="U21" s="2">
        <v>61020</v>
      </c>
      <c r="V21" s="5">
        <f t="shared" si="2"/>
        <v>611.83673469387577</v>
      </c>
      <c r="W21" s="4">
        <f t="shared" si="3"/>
        <v>1.0128378378378348E-2</v>
      </c>
      <c r="X21" s="22">
        <f t="shared" si="8"/>
        <v>60408.163265306124</v>
      </c>
      <c r="Y21" s="22">
        <f t="shared" si="9"/>
        <v>61020</v>
      </c>
      <c r="Z21" s="22">
        <f t="shared" si="10"/>
        <v>611.83673469387577</v>
      </c>
      <c r="AA21" s="8">
        <f t="shared" si="11"/>
        <v>1.0128378378378348E-2</v>
      </c>
      <c r="AB21" s="22">
        <f t="shared" si="12"/>
        <v>5979960</v>
      </c>
      <c r="AC21" s="11">
        <v>3477</v>
      </c>
      <c r="AD21" s="2">
        <v>1920</v>
      </c>
      <c r="AE21" s="2">
        <f t="shared" si="4"/>
        <v>96</v>
      </c>
      <c r="AF21" s="2" t="s">
        <v>94</v>
      </c>
    </row>
    <row r="22" spans="1:32" x14ac:dyDescent="0.2">
      <c r="A22">
        <v>3</v>
      </c>
      <c r="B22" s="2" t="s">
        <v>772</v>
      </c>
      <c r="C22" s="2" t="s">
        <v>22</v>
      </c>
      <c r="D22" s="2" t="s">
        <v>23</v>
      </c>
      <c r="E22" s="2" t="s">
        <v>2767</v>
      </c>
      <c r="F22" s="2" t="s">
        <v>2776</v>
      </c>
      <c r="G22" s="2">
        <v>65</v>
      </c>
      <c r="H22" s="2">
        <v>69</v>
      </c>
      <c r="I22" s="3">
        <v>42378</v>
      </c>
      <c r="J22" s="3">
        <v>42390</v>
      </c>
      <c r="K22" s="3" t="s">
        <v>2533</v>
      </c>
      <c r="L22" s="17">
        <f t="shared" si="5"/>
        <v>238.19</v>
      </c>
      <c r="M22" s="20">
        <f t="shared" si="6"/>
        <v>1</v>
      </c>
      <c r="N22" s="2" t="s">
        <v>32</v>
      </c>
      <c r="O22" s="2">
        <v>3975000</v>
      </c>
      <c r="P22" s="2">
        <v>4100000</v>
      </c>
      <c r="Q22" s="2">
        <f t="shared" si="0"/>
        <v>125000</v>
      </c>
      <c r="R22" s="4">
        <f t="shared" si="1"/>
        <v>3.1446540880503145E-2</v>
      </c>
      <c r="S22" s="2">
        <v>28177</v>
      </c>
      <c r="T22" s="5">
        <f t="shared" si="7"/>
        <v>61587.338461538464</v>
      </c>
      <c r="U22" s="2">
        <v>63510</v>
      </c>
      <c r="V22" s="5">
        <f t="shared" si="2"/>
        <v>1922.6615384615361</v>
      </c>
      <c r="W22" s="4">
        <f t="shared" si="3"/>
        <v>3.1218454742320871E-2</v>
      </c>
      <c r="X22" s="22">
        <f t="shared" si="8"/>
        <v>61587.338461538464</v>
      </c>
      <c r="Y22" s="22">
        <f t="shared" si="9"/>
        <v>63510</v>
      </c>
      <c r="Z22" s="22">
        <f t="shared" si="10"/>
        <v>1922.6615384615361</v>
      </c>
      <c r="AA22" s="8">
        <f t="shared" si="11"/>
        <v>3.1218454742320871E-2</v>
      </c>
      <c r="AB22" s="22">
        <f t="shared" si="12"/>
        <v>4128150</v>
      </c>
      <c r="AC22" s="11">
        <v>31800</v>
      </c>
      <c r="AD22" s="2">
        <v>1984</v>
      </c>
      <c r="AE22" s="2">
        <f t="shared" si="4"/>
        <v>32</v>
      </c>
      <c r="AF22" s="2" t="s">
        <v>108</v>
      </c>
    </row>
    <row r="23" spans="1:32" x14ac:dyDescent="0.2">
      <c r="A23">
        <v>4</v>
      </c>
      <c r="B23" s="2" t="s">
        <v>909</v>
      </c>
      <c r="C23" s="2" t="s">
        <v>22</v>
      </c>
      <c r="D23" s="2" t="s">
        <v>23</v>
      </c>
      <c r="E23" s="2" t="s">
        <v>2767</v>
      </c>
      <c r="F23" s="2" t="s">
        <v>2776</v>
      </c>
      <c r="G23" s="2">
        <v>54</v>
      </c>
      <c r="H23" s="2">
        <v>59</v>
      </c>
      <c r="I23" s="3">
        <v>42383</v>
      </c>
      <c r="J23" s="3">
        <v>42394</v>
      </c>
      <c r="K23" s="3" t="s">
        <v>2533</v>
      </c>
      <c r="L23" s="17">
        <f t="shared" si="5"/>
        <v>238.19</v>
      </c>
      <c r="M23" s="20">
        <f t="shared" si="6"/>
        <v>1</v>
      </c>
      <c r="N23" s="2" t="s">
        <v>24</v>
      </c>
      <c r="O23" s="2">
        <v>3990000</v>
      </c>
      <c r="P23" s="2">
        <v>4400000</v>
      </c>
      <c r="Q23" s="2">
        <f t="shared" si="0"/>
        <v>410000</v>
      </c>
      <c r="R23" s="4">
        <f t="shared" si="1"/>
        <v>0.10275689223057644</v>
      </c>
      <c r="S23" s="2"/>
      <c r="T23" s="5">
        <f t="shared" si="7"/>
        <v>73888.888888888891</v>
      </c>
      <c r="U23" s="2">
        <v>81481</v>
      </c>
      <c r="V23" s="5">
        <f t="shared" si="2"/>
        <v>7592.1111111111095</v>
      </c>
      <c r="W23" s="4">
        <f t="shared" si="3"/>
        <v>0.10275037593984961</v>
      </c>
      <c r="X23" s="22">
        <f t="shared" si="8"/>
        <v>73888.888888888891</v>
      </c>
      <c r="Y23" s="22">
        <f t="shared" si="9"/>
        <v>81481</v>
      </c>
      <c r="Z23" s="22">
        <f t="shared" si="10"/>
        <v>7592.1111111111095</v>
      </c>
      <c r="AA23" s="8">
        <f t="shared" si="11"/>
        <v>0.10275037593984961</v>
      </c>
      <c r="AB23" s="22">
        <f t="shared" si="12"/>
        <v>4399974</v>
      </c>
      <c r="AC23" s="11">
        <v>1717</v>
      </c>
      <c r="AD23" s="2">
        <v>2005</v>
      </c>
      <c r="AE23" s="2">
        <f t="shared" si="4"/>
        <v>11</v>
      </c>
      <c r="AF23" s="2" t="s">
        <v>67</v>
      </c>
    </row>
    <row r="24" spans="1:32" x14ac:dyDescent="0.2">
      <c r="A24">
        <v>4</v>
      </c>
      <c r="B24" s="2" t="s">
        <v>308</v>
      </c>
      <c r="C24" s="2" t="s">
        <v>22</v>
      </c>
      <c r="D24" s="2" t="s">
        <v>23</v>
      </c>
      <c r="E24" s="2" t="s">
        <v>2767</v>
      </c>
      <c r="F24" s="2" t="s">
        <v>2776</v>
      </c>
      <c r="G24" s="2">
        <v>39</v>
      </c>
      <c r="H24" s="2">
        <v>44</v>
      </c>
      <c r="I24" s="3">
        <v>42384</v>
      </c>
      <c r="J24" s="3">
        <v>42394</v>
      </c>
      <c r="K24" s="3" t="s">
        <v>2533</v>
      </c>
      <c r="L24" s="17">
        <f t="shared" si="5"/>
        <v>238.19</v>
      </c>
      <c r="M24" s="20">
        <f t="shared" si="6"/>
        <v>1</v>
      </c>
      <c r="N24" s="2" t="s">
        <v>36</v>
      </c>
      <c r="O24" s="2">
        <v>2400000</v>
      </c>
      <c r="P24" s="2">
        <v>2600000</v>
      </c>
      <c r="Q24" s="2">
        <f t="shared" si="0"/>
        <v>200000</v>
      </c>
      <c r="R24" s="4">
        <f t="shared" si="1"/>
        <v>8.3333333333333329E-2</v>
      </c>
      <c r="S24" s="2"/>
      <c r="T24" s="5">
        <f t="shared" si="7"/>
        <v>61538.461538461539</v>
      </c>
      <c r="U24" s="2">
        <v>66667</v>
      </c>
      <c r="V24" s="5">
        <f t="shared" si="2"/>
        <v>5128.538461538461</v>
      </c>
      <c r="W24" s="4">
        <f t="shared" si="3"/>
        <v>8.3338749999999989E-2</v>
      </c>
      <c r="X24" s="22">
        <f t="shared" si="8"/>
        <v>61538.461538461539</v>
      </c>
      <c r="Y24" s="22">
        <f t="shared" si="9"/>
        <v>66667</v>
      </c>
      <c r="Z24" s="22">
        <f t="shared" si="10"/>
        <v>5128.538461538461</v>
      </c>
      <c r="AA24" s="8">
        <f t="shared" si="11"/>
        <v>8.3338749999999989E-2</v>
      </c>
      <c r="AB24" s="22">
        <f t="shared" si="12"/>
        <v>2600013</v>
      </c>
      <c r="AC24" s="11">
        <v>2227</v>
      </c>
      <c r="AD24" s="2">
        <v>1991</v>
      </c>
      <c r="AE24" s="2">
        <f t="shared" si="4"/>
        <v>25</v>
      </c>
      <c r="AF24" s="2" t="s">
        <v>120</v>
      </c>
    </row>
    <row r="25" spans="1:32" x14ac:dyDescent="0.2">
      <c r="A25">
        <v>4</v>
      </c>
      <c r="B25" s="2" t="s">
        <v>908</v>
      </c>
      <c r="C25" s="2" t="s">
        <v>22</v>
      </c>
      <c r="D25" s="2" t="s">
        <v>23</v>
      </c>
      <c r="E25" s="2" t="s">
        <v>2767</v>
      </c>
      <c r="F25" s="2" t="s">
        <v>2776</v>
      </c>
      <c r="G25" s="2">
        <v>54</v>
      </c>
      <c r="H25" s="2">
        <v>59</v>
      </c>
      <c r="I25" s="3">
        <v>42384</v>
      </c>
      <c r="J25" s="3">
        <v>42394</v>
      </c>
      <c r="K25" s="3" t="s">
        <v>2533</v>
      </c>
      <c r="L25" s="17">
        <f t="shared" si="5"/>
        <v>238.19</v>
      </c>
      <c r="M25" s="20">
        <f t="shared" si="6"/>
        <v>1</v>
      </c>
      <c r="N25" s="2" t="s">
        <v>36</v>
      </c>
      <c r="O25" s="2">
        <v>2690000</v>
      </c>
      <c r="P25" s="2">
        <v>3050000</v>
      </c>
      <c r="Q25" s="2">
        <f t="shared" si="0"/>
        <v>360000</v>
      </c>
      <c r="R25" s="4">
        <f t="shared" si="1"/>
        <v>0.13382899628252787</v>
      </c>
      <c r="S25" s="2">
        <v>55959</v>
      </c>
      <c r="T25" s="5">
        <f t="shared" si="7"/>
        <v>50851.092592592591</v>
      </c>
      <c r="U25" s="2">
        <v>57518</v>
      </c>
      <c r="V25" s="5">
        <f t="shared" si="2"/>
        <v>6666.9074074074088</v>
      </c>
      <c r="W25" s="4">
        <f t="shared" si="3"/>
        <v>0.13110647318477811</v>
      </c>
      <c r="X25" s="22">
        <f t="shared" si="8"/>
        <v>50851.092592592591</v>
      </c>
      <c r="Y25" s="22">
        <f t="shared" si="9"/>
        <v>57518</v>
      </c>
      <c r="Z25" s="22">
        <f t="shared" si="10"/>
        <v>6666.9074074074088</v>
      </c>
      <c r="AA25" s="8">
        <f t="shared" si="11"/>
        <v>0.13110647318477811</v>
      </c>
      <c r="AB25" s="22">
        <f t="shared" si="12"/>
        <v>3105972</v>
      </c>
      <c r="AC25" s="2"/>
      <c r="AD25" s="2">
        <v>1982</v>
      </c>
      <c r="AE25" s="2">
        <f t="shared" si="4"/>
        <v>34</v>
      </c>
      <c r="AF25" s="2" t="s">
        <v>828</v>
      </c>
    </row>
    <row r="26" spans="1:32" x14ac:dyDescent="0.2">
      <c r="A26">
        <v>4</v>
      </c>
      <c r="B26" s="2" t="s">
        <v>1507</v>
      </c>
      <c r="C26" s="2" t="s">
        <v>22</v>
      </c>
      <c r="D26" s="2" t="s">
        <v>23</v>
      </c>
      <c r="E26" s="2" t="s">
        <v>2767</v>
      </c>
      <c r="F26" s="2" t="s">
        <v>2776</v>
      </c>
      <c r="G26" s="2">
        <v>70</v>
      </c>
      <c r="H26" s="2">
        <v>77</v>
      </c>
      <c r="I26" s="3">
        <v>42384</v>
      </c>
      <c r="J26" s="3">
        <v>42394</v>
      </c>
      <c r="K26" s="3" t="s">
        <v>2533</v>
      </c>
      <c r="L26" s="17">
        <f t="shared" si="5"/>
        <v>238.19</v>
      </c>
      <c r="M26" s="20">
        <f t="shared" si="6"/>
        <v>1</v>
      </c>
      <c r="N26" s="2" t="s">
        <v>36</v>
      </c>
      <c r="O26" s="2">
        <v>3650000</v>
      </c>
      <c r="P26" s="2">
        <v>3650000</v>
      </c>
      <c r="Q26" s="2">
        <f t="shared" si="0"/>
        <v>0</v>
      </c>
      <c r="R26" s="4">
        <f t="shared" si="1"/>
        <v>0</v>
      </c>
      <c r="S26" s="2">
        <v>1542</v>
      </c>
      <c r="T26" s="5">
        <f t="shared" si="7"/>
        <v>52164.885714285716</v>
      </c>
      <c r="U26" s="2">
        <v>52165</v>
      </c>
      <c r="V26" s="5">
        <f t="shared" si="2"/>
        <v>0.11428571428405121</v>
      </c>
      <c r="W26" s="4">
        <f t="shared" si="3"/>
        <v>2.1908552605676133E-6</v>
      </c>
      <c r="X26" s="22">
        <f t="shared" si="8"/>
        <v>52164.885714285716</v>
      </c>
      <c r="Y26" s="22">
        <f t="shared" si="9"/>
        <v>52165</v>
      </c>
      <c r="Z26" s="22">
        <f t="shared" si="10"/>
        <v>0.11428571428405121</v>
      </c>
      <c r="AA26" s="8">
        <f t="shared" si="11"/>
        <v>2.1908552605676133E-6</v>
      </c>
      <c r="AB26" s="22">
        <f t="shared" si="12"/>
        <v>3651550</v>
      </c>
      <c r="AC26" s="11">
        <v>2649</v>
      </c>
      <c r="AD26" s="2">
        <v>1950</v>
      </c>
      <c r="AE26" s="2">
        <f t="shared" si="4"/>
        <v>66</v>
      </c>
      <c r="AF26" s="2" t="s">
        <v>46</v>
      </c>
    </row>
    <row r="27" spans="1:32" x14ac:dyDescent="0.2">
      <c r="A27">
        <v>4</v>
      </c>
      <c r="B27" s="2" t="s">
        <v>2376</v>
      </c>
      <c r="C27" s="2" t="s">
        <v>22</v>
      </c>
      <c r="D27" s="2" t="s">
        <v>23</v>
      </c>
      <c r="E27" s="2" t="s">
        <v>2767</v>
      </c>
      <c r="F27" s="2" t="s">
        <v>2776</v>
      </c>
      <c r="G27" s="2">
        <v>135</v>
      </c>
      <c r="H27" s="2"/>
      <c r="I27" s="3">
        <v>42384</v>
      </c>
      <c r="J27" s="3">
        <v>42395</v>
      </c>
      <c r="K27" s="3" t="s">
        <v>2533</v>
      </c>
      <c r="L27" s="17">
        <f t="shared" si="5"/>
        <v>238.19</v>
      </c>
      <c r="M27" s="20">
        <f t="shared" si="6"/>
        <v>1</v>
      </c>
      <c r="N27" s="2" t="s">
        <v>24</v>
      </c>
      <c r="O27" s="2">
        <v>7750000</v>
      </c>
      <c r="P27" s="2">
        <v>8250000</v>
      </c>
      <c r="Q27" s="2">
        <f t="shared" si="0"/>
        <v>500000</v>
      </c>
      <c r="R27" s="4">
        <f t="shared" si="1"/>
        <v>6.4516129032258063E-2</v>
      </c>
      <c r="S27" s="2">
        <v>378</v>
      </c>
      <c r="T27" s="5">
        <f t="shared" si="7"/>
        <v>57410.207407407404</v>
      </c>
      <c r="U27" s="2">
        <v>61114</v>
      </c>
      <c r="V27" s="5">
        <f t="shared" si="2"/>
        <v>3703.7925925925956</v>
      </c>
      <c r="W27" s="4">
        <f t="shared" si="3"/>
        <v>6.4514530775144185E-2</v>
      </c>
      <c r="X27" s="22">
        <f t="shared" si="8"/>
        <v>57410.207407407404</v>
      </c>
      <c r="Y27" s="22">
        <f t="shared" si="9"/>
        <v>61114</v>
      </c>
      <c r="Z27" s="22">
        <f t="shared" si="10"/>
        <v>3703.7925925925956</v>
      </c>
      <c r="AA27" s="8">
        <f t="shared" si="11"/>
        <v>6.4514530775144185E-2</v>
      </c>
      <c r="AB27" s="22">
        <f t="shared" si="12"/>
        <v>8250390</v>
      </c>
      <c r="AC27" s="2"/>
      <c r="AD27" s="2">
        <v>2012</v>
      </c>
      <c r="AE27" s="2">
        <f t="shared" si="4"/>
        <v>4</v>
      </c>
      <c r="AF27" s="2" t="s">
        <v>27</v>
      </c>
    </row>
    <row r="28" spans="1:32" x14ac:dyDescent="0.2">
      <c r="A28">
        <v>4</v>
      </c>
      <c r="B28" s="2" t="s">
        <v>770</v>
      </c>
      <c r="C28" s="2" t="s">
        <v>22</v>
      </c>
      <c r="D28" s="2" t="s">
        <v>23</v>
      </c>
      <c r="E28" s="2" t="s">
        <v>2767</v>
      </c>
      <c r="F28" s="2" t="s">
        <v>2776</v>
      </c>
      <c r="G28" s="2">
        <v>51</v>
      </c>
      <c r="H28" s="2">
        <v>56</v>
      </c>
      <c r="I28" s="3">
        <v>42384</v>
      </c>
      <c r="J28" s="3">
        <v>42395</v>
      </c>
      <c r="K28" s="3" t="s">
        <v>2533</v>
      </c>
      <c r="L28" s="17">
        <f t="shared" si="5"/>
        <v>238.19</v>
      </c>
      <c r="M28" s="20">
        <f t="shared" si="6"/>
        <v>1</v>
      </c>
      <c r="N28" s="2" t="s">
        <v>24</v>
      </c>
      <c r="O28" s="2">
        <v>3800000</v>
      </c>
      <c r="P28" s="2">
        <v>3900000</v>
      </c>
      <c r="Q28" s="2">
        <f t="shared" si="0"/>
        <v>100000</v>
      </c>
      <c r="R28" s="4">
        <f t="shared" si="1"/>
        <v>2.6315789473684209E-2</v>
      </c>
      <c r="S28" s="2">
        <v>8035</v>
      </c>
      <c r="T28" s="5">
        <f t="shared" si="7"/>
        <v>74667.352941176476</v>
      </c>
      <c r="U28" s="2">
        <v>76628</v>
      </c>
      <c r="V28" s="5">
        <f t="shared" si="2"/>
        <v>1960.6470588235243</v>
      </c>
      <c r="W28" s="4">
        <f t="shared" si="3"/>
        <v>2.6258424620571957E-2</v>
      </c>
      <c r="X28" s="22">
        <f t="shared" si="8"/>
        <v>74667.352941176476</v>
      </c>
      <c r="Y28" s="22">
        <f t="shared" si="9"/>
        <v>76628</v>
      </c>
      <c r="Z28" s="22">
        <f t="shared" si="10"/>
        <v>1960.6470588235243</v>
      </c>
      <c r="AA28" s="8">
        <f t="shared" si="11"/>
        <v>2.6258424620571957E-2</v>
      </c>
      <c r="AB28" s="22">
        <f t="shared" si="12"/>
        <v>3908028</v>
      </c>
      <c r="AC28" s="11">
        <v>2298</v>
      </c>
      <c r="AD28" s="2">
        <v>2005</v>
      </c>
      <c r="AE28" s="2">
        <f t="shared" si="4"/>
        <v>11</v>
      </c>
      <c r="AF28" s="2" t="s">
        <v>37</v>
      </c>
    </row>
    <row r="29" spans="1:32" x14ac:dyDescent="0.2">
      <c r="A29">
        <v>4</v>
      </c>
      <c r="B29" s="2" t="s">
        <v>610</v>
      </c>
      <c r="C29" s="2" t="s">
        <v>22</v>
      </c>
      <c r="D29" s="2" t="s">
        <v>23</v>
      </c>
      <c r="E29" s="2" t="s">
        <v>2767</v>
      </c>
      <c r="F29" s="2" t="s">
        <v>2776</v>
      </c>
      <c r="G29" s="2">
        <v>55</v>
      </c>
      <c r="H29" s="2">
        <v>65</v>
      </c>
      <c r="I29" s="3">
        <v>42385</v>
      </c>
      <c r="J29" s="3">
        <v>42395</v>
      </c>
      <c r="K29" s="3" t="s">
        <v>2533</v>
      </c>
      <c r="L29" s="17">
        <f t="shared" si="5"/>
        <v>238.19</v>
      </c>
      <c r="M29" s="20">
        <f t="shared" si="6"/>
        <v>1</v>
      </c>
      <c r="N29" s="2" t="s">
        <v>36</v>
      </c>
      <c r="O29" s="2">
        <v>3900000</v>
      </c>
      <c r="P29" s="2">
        <v>3900000</v>
      </c>
      <c r="Q29" s="2">
        <f t="shared" si="0"/>
        <v>0</v>
      </c>
      <c r="R29" s="4">
        <f t="shared" si="1"/>
        <v>0</v>
      </c>
      <c r="S29" s="2"/>
      <c r="T29" s="5">
        <f t="shared" si="7"/>
        <v>70909.090909090912</v>
      </c>
      <c r="U29" s="2">
        <v>70909</v>
      </c>
      <c r="V29" s="5">
        <f t="shared" si="2"/>
        <v>-9.0909090911736712E-2</v>
      </c>
      <c r="W29" s="4">
        <f t="shared" si="3"/>
        <v>-1.2820512820885946E-6</v>
      </c>
      <c r="X29" s="22">
        <f t="shared" si="8"/>
        <v>70909.090909090912</v>
      </c>
      <c r="Y29" s="22">
        <f t="shared" si="9"/>
        <v>70909</v>
      </c>
      <c r="Z29" s="22">
        <f t="shared" si="10"/>
        <v>-9.0909090911736712E-2</v>
      </c>
      <c r="AA29" s="8">
        <f t="shared" si="11"/>
        <v>-1.2820512820885946E-6</v>
      </c>
      <c r="AB29" s="22">
        <f t="shared" si="12"/>
        <v>3899995</v>
      </c>
      <c r="AC29" s="11">
        <v>18324</v>
      </c>
      <c r="AD29" s="2">
        <v>2000</v>
      </c>
      <c r="AE29" s="2">
        <f t="shared" si="4"/>
        <v>16</v>
      </c>
      <c r="AF29" s="2" t="s">
        <v>148</v>
      </c>
    </row>
    <row r="30" spans="1:32" x14ac:dyDescent="0.2">
      <c r="A30">
        <v>4</v>
      </c>
      <c r="B30" s="2" t="s">
        <v>1865</v>
      </c>
      <c r="C30" s="2" t="s">
        <v>22</v>
      </c>
      <c r="D30" s="2" t="s">
        <v>23</v>
      </c>
      <c r="E30" s="2" t="s">
        <v>2767</v>
      </c>
      <c r="F30" s="2" t="s">
        <v>2776</v>
      </c>
      <c r="G30" s="2">
        <v>81</v>
      </c>
      <c r="H30" s="2">
        <v>88</v>
      </c>
      <c r="I30" s="3">
        <v>42385</v>
      </c>
      <c r="J30" s="3">
        <v>42395</v>
      </c>
      <c r="K30" s="3" t="s">
        <v>2533</v>
      </c>
      <c r="L30" s="17">
        <f t="shared" si="5"/>
        <v>238.19</v>
      </c>
      <c r="M30" s="20">
        <f t="shared" si="6"/>
        <v>1</v>
      </c>
      <c r="N30" s="2" t="s">
        <v>36</v>
      </c>
      <c r="O30" s="2">
        <v>4100000</v>
      </c>
      <c r="P30" s="2">
        <v>4300000</v>
      </c>
      <c r="Q30" s="2">
        <f t="shared" si="0"/>
        <v>200000</v>
      </c>
      <c r="R30" s="4">
        <f t="shared" si="1"/>
        <v>4.878048780487805E-2</v>
      </c>
      <c r="S30" s="2"/>
      <c r="T30" s="5">
        <f t="shared" si="7"/>
        <v>50617.283950617282</v>
      </c>
      <c r="U30" s="2">
        <v>53086</v>
      </c>
      <c r="V30" s="5">
        <f t="shared" si="2"/>
        <v>2468.7160493827178</v>
      </c>
      <c r="W30" s="4">
        <f t="shared" si="3"/>
        <v>4.8772195121951252E-2</v>
      </c>
      <c r="X30" s="22">
        <f t="shared" si="8"/>
        <v>50617.283950617282</v>
      </c>
      <c r="Y30" s="22">
        <f t="shared" si="9"/>
        <v>53086</v>
      </c>
      <c r="Z30" s="22">
        <f t="shared" si="10"/>
        <v>2468.7160493827178</v>
      </c>
      <c r="AA30" s="8">
        <f t="shared" si="11"/>
        <v>4.8772195121951252E-2</v>
      </c>
      <c r="AB30" s="22">
        <f t="shared" si="12"/>
        <v>4299966</v>
      </c>
      <c r="AC30" s="11">
        <v>9700</v>
      </c>
      <c r="AD30" s="2">
        <v>1990</v>
      </c>
      <c r="AE30" s="2">
        <f t="shared" si="4"/>
        <v>26</v>
      </c>
      <c r="AF30" s="2" t="s">
        <v>37</v>
      </c>
    </row>
    <row r="31" spans="1:32" x14ac:dyDescent="0.2">
      <c r="A31">
        <v>4</v>
      </c>
      <c r="B31" s="2" t="s">
        <v>2469</v>
      </c>
      <c r="C31" s="2" t="s">
        <v>22</v>
      </c>
      <c r="D31" s="2" t="s">
        <v>23</v>
      </c>
      <c r="E31" s="2" t="s">
        <v>2767</v>
      </c>
      <c r="F31" s="2" t="s">
        <v>2776</v>
      </c>
      <c r="G31" s="2">
        <v>146</v>
      </c>
      <c r="H31" s="2">
        <v>154</v>
      </c>
      <c r="I31" s="3">
        <v>42384</v>
      </c>
      <c r="J31" s="3">
        <v>42395</v>
      </c>
      <c r="K31" s="3" t="s">
        <v>2533</v>
      </c>
      <c r="L31" s="17">
        <f t="shared" si="5"/>
        <v>238.19</v>
      </c>
      <c r="M31" s="20">
        <f t="shared" si="6"/>
        <v>1</v>
      </c>
      <c r="N31" s="2" t="s">
        <v>24</v>
      </c>
      <c r="O31" s="2">
        <v>6600000</v>
      </c>
      <c r="P31" s="2">
        <v>7050000</v>
      </c>
      <c r="Q31" s="2">
        <f t="shared" si="0"/>
        <v>450000</v>
      </c>
      <c r="R31" s="4">
        <f t="shared" si="1"/>
        <v>6.8181818181818177E-2</v>
      </c>
      <c r="S31" s="2">
        <v>230000</v>
      </c>
      <c r="T31" s="5">
        <f t="shared" si="7"/>
        <v>46780.821917808222</v>
      </c>
      <c r="U31" s="2">
        <v>49863</v>
      </c>
      <c r="V31" s="5">
        <f t="shared" si="2"/>
        <v>3082.1780821917782</v>
      </c>
      <c r="W31" s="4">
        <f t="shared" si="3"/>
        <v>6.5885505124450891E-2</v>
      </c>
      <c r="X31" s="22">
        <f t="shared" si="8"/>
        <v>46780.821917808222</v>
      </c>
      <c r="Y31" s="22">
        <f t="shared" si="9"/>
        <v>49863</v>
      </c>
      <c r="Z31" s="22">
        <f t="shared" si="10"/>
        <v>3082.1780821917782</v>
      </c>
      <c r="AA31" s="8">
        <f t="shared" si="11"/>
        <v>6.5885505124450891E-2</v>
      </c>
      <c r="AB31" s="22">
        <f t="shared" si="12"/>
        <v>7279998</v>
      </c>
      <c r="AC31" s="2"/>
      <c r="AD31" s="2">
        <v>1978</v>
      </c>
      <c r="AE31" s="2">
        <f t="shared" si="4"/>
        <v>38</v>
      </c>
      <c r="AF31" s="2" t="s">
        <v>108</v>
      </c>
    </row>
    <row r="32" spans="1:32" x14ac:dyDescent="0.2">
      <c r="A32">
        <v>4</v>
      </c>
      <c r="B32" s="2" t="s">
        <v>2312</v>
      </c>
      <c r="C32" s="2" t="s">
        <v>22</v>
      </c>
      <c r="D32" s="2" t="s">
        <v>23</v>
      </c>
      <c r="E32" s="2" t="s">
        <v>2767</v>
      </c>
      <c r="F32" s="2" t="s">
        <v>2776</v>
      </c>
      <c r="G32" s="2">
        <v>113</v>
      </c>
      <c r="H32" s="2">
        <v>125</v>
      </c>
      <c r="I32" s="3">
        <v>42383</v>
      </c>
      <c r="J32" s="3">
        <v>42395</v>
      </c>
      <c r="K32" s="3" t="s">
        <v>2533</v>
      </c>
      <c r="L32" s="17">
        <f t="shared" si="5"/>
        <v>238.19</v>
      </c>
      <c r="M32" s="20">
        <f t="shared" si="6"/>
        <v>1</v>
      </c>
      <c r="N32" s="2" t="s">
        <v>32</v>
      </c>
      <c r="O32" s="2">
        <v>5990000</v>
      </c>
      <c r="P32" s="2">
        <v>6650000</v>
      </c>
      <c r="Q32" s="2">
        <f t="shared" si="0"/>
        <v>660000</v>
      </c>
      <c r="R32" s="4">
        <f t="shared" si="1"/>
        <v>0.11018363939899833</v>
      </c>
      <c r="S32" s="2">
        <v>125000</v>
      </c>
      <c r="T32" s="5">
        <f t="shared" si="7"/>
        <v>54115.044247787613</v>
      </c>
      <c r="U32" s="2">
        <v>59956</v>
      </c>
      <c r="V32" s="5">
        <f t="shared" si="2"/>
        <v>5840.9557522123869</v>
      </c>
      <c r="W32" s="4">
        <f t="shared" si="3"/>
        <v>0.10793589533932947</v>
      </c>
      <c r="X32" s="22">
        <f t="shared" si="8"/>
        <v>54115.044247787613</v>
      </c>
      <c r="Y32" s="22">
        <f t="shared" si="9"/>
        <v>59956</v>
      </c>
      <c r="Z32" s="22">
        <f t="shared" si="10"/>
        <v>5840.9557522123869</v>
      </c>
      <c r="AA32" s="8">
        <f t="shared" si="11"/>
        <v>0.10793589533932947</v>
      </c>
      <c r="AB32" s="22">
        <f t="shared" si="12"/>
        <v>6775028</v>
      </c>
      <c r="AC32" s="2"/>
      <c r="AD32" s="2">
        <v>1977</v>
      </c>
      <c r="AE32" s="2">
        <f t="shared" si="4"/>
        <v>39</v>
      </c>
      <c r="AF32" s="2" t="s">
        <v>67</v>
      </c>
    </row>
    <row r="33" spans="1:32" x14ac:dyDescent="0.2">
      <c r="A33">
        <v>4</v>
      </c>
      <c r="B33" s="2" t="s">
        <v>189</v>
      </c>
      <c r="C33" s="2" t="s">
        <v>22</v>
      </c>
      <c r="D33" s="2" t="s">
        <v>23</v>
      </c>
      <c r="E33" s="2" t="s">
        <v>2767</v>
      </c>
      <c r="F33" s="2" t="s">
        <v>2776</v>
      </c>
      <c r="G33" s="2">
        <v>34</v>
      </c>
      <c r="H33" s="2">
        <v>38</v>
      </c>
      <c r="I33" s="3">
        <v>42384</v>
      </c>
      <c r="J33" s="3">
        <v>42395</v>
      </c>
      <c r="K33" s="3" t="s">
        <v>2533</v>
      </c>
      <c r="L33" s="17">
        <f t="shared" si="5"/>
        <v>238.19</v>
      </c>
      <c r="M33" s="20">
        <f t="shared" si="6"/>
        <v>1</v>
      </c>
      <c r="N33" s="2" t="s">
        <v>24</v>
      </c>
      <c r="O33" s="2">
        <v>2280000</v>
      </c>
      <c r="P33" s="2">
        <v>2520000</v>
      </c>
      <c r="Q33" s="2">
        <f t="shared" si="0"/>
        <v>240000</v>
      </c>
      <c r="R33" s="4">
        <f t="shared" si="1"/>
        <v>0.10526315789473684</v>
      </c>
      <c r="S33" s="2">
        <v>150791</v>
      </c>
      <c r="T33" s="5">
        <f t="shared" si="7"/>
        <v>71493.852941176476</v>
      </c>
      <c r="U33" s="2">
        <v>78553</v>
      </c>
      <c r="V33" s="5">
        <f t="shared" si="2"/>
        <v>7059.1470588235243</v>
      </c>
      <c r="W33" s="4">
        <f t="shared" si="3"/>
        <v>9.8737818265741406E-2</v>
      </c>
      <c r="X33" s="22">
        <f t="shared" si="8"/>
        <v>71493.852941176476</v>
      </c>
      <c r="Y33" s="22">
        <f t="shared" si="9"/>
        <v>78553</v>
      </c>
      <c r="Z33" s="22">
        <f t="shared" si="10"/>
        <v>7059.1470588235243</v>
      </c>
      <c r="AA33" s="8">
        <f t="shared" si="11"/>
        <v>9.8737818265741406E-2</v>
      </c>
      <c r="AB33" s="22">
        <f t="shared" si="12"/>
        <v>2670802</v>
      </c>
      <c r="AC33" s="11">
        <v>21034</v>
      </c>
      <c r="AD33" s="2">
        <v>1969</v>
      </c>
      <c r="AE33" s="2">
        <f t="shared" si="4"/>
        <v>47</v>
      </c>
      <c r="AF33" s="2" t="s">
        <v>244</v>
      </c>
    </row>
    <row r="34" spans="1:32" x14ac:dyDescent="0.2">
      <c r="A34">
        <v>4</v>
      </c>
      <c r="B34" s="2" t="s">
        <v>356</v>
      </c>
      <c r="C34" s="2" t="s">
        <v>22</v>
      </c>
      <c r="D34" s="2" t="s">
        <v>23</v>
      </c>
      <c r="E34" s="2" t="s">
        <v>2767</v>
      </c>
      <c r="F34" s="2" t="s">
        <v>2776</v>
      </c>
      <c r="G34" s="2">
        <v>43</v>
      </c>
      <c r="H34" s="2">
        <v>48</v>
      </c>
      <c r="I34" s="3">
        <v>42384</v>
      </c>
      <c r="J34" s="3">
        <v>42395</v>
      </c>
      <c r="K34" s="3" t="s">
        <v>2533</v>
      </c>
      <c r="L34" s="17">
        <f t="shared" si="5"/>
        <v>238.19</v>
      </c>
      <c r="M34" s="20">
        <f t="shared" si="6"/>
        <v>1</v>
      </c>
      <c r="N34" s="2" t="s">
        <v>24</v>
      </c>
      <c r="O34" s="2">
        <v>2700000</v>
      </c>
      <c r="P34" s="2">
        <v>3050000</v>
      </c>
      <c r="Q34" s="2">
        <f t="shared" si="0"/>
        <v>350000</v>
      </c>
      <c r="R34" s="4">
        <f t="shared" si="1"/>
        <v>0.12962962962962962</v>
      </c>
      <c r="S34" s="2"/>
      <c r="T34" s="5">
        <f t="shared" si="7"/>
        <v>62790.697674418603</v>
      </c>
      <c r="U34" s="2">
        <v>70930</v>
      </c>
      <c r="V34" s="5">
        <f t="shared" si="2"/>
        <v>8139.3023255813969</v>
      </c>
      <c r="W34" s="4">
        <f t="shared" si="3"/>
        <v>0.12962592592592595</v>
      </c>
      <c r="X34" s="22">
        <f t="shared" si="8"/>
        <v>62790.697674418603</v>
      </c>
      <c r="Y34" s="22">
        <f t="shared" si="9"/>
        <v>70930</v>
      </c>
      <c r="Z34" s="22">
        <f t="shared" si="10"/>
        <v>8139.3023255813969</v>
      </c>
      <c r="AA34" s="8">
        <f t="shared" si="11"/>
        <v>0.12962592592592595</v>
      </c>
      <c r="AB34" s="22">
        <f t="shared" si="12"/>
        <v>3049990</v>
      </c>
      <c r="AC34" s="11">
        <v>4894</v>
      </c>
      <c r="AD34" s="2">
        <v>1962</v>
      </c>
      <c r="AE34" s="2">
        <f t="shared" si="4"/>
        <v>54</v>
      </c>
      <c r="AF34" s="2" t="s">
        <v>203</v>
      </c>
    </row>
    <row r="35" spans="1:32" x14ac:dyDescent="0.2">
      <c r="A35">
        <v>4</v>
      </c>
      <c r="B35" s="2" t="s">
        <v>1386</v>
      </c>
      <c r="C35" s="2" t="s">
        <v>22</v>
      </c>
      <c r="D35" s="2" t="s">
        <v>23</v>
      </c>
      <c r="E35" s="2" t="s">
        <v>2767</v>
      </c>
      <c r="F35" s="2" t="s">
        <v>2776</v>
      </c>
      <c r="G35" s="2">
        <v>67</v>
      </c>
      <c r="H35" s="2">
        <v>77</v>
      </c>
      <c r="I35" s="3">
        <v>42385</v>
      </c>
      <c r="J35" s="3">
        <v>42395</v>
      </c>
      <c r="K35" s="3" t="s">
        <v>2533</v>
      </c>
      <c r="L35" s="17">
        <f t="shared" si="5"/>
        <v>238.19</v>
      </c>
      <c r="M35" s="20">
        <f t="shared" si="6"/>
        <v>1</v>
      </c>
      <c r="N35" s="2" t="s">
        <v>36</v>
      </c>
      <c r="O35" s="2">
        <v>3200000</v>
      </c>
      <c r="P35" s="2">
        <v>3360000</v>
      </c>
      <c r="Q35" s="2">
        <f t="shared" si="0"/>
        <v>160000</v>
      </c>
      <c r="R35" s="4">
        <f t="shared" si="1"/>
        <v>0.05</v>
      </c>
      <c r="S35" s="2">
        <v>62914</v>
      </c>
      <c r="T35" s="5">
        <f t="shared" si="7"/>
        <v>48700.208955223883</v>
      </c>
      <c r="U35" s="2">
        <v>51088</v>
      </c>
      <c r="V35" s="5">
        <f t="shared" si="2"/>
        <v>2387.7910447761169</v>
      </c>
      <c r="W35" s="4">
        <f t="shared" si="3"/>
        <v>4.9030406562967893E-2</v>
      </c>
      <c r="X35" s="22">
        <f t="shared" si="8"/>
        <v>48700.208955223883</v>
      </c>
      <c r="Y35" s="22">
        <f t="shared" si="9"/>
        <v>51088</v>
      </c>
      <c r="Z35" s="22">
        <f t="shared" si="10"/>
        <v>2387.7910447761169</v>
      </c>
      <c r="AA35" s="8">
        <f t="shared" si="11"/>
        <v>4.9030406562967893E-2</v>
      </c>
      <c r="AB35" s="22">
        <f t="shared" si="12"/>
        <v>3422896</v>
      </c>
      <c r="AC35" s="2"/>
      <c r="AD35" s="2">
        <v>1953</v>
      </c>
      <c r="AE35" s="2">
        <f t="shared" si="4"/>
        <v>63</v>
      </c>
      <c r="AF35" s="2" t="s">
        <v>46</v>
      </c>
    </row>
    <row r="36" spans="1:32" x14ac:dyDescent="0.2">
      <c r="A36">
        <v>4</v>
      </c>
      <c r="B36" s="2" t="s">
        <v>152</v>
      </c>
      <c r="C36" s="2" t="s">
        <v>22</v>
      </c>
      <c r="D36" s="2" t="s">
        <v>23</v>
      </c>
      <c r="E36" s="2" t="s">
        <v>2767</v>
      </c>
      <c r="F36" s="2" t="s">
        <v>2776</v>
      </c>
      <c r="G36" s="2">
        <v>29</v>
      </c>
      <c r="H36" s="2">
        <v>33</v>
      </c>
      <c r="I36" s="3">
        <v>42384</v>
      </c>
      <c r="J36" s="3">
        <v>42395</v>
      </c>
      <c r="K36" s="3" t="s">
        <v>2533</v>
      </c>
      <c r="L36" s="17">
        <f t="shared" si="5"/>
        <v>238.19</v>
      </c>
      <c r="M36" s="20">
        <f t="shared" si="6"/>
        <v>1</v>
      </c>
      <c r="N36" s="2" t="s">
        <v>24</v>
      </c>
      <c r="O36" s="2">
        <v>1900000</v>
      </c>
      <c r="P36" s="2">
        <v>2175000</v>
      </c>
      <c r="Q36" s="2">
        <f t="shared" si="0"/>
        <v>275000</v>
      </c>
      <c r="R36" s="4">
        <f t="shared" si="1"/>
        <v>0.14473684210526316</v>
      </c>
      <c r="S36" s="2"/>
      <c r="T36" s="5">
        <f t="shared" si="7"/>
        <v>65517.241379310348</v>
      </c>
      <c r="U36" s="2">
        <v>75000</v>
      </c>
      <c r="V36" s="5">
        <f t="shared" si="2"/>
        <v>9482.7586206896522</v>
      </c>
      <c r="W36" s="4">
        <f t="shared" si="3"/>
        <v>0.14473684210526311</v>
      </c>
      <c r="X36" s="22">
        <f t="shared" si="8"/>
        <v>65517.241379310348</v>
      </c>
      <c r="Y36" s="22">
        <f t="shared" si="9"/>
        <v>75000</v>
      </c>
      <c r="Z36" s="22">
        <f t="shared" si="10"/>
        <v>9482.7586206896522</v>
      </c>
      <c r="AA36" s="8">
        <f t="shared" si="11"/>
        <v>0.14473684210526311</v>
      </c>
      <c r="AB36" s="22">
        <f t="shared" si="12"/>
        <v>2175000</v>
      </c>
      <c r="AC36" s="11">
        <v>1666</v>
      </c>
      <c r="AD36" s="2">
        <v>1953</v>
      </c>
      <c r="AE36" s="2">
        <f t="shared" si="4"/>
        <v>63</v>
      </c>
      <c r="AF36" s="2" t="s">
        <v>27</v>
      </c>
    </row>
    <row r="37" spans="1:32" x14ac:dyDescent="0.2">
      <c r="A37">
        <v>4</v>
      </c>
      <c r="B37" s="2" t="s">
        <v>1920</v>
      </c>
      <c r="C37" s="2" t="s">
        <v>22</v>
      </c>
      <c r="D37" s="2" t="s">
        <v>23</v>
      </c>
      <c r="E37" s="2" t="s">
        <v>2767</v>
      </c>
      <c r="F37" s="2" t="s">
        <v>2776</v>
      </c>
      <c r="G37" s="2">
        <v>83</v>
      </c>
      <c r="H37" s="2">
        <v>93</v>
      </c>
      <c r="I37" s="3">
        <v>42384</v>
      </c>
      <c r="J37" s="3">
        <v>42395</v>
      </c>
      <c r="K37" s="3" t="s">
        <v>2533</v>
      </c>
      <c r="L37" s="17">
        <f t="shared" si="5"/>
        <v>238.19</v>
      </c>
      <c r="M37" s="20">
        <f t="shared" si="6"/>
        <v>1</v>
      </c>
      <c r="N37" s="2" t="s">
        <v>24</v>
      </c>
      <c r="O37" s="2">
        <v>3990000</v>
      </c>
      <c r="P37" s="2">
        <v>4400000</v>
      </c>
      <c r="Q37" s="2">
        <f t="shared" si="0"/>
        <v>410000</v>
      </c>
      <c r="R37" s="4">
        <f t="shared" si="1"/>
        <v>0.10275689223057644</v>
      </c>
      <c r="S37" s="2">
        <v>62317</v>
      </c>
      <c r="T37" s="5">
        <f t="shared" si="7"/>
        <v>48823.096385542165</v>
      </c>
      <c r="U37" s="2">
        <v>53763</v>
      </c>
      <c r="V37" s="5">
        <f t="shared" si="2"/>
        <v>4939.9036144578349</v>
      </c>
      <c r="W37" s="4">
        <f t="shared" si="3"/>
        <v>0.10117964611356918</v>
      </c>
      <c r="X37" s="22">
        <f t="shared" si="8"/>
        <v>48823.096385542165</v>
      </c>
      <c r="Y37" s="22">
        <f t="shared" si="9"/>
        <v>53763</v>
      </c>
      <c r="Z37" s="22">
        <f t="shared" si="10"/>
        <v>4939.9036144578349</v>
      </c>
      <c r="AA37" s="8">
        <f t="shared" si="11"/>
        <v>0.10117964611356918</v>
      </c>
      <c r="AB37" s="22">
        <f t="shared" si="12"/>
        <v>4462329</v>
      </c>
      <c r="AC37" s="11">
        <v>11973</v>
      </c>
      <c r="AD37" s="2">
        <v>1952</v>
      </c>
      <c r="AE37" s="2">
        <f t="shared" si="4"/>
        <v>64</v>
      </c>
      <c r="AF37" s="2" t="s">
        <v>37</v>
      </c>
    </row>
    <row r="38" spans="1:32" x14ac:dyDescent="0.2">
      <c r="A38">
        <v>4</v>
      </c>
      <c r="B38" s="2" t="s">
        <v>356</v>
      </c>
      <c r="C38" s="2" t="s">
        <v>22</v>
      </c>
      <c r="D38" s="2" t="s">
        <v>23</v>
      </c>
      <c r="E38" s="2" t="s">
        <v>2767</v>
      </c>
      <c r="F38" s="2" t="s">
        <v>2776</v>
      </c>
      <c r="G38" s="2">
        <v>39</v>
      </c>
      <c r="H38" s="2">
        <v>43</v>
      </c>
      <c r="I38" s="3">
        <v>42385</v>
      </c>
      <c r="J38" s="3">
        <v>42396</v>
      </c>
      <c r="K38" s="3" t="s">
        <v>2533</v>
      </c>
      <c r="L38" s="17">
        <f t="shared" si="5"/>
        <v>238.19</v>
      </c>
      <c r="M38" s="20">
        <f t="shared" si="6"/>
        <v>1</v>
      </c>
      <c r="N38" s="2" t="s">
        <v>24</v>
      </c>
      <c r="O38" s="2">
        <v>2490000</v>
      </c>
      <c r="P38" s="2">
        <v>2875000</v>
      </c>
      <c r="Q38" s="2">
        <f t="shared" si="0"/>
        <v>385000</v>
      </c>
      <c r="R38" s="4">
        <f t="shared" si="1"/>
        <v>0.15461847389558234</v>
      </c>
      <c r="S38" s="2"/>
      <c r="T38" s="5">
        <f t="shared" si="7"/>
        <v>63846.153846153844</v>
      </c>
      <c r="U38" s="2">
        <v>73718</v>
      </c>
      <c r="V38" s="5">
        <f t="shared" si="2"/>
        <v>9871.8461538461561</v>
      </c>
      <c r="W38" s="4">
        <f t="shared" si="3"/>
        <v>0.15461927710843379</v>
      </c>
      <c r="X38" s="22">
        <f t="shared" si="8"/>
        <v>63846.153846153844</v>
      </c>
      <c r="Y38" s="22">
        <f t="shared" si="9"/>
        <v>73718</v>
      </c>
      <c r="Z38" s="22">
        <f t="shared" si="10"/>
        <v>9871.8461538461561</v>
      </c>
      <c r="AA38" s="8">
        <f t="shared" si="11"/>
        <v>0.15461927710843379</v>
      </c>
      <c r="AB38" s="22">
        <f t="shared" si="12"/>
        <v>2875002</v>
      </c>
      <c r="AC38" s="11">
        <v>4893</v>
      </c>
      <c r="AD38" s="2">
        <v>2009</v>
      </c>
      <c r="AE38" s="2">
        <f t="shared" si="4"/>
        <v>7</v>
      </c>
      <c r="AF38" s="2" t="s">
        <v>37</v>
      </c>
    </row>
    <row r="39" spans="1:32" x14ac:dyDescent="0.2">
      <c r="A39">
        <v>4</v>
      </c>
      <c r="B39" s="2" t="s">
        <v>1678</v>
      </c>
      <c r="C39" s="2" t="s">
        <v>22</v>
      </c>
      <c r="D39" s="2" t="s">
        <v>23</v>
      </c>
      <c r="E39" s="2" t="s">
        <v>2767</v>
      </c>
      <c r="F39" s="2" t="s">
        <v>2776</v>
      </c>
      <c r="G39" s="2">
        <v>97</v>
      </c>
      <c r="H39" s="2">
        <v>110</v>
      </c>
      <c r="I39" s="3">
        <v>42378</v>
      </c>
      <c r="J39" s="3">
        <v>42396</v>
      </c>
      <c r="K39" s="3" t="s">
        <v>2533</v>
      </c>
      <c r="L39" s="17">
        <f t="shared" si="5"/>
        <v>238.19</v>
      </c>
      <c r="M39" s="20">
        <f t="shared" si="6"/>
        <v>1</v>
      </c>
      <c r="N39" s="2" t="s">
        <v>264</v>
      </c>
      <c r="O39" s="2">
        <v>5900000</v>
      </c>
      <c r="P39" s="2">
        <v>6300000</v>
      </c>
      <c r="Q39" s="2">
        <f t="shared" si="0"/>
        <v>400000</v>
      </c>
      <c r="R39" s="4">
        <f t="shared" si="1"/>
        <v>6.7796610169491525E-2</v>
      </c>
      <c r="S39" s="2"/>
      <c r="T39" s="5">
        <f t="shared" si="7"/>
        <v>60824.742268041235</v>
      </c>
      <c r="U39" s="2">
        <v>64948</v>
      </c>
      <c r="V39" s="5">
        <f t="shared" si="2"/>
        <v>4123.2577319587654</v>
      </c>
      <c r="W39" s="4">
        <f t="shared" si="3"/>
        <v>6.778915254237293E-2</v>
      </c>
      <c r="X39" s="22">
        <f t="shared" si="8"/>
        <v>60824.742268041235</v>
      </c>
      <c r="Y39" s="22">
        <f t="shared" si="9"/>
        <v>64948</v>
      </c>
      <c r="Z39" s="22">
        <f t="shared" si="10"/>
        <v>4123.2577319587654</v>
      </c>
      <c r="AA39" s="8">
        <f t="shared" si="11"/>
        <v>6.778915254237293E-2</v>
      </c>
      <c r="AB39" s="22">
        <f t="shared" si="12"/>
        <v>6299956</v>
      </c>
      <c r="AC39" s="11">
        <v>18884</v>
      </c>
      <c r="AD39" s="2">
        <v>2006</v>
      </c>
      <c r="AE39" s="2">
        <f t="shared" si="4"/>
        <v>10</v>
      </c>
      <c r="AF39" s="2" t="s">
        <v>774</v>
      </c>
    </row>
    <row r="40" spans="1:32" x14ac:dyDescent="0.2">
      <c r="A40">
        <v>4</v>
      </c>
      <c r="B40" s="2" t="s">
        <v>2486</v>
      </c>
      <c r="C40" s="2" t="s">
        <v>22</v>
      </c>
      <c r="D40" s="2" t="s">
        <v>23</v>
      </c>
      <c r="E40" s="2" t="s">
        <v>2767</v>
      </c>
      <c r="F40" s="2" t="s">
        <v>2776</v>
      </c>
      <c r="G40" s="2">
        <v>158</v>
      </c>
      <c r="H40" s="2">
        <v>174</v>
      </c>
      <c r="I40" s="3">
        <v>42377</v>
      </c>
      <c r="J40" s="3">
        <v>42396</v>
      </c>
      <c r="K40" s="3" t="s">
        <v>2533</v>
      </c>
      <c r="L40" s="17">
        <f t="shared" si="5"/>
        <v>238.19</v>
      </c>
      <c r="M40" s="20">
        <f t="shared" si="6"/>
        <v>1</v>
      </c>
      <c r="N40" s="2" t="s">
        <v>107</v>
      </c>
      <c r="O40" s="2">
        <v>10900000</v>
      </c>
      <c r="P40" s="2">
        <v>11600000</v>
      </c>
      <c r="Q40" s="2">
        <f t="shared" si="0"/>
        <v>700000</v>
      </c>
      <c r="R40" s="4">
        <f t="shared" si="1"/>
        <v>6.4220183486238536E-2</v>
      </c>
      <c r="S40" s="2">
        <v>87000</v>
      </c>
      <c r="T40" s="5">
        <f t="shared" si="7"/>
        <v>69537.974683544307</v>
      </c>
      <c r="U40" s="2">
        <v>73968</v>
      </c>
      <c r="V40" s="5">
        <f t="shared" si="2"/>
        <v>4430.0253164556925</v>
      </c>
      <c r="W40" s="4">
        <f t="shared" si="3"/>
        <v>6.3706562300901007E-2</v>
      </c>
      <c r="X40" s="22">
        <f t="shared" si="8"/>
        <v>69537.974683544307</v>
      </c>
      <c r="Y40" s="22">
        <f t="shared" si="9"/>
        <v>73968</v>
      </c>
      <c r="Z40" s="22">
        <f t="shared" si="10"/>
        <v>4430.0253164556925</v>
      </c>
      <c r="AA40" s="8">
        <f t="shared" si="11"/>
        <v>6.3706562300901007E-2</v>
      </c>
      <c r="AB40" s="22">
        <f t="shared" si="12"/>
        <v>11686944</v>
      </c>
      <c r="AC40" s="11">
        <v>6841</v>
      </c>
      <c r="AD40" s="2">
        <v>1994</v>
      </c>
      <c r="AE40" s="2">
        <f t="shared" si="4"/>
        <v>22</v>
      </c>
      <c r="AF40" s="2" t="s">
        <v>67</v>
      </c>
    </row>
    <row r="41" spans="1:32" x14ac:dyDescent="0.2">
      <c r="A41">
        <v>4</v>
      </c>
      <c r="B41" s="2" t="s">
        <v>2391</v>
      </c>
      <c r="C41" s="2" t="s">
        <v>22</v>
      </c>
      <c r="D41" s="2" t="s">
        <v>23</v>
      </c>
      <c r="E41" s="2" t="s">
        <v>2767</v>
      </c>
      <c r="F41" s="2" t="s">
        <v>2776</v>
      </c>
      <c r="G41" s="2">
        <v>125</v>
      </c>
      <c r="H41" s="2">
        <v>136</v>
      </c>
      <c r="I41" s="3">
        <v>42378</v>
      </c>
      <c r="J41" s="3">
        <v>42396</v>
      </c>
      <c r="K41" s="3" t="s">
        <v>2533</v>
      </c>
      <c r="L41" s="17">
        <f t="shared" si="5"/>
        <v>238.19</v>
      </c>
      <c r="M41" s="20">
        <f t="shared" si="6"/>
        <v>1</v>
      </c>
      <c r="N41" s="2" t="s">
        <v>264</v>
      </c>
      <c r="O41" s="2">
        <v>5800000</v>
      </c>
      <c r="P41" s="2">
        <v>5275000</v>
      </c>
      <c r="Q41" s="2">
        <f t="shared" si="0"/>
        <v>-525000</v>
      </c>
      <c r="R41" s="4">
        <f t="shared" si="1"/>
        <v>-9.0517241379310345E-2</v>
      </c>
      <c r="S41" s="2">
        <v>147000</v>
      </c>
      <c r="T41" s="5">
        <f t="shared" si="7"/>
        <v>47576</v>
      </c>
      <c r="U41" s="2">
        <v>43376</v>
      </c>
      <c r="V41" s="5">
        <f t="shared" si="2"/>
        <v>-4200</v>
      </c>
      <c r="W41" s="4">
        <f t="shared" si="3"/>
        <v>-8.8279804943669077E-2</v>
      </c>
      <c r="X41" s="22">
        <f t="shared" si="8"/>
        <v>47576</v>
      </c>
      <c r="Y41" s="22">
        <f t="shared" si="9"/>
        <v>43376</v>
      </c>
      <c r="Z41" s="22">
        <f t="shared" si="10"/>
        <v>-4200</v>
      </c>
      <c r="AA41" s="8">
        <f t="shared" si="11"/>
        <v>-8.8279804943669077E-2</v>
      </c>
      <c r="AB41" s="22">
        <f t="shared" si="12"/>
        <v>5422000</v>
      </c>
      <c r="AC41" s="2"/>
      <c r="AD41" s="2">
        <v>1977</v>
      </c>
      <c r="AE41" s="2">
        <f t="shared" si="4"/>
        <v>39</v>
      </c>
      <c r="AF41" s="2" t="s">
        <v>206</v>
      </c>
    </row>
    <row r="42" spans="1:32" x14ac:dyDescent="0.2">
      <c r="A42">
        <v>5</v>
      </c>
      <c r="B42" s="2" t="s">
        <v>1082</v>
      </c>
      <c r="C42" s="2" t="s">
        <v>22</v>
      </c>
      <c r="D42" s="2" t="s">
        <v>23</v>
      </c>
      <c r="E42" s="2" t="s">
        <v>2767</v>
      </c>
      <c r="F42" s="2" t="s">
        <v>2776</v>
      </c>
      <c r="G42" s="2">
        <v>58</v>
      </c>
      <c r="H42" s="2"/>
      <c r="I42" s="3">
        <v>42391</v>
      </c>
      <c r="J42" s="3">
        <v>42401</v>
      </c>
      <c r="K42" s="3" t="s">
        <v>2534</v>
      </c>
      <c r="L42" s="17">
        <f t="shared" si="5"/>
        <v>240.59</v>
      </c>
      <c r="M42" s="20">
        <f t="shared" si="6"/>
        <v>0.99002452304750821</v>
      </c>
      <c r="N42" s="2" t="s">
        <v>36</v>
      </c>
      <c r="O42" s="2">
        <v>4200000</v>
      </c>
      <c r="P42" s="2">
        <v>4400000</v>
      </c>
      <c r="Q42" s="2">
        <f t="shared" si="0"/>
        <v>200000</v>
      </c>
      <c r="R42" s="4">
        <f t="shared" si="1"/>
        <v>4.7619047619047616E-2</v>
      </c>
      <c r="S42" s="2"/>
      <c r="T42" s="5">
        <f t="shared" si="7"/>
        <v>72413.793103448275</v>
      </c>
      <c r="U42" s="2">
        <v>75862</v>
      </c>
      <c r="V42" s="5">
        <f t="shared" si="2"/>
        <v>3448.2068965517246</v>
      </c>
      <c r="W42" s="4">
        <f t="shared" si="3"/>
        <v>4.7618095238095244E-2</v>
      </c>
      <c r="X42" s="22">
        <f t="shared" si="8"/>
        <v>71691.430979302313</v>
      </c>
      <c r="Y42" s="22">
        <f t="shared" si="9"/>
        <v>75105.240367430073</v>
      </c>
      <c r="Z42" s="22">
        <f t="shared" si="10"/>
        <v>3413.80938812776</v>
      </c>
      <c r="AA42" s="8">
        <f t="shared" si="11"/>
        <v>4.7618095238095397E-2</v>
      </c>
      <c r="AB42" s="22">
        <f t="shared" si="12"/>
        <v>4356103.941310944</v>
      </c>
      <c r="AC42" s="11">
        <v>6559</v>
      </c>
      <c r="AD42" s="2">
        <v>2011</v>
      </c>
      <c r="AE42" s="2">
        <f t="shared" si="4"/>
        <v>5</v>
      </c>
      <c r="AF42" s="2" t="s">
        <v>507</v>
      </c>
    </row>
    <row r="43" spans="1:32" x14ac:dyDescent="0.2">
      <c r="A43">
        <v>5</v>
      </c>
      <c r="B43" s="2" t="s">
        <v>2176</v>
      </c>
      <c r="C43" s="2" t="s">
        <v>22</v>
      </c>
      <c r="D43" s="2" t="s">
        <v>23</v>
      </c>
      <c r="E43" s="2" t="s">
        <v>2767</v>
      </c>
      <c r="F43" s="2" t="s">
        <v>2776</v>
      </c>
      <c r="G43" s="2">
        <v>100</v>
      </c>
      <c r="H43" s="2">
        <v>109</v>
      </c>
      <c r="I43" s="3">
        <v>42391</v>
      </c>
      <c r="J43" s="3">
        <v>42401</v>
      </c>
      <c r="K43" s="3" t="s">
        <v>2534</v>
      </c>
      <c r="L43" s="17">
        <f t="shared" si="5"/>
        <v>240.59</v>
      </c>
      <c r="M43" s="20">
        <f t="shared" si="6"/>
        <v>0.99002452304750821</v>
      </c>
      <c r="N43" s="2" t="s">
        <v>36</v>
      </c>
      <c r="O43" s="2">
        <v>4790000</v>
      </c>
      <c r="P43" s="2">
        <v>4900000</v>
      </c>
      <c r="Q43" s="2">
        <f t="shared" si="0"/>
        <v>110000</v>
      </c>
      <c r="R43" s="4">
        <f t="shared" si="1"/>
        <v>2.2964509394572025E-2</v>
      </c>
      <c r="S43" s="2">
        <v>171000</v>
      </c>
      <c r="T43" s="5">
        <f t="shared" si="7"/>
        <v>49610</v>
      </c>
      <c r="U43" s="2">
        <v>50710</v>
      </c>
      <c r="V43" s="5">
        <f t="shared" si="2"/>
        <v>1100</v>
      </c>
      <c r="W43" s="4">
        <f t="shared" si="3"/>
        <v>2.2172949002217297E-2</v>
      </c>
      <c r="X43" s="22">
        <f t="shared" si="8"/>
        <v>49115.116588386882</v>
      </c>
      <c r="Y43" s="22">
        <f t="shared" si="9"/>
        <v>50204.143563739141</v>
      </c>
      <c r="Z43" s="22">
        <f t="shared" si="10"/>
        <v>1089.0269753522589</v>
      </c>
      <c r="AA43" s="8">
        <f t="shared" si="11"/>
        <v>2.2172949002217293E-2</v>
      </c>
      <c r="AB43" s="22">
        <f t="shared" si="12"/>
        <v>5020414.3563739136</v>
      </c>
      <c r="AC43" s="2"/>
      <c r="AD43" s="2">
        <v>1977</v>
      </c>
      <c r="AE43" s="2">
        <f t="shared" si="4"/>
        <v>39</v>
      </c>
      <c r="AF43" s="2" t="s">
        <v>37</v>
      </c>
    </row>
    <row r="44" spans="1:32" x14ac:dyDescent="0.2">
      <c r="A44">
        <v>5</v>
      </c>
      <c r="B44" s="2" t="s">
        <v>1500</v>
      </c>
      <c r="C44" s="2" t="s">
        <v>22</v>
      </c>
      <c r="D44" s="2" t="s">
        <v>23</v>
      </c>
      <c r="E44" s="2" t="s">
        <v>2767</v>
      </c>
      <c r="F44" s="2" t="s">
        <v>2776</v>
      </c>
      <c r="G44" s="2">
        <v>89</v>
      </c>
      <c r="H44" s="2">
        <v>98</v>
      </c>
      <c r="I44" s="3">
        <v>42392</v>
      </c>
      <c r="J44" s="3">
        <v>42402</v>
      </c>
      <c r="K44" s="3" t="s">
        <v>2534</v>
      </c>
      <c r="L44" s="17">
        <f t="shared" si="5"/>
        <v>240.59</v>
      </c>
      <c r="M44" s="20">
        <f t="shared" si="6"/>
        <v>0.99002452304750821</v>
      </c>
      <c r="N44" s="2" t="s">
        <v>36</v>
      </c>
      <c r="O44" s="2">
        <v>4950000</v>
      </c>
      <c r="P44" s="2">
        <v>5700000</v>
      </c>
      <c r="Q44" s="2">
        <f t="shared" si="0"/>
        <v>750000</v>
      </c>
      <c r="R44" s="4">
        <f t="shared" si="1"/>
        <v>0.15151515151515152</v>
      </c>
      <c r="S44" s="2"/>
      <c r="T44" s="5">
        <f t="shared" si="7"/>
        <v>55617.97752808989</v>
      </c>
      <c r="U44" s="2">
        <v>64045</v>
      </c>
      <c r="V44" s="5">
        <f t="shared" si="2"/>
        <v>8427.0224719101097</v>
      </c>
      <c r="W44" s="4">
        <f t="shared" si="3"/>
        <v>0.15151616161616155</v>
      </c>
      <c r="X44" s="22">
        <f t="shared" si="8"/>
        <v>55063.161675114221</v>
      </c>
      <c r="Y44" s="22">
        <f t="shared" si="9"/>
        <v>63406.120578577662</v>
      </c>
      <c r="Z44" s="22">
        <f t="shared" si="10"/>
        <v>8342.9589034634409</v>
      </c>
      <c r="AA44" s="8">
        <f t="shared" si="11"/>
        <v>0.15151616161616158</v>
      </c>
      <c r="AB44" s="22">
        <f t="shared" si="12"/>
        <v>5643144.7314934116</v>
      </c>
      <c r="AC44" s="11">
        <v>3311</v>
      </c>
      <c r="AD44" s="2">
        <v>2006</v>
      </c>
      <c r="AE44" s="2">
        <f t="shared" si="4"/>
        <v>10</v>
      </c>
      <c r="AF44" s="2" t="s">
        <v>225</v>
      </c>
    </row>
    <row r="45" spans="1:32" x14ac:dyDescent="0.2">
      <c r="A45">
        <v>5</v>
      </c>
      <c r="B45" s="2" t="s">
        <v>2296</v>
      </c>
      <c r="C45" s="2" t="s">
        <v>22</v>
      </c>
      <c r="D45" s="2" t="s">
        <v>23</v>
      </c>
      <c r="E45" s="2" t="s">
        <v>2767</v>
      </c>
      <c r="F45" s="2" t="s">
        <v>2776</v>
      </c>
      <c r="G45" s="2">
        <v>111</v>
      </c>
      <c r="H45" s="2">
        <v>119</v>
      </c>
      <c r="I45" s="3">
        <v>42391</v>
      </c>
      <c r="J45" s="3">
        <v>42402</v>
      </c>
      <c r="K45" s="3" t="s">
        <v>2534</v>
      </c>
      <c r="L45" s="17">
        <f t="shared" si="5"/>
        <v>240.59</v>
      </c>
      <c r="M45" s="20">
        <f t="shared" si="6"/>
        <v>0.99002452304750821</v>
      </c>
      <c r="N45" s="2" t="s">
        <v>24</v>
      </c>
      <c r="O45" s="2">
        <v>5200000</v>
      </c>
      <c r="P45" s="2">
        <v>5200000</v>
      </c>
      <c r="Q45" s="2">
        <f t="shared" si="0"/>
        <v>0</v>
      </c>
      <c r="R45" s="4">
        <f t="shared" si="1"/>
        <v>0</v>
      </c>
      <c r="S45" s="2">
        <v>70874</v>
      </c>
      <c r="T45" s="5">
        <f t="shared" si="7"/>
        <v>47485.351351351354</v>
      </c>
      <c r="U45" s="2">
        <v>47485</v>
      </c>
      <c r="V45" s="5">
        <f t="shared" si="2"/>
        <v>-0.35135135135351447</v>
      </c>
      <c r="W45" s="4">
        <f t="shared" si="3"/>
        <v>-7.3991523986800113E-6</v>
      </c>
      <c r="X45" s="22">
        <f t="shared" si="8"/>
        <v>47011.662323364973</v>
      </c>
      <c r="Y45" s="22">
        <f t="shared" si="9"/>
        <v>47011.314476910928</v>
      </c>
      <c r="Z45" s="22">
        <f t="shared" si="10"/>
        <v>-0.34784645404579351</v>
      </c>
      <c r="AA45" s="8">
        <f t="shared" si="11"/>
        <v>-7.3991523986785832E-6</v>
      </c>
      <c r="AB45" s="22">
        <f t="shared" si="12"/>
        <v>5218255.906937113</v>
      </c>
      <c r="AC45" s="11">
        <v>41297</v>
      </c>
      <c r="AD45" s="2">
        <v>1981</v>
      </c>
      <c r="AE45" s="2">
        <f t="shared" si="4"/>
        <v>35</v>
      </c>
      <c r="AF45" s="2" t="s">
        <v>37</v>
      </c>
    </row>
    <row r="46" spans="1:32" x14ac:dyDescent="0.2">
      <c r="A46">
        <v>5</v>
      </c>
      <c r="B46" s="2" t="s">
        <v>418</v>
      </c>
      <c r="C46" s="2" t="s">
        <v>22</v>
      </c>
      <c r="D46" s="2" t="s">
        <v>23</v>
      </c>
      <c r="E46" s="2" t="s">
        <v>2767</v>
      </c>
      <c r="F46" s="2" t="s">
        <v>2776</v>
      </c>
      <c r="G46" s="2">
        <v>41</v>
      </c>
      <c r="H46" s="2">
        <v>46</v>
      </c>
      <c r="I46" s="3">
        <v>42391</v>
      </c>
      <c r="J46" s="3">
        <v>42402</v>
      </c>
      <c r="K46" s="3" t="s">
        <v>2534</v>
      </c>
      <c r="L46" s="17">
        <f t="shared" si="5"/>
        <v>240.59</v>
      </c>
      <c r="M46" s="20">
        <f t="shared" si="6"/>
        <v>0.99002452304750821</v>
      </c>
      <c r="N46" s="2" t="s">
        <v>24</v>
      </c>
      <c r="O46" s="2">
        <v>2750000</v>
      </c>
      <c r="P46" s="2">
        <v>3010000</v>
      </c>
      <c r="Q46" s="2">
        <f t="shared" si="0"/>
        <v>260000</v>
      </c>
      <c r="R46" s="4">
        <f t="shared" si="1"/>
        <v>9.4545454545454544E-2</v>
      </c>
      <c r="S46" s="2">
        <v>24000</v>
      </c>
      <c r="T46" s="5">
        <f t="shared" si="7"/>
        <v>67658.536585365859</v>
      </c>
      <c r="U46" s="2">
        <v>74000</v>
      </c>
      <c r="V46" s="5">
        <f t="shared" si="2"/>
        <v>6341.4634146341414</v>
      </c>
      <c r="W46" s="4">
        <f t="shared" si="3"/>
        <v>9.3727469358327251E-2</v>
      </c>
      <c r="X46" s="22">
        <f t="shared" si="8"/>
        <v>66983.610413019225</v>
      </c>
      <c r="Y46" s="22">
        <f t="shared" si="9"/>
        <v>73261.814705515601</v>
      </c>
      <c r="Z46" s="22">
        <f t="shared" si="10"/>
        <v>6278.2042924963753</v>
      </c>
      <c r="AA46" s="8">
        <f t="shared" si="11"/>
        <v>9.3727469358327042E-2</v>
      </c>
      <c r="AB46" s="22">
        <f t="shared" si="12"/>
        <v>3003734.4029261395</v>
      </c>
      <c r="AC46" s="11">
        <v>7442</v>
      </c>
      <c r="AD46" s="2">
        <v>1967</v>
      </c>
      <c r="AE46" s="2">
        <f t="shared" si="4"/>
        <v>49</v>
      </c>
      <c r="AF46" s="2" t="s">
        <v>37</v>
      </c>
    </row>
    <row r="47" spans="1:32" x14ac:dyDescent="0.2">
      <c r="A47">
        <v>5</v>
      </c>
      <c r="B47" s="2" t="s">
        <v>910</v>
      </c>
      <c r="C47" s="2" t="s">
        <v>22</v>
      </c>
      <c r="D47" s="2" t="s">
        <v>23</v>
      </c>
      <c r="E47" s="2" t="s">
        <v>2767</v>
      </c>
      <c r="F47" s="2" t="s">
        <v>2776</v>
      </c>
      <c r="G47" s="2">
        <v>54</v>
      </c>
      <c r="H47" s="2">
        <v>70</v>
      </c>
      <c r="I47" s="3">
        <v>42392</v>
      </c>
      <c r="J47" s="3">
        <v>42402</v>
      </c>
      <c r="K47" s="3" t="s">
        <v>2534</v>
      </c>
      <c r="L47" s="17">
        <f t="shared" si="5"/>
        <v>240.59</v>
      </c>
      <c r="M47" s="20">
        <f t="shared" si="6"/>
        <v>0.99002452304750821</v>
      </c>
      <c r="N47" s="2" t="s">
        <v>36</v>
      </c>
      <c r="O47" s="2">
        <v>2600000</v>
      </c>
      <c r="P47" s="2">
        <v>3000000</v>
      </c>
      <c r="Q47" s="2">
        <f t="shared" si="0"/>
        <v>400000</v>
      </c>
      <c r="R47" s="4">
        <f t="shared" si="1"/>
        <v>0.15384615384615385</v>
      </c>
      <c r="S47" s="2">
        <v>258000</v>
      </c>
      <c r="T47" s="5">
        <f t="shared" si="7"/>
        <v>52925.925925925927</v>
      </c>
      <c r="U47" s="2">
        <v>60333</v>
      </c>
      <c r="V47" s="5">
        <f t="shared" si="2"/>
        <v>7407.074074074073</v>
      </c>
      <c r="W47" s="4">
        <f t="shared" si="3"/>
        <v>0.13995171448565427</v>
      </c>
      <c r="X47" s="22">
        <f t="shared" si="8"/>
        <v>52397.964571662567</v>
      </c>
      <c r="Y47" s="22">
        <f t="shared" si="9"/>
        <v>59731.149549025315</v>
      </c>
      <c r="Z47" s="22">
        <f t="shared" si="10"/>
        <v>7333.1849773627473</v>
      </c>
      <c r="AA47" s="8">
        <f t="shared" si="11"/>
        <v>0.13995171448565427</v>
      </c>
      <c r="AB47" s="22">
        <f t="shared" si="12"/>
        <v>3225482.0756473672</v>
      </c>
      <c r="AC47" s="11">
        <v>6704</v>
      </c>
      <c r="AD47" s="2">
        <v>1959</v>
      </c>
      <c r="AE47" s="2">
        <f t="shared" si="4"/>
        <v>57</v>
      </c>
      <c r="AF47" s="2" t="s">
        <v>161</v>
      </c>
    </row>
    <row r="48" spans="1:32" x14ac:dyDescent="0.2">
      <c r="A48">
        <v>5</v>
      </c>
      <c r="B48" s="2" t="s">
        <v>2166</v>
      </c>
      <c r="C48" s="2" t="s">
        <v>22</v>
      </c>
      <c r="D48" s="2" t="s">
        <v>23</v>
      </c>
      <c r="E48" s="2" t="s">
        <v>2767</v>
      </c>
      <c r="F48" s="2" t="s">
        <v>2776</v>
      </c>
      <c r="G48" s="2">
        <v>104</v>
      </c>
      <c r="H48" s="2">
        <v>120</v>
      </c>
      <c r="I48" s="3">
        <v>42391</v>
      </c>
      <c r="J48" s="3">
        <v>42403</v>
      </c>
      <c r="K48" s="3" t="s">
        <v>2534</v>
      </c>
      <c r="L48" s="17">
        <f t="shared" si="5"/>
        <v>240.59</v>
      </c>
      <c r="M48" s="20">
        <f t="shared" si="6"/>
        <v>0.99002452304750821</v>
      </c>
      <c r="N48" s="2" t="s">
        <v>32</v>
      </c>
      <c r="O48" s="2">
        <v>7500000</v>
      </c>
      <c r="P48" s="2">
        <v>7720000</v>
      </c>
      <c r="Q48" s="2">
        <f t="shared" si="0"/>
        <v>220000</v>
      </c>
      <c r="R48" s="4">
        <f t="shared" si="1"/>
        <v>2.9333333333333333E-2</v>
      </c>
      <c r="S48" s="2"/>
      <c r="T48" s="5">
        <f t="shared" si="7"/>
        <v>72115.38461538461</v>
      </c>
      <c r="U48" s="2">
        <v>74231</v>
      </c>
      <c r="V48" s="5">
        <f t="shared" si="2"/>
        <v>2115.6153846153902</v>
      </c>
      <c r="W48" s="4">
        <f t="shared" si="3"/>
        <v>2.9336533333333414E-2</v>
      </c>
      <c r="X48" s="22">
        <f t="shared" si="8"/>
        <v>71395.999258233758</v>
      </c>
      <c r="Y48" s="22">
        <f t="shared" si="9"/>
        <v>73490.510370339587</v>
      </c>
      <c r="Z48" s="22">
        <f t="shared" si="10"/>
        <v>2094.5111121058289</v>
      </c>
      <c r="AA48" s="8">
        <f t="shared" si="11"/>
        <v>2.9336533333333508E-2</v>
      </c>
      <c r="AB48" s="22">
        <f t="shared" si="12"/>
        <v>7643013.0785153173</v>
      </c>
      <c r="AC48" s="11">
        <v>3542</v>
      </c>
      <c r="AD48" s="2">
        <v>2011</v>
      </c>
      <c r="AE48" s="2">
        <f t="shared" si="4"/>
        <v>5</v>
      </c>
      <c r="AF48" s="2" t="s">
        <v>650</v>
      </c>
    </row>
    <row r="49" spans="1:32" x14ac:dyDescent="0.2">
      <c r="A49">
        <v>6</v>
      </c>
      <c r="B49" s="2" t="s">
        <v>772</v>
      </c>
      <c r="C49" s="2" t="s">
        <v>22</v>
      </c>
      <c r="D49" s="2" t="s">
        <v>23</v>
      </c>
      <c r="E49" s="2" t="s">
        <v>2767</v>
      </c>
      <c r="F49" s="2" t="s">
        <v>2776</v>
      </c>
      <c r="G49" s="2">
        <v>51</v>
      </c>
      <c r="H49" s="2">
        <v>55</v>
      </c>
      <c r="I49" s="3">
        <v>42393</v>
      </c>
      <c r="J49" s="3">
        <v>42408</v>
      </c>
      <c r="K49" s="3" t="s">
        <v>2534</v>
      </c>
      <c r="L49" s="17">
        <f t="shared" si="5"/>
        <v>240.59</v>
      </c>
      <c r="M49" s="20">
        <f t="shared" si="6"/>
        <v>0.99002452304750821</v>
      </c>
      <c r="N49" s="2" t="s">
        <v>180</v>
      </c>
      <c r="O49" s="2">
        <v>3790000</v>
      </c>
      <c r="P49" s="2">
        <v>3800000</v>
      </c>
      <c r="Q49" s="2">
        <f t="shared" si="0"/>
        <v>10000</v>
      </c>
      <c r="R49" s="4">
        <f t="shared" si="1"/>
        <v>2.6385224274406332E-3</v>
      </c>
      <c r="S49" s="2">
        <v>23000</v>
      </c>
      <c r="T49" s="5">
        <f t="shared" si="7"/>
        <v>74764.705882352937</v>
      </c>
      <c r="U49" s="2">
        <v>74961</v>
      </c>
      <c r="V49" s="5">
        <f t="shared" si="2"/>
        <v>196.2941176470631</v>
      </c>
      <c r="W49" s="4">
        <f t="shared" si="3"/>
        <v>2.625491738788413E-3</v>
      </c>
      <c r="X49" s="22">
        <f t="shared" si="8"/>
        <v>74018.892281963694</v>
      </c>
      <c r="Y49" s="22">
        <f t="shared" si="9"/>
        <v>74213.22827216427</v>
      </c>
      <c r="Z49" s="22">
        <f t="shared" si="10"/>
        <v>194.33599020057591</v>
      </c>
      <c r="AA49" s="8">
        <f t="shared" si="11"/>
        <v>2.6254917387885592E-3</v>
      </c>
      <c r="AB49" s="22">
        <f t="shared" si="12"/>
        <v>3784874.6418803777</v>
      </c>
      <c r="AC49" s="11">
        <v>31766</v>
      </c>
      <c r="AD49" s="2">
        <v>1984</v>
      </c>
      <c r="AE49" s="2">
        <f t="shared" si="4"/>
        <v>32</v>
      </c>
      <c r="AF49" s="2" t="s">
        <v>81</v>
      </c>
    </row>
    <row r="50" spans="1:32" x14ac:dyDescent="0.2">
      <c r="A50">
        <v>6</v>
      </c>
      <c r="B50" s="2" t="s">
        <v>2443</v>
      </c>
      <c r="C50" s="2" t="s">
        <v>22</v>
      </c>
      <c r="D50" s="2" t="s">
        <v>23</v>
      </c>
      <c r="E50" s="2" t="s">
        <v>2767</v>
      </c>
      <c r="F50" s="2" t="s">
        <v>2776</v>
      </c>
      <c r="G50" s="2">
        <v>135</v>
      </c>
      <c r="H50" s="2">
        <v>152</v>
      </c>
      <c r="I50" s="3">
        <v>42398</v>
      </c>
      <c r="J50" s="3">
        <v>42408</v>
      </c>
      <c r="K50" s="3" t="s">
        <v>2534</v>
      </c>
      <c r="L50" s="17">
        <f t="shared" si="5"/>
        <v>240.59</v>
      </c>
      <c r="M50" s="20">
        <f t="shared" si="6"/>
        <v>0.99002452304750821</v>
      </c>
      <c r="N50" s="2" t="s">
        <v>36</v>
      </c>
      <c r="O50" s="2">
        <v>9000000</v>
      </c>
      <c r="P50" s="2">
        <v>9300000</v>
      </c>
      <c r="Q50" s="2">
        <f t="shared" si="0"/>
        <v>300000</v>
      </c>
      <c r="R50" s="4">
        <f t="shared" si="1"/>
        <v>3.3333333333333333E-2</v>
      </c>
      <c r="S50" s="2"/>
      <c r="T50" s="5">
        <f t="shared" si="7"/>
        <v>66666.666666666672</v>
      </c>
      <c r="U50" s="2">
        <v>68889</v>
      </c>
      <c r="V50" s="5">
        <f t="shared" si="2"/>
        <v>2222.3333333333285</v>
      </c>
      <c r="W50" s="4">
        <f t="shared" si="3"/>
        <v>3.3334999999999927E-2</v>
      </c>
      <c r="X50" s="22">
        <f t="shared" si="8"/>
        <v>66001.634869833884</v>
      </c>
      <c r="Y50" s="22">
        <f t="shared" si="9"/>
        <v>68201.799368219799</v>
      </c>
      <c r="Z50" s="22">
        <f t="shared" si="10"/>
        <v>2200.1644983859151</v>
      </c>
      <c r="AA50" s="8">
        <f t="shared" si="11"/>
        <v>3.3335000000000038E-2</v>
      </c>
      <c r="AB50" s="22">
        <f t="shared" si="12"/>
        <v>9207242.9147096723</v>
      </c>
      <c r="AC50" s="11">
        <v>38753</v>
      </c>
      <c r="AD50" s="2">
        <v>1982</v>
      </c>
      <c r="AE50" s="2">
        <f t="shared" si="4"/>
        <v>34</v>
      </c>
      <c r="AF50" s="2" t="s">
        <v>108</v>
      </c>
    </row>
    <row r="51" spans="1:32" x14ac:dyDescent="0.2">
      <c r="A51">
        <v>6</v>
      </c>
      <c r="B51" s="2" t="s">
        <v>560</v>
      </c>
      <c r="C51" s="2" t="s">
        <v>22</v>
      </c>
      <c r="D51" s="2" t="s">
        <v>23</v>
      </c>
      <c r="E51" s="2" t="s">
        <v>2767</v>
      </c>
      <c r="F51" s="2" t="s">
        <v>2776</v>
      </c>
      <c r="G51" s="2">
        <v>46</v>
      </c>
      <c r="H51" s="2">
        <v>51</v>
      </c>
      <c r="I51" s="3">
        <v>42399</v>
      </c>
      <c r="J51" s="3">
        <v>42409</v>
      </c>
      <c r="K51" s="3" t="s">
        <v>2534</v>
      </c>
      <c r="L51" s="17">
        <f t="shared" si="5"/>
        <v>240.59</v>
      </c>
      <c r="M51" s="20">
        <f t="shared" si="6"/>
        <v>0.99002452304750821</v>
      </c>
      <c r="N51" s="2" t="s">
        <v>36</v>
      </c>
      <c r="O51" s="2">
        <v>3250000</v>
      </c>
      <c r="P51" s="2">
        <v>3625000</v>
      </c>
      <c r="Q51" s="2">
        <f t="shared" si="0"/>
        <v>375000</v>
      </c>
      <c r="R51" s="4">
        <f t="shared" si="1"/>
        <v>0.11538461538461539</v>
      </c>
      <c r="S51" s="2"/>
      <c r="T51" s="5">
        <f t="shared" si="7"/>
        <v>70652.173913043473</v>
      </c>
      <c r="U51" s="2">
        <v>78804</v>
      </c>
      <c r="V51" s="5">
        <f t="shared" si="2"/>
        <v>8151.8260869565274</v>
      </c>
      <c r="W51" s="4">
        <f t="shared" si="3"/>
        <v>0.11537969230769239</v>
      </c>
      <c r="X51" s="22">
        <f t="shared" si="8"/>
        <v>69947.384780530469</v>
      </c>
      <c r="Y51" s="22">
        <f t="shared" si="9"/>
        <v>78017.892514235835</v>
      </c>
      <c r="Z51" s="22">
        <f t="shared" si="10"/>
        <v>8070.5077337053663</v>
      </c>
      <c r="AA51" s="8">
        <f t="shared" si="11"/>
        <v>0.11537969230769232</v>
      </c>
      <c r="AB51" s="22">
        <f t="shared" si="12"/>
        <v>3588823.0556548485</v>
      </c>
      <c r="AC51" s="11">
        <v>1168</v>
      </c>
      <c r="AD51" s="2">
        <v>2006</v>
      </c>
      <c r="AE51" s="2">
        <f t="shared" si="4"/>
        <v>10</v>
      </c>
      <c r="AF51" s="2" t="s">
        <v>217</v>
      </c>
    </row>
    <row r="52" spans="1:32" x14ac:dyDescent="0.2">
      <c r="A52">
        <v>6</v>
      </c>
      <c r="B52" s="2" t="s">
        <v>561</v>
      </c>
      <c r="C52" s="2" t="s">
        <v>22</v>
      </c>
      <c r="D52" s="2" t="s">
        <v>23</v>
      </c>
      <c r="E52" s="2" t="s">
        <v>2767</v>
      </c>
      <c r="F52" s="2" t="s">
        <v>2776</v>
      </c>
      <c r="G52" s="2">
        <v>46</v>
      </c>
      <c r="H52" s="2">
        <v>51</v>
      </c>
      <c r="I52" s="3">
        <v>42398</v>
      </c>
      <c r="J52" s="3">
        <v>42409</v>
      </c>
      <c r="K52" s="3" t="s">
        <v>2534</v>
      </c>
      <c r="L52" s="17">
        <f t="shared" si="5"/>
        <v>240.59</v>
      </c>
      <c r="M52" s="20">
        <f t="shared" si="6"/>
        <v>0.99002452304750821</v>
      </c>
      <c r="N52" s="2" t="s">
        <v>24</v>
      </c>
      <c r="O52" s="2">
        <v>2790000</v>
      </c>
      <c r="P52" s="2">
        <v>3160000</v>
      </c>
      <c r="Q52" s="2">
        <f t="shared" si="0"/>
        <v>370000</v>
      </c>
      <c r="R52" s="4">
        <f t="shared" si="1"/>
        <v>0.13261648745519714</v>
      </c>
      <c r="S52" s="2"/>
      <c r="T52" s="5">
        <f t="shared" si="7"/>
        <v>60652.17391304348</v>
      </c>
      <c r="U52" s="2">
        <v>68696</v>
      </c>
      <c r="V52" s="5">
        <f t="shared" si="2"/>
        <v>8043.8260869565202</v>
      </c>
      <c r="W52" s="4">
        <f t="shared" si="3"/>
        <v>0.1326222222222222</v>
      </c>
      <c r="X52" s="22">
        <f t="shared" si="8"/>
        <v>60047.139550055392</v>
      </c>
      <c r="Y52" s="22">
        <f t="shared" si="9"/>
        <v>68010.724635271617</v>
      </c>
      <c r="Z52" s="22">
        <f t="shared" si="10"/>
        <v>7963.5850852162257</v>
      </c>
      <c r="AA52" s="8">
        <f t="shared" si="11"/>
        <v>0.13262222222222206</v>
      </c>
      <c r="AB52" s="22">
        <f t="shared" si="12"/>
        <v>3128493.3332224945</v>
      </c>
      <c r="AC52" s="11">
        <v>18871</v>
      </c>
      <c r="AD52" s="2">
        <v>2006</v>
      </c>
      <c r="AE52" s="2">
        <f t="shared" si="4"/>
        <v>10</v>
      </c>
      <c r="AF52" s="2" t="s">
        <v>460</v>
      </c>
    </row>
    <row r="53" spans="1:32" x14ac:dyDescent="0.2">
      <c r="A53">
        <v>6</v>
      </c>
      <c r="B53" s="2" t="s">
        <v>2440</v>
      </c>
      <c r="C53" s="2" t="s">
        <v>22</v>
      </c>
      <c r="D53" s="2" t="s">
        <v>23</v>
      </c>
      <c r="E53" s="2" t="s">
        <v>2767</v>
      </c>
      <c r="F53" s="2" t="s">
        <v>2776</v>
      </c>
      <c r="G53" s="2">
        <v>134</v>
      </c>
      <c r="H53" s="2">
        <v>147</v>
      </c>
      <c r="I53" s="3">
        <v>42399</v>
      </c>
      <c r="J53" s="3">
        <v>42409</v>
      </c>
      <c r="K53" s="3" t="s">
        <v>2534</v>
      </c>
      <c r="L53" s="17">
        <f t="shared" si="5"/>
        <v>240.59</v>
      </c>
      <c r="M53" s="20">
        <f t="shared" si="6"/>
        <v>0.99002452304750821</v>
      </c>
      <c r="N53" s="2" t="s">
        <v>36</v>
      </c>
      <c r="O53" s="2">
        <v>6800000</v>
      </c>
      <c r="P53" s="2">
        <v>7350000</v>
      </c>
      <c r="Q53" s="2">
        <f t="shared" si="0"/>
        <v>550000</v>
      </c>
      <c r="R53" s="4">
        <f t="shared" si="1"/>
        <v>8.0882352941176475E-2</v>
      </c>
      <c r="S53" s="2"/>
      <c r="T53" s="5">
        <f t="shared" si="7"/>
        <v>50746.26865671642</v>
      </c>
      <c r="U53" s="2">
        <v>54851</v>
      </c>
      <c r="V53" s="5">
        <f t="shared" si="2"/>
        <v>4104.7313432835799</v>
      </c>
      <c r="W53" s="4">
        <f t="shared" si="3"/>
        <v>8.0887352941176424E-2</v>
      </c>
      <c r="X53" s="22">
        <f t="shared" si="8"/>
        <v>50240.050423306391</v>
      </c>
      <c r="Y53" s="22">
        <f t="shared" si="9"/>
        <v>54303.83511367887</v>
      </c>
      <c r="Z53" s="22">
        <f t="shared" si="10"/>
        <v>4063.7846903724785</v>
      </c>
      <c r="AA53" s="8">
        <f t="shared" si="11"/>
        <v>8.0887352941176313E-2</v>
      </c>
      <c r="AB53" s="22">
        <f t="shared" si="12"/>
        <v>7276713.9052329687</v>
      </c>
      <c r="AC53" s="11">
        <v>21166</v>
      </c>
      <c r="AD53" s="2">
        <v>1982</v>
      </c>
      <c r="AE53" s="2">
        <f t="shared" si="4"/>
        <v>34</v>
      </c>
      <c r="AF53" s="2" t="s">
        <v>37</v>
      </c>
    </row>
    <row r="54" spans="1:32" x14ac:dyDescent="0.2">
      <c r="A54">
        <v>6</v>
      </c>
      <c r="B54" s="2" t="s">
        <v>537</v>
      </c>
      <c r="C54" s="2" t="s">
        <v>22</v>
      </c>
      <c r="D54" s="2" t="s">
        <v>23</v>
      </c>
      <c r="E54" s="2" t="s">
        <v>2767</v>
      </c>
      <c r="F54" s="2" t="s">
        <v>2776</v>
      </c>
      <c r="G54" s="2">
        <v>45</v>
      </c>
      <c r="H54" s="2">
        <v>51</v>
      </c>
      <c r="I54" s="3">
        <v>42398</v>
      </c>
      <c r="J54" s="3">
        <v>42409</v>
      </c>
      <c r="K54" s="3" t="s">
        <v>2534</v>
      </c>
      <c r="L54" s="17">
        <f t="shared" si="5"/>
        <v>240.59</v>
      </c>
      <c r="M54" s="20">
        <f t="shared" si="6"/>
        <v>0.99002452304750821</v>
      </c>
      <c r="N54" s="2" t="s">
        <v>24</v>
      </c>
      <c r="O54" s="2">
        <v>2400000</v>
      </c>
      <c r="P54" s="2">
        <v>2775000</v>
      </c>
      <c r="Q54" s="2">
        <f t="shared" si="0"/>
        <v>375000</v>
      </c>
      <c r="R54" s="4">
        <f t="shared" si="1"/>
        <v>0.15625</v>
      </c>
      <c r="S54" s="2">
        <v>9000</v>
      </c>
      <c r="T54" s="5">
        <f t="shared" si="7"/>
        <v>53533.333333333336</v>
      </c>
      <c r="U54" s="2">
        <v>61867</v>
      </c>
      <c r="V54" s="5">
        <f t="shared" si="2"/>
        <v>8333.6666666666642</v>
      </c>
      <c r="W54" s="4">
        <f t="shared" si="3"/>
        <v>0.15567247820672472</v>
      </c>
      <c r="X54" s="22">
        <f t="shared" si="8"/>
        <v>52999.312800476611</v>
      </c>
      <c r="Y54" s="22">
        <f t="shared" si="9"/>
        <v>61249.847167380191</v>
      </c>
      <c r="Z54" s="22">
        <f t="shared" si="10"/>
        <v>8250.5343669035792</v>
      </c>
      <c r="AA54" s="8">
        <f t="shared" si="11"/>
        <v>0.15567247820672467</v>
      </c>
      <c r="AB54" s="22">
        <f t="shared" si="12"/>
        <v>2756243.1225321088</v>
      </c>
      <c r="AC54" s="11">
        <v>4769</v>
      </c>
      <c r="AD54" s="2">
        <v>1972</v>
      </c>
      <c r="AE54" s="2">
        <f t="shared" si="4"/>
        <v>44</v>
      </c>
      <c r="AF54" s="2" t="s">
        <v>161</v>
      </c>
    </row>
    <row r="55" spans="1:32" x14ac:dyDescent="0.2">
      <c r="A55">
        <v>6</v>
      </c>
      <c r="B55" s="2" t="s">
        <v>1867</v>
      </c>
      <c r="C55" s="2" t="s">
        <v>22</v>
      </c>
      <c r="D55" s="2" t="s">
        <v>23</v>
      </c>
      <c r="E55" s="2" t="s">
        <v>2767</v>
      </c>
      <c r="F55" s="2" t="s">
        <v>2776</v>
      </c>
      <c r="G55" s="2">
        <v>81</v>
      </c>
      <c r="H55" s="2">
        <v>91</v>
      </c>
      <c r="I55" s="3">
        <v>42399</v>
      </c>
      <c r="J55" s="3">
        <v>42409</v>
      </c>
      <c r="K55" s="3" t="s">
        <v>2534</v>
      </c>
      <c r="L55" s="17">
        <f t="shared" si="5"/>
        <v>240.59</v>
      </c>
      <c r="M55" s="20">
        <f t="shared" si="6"/>
        <v>0.99002452304750821</v>
      </c>
      <c r="N55" s="2" t="s">
        <v>36</v>
      </c>
      <c r="O55" s="2">
        <v>4300000</v>
      </c>
      <c r="P55" s="2">
        <v>5300000</v>
      </c>
      <c r="Q55" s="2">
        <f t="shared" si="0"/>
        <v>1000000</v>
      </c>
      <c r="R55" s="4">
        <f t="shared" si="1"/>
        <v>0.23255813953488372</v>
      </c>
      <c r="S55" s="2"/>
      <c r="T55" s="5">
        <f t="shared" si="7"/>
        <v>53086.419753086418</v>
      </c>
      <c r="U55" s="2">
        <v>65432</v>
      </c>
      <c r="V55" s="5">
        <f t="shared" si="2"/>
        <v>12345.580246913582</v>
      </c>
      <c r="W55" s="4">
        <f t="shared" si="3"/>
        <v>0.23255627906976747</v>
      </c>
      <c r="X55" s="22">
        <f t="shared" si="8"/>
        <v>52556.857396349202</v>
      </c>
      <c r="Y55" s="22">
        <f t="shared" si="9"/>
        <v>64779.284592044554</v>
      </c>
      <c r="Z55" s="22">
        <f t="shared" si="10"/>
        <v>12222.427195695353</v>
      </c>
      <c r="AA55" s="8">
        <f t="shared" si="11"/>
        <v>0.23255627906976736</v>
      </c>
      <c r="AB55" s="22">
        <f t="shared" si="12"/>
        <v>5247122.0519556087</v>
      </c>
      <c r="AC55" s="2">
        <v>498</v>
      </c>
      <c r="AD55" s="2">
        <v>1953</v>
      </c>
      <c r="AE55" s="2">
        <f t="shared" si="4"/>
        <v>63</v>
      </c>
      <c r="AF55" s="2" t="s">
        <v>46</v>
      </c>
    </row>
    <row r="56" spans="1:32" x14ac:dyDescent="0.2">
      <c r="A56">
        <v>6</v>
      </c>
      <c r="B56" s="2" t="s">
        <v>1389</v>
      </c>
      <c r="C56" s="2" t="s">
        <v>22</v>
      </c>
      <c r="D56" s="2" t="s">
        <v>23</v>
      </c>
      <c r="E56" s="2" t="s">
        <v>2767</v>
      </c>
      <c r="F56" s="2" t="s">
        <v>2776</v>
      </c>
      <c r="G56" s="2">
        <v>67</v>
      </c>
      <c r="H56" s="2">
        <v>74</v>
      </c>
      <c r="I56" s="3">
        <v>42398</v>
      </c>
      <c r="J56" s="3">
        <v>42409</v>
      </c>
      <c r="K56" s="3" t="s">
        <v>2534</v>
      </c>
      <c r="L56" s="17">
        <f t="shared" si="5"/>
        <v>240.59</v>
      </c>
      <c r="M56" s="20">
        <f t="shared" si="6"/>
        <v>0.99002452304750821</v>
      </c>
      <c r="N56" s="2" t="s">
        <v>24</v>
      </c>
      <c r="O56" s="2">
        <v>3550000</v>
      </c>
      <c r="P56" s="2">
        <v>4050000</v>
      </c>
      <c r="Q56" s="2">
        <f t="shared" si="0"/>
        <v>500000</v>
      </c>
      <c r="R56" s="4">
        <f t="shared" si="1"/>
        <v>0.14084507042253522</v>
      </c>
      <c r="S56" s="2"/>
      <c r="T56" s="5">
        <f t="shared" si="7"/>
        <v>52985.074626865673</v>
      </c>
      <c r="U56" s="2">
        <v>60448</v>
      </c>
      <c r="V56" s="5">
        <f t="shared" si="2"/>
        <v>7462.9253731343269</v>
      </c>
      <c r="W56" s="4">
        <f t="shared" si="3"/>
        <v>0.14084957746478871</v>
      </c>
      <c r="X56" s="22">
        <f t="shared" si="8"/>
        <v>52456.523236099318</v>
      </c>
      <c r="Y56" s="22">
        <f t="shared" si="9"/>
        <v>59845.002369175774</v>
      </c>
      <c r="Z56" s="22">
        <f t="shared" si="10"/>
        <v>7388.4791330764565</v>
      </c>
      <c r="AA56" s="8">
        <f t="shared" si="11"/>
        <v>0.14084957746478866</v>
      </c>
      <c r="AB56" s="22">
        <f t="shared" si="12"/>
        <v>4009615.158734777</v>
      </c>
      <c r="AC56" s="11">
        <v>3566</v>
      </c>
      <c r="AD56" s="2">
        <v>1950</v>
      </c>
      <c r="AE56" s="2">
        <f t="shared" si="4"/>
        <v>66</v>
      </c>
      <c r="AF56" s="2" t="s">
        <v>421</v>
      </c>
    </row>
    <row r="57" spans="1:32" x14ac:dyDescent="0.2">
      <c r="A57">
        <v>6</v>
      </c>
      <c r="B57" s="2" t="s">
        <v>2444</v>
      </c>
      <c r="C57" s="2" t="s">
        <v>22</v>
      </c>
      <c r="D57" s="2" t="s">
        <v>23</v>
      </c>
      <c r="E57" s="2" t="s">
        <v>2767</v>
      </c>
      <c r="F57" s="2" t="s">
        <v>2776</v>
      </c>
      <c r="G57" s="2">
        <v>135</v>
      </c>
      <c r="H57" s="2">
        <v>150</v>
      </c>
      <c r="I57" s="3">
        <v>42400</v>
      </c>
      <c r="J57" s="3">
        <v>42413</v>
      </c>
      <c r="K57" s="3" t="s">
        <v>2534</v>
      </c>
      <c r="L57" s="17">
        <f t="shared" si="5"/>
        <v>240.59</v>
      </c>
      <c r="M57" s="20">
        <f t="shared" si="6"/>
        <v>0.99002452304750821</v>
      </c>
      <c r="N57" s="2" t="s">
        <v>57</v>
      </c>
      <c r="O57" s="2">
        <v>7990000</v>
      </c>
      <c r="P57" s="2">
        <v>7500000</v>
      </c>
      <c r="Q57" s="2">
        <f t="shared" si="0"/>
        <v>-490000</v>
      </c>
      <c r="R57" s="4">
        <f t="shared" si="1"/>
        <v>-6.1326658322903627E-2</v>
      </c>
      <c r="S57" s="2"/>
      <c r="T57" s="5">
        <f t="shared" si="7"/>
        <v>59185.185185185182</v>
      </c>
      <c r="U57" s="2">
        <v>55556</v>
      </c>
      <c r="V57" s="5">
        <f t="shared" si="2"/>
        <v>-3629.1851851851825</v>
      </c>
      <c r="W57" s="4">
        <f t="shared" si="3"/>
        <v>-6.1319148936170173E-2</v>
      </c>
      <c r="X57" s="22">
        <f t="shared" si="8"/>
        <v>58594.784734441411</v>
      </c>
      <c r="Y57" s="22">
        <f t="shared" si="9"/>
        <v>55001.802402427369</v>
      </c>
      <c r="Z57" s="22">
        <f t="shared" si="10"/>
        <v>-3592.9823320140422</v>
      </c>
      <c r="AA57" s="8">
        <f t="shared" si="11"/>
        <v>-6.1319148936170152E-2</v>
      </c>
      <c r="AB57" s="22">
        <f t="shared" si="12"/>
        <v>7425243.3243276952</v>
      </c>
      <c r="AC57" s="11">
        <v>12850</v>
      </c>
      <c r="AD57" s="2">
        <v>1987</v>
      </c>
      <c r="AE57" s="2">
        <f t="shared" si="4"/>
        <v>29</v>
      </c>
      <c r="AF57" s="2" t="s">
        <v>127</v>
      </c>
    </row>
    <row r="58" spans="1:32" x14ac:dyDescent="0.2">
      <c r="A58">
        <v>7</v>
      </c>
      <c r="B58" s="2" t="s">
        <v>726</v>
      </c>
      <c r="C58" s="2" t="s">
        <v>22</v>
      </c>
      <c r="D58" s="2" t="s">
        <v>23</v>
      </c>
      <c r="E58" s="2" t="s">
        <v>2767</v>
      </c>
      <c r="F58" s="2" t="s">
        <v>2776</v>
      </c>
      <c r="G58" s="2">
        <v>50</v>
      </c>
      <c r="H58" s="2">
        <v>56</v>
      </c>
      <c r="I58" s="3">
        <v>42405</v>
      </c>
      <c r="J58" s="3">
        <v>42416</v>
      </c>
      <c r="K58" s="3" t="s">
        <v>2534</v>
      </c>
      <c r="L58" s="17">
        <f t="shared" si="5"/>
        <v>240.59</v>
      </c>
      <c r="M58" s="20">
        <f t="shared" si="6"/>
        <v>0.99002452304750821</v>
      </c>
      <c r="N58" s="2" t="s">
        <v>24</v>
      </c>
      <c r="O58" s="2">
        <v>3200000</v>
      </c>
      <c r="P58" s="2">
        <v>3580000</v>
      </c>
      <c r="Q58" s="2">
        <f t="shared" si="0"/>
        <v>380000</v>
      </c>
      <c r="R58" s="4">
        <f t="shared" si="1"/>
        <v>0.11874999999999999</v>
      </c>
      <c r="S58" s="2"/>
      <c r="T58" s="5">
        <f t="shared" si="7"/>
        <v>64000</v>
      </c>
      <c r="U58" s="2">
        <v>71600</v>
      </c>
      <c r="V58" s="5">
        <f t="shared" si="2"/>
        <v>7600</v>
      </c>
      <c r="W58" s="4">
        <f t="shared" si="3"/>
        <v>0.11874999999999999</v>
      </c>
      <c r="X58" s="22">
        <f t="shared" si="8"/>
        <v>63361.569475040524</v>
      </c>
      <c r="Y58" s="22">
        <f t="shared" si="9"/>
        <v>70885.755850201589</v>
      </c>
      <c r="Z58" s="22">
        <f t="shared" si="10"/>
        <v>7524.1863751610654</v>
      </c>
      <c r="AA58" s="8">
        <f t="shared" si="11"/>
        <v>0.11875000000000005</v>
      </c>
      <c r="AB58" s="22">
        <f t="shared" si="12"/>
        <v>3544287.7925100792</v>
      </c>
      <c r="AC58" s="11">
        <v>13949</v>
      </c>
      <c r="AD58" s="2">
        <v>2007</v>
      </c>
      <c r="AE58" s="2">
        <f t="shared" si="4"/>
        <v>9</v>
      </c>
      <c r="AF58" s="2" t="s">
        <v>25</v>
      </c>
    </row>
    <row r="59" spans="1:32" x14ac:dyDescent="0.2">
      <c r="A59">
        <v>7</v>
      </c>
      <c r="B59" s="2" t="s">
        <v>562</v>
      </c>
      <c r="C59" s="2" t="s">
        <v>22</v>
      </c>
      <c r="D59" s="2" t="s">
        <v>23</v>
      </c>
      <c r="E59" s="2" t="s">
        <v>2767</v>
      </c>
      <c r="F59" s="2" t="s">
        <v>2776</v>
      </c>
      <c r="G59" s="2">
        <v>46</v>
      </c>
      <c r="H59" s="2">
        <v>51</v>
      </c>
      <c r="I59" s="3">
        <v>42405</v>
      </c>
      <c r="J59" s="3">
        <v>42416</v>
      </c>
      <c r="K59" s="3" t="s">
        <v>2534</v>
      </c>
      <c r="L59" s="17">
        <f t="shared" si="5"/>
        <v>240.59</v>
      </c>
      <c r="M59" s="20">
        <f t="shared" si="6"/>
        <v>0.99002452304750821</v>
      </c>
      <c r="N59" s="2" t="s">
        <v>24</v>
      </c>
      <c r="O59" s="2">
        <v>2900000</v>
      </c>
      <c r="P59" s="2">
        <v>3290000</v>
      </c>
      <c r="Q59" s="2">
        <f t="shared" si="0"/>
        <v>390000</v>
      </c>
      <c r="R59" s="4">
        <f t="shared" si="1"/>
        <v>0.13448275862068965</v>
      </c>
      <c r="S59" s="2"/>
      <c r="T59" s="5">
        <f t="shared" si="7"/>
        <v>63043.478260869568</v>
      </c>
      <c r="U59" s="2">
        <v>71522</v>
      </c>
      <c r="V59" s="5">
        <f t="shared" si="2"/>
        <v>8478.5217391304323</v>
      </c>
      <c r="W59" s="4">
        <f t="shared" si="3"/>
        <v>0.13448689655172411</v>
      </c>
      <c r="X59" s="22">
        <f t="shared" si="8"/>
        <v>62414.589496473345</v>
      </c>
      <c r="Y59" s="22">
        <f t="shared" si="9"/>
        <v>70808.533937403889</v>
      </c>
      <c r="Z59" s="22">
        <f t="shared" si="10"/>
        <v>8393.9444409305434</v>
      </c>
      <c r="AA59" s="8">
        <f t="shared" si="11"/>
        <v>0.13448689655172422</v>
      </c>
      <c r="AB59" s="22">
        <f t="shared" si="12"/>
        <v>3257192.561120579</v>
      </c>
      <c r="AC59" s="11">
        <v>18872</v>
      </c>
      <c r="AD59" s="2">
        <v>2006</v>
      </c>
      <c r="AE59" s="2">
        <f t="shared" si="4"/>
        <v>10</v>
      </c>
      <c r="AF59" s="2" t="s">
        <v>209</v>
      </c>
    </row>
    <row r="60" spans="1:32" x14ac:dyDescent="0.2">
      <c r="A60">
        <v>7</v>
      </c>
      <c r="B60" s="2" t="s">
        <v>2139</v>
      </c>
      <c r="C60" s="2" t="s">
        <v>22</v>
      </c>
      <c r="D60" s="2" t="s">
        <v>23</v>
      </c>
      <c r="E60" s="2" t="s">
        <v>2767</v>
      </c>
      <c r="F60" s="2" t="s">
        <v>2776</v>
      </c>
      <c r="G60" s="2">
        <v>97</v>
      </c>
      <c r="H60" s="2">
        <v>111</v>
      </c>
      <c r="I60" s="3">
        <v>42405</v>
      </c>
      <c r="J60" s="3">
        <v>42416</v>
      </c>
      <c r="K60" s="3" t="s">
        <v>2534</v>
      </c>
      <c r="L60" s="17">
        <f t="shared" si="5"/>
        <v>240.59</v>
      </c>
      <c r="M60" s="20">
        <f t="shared" si="6"/>
        <v>0.99002452304750821</v>
      </c>
      <c r="N60" s="2" t="s">
        <v>24</v>
      </c>
      <c r="O60" s="2">
        <v>5390000</v>
      </c>
      <c r="P60" s="2">
        <v>5500000</v>
      </c>
      <c r="Q60" s="2">
        <f t="shared" si="0"/>
        <v>110000</v>
      </c>
      <c r="R60" s="4">
        <f t="shared" si="1"/>
        <v>2.0408163265306121E-2</v>
      </c>
      <c r="S60" s="2">
        <v>2683</v>
      </c>
      <c r="T60" s="5">
        <f t="shared" si="7"/>
        <v>55594.670103092787</v>
      </c>
      <c r="U60" s="2">
        <v>56729</v>
      </c>
      <c r="V60" s="5">
        <f t="shared" si="2"/>
        <v>1134.329896907213</v>
      </c>
      <c r="W60" s="4">
        <f t="shared" si="3"/>
        <v>2.0403572767025181E-2</v>
      </c>
      <c r="X60" s="22">
        <f t="shared" si="8"/>
        <v>55040.086752798001</v>
      </c>
      <c r="Y60" s="22">
        <f t="shared" si="9"/>
        <v>56163.101167962093</v>
      </c>
      <c r="Z60" s="22">
        <f t="shared" si="10"/>
        <v>1123.0144151640925</v>
      </c>
      <c r="AA60" s="8">
        <f t="shared" si="11"/>
        <v>2.0403572767025178E-2</v>
      </c>
      <c r="AB60" s="22">
        <f t="shared" si="12"/>
        <v>5447820.8132923227</v>
      </c>
      <c r="AC60" s="11">
        <v>6383</v>
      </c>
      <c r="AD60" s="2">
        <v>2002</v>
      </c>
      <c r="AE60" s="2">
        <f t="shared" si="4"/>
        <v>14</v>
      </c>
      <c r="AF60" s="2" t="s">
        <v>46</v>
      </c>
    </row>
    <row r="61" spans="1:32" x14ac:dyDescent="0.2">
      <c r="A61">
        <v>7</v>
      </c>
      <c r="B61" s="2" t="s">
        <v>1393</v>
      </c>
      <c r="C61" s="2" t="s">
        <v>22</v>
      </c>
      <c r="D61" s="2" t="s">
        <v>23</v>
      </c>
      <c r="E61" s="2" t="s">
        <v>2767</v>
      </c>
      <c r="F61" s="2" t="s">
        <v>2776</v>
      </c>
      <c r="G61" s="2">
        <v>67</v>
      </c>
      <c r="H61" s="2">
        <v>74</v>
      </c>
      <c r="I61" s="3">
        <v>42406</v>
      </c>
      <c r="J61" s="3">
        <v>42416</v>
      </c>
      <c r="K61" s="3" t="s">
        <v>2534</v>
      </c>
      <c r="L61" s="17">
        <f t="shared" si="5"/>
        <v>240.59</v>
      </c>
      <c r="M61" s="20">
        <f t="shared" si="6"/>
        <v>0.99002452304750821</v>
      </c>
      <c r="N61" s="2" t="s">
        <v>36</v>
      </c>
      <c r="O61" s="2">
        <v>3490000</v>
      </c>
      <c r="P61" s="2">
        <v>3550000</v>
      </c>
      <c r="Q61" s="2">
        <f t="shared" si="0"/>
        <v>60000</v>
      </c>
      <c r="R61" s="4">
        <f t="shared" si="1"/>
        <v>1.7191977077363897E-2</v>
      </c>
      <c r="S61" s="2"/>
      <c r="T61" s="5">
        <f t="shared" si="7"/>
        <v>52089.552238805969</v>
      </c>
      <c r="U61" s="2">
        <v>52985</v>
      </c>
      <c r="V61" s="5">
        <f t="shared" si="2"/>
        <v>895.44776119403105</v>
      </c>
      <c r="W61" s="4">
        <f t="shared" si="3"/>
        <v>1.7190544412607475E-2</v>
      </c>
      <c r="X61" s="22">
        <f t="shared" si="8"/>
        <v>51569.93411098214</v>
      </c>
      <c r="Y61" s="22">
        <f t="shared" si="9"/>
        <v>52456.449353672222</v>
      </c>
      <c r="Z61" s="22">
        <f t="shared" si="10"/>
        <v>886.51524269008223</v>
      </c>
      <c r="AA61" s="8">
        <f t="shared" si="11"/>
        <v>1.7190544412607527E-2</v>
      </c>
      <c r="AB61" s="22">
        <f t="shared" si="12"/>
        <v>3514582.106696039</v>
      </c>
      <c r="AC61" s="11">
        <v>5972</v>
      </c>
      <c r="AD61" s="2">
        <v>1986</v>
      </c>
      <c r="AE61" s="2">
        <f t="shared" si="4"/>
        <v>30</v>
      </c>
      <c r="AF61" s="2" t="s">
        <v>1155</v>
      </c>
    </row>
    <row r="62" spans="1:32" x14ac:dyDescent="0.2">
      <c r="A62">
        <v>7</v>
      </c>
      <c r="B62" s="2" t="s">
        <v>1963</v>
      </c>
      <c r="C62" s="2" t="s">
        <v>22</v>
      </c>
      <c r="D62" s="2" t="s">
        <v>23</v>
      </c>
      <c r="E62" s="2" t="s">
        <v>2767</v>
      </c>
      <c r="F62" s="2" t="s">
        <v>2776</v>
      </c>
      <c r="G62" s="2">
        <v>88</v>
      </c>
      <c r="H62" s="2">
        <v>98</v>
      </c>
      <c r="I62" s="3">
        <v>42405</v>
      </c>
      <c r="J62" s="3">
        <v>42416</v>
      </c>
      <c r="K62" s="3" t="s">
        <v>2534</v>
      </c>
      <c r="L62" s="17">
        <f t="shared" si="5"/>
        <v>240.59</v>
      </c>
      <c r="M62" s="20">
        <f t="shared" si="6"/>
        <v>0.99002452304750821</v>
      </c>
      <c r="N62" s="2" t="s">
        <v>24</v>
      </c>
      <c r="O62" s="2">
        <v>4750000</v>
      </c>
      <c r="P62" s="2">
        <v>4750000</v>
      </c>
      <c r="Q62" s="2">
        <f t="shared" si="0"/>
        <v>0</v>
      </c>
      <c r="R62" s="4">
        <f t="shared" si="1"/>
        <v>0</v>
      </c>
      <c r="S62" s="2">
        <v>119000</v>
      </c>
      <c r="T62" s="5">
        <f t="shared" si="7"/>
        <v>55329.545454545456</v>
      </c>
      <c r="U62" s="2">
        <v>55330</v>
      </c>
      <c r="V62" s="5">
        <f t="shared" si="2"/>
        <v>0.45454545454413164</v>
      </c>
      <c r="W62" s="4">
        <f t="shared" si="3"/>
        <v>8.215239268819796E-6</v>
      </c>
      <c r="X62" s="22">
        <f t="shared" si="8"/>
        <v>54777.606849071788</v>
      </c>
      <c r="Y62" s="22">
        <f t="shared" si="9"/>
        <v>54778.056860218632</v>
      </c>
      <c r="Z62" s="22">
        <f t="shared" si="10"/>
        <v>0.45001114684419008</v>
      </c>
      <c r="AA62" s="8">
        <f t="shared" si="11"/>
        <v>8.2152392689242792E-6</v>
      </c>
      <c r="AB62" s="22">
        <f t="shared" si="12"/>
        <v>4820469.0036992393</v>
      </c>
      <c r="AC62" s="11">
        <v>31556</v>
      </c>
      <c r="AD62" s="2">
        <v>1980</v>
      </c>
      <c r="AE62" s="2">
        <f t="shared" si="4"/>
        <v>36</v>
      </c>
      <c r="AF62" s="2" t="s">
        <v>67</v>
      </c>
    </row>
    <row r="63" spans="1:32" x14ac:dyDescent="0.2">
      <c r="A63">
        <v>7</v>
      </c>
      <c r="B63" s="2" t="s">
        <v>2329</v>
      </c>
      <c r="C63" s="2" t="s">
        <v>22</v>
      </c>
      <c r="D63" s="2" t="s">
        <v>23</v>
      </c>
      <c r="E63" s="2" t="s">
        <v>2767</v>
      </c>
      <c r="F63" s="2" t="s">
        <v>2776</v>
      </c>
      <c r="G63" s="2">
        <v>115</v>
      </c>
      <c r="H63" s="2">
        <v>128</v>
      </c>
      <c r="I63" s="3">
        <v>42405</v>
      </c>
      <c r="J63" s="3">
        <v>42416</v>
      </c>
      <c r="K63" s="3" t="s">
        <v>2534</v>
      </c>
      <c r="L63" s="17">
        <f t="shared" si="5"/>
        <v>240.59</v>
      </c>
      <c r="M63" s="20">
        <f t="shared" si="6"/>
        <v>0.99002452304750821</v>
      </c>
      <c r="N63" s="2" t="s">
        <v>24</v>
      </c>
      <c r="O63" s="2">
        <v>7300000</v>
      </c>
      <c r="P63" s="2">
        <v>7530000</v>
      </c>
      <c r="Q63" s="2">
        <f t="shared" si="0"/>
        <v>230000</v>
      </c>
      <c r="R63" s="4">
        <f t="shared" si="1"/>
        <v>3.1506849315068496E-2</v>
      </c>
      <c r="S63" s="2">
        <v>17700</v>
      </c>
      <c r="T63" s="5">
        <f t="shared" si="7"/>
        <v>63632.17391304348</v>
      </c>
      <c r="U63" s="2">
        <v>65632</v>
      </c>
      <c r="V63" s="5">
        <f t="shared" si="2"/>
        <v>1999.8260869565202</v>
      </c>
      <c r="W63" s="4">
        <f t="shared" si="3"/>
        <v>3.142790767590907E-2</v>
      </c>
      <c r="X63" s="22">
        <f t="shared" si="8"/>
        <v>62997.412628736965</v>
      </c>
      <c r="Y63" s="22">
        <f t="shared" si="9"/>
        <v>64977.289496654055</v>
      </c>
      <c r="Z63" s="22">
        <f t="shared" si="10"/>
        <v>1979.8768679170898</v>
      </c>
      <c r="AA63" s="8">
        <f t="shared" si="11"/>
        <v>3.1427907675909014E-2</v>
      </c>
      <c r="AB63" s="22">
        <f t="shared" si="12"/>
        <v>7472388.2921152161</v>
      </c>
      <c r="AC63" s="11">
        <v>3757</v>
      </c>
      <c r="AD63" s="2">
        <v>1968</v>
      </c>
      <c r="AE63" s="2">
        <f t="shared" si="4"/>
        <v>48</v>
      </c>
      <c r="AF63" s="2" t="s">
        <v>108</v>
      </c>
    </row>
    <row r="64" spans="1:32" x14ac:dyDescent="0.2">
      <c r="A64">
        <v>7</v>
      </c>
      <c r="B64" s="2" t="s">
        <v>131</v>
      </c>
      <c r="C64" s="2" t="s">
        <v>22</v>
      </c>
      <c r="D64" s="2" t="s">
        <v>23</v>
      </c>
      <c r="E64" s="2" t="s">
        <v>2767</v>
      </c>
      <c r="F64" s="2" t="s">
        <v>2776</v>
      </c>
      <c r="G64" s="2">
        <v>28</v>
      </c>
      <c r="H64" s="2"/>
      <c r="I64" s="3">
        <v>42405</v>
      </c>
      <c r="J64" s="3">
        <v>42416</v>
      </c>
      <c r="K64" s="3" t="s">
        <v>2534</v>
      </c>
      <c r="L64" s="17">
        <f t="shared" si="5"/>
        <v>240.59</v>
      </c>
      <c r="M64" s="20">
        <f t="shared" si="6"/>
        <v>0.99002452304750821</v>
      </c>
      <c r="N64" s="2" t="s">
        <v>24</v>
      </c>
      <c r="O64" s="2">
        <v>1880000</v>
      </c>
      <c r="P64" s="2">
        <v>2175000</v>
      </c>
      <c r="Q64" s="2">
        <f t="shared" si="0"/>
        <v>295000</v>
      </c>
      <c r="R64" s="4">
        <f t="shared" si="1"/>
        <v>0.15691489361702127</v>
      </c>
      <c r="S64" s="2">
        <v>10469</v>
      </c>
      <c r="T64" s="5">
        <f t="shared" si="7"/>
        <v>67516.75</v>
      </c>
      <c r="U64" s="2">
        <v>78052</v>
      </c>
      <c r="V64" s="5">
        <f t="shared" si="2"/>
        <v>10535.25</v>
      </c>
      <c r="W64" s="4">
        <f t="shared" si="3"/>
        <v>0.15603905697475071</v>
      </c>
      <c r="X64" s="22">
        <f t="shared" si="8"/>
        <v>66843.238216467857</v>
      </c>
      <c r="Y64" s="22">
        <f t="shared" si="9"/>
        <v>77273.394072904106</v>
      </c>
      <c r="Z64" s="22">
        <f t="shared" si="10"/>
        <v>10430.155856436249</v>
      </c>
      <c r="AA64" s="8">
        <f t="shared" si="11"/>
        <v>0.15603905697475051</v>
      </c>
      <c r="AB64" s="22">
        <f t="shared" si="12"/>
        <v>2163655.0340413149</v>
      </c>
      <c r="AC64" s="11">
        <v>4087</v>
      </c>
      <c r="AD64" s="2">
        <v>1962</v>
      </c>
      <c r="AE64" s="2">
        <f t="shared" si="4"/>
        <v>54</v>
      </c>
      <c r="AF64" s="2" t="s">
        <v>37</v>
      </c>
    </row>
    <row r="65" spans="1:32" x14ac:dyDescent="0.2">
      <c r="A65">
        <v>7</v>
      </c>
      <c r="B65" s="2" t="s">
        <v>2075</v>
      </c>
      <c r="C65" s="2" t="s">
        <v>22</v>
      </c>
      <c r="D65" s="2" t="s">
        <v>23</v>
      </c>
      <c r="E65" s="2" t="s">
        <v>2767</v>
      </c>
      <c r="F65" s="2" t="s">
        <v>2776</v>
      </c>
      <c r="G65" s="2">
        <v>92</v>
      </c>
      <c r="H65" s="2">
        <v>111</v>
      </c>
      <c r="I65" s="3">
        <v>42405</v>
      </c>
      <c r="J65" s="3">
        <v>42416</v>
      </c>
      <c r="K65" s="3" t="s">
        <v>2534</v>
      </c>
      <c r="L65" s="17">
        <f t="shared" si="5"/>
        <v>240.59</v>
      </c>
      <c r="M65" s="20">
        <f t="shared" si="6"/>
        <v>0.99002452304750821</v>
      </c>
      <c r="N65" s="2" t="s">
        <v>24</v>
      </c>
      <c r="O65" s="2">
        <v>5900000</v>
      </c>
      <c r="P65" s="2">
        <v>6550000</v>
      </c>
      <c r="Q65" s="2">
        <f t="shared" si="0"/>
        <v>650000</v>
      </c>
      <c r="R65" s="4">
        <f t="shared" si="1"/>
        <v>0.11016949152542373</v>
      </c>
      <c r="S65" s="2"/>
      <c r="T65" s="5">
        <f t="shared" si="7"/>
        <v>64130.434782608696</v>
      </c>
      <c r="U65" s="2">
        <v>71196</v>
      </c>
      <c r="V65" s="5">
        <f t="shared" si="2"/>
        <v>7065.565217391304</v>
      </c>
      <c r="W65" s="4">
        <f t="shared" si="3"/>
        <v>0.11017491525423728</v>
      </c>
      <c r="X65" s="22">
        <f t="shared" si="8"/>
        <v>63490.703108481503</v>
      </c>
      <c r="Y65" s="22">
        <f t="shared" si="9"/>
        <v>70485.78594289039</v>
      </c>
      <c r="Z65" s="22">
        <f t="shared" si="10"/>
        <v>6995.0828344088877</v>
      </c>
      <c r="AA65" s="8">
        <f t="shared" si="11"/>
        <v>0.11017491525423725</v>
      </c>
      <c r="AB65" s="22">
        <f t="shared" si="12"/>
        <v>6484692.3067459157</v>
      </c>
      <c r="AC65" s="11">
        <v>1548</v>
      </c>
      <c r="AD65" s="2">
        <v>1947</v>
      </c>
      <c r="AE65" s="2">
        <f t="shared" si="4"/>
        <v>69</v>
      </c>
      <c r="AF65" s="2" t="s">
        <v>225</v>
      </c>
    </row>
    <row r="66" spans="1:32" x14ac:dyDescent="0.2">
      <c r="A66">
        <v>7</v>
      </c>
      <c r="B66" s="2" t="s">
        <v>606</v>
      </c>
      <c r="C66" s="2" t="s">
        <v>22</v>
      </c>
      <c r="D66" s="2" t="s">
        <v>23</v>
      </c>
      <c r="E66" s="2" t="s">
        <v>2767</v>
      </c>
      <c r="F66" s="2" t="s">
        <v>2776</v>
      </c>
      <c r="G66" s="2">
        <v>64</v>
      </c>
      <c r="H66" s="2">
        <v>72</v>
      </c>
      <c r="I66" s="3">
        <v>42405</v>
      </c>
      <c r="J66" s="3">
        <v>42416</v>
      </c>
      <c r="K66" s="3" t="s">
        <v>2534</v>
      </c>
      <c r="L66" s="17">
        <f t="shared" si="5"/>
        <v>240.59</v>
      </c>
      <c r="M66" s="20">
        <f t="shared" si="6"/>
        <v>0.99002452304750821</v>
      </c>
      <c r="N66" s="2" t="s">
        <v>24</v>
      </c>
      <c r="O66" s="2">
        <v>3250000</v>
      </c>
      <c r="P66" s="2">
        <v>3450000</v>
      </c>
      <c r="Q66" s="2">
        <f t="shared" ref="Q66:Q129" si="13">P66-O66</f>
        <v>200000</v>
      </c>
      <c r="R66" s="4">
        <f t="shared" ref="R66:R129" si="14">Q66/O66</f>
        <v>6.1538461538461542E-2</v>
      </c>
      <c r="S66" s="2">
        <v>40000</v>
      </c>
      <c r="T66" s="5">
        <f t="shared" si="7"/>
        <v>51406.25</v>
      </c>
      <c r="U66" s="2">
        <v>54531</v>
      </c>
      <c r="V66" s="5">
        <f t="shared" ref="V66:V129" si="15">U66-T66</f>
        <v>3124.75</v>
      </c>
      <c r="W66" s="4">
        <f t="shared" ref="W66:W129" si="16">V66/T66</f>
        <v>6.0785410334346507E-2</v>
      </c>
      <c r="X66" s="22">
        <f t="shared" si="8"/>
        <v>50893.448137910971</v>
      </c>
      <c r="Y66" s="22">
        <f t="shared" si="9"/>
        <v>53987.027266303667</v>
      </c>
      <c r="Z66" s="22">
        <f t="shared" si="10"/>
        <v>3093.5791283926956</v>
      </c>
      <c r="AA66" s="8">
        <f t="shared" si="11"/>
        <v>6.0785410334346389E-2</v>
      </c>
      <c r="AB66" s="22">
        <f t="shared" si="12"/>
        <v>3455169.7450434347</v>
      </c>
      <c r="AC66" s="11">
        <v>3281</v>
      </c>
      <c r="AD66" s="2">
        <v>1890</v>
      </c>
      <c r="AE66" s="2">
        <f t="shared" ref="AE66:AE129" si="17">2016-AD66</f>
        <v>126</v>
      </c>
      <c r="AF66" s="2" t="s">
        <v>27</v>
      </c>
    </row>
    <row r="67" spans="1:32" x14ac:dyDescent="0.2">
      <c r="A67">
        <v>7</v>
      </c>
      <c r="B67" s="2" t="s">
        <v>1168</v>
      </c>
      <c r="C67" s="2" t="s">
        <v>22</v>
      </c>
      <c r="D67" s="2" t="s">
        <v>23</v>
      </c>
      <c r="E67" s="2" t="s">
        <v>2767</v>
      </c>
      <c r="F67" s="2" t="s">
        <v>2776</v>
      </c>
      <c r="G67" s="2">
        <v>73</v>
      </c>
      <c r="H67" s="2">
        <v>81</v>
      </c>
      <c r="I67" s="3">
        <v>42406</v>
      </c>
      <c r="J67" s="3">
        <v>42417</v>
      </c>
      <c r="K67" s="3" t="s">
        <v>2534</v>
      </c>
      <c r="L67" s="17">
        <f t="shared" ref="L67:L130" si="18">IF(K67="Januar",238.19,IF(K67="Februar",240.59,IF(K67="Mars",245.99,IF(K67="April",250.79,IF(K67="Mai",256.52,IF(K67="Juni",259.83,IF(K67="Juli",265.66,IF(K67="August",272.21,IF(K67="September",275.91,IF(K67="Oktober",281.13,IF(K67="November",284.38,IF(K67="Desember",287.34,0))))))))))))</f>
        <v>240.59</v>
      </c>
      <c r="M67" s="20">
        <f t="shared" ref="M67:M130" si="19">$L$2/L67</f>
        <v>0.99002452304750821</v>
      </c>
      <c r="N67" s="2" t="s">
        <v>24</v>
      </c>
      <c r="O67" s="2">
        <v>4250000</v>
      </c>
      <c r="P67" s="2">
        <v>4600000</v>
      </c>
      <c r="Q67" s="2">
        <f t="shared" si="13"/>
        <v>350000</v>
      </c>
      <c r="R67" s="4">
        <f t="shared" si="14"/>
        <v>8.2352941176470587E-2</v>
      </c>
      <c r="S67" s="2"/>
      <c r="T67" s="5">
        <f t="shared" ref="T67:T130" si="20">(O67+S67)/G67</f>
        <v>58219.178082191778</v>
      </c>
      <c r="U67" s="2">
        <v>63014</v>
      </c>
      <c r="V67" s="5">
        <f t="shared" si="15"/>
        <v>4794.8219178082218</v>
      </c>
      <c r="W67" s="4">
        <f t="shared" si="16"/>
        <v>8.2358117647058873E-2</v>
      </c>
      <c r="X67" s="22">
        <f t="shared" ref="X67:X130" si="21">T67*M67</f>
        <v>57638.414013039859</v>
      </c>
      <c r="Y67" s="22">
        <f t="shared" ref="Y67:Y130" si="22">U67*M67</f>
        <v>62385.405295315679</v>
      </c>
      <c r="Z67" s="22">
        <f t="shared" ref="Z67:Z130" si="23">Y67-X67</f>
        <v>4746.9912822758197</v>
      </c>
      <c r="AA67" s="8">
        <f t="shared" ref="AA67:AA130" si="24">Z67/X67</f>
        <v>8.2358117647058804E-2</v>
      </c>
      <c r="AB67" s="22">
        <f t="shared" ref="AB67:AB130" si="25">Y67*G67</f>
        <v>4554134.5865580449</v>
      </c>
      <c r="AC67" s="11">
        <v>18871</v>
      </c>
      <c r="AD67" s="2">
        <v>2006</v>
      </c>
      <c r="AE67" s="2">
        <f t="shared" si="17"/>
        <v>10</v>
      </c>
      <c r="AF67" s="2" t="s">
        <v>774</v>
      </c>
    </row>
    <row r="68" spans="1:32" x14ac:dyDescent="0.2">
      <c r="A68">
        <v>7</v>
      </c>
      <c r="B68" s="2" t="s">
        <v>1678</v>
      </c>
      <c r="C68" s="2" t="s">
        <v>22</v>
      </c>
      <c r="D68" s="2" t="s">
        <v>23</v>
      </c>
      <c r="E68" s="2" t="s">
        <v>2767</v>
      </c>
      <c r="F68" s="2" t="s">
        <v>2776</v>
      </c>
      <c r="G68" s="2">
        <v>75</v>
      </c>
      <c r="H68" s="2">
        <v>82</v>
      </c>
      <c r="I68" s="3">
        <v>42405</v>
      </c>
      <c r="J68" s="3">
        <v>42417</v>
      </c>
      <c r="K68" s="3" t="s">
        <v>2534</v>
      </c>
      <c r="L68" s="17">
        <f t="shared" si="18"/>
        <v>240.59</v>
      </c>
      <c r="M68" s="20">
        <f t="shared" si="19"/>
        <v>0.99002452304750821</v>
      </c>
      <c r="N68" s="2" t="s">
        <v>32</v>
      </c>
      <c r="O68" s="2">
        <v>5000000</v>
      </c>
      <c r="P68" s="2">
        <v>4900000</v>
      </c>
      <c r="Q68" s="2">
        <f t="shared" si="13"/>
        <v>-100000</v>
      </c>
      <c r="R68" s="4">
        <f t="shared" si="14"/>
        <v>-0.02</v>
      </c>
      <c r="S68" s="2"/>
      <c r="T68" s="5">
        <f t="shared" si="20"/>
        <v>66666.666666666672</v>
      </c>
      <c r="U68" s="2">
        <v>65333</v>
      </c>
      <c r="V68" s="5">
        <f t="shared" si="15"/>
        <v>-1333.6666666666715</v>
      </c>
      <c r="W68" s="4">
        <f t="shared" si="16"/>
        <v>-2.0005000000000071E-2</v>
      </c>
      <c r="X68" s="22">
        <f t="shared" si="21"/>
        <v>66001.634869833884</v>
      </c>
      <c r="Y68" s="22">
        <f t="shared" si="22"/>
        <v>64681.272164262853</v>
      </c>
      <c r="Z68" s="22">
        <f t="shared" si="23"/>
        <v>-1320.3627055710313</v>
      </c>
      <c r="AA68" s="8">
        <f t="shared" si="24"/>
        <v>-2.0005000000000068E-2</v>
      </c>
      <c r="AB68" s="22">
        <f t="shared" si="25"/>
        <v>4851095.4123197142</v>
      </c>
      <c r="AC68" s="11">
        <v>18871</v>
      </c>
      <c r="AD68" s="2">
        <v>2006</v>
      </c>
      <c r="AE68" s="2">
        <f t="shared" si="17"/>
        <v>10</v>
      </c>
      <c r="AF68" s="2" t="s">
        <v>94</v>
      </c>
    </row>
    <row r="69" spans="1:32" x14ac:dyDescent="0.2">
      <c r="A69">
        <v>7</v>
      </c>
      <c r="B69" s="2" t="s">
        <v>1047</v>
      </c>
      <c r="C69" s="2" t="s">
        <v>22</v>
      </c>
      <c r="D69" s="2" t="s">
        <v>23</v>
      </c>
      <c r="E69" s="2" t="s">
        <v>2767</v>
      </c>
      <c r="F69" s="2" t="s">
        <v>2776</v>
      </c>
      <c r="G69" s="2">
        <v>60</v>
      </c>
      <c r="H69" s="2">
        <v>68</v>
      </c>
      <c r="I69" s="3">
        <v>42405</v>
      </c>
      <c r="J69" s="3">
        <v>42417</v>
      </c>
      <c r="K69" s="3" t="s">
        <v>2534</v>
      </c>
      <c r="L69" s="17">
        <f t="shared" si="18"/>
        <v>240.59</v>
      </c>
      <c r="M69" s="20">
        <f t="shared" si="19"/>
        <v>0.99002452304750821</v>
      </c>
      <c r="N69" s="2" t="s">
        <v>32</v>
      </c>
      <c r="O69" s="2">
        <v>3550000</v>
      </c>
      <c r="P69" s="2">
        <v>3550000</v>
      </c>
      <c r="Q69" s="2">
        <f t="shared" si="13"/>
        <v>0</v>
      </c>
      <c r="R69" s="4">
        <f t="shared" si="14"/>
        <v>0</v>
      </c>
      <c r="S69" s="2">
        <v>40420</v>
      </c>
      <c r="T69" s="5">
        <f t="shared" si="20"/>
        <v>59840.333333333336</v>
      </c>
      <c r="U69" s="2">
        <v>59840</v>
      </c>
      <c r="V69" s="5">
        <f t="shared" si="15"/>
        <v>-0.33333333333575865</v>
      </c>
      <c r="W69" s="4">
        <f t="shared" si="16"/>
        <v>-5.5703789529206943E-6</v>
      </c>
      <c r="X69" s="22">
        <f t="shared" si="21"/>
        <v>59243.397467337243</v>
      </c>
      <c r="Y69" s="22">
        <f t="shared" si="22"/>
        <v>59243.067459162892</v>
      </c>
      <c r="Z69" s="22">
        <f t="shared" si="23"/>
        <v>-0.33000817435095087</v>
      </c>
      <c r="AA69" s="8">
        <f t="shared" si="24"/>
        <v>-5.5703789529102343E-6</v>
      </c>
      <c r="AB69" s="22">
        <f t="shared" si="25"/>
        <v>3554584.0475497735</v>
      </c>
      <c r="AC69" s="11">
        <v>5580</v>
      </c>
      <c r="AD69" s="2">
        <v>1990</v>
      </c>
      <c r="AE69" s="2">
        <f t="shared" si="17"/>
        <v>26</v>
      </c>
      <c r="AF69" s="2" t="s">
        <v>103</v>
      </c>
    </row>
    <row r="70" spans="1:32" x14ac:dyDescent="0.2">
      <c r="A70">
        <v>7</v>
      </c>
      <c r="B70" s="2" t="s">
        <v>1576</v>
      </c>
      <c r="C70" s="2" t="s">
        <v>22</v>
      </c>
      <c r="D70" s="2" t="s">
        <v>23</v>
      </c>
      <c r="E70" s="2" t="s">
        <v>2767</v>
      </c>
      <c r="F70" s="2" t="s">
        <v>2776</v>
      </c>
      <c r="G70" s="2">
        <v>72</v>
      </c>
      <c r="H70" s="2">
        <v>79</v>
      </c>
      <c r="I70" s="3">
        <v>42392</v>
      </c>
      <c r="J70" s="3">
        <v>42417</v>
      </c>
      <c r="K70" s="3" t="s">
        <v>2534</v>
      </c>
      <c r="L70" s="17">
        <f t="shared" si="18"/>
        <v>240.59</v>
      </c>
      <c r="M70" s="20">
        <f t="shared" si="19"/>
        <v>0.99002452304750821</v>
      </c>
      <c r="N70" s="2" t="s">
        <v>694</v>
      </c>
      <c r="O70" s="2">
        <v>3200000</v>
      </c>
      <c r="P70" s="2">
        <v>3000000</v>
      </c>
      <c r="Q70" s="2">
        <f t="shared" si="13"/>
        <v>-200000</v>
      </c>
      <c r="R70" s="4">
        <f t="shared" si="14"/>
        <v>-6.25E-2</v>
      </c>
      <c r="S70" s="2"/>
      <c r="T70" s="5">
        <f t="shared" si="20"/>
        <v>44444.444444444445</v>
      </c>
      <c r="U70" s="2">
        <v>41667</v>
      </c>
      <c r="V70" s="5">
        <f t="shared" si="15"/>
        <v>-2777.4444444444453</v>
      </c>
      <c r="W70" s="4">
        <f t="shared" si="16"/>
        <v>-6.249250000000002E-2</v>
      </c>
      <c r="X70" s="22">
        <f t="shared" si="21"/>
        <v>44001.08991322259</v>
      </c>
      <c r="Y70" s="22">
        <f t="shared" si="22"/>
        <v>41251.351801820521</v>
      </c>
      <c r="Z70" s="22">
        <f t="shared" si="23"/>
        <v>-2749.7381114020682</v>
      </c>
      <c r="AA70" s="8">
        <f t="shared" si="24"/>
        <v>-6.2492500000000124E-2</v>
      </c>
      <c r="AB70" s="22">
        <f t="shared" si="25"/>
        <v>2970097.3297310774</v>
      </c>
      <c r="AC70" s="2"/>
      <c r="AD70" s="2">
        <v>1975</v>
      </c>
      <c r="AE70" s="2">
        <f t="shared" si="17"/>
        <v>41</v>
      </c>
      <c r="AF70" s="2" t="s">
        <v>206</v>
      </c>
    </row>
    <row r="71" spans="1:32" x14ac:dyDescent="0.2">
      <c r="A71">
        <v>7</v>
      </c>
      <c r="B71" s="2" t="s">
        <v>2494</v>
      </c>
      <c r="C71" s="2" t="s">
        <v>22</v>
      </c>
      <c r="D71" s="2" t="s">
        <v>23</v>
      </c>
      <c r="E71" s="2" t="s">
        <v>2767</v>
      </c>
      <c r="F71" s="2" t="s">
        <v>2776</v>
      </c>
      <c r="G71" s="2">
        <v>163</v>
      </c>
      <c r="H71" s="2">
        <v>180</v>
      </c>
      <c r="I71" s="3">
        <v>42398</v>
      </c>
      <c r="J71" s="3">
        <v>42419</v>
      </c>
      <c r="K71" s="3" t="s">
        <v>2534</v>
      </c>
      <c r="L71" s="17">
        <f t="shared" si="18"/>
        <v>240.59</v>
      </c>
      <c r="M71" s="20">
        <f t="shared" si="19"/>
        <v>0.99002452304750821</v>
      </c>
      <c r="N71" s="2" t="s">
        <v>55</v>
      </c>
      <c r="O71" s="2">
        <v>12000000</v>
      </c>
      <c r="P71" s="2">
        <v>12600000</v>
      </c>
      <c r="Q71" s="2">
        <f t="shared" si="13"/>
        <v>600000</v>
      </c>
      <c r="R71" s="4">
        <f t="shared" si="14"/>
        <v>0.05</v>
      </c>
      <c r="S71" s="2">
        <v>9601</v>
      </c>
      <c r="T71" s="5">
        <f t="shared" si="20"/>
        <v>73678.533742331289</v>
      </c>
      <c r="U71" s="2">
        <v>77360</v>
      </c>
      <c r="V71" s="5">
        <f t="shared" si="15"/>
        <v>3681.4662576687115</v>
      </c>
      <c r="W71" s="4">
        <f t="shared" si="16"/>
        <v>4.9966605884741715E-2</v>
      </c>
      <c r="X71" s="22">
        <f t="shared" si="21"/>
        <v>72943.555227091274</v>
      </c>
      <c r="Y71" s="22">
        <f t="shared" si="22"/>
        <v>76588.297102955228</v>
      </c>
      <c r="Z71" s="22">
        <f t="shared" si="23"/>
        <v>3644.7418758639542</v>
      </c>
      <c r="AA71" s="8">
        <f t="shared" si="24"/>
        <v>4.9966605884741618E-2</v>
      </c>
      <c r="AB71" s="22">
        <f t="shared" si="25"/>
        <v>12483892.427781703</v>
      </c>
      <c r="AC71" s="11">
        <v>7217</v>
      </c>
      <c r="AD71" s="2">
        <v>1994</v>
      </c>
      <c r="AE71" s="2">
        <f t="shared" si="17"/>
        <v>22</v>
      </c>
      <c r="AF71" s="2" t="s">
        <v>108</v>
      </c>
    </row>
    <row r="72" spans="1:32" x14ac:dyDescent="0.2">
      <c r="A72">
        <v>7</v>
      </c>
      <c r="B72" s="2" t="s">
        <v>2177</v>
      </c>
      <c r="C72" s="2" t="s">
        <v>22</v>
      </c>
      <c r="D72" s="2" t="s">
        <v>23</v>
      </c>
      <c r="E72" s="2" t="s">
        <v>2767</v>
      </c>
      <c r="F72" s="2" t="s">
        <v>2776</v>
      </c>
      <c r="G72" s="2">
        <v>100</v>
      </c>
      <c r="H72" s="2">
        <v>110</v>
      </c>
      <c r="I72" s="3">
        <v>42398</v>
      </c>
      <c r="J72" s="3">
        <v>42419</v>
      </c>
      <c r="K72" s="3" t="s">
        <v>2534</v>
      </c>
      <c r="L72" s="17">
        <f t="shared" si="18"/>
        <v>240.59</v>
      </c>
      <c r="M72" s="20">
        <f t="shared" si="19"/>
        <v>0.99002452304750821</v>
      </c>
      <c r="N72" s="2" t="s">
        <v>55</v>
      </c>
      <c r="O72" s="2">
        <v>5950000</v>
      </c>
      <c r="P72" s="2">
        <v>5825000</v>
      </c>
      <c r="Q72" s="2">
        <f t="shared" si="13"/>
        <v>-125000</v>
      </c>
      <c r="R72" s="4">
        <f t="shared" si="14"/>
        <v>-2.100840336134454E-2</v>
      </c>
      <c r="S72" s="2"/>
      <c r="T72" s="5">
        <f t="shared" si="20"/>
        <v>59500</v>
      </c>
      <c r="U72" s="2">
        <v>58250</v>
      </c>
      <c r="V72" s="5">
        <f t="shared" si="15"/>
        <v>-1250</v>
      </c>
      <c r="W72" s="4">
        <f t="shared" si="16"/>
        <v>-2.100840336134454E-2</v>
      </c>
      <c r="X72" s="22">
        <f t="shared" si="21"/>
        <v>58906.459121326741</v>
      </c>
      <c r="Y72" s="22">
        <f t="shared" si="22"/>
        <v>57668.928467517355</v>
      </c>
      <c r="Z72" s="22">
        <f t="shared" si="23"/>
        <v>-1237.5306538093864</v>
      </c>
      <c r="AA72" s="8">
        <f t="shared" si="24"/>
        <v>-2.1008403361344557E-2</v>
      </c>
      <c r="AB72" s="22">
        <f t="shared" si="25"/>
        <v>5766892.8467517355</v>
      </c>
      <c r="AC72" s="11">
        <v>2824</v>
      </c>
      <c r="AD72" s="2">
        <v>1990</v>
      </c>
      <c r="AE72" s="2">
        <f t="shared" si="17"/>
        <v>26</v>
      </c>
      <c r="AF72" s="2" t="s">
        <v>1370</v>
      </c>
    </row>
    <row r="73" spans="1:32" x14ac:dyDescent="0.2">
      <c r="A73">
        <v>7</v>
      </c>
      <c r="B73" s="2" t="s">
        <v>2281</v>
      </c>
      <c r="C73" s="2" t="s">
        <v>22</v>
      </c>
      <c r="D73" s="2" t="s">
        <v>23</v>
      </c>
      <c r="E73" s="2" t="s">
        <v>2767</v>
      </c>
      <c r="F73" s="2" t="s">
        <v>2776</v>
      </c>
      <c r="G73" s="2">
        <v>109</v>
      </c>
      <c r="H73" s="2">
        <v>120</v>
      </c>
      <c r="I73" s="3">
        <v>42407</v>
      </c>
      <c r="J73" s="3">
        <v>42419</v>
      </c>
      <c r="K73" s="3" t="s">
        <v>2534</v>
      </c>
      <c r="L73" s="17">
        <f t="shared" si="18"/>
        <v>240.59</v>
      </c>
      <c r="M73" s="20">
        <f t="shared" si="19"/>
        <v>0.99002452304750821</v>
      </c>
      <c r="N73" s="2" t="s">
        <v>32</v>
      </c>
      <c r="O73" s="2">
        <v>5300000</v>
      </c>
      <c r="P73" s="2">
        <v>5100000</v>
      </c>
      <c r="Q73" s="2">
        <f t="shared" si="13"/>
        <v>-200000</v>
      </c>
      <c r="R73" s="4">
        <f t="shared" si="14"/>
        <v>-3.7735849056603772E-2</v>
      </c>
      <c r="S73" s="2">
        <v>13585</v>
      </c>
      <c r="T73" s="5">
        <f t="shared" si="20"/>
        <v>48748.48623853211</v>
      </c>
      <c r="U73" s="2">
        <v>46914</v>
      </c>
      <c r="V73" s="5">
        <f t="shared" si="15"/>
        <v>-1834.4862385321103</v>
      </c>
      <c r="W73" s="4">
        <f t="shared" si="16"/>
        <v>-3.7631655464248716E-2</v>
      </c>
      <c r="X73" s="22">
        <f t="shared" si="21"/>
        <v>48262.196837590767</v>
      </c>
      <c r="Y73" s="22">
        <f t="shared" si="22"/>
        <v>46446.010474250797</v>
      </c>
      <c r="Z73" s="22">
        <f t="shared" si="23"/>
        <v>-1816.1863633399698</v>
      </c>
      <c r="AA73" s="8">
        <f t="shared" si="24"/>
        <v>-3.7631655464248716E-2</v>
      </c>
      <c r="AB73" s="22">
        <f t="shared" si="25"/>
        <v>5062615.1416933369</v>
      </c>
      <c r="AC73" s="11">
        <v>13199</v>
      </c>
      <c r="AD73" s="2">
        <v>1974</v>
      </c>
      <c r="AE73" s="2">
        <f t="shared" si="17"/>
        <v>42</v>
      </c>
      <c r="AF73" s="2" t="s">
        <v>127</v>
      </c>
    </row>
    <row r="74" spans="1:32" x14ac:dyDescent="0.2">
      <c r="A74">
        <v>8</v>
      </c>
      <c r="B74" s="2" t="s">
        <v>1811</v>
      </c>
      <c r="C74" s="2" t="s">
        <v>22</v>
      </c>
      <c r="D74" s="2" t="s">
        <v>23</v>
      </c>
      <c r="E74" s="2" t="s">
        <v>2767</v>
      </c>
      <c r="F74" s="2" t="s">
        <v>2776</v>
      </c>
      <c r="G74" s="2">
        <v>79</v>
      </c>
      <c r="H74" s="2">
        <v>90</v>
      </c>
      <c r="I74" s="3">
        <v>42399</v>
      </c>
      <c r="J74" s="3">
        <v>42422</v>
      </c>
      <c r="K74" s="3" t="s">
        <v>2534</v>
      </c>
      <c r="L74" s="17">
        <f t="shared" si="18"/>
        <v>240.59</v>
      </c>
      <c r="M74" s="20">
        <f t="shared" si="19"/>
        <v>0.99002452304750821</v>
      </c>
      <c r="N74" s="2" t="s">
        <v>85</v>
      </c>
      <c r="O74" s="2">
        <v>3200000</v>
      </c>
      <c r="P74" s="2">
        <v>3200000</v>
      </c>
      <c r="Q74" s="2">
        <f t="shared" si="13"/>
        <v>0</v>
      </c>
      <c r="R74" s="4">
        <f t="shared" si="14"/>
        <v>0</v>
      </c>
      <c r="S74" s="2"/>
      <c r="T74" s="5">
        <f t="shared" si="20"/>
        <v>40506.329113924054</v>
      </c>
      <c r="U74" s="2">
        <v>40506</v>
      </c>
      <c r="V74" s="5">
        <f t="shared" si="15"/>
        <v>-0.32911392405367224</v>
      </c>
      <c r="W74" s="4">
        <f t="shared" si="16"/>
        <v>-8.1250000000750329E-6</v>
      </c>
      <c r="X74" s="22">
        <f t="shared" si="21"/>
        <v>40102.259161418056</v>
      </c>
      <c r="Y74" s="22">
        <f t="shared" si="22"/>
        <v>40101.933330562366</v>
      </c>
      <c r="Z74" s="22">
        <f t="shared" si="23"/>
        <v>-0.32583085569058312</v>
      </c>
      <c r="AA74" s="8">
        <f t="shared" si="24"/>
        <v>-8.1250000001012756E-6</v>
      </c>
      <c r="AB74" s="22">
        <f t="shared" si="25"/>
        <v>3168052.733114427</v>
      </c>
      <c r="AC74" s="2"/>
      <c r="AD74" s="2">
        <v>1976</v>
      </c>
      <c r="AE74" s="2">
        <f t="shared" si="17"/>
        <v>40</v>
      </c>
      <c r="AF74" s="2" t="s">
        <v>46</v>
      </c>
    </row>
    <row r="75" spans="1:32" x14ac:dyDescent="0.2">
      <c r="A75">
        <v>8</v>
      </c>
      <c r="B75" s="2" t="s">
        <v>655</v>
      </c>
      <c r="C75" s="2" t="s">
        <v>22</v>
      </c>
      <c r="D75" s="2" t="s">
        <v>23</v>
      </c>
      <c r="E75" s="2" t="s">
        <v>2767</v>
      </c>
      <c r="F75" s="2" t="s">
        <v>2776</v>
      </c>
      <c r="G75" s="2">
        <v>64</v>
      </c>
      <c r="H75" s="2">
        <v>72</v>
      </c>
      <c r="I75" s="3">
        <v>42412</v>
      </c>
      <c r="J75" s="3">
        <v>42423</v>
      </c>
      <c r="K75" s="3" t="s">
        <v>2534</v>
      </c>
      <c r="L75" s="17">
        <f t="shared" si="18"/>
        <v>240.59</v>
      </c>
      <c r="M75" s="20">
        <f t="shared" si="19"/>
        <v>0.99002452304750821</v>
      </c>
      <c r="N75" s="2" t="s">
        <v>24</v>
      </c>
      <c r="O75" s="2">
        <v>4390000</v>
      </c>
      <c r="P75" s="2">
        <v>4500000</v>
      </c>
      <c r="Q75" s="2">
        <f t="shared" si="13"/>
        <v>110000</v>
      </c>
      <c r="R75" s="4">
        <f t="shared" si="14"/>
        <v>2.5056947608200455E-2</v>
      </c>
      <c r="S75" s="2"/>
      <c r="T75" s="5">
        <f t="shared" si="20"/>
        <v>68593.75</v>
      </c>
      <c r="U75" s="2">
        <v>70313</v>
      </c>
      <c r="V75" s="5">
        <f t="shared" si="15"/>
        <v>1719.25</v>
      </c>
      <c r="W75" s="4">
        <f t="shared" si="16"/>
        <v>2.5064236902050115E-2</v>
      </c>
      <c r="X75" s="22">
        <f t="shared" si="21"/>
        <v>67909.494627790016</v>
      </c>
      <c r="Y75" s="22">
        <f t="shared" si="22"/>
        <v>69611.594289039451</v>
      </c>
      <c r="Z75" s="22">
        <f t="shared" si="23"/>
        <v>1702.0996612494346</v>
      </c>
      <c r="AA75" s="8">
        <f t="shared" si="24"/>
        <v>2.5064236902050202E-2</v>
      </c>
      <c r="AB75" s="22">
        <f t="shared" si="25"/>
        <v>4455142.0344985249</v>
      </c>
      <c r="AC75" s="11">
        <v>4884</v>
      </c>
      <c r="AD75" s="2">
        <v>2005</v>
      </c>
      <c r="AE75" s="2">
        <f t="shared" si="17"/>
        <v>11</v>
      </c>
      <c r="AF75" s="2" t="s">
        <v>127</v>
      </c>
    </row>
    <row r="76" spans="1:32" x14ac:dyDescent="0.2">
      <c r="A76">
        <v>8</v>
      </c>
      <c r="B76" s="2" t="s">
        <v>211</v>
      </c>
      <c r="C76" s="2" t="s">
        <v>22</v>
      </c>
      <c r="D76" s="2" t="s">
        <v>23</v>
      </c>
      <c r="E76" s="2" t="s">
        <v>2767</v>
      </c>
      <c r="F76" s="2" t="s">
        <v>2776</v>
      </c>
      <c r="G76" s="2">
        <v>72</v>
      </c>
      <c r="H76" s="2">
        <v>80</v>
      </c>
      <c r="I76" s="3">
        <v>42412</v>
      </c>
      <c r="J76" s="3">
        <v>42423</v>
      </c>
      <c r="K76" s="3" t="s">
        <v>2534</v>
      </c>
      <c r="L76" s="17">
        <f t="shared" si="18"/>
        <v>240.59</v>
      </c>
      <c r="M76" s="20">
        <f t="shared" si="19"/>
        <v>0.99002452304750821</v>
      </c>
      <c r="N76" s="2" t="s">
        <v>24</v>
      </c>
      <c r="O76" s="2">
        <v>2900000</v>
      </c>
      <c r="P76" s="2">
        <v>3400000</v>
      </c>
      <c r="Q76" s="2">
        <f t="shared" si="13"/>
        <v>500000</v>
      </c>
      <c r="R76" s="4">
        <f t="shared" si="14"/>
        <v>0.17241379310344829</v>
      </c>
      <c r="S76" s="2">
        <v>306000</v>
      </c>
      <c r="T76" s="5">
        <f t="shared" si="20"/>
        <v>44527.777777777781</v>
      </c>
      <c r="U76" s="2">
        <v>51472</v>
      </c>
      <c r="V76" s="5">
        <f t="shared" si="15"/>
        <v>6944.222222222219</v>
      </c>
      <c r="W76" s="4">
        <f t="shared" si="16"/>
        <v>0.15595258889582025</v>
      </c>
      <c r="X76" s="22">
        <f t="shared" si="21"/>
        <v>44083.591956809883</v>
      </c>
      <c r="Y76" s="22">
        <f t="shared" si="22"/>
        <v>50958.54225030134</v>
      </c>
      <c r="Z76" s="22">
        <f t="shared" si="23"/>
        <v>6874.9502934914563</v>
      </c>
      <c r="AA76" s="8">
        <f t="shared" si="24"/>
        <v>0.15595258889582017</v>
      </c>
      <c r="AB76" s="22">
        <f t="shared" si="25"/>
        <v>3669015.0420216965</v>
      </c>
      <c r="AC76" s="11">
        <v>21015</v>
      </c>
      <c r="AD76" s="2">
        <v>1968</v>
      </c>
      <c r="AE76" s="2">
        <f t="shared" si="17"/>
        <v>48</v>
      </c>
      <c r="AF76" s="2" t="s">
        <v>37</v>
      </c>
    </row>
    <row r="77" spans="1:32" x14ac:dyDescent="0.2">
      <c r="A77">
        <v>8</v>
      </c>
      <c r="B77" s="2" t="s">
        <v>1921</v>
      </c>
      <c r="C77" s="2" t="s">
        <v>22</v>
      </c>
      <c r="D77" s="2" t="s">
        <v>23</v>
      </c>
      <c r="E77" s="2" t="s">
        <v>2767</v>
      </c>
      <c r="F77" s="2" t="s">
        <v>2776</v>
      </c>
      <c r="G77" s="2">
        <v>83</v>
      </c>
      <c r="H77" s="2">
        <v>95</v>
      </c>
      <c r="I77" s="3">
        <v>42413</v>
      </c>
      <c r="J77" s="3">
        <v>42424</v>
      </c>
      <c r="K77" s="3" t="s">
        <v>2534</v>
      </c>
      <c r="L77" s="17">
        <f t="shared" si="18"/>
        <v>240.59</v>
      </c>
      <c r="M77" s="20">
        <f t="shared" si="19"/>
        <v>0.99002452304750821</v>
      </c>
      <c r="N77" s="2" t="s">
        <v>24</v>
      </c>
      <c r="O77" s="2">
        <v>6800000</v>
      </c>
      <c r="P77" s="2">
        <v>6700000</v>
      </c>
      <c r="Q77" s="2">
        <f t="shared" si="13"/>
        <v>-100000</v>
      </c>
      <c r="R77" s="4">
        <f t="shared" si="14"/>
        <v>-1.4705882352941176E-2</v>
      </c>
      <c r="S77" s="2"/>
      <c r="T77" s="5">
        <f t="shared" si="20"/>
        <v>81927.710843373497</v>
      </c>
      <c r="U77" s="2">
        <v>80723</v>
      </c>
      <c r="V77" s="5">
        <f t="shared" si="15"/>
        <v>-1204.7108433734975</v>
      </c>
      <c r="W77" s="4">
        <f t="shared" si="16"/>
        <v>-1.4704558823529454E-2</v>
      </c>
      <c r="X77" s="22">
        <f t="shared" si="21"/>
        <v>81110.44285208502</v>
      </c>
      <c r="Y77" s="22">
        <f t="shared" si="22"/>
        <v>79917.749573964</v>
      </c>
      <c r="Z77" s="22">
        <f t="shared" si="23"/>
        <v>-1192.6932781210198</v>
      </c>
      <c r="AA77" s="8">
        <f t="shared" si="24"/>
        <v>-1.4704558823529596E-2</v>
      </c>
      <c r="AB77" s="22">
        <f t="shared" si="25"/>
        <v>6633173.2146390118</v>
      </c>
      <c r="AC77" s="2">
        <v>746</v>
      </c>
      <c r="AD77" s="2">
        <v>2005</v>
      </c>
      <c r="AE77" s="2">
        <f t="shared" si="17"/>
        <v>11</v>
      </c>
      <c r="AF77" s="2" t="s">
        <v>494</v>
      </c>
    </row>
    <row r="78" spans="1:32" x14ac:dyDescent="0.2">
      <c r="A78">
        <v>8</v>
      </c>
      <c r="B78" s="2" t="s">
        <v>811</v>
      </c>
      <c r="C78" s="2" t="s">
        <v>22</v>
      </c>
      <c r="D78" s="2" t="s">
        <v>23</v>
      </c>
      <c r="E78" s="2" t="s">
        <v>2767</v>
      </c>
      <c r="F78" s="2" t="s">
        <v>2776</v>
      </c>
      <c r="G78" s="2">
        <v>52</v>
      </c>
      <c r="H78" s="2">
        <v>60</v>
      </c>
      <c r="I78" s="3">
        <v>42398</v>
      </c>
      <c r="J78" s="3">
        <v>42426</v>
      </c>
      <c r="K78" s="3" t="s">
        <v>2534</v>
      </c>
      <c r="L78" s="17">
        <f t="shared" si="18"/>
        <v>240.59</v>
      </c>
      <c r="M78" s="20">
        <f t="shared" si="19"/>
        <v>0.99002452304750821</v>
      </c>
      <c r="N78" s="2" t="s">
        <v>812</v>
      </c>
      <c r="O78" s="2">
        <v>3250000</v>
      </c>
      <c r="P78" s="2">
        <v>3330000</v>
      </c>
      <c r="Q78" s="2">
        <f t="shared" si="13"/>
        <v>80000</v>
      </c>
      <c r="R78" s="4">
        <f t="shared" si="14"/>
        <v>2.4615384615384615E-2</v>
      </c>
      <c r="S78" s="2"/>
      <c r="T78" s="5">
        <f t="shared" si="20"/>
        <v>62500</v>
      </c>
      <c r="U78" s="2">
        <v>64038</v>
      </c>
      <c r="V78" s="5">
        <f t="shared" si="15"/>
        <v>1538</v>
      </c>
      <c r="W78" s="4">
        <f t="shared" si="16"/>
        <v>2.4608000000000001E-2</v>
      </c>
      <c r="X78" s="22">
        <f t="shared" si="21"/>
        <v>61876.532690469263</v>
      </c>
      <c r="Y78" s="22">
        <f t="shared" si="22"/>
        <v>63399.190406916328</v>
      </c>
      <c r="Z78" s="22">
        <f t="shared" si="23"/>
        <v>1522.6577164470655</v>
      </c>
      <c r="AA78" s="8">
        <f t="shared" si="24"/>
        <v>2.4607999999999967E-2</v>
      </c>
      <c r="AB78" s="22">
        <f t="shared" si="25"/>
        <v>3296757.9011596492</v>
      </c>
      <c r="AC78" s="11">
        <v>1008</v>
      </c>
      <c r="AD78" s="2">
        <v>1940</v>
      </c>
      <c r="AE78" s="2">
        <f t="shared" si="17"/>
        <v>76</v>
      </c>
      <c r="AF78" s="2" t="s">
        <v>27</v>
      </c>
    </row>
    <row r="79" spans="1:32" x14ac:dyDescent="0.2">
      <c r="A79">
        <v>9</v>
      </c>
      <c r="B79" s="2" t="s">
        <v>1923</v>
      </c>
      <c r="C79" s="2" t="s">
        <v>22</v>
      </c>
      <c r="D79" s="2" t="s">
        <v>23</v>
      </c>
      <c r="E79" s="2" t="s">
        <v>2767</v>
      </c>
      <c r="F79" s="2" t="s">
        <v>2776</v>
      </c>
      <c r="G79" s="2">
        <v>83</v>
      </c>
      <c r="H79" s="2">
        <v>91</v>
      </c>
      <c r="I79" s="3">
        <v>42415</v>
      </c>
      <c r="J79" s="3">
        <v>42429</v>
      </c>
      <c r="K79" s="3" t="s">
        <v>2534</v>
      </c>
      <c r="L79" s="17">
        <f t="shared" si="18"/>
        <v>240.59</v>
      </c>
      <c r="M79" s="20">
        <f t="shared" si="19"/>
        <v>0.99002452304750821</v>
      </c>
      <c r="N79" s="2" t="s">
        <v>62</v>
      </c>
      <c r="O79" s="2">
        <v>4900000</v>
      </c>
      <c r="P79" s="2">
        <v>5000000</v>
      </c>
      <c r="Q79" s="2">
        <f t="shared" si="13"/>
        <v>100000</v>
      </c>
      <c r="R79" s="4">
        <f t="shared" si="14"/>
        <v>2.0408163265306121E-2</v>
      </c>
      <c r="S79" s="2">
        <v>5444</v>
      </c>
      <c r="T79" s="5">
        <f t="shared" si="20"/>
        <v>59101.734939759037</v>
      </c>
      <c r="U79" s="2">
        <v>60307</v>
      </c>
      <c r="V79" s="5">
        <f t="shared" si="15"/>
        <v>1205.2650602409631</v>
      </c>
      <c r="W79" s="4">
        <f t="shared" si="16"/>
        <v>2.0393057182999118E-2</v>
      </c>
      <c r="X79" s="22">
        <f t="shared" si="21"/>
        <v>58512.166945015189</v>
      </c>
      <c r="Y79" s="22">
        <f t="shared" si="22"/>
        <v>59705.408911426079</v>
      </c>
      <c r="Z79" s="22">
        <f t="shared" si="23"/>
        <v>1193.2419664108893</v>
      </c>
      <c r="AA79" s="8">
        <f t="shared" si="24"/>
        <v>2.0393057182999181E-2</v>
      </c>
      <c r="AB79" s="22">
        <f t="shared" si="25"/>
        <v>4955548.9396483647</v>
      </c>
      <c r="AC79" s="11">
        <v>1969</v>
      </c>
      <c r="AD79" s="2">
        <v>1995</v>
      </c>
      <c r="AE79" s="2">
        <f t="shared" si="17"/>
        <v>21</v>
      </c>
      <c r="AF79" s="2" t="s">
        <v>422</v>
      </c>
    </row>
    <row r="80" spans="1:32" x14ac:dyDescent="0.2">
      <c r="A80">
        <v>9</v>
      </c>
      <c r="B80" s="2" t="s">
        <v>308</v>
      </c>
      <c r="C80" s="2" t="s">
        <v>22</v>
      </c>
      <c r="D80" s="2" t="s">
        <v>23</v>
      </c>
      <c r="E80" s="2" t="s">
        <v>2767</v>
      </c>
      <c r="F80" s="2" t="s">
        <v>2776</v>
      </c>
      <c r="G80" s="2">
        <v>41</v>
      </c>
      <c r="H80" s="2">
        <v>46</v>
      </c>
      <c r="I80" s="3">
        <v>42412</v>
      </c>
      <c r="J80" s="3">
        <v>42429</v>
      </c>
      <c r="K80" s="3" t="s">
        <v>2534</v>
      </c>
      <c r="L80" s="17">
        <f t="shared" si="18"/>
        <v>240.59</v>
      </c>
      <c r="M80" s="20">
        <f t="shared" si="19"/>
        <v>0.99002452304750821</v>
      </c>
      <c r="N80" s="2" t="s">
        <v>242</v>
      </c>
      <c r="O80" s="2">
        <v>2700000</v>
      </c>
      <c r="P80" s="2">
        <v>2600000</v>
      </c>
      <c r="Q80" s="2">
        <f t="shared" si="13"/>
        <v>-100000</v>
      </c>
      <c r="R80" s="4">
        <f t="shared" si="14"/>
        <v>-3.7037037037037035E-2</v>
      </c>
      <c r="S80" s="2"/>
      <c r="T80" s="5">
        <f t="shared" si="20"/>
        <v>65853.658536585368</v>
      </c>
      <c r="U80" s="2">
        <v>63415</v>
      </c>
      <c r="V80" s="5">
        <f t="shared" si="15"/>
        <v>-2438.658536585368</v>
      </c>
      <c r="W80" s="4">
        <f t="shared" si="16"/>
        <v>-3.7031481481481512E-2</v>
      </c>
      <c r="X80" s="22">
        <f t="shared" si="21"/>
        <v>65196.736883616395</v>
      </c>
      <c r="Y80" s="22">
        <f t="shared" si="22"/>
        <v>62782.405129057734</v>
      </c>
      <c r="Z80" s="22">
        <f t="shared" si="23"/>
        <v>-2414.3317545586615</v>
      </c>
      <c r="AA80" s="8">
        <f t="shared" si="24"/>
        <v>-3.7031481481481485E-2</v>
      </c>
      <c r="AB80" s="22">
        <f t="shared" si="25"/>
        <v>2574078.6102913669</v>
      </c>
      <c r="AC80" s="11">
        <v>2227</v>
      </c>
      <c r="AD80" s="2">
        <v>1991</v>
      </c>
      <c r="AE80" s="2">
        <f t="shared" si="17"/>
        <v>25</v>
      </c>
      <c r="AF80" s="2" t="s">
        <v>422</v>
      </c>
    </row>
    <row r="81" spans="1:32" x14ac:dyDescent="0.2">
      <c r="A81">
        <v>9</v>
      </c>
      <c r="B81" s="2" t="s">
        <v>178</v>
      </c>
      <c r="C81" s="2" t="s">
        <v>22</v>
      </c>
      <c r="D81" s="2" t="s">
        <v>23</v>
      </c>
      <c r="E81" s="2" t="s">
        <v>2767</v>
      </c>
      <c r="F81" s="2" t="s">
        <v>2776</v>
      </c>
      <c r="G81" s="2">
        <v>31</v>
      </c>
      <c r="H81" s="2">
        <v>34</v>
      </c>
      <c r="I81" s="3">
        <v>42417</v>
      </c>
      <c r="J81" s="3">
        <v>42429</v>
      </c>
      <c r="K81" s="3" t="s">
        <v>2534</v>
      </c>
      <c r="L81" s="17">
        <f t="shared" si="18"/>
        <v>240.59</v>
      </c>
      <c r="M81" s="20">
        <f t="shared" si="19"/>
        <v>0.99002452304750821</v>
      </c>
      <c r="N81" s="2" t="s">
        <v>32</v>
      </c>
      <c r="O81" s="2">
        <v>2000000</v>
      </c>
      <c r="P81" s="2">
        <v>2520000</v>
      </c>
      <c r="Q81" s="2">
        <f t="shared" si="13"/>
        <v>520000</v>
      </c>
      <c r="R81" s="4">
        <f t="shared" si="14"/>
        <v>0.26</v>
      </c>
      <c r="S81" s="2">
        <v>11717</v>
      </c>
      <c r="T81" s="5">
        <f t="shared" si="20"/>
        <v>64894.096774193546</v>
      </c>
      <c r="U81" s="2">
        <v>81668</v>
      </c>
      <c r="V81" s="5">
        <f t="shared" si="15"/>
        <v>16773.903225806454</v>
      </c>
      <c r="W81" s="4">
        <f t="shared" si="16"/>
        <v>0.25848118796033442</v>
      </c>
      <c r="X81" s="22">
        <f t="shared" si="21"/>
        <v>64246.747207469809</v>
      </c>
      <c r="Y81" s="22">
        <f t="shared" si="22"/>
        <v>80853.322748243896</v>
      </c>
      <c r="Z81" s="22">
        <f t="shared" si="23"/>
        <v>16606.575540774087</v>
      </c>
      <c r="AA81" s="8">
        <f t="shared" si="24"/>
        <v>0.25848118796033431</v>
      </c>
      <c r="AB81" s="22">
        <f t="shared" si="25"/>
        <v>2506453.0051955609</v>
      </c>
      <c r="AC81" s="11">
        <v>37107</v>
      </c>
      <c r="AD81" s="2">
        <v>1973</v>
      </c>
      <c r="AE81" s="2">
        <f t="shared" si="17"/>
        <v>43</v>
      </c>
      <c r="AF81" s="2" t="s">
        <v>37</v>
      </c>
    </row>
    <row r="82" spans="1:32" x14ac:dyDescent="0.2">
      <c r="A82">
        <v>9</v>
      </c>
      <c r="B82" s="2" t="s">
        <v>356</v>
      </c>
      <c r="C82" s="2" t="s">
        <v>22</v>
      </c>
      <c r="D82" s="2" t="s">
        <v>23</v>
      </c>
      <c r="E82" s="2" t="s">
        <v>2767</v>
      </c>
      <c r="F82" s="2" t="s">
        <v>2776</v>
      </c>
      <c r="G82" s="2">
        <v>39</v>
      </c>
      <c r="H82" s="2">
        <v>43</v>
      </c>
      <c r="I82" s="3">
        <v>42419</v>
      </c>
      <c r="J82" s="3">
        <v>42429</v>
      </c>
      <c r="K82" s="3" t="s">
        <v>2534</v>
      </c>
      <c r="L82" s="17">
        <f t="shared" si="18"/>
        <v>240.59</v>
      </c>
      <c r="M82" s="20">
        <f t="shared" si="19"/>
        <v>0.99002452304750821</v>
      </c>
      <c r="N82" s="2" t="s">
        <v>36</v>
      </c>
      <c r="O82" s="2">
        <v>2690000</v>
      </c>
      <c r="P82" s="2">
        <v>2900000</v>
      </c>
      <c r="Q82" s="2">
        <f t="shared" si="13"/>
        <v>210000</v>
      </c>
      <c r="R82" s="4">
        <f t="shared" si="14"/>
        <v>7.8066914498141265E-2</v>
      </c>
      <c r="S82" s="2"/>
      <c r="T82" s="5">
        <f t="shared" si="20"/>
        <v>68974.358974358969</v>
      </c>
      <c r="U82" s="2">
        <v>74359</v>
      </c>
      <c r="V82" s="5">
        <f t="shared" si="15"/>
        <v>5384.6410256410309</v>
      </c>
      <c r="W82" s="4">
        <f t="shared" si="16"/>
        <v>7.8067286245353237E-2</v>
      </c>
      <c r="X82" s="22">
        <f t="shared" si="21"/>
        <v>68286.306846097359</v>
      </c>
      <c r="Y82" s="22">
        <f t="shared" si="22"/>
        <v>73617.233509289668</v>
      </c>
      <c r="Z82" s="22">
        <f t="shared" si="23"/>
        <v>5330.9266631923092</v>
      </c>
      <c r="AA82" s="8">
        <f t="shared" si="24"/>
        <v>7.8067286245353265E-2</v>
      </c>
      <c r="AB82" s="22">
        <f t="shared" si="25"/>
        <v>2871072.1068622973</v>
      </c>
      <c r="AC82" s="11">
        <v>4897</v>
      </c>
      <c r="AD82" s="2">
        <v>1962</v>
      </c>
      <c r="AE82" s="2">
        <f t="shared" si="17"/>
        <v>54</v>
      </c>
      <c r="AF82" s="2" t="s">
        <v>359</v>
      </c>
    </row>
    <row r="83" spans="1:32" x14ac:dyDescent="0.2">
      <c r="A83">
        <v>9</v>
      </c>
      <c r="B83" s="2" t="s">
        <v>1439</v>
      </c>
      <c r="C83" s="2" t="s">
        <v>22</v>
      </c>
      <c r="D83" s="2" t="s">
        <v>23</v>
      </c>
      <c r="E83" s="2" t="s">
        <v>2767</v>
      </c>
      <c r="F83" s="2" t="s">
        <v>2776</v>
      </c>
      <c r="G83" s="2">
        <v>68</v>
      </c>
      <c r="H83" s="2">
        <v>74</v>
      </c>
      <c r="I83" s="3">
        <v>42419</v>
      </c>
      <c r="J83" s="3">
        <v>42430</v>
      </c>
      <c r="K83" s="3" t="s">
        <v>2535</v>
      </c>
      <c r="L83" s="17">
        <f t="shared" si="18"/>
        <v>245.99</v>
      </c>
      <c r="M83" s="20">
        <f t="shared" si="19"/>
        <v>0.96829139395910402</v>
      </c>
      <c r="N83" s="2" t="s">
        <v>24</v>
      </c>
      <c r="O83" s="2">
        <v>4950000</v>
      </c>
      <c r="P83" s="2">
        <v>4900000</v>
      </c>
      <c r="Q83" s="2">
        <f t="shared" si="13"/>
        <v>-50000</v>
      </c>
      <c r="R83" s="4">
        <f t="shared" si="14"/>
        <v>-1.0101010101010102E-2</v>
      </c>
      <c r="S83" s="2">
        <v>1736</v>
      </c>
      <c r="T83" s="5">
        <f t="shared" si="20"/>
        <v>72819.647058823524</v>
      </c>
      <c r="U83" s="2">
        <v>72084</v>
      </c>
      <c r="V83" s="5">
        <f t="shared" si="15"/>
        <v>-735.64705882352428</v>
      </c>
      <c r="W83" s="4">
        <f t="shared" si="16"/>
        <v>-1.0102315632335742E-2</v>
      </c>
      <c r="X83" s="22">
        <f t="shared" si="21"/>
        <v>70510.637558198199</v>
      </c>
      <c r="Y83" s="22">
        <f t="shared" si="22"/>
        <v>69798.316842148051</v>
      </c>
      <c r="Z83" s="22">
        <f t="shared" si="23"/>
        <v>-712.32071605014789</v>
      </c>
      <c r="AA83" s="8">
        <f t="shared" si="24"/>
        <v>-1.0102315632335778E-2</v>
      </c>
      <c r="AB83" s="22">
        <f t="shared" si="25"/>
        <v>4746285.5452660676</v>
      </c>
      <c r="AC83" s="11">
        <v>9678</v>
      </c>
      <c r="AD83" s="2">
        <v>2002</v>
      </c>
      <c r="AE83" s="2">
        <f t="shared" si="17"/>
        <v>14</v>
      </c>
      <c r="AF83" s="2" t="s">
        <v>108</v>
      </c>
    </row>
    <row r="84" spans="1:32" x14ac:dyDescent="0.2">
      <c r="A84">
        <v>9</v>
      </c>
      <c r="B84" s="2" t="s">
        <v>418</v>
      </c>
      <c r="C84" s="2" t="s">
        <v>22</v>
      </c>
      <c r="D84" s="2" t="s">
        <v>23</v>
      </c>
      <c r="E84" s="2" t="s">
        <v>2767</v>
      </c>
      <c r="F84" s="2" t="s">
        <v>2776</v>
      </c>
      <c r="G84" s="2">
        <v>41</v>
      </c>
      <c r="H84" s="2">
        <v>46</v>
      </c>
      <c r="I84" s="3">
        <v>42419</v>
      </c>
      <c r="J84" s="3">
        <v>42430</v>
      </c>
      <c r="K84" s="3" t="s">
        <v>2535</v>
      </c>
      <c r="L84" s="17">
        <f t="shared" si="18"/>
        <v>245.99</v>
      </c>
      <c r="M84" s="20">
        <f t="shared" si="19"/>
        <v>0.96829139395910402</v>
      </c>
      <c r="N84" s="2" t="s">
        <v>24</v>
      </c>
      <c r="O84" s="2">
        <v>2850000</v>
      </c>
      <c r="P84" s="2">
        <v>3095000</v>
      </c>
      <c r="Q84" s="2">
        <f t="shared" si="13"/>
        <v>245000</v>
      </c>
      <c r="R84" s="4">
        <f t="shared" si="14"/>
        <v>8.5964912280701758E-2</v>
      </c>
      <c r="S84" s="2">
        <v>24022</v>
      </c>
      <c r="T84" s="5">
        <f t="shared" si="20"/>
        <v>70098.097560975613</v>
      </c>
      <c r="U84" s="2">
        <v>76074</v>
      </c>
      <c r="V84" s="5">
        <f t="shared" si="15"/>
        <v>5975.9024390243867</v>
      </c>
      <c r="W84" s="4">
        <f t="shared" si="16"/>
        <v>8.5250565235756665E-2</v>
      </c>
      <c r="X84" s="22">
        <f t="shared" si="21"/>
        <v>67875.384601198341</v>
      </c>
      <c r="Y84" s="22">
        <f t="shared" si="22"/>
        <v>73661.799504044873</v>
      </c>
      <c r="Z84" s="22">
        <f t="shared" si="23"/>
        <v>5786.4149028465326</v>
      </c>
      <c r="AA84" s="8">
        <f t="shared" si="24"/>
        <v>8.5250565235756665E-2</v>
      </c>
      <c r="AB84" s="22">
        <f t="shared" si="25"/>
        <v>3020133.7796658399</v>
      </c>
      <c r="AC84" s="11">
        <v>7542</v>
      </c>
      <c r="AD84" s="2">
        <v>1967</v>
      </c>
      <c r="AE84" s="2">
        <f t="shared" si="17"/>
        <v>49</v>
      </c>
      <c r="AF84" s="2" t="s">
        <v>37</v>
      </c>
    </row>
    <row r="85" spans="1:32" x14ac:dyDescent="0.2">
      <c r="A85">
        <v>9</v>
      </c>
      <c r="B85" s="2" t="s">
        <v>863</v>
      </c>
      <c r="C85" s="2" t="s">
        <v>22</v>
      </c>
      <c r="D85" s="2" t="s">
        <v>23</v>
      </c>
      <c r="E85" s="2" t="s">
        <v>2767</v>
      </c>
      <c r="F85" s="2" t="s">
        <v>2776</v>
      </c>
      <c r="G85" s="2">
        <v>53</v>
      </c>
      <c r="H85" s="2">
        <v>58</v>
      </c>
      <c r="I85" s="3">
        <v>42419</v>
      </c>
      <c r="J85" s="3">
        <v>42430</v>
      </c>
      <c r="K85" s="3" t="s">
        <v>2535</v>
      </c>
      <c r="L85" s="17">
        <f t="shared" si="18"/>
        <v>245.99</v>
      </c>
      <c r="M85" s="20">
        <f t="shared" si="19"/>
        <v>0.96829139395910402</v>
      </c>
      <c r="N85" s="2" t="s">
        <v>24</v>
      </c>
      <c r="O85" s="2">
        <v>3100000</v>
      </c>
      <c r="P85" s="2">
        <v>3100000</v>
      </c>
      <c r="Q85" s="2">
        <f t="shared" si="13"/>
        <v>0</v>
      </c>
      <c r="R85" s="4">
        <f t="shared" si="14"/>
        <v>0</v>
      </c>
      <c r="S85" s="2"/>
      <c r="T85" s="5">
        <f t="shared" si="20"/>
        <v>58490.566037735851</v>
      </c>
      <c r="U85" s="2">
        <v>58491</v>
      </c>
      <c r="V85" s="5">
        <f t="shared" si="15"/>
        <v>0.43396226414915873</v>
      </c>
      <c r="W85" s="4">
        <f t="shared" si="16"/>
        <v>7.4193548386791649E-6</v>
      </c>
      <c r="X85" s="22">
        <f t="shared" si="21"/>
        <v>56635.911722136276</v>
      </c>
      <c r="Y85" s="22">
        <f t="shared" si="22"/>
        <v>56636.331924061953</v>
      </c>
      <c r="Z85" s="22">
        <f t="shared" si="23"/>
        <v>0.42020192567724735</v>
      </c>
      <c r="AA85" s="8">
        <f t="shared" si="24"/>
        <v>7.4193548386546137E-6</v>
      </c>
      <c r="AB85" s="22">
        <f t="shared" si="25"/>
        <v>3001725.5919752833</v>
      </c>
      <c r="AC85" s="11">
        <v>2122</v>
      </c>
      <c r="AD85" s="2">
        <v>1959</v>
      </c>
      <c r="AE85" s="2">
        <f t="shared" si="17"/>
        <v>57</v>
      </c>
      <c r="AF85" s="2" t="s">
        <v>37</v>
      </c>
    </row>
    <row r="86" spans="1:32" x14ac:dyDescent="0.2">
      <c r="A86">
        <v>9</v>
      </c>
      <c r="B86" s="2" t="s">
        <v>2238</v>
      </c>
      <c r="C86" s="2" t="s">
        <v>22</v>
      </c>
      <c r="D86" s="2" t="s">
        <v>23</v>
      </c>
      <c r="E86" s="2" t="s">
        <v>2767</v>
      </c>
      <c r="F86" s="2" t="s">
        <v>2776</v>
      </c>
      <c r="G86" s="2">
        <v>105</v>
      </c>
      <c r="H86" s="2">
        <v>120</v>
      </c>
      <c r="I86" s="3">
        <v>42419</v>
      </c>
      <c r="J86" s="3">
        <v>42430</v>
      </c>
      <c r="K86" s="3" t="s">
        <v>2535</v>
      </c>
      <c r="L86" s="17">
        <f t="shared" si="18"/>
        <v>245.99</v>
      </c>
      <c r="M86" s="20">
        <f t="shared" si="19"/>
        <v>0.96829139395910402</v>
      </c>
      <c r="N86" s="2" t="s">
        <v>24</v>
      </c>
      <c r="O86" s="2">
        <v>5700000</v>
      </c>
      <c r="P86" s="2">
        <v>6200000</v>
      </c>
      <c r="Q86" s="2">
        <f t="shared" si="13"/>
        <v>500000</v>
      </c>
      <c r="R86" s="4">
        <f t="shared" si="14"/>
        <v>8.771929824561403E-2</v>
      </c>
      <c r="S86" s="2"/>
      <c r="T86" s="5">
        <f t="shared" si="20"/>
        <v>54285.714285714283</v>
      </c>
      <c r="U86" s="2">
        <v>59048</v>
      </c>
      <c r="V86" s="5">
        <f t="shared" si="15"/>
        <v>4762.2857142857174</v>
      </c>
      <c r="W86" s="4">
        <f t="shared" si="16"/>
        <v>8.7726315789473749E-2</v>
      </c>
      <c r="X86" s="22">
        <f t="shared" si="21"/>
        <v>52564.389957779931</v>
      </c>
      <c r="Y86" s="22">
        <f t="shared" si="22"/>
        <v>57175.670230497177</v>
      </c>
      <c r="Z86" s="22">
        <f t="shared" si="23"/>
        <v>4611.2802727172457</v>
      </c>
      <c r="AA86" s="8">
        <f t="shared" si="24"/>
        <v>8.7726315789473763E-2</v>
      </c>
      <c r="AB86" s="22">
        <f t="shared" si="25"/>
        <v>6003445.3742022039</v>
      </c>
      <c r="AC86" s="11">
        <v>1800</v>
      </c>
      <c r="AD86" s="2">
        <v>1952</v>
      </c>
      <c r="AE86" s="2">
        <f t="shared" si="17"/>
        <v>64</v>
      </c>
      <c r="AF86" s="2" t="s">
        <v>108</v>
      </c>
    </row>
    <row r="87" spans="1:32" x14ac:dyDescent="0.2">
      <c r="A87">
        <v>9</v>
      </c>
      <c r="B87" s="2" t="s">
        <v>2061</v>
      </c>
      <c r="C87" s="2" t="s">
        <v>22</v>
      </c>
      <c r="D87" s="2" t="s">
        <v>23</v>
      </c>
      <c r="E87" s="2" t="s">
        <v>2767</v>
      </c>
      <c r="F87" s="2" t="s">
        <v>2776</v>
      </c>
      <c r="G87" s="2">
        <v>91</v>
      </c>
      <c r="H87" s="2">
        <v>118</v>
      </c>
      <c r="I87" s="3">
        <v>42419</v>
      </c>
      <c r="J87" s="3">
        <v>42430</v>
      </c>
      <c r="K87" s="3" t="s">
        <v>2535</v>
      </c>
      <c r="L87" s="17">
        <f t="shared" si="18"/>
        <v>245.99</v>
      </c>
      <c r="M87" s="20">
        <f t="shared" si="19"/>
        <v>0.96829139395910402</v>
      </c>
      <c r="N87" s="2" t="s">
        <v>24</v>
      </c>
      <c r="O87" s="2">
        <v>6990000</v>
      </c>
      <c r="P87" s="2">
        <v>7500000</v>
      </c>
      <c r="Q87" s="2">
        <f t="shared" si="13"/>
        <v>510000</v>
      </c>
      <c r="R87" s="4">
        <f t="shared" si="14"/>
        <v>7.2961373390557943E-2</v>
      </c>
      <c r="S87" s="2"/>
      <c r="T87" s="5">
        <f t="shared" si="20"/>
        <v>76813.18681318681</v>
      </c>
      <c r="U87" s="2">
        <v>82418</v>
      </c>
      <c r="V87" s="5">
        <f t="shared" si="15"/>
        <v>5604.8131868131895</v>
      </c>
      <c r="W87" s="4">
        <f t="shared" si="16"/>
        <v>7.296680972818316E-2</v>
      </c>
      <c r="X87" s="22">
        <f t="shared" si="21"/>
        <v>74377.547733781728</v>
      </c>
      <c r="Y87" s="22">
        <f t="shared" si="22"/>
        <v>79804.640107321437</v>
      </c>
      <c r="Z87" s="22">
        <f t="shared" si="23"/>
        <v>5427.0923735397082</v>
      </c>
      <c r="AA87" s="8">
        <f t="shared" si="24"/>
        <v>7.2966809728183105E-2</v>
      </c>
      <c r="AB87" s="22">
        <f t="shared" si="25"/>
        <v>7262222.2497662511</v>
      </c>
      <c r="AC87" s="11">
        <v>1005</v>
      </c>
      <c r="AD87" s="2">
        <v>1939</v>
      </c>
      <c r="AE87" s="2">
        <f t="shared" si="17"/>
        <v>77</v>
      </c>
      <c r="AF87" s="2" t="s">
        <v>67</v>
      </c>
    </row>
    <row r="88" spans="1:32" x14ac:dyDescent="0.2">
      <c r="A88">
        <v>9</v>
      </c>
      <c r="B88" s="2" t="s">
        <v>2237</v>
      </c>
      <c r="C88" s="2" t="s">
        <v>22</v>
      </c>
      <c r="D88" s="2" t="s">
        <v>23</v>
      </c>
      <c r="E88" s="2" t="s">
        <v>2767</v>
      </c>
      <c r="F88" s="2" t="s">
        <v>2776</v>
      </c>
      <c r="G88" s="2">
        <v>105</v>
      </c>
      <c r="H88" s="2">
        <v>127</v>
      </c>
      <c r="I88" s="3">
        <v>42420</v>
      </c>
      <c r="J88" s="3">
        <v>42431</v>
      </c>
      <c r="K88" s="3" t="s">
        <v>2535</v>
      </c>
      <c r="L88" s="17">
        <f t="shared" si="18"/>
        <v>245.99</v>
      </c>
      <c r="M88" s="20">
        <f t="shared" si="19"/>
        <v>0.96829139395910402</v>
      </c>
      <c r="N88" s="2" t="s">
        <v>24</v>
      </c>
      <c r="O88" s="2">
        <v>8500000</v>
      </c>
      <c r="P88" s="2">
        <v>8500000</v>
      </c>
      <c r="Q88" s="2">
        <f t="shared" si="13"/>
        <v>0</v>
      </c>
      <c r="R88" s="4">
        <f t="shared" si="14"/>
        <v>0</v>
      </c>
      <c r="S88" s="2"/>
      <c r="T88" s="5">
        <f t="shared" si="20"/>
        <v>80952.380952380947</v>
      </c>
      <c r="U88" s="2">
        <v>80952</v>
      </c>
      <c r="V88" s="5">
        <f t="shared" si="15"/>
        <v>-0.38095238094683737</v>
      </c>
      <c r="W88" s="4">
        <f t="shared" si="16"/>
        <v>-4.7058823528726968E-6</v>
      </c>
      <c r="X88" s="22">
        <f t="shared" si="21"/>
        <v>78385.493796689363</v>
      </c>
      <c r="Y88" s="22">
        <f t="shared" si="22"/>
        <v>78385.124923777388</v>
      </c>
      <c r="Z88" s="22">
        <f t="shared" si="23"/>
        <v>-0.36887291197490413</v>
      </c>
      <c r="AA88" s="8">
        <f t="shared" si="24"/>
        <v>-4.7058823528197717E-6</v>
      </c>
      <c r="AB88" s="22">
        <f t="shared" si="25"/>
        <v>8230438.1169966254</v>
      </c>
      <c r="AC88" s="2">
        <v>772</v>
      </c>
      <c r="AD88" s="2">
        <v>2005</v>
      </c>
      <c r="AE88" s="2">
        <f t="shared" si="17"/>
        <v>11</v>
      </c>
      <c r="AF88" s="2" t="s">
        <v>494</v>
      </c>
    </row>
    <row r="89" spans="1:32" x14ac:dyDescent="0.2">
      <c r="A89">
        <v>9</v>
      </c>
      <c r="B89" s="2" t="s">
        <v>1593</v>
      </c>
      <c r="C89" s="2" t="s">
        <v>22</v>
      </c>
      <c r="D89" s="2" t="s">
        <v>23</v>
      </c>
      <c r="E89" s="2" t="s">
        <v>2767</v>
      </c>
      <c r="F89" s="2" t="s">
        <v>2776</v>
      </c>
      <c r="G89" s="2">
        <v>78</v>
      </c>
      <c r="H89" s="2">
        <v>84</v>
      </c>
      <c r="I89" s="3">
        <v>42408</v>
      </c>
      <c r="J89" s="3">
        <v>42433</v>
      </c>
      <c r="K89" s="3" t="s">
        <v>2535</v>
      </c>
      <c r="L89" s="17">
        <f t="shared" si="18"/>
        <v>245.99</v>
      </c>
      <c r="M89" s="20">
        <f t="shared" si="19"/>
        <v>0.96829139395910402</v>
      </c>
      <c r="N89" s="2" t="s">
        <v>694</v>
      </c>
      <c r="O89" s="2">
        <v>3590000</v>
      </c>
      <c r="P89" s="2">
        <v>3600000</v>
      </c>
      <c r="Q89" s="2">
        <f t="shared" si="13"/>
        <v>10000</v>
      </c>
      <c r="R89" s="4">
        <f t="shared" si="14"/>
        <v>2.7855153203342618E-3</v>
      </c>
      <c r="S89" s="2">
        <v>148802</v>
      </c>
      <c r="T89" s="5">
        <f t="shared" si="20"/>
        <v>47933.358974358976</v>
      </c>
      <c r="U89" s="2">
        <v>48062</v>
      </c>
      <c r="V89" s="5">
        <f t="shared" si="15"/>
        <v>128.64102564102359</v>
      </c>
      <c r="W89" s="4">
        <f t="shared" si="16"/>
        <v>2.6837473607855778E-3</v>
      </c>
      <c r="X89" s="22">
        <f t="shared" si="21"/>
        <v>46413.458978424183</v>
      </c>
      <c r="Y89" s="22">
        <f t="shared" si="22"/>
        <v>46538.02097646246</v>
      </c>
      <c r="Z89" s="22">
        <f t="shared" si="23"/>
        <v>124.56199803827622</v>
      </c>
      <c r="AA89" s="8">
        <f t="shared" si="24"/>
        <v>2.6837473607855913E-3</v>
      </c>
      <c r="AB89" s="22">
        <f t="shared" si="25"/>
        <v>3629965.636164072</v>
      </c>
      <c r="AC89" s="11">
        <v>4993</v>
      </c>
      <c r="AD89" s="2">
        <v>1959</v>
      </c>
      <c r="AE89" s="2">
        <f t="shared" si="17"/>
        <v>57</v>
      </c>
      <c r="AF89" s="2" t="s">
        <v>112</v>
      </c>
    </row>
    <row r="90" spans="1:32" x14ac:dyDescent="0.2">
      <c r="A90">
        <v>10</v>
      </c>
      <c r="B90" s="2" t="s">
        <v>1927</v>
      </c>
      <c r="C90" s="2" t="s">
        <v>22</v>
      </c>
      <c r="D90" s="2" t="s">
        <v>23</v>
      </c>
      <c r="E90" s="2" t="s">
        <v>2767</v>
      </c>
      <c r="F90" s="2" t="s">
        <v>2776</v>
      </c>
      <c r="G90" s="2">
        <v>83</v>
      </c>
      <c r="H90" s="2">
        <v>96</v>
      </c>
      <c r="I90" s="3">
        <v>42426</v>
      </c>
      <c r="J90" s="3">
        <v>42436</v>
      </c>
      <c r="K90" s="3" t="s">
        <v>2535</v>
      </c>
      <c r="L90" s="17">
        <f t="shared" si="18"/>
        <v>245.99</v>
      </c>
      <c r="M90" s="20">
        <f t="shared" si="19"/>
        <v>0.96829139395910402</v>
      </c>
      <c r="N90" s="2" t="s">
        <v>36</v>
      </c>
      <c r="O90" s="2">
        <v>5200000</v>
      </c>
      <c r="P90" s="2">
        <v>5900000</v>
      </c>
      <c r="Q90" s="2">
        <f t="shared" si="13"/>
        <v>700000</v>
      </c>
      <c r="R90" s="4">
        <f t="shared" si="14"/>
        <v>0.13461538461538461</v>
      </c>
      <c r="S90" s="2">
        <v>2251</v>
      </c>
      <c r="T90" s="5">
        <f t="shared" si="20"/>
        <v>62677.722891566264</v>
      </c>
      <c r="U90" s="2">
        <v>71111</v>
      </c>
      <c r="V90" s="5">
        <f t="shared" si="15"/>
        <v>8433.2771084337364</v>
      </c>
      <c r="W90" s="4">
        <f t="shared" si="16"/>
        <v>0.13454983237064111</v>
      </c>
      <c r="X90" s="22">
        <f t="shared" si="21"/>
        <v>60690.299668857144</v>
      </c>
      <c r="Y90" s="22">
        <f t="shared" si="22"/>
        <v>68856.169315825842</v>
      </c>
      <c r="Z90" s="22">
        <f t="shared" si="23"/>
        <v>8165.8696469686984</v>
      </c>
      <c r="AA90" s="8">
        <f t="shared" si="24"/>
        <v>0.134549832370641</v>
      </c>
      <c r="AB90" s="22">
        <f t="shared" si="25"/>
        <v>5715062.0532135451</v>
      </c>
      <c r="AC90" s="11">
        <v>17798</v>
      </c>
      <c r="AD90" s="2">
        <v>2005</v>
      </c>
      <c r="AE90" s="2">
        <f t="shared" si="17"/>
        <v>11</v>
      </c>
      <c r="AF90" s="2" t="s">
        <v>103</v>
      </c>
    </row>
    <row r="91" spans="1:32" x14ac:dyDescent="0.2">
      <c r="A91">
        <v>10</v>
      </c>
      <c r="B91" s="2" t="s">
        <v>2435</v>
      </c>
      <c r="C91" s="2" t="s">
        <v>22</v>
      </c>
      <c r="D91" s="2" t="s">
        <v>23</v>
      </c>
      <c r="E91" s="2" t="s">
        <v>2767</v>
      </c>
      <c r="F91" s="2" t="s">
        <v>2776</v>
      </c>
      <c r="G91" s="2">
        <v>133</v>
      </c>
      <c r="H91" s="2">
        <v>144</v>
      </c>
      <c r="I91" s="3">
        <v>42425</v>
      </c>
      <c r="J91" s="3">
        <v>42436</v>
      </c>
      <c r="K91" s="3" t="s">
        <v>2535</v>
      </c>
      <c r="L91" s="17">
        <f t="shared" si="18"/>
        <v>245.99</v>
      </c>
      <c r="M91" s="20">
        <f t="shared" si="19"/>
        <v>0.96829139395910402</v>
      </c>
      <c r="N91" s="2" t="s">
        <v>24</v>
      </c>
      <c r="O91" s="2">
        <v>8800000</v>
      </c>
      <c r="P91" s="2">
        <v>8800000</v>
      </c>
      <c r="Q91" s="2">
        <f t="shared" si="13"/>
        <v>0</v>
      </c>
      <c r="R91" s="4">
        <f t="shared" si="14"/>
        <v>0</v>
      </c>
      <c r="S91" s="2">
        <v>69419</v>
      </c>
      <c r="T91" s="5">
        <f t="shared" si="20"/>
        <v>66687.360902255634</v>
      </c>
      <c r="U91" s="2">
        <v>66687</v>
      </c>
      <c r="V91" s="5">
        <f t="shared" si="15"/>
        <v>-0.36090225563384593</v>
      </c>
      <c r="W91" s="4">
        <f t="shared" si="16"/>
        <v>-5.4118539218072248E-6</v>
      </c>
      <c r="X91" s="22">
        <f t="shared" si="21"/>
        <v>64572.797647498963</v>
      </c>
      <c r="Y91" s="22">
        <f t="shared" si="22"/>
        <v>64572.448188950773</v>
      </c>
      <c r="Z91" s="22">
        <f t="shared" si="23"/>
        <v>-0.34945854818943189</v>
      </c>
      <c r="AA91" s="8">
        <f t="shared" si="24"/>
        <v>-5.4118539217878718E-6</v>
      </c>
      <c r="AB91" s="22">
        <f t="shared" si="25"/>
        <v>8588135.6091304533</v>
      </c>
      <c r="AC91" s="11">
        <v>16347</v>
      </c>
      <c r="AD91" s="2">
        <v>2003</v>
      </c>
      <c r="AE91" s="2">
        <f t="shared" si="17"/>
        <v>13</v>
      </c>
      <c r="AF91" s="2" t="s">
        <v>61</v>
      </c>
    </row>
    <row r="92" spans="1:32" x14ac:dyDescent="0.2">
      <c r="A92">
        <v>10</v>
      </c>
      <c r="B92" s="2" t="s">
        <v>1473</v>
      </c>
      <c r="C92" s="2" t="s">
        <v>22</v>
      </c>
      <c r="D92" s="2" t="s">
        <v>23</v>
      </c>
      <c r="E92" s="2" t="s">
        <v>2767</v>
      </c>
      <c r="F92" s="2" t="s">
        <v>2776</v>
      </c>
      <c r="G92" s="2">
        <v>69</v>
      </c>
      <c r="H92" s="2">
        <v>75</v>
      </c>
      <c r="I92" s="3">
        <v>42425</v>
      </c>
      <c r="J92" s="3">
        <v>42436</v>
      </c>
      <c r="K92" s="3" t="s">
        <v>2535</v>
      </c>
      <c r="L92" s="17">
        <f t="shared" si="18"/>
        <v>245.99</v>
      </c>
      <c r="M92" s="20">
        <f t="shared" si="19"/>
        <v>0.96829139395910402</v>
      </c>
      <c r="N92" s="2" t="s">
        <v>24</v>
      </c>
      <c r="O92" s="2">
        <v>4200000</v>
      </c>
      <c r="P92" s="2">
        <v>4450000</v>
      </c>
      <c r="Q92" s="2">
        <f t="shared" si="13"/>
        <v>250000</v>
      </c>
      <c r="R92" s="4">
        <f t="shared" si="14"/>
        <v>5.9523809523809521E-2</v>
      </c>
      <c r="S92" s="2"/>
      <c r="T92" s="5">
        <f t="shared" si="20"/>
        <v>60869.565217391304</v>
      </c>
      <c r="U92" s="2">
        <v>64493</v>
      </c>
      <c r="V92" s="5">
        <f t="shared" si="15"/>
        <v>3623.434782608696</v>
      </c>
      <c r="W92" s="4">
        <f t="shared" si="16"/>
        <v>5.9527857142857146E-2</v>
      </c>
      <c r="X92" s="22">
        <f t="shared" si="21"/>
        <v>58939.476154032418</v>
      </c>
      <c r="Y92" s="22">
        <f t="shared" si="22"/>
        <v>62448.016870604493</v>
      </c>
      <c r="Z92" s="22">
        <f t="shared" si="23"/>
        <v>3508.5407165720753</v>
      </c>
      <c r="AA92" s="8">
        <f t="shared" si="24"/>
        <v>5.9527857142857118E-2</v>
      </c>
      <c r="AB92" s="22">
        <f t="shared" si="25"/>
        <v>4308913.1640717098</v>
      </c>
      <c r="AC92" s="11">
        <v>1359</v>
      </c>
      <c r="AD92" s="2">
        <v>1993</v>
      </c>
      <c r="AE92" s="2">
        <f t="shared" si="17"/>
        <v>23</v>
      </c>
      <c r="AF92" s="2" t="s">
        <v>422</v>
      </c>
    </row>
    <row r="93" spans="1:32" x14ac:dyDescent="0.2">
      <c r="A93">
        <v>10</v>
      </c>
      <c r="B93" s="2" t="s">
        <v>189</v>
      </c>
      <c r="C93" s="2" t="s">
        <v>22</v>
      </c>
      <c r="D93" s="2" t="s">
        <v>23</v>
      </c>
      <c r="E93" s="2" t="s">
        <v>2767</v>
      </c>
      <c r="F93" s="2" t="s">
        <v>2776</v>
      </c>
      <c r="G93" s="2">
        <v>32</v>
      </c>
      <c r="H93" s="2">
        <v>36</v>
      </c>
      <c r="I93" s="3">
        <v>42426</v>
      </c>
      <c r="J93" s="3">
        <v>42436</v>
      </c>
      <c r="K93" s="3" t="s">
        <v>2535</v>
      </c>
      <c r="L93" s="17">
        <f t="shared" si="18"/>
        <v>245.99</v>
      </c>
      <c r="M93" s="20">
        <f t="shared" si="19"/>
        <v>0.96829139395910402</v>
      </c>
      <c r="N93" s="2" t="s">
        <v>36</v>
      </c>
      <c r="O93" s="2">
        <v>1990000</v>
      </c>
      <c r="P93" s="2">
        <v>2250000</v>
      </c>
      <c r="Q93" s="2">
        <f t="shared" si="13"/>
        <v>260000</v>
      </c>
      <c r="R93" s="4">
        <f t="shared" si="14"/>
        <v>0.1306532663316583</v>
      </c>
      <c r="S93" s="2">
        <v>147942</v>
      </c>
      <c r="T93" s="5">
        <f t="shared" si="20"/>
        <v>66810.6875</v>
      </c>
      <c r="U93" s="2">
        <v>74936</v>
      </c>
      <c r="V93" s="5">
        <f t="shared" si="15"/>
        <v>8125.3125</v>
      </c>
      <c r="W93" s="4">
        <f t="shared" si="16"/>
        <v>0.12161695686786639</v>
      </c>
      <c r="X93" s="22">
        <f t="shared" si="21"/>
        <v>64692.213730741089</v>
      </c>
      <c r="Y93" s="22">
        <f t="shared" si="22"/>
        <v>72559.883897719425</v>
      </c>
      <c r="Z93" s="22">
        <f t="shared" si="23"/>
        <v>7867.6701669783361</v>
      </c>
      <c r="AA93" s="8">
        <f t="shared" si="24"/>
        <v>0.12161695686786644</v>
      </c>
      <c r="AB93" s="22">
        <f t="shared" si="25"/>
        <v>2321916.2847270216</v>
      </c>
      <c r="AC93" s="11">
        <v>21015</v>
      </c>
      <c r="AD93" s="2">
        <v>1969</v>
      </c>
      <c r="AE93" s="2">
        <f t="shared" si="17"/>
        <v>47</v>
      </c>
      <c r="AF93" s="2" t="s">
        <v>37</v>
      </c>
    </row>
    <row r="94" spans="1:32" x14ac:dyDescent="0.2">
      <c r="A94">
        <v>10</v>
      </c>
      <c r="B94" s="2" t="s">
        <v>733</v>
      </c>
      <c r="C94" s="2" t="s">
        <v>22</v>
      </c>
      <c r="D94" s="2" t="s">
        <v>23</v>
      </c>
      <c r="E94" s="2" t="s">
        <v>2767</v>
      </c>
      <c r="F94" s="2" t="s">
        <v>2776</v>
      </c>
      <c r="G94" s="2">
        <v>50</v>
      </c>
      <c r="H94" s="2">
        <v>55</v>
      </c>
      <c r="I94" s="3">
        <v>42426</v>
      </c>
      <c r="J94" s="3">
        <v>42436</v>
      </c>
      <c r="K94" s="3" t="s">
        <v>2535</v>
      </c>
      <c r="L94" s="17">
        <f t="shared" si="18"/>
        <v>245.99</v>
      </c>
      <c r="M94" s="20">
        <f t="shared" si="19"/>
        <v>0.96829139395910402</v>
      </c>
      <c r="N94" s="2" t="s">
        <v>36</v>
      </c>
      <c r="O94" s="2">
        <v>2500000</v>
      </c>
      <c r="P94" s="2">
        <v>2500000</v>
      </c>
      <c r="Q94" s="2">
        <f t="shared" si="13"/>
        <v>0</v>
      </c>
      <c r="R94" s="4">
        <f t="shared" si="14"/>
        <v>0</v>
      </c>
      <c r="S94" s="2"/>
      <c r="T94" s="5">
        <f t="shared" si="20"/>
        <v>50000</v>
      </c>
      <c r="U94" s="2">
        <v>50000</v>
      </c>
      <c r="V94" s="5">
        <f t="shared" si="15"/>
        <v>0</v>
      </c>
      <c r="W94" s="4">
        <f t="shared" si="16"/>
        <v>0</v>
      </c>
      <c r="X94" s="22">
        <f t="shared" si="21"/>
        <v>48414.569697955201</v>
      </c>
      <c r="Y94" s="22">
        <f t="shared" si="22"/>
        <v>48414.569697955201</v>
      </c>
      <c r="Z94" s="22">
        <f t="shared" si="23"/>
        <v>0</v>
      </c>
      <c r="AA94" s="8">
        <f t="shared" si="24"/>
        <v>0</v>
      </c>
      <c r="AB94" s="22">
        <f t="shared" si="25"/>
        <v>2420728.4848977602</v>
      </c>
      <c r="AC94" s="11">
        <v>2018</v>
      </c>
      <c r="AD94" s="2">
        <v>1964</v>
      </c>
      <c r="AE94" s="2">
        <f t="shared" si="17"/>
        <v>52</v>
      </c>
      <c r="AF94" s="2" t="s">
        <v>46</v>
      </c>
    </row>
    <row r="95" spans="1:32" x14ac:dyDescent="0.2">
      <c r="A95">
        <v>10</v>
      </c>
      <c r="B95" s="2" t="s">
        <v>1651</v>
      </c>
      <c r="C95" s="2" t="s">
        <v>22</v>
      </c>
      <c r="D95" s="2" t="s">
        <v>23</v>
      </c>
      <c r="E95" s="2" t="s">
        <v>2767</v>
      </c>
      <c r="F95" s="2" t="s">
        <v>2776</v>
      </c>
      <c r="G95" s="2">
        <v>74</v>
      </c>
      <c r="H95" s="2">
        <v>82</v>
      </c>
      <c r="I95" s="3">
        <v>42427</v>
      </c>
      <c r="J95" s="3">
        <v>42437</v>
      </c>
      <c r="K95" s="3" t="s">
        <v>2535</v>
      </c>
      <c r="L95" s="17">
        <f t="shared" si="18"/>
        <v>245.99</v>
      </c>
      <c r="M95" s="20">
        <f t="shared" si="19"/>
        <v>0.96829139395910402</v>
      </c>
      <c r="N95" s="2" t="s">
        <v>36</v>
      </c>
      <c r="O95" s="2">
        <v>4950000</v>
      </c>
      <c r="P95" s="2">
        <v>5100000</v>
      </c>
      <c r="Q95" s="2">
        <f t="shared" si="13"/>
        <v>150000</v>
      </c>
      <c r="R95" s="4">
        <f t="shared" si="14"/>
        <v>3.0303030303030304E-2</v>
      </c>
      <c r="S95" s="2"/>
      <c r="T95" s="5">
        <f t="shared" si="20"/>
        <v>66891.891891891893</v>
      </c>
      <c r="U95" s="2">
        <v>68919</v>
      </c>
      <c r="V95" s="5">
        <f t="shared" si="15"/>
        <v>2027.1081081081065</v>
      </c>
      <c r="W95" s="4">
        <f t="shared" si="16"/>
        <v>3.03042424242424E-2</v>
      </c>
      <c r="X95" s="22">
        <f t="shared" si="21"/>
        <v>64770.843244561693</v>
      </c>
      <c r="Y95" s="22">
        <f t="shared" si="22"/>
        <v>66733.674580267485</v>
      </c>
      <c r="Z95" s="22">
        <f t="shared" si="23"/>
        <v>1962.8313357057923</v>
      </c>
      <c r="AA95" s="8">
        <f t="shared" si="24"/>
        <v>3.0304242424242272E-2</v>
      </c>
      <c r="AB95" s="22">
        <f t="shared" si="25"/>
        <v>4938291.9189397935</v>
      </c>
      <c r="AC95" s="11">
        <v>3542</v>
      </c>
      <c r="AD95" s="2">
        <v>2011</v>
      </c>
      <c r="AE95" s="2">
        <f t="shared" si="17"/>
        <v>5</v>
      </c>
      <c r="AF95" s="2" t="s">
        <v>102</v>
      </c>
    </row>
    <row r="96" spans="1:32" x14ac:dyDescent="0.2">
      <c r="A96">
        <v>10</v>
      </c>
      <c r="B96" s="2" t="s">
        <v>2474</v>
      </c>
      <c r="C96" s="2" t="s">
        <v>22</v>
      </c>
      <c r="D96" s="2" t="s">
        <v>23</v>
      </c>
      <c r="E96" s="2" t="s">
        <v>2767</v>
      </c>
      <c r="F96" s="2" t="s">
        <v>2776</v>
      </c>
      <c r="G96" s="2">
        <v>147</v>
      </c>
      <c r="H96" s="2">
        <v>162</v>
      </c>
      <c r="I96" s="3">
        <v>42424</v>
      </c>
      <c r="J96" s="3">
        <v>42437</v>
      </c>
      <c r="K96" s="3" t="s">
        <v>2535</v>
      </c>
      <c r="L96" s="17">
        <f t="shared" si="18"/>
        <v>245.99</v>
      </c>
      <c r="M96" s="20">
        <f t="shared" si="19"/>
        <v>0.96829139395910402</v>
      </c>
      <c r="N96" s="2" t="s">
        <v>57</v>
      </c>
      <c r="O96" s="2">
        <v>10400000</v>
      </c>
      <c r="P96" s="2">
        <v>11150000</v>
      </c>
      <c r="Q96" s="2">
        <f t="shared" si="13"/>
        <v>750000</v>
      </c>
      <c r="R96" s="4">
        <f t="shared" si="14"/>
        <v>7.2115384615384609E-2</v>
      </c>
      <c r="S96" s="2"/>
      <c r="T96" s="5">
        <f t="shared" si="20"/>
        <v>70748.299319727885</v>
      </c>
      <c r="U96" s="2">
        <v>75850</v>
      </c>
      <c r="V96" s="5">
        <f t="shared" si="15"/>
        <v>5101.7006802721153</v>
      </c>
      <c r="W96" s="4">
        <f t="shared" si="16"/>
        <v>7.2110576923077027E-2</v>
      </c>
      <c r="X96" s="22">
        <f t="shared" si="21"/>
        <v>68504.969368535239</v>
      </c>
      <c r="Y96" s="22">
        <f t="shared" si="22"/>
        <v>73444.902231798042</v>
      </c>
      <c r="Z96" s="22">
        <f t="shared" si="23"/>
        <v>4939.9328632628021</v>
      </c>
      <c r="AA96" s="8">
        <f t="shared" si="24"/>
        <v>7.2110576923077124E-2</v>
      </c>
      <c r="AB96" s="22">
        <f t="shared" si="25"/>
        <v>10796400.628074313</v>
      </c>
      <c r="AC96" s="2">
        <v>748</v>
      </c>
      <c r="AD96" s="2">
        <v>1993</v>
      </c>
      <c r="AE96" s="2">
        <f t="shared" si="17"/>
        <v>23</v>
      </c>
      <c r="AF96" s="2" t="s">
        <v>225</v>
      </c>
    </row>
    <row r="97" spans="1:32" x14ac:dyDescent="0.2">
      <c r="A97">
        <v>10</v>
      </c>
      <c r="B97" s="2" t="s">
        <v>1440</v>
      </c>
      <c r="C97" s="2" t="s">
        <v>22</v>
      </c>
      <c r="D97" s="2" t="s">
        <v>23</v>
      </c>
      <c r="E97" s="2" t="s">
        <v>2767</v>
      </c>
      <c r="F97" s="2" t="s">
        <v>2776</v>
      </c>
      <c r="G97" s="2">
        <v>68</v>
      </c>
      <c r="H97" s="2">
        <v>77</v>
      </c>
      <c r="I97" s="3">
        <v>42426</v>
      </c>
      <c r="J97" s="3">
        <v>42437</v>
      </c>
      <c r="K97" s="3" t="s">
        <v>2535</v>
      </c>
      <c r="L97" s="17">
        <f t="shared" si="18"/>
        <v>245.99</v>
      </c>
      <c r="M97" s="20">
        <f t="shared" si="19"/>
        <v>0.96829139395910402</v>
      </c>
      <c r="N97" s="2" t="s">
        <v>24</v>
      </c>
      <c r="O97" s="2">
        <v>4300000</v>
      </c>
      <c r="P97" s="2">
        <v>4900000</v>
      </c>
      <c r="Q97" s="2">
        <f t="shared" si="13"/>
        <v>600000</v>
      </c>
      <c r="R97" s="4">
        <f t="shared" si="14"/>
        <v>0.13953488372093023</v>
      </c>
      <c r="S97" s="2">
        <v>49000</v>
      </c>
      <c r="T97" s="5">
        <f t="shared" si="20"/>
        <v>63955.882352941175</v>
      </c>
      <c r="U97" s="2">
        <v>72779</v>
      </c>
      <c r="V97" s="5">
        <f t="shared" si="15"/>
        <v>8823.1176470588252</v>
      </c>
      <c r="W97" s="4">
        <f t="shared" si="16"/>
        <v>0.13795631179581516</v>
      </c>
      <c r="X97" s="22">
        <f t="shared" si="21"/>
        <v>61927.930475413872</v>
      </c>
      <c r="Y97" s="22">
        <f t="shared" si="22"/>
        <v>70471.279360949629</v>
      </c>
      <c r="Z97" s="22">
        <f t="shared" si="23"/>
        <v>8543.3488855357573</v>
      </c>
      <c r="AA97" s="8">
        <f t="shared" si="24"/>
        <v>0.13795631179581511</v>
      </c>
      <c r="AB97" s="22">
        <f t="shared" si="25"/>
        <v>4792046.9965445744</v>
      </c>
      <c r="AC97" s="11">
        <v>8261</v>
      </c>
      <c r="AD97" s="2">
        <v>1990</v>
      </c>
      <c r="AE97" s="2">
        <f t="shared" si="17"/>
        <v>26</v>
      </c>
      <c r="AF97" s="2" t="s">
        <v>1441</v>
      </c>
    </row>
    <row r="98" spans="1:32" x14ac:dyDescent="0.2">
      <c r="A98">
        <v>10</v>
      </c>
      <c r="B98" s="2" t="s">
        <v>1926</v>
      </c>
      <c r="C98" s="2" t="s">
        <v>22</v>
      </c>
      <c r="D98" s="2" t="s">
        <v>23</v>
      </c>
      <c r="E98" s="2" t="s">
        <v>2767</v>
      </c>
      <c r="F98" s="2" t="s">
        <v>2776</v>
      </c>
      <c r="G98" s="2">
        <v>83</v>
      </c>
      <c r="H98" s="2">
        <v>100</v>
      </c>
      <c r="I98" s="3">
        <v>42427</v>
      </c>
      <c r="J98" s="3">
        <v>42437</v>
      </c>
      <c r="K98" s="3" t="s">
        <v>2535</v>
      </c>
      <c r="L98" s="17">
        <f t="shared" si="18"/>
        <v>245.99</v>
      </c>
      <c r="M98" s="20">
        <f t="shared" si="19"/>
        <v>0.96829139395910402</v>
      </c>
      <c r="N98" s="2" t="s">
        <v>36</v>
      </c>
      <c r="O98" s="2">
        <v>5700000</v>
      </c>
      <c r="P98" s="2">
        <v>5700000</v>
      </c>
      <c r="Q98" s="2">
        <f t="shared" si="13"/>
        <v>0</v>
      </c>
      <c r="R98" s="4">
        <f t="shared" si="14"/>
        <v>0</v>
      </c>
      <c r="S98" s="2">
        <v>109488</v>
      </c>
      <c r="T98" s="5">
        <f t="shared" si="20"/>
        <v>69993.831325301202</v>
      </c>
      <c r="U98" s="2">
        <v>69994</v>
      </c>
      <c r="V98" s="5">
        <f t="shared" si="15"/>
        <v>0.16867469879798591</v>
      </c>
      <c r="W98" s="4">
        <f t="shared" si="16"/>
        <v>2.4098509197768943E-6</v>
      </c>
      <c r="X98" s="22">
        <f t="shared" si="21"/>
        <v>67774.424502514303</v>
      </c>
      <c r="Y98" s="22">
        <f t="shared" si="22"/>
        <v>67774.587828773525</v>
      </c>
      <c r="Z98" s="22">
        <f t="shared" si="23"/>
        <v>0.16332625922223087</v>
      </c>
      <c r="AA98" s="8">
        <f t="shared" si="24"/>
        <v>2.4098509197399645E-6</v>
      </c>
      <c r="AB98" s="22">
        <f t="shared" si="25"/>
        <v>5625290.7897882024</v>
      </c>
      <c r="AC98" s="11">
        <v>2289</v>
      </c>
      <c r="AD98" s="2">
        <v>1986</v>
      </c>
      <c r="AE98" s="2">
        <f t="shared" si="17"/>
        <v>30</v>
      </c>
      <c r="AF98" s="2" t="s">
        <v>37</v>
      </c>
    </row>
    <row r="99" spans="1:32" x14ac:dyDescent="0.2">
      <c r="A99">
        <v>10</v>
      </c>
      <c r="B99" s="2" t="s">
        <v>2367</v>
      </c>
      <c r="C99" s="2" t="s">
        <v>22</v>
      </c>
      <c r="D99" s="2" t="s">
        <v>23</v>
      </c>
      <c r="E99" s="2" t="s">
        <v>2767</v>
      </c>
      <c r="F99" s="2" t="s">
        <v>2776</v>
      </c>
      <c r="G99" s="2">
        <v>121</v>
      </c>
      <c r="H99" s="2">
        <v>138</v>
      </c>
      <c r="I99" s="3">
        <v>42426</v>
      </c>
      <c r="J99" s="3">
        <v>42437</v>
      </c>
      <c r="K99" s="3" t="s">
        <v>2535</v>
      </c>
      <c r="L99" s="17">
        <f t="shared" si="18"/>
        <v>245.99</v>
      </c>
      <c r="M99" s="20">
        <f t="shared" si="19"/>
        <v>0.96829139395910402</v>
      </c>
      <c r="N99" s="2" t="s">
        <v>24</v>
      </c>
      <c r="O99" s="2">
        <v>7500000</v>
      </c>
      <c r="P99" s="2">
        <v>8000000</v>
      </c>
      <c r="Q99" s="2">
        <f t="shared" si="13"/>
        <v>500000</v>
      </c>
      <c r="R99" s="4">
        <f t="shared" si="14"/>
        <v>6.6666666666666666E-2</v>
      </c>
      <c r="S99" s="2">
        <v>57711</v>
      </c>
      <c r="T99" s="5">
        <f t="shared" si="20"/>
        <v>62460.421487603307</v>
      </c>
      <c r="U99" s="2">
        <v>66593</v>
      </c>
      <c r="V99" s="5">
        <f t="shared" si="15"/>
        <v>4132.5785123966925</v>
      </c>
      <c r="W99" s="4">
        <f t="shared" si="16"/>
        <v>6.6163154425989537E-2</v>
      </c>
      <c r="X99" s="22">
        <f t="shared" si="21"/>
        <v>60479.888589504582</v>
      </c>
      <c r="Y99" s="22">
        <f t="shared" si="22"/>
        <v>64481.428797918612</v>
      </c>
      <c r="Z99" s="22">
        <f t="shared" si="23"/>
        <v>4001.5402084140296</v>
      </c>
      <c r="AA99" s="8">
        <f t="shared" si="24"/>
        <v>6.6163154425989468E-2</v>
      </c>
      <c r="AB99" s="22">
        <f t="shared" si="25"/>
        <v>7802252.8845481519</v>
      </c>
      <c r="AC99" s="11">
        <v>31766</v>
      </c>
      <c r="AD99" s="2">
        <v>1984</v>
      </c>
      <c r="AE99" s="2">
        <f t="shared" si="17"/>
        <v>32</v>
      </c>
      <c r="AF99" s="2" t="s">
        <v>27</v>
      </c>
    </row>
    <row r="100" spans="1:32" x14ac:dyDescent="0.2">
      <c r="A100">
        <v>10</v>
      </c>
      <c r="B100" s="2" t="s">
        <v>2129</v>
      </c>
      <c r="C100" s="2" t="s">
        <v>22</v>
      </c>
      <c r="D100" s="2" t="s">
        <v>23</v>
      </c>
      <c r="E100" s="2" t="s">
        <v>2767</v>
      </c>
      <c r="F100" s="2" t="s">
        <v>2776</v>
      </c>
      <c r="G100" s="2">
        <v>96</v>
      </c>
      <c r="H100" s="2">
        <v>106</v>
      </c>
      <c r="I100" s="3">
        <v>42427</v>
      </c>
      <c r="J100" s="3">
        <v>42437</v>
      </c>
      <c r="K100" s="3" t="s">
        <v>2535</v>
      </c>
      <c r="L100" s="17">
        <f t="shared" si="18"/>
        <v>245.99</v>
      </c>
      <c r="M100" s="20">
        <f t="shared" si="19"/>
        <v>0.96829139395910402</v>
      </c>
      <c r="N100" s="2" t="s">
        <v>36</v>
      </c>
      <c r="O100" s="2">
        <v>4800000</v>
      </c>
      <c r="P100" s="2">
        <v>5200000</v>
      </c>
      <c r="Q100" s="2">
        <f t="shared" si="13"/>
        <v>400000</v>
      </c>
      <c r="R100" s="4">
        <f t="shared" si="14"/>
        <v>8.3333333333333329E-2</v>
      </c>
      <c r="S100" s="2">
        <v>117748</v>
      </c>
      <c r="T100" s="5">
        <f t="shared" si="20"/>
        <v>51226.541666666664</v>
      </c>
      <c r="U100" s="2">
        <v>55393</v>
      </c>
      <c r="V100" s="5">
        <f t="shared" si="15"/>
        <v>4166.4583333333358</v>
      </c>
      <c r="W100" s="4">
        <f t="shared" si="16"/>
        <v>8.1333976446129455E-2</v>
      </c>
      <c r="X100" s="22">
        <f t="shared" si="21"/>
        <v>49602.219438120788</v>
      </c>
      <c r="Y100" s="22">
        <f t="shared" si="22"/>
        <v>53636.565185576648</v>
      </c>
      <c r="Z100" s="22">
        <f t="shared" si="23"/>
        <v>4034.34574745586</v>
      </c>
      <c r="AA100" s="8">
        <f t="shared" si="24"/>
        <v>8.1333976446129441E-2</v>
      </c>
      <c r="AB100" s="22">
        <f t="shared" si="25"/>
        <v>5149110.2578153582</v>
      </c>
      <c r="AC100" s="11">
        <v>31552</v>
      </c>
      <c r="AD100" s="2">
        <v>1980</v>
      </c>
      <c r="AE100" s="2">
        <f t="shared" si="17"/>
        <v>36</v>
      </c>
      <c r="AF100" s="2" t="s">
        <v>46</v>
      </c>
    </row>
    <row r="101" spans="1:32" x14ac:dyDescent="0.2">
      <c r="A101">
        <v>10</v>
      </c>
      <c r="B101" s="2" t="s">
        <v>1840</v>
      </c>
      <c r="C101" s="2" t="s">
        <v>22</v>
      </c>
      <c r="D101" s="2" t="s">
        <v>23</v>
      </c>
      <c r="E101" s="2" t="s">
        <v>2767</v>
      </c>
      <c r="F101" s="2" t="s">
        <v>2776</v>
      </c>
      <c r="G101" s="2">
        <v>80</v>
      </c>
      <c r="H101" s="2">
        <v>92</v>
      </c>
      <c r="I101" s="3">
        <v>42426</v>
      </c>
      <c r="J101" s="3">
        <v>42437</v>
      </c>
      <c r="K101" s="3" t="s">
        <v>2535</v>
      </c>
      <c r="L101" s="17">
        <f t="shared" si="18"/>
        <v>245.99</v>
      </c>
      <c r="M101" s="20">
        <f t="shared" si="19"/>
        <v>0.96829139395910402</v>
      </c>
      <c r="N101" s="2" t="s">
        <v>24</v>
      </c>
      <c r="O101" s="2">
        <v>5000000</v>
      </c>
      <c r="P101" s="2">
        <v>5650000</v>
      </c>
      <c r="Q101" s="2">
        <f t="shared" si="13"/>
        <v>650000</v>
      </c>
      <c r="R101" s="4">
        <f t="shared" si="14"/>
        <v>0.13</v>
      </c>
      <c r="S101" s="2"/>
      <c r="T101" s="5">
        <f t="shared" si="20"/>
        <v>62500</v>
      </c>
      <c r="U101" s="2">
        <v>70625</v>
      </c>
      <c r="V101" s="5">
        <f t="shared" si="15"/>
        <v>8125</v>
      </c>
      <c r="W101" s="4">
        <f t="shared" si="16"/>
        <v>0.13</v>
      </c>
      <c r="X101" s="22">
        <f t="shared" si="21"/>
        <v>60518.212122443998</v>
      </c>
      <c r="Y101" s="22">
        <f t="shared" si="22"/>
        <v>68385.579698361718</v>
      </c>
      <c r="Z101" s="22">
        <f t="shared" si="23"/>
        <v>7867.3675759177204</v>
      </c>
      <c r="AA101" s="8">
        <f t="shared" si="24"/>
        <v>0.13</v>
      </c>
      <c r="AB101" s="22">
        <f t="shared" si="25"/>
        <v>5470846.375868937</v>
      </c>
      <c r="AC101" s="11">
        <v>21154</v>
      </c>
      <c r="AD101" s="2">
        <v>1980</v>
      </c>
      <c r="AE101" s="2">
        <f t="shared" si="17"/>
        <v>36</v>
      </c>
      <c r="AF101" s="2" t="s">
        <v>37</v>
      </c>
    </row>
    <row r="102" spans="1:32" x14ac:dyDescent="0.2">
      <c r="A102">
        <v>10</v>
      </c>
      <c r="B102" s="2" t="s">
        <v>2013</v>
      </c>
      <c r="C102" s="2" t="s">
        <v>22</v>
      </c>
      <c r="D102" s="2" t="s">
        <v>23</v>
      </c>
      <c r="E102" s="2" t="s">
        <v>2767</v>
      </c>
      <c r="F102" s="2" t="s">
        <v>2776</v>
      </c>
      <c r="G102" s="2">
        <v>88</v>
      </c>
      <c r="H102" s="2">
        <v>97</v>
      </c>
      <c r="I102" s="3">
        <v>42426</v>
      </c>
      <c r="J102" s="3">
        <v>42437</v>
      </c>
      <c r="K102" s="3" t="s">
        <v>2535</v>
      </c>
      <c r="L102" s="17">
        <f t="shared" si="18"/>
        <v>245.99</v>
      </c>
      <c r="M102" s="20">
        <f t="shared" si="19"/>
        <v>0.96829139395910402</v>
      </c>
      <c r="N102" s="2" t="s">
        <v>24</v>
      </c>
      <c r="O102" s="2">
        <v>4700000</v>
      </c>
      <c r="P102" s="2">
        <v>4975000</v>
      </c>
      <c r="Q102" s="2">
        <f t="shared" si="13"/>
        <v>275000</v>
      </c>
      <c r="R102" s="4">
        <f t="shared" si="14"/>
        <v>5.8510638297872342E-2</v>
      </c>
      <c r="S102" s="2"/>
      <c r="T102" s="5">
        <f t="shared" si="20"/>
        <v>53409.090909090912</v>
      </c>
      <c r="U102" s="2">
        <v>56534</v>
      </c>
      <c r="V102" s="5">
        <f t="shared" si="15"/>
        <v>3124.9090909090883</v>
      </c>
      <c r="W102" s="4">
        <f t="shared" si="16"/>
        <v>5.8508936170212716E-2</v>
      </c>
      <c r="X102" s="22">
        <f t="shared" si="21"/>
        <v>51715.563086452152</v>
      </c>
      <c r="Y102" s="22">
        <f t="shared" si="22"/>
        <v>54741.385666083988</v>
      </c>
      <c r="Z102" s="22">
        <f t="shared" si="23"/>
        <v>3025.8225796318366</v>
      </c>
      <c r="AA102" s="8">
        <f t="shared" si="24"/>
        <v>5.8508936170212689E-2</v>
      </c>
      <c r="AB102" s="22">
        <f t="shared" si="25"/>
        <v>4817241.938615391</v>
      </c>
      <c r="AC102" s="2">
        <v>527</v>
      </c>
      <c r="AD102" s="2">
        <v>1979</v>
      </c>
      <c r="AE102" s="2">
        <f t="shared" si="17"/>
        <v>37</v>
      </c>
      <c r="AF102" s="2" t="s">
        <v>408</v>
      </c>
    </row>
    <row r="103" spans="1:32" x14ac:dyDescent="0.2">
      <c r="A103">
        <v>10</v>
      </c>
      <c r="B103" s="2" t="s">
        <v>2445</v>
      </c>
      <c r="C103" s="2" t="s">
        <v>22</v>
      </c>
      <c r="D103" s="2" t="s">
        <v>23</v>
      </c>
      <c r="E103" s="2" t="s">
        <v>2767</v>
      </c>
      <c r="F103" s="2" t="s">
        <v>2776</v>
      </c>
      <c r="G103" s="2">
        <v>135</v>
      </c>
      <c r="H103" s="2">
        <v>149</v>
      </c>
      <c r="I103" s="3">
        <v>42427</v>
      </c>
      <c r="J103" s="3">
        <v>42437</v>
      </c>
      <c r="K103" s="3" t="s">
        <v>2535</v>
      </c>
      <c r="L103" s="17">
        <f t="shared" si="18"/>
        <v>245.99</v>
      </c>
      <c r="M103" s="20">
        <f t="shared" si="19"/>
        <v>0.96829139395910402</v>
      </c>
      <c r="N103" s="2" t="s">
        <v>36</v>
      </c>
      <c r="O103" s="2">
        <v>4800000</v>
      </c>
      <c r="P103" s="2">
        <v>5300000</v>
      </c>
      <c r="Q103" s="2">
        <f t="shared" si="13"/>
        <v>500000</v>
      </c>
      <c r="R103" s="4">
        <f t="shared" si="14"/>
        <v>0.10416666666666667</v>
      </c>
      <c r="S103" s="2"/>
      <c r="T103" s="5">
        <f t="shared" si="20"/>
        <v>35555.555555555555</v>
      </c>
      <c r="U103" s="2">
        <v>39259</v>
      </c>
      <c r="V103" s="5">
        <f t="shared" si="15"/>
        <v>3703.4444444444453</v>
      </c>
      <c r="W103" s="4">
        <f t="shared" si="16"/>
        <v>0.10415937500000003</v>
      </c>
      <c r="X103" s="22">
        <f t="shared" si="21"/>
        <v>34428.138451879255</v>
      </c>
      <c r="Y103" s="22">
        <f t="shared" si="22"/>
        <v>38014.151835440462</v>
      </c>
      <c r="Z103" s="22">
        <f t="shared" si="23"/>
        <v>3586.0133835612069</v>
      </c>
      <c r="AA103" s="8">
        <f t="shared" si="24"/>
        <v>0.10415937499999989</v>
      </c>
      <c r="AB103" s="22">
        <f t="shared" si="25"/>
        <v>5131910.4977844628</v>
      </c>
      <c r="AC103" s="2"/>
      <c r="AD103" s="2">
        <v>1975</v>
      </c>
      <c r="AE103" s="2">
        <f t="shared" si="17"/>
        <v>41</v>
      </c>
      <c r="AF103" s="2" t="s">
        <v>46</v>
      </c>
    </row>
    <row r="104" spans="1:32" x14ac:dyDescent="0.2">
      <c r="A104">
        <v>10</v>
      </c>
      <c r="B104" s="2" t="s">
        <v>2508</v>
      </c>
      <c r="C104" s="2" t="s">
        <v>22</v>
      </c>
      <c r="D104" s="2" t="s">
        <v>23</v>
      </c>
      <c r="E104" s="2" t="s">
        <v>2767</v>
      </c>
      <c r="F104" s="2" t="s">
        <v>2776</v>
      </c>
      <c r="G104" s="2">
        <v>171</v>
      </c>
      <c r="H104" s="2">
        <v>190</v>
      </c>
      <c r="I104" s="3">
        <v>42428</v>
      </c>
      <c r="J104" s="3">
        <v>42438</v>
      </c>
      <c r="K104" s="3" t="s">
        <v>2535</v>
      </c>
      <c r="L104" s="17">
        <f t="shared" si="18"/>
        <v>245.99</v>
      </c>
      <c r="M104" s="20">
        <f t="shared" si="19"/>
        <v>0.96829139395910402</v>
      </c>
      <c r="N104" s="2" t="s">
        <v>36</v>
      </c>
      <c r="O104" s="2">
        <v>9700000</v>
      </c>
      <c r="P104" s="2">
        <v>9700000</v>
      </c>
      <c r="Q104" s="2">
        <f t="shared" si="13"/>
        <v>0</v>
      </c>
      <c r="R104" s="4">
        <f t="shared" si="14"/>
        <v>0</v>
      </c>
      <c r="S104" s="2"/>
      <c r="T104" s="5">
        <f t="shared" si="20"/>
        <v>56725.146198830407</v>
      </c>
      <c r="U104" s="2">
        <v>56725</v>
      </c>
      <c r="V104" s="5">
        <f t="shared" si="15"/>
        <v>-0.14619883040722925</v>
      </c>
      <c r="W104" s="4">
        <f t="shared" si="16"/>
        <v>-2.577319587591361E-6</v>
      </c>
      <c r="X104" s="22">
        <f t="shared" si="21"/>
        <v>54926.470885399467</v>
      </c>
      <c r="Y104" s="22">
        <f t="shared" si="22"/>
        <v>54926.329322330173</v>
      </c>
      <c r="Z104" s="22">
        <f t="shared" si="23"/>
        <v>-0.14156306929362472</v>
      </c>
      <c r="AA104" s="8">
        <f t="shared" si="24"/>
        <v>-2.5773195876535908E-6</v>
      </c>
      <c r="AB104" s="22">
        <f t="shared" si="25"/>
        <v>9392402.3141184598</v>
      </c>
      <c r="AC104" s="11">
        <v>12850</v>
      </c>
      <c r="AD104" s="2">
        <v>1987</v>
      </c>
      <c r="AE104" s="2">
        <f t="shared" si="17"/>
        <v>29</v>
      </c>
      <c r="AF104" s="2" t="s">
        <v>127</v>
      </c>
    </row>
    <row r="105" spans="1:32" x14ac:dyDescent="0.2">
      <c r="A105">
        <v>10</v>
      </c>
      <c r="B105" s="2" t="s">
        <v>2467</v>
      </c>
      <c r="C105" s="2" t="s">
        <v>22</v>
      </c>
      <c r="D105" s="2" t="s">
        <v>23</v>
      </c>
      <c r="E105" s="2" t="s">
        <v>2767</v>
      </c>
      <c r="F105" s="2" t="s">
        <v>2776</v>
      </c>
      <c r="G105" s="2">
        <v>148</v>
      </c>
      <c r="H105" s="2">
        <v>162</v>
      </c>
      <c r="I105" s="3">
        <v>42426</v>
      </c>
      <c r="J105" s="3">
        <v>42438</v>
      </c>
      <c r="K105" s="3" t="s">
        <v>2535</v>
      </c>
      <c r="L105" s="17">
        <f t="shared" si="18"/>
        <v>245.99</v>
      </c>
      <c r="M105" s="20">
        <f t="shared" si="19"/>
        <v>0.96829139395910402</v>
      </c>
      <c r="N105" s="2" t="s">
        <v>32</v>
      </c>
      <c r="O105" s="2">
        <v>5500000</v>
      </c>
      <c r="P105" s="2">
        <v>6100000</v>
      </c>
      <c r="Q105" s="2">
        <f t="shared" si="13"/>
        <v>600000</v>
      </c>
      <c r="R105" s="4">
        <f t="shared" si="14"/>
        <v>0.10909090909090909</v>
      </c>
      <c r="S105" s="2">
        <v>196000</v>
      </c>
      <c r="T105" s="5">
        <f t="shared" si="20"/>
        <v>38486.486486486487</v>
      </c>
      <c r="U105" s="2">
        <v>42541</v>
      </c>
      <c r="V105" s="5">
        <f t="shared" si="15"/>
        <v>4054.5135135135133</v>
      </c>
      <c r="W105" s="4">
        <f t="shared" si="16"/>
        <v>0.10534901685393258</v>
      </c>
      <c r="X105" s="22">
        <f t="shared" si="21"/>
        <v>37266.13364858822</v>
      </c>
      <c r="Y105" s="22">
        <f t="shared" si="22"/>
        <v>41192.084190414243</v>
      </c>
      <c r="Z105" s="22">
        <f t="shared" si="23"/>
        <v>3925.9505418260233</v>
      </c>
      <c r="AA105" s="8">
        <f t="shared" si="24"/>
        <v>0.10534901685393255</v>
      </c>
      <c r="AB105" s="22">
        <f t="shared" si="25"/>
        <v>6096428.460181308</v>
      </c>
      <c r="AC105" s="2"/>
      <c r="AD105" s="2">
        <v>1978</v>
      </c>
      <c r="AE105" s="2">
        <f t="shared" si="17"/>
        <v>38</v>
      </c>
      <c r="AF105" s="2" t="s">
        <v>48</v>
      </c>
    </row>
    <row r="106" spans="1:32" x14ac:dyDescent="0.2">
      <c r="A106">
        <v>10</v>
      </c>
      <c r="B106" s="2" t="s">
        <v>2041</v>
      </c>
      <c r="C106" s="2" t="s">
        <v>22</v>
      </c>
      <c r="D106" s="2" t="s">
        <v>23</v>
      </c>
      <c r="E106" s="2" t="s">
        <v>2767</v>
      </c>
      <c r="F106" s="2" t="s">
        <v>2776</v>
      </c>
      <c r="G106" s="2">
        <v>90</v>
      </c>
      <c r="H106" s="2">
        <v>101</v>
      </c>
      <c r="I106" s="3">
        <v>42426</v>
      </c>
      <c r="J106" s="3">
        <v>42438</v>
      </c>
      <c r="K106" s="3" t="s">
        <v>2535</v>
      </c>
      <c r="L106" s="17">
        <f t="shared" si="18"/>
        <v>245.99</v>
      </c>
      <c r="M106" s="20">
        <f t="shared" si="19"/>
        <v>0.96829139395910402</v>
      </c>
      <c r="N106" s="2" t="s">
        <v>32</v>
      </c>
      <c r="O106" s="2">
        <v>4600000</v>
      </c>
      <c r="P106" s="2">
        <v>4750000</v>
      </c>
      <c r="Q106" s="2">
        <f t="shared" si="13"/>
        <v>150000</v>
      </c>
      <c r="R106" s="4">
        <f t="shared" si="14"/>
        <v>3.2608695652173912E-2</v>
      </c>
      <c r="S106" s="2">
        <v>33348</v>
      </c>
      <c r="T106" s="5">
        <f t="shared" si="20"/>
        <v>51481.644444444442</v>
      </c>
      <c r="U106" s="2">
        <v>53148</v>
      </c>
      <c r="V106" s="5">
        <f t="shared" si="15"/>
        <v>1666.3555555555577</v>
      </c>
      <c r="W106" s="4">
        <f t="shared" si="16"/>
        <v>3.2367955094242909E-2</v>
      </c>
      <c r="X106" s="22">
        <f t="shared" si="21"/>
        <v>49849.233262418071</v>
      </c>
      <c r="Y106" s="22">
        <f t="shared" si="22"/>
        <v>51462.75100613846</v>
      </c>
      <c r="Z106" s="22">
        <f t="shared" si="23"/>
        <v>1613.5177437203893</v>
      </c>
      <c r="AA106" s="8">
        <f t="shared" si="24"/>
        <v>3.236795509424293E-2</v>
      </c>
      <c r="AB106" s="22">
        <f t="shared" si="25"/>
        <v>4631647.5905524613</v>
      </c>
      <c r="AC106" s="11">
        <v>37107</v>
      </c>
      <c r="AD106" s="2">
        <v>1973</v>
      </c>
      <c r="AE106" s="2">
        <f t="shared" si="17"/>
        <v>43</v>
      </c>
      <c r="AF106" s="2" t="s">
        <v>161</v>
      </c>
    </row>
    <row r="107" spans="1:32" x14ac:dyDescent="0.2">
      <c r="A107">
        <v>10</v>
      </c>
      <c r="B107" s="2" t="s">
        <v>606</v>
      </c>
      <c r="C107" s="2" t="s">
        <v>22</v>
      </c>
      <c r="D107" s="2" t="s">
        <v>23</v>
      </c>
      <c r="E107" s="2" t="s">
        <v>2767</v>
      </c>
      <c r="F107" s="2" t="s">
        <v>2776</v>
      </c>
      <c r="G107" s="2">
        <v>47</v>
      </c>
      <c r="H107" s="2">
        <v>54</v>
      </c>
      <c r="I107" s="3">
        <v>42427</v>
      </c>
      <c r="J107" s="3">
        <v>42438</v>
      </c>
      <c r="K107" s="3" t="s">
        <v>2535</v>
      </c>
      <c r="L107" s="17">
        <f t="shared" si="18"/>
        <v>245.99</v>
      </c>
      <c r="M107" s="20">
        <f t="shared" si="19"/>
        <v>0.96829139395910402</v>
      </c>
      <c r="N107" s="2" t="s">
        <v>24</v>
      </c>
      <c r="O107" s="2">
        <v>2790000</v>
      </c>
      <c r="P107" s="2">
        <v>2750000</v>
      </c>
      <c r="Q107" s="2">
        <f t="shared" si="13"/>
        <v>-40000</v>
      </c>
      <c r="R107" s="4">
        <f t="shared" si="14"/>
        <v>-1.4336917562724014E-2</v>
      </c>
      <c r="S107" s="2">
        <v>31113</v>
      </c>
      <c r="T107" s="5">
        <f t="shared" si="20"/>
        <v>60023.680851063829</v>
      </c>
      <c r="U107" s="2">
        <v>59173</v>
      </c>
      <c r="V107" s="5">
        <f t="shared" si="15"/>
        <v>-850.68085106382932</v>
      </c>
      <c r="W107" s="4">
        <f t="shared" si="16"/>
        <v>-1.4172420601372571E-2</v>
      </c>
      <c r="X107" s="22">
        <f t="shared" si="21"/>
        <v>58120.413601832974</v>
      </c>
      <c r="Y107" s="22">
        <f t="shared" si="22"/>
        <v>57296.706654742062</v>
      </c>
      <c r="Z107" s="22">
        <f t="shared" si="23"/>
        <v>-823.70694709091185</v>
      </c>
      <c r="AA107" s="8">
        <f t="shared" si="24"/>
        <v>-1.4172420601372564E-2</v>
      </c>
      <c r="AB107" s="22">
        <f t="shared" si="25"/>
        <v>2692945.212772877</v>
      </c>
      <c r="AC107" s="11">
        <v>3281</v>
      </c>
      <c r="AD107" s="2">
        <v>1890</v>
      </c>
      <c r="AE107" s="2">
        <f t="shared" si="17"/>
        <v>126</v>
      </c>
      <c r="AF107" s="2" t="s">
        <v>27</v>
      </c>
    </row>
    <row r="108" spans="1:32" x14ac:dyDescent="0.2">
      <c r="A108">
        <v>10</v>
      </c>
      <c r="B108" s="2" t="s">
        <v>533</v>
      </c>
      <c r="C108" s="2" t="s">
        <v>22</v>
      </c>
      <c r="D108" s="2" t="s">
        <v>23</v>
      </c>
      <c r="E108" s="2" t="s">
        <v>2767</v>
      </c>
      <c r="F108" s="2" t="s">
        <v>2776</v>
      </c>
      <c r="G108" s="2">
        <v>48</v>
      </c>
      <c r="H108" s="2">
        <v>53</v>
      </c>
      <c r="I108" s="3">
        <v>42426</v>
      </c>
      <c r="J108" s="3">
        <v>42438</v>
      </c>
      <c r="K108" s="3" t="s">
        <v>2535</v>
      </c>
      <c r="L108" s="17">
        <f t="shared" si="18"/>
        <v>245.99</v>
      </c>
      <c r="M108" s="20">
        <f t="shared" si="19"/>
        <v>0.96829139395910402</v>
      </c>
      <c r="N108" s="2" t="s">
        <v>32</v>
      </c>
      <c r="O108" s="2">
        <v>2950000</v>
      </c>
      <c r="P108" s="2">
        <v>2900000</v>
      </c>
      <c r="Q108" s="2">
        <f t="shared" si="13"/>
        <v>-50000</v>
      </c>
      <c r="R108" s="4">
        <f t="shared" si="14"/>
        <v>-1.6949152542372881E-2</v>
      </c>
      <c r="S108" s="2">
        <v>30932</v>
      </c>
      <c r="T108" s="5">
        <f t="shared" si="20"/>
        <v>62102.75</v>
      </c>
      <c r="U108" s="2">
        <v>61061</v>
      </c>
      <c r="V108" s="5">
        <f t="shared" si="15"/>
        <v>-1041.75</v>
      </c>
      <c r="W108" s="4">
        <f t="shared" si="16"/>
        <v>-1.677461948142393E-2</v>
      </c>
      <c r="X108" s="22">
        <f t="shared" si="21"/>
        <v>60133.558366193749</v>
      </c>
      <c r="Y108" s="22">
        <f t="shared" si="22"/>
        <v>59124.840806536849</v>
      </c>
      <c r="Z108" s="22">
        <f t="shared" si="23"/>
        <v>-1008.7175596568995</v>
      </c>
      <c r="AA108" s="8">
        <f t="shared" si="24"/>
        <v>-1.6774619481423978E-2</v>
      </c>
      <c r="AB108" s="22">
        <f t="shared" si="25"/>
        <v>2837992.3587137689</v>
      </c>
      <c r="AC108" s="11">
        <v>3281</v>
      </c>
      <c r="AD108" s="2">
        <v>1890</v>
      </c>
      <c r="AE108" s="2">
        <f t="shared" si="17"/>
        <v>126</v>
      </c>
      <c r="AF108" s="2" t="s">
        <v>37</v>
      </c>
    </row>
    <row r="109" spans="1:32" x14ac:dyDescent="0.2">
      <c r="A109">
        <v>10</v>
      </c>
      <c r="B109" s="2" t="s">
        <v>472</v>
      </c>
      <c r="C109" s="2" t="s">
        <v>22</v>
      </c>
      <c r="D109" s="2" t="s">
        <v>23</v>
      </c>
      <c r="E109" s="2" t="s">
        <v>2767</v>
      </c>
      <c r="F109" s="2" t="s">
        <v>2776</v>
      </c>
      <c r="G109" s="2">
        <v>43</v>
      </c>
      <c r="H109" s="2">
        <v>47</v>
      </c>
      <c r="I109" s="3">
        <v>42426</v>
      </c>
      <c r="J109" s="3">
        <v>42439</v>
      </c>
      <c r="K109" s="3" t="s">
        <v>2535</v>
      </c>
      <c r="L109" s="17">
        <f t="shared" si="18"/>
        <v>245.99</v>
      </c>
      <c r="M109" s="20">
        <f t="shared" si="19"/>
        <v>0.96829139395910402</v>
      </c>
      <c r="N109" s="2" t="s">
        <v>57</v>
      </c>
      <c r="O109" s="2">
        <v>3300000</v>
      </c>
      <c r="P109" s="2">
        <v>3175000</v>
      </c>
      <c r="Q109" s="2">
        <f t="shared" si="13"/>
        <v>-125000</v>
      </c>
      <c r="R109" s="4">
        <f t="shared" si="14"/>
        <v>-3.787878787878788E-2</v>
      </c>
      <c r="S109" s="2">
        <v>108407</v>
      </c>
      <c r="T109" s="5">
        <f t="shared" si="20"/>
        <v>79265.279069767435</v>
      </c>
      <c r="U109" s="2">
        <v>76358</v>
      </c>
      <c r="V109" s="5">
        <f t="shared" si="15"/>
        <v>-2907.2790697674354</v>
      </c>
      <c r="W109" s="4">
        <f t="shared" si="16"/>
        <v>-3.6677838063353271E-2</v>
      </c>
      <c r="X109" s="22">
        <f t="shared" si="21"/>
        <v>76751.887563022508</v>
      </c>
      <c r="Y109" s="22">
        <f t="shared" si="22"/>
        <v>73936.794259929258</v>
      </c>
      <c r="Z109" s="22">
        <f t="shared" si="23"/>
        <v>-2815.0933030932501</v>
      </c>
      <c r="AA109" s="8">
        <f t="shared" si="24"/>
        <v>-3.6677838063353438E-2</v>
      </c>
      <c r="AB109" s="22">
        <f t="shared" si="25"/>
        <v>3179282.1531769582</v>
      </c>
      <c r="AC109" s="11">
        <v>1309</v>
      </c>
      <c r="AD109" s="2">
        <v>1940</v>
      </c>
      <c r="AE109" s="2">
        <f t="shared" si="17"/>
        <v>76</v>
      </c>
      <c r="AF109" s="2" t="s">
        <v>108</v>
      </c>
    </row>
    <row r="110" spans="1:32" x14ac:dyDescent="0.2">
      <c r="A110">
        <v>11</v>
      </c>
      <c r="B110" s="2" t="s">
        <v>2443</v>
      </c>
      <c r="C110" s="2" t="s">
        <v>22</v>
      </c>
      <c r="D110" s="2" t="s">
        <v>23</v>
      </c>
      <c r="E110" s="2" t="s">
        <v>2767</v>
      </c>
      <c r="F110" s="2" t="s">
        <v>2776</v>
      </c>
      <c r="G110" s="2">
        <v>143</v>
      </c>
      <c r="H110" s="2">
        <v>164</v>
      </c>
      <c r="I110" s="3">
        <v>42433</v>
      </c>
      <c r="J110" s="3">
        <v>42443</v>
      </c>
      <c r="K110" s="3" t="s">
        <v>2535</v>
      </c>
      <c r="L110" s="17">
        <f t="shared" si="18"/>
        <v>245.99</v>
      </c>
      <c r="M110" s="20">
        <f t="shared" si="19"/>
        <v>0.96829139395910402</v>
      </c>
      <c r="N110" s="2" t="s">
        <v>36</v>
      </c>
      <c r="O110" s="2">
        <v>9500000</v>
      </c>
      <c r="P110" s="2">
        <v>9710000</v>
      </c>
      <c r="Q110" s="2">
        <f t="shared" si="13"/>
        <v>210000</v>
      </c>
      <c r="R110" s="4">
        <f t="shared" si="14"/>
        <v>2.2105263157894735E-2</v>
      </c>
      <c r="S110" s="2"/>
      <c r="T110" s="5">
        <f t="shared" si="20"/>
        <v>66433.566433566433</v>
      </c>
      <c r="U110" s="2">
        <v>67902</v>
      </c>
      <c r="V110" s="5">
        <f t="shared" si="15"/>
        <v>1468.4335664335667</v>
      </c>
      <c r="W110" s="4">
        <f t="shared" si="16"/>
        <v>2.2103789473684216E-2</v>
      </c>
      <c r="X110" s="22">
        <f t="shared" si="21"/>
        <v>64327.050647632786</v>
      </c>
      <c r="Y110" s="22">
        <f t="shared" si="22"/>
        <v>65748.922232611076</v>
      </c>
      <c r="Z110" s="22">
        <f t="shared" si="23"/>
        <v>1421.8715849782893</v>
      </c>
      <c r="AA110" s="8">
        <f t="shared" si="24"/>
        <v>2.2103789473684098E-2</v>
      </c>
      <c r="AB110" s="22">
        <f t="shared" si="25"/>
        <v>9402095.8792633843</v>
      </c>
      <c r="AC110" s="11">
        <v>38753</v>
      </c>
      <c r="AD110" s="2">
        <v>1983</v>
      </c>
      <c r="AE110" s="2">
        <f t="shared" si="17"/>
        <v>33</v>
      </c>
      <c r="AF110" s="2" t="s">
        <v>46</v>
      </c>
    </row>
    <row r="111" spans="1:32" x14ac:dyDescent="0.2">
      <c r="A111">
        <v>11</v>
      </c>
      <c r="B111" s="2" t="s">
        <v>2258</v>
      </c>
      <c r="C111" s="2" t="s">
        <v>22</v>
      </c>
      <c r="D111" s="2" t="s">
        <v>23</v>
      </c>
      <c r="E111" s="2" t="s">
        <v>2767</v>
      </c>
      <c r="F111" s="2" t="s">
        <v>2776</v>
      </c>
      <c r="G111" s="2">
        <v>107</v>
      </c>
      <c r="H111" s="2">
        <v>115</v>
      </c>
      <c r="I111" s="3">
        <v>42432</v>
      </c>
      <c r="J111" s="3">
        <v>42443</v>
      </c>
      <c r="K111" s="3" t="s">
        <v>2535</v>
      </c>
      <c r="L111" s="17">
        <f t="shared" si="18"/>
        <v>245.99</v>
      </c>
      <c r="M111" s="20">
        <f t="shared" si="19"/>
        <v>0.96829139395910402</v>
      </c>
      <c r="N111" s="2" t="s">
        <v>24</v>
      </c>
      <c r="O111" s="2">
        <v>5400000</v>
      </c>
      <c r="P111" s="2">
        <v>5200000</v>
      </c>
      <c r="Q111" s="2">
        <f t="shared" si="13"/>
        <v>-200000</v>
      </c>
      <c r="R111" s="4">
        <f t="shared" si="14"/>
        <v>-3.7037037037037035E-2</v>
      </c>
      <c r="S111" s="2">
        <v>49792</v>
      </c>
      <c r="T111" s="5">
        <f t="shared" si="20"/>
        <v>50932.635514018693</v>
      </c>
      <c r="U111" s="2">
        <v>49063</v>
      </c>
      <c r="V111" s="5">
        <f t="shared" si="15"/>
        <v>-1869.6355140186934</v>
      </c>
      <c r="W111" s="4">
        <f t="shared" si="16"/>
        <v>-3.6708006470705705E-2</v>
      </c>
      <c r="X111" s="22">
        <f t="shared" si="21"/>
        <v>49317.632639880125</v>
      </c>
      <c r="Y111" s="22">
        <f t="shared" si="22"/>
        <v>47507.280661815523</v>
      </c>
      <c r="Z111" s="22">
        <f t="shared" si="23"/>
        <v>-1810.351978064602</v>
      </c>
      <c r="AA111" s="8">
        <f t="shared" si="24"/>
        <v>-3.6708006470705615E-2</v>
      </c>
      <c r="AB111" s="22">
        <f t="shared" si="25"/>
        <v>5083279.0308142612</v>
      </c>
      <c r="AC111" s="11">
        <v>31766</v>
      </c>
      <c r="AD111" s="2">
        <v>1983</v>
      </c>
      <c r="AE111" s="2">
        <f t="shared" si="17"/>
        <v>33</v>
      </c>
      <c r="AF111" s="2" t="s">
        <v>2259</v>
      </c>
    </row>
    <row r="112" spans="1:32" x14ac:dyDescent="0.2">
      <c r="A112">
        <v>11</v>
      </c>
      <c r="B112" s="2" t="s">
        <v>1947</v>
      </c>
      <c r="C112" s="2" t="s">
        <v>22</v>
      </c>
      <c r="D112" s="2" t="s">
        <v>23</v>
      </c>
      <c r="E112" s="2" t="s">
        <v>2767</v>
      </c>
      <c r="F112" s="2" t="s">
        <v>2776</v>
      </c>
      <c r="G112" s="2">
        <v>84</v>
      </c>
      <c r="H112" s="2">
        <v>94</v>
      </c>
      <c r="I112" s="3">
        <v>42433</v>
      </c>
      <c r="J112" s="3">
        <v>42444</v>
      </c>
      <c r="K112" s="3" t="s">
        <v>2535</v>
      </c>
      <c r="L112" s="17">
        <f t="shared" si="18"/>
        <v>245.99</v>
      </c>
      <c r="M112" s="20">
        <f t="shared" si="19"/>
        <v>0.96829139395910402</v>
      </c>
      <c r="N112" s="2" t="s">
        <v>24</v>
      </c>
      <c r="O112" s="2">
        <v>6200000</v>
      </c>
      <c r="P112" s="2">
        <v>6200000</v>
      </c>
      <c r="Q112" s="2">
        <f t="shared" si="13"/>
        <v>0</v>
      </c>
      <c r="R112" s="4">
        <f t="shared" si="14"/>
        <v>0</v>
      </c>
      <c r="S112" s="2">
        <v>2726</v>
      </c>
      <c r="T112" s="5">
        <f t="shared" si="20"/>
        <v>73841.976190476184</v>
      </c>
      <c r="U112" s="2">
        <v>73842</v>
      </c>
      <c r="V112" s="5">
        <f t="shared" si="15"/>
        <v>2.3809523816453293E-2</v>
      </c>
      <c r="W112" s="4">
        <f t="shared" si="16"/>
        <v>3.2243887616220302E-7</v>
      </c>
      <c r="X112" s="22">
        <f t="shared" si="21"/>
        <v>71500.550058171153</v>
      </c>
      <c r="Y112" s="22">
        <f t="shared" si="22"/>
        <v>71500.573112728162</v>
      </c>
      <c r="Z112" s="22">
        <f t="shared" si="23"/>
        <v>2.305455700843595E-2</v>
      </c>
      <c r="AA112" s="8">
        <f t="shared" si="24"/>
        <v>3.2243887619996364E-7</v>
      </c>
      <c r="AB112" s="22">
        <f t="shared" si="25"/>
        <v>6006048.1414691657</v>
      </c>
      <c r="AC112" s="11">
        <v>6560</v>
      </c>
      <c r="AD112" s="2">
        <v>2011</v>
      </c>
      <c r="AE112" s="2">
        <f t="shared" si="17"/>
        <v>5</v>
      </c>
      <c r="AF112" s="2" t="s">
        <v>37</v>
      </c>
    </row>
    <row r="113" spans="1:32" x14ac:dyDescent="0.2">
      <c r="A113">
        <v>11</v>
      </c>
      <c r="B113" s="2" t="s">
        <v>1543</v>
      </c>
      <c r="C113" s="2" t="s">
        <v>22</v>
      </c>
      <c r="D113" s="2" t="s">
        <v>23</v>
      </c>
      <c r="E113" s="2" t="s">
        <v>2767</v>
      </c>
      <c r="F113" s="2" t="s">
        <v>2776</v>
      </c>
      <c r="G113" s="2">
        <v>71</v>
      </c>
      <c r="H113" s="2">
        <v>81</v>
      </c>
      <c r="I113" s="3">
        <v>42433</v>
      </c>
      <c r="J113" s="3">
        <v>42444</v>
      </c>
      <c r="K113" s="3" t="s">
        <v>2535</v>
      </c>
      <c r="L113" s="17">
        <f t="shared" si="18"/>
        <v>245.99</v>
      </c>
      <c r="M113" s="20">
        <f t="shared" si="19"/>
        <v>0.96829139395910402</v>
      </c>
      <c r="N113" s="2" t="s">
        <v>24</v>
      </c>
      <c r="O113" s="2">
        <v>4800000</v>
      </c>
      <c r="P113" s="2">
        <v>4700000</v>
      </c>
      <c r="Q113" s="2">
        <f t="shared" si="13"/>
        <v>-100000</v>
      </c>
      <c r="R113" s="4">
        <f t="shared" si="14"/>
        <v>-2.0833333333333332E-2</v>
      </c>
      <c r="S113" s="2"/>
      <c r="T113" s="5">
        <f t="shared" si="20"/>
        <v>67605.633802816898</v>
      </c>
      <c r="U113" s="2">
        <v>66197</v>
      </c>
      <c r="V113" s="5">
        <f t="shared" si="15"/>
        <v>-1408.6338028168975</v>
      </c>
      <c r="W113" s="4">
        <f t="shared" si="16"/>
        <v>-2.083604166666661E-2</v>
      </c>
      <c r="X113" s="22">
        <f t="shared" si="21"/>
        <v>65461.953394418299</v>
      </c>
      <c r="Y113" s="22">
        <f t="shared" si="22"/>
        <v>64097.985405910811</v>
      </c>
      <c r="Z113" s="22">
        <f t="shared" si="23"/>
        <v>-1363.9679885074875</v>
      </c>
      <c r="AA113" s="8">
        <f t="shared" si="24"/>
        <v>-2.083604166666661E-2</v>
      </c>
      <c r="AB113" s="22">
        <f t="shared" si="25"/>
        <v>4550956.9638196677</v>
      </c>
      <c r="AC113" s="2">
        <v>812</v>
      </c>
      <c r="AD113" s="2">
        <v>2007</v>
      </c>
      <c r="AE113" s="2">
        <f t="shared" si="17"/>
        <v>9</v>
      </c>
      <c r="AF113" s="2" t="s">
        <v>103</v>
      </c>
    </row>
    <row r="114" spans="1:32" x14ac:dyDescent="0.2">
      <c r="A114">
        <v>11</v>
      </c>
      <c r="B114" s="2" t="s">
        <v>2168</v>
      </c>
      <c r="C114" s="2" t="s">
        <v>22</v>
      </c>
      <c r="D114" s="2" t="s">
        <v>23</v>
      </c>
      <c r="E114" s="2" t="s">
        <v>2767</v>
      </c>
      <c r="F114" s="2" t="s">
        <v>2776</v>
      </c>
      <c r="G114" s="2">
        <v>99</v>
      </c>
      <c r="H114" s="2">
        <v>112</v>
      </c>
      <c r="I114" s="3">
        <v>42434</v>
      </c>
      <c r="J114" s="3">
        <v>42444</v>
      </c>
      <c r="K114" s="3" t="s">
        <v>2535</v>
      </c>
      <c r="L114" s="17">
        <f t="shared" si="18"/>
        <v>245.99</v>
      </c>
      <c r="M114" s="20">
        <f t="shared" si="19"/>
        <v>0.96829139395910402</v>
      </c>
      <c r="N114" s="2" t="s">
        <v>36</v>
      </c>
      <c r="O114" s="2">
        <v>6900000</v>
      </c>
      <c r="P114" s="2">
        <v>6910000</v>
      </c>
      <c r="Q114" s="2">
        <f t="shared" si="13"/>
        <v>10000</v>
      </c>
      <c r="R114" s="4">
        <f t="shared" si="14"/>
        <v>1.4492753623188406E-3</v>
      </c>
      <c r="S114" s="2"/>
      <c r="T114" s="5">
        <f t="shared" si="20"/>
        <v>69696.969696969696</v>
      </c>
      <c r="U114" s="2">
        <v>69798</v>
      </c>
      <c r="V114" s="5">
        <f t="shared" si="15"/>
        <v>101.03030303030391</v>
      </c>
      <c r="W114" s="4">
        <f t="shared" si="16"/>
        <v>1.4495652173913171E-3</v>
      </c>
      <c r="X114" s="22">
        <f t="shared" si="21"/>
        <v>67486.975942604215</v>
      </c>
      <c r="Y114" s="22">
        <f t="shared" si="22"/>
        <v>67584.80271555754</v>
      </c>
      <c r="Z114" s="22">
        <f t="shared" si="23"/>
        <v>97.826772953325417</v>
      </c>
      <c r="AA114" s="8">
        <f t="shared" si="24"/>
        <v>1.4495652173913431E-3</v>
      </c>
      <c r="AB114" s="22">
        <f t="shared" si="25"/>
        <v>6690895.4688401967</v>
      </c>
      <c r="AC114" s="11">
        <v>1197</v>
      </c>
      <c r="AD114" s="2">
        <v>2006</v>
      </c>
      <c r="AE114" s="2">
        <f t="shared" si="17"/>
        <v>10</v>
      </c>
      <c r="AF114" s="2" t="s">
        <v>50</v>
      </c>
    </row>
    <row r="115" spans="1:32" x14ac:dyDescent="0.2">
      <c r="A115">
        <v>11</v>
      </c>
      <c r="B115" s="2" t="s">
        <v>2478</v>
      </c>
      <c r="C115" s="2" t="s">
        <v>22</v>
      </c>
      <c r="D115" s="2" t="s">
        <v>23</v>
      </c>
      <c r="E115" s="2" t="s">
        <v>2767</v>
      </c>
      <c r="F115" s="2" t="s">
        <v>2776</v>
      </c>
      <c r="G115" s="2">
        <v>149</v>
      </c>
      <c r="H115" s="2">
        <v>165</v>
      </c>
      <c r="I115" s="3">
        <v>42433</v>
      </c>
      <c r="J115" s="3">
        <v>42444</v>
      </c>
      <c r="K115" s="3" t="s">
        <v>2535</v>
      </c>
      <c r="L115" s="17">
        <f t="shared" si="18"/>
        <v>245.99</v>
      </c>
      <c r="M115" s="20">
        <f t="shared" si="19"/>
        <v>0.96829139395910402</v>
      </c>
      <c r="N115" s="2" t="s">
        <v>24</v>
      </c>
      <c r="O115" s="2">
        <v>7200000</v>
      </c>
      <c r="P115" s="2">
        <v>8360000</v>
      </c>
      <c r="Q115" s="2">
        <f t="shared" si="13"/>
        <v>1160000</v>
      </c>
      <c r="R115" s="4">
        <f t="shared" si="14"/>
        <v>0.16111111111111112</v>
      </c>
      <c r="S115" s="2"/>
      <c r="T115" s="5">
        <f t="shared" si="20"/>
        <v>48322.147651006715</v>
      </c>
      <c r="U115" s="2">
        <v>56107</v>
      </c>
      <c r="V115" s="5">
        <f t="shared" si="15"/>
        <v>7784.852348993285</v>
      </c>
      <c r="W115" s="4">
        <f t="shared" si="16"/>
        <v>0.16110319444444435</v>
      </c>
      <c r="X115" s="22">
        <f t="shared" si="21"/>
        <v>46789.919708090936</v>
      </c>
      <c r="Y115" s="22">
        <f t="shared" si="22"/>
        <v>54327.925240863449</v>
      </c>
      <c r="Z115" s="22">
        <f t="shared" si="23"/>
        <v>7538.0055327725131</v>
      </c>
      <c r="AA115" s="8">
        <f t="shared" si="24"/>
        <v>0.16110319444444435</v>
      </c>
      <c r="AB115" s="22">
        <f t="shared" si="25"/>
        <v>8094860.8608886544</v>
      </c>
      <c r="AC115" s="11">
        <v>1300</v>
      </c>
      <c r="AD115" s="2">
        <v>1995</v>
      </c>
      <c r="AE115" s="2">
        <f t="shared" si="17"/>
        <v>21</v>
      </c>
      <c r="AF115" s="2" t="s">
        <v>1292</v>
      </c>
    </row>
    <row r="116" spans="1:32" x14ac:dyDescent="0.2">
      <c r="A116">
        <v>11</v>
      </c>
      <c r="B116" s="2" t="s">
        <v>1305</v>
      </c>
      <c r="C116" s="2" t="s">
        <v>22</v>
      </c>
      <c r="D116" s="2" t="s">
        <v>23</v>
      </c>
      <c r="E116" s="2" t="s">
        <v>2767</v>
      </c>
      <c r="F116" s="2" t="s">
        <v>2776</v>
      </c>
      <c r="G116" s="2">
        <v>65</v>
      </c>
      <c r="H116" s="2">
        <v>71</v>
      </c>
      <c r="I116" s="3">
        <v>42433</v>
      </c>
      <c r="J116" s="3">
        <v>42444</v>
      </c>
      <c r="K116" s="3" t="s">
        <v>2535</v>
      </c>
      <c r="L116" s="17">
        <f t="shared" si="18"/>
        <v>245.99</v>
      </c>
      <c r="M116" s="20">
        <f t="shared" si="19"/>
        <v>0.96829139395910402</v>
      </c>
      <c r="N116" s="2" t="s">
        <v>24</v>
      </c>
      <c r="O116" s="2">
        <v>2990000</v>
      </c>
      <c r="P116" s="2">
        <v>3150000</v>
      </c>
      <c r="Q116" s="2">
        <f t="shared" si="13"/>
        <v>160000</v>
      </c>
      <c r="R116" s="4">
        <f t="shared" si="14"/>
        <v>5.3511705685618728E-2</v>
      </c>
      <c r="S116" s="2">
        <v>6642</v>
      </c>
      <c r="T116" s="5">
        <f t="shared" si="20"/>
        <v>46102.184615384613</v>
      </c>
      <c r="U116" s="2">
        <v>48564</v>
      </c>
      <c r="V116" s="5">
        <f t="shared" si="15"/>
        <v>2461.8153846153873</v>
      </c>
      <c r="W116" s="4">
        <f t="shared" si="16"/>
        <v>5.3399104731229219E-2</v>
      </c>
      <c r="X116" s="22">
        <f t="shared" si="21"/>
        <v>44640.348605790728</v>
      </c>
      <c r="Y116" s="22">
        <f t="shared" si="22"/>
        <v>47024.10325622993</v>
      </c>
      <c r="Z116" s="22">
        <f t="shared" si="23"/>
        <v>2383.7546504392012</v>
      </c>
      <c r="AA116" s="8">
        <f t="shared" si="24"/>
        <v>5.3399104731229219E-2</v>
      </c>
      <c r="AB116" s="22">
        <f t="shared" si="25"/>
        <v>3056566.7116549453</v>
      </c>
      <c r="AC116" s="2"/>
      <c r="AD116" s="2">
        <v>1976</v>
      </c>
      <c r="AE116" s="2">
        <f t="shared" si="17"/>
        <v>40</v>
      </c>
      <c r="AF116" s="2" t="s">
        <v>103</v>
      </c>
    </row>
    <row r="117" spans="1:32" x14ac:dyDescent="0.2">
      <c r="A117">
        <v>11</v>
      </c>
      <c r="B117" s="2" t="s">
        <v>2041</v>
      </c>
      <c r="C117" s="2" t="s">
        <v>22</v>
      </c>
      <c r="D117" s="2" t="s">
        <v>23</v>
      </c>
      <c r="E117" s="2" t="s">
        <v>2767</v>
      </c>
      <c r="F117" s="2" t="s">
        <v>2776</v>
      </c>
      <c r="G117" s="2">
        <v>115</v>
      </c>
      <c r="H117" s="2"/>
      <c r="I117" s="3">
        <v>42434</v>
      </c>
      <c r="J117" s="3">
        <v>42444</v>
      </c>
      <c r="K117" s="3" t="s">
        <v>2535</v>
      </c>
      <c r="L117" s="17">
        <f t="shared" si="18"/>
        <v>245.99</v>
      </c>
      <c r="M117" s="20">
        <f t="shared" si="19"/>
        <v>0.96829139395910402</v>
      </c>
      <c r="N117" s="2" t="s">
        <v>36</v>
      </c>
      <c r="O117" s="2">
        <v>5900000</v>
      </c>
      <c r="P117" s="2">
        <v>7600000</v>
      </c>
      <c r="Q117" s="2">
        <f t="shared" si="13"/>
        <v>1700000</v>
      </c>
      <c r="R117" s="4">
        <f t="shared" si="14"/>
        <v>0.28813559322033899</v>
      </c>
      <c r="S117" s="2">
        <v>41000</v>
      </c>
      <c r="T117" s="5">
        <f t="shared" si="20"/>
        <v>51660.869565217392</v>
      </c>
      <c r="U117" s="2">
        <v>66443</v>
      </c>
      <c r="V117" s="5">
        <f t="shared" si="15"/>
        <v>14782.130434782608</v>
      </c>
      <c r="W117" s="4">
        <f t="shared" si="16"/>
        <v>0.28613785557986871</v>
      </c>
      <c r="X117" s="22">
        <f t="shared" si="21"/>
        <v>50022.775404443797</v>
      </c>
      <c r="Y117" s="22">
        <f t="shared" si="22"/>
        <v>64336.18508882475</v>
      </c>
      <c r="Z117" s="22">
        <f t="shared" si="23"/>
        <v>14313.409684380953</v>
      </c>
      <c r="AA117" s="8">
        <f t="shared" si="24"/>
        <v>0.28613785557986882</v>
      </c>
      <c r="AB117" s="22">
        <f t="shared" si="25"/>
        <v>7398661.285214846</v>
      </c>
      <c r="AC117" s="11">
        <v>37086</v>
      </c>
      <c r="AD117" s="2">
        <v>1973</v>
      </c>
      <c r="AE117" s="2">
        <f t="shared" si="17"/>
        <v>43</v>
      </c>
      <c r="AF117" s="2" t="s">
        <v>186</v>
      </c>
    </row>
    <row r="118" spans="1:32" x14ac:dyDescent="0.2">
      <c r="A118">
        <v>11</v>
      </c>
      <c r="B118" s="2" t="s">
        <v>2211</v>
      </c>
      <c r="C118" s="2" t="s">
        <v>22</v>
      </c>
      <c r="D118" s="2" t="s">
        <v>23</v>
      </c>
      <c r="E118" s="2" t="s">
        <v>2767</v>
      </c>
      <c r="F118" s="2" t="s">
        <v>2776</v>
      </c>
      <c r="G118" s="2">
        <v>103</v>
      </c>
      <c r="H118" s="2">
        <v>113</v>
      </c>
      <c r="I118" s="3">
        <v>42434</v>
      </c>
      <c r="J118" s="3">
        <v>42444</v>
      </c>
      <c r="K118" s="3" t="s">
        <v>2535</v>
      </c>
      <c r="L118" s="17">
        <f t="shared" si="18"/>
        <v>245.99</v>
      </c>
      <c r="M118" s="20">
        <f t="shared" si="19"/>
        <v>0.96829139395910402</v>
      </c>
      <c r="N118" s="2" t="s">
        <v>36</v>
      </c>
      <c r="O118" s="2">
        <v>5200000</v>
      </c>
      <c r="P118" s="2">
        <v>5850000</v>
      </c>
      <c r="Q118" s="2">
        <f t="shared" si="13"/>
        <v>650000</v>
      </c>
      <c r="R118" s="4">
        <f t="shared" si="14"/>
        <v>0.125</v>
      </c>
      <c r="S118" s="2"/>
      <c r="T118" s="5">
        <f t="shared" si="20"/>
        <v>50485.436893203885</v>
      </c>
      <c r="U118" s="2">
        <v>56796</v>
      </c>
      <c r="V118" s="5">
        <f t="shared" si="15"/>
        <v>6310.5631067961149</v>
      </c>
      <c r="W118" s="4">
        <f t="shared" si="16"/>
        <v>0.12499769230769227</v>
      </c>
      <c r="X118" s="22">
        <f t="shared" si="21"/>
        <v>48884.614063954767</v>
      </c>
      <c r="Y118" s="22">
        <f t="shared" si="22"/>
        <v>54995.078011301273</v>
      </c>
      <c r="Z118" s="22">
        <f t="shared" si="23"/>
        <v>6110.4639473465068</v>
      </c>
      <c r="AA118" s="8">
        <f t="shared" si="24"/>
        <v>0.12499769230769232</v>
      </c>
      <c r="AB118" s="22">
        <f t="shared" si="25"/>
        <v>5664493.0351640312</v>
      </c>
      <c r="AC118" s="11">
        <v>5224</v>
      </c>
      <c r="AD118" s="2">
        <v>1971</v>
      </c>
      <c r="AE118" s="2">
        <f t="shared" si="17"/>
        <v>45</v>
      </c>
      <c r="AF118" s="2" t="s">
        <v>46</v>
      </c>
    </row>
    <row r="119" spans="1:32" x14ac:dyDescent="0.2">
      <c r="A119">
        <v>11</v>
      </c>
      <c r="B119" s="2" t="s">
        <v>1871</v>
      </c>
      <c r="C119" s="2" t="s">
        <v>22</v>
      </c>
      <c r="D119" s="2" t="s">
        <v>23</v>
      </c>
      <c r="E119" s="2" t="s">
        <v>2767</v>
      </c>
      <c r="F119" s="2" t="s">
        <v>2776</v>
      </c>
      <c r="G119" s="2">
        <v>81</v>
      </c>
      <c r="H119" s="2">
        <v>88</v>
      </c>
      <c r="I119" s="3">
        <v>42433</v>
      </c>
      <c r="J119" s="3">
        <v>42444</v>
      </c>
      <c r="K119" s="3" t="s">
        <v>2535</v>
      </c>
      <c r="L119" s="17">
        <f t="shared" si="18"/>
        <v>245.99</v>
      </c>
      <c r="M119" s="20">
        <f t="shared" si="19"/>
        <v>0.96829139395910402</v>
      </c>
      <c r="N119" s="2" t="s">
        <v>24</v>
      </c>
      <c r="O119" s="2">
        <v>4400000</v>
      </c>
      <c r="P119" s="2">
        <v>4955000</v>
      </c>
      <c r="Q119" s="2">
        <f t="shared" si="13"/>
        <v>555000</v>
      </c>
      <c r="R119" s="4">
        <f t="shared" si="14"/>
        <v>0.12613636363636363</v>
      </c>
      <c r="S119" s="2"/>
      <c r="T119" s="5">
        <f t="shared" si="20"/>
        <v>54320.98765432099</v>
      </c>
      <c r="U119" s="2">
        <v>61173</v>
      </c>
      <c r="V119" s="5">
        <f t="shared" si="15"/>
        <v>6852.0123456790097</v>
      </c>
      <c r="W119" s="4">
        <f t="shared" si="16"/>
        <v>0.12613931818181812</v>
      </c>
      <c r="X119" s="22">
        <f t="shared" si="21"/>
        <v>52598.544857037748</v>
      </c>
      <c r="Y119" s="22">
        <f t="shared" si="22"/>
        <v>59233.289442660272</v>
      </c>
      <c r="Z119" s="22">
        <f t="shared" si="23"/>
        <v>6634.744585622524</v>
      </c>
      <c r="AA119" s="8">
        <f t="shared" si="24"/>
        <v>0.12613931818181826</v>
      </c>
      <c r="AB119" s="22">
        <f t="shared" si="25"/>
        <v>4797896.4448554823</v>
      </c>
      <c r="AC119" s="11">
        <v>10627</v>
      </c>
      <c r="AD119" s="2">
        <v>1963</v>
      </c>
      <c r="AE119" s="2">
        <f t="shared" si="17"/>
        <v>53</v>
      </c>
      <c r="AF119" s="2" t="s">
        <v>885</v>
      </c>
    </row>
    <row r="120" spans="1:32" x14ac:dyDescent="0.2">
      <c r="A120">
        <v>11</v>
      </c>
      <c r="B120" s="2" t="s">
        <v>356</v>
      </c>
      <c r="C120" s="2" t="s">
        <v>22</v>
      </c>
      <c r="D120" s="2" t="s">
        <v>23</v>
      </c>
      <c r="E120" s="2" t="s">
        <v>2767</v>
      </c>
      <c r="F120" s="2" t="s">
        <v>2776</v>
      </c>
      <c r="G120" s="2">
        <v>73</v>
      </c>
      <c r="H120" s="2">
        <v>83</v>
      </c>
      <c r="I120" s="3">
        <v>42434</v>
      </c>
      <c r="J120" s="3">
        <v>42444</v>
      </c>
      <c r="K120" s="3" t="s">
        <v>2535</v>
      </c>
      <c r="L120" s="17">
        <f t="shared" si="18"/>
        <v>245.99</v>
      </c>
      <c r="M120" s="20">
        <f t="shared" si="19"/>
        <v>0.96829139395910402</v>
      </c>
      <c r="N120" s="2" t="s">
        <v>36</v>
      </c>
      <c r="O120" s="2">
        <v>4800000</v>
      </c>
      <c r="P120" s="2">
        <v>4800000</v>
      </c>
      <c r="Q120" s="2">
        <f t="shared" si="13"/>
        <v>0</v>
      </c>
      <c r="R120" s="4">
        <f t="shared" si="14"/>
        <v>0</v>
      </c>
      <c r="S120" s="2"/>
      <c r="T120" s="5">
        <f t="shared" si="20"/>
        <v>65753.42465753424</v>
      </c>
      <c r="U120" s="2">
        <v>65753</v>
      </c>
      <c r="V120" s="5">
        <f t="shared" si="15"/>
        <v>-0.42465753424039576</v>
      </c>
      <c r="W120" s="4">
        <f t="shared" si="16"/>
        <v>-6.4583333332393531E-6</v>
      </c>
      <c r="X120" s="22">
        <f t="shared" si="21"/>
        <v>63668.475219228749</v>
      </c>
      <c r="Y120" s="22">
        <f t="shared" si="22"/>
        <v>63668.064026992965</v>
      </c>
      <c r="Z120" s="22">
        <f t="shared" si="23"/>
        <v>-0.4111922357842559</v>
      </c>
      <c r="AA120" s="8">
        <f t="shared" si="24"/>
        <v>-6.4583333332297274E-6</v>
      </c>
      <c r="AB120" s="22">
        <f t="shared" si="25"/>
        <v>4647768.673970486</v>
      </c>
      <c r="AC120" s="11">
        <v>4893</v>
      </c>
      <c r="AD120" s="2">
        <v>1962</v>
      </c>
      <c r="AE120" s="2">
        <f t="shared" si="17"/>
        <v>54</v>
      </c>
      <c r="AF120" s="2" t="s">
        <v>161</v>
      </c>
    </row>
    <row r="121" spans="1:32" x14ac:dyDescent="0.2">
      <c r="A121">
        <v>11</v>
      </c>
      <c r="B121" s="2" t="s">
        <v>1345</v>
      </c>
      <c r="C121" s="2" t="s">
        <v>22</v>
      </c>
      <c r="D121" s="2" t="s">
        <v>23</v>
      </c>
      <c r="E121" s="2" t="s">
        <v>2767</v>
      </c>
      <c r="F121" s="2" t="s">
        <v>2776</v>
      </c>
      <c r="G121" s="2">
        <v>66</v>
      </c>
      <c r="H121" s="2">
        <v>73</v>
      </c>
      <c r="I121" s="3">
        <v>42433</v>
      </c>
      <c r="J121" s="3">
        <v>42444</v>
      </c>
      <c r="K121" s="3" t="s">
        <v>2535</v>
      </c>
      <c r="L121" s="17">
        <f t="shared" si="18"/>
        <v>245.99</v>
      </c>
      <c r="M121" s="20">
        <f t="shared" si="19"/>
        <v>0.96829139395910402</v>
      </c>
      <c r="N121" s="2" t="s">
        <v>24</v>
      </c>
      <c r="O121" s="2">
        <v>4000000</v>
      </c>
      <c r="P121" s="2">
        <v>4200000</v>
      </c>
      <c r="Q121" s="2">
        <f t="shared" si="13"/>
        <v>200000</v>
      </c>
      <c r="R121" s="4">
        <f t="shared" si="14"/>
        <v>0.05</v>
      </c>
      <c r="S121" s="2">
        <v>60258</v>
      </c>
      <c r="T121" s="5">
        <f t="shared" si="20"/>
        <v>61519.060606060608</v>
      </c>
      <c r="U121" s="2">
        <v>64549</v>
      </c>
      <c r="V121" s="5">
        <f t="shared" si="15"/>
        <v>3029.9393939393922</v>
      </c>
      <c r="W121" s="4">
        <f t="shared" si="16"/>
        <v>4.925204260418916E-2</v>
      </c>
      <c r="X121" s="22">
        <f t="shared" si="21"/>
        <v>59568.376949297031</v>
      </c>
      <c r="Y121" s="22">
        <f t="shared" si="22"/>
        <v>62502.241188666208</v>
      </c>
      <c r="Z121" s="22">
        <f t="shared" si="23"/>
        <v>2933.8642393691771</v>
      </c>
      <c r="AA121" s="8">
        <f t="shared" si="24"/>
        <v>4.925204260418916E-2</v>
      </c>
      <c r="AB121" s="22">
        <f t="shared" si="25"/>
        <v>4125147.91845197</v>
      </c>
      <c r="AC121" s="11">
        <v>2227</v>
      </c>
      <c r="AD121" s="2">
        <v>1951</v>
      </c>
      <c r="AE121" s="2">
        <f t="shared" si="17"/>
        <v>65</v>
      </c>
      <c r="AF121" s="2" t="s">
        <v>1292</v>
      </c>
    </row>
    <row r="122" spans="1:32" x14ac:dyDescent="0.2">
      <c r="A122">
        <v>11</v>
      </c>
      <c r="B122" s="2" t="s">
        <v>2414</v>
      </c>
      <c r="C122" s="2" t="s">
        <v>22</v>
      </c>
      <c r="D122" s="2" t="s">
        <v>23</v>
      </c>
      <c r="E122" s="2" t="s">
        <v>2767</v>
      </c>
      <c r="F122" s="2" t="s">
        <v>2776</v>
      </c>
      <c r="G122" s="2">
        <v>130</v>
      </c>
      <c r="H122" s="2">
        <v>140</v>
      </c>
      <c r="I122" s="3">
        <v>42434</v>
      </c>
      <c r="J122" s="3">
        <v>42445</v>
      </c>
      <c r="K122" s="3" t="s">
        <v>2535</v>
      </c>
      <c r="L122" s="17">
        <f t="shared" si="18"/>
        <v>245.99</v>
      </c>
      <c r="M122" s="20">
        <f t="shared" si="19"/>
        <v>0.96829139395910402</v>
      </c>
      <c r="N122" s="2" t="s">
        <v>24</v>
      </c>
      <c r="O122" s="2">
        <v>7100000</v>
      </c>
      <c r="P122" s="2">
        <v>7700000</v>
      </c>
      <c r="Q122" s="2">
        <f t="shared" si="13"/>
        <v>600000</v>
      </c>
      <c r="R122" s="4">
        <f t="shared" si="14"/>
        <v>8.4507042253521125E-2</v>
      </c>
      <c r="S122" s="2">
        <v>17399</v>
      </c>
      <c r="T122" s="5">
        <f t="shared" si="20"/>
        <v>54749.223076923074</v>
      </c>
      <c r="U122" s="2">
        <v>59365</v>
      </c>
      <c r="V122" s="5">
        <f t="shared" si="15"/>
        <v>4615.7769230769263</v>
      </c>
      <c r="W122" s="4">
        <f t="shared" si="16"/>
        <v>8.4307624175629398E-2</v>
      </c>
      <c r="X122" s="22">
        <f t="shared" si="21"/>
        <v>53013.20153133179</v>
      </c>
      <c r="Y122" s="22">
        <f t="shared" si="22"/>
        <v>57482.618602382208</v>
      </c>
      <c r="Z122" s="22">
        <f t="shared" si="23"/>
        <v>4469.4170710504186</v>
      </c>
      <c r="AA122" s="8">
        <f t="shared" si="24"/>
        <v>8.4307624175629342E-2</v>
      </c>
      <c r="AB122" s="22">
        <f t="shared" si="25"/>
        <v>7472740.4183096867</v>
      </c>
      <c r="AC122" s="11">
        <v>14085</v>
      </c>
      <c r="AD122" s="2">
        <v>1983</v>
      </c>
      <c r="AE122" s="2">
        <f t="shared" si="17"/>
        <v>33</v>
      </c>
      <c r="AF122" s="2" t="s">
        <v>46</v>
      </c>
    </row>
    <row r="123" spans="1:32" x14ac:dyDescent="0.2">
      <c r="A123">
        <v>11</v>
      </c>
      <c r="B123" s="2" t="s">
        <v>2381</v>
      </c>
      <c r="C123" s="2" t="s">
        <v>22</v>
      </c>
      <c r="D123" s="2" t="s">
        <v>23</v>
      </c>
      <c r="E123" s="2" t="s">
        <v>2767</v>
      </c>
      <c r="F123" s="2" t="s">
        <v>2776</v>
      </c>
      <c r="G123" s="2">
        <v>123</v>
      </c>
      <c r="H123" s="2">
        <v>135</v>
      </c>
      <c r="I123" s="3">
        <v>42431</v>
      </c>
      <c r="J123" s="3">
        <v>42445</v>
      </c>
      <c r="K123" s="3" t="s">
        <v>2535</v>
      </c>
      <c r="L123" s="17">
        <f t="shared" si="18"/>
        <v>245.99</v>
      </c>
      <c r="M123" s="20">
        <f t="shared" si="19"/>
        <v>0.96829139395910402</v>
      </c>
      <c r="N123" s="2" t="s">
        <v>62</v>
      </c>
      <c r="O123" s="2">
        <v>5800000</v>
      </c>
      <c r="P123" s="2">
        <v>7350000</v>
      </c>
      <c r="Q123" s="2">
        <f t="shared" si="13"/>
        <v>1550000</v>
      </c>
      <c r="R123" s="4">
        <f t="shared" si="14"/>
        <v>0.26724137931034481</v>
      </c>
      <c r="S123" s="2"/>
      <c r="T123" s="5">
        <f t="shared" si="20"/>
        <v>47154.471544715445</v>
      </c>
      <c r="U123" s="2">
        <v>59756</v>
      </c>
      <c r="V123" s="5">
        <f t="shared" si="15"/>
        <v>12601.528455284555</v>
      </c>
      <c r="W123" s="4">
        <f t="shared" si="16"/>
        <v>0.26723931034482767</v>
      </c>
      <c r="X123" s="22">
        <f t="shared" si="21"/>
        <v>45659.268983437425</v>
      </c>
      <c r="Y123" s="22">
        <f t="shared" si="22"/>
        <v>57861.220537420217</v>
      </c>
      <c r="Z123" s="22">
        <f t="shared" si="23"/>
        <v>12201.951553982792</v>
      </c>
      <c r="AA123" s="8">
        <f t="shared" si="24"/>
        <v>0.26723931034482751</v>
      </c>
      <c r="AB123" s="22">
        <f t="shared" si="25"/>
        <v>7116930.1261026869</v>
      </c>
      <c r="AC123" s="11">
        <v>14085</v>
      </c>
      <c r="AD123" s="2">
        <v>1983</v>
      </c>
      <c r="AE123" s="2">
        <f t="shared" si="17"/>
        <v>33</v>
      </c>
      <c r="AF123" s="2" t="s">
        <v>1870</v>
      </c>
    </row>
    <row r="124" spans="1:32" x14ac:dyDescent="0.2">
      <c r="A124">
        <v>11</v>
      </c>
      <c r="B124" s="2" t="s">
        <v>2297</v>
      </c>
      <c r="C124" s="2" t="s">
        <v>22</v>
      </c>
      <c r="D124" s="2" t="s">
        <v>23</v>
      </c>
      <c r="E124" s="2" t="s">
        <v>2767</v>
      </c>
      <c r="F124" s="2" t="s">
        <v>2776</v>
      </c>
      <c r="G124" s="2">
        <v>117</v>
      </c>
      <c r="H124" s="2">
        <v>130</v>
      </c>
      <c r="I124" s="3">
        <v>42419</v>
      </c>
      <c r="J124" s="3">
        <v>42447</v>
      </c>
      <c r="K124" s="3" t="s">
        <v>2535</v>
      </c>
      <c r="L124" s="17">
        <f t="shared" si="18"/>
        <v>245.99</v>
      </c>
      <c r="M124" s="20">
        <f t="shared" si="19"/>
        <v>0.96829139395910402</v>
      </c>
      <c r="N124" s="2" t="s">
        <v>812</v>
      </c>
      <c r="O124" s="2">
        <v>7750000</v>
      </c>
      <c r="P124" s="2">
        <v>7750000</v>
      </c>
      <c r="Q124" s="2">
        <f t="shared" si="13"/>
        <v>0</v>
      </c>
      <c r="R124" s="4">
        <f t="shared" si="14"/>
        <v>0</v>
      </c>
      <c r="S124" s="2"/>
      <c r="T124" s="5">
        <f t="shared" si="20"/>
        <v>66239.316239316235</v>
      </c>
      <c r="U124" s="2">
        <v>66239</v>
      </c>
      <c r="V124" s="5">
        <f t="shared" si="15"/>
        <v>-0.31623931623471435</v>
      </c>
      <c r="W124" s="4">
        <f t="shared" si="16"/>
        <v>-4.7741935483176237E-6</v>
      </c>
      <c r="X124" s="22">
        <f t="shared" si="21"/>
        <v>64138.959856265436</v>
      </c>
      <c r="Y124" s="22">
        <f t="shared" si="22"/>
        <v>64138.653644457088</v>
      </c>
      <c r="Z124" s="22">
        <f t="shared" si="23"/>
        <v>-0.30621180834714323</v>
      </c>
      <c r="AA124" s="8">
        <f t="shared" si="24"/>
        <v>-4.7741935484042751E-6</v>
      </c>
      <c r="AB124" s="22">
        <f t="shared" si="25"/>
        <v>7504222.476401479</v>
      </c>
      <c r="AC124" s="11">
        <v>8848</v>
      </c>
      <c r="AD124" s="2">
        <v>1997</v>
      </c>
      <c r="AE124" s="2">
        <f t="shared" si="17"/>
        <v>19</v>
      </c>
      <c r="AF124" s="2" t="s">
        <v>83</v>
      </c>
    </row>
    <row r="125" spans="1:32" x14ac:dyDescent="0.2">
      <c r="A125">
        <v>11</v>
      </c>
      <c r="B125" s="2" t="s">
        <v>1776</v>
      </c>
      <c r="C125" s="2" t="s">
        <v>22</v>
      </c>
      <c r="D125" s="2" t="s">
        <v>23</v>
      </c>
      <c r="E125" s="2" t="s">
        <v>2767</v>
      </c>
      <c r="F125" s="2" t="s">
        <v>2776</v>
      </c>
      <c r="G125" s="2">
        <v>78</v>
      </c>
      <c r="H125" s="2">
        <v>90</v>
      </c>
      <c r="I125" s="3">
        <v>42434</v>
      </c>
      <c r="J125" s="3">
        <v>42447</v>
      </c>
      <c r="K125" s="3" t="s">
        <v>2535</v>
      </c>
      <c r="L125" s="17">
        <f t="shared" si="18"/>
        <v>245.99</v>
      </c>
      <c r="M125" s="20">
        <f t="shared" si="19"/>
        <v>0.96829139395910402</v>
      </c>
      <c r="N125" s="2" t="s">
        <v>57</v>
      </c>
      <c r="O125" s="2">
        <v>4800000</v>
      </c>
      <c r="P125" s="2">
        <v>4850000</v>
      </c>
      <c r="Q125" s="2">
        <f t="shared" si="13"/>
        <v>50000</v>
      </c>
      <c r="R125" s="4">
        <f t="shared" si="14"/>
        <v>1.0416666666666666E-2</v>
      </c>
      <c r="S125" s="2"/>
      <c r="T125" s="5">
        <f t="shared" si="20"/>
        <v>61538.461538461539</v>
      </c>
      <c r="U125" s="2">
        <v>62179</v>
      </c>
      <c r="V125" s="5">
        <f t="shared" si="15"/>
        <v>640.53846153846098</v>
      </c>
      <c r="W125" s="4">
        <f t="shared" si="16"/>
        <v>1.0408749999999991E-2</v>
      </c>
      <c r="X125" s="22">
        <f t="shared" si="21"/>
        <v>59587.16270517563</v>
      </c>
      <c r="Y125" s="22">
        <f t="shared" si="22"/>
        <v>60207.390584983128</v>
      </c>
      <c r="Z125" s="22">
        <f t="shared" si="23"/>
        <v>620.22787980749854</v>
      </c>
      <c r="AA125" s="8">
        <f t="shared" si="24"/>
        <v>1.0408750000000029E-2</v>
      </c>
      <c r="AB125" s="22">
        <f t="shared" si="25"/>
        <v>4696176.4656286836</v>
      </c>
      <c r="AC125" s="11">
        <v>6928</v>
      </c>
      <c r="AD125" s="2">
        <v>1996</v>
      </c>
      <c r="AE125" s="2">
        <f t="shared" si="17"/>
        <v>20</v>
      </c>
      <c r="AF125" s="2" t="s">
        <v>383</v>
      </c>
    </row>
    <row r="126" spans="1:32" x14ac:dyDescent="0.2">
      <c r="A126">
        <v>11</v>
      </c>
      <c r="B126" s="2" t="s">
        <v>340</v>
      </c>
      <c r="C126" s="2" t="s">
        <v>22</v>
      </c>
      <c r="D126" s="2" t="s">
        <v>23</v>
      </c>
      <c r="E126" s="2" t="s">
        <v>2767</v>
      </c>
      <c r="F126" s="2" t="s">
        <v>2776</v>
      </c>
      <c r="G126" s="2">
        <v>46</v>
      </c>
      <c r="H126" s="2">
        <v>51</v>
      </c>
      <c r="I126" s="3">
        <v>42434</v>
      </c>
      <c r="J126" s="3">
        <v>42447</v>
      </c>
      <c r="K126" s="3" t="s">
        <v>2535</v>
      </c>
      <c r="L126" s="17">
        <f t="shared" si="18"/>
        <v>245.99</v>
      </c>
      <c r="M126" s="20">
        <f t="shared" si="19"/>
        <v>0.96829139395910402</v>
      </c>
      <c r="N126" s="2" t="s">
        <v>57</v>
      </c>
      <c r="O126" s="2">
        <v>2690000</v>
      </c>
      <c r="P126" s="2">
        <v>2700000</v>
      </c>
      <c r="Q126" s="2">
        <f t="shared" si="13"/>
        <v>10000</v>
      </c>
      <c r="R126" s="4">
        <f t="shared" si="14"/>
        <v>3.7174721189591076E-3</v>
      </c>
      <c r="S126" s="2"/>
      <c r="T126" s="5">
        <f t="shared" si="20"/>
        <v>58478.260869565216</v>
      </c>
      <c r="U126" s="2">
        <v>58696</v>
      </c>
      <c r="V126" s="5">
        <f t="shared" si="15"/>
        <v>217.73913043478387</v>
      </c>
      <c r="W126" s="4">
        <f t="shared" si="16"/>
        <v>3.7234200743494639E-3</v>
      </c>
      <c r="X126" s="22">
        <f t="shared" si="21"/>
        <v>56623.996733695429</v>
      </c>
      <c r="Y126" s="22">
        <f t="shared" si="22"/>
        <v>56834.831659823569</v>
      </c>
      <c r="Z126" s="22">
        <f t="shared" si="23"/>
        <v>210.83492612814007</v>
      </c>
      <c r="AA126" s="8">
        <f t="shared" si="24"/>
        <v>3.7234200743494644E-3</v>
      </c>
      <c r="AB126" s="22">
        <f t="shared" si="25"/>
        <v>2614402.256351884</v>
      </c>
      <c r="AC126" s="11">
        <v>3309</v>
      </c>
      <c r="AD126" s="2">
        <v>1962</v>
      </c>
      <c r="AE126" s="2">
        <f t="shared" si="17"/>
        <v>54</v>
      </c>
      <c r="AF126" s="2" t="s">
        <v>37</v>
      </c>
    </row>
    <row r="127" spans="1:32" x14ac:dyDescent="0.2">
      <c r="A127">
        <v>11</v>
      </c>
      <c r="B127" s="2" t="s">
        <v>1499</v>
      </c>
      <c r="C127" s="2" t="s">
        <v>22</v>
      </c>
      <c r="D127" s="2" t="s">
        <v>23</v>
      </c>
      <c r="E127" s="2" t="s">
        <v>2767</v>
      </c>
      <c r="F127" s="2" t="s">
        <v>2776</v>
      </c>
      <c r="G127" s="2">
        <v>72</v>
      </c>
      <c r="H127" s="2">
        <v>80</v>
      </c>
      <c r="I127" s="3">
        <v>42433</v>
      </c>
      <c r="J127" s="3">
        <v>42447</v>
      </c>
      <c r="K127" s="3" t="s">
        <v>2535</v>
      </c>
      <c r="L127" s="17">
        <f t="shared" si="18"/>
        <v>245.99</v>
      </c>
      <c r="M127" s="20">
        <f t="shared" si="19"/>
        <v>0.96829139395910402</v>
      </c>
      <c r="N127" s="2" t="s">
        <v>62</v>
      </c>
      <c r="O127" s="2">
        <v>4350000</v>
      </c>
      <c r="P127" s="2">
        <v>4500000</v>
      </c>
      <c r="Q127" s="2">
        <f t="shared" si="13"/>
        <v>150000</v>
      </c>
      <c r="R127" s="4">
        <f t="shared" si="14"/>
        <v>3.4482758620689655E-2</v>
      </c>
      <c r="S127" s="2"/>
      <c r="T127" s="5">
        <f t="shared" si="20"/>
        <v>60416.666666666664</v>
      </c>
      <c r="U127" s="2">
        <v>62500</v>
      </c>
      <c r="V127" s="5">
        <f t="shared" si="15"/>
        <v>2083.3333333333358</v>
      </c>
      <c r="W127" s="4">
        <f t="shared" si="16"/>
        <v>3.4482758620689696E-2</v>
      </c>
      <c r="X127" s="22">
        <f t="shared" si="21"/>
        <v>58500.9383850292</v>
      </c>
      <c r="Y127" s="22">
        <f t="shared" si="22"/>
        <v>60518.212122443998</v>
      </c>
      <c r="Z127" s="22">
        <f t="shared" si="23"/>
        <v>2017.2737374147982</v>
      </c>
      <c r="AA127" s="8">
        <f t="shared" si="24"/>
        <v>3.4482758620689627E-2</v>
      </c>
      <c r="AB127" s="22">
        <f t="shared" si="25"/>
        <v>4357311.2728159679</v>
      </c>
      <c r="AC127" s="11">
        <v>1912</v>
      </c>
      <c r="AD127" s="2">
        <v>1956</v>
      </c>
      <c r="AE127" s="2">
        <f t="shared" si="17"/>
        <v>60</v>
      </c>
      <c r="AF127" s="2" t="s">
        <v>83</v>
      </c>
    </row>
    <row r="128" spans="1:32" x14ac:dyDescent="0.2">
      <c r="A128">
        <v>12</v>
      </c>
      <c r="B128" s="2" t="s">
        <v>655</v>
      </c>
      <c r="C128" s="2" t="s">
        <v>22</v>
      </c>
      <c r="D128" s="2" t="s">
        <v>23</v>
      </c>
      <c r="E128" s="2" t="s">
        <v>2767</v>
      </c>
      <c r="F128" s="2" t="s">
        <v>2776</v>
      </c>
      <c r="G128" s="2">
        <v>48</v>
      </c>
      <c r="H128" s="2">
        <v>54</v>
      </c>
      <c r="I128" s="3">
        <v>42434</v>
      </c>
      <c r="J128" s="3">
        <v>42450</v>
      </c>
      <c r="K128" s="3" t="s">
        <v>2535</v>
      </c>
      <c r="L128" s="17">
        <f t="shared" si="18"/>
        <v>245.99</v>
      </c>
      <c r="M128" s="20">
        <f t="shared" si="19"/>
        <v>0.96829139395910402</v>
      </c>
      <c r="N128" s="2" t="s">
        <v>31</v>
      </c>
      <c r="O128" s="2">
        <v>3200000</v>
      </c>
      <c r="P128" s="2">
        <v>3200000</v>
      </c>
      <c r="Q128" s="2">
        <f t="shared" si="13"/>
        <v>0</v>
      </c>
      <c r="R128" s="4">
        <f t="shared" si="14"/>
        <v>0</v>
      </c>
      <c r="S128" s="2"/>
      <c r="T128" s="5">
        <f t="shared" si="20"/>
        <v>66666.666666666672</v>
      </c>
      <c r="U128" s="2">
        <v>66667</v>
      </c>
      <c r="V128" s="5">
        <f t="shared" si="15"/>
        <v>0.33333333332848269</v>
      </c>
      <c r="W128" s="4">
        <f t="shared" si="16"/>
        <v>4.9999999999272403E-6</v>
      </c>
      <c r="X128" s="22">
        <f t="shared" si="21"/>
        <v>64552.759597273609</v>
      </c>
      <c r="Y128" s="22">
        <f t="shared" si="22"/>
        <v>64553.082361071589</v>
      </c>
      <c r="Z128" s="22">
        <f t="shared" si="23"/>
        <v>0.3227637979798601</v>
      </c>
      <c r="AA128" s="8">
        <f t="shared" si="24"/>
        <v>4.999999999899184E-6</v>
      </c>
      <c r="AB128" s="22">
        <f t="shared" si="25"/>
        <v>3098547.953331436</v>
      </c>
      <c r="AC128" s="11">
        <v>4884</v>
      </c>
      <c r="AD128" s="2">
        <v>2005</v>
      </c>
      <c r="AE128" s="2">
        <f t="shared" si="17"/>
        <v>11</v>
      </c>
      <c r="AF128" s="2" t="s">
        <v>240</v>
      </c>
    </row>
    <row r="129" spans="1:32" x14ac:dyDescent="0.2">
      <c r="A129">
        <v>12</v>
      </c>
      <c r="B129" s="2" t="s">
        <v>1444</v>
      </c>
      <c r="C129" s="2" t="s">
        <v>22</v>
      </c>
      <c r="D129" s="2" t="s">
        <v>23</v>
      </c>
      <c r="E129" s="2" t="s">
        <v>2767</v>
      </c>
      <c r="F129" s="2" t="s">
        <v>2776</v>
      </c>
      <c r="G129" s="2">
        <v>68</v>
      </c>
      <c r="H129" s="2">
        <v>75</v>
      </c>
      <c r="I129" s="3">
        <v>42434</v>
      </c>
      <c r="J129" s="3">
        <v>42452</v>
      </c>
      <c r="K129" s="3" t="s">
        <v>2535</v>
      </c>
      <c r="L129" s="17">
        <f t="shared" si="18"/>
        <v>245.99</v>
      </c>
      <c r="M129" s="20">
        <f t="shared" si="19"/>
        <v>0.96829139395910402</v>
      </c>
      <c r="N129" s="2" t="s">
        <v>264</v>
      </c>
      <c r="O129" s="2">
        <v>4500000</v>
      </c>
      <c r="P129" s="2">
        <v>4650000</v>
      </c>
      <c r="Q129" s="2">
        <f t="shared" si="13"/>
        <v>150000</v>
      </c>
      <c r="R129" s="4">
        <f t="shared" si="14"/>
        <v>3.3333333333333333E-2</v>
      </c>
      <c r="S129" s="2"/>
      <c r="T129" s="5">
        <f t="shared" si="20"/>
        <v>66176.470588235301</v>
      </c>
      <c r="U129" s="2">
        <v>68382</v>
      </c>
      <c r="V129" s="5">
        <f t="shared" si="15"/>
        <v>2205.529411764699</v>
      </c>
      <c r="W129" s="4">
        <f t="shared" si="16"/>
        <v>3.3327999999999892E-2</v>
      </c>
      <c r="X129" s="22">
        <f t="shared" si="21"/>
        <v>64078.106953176008</v>
      </c>
      <c r="Y129" s="22">
        <f t="shared" si="22"/>
        <v>66213.702101711446</v>
      </c>
      <c r="Z129" s="22">
        <f t="shared" si="23"/>
        <v>2135.5951485354381</v>
      </c>
      <c r="AA129" s="8">
        <f t="shared" si="24"/>
        <v>3.3327999999999816E-2</v>
      </c>
      <c r="AB129" s="22">
        <f t="shared" si="25"/>
        <v>4502531.7429163782</v>
      </c>
      <c r="AC129" s="11">
        <v>4884</v>
      </c>
      <c r="AD129" s="2">
        <v>2005</v>
      </c>
      <c r="AE129" s="2">
        <f t="shared" si="17"/>
        <v>11</v>
      </c>
      <c r="AF129" s="2" t="s">
        <v>37</v>
      </c>
    </row>
    <row r="130" spans="1:32" x14ac:dyDescent="0.2">
      <c r="A130">
        <v>13</v>
      </c>
      <c r="B130" s="2" t="s">
        <v>474</v>
      </c>
      <c r="C130" s="2" t="s">
        <v>22</v>
      </c>
      <c r="D130" s="2" t="s">
        <v>23</v>
      </c>
      <c r="E130" s="2" t="s">
        <v>2767</v>
      </c>
      <c r="F130" s="2" t="s">
        <v>2776</v>
      </c>
      <c r="G130" s="2">
        <v>43</v>
      </c>
      <c r="H130" s="2">
        <v>48</v>
      </c>
      <c r="I130" s="3">
        <v>42447</v>
      </c>
      <c r="J130" s="3">
        <v>42459</v>
      </c>
      <c r="K130" s="3" t="s">
        <v>2535</v>
      </c>
      <c r="L130" s="17">
        <f t="shared" si="18"/>
        <v>245.99</v>
      </c>
      <c r="M130" s="20">
        <f t="shared" si="19"/>
        <v>0.96829139395910402</v>
      </c>
      <c r="N130" s="2" t="s">
        <v>32</v>
      </c>
      <c r="O130" s="2">
        <v>2800000</v>
      </c>
      <c r="P130" s="2">
        <v>3220000</v>
      </c>
      <c r="Q130" s="2">
        <f t="shared" ref="Q130:Q193" si="26">P130-O130</f>
        <v>420000</v>
      </c>
      <c r="R130" s="4">
        <f t="shared" ref="R130:R193" si="27">Q130/O130</f>
        <v>0.15</v>
      </c>
      <c r="S130" s="2"/>
      <c r="T130" s="5">
        <f t="shared" si="20"/>
        <v>65116.279069767443</v>
      </c>
      <c r="U130" s="2">
        <v>74884</v>
      </c>
      <c r="V130" s="5">
        <f t="shared" ref="V130:V193" si="28">U130-T130</f>
        <v>9767.7209302325573</v>
      </c>
      <c r="W130" s="4">
        <f t="shared" ref="W130:W193" si="29">V130/T130</f>
        <v>0.1500042857142857</v>
      </c>
      <c r="X130" s="22">
        <f t="shared" si="21"/>
        <v>63051.532629895148</v>
      </c>
      <c r="Y130" s="22">
        <f t="shared" si="22"/>
        <v>72509.532745233548</v>
      </c>
      <c r="Z130" s="22">
        <f t="shared" si="23"/>
        <v>9458.0001153384001</v>
      </c>
      <c r="AA130" s="8">
        <f t="shared" si="24"/>
        <v>0.1500042857142857</v>
      </c>
      <c r="AB130" s="22">
        <f t="shared" si="25"/>
        <v>3117909.9080450428</v>
      </c>
      <c r="AC130" s="11">
        <v>3321</v>
      </c>
      <c r="AD130" s="2">
        <v>2010</v>
      </c>
      <c r="AE130" s="2">
        <f t="shared" ref="AE130:AE193" si="30">2016-AD130</f>
        <v>6</v>
      </c>
      <c r="AF130" s="2" t="s">
        <v>37</v>
      </c>
    </row>
    <row r="131" spans="1:32" x14ac:dyDescent="0.2">
      <c r="A131">
        <v>13</v>
      </c>
      <c r="B131" s="2" t="s">
        <v>1347</v>
      </c>
      <c r="C131" s="2" t="s">
        <v>22</v>
      </c>
      <c r="D131" s="2" t="s">
        <v>23</v>
      </c>
      <c r="E131" s="2" t="s">
        <v>2767</v>
      </c>
      <c r="F131" s="2" t="s">
        <v>2776</v>
      </c>
      <c r="G131" s="2">
        <v>66</v>
      </c>
      <c r="H131" s="2">
        <v>73</v>
      </c>
      <c r="I131" s="3">
        <v>42448</v>
      </c>
      <c r="J131" s="3">
        <v>42459</v>
      </c>
      <c r="K131" s="3" t="s">
        <v>2535</v>
      </c>
      <c r="L131" s="17">
        <f t="shared" ref="L131:L194" si="31">IF(K131="Januar",238.19,IF(K131="Februar",240.59,IF(K131="Mars",245.99,IF(K131="April",250.79,IF(K131="Mai",256.52,IF(K131="Juni",259.83,IF(K131="Juli",265.66,IF(K131="August",272.21,IF(K131="September",275.91,IF(K131="Oktober",281.13,IF(K131="November",284.38,IF(K131="Desember",287.34,0))))))))))))</f>
        <v>245.99</v>
      </c>
      <c r="M131" s="20">
        <f t="shared" ref="M131:M194" si="32">$L$2/L131</f>
        <v>0.96829139395910402</v>
      </c>
      <c r="N131" s="2" t="s">
        <v>24</v>
      </c>
      <c r="O131" s="2">
        <v>4250000</v>
      </c>
      <c r="P131" s="2">
        <v>4850000</v>
      </c>
      <c r="Q131" s="2">
        <f t="shared" si="26"/>
        <v>600000</v>
      </c>
      <c r="R131" s="4">
        <f t="shared" si="27"/>
        <v>0.14117647058823529</v>
      </c>
      <c r="S131" s="2"/>
      <c r="T131" s="5">
        <f t="shared" ref="T131:T194" si="33">(O131+S131)/G131</f>
        <v>64393.939393939392</v>
      </c>
      <c r="U131" s="2">
        <v>73485</v>
      </c>
      <c r="V131" s="5">
        <f t="shared" si="28"/>
        <v>9091.0606060606078</v>
      </c>
      <c r="W131" s="4">
        <f t="shared" si="29"/>
        <v>0.1411788235294118</v>
      </c>
      <c r="X131" s="22">
        <f t="shared" ref="X131:X194" si="34">T131*M131</f>
        <v>62352.097338275635</v>
      </c>
      <c r="Y131" s="22">
        <f t="shared" ref="Y131:Y194" si="35">U131*M131</f>
        <v>71154.893085084754</v>
      </c>
      <c r="Z131" s="22">
        <f t="shared" ref="Z131:Z194" si="36">Y131-X131</f>
        <v>8802.795746809119</v>
      </c>
      <c r="AA131" s="8">
        <f t="shared" ref="AA131:AA194" si="37">Z131/X131</f>
        <v>0.14117882352941175</v>
      </c>
      <c r="AB131" s="22">
        <f t="shared" ref="AB131:AB194" si="38">Y131*G131</f>
        <v>4696222.9436155939</v>
      </c>
      <c r="AC131" s="11">
        <v>18871</v>
      </c>
      <c r="AD131" s="2">
        <v>2006</v>
      </c>
      <c r="AE131" s="2">
        <f t="shared" si="30"/>
        <v>10</v>
      </c>
      <c r="AF131" s="2" t="s">
        <v>105</v>
      </c>
    </row>
    <row r="132" spans="1:32" x14ac:dyDescent="0.2">
      <c r="A132">
        <v>13</v>
      </c>
      <c r="B132" s="2" t="s">
        <v>952</v>
      </c>
      <c r="C132" s="2" t="s">
        <v>22</v>
      </c>
      <c r="D132" s="2" t="s">
        <v>23</v>
      </c>
      <c r="E132" s="2" t="s">
        <v>2767</v>
      </c>
      <c r="F132" s="2" t="s">
        <v>2776</v>
      </c>
      <c r="G132" s="2">
        <v>66</v>
      </c>
      <c r="H132" s="2">
        <v>77</v>
      </c>
      <c r="I132" s="3">
        <v>42447</v>
      </c>
      <c r="J132" s="3">
        <v>42459</v>
      </c>
      <c r="K132" s="3" t="s">
        <v>2535</v>
      </c>
      <c r="L132" s="17">
        <f t="shared" si="31"/>
        <v>245.99</v>
      </c>
      <c r="M132" s="20">
        <f t="shared" si="32"/>
        <v>0.96829139395910402</v>
      </c>
      <c r="N132" s="2" t="s">
        <v>32</v>
      </c>
      <c r="O132" s="2">
        <v>3990000</v>
      </c>
      <c r="P132" s="2">
        <v>4600000</v>
      </c>
      <c r="Q132" s="2">
        <f t="shared" si="26"/>
        <v>610000</v>
      </c>
      <c r="R132" s="4">
        <f t="shared" si="27"/>
        <v>0.15288220551378445</v>
      </c>
      <c r="S132" s="2"/>
      <c r="T132" s="5">
        <f t="shared" si="33"/>
        <v>60454.545454545456</v>
      </c>
      <c r="U132" s="2">
        <v>69697</v>
      </c>
      <c r="V132" s="5">
        <f t="shared" si="28"/>
        <v>9242.4545454545441</v>
      </c>
      <c r="W132" s="4">
        <f t="shared" si="29"/>
        <v>0.15288270676691726</v>
      </c>
      <c r="X132" s="22">
        <f t="shared" si="34"/>
        <v>58537.616089345836</v>
      </c>
      <c r="Y132" s="22">
        <f t="shared" si="35"/>
        <v>67487.005284767671</v>
      </c>
      <c r="Z132" s="22">
        <f t="shared" si="36"/>
        <v>8949.3891954218343</v>
      </c>
      <c r="AA132" s="8">
        <f t="shared" si="37"/>
        <v>0.1528827067669172</v>
      </c>
      <c r="AB132" s="22">
        <f t="shared" si="38"/>
        <v>4454142.3487946661</v>
      </c>
      <c r="AC132" s="11">
        <v>4552</v>
      </c>
      <c r="AD132" s="2">
        <v>1991</v>
      </c>
      <c r="AE132" s="2">
        <f t="shared" si="30"/>
        <v>25</v>
      </c>
      <c r="AF132" s="2" t="s">
        <v>46</v>
      </c>
    </row>
    <row r="133" spans="1:32" x14ac:dyDescent="0.2">
      <c r="A133">
        <v>13</v>
      </c>
      <c r="B133" s="2" t="s">
        <v>1579</v>
      </c>
      <c r="C133" s="2" t="s">
        <v>22</v>
      </c>
      <c r="D133" s="2" t="s">
        <v>23</v>
      </c>
      <c r="E133" s="2" t="s">
        <v>2767</v>
      </c>
      <c r="F133" s="2" t="s">
        <v>2776</v>
      </c>
      <c r="G133" s="2">
        <v>72</v>
      </c>
      <c r="H133" s="2">
        <v>79</v>
      </c>
      <c r="I133" s="3">
        <v>42449</v>
      </c>
      <c r="J133" s="3">
        <v>42459</v>
      </c>
      <c r="K133" s="3" t="s">
        <v>2535</v>
      </c>
      <c r="L133" s="17">
        <f t="shared" si="31"/>
        <v>245.99</v>
      </c>
      <c r="M133" s="20">
        <f t="shared" si="32"/>
        <v>0.96829139395910402</v>
      </c>
      <c r="N133" s="2" t="s">
        <v>36</v>
      </c>
      <c r="O133" s="2">
        <v>3700000</v>
      </c>
      <c r="P133" s="2">
        <v>3900000</v>
      </c>
      <c r="Q133" s="2">
        <f t="shared" si="26"/>
        <v>200000</v>
      </c>
      <c r="R133" s="4">
        <f t="shared" si="27"/>
        <v>5.4054054054054057E-2</v>
      </c>
      <c r="S133" s="2"/>
      <c r="T133" s="5">
        <f t="shared" si="33"/>
        <v>51388.888888888891</v>
      </c>
      <c r="U133" s="2">
        <v>54167</v>
      </c>
      <c r="V133" s="5">
        <f t="shared" si="28"/>
        <v>2778.1111111111095</v>
      </c>
      <c r="W133" s="4">
        <f t="shared" si="29"/>
        <v>5.4060540540540505E-2</v>
      </c>
      <c r="X133" s="22">
        <f t="shared" si="34"/>
        <v>49759.418856231736</v>
      </c>
      <c r="Y133" s="22">
        <f t="shared" si="35"/>
        <v>52449.439936582785</v>
      </c>
      <c r="Z133" s="22">
        <f t="shared" si="36"/>
        <v>2690.021080351049</v>
      </c>
      <c r="AA133" s="8">
        <f t="shared" si="37"/>
        <v>5.4060540540540457E-2</v>
      </c>
      <c r="AB133" s="22">
        <f t="shared" si="38"/>
        <v>3776359.6754339607</v>
      </c>
      <c r="AC133" s="11">
        <v>3771</v>
      </c>
      <c r="AD133" s="2">
        <v>1938</v>
      </c>
      <c r="AE133" s="2">
        <f t="shared" si="30"/>
        <v>78</v>
      </c>
      <c r="AF133" s="2" t="s">
        <v>37</v>
      </c>
    </row>
    <row r="134" spans="1:32" x14ac:dyDescent="0.2">
      <c r="A134">
        <v>13</v>
      </c>
      <c r="B134" s="2" t="s">
        <v>867</v>
      </c>
      <c r="C134" s="2" t="s">
        <v>22</v>
      </c>
      <c r="D134" s="2" t="s">
        <v>23</v>
      </c>
      <c r="E134" s="2" t="s">
        <v>2767</v>
      </c>
      <c r="F134" s="2" t="s">
        <v>2776</v>
      </c>
      <c r="G134" s="2">
        <v>53</v>
      </c>
      <c r="H134" s="2"/>
      <c r="I134" s="3">
        <v>42445</v>
      </c>
      <c r="J134" s="3">
        <v>42461</v>
      </c>
      <c r="K134" s="3" t="s">
        <v>2536</v>
      </c>
      <c r="L134" s="17">
        <f t="shared" si="31"/>
        <v>250.79</v>
      </c>
      <c r="M134" s="20">
        <f t="shared" si="32"/>
        <v>0.9497587623110969</v>
      </c>
      <c r="N134" s="2" t="s">
        <v>31</v>
      </c>
      <c r="O134" s="2">
        <v>2590000</v>
      </c>
      <c r="P134" s="2">
        <v>2625000</v>
      </c>
      <c r="Q134" s="2">
        <f t="shared" si="26"/>
        <v>35000</v>
      </c>
      <c r="R134" s="4">
        <f t="shared" si="27"/>
        <v>1.3513513513513514E-2</v>
      </c>
      <c r="S134" s="2">
        <v>66157</v>
      </c>
      <c r="T134" s="5">
        <f t="shared" si="33"/>
        <v>50116.169811320753</v>
      </c>
      <c r="U134" s="2">
        <v>50777</v>
      </c>
      <c r="V134" s="5">
        <f t="shared" si="28"/>
        <v>660.83018867924693</v>
      </c>
      <c r="W134" s="4">
        <f t="shared" si="29"/>
        <v>1.3185967546346126E-2</v>
      </c>
      <c r="X134" s="22">
        <f t="shared" si="34"/>
        <v>47598.271411772759</v>
      </c>
      <c r="Y134" s="22">
        <f t="shared" si="35"/>
        <v>48225.900673870565</v>
      </c>
      <c r="Z134" s="22">
        <f t="shared" si="36"/>
        <v>627.62926209780562</v>
      </c>
      <c r="AA134" s="8">
        <f t="shared" si="37"/>
        <v>1.3185967546346029E-2</v>
      </c>
      <c r="AB134" s="22">
        <f t="shared" si="38"/>
        <v>2555972.7357151401</v>
      </c>
      <c r="AC134" s="11">
        <v>2878</v>
      </c>
      <c r="AD134" s="2">
        <v>1977</v>
      </c>
      <c r="AE134" s="2">
        <f t="shared" si="30"/>
        <v>39</v>
      </c>
      <c r="AF134" s="2" t="s">
        <v>213</v>
      </c>
    </row>
    <row r="135" spans="1:32" x14ac:dyDescent="0.2">
      <c r="A135">
        <v>14</v>
      </c>
      <c r="B135" s="2" t="s">
        <v>1447</v>
      </c>
      <c r="C135" s="2" t="s">
        <v>22</v>
      </c>
      <c r="D135" s="2" t="s">
        <v>23</v>
      </c>
      <c r="E135" s="2" t="s">
        <v>2767</v>
      </c>
      <c r="F135" s="2" t="s">
        <v>2776</v>
      </c>
      <c r="G135" s="2">
        <v>68</v>
      </c>
      <c r="H135" s="2">
        <v>74</v>
      </c>
      <c r="I135" s="3">
        <v>42452</v>
      </c>
      <c r="J135" s="3">
        <v>42464</v>
      </c>
      <c r="K135" s="3" t="s">
        <v>2536</v>
      </c>
      <c r="L135" s="17">
        <f t="shared" si="31"/>
        <v>250.79</v>
      </c>
      <c r="M135" s="20">
        <f t="shared" si="32"/>
        <v>0.9497587623110969</v>
      </c>
      <c r="N135" s="2" t="s">
        <v>32</v>
      </c>
      <c r="O135" s="2">
        <v>4250000</v>
      </c>
      <c r="P135" s="2">
        <v>4750000</v>
      </c>
      <c r="Q135" s="2">
        <f t="shared" si="26"/>
        <v>500000</v>
      </c>
      <c r="R135" s="4">
        <f t="shared" si="27"/>
        <v>0.11764705882352941</v>
      </c>
      <c r="S135" s="2">
        <v>21790</v>
      </c>
      <c r="T135" s="5">
        <f t="shared" si="33"/>
        <v>62820.441176470587</v>
      </c>
      <c r="U135" s="2">
        <v>70173</v>
      </c>
      <c r="V135" s="5">
        <f t="shared" si="28"/>
        <v>7352.5588235294126</v>
      </c>
      <c r="W135" s="4">
        <f t="shared" si="29"/>
        <v>0.11704086577289616</v>
      </c>
      <c r="X135" s="22">
        <f t="shared" si="34"/>
        <v>59664.264459601771</v>
      </c>
      <c r="Y135" s="22">
        <f t="shared" si="35"/>
        <v>66647.4216276566</v>
      </c>
      <c r="Z135" s="22">
        <f t="shared" si="36"/>
        <v>6983.1571680548295</v>
      </c>
      <c r="AA135" s="8">
        <f t="shared" si="37"/>
        <v>0.11704086577289616</v>
      </c>
      <c r="AB135" s="22">
        <f t="shared" si="38"/>
        <v>4532024.6706806486</v>
      </c>
      <c r="AC135" s="11">
        <v>1942</v>
      </c>
      <c r="AD135" s="2">
        <v>1975</v>
      </c>
      <c r="AE135" s="2">
        <f t="shared" si="30"/>
        <v>41</v>
      </c>
      <c r="AF135" s="2" t="s">
        <v>37</v>
      </c>
    </row>
    <row r="136" spans="1:32" x14ac:dyDescent="0.2">
      <c r="A136">
        <v>14</v>
      </c>
      <c r="B136" s="2" t="s">
        <v>1743</v>
      </c>
      <c r="C136" s="2" t="s">
        <v>22</v>
      </c>
      <c r="D136" s="2" t="s">
        <v>23</v>
      </c>
      <c r="E136" s="2" t="s">
        <v>2767</v>
      </c>
      <c r="F136" s="2" t="s">
        <v>2776</v>
      </c>
      <c r="G136" s="2">
        <v>77</v>
      </c>
      <c r="H136" s="2">
        <v>85</v>
      </c>
      <c r="I136" s="3">
        <v>42453</v>
      </c>
      <c r="J136" s="3">
        <v>42464</v>
      </c>
      <c r="K136" s="3" t="s">
        <v>2536</v>
      </c>
      <c r="L136" s="17">
        <f t="shared" si="31"/>
        <v>250.79</v>
      </c>
      <c r="M136" s="20">
        <f t="shared" si="32"/>
        <v>0.9497587623110969</v>
      </c>
      <c r="N136" s="2" t="s">
        <v>24</v>
      </c>
      <c r="O136" s="2">
        <v>5100000</v>
      </c>
      <c r="P136" s="2">
        <v>5100000</v>
      </c>
      <c r="Q136" s="2">
        <f t="shared" si="26"/>
        <v>0</v>
      </c>
      <c r="R136" s="4">
        <f t="shared" si="27"/>
        <v>0</v>
      </c>
      <c r="S136" s="2"/>
      <c r="T136" s="5">
        <f t="shared" si="33"/>
        <v>66233.766233766233</v>
      </c>
      <c r="U136" s="2">
        <v>66234</v>
      </c>
      <c r="V136" s="5">
        <f t="shared" si="28"/>
        <v>0.23376623376680072</v>
      </c>
      <c r="W136" s="4">
        <f t="shared" si="29"/>
        <v>3.5294117647144422E-6</v>
      </c>
      <c r="X136" s="22">
        <f t="shared" si="34"/>
        <v>62906.099841384341</v>
      </c>
      <c r="Y136" s="22">
        <f t="shared" si="35"/>
        <v>62906.321862913195</v>
      </c>
      <c r="Z136" s="22">
        <f t="shared" si="36"/>
        <v>0.22202152885438409</v>
      </c>
      <c r="AA136" s="8">
        <f t="shared" si="37"/>
        <v>3.5294117647446601E-6</v>
      </c>
      <c r="AB136" s="22">
        <f t="shared" si="38"/>
        <v>4843786.7834443161</v>
      </c>
      <c r="AC136" s="11">
        <v>1453</v>
      </c>
      <c r="AD136" s="2">
        <v>1925</v>
      </c>
      <c r="AE136" s="2">
        <f t="shared" si="30"/>
        <v>91</v>
      </c>
      <c r="AF136" s="2" t="s">
        <v>83</v>
      </c>
    </row>
    <row r="137" spans="1:32" x14ac:dyDescent="0.2">
      <c r="A137">
        <v>14</v>
      </c>
      <c r="B137" s="2" t="s">
        <v>870</v>
      </c>
      <c r="C137" s="2" t="s">
        <v>22</v>
      </c>
      <c r="D137" s="2" t="s">
        <v>23</v>
      </c>
      <c r="E137" s="2" t="s">
        <v>2767</v>
      </c>
      <c r="F137" s="2" t="s">
        <v>2776</v>
      </c>
      <c r="G137" s="2">
        <v>53</v>
      </c>
      <c r="H137" s="2">
        <v>58</v>
      </c>
      <c r="I137" s="3">
        <v>42455</v>
      </c>
      <c r="J137" s="3">
        <v>42465</v>
      </c>
      <c r="K137" s="3" t="s">
        <v>2536</v>
      </c>
      <c r="L137" s="17">
        <f t="shared" si="31"/>
        <v>250.79</v>
      </c>
      <c r="M137" s="20">
        <f t="shared" si="32"/>
        <v>0.9497587623110969</v>
      </c>
      <c r="N137" s="2" t="s">
        <v>36</v>
      </c>
      <c r="O137" s="2">
        <v>3100000</v>
      </c>
      <c r="P137" s="2">
        <v>3575000</v>
      </c>
      <c r="Q137" s="2">
        <f t="shared" si="26"/>
        <v>475000</v>
      </c>
      <c r="R137" s="4">
        <f t="shared" si="27"/>
        <v>0.15322580645161291</v>
      </c>
      <c r="S137" s="2"/>
      <c r="T137" s="5">
        <f t="shared" si="33"/>
        <v>58490.566037735851</v>
      </c>
      <c r="U137" s="2">
        <v>67453</v>
      </c>
      <c r="V137" s="5">
        <f t="shared" si="28"/>
        <v>8962.4339622641492</v>
      </c>
      <c r="W137" s="4">
        <f t="shared" si="29"/>
        <v>0.15322870967741931</v>
      </c>
      <c r="X137" s="22">
        <f t="shared" si="34"/>
        <v>55551.927606875484</v>
      </c>
      <c r="Y137" s="22">
        <f t="shared" si="35"/>
        <v>64064.077794170422</v>
      </c>
      <c r="Z137" s="22">
        <f t="shared" si="36"/>
        <v>8512.1501872949375</v>
      </c>
      <c r="AA137" s="8">
        <f t="shared" si="37"/>
        <v>0.15322870967741931</v>
      </c>
      <c r="AB137" s="22">
        <f t="shared" si="38"/>
        <v>3395396.1230910323</v>
      </c>
      <c r="AC137" s="11">
        <v>1871</v>
      </c>
      <c r="AD137" s="2">
        <v>2006</v>
      </c>
      <c r="AE137" s="2">
        <f t="shared" si="30"/>
        <v>10</v>
      </c>
      <c r="AF137" s="2" t="s">
        <v>37</v>
      </c>
    </row>
    <row r="138" spans="1:32" x14ac:dyDescent="0.2">
      <c r="A138">
        <v>14</v>
      </c>
      <c r="B138" s="2" t="s">
        <v>1168</v>
      </c>
      <c r="C138" s="2" t="s">
        <v>22</v>
      </c>
      <c r="D138" s="2" t="s">
        <v>23</v>
      </c>
      <c r="E138" s="2" t="s">
        <v>2767</v>
      </c>
      <c r="F138" s="2" t="s">
        <v>2776</v>
      </c>
      <c r="G138" s="2">
        <v>89</v>
      </c>
      <c r="H138" s="2">
        <v>97</v>
      </c>
      <c r="I138" s="3">
        <v>42455</v>
      </c>
      <c r="J138" s="3">
        <v>42465</v>
      </c>
      <c r="K138" s="3" t="s">
        <v>2536</v>
      </c>
      <c r="L138" s="17">
        <f t="shared" si="31"/>
        <v>250.79</v>
      </c>
      <c r="M138" s="20">
        <f t="shared" si="32"/>
        <v>0.9497587623110969</v>
      </c>
      <c r="N138" s="2" t="s">
        <v>36</v>
      </c>
      <c r="O138" s="2">
        <v>5590000</v>
      </c>
      <c r="P138" s="2">
        <v>6200000</v>
      </c>
      <c r="Q138" s="2">
        <f t="shared" si="26"/>
        <v>610000</v>
      </c>
      <c r="R138" s="4">
        <f t="shared" si="27"/>
        <v>0.10912343470483005</v>
      </c>
      <c r="S138" s="2"/>
      <c r="T138" s="5">
        <f t="shared" si="33"/>
        <v>62808.988764044945</v>
      </c>
      <c r="U138" s="2">
        <v>69663</v>
      </c>
      <c r="V138" s="5">
        <f t="shared" si="28"/>
        <v>6854.0112359550549</v>
      </c>
      <c r="W138" s="4">
        <f t="shared" si="29"/>
        <v>0.10912468694096598</v>
      </c>
      <c r="X138" s="22">
        <f t="shared" si="34"/>
        <v>59653.387430550916</v>
      </c>
      <c r="Y138" s="22">
        <f t="shared" si="35"/>
        <v>66163.044658877945</v>
      </c>
      <c r="Z138" s="22">
        <f t="shared" si="36"/>
        <v>6509.6572283270289</v>
      </c>
      <c r="AA138" s="8">
        <f t="shared" si="37"/>
        <v>0.10912468694096607</v>
      </c>
      <c r="AB138" s="22">
        <f t="shared" si="38"/>
        <v>5888510.9746401375</v>
      </c>
      <c r="AC138" s="11">
        <v>18872</v>
      </c>
      <c r="AD138" s="2">
        <v>2006</v>
      </c>
      <c r="AE138" s="2">
        <f t="shared" si="30"/>
        <v>10</v>
      </c>
      <c r="AF138" s="2" t="s">
        <v>105</v>
      </c>
    </row>
    <row r="139" spans="1:32" x14ac:dyDescent="0.2">
      <c r="A139">
        <v>14</v>
      </c>
      <c r="B139" s="2" t="s">
        <v>840</v>
      </c>
      <c r="C139" s="2" t="s">
        <v>22</v>
      </c>
      <c r="D139" s="2" t="s">
        <v>23</v>
      </c>
      <c r="E139" s="2" t="s">
        <v>2767</v>
      </c>
      <c r="F139" s="2" t="s">
        <v>2776</v>
      </c>
      <c r="G139" s="2">
        <v>118</v>
      </c>
      <c r="H139" s="2">
        <v>136</v>
      </c>
      <c r="I139" s="3">
        <v>42454</v>
      </c>
      <c r="J139" s="3">
        <v>42465</v>
      </c>
      <c r="K139" s="3" t="s">
        <v>2536</v>
      </c>
      <c r="L139" s="17">
        <f t="shared" si="31"/>
        <v>250.79</v>
      </c>
      <c r="M139" s="20">
        <f t="shared" si="32"/>
        <v>0.9497587623110969</v>
      </c>
      <c r="N139" s="2" t="s">
        <v>24</v>
      </c>
      <c r="O139" s="2">
        <v>7900000</v>
      </c>
      <c r="P139" s="2">
        <v>8100000</v>
      </c>
      <c r="Q139" s="2">
        <f t="shared" si="26"/>
        <v>200000</v>
      </c>
      <c r="R139" s="4">
        <f t="shared" si="27"/>
        <v>2.5316455696202531E-2</v>
      </c>
      <c r="S139" s="2"/>
      <c r="T139" s="5">
        <f t="shared" si="33"/>
        <v>66949.152542372874</v>
      </c>
      <c r="U139" s="2">
        <v>68644</v>
      </c>
      <c r="V139" s="5">
        <f t="shared" si="28"/>
        <v>1694.8474576271256</v>
      </c>
      <c r="W139" s="4">
        <f t="shared" si="29"/>
        <v>2.531544303797479E-2</v>
      </c>
      <c r="X139" s="22">
        <f t="shared" si="34"/>
        <v>63585.544256420886</v>
      </c>
      <c r="Y139" s="22">
        <f t="shared" si="35"/>
        <v>65195.240480082939</v>
      </c>
      <c r="Z139" s="22">
        <f t="shared" si="36"/>
        <v>1609.6962236620529</v>
      </c>
      <c r="AA139" s="8">
        <f t="shared" si="37"/>
        <v>2.5315443037974866E-2</v>
      </c>
      <c r="AB139" s="22">
        <f t="shared" si="38"/>
        <v>7693038.3766497867</v>
      </c>
      <c r="AC139" s="11">
        <v>6904</v>
      </c>
      <c r="AD139" s="2">
        <v>2004</v>
      </c>
      <c r="AE139" s="2">
        <f t="shared" si="30"/>
        <v>12</v>
      </c>
      <c r="AF139" s="2" t="s">
        <v>37</v>
      </c>
    </row>
    <row r="140" spans="1:32" x14ac:dyDescent="0.2">
      <c r="A140">
        <v>14</v>
      </c>
      <c r="B140" s="2" t="s">
        <v>1309</v>
      </c>
      <c r="C140" s="2" t="s">
        <v>22</v>
      </c>
      <c r="D140" s="2" t="s">
        <v>23</v>
      </c>
      <c r="E140" s="2" t="s">
        <v>2767</v>
      </c>
      <c r="F140" s="2" t="s">
        <v>2776</v>
      </c>
      <c r="G140" s="2">
        <v>65</v>
      </c>
      <c r="H140" s="2">
        <v>72</v>
      </c>
      <c r="I140" s="3">
        <v>42452</v>
      </c>
      <c r="J140" s="3">
        <v>42465</v>
      </c>
      <c r="K140" s="3" t="s">
        <v>2536</v>
      </c>
      <c r="L140" s="17">
        <f t="shared" si="31"/>
        <v>250.79</v>
      </c>
      <c r="M140" s="20">
        <f t="shared" si="32"/>
        <v>0.9497587623110969</v>
      </c>
      <c r="N140" s="2" t="s">
        <v>57</v>
      </c>
      <c r="O140" s="2">
        <v>3690000</v>
      </c>
      <c r="P140" s="2">
        <v>3700000</v>
      </c>
      <c r="Q140" s="2">
        <f t="shared" si="26"/>
        <v>10000</v>
      </c>
      <c r="R140" s="4">
        <f t="shared" si="27"/>
        <v>2.7100271002710027E-3</v>
      </c>
      <c r="S140" s="2"/>
      <c r="T140" s="5">
        <f t="shared" si="33"/>
        <v>56769.230769230766</v>
      </c>
      <c r="U140" s="2">
        <v>56923</v>
      </c>
      <c r="V140" s="5">
        <f t="shared" si="28"/>
        <v>153.76923076923413</v>
      </c>
      <c r="W140" s="4">
        <f t="shared" si="29"/>
        <v>2.7086720867209265E-3</v>
      </c>
      <c r="X140" s="22">
        <f t="shared" si="34"/>
        <v>53917.074352737654</v>
      </c>
      <c r="Y140" s="22">
        <f t="shared" si="35"/>
        <v>54063.118027034572</v>
      </c>
      <c r="Z140" s="22">
        <f t="shared" si="36"/>
        <v>146.04367429691774</v>
      </c>
      <c r="AA140" s="8">
        <f t="shared" si="37"/>
        <v>2.7086720867209356E-3</v>
      </c>
      <c r="AB140" s="22">
        <f t="shared" si="38"/>
        <v>3514102.6717572473</v>
      </c>
      <c r="AC140" s="11">
        <v>6464</v>
      </c>
      <c r="AD140" s="2">
        <v>1985</v>
      </c>
      <c r="AE140" s="2">
        <f t="shared" si="30"/>
        <v>31</v>
      </c>
      <c r="AF140" s="2" t="s">
        <v>83</v>
      </c>
    </row>
    <row r="141" spans="1:32" x14ac:dyDescent="0.2">
      <c r="A141">
        <v>14</v>
      </c>
      <c r="B141" s="2" t="s">
        <v>2225</v>
      </c>
      <c r="C141" s="2" t="s">
        <v>22</v>
      </c>
      <c r="D141" s="2" t="s">
        <v>23</v>
      </c>
      <c r="E141" s="2" t="s">
        <v>2767</v>
      </c>
      <c r="F141" s="2" t="s">
        <v>2776</v>
      </c>
      <c r="G141" s="2">
        <v>104</v>
      </c>
      <c r="H141" s="2">
        <v>115</v>
      </c>
      <c r="I141" s="3">
        <v>42455</v>
      </c>
      <c r="J141" s="3">
        <v>42465</v>
      </c>
      <c r="K141" s="3" t="s">
        <v>2536</v>
      </c>
      <c r="L141" s="17">
        <f t="shared" si="31"/>
        <v>250.79</v>
      </c>
      <c r="M141" s="20">
        <f t="shared" si="32"/>
        <v>0.9497587623110969</v>
      </c>
      <c r="N141" s="2" t="s">
        <v>36</v>
      </c>
      <c r="O141" s="2">
        <v>5290000</v>
      </c>
      <c r="P141" s="2">
        <v>5650000</v>
      </c>
      <c r="Q141" s="2">
        <f t="shared" si="26"/>
        <v>360000</v>
      </c>
      <c r="R141" s="4">
        <f t="shared" si="27"/>
        <v>6.8052930056710773E-2</v>
      </c>
      <c r="S141" s="2">
        <v>49794</v>
      </c>
      <c r="T141" s="5">
        <f t="shared" si="33"/>
        <v>51344.173076923078</v>
      </c>
      <c r="U141" s="2">
        <v>54806</v>
      </c>
      <c r="V141" s="5">
        <f t="shared" si="28"/>
        <v>3461.826923076922</v>
      </c>
      <c r="W141" s="4">
        <f t="shared" si="29"/>
        <v>6.7423949313400455E-2</v>
      </c>
      <c r="X141" s="22">
        <f t="shared" si="34"/>
        <v>48764.578273425206</v>
      </c>
      <c r="Y141" s="22">
        <f t="shared" si="35"/>
        <v>52052.478727221976</v>
      </c>
      <c r="Z141" s="22">
        <f t="shared" si="36"/>
        <v>3287.9004537967703</v>
      </c>
      <c r="AA141" s="8">
        <f t="shared" si="37"/>
        <v>6.7423949313400455E-2</v>
      </c>
      <c r="AB141" s="22">
        <f t="shared" si="38"/>
        <v>5413457.7876310851</v>
      </c>
      <c r="AC141" s="11">
        <v>31766</v>
      </c>
      <c r="AD141" s="2">
        <v>1984</v>
      </c>
      <c r="AE141" s="2">
        <f t="shared" si="30"/>
        <v>32</v>
      </c>
      <c r="AF141" s="2" t="s">
        <v>75</v>
      </c>
    </row>
    <row r="142" spans="1:32" x14ac:dyDescent="0.2">
      <c r="A142">
        <v>14</v>
      </c>
      <c r="B142" s="2" t="s">
        <v>2323</v>
      </c>
      <c r="C142" s="2" t="s">
        <v>22</v>
      </c>
      <c r="D142" s="2" t="s">
        <v>23</v>
      </c>
      <c r="E142" s="2" t="s">
        <v>2767</v>
      </c>
      <c r="F142" s="2" t="s">
        <v>2776</v>
      </c>
      <c r="G142" s="2">
        <v>114</v>
      </c>
      <c r="H142" s="2">
        <v>123</v>
      </c>
      <c r="I142" s="3">
        <v>42454</v>
      </c>
      <c r="J142" s="3">
        <v>42465</v>
      </c>
      <c r="K142" s="3" t="s">
        <v>2536</v>
      </c>
      <c r="L142" s="17">
        <f t="shared" si="31"/>
        <v>250.79</v>
      </c>
      <c r="M142" s="20">
        <f t="shared" si="32"/>
        <v>0.9497587623110969</v>
      </c>
      <c r="N142" s="2" t="s">
        <v>24</v>
      </c>
      <c r="O142" s="2">
        <v>4850000</v>
      </c>
      <c r="P142" s="2">
        <v>4900000</v>
      </c>
      <c r="Q142" s="2">
        <f t="shared" si="26"/>
        <v>50000</v>
      </c>
      <c r="R142" s="4">
        <f t="shared" si="27"/>
        <v>1.0309278350515464E-2</v>
      </c>
      <c r="S142" s="2">
        <v>157761</v>
      </c>
      <c r="T142" s="5">
        <f t="shared" si="33"/>
        <v>43927.728070175435</v>
      </c>
      <c r="U142" s="2">
        <v>44366</v>
      </c>
      <c r="V142" s="5">
        <f t="shared" si="28"/>
        <v>438.27192982456472</v>
      </c>
      <c r="W142" s="4">
        <f t="shared" si="29"/>
        <v>9.9771135243875222E-3</v>
      </c>
      <c r="X142" s="22">
        <f t="shared" si="34"/>
        <v>41720.744643068254</v>
      </c>
      <c r="Y142" s="22">
        <f t="shared" si="35"/>
        <v>42136.997248694126</v>
      </c>
      <c r="Z142" s="22">
        <f t="shared" si="36"/>
        <v>416.25260562587209</v>
      </c>
      <c r="AA142" s="8">
        <f t="shared" si="37"/>
        <v>9.9771135243874633E-3</v>
      </c>
      <c r="AB142" s="22">
        <f t="shared" si="38"/>
        <v>4803617.6863511307</v>
      </c>
      <c r="AC142" s="2"/>
      <c r="AD142" s="2">
        <v>1977</v>
      </c>
      <c r="AE142" s="2">
        <f t="shared" si="30"/>
        <v>39</v>
      </c>
      <c r="AF142" s="2" t="s">
        <v>67</v>
      </c>
    </row>
    <row r="143" spans="1:32" x14ac:dyDescent="0.2">
      <c r="A143">
        <v>14</v>
      </c>
      <c r="B143" s="2" t="s">
        <v>1310</v>
      </c>
      <c r="C143" s="2" t="s">
        <v>22</v>
      </c>
      <c r="D143" s="2" t="s">
        <v>23</v>
      </c>
      <c r="E143" s="2" t="s">
        <v>2767</v>
      </c>
      <c r="F143" s="2" t="s">
        <v>2776</v>
      </c>
      <c r="G143" s="2">
        <v>65</v>
      </c>
      <c r="H143" s="2">
        <v>72</v>
      </c>
      <c r="I143" s="3">
        <v>42452</v>
      </c>
      <c r="J143" s="3">
        <v>42465</v>
      </c>
      <c r="K143" s="3" t="s">
        <v>2536</v>
      </c>
      <c r="L143" s="17">
        <f t="shared" si="31"/>
        <v>250.79</v>
      </c>
      <c r="M143" s="20">
        <f t="shared" si="32"/>
        <v>0.9497587623110969</v>
      </c>
      <c r="N143" s="2" t="s">
        <v>57</v>
      </c>
      <c r="O143" s="2">
        <v>2990000</v>
      </c>
      <c r="P143" s="2">
        <v>3150000</v>
      </c>
      <c r="Q143" s="2">
        <f t="shared" si="26"/>
        <v>160000</v>
      </c>
      <c r="R143" s="4">
        <f t="shared" si="27"/>
        <v>5.3511705685618728E-2</v>
      </c>
      <c r="S143" s="2"/>
      <c r="T143" s="5">
        <f t="shared" si="33"/>
        <v>46000</v>
      </c>
      <c r="U143" s="2">
        <v>48462</v>
      </c>
      <c r="V143" s="5">
        <f t="shared" si="28"/>
        <v>2462</v>
      </c>
      <c r="W143" s="4">
        <f t="shared" si="29"/>
        <v>5.352173913043478E-2</v>
      </c>
      <c r="X143" s="22">
        <f t="shared" si="34"/>
        <v>43688.903066310457</v>
      </c>
      <c r="Y143" s="22">
        <f t="shared" si="35"/>
        <v>46027.209139120379</v>
      </c>
      <c r="Z143" s="22">
        <f t="shared" si="36"/>
        <v>2338.3060728099226</v>
      </c>
      <c r="AA143" s="8">
        <f t="shared" si="37"/>
        <v>5.3521739130434828E-2</v>
      </c>
      <c r="AB143" s="22">
        <f t="shared" si="38"/>
        <v>2991768.5940428246</v>
      </c>
      <c r="AC143" s="2"/>
      <c r="AD143" s="2">
        <v>1976</v>
      </c>
      <c r="AE143" s="2">
        <f t="shared" si="30"/>
        <v>40</v>
      </c>
      <c r="AF143" s="2" t="s">
        <v>37</v>
      </c>
    </row>
    <row r="144" spans="1:32" x14ac:dyDescent="0.2">
      <c r="A144">
        <v>14</v>
      </c>
      <c r="B144" s="2" t="s">
        <v>1580</v>
      </c>
      <c r="C144" s="2" t="s">
        <v>22</v>
      </c>
      <c r="D144" s="2" t="s">
        <v>23</v>
      </c>
      <c r="E144" s="2" t="s">
        <v>2767</v>
      </c>
      <c r="F144" s="2" t="s">
        <v>2776</v>
      </c>
      <c r="G144" s="2">
        <v>72</v>
      </c>
      <c r="H144" s="2">
        <v>78</v>
      </c>
      <c r="I144" s="3">
        <v>42453</v>
      </c>
      <c r="J144" s="3">
        <v>42465</v>
      </c>
      <c r="K144" s="3" t="s">
        <v>2536</v>
      </c>
      <c r="L144" s="17">
        <f t="shared" si="31"/>
        <v>250.79</v>
      </c>
      <c r="M144" s="20">
        <f t="shared" si="32"/>
        <v>0.9497587623110969</v>
      </c>
      <c r="N144" s="2" t="s">
        <v>32</v>
      </c>
      <c r="O144" s="2">
        <v>3990000</v>
      </c>
      <c r="P144" s="2">
        <v>4180000</v>
      </c>
      <c r="Q144" s="2">
        <f t="shared" si="26"/>
        <v>190000</v>
      </c>
      <c r="R144" s="4">
        <f t="shared" si="27"/>
        <v>4.7619047619047616E-2</v>
      </c>
      <c r="S144" s="2"/>
      <c r="T144" s="5">
        <f t="shared" si="33"/>
        <v>55416.666666666664</v>
      </c>
      <c r="U144" s="2">
        <v>58056</v>
      </c>
      <c r="V144" s="5">
        <f t="shared" si="28"/>
        <v>2639.3333333333358</v>
      </c>
      <c r="W144" s="4">
        <f t="shared" si="29"/>
        <v>4.7627067669172976E-2</v>
      </c>
      <c r="X144" s="22">
        <f t="shared" si="34"/>
        <v>52632.464744739955</v>
      </c>
      <c r="Y144" s="22">
        <f t="shared" si="35"/>
        <v>55139.19470473304</v>
      </c>
      <c r="Z144" s="22">
        <f t="shared" si="36"/>
        <v>2506.7299599930848</v>
      </c>
      <c r="AA144" s="8">
        <f t="shared" si="37"/>
        <v>4.7627067669172865E-2</v>
      </c>
      <c r="AB144" s="22">
        <f t="shared" si="38"/>
        <v>3970022.0187407788</v>
      </c>
      <c r="AC144" s="11">
        <v>1672</v>
      </c>
      <c r="AD144" s="2">
        <v>1962</v>
      </c>
      <c r="AE144" s="2">
        <f t="shared" si="30"/>
        <v>54</v>
      </c>
      <c r="AF144" s="2" t="s">
        <v>1581</v>
      </c>
    </row>
    <row r="145" spans="1:32" x14ac:dyDescent="0.2">
      <c r="A145">
        <v>14</v>
      </c>
      <c r="B145" s="2" t="s">
        <v>533</v>
      </c>
      <c r="C145" s="2" t="s">
        <v>22</v>
      </c>
      <c r="D145" s="2" t="s">
        <v>23</v>
      </c>
      <c r="E145" s="2" t="s">
        <v>2767</v>
      </c>
      <c r="F145" s="2" t="s">
        <v>2776</v>
      </c>
      <c r="G145" s="2">
        <v>47</v>
      </c>
      <c r="H145" s="2">
        <v>51</v>
      </c>
      <c r="I145" s="3">
        <v>42455</v>
      </c>
      <c r="J145" s="3">
        <v>42465</v>
      </c>
      <c r="K145" s="3" t="s">
        <v>2536</v>
      </c>
      <c r="L145" s="17">
        <f t="shared" si="31"/>
        <v>250.79</v>
      </c>
      <c r="M145" s="20">
        <f t="shared" si="32"/>
        <v>0.9497587623110969</v>
      </c>
      <c r="N145" s="2" t="s">
        <v>36</v>
      </c>
      <c r="O145" s="2">
        <v>2950000</v>
      </c>
      <c r="P145" s="2">
        <v>3550000</v>
      </c>
      <c r="Q145" s="2">
        <f t="shared" si="26"/>
        <v>600000</v>
      </c>
      <c r="R145" s="4">
        <f t="shared" si="27"/>
        <v>0.20338983050847459</v>
      </c>
      <c r="S145" s="2">
        <v>31535</v>
      </c>
      <c r="T145" s="5">
        <f t="shared" si="33"/>
        <v>63436.914893617024</v>
      </c>
      <c r="U145" s="2">
        <v>76203</v>
      </c>
      <c r="V145" s="5">
        <f t="shared" si="28"/>
        <v>12766.085106382976</v>
      </c>
      <c r="W145" s="4">
        <f t="shared" si="29"/>
        <v>0.20124063611528956</v>
      </c>
      <c r="X145" s="22">
        <f t="shared" si="34"/>
        <v>60249.765774196094</v>
      </c>
      <c r="Y145" s="22">
        <f t="shared" si="35"/>
        <v>72374.466964392515</v>
      </c>
      <c r="Z145" s="22">
        <f t="shared" si="36"/>
        <v>12124.701190196422</v>
      </c>
      <c r="AA145" s="8">
        <f t="shared" si="37"/>
        <v>0.20124063611528953</v>
      </c>
      <c r="AB145" s="22">
        <f t="shared" si="38"/>
        <v>3401599.9473264483</v>
      </c>
      <c r="AC145" s="11">
        <v>3281</v>
      </c>
      <c r="AD145" s="2">
        <v>1890</v>
      </c>
      <c r="AE145" s="2">
        <f t="shared" si="30"/>
        <v>126</v>
      </c>
      <c r="AF145" s="2" t="s">
        <v>46</v>
      </c>
    </row>
    <row r="146" spans="1:32" x14ac:dyDescent="0.2">
      <c r="A146">
        <v>14</v>
      </c>
      <c r="B146" s="2" t="s">
        <v>474</v>
      </c>
      <c r="C146" s="2" t="s">
        <v>22</v>
      </c>
      <c r="D146" s="2" t="s">
        <v>23</v>
      </c>
      <c r="E146" s="2" t="s">
        <v>2767</v>
      </c>
      <c r="F146" s="2" t="s">
        <v>2776</v>
      </c>
      <c r="G146" s="2">
        <v>71</v>
      </c>
      <c r="H146" s="2">
        <v>78</v>
      </c>
      <c r="I146" s="3">
        <v>42456</v>
      </c>
      <c r="J146" s="3">
        <v>42466</v>
      </c>
      <c r="K146" s="3" t="s">
        <v>2536</v>
      </c>
      <c r="L146" s="17">
        <f t="shared" si="31"/>
        <v>250.79</v>
      </c>
      <c r="M146" s="20">
        <f t="shared" si="32"/>
        <v>0.9497587623110969</v>
      </c>
      <c r="N146" s="2" t="s">
        <v>36</v>
      </c>
      <c r="O146" s="2">
        <v>6100000</v>
      </c>
      <c r="P146" s="2">
        <v>6600000</v>
      </c>
      <c r="Q146" s="2">
        <f t="shared" si="26"/>
        <v>500000</v>
      </c>
      <c r="R146" s="4">
        <f t="shared" si="27"/>
        <v>8.1967213114754092E-2</v>
      </c>
      <c r="S146" s="2"/>
      <c r="T146" s="5">
        <f t="shared" si="33"/>
        <v>85915.492957746479</v>
      </c>
      <c r="U146" s="2">
        <v>92958</v>
      </c>
      <c r="V146" s="5">
        <f t="shared" si="28"/>
        <v>7042.5070422535209</v>
      </c>
      <c r="W146" s="4">
        <f t="shared" si="29"/>
        <v>8.197016393442623E-2</v>
      </c>
      <c r="X146" s="22">
        <f t="shared" si="34"/>
        <v>81598.992254897064</v>
      </c>
      <c r="Y146" s="22">
        <f t="shared" si="35"/>
        <v>88287.675026914949</v>
      </c>
      <c r="Z146" s="22">
        <f t="shared" si="36"/>
        <v>6688.6827720178844</v>
      </c>
      <c r="AA146" s="8">
        <f t="shared" si="37"/>
        <v>8.1970163934426174E-2</v>
      </c>
      <c r="AB146" s="22">
        <f t="shared" si="38"/>
        <v>6268424.926910961</v>
      </c>
      <c r="AC146" s="11">
        <v>3321</v>
      </c>
      <c r="AD146" s="2">
        <v>2010</v>
      </c>
      <c r="AE146" s="2">
        <f t="shared" si="30"/>
        <v>6</v>
      </c>
      <c r="AF146" s="2" t="s">
        <v>29</v>
      </c>
    </row>
    <row r="147" spans="1:32" x14ac:dyDescent="0.2">
      <c r="A147">
        <v>14</v>
      </c>
      <c r="B147" s="2" t="s">
        <v>570</v>
      </c>
      <c r="C147" s="2" t="s">
        <v>22</v>
      </c>
      <c r="D147" s="2" t="s">
        <v>23</v>
      </c>
      <c r="E147" s="2" t="s">
        <v>2767</v>
      </c>
      <c r="F147" s="2" t="s">
        <v>2776</v>
      </c>
      <c r="G147" s="2">
        <v>46</v>
      </c>
      <c r="H147" s="2">
        <v>51</v>
      </c>
      <c r="I147" s="3">
        <v>42454</v>
      </c>
      <c r="J147" s="3">
        <v>42466</v>
      </c>
      <c r="K147" s="3" t="s">
        <v>2536</v>
      </c>
      <c r="L147" s="17">
        <f t="shared" si="31"/>
        <v>250.79</v>
      </c>
      <c r="M147" s="20">
        <f t="shared" si="32"/>
        <v>0.9497587623110969</v>
      </c>
      <c r="N147" s="2" t="s">
        <v>32</v>
      </c>
      <c r="O147" s="2">
        <v>3100000</v>
      </c>
      <c r="P147" s="2">
        <v>3470000</v>
      </c>
      <c r="Q147" s="2">
        <f t="shared" si="26"/>
        <v>370000</v>
      </c>
      <c r="R147" s="4">
        <f t="shared" si="27"/>
        <v>0.11935483870967742</v>
      </c>
      <c r="S147" s="2"/>
      <c r="T147" s="5">
        <f t="shared" si="33"/>
        <v>67391.304347826081</v>
      </c>
      <c r="U147" s="2">
        <v>75435</v>
      </c>
      <c r="V147" s="5">
        <f t="shared" si="28"/>
        <v>8043.6956521739194</v>
      </c>
      <c r="W147" s="4">
        <f t="shared" si="29"/>
        <v>0.11935806451612914</v>
      </c>
      <c r="X147" s="22">
        <f t="shared" si="34"/>
        <v>64005.481807921744</v>
      </c>
      <c r="Y147" s="22">
        <f t="shared" si="35"/>
        <v>71645.052234937597</v>
      </c>
      <c r="Z147" s="22">
        <f t="shared" si="36"/>
        <v>7639.5704270158531</v>
      </c>
      <c r="AA147" s="8">
        <f t="shared" si="37"/>
        <v>0.11935806451612914</v>
      </c>
      <c r="AB147" s="22">
        <f t="shared" si="38"/>
        <v>3295672.4028071295</v>
      </c>
      <c r="AC147" s="11">
        <v>18871</v>
      </c>
      <c r="AD147" s="2">
        <v>2006</v>
      </c>
      <c r="AE147" s="2">
        <f t="shared" si="30"/>
        <v>10</v>
      </c>
      <c r="AF147" s="2" t="s">
        <v>105</v>
      </c>
    </row>
    <row r="148" spans="1:32" x14ac:dyDescent="0.2">
      <c r="A148">
        <v>14</v>
      </c>
      <c r="B148" s="2" t="s">
        <v>2314</v>
      </c>
      <c r="C148" s="2" t="s">
        <v>22</v>
      </c>
      <c r="D148" s="2" t="s">
        <v>23</v>
      </c>
      <c r="E148" s="2" t="s">
        <v>2767</v>
      </c>
      <c r="F148" s="2" t="s">
        <v>2776</v>
      </c>
      <c r="G148" s="2">
        <v>113</v>
      </c>
      <c r="H148" s="2">
        <v>128</v>
      </c>
      <c r="I148" s="3">
        <v>42454</v>
      </c>
      <c r="J148" s="3">
        <v>42466</v>
      </c>
      <c r="K148" s="3" t="s">
        <v>2536</v>
      </c>
      <c r="L148" s="17">
        <f t="shared" si="31"/>
        <v>250.79</v>
      </c>
      <c r="M148" s="20">
        <f t="shared" si="32"/>
        <v>0.9497587623110969</v>
      </c>
      <c r="N148" s="2" t="s">
        <v>32</v>
      </c>
      <c r="O148" s="2">
        <v>6490000</v>
      </c>
      <c r="P148" s="2">
        <v>6500000</v>
      </c>
      <c r="Q148" s="2">
        <f t="shared" si="26"/>
        <v>10000</v>
      </c>
      <c r="R148" s="4">
        <f t="shared" si="27"/>
        <v>1.5408320493066256E-3</v>
      </c>
      <c r="S148" s="2"/>
      <c r="T148" s="5">
        <f t="shared" si="33"/>
        <v>57433.628318584073</v>
      </c>
      <c r="U148" s="2">
        <v>57522</v>
      </c>
      <c r="V148" s="5">
        <f t="shared" si="28"/>
        <v>88.371681415927014</v>
      </c>
      <c r="W148" s="4">
        <f t="shared" si="29"/>
        <v>1.5386748844375582E-3</v>
      </c>
      <c r="X148" s="22">
        <f t="shared" si="34"/>
        <v>54548.091746893973</v>
      </c>
      <c r="Y148" s="22">
        <f t="shared" si="35"/>
        <v>54632.023525658915</v>
      </c>
      <c r="Z148" s="22">
        <f t="shared" si="36"/>
        <v>83.931778764941555</v>
      </c>
      <c r="AA148" s="8">
        <f t="shared" si="37"/>
        <v>1.538674884437561E-3</v>
      </c>
      <c r="AB148" s="22">
        <f t="shared" si="38"/>
        <v>6173418.6583994571</v>
      </c>
      <c r="AC148" s="11">
        <v>21166</v>
      </c>
      <c r="AD148" s="2">
        <v>1980</v>
      </c>
      <c r="AE148" s="2">
        <f t="shared" si="30"/>
        <v>36</v>
      </c>
      <c r="AF148" s="2" t="s">
        <v>37</v>
      </c>
    </row>
    <row r="149" spans="1:32" x14ac:dyDescent="0.2">
      <c r="A149">
        <v>14</v>
      </c>
      <c r="B149" s="2" t="s">
        <v>131</v>
      </c>
      <c r="C149" s="2" t="s">
        <v>22</v>
      </c>
      <c r="D149" s="2" t="s">
        <v>23</v>
      </c>
      <c r="E149" s="2" t="s">
        <v>2767</v>
      </c>
      <c r="F149" s="2" t="s">
        <v>2776</v>
      </c>
      <c r="G149" s="2">
        <v>28</v>
      </c>
      <c r="H149" s="2">
        <v>32</v>
      </c>
      <c r="I149" s="3">
        <v>42453</v>
      </c>
      <c r="J149" s="3">
        <v>42466</v>
      </c>
      <c r="K149" s="3" t="s">
        <v>2536</v>
      </c>
      <c r="L149" s="17">
        <f t="shared" si="31"/>
        <v>250.79</v>
      </c>
      <c r="M149" s="20">
        <f t="shared" si="32"/>
        <v>0.9497587623110969</v>
      </c>
      <c r="N149" s="2" t="s">
        <v>57</v>
      </c>
      <c r="O149" s="2">
        <v>2000000</v>
      </c>
      <c r="P149" s="2">
        <v>2210000</v>
      </c>
      <c r="Q149" s="2">
        <f t="shared" si="26"/>
        <v>210000</v>
      </c>
      <c r="R149" s="4">
        <f t="shared" si="27"/>
        <v>0.105</v>
      </c>
      <c r="S149" s="2">
        <v>9558</v>
      </c>
      <c r="T149" s="5">
        <f t="shared" si="33"/>
        <v>71769.928571428565</v>
      </c>
      <c r="U149" s="2">
        <v>79270</v>
      </c>
      <c r="V149" s="5">
        <f t="shared" si="28"/>
        <v>7500.0714285714348</v>
      </c>
      <c r="W149" s="4">
        <f t="shared" si="29"/>
        <v>0.10450158691612792</v>
      </c>
      <c r="X149" s="22">
        <f t="shared" si="34"/>
        <v>68164.118531155822</v>
      </c>
      <c r="Y149" s="22">
        <f t="shared" si="35"/>
        <v>75287.377088400652</v>
      </c>
      <c r="Z149" s="22">
        <f t="shared" si="36"/>
        <v>7123.2585572448297</v>
      </c>
      <c r="AA149" s="8">
        <f t="shared" si="37"/>
        <v>0.10450158691612797</v>
      </c>
      <c r="AB149" s="22">
        <f t="shared" si="38"/>
        <v>2108046.5584752182</v>
      </c>
      <c r="AC149" s="11">
        <v>4087</v>
      </c>
      <c r="AD149" s="2">
        <v>1962</v>
      </c>
      <c r="AE149" s="2">
        <f t="shared" si="30"/>
        <v>54</v>
      </c>
      <c r="AF149" s="2" t="s">
        <v>133</v>
      </c>
    </row>
    <row r="150" spans="1:32" x14ac:dyDescent="0.2">
      <c r="A150">
        <v>14</v>
      </c>
      <c r="B150" s="2" t="s">
        <v>1752</v>
      </c>
      <c r="C150" s="2" t="s">
        <v>22</v>
      </c>
      <c r="D150" s="2" t="s">
        <v>23</v>
      </c>
      <c r="E150" s="2" t="s">
        <v>2767</v>
      </c>
      <c r="F150" s="2" t="s">
        <v>2776</v>
      </c>
      <c r="G150" s="2">
        <v>81</v>
      </c>
      <c r="H150" s="2">
        <v>88</v>
      </c>
      <c r="I150" s="3">
        <v>42453</v>
      </c>
      <c r="J150" s="3">
        <v>42467</v>
      </c>
      <c r="K150" s="3" t="s">
        <v>2536</v>
      </c>
      <c r="L150" s="17">
        <f t="shared" si="31"/>
        <v>250.79</v>
      </c>
      <c r="M150" s="20">
        <f t="shared" si="32"/>
        <v>0.9497587623110969</v>
      </c>
      <c r="N150" s="2" t="s">
        <v>62</v>
      </c>
      <c r="O150" s="2">
        <v>3940000</v>
      </c>
      <c r="P150" s="2">
        <v>4000000</v>
      </c>
      <c r="Q150" s="2">
        <f t="shared" si="26"/>
        <v>60000</v>
      </c>
      <c r="R150" s="4">
        <f t="shared" si="27"/>
        <v>1.5228426395939087E-2</v>
      </c>
      <c r="S150" s="2">
        <v>50676</v>
      </c>
      <c r="T150" s="5">
        <f t="shared" si="33"/>
        <v>49267.604938271608</v>
      </c>
      <c r="U150" s="2">
        <v>50008</v>
      </c>
      <c r="V150" s="5">
        <f t="shared" si="28"/>
        <v>740.39506172839174</v>
      </c>
      <c r="W150" s="4">
        <f t="shared" si="29"/>
        <v>1.5028030338719486E-2</v>
      </c>
      <c r="X150" s="22">
        <f t="shared" si="34"/>
        <v>46792.339488204925</v>
      </c>
      <c r="Y150" s="22">
        <f t="shared" si="35"/>
        <v>47495.536185653335</v>
      </c>
      <c r="Z150" s="22">
        <f t="shared" si="36"/>
        <v>703.1966974484094</v>
      </c>
      <c r="AA150" s="8">
        <f t="shared" si="37"/>
        <v>1.5028030338719571E-2</v>
      </c>
      <c r="AB150" s="22">
        <f t="shared" si="38"/>
        <v>3847138.4310379201</v>
      </c>
      <c r="AC150" s="2"/>
      <c r="AD150" s="2">
        <v>1983</v>
      </c>
      <c r="AE150" s="2">
        <f t="shared" si="30"/>
        <v>33</v>
      </c>
      <c r="AF150" s="2" t="s">
        <v>46</v>
      </c>
    </row>
    <row r="151" spans="1:32" x14ac:dyDescent="0.2">
      <c r="A151">
        <v>14</v>
      </c>
      <c r="B151" s="2" t="s">
        <v>2103</v>
      </c>
      <c r="C151" s="2" t="s">
        <v>22</v>
      </c>
      <c r="D151" s="2" t="s">
        <v>23</v>
      </c>
      <c r="E151" s="2" t="s">
        <v>2767</v>
      </c>
      <c r="F151" s="2" t="s">
        <v>2776</v>
      </c>
      <c r="G151" s="2">
        <v>94</v>
      </c>
      <c r="H151" s="2">
        <v>103</v>
      </c>
      <c r="I151" s="3">
        <v>42454</v>
      </c>
      <c r="J151" s="3">
        <v>42467</v>
      </c>
      <c r="K151" s="3" t="s">
        <v>2536</v>
      </c>
      <c r="L151" s="17">
        <f t="shared" si="31"/>
        <v>250.79</v>
      </c>
      <c r="M151" s="20">
        <f t="shared" si="32"/>
        <v>0.9497587623110969</v>
      </c>
      <c r="N151" s="2" t="s">
        <v>57</v>
      </c>
      <c r="O151" s="2">
        <v>5690000</v>
      </c>
      <c r="P151" s="2">
        <v>5760000</v>
      </c>
      <c r="Q151" s="2">
        <f t="shared" si="26"/>
        <v>70000</v>
      </c>
      <c r="R151" s="4">
        <f t="shared" si="27"/>
        <v>1.2302284710017574E-2</v>
      </c>
      <c r="S151" s="2"/>
      <c r="T151" s="5">
        <f t="shared" si="33"/>
        <v>60531.914893617024</v>
      </c>
      <c r="U151" s="2">
        <v>61277</v>
      </c>
      <c r="V151" s="5">
        <f t="shared" si="28"/>
        <v>745.08510638297594</v>
      </c>
      <c r="W151" s="4">
        <f t="shared" si="29"/>
        <v>1.2308963093145824E-2</v>
      </c>
      <c r="X151" s="22">
        <f t="shared" si="34"/>
        <v>57490.716569682358</v>
      </c>
      <c r="Y151" s="22">
        <f t="shared" si="35"/>
        <v>58198.367678137089</v>
      </c>
      <c r="Z151" s="22">
        <f t="shared" si="36"/>
        <v>707.651108454731</v>
      </c>
      <c r="AA151" s="8">
        <f t="shared" si="37"/>
        <v>1.2308963093145889E-2</v>
      </c>
      <c r="AB151" s="22">
        <f t="shared" si="38"/>
        <v>5470646.5617448865</v>
      </c>
      <c r="AC151" s="11">
        <v>1872</v>
      </c>
      <c r="AD151" s="2">
        <v>1920</v>
      </c>
      <c r="AE151" s="2">
        <f t="shared" si="30"/>
        <v>96</v>
      </c>
      <c r="AF151" s="2" t="s">
        <v>108</v>
      </c>
    </row>
    <row r="152" spans="1:32" x14ac:dyDescent="0.2">
      <c r="A152">
        <v>15</v>
      </c>
      <c r="B152" s="2" t="s">
        <v>178</v>
      </c>
      <c r="C152" s="2" t="s">
        <v>22</v>
      </c>
      <c r="D152" s="2" t="s">
        <v>23</v>
      </c>
      <c r="E152" s="2" t="s">
        <v>2767</v>
      </c>
      <c r="F152" s="2" t="s">
        <v>2776</v>
      </c>
      <c r="G152" s="2">
        <v>115</v>
      </c>
      <c r="H152" s="2">
        <v>124</v>
      </c>
      <c r="I152" s="3">
        <v>42461</v>
      </c>
      <c r="J152" s="3">
        <v>42471</v>
      </c>
      <c r="K152" s="3" t="s">
        <v>2536</v>
      </c>
      <c r="L152" s="17">
        <f t="shared" si="31"/>
        <v>250.79</v>
      </c>
      <c r="M152" s="20">
        <f t="shared" si="32"/>
        <v>0.9497587623110969</v>
      </c>
      <c r="N152" s="2" t="s">
        <v>36</v>
      </c>
      <c r="O152" s="2">
        <v>5850000</v>
      </c>
      <c r="P152" s="2">
        <v>7200000</v>
      </c>
      <c r="Q152" s="2">
        <f t="shared" si="26"/>
        <v>1350000</v>
      </c>
      <c r="R152" s="4">
        <f t="shared" si="27"/>
        <v>0.23076923076923078</v>
      </c>
      <c r="S152" s="2">
        <v>40918</v>
      </c>
      <c r="T152" s="5">
        <f t="shared" si="33"/>
        <v>51225.373913043477</v>
      </c>
      <c r="U152" s="2">
        <v>62965</v>
      </c>
      <c r="V152" s="5">
        <f t="shared" si="28"/>
        <v>11739.626086956523</v>
      </c>
      <c r="W152" s="4">
        <f t="shared" si="29"/>
        <v>0.22917599599926533</v>
      </c>
      <c r="X152" s="22">
        <f t="shared" si="34"/>
        <v>48651.747726575326</v>
      </c>
      <c r="Y152" s="22">
        <f t="shared" si="35"/>
        <v>59801.560468918215</v>
      </c>
      <c r="Z152" s="22">
        <f t="shared" si="36"/>
        <v>11149.812742342889</v>
      </c>
      <c r="AA152" s="8">
        <f t="shared" si="37"/>
        <v>0.22917599599926525</v>
      </c>
      <c r="AB152" s="22">
        <f t="shared" si="38"/>
        <v>6877179.4539255947</v>
      </c>
      <c r="AC152" s="11">
        <v>37086</v>
      </c>
      <c r="AD152" s="2">
        <v>1973</v>
      </c>
      <c r="AE152" s="2">
        <f t="shared" si="30"/>
        <v>43</v>
      </c>
      <c r="AF152" s="2" t="s">
        <v>209</v>
      </c>
    </row>
    <row r="153" spans="1:32" x14ac:dyDescent="0.2">
      <c r="A153">
        <v>15</v>
      </c>
      <c r="B153" s="2" t="s">
        <v>1150</v>
      </c>
      <c r="C153" s="2" t="s">
        <v>22</v>
      </c>
      <c r="D153" s="2" t="s">
        <v>23</v>
      </c>
      <c r="E153" s="2" t="s">
        <v>2767</v>
      </c>
      <c r="F153" s="2" t="s">
        <v>2776</v>
      </c>
      <c r="G153" s="2">
        <v>60</v>
      </c>
      <c r="H153" s="2">
        <v>66</v>
      </c>
      <c r="I153" s="3">
        <v>42462</v>
      </c>
      <c r="J153" s="3">
        <v>42472</v>
      </c>
      <c r="K153" s="3" t="s">
        <v>2536</v>
      </c>
      <c r="L153" s="17">
        <f t="shared" si="31"/>
        <v>250.79</v>
      </c>
      <c r="M153" s="20">
        <f t="shared" si="32"/>
        <v>0.9497587623110969</v>
      </c>
      <c r="N153" s="2" t="s">
        <v>36</v>
      </c>
      <c r="O153" s="2">
        <v>3200000</v>
      </c>
      <c r="P153" s="2">
        <v>4100000</v>
      </c>
      <c r="Q153" s="2">
        <f t="shared" si="26"/>
        <v>900000</v>
      </c>
      <c r="R153" s="4">
        <f t="shared" si="27"/>
        <v>0.28125</v>
      </c>
      <c r="S153" s="2"/>
      <c r="T153" s="5">
        <f t="shared" si="33"/>
        <v>53333.333333333336</v>
      </c>
      <c r="U153" s="2">
        <v>68333</v>
      </c>
      <c r="V153" s="5">
        <f t="shared" si="28"/>
        <v>14999.666666666664</v>
      </c>
      <c r="W153" s="4">
        <f t="shared" si="29"/>
        <v>0.28124374999999996</v>
      </c>
      <c r="X153" s="22">
        <f t="shared" si="34"/>
        <v>50653.80065659184</v>
      </c>
      <c r="Y153" s="22">
        <f t="shared" si="35"/>
        <v>64899.865505004185</v>
      </c>
      <c r="Z153" s="22">
        <f t="shared" si="36"/>
        <v>14246.064848412345</v>
      </c>
      <c r="AA153" s="8">
        <f t="shared" si="37"/>
        <v>0.28124374999999985</v>
      </c>
      <c r="AB153" s="22">
        <f t="shared" si="38"/>
        <v>3893991.9303002511</v>
      </c>
      <c r="AC153" s="11">
        <v>3041</v>
      </c>
      <c r="AD153" s="2">
        <v>2001</v>
      </c>
      <c r="AE153" s="2">
        <f t="shared" si="30"/>
        <v>15</v>
      </c>
      <c r="AF153" s="2" t="s">
        <v>161</v>
      </c>
    </row>
    <row r="154" spans="1:32" x14ac:dyDescent="0.2">
      <c r="A154">
        <v>15</v>
      </c>
      <c r="B154" s="2" t="s">
        <v>2288</v>
      </c>
      <c r="C154" s="2" t="s">
        <v>22</v>
      </c>
      <c r="D154" s="2" t="s">
        <v>23</v>
      </c>
      <c r="E154" s="2" t="s">
        <v>2767</v>
      </c>
      <c r="F154" s="2" t="s">
        <v>2776</v>
      </c>
      <c r="G154" s="2">
        <v>110</v>
      </c>
      <c r="H154" s="2">
        <v>122</v>
      </c>
      <c r="I154" s="3">
        <v>42461</v>
      </c>
      <c r="J154" s="3">
        <v>42472</v>
      </c>
      <c r="K154" s="3" t="s">
        <v>2536</v>
      </c>
      <c r="L154" s="17">
        <f t="shared" si="31"/>
        <v>250.79</v>
      </c>
      <c r="M154" s="20">
        <f t="shared" si="32"/>
        <v>0.9497587623110969</v>
      </c>
      <c r="N154" s="2" t="s">
        <v>24</v>
      </c>
      <c r="O154" s="2">
        <v>7700000</v>
      </c>
      <c r="P154" s="2">
        <v>8000000</v>
      </c>
      <c r="Q154" s="2">
        <f t="shared" si="26"/>
        <v>300000</v>
      </c>
      <c r="R154" s="4">
        <f t="shared" si="27"/>
        <v>3.896103896103896E-2</v>
      </c>
      <c r="S154" s="2">
        <v>170702</v>
      </c>
      <c r="T154" s="5">
        <f t="shared" si="33"/>
        <v>71551.836363636365</v>
      </c>
      <c r="U154" s="2">
        <v>74279</v>
      </c>
      <c r="V154" s="5">
        <f t="shared" si="28"/>
        <v>2727.1636363636353</v>
      </c>
      <c r="W154" s="4">
        <f t="shared" si="29"/>
        <v>3.8114516341744342E-2</v>
      </c>
      <c r="X154" s="22">
        <f t="shared" si="34"/>
        <v>67956.983545813404</v>
      </c>
      <c r="Y154" s="22">
        <f t="shared" si="35"/>
        <v>70547.131105705965</v>
      </c>
      <c r="Z154" s="22">
        <f t="shared" si="36"/>
        <v>2590.1475598925608</v>
      </c>
      <c r="AA154" s="8">
        <f t="shared" si="37"/>
        <v>3.8114516341744405E-2</v>
      </c>
      <c r="AB154" s="22">
        <f t="shared" si="38"/>
        <v>7760184.4216276566</v>
      </c>
      <c r="AC154" s="11">
        <v>1887</v>
      </c>
      <c r="AD154" s="2">
        <v>1999</v>
      </c>
      <c r="AE154" s="2">
        <f t="shared" si="30"/>
        <v>17</v>
      </c>
      <c r="AF154" s="2" t="s">
        <v>108</v>
      </c>
    </row>
    <row r="155" spans="1:32" x14ac:dyDescent="0.2">
      <c r="A155">
        <v>15</v>
      </c>
      <c r="B155" s="2" t="s">
        <v>1582</v>
      </c>
      <c r="C155" s="2" t="s">
        <v>22</v>
      </c>
      <c r="D155" s="2" t="s">
        <v>23</v>
      </c>
      <c r="E155" s="2" t="s">
        <v>2767</v>
      </c>
      <c r="F155" s="2" t="s">
        <v>2776</v>
      </c>
      <c r="G155" s="2">
        <v>72</v>
      </c>
      <c r="H155" s="2">
        <v>80</v>
      </c>
      <c r="I155" s="3">
        <v>42462</v>
      </c>
      <c r="J155" s="3">
        <v>42472</v>
      </c>
      <c r="K155" s="3" t="s">
        <v>2536</v>
      </c>
      <c r="L155" s="17">
        <f t="shared" si="31"/>
        <v>250.79</v>
      </c>
      <c r="M155" s="20">
        <f t="shared" si="32"/>
        <v>0.9497587623110969</v>
      </c>
      <c r="N155" s="2" t="s">
        <v>36</v>
      </c>
      <c r="O155" s="2">
        <v>3250000</v>
      </c>
      <c r="P155" s="2">
        <v>3650000</v>
      </c>
      <c r="Q155" s="2">
        <f t="shared" si="26"/>
        <v>400000</v>
      </c>
      <c r="R155" s="4">
        <f t="shared" si="27"/>
        <v>0.12307692307692308</v>
      </c>
      <c r="S155" s="2">
        <v>34452</v>
      </c>
      <c r="T155" s="5">
        <f t="shared" si="33"/>
        <v>45617.388888888891</v>
      </c>
      <c r="U155" s="2">
        <v>51173</v>
      </c>
      <c r="V155" s="5">
        <f t="shared" si="28"/>
        <v>5555.6111111111095</v>
      </c>
      <c r="W155" s="4">
        <f t="shared" si="29"/>
        <v>0.12178713526640056</v>
      </c>
      <c r="X155" s="22">
        <f t="shared" si="34"/>
        <v>43325.514810975095</v>
      </c>
      <c r="Y155" s="22">
        <f t="shared" si="35"/>
        <v>48602.005143745759</v>
      </c>
      <c r="Z155" s="22">
        <f t="shared" si="36"/>
        <v>5276.4903327706634</v>
      </c>
      <c r="AA155" s="8">
        <f t="shared" si="37"/>
        <v>0.12178713526640053</v>
      </c>
      <c r="AB155" s="22">
        <f t="shared" si="38"/>
        <v>3499344.3703496945</v>
      </c>
      <c r="AC155" s="11">
        <v>31800</v>
      </c>
      <c r="AD155" s="2">
        <v>1983</v>
      </c>
      <c r="AE155" s="2">
        <f t="shared" si="30"/>
        <v>33</v>
      </c>
      <c r="AF155" s="2" t="s">
        <v>108</v>
      </c>
    </row>
    <row r="156" spans="1:32" x14ac:dyDescent="0.2">
      <c r="A156">
        <v>15</v>
      </c>
      <c r="B156" s="2" t="s">
        <v>2043</v>
      </c>
      <c r="C156" s="2" t="s">
        <v>22</v>
      </c>
      <c r="D156" s="2" t="s">
        <v>23</v>
      </c>
      <c r="E156" s="2" t="s">
        <v>2767</v>
      </c>
      <c r="F156" s="2" t="s">
        <v>2776</v>
      </c>
      <c r="G156" s="2">
        <v>90</v>
      </c>
      <c r="H156" s="2">
        <v>98</v>
      </c>
      <c r="I156" s="3">
        <v>42462</v>
      </c>
      <c r="J156" s="3">
        <v>42472</v>
      </c>
      <c r="K156" s="3" t="s">
        <v>2536</v>
      </c>
      <c r="L156" s="17">
        <f t="shared" si="31"/>
        <v>250.79</v>
      </c>
      <c r="M156" s="20">
        <f t="shared" si="32"/>
        <v>0.9497587623110969</v>
      </c>
      <c r="N156" s="2" t="s">
        <v>36</v>
      </c>
      <c r="O156" s="2">
        <v>4550000</v>
      </c>
      <c r="P156" s="2">
        <v>5100000</v>
      </c>
      <c r="Q156" s="2">
        <f t="shared" si="26"/>
        <v>550000</v>
      </c>
      <c r="R156" s="4">
        <f t="shared" si="27"/>
        <v>0.12087912087912088</v>
      </c>
      <c r="S156" s="2">
        <v>66130</v>
      </c>
      <c r="T156" s="5">
        <f t="shared" si="33"/>
        <v>51290.333333333336</v>
      </c>
      <c r="U156" s="2">
        <v>57401</v>
      </c>
      <c r="V156" s="5">
        <f t="shared" si="28"/>
        <v>6110.6666666666642</v>
      </c>
      <c r="W156" s="4">
        <f t="shared" si="29"/>
        <v>0.11913875909040685</v>
      </c>
      <c r="X156" s="22">
        <f t="shared" si="34"/>
        <v>48713.443505190269</v>
      </c>
      <c r="Y156" s="22">
        <f t="shared" si="35"/>
        <v>54517.102715419271</v>
      </c>
      <c r="Z156" s="22">
        <f t="shared" si="36"/>
        <v>5803.6592102290015</v>
      </c>
      <c r="AA156" s="8">
        <f t="shared" si="37"/>
        <v>0.11913875909040672</v>
      </c>
      <c r="AB156" s="22">
        <f t="shared" si="38"/>
        <v>4906539.2443877347</v>
      </c>
      <c r="AC156" s="2"/>
      <c r="AD156" s="2">
        <v>1983</v>
      </c>
      <c r="AE156" s="2">
        <f t="shared" si="30"/>
        <v>33</v>
      </c>
      <c r="AF156" s="2" t="s">
        <v>46</v>
      </c>
    </row>
    <row r="157" spans="1:32" x14ac:dyDescent="0.2">
      <c r="A157">
        <v>15</v>
      </c>
      <c r="B157" s="2" t="s">
        <v>1450</v>
      </c>
      <c r="C157" s="2" t="s">
        <v>22</v>
      </c>
      <c r="D157" s="2" t="s">
        <v>23</v>
      </c>
      <c r="E157" s="2" t="s">
        <v>2767</v>
      </c>
      <c r="F157" s="2" t="s">
        <v>2776</v>
      </c>
      <c r="G157" s="2">
        <v>68</v>
      </c>
      <c r="H157" s="2">
        <v>75</v>
      </c>
      <c r="I157" s="3">
        <v>42462</v>
      </c>
      <c r="J157" s="3">
        <v>42472</v>
      </c>
      <c r="K157" s="3" t="s">
        <v>2536</v>
      </c>
      <c r="L157" s="17">
        <f t="shared" si="31"/>
        <v>250.79</v>
      </c>
      <c r="M157" s="20">
        <f t="shared" si="32"/>
        <v>0.9497587623110969</v>
      </c>
      <c r="N157" s="2" t="s">
        <v>36</v>
      </c>
      <c r="O157" s="2">
        <v>3100000</v>
      </c>
      <c r="P157" s="2">
        <v>3100000</v>
      </c>
      <c r="Q157" s="2">
        <f t="shared" si="26"/>
        <v>0</v>
      </c>
      <c r="R157" s="4">
        <f t="shared" si="27"/>
        <v>0</v>
      </c>
      <c r="S157" s="2">
        <v>2547</v>
      </c>
      <c r="T157" s="5">
        <f t="shared" si="33"/>
        <v>45625.691176470587</v>
      </c>
      <c r="U157" s="2">
        <v>45626</v>
      </c>
      <c r="V157" s="5">
        <f t="shared" si="28"/>
        <v>0.3088235294126207</v>
      </c>
      <c r="W157" s="4">
        <f t="shared" si="29"/>
        <v>6.7686323527276813E-6</v>
      </c>
      <c r="X157" s="22">
        <f t="shared" si="34"/>
        <v>43333.399981353039</v>
      </c>
      <c r="Y157" s="22">
        <f t="shared" si="35"/>
        <v>43333.693289206109</v>
      </c>
      <c r="Z157" s="22">
        <f t="shared" si="36"/>
        <v>0.29330785306956386</v>
      </c>
      <c r="AA157" s="8">
        <f t="shared" si="37"/>
        <v>6.7686323527758791E-6</v>
      </c>
      <c r="AB157" s="22">
        <f t="shared" si="38"/>
        <v>2946691.1436660155</v>
      </c>
      <c r="AC157" s="11">
        <v>1479</v>
      </c>
      <c r="AD157" s="2">
        <v>1979</v>
      </c>
      <c r="AE157" s="2">
        <f t="shared" si="30"/>
        <v>37</v>
      </c>
      <c r="AF157" s="2" t="s">
        <v>37</v>
      </c>
    </row>
    <row r="158" spans="1:32" x14ac:dyDescent="0.2">
      <c r="A158">
        <v>15</v>
      </c>
      <c r="B158" s="2" t="s">
        <v>356</v>
      </c>
      <c r="C158" s="2" t="s">
        <v>22</v>
      </c>
      <c r="D158" s="2" t="s">
        <v>23</v>
      </c>
      <c r="E158" s="2" t="s">
        <v>2767</v>
      </c>
      <c r="F158" s="2" t="s">
        <v>2776</v>
      </c>
      <c r="G158" s="2">
        <v>57</v>
      </c>
      <c r="H158" s="2">
        <v>67</v>
      </c>
      <c r="I158" s="3">
        <v>42461</v>
      </c>
      <c r="J158" s="3">
        <v>42472</v>
      </c>
      <c r="K158" s="3" t="s">
        <v>2536</v>
      </c>
      <c r="L158" s="17">
        <f t="shared" si="31"/>
        <v>250.79</v>
      </c>
      <c r="M158" s="20">
        <f t="shared" si="32"/>
        <v>0.9497587623110969</v>
      </c>
      <c r="N158" s="2" t="s">
        <v>24</v>
      </c>
      <c r="O158" s="2">
        <v>3500000</v>
      </c>
      <c r="P158" s="2">
        <v>4110000</v>
      </c>
      <c r="Q158" s="2">
        <f t="shared" si="26"/>
        <v>610000</v>
      </c>
      <c r="R158" s="4">
        <f t="shared" si="27"/>
        <v>0.17428571428571429</v>
      </c>
      <c r="S158" s="2"/>
      <c r="T158" s="5">
        <f t="shared" si="33"/>
        <v>61403.508771929824</v>
      </c>
      <c r="U158" s="2">
        <v>72105</v>
      </c>
      <c r="V158" s="5">
        <f t="shared" si="28"/>
        <v>10701.491228070176</v>
      </c>
      <c r="W158" s="4">
        <f t="shared" si="29"/>
        <v>0.17428142857142859</v>
      </c>
      <c r="X158" s="22">
        <f t="shared" si="34"/>
        <v>58318.520492786651</v>
      </c>
      <c r="Y158" s="22">
        <f t="shared" si="35"/>
        <v>68482.355556441646</v>
      </c>
      <c r="Z158" s="22">
        <f t="shared" si="36"/>
        <v>10163.835063654995</v>
      </c>
      <c r="AA158" s="8">
        <f t="shared" si="37"/>
        <v>0.17428142857142864</v>
      </c>
      <c r="AB158" s="22">
        <f t="shared" si="38"/>
        <v>3903494.2667171736</v>
      </c>
      <c r="AC158" s="11">
        <v>4894</v>
      </c>
      <c r="AD158" s="2">
        <v>1962</v>
      </c>
      <c r="AE158" s="2">
        <f t="shared" si="30"/>
        <v>54</v>
      </c>
      <c r="AF158" s="2" t="s">
        <v>209</v>
      </c>
    </row>
    <row r="159" spans="1:32" x14ac:dyDescent="0.2">
      <c r="A159">
        <v>15</v>
      </c>
      <c r="B159" s="2" t="s">
        <v>2272</v>
      </c>
      <c r="C159" s="2" t="s">
        <v>22</v>
      </c>
      <c r="D159" s="2" t="s">
        <v>23</v>
      </c>
      <c r="E159" s="2" t="s">
        <v>2767</v>
      </c>
      <c r="F159" s="2" t="s">
        <v>2776</v>
      </c>
      <c r="G159" s="2">
        <v>108</v>
      </c>
      <c r="H159" s="2">
        <v>125</v>
      </c>
      <c r="I159" s="3">
        <v>42462</v>
      </c>
      <c r="J159" s="3">
        <v>42472</v>
      </c>
      <c r="K159" s="3" t="s">
        <v>2536</v>
      </c>
      <c r="L159" s="17">
        <f t="shared" si="31"/>
        <v>250.79</v>
      </c>
      <c r="M159" s="20">
        <f t="shared" si="32"/>
        <v>0.9497587623110969</v>
      </c>
      <c r="N159" s="2" t="s">
        <v>36</v>
      </c>
      <c r="O159" s="2">
        <v>8000000</v>
      </c>
      <c r="P159" s="2">
        <v>8100000</v>
      </c>
      <c r="Q159" s="2">
        <f t="shared" si="26"/>
        <v>100000</v>
      </c>
      <c r="R159" s="4">
        <f t="shared" si="27"/>
        <v>1.2500000000000001E-2</v>
      </c>
      <c r="S159" s="2"/>
      <c r="T159" s="5">
        <f t="shared" si="33"/>
        <v>74074.074074074073</v>
      </c>
      <c r="U159" s="2">
        <v>75000</v>
      </c>
      <c r="V159" s="5">
        <f t="shared" si="28"/>
        <v>925.925925925927</v>
      </c>
      <c r="W159" s="4">
        <f t="shared" si="29"/>
        <v>1.2500000000000015E-2</v>
      </c>
      <c r="X159" s="22">
        <f t="shared" si="34"/>
        <v>70352.500911933108</v>
      </c>
      <c r="Y159" s="22">
        <f t="shared" si="35"/>
        <v>71231.907173332263</v>
      </c>
      <c r="Z159" s="22">
        <f t="shared" si="36"/>
        <v>879.40626139915548</v>
      </c>
      <c r="AA159" s="8">
        <f t="shared" si="37"/>
        <v>1.2499999999999881E-2</v>
      </c>
      <c r="AB159" s="22">
        <f t="shared" si="38"/>
        <v>7693045.9747198848</v>
      </c>
      <c r="AC159" s="11">
        <v>1339</v>
      </c>
      <c r="AD159" s="2">
        <v>1889</v>
      </c>
      <c r="AE159" s="2">
        <f t="shared" si="30"/>
        <v>127</v>
      </c>
      <c r="AF159" s="2" t="s">
        <v>422</v>
      </c>
    </row>
    <row r="160" spans="1:32" x14ac:dyDescent="0.2">
      <c r="A160">
        <v>15</v>
      </c>
      <c r="B160" s="2" t="s">
        <v>447</v>
      </c>
      <c r="C160" s="2" t="s">
        <v>22</v>
      </c>
      <c r="D160" s="2" t="s">
        <v>23</v>
      </c>
      <c r="E160" s="2" t="s">
        <v>2767</v>
      </c>
      <c r="F160" s="2" t="s">
        <v>2776</v>
      </c>
      <c r="G160" s="2">
        <v>42</v>
      </c>
      <c r="H160" s="2">
        <v>49</v>
      </c>
      <c r="I160" s="3">
        <v>42462</v>
      </c>
      <c r="J160" s="3">
        <v>42473</v>
      </c>
      <c r="K160" s="3" t="s">
        <v>2536</v>
      </c>
      <c r="L160" s="17">
        <f t="shared" si="31"/>
        <v>250.79</v>
      </c>
      <c r="M160" s="20">
        <f t="shared" si="32"/>
        <v>0.9497587623110969</v>
      </c>
      <c r="N160" s="2" t="s">
        <v>24</v>
      </c>
      <c r="O160" s="2">
        <v>2800000</v>
      </c>
      <c r="P160" s="2">
        <v>3260000</v>
      </c>
      <c r="Q160" s="2">
        <f t="shared" si="26"/>
        <v>460000</v>
      </c>
      <c r="R160" s="4">
        <f t="shared" si="27"/>
        <v>0.16428571428571428</v>
      </c>
      <c r="S160" s="2">
        <v>501</v>
      </c>
      <c r="T160" s="5">
        <f t="shared" si="33"/>
        <v>66678.595238095237</v>
      </c>
      <c r="U160" s="2">
        <v>77631</v>
      </c>
      <c r="V160" s="5">
        <f t="shared" si="28"/>
        <v>10952.404761904763</v>
      </c>
      <c r="W160" s="4">
        <f t="shared" si="29"/>
        <v>0.164256681215254</v>
      </c>
      <c r="X160" s="22">
        <f t="shared" si="34"/>
        <v>63328.580085975933</v>
      </c>
      <c r="Y160" s="22">
        <f t="shared" si="35"/>
        <v>73730.722476972762</v>
      </c>
      <c r="Z160" s="22">
        <f t="shared" si="36"/>
        <v>10402.142390996829</v>
      </c>
      <c r="AA160" s="8">
        <f t="shared" si="37"/>
        <v>0.16425668121525397</v>
      </c>
      <c r="AB160" s="22">
        <f t="shared" si="38"/>
        <v>3096690.3440328562</v>
      </c>
      <c r="AC160" s="11">
        <v>2466</v>
      </c>
      <c r="AD160" s="2">
        <v>2006</v>
      </c>
      <c r="AE160" s="2">
        <f t="shared" si="30"/>
        <v>10</v>
      </c>
      <c r="AF160" s="2" t="s">
        <v>94</v>
      </c>
    </row>
    <row r="161" spans="1:32" x14ac:dyDescent="0.2">
      <c r="A161">
        <v>15</v>
      </c>
      <c r="B161" s="2" t="s">
        <v>2181</v>
      </c>
      <c r="C161" s="2" t="s">
        <v>22</v>
      </c>
      <c r="D161" s="2" t="s">
        <v>23</v>
      </c>
      <c r="E161" s="2" t="s">
        <v>2767</v>
      </c>
      <c r="F161" s="2" t="s">
        <v>2776</v>
      </c>
      <c r="G161" s="2">
        <v>100</v>
      </c>
      <c r="H161" s="2"/>
      <c r="I161" s="3">
        <v>42461</v>
      </c>
      <c r="J161" s="3">
        <v>42473</v>
      </c>
      <c r="K161" s="3" t="s">
        <v>2536</v>
      </c>
      <c r="L161" s="17">
        <f t="shared" si="31"/>
        <v>250.79</v>
      </c>
      <c r="M161" s="20">
        <f t="shared" si="32"/>
        <v>0.9497587623110969</v>
      </c>
      <c r="N161" s="2" t="s">
        <v>32</v>
      </c>
      <c r="O161" s="2">
        <v>5400000</v>
      </c>
      <c r="P161" s="2">
        <v>6100000</v>
      </c>
      <c r="Q161" s="2">
        <f t="shared" si="26"/>
        <v>700000</v>
      </c>
      <c r="R161" s="4">
        <f t="shared" si="27"/>
        <v>0.12962962962962962</v>
      </c>
      <c r="S161" s="2">
        <v>167820</v>
      </c>
      <c r="T161" s="5">
        <f t="shared" si="33"/>
        <v>55678.2</v>
      </c>
      <c r="U161" s="2">
        <v>62678</v>
      </c>
      <c r="V161" s="5">
        <f t="shared" si="28"/>
        <v>6999.8000000000029</v>
      </c>
      <c r="W161" s="4">
        <f t="shared" si="29"/>
        <v>0.12571886303795746</v>
      </c>
      <c r="X161" s="22">
        <f t="shared" si="34"/>
        <v>52880.85831970971</v>
      </c>
      <c r="Y161" s="22">
        <f t="shared" si="35"/>
        <v>59528.97970413493</v>
      </c>
      <c r="Z161" s="22">
        <f t="shared" si="36"/>
        <v>6648.1213844252197</v>
      </c>
      <c r="AA161" s="8">
        <f t="shared" si="37"/>
        <v>0.12571886303795748</v>
      </c>
      <c r="AB161" s="22">
        <f t="shared" si="38"/>
        <v>5952897.970413493</v>
      </c>
      <c r="AC161" s="2"/>
      <c r="AD161" s="2">
        <v>1977</v>
      </c>
      <c r="AE161" s="2">
        <f t="shared" si="30"/>
        <v>39</v>
      </c>
      <c r="AF161" s="2" t="s">
        <v>37</v>
      </c>
    </row>
    <row r="162" spans="1:32" x14ac:dyDescent="0.2">
      <c r="A162">
        <v>15</v>
      </c>
      <c r="B162" s="2" t="s">
        <v>2240</v>
      </c>
      <c r="C162" s="2" t="s">
        <v>22</v>
      </c>
      <c r="D162" s="2" t="s">
        <v>23</v>
      </c>
      <c r="E162" s="2" t="s">
        <v>2767</v>
      </c>
      <c r="F162" s="2" t="s">
        <v>2776</v>
      </c>
      <c r="G162" s="2">
        <v>105</v>
      </c>
      <c r="H162" s="2">
        <v>117</v>
      </c>
      <c r="I162" s="3">
        <v>42462</v>
      </c>
      <c r="J162" s="3">
        <v>42475</v>
      </c>
      <c r="K162" s="3" t="s">
        <v>2536</v>
      </c>
      <c r="L162" s="17">
        <f t="shared" si="31"/>
        <v>250.79</v>
      </c>
      <c r="M162" s="20">
        <f t="shared" si="32"/>
        <v>0.9497587623110969</v>
      </c>
      <c r="N162" s="2" t="s">
        <v>57</v>
      </c>
      <c r="O162" s="2">
        <v>4800000</v>
      </c>
      <c r="P162" s="2">
        <v>4850000</v>
      </c>
      <c r="Q162" s="2">
        <f t="shared" si="26"/>
        <v>50000</v>
      </c>
      <c r="R162" s="4">
        <f t="shared" si="27"/>
        <v>1.0416666666666666E-2</v>
      </c>
      <c r="S162" s="2">
        <v>2761</v>
      </c>
      <c r="T162" s="5">
        <f t="shared" si="33"/>
        <v>45740.580952380951</v>
      </c>
      <c r="U162" s="2">
        <v>46217</v>
      </c>
      <c r="V162" s="5">
        <f t="shared" si="28"/>
        <v>476.4190476190488</v>
      </c>
      <c r="W162" s="4">
        <f t="shared" si="29"/>
        <v>1.0415675483331385E-2</v>
      </c>
      <c r="X162" s="22">
        <f t="shared" si="34"/>
        <v>43442.517552723868</v>
      </c>
      <c r="Y162" s="22">
        <f t="shared" si="35"/>
        <v>43895.000717731964</v>
      </c>
      <c r="Z162" s="22">
        <f t="shared" si="36"/>
        <v>452.48316500809597</v>
      </c>
      <c r="AA162" s="8">
        <f t="shared" si="37"/>
        <v>1.0415675483331307E-2</v>
      </c>
      <c r="AB162" s="22">
        <f t="shared" si="38"/>
        <v>4608975.0753618563</v>
      </c>
      <c r="AC162" s="11">
        <v>6384</v>
      </c>
      <c r="AD162" s="2">
        <v>2002</v>
      </c>
      <c r="AE162" s="2">
        <f t="shared" si="30"/>
        <v>14</v>
      </c>
      <c r="AF162" s="2" t="s">
        <v>27</v>
      </c>
    </row>
    <row r="163" spans="1:32" x14ac:dyDescent="0.2">
      <c r="A163">
        <v>16</v>
      </c>
      <c r="B163" s="2" t="s">
        <v>2203</v>
      </c>
      <c r="C163" s="2" t="s">
        <v>22</v>
      </c>
      <c r="D163" s="2" t="s">
        <v>23</v>
      </c>
      <c r="E163" s="2" t="s">
        <v>2767</v>
      </c>
      <c r="F163" s="2" t="s">
        <v>2776</v>
      </c>
      <c r="G163" s="2">
        <v>125</v>
      </c>
      <c r="H163" s="2">
        <v>135</v>
      </c>
      <c r="I163" s="3">
        <v>42467</v>
      </c>
      <c r="J163" s="3">
        <v>42478</v>
      </c>
      <c r="K163" s="3" t="s">
        <v>2536</v>
      </c>
      <c r="L163" s="17">
        <f t="shared" si="31"/>
        <v>250.79</v>
      </c>
      <c r="M163" s="20">
        <f t="shared" si="32"/>
        <v>0.9497587623110969</v>
      </c>
      <c r="N163" s="2" t="s">
        <v>24</v>
      </c>
      <c r="O163" s="2">
        <v>4990000</v>
      </c>
      <c r="P163" s="2">
        <v>5050000</v>
      </c>
      <c r="Q163" s="2">
        <f t="shared" si="26"/>
        <v>60000</v>
      </c>
      <c r="R163" s="4">
        <f t="shared" si="27"/>
        <v>1.2024048096192385E-2</v>
      </c>
      <c r="S163" s="2">
        <v>77000</v>
      </c>
      <c r="T163" s="5">
        <f t="shared" si="33"/>
        <v>40536</v>
      </c>
      <c r="U163" s="2">
        <v>41016</v>
      </c>
      <c r="V163" s="5">
        <f t="shared" si="28"/>
        <v>480</v>
      </c>
      <c r="W163" s="4">
        <f t="shared" si="29"/>
        <v>1.1841326228537596E-2</v>
      </c>
      <c r="X163" s="22">
        <f t="shared" si="34"/>
        <v>38499.421189042623</v>
      </c>
      <c r="Y163" s="22">
        <f t="shared" si="35"/>
        <v>38955.305394951953</v>
      </c>
      <c r="Z163" s="22">
        <f t="shared" si="36"/>
        <v>455.88420590932947</v>
      </c>
      <c r="AA163" s="8">
        <f t="shared" si="37"/>
        <v>1.1841326228537672E-2</v>
      </c>
      <c r="AB163" s="22">
        <f t="shared" si="38"/>
        <v>4869413.1743689943</v>
      </c>
      <c r="AC163" s="2"/>
      <c r="AD163" s="2">
        <v>1983</v>
      </c>
      <c r="AE163" s="2">
        <f t="shared" si="30"/>
        <v>33</v>
      </c>
      <c r="AF163" s="2" t="s">
        <v>37</v>
      </c>
    </row>
    <row r="164" spans="1:32" x14ac:dyDescent="0.2">
      <c r="A164">
        <v>16</v>
      </c>
      <c r="B164" s="2" t="s">
        <v>1655</v>
      </c>
      <c r="C164" s="2" t="s">
        <v>22</v>
      </c>
      <c r="D164" s="2" t="s">
        <v>23</v>
      </c>
      <c r="E164" s="2" t="s">
        <v>2767</v>
      </c>
      <c r="F164" s="2" t="s">
        <v>2776</v>
      </c>
      <c r="G164" s="2">
        <v>74</v>
      </c>
      <c r="H164" s="2">
        <v>81</v>
      </c>
      <c r="I164" s="3">
        <v>42468</v>
      </c>
      <c r="J164" s="3">
        <v>42478</v>
      </c>
      <c r="K164" s="3" t="s">
        <v>2536</v>
      </c>
      <c r="L164" s="17">
        <f t="shared" si="31"/>
        <v>250.79</v>
      </c>
      <c r="M164" s="20">
        <f t="shared" si="32"/>
        <v>0.9497587623110969</v>
      </c>
      <c r="N164" s="2" t="s">
        <v>36</v>
      </c>
      <c r="O164" s="2">
        <v>3350000</v>
      </c>
      <c r="P164" s="2">
        <v>3480000</v>
      </c>
      <c r="Q164" s="2">
        <f t="shared" si="26"/>
        <v>130000</v>
      </c>
      <c r="R164" s="4">
        <f t="shared" si="27"/>
        <v>3.880597014925373E-2</v>
      </c>
      <c r="S164" s="2"/>
      <c r="T164" s="5">
        <f t="shared" si="33"/>
        <v>45270.270270270274</v>
      </c>
      <c r="U164" s="2">
        <v>47027</v>
      </c>
      <c r="V164" s="5">
        <f t="shared" si="28"/>
        <v>1756.7297297297264</v>
      </c>
      <c r="W164" s="4">
        <f t="shared" si="29"/>
        <v>3.8805373134328282E-2</v>
      </c>
      <c r="X164" s="22">
        <f t="shared" si="34"/>
        <v>42995.835861380743</v>
      </c>
      <c r="Y164" s="22">
        <f t="shared" si="35"/>
        <v>44664.305315203957</v>
      </c>
      <c r="Z164" s="22">
        <f t="shared" si="36"/>
        <v>1668.4694538232143</v>
      </c>
      <c r="AA164" s="8">
        <f t="shared" si="37"/>
        <v>3.8805373134328316E-2</v>
      </c>
      <c r="AB164" s="22">
        <f t="shared" si="38"/>
        <v>3305158.5933250929</v>
      </c>
      <c r="AC164" s="2"/>
      <c r="AD164" s="2">
        <v>1975</v>
      </c>
      <c r="AE164" s="2">
        <f t="shared" si="30"/>
        <v>41</v>
      </c>
      <c r="AF164" s="2" t="s">
        <v>1656</v>
      </c>
    </row>
    <row r="165" spans="1:32" x14ac:dyDescent="0.2">
      <c r="A165">
        <v>16</v>
      </c>
      <c r="B165" s="2" t="s">
        <v>447</v>
      </c>
      <c r="C165" s="2" t="s">
        <v>22</v>
      </c>
      <c r="D165" s="2" t="s">
        <v>23</v>
      </c>
      <c r="E165" s="2" t="s">
        <v>2767</v>
      </c>
      <c r="F165" s="2" t="s">
        <v>2776</v>
      </c>
      <c r="G165" s="2">
        <v>43</v>
      </c>
      <c r="H165" s="2">
        <v>50</v>
      </c>
      <c r="I165" s="3">
        <v>42469</v>
      </c>
      <c r="J165" s="3">
        <v>42479</v>
      </c>
      <c r="K165" s="3" t="s">
        <v>2536</v>
      </c>
      <c r="L165" s="17">
        <f t="shared" si="31"/>
        <v>250.79</v>
      </c>
      <c r="M165" s="20">
        <f t="shared" si="32"/>
        <v>0.9497587623110969</v>
      </c>
      <c r="N165" s="2" t="s">
        <v>36</v>
      </c>
      <c r="O165" s="2">
        <v>2400000</v>
      </c>
      <c r="P165" s="2">
        <v>2950000</v>
      </c>
      <c r="Q165" s="2">
        <f t="shared" si="26"/>
        <v>550000</v>
      </c>
      <c r="R165" s="4">
        <f t="shared" si="27"/>
        <v>0.22916666666666666</v>
      </c>
      <c r="S165" s="2"/>
      <c r="T165" s="5">
        <f t="shared" si="33"/>
        <v>55813.953488372092</v>
      </c>
      <c r="U165" s="2">
        <v>68605</v>
      </c>
      <c r="V165" s="5">
        <f t="shared" si="28"/>
        <v>12791.046511627908</v>
      </c>
      <c r="W165" s="4">
        <f t="shared" si="29"/>
        <v>0.2291729166666667</v>
      </c>
      <c r="X165" s="22">
        <f t="shared" si="34"/>
        <v>53009.791384805409</v>
      </c>
      <c r="Y165" s="22">
        <f t="shared" si="35"/>
        <v>65158.199888352807</v>
      </c>
      <c r="Z165" s="22">
        <f t="shared" si="36"/>
        <v>12148.408503547398</v>
      </c>
      <c r="AA165" s="8">
        <f t="shared" si="37"/>
        <v>0.22917291666666673</v>
      </c>
      <c r="AB165" s="22">
        <f t="shared" si="38"/>
        <v>2801802.5951991705</v>
      </c>
      <c r="AC165" s="11">
        <v>2466</v>
      </c>
      <c r="AD165" s="2">
        <v>2007</v>
      </c>
      <c r="AE165" s="2">
        <f t="shared" si="30"/>
        <v>9</v>
      </c>
      <c r="AF165" s="2" t="s">
        <v>37</v>
      </c>
    </row>
    <row r="166" spans="1:32" x14ac:dyDescent="0.2">
      <c r="A166">
        <v>16</v>
      </c>
      <c r="B166" s="2" t="s">
        <v>573</v>
      </c>
      <c r="C166" s="2" t="s">
        <v>22</v>
      </c>
      <c r="D166" s="2" t="s">
        <v>23</v>
      </c>
      <c r="E166" s="2" t="s">
        <v>2767</v>
      </c>
      <c r="F166" s="2" t="s">
        <v>2776</v>
      </c>
      <c r="G166" s="2">
        <v>46</v>
      </c>
      <c r="H166" s="2">
        <v>50</v>
      </c>
      <c r="I166" s="3">
        <v>42468</v>
      </c>
      <c r="J166" s="3">
        <v>42479</v>
      </c>
      <c r="K166" s="3" t="s">
        <v>2536</v>
      </c>
      <c r="L166" s="17">
        <f t="shared" si="31"/>
        <v>250.79</v>
      </c>
      <c r="M166" s="20">
        <f t="shared" si="32"/>
        <v>0.9497587623110969</v>
      </c>
      <c r="N166" s="2" t="s">
        <v>24</v>
      </c>
      <c r="O166" s="2">
        <v>2990000</v>
      </c>
      <c r="P166" s="2">
        <v>3270000</v>
      </c>
      <c r="Q166" s="2">
        <f t="shared" si="26"/>
        <v>280000</v>
      </c>
      <c r="R166" s="4">
        <f t="shared" si="27"/>
        <v>9.3645484949832769E-2</v>
      </c>
      <c r="S166" s="2"/>
      <c r="T166" s="5">
        <f t="shared" si="33"/>
        <v>65000</v>
      </c>
      <c r="U166" s="2">
        <v>71087</v>
      </c>
      <c r="V166" s="5">
        <f t="shared" si="28"/>
        <v>6087</v>
      </c>
      <c r="W166" s="4">
        <f t="shared" si="29"/>
        <v>9.3646153846153851E-2</v>
      </c>
      <c r="X166" s="22">
        <f t="shared" si="34"/>
        <v>61734.319550221298</v>
      </c>
      <c r="Y166" s="22">
        <f t="shared" si="35"/>
        <v>67515.501136408944</v>
      </c>
      <c r="Z166" s="22">
        <f t="shared" si="36"/>
        <v>5781.1815861876457</v>
      </c>
      <c r="AA166" s="8">
        <f t="shared" si="37"/>
        <v>9.3646153846153823E-2</v>
      </c>
      <c r="AB166" s="22">
        <f t="shared" si="38"/>
        <v>3105713.0522748115</v>
      </c>
      <c r="AC166" s="2">
        <v>956</v>
      </c>
      <c r="AD166" s="2">
        <v>1991</v>
      </c>
      <c r="AE166" s="2">
        <f t="shared" si="30"/>
        <v>25</v>
      </c>
      <c r="AF166" s="2" t="s">
        <v>37</v>
      </c>
    </row>
    <row r="167" spans="1:32" x14ac:dyDescent="0.2">
      <c r="A167">
        <v>16</v>
      </c>
      <c r="B167" s="2" t="s">
        <v>1352</v>
      </c>
      <c r="C167" s="2" t="s">
        <v>22</v>
      </c>
      <c r="D167" s="2" t="s">
        <v>23</v>
      </c>
      <c r="E167" s="2" t="s">
        <v>2767</v>
      </c>
      <c r="F167" s="2" t="s">
        <v>2776</v>
      </c>
      <c r="G167" s="2">
        <v>66</v>
      </c>
      <c r="H167" s="2">
        <v>72</v>
      </c>
      <c r="I167" s="3">
        <v>42468</v>
      </c>
      <c r="J167" s="3">
        <v>42479</v>
      </c>
      <c r="K167" s="3" t="s">
        <v>2536</v>
      </c>
      <c r="L167" s="17">
        <f t="shared" si="31"/>
        <v>250.79</v>
      </c>
      <c r="M167" s="20">
        <f t="shared" si="32"/>
        <v>0.9497587623110969</v>
      </c>
      <c r="N167" s="2" t="s">
        <v>24</v>
      </c>
      <c r="O167" s="2">
        <v>3450000</v>
      </c>
      <c r="P167" s="2">
        <v>3900000</v>
      </c>
      <c r="Q167" s="2">
        <f t="shared" si="26"/>
        <v>450000</v>
      </c>
      <c r="R167" s="4">
        <f t="shared" si="27"/>
        <v>0.13043478260869565</v>
      </c>
      <c r="S167" s="2"/>
      <c r="T167" s="5">
        <f t="shared" si="33"/>
        <v>52272.727272727272</v>
      </c>
      <c r="U167" s="2">
        <v>59091</v>
      </c>
      <c r="V167" s="5">
        <f t="shared" si="28"/>
        <v>6818.2727272727279</v>
      </c>
      <c r="W167" s="4">
        <f t="shared" si="29"/>
        <v>0.13043652173913045</v>
      </c>
      <c r="X167" s="22">
        <f t="shared" si="34"/>
        <v>49646.480757170975</v>
      </c>
      <c r="Y167" s="22">
        <f t="shared" si="35"/>
        <v>56122.195023725028</v>
      </c>
      <c r="Z167" s="22">
        <f t="shared" si="36"/>
        <v>6475.7142665540523</v>
      </c>
      <c r="AA167" s="8">
        <f t="shared" si="37"/>
        <v>0.13043652173913042</v>
      </c>
      <c r="AB167" s="22">
        <f t="shared" si="38"/>
        <v>3704064.8715658518</v>
      </c>
      <c r="AC167" s="11">
        <v>8438</v>
      </c>
      <c r="AD167" s="2">
        <v>1985</v>
      </c>
      <c r="AE167" s="2">
        <f t="shared" si="30"/>
        <v>31</v>
      </c>
      <c r="AF167" s="2" t="s">
        <v>37</v>
      </c>
    </row>
    <row r="168" spans="1:32" x14ac:dyDescent="0.2">
      <c r="A168">
        <v>16</v>
      </c>
      <c r="B168" s="2" t="s">
        <v>2450</v>
      </c>
      <c r="C168" s="2" t="s">
        <v>22</v>
      </c>
      <c r="D168" s="2" t="s">
        <v>23</v>
      </c>
      <c r="E168" s="2" t="s">
        <v>2767</v>
      </c>
      <c r="F168" s="2" t="s">
        <v>2776</v>
      </c>
      <c r="G168" s="2">
        <v>139</v>
      </c>
      <c r="H168" s="2">
        <v>160</v>
      </c>
      <c r="I168" s="3">
        <v>42468</v>
      </c>
      <c r="J168" s="3">
        <v>42479</v>
      </c>
      <c r="K168" s="3" t="s">
        <v>2536</v>
      </c>
      <c r="L168" s="17">
        <f t="shared" si="31"/>
        <v>250.79</v>
      </c>
      <c r="M168" s="20">
        <f t="shared" si="32"/>
        <v>0.9497587623110969</v>
      </c>
      <c r="N168" s="2" t="s">
        <v>24</v>
      </c>
      <c r="O168" s="2">
        <v>7250000</v>
      </c>
      <c r="P168" s="2">
        <v>7350000</v>
      </c>
      <c r="Q168" s="2">
        <f t="shared" si="26"/>
        <v>100000</v>
      </c>
      <c r="R168" s="4">
        <f t="shared" si="27"/>
        <v>1.3793103448275862E-2</v>
      </c>
      <c r="S168" s="2">
        <v>67008</v>
      </c>
      <c r="T168" s="5">
        <f t="shared" si="33"/>
        <v>52640.345323741007</v>
      </c>
      <c r="U168" s="2">
        <v>53360</v>
      </c>
      <c r="V168" s="5">
        <f t="shared" si="28"/>
        <v>719.65467625899328</v>
      </c>
      <c r="W168" s="4">
        <f t="shared" si="29"/>
        <v>1.3671161764480791E-2</v>
      </c>
      <c r="X168" s="22">
        <f t="shared" si="34"/>
        <v>49995.629222304997</v>
      </c>
      <c r="Y168" s="22">
        <f t="shared" si="35"/>
        <v>50679.127556920132</v>
      </c>
      <c r="Z168" s="22">
        <f t="shared" si="36"/>
        <v>683.49833461513481</v>
      </c>
      <c r="AA168" s="8">
        <f t="shared" si="37"/>
        <v>1.3671161764480796E-2</v>
      </c>
      <c r="AB168" s="22">
        <f t="shared" si="38"/>
        <v>7044398.7304118983</v>
      </c>
      <c r="AC168" s="11">
        <v>31800</v>
      </c>
      <c r="AD168" s="2">
        <v>1984</v>
      </c>
      <c r="AE168" s="2">
        <f t="shared" si="30"/>
        <v>32</v>
      </c>
      <c r="AF168" s="2" t="s">
        <v>108</v>
      </c>
    </row>
    <row r="169" spans="1:32" x14ac:dyDescent="0.2">
      <c r="A169">
        <v>16</v>
      </c>
      <c r="B169" s="2" t="s">
        <v>1477</v>
      </c>
      <c r="C169" s="2" t="s">
        <v>22</v>
      </c>
      <c r="D169" s="2" t="s">
        <v>23</v>
      </c>
      <c r="E169" s="2" t="s">
        <v>2767</v>
      </c>
      <c r="F169" s="2" t="s">
        <v>2776</v>
      </c>
      <c r="G169" s="2">
        <v>69</v>
      </c>
      <c r="H169" s="2">
        <v>79</v>
      </c>
      <c r="I169" s="3">
        <v>42468</v>
      </c>
      <c r="J169" s="3">
        <v>42479</v>
      </c>
      <c r="K169" s="3" t="s">
        <v>2536</v>
      </c>
      <c r="L169" s="17">
        <f t="shared" si="31"/>
        <v>250.79</v>
      </c>
      <c r="M169" s="20">
        <f t="shared" si="32"/>
        <v>0.9497587623110969</v>
      </c>
      <c r="N169" s="2" t="s">
        <v>24</v>
      </c>
      <c r="O169" s="2">
        <v>4000000</v>
      </c>
      <c r="P169" s="2">
        <v>3800000</v>
      </c>
      <c r="Q169" s="2">
        <f t="shared" si="26"/>
        <v>-200000</v>
      </c>
      <c r="R169" s="4">
        <f t="shared" si="27"/>
        <v>-0.05</v>
      </c>
      <c r="S169" s="2"/>
      <c r="T169" s="5">
        <f t="shared" si="33"/>
        <v>57971.014492753624</v>
      </c>
      <c r="U169" s="2">
        <v>55072</v>
      </c>
      <c r="V169" s="5">
        <f t="shared" si="28"/>
        <v>-2899.0144927536239</v>
      </c>
      <c r="W169" s="4">
        <f t="shared" si="29"/>
        <v>-5.0008000000000011E-2</v>
      </c>
      <c r="X169" s="22">
        <f t="shared" si="34"/>
        <v>55058.478974556339</v>
      </c>
      <c r="Y169" s="22">
        <f t="shared" si="35"/>
        <v>52305.114557996727</v>
      </c>
      <c r="Z169" s="22">
        <f t="shared" si="36"/>
        <v>-2753.3644165596124</v>
      </c>
      <c r="AA169" s="8">
        <f t="shared" si="37"/>
        <v>-5.0007999999999983E-2</v>
      </c>
      <c r="AB169" s="22">
        <f t="shared" si="38"/>
        <v>3609052.9045017743</v>
      </c>
      <c r="AC169" s="11">
        <v>31000</v>
      </c>
      <c r="AD169" s="2">
        <v>1978</v>
      </c>
      <c r="AE169" s="2">
        <f t="shared" si="30"/>
        <v>38</v>
      </c>
      <c r="AF169" s="2" t="s">
        <v>108</v>
      </c>
    </row>
    <row r="170" spans="1:32" x14ac:dyDescent="0.2">
      <c r="A170">
        <v>16</v>
      </c>
      <c r="B170" s="2" t="s">
        <v>2076</v>
      </c>
      <c r="C170" s="2" t="s">
        <v>22</v>
      </c>
      <c r="D170" s="2" t="s">
        <v>23</v>
      </c>
      <c r="E170" s="2" t="s">
        <v>2767</v>
      </c>
      <c r="F170" s="2" t="s">
        <v>2776</v>
      </c>
      <c r="G170" s="2">
        <v>92</v>
      </c>
      <c r="H170" s="2">
        <v>102</v>
      </c>
      <c r="I170" s="3">
        <v>42461</v>
      </c>
      <c r="J170" s="3">
        <v>42479</v>
      </c>
      <c r="K170" s="3" t="s">
        <v>2536</v>
      </c>
      <c r="L170" s="17">
        <f t="shared" si="31"/>
        <v>250.79</v>
      </c>
      <c r="M170" s="20">
        <f t="shared" si="32"/>
        <v>0.9497587623110969</v>
      </c>
      <c r="N170" s="2" t="s">
        <v>264</v>
      </c>
      <c r="O170" s="2">
        <v>4900000</v>
      </c>
      <c r="P170" s="2">
        <v>4900000</v>
      </c>
      <c r="Q170" s="2">
        <f t="shared" si="26"/>
        <v>0</v>
      </c>
      <c r="R170" s="4">
        <f t="shared" si="27"/>
        <v>0</v>
      </c>
      <c r="S170" s="2">
        <v>38196</v>
      </c>
      <c r="T170" s="5">
        <f t="shared" si="33"/>
        <v>53676.043478260872</v>
      </c>
      <c r="U170" s="2">
        <v>53676</v>
      </c>
      <c r="V170" s="5">
        <f t="shared" si="28"/>
        <v>-4.3478260871779639E-2</v>
      </c>
      <c r="W170" s="4">
        <f t="shared" si="29"/>
        <v>-8.1001240133111901E-7</v>
      </c>
      <c r="X170" s="22">
        <f t="shared" si="34"/>
        <v>50979.292619669672</v>
      </c>
      <c r="Y170" s="22">
        <f t="shared" si="35"/>
        <v>50979.251325810437</v>
      </c>
      <c r="Z170" s="22">
        <f t="shared" si="36"/>
        <v>-4.1293859234428965E-2</v>
      </c>
      <c r="AA170" s="8">
        <f t="shared" si="37"/>
        <v>-8.1001240135874869E-7</v>
      </c>
      <c r="AB170" s="22">
        <f t="shared" si="38"/>
        <v>4690091.1219745604</v>
      </c>
      <c r="AC170" s="11">
        <v>8750</v>
      </c>
      <c r="AD170" s="2">
        <v>1976</v>
      </c>
      <c r="AE170" s="2">
        <f t="shared" si="30"/>
        <v>40</v>
      </c>
      <c r="AF170" s="2" t="s">
        <v>181</v>
      </c>
    </row>
    <row r="171" spans="1:32" x14ac:dyDescent="0.2">
      <c r="A171">
        <v>16</v>
      </c>
      <c r="B171" s="2" t="s">
        <v>164</v>
      </c>
      <c r="C171" s="2" t="s">
        <v>22</v>
      </c>
      <c r="D171" s="2" t="s">
        <v>23</v>
      </c>
      <c r="E171" s="2" t="s">
        <v>2767</v>
      </c>
      <c r="F171" s="2" t="s">
        <v>2776</v>
      </c>
      <c r="G171" s="2">
        <v>30</v>
      </c>
      <c r="H171" s="2">
        <v>34</v>
      </c>
      <c r="I171" s="3">
        <v>42469</v>
      </c>
      <c r="J171" s="3">
        <v>42479</v>
      </c>
      <c r="K171" s="3" t="s">
        <v>2536</v>
      </c>
      <c r="L171" s="17">
        <f t="shared" si="31"/>
        <v>250.79</v>
      </c>
      <c r="M171" s="20">
        <f t="shared" si="32"/>
        <v>0.9497587623110969</v>
      </c>
      <c r="N171" s="2" t="s">
        <v>36</v>
      </c>
      <c r="O171" s="2">
        <v>2200000</v>
      </c>
      <c r="P171" s="2">
        <v>2200000</v>
      </c>
      <c r="Q171" s="2">
        <f t="shared" si="26"/>
        <v>0</v>
      </c>
      <c r="R171" s="4">
        <f t="shared" si="27"/>
        <v>0</v>
      </c>
      <c r="S171" s="2">
        <v>24294</v>
      </c>
      <c r="T171" s="5">
        <f t="shared" si="33"/>
        <v>74143.133333333331</v>
      </c>
      <c r="U171" s="2">
        <v>74143</v>
      </c>
      <c r="V171" s="5">
        <f t="shared" si="28"/>
        <v>-0.13333333333139308</v>
      </c>
      <c r="W171" s="4">
        <f t="shared" si="29"/>
        <v>-1.7983234230465004E-6</v>
      </c>
      <c r="X171" s="22">
        <f t="shared" si="34"/>
        <v>70418.090548533291</v>
      </c>
      <c r="Y171" s="22">
        <f t="shared" si="35"/>
        <v>70417.963914031658</v>
      </c>
      <c r="Z171" s="22">
        <f t="shared" si="36"/>
        <v>-0.1266345016338164</v>
      </c>
      <c r="AA171" s="8">
        <f t="shared" si="37"/>
        <v>-1.7983234229638454E-6</v>
      </c>
      <c r="AB171" s="22">
        <f t="shared" si="38"/>
        <v>2112538.9174209498</v>
      </c>
      <c r="AC171" s="11">
        <v>2037</v>
      </c>
      <c r="AD171" s="2">
        <v>1961</v>
      </c>
      <c r="AE171" s="2">
        <f t="shared" si="30"/>
        <v>55</v>
      </c>
      <c r="AF171" s="2" t="s">
        <v>67</v>
      </c>
    </row>
    <row r="172" spans="1:32" x14ac:dyDescent="0.2">
      <c r="A172">
        <v>16</v>
      </c>
      <c r="B172" s="2" t="s">
        <v>2492</v>
      </c>
      <c r="C172" s="2" t="s">
        <v>22</v>
      </c>
      <c r="D172" s="2" t="s">
        <v>23</v>
      </c>
      <c r="E172" s="2" t="s">
        <v>2767</v>
      </c>
      <c r="F172" s="2" t="s">
        <v>2776</v>
      </c>
      <c r="G172" s="2">
        <v>161</v>
      </c>
      <c r="H172" s="2">
        <v>175</v>
      </c>
      <c r="I172" s="3">
        <v>42461</v>
      </c>
      <c r="J172" s="3">
        <v>42480</v>
      </c>
      <c r="K172" s="3" t="s">
        <v>2536</v>
      </c>
      <c r="L172" s="17">
        <f t="shared" si="31"/>
        <v>250.79</v>
      </c>
      <c r="M172" s="20">
        <f t="shared" si="32"/>
        <v>0.9497587623110969</v>
      </c>
      <c r="N172" s="2" t="s">
        <v>107</v>
      </c>
      <c r="O172" s="2">
        <v>8700000</v>
      </c>
      <c r="P172" s="2">
        <v>9000000</v>
      </c>
      <c r="Q172" s="2">
        <f t="shared" si="26"/>
        <v>300000</v>
      </c>
      <c r="R172" s="4">
        <f t="shared" si="27"/>
        <v>3.4482758620689655E-2</v>
      </c>
      <c r="S172" s="2">
        <v>84000</v>
      </c>
      <c r="T172" s="5">
        <f t="shared" si="33"/>
        <v>54559.006211180124</v>
      </c>
      <c r="U172" s="2">
        <v>56422</v>
      </c>
      <c r="V172" s="5">
        <f t="shared" si="28"/>
        <v>1862.9937888198765</v>
      </c>
      <c r="W172" s="4">
        <f t="shared" si="29"/>
        <v>3.414640255009109E-2</v>
      </c>
      <c r="X172" s="22">
        <f t="shared" si="34"/>
        <v>51817.894212053885</v>
      </c>
      <c r="Y172" s="22">
        <f t="shared" si="35"/>
        <v>53587.288887116709</v>
      </c>
      <c r="Z172" s="22">
        <f t="shared" si="36"/>
        <v>1769.3946750628238</v>
      </c>
      <c r="AA172" s="8">
        <f t="shared" si="37"/>
        <v>3.4146402550091028E-2</v>
      </c>
      <c r="AB172" s="22">
        <f t="shared" si="38"/>
        <v>8627553.5108257905</v>
      </c>
      <c r="AC172" s="11">
        <v>17187</v>
      </c>
      <c r="AD172" s="2">
        <v>1929</v>
      </c>
      <c r="AE172" s="2">
        <f t="shared" si="30"/>
        <v>87</v>
      </c>
      <c r="AF172" s="2" t="s">
        <v>209</v>
      </c>
    </row>
    <row r="173" spans="1:32" x14ac:dyDescent="0.2">
      <c r="A173">
        <v>16</v>
      </c>
      <c r="B173" s="2" t="s">
        <v>658</v>
      </c>
      <c r="C173" s="2" t="s">
        <v>22</v>
      </c>
      <c r="D173" s="2" t="s">
        <v>23</v>
      </c>
      <c r="E173" s="2" t="s">
        <v>2767</v>
      </c>
      <c r="F173" s="2" t="s">
        <v>2776</v>
      </c>
      <c r="G173" s="2">
        <v>48</v>
      </c>
      <c r="H173" s="2">
        <v>54</v>
      </c>
      <c r="I173" s="3">
        <v>42469</v>
      </c>
      <c r="J173" s="3">
        <v>42480</v>
      </c>
      <c r="K173" s="3" t="s">
        <v>2536</v>
      </c>
      <c r="L173" s="17">
        <f t="shared" si="31"/>
        <v>250.79</v>
      </c>
      <c r="M173" s="20">
        <f t="shared" si="32"/>
        <v>0.9497587623110969</v>
      </c>
      <c r="N173" s="2" t="s">
        <v>24</v>
      </c>
      <c r="O173" s="2">
        <v>2500000</v>
      </c>
      <c r="P173" s="2">
        <v>2600000</v>
      </c>
      <c r="Q173" s="2">
        <f t="shared" si="26"/>
        <v>100000</v>
      </c>
      <c r="R173" s="4">
        <f t="shared" si="27"/>
        <v>0.04</v>
      </c>
      <c r="S173" s="2"/>
      <c r="T173" s="5">
        <f t="shared" si="33"/>
        <v>52083.333333333336</v>
      </c>
      <c r="U173" s="2">
        <v>54167</v>
      </c>
      <c r="V173" s="5">
        <f t="shared" si="28"/>
        <v>2083.6666666666642</v>
      </c>
      <c r="W173" s="4">
        <f t="shared" si="29"/>
        <v>4.0006399999999949E-2</v>
      </c>
      <c r="X173" s="22">
        <f t="shared" si="34"/>
        <v>49466.602203702969</v>
      </c>
      <c r="Y173" s="22">
        <f t="shared" si="35"/>
        <v>51445.58287810519</v>
      </c>
      <c r="Z173" s="22">
        <f t="shared" si="36"/>
        <v>1978.9806744022208</v>
      </c>
      <c r="AA173" s="8">
        <f t="shared" si="37"/>
        <v>4.0006399999999963E-2</v>
      </c>
      <c r="AB173" s="22">
        <f t="shared" si="38"/>
        <v>2469387.978149049</v>
      </c>
      <c r="AC173" s="2">
        <v>677</v>
      </c>
      <c r="AD173" s="2">
        <v>1867</v>
      </c>
      <c r="AE173" s="2">
        <f t="shared" si="30"/>
        <v>149</v>
      </c>
      <c r="AF173" s="2" t="s">
        <v>112</v>
      </c>
    </row>
    <row r="174" spans="1:32" x14ac:dyDescent="0.2">
      <c r="A174">
        <v>17</v>
      </c>
      <c r="B174" s="2" t="s">
        <v>1451</v>
      </c>
      <c r="C174" s="2" t="s">
        <v>22</v>
      </c>
      <c r="D174" s="2" t="s">
        <v>23</v>
      </c>
      <c r="E174" s="2" t="s">
        <v>2767</v>
      </c>
      <c r="F174" s="2" t="s">
        <v>2776</v>
      </c>
      <c r="G174" s="2">
        <v>68</v>
      </c>
      <c r="H174" s="2">
        <v>80</v>
      </c>
      <c r="I174" s="3">
        <v>42475</v>
      </c>
      <c r="J174" s="3">
        <v>42485</v>
      </c>
      <c r="K174" s="3" t="s">
        <v>2536</v>
      </c>
      <c r="L174" s="17">
        <f t="shared" si="31"/>
        <v>250.79</v>
      </c>
      <c r="M174" s="20">
        <f t="shared" si="32"/>
        <v>0.9497587623110969</v>
      </c>
      <c r="N174" s="2" t="s">
        <v>36</v>
      </c>
      <c r="O174" s="2">
        <v>4390000</v>
      </c>
      <c r="P174" s="2">
        <v>4950000</v>
      </c>
      <c r="Q174" s="2">
        <f t="shared" si="26"/>
        <v>560000</v>
      </c>
      <c r="R174" s="4">
        <f t="shared" si="27"/>
        <v>0.12756264236902051</v>
      </c>
      <c r="S174" s="2"/>
      <c r="T174" s="5">
        <f t="shared" si="33"/>
        <v>64558.823529411762</v>
      </c>
      <c r="U174" s="2">
        <v>72794</v>
      </c>
      <c r="V174" s="5">
        <f t="shared" si="28"/>
        <v>8235.1764705882379</v>
      </c>
      <c r="W174" s="4">
        <f t="shared" si="29"/>
        <v>0.12756082004555813</v>
      </c>
      <c r="X174" s="22">
        <f t="shared" si="34"/>
        <v>61315.308331554639</v>
      </c>
      <c r="Y174" s="22">
        <f t="shared" si="35"/>
        <v>69136.739343673995</v>
      </c>
      <c r="Z174" s="22">
        <f t="shared" si="36"/>
        <v>7821.4310121193557</v>
      </c>
      <c r="AA174" s="8">
        <f t="shared" si="37"/>
        <v>0.12756082004555819</v>
      </c>
      <c r="AB174" s="22">
        <f t="shared" si="38"/>
        <v>4701298.2753698314</v>
      </c>
      <c r="AC174" s="11">
        <v>1213</v>
      </c>
      <c r="AD174" s="2">
        <v>2007</v>
      </c>
      <c r="AE174" s="2">
        <f t="shared" si="30"/>
        <v>9</v>
      </c>
      <c r="AF174" s="2" t="s">
        <v>181</v>
      </c>
    </row>
    <row r="175" spans="1:32" x14ac:dyDescent="0.2">
      <c r="A175">
        <v>17</v>
      </c>
      <c r="B175" s="2" t="s">
        <v>2467</v>
      </c>
      <c r="C175" s="2" t="s">
        <v>22</v>
      </c>
      <c r="D175" s="2" t="s">
        <v>23</v>
      </c>
      <c r="E175" s="2" t="s">
        <v>2767</v>
      </c>
      <c r="F175" s="2" t="s">
        <v>2776</v>
      </c>
      <c r="G175" s="2">
        <v>145</v>
      </c>
      <c r="H175" s="2">
        <v>155</v>
      </c>
      <c r="I175" s="3">
        <v>42462</v>
      </c>
      <c r="J175" s="3">
        <v>42485</v>
      </c>
      <c r="K175" s="3" t="s">
        <v>2536</v>
      </c>
      <c r="L175" s="17">
        <f t="shared" si="31"/>
        <v>250.79</v>
      </c>
      <c r="M175" s="20">
        <f t="shared" si="32"/>
        <v>0.9497587623110969</v>
      </c>
      <c r="N175" s="2" t="s">
        <v>85</v>
      </c>
      <c r="O175" s="2">
        <v>5900000</v>
      </c>
      <c r="P175" s="2">
        <v>5950000</v>
      </c>
      <c r="Q175" s="2">
        <f t="shared" si="26"/>
        <v>50000</v>
      </c>
      <c r="R175" s="4">
        <f t="shared" si="27"/>
        <v>8.4745762711864406E-3</v>
      </c>
      <c r="S175" s="2">
        <v>190244</v>
      </c>
      <c r="T175" s="5">
        <f t="shared" si="33"/>
        <v>42001.682758620693</v>
      </c>
      <c r="U175" s="2">
        <v>42347</v>
      </c>
      <c r="V175" s="5">
        <f t="shared" si="28"/>
        <v>345.31724137930723</v>
      </c>
      <c r="W175" s="4">
        <f t="shared" si="29"/>
        <v>8.2215096800718566E-3</v>
      </c>
      <c r="X175" s="22">
        <f t="shared" si="34"/>
        <v>39891.466231810926</v>
      </c>
      <c r="Y175" s="22">
        <f t="shared" si="35"/>
        <v>40219.434307588024</v>
      </c>
      <c r="Z175" s="22">
        <f t="shared" si="36"/>
        <v>327.96807577709842</v>
      </c>
      <c r="AA175" s="8">
        <f t="shared" si="37"/>
        <v>8.2215096800719902E-3</v>
      </c>
      <c r="AB175" s="22">
        <f t="shared" si="38"/>
        <v>5831817.9746002639</v>
      </c>
      <c r="AC175" s="2"/>
      <c r="AD175" s="2">
        <v>1977</v>
      </c>
      <c r="AE175" s="2">
        <f t="shared" si="30"/>
        <v>39</v>
      </c>
      <c r="AF175" s="2" t="s">
        <v>108</v>
      </c>
    </row>
    <row r="176" spans="1:32" x14ac:dyDescent="0.2">
      <c r="A176">
        <v>17</v>
      </c>
      <c r="B176" s="2" t="s">
        <v>211</v>
      </c>
      <c r="C176" s="2" t="s">
        <v>22</v>
      </c>
      <c r="D176" s="2" t="s">
        <v>23</v>
      </c>
      <c r="E176" s="2" t="s">
        <v>2767</v>
      </c>
      <c r="F176" s="2" t="s">
        <v>2776</v>
      </c>
      <c r="G176" s="2">
        <v>73</v>
      </c>
      <c r="H176" s="2">
        <v>85</v>
      </c>
      <c r="I176" s="3">
        <v>42475</v>
      </c>
      <c r="J176" s="3">
        <v>42485</v>
      </c>
      <c r="K176" s="3" t="s">
        <v>2536</v>
      </c>
      <c r="L176" s="17">
        <f t="shared" si="31"/>
        <v>250.79</v>
      </c>
      <c r="M176" s="20">
        <f t="shared" si="32"/>
        <v>0.9497587623110969</v>
      </c>
      <c r="N176" s="2" t="s">
        <v>36</v>
      </c>
      <c r="O176" s="2">
        <v>3490000</v>
      </c>
      <c r="P176" s="2">
        <v>4000000</v>
      </c>
      <c r="Q176" s="2">
        <f t="shared" si="26"/>
        <v>510000</v>
      </c>
      <c r="R176" s="4">
        <f t="shared" si="27"/>
        <v>0.14613180515759314</v>
      </c>
      <c r="S176" s="2">
        <v>304000</v>
      </c>
      <c r="T176" s="5">
        <f t="shared" si="33"/>
        <v>51972.602739726026</v>
      </c>
      <c r="U176" s="2">
        <v>58959</v>
      </c>
      <c r="V176" s="5">
        <f t="shared" si="28"/>
        <v>6986.3972602739741</v>
      </c>
      <c r="W176" s="4">
        <f t="shared" si="29"/>
        <v>0.13442461781760678</v>
      </c>
      <c r="X176" s="22">
        <f t="shared" si="34"/>
        <v>49361.434852168517</v>
      </c>
      <c r="Y176" s="22">
        <f t="shared" si="35"/>
        <v>55996.826867099961</v>
      </c>
      <c r="Z176" s="22">
        <f t="shared" si="36"/>
        <v>6635.3920149314436</v>
      </c>
      <c r="AA176" s="8">
        <f t="shared" si="37"/>
        <v>0.13442461781760667</v>
      </c>
      <c r="AB176" s="22">
        <f t="shared" si="38"/>
        <v>4087768.3612982971</v>
      </c>
      <c r="AC176" s="11">
        <v>21015</v>
      </c>
      <c r="AD176" s="2">
        <v>1969</v>
      </c>
      <c r="AE176" s="2">
        <f t="shared" si="30"/>
        <v>47</v>
      </c>
      <c r="AF176" s="2" t="s">
        <v>209</v>
      </c>
    </row>
    <row r="177" spans="1:32" x14ac:dyDescent="0.2">
      <c r="A177">
        <v>17</v>
      </c>
      <c r="B177" s="2" t="s">
        <v>2063</v>
      </c>
      <c r="C177" s="2" t="s">
        <v>22</v>
      </c>
      <c r="D177" s="2" t="s">
        <v>23</v>
      </c>
      <c r="E177" s="2" t="s">
        <v>2767</v>
      </c>
      <c r="F177" s="2" t="s">
        <v>2776</v>
      </c>
      <c r="G177" s="2">
        <v>91</v>
      </c>
      <c r="H177" s="2">
        <v>100</v>
      </c>
      <c r="I177" s="3">
        <v>42475</v>
      </c>
      <c r="J177" s="3">
        <v>42486</v>
      </c>
      <c r="K177" s="3" t="s">
        <v>2536</v>
      </c>
      <c r="L177" s="17">
        <f t="shared" si="31"/>
        <v>250.79</v>
      </c>
      <c r="M177" s="20">
        <f t="shared" si="32"/>
        <v>0.9497587623110969</v>
      </c>
      <c r="N177" s="2" t="s">
        <v>24</v>
      </c>
      <c r="O177" s="2">
        <v>5990000</v>
      </c>
      <c r="P177" s="2">
        <v>6800000</v>
      </c>
      <c r="Q177" s="2">
        <f t="shared" si="26"/>
        <v>810000</v>
      </c>
      <c r="R177" s="4">
        <f t="shared" si="27"/>
        <v>0.13522537562604339</v>
      </c>
      <c r="S177" s="2"/>
      <c r="T177" s="5">
        <f t="shared" si="33"/>
        <v>65824.175824175822</v>
      </c>
      <c r="U177" s="2">
        <v>74725</v>
      </c>
      <c r="V177" s="5">
        <f t="shared" si="28"/>
        <v>8900.8241758241784</v>
      </c>
      <c r="W177" s="4">
        <f t="shared" si="29"/>
        <v>0.13522120200333895</v>
      </c>
      <c r="X177" s="22">
        <f t="shared" si="34"/>
        <v>62517.087760917253</v>
      </c>
      <c r="Y177" s="22">
        <f t="shared" si="35"/>
        <v>70970.723513696721</v>
      </c>
      <c r="Z177" s="22">
        <f t="shared" si="36"/>
        <v>8453.635752779468</v>
      </c>
      <c r="AA177" s="8">
        <f t="shared" si="37"/>
        <v>0.13522120200333906</v>
      </c>
      <c r="AB177" s="22">
        <f t="shared" si="38"/>
        <v>6458335.8397464016</v>
      </c>
      <c r="AC177" s="11">
        <v>1384</v>
      </c>
      <c r="AD177" s="2">
        <v>2012</v>
      </c>
      <c r="AE177" s="2">
        <f t="shared" si="30"/>
        <v>4</v>
      </c>
      <c r="AF177" s="2" t="s">
        <v>213</v>
      </c>
    </row>
    <row r="178" spans="1:32" x14ac:dyDescent="0.2">
      <c r="A178">
        <v>17</v>
      </c>
      <c r="B178" s="2" t="s">
        <v>1278</v>
      </c>
      <c r="C178" s="2" t="s">
        <v>22</v>
      </c>
      <c r="D178" s="2" t="s">
        <v>23</v>
      </c>
      <c r="E178" s="2" t="s">
        <v>2767</v>
      </c>
      <c r="F178" s="2" t="s">
        <v>2776</v>
      </c>
      <c r="G178" s="2">
        <v>64</v>
      </c>
      <c r="H178" s="2">
        <v>74</v>
      </c>
      <c r="I178" s="3">
        <v>42476</v>
      </c>
      <c r="J178" s="3">
        <v>42486</v>
      </c>
      <c r="K178" s="3" t="s">
        <v>2536</v>
      </c>
      <c r="L178" s="17">
        <f t="shared" si="31"/>
        <v>250.79</v>
      </c>
      <c r="M178" s="20">
        <f t="shared" si="32"/>
        <v>0.9497587623110969</v>
      </c>
      <c r="N178" s="2" t="s">
        <v>36</v>
      </c>
      <c r="O178" s="2">
        <v>5790000</v>
      </c>
      <c r="P178" s="2">
        <v>6900000</v>
      </c>
      <c r="Q178" s="2">
        <f t="shared" si="26"/>
        <v>1110000</v>
      </c>
      <c r="R178" s="4">
        <f t="shared" si="27"/>
        <v>0.19170984455958548</v>
      </c>
      <c r="S178" s="2">
        <v>2744</v>
      </c>
      <c r="T178" s="5">
        <f t="shared" si="33"/>
        <v>90511.625</v>
      </c>
      <c r="U178" s="2">
        <v>107855</v>
      </c>
      <c r="V178" s="5">
        <f t="shared" si="28"/>
        <v>17343.375</v>
      </c>
      <c r="W178" s="4">
        <f t="shared" si="29"/>
        <v>0.19161488924765188</v>
      </c>
      <c r="X178" s="22">
        <f t="shared" si="34"/>
        <v>85964.208934766139</v>
      </c>
      <c r="Y178" s="22">
        <f t="shared" si="35"/>
        <v>102436.23130906335</v>
      </c>
      <c r="Z178" s="22">
        <f t="shared" si="36"/>
        <v>16472.022374297216</v>
      </c>
      <c r="AA178" s="8">
        <f t="shared" si="37"/>
        <v>0.19161488924765183</v>
      </c>
      <c r="AB178" s="22">
        <f t="shared" si="38"/>
        <v>6555918.8037800547</v>
      </c>
      <c r="AC178" s="11">
        <v>4733</v>
      </c>
      <c r="AD178" s="2">
        <v>2009</v>
      </c>
      <c r="AE178" s="2">
        <f t="shared" si="30"/>
        <v>7</v>
      </c>
      <c r="AF178" s="2" t="s">
        <v>103</v>
      </c>
    </row>
    <row r="179" spans="1:32" x14ac:dyDescent="0.2">
      <c r="A179">
        <v>17</v>
      </c>
      <c r="B179" s="2" t="s">
        <v>447</v>
      </c>
      <c r="C179" s="2" t="s">
        <v>22</v>
      </c>
      <c r="D179" s="2" t="s">
        <v>23</v>
      </c>
      <c r="E179" s="2" t="s">
        <v>2767</v>
      </c>
      <c r="F179" s="2" t="s">
        <v>2776</v>
      </c>
      <c r="G179" s="2">
        <v>45</v>
      </c>
      <c r="H179" s="2">
        <v>50</v>
      </c>
      <c r="I179" s="3">
        <v>42476</v>
      </c>
      <c r="J179" s="3">
        <v>42486</v>
      </c>
      <c r="K179" s="3" t="s">
        <v>2536</v>
      </c>
      <c r="L179" s="17">
        <f t="shared" si="31"/>
        <v>250.79</v>
      </c>
      <c r="M179" s="20">
        <f t="shared" si="32"/>
        <v>0.9497587623110969</v>
      </c>
      <c r="N179" s="2" t="s">
        <v>36</v>
      </c>
      <c r="O179" s="2">
        <v>2790000</v>
      </c>
      <c r="P179" s="2">
        <v>3150000</v>
      </c>
      <c r="Q179" s="2">
        <f t="shared" si="26"/>
        <v>360000</v>
      </c>
      <c r="R179" s="4">
        <f t="shared" si="27"/>
        <v>0.12903225806451613</v>
      </c>
      <c r="S179" s="2"/>
      <c r="T179" s="5">
        <f t="shared" si="33"/>
        <v>62000</v>
      </c>
      <c r="U179" s="2">
        <v>70000</v>
      </c>
      <c r="V179" s="5">
        <f t="shared" si="28"/>
        <v>8000</v>
      </c>
      <c r="W179" s="4">
        <f t="shared" si="29"/>
        <v>0.12903225806451613</v>
      </c>
      <c r="X179" s="22">
        <f t="shared" si="34"/>
        <v>58885.043263288011</v>
      </c>
      <c r="Y179" s="22">
        <f t="shared" si="35"/>
        <v>66483.113361776777</v>
      </c>
      <c r="Z179" s="22">
        <f t="shared" si="36"/>
        <v>7598.0700984887662</v>
      </c>
      <c r="AA179" s="8">
        <f t="shared" si="37"/>
        <v>0.12903225806451596</v>
      </c>
      <c r="AB179" s="22">
        <f t="shared" si="38"/>
        <v>2991740.1012799549</v>
      </c>
      <c r="AC179" s="11">
        <v>2465</v>
      </c>
      <c r="AD179" s="2">
        <v>2007</v>
      </c>
      <c r="AE179" s="2">
        <f t="shared" si="30"/>
        <v>9</v>
      </c>
      <c r="AF179" s="2" t="s">
        <v>105</v>
      </c>
    </row>
    <row r="180" spans="1:32" x14ac:dyDescent="0.2">
      <c r="A180">
        <v>17</v>
      </c>
      <c r="B180" s="2" t="s">
        <v>185</v>
      </c>
      <c r="C180" s="2" t="s">
        <v>22</v>
      </c>
      <c r="D180" s="2" t="s">
        <v>23</v>
      </c>
      <c r="E180" s="2" t="s">
        <v>2767</v>
      </c>
      <c r="F180" s="2" t="s">
        <v>2776</v>
      </c>
      <c r="G180" s="2">
        <v>36</v>
      </c>
      <c r="H180" s="2">
        <v>42</v>
      </c>
      <c r="I180" s="3">
        <v>42475</v>
      </c>
      <c r="J180" s="3">
        <v>42486</v>
      </c>
      <c r="K180" s="3" t="s">
        <v>2536</v>
      </c>
      <c r="L180" s="17">
        <f t="shared" si="31"/>
        <v>250.79</v>
      </c>
      <c r="M180" s="20">
        <f t="shared" si="32"/>
        <v>0.9497587623110969</v>
      </c>
      <c r="N180" s="2" t="s">
        <v>24</v>
      </c>
      <c r="O180" s="2">
        <v>3000000</v>
      </c>
      <c r="P180" s="2">
        <v>3650000</v>
      </c>
      <c r="Q180" s="2">
        <f t="shared" si="26"/>
        <v>650000</v>
      </c>
      <c r="R180" s="4">
        <f t="shared" si="27"/>
        <v>0.21666666666666667</v>
      </c>
      <c r="S180" s="2"/>
      <c r="T180" s="5">
        <f t="shared" si="33"/>
        <v>83333.333333333328</v>
      </c>
      <c r="U180" s="2">
        <v>101389</v>
      </c>
      <c r="V180" s="5">
        <f t="shared" si="28"/>
        <v>18055.666666666672</v>
      </c>
      <c r="W180" s="4">
        <f t="shared" si="29"/>
        <v>0.21666800000000008</v>
      </c>
      <c r="X180" s="22">
        <f t="shared" si="34"/>
        <v>79146.563525924736</v>
      </c>
      <c r="Y180" s="22">
        <f t="shared" si="35"/>
        <v>96295.091151959801</v>
      </c>
      <c r="Z180" s="22">
        <f t="shared" si="36"/>
        <v>17148.527626035066</v>
      </c>
      <c r="AA180" s="8">
        <f t="shared" si="37"/>
        <v>0.21666800000000005</v>
      </c>
      <c r="AB180" s="22">
        <f t="shared" si="38"/>
        <v>3466623.281470553</v>
      </c>
      <c r="AC180" s="11">
        <v>1216</v>
      </c>
      <c r="AD180" s="2">
        <v>2006</v>
      </c>
      <c r="AE180" s="2">
        <f t="shared" si="30"/>
        <v>10</v>
      </c>
      <c r="AF180" s="2" t="s">
        <v>295</v>
      </c>
    </row>
    <row r="181" spans="1:32" x14ac:dyDescent="0.2">
      <c r="A181">
        <v>17</v>
      </c>
      <c r="B181" s="2" t="s">
        <v>1402</v>
      </c>
      <c r="C181" s="2" t="s">
        <v>22</v>
      </c>
      <c r="D181" s="2" t="s">
        <v>23</v>
      </c>
      <c r="E181" s="2" t="s">
        <v>2767</v>
      </c>
      <c r="F181" s="2" t="s">
        <v>2776</v>
      </c>
      <c r="G181" s="2">
        <v>67</v>
      </c>
      <c r="H181" s="2">
        <v>74</v>
      </c>
      <c r="I181" s="3">
        <v>42475</v>
      </c>
      <c r="J181" s="3">
        <v>42486</v>
      </c>
      <c r="K181" s="3" t="s">
        <v>2536</v>
      </c>
      <c r="L181" s="17">
        <f t="shared" si="31"/>
        <v>250.79</v>
      </c>
      <c r="M181" s="20">
        <f t="shared" si="32"/>
        <v>0.9497587623110969</v>
      </c>
      <c r="N181" s="2" t="s">
        <v>24</v>
      </c>
      <c r="O181" s="2">
        <v>4300000</v>
      </c>
      <c r="P181" s="2">
        <v>4860000</v>
      </c>
      <c r="Q181" s="2">
        <f t="shared" si="26"/>
        <v>560000</v>
      </c>
      <c r="R181" s="4">
        <f t="shared" si="27"/>
        <v>0.13023255813953488</v>
      </c>
      <c r="S181" s="2"/>
      <c r="T181" s="5">
        <f t="shared" si="33"/>
        <v>64179.104477611938</v>
      </c>
      <c r="U181" s="2">
        <v>72537</v>
      </c>
      <c r="V181" s="5">
        <f t="shared" si="28"/>
        <v>8357.8955223880621</v>
      </c>
      <c r="W181" s="4">
        <f t="shared" si="29"/>
        <v>0.13022767441860469</v>
      </c>
      <c r="X181" s="22">
        <f t="shared" si="34"/>
        <v>60954.666834891294</v>
      </c>
      <c r="Y181" s="22">
        <f t="shared" si="35"/>
        <v>68892.651341760036</v>
      </c>
      <c r="Z181" s="22">
        <f t="shared" si="36"/>
        <v>7937.9845068687428</v>
      </c>
      <c r="AA181" s="8">
        <f t="shared" si="37"/>
        <v>0.13022767441860467</v>
      </c>
      <c r="AB181" s="22">
        <f t="shared" si="38"/>
        <v>4615807.6398979221</v>
      </c>
      <c r="AC181" s="11">
        <v>18872</v>
      </c>
      <c r="AD181" s="2">
        <v>2006</v>
      </c>
      <c r="AE181" s="2">
        <f t="shared" si="30"/>
        <v>10</v>
      </c>
      <c r="AF181" s="2" t="s">
        <v>460</v>
      </c>
    </row>
    <row r="182" spans="1:32" x14ac:dyDescent="0.2">
      <c r="A182">
        <v>17</v>
      </c>
      <c r="B182" s="2" t="s">
        <v>2459</v>
      </c>
      <c r="C182" s="2" t="s">
        <v>22</v>
      </c>
      <c r="D182" s="2" t="s">
        <v>23</v>
      </c>
      <c r="E182" s="2" t="s">
        <v>2767</v>
      </c>
      <c r="F182" s="2" t="s">
        <v>2776</v>
      </c>
      <c r="G182" s="2">
        <v>142</v>
      </c>
      <c r="H182" s="2">
        <v>160</v>
      </c>
      <c r="I182" s="3">
        <v>42471</v>
      </c>
      <c r="J182" s="3">
        <v>42486</v>
      </c>
      <c r="K182" s="3" t="s">
        <v>2536</v>
      </c>
      <c r="L182" s="17">
        <f t="shared" si="31"/>
        <v>250.79</v>
      </c>
      <c r="M182" s="20">
        <f t="shared" si="32"/>
        <v>0.9497587623110969</v>
      </c>
      <c r="N182" s="2" t="s">
        <v>180</v>
      </c>
      <c r="O182" s="2">
        <v>9300000</v>
      </c>
      <c r="P182" s="2">
        <v>8850000</v>
      </c>
      <c r="Q182" s="2">
        <f t="shared" si="26"/>
        <v>-450000</v>
      </c>
      <c r="R182" s="4">
        <f t="shared" si="27"/>
        <v>-4.8387096774193547E-2</v>
      </c>
      <c r="S182" s="2">
        <v>215882</v>
      </c>
      <c r="T182" s="5">
        <f t="shared" si="33"/>
        <v>67013.253521126768</v>
      </c>
      <c r="U182" s="2">
        <v>63844</v>
      </c>
      <c r="V182" s="5">
        <f t="shared" si="28"/>
        <v>-3169.2535211267677</v>
      </c>
      <c r="W182" s="4">
        <f t="shared" si="29"/>
        <v>-4.7292936167136264E-2</v>
      </c>
      <c r="X182" s="22">
        <f t="shared" si="34"/>
        <v>63646.424722665113</v>
      </c>
      <c r="Y182" s="22">
        <f t="shared" si="35"/>
        <v>60636.398420989673</v>
      </c>
      <c r="Z182" s="22">
        <f t="shared" si="36"/>
        <v>-3010.0263016754398</v>
      </c>
      <c r="AA182" s="8">
        <f t="shared" si="37"/>
        <v>-4.7292936167136188E-2</v>
      </c>
      <c r="AB182" s="22">
        <f t="shared" si="38"/>
        <v>8610368.5757805333</v>
      </c>
      <c r="AC182" s="11">
        <v>11526</v>
      </c>
      <c r="AD182" s="2">
        <v>1988</v>
      </c>
      <c r="AE182" s="2">
        <f t="shared" si="30"/>
        <v>28</v>
      </c>
      <c r="AF182" s="2" t="s">
        <v>422</v>
      </c>
    </row>
    <row r="183" spans="1:32" x14ac:dyDescent="0.2">
      <c r="A183">
        <v>17</v>
      </c>
      <c r="B183" s="2" t="s">
        <v>576</v>
      </c>
      <c r="C183" s="2" t="s">
        <v>22</v>
      </c>
      <c r="D183" s="2" t="s">
        <v>23</v>
      </c>
      <c r="E183" s="2" t="s">
        <v>2767</v>
      </c>
      <c r="F183" s="2" t="s">
        <v>2776</v>
      </c>
      <c r="G183" s="2">
        <v>46</v>
      </c>
      <c r="H183" s="2">
        <v>53</v>
      </c>
      <c r="I183" s="3">
        <v>42475</v>
      </c>
      <c r="J183" s="3">
        <v>42486</v>
      </c>
      <c r="K183" s="3" t="s">
        <v>2536</v>
      </c>
      <c r="L183" s="17">
        <f t="shared" si="31"/>
        <v>250.79</v>
      </c>
      <c r="M183" s="20">
        <f t="shared" si="32"/>
        <v>0.9497587623110969</v>
      </c>
      <c r="N183" s="2" t="s">
        <v>24</v>
      </c>
      <c r="O183" s="2">
        <v>2600000</v>
      </c>
      <c r="P183" s="2">
        <v>3100000</v>
      </c>
      <c r="Q183" s="2">
        <f t="shared" si="26"/>
        <v>500000</v>
      </c>
      <c r="R183" s="4">
        <f t="shared" si="27"/>
        <v>0.19230769230769232</v>
      </c>
      <c r="S183" s="2">
        <v>7633</v>
      </c>
      <c r="T183" s="5">
        <f t="shared" si="33"/>
        <v>56687.67391304348</v>
      </c>
      <c r="U183" s="2">
        <v>67557</v>
      </c>
      <c r="V183" s="5">
        <f t="shared" si="28"/>
        <v>10869.32608695652</v>
      </c>
      <c r="W183" s="4">
        <f t="shared" si="29"/>
        <v>0.19174055551528912</v>
      </c>
      <c r="X183" s="22">
        <f t="shared" si="34"/>
        <v>53839.61501394723</v>
      </c>
      <c r="Y183" s="22">
        <f t="shared" si="35"/>
        <v>64162.852705450772</v>
      </c>
      <c r="Z183" s="22">
        <f t="shared" si="36"/>
        <v>10323.237691503542</v>
      </c>
      <c r="AA183" s="8">
        <f t="shared" si="37"/>
        <v>0.19174055551528912</v>
      </c>
      <c r="AB183" s="22">
        <f t="shared" si="38"/>
        <v>2951491.2244507354</v>
      </c>
      <c r="AC183" s="11">
        <v>5000</v>
      </c>
      <c r="AD183" s="2">
        <v>1984</v>
      </c>
      <c r="AE183" s="2">
        <f t="shared" si="30"/>
        <v>32</v>
      </c>
      <c r="AF183" s="2" t="s">
        <v>37</v>
      </c>
    </row>
    <row r="184" spans="1:32" x14ac:dyDescent="0.2">
      <c r="A184">
        <v>17</v>
      </c>
      <c r="B184" s="2" t="s">
        <v>575</v>
      </c>
      <c r="C184" s="2" t="s">
        <v>22</v>
      </c>
      <c r="D184" s="2" t="s">
        <v>23</v>
      </c>
      <c r="E184" s="2" t="s">
        <v>2767</v>
      </c>
      <c r="F184" s="2" t="s">
        <v>2776</v>
      </c>
      <c r="G184" s="2">
        <v>46</v>
      </c>
      <c r="H184" s="2">
        <v>51</v>
      </c>
      <c r="I184" s="3">
        <v>42476</v>
      </c>
      <c r="J184" s="3">
        <v>42486</v>
      </c>
      <c r="K184" s="3" t="s">
        <v>2536</v>
      </c>
      <c r="L184" s="17">
        <f t="shared" si="31"/>
        <v>250.79</v>
      </c>
      <c r="M184" s="20">
        <f t="shared" si="32"/>
        <v>0.9497587623110969</v>
      </c>
      <c r="N184" s="2" t="s">
        <v>36</v>
      </c>
      <c r="O184" s="2">
        <v>2990000</v>
      </c>
      <c r="P184" s="2">
        <v>3150000</v>
      </c>
      <c r="Q184" s="2">
        <f t="shared" si="26"/>
        <v>160000</v>
      </c>
      <c r="R184" s="4">
        <f t="shared" si="27"/>
        <v>5.3511705685618728E-2</v>
      </c>
      <c r="S184" s="2">
        <v>19926</v>
      </c>
      <c r="T184" s="5">
        <f t="shared" si="33"/>
        <v>65433.17391304348</v>
      </c>
      <c r="U184" s="2">
        <v>68911</v>
      </c>
      <c r="V184" s="5">
        <f t="shared" si="28"/>
        <v>3477.8260869565202</v>
      </c>
      <c r="W184" s="4">
        <f t="shared" si="29"/>
        <v>5.3150808358743674E-2</v>
      </c>
      <c r="X184" s="22">
        <f t="shared" si="34"/>
        <v>62145.730269738931</v>
      </c>
      <c r="Y184" s="22">
        <f t="shared" si="35"/>
        <v>65448.826069620001</v>
      </c>
      <c r="Z184" s="22">
        <f t="shared" si="36"/>
        <v>3303.09579988107</v>
      </c>
      <c r="AA184" s="8">
        <f t="shared" si="37"/>
        <v>5.3150808358743674E-2</v>
      </c>
      <c r="AB184" s="22">
        <f t="shared" si="38"/>
        <v>3010645.9992025201</v>
      </c>
      <c r="AC184" s="11">
        <v>1012</v>
      </c>
      <c r="AD184" s="2">
        <v>1980</v>
      </c>
      <c r="AE184" s="2">
        <f t="shared" si="30"/>
        <v>36</v>
      </c>
      <c r="AF184" s="2" t="s">
        <v>37</v>
      </c>
    </row>
    <row r="185" spans="1:32" x14ac:dyDescent="0.2">
      <c r="A185">
        <v>17</v>
      </c>
      <c r="B185" s="2" t="s">
        <v>2397</v>
      </c>
      <c r="C185" s="2" t="s">
        <v>22</v>
      </c>
      <c r="D185" s="2" t="s">
        <v>23</v>
      </c>
      <c r="E185" s="2" t="s">
        <v>2767</v>
      </c>
      <c r="F185" s="2" t="s">
        <v>2776</v>
      </c>
      <c r="G185" s="2">
        <v>138</v>
      </c>
      <c r="H185" s="2">
        <v>148</v>
      </c>
      <c r="I185" s="3">
        <v>42475</v>
      </c>
      <c r="J185" s="3">
        <v>42486</v>
      </c>
      <c r="K185" s="3" t="s">
        <v>2536</v>
      </c>
      <c r="L185" s="17">
        <f t="shared" si="31"/>
        <v>250.79</v>
      </c>
      <c r="M185" s="20">
        <f t="shared" si="32"/>
        <v>0.9497587623110969</v>
      </c>
      <c r="N185" s="2" t="s">
        <v>24</v>
      </c>
      <c r="O185" s="2">
        <v>6950000</v>
      </c>
      <c r="P185" s="2">
        <v>6750000</v>
      </c>
      <c r="Q185" s="2">
        <f t="shared" si="26"/>
        <v>-200000</v>
      </c>
      <c r="R185" s="4">
        <f t="shared" si="27"/>
        <v>-2.8776978417266189E-2</v>
      </c>
      <c r="S185" s="2"/>
      <c r="T185" s="5">
        <f t="shared" si="33"/>
        <v>50362.318840579712</v>
      </c>
      <c r="U185" s="2">
        <v>48913</v>
      </c>
      <c r="V185" s="5">
        <f t="shared" si="28"/>
        <v>-1449.3188405797118</v>
      </c>
      <c r="W185" s="4">
        <f t="shared" si="29"/>
        <v>-2.8777841726618736E-2</v>
      </c>
      <c r="X185" s="22">
        <f t="shared" si="34"/>
        <v>47832.053609145827</v>
      </c>
      <c r="Y185" s="22">
        <f t="shared" si="35"/>
        <v>46455.55034092268</v>
      </c>
      <c r="Z185" s="22">
        <f t="shared" si="36"/>
        <v>-1376.5032682231467</v>
      </c>
      <c r="AA185" s="8">
        <f t="shared" si="37"/>
        <v>-2.8777841726618854E-2</v>
      </c>
      <c r="AB185" s="22">
        <f t="shared" si="38"/>
        <v>6410865.9470473295</v>
      </c>
      <c r="AC185" s="11">
        <v>15663</v>
      </c>
      <c r="AD185" s="2">
        <v>1979</v>
      </c>
      <c r="AE185" s="2">
        <f t="shared" si="30"/>
        <v>37</v>
      </c>
      <c r="AF185" s="2" t="s">
        <v>108</v>
      </c>
    </row>
    <row r="186" spans="1:32" x14ac:dyDescent="0.2">
      <c r="A186">
        <v>17</v>
      </c>
      <c r="B186" s="2" t="s">
        <v>1586</v>
      </c>
      <c r="C186" s="2" t="s">
        <v>22</v>
      </c>
      <c r="D186" s="2" t="s">
        <v>23</v>
      </c>
      <c r="E186" s="2" t="s">
        <v>2767</v>
      </c>
      <c r="F186" s="2" t="s">
        <v>2776</v>
      </c>
      <c r="G186" s="2">
        <v>72</v>
      </c>
      <c r="H186" s="2">
        <v>81</v>
      </c>
      <c r="I186" s="3">
        <v>42476</v>
      </c>
      <c r="J186" s="3">
        <v>42486</v>
      </c>
      <c r="K186" s="3" t="s">
        <v>2536</v>
      </c>
      <c r="L186" s="17">
        <f t="shared" si="31"/>
        <v>250.79</v>
      </c>
      <c r="M186" s="20">
        <f t="shared" si="32"/>
        <v>0.9497587623110969</v>
      </c>
      <c r="N186" s="2" t="s">
        <v>36</v>
      </c>
      <c r="O186" s="2">
        <v>2990000</v>
      </c>
      <c r="P186" s="2">
        <v>3380000</v>
      </c>
      <c r="Q186" s="2">
        <f t="shared" si="26"/>
        <v>390000</v>
      </c>
      <c r="R186" s="4">
        <f t="shared" si="27"/>
        <v>0.13043478260869565</v>
      </c>
      <c r="S186" s="2"/>
      <c r="T186" s="5">
        <f t="shared" si="33"/>
        <v>41527.777777777781</v>
      </c>
      <c r="U186" s="2">
        <v>46944</v>
      </c>
      <c r="V186" s="5">
        <f t="shared" si="28"/>
        <v>5416.222222222219</v>
      </c>
      <c r="W186" s="4">
        <f t="shared" si="29"/>
        <v>0.13042408026755845</v>
      </c>
      <c r="X186" s="22">
        <f t="shared" si="34"/>
        <v>39441.370823752499</v>
      </c>
      <c r="Y186" s="22">
        <f t="shared" si="35"/>
        <v>44585.475337932134</v>
      </c>
      <c r="Z186" s="22">
        <f t="shared" si="36"/>
        <v>5144.1045141796349</v>
      </c>
      <c r="AA186" s="8">
        <f t="shared" si="37"/>
        <v>0.13042408026755847</v>
      </c>
      <c r="AB186" s="22">
        <f t="shared" si="38"/>
        <v>3210154.2243311135</v>
      </c>
      <c r="AC186" s="2"/>
      <c r="AD186" s="2">
        <v>1975</v>
      </c>
      <c r="AE186" s="2">
        <f t="shared" si="30"/>
        <v>41</v>
      </c>
      <c r="AF186" s="2" t="s">
        <v>46</v>
      </c>
    </row>
    <row r="187" spans="1:32" x14ac:dyDescent="0.2">
      <c r="A187">
        <v>17</v>
      </c>
      <c r="B187" s="2" t="s">
        <v>2354</v>
      </c>
      <c r="C187" s="2" t="s">
        <v>22</v>
      </c>
      <c r="D187" s="2" t="s">
        <v>23</v>
      </c>
      <c r="E187" s="2" t="s">
        <v>2767</v>
      </c>
      <c r="F187" s="2" t="s">
        <v>2776</v>
      </c>
      <c r="G187" s="2">
        <v>118</v>
      </c>
      <c r="H187" s="2">
        <v>145</v>
      </c>
      <c r="I187" s="3">
        <v>42475</v>
      </c>
      <c r="J187" s="3">
        <v>42486</v>
      </c>
      <c r="K187" s="3" t="s">
        <v>2536</v>
      </c>
      <c r="L187" s="17">
        <f t="shared" si="31"/>
        <v>250.79</v>
      </c>
      <c r="M187" s="20">
        <f t="shared" si="32"/>
        <v>0.9497587623110969</v>
      </c>
      <c r="N187" s="2" t="s">
        <v>24</v>
      </c>
      <c r="O187" s="2">
        <v>7250000</v>
      </c>
      <c r="P187" s="2">
        <v>8000000</v>
      </c>
      <c r="Q187" s="2">
        <f t="shared" si="26"/>
        <v>750000</v>
      </c>
      <c r="R187" s="4">
        <f t="shared" si="27"/>
        <v>0.10344827586206896</v>
      </c>
      <c r="S187" s="2">
        <v>18890</v>
      </c>
      <c r="T187" s="5">
        <f t="shared" si="33"/>
        <v>61600.762711864409</v>
      </c>
      <c r="U187" s="2">
        <v>67957</v>
      </c>
      <c r="V187" s="5">
        <f t="shared" si="28"/>
        <v>6356.2372881355914</v>
      </c>
      <c r="W187" s="4">
        <f t="shared" si="29"/>
        <v>0.10318439266517994</v>
      </c>
      <c r="X187" s="22">
        <f t="shared" si="34"/>
        <v>58505.864150639907</v>
      </c>
      <c r="Y187" s="22">
        <f t="shared" si="35"/>
        <v>64542.756210375213</v>
      </c>
      <c r="Z187" s="22">
        <f t="shared" si="36"/>
        <v>6036.8920597353062</v>
      </c>
      <c r="AA187" s="8">
        <f t="shared" si="37"/>
        <v>0.10318439266518001</v>
      </c>
      <c r="AB187" s="22">
        <f t="shared" si="38"/>
        <v>7616045.2328242753</v>
      </c>
      <c r="AC187" s="11">
        <v>44640</v>
      </c>
      <c r="AD187" s="2">
        <v>1961</v>
      </c>
      <c r="AE187" s="2">
        <f t="shared" si="30"/>
        <v>55</v>
      </c>
      <c r="AF187" s="2" t="s">
        <v>83</v>
      </c>
    </row>
    <row r="188" spans="1:32" x14ac:dyDescent="0.2">
      <c r="A188">
        <v>17</v>
      </c>
      <c r="B188" s="2" t="s">
        <v>827</v>
      </c>
      <c r="C188" s="2" t="s">
        <v>22</v>
      </c>
      <c r="D188" s="2" t="s">
        <v>23</v>
      </c>
      <c r="E188" s="2" t="s">
        <v>2767</v>
      </c>
      <c r="F188" s="2" t="s">
        <v>2776</v>
      </c>
      <c r="G188" s="2">
        <v>52</v>
      </c>
      <c r="H188" s="2">
        <v>62</v>
      </c>
      <c r="I188" s="3">
        <v>42475</v>
      </c>
      <c r="J188" s="3">
        <v>42486</v>
      </c>
      <c r="K188" s="3" t="s">
        <v>2536</v>
      </c>
      <c r="L188" s="17">
        <f t="shared" si="31"/>
        <v>250.79</v>
      </c>
      <c r="M188" s="20">
        <f t="shared" si="32"/>
        <v>0.9497587623110969</v>
      </c>
      <c r="N188" s="2" t="s">
        <v>24</v>
      </c>
      <c r="O188" s="2">
        <v>3400000</v>
      </c>
      <c r="P188" s="2">
        <v>3625000</v>
      </c>
      <c r="Q188" s="2">
        <f t="shared" si="26"/>
        <v>225000</v>
      </c>
      <c r="R188" s="4">
        <f t="shared" si="27"/>
        <v>6.6176470588235295E-2</v>
      </c>
      <c r="S188" s="2">
        <v>80761</v>
      </c>
      <c r="T188" s="5">
        <f t="shared" si="33"/>
        <v>66937.711538461532</v>
      </c>
      <c r="U188" s="2">
        <v>71265</v>
      </c>
      <c r="V188" s="5">
        <f t="shared" si="28"/>
        <v>4327.2884615384683</v>
      </c>
      <c r="W188" s="4">
        <f t="shared" si="29"/>
        <v>6.4646495407182619E-2</v>
      </c>
      <c r="X188" s="22">
        <f t="shared" si="34"/>
        <v>63574.678062706458</v>
      </c>
      <c r="Y188" s="22">
        <f t="shared" si="35"/>
        <v>67684.558196100319</v>
      </c>
      <c r="Z188" s="22">
        <f t="shared" si="36"/>
        <v>4109.8801333938609</v>
      </c>
      <c r="AA188" s="8">
        <f t="shared" si="37"/>
        <v>6.4646495407182522E-2</v>
      </c>
      <c r="AB188" s="22">
        <f t="shared" si="38"/>
        <v>3519597.0261972165</v>
      </c>
      <c r="AC188" s="11">
        <v>11515</v>
      </c>
      <c r="AD188" s="2">
        <v>1750</v>
      </c>
      <c r="AE188" s="2">
        <f t="shared" si="30"/>
        <v>266</v>
      </c>
      <c r="AF188" s="2" t="s">
        <v>828</v>
      </c>
    </row>
    <row r="189" spans="1:32" x14ac:dyDescent="0.2">
      <c r="A189">
        <v>17</v>
      </c>
      <c r="B189" s="2" t="s">
        <v>610</v>
      </c>
      <c r="C189" s="2" t="s">
        <v>22</v>
      </c>
      <c r="D189" s="2" t="s">
        <v>23</v>
      </c>
      <c r="E189" s="2" t="s">
        <v>2767</v>
      </c>
      <c r="F189" s="2" t="s">
        <v>2776</v>
      </c>
      <c r="G189" s="2">
        <v>47</v>
      </c>
      <c r="H189" s="2">
        <v>57</v>
      </c>
      <c r="I189" s="3">
        <v>42475</v>
      </c>
      <c r="J189" s="3">
        <v>42487</v>
      </c>
      <c r="K189" s="3" t="s">
        <v>2536</v>
      </c>
      <c r="L189" s="17">
        <f t="shared" si="31"/>
        <v>250.79</v>
      </c>
      <c r="M189" s="20">
        <f t="shared" si="32"/>
        <v>0.9497587623110969</v>
      </c>
      <c r="N189" s="2" t="s">
        <v>32</v>
      </c>
      <c r="O189" s="2">
        <v>3390000</v>
      </c>
      <c r="P189" s="2">
        <v>3300000</v>
      </c>
      <c r="Q189" s="2">
        <f t="shared" si="26"/>
        <v>-90000</v>
      </c>
      <c r="R189" s="4">
        <f t="shared" si="27"/>
        <v>-2.6548672566371681E-2</v>
      </c>
      <c r="S189" s="2">
        <v>3925</v>
      </c>
      <c r="T189" s="5">
        <f t="shared" si="33"/>
        <v>72211.170212765952</v>
      </c>
      <c r="U189" s="2">
        <v>70296</v>
      </c>
      <c r="V189" s="5">
        <f t="shared" si="28"/>
        <v>-1915.1702127659519</v>
      </c>
      <c r="W189" s="4">
        <f t="shared" si="29"/>
        <v>-2.6521799980848058E-2</v>
      </c>
      <c r="X189" s="22">
        <f t="shared" si="34"/>
        <v>68583.191646312538</v>
      </c>
      <c r="Y189" s="22">
        <f t="shared" si="35"/>
        <v>66764.241955420861</v>
      </c>
      <c r="Z189" s="22">
        <f t="shared" si="36"/>
        <v>-1818.9496908916772</v>
      </c>
      <c r="AA189" s="8">
        <f t="shared" si="37"/>
        <v>-2.6521799980848155E-2</v>
      </c>
      <c r="AB189" s="22">
        <f t="shared" si="38"/>
        <v>3137919.3719047806</v>
      </c>
      <c r="AC189" s="11">
        <v>1824</v>
      </c>
      <c r="AD189" s="2">
        <v>2000</v>
      </c>
      <c r="AE189" s="2">
        <f t="shared" si="30"/>
        <v>16</v>
      </c>
      <c r="AF189" s="2" t="s">
        <v>37</v>
      </c>
    </row>
    <row r="190" spans="1:32" x14ac:dyDescent="0.2">
      <c r="A190">
        <v>17</v>
      </c>
      <c r="B190" s="2" t="s">
        <v>1587</v>
      </c>
      <c r="C190" s="2" t="s">
        <v>22</v>
      </c>
      <c r="D190" s="2" t="s">
        <v>23</v>
      </c>
      <c r="E190" s="2" t="s">
        <v>2767</v>
      </c>
      <c r="F190" s="2" t="s">
        <v>2776</v>
      </c>
      <c r="G190" s="2">
        <v>72</v>
      </c>
      <c r="H190" s="2">
        <v>79</v>
      </c>
      <c r="I190" s="3">
        <v>42475</v>
      </c>
      <c r="J190" s="3">
        <v>42487</v>
      </c>
      <c r="K190" s="3" t="s">
        <v>2536</v>
      </c>
      <c r="L190" s="17">
        <f t="shared" si="31"/>
        <v>250.79</v>
      </c>
      <c r="M190" s="20">
        <f t="shared" si="32"/>
        <v>0.9497587623110969</v>
      </c>
      <c r="N190" s="2" t="s">
        <v>32</v>
      </c>
      <c r="O190" s="2">
        <v>2900000</v>
      </c>
      <c r="P190" s="2">
        <v>3400000</v>
      </c>
      <c r="Q190" s="2">
        <f t="shared" si="26"/>
        <v>500000</v>
      </c>
      <c r="R190" s="4">
        <f t="shared" si="27"/>
        <v>0.17241379310344829</v>
      </c>
      <c r="S190" s="2">
        <v>2112</v>
      </c>
      <c r="T190" s="5">
        <f t="shared" si="33"/>
        <v>40307.111111111109</v>
      </c>
      <c r="U190" s="2">
        <v>47252</v>
      </c>
      <c r="V190" s="5">
        <f t="shared" si="28"/>
        <v>6944.8888888888905</v>
      </c>
      <c r="W190" s="4">
        <f t="shared" si="29"/>
        <v>0.17229934613136921</v>
      </c>
      <c r="X190" s="22">
        <f t="shared" si="34"/>
        <v>38282.031961224748</v>
      </c>
      <c r="Y190" s="22">
        <f t="shared" si="35"/>
        <v>44878.001036723952</v>
      </c>
      <c r="Z190" s="22">
        <f t="shared" si="36"/>
        <v>6595.9690754992043</v>
      </c>
      <c r="AA190" s="8">
        <f t="shared" si="37"/>
        <v>0.17229934613136927</v>
      </c>
      <c r="AB190" s="22">
        <f t="shared" si="38"/>
        <v>3231216.0746441246</v>
      </c>
      <c r="AC190" s="2"/>
      <c r="AD190" s="2">
        <v>1990</v>
      </c>
      <c r="AE190" s="2">
        <f t="shared" si="30"/>
        <v>26</v>
      </c>
      <c r="AF190" s="2" t="s">
        <v>83</v>
      </c>
    </row>
    <row r="191" spans="1:32" x14ac:dyDescent="0.2">
      <c r="A191">
        <v>17</v>
      </c>
      <c r="B191" s="2" t="s">
        <v>870</v>
      </c>
      <c r="C191" s="2" t="s">
        <v>22</v>
      </c>
      <c r="D191" s="2" t="s">
        <v>23</v>
      </c>
      <c r="E191" s="2" t="s">
        <v>2767</v>
      </c>
      <c r="F191" s="2" t="s">
        <v>2776</v>
      </c>
      <c r="G191" s="2">
        <v>66</v>
      </c>
      <c r="H191" s="2">
        <v>72</v>
      </c>
      <c r="I191" s="3">
        <v>42476</v>
      </c>
      <c r="J191" s="3">
        <v>42488</v>
      </c>
      <c r="K191" s="3" t="s">
        <v>2536</v>
      </c>
      <c r="L191" s="17">
        <f t="shared" si="31"/>
        <v>250.79</v>
      </c>
      <c r="M191" s="20">
        <f t="shared" si="32"/>
        <v>0.9497587623110969</v>
      </c>
      <c r="N191" s="2" t="s">
        <v>32</v>
      </c>
      <c r="O191" s="2">
        <v>4400000</v>
      </c>
      <c r="P191" s="2">
        <v>4650000</v>
      </c>
      <c r="Q191" s="2">
        <f t="shared" si="26"/>
        <v>250000</v>
      </c>
      <c r="R191" s="4">
        <f t="shared" si="27"/>
        <v>5.6818181818181816E-2</v>
      </c>
      <c r="S191" s="2"/>
      <c r="T191" s="5">
        <f t="shared" si="33"/>
        <v>66666.666666666672</v>
      </c>
      <c r="U191" s="2">
        <v>70455</v>
      </c>
      <c r="V191" s="5">
        <f t="shared" si="28"/>
        <v>3788.3333333333285</v>
      </c>
      <c r="W191" s="4">
        <f t="shared" si="29"/>
        <v>5.6824999999999924E-2</v>
      </c>
      <c r="X191" s="22">
        <f t="shared" si="34"/>
        <v>63317.250820739799</v>
      </c>
      <c r="Y191" s="22">
        <f t="shared" si="35"/>
        <v>66915.253598628333</v>
      </c>
      <c r="Z191" s="22">
        <f t="shared" si="36"/>
        <v>3598.0027778885342</v>
      </c>
      <c r="AA191" s="8">
        <f t="shared" si="37"/>
        <v>5.6824999999999924E-2</v>
      </c>
      <c r="AB191" s="22">
        <f t="shared" si="38"/>
        <v>4416406.7375094704</v>
      </c>
      <c r="AC191" s="11">
        <v>18871</v>
      </c>
      <c r="AD191" s="2">
        <v>2007</v>
      </c>
      <c r="AE191" s="2">
        <f t="shared" si="30"/>
        <v>9</v>
      </c>
      <c r="AF191" s="2" t="s">
        <v>94</v>
      </c>
    </row>
    <row r="192" spans="1:32" x14ac:dyDescent="0.2">
      <c r="A192">
        <v>17</v>
      </c>
      <c r="B192" s="2" t="s">
        <v>2487</v>
      </c>
      <c r="C192" s="2" t="s">
        <v>22</v>
      </c>
      <c r="D192" s="2" t="s">
        <v>23</v>
      </c>
      <c r="E192" s="2" t="s">
        <v>2767</v>
      </c>
      <c r="F192" s="2" t="s">
        <v>2776</v>
      </c>
      <c r="G192" s="2">
        <v>158</v>
      </c>
      <c r="H192" s="2">
        <v>182</v>
      </c>
      <c r="I192" s="3">
        <v>42478</v>
      </c>
      <c r="J192" s="3">
        <v>42488</v>
      </c>
      <c r="K192" s="3" t="s">
        <v>2536</v>
      </c>
      <c r="L192" s="17">
        <f t="shared" si="31"/>
        <v>250.79</v>
      </c>
      <c r="M192" s="20">
        <f t="shared" si="32"/>
        <v>0.9497587623110969</v>
      </c>
      <c r="N192" s="2" t="s">
        <v>36</v>
      </c>
      <c r="O192" s="2">
        <v>7800000</v>
      </c>
      <c r="P192" s="2">
        <v>9000000</v>
      </c>
      <c r="Q192" s="2">
        <f t="shared" si="26"/>
        <v>1200000</v>
      </c>
      <c r="R192" s="4">
        <f t="shared" si="27"/>
        <v>0.15384615384615385</v>
      </c>
      <c r="S192" s="2"/>
      <c r="T192" s="5">
        <f t="shared" si="33"/>
        <v>49367.088607594938</v>
      </c>
      <c r="U192" s="2">
        <v>56962</v>
      </c>
      <c r="V192" s="5">
        <f t="shared" si="28"/>
        <v>7594.9113924050616</v>
      </c>
      <c r="W192" s="4">
        <f t="shared" si="29"/>
        <v>0.15384564102564099</v>
      </c>
      <c r="X192" s="22">
        <f t="shared" si="34"/>
        <v>46886.824974851617</v>
      </c>
      <c r="Y192" s="22">
        <f t="shared" si="35"/>
        <v>54100.158618764704</v>
      </c>
      <c r="Z192" s="22">
        <f t="shared" si="36"/>
        <v>7213.3336439130871</v>
      </c>
      <c r="AA192" s="8">
        <f t="shared" si="37"/>
        <v>0.15384564102564113</v>
      </c>
      <c r="AB192" s="22">
        <f t="shared" si="38"/>
        <v>8547825.0617648233</v>
      </c>
      <c r="AC192" s="11">
        <v>1707</v>
      </c>
      <c r="AD192" s="2">
        <v>2003</v>
      </c>
      <c r="AE192" s="2">
        <f t="shared" si="30"/>
        <v>13</v>
      </c>
      <c r="AF192" s="2" t="s">
        <v>108</v>
      </c>
    </row>
    <row r="193" spans="1:32" x14ac:dyDescent="0.2">
      <c r="A193">
        <v>17</v>
      </c>
      <c r="B193" s="2" t="s">
        <v>2213</v>
      </c>
      <c r="C193" s="2" t="s">
        <v>22</v>
      </c>
      <c r="D193" s="2" t="s">
        <v>23</v>
      </c>
      <c r="E193" s="2" t="s">
        <v>2767</v>
      </c>
      <c r="F193" s="2" t="s">
        <v>2776</v>
      </c>
      <c r="G193" s="2">
        <v>103</v>
      </c>
      <c r="H193" s="2">
        <v>116</v>
      </c>
      <c r="I193" s="3">
        <v>42475</v>
      </c>
      <c r="J193" s="3">
        <v>42488</v>
      </c>
      <c r="K193" s="3" t="s">
        <v>2536</v>
      </c>
      <c r="L193" s="17">
        <f t="shared" si="31"/>
        <v>250.79</v>
      </c>
      <c r="M193" s="20">
        <f t="shared" si="32"/>
        <v>0.9497587623110969</v>
      </c>
      <c r="N193" s="2" t="s">
        <v>57</v>
      </c>
      <c r="O193" s="2">
        <v>4900000</v>
      </c>
      <c r="P193" s="2">
        <v>4870000</v>
      </c>
      <c r="Q193" s="2">
        <f t="shared" si="26"/>
        <v>-30000</v>
      </c>
      <c r="R193" s="4">
        <f t="shared" si="27"/>
        <v>-6.1224489795918364E-3</v>
      </c>
      <c r="S193" s="2">
        <v>118939</v>
      </c>
      <c r="T193" s="5">
        <f t="shared" si="33"/>
        <v>48727.563106796115</v>
      </c>
      <c r="U193" s="2">
        <v>48436</v>
      </c>
      <c r="V193" s="5">
        <f t="shared" si="28"/>
        <v>-291.56310679611488</v>
      </c>
      <c r="W193" s="4">
        <f t="shared" si="29"/>
        <v>-5.983535563990683E-3</v>
      </c>
      <c r="X193" s="22">
        <f t="shared" si="34"/>
        <v>46279.430026746544</v>
      </c>
      <c r="Y193" s="22">
        <f t="shared" si="35"/>
        <v>46002.515411300286</v>
      </c>
      <c r="Z193" s="22">
        <f t="shared" si="36"/>
        <v>-276.91461544625781</v>
      </c>
      <c r="AA193" s="8">
        <f t="shared" si="37"/>
        <v>-5.9835355639907169E-3</v>
      </c>
      <c r="AB193" s="22">
        <f t="shared" si="38"/>
        <v>4738259.0873639295</v>
      </c>
      <c r="AC193" s="11">
        <v>31566</v>
      </c>
      <c r="AD193" s="2">
        <v>1980</v>
      </c>
      <c r="AE193" s="2">
        <f t="shared" si="30"/>
        <v>36</v>
      </c>
      <c r="AF193" s="2" t="s">
        <v>37</v>
      </c>
    </row>
    <row r="194" spans="1:32" x14ac:dyDescent="0.2">
      <c r="A194">
        <v>17</v>
      </c>
      <c r="B194" s="2" t="s">
        <v>2182</v>
      </c>
      <c r="C194" s="2" t="s">
        <v>22</v>
      </c>
      <c r="D194" s="2" t="s">
        <v>23</v>
      </c>
      <c r="E194" s="2" t="s">
        <v>2767</v>
      </c>
      <c r="F194" s="2" t="s">
        <v>2776</v>
      </c>
      <c r="G194" s="2">
        <v>100</v>
      </c>
      <c r="H194" s="2">
        <v>118</v>
      </c>
      <c r="I194" s="3">
        <v>42478</v>
      </c>
      <c r="J194" s="3">
        <v>42489</v>
      </c>
      <c r="K194" s="3" t="s">
        <v>2536</v>
      </c>
      <c r="L194" s="17">
        <f t="shared" si="31"/>
        <v>250.79</v>
      </c>
      <c r="M194" s="20">
        <f t="shared" si="32"/>
        <v>0.9497587623110969</v>
      </c>
      <c r="N194" s="2" t="s">
        <v>24</v>
      </c>
      <c r="O194" s="2">
        <v>6900000</v>
      </c>
      <c r="P194" s="2">
        <v>6800000</v>
      </c>
      <c r="Q194" s="2">
        <f t="shared" ref="Q194:Q257" si="39">P194-O194</f>
        <v>-100000</v>
      </c>
      <c r="R194" s="4">
        <f t="shared" ref="R194:R257" si="40">Q194/O194</f>
        <v>-1.4492753623188406E-2</v>
      </c>
      <c r="S194" s="2">
        <v>180724</v>
      </c>
      <c r="T194" s="5">
        <f t="shared" si="33"/>
        <v>70807.240000000005</v>
      </c>
      <c r="U194" s="2">
        <v>69807</v>
      </c>
      <c r="V194" s="5">
        <f t="shared" ref="V194:V257" si="41">U194-T194</f>
        <v>-1000.2400000000052</v>
      </c>
      <c r="W194" s="4">
        <f t="shared" ref="W194:W257" si="42">V194/T194</f>
        <v>-1.4126239068208353E-2</v>
      </c>
      <c r="X194" s="22">
        <f t="shared" si="34"/>
        <v>67249.796625064802</v>
      </c>
      <c r="Y194" s="22">
        <f t="shared" si="35"/>
        <v>66299.809920650747</v>
      </c>
      <c r="Z194" s="22">
        <f t="shared" si="36"/>
        <v>-949.98670441405557</v>
      </c>
      <c r="AA194" s="8">
        <f t="shared" si="37"/>
        <v>-1.4126239068208337E-2</v>
      </c>
      <c r="AB194" s="22">
        <f t="shared" si="38"/>
        <v>6629980.9920650749</v>
      </c>
      <c r="AC194" s="11">
        <v>3893</v>
      </c>
      <c r="AD194" s="2">
        <v>1997</v>
      </c>
      <c r="AE194" s="2">
        <f t="shared" ref="AE194:AE257" si="43">2016-AD194</f>
        <v>19</v>
      </c>
      <c r="AF194" s="2" t="s">
        <v>58</v>
      </c>
    </row>
    <row r="195" spans="1:32" x14ac:dyDescent="0.2">
      <c r="A195">
        <v>18</v>
      </c>
      <c r="B195" s="2" t="s">
        <v>1847</v>
      </c>
      <c r="C195" s="2" t="s">
        <v>22</v>
      </c>
      <c r="D195" s="2" t="s">
        <v>23</v>
      </c>
      <c r="E195" s="2" t="s">
        <v>2767</v>
      </c>
      <c r="F195" s="2" t="s">
        <v>2776</v>
      </c>
      <c r="G195" s="2">
        <v>80</v>
      </c>
      <c r="H195" s="2">
        <v>91</v>
      </c>
      <c r="I195" s="3">
        <v>42478</v>
      </c>
      <c r="J195" s="3">
        <v>42492</v>
      </c>
      <c r="K195" s="3" t="s">
        <v>2537</v>
      </c>
      <c r="L195" s="17">
        <f t="shared" ref="L195:L258" si="44">IF(K195="Januar",238.19,IF(K195="Februar",240.59,IF(K195="Mars",245.99,IF(K195="April",250.79,IF(K195="Mai",256.52,IF(K195="Juni",259.83,IF(K195="Juli",265.66,IF(K195="August",272.21,IF(K195="September",275.91,IF(K195="Oktober",281.13,IF(K195="November",284.38,IF(K195="Desember",287.34,0))))))))))))</f>
        <v>256.52</v>
      </c>
      <c r="M195" s="20">
        <f t="shared" ref="M195:M258" si="45">$L$2/L195</f>
        <v>0.92854358334632781</v>
      </c>
      <c r="N195" s="2" t="s">
        <v>62</v>
      </c>
      <c r="O195" s="2">
        <v>5400000</v>
      </c>
      <c r="P195" s="2">
        <v>5300000</v>
      </c>
      <c r="Q195" s="2">
        <f t="shared" si="39"/>
        <v>-100000</v>
      </c>
      <c r="R195" s="4">
        <f t="shared" si="40"/>
        <v>-1.8518518518518517E-2</v>
      </c>
      <c r="S195" s="2"/>
      <c r="T195" s="5">
        <f t="shared" ref="T195:T258" si="46">(O195+S195)/G195</f>
        <v>67500</v>
      </c>
      <c r="U195" s="2">
        <v>66250</v>
      </c>
      <c r="V195" s="5">
        <f t="shared" si="41"/>
        <v>-1250</v>
      </c>
      <c r="W195" s="4">
        <f t="shared" si="42"/>
        <v>-1.8518518518518517E-2</v>
      </c>
      <c r="X195" s="22">
        <f t="shared" ref="X195:X258" si="47">T195*M195</f>
        <v>62676.691875877128</v>
      </c>
      <c r="Y195" s="22">
        <f t="shared" ref="Y195:Y258" si="48">U195*M195</f>
        <v>61516.012396694219</v>
      </c>
      <c r="Z195" s="22">
        <f t="shared" ref="Z195:Z258" si="49">Y195-X195</f>
        <v>-1160.6794791829088</v>
      </c>
      <c r="AA195" s="8">
        <f t="shared" ref="AA195:AA258" si="50">Z195/X195</f>
        <v>-1.8518518518518504E-2</v>
      </c>
      <c r="AB195" s="22">
        <f t="shared" ref="AB195:AB258" si="51">Y195*G195</f>
        <v>4921280.9917355375</v>
      </c>
      <c r="AC195" s="11">
        <v>2468</v>
      </c>
      <c r="AD195" s="2">
        <v>2008</v>
      </c>
      <c r="AE195" s="2">
        <f t="shared" si="43"/>
        <v>8</v>
      </c>
      <c r="AF195" s="2" t="s">
        <v>127</v>
      </c>
    </row>
    <row r="196" spans="1:32" x14ac:dyDescent="0.2">
      <c r="A196">
        <v>18</v>
      </c>
      <c r="B196" s="2" t="s">
        <v>2132</v>
      </c>
      <c r="C196" s="2" t="s">
        <v>22</v>
      </c>
      <c r="D196" s="2" t="s">
        <v>23</v>
      </c>
      <c r="E196" s="2" t="s">
        <v>2767</v>
      </c>
      <c r="F196" s="2" t="s">
        <v>2776</v>
      </c>
      <c r="G196" s="2">
        <v>96</v>
      </c>
      <c r="H196" s="2">
        <v>105</v>
      </c>
      <c r="I196" s="3">
        <v>42482</v>
      </c>
      <c r="J196" s="3">
        <v>42492</v>
      </c>
      <c r="K196" s="3" t="s">
        <v>2537</v>
      </c>
      <c r="L196" s="17">
        <f t="shared" si="44"/>
        <v>256.52</v>
      </c>
      <c r="M196" s="20">
        <f t="shared" si="45"/>
        <v>0.92854358334632781</v>
      </c>
      <c r="N196" s="2" t="s">
        <v>36</v>
      </c>
      <c r="O196" s="2">
        <v>4800000</v>
      </c>
      <c r="P196" s="2">
        <v>5600000</v>
      </c>
      <c r="Q196" s="2">
        <f t="shared" si="39"/>
        <v>800000</v>
      </c>
      <c r="R196" s="4">
        <f t="shared" si="40"/>
        <v>0.16666666666666666</v>
      </c>
      <c r="S196" s="2"/>
      <c r="T196" s="5">
        <f t="shared" si="46"/>
        <v>50000</v>
      </c>
      <c r="U196" s="2">
        <v>58333</v>
      </c>
      <c r="V196" s="5">
        <f t="shared" si="41"/>
        <v>8333</v>
      </c>
      <c r="W196" s="4">
        <f t="shared" si="42"/>
        <v>0.16666</v>
      </c>
      <c r="X196" s="22">
        <f t="shared" si="47"/>
        <v>46427.17916731639</v>
      </c>
      <c r="Y196" s="22">
        <f t="shared" si="48"/>
        <v>54164.732847341336</v>
      </c>
      <c r="Z196" s="22">
        <f t="shared" si="49"/>
        <v>7737.5536800249465</v>
      </c>
      <c r="AA196" s="8">
        <f t="shared" si="50"/>
        <v>0.16665999999999995</v>
      </c>
      <c r="AB196" s="22">
        <f t="shared" si="51"/>
        <v>5199814.3533447683</v>
      </c>
      <c r="AC196" s="11">
        <v>1533</v>
      </c>
      <c r="AD196" s="2">
        <v>1952</v>
      </c>
      <c r="AE196" s="2">
        <f t="shared" si="43"/>
        <v>64</v>
      </c>
      <c r="AF196" s="2" t="s">
        <v>63</v>
      </c>
    </row>
    <row r="197" spans="1:32" x14ac:dyDescent="0.2">
      <c r="A197">
        <v>18</v>
      </c>
      <c r="B197" s="2" t="s">
        <v>2297</v>
      </c>
      <c r="C197" s="2" t="s">
        <v>22</v>
      </c>
      <c r="D197" s="2" t="s">
        <v>23</v>
      </c>
      <c r="E197" s="2" t="s">
        <v>2767</v>
      </c>
      <c r="F197" s="2" t="s">
        <v>2776</v>
      </c>
      <c r="G197" s="2">
        <v>111</v>
      </c>
      <c r="H197" s="2">
        <v>120</v>
      </c>
      <c r="I197" s="3">
        <v>42483</v>
      </c>
      <c r="J197" s="3">
        <v>42493</v>
      </c>
      <c r="K197" s="3" t="s">
        <v>2537</v>
      </c>
      <c r="L197" s="17">
        <f t="shared" si="44"/>
        <v>256.52</v>
      </c>
      <c r="M197" s="20">
        <f t="shared" si="45"/>
        <v>0.92854358334632781</v>
      </c>
      <c r="N197" s="2" t="s">
        <v>36</v>
      </c>
      <c r="O197" s="2">
        <v>7500000</v>
      </c>
      <c r="P197" s="2">
        <v>8700000</v>
      </c>
      <c r="Q197" s="2">
        <f t="shared" si="39"/>
        <v>1200000</v>
      </c>
      <c r="R197" s="4">
        <f t="shared" si="40"/>
        <v>0.16</v>
      </c>
      <c r="S197" s="2"/>
      <c r="T197" s="5">
        <f t="shared" si="46"/>
        <v>67567.567567567574</v>
      </c>
      <c r="U197" s="2">
        <v>78378</v>
      </c>
      <c r="V197" s="5">
        <f t="shared" si="41"/>
        <v>10810.432432432426</v>
      </c>
      <c r="W197" s="4">
        <f t="shared" si="42"/>
        <v>0.1599943999999999</v>
      </c>
      <c r="X197" s="22">
        <f t="shared" si="47"/>
        <v>62739.431307184313</v>
      </c>
      <c r="Y197" s="22">
        <f t="shared" si="48"/>
        <v>72777.388975518479</v>
      </c>
      <c r="Z197" s="22">
        <f t="shared" si="49"/>
        <v>10037.957668334166</v>
      </c>
      <c r="AA197" s="8">
        <f t="shared" si="50"/>
        <v>0.15999439999999993</v>
      </c>
      <c r="AB197" s="22">
        <f t="shared" si="51"/>
        <v>8078290.1762825511</v>
      </c>
      <c r="AC197" s="11">
        <v>8848</v>
      </c>
      <c r="AD197" s="2">
        <v>1997</v>
      </c>
      <c r="AE197" s="2">
        <f t="shared" si="43"/>
        <v>19</v>
      </c>
      <c r="AF197" s="2" t="s">
        <v>83</v>
      </c>
    </row>
    <row r="198" spans="1:32" x14ac:dyDescent="0.2">
      <c r="A198">
        <v>18</v>
      </c>
      <c r="B198" s="2" t="s">
        <v>2419</v>
      </c>
      <c r="C198" s="2" t="s">
        <v>22</v>
      </c>
      <c r="D198" s="2" t="s">
        <v>23</v>
      </c>
      <c r="E198" s="2" t="s">
        <v>2767</v>
      </c>
      <c r="F198" s="2" t="s">
        <v>2776</v>
      </c>
      <c r="G198" s="2">
        <v>130</v>
      </c>
      <c r="H198" s="2">
        <v>144</v>
      </c>
      <c r="I198" s="3">
        <v>42482</v>
      </c>
      <c r="J198" s="3">
        <v>42493</v>
      </c>
      <c r="K198" s="3" t="s">
        <v>2537</v>
      </c>
      <c r="L198" s="17">
        <f t="shared" si="44"/>
        <v>256.52</v>
      </c>
      <c r="M198" s="20">
        <f t="shared" si="45"/>
        <v>0.92854358334632781</v>
      </c>
      <c r="N198" s="2" t="s">
        <v>24</v>
      </c>
      <c r="O198" s="2">
        <v>9100000</v>
      </c>
      <c r="P198" s="2">
        <v>9100000</v>
      </c>
      <c r="Q198" s="2">
        <f t="shared" si="39"/>
        <v>0</v>
      </c>
      <c r="R198" s="4">
        <f t="shared" si="40"/>
        <v>0</v>
      </c>
      <c r="S198" s="2">
        <v>6439</v>
      </c>
      <c r="T198" s="5">
        <f t="shared" si="46"/>
        <v>70049.530769230769</v>
      </c>
      <c r="U198" s="2">
        <v>70050</v>
      </c>
      <c r="V198" s="5">
        <f t="shared" si="41"/>
        <v>0.46923076923121698</v>
      </c>
      <c r="W198" s="4">
        <f t="shared" si="42"/>
        <v>6.698556922201775E-6</v>
      </c>
      <c r="X198" s="22">
        <f t="shared" si="47"/>
        <v>65044.042312190388</v>
      </c>
      <c r="Y198" s="22">
        <f t="shared" si="48"/>
        <v>65044.478013410262</v>
      </c>
      <c r="Z198" s="22">
        <f t="shared" si="49"/>
        <v>0.43570121987431776</v>
      </c>
      <c r="AA198" s="8">
        <f t="shared" si="50"/>
        <v>6.698556922140427E-6</v>
      </c>
      <c r="AB198" s="22">
        <f t="shared" si="51"/>
        <v>8455782.141743334</v>
      </c>
      <c r="AC198" s="11">
        <v>4050</v>
      </c>
      <c r="AD198" s="2">
        <v>1995</v>
      </c>
      <c r="AE198" s="2">
        <f t="shared" si="43"/>
        <v>21</v>
      </c>
      <c r="AF198" s="2" t="s">
        <v>75</v>
      </c>
    </row>
    <row r="199" spans="1:32" x14ac:dyDescent="0.2">
      <c r="A199">
        <v>18</v>
      </c>
      <c r="B199" s="2" t="s">
        <v>952</v>
      </c>
      <c r="C199" s="2" t="s">
        <v>22</v>
      </c>
      <c r="D199" s="2" t="s">
        <v>23</v>
      </c>
      <c r="E199" s="2" t="s">
        <v>2767</v>
      </c>
      <c r="F199" s="2" t="s">
        <v>2776</v>
      </c>
      <c r="G199" s="2">
        <v>58</v>
      </c>
      <c r="H199" s="2">
        <v>64</v>
      </c>
      <c r="I199" s="3">
        <v>42482</v>
      </c>
      <c r="J199" s="3">
        <v>42493</v>
      </c>
      <c r="K199" s="3" t="s">
        <v>2537</v>
      </c>
      <c r="L199" s="17">
        <f t="shared" si="44"/>
        <v>256.52</v>
      </c>
      <c r="M199" s="20">
        <f t="shared" si="45"/>
        <v>0.92854358334632781</v>
      </c>
      <c r="N199" s="2" t="s">
        <v>24</v>
      </c>
      <c r="O199" s="2">
        <v>3750000</v>
      </c>
      <c r="P199" s="2">
        <v>3900000</v>
      </c>
      <c r="Q199" s="2">
        <f t="shared" si="39"/>
        <v>150000</v>
      </c>
      <c r="R199" s="4">
        <f t="shared" si="40"/>
        <v>0.04</v>
      </c>
      <c r="S199" s="2"/>
      <c r="T199" s="5">
        <f t="shared" si="46"/>
        <v>64655.172413793101</v>
      </c>
      <c r="U199" s="2">
        <v>67241</v>
      </c>
      <c r="V199" s="5">
        <f t="shared" si="41"/>
        <v>2585.8275862068986</v>
      </c>
      <c r="W199" s="4">
        <f t="shared" si="42"/>
        <v>3.9994133333333369E-2</v>
      </c>
      <c r="X199" s="22">
        <f t="shared" si="47"/>
        <v>60035.14547497809</v>
      </c>
      <c r="Y199" s="22">
        <f t="shared" si="48"/>
        <v>62436.199087790425</v>
      </c>
      <c r="Z199" s="22">
        <f t="shared" si="49"/>
        <v>2401.0536128123349</v>
      </c>
      <c r="AA199" s="8">
        <f t="shared" si="50"/>
        <v>3.99941333333333E-2</v>
      </c>
      <c r="AB199" s="22">
        <f t="shared" si="51"/>
        <v>3621299.5470918445</v>
      </c>
      <c r="AC199" s="11">
        <v>4549</v>
      </c>
      <c r="AD199" s="2">
        <v>1992</v>
      </c>
      <c r="AE199" s="2">
        <f t="shared" si="43"/>
        <v>24</v>
      </c>
      <c r="AF199" s="2" t="s">
        <v>500</v>
      </c>
    </row>
    <row r="200" spans="1:32" x14ac:dyDescent="0.2">
      <c r="A200">
        <v>18</v>
      </c>
      <c r="B200" s="2" t="s">
        <v>1782</v>
      </c>
      <c r="C200" s="2" t="s">
        <v>22</v>
      </c>
      <c r="D200" s="2" t="s">
        <v>23</v>
      </c>
      <c r="E200" s="2" t="s">
        <v>2767</v>
      </c>
      <c r="F200" s="2" t="s">
        <v>2776</v>
      </c>
      <c r="G200" s="2">
        <v>78</v>
      </c>
      <c r="H200" s="2">
        <v>87</v>
      </c>
      <c r="I200" s="3">
        <v>42482</v>
      </c>
      <c r="J200" s="3">
        <v>42493</v>
      </c>
      <c r="K200" s="3" t="s">
        <v>2537</v>
      </c>
      <c r="L200" s="17">
        <f t="shared" si="44"/>
        <v>256.52</v>
      </c>
      <c r="M200" s="20">
        <f t="shared" si="45"/>
        <v>0.92854358334632781</v>
      </c>
      <c r="N200" s="2" t="s">
        <v>24</v>
      </c>
      <c r="O200" s="2">
        <v>5800000</v>
      </c>
      <c r="P200" s="2">
        <v>6650000</v>
      </c>
      <c r="Q200" s="2">
        <f t="shared" si="39"/>
        <v>850000</v>
      </c>
      <c r="R200" s="4">
        <f t="shared" si="40"/>
        <v>0.14655172413793102</v>
      </c>
      <c r="S200" s="2">
        <v>97578</v>
      </c>
      <c r="T200" s="5">
        <f t="shared" si="46"/>
        <v>75609.974358974359</v>
      </c>
      <c r="U200" s="2">
        <v>86507</v>
      </c>
      <c r="V200" s="5">
        <f t="shared" si="41"/>
        <v>10897.025641025641</v>
      </c>
      <c r="W200" s="4">
        <f t="shared" si="42"/>
        <v>0.14412153599325012</v>
      </c>
      <c r="X200" s="22">
        <f t="shared" si="47"/>
        <v>70207.156528006017</v>
      </c>
      <c r="Y200" s="22">
        <f t="shared" si="48"/>
        <v>80325.519764540775</v>
      </c>
      <c r="Z200" s="22">
        <f t="shared" si="49"/>
        <v>10118.363236534758</v>
      </c>
      <c r="AA200" s="8">
        <f t="shared" si="50"/>
        <v>0.14412153599325003</v>
      </c>
      <c r="AB200" s="22">
        <f t="shared" si="51"/>
        <v>6265390.5416341806</v>
      </c>
      <c r="AC200" s="11">
        <v>14737</v>
      </c>
      <c r="AD200" s="2">
        <v>1954</v>
      </c>
      <c r="AE200" s="2">
        <f t="shared" si="43"/>
        <v>62</v>
      </c>
      <c r="AF200" s="2" t="s">
        <v>1292</v>
      </c>
    </row>
    <row r="201" spans="1:32" x14ac:dyDescent="0.2">
      <c r="A201">
        <v>18</v>
      </c>
      <c r="B201" s="2" t="s">
        <v>1481</v>
      </c>
      <c r="C201" s="2" t="s">
        <v>22</v>
      </c>
      <c r="D201" s="2" t="s">
        <v>23</v>
      </c>
      <c r="E201" s="2" t="s">
        <v>2767</v>
      </c>
      <c r="F201" s="2" t="s">
        <v>2776</v>
      </c>
      <c r="G201" s="2">
        <v>69</v>
      </c>
      <c r="H201" s="2">
        <v>79</v>
      </c>
      <c r="I201" s="3">
        <v>42483</v>
      </c>
      <c r="J201" s="3">
        <v>42493</v>
      </c>
      <c r="K201" s="3" t="s">
        <v>2537</v>
      </c>
      <c r="L201" s="17">
        <f t="shared" si="44"/>
        <v>256.52</v>
      </c>
      <c r="M201" s="20">
        <f t="shared" si="45"/>
        <v>0.92854358334632781</v>
      </c>
      <c r="N201" s="2" t="s">
        <v>36</v>
      </c>
      <c r="O201" s="2">
        <v>3650000</v>
      </c>
      <c r="P201" s="2">
        <v>3625000</v>
      </c>
      <c r="Q201" s="2">
        <f t="shared" si="39"/>
        <v>-25000</v>
      </c>
      <c r="R201" s="4">
        <f t="shared" si="40"/>
        <v>-6.8493150684931503E-3</v>
      </c>
      <c r="S201" s="2">
        <v>39766</v>
      </c>
      <c r="T201" s="5">
        <f t="shared" si="46"/>
        <v>53474.869565217392</v>
      </c>
      <c r="U201" s="2">
        <v>53113</v>
      </c>
      <c r="V201" s="5">
        <f t="shared" si="41"/>
        <v>-361.86956521739194</v>
      </c>
      <c r="W201" s="4">
        <f t="shared" si="42"/>
        <v>-6.7670957995710412E-3</v>
      </c>
      <c r="X201" s="22">
        <f t="shared" si="47"/>
        <v>49653.747005064441</v>
      </c>
      <c r="Y201" s="22">
        <f t="shared" si="48"/>
        <v>49317.73534227351</v>
      </c>
      <c r="Z201" s="22">
        <f t="shared" si="49"/>
        <v>-336.01166279093013</v>
      </c>
      <c r="AA201" s="8">
        <f t="shared" si="50"/>
        <v>-6.7670957995709484E-3</v>
      </c>
      <c r="AB201" s="22">
        <f t="shared" si="51"/>
        <v>3402923.7386168721</v>
      </c>
      <c r="AC201" s="11">
        <v>4316</v>
      </c>
      <c r="AD201" s="2">
        <v>1952</v>
      </c>
      <c r="AE201" s="2">
        <f t="shared" si="43"/>
        <v>64</v>
      </c>
      <c r="AF201" s="2" t="s">
        <v>46</v>
      </c>
    </row>
    <row r="202" spans="1:32" x14ac:dyDescent="0.2">
      <c r="A202">
        <v>18</v>
      </c>
      <c r="B202" s="2" t="s">
        <v>660</v>
      </c>
      <c r="C202" s="2" t="s">
        <v>22</v>
      </c>
      <c r="D202" s="2" t="s">
        <v>23</v>
      </c>
      <c r="E202" s="2" t="s">
        <v>2767</v>
      </c>
      <c r="F202" s="2" t="s">
        <v>2776</v>
      </c>
      <c r="G202" s="2">
        <v>48</v>
      </c>
      <c r="H202" s="2">
        <v>54</v>
      </c>
      <c r="I202" s="3">
        <v>42483</v>
      </c>
      <c r="J202" s="3">
        <v>42493</v>
      </c>
      <c r="K202" s="3" t="s">
        <v>2537</v>
      </c>
      <c r="L202" s="17">
        <f t="shared" si="44"/>
        <v>256.52</v>
      </c>
      <c r="M202" s="20">
        <f t="shared" si="45"/>
        <v>0.92854358334632781</v>
      </c>
      <c r="N202" s="2" t="s">
        <v>36</v>
      </c>
      <c r="O202" s="2">
        <v>2650000</v>
      </c>
      <c r="P202" s="2">
        <v>2780000</v>
      </c>
      <c r="Q202" s="2">
        <f t="shared" si="39"/>
        <v>130000</v>
      </c>
      <c r="R202" s="4">
        <f t="shared" si="40"/>
        <v>4.9056603773584909E-2</v>
      </c>
      <c r="S202" s="2">
        <v>55946</v>
      </c>
      <c r="T202" s="5">
        <f t="shared" si="46"/>
        <v>56373.875</v>
      </c>
      <c r="U202" s="2">
        <v>59082</v>
      </c>
      <c r="V202" s="5">
        <f t="shared" si="41"/>
        <v>2708.125</v>
      </c>
      <c r="W202" s="4">
        <f t="shared" si="42"/>
        <v>4.8038652656039696E-2</v>
      </c>
      <c r="X202" s="22">
        <f t="shared" si="47"/>
        <v>52345.599899617962</v>
      </c>
      <c r="Y202" s="22">
        <f t="shared" si="48"/>
        <v>54860.211991267737</v>
      </c>
      <c r="Z202" s="22">
        <f t="shared" si="49"/>
        <v>2514.6120916497748</v>
      </c>
      <c r="AA202" s="8">
        <f t="shared" si="50"/>
        <v>4.8038652656039717E-2</v>
      </c>
      <c r="AB202" s="22">
        <f t="shared" si="51"/>
        <v>2633290.1755808513</v>
      </c>
      <c r="AC202" s="11">
        <v>2993</v>
      </c>
      <c r="AD202" s="2">
        <v>1950</v>
      </c>
      <c r="AE202" s="2">
        <f t="shared" si="43"/>
        <v>66</v>
      </c>
      <c r="AF202" s="2" t="s">
        <v>46</v>
      </c>
    </row>
    <row r="203" spans="1:32" x14ac:dyDescent="0.2">
      <c r="A203">
        <v>18</v>
      </c>
      <c r="B203" s="2" t="s">
        <v>1360</v>
      </c>
      <c r="C203" s="2" t="s">
        <v>22</v>
      </c>
      <c r="D203" s="2" t="s">
        <v>23</v>
      </c>
      <c r="E203" s="2" t="s">
        <v>2767</v>
      </c>
      <c r="F203" s="2" t="s">
        <v>2776</v>
      </c>
      <c r="G203" s="2">
        <v>79</v>
      </c>
      <c r="H203" s="2">
        <v>85</v>
      </c>
      <c r="I203" s="3">
        <v>42482</v>
      </c>
      <c r="J203" s="3">
        <v>42494</v>
      </c>
      <c r="K203" s="3" t="s">
        <v>2537</v>
      </c>
      <c r="L203" s="17">
        <f t="shared" si="44"/>
        <v>256.52</v>
      </c>
      <c r="M203" s="20">
        <f t="shared" si="45"/>
        <v>0.92854358334632781</v>
      </c>
      <c r="N203" s="2" t="s">
        <v>32</v>
      </c>
      <c r="O203" s="2">
        <v>5390000</v>
      </c>
      <c r="P203" s="2">
        <v>5800000</v>
      </c>
      <c r="Q203" s="2">
        <f t="shared" si="39"/>
        <v>410000</v>
      </c>
      <c r="R203" s="4">
        <f t="shared" si="40"/>
        <v>7.6066790352504632E-2</v>
      </c>
      <c r="S203" s="2"/>
      <c r="T203" s="5">
        <f t="shared" si="46"/>
        <v>68227.848101265816</v>
      </c>
      <c r="U203" s="2">
        <v>73418</v>
      </c>
      <c r="V203" s="5">
        <f t="shared" si="41"/>
        <v>5190.1518987341842</v>
      </c>
      <c r="W203" s="4">
        <f t="shared" si="42"/>
        <v>7.6070871985157815E-2</v>
      </c>
      <c r="X203" s="22">
        <f t="shared" si="47"/>
        <v>63352.530559958308</v>
      </c>
      <c r="Y203" s="22">
        <f t="shared" si="48"/>
        <v>68171.812802120694</v>
      </c>
      <c r="Z203" s="22">
        <f t="shared" si="49"/>
        <v>4819.282242162386</v>
      </c>
      <c r="AA203" s="8">
        <f t="shared" si="50"/>
        <v>7.6070871985157801E-2</v>
      </c>
      <c r="AB203" s="22">
        <f t="shared" si="51"/>
        <v>5385573.2113675345</v>
      </c>
      <c r="AC203" s="11">
        <v>6907</v>
      </c>
      <c r="AD203" s="2">
        <v>1974</v>
      </c>
      <c r="AE203" s="2">
        <f t="shared" si="43"/>
        <v>42</v>
      </c>
      <c r="AF203" s="2" t="s">
        <v>37</v>
      </c>
    </row>
    <row r="204" spans="1:32" x14ac:dyDescent="0.2">
      <c r="A204">
        <v>18</v>
      </c>
      <c r="B204" s="2" t="s">
        <v>2298</v>
      </c>
      <c r="C204" s="2" t="s">
        <v>22</v>
      </c>
      <c r="D204" s="2" t="s">
        <v>23</v>
      </c>
      <c r="E204" s="2" t="s">
        <v>2767</v>
      </c>
      <c r="F204" s="2" t="s">
        <v>2776</v>
      </c>
      <c r="G204" s="2">
        <v>111</v>
      </c>
      <c r="H204" s="2">
        <v>144</v>
      </c>
      <c r="I204" s="3">
        <v>42469</v>
      </c>
      <c r="J204" s="3">
        <v>42494</v>
      </c>
      <c r="K204" s="3" t="s">
        <v>2537</v>
      </c>
      <c r="L204" s="17">
        <f t="shared" si="44"/>
        <v>256.52</v>
      </c>
      <c r="M204" s="20">
        <f t="shared" si="45"/>
        <v>0.92854358334632781</v>
      </c>
      <c r="N204" s="2" t="s">
        <v>694</v>
      </c>
      <c r="O204" s="2">
        <v>6600000</v>
      </c>
      <c r="P204" s="2">
        <v>6480000</v>
      </c>
      <c r="Q204" s="2">
        <f t="shared" si="39"/>
        <v>-120000</v>
      </c>
      <c r="R204" s="4">
        <f t="shared" si="40"/>
        <v>-1.8181818181818181E-2</v>
      </c>
      <c r="S204" s="2"/>
      <c r="T204" s="5">
        <f t="shared" si="46"/>
        <v>59459.45945945946</v>
      </c>
      <c r="U204" s="2">
        <v>58378</v>
      </c>
      <c r="V204" s="5">
        <f t="shared" si="41"/>
        <v>-1081.45945945946</v>
      </c>
      <c r="W204" s="4">
        <f t="shared" si="42"/>
        <v>-1.8188181818181829E-2</v>
      </c>
      <c r="X204" s="22">
        <f t="shared" si="47"/>
        <v>55210.699550322191</v>
      </c>
      <c r="Y204" s="22">
        <f t="shared" si="48"/>
        <v>54206.517308591923</v>
      </c>
      <c r="Z204" s="22">
        <f t="shared" si="49"/>
        <v>-1004.1822417302683</v>
      </c>
      <c r="AA204" s="8">
        <f t="shared" si="50"/>
        <v>-1.8188181818181801E-2</v>
      </c>
      <c r="AB204" s="22">
        <f t="shared" si="51"/>
        <v>6016923.4212537035</v>
      </c>
      <c r="AC204" s="11">
        <v>1211</v>
      </c>
      <c r="AD204" s="2">
        <v>1952</v>
      </c>
      <c r="AE204" s="2">
        <f t="shared" si="43"/>
        <v>64</v>
      </c>
      <c r="AF204" s="2" t="s">
        <v>225</v>
      </c>
    </row>
    <row r="205" spans="1:32" x14ac:dyDescent="0.2">
      <c r="A205">
        <v>18</v>
      </c>
      <c r="B205" s="2" t="s">
        <v>2156</v>
      </c>
      <c r="C205" s="2" t="s">
        <v>22</v>
      </c>
      <c r="D205" s="2" t="s">
        <v>23</v>
      </c>
      <c r="E205" s="2" t="s">
        <v>2767</v>
      </c>
      <c r="F205" s="2" t="s">
        <v>2776</v>
      </c>
      <c r="G205" s="2">
        <v>98</v>
      </c>
      <c r="H205" s="2">
        <v>110</v>
      </c>
      <c r="I205" s="3">
        <v>42482</v>
      </c>
      <c r="J205" s="3">
        <v>42494</v>
      </c>
      <c r="K205" s="3" t="s">
        <v>2537</v>
      </c>
      <c r="L205" s="17">
        <f t="shared" si="44"/>
        <v>256.52</v>
      </c>
      <c r="M205" s="20">
        <f t="shared" si="45"/>
        <v>0.92854358334632781</v>
      </c>
      <c r="N205" s="2" t="s">
        <v>32</v>
      </c>
      <c r="O205" s="2">
        <v>6500000</v>
      </c>
      <c r="P205" s="2">
        <v>7075000</v>
      </c>
      <c r="Q205" s="2">
        <f t="shared" si="39"/>
        <v>575000</v>
      </c>
      <c r="R205" s="4">
        <f t="shared" si="40"/>
        <v>8.8461538461538466E-2</v>
      </c>
      <c r="S205" s="2">
        <v>49252</v>
      </c>
      <c r="T205" s="5">
        <f t="shared" si="46"/>
        <v>66829.102040816331</v>
      </c>
      <c r="U205" s="2">
        <v>72696</v>
      </c>
      <c r="V205" s="5">
        <f t="shared" si="41"/>
        <v>5866.8979591836687</v>
      </c>
      <c r="W205" s="4">
        <f t="shared" si="42"/>
        <v>8.7789567419302161E-2</v>
      </c>
      <c r="X205" s="22">
        <f t="shared" si="47"/>
        <v>62053.733880796986</v>
      </c>
      <c r="Y205" s="22">
        <f t="shared" si="48"/>
        <v>67501.404334944644</v>
      </c>
      <c r="Z205" s="22">
        <f t="shared" si="49"/>
        <v>5447.6704541476574</v>
      </c>
      <c r="AA205" s="8">
        <f t="shared" si="50"/>
        <v>8.7789567419302092E-2</v>
      </c>
      <c r="AB205" s="22">
        <f t="shared" si="51"/>
        <v>6615137.6248245751</v>
      </c>
      <c r="AC205" s="11">
        <v>7913</v>
      </c>
      <c r="AD205" s="2">
        <v>1925</v>
      </c>
      <c r="AE205" s="2">
        <f t="shared" si="43"/>
        <v>91</v>
      </c>
      <c r="AF205" s="2" t="s">
        <v>137</v>
      </c>
    </row>
    <row r="206" spans="1:32" x14ac:dyDescent="0.2">
      <c r="A206">
        <v>18</v>
      </c>
      <c r="B206" s="2" t="s">
        <v>1047</v>
      </c>
      <c r="C206" s="2" t="s">
        <v>22</v>
      </c>
      <c r="D206" s="2" t="s">
        <v>23</v>
      </c>
      <c r="E206" s="2" t="s">
        <v>2767</v>
      </c>
      <c r="F206" s="2" t="s">
        <v>2776</v>
      </c>
      <c r="G206" s="2">
        <v>57</v>
      </c>
      <c r="H206" s="2">
        <v>62</v>
      </c>
      <c r="I206" s="3">
        <v>42482</v>
      </c>
      <c r="J206" s="3">
        <v>42496</v>
      </c>
      <c r="K206" s="3" t="s">
        <v>2537</v>
      </c>
      <c r="L206" s="17">
        <f t="shared" si="44"/>
        <v>256.52</v>
      </c>
      <c r="M206" s="20">
        <f t="shared" si="45"/>
        <v>0.92854358334632781</v>
      </c>
      <c r="N206" s="2" t="s">
        <v>62</v>
      </c>
      <c r="O206" s="2">
        <v>3500000</v>
      </c>
      <c r="P206" s="2">
        <v>4100000</v>
      </c>
      <c r="Q206" s="2">
        <f t="shared" si="39"/>
        <v>600000</v>
      </c>
      <c r="R206" s="4">
        <f t="shared" si="40"/>
        <v>0.17142857142857143</v>
      </c>
      <c r="S206" s="2">
        <v>36923</v>
      </c>
      <c r="T206" s="5">
        <f t="shared" si="46"/>
        <v>62051.280701754389</v>
      </c>
      <c r="U206" s="2">
        <v>72578</v>
      </c>
      <c r="V206" s="5">
        <f t="shared" si="41"/>
        <v>10526.719298245611</v>
      </c>
      <c r="W206" s="4">
        <f t="shared" si="42"/>
        <v>0.1696454799835902</v>
      </c>
      <c r="X206" s="22">
        <f t="shared" si="47"/>
        <v>57617.318534035861</v>
      </c>
      <c r="Y206" s="22">
        <f t="shared" si="48"/>
        <v>67391.836192109782</v>
      </c>
      <c r="Z206" s="22">
        <f t="shared" si="49"/>
        <v>9774.5176580739208</v>
      </c>
      <c r="AA206" s="8">
        <f t="shared" si="50"/>
        <v>0.1696454799835902</v>
      </c>
      <c r="AB206" s="22">
        <f t="shared" si="51"/>
        <v>3841334.6629502578</v>
      </c>
      <c r="AC206" s="11">
        <v>5580</v>
      </c>
      <c r="AD206" s="2">
        <v>1990</v>
      </c>
      <c r="AE206" s="2">
        <f t="shared" si="43"/>
        <v>26</v>
      </c>
      <c r="AF206" s="2" t="s">
        <v>103</v>
      </c>
    </row>
    <row r="207" spans="1:32" x14ac:dyDescent="0.2">
      <c r="A207">
        <v>19</v>
      </c>
      <c r="B207" s="2" t="s">
        <v>1989</v>
      </c>
      <c r="C207" s="2" t="s">
        <v>22</v>
      </c>
      <c r="D207" s="2" t="s">
        <v>23</v>
      </c>
      <c r="E207" s="2" t="s">
        <v>2767</v>
      </c>
      <c r="F207" s="2" t="s">
        <v>2776</v>
      </c>
      <c r="G207" s="2">
        <v>86</v>
      </c>
      <c r="H207" s="2">
        <v>94</v>
      </c>
      <c r="I207" s="3">
        <v>42489</v>
      </c>
      <c r="J207" s="3">
        <v>42499</v>
      </c>
      <c r="K207" s="3" t="s">
        <v>2537</v>
      </c>
      <c r="L207" s="17">
        <f t="shared" si="44"/>
        <v>256.52</v>
      </c>
      <c r="M207" s="20">
        <f t="shared" si="45"/>
        <v>0.92854358334632781</v>
      </c>
      <c r="N207" s="2" t="s">
        <v>36</v>
      </c>
      <c r="O207" s="2">
        <v>4200000</v>
      </c>
      <c r="P207" s="2">
        <v>4470000</v>
      </c>
      <c r="Q207" s="2">
        <f t="shared" si="39"/>
        <v>270000</v>
      </c>
      <c r="R207" s="4">
        <f t="shared" si="40"/>
        <v>6.4285714285714279E-2</v>
      </c>
      <c r="S207" s="2"/>
      <c r="T207" s="5">
        <f t="shared" si="46"/>
        <v>48837.20930232558</v>
      </c>
      <c r="U207" s="2">
        <v>51977</v>
      </c>
      <c r="V207" s="5">
        <f t="shared" si="41"/>
        <v>3139.7906976744198</v>
      </c>
      <c r="W207" s="4">
        <f t="shared" si="42"/>
        <v>6.4290952380952407E-2</v>
      </c>
      <c r="X207" s="22">
        <f t="shared" si="47"/>
        <v>45347.477326216009</v>
      </c>
      <c r="Y207" s="22">
        <f t="shared" si="48"/>
        <v>48262.909831592078</v>
      </c>
      <c r="Z207" s="22">
        <f t="shared" si="49"/>
        <v>2915.4325053760695</v>
      </c>
      <c r="AA207" s="8">
        <f t="shared" si="50"/>
        <v>6.4290952380952338E-2</v>
      </c>
      <c r="AB207" s="22">
        <f t="shared" si="51"/>
        <v>4150610.2455169186</v>
      </c>
      <c r="AC207" s="11">
        <v>9693</v>
      </c>
      <c r="AD207" s="2">
        <v>1990</v>
      </c>
      <c r="AE207" s="2">
        <f t="shared" si="43"/>
        <v>26</v>
      </c>
      <c r="AF207" s="2" t="s">
        <v>37</v>
      </c>
    </row>
    <row r="208" spans="1:32" x14ac:dyDescent="0.2">
      <c r="A208">
        <v>19</v>
      </c>
      <c r="B208" s="2" t="s">
        <v>2376</v>
      </c>
      <c r="C208" s="2" t="s">
        <v>22</v>
      </c>
      <c r="D208" s="2" t="s">
        <v>23</v>
      </c>
      <c r="E208" s="2" t="s">
        <v>2767</v>
      </c>
      <c r="F208" s="2" t="s">
        <v>2776</v>
      </c>
      <c r="G208" s="2">
        <v>122</v>
      </c>
      <c r="H208" s="2">
        <v>142</v>
      </c>
      <c r="I208" s="3">
        <v>42490</v>
      </c>
      <c r="J208" s="3">
        <v>42500</v>
      </c>
      <c r="K208" s="3" t="s">
        <v>2537</v>
      </c>
      <c r="L208" s="17">
        <f t="shared" si="44"/>
        <v>256.52</v>
      </c>
      <c r="M208" s="20">
        <f t="shared" si="45"/>
        <v>0.92854358334632781</v>
      </c>
      <c r="N208" s="2" t="s">
        <v>36</v>
      </c>
      <c r="O208" s="2">
        <v>7700000</v>
      </c>
      <c r="P208" s="2">
        <v>8100000</v>
      </c>
      <c r="Q208" s="2">
        <f t="shared" si="39"/>
        <v>400000</v>
      </c>
      <c r="R208" s="4">
        <f t="shared" si="40"/>
        <v>5.1948051948051951E-2</v>
      </c>
      <c r="S208" s="2">
        <v>1349</v>
      </c>
      <c r="T208" s="5">
        <f t="shared" si="46"/>
        <v>63125.811475409835</v>
      </c>
      <c r="U208" s="2">
        <v>66405</v>
      </c>
      <c r="V208" s="5">
        <f t="shared" si="41"/>
        <v>3279.1885245901649</v>
      </c>
      <c r="W208" s="4">
        <f t="shared" si="42"/>
        <v>5.1946873203642649E-2</v>
      </c>
      <c r="X208" s="22">
        <f t="shared" si="47"/>
        <v>58615.067189021785</v>
      </c>
      <c r="Y208" s="22">
        <f t="shared" si="48"/>
        <v>61659.936652112898</v>
      </c>
      <c r="Z208" s="22">
        <f t="shared" si="49"/>
        <v>3044.8694630911123</v>
      </c>
      <c r="AA208" s="8">
        <f t="shared" si="50"/>
        <v>5.1946873203642698E-2</v>
      </c>
      <c r="AB208" s="22">
        <f t="shared" si="51"/>
        <v>7522512.2715577735</v>
      </c>
      <c r="AC208" s="11">
        <v>2124</v>
      </c>
      <c r="AD208" s="2">
        <v>2012</v>
      </c>
      <c r="AE208" s="2">
        <f t="shared" si="43"/>
        <v>4</v>
      </c>
      <c r="AF208" s="2" t="s">
        <v>27</v>
      </c>
    </row>
    <row r="209" spans="1:32" x14ac:dyDescent="0.2">
      <c r="A209">
        <v>19</v>
      </c>
      <c r="B209" s="2" t="s">
        <v>1629</v>
      </c>
      <c r="C209" s="2" t="s">
        <v>22</v>
      </c>
      <c r="D209" s="2" t="s">
        <v>23</v>
      </c>
      <c r="E209" s="2" t="s">
        <v>2767</v>
      </c>
      <c r="F209" s="2" t="s">
        <v>2776</v>
      </c>
      <c r="G209" s="2">
        <v>73</v>
      </c>
      <c r="H209" s="2">
        <v>81</v>
      </c>
      <c r="I209" s="3">
        <v>42490</v>
      </c>
      <c r="J209" s="3">
        <v>42500</v>
      </c>
      <c r="K209" s="3" t="s">
        <v>2537</v>
      </c>
      <c r="L209" s="17">
        <f t="shared" si="44"/>
        <v>256.52</v>
      </c>
      <c r="M209" s="20">
        <f t="shared" si="45"/>
        <v>0.92854358334632781</v>
      </c>
      <c r="N209" s="2" t="s">
        <v>36</v>
      </c>
      <c r="O209" s="2">
        <v>4290000</v>
      </c>
      <c r="P209" s="2">
        <v>4810000</v>
      </c>
      <c r="Q209" s="2">
        <f t="shared" si="39"/>
        <v>520000</v>
      </c>
      <c r="R209" s="4">
        <f t="shared" si="40"/>
        <v>0.12121212121212122</v>
      </c>
      <c r="S209" s="2"/>
      <c r="T209" s="5">
        <f t="shared" si="46"/>
        <v>58767.123287671231</v>
      </c>
      <c r="U209" s="2">
        <v>65890</v>
      </c>
      <c r="V209" s="5">
        <f t="shared" si="41"/>
        <v>7122.8767123287689</v>
      </c>
      <c r="W209" s="4">
        <f t="shared" si="42"/>
        <v>0.12120512820512824</v>
      </c>
      <c r="X209" s="22">
        <f t="shared" si="47"/>
        <v>54567.835240489672</v>
      </c>
      <c r="Y209" s="22">
        <f t="shared" si="48"/>
        <v>61181.736706689539</v>
      </c>
      <c r="Z209" s="22">
        <f t="shared" si="49"/>
        <v>6613.9014661998663</v>
      </c>
      <c r="AA209" s="8">
        <f t="shared" si="50"/>
        <v>0.12120512820512826</v>
      </c>
      <c r="AB209" s="22">
        <f t="shared" si="51"/>
        <v>4466266.7795883361</v>
      </c>
      <c r="AC209" s="11">
        <v>3146</v>
      </c>
      <c r="AD209" s="2">
        <v>2000</v>
      </c>
      <c r="AE209" s="2">
        <f t="shared" si="43"/>
        <v>16</v>
      </c>
      <c r="AF209" s="2" t="s">
        <v>46</v>
      </c>
    </row>
    <row r="210" spans="1:32" x14ac:dyDescent="0.2">
      <c r="A210">
        <v>19</v>
      </c>
      <c r="B210" s="2" t="s">
        <v>1104</v>
      </c>
      <c r="C210" s="2" t="s">
        <v>22</v>
      </c>
      <c r="D210" s="2" t="s">
        <v>23</v>
      </c>
      <c r="E210" s="2" t="s">
        <v>2767</v>
      </c>
      <c r="F210" s="2" t="s">
        <v>2776</v>
      </c>
      <c r="G210" s="2">
        <v>61</v>
      </c>
      <c r="H210" s="2">
        <v>69</v>
      </c>
      <c r="I210" s="3">
        <v>42489</v>
      </c>
      <c r="J210" s="3">
        <v>42500</v>
      </c>
      <c r="K210" s="3" t="s">
        <v>2537</v>
      </c>
      <c r="L210" s="17">
        <f t="shared" si="44"/>
        <v>256.52</v>
      </c>
      <c r="M210" s="20">
        <f t="shared" si="45"/>
        <v>0.92854358334632781</v>
      </c>
      <c r="N210" s="2" t="s">
        <v>24</v>
      </c>
      <c r="O210" s="2">
        <v>3800000</v>
      </c>
      <c r="P210" s="2">
        <v>3800000</v>
      </c>
      <c r="Q210" s="2">
        <f t="shared" si="39"/>
        <v>0</v>
      </c>
      <c r="R210" s="4">
        <f t="shared" si="40"/>
        <v>0</v>
      </c>
      <c r="S210" s="2"/>
      <c r="T210" s="5">
        <f t="shared" si="46"/>
        <v>62295.081967213118</v>
      </c>
      <c r="U210" s="2">
        <v>62295</v>
      </c>
      <c r="V210" s="5">
        <f t="shared" si="41"/>
        <v>-8.1967213118332438E-2</v>
      </c>
      <c r="W210" s="4">
        <f t="shared" si="42"/>
        <v>-1.3157894737416523E-6</v>
      </c>
      <c r="X210" s="22">
        <f t="shared" si="47"/>
        <v>57843.698634689274</v>
      </c>
      <c r="Y210" s="22">
        <f t="shared" si="48"/>
        <v>57843.622524559491</v>
      </c>
      <c r="Z210" s="22">
        <f t="shared" si="49"/>
        <v>-7.6110129783046432E-2</v>
      </c>
      <c r="AA210" s="8">
        <f t="shared" si="50"/>
        <v>-1.3157894736939012E-6</v>
      </c>
      <c r="AB210" s="22">
        <f t="shared" si="51"/>
        <v>3528460.9739981289</v>
      </c>
      <c r="AC210" s="11">
        <v>28159</v>
      </c>
      <c r="AD210" s="2">
        <v>1985</v>
      </c>
      <c r="AE210" s="2">
        <f t="shared" si="43"/>
        <v>31</v>
      </c>
      <c r="AF210" s="2" t="s">
        <v>46</v>
      </c>
    </row>
    <row r="211" spans="1:32" x14ac:dyDescent="0.2">
      <c r="A211">
        <v>19</v>
      </c>
      <c r="B211" s="2" t="s">
        <v>2331</v>
      </c>
      <c r="C211" s="2" t="s">
        <v>22</v>
      </c>
      <c r="D211" s="2" t="s">
        <v>23</v>
      </c>
      <c r="E211" s="2" t="s">
        <v>2767</v>
      </c>
      <c r="F211" s="2" t="s">
        <v>2776</v>
      </c>
      <c r="G211" s="2">
        <v>115</v>
      </c>
      <c r="H211" s="2">
        <v>126</v>
      </c>
      <c r="I211" s="3">
        <v>42488</v>
      </c>
      <c r="J211" s="3">
        <v>42500</v>
      </c>
      <c r="K211" s="3" t="s">
        <v>2537</v>
      </c>
      <c r="L211" s="17">
        <f t="shared" si="44"/>
        <v>256.52</v>
      </c>
      <c r="M211" s="20">
        <f t="shared" si="45"/>
        <v>0.92854358334632781</v>
      </c>
      <c r="N211" s="2" t="s">
        <v>32</v>
      </c>
      <c r="O211" s="2">
        <v>6000000</v>
      </c>
      <c r="P211" s="2">
        <v>7100000</v>
      </c>
      <c r="Q211" s="2">
        <f t="shared" si="39"/>
        <v>1100000</v>
      </c>
      <c r="R211" s="4">
        <f t="shared" si="40"/>
        <v>0.18333333333333332</v>
      </c>
      <c r="S211" s="2">
        <v>40902</v>
      </c>
      <c r="T211" s="5">
        <f t="shared" si="46"/>
        <v>52529.582608695651</v>
      </c>
      <c r="U211" s="2">
        <v>62095</v>
      </c>
      <c r="V211" s="5">
        <f t="shared" si="41"/>
        <v>9565.4173913043487</v>
      </c>
      <c r="W211" s="4">
        <f t="shared" si="42"/>
        <v>0.18209581946537126</v>
      </c>
      <c r="X211" s="22">
        <f t="shared" si="47"/>
        <v>48776.006867165204</v>
      </c>
      <c r="Y211" s="22">
        <f t="shared" si="48"/>
        <v>57657.913807890225</v>
      </c>
      <c r="Z211" s="22">
        <f t="shared" si="49"/>
        <v>8881.9069407250208</v>
      </c>
      <c r="AA211" s="8">
        <f t="shared" si="50"/>
        <v>0.18209581946537121</v>
      </c>
      <c r="AB211" s="22">
        <f t="shared" si="51"/>
        <v>6630660.0879073758</v>
      </c>
      <c r="AC211" s="11">
        <v>37086</v>
      </c>
      <c r="AD211" s="2">
        <v>1974</v>
      </c>
      <c r="AE211" s="2">
        <f t="shared" si="43"/>
        <v>42</v>
      </c>
      <c r="AF211" s="2" t="s">
        <v>83</v>
      </c>
    </row>
    <row r="212" spans="1:32" x14ac:dyDescent="0.2">
      <c r="A212">
        <v>19</v>
      </c>
      <c r="B212" s="2" t="s">
        <v>1898</v>
      </c>
      <c r="C212" s="2" t="s">
        <v>22</v>
      </c>
      <c r="D212" s="2" t="s">
        <v>23</v>
      </c>
      <c r="E212" s="2" t="s">
        <v>2767</v>
      </c>
      <c r="F212" s="2" t="s">
        <v>2776</v>
      </c>
      <c r="G212" s="2">
        <v>82</v>
      </c>
      <c r="H212" s="2">
        <v>91</v>
      </c>
      <c r="I212" s="3">
        <v>42490</v>
      </c>
      <c r="J212" s="3">
        <v>42500</v>
      </c>
      <c r="K212" s="3" t="s">
        <v>2537</v>
      </c>
      <c r="L212" s="17">
        <f t="shared" si="44"/>
        <v>256.52</v>
      </c>
      <c r="M212" s="20">
        <f t="shared" si="45"/>
        <v>0.92854358334632781</v>
      </c>
      <c r="N212" s="2" t="s">
        <v>36</v>
      </c>
      <c r="O212" s="2">
        <v>4700000</v>
      </c>
      <c r="P212" s="2">
        <v>5010000</v>
      </c>
      <c r="Q212" s="2">
        <f t="shared" si="39"/>
        <v>310000</v>
      </c>
      <c r="R212" s="4">
        <f t="shared" si="40"/>
        <v>6.5957446808510636E-2</v>
      </c>
      <c r="S212" s="2">
        <v>73021</v>
      </c>
      <c r="T212" s="5">
        <f t="shared" si="46"/>
        <v>58207.57317073171</v>
      </c>
      <c r="U212" s="2">
        <v>61988</v>
      </c>
      <c r="V212" s="5">
        <f t="shared" si="41"/>
        <v>3780.42682926829</v>
      </c>
      <c r="W212" s="4">
        <f t="shared" si="42"/>
        <v>6.4947336288694257E-2</v>
      </c>
      <c r="X212" s="22">
        <f t="shared" si="47"/>
        <v>54048.268569844797</v>
      </c>
      <c r="Y212" s="22">
        <f t="shared" si="48"/>
        <v>57558.559644472167</v>
      </c>
      <c r="Z212" s="22">
        <f t="shared" si="49"/>
        <v>3510.2910746273701</v>
      </c>
      <c r="AA212" s="8">
        <f t="shared" si="50"/>
        <v>6.4947336288694174E-2</v>
      </c>
      <c r="AB212" s="22">
        <f t="shared" si="51"/>
        <v>4719801.8908467181</v>
      </c>
      <c r="AC212" s="11">
        <v>5130</v>
      </c>
      <c r="AD212" s="2">
        <v>1958</v>
      </c>
      <c r="AE212" s="2">
        <f t="shared" si="43"/>
        <v>58</v>
      </c>
      <c r="AF212" s="2" t="s">
        <v>37</v>
      </c>
    </row>
    <row r="213" spans="1:32" x14ac:dyDescent="0.2">
      <c r="A213">
        <v>19</v>
      </c>
      <c r="B213" s="2" t="s">
        <v>2200</v>
      </c>
      <c r="C213" s="2" t="s">
        <v>22</v>
      </c>
      <c r="D213" s="2" t="s">
        <v>23</v>
      </c>
      <c r="E213" s="2" t="s">
        <v>2767</v>
      </c>
      <c r="F213" s="2" t="s">
        <v>2776</v>
      </c>
      <c r="G213" s="2">
        <v>102</v>
      </c>
      <c r="H213" s="2">
        <v>114</v>
      </c>
      <c r="I213" s="3">
        <v>42490</v>
      </c>
      <c r="J213" s="3">
        <v>42500</v>
      </c>
      <c r="K213" s="3" t="s">
        <v>2537</v>
      </c>
      <c r="L213" s="17">
        <f t="shared" si="44"/>
        <v>256.52</v>
      </c>
      <c r="M213" s="20">
        <f t="shared" si="45"/>
        <v>0.92854358334632781</v>
      </c>
      <c r="N213" s="2" t="s">
        <v>36</v>
      </c>
      <c r="O213" s="2">
        <v>6190000</v>
      </c>
      <c r="P213" s="2">
        <v>6700000</v>
      </c>
      <c r="Q213" s="2">
        <f t="shared" si="39"/>
        <v>510000</v>
      </c>
      <c r="R213" s="4">
        <f t="shared" si="40"/>
        <v>8.2390953150242321E-2</v>
      </c>
      <c r="S213" s="2"/>
      <c r="T213" s="5">
        <f t="shared" si="46"/>
        <v>60686.274509803923</v>
      </c>
      <c r="U213" s="2">
        <v>65686</v>
      </c>
      <c r="V213" s="5">
        <f t="shared" si="41"/>
        <v>4999.7254901960769</v>
      </c>
      <c r="W213" s="4">
        <f t="shared" si="42"/>
        <v>8.2386429725363461E-2</v>
      </c>
      <c r="X213" s="22">
        <f t="shared" si="47"/>
        <v>56349.85079327225</v>
      </c>
      <c r="Y213" s="22">
        <f t="shared" si="48"/>
        <v>60992.313815686888</v>
      </c>
      <c r="Z213" s="22">
        <f t="shared" si="49"/>
        <v>4642.4630224146385</v>
      </c>
      <c r="AA213" s="8">
        <f t="shared" si="50"/>
        <v>8.2386429725363419E-2</v>
      </c>
      <c r="AB213" s="22">
        <f t="shared" si="51"/>
        <v>6221216.0092000626</v>
      </c>
      <c r="AC213" s="2">
        <v>805</v>
      </c>
      <c r="AD213" s="2">
        <v>1920</v>
      </c>
      <c r="AE213" s="2">
        <f t="shared" si="43"/>
        <v>96</v>
      </c>
      <c r="AF213" s="2" t="s">
        <v>46</v>
      </c>
    </row>
    <row r="214" spans="1:32" x14ac:dyDescent="0.2">
      <c r="A214">
        <v>19</v>
      </c>
      <c r="B214" s="2" t="s">
        <v>447</v>
      </c>
      <c r="C214" s="2" t="s">
        <v>22</v>
      </c>
      <c r="D214" s="2" t="s">
        <v>23</v>
      </c>
      <c r="E214" s="2" t="s">
        <v>2767</v>
      </c>
      <c r="F214" s="2" t="s">
        <v>2776</v>
      </c>
      <c r="G214" s="2">
        <v>43</v>
      </c>
      <c r="H214" s="2">
        <v>50</v>
      </c>
      <c r="I214" s="3">
        <v>42490</v>
      </c>
      <c r="J214" s="3">
        <v>42501</v>
      </c>
      <c r="K214" s="3" t="s">
        <v>2537</v>
      </c>
      <c r="L214" s="17">
        <f t="shared" si="44"/>
        <v>256.52</v>
      </c>
      <c r="M214" s="20">
        <f t="shared" si="45"/>
        <v>0.92854358334632781</v>
      </c>
      <c r="N214" s="2" t="s">
        <v>24</v>
      </c>
      <c r="O214" s="2">
        <v>2850000</v>
      </c>
      <c r="P214" s="2">
        <v>3000000</v>
      </c>
      <c r="Q214" s="2">
        <f t="shared" si="39"/>
        <v>150000</v>
      </c>
      <c r="R214" s="4">
        <f t="shared" si="40"/>
        <v>5.2631578947368418E-2</v>
      </c>
      <c r="S214" s="2">
        <v>500</v>
      </c>
      <c r="T214" s="5">
        <f t="shared" si="46"/>
        <v>66290.69767441861</v>
      </c>
      <c r="U214" s="2">
        <v>69779</v>
      </c>
      <c r="V214" s="5">
        <f t="shared" si="41"/>
        <v>3488.3023255813896</v>
      </c>
      <c r="W214" s="4">
        <f t="shared" si="42"/>
        <v>5.2621294509735045E-2</v>
      </c>
      <c r="X214" s="22">
        <f t="shared" si="47"/>
        <v>61553.801961132733</v>
      </c>
      <c r="Y214" s="22">
        <f t="shared" si="48"/>
        <v>64792.842702323411</v>
      </c>
      <c r="Z214" s="22">
        <f t="shared" si="49"/>
        <v>3239.0407411906781</v>
      </c>
      <c r="AA214" s="8">
        <f t="shared" si="50"/>
        <v>5.2621294509735142E-2</v>
      </c>
      <c r="AB214" s="22">
        <f t="shared" si="51"/>
        <v>2786092.2361999066</v>
      </c>
      <c r="AC214" s="11">
        <v>2466</v>
      </c>
      <c r="AD214" s="2">
        <v>2007</v>
      </c>
      <c r="AE214" s="2">
        <f t="shared" si="43"/>
        <v>9</v>
      </c>
      <c r="AF214" s="2" t="s">
        <v>37</v>
      </c>
    </row>
    <row r="215" spans="1:32" x14ac:dyDescent="0.2">
      <c r="A215">
        <v>19</v>
      </c>
      <c r="B215" s="2" t="s">
        <v>1214</v>
      </c>
      <c r="C215" s="2" t="s">
        <v>22</v>
      </c>
      <c r="D215" s="2" t="s">
        <v>23</v>
      </c>
      <c r="E215" s="2" t="s">
        <v>2767</v>
      </c>
      <c r="F215" s="2" t="s">
        <v>2776</v>
      </c>
      <c r="G215" s="2">
        <v>62</v>
      </c>
      <c r="H215" s="2">
        <v>69</v>
      </c>
      <c r="I215" s="3">
        <v>42491</v>
      </c>
      <c r="J215" s="3">
        <v>42501</v>
      </c>
      <c r="K215" s="3" t="s">
        <v>2537</v>
      </c>
      <c r="L215" s="17">
        <f t="shared" si="44"/>
        <v>256.52</v>
      </c>
      <c r="M215" s="20">
        <f t="shared" si="45"/>
        <v>0.92854358334632781</v>
      </c>
      <c r="N215" s="2" t="s">
        <v>36</v>
      </c>
      <c r="O215" s="2">
        <v>3990000</v>
      </c>
      <c r="P215" s="2">
        <v>3800000</v>
      </c>
      <c r="Q215" s="2">
        <f t="shared" si="39"/>
        <v>-190000</v>
      </c>
      <c r="R215" s="4">
        <f t="shared" si="40"/>
        <v>-4.7619047619047616E-2</v>
      </c>
      <c r="S215" s="2"/>
      <c r="T215" s="5">
        <f t="shared" si="46"/>
        <v>64354.838709677417</v>
      </c>
      <c r="U215" s="2">
        <v>61290</v>
      </c>
      <c r="V215" s="5">
        <f t="shared" si="41"/>
        <v>-3064.8387096774168</v>
      </c>
      <c r="W215" s="4">
        <f t="shared" si="42"/>
        <v>-4.7624060150375902E-2</v>
      </c>
      <c r="X215" s="22">
        <f t="shared" si="47"/>
        <v>59756.272541158833</v>
      </c>
      <c r="Y215" s="22">
        <f t="shared" si="48"/>
        <v>56910.436223296434</v>
      </c>
      <c r="Z215" s="22">
        <f t="shared" si="49"/>
        <v>-2845.8363178623986</v>
      </c>
      <c r="AA215" s="8">
        <f t="shared" si="50"/>
        <v>-4.7624060150375812E-2</v>
      </c>
      <c r="AB215" s="22">
        <f t="shared" si="51"/>
        <v>3528447.0458443789</v>
      </c>
      <c r="AC215" s="11">
        <v>3477</v>
      </c>
      <c r="AD215" s="2">
        <v>2000</v>
      </c>
      <c r="AE215" s="2">
        <f t="shared" si="43"/>
        <v>16</v>
      </c>
      <c r="AF215" s="2" t="s">
        <v>797</v>
      </c>
    </row>
    <row r="216" spans="1:32" x14ac:dyDescent="0.2">
      <c r="A216">
        <v>19</v>
      </c>
      <c r="B216" s="2" t="s">
        <v>2527</v>
      </c>
      <c r="C216" s="2" t="s">
        <v>22</v>
      </c>
      <c r="D216" s="2" t="s">
        <v>23</v>
      </c>
      <c r="E216" s="2" t="s">
        <v>2767</v>
      </c>
      <c r="F216" s="2" t="s">
        <v>2776</v>
      </c>
      <c r="G216" s="2">
        <v>213</v>
      </c>
      <c r="H216" s="2">
        <v>234</v>
      </c>
      <c r="I216" s="3">
        <v>42489</v>
      </c>
      <c r="J216" s="3">
        <v>42501</v>
      </c>
      <c r="K216" s="3" t="s">
        <v>2537</v>
      </c>
      <c r="L216" s="17">
        <f t="shared" si="44"/>
        <v>256.52</v>
      </c>
      <c r="M216" s="20">
        <f t="shared" si="45"/>
        <v>0.92854358334632781</v>
      </c>
      <c r="N216" s="2" t="s">
        <v>32</v>
      </c>
      <c r="O216" s="2">
        <v>16000000</v>
      </c>
      <c r="P216" s="2">
        <v>16000000</v>
      </c>
      <c r="Q216" s="2">
        <f t="shared" si="39"/>
        <v>0</v>
      </c>
      <c r="R216" s="4">
        <f t="shared" si="40"/>
        <v>0</v>
      </c>
      <c r="S216" s="2"/>
      <c r="T216" s="5">
        <f t="shared" si="46"/>
        <v>75117.370892018778</v>
      </c>
      <c r="U216" s="2">
        <v>75117</v>
      </c>
      <c r="V216" s="5">
        <f t="shared" si="41"/>
        <v>-0.37089201877824962</v>
      </c>
      <c r="W216" s="4">
        <f t="shared" si="42"/>
        <v>-4.9374999999854486E-6</v>
      </c>
      <c r="X216" s="22">
        <f t="shared" si="47"/>
        <v>69749.752739630261</v>
      </c>
      <c r="Y216" s="22">
        <f t="shared" si="48"/>
        <v>69749.408350226106</v>
      </c>
      <c r="Z216" s="22">
        <f t="shared" si="49"/>
        <v>-0.34438940415566321</v>
      </c>
      <c r="AA216" s="8">
        <f t="shared" si="50"/>
        <v>-4.9375000000536034E-6</v>
      </c>
      <c r="AB216" s="22">
        <f t="shared" si="51"/>
        <v>14856623.978598161</v>
      </c>
      <c r="AC216" s="2"/>
      <c r="AD216" s="2">
        <v>1997</v>
      </c>
      <c r="AE216" s="2">
        <f t="shared" si="43"/>
        <v>19</v>
      </c>
      <c r="AF216" s="2" t="s">
        <v>108</v>
      </c>
    </row>
    <row r="217" spans="1:32" x14ac:dyDescent="0.2">
      <c r="A217">
        <v>19</v>
      </c>
      <c r="B217" s="2" t="s">
        <v>2407</v>
      </c>
      <c r="C217" s="2" t="s">
        <v>22</v>
      </c>
      <c r="D217" s="2" t="s">
        <v>23</v>
      </c>
      <c r="E217" s="2" t="s">
        <v>2767</v>
      </c>
      <c r="F217" s="2" t="s">
        <v>2776</v>
      </c>
      <c r="G217" s="2">
        <v>128</v>
      </c>
      <c r="H217" s="2">
        <v>149</v>
      </c>
      <c r="I217" s="3">
        <v>42484</v>
      </c>
      <c r="J217" s="3">
        <v>42501</v>
      </c>
      <c r="K217" s="3" t="s">
        <v>2537</v>
      </c>
      <c r="L217" s="17">
        <f t="shared" si="44"/>
        <v>256.52</v>
      </c>
      <c r="M217" s="20">
        <f t="shared" si="45"/>
        <v>0.92854358334632781</v>
      </c>
      <c r="N217" s="2" t="s">
        <v>242</v>
      </c>
      <c r="O217" s="2">
        <v>7490000</v>
      </c>
      <c r="P217" s="2">
        <v>7650000</v>
      </c>
      <c r="Q217" s="2">
        <f t="shared" si="39"/>
        <v>160000</v>
      </c>
      <c r="R217" s="4">
        <f t="shared" si="40"/>
        <v>2.1361815754339118E-2</v>
      </c>
      <c r="S217" s="2"/>
      <c r="T217" s="5">
        <f t="shared" si="46"/>
        <v>58515.625</v>
      </c>
      <c r="U217" s="2">
        <v>59766</v>
      </c>
      <c r="V217" s="5">
        <f t="shared" si="41"/>
        <v>1250.375</v>
      </c>
      <c r="W217" s="4">
        <f t="shared" si="42"/>
        <v>2.136822429906542E-2</v>
      </c>
      <c r="X217" s="22">
        <f t="shared" si="47"/>
        <v>54334.308119249959</v>
      </c>
      <c r="Y217" s="22">
        <f t="shared" si="48"/>
        <v>55495.335802276626</v>
      </c>
      <c r="Z217" s="22">
        <f t="shared" si="49"/>
        <v>1161.0276830266666</v>
      </c>
      <c r="AA217" s="8">
        <f t="shared" si="50"/>
        <v>2.1368224299065458E-2</v>
      </c>
      <c r="AB217" s="22">
        <f t="shared" si="51"/>
        <v>7103402.9826914081</v>
      </c>
      <c r="AC217" s="11">
        <v>1538</v>
      </c>
      <c r="AD217" s="2">
        <v>1997</v>
      </c>
      <c r="AE217" s="2">
        <f t="shared" si="43"/>
        <v>19</v>
      </c>
      <c r="AF217" s="2" t="s">
        <v>75</v>
      </c>
    </row>
    <row r="218" spans="1:32" x14ac:dyDescent="0.2">
      <c r="A218">
        <v>19</v>
      </c>
      <c r="B218" s="2" t="s">
        <v>741</v>
      </c>
      <c r="C218" s="2" t="s">
        <v>22</v>
      </c>
      <c r="D218" s="2" t="s">
        <v>23</v>
      </c>
      <c r="E218" s="2" t="s">
        <v>2767</v>
      </c>
      <c r="F218" s="2" t="s">
        <v>2776</v>
      </c>
      <c r="G218" s="2">
        <v>50</v>
      </c>
      <c r="H218" s="2">
        <v>55</v>
      </c>
      <c r="I218" s="3">
        <v>42490</v>
      </c>
      <c r="J218" s="3">
        <v>42501</v>
      </c>
      <c r="K218" s="3" t="s">
        <v>2537</v>
      </c>
      <c r="L218" s="17">
        <f t="shared" si="44"/>
        <v>256.52</v>
      </c>
      <c r="M218" s="20">
        <f t="shared" si="45"/>
        <v>0.92854358334632781</v>
      </c>
      <c r="N218" s="2" t="s">
        <v>24</v>
      </c>
      <c r="O218" s="2">
        <v>2990000</v>
      </c>
      <c r="P218" s="2">
        <v>3500000</v>
      </c>
      <c r="Q218" s="2">
        <f t="shared" si="39"/>
        <v>510000</v>
      </c>
      <c r="R218" s="4">
        <f t="shared" si="40"/>
        <v>0.1705685618729097</v>
      </c>
      <c r="S218" s="2">
        <v>48514</v>
      </c>
      <c r="T218" s="5">
        <f t="shared" si="46"/>
        <v>60770.28</v>
      </c>
      <c r="U218" s="2">
        <v>70970</v>
      </c>
      <c r="V218" s="5">
        <f t="shared" si="41"/>
        <v>10199.720000000001</v>
      </c>
      <c r="W218" s="4">
        <f t="shared" si="42"/>
        <v>0.16784059576490351</v>
      </c>
      <c r="X218" s="22">
        <f t="shared" si="47"/>
        <v>56427.853552159679</v>
      </c>
      <c r="Y218" s="22">
        <f t="shared" si="48"/>
        <v>65898.738110088889</v>
      </c>
      <c r="Z218" s="22">
        <f t="shared" si="49"/>
        <v>9470.8845579292101</v>
      </c>
      <c r="AA218" s="8">
        <f t="shared" si="50"/>
        <v>0.16784059576490357</v>
      </c>
      <c r="AB218" s="22">
        <f t="shared" si="51"/>
        <v>3294936.9055044446</v>
      </c>
      <c r="AC218" s="11">
        <v>6740</v>
      </c>
      <c r="AD218" s="2">
        <v>1991</v>
      </c>
      <c r="AE218" s="2">
        <f t="shared" si="43"/>
        <v>25</v>
      </c>
      <c r="AF218" s="2" t="s">
        <v>395</v>
      </c>
    </row>
    <row r="219" spans="1:32" x14ac:dyDescent="0.2">
      <c r="A219">
        <v>19</v>
      </c>
      <c r="B219" s="2" t="s">
        <v>1248</v>
      </c>
      <c r="C219" s="2" t="s">
        <v>22</v>
      </c>
      <c r="D219" s="2" t="s">
        <v>23</v>
      </c>
      <c r="E219" s="2" t="s">
        <v>2767</v>
      </c>
      <c r="F219" s="2" t="s">
        <v>2776</v>
      </c>
      <c r="G219" s="2">
        <v>63</v>
      </c>
      <c r="H219" s="2">
        <v>69</v>
      </c>
      <c r="I219" s="3">
        <v>42490</v>
      </c>
      <c r="J219" s="3">
        <v>42501</v>
      </c>
      <c r="K219" s="3" t="s">
        <v>2537</v>
      </c>
      <c r="L219" s="17">
        <f t="shared" si="44"/>
        <v>256.52</v>
      </c>
      <c r="M219" s="20">
        <f t="shared" si="45"/>
        <v>0.92854358334632781</v>
      </c>
      <c r="N219" s="2" t="s">
        <v>24</v>
      </c>
      <c r="O219" s="2">
        <v>3500000</v>
      </c>
      <c r="P219" s="2">
        <v>3750000</v>
      </c>
      <c r="Q219" s="2">
        <f t="shared" si="39"/>
        <v>250000</v>
      </c>
      <c r="R219" s="4">
        <f t="shared" si="40"/>
        <v>7.1428571428571425E-2</v>
      </c>
      <c r="S219" s="2">
        <v>35673</v>
      </c>
      <c r="T219" s="5">
        <f t="shared" si="46"/>
        <v>56121.793650793654</v>
      </c>
      <c r="U219" s="2">
        <v>60090</v>
      </c>
      <c r="V219" s="5">
        <f t="shared" si="41"/>
        <v>3968.2063492063462</v>
      </c>
      <c r="W219" s="4">
        <f t="shared" si="42"/>
        <v>7.0707047851993041E-2</v>
      </c>
      <c r="X219" s="22">
        <f t="shared" si="47"/>
        <v>52111.531380331129</v>
      </c>
      <c r="Y219" s="22">
        <f t="shared" si="48"/>
        <v>55796.183923280834</v>
      </c>
      <c r="Z219" s="22">
        <f t="shared" si="49"/>
        <v>3684.6525429497051</v>
      </c>
      <c r="AA219" s="8">
        <f t="shared" si="50"/>
        <v>7.0707047851992944E-2</v>
      </c>
      <c r="AB219" s="22">
        <f t="shared" si="51"/>
        <v>3515159.5871666926</v>
      </c>
      <c r="AC219" s="11">
        <v>7548</v>
      </c>
      <c r="AD219" s="2">
        <v>1988</v>
      </c>
      <c r="AE219" s="2">
        <f t="shared" si="43"/>
        <v>28</v>
      </c>
      <c r="AF219" s="2" t="s">
        <v>292</v>
      </c>
    </row>
    <row r="220" spans="1:32" x14ac:dyDescent="0.2">
      <c r="A220">
        <v>19</v>
      </c>
      <c r="B220" s="2" t="s">
        <v>1518</v>
      </c>
      <c r="C220" s="2" t="s">
        <v>22</v>
      </c>
      <c r="D220" s="2" t="s">
        <v>23</v>
      </c>
      <c r="E220" s="2" t="s">
        <v>2767</v>
      </c>
      <c r="F220" s="2" t="s">
        <v>2776</v>
      </c>
      <c r="G220" s="2">
        <v>70</v>
      </c>
      <c r="H220" s="2">
        <v>77</v>
      </c>
      <c r="I220" s="3">
        <v>42489</v>
      </c>
      <c r="J220" s="3">
        <v>42501</v>
      </c>
      <c r="K220" s="3" t="s">
        <v>2537</v>
      </c>
      <c r="L220" s="17">
        <f t="shared" si="44"/>
        <v>256.52</v>
      </c>
      <c r="M220" s="20">
        <f t="shared" si="45"/>
        <v>0.92854358334632781</v>
      </c>
      <c r="N220" s="2" t="s">
        <v>32</v>
      </c>
      <c r="O220" s="2">
        <v>4200000</v>
      </c>
      <c r="P220" s="2">
        <v>4610000</v>
      </c>
      <c r="Q220" s="2">
        <f t="shared" si="39"/>
        <v>410000</v>
      </c>
      <c r="R220" s="4">
        <f t="shared" si="40"/>
        <v>9.7619047619047619E-2</v>
      </c>
      <c r="S220" s="2"/>
      <c r="T220" s="5">
        <f t="shared" si="46"/>
        <v>60000</v>
      </c>
      <c r="U220" s="2">
        <v>65857</v>
      </c>
      <c r="V220" s="5">
        <f t="shared" si="41"/>
        <v>5857</v>
      </c>
      <c r="W220" s="4">
        <f t="shared" si="42"/>
        <v>9.7616666666666671E-2</v>
      </c>
      <c r="X220" s="22">
        <f t="shared" si="47"/>
        <v>55712.615000779668</v>
      </c>
      <c r="Y220" s="22">
        <f t="shared" si="48"/>
        <v>61151.094768439107</v>
      </c>
      <c r="Z220" s="22">
        <f t="shared" si="49"/>
        <v>5438.4797676594389</v>
      </c>
      <c r="AA220" s="8">
        <f t="shared" si="50"/>
        <v>9.7616666666666616E-2</v>
      </c>
      <c r="AB220" s="22">
        <f t="shared" si="51"/>
        <v>4280576.633790737</v>
      </c>
      <c r="AC220" s="11">
        <v>38754</v>
      </c>
      <c r="AD220" s="2">
        <v>1982</v>
      </c>
      <c r="AE220" s="2">
        <f t="shared" si="43"/>
        <v>34</v>
      </c>
      <c r="AF220" s="2" t="s">
        <v>108</v>
      </c>
    </row>
    <row r="221" spans="1:32" x14ac:dyDescent="0.2">
      <c r="A221">
        <v>19</v>
      </c>
      <c r="B221" s="2" t="s">
        <v>577</v>
      </c>
      <c r="C221" s="2" t="s">
        <v>22</v>
      </c>
      <c r="D221" s="2" t="s">
        <v>23</v>
      </c>
      <c r="E221" s="2" t="s">
        <v>2767</v>
      </c>
      <c r="F221" s="2" t="s">
        <v>2776</v>
      </c>
      <c r="G221" s="2">
        <v>46</v>
      </c>
      <c r="H221" s="2">
        <v>54</v>
      </c>
      <c r="I221" s="3">
        <v>42490</v>
      </c>
      <c r="J221" s="3">
        <v>42503</v>
      </c>
      <c r="K221" s="3" t="s">
        <v>2537</v>
      </c>
      <c r="L221" s="17">
        <f t="shared" si="44"/>
        <v>256.52</v>
      </c>
      <c r="M221" s="20">
        <f t="shared" si="45"/>
        <v>0.92854358334632781</v>
      </c>
      <c r="N221" s="2" t="s">
        <v>57</v>
      </c>
      <c r="O221" s="2">
        <v>3390000</v>
      </c>
      <c r="P221" s="2">
        <v>3390000</v>
      </c>
      <c r="Q221" s="2">
        <f t="shared" si="39"/>
        <v>0</v>
      </c>
      <c r="R221" s="4">
        <f t="shared" si="40"/>
        <v>0</v>
      </c>
      <c r="S221" s="2">
        <v>26664</v>
      </c>
      <c r="T221" s="5">
        <f t="shared" si="46"/>
        <v>74275.304347826081</v>
      </c>
      <c r="U221" s="2">
        <v>74275</v>
      </c>
      <c r="V221" s="5">
        <f t="shared" si="41"/>
        <v>-0.3043478260806296</v>
      </c>
      <c r="W221" s="4">
        <f t="shared" si="42"/>
        <v>-4.0975641736234416E-6</v>
      </c>
      <c r="X221" s="22">
        <f t="shared" si="47"/>
        <v>68967.857253269511</v>
      </c>
      <c r="Y221" s="22">
        <f t="shared" si="48"/>
        <v>68967.574653048505</v>
      </c>
      <c r="Z221" s="22">
        <f t="shared" si="49"/>
        <v>-0.28260022100585047</v>
      </c>
      <c r="AA221" s="8">
        <f t="shared" si="50"/>
        <v>-4.0975641735259718E-6</v>
      </c>
      <c r="AB221" s="22">
        <f t="shared" si="51"/>
        <v>3172508.4340402312</v>
      </c>
      <c r="AC221" s="11">
        <v>9256</v>
      </c>
      <c r="AD221" s="2">
        <v>2006</v>
      </c>
      <c r="AE221" s="2">
        <f t="shared" si="43"/>
        <v>10</v>
      </c>
      <c r="AF221" s="2" t="s">
        <v>527</v>
      </c>
    </row>
    <row r="222" spans="1:32" x14ac:dyDescent="0.2">
      <c r="A222">
        <v>19</v>
      </c>
      <c r="B222" s="2" t="s">
        <v>1284</v>
      </c>
      <c r="C222" s="2" t="s">
        <v>22</v>
      </c>
      <c r="D222" s="2" t="s">
        <v>23</v>
      </c>
      <c r="E222" s="2" t="s">
        <v>2767</v>
      </c>
      <c r="F222" s="2" t="s">
        <v>2776</v>
      </c>
      <c r="G222" s="2">
        <v>74</v>
      </c>
      <c r="H222" s="2">
        <v>85</v>
      </c>
      <c r="I222" s="3">
        <v>42489</v>
      </c>
      <c r="J222" s="3">
        <v>42503</v>
      </c>
      <c r="K222" s="3" t="s">
        <v>2537</v>
      </c>
      <c r="L222" s="17">
        <f t="shared" si="44"/>
        <v>256.52</v>
      </c>
      <c r="M222" s="20">
        <f t="shared" si="45"/>
        <v>0.92854358334632781</v>
      </c>
      <c r="N222" s="2" t="s">
        <v>62</v>
      </c>
      <c r="O222" s="2">
        <v>4800000</v>
      </c>
      <c r="P222" s="2">
        <v>4800000</v>
      </c>
      <c r="Q222" s="2">
        <f t="shared" si="39"/>
        <v>0</v>
      </c>
      <c r="R222" s="4">
        <f t="shared" si="40"/>
        <v>0</v>
      </c>
      <c r="S222" s="2"/>
      <c r="T222" s="5">
        <f t="shared" si="46"/>
        <v>64864.864864864867</v>
      </c>
      <c r="U222" s="2">
        <v>64865</v>
      </c>
      <c r="V222" s="5">
        <f t="shared" si="41"/>
        <v>0.13513513513316866</v>
      </c>
      <c r="W222" s="4">
        <f t="shared" si="42"/>
        <v>2.0833333333030169E-6</v>
      </c>
      <c r="X222" s="22">
        <f t="shared" si="47"/>
        <v>60229.854054896939</v>
      </c>
      <c r="Y222" s="22">
        <f t="shared" si="48"/>
        <v>60229.97953375955</v>
      </c>
      <c r="Z222" s="22">
        <f t="shared" si="49"/>
        <v>0.12547886261017993</v>
      </c>
      <c r="AA222" s="8">
        <f t="shared" si="50"/>
        <v>2.0833333332637882E-6</v>
      </c>
      <c r="AB222" s="22">
        <f t="shared" si="51"/>
        <v>4457018.4854982067</v>
      </c>
      <c r="AC222" s="11">
        <v>2020</v>
      </c>
      <c r="AD222" s="2">
        <v>1989</v>
      </c>
      <c r="AE222" s="2">
        <f t="shared" si="43"/>
        <v>27</v>
      </c>
      <c r="AF222" s="2" t="s">
        <v>37</v>
      </c>
    </row>
    <row r="223" spans="1:32" x14ac:dyDescent="0.2">
      <c r="A223">
        <v>20</v>
      </c>
      <c r="B223" s="2" t="s">
        <v>2445</v>
      </c>
      <c r="C223" s="2" t="s">
        <v>22</v>
      </c>
      <c r="D223" s="2" t="s">
        <v>23</v>
      </c>
      <c r="E223" s="2" t="s">
        <v>2767</v>
      </c>
      <c r="F223" s="2" t="s">
        <v>2776</v>
      </c>
      <c r="G223" s="2">
        <v>135</v>
      </c>
      <c r="H223" s="2">
        <v>149</v>
      </c>
      <c r="I223" s="3">
        <v>42486</v>
      </c>
      <c r="J223" s="3">
        <v>42509</v>
      </c>
      <c r="K223" s="3" t="s">
        <v>2537</v>
      </c>
      <c r="L223" s="17">
        <f t="shared" si="44"/>
        <v>256.52</v>
      </c>
      <c r="M223" s="20">
        <f t="shared" si="45"/>
        <v>0.92854358334632781</v>
      </c>
      <c r="N223" s="2" t="s">
        <v>85</v>
      </c>
      <c r="O223" s="2">
        <v>7300000</v>
      </c>
      <c r="P223" s="2">
        <v>6900000</v>
      </c>
      <c r="Q223" s="2">
        <f t="shared" si="39"/>
        <v>-400000</v>
      </c>
      <c r="R223" s="4">
        <f t="shared" si="40"/>
        <v>-5.4794520547945202E-2</v>
      </c>
      <c r="S223" s="2"/>
      <c r="T223" s="5">
        <f t="shared" si="46"/>
        <v>54074.074074074073</v>
      </c>
      <c r="U223" s="2">
        <v>51111</v>
      </c>
      <c r="V223" s="5">
        <f t="shared" si="41"/>
        <v>-2963.074074074073</v>
      </c>
      <c r="W223" s="4">
        <f t="shared" si="42"/>
        <v>-5.4796575342465736E-2</v>
      </c>
      <c r="X223" s="22">
        <f t="shared" si="47"/>
        <v>50210.134506875504</v>
      </c>
      <c r="Y223" s="22">
        <f t="shared" si="48"/>
        <v>47458.79108841416</v>
      </c>
      <c r="Z223" s="22">
        <f t="shared" si="49"/>
        <v>-2751.3434184613434</v>
      </c>
      <c r="AA223" s="8">
        <f t="shared" si="50"/>
        <v>-5.4796575342465757E-2</v>
      </c>
      <c r="AB223" s="22">
        <f t="shared" si="51"/>
        <v>6406936.7969359113</v>
      </c>
      <c r="AC223" s="2"/>
      <c r="AD223" s="2">
        <v>1975</v>
      </c>
      <c r="AE223" s="2">
        <f t="shared" si="43"/>
        <v>41</v>
      </c>
      <c r="AF223" s="2" t="s">
        <v>494</v>
      </c>
    </row>
    <row r="224" spans="1:32" x14ac:dyDescent="0.2">
      <c r="A224">
        <v>21</v>
      </c>
      <c r="B224" s="2" t="s">
        <v>451</v>
      </c>
      <c r="C224" s="2" t="s">
        <v>22</v>
      </c>
      <c r="D224" s="2" t="s">
        <v>23</v>
      </c>
      <c r="E224" s="2" t="s">
        <v>2767</v>
      </c>
      <c r="F224" s="2" t="s">
        <v>2776</v>
      </c>
      <c r="G224" s="2">
        <v>42</v>
      </c>
      <c r="H224" s="2">
        <v>46</v>
      </c>
      <c r="I224" s="3">
        <v>42503</v>
      </c>
      <c r="J224" s="3">
        <v>42513</v>
      </c>
      <c r="K224" s="3" t="s">
        <v>2537</v>
      </c>
      <c r="L224" s="17">
        <f t="shared" si="44"/>
        <v>256.52</v>
      </c>
      <c r="M224" s="20">
        <f t="shared" si="45"/>
        <v>0.92854358334632781</v>
      </c>
      <c r="N224" s="2" t="s">
        <v>36</v>
      </c>
      <c r="O224" s="2">
        <v>3000000</v>
      </c>
      <c r="P224" s="2">
        <v>3300000</v>
      </c>
      <c r="Q224" s="2">
        <f t="shared" si="39"/>
        <v>300000</v>
      </c>
      <c r="R224" s="4">
        <f t="shared" si="40"/>
        <v>0.1</v>
      </c>
      <c r="S224" s="2"/>
      <c r="T224" s="5">
        <f t="shared" si="46"/>
        <v>71428.571428571435</v>
      </c>
      <c r="U224" s="2">
        <v>78571</v>
      </c>
      <c r="V224" s="5">
        <f t="shared" si="41"/>
        <v>7142.4285714285652</v>
      </c>
      <c r="W224" s="4">
        <f t="shared" si="42"/>
        <v>9.9993999999999902E-2</v>
      </c>
      <c r="X224" s="22">
        <f t="shared" si="47"/>
        <v>66324.541667594851</v>
      </c>
      <c r="Y224" s="22">
        <f t="shared" si="48"/>
        <v>72956.597887104319</v>
      </c>
      <c r="Z224" s="22">
        <f t="shared" si="49"/>
        <v>6632.0562195094681</v>
      </c>
      <c r="AA224" s="8">
        <f t="shared" si="50"/>
        <v>9.9993999999999833E-2</v>
      </c>
      <c r="AB224" s="22">
        <f t="shared" si="51"/>
        <v>3064177.1112583815</v>
      </c>
      <c r="AC224" s="11">
        <v>1216</v>
      </c>
      <c r="AD224" s="2">
        <v>2006</v>
      </c>
      <c r="AE224" s="2">
        <f t="shared" si="43"/>
        <v>10</v>
      </c>
      <c r="AF224" s="2" t="s">
        <v>37</v>
      </c>
    </row>
    <row r="225" spans="1:32" x14ac:dyDescent="0.2">
      <c r="A225">
        <v>21</v>
      </c>
      <c r="B225" s="2" t="s">
        <v>2184</v>
      </c>
      <c r="C225" s="2" t="s">
        <v>22</v>
      </c>
      <c r="D225" s="2" t="s">
        <v>23</v>
      </c>
      <c r="E225" s="2" t="s">
        <v>2767</v>
      </c>
      <c r="F225" s="2" t="s">
        <v>2776</v>
      </c>
      <c r="G225" s="2">
        <v>100</v>
      </c>
      <c r="H225" s="2">
        <v>111</v>
      </c>
      <c r="I225" s="3">
        <v>42503</v>
      </c>
      <c r="J225" s="3">
        <v>42513</v>
      </c>
      <c r="K225" s="3" t="s">
        <v>2537</v>
      </c>
      <c r="L225" s="17">
        <f t="shared" si="44"/>
        <v>256.52</v>
      </c>
      <c r="M225" s="20">
        <f t="shared" si="45"/>
        <v>0.92854358334632781</v>
      </c>
      <c r="N225" s="2" t="s">
        <v>36</v>
      </c>
      <c r="O225" s="2">
        <v>7700000</v>
      </c>
      <c r="P225" s="2">
        <v>7910000</v>
      </c>
      <c r="Q225" s="2">
        <f t="shared" si="39"/>
        <v>210000</v>
      </c>
      <c r="R225" s="4">
        <f t="shared" si="40"/>
        <v>2.7272727272727271E-2</v>
      </c>
      <c r="S225" s="2"/>
      <c r="T225" s="5">
        <f t="shared" si="46"/>
        <v>77000</v>
      </c>
      <c r="U225" s="2">
        <v>79100</v>
      </c>
      <c r="V225" s="5">
        <f t="shared" si="41"/>
        <v>2100</v>
      </c>
      <c r="W225" s="4">
        <f t="shared" si="42"/>
        <v>2.7272727272727271E-2</v>
      </c>
      <c r="X225" s="22">
        <f t="shared" si="47"/>
        <v>71497.855917667242</v>
      </c>
      <c r="Y225" s="22">
        <f t="shared" si="48"/>
        <v>73447.797442694529</v>
      </c>
      <c r="Z225" s="22">
        <f t="shared" si="49"/>
        <v>1949.9415250272868</v>
      </c>
      <c r="AA225" s="8">
        <f t="shared" si="50"/>
        <v>2.7272727272727251E-2</v>
      </c>
      <c r="AB225" s="22">
        <f t="shared" si="51"/>
        <v>7344779.744269453</v>
      </c>
      <c r="AC225" s="2">
        <v>994</v>
      </c>
      <c r="AD225" s="2">
        <v>1939</v>
      </c>
      <c r="AE225" s="2">
        <f t="shared" si="43"/>
        <v>77</v>
      </c>
      <c r="AF225" s="2" t="s">
        <v>108</v>
      </c>
    </row>
    <row r="226" spans="1:32" x14ac:dyDescent="0.2">
      <c r="A226">
        <v>21</v>
      </c>
      <c r="B226" s="2" t="s">
        <v>2141</v>
      </c>
      <c r="C226" s="2" t="s">
        <v>22</v>
      </c>
      <c r="D226" s="2" t="s">
        <v>23</v>
      </c>
      <c r="E226" s="2" t="s">
        <v>2767</v>
      </c>
      <c r="F226" s="2" t="s">
        <v>2776</v>
      </c>
      <c r="G226" s="2">
        <v>97</v>
      </c>
      <c r="H226" s="2">
        <v>107</v>
      </c>
      <c r="I226" s="3">
        <v>42502</v>
      </c>
      <c r="J226" s="3">
        <v>42513</v>
      </c>
      <c r="K226" s="3" t="s">
        <v>2537</v>
      </c>
      <c r="L226" s="17">
        <f t="shared" si="44"/>
        <v>256.52</v>
      </c>
      <c r="M226" s="20">
        <f t="shared" si="45"/>
        <v>0.92854358334632781</v>
      </c>
      <c r="N226" s="2" t="s">
        <v>24</v>
      </c>
      <c r="O226" s="2">
        <v>6700000</v>
      </c>
      <c r="P226" s="2">
        <v>6700000</v>
      </c>
      <c r="Q226" s="2">
        <f t="shared" si="39"/>
        <v>0</v>
      </c>
      <c r="R226" s="4">
        <f t="shared" si="40"/>
        <v>0</v>
      </c>
      <c r="S226" s="2">
        <v>1356</v>
      </c>
      <c r="T226" s="5">
        <f t="shared" si="46"/>
        <v>69086.14432989691</v>
      </c>
      <c r="U226" s="2">
        <v>69086</v>
      </c>
      <c r="V226" s="5">
        <f t="shared" si="41"/>
        <v>-0.14432989690976683</v>
      </c>
      <c r="W226" s="4">
        <f t="shared" si="42"/>
        <v>-2.0891294239923056E-6</v>
      </c>
      <c r="X226" s="22">
        <f t="shared" si="47"/>
        <v>64149.496015664066</v>
      </c>
      <c r="Y226" s="22">
        <f t="shared" si="48"/>
        <v>64149.3619990644</v>
      </c>
      <c r="Z226" s="22">
        <f t="shared" si="49"/>
        <v>-0.13401659966621082</v>
      </c>
      <c r="AA226" s="8">
        <f t="shared" si="50"/>
        <v>-2.0891294240797554E-6</v>
      </c>
      <c r="AB226" s="22">
        <f t="shared" si="51"/>
        <v>6222488.1139092464</v>
      </c>
      <c r="AC226" s="11">
        <v>3012</v>
      </c>
      <c r="AD226" s="2">
        <v>1935</v>
      </c>
      <c r="AE226" s="2">
        <f t="shared" si="43"/>
        <v>81</v>
      </c>
      <c r="AF226" s="2" t="s">
        <v>67</v>
      </c>
    </row>
    <row r="227" spans="1:32" x14ac:dyDescent="0.2">
      <c r="A227">
        <v>21</v>
      </c>
      <c r="B227" s="2" t="s">
        <v>1191</v>
      </c>
      <c r="C227" s="2" t="s">
        <v>22</v>
      </c>
      <c r="D227" s="2" t="s">
        <v>23</v>
      </c>
      <c r="E227" s="2" t="s">
        <v>2767</v>
      </c>
      <c r="F227" s="2" t="s">
        <v>2776</v>
      </c>
      <c r="G227" s="2">
        <v>61</v>
      </c>
      <c r="H227" s="2">
        <v>68</v>
      </c>
      <c r="I227" s="3">
        <v>42503</v>
      </c>
      <c r="J227" s="3">
        <v>42514</v>
      </c>
      <c r="K227" s="3" t="s">
        <v>2537</v>
      </c>
      <c r="L227" s="17">
        <f t="shared" si="44"/>
        <v>256.52</v>
      </c>
      <c r="M227" s="20">
        <f t="shared" si="45"/>
        <v>0.92854358334632781</v>
      </c>
      <c r="N227" s="2" t="s">
        <v>24</v>
      </c>
      <c r="O227" s="2">
        <v>4500000</v>
      </c>
      <c r="P227" s="2">
        <v>4400000</v>
      </c>
      <c r="Q227" s="2">
        <f t="shared" si="39"/>
        <v>-100000</v>
      </c>
      <c r="R227" s="4">
        <f t="shared" si="40"/>
        <v>-2.2222222222222223E-2</v>
      </c>
      <c r="S227" s="2">
        <v>14517</v>
      </c>
      <c r="T227" s="5">
        <f t="shared" si="46"/>
        <v>74008.475409836072</v>
      </c>
      <c r="U227" s="2">
        <v>72369</v>
      </c>
      <c r="V227" s="5">
        <f t="shared" si="41"/>
        <v>-1639.4754098360718</v>
      </c>
      <c r="W227" s="4">
        <f t="shared" si="42"/>
        <v>-2.2152535919124985E-2</v>
      </c>
      <c r="X227" s="22">
        <f t="shared" si="47"/>
        <v>68720.094955047767</v>
      </c>
      <c r="Y227" s="22">
        <f t="shared" si="48"/>
        <v>67197.770583190402</v>
      </c>
      <c r="Z227" s="22">
        <f t="shared" si="49"/>
        <v>-1522.3243718573649</v>
      </c>
      <c r="AA227" s="8">
        <f t="shared" si="50"/>
        <v>-2.2152535919124833E-2</v>
      </c>
      <c r="AB227" s="22">
        <f t="shared" si="51"/>
        <v>4099064.0055746147</v>
      </c>
      <c r="AC227" s="11">
        <v>3905</v>
      </c>
      <c r="AD227" s="2">
        <v>2015</v>
      </c>
      <c r="AE227" s="2">
        <f t="shared" si="43"/>
        <v>1</v>
      </c>
      <c r="AF227" s="2" t="s">
        <v>838</v>
      </c>
    </row>
    <row r="228" spans="1:32" x14ac:dyDescent="0.2">
      <c r="A228">
        <v>21</v>
      </c>
      <c r="B228" s="2" t="s">
        <v>614</v>
      </c>
      <c r="C228" s="2" t="s">
        <v>22</v>
      </c>
      <c r="D228" s="2" t="s">
        <v>23</v>
      </c>
      <c r="E228" s="2" t="s">
        <v>2767</v>
      </c>
      <c r="F228" s="2" t="s">
        <v>2776</v>
      </c>
      <c r="G228" s="2">
        <v>47</v>
      </c>
      <c r="H228" s="2"/>
      <c r="I228" s="3">
        <v>42504</v>
      </c>
      <c r="J228" s="3">
        <v>42514</v>
      </c>
      <c r="K228" s="3" t="s">
        <v>2537</v>
      </c>
      <c r="L228" s="17">
        <f t="shared" si="44"/>
        <v>256.52</v>
      </c>
      <c r="M228" s="20">
        <f t="shared" si="45"/>
        <v>0.92854358334632781</v>
      </c>
      <c r="N228" s="2" t="s">
        <v>36</v>
      </c>
      <c r="O228" s="2">
        <v>2990000</v>
      </c>
      <c r="P228" s="2">
        <v>3100000</v>
      </c>
      <c r="Q228" s="2">
        <f t="shared" si="39"/>
        <v>110000</v>
      </c>
      <c r="R228" s="4">
        <f t="shared" si="40"/>
        <v>3.678929765886288E-2</v>
      </c>
      <c r="S228" s="2"/>
      <c r="T228" s="5">
        <f t="shared" si="46"/>
        <v>63617.021276595748</v>
      </c>
      <c r="U228" s="2">
        <v>65957</v>
      </c>
      <c r="V228" s="5">
        <f t="shared" si="41"/>
        <v>2339.9787234042524</v>
      </c>
      <c r="W228" s="4">
        <f t="shared" si="42"/>
        <v>3.6782274247491593E-2</v>
      </c>
      <c r="X228" s="22">
        <f t="shared" si="47"/>
        <v>59071.17689798979</v>
      </c>
      <c r="Y228" s="22">
        <f t="shared" si="48"/>
        <v>61243.949126773747</v>
      </c>
      <c r="Z228" s="22">
        <f t="shared" si="49"/>
        <v>2172.772228783957</v>
      </c>
      <c r="AA228" s="8">
        <f t="shared" si="50"/>
        <v>3.6782274247491711E-2</v>
      </c>
      <c r="AB228" s="22">
        <f t="shared" si="51"/>
        <v>2878465.6089583663</v>
      </c>
      <c r="AC228" s="11">
        <v>9256</v>
      </c>
      <c r="AD228" s="2">
        <v>2006</v>
      </c>
      <c r="AE228" s="2">
        <f t="shared" si="43"/>
        <v>10</v>
      </c>
      <c r="AF228" s="2" t="s">
        <v>37</v>
      </c>
    </row>
    <row r="229" spans="1:32" x14ac:dyDescent="0.2">
      <c r="A229">
        <v>21</v>
      </c>
      <c r="B229" s="2" t="s">
        <v>700</v>
      </c>
      <c r="C229" s="2" t="s">
        <v>22</v>
      </c>
      <c r="D229" s="2" t="s">
        <v>23</v>
      </c>
      <c r="E229" s="2" t="s">
        <v>2767</v>
      </c>
      <c r="F229" s="2" t="s">
        <v>2776</v>
      </c>
      <c r="G229" s="2">
        <v>49</v>
      </c>
      <c r="H229" s="2">
        <v>54</v>
      </c>
      <c r="I229" s="3">
        <v>42503</v>
      </c>
      <c r="J229" s="3">
        <v>42514</v>
      </c>
      <c r="K229" s="3" t="s">
        <v>2537</v>
      </c>
      <c r="L229" s="17">
        <f t="shared" si="44"/>
        <v>256.52</v>
      </c>
      <c r="M229" s="20">
        <f t="shared" si="45"/>
        <v>0.92854358334632781</v>
      </c>
      <c r="N229" s="2" t="s">
        <v>24</v>
      </c>
      <c r="O229" s="2">
        <v>4200000</v>
      </c>
      <c r="P229" s="2">
        <v>4560000</v>
      </c>
      <c r="Q229" s="2">
        <f t="shared" si="39"/>
        <v>360000</v>
      </c>
      <c r="R229" s="4">
        <f t="shared" si="40"/>
        <v>8.5714285714285715E-2</v>
      </c>
      <c r="S229" s="2"/>
      <c r="T229" s="5">
        <f t="shared" si="46"/>
        <v>85714.28571428571</v>
      </c>
      <c r="U229" s="2">
        <v>93061</v>
      </c>
      <c r="V229" s="5">
        <f t="shared" si="41"/>
        <v>7346.7142857142899</v>
      </c>
      <c r="W229" s="4">
        <f t="shared" si="42"/>
        <v>8.5711666666666714E-2</v>
      </c>
      <c r="X229" s="22">
        <f t="shared" si="47"/>
        <v>79589.450001113815</v>
      </c>
      <c r="Y229" s="22">
        <f t="shared" si="48"/>
        <v>86411.194409792617</v>
      </c>
      <c r="Z229" s="22">
        <f t="shared" si="49"/>
        <v>6821.7444086788018</v>
      </c>
      <c r="AA229" s="8">
        <f t="shared" si="50"/>
        <v>8.5711666666666686E-2</v>
      </c>
      <c r="AB229" s="22">
        <f t="shared" si="51"/>
        <v>4234148.5260798382</v>
      </c>
      <c r="AC229" s="2">
        <v>823</v>
      </c>
      <c r="AD229" s="2">
        <v>2006</v>
      </c>
      <c r="AE229" s="2">
        <f t="shared" si="43"/>
        <v>10</v>
      </c>
      <c r="AF229" s="2" t="s">
        <v>37</v>
      </c>
    </row>
    <row r="230" spans="1:32" x14ac:dyDescent="0.2">
      <c r="A230">
        <v>21</v>
      </c>
      <c r="B230" s="2" t="s">
        <v>1482</v>
      </c>
      <c r="C230" s="2" t="s">
        <v>22</v>
      </c>
      <c r="D230" s="2" t="s">
        <v>23</v>
      </c>
      <c r="E230" s="2" t="s">
        <v>2767</v>
      </c>
      <c r="F230" s="2" t="s">
        <v>2776</v>
      </c>
      <c r="G230" s="2">
        <v>69</v>
      </c>
      <c r="H230" s="2">
        <v>76</v>
      </c>
      <c r="I230" s="3">
        <v>42504</v>
      </c>
      <c r="J230" s="3">
        <v>42514</v>
      </c>
      <c r="K230" s="3" t="s">
        <v>2537</v>
      </c>
      <c r="L230" s="17">
        <f t="shared" si="44"/>
        <v>256.52</v>
      </c>
      <c r="M230" s="20">
        <f t="shared" si="45"/>
        <v>0.92854358334632781</v>
      </c>
      <c r="N230" s="2" t="s">
        <v>36</v>
      </c>
      <c r="O230" s="2">
        <v>4390000</v>
      </c>
      <c r="P230" s="2">
        <v>4820000</v>
      </c>
      <c r="Q230" s="2">
        <f t="shared" si="39"/>
        <v>430000</v>
      </c>
      <c r="R230" s="4">
        <f t="shared" si="40"/>
        <v>9.7949886104783598E-2</v>
      </c>
      <c r="S230" s="2">
        <v>5310</v>
      </c>
      <c r="T230" s="5">
        <f t="shared" si="46"/>
        <v>63700.144927536232</v>
      </c>
      <c r="U230" s="2">
        <v>69932</v>
      </c>
      <c r="V230" s="5">
        <f t="shared" si="41"/>
        <v>6231.855072463768</v>
      </c>
      <c r="W230" s="4">
        <f t="shared" si="42"/>
        <v>9.7831097237737502E-2</v>
      </c>
      <c r="X230" s="22">
        <f t="shared" si="47"/>
        <v>59148.360830694903</v>
      </c>
      <c r="Y230" s="22">
        <f t="shared" si="48"/>
        <v>64934.909870575393</v>
      </c>
      <c r="Z230" s="22">
        <f t="shared" si="49"/>
        <v>5786.5490398804905</v>
      </c>
      <c r="AA230" s="8">
        <f t="shared" si="50"/>
        <v>9.7831097237737391E-2</v>
      </c>
      <c r="AB230" s="22">
        <f t="shared" si="51"/>
        <v>4480508.7810697025</v>
      </c>
      <c r="AC230" s="11">
        <v>18323</v>
      </c>
      <c r="AD230" s="2">
        <v>2000</v>
      </c>
      <c r="AE230" s="2">
        <f t="shared" si="43"/>
        <v>16</v>
      </c>
      <c r="AF230" s="2" t="s">
        <v>105</v>
      </c>
    </row>
    <row r="231" spans="1:32" x14ac:dyDescent="0.2">
      <c r="A231">
        <v>21</v>
      </c>
      <c r="B231" s="2" t="s">
        <v>993</v>
      </c>
      <c r="C231" s="2" t="s">
        <v>22</v>
      </c>
      <c r="D231" s="2" t="s">
        <v>23</v>
      </c>
      <c r="E231" s="2" t="s">
        <v>2767</v>
      </c>
      <c r="F231" s="2" t="s">
        <v>2776</v>
      </c>
      <c r="G231" s="2">
        <v>56</v>
      </c>
      <c r="H231" s="2">
        <v>63</v>
      </c>
      <c r="I231" s="3">
        <v>42504</v>
      </c>
      <c r="J231" s="3">
        <v>42514</v>
      </c>
      <c r="K231" s="3" t="s">
        <v>2537</v>
      </c>
      <c r="L231" s="17">
        <f t="shared" si="44"/>
        <v>256.52</v>
      </c>
      <c r="M231" s="20">
        <f t="shared" si="45"/>
        <v>0.92854358334632781</v>
      </c>
      <c r="N231" s="2" t="s">
        <v>36</v>
      </c>
      <c r="O231" s="2">
        <v>3600000</v>
      </c>
      <c r="P231" s="2">
        <v>3960000</v>
      </c>
      <c r="Q231" s="2">
        <f t="shared" si="39"/>
        <v>360000</v>
      </c>
      <c r="R231" s="4">
        <f t="shared" si="40"/>
        <v>0.1</v>
      </c>
      <c r="S231" s="2">
        <v>99047</v>
      </c>
      <c r="T231" s="5">
        <f t="shared" si="46"/>
        <v>66054.41071428571</v>
      </c>
      <c r="U231" s="2">
        <v>72483</v>
      </c>
      <c r="V231" s="5">
        <f t="shared" si="41"/>
        <v>6428.5892857142899</v>
      </c>
      <c r="W231" s="4">
        <f t="shared" si="42"/>
        <v>9.7322634721862214E-2</v>
      </c>
      <c r="X231" s="22">
        <f t="shared" si="47"/>
        <v>61334.399220472922</v>
      </c>
      <c r="Y231" s="22">
        <f t="shared" si="48"/>
        <v>67303.624551691872</v>
      </c>
      <c r="Z231" s="22">
        <f t="shared" si="49"/>
        <v>5969.2253312189496</v>
      </c>
      <c r="AA231" s="8">
        <f t="shared" si="50"/>
        <v>9.7322634721862103E-2</v>
      </c>
      <c r="AB231" s="22">
        <f t="shared" si="51"/>
        <v>3769002.9748947448</v>
      </c>
      <c r="AC231" s="11">
        <v>3893</v>
      </c>
      <c r="AD231" s="2">
        <v>1996</v>
      </c>
      <c r="AE231" s="2">
        <f t="shared" si="43"/>
        <v>20</v>
      </c>
      <c r="AF231" s="2" t="s">
        <v>37</v>
      </c>
    </row>
    <row r="232" spans="1:32" x14ac:dyDescent="0.2">
      <c r="A232">
        <v>21</v>
      </c>
      <c r="B232" s="2" t="s">
        <v>664</v>
      </c>
      <c r="C232" s="2" t="s">
        <v>22</v>
      </c>
      <c r="D232" s="2" t="s">
        <v>23</v>
      </c>
      <c r="E232" s="2" t="s">
        <v>2767</v>
      </c>
      <c r="F232" s="2" t="s">
        <v>2776</v>
      </c>
      <c r="G232" s="2">
        <v>48</v>
      </c>
      <c r="H232" s="2">
        <v>53</v>
      </c>
      <c r="I232" s="3">
        <v>42504</v>
      </c>
      <c r="J232" s="3">
        <v>42514</v>
      </c>
      <c r="K232" s="3" t="s">
        <v>2537</v>
      </c>
      <c r="L232" s="17">
        <f t="shared" si="44"/>
        <v>256.52</v>
      </c>
      <c r="M232" s="20">
        <f t="shared" si="45"/>
        <v>0.92854358334632781</v>
      </c>
      <c r="N232" s="2" t="s">
        <v>36</v>
      </c>
      <c r="O232" s="2">
        <v>2850000</v>
      </c>
      <c r="P232" s="2">
        <v>2860000</v>
      </c>
      <c r="Q232" s="2">
        <f t="shared" si="39"/>
        <v>10000</v>
      </c>
      <c r="R232" s="4">
        <f t="shared" si="40"/>
        <v>3.5087719298245615E-3</v>
      </c>
      <c r="S232" s="2">
        <v>4513</v>
      </c>
      <c r="T232" s="5">
        <f t="shared" si="46"/>
        <v>59469.020833333336</v>
      </c>
      <c r="U232" s="2">
        <v>59677</v>
      </c>
      <c r="V232" s="5">
        <f t="shared" si="41"/>
        <v>207.97916666666424</v>
      </c>
      <c r="W232" s="4">
        <f t="shared" si="42"/>
        <v>3.4972690613074395E-3</v>
      </c>
      <c r="X232" s="22">
        <f t="shared" si="47"/>
        <v>55219.577702680755</v>
      </c>
      <c r="Y232" s="22">
        <f t="shared" si="48"/>
        <v>55412.695423358804</v>
      </c>
      <c r="Z232" s="22">
        <f t="shared" si="49"/>
        <v>193.1177206780485</v>
      </c>
      <c r="AA232" s="8">
        <f t="shared" si="50"/>
        <v>3.4972690613074568E-3</v>
      </c>
      <c r="AB232" s="22">
        <f t="shared" si="51"/>
        <v>2659809.3803212224</v>
      </c>
      <c r="AC232" s="11">
        <v>5309</v>
      </c>
      <c r="AD232" s="2">
        <v>1995</v>
      </c>
      <c r="AE232" s="2">
        <f t="shared" si="43"/>
        <v>21</v>
      </c>
      <c r="AF232" s="2" t="s">
        <v>46</v>
      </c>
    </row>
    <row r="233" spans="1:32" x14ac:dyDescent="0.2">
      <c r="A233">
        <v>21</v>
      </c>
      <c r="B233" s="2" t="s">
        <v>702</v>
      </c>
      <c r="C233" s="2" t="s">
        <v>22</v>
      </c>
      <c r="D233" s="2" t="s">
        <v>23</v>
      </c>
      <c r="E233" s="2" t="s">
        <v>2767</v>
      </c>
      <c r="F233" s="2" t="s">
        <v>2776</v>
      </c>
      <c r="G233" s="2">
        <v>92</v>
      </c>
      <c r="H233" s="2">
        <v>108</v>
      </c>
      <c r="I233" s="3">
        <v>42494</v>
      </c>
      <c r="J233" s="3">
        <v>42514</v>
      </c>
      <c r="K233" s="3" t="s">
        <v>2537</v>
      </c>
      <c r="L233" s="17">
        <f t="shared" si="44"/>
        <v>256.52</v>
      </c>
      <c r="M233" s="20">
        <f t="shared" si="45"/>
        <v>0.92854358334632781</v>
      </c>
      <c r="N233" s="2" t="s">
        <v>403</v>
      </c>
      <c r="O233" s="2">
        <v>5800000</v>
      </c>
      <c r="P233" s="2">
        <v>5700000</v>
      </c>
      <c r="Q233" s="2">
        <f t="shared" si="39"/>
        <v>-100000</v>
      </c>
      <c r="R233" s="4">
        <f t="shared" si="40"/>
        <v>-1.7241379310344827E-2</v>
      </c>
      <c r="S233" s="2"/>
      <c r="T233" s="5">
        <f t="shared" si="46"/>
        <v>63043.478260869568</v>
      </c>
      <c r="U233" s="2">
        <v>61957</v>
      </c>
      <c r="V233" s="5">
        <f t="shared" si="41"/>
        <v>-1086.4782608695677</v>
      </c>
      <c r="W233" s="4">
        <f t="shared" si="42"/>
        <v>-1.7233793103448317E-2</v>
      </c>
      <c r="X233" s="22">
        <f t="shared" si="47"/>
        <v>58538.617210964148</v>
      </c>
      <c r="Y233" s="22">
        <f t="shared" si="48"/>
        <v>57529.774793388431</v>
      </c>
      <c r="Z233" s="22">
        <f t="shared" si="49"/>
        <v>-1008.8424175757173</v>
      </c>
      <c r="AA233" s="8">
        <f t="shared" si="50"/>
        <v>-1.7233793103448358E-2</v>
      </c>
      <c r="AB233" s="22">
        <f t="shared" si="51"/>
        <v>5292739.2809917359</v>
      </c>
      <c r="AC233" s="2">
        <v>792</v>
      </c>
      <c r="AD233" s="2">
        <v>1995</v>
      </c>
      <c r="AE233" s="2">
        <f t="shared" si="43"/>
        <v>21</v>
      </c>
      <c r="AF233" s="2" t="s">
        <v>90</v>
      </c>
    </row>
    <row r="234" spans="1:32" x14ac:dyDescent="0.2">
      <c r="A234">
        <v>21</v>
      </c>
      <c r="B234" s="2" t="s">
        <v>1660</v>
      </c>
      <c r="C234" s="2" t="s">
        <v>22</v>
      </c>
      <c r="D234" s="2" t="s">
        <v>23</v>
      </c>
      <c r="E234" s="2" t="s">
        <v>2767</v>
      </c>
      <c r="F234" s="2" t="s">
        <v>2776</v>
      </c>
      <c r="G234" s="2">
        <v>74</v>
      </c>
      <c r="H234" s="2">
        <v>81</v>
      </c>
      <c r="I234" s="3">
        <v>42503</v>
      </c>
      <c r="J234" s="3">
        <v>42514</v>
      </c>
      <c r="K234" s="3" t="s">
        <v>2537</v>
      </c>
      <c r="L234" s="17">
        <f t="shared" si="44"/>
        <v>256.52</v>
      </c>
      <c r="M234" s="20">
        <f t="shared" si="45"/>
        <v>0.92854358334632781</v>
      </c>
      <c r="N234" s="2" t="s">
        <v>24</v>
      </c>
      <c r="O234" s="2">
        <v>4500000</v>
      </c>
      <c r="P234" s="2">
        <v>4400000</v>
      </c>
      <c r="Q234" s="2">
        <f t="shared" si="39"/>
        <v>-100000</v>
      </c>
      <c r="R234" s="4">
        <f t="shared" si="40"/>
        <v>-2.2222222222222223E-2</v>
      </c>
      <c r="S234" s="2"/>
      <c r="T234" s="5">
        <f t="shared" si="46"/>
        <v>60810.810810810814</v>
      </c>
      <c r="U234" s="2">
        <v>59459</v>
      </c>
      <c r="V234" s="5">
        <f t="shared" si="41"/>
        <v>-1351.8108108108136</v>
      </c>
      <c r="W234" s="4">
        <f t="shared" si="42"/>
        <v>-2.222977777777782E-2</v>
      </c>
      <c r="X234" s="22">
        <f t="shared" si="47"/>
        <v>56465.488176465886</v>
      </c>
      <c r="Y234" s="22">
        <f t="shared" si="48"/>
        <v>55210.272922189302</v>
      </c>
      <c r="Z234" s="22">
        <f t="shared" si="49"/>
        <v>-1255.2152542765834</v>
      </c>
      <c r="AA234" s="8">
        <f t="shared" si="50"/>
        <v>-2.2229777777777925E-2</v>
      </c>
      <c r="AB234" s="22">
        <f t="shared" si="51"/>
        <v>4085560.1962420084</v>
      </c>
      <c r="AC234" s="11">
        <v>28159</v>
      </c>
      <c r="AD234" s="2">
        <v>1985</v>
      </c>
      <c r="AE234" s="2">
        <f t="shared" si="43"/>
        <v>31</v>
      </c>
      <c r="AF234" s="2" t="s">
        <v>102</v>
      </c>
    </row>
    <row r="235" spans="1:32" x14ac:dyDescent="0.2">
      <c r="A235">
        <v>21</v>
      </c>
      <c r="B235" s="2" t="s">
        <v>2242</v>
      </c>
      <c r="C235" s="2" t="s">
        <v>22</v>
      </c>
      <c r="D235" s="2" t="s">
        <v>23</v>
      </c>
      <c r="E235" s="2" t="s">
        <v>2767</v>
      </c>
      <c r="F235" s="2" t="s">
        <v>2776</v>
      </c>
      <c r="G235" s="2">
        <v>105</v>
      </c>
      <c r="H235" s="2">
        <v>118</v>
      </c>
      <c r="I235" s="3">
        <v>42503</v>
      </c>
      <c r="J235" s="3">
        <v>42514</v>
      </c>
      <c r="K235" s="3" t="s">
        <v>2537</v>
      </c>
      <c r="L235" s="17">
        <f t="shared" si="44"/>
        <v>256.52</v>
      </c>
      <c r="M235" s="20">
        <f t="shared" si="45"/>
        <v>0.92854358334632781</v>
      </c>
      <c r="N235" s="2" t="s">
        <v>24</v>
      </c>
      <c r="O235" s="2">
        <v>6500000</v>
      </c>
      <c r="P235" s="2">
        <v>6800000</v>
      </c>
      <c r="Q235" s="2">
        <f t="shared" si="39"/>
        <v>300000</v>
      </c>
      <c r="R235" s="4">
        <f t="shared" si="40"/>
        <v>4.6153846153846156E-2</v>
      </c>
      <c r="S235" s="2"/>
      <c r="T235" s="5">
        <f t="shared" si="46"/>
        <v>61904.761904761908</v>
      </c>
      <c r="U235" s="2">
        <v>64762</v>
      </c>
      <c r="V235" s="5">
        <f t="shared" si="41"/>
        <v>2857.2380952380918</v>
      </c>
      <c r="W235" s="4">
        <f t="shared" si="42"/>
        <v>4.6155384615384557E-2</v>
      </c>
      <c r="X235" s="22">
        <f t="shared" si="47"/>
        <v>57481.269445248865</v>
      </c>
      <c r="Y235" s="22">
        <f t="shared" si="48"/>
        <v>60134.339544674884</v>
      </c>
      <c r="Z235" s="22">
        <f t="shared" si="49"/>
        <v>2653.0700994260187</v>
      </c>
      <c r="AA235" s="8">
        <f t="shared" si="50"/>
        <v>4.615538461538464E-2</v>
      </c>
      <c r="AB235" s="22">
        <f t="shared" si="51"/>
        <v>6314105.6521908632</v>
      </c>
      <c r="AC235" s="11">
        <v>13705</v>
      </c>
      <c r="AD235" s="2">
        <v>1985</v>
      </c>
      <c r="AE235" s="2">
        <f t="shared" si="43"/>
        <v>31</v>
      </c>
      <c r="AF235" s="2" t="s">
        <v>315</v>
      </c>
    </row>
    <row r="236" spans="1:32" x14ac:dyDescent="0.2">
      <c r="A236">
        <v>21</v>
      </c>
      <c r="B236" s="2" t="s">
        <v>1659</v>
      </c>
      <c r="C236" s="2" t="s">
        <v>22</v>
      </c>
      <c r="D236" s="2" t="s">
        <v>23</v>
      </c>
      <c r="E236" s="2" t="s">
        <v>2767</v>
      </c>
      <c r="F236" s="2" t="s">
        <v>2776</v>
      </c>
      <c r="G236" s="2">
        <v>74</v>
      </c>
      <c r="H236" s="2">
        <v>82</v>
      </c>
      <c r="I236" s="3">
        <v>42504</v>
      </c>
      <c r="J236" s="3">
        <v>42514</v>
      </c>
      <c r="K236" s="3" t="s">
        <v>2537</v>
      </c>
      <c r="L236" s="17">
        <f t="shared" si="44"/>
        <v>256.52</v>
      </c>
      <c r="M236" s="20">
        <f t="shared" si="45"/>
        <v>0.92854358334632781</v>
      </c>
      <c r="N236" s="2" t="s">
        <v>36</v>
      </c>
      <c r="O236" s="2">
        <v>3490000</v>
      </c>
      <c r="P236" s="2">
        <v>3793000</v>
      </c>
      <c r="Q236" s="2">
        <f t="shared" si="39"/>
        <v>303000</v>
      </c>
      <c r="R236" s="4">
        <f t="shared" si="40"/>
        <v>8.681948424068768E-2</v>
      </c>
      <c r="S236" s="2">
        <v>35835</v>
      </c>
      <c r="T236" s="5">
        <f t="shared" si="46"/>
        <v>47646.41891891892</v>
      </c>
      <c r="U236" s="2">
        <v>51741</v>
      </c>
      <c r="V236" s="5">
        <f t="shared" si="41"/>
        <v>4094.5810810810799</v>
      </c>
      <c r="W236" s="4">
        <f t="shared" si="42"/>
        <v>8.5936806458611903E-2</v>
      </c>
      <c r="X236" s="22">
        <f t="shared" si="47"/>
        <v>44241.776556593242</v>
      </c>
      <c r="Y236" s="22">
        <f t="shared" si="48"/>
        <v>48043.773545922348</v>
      </c>
      <c r="Z236" s="22">
        <f t="shared" si="49"/>
        <v>3801.9969893291054</v>
      </c>
      <c r="AA236" s="8">
        <f t="shared" si="50"/>
        <v>8.5936806458611875E-2</v>
      </c>
      <c r="AB236" s="22">
        <f t="shared" si="51"/>
        <v>3555239.2423982536</v>
      </c>
      <c r="AC236" s="11">
        <v>31766</v>
      </c>
      <c r="AD236" s="2">
        <v>1984</v>
      </c>
      <c r="AE236" s="2">
        <f t="shared" si="43"/>
        <v>32</v>
      </c>
      <c r="AF236" s="2" t="s">
        <v>25</v>
      </c>
    </row>
    <row r="237" spans="1:32" x14ac:dyDescent="0.2">
      <c r="A237">
        <v>21</v>
      </c>
      <c r="B237" s="2" t="s">
        <v>2118</v>
      </c>
      <c r="C237" s="2" t="s">
        <v>22</v>
      </c>
      <c r="D237" s="2" t="s">
        <v>23</v>
      </c>
      <c r="E237" s="2" t="s">
        <v>2767</v>
      </c>
      <c r="F237" s="2" t="s">
        <v>2776</v>
      </c>
      <c r="G237" s="2">
        <v>95</v>
      </c>
      <c r="H237" s="2">
        <v>105</v>
      </c>
      <c r="I237" s="3">
        <v>42504</v>
      </c>
      <c r="J237" s="3">
        <v>42514</v>
      </c>
      <c r="K237" s="3" t="s">
        <v>2537</v>
      </c>
      <c r="L237" s="17">
        <f t="shared" si="44"/>
        <v>256.52</v>
      </c>
      <c r="M237" s="20">
        <f t="shared" si="45"/>
        <v>0.92854358334632781</v>
      </c>
      <c r="N237" s="2" t="s">
        <v>36</v>
      </c>
      <c r="O237" s="2">
        <v>4550000</v>
      </c>
      <c r="P237" s="2">
        <v>5200000</v>
      </c>
      <c r="Q237" s="2">
        <f t="shared" si="39"/>
        <v>650000</v>
      </c>
      <c r="R237" s="4">
        <f t="shared" si="40"/>
        <v>0.14285714285714285</v>
      </c>
      <c r="S237" s="2">
        <v>12066</v>
      </c>
      <c r="T237" s="5">
        <f t="shared" si="46"/>
        <v>48021.747368421049</v>
      </c>
      <c r="U237" s="2">
        <v>54864</v>
      </c>
      <c r="V237" s="5">
        <f t="shared" si="41"/>
        <v>6842.252631578951</v>
      </c>
      <c r="W237" s="4">
        <f t="shared" si="42"/>
        <v>0.14248237530978297</v>
      </c>
      <c r="X237" s="22">
        <f t="shared" si="47"/>
        <v>44590.285380025765</v>
      </c>
      <c r="Y237" s="22">
        <f t="shared" si="48"/>
        <v>50943.615156712927</v>
      </c>
      <c r="Z237" s="22">
        <f t="shared" si="49"/>
        <v>6353.3297766871619</v>
      </c>
      <c r="AA237" s="8">
        <f t="shared" si="50"/>
        <v>0.14248237530978303</v>
      </c>
      <c r="AB237" s="22">
        <f t="shared" si="51"/>
        <v>4839643.4398877285</v>
      </c>
      <c r="AC237" s="11">
        <v>9635</v>
      </c>
      <c r="AD237" s="2">
        <v>1983</v>
      </c>
      <c r="AE237" s="2">
        <f t="shared" si="43"/>
        <v>33</v>
      </c>
      <c r="AF237" s="2" t="s">
        <v>46</v>
      </c>
    </row>
    <row r="238" spans="1:32" x14ac:dyDescent="0.2">
      <c r="A238">
        <v>21</v>
      </c>
      <c r="B238" s="2" t="s">
        <v>2329</v>
      </c>
      <c r="C238" s="2" t="s">
        <v>22</v>
      </c>
      <c r="D238" s="2" t="s">
        <v>23</v>
      </c>
      <c r="E238" s="2" t="s">
        <v>2767</v>
      </c>
      <c r="F238" s="2" t="s">
        <v>2776</v>
      </c>
      <c r="G238" s="2">
        <v>115</v>
      </c>
      <c r="H238" s="2">
        <v>128</v>
      </c>
      <c r="I238" s="3">
        <v>42504</v>
      </c>
      <c r="J238" s="3">
        <v>42514</v>
      </c>
      <c r="K238" s="3" t="s">
        <v>2537</v>
      </c>
      <c r="L238" s="17">
        <f t="shared" si="44"/>
        <v>256.52</v>
      </c>
      <c r="M238" s="20">
        <f t="shared" si="45"/>
        <v>0.92854358334632781</v>
      </c>
      <c r="N238" s="2" t="s">
        <v>36</v>
      </c>
      <c r="O238" s="2">
        <v>7000000</v>
      </c>
      <c r="P238" s="2">
        <v>7500000</v>
      </c>
      <c r="Q238" s="2">
        <f t="shared" si="39"/>
        <v>500000</v>
      </c>
      <c r="R238" s="4">
        <f t="shared" si="40"/>
        <v>7.1428571428571425E-2</v>
      </c>
      <c r="S238" s="2">
        <v>18500</v>
      </c>
      <c r="T238" s="5">
        <f t="shared" si="46"/>
        <v>61030.434782608696</v>
      </c>
      <c r="U238" s="2">
        <v>65378</v>
      </c>
      <c r="V238" s="5">
        <f t="shared" si="41"/>
        <v>4347.565217391304</v>
      </c>
      <c r="W238" s="4">
        <f t="shared" si="42"/>
        <v>7.1236019092398656E-2</v>
      </c>
      <c r="X238" s="22">
        <f t="shared" si="47"/>
        <v>56669.418606227839</v>
      </c>
      <c r="Y238" s="22">
        <f t="shared" si="48"/>
        <v>60706.32239201622</v>
      </c>
      <c r="Z238" s="22">
        <f t="shared" si="49"/>
        <v>4036.9037857883814</v>
      </c>
      <c r="AA238" s="8">
        <f t="shared" si="50"/>
        <v>7.1236019092398711E-2</v>
      </c>
      <c r="AB238" s="22">
        <f t="shared" si="51"/>
        <v>6981227.0750818653</v>
      </c>
      <c r="AC238" s="11">
        <v>3757</v>
      </c>
      <c r="AD238" s="2">
        <v>1968</v>
      </c>
      <c r="AE238" s="2">
        <f t="shared" si="43"/>
        <v>48</v>
      </c>
      <c r="AF238" s="2" t="s">
        <v>108</v>
      </c>
    </row>
    <row r="239" spans="1:32" x14ac:dyDescent="0.2">
      <c r="A239">
        <v>21</v>
      </c>
      <c r="B239" s="2" t="s">
        <v>2119</v>
      </c>
      <c r="C239" s="2" t="s">
        <v>22</v>
      </c>
      <c r="D239" s="2" t="s">
        <v>23</v>
      </c>
      <c r="E239" s="2" t="s">
        <v>2767</v>
      </c>
      <c r="F239" s="2" t="s">
        <v>2776</v>
      </c>
      <c r="G239" s="2">
        <v>95</v>
      </c>
      <c r="H239" s="2">
        <v>102</v>
      </c>
      <c r="I239" s="3">
        <v>42504</v>
      </c>
      <c r="J239" s="3">
        <v>42514</v>
      </c>
      <c r="K239" s="3" t="s">
        <v>2537</v>
      </c>
      <c r="L239" s="17">
        <f t="shared" si="44"/>
        <v>256.52</v>
      </c>
      <c r="M239" s="20">
        <f t="shared" si="45"/>
        <v>0.92854358334632781</v>
      </c>
      <c r="N239" s="2" t="s">
        <v>36</v>
      </c>
      <c r="O239" s="2">
        <v>5450000</v>
      </c>
      <c r="P239" s="2">
        <v>5550000</v>
      </c>
      <c r="Q239" s="2">
        <f t="shared" si="39"/>
        <v>100000</v>
      </c>
      <c r="R239" s="4">
        <f t="shared" si="40"/>
        <v>1.834862385321101E-2</v>
      </c>
      <c r="S239" s="2">
        <v>6410</v>
      </c>
      <c r="T239" s="5">
        <f t="shared" si="46"/>
        <v>57435.894736842107</v>
      </c>
      <c r="U239" s="2">
        <v>58489</v>
      </c>
      <c r="V239" s="5">
        <f t="shared" si="41"/>
        <v>1053.1052631578932</v>
      </c>
      <c r="W239" s="4">
        <f t="shared" si="42"/>
        <v>1.8335315711246011E-2</v>
      </c>
      <c r="X239" s="22">
        <f t="shared" si="47"/>
        <v>53331.731511649858</v>
      </c>
      <c r="Y239" s="22">
        <f t="shared" si="48"/>
        <v>54309.585646343367</v>
      </c>
      <c r="Z239" s="22">
        <f t="shared" si="49"/>
        <v>977.85413469350897</v>
      </c>
      <c r="AA239" s="8">
        <f t="shared" si="50"/>
        <v>1.8335315711246036E-2</v>
      </c>
      <c r="AB239" s="22">
        <f t="shared" si="51"/>
        <v>5159410.63640262</v>
      </c>
      <c r="AC239" s="11">
        <v>15212</v>
      </c>
      <c r="AD239" s="2">
        <v>1965</v>
      </c>
      <c r="AE239" s="2">
        <f t="shared" si="43"/>
        <v>51</v>
      </c>
      <c r="AF239" s="2" t="s">
        <v>161</v>
      </c>
    </row>
    <row r="240" spans="1:32" x14ac:dyDescent="0.2">
      <c r="A240">
        <v>21</v>
      </c>
      <c r="B240" s="2" t="s">
        <v>1593</v>
      </c>
      <c r="C240" s="2" t="s">
        <v>22</v>
      </c>
      <c r="D240" s="2" t="s">
        <v>23</v>
      </c>
      <c r="E240" s="2" t="s">
        <v>2767</v>
      </c>
      <c r="F240" s="2" t="s">
        <v>2776</v>
      </c>
      <c r="G240" s="2">
        <v>72</v>
      </c>
      <c r="H240" s="2">
        <v>79</v>
      </c>
      <c r="I240" s="3">
        <v>42503</v>
      </c>
      <c r="J240" s="3">
        <v>42514</v>
      </c>
      <c r="K240" s="3" t="s">
        <v>2537</v>
      </c>
      <c r="L240" s="17">
        <f t="shared" si="44"/>
        <v>256.52</v>
      </c>
      <c r="M240" s="20">
        <f t="shared" si="45"/>
        <v>0.92854358334632781</v>
      </c>
      <c r="N240" s="2" t="s">
        <v>24</v>
      </c>
      <c r="O240" s="2">
        <v>3700000</v>
      </c>
      <c r="P240" s="2">
        <v>4050000</v>
      </c>
      <c r="Q240" s="2">
        <f t="shared" si="39"/>
        <v>350000</v>
      </c>
      <c r="R240" s="4">
        <f t="shared" si="40"/>
        <v>9.45945945945946E-2</v>
      </c>
      <c r="S240" s="2">
        <v>130926</v>
      </c>
      <c r="T240" s="5">
        <f t="shared" si="46"/>
        <v>53207.305555555555</v>
      </c>
      <c r="U240" s="2">
        <v>58068</v>
      </c>
      <c r="V240" s="5">
        <f t="shared" si="41"/>
        <v>4860.6944444444453</v>
      </c>
      <c r="W240" s="4">
        <f t="shared" si="42"/>
        <v>9.1353891983295965E-2</v>
      </c>
      <c r="X240" s="22">
        <f t="shared" si="47"/>
        <v>49405.302160758532</v>
      </c>
      <c r="Y240" s="22">
        <f t="shared" si="48"/>
        <v>53918.668797754566</v>
      </c>
      <c r="Z240" s="22">
        <f t="shared" si="49"/>
        <v>4513.3666369960338</v>
      </c>
      <c r="AA240" s="8">
        <f t="shared" si="50"/>
        <v>9.1353891983295965E-2</v>
      </c>
      <c r="AB240" s="22">
        <f t="shared" si="51"/>
        <v>3882144.1534383288</v>
      </c>
      <c r="AC240" s="11">
        <v>4993</v>
      </c>
      <c r="AD240" s="2">
        <v>1959</v>
      </c>
      <c r="AE240" s="2">
        <f t="shared" si="43"/>
        <v>57</v>
      </c>
      <c r="AF240" s="2" t="s">
        <v>37</v>
      </c>
    </row>
    <row r="241" spans="1:32" x14ac:dyDescent="0.2">
      <c r="A241">
        <v>21</v>
      </c>
      <c r="B241" s="2" t="s">
        <v>1546</v>
      </c>
      <c r="C241" s="2" t="s">
        <v>22</v>
      </c>
      <c r="D241" s="2" t="s">
        <v>23</v>
      </c>
      <c r="E241" s="2" t="s">
        <v>2767</v>
      </c>
      <c r="F241" s="2" t="s">
        <v>2776</v>
      </c>
      <c r="G241" s="2">
        <v>71</v>
      </c>
      <c r="H241" s="2">
        <v>80</v>
      </c>
      <c r="I241" s="3">
        <v>42504</v>
      </c>
      <c r="J241" s="3">
        <v>42514</v>
      </c>
      <c r="K241" s="3" t="s">
        <v>2537</v>
      </c>
      <c r="L241" s="17">
        <f t="shared" si="44"/>
        <v>256.52</v>
      </c>
      <c r="M241" s="20">
        <f t="shared" si="45"/>
        <v>0.92854358334632781</v>
      </c>
      <c r="N241" s="2" t="s">
        <v>36</v>
      </c>
      <c r="O241" s="2">
        <v>3500000</v>
      </c>
      <c r="P241" s="2">
        <v>3650000</v>
      </c>
      <c r="Q241" s="2">
        <f t="shared" si="39"/>
        <v>150000</v>
      </c>
      <c r="R241" s="4">
        <f t="shared" si="40"/>
        <v>4.2857142857142858E-2</v>
      </c>
      <c r="S241" s="2"/>
      <c r="T241" s="5">
        <f t="shared" si="46"/>
        <v>49295.774647887323</v>
      </c>
      <c r="U241" s="2">
        <v>51408</v>
      </c>
      <c r="V241" s="5">
        <f t="shared" si="41"/>
        <v>2112.2253521126768</v>
      </c>
      <c r="W241" s="4">
        <f t="shared" si="42"/>
        <v>4.2848000000000018E-2</v>
      </c>
      <c r="X241" s="22">
        <f t="shared" si="47"/>
        <v>45773.275235382353</v>
      </c>
      <c r="Y241" s="22">
        <f t="shared" si="48"/>
        <v>47734.568532668018</v>
      </c>
      <c r="Z241" s="22">
        <f t="shared" si="49"/>
        <v>1961.2932972856652</v>
      </c>
      <c r="AA241" s="8">
        <f t="shared" si="50"/>
        <v>4.2848000000000046E-2</v>
      </c>
      <c r="AB241" s="22">
        <f t="shared" si="51"/>
        <v>3389154.365819429</v>
      </c>
      <c r="AC241" s="11">
        <v>3020</v>
      </c>
      <c r="AD241" s="2">
        <v>1950</v>
      </c>
      <c r="AE241" s="2">
        <f t="shared" si="43"/>
        <v>66</v>
      </c>
      <c r="AF241" s="2" t="s">
        <v>292</v>
      </c>
    </row>
    <row r="242" spans="1:32" x14ac:dyDescent="0.2">
      <c r="A242">
        <v>21</v>
      </c>
      <c r="B242" s="2" t="s">
        <v>1953</v>
      </c>
      <c r="C242" s="2" t="s">
        <v>22</v>
      </c>
      <c r="D242" s="2" t="s">
        <v>23</v>
      </c>
      <c r="E242" s="2" t="s">
        <v>2767</v>
      </c>
      <c r="F242" s="2" t="s">
        <v>2776</v>
      </c>
      <c r="G242" s="2">
        <v>84</v>
      </c>
      <c r="H242" s="2">
        <v>94</v>
      </c>
      <c r="I242" s="3">
        <v>42504</v>
      </c>
      <c r="J242" s="3">
        <v>42514</v>
      </c>
      <c r="K242" s="3" t="s">
        <v>2537</v>
      </c>
      <c r="L242" s="17">
        <f t="shared" si="44"/>
        <v>256.52</v>
      </c>
      <c r="M242" s="20">
        <f t="shared" si="45"/>
        <v>0.92854358334632781</v>
      </c>
      <c r="N242" s="2" t="s">
        <v>36</v>
      </c>
      <c r="O242" s="2">
        <v>5000000</v>
      </c>
      <c r="P242" s="2">
        <v>5000000</v>
      </c>
      <c r="Q242" s="2">
        <f t="shared" si="39"/>
        <v>0</v>
      </c>
      <c r="R242" s="4">
        <f t="shared" si="40"/>
        <v>0</v>
      </c>
      <c r="S242" s="2"/>
      <c r="T242" s="5">
        <f t="shared" si="46"/>
        <v>59523.809523809527</v>
      </c>
      <c r="U242" s="2">
        <v>59524</v>
      </c>
      <c r="V242" s="5">
        <f t="shared" si="41"/>
        <v>0.19047619047341868</v>
      </c>
      <c r="W242" s="4">
        <f t="shared" si="42"/>
        <v>3.1999999999534338E-6</v>
      </c>
      <c r="X242" s="22">
        <f t="shared" si="47"/>
        <v>55270.451389662368</v>
      </c>
      <c r="Y242" s="22">
        <f t="shared" si="48"/>
        <v>55270.628255106814</v>
      </c>
      <c r="Z242" s="22">
        <f t="shared" si="49"/>
        <v>0.17686544444586616</v>
      </c>
      <c r="AA242" s="8">
        <f t="shared" si="50"/>
        <v>3.1999999999809408E-6</v>
      </c>
      <c r="AB242" s="22">
        <f t="shared" si="51"/>
        <v>4642732.7734289728</v>
      </c>
      <c r="AC242" s="11">
        <v>1142</v>
      </c>
      <c r="AD242" s="2">
        <v>1939</v>
      </c>
      <c r="AE242" s="2">
        <f t="shared" si="43"/>
        <v>77</v>
      </c>
      <c r="AF242" s="2" t="s">
        <v>203</v>
      </c>
    </row>
    <row r="243" spans="1:32" x14ac:dyDescent="0.2">
      <c r="A243">
        <v>21</v>
      </c>
      <c r="B243" s="2" t="s">
        <v>699</v>
      </c>
      <c r="C243" s="2" t="s">
        <v>22</v>
      </c>
      <c r="D243" s="2" t="s">
        <v>23</v>
      </c>
      <c r="E243" s="2" t="s">
        <v>2767</v>
      </c>
      <c r="F243" s="2" t="s">
        <v>2776</v>
      </c>
      <c r="G243" s="2">
        <v>49</v>
      </c>
      <c r="H243" s="2">
        <v>55</v>
      </c>
      <c r="I243" s="3">
        <v>42504</v>
      </c>
      <c r="J243" s="3">
        <v>42514</v>
      </c>
      <c r="K243" s="3" t="s">
        <v>2537</v>
      </c>
      <c r="L243" s="17">
        <f t="shared" si="44"/>
        <v>256.52</v>
      </c>
      <c r="M243" s="20">
        <f t="shared" si="45"/>
        <v>0.92854358334632781</v>
      </c>
      <c r="N243" s="2" t="s">
        <v>36</v>
      </c>
      <c r="O243" s="2">
        <v>2850000</v>
      </c>
      <c r="P243" s="2">
        <v>3400000</v>
      </c>
      <c r="Q243" s="2">
        <f t="shared" si="39"/>
        <v>550000</v>
      </c>
      <c r="R243" s="4">
        <f t="shared" si="40"/>
        <v>0.19298245614035087</v>
      </c>
      <c r="S243" s="2"/>
      <c r="T243" s="5">
        <f t="shared" si="46"/>
        <v>58163.265306122448</v>
      </c>
      <c r="U243" s="2">
        <v>69388</v>
      </c>
      <c r="V243" s="5">
        <f t="shared" si="41"/>
        <v>11224.734693877552</v>
      </c>
      <c r="W243" s="4">
        <f t="shared" si="42"/>
        <v>0.1929866666666667</v>
      </c>
      <c r="X243" s="22">
        <f t="shared" si="47"/>
        <v>54007.126786470086</v>
      </c>
      <c r="Y243" s="22">
        <f t="shared" si="48"/>
        <v>64429.782161234994</v>
      </c>
      <c r="Z243" s="22">
        <f t="shared" si="49"/>
        <v>10422.655374764909</v>
      </c>
      <c r="AA243" s="8">
        <f t="shared" si="50"/>
        <v>0.1929866666666667</v>
      </c>
      <c r="AB243" s="22">
        <f t="shared" si="51"/>
        <v>3157059.3259005146</v>
      </c>
      <c r="AC243" s="2">
        <v>292</v>
      </c>
      <c r="AD243" s="2">
        <v>1933</v>
      </c>
      <c r="AE243" s="2">
        <f t="shared" si="43"/>
        <v>83</v>
      </c>
      <c r="AF243" s="2" t="s">
        <v>67</v>
      </c>
    </row>
    <row r="244" spans="1:32" x14ac:dyDescent="0.2">
      <c r="A244">
        <v>21</v>
      </c>
      <c r="B244" s="2" t="s">
        <v>1316</v>
      </c>
      <c r="C244" s="2" t="s">
        <v>22</v>
      </c>
      <c r="D244" s="2" t="s">
        <v>23</v>
      </c>
      <c r="E244" s="2" t="s">
        <v>2767</v>
      </c>
      <c r="F244" s="2" t="s">
        <v>2776</v>
      </c>
      <c r="G244" s="2">
        <v>65</v>
      </c>
      <c r="H244" s="2">
        <v>72</v>
      </c>
      <c r="I244" s="3">
        <v>42503</v>
      </c>
      <c r="J244" s="3">
        <v>42514</v>
      </c>
      <c r="K244" s="3" t="s">
        <v>2537</v>
      </c>
      <c r="L244" s="17">
        <f t="shared" si="44"/>
        <v>256.52</v>
      </c>
      <c r="M244" s="20">
        <f t="shared" si="45"/>
        <v>0.92854358334632781</v>
      </c>
      <c r="N244" s="2" t="s">
        <v>24</v>
      </c>
      <c r="O244" s="2">
        <v>3300000</v>
      </c>
      <c r="P244" s="2">
        <v>3350000</v>
      </c>
      <c r="Q244" s="2">
        <f t="shared" si="39"/>
        <v>50000</v>
      </c>
      <c r="R244" s="4">
        <f t="shared" si="40"/>
        <v>1.5151515151515152E-2</v>
      </c>
      <c r="S244" s="2"/>
      <c r="T244" s="5">
        <f t="shared" si="46"/>
        <v>50769.230769230766</v>
      </c>
      <c r="U244" s="2">
        <v>51538</v>
      </c>
      <c r="V244" s="5">
        <f t="shared" si="41"/>
        <v>768.76923076923413</v>
      </c>
      <c r="W244" s="4">
        <f t="shared" si="42"/>
        <v>1.514242424242431E-2</v>
      </c>
      <c r="X244" s="22">
        <f t="shared" si="47"/>
        <v>47141.443462198178</v>
      </c>
      <c r="Y244" s="22">
        <f t="shared" si="48"/>
        <v>47855.279198503042</v>
      </c>
      <c r="Z244" s="22">
        <f t="shared" si="49"/>
        <v>713.83573630486353</v>
      </c>
      <c r="AA244" s="8">
        <f t="shared" si="50"/>
        <v>1.5142424242424285E-2</v>
      </c>
      <c r="AB244" s="22">
        <f t="shared" si="51"/>
        <v>3110593.1479026978</v>
      </c>
      <c r="AC244" s="2">
        <v>991</v>
      </c>
      <c r="AD244" s="2">
        <v>1900</v>
      </c>
      <c r="AE244" s="2">
        <f t="shared" si="43"/>
        <v>116</v>
      </c>
      <c r="AF244" s="2" t="s">
        <v>37</v>
      </c>
    </row>
    <row r="245" spans="1:32" x14ac:dyDescent="0.2">
      <c r="A245">
        <v>21</v>
      </c>
      <c r="B245" s="2" t="s">
        <v>2003</v>
      </c>
      <c r="C245" s="2" t="s">
        <v>22</v>
      </c>
      <c r="D245" s="2" t="s">
        <v>23</v>
      </c>
      <c r="E245" s="2" t="s">
        <v>2767</v>
      </c>
      <c r="F245" s="2" t="s">
        <v>2776</v>
      </c>
      <c r="G245" s="2">
        <v>87</v>
      </c>
      <c r="H245" s="2">
        <v>99</v>
      </c>
      <c r="I245" s="3">
        <v>42503</v>
      </c>
      <c r="J245" s="3">
        <v>42515</v>
      </c>
      <c r="K245" s="3" t="s">
        <v>2537</v>
      </c>
      <c r="L245" s="17">
        <f t="shared" si="44"/>
        <v>256.52</v>
      </c>
      <c r="M245" s="20">
        <f t="shared" si="45"/>
        <v>0.92854358334632781</v>
      </c>
      <c r="N245" s="2" t="s">
        <v>32</v>
      </c>
      <c r="O245" s="2">
        <v>6250000</v>
      </c>
      <c r="P245" s="2">
        <v>6350000</v>
      </c>
      <c r="Q245" s="2">
        <f t="shared" si="39"/>
        <v>100000</v>
      </c>
      <c r="R245" s="4">
        <f t="shared" si="40"/>
        <v>1.6E-2</v>
      </c>
      <c r="S245" s="2">
        <v>4343</v>
      </c>
      <c r="T245" s="5">
        <f t="shared" si="46"/>
        <v>71889</v>
      </c>
      <c r="U245" s="2">
        <v>73038</v>
      </c>
      <c r="V245" s="5">
        <f t="shared" si="41"/>
        <v>1149</v>
      </c>
      <c r="W245" s="4">
        <f t="shared" si="42"/>
        <v>1.5982973751199767E-2</v>
      </c>
      <c r="X245" s="22">
        <f t="shared" si="47"/>
        <v>66752.069663184157</v>
      </c>
      <c r="Y245" s="22">
        <f t="shared" si="48"/>
        <v>67818.966240449095</v>
      </c>
      <c r="Z245" s="22">
        <f t="shared" si="49"/>
        <v>1066.896577264939</v>
      </c>
      <c r="AA245" s="8">
        <f t="shared" si="50"/>
        <v>1.5982973751199891E-2</v>
      </c>
      <c r="AB245" s="22">
        <f t="shared" si="51"/>
        <v>5900250.0629190709</v>
      </c>
      <c r="AC245" s="11">
        <v>4842</v>
      </c>
      <c r="AD245" s="2">
        <v>2011</v>
      </c>
      <c r="AE245" s="2">
        <f t="shared" si="43"/>
        <v>5</v>
      </c>
      <c r="AF245" s="2" t="s">
        <v>108</v>
      </c>
    </row>
    <row r="246" spans="1:32" x14ac:dyDescent="0.2">
      <c r="A246">
        <v>21</v>
      </c>
      <c r="B246" s="2" t="s">
        <v>2274</v>
      </c>
      <c r="C246" s="2" t="s">
        <v>22</v>
      </c>
      <c r="D246" s="2" t="s">
        <v>23</v>
      </c>
      <c r="E246" s="2" t="s">
        <v>2767</v>
      </c>
      <c r="F246" s="2" t="s">
        <v>2776</v>
      </c>
      <c r="G246" s="2">
        <v>108</v>
      </c>
      <c r="H246" s="2">
        <v>127</v>
      </c>
      <c r="I246" s="3">
        <v>42504</v>
      </c>
      <c r="J246" s="3">
        <v>42515</v>
      </c>
      <c r="K246" s="3" t="s">
        <v>2537</v>
      </c>
      <c r="L246" s="17">
        <f t="shared" si="44"/>
        <v>256.52</v>
      </c>
      <c r="M246" s="20">
        <f t="shared" si="45"/>
        <v>0.92854358334632781</v>
      </c>
      <c r="N246" s="2" t="s">
        <v>24</v>
      </c>
      <c r="O246" s="2">
        <v>6200000</v>
      </c>
      <c r="P246" s="2">
        <v>6200000</v>
      </c>
      <c r="Q246" s="2">
        <f t="shared" si="39"/>
        <v>0</v>
      </c>
      <c r="R246" s="4">
        <f t="shared" si="40"/>
        <v>0</v>
      </c>
      <c r="S246" s="2">
        <v>58456</v>
      </c>
      <c r="T246" s="5">
        <f t="shared" si="46"/>
        <v>57948.666666666664</v>
      </c>
      <c r="U246" s="2">
        <v>57949</v>
      </c>
      <c r="V246" s="5">
        <f t="shared" si="41"/>
        <v>0.33333333333575865</v>
      </c>
      <c r="W246" s="4">
        <f t="shared" si="42"/>
        <v>5.7522174798803308E-6</v>
      </c>
      <c r="X246" s="22">
        <f t="shared" si="47"/>
        <v>53807.862596808569</v>
      </c>
      <c r="Y246" s="22">
        <f t="shared" si="48"/>
        <v>53808.172111336353</v>
      </c>
      <c r="Z246" s="22">
        <f t="shared" si="49"/>
        <v>0.30951452778390376</v>
      </c>
      <c r="AA246" s="8">
        <f t="shared" si="50"/>
        <v>5.7522174798718274E-6</v>
      </c>
      <c r="AB246" s="22">
        <f t="shared" si="51"/>
        <v>5811282.5880243257</v>
      </c>
      <c r="AC246" s="11">
        <v>10012</v>
      </c>
      <c r="AD246" s="2">
        <v>1987</v>
      </c>
      <c r="AE246" s="2">
        <f t="shared" si="43"/>
        <v>29</v>
      </c>
      <c r="AF246" s="2" t="s">
        <v>161</v>
      </c>
    </row>
    <row r="247" spans="1:32" x14ac:dyDescent="0.2">
      <c r="A247">
        <v>21</v>
      </c>
      <c r="B247" s="2" t="s">
        <v>2426</v>
      </c>
      <c r="C247" s="2" t="s">
        <v>22</v>
      </c>
      <c r="D247" s="2" t="s">
        <v>23</v>
      </c>
      <c r="E247" s="2" t="s">
        <v>2767</v>
      </c>
      <c r="F247" s="2" t="s">
        <v>2776</v>
      </c>
      <c r="G247" s="2">
        <v>131</v>
      </c>
      <c r="H247" s="2">
        <v>147</v>
      </c>
      <c r="I247" s="3">
        <v>42488</v>
      </c>
      <c r="J247" s="3">
        <v>42517</v>
      </c>
      <c r="K247" s="3" t="s">
        <v>2537</v>
      </c>
      <c r="L247" s="17">
        <f t="shared" si="44"/>
        <v>256.52</v>
      </c>
      <c r="M247" s="20">
        <f t="shared" si="45"/>
        <v>0.92854358334632781</v>
      </c>
      <c r="N247" s="2" t="s">
        <v>347</v>
      </c>
      <c r="O247" s="2">
        <v>7950000</v>
      </c>
      <c r="P247" s="2">
        <v>7750000</v>
      </c>
      <c r="Q247" s="2">
        <f t="shared" si="39"/>
        <v>-200000</v>
      </c>
      <c r="R247" s="4">
        <f t="shared" si="40"/>
        <v>-2.5157232704402517E-2</v>
      </c>
      <c r="S247" s="2"/>
      <c r="T247" s="5">
        <f t="shared" si="46"/>
        <v>60687.022900763361</v>
      </c>
      <c r="U247" s="2">
        <v>59160</v>
      </c>
      <c r="V247" s="5">
        <f t="shared" si="41"/>
        <v>-1527.0229007633607</v>
      </c>
      <c r="W247" s="4">
        <f t="shared" si="42"/>
        <v>-2.5162264150943428E-2</v>
      </c>
      <c r="X247" s="22">
        <f t="shared" si="47"/>
        <v>56350.545706895471</v>
      </c>
      <c r="Y247" s="22">
        <f t="shared" si="48"/>
        <v>54932.638390768756</v>
      </c>
      <c r="Z247" s="22">
        <f t="shared" si="49"/>
        <v>-1417.9073161267152</v>
      </c>
      <c r="AA247" s="8">
        <f t="shared" si="50"/>
        <v>-2.5162264150943432E-2</v>
      </c>
      <c r="AB247" s="22">
        <f t="shared" si="51"/>
        <v>7196175.6291907066</v>
      </c>
      <c r="AC247" s="11">
        <v>28159</v>
      </c>
      <c r="AD247" s="2">
        <v>1985</v>
      </c>
      <c r="AE247" s="2">
        <f t="shared" si="43"/>
        <v>31</v>
      </c>
      <c r="AF247" s="2" t="s">
        <v>75</v>
      </c>
    </row>
    <row r="248" spans="1:32" x14ac:dyDescent="0.2">
      <c r="A248">
        <v>22</v>
      </c>
      <c r="B248" s="2" t="s">
        <v>1647</v>
      </c>
      <c r="C248" s="2" t="s">
        <v>22</v>
      </c>
      <c r="D248" s="2" t="s">
        <v>23</v>
      </c>
      <c r="E248" s="2" t="s">
        <v>2767</v>
      </c>
      <c r="F248" s="2" t="s">
        <v>2776</v>
      </c>
      <c r="G248" s="2">
        <v>88</v>
      </c>
      <c r="H248" s="2">
        <v>100</v>
      </c>
      <c r="I248" s="3">
        <v>42510</v>
      </c>
      <c r="J248" s="3">
        <v>42520</v>
      </c>
      <c r="K248" s="3" t="s">
        <v>2537</v>
      </c>
      <c r="L248" s="17">
        <f t="shared" si="44"/>
        <v>256.52</v>
      </c>
      <c r="M248" s="20">
        <f t="shared" si="45"/>
        <v>0.92854358334632781</v>
      </c>
      <c r="N248" s="2" t="s">
        <v>36</v>
      </c>
      <c r="O248" s="2">
        <v>5300000</v>
      </c>
      <c r="P248" s="2">
        <v>5950000</v>
      </c>
      <c r="Q248" s="2">
        <f t="shared" si="39"/>
        <v>650000</v>
      </c>
      <c r="R248" s="4">
        <f t="shared" si="40"/>
        <v>0.12264150943396226</v>
      </c>
      <c r="S248" s="2"/>
      <c r="T248" s="5">
        <f t="shared" si="46"/>
        <v>60227.272727272728</v>
      </c>
      <c r="U248" s="2">
        <v>67614</v>
      </c>
      <c r="V248" s="5">
        <f t="shared" si="41"/>
        <v>7386.7272727272721</v>
      </c>
      <c r="W248" s="4">
        <f t="shared" si="42"/>
        <v>0.12264754716981131</v>
      </c>
      <c r="X248" s="22">
        <f t="shared" si="47"/>
        <v>55923.647633358378</v>
      </c>
      <c r="Y248" s="22">
        <f t="shared" si="48"/>
        <v>62782.545844378605</v>
      </c>
      <c r="Z248" s="22">
        <f t="shared" si="49"/>
        <v>6858.8982110202269</v>
      </c>
      <c r="AA248" s="8">
        <f t="shared" si="50"/>
        <v>0.12264754716981129</v>
      </c>
      <c r="AB248" s="22">
        <f t="shared" si="51"/>
        <v>5524864.0343053173</v>
      </c>
      <c r="AC248" s="11">
        <v>13215</v>
      </c>
      <c r="AD248" s="2">
        <v>1998</v>
      </c>
      <c r="AE248" s="2">
        <f t="shared" si="43"/>
        <v>18</v>
      </c>
      <c r="AF248" s="2" t="s">
        <v>83</v>
      </c>
    </row>
    <row r="249" spans="1:32" x14ac:dyDescent="0.2">
      <c r="A249">
        <v>22</v>
      </c>
      <c r="B249" s="2" t="s">
        <v>1473</v>
      </c>
      <c r="C249" s="2" t="s">
        <v>22</v>
      </c>
      <c r="D249" s="2" t="s">
        <v>23</v>
      </c>
      <c r="E249" s="2" t="s">
        <v>2767</v>
      </c>
      <c r="F249" s="2" t="s">
        <v>2776</v>
      </c>
      <c r="G249" s="2">
        <v>69</v>
      </c>
      <c r="H249" s="2">
        <v>76</v>
      </c>
      <c r="I249" s="3">
        <v>42497</v>
      </c>
      <c r="J249" s="3">
        <v>42520</v>
      </c>
      <c r="K249" s="3" t="s">
        <v>2537</v>
      </c>
      <c r="L249" s="17">
        <f t="shared" si="44"/>
        <v>256.52</v>
      </c>
      <c r="M249" s="20">
        <f t="shared" si="45"/>
        <v>0.92854358334632781</v>
      </c>
      <c r="N249" s="2" t="s">
        <v>85</v>
      </c>
      <c r="O249" s="2">
        <v>4050000</v>
      </c>
      <c r="P249" s="2">
        <v>4075000</v>
      </c>
      <c r="Q249" s="2">
        <f t="shared" si="39"/>
        <v>25000</v>
      </c>
      <c r="R249" s="4">
        <f t="shared" si="40"/>
        <v>6.1728395061728392E-3</v>
      </c>
      <c r="S249" s="2"/>
      <c r="T249" s="5">
        <f t="shared" si="46"/>
        <v>58695.65217391304</v>
      </c>
      <c r="U249" s="2">
        <v>59058</v>
      </c>
      <c r="V249" s="5">
        <f t="shared" si="41"/>
        <v>362.34782608695969</v>
      </c>
      <c r="W249" s="4">
        <f t="shared" si="42"/>
        <v>6.1733333333333874E-3</v>
      </c>
      <c r="X249" s="22">
        <f t="shared" si="47"/>
        <v>54501.471196414888</v>
      </c>
      <c r="Y249" s="22">
        <f t="shared" si="48"/>
        <v>54837.926945267427</v>
      </c>
      <c r="Z249" s="22">
        <f t="shared" si="49"/>
        <v>336.45574885253882</v>
      </c>
      <c r="AA249" s="8">
        <f t="shared" si="50"/>
        <v>6.1733333333334108E-3</v>
      </c>
      <c r="AB249" s="22">
        <f t="shared" si="51"/>
        <v>3783816.9592234525</v>
      </c>
      <c r="AC249" s="11">
        <v>1360</v>
      </c>
      <c r="AD249" s="2">
        <v>1993</v>
      </c>
      <c r="AE249" s="2">
        <f t="shared" si="43"/>
        <v>23</v>
      </c>
      <c r="AF249" s="2" t="s">
        <v>83</v>
      </c>
    </row>
    <row r="250" spans="1:32" x14ac:dyDescent="0.2">
      <c r="A250">
        <v>22</v>
      </c>
      <c r="B250" s="2" t="s">
        <v>474</v>
      </c>
      <c r="C250" s="2" t="s">
        <v>22</v>
      </c>
      <c r="D250" s="2" t="s">
        <v>23</v>
      </c>
      <c r="E250" s="2" t="s">
        <v>2767</v>
      </c>
      <c r="F250" s="2" t="s">
        <v>2776</v>
      </c>
      <c r="G250" s="2">
        <v>43</v>
      </c>
      <c r="H250" s="2">
        <v>48</v>
      </c>
      <c r="I250" s="3">
        <v>42510</v>
      </c>
      <c r="J250" s="3">
        <v>42521</v>
      </c>
      <c r="K250" s="3" t="s">
        <v>2537</v>
      </c>
      <c r="L250" s="17">
        <f t="shared" si="44"/>
        <v>256.52</v>
      </c>
      <c r="M250" s="20">
        <f t="shared" si="45"/>
        <v>0.92854358334632781</v>
      </c>
      <c r="N250" s="2" t="s">
        <v>24</v>
      </c>
      <c r="O250" s="2">
        <v>2750000</v>
      </c>
      <c r="P250" s="2">
        <v>3340000</v>
      </c>
      <c r="Q250" s="2">
        <f t="shared" si="39"/>
        <v>590000</v>
      </c>
      <c r="R250" s="4">
        <f t="shared" si="40"/>
        <v>0.21454545454545454</v>
      </c>
      <c r="S250" s="2"/>
      <c r="T250" s="5">
        <f t="shared" si="46"/>
        <v>63953.488372093023</v>
      </c>
      <c r="U250" s="2">
        <v>77674</v>
      </c>
      <c r="V250" s="5">
        <f t="shared" si="41"/>
        <v>13720.511627906977</v>
      </c>
      <c r="W250" s="4">
        <f t="shared" si="42"/>
        <v>0.21453890909090909</v>
      </c>
      <c r="X250" s="22">
        <f t="shared" si="47"/>
        <v>59383.601260520962</v>
      </c>
      <c r="Y250" s="22">
        <f t="shared" si="48"/>
        <v>72123.694292842672</v>
      </c>
      <c r="Z250" s="22">
        <f t="shared" si="49"/>
        <v>12740.093032321711</v>
      </c>
      <c r="AA250" s="8">
        <f t="shared" si="50"/>
        <v>0.21453890909090925</v>
      </c>
      <c r="AB250" s="22">
        <f t="shared" si="51"/>
        <v>3101318.8545922348</v>
      </c>
      <c r="AC250" s="11">
        <v>3321</v>
      </c>
      <c r="AD250" s="2">
        <v>2010</v>
      </c>
      <c r="AE250" s="2">
        <f t="shared" si="43"/>
        <v>6</v>
      </c>
      <c r="AF250" s="2" t="s">
        <v>94</v>
      </c>
    </row>
    <row r="251" spans="1:32" x14ac:dyDescent="0.2">
      <c r="A251">
        <v>22</v>
      </c>
      <c r="B251" s="2" t="s">
        <v>561</v>
      </c>
      <c r="C251" s="2" t="s">
        <v>22</v>
      </c>
      <c r="D251" s="2" t="s">
        <v>23</v>
      </c>
      <c r="E251" s="2" t="s">
        <v>2767</v>
      </c>
      <c r="F251" s="2" t="s">
        <v>2776</v>
      </c>
      <c r="G251" s="2">
        <v>65</v>
      </c>
      <c r="H251" s="2">
        <v>71</v>
      </c>
      <c r="I251" s="3">
        <v>42511</v>
      </c>
      <c r="J251" s="3">
        <v>42521</v>
      </c>
      <c r="K251" s="3" t="s">
        <v>2537</v>
      </c>
      <c r="L251" s="17">
        <f t="shared" si="44"/>
        <v>256.52</v>
      </c>
      <c r="M251" s="20">
        <f t="shared" si="45"/>
        <v>0.92854358334632781</v>
      </c>
      <c r="N251" s="2" t="s">
        <v>36</v>
      </c>
      <c r="O251" s="2">
        <v>4000000</v>
      </c>
      <c r="P251" s="2">
        <v>4500000</v>
      </c>
      <c r="Q251" s="2">
        <f t="shared" si="39"/>
        <v>500000</v>
      </c>
      <c r="R251" s="4">
        <f t="shared" si="40"/>
        <v>0.125</v>
      </c>
      <c r="S251" s="2"/>
      <c r="T251" s="5">
        <f t="shared" si="46"/>
        <v>61538.461538461539</v>
      </c>
      <c r="U251" s="2">
        <v>69231</v>
      </c>
      <c r="V251" s="5">
        <f t="shared" si="41"/>
        <v>7692.538461538461</v>
      </c>
      <c r="W251" s="4">
        <f t="shared" si="42"/>
        <v>0.12500375</v>
      </c>
      <c r="X251" s="22">
        <f t="shared" si="47"/>
        <v>57141.143590543252</v>
      </c>
      <c r="Y251" s="22">
        <f t="shared" si="48"/>
        <v>64284.00081864962</v>
      </c>
      <c r="Z251" s="22">
        <f t="shared" si="49"/>
        <v>7142.857228106368</v>
      </c>
      <c r="AA251" s="8">
        <f t="shared" si="50"/>
        <v>0.12500374999999994</v>
      </c>
      <c r="AB251" s="22">
        <f t="shared" si="51"/>
        <v>4178460.0532122254</v>
      </c>
      <c r="AC251" s="11">
        <v>18871</v>
      </c>
      <c r="AD251" s="2">
        <v>2006</v>
      </c>
      <c r="AE251" s="2">
        <f t="shared" si="43"/>
        <v>10</v>
      </c>
      <c r="AF251" s="2" t="s">
        <v>105</v>
      </c>
    </row>
    <row r="252" spans="1:32" x14ac:dyDescent="0.2">
      <c r="A252">
        <v>22</v>
      </c>
      <c r="B252" s="2" t="s">
        <v>185</v>
      </c>
      <c r="C252" s="2" t="s">
        <v>22</v>
      </c>
      <c r="D252" s="2" t="s">
        <v>23</v>
      </c>
      <c r="E252" s="2" t="s">
        <v>2767</v>
      </c>
      <c r="F252" s="2" t="s">
        <v>2776</v>
      </c>
      <c r="G252" s="2">
        <v>31</v>
      </c>
      <c r="H252" s="2">
        <v>34</v>
      </c>
      <c r="I252" s="3">
        <v>42511</v>
      </c>
      <c r="J252" s="3">
        <v>42521</v>
      </c>
      <c r="K252" s="3" t="s">
        <v>2537</v>
      </c>
      <c r="L252" s="17">
        <f t="shared" si="44"/>
        <v>256.52</v>
      </c>
      <c r="M252" s="20">
        <f t="shared" si="45"/>
        <v>0.92854358334632781</v>
      </c>
      <c r="N252" s="2" t="s">
        <v>36</v>
      </c>
      <c r="O252" s="2">
        <v>2390000</v>
      </c>
      <c r="P252" s="2">
        <v>2550000</v>
      </c>
      <c r="Q252" s="2">
        <f t="shared" si="39"/>
        <v>160000</v>
      </c>
      <c r="R252" s="4">
        <f t="shared" si="40"/>
        <v>6.6945606694560664E-2</v>
      </c>
      <c r="S252" s="2"/>
      <c r="T252" s="5">
        <f t="shared" si="46"/>
        <v>77096.774193548394</v>
      </c>
      <c r="U252" s="2">
        <v>82258</v>
      </c>
      <c r="V252" s="5">
        <f t="shared" si="41"/>
        <v>5161.2258064516063</v>
      </c>
      <c r="W252" s="4">
        <f t="shared" si="42"/>
        <v>6.6944769874476895E-2</v>
      </c>
      <c r="X252" s="22">
        <f t="shared" si="47"/>
        <v>71587.714974120114</v>
      </c>
      <c r="Y252" s="22">
        <f t="shared" si="48"/>
        <v>76380.138078902237</v>
      </c>
      <c r="Z252" s="22">
        <f t="shared" si="49"/>
        <v>4792.4231047821231</v>
      </c>
      <c r="AA252" s="8">
        <f t="shared" si="50"/>
        <v>6.6944769874477006E-2</v>
      </c>
      <c r="AB252" s="22">
        <f t="shared" si="51"/>
        <v>2367784.2804459692</v>
      </c>
      <c r="AC252" s="11">
        <v>1216</v>
      </c>
      <c r="AD252" s="2">
        <v>2006</v>
      </c>
      <c r="AE252" s="2">
        <f t="shared" si="43"/>
        <v>10</v>
      </c>
      <c r="AF252" s="2" t="s">
        <v>186</v>
      </c>
    </row>
    <row r="253" spans="1:32" x14ac:dyDescent="0.2">
      <c r="A253">
        <v>22</v>
      </c>
      <c r="B253" s="2" t="s">
        <v>2134</v>
      </c>
      <c r="C253" s="2" t="s">
        <v>22</v>
      </c>
      <c r="D253" s="2" t="s">
        <v>23</v>
      </c>
      <c r="E253" s="2" t="s">
        <v>2767</v>
      </c>
      <c r="F253" s="2" t="s">
        <v>2776</v>
      </c>
      <c r="G253" s="2">
        <v>188</v>
      </c>
      <c r="H253" s="2">
        <v>218</v>
      </c>
      <c r="I253" s="3">
        <v>42504</v>
      </c>
      <c r="J253" s="3">
        <v>42521</v>
      </c>
      <c r="K253" s="3" t="s">
        <v>2537</v>
      </c>
      <c r="L253" s="17">
        <f t="shared" si="44"/>
        <v>256.52</v>
      </c>
      <c r="M253" s="20">
        <f t="shared" si="45"/>
        <v>0.92854358334632781</v>
      </c>
      <c r="N253" s="2" t="s">
        <v>242</v>
      </c>
      <c r="O253" s="2">
        <v>12950000</v>
      </c>
      <c r="P253" s="2">
        <v>12500000</v>
      </c>
      <c r="Q253" s="2">
        <f t="shared" si="39"/>
        <v>-450000</v>
      </c>
      <c r="R253" s="4">
        <f t="shared" si="40"/>
        <v>-3.4749034749034749E-2</v>
      </c>
      <c r="S253" s="2"/>
      <c r="T253" s="5">
        <f t="shared" si="46"/>
        <v>68882.97872340426</v>
      </c>
      <c r="U253" s="2">
        <v>66489</v>
      </c>
      <c r="V253" s="5">
        <f t="shared" si="41"/>
        <v>-2393.9787234042597</v>
      </c>
      <c r="W253" s="4">
        <f t="shared" si="42"/>
        <v>-3.4754285714285772E-2</v>
      </c>
      <c r="X253" s="22">
        <f t="shared" si="47"/>
        <v>63960.847895398649</v>
      </c>
      <c r="Y253" s="22">
        <f t="shared" si="48"/>
        <v>61737.93431311399</v>
      </c>
      <c r="Z253" s="22">
        <f t="shared" si="49"/>
        <v>-2222.9135822846583</v>
      </c>
      <c r="AA253" s="8">
        <f t="shared" si="50"/>
        <v>-3.4754285714285772E-2</v>
      </c>
      <c r="AB253" s="22">
        <f t="shared" si="51"/>
        <v>11606731.65086543</v>
      </c>
      <c r="AC253" s="11">
        <v>1446</v>
      </c>
      <c r="AD253" s="2">
        <v>1998</v>
      </c>
      <c r="AE253" s="2">
        <f t="shared" si="43"/>
        <v>18</v>
      </c>
      <c r="AF253" s="2" t="s">
        <v>96</v>
      </c>
    </row>
    <row r="254" spans="1:32" x14ac:dyDescent="0.2">
      <c r="A254">
        <v>22</v>
      </c>
      <c r="B254" s="2" t="s">
        <v>2517</v>
      </c>
      <c r="C254" s="2" t="s">
        <v>22</v>
      </c>
      <c r="D254" s="2" t="s">
        <v>23</v>
      </c>
      <c r="E254" s="2" t="s">
        <v>2767</v>
      </c>
      <c r="F254" s="2" t="s">
        <v>2776</v>
      </c>
      <c r="G254" s="2">
        <v>188</v>
      </c>
      <c r="H254" s="2">
        <v>218</v>
      </c>
      <c r="I254" s="3">
        <v>42494</v>
      </c>
      <c r="J254" s="3">
        <v>42521</v>
      </c>
      <c r="K254" s="3" t="s">
        <v>2537</v>
      </c>
      <c r="L254" s="17">
        <f t="shared" si="44"/>
        <v>256.52</v>
      </c>
      <c r="M254" s="20">
        <f t="shared" si="45"/>
        <v>0.92854358334632781</v>
      </c>
      <c r="N254" s="2" t="s">
        <v>144</v>
      </c>
      <c r="O254" s="2">
        <v>12400000</v>
      </c>
      <c r="P254" s="2">
        <v>11500000</v>
      </c>
      <c r="Q254" s="2">
        <f t="shared" si="39"/>
        <v>-900000</v>
      </c>
      <c r="R254" s="4">
        <f t="shared" si="40"/>
        <v>-7.2580645161290328E-2</v>
      </c>
      <c r="S254" s="2"/>
      <c r="T254" s="5">
        <f t="shared" si="46"/>
        <v>65957.446808510635</v>
      </c>
      <c r="U254" s="2">
        <v>61170</v>
      </c>
      <c r="V254" s="5">
        <f t="shared" si="41"/>
        <v>-4787.4468085106346</v>
      </c>
      <c r="W254" s="4">
        <f t="shared" si="42"/>
        <v>-7.2583870967741881E-2</v>
      </c>
      <c r="X254" s="22">
        <f t="shared" si="47"/>
        <v>61244.364007949276</v>
      </c>
      <c r="Y254" s="22">
        <f t="shared" si="48"/>
        <v>56799.010993294869</v>
      </c>
      <c r="Z254" s="22">
        <f t="shared" si="49"/>
        <v>-4445.3530146544072</v>
      </c>
      <c r="AA254" s="8">
        <f t="shared" si="50"/>
        <v>-7.2583870967741909E-2</v>
      </c>
      <c r="AB254" s="22">
        <f t="shared" si="51"/>
        <v>10678214.066739436</v>
      </c>
      <c r="AC254" s="11">
        <v>1446</v>
      </c>
      <c r="AD254" s="2">
        <v>1998</v>
      </c>
      <c r="AE254" s="2">
        <f t="shared" si="43"/>
        <v>18</v>
      </c>
      <c r="AF254" s="2" t="s">
        <v>96</v>
      </c>
    </row>
    <row r="255" spans="1:32" x14ac:dyDescent="0.2">
      <c r="A255">
        <v>22</v>
      </c>
      <c r="B255" s="2" t="s">
        <v>2420</v>
      </c>
      <c r="C255" s="2" t="s">
        <v>22</v>
      </c>
      <c r="D255" s="2" t="s">
        <v>23</v>
      </c>
      <c r="E255" s="2" t="s">
        <v>2767</v>
      </c>
      <c r="F255" s="2" t="s">
        <v>2776</v>
      </c>
      <c r="G255" s="2">
        <v>130</v>
      </c>
      <c r="H255" s="2">
        <v>148</v>
      </c>
      <c r="I255" s="3">
        <v>42509</v>
      </c>
      <c r="J255" s="3">
        <v>42521</v>
      </c>
      <c r="K255" s="3" t="s">
        <v>2537</v>
      </c>
      <c r="L255" s="17">
        <f t="shared" si="44"/>
        <v>256.52</v>
      </c>
      <c r="M255" s="20">
        <f t="shared" si="45"/>
        <v>0.92854358334632781</v>
      </c>
      <c r="N255" s="2" t="s">
        <v>32</v>
      </c>
      <c r="O255" s="2">
        <v>9000000</v>
      </c>
      <c r="P255" s="2">
        <v>9300000</v>
      </c>
      <c r="Q255" s="2">
        <f t="shared" si="39"/>
        <v>300000</v>
      </c>
      <c r="R255" s="4">
        <f t="shared" si="40"/>
        <v>3.3333333333333333E-2</v>
      </c>
      <c r="S255" s="2"/>
      <c r="T255" s="5">
        <f t="shared" si="46"/>
        <v>69230.769230769234</v>
      </c>
      <c r="U255" s="2">
        <v>71538</v>
      </c>
      <c r="V255" s="5">
        <f t="shared" si="41"/>
        <v>2307.2307692307659</v>
      </c>
      <c r="W255" s="4">
        <f t="shared" si="42"/>
        <v>3.3326666666666616E-2</v>
      </c>
      <c r="X255" s="22">
        <f t="shared" si="47"/>
        <v>64283.786539361157</v>
      </c>
      <c r="Y255" s="22">
        <f t="shared" si="48"/>
        <v>66426.150865429605</v>
      </c>
      <c r="Z255" s="22">
        <f t="shared" si="49"/>
        <v>2142.3643260684476</v>
      </c>
      <c r="AA255" s="8">
        <f t="shared" si="50"/>
        <v>3.332666666666674E-2</v>
      </c>
      <c r="AB255" s="22">
        <f t="shared" si="51"/>
        <v>8635399.6125058495</v>
      </c>
      <c r="AC255" s="11">
        <v>8844</v>
      </c>
      <c r="AD255" s="2">
        <v>1997</v>
      </c>
      <c r="AE255" s="2">
        <f t="shared" si="43"/>
        <v>19</v>
      </c>
      <c r="AF255" s="2" t="s">
        <v>186</v>
      </c>
    </row>
    <row r="256" spans="1:32" x14ac:dyDescent="0.2">
      <c r="A256">
        <v>22</v>
      </c>
      <c r="B256" s="2" t="s">
        <v>926</v>
      </c>
      <c r="C256" s="2" t="s">
        <v>22</v>
      </c>
      <c r="D256" s="2" t="s">
        <v>23</v>
      </c>
      <c r="E256" s="2" t="s">
        <v>2767</v>
      </c>
      <c r="F256" s="2" t="s">
        <v>2776</v>
      </c>
      <c r="G256" s="2">
        <v>54</v>
      </c>
      <c r="H256" s="2">
        <v>62</v>
      </c>
      <c r="I256" s="3">
        <v>42510</v>
      </c>
      <c r="J256" s="3">
        <v>42521</v>
      </c>
      <c r="K256" s="3" t="s">
        <v>2537</v>
      </c>
      <c r="L256" s="17">
        <f t="shared" si="44"/>
        <v>256.52</v>
      </c>
      <c r="M256" s="20">
        <f t="shared" si="45"/>
        <v>0.92854358334632781</v>
      </c>
      <c r="N256" s="2" t="s">
        <v>24</v>
      </c>
      <c r="O256" s="2">
        <v>3390000</v>
      </c>
      <c r="P256" s="2">
        <v>3700000</v>
      </c>
      <c r="Q256" s="2">
        <f t="shared" si="39"/>
        <v>310000</v>
      </c>
      <c r="R256" s="4">
        <f t="shared" si="40"/>
        <v>9.1445427728613568E-2</v>
      </c>
      <c r="S256" s="2"/>
      <c r="T256" s="5">
        <f t="shared" si="46"/>
        <v>62777.777777777781</v>
      </c>
      <c r="U256" s="2">
        <v>68519</v>
      </c>
      <c r="V256" s="5">
        <f t="shared" si="41"/>
        <v>5741.222222222219</v>
      </c>
      <c r="W256" s="4">
        <f t="shared" si="42"/>
        <v>9.1453097345132683E-2</v>
      </c>
      <c r="X256" s="22">
        <f t="shared" si="47"/>
        <v>58291.902732297247</v>
      </c>
      <c r="Y256" s="22">
        <f t="shared" si="48"/>
        <v>63622.877787307036</v>
      </c>
      <c r="Z256" s="22">
        <f t="shared" si="49"/>
        <v>5330.9750550097888</v>
      </c>
      <c r="AA256" s="8">
        <f t="shared" si="50"/>
        <v>9.1453097345132725E-2</v>
      </c>
      <c r="AB256" s="22">
        <f t="shared" si="51"/>
        <v>3435635.4005145798</v>
      </c>
      <c r="AC256" s="11">
        <v>1395</v>
      </c>
      <c r="AD256" s="2">
        <v>1996</v>
      </c>
      <c r="AE256" s="2">
        <f t="shared" si="43"/>
        <v>20</v>
      </c>
      <c r="AF256" s="2" t="s">
        <v>48</v>
      </c>
    </row>
    <row r="257" spans="1:32" x14ac:dyDescent="0.2">
      <c r="A257">
        <v>22</v>
      </c>
      <c r="B257" s="2" t="s">
        <v>1047</v>
      </c>
      <c r="C257" s="2" t="s">
        <v>22</v>
      </c>
      <c r="D257" s="2" t="s">
        <v>23</v>
      </c>
      <c r="E257" s="2" t="s">
        <v>2767</v>
      </c>
      <c r="F257" s="2" t="s">
        <v>2776</v>
      </c>
      <c r="G257" s="2">
        <v>59</v>
      </c>
      <c r="H257" s="2">
        <v>66</v>
      </c>
      <c r="I257" s="3">
        <v>42510</v>
      </c>
      <c r="J257" s="3">
        <v>42521</v>
      </c>
      <c r="K257" s="3" t="s">
        <v>2537</v>
      </c>
      <c r="L257" s="17">
        <f t="shared" si="44"/>
        <v>256.52</v>
      </c>
      <c r="M257" s="20">
        <f t="shared" si="45"/>
        <v>0.92854358334632781</v>
      </c>
      <c r="N257" s="2" t="s">
        <v>24</v>
      </c>
      <c r="O257" s="2">
        <v>3490000</v>
      </c>
      <c r="P257" s="2">
        <v>3800000</v>
      </c>
      <c r="Q257" s="2">
        <f t="shared" si="39"/>
        <v>310000</v>
      </c>
      <c r="R257" s="4">
        <f t="shared" si="40"/>
        <v>8.882521489971347E-2</v>
      </c>
      <c r="S257" s="2">
        <v>39853</v>
      </c>
      <c r="T257" s="5">
        <f t="shared" si="46"/>
        <v>59828.016949152545</v>
      </c>
      <c r="U257" s="2">
        <v>65082</v>
      </c>
      <c r="V257" s="5">
        <f t="shared" si="41"/>
        <v>5253.9830508474552</v>
      </c>
      <c r="W257" s="4">
        <f t="shared" si="42"/>
        <v>8.7818104606622385E-2</v>
      </c>
      <c r="X257" s="22">
        <f t="shared" si="47"/>
        <v>55552.92124247094</v>
      </c>
      <c r="Y257" s="22">
        <f t="shared" si="48"/>
        <v>60431.473491345707</v>
      </c>
      <c r="Z257" s="22">
        <f t="shared" si="49"/>
        <v>4878.5522488747665</v>
      </c>
      <c r="AA257" s="8">
        <f t="shared" si="50"/>
        <v>8.7818104606622358E-2</v>
      </c>
      <c r="AB257" s="22">
        <f t="shared" si="51"/>
        <v>3565456.9359893966</v>
      </c>
      <c r="AC257" s="11">
        <v>5580</v>
      </c>
      <c r="AD257" s="2">
        <v>1990</v>
      </c>
      <c r="AE257" s="2">
        <f t="shared" si="43"/>
        <v>26</v>
      </c>
      <c r="AF257" s="2" t="s">
        <v>37</v>
      </c>
    </row>
    <row r="258" spans="1:32" x14ac:dyDescent="0.2">
      <c r="A258">
        <v>22</v>
      </c>
      <c r="B258" s="2" t="s">
        <v>2341</v>
      </c>
      <c r="C258" s="2" t="s">
        <v>22</v>
      </c>
      <c r="D258" s="2" t="s">
        <v>23</v>
      </c>
      <c r="E258" s="2" t="s">
        <v>2767</v>
      </c>
      <c r="F258" s="2" t="s">
        <v>2776</v>
      </c>
      <c r="G258" s="2">
        <v>117</v>
      </c>
      <c r="H258" s="2">
        <v>135</v>
      </c>
      <c r="I258" s="3">
        <v>42510</v>
      </c>
      <c r="J258" s="3">
        <v>42521</v>
      </c>
      <c r="K258" s="3" t="s">
        <v>2537</v>
      </c>
      <c r="L258" s="17">
        <f t="shared" si="44"/>
        <v>256.52</v>
      </c>
      <c r="M258" s="20">
        <f t="shared" si="45"/>
        <v>0.92854358334632781</v>
      </c>
      <c r="N258" s="2" t="s">
        <v>24</v>
      </c>
      <c r="O258" s="2">
        <v>7700000</v>
      </c>
      <c r="P258" s="2">
        <v>10000000</v>
      </c>
      <c r="Q258" s="2">
        <f t="shared" ref="Q258:Q321" si="52">P258-O258</f>
        <v>2300000</v>
      </c>
      <c r="R258" s="4">
        <f t="shared" ref="R258:R321" si="53">Q258/O258</f>
        <v>0.29870129870129869</v>
      </c>
      <c r="S258" s="2">
        <v>59893</v>
      </c>
      <c r="T258" s="5">
        <f t="shared" si="46"/>
        <v>66323.871794871797</v>
      </c>
      <c r="U258" s="2">
        <v>85982</v>
      </c>
      <c r="V258" s="5">
        <f t="shared" ref="V258:V321" si="54">U258-T258</f>
        <v>19658.128205128203</v>
      </c>
      <c r="W258" s="4">
        <f t="shared" ref="W258:W321" si="55">V258/T258</f>
        <v>0.2963959683464707</v>
      </c>
      <c r="X258" s="22">
        <f t="shared" si="47"/>
        <v>61584.605577812697</v>
      </c>
      <c r="Y258" s="22">
        <f t="shared" si="48"/>
        <v>79838.034383283957</v>
      </c>
      <c r="Z258" s="22">
        <f t="shared" si="49"/>
        <v>18253.42880547126</v>
      </c>
      <c r="AA258" s="8">
        <f t="shared" si="50"/>
        <v>0.29639596834647075</v>
      </c>
      <c r="AB258" s="22">
        <f t="shared" si="51"/>
        <v>9341050.0228442233</v>
      </c>
      <c r="AC258" s="11">
        <v>10011</v>
      </c>
      <c r="AD258" s="2">
        <v>1987</v>
      </c>
      <c r="AE258" s="2">
        <f t="shared" ref="AE258:AE321" si="56">2016-AD258</f>
        <v>29</v>
      </c>
      <c r="AF258" s="2" t="s">
        <v>83</v>
      </c>
    </row>
    <row r="259" spans="1:32" x14ac:dyDescent="0.2">
      <c r="A259">
        <v>22</v>
      </c>
      <c r="B259" s="2" t="s">
        <v>927</v>
      </c>
      <c r="C259" s="2" t="s">
        <v>22</v>
      </c>
      <c r="D259" s="2" t="s">
        <v>23</v>
      </c>
      <c r="E259" s="2" t="s">
        <v>2767</v>
      </c>
      <c r="F259" s="2" t="s">
        <v>2776</v>
      </c>
      <c r="G259" s="2">
        <v>54</v>
      </c>
      <c r="H259" s="2">
        <v>62</v>
      </c>
      <c r="I259" s="3">
        <v>42510</v>
      </c>
      <c r="J259" s="3">
        <v>42521</v>
      </c>
      <c r="K259" s="3" t="s">
        <v>2537</v>
      </c>
      <c r="L259" s="17">
        <f t="shared" ref="L259:L322" si="57">IF(K259="Januar",238.19,IF(K259="Februar",240.59,IF(K259="Mars",245.99,IF(K259="April",250.79,IF(K259="Mai",256.52,IF(K259="Juni",259.83,IF(K259="Juli",265.66,IF(K259="August",272.21,IF(K259="September",275.91,IF(K259="Oktober",281.13,IF(K259="November",284.38,IF(K259="Desember",287.34,0))))))))))))</f>
        <v>256.52</v>
      </c>
      <c r="M259" s="20">
        <f t="shared" ref="M259:M322" si="58">$L$2/L259</f>
        <v>0.92854358334632781</v>
      </c>
      <c r="N259" s="2" t="s">
        <v>24</v>
      </c>
      <c r="O259" s="2">
        <v>3200000</v>
      </c>
      <c r="P259" s="2">
        <v>3750000</v>
      </c>
      <c r="Q259" s="2">
        <f t="shared" si="52"/>
        <v>550000</v>
      </c>
      <c r="R259" s="4">
        <f t="shared" si="53"/>
        <v>0.171875</v>
      </c>
      <c r="S259" s="2"/>
      <c r="T259" s="5">
        <f t="shared" ref="T259:T322" si="59">(O259+S259)/G259</f>
        <v>59259.259259259263</v>
      </c>
      <c r="U259" s="2">
        <v>69444</v>
      </c>
      <c r="V259" s="5">
        <f t="shared" si="54"/>
        <v>10184.740740740737</v>
      </c>
      <c r="W259" s="4">
        <f t="shared" si="55"/>
        <v>0.17186749999999992</v>
      </c>
      <c r="X259" s="22">
        <f t="shared" ref="X259:X322" si="60">T259*M259</f>
        <v>55024.804939041649</v>
      </c>
      <c r="Y259" s="22">
        <f t="shared" ref="Y259:Y322" si="61">U259*M259</f>
        <v>64481.780601902385</v>
      </c>
      <c r="Z259" s="22">
        <f t="shared" ref="Z259:Z322" si="62">Y259-X259</f>
        <v>9456.9756628607356</v>
      </c>
      <c r="AA259" s="8">
        <f t="shared" ref="AA259:AA322" si="63">Z259/X259</f>
        <v>0.1718674999999999</v>
      </c>
      <c r="AB259" s="22">
        <f t="shared" ref="AB259:AB322" si="64">Y259*G259</f>
        <v>3482016.1525027286</v>
      </c>
      <c r="AC259" s="11">
        <v>12848</v>
      </c>
      <c r="AD259" s="2">
        <v>1987</v>
      </c>
      <c r="AE259" s="2">
        <f t="shared" si="56"/>
        <v>29</v>
      </c>
      <c r="AF259" s="2" t="s">
        <v>108</v>
      </c>
    </row>
    <row r="260" spans="1:32" x14ac:dyDescent="0.2">
      <c r="A260">
        <v>22</v>
      </c>
      <c r="B260" s="2" t="s">
        <v>2341</v>
      </c>
      <c r="C260" s="2" t="s">
        <v>22</v>
      </c>
      <c r="D260" s="2" t="s">
        <v>23</v>
      </c>
      <c r="E260" s="2" t="s">
        <v>2767</v>
      </c>
      <c r="F260" s="2" t="s">
        <v>2776</v>
      </c>
      <c r="G260" s="2">
        <v>116</v>
      </c>
      <c r="H260" s="2">
        <v>126</v>
      </c>
      <c r="I260" s="3">
        <v>42511</v>
      </c>
      <c r="J260" s="3">
        <v>42521</v>
      </c>
      <c r="K260" s="3" t="s">
        <v>2537</v>
      </c>
      <c r="L260" s="17">
        <f t="shared" si="57"/>
        <v>256.52</v>
      </c>
      <c r="M260" s="20">
        <f t="shared" si="58"/>
        <v>0.92854358334632781</v>
      </c>
      <c r="N260" s="2" t="s">
        <v>36</v>
      </c>
      <c r="O260" s="2">
        <v>5600000</v>
      </c>
      <c r="P260" s="2">
        <v>5400000</v>
      </c>
      <c r="Q260" s="2">
        <f t="shared" si="52"/>
        <v>-200000</v>
      </c>
      <c r="R260" s="4">
        <f t="shared" si="53"/>
        <v>-3.5714285714285712E-2</v>
      </c>
      <c r="S260" s="2">
        <v>61331</v>
      </c>
      <c r="T260" s="5">
        <f t="shared" si="59"/>
        <v>48804.577586206899</v>
      </c>
      <c r="U260" s="2">
        <v>47080</v>
      </c>
      <c r="V260" s="5">
        <f t="shared" si="54"/>
        <v>-1724.5775862068986</v>
      </c>
      <c r="W260" s="4">
        <f t="shared" si="55"/>
        <v>-3.5336389976138159E-2</v>
      </c>
      <c r="X260" s="22">
        <f t="shared" si="60"/>
        <v>45317.177355600426</v>
      </c>
      <c r="Y260" s="22">
        <f t="shared" si="61"/>
        <v>43715.831903945116</v>
      </c>
      <c r="Z260" s="22">
        <f t="shared" si="62"/>
        <v>-1601.3454516553102</v>
      </c>
      <c r="AA260" s="8">
        <f t="shared" si="63"/>
        <v>-3.5336389976138076E-2</v>
      </c>
      <c r="AB260" s="22">
        <f t="shared" si="64"/>
        <v>5071036.5008576335</v>
      </c>
      <c r="AC260" s="11">
        <v>10011</v>
      </c>
      <c r="AD260" s="2">
        <v>1986</v>
      </c>
      <c r="AE260" s="2">
        <f t="shared" si="56"/>
        <v>30</v>
      </c>
      <c r="AF260" s="2" t="s">
        <v>161</v>
      </c>
    </row>
    <row r="261" spans="1:32" x14ac:dyDescent="0.2">
      <c r="A261">
        <v>22</v>
      </c>
      <c r="B261" s="2" t="s">
        <v>131</v>
      </c>
      <c r="C261" s="2" t="s">
        <v>22</v>
      </c>
      <c r="D261" s="2" t="s">
        <v>23</v>
      </c>
      <c r="E261" s="2" t="s">
        <v>2767</v>
      </c>
      <c r="F261" s="2" t="s">
        <v>2776</v>
      </c>
      <c r="G261" s="2">
        <v>61</v>
      </c>
      <c r="H261" s="2">
        <v>67</v>
      </c>
      <c r="I261" s="3">
        <v>42511</v>
      </c>
      <c r="J261" s="3">
        <v>42521</v>
      </c>
      <c r="K261" s="3" t="s">
        <v>2537</v>
      </c>
      <c r="L261" s="17">
        <f t="shared" si="57"/>
        <v>256.52</v>
      </c>
      <c r="M261" s="20">
        <f t="shared" si="58"/>
        <v>0.92854358334632781</v>
      </c>
      <c r="N261" s="2" t="s">
        <v>36</v>
      </c>
      <c r="O261" s="2">
        <v>3250000</v>
      </c>
      <c r="P261" s="2">
        <v>3700000</v>
      </c>
      <c r="Q261" s="2">
        <f t="shared" si="52"/>
        <v>450000</v>
      </c>
      <c r="R261" s="4">
        <f t="shared" si="53"/>
        <v>0.13846153846153847</v>
      </c>
      <c r="S261" s="2">
        <v>22808</v>
      </c>
      <c r="T261" s="5">
        <f t="shared" si="59"/>
        <v>53652.590163934423</v>
      </c>
      <c r="U261" s="2">
        <v>61030</v>
      </c>
      <c r="V261" s="5">
        <f t="shared" si="54"/>
        <v>7377.4098360655771</v>
      </c>
      <c r="W261" s="4">
        <f t="shared" si="55"/>
        <v>0.13750333047340396</v>
      </c>
      <c r="X261" s="22">
        <f t="shared" si="60"/>
        <v>49818.768326631609</v>
      </c>
      <c r="Y261" s="22">
        <f t="shared" si="61"/>
        <v>56669.014891626386</v>
      </c>
      <c r="Z261" s="22">
        <f t="shared" si="62"/>
        <v>6850.2465649947771</v>
      </c>
      <c r="AA261" s="8">
        <f t="shared" si="63"/>
        <v>0.13750333047340399</v>
      </c>
      <c r="AB261" s="22">
        <f t="shared" si="64"/>
        <v>3456809.9083892098</v>
      </c>
      <c r="AC261" s="11">
        <v>4086</v>
      </c>
      <c r="AD261" s="2">
        <v>1979</v>
      </c>
      <c r="AE261" s="2">
        <f t="shared" si="56"/>
        <v>37</v>
      </c>
      <c r="AF261" s="2" t="s">
        <v>27</v>
      </c>
    </row>
    <row r="262" spans="1:32" x14ac:dyDescent="0.2">
      <c r="A262">
        <v>22</v>
      </c>
      <c r="B262" s="2" t="s">
        <v>398</v>
      </c>
      <c r="C262" s="2" t="s">
        <v>22</v>
      </c>
      <c r="D262" s="2" t="s">
        <v>23</v>
      </c>
      <c r="E262" s="2" t="s">
        <v>2767</v>
      </c>
      <c r="F262" s="2" t="s">
        <v>2776</v>
      </c>
      <c r="G262" s="2">
        <v>40</v>
      </c>
      <c r="H262" s="2">
        <v>44</v>
      </c>
      <c r="I262" s="3">
        <v>42510</v>
      </c>
      <c r="J262" s="3">
        <v>42521</v>
      </c>
      <c r="K262" s="3" t="s">
        <v>2537</v>
      </c>
      <c r="L262" s="17">
        <f t="shared" si="57"/>
        <v>256.52</v>
      </c>
      <c r="M262" s="20">
        <f t="shared" si="58"/>
        <v>0.92854358334632781</v>
      </c>
      <c r="N262" s="2" t="s">
        <v>24</v>
      </c>
      <c r="O262" s="2">
        <v>2790000</v>
      </c>
      <c r="P262" s="2">
        <v>3150000</v>
      </c>
      <c r="Q262" s="2">
        <f t="shared" si="52"/>
        <v>360000</v>
      </c>
      <c r="R262" s="4">
        <f t="shared" si="53"/>
        <v>0.12903225806451613</v>
      </c>
      <c r="S262" s="2">
        <v>916</v>
      </c>
      <c r="T262" s="5">
        <f t="shared" si="59"/>
        <v>69772.899999999994</v>
      </c>
      <c r="U262" s="2">
        <v>78773</v>
      </c>
      <c r="V262" s="5">
        <f t="shared" si="54"/>
        <v>9000.1000000000058</v>
      </c>
      <c r="W262" s="4">
        <f t="shared" si="55"/>
        <v>0.12899134191068462</v>
      </c>
      <c r="X262" s="22">
        <f t="shared" si="60"/>
        <v>64787.178586464986</v>
      </c>
      <c r="Y262" s="22">
        <f t="shared" si="61"/>
        <v>73144.163690940273</v>
      </c>
      <c r="Z262" s="22">
        <f t="shared" si="62"/>
        <v>8356.9851044752868</v>
      </c>
      <c r="AA262" s="8">
        <f t="shared" si="63"/>
        <v>0.12899134191068456</v>
      </c>
      <c r="AB262" s="22">
        <f t="shared" si="64"/>
        <v>2925766.5476376107</v>
      </c>
      <c r="AC262" s="11">
        <v>2505</v>
      </c>
      <c r="AD262" s="2">
        <v>1963</v>
      </c>
      <c r="AE262" s="2">
        <f t="shared" si="56"/>
        <v>53</v>
      </c>
      <c r="AF262" s="2" t="s">
        <v>25</v>
      </c>
    </row>
    <row r="263" spans="1:32" x14ac:dyDescent="0.2">
      <c r="A263">
        <v>22</v>
      </c>
      <c r="B263" s="2" t="s">
        <v>2387</v>
      </c>
      <c r="C263" s="2" t="s">
        <v>22</v>
      </c>
      <c r="D263" s="2" t="s">
        <v>23</v>
      </c>
      <c r="E263" s="2" t="s">
        <v>2767</v>
      </c>
      <c r="F263" s="2" t="s">
        <v>2776</v>
      </c>
      <c r="G263" s="2">
        <v>124</v>
      </c>
      <c r="H263" s="2">
        <v>143</v>
      </c>
      <c r="I263" s="3">
        <v>42510</v>
      </c>
      <c r="J263" s="3">
        <v>42521</v>
      </c>
      <c r="K263" s="3" t="s">
        <v>2537</v>
      </c>
      <c r="L263" s="17">
        <f t="shared" si="57"/>
        <v>256.52</v>
      </c>
      <c r="M263" s="20">
        <f t="shared" si="58"/>
        <v>0.92854358334632781</v>
      </c>
      <c r="N263" s="2" t="s">
        <v>24</v>
      </c>
      <c r="O263" s="2">
        <v>7500000</v>
      </c>
      <c r="P263" s="2">
        <v>8580000</v>
      </c>
      <c r="Q263" s="2">
        <f t="shared" si="52"/>
        <v>1080000</v>
      </c>
      <c r="R263" s="4">
        <f t="shared" si="53"/>
        <v>0.14399999999999999</v>
      </c>
      <c r="S263" s="2"/>
      <c r="T263" s="5">
        <f t="shared" si="59"/>
        <v>60483.870967741932</v>
      </c>
      <c r="U263" s="2">
        <v>69194</v>
      </c>
      <c r="V263" s="5">
        <f t="shared" si="54"/>
        <v>8710.129032258068</v>
      </c>
      <c r="W263" s="4">
        <f t="shared" si="55"/>
        <v>0.14400746666666672</v>
      </c>
      <c r="X263" s="22">
        <f t="shared" si="60"/>
        <v>56161.910283044017</v>
      </c>
      <c r="Y263" s="22">
        <f t="shared" si="61"/>
        <v>64249.644706065803</v>
      </c>
      <c r="Z263" s="22">
        <f t="shared" si="62"/>
        <v>8087.7344230217859</v>
      </c>
      <c r="AA263" s="8">
        <f t="shared" si="63"/>
        <v>0.14400746666666667</v>
      </c>
      <c r="AB263" s="22">
        <f t="shared" si="64"/>
        <v>7966955.9435521597</v>
      </c>
      <c r="AC263" s="2">
        <v>930</v>
      </c>
      <c r="AD263" s="2">
        <v>1928</v>
      </c>
      <c r="AE263" s="2">
        <f t="shared" si="56"/>
        <v>88</v>
      </c>
      <c r="AF263" s="2" t="s">
        <v>225</v>
      </c>
    </row>
    <row r="264" spans="1:32" x14ac:dyDescent="0.2">
      <c r="A264">
        <v>22</v>
      </c>
      <c r="B264" s="2" t="s">
        <v>1158</v>
      </c>
      <c r="C264" s="2" t="s">
        <v>22</v>
      </c>
      <c r="D264" s="2" t="s">
        <v>23</v>
      </c>
      <c r="E264" s="2" t="s">
        <v>2767</v>
      </c>
      <c r="F264" s="2" t="s">
        <v>2776</v>
      </c>
      <c r="G264" s="2">
        <v>60</v>
      </c>
      <c r="H264" s="2">
        <v>66</v>
      </c>
      <c r="I264" s="3">
        <v>42510</v>
      </c>
      <c r="J264" s="3">
        <v>42522</v>
      </c>
      <c r="K264" s="3" t="s">
        <v>2538</v>
      </c>
      <c r="L264" s="17">
        <f t="shared" si="57"/>
        <v>259.83</v>
      </c>
      <c r="M264" s="20">
        <f t="shared" si="58"/>
        <v>0.91671477504522192</v>
      </c>
      <c r="N264" s="2" t="s">
        <v>32</v>
      </c>
      <c r="O264" s="2">
        <v>3700000</v>
      </c>
      <c r="P264" s="2">
        <v>4200000</v>
      </c>
      <c r="Q264" s="2">
        <f t="shared" si="52"/>
        <v>500000</v>
      </c>
      <c r="R264" s="4">
        <f t="shared" si="53"/>
        <v>0.13513513513513514</v>
      </c>
      <c r="S264" s="2"/>
      <c r="T264" s="5">
        <f t="shared" si="59"/>
        <v>61666.666666666664</v>
      </c>
      <c r="U264" s="2">
        <v>70000</v>
      </c>
      <c r="V264" s="5">
        <f t="shared" si="54"/>
        <v>8333.3333333333358</v>
      </c>
      <c r="W264" s="4">
        <f t="shared" si="55"/>
        <v>0.13513513513513517</v>
      </c>
      <c r="X264" s="22">
        <f t="shared" si="60"/>
        <v>56530.744461122013</v>
      </c>
      <c r="Y264" s="22">
        <f t="shared" si="61"/>
        <v>64170.034253165533</v>
      </c>
      <c r="Z264" s="22">
        <f t="shared" si="62"/>
        <v>7639.2897920435207</v>
      </c>
      <c r="AA264" s="8">
        <f t="shared" si="63"/>
        <v>0.13513513513513523</v>
      </c>
      <c r="AB264" s="22">
        <f t="shared" si="64"/>
        <v>3850202.0551899318</v>
      </c>
      <c r="AC264" s="11">
        <v>5996</v>
      </c>
      <c r="AD264" s="2">
        <v>2006</v>
      </c>
      <c r="AE264" s="2">
        <f t="shared" si="56"/>
        <v>10</v>
      </c>
      <c r="AF264" s="2" t="s">
        <v>1159</v>
      </c>
    </row>
    <row r="265" spans="1:32" x14ac:dyDescent="0.2">
      <c r="A265">
        <v>22</v>
      </c>
      <c r="B265" s="2" t="s">
        <v>1030</v>
      </c>
      <c r="C265" s="2" t="s">
        <v>22</v>
      </c>
      <c r="D265" s="2" t="s">
        <v>23</v>
      </c>
      <c r="E265" s="2" t="s">
        <v>2767</v>
      </c>
      <c r="F265" s="2" t="s">
        <v>2776</v>
      </c>
      <c r="G265" s="2">
        <v>67</v>
      </c>
      <c r="H265" s="2"/>
      <c r="I265" s="3">
        <v>42509</v>
      </c>
      <c r="J265" s="3">
        <v>42522</v>
      </c>
      <c r="K265" s="3" t="s">
        <v>2538</v>
      </c>
      <c r="L265" s="17">
        <f t="shared" si="57"/>
        <v>259.83</v>
      </c>
      <c r="M265" s="20">
        <f t="shared" si="58"/>
        <v>0.91671477504522192</v>
      </c>
      <c r="N265" s="2" t="s">
        <v>57</v>
      </c>
      <c r="O265" s="2">
        <v>4200000</v>
      </c>
      <c r="P265" s="2">
        <v>4500000</v>
      </c>
      <c r="Q265" s="2">
        <f t="shared" si="52"/>
        <v>300000</v>
      </c>
      <c r="R265" s="4">
        <f t="shared" si="53"/>
        <v>7.1428571428571425E-2</v>
      </c>
      <c r="S265" s="2">
        <v>29000</v>
      </c>
      <c r="T265" s="5">
        <f t="shared" si="59"/>
        <v>63119.40298507463</v>
      </c>
      <c r="U265" s="2">
        <v>67597</v>
      </c>
      <c r="V265" s="5">
        <f t="shared" si="54"/>
        <v>4477.5970149253699</v>
      </c>
      <c r="W265" s="4">
        <f t="shared" si="55"/>
        <v>7.0938519744620426E-2</v>
      </c>
      <c r="X265" s="22">
        <f t="shared" si="60"/>
        <v>57862.489308451397</v>
      </c>
      <c r="Y265" s="22">
        <f t="shared" si="61"/>
        <v>61967.168648731866</v>
      </c>
      <c r="Z265" s="22">
        <f t="shared" si="62"/>
        <v>4104.6793402804688</v>
      </c>
      <c r="AA265" s="8">
        <f t="shared" si="63"/>
        <v>7.093851974462044E-2</v>
      </c>
      <c r="AB265" s="22">
        <f t="shared" si="64"/>
        <v>4151800.2994650351</v>
      </c>
      <c r="AC265" s="11">
        <v>5430</v>
      </c>
      <c r="AD265" s="2">
        <v>1994</v>
      </c>
      <c r="AE265" s="2">
        <f t="shared" si="56"/>
        <v>22</v>
      </c>
      <c r="AF265" s="2" t="s">
        <v>213</v>
      </c>
    </row>
    <row r="266" spans="1:32" x14ac:dyDescent="0.2">
      <c r="A266">
        <v>22</v>
      </c>
      <c r="B266" s="2" t="s">
        <v>1483</v>
      </c>
      <c r="C266" s="2" t="s">
        <v>22</v>
      </c>
      <c r="D266" s="2" t="s">
        <v>23</v>
      </c>
      <c r="E266" s="2" t="s">
        <v>2767</v>
      </c>
      <c r="F266" s="2" t="s">
        <v>2776</v>
      </c>
      <c r="G266" s="2">
        <v>69</v>
      </c>
      <c r="H266" s="2">
        <v>80</v>
      </c>
      <c r="I266" s="3">
        <v>42513</v>
      </c>
      <c r="J266" s="3">
        <v>42523</v>
      </c>
      <c r="K266" s="3" t="s">
        <v>2538</v>
      </c>
      <c r="L266" s="17">
        <f t="shared" si="57"/>
        <v>259.83</v>
      </c>
      <c r="M266" s="20">
        <f t="shared" si="58"/>
        <v>0.91671477504522192</v>
      </c>
      <c r="N266" s="2" t="s">
        <v>36</v>
      </c>
      <c r="O266" s="2">
        <v>4590000</v>
      </c>
      <c r="P266" s="2">
        <v>4600000</v>
      </c>
      <c r="Q266" s="2">
        <f t="shared" si="52"/>
        <v>10000</v>
      </c>
      <c r="R266" s="4">
        <f t="shared" si="53"/>
        <v>2.1786492374727671E-3</v>
      </c>
      <c r="S266" s="2">
        <v>1876</v>
      </c>
      <c r="T266" s="5">
        <f t="shared" si="59"/>
        <v>66548.927536231888</v>
      </c>
      <c r="U266" s="2">
        <v>66694</v>
      </c>
      <c r="V266" s="5">
        <f t="shared" si="54"/>
        <v>145.07246376811236</v>
      </c>
      <c r="W266" s="4">
        <f t="shared" si="55"/>
        <v>2.179936914672729E-3</v>
      </c>
      <c r="X266" s="22">
        <f t="shared" si="60"/>
        <v>61006.385135877586</v>
      </c>
      <c r="Y266" s="22">
        <f t="shared" si="61"/>
        <v>61139.375206866032</v>
      </c>
      <c r="Z266" s="22">
        <f t="shared" si="62"/>
        <v>132.99007098844595</v>
      </c>
      <c r="AA266" s="8">
        <f t="shared" si="63"/>
        <v>2.1799369146728066E-3</v>
      </c>
      <c r="AB266" s="22">
        <f t="shared" si="64"/>
        <v>4218616.8892737562</v>
      </c>
      <c r="AC266" s="11">
        <v>6384</v>
      </c>
      <c r="AD266" s="2">
        <v>2002</v>
      </c>
      <c r="AE266" s="2">
        <f t="shared" si="56"/>
        <v>14</v>
      </c>
      <c r="AF266" s="2" t="s">
        <v>46</v>
      </c>
    </row>
    <row r="267" spans="1:32" x14ac:dyDescent="0.2">
      <c r="A267">
        <v>23</v>
      </c>
      <c r="B267" s="2" t="s">
        <v>570</v>
      </c>
      <c r="C267" s="2" t="s">
        <v>22</v>
      </c>
      <c r="D267" s="2" t="s">
        <v>23</v>
      </c>
      <c r="E267" s="2" t="s">
        <v>2767</v>
      </c>
      <c r="F267" s="2" t="s">
        <v>2776</v>
      </c>
      <c r="G267" s="2">
        <v>60</v>
      </c>
      <c r="H267" s="2">
        <v>66</v>
      </c>
      <c r="I267" s="3">
        <v>42517</v>
      </c>
      <c r="J267" s="3">
        <v>42527</v>
      </c>
      <c r="K267" s="3" t="s">
        <v>2538</v>
      </c>
      <c r="L267" s="17">
        <f t="shared" si="57"/>
        <v>259.83</v>
      </c>
      <c r="M267" s="20">
        <f t="shared" si="58"/>
        <v>0.91671477504522192</v>
      </c>
      <c r="N267" s="2" t="s">
        <v>36</v>
      </c>
      <c r="O267" s="2">
        <v>3990000</v>
      </c>
      <c r="P267" s="2">
        <v>4510000</v>
      </c>
      <c r="Q267" s="2">
        <f t="shared" si="52"/>
        <v>520000</v>
      </c>
      <c r="R267" s="4">
        <f t="shared" si="53"/>
        <v>0.13032581453634084</v>
      </c>
      <c r="S267" s="2"/>
      <c r="T267" s="5">
        <f t="shared" si="59"/>
        <v>66500</v>
      </c>
      <c r="U267" s="2">
        <v>75167</v>
      </c>
      <c r="V267" s="5">
        <f t="shared" si="54"/>
        <v>8667</v>
      </c>
      <c r="W267" s="4">
        <f t="shared" si="55"/>
        <v>0.13033082706766919</v>
      </c>
      <c r="X267" s="22">
        <f t="shared" si="60"/>
        <v>60961.532540507258</v>
      </c>
      <c r="Y267" s="22">
        <f t="shared" si="61"/>
        <v>68906.699495824199</v>
      </c>
      <c r="Z267" s="22">
        <f t="shared" si="62"/>
        <v>7945.1669553169413</v>
      </c>
      <c r="AA267" s="8">
        <f t="shared" si="63"/>
        <v>0.13033082706766921</v>
      </c>
      <c r="AB267" s="22">
        <f t="shared" si="64"/>
        <v>4134401.9697494521</v>
      </c>
      <c r="AC267" s="11">
        <v>18884</v>
      </c>
      <c r="AD267" s="2">
        <v>2006</v>
      </c>
      <c r="AE267" s="2">
        <f t="shared" si="56"/>
        <v>10</v>
      </c>
      <c r="AF267" s="2" t="s">
        <v>213</v>
      </c>
    </row>
    <row r="268" spans="1:32" x14ac:dyDescent="0.2">
      <c r="A268">
        <v>23</v>
      </c>
      <c r="B268" s="2" t="s">
        <v>1596</v>
      </c>
      <c r="C268" s="2" t="s">
        <v>22</v>
      </c>
      <c r="D268" s="2" t="s">
        <v>23</v>
      </c>
      <c r="E268" s="2" t="s">
        <v>2767</v>
      </c>
      <c r="F268" s="2" t="s">
        <v>2776</v>
      </c>
      <c r="G268" s="2">
        <v>72</v>
      </c>
      <c r="H268" s="2">
        <v>82</v>
      </c>
      <c r="I268" s="3">
        <v>42511</v>
      </c>
      <c r="J268" s="3">
        <v>42527</v>
      </c>
      <c r="K268" s="3" t="s">
        <v>2538</v>
      </c>
      <c r="L268" s="17">
        <f t="shared" si="57"/>
        <v>259.83</v>
      </c>
      <c r="M268" s="20">
        <f t="shared" si="58"/>
        <v>0.91671477504522192</v>
      </c>
      <c r="N268" s="2" t="s">
        <v>31</v>
      </c>
      <c r="O268" s="2">
        <v>5400000</v>
      </c>
      <c r="P268" s="2">
        <v>5500000</v>
      </c>
      <c r="Q268" s="2">
        <f t="shared" si="52"/>
        <v>100000</v>
      </c>
      <c r="R268" s="4">
        <f t="shared" si="53"/>
        <v>1.8518518518518517E-2</v>
      </c>
      <c r="S268" s="2"/>
      <c r="T268" s="5">
        <f t="shared" si="59"/>
        <v>75000</v>
      </c>
      <c r="U268" s="2">
        <v>76389</v>
      </c>
      <c r="V268" s="5">
        <f t="shared" si="54"/>
        <v>1389</v>
      </c>
      <c r="W268" s="4">
        <f t="shared" si="55"/>
        <v>1.8519999999999998E-2</v>
      </c>
      <c r="X268" s="22">
        <f t="shared" si="60"/>
        <v>68753.608128391643</v>
      </c>
      <c r="Y268" s="22">
        <f t="shared" si="61"/>
        <v>70026.92495092946</v>
      </c>
      <c r="Z268" s="22">
        <f t="shared" si="62"/>
        <v>1273.3168225378176</v>
      </c>
      <c r="AA268" s="8">
        <f t="shared" si="63"/>
        <v>1.8520000000000064E-2</v>
      </c>
      <c r="AB268" s="22">
        <f t="shared" si="64"/>
        <v>5041938.5964669213</v>
      </c>
      <c r="AC268" s="11">
        <v>4669</v>
      </c>
      <c r="AD268" s="2">
        <v>2005</v>
      </c>
      <c r="AE268" s="2">
        <f t="shared" si="56"/>
        <v>11</v>
      </c>
      <c r="AF268" s="2" t="s">
        <v>37</v>
      </c>
    </row>
    <row r="269" spans="1:32" x14ac:dyDescent="0.2">
      <c r="A269">
        <v>23</v>
      </c>
      <c r="B269" s="2" t="s">
        <v>2004</v>
      </c>
      <c r="C269" s="2" t="s">
        <v>22</v>
      </c>
      <c r="D269" s="2" t="s">
        <v>23</v>
      </c>
      <c r="E269" s="2" t="s">
        <v>2767</v>
      </c>
      <c r="F269" s="2" t="s">
        <v>2776</v>
      </c>
      <c r="G269" s="2">
        <v>87</v>
      </c>
      <c r="H269" s="2">
        <v>99</v>
      </c>
      <c r="I269" s="3">
        <v>42518</v>
      </c>
      <c r="J269" s="3">
        <v>42528</v>
      </c>
      <c r="K269" s="3" t="s">
        <v>2538</v>
      </c>
      <c r="L269" s="17">
        <f t="shared" si="57"/>
        <v>259.83</v>
      </c>
      <c r="M269" s="20">
        <f t="shared" si="58"/>
        <v>0.91671477504522192</v>
      </c>
      <c r="N269" s="2" t="s">
        <v>36</v>
      </c>
      <c r="O269" s="2">
        <v>6190000</v>
      </c>
      <c r="P269" s="2">
        <v>7000000</v>
      </c>
      <c r="Q269" s="2">
        <f t="shared" si="52"/>
        <v>810000</v>
      </c>
      <c r="R269" s="4">
        <f t="shared" si="53"/>
        <v>0.13085621970920841</v>
      </c>
      <c r="S269" s="2"/>
      <c r="T269" s="5">
        <f t="shared" si="59"/>
        <v>71149.425287356324</v>
      </c>
      <c r="U269" s="2">
        <v>80460</v>
      </c>
      <c r="V269" s="5">
        <f t="shared" si="54"/>
        <v>9310.5747126436763</v>
      </c>
      <c r="W269" s="4">
        <f t="shared" si="55"/>
        <v>0.13085945072697897</v>
      </c>
      <c r="X269" s="22">
        <f t="shared" si="60"/>
        <v>65223.729396895673</v>
      </c>
      <c r="Y269" s="22">
        <f t="shared" si="61"/>
        <v>73758.870800138553</v>
      </c>
      <c r="Z269" s="22">
        <f t="shared" si="62"/>
        <v>8535.1414032428802</v>
      </c>
      <c r="AA269" s="8">
        <f t="shared" si="63"/>
        <v>0.13085945072697899</v>
      </c>
      <c r="AB269" s="22">
        <f t="shared" si="64"/>
        <v>6417021.7596120546</v>
      </c>
      <c r="AC269" s="11">
        <v>1213</v>
      </c>
      <c r="AD269" s="2">
        <v>2007</v>
      </c>
      <c r="AE269" s="2">
        <f t="shared" si="56"/>
        <v>9</v>
      </c>
      <c r="AF269" s="2" t="s">
        <v>37</v>
      </c>
    </row>
    <row r="270" spans="1:32" x14ac:dyDescent="0.2">
      <c r="A270">
        <v>23</v>
      </c>
      <c r="B270" s="2" t="s">
        <v>1218</v>
      </c>
      <c r="C270" s="2" t="s">
        <v>22</v>
      </c>
      <c r="D270" s="2" t="s">
        <v>23</v>
      </c>
      <c r="E270" s="2" t="s">
        <v>2767</v>
      </c>
      <c r="F270" s="2" t="s">
        <v>2776</v>
      </c>
      <c r="G270" s="2">
        <v>62</v>
      </c>
      <c r="H270" s="2">
        <v>70</v>
      </c>
      <c r="I270" s="3">
        <v>42517</v>
      </c>
      <c r="J270" s="3">
        <v>42528</v>
      </c>
      <c r="K270" s="3" t="s">
        <v>2538</v>
      </c>
      <c r="L270" s="17">
        <f t="shared" si="57"/>
        <v>259.83</v>
      </c>
      <c r="M270" s="20">
        <f t="shared" si="58"/>
        <v>0.91671477504522192</v>
      </c>
      <c r="N270" s="2" t="s">
        <v>24</v>
      </c>
      <c r="O270" s="2">
        <v>4300000</v>
      </c>
      <c r="P270" s="2">
        <v>4250000</v>
      </c>
      <c r="Q270" s="2">
        <f t="shared" si="52"/>
        <v>-50000</v>
      </c>
      <c r="R270" s="4">
        <f t="shared" si="53"/>
        <v>-1.1627906976744186E-2</v>
      </c>
      <c r="S270" s="2"/>
      <c r="T270" s="5">
        <f t="shared" si="59"/>
        <v>69354.838709677424</v>
      </c>
      <c r="U270" s="2">
        <v>68548</v>
      </c>
      <c r="V270" s="5">
        <f t="shared" si="54"/>
        <v>-806.83870967742405</v>
      </c>
      <c r="W270" s="4">
        <f t="shared" si="55"/>
        <v>-1.163348837209309E-2</v>
      </c>
      <c r="X270" s="22">
        <f t="shared" si="60"/>
        <v>63578.605366039592</v>
      </c>
      <c r="Y270" s="22">
        <f t="shared" si="61"/>
        <v>62838.964399799872</v>
      </c>
      <c r="Z270" s="22">
        <f t="shared" si="62"/>
        <v>-739.64096623972</v>
      </c>
      <c r="AA270" s="8">
        <f t="shared" si="63"/>
        <v>-1.1633488372093138E-2</v>
      </c>
      <c r="AB270" s="22">
        <f t="shared" si="64"/>
        <v>3896015.7927875919</v>
      </c>
      <c r="AC270" s="11">
        <v>9256</v>
      </c>
      <c r="AD270" s="2">
        <v>2006</v>
      </c>
      <c r="AE270" s="2">
        <f t="shared" si="56"/>
        <v>10</v>
      </c>
      <c r="AF270" s="2" t="s">
        <v>108</v>
      </c>
    </row>
    <row r="271" spans="1:32" x14ac:dyDescent="0.2">
      <c r="A271">
        <v>23</v>
      </c>
      <c r="B271" s="2" t="s">
        <v>615</v>
      </c>
      <c r="C271" s="2" t="s">
        <v>22</v>
      </c>
      <c r="D271" s="2" t="s">
        <v>23</v>
      </c>
      <c r="E271" s="2" t="s">
        <v>2767</v>
      </c>
      <c r="F271" s="2" t="s">
        <v>2776</v>
      </c>
      <c r="G271" s="2">
        <v>47</v>
      </c>
      <c r="H271" s="2">
        <v>52</v>
      </c>
      <c r="I271" s="3">
        <v>42517</v>
      </c>
      <c r="J271" s="3">
        <v>42528</v>
      </c>
      <c r="K271" s="3" t="s">
        <v>2538</v>
      </c>
      <c r="L271" s="17">
        <f t="shared" si="57"/>
        <v>259.83</v>
      </c>
      <c r="M271" s="20">
        <f t="shared" si="58"/>
        <v>0.91671477504522192</v>
      </c>
      <c r="N271" s="2" t="s">
        <v>24</v>
      </c>
      <c r="O271" s="2">
        <v>3200000</v>
      </c>
      <c r="P271" s="2">
        <v>3250000</v>
      </c>
      <c r="Q271" s="2">
        <f t="shared" si="52"/>
        <v>50000</v>
      </c>
      <c r="R271" s="4">
        <f t="shared" si="53"/>
        <v>1.5625E-2</v>
      </c>
      <c r="S271" s="2"/>
      <c r="T271" s="5">
        <f t="shared" si="59"/>
        <v>68085.106382978716</v>
      </c>
      <c r="U271" s="2">
        <v>69149</v>
      </c>
      <c r="V271" s="5">
        <f t="shared" si="54"/>
        <v>1063.8936170212837</v>
      </c>
      <c r="W271" s="4">
        <f t="shared" si="55"/>
        <v>1.5625937500000107E-2</v>
      </c>
      <c r="X271" s="22">
        <f t="shared" si="60"/>
        <v>62414.622981802335</v>
      </c>
      <c r="Y271" s="22">
        <f t="shared" si="61"/>
        <v>63389.909979602053</v>
      </c>
      <c r="Z271" s="22">
        <f t="shared" si="62"/>
        <v>975.28699779971794</v>
      </c>
      <c r="AA271" s="8">
        <f t="shared" si="63"/>
        <v>1.5625937500000176E-2</v>
      </c>
      <c r="AB271" s="22">
        <f t="shared" si="64"/>
        <v>2979325.7690412966</v>
      </c>
      <c r="AC271" s="11">
        <v>4884</v>
      </c>
      <c r="AD271" s="2">
        <v>2005</v>
      </c>
      <c r="AE271" s="2">
        <f t="shared" si="56"/>
        <v>11</v>
      </c>
      <c r="AF271" s="2" t="s">
        <v>213</v>
      </c>
    </row>
    <row r="272" spans="1:32" x14ac:dyDescent="0.2">
      <c r="A272">
        <v>23</v>
      </c>
      <c r="B272" s="2" t="s">
        <v>1193</v>
      </c>
      <c r="C272" s="2" t="s">
        <v>22</v>
      </c>
      <c r="D272" s="2" t="s">
        <v>23</v>
      </c>
      <c r="E272" s="2" t="s">
        <v>2767</v>
      </c>
      <c r="F272" s="2" t="s">
        <v>2776</v>
      </c>
      <c r="G272" s="2">
        <v>61</v>
      </c>
      <c r="H272" s="2">
        <v>68</v>
      </c>
      <c r="I272" s="3">
        <v>42518</v>
      </c>
      <c r="J272" s="3">
        <v>42528</v>
      </c>
      <c r="K272" s="3" t="s">
        <v>2538</v>
      </c>
      <c r="L272" s="17">
        <f t="shared" si="57"/>
        <v>259.83</v>
      </c>
      <c r="M272" s="20">
        <f t="shared" si="58"/>
        <v>0.91671477504522192</v>
      </c>
      <c r="N272" s="2" t="s">
        <v>36</v>
      </c>
      <c r="O272" s="2">
        <v>4500000</v>
      </c>
      <c r="P272" s="2">
        <v>5420000</v>
      </c>
      <c r="Q272" s="2">
        <f t="shared" si="52"/>
        <v>920000</v>
      </c>
      <c r="R272" s="4">
        <f t="shared" si="53"/>
        <v>0.20444444444444446</v>
      </c>
      <c r="S272" s="2"/>
      <c r="T272" s="5">
        <f t="shared" si="59"/>
        <v>73770.491803278695</v>
      </c>
      <c r="U272" s="2">
        <v>88852</v>
      </c>
      <c r="V272" s="5">
        <f t="shared" si="54"/>
        <v>15081.508196721305</v>
      </c>
      <c r="W272" s="4">
        <f t="shared" si="55"/>
        <v>0.2044382222222221</v>
      </c>
      <c r="X272" s="22">
        <f t="shared" si="60"/>
        <v>67626.499798418023</v>
      </c>
      <c r="Y272" s="22">
        <f t="shared" si="61"/>
        <v>81451.94119231806</v>
      </c>
      <c r="Z272" s="22">
        <f t="shared" si="62"/>
        <v>13825.441393900037</v>
      </c>
      <c r="AA272" s="8">
        <f t="shared" si="63"/>
        <v>0.20443822222222202</v>
      </c>
      <c r="AB272" s="22">
        <f t="shared" si="64"/>
        <v>4968568.4127314016</v>
      </c>
      <c r="AC272" s="11">
        <v>2031</v>
      </c>
      <c r="AD272" s="2">
        <v>2000</v>
      </c>
      <c r="AE272" s="2">
        <f t="shared" si="56"/>
        <v>16</v>
      </c>
      <c r="AF272" s="2" t="s">
        <v>44</v>
      </c>
    </row>
    <row r="273" spans="1:32" x14ac:dyDescent="0.2">
      <c r="A273">
        <v>23</v>
      </c>
      <c r="B273" s="2" t="s">
        <v>2215</v>
      </c>
      <c r="C273" s="2" t="s">
        <v>22</v>
      </c>
      <c r="D273" s="2" t="s">
        <v>23</v>
      </c>
      <c r="E273" s="2" t="s">
        <v>2767</v>
      </c>
      <c r="F273" s="2" t="s">
        <v>2776</v>
      </c>
      <c r="G273" s="2">
        <v>103</v>
      </c>
      <c r="H273" s="2">
        <v>114</v>
      </c>
      <c r="I273" s="3">
        <v>42517</v>
      </c>
      <c r="J273" s="3">
        <v>42528</v>
      </c>
      <c r="K273" s="3" t="s">
        <v>2538</v>
      </c>
      <c r="L273" s="17">
        <f t="shared" si="57"/>
        <v>259.83</v>
      </c>
      <c r="M273" s="20">
        <f t="shared" si="58"/>
        <v>0.91671477504522192</v>
      </c>
      <c r="N273" s="2" t="s">
        <v>24</v>
      </c>
      <c r="O273" s="2">
        <v>5900000</v>
      </c>
      <c r="P273" s="2">
        <v>5830000</v>
      </c>
      <c r="Q273" s="2">
        <f t="shared" si="52"/>
        <v>-70000</v>
      </c>
      <c r="R273" s="4">
        <f t="shared" si="53"/>
        <v>-1.1864406779661017E-2</v>
      </c>
      <c r="S273" s="2"/>
      <c r="T273" s="5">
        <f t="shared" si="59"/>
        <v>57281.553398058255</v>
      </c>
      <c r="U273" s="2">
        <v>56602</v>
      </c>
      <c r="V273" s="5">
        <f t="shared" si="54"/>
        <v>-679.55339805825497</v>
      </c>
      <c r="W273" s="4">
        <f t="shared" si="55"/>
        <v>-1.1863389830508518E-2</v>
      </c>
      <c r="X273" s="22">
        <f t="shared" si="60"/>
        <v>52510.846337541843</v>
      </c>
      <c r="Y273" s="22">
        <f t="shared" si="61"/>
        <v>51887.889697109655</v>
      </c>
      <c r="Z273" s="22">
        <f t="shared" si="62"/>
        <v>-622.95664043218858</v>
      </c>
      <c r="AA273" s="8">
        <f t="shared" si="63"/>
        <v>-1.1863389830508502E-2</v>
      </c>
      <c r="AB273" s="22">
        <f t="shared" si="64"/>
        <v>5344452.6388022946</v>
      </c>
      <c r="AC273" s="11">
        <v>3217</v>
      </c>
      <c r="AD273" s="2">
        <v>1987</v>
      </c>
      <c r="AE273" s="2">
        <f t="shared" si="56"/>
        <v>29</v>
      </c>
      <c r="AF273" s="2" t="s">
        <v>161</v>
      </c>
    </row>
    <row r="274" spans="1:32" x14ac:dyDescent="0.2">
      <c r="A274">
        <v>23</v>
      </c>
      <c r="B274" s="2" t="s">
        <v>666</v>
      </c>
      <c r="C274" s="2" t="s">
        <v>22</v>
      </c>
      <c r="D274" s="2" t="s">
        <v>23</v>
      </c>
      <c r="E274" s="2" t="s">
        <v>2767</v>
      </c>
      <c r="F274" s="2" t="s">
        <v>2776</v>
      </c>
      <c r="G274" s="2">
        <v>48</v>
      </c>
      <c r="H274" s="2">
        <v>52</v>
      </c>
      <c r="I274" s="3">
        <v>42517</v>
      </c>
      <c r="J274" s="3">
        <v>42528</v>
      </c>
      <c r="K274" s="3" t="s">
        <v>2538</v>
      </c>
      <c r="L274" s="17">
        <f t="shared" si="57"/>
        <v>259.83</v>
      </c>
      <c r="M274" s="20">
        <f t="shared" si="58"/>
        <v>0.91671477504522192</v>
      </c>
      <c r="N274" s="2" t="s">
        <v>24</v>
      </c>
      <c r="O274" s="2">
        <v>2890000</v>
      </c>
      <c r="P274" s="2">
        <v>3400000</v>
      </c>
      <c r="Q274" s="2">
        <f t="shared" si="52"/>
        <v>510000</v>
      </c>
      <c r="R274" s="4">
        <f t="shared" si="53"/>
        <v>0.17647058823529413</v>
      </c>
      <c r="S274" s="2"/>
      <c r="T274" s="5">
        <f t="shared" si="59"/>
        <v>60208.333333333336</v>
      </c>
      <c r="U274" s="2">
        <v>70833</v>
      </c>
      <c r="V274" s="5">
        <f t="shared" si="54"/>
        <v>10624.666666666664</v>
      </c>
      <c r="W274" s="4">
        <f t="shared" si="55"/>
        <v>0.17646505190311415</v>
      </c>
      <c r="X274" s="22">
        <f t="shared" si="60"/>
        <v>55193.868747514403</v>
      </c>
      <c r="Y274" s="22">
        <f t="shared" si="61"/>
        <v>64933.657660778204</v>
      </c>
      <c r="Z274" s="22">
        <f t="shared" si="62"/>
        <v>9739.7889132638011</v>
      </c>
      <c r="AA274" s="8">
        <f t="shared" si="63"/>
        <v>0.17646505190311418</v>
      </c>
      <c r="AB274" s="22">
        <f t="shared" si="64"/>
        <v>3116815.5677173538</v>
      </c>
      <c r="AC274" s="11">
        <v>3020</v>
      </c>
      <c r="AD274" s="2">
        <v>1950</v>
      </c>
      <c r="AE274" s="2">
        <f t="shared" si="56"/>
        <v>66</v>
      </c>
      <c r="AF274" s="2" t="s">
        <v>37</v>
      </c>
    </row>
    <row r="275" spans="1:32" x14ac:dyDescent="0.2">
      <c r="A275">
        <v>23</v>
      </c>
      <c r="B275" s="2" t="s">
        <v>909</v>
      </c>
      <c r="C275" s="2" t="s">
        <v>22</v>
      </c>
      <c r="D275" s="2" t="s">
        <v>23</v>
      </c>
      <c r="E275" s="2" t="s">
        <v>2767</v>
      </c>
      <c r="F275" s="2" t="s">
        <v>2776</v>
      </c>
      <c r="G275" s="2">
        <v>55</v>
      </c>
      <c r="H275" s="2">
        <v>62</v>
      </c>
      <c r="I275" s="3">
        <v>42519</v>
      </c>
      <c r="J275" s="3">
        <v>42529</v>
      </c>
      <c r="K275" s="3" t="s">
        <v>2538</v>
      </c>
      <c r="L275" s="17">
        <f t="shared" si="57"/>
        <v>259.83</v>
      </c>
      <c r="M275" s="20">
        <f t="shared" si="58"/>
        <v>0.91671477504522192</v>
      </c>
      <c r="N275" s="2" t="s">
        <v>36</v>
      </c>
      <c r="O275" s="2">
        <v>3850000</v>
      </c>
      <c r="P275" s="2">
        <v>3950000</v>
      </c>
      <c r="Q275" s="2">
        <f t="shared" si="52"/>
        <v>100000</v>
      </c>
      <c r="R275" s="4">
        <f t="shared" si="53"/>
        <v>2.5974025974025976E-2</v>
      </c>
      <c r="S275" s="2"/>
      <c r="T275" s="5">
        <f t="shared" si="59"/>
        <v>70000</v>
      </c>
      <c r="U275" s="2">
        <v>71818</v>
      </c>
      <c r="V275" s="5">
        <f t="shared" si="54"/>
        <v>1818</v>
      </c>
      <c r="W275" s="4">
        <f t="shared" si="55"/>
        <v>2.5971428571428572E-2</v>
      </c>
      <c r="X275" s="22">
        <f t="shared" si="60"/>
        <v>64170.034253165533</v>
      </c>
      <c r="Y275" s="22">
        <f t="shared" si="61"/>
        <v>65836.621714197754</v>
      </c>
      <c r="Z275" s="22">
        <f t="shared" si="62"/>
        <v>1666.5874610322207</v>
      </c>
      <c r="AA275" s="8">
        <f t="shared" si="63"/>
        <v>2.5971428571428687E-2</v>
      </c>
      <c r="AB275" s="22">
        <f t="shared" si="64"/>
        <v>3621014.1942808763</v>
      </c>
      <c r="AC275" s="11">
        <v>1717</v>
      </c>
      <c r="AD275" s="2">
        <v>2005</v>
      </c>
      <c r="AE275" s="2">
        <f t="shared" si="56"/>
        <v>11</v>
      </c>
      <c r="AF275" s="2" t="s">
        <v>127</v>
      </c>
    </row>
    <row r="276" spans="1:32" x14ac:dyDescent="0.2">
      <c r="A276">
        <v>23</v>
      </c>
      <c r="B276" s="2" t="s">
        <v>1318</v>
      </c>
      <c r="C276" s="2" t="s">
        <v>22</v>
      </c>
      <c r="D276" s="2" t="s">
        <v>23</v>
      </c>
      <c r="E276" s="2" t="s">
        <v>2767</v>
      </c>
      <c r="F276" s="2" t="s">
        <v>2776</v>
      </c>
      <c r="G276" s="2">
        <v>65</v>
      </c>
      <c r="H276" s="2">
        <v>69</v>
      </c>
      <c r="I276" s="3">
        <v>42505</v>
      </c>
      <c r="J276" s="3">
        <v>42529</v>
      </c>
      <c r="K276" s="3" t="s">
        <v>2538</v>
      </c>
      <c r="L276" s="17">
        <f t="shared" si="57"/>
        <v>259.83</v>
      </c>
      <c r="M276" s="20">
        <f t="shared" si="58"/>
        <v>0.91671477504522192</v>
      </c>
      <c r="N276" s="2" t="s">
        <v>379</v>
      </c>
      <c r="O276" s="2">
        <v>4750000</v>
      </c>
      <c r="P276" s="2">
        <v>4600000</v>
      </c>
      <c r="Q276" s="2">
        <f t="shared" si="52"/>
        <v>-150000</v>
      </c>
      <c r="R276" s="4">
        <f t="shared" si="53"/>
        <v>-3.1578947368421054E-2</v>
      </c>
      <c r="S276" s="2"/>
      <c r="T276" s="5">
        <f t="shared" si="59"/>
        <v>73076.923076923078</v>
      </c>
      <c r="U276" s="2">
        <v>70769</v>
      </c>
      <c r="V276" s="5">
        <f t="shared" si="54"/>
        <v>-2307.923076923078</v>
      </c>
      <c r="W276" s="4">
        <f t="shared" si="55"/>
        <v>-3.1582105263157911E-2</v>
      </c>
      <c r="X276" s="22">
        <f t="shared" si="60"/>
        <v>66990.69509945852</v>
      </c>
      <c r="Y276" s="22">
        <f t="shared" si="61"/>
        <v>64874.987915175312</v>
      </c>
      <c r="Z276" s="22">
        <f t="shared" si="62"/>
        <v>-2115.7071842832083</v>
      </c>
      <c r="AA276" s="8">
        <f t="shared" si="63"/>
        <v>-3.15821052631578E-2</v>
      </c>
      <c r="AB276" s="22">
        <f t="shared" si="64"/>
        <v>4216874.214486395</v>
      </c>
      <c r="AC276" s="2">
        <v>489</v>
      </c>
      <c r="AD276" s="2">
        <v>1986</v>
      </c>
      <c r="AE276" s="2">
        <f t="shared" si="56"/>
        <v>30</v>
      </c>
      <c r="AF276" s="2" t="s">
        <v>90</v>
      </c>
    </row>
    <row r="277" spans="1:32" x14ac:dyDescent="0.2">
      <c r="A277">
        <v>23</v>
      </c>
      <c r="B277" s="2" t="s">
        <v>2493</v>
      </c>
      <c r="C277" s="2" t="s">
        <v>22</v>
      </c>
      <c r="D277" s="2" t="s">
        <v>23</v>
      </c>
      <c r="E277" s="2" t="s">
        <v>2767</v>
      </c>
      <c r="F277" s="2" t="s">
        <v>2776</v>
      </c>
      <c r="G277" s="2">
        <v>162</v>
      </c>
      <c r="H277" s="2">
        <v>172</v>
      </c>
      <c r="I277" s="3">
        <v>42517</v>
      </c>
      <c r="J277" s="3">
        <v>42529</v>
      </c>
      <c r="K277" s="3" t="s">
        <v>2538</v>
      </c>
      <c r="L277" s="17">
        <f t="shared" si="57"/>
        <v>259.83</v>
      </c>
      <c r="M277" s="20">
        <f t="shared" si="58"/>
        <v>0.91671477504522192</v>
      </c>
      <c r="N277" s="2" t="s">
        <v>32</v>
      </c>
      <c r="O277" s="2">
        <v>7500000</v>
      </c>
      <c r="P277" s="2">
        <v>8020000</v>
      </c>
      <c r="Q277" s="2">
        <f t="shared" si="52"/>
        <v>520000</v>
      </c>
      <c r="R277" s="4">
        <f t="shared" si="53"/>
        <v>6.933333333333333E-2</v>
      </c>
      <c r="S277" s="2"/>
      <c r="T277" s="5">
        <f t="shared" si="59"/>
        <v>46296.296296296299</v>
      </c>
      <c r="U277" s="2">
        <v>49506</v>
      </c>
      <c r="V277" s="5">
        <f t="shared" si="54"/>
        <v>3209.7037037037007</v>
      </c>
      <c r="W277" s="4">
        <f t="shared" si="55"/>
        <v>6.9329599999999936E-2</v>
      </c>
      <c r="X277" s="22">
        <f t="shared" si="60"/>
        <v>42440.498844686204</v>
      </c>
      <c r="Y277" s="22">
        <f t="shared" si="61"/>
        <v>45382.881653388758</v>
      </c>
      <c r="Z277" s="22">
        <f t="shared" si="62"/>
        <v>2942.382808702554</v>
      </c>
      <c r="AA277" s="8">
        <f t="shared" si="63"/>
        <v>6.9329599999999936E-2</v>
      </c>
      <c r="AB277" s="22">
        <f t="shared" si="64"/>
        <v>7352026.8278489793</v>
      </c>
      <c r="AC277" s="11">
        <v>38753</v>
      </c>
      <c r="AD277" s="2">
        <v>1982</v>
      </c>
      <c r="AE277" s="2">
        <f t="shared" si="56"/>
        <v>34</v>
      </c>
      <c r="AF277" s="2" t="s">
        <v>108</v>
      </c>
    </row>
    <row r="278" spans="1:32" x14ac:dyDescent="0.2">
      <c r="A278">
        <v>23</v>
      </c>
      <c r="B278" s="2" t="s">
        <v>1840</v>
      </c>
      <c r="C278" s="2" t="s">
        <v>22</v>
      </c>
      <c r="D278" s="2" t="s">
        <v>23</v>
      </c>
      <c r="E278" s="2" t="s">
        <v>2767</v>
      </c>
      <c r="F278" s="2" t="s">
        <v>2776</v>
      </c>
      <c r="G278" s="2">
        <v>102</v>
      </c>
      <c r="H278" s="2">
        <v>110</v>
      </c>
      <c r="I278" s="3">
        <v>42518</v>
      </c>
      <c r="J278" s="3">
        <v>42529</v>
      </c>
      <c r="K278" s="3" t="s">
        <v>2538</v>
      </c>
      <c r="L278" s="17">
        <f t="shared" si="57"/>
        <v>259.83</v>
      </c>
      <c r="M278" s="20">
        <f t="shared" si="58"/>
        <v>0.91671477504522192</v>
      </c>
      <c r="N278" s="2" t="s">
        <v>24</v>
      </c>
      <c r="O278" s="2">
        <v>5200000</v>
      </c>
      <c r="P278" s="2">
        <v>6000000</v>
      </c>
      <c r="Q278" s="2">
        <f t="shared" si="52"/>
        <v>800000</v>
      </c>
      <c r="R278" s="4">
        <f t="shared" si="53"/>
        <v>0.15384615384615385</v>
      </c>
      <c r="S278" s="2"/>
      <c r="T278" s="5">
        <f t="shared" si="59"/>
        <v>50980.392156862748</v>
      </c>
      <c r="U278" s="2">
        <v>58824</v>
      </c>
      <c r="V278" s="5">
        <f t="shared" si="54"/>
        <v>7843.6078431372516</v>
      </c>
      <c r="W278" s="4">
        <f t="shared" si="55"/>
        <v>0.15385538461538453</v>
      </c>
      <c r="X278" s="22">
        <f t="shared" si="60"/>
        <v>46734.478727795627</v>
      </c>
      <c r="Y278" s="22">
        <f t="shared" si="61"/>
        <v>53924.829927260136</v>
      </c>
      <c r="Z278" s="22">
        <f t="shared" si="62"/>
        <v>7190.3511994645087</v>
      </c>
      <c r="AA278" s="8">
        <f t="shared" si="63"/>
        <v>0.15385538461538464</v>
      </c>
      <c r="AB278" s="22">
        <f t="shared" si="64"/>
        <v>5500332.6525805341</v>
      </c>
      <c r="AC278" s="11">
        <v>21153</v>
      </c>
      <c r="AD278" s="2">
        <v>1980</v>
      </c>
      <c r="AE278" s="2">
        <f t="shared" si="56"/>
        <v>36</v>
      </c>
      <c r="AF278" s="2" t="s">
        <v>37</v>
      </c>
    </row>
    <row r="279" spans="1:32" x14ac:dyDescent="0.2">
      <c r="A279">
        <v>23</v>
      </c>
      <c r="B279" s="2" t="s">
        <v>1284</v>
      </c>
      <c r="C279" s="2" t="s">
        <v>22</v>
      </c>
      <c r="D279" s="2" t="s">
        <v>23</v>
      </c>
      <c r="E279" s="2" t="s">
        <v>2767</v>
      </c>
      <c r="F279" s="2" t="s">
        <v>2776</v>
      </c>
      <c r="G279" s="2">
        <v>64</v>
      </c>
      <c r="H279" s="2">
        <v>71</v>
      </c>
      <c r="I279" s="3">
        <v>42517</v>
      </c>
      <c r="J279" s="3">
        <v>42529</v>
      </c>
      <c r="K279" s="3" t="s">
        <v>2538</v>
      </c>
      <c r="L279" s="17">
        <f t="shared" si="57"/>
        <v>259.83</v>
      </c>
      <c r="M279" s="20">
        <f t="shared" si="58"/>
        <v>0.91671477504522192</v>
      </c>
      <c r="N279" s="2" t="s">
        <v>32</v>
      </c>
      <c r="O279" s="2">
        <v>3790000</v>
      </c>
      <c r="P279" s="2">
        <v>3800000</v>
      </c>
      <c r="Q279" s="2">
        <f t="shared" si="52"/>
        <v>10000</v>
      </c>
      <c r="R279" s="4">
        <f t="shared" si="53"/>
        <v>2.6385224274406332E-3</v>
      </c>
      <c r="S279" s="2"/>
      <c r="T279" s="5">
        <f t="shared" si="59"/>
        <v>59218.75</v>
      </c>
      <c r="U279" s="2">
        <v>59375</v>
      </c>
      <c r="V279" s="5">
        <f t="shared" si="54"/>
        <v>156.25</v>
      </c>
      <c r="W279" s="4">
        <f t="shared" si="55"/>
        <v>2.6385224274406332E-3</v>
      </c>
      <c r="X279" s="22">
        <f t="shared" si="60"/>
        <v>54286.703084709232</v>
      </c>
      <c r="Y279" s="22">
        <f t="shared" si="61"/>
        <v>54429.939768310054</v>
      </c>
      <c r="Z279" s="22">
        <f t="shared" si="62"/>
        <v>143.23668360082229</v>
      </c>
      <c r="AA279" s="8">
        <f t="shared" si="63"/>
        <v>2.6385224274407507E-3</v>
      </c>
      <c r="AB279" s="22">
        <f t="shared" si="64"/>
        <v>3483516.1451718435</v>
      </c>
      <c r="AC279" s="11">
        <v>2021</v>
      </c>
      <c r="AD279" s="2">
        <v>1958</v>
      </c>
      <c r="AE279" s="2">
        <f t="shared" si="56"/>
        <v>58</v>
      </c>
      <c r="AF279" s="2" t="s">
        <v>37</v>
      </c>
    </row>
    <row r="280" spans="1:32" x14ac:dyDescent="0.2">
      <c r="A280">
        <v>23</v>
      </c>
      <c r="B280" s="2" t="s">
        <v>580</v>
      </c>
      <c r="C280" s="2" t="s">
        <v>22</v>
      </c>
      <c r="D280" s="2" t="s">
        <v>23</v>
      </c>
      <c r="E280" s="2" t="s">
        <v>2767</v>
      </c>
      <c r="F280" s="2" t="s">
        <v>2776</v>
      </c>
      <c r="G280" s="2">
        <v>46</v>
      </c>
      <c r="H280" s="2">
        <v>57</v>
      </c>
      <c r="I280" s="3">
        <v>42517</v>
      </c>
      <c r="J280" s="3">
        <v>42530</v>
      </c>
      <c r="K280" s="3" t="s">
        <v>2538</v>
      </c>
      <c r="L280" s="17">
        <f t="shared" si="57"/>
        <v>259.83</v>
      </c>
      <c r="M280" s="20">
        <f t="shared" si="58"/>
        <v>0.91671477504522192</v>
      </c>
      <c r="N280" s="2" t="s">
        <v>57</v>
      </c>
      <c r="O280" s="2">
        <v>3750000</v>
      </c>
      <c r="P280" s="2">
        <v>3700000</v>
      </c>
      <c r="Q280" s="2">
        <f t="shared" si="52"/>
        <v>-50000</v>
      </c>
      <c r="R280" s="4">
        <f t="shared" si="53"/>
        <v>-1.3333333333333334E-2</v>
      </c>
      <c r="S280" s="2"/>
      <c r="T280" s="5">
        <f t="shared" si="59"/>
        <v>81521.739130434784</v>
      </c>
      <c r="U280" s="2">
        <v>80435</v>
      </c>
      <c r="V280" s="5">
        <f t="shared" si="54"/>
        <v>-1086.7391304347839</v>
      </c>
      <c r="W280" s="4">
        <f t="shared" si="55"/>
        <v>-1.3330666666666682E-2</v>
      </c>
      <c r="X280" s="22">
        <f t="shared" si="60"/>
        <v>74732.182748251784</v>
      </c>
      <c r="Y280" s="22">
        <f t="shared" si="61"/>
        <v>73735.952930762418</v>
      </c>
      <c r="Z280" s="22">
        <f t="shared" si="62"/>
        <v>-996.22981748936581</v>
      </c>
      <c r="AA280" s="8">
        <f t="shared" si="63"/>
        <v>-1.3330666666666722E-2</v>
      </c>
      <c r="AB280" s="22">
        <f t="shared" si="64"/>
        <v>3391853.8348150714</v>
      </c>
      <c r="AC280" s="11">
        <v>1717</v>
      </c>
      <c r="AD280" s="2">
        <v>2005</v>
      </c>
      <c r="AE280" s="2">
        <f t="shared" si="56"/>
        <v>11</v>
      </c>
      <c r="AF280" s="2" t="s">
        <v>67</v>
      </c>
    </row>
    <row r="281" spans="1:32" x14ac:dyDescent="0.2">
      <c r="A281">
        <v>23</v>
      </c>
      <c r="B281" s="2" t="s">
        <v>1631</v>
      </c>
      <c r="C281" s="2" t="s">
        <v>22</v>
      </c>
      <c r="D281" s="2" t="s">
        <v>23</v>
      </c>
      <c r="E281" s="2" t="s">
        <v>2767</v>
      </c>
      <c r="F281" s="2" t="s">
        <v>2776</v>
      </c>
      <c r="G281" s="2">
        <v>73</v>
      </c>
      <c r="H281" s="2">
        <v>82</v>
      </c>
      <c r="I281" s="3">
        <v>42503</v>
      </c>
      <c r="J281" s="3">
        <v>42531</v>
      </c>
      <c r="K281" s="3" t="s">
        <v>2538</v>
      </c>
      <c r="L281" s="17">
        <f t="shared" si="57"/>
        <v>259.83</v>
      </c>
      <c r="M281" s="20">
        <f t="shared" si="58"/>
        <v>0.91671477504522192</v>
      </c>
      <c r="N281" s="2" t="s">
        <v>812</v>
      </c>
      <c r="O281" s="2">
        <v>4990000</v>
      </c>
      <c r="P281" s="2">
        <v>5000000</v>
      </c>
      <c r="Q281" s="2">
        <f t="shared" si="52"/>
        <v>10000</v>
      </c>
      <c r="R281" s="4">
        <f t="shared" si="53"/>
        <v>2.004008016032064E-3</v>
      </c>
      <c r="S281" s="2"/>
      <c r="T281" s="5">
        <f t="shared" si="59"/>
        <v>68356.164383561641</v>
      </c>
      <c r="U281" s="2">
        <v>68493</v>
      </c>
      <c r="V281" s="5">
        <f t="shared" si="54"/>
        <v>136.83561643835856</v>
      </c>
      <c r="W281" s="4">
        <f t="shared" si="55"/>
        <v>2.001803607214464E-3</v>
      </c>
      <c r="X281" s="22">
        <f t="shared" si="60"/>
        <v>62663.105855830923</v>
      </c>
      <c r="Y281" s="22">
        <f t="shared" si="61"/>
        <v>62788.545087172388</v>
      </c>
      <c r="Z281" s="22">
        <f t="shared" si="62"/>
        <v>125.43923134146462</v>
      </c>
      <c r="AA281" s="8">
        <f t="shared" si="63"/>
        <v>2.0018036072144718E-3</v>
      </c>
      <c r="AB281" s="22">
        <f t="shared" si="64"/>
        <v>4583563.7913635839</v>
      </c>
      <c r="AC281" s="11">
        <v>13949</v>
      </c>
      <c r="AD281" s="2">
        <v>2008</v>
      </c>
      <c r="AE281" s="2">
        <f t="shared" si="56"/>
        <v>8</v>
      </c>
      <c r="AF281" s="2" t="s">
        <v>108</v>
      </c>
    </row>
    <row r="282" spans="1:32" x14ac:dyDescent="0.2">
      <c r="A282">
        <v>23</v>
      </c>
      <c r="B282" s="2" t="s">
        <v>2134</v>
      </c>
      <c r="C282" s="2" t="s">
        <v>22</v>
      </c>
      <c r="D282" s="2" t="s">
        <v>23</v>
      </c>
      <c r="E282" s="2" t="s">
        <v>2767</v>
      </c>
      <c r="F282" s="2" t="s">
        <v>2776</v>
      </c>
      <c r="G282" s="2">
        <v>96</v>
      </c>
      <c r="H282" s="2">
        <v>116</v>
      </c>
      <c r="I282" s="3">
        <v>42504</v>
      </c>
      <c r="J282" s="3">
        <v>42531</v>
      </c>
      <c r="K282" s="3" t="s">
        <v>2538</v>
      </c>
      <c r="L282" s="17">
        <f t="shared" si="57"/>
        <v>259.83</v>
      </c>
      <c r="M282" s="20">
        <f t="shared" si="58"/>
        <v>0.91671477504522192</v>
      </c>
      <c r="N282" s="2" t="s">
        <v>144</v>
      </c>
      <c r="O282" s="2">
        <v>7450000</v>
      </c>
      <c r="P282" s="2">
        <v>7850000</v>
      </c>
      <c r="Q282" s="2">
        <f t="shared" si="52"/>
        <v>400000</v>
      </c>
      <c r="R282" s="4">
        <f t="shared" si="53"/>
        <v>5.3691275167785234E-2</v>
      </c>
      <c r="S282" s="2"/>
      <c r="T282" s="5">
        <f t="shared" si="59"/>
        <v>77604.166666666672</v>
      </c>
      <c r="U282" s="2">
        <v>81771</v>
      </c>
      <c r="V282" s="5">
        <f t="shared" si="54"/>
        <v>4166.8333333333285</v>
      </c>
      <c r="W282" s="4">
        <f t="shared" si="55"/>
        <v>5.3693422818791879E-2</v>
      </c>
      <c r="X282" s="22">
        <f t="shared" si="60"/>
        <v>71140.886188405246</v>
      </c>
      <c r="Y282" s="22">
        <f t="shared" si="61"/>
        <v>74960.683870222842</v>
      </c>
      <c r="Z282" s="22">
        <f t="shared" si="62"/>
        <v>3819.7976818175957</v>
      </c>
      <c r="AA282" s="8">
        <f t="shared" si="63"/>
        <v>5.36934228187919E-2</v>
      </c>
      <c r="AB282" s="22">
        <f t="shared" si="64"/>
        <v>7196225.6515413933</v>
      </c>
      <c r="AC282" s="11">
        <v>1446</v>
      </c>
      <c r="AD282" s="2">
        <v>1998</v>
      </c>
      <c r="AE282" s="2">
        <f t="shared" si="56"/>
        <v>18</v>
      </c>
      <c r="AF282" s="2" t="s">
        <v>96</v>
      </c>
    </row>
    <row r="283" spans="1:32" x14ac:dyDescent="0.2">
      <c r="A283">
        <v>23</v>
      </c>
      <c r="B283" s="2" t="s">
        <v>2275</v>
      </c>
      <c r="C283" s="2" t="s">
        <v>22</v>
      </c>
      <c r="D283" s="2" t="s">
        <v>23</v>
      </c>
      <c r="E283" s="2" t="s">
        <v>2767</v>
      </c>
      <c r="F283" s="2" t="s">
        <v>2776</v>
      </c>
      <c r="G283" s="2">
        <v>108</v>
      </c>
      <c r="H283" s="2">
        <v>119</v>
      </c>
      <c r="I283" s="3">
        <v>42521</v>
      </c>
      <c r="J283" s="3">
        <v>42531</v>
      </c>
      <c r="K283" s="3" t="s">
        <v>2538</v>
      </c>
      <c r="L283" s="17">
        <f t="shared" si="57"/>
        <v>259.83</v>
      </c>
      <c r="M283" s="20">
        <f t="shared" si="58"/>
        <v>0.91671477504522192</v>
      </c>
      <c r="N283" s="2" t="s">
        <v>36</v>
      </c>
      <c r="O283" s="2">
        <v>6500000</v>
      </c>
      <c r="P283" s="2">
        <v>6200000</v>
      </c>
      <c r="Q283" s="2">
        <f t="shared" si="52"/>
        <v>-300000</v>
      </c>
      <c r="R283" s="4">
        <f t="shared" si="53"/>
        <v>-4.6153846153846156E-2</v>
      </c>
      <c r="S283" s="2">
        <v>121305</v>
      </c>
      <c r="T283" s="5">
        <f t="shared" si="59"/>
        <v>61308.379629629628</v>
      </c>
      <c r="U283" s="2">
        <v>58531</v>
      </c>
      <c r="V283" s="5">
        <f t="shared" si="54"/>
        <v>-2777.3796296296277</v>
      </c>
      <c r="W283" s="4">
        <f t="shared" si="55"/>
        <v>-4.5301794736838104E-2</v>
      </c>
      <c r="X283" s="22">
        <f t="shared" si="60"/>
        <v>56202.297440562987</v>
      </c>
      <c r="Y283" s="22">
        <f t="shared" si="61"/>
        <v>53656.232498171885</v>
      </c>
      <c r="Z283" s="22">
        <f t="shared" si="62"/>
        <v>-2546.0649423911018</v>
      </c>
      <c r="AA283" s="8">
        <f t="shared" si="63"/>
        <v>-4.5301794736838027E-2</v>
      </c>
      <c r="AB283" s="22">
        <f t="shared" si="64"/>
        <v>5794873.1098025637</v>
      </c>
      <c r="AC283" s="11">
        <v>5843</v>
      </c>
      <c r="AD283" s="2">
        <v>1984</v>
      </c>
      <c r="AE283" s="2">
        <f t="shared" si="56"/>
        <v>32</v>
      </c>
      <c r="AF283" s="2" t="s">
        <v>37</v>
      </c>
    </row>
    <row r="284" spans="1:32" x14ac:dyDescent="0.2">
      <c r="A284">
        <v>23</v>
      </c>
      <c r="B284" s="2" t="s">
        <v>2408</v>
      </c>
      <c r="C284" s="2" t="s">
        <v>22</v>
      </c>
      <c r="D284" s="2" t="s">
        <v>23</v>
      </c>
      <c r="E284" s="2" t="s">
        <v>2767</v>
      </c>
      <c r="F284" s="2" t="s">
        <v>2776</v>
      </c>
      <c r="G284" s="2">
        <v>128</v>
      </c>
      <c r="H284" s="2">
        <v>140</v>
      </c>
      <c r="I284" s="3">
        <v>42521</v>
      </c>
      <c r="J284" s="3">
        <v>42532</v>
      </c>
      <c r="K284" s="3" t="s">
        <v>2538</v>
      </c>
      <c r="L284" s="17">
        <f t="shared" si="57"/>
        <v>259.83</v>
      </c>
      <c r="M284" s="20">
        <f t="shared" si="58"/>
        <v>0.91671477504522192</v>
      </c>
      <c r="N284" s="2" t="s">
        <v>24</v>
      </c>
      <c r="O284" s="2">
        <v>9100000</v>
      </c>
      <c r="P284" s="2">
        <v>8900000</v>
      </c>
      <c r="Q284" s="2">
        <f t="shared" si="52"/>
        <v>-200000</v>
      </c>
      <c r="R284" s="4">
        <f t="shared" si="53"/>
        <v>-2.197802197802198E-2</v>
      </c>
      <c r="S284" s="2"/>
      <c r="T284" s="5">
        <f t="shared" si="59"/>
        <v>71093.75</v>
      </c>
      <c r="U284" s="2">
        <v>69531</v>
      </c>
      <c r="V284" s="5">
        <f t="shared" si="54"/>
        <v>-1562.75</v>
      </c>
      <c r="W284" s="4">
        <f t="shared" si="55"/>
        <v>-2.1981538461538462E-2</v>
      </c>
      <c r="X284" s="22">
        <f t="shared" si="60"/>
        <v>65172.691038371246</v>
      </c>
      <c r="Y284" s="22">
        <f t="shared" si="61"/>
        <v>63740.095023669324</v>
      </c>
      <c r="Z284" s="22">
        <f t="shared" si="62"/>
        <v>-1432.5960147019214</v>
      </c>
      <c r="AA284" s="8">
        <f t="shared" si="63"/>
        <v>-2.1981538461538472E-2</v>
      </c>
      <c r="AB284" s="22">
        <f t="shared" si="64"/>
        <v>8158732.1630296735</v>
      </c>
      <c r="AC284" s="11">
        <v>2557</v>
      </c>
      <c r="AD284" s="2">
        <v>1961</v>
      </c>
      <c r="AE284" s="2">
        <f t="shared" si="56"/>
        <v>55</v>
      </c>
      <c r="AF284" s="2" t="s">
        <v>1870</v>
      </c>
    </row>
    <row r="285" spans="1:32" x14ac:dyDescent="0.2">
      <c r="A285">
        <v>24</v>
      </c>
      <c r="B285" s="2" t="s">
        <v>702</v>
      </c>
      <c r="C285" s="2" t="s">
        <v>22</v>
      </c>
      <c r="D285" s="2" t="s">
        <v>23</v>
      </c>
      <c r="E285" s="2" t="s">
        <v>2767</v>
      </c>
      <c r="F285" s="2" t="s">
        <v>2776</v>
      </c>
      <c r="G285" s="2">
        <v>49</v>
      </c>
      <c r="H285" s="2">
        <v>55</v>
      </c>
      <c r="I285" s="3">
        <v>42517</v>
      </c>
      <c r="J285" s="3">
        <v>42534</v>
      </c>
      <c r="K285" s="3" t="s">
        <v>2538</v>
      </c>
      <c r="L285" s="17">
        <f t="shared" si="57"/>
        <v>259.83</v>
      </c>
      <c r="M285" s="20">
        <f t="shared" si="58"/>
        <v>0.91671477504522192</v>
      </c>
      <c r="N285" s="2" t="s">
        <v>242</v>
      </c>
      <c r="O285" s="2">
        <v>3450000</v>
      </c>
      <c r="P285" s="2">
        <v>3600000</v>
      </c>
      <c r="Q285" s="2">
        <f t="shared" si="52"/>
        <v>150000</v>
      </c>
      <c r="R285" s="4">
        <f t="shared" si="53"/>
        <v>4.3478260869565216E-2</v>
      </c>
      <c r="S285" s="2"/>
      <c r="T285" s="5">
        <f t="shared" si="59"/>
        <v>70408.163265306124</v>
      </c>
      <c r="U285" s="2">
        <v>73469</v>
      </c>
      <c r="V285" s="5">
        <f t="shared" si="54"/>
        <v>3060.8367346938758</v>
      </c>
      <c r="W285" s="4">
        <f t="shared" si="55"/>
        <v>4.3472753623188379E-2</v>
      </c>
      <c r="X285" s="22">
        <f t="shared" si="60"/>
        <v>64544.203549102363</v>
      </c>
      <c r="Y285" s="22">
        <f t="shared" si="61"/>
        <v>67350.117807797404</v>
      </c>
      <c r="Z285" s="22">
        <f t="shared" si="62"/>
        <v>2805.9142586950402</v>
      </c>
      <c r="AA285" s="8">
        <f t="shared" si="63"/>
        <v>4.3472753623188261E-2</v>
      </c>
      <c r="AB285" s="22">
        <f t="shared" si="64"/>
        <v>3300155.7725820728</v>
      </c>
      <c r="AC285" s="2">
        <v>792</v>
      </c>
      <c r="AD285" s="2">
        <v>2001</v>
      </c>
      <c r="AE285" s="2">
        <f t="shared" si="56"/>
        <v>15</v>
      </c>
      <c r="AF285" s="2" t="s">
        <v>90</v>
      </c>
    </row>
    <row r="286" spans="1:32" x14ac:dyDescent="0.2">
      <c r="A286">
        <v>24</v>
      </c>
      <c r="B286" s="2" t="s">
        <v>1789</v>
      </c>
      <c r="C286" s="2" t="s">
        <v>22</v>
      </c>
      <c r="D286" s="2" t="s">
        <v>23</v>
      </c>
      <c r="E286" s="2" t="s">
        <v>2767</v>
      </c>
      <c r="F286" s="2" t="s">
        <v>2776</v>
      </c>
      <c r="G286" s="2">
        <v>78</v>
      </c>
      <c r="H286" s="2">
        <v>90</v>
      </c>
      <c r="I286" s="3">
        <v>42524</v>
      </c>
      <c r="J286" s="3">
        <v>42534</v>
      </c>
      <c r="K286" s="3" t="s">
        <v>2538</v>
      </c>
      <c r="L286" s="17">
        <f t="shared" si="57"/>
        <v>259.83</v>
      </c>
      <c r="M286" s="20">
        <f t="shared" si="58"/>
        <v>0.91671477504522192</v>
      </c>
      <c r="N286" s="2" t="s">
        <v>36</v>
      </c>
      <c r="O286" s="2">
        <v>5000000</v>
      </c>
      <c r="P286" s="2">
        <v>5600000</v>
      </c>
      <c r="Q286" s="2">
        <f t="shared" si="52"/>
        <v>600000</v>
      </c>
      <c r="R286" s="4">
        <f t="shared" si="53"/>
        <v>0.12</v>
      </c>
      <c r="S286" s="2">
        <v>29000</v>
      </c>
      <c r="T286" s="5">
        <f t="shared" si="59"/>
        <v>64474.358974358976</v>
      </c>
      <c r="U286" s="2">
        <v>72167</v>
      </c>
      <c r="V286" s="5">
        <f t="shared" si="54"/>
        <v>7692.6410256410236</v>
      </c>
      <c r="W286" s="4">
        <f t="shared" si="55"/>
        <v>0.1193131835354941</v>
      </c>
      <c r="X286" s="22">
        <f t="shared" si="60"/>
        <v>59104.597483364378</v>
      </c>
      <c r="Y286" s="22">
        <f t="shared" si="61"/>
        <v>66156.555170688531</v>
      </c>
      <c r="Z286" s="22">
        <f t="shared" si="62"/>
        <v>7051.9576873241531</v>
      </c>
      <c r="AA286" s="8">
        <f t="shared" si="63"/>
        <v>0.11931318353549404</v>
      </c>
      <c r="AB286" s="22">
        <f t="shared" si="64"/>
        <v>5160211.3033137051</v>
      </c>
      <c r="AC286" s="11">
        <v>2979</v>
      </c>
      <c r="AD286" s="2">
        <v>1995</v>
      </c>
      <c r="AE286" s="2">
        <f t="shared" si="56"/>
        <v>21</v>
      </c>
      <c r="AF286" s="2" t="s">
        <v>108</v>
      </c>
    </row>
    <row r="287" spans="1:32" x14ac:dyDescent="0.2">
      <c r="A287">
        <v>24</v>
      </c>
      <c r="B287" s="2" t="s">
        <v>545</v>
      </c>
      <c r="C287" s="2" t="s">
        <v>22</v>
      </c>
      <c r="D287" s="2" t="s">
        <v>23</v>
      </c>
      <c r="E287" s="2" t="s">
        <v>2767</v>
      </c>
      <c r="F287" s="2" t="s">
        <v>2776</v>
      </c>
      <c r="G287" s="2">
        <v>45</v>
      </c>
      <c r="H287" s="2">
        <v>50</v>
      </c>
      <c r="I287" s="3">
        <v>42524</v>
      </c>
      <c r="J287" s="3">
        <v>42535</v>
      </c>
      <c r="K287" s="3" t="s">
        <v>2538</v>
      </c>
      <c r="L287" s="17">
        <f t="shared" si="57"/>
        <v>259.83</v>
      </c>
      <c r="M287" s="20">
        <f t="shared" si="58"/>
        <v>0.91671477504522192</v>
      </c>
      <c r="N287" s="2" t="s">
        <v>24</v>
      </c>
      <c r="O287" s="2">
        <v>3000000</v>
      </c>
      <c r="P287" s="2">
        <v>3600000</v>
      </c>
      <c r="Q287" s="2">
        <f t="shared" si="52"/>
        <v>600000</v>
      </c>
      <c r="R287" s="4">
        <f t="shared" si="53"/>
        <v>0.2</v>
      </c>
      <c r="S287" s="2"/>
      <c r="T287" s="5">
        <f t="shared" si="59"/>
        <v>66666.666666666672</v>
      </c>
      <c r="U287" s="2">
        <v>80000</v>
      </c>
      <c r="V287" s="5">
        <f t="shared" si="54"/>
        <v>13333.333333333328</v>
      </c>
      <c r="W287" s="4">
        <f t="shared" si="55"/>
        <v>0.1999999999999999</v>
      </c>
      <c r="X287" s="22">
        <f t="shared" si="60"/>
        <v>61114.318336348129</v>
      </c>
      <c r="Y287" s="22">
        <f t="shared" si="61"/>
        <v>73337.182003617752</v>
      </c>
      <c r="Z287" s="22">
        <f t="shared" si="62"/>
        <v>12222.863667269623</v>
      </c>
      <c r="AA287" s="8">
        <f t="shared" si="63"/>
        <v>0.19999999999999996</v>
      </c>
      <c r="AB287" s="22">
        <f t="shared" si="64"/>
        <v>3300173.1901627989</v>
      </c>
      <c r="AC287" s="11">
        <v>1823</v>
      </c>
      <c r="AD287" s="2">
        <v>2006</v>
      </c>
      <c r="AE287" s="2">
        <f t="shared" si="56"/>
        <v>10</v>
      </c>
      <c r="AF287" s="2" t="s">
        <v>209</v>
      </c>
    </row>
    <row r="288" spans="1:32" x14ac:dyDescent="0.2">
      <c r="A288">
        <v>24</v>
      </c>
      <c r="B288" s="2" t="s">
        <v>562</v>
      </c>
      <c r="C288" s="2" t="s">
        <v>22</v>
      </c>
      <c r="D288" s="2" t="s">
        <v>23</v>
      </c>
      <c r="E288" s="2" t="s">
        <v>2767</v>
      </c>
      <c r="F288" s="2" t="s">
        <v>2776</v>
      </c>
      <c r="G288" s="2">
        <v>73</v>
      </c>
      <c r="H288" s="2">
        <v>80</v>
      </c>
      <c r="I288" s="3">
        <v>42524</v>
      </c>
      <c r="J288" s="3">
        <v>42535</v>
      </c>
      <c r="K288" s="3" t="s">
        <v>2538</v>
      </c>
      <c r="L288" s="17">
        <f t="shared" si="57"/>
        <v>259.83</v>
      </c>
      <c r="M288" s="20">
        <f t="shared" si="58"/>
        <v>0.91671477504522192</v>
      </c>
      <c r="N288" s="2" t="s">
        <v>24</v>
      </c>
      <c r="O288" s="2">
        <v>4000000</v>
      </c>
      <c r="P288" s="2">
        <v>4550000</v>
      </c>
      <c r="Q288" s="2">
        <f t="shared" si="52"/>
        <v>550000</v>
      </c>
      <c r="R288" s="4">
        <f t="shared" si="53"/>
        <v>0.13750000000000001</v>
      </c>
      <c r="S288" s="2"/>
      <c r="T288" s="5">
        <f t="shared" si="59"/>
        <v>54794.520547945205</v>
      </c>
      <c r="U288" s="2">
        <v>62329</v>
      </c>
      <c r="V288" s="5">
        <f t="shared" si="54"/>
        <v>7534.4794520547948</v>
      </c>
      <c r="W288" s="4">
        <f t="shared" si="55"/>
        <v>0.13750424999999999</v>
      </c>
      <c r="X288" s="22">
        <f t="shared" si="60"/>
        <v>50230.946577820381</v>
      </c>
      <c r="Y288" s="22">
        <f t="shared" si="61"/>
        <v>57137.91521379364</v>
      </c>
      <c r="Z288" s="22">
        <f t="shared" si="62"/>
        <v>6906.9686359732586</v>
      </c>
      <c r="AA288" s="8">
        <f t="shared" si="63"/>
        <v>0.13750425000000002</v>
      </c>
      <c r="AB288" s="22">
        <f t="shared" si="64"/>
        <v>4171067.8106069355</v>
      </c>
      <c r="AC288" s="11">
        <v>18871</v>
      </c>
      <c r="AD288" s="2">
        <v>2006</v>
      </c>
      <c r="AE288" s="2">
        <f t="shared" si="56"/>
        <v>10</v>
      </c>
      <c r="AF288" s="2" t="s">
        <v>37</v>
      </c>
    </row>
    <row r="289" spans="1:32" x14ac:dyDescent="0.2">
      <c r="A289">
        <v>24</v>
      </c>
      <c r="B289" s="2" t="s">
        <v>1550</v>
      </c>
      <c r="C289" s="2" t="s">
        <v>22</v>
      </c>
      <c r="D289" s="2" t="s">
        <v>23</v>
      </c>
      <c r="E289" s="2" t="s">
        <v>2767</v>
      </c>
      <c r="F289" s="2" t="s">
        <v>2776</v>
      </c>
      <c r="G289" s="2">
        <v>71</v>
      </c>
      <c r="H289" s="2">
        <v>83</v>
      </c>
      <c r="I289" s="3">
        <v>42524</v>
      </c>
      <c r="J289" s="3">
        <v>42535</v>
      </c>
      <c r="K289" s="3" t="s">
        <v>2538</v>
      </c>
      <c r="L289" s="17">
        <f t="shared" si="57"/>
        <v>259.83</v>
      </c>
      <c r="M289" s="20">
        <f t="shared" si="58"/>
        <v>0.91671477504522192</v>
      </c>
      <c r="N289" s="2" t="s">
        <v>24</v>
      </c>
      <c r="O289" s="2">
        <v>4500000</v>
      </c>
      <c r="P289" s="2">
        <v>4700000</v>
      </c>
      <c r="Q289" s="2">
        <f t="shared" si="52"/>
        <v>200000</v>
      </c>
      <c r="R289" s="4">
        <f t="shared" si="53"/>
        <v>4.4444444444444446E-2</v>
      </c>
      <c r="S289" s="2">
        <v>30965</v>
      </c>
      <c r="T289" s="5">
        <f t="shared" si="59"/>
        <v>63816.408450704228</v>
      </c>
      <c r="U289" s="2">
        <v>66633</v>
      </c>
      <c r="V289" s="5">
        <f t="shared" si="54"/>
        <v>2816.591549295772</v>
      </c>
      <c r="W289" s="4">
        <f t="shared" si="55"/>
        <v>4.4135851854958004E-2</v>
      </c>
      <c r="X289" s="22">
        <f t="shared" si="60"/>
        <v>58501.444517081327</v>
      </c>
      <c r="Y289" s="22">
        <f t="shared" si="61"/>
        <v>61083.455605588271</v>
      </c>
      <c r="Z289" s="22">
        <f t="shared" si="62"/>
        <v>2582.0110885069444</v>
      </c>
      <c r="AA289" s="8">
        <f t="shared" si="63"/>
        <v>4.4135851854957962E-2</v>
      </c>
      <c r="AB289" s="22">
        <f t="shared" si="64"/>
        <v>4336925.3479967676</v>
      </c>
      <c r="AC289" s="11">
        <v>4755</v>
      </c>
      <c r="AD289" s="2">
        <v>1995</v>
      </c>
      <c r="AE289" s="2">
        <f t="shared" si="56"/>
        <v>21</v>
      </c>
      <c r="AF289" s="2" t="s">
        <v>161</v>
      </c>
    </row>
    <row r="290" spans="1:32" x14ac:dyDescent="0.2">
      <c r="A290">
        <v>24</v>
      </c>
      <c r="B290" s="2" t="s">
        <v>2230</v>
      </c>
      <c r="C290" s="2" t="s">
        <v>22</v>
      </c>
      <c r="D290" s="2" t="s">
        <v>23</v>
      </c>
      <c r="E290" s="2" t="s">
        <v>2767</v>
      </c>
      <c r="F290" s="2" t="s">
        <v>2776</v>
      </c>
      <c r="G290" s="2">
        <v>104</v>
      </c>
      <c r="H290" s="2">
        <v>119</v>
      </c>
      <c r="I290" s="3">
        <v>42525</v>
      </c>
      <c r="J290" s="3">
        <v>42535</v>
      </c>
      <c r="K290" s="3" t="s">
        <v>2538</v>
      </c>
      <c r="L290" s="17">
        <f t="shared" si="57"/>
        <v>259.83</v>
      </c>
      <c r="M290" s="20">
        <f t="shared" si="58"/>
        <v>0.91671477504522192</v>
      </c>
      <c r="N290" s="2" t="s">
        <v>36</v>
      </c>
      <c r="O290" s="2">
        <v>4985000</v>
      </c>
      <c r="P290" s="2">
        <v>5700000</v>
      </c>
      <c r="Q290" s="2">
        <f t="shared" si="52"/>
        <v>715000</v>
      </c>
      <c r="R290" s="4">
        <f t="shared" si="53"/>
        <v>0.14343029087261785</v>
      </c>
      <c r="S290" s="2">
        <v>13866</v>
      </c>
      <c r="T290" s="5">
        <f t="shared" si="59"/>
        <v>48066.019230769234</v>
      </c>
      <c r="U290" s="2">
        <v>54941</v>
      </c>
      <c r="V290" s="5">
        <f t="shared" si="54"/>
        <v>6874.9807692307659</v>
      </c>
      <c r="W290" s="4">
        <f t="shared" si="55"/>
        <v>0.14303203966659631</v>
      </c>
      <c r="X290" s="22">
        <f t="shared" si="60"/>
        <v>44062.830006453929</v>
      </c>
      <c r="Y290" s="22">
        <f t="shared" si="61"/>
        <v>50365.226455759541</v>
      </c>
      <c r="Z290" s="22">
        <f t="shared" si="62"/>
        <v>6302.3964493056119</v>
      </c>
      <c r="AA290" s="8">
        <f t="shared" si="63"/>
        <v>0.14303203966659639</v>
      </c>
      <c r="AB290" s="22">
        <f t="shared" si="64"/>
        <v>5237983.5513989925</v>
      </c>
      <c r="AC290" s="11">
        <v>9596</v>
      </c>
      <c r="AD290" s="2">
        <v>1982</v>
      </c>
      <c r="AE290" s="2">
        <f t="shared" si="56"/>
        <v>34</v>
      </c>
      <c r="AF290" s="2" t="s">
        <v>46</v>
      </c>
    </row>
    <row r="291" spans="1:32" x14ac:dyDescent="0.2">
      <c r="A291">
        <v>24</v>
      </c>
      <c r="B291" s="2" t="s">
        <v>1328</v>
      </c>
      <c r="C291" s="2" t="s">
        <v>22</v>
      </c>
      <c r="D291" s="2" t="s">
        <v>23</v>
      </c>
      <c r="E291" s="2" t="s">
        <v>2767</v>
      </c>
      <c r="F291" s="2" t="s">
        <v>2776</v>
      </c>
      <c r="G291" s="2">
        <v>148</v>
      </c>
      <c r="H291" s="2">
        <v>160</v>
      </c>
      <c r="I291" s="3">
        <v>42525</v>
      </c>
      <c r="J291" s="3">
        <v>42535</v>
      </c>
      <c r="K291" s="3" t="s">
        <v>2538</v>
      </c>
      <c r="L291" s="17">
        <f t="shared" si="57"/>
        <v>259.83</v>
      </c>
      <c r="M291" s="20">
        <f t="shared" si="58"/>
        <v>0.91671477504522192</v>
      </c>
      <c r="N291" s="2" t="s">
        <v>36</v>
      </c>
      <c r="O291" s="2">
        <v>8600000</v>
      </c>
      <c r="P291" s="2">
        <v>9200000</v>
      </c>
      <c r="Q291" s="2">
        <f t="shared" si="52"/>
        <v>600000</v>
      </c>
      <c r="R291" s="4">
        <f t="shared" si="53"/>
        <v>6.9767441860465115E-2</v>
      </c>
      <c r="S291" s="2"/>
      <c r="T291" s="5">
        <f t="shared" si="59"/>
        <v>58108.108108108107</v>
      </c>
      <c r="U291" s="2">
        <v>62162</v>
      </c>
      <c r="V291" s="5">
        <f t="shared" si="54"/>
        <v>4053.8918918918935</v>
      </c>
      <c r="W291" s="4">
        <f t="shared" si="55"/>
        <v>6.9764651162790722E-2</v>
      </c>
      <c r="X291" s="22">
        <f t="shared" si="60"/>
        <v>53268.561252627762</v>
      </c>
      <c r="Y291" s="22">
        <f t="shared" si="61"/>
        <v>56984.823846361083</v>
      </c>
      <c r="Z291" s="22">
        <f t="shared" si="62"/>
        <v>3716.2625937333214</v>
      </c>
      <c r="AA291" s="8">
        <f t="shared" si="63"/>
        <v>6.9764651162790639E-2</v>
      </c>
      <c r="AB291" s="22">
        <f t="shared" si="64"/>
        <v>8433753.9292614404</v>
      </c>
      <c r="AC291" s="11">
        <v>38753</v>
      </c>
      <c r="AD291" s="2">
        <v>1982</v>
      </c>
      <c r="AE291" s="2">
        <f t="shared" si="56"/>
        <v>34</v>
      </c>
      <c r="AF291" s="2" t="s">
        <v>838</v>
      </c>
    </row>
    <row r="292" spans="1:32" x14ac:dyDescent="0.2">
      <c r="A292">
        <v>24</v>
      </c>
      <c r="B292" s="2" t="s">
        <v>2093</v>
      </c>
      <c r="C292" s="2" t="s">
        <v>22</v>
      </c>
      <c r="D292" s="2" t="s">
        <v>23</v>
      </c>
      <c r="E292" s="2" t="s">
        <v>2767</v>
      </c>
      <c r="F292" s="2" t="s">
        <v>2776</v>
      </c>
      <c r="G292" s="2">
        <v>93</v>
      </c>
      <c r="H292" s="2">
        <v>103</v>
      </c>
      <c r="I292" s="3">
        <v>42525</v>
      </c>
      <c r="J292" s="3">
        <v>42535</v>
      </c>
      <c r="K292" s="3" t="s">
        <v>2538</v>
      </c>
      <c r="L292" s="17">
        <f t="shared" si="57"/>
        <v>259.83</v>
      </c>
      <c r="M292" s="20">
        <f t="shared" si="58"/>
        <v>0.91671477504522192</v>
      </c>
      <c r="N292" s="2" t="s">
        <v>36</v>
      </c>
      <c r="O292" s="2">
        <v>4990000</v>
      </c>
      <c r="P292" s="2">
        <v>5180000</v>
      </c>
      <c r="Q292" s="2">
        <f t="shared" si="52"/>
        <v>190000</v>
      </c>
      <c r="R292" s="4">
        <f t="shared" si="53"/>
        <v>3.8076152304609222E-2</v>
      </c>
      <c r="S292" s="2"/>
      <c r="T292" s="5">
        <f t="shared" si="59"/>
        <v>53655.913978494624</v>
      </c>
      <c r="U292" s="2">
        <v>55699</v>
      </c>
      <c r="V292" s="5">
        <f t="shared" si="54"/>
        <v>2043.0860215053763</v>
      </c>
      <c r="W292" s="4">
        <f t="shared" si="55"/>
        <v>3.8077555110220436E-2</v>
      </c>
      <c r="X292" s="22">
        <f t="shared" si="60"/>
        <v>49187.169112641481</v>
      </c>
      <c r="Y292" s="22">
        <f t="shared" si="61"/>
        <v>51060.096255243814</v>
      </c>
      <c r="Z292" s="22">
        <f t="shared" si="62"/>
        <v>1872.9271426023333</v>
      </c>
      <c r="AA292" s="8">
        <f t="shared" si="63"/>
        <v>3.8077555110220332E-2</v>
      </c>
      <c r="AB292" s="22">
        <f t="shared" si="64"/>
        <v>4748588.9517376749</v>
      </c>
      <c r="AC292" s="11">
        <v>21166</v>
      </c>
      <c r="AD292" s="2">
        <v>1980</v>
      </c>
      <c r="AE292" s="2">
        <f t="shared" si="56"/>
        <v>36</v>
      </c>
      <c r="AF292" s="2" t="s">
        <v>67</v>
      </c>
    </row>
    <row r="293" spans="1:32" x14ac:dyDescent="0.2">
      <c r="A293">
        <v>24</v>
      </c>
      <c r="B293" s="2" t="s">
        <v>1824</v>
      </c>
      <c r="C293" s="2" t="s">
        <v>22</v>
      </c>
      <c r="D293" s="2" t="s">
        <v>23</v>
      </c>
      <c r="E293" s="2" t="s">
        <v>2767</v>
      </c>
      <c r="F293" s="2" t="s">
        <v>2776</v>
      </c>
      <c r="G293" s="2">
        <v>115</v>
      </c>
      <c r="H293" s="2">
        <v>128</v>
      </c>
      <c r="I293" s="3">
        <v>42525</v>
      </c>
      <c r="J293" s="3">
        <v>42535</v>
      </c>
      <c r="K293" s="3" t="s">
        <v>2538</v>
      </c>
      <c r="L293" s="17">
        <f t="shared" si="57"/>
        <v>259.83</v>
      </c>
      <c r="M293" s="20">
        <f t="shared" si="58"/>
        <v>0.91671477504522192</v>
      </c>
      <c r="N293" s="2" t="s">
        <v>36</v>
      </c>
      <c r="O293" s="2">
        <v>5900000</v>
      </c>
      <c r="P293" s="2">
        <v>6250000</v>
      </c>
      <c r="Q293" s="2">
        <f t="shared" si="52"/>
        <v>350000</v>
      </c>
      <c r="R293" s="4">
        <f t="shared" si="53"/>
        <v>5.9322033898305086E-2</v>
      </c>
      <c r="S293" s="2">
        <v>39709</v>
      </c>
      <c r="T293" s="5">
        <f t="shared" si="59"/>
        <v>51649.64347826087</v>
      </c>
      <c r="U293" s="2">
        <v>54693</v>
      </c>
      <c r="V293" s="5">
        <f t="shared" si="54"/>
        <v>3043.3565217391297</v>
      </c>
      <c r="W293" s="4">
        <f t="shared" si="55"/>
        <v>5.8923088656363455E-2</v>
      </c>
      <c r="X293" s="22">
        <f t="shared" si="60"/>
        <v>47347.991302339826</v>
      </c>
      <c r="Y293" s="22">
        <f t="shared" si="61"/>
        <v>50137.881191548324</v>
      </c>
      <c r="Z293" s="22">
        <f t="shared" si="62"/>
        <v>2789.8898892084981</v>
      </c>
      <c r="AA293" s="8">
        <f t="shared" si="63"/>
        <v>5.8923088656363511E-2</v>
      </c>
      <c r="AB293" s="22">
        <f t="shared" si="64"/>
        <v>5765856.3370280573</v>
      </c>
      <c r="AC293" s="11">
        <v>37107</v>
      </c>
      <c r="AD293" s="2">
        <v>1974</v>
      </c>
      <c r="AE293" s="2">
        <f t="shared" si="56"/>
        <v>42</v>
      </c>
      <c r="AF293" s="2" t="s">
        <v>161</v>
      </c>
    </row>
    <row r="294" spans="1:32" x14ac:dyDescent="0.2">
      <c r="A294">
        <v>24</v>
      </c>
      <c r="B294" s="2" t="s">
        <v>1824</v>
      </c>
      <c r="C294" s="2" t="s">
        <v>22</v>
      </c>
      <c r="D294" s="2" t="s">
        <v>23</v>
      </c>
      <c r="E294" s="2" t="s">
        <v>2767</v>
      </c>
      <c r="F294" s="2" t="s">
        <v>2776</v>
      </c>
      <c r="G294" s="2">
        <v>79</v>
      </c>
      <c r="H294" s="2"/>
      <c r="I294" s="3">
        <v>42518</v>
      </c>
      <c r="J294" s="3">
        <v>42535</v>
      </c>
      <c r="K294" s="3" t="s">
        <v>2538</v>
      </c>
      <c r="L294" s="17">
        <f t="shared" si="57"/>
        <v>259.83</v>
      </c>
      <c r="M294" s="20">
        <f t="shared" si="58"/>
        <v>0.91671477504522192</v>
      </c>
      <c r="N294" s="2" t="s">
        <v>242</v>
      </c>
      <c r="O294" s="2">
        <v>3790000</v>
      </c>
      <c r="P294" s="2">
        <v>3850000</v>
      </c>
      <c r="Q294" s="2">
        <f t="shared" si="52"/>
        <v>60000</v>
      </c>
      <c r="R294" s="4">
        <f t="shared" si="53"/>
        <v>1.5831134564643801E-2</v>
      </c>
      <c r="S294" s="2">
        <v>29000</v>
      </c>
      <c r="T294" s="5">
        <f t="shared" si="59"/>
        <v>48341.772151898731</v>
      </c>
      <c r="U294" s="2">
        <v>49101</v>
      </c>
      <c r="V294" s="5">
        <f t="shared" si="54"/>
        <v>759.22784810126905</v>
      </c>
      <c r="W294" s="4">
        <f t="shared" si="55"/>
        <v>1.5705420267085692E-2</v>
      </c>
      <c r="X294" s="22">
        <f t="shared" si="60"/>
        <v>44315.616783515216</v>
      </c>
      <c r="Y294" s="22">
        <f t="shared" si="61"/>
        <v>45011.612169495442</v>
      </c>
      <c r="Z294" s="22">
        <f t="shared" si="62"/>
        <v>695.99538598022627</v>
      </c>
      <c r="AA294" s="8">
        <f t="shared" si="63"/>
        <v>1.5705420267085771E-2</v>
      </c>
      <c r="AB294" s="22">
        <f t="shared" si="64"/>
        <v>3555917.3613901399</v>
      </c>
      <c r="AC294" s="11">
        <v>37107</v>
      </c>
      <c r="AD294" s="2">
        <v>1973</v>
      </c>
      <c r="AE294" s="2">
        <f t="shared" si="56"/>
        <v>43</v>
      </c>
      <c r="AF294" s="2" t="s">
        <v>186</v>
      </c>
    </row>
    <row r="295" spans="1:32" x14ac:dyDescent="0.2">
      <c r="A295">
        <v>24</v>
      </c>
      <c r="B295" s="2" t="s">
        <v>2168</v>
      </c>
      <c r="C295" s="2" t="s">
        <v>22</v>
      </c>
      <c r="D295" s="2" t="s">
        <v>23</v>
      </c>
      <c r="E295" s="2" t="s">
        <v>2767</v>
      </c>
      <c r="F295" s="2" t="s">
        <v>2776</v>
      </c>
      <c r="G295" s="2">
        <v>103</v>
      </c>
      <c r="H295" s="2">
        <v>115</v>
      </c>
      <c r="I295" s="3">
        <v>42525</v>
      </c>
      <c r="J295" s="3">
        <v>42536</v>
      </c>
      <c r="K295" s="3" t="s">
        <v>2538</v>
      </c>
      <c r="L295" s="17">
        <f t="shared" si="57"/>
        <v>259.83</v>
      </c>
      <c r="M295" s="20">
        <f t="shared" si="58"/>
        <v>0.91671477504522192</v>
      </c>
      <c r="N295" s="2" t="s">
        <v>24</v>
      </c>
      <c r="O295" s="2">
        <v>6990000</v>
      </c>
      <c r="P295" s="2">
        <v>7100000</v>
      </c>
      <c r="Q295" s="2">
        <f t="shared" si="52"/>
        <v>110000</v>
      </c>
      <c r="R295" s="4">
        <f t="shared" si="53"/>
        <v>1.5736766809728183E-2</v>
      </c>
      <c r="S295" s="2"/>
      <c r="T295" s="5">
        <f t="shared" si="59"/>
        <v>67864.077669902908</v>
      </c>
      <c r="U295" s="2">
        <v>68932</v>
      </c>
      <c r="V295" s="5">
        <f t="shared" si="54"/>
        <v>1067.9223300970916</v>
      </c>
      <c r="W295" s="4">
        <f t="shared" si="55"/>
        <v>1.5736194563662438E-2</v>
      </c>
      <c r="X295" s="22">
        <f t="shared" si="60"/>
        <v>62212.00269481651</v>
      </c>
      <c r="Y295" s="22">
        <f t="shared" si="61"/>
        <v>63190.982873417241</v>
      </c>
      <c r="Z295" s="22">
        <f t="shared" si="62"/>
        <v>978.98017860073014</v>
      </c>
      <c r="AA295" s="8">
        <f t="shared" si="63"/>
        <v>1.5736194563662528E-2</v>
      </c>
      <c r="AB295" s="22">
        <f t="shared" si="64"/>
        <v>6508671.2359619755</v>
      </c>
      <c r="AC295" s="11">
        <v>1197</v>
      </c>
      <c r="AD295" s="2">
        <v>2006</v>
      </c>
      <c r="AE295" s="2">
        <f t="shared" si="56"/>
        <v>10</v>
      </c>
      <c r="AF295" s="2" t="s">
        <v>67</v>
      </c>
    </row>
    <row r="296" spans="1:32" x14ac:dyDescent="0.2">
      <c r="A296">
        <v>24</v>
      </c>
      <c r="B296" s="2" t="s">
        <v>1284</v>
      </c>
      <c r="C296" s="2" t="s">
        <v>22</v>
      </c>
      <c r="D296" s="2" t="s">
        <v>23</v>
      </c>
      <c r="E296" s="2" t="s">
        <v>2767</v>
      </c>
      <c r="F296" s="2" t="s">
        <v>2776</v>
      </c>
      <c r="G296" s="2">
        <v>69</v>
      </c>
      <c r="H296" s="2">
        <v>78</v>
      </c>
      <c r="I296" s="3">
        <v>42517</v>
      </c>
      <c r="J296" s="3">
        <v>42536</v>
      </c>
      <c r="K296" s="3" t="s">
        <v>2538</v>
      </c>
      <c r="L296" s="17">
        <f t="shared" si="57"/>
        <v>259.83</v>
      </c>
      <c r="M296" s="20">
        <f t="shared" si="58"/>
        <v>0.91671477504522192</v>
      </c>
      <c r="N296" s="2" t="s">
        <v>107</v>
      </c>
      <c r="O296" s="2">
        <v>4390000</v>
      </c>
      <c r="P296" s="2">
        <v>4100000</v>
      </c>
      <c r="Q296" s="2">
        <f t="shared" si="52"/>
        <v>-290000</v>
      </c>
      <c r="R296" s="4">
        <f t="shared" si="53"/>
        <v>-6.6059225512528477E-2</v>
      </c>
      <c r="S296" s="2"/>
      <c r="T296" s="5">
        <f t="shared" si="59"/>
        <v>63623.188405797104</v>
      </c>
      <c r="U296" s="2">
        <v>59420</v>
      </c>
      <c r="V296" s="5">
        <f t="shared" si="54"/>
        <v>-4203.1884057971038</v>
      </c>
      <c r="W296" s="4">
        <f t="shared" si="55"/>
        <v>-6.6063781321184539E-2</v>
      </c>
      <c r="X296" s="22">
        <f t="shared" si="60"/>
        <v>58324.316847080067</v>
      </c>
      <c r="Y296" s="22">
        <f t="shared" si="61"/>
        <v>54471.191933187089</v>
      </c>
      <c r="Z296" s="22">
        <f t="shared" si="62"/>
        <v>-3853.1249138929779</v>
      </c>
      <c r="AA296" s="8">
        <f t="shared" si="63"/>
        <v>-6.6063781321184553E-2</v>
      </c>
      <c r="AB296" s="22">
        <f t="shared" si="64"/>
        <v>3758512.2433899092</v>
      </c>
      <c r="AC296" s="11">
        <v>2021</v>
      </c>
      <c r="AD296" s="2">
        <v>1996</v>
      </c>
      <c r="AE296" s="2">
        <f t="shared" si="56"/>
        <v>20</v>
      </c>
      <c r="AF296" s="2" t="s">
        <v>37</v>
      </c>
    </row>
    <row r="297" spans="1:32" x14ac:dyDescent="0.2">
      <c r="A297">
        <v>24</v>
      </c>
      <c r="B297" s="2" t="s">
        <v>2391</v>
      </c>
      <c r="C297" s="2" t="s">
        <v>22</v>
      </c>
      <c r="D297" s="2" t="s">
        <v>23</v>
      </c>
      <c r="E297" s="2" t="s">
        <v>2767</v>
      </c>
      <c r="F297" s="2" t="s">
        <v>2776</v>
      </c>
      <c r="G297" s="2">
        <v>125</v>
      </c>
      <c r="H297" s="2">
        <v>136</v>
      </c>
      <c r="I297" s="3">
        <v>42513</v>
      </c>
      <c r="J297" s="3">
        <v>42537</v>
      </c>
      <c r="K297" s="3" t="s">
        <v>2538</v>
      </c>
      <c r="L297" s="17">
        <f t="shared" si="57"/>
        <v>259.83</v>
      </c>
      <c r="M297" s="20">
        <f t="shared" si="58"/>
        <v>0.91671477504522192</v>
      </c>
      <c r="N297" s="2" t="s">
        <v>379</v>
      </c>
      <c r="O297" s="2">
        <v>6750000</v>
      </c>
      <c r="P297" s="2">
        <v>6800000</v>
      </c>
      <c r="Q297" s="2">
        <f t="shared" si="52"/>
        <v>50000</v>
      </c>
      <c r="R297" s="4">
        <f t="shared" si="53"/>
        <v>7.4074074074074077E-3</v>
      </c>
      <c r="S297" s="2">
        <v>200165</v>
      </c>
      <c r="T297" s="5">
        <f t="shared" si="59"/>
        <v>55601.32</v>
      </c>
      <c r="U297" s="2">
        <v>56001</v>
      </c>
      <c r="V297" s="5">
        <f t="shared" si="54"/>
        <v>399.68000000000029</v>
      </c>
      <c r="W297" s="4">
        <f t="shared" si="55"/>
        <v>7.1883185507106715E-3</v>
      </c>
      <c r="X297" s="22">
        <f t="shared" si="60"/>
        <v>50970.551556017395</v>
      </c>
      <c r="Y297" s="22">
        <f t="shared" si="61"/>
        <v>51336.944117307474</v>
      </c>
      <c r="Z297" s="22">
        <f t="shared" si="62"/>
        <v>366.39256129007845</v>
      </c>
      <c r="AA297" s="8">
        <f t="shared" si="63"/>
        <v>7.1883185507107487E-3</v>
      </c>
      <c r="AB297" s="22">
        <f t="shared" si="64"/>
        <v>6417118.0146634346</v>
      </c>
      <c r="AC297" s="2"/>
      <c r="AD297" s="2">
        <v>1977</v>
      </c>
      <c r="AE297" s="2">
        <f t="shared" si="56"/>
        <v>39</v>
      </c>
      <c r="AF297" s="2" t="s">
        <v>108</v>
      </c>
    </row>
    <row r="298" spans="1:32" x14ac:dyDescent="0.2">
      <c r="A298">
        <v>25</v>
      </c>
      <c r="B298" s="2" t="s">
        <v>2304</v>
      </c>
      <c r="C298" s="2" t="s">
        <v>22</v>
      </c>
      <c r="D298" s="2" t="s">
        <v>23</v>
      </c>
      <c r="E298" s="2" t="s">
        <v>2767</v>
      </c>
      <c r="F298" s="2" t="s">
        <v>2776</v>
      </c>
      <c r="G298" s="2">
        <v>112</v>
      </c>
      <c r="H298" s="2">
        <v>128</v>
      </c>
      <c r="I298" s="3">
        <v>42531</v>
      </c>
      <c r="J298" s="3">
        <v>42541</v>
      </c>
      <c r="K298" s="3" t="s">
        <v>2538</v>
      </c>
      <c r="L298" s="17">
        <f t="shared" si="57"/>
        <v>259.83</v>
      </c>
      <c r="M298" s="20">
        <f t="shared" si="58"/>
        <v>0.91671477504522192</v>
      </c>
      <c r="N298" s="2" t="s">
        <v>36</v>
      </c>
      <c r="O298" s="2">
        <v>6700000</v>
      </c>
      <c r="P298" s="2">
        <v>7200000</v>
      </c>
      <c r="Q298" s="2">
        <f t="shared" si="52"/>
        <v>500000</v>
      </c>
      <c r="R298" s="4">
        <f t="shared" si="53"/>
        <v>7.4626865671641784E-2</v>
      </c>
      <c r="S298" s="2">
        <v>2558</v>
      </c>
      <c r="T298" s="5">
        <f t="shared" si="59"/>
        <v>59844.267857142855</v>
      </c>
      <c r="U298" s="2">
        <v>64309</v>
      </c>
      <c r="V298" s="5">
        <f t="shared" si="54"/>
        <v>4464.7321428571449</v>
      </c>
      <c r="W298" s="4">
        <f t="shared" si="55"/>
        <v>7.460584451488525E-2</v>
      </c>
      <c r="X298" s="22">
        <f t="shared" si="60"/>
        <v>54860.124546406718</v>
      </c>
      <c r="Y298" s="22">
        <f t="shared" si="61"/>
        <v>58953.010468383174</v>
      </c>
      <c r="Z298" s="22">
        <f t="shared" si="62"/>
        <v>4092.8859219764563</v>
      </c>
      <c r="AA298" s="8">
        <f t="shared" si="63"/>
        <v>7.4605844514885195E-2</v>
      </c>
      <c r="AB298" s="22">
        <f t="shared" si="64"/>
        <v>6602737.172458915</v>
      </c>
      <c r="AC298" s="11">
        <v>2704</v>
      </c>
      <c r="AD298" s="2">
        <v>1996</v>
      </c>
      <c r="AE298" s="2">
        <f t="shared" si="56"/>
        <v>20</v>
      </c>
      <c r="AF298" s="2" t="s">
        <v>108</v>
      </c>
    </row>
    <row r="299" spans="1:32" x14ac:dyDescent="0.2">
      <c r="A299">
        <v>25</v>
      </c>
      <c r="B299" s="2" t="s">
        <v>2319</v>
      </c>
      <c r="C299" s="2" t="s">
        <v>22</v>
      </c>
      <c r="D299" s="2" t="s">
        <v>23</v>
      </c>
      <c r="E299" s="2" t="s">
        <v>2767</v>
      </c>
      <c r="F299" s="2" t="s">
        <v>2776</v>
      </c>
      <c r="G299" s="2">
        <v>113</v>
      </c>
      <c r="H299" s="2">
        <v>127</v>
      </c>
      <c r="I299" s="3">
        <v>42531</v>
      </c>
      <c r="J299" s="3">
        <v>42541</v>
      </c>
      <c r="K299" s="3" t="s">
        <v>2538</v>
      </c>
      <c r="L299" s="17">
        <f t="shared" si="57"/>
        <v>259.83</v>
      </c>
      <c r="M299" s="20">
        <f t="shared" si="58"/>
        <v>0.91671477504522192</v>
      </c>
      <c r="N299" s="2" t="s">
        <v>36</v>
      </c>
      <c r="O299" s="2">
        <v>10000000</v>
      </c>
      <c r="P299" s="2">
        <v>11400000</v>
      </c>
      <c r="Q299" s="2">
        <f t="shared" si="52"/>
        <v>1400000</v>
      </c>
      <c r="R299" s="4">
        <f t="shared" si="53"/>
        <v>0.14000000000000001</v>
      </c>
      <c r="S299" s="2"/>
      <c r="T299" s="5">
        <f t="shared" si="59"/>
        <v>88495.575221238934</v>
      </c>
      <c r="U299" s="2">
        <v>100885</v>
      </c>
      <c r="V299" s="5">
        <f t="shared" si="54"/>
        <v>12389.424778761066</v>
      </c>
      <c r="W299" s="4">
        <f t="shared" si="55"/>
        <v>0.14000050000000006</v>
      </c>
      <c r="X299" s="22">
        <f t="shared" si="60"/>
        <v>81125.201331435572</v>
      </c>
      <c r="Y299" s="22">
        <f t="shared" si="61"/>
        <v>92482.770080437214</v>
      </c>
      <c r="Z299" s="22">
        <f t="shared" si="62"/>
        <v>11357.568749001643</v>
      </c>
      <c r="AA299" s="8">
        <f t="shared" si="63"/>
        <v>0.14000049999999997</v>
      </c>
      <c r="AB299" s="22">
        <f t="shared" si="64"/>
        <v>10450553.019089404</v>
      </c>
      <c r="AC299" s="11">
        <v>6155</v>
      </c>
      <c r="AD299" s="2">
        <v>1986</v>
      </c>
      <c r="AE299" s="2">
        <f t="shared" si="56"/>
        <v>30</v>
      </c>
      <c r="AF299" s="2" t="s">
        <v>494</v>
      </c>
    </row>
    <row r="300" spans="1:32" x14ac:dyDescent="0.2">
      <c r="A300">
        <v>25</v>
      </c>
      <c r="B300" s="2" t="s">
        <v>2325</v>
      </c>
      <c r="C300" s="2" t="s">
        <v>22</v>
      </c>
      <c r="D300" s="2" t="s">
        <v>23</v>
      </c>
      <c r="E300" s="2" t="s">
        <v>2767</v>
      </c>
      <c r="F300" s="2" t="s">
        <v>2776</v>
      </c>
      <c r="G300" s="2">
        <v>114</v>
      </c>
      <c r="H300" s="2">
        <v>124</v>
      </c>
      <c r="I300" s="3">
        <v>42532</v>
      </c>
      <c r="J300" s="3">
        <v>42542</v>
      </c>
      <c r="K300" s="3" t="s">
        <v>2538</v>
      </c>
      <c r="L300" s="17">
        <f t="shared" si="57"/>
        <v>259.83</v>
      </c>
      <c r="M300" s="20">
        <f t="shared" si="58"/>
        <v>0.91671477504522192</v>
      </c>
      <c r="N300" s="2" t="s">
        <v>36</v>
      </c>
      <c r="O300" s="2">
        <v>7000000</v>
      </c>
      <c r="P300" s="2">
        <v>7650000</v>
      </c>
      <c r="Q300" s="2">
        <f t="shared" si="52"/>
        <v>650000</v>
      </c>
      <c r="R300" s="4">
        <f t="shared" si="53"/>
        <v>9.285714285714286E-2</v>
      </c>
      <c r="S300" s="2"/>
      <c r="T300" s="5">
        <f t="shared" si="59"/>
        <v>61403.508771929824</v>
      </c>
      <c r="U300" s="2">
        <v>67105</v>
      </c>
      <c r="V300" s="5">
        <f t="shared" si="54"/>
        <v>5701.4912280701756</v>
      </c>
      <c r="W300" s="4">
        <f t="shared" si="55"/>
        <v>9.285285714285714E-2</v>
      </c>
      <c r="X300" s="22">
        <f t="shared" si="60"/>
        <v>56289.503730846962</v>
      </c>
      <c r="Y300" s="22">
        <f t="shared" si="61"/>
        <v>61516.144979409619</v>
      </c>
      <c r="Z300" s="22">
        <f t="shared" si="62"/>
        <v>5226.641248562657</v>
      </c>
      <c r="AA300" s="8">
        <f t="shared" si="63"/>
        <v>9.285285714285714E-2</v>
      </c>
      <c r="AB300" s="22">
        <f t="shared" si="64"/>
        <v>7012840.5276526967</v>
      </c>
      <c r="AC300" s="11">
        <v>7849</v>
      </c>
      <c r="AD300" s="2">
        <v>1983</v>
      </c>
      <c r="AE300" s="2">
        <f t="shared" si="56"/>
        <v>33</v>
      </c>
      <c r="AF300" s="2" t="s">
        <v>46</v>
      </c>
    </row>
    <row r="301" spans="1:32" x14ac:dyDescent="0.2">
      <c r="A301">
        <v>25</v>
      </c>
      <c r="B301" s="2" t="s">
        <v>1360</v>
      </c>
      <c r="C301" s="2" t="s">
        <v>22</v>
      </c>
      <c r="D301" s="2" t="s">
        <v>23</v>
      </c>
      <c r="E301" s="2" t="s">
        <v>2767</v>
      </c>
      <c r="F301" s="2" t="s">
        <v>2776</v>
      </c>
      <c r="G301" s="2">
        <v>66</v>
      </c>
      <c r="H301" s="2">
        <v>72</v>
      </c>
      <c r="I301" s="3">
        <v>42531</v>
      </c>
      <c r="J301" s="3">
        <v>42542</v>
      </c>
      <c r="K301" s="3" t="s">
        <v>2538</v>
      </c>
      <c r="L301" s="17">
        <f t="shared" si="57"/>
        <v>259.83</v>
      </c>
      <c r="M301" s="20">
        <f t="shared" si="58"/>
        <v>0.91671477504522192</v>
      </c>
      <c r="N301" s="2" t="s">
        <v>24</v>
      </c>
      <c r="O301" s="2">
        <v>3000000</v>
      </c>
      <c r="P301" s="2">
        <v>3500000</v>
      </c>
      <c r="Q301" s="2">
        <f t="shared" si="52"/>
        <v>500000</v>
      </c>
      <c r="R301" s="4">
        <f t="shared" si="53"/>
        <v>0.16666666666666666</v>
      </c>
      <c r="S301" s="2"/>
      <c r="T301" s="5">
        <f t="shared" si="59"/>
        <v>45454.545454545456</v>
      </c>
      <c r="U301" s="2">
        <v>53030</v>
      </c>
      <c r="V301" s="5">
        <f t="shared" si="54"/>
        <v>7575.4545454545441</v>
      </c>
      <c r="W301" s="4">
        <f t="shared" si="55"/>
        <v>0.16665999999999997</v>
      </c>
      <c r="X301" s="22">
        <f t="shared" si="60"/>
        <v>41668.853411146454</v>
      </c>
      <c r="Y301" s="22">
        <f t="shared" si="61"/>
        <v>48613.38452064812</v>
      </c>
      <c r="Z301" s="22">
        <f t="shared" si="62"/>
        <v>6944.5311095016659</v>
      </c>
      <c r="AA301" s="8">
        <f t="shared" si="63"/>
        <v>0.16665999999999995</v>
      </c>
      <c r="AB301" s="22">
        <f t="shared" si="64"/>
        <v>3208483.3783627758</v>
      </c>
      <c r="AC301" s="11">
        <v>6907</v>
      </c>
      <c r="AD301" s="2">
        <v>1973</v>
      </c>
      <c r="AE301" s="2">
        <f t="shared" si="56"/>
        <v>43</v>
      </c>
      <c r="AF301" s="2" t="s">
        <v>161</v>
      </c>
    </row>
    <row r="302" spans="1:32" x14ac:dyDescent="0.2">
      <c r="A302">
        <v>25</v>
      </c>
      <c r="B302" s="2" t="s">
        <v>2350</v>
      </c>
      <c r="C302" s="2" t="s">
        <v>22</v>
      </c>
      <c r="D302" s="2" t="s">
        <v>23</v>
      </c>
      <c r="E302" s="2" t="s">
        <v>2767</v>
      </c>
      <c r="F302" s="2" t="s">
        <v>2776</v>
      </c>
      <c r="G302" s="2">
        <v>117</v>
      </c>
      <c r="H302" s="2">
        <v>129</v>
      </c>
      <c r="I302" s="3">
        <v>42532</v>
      </c>
      <c r="J302" s="3">
        <v>42542</v>
      </c>
      <c r="K302" s="3" t="s">
        <v>2538</v>
      </c>
      <c r="L302" s="17">
        <f t="shared" si="57"/>
        <v>259.83</v>
      </c>
      <c r="M302" s="20">
        <f t="shared" si="58"/>
        <v>0.91671477504522192</v>
      </c>
      <c r="N302" s="2" t="s">
        <v>36</v>
      </c>
      <c r="O302" s="2">
        <v>6750000</v>
      </c>
      <c r="P302" s="2">
        <v>7300000</v>
      </c>
      <c r="Q302" s="2">
        <f t="shared" si="52"/>
        <v>550000</v>
      </c>
      <c r="R302" s="4">
        <f t="shared" si="53"/>
        <v>8.1481481481481488E-2</v>
      </c>
      <c r="S302" s="2">
        <v>7621</v>
      </c>
      <c r="T302" s="5">
        <f t="shared" si="59"/>
        <v>57757.444444444445</v>
      </c>
      <c r="U302" s="2">
        <v>62458</v>
      </c>
      <c r="V302" s="5">
        <f t="shared" si="54"/>
        <v>4700.5555555555547</v>
      </c>
      <c r="W302" s="4">
        <f t="shared" si="55"/>
        <v>8.1384410282849526E-2</v>
      </c>
      <c r="X302" s="22">
        <f t="shared" si="60"/>
        <v>52947.102691075794</v>
      </c>
      <c r="Y302" s="22">
        <f t="shared" si="61"/>
        <v>57256.171419774473</v>
      </c>
      <c r="Z302" s="22">
        <f t="shared" si="62"/>
        <v>4309.0687286986795</v>
      </c>
      <c r="AA302" s="8">
        <f t="shared" si="63"/>
        <v>8.138441028284954E-2</v>
      </c>
      <c r="AB302" s="22">
        <f t="shared" si="64"/>
        <v>6698972.0561136138</v>
      </c>
      <c r="AC302" s="11">
        <v>15212</v>
      </c>
      <c r="AD302" s="2">
        <v>1965</v>
      </c>
      <c r="AE302" s="2">
        <f t="shared" si="56"/>
        <v>51</v>
      </c>
      <c r="AF302" s="2" t="s">
        <v>83</v>
      </c>
    </row>
    <row r="303" spans="1:32" x14ac:dyDescent="0.2">
      <c r="A303">
        <v>25</v>
      </c>
      <c r="B303" s="2" t="s">
        <v>1871</v>
      </c>
      <c r="C303" s="2" t="s">
        <v>22</v>
      </c>
      <c r="D303" s="2" t="s">
        <v>23</v>
      </c>
      <c r="E303" s="2" t="s">
        <v>2767</v>
      </c>
      <c r="F303" s="2" t="s">
        <v>2776</v>
      </c>
      <c r="G303" s="2">
        <v>81</v>
      </c>
      <c r="H303" s="2">
        <v>88</v>
      </c>
      <c r="I303" s="3">
        <v>42531</v>
      </c>
      <c r="J303" s="3">
        <v>42542</v>
      </c>
      <c r="K303" s="3" t="s">
        <v>2538</v>
      </c>
      <c r="L303" s="17">
        <f t="shared" si="57"/>
        <v>259.83</v>
      </c>
      <c r="M303" s="20">
        <f t="shared" si="58"/>
        <v>0.91671477504522192</v>
      </c>
      <c r="N303" s="2" t="s">
        <v>24</v>
      </c>
      <c r="O303" s="2">
        <v>4400000</v>
      </c>
      <c r="P303" s="2">
        <v>5220000</v>
      </c>
      <c r="Q303" s="2">
        <f t="shared" si="52"/>
        <v>820000</v>
      </c>
      <c r="R303" s="4">
        <f t="shared" si="53"/>
        <v>0.18636363636363637</v>
      </c>
      <c r="S303" s="2"/>
      <c r="T303" s="5">
        <f t="shared" si="59"/>
        <v>54320.98765432099</v>
      </c>
      <c r="U303" s="2">
        <v>64444</v>
      </c>
      <c r="V303" s="5">
        <f t="shared" si="54"/>
        <v>10123.01234567901</v>
      </c>
      <c r="W303" s="4">
        <f t="shared" si="55"/>
        <v>0.18635545454545449</v>
      </c>
      <c r="X303" s="22">
        <f t="shared" si="60"/>
        <v>49796.851977765145</v>
      </c>
      <c r="Y303" s="22">
        <f t="shared" si="61"/>
        <v>59076.766963014285</v>
      </c>
      <c r="Z303" s="22">
        <f t="shared" si="62"/>
        <v>9279.9149852491391</v>
      </c>
      <c r="AA303" s="8">
        <f t="shared" si="63"/>
        <v>0.18635545454545452</v>
      </c>
      <c r="AB303" s="22">
        <f t="shared" si="64"/>
        <v>4785218.1240041573</v>
      </c>
      <c r="AC303" s="11">
        <v>10627</v>
      </c>
      <c r="AD303" s="2">
        <v>1963</v>
      </c>
      <c r="AE303" s="2">
        <f t="shared" si="56"/>
        <v>53</v>
      </c>
      <c r="AF303" s="2" t="s">
        <v>1532</v>
      </c>
    </row>
    <row r="304" spans="1:32" x14ac:dyDescent="0.2">
      <c r="A304">
        <v>25</v>
      </c>
      <c r="B304" s="2" t="s">
        <v>1635</v>
      </c>
      <c r="C304" s="2" t="s">
        <v>22</v>
      </c>
      <c r="D304" s="2" t="s">
        <v>23</v>
      </c>
      <c r="E304" s="2" t="s">
        <v>2767</v>
      </c>
      <c r="F304" s="2" t="s">
        <v>2776</v>
      </c>
      <c r="G304" s="2">
        <v>73</v>
      </c>
      <c r="H304" s="2">
        <v>126</v>
      </c>
      <c r="I304" s="3">
        <v>42532</v>
      </c>
      <c r="J304" s="3">
        <v>42542</v>
      </c>
      <c r="K304" s="3" t="s">
        <v>2538</v>
      </c>
      <c r="L304" s="17">
        <f t="shared" si="57"/>
        <v>259.83</v>
      </c>
      <c r="M304" s="20">
        <f t="shared" si="58"/>
        <v>0.91671477504522192</v>
      </c>
      <c r="N304" s="2" t="s">
        <v>36</v>
      </c>
      <c r="O304" s="2">
        <v>3900000</v>
      </c>
      <c r="P304" s="2">
        <v>4400000</v>
      </c>
      <c r="Q304" s="2">
        <f t="shared" si="52"/>
        <v>500000</v>
      </c>
      <c r="R304" s="4">
        <f t="shared" si="53"/>
        <v>0.12820512820512819</v>
      </c>
      <c r="S304" s="2">
        <v>26496</v>
      </c>
      <c r="T304" s="5">
        <f t="shared" si="59"/>
        <v>53787.616438356163</v>
      </c>
      <c r="U304" s="2">
        <v>60637</v>
      </c>
      <c r="V304" s="5">
        <f t="shared" si="54"/>
        <v>6849.3835616438373</v>
      </c>
      <c r="W304" s="4">
        <f t="shared" si="55"/>
        <v>0.1273412732370032</v>
      </c>
      <c r="X304" s="22">
        <f t="shared" si="60"/>
        <v>49307.902703506348</v>
      </c>
      <c r="Y304" s="22">
        <f t="shared" si="61"/>
        <v>55586.833814417121</v>
      </c>
      <c r="Z304" s="22">
        <f t="shared" si="62"/>
        <v>6278.931110910773</v>
      </c>
      <c r="AA304" s="8">
        <f t="shared" si="63"/>
        <v>0.12734127323700326</v>
      </c>
      <c r="AB304" s="22">
        <f t="shared" si="64"/>
        <v>4057838.8684524498</v>
      </c>
      <c r="AC304" s="11">
        <v>2195</v>
      </c>
      <c r="AD304" s="2">
        <v>1953</v>
      </c>
      <c r="AE304" s="2">
        <f t="shared" si="56"/>
        <v>63</v>
      </c>
      <c r="AF304" s="2" t="s">
        <v>90</v>
      </c>
    </row>
    <row r="305" spans="1:32" x14ac:dyDescent="0.2">
      <c r="A305">
        <v>25</v>
      </c>
      <c r="B305" s="2" t="s">
        <v>1413</v>
      </c>
      <c r="C305" s="2" t="s">
        <v>22</v>
      </c>
      <c r="D305" s="2" t="s">
        <v>23</v>
      </c>
      <c r="E305" s="2" t="s">
        <v>2767</v>
      </c>
      <c r="F305" s="2" t="s">
        <v>2776</v>
      </c>
      <c r="G305" s="2">
        <v>67</v>
      </c>
      <c r="H305" s="2">
        <v>74</v>
      </c>
      <c r="I305" s="3">
        <v>42531</v>
      </c>
      <c r="J305" s="3">
        <v>42543</v>
      </c>
      <c r="K305" s="3" t="s">
        <v>2538</v>
      </c>
      <c r="L305" s="17">
        <f t="shared" si="57"/>
        <v>259.83</v>
      </c>
      <c r="M305" s="20">
        <f t="shared" si="58"/>
        <v>0.91671477504522192</v>
      </c>
      <c r="N305" s="2" t="s">
        <v>32</v>
      </c>
      <c r="O305" s="2">
        <v>3900000</v>
      </c>
      <c r="P305" s="2">
        <v>4550000</v>
      </c>
      <c r="Q305" s="2">
        <f t="shared" si="52"/>
        <v>650000</v>
      </c>
      <c r="R305" s="4">
        <f t="shared" si="53"/>
        <v>0.16666666666666666</v>
      </c>
      <c r="S305" s="2"/>
      <c r="T305" s="5">
        <f t="shared" si="59"/>
        <v>58208.955223880599</v>
      </c>
      <c r="U305" s="2">
        <v>67910</v>
      </c>
      <c r="V305" s="5">
        <f t="shared" si="54"/>
        <v>9701.0447761194009</v>
      </c>
      <c r="W305" s="4">
        <f t="shared" si="55"/>
        <v>0.16665897435897431</v>
      </c>
      <c r="X305" s="22">
        <f t="shared" si="60"/>
        <v>53361.009293677096</v>
      </c>
      <c r="Y305" s="22">
        <f t="shared" si="61"/>
        <v>62254.100373321024</v>
      </c>
      <c r="Z305" s="22">
        <f t="shared" si="62"/>
        <v>8893.0910796439275</v>
      </c>
      <c r="AA305" s="8">
        <f t="shared" si="63"/>
        <v>0.16665897435897442</v>
      </c>
      <c r="AB305" s="22">
        <f t="shared" si="64"/>
        <v>4171024.7250125087</v>
      </c>
      <c r="AC305" s="11">
        <v>4550</v>
      </c>
      <c r="AD305" s="2">
        <v>1991</v>
      </c>
      <c r="AE305" s="2">
        <f t="shared" si="56"/>
        <v>25</v>
      </c>
      <c r="AF305" s="2" t="s">
        <v>37</v>
      </c>
    </row>
    <row r="306" spans="1:32" x14ac:dyDescent="0.2">
      <c r="A306">
        <v>25</v>
      </c>
      <c r="B306" s="2" t="s">
        <v>2252</v>
      </c>
      <c r="C306" s="2" t="s">
        <v>22</v>
      </c>
      <c r="D306" s="2" t="s">
        <v>23</v>
      </c>
      <c r="E306" s="2" t="s">
        <v>2767</v>
      </c>
      <c r="F306" s="2" t="s">
        <v>2776</v>
      </c>
      <c r="G306" s="2">
        <v>106</v>
      </c>
      <c r="H306" s="2">
        <v>117</v>
      </c>
      <c r="I306" s="3">
        <v>42532</v>
      </c>
      <c r="J306" s="3">
        <v>42543</v>
      </c>
      <c r="K306" s="3" t="s">
        <v>2538</v>
      </c>
      <c r="L306" s="17">
        <f t="shared" si="57"/>
        <v>259.83</v>
      </c>
      <c r="M306" s="20">
        <f t="shared" si="58"/>
        <v>0.91671477504522192</v>
      </c>
      <c r="N306" s="2" t="s">
        <v>24</v>
      </c>
      <c r="O306" s="2">
        <v>5490000</v>
      </c>
      <c r="P306" s="2">
        <v>5750000</v>
      </c>
      <c r="Q306" s="2">
        <f t="shared" si="52"/>
        <v>260000</v>
      </c>
      <c r="R306" s="4">
        <f t="shared" si="53"/>
        <v>4.7358834244080147E-2</v>
      </c>
      <c r="S306" s="2">
        <v>130634</v>
      </c>
      <c r="T306" s="5">
        <f t="shared" si="59"/>
        <v>53024.849056603773</v>
      </c>
      <c r="U306" s="2">
        <v>55478</v>
      </c>
      <c r="V306" s="5">
        <f t="shared" si="54"/>
        <v>2453.1509433962274</v>
      </c>
      <c r="W306" s="4">
        <f t="shared" si="55"/>
        <v>4.6264175891901183E-2</v>
      </c>
      <c r="X306" s="22">
        <f t="shared" si="60"/>
        <v>48608.662574731374</v>
      </c>
      <c r="Y306" s="22">
        <f t="shared" si="61"/>
        <v>50857.502289958822</v>
      </c>
      <c r="Z306" s="22">
        <f t="shared" si="62"/>
        <v>2248.8397152274483</v>
      </c>
      <c r="AA306" s="8">
        <f t="shared" si="63"/>
        <v>4.6264175891901217E-2</v>
      </c>
      <c r="AB306" s="22">
        <f t="shared" si="64"/>
        <v>5390895.2427356355</v>
      </c>
      <c r="AC306" s="11">
        <v>31566</v>
      </c>
      <c r="AD306" s="2">
        <v>1980</v>
      </c>
      <c r="AE306" s="2">
        <f t="shared" si="56"/>
        <v>36</v>
      </c>
      <c r="AF306" s="2" t="s">
        <v>108</v>
      </c>
    </row>
    <row r="307" spans="1:32" x14ac:dyDescent="0.2">
      <c r="A307">
        <v>25</v>
      </c>
      <c r="B307" s="2" t="s">
        <v>1163</v>
      </c>
      <c r="C307" s="2" t="s">
        <v>22</v>
      </c>
      <c r="D307" s="2" t="s">
        <v>23</v>
      </c>
      <c r="E307" s="2" t="s">
        <v>2767</v>
      </c>
      <c r="F307" s="2" t="s">
        <v>2776</v>
      </c>
      <c r="G307" s="2">
        <v>60</v>
      </c>
      <c r="H307" s="2">
        <v>68</v>
      </c>
      <c r="I307" s="3">
        <v>42525</v>
      </c>
      <c r="J307" s="3">
        <v>42543</v>
      </c>
      <c r="K307" s="3" t="s">
        <v>2538</v>
      </c>
      <c r="L307" s="17">
        <f t="shared" si="57"/>
        <v>259.83</v>
      </c>
      <c r="M307" s="20">
        <f t="shared" si="58"/>
        <v>0.91671477504522192</v>
      </c>
      <c r="N307" s="2" t="s">
        <v>264</v>
      </c>
      <c r="O307" s="2">
        <v>3300000</v>
      </c>
      <c r="P307" s="2">
        <v>3500000</v>
      </c>
      <c r="Q307" s="2">
        <f t="shared" si="52"/>
        <v>200000</v>
      </c>
      <c r="R307" s="4">
        <f t="shared" si="53"/>
        <v>6.0606060606060608E-2</v>
      </c>
      <c r="S307" s="2">
        <v>83526</v>
      </c>
      <c r="T307" s="5">
        <f t="shared" si="59"/>
        <v>56392.1</v>
      </c>
      <c r="U307" s="2">
        <v>59725</v>
      </c>
      <c r="V307" s="5">
        <f t="shared" si="54"/>
        <v>3332.9000000000015</v>
      </c>
      <c r="W307" s="4">
        <f t="shared" si="55"/>
        <v>5.910225013787395E-2</v>
      </c>
      <c r="X307" s="22">
        <f t="shared" si="60"/>
        <v>51695.471265827655</v>
      </c>
      <c r="Y307" s="22">
        <f t="shared" si="61"/>
        <v>54750.78993957588</v>
      </c>
      <c r="Z307" s="22">
        <f t="shared" si="62"/>
        <v>3055.3186737482247</v>
      </c>
      <c r="AA307" s="8">
        <f t="shared" si="63"/>
        <v>5.9102250137874013E-2</v>
      </c>
      <c r="AB307" s="22">
        <f t="shared" si="64"/>
        <v>3285047.396374553</v>
      </c>
      <c r="AC307" s="11">
        <v>31552</v>
      </c>
      <c r="AD307" s="2">
        <v>1980</v>
      </c>
      <c r="AE307" s="2">
        <f t="shared" si="56"/>
        <v>36</v>
      </c>
      <c r="AF307" s="2" t="s">
        <v>46</v>
      </c>
    </row>
    <row r="308" spans="1:32" x14ac:dyDescent="0.2">
      <c r="A308">
        <v>25</v>
      </c>
      <c r="B308" s="2" t="s">
        <v>617</v>
      </c>
      <c r="C308" s="2" t="s">
        <v>22</v>
      </c>
      <c r="D308" s="2" t="s">
        <v>23</v>
      </c>
      <c r="E308" s="2" t="s">
        <v>2767</v>
      </c>
      <c r="F308" s="2" t="s">
        <v>2776</v>
      </c>
      <c r="G308" s="2">
        <v>47</v>
      </c>
      <c r="H308" s="2">
        <v>55</v>
      </c>
      <c r="I308" s="3">
        <v>42533</v>
      </c>
      <c r="J308" s="3">
        <v>42543</v>
      </c>
      <c r="K308" s="3" t="s">
        <v>2538</v>
      </c>
      <c r="L308" s="17">
        <f t="shared" si="57"/>
        <v>259.83</v>
      </c>
      <c r="M308" s="20">
        <f t="shared" si="58"/>
        <v>0.91671477504522192</v>
      </c>
      <c r="N308" s="2" t="s">
        <v>36</v>
      </c>
      <c r="O308" s="2">
        <v>3250000</v>
      </c>
      <c r="P308" s="2">
        <v>3425000</v>
      </c>
      <c r="Q308" s="2">
        <f t="shared" si="52"/>
        <v>175000</v>
      </c>
      <c r="R308" s="4">
        <f t="shared" si="53"/>
        <v>5.3846153846153849E-2</v>
      </c>
      <c r="S308" s="2">
        <v>29874</v>
      </c>
      <c r="T308" s="5">
        <f t="shared" si="59"/>
        <v>69784.553191489365</v>
      </c>
      <c r="U308" s="2">
        <v>73508</v>
      </c>
      <c r="V308" s="5">
        <f t="shared" si="54"/>
        <v>3723.4468085106346</v>
      </c>
      <c r="W308" s="4">
        <f t="shared" si="55"/>
        <v>5.3356317956116547E-2</v>
      </c>
      <c r="X308" s="22">
        <f t="shared" si="60"/>
        <v>63972.530980567499</v>
      </c>
      <c r="Y308" s="22">
        <f t="shared" si="61"/>
        <v>67385.869684024176</v>
      </c>
      <c r="Z308" s="22">
        <f t="shared" si="62"/>
        <v>3413.3387034566767</v>
      </c>
      <c r="AA308" s="8">
        <f t="shared" si="63"/>
        <v>5.3356317956116561E-2</v>
      </c>
      <c r="AB308" s="22">
        <f t="shared" si="64"/>
        <v>3167135.8751491364</v>
      </c>
      <c r="AC308" s="11">
        <v>7548</v>
      </c>
      <c r="AD308" s="2">
        <v>1967</v>
      </c>
      <c r="AE308" s="2">
        <f t="shared" si="56"/>
        <v>49</v>
      </c>
      <c r="AF308" s="2" t="s">
        <v>63</v>
      </c>
    </row>
    <row r="309" spans="1:32" x14ac:dyDescent="0.2">
      <c r="A309">
        <v>26</v>
      </c>
      <c r="B309" s="2" t="s">
        <v>1487</v>
      </c>
      <c r="C309" s="2" t="s">
        <v>22</v>
      </c>
      <c r="D309" s="2" t="s">
        <v>23</v>
      </c>
      <c r="E309" s="2" t="s">
        <v>2767</v>
      </c>
      <c r="F309" s="2" t="s">
        <v>2776</v>
      </c>
      <c r="G309" s="2">
        <v>69</v>
      </c>
      <c r="H309" s="2">
        <v>77</v>
      </c>
      <c r="I309" s="3">
        <v>42534</v>
      </c>
      <c r="J309" s="3">
        <v>42548</v>
      </c>
      <c r="K309" s="3" t="s">
        <v>2538</v>
      </c>
      <c r="L309" s="17">
        <f t="shared" si="57"/>
        <v>259.83</v>
      </c>
      <c r="M309" s="20">
        <f t="shared" si="58"/>
        <v>0.91671477504522192</v>
      </c>
      <c r="N309" s="2" t="s">
        <v>62</v>
      </c>
      <c r="O309" s="2">
        <v>3700000</v>
      </c>
      <c r="P309" s="2">
        <v>3900000</v>
      </c>
      <c r="Q309" s="2">
        <f t="shared" si="52"/>
        <v>200000</v>
      </c>
      <c r="R309" s="4">
        <f t="shared" si="53"/>
        <v>5.4054054054054057E-2</v>
      </c>
      <c r="S309" s="2">
        <v>338070</v>
      </c>
      <c r="T309" s="5">
        <f t="shared" si="59"/>
        <v>58522.753623188408</v>
      </c>
      <c r="U309" s="2">
        <v>61421</v>
      </c>
      <c r="V309" s="5">
        <f t="shared" si="54"/>
        <v>2898.2463768115922</v>
      </c>
      <c r="W309" s="4">
        <f t="shared" si="55"/>
        <v>4.952341093641266E-2</v>
      </c>
      <c r="X309" s="22">
        <f t="shared" si="60"/>
        <v>53648.672922708109</v>
      </c>
      <c r="Y309" s="22">
        <f t="shared" si="61"/>
        <v>56305.538198052578</v>
      </c>
      <c r="Z309" s="22">
        <f t="shared" si="62"/>
        <v>2656.8652753444694</v>
      </c>
      <c r="AA309" s="8">
        <f t="shared" si="63"/>
        <v>4.952341093641268E-2</v>
      </c>
      <c r="AB309" s="22">
        <f t="shared" si="64"/>
        <v>3885082.1356656277</v>
      </c>
      <c r="AC309" s="11">
        <v>16714</v>
      </c>
      <c r="AD309" s="2">
        <v>1959</v>
      </c>
      <c r="AE309" s="2">
        <f t="shared" si="56"/>
        <v>57</v>
      </c>
      <c r="AF309" s="2" t="s">
        <v>1488</v>
      </c>
    </row>
    <row r="310" spans="1:32" x14ac:dyDescent="0.2">
      <c r="A310">
        <v>26</v>
      </c>
      <c r="B310" s="2" t="s">
        <v>484</v>
      </c>
      <c r="C310" s="2" t="s">
        <v>22</v>
      </c>
      <c r="D310" s="2" t="s">
        <v>23</v>
      </c>
      <c r="E310" s="2" t="s">
        <v>2767</v>
      </c>
      <c r="F310" s="2" t="s">
        <v>2776</v>
      </c>
      <c r="G310" s="2">
        <v>43</v>
      </c>
      <c r="H310" s="2">
        <v>48</v>
      </c>
      <c r="I310" s="3">
        <v>42539</v>
      </c>
      <c r="J310" s="3">
        <v>42549</v>
      </c>
      <c r="K310" s="3" t="s">
        <v>2538</v>
      </c>
      <c r="L310" s="17">
        <f t="shared" si="57"/>
        <v>259.83</v>
      </c>
      <c r="M310" s="20">
        <f t="shared" si="58"/>
        <v>0.91671477504522192</v>
      </c>
      <c r="N310" s="2" t="s">
        <v>36</v>
      </c>
      <c r="O310" s="2">
        <v>3650000</v>
      </c>
      <c r="P310" s="2">
        <v>3800000</v>
      </c>
      <c r="Q310" s="2">
        <f t="shared" si="52"/>
        <v>150000</v>
      </c>
      <c r="R310" s="4">
        <f t="shared" si="53"/>
        <v>4.1095890410958902E-2</v>
      </c>
      <c r="S310" s="2"/>
      <c r="T310" s="5">
        <f t="shared" si="59"/>
        <v>84883.720930232565</v>
      </c>
      <c r="U310" s="2">
        <v>88372</v>
      </c>
      <c r="V310" s="5">
        <f t="shared" si="54"/>
        <v>3488.2790697674354</v>
      </c>
      <c r="W310" s="4">
        <f t="shared" si="55"/>
        <v>4.1094794520547866E-2</v>
      </c>
      <c r="X310" s="22">
        <f t="shared" si="60"/>
        <v>77814.161137559538</v>
      </c>
      <c r="Y310" s="22">
        <f t="shared" si="61"/>
        <v>81011.918100296345</v>
      </c>
      <c r="Z310" s="22">
        <f t="shared" si="62"/>
        <v>3197.7569627368066</v>
      </c>
      <c r="AA310" s="8">
        <f t="shared" si="63"/>
        <v>4.1094794520547817E-2</v>
      </c>
      <c r="AB310" s="22">
        <f t="shared" si="64"/>
        <v>3483512.4783127429</v>
      </c>
      <c r="AC310" s="11">
        <v>13949</v>
      </c>
      <c r="AD310" s="2">
        <v>2007</v>
      </c>
      <c r="AE310" s="2">
        <f t="shared" si="56"/>
        <v>9</v>
      </c>
      <c r="AF310" s="2" t="s">
        <v>67</v>
      </c>
    </row>
    <row r="311" spans="1:32" x14ac:dyDescent="0.2">
      <c r="A311">
        <v>26</v>
      </c>
      <c r="B311" s="2" t="s">
        <v>2196</v>
      </c>
      <c r="C311" s="2" t="s">
        <v>22</v>
      </c>
      <c r="D311" s="2" t="s">
        <v>23</v>
      </c>
      <c r="E311" s="2" t="s">
        <v>2767</v>
      </c>
      <c r="F311" s="2" t="s">
        <v>2776</v>
      </c>
      <c r="G311" s="2">
        <v>101</v>
      </c>
      <c r="H311" s="2">
        <v>111</v>
      </c>
      <c r="I311" s="3">
        <v>42525</v>
      </c>
      <c r="J311" s="3">
        <v>42549</v>
      </c>
      <c r="K311" s="3" t="s">
        <v>2538</v>
      </c>
      <c r="L311" s="17">
        <f t="shared" si="57"/>
        <v>259.83</v>
      </c>
      <c r="M311" s="20">
        <f t="shared" si="58"/>
        <v>0.91671477504522192</v>
      </c>
      <c r="N311" s="2" t="s">
        <v>379</v>
      </c>
      <c r="O311" s="2">
        <v>6250000</v>
      </c>
      <c r="P311" s="2">
        <v>6400000</v>
      </c>
      <c r="Q311" s="2">
        <f t="shared" si="52"/>
        <v>150000</v>
      </c>
      <c r="R311" s="4">
        <f t="shared" si="53"/>
        <v>2.4E-2</v>
      </c>
      <c r="S311" s="2"/>
      <c r="T311" s="5">
        <f t="shared" si="59"/>
        <v>61881.188118811879</v>
      </c>
      <c r="U311" s="2">
        <v>63366</v>
      </c>
      <c r="V311" s="5">
        <f t="shared" si="54"/>
        <v>1484.8118811881213</v>
      </c>
      <c r="W311" s="4">
        <f t="shared" si="55"/>
        <v>2.3994560000000043E-2</v>
      </c>
      <c r="X311" s="22">
        <f t="shared" si="60"/>
        <v>56727.39944586769</v>
      </c>
      <c r="Y311" s="22">
        <f t="shared" si="61"/>
        <v>58088.548435515535</v>
      </c>
      <c r="Z311" s="22">
        <f t="shared" si="62"/>
        <v>1361.1489896478452</v>
      </c>
      <c r="AA311" s="8">
        <f t="shared" si="63"/>
        <v>2.3994560000000109E-2</v>
      </c>
      <c r="AB311" s="22">
        <f t="shared" si="64"/>
        <v>5866943.3919870686</v>
      </c>
      <c r="AC311" s="11">
        <v>18340</v>
      </c>
      <c r="AD311" s="2">
        <v>2002</v>
      </c>
      <c r="AE311" s="2">
        <f t="shared" si="56"/>
        <v>14</v>
      </c>
      <c r="AF311" s="2" t="s">
        <v>105</v>
      </c>
    </row>
    <row r="312" spans="1:32" x14ac:dyDescent="0.2">
      <c r="A312">
        <v>26</v>
      </c>
      <c r="B312" s="2" t="s">
        <v>513</v>
      </c>
      <c r="C312" s="2" t="s">
        <v>22</v>
      </c>
      <c r="D312" s="2" t="s">
        <v>23</v>
      </c>
      <c r="E312" s="2" t="s">
        <v>2767</v>
      </c>
      <c r="F312" s="2" t="s">
        <v>2776</v>
      </c>
      <c r="G312" s="2">
        <v>44</v>
      </c>
      <c r="H312" s="2">
        <v>49</v>
      </c>
      <c r="I312" s="3">
        <v>42539</v>
      </c>
      <c r="J312" s="3">
        <v>42549</v>
      </c>
      <c r="K312" s="3" t="s">
        <v>2538</v>
      </c>
      <c r="L312" s="17">
        <f t="shared" si="57"/>
        <v>259.83</v>
      </c>
      <c r="M312" s="20">
        <f t="shared" si="58"/>
        <v>0.91671477504522192</v>
      </c>
      <c r="N312" s="2" t="s">
        <v>36</v>
      </c>
      <c r="O312" s="2">
        <v>3085000</v>
      </c>
      <c r="P312" s="2">
        <v>3085000</v>
      </c>
      <c r="Q312" s="2">
        <f t="shared" si="52"/>
        <v>0</v>
      </c>
      <c r="R312" s="4">
        <f t="shared" si="53"/>
        <v>0</v>
      </c>
      <c r="S312" s="2">
        <v>88799</v>
      </c>
      <c r="T312" s="5">
        <f t="shared" si="59"/>
        <v>72131.795454545456</v>
      </c>
      <c r="U312" s="2">
        <v>72132</v>
      </c>
      <c r="V312" s="5">
        <f t="shared" si="54"/>
        <v>0.20454545454413164</v>
      </c>
      <c r="W312" s="4">
        <f t="shared" si="55"/>
        <v>2.8357183299704212E-6</v>
      </c>
      <c r="X312" s="22">
        <f t="shared" si="60"/>
        <v>66124.282643721599</v>
      </c>
      <c r="Y312" s="22">
        <f t="shared" si="61"/>
        <v>66124.470153561953</v>
      </c>
      <c r="Z312" s="22">
        <f t="shared" si="62"/>
        <v>0.18750984035432339</v>
      </c>
      <c r="AA312" s="8">
        <f t="shared" si="63"/>
        <v>2.8357183300517389E-6</v>
      </c>
      <c r="AB312" s="22">
        <f t="shared" si="64"/>
        <v>2909476.6867567259</v>
      </c>
      <c r="AC312" s="11">
        <v>4062</v>
      </c>
      <c r="AD312" s="2">
        <v>1989</v>
      </c>
      <c r="AE312" s="2">
        <f t="shared" si="56"/>
        <v>27</v>
      </c>
      <c r="AF312" s="2" t="s">
        <v>383</v>
      </c>
    </row>
    <row r="313" spans="1:32" x14ac:dyDescent="0.2">
      <c r="A313">
        <v>26</v>
      </c>
      <c r="B313" s="2" t="s">
        <v>2411</v>
      </c>
      <c r="C313" s="2" t="s">
        <v>22</v>
      </c>
      <c r="D313" s="2" t="s">
        <v>23</v>
      </c>
      <c r="E313" s="2" t="s">
        <v>2767</v>
      </c>
      <c r="F313" s="2" t="s">
        <v>2776</v>
      </c>
      <c r="G313" s="2">
        <v>129</v>
      </c>
      <c r="H313" s="2">
        <v>148</v>
      </c>
      <c r="I313" s="3">
        <v>42538</v>
      </c>
      <c r="J313" s="3">
        <v>42549</v>
      </c>
      <c r="K313" s="3" t="s">
        <v>2538</v>
      </c>
      <c r="L313" s="17">
        <f t="shared" si="57"/>
        <v>259.83</v>
      </c>
      <c r="M313" s="20">
        <f t="shared" si="58"/>
        <v>0.91671477504522192</v>
      </c>
      <c r="N313" s="2" t="s">
        <v>24</v>
      </c>
      <c r="O313" s="2">
        <v>5200000</v>
      </c>
      <c r="P313" s="2">
        <v>5800000</v>
      </c>
      <c r="Q313" s="2">
        <f t="shared" si="52"/>
        <v>600000</v>
      </c>
      <c r="R313" s="4">
        <f t="shared" si="53"/>
        <v>0.11538461538461539</v>
      </c>
      <c r="S313" s="2"/>
      <c r="T313" s="5">
        <f t="shared" si="59"/>
        <v>40310.077519379847</v>
      </c>
      <c r="U313" s="2">
        <v>44961</v>
      </c>
      <c r="V313" s="5">
        <f t="shared" si="54"/>
        <v>4650.9224806201528</v>
      </c>
      <c r="W313" s="4">
        <f t="shared" si="55"/>
        <v>0.11537865384615378</v>
      </c>
      <c r="X313" s="22">
        <f t="shared" si="60"/>
        <v>36952.843645233756</v>
      </c>
      <c r="Y313" s="22">
        <f t="shared" si="61"/>
        <v>41216.413000808221</v>
      </c>
      <c r="Z313" s="22">
        <f t="shared" si="62"/>
        <v>4263.5693555744656</v>
      </c>
      <c r="AA313" s="8">
        <f t="shared" si="63"/>
        <v>0.11537865384615369</v>
      </c>
      <c r="AB313" s="22">
        <f t="shared" si="64"/>
        <v>5316917.2771042604</v>
      </c>
      <c r="AC313" s="11">
        <v>15653</v>
      </c>
      <c r="AD313" s="2">
        <v>1979</v>
      </c>
      <c r="AE313" s="2">
        <f t="shared" si="56"/>
        <v>37</v>
      </c>
      <c r="AF313" s="2" t="s">
        <v>37</v>
      </c>
    </row>
    <row r="314" spans="1:32" x14ac:dyDescent="0.2">
      <c r="A314">
        <v>26</v>
      </c>
      <c r="B314" s="2" t="s">
        <v>1058</v>
      </c>
      <c r="C314" s="2" t="s">
        <v>22</v>
      </c>
      <c r="D314" s="2" t="s">
        <v>23</v>
      </c>
      <c r="E314" s="2" t="s">
        <v>2767</v>
      </c>
      <c r="F314" s="2" t="s">
        <v>2776</v>
      </c>
      <c r="G314" s="2">
        <v>57</v>
      </c>
      <c r="H314" s="2">
        <v>63</v>
      </c>
      <c r="I314" s="3">
        <v>42531</v>
      </c>
      <c r="J314" s="3">
        <v>42550</v>
      </c>
      <c r="K314" s="3" t="s">
        <v>2538</v>
      </c>
      <c r="L314" s="17">
        <f t="shared" si="57"/>
        <v>259.83</v>
      </c>
      <c r="M314" s="20">
        <f t="shared" si="58"/>
        <v>0.91671477504522192</v>
      </c>
      <c r="N314" s="2" t="s">
        <v>107</v>
      </c>
      <c r="O314" s="2">
        <v>3600000</v>
      </c>
      <c r="P314" s="2">
        <v>3675000</v>
      </c>
      <c r="Q314" s="2">
        <f t="shared" si="52"/>
        <v>75000</v>
      </c>
      <c r="R314" s="4">
        <f t="shared" si="53"/>
        <v>2.0833333333333332E-2</v>
      </c>
      <c r="S314" s="2"/>
      <c r="T314" s="5">
        <f t="shared" si="59"/>
        <v>63157.894736842107</v>
      </c>
      <c r="U314" s="2">
        <v>64474</v>
      </c>
      <c r="V314" s="5">
        <f t="shared" si="54"/>
        <v>1316.1052631578932</v>
      </c>
      <c r="W314" s="4">
        <f t="shared" si="55"/>
        <v>2.0838333333333309E-2</v>
      </c>
      <c r="X314" s="22">
        <f t="shared" si="60"/>
        <v>57897.775266014018</v>
      </c>
      <c r="Y314" s="22">
        <f t="shared" si="61"/>
        <v>59104.268406265641</v>
      </c>
      <c r="Z314" s="22">
        <f t="shared" si="62"/>
        <v>1206.4931402516231</v>
      </c>
      <c r="AA314" s="8">
        <f t="shared" si="63"/>
        <v>2.0838333333333351E-2</v>
      </c>
      <c r="AB314" s="22">
        <f t="shared" si="64"/>
        <v>3368943.2991571417</v>
      </c>
      <c r="AC314" s="11">
        <v>4884</v>
      </c>
      <c r="AD314" s="2">
        <v>2005</v>
      </c>
      <c r="AE314" s="2">
        <f t="shared" si="56"/>
        <v>11</v>
      </c>
      <c r="AF314" s="2" t="s">
        <v>46</v>
      </c>
    </row>
    <row r="315" spans="1:32" x14ac:dyDescent="0.2">
      <c r="A315">
        <v>26</v>
      </c>
      <c r="B315" s="2" t="s">
        <v>456</v>
      </c>
      <c r="C315" s="2" t="s">
        <v>22</v>
      </c>
      <c r="D315" s="2" t="s">
        <v>23</v>
      </c>
      <c r="E315" s="2" t="s">
        <v>2767</v>
      </c>
      <c r="F315" s="2" t="s">
        <v>2776</v>
      </c>
      <c r="G315" s="2">
        <v>42</v>
      </c>
      <c r="H315" s="2">
        <v>47</v>
      </c>
      <c r="I315" s="3">
        <v>42538</v>
      </c>
      <c r="J315" s="3">
        <v>42550</v>
      </c>
      <c r="K315" s="3" t="s">
        <v>2538</v>
      </c>
      <c r="L315" s="17">
        <f t="shared" si="57"/>
        <v>259.83</v>
      </c>
      <c r="M315" s="20">
        <f t="shared" si="58"/>
        <v>0.91671477504522192</v>
      </c>
      <c r="N315" s="2" t="s">
        <v>32</v>
      </c>
      <c r="O315" s="2">
        <v>2400000</v>
      </c>
      <c r="P315" s="2">
        <v>2725000</v>
      </c>
      <c r="Q315" s="2">
        <f t="shared" si="52"/>
        <v>325000</v>
      </c>
      <c r="R315" s="4">
        <f t="shared" si="53"/>
        <v>0.13541666666666666</v>
      </c>
      <c r="S315" s="2">
        <v>126152</v>
      </c>
      <c r="T315" s="5">
        <f t="shared" si="59"/>
        <v>60146.476190476191</v>
      </c>
      <c r="U315" s="2">
        <v>67885</v>
      </c>
      <c r="V315" s="5">
        <f t="shared" si="54"/>
        <v>7738.5238095238092</v>
      </c>
      <c r="W315" s="4">
        <f t="shared" si="55"/>
        <v>0.12866129987427519</v>
      </c>
      <c r="X315" s="22">
        <f t="shared" si="60"/>
        <v>55137.163390715177</v>
      </c>
      <c r="Y315" s="22">
        <f t="shared" si="61"/>
        <v>62231.182503944889</v>
      </c>
      <c r="Z315" s="22">
        <f t="shared" si="62"/>
        <v>7094.0191132297114</v>
      </c>
      <c r="AA315" s="8">
        <f t="shared" si="63"/>
        <v>0.12866129987427516</v>
      </c>
      <c r="AB315" s="22">
        <f t="shared" si="64"/>
        <v>2613709.6651656851</v>
      </c>
      <c r="AC315" s="2"/>
      <c r="AD315" s="2">
        <v>1961</v>
      </c>
      <c r="AE315" s="2">
        <f t="shared" si="56"/>
        <v>55</v>
      </c>
      <c r="AF315" s="2" t="s">
        <v>83</v>
      </c>
    </row>
    <row r="316" spans="1:32" x14ac:dyDescent="0.2">
      <c r="A316">
        <v>26</v>
      </c>
      <c r="B316" s="2" t="s">
        <v>2323</v>
      </c>
      <c r="C316" s="2" t="s">
        <v>22</v>
      </c>
      <c r="D316" s="2" t="s">
        <v>23</v>
      </c>
      <c r="E316" s="2" t="s">
        <v>2767</v>
      </c>
      <c r="F316" s="2" t="s">
        <v>2776</v>
      </c>
      <c r="G316" s="2">
        <v>114</v>
      </c>
      <c r="H316" s="2">
        <v>123</v>
      </c>
      <c r="I316" s="3">
        <v>42539</v>
      </c>
      <c r="J316" s="3">
        <v>42551</v>
      </c>
      <c r="K316" s="3" t="s">
        <v>2538</v>
      </c>
      <c r="L316" s="17">
        <f t="shared" si="57"/>
        <v>259.83</v>
      </c>
      <c r="M316" s="20">
        <f t="shared" si="58"/>
        <v>0.91671477504522192</v>
      </c>
      <c r="N316" s="2" t="s">
        <v>32</v>
      </c>
      <c r="O316" s="2">
        <v>5800000</v>
      </c>
      <c r="P316" s="2">
        <v>5950000</v>
      </c>
      <c r="Q316" s="2">
        <f t="shared" si="52"/>
        <v>150000</v>
      </c>
      <c r="R316" s="4">
        <f t="shared" si="53"/>
        <v>2.5862068965517241E-2</v>
      </c>
      <c r="S316" s="2">
        <v>195000</v>
      </c>
      <c r="T316" s="5">
        <f t="shared" si="59"/>
        <v>52587.719298245611</v>
      </c>
      <c r="U316" s="2">
        <v>53904</v>
      </c>
      <c r="V316" s="5">
        <f t="shared" si="54"/>
        <v>1316.2807017543892</v>
      </c>
      <c r="W316" s="4">
        <f t="shared" si="55"/>
        <v>2.5030191826522163E-2</v>
      </c>
      <c r="X316" s="22">
        <f t="shared" si="60"/>
        <v>48207.9392666325</v>
      </c>
      <c r="Y316" s="22">
        <f t="shared" si="61"/>
        <v>49414.593234037646</v>
      </c>
      <c r="Z316" s="22">
        <f t="shared" si="62"/>
        <v>1206.6539674051455</v>
      </c>
      <c r="AA316" s="8">
        <f t="shared" si="63"/>
        <v>2.5030191826522243E-2</v>
      </c>
      <c r="AB316" s="22">
        <f t="shared" si="64"/>
        <v>5633263.6286802916</v>
      </c>
      <c r="AC316" s="2"/>
      <c r="AD316" s="2">
        <v>1977</v>
      </c>
      <c r="AE316" s="2">
        <f t="shared" si="56"/>
        <v>39</v>
      </c>
      <c r="AF316" s="2" t="s">
        <v>67</v>
      </c>
    </row>
    <row r="317" spans="1:32" x14ac:dyDescent="0.2">
      <c r="A317">
        <v>26</v>
      </c>
      <c r="B317" s="2" t="s">
        <v>483</v>
      </c>
      <c r="C317" s="2" t="s">
        <v>22</v>
      </c>
      <c r="D317" s="2" t="s">
        <v>23</v>
      </c>
      <c r="E317" s="2" t="s">
        <v>2767</v>
      </c>
      <c r="F317" s="2" t="s">
        <v>2776</v>
      </c>
      <c r="G317" s="2">
        <v>43</v>
      </c>
      <c r="H317" s="2">
        <v>49</v>
      </c>
      <c r="I317" s="3">
        <v>42542</v>
      </c>
      <c r="J317" s="3">
        <v>42552</v>
      </c>
      <c r="K317" s="3" t="s">
        <v>2539</v>
      </c>
      <c r="L317" s="17">
        <f t="shared" si="57"/>
        <v>265.66000000000003</v>
      </c>
      <c r="M317" s="20">
        <f t="shared" si="58"/>
        <v>0.89659715425732134</v>
      </c>
      <c r="N317" s="2" t="s">
        <v>36</v>
      </c>
      <c r="O317" s="2">
        <v>3100000</v>
      </c>
      <c r="P317" s="2">
        <v>3100000</v>
      </c>
      <c r="Q317" s="2">
        <f t="shared" si="52"/>
        <v>0</v>
      </c>
      <c r="R317" s="4">
        <f t="shared" si="53"/>
        <v>0</v>
      </c>
      <c r="S317" s="2">
        <v>5199</v>
      </c>
      <c r="T317" s="5">
        <f t="shared" si="59"/>
        <v>72213.930232558138</v>
      </c>
      <c r="U317" s="2">
        <v>72214</v>
      </c>
      <c r="V317" s="5">
        <f t="shared" si="54"/>
        <v>6.9767441862495616E-2</v>
      </c>
      <c r="W317" s="4">
        <f t="shared" si="55"/>
        <v>9.6612165599928102E-7</v>
      </c>
      <c r="X317" s="22">
        <f t="shared" si="60"/>
        <v>64746.804344248369</v>
      </c>
      <c r="Y317" s="22">
        <f t="shared" si="61"/>
        <v>64746.866897538202</v>
      </c>
      <c r="Z317" s="22">
        <f t="shared" si="62"/>
        <v>6.2553289833886083E-2</v>
      </c>
      <c r="AA317" s="8">
        <f t="shared" si="63"/>
        <v>9.6612165600174293E-7</v>
      </c>
      <c r="AB317" s="22">
        <f t="shared" si="64"/>
        <v>2784115.2765941429</v>
      </c>
      <c r="AC317" s="11">
        <v>5171</v>
      </c>
      <c r="AD317" s="2">
        <v>1983</v>
      </c>
      <c r="AE317" s="2">
        <f t="shared" si="56"/>
        <v>33</v>
      </c>
      <c r="AF317" s="2" t="s">
        <v>37</v>
      </c>
    </row>
    <row r="318" spans="1:32" x14ac:dyDescent="0.2">
      <c r="A318">
        <v>27</v>
      </c>
      <c r="B318" s="2" t="s">
        <v>185</v>
      </c>
      <c r="C318" s="2" t="s">
        <v>22</v>
      </c>
      <c r="D318" s="2" t="s">
        <v>23</v>
      </c>
      <c r="E318" s="2" t="s">
        <v>2767</v>
      </c>
      <c r="F318" s="2" t="s">
        <v>2776</v>
      </c>
      <c r="G318" s="2">
        <v>35</v>
      </c>
      <c r="H318" s="2">
        <v>41</v>
      </c>
      <c r="I318" s="3">
        <v>42546</v>
      </c>
      <c r="J318" s="3">
        <v>42556</v>
      </c>
      <c r="K318" s="3" t="s">
        <v>2539</v>
      </c>
      <c r="L318" s="17">
        <f t="shared" si="57"/>
        <v>265.66000000000003</v>
      </c>
      <c r="M318" s="20">
        <f t="shared" si="58"/>
        <v>0.89659715425732134</v>
      </c>
      <c r="N318" s="2" t="s">
        <v>36</v>
      </c>
      <c r="O318" s="2">
        <v>2600000</v>
      </c>
      <c r="P318" s="2">
        <v>3100000</v>
      </c>
      <c r="Q318" s="2">
        <f t="shared" si="52"/>
        <v>500000</v>
      </c>
      <c r="R318" s="4">
        <f t="shared" si="53"/>
        <v>0.19230769230769232</v>
      </c>
      <c r="S318" s="2"/>
      <c r="T318" s="5">
        <f t="shared" si="59"/>
        <v>74285.71428571429</v>
      </c>
      <c r="U318" s="2">
        <v>88571</v>
      </c>
      <c r="V318" s="5">
        <f t="shared" si="54"/>
        <v>14285.28571428571</v>
      </c>
      <c r="W318" s="4">
        <f t="shared" si="55"/>
        <v>0.19230192307692301</v>
      </c>
      <c r="X318" s="22">
        <f t="shared" si="60"/>
        <v>66604.360030543874</v>
      </c>
      <c r="Y318" s="22">
        <f t="shared" si="61"/>
        <v>79412.506549725207</v>
      </c>
      <c r="Z318" s="22">
        <f t="shared" si="62"/>
        <v>12808.146519181333</v>
      </c>
      <c r="AA318" s="8">
        <f t="shared" si="63"/>
        <v>0.19230192307692301</v>
      </c>
      <c r="AB318" s="22">
        <f t="shared" si="64"/>
        <v>2779437.7292403821</v>
      </c>
      <c r="AC318" s="11">
        <v>1217</v>
      </c>
      <c r="AD318" s="2">
        <v>2006</v>
      </c>
      <c r="AE318" s="2">
        <f t="shared" si="56"/>
        <v>10</v>
      </c>
      <c r="AF318" s="2" t="s">
        <v>137</v>
      </c>
    </row>
    <row r="319" spans="1:32" x14ac:dyDescent="0.2">
      <c r="A319">
        <v>27</v>
      </c>
      <c r="B319" s="2" t="s">
        <v>1752</v>
      </c>
      <c r="C319" s="2" t="s">
        <v>22</v>
      </c>
      <c r="D319" s="2" t="s">
        <v>23</v>
      </c>
      <c r="E319" s="2" t="s">
        <v>2767</v>
      </c>
      <c r="F319" s="2" t="s">
        <v>2776</v>
      </c>
      <c r="G319" s="2">
        <v>77</v>
      </c>
      <c r="H319" s="2">
        <v>82</v>
      </c>
      <c r="I319" s="3">
        <v>42545</v>
      </c>
      <c r="J319" s="3">
        <v>42556</v>
      </c>
      <c r="K319" s="3" t="s">
        <v>2539</v>
      </c>
      <c r="L319" s="17">
        <f t="shared" si="57"/>
        <v>265.66000000000003</v>
      </c>
      <c r="M319" s="20">
        <f t="shared" si="58"/>
        <v>0.89659715425732134</v>
      </c>
      <c r="N319" s="2" t="s">
        <v>24</v>
      </c>
      <c r="O319" s="2">
        <v>3900000</v>
      </c>
      <c r="P319" s="2">
        <v>5020000</v>
      </c>
      <c r="Q319" s="2">
        <f t="shared" si="52"/>
        <v>1120000</v>
      </c>
      <c r="R319" s="4">
        <f t="shared" si="53"/>
        <v>0.28717948717948716</v>
      </c>
      <c r="S319" s="2">
        <v>63884</v>
      </c>
      <c r="T319" s="5">
        <f t="shared" si="59"/>
        <v>51479.012987012989</v>
      </c>
      <c r="U319" s="2">
        <v>66024</v>
      </c>
      <c r="V319" s="5">
        <f t="shared" si="54"/>
        <v>14544.987012987011</v>
      </c>
      <c r="W319" s="4">
        <f t="shared" si="55"/>
        <v>0.28254207237144169</v>
      </c>
      <c r="X319" s="22">
        <f t="shared" si="60"/>
        <v>46155.936548131533</v>
      </c>
      <c r="Y319" s="22">
        <f t="shared" si="61"/>
        <v>59196.930512685387</v>
      </c>
      <c r="Z319" s="22">
        <f t="shared" si="62"/>
        <v>13040.993964553854</v>
      </c>
      <c r="AA319" s="8">
        <f t="shared" si="63"/>
        <v>0.2825420723714418</v>
      </c>
      <c r="AB319" s="22">
        <f t="shared" si="64"/>
        <v>4558163.649476775</v>
      </c>
      <c r="AC319" s="2"/>
      <c r="AD319" s="2">
        <v>1983</v>
      </c>
      <c r="AE319" s="2">
        <f t="shared" si="56"/>
        <v>33</v>
      </c>
      <c r="AF319" s="2" t="s">
        <v>1292</v>
      </c>
    </row>
    <row r="320" spans="1:32" x14ac:dyDescent="0.2">
      <c r="A320">
        <v>30</v>
      </c>
      <c r="B320" s="2" t="s">
        <v>211</v>
      </c>
      <c r="C320" s="2" t="s">
        <v>22</v>
      </c>
      <c r="D320" s="2" t="s">
        <v>23</v>
      </c>
      <c r="E320" s="2" t="s">
        <v>2767</v>
      </c>
      <c r="F320" s="2" t="s">
        <v>2776</v>
      </c>
      <c r="G320" s="2">
        <v>33</v>
      </c>
      <c r="H320" s="2">
        <v>40</v>
      </c>
      <c r="I320" s="3">
        <v>42567</v>
      </c>
      <c r="J320" s="3">
        <v>42578</v>
      </c>
      <c r="K320" s="3" t="s">
        <v>2539</v>
      </c>
      <c r="L320" s="17">
        <f t="shared" si="57"/>
        <v>265.66000000000003</v>
      </c>
      <c r="M320" s="20">
        <f t="shared" si="58"/>
        <v>0.89659715425732134</v>
      </c>
      <c r="N320" s="2" t="s">
        <v>24</v>
      </c>
      <c r="O320" s="2">
        <v>2000000</v>
      </c>
      <c r="P320" s="2">
        <v>2950000</v>
      </c>
      <c r="Q320" s="2">
        <f t="shared" si="52"/>
        <v>950000</v>
      </c>
      <c r="R320" s="4">
        <f t="shared" si="53"/>
        <v>0.47499999999999998</v>
      </c>
      <c r="S320" s="2">
        <v>142000</v>
      </c>
      <c r="T320" s="5">
        <f t="shared" si="59"/>
        <v>64909.090909090912</v>
      </c>
      <c r="U320" s="2">
        <v>93697</v>
      </c>
      <c r="V320" s="5">
        <f t="shared" si="54"/>
        <v>28787.909090909088</v>
      </c>
      <c r="W320" s="4">
        <f t="shared" si="55"/>
        <v>0.44351120448179265</v>
      </c>
      <c r="X320" s="22">
        <f t="shared" si="60"/>
        <v>58197.306194520679</v>
      </c>
      <c r="Y320" s="22">
        <f t="shared" si="61"/>
        <v>84008.463562448233</v>
      </c>
      <c r="Z320" s="22">
        <f t="shared" si="62"/>
        <v>25811.157367927553</v>
      </c>
      <c r="AA320" s="8">
        <f t="shared" si="63"/>
        <v>0.44351120448179254</v>
      </c>
      <c r="AB320" s="22">
        <f t="shared" si="64"/>
        <v>2772279.2975607915</v>
      </c>
      <c r="AC320" s="11">
        <v>21015</v>
      </c>
      <c r="AD320" s="2">
        <v>1964</v>
      </c>
      <c r="AE320" s="2">
        <f t="shared" si="56"/>
        <v>52</v>
      </c>
      <c r="AF320" s="2" t="s">
        <v>231</v>
      </c>
    </row>
    <row r="321" spans="1:32" x14ac:dyDescent="0.2">
      <c r="A321">
        <v>31</v>
      </c>
      <c r="B321" s="2" t="s">
        <v>211</v>
      </c>
      <c r="C321" s="2" t="s">
        <v>22</v>
      </c>
      <c r="D321" s="2" t="s">
        <v>23</v>
      </c>
      <c r="E321" s="2" t="s">
        <v>2767</v>
      </c>
      <c r="F321" s="2" t="s">
        <v>2776</v>
      </c>
      <c r="G321" s="2">
        <v>72</v>
      </c>
      <c r="H321" s="2">
        <v>86</v>
      </c>
      <c r="I321" s="3">
        <v>42573</v>
      </c>
      <c r="J321" s="3">
        <v>42583</v>
      </c>
      <c r="K321" s="3" t="s">
        <v>2540</v>
      </c>
      <c r="L321" s="17">
        <f t="shared" si="57"/>
        <v>272.20999999999998</v>
      </c>
      <c r="M321" s="20">
        <f t="shared" si="58"/>
        <v>0.87502296021454029</v>
      </c>
      <c r="N321" s="2" t="s">
        <v>36</v>
      </c>
      <c r="O321" s="2">
        <v>3390000</v>
      </c>
      <c r="P321" s="2">
        <v>4200000</v>
      </c>
      <c r="Q321" s="2">
        <f t="shared" si="52"/>
        <v>810000</v>
      </c>
      <c r="R321" s="4">
        <f t="shared" si="53"/>
        <v>0.23893805309734514</v>
      </c>
      <c r="S321" s="2">
        <v>303000</v>
      </c>
      <c r="T321" s="5">
        <f t="shared" si="59"/>
        <v>51291.666666666664</v>
      </c>
      <c r="U321" s="2">
        <v>62542</v>
      </c>
      <c r="V321" s="5">
        <f t="shared" si="54"/>
        <v>11250.333333333336</v>
      </c>
      <c r="W321" s="4">
        <f t="shared" si="55"/>
        <v>0.21934037367993506</v>
      </c>
      <c r="X321" s="22">
        <f t="shared" si="60"/>
        <v>44881.386001004124</v>
      </c>
      <c r="Y321" s="22">
        <f t="shared" si="61"/>
        <v>54725.685977737776</v>
      </c>
      <c r="Z321" s="22">
        <f t="shared" si="62"/>
        <v>9844.2999767336514</v>
      </c>
      <c r="AA321" s="8">
        <f t="shared" si="63"/>
        <v>0.21934037367993506</v>
      </c>
      <c r="AB321" s="22">
        <f t="shared" si="64"/>
        <v>3940249.3903971198</v>
      </c>
      <c r="AC321" s="11">
        <v>21033</v>
      </c>
      <c r="AD321" s="2">
        <v>1968</v>
      </c>
      <c r="AE321" s="2">
        <f t="shared" si="56"/>
        <v>48</v>
      </c>
      <c r="AF321" s="2" t="s">
        <v>37</v>
      </c>
    </row>
    <row r="322" spans="1:32" x14ac:dyDescent="0.2">
      <c r="A322">
        <v>31</v>
      </c>
      <c r="B322" s="2" t="s">
        <v>537</v>
      </c>
      <c r="C322" s="2" t="s">
        <v>22</v>
      </c>
      <c r="D322" s="2" t="s">
        <v>23</v>
      </c>
      <c r="E322" s="2" t="s">
        <v>2767</v>
      </c>
      <c r="F322" s="2" t="s">
        <v>2776</v>
      </c>
      <c r="G322" s="2">
        <v>45</v>
      </c>
      <c r="H322" s="2">
        <v>51</v>
      </c>
      <c r="I322" s="3">
        <v>42574</v>
      </c>
      <c r="J322" s="3">
        <v>42584</v>
      </c>
      <c r="K322" s="3" t="s">
        <v>2540</v>
      </c>
      <c r="L322" s="17">
        <f t="shared" si="57"/>
        <v>272.20999999999998</v>
      </c>
      <c r="M322" s="20">
        <f t="shared" si="58"/>
        <v>0.87502296021454029</v>
      </c>
      <c r="N322" s="2" t="s">
        <v>36</v>
      </c>
      <c r="O322" s="2">
        <v>2650000</v>
      </c>
      <c r="P322" s="2">
        <v>3400000</v>
      </c>
      <c r="Q322" s="2">
        <f t="shared" ref="Q322:Q385" si="65">P322-O322</f>
        <v>750000</v>
      </c>
      <c r="R322" s="4">
        <f t="shared" ref="R322:R385" si="66">Q322/O322</f>
        <v>0.28301886792452829</v>
      </c>
      <c r="S322" s="2">
        <v>8000</v>
      </c>
      <c r="T322" s="5">
        <f t="shared" si="59"/>
        <v>59066.666666666664</v>
      </c>
      <c r="U322" s="2">
        <v>75733</v>
      </c>
      <c r="V322" s="5">
        <f t="shared" ref="V322:V385" si="67">U322-T322</f>
        <v>16666.333333333336</v>
      </c>
      <c r="W322" s="4">
        <f t="shared" ref="W322:W385" si="68">V322/T322</f>
        <v>0.28216139954853281</v>
      </c>
      <c r="X322" s="22">
        <f t="shared" si="60"/>
        <v>51684.689516672181</v>
      </c>
      <c r="Y322" s="22">
        <f t="shared" si="61"/>
        <v>66268.113845927786</v>
      </c>
      <c r="Z322" s="22">
        <f t="shared" si="62"/>
        <v>14583.424329255606</v>
      </c>
      <c r="AA322" s="8">
        <f t="shared" si="63"/>
        <v>0.28216139954853281</v>
      </c>
      <c r="AB322" s="22">
        <f t="shared" si="64"/>
        <v>2982065.1230667504</v>
      </c>
      <c r="AC322" s="11">
        <v>4769</v>
      </c>
      <c r="AD322" s="2">
        <v>1972</v>
      </c>
      <c r="AE322" s="2">
        <f t="shared" ref="AE322:AE385" si="69">2016-AD322</f>
        <v>44</v>
      </c>
      <c r="AF322" s="2" t="s">
        <v>231</v>
      </c>
    </row>
    <row r="323" spans="1:32" x14ac:dyDescent="0.2">
      <c r="A323">
        <v>31</v>
      </c>
      <c r="B323" s="2" t="s">
        <v>447</v>
      </c>
      <c r="C323" s="2" t="s">
        <v>22</v>
      </c>
      <c r="D323" s="2" t="s">
        <v>23</v>
      </c>
      <c r="E323" s="2" t="s">
        <v>2767</v>
      </c>
      <c r="F323" s="2" t="s">
        <v>2776</v>
      </c>
      <c r="G323" s="2">
        <v>44</v>
      </c>
      <c r="H323" s="2">
        <v>49</v>
      </c>
      <c r="I323" s="3">
        <v>42574</v>
      </c>
      <c r="J323" s="3">
        <v>42585</v>
      </c>
      <c r="K323" s="3" t="s">
        <v>2540</v>
      </c>
      <c r="L323" s="17">
        <f t="shared" ref="L323:L386" si="70">IF(K323="Januar",238.19,IF(K323="Februar",240.59,IF(K323="Mars",245.99,IF(K323="April",250.79,IF(K323="Mai",256.52,IF(K323="Juni",259.83,IF(K323="Juli",265.66,IF(K323="August",272.21,IF(K323="September",275.91,IF(K323="Oktober",281.13,IF(K323="November",284.38,IF(K323="Desember",287.34,0))))))))))))</f>
        <v>272.20999999999998</v>
      </c>
      <c r="M323" s="20">
        <f t="shared" ref="M323:M386" si="71">$L$2/L323</f>
        <v>0.87502296021454029</v>
      </c>
      <c r="N323" s="2" t="s">
        <v>24</v>
      </c>
      <c r="O323" s="2">
        <v>3090000</v>
      </c>
      <c r="P323" s="2">
        <v>3720000</v>
      </c>
      <c r="Q323" s="2">
        <f t="shared" si="65"/>
        <v>630000</v>
      </c>
      <c r="R323" s="4">
        <f t="shared" si="66"/>
        <v>0.20388349514563106</v>
      </c>
      <c r="S323" s="2">
        <v>500</v>
      </c>
      <c r="T323" s="5">
        <f t="shared" ref="T323:T386" si="72">(O323+S323)/G323</f>
        <v>70238.636363636368</v>
      </c>
      <c r="U323" s="2">
        <v>84557</v>
      </c>
      <c r="V323" s="5">
        <f t="shared" si="67"/>
        <v>14318.363636363632</v>
      </c>
      <c r="W323" s="4">
        <f t="shared" si="68"/>
        <v>0.20385309820417402</v>
      </c>
      <c r="X323" s="22">
        <f t="shared" ref="X323:X386" si="73">T323*M323</f>
        <v>61460.419512341745</v>
      </c>
      <c r="Y323" s="22">
        <f t="shared" ref="Y323:Y386" si="74">U323*M323</f>
        <v>73989.316446860888</v>
      </c>
      <c r="Z323" s="22">
        <f t="shared" ref="Z323:Z386" si="75">Y323-X323</f>
        <v>12528.896934519144</v>
      </c>
      <c r="AA323" s="8">
        <f t="shared" ref="AA323:AA386" si="76">Z323/X323</f>
        <v>0.20385309820417416</v>
      </c>
      <c r="AB323" s="22">
        <f t="shared" ref="AB323:AB386" si="77">Y323*G323</f>
        <v>3255529.9236618793</v>
      </c>
      <c r="AC323" s="11">
        <v>2465</v>
      </c>
      <c r="AD323" s="2">
        <v>2007</v>
      </c>
      <c r="AE323" s="2">
        <f t="shared" si="69"/>
        <v>9</v>
      </c>
      <c r="AF323" s="2" t="s">
        <v>105</v>
      </c>
    </row>
    <row r="324" spans="1:32" x14ac:dyDescent="0.2">
      <c r="A324">
        <v>32</v>
      </c>
      <c r="B324" s="2" t="s">
        <v>2261</v>
      </c>
      <c r="C324" s="2" t="s">
        <v>22</v>
      </c>
      <c r="D324" s="2" t="s">
        <v>23</v>
      </c>
      <c r="E324" s="2" t="s">
        <v>2767</v>
      </c>
      <c r="F324" s="2" t="s">
        <v>2776</v>
      </c>
      <c r="G324" s="2">
        <v>107</v>
      </c>
      <c r="H324" s="2">
        <v>121</v>
      </c>
      <c r="I324" s="3">
        <v>42580</v>
      </c>
      <c r="J324" s="3">
        <v>42590</v>
      </c>
      <c r="K324" s="3" t="s">
        <v>2540</v>
      </c>
      <c r="L324" s="17">
        <f t="shared" si="70"/>
        <v>272.20999999999998</v>
      </c>
      <c r="M324" s="20">
        <f t="shared" si="71"/>
        <v>0.87502296021454029</v>
      </c>
      <c r="N324" s="2" t="s">
        <v>36</v>
      </c>
      <c r="O324" s="2">
        <v>7200000</v>
      </c>
      <c r="P324" s="2">
        <v>7250000</v>
      </c>
      <c r="Q324" s="2">
        <f t="shared" si="65"/>
        <v>50000</v>
      </c>
      <c r="R324" s="4">
        <f t="shared" si="66"/>
        <v>6.9444444444444441E-3</v>
      </c>
      <c r="S324" s="2"/>
      <c r="T324" s="5">
        <f t="shared" si="72"/>
        <v>67289.719626168226</v>
      </c>
      <c r="U324" s="2">
        <v>67757</v>
      </c>
      <c r="V324" s="5">
        <f t="shared" si="67"/>
        <v>467.28037383177434</v>
      </c>
      <c r="W324" s="4">
        <f t="shared" si="68"/>
        <v>6.9443055555555352E-3</v>
      </c>
      <c r="X324" s="22">
        <f t="shared" si="73"/>
        <v>58880.049659296172</v>
      </c>
      <c r="Y324" s="22">
        <f t="shared" si="74"/>
        <v>59288.930715256603</v>
      </c>
      <c r="Z324" s="22">
        <f t="shared" si="75"/>
        <v>408.88105596043169</v>
      </c>
      <c r="AA324" s="8">
        <f t="shared" si="76"/>
        <v>6.9443055555554589E-3</v>
      </c>
      <c r="AB324" s="22">
        <f t="shared" si="77"/>
        <v>6343915.5865324568</v>
      </c>
      <c r="AC324" s="11">
        <v>6559</v>
      </c>
      <c r="AD324" s="2">
        <v>2011</v>
      </c>
      <c r="AE324" s="2">
        <f t="shared" si="69"/>
        <v>5</v>
      </c>
      <c r="AF324" s="2" t="s">
        <v>37</v>
      </c>
    </row>
    <row r="325" spans="1:32" x14ac:dyDescent="0.2">
      <c r="A325">
        <v>32</v>
      </c>
      <c r="B325" s="2" t="s">
        <v>1362</v>
      </c>
      <c r="C325" s="2" t="s">
        <v>22</v>
      </c>
      <c r="D325" s="2" t="s">
        <v>23</v>
      </c>
      <c r="E325" s="2" t="s">
        <v>2767</v>
      </c>
      <c r="F325" s="2" t="s">
        <v>2776</v>
      </c>
      <c r="G325" s="2">
        <v>66</v>
      </c>
      <c r="H325" s="2">
        <v>72</v>
      </c>
      <c r="I325" s="3">
        <v>42581</v>
      </c>
      <c r="J325" s="3">
        <v>42591</v>
      </c>
      <c r="K325" s="3" t="s">
        <v>2540</v>
      </c>
      <c r="L325" s="17">
        <f t="shared" si="70"/>
        <v>272.20999999999998</v>
      </c>
      <c r="M325" s="20">
        <f t="shared" si="71"/>
        <v>0.87502296021454029</v>
      </c>
      <c r="N325" s="2" t="s">
        <v>36</v>
      </c>
      <c r="O325" s="2">
        <v>4350000</v>
      </c>
      <c r="P325" s="2">
        <v>4920000</v>
      </c>
      <c r="Q325" s="2">
        <f t="shared" si="65"/>
        <v>570000</v>
      </c>
      <c r="R325" s="4">
        <f t="shared" si="66"/>
        <v>0.1310344827586207</v>
      </c>
      <c r="S325" s="2"/>
      <c r="T325" s="5">
        <f t="shared" si="72"/>
        <v>65909.090909090912</v>
      </c>
      <c r="U325" s="2">
        <v>74545</v>
      </c>
      <c r="V325" s="5">
        <f t="shared" si="67"/>
        <v>8635.9090909090883</v>
      </c>
      <c r="W325" s="4">
        <f t="shared" si="68"/>
        <v>0.1310275862068965</v>
      </c>
      <c r="X325" s="22">
        <f t="shared" si="73"/>
        <v>57671.967832321978</v>
      </c>
      <c r="Y325" s="22">
        <f t="shared" si="74"/>
        <v>65228.586569192907</v>
      </c>
      <c r="Z325" s="22">
        <f t="shared" si="75"/>
        <v>7556.6187368709288</v>
      </c>
      <c r="AA325" s="8">
        <f t="shared" si="76"/>
        <v>0.13102758620689647</v>
      </c>
      <c r="AB325" s="22">
        <f t="shared" si="77"/>
        <v>4305086.7135667317</v>
      </c>
      <c r="AC325" s="11">
        <v>18872</v>
      </c>
      <c r="AD325" s="2">
        <v>2006</v>
      </c>
      <c r="AE325" s="2">
        <f t="shared" si="69"/>
        <v>10</v>
      </c>
      <c r="AF325" s="2" t="s">
        <v>137</v>
      </c>
    </row>
    <row r="326" spans="1:32" x14ac:dyDescent="0.2">
      <c r="A326">
        <v>32</v>
      </c>
      <c r="B326" s="2" t="s">
        <v>1490</v>
      </c>
      <c r="C326" s="2" t="s">
        <v>22</v>
      </c>
      <c r="D326" s="2" t="s">
        <v>23</v>
      </c>
      <c r="E326" s="2" t="s">
        <v>2767</v>
      </c>
      <c r="F326" s="2" t="s">
        <v>2776</v>
      </c>
      <c r="G326" s="2">
        <v>69</v>
      </c>
      <c r="H326" s="2">
        <v>79</v>
      </c>
      <c r="I326" s="3">
        <v>42580</v>
      </c>
      <c r="J326" s="3">
        <v>42591</v>
      </c>
      <c r="K326" s="3" t="s">
        <v>2540</v>
      </c>
      <c r="L326" s="17">
        <f t="shared" si="70"/>
        <v>272.20999999999998</v>
      </c>
      <c r="M326" s="20">
        <f t="shared" si="71"/>
        <v>0.87502296021454029</v>
      </c>
      <c r="N326" s="2" t="s">
        <v>24</v>
      </c>
      <c r="O326" s="2">
        <v>5500000</v>
      </c>
      <c r="P326" s="2">
        <v>5850000</v>
      </c>
      <c r="Q326" s="2">
        <f t="shared" si="65"/>
        <v>350000</v>
      </c>
      <c r="R326" s="4">
        <f t="shared" si="66"/>
        <v>6.363636363636363E-2</v>
      </c>
      <c r="S326" s="2"/>
      <c r="T326" s="5">
        <f t="shared" si="72"/>
        <v>79710.144927536225</v>
      </c>
      <c r="U326" s="2">
        <v>84783</v>
      </c>
      <c r="V326" s="5">
        <f t="shared" si="67"/>
        <v>5072.8550724637753</v>
      </c>
      <c r="W326" s="4">
        <f t="shared" si="68"/>
        <v>6.3641272727272824E-2</v>
      </c>
      <c r="X326" s="22">
        <f t="shared" si="73"/>
        <v>69748.206973622771</v>
      </c>
      <c r="Y326" s="22">
        <f t="shared" si="74"/>
        <v>74187.071635869375</v>
      </c>
      <c r="Z326" s="22">
        <f t="shared" si="75"/>
        <v>4438.864662246604</v>
      </c>
      <c r="AA326" s="8">
        <f t="shared" si="76"/>
        <v>6.3641272727272893E-2</v>
      </c>
      <c r="AB326" s="22">
        <f t="shared" si="77"/>
        <v>5118907.9428749867</v>
      </c>
      <c r="AC326" s="2">
        <v>746</v>
      </c>
      <c r="AD326" s="2">
        <v>2005</v>
      </c>
      <c r="AE326" s="2">
        <f t="shared" si="69"/>
        <v>11</v>
      </c>
      <c r="AF326" s="2" t="s">
        <v>37</v>
      </c>
    </row>
    <row r="327" spans="1:32" x14ac:dyDescent="0.2">
      <c r="A327">
        <v>32</v>
      </c>
      <c r="B327" s="2" t="s">
        <v>2080</v>
      </c>
      <c r="C327" s="2" t="s">
        <v>22</v>
      </c>
      <c r="D327" s="2" t="s">
        <v>23</v>
      </c>
      <c r="E327" s="2" t="s">
        <v>2767</v>
      </c>
      <c r="F327" s="2" t="s">
        <v>2776</v>
      </c>
      <c r="G327" s="2">
        <v>92</v>
      </c>
      <c r="H327" s="2">
        <v>102</v>
      </c>
      <c r="I327" s="3">
        <v>42580</v>
      </c>
      <c r="J327" s="3">
        <v>42591</v>
      </c>
      <c r="K327" s="3" t="s">
        <v>2540</v>
      </c>
      <c r="L327" s="17">
        <f t="shared" si="70"/>
        <v>272.20999999999998</v>
      </c>
      <c r="M327" s="20">
        <f t="shared" si="71"/>
        <v>0.87502296021454029</v>
      </c>
      <c r="N327" s="2" t="s">
        <v>24</v>
      </c>
      <c r="O327" s="2">
        <v>5890000</v>
      </c>
      <c r="P327" s="2">
        <v>6800000</v>
      </c>
      <c r="Q327" s="2">
        <f t="shared" si="65"/>
        <v>910000</v>
      </c>
      <c r="R327" s="4">
        <f t="shared" si="66"/>
        <v>0.15449915110356535</v>
      </c>
      <c r="S327" s="2">
        <v>108000</v>
      </c>
      <c r="T327" s="5">
        <f t="shared" si="72"/>
        <v>65195.65217391304</v>
      </c>
      <c r="U327" s="2">
        <v>75087</v>
      </c>
      <c r="V327" s="5">
        <f t="shared" si="67"/>
        <v>9891.3478260869597</v>
      </c>
      <c r="W327" s="4">
        <f t="shared" si="68"/>
        <v>0.15171790596865628</v>
      </c>
      <c r="X327" s="22">
        <f t="shared" si="73"/>
        <v>57047.692558334915</v>
      </c>
      <c r="Y327" s="22">
        <f t="shared" si="74"/>
        <v>65702.84901362918</v>
      </c>
      <c r="Z327" s="22">
        <f t="shared" si="75"/>
        <v>8655.1564552942655</v>
      </c>
      <c r="AA327" s="8">
        <f t="shared" si="76"/>
        <v>0.15171790596865622</v>
      </c>
      <c r="AB327" s="22">
        <f t="shared" si="77"/>
        <v>6044662.1092538843</v>
      </c>
      <c r="AC327" s="11">
        <v>31566</v>
      </c>
      <c r="AD327" s="2">
        <v>1980</v>
      </c>
      <c r="AE327" s="2">
        <f t="shared" si="69"/>
        <v>36</v>
      </c>
      <c r="AF327" s="2" t="s">
        <v>838</v>
      </c>
    </row>
    <row r="328" spans="1:32" x14ac:dyDescent="0.2">
      <c r="A328">
        <v>32</v>
      </c>
      <c r="B328" s="2" t="s">
        <v>533</v>
      </c>
      <c r="C328" s="2" t="s">
        <v>22</v>
      </c>
      <c r="D328" s="2" t="s">
        <v>23</v>
      </c>
      <c r="E328" s="2" t="s">
        <v>2767</v>
      </c>
      <c r="F328" s="2" t="s">
        <v>2776</v>
      </c>
      <c r="G328" s="2">
        <v>63</v>
      </c>
      <c r="H328" s="2">
        <v>70</v>
      </c>
      <c r="I328" s="3">
        <v>42580</v>
      </c>
      <c r="J328" s="3">
        <v>42592</v>
      </c>
      <c r="K328" s="3" t="s">
        <v>2540</v>
      </c>
      <c r="L328" s="17">
        <f t="shared" si="70"/>
        <v>272.20999999999998</v>
      </c>
      <c r="M328" s="20">
        <f t="shared" si="71"/>
        <v>0.87502296021454029</v>
      </c>
      <c r="N328" s="2" t="s">
        <v>32</v>
      </c>
      <c r="O328" s="2">
        <v>3750000</v>
      </c>
      <c r="P328" s="2">
        <v>4300000</v>
      </c>
      <c r="Q328" s="2">
        <f t="shared" si="65"/>
        <v>550000</v>
      </c>
      <c r="R328" s="4">
        <f t="shared" si="66"/>
        <v>0.14666666666666667</v>
      </c>
      <c r="S328" s="2">
        <v>41000</v>
      </c>
      <c r="T328" s="5">
        <f t="shared" si="72"/>
        <v>60174.603174603173</v>
      </c>
      <c r="U328" s="2">
        <v>68905</v>
      </c>
      <c r="V328" s="5">
        <f t="shared" si="67"/>
        <v>8730.3968253968269</v>
      </c>
      <c r="W328" s="4">
        <f t="shared" si="68"/>
        <v>0.14508441044579271</v>
      </c>
      <c r="X328" s="22">
        <f t="shared" si="73"/>
        <v>52654.159399576543</v>
      </c>
      <c r="Y328" s="22">
        <f t="shared" si="74"/>
        <v>60293.457073582897</v>
      </c>
      <c r="Z328" s="22">
        <f t="shared" si="75"/>
        <v>7639.2976740063532</v>
      </c>
      <c r="AA328" s="8">
        <f t="shared" si="76"/>
        <v>0.14508441044579262</v>
      </c>
      <c r="AB328" s="22">
        <f t="shared" si="77"/>
        <v>3798487.7956357226</v>
      </c>
      <c r="AC328" s="11">
        <v>3284</v>
      </c>
      <c r="AD328" s="2">
        <v>1890</v>
      </c>
      <c r="AE328" s="2">
        <f t="shared" si="69"/>
        <v>126</v>
      </c>
      <c r="AF328" s="2" t="s">
        <v>37</v>
      </c>
    </row>
    <row r="329" spans="1:32" x14ac:dyDescent="0.2">
      <c r="A329">
        <v>33</v>
      </c>
      <c r="B329" s="2" t="s">
        <v>2051</v>
      </c>
      <c r="C329" s="2" t="s">
        <v>22</v>
      </c>
      <c r="D329" s="2" t="s">
        <v>23</v>
      </c>
      <c r="E329" s="2" t="s">
        <v>2767</v>
      </c>
      <c r="F329" s="2" t="s">
        <v>2776</v>
      </c>
      <c r="G329" s="2">
        <v>90</v>
      </c>
      <c r="H329" s="2">
        <v>105</v>
      </c>
      <c r="I329" s="3">
        <v>42587</v>
      </c>
      <c r="J329" s="3">
        <v>42597</v>
      </c>
      <c r="K329" s="3" t="s">
        <v>2540</v>
      </c>
      <c r="L329" s="17">
        <f t="shared" si="70"/>
        <v>272.20999999999998</v>
      </c>
      <c r="M329" s="20">
        <f t="shared" si="71"/>
        <v>0.87502296021454029</v>
      </c>
      <c r="N329" s="2" t="s">
        <v>36</v>
      </c>
      <c r="O329" s="2">
        <v>5100000</v>
      </c>
      <c r="P329" s="2">
        <v>5550000</v>
      </c>
      <c r="Q329" s="2">
        <f t="shared" si="65"/>
        <v>450000</v>
      </c>
      <c r="R329" s="4">
        <f t="shared" si="66"/>
        <v>8.8235294117647065E-2</v>
      </c>
      <c r="S329" s="2">
        <v>46881</v>
      </c>
      <c r="T329" s="5">
        <f t="shared" si="72"/>
        <v>57187.566666666666</v>
      </c>
      <c r="U329" s="2">
        <v>62188</v>
      </c>
      <c r="V329" s="5">
        <f t="shared" si="67"/>
        <v>5000.4333333333343</v>
      </c>
      <c r="W329" s="4">
        <f t="shared" si="68"/>
        <v>8.743916946982068E-2</v>
      </c>
      <c r="X329" s="22">
        <f t="shared" si="73"/>
        <v>50040.433872133035</v>
      </c>
      <c r="Y329" s="22">
        <f t="shared" si="74"/>
        <v>54415.927849821834</v>
      </c>
      <c r="Z329" s="22">
        <f t="shared" si="75"/>
        <v>4375.4939776887986</v>
      </c>
      <c r="AA329" s="8">
        <f t="shared" si="76"/>
        <v>8.7439169469820749E-2</v>
      </c>
      <c r="AB329" s="22">
        <f t="shared" si="77"/>
        <v>4897433.5064839646</v>
      </c>
      <c r="AC329" s="11">
        <v>11889</v>
      </c>
      <c r="AD329" s="2">
        <v>1992</v>
      </c>
      <c r="AE329" s="2">
        <f t="shared" si="69"/>
        <v>24</v>
      </c>
      <c r="AF329" s="2" t="s">
        <v>27</v>
      </c>
    </row>
    <row r="330" spans="1:32" x14ac:dyDescent="0.2">
      <c r="A330">
        <v>33</v>
      </c>
      <c r="B330" s="2" t="s">
        <v>2262</v>
      </c>
      <c r="C330" s="2" t="s">
        <v>22</v>
      </c>
      <c r="D330" s="2" t="s">
        <v>23</v>
      </c>
      <c r="E330" s="2" t="s">
        <v>2767</v>
      </c>
      <c r="F330" s="2" t="s">
        <v>2776</v>
      </c>
      <c r="G330" s="2">
        <v>107</v>
      </c>
      <c r="H330" s="2">
        <v>117</v>
      </c>
      <c r="I330" s="3">
        <v>42587</v>
      </c>
      <c r="J330" s="3">
        <v>42597</v>
      </c>
      <c r="K330" s="3" t="s">
        <v>2540</v>
      </c>
      <c r="L330" s="17">
        <f t="shared" si="70"/>
        <v>272.20999999999998</v>
      </c>
      <c r="M330" s="20">
        <f t="shared" si="71"/>
        <v>0.87502296021454029</v>
      </c>
      <c r="N330" s="2" t="s">
        <v>36</v>
      </c>
      <c r="O330" s="2">
        <v>5900000</v>
      </c>
      <c r="P330" s="2">
        <v>5900000</v>
      </c>
      <c r="Q330" s="2">
        <f t="shared" si="65"/>
        <v>0</v>
      </c>
      <c r="R330" s="4">
        <f t="shared" si="66"/>
        <v>0</v>
      </c>
      <c r="S330" s="2">
        <v>213000</v>
      </c>
      <c r="T330" s="5">
        <f t="shared" si="72"/>
        <v>57130.84112149533</v>
      </c>
      <c r="U330" s="2">
        <v>57131</v>
      </c>
      <c r="V330" s="5">
        <f t="shared" si="67"/>
        <v>0.15887850466970121</v>
      </c>
      <c r="W330" s="4">
        <f t="shared" si="68"/>
        <v>2.780958612736468E-6</v>
      </c>
      <c r="X330" s="22">
        <f t="shared" si="73"/>
        <v>49990.797717677429</v>
      </c>
      <c r="Y330" s="22">
        <f t="shared" si="74"/>
        <v>49990.936740016899</v>
      </c>
      <c r="Z330" s="22">
        <f t="shared" si="75"/>
        <v>0.13902233947010245</v>
      </c>
      <c r="AA330" s="8">
        <f t="shared" si="76"/>
        <v>2.780958612727683E-6</v>
      </c>
      <c r="AB330" s="22">
        <f t="shared" si="77"/>
        <v>5349030.2311818078</v>
      </c>
      <c r="AC330" s="2"/>
      <c r="AD330" s="2">
        <v>1977</v>
      </c>
      <c r="AE330" s="2">
        <f t="shared" si="69"/>
        <v>39</v>
      </c>
      <c r="AF330" s="2" t="s">
        <v>422</v>
      </c>
    </row>
    <row r="331" spans="1:32" x14ac:dyDescent="0.2">
      <c r="A331">
        <v>33</v>
      </c>
      <c r="B331" s="2" t="s">
        <v>1310</v>
      </c>
      <c r="C331" s="2" t="s">
        <v>22</v>
      </c>
      <c r="D331" s="2" t="s">
        <v>23</v>
      </c>
      <c r="E331" s="2" t="s">
        <v>2767</v>
      </c>
      <c r="F331" s="2" t="s">
        <v>2776</v>
      </c>
      <c r="G331" s="2">
        <v>140</v>
      </c>
      <c r="H331" s="2">
        <v>155</v>
      </c>
      <c r="I331" s="3">
        <v>42587</v>
      </c>
      <c r="J331" s="3">
        <v>42597</v>
      </c>
      <c r="K331" s="3" t="s">
        <v>2540</v>
      </c>
      <c r="L331" s="17">
        <f t="shared" si="70"/>
        <v>272.20999999999998</v>
      </c>
      <c r="M331" s="20">
        <f t="shared" si="71"/>
        <v>0.87502296021454029</v>
      </c>
      <c r="N331" s="2" t="s">
        <v>36</v>
      </c>
      <c r="O331" s="2">
        <v>7500000</v>
      </c>
      <c r="P331" s="2">
        <v>7150000</v>
      </c>
      <c r="Q331" s="2">
        <f t="shared" si="65"/>
        <v>-350000</v>
      </c>
      <c r="R331" s="4">
        <f t="shared" si="66"/>
        <v>-4.6666666666666669E-2</v>
      </c>
      <c r="S331" s="2">
        <v>11367</v>
      </c>
      <c r="T331" s="5">
        <f t="shared" si="72"/>
        <v>53652.62142857143</v>
      </c>
      <c r="U331" s="2">
        <v>51153</v>
      </c>
      <c r="V331" s="5">
        <f t="shared" si="67"/>
        <v>-2499.6214285714304</v>
      </c>
      <c r="W331" s="4">
        <f t="shared" si="68"/>
        <v>-4.6588989727169537E-2</v>
      </c>
      <c r="X331" s="22">
        <f t="shared" si="73"/>
        <v>46947.275625698654</v>
      </c>
      <c r="Y331" s="22">
        <f t="shared" si="74"/>
        <v>44760.049483854382</v>
      </c>
      <c r="Z331" s="22">
        <f t="shared" si="75"/>
        <v>-2187.2261418442722</v>
      </c>
      <c r="AA331" s="8">
        <f t="shared" si="76"/>
        <v>-4.6588989727169551E-2</v>
      </c>
      <c r="AB331" s="22">
        <f t="shared" si="77"/>
        <v>6266406.9277396137</v>
      </c>
      <c r="AC331" s="2"/>
      <c r="AD331" s="2">
        <v>1976</v>
      </c>
      <c r="AE331" s="2">
        <f t="shared" si="69"/>
        <v>40</v>
      </c>
      <c r="AF331" s="2" t="s">
        <v>37</v>
      </c>
    </row>
    <row r="332" spans="1:32" x14ac:dyDescent="0.2">
      <c r="A332">
        <v>33</v>
      </c>
      <c r="B332" s="2" t="s">
        <v>840</v>
      </c>
      <c r="C332" s="2" t="s">
        <v>22</v>
      </c>
      <c r="D332" s="2" t="s">
        <v>23</v>
      </c>
      <c r="E332" s="2" t="s">
        <v>2767</v>
      </c>
      <c r="F332" s="2" t="s">
        <v>2776</v>
      </c>
      <c r="G332" s="2">
        <v>52</v>
      </c>
      <c r="H332" s="2">
        <v>57</v>
      </c>
      <c r="I332" s="3">
        <v>42588</v>
      </c>
      <c r="J332" s="3">
        <v>42598</v>
      </c>
      <c r="K332" s="3" t="s">
        <v>2540</v>
      </c>
      <c r="L332" s="17">
        <f t="shared" si="70"/>
        <v>272.20999999999998</v>
      </c>
      <c r="M332" s="20">
        <f t="shared" si="71"/>
        <v>0.87502296021454029</v>
      </c>
      <c r="N332" s="2" t="s">
        <v>36</v>
      </c>
      <c r="O332" s="2">
        <v>3250000</v>
      </c>
      <c r="P332" s="2">
        <v>3800000</v>
      </c>
      <c r="Q332" s="2">
        <f t="shared" si="65"/>
        <v>550000</v>
      </c>
      <c r="R332" s="4">
        <f t="shared" si="66"/>
        <v>0.16923076923076924</v>
      </c>
      <c r="S332" s="2"/>
      <c r="T332" s="5">
        <f t="shared" si="72"/>
        <v>62500</v>
      </c>
      <c r="U332" s="2">
        <v>73077</v>
      </c>
      <c r="V332" s="5">
        <f t="shared" si="67"/>
        <v>10577</v>
      </c>
      <c r="W332" s="4">
        <f t="shared" si="68"/>
        <v>0.16923199999999999</v>
      </c>
      <c r="X332" s="22">
        <f t="shared" si="73"/>
        <v>54688.935013408765</v>
      </c>
      <c r="Y332" s="22">
        <f t="shared" si="74"/>
        <v>63944.052863597964</v>
      </c>
      <c r="Z332" s="22">
        <f t="shared" si="75"/>
        <v>9255.1178501891991</v>
      </c>
      <c r="AA332" s="8">
        <f t="shared" si="76"/>
        <v>0.16923200000000013</v>
      </c>
      <c r="AB332" s="22">
        <f t="shared" si="77"/>
        <v>3325090.7489070944</v>
      </c>
      <c r="AC332" s="11">
        <v>6909</v>
      </c>
      <c r="AD332" s="2">
        <v>2004</v>
      </c>
      <c r="AE332" s="2">
        <f t="shared" si="69"/>
        <v>12</v>
      </c>
      <c r="AF332" s="2" t="s">
        <v>206</v>
      </c>
    </row>
    <row r="333" spans="1:32" x14ac:dyDescent="0.2">
      <c r="A333">
        <v>33</v>
      </c>
      <c r="B333" s="2" t="s">
        <v>2342</v>
      </c>
      <c r="C333" s="2" t="s">
        <v>22</v>
      </c>
      <c r="D333" s="2" t="s">
        <v>23</v>
      </c>
      <c r="E333" s="2" t="s">
        <v>2767</v>
      </c>
      <c r="F333" s="2" t="s">
        <v>2776</v>
      </c>
      <c r="G333" s="2">
        <v>116</v>
      </c>
      <c r="H333" s="2">
        <v>126</v>
      </c>
      <c r="I333" s="3">
        <v>42587</v>
      </c>
      <c r="J333" s="3">
        <v>42598</v>
      </c>
      <c r="K333" s="3" t="s">
        <v>2540</v>
      </c>
      <c r="L333" s="17">
        <f t="shared" si="70"/>
        <v>272.20999999999998</v>
      </c>
      <c r="M333" s="20">
        <f t="shared" si="71"/>
        <v>0.87502296021454029</v>
      </c>
      <c r="N333" s="2" t="s">
        <v>24</v>
      </c>
      <c r="O333" s="2">
        <v>8400000</v>
      </c>
      <c r="P333" s="2">
        <v>8600000</v>
      </c>
      <c r="Q333" s="2">
        <f t="shared" si="65"/>
        <v>200000</v>
      </c>
      <c r="R333" s="4">
        <f t="shared" si="66"/>
        <v>2.3809523809523808E-2</v>
      </c>
      <c r="S333" s="2"/>
      <c r="T333" s="5">
        <f t="shared" si="72"/>
        <v>72413.793103448275</v>
      </c>
      <c r="U333" s="2">
        <v>74138</v>
      </c>
      <c r="V333" s="5">
        <f t="shared" si="67"/>
        <v>1724.2068965517246</v>
      </c>
      <c r="W333" s="4">
        <f t="shared" si="68"/>
        <v>2.3810476190476198E-2</v>
      </c>
      <c r="X333" s="22">
        <f t="shared" si="73"/>
        <v>63363.731601742569</v>
      </c>
      <c r="Y333" s="22">
        <f t="shared" si="74"/>
        <v>64872.45222438559</v>
      </c>
      <c r="Z333" s="22">
        <f t="shared" si="75"/>
        <v>1508.7206226430208</v>
      </c>
      <c r="AA333" s="8">
        <f t="shared" si="76"/>
        <v>2.3810476190476278E-2</v>
      </c>
      <c r="AB333" s="22">
        <f t="shared" si="77"/>
        <v>7525204.4580287281</v>
      </c>
      <c r="AC333" s="11">
        <v>1981</v>
      </c>
      <c r="AD333" s="2">
        <v>2001</v>
      </c>
      <c r="AE333" s="2">
        <f t="shared" si="69"/>
        <v>15</v>
      </c>
      <c r="AF333" s="2" t="s">
        <v>1292</v>
      </c>
    </row>
    <row r="334" spans="1:32" x14ac:dyDescent="0.2">
      <c r="A334">
        <v>33</v>
      </c>
      <c r="B334" s="2" t="s">
        <v>664</v>
      </c>
      <c r="C334" s="2" t="s">
        <v>22</v>
      </c>
      <c r="D334" s="2" t="s">
        <v>23</v>
      </c>
      <c r="E334" s="2" t="s">
        <v>2767</v>
      </c>
      <c r="F334" s="2" t="s">
        <v>2776</v>
      </c>
      <c r="G334" s="2">
        <v>48</v>
      </c>
      <c r="H334" s="2">
        <v>52</v>
      </c>
      <c r="I334" s="3">
        <v>42588</v>
      </c>
      <c r="J334" s="3">
        <v>42598</v>
      </c>
      <c r="K334" s="3" t="s">
        <v>2540</v>
      </c>
      <c r="L334" s="17">
        <f t="shared" si="70"/>
        <v>272.20999999999998</v>
      </c>
      <c r="M334" s="20">
        <f t="shared" si="71"/>
        <v>0.87502296021454029</v>
      </c>
      <c r="N334" s="2" t="s">
        <v>36</v>
      </c>
      <c r="O334" s="2">
        <v>2950000</v>
      </c>
      <c r="P334" s="2">
        <v>3365000</v>
      </c>
      <c r="Q334" s="2">
        <f t="shared" si="65"/>
        <v>415000</v>
      </c>
      <c r="R334" s="4">
        <f t="shared" si="66"/>
        <v>0.14067796610169492</v>
      </c>
      <c r="S334" s="2">
        <v>4513</v>
      </c>
      <c r="T334" s="5">
        <f t="shared" si="72"/>
        <v>61552.354166666664</v>
      </c>
      <c r="U334" s="2">
        <v>70198</v>
      </c>
      <c r="V334" s="5">
        <f t="shared" si="67"/>
        <v>8645.6458333333358</v>
      </c>
      <c r="W334" s="4">
        <f t="shared" si="68"/>
        <v>0.14046003520715603</v>
      </c>
      <c r="X334" s="22">
        <f t="shared" si="73"/>
        <v>53859.72315109046</v>
      </c>
      <c r="Y334" s="22">
        <f t="shared" si="74"/>
        <v>61424.861761140302</v>
      </c>
      <c r="Z334" s="22">
        <f t="shared" si="75"/>
        <v>7565.1386100498421</v>
      </c>
      <c r="AA334" s="8">
        <f t="shared" si="76"/>
        <v>0.14046003520715603</v>
      </c>
      <c r="AB334" s="22">
        <f t="shared" si="77"/>
        <v>2948393.3645347347</v>
      </c>
      <c r="AC334" s="11">
        <v>5312</v>
      </c>
      <c r="AD334" s="2">
        <v>1995</v>
      </c>
      <c r="AE334" s="2">
        <f t="shared" si="69"/>
        <v>21</v>
      </c>
      <c r="AF334" s="2" t="s">
        <v>37</v>
      </c>
    </row>
    <row r="335" spans="1:32" x14ac:dyDescent="0.2">
      <c r="A335">
        <v>33</v>
      </c>
      <c r="B335" s="2" t="s">
        <v>1957</v>
      </c>
      <c r="C335" s="2" t="s">
        <v>22</v>
      </c>
      <c r="D335" s="2" t="s">
        <v>23</v>
      </c>
      <c r="E335" s="2" t="s">
        <v>2767</v>
      </c>
      <c r="F335" s="2" t="s">
        <v>2776</v>
      </c>
      <c r="G335" s="2">
        <v>84</v>
      </c>
      <c r="H335" s="2">
        <v>92</v>
      </c>
      <c r="I335" s="3">
        <v>42588</v>
      </c>
      <c r="J335" s="3">
        <v>42598</v>
      </c>
      <c r="K335" s="3" t="s">
        <v>2540</v>
      </c>
      <c r="L335" s="17">
        <f t="shared" si="70"/>
        <v>272.20999999999998</v>
      </c>
      <c r="M335" s="20">
        <f t="shared" si="71"/>
        <v>0.87502296021454029</v>
      </c>
      <c r="N335" s="2" t="s">
        <v>36</v>
      </c>
      <c r="O335" s="2">
        <v>6400000</v>
      </c>
      <c r="P335" s="2">
        <v>6600000</v>
      </c>
      <c r="Q335" s="2">
        <f t="shared" si="65"/>
        <v>200000</v>
      </c>
      <c r="R335" s="4">
        <f t="shared" si="66"/>
        <v>3.125E-2</v>
      </c>
      <c r="S335" s="2">
        <v>1516</v>
      </c>
      <c r="T335" s="5">
        <f t="shared" si="72"/>
        <v>76208.523809523816</v>
      </c>
      <c r="U335" s="2">
        <v>78589</v>
      </c>
      <c r="V335" s="5">
        <f t="shared" si="67"/>
        <v>2380.4761904761835</v>
      </c>
      <c r="W335" s="4">
        <f t="shared" si="68"/>
        <v>3.1236350889382983E-2</v>
      </c>
      <c r="X335" s="22">
        <f t="shared" si="73"/>
        <v>66684.208097389812</v>
      </c>
      <c r="Y335" s="22">
        <f t="shared" si="74"/>
        <v>68767.179420300512</v>
      </c>
      <c r="Z335" s="22">
        <f t="shared" si="75"/>
        <v>2082.9713229107001</v>
      </c>
      <c r="AA335" s="8">
        <f t="shared" si="76"/>
        <v>3.1236350889382952E-2</v>
      </c>
      <c r="AB335" s="22">
        <f t="shared" si="77"/>
        <v>5776443.0713052433</v>
      </c>
      <c r="AC335" s="11">
        <v>3762</v>
      </c>
      <c r="AD335" s="2">
        <v>1994</v>
      </c>
      <c r="AE335" s="2">
        <f t="shared" si="69"/>
        <v>22</v>
      </c>
      <c r="AF335" s="2" t="s">
        <v>37</v>
      </c>
    </row>
    <row r="336" spans="1:32" x14ac:dyDescent="0.2">
      <c r="A336">
        <v>33</v>
      </c>
      <c r="B336" s="2" t="s">
        <v>2020</v>
      </c>
      <c r="C336" s="2" t="s">
        <v>22</v>
      </c>
      <c r="D336" s="2" t="s">
        <v>23</v>
      </c>
      <c r="E336" s="2" t="s">
        <v>2767</v>
      </c>
      <c r="F336" s="2" t="s">
        <v>2776</v>
      </c>
      <c r="G336" s="2">
        <v>88</v>
      </c>
      <c r="H336" s="2">
        <v>102</v>
      </c>
      <c r="I336" s="3">
        <v>42587</v>
      </c>
      <c r="J336" s="3">
        <v>42598</v>
      </c>
      <c r="K336" s="3" t="s">
        <v>2540</v>
      </c>
      <c r="L336" s="17">
        <f t="shared" si="70"/>
        <v>272.20999999999998</v>
      </c>
      <c r="M336" s="20">
        <f t="shared" si="71"/>
        <v>0.87502296021454029</v>
      </c>
      <c r="N336" s="2" t="s">
        <v>24</v>
      </c>
      <c r="O336" s="2">
        <v>5200000</v>
      </c>
      <c r="P336" s="2">
        <v>5900000</v>
      </c>
      <c r="Q336" s="2">
        <f t="shared" si="65"/>
        <v>700000</v>
      </c>
      <c r="R336" s="4">
        <f t="shared" si="66"/>
        <v>0.13461538461538461</v>
      </c>
      <c r="S336" s="2"/>
      <c r="T336" s="5">
        <f t="shared" si="72"/>
        <v>59090.909090909088</v>
      </c>
      <c r="U336" s="2">
        <v>67045</v>
      </c>
      <c r="V336" s="5">
        <f t="shared" si="67"/>
        <v>7954.0909090909117</v>
      </c>
      <c r="W336" s="4">
        <f t="shared" si="68"/>
        <v>0.13460769230769234</v>
      </c>
      <c r="X336" s="22">
        <f t="shared" si="73"/>
        <v>51705.90219449556</v>
      </c>
      <c r="Y336" s="22">
        <f t="shared" si="74"/>
        <v>58665.914367583857</v>
      </c>
      <c r="Z336" s="22">
        <f t="shared" si="75"/>
        <v>6960.0121730882965</v>
      </c>
      <c r="AA336" s="8">
        <f t="shared" si="76"/>
        <v>0.13460769230769243</v>
      </c>
      <c r="AB336" s="22">
        <f t="shared" si="77"/>
        <v>5162600.4643473793</v>
      </c>
      <c r="AC336" s="11">
        <v>21153</v>
      </c>
      <c r="AD336" s="2">
        <v>1980</v>
      </c>
      <c r="AE336" s="2">
        <f t="shared" si="69"/>
        <v>36</v>
      </c>
      <c r="AF336" s="2" t="s">
        <v>37</v>
      </c>
    </row>
    <row r="337" spans="1:32" x14ac:dyDescent="0.2">
      <c r="A337">
        <v>33</v>
      </c>
      <c r="B337" s="2" t="s">
        <v>2485</v>
      </c>
      <c r="C337" s="2" t="s">
        <v>22</v>
      </c>
      <c r="D337" s="2" t="s">
        <v>23</v>
      </c>
      <c r="E337" s="2" t="s">
        <v>2767</v>
      </c>
      <c r="F337" s="2" t="s">
        <v>2776</v>
      </c>
      <c r="G337" s="2">
        <v>157</v>
      </c>
      <c r="H337" s="2">
        <v>176</v>
      </c>
      <c r="I337" s="3">
        <v>42587</v>
      </c>
      <c r="J337" s="3">
        <v>42598</v>
      </c>
      <c r="K337" s="3" t="s">
        <v>2540</v>
      </c>
      <c r="L337" s="17">
        <f t="shared" si="70"/>
        <v>272.20999999999998</v>
      </c>
      <c r="M337" s="20">
        <f t="shared" si="71"/>
        <v>0.87502296021454029</v>
      </c>
      <c r="N337" s="2" t="s">
        <v>24</v>
      </c>
      <c r="O337" s="2">
        <v>8850000</v>
      </c>
      <c r="P337" s="2">
        <v>9000000</v>
      </c>
      <c r="Q337" s="2">
        <f t="shared" si="65"/>
        <v>150000</v>
      </c>
      <c r="R337" s="4">
        <f t="shared" si="66"/>
        <v>1.6949152542372881E-2</v>
      </c>
      <c r="S337" s="2"/>
      <c r="T337" s="5">
        <f t="shared" si="72"/>
        <v>56369.426751592357</v>
      </c>
      <c r="U337" s="2">
        <v>57325</v>
      </c>
      <c r="V337" s="5">
        <f t="shared" si="67"/>
        <v>955.5732484076434</v>
      </c>
      <c r="W337" s="4">
        <f t="shared" si="68"/>
        <v>1.6951977401129945E-2</v>
      </c>
      <c r="X337" s="22">
        <f t="shared" si="73"/>
        <v>49324.542661775042</v>
      </c>
      <c r="Y337" s="22">
        <f t="shared" si="74"/>
        <v>50160.691194298524</v>
      </c>
      <c r="Z337" s="22">
        <f t="shared" si="75"/>
        <v>836.14853252348257</v>
      </c>
      <c r="AA337" s="8">
        <f t="shared" si="76"/>
        <v>1.695197740112999E-2</v>
      </c>
      <c r="AB337" s="22">
        <f t="shared" si="77"/>
        <v>7875228.5175048681</v>
      </c>
      <c r="AC337" s="11">
        <v>1704</v>
      </c>
      <c r="AD337" s="2">
        <v>1917</v>
      </c>
      <c r="AE337" s="2">
        <f t="shared" si="69"/>
        <v>99</v>
      </c>
      <c r="AF337" s="2" t="s">
        <v>27</v>
      </c>
    </row>
    <row r="338" spans="1:32" x14ac:dyDescent="0.2">
      <c r="A338">
        <v>33</v>
      </c>
      <c r="B338" s="2" t="s">
        <v>1061</v>
      </c>
      <c r="C338" s="2" t="s">
        <v>22</v>
      </c>
      <c r="D338" s="2" t="s">
        <v>23</v>
      </c>
      <c r="E338" s="2" t="s">
        <v>2767</v>
      </c>
      <c r="F338" s="2" t="s">
        <v>2776</v>
      </c>
      <c r="G338" s="2">
        <v>57</v>
      </c>
      <c r="H338" s="2">
        <v>63</v>
      </c>
      <c r="I338" s="3">
        <v>42583</v>
      </c>
      <c r="J338" s="3">
        <v>42599</v>
      </c>
      <c r="K338" s="3" t="s">
        <v>2540</v>
      </c>
      <c r="L338" s="17">
        <f t="shared" si="70"/>
        <v>272.20999999999998</v>
      </c>
      <c r="M338" s="20">
        <f t="shared" si="71"/>
        <v>0.87502296021454029</v>
      </c>
      <c r="N338" s="2" t="s">
        <v>31</v>
      </c>
      <c r="O338" s="2">
        <v>3890000</v>
      </c>
      <c r="P338" s="2">
        <v>3850000</v>
      </c>
      <c r="Q338" s="2">
        <f t="shared" si="65"/>
        <v>-40000</v>
      </c>
      <c r="R338" s="4">
        <f t="shared" si="66"/>
        <v>-1.0282776349614395E-2</v>
      </c>
      <c r="S338" s="2">
        <v>4540</v>
      </c>
      <c r="T338" s="5">
        <f t="shared" si="72"/>
        <v>68325.263157894733</v>
      </c>
      <c r="U338" s="2">
        <v>67624</v>
      </c>
      <c r="V338" s="5">
        <f t="shared" si="67"/>
        <v>-701.26315789473301</v>
      </c>
      <c r="W338" s="4">
        <f t="shared" si="68"/>
        <v>-1.0263599808963263E-2</v>
      </c>
      <c r="X338" s="22">
        <f t="shared" si="73"/>
        <v>59786.17402585852</v>
      </c>
      <c r="Y338" s="22">
        <f t="shared" si="74"/>
        <v>59172.55266154807</v>
      </c>
      <c r="Z338" s="22">
        <f t="shared" si="75"/>
        <v>-613.62136431044928</v>
      </c>
      <c r="AA338" s="8">
        <f t="shared" si="76"/>
        <v>-1.026359980896332E-2</v>
      </c>
      <c r="AB338" s="22">
        <f t="shared" si="77"/>
        <v>3372835.5017082398</v>
      </c>
      <c r="AC338" s="11">
        <v>18339</v>
      </c>
      <c r="AD338" s="2">
        <v>2001</v>
      </c>
      <c r="AE338" s="2">
        <f t="shared" si="69"/>
        <v>15</v>
      </c>
      <c r="AF338" s="2" t="s">
        <v>40</v>
      </c>
    </row>
    <row r="339" spans="1:32" x14ac:dyDescent="0.2">
      <c r="A339">
        <v>33</v>
      </c>
      <c r="B339" s="2" t="s">
        <v>2263</v>
      </c>
      <c r="C339" s="2" t="s">
        <v>22</v>
      </c>
      <c r="D339" s="2" t="s">
        <v>23</v>
      </c>
      <c r="E339" s="2" t="s">
        <v>2767</v>
      </c>
      <c r="F339" s="2" t="s">
        <v>2776</v>
      </c>
      <c r="G339" s="2">
        <v>107</v>
      </c>
      <c r="H339" s="2"/>
      <c r="I339" s="3">
        <v>42588</v>
      </c>
      <c r="J339" s="3">
        <v>42599</v>
      </c>
      <c r="K339" s="3" t="s">
        <v>2540</v>
      </c>
      <c r="L339" s="17">
        <f t="shared" si="70"/>
        <v>272.20999999999998</v>
      </c>
      <c r="M339" s="20">
        <f t="shared" si="71"/>
        <v>0.87502296021454029</v>
      </c>
      <c r="N339" s="2" t="s">
        <v>24</v>
      </c>
      <c r="O339" s="2">
        <v>4200000</v>
      </c>
      <c r="P339" s="2">
        <v>6520000</v>
      </c>
      <c r="Q339" s="2">
        <f t="shared" si="65"/>
        <v>2320000</v>
      </c>
      <c r="R339" s="4">
        <f t="shared" si="66"/>
        <v>0.55238095238095242</v>
      </c>
      <c r="S339" s="2"/>
      <c r="T339" s="5">
        <f t="shared" si="72"/>
        <v>39252.336448598129</v>
      </c>
      <c r="U339" s="2">
        <v>60935</v>
      </c>
      <c r="V339" s="5">
        <f t="shared" si="67"/>
        <v>21682.663551401871</v>
      </c>
      <c r="W339" s="4">
        <f t="shared" si="68"/>
        <v>0.55239166666666673</v>
      </c>
      <c r="X339" s="22">
        <f t="shared" si="73"/>
        <v>34346.695634589429</v>
      </c>
      <c r="Y339" s="22">
        <f t="shared" si="74"/>
        <v>53319.524080673014</v>
      </c>
      <c r="Z339" s="22">
        <f t="shared" si="75"/>
        <v>18972.828446083586</v>
      </c>
      <c r="AA339" s="8">
        <f t="shared" si="76"/>
        <v>0.55239166666666684</v>
      </c>
      <c r="AB339" s="22">
        <f t="shared" si="77"/>
        <v>5705189.0766320126</v>
      </c>
      <c r="AC339" s="11">
        <v>36688</v>
      </c>
      <c r="AD339" s="2">
        <v>1983</v>
      </c>
      <c r="AE339" s="2">
        <f t="shared" si="69"/>
        <v>33</v>
      </c>
      <c r="AF339" s="2" t="s">
        <v>102</v>
      </c>
    </row>
    <row r="340" spans="1:32" x14ac:dyDescent="0.2">
      <c r="A340">
        <v>33</v>
      </c>
      <c r="B340" s="2" t="s">
        <v>938</v>
      </c>
      <c r="C340" s="2" t="s">
        <v>22</v>
      </c>
      <c r="D340" s="2" t="s">
        <v>23</v>
      </c>
      <c r="E340" s="2" t="s">
        <v>2767</v>
      </c>
      <c r="F340" s="2" t="s">
        <v>2776</v>
      </c>
      <c r="G340" s="2">
        <v>54</v>
      </c>
      <c r="H340" s="2">
        <v>57</v>
      </c>
      <c r="I340" s="3">
        <v>42588</v>
      </c>
      <c r="J340" s="3">
        <v>42599</v>
      </c>
      <c r="K340" s="3" t="s">
        <v>2540</v>
      </c>
      <c r="L340" s="17">
        <f t="shared" si="70"/>
        <v>272.20999999999998</v>
      </c>
      <c r="M340" s="20">
        <f t="shared" si="71"/>
        <v>0.87502296021454029</v>
      </c>
      <c r="N340" s="2" t="s">
        <v>24</v>
      </c>
      <c r="O340" s="2">
        <v>4200000</v>
      </c>
      <c r="P340" s="2">
        <v>4200000</v>
      </c>
      <c r="Q340" s="2">
        <f t="shared" si="65"/>
        <v>0</v>
      </c>
      <c r="R340" s="4">
        <f t="shared" si="66"/>
        <v>0</v>
      </c>
      <c r="S340" s="2"/>
      <c r="T340" s="5">
        <f t="shared" si="72"/>
        <v>77777.777777777781</v>
      </c>
      <c r="U340" s="2">
        <v>77778</v>
      </c>
      <c r="V340" s="5">
        <f t="shared" si="67"/>
        <v>0.22222222221898846</v>
      </c>
      <c r="W340" s="4">
        <f t="shared" si="68"/>
        <v>2.8571428571012802E-6</v>
      </c>
      <c r="X340" s="22">
        <f t="shared" si="73"/>
        <v>68057.341350019808</v>
      </c>
      <c r="Y340" s="22">
        <f t="shared" si="74"/>
        <v>68057.535799566511</v>
      </c>
      <c r="Z340" s="22">
        <f t="shared" si="75"/>
        <v>0.19444954670325387</v>
      </c>
      <c r="AA340" s="8">
        <f t="shared" si="76"/>
        <v>2.8571428569799292E-6</v>
      </c>
      <c r="AB340" s="22">
        <f t="shared" si="77"/>
        <v>3675106.9331765915</v>
      </c>
      <c r="AC340" s="11">
        <v>4003</v>
      </c>
      <c r="AD340" s="2">
        <v>1890</v>
      </c>
      <c r="AE340" s="2">
        <f t="shared" si="69"/>
        <v>126</v>
      </c>
      <c r="AF340" s="2" t="s">
        <v>161</v>
      </c>
    </row>
    <row r="341" spans="1:32" x14ac:dyDescent="0.2">
      <c r="A341">
        <v>33</v>
      </c>
      <c r="B341" s="2" t="s">
        <v>104</v>
      </c>
      <c r="C341" s="2" t="s">
        <v>22</v>
      </c>
      <c r="D341" s="2" t="s">
        <v>23</v>
      </c>
      <c r="E341" s="2" t="s">
        <v>2767</v>
      </c>
      <c r="F341" s="2" t="s">
        <v>2776</v>
      </c>
      <c r="G341" s="2">
        <v>50</v>
      </c>
      <c r="H341" s="2">
        <v>57</v>
      </c>
      <c r="I341" s="3">
        <v>42589</v>
      </c>
      <c r="J341" s="3">
        <v>42600</v>
      </c>
      <c r="K341" s="3" t="s">
        <v>2540</v>
      </c>
      <c r="L341" s="17">
        <f t="shared" si="70"/>
        <v>272.20999999999998</v>
      </c>
      <c r="M341" s="20">
        <f t="shared" si="71"/>
        <v>0.87502296021454029</v>
      </c>
      <c r="N341" s="2" t="s">
        <v>24</v>
      </c>
      <c r="O341" s="2">
        <v>4600000</v>
      </c>
      <c r="P341" s="2">
        <v>4800000</v>
      </c>
      <c r="Q341" s="2">
        <f t="shared" si="65"/>
        <v>200000</v>
      </c>
      <c r="R341" s="4">
        <f t="shared" si="66"/>
        <v>4.3478260869565216E-2</v>
      </c>
      <c r="S341" s="2"/>
      <c r="T341" s="5">
        <f t="shared" si="72"/>
        <v>92000</v>
      </c>
      <c r="U341" s="2">
        <v>96000</v>
      </c>
      <c r="V341" s="5">
        <f t="shared" si="67"/>
        <v>4000</v>
      </c>
      <c r="W341" s="4">
        <f t="shared" si="68"/>
        <v>4.3478260869565216E-2</v>
      </c>
      <c r="X341" s="22">
        <f t="shared" si="73"/>
        <v>80502.112339737709</v>
      </c>
      <c r="Y341" s="22">
        <f t="shared" si="74"/>
        <v>84002.204180595872</v>
      </c>
      <c r="Z341" s="22">
        <f t="shared" si="75"/>
        <v>3500.0918408581638</v>
      </c>
      <c r="AA341" s="8">
        <f t="shared" si="76"/>
        <v>4.3478260869565251E-2</v>
      </c>
      <c r="AB341" s="22">
        <f t="shared" si="77"/>
        <v>4200110.2090297937</v>
      </c>
      <c r="AC341" s="11">
        <v>1259</v>
      </c>
      <c r="AD341" s="2">
        <v>2007</v>
      </c>
      <c r="AE341" s="2">
        <f t="shared" si="69"/>
        <v>9</v>
      </c>
      <c r="AF341" s="2" t="s">
        <v>217</v>
      </c>
    </row>
    <row r="342" spans="1:32" x14ac:dyDescent="0.2">
      <c r="A342">
        <v>33</v>
      </c>
      <c r="B342" s="2" t="s">
        <v>1492</v>
      </c>
      <c r="C342" s="2" t="s">
        <v>22</v>
      </c>
      <c r="D342" s="2" t="s">
        <v>23</v>
      </c>
      <c r="E342" s="2" t="s">
        <v>2767</v>
      </c>
      <c r="F342" s="2" t="s">
        <v>2776</v>
      </c>
      <c r="G342" s="2">
        <v>69</v>
      </c>
      <c r="H342" s="2">
        <v>78</v>
      </c>
      <c r="I342" s="3">
        <v>42589</v>
      </c>
      <c r="J342" s="3">
        <v>42601</v>
      </c>
      <c r="K342" s="3" t="s">
        <v>2540</v>
      </c>
      <c r="L342" s="17">
        <f t="shared" si="70"/>
        <v>272.20999999999998</v>
      </c>
      <c r="M342" s="20">
        <f t="shared" si="71"/>
        <v>0.87502296021454029</v>
      </c>
      <c r="N342" s="2" t="s">
        <v>32</v>
      </c>
      <c r="O342" s="2">
        <v>3590000</v>
      </c>
      <c r="P342" s="2">
        <v>3500000</v>
      </c>
      <c r="Q342" s="2">
        <f t="shared" si="65"/>
        <v>-90000</v>
      </c>
      <c r="R342" s="4">
        <f t="shared" si="66"/>
        <v>-2.5069637883008356E-2</v>
      </c>
      <c r="S342" s="2">
        <v>3750</v>
      </c>
      <c r="T342" s="5">
        <f t="shared" si="72"/>
        <v>52083.333333333336</v>
      </c>
      <c r="U342" s="2">
        <v>50779</v>
      </c>
      <c r="V342" s="5">
        <f t="shared" si="67"/>
        <v>-1304.3333333333358</v>
      </c>
      <c r="W342" s="4">
        <f t="shared" si="68"/>
        <v>-2.5043200000000047E-2</v>
      </c>
      <c r="X342" s="22">
        <f t="shared" si="73"/>
        <v>45574.112511173975</v>
      </c>
      <c r="Y342" s="22">
        <f t="shared" si="74"/>
        <v>44432.790896734143</v>
      </c>
      <c r="Z342" s="22">
        <f t="shared" si="75"/>
        <v>-1141.321614439832</v>
      </c>
      <c r="AA342" s="8">
        <f t="shared" si="76"/>
        <v>-2.5043199999999998E-2</v>
      </c>
      <c r="AB342" s="22">
        <f t="shared" si="77"/>
        <v>3065862.5718746558</v>
      </c>
      <c r="AC342" s="11">
        <v>11819</v>
      </c>
      <c r="AD342" s="2">
        <v>1962</v>
      </c>
      <c r="AE342" s="2">
        <f t="shared" si="69"/>
        <v>54</v>
      </c>
      <c r="AF342" s="2" t="s">
        <v>421</v>
      </c>
    </row>
    <row r="343" spans="1:32" x14ac:dyDescent="0.2">
      <c r="A343">
        <v>34</v>
      </c>
      <c r="B343" s="2" t="s">
        <v>842</v>
      </c>
      <c r="C343" s="2" t="s">
        <v>22</v>
      </c>
      <c r="D343" s="2" t="s">
        <v>23</v>
      </c>
      <c r="E343" s="2" t="s">
        <v>2767</v>
      </c>
      <c r="F343" s="2" t="s">
        <v>2776</v>
      </c>
      <c r="G343" s="2">
        <v>52</v>
      </c>
      <c r="H343" s="2">
        <v>57</v>
      </c>
      <c r="I343" s="3">
        <v>42594</v>
      </c>
      <c r="J343" s="3">
        <v>42604</v>
      </c>
      <c r="K343" s="3" t="s">
        <v>2540</v>
      </c>
      <c r="L343" s="17">
        <f t="shared" si="70"/>
        <v>272.20999999999998</v>
      </c>
      <c r="M343" s="20">
        <f t="shared" si="71"/>
        <v>0.87502296021454029</v>
      </c>
      <c r="N343" s="2" t="s">
        <v>36</v>
      </c>
      <c r="O343" s="2">
        <v>3090000</v>
      </c>
      <c r="P343" s="2">
        <v>3550000</v>
      </c>
      <c r="Q343" s="2">
        <f t="shared" si="65"/>
        <v>460000</v>
      </c>
      <c r="R343" s="4">
        <f t="shared" si="66"/>
        <v>0.14886731391585761</v>
      </c>
      <c r="S343" s="2"/>
      <c r="T343" s="5">
        <f t="shared" si="72"/>
        <v>59423.076923076922</v>
      </c>
      <c r="U343" s="2">
        <v>68269</v>
      </c>
      <c r="V343" s="5">
        <f t="shared" si="67"/>
        <v>8845.923076923078</v>
      </c>
      <c r="W343" s="4">
        <f t="shared" si="68"/>
        <v>0.14886343042071198</v>
      </c>
      <c r="X343" s="22">
        <f t="shared" si="73"/>
        <v>51996.556674287101</v>
      </c>
      <c r="Y343" s="22">
        <f t="shared" si="74"/>
        <v>59736.942470886454</v>
      </c>
      <c r="Z343" s="22">
        <f t="shared" si="75"/>
        <v>7740.385796599352</v>
      </c>
      <c r="AA343" s="8">
        <f t="shared" si="76"/>
        <v>0.14886343042071212</v>
      </c>
      <c r="AB343" s="22">
        <f t="shared" si="77"/>
        <v>3106321.0084860958</v>
      </c>
      <c r="AC343" s="11">
        <v>3309</v>
      </c>
      <c r="AD343" s="2">
        <v>1962</v>
      </c>
      <c r="AE343" s="2">
        <f t="shared" si="69"/>
        <v>54</v>
      </c>
      <c r="AF343" s="2" t="s">
        <v>37</v>
      </c>
    </row>
    <row r="344" spans="1:32" x14ac:dyDescent="0.2">
      <c r="A344">
        <v>34</v>
      </c>
      <c r="B344" s="2" t="s">
        <v>2170</v>
      </c>
      <c r="C344" s="2" t="s">
        <v>22</v>
      </c>
      <c r="D344" s="2" t="s">
        <v>23</v>
      </c>
      <c r="E344" s="2" t="s">
        <v>2767</v>
      </c>
      <c r="F344" s="2" t="s">
        <v>2776</v>
      </c>
      <c r="G344" s="2">
        <v>99</v>
      </c>
      <c r="H344" s="2">
        <v>108</v>
      </c>
      <c r="I344" s="3">
        <v>42594</v>
      </c>
      <c r="J344" s="3">
        <v>42605</v>
      </c>
      <c r="K344" s="3" t="s">
        <v>2540</v>
      </c>
      <c r="L344" s="17">
        <f t="shared" si="70"/>
        <v>272.20999999999998</v>
      </c>
      <c r="M344" s="20">
        <f t="shared" si="71"/>
        <v>0.87502296021454029</v>
      </c>
      <c r="N344" s="2" t="s">
        <v>24</v>
      </c>
      <c r="O344" s="2">
        <v>6250000</v>
      </c>
      <c r="P344" s="2">
        <v>7300000</v>
      </c>
      <c r="Q344" s="2">
        <f t="shared" si="65"/>
        <v>1050000</v>
      </c>
      <c r="R344" s="4">
        <f t="shared" si="66"/>
        <v>0.16800000000000001</v>
      </c>
      <c r="S344" s="2">
        <v>89383</v>
      </c>
      <c r="T344" s="5">
        <f t="shared" si="72"/>
        <v>64034.171717171717</v>
      </c>
      <c r="U344" s="2">
        <v>74640</v>
      </c>
      <c r="V344" s="5">
        <f t="shared" si="67"/>
        <v>10605.828282828283</v>
      </c>
      <c r="W344" s="4">
        <f t="shared" si="68"/>
        <v>0.165627632846919</v>
      </c>
      <c r="X344" s="22">
        <f t="shared" si="73"/>
        <v>56031.370490845788</v>
      </c>
      <c r="Y344" s="22">
        <f t="shared" si="74"/>
        <v>65311.713750413284</v>
      </c>
      <c r="Z344" s="22">
        <f t="shared" si="75"/>
        <v>9280.3432595674967</v>
      </c>
      <c r="AA344" s="8">
        <f t="shared" si="76"/>
        <v>0.16562763284691898</v>
      </c>
      <c r="AB344" s="22">
        <f t="shared" si="77"/>
        <v>6465859.6612909148</v>
      </c>
      <c r="AC344" s="11">
        <v>1884</v>
      </c>
      <c r="AD344" s="2">
        <v>1984</v>
      </c>
      <c r="AE344" s="2">
        <f t="shared" si="69"/>
        <v>32</v>
      </c>
      <c r="AF344" s="2" t="s">
        <v>161</v>
      </c>
    </row>
    <row r="345" spans="1:32" x14ac:dyDescent="0.2">
      <c r="A345">
        <v>34</v>
      </c>
      <c r="B345" s="2" t="s">
        <v>2052</v>
      </c>
      <c r="C345" s="2" t="s">
        <v>22</v>
      </c>
      <c r="D345" s="2" t="s">
        <v>23</v>
      </c>
      <c r="E345" s="2" t="s">
        <v>2767</v>
      </c>
      <c r="F345" s="2" t="s">
        <v>2776</v>
      </c>
      <c r="G345" s="2">
        <v>90</v>
      </c>
      <c r="H345" s="2">
        <v>100</v>
      </c>
      <c r="I345" s="3">
        <v>42595</v>
      </c>
      <c r="J345" s="3">
        <v>42605</v>
      </c>
      <c r="K345" s="3" t="s">
        <v>2540</v>
      </c>
      <c r="L345" s="17">
        <f t="shared" si="70"/>
        <v>272.20999999999998</v>
      </c>
      <c r="M345" s="20">
        <f t="shared" si="71"/>
        <v>0.87502296021454029</v>
      </c>
      <c r="N345" s="2" t="s">
        <v>36</v>
      </c>
      <c r="O345" s="2">
        <v>6900000</v>
      </c>
      <c r="P345" s="2">
        <v>7200000</v>
      </c>
      <c r="Q345" s="2">
        <f t="shared" si="65"/>
        <v>300000</v>
      </c>
      <c r="R345" s="4">
        <f t="shared" si="66"/>
        <v>4.3478260869565216E-2</v>
      </c>
      <c r="S345" s="2"/>
      <c r="T345" s="5">
        <f t="shared" si="72"/>
        <v>76666.666666666672</v>
      </c>
      <c r="U345" s="2">
        <v>80000</v>
      </c>
      <c r="V345" s="5">
        <f t="shared" si="67"/>
        <v>3333.3333333333285</v>
      </c>
      <c r="W345" s="4">
        <f t="shared" si="68"/>
        <v>4.3478260869565154E-2</v>
      </c>
      <c r="X345" s="22">
        <f t="shared" si="73"/>
        <v>67085.093616448095</v>
      </c>
      <c r="Y345" s="22">
        <f t="shared" si="74"/>
        <v>70001.836817163217</v>
      </c>
      <c r="Z345" s="22">
        <f t="shared" si="75"/>
        <v>2916.7432007151219</v>
      </c>
      <c r="AA345" s="8">
        <f t="shared" si="76"/>
        <v>4.3478260869565029E-2</v>
      </c>
      <c r="AB345" s="22">
        <f t="shared" si="77"/>
        <v>6300165.3135446897</v>
      </c>
      <c r="AC345" s="11">
        <v>2277</v>
      </c>
      <c r="AD345" s="2">
        <v>1982</v>
      </c>
      <c r="AE345" s="2">
        <f t="shared" si="69"/>
        <v>34</v>
      </c>
      <c r="AF345" s="2" t="s">
        <v>46</v>
      </c>
    </row>
    <row r="346" spans="1:32" x14ac:dyDescent="0.2">
      <c r="A346">
        <v>34</v>
      </c>
      <c r="B346" s="2" t="s">
        <v>1062</v>
      </c>
      <c r="C346" s="2" t="s">
        <v>22</v>
      </c>
      <c r="D346" s="2" t="s">
        <v>23</v>
      </c>
      <c r="E346" s="2" t="s">
        <v>2767</v>
      </c>
      <c r="F346" s="2" t="s">
        <v>2776</v>
      </c>
      <c r="G346" s="2">
        <v>57</v>
      </c>
      <c r="H346" s="2">
        <v>62</v>
      </c>
      <c r="I346" s="3">
        <v>42594</v>
      </c>
      <c r="J346" s="3">
        <v>42605</v>
      </c>
      <c r="K346" s="3" t="s">
        <v>2540</v>
      </c>
      <c r="L346" s="17">
        <f t="shared" si="70"/>
        <v>272.20999999999998</v>
      </c>
      <c r="M346" s="20">
        <f t="shared" si="71"/>
        <v>0.87502296021454029</v>
      </c>
      <c r="N346" s="2" t="s">
        <v>24</v>
      </c>
      <c r="O346" s="2">
        <v>3100000</v>
      </c>
      <c r="P346" s="2">
        <v>3750000</v>
      </c>
      <c r="Q346" s="2">
        <f t="shared" si="65"/>
        <v>650000</v>
      </c>
      <c r="R346" s="4">
        <f t="shared" si="66"/>
        <v>0.20967741935483872</v>
      </c>
      <c r="S346" s="2"/>
      <c r="T346" s="5">
        <f t="shared" si="72"/>
        <v>54385.964912280702</v>
      </c>
      <c r="U346" s="2">
        <v>65789</v>
      </c>
      <c r="V346" s="5">
        <f t="shared" si="67"/>
        <v>11403.035087719298</v>
      </c>
      <c r="W346" s="4">
        <f t="shared" si="68"/>
        <v>0.20966870967741935</v>
      </c>
      <c r="X346" s="22">
        <f t="shared" si="73"/>
        <v>47588.968011667981</v>
      </c>
      <c r="Y346" s="22">
        <f t="shared" si="74"/>
        <v>57566.885529554391</v>
      </c>
      <c r="Z346" s="22">
        <f t="shared" si="75"/>
        <v>9977.9175178864098</v>
      </c>
      <c r="AA346" s="8">
        <f t="shared" si="76"/>
        <v>0.20966870967741935</v>
      </c>
      <c r="AB346" s="22">
        <f t="shared" si="77"/>
        <v>3281312.4751846003</v>
      </c>
      <c r="AC346" s="2"/>
      <c r="AD346" s="2">
        <v>1976</v>
      </c>
      <c r="AE346" s="2">
        <f t="shared" si="69"/>
        <v>40</v>
      </c>
      <c r="AF346" s="2" t="s">
        <v>583</v>
      </c>
    </row>
    <row r="347" spans="1:32" x14ac:dyDescent="0.2">
      <c r="A347">
        <v>34</v>
      </c>
      <c r="B347" s="2" t="s">
        <v>1811</v>
      </c>
      <c r="C347" s="2" t="s">
        <v>22</v>
      </c>
      <c r="D347" s="2" t="s">
        <v>23</v>
      </c>
      <c r="E347" s="2" t="s">
        <v>2767</v>
      </c>
      <c r="F347" s="2" t="s">
        <v>2776</v>
      </c>
      <c r="G347" s="2">
        <v>112</v>
      </c>
      <c r="H347" s="2">
        <v>127</v>
      </c>
      <c r="I347" s="3">
        <v>42594</v>
      </c>
      <c r="J347" s="3">
        <v>42605</v>
      </c>
      <c r="K347" s="3" t="s">
        <v>2540</v>
      </c>
      <c r="L347" s="17">
        <f t="shared" si="70"/>
        <v>272.20999999999998</v>
      </c>
      <c r="M347" s="20">
        <f t="shared" si="71"/>
        <v>0.87502296021454029</v>
      </c>
      <c r="N347" s="2" t="s">
        <v>24</v>
      </c>
      <c r="O347" s="2">
        <v>5500000</v>
      </c>
      <c r="P347" s="2">
        <v>5600000</v>
      </c>
      <c r="Q347" s="2">
        <f t="shared" si="65"/>
        <v>100000</v>
      </c>
      <c r="R347" s="4">
        <f t="shared" si="66"/>
        <v>1.8181818181818181E-2</v>
      </c>
      <c r="S347" s="2"/>
      <c r="T347" s="5">
        <f t="shared" si="72"/>
        <v>49107.142857142855</v>
      </c>
      <c r="U347" s="2">
        <v>50000</v>
      </c>
      <c r="V347" s="5">
        <f t="shared" si="67"/>
        <v>892.85714285714494</v>
      </c>
      <c r="W347" s="4">
        <f t="shared" si="68"/>
        <v>1.8181818181818226E-2</v>
      </c>
      <c r="X347" s="22">
        <f t="shared" si="73"/>
        <v>42969.877510535458</v>
      </c>
      <c r="Y347" s="22">
        <f t="shared" si="74"/>
        <v>43751.148010727018</v>
      </c>
      <c r="Z347" s="22">
        <f t="shared" si="75"/>
        <v>781.27050019156013</v>
      </c>
      <c r="AA347" s="8">
        <f t="shared" si="76"/>
        <v>1.818181818181833E-2</v>
      </c>
      <c r="AB347" s="22">
        <f t="shared" si="77"/>
        <v>4900128.577201426</v>
      </c>
      <c r="AC347" s="2"/>
      <c r="AD347" s="2">
        <v>1975</v>
      </c>
      <c r="AE347" s="2">
        <f t="shared" si="69"/>
        <v>41</v>
      </c>
      <c r="AF347" s="2" t="s">
        <v>29</v>
      </c>
    </row>
    <row r="348" spans="1:32" x14ac:dyDescent="0.2">
      <c r="A348">
        <v>34</v>
      </c>
      <c r="B348" s="2" t="s">
        <v>158</v>
      </c>
      <c r="C348" s="2" t="s">
        <v>22</v>
      </c>
      <c r="D348" s="2" t="s">
        <v>23</v>
      </c>
      <c r="E348" s="2" t="s">
        <v>2767</v>
      </c>
      <c r="F348" s="2" t="s">
        <v>2776</v>
      </c>
      <c r="G348" s="2">
        <v>29</v>
      </c>
      <c r="H348" s="2">
        <v>33</v>
      </c>
      <c r="I348" s="3">
        <v>42595</v>
      </c>
      <c r="J348" s="3">
        <v>42605</v>
      </c>
      <c r="K348" s="3" t="s">
        <v>2540</v>
      </c>
      <c r="L348" s="17">
        <f t="shared" si="70"/>
        <v>272.20999999999998</v>
      </c>
      <c r="M348" s="20">
        <f t="shared" si="71"/>
        <v>0.87502296021454029</v>
      </c>
      <c r="N348" s="2" t="s">
        <v>36</v>
      </c>
      <c r="O348" s="2">
        <v>2390000</v>
      </c>
      <c r="P348" s="2">
        <v>2900000</v>
      </c>
      <c r="Q348" s="2">
        <f t="shared" si="65"/>
        <v>510000</v>
      </c>
      <c r="R348" s="4">
        <f t="shared" si="66"/>
        <v>0.21338912133891214</v>
      </c>
      <c r="S348" s="2">
        <v>2636</v>
      </c>
      <c r="T348" s="5">
        <f t="shared" si="72"/>
        <v>82504.68965517242</v>
      </c>
      <c r="U348" s="2">
        <v>100091</v>
      </c>
      <c r="V348" s="5">
        <f t="shared" si="67"/>
        <v>17586.31034482758</v>
      </c>
      <c r="W348" s="4">
        <f t="shared" si="68"/>
        <v>0.21315528145526513</v>
      </c>
      <c r="X348" s="22">
        <f t="shared" si="73"/>
        <v>72193.497773650932</v>
      </c>
      <c r="Y348" s="22">
        <f t="shared" si="74"/>
        <v>87581.923110833552</v>
      </c>
      <c r="Z348" s="22">
        <f t="shared" si="75"/>
        <v>15388.42533718262</v>
      </c>
      <c r="AA348" s="8">
        <f t="shared" si="76"/>
        <v>0.21315528145526511</v>
      </c>
      <c r="AB348" s="22">
        <f t="shared" si="77"/>
        <v>2539875.770214173</v>
      </c>
      <c r="AC348" s="11">
        <v>6552</v>
      </c>
      <c r="AD348" s="2">
        <v>1964</v>
      </c>
      <c r="AE348" s="2">
        <f t="shared" si="69"/>
        <v>52</v>
      </c>
      <c r="AF348" s="2" t="s">
        <v>137</v>
      </c>
    </row>
    <row r="349" spans="1:32" x14ac:dyDescent="0.2">
      <c r="A349">
        <v>34</v>
      </c>
      <c r="B349" s="2" t="s">
        <v>356</v>
      </c>
      <c r="C349" s="2" t="s">
        <v>22</v>
      </c>
      <c r="D349" s="2" t="s">
        <v>23</v>
      </c>
      <c r="E349" s="2" t="s">
        <v>2767</v>
      </c>
      <c r="F349" s="2" t="s">
        <v>2776</v>
      </c>
      <c r="G349" s="2">
        <v>75</v>
      </c>
      <c r="H349" s="2">
        <v>83</v>
      </c>
      <c r="I349" s="3">
        <v>42594</v>
      </c>
      <c r="J349" s="3">
        <v>42605</v>
      </c>
      <c r="K349" s="3" t="s">
        <v>2540</v>
      </c>
      <c r="L349" s="17">
        <f t="shared" si="70"/>
        <v>272.20999999999998</v>
      </c>
      <c r="M349" s="20">
        <f t="shared" si="71"/>
        <v>0.87502296021454029</v>
      </c>
      <c r="N349" s="2" t="s">
        <v>24</v>
      </c>
      <c r="O349" s="2">
        <v>5490000</v>
      </c>
      <c r="P349" s="2">
        <v>5550000</v>
      </c>
      <c r="Q349" s="2">
        <f t="shared" si="65"/>
        <v>60000</v>
      </c>
      <c r="R349" s="4">
        <f t="shared" si="66"/>
        <v>1.092896174863388E-2</v>
      </c>
      <c r="S349" s="2"/>
      <c r="T349" s="5">
        <f t="shared" si="72"/>
        <v>73200</v>
      </c>
      <c r="U349" s="2">
        <v>74000</v>
      </c>
      <c r="V349" s="5">
        <f t="shared" si="67"/>
        <v>800</v>
      </c>
      <c r="W349" s="4">
        <f t="shared" si="68"/>
        <v>1.092896174863388E-2</v>
      </c>
      <c r="X349" s="22">
        <f t="shared" si="73"/>
        <v>64051.680687704349</v>
      </c>
      <c r="Y349" s="22">
        <f t="shared" si="74"/>
        <v>64751.699055875979</v>
      </c>
      <c r="Z349" s="22">
        <f t="shared" si="75"/>
        <v>700.01836817162985</v>
      </c>
      <c r="AA349" s="8">
        <f t="shared" si="76"/>
        <v>1.0928961748633843E-2</v>
      </c>
      <c r="AB349" s="22">
        <f t="shared" si="77"/>
        <v>4856377.4291906981</v>
      </c>
      <c r="AC349" s="11">
        <v>4894</v>
      </c>
      <c r="AD349" s="2">
        <v>1962</v>
      </c>
      <c r="AE349" s="2">
        <f t="shared" si="69"/>
        <v>54</v>
      </c>
      <c r="AF349" s="2" t="s">
        <v>94</v>
      </c>
    </row>
    <row r="350" spans="1:32" x14ac:dyDescent="0.2">
      <c r="A350">
        <v>34</v>
      </c>
      <c r="B350" s="2" t="s">
        <v>1666</v>
      </c>
      <c r="C350" s="2" t="s">
        <v>22</v>
      </c>
      <c r="D350" s="2" t="s">
        <v>23</v>
      </c>
      <c r="E350" s="2" t="s">
        <v>2767</v>
      </c>
      <c r="F350" s="2" t="s">
        <v>2776</v>
      </c>
      <c r="G350" s="2">
        <v>74</v>
      </c>
      <c r="H350" s="2">
        <v>87</v>
      </c>
      <c r="I350" s="3">
        <v>42583</v>
      </c>
      <c r="J350" s="3">
        <v>42606</v>
      </c>
      <c r="K350" s="3" t="s">
        <v>2540</v>
      </c>
      <c r="L350" s="17">
        <f t="shared" si="70"/>
        <v>272.20999999999998</v>
      </c>
      <c r="M350" s="20">
        <f t="shared" si="71"/>
        <v>0.87502296021454029</v>
      </c>
      <c r="N350" s="2" t="s">
        <v>85</v>
      </c>
      <c r="O350" s="2">
        <v>4970000</v>
      </c>
      <c r="P350" s="2">
        <v>5060000</v>
      </c>
      <c r="Q350" s="2">
        <f t="shared" si="65"/>
        <v>90000</v>
      </c>
      <c r="R350" s="4">
        <f t="shared" si="66"/>
        <v>1.8108651911468814E-2</v>
      </c>
      <c r="S350" s="2">
        <v>1612</v>
      </c>
      <c r="T350" s="5">
        <f t="shared" si="72"/>
        <v>67183.945945945947</v>
      </c>
      <c r="U350" s="2">
        <v>68400</v>
      </c>
      <c r="V350" s="5">
        <f t="shared" si="67"/>
        <v>1216.0540540540533</v>
      </c>
      <c r="W350" s="4">
        <f t="shared" si="68"/>
        <v>1.8100366641644588E-2</v>
      </c>
      <c r="X350" s="22">
        <f t="shared" si="73"/>
        <v>58787.495260515287</v>
      </c>
      <c r="Y350" s="22">
        <f t="shared" si="74"/>
        <v>59851.570478674555</v>
      </c>
      <c r="Z350" s="22">
        <f t="shared" si="75"/>
        <v>1064.0752181592688</v>
      </c>
      <c r="AA350" s="8">
        <f t="shared" si="76"/>
        <v>1.8100366641644564E-2</v>
      </c>
      <c r="AB350" s="22">
        <f t="shared" si="77"/>
        <v>4429016.2154219169</v>
      </c>
      <c r="AC350" s="2">
        <v>860</v>
      </c>
      <c r="AD350" s="2">
        <v>2014</v>
      </c>
      <c r="AE350" s="2">
        <f t="shared" si="69"/>
        <v>2</v>
      </c>
      <c r="AF350" s="2" t="s">
        <v>67</v>
      </c>
    </row>
    <row r="351" spans="1:32" x14ac:dyDescent="0.2">
      <c r="A351">
        <v>34</v>
      </c>
      <c r="B351" s="2" t="s">
        <v>104</v>
      </c>
      <c r="C351" s="2" t="s">
        <v>22</v>
      </c>
      <c r="D351" s="2" t="s">
        <v>23</v>
      </c>
      <c r="E351" s="2" t="s">
        <v>2767</v>
      </c>
      <c r="F351" s="2" t="s">
        <v>2776</v>
      </c>
      <c r="G351" s="2">
        <v>26</v>
      </c>
      <c r="H351" s="2">
        <v>29</v>
      </c>
      <c r="I351" s="3">
        <v>42595</v>
      </c>
      <c r="J351" s="3">
        <v>42606</v>
      </c>
      <c r="K351" s="3" t="s">
        <v>2540</v>
      </c>
      <c r="L351" s="17">
        <f t="shared" si="70"/>
        <v>272.20999999999998</v>
      </c>
      <c r="M351" s="20">
        <f t="shared" si="71"/>
        <v>0.87502296021454029</v>
      </c>
      <c r="N351" s="2" t="s">
        <v>24</v>
      </c>
      <c r="O351" s="2">
        <v>2200000</v>
      </c>
      <c r="P351" s="2">
        <v>2660000</v>
      </c>
      <c r="Q351" s="2">
        <f t="shared" si="65"/>
        <v>460000</v>
      </c>
      <c r="R351" s="4">
        <f t="shared" si="66"/>
        <v>0.20909090909090908</v>
      </c>
      <c r="S351" s="2"/>
      <c r="T351" s="5">
        <f t="shared" si="72"/>
        <v>84615.38461538461</v>
      </c>
      <c r="U351" s="2">
        <v>102308</v>
      </c>
      <c r="V351" s="5">
        <f t="shared" si="67"/>
        <v>17692.61538461539</v>
      </c>
      <c r="W351" s="4">
        <f t="shared" si="68"/>
        <v>0.20909454545454553</v>
      </c>
      <c r="X351" s="22">
        <f t="shared" si="73"/>
        <v>74040.40432584571</v>
      </c>
      <c r="Y351" s="22">
        <f t="shared" si="74"/>
        <v>89521.849013629195</v>
      </c>
      <c r="Z351" s="22">
        <f t="shared" si="75"/>
        <v>15481.444687783485</v>
      </c>
      <c r="AA351" s="8">
        <f t="shared" si="76"/>
        <v>0.20909454545454567</v>
      </c>
      <c r="AB351" s="22">
        <f t="shared" si="77"/>
        <v>2327568.0743543589</v>
      </c>
      <c r="AC351" s="11">
        <v>1259</v>
      </c>
      <c r="AD351" s="2">
        <v>2007</v>
      </c>
      <c r="AE351" s="2">
        <f t="shared" si="69"/>
        <v>9</v>
      </c>
      <c r="AF351" s="2" t="s">
        <v>105</v>
      </c>
    </row>
    <row r="352" spans="1:32" x14ac:dyDescent="0.2">
      <c r="A352">
        <v>34</v>
      </c>
      <c r="B352" s="2" t="s">
        <v>2431</v>
      </c>
      <c r="C352" s="2" t="s">
        <v>22</v>
      </c>
      <c r="D352" s="2" t="s">
        <v>23</v>
      </c>
      <c r="E352" s="2" t="s">
        <v>2767</v>
      </c>
      <c r="F352" s="2" t="s">
        <v>2776</v>
      </c>
      <c r="G352" s="2">
        <v>132</v>
      </c>
      <c r="H352" s="2">
        <v>145</v>
      </c>
      <c r="I352" s="3">
        <v>42594</v>
      </c>
      <c r="J352" s="3">
        <v>42606</v>
      </c>
      <c r="K352" s="3" t="s">
        <v>2540</v>
      </c>
      <c r="L352" s="17">
        <f t="shared" si="70"/>
        <v>272.20999999999998</v>
      </c>
      <c r="M352" s="20">
        <f t="shared" si="71"/>
        <v>0.87502296021454029</v>
      </c>
      <c r="N352" s="2" t="s">
        <v>32</v>
      </c>
      <c r="O352" s="2">
        <v>8350000</v>
      </c>
      <c r="P352" s="2">
        <v>8225000</v>
      </c>
      <c r="Q352" s="2">
        <f t="shared" si="65"/>
        <v>-125000</v>
      </c>
      <c r="R352" s="4">
        <f t="shared" si="66"/>
        <v>-1.4970059880239521E-2</v>
      </c>
      <c r="S352" s="2"/>
      <c r="T352" s="5">
        <f t="shared" si="72"/>
        <v>63257.57575757576</v>
      </c>
      <c r="U352" s="2">
        <v>62311</v>
      </c>
      <c r="V352" s="5">
        <f t="shared" si="67"/>
        <v>-946.57575757575978</v>
      </c>
      <c r="W352" s="4">
        <f t="shared" si="68"/>
        <v>-1.4963832335329375E-2</v>
      </c>
      <c r="X352" s="22">
        <f t="shared" si="73"/>
        <v>55351.831195389481</v>
      </c>
      <c r="Y352" s="22">
        <f t="shared" si="74"/>
        <v>54523.555673928218</v>
      </c>
      <c r="Z352" s="22">
        <f t="shared" si="75"/>
        <v>-828.27552146126254</v>
      </c>
      <c r="AA352" s="8">
        <f t="shared" si="76"/>
        <v>-1.4963832335329379E-2</v>
      </c>
      <c r="AB352" s="22">
        <f t="shared" si="77"/>
        <v>7197109.3489585249</v>
      </c>
      <c r="AC352" s="11">
        <v>11907</v>
      </c>
      <c r="AD352" s="2">
        <v>1990</v>
      </c>
      <c r="AE352" s="2">
        <f t="shared" si="69"/>
        <v>26</v>
      </c>
      <c r="AF352" s="2" t="s">
        <v>108</v>
      </c>
    </row>
    <row r="353" spans="1:32" x14ac:dyDescent="0.2">
      <c r="A353">
        <v>34</v>
      </c>
      <c r="B353" s="2" t="s">
        <v>708</v>
      </c>
      <c r="C353" s="2" t="s">
        <v>22</v>
      </c>
      <c r="D353" s="2" t="s">
        <v>23</v>
      </c>
      <c r="E353" s="2" t="s">
        <v>2767</v>
      </c>
      <c r="F353" s="2" t="s">
        <v>2776</v>
      </c>
      <c r="G353" s="2">
        <v>49</v>
      </c>
      <c r="H353" s="2">
        <v>55</v>
      </c>
      <c r="I353" s="3">
        <v>42596</v>
      </c>
      <c r="J353" s="3">
        <v>42608</v>
      </c>
      <c r="K353" s="3" t="s">
        <v>2540</v>
      </c>
      <c r="L353" s="17">
        <f t="shared" si="70"/>
        <v>272.20999999999998</v>
      </c>
      <c r="M353" s="20">
        <f t="shared" si="71"/>
        <v>0.87502296021454029</v>
      </c>
      <c r="N353" s="2" t="s">
        <v>32</v>
      </c>
      <c r="O353" s="2">
        <v>3850000</v>
      </c>
      <c r="P353" s="2">
        <v>3700000</v>
      </c>
      <c r="Q353" s="2">
        <f t="shared" si="65"/>
        <v>-150000</v>
      </c>
      <c r="R353" s="4">
        <f t="shared" si="66"/>
        <v>-3.896103896103896E-2</v>
      </c>
      <c r="S353" s="2">
        <v>2673</v>
      </c>
      <c r="T353" s="5">
        <f t="shared" si="72"/>
        <v>78625.979591836731</v>
      </c>
      <c r="U353" s="2">
        <v>75565</v>
      </c>
      <c r="V353" s="5">
        <f t="shared" si="67"/>
        <v>-3060.9795918367308</v>
      </c>
      <c r="W353" s="4">
        <f t="shared" si="68"/>
        <v>-3.8930892915126671E-2</v>
      </c>
      <c r="X353" s="22">
        <f t="shared" si="73"/>
        <v>68799.537412217003</v>
      </c>
      <c r="Y353" s="22">
        <f t="shared" si="74"/>
        <v>66121.10998861173</v>
      </c>
      <c r="Z353" s="22">
        <f t="shared" si="75"/>
        <v>-2678.4274236052734</v>
      </c>
      <c r="AA353" s="8">
        <f t="shared" si="76"/>
        <v>-3.8930892915126698E-2</v>
      </c>
      <c r="AB353" s="22">
        <f t="shared" si="77"/>
        <v>3239934.3894419749</v>
      </c>
      <c r="AC353" s="11">
        <v>1930</v>
      </c>
      <c r="AD353" s="2">
        <v>2005</v>
      </c>
      <c r="AE353" s="2">
        <f t="shared" si="69"/>
        <v>11</v>
      </c>
      <c r="AF353" s="2" t="s">
        <v>63</v>
      </c>
    </row>
    <row r="354" spans="1:32" x14ac:dyDescent="0.2">
      <c r="A354">
        <v>35</v>
      </c>
      <c r="B354" s="2" t="s">
        <v>2400</v>
      </c>
      <c r="C354" s="2" t="s">
        <v>22</v>
      </c>
      <c r="D354" s="2" t="s">
        <v>23</v>
      </c>
      <c r="E354" s="2" t="s">
        <v>2767</v>
      </c>
      <c r="F354" s="2" t="s">
        <v>2776</v>
      </c>
      <c r="G354" s="2">
        <v>126</v>
      </c>
      <c r="H354" s="2">
        <v>135</v>
      </c>
      <c r="I354" s="3">
        <v>42601</v>
      </c>
      <c r="J354" s="3">
        <v>42611</v>
      </c>
      <c r="K354" s="3" t="s">
        <v>2540</v>
      </c>
      <c r="L354" s="17">
        <f t="shared" si="70"/>
        <v>272.20999999999998</v>
      </c>
      <c r="M354" s="20">
        <f t="shared" si="71"/>
        <v>0.87502296021454029</v>
      </c>
      <c r="N354" s="2" t="s">
        <v>36</v>
      </c>
      <c r="O354" s="2">
        <v>7000000</v>
      </c>
      <c r="P354" s="2">
        <v>8930000</v>
      </c>
      <c r="Q354" s="2">
        <f t="shared" si="65"/>
        <v>1930000</v>
      </c>
      <c r="R354" s="4">
        <f t="shared" si="66"/>
        <v>0.27571428571428569</v>
      </c>
      <c r="S354" s="2"/>
      <c r="T354" s="5">
        <f t="shared" si="72"/>
        <v>55555.555555555555</v>
      </c>
      <c r="U354" s="2">
        <v>70873</v>
      </c>
      <c r="V354" s="5">
        <f t="shared" si="67"/>
        <v>15317.444444444445</v>
      </c>
      <c r="W354" s="4">
        <f t="shared" si="68"/>
        <v>0.27571400000000001</v>
      </c>
      <c r="X354" s="22">
        <f t="shared" si="73"/>
        <v>48612.386678585572</v>
      </c>
      <c r="Y354" s="22">
        <f t="shared" si="74"/>
        <v>62015.502259285116</v>
      </c>
      <c r="Z354" s="22">
        <f t="shared" si="75"/>
        <v>13403.115580699545</v>
      </c>
      <c r="AA354" s="8">
        <f t="shared" si="76"/>
        <v>0.27571400000000007</v>
      </c>
      <c r="AB354" s="22">
        <f t="shared" si="77"/>
        <v>7813953.2846699245</v>
      </c>
      <c r="AC354" s="11">
        <v>21153</v>
      </c>
      <c r="AD354" s="2">
        <v>1980</v>
      </c>
      <c r="AE354" s="2">
        <f t="shared" si="69"/>
        <v>36</v>
      </c>
      <c r="AF354" s="2" t="s">
        <v>75</v>
      </c>
    </row>
    <row r="355" spans="1:32" x14ac:dyDescent="0.2">
      <c r="A355">
        <v>35</v>
      </c>
      <c r="B355" s="2" t="s">
        <v>1637</v>
      </c>
      <c r="C355" s="2" t="s">
        <v>22</v>
      </c>
      <c r="D355" s="2" t="s">
        <v>23</v>
      </c>
      <c r="E355" s="2" t="s">
        <v>2767</v>
      </c>
      <c r="F355" s="2" t="s">
        <v>2776</v>
      </c>
      <c r="G355" s="2">
        <v>73</v>
      </c>
      <c r="H355" s="2">
        <v>77</v>
      </c>
      <c r="I355" s="3">
        <v>42601</v>
      </c>
      <c r="J355" s="3">
        <v>42611</v>
      </c>
      <c r="K355" s="3" t="s">
        <v>2540</v>
      </c>
      <c r="L355" s="17">
        <f t="shared" si="70"/>
        <v>272.20999999999998</v>
      </c>
      <c r="M355" s="20">
        <f t="shared" si="71"/>
        <v>0.87502296021454029</v>
      </c>
      <c r="N355" s="2" t="s">
        <v>36</v>
      </c>
      <c r="O355" s="2">
        <v>3300000</v>
      </c>
      <c r="P355" s="2">
        <v>3450000</v>
      </c>
      <c r="Q355" s="2">
        <f t="shared" si="65"/>
        <v>150000</v>
      </c>
      <c r="R355" s="4">
        <f t="shared" si="66"/>
        <v>4.5454545454545456E-2</v>
      </c>
      <c r="S355" s="2">
        <v>10152</v>
      </c>
      <c r="T355" s="5">
        <f t="shared" si="72"/>
        <v>45344.547945205479</v>
      </c>
      <c r="U355" s="2">
        <v>47399</v>
      </c>
      <c r="V355" s="5">
        <f t="shared" si="67"/>
        <v>2054.4520547945212</v>
      </c>
      <c r="W355" s="4">
        <f t="shared" si="68"/>
        <v>4.5307587083614306E-2</v>
      </c>
      <c r="X355" s="22">
        <f t="shared" si="73"/>
        <v>39677.520572603848</v>
      </c>
      <c r="Y355" s="22">
        <f t="shared" si="74"/>
        <v>41475.213291208995</v>
      </c>
      <c r="Z355" s="22">
        <f t="shared" si="75"/>
        <v>1797.6927186051471</v>
      </c>
      <c r="AA355" s="8">
        <f t="shared" si="76"/>
        <v>4.5307587083614306E-2</v>
      </c>
      <c r="AB355" s="22">
        <f t="shared" si="77"/>
        <v>3027690.5702582565</v>
      </c>
      <c r="AC355" s="2"/>
      <c r="AD355" s="2">
        <v>1974</v>
      </c>
      <c r="AE355" s="2">
        <f t="shared" si="69"/>
        <v>42</v>
      </c>
      <c r="AF355" s="2" t="s">
        <v>46</v>
      </c>
    </row>
    <row r="356" spans="1:32" x14ac:dyDescent="0.2">
      <c r="A356">
        <v>35</v>
      </c>
      <c r="B356" s="2" t="s">
        <v>1291</v>
      </c>
      <c r="C356" s="2" t="s">
        <v>22</v>
      </c>
      <c r="D356" s="2" t="s">
        <v>23</v>
      </c>
      <c r="E356" s="2" t="s">
        <v>2767</v>
      </c>
      <c r="F356" s="2" t="s">
        <v>2776</v>
      </c>
      <c r="G356" s="2">
        <v>64</v>
      </c>
      <c r="H356" s="2">
        <v>70</v>
      </c>
      <c r="I356" s="3">
        <v>42588</v>
      </c>
      <c r="J356" s="3">
        <v>42611</v>
      </c>
      <c r="K356" s="3" t="s">
        <v>2540</v>
      </c>
      <c r="L356" s="17">
        <f t="shared" si="70"/>
        <v>272.20999999999998</v>
      </c>
      <c r="M356" s="20">
        <f t="shared" si="71"/>
        <v>0.87502296021454029</v>
      </c>
      <c r="N356" s="2" t="s">
        <v>85</v>
      </c>
      <c r="O356" s="2">
        <v>4150000</v>
      </c>
      <c r="P356" s="2">
        <v>4800000</v>
      </c>
      <c r="Q356" s="2">
        <f t="shared" si="65"/>
        <v>650000</v>
      </c>
      <c r="R356" s="4">
        <f t="shared" si="66"/>
        <v>0.15662650602409639</v>
      </c>
      <c r="S356" s="2">
        <v>142733</v>
      </c>
      <c r="T356" s="5">
        <f t="shared" si="72"/>
        <v>67073.953125</v>
      </c>
      <c r="U356" s="2">
        <v>77230</v>
      </c>
      <c r="V356" s="5">
        <f t="shared" si="67"/>
        <v>10156.046875</v>
      </c>
      <c r="W356" s="4">
        <f t="shared" si="68"/>
        <v>0.15141565990710348</v>
      </c>
      <c r="X356" s="22">
        <f t="shared" si="73"/>
        <v>58691.249016728812</v>
      </c>
      <c r="Y356" s="22">
        <f t="shared" si="74"/>
        <v>67578.023217368944</v>
      </c>
      <c r="Z356" s="22">
        <f t="shared" si="75"/>
        <v>8886.7742006401313</v>
      </c>
      <c r="AA356" s="8">
        <f t="shared" si="76"/>
        <v>0.15141565990710348</v>
      </c>
      <c r="AB356" s="22">
        <f t="shared" si="77"/>
        <v>4324993.4859116124</v>
      </c>
      <c r="AC356" s="11">
        <v>1585</v>
      </c>
      <c r="AD356" s="2">
        <v>1951</v>
      </c>
      <c r="AE356" s="2">
        <f t="shared" si="69"/>
        <v>65</v>
      </c>
      <c r="AF356" s="2" t="s">
        <v>1292</v>
      </c>
    </row>
    <row r="357" spans="1:32" x14ac:dyDescent="0.2">
      <c r="A357">
        <v>35</v>
      </c>
      <c r="B357" s="2" t="s">
        <v>2021</v>
      </c>
      <c r="C357" s="2" t="s">
        <v>22</v>
      </c>
      <c r="D357" s="2" t="s">
        <v>23</v>
      </c>
      <c r="E357" s="2" t="s">
        <v>2767</v>
      </c>
      <c r="F357" s="2" t="s">
        <v>2776</v>
      </c>
      <c r="G357" s="2">
        <v>88</v>
      </c>
      <c r="H357" s="2">
        <v>98</v>
      </c>
      <c r="I357" s="3">
        <v>42587</v>
      </c>
      <c r="J357" s="3">
        <v>42611</v>
      </c>
      <c r="K357" s="3" t="s">
        <v>2540</v>
      </c>
      <c r="L357" s="17">
        <f t="shared" si="70"/>
        <v>272.20999999999998</v>
      </c>
      <c r="M357" s="20">
        <f t="shared" si="71"/>
        <v>0.87502296021454029</v>
      </c>
      <c r="N357" s="2" t="s">
        <v>379</v>
      </c>
      <c r="O357" s="2">
        <v>4390000</v>
      </c>
      <c r="P357" s="2">
        <v>4450000</v>
      </c>
      <c r="Q357" s="2">
        <f t="shared" si="65"/>
        <v>60000</v>
      </c>
      <c r="R357" s="4">
        <f t="shared" si="66"/>
        <v>1.366742596810934E-2</v>
      </c>
      <c r="S357" s="2">
        <v>114116</v>
      </c>
      <c r="T357" s="5">
        <f t="shared" si="72"/>
        <v>51183.13636363636</v>
      </c>
      <c r="U357" s="2">
        <v>51865</v>
      </c>
      <c r="V357" s="5">
        <f t="shared" si="67"/>
        <v>681.86363636363967</v>
      </c>
      <c r="W357" s="4">
        <f t="shared" si="68"/>
        <v>1.332203699904716E-2</v>
      </c>
      <c r="X357" s="22">
        <f t="shared" si="73"/>
        <v>44786.419493973568</v>
      </c>
      <c r="Y357" s="22">
        <f t="shared" si="74"/>
        <v>45383.065831527136</v>
      </c>
      <c r="Z357" s="22">
        <f t="shared" si="75"/>
        <v>596.64633755356772</v>
      </c>
      <c r="AA357" s="8">
        <f t="shared" si="76"/>
        <v>1.3322036999047269E-2</v>
      </c>
      <c r="AB357" s="22">
        <f t="shared" si="77"/>
        <v>3993709.7931743879</v>
      </c>
      <c r="AC357" s="11">
        <v>4348</v>
      </c>
      <c r="AD357" s="2">
        <v>1950</v>
      </c>
      <c r="AE357" s="2">
        <f t="shared" si="69"/>
        <v>66</v>
      </c>
      <c r="AF357" s="2" t="s">
        <v>46</v>
      </c>
    </row>
    <row r="358" spans="1:32" x14ac:dyDescent="0.2">
      <c r="A358">
        <v>35</v>
      </c>
      <c r="B358" s="2" t="s">
        <v>2460</v>
      </c>
      <c r="C358" s="2" t="s">
        <v>22</v>
      </c>
      <c r="D358" s="2" t="s">
        <v>23</v>
      </c>
      <c r="E358" s="2" t="s">
        <v>2767</v>
      </c>
      <c r="F358" s="2" t="s">
        <v>2776</v>
      </c>
      <c r="G358" s="2">
        <v>142</v>
      </c>
      <c r="H358" s="2">
        <v>155</v>
      </c>
      <c r="I358" s="3">
        <v>42601</v>
      </c>
      <c r="J358" s="3">
        <v>42611</v>
      </c>
      <c r="K358" s="3" t="s">
        <v>2540</v>
      </c>
      <c r="L358" s="17">
        <f t="shared" si="70"/>
        <v>272.20999999999998</v>
      </c>
      <c r="M358" s="20">
        <f t="shared" si="71"/>
        <v>0.87502296021454029</v>
      </c>
      <c r="N358" s="2" t="s">
        <v>36</v>
      </c>
      <c r="O358" s="2">
        <v>9250000</v>
      </c>
      <c r="P358" s="2">
        <v>12100000</v>
      </c>
      <c r="Q358" s="2">
        <f t="shared" si="65"/>
        <v>2850000</v>
      </c>
      <c r="R358" s="4">
        <f t="shared" si="66"/>
        <v>0.30810810810810813</v>
      </c>
      <c r="S358" s="2"/>
      <c r="T358" s="5">
        <f t="shared" si="72"/>
        <v>65140.845070422532</v>
      </c>
      <c r="U358" s="2">
        <v>85211</v>
      </c>
      <c r="V358" s="5">
        <f t="shared" si="67"/>
        <v>20070.154929577468</v>
      </c>
      <c r="W358" s="4">
        <f t="shared" si="68"/>
        <v>0.30810400000000004</v>
      </c>
      <c r="X358" s="22">
        <f t="shared" si="73"/>
        <v>56999.735084397871</v>
      </c>
      <c r="Y358" s="22">
        <f t="shared" si="74"/>
        <v>74561.58146284119</v>
      </c>
      <c r="Z358" s="22">
        <f t="shared" si="75"/>
        <v>17561.846378443319</v>
      </c>
      <c r="AA358" s="8">
        <f t="shared" si="76"/>
        <v>0.30810399999999993</v>
      </c>
      <c r="AB358" s="22">
        <f t="shared" si="77"/>
        <v>10587744.567723449</v>
      </c>
      <c r="AC358" s="11">
        <v>1293</v>
      </c>
      <c r="AD358" s="2">
        <v>1898</v>
      </c>
      <c r="AE358" s="2">
        <f t="shared" si="69"/>
        <v>118</v>
      </c>
      <c r="AF358" s="2" t="s">
        <v>494</v>
      </c>
    </row>
    <row r="359" spans="1:32" x14ac:dyDescent="0.2">
      <c r="A359">
        <v>35</v>
      </c>
      <c r="B359" s="2" t="s">
        <v>1071</v>
      </c>
      <c r="C359" s="2" t="s">
        <v>22</v>
      </c>
      <c r="D359" s="2" t="s">
        <v>23</v>
      </c>
      <c r="E359" s="2" t="s">
        <v>2767</v>
      </c>
      <c r="F359" s="2" t="s">
        <v>2776</v>
      </c>
      <c r="G359" s="2">
        <v>62</v>
      </c>
      <c r="H359" s="2">
        <v>68</v>
      </c>
      <c r="I359" s="3">
        <v>42601</v>
      </c>
      <c r="J359" s="3">
        <v>42612</v>
      </c>
      <c r="K359" s="3" t="s">
        <v>2540</v>
      </c>
      <c r="L359" s="17">
        <f t="shared" si="70"/>
        <v>272.20999999999998</v>
      </c>
      <c r="M359" s="20">
        <f t="shared" si="71"/>
        <v>0.87502296021454029</v>
      </c>
      <c r="N359" s="2" t="s">
        <v>24</v>
      </c>
      <c r="O359" s="2">
        <v>4350000</v>
      </c>
      <c r="P359" s="2">
        <v>4720000</v>
      </c>
      <c r="Q359" s="2">
        <f t="shared" si="65"/>
        <v>370000</v>
      </c>
      <c r="R359" s="4">
        <f t="shared" si="66"/>
        <v>8.5057471264367815E-2</v>
      </c>
      <c r="S359" s="2"/>
      <c r="T359" s="5">
        <f t="shared" si="72"/>
        <v>70161.290322580651</v>
      </c>
      <c r="U359" s="2">
        <v>76129</v>
      </c>
      <c r="V359" s="5">
        <f t="shared" si="67"/>
        <v>5967.7096774193487</v>
      </c>
      <c r="W359" s="4">
        <f t="shared" si="68"/>
        <v>8.5057011494252779E-2</v>
      </c>
      <c r="X359" s="22">
        <f t="shared" si="73"/>
        <v>61392.739950536299</v>
      </c>
      <c r="Y359" s="22">
        <f t="shared" si="74"/>
        <v>66614.622938172732</v>
      </c>
      <c r="Z359" s="22">
        <f t="shared" si="75"/>
        <v>5221.8829876364325</v>
      </c>
      <c r="AA359" s="8">
        <f t="shared" si="76"/>
        <v>8.5057011494252696E-2</v>
      </c>
      <c r="AB359" s="22">
        <f t="shared" si="77"/>
        <v>4130106.6221667095</v>
      </c>
      <c r="AC359" s="11">
        <v>18871</v>
      </c>
      <c r="AD359" s="2">
        <v>2007</v>
      </c>
      <c r="AE359" s="2">
        <f t="shared" si="69"/>
        <v>9</v>
      </c>
      <c r="AF359" s="2" t="s">
        <v>105</v>
      </c>
    </row>
    <row r="360" spans="1:32" x14ac:dyDescent="0.2">
      <c r="A360">
        <v>35</v>
      </c>
      <c r="B360" s="2" t="s">
        <v>548</v>
      </c>
      <c r="C360" s="2" t="s">
        <v>22</v>
      </c>
      <c r="D360" s="2" t="s">
        <v>23</v>
      </c>
      <c r="E360" s="2" t="s">
        <v>2767</v>
      </c>
      <c r="F360" s="2" t="s">
        <v>2776</v>
      </c>
      <c r="G360" s="2">
        <v>104</v>
      </c>
      <c r="H360" s="2">
        <v>116</v>
      </c>
      <c r="I360" s="3">
        <v>42602</v>
      </c>
      <c r="J360" s="3">
        <v>42612</v>
      </c>
      <c r="K360" s="3" t="s">
        <v>2540</v>
      </c>
      <c r="L360" s="17">
        <f t="shared" si="70"/>
        <v>272.20999999999998</v>
      </c>
      <c r="M360" s="20">
        <f t="shared" si="71"/>
        <v>0.87502296021454029</v>
      </c>
      <c r="N360" s="2" t="s">
        <v>36</v>
      </c>
      <c r="O360" s="2">
        <v>5700000</v>
      </c>
      <c r="P360" s="2">
        <v>7100000</v>
      </c>
      <c r="Q360" s="2">
        <f t="shared" si="65"/>
        <v>1400000</v>
      </c>
      <c r="R360" s="4">
        <f t="shared" si="66"/>
        <v>0.24561403508771928</v>
      </c>
      <c r="S360" s="2"/>
      <c r="T360" s="5">
        <f t="shared" si="72"/>
        <v>54807.692307692305</v>
      </c>
      <c r="U360" s="2">
        <v>68269</v>
      </c>
      <c r="V360" s="5">
        <f t="shared" si="67"/>
        <v>13461.307692307695</v>
      </c>
      <c r="W360" s="4">
        <f t="shared" si="68"/>
        <v>0.24560982456140357</v>
      </c>
      <c r="X360" s="22">
        <f t="shared" si="73"/>
        <v>47957.989165604609</v>
      </c>
      <c r="Y360" s="22">
        <f t="shared" si="74"/>
        <v>59736.942470886454</v>
      </c>
      <c r="Z360" s="22">
        <f t="shared" si="75"/>
        <v>11778.953305281844</v>
      </c>
      <c r="AA360" s="8">
        <f t="shared" si="76"/>
        <v>0.24560982456140362</v>
      </c>
      <c r="AB360" s="22">
        <f t="shared" si="77"/>
        <v>6212642.0169721916</v>
      </c>
      <c r="AC360" s="11">
        <v>18872</v>
      </c>
      <c r="AD360" s="2">
        <v>2006</v>
      </c>
      <c r="AE360" s="2">
        <f t="shared" si="69"/>
        <v>10</v>
      </c>
      <c r="AF360" s="2" t="s">
        <v>161</v>
      </c>
    </row>
    <row r="361" spans="1:32" x14ac:dyDescent="0.2">
      <c r="A361">
        <v>35</v>
      </c>
      <c r="B361" s="2" t="s">
        <v>2468</v>
      </c>
      <c r="C361" s="2" t="s">
        <v>22</v>
      </c>
      <c r="D361" s="2" t="s">
        <v>23</v>
      </c>
      <c r="E361" s="2" t="s">
        <v>2767</v>
      </c>
      <c r="F361" s="2" t="s">
        <v>2776</v>
      </c>
      <c r="G361" s="2">
        <v>145</v>
      </c>
      <c r="H361" s="2">
        <v>160</v>
      </c>
      <c r="I361" s="3">
        <v>42602</v>
      </c>
      <c r="J361" s="3">
        <v>42612</v>
      </c>
      <c r="K361" s="3" t="s">
        <v>2540</v>
      </c>
      <c r="L361" s="17">
        <f t="shared" si="70"/>
        <v>272.20999999999998</v>
      </c>
      <c r="M361" s="20">
        <f t="shared" si="71"/>
        <v>0.87502296021454029</v>
      </c>
      <c r="N361" s="2" t="s">
        <v>36</v>
      </c>
      <c r="O361" s="2">
        <v>8500000</v>
      </c>
      <c r="P361" s="2">
        <v>8700000</v>
      </c>
      <c r="Q361" s="2">
        <f t="shared" si="65"/>
        <v>200000</v>
      </c>
      <c r="R361" s="4">
        <f t="shared" si="66"/>
        <v>2.3529411764705882E-2</v>
      </c>
      <c r="S361" s="2"/>
      <c r="T361" s="5">
        <f t="shared" si="72"/>
        <v>58620.689655172413</v>
      </c>
      <c r="U361" s="2">
        <v>60000</v>
      </c>
      <c r="V361" s="5">
        <f t="shared" si="67"/>
        <v>1379.310344827587</v>
      </c>
      <c r="W361" s="4">
        <f t="shared" si="68"/>
        <v>2.3529411764705896E-2</v>
      </c>
      <c r="X361" s="22">
        <f t="shared" si="73"/>
        <v>51294.449391886847</v>
      </c>
      <c r="Y361" s="22">
        <f t="shared" si="74"/>
        <v>52501.37761287242</v>
      </c>
      <c r="Z361" s="22">
        <f t="shared" si="75"/>
        <v>1206.9282209855737</v>
      </c>
      <c r="AA361" s="8">
        <f t="shared" si="76"/>
        <v>2.3529411764705899E-2</v>
      </c>
      <c r="AB361" s="22">
        <f t="shared" si="77"/>
        <v>7612699.7538665012</v>
      </c>
      <c r="AC361" s="11">
        <v>38753</v>
      </c>
      <c r="AD361" s="2">
        <v>1982</v>
      </c>
      <c r="AE361" s="2">
        <f t="shared" si="69"/>
        <v>34</v>
      </c>
      <c r="AF361" s="2" t="s">
        <v>108</v>
      </c>
    </row>
    <row r="362" spans="1:32" x14ac:dyDescent="0.2">
      <c r="A362">
        <v>35</v>
      </c>
      <c r="B362" s="2" t="s">
        <v>1669</v>
      </c>
      <c r="C362" s="2" t="s">
        <v>22</v>
      </c>
      <c r="D362" s="2" t="s">
        <v>23</v>
      </c>
      <c r="E362" s="2" t="s">
        <v>2767</v>
      </c>
      <c r="F362" s="2" t="s">
        <v>2776</v>
      </c>
      <c r="G362" s="2">
        <v>74</v>
      </c>
      <c r="H362" s="2">
        <v>79</v>
      </c>
      <c r="I362" s="3">
        <v>42602</v>
      </c>
      <c r="J362" s="3">
        <v>42612</v>
      </c>
      <c r="K362" s="3" t="s">
        <v>2540</v>
      </c>
      <c r="L362" s="17">
        <f t="shared" si="70"/>
        <v>272.20999999999998</v>
      </c>
      <c r="M362" s="20">
        <f t="shared" si="71"/>
        <v>0.87502296021454029</v>
      </c>
      <c r="N362" s="2" t="s">
        <v>36</v>
      </c>
      <c r="O362" s="2">
        <v>3150000</v>
      </c>
      <c r="P362" s="2">
        <v>4300000</v>
      </c>
      <c r="Q362" s="2">
        <f t="shared" si="65"/>
        <v>1150000</v>
      </c>
      <c r="R362" s="4">
        <f t="shared" si="66"/>
        <v>0.36507936507936506</v>
      </c>
      <c r="S362" s="2">
        <v>275619</v>
      </c>
      <c r="T362" s="5">
        <f t="shared" si="72"/>
        <v>46292.148648648646</v>
      </c>
      <c r="U362" s="2">
        <v>61833</v>
      </c>
      <c r="V362" s="5">
        <f t="shared" si="67"/>
        <v>15540.851351351354</v>
      </c>
      <c r="W362" s="4">
        <f t="shared" si="68"/>
        <v>0.33571246539676486</v>
      </c>
      <c r="X362" s="22">
        <f t="shared" si="73"/>
        <v>40506.692945232069</v>
      </c>
      <c r="Y362" s="22">
        <f t="shared" si="74"/>
        <v>54105.294698945669</v>
      </c>
      <c r="Z362" s="22">
        <f t="shared" si="75"/>
        <v>13598.601753713599</v>
      </c>
      <c r="AA362" s="8">
        <f t="shared" si="76"/>
        <v>0.33571246539676486</v>
      </c>
      <c r="AB362" s="22">
        <f t="shared" si="77"/>
        <v>4003791.8077219795</v>
      </c>
      <c r="AC362" s="11">
        <v>2267</v>
      </c>
      <c r="AD362" s="2">
        <v>1976</v>
      </c>
      <c r="AE362" s="2">
        <f t="shared" si="69"/>
        <v>40</v>
      </c>
      <c r="AF362" s="2" t="s">
        <v>37</v>
      </c>
    </row>
    <row r="363" spans="1:32" x14ac:dyDescent="0.2">
      <c r="A363">
        <v>35</v>
      </c>
      <c r="B363" s="2" t="s">
        <v>2413</v>
      </c>
      <c r="C363" s="2" t="s">
        <v>22</v>
      </c>
      <c r="D363" s="2" t="s">
        <v>23</v>
      </c>
      <c r="E363" s="2" t="s">
        <v>2767</v>
      </c>
      <c r="F363" s="2" t="s">
        <v>2776</v>
      </c>
      <c r="G363" s="2">
        <v>129</v>
      </c>
      <c r="H363" s="2">
        <v>142</v>
      </c>
      <c r="I363" s="3">
        <v>42595</v>
      </c>
      <c r="J363" s="3">
        <v>42612</v>
      </c>
      <c r="K363" s="3" t="s">
        <v>2540</v>
      </c>
      <c r="L363" s="17">
        <f t="shared" si="70"/>
        <v>272.20999999999998</v>
      </c>
      <c r="M363" s="20">
        <f t="shared" si="71"/>
        <v>0.87502296021454029</v>
      </c>
      <c r="N363" s="2" t="s">
        <v>242</v>
      </c>
      <c r="O363" s="2">
        <v>6590000</v>
      </c>
      <c r="P363" s="2">
        <v>6800000</v>
      </c>
      <c r="Q363" s="2">
        <f t="shared" si="65"/>
        <v>210000</v>
      </c>
      <c r="R363" s="4">
        <f t="shared" si="66"/>
        <v>3.1866464339908952E-2</v>
      </c>
      <c r="S363" s="2">
        <v>14288</v>
      </c>
      <c r="T363" s="5">
        <f t="shared" si="72"/>
        <v>51196.031007751939</v>
      </c>
      <c r="U363" s="2">
        <v>52824</v>
      </c>
      <c r="V363" s="5">
        <f t="shared" si="67"/>
        <v>1627.9689922480611</v>
      </c>
      <c r="W363" s="4">
        <f t="shared" si="68"/>
        <v>3.1798734398015331E-2</v>
      </c>
      <c r="X363" s="22">
        <f t="shared" si="73"/>
        <v>44797.702603638492</v>
      </c>
      <c r="Y363" s="22">
        <f t="shared" si="74"/>
        <v>46222.212850372875</v>
      </c>
      <c r="Z363" s="22">
        <f t="shared" si="75"/>
        <v>1424.5102467343822</v>
      </c>
      <c r="AA363" s="8">
        <f t="shared" si="76"/>
        <v>3.1798734398015373E-2</v>
      </c>
      <c r="AB363" s="22">
        <f t="shared" si="77"/>
        <v>5962665.4576981012</v>
      </c>
      <c r="AC363" s="2"/>
      <c r="AD363" s="2">
        <v>1976</v>
      </c>
      <c r="AE363" s="2">
        <f t="shared" si="69"/>
        <v>40</v>
      </c>
      <c r="AF363" s="2" t="s">
        <v>37</v>
      </c>
    </row>
    <row r="364" spans="1:32" x14ac:dyDescent="0.2">
      <c r="A364">
        <v>35</v>
      </c>
      <c r="B364" s="2" t="s">
        <v>1419</v>
      </c>
      <c r="C364" s="2" t="s">
        <v>22</v>
      </c>
      <c r="D364" s="2" t="s">
        <v>23</v>
      </c>
      <c r="E364" s="2" t="s">
        <v>2767</v>
      </c>
      <c r="F364" s="2" t="s">
        <v>2776</v>
      </c>
      <c r="G364" s="2">
        <v>67</v>
      </c>
      <c r="H364" s="2">
        <v>73</v>
      </c>
      <c r="I364" s="3">
        <v>42601</v>
      </c>
      <c r="J364" s="3">
        <v>42612</v>
      </c>
      <c r="K364" s="3" t="s">
        <v>2540</v>
      </c>
      <c r="L364" s="17">
        <f t="shared" si="70"/>
        <v>272.20999999999998</v>
      </c>
      <c r="M364" s="20">
        <f t="shared" si="71"/>
        <v>0.87502296021454029</v>
      </c>
      <c r="N364" s="2" t="s">
        <v>24</v>
      </c>
      <c r="O364" s="2">
        <v>4000000</v>
      </c>
      <c r="P364" s="2">
        <v>4330000</v>
      </c>
      <c r="Q364" s="2">
        <f t="shared" si="65"/>
        <v>330000</v>
      </c>
      <c r="R364" s="4">
        <f t="shared" si="66"/>
        <v>8.2500000000000004E-2</v>
      </c>
      <c r="S364" s="2"/>
      <c r="T364" s="5">
        <f t="shared" si="72"/>
        <v>59701.492537313432</v>
      </c>
      <c r="U364" s="2">
        <v>64627</v>
      </c>
      <c r="V364" s="5">
        <f t="shared" si="67"/>
        <v>4925.507462686568</v>
      </c>
      <c r="W364" s="4">
        <f t="shared" si="68"/>
        <v>8.2502250000000013E-2</v>
      </c>
      <c r="X364" s="22">
        <f t="shared" si="73"/>
        <v>52240.176729226288</v>
      </c>
      <c r="Y364" s="22">
        <f t="shared" si="74"/>
        <v>56550.108849785094</v>
      </c>
      <c r="Z364" s="22">
        <f t="shared" si="75"/>
        <v>4309.9321205588058</v>
      </c>
      <c r="AA364" s="8">
        <f t="shared" si="76"/>
        <v>8.250224999999993E-2</v>
      </c>
      <c r="AB364" s="22">
        <f t="shared" si="77"/>
        <v>3788857.2929356014</v>
      </c>
      <c r="AC364" s="11">
        <v>1523</v>
      </c>
      <c r="AD364" s="2">
        <v>1952</v>
      </c>
      <c r="AE364" s="2">
        <f t="shared" si="69"/>
        <v>64</v>
      </c>
      <c r="AF364" s="2" t="s">
        <v>46</v>
      </c>
    </row>
    <row r="365" spans="1:32" x14ac:dyDescent="0.2">
      <c r="A365">
        <v>35</v>
      </c>
      <c r="B365" s="2" t="s">
        <v>74</v>
      </c>
      <c r="C365" s="2" t="s">
        <v>22</v>
      </c>
      <c r="D365" s="2" t="s">
        <v>23</v>
      </c>
      <c r="E365" s="2" t="s">
        <v>2767</v>
      </c>
      <c r="F365" s="2" t="s">
        <v>2776</v>
      </c>
      <c r="G365" s="2">
        <v>23</v>
      </c>
      <c r="H365" s="2">
        <v>28</v>
      </c>
      <c r="I365" s="3">
        <v>42602</v>
      </c>
      <c r="J365" s="3">
        <v>42612</v>
      </c>
      <c r="K365" s="3" t="s">
        <v>2540</v>
      </c>
      <c r="L365" s="17">
        <f t="shared" si="70"/>
        <v>272.20999999999998</v>
      </c>
      <c r="M365" s="20">
        <f t="shared" si="71"/>
        <v>0.87502296021454029</v>
      </c>
      <c r="N365" s="2" t="s">
        <v>36</v>
      </c>
      <c r="O365" s="2">
        <v>2390000</v>
      </c>
      <c r="P365" s="2">
        <v>2590000</v>
      </c>
      <c r="Q365" s="2">
        <f t="shared" si="65"/>
        <v>200000</v>
      </c>
      <c r="R365" s="4">
        <f t="shared" si="66"/>
        <v>8.3682008368200833E-2</v>
      </c>
      <c r="S365" s="2"/>
      <c r="T365" s="5">
        <f t="shared" si="72"/>
        <v>103913.04347826086</v>
      </c>
      <c r="U365" s="2">
        <v>112609</v>
      </c>
      <c r="V365" s="5">
        <f t="shared" si="67"/>
        <v>8695.9565217391355</v>
      </c>
      <c r="W365" s="4">
        <f t="shared" si="68"/>
        <v>8.3684937238493781E-2</v>
      </c>
      <c r="X365" s="22">
        <f t="shared" si="73"/>
        <v>90926.29890925005</v>
      </c>
      <c r="Y365" s="22">
        <f t="shared" si="74"/>
        <v>98535.460526799172</v>
      </c>
      <c r="Z365" s="22">
        <f t="shared" si="75"/>
        <v>7609.1616175491217</v>
      </c>
      <c r="AA365" s="8">
        <f t="shared" si="76"/>
        <v>8.3684937238493851E-2</v>
      </c>
      <c r="AB365" s="22">
        <f t="shared" si="77"/>
        <v>2266315.592116381</v>
      </c>
      <c r="AC365" s="11">
        <v>1820</v>
      </c>
      <c r="AD365" s="2">
        <v>1898</v>
      </c>
      <c r="AE365" s="2">
        <f t="shared" si="69"/>
        <v>118</v>
      </c>
      <c r="AF365" s="2" t="s">
        <v>75</v>
      </c>
    </row>
    <row r="366" spans="1:32" x14ac:dyDescent="0.2">
      <c r="A366">
        <v>35</v>
      </c>
      <c r="B366" s="2" t="s">
        <v>1651</v>
      </c>
      <c r="C366" s="2" t="s">
        <v>22</v>
      </c>
      <c r="D366" s="2" t="s">
        <v>23</v>
      </c>
      <c r="E366" s="2" t="s">
        <v>2767</v>
      </c>
      <c r="F366" s="2" t="s">
        <v>2776</v>
      </c>
      <c r="G366" s="2">
        <v>74</v>
      </c>
      <c r="H366" s="2">
        <v>81</v>
      </c>
      <c r="I366" s="3">
        <v>42601</v>
      </c>
      <c r="J366" s="3">
        <v>42613</v>
      </c>
      <c r="K366" s="3" t="s">
        <v>2540</v>
      </c>
      <c r="L366" s="17">
        <f t="shared" si="70"/>
        <v>272.20999999999998</v>
      </c>
      <c r="M366" s="20">
        <f t="shared" si="71"/>
        <v>0.87502296021454029</v>
      </c>
      <c r="N366" s="2" t="s">
        <v>32</v>
      </c>
      <c r="O366" s="2">
        <v>5850000</v>
      </c>
      <c r="P366" s="2">
        <v>6450000</v>
      </c>
      <c r="Q366" s="2">
        <f t="shared" si="65"/>
        <v>600000</v>
      </c>
      <c r="R366" s="4">
        <f t="shared" si="66"/>
        <v>0.10256410256410256</v>
      </c>
      <c r="S366" s="2"/>
      <c r="T366" s="5">
        <f t="shared" si="72"/>
        <v>79054.054054054053</v>
      </c>
      <c r="U366" s="2">
        <v>87162</v>
      </c>
      <c r="V366" s="5">
        <f t="shared" si="67"/>
        <v>8107.9459459459467</v>
      </c>
      <c r="W366" s="4">
        <f t="shared" si="68"/>
        <v>0.10256205128205129</v>
      </c>
      <c r="X366" s="22">
        <f t="shared" si="73"/>
        <v>69174.112395338656</v>
      </c>
      <c r="Y366" s="22">
        <f t="shared" si="74"/>
        <v>76268.751258219767</v>
      </c>
      <c r="Z366" s="22">
        <f t="shared" si="75"/>
        <v>7094.638862881111</v>
      </c>
      <c r="AA366" s="8">
        <f t="shared" si="76"/>
        <v>0.10256205128205141</v>
      </c>
      <c r="AB366" s="22">
        <f t="shared" si="77"/>
        <v>5643887.5931082629</v>
      </c>
      <c r="AC366" s="11">
        <v>3542</v>
      </c>
      <c r="AD366" s="2">
        <v>2011</v>
      </c>
      <c r="AE366" s="2">
        <f t="shared" si="69"/>
        <v>5</v>
      </c>
      <c r="AF366" s="2" t="s">
        <v>161</v>
      </c>
    </row>
    <row r="367" spans="1:32" x14ac:dyDescent="0.2">
      <c r="A367">
        <v>35</v>
      </c>
      <c r="B367" s="2" t="s">
        <v>1168</v>
      </c>
      <c r="C367" s="2" t="s">
        <v>22</v>
      </c>
      <c r="D367" s="2" t="s">
        <v>23</v>
      </c>
      <c r="E367" s="2" t="s">
        <v>2767</v>
      </c>
      <c r="F367" s="2" t="s">
        <v>2776</v>
      </c>
      <c r="G367" s="2">
        <v>60</v>
      </c>
      <c r="H367" s="2">
        <v>68</v>
      </c>
      <c r="I367" s="3">
        <v>42603</v>
      </c>
      <c r="J367" s="3">
        <v>42613</v>
      </c>
      <c r="K367" s="3" t="s">
        <v>2540</v>
      </c>
      <c r="L367" s="17">
        <f t="shared" si="70"/>
        <v>272.20999999999998</v>
      </c>
      <c r="M367" s="20">
        <f t="shared" si="71"/>
        <v>0.87502296021454029</v>
      </c>
      <c r="N367" s="2" t="s">
        <v>36</v>
      </c>
      <c r="O367" s="2">
        <v>4000000</v>
      </c>
      <c r="P367" s="2">
        <v>4600000</v>
      </c>
      <c r="Q367" s="2">
        <f t="shared" si="65"/>
        <v>600000</v>
      </c>
      <c r="R367" s="4">
        <f t="shared" si="66"/>
        <v>0.15</v>
      </c>
      <c r="S367" s="2"/>
      <c r="T367" s="5">
        <f t="shared" si="72"/>
        <v>66666.666666666672</v>
      </c>
      <c r="U367" s="2">
        <v>76667</v>
      </c>
      <c r="V367" s="5">
        <f t="shared" si="67"/>
        <v>10000.333333333328</v>
      </c>
      <c r="W367" s="4">
        <f t="shared" si="68"/>
        <v>0.15000499999999992</v>
      </c>
      <c r="X367" s="22">
        <f t="shared" si="73"/>
        <v>58334.864014302693</v>
      </c>
      <c r="Y367" s="22">
        <f t="shared" si="74"/>
        <v>67085.385290768158</v>
      </c>
      <c r="Z367" s="22">
        <f t="shared" si="75"/>
        <v>8750.5212764654643</v>
      </c>
      <c r="AA367" s="8">
        <f t="shared" si="76"/>
        <v>0.15000499999999981</v>
      </c>
      <c r="AB367" s="22">
        <f t="shared" si="77"/>
        <v>4025123.1174460896</v>
      </c>
      <c r="AC367" s="11">
        <v>18871</v>
      </c>
      <c r="AD367" s="2">
        <v>2006</v>
      </c>
      <c r="AE367" s="2">
        <f t="shared" si="69"/>
        <v>10</v>
      </c>
      <c r="AF367" s="2" t="s">
        <v>105</v>
      </c>
    </row>
    <row r="368" spans="1:32" x14ac:dyDescent="0.2">
      <c r="A368">
        <v>35</v>
      </c>
      <c r="B368" s="2" t="s">
        <v>548</v>
      </c>
      <c r="C368" s="2" t="s">
        <v>22</v>
      </c>
      <c r="D368" s="2" t="s">
        <v>23</v>
      </c>
      <c r="E368" s="2" t="s">
        <v>2767</v>
      </c>
      <c r="F368" s="2" t="s">
        <v>2776</v>
      </c>
      <c r="G368" s="2">
        <v>45</v>
      </c>
      <c r="H368" s="2">
        <v>51</v>
      </c>
      <c r="I368" s="3">
        <v>42602</v>
      </c>
      <c r="J368" s="3">
        <v>42613</v>
      </c>
      <c r="K368" s="3" t="s">
        <v>2540</v>
      </c>
      <c r="L368" s="17">
        <f t="shared" si="70"/>
        <v>272.20999999999998</v>
      </c>
      <c r="M368" s="20">
        <f t="shared" si="71"/>
        <v>0.87502296021454029</v>
      </c>
      <c r="N368" s="2" t="s">
        <v>24</v>
      </c>
      <c r="O368" s="2">
        <v>3490000</v>
      </c>
      <c r="P368" s="2">
        <v>3500000</v>
      </c>
      <c r="Q368" s="2">
        <f t="shared" si="65"/>
        <v>10000</v>
      </c>
      <c r="R368" s="4">
        <f t="shared" si="66"/>
        <v>2.8653295128939827E-3</v>
      </c>
      <c r="S368" s="2"/>
      <c r="T368" s="5">
        <f t="shared" si="72"/>
        <v>77555.555555555562</v>
      </c>
      <c r="U368" s="2">
        <v>77778</v>
      </c>
      <c r="V368" s="5">
        <f t="shared" si="67"/>
        <v>222.44444444443798</v>
      </c>
      <c r="W368" s="4">
        <f t="shared" si="68"/>
        <v>2.8681948424067933E-3</v>
      </c>
      <c r="X368" s="22">
        <f t="shared" si="73"/>
        <v>67862.891803305465</v>
      </c>
      <c r="Y368" s="22">
        <f t="shared" si="74"/>
        <v>68057.535799566511</v>
      </c>
      <c r="Z368" s="22">
        <f t="shared" si="75"/>
        <v>194.64399626104569</v>
      </c>
      <c r="AA368" s="8">
        <f t="shared" si="76"/>
        <v>2.8681948424067153E-3</v>
      </c>
      <c r="AB368" s="22">
        <f t="shared" si="77"/>
        <v>3062589.110980493</v>
      </c>
      <c r="AC368" s="11">
        <v>18884</v>
      </c>
      <c r="AD368" s="2">
        <v>2006</v>
      </c>
      <c r="AE368" s="2">
        <f t="shared" si="69"/>
        <v>10</v>
      </c>
      <c r="AF368" s="2" t="s">
        <v>37</v>
      </c>
    </row>
    <row r="369" spans="1:32" x14ac:dyDescent="0.2">
      <c r="A369">
        <v>35</v>
      </c>
      <c r="B369" s="2" t="s">
        <v>2490</v>
      </c>
      <c r="C369" s="2" t="s">
        <v>22</v>
      </c>
      <c r="D369" s="2" t="s">
        <v>23</v>
      </c>
      <c r="E369" s="2" t="s">
        <v>2767</v>
      </c>
      <c r="F369" s="2" t="s">
        <v>2776</v>
      </c>
      <c r="G369" s="2">
        <v>160</v>
      </c>
      <c r="H369" s="2">
        <v>178</v>
      </c>
      <c r="I369" s="3">
        <v>42601</v>
      </c>
      <c r="J369" s="3">
        <v>42613</v>
      </c>
      <c r="K369" s="3" t="s">
        <v>2540</v>
      </c>
      <c r="L369" s="17">
        <f t="shared" si="70"/>
        <v>272.20999999999998</v>
      </c>
      <c r="M369" s="20">
        <f t="shared" si="71"/>
        <v>0.87502296021454029</v>
      </c>
      <c r="N369" s="2" t="s">
        <v>32</v>
      </c>
      <c r="O369" s="2">
        <v>13000000</v>
      </c>
      <c r="P369" s="2">
        <v>11500000</v>
      </c>
      <c r="Q369" s="2">
        <f t="shared" si="65"/>
        <v>-1500000</v>
      </c>
      <c r="R369" s="4">
        <f t="shared" si="66"/>
        <v>-0.11538461538461539</v>
      </c>
      <c r="S369" s="2">
        <v>81445</v>
      </c>
      <c r="T369" s="5">
        <f t="shared" si="72"/>
        <v>81759.03125</v>
      </c>
      <c r="U369" s="2">
        <v>72384</v>
      </c>
      <c r="V369" s="5">
        <f t="shared" si="67"/>
        <v>-9375.03125</v>
      </c>
      <c r="W369" s="4">
        <f t="shared" si="68"/>
        <v>-0.11466661366538636</v>
      </c>
      <c r="X369" s="22">
        <f t="shared" si="73"/>
        <v>71541.029548648105</v>
      </c>
      <c r="Y369" s="22">
        <f t="shared" si="74"/>
        <v>63337.661952169285</v>
      </c>
      <c r="Z369" s="22">
        <f t="shared" si="75"/>
        <v>-8203.3675964788199</v>
      </c>
      <c r="AA369" s="8">
        <f t="shared" si="76"/>
        <v>-0.11466661366538633</v>
      </c>
      <c r="AB369" s="22">
        <f t="shared" si="77"/>
        <v>10134025.912347086</v>
      </c>
      <c r="AC369" s="11">
        <v>16358</v>
      </c>
      <c r="AD369" s="2">
        <v>2003</v>
      </c>
      <c r="AE369" s="2">
        <f t="shared" si="69"/>
        <v>13</v>
      </c>
      <c r="AF369" s="2" t="s">
        <v>127</v>
      </c>
    </row>
    <row r="370" spans="1:32" x14ac:dyDescent="0.2">
      <c r="A370">
        <v>35</v>
      </c>
      <c r="B370" s="2" t="s">
        <v>2096</v>
      </c>
      <c r="C370" s="2" t="s">
        <v>22</v>
      </c>
      <c r="D370" s="2" t="s">
        <v>23</v>
      </c>
      <c r="E370" s="2" t="s">
        <v>2767</v>
      </c>
      <c r="F370" s="2" t="s">
        <v>2776</v>
      </c>
      <c r="G370" s="2">
        <v>93</v>
      </c>
      <c r="H370" s="2">
        <v>104</v>
      </c>
      <c r="I370" s="3">
        <v>42601</v>
      </c>
      <c r="J370" s="3">
        <v>42613</v>
      </c>
      <c r="K370" s="3" t="s">
        <v>2540</v>
      </c>
      <c r="L370" s="17">
        <f t="shared" si="70"/>
        <v>272.20999999999998</v>
      </c>
      <c r="M370" s="20">
        <f t="shared" si="71"/>
        <v>0.87502296021454029</v>
      </c>
      <c r="N370" s="2" t="s">
        <v>32</v>
      </c>
      <c r="O370" s="2">
        <v>6650000</v>
      </c>
      <c r="P370" s="2">
        <v>7075000</v>
      </c>
      <c r="Q370" s="2">
        <f t="shared" si="65"/>
        <v>425000</v>
      </c>
      <c r="R370" s="4">
        <f t="shared" si="66"/>
        <v>6.3909774436090222E-2</v>
      </c>
      <c r="S370" s="2">
        <v>11142</v>
      </c>
      <c r="T370" s="5">
        <f t="shared" si="72"/>
        <v>71625.182795698929</v>
      </c>
      <c r="U370" s="2">
        <v>76195</v>
      </c>
      <c r="V370" s="5">
        <f t="shared" si="67"/>
        <v>4569.8172043010709</v>
      </c>
      <c r="W370" s="4">
        <f t="shared" si="68"/>
        <v>6.3801822570364E-2</v>
      </c>
      <c r="X370" s="22">
        <f t="shared" si="73"/>
        <v>62673.67947580004</v>
      </c>
      <c r="Y370" s="22">
        <f t="shared" si="74"/>
        <v>66672.374453546901</v>
      </c>
      <c r="Z370" s="22">
        <f t="shared" si="75"/>
        <v>3998.6949777468617</v>
      </c>
      <c r="AA370" s="8">
        <f t="shared" si="76"/>
        <v>6.3801822570364056E-2</v>
      </c>
      <c r="AB370" s="22">
        <f t="shared" si="77"/>
        <v>6200530.8241798617</v>
      </c>
      <c r="AC370" s="11">
        <v>3078</v>
      </c>
      <c r="AD370" s="2">
        <v>1996</v>
      </c>
      <c r="AE370" s="2">
        <f t="shared" si="69"/>
        <v>20</v>
      </c>
      <c r="AF370" s="2" t="s">
        <v>103</v>
      </c>
    </row>
    <row r="371" spans="1:32" x14ac:dyDescent="0.2">
      <c r="A371">
        <v>35</v>
      </c>
      <c r="B371" s="2" t="s">
        <v>2197</v>
      </c>
      <c r="C371" s="2" t="s">
        <v>22</v>
      </c>
      <c r="D371" s="2" t="s">
        <v>23</v>
      </c>
      <c r="E371" s="2" t="s">
        <v>2767</v>
      </c>
      <c r="F371" s="2" t="s">
        <v>2776</v>
      </c>
      <c r="G371" s="2">
        <v>101</v>
      </c>
      <c r="H371" s="2">
        <v>115</v>
      </c>
      <c r="I371" s="3">
        <v>42602</v>
      </c>
      <c r="J371" s="3">
        <v>42613</v>
      </c>
      <c r="K371" s="3" t="s">
        <v>2540</v>
      </c>
      <c r="L371" s="17">
        <f t="shared" si="70"/>
        <v>272.20999999999998</v>
      </c>
      <c r="M371" s="20">
        <f t="shared" si="71"/>
        <v>0.87502296021454029</v>
      </c>
      <c r="N371" s="2" t="s">
        <v>24</v>
      </c>
      <c r="O371" s="2">
        <v>4500000</v>
      </c>
      <c r="P371" s="2">
        <v>5550000</v>
      </c>
      <c r="Q371" s="2">
        <f t="shared" si="65"/>
        <v>1050000</v>
      </c>
      <c r="R371" s="4">
        <f t="shared" si="66"/>
        <v>0.23333333333333334</v>
      </c>
      <c r="S371" s="2">
        <v>55945</v>
      </c>
      <c r="T371" s="5">
        <f t="shared" si="72"/>
        <v>45108.366336633662</v>
      </c>
      <c r="U371" s="2">
        <v>55504</v>
      </c>
      <c r="V371" s="5">
        <f t="shared" si="67"/>
        <v>10395.633663366338</v>
      </c>
      <c r="W371" s="4">
        <f t="shared" si="68"/>
        <v>0.23045910343518197</v>
      </c>
      <c r="X371" s="22">
        <f t="shared" si="73"/>
        <v>39470.856242323105</v>
      </c>
      <c r="Y371" s="22">
        <f t="shared" si="74"/>
        <v>48567.274383747841</v>
      </c>
      <c r="Z371" s="22">
        <f t="shared" si="75"/>
        <v>9096.4181414247359</v>
      </c>
      <c r="AA371" s="8">
        <f t="shared" si="76"/>
        <v>0.23045910343518192</v>
      </c>
      <c r="AB371" s="22">
        <f t="shared" si="77"/>
        <v>4905294.7127585318</v>
      </c>
      <c r="AC371" s="2"/>
      <c r="AD371" s="2">
        <v>1983</v>
      </c>
      <c r="AE371" s="2">
        <f t="shared" si="69"/>
        <v>33</v>
      </c>
      <c r="AF371" s="2" t="s">
        <v>46</v>
      </c>
    </row>
    <row r="372" spans="1:32" x14ac:dyDescent="0.2">
      <c r="A372">
        <v>35</v>
      </c>
      <c r="B372" s="2" t="s">
        <v>1824</v>
      </c>
      <c r="C372" s="2" t="s">
        <v>22</v>
      </c>
      <c r="D372" s="2" t="s">
        <v>23</v>
      </c>
      <c r="E372" s="2" t="s">
        <v>2767</v>
      </c>
      <c r="F372" s="2" t="s">
        <v>2776</v>
      </c>
      <c r="G372" s="2">
        <v>115</v>
      </c>
      <c r="H372" s="2">
        <v>124</v>
      </c>
      <c r="I372" s="3">
        <v>42603</v>
      </c>
      <c r="J372" s="3">
        <v>42613</v>
      </c>
      <c r="K372" s="3" t="s">
        <v>2540</v>
      </c>
      <c r="L372" s="17">
        <f t="shared" si="70"/>
        <v>272.20999999999998</v>
      </c>
      <c r="M372" s="20">
        <f t="shared" si="71"/>
        <v>0.87502296021454029</v>
      </c>
      <c r="N372" s="2" t="s">
        <v>36</v>
      </c>
      <c r="O372" s="2">
        <v>6000000</v>
      </c>
      <c r="P372" s="2">
        <v>6700000</v>
      </c>
      <c r="Q372" s="2">
        <f t="shared" si="65"/>
        <v>700000</v>
      </c>
      <c r="R372" s="4">
        <f t="shared" si="66"/>
        <v>0.11666666666666667</v>
      </c>
      <c r="S372" s="2">
        <v>39000</v>
      </c>
      <c r="T372" s="5">
        <f t="shared" si="72"/>
        <v>52513.043478260872</v>
      </c>
      <c r="U372" s="2">
        <v>58600</v>
      </c>
      <c r="V372" s="5">
        <f t="shared" si="67"/>
        <v>6086.9565217391282</v>
      </c>
      <c r="W372" s="4">
        <f t="shared" si="68"/>
        <v>0.11591323066732898</v>
      </c>
      <c r="X372" s="22">
        <f t="shared" si="73"/>
        <v>45950.118754222691</v>
      </c>
      <c r="Y372" s="22">
        <f t="shared" si="74"/>
        <v>51276.345468572064</v>
      </c>
      <c r="Z372" s="22">
        <f t="shared" si="75"/>
        <v>5326.2267143493737</v>
      </c>
      <c r="AA372" s="8">
        <f t="shared" si="76"/>
        <v>0.11591323066732898</v>
      </c>
      <c r="AB372" s="22">
        <f t="shared" si="77"/>
        <v>5896779.7288857875</v>
      </c>
      <c r="AC372" s="11">
        <v>37086</v>
      </c>
      <c r="AD372" s="2">
        <v>1973</v>
      </c>
      <c r="AE372" s="2">
        <f t="shared" si="69"/>
        <v>43</v>
      </c>
      <c r="AF372" s="2" t="s">
        <v>186</v>
      </c>
    </row>
    <row r="373" spans="1:32" x14ac:dyDescent="0.2">
      <c r="A373">
        <v>35</v>
      </c>
      <c r="B373" s="2" t="s">
        <v>2334</v>
      </c>
      <c r="C373" s="2" t="s">
        <v>22</v>
      </c>
      <c r="D373" s="2" t="s">
        <v>23</v>
      </c>
      <c r="E373" s="2" t="s">
        <v>2767</v>
      </c>
      <c r="F373" s="2" t="s">
        <v>2776</v>
      </c>
      <c r="G373" s="2">
        <v>115</v>
      </c>
      <c r="H373" s="2">
        <v>147</v>
      </c>
      <c r="I373" s="3">
        <v>42601</v>
      </c>
      <c r="J373" s="3">
        <v>42613</v>
      </c>
      <c r="K373" s="3" t="s">
        <v>2540</v>
      </c>
      <c r="L373" s="17">
        <f t="shared" si="70"/>
        <v>272.20999999999998</v>
      </c>
      <c r="M373" s="20">
        <f t="shared" si="71"/>
        <v>0.87502296021454029</v>
      </c>
      <c r="N373" s="2" t="s">
        <v>32</v>
      </c>
      <c r="O373" s="2">
        <v>6290000</v>
      </c>
      <c r="P373" s="2">
        <v>6800000</v>
      </c>
      <c r="Q373" s="2">
        <f t="shared" si="65"/>
        <v>510000</v>
      </c>
      <c r="R373" s="4">
        <f t="shared" si="66"/>
        <v>8.1081081081081086E-2</v>
      </c>
      <c r="S373" s="2">
        <v>56000</v>
      </c>
      <c r="T373" s="5">
        <f t="shared" si="72"/>
        <v>55182.608695652176</v>
      </c>
      <c r="U373" s="2">
        <v>59617</v>
      </c>
      <c r="V373" s="5">
        <f t="shared" si="67"/>
        <v>4434.3913043478242</v>
      </c>
      <c r="W373" s="4">
        <f t="shared" si="68"/>
        <v>8.0358493539237283E-2</v>
      </c>
      <c r="X373" s="22">
        <f t="shared" si="73"/>
        <v>48286.0496132302</v>
      </c>
      <c r="Y373" s="22">
        <f t="shared" si="74"/>
        <v>52166.243819110248</v>
      </c>
      <c r="Z373" s="22">
        <f t="shared" si="75"/>
        <v>3880.1942058800487</v>
      </c>
      <c r="AA373" s="8">
        <f t="shared" si="76"/>
        <v>8.0358493539237255E-2</v>
      </c>
      <c r="AB373" s="22">
        <f t="shared" si="77"/>
        <v>5999118.0391976787</v>
      </c>
      <c r="AC373" s="11">
        <v>16550</v>
      </c>
      <c r="AD373" s="2">
        <v>1954</v>
      </c>
      <c r="AE373" s="2">
        <f t="shared" si="69"/>
        <v>62</v>
      </c>
      <c r="AF373" s="2" t="s">
        <v>37</v>
      </c>
    </row>
    <row r="374" spans="1:32" x14ac:dyDescent="0.2">
      <c r="A374">
        <v>35</v>
      </c>
      <c r="B374" s="2" t="s">
        <v>1793</v>
      </c>
      <c r="C374" s="2" t="s">
        <v>22</v>
      </c>
      <c r="D374" s="2" t="s">
        <v>23</v>
      </c>
      <c r="E374" s="2" t="s">
        <v>2767</v>
      </c>
      <c r="F374" s="2" t="s">
        <v>2776</v>
      </c>
      <c r="G374" s="2">
        <v>78</v>
      </c>
      <c r="H374" s="2">
        <v>84</v>
      </c>
      <c r="I374" s="3">
        <v>42597</v>
      </c>
      <c r="J374" s="3">
        <v>42614</v>
      </c>
      <c r="K374" s="3" t="s">
        <v>2541</v>
      </c>
      <c r="L374" s="17">
        <f t="shared" si="70"/>
        <v>275.91000000000003</v>
      </c>
      <c r="M374" s="20">
        <f t="shared" si="71"/>
        <v>0.86328875357906554</v>
      </c>
      <c r="N374" s="2" t="s">
        <v>242</v>
      </c>
      <c r="O374" s="2">
        <v>5200000</v>
      </c>
      <c r="P374" s="2">
        <v>5400000</v>
      </c>
      <c r="Q374" s="2">
        <f t="shared" si="65"/>
        <v>200000</v>
      </c>
      <c r="R374" s="4">
        <f t="shared" si="66"/>
        <v>3.8461538461538464E-2</v>
      </c>
      <c r="S374" s="2">
        <v>264</v>
      </c>
      <c r="T374" s="5">
        <f t="shared" si="72"/>
        <v>66670.051282051281</v>
      </c>
      <c r="U374" s="2">
        <v>69234</v>
      </c>
      <c r="V374" s="5">
        <f t="shared" si="67"/>
        <v>2563.9487179487187</v>
      </c>
      <c r="W374" s="4">
        <f t="shared" si="68"/>
        <v>3.8457278322792852E-2</v>
      </c>
      <c r="X374" s="22">
        <f t="shared" si="73"/>
        <v>57555.505472334429</v>
      </c>
      <c r="Y374" s="22">
        <f t="shared" si="74"/>
        <v>59768.933565293024</v>
      </c>
      <c r="Z374" s="22">
        <f t="shared" si="75"/>
        <v>2213.4280929585948</v>
      </c>
      <c r="AA374" s="8">
        <f t="shared" si="76"/>
        <v>3.8457278322792894E-2</v>
      </c>
      <c r="AB374" s="22">
        <f t="shared" si="77"/>
        <v>4661976.8180928556</v>
      </c>
      <c r="AC374" s="11">
        <v>3754</v>
      </c>
      <c r="AD374" s="2">
        <v>2001</v>
      </c>
      <c r="AE374" s="2">
        <f t="shared" si="69"/>
        <v>15</v>
      </c>
      <c r="AF374" s="2" t="s">
        <v>103</v>
      </c>
    </row>
    <row r="375" spans="1:32" x14ac:dyDescent="0.2">
      <c r="A375">
        <v>35</v>
      </c>
      <c r="B375" s="2" t="s">
        <v>2530</v>
      </c>
      <c r="C375" s="2" t="s">
        <v>22</v>
      </c>
      <c r="D375" s="2" t="s">
        <v>23</v>
      </c>
      <c r="E375" s="2" t="s">
        <v>2767</v>
      </c>
      <c r="F375" s="2" t="s">
        <v>2776</v>
      </c>
      <c r="G375" s="2">
        <v>251</v>
      </c>
      <c r="H375" s="2">
        <v>276</v>
      </c>
      <c r="I375" s="3">
        <v>42603</v>
      </c>
      <c r="J375" s="3">
        <v>42614</v>
      </c>
      <c r="K375" s="3" t="s">
        <v>2541</v>
      </c>
      <c r="L375" s="17">
        <f t="shared" si="70"/>
        <v>275.91000000000003</v>
      </c>
      <c r="M375" s="20">
        <f t="shared" si="71"/>
        <v>0.86328875357906554</v>
      </c>
      <c r="N375" s="2" t="s">
        <v>24</v>
      </c>
      <c r="O375" s="2">
        <v>13000000</v>
      </c>
      <c r="P375" s="2">
        <v>13000000</v>
      </c>
      <c r="Q375" s="2">
        <f t="shared" si="65"/>
        <v>0</v>
      </c>
      <c r="R375" s="4">
        <f t="shared" si="66"/>
        <v>0</v>
      </c>
      <c r="S375" s="2"/>
      <c r="T375" s="5">
        <f t="shared" si="72"/>
        <v>51792.828685258966</v>
      </c>
      <c r="U375" s="2">
        <v>51793</v>
      </c>
      <c r="V375" s="5">
        <f t="shared" si="67"/>
        <v>0.17131474103371147</v>
      </c>
      <c r="W375" s="4">
        <f t="shared" si="68"/>
        <v>3.3076923076508904E-6</v>
      </c>
      <c r="X375" s="22">
        <f t="shared" si="73"/>
        <v>44712.166520031285</v>
      </c>
      <c r="Y375" s="22">
        <f t="shared" si="74"/>
        <v>44712.314414120541</v>
      </c>
      <c r="Z375" s="22">
        <f t="shared" si="75"/>
        <v>0.14789408925571479</v>
      </c>
      <c r="AA375" s="8">
        <f t="shared" si="76"/>
        <v>3.3076923076285614E-6</v>
      </c>
      <c r="AB375" s="22">
        <f t="shared" si="77"/>
        <v>11222790.917944256</v>
      </c>
      <c r="AC375" s="11">
        <v>3742</v>
      </c>
      <c r="AD375" s="2">
        <v>1898</v>
      </c>
      <c r="AE375" s="2">
        <f t="shared" si="69"/>
        <v>118</v>
      </c>
      <c r="AF375" s="2" t="s">
        <v>127</v>
      </c>
    </row>
    <row r="376" spans="1:32" x14ac:dyDescent="0.2">
      <c r="A376">
        <v>36</v>
      </c>
      <c r="B376" s="2" t="s">
        <v>1907</v>
      </c>
      <c r="C376" s="2" t="s">
        <v>22</v>
      </c>
      <c r="D376" s="2" t="s">
        <v>23</v>
      </c>
      <c r="E376" s="2" t="s">
        <v>2767</v>
      </c>
      <c r="F376" s="2" t="s">
        <v>2776</v>
      </c>
      <c r="G376" s="2">
        <v>82</v>
      </c>
      <c r="H376" s="2">
        <v>91</v>
      </c>
      <c r="I376" s="3">
        <v>42602</v>
      </c>
      <c r="J376" s="3">
        <v>42618</v>
      </c>
      <c r="K376" s="3" t="s">
        <v>2541</v>
      </c>
      <c r="L376" s="17">
        <f t="shared" si="70"/>
        <v>275.91000000000003</v>
      </c>
      <c r="M376" s="20">
        <f t="shared" si="71"/>
        <v>0.86328875357906554</v>
      </c>
      <c r="N376" s="2" t="s">
        <v>31</v>
      </c>
      <c r="O376" s="2">
        <v>6200000</v>
      </c>
      <c r="P376" s="2">
        <v>6260000</v>
      </c>
      <c r="Q376" s="2">
        <f t="shared" si="65"/>
        <v>60000</v>
      </c>
      <c r="R376" s="4">
        <f t="shared" si="66"/>
        <v>9.6774193548387101E-3</v>
      </c>
      <c r="S376" s="2"/>
      <c r="T376" s="5">
        <f t="shared" si="72"/>
        <v>75609.756097560981</v>
      </c>
      <c r="U376" s="2">
        <v>76341</v>
      </c>
      <c r="V376" s="5">
        <f t="shared" si="67"/>
        <v>731.24390243901871</v>
      </c>
      <c r="W376" s="4">
        <f t="shared" si="68"/>
        <v>9.6712903225805689E-3</v>
      </c>
      <c r="X376" s="22">
        <f t="shared" si="73"/>
        <v>65273.052099880573</v>
      </c>
      <c r="Y376" s="22">
        <f t="shared" si="74"/>
        <v>65904.326736979448</v>
      </c>
      <c r="Z376" s="22">
        <f t="shared" si="75"/>
        <v>631.27463709887525</v>
      </c>
      <c r="AA376" s="8">
        <f t="shared" si="76"/>
        <v>9.6712903225806141E-3</v>
      </c>
      <c r="AB376" s="22">
        <f t="shared" si="77"/>
        <v>5404154.7924323147</v>
      </c>
      <c r="AC376" s="11">
        <v>1172</v>
      </c>
      <c r="AD376" s="2">
        <v>1952</v>
      </c>
      <c r="AE376" s="2">
        <f t="shared" si="69"/>
        <v>64</v>
      </c>
      <c r="AF376" s="2" t="s">
        <v>46</v>
      </c>
    </row>
    <row r="377" spans="1:32" x14ac:dyDescent="0.2">
      <c r="A377">
        <v>36</v>
      </c>
      <c r="B377" s="2" t="s">
        <v>627</v>
      </c>
      <c r="C377" s="2" t="s">
        <v>22</v>
      </c>
      <c r="D377" s="2" t="s">
        <v>23</v>
      </c>
      <c r="E377" s="2" t="s">
        <v>2767</v>
      </c>
      <c r="F377" s="2" t="s">
        <v>2776</v>
      </c>
      <c r="G377" s="2">
        <v>47</v>
      </c>
      <c r="H377" s="2">
        <v>52</v>
      </c>
      <c r="I377" s="3">
        <v>42608</v>
      </c>
      <c r="J377" s="3">
        <v>42619</v>
      </c>
      <c r="K377" s="3" t="s">
        <v>2541</v>
      </c>
      <c r="L377" s="17">
        <f t="shared" si="70"/>
        <v>275.91000000000003</v>
      </c>
      <c r="M377" s="20">
        <f t="shared" si="71"/>
        <v>0.86328875357906554</v>
      </c>
      <c r="N377" s="2" t="s">
        <v>24</v>
      </c>
      <c r="O377" s="2">
        <v>3650000</v>
      </c>
      <c r="P377" s="2">
        <v>4160000</v>
      </c>
      <c r="Q377" s="2">
        <f t="shared" si="65"/>
        <v>510000</v>
      </c>
      <c r="R377" s="4">
        <f t="shared" si="66"/>
        <v>0.13972602739726028</v>
      </c>
      <c r="S377" s="2"/>
      <c r="T377" s="5">
        <f t="shared" si="72"/>
        <v>77659.574468085106</v>
      </c>
      <c r="U377" s="2">
        <v>88511</v>
      </c>
      <c r="V377" s="5">
        <f t="shared" si="67"/>
        <v>10851.425531914894</v>
      </c>
      <c r="W377" s="4">
        <f t="shared" si="68"/>
        <v>0.13973068493150687</v>
      </c>
      <c r="X377" s="22">
        <f t="shared" si="73"/>
        <v>67042.637246033817</v>
      </c>
      <c r="Y377" s="22">
        <f t="shared" si="74"/>
        <v>76410.550868036677</v>
      </c>
      <c r="Z377" s="22">
        <f t="shared" si="75"/>
        <v>9367.9136220028595</v>
      </c>
      <c r="AA377" s="8">
        <f t="shared" si="76"/>
        <v>0.13973068493150689</v>
      </c>
      <c r="AB377" s="22">
        <f t="shared" si="77"/>
        <v>3591295.890797724</v>
      </c>
      <c r="AC377" s="11">
        <v>1310</v>
      </c>
      <c r="AD377" s="2">
        <v>2016</v>
      </c>
      <c r="AE377" s="2">
        <f t="shared" si="69"/>
        <v>0</v>
      </c>
      <c r="AF377" s="2" t="s">
        <v>362</v>
      </c>
    </row>
    <row r="378" spans="1:32" x14ac:dyDescent="0.2">
      <c r="A378">
        <v>36</v>
      </c>
      <c r="B378" s="2" t="s">
        <v>845</v>
      </c>
      <c r="C378" s="2" t="s">
        <v>22</v>
      </c>
      <c r="D378" s="2" t="s">
        <v>23</v>
      </c>
      <c r="E378" s="2" t="s">
        <v>2767</v>
      </c>
      <c r="F378" s="2" t="s">
        <v>2776</v>
      </c>
      <c r="G378" s="2">
        <v>52</v>
      </c>
      <c r="H378" s="2">
        <v>57</v>
      </c>
      <c r="I378" s="3">
        <v>42609</v>
      </c>
      <c r="J378" s="3">
        <v>42619</v>
      </c>
      <c r="K378" s="3" t="s">
        <v>2541</v>
      </c>
      <c r="L378" s="17">
        <f t="shared" si="70"/>
        <v>275.91000000000003</v>
      </c>
      <c r="M378" s="20">
        <f t="shared" si="71"/>
        <v>0.86328875357906554</v>
      </c>
      <c r="N378" s="2" t="s">
        <v>36</v>
      </c>
      <c r="O378" s="2">
        <v>3490000</v>
      </c>
      <c r="P378" s="2">
        <v>4300000</v>
      </c>
      <c r="Q378" s="2">
        <f t="shared" si="65"/>
        <v>810000</v>
      </c>
      <c r="R378" s="4">
        <f t="shared" si="66"/>
        <v>0.23209169054441262</v>
      </c>
      <c r="S378" s="2">
        <v>2950</v>
      </c>
      <c r="T378" s="5">
        <f t="shared" si="72"/>
        <v>67172.11538461539</v>
      </c>
      <c r="U378" s="2">
        <v>82749</v>
      </c>
      <c r="V378" s="5">
        <f t="shared" si="67"/>
        <v>15576.88461538461</v>
      </c>
      <c r="W378" s="4">
        <f t="shared" si="68"/>
        <v>0.23189510299317187</v>
      </c>
      <c r="X378" s="22">
        <f t="shared" si="73"/>
        <v>57988.93176565379</v>
      </c>
      <c r="Y378" s="22">
        <f t="shared" si="74"/>
        <v>71436.281069914097</v>
      </c>
      <c r="Z378" s="22">
        <f t="shared" si="75"/>
        <v>13447.349304260308</v>
      </c>
      <c r="AA378" s="8">
        <f t="shared" si="76"/>
        <v>0.23189510299317198</v>
      </c>
      <c r="AB378" s="22">
        <f t="shared" si="77"/>
        <v>3714686.6156355329</v>
      </c>
      <c r="AC378" s="11">
        <v>17810</v>
      </c>
      <c r="AD378" s="2">
        <v>2004</v>
      </c>
      <c r="AE378" s="2">
        <f t="shared" si="69"/>
        <v>12</v>
      </c>
      <c r="AF378" s="2" t="s">
        <v>37</v>
      </c>
    </row>
    <row r="379" spans="1:32" x14ac:dyDescent="0.2">
      <c r="A379">
        <v>36</v>
      </c>
      <c r="B379" s="2" t="s">
        <v>1639</v>
      </c>
      <c r="C379" s="2" t="s">
        <v>22</v>
      </c>
      <c r="D379" s="2" t="s">
        <v>23</v>
      </c>
      <c r="E379" s="2" t="s">
        <v>2767</v>
      </c>
      <c r="F379" s="2" t="s">
        <v>2776</v>
      </c>
      <c r="G379" s="2">
        <v>73</v>
      </c>
      <c r="H379" s="2">
        <v>85</v>
      </c>
      <c r="I379" s="3">
        <v>42609</v>
      </c>
      <c r="J379" s="3">
        <v>42619</v>
      </c>
      <c r="K379" s="3" t="s">
        <v>2541</v>
      </c>
      <c r="L379" s="17">
        <f t="shared" si="70"/>
        <v>275.91000000000003</v>
      </c>
      <c r="M379" s="20">
        <f t="shared" si="71"/>
        <v>0.86328875357906554</v>
      </c>
      <c r="N379" s="2" t="s">
        <v>36</v>
      </c>
      <c r="O379" s="2">
        <v>5650000</v>
      </c>
      <c r="P379" s="2">
        <v>6400000</v>
      </c>
      <c r="Q379" s="2">
        <f t="shared" si="65"/>
        <v>750000</v>
      </c>
      <c r="R379" s="4">
        <f t="shared" si="66"/>
        <v>0.13274336283185842</v>
      </c>
      <c r="S379" s="2"/>
      <c r="T379" s="5">
        <f t="shared" si="72"/>
        <v>77397.260273972599</v>
      </c>
      <c r="U379" s="2">
        <v>87671</v>
      </c>
      <c r="V379" s="5">
        <f t="shared" si="67"/>
        <v>10273.739726027401</v>
      </c>
      <c r="W379" s="4">
        <f t="shared" si="68"/>
        <v>0.13274035398230094</v>
      </c>
      <c r="X379" s="22">
        <f t="shared" si="73"/>
        <v>66816.184352352328</v>
      </c>
      <c r="Y379" s="22">
        <f t="shared" si="74"/>
        <v>75685.388315030257</v>
      </c>
      <c r="Z379" s="22">
        <f t="shared" si="75"/>
        <v>8869.2039626779297</v>
      </c>
      <c r="AA379" s="8">
        <f t="shared" si="76"/>
        <v>0.132740353982301</v>
      </c>
      <c r="AB379" s="22">
        <f t="shared" si="77"/>
        <v>5525033.3469972089</v>
      </c>
      <c r="AC379" s="11">
        <v>1077</v>
      </c>
      <c r="AD379" s="2">
        <v>2004</v>
      </c>
      <c r="AE379" s="2">
        <f t="shared" si="69"/>
        <v>12</v>
      </c>
      <c r="AF379" s="2" t="s">
        <v>225</v>
      </c>
    </row>
    <row r="380" spans="1:32" x14ac:dyDescent="0.2">
      <c r="A380">
        <v>36</v>
      </c>
      <c r="B380" s="2" t="s">
        <v>2356</v>
      </c>
      <c r="C380" s="2" t="s">
        <v>22</v>
      </c>
      <c r="D380" s="2" t="s">
        <v>23</v>
      </c>
      <c r="E380" s="2" t="s">
        <v>2767</v>
      </c>
      <c r="F380" s="2" t="s">
        <v>2776</v>
      </c>
      <c r="G380" s="2">
        <v>118</v>
      </c>
      <c r="H380" s="2">
        <v>132</v>
      </c>
      <c r="I380" s="3">
        <v>42609</v>
      </c>
      <c r="J380" s="3">
        <v>42619</v>
      </c>
      <c r="K380" s="3" t="s">
        <v>2541</v>
      </c>
      <c r="L380" s="17">
        <f t="shared" si="70"/>
        <v>275.91000000000003</v>
      </c>
      <c r="M380" s="20">
        <f t="shared" si="71"/>
        <v>0.86328875357906554</v>
      </c>
      <c r="N380" s="2" t="s">
        <v>36</v>
      </c>
      <c r="O380" s="2">
        <v>9200000</v>
      </c>
      <c r="P380" s="2">
        <v>9550000</v>
      </c>
      <c r="Q380" s="2">
        <f t="shared" si="65"/>
        <v>350000</v>
      </c>
      <c r="R380" s="4">
        <f t="shared" si="66"/>
        <v>3.8043478260869568E-2</v>
      </c>
      <c r="S380" s="2"/>
      <c r="T380" s="5">
        <f t="shared" si="72"/>
        <v>77966.101694915254</v>
      </c>
      <c r="U380" s="2">
        <v>80932</v>
      </c>
      <c r="V380" s="5">
        <f t="shared" si="67"/>
        <v>2965.8983050847455</v>
      </c>
      <c r="W380" s="4">
        <f t="shared" si="68"/>
        <v>3.8040869565217385E-2</v>
      </c>
      <c r="X380" s="22">
        <f t="shared" si="73"/>
        <v>67307.258753622053</v>
      </c>
      <c r="Y380" s="22">
        <f t="shared" si="74"/>
        <v>69867.685404660937</v>
      </c>
      <c r="Z380" s="22">
        <f t="shared" si="75"/>
        <v>2560.4266510388843</v>
      </c>
      <c r="AA380" s="8">
        <f t="shared" si="76"/>
        <v>3.8040869565217558E-2</v>
      </c>
      <c r="AB380" s="22">
        <f t="shared" si="77"/>
        <v>8244386.8777499907</v>
      </c>
      <c r="AC380" s="11">
        <v>6904</v>
      </c>
      <c r="AD380" s="2">
        <v>2004</v>
      </c>
      <c r="AE380" s="2">
        <f t="shared" si="69"/>
        <v>12</v>
      </c>
      <c r="AF380" s="2" t="s">
        <v>67</v>
      </c>
    </row>
    <row r="381" spans="1:32" x14ac:dyDescent="0.2">
      <c r="A381">
        <v>36</v>
      </c>
      <c r="B381" s="2" t="s">
        <v>308</v>
      </c>
      <c r="C381" s="2" t="s">
        <v>22</v>
      </c>
      <c r="D381" s="2" t="s">
        <v>23</v>
      </c>
      <c r="E381" s="2" t="s">
        <v>2767</v>
      </c>
      <c r="F381" s="2" t="s">
        <v>2776</v>
      </c>
      <c r="G381" s="2">
        <v>38</v>
      </c>
      <c r="H381" s="2">
        <v>42</v>
      </c>
      <c r="I381" s="3">
        <v>42608</v>
      </c>
      <c r="J381" s="3">
        <v>42619</v>
      </c>
      <c r="K381" s="3" t="s">
        <v>2541</v>
      </c>
      <c r="L381" s="17">
        <f t="shared" si="70"/>
        <v>275.91000000000003</v>
      </c>
      <c r="M381" s="20">
        <f t="shared" si="71"/>
        <v>0.86328875357906554</v>
      </c>
      <c r="N381" s="2" t="s">
        <v>24</v>
      </c>
      <c r="O381" s="2">
        <v>2850000</v>
      </c>
      <c r="P381" s="2">
        <v>2850000</v>
      </c>
      <c r="Q381" s="2">
        <f t="shared" si="65"/>
        <v>0</v>
      </c>
      <c r="R381" s="4">
        <f t="shared" si="66"/>
        <v>0</v>
      </c>
      <c r="S381" s="2"/>
      <c r="T381" s="5">
        <f t="shared" si="72"/>
        <v>75000</v>
      </c>
      <c r="U381" s="2">
        <v>75000</v>
      </c>
      <c r="V381" s="5">
        <f t="shared" si="67"/>
        <v>0</v>
      </c>
      <c r="W381" s="4">
        <f t="shared" si="68"/>
        <v>0</v>
      </c>
      <c r="X381" s="22">
        <f t="shared" si="73"/>
        <v>64746.656518429918</v>
      </c>
      <c r="Y381" s="22">
        <f t="shared" si="74"/>
        <v>64746.656518429918</v>
      </c>
      <c r="Z381" s="22">
        <f t="shared" si="75"/>
        <v>0</v>
      </c>
      <c r="AA381" s="8">
        <f t="shared" si="76"/>
        <v>0</v>
      </c>
      <c r="AB381" s="22">
        <f t="shared" si="77"/>
        <v>2460372.947700337</v>
      </c>
      <c r="AC381" s="11">
        <v>2220</v>
      </c>
      <c r="AD381" s="2">
        <v>1991</v>
      </c>
      <c r="AE381" s="2">
        <f t="shared" si="69"/>
        <v>25</v>
      </c>
      <c r="AF381" s="2" t="s">
        <v>48</v>
      </c>
    </row>
    <row r="382" spans="1:32" x14ac:dyDescent="0.2">
      <c r="A382">
        <v>36</v>
      </c>
      <c r="B382" s="2" t="s">
        <v>2343</v>
      </c>
      <c r="C382" s="2" t="s">
        <v>22</v>
      </c>
      <c r="D382" s="2" t="s">
        <v>23</v>
      </c>
      <c r="E382" s="2" t="s">
        <v>2767</v>
      </c>
      <c r="F382" s="2" t="s">
        <v>2776</v>
      </c>
      <c r="G382" s="2">
        <v>116</v>
      </c>
      <c r="H382" s="2">
        <v>140</v>
      </c>
      <c r="I382" s="3">
        <v>42609</v>
      </c>
      <c r="J382" s="3">
        <v>42619</v>
      </c>
      <c r="K382" s="3" t="s">
        <v>2541</v>
      </c>
      <c r="L382" s="17">
        <f t="shared" si="70"/>
        <v>275.91000000000003</v>
      </c>
      <c r="M382" s="20">
        <f t="shared" si="71"/>
        <v>0.86328875357906554</v>
      </c>
      <c r="N382" s="2" t="s">
        <v>36</v>
      </c>
      <c r="O382" s="2">
        <v>6490000</v>
      </c>
      <c r="P382" s="2">
        <v>7425000</v>
      </c>
      <c r="Q382" s="2">
        <f t="shared" si="65"/>
        <v>935000</v>
      </c>
      <c r="R382" s="4">
        <f t="shared" si="66"/>
        <v>0.1440677966101695</v>
      </c>
      <c r="S382" s="2"/>
      <c r="T382" s="5">
        <f t="shared" si="72"/>
        <v>55948.275862068964</v>
      </c>
      <c r="U382" s="2">
        <v>64009</v>
      </c>
      <c r="V382" s="5">
        <f t="shared" si="67"/>
        <v>8060.7241379310362</v>
      </c>
      <c r="W382" s="4">
        <f t="shared" si="68"/>
        <v>0.14407457627118647</v>
      </c>
      <c r="X382" s="22">
        <f t="shared" si="73"/>
        <v>48299.517333863238</v>
      </c>
      <c r="Y382" s="22">
        <f t="shared" si="74"/>
        <v>55258.249827842403</v>
      </c>
      <c r="Z382" s="22">
        <f t="shared" si="75"/>
        <v>6958.7324939791652</v>
      </c>
      <c r="AA382" s="8">
        <f t="shared" si="76"/>
        <v>0.14407457627118633</v>
      </c>
      <c r="AB382" s="22">
        <f t="shared" si="77"/>
        <v>6409956.980029719</v>
      </c>
      <c r="AC382" s="11">
        <v>3217</v>
      </c>
      <c r="AD382" s="2">
        <v>1987</v>
      </c>
      <c r="AE382" s="2">
        <f t="shared" si="69"/>
        <v>29</v>
      </c>
      <c r="AF382" s="2" t="s">
        <v>83</v>
      </c>
    </row>
    <row r="383" spans="1:32" x14ac:dyDescent="0.2">
      <c r="A383">
        <v>36</v>
      </c>
      <c r="B383" s="2" t="s">
        <v>2306</v>
      </c>
      <c r="C383" s="2" t="s">
        <v>22</v>
      </c>
      <c r="D383" s="2" t="s">
        <v>23</v>
      </c>
      <c r="E383" s="2" t="s">
        <v>2767</v>
      </c>
      <c r="F383" s="2" t="s">
        <v>2776</v>
      </c>
      <c r="G383" s="2">
        <v>112</v>
      </c>
      <c r="H383" s="2">
        <v>123</v>
      </c>
      <c r="I383" s="3">
        <v>42608</v>
      </c>
      <c r="J383" s="3">
        <v>42619</v>
      </c>
      <c r="K383" s="3" t="s">
        <v>2541</v>
      </c>
      <c r="L383" s="17">
        <f t="shared" si="70"/>
        <v>275.91000000000003</v>
      </c>
      <c r="M383" s="20">
        <f t="shared" si="71"/>
        <v>0.86328875357906554</v>
      </c>
      <c r="N383" s="2" t="s">
        <v>24</v>
      </c>
      <c r="O383" s="2">
        <v>5950000</v>
      </c>
      <c r="P383" s="2">
        <v>7700000</v>
      </c>
      <c r="Q383" s="2">
        <f t="shared" si="65"/>
        <v>1750000</v>
      </c>
      <c r="R383" s="4">
        <f t="shared" si="66"/>
        <v>0.29411764705882354</v>
      </c>
      <c r="S383" s="2">
        <v>14821</v>
      </c>
      <c r="T383" s="5">
        <f t="shared" si="72"/>
        <v>53257.330357142855</v>
      </c>
      <c r="U383" s="2">
        <v>68882</v>
      </c>
      <c r="V383" s="5">
        <f t="shared" si="67"/>
        <v>15624.669642857145</v>
      </c>
      <c r="W383" s="4">
        <f t="shared" si="68"/>
        <v>0.29338063958666993</v>
      </c>
      <c r="X383" s="22">
        <f t="shared" si="73"/>
        <v>45976.454342966383</v>
      </c>
      <c r="Y383" s="22">
        <f t="shared" si="74"/>
        <v>59465.055924033193</v>
      </c>
      <c r="Z383" s="22">
        <f t="shared" si="75"/>
        <v>13488.60158106681</v>
      </c>
      <c r="AA383" s="8">
        <f t="shared" si="76"/>
        <v>0.29338063958667004</v>
      </c>
      <c r="AB383" s="22">
        <f t="shared" si="77"/>
        <v>6660086.2634917181</v>
      </c>
      <c r="AC383" s="2"/>
      <c r="AD383" s="2">
        <v>1983</v>
      </c>
      <c r="AE383" s="2">
        <f t="shared" si="69"/>
        <v>33</v>
      </c>
      <c r="AF383" s="2" t="s">
        <v>46</v>
      </c>
    </row>
    <row r="384" spans="1:32" x14ac:dyDescent="0.2">
      <c r="A384">
        <v>36</v>
      </c>
      <c r="B384" s="2" t="s">
        <v>1129</v>
      </c>
      <c r="C384" s="2" t="s">
        <v>22</v>
      </c>
      <c r="D384" s="2" t="s">
        <v>23</v>
      </c>
      <c r="E384" s="2" t="s">
        <v>2767</v>
      </c>
      <c r="F384" s="2" t="s">
        <v>2776</v>
      </c>
      <c r="G384" s="2">
        <v>61</v>
      </c>
      <c r="H384" s="2">
        <v>67</v>
      </c>
      <c r="I384" s="3">
        <v>42609</v>
      </c>
      <c r="J384" s="3">
        <v>42619</v>
      </c>
      <c r="K384" s="3" t="s">
        <v>2541</v>
      </c>
      <c r="L384" s="17">
        <f t="shared" si="70"/>
        <v>275.91000000000003</v>
      </c>
      <c r="M384" s="20">
        <f t="shared" si="71"/>
        <v>0.86328875357906554</v>
      </c>
      <c r="N384" s="2" t="s">
        <v>36</v>
      </c>
      <c r="O384" s="2">
        <v>2975000</v>
      </c>
      <c r="P384" s="2">
        <v>4000000</v>
      </c>
      <c r="Q384" s="2">
        <f t="shared" si="65"/>
        <v>1025000</v>
      </c>
      <c r="R384" s="4">
        <f t="shared" si="66"/>
        <v>0.34453781512605042</v>
      </c>
      <c r="S384" s="2">
        <v>43000</v>
      </c>
      <c r="T384" s="5">
        <f t="shared" si="72"/>
        <v>49475.409836065577</v>
      </c>
      <c r="U384" s="2">
        <v>66279</v>
      </c>
      <c r="V384" s="5">
        <f t="shared" si="67"/>
        <v>16803.590163934423</v>
      </c>
      <c r="W384" s="4">
        <f t="shared" si="68"/>
        <v>0.33963518886679911</v>
      </c>
      <c r="X384" s="22">
        <f t="shared" si="73"/>
        <v>42711.564890190493</v>
      </c>
      <c r="Y384" s="22">
        <f t="shared" si="74"/>
        <v>57217.915298466884</v>
      </c>
      <c r="Z384" s="22">
        <f t="shared" si="75"/>
        <v>14506.35040827639</v>
      </c>
      <c r="AA384" s="8">
        <f t="shared" si="76"/>
        <v>0.339635188866799</v>
      </c>
      <c r="AB384" s="22">
        <f t="shared" si="77"/>
        <v>3490292.8332064799</v>
      </c>
      <c r="AC384" s="11">
        <v>41297</v>
      </c>
      <c r="AD384" s="2">
        <v>1982</v>
      </c>
      <c r="AE384" s="2">
        <f t="shared" si="69"/>
        <v>34</v>
      </c>
      <c r="AF384" s="2" t="s">
        <v>108</v>
      </c>
    </row>
    <row r="385" spans="1:32" x14ac:dyDescent="0.2">
      <c r="A385">
        <v>36</v>
      </c>
      <c r="B385" s="2" t="s">
        <v>2481</v>
      </c>
      <c r="C385" s="2" t="s">
        <v>22</v>
      </c>
      <c r="D385" s="2" t="s">
        <v>23</v>
      </c>
      <c r="E385" s="2" t="s">
        <v>2767</v>
      </c>
      <c r="F385" s="2" t="s">
        <v>2776</v>
      </c>
      <c r="G385" s="2">
        <v>153</v>
      </c>
      <c r="H385" s="2"/>
      <c r="I385" s="3">
        <v>42607</v>
      </c>
      <c r="J385" s="3">
        <v>42619</v>
      </c>
      <c r="K385" s="3" t="s">
        <v>2541</v>
      </c>
      <c r="L385" s="17">
        <f t="shared" si="70"/>
        <v>275.91000000000003</v>
      </c>
      <c r="M385" s="20">
        <f t="shared" si="71"/>
        <v>0.86328875357906554</v>
      </c>
      <c r="N385" s="2" t="s">
        <v>32</v>
      </c>
      <c r="O385" s="2">
        <v>9000000</v>
      </c>
      <c r="P385" s="2">
        <v>9200000</v>
      </c>
      <c r="Q385" s="2">
        <f t="shared" si="65"/>
        <v>200000</v>
      </c>
      <c r="R385" s="4">
        <f t="shared" si="66"/>
        <v>2.2222222222222223E-2</v>
      </c>
      <c r="S385" s="2"/>
      <c r="T385" s="5">
        <f t="shared" si="72"/>
        <v>58823.529411764706</v>
      </c>
      <c r="U385" s="2">
        <v>60131</v>
      </c>
      <c r="V385" s="5">
        <f t="shared" si="67"/>
        <v>1307.4705882352937</v>
      </c>
      <c r="W385" s="4">
        <f t="shared" si="68"/>
        <v>2.2226999999999993E-2</v>
      </c>
      <c r="X385" s="22">
        <f t="shared" si="73"/>
        <v>50781.691387003855</v>
      </c>
      <c r="Y385" s="22">
        <f t="shared" si="74"/>
        <v>51910.416041462791</v>
      </c>
      <c r="Z385" s="22">
        <f t="shared" si="75"/>
        <v>1128.7246544589361</v>
      </c>
      <c r="AA385" s="8">
        <f t="shared" si="76"/>
        <v>2.2227000000000028E-2</v>
      </c>
      <c r="AB385" s="22">
        <f t="shared" si="77"/>
        <v>7942293.6543438071</v>
      </c>
      <c r="AC385" s="11">
        <v>5639</v>
      </c>
      <c r="AD385" s="2">
        <v>1981</v>
      </c>
      <c r="AE385" s="2">
        <f t="shared" si="69"/>
        <v>35</v>
      </c>
      <c r="AF385" s="2" t="s">
        <v>225</v>
      </c>
    </row>
    <row r="386" spans="1:32" x14ac:dyDescent="0.2">
      <c r="A386">
        <v>36</v>
      </c>
      <c r="B386" s="2" t="s">
        <v>952</v>
      </c>
      <c r="C386" s="2" t="s">
        <v>22</v>
      </c>
      <c r="D386" s="2" t="s">
        <v>23</v>
      </c>
      <c r="E386" s="2" t="s">
        <v>2767</v>
      </c>
      <c r="F386" s="2" t="s">
        <v>2776</v>
      </c>
      <c r="G386" s="2">
        <v>65</v>
      </c>
      <c r="H386" s="2">
        <v>77</v>
      </c>
      <c r="I386" s="3">
        <v>42608</v>
      </c>
      <c r="J386" s="3">
        <v>42620</v>
      </c>
      <c r="K386" s="3" t="s">
        <v>2541</v>
      </c>
      <c r="L386" s="17">
        <f t="shared" si="70"/>
        <v>275.91000000000003</v>
      </c>
      <c r="M386" s="20">
        <f t="shared" si="71"/>
        <v>0.86328875357906554</v>
      </c>
      <c r="N386" s="2" t="s">
        <v>32</v>
      </c>
      <c r="O386" s="2">
        <v>3900000</v>
      </c>
      <c r="P386" s="2">
        <v>4400000</v>
      </c>
      <c r="Q386" s="2">
        <f t="shared" ref="Q386:Q449" si="78">P386-O386</f>
        <v>500000</v>
      </c>
      <c r="R386" s="4">
        <f t="shared" ref="R386:R449" si="79">Q386/O386</f>
        <v>0.12820512820512819</v>
      </c>
      <c r="S386" s="2"/>
      <c r="T386" s="5">
        <f t="shared" si="72"/>
        <v>60000</v>
      </c>
      <c r="U386" s="2">
        <v>67692</v>
      </c>
      <c r="V386" s="5">
        <f t="shared" ref="V386:V449" si="80">U386-T386</f>
        <v>7692</v>
      </c>
      <c r="W386" s="4">
        <f t="shared" ref="W386:W449" si="81">V386/T386</f>
        <v>0.12820000000000001</v>
      </c>
      <c r="X386" s="22">
        <f t="shared" si="73"/>
        <v>51797.325214743934</v>
      </c>
      <c r="Y386" s="22">
        <f t="shared" si="74"/>
        <v>58437.742307274108</v>
      </c>
      <c r="Z386" s="22">
        <f t="shared" si="75"/>
        <v>6640.4170925301732</v>
      </c>
      <c r="AA386" s="8">
        <f t="shared" si="76"/>
        <v>0.12820000000000001</v>
      </c>
      <c r="AB386" s="22">
        <f t="shared" si="77"/>
        <v>3798453.249972817</v>
      </c>
      <c r="AC386" s="11">
        <v>4550</v>
      </c>
      <c r="AD386" s="2">
        <v>1991</v>
      </c>
      <c r="AE386" s="2">
        <f t="shared" ref="AE386:AE449" si="82">2016-AD386</f>
        <v>25</v>
      </c>
      <c r="AF386" s="2" t="s">
        <v>1327</v>
      </c>
    </row>
    <row r="387" spans="1:32" x14ac:dyDescent="0.2">
      <c r="A387">
        <v>36</v>
      </c>
      <c r="B387" s="2" t="s">
        <v>2307</v>
      </c>
      <c r="C387" s="2" t="s">
        <v>22</v>
      </c>
      <c r="D387" s="2" t="s">
        <v>23</v>
      </c>
      <c r="E387" s="2" t="s">
        <v>2767</v>
      </c>
      <c r="F387" s="2" t="s">
        <v>2776</v>
      </c>
      <c r="G387" s="2">
        <v>112</v>
      </c>
      <c r="H387" s="2">
        <v>123</v>
      </c>
      <c r="I387" s="3">
        <v>42608</v>
      </c>
      <c r="J387" s="3">
        <v>42620</v>
      </c>
      <c r="K387" s="3" t="s">
        <v>2541</v>
      </c>
      <c r="L387" s="17">
        <f t="shared" ref="L387:L450" si="83">IF(K387="Januar",238.19,IF(K387="Februar",240.59,IF(K387="Mars",245.99,IF(K387="April",250.79,IF(K387="Mai",256.52,IF(K387="Juni",259.83,IF(K387="Juli",265.66,IF(K387="August",272.21,IF(K387="September",275.91,IF(K387="Oktober",281.13,IF(K387="November",284.38,IF(K387="Desember",287.34,0))))))))))))</f>
        <v>275.91000000000003</v>
      </c>
      <c r="M387" s="20">
        <f t="shared" ref="M387:M450" si="84">$L$2/L387</f>
        <v>0.86328875357906554</v>
      </c>
      <c r="N387" s="2" t="s">
        <v>32</v>
      </c>
      <c r="O387" s="2">
        <v>7800000</v>
      </c>
      <c r="P387" s="2">
        <v>8900000</v>
      </c>
      <c r="Q387" s="2">
        <f t="shared" si="78"/>
        <v>1100000</v>
      </c>
      <c r="R387" s="4">
        <f t="shared" si="79"/>
        <v>0.14102564102564102</v>
      </c>
      <c r="S387" s="2">
        <v>134752</v>
      </c>
      <c r="T387" s="5">
        <f t="shared" ref="T387:T450" si="85">(O387+S387)/G387</f>
        <v>70846</v>
      </c>
      <c r="U387" s="2">
        <v>80667</v>
      </c>
      <c r="V387" s="5">
        <f t="shared" si="80"/>
        <v>9821</v>
      </c>
      <c r="W387" s="4">
        <f t="shared" si="81"/>
        <v>0.13862462242046128</v>
      </c>
      <c r="X387" s="22">
        <f t="shared" ref="X387:X450" si="86">T387*M387</f>
        <v>61160.555036062477</v>
      </c>
      <c r="Y387" s="22">
        <f t="shared" ref="Y387:Y450" si="87">U387*M387</f>
        <v>69638.913884962487</v>
      </c>
      <c r="Z387" s="22">
        <f t="shared" ref="Z387:Z450" si="88">Y387-X387</f>
        <v>8478.3588489000103</v>
      </c>
      <c r="AA387" s="8">
        <f t="shared" ref="AA387:AA450" si="89">Z387/X387</f>
        <v>0.13862462242046142</v>
      </c>
      <c r="AB387" s="22">
        <f t="shared" ref="AB387:AB450" si="90">Y387*G387</f>
        <v>7799558.3551157983</v>
      </c>
      <c r="AC387" s="11">
        <v>2113</v>
      </c>
      <c r="AD387" s="2">
        <v>1957</v>
      </c>
      <c r="AE387" s="2">
        <f t="shared" si="82"/>
        <v>59</v>
      </c>
      <c r="AF387" s="2" t="s">
        <v>1292</v>
      </c>
    </row>
    <row r="388" spans="1:32" x14ac:dyDescent="0.2">
      <c r="A388">
        <v>36</v>
      </c>
      <c r="B388" s="2" t="s">
        <v>1561</v>
      </c>
      <c r="C388" s="2" t="s">
        <v>22</v>
      </c>
      <c r="D388" s="2" t="s">
        <v>23</v>
      </c>
      <c r="E388" s="2" t="s">
        <v>2767</v>
      </c>
      <c r="F388" s="2" t="s">
        <v>2776</v>
      </c>
      <c r="G388" s="2">
        <v>71</v>
      </c>
      <c r="H388" s="2">
        <v>77</v>
      </c>
      <c r="I388" s="3">
        <v>42608</v>
      </c>
      <c r="J388" s="3">
        <v>42620</v>
      </c>
      <c r="K388" s="3" t="s">
        <v>2541</v>
      </c>
      <c r="L388" s="17">
        <f t="shared" si="83"/>
        <v>275.91000000000003</v>
      </c>
      <c r="M388" s="20">
        <f t="shared" si="84"/>
        <v>0.86328875357906554</v>
      </c>
      <c r="N388" s="2" t="s">
        <v>32</v>
      </c>
      <c r="O388" s="2">
        <v>4290000</v>
      </c>
      <c r="P388" s="2">
        <v>5000000</v>
      </c>
      <c r="Q388" s="2">
        <f t="shared" si="78"/>
        <v>710000</v>
      </c>
      <c r="R388" s="4">
        <f t="shared" si="79"/>
        <v>0.1655011655011655</v>
      </c>
      <c r="S388" s="2"/>
      <c r="T388" s="5">
        <f t="shared" si="85"/>
        <v>60422.535211267605</v>
      </c>
      <c r="U388" s="2">
        <v>70423</v>
      </c>
      <c r="V388" s="5">
        <f t="shared" si="80"/>
        <v>10000.464788732395</v>
      </c>
      <c r="W388" s="4">
        <f t="shared" si="81"/>
        <v>0.16550885780885782</v>
      </c>
      <c r="X388" s="22">
        <f t="shared" si="86"/>
        <v>52162.095110622409</v>
      </c>
      <c r="Y388" s="22">
        <f t="shared" si="87"/>
        <v>60795.383893298531</v>
      </c>
      <c r="Z388" s="22">
        <f t="shared" si="88"/>
        <v>8633.2887826761216</v>
      </c>
      <c r="AA388" s="8">
        <f t="shared" si="89"/>
        <v>0.16550885780885782</v>
      </c>
      <c r="AB388" s="22">
        <f t="shared" si="90"/>
        <v>4316472.2564241961</v>
      </c>
      <c r="AC388" s="11">
        <v>1572</v>
      </c>
      <c r="AD388" s="2">
        <v>1954</v>
      </c>
      <c r="AE388" s="2">
        <f t="shared" si="82"/>
        <v>62</v>
      </c>
      <c r="AF388" s="2" t="s">
        <v>37</v>
      </c>
    </row>
    <row r="389" spans="1:32" x14ac:dyDescent="0.2">
      <c r="A389">
        <v>36</v>
      </c>
      <c r="B389" s="2" t="s">
        <v>2377</v>
      </c>
      <c r="C389" s="2" t="s">
        <v>22</v>
      </c>
      <c r="D389" s="2" t="s">
        <v>23</v>
      </c>
      <c r="E389" s="2" t="s">
        <v>2767</v>
      </c>
      <c r="F389" s="2" t="s">
        <v>2776</v>
      </c>
      <c r="G389" s="2">
        <v>122</v>
      </c>
      <c r="H389" s="2">
        <v>134</v>
      </c>
      <c r="I389" s="3">
        <v>42609</v>
      </c>
      <c r="J389" s="3">
        <v>42622</v>
      </c>
      <c r="K389" s="3" t="s">
        <v>2541</v>
      </c>
      <c r="L389" s="17">
        <f t="shared" si="83"/>
        <v>275.91000000000003</v>
      </c>
      <c r="M389" s="20">
        <f t="shared" si="84"/>
        <v>0.86328875357906554</v>
      </c>
      <c r="N389" s="2" t="s">
        <v>57</v>
      </c>
      <c r="O389" s="2">
        <v>11200000</v>
      </c>
      <c r="P389" s="2">
        <v>10200000</v>
      </c>
      <c r="Q389" s="2">
        <f t="shared" si="78"/>
        <v>-1000000</v>
      </c>
      <c r="R389" s="4">
        <f t="shared" si="79"/>
        <v>-8.9285714285714288E-2</v>
      </c>
      <c r="S389" s="2"/>
      <c r="T389" s="5">
        <f t="shared" si="85"/>
        <v>91803.278688524588</v>
      </c>
      <c r="U389" s="2">
        <v>83607</v>
      </c>
      <c r="V389" s="5">
        <f t="shared" si="80"/>
        <v>-8196.2786885245878</v>
      </c>
      <c r="W389" s="4">
        <f t="shared" si="81"/>
        <v>-8.928089285714283E-2</v>
      </c>
      <c r="X389" s="22">
        <f t="shared" si="86"/>
        <v>79252.738033487985</v>
      </c>
      <c r="Y389" s="22">
        <f t="shared" si="87"/>
        <v>72176.982820484933</v>
      </c>
      <c r="Z389" s="22">
        <f t="shared" si="88"/>
        <v>-7075.7552130030526</v>
      </c>
      <c r="AA389" s="8">
        <f t="shared" si="89"/>
        <v>-8.9280892857142871E-2</v>
      </c>
      <c r="AB389" s="22">
        <f t="shared" si="90"/>
        <v>8805591.9040991627</v>
      </c>
      <c r="AC389" s="11">
        <v>3905</v>
      </c>
      <c r="AD389" s="2">
        <v>2015</v>
      </c>
      <c r="AE389" s="2">
        <f t="shared" si="82"/>
        <v>1</v>
      </c>
      <c r="AF389" s="2" t="s">
        <v>838</v>
      </c>
    </row>
    <row r="390" spans="1:32" x14ac:dyDescent="0.2">
      <c r="A390">
        <v>37</v>
      </c>
      <c r="B390" s="2" t="s">
        <v>1158</v>
      </c>
      <c r="C390" s="2" t="s">
        <v>22</v>
      </c>
      <c r="D390" s="2" t="s">
        <v>23</v>
      </c>
      <c r="E390" s="2" t="s">
        <v>2767</v>
      </c>
      <c r="F390" s="2" t="s">
        <v>2776</v>
      </c>
      <c r="G390" s="2">
        <v>61</v>
      </c>
      <c r="H390" s="2"/>
      <c r="I390" s="3">
        <v>42615</v>
      </c>
      <c r="J390" s="3">
        <v>42625</v>
      </c>
      <c r="K390" s="3" t="s">
        <v>2541</v>
      </c>
      <c r="L390" s="17">
        <f t="shared" si="83"/>
        <v>275.91000000000003</v>
      </c>
      <c r="M390" s="20">
        <f t="shared" si="84"/>
        <v>0.86328875357906554</v>
      </c>
      <c r="N390" s="2" t="s">
        <v>36</v>
      </c>
      <c r="O390" s="2">
        <v>3900000</v>
      </c>
      <c r="P390" s="2">
        <v>3900000</v>
      </c>
      <c r="Q390" s="2">
        <f t="shared" si="78"/>
        <v>0</v>
      </c>
      <c r="R390" s="4">
        <f t="shared" si="79"/>
        <v>0</v>
      </c>
      <c r="S390" s="2"/>
      <c r="T390" s="5">
        <f t="shared" si="85"/>
        <v>63934.426229508194</v>
      </c>
      <c r="U390" s="2">
        <v>63934</v>
      </c>
      <c r="V390" s="5">
        <f t="shared" si="80"/>
        <v>-0.42622950819350081</v>
      </c>
      <c r="W390" s="4">
        <f t="shared" si="81"/>
        <v>-6.6666666666162953E-6</v>
      </c>
      <c r="X390" s="22">
        <f t="shared" si="86"/>
        <v>55193.871130464846</v>
      </c>
      <c r="Y390" s="22">
        <f t="shared" si="87"/>
        <v>55193.503171323973</v>
      </c>
      <c r="Z390" s="22">
        <f t="shared" si="88"/>
        <v>-0.36795914087269921</v>
      </c>
      <c r="AA390" s="8">
        <f t="shared" si="89"/>
        <v>-6.6666666667198171E-6</v>
      </c>
      <c r="AB390" s="22">
        <f t="shared" si="90"/>
        <v>3366803.6934507624</v>
      </c>
      <c r="AC390" s="11">
        <v>5996</v>
      </c>
      <c r="AD390" s="2">
        <v>2006</v>
      </c>
      <c r="AE390" s="2">
        <f t="shared" si="82"/>
        <v>10</v>
      </c>
      <c r="AF390" s="2" t="s">
        <v>186</v>
      </c>
    </row>
    <row r="391" spans="1:32" x14ac:dyDescent="0.2">
      <c r="A391">
        <v>37</v>
      </c>
      <c r="B391" s="2" t="s">
        <v>2410</v>
      </c>
      <c r="C391" s="2" t="s">
        <v>22</v>
      </c>
      <c r="D391" s="2" t="s">
        <v>23</v>
      </c>
      <c r="E391" s="2" t="s">
        <v>2767</v>
      </c>
      <c r="F391" s="2" t="s">
        <v>2776</v>
      </c>
      <c r="G391" s="2">
        <v>128</v>
      </c>
      <c r="H391" s="2">
        <v>142</v>
      </c>
      <c r="I391" s="3">
        <v>42615</v>
      </c>
      <c r="J391" s="3">
        <v>42625</v>
      </c>
      <c r="K391" s="3" t="s">
        <v>2541</v>
      </c>
      <c r="L391" s="17">
        <f t="shared" si="83"/>
        <v>275.91000000000003</v>
      </c>
      <c r="M391" s="20">
        <f t="shared" si="84"/>
        <v>0.86328875357906554</v>
      </c>
      <c r="N391" s="2" t="s">
        <v>36</v>
      </c>
      <c r="O391" s="2">
        <v>7600000</v>
      </c>
      <c r="P391" s="2">
        <v>7800000</v>
      </c>
      <c r="Q391" s="2">
        <f t="shared" si="78"/>
        <v>200000</v>
      </c>
      <c r="R391" s="4">
        <f t="shared" si="79"/>
        <v>2.6315789473684209E-2</v>
      </c>
      <c r="S391" s="2"/>
      <c r="T391" s="5">
        <f t="shared" si="85"/>
        <v>59375</v>
      </c>
      <c r="U391" s="2">
        <v>60938</v>
      </c>
      <c r="V391" s="5">
        <f t="shared" si="80"/>
        <v>1563</v>
      </c>
      <c r="W391" s="4">
        <f t="shared" si="81"/>
        <v>2.632421052631579E-2</v>
      </c>
      <c r="X391" s="22">
        <f t="shared" si="86"/>
        <v>51257.769743757017</v>
      </c>
      <c r="Y391" s="22">
        <f t="shared" si="87"/>
        <v>52607.090065601093</v>
      </c>
      <c r="Z391" s="22">
        <f t="shared" si="88"/>
        <v>1349.3203218440758</v>
      </c>
      <c r="AA391" s="8">
        <f t="shared" si="89"/>
        <v>2.6324210526315717E-2</v>
      </c>
      <c r="AB391" s="22">
        <f t="shared" si="90"/>
        <v>6733707.5283969399</v>
      </c>
      <c r="AC391" s="11">
        <v>11713</v>
      </c>
      <c r="AD391" s="2">
        <v>1979</v>
      </c>
      <c r="AE391" s="2">
        <f t="shared" si="82"/>
        <v>37</v>
      </c>
      <c r="AF391" s="2" t="s">
        <v>108</v>
      </c>
    </row>
    <row r="392" spans="1:32" x14ac:dyDescent="0.2">
      <c r="A392">
        <v>37</v>
      </c>
      <c r="B392" s="2" t="s">
        <v>447</v>
      </c>
      <c r="C392" s="2" t="s">
        <v>22</v>
      </c>
      <c r="D392" s="2" t="s">
        <v>23</v>
      </c>
      <c r="E392" s="2" t="s">
        <v>2767</v>
      </c>
      <c r="F392" s="2" t="s">
        <v>2776</v>
      </c>
      <c r="G392" s="2">
        <v>42</v>
      </c>
      <c r="H392" s="2">
        <v>49</v>
      </c>
      <c r="I392" s="3">
        <v>42616</v>
      </c>
      <c r="J392" s="3">
        <v>42626</v>
      </c>
      <c r="K392" s="3" t="s">
        <v>2541</v>
      </c>
      <c r="L392" s="17">
        <f t="shared" si="83"/>
        <v>275.91000000000003</v>
      </c>
      <c r="M392" s="20">
        <f t="shared" si="84"/>
        <v>0.86328875357906554</v>
      </c>
      <c r="N392" s="2" t="s">
        <v>36</v>
      </c>
      <c r="O392" s="2">
        <v>2950000</v>
      </c>
      <c r="P392" s="2">
        <v>2950000</v>
      </c>
      <c r="Q392" s="2">
        <f t="shared" si="78"/>
        <v>0</v>
      </c>
      <c r="R392" s="4">
        <f t="shared" si="79"/>
        <v>0</v>
      </c>
      <c r="S392" s="2">
        <v>501</v>
      </c>
      <c r="T392" s="5">
        <f t="shared" si="85"/>
        <v>70250.023809523816</v>
      </c>
      <c r="U392" s="2">
        <v>70250</v>
      </c>
      <c r="V392" s="5">
        <f t="shared" si="80"/>
        <v>-2.3809523816453293E-2</v>
      </c>
      <c r="W392" s="4">
        <f t="shared" si="81"/>
        <v>-3.3892549105763332E-7</v>
      </c>
      <c r="X392" s="22">
        <f t="shared" si="86"/>
        <v>60646.05549342349</v>
      </c>
      <c r="Y392" s="22">
        <f t="shared" si="87"/>
        <v>60646.034938929355</v>
      </c>
      <c r="Z392" s="22">
        <f t="shared" si="88"/>
        <v>-2.0554494134557899E-2</v>
      </c>
      <c r="AA392" s="8">
        <f t="shared" si="89"/>
        <v>-3.3892549098740391E-7</v>
      </c>
      <c r="AB392" s="22">
        <f t="shared" si="90"/>
        <v>2547133.4674350331</v>
      </c>
      <c r="AC392" s="11">
        <v>2467</v>
      </c>
      <c r="AD392" s="2">
        <v>2007</v>
      </c>
      <c r="AE392" s="2">
        <f t="shared" si="82"/>
        <v>9</v>
      </c>
      <c r="AF392" s="2" t="s">
        <v>161</v>
      </c>
    </row>
    <row r="393" spans="1:32" x14ac:dyDescent="0.2">
      <c r="A393">
        <v>37</v>
      </c>
      <c r="B393" s="2" t="s">
        <v>1422</v>
      </c>
      <c r="C393" s="2" t="s">
        <v>22</v>
      </c>
      <c r="D393" s="2" t="s">
        <v>23</v>
      </c>
      <c r="E393" s="2" t="s">
        <v>2767</v>
      </c>
      <c r="F393" s="2" t="s">
        <v>2776</v>
      </c>
      <c r="G393" s="2">
        <v>67</v>
      </c>
      <c r="H393" s="2">
        <v>82</v>
      </c>
      <c r="I393" s="3">
        <v>42616</v>
      </c>
      <c r="J393" s="3">
        <v>42626</v>
      </c>
      <c r="K393" s="3" t="s">
        <v>2541</v>
      </c>
      <c r="L393" s="17">
        <f t="shared" si="83"/>
        <v>275.91000000000003</v>
      </c>
      <c r="M393" s="20">
        <f t="shared" si="84"/>
        <v>0.86328875357906554</v>
      </c>
      <c r="N393" s="2" t="s">
        <v>36</v>
      </c>
      <c r="O393" s="2">
        <v>4900000</v>
      </c>
      <c r="P393" s="2">
        <v>5350000</v>
      </c>
      <c r="Q393" s="2">
        <f t="shared" si="78"/>
        <v>450000</v>
      </c>
      <c r="R393" s="4">
        <f t="shared" si="79"/>
        <v>9.1836734693877556E-2</v>
      </c>
      <c r="S393" s="2">
        <v>5540</v>
      </c>
      <c r="T393" s="5">
        <f t="shared" si="85"/>
        <v>73217.014925373136</v>
      </c>
      <c r="U393" s="2">
        <v>79933</v>
      </c>
      <c r="V393" s="5">
        <f t="shared" si="80"/>
        <v>6715.9850746268639</v>
      </c>
      <c r="W393" s="4">
        <f t="shared" si="81"/>
        <v>9.1727108534432472E-2</v>
      </c>
      <c r="X393" s="22">
        <f t="shared" si="86"/>
        <v>63207.425555705209</v>
      </c>
      <c r="Y393" s="22">
        <f t="shared" si="87"/>
        <v>69005.25993983545</v>
      </c>
      <c r="Z393" s="22">
        <f t="shared" si="88"/>
        <v>5797.8343841302412</v>
      </c>
      <c r="AA393" s="8">
        <f t="shared" si="89"/>
        <v>9.1727108534432611E-2</v>
      </c>
      <c r="AB393" s="22">
        <f t="shared" si="90"/>
        <v>4623352.4159689751</v>
      </c>
      <c r="AC393" s="11">
        <v>18323</v>
      </c>
      <c r="AD393" s="2">
        <v>2001</v>
      </c>
      <c r="AE393" s="2">
        <f t="shared" si="82"/>
        <v>15</v>
      </c>
      <c r="AF393" s="2" t="s">
        <v>137</v>
      </c>
    </row>
    <row r="394" spans="1:32" x14ac:dyDescent="0.2">
      <c r="A394">
        <v>37</v>
      </c>
      <c r="B394" s="2" t="s">
        <v>1603</v>
      </c>
      <c r="C394" s="2" t="s">
        <v>22</v>
      </c>
      <c r="D394" s="2" t="s">
        <v>23</v>
      </c>
      <c r="E394" s="2" t="s">
        <v>2767</v>
      </c>
      <c r="F394" s="2" t="s">
        <v>2776</v>
      </c>
      <c r="G394" s="2">
        <v>72</v>
      </c>
      <c r="H394" s="2">
        <v>120</v>
      </c>
      <c r="I394" s="3">
        <v>42600</v>
      </c>
      <c r="J394" s="3">
        <v>42626</v>
      </c>
      <c r="K394" s="3" t="s">
        <v>2541</v>
      </c>
      <c r="L394" s="17">
        <f t="shared" si="83"/>
        <v>275.91000000000003</v>
      </c>
      <c r="M394" s="20">
        <f t="shared" si="84"/>
        <v>0.86328875357906554</v>
      </c>
      <c r="N394" s="2" t="s">
        <v>641</v>
      </c>
      <c r="O394" s="2">
        <v>4790000</v>
      </c>
      <c r="P394" s="2">
        <v>4500000</v>
      </c>
      <c r="Q394" s="2">
        <f t="shared" si="78"/>
        <v>-290000</v>
      </c>
      <c r="R394" s="4">
        <f t="shared" si="79"/>
        <v>-6.0542797494780795E-2</v>
      </c>
      <c r="S394" s="2"/>
      <c r="T394" s="5">
        <f t="shared" si="85"/>
        <v>66527.777777777781</v>
      </c>
      <c r="U394" s="2">
        <v>62500</v>
      </c>
      <c r="V394" s="5">
        <f t="shared" si="80"/>
        <v>-4027.777777777781</v>
      </c>
      <c r="W394" s="4">
        <f t="shared" si="81"/>
        <v>-6.0542797494780837E-2</v>
      </c>
      <c r="X394" s="22">
        <f t="shared" si="86"/>
        <v>57432.682356162833</v>
      </c>
      <c r="Y394" s="22">
        <f t="shared" si="87"/>
        <v>53955.547098691597</v>
      </c>
      <c r="Z394" s="22">
        <f t="shared" si="88"/>
        <v>-3477.1352574712364</v>
      </c>
      <c r="AA394" s="8">
        <f t="shared" si="89"/>
        <v>-6.0542797494780795E-2</v>
      </c>
      <c r="AB394" s="22">
        <f t="shared" si="90"/>
        <v>3884799.3911057948</v>
      </c>
      <c r="AC394" s="11">
        <v>1182</v>
      </c>
      <c r="AD394" s="2">
        <v>2001</v>
      </c>
      <c r="AE394" s="2">
        <f t="shared" si="82"/>
        <v>15</v>
      </c>
      <c r="AF394" s="2" t="s">
        <v>37</v>
      </c>
    </row>
    <row r="395" spans="1:32" x14ac:dyDescent="0.2">
      <c r="A395">
        <v>37</v>
      </c>
      <c r="B395" s="2" t="s">
        <v>2473</v>
      </c>
      <c r="C395" s="2" t="s">
        <v>22</v>
      </c>
      <c r="D395" s="2" t="s">
        <v>23</v>
      </c>
      <c r="E395" s="2" t="s">
        <v>2767</v>
      </c>
      <c r="F395" s="2" t="s">
        <v>2776</v>
      </c>
      <c r="G395" s="2">
        <v>146</v>
      </c>
      <c r="H395" s="2">
        <v>162</v>
      </c>
      <c r="I395" s="3">
        <v>42615</v>
      </c>
      <c r="J395" s="3">
        <v>42626</v>
      </c>
      <c r="K395" s="3" t="s">
        <v>2541</v>
      </c>
      <c r="L395" s="17">
        <f t="shared" si="83"/>
        <v>275.91000000000003</v>
      </c>
      <c r="M395" s="20">
        <f t="shared" si="84"/>
        <v>0.86328875357906554</v>
      </c>
      <c r="N395" s="2" t="s">
        <v>24</v>
      </c>
      <c r="O395" s="2">
        <v>8600000</v>
      </c>
      <c r="P395" s="2">
        <v>9800000</v>
      </c>
      <c r="Q395" s="2">
        <f t="shared" si="78"/>
        <v>1200000</v>
      </c>
      <c r="R395" s="4">
        <f t="shared" si="79"/>
        <v>0.13953488372093023</v>
      </c>
      <c r="S395" s="2"/>
      <c r="T395" s="5">
        <f t="shared" si="85"/>
        <v>58904.109589041094</v>
      </c>
      <c r="U395" s="2">
        <v>67123</v>
      </c>
      <c r="V395" s="5">
        <f t="shared" si="80"/>
        <v>8218.8904109589057</v>
      </c>
      <c r="W395" s="4">
        <f t="shared" si="81"/>
        <v>0.13953000000000004</v>
      </c>
      <c r="X395" s="22">
        <f t="shared" si="86"/>
        <v>50851.255347807972</v>
      </c>
      <c r="Y395" s="22">
        <f t="shared" si="87"/>
        <v>57946.531006487618</v>
      </c>
      <c r="Z395" s="22">
        <f t="shared" si="88"/>
        <v>7095.2756586796459</v>
      </c>
      <c r="AA395" s="8">
        <f t="shared" si="89"/>
        <v>0.13952999999999999</v>
      </c>
      <c r="AB395" s="22">
        <f t="shared" si="90"/>
        <v>8460193.5269471928</v>
      </c>
      <c r="AC395" s="11">
        <v>18129</v>
      </c>
      <c r="AD395" s="2">
        <v>1996</v>
      </c>
      <c r="AE395" s="2">
        <f t="shared" si="82"/>
        <v>20</v>
      </c>
      <c r="AF395" s="2" t="s">
        <v>67</v>
      </c>
    </row>
    <row r="396" spans="1:32" x14ac:dyDescent="0.2">
      <c r="A396">
        <v>37</v>
      </c>
      <c r="B396" s="2" t="s">
        <v>1328</v>
      </c>
      <c r="C396" s="2" t="s">
        <v>22</v>
      </c>
      <c r="D396" s="2" t="s">
        <v>23</v>
      </c>
      <c r="E396" s="2" t="s">
        <v>2767</v>
      </c>
      <c r="F396" s="2" t="s">
        <v>2776</v>
      </c>
      <c r="G396" s="2">
        <v>65</v>
      </c>
      <c r="H396" s="2">
        <v>73</v>
      </c>
      <c r="I396" s="3">
        <v>42616</v>
      </c>
      <c r="J396" s="3">
        <v>42626</v>
      </c>
      <c r="K396" s="3" t="s">
        <v>2541</v>
      </c>
      <c r="L396" s="17">
        <f t="shared" si="83"/>
        <v>275.91000000000003</v>
      </c>
      <c r="M396" s="20">
        <f t="shared" si="84"/>
        <v>0.86328875357906554</v>
      </c>
      <c r="N396" s="2" t="s">
        <v>36</v>
      </c>
      <c r="O396" s="2">
        <v>4200000</v>
      </c>
      <c r="P396" s="2">
        <v>4900000</v>
      </c>
      <c r="Q396" s="2">
        <f t="shared" si="78"/>
        <v>700000</v>
      </c>
      <c r="R396" s="4">
        <f t="shared" si="79"/>
        <v>0.16666666666666666</v>
      </c>
      <c r="S396" s="2"/>
      <c r="T396" s="5">
        <f t="shared" si="85"/>
        <v>64615.384615384617</v>
      </c>
      <c r="U396" s="2">
        <v>75385</v>
      </c>
      <c r="V396" s="5">
        <f t="shared" si="80"/>
        <v>10769.615384615383</v>
      </c>
      <c r="W396" s="4">
        <f t="shared" si="81"/>
        <v>0.16667261904761901</v>
      </c>
      <c r="X396" s="22">
        <f t="shared" si="86"/>
        <v>55781.734846647312</v>
      </c>
      <c r="Y396" s="22">
        <f t="shared" si="87"/>
        <v>65079.022688557852</v>
      </c>
      <c r="Z396" s="22">
        <f t="shared" si="88"/>
        <v>9297.28784191054</v>
      </c>
      <c r="AA396" s="8">
        <f t="shared" si="89"/>
        <v>0.16667261904761899</v>
      </c>
      <c r="AB396" s="22">
        <f t="shared" si="90"/>
        <v>4230136.4747562604</v>
      </c>
      <c r="AC396" s="11">
        <v>38753</v>
      </c>
      <c r="AD396" s="2">
        <v>1982</v>
      </c>
      <c r="AE396" s="2">
        <f t="shared" si="82"/>
        <v>34</v>
      </c>
      <c r="AF396" s="2" t="s">
        <v>108</v>
      </c>
    </row>
    <row r="397" spans="1:32" x14ac:dyDescent="0.2">
      <c r="A397">
        <v>37</v>
      </c>
      <c r="B397" s="2" t="s">
        <v>1328</v>
      </c>
      <c r="C397" s="2" t="s">
        <v>22</v>
      </c>
      <c r="D397" s="2" t="s">
        <v>23</v>
      </c>
      <c r="E397" s="2" t="s">
        <v>2767</v>
      </c>
      <c r="F397" s="2" t="s">
        <v>2776</v>
      </c>
      <c r="G397" s="2">
        <v>142</v>
      </c>
      <c r="H397" s="2">
        <v>163</v>
      </c>
      <c r="I397" s="3">
        <v>42615</v>
      </c>
      <c r="J397" s="3">
        <v>42626</v>
      </c>
      <c r="K397" s="3" t="s">
        <v>2541</v>
      </c>
      <c r="L397" s="17">
        <f t="shared" si="83"/>
        <v>275.91000000000003</v>
      </c>
      <c r="M397" s="20">
        <f t="shared" si="84"/>
        <v>0.86328875357906554</v>
      </c>
      <c r="N397" s="2" t="s">
        <v>24</v>
      </c>
      <c r="O397" s="2">
        <v>8200000</v>
      </c>
      <c r="P397" s="2">
        <v>9100000</v>
      </c>
      <c r="Q397" s="2">
        <f t="shared" si="78"/>
        <v>900000</v>
      </c>
      <c r="R397" s="4">
        <f t="shared" si="79"/>
        <v>0.10975609756097561</v>
      </c>
      <c r="S397" s="2"/>
      <c r="T397" s="5">
        <f t="shared" si="85"/>
        <v>57746.478873239437</v>
      </c>
      <c r="U397" s="2">
        <v>64085</v>
      </c>
      <c r="V397" s="5">
        <f t="shared" si="80"/>
        <v>6338.5211267605628</v>
      </c>
      <c r="W397" s="4">
        <f t="shared" si="81"/>
        <v>0.10976463414634145</v>
      </c>
      <c r="X397" s="22">
        <f t="shared" si="86"/>
        <v>49851.885770058718</v>
      </c>
      <c r="Y397" s="22">
        <f t="shared" si="87"/>
        <v>55323.859773114418</v>
      </c>
      <c r="Z397" s="22">
        <f t="shared" si="88"/>
        <v>5471.9740030557005</v>
      </c>
      <c r="AA397" s="8">
        <f t="shared" si="89"/>
        <v>0.10976463414634145</v>
      </c>
      <c r="AB397" s="22">
        <f t="shared" si="90"/>
        <v>7855988.087782247</v>
      </c>
      <c r="AC397" s="11">
        <v>38753</v>
      </c>
      <c r="AD397" s="2">
        <v>1982</v>
      </c>
      <c r="AE397" s="2">
        <f t="shared" si="82"/>
        <v>34</v>
      </c>
      <c r="AF397" s="2" t="s">
        <v>46</v>
      </c>
    </row>
    <row r="398" spans="1:32" x14ac:dyDescent="0.2">
      <c r="A398">
        <v>37</v>
      </c>
      <c r="B398" s="2" t="s">
        <v>1938</v>
      </c>
      <c r="C398" s="2" t="s">
        <v>22</v>
      </c>
      <c r="D398" s="2" t="s">
        <v>23</v>
      </c>
      <c r="E398" s="2" t="s">
        <v>2767</v>
      </c>
      <c r="F398" s="2" t="s">
        <v>2776</v>
      </c>
      <c r="G398" s="2">
        <v>83</v>
      </c>
      <c r="H398" s="2">
        <v>90</v>
      </c>
      <c r="I398" s="3">
        <v>42616</v>
      </c>
      <c r="J398" s="3">
        <v>42626</v>
      </c>
      <c r="K398" s="3" t="s">
        <v>2541</v>
      </c>
      <c r="L398" s="17">
        <f t="shared" si="83"/>
        <v>275.91000000000003</v>
      </c>
      <c r="M398" s="20">
        <f t="shared" si="84"/>
        <v>0.86328875357906554</v>
      </c>
      <c r="N398" s="2" t="s">
        <v>36</v>
      </c>
      <c r="O398" s="2">
        <v>4900000</v>
      </c>
      <c r="P398" s="2">
        <v>5820000</v>
      </c>
      <c r="Q398" s="2">
        <f t="shared" si="78"/>
        <v>920000</v>
      </c>
      <c r="R398" s="4">
        <f t="shared" si="79"/>
        <v>0.18775510204081633</v>
      </c>
      <c r="S398" s="2">
        <v>103000</v>
      </c>
      <c r="T398" s="5">
        <f t="shared" si="85"/>
        <v>60277.108433734938</v>
      </c>
      <c r="U398" s="2">
        <v>71361</v>
      </c>
      <c r="V398" s="5">
        <f t="shared" si="80"/>
        <v>11083.891566265062</v>
      </c>
      <c r="W398" s="4">
        <f t="shared" si="81"/>
        <v>0.18388227063761745</v>
      </c>
      <c r="X398" s="22">
        <f t="shared" si="86"/>
        <v>52036.549809109216</v>
      </c>
      <c r="Y398" s="22">
        <f t="shared" si="87"/>
        <v>61605.148744155696</v>
      </c>
      <c r="Z398" s="22">
        <f t="shared" si="88"/>
        <v>9568.5989350464806</v>
      </c>
      <c r="AA398" s="8">
        <f t="shared" si="89"/>
        <v>0.18388227063761745</v>
      </c>
      <c r="AB398" s="22">
        <f t="shared" si="90"/>
        <v>5113227.3457649229</v>
      </c>
      <c r="AC398" s="11">
        <v>31552</v>
      </c>
      <c r="AD398" s="2">
        <v>1980</v>
      </c>
      <c r="AE398" s="2">
        <f t="shared" si="82"/>
        <v>36</v>
      </c>
      <c r="AF398" s="2" t="s">
        <v>75</v>
      </c>
    </row>
    <row r="399" spans="1:32" x14ac:dyDescent="0.2">
      <c r="A399">
        <v>37</v>
      </c>
      <c r="B399" s="2" t="s">
        <v>1669</v>
      </c>
      <c r="C399" s="2" t="s">
        <v>22</v>
      </c>
      <c r="D399" s="2" t="s">
        <v>23</v>
      </c>
      <c r="E399" s="2" t="s">
        <v>2767</v>
      </c>
      <c r="F399" s="2" t="s">
        <v>2776</v>
      </c>
      <c r="G399" s="2">
        <v>80</v>
      </c>
      <c r="H399" s="2">
        <v>86</v>
      </c>
      <c r="I399" s="3">
        <v>42616</v>
      </c>
      <c r="J399" s="3">
        <v>42626</v>
      </c>
      <c r="K399" s="3" t="s">
        <v>2541</v>
      </c>
      <c r="L399" s="17">
        <f t="shared" si="83"/>
        <v>275.91000000000003</v>
      </c>
      <c r="M399" s="20">
        <f t="shared" si="84"/>
        <v>0.86328875357906554</v>
      </c>
      <c r="N399" s="2" t="s">
        <v>36</v>
      </c>
      <c r="O399" s="2">
        <v>3900000</v>
      </c>
      <c r="P399" s="2">
        <v>4200000</v>
      </c>
      <c r="Q399" s="2">
        <f t="shared" si="78"/>
        <v>300000</v>
      </c>
      <c r="R399" s="4">
        <f t="shared" si="79"/>
        <v>7.6923076923076927E-2</v>
      </c>
      <c r="S399" s="2">
        <v>316000</v>
      </c>
      <c r="T399" s="5">
        <f t="shared" si="85"/>
        <v>52700</v>
      </c>
      <c r="U399" s="2">
        <v>56450</v>
      </c>
      <c r="V399" s="5">
        <f t="shared" si="80"/>
        <v>3750</v>
      </c>
      <c r="W399" s="4">
        <f t="shared" si="81"/>
        <v>7.1157495256166978E-2</v>
      </c>
      <c r="X399" s="22">
        <f t="shared" si="86"/>
        <v>45495.317313616753</v>
      </c>
      <c r="Y399" s="22">
        <f t="shared" si="87"/>
        <v>48732.650139538251</v>
      </c>
      <c r="Z399" s="22">
        <f t="shared" si="88"/>
        <v>3237.3328259214977</v>
      </c>
      <c r="AA399" s="8">
        <f t="shared" si="89"/>
        <v>7.1157495256167033E-2</v>
      </c>
      <c r="AB399" s="22">
        <f t="shared" si="90"/>
        <v>3898612.0111630601</v>
      </c>
      <c r="AC399" s="11">
        <v>2267</v>
      </c>
      <c r="AD399" s="2">
        <v>1976</v>
      </c>
      <c r="AE399" s="2">
        <f t="shared" si="82"/>
        <v>40</v>
      </c>
      <c r="AF399" s="2" t="s">
        <v>46</v>
      </c>
    </row>
    <row r="400" spans="1:32" x14ac:dyDescent="0.2">
      <c r="A400">
        <v>37</v>
      </c>
      <c r="B400" s="2" t="s">
        <v>104</v>
      </c>
      <c r="C400" s="2" t="s">
        <v>22</v>
      </c>
      <c r="D400" s="2" t="s">
        <v>23</v>
      </c>
      <c r="E400" s="2" t="s">
        <v>2767</v>
      </c>
      <c r="F400" s="2" t="s">
        <v>2776</v>
      </c>
      <c r="G400" s="2">
        <v>50</v>
      </c>
      <c r="H400" s="2">
        <v>57</v>
      </c>
      <c r="I400" s="3">
        <v>42617</v>
      </c>
      <c r="J400" s="3">
        <v>42627</v>
      </c>
      <c r="K400" s="3" t="s">
        <v>2541</v>
      </c>
      <c r="L400" s="17">
        <f t="shared" si="83"/>
        <v>275.91000000000003</v>
      </c>
      <c r="M400" s="20">
        <f t="shared" si="84"/>
        <v>0.86328875357906554</v>
      </c>
      <c r="N400" s="2" t="s">
        <v>36</v>
      </c>
      <c r="O400" s="2">
        <v>4100000</v>
      </c>
      <c r="P400" s="2">
        <v>4920000</v>
      </c>
      <c r="Q400" s="2">
        <f t="shared" si="78"/>
        <v>820000</v>
      </c>
      <c r="R400" s="4">
        <f t="shared" si="79"/>
        <v>0.2</v>
      </c>
      <c r="S400" s="2"/>
      <c r="T400" s="5">
        <f t="shared" si="85"/>
        <v>82000</v>
      </c>
      <c r="U400" s="2">
        <v>98400</v>
      </c>
      <c r="V400" s="5">
        <f t="shared" si="80"/>
        <v>16400</v>
      </c>
      <c r="W400" s="4">
        <f t="shared" si="81"/>
        <v>0.2</v>
      </c>
      <c r="X400" s="22">
        <f t="shared" si="86"/>
        <v>70789.677793483381</v>
      </c>
      <c r="Y400" s="22">
        <f t="shared" si="87"/>
        <v>84947.613352180051</v>
      </c>
      <c r="Z400" s="22">
        <f t="shared" si="88"/>
        <v>14157.93555869667</v>
      </c>
      <c r="AA400" s="8">
        <f t="shared" si="89"/>
        <v>0.19999999999999993</v>
      </c>
      <c r="AB400" s="22">
        <f t="shared" si="90"/>
        <v>4247380.6676090024</v>
      </c>
      <c r="AC400" s="11">
        <v>1259</v>
      </c>
      <c r="AD400" s="2">
        <v>2007</v>
      </c>
      <c r="AE400" s="2">
        <f t="shared" si="82"/>
        <v>9</v>
      </c>
      <c r="AF400" s="2" t="s">
        <v>217</v>
      </c>
    </row>
    <row r="401" spans="1:32" x14ac:dyDescent="0.2">
      <c r="A401">
        <v>37</v>
      </c>
      <c r="B401" s="2" t="s">
        <v>1563</v>
      </c>
      <c r="C401" s="2" t="s">
        <v>22</v>
      </c>
      <c r="D401" s="2" t="s">
        <v>23</v>
      </c>
      <c r="E401" s="2" t="s">
        <v>2767</v>
      </c>
      <c r="F401" s="2" t="s">
        <v>2776</v>
      </c>
      <c r="G401" s="2">
        <v>71</v>
      </c>
      <c r="H401" s="2">
        <v>79</v>
      </c>
      <c r="I401" s="3">
        <v>42616</v>
      </c>
      <c r="J401" s="3">
        <v>42627</v>
      </c>
      <c r="K401" s="3" t="s">
        <v>2541</v>
      </c>
      <c r="L401" s="17">
        <f t="shared" si="83"/>
        <v>275.91000000000003</v>
      </c>
      <c r="M401" s="20">
        <f t="shared" si="84"/>
        <v>0.86328875357906554</v>
      </c>
      <c r="N401" s="2" t="s">
        <v>24</v>
      </c>
      <c r="O401" s="2">
        <v>3600000</v>
      </c>
      <c r="P401" s="2">
        <v>4350000</v>
      </c>
      <c r="Q401" s="2">
        <f t="shared" si="78"/>
        <v>750000</v>
      </c>
      <c r="R401" s="4">
        <f t="shared" si="79"/>
        <v>0.20833333333333334</v>
      </c>
      <c r="S401" s="2">
        <v>31339</v>
      </c>
      <c r="T401" s="5">
        <f t="shared" si="85"/>
        <v>51145.619718309856</v>
      </c>
      <c r="U401" s="2">
        <v>61709</v>
      </c>
      <c r="V401" s="5">
        <f t="shared" si="80"/>
        <v>10563.380281690144</v>
      </c>
      <c r="W401" s="4">
        <f t="shared" si="81"/>
        <v>0.20653538543220568</v>
      </c>
      <c r="X401" s="22">
        <f t="shared" si="86"/>
        <v>44153.438297648594</v>
      </c>
      <c r="Y401" s="22">
        <f t="shared" si="87"/>
        <v>53272.685694610554</v>
      </c>
      <c r="Z401" s="22">
        <f t="shared" si="88"/>
        <v>9119.2473969619605</v>
      </c>
      <c r="AA401" s="8">
        <f t="shared" si="89"/>
        <v>0.20653538543220559</v>
      </c>
      <c r="AB401" s="22">
        <f t="shared" si="90"/>
        <v>3782360.6843173495</v>
      </c>
      <c r="AC401" s="11">
        <v>3699</v>
      </c>
      <c r="AD401" s="2">
        <v>1956</v>
      </c>
      <c r="AE401" s="2">
        <f t="shared" si="82"/>
        <v>60</v>
      </c>
      <c r="AF401" s="2" t="s">
        <v>112</v>
      </c>
    </row>
    <row r="402" spans="1:32" x14ac:dyDescent="0.2">
      <c r="A402">
        <v>37</v>
      </c>
      <c r="B402" s="2" t="s">
        <v>2436</v>
      </c>
      <c r="C402" s="2" t="s">
        <v>22</v>
      </c>
      <c r="D402" s="2" t="s">
        <v>23</v>
      </c>
      <c r="E402" s="2" t="s">
        <v>2767</v>
      </c>
      <c r="F402" s="2" t="s">
        <v>2776</v>
      </c>
      <c r="G402" s="2">
        <v>133</v>
      </c>
      <c r="H402" s="2">
        <v>146</v>
      </c>
      <c r="I402" s="3">
        <v>42615</v>
      </c>
      <c r="J402" s="3">
        <v>42627</v>
      </c>
      <c r="K402" s="3" t="s">
        <v>2541</v>
      </c>
      <c r="L402" s="17">
        <f t="shared" si="83"/>
        <v>275.91000000000003</v>
      </c>
      <c r="M402" s="20">
        <f t="shared" si="84"/>
        <v>0.86328875357906554</v>
      </c>
      <c r="N402" s="2" t="s">
        <v>32</v>
      </c>
      <c r="O402" s="2">
        <v>7800000</v>
      </c>
      <c r="P402" s="2">
        <v>9000000</v>
      </c>
      <c r="Q402" s="2">
        <f t="shared" si="78"/>
        <v>1200000</v>
      </c>
      <c r="R402" s="4">
        <f t="shared" si="79"/>
        <v>0.15384615384615385</v>
      </c>
      <c r="S402" s="2"/>
      <c r="T402" s="5">
        <f t="shared" si="85"/>
        <v>58646.616541353382</v>
      </c>
      <c r="U402" s="2">
        <v>67669</v>
      </c>
      <c r="V402" s="5">
        <f t="shared" si="80"/>
        <v>9022.3834586466182</v>
      </c>
      <c r="W402" s="4">
        <f t="shared" si="81"/>
        <v>0.15384320512820515</v>
      </c>
      <c r="X402" s="22">
        <f t="shared" si="86"/>
        <v>50628.964495614367</v>
      </c>
      <c r="Y402" s="22">
        <f t="shared" si="87"/>
        <v>58417.886665941784</v>
      </c>
      <c r="Z402" s="22">
        <f t="shared" si="88"/>
        <v>7788.9221703274161</v>
      </c>
      <c r="AA402" s="8">
        <f t="shared" si="89"/>
        <v>0.15384320512820512</v>
      </c>
      <c r="AB402" s="22">
        <f t="shared" si="90"/>
        <v>7769578.9265702572</v>
      </c>
      <c r="AC402" s="11">
        <v>1261</v>
      </c>
      <c r="AD402" s="2">
        <v>1912</v>
      </c>
      <c r="AE402" s="2">
        <f t="shared" si="82"/>
        <v>104</v>
      </c>
      <c r="AF402" s="2" t="s">
        <v>1292</v>
      </c>
    </row>
    <row r="403" spans="1:32" x14ac:dyDescent="0.2">
      <c r="A403">
        <v>38</v>
      </c>
      <c r="B403" s="2" t="s">
        <v>1758</v>
      </c>
      <c r="C403" s="2" t="s">
        <v>22</v>
      </c>
      <c r="D403" s="2" t="s">
        <v>23</v>
      </c>
      <c r="E403" s="2" t="s">
        <v>2767</v>
      </c>
      <c r="F403" s="2" t="s">
        <v>2776</v>
      </c>
      <c r="G403" s="2">
        <v>77</v>
      </c>
      <c r="H403" s="2">
        <v>89</v>
      </c>
      <c r="I403" s="3">
        <v>42621</v>
      </c>
      <c r="J403" s="3">
        <v>42632</v>
      </c>
      <c r="K403" s="3" t="s">
        <v>2541</v>
      </c>
      <c r="L403" s="17">
        <f t="shared" si="83"/>
        <v>275.91000000000003</v>
      </c>
      <c r="M403" s="20">
        <f t="shared" si="84"/>
        <v>0.86328875357906554</v>
      </c>
      <c r="N403" s="2" t="s">
        <v>24</v>
      </c>
      <c r="O403" s="2">
        <v>5600000</v>
      </c>
      <c r="P403" s="2">
        <v>6850000</v>
      </c>
      <c r="Q403" s="2">
        <f t="shared" si="78"/>
        <v>1250000</v>
      </c>
      <c r="R403" s="4">
        <f t="shared" si="79"/>
        <v>0.22321428571428573</v>
      </c>
      <c r="S403" s="2"/>
      <c r="T403" s="5">
        <f t="shared" si="85"/>
        <v>72727.272727272721</v>
      </c>
      <c r="U403" s="2">
        <v>88961</v>
      </c>
      <c r="V403" s="5">
        <f t="shared" si="80"/>
        <v>16233.727272727279</v>
      </c>
      <c r="W403" s="4">
        <f t="shared" si="81"/>
        <v>0.2232137500000001</v>
      </c>
      <c r="X403" s="22">
        <f t="shared" si="86"/>
        <v>62784.636623932034</v>
      </c>
      <c r="Y403" s="22">
        <f t="shared" si="87"/>
        <v>76799.030807147254</v>
      </c>
      <c r="Z403" s="22">
        <f t="shared" si="88"/>
        <v>14014.39418321522</v>
      </c>
      <c r="AA403" s="8">
        <f t="shared" si="89"/>
        <v>0.22321375000000016</v>
      </c>
      <c r="AB403" s="22">
        <f t="shared" si="90"/>
        <v>5913525.3721503383</v>
      </c>
      <c r="AC403" s="11">
        <v>1799</v>
      </c>
      <c r="AD403" s="2">
        <v>2007</v>
      </c>
      <c r="AE403" s="2">
        <f t="shared" si="82"/>
        <v>9</v>
      </c>
      <c r="AF403" s="2" t="s">
        <v>46</v>
      </c>
    </row>
    <row r="404" spans="1:32" x14ac:dyDescent="0.2">
      <c r="A404">
        <v>38</v>
      </c>
      <c r="B404" s="2" t="s">
        <v>2275</v>
      </c>
      <c r="C404" s="2" t="s">
        <v>22</v>
      </c>
      <c r="D404" s="2" t="s">
        <v>23</v>
      </c>
      <c r="E404" s="2" t="s">
        <v>2767</v>
      </c>
      <c r="F404" s="2" t="s">
        <v>2776</v>
      </c>
      <c r="G404" s="2">
        <v>108</v>
      </c>
      <c r="H404" s="2">
        <v>119</v>
      </c>
      <c r="I404" s="3">
        <v>42602</v>
      </c>
      <c r="J404" s="3">
        <v>42632</v>
      </c>
      <c r="K404" s="3" t="s">
        <v>2541</v>
      </c>
      <c r="L404" s="17">
        <f t="shared" si="83"/>
        <v>275.91000000000003</v>
      </c>
      <c r="M404" s="20">
        <f t="shared" si="84"/>
        <v>0.86328875357906554</v>
      </c>
      <c r="N404" s="2" t="s">
        <v>647</v>
      </c>
      <c r="O404" s="2">
        <v>8200000</v>
      </c>
      <c r="P404" s="2">
        <v>8128888</v>
      </c>
      <c r="Q404" s="2">
        <f t="shared" si="78"/>
        <v>-71112</v>
      </c>
      <c r="R404" s="4">
        <f t="shared" si="79"/>
        <v>-8.6721951219512188E-3</v>
      </c>
      <c r="S404" s="2">
        <v>121305</v>
      </c>
      <c r="T404" s="5">
        <f t="shared" si="85"/>
        <v>77049.120370370365</v>
      </c>
      <c r="U404" s="2">
        <v>76391</v>
      </c>
      <c r="V404" s="5">
        <f t="shared" si="80"/>
        <v>-658.12037037036498</v>
      </c>
      <c r="W404" s="4">
        <f t="shared" si="81"/>
        <v>-8.5415689005509856E-3</v>
      </c>
      <c r="X404" s="22">
        <f t="shared" si="86"/>
        <v>66515.639088900425</v>
      </c>
      <c r="Y404" s="22">
        <f t="shared" si="87"/>
        <v>65947.491174658397</v>
      </c>
      <c r="Z404" s="22">
        <f t="shared" si="88"/>
        <v>-568.14791424202849</v>
      </c>
      <c r="AA404" s="8">
        <f t="shared" si="89"/>
        <v>-8.5415689005510324E-3</v>
      </c>
      <c r="AB404" s="22">
        <f t="shared" si="90"/>
        <v>7122329.046863107</v>
      </c>
      <c r="AC404" s="11">
        <v>5843</v>
      </c>
      <c r="AD404" s="2">
        <v>1984</v>
      </c>
      <c r="AE404" s="2">
        <f t="shared" si="82"/>
        <v>32</v>
      </c>
      <c r="AF404" s="2" t="s">
        <v>67</v>
      </c>
    </row>
    <row r="405" spans="1:32" x14ac:dyDescent="0.2">
      <c r="A405">
        <v>38</v>
      </c>
      <c r="B405" s="2" t="s">
        <v>2480</v>
      </c>
      <c r="C405" s="2" t="s">
        <v>22</v>
      </c>
      <c r="D405" s="2" t="s">
        <v>23</v>
      </c>
      <c r="E405" s="2" t="s">
        <v>2767</v>
      </c>
      <c r="F405" s="2" t="s">
        <v>2776</v>
      </c>
      <c r="G405" s="2">
        <v>154</v>
      </c>
      <c r="H405" s="2">
        <v>166</v>
      </c>
      <c r="I405" s="3">
        <v>42603</v>
      </c>
      <c r="J405" s="3">
        <v>42632</v>
      </c>
      <c r="K405" s="3" t="s">
        <v>2541</v>
      </c>
      <c r="L405" s="17">
        <f t="shared" si="83"/>
        <v>275.91000000000003</v>
      </c>
      <c r="M405" s="20">
        <f t="shared" si="84"/>
        <v>0.86328875357906554</v>
      </c>
      <c r="N405" s="2" t="s">
        <v>347</v>
      </c>
      <c r="O405" s="2">
        <v>7500000</v>
      </c>
      <c r="P405" s="2">
        <v>7450000</v>
      </c>
      <c r="Q405" s="2">
        <f t="shared" si="78"/>
        <v>-50000</v>
      </c>
      <c r="R405" s="4">
        <f t="shared" si="79"/>
        <v>-6.6666666666666671E-3</v>
      </c>
      <c r="S405" s="2">
        <v>17288</v>
      </c>
      <c r="T405" s="5">
        <f t="shared" si="85"/>
        <v>48813.558441558438</v>
      </c>
      <c r="U405" s="2">
        <v>48489</v>
      </c>
      <c r="V405" s="5">
        <f t="shared" si="80"/>
        <v>-324.55844155843806</v>
      </c>
      <c r="W405" s="4">
        <f t="shared" si="81"/>
        <v>-6.6489404157456071E-3</v>
      </c>
      <c r="X405" s="22">
        <f t="shared" si="86"/>
        <v>42140.19602477186</v>
      </c>
      <c r="Y405" s="22">
        <f t="shared" si="87"/>
        <v>41860.008372295306</v>
      </c>
      <c r="Z405" s="22">
        <f t="shared" si="88"/>
        <v>-280.18765247655392</v>
      </c>
      <c r="AA405" s="8">
        <f t="shared" si="89"/>
        <v>-6.6489404157457476E-3</v>
      </c>
      <c r="AB405" s="22">
        <f t="shared" si="90"/>
        <v>6446441.2893334767</v>
      </c>
      <c r="AC405" s="2"/>
      <c r="AD405" s="2">
        <v>1974</v>
      </c>
      <c r="AE405" s="2">
        <f t="shared" si="82"/>
        <v>42</v>
      </c>
      <c r="AF405" s="2" t="s">
        <v>90</v>
      </c>
    </row>
    <row r="406" spans="1:32" x14ac:dyDescent="0.2">
      <c r="A406">
        <v>38</v>
      </c>
      <c r="B406" s="2" t="s">
        <v>2425</v>
      </c>
      <c r="C406" s="2" t="s">
        <v>22</v>
      </c>
      <c r="D406" s="2" t="s">
        <v>23</v>
      </c>
      <c r="E406" s="2" t="s">
        <v>2767</v>
      </c>
      <c r="F406" s="2" t="s">
        <v>2776</v>
      </c>
      <c r="G406" s="2">
        <v>130</v>
      </c>
      <c r="H406" s="2">
        <v>180</v>
      </c>
      <c r="I406" s="3">
        <v>42622</v>
      </c>
      <c r="J406" s="3">
        <v>42632</v>
      </c>
      <c r="K406" s="3" t="s">
        <v>2541</v>
      </c>
      <c r="L406" s="17">
        <f t="shared" si="83"/>
        <v>275.91000000000003</v>
      </c>
      <c r="M406" s="20">
        <f t="shared" si="84"/>
        <v>0.86328875357906554</v>
      </c>
      <c r="N406" s="2" t="s">
        <v>36</v>
      </c>
      <c r="O406" s="2">
        <v>9500000</v>
      </c>
      <c r="P406" s="2">
        <v>10850000</v>
      </c>
      <c r="Q406" s="2">
        <f t="shared" si="78"/>
        <v>1350000</v>
      </c>
      <c r="R406" s="4">
        <f t="shared" si="79"/>
        <v>0.14210526315789473</v>
      </c>
      <c r="S406" s="2">
        <v>80619</v>
      </c>
      <c r="T406" s="5">
        <f t="shared" si="85"/>
        <v>73697.069230769237</v>
      </c>
      <c r="U406" s="2">
        <v>84082</v>
      </c>
      <c r="V406" s="5">
        <f t="shared" si="80"/>
        <v>10384.930769230763</v>
      </c>
      <c r="W406" s="4">
        <f t="shared" si="81"/>
        <v>0.14091375515506868</v>
      </c>
      <c r="X406" s="22">
        <f t="shared" si="86"/>
        <v>63621.851038660876</v>
      </c>
      <c r="Y406" s="22">
        <f t="shared" si="87"/>
        <v>72587.044978434991</v>
      </c>
      <c r="Z406" s="22">
        <f t="shared" si="88"/>
        <v>8965.1939397741153</v>
      </c>
      <c r="AA406" s="8">
        <f t="shared" si="89"/>
        <v>0.14091375515506877</v>
      </c>
      <c r="AB406" s="22">
        <f t="shared" si="90"/>
        <v>9436315.8471965492</v>
      </c>
      <c r="AC406" s="11">
        <v>17186</v>
      </c>
      <c r="AD406" s="2">
        <v>1924</v>
      </c>
      <c r="AE406" s="2">
        <f t="shared" si="82"/>
        <v>92</v>
      </c>
      <c r="AF406" s="2" t="s">
        <v>494</v>
      </c>
    </row>
    <row r="407" spans="1:32" x14ac:dyDescent="0.2">
      <c r="A407">
        <v>38</v>
      </c>
      <c r="B407" s="2" t="s">
        <v>627</v>
      </c>
      <c r="C407" s="2" t="s">
        <v>22</v>
      </c>
      <c r="D407" s="2" t="s">
        <v>23</v>
      </c>
      <c r="E407" s="2" t="s">
        <v>2767</v>
      </c>
      <c r="F407" s="2" t="s">
        <v>2776</v>
      </c>
      <c r="G407" s="2">
        <v>48</v>
      </c>
      <c r="H407" s="2">
        <v>54</v>
      </c>
      <c r="I407" s="3">
        <v>42622</v>
      </c>
      <c r="J407" s="3">
        <v>42633</v>
      </c>
      <c r="K407" s="3" t="s">
        <v>2541</v>
      </c>
      <c r="L407" s="17">
        <f t="shared" si="83"/>
        <v>275.91000000000003</v>
      </c>
      <c r="M407" s="20">
        <f t="shared" si="84"/>
        <v>0.86328875357906554</v>
      </c>
      <c r="N407" s="2" t="s">
        <v>24</v>
      </c>
      <c r="O407" s="2">
        <v>3800000</v>
      </c>
      <c r="P407" s="2">
        <v>4185000</v>
      </c>
      <c r="Q407" s="2">
        <f t="shared" si="78"/>
        <v>385000</v>
      </c>
      <c r="R407" s="4">
        <f t="shared" si="79"/>
        <v>0.10131578947368421</v>
      </c>
      <c r="S407" s="2"/>
      <c r="T407" s="5">
        <f t="shared" si="85"/>
        <v>79166.666666666672</v>
      </c>
      <c r="U407" s="2">
        <v>87188</v>
      </c>
      <c r="V407" s="5">
        <f t="shared" si="80"/>
        <v>8021.3333333333285</v>
      </c>
      <c r="W407" s="4">
        <f t="shared" si="81"/>
        <v>0.10132210526315782</v>
      </c>
      <c r="X407" s="22">
        <f t="shared" si="86"/>
        <v>68343.692991676027</v>
      </c>
      <c r="Y407" s="22">
        <f t="shared" si="87"/>
        <v>75268.419847051569</v>
      </c>
      <c r="Z407" s="22">
        <f t="shared" si="88"/>
        <v>6924.7268553755421</v>
      </c>
      <c r="AA407" s="8">
        <f t="shared" si="89"/>
        <v>0.10132210526315785</v>
      </c>
      <c r="AB407" s="22">
        <f t="shared" si="90"/>
        <v>3612884.1526584756</v>
      </c>
      <c r="AC407" s="11">
        <v>1310</v>
      </c>
      <c r="AD407" s="2">
        <v>2016</v>
      </c>
      <c r="AE407" s="2">
        <f t="shared" si="82"/>
        <v>0</v>
      </c>
      <c r="AF407" s="2" t="s">
        <v>127</v>
      </c>
    </row>
    <row r="408" spans="1:32" x14ac:dyDescent="0.2">
      <c r="A408">
        <v>38</v>
      </c>
      <c r="B408" s="2" t="s">
        <v>1564</v>
      </c>
      <c r="C408" s="2" t="s">
        <v>22</v>
      </c>
      <c r="D408" s="2" t="s">
        <v>23</v>
      </c>
      <c r="E408" s="2" t="s">
        <v>2767</v>
      </c>
      <c r="F408" s="2" t="s">
        <v>2776</v>
      </c>
      <c r="G408" s="2">
        <v>71</v>
      </c>
      <c r="H408" s="2">
        <v>80</v>
      </c>
      <c r="I408" s="3">
        <v>42622</v>
      </c>
      <c r="J408" s="3">
        <v>42633</v>
      </c>
      <c r="K408" s="3" t="s">
        <v>2541</v>
      </c>
      <c r="L408" s="17">
        <f t="shared" si="83"/>
        <v>275.91000000000003</v>
      </c>
      <c r="M408" s="20">
        <f t="shared" si="84"/>
        <v>0.86328875357906554</v>
      </c>
      <c r="N408" s="2" t="s">
        <v>24</v>
      </c>
      <c r="O408" s="2">
        <v>6500000</v>
      </c>
      <c r="P408" s="2">
        <v>6150000</v>
      </c>
      <c r="Q408" s="2">
        <f t="shared" si="78"/>
        <v>-350000</v>
      </c>
      <c r="R408" s="4">
        <f t="shared" si="79"/>
        <v>-5.3846153846153849E-2</v>
      </c>
      <c r="S408" s="2"/>
      <c r="T408" s="5">
        <f t="shared" si="85"/>
        <v>91549.295774647893</v>
      </c>
      <c r="U408" s="2">
        <v>86620</v>
      </c>
      <c r="V408" s="5">
        <f t="shared" si="80"/>
        <v>-4929.2957746478933</v>
      </c>
      <c r="W408" s="4">
        <f t="shared" si="81"/>
        <v>-5.3843076923076987E-2</v>
      </c>
      <c r="X408" s="22">
        <f t="shared" si="86"/>
        <v>79033.477440336996</v>
      </c>
      <c r="Y408" s="22">
        <f t="shared" si="87"/>
        <v>74778.071835018651</v>
      </c>
      <c r="Z408" s="22">
        <f t="shared" si="88"/>
        <v>-4255.4056053183449</v>
      </c>
      <c r="AA408" s="8">
        <f t="shared" si="89"/>
        <v>-5.3843076923077118E-2</v>
      </c>
      <c r="AB408" s="22">
        <f t="shared" si="90"/>
        <v>5309243.1002863245</v>
      </c>
      <c r="AC408" s="11">
        <v>5830</v>
      </c>
      <c r="AD408" s="2">
        <v>2009</v>
      </c>
      <c r="AE408" s="2">
        <f t="shared" si="82"/>
        <v>7</v>
      </c>
      <c r="AF408" s="2" t="s">
        <v>46</v>
      </c>
    </row>
    <row r="409" spans="1:32" x14ac:dyDescent="0.2">
      <c r="A409">
        <v>38</v>
      </c>
      <c r="B409" s="2" t="s">
        <v>2437</v>
      </c>
      <c r="C409" s="2" t="s">
        <v>22</v>
      </c>
      <c r="D409" s="2" t="s">
        <v>23</v>
      </c>
      <c r="E409" s="2" t="s">
        <v>2767</v>
      </c>
      <c r="F409" s="2" t="s">
        <v>2776</v>
      </c>
      <c r="G409" s="2">
        <v>133</v>
      </c>
      <c r="H409" s="2">
        <v>150</v>
      </c>
      <c r="I409" s="3">
        <v>42623</v>
      </c>
      <c r="J409" s="3">
        <v>42633</v>
      </c>
      <c r="K409" s="3" t="s">
        <v>2541</v>
      </c>
      <c r="L409" s="17">
        <f t="shared" si="83"/>
        <v>275.91000000000003</v>
      </c>
      <c r="M409" s="20">
        <f t="shared" si="84"/>
        <v>0.86328875357906554</v>
      </c>
      <c r="N409" s="2" t="s">
        <v>36</v>
      </c>
      <c r="O409" s="2">
        <v>9700000</v>
      </c>
      <c r="P409" s="2">
        <v>10101010</v>
      </c>
      <c r="Q409" s="2">
        <f t="shared" si="78"/>
        <v>401010</v>
      </c>
      <c r="R409" s="4">
        <f t="shared" si="79"/>
        <v>4.1341237113402061E-2</v>
      </c>
      <c r="S409" s="2">
        <v>3740</v>
      </c>
      <c r="T409" s="5">
        <f t="shared" si="85"/>
        <v>72960.451127819542</v>
      </c>
      <c r="U409" s="2">
        <v>75976</v>
      </c>
      <c r="V409" s="5">
        <f t="shared" si="80"/>
        <v>3015.5488721804577</v>
      </c>
      <c r="W409" s="4">
        <f t="shared" si="81"/>
        <v>4.1331280516584419E-2</v>
      </c>
      <c r="X409" s="22">
        <f t="shared" si="86"/>
        <v>62985.936914701662</v>
      </c>
      <c r="Y409" s="22">
        <f t="shared" si="87"/>
        <v>65589.226341923088</v>
      </c>
      <c r="Z409" s="22">
        <f t="shared" si="88"/>
        <v>2603.2894272214253</v>
      </c>
      <c r="AA409" s="8">
        <f t="shared" si="89"/>
        <v>4.133128051658444E-2</v>
      </c>
      <c r="AB409" s="22">
        <f t="shared" si="90"/>
        <v>8723367.10347577</v>
      </c>
      <c r="AC409" s="11">
        <v>3679</v>
      </c>
      <c r="AD409" s="2">
        <v>2008</v>
      </c>
      <c r="AE409" s="2">
        <f t="shared" si="82"/>
        <v>8</v>
      </c>
      <c r="AF409" s="2" t="s">
        <v>635</v>
      </c>
    </row>
    <row r="410" spans="1:32" x14ac:dyDescent="0.2">
      <c r="A410">
        <v>38</v>
      </c>
      <c r="B410" s="2" t="s">
        <v>280</v>
      </c>
      <c r="C410" s="2" t="s">
        <v>22</v>
      </c>
      <c r="D410" s="2" t="s">
        <v>23</v>
      </c>
      <c r="E410" s="2" t="s">
        <v>2767</v>
      </c>
      <c r="F410" s="2" t="s">
        <v>2776</v>
      </c>
      <c r="G410" s="2">
        <v>35</v>
      </c>
      <c r="H410" s="2">
        <v>39</v>
      </c>
      <c r="I410" s="3">
        <v>42623</v>
      </c>
      <c r="J410" s="3">
        <v>42633</v>
      </c>
      <c r="K410" s="3" t="s">
        <v>2541</v>
      </c>
      <c r="L410" s="17">
        <f t="shared" si="83"/>
        <v>275.91000000000003</v>
      </c>
      <c r="M410" s="20">
        <f t="shared" si="84"/>
        <v>0.86328875357906554</v>
      </c>
      <c r="N410" s="2" t="s">
        <v>36</v>
      </c>
      <c r="O410" s="2">
        <v>2800000</v>
      </c>
      <c r="P410" s="2">
        <v>3350000</v>
      </c>
      <c r="Q410" s="2">
        <f t="shared" si="78"/>
        <v>550000</v>
      </c>
      <c r="R410" s="4">
        <f t="shared" si="79"/>
        <v>0.19642857142857142</v>
      </c>
      <c r="S410" s="2"/>
      <c r="T410" s="5">
        <f t="shared" si="85"/>
        <v>80000</v>
      </c>
      <c r="U410" s="2">
        <v>95714</v>
      </c>
      <c r="V410" s="5">
        <f t="shared" si="80"/>
        <v>15714</v>
      </c>
      <c r="W410" s="4">
        <f t="shared" si="81"/>
        <v>0.19642499999999999</v>
      </c>
      <c r="X410" s="22">
        <f t="shared" si="86"/>
        <v>69063.100286325236</v>
      </c>
      <c r="Y410" s="22">
        <f t="shared" si="87"/>
        <v>82628.819760066675</v>
      </c>
      <c r="Z410" s="22">
        <f t="shared" si="88"/>
        <v>13565.719473741439</v>
      </c>
      <c r="AA410" s="8">
        <f t="shared" si="89"/>
        <v>0.19642500000000007</v>
      </c>
      <c r="AB410" s="22">
        <f t="shared" si="90"/>
        <v>2892008.6916023334</v>
      </c>
      <c r="AC410" s="11">
        <v>1259</v>
      </c>
      <c r="AD410" s="2">
        <v>2007</v>
      </c>
      <c r="AE410" s="2">
        <f t="shared" si="82"/>
        <v>9</v>
      </c>
      <c r="AF410" s="2" t="s">
        <v>217</v>
      </c>
    </row>
    <row r="411" spans="1:32" x14ac:dyDescent="0.2">
      <c r="A411">
        <v>38</v>
      </c>
      <c r="B411" s="2" t="s">
        <v>484</v>
      </c>
      <c r="C411" s="2" t="s">
        <v>22</v>
      </c>
      <c r="D411" s="2" t="s">
        <v>23</v>
      </c>
      <c r="E411" s="2" t="s">
        <v>2767</v>
      </c>
      <c r="F411" s="2" t="s">
        <v>2776</v>
      </c>
      <c r="G411" s="2">
        <v>92</v>
      </c>
      <c r="H411" s="2">
        <v>99</v>
      </c>
      <c r="I411" s="3">
        <v>42622</v>
      </c>
      <c r="J411" s="3">
        <v>42633</v>
      </c>
      <c r="K411" s="3" t="s">
        <v>2541</v>
      </c>
      <c r="L411" s="17">
        <f t="shared" si="83"/>
        <v>275.91000000000003</v>
      </c>
      <c r="M411" s="20">
        <f t="shared" si="84"/>
        <v>0.86328875357906554</v>
      </c>
      <c r="N411" s="2" t="s">
        <v>24</v>
      </c>
      <c r="O411" s="2">
        <v>5990000</v>
      </c>
      <c r="P411" s="2">
        <v>6600000</v>
      </c>
      <c r="Q411" s="2">
        <f t="shared" si="78"/>
        <v>610000</v>
      </c>
      <c r="R411" s="4">
        <f t="shared" si="79"/>
        <v>0.1018363939899833</v>
      </c>
      <c r="S411" s="2"/>
      <c r="T411" s="5">
        <f t="shared" si="85"/>
        <v>65108.695652173912</v>
      </c>
      <c r="U411" s="2">
        <v>71739</v>
      </c>
      <c r="V411" s="5">
        <f t="shared" si="80"/>
        <v>6630.3043478260879</v>
      </c>
      <c r="W411" s="4">
        <f t="shared" si="81"/>
        <v>0.10183439065108515</v>
      </c>
      <c r="X411" s="22">
        <f t="shared" si="86"/>
        <v>56207.604716723938</v>
      </c>
      <c r="Y411" s="22">
        <f t="shared" si="87"/>
        <v>61931.47189300858</v>
      </c>
      <c r="Z411" s="22">
        <f t="shared" si="88"/>
        <v>5723.8671762846425</v>
      </c>
      <c r="AA411" s="8">
        <f t="shared" si="89"/>
        <v>0.10183439065108517</v>
      </c>
      <c r="AB411" s="22">
        <f t="shared" si="90"/>
        <v>5697695.414156789</v>
      </c>
      <c r="AC411" s="11">
        <v>13949</v>
      </c>
      <c r="AD411" s="2">
        <v>2007</v>
      </c>
      <c r="AE411" s="2">
        <f t="shared" si="82"/>
        <v>9</v>
      </c>
      <c r="AF411" s="2" t="s">
        <v>37</v>
      </c>
    </row>
    <row r="412" spans="1:32" x14ac:dyDescent="0.2">
      <c r="A412">
        <v>38</v>
      </c>
      <c r="B412" s="2" t="s">
        <v>870</v>
      </c>
      <c r="C412" s="2" t="s">
        <v>22</v>
      </c>
      <c r="D412" s="2" t="s">
        <v>23</v>
      </c>
      <c r="E412" s="2" t="s">
        <v>2767</v>
      </c>
      <c r="F412" s="2" t="s">
        <v>2776</v>
      </c>
      <c r="G412" s="2">
        <v>66</v>
      </c>
      <c r="H412" s="2">
        <v>72</v>
      </c>
      <c r="I412" s="3">
        <v>42622</v>
      </c>
      <c r="J412" s="3">
        <v>42633</v>
      </c>
      <c r="K412" s="3" t="s">
        <v>2541</v>
      </c>
      <c r="L412" s="17">
        <f t="shared" si="83"/>
        <v>275.91000000000003</v>
      </c>
      <c r="M412" s="20">
        <f t="shared" si="84"/>
        <v>0.86328875357906554</v>
      </c>
      <c r="N412" s="2" t="s">
        <v>24</v>
      </c>
      <c r="O412" s="2">
        <v>4490000</v>
      </c>
      <c r="P412" s="2">
        <v>5020000</v>
      </c>
      <c r="Q412" s="2">
        <f t="shared" si="78"/>
        <v>530000</v>
      </c>
      <c r="R412" s="4">
        <f t="shared" si="79"/>
        <v>0.11804008908685969</v>
      </c>
      <c r="S412" s="2"/>
      <c r="T412" s="5">
        <f t="shared" si="85"/>
        <v>68030.303030303025</v>
      </c>
      <c r="U412" s="2">
        <v>76061</v>
      </c>
      <c r="V412" s="5">
        <f t="shared" si="80"/>
        <v>8030.6969696969754</v>
      </c>
      <c r="W412" s="4">
        <f t="shared" si="81"/>
        <v>0.11804587973273951</v>
      </c>
      <c r="X412" s="22">
        <f t="shared" si="86"/>
        <v>58729.795508636424</v>
      </c>
      <c r="Y412" s="22">
        <f t="shared" si="87"/>
        <v>65662.605885977304</v>
      </c>
      <c r="Z412" s="22">
        <f t="shared" si="88"/>
        <v>6932.8103773408802</v>
      </c>
      <c r="AA412" s="8">
        <f t="shared" si="89"/>
        <v>0.11804587973273951</v>
      </c>
      <c r="AB412" s="22">
        <f t="shared" si="90"/>
        <v>4333731.9884745022</v>
      </c>
      <c r="AC412" s="11">
        <v>18871</v>
      </c>
      <c r="AD412" s="2">
        <v>2006</v>
      </c>
      <c r="AE412" s="2">
        <f t="shared" si="82"/>
        <v>10</v>
      </c>
      <c r="AF412" s="2" t="s">
        <v>94</v>
      </c>
    </row>
    <row r="413" spans="1:32" x14ac:dyDescent="0.2">
      <c r="A413">
        <v>38</v>
      </c>
      <c r="B413" s="2" t="s">
        <v>2454</v>
      </c>
      <c r="C413" s="2" t="s">
        <v>22</v>
      </c>
      <c r="D413" s="2" t="s">
        <v>23</v>
      </c>
      <c r="E413" s="2" t="s">
        <v>2767</v>
      </c>
      <c r="F413" s="2" t="s">
        <v>2776</v>
      </c>
      <c r="G413" s="2">
        <v>140</v>
      </c>
      <c r="H413" s="2">
        <v>163</v>
      </c>
      <c r="I413" s="3">
        <v>42608</v>
      </c>
      <c r="J413" s="3">
        <v>42633</v>
      </c>
      <c r="K413" s="3" t="s">
        <v>2541</v>
      </c>
      <c r="L413" s="17">
        <f t="shared" si="83"/>
        <v>275.91000000000003</v>
      </c>
      <c r="M413" s="20">
        <f t="shared" si="84"/>
        <v>0.86328875357906554</v>
      </c>
      <c r="N413" s="2" t="s">
        <v>694</v>
      </c>
      <c r="O413" s="2">
        <v>11500000</v>
      </c>
      <c r="P413" s="2">
        <v>10700000</v>
      </c>
      <c r="Q413" s="2">
        <f t="shared" si="78"/>
        <v>-800000</v>
      </c>
      <c r="R413" s="4">
        <f t="shared" si="79"/>
        <v>-6.9565217391304349E-2</v>
      </c>
      <c r="S413" s="2"/>
      <c r="T413" s="5">
        <f t="shared" si="85"/>
        <v>82142.857142857145</v>
      </c>
      <c r="U413" s="2">
        <v>76429</v>
      </c>
      <c r="V413" s="5">
        <f t="shared" si="80"/>
        <v>-5713.8571428571449</v>
      </c>
      <c r="W413" s="4">
        <f t="shared" si="81"/>
        <v>-6.9560000000000025E-2</v>
      </c>
      <c r="X413" s="22">
        <f t="shared" si="86"/>
        <v>70913.004758280382</v>
      </c>
      <c r="Y413" s="22">
        <f t="shared" si="87"/>
        <v>65980.296147294401</v>
      </c>
      <c r="Z413" s="22">
        <f t="shared" si="88"/>
        <v>-4932.7086109859811</v>
      </c>
      <c r="AA413" s="8">
        <f t="shared" si="89"/>
        <v>-6.9559999999999969E-2</v>
      </c>
      <c r="AB413" s="22">
        <f t="shared" si="90"/>
        <v>9237241.4606212154</v>
      </c>
      <c r="AC413" s="11">
        <v>4701</v>
      </c>
      <c r="AD413" s="2">
        <v>1997</v>
      </c>
      <c r="AE413" s="2">
        <f t="shared" si="82"/>
        <v>19</v>
      </c>
      <c r="AF413" s="2" t="s">
        <v>108</v>
      </c>
    </row>
    <row r="414" spans="1:32" x14ac:dyDescent="0.2">
      <c r="A414">
        <v>38</v>
      </c>
      <c r="B414" s="2" t="s">
        <v>2509</v>
      </c>
      <c r="C414" s="2" t="s">
        <v>22</v>
      </c>
      <c r="D414" s="2" t="s">
        <v>23</v>
      </c>
      <c r="E414" s="2" t="s">
        <v>2767</v>
      </c>
      <c r="F414" s="2" t="s">
        <v>2776</v>
      </c>
      <c r="G414" s="2">
        <v>177</v>
      </c>
      <c r="H414" s="2">
        <v>216</v>
      </c>
      <c r="I414" s="3">
        <v>42622</v>
      </c>
      <c r="J414" s="3">
        <v>42633</v>
      </c>
      <c r="K414" s="3" t="s">
        <v>2541</v>
      </c>
      <c r="L414" s="17">
        <f t="shared" si="83"/>
        <v>275.91000000000003</v>
      </c>
      <c r="M414" s="20">
        <f t="shared" si="84"/>
        <v>0.86328875357906554</v>
      </c>
      <c r="N414" s="2" t="s">
        <v>24</v>
      </c>
      <c r="O414" s="2">
        <v>9900000</v>
      </c>
      <c r="P414" s="2">
        <v>10000000</v>
      </c>
      <c r="Q414" s="2">
        <f t="shared" si="78"/>
        <v>100000</v>
      </c>
      <c r="R414" s="4">
        <f t="shared" si="79"/>
        <v>1.0101010101010102E-2</v>
      </c>
      <c r="S414" s="2">
        <v>153531</v>
      </c>
      <c r="T414" s="5">
        <f t="shared" si="85"/>
        <v>56799.610169491527</v>
      </c>
      <c r="U414" s="2">
        <v>57365</v>
      </c>
      <c r="V414" s="5">
        <f t="shared" si="80"/>
        <v>565.3898305084731</v>
      </c>
      <c r="W414" s="4">
        <f t="shared" si="81"/>
        <v>9.9541146289795837E-3</v>
      </c>
      <c r="X414" s="22">
        <f t="shared" si="86"/>
        <v>49034.464666997155</v>
      </c>
      <c r="Y414" s="22">
        <f t="shared" si="87"/>
        <v>49522.559349063093</v>
      </c>
      <c r="Z414" s="22">
        <f t="shared" si="88"/>
        <v>488.09468206593738</v>
      </c>
      <c r="AA414" s="8">
        <f t="shared" si="89"/>
        <v>9.9541146289795525E-3</v>
      </c>
      <c r="AB414" s="22">
        <f t="shared" si="90"/>
        <v>8765493.0047841668</v>
      </c>
      <c r="AC414" s="11">
        <v>4634</v>
      </c>
      <c r="AD414" s="2">
        <v>1989</v>
      </c>
      <c r="AE414" s="2">
        <f t="shared" si="82"/>
        <v>27</v>
      </c>
      <c r="AF414" s="2" t="s">
        <v>108</v>
      </c>
    </row>
    <row r="415" spans="1:32" x14ac:dyDescent="0.2">
      <c r="A415">
        <v>38</v>
      </c>
      <c r="B415" s="2" t="s">
        <v>1670</v>
      </c>
      <c r="C415" s="2" t="s">
        <v>22</v>
      </c>
      <c r="D415" s="2" t="s">
        <v>23</v>
      </c>
      <c r="E415" s="2" t="s">
        <v>2767</v>
      </c>
      <c r="F415" s="2" t="s">
        <v>2776</v>
      </c>
      <c r="G415" s="2">
        <v>74</v>
      </c>
      <c r="H415" s="2">
        <v>78</v>
      </c>
      <c r="I415" s="3">
        <v>42622</v>
      </c>
      <c r="J415" s="3">
        <v>42633</v>
      </c>
      <c r="K415" s="3" t="s">
        <v>2541</v>
      </c>
      <c r="L415" s="17">
        <f t="shared" si="83"/>
        <v>275.91000000000003</v>
      </c>
      <c r="M415" s="20">
        <f t="shared" si="84"/>
        <v>0.86328875357906554</v>
      </c>
      <c r="N415" s="2" t="s">
        <v>24</v>
      </c>
      <c r="O415" s="2">
        <v>3750000</v>
      </c>
      <c r="P415" s="2">
        <v>4720000</v>
      </c>
      <c r="Q415" s="2">
        <f t="shared" si="78"/>
        <v>970000</v>
      </c>
      <c r="R415" s="4">
        <f t="shared" si="79"/>
        <v>0.25866666666666666</v>
      </c>
      <c r="S415" s="2">
        <v>7016</v>
      </c>
      <c r="T415" s="5">
        <f t="shared" si="85"/>
        <v>50770.486486486487</v>
      </c>
      <c r="U415" s="2">
        <v>63879</v>
      </c>
      <c r="V415" s="5">
        <f t="shared" si="80"/>
        <v>13108.513513513513</v>
      </c>
      <c r="W415" s="4">
        <f t="shared" si="81"/>
        <v>0.25819160738202873</v>
      </c>
      <c r="X415" s="22">
        <f t="shared" si="86"/>
        <v>43829.589997521711</v>
      </c>
      <c r="Y415" s="22">
        <f t="shared" si="87"/>
        <v>55146.022289877124</v>
      </c>
      <c r="Z415" s="22">
        <f t="shared" si="88"/>
        <v>11316.432292355414</v>
      </c>
      <c r="AA415" s="8">
        <f t="shared" si="89"/>
        <v>0.25819160738202862</v>
      </c>
      <c r="AB415" s="22">
        <f t="shared" si="90"/>
        <v>4080805.649450907</v>
      </c>
      <c r="AC415" s="2"/>
      <c r="AD415" s="2">
        <v>1976</v>
      </c>
      <c r="AE415" s="2">
        <f t="shared" si="82"/>
        <v>40</v>
      </c>
      <c r="AF415" s="2" t="s">
        <v>583</v>
      </c>
    </row>
    <row r="416" spans="1:32" x14ac:dyDescent="0.2">
      <c r="A416">
        <v>38</v>
      </c>
      <c r="B416" s="2" t="s">
        <v>2055</v>
      </c>
      <c r="C416" s="2" t="s">
        <v>22</v>
      </c>
      <c r="D416" s="2" t="s">
        <v>23</v>
      </c>
      <c r="E416" s="2" t="s">
        <v>2767</v>
      </c>
      <c r="F416" s="2" t="s">
        <v>2776</v>
      </c>
      <c r="G416" s="2">
        <v>90</v>
      </c>
      <c r="H416" s="2">
        <v>103</v>
      </c>
      <c r="I416" s="3">
        <v>42623</v>
      </c>
      <c r="J416" s="3">
        <v>42634</v>
      </c>
      <c r="K416" s="3" t="s">
        <v>2541</v>
      </c>
      <c r="L416" s="17">
        <f t="shared" si="83"/>
        <v>275.91000000000003</v>
      </c>
      <c r="M416" s="20">
        <f t="shared" si="84"/>
        <v>0.86328875357906554</v>
      </c>
      <c r="N416" s="2" t="s">
        <v>24</v>
      </c>
      <c r="O416" s="2">
        <v>5500000</v>
      </c>
      <c r="P416" s="2">
        <v>5800000</v>
      </c>
      <c r="Q416" s="2">
        <f t="shared" si="78"/>
        <v>300000</v>
      </c>
      <c r="R416" s="4">
        <f t="shared" si="79"/>
        <v>5.4545454545454543E-2</v>
      </c>
      <c r="S416" s="2"/>
      <c r="T416" s="5">
        <f t="shared" si="85"/>
        <v>61111.111111111109</v>
      </c>
      <c r="U416" s="2">
        <v>64444</v>
      </c>
      <c r="V416" s="5">
        <f t="shared" si="80"/>
        <v>3332.8888888888905</v>
      </c>
      <c r="W416" s="4">
        <f t="shared" si="81"/>
        <v>5.4538181818181847E-2</v>
      </c>
      <c r="X416" s="22">
        <f t="shared" si="86"/>
        <v>52756.534940942889</v>
      </c>
      <c r="Y416" s="22">
        <f t="shared" si="87"/>
        <v>55633.7804356493</v>
      </c>
      <c r="Z416" s="22">
        <f t="shared" si="88"/>
        <v>2877.2454947064107</v>
      </c>
      <c r="AA416" s="8">
        <f t="shared" si="89"/>
        <v>5.4538181818181923E-2</v>
      </c>
      <c r="AB416" s="22">
        <f t="shared" si="90"/>
        <v>5007040.2392084366</v>
      </c>
      <c r="AC416" s="11">
        <v>6928</v>
      </c>
      <c r="AD416" s="2">
        <v>1996</v>
      </c>
      <c r="AE416" s="2">
        <f t="shared" si="82"/>
        <v>20</v>
      </c>
      <c r="AF416" s="2" t="s">
        <v>137</v>
      </c>
    </row>
    <row r="417" spans="1:32" x14ac:dyDescent="0.2">
      <c r="A417">
        <v>38</v>
      </c>
      <c r="B417" s="2" t="s">
        <v>1496</v>
      </c>
      <c r="C417" s="2" t="s">
        <v>22</v>
      </c>
      <c r="D417" s="2" t="s">
        <v>23</v>
      </c>
      <c r="E417" s="2" t="s">
        <v>2767</v>
      </c>
      <c r="F417" s="2" t="s">
        <v>2776</v>
      </c>
      <c r="G417" s="2">
        <v>69</v>
      </c>
      <c r="H417" s="2">
        <v>76</v>
      </c>
      <c r="I417" s="3">
        <v>42623</v>
      </c>
      <c r="J417" s="3">
        <v>42634</v>
      </c>
      <c r="K417" s="3" t="s">
        <v>2541</v>
      </c>
      <c r="L417" s="17">
        <f t="shared" si="83"/>
        <v>275.91000000000003</v>
      </c>
      <c r="M417" s="20">
        <f t="shared" si="84"/>
        <v>0.86328875357906554</v>
      </c>
      <c r="N417" s="2" t="s">
        <v>24</v>
      </c>
      <c r="O417" s="2">
        <v>3790000</v>
      </c>
      <c r="P417" s="2">
        <v>4350000</v>
      </c>
      <c r="Q417" s="2">
        <f t="shared" si="78"/>
        <v>560000</v>
      </c>
      <c r="R417" s="4">
        <f t="shared" si="79"/>
        <v>0.14775725593667546</v>
      </c>
      <c r="S417" s="2">
        <v>338068</v>
      </c>
      <c r="T417" s="5">
        <f t="shared" si="85"/>
        <v>59827.072463768112</v>
      </c>
      <c r="U417" s="2">
        <v>67943</v>
      </c>
      <c r="V417" s="5">
        <f t="shared" si="80"/>
        <v>8115.9275362318876</v>
      </c>
      <c r="W417" s="4">
        <f t="shared" si="81"/>
        <v>0.13565643782999706</v>
      </c>
      <c r="X417" s="22">
        <f t="shared" si="86"/>
        <v>51648.038817530811</v>
      </c>
      <c r="Y417" s="22">
        <f t="shared" si="87"/>
        <v>58654.427784422449</v>
      </c>
      <c r="Z417" s="22">
        <f t="shared" si="88"/>
        <v>7006.3889668916381</v>
      </c>
      <c r="AA417" s="8">
        <f t="shared" si="89"/>
        <v>0.13565643782999695</v>
      </c>
      <c r="AB417" s="22">
        <f t="shared" si="90"/>
        <v>4047155.5171251488</v>
      </c>
      <c r="AC417" s="11">
        <v>9873</v>
      </c>
      <c r="AD417" s="2">
        <v>1959</v>
      </c>
      <c r="AE417" s="2">
        <f t="shared" si="82"/>
        <v>57</v>
      </c>
      <c r="AF417" s="2" t="s">
        <v>83</v>
      </c>
    </row>
    <row r="418" spans="1:32" x14ac:dyDescent="0.2">
      <c r="A418">
        <v>39</v>
      </c>
      <c r="B418" s="2" t="s">
        <v>1069</v>
      </c>
      <c r="C418" s="2" t="s">
        <v>22</v>
      </c>
      <c r="D418" s="2" t="s">
        <v>23</v>
      </c>
      <c r="E418" s="2" t="s">
        <v>2767</v>
      </c>
      <c r="F418" s="2" t="s">
        <v>2776</v>
      </c>
      <c r="G418" s="2">
        <v>57</v>
      </c>
      <c r="H418" s="2">
        <v>63</v>
      </c>
      <c r="I418" s="3">
        <v>42629</v>
      </c>
      <c r="J418" s="3">
        <v>42639</v>
      </c>
      <c r="K418" s="3" t="s">
        <v>2541</v>
      </c>
      <c r="L418" s="17">
        <f t="shared" si="83"/>
        <v>275.91000000000003</v>
      </c>
      <c r="M418" s="20">
        <f t="shared" si="84"/>
        <v>0.86328875357906554</v>
      </c>
      <c r="N418" s="2" t="s">
        <v>36</v>
      </c>
      <c r="O418" s="2">
        <v>4000000</v>
      </c>
      <c r="P418" s="2">
        <v>4360000</v>
      </c>
      <c r="Q418" s="2">
        <f t="shared" si="78"/>
        <v>360000</v>
      </c>
      <c r="R418" s="4">
        <f t="shared" si="79"/>
        <v>0.09</v>
      </c>
      <c r="S418" s="2">
        <v>110480</v>
      </c>
      <c r="T418" s="5">
        <f t="shared" si="85"/>
        <v>72113.68421052632</v>
      </c>
      <c r="U418" s="2">
        <v>78429</v>
      </c>
      <c r="V418" s="5">
        <f t="shared" si="80"/>
        <v>6315.3157894736796</v>
      </c>
      <c r="W418" s="4">
        <f t="shared" si="81"/>
        <v>8.7574443860570964E-2</v>
      </c>
      <c r="X418" s="22">
        <f t="shared" si="86"/>
        <v>62254.932558099608</v>
      </c>
      <c r="Y418" s="22">
        <f t="shared" si="87"/>
        <v>67706.873654452531</v>
      </c>
      <c r="Z418" s="22">
        <f t="shared" si="88"/>
        <v>5451.9410963529226</v>
      </c>
      <c r="AA418" s="8">
        <f t="shared" si="89"/>
        <v>8.7574443860570922E-2</v>
      </c>
      <c r="AB418" s="22">
        <f t="shared" si="90"/>
        <v>3859291.7983037941</v>
      </c>
      <c r="AC418" s="11">
        <v>4062</v>
      </c>
      <c r="AD418" s="2">
        <v>1989</v>
      </c>
      <c r="AE418" s="2">
        <f t="shared" si="82"/>
        <v>27</v>
      </c>
      <c r="AF418" s="2" t="s">
        <v>37</v>
      </c>
    </row>
    <row r="419" spans="1:32" x14ac:dyDescent="0.2">
      <c r="A419">
        <v>39</v>
      </c>
      <c r="B419" s="2" t="s">
        <v>1832</v>
      </c>
      <c r="C419" s="2" t="s">
        <v>22</v>
      </c>
      <c r="D419" s="2" t="s">
        <v>23</v>
      </c>
      <c r="E419" s="2" t="s">
        <v>2767</v>
      </c>
      <c r="F419" s="2" t="s">
        <v>2776</v>
      </c>
      <c r="G419" s="2">
        <v>79</v>
      </c>
      <c r="H419" s="2">
        <v>86</v>
      </c>
      <c r="I419" s="3">
        <v>42629</v>
      </c>
      <c r="J419" s="3">
        <v>42639</v>
      </c>
      <c r="K419" s="3" t="s">
        <v>2541</v>
      </c>
      <c r="L419" s="17">
        <f t="shared" si="83"/>
        <v>275.91000000000003</v>
      </c>
      <c r="M419" s="20">
        <f t="shared" si="84"/>
        <v>0.86328875357906554</v>
      </c>
      <c r="N419" s="2" t="s">
        <v>36</v>
      </c>
      <c r="O419" s="2">
        <v>5500000</v>
      </c>
      <c r="P419" s="2">
        <v>6400000</v>
      </c>
      <c r="Q419" s="2">
        <f t="shared" si="78"/>
        <v>900000</v>
      </c>
      <c r="R419" s="4">
        <f t="shared" si="79"/>
        <v>0.16363636363636364</v>
      </c>
      <c r="S419" s="2">
        <v>70075</v>
      </c>
      <c r="T419" s="5">
        <f t="shared" si="85"/>
        <v>70507.278481012661</v>
      </c>
      <c r="U419" s="2">
        <v>81900</v>
      </c>
      <c r="V419" s="5">
        <f t="shared" si="80"/>
        <v>11392.721518987339</v>
      </c>
      <c r="W419" s="4">
        <f t="shared" si="81"/>
        <v>0.16158220490747427</v>
      </c>
      <c r="X419" s="22">
        <f t="shared" si="86"/>
        <v>60868.140558125488</v>
      </c>
      <c r="Y419" s="22">
        <f t="shared" si="87"/>
        <v>70703.34891812547</v>
      </c>
      <c r="Z419" s="22">
        <f t="shared" si="88"/>
        <v>9835.2083599999823</v>
      </c>
      <c r="AA419" s="8">
        <f t="shared" si="89"/>
        <v>0.16158220490747435</v>
      </c>
      <c r="AB419" s="22">
        <f t="shared" si="90"/>
        <v>5585564.5645319121</v>
      </c>
      <c r="AC419" s="11">
        <v>18581</v>
      </c>
      <c r="AD419" s="2">
        <v>1987</v>
      </c>
      <c r="AE419" s="2">
        <f t="shared" si="82"/>
        <v>29</v>
      </c>
      <c r="AF419" s="2" t="s">
        <v>108</v>
      </c>
    </row>
    <row r="420" spans="1:32" x14ac:dyDescent="0.2">
      <c r="A420">
        <v>39</v>
      </c>
      <c r="B420" s="2" t="s">
        <v>260</v>
      </c>
      <c r="C420" s="2" t="s">
        <v>22</v>
      </c>
      <c r="D420" s="2" t="s">
        <v>23</v>
      </c>
      <c r="E420" s="2" t="s">
        <v>2767</v>
      </c>
      <c r="F420" s="2" t="s">
        <v>2776</v>
      </c>
      <c r="G420" s="2">
        <v>34</v>
      </c>
      <c r="H420" s="2">
        <v>39</v>
      </c>
      <c r="I420" s="3">
        <v>42628</v>
      </c>
      <c r="J420" s="3">
        <v>42639</v>
      </c>
      <c r="K420" s="3" t="s">
        <v>2541</v>
      </c>
      <c r="L420" s="17">
        <f t="shared" si="83"/>
        <v>275.91000000000003</v>
      </c>
      <c r="M420" s="20">
        <f t="shared" si="84"/>
        <v>0.86328875357906554</v>
      </c>
      <c r="N420" s="2" t="s">
        <v>24</v>
      </c>
      <c r="O420" s="2">
        <v>2450000</v>
      </c>
      <c r="P420" s="2">
        <v>2450000</v>
      </c>
      <c r="Q420" s="2">
        <f t="shared" si="78"/>
        <v>0</v>
      </c>
      <c r="R420" s="4">
        <f t="shared" si="79"/>
        <v>0</v>
      </c>
      <c r="S420" s="2">
        <v>158239</v>
      </c>
      <c r="T420" s="5">
        <f t="shared" si="85"/>
        <v>76712.911764705888</v>
      </c>
      <c r="U420" s="2">
        <v>76713</v>
      </c>
      <c r="V420" s="5">
        <f t="shared" si="80"/>
        <v>8.8235294111655094E-2</v>
      </c>
      <c r="W420" s="4">
        <f t="shared" si="81"/>
        <v>1.1502013426669385E-6</v>
      </c>
      <c r="X420" s="22">
        <f t="shared" si="86"/>
        <v>66225.393980773777</v>
      </c>
      <c r="Y420" s="22">
        <f t="shared" si="87"/>
        <v>66225.47015331086</v>
      </c>
      <c r="Z420" s="22">
        <f t="shared" si="88"/>
        <v>7.617253708303906E-2</v>
      </c>
      <c r="AA420" s="8">
        <f t="shared" si="89"/>
        <v>1.1502013427832999E-6</v>
      </c>
      <c r="AB420" s="22">
        <f t="shared" si="90"/>
        <v>2251665.9852125691</v>
      </c>
      <c r="AC420" s="11">
        <v>1282</v>
      </c>
      <c r="AD420" s="2">
        <v>1964</v>
      </c>
      <c r="AE420" s="2">
        <f t="shared" si="82"/>
        <v>52</v>
      </c>
      <c r="AF420" s="2" t="s">
        <v>200</v>
      </c>
    </row>
    <row r="421" spans="1:32" x14ac:dyDescent="0.2">
      <c r="A421">
        <v>39</v>
      </c>
      <c r="B421" s="2" t="s">
        <v>1024</v>
      </c>
      <c r="C421" s="2" t="s">
        <v>22</v>
      </c>
      <c r="D421" s="2" t="s">
        <v>23</v>
      </c>
      <c r="E421" s="2" t="s">
        <v>2767</v>
      </c>
      <c r="F421" s="2" t="s">
        <v>2776</v>
      </c>
      <c r="G421" s="2">
        <v>56</v>
      </c>
      <c r="H421" s="2">
        <v>62</v>
      </c>
      <c r="I421" s="3">
        <v>42629</v>
      </c>
      <c r="J421" s="3">
        <v>42640</v>
      </c>
      <c r="K421" s="3" t="s">
        <v>2541</v>
      </c>
      <c r="L421" s="17">
        <f t="shared" si="83"/>
        <v>275.91000000000003</v>
      </c>
      <c r="M421" s="20">
        <f t="shared" si="84"/>
        <v>0.86328875357906554</v>
      </c>
      <c r="N421" s="2" t="s">
        <v>24</v>
      </c>
      <c r="O421" s="2">
        <v>5350000</v>
      </c>
      <c r="P421" s="2">
        <v>5700000</v>
      </c>
      <c r="Q421" s="2">
        <f t="shared" si="78"/>
        <v>350000</v>
      </c>
      <c r="R421" s="4">
        <f t="shared" si="79"/>
        <v>6.5420560747663545E-2</v>
      </c>
      <c r="S421" s="2"/>
      <c r="T421" s="5">
        <f t="shared" si="85"/>
        <v>95535.71428571429</v>
      </c>
      <c r="U421" s="2">
        <v>101786</v>
      </c>
      <c r="V421" s="5">
        <f t="shared" si="80"/>
        <v>6250.2857142857101</v>
      </c>
      <c r="W421" s="4">
        <f t="shared" si="81"/>
        <v>6.5423551401869118E-2</v>
      </c>
      <c r="X421" s="22">
        <f t="shared" si="86"/>
        <v>82474.907708000013</v>
      </c>
      <c r="Y421" s="22">
        <f t="shared" si="87"/>
        <v>87870.709071798759</v>
      </c>
      <c r="Z421" s="22">
        <f t="shared" si="88"/>
        <v>5395.801363798746</v>
      </c>
      <c r="AA421" s="8">
        <f t="shared" si="89"/>
        <v>6.5423551401869062E-2</v>
      </c>
      <c r="AB421" s="22">
        <f t="shared" si="90"/>
        <v>4920759.7080207309</v>
      </c>
      <c r="AC421" s="11">
        <v>1310</v>
      </c>
      <c r="AD421" s="2">
        <v>2016</v>
      </c>
      <c r="AE421" s="2">
        <f t="shared" si="82"/>
        <v>0</v>
      </c>
      <c r="AF421" s="2" t="s">
        <v>362</v>
      </c>
    </row>
    <row r="422" spans="1:32" x14ac:dyDescent="0.2">
      <c r="A422">
        <v>39</v>
      </c>
      <c r="B422" s="2" t="s">
        <v>2070</v>
      </c>
      <c r="C422" s="2" t="s">
        <v>22</v>
      </c>
      <c r="D422" s="2" t="s">
        <v>23</v>
      </c>
      <c r="E422" s="2" t="s">
        <v>2767</v>
      </c>
      <c r="F422" s="2" t="s">
        <v>2776</v>
      </c>
      <c r="G422" s="2">
        <v>91</v>
      </c>
      <c r="H422" s="2">
        <v>105</v>
      </c>
      <c r="I422" s="3">
        <v>42629</v>
      </c>
      <c r="J422" s="3">
        <v>42640</v>
      </c>
      <c r="K422" s="3" t="s">
        <v>2541</v>
      </c>
      <c r="L422" s="17">
        <f t="shared" si="83"/>
        <v>275.91000000000003</v>
      </c>
      <c r="M422" s="20">
        <f t="shared" si="84"/>
        <v>0.86328875357906554</v>
      </c>
      <c r="N422" s="2" t="s">
        <v>24</v>
      </c>
      <c r="O422" s="2">
        <v>6600000</v>
      </c>
      <c r="P422" s="2">
        <v>6900000</v>
      </c>
      <c r="Q422" s="2">
        <f t="shared" si="78"/>
        <v>300000</v>
      </c>
      <c r="R422" s="4">
        <f t="shared" si="79"/>
        <v>4.5454545454545456E-2</v>
      </c>
      <c r="S422" s="2">
        <v>15869</v>
      </c>
      <c r="T422" s="5">
        <f t="shared" si="85"/>
        <v>72701.857142857145</v>
      </c>
      <c r="U422" s="2">
        <v>75999</v>
      </c>
      <c r="V422" s="5">
        <f t="shared" si="80"/>
        <v>3297.1428571428551</v>
      </c>
      <c r="W422" s="4">
        <f t="shared" si="81"/>
        <v>4.5351563037297114E-2</v>
      </c>
      <c r="X422" s="22">
        <f t="shared" si="86"/>
        <v>62762.695635740427</v>
      </c>
      <c r="Y422" s="22">
        <f t="shared" si="87"/>
        <v>65609.081983255397</v>
      </c>
      <c r="Z422" s="22">
        <f t="shared" si="88"/>
        <v>2846.3863475149701</v>
      </c>
      <c r="AA422" s="8">
        <f t="shared" si="89"/>
        <v>4.5351563037297045E-2</v>
      </c>
      <c r="AB422" s="22">
        <f t="shared" si="90"/>
        <v>5970426.4604762411</v>
      </c>
      <c r="AC422" s="11">
        <v>1575</v>
      </c>
      <c r="AD422" s="2">
        <v>2005</v>
      </c>
      <c r="AE422" s="2">
        <f t="shared" si="82"/>
        <v>11</v>
      </c>
      <c r="AF422" s="2" t="s">
        <v>225</v>
      </c>
    </row>
    <row r="423" spans="1:32" x14ac:dyDescent="0.2">
      <c r="A423">
        <v>39</v>
      </c>
      <c r="B423" s="2" t="s">
        <v>1463</v>
      </c>
      <c r="C423" s="2" t="s">
        <v>22</v>
      </c>
      <c r="D423" s="2" t="s">
        <v>23</v>
      </c>
      <c r="E423" s="2" t="s">
        <v>2767</v>
      </c>
      <c r="F423" s="2" t="s">
        <v>2776</v>
      </c>
      <c r="G423" s="2">
        <v>68</v>
      </c>
      <c r="H423" s="2">
        <v>75</v>
      </c>
      <c r="I423" s="3">
        <v>42616</v>
      </c>
      <c r="J423" s="3">
        <v>42640</v>
      </c>
      <c r="K423" s="3" t="s">
        <v>2541</v>
      </c>
      <c r="L423" s="17">
        <f t="shared" si="83"/>
        <v>275.91000000000003</v>
      </c>
      <c r="M423" s="20">
        <f t="shared" si="84"/>
        <v>0.86328875357906554</v>
      </c>
      <c r="N423" s="2" t="s">
        <v>379</v>
      </c>
      <c r="O423" s="2">
        <v>4600000</v>
      </c>
      <c r="P423" s="2">
        <v>4540000</v>
      </c>
      <c r="Q423" s="2">
        <f t="shared" si="78"/>
        <v>-60000</v>
      </c>
      <c r="R423" s="4">
        <f t="shared" si="79"/>
        <v>-1.3043478260869565E-2</v>
      </c>
      <c r="S423" s="2">
        <v>5697</v>
      </c>
      <c r="T423" s="5">
        <f t="shared" si="85"/>
        <v>67730.838235294112</v>
      </c>
      <c r="U423" s="2">
        <v>66848</v>
      </c>
      <c r="V423" s="5">
        <f t="shared" si="80"/>
        <v>-882.83823529411166</v>
      </c>
      <c r="W423" s="4">
        <f t="shared" si="81"/>
        <v>-1.3034509217605848E-2</v>
      </c>
      <c r="X423" s="22">
        <f t="shared" si="86"/>
        <v>58471.270919012371</v>
      </c>
      <c r="Y423" s="22">
        <f t="shared" si="87"/>
        <v>57709.126599253374</v>
      </c>
      <c r="Z423" s="22">
        <f t="shared" si="88"/>
        <v>-762.14431975899788</v>
      </c>
      <c r="AA423" s="8">
        <f t="shared" si="89"/>
        <v>-1.3034509217605888E-2</v>
      </c>
      <c r="AB423" s="22">
        <f t="shared" si="90"/>
        <v>3924220.6087492295</v>
      </c>
      <c r="AC423" s="11">
        <v>9678</v>
      </c>
      <c r="AD423" s="2">
        <v>2001</v>
      </c>
      <c r="AE423" s="2">
        <f t="shared" si="82"/>
        <v>15</v>
      </c>
      <c r="AF423" s="2" t="s">
        <v>105</v>
      </c>
    </row>
    <row r="424" spans="1:32" x14ac:dyDescent="0.2">
      <c r="A424">
        <v>39</v>
      </c>
      <c r="B424" s="2" t="s">
        <v>2287</v>
      </c>
      <c r="C424" s="2" t="s">
        <v>22</v>
      </c>
      <c r="D424" s="2" t="s">
        <v>23</v>
      </c>
      <c r="E424" s="2" t="s">
        <v>2767</v>
      </c>
      <c r="F424" s="2" t="s">
        <v>2776</v>
      </c>
      <c r="G424" s="2">
        <v>120</v>
      </c>
      <c r="H424" s="2">
        <v>129</v>
      </c>
      <c r="I424" s="3">
        <v>42630</v>
      </c>
      <c r="J424" s="3">
        <v>42640</v>
      </c>
      <c r="K424" s="3" t="s">
        <v>2541</v>
      </c>
      <c r="L424" s="17">
        <f t="shared" si="83"/>
        <v>275.91000000000003</v>
      </c>
      <c r="M424" s="20">
        <f t="shared" si="84"/>
        <v>0.86328875357906554</v>
      </c>
      <c r="N424" s="2" t="s">
        <v>36</v>
      </c>
      <c r="O424" s="2">
        <v>5500000</v>
      </c>
      <c r="P424" s="2">
        <v>5600000</v>
      </c>
      <c r="Q424" s="2">
        <f t="shared" si="78"/>
        <v>100000</v>
      </c>
      <c r="R424" s="4">
        <f t="shared" si="79"/>
        <v>1.8181818181818181E-2</v>
      </c>
      <c r="S424" s="2">
        <v>75880</v>
      </c>
      <c r="T424" s="5">
        <f t="shared" si="85"/>
        <v>46465.666666666664</v>
      </c>
      <c r="U424" s="2">
        <v>47299</v>
      </c>
      <c r="V424" s="5">
        <f t="shared" si="80"/>
        <v>833.33333333333576</v>
      </c>
      <c r="W424" s="4">
        <f t="shared" si="81"/>
        <v>1.7934388831897439E-2</v>
      </c>
      <c r="X424" s="22">
        <f t="shared" si="86"/>
        <v>40113.287460886997</v>
      </c>
      <c r="Y424" s="22">
        <f t="shared" si="87"/>
        <v>40832.69475553622</v>
      </c>
      <c r="Z424" s="22">
        <f t="shared" si="88"/>
        <v>719.40729464922333</v>
      </c>
      <c r="AA424" s="8">
        <f t="shared" si="89"/>
        <v>1.7934388831897439E-2</v>
      </c>
      <c r="AB424" s="22">
        <f t="shared" si="90"/>
        <v>4899923.370664346</v>
      </c>
      <c r="AC424" s="2"/>
      <c r="AD424" s="2">
        <v>1982</v>
      </c>
      <c r="AE424" s="2">
        <f t="shared" si="82"/>
        <v>34</v>
      </c>
      <c r="AF424" s="2" t="s">
        <v>46</v>
      </c>
    </row>
    <row r="425" spans="1:32" x14ac:dyDescent="0.2">
      <c r="A425">
        <v>39</v>
      </c>
      <c r="B425" s="2" t="s">
        <v>2489</v>
      </c>
      <c r="C425" s="2" t="s">
        <v>22</v>
      </c>
      <c r="D425" s="2" t="s">
        <v>23</v>
      </c>
      <c r="E425" s="2" t="s">
        <v>2767</v>
      </c>
      <c r="F425" s="2" t="s">
        <v>2776</v>
      </c>
      <c r="G425" s="2">
        <v>158</v>
      </c>
      <c r="H425" s="2">
        <v>174</v>
      </c>
      <c r="I425" s="3">
        <v>42629</v>
      </c>
      <c r="J425" s="3">
        <v>42640</v>
      </c>
      <c r="K425" s="3" t="s">
        <v>2541</v>
      </c>
      <c r="L425" s="17">
        <f t="shared" si="83"/>
        <v>275.91000000000003</v>
      </c>
      <c r="M425" s="20">
        <f t="shared" si="84"/>
        <v>0.86328875357906554</v>
      </c>
      <c r="N425" s="2" t="s">
        <v>24</v>
      </c>
      <c r="O425" s="2">
        <v>7500000</v>
      </c>
      <c r="P425" s="2">
        <v>7750000</v>
      </c>
      <c r="Q425" s="2">
        <f t="shared" si="78"/>
        <v>250000</v>
      </c>
      <c r="R425" s="4">
        <f t="shared" si="79"/>
        <v>3.3333333333333333E-2</v>
      </c>
      <c r="S425" s="2"/>
      <c r="T425" s="5">
        <f t="shared" si="85"/>
        <v>47468.354430379746</v>
      </c>
      <c r="U425" s="2">
        <v>49051</v>
      </c>
      <c r="V425" s="5">
        <f t="shared" si="80"/>
        <v>1582.6455696202538</v>
      </c>
      <c r="W425" s="4">
        <f t="shared" si="81"/>
        <v>3.3341066666666683E-2</v>
      </c>
      <c r="X425" s="22">
        <f t="shared" si="86"/>
        <v>40978.896530651844</v>
      </c>
      <c r="Y425" s="22">
        <f t="shared" si="87"/>
        <v>42345.176651806745</v>
      </c>
      <c r="Z425" s="22">
        <f t="shared" si="88"/>
        <v>1366.2801211549013</v>
      </c>
      <c r="AA425" s="8">
        <f t="shared" si="89"/>
        <v>3.3341066666666731E-2</v>
      </c>
      <c r="AB425" s="22">
        <f t="shared" si="90"/>
        <v>6690537.9109854661</v>
      </c>
      <c r="AC425" s="11">
        <v>14512</v>
      </c>
      <c r="AD425" s="2">
        <v>1978</v>
      </c>
      <c r="AE425" s="2">
        <f t="shared" si="82"/>
        <v>38</v>
      </c>
      <c r="AF425" s="2" t="s">
        <v>108</v>
      </c>
    </row>
    <row r="426" spans="1:32" x14ac:dyDescent="0.2">
      <c r="A426">
        <v>39</v>
      </c>
      <c r="B426" s="2" t="s">
        <v>2383</v>
      </c>
      <c r="C426" s="2" t="s">
        <v>22</v>
      </c>
      <c r="D426" s="2" t="s">
        <v>23</v>
      </c>
      <c r="E426" s="2" t="s">
        <v>2767</v>
      </c>
      <c r="F426" s="2" t="s">
        <v>2776</v>
      </c>
      <c r="G426" s="2">
        <v>123</v>
      </c>
      <c r="H426" s="2">
        <v>147</v>
      </c>
      <c r="I426" s="3">
        <v>42630</v>
      </c>
      <c r="J426" s="3">
        <v>42640</v>
      </c>
      <c r="K426" s="3" t="s">
        <v>2541</v>
      </c>
      <c r="L426" s="17">
        <f t="shared" si="83"/>
        <v>275.91000000000003</v>
      </c>
      <c r="M426" s="20">
        <f t="shared" si="84"/>
        <v>0.86328875357906554</v>
      </c>
      <c r="N426" s="2" t="s">
        <v>36</v>
      </c>
      <c r="O426" s="2">
        <v>7500000</v>
      </c>
      <c r="P426" s="2">
        <v>7850000</v>
      </c>
      <c r="Q426" s="2">
        <f t="shared" si="78"/>
        <v>350000</v>
      </c>
      <c r="R426" s="4">
        <f t="shared" si="79"/>
        <v>4.6666666666666669E-2</v>
      </c>
      <c r="S426" s="2">
        <v>18891</v>
      </c>
      <c r="T426" s="5">
        <f t="shared" si="85"/>
        <v>61129.195121951219</v>
      </c>
      <c r="U426" s="2">
        <v>63975</v>
      </c>
      <c r="V426" s="5">
        <f t="shared" si="80"/>
        <v>2845.8048780487807</v>
      </c>
      <c r="W426" s="4">
        <f t="shared" si="81"/>
        <v>4.655393993608898E-2</v>
      </c>
      <c r="X426" s="22">
        <f t="shared" si="86"/>
        <v>52772.146664120759</v>
      </c>
      <c r="Y426" s="22">
        <f t="shared" si="87"/>
        <v>55228.898010220721</v>
      </c>
      <c r="Z426" s="22">
        <f t="shared" si="88"/>
        <v>2456.7513460999617</v>
      </c>
      <c r="AA426" s="8">
        <f t="shared" si="89"/>
        <v>4.6553939936089084E-2</v>
      </c>
      <c r="AB426" s="22">
        <f t="shared" si="90"/>
        <v>6793154.4552571485</v>
      </c>
      <c r="AC426" s="11">
        <v>44640</v>
      </c>
      <c r="AD426" s="2">
        <v>1961</v>
      </c>
      <c r="AE426" s="2">
        <f t="shared" si="82"/>
        <v>55</v>
      </c>
      <c r="AF426" s="2" t="s">
        <v>27</v>
      </c>
    </row>
    <row r="427" spans="1:32" x14ac:dyDescent="0.2">
      <c r="A427">
        <v>39</v>
      </c>
      <c r="B427" s="2" t="s">
        <v>2285</v>
      </c>
      <c r="C427" s="2" t="s">
        <v>22</v>
      </c>
      <c r="D427" s="2" t="s">
        <v>23</v>
      </c>
      <c r="E427" s="2" t="s">
        <v>2767</v>
      </c>
      <c r="F427" s="2" t="s">
        <v>2776</v>
      </c>
      <c r="G427" s="2">
        <v>109</v>
      </c>
      <c r="H427" s="2">
        <v>118</v>
      </c>
      <c r="I427" s="3">
        <v>42629</v>
      </c>
      <c r="J427" s="3">
        <v>42640</v>
      </c>
      <c r="K427" s="3" t="s">
        <v>2541</v>
      </c>
      <c r="L427" s="17">
        <f t="shared" si="83"/>
        <v>275.91000000000003</v>
      </c>
      <c r="M427" s="20">
        <f t="shared" si="84"/>
        <v>0.86328875357906554</v>
      </c>
      <c r="N427" s="2" t="s">
        <v>24</v>
      </c>
      <c r="O427" s="2">
        <v>7690000</v>
      </c>
      <c r="P427" s="2">
        <v>8600000</v>
      </c>
      <c r="Q427" s="2">
        <f t="shared" si="78"/>
        <v>910000</v>
      </c>
      <c r="R427" s="4">
        <f t="shared" si="79"/>
        <v>0.11833550065019506</v>
      </c>
      <c r="S427" s="2"/>
      <c r="T427" s="5">
        <f t="shared" si="85"/>
        <v>70550.458715596324</v>
      </c>
      <c r="U427" s="2">
        <v>78899</v>
      </c>
      <c r="V427" s="5">
        <f t="shared" si="80"/>
        <v>8348.5412844036764</v>
      </c>
      <c r="W427" s="4">
        <f t="shared" si="81"/>
        <v>0.11833433029908984</v>
      </c>
      <c r="X427" s="22">
        <f t="shared" si="86"/>
        <v>60905.417569018471</v>
      </c>
      <c r="Y427" s="22">
        <f t="shared" si="87"/>
        <v>68112.619368634696</v>
      </c>
      <c r="Z427" s="22">
        <f t="shared" si="88"/>
        <v>7207.2017996162249</v>
      </c>
      <c r="AA427" s="8">
        <f t="shared" si="89"/>
        <v>0.11833433029908991</v>
      </c>
      <c r="AB427" s="22">
        <f t="shared" si="90"/>
        <v>7424275.5111811822</v>
      </c>
      <c r="AC427" s="2">
        <v>996</v>
      </c>
      <c r="AD427" s="2">
        <v>1916</v>
      </c>
      <c r="AE427" s="2">
        <f t="shared" si="82"/>
        <v>100</v>
      </c>
      <c r="AF427" s="2" t="s">
        <v>1142</v>
      </c>
    </row>
    <row r="428" spans="1:32" x14ac:dyDescent="0.2">
      <c r="A428">
        <v>39</v>
      </c>
      <c r="B428" s="2" t="s">
        <v>2502</v>
      </c>
      <c r="C428" s="2" t="s">
        <v>22</v>
      </c>
      <c r="D428" s="2" t="s">
        <v>23</v>
      </c>
      <c r="E428" s="2" t="s">
        <v>2767</v>
      </c>
      <c r="F428" s="2" t="s">
        <v>2776</v>
      </c>
      <c r="G428" s="2">
        <v>166</v>
      </c>
      <c r="H428" s="2">
        <v>181</v>
      </c>
      <c r="I428" s="3">
        <v>42629</v>
      </c>
      <c r="J428" s="3">
        <v>42640</v>
      </c>
      <c r="K428" s="3" t="s">
        <v>2541</v>
      </c>
      <c r="L428" s="17">
        <f t="shared" si="83"/>
        <v>275.91000000000003</v>
      </c>
      <c r="M428" s="20">
        <f t="shared" si="84"/>
        <v>0.86328875357906554</v>
      </c>
      <c r="N428" s="2" t="s">
        <v>24</v>
      </c>
      <c r="O428" s="2">
        <v>13500000</v>
      </c>
      <c r="P428" s="2">
        <v>13750000</v>
      </c>
      <c r="Q428" s="2">
        <f t="shared" si="78"/>
        <v>250000</v>
      </c>
      <c r="R428" s="4">
        <f t="shared" si="79"/>
        <v>1.8518518518518517E-2</v>
      </c>
      <c r="S428" s="2">
        <v>197370</v>
      </c>
      <c r="T428" s="5">
        <f t="shared" si="85"/>
        <v>82514.277108433729</v>
      </c>
      <c r="U428" s="2">
        <v>84020</v>
      </c>
      <c r="V428" s="5">
        <f t="shared" si="80"/>
        <v>1505.7228915662708</v>
      </c>
      <c r="W428" s="4">
        <f t="shared" si="81"/>
        <v>1.8248028636154313E-2</v>
      </c>
      <c r="X428" s="22">
        <f t="shared" si="86"/>
        <v>71233.64743741737</v>
      </c>
      <c r="Y428" s="22">
        <f t="shared" si="87"/>
        <v>72533.521075713084</v>
      </c>
      <c r="Z428" s="22">
        <f t="shared" si="88"/>
        <v>1299.873638295714</v>
      </c>
      <c r="AA428" s="8">
        <f t="shared" si="89"/>
        <v>1.8248028636154334E-2</v>
      </c>
      <c r="AB428" s="22">
        <f t="shared" si="90"/>
        <v>12040564.498568373</v>
      </c>
      <c r="AC428" s="11">
        <v>11515</v>
      </c>
      <c r="AD428" s="2">
        <v>1884</v>
      </c>
      <c r="AE428" s="2">
        <f t="shared" si="82"/>
        <v>132</v>
      </c>
      <c r="AF428" s="2" t="s">
        <v>67</v>
      </c>
    </row>
    <row r="429" spans="1:32" x14ac:dyDescent="0.2">
      <c r="A429">
        <v>39</v>
      </c>
      <c r="B429" s="2" t="s">
        <v>2003</v>
      </c>
      <c r="C429" s="2" t="s">
        <v>22</v>
      </c>
      <c r="D429" s="2" t="s">
        <v>23</v>
      </c>
      <c r="E429" s="2" t="s">
        <v>2767</v>
      </c>
      <c r="F429" s="2" t="s">
        <v>2776</v>
      </c>
      <c r="G429" s="2">
        <v>89</v>
      </c>
      <c r="H429" s="2">
        <v>100</v>
      </c>
      <c r="I429" s="3">
        <v>42630</v>
      </c>
      <c r="J429" s="3">
        <v>42641</v>
      </c>
      <c r="K429" s="3" t="s">
        <v>2541</v>
      </c>
      <c r="L429" s="17">
        <f t="shared" si="83"/>
        <v>275.91000000000003</v>
      </c>
      <c r="M429" s="20">
        <f t="shared" si="84"/>
        <v>0.86328875357906554</v>
      </c>
      <c r="N429" s="2" t="s">
        <v>24</v>
      </c>
      <c r="O429" s="2">
        <v>6750000</v>
      </c>
      <c r="P429" s="2">
        <v>7200000</v>
      </c>
      <c r="Q429" s="2">
        <f t="shared" si="78"/>
        <v>450000</v>
      </c>
      <c r="R429" s="4">
        <f t="shared" si="79"/>
        <v>6.6666666666666666E-2</v>
      </c>
      <c r="S429" s="2">
        <v>4343</v>
      </c>
      <c r="T429" s="5">
        <f t="shared" si="85"/>
        <v>75891.494382022473</v>
      </c>
      <c r="U429" s="2">
        <v>80948</v>
      </c>
      <c r="V429" s="5">
        <f t="shared" si="80"/>
        <v>5056.5056179775274</v>
      </c>
      <c r="W429" s="4">
        <f t="shared" si="81"/>
        <v>6.6628093953771658E-2</v>
      </c>
      <c r="X429" s="22">
        <f t="shared" si="86"/>
        <v>65516.273592308833</v>
      </c>
      <c r="Y429" s="22">
        <f t="shared" si="87"/>
        <v>69881.498024718196</v>
      </c>
      <c r="Z429" s="22">
        <f t="shared" si="88"/>
        <v>4365.2244324093626</v>
      </c>
      <c r="AA429" s="8">
        <f t="shared" si="89"/>
        <v>6.6628093953771672E-2</v>
      </c>
      <c r="AB429" s="22">
        <f t="shared" si="90"/>
        <v>6219453.3241999196</v>
      </c>
      <c r="AC429" s="11">
        <v>4842</v>
      </c>
      <c r="AD429" s="2">
        <v>2011</v>
      </c>
      <c r="AE429" s="2">
        <f t="shared" si="82"/>
        <v>5</v>
      </c>
      <c r="AF429" s="2" t="s">
        <v>27</v>
      </c>
    </row>
    <row r="430" spans="1:32" x14ac:dyDescent="0.2">
      <c r="A430">
        <v>39</v>
      </c>
      <c r="B430" s="2" t="s">
        <v>1329</v>
      </c>
      <c r="C430" s="2" t="s">
        <v>22</v>
      </c>
      <c r="D430" s="2" t="s">
        <v>23</v>
      </c>
      <c r="E430" s="2" t="s">
        <v>2767</v>
      </c>
      <c r="F430" s="2" t="s">
        <v>2776</v>
      </c>
      <c r="G430" s="2">
        <v>65</v>
      </c>
      <c r="H430" s="2">
        <v>80</v>
      </c>
      <c r="I430" s="3">
        <v>42629</v>
      </c>
      <c r="J430" s="3">
        <v>42641</v>
      </c>
      <c r="K430" s="3" t="s">
        <v>2541</v>
      </c>
      <c r="L430" s="17">
        <f t="shared" si="83"/>
        <v>275.91000000000003</v>
      </c>
      <c r="M430" s="20">
        <f t="shared" si="84"/>
        <v>0.86328875357906554</v>
      </c>
      <c r="N430" s="2" t="s">
        <v>32</v>
      </c>
      <c r="O430" s="2">
        <v>4900000</v>
      </c>
      <c r="P430" s="2">
        <v>5550000</v>
      </c>
      <c r="Q430" s="2">
        <f t="shared" si="78"/>
        <v>650000</v>
      </c>
      <c r="R430" s="4">
        <f t="shared" si="79"/>
        <v>0.1326530612244898</v>
      </c>
      <c r="S430" s="2"/>
      <c r="T430" s="5">
        <f t="shared" si="85"/>
        <v>75384.61538461539</v>
      </c>
      <c r="U430" s="2">
        <v>85385</v>
      </c>
      <c r="V430" s="5">
        <f t="shared" si="80"/>
        <v>10000.38461538461</v>
      </c>
      <c r="W430" s="4">
        <f t="shared" si="81"/>
        <v>0.13265816326530605</v>
      </c>
      <c r="X430" s="22">
        <f t="shared" si="86"/>
        <v>65078.690654421865</v>
      </c>
      <c r="Y430" s="22">
        <f t="shared" si="87"/>
        <v>73711.91022434851</v>
      </c>
      <c r="Z430" s="22">
        <f t="shared" si="88"/>
        <v>8633.2195699266449</v>
      </c>
      <c r="AA430" s="8">
        <f t="shared" si="89"/>
        <v>0.13265816326530608</v>
      </c>
      <c r="AB430" s="22">
        <f t="shared" si="90"/>
        <v>4791274.164582653</v>
      </c>
      <c r="AC430" s="11">
        <v>4929</v>
      </c>
      <c r="AD430" s="2">
        <v>2007</v>
      </c>
      <c r="AE430" s="2">
        <f t="shared" si="82"/>
        <v>9</v>
      </c>
      <c r="AF430" s="2" t="s">
        <v>37</v>
      </c>
    </row>
    <row r="431" spans="1:32" x14ac:dyDescent="0.2">
      <c r="A431">
        <v>39</v>
      </c>
      <c r="B431" s="2" t="s">
        <v>2510</v>
      </c>
      <c r="C431" s="2" t="s">
        <v>22</v>
      </c>
      <c r="D431" s="2" t="s">
        <v>23</v>
      </c>
      <c r="E431" s="2" t="s">
        <v>2767</v>
      </c>
      <c r="F431" s="2" t="s">
        <v>2776</v>
      </c>
      <c r="G431" s="2">
        <v>177</v>
      </c>
      <c r="H431" s="2">
        <v>190</v>
      </c>
      <c r="I431" s="3">
        <v>42629</v>
      </c>
      <c r="J431" s="3">
        <v>42641</v>
      </c>
      <c r="K431" s="3" t="s">
        <v>2541</v>
      </c>
      <c r="L431" s="17">
        <f t="shared" si="83"/>
        <v>275.91000000000003</v>
      </c>
      <c r="M431" s="20">
        <f t="shared" si="84"/>
        <v>0.86328875357906554</v>
      </c>
      <c r="N431" s="2" t="s">
        <v>32</v>
      </c>
      <c r="O431" s="2">
        <v>9750000</v>
      </c>
      <c r="P431" s="2">
        <v>9215000</v>
      </c>
      <c r="Q431" s="2">
        <f t="shared" si="78"/>
        <v>-535000</v>
      </c>
      <c r="R431" s="4">
        <f t="shared" si="79"/>
        <v>-5.4871794871794874E-2</v>
      </c>
      <c r="S431" s="2">
        <v>10308</v>
      </c>
      <c r="T431" s="5">
        <f t="shared" si="85"/>
        <v>55142.983050847455</v>
      </c>
      <c r="U431" s="2">
        <v>52120</v>
      </c>
      <c r="V431" s="5">
        <f t="shared" si="80"/>
        <v>-3022.9830508474552</v>
      </c>
      <c r="W431" s="4">
        <f t="shared" si="81"/>
        <v>-5.4820810982604197E-2</v>
      </c>
      <c r="X431" s="22">
        <f t="shared" si="86"/>
        <v>47604.317106597635</v>
      </c>
      <c r="Y431" s="22">
        <f t="shared" si="87"/>
        <v>44994.609836540898</v>
      </c>
      <c r="Z431" s="22">
        <f t="shared" si="88"/>
        <v>-2609.7072700567369</v>
      </c>
      <c r="AA431" s="8">
        <f t="shared" si="89"/>
        <v>-5.4820810982604121E-2</v>
      </c>
      <c r="AB431" s="22">
        <f t="shared" si="90"/>
        <v>7964045.9410677394</v>
      </c>
      <c r="AC431" s="11">
        <v>13570</v>
      </c>
      <c r="AD431" s="2">
        <v>1997</v>
      </c>
      <c r="AE431" s="2">
        <f t="shared" si="82"/>
        <v>19</v>
      </c>
      <c r="AF431" s="2" t="s">
        <v>225</v>
      </c>
    </row>
    <row r="432" spans="1:32" x14ac:dyDescent="0.2">
      <c r="A432">
        <v>39</v>
      </c>
      <c r="B432" s="2" t="s">
        <v>1104</v>
      </c>
      <c r="C432" s="2" t="s">
        <v>22</v>
      </c>
      <c r="D432" s="2" t="s">
        <v>23</v>
      </c>
      <c r="E432" s="2" t="s">
        <v>2767</v>
      </c>
      <c r="F432" s="2" t="s">
        <v>2776</v>
      </c>
      <c r="G432" s="2">
        <v>58</v>
      </c>
      <c r="H432" s="2">
        <v>65</v>
      </c>
      <c r="I432" s="3">
        <v>42629</v>
      </c>
      <c r="J432" s="3">
        <v>42641</v>
      </c>
      <c r="K432" s="3" t="s">
        <v>2541</v>
      </c>
      <c r="L432" s="17">
        <f t="shared" si="83"/>
        <v>275.91000000000003</v>
      </c>
      <c r="M432" s="20">
        <f t="shared" si="84"/>
        <v>0.86328875357906554</v>
      </c>
      <c r="N432" s="2" t="s">
        <v>32</v>
      </c>
      <c r="O432" s="2">
        <v>4200000</v>
      </c>
      <c r="P432" s="2">
        <v>4400000</v>
      </c>
      <c r="Q432" s="2">
        <f t="shared" si="78"/>
        <v>200000</v>
      </c>
      <c r="R432" s="4">
        <f t="shared" si="79"/>
        <v>4.7619047619047616E-2</v>
      </c>
      <c r="S432" s="2"/>
      <c r="T432" s="5">
        <f t="shared" si="85"/>
        <v>72413.793103448275</v>
      </c>
      <c r="U432" s="2">
        <v>75862</v>
      </c>
      <c r="V432" s="5">
        <f t="shared" si="80"/>
        <v>3448.2068965517246</v>
      </c>
      <c r="W432" s="4">
        <f t="shared" si="81"/>
        <v>4.7618095238095244E-2</v>
      </c>
      <c r="X432" s="22">
        <f t="shared" si="86"/>
        <v>62514.013190208192</v>
      </c>
      <c r="Y432" s="22">
        <f t="shared" si="87"/>
        <v>65490.811424015068</v>
      </c>
      <c r="Z432" s="22">
        <f t="shared" si="88"/>
        <v>2976.7982338068759</v>
      </c>
      <c r="AA432" s="8">
        <f t="shared" si="89"/>
        <v>4.7618095238095244E-2</v>
      </c>
      <c r="AB432" s="22">
        <f t="shared" si="90"/>
        <v>3798467.0625928738</v>
      </c>
      <c r="AC432" s="11">
        <v>28159</v>
      </c>
      <c r="AD432" s="2">
        <v>1985</v>
      </c>
      <c r="AE432" s="2">
        <f t="shared" si="82"/>
        <v>31</v>
      </c>
      <c r="AF432" s="2" t="s">
        <v>37</v>
      </c>
    </row>
    <row r="433" spans="1:32" x14ac:dyDescent="0.2">
      <c r="A433">
        <v>40</v>
      </c>
      <c r="B433" s="2" t="s">
        <v>189</v>
      </c>
      <c r="C433" s="2" t="s">
        <v>22</v>
      </c>
      <c r="D433" s="2" t="s">
        <v>23</v>
      </c>
      <c r="E433" s="2" t="s">
        <v>2767</v>
      </c>
      <c r="F433" s="2" t="s">
        <v>2776</v>
      </c>
      <c r="G433" s="2">
        <v>31</v>
      </c>
      <c r="H433" s="2">
        <v>35</v>
      </c>
      <c r="I433" s="3">
        <v>42636</v>
      </c>
      <c r="J433" s="3">
        <v>42646</v>
      </c>
      <c r="K433" s="3" t="s">
        <v>2542</v>
      </c>
      <c r="L433" s="17">
        <f t="shared" si="83"/>
        <v>281.13</v>
      </c>
      <c r="M433" s="20">
        <f t="shared" si="84"/>
        <v>0.84725927506847365</v>
      </c>
      <c r="N433" s="2" t="s">
        <v>36</v>
      </c>
      <c r="O433" s="2">
        <v>2290000</v>
      </c>
      <c r="P433" s="2">
        <v>2925000</v>
      </c>
      <c r="Q433" s="2">
        <f t="shared" si="78"/>
        <v>635000</v>
      </c>
      <c r="R433" s="4">
        <f t="shared" si="79"/>
        <v>0.27729257641921395</v>
      </c>
      <c r="S433" s="2">
        <v>140488</v>
      </c>
      <c r="T433" s="5">
        <f t="shared" si="85"/>
        <v>78402.838709677424</v>
      </c>
      <c r="U433" s="2">
        <v>98887</v>
      </c>
      <c r="V433" s="5">
        <f t="shared" si="80"/>
        <v>20484.161290322576</v>
      </c>
      <c r="W433" s="4">
        <f t="shared" si="81"/>
        <v>0.2612681074747128</v>
      </c>
      <c r="X433" s="22">
        <f t="shared" si="86"/>
        <v>66427.532288471761</v>
      </c>
      <c r="Y433" s="22">
        <f t="shared" si="87"/>
        <v>83782.927933696148</v>
      </c>
      <c r="Z433" s="22">
        <f t="shared" si="88"/>
        <v>17355.395645224387</v>
      </c>
      <c r="AA433" s="8">
        <f t="shared" si="89"/>
        <v>0.26126810747471269</v>
      </c>
      <c r="AB433" s="22">
        <f t="shared" si="90"/>
        <v>2597270.7659445805</v>
      </c>
      <c r="AC433" s="11">
        <v>21034</v>
      </c>
      <c r="AD433" s="2">
        <v>1969</v>
      </c>
      <c r="AE433" s="2">
        <f t="shared" si="82"/>
        <v>47</v>
      </c>
      <c r="AF433" s="2" t="s">
        <v>37</v>
      </c>
    </row>
    <row r="434" spans="1:32" x14ac:dyDescent="0.2">
      <c r="A434">
        <v>40</v>
      </c>
      <c r="B434" s="2" t="s">
        <v>2344</v>
      </c>
      <c r="C434" s="2" t="s">
        <v>22</v>
      </c>
      <c r="D434" s="2" t="s">
        <v>23</v>
      </c>
      <c r="E434" s="2" t="s">
        <v>2767</v>
      </c>
      <c r="F434" s="2" t="s">
        <v>2776</v>
      </c>
      <c r="G434" s="2">
        <v>116</v>
      </c>
      <c r="H434" s="2">
        <v>133</v>
      </c>
      <c r="I434" s="3">
        <v>42635</v>
      </c>
      <c r="J434" s="3">
        <v>42646</v>
      </c>
      <c r="K434" s="3" t="s">
        <v>2542</v>
      </c>
      <c r="L434" s="17">
        <f t="shared" si="83"/>
        <v>281.13</v>
      </c>
      <c r="M434" s="20">
        <f t="shared" si="84"/>
        <v>0.84725927506847365</v>
      </c>
      <c r="N434" s="2" t="s">
        <v>24</v>
      </c>
      <c r="O434" s="2">
        <v>6290000</v>
      </c>
      <c r="P434" s="2">
        <v>6450000</v>
      </c>
      <c r="Q434" s="2">
        <f t="shared" si="78"/>
        <v>160000</v>
      </c>
      <c r="R434" s="4">
        <f t="shared" si="79"/>
        <v>2.5437201907790145E-2</v>
      </c>
      <c r="S434" s="2">
        <v>21832</v>
      </c>
      <c r="T434" s="5">
        <f t="shared" si="85"/>
        <v>54412.34482758621</v>
      </c>
      <c r="U434" s="2">
        <v>55792</v>
      </c>
      <c r="V434" s="5">
        <f t="shared" si="80"/>
        <v>1379.6551724137898</v>
      </c>
      <c r="W434" s="4">
        <f t="shared" si="81"/>
        <v>2.5355554457089417E-2</v>
      </c>
      <c r="X434" s="22">
        <f t="shared" si="86"/>
        <v>46101.363833396506</v>
      </c>
      <c r="Y434" s="22">
        <f t="shared" si="87"/>
        <v>47270.28947462028</v>
      </c>
      <c r="Z434" s="22">
        <f t="shared" si="88"/>
        <v>1168.9256412237737</v>
      </c>
      <c r="AA434" s="8">
        <f t="shared" si="89"/>
        <v>2.5355554457089331E-2</v>
      </c>
      <c r="AB434" s="22">
        <f t="shared" si="90"/>
        <v>5483353.5790559528</v>
      </c>
      <c r="AC434" s="2"/>
      <c r="AD434" s="2">
        <v>1960</v>
      </c>
      <c r="AE434" s="2">
        <f t="shared" si="82"/>
        <v>56</v>
      </c>
      <c r="AF434" s="2" t="s">
        <v>83</v>
      </c>
    </row>
    <row r="435" spans="1:32" x14ac:dyDescent="0.2">
      <c r="A435">
        <v>40</v>
      </c>
      <c r="B435" s="2" t="s">
        <v>1425</v>
      </c>
      <c r="C435" s="2" t="s">
        <v>22</v>
      </c>
      <c r="D435" s="2" t="s">
        <v>23</v>
      </c>
      <c r="E435" s="2" t="s">
        <v>2767</v>
      </c>
      <c r="F435" s="2" t="s">
        <v>2776</v>
      </c>
      <c r="G435" s="2">
        <v>67</v>
      </c>
      <c r="H435" s="2">
        <v>74</v>
      </c>
      <c r="I435" s="3">
        <v>42637</v>
      </c>
      <c r="J435" s="3">
        <v>42647</v>
      </c>
      <c r="K435" s="3" t="s">
        <v>2542</v>
      </c>
      <c r="L435" s="17">
        <f t="shared" si="83"/>
        <v>281.13</v>
      </c>
      <c r="M435" s="20">
        <f t="shared" si="84"/>
        <v>0.84725927506847365</v>
      </c>
      <c r="N435" s="2" t="s">
        <v>36</v>
      </c>
      <c r="O435" s="2">
        <v>4700000</v>
      </c>
      <c r="P435" s="2">
        <v>5100000</v>
      </c>
      <c r="Q435" s="2">
        <f t="shared" si="78"/>
        <v>400000</v>
      </c>
      <c r="R435" s="4">
        <f t="shared" si="79"/>
        <v>8.5106382978723402E-2</v>
      </c>
      <c r="S435" s="2"/>
      <c r="T435" s="5">
        <f t="shared" si="85"/>
        <v>70149.253731343284</v>
      </c>
      <c r="U435" s="2">
        <v>76119</v>
      </c>
      <c r="V435" s="5">
        <f t="shared" si="80"/>
        <v>5969.746268656716</v>
      </c>
      <c r="W435" s="4">
        <f t="shared" si="81"/>
        <v>8.510063829787233E-2</v>
      </c>
      <c r="X435" s="22">
        <f t="shared" si="86"/>
        <v>59434.60586301233</v>
      </c>
      <c r="Y435" s="22">
        <f t="shared" si="87"/>
        <v>64492.528758937144</v>
      </c>
      <c r="Z435" s="22">
        <f t="shared" si="88"/>
        <v>5057.9228959248139</v>
      </c>
      <c r="AA435" s="8">
        <f t="shared" si="89"/>
        <v>8.5100638297872316E-2</v>
      </c>
      <c r="AB435" s="22">
        <f t="shared" si="90"/>
        <v>4320999.4268487887</v>
      </c>
      <c r="AC435" s="11">
        <v>1596</v>
      </c>
      <c r="AD435" s="2">
        <v>2007</v>
      </c>
      <c r="AE435" s="2">
        <f t="shared" si="82"/>
        <v>9</v>
      </c>
      <c r="AF435" s="2" t="s">
        <v>217</v>
      </c>
    </row>
    <row r="436" spans="1:32" x14ac:dyDescent="0.2">
      <c r="A436">
        <v>40</v>
      </c>
      <c r="B436" s="2" t="s">
        <v>580</v>
      </c>
      <c r="C436" s="2" t="s">
        <v>22</v>
      </c>
      <c r="D436" s="2" t="s">
        <v>23</v>
      </c>
      <c r="E436" s="2" t="s">
        <v>2767</v>
      </c>
      <c r="F436" s="2" t="s">
        <v>2776</v>
      </c>
      <c r="G436" s="2">
        <v>46</v>
      </c>
      <c r="H436" s="2">
        <v>57</v>
      </c>
      <c r="I436" s="3">
        <v>42637</v>
      </c>
      <c r="J436" s="3">
        <v>42647</v>
      </c>
      <c r="K436" s="3" t="s">
        <v>2542</v>
      </c>
      <c r="L436" s="17">
        <f t="shared" si="83"/>
        <v>281.13</v>
      </c>
      <c r="M436" s="20">
        <f t="shared" si="84"/>
        <v>0.84725927506847365</v>
      </c>
      <c r="N436" s="2" t="s">
        <v>36</v>
      </c>
      <c r="O436" s="2">
        <v>3450000</v>
      </c>
      <c r="P436" s="2">
        <v>3875000</v>
      </c>
      <c r="Q436" s="2">
        <f t="shared" si="78"/>
        <v>425000</v>
      </c>
      <c r="R436" s="4">
        <f t="shared" si="79"/>
        <v>0.12318840579710146</v>
      </c>
      <c r="S436" s="2"/>
      <c r="T436" s="5">
        <f t="shared" si="85"/>
        <v>75000</v>
      </c>
      <c r="U436" s="2">
        <v>84239</v>
      </c>
      <c r="V436" s="5">
        <f t="shared" si="80"/>
        <v>9239</v>
      </c>
      <c r="W436" s="4">
        <f t="shared" si="81"/>
        <v>0.12318666666666667</v>
      </c>
      <c r="X436" s="22">
        <f t="shared" si="86"/>
        <v>63544.445630135524</v>
      </c>
      <c r="Y436" s="22">
        <f t="shared" si="87"/>
        <v>71372.27407249315</v>
      </c>
      <c r="Z436" s="22">
        <f t="shared" si="88"/>
        <v>7827.828442357626</v>
      </c>
      <c r="AA436" s="8">
        <f t="shared" si="89"/>
        <v>0.12318666666666664</v>
      </c>
      <c r="AB436" s="22">
        <f t="shared" si="90"/>
        <v>3283124.607334685</v>
      </c>
      <c r="AC436" s="11">
        <v>1717</v>
      </c>
      <c r="AD436" s="2">
        <v>2005</v>
      </c>
      <c r="AE436" s="2">
        <f t="shared" si="82"/>
        <v>11</v>
      </c>
      <c r="AF436" s="2" t="s">
        <v>37</v>
      </c>
    </row>
    <row r="437" spans="1:32" x14ac:dyDescent="0.2">
      <c r="A437">
        <v>40</v>
      </c>
      <c r="B437" s="2" t="s">
        <v>1127</v>
      </c>
      <c r="C437" s="2" t="s">
        <v>22</v>
      </c>
      <c r="D437" s="2" t="s">
        <v>23</v>
      </c>
      <c r="E437" s="2" t="s">
        <v>2767</v>
      </c>
      <c r="F437" s="2" t="s">
        <v>2776</v>
      </c>
      <c r="G437" s="2">
        <v>59</v>
      </c>
      <c r="H437" s="2">
        <v>65</v>
      </c>
      <c r="I437" s="3">
        <v>42637</v>
      </c>
      <c r="J437" s="3">
        <v>42647</v>
      </c>
      <c r="K437" s="3" t="s">
        <v>2542</v>
      </c>
      <c r="L437" s="17">
        <f t="shared" si="83"/>
        <v>281.13</v>
      </c>
      <c r="M437" s="20">
        <f t="shared" si="84"/>
        <v>0.84725927506847365</v>
      </c>
      <c r="N437" s="2" t="s">
        <v>36</v>
      </c>
      <c r="O437" s="2">
        <v>3400000</v>
      </c>
      <c r="P437" s="2">
        <v>4200000</v>
      </c>
      <c r="Q437" s="2">
        <f t="shared" si="78"/>
        <v>800000</v>
      </c>
      <c r="R437" s="4">
        <f t="shared" si="79"/>
        <v>0.23529411764705882</v>
      </c>
      <c r="S437" s="2">
        <v>1042</v>
      </c>
      <c r="T437" s="5">
        <f t="shared" si="85"/>
        <v>57644.779661016946</v>
      </c>
      <c r="U437" s="2">
        <v>71204</v>
      </c>
      <c r="V437" s="5">
        <f t="shared" si="80"/>
        <v>13559.220338983054</v>
      </c>
      <c r="W437" s="4">
        <f t="shared" si="81"/>
        <v>0.23522026484824363</v>
      </c>
      <c r="X437" s="22">
        <f t="shared" si="86"/>
        <v>48840.074227075114</v>
      </c>
      <c r="Y437" s="22">
        <f t="shared" si="87"/>
        <v>60328.249421975597</v>
      </c>
      <c r="Z437" s="22">
        <f t="shared" si="88"/>
        <v>11488.175194900483</v>
      </c>
      <c r="AA437" s="8">
        <f t="shared" si="89"/>
        <v>0.23522026484824357</v>
      </c>
      <c r="AB437" s="22">
        <f t="shared" si="90"/>
        <v>3559366.7158965603</v>
      </c>
      <c r="AC437" s="11">
        <v>3507</v>
      </c>
      <c r="AD437" s="2">
        <v>1975</v>
      </c>
      <c r="AE437" s="2">
        <f t="shared" si="82"/>
        <v>41</v>
      </c>
      <c r="AF437" s="2" t="s">
        <v>186</v>
      </c>
    </row>
    <row r="438" spans="1:32" x14ac:dyDescent="0.2">
      <c r="A438">
        <v>40</v>
      </c>
      <c r="B438" s="2" t="s">
        <v>211</v>
      </c>
      <c r="C438" s="2" t="s">
        <v>22</v>
      </c>
      <c r="D438" s="2" t="s">
        <v>23</v>
      </c>
      <c r="E438" s="2" t="s">
        <v>2767</v>
      </c>
      <c r="F438" s="2" t="s">
        <v>2776</v>
      </c>
      <c r="G438" s="2">
        <v>32</v>
      </c>
      <c r="H438" s="2">
        <v>35</v>
      </c>
      <c r="I438" s="3">
        <v>42637</v>
      </c>
      <c r="J438" s="3">
        <v>42647</v>
      </c>
      <c r="K438" s="3" t="s">
        <v>2542</v>
      </c>
      <c r="L438" s="17">
        <f t="shared" si="83"/>
        <v>281.13</v>
      </c>
      <c r="M438" s="20">
        <f t="shared" si="84"/>
        <v>0.84725927506847365</v>
      </c>
      <c r="N438" s="2" t="s">
        <v>36</v>
      </c>
      <c r="O438" s="2">
        <v>2290000</v>
      </c>
      <c r="P438" s="2">
        <v>2925000</v>
      </c>
      <c r="Q438" s="2">
        <f t="shared" si="78"/>
        <v>635000</v>
      </c>
      <c r="R438" s="4">
        <f t="shared" si="79"/>
        <v>0.27729257641921395</v>
      </c>
      <c r="S438" s="2">
        <v>147942</v>
      </c>
      <c r="T438" s="5">
        <f t="shared" si="85"/>
        <v>76185.6875</v>
      </c>
      <c r="U438" s="2">
        <v>96029</v>
      </c>
      <c r="V438" s="5">
        <f t="shared" si="80"/>
        <v>19843.3125</v>
      </c>
      <c r="W438" s="4">
        <f t="shared" si="81"/>
        <v>0.26045984687084434</v>
      </c>
      <c r="X438" s="22">
        <f t="shared" si="86"/>
        <v>64549.030361843274</v>
      </c>
      <c r="Y438" s="22">
        <f t="shared" si="87"/>
        <v>81361.460925550462</v>
      </c>
      <c r="Z438" s="22">
        <f t="shared" si="88"/>
        <v>16812.430563707188</v>
      </c>
      <c r="AA438" s="8">
        <f t="shared" si="89"/>
        <v>0.26045984687084445</v>
      </c>
      <c r="AB438" s="22">
        <f t="shared" si="90"/>
        <v>2603566.7496176148</v>
      </c>
      <c r="AC438" s="11">
        <v>21021</v>
      </c>
      <c r="AD438" s="2">
        <v>1968</v>
      </c>
      <c r="AE438" s="2">
        <f t="shared" si="82"/>
        <v>48</v>
      </c>
      <c r="AF438" s="2" t="s">
        <v>105</v>
      </c>
    </row>
    <row r="439" spans="1:32" x14ac:dyDescent="0.2">
      <c r="A439">
        <v>40</v>
      </c>
      <c r="B439" s="2" t="s">
        <v>1531</v>
      </c>
      <c r="C439" s="2" t="s">
        <v>22</v>
      </c>
      <c r="D439" s="2" t="s">
        <v>23</v>
      </c>
      <c r="E439" s="2" t="s">
        <v>2767</v>
      </c>
      <c r="F439" s="2" t="s">
        <v>2776</v>
      </c>
      <c r="G439" s="2">
        <v>70</v>
      </c>
      <c r="H439" s="2">
        <v>70</v>
      </c>
      <c r="I439" s="3">
        <v>42636</v>
      </c>
      <c r="J439" s="3">
        <v>42647</v>
      </c>
      <c r="K439" s="3" t="s">
        <v>2542</v>
      </c>
      <c r="L439" s="17">
        <f t="shared" si="83"/>
        <v>281.13</v>
      </c>
      <c r="M439" s="20">
        <f t="shared" si="84"/>
        <v>0.84725927506847365</v>
      </c>
      <c r="N439" s="2" t="s">
        <v>24</v>
      </c>
      <c r="O439" s="2">
        <v>4600000</v>
      </c>
      <c r="P439" s="2">
        <v>5100000</v>
      </c>
      <c r="Q439" s="2">
        <f t="shared" si="78"/>
        <v>500000</v>
      </c>
      <c r="R439" s="4">
        <f t="shared" si="79"/>
        <v>0.10869565217391304</v>
      </c>
      <c r="S439" s="2"/>
      <c r="T439" s="5">
        <f t="shared" si="85"/>
        <v>65714.28571428571</v>
      </c>
      <c r="U439" s="2">
        <v>72857</v>
      </c>
      <c r="V439" s="5">
        <f t="shared" si="80"/>
        <v>7142.7142857142899</v>
      </c>
      <c r="W439" s="4">
        <f t="shared" si="81"/>
        <v>0.10869347826086964</v>
      </c>
      <c r="X439" s="22">
        <f t="shared" si="86"/>
        <v>55677.038075928263</v>
      </c>
      <c r="Y439" s="22">
        <f t="shared" si="87"/>
        <v>61728.769003663787</v>
      </c>
      <c r="Z439" s="22">
        <f t="shared" si="88"/>
        <v>6051.7309277355234</v>
      </c>
      <c r="AA439" s="8">
        <f t="shared" si="89"/>
        <v>0.1086934782608697</v>
      </c>
      <c r="AB439" s="22">
        <f t="shared" si="90"/>
        <v>4321013.8302564649</v>
      </c>
      <c r="AC439" s="11">
        <v>10627</v>
      </c>
      <c r="AD439" s="2">
        <v>1963</v>
      </c>
      <c r="AE439" s="2">
        <f t="shared" si="82"/>
        <v>53</v>
      </c>
      <c r="AF439" s="2" t="s">
        <v>1532</v>
      </c>
    </row>
    <row r="440" spans="1:32" x14ac:dyDescent="0.2">
      <c r="A440">
        <v>40</v>
      </c>
      <c r="B440" s="2" t="s">
        <v>87</v>
      </c>
      <c r="C440" s="2" t="s">
        <v>22</v>
      </c>
      <c r="D440" s="2" t="s">
        <v>23</v>
      </c>
      <c r="E440" s="2" t="s">
        <v>2767</v>
      </c>
      <c r="F440" s="2" t="s">
        <v>2776</v>
      </c>
      <c r="G440" s="2">
        <v>25</v>
      </c>
      <c r="H440" s="2">
        <v>28</v>
      </c>
      <c r="I440" s="3">
        <v>42636</v>
      </c>
      <c r="J440" s="3">
        <v>42647</v>
      </c>
      <c r="K440" s="3" t="s">
        <v>2542</v>
      </c>
      <c r="L440" s="17">
        <f t="shared" si="83"/>
        <v>281.13</v>
      </c>
      <c r="M440" s="20">
        <f t="shared" si="84"/>
        <v>0.84725927506847365</v>
      </c>
      <c r="N440" s="2" t="s">
        <v>24</v>
      </c>
      <c r="O440" s="2">
        <v>1900000</v>
      </c>
      <c r="P440" s="2">
        <v>2660000</v>
      </c>
      <c r="Q440" s="2">
        <f t="shared" si="78"/>
        <v>760000</v>
      </c>
      <c r="R440" s="4">
        <f t="shared" si="79"/>
        <v>0.4</v>
      </c>
      <c r="S440" s="2">
        <v>10</v>
      </c>
      <c r="T440" s="5">
        <f t="shared" si="85"/>
        <v>76000.399999999994</v>
      </c>
      <c r="U440" s="2">
        <v>106400</v>
      </c>
      <c r="V440" s="5">
        <f t="shared" si="80"/>
        <v>30399.600000000006</v>
      </c>
      <c r="W440" s="4">
        <f t="shared" si="81"/>
        <v>0.39999263161772841</v>
      </c>
      <c r="X440" s="22">
        <f t="shared" si="86"/>
        <v>64392.043808914023</v>
      </c>
      <c r="Y440" s="22">
        <f t="shared" si="87"/>
        <v>90148.38686728559</v>
      </c>
      <c r="Z440" s="22">
        <f t="shared" si="88"/>
        <v>25756.343058371567</v>
      </c>
      <c r="AA440" s="8">
        <f t="shared" si="89"/>
        <v>0.3999926316177283</v>
      </c>
      <c r="AB440" s="22">
        <f t="shared" si="90"/>
        <v>2253709.6716821399</v>
      </c>
      <c r="AC440" s="11">
        <v>1411</v>
      </c>
      <c r="AD440" s="2">
        <v>1961</v>
      </c>
      <c r="AE440" s="2">
        <f t="shared" si="82"/>
        <v>55</v>
      </c>
      <c r="AF440" s="2" t="s">
        <v>88</v>
      </c>
    </row>
    <row r="441" spans="1:32" x14ac:dyDescent="0.2">
      <c r="A441">
        <v>40</v>
      </c>
      <c r="B441" s="2" t="s">
        <v>1913</v>
      </c>
      <c r="C441" s="2" t="s">
        <v>22</v>
      </c>
      <c r="D441" s="2" t="s">
        <v>23</v>
      </c>
      <c r="E441" s="2" t="s">
        <v>2767</v>
      </c>
      <c r="F441" s="2" t="s">
        <v>2776</v>
      </c>
      <c r="G441" s="2">
        <v>82</v>
      </c>
      <c r="H441" s="2">
        <v>110</v>
      </c>
      <c r="I441" s="3">
        <v>42637</v>
      </c>
      <c r="J441" s="3">
        <v>42647</v>
      </c>
      <c r="K441" s="3" t="s">
        <v>2542</v>
      </c>
      <c r="L441" s="17">
        <f t="shared" si="83"/>
        <v>281.13</v>
      </c>
      <c r="M441" s="20">
        <f t="shared" si="84"/>
        <v>0.84725927506847365</v>
      </c>
      <c r="N441" s="2" t="s">
        <v>36</v>
      </c>
      <c r="O441" s="2">
        <v>6400000</v>
      </c>
      <c r="P441" s="2">
        <v>7900000</v>
      </c>
      <c r="Q441" s="2">
        <f t="shared" si="78"/>
        <v>1500000</v>
      </c>
      <c r="R441" s="4">
        <f t="shared" si="79"/>
        <v>0.234375</v>
      </c>
      <c r="S441" s="2"/>
      <c r="T441" s="5">
        <f t="shared" si="85"/>
        <v>78048.780487804877</v>
      </c>
      <c r="U441" s="2">
        <v>96341</v>
      </c>
      <c r="V441" s="5">
        <f t="shared" si="80"/>
        <v>18292.219512195123</v>
      </c>
      <c r="W441" s="4">
        <f t="shared" si="81"/>
        <v>0.2343690625</v>
      </c>
      <c r="X441" s="22">
        <f t="shared" si="86"/>
        <v>66127.553176075991</v>
      </c>
      <c r="Y441" s="22">
        <f t="shared" si="87"/>
        <v>81625.805819371817</v>
      </c>
      <c r="Z441" s="22">
        <f t="shared" si="88"/>
        <v>15498.252643295826</v>
      </c>
      <c r="AA441" s="8">
        <f t="shared" si="89"/>
        <v>0.23436906249999997</v>
      </c>
      <c r="AB441" s="22">
        <f t="shared" si="90"/>
        <v>6693316.077188489</v>
      </c>
      <c r="AC441" s="11">
        <v>1098</v>
      </c>
      <c r="AD441" s="2">
        <v>1935</v>
      </c>
      <c r="AE441" s="2">
        <f t="shared" si="82"/>
        <v>81</v>
      </c>
      <c r="AF441" s="2" t="s">
        <v>102</v>
      </c>
    </row>
    <row r="442" spans="1:32" x14ac:dyDescent="0.2">
      <c r="A442">
        <v>40</v>
      </c>
      <c r="B442" s="2" t="s">
        <v>2482</v>
      </c>
      <c r="C442" s="2" t="s">
        <v>22</v>
      </c>
      <c r="D442" s="2" t="s">
        <v>23</v>
      </c>
      <c r="E442" s="2" t="s">
        <v>2767</v>
      </c>
      <c r="F442" s="2" t="s">
        <v>2776</v>
      </c>
      <c r="G442" s="2">
        <v>154</v>
      </c>
      <c r="H442" s="2">
        <v>197</v>
      </c>
      <c r="I442" s="3">
        <v>42630</v>
      </c>
      <c r="J442" s="3">
        <v>42647</v>
      </c>
      <c r="K442" s="3" t="s">
        <v>2542</v>
      </c>
      <c r="L442" s="17">
        <f t="shared" si="83"/>
        <v>281.13</v>
      </c>
      <c r="M442" s="20">
        <f t="shared" si="84"/>
        <v>0.84725927506847365</v>
      </c>
      <c r="N442" s="2" t="s">
        <v>242</v>
      </c>
      <c r="O442" s="2">
        <v>6300000</v>
      </c>
      <c r="P442" s="2">
        <v>6200000</v>
      </c>
      <c r="Q442" s="2">
        <f t="shared" si="78"/>
        <v>-100000</v>
      </c>
      <c r="R442" s="4">
        <f t="shared" si="79"/>
        <v>-1.5873015873015872E-2</v>
      </c>
      <c r="S442" s="2"/>
      <c r="T442" s="5">
        <f t="shared" si="85"/>
        <v>40909.090909090912</v>
      </c>
      <c r="U442" s="2">
        <v>40260</v>
      </c>
      <c r="V442" s="5">
        <f t="shared" si="80"/>
        <v>-649.09090909091174</v>
      </c>
      <c r="W442" s="4">
        <f t="shared" si="81"/>
        <v>-1.586666666666673E-2</v>
      </c>
      <c r="X442" s="22">
        <f t="shared" si="86"/>
        <v>34660.606707346655</v>
      </c>
      <c r="Y442" s="22">
        <f t="shared" si="87"/>
        <v>34110.658414256752</v>
      </c>
      <c r="Z442" s="22">
        <f t="shared" si="88"/>
        <v>-549.94829308990302</v>
      </c>
      <c r="AA442" s="8">
        <f t="shared" si="89"/>
        <v>-1.5866666666666748E-2</v>
      </c>
      <c r="AB442" s="22">
        <f t="shared" si="90"/>
        <v>5253041.39579554</v>
      </c>
      <c r="AC442" s="11">
        <v>1459</v>
      </c>
      <c r="AD442" s="2">
        <v>1928</v>
      </c>
      <c r="AE442" s="2">
        <f t="shared" si="82"/>
        <v>88</v>
      </c>
      <c r="AF442" s="2" t="s">
        <v>27</v>
      </c>
    </row>
    <row r="443" spans="1:32" x14ac:dyDescent="0.2">
      <c r="A443">
        <v>40</v>
      </c>
      <c r="B443" s="2" t="s">
        <v>1230</v>
      </c>
      <c r="C443" s="2" t="s">
        <v>22</v>
      </c>
      <c r="D443" s="2" t="s">
        <v>23</v>
      </c>
      <c r="E443" s="2" t="s">
        <v>2767</v>
      </c>
      <c r="F443" s="2" t="s">
        <v>2776</v>
      </c>
      <c r="G443" s="2">
        <v>62</v>
      </c>
      <c r="H443" s="2">
        <v>69</v>
      </c>
      <c r="I443" s="3">
        <v>42638</v>
      </c>
      <c r="J443" s="3">
        <v>42648</v>
      </c>
      <c r="K443" s="3" t="s">
        <v>2542</v>
      </c>
      <c r="L443" s="17">
        <f t="shared" si="83"/>
        <v>281.13</v>
      </c>
      <c r="M443" s="20">
        <f t="shared" si="84"/>
        <v>0.84725927506847365</v>
      </c>
      <c r="N443" s="2" t="s">
        <v>36</v>
      </c>
      <c r="O443" s="2">
        <v>4700000</v>
      </c>
      <c r="P443" s="2">
        <v>5120000</v>
      </c>
      <c r="Q443" s="2">
        <f t="shared" si="78"/>
        <v>420000</v>
      </c>
      <c r="R443" s="4">
        <f t="shared" si="79"/>
        <v>8.9361702127659579E-2</v>
      </c>
      <c r="S443" s="2"/>
      <c r="T443" s="5">
        <f t="shared" si="85"/>
        <v>75806.451612903227</v>
      </c>
      <c r="U443" s="2">
        <v>82581</v>
      </c>
      <c r="V443" s="5">
        <f t="shared" si="80"/>
        <v>6774.5483870967728</v>
      </c>
      <c r="W443" s="4">
        <f t="shared" si="81"/>
        <v>8.9366382978723388E-2</v>
      </c>
      <c r="X443" s="22">
        <f t="shared" si="86"/>
        <v>64227.719239061713</v>
      </c>
      <c r="Y443" s="22">
        <f t="shared" si="87"/>
        <v>69967.51819442962</v>
      </c>
      <c r="Z443" s="22">
        <f t="shared" si="88"/>
        <v>5739.7989553679072</v>
      </c>
      <c r="AA443" s="8">
        <f t="shared" si="89"/>
        <v>8.936638297872336E-2</v>
      </c>
      <c r="AB443" s="22">
        <f t="shared" si="90"/>
        <v>4337986.1280546365</v>
      </c>
      <c r="AC443" s="11">
        <v>1384</v>
      </c>
      <c r="AD443" s="2">
        <v>2012</v>
      </c>
      <c r="AE443" s="2">
        <f t="shared" si="82"/>
        <v>4</v>
      </c>
      <c r="AF443" s="2" t="s">
        <v>191</v>
      </c>
    </row>
    <row r="444" spans="1:32" x14ac:dyDescent="0.2">
      <c r="A444">
        <v>40</v>
      </c>
      <c r="B444" s="2" t="s">
        <v>633</v>
      </c>
      <c r="C444" s="2" t="s">
        <v>22</v>
      </c>
      <c r="D444" s="2" t="s">
        <v>23</v>
      </c>
      <c r="E444" s="2" t="s">
        <v>2767</v>
      </c>
      <c r="F444" s="2" t="s">
        <v>2776</v>
      </c>
      <c r="G444" s="2">
        <v>47</v>
      </c>
      <c r="H444" s="2">
        <v>53</v>
      </c>
      <c r="I444" s="3">
        <v>42637</v>
      </c>
      <c r="J444" s="3">
        <v>42648</v>
      </c>
      <c r="K444" s="3" t="s">
        <v>2542</v>
      </c>
      <c r="L444" s="17">
        <f t="shared" si="83"/>
        <v>281.13</v>
      </c>
      <c r="M444" s="20">
        <f t="shared" si="84"/>
        <v>0.84725927506847365</v>
      </c>
      <c r="N444" s="2" t="s">
        <v>24</v>
      </c>
      <c r="O444" s="2">
        <v>3850000</v>
      </c>
      <c r="P444" s="2">
        <v>4500000</v>
      </c>
      <c r="Q444" s="2">
        <f t="shared" si="78"/>
        <v>650000</v>
      </c>
      <c r="R444" s="4">
        <f t="shared" si="79"/>
        <v>0.16883116883116883</v>
      </c>
      <c r="S444" s="2"/>
      <c r="T444" s="5">
        <f t="shared" si="85"/>
        <v>81914.893617021284</v>
      </c>
      <c r="U444" s="2">
        <v>95745</v>
      </c>
      <c r="V444" s="5">
        <f t="shared" si="80"/>
        <v>13830.106382978716</v>
      </c>
      <c r="W444" s="4">
        <f t="shared" si="81"/>
        <v>0.16883506493506484</v>
      </c>
      <c r="X444" s="22">
        <f t="shared" si="86"/>
        <v>69403.153383268596</v>
      </c>
      <c r="Y444" s="22">
        <f t="shared" si="87"/>
        <v>81120.83929143101</v>
      </c>
      <c r="Z444" s="22">
        <f t="shared" si="88"/>
        <v>11717.685908162413</v>
      </c>
      <c r="AA444" s="8">
        <f t="shared" si="89"/>
        <v>0.16883506493506475</v>
      </c>
      <c r="AB444" s="22">
        <f t="shared" si="90"/>
        <v>3812679.4466972575</v>
      </c>
      <c r="AC444" s="11">
        <v>1596</v>
      </c>
      <c r="AD444" s="2">
        <v>2008</v>
      </c>
      <c r="AE444" s="2">
        <f t="shared" si="82"/>
        <v>8</v>
      </c>
      <c r="AF444" s="2" t="s">
        <v>105</v>
      </c>
    </row>
    <row r="445" spans="1:32" x14ac:dyDescent="0.2">
      <c r="A445">
        <v>40</v>
      </c>
      <c r="B445" s="2" t="s">
        <v>2162</v>
      </c>
      <c r="C445" s="2" t="s">
        <v>22</v>
      </c>
      <c r="D445" s="2" t="s">
        <v>23</v>
      </c>
      <c r="E445" s="2" t="s">
        <v>2767</v>
      </c>
      <c r="F445" s="2" t="s">
        <v>2776</v>
      </c>
      <c r="G445" s="2">
        <v>98</v>
      </c>
      <c r="H445" s="2">
        <v>108</v>
      </c>
      <c r="I445" s="3">
        <v>42636</v>
      </c>
      <c r="J445" s="3">
        <v>42650</v>
      </c>
      <c r="K445" s="3" t="s">
        <v>2542</v>
      </c>
      <c r="L445" s="17">
        <f t="shared" si="83"/>
        <v>281.13</v>
      </c>
      <c r="M445" s="20">
        <f t="shared" si="84"/>
        <v>0.84725927506847365</v>
      </c>
      <c r="N445" s="2" t="s">
        <v>62</v>
      </c>
      <c r="O445" s="2">
        <v>5900000</v>
      </c>
      <c r="P445" s="2">
        <v>5900000</v>
      </c>
      <c r="Q445" s="2">
        <f t="shared" si="78"/>
        <v>0</v>
      </c>
      <c r="R445" s="4">
        <f t="shared" si="79"/>
        <v>0</v>
      </c>
      <c r="S445" s="2">
        <v>74776</v>
      </c>
      <c r="T445" s="5">
        <f t="shared" si="85"/>
        <v>60967.102040816324</v>
      </c>
      <c r="U445" s="2">
        <v>60967</v>
      </c>
      <c r="V445" s="5">
        <f t="shared" si="80"/>
        <v>-0.1020408163240063</v>
      </c>
      <c r="W445" s="4">
        <f t="shared" si="81"/>
        <v>-1.6737029136745239E-6</v>
      </c>
      <c r="X445" s="22">
        <f t="shared" si="86"/>
        <v>51654.9426781277</v>
      </c>
      <c r="Y445" s="22">
        <f t="shared" si="87"/>
        <v>51654.856223099632</v>
      </c>
      <c r="Z445" s="22">
        <f t="shared" si="88"/>
        <v>-8.6455028067575768E-2</v>
      </c>
      <c r="AA445" s="8">
        <f t="shared" si="89"/>
        <v>-1.6737029137036193E-6</v>
      </c>
      <c r="AB445" s="22">
        <f t="shared" si="90"/>
        <v>5062175.9098637644</v>
      </c>
      <c r="AC445" s="11">
        <v>9279</v>
      </c>
      <c r="AD445" s="2">
        <v>1979</v>
      </c>
      <c r="AE445" s="2">
        <f t="shared" si="82"/>
        <v>37</v>
      </c>
      <c r="AF445" s="2" t="s">
        <v>1870</v>
      </c>
    </row>
    <row r="446" spans="1:32" x14ac:dyDescent="0.2">
      <c r="A446">
        <v>41</v>
      </c>
      <c r="B446" s="2" t="s">
        <v>104</v>
      </c>
      <c r="C446" s="2" t="s">
        <v>22</v>
      </c>
      <c r="D446" s="2" t="s">
        <v>23</v>
      </c>
      <c r="E446" s="2" t="s">
        <v>2767</v>
      </c>
      <c r="F446" s="2" t="s">
        <v>2776</v>
      </c>
      <c r="G446" s="2">
        <v>44</v>
      </c>
      <c r="H446" s="2">
        <v>49</v>
      </c>
      <c r="I446" s="3">
        <v>42644</v>
      </c>
      <c r="J446" s="3">
        <v>42654</v>
      </c>
      <c r="K446" s="3" t="s">
        <v>2542</v>
      </c>
      <c r="L446" s="17">
        <f t="shared" si="83"/>
        <v>281.13</v>
      </c>
      <c r="M446" s="20">
        <f t="shared" si="84"/>
        <v>0.84725927506847365</v>
      </c>
      <c r="N446" s="2" t="s">
        <v>36</v>
      </c>
      <c r="O446" s="2">
        <v>3800000</v>
      </c>
      <c r="P446" s="2">
        <v>4000000</v>
      </c>
      <c r="Q446" s="2">
        <f t="shared" si="78"/>
        <v>200000</v>
      </c>
      <c r="R446" s="4">
        <f t="shared" si="79"/>
        <v>5.2631578947368418E-2</v>
      </c>
      <c r="S446" s="2"/>
      <c r="T446" s="5">
        <f t="shared" si="85"/>
        <v>86363.636363636368</v>
      </c>
      <c r="U446" s="2">
        <v>90909</v>
      </c>
      <c r="V446" s="5">
        <f t="shared" si="80"/>
        <v>4545.3636363636324</v>
      </c>
      <c r="W446" s="4">
        <f t="shared" si="81"/>
        <v>5.2630526315789426E-2</v>
      </c>
      <c r="X446" s="22">
        <f t="shared" si="86"/>
        <v>73172.391937731823</v>
      </c>
      <c r="Y446" s="22">
        <f t="shared" si="87"/>
        <v>77023.493437199868</v>
      </c>
      <c r="Z446" s="22">
        <f t="shared" si="88"/>
        <v>3851.1014994680445</v>
      </c>
      <c r="AA446" s="8">
        <f t="shared" si="89"/>
        <v>5.2630526315789315E-2</v>
      </c>
      <c r="AB446" s="22">
        <f t="shared" si="90"/>
        <v>3389033.711236794</v>
      </c>
      <c r="AC446" s="11">
        <v>1259</v>
      </c>
      <c r="AD446" s="2">
        <v>2007</v>
      </c>
      <c r="AE446" s="2">
        <f t="shared" si="82"/>
        <v>9</v>
      </c>
      <c r="AF446" s="2" t="s">
        <v>105</v>
      </c>
    </row>
    <row r="447" spans="1:32" x14ac:dyDescent="0.2">
      <c r="A447">
        <v>41</v>
      </c>
      <c r="B447" s="2" t="s">
        <v>2384</v>
      </c>
      <c r="C447" s="2" t="s">
        <v>22</v>
      </c>
      <c r="D447" s="2" t="s">
        <v>23</v>
      </c>
      <c r="E447" s="2" t="s">
        <v>2767</v>
      </c>
      <c r="F447" s="2" t="s">
        <v>2776</v>
      </c>
      <c r="G447" s="2">
        <v>123</v>
      </c>
      <c r="H447" s="2">
        <v>131</v>
      </c>
      <c r="I447" s="3">
        <v>42644</v>
      </c>
      <c r="J447" s="3">
        <v>42654</v>
      </c>
      <c r="K447" s="3" t="s">
        <v>2542</v>
      </c>
      <c r="L447" s="17">
        <f t="shared" si="83"/>
        <v>281.13</v>
      </c>
      <c r="M447" s="20">
        <f t="shared" si="84"/>
        <v>0.84725927506847365</v>
      </c>
      <c r="N447" s="2" t="s">
        <v>36</v>
      </c>
      <c r="O447" s="2">
        <v>5900000</v>
      </c>
      <c r="P447" s="2">
        <v>7775000</v>
      </c>
      <c r="Q447" s="2">
        <f t="shared" si="78"/>
        <v>1875000</v>
      </c>
      <c r="R447" s="4">
        <f t="shared" si="79"/>
        <v>0.31779661016949151</v>
      </c>
      <c r="S447" s="2">
        <v>229401</v>
      </c>
      <c r="T447" s="5">
        <f t="shared" si="85"/>
        <v>49832.528455284555</v>
      </c>
      <c r="U447" s="2">
        <v>65076</v>
      </c>
      <c r="V447" s="5">
        <f t="shared" si="80"/>
        <v>15243.471544715445</v>
      </c>
      <c r="W447" s="4">
        <f t="shared" si="81"/>
        <v>0.30589400171403364</v>
      </c>
      <c r="X447" s="22">
        <f t="shared" si="86"/>
        <v>42221.071933853476</v>
      </c>
      <c r="Y447" s="22">
        <f t="shared" si="87"/>
        <v>55136.244584355991</v>
      </c>
      <c r="Z447" s="22">
        <f t="shared" si="88"/>
        <v>12915.172650502514</v>
      </c>
      <c r="AA447" s="8">
        <f t="shared" si="89"/>
        <v>0.30589400171403369</v>
      </c>
      <c r="AB447" s="22">
        <f t="shared" si="90"/>
        <v>6781758.0838757865</v>
      </c>
      <c r="AC447" s="2"/>
      <c r="AD447" s="2">
        <v>1977</v>
      </c>
      <c r="AE447" s="2">
        <f t="shared" si="82"/>
        <v>39</v>
      </c>
      <c r="AF447" s="2" t="s">
        <v>108</v>
      </c>
    </row>
    <row r="448" spans="1:32" x14ac:dyDescent="0.2">
      <c r="A448">
        <v>41</v>
      </c>
      <c r="B448" s="2" t="s">
        <v>211</v>
      </c>
      <c r="C448" s="2" t="s">
        <v>22</v>
      </c>
      <c r="D448" s="2" t="s">
        <v>23</v>
      </c>
      <c r="E448" s="2" t="s">
        <v>2767</v>
      </c>
      <c r="F448" s="2" t="s">
        <v>2776</v>
      </c>
      <c r="G448" s="2">
        <v>84</v>
      </c>
      <c r="H448" s="2">
        <v>96</v>
      </c>
      <c r="I448" s="3">
        <v>42643</v>
      </c>
      <c r="J448" s="3">
        <v>42654</v>
      </c>
      <c r="K448" s="3" t="s">
        <v>2542</v>
      </c>
      <c r="L448" s="17">
        <f t="shared" si="83"/>
        <v>281.13</v>
      </c>
      <c r="M448" s="20">
        <f t="shared" si="84"/>
        <v>0.84725927506847365</v>
      </c>
      <c r="N448" s="2" t="s">
        <v>24</v>
      </c>
      <c r="O448" s="2">
        <v>4300000</v>
      </c>
      <c r="P448" s="2">
        <v>4300000</v>
      </c>
      <c r="Q448" s="2">
        <f t="shared" si="78"/>
        <v>0</v>
      </c>
      <c r="R448" s="4">
        <f t="shared" si="79"/>
        <v>0</v>
      </c>
      <c r="S448" s="2">
        <v>344553</v>
      </c>
      <c r="T448" s="5">
        <f t="shared" si="85"/>
        <v>55292.297619047618</v>
      </c>
      <c r="U448" s="2">
        <v>55292</v>
      </c>
      <c r="V448" s="5">
        <f t="shared" si="80"/>
        <v>-0.29761904761835467</v>
      </c>
      <c r="W448" s="4">
        <f t="shared" si="81"/>
        <v>-5.3826493098349381E-6</v>
      </c>
      <c r="X448" s="22">
        <f t="shared" si="86"/>
        <v>46846.911997584575</v>
      </c>
      <c r="Y448" s="22">
        <f t="shared" si="87"/>
        <v>46846.659837086045</v>
      </c>
      <c r="Z448" s="22">
        <f t="shared" si="88"/>
        <v>-0.25216049853042932</v>
      </c>
      <c r="AA448" s="8">
        <f t="shared" si="89"/>
        <v>-5.3826493098078847E-6</v>
      </c>
      <c r="AB448" s="22">
        <f t="shared" si="90"/>
        <v>3935119.4263152275</v>
      </c>
      <c r="AC448" s="11">
        <v>21034</v>
      </c>
      <c r="AD448" s="2">
        <v>1969</v>
      </c>
      <c r="AE448" s="2">
        <f t="shared" si="82"/>
        <v>47</v>
      </c>
      <c r="AF448" s="2" t="s">
        <v>37</v>
      </c>
    </row>
    <row r="449" spans="1:32" x14ac:dyDescent="0.2">
      <c r="A449">
        <v>41</v>
      </c>
      <c r="B449" s="2" t="s">
        <v>712</v>
      </c>
      <c r="C449" s="2" t="s">
        <v>22</v>
      </c>
      <c r="D449" s="2" t="s">
        <v>23</v>
      </c>
      <c r="E449" s="2" t="s">
        <v>2767</v>
      </c>
      <c r="F449" s="2" t="s">
        <v>2776</v>
      </c>
      <c r="G449" s="2">
        <v>49</v>
      </c>
      <c r="H449" s="2">
        <v>57</v>
      </c>
      <c r="I449" s="3">
        <v>42644</v>
      </c>
      <c r="J449" s="3">
        <v>42654</v>
      </c>
      <c r="K449" s="3" t="s">
        <v>2542</v>
      </c>
      <c r="L449" s="17">
        <f t="shared" si="83"/>
        <v>281.13</v>
      </c>
      <c r="M449" s="20">
        <f t="shared" si="84"/>
        <v>0.84725927506847365</v>
      </c>
      <c r="N449" s="2" t="s">
        <v>36</v>
      </c>
      <c r="O449" s="2">
        <v>3250000</v>
      </c>
      <c r="P449" s="2">
        <v>3910000</v>
      </c>
      <c r="Q449" s="2">
        <f t="shared" si="78"/>
        <v>660000</v>
      </c>
      <c r="R449" s="4">
        <f t="shared" si="79"/>
        <v>0.20307692307692307</v>
      </c>
      <c r="S449" s="2">
        <v>1291</v>
      </c>
      <c r="T449" s="5">
        <f t="shared" si="85"/>
        <v>66352.877551020414</v>
      </c>
      <c r="U449" s="2">
        <v>79822</v>
      </c>
      <c r="V449" s="5">
        <f t="shared" si="80"/>
        <v>13469.122448979586</v>
      </c>
      <c r="W449" s="4">
        <f t="shared" si="81"/>
        <v>0.20299228829409599</v>
      </c>
      <c r="X449" s="22">
        <f t="shared" si="86"/>
        <v>56218.090932584753</v>
      </c>
      <c r="Y449" s="22">
        <f t="shared" si="87"/>
        <v>67629.929854515707</v>
      </c>
      <c r="Z449" s="22">
        <f t="shared" si="88"/>
        <v>11411.838921930954</v>
      </c>
      <c r="AA449" s="8">
        <f t="shared" si="89"/>
        <v>0.2029922882940961</v>
      </c>
      <c r="AB449" s="22">
        <f t="shared" si="90"/>
        <v>3313866.5628712699</v>
      </c>
      <c r="AC449" s="11">
        <v>1164</v>
      </c>
      <c r="AD449" s="2">
        <v>1858</v>
      </c>
      <c r="AE449" s="2">
        <f t="shared" si="82"/>
        <v>158</v>
      </c>
      <c r="AF449" s="2" t="s">
        <v>433</v>
      </c>
    </row>
    <row r="450" spans="1:32" x14ac:dyDescent="0.2">
      <c r="A450">
        <v>41</v>
      </c>
      <c r="B450" s="2" t="s">
        <v>1613</v>
      </c>
      <c r="C450" s="2" t="s">
        <v>22</v>
      </c>
      <c r="D450" s="2" t="s">
        <v>23</v>
      </c>
      <c r="E450" s="2" t="s">
        <v>2767</v>
      </c>
      <c r="F450" s="2" t="s">
        <v>2776</v>
      </c>
      <c r="G450" s="2">
        <v>147</v>
      </c>
      <c r="H450" s="2">
        <v>160</v>
      </c>
      <c r="I450" s="3">
        <v>42644</v>
      </c>
      <c r="J450" s="3">
        <v>42655</v>
      </c>
      <c r="K450" s="3" t="s">
        <v>2542</v>
      </c>
      <c r="L450" s="17">
        <f t="shared" si="83"/>
        <v>281.13</v>
      </c>
      <c r="M450" s="20">
        <f t="shared" si="84"/>
        <v>0.84725927506847365</v>
      </c>
      <c r="N450" s="2" t="s">
        <v>24</v>
      </c>
      <c r="O450" s="2">
        <v>8500000</v>
      </c>
      <c r="P450" s="2">
        <v>9650000</v>
      </c>
      <c r="Q450" s="2">
        <f t="shared" ref="Q450:Q513" si="91">P450-O450</f>
        <v>1150000</v>
      </c>
      <c r="R450" s="4">
        <f t="shared" ref="R450:R513" si="92">Q450/O450</f>
        <v>0.13529411764705881</v>
      </c>
      <c r="S450" s="2"/>
      <c r="T450" s="5">
        <f t="shared" si="85"/>
        <v>57823.12925170068</v>
      </c>
      <c r="U450" s="2">
        <v>65646</v>
      </c>
      <c r="V450" s="5">
        <f t="shared" ref="V450:V513" si="93">U450-T450</f>
        <v>7822.8707482993195</v>
      </c>
      <c r="W450" s="4">
        <f t="shared" ref="W450:W513" si="94">V450/T450</f>
        <v>0.13528964705882351</v>
      </c>
      <c r="X450" s="22">
        <f t="shared" si="86"/>
        <v>48991.182571986574</v>
      </c>
      <c r="Y450" s="22">
        <f t="shared" si="87"/>
        <v>55619.18237114502</v>
      </c>
      <c r="Z450" s="22">
        <f t="shared" si="88"/>
        <v>6627.999799158446</v>
      </c>
      <c r="AA450" s="8">
        <f t="shared" si="89"/>
        <v>0.13528964705882346</v>
      </c>
      <c r="AB450" s="22">
        <f t="shared" si="90"/>
        <v>8176019.8085583178</v>
      </c>
      <c r="AC450" s="11">
        <v>38753</v>
      </c>
      <c r="AD450" s="2">
        <v>1982</v>
      </c>
      <c r="AE450" s="2">
        <f t="shared" ref="AE450:AE513" si="95">2016-AD450</f>
        <v>34</v>
      </c>
      <c r="AF450" s="2" t="s">
        <v>108</v>
      </c>
    </row>
    <row r="451" spans="1:32" x14ac:dyDescent="0.2">
      <c r="A451">
        <v>41</v>
      </c>
      <c r="B451" s="2" t="s">
        <v>2203</v>
      </c>
      <c r="C451" s="2" t="s">
        <v>22</v>
      </c>
      <c r="D451" s="2" t="s">
        <v>23</v>
      </c>
      <c r="E451" s="2" t="s">
        <v>2767</v>
      </c>
      <c r="F451" s="2" t="s">
        <v>2776</v>
      </c>
      <c r="G451" s="2">
        <v>102</v>
      </c>
      <c r="H451" s="2">
        <v>110</v>
      </c>
      <c r="I451" s="3">
        <v>42644</v>
      </c>
      <c r="J451" s="3">
        <v>42655</v>
      </c>
      <c r="K451" s="3" t="s">
        <v>2542</v>
      </c>
      <c r="L451" s="17">
        <f t="shared" ref="L451:L514" si="96">IF(K451="Januar",238.19,IF(K451="Februar",240.59,IF(K451="Mars",245.99,IF(K451="April",250.79,IF(K451="Mai",256.52,IF(K451="Juni",259.83,IF(K451="Juli",265.66,IF(K451="August",272.21,IF(K451="September",275.91,IF(K451="Oktober",281.13,IF(K451="November",284.38,IF(K451="Desember",287.34,0))))))))))))</f>
        <v>281.13</v>
      </c>
      <c r="M451" s="20">
        <f t="shared" ref="M451:M514" si="97">$L$2/L451</f>
        <v>0.84725927506847365</v>
      </c>
      <c r="N451" s="2" t="s">
        <v>24</v>
      </c>
      <c r="O451" s="2">
        <v>4600000</v>
      </c>
      <c r="P451" s="2">
        <v>4550000</v>
      </c>
      <c r="Q451" s="2">
        <f t="shared" si="91"/>
        <v>-50000</v>
      </c>
      <c r="R451" s="4">
        <f t="shared" si="92"/>
        <v>-1.0869565217391304E-2</v>
      </c>
      <c r="S451" s="2">
        <v>69791</v>
      </c>
      <c r="T451" s="5">
        <f t="shared" ref="T451:T514" si="98">(O451+S451)/G451</f>
        <v>45782.26470588235</v>
      </c>
      <c r="U451" s="2">
        <v>45292</v>
      </c>
      <c r="V451" s="5">
        <f t="shared" si="93"/>
        <v>-490.26470588234952</v>
      </c>
      <c r="W451" s="4">
        <f t="shared" si="94"/>
        <v>-1.0708616295675686E-2</v>
      </c>
      <c r="X451" s="22">
        <f t="shared" ref="X451:X514" si="99">T451*M451</f>
        <v>38789.448405698844</v>
      </c>
      <c r="Y451" s="22">
        <f t="shared" ref="Y451:Y514" si="100">U451*M451</f>
        <v>38374.067086401308</v>
      </c>
      <c r="Z451" s="22">
        <f t="shared" ref="Z451:Z514" si="101">Y451-X451</f>
        <v>-415.38131929753581</v>
      </c>
      <c r="AA451" s="8">
        <f t="shared" ref="AA451:AA514" si="102">Z451/X451</f>
        <v>-1.0708616295675632E-2</v>
      </c>
      <c r="AB451" s="22">
        <f t="shared" ref="AB451:AB514" si="103">Y451*G451</f>
        <v>3914154.8428129335</v>
      </c>
      <c r="AC451" s="2"/>
      <c r="AD451" s="2">
        <v>1982</v>
      </c>
      <c r="AE451" s="2">
        <f t="shared" si="95"/>
        <v>34</v>
      </c>
      <c r="AF451" s="2" t="s">
        <v>37</v>
      </c>
    </row>
    <row r="452" spans="1:32" x14ac:dyDescent="0.2">
      <c r="A452">
        <v>42</v>
      </c>
      <c r="B452" s="2" t="s">
        <v>2063</v>
      </c>
      <c r="C452" s="2" t="s">
        <v>22</v>
      </c>
      <c r="D452" s="2" t="s">
        <v>23</v>
      </c>
      <c r="E452" s="2" t="s">
        <v>2767</v>
      </c>
      <c r="F452" s="2" t="s">
        <v>2776</v>
      </c>
      <c r="G452" s="2">
        <v>91</v>
      </c>
      <c r="H452" s="2">
        <v>100</v>
      </c>
      <c r="I452" s="3">
        <v>42650</v>
      </c>
      <c r="J452" s="3">
        <v>42660</v>
      </c>
      <c r="K452" s="3" t="s">
        <v>2542</v>
      </c>
      <c r="L452" s="17">
        <f t="shared" si="96"/>
        <v>281.13</v>
      </c>
      <c r="M452" s="20">
        <f t="shared" si="97"/>
        <v>0.84725927506847365</v>
      </c>
      <c r="N452" s="2" t="s">
        <v>36</v>
      </c>
      <c r="O452" s="2">
        <v>6500000</v>
      </c>
      <c r="P452" s="2">
        <v>7600000</v>
      </c>
      <c r="Q452" s="2">
        <f t="shared" si="91"/>
        <v>1100000</v>
      </c>
      <c r="R452" s="4">
        <f t="shared" si="92"/>
        <v>0.16923076923076924</v>
      </c>
      <c r="S452" s="2"/>
      <c r="T452" s="5">
        <f t="shared" si="98"/>
        <v>71428.571428571435</v>
      </c>
      <c r="U452" s="2">
        <v>83516</v>
      </c>
      <c r="V452" s="5">
        <f t="shared" si="93"/>
        <v>12087.428571428565</v>
      </c>
      <c r="W452" s="4">
        <f t="shared" si="94"/>
        <v>0.1692239999999999</v>
      </c>
      <c r="X452" s="22">
        <f t="shared" si="99"/>
        <v>60518.519647748122</v>
      </c>
      <c r="Y452" s="22">
        <f t="shared" si="100"/>
        <v>70759.705616618652</v>
      </c>
      <c r="Z452" s="22">
        <f t="shared" si="101"/>
        <v>10241.18596887053</v>
      </c>
      <c r="AA452" s="8">
        <f t="shared" si="102"/>
        <v>0.16922400000000004</v>
      </c>
      <c r="AB452" s="22">
        <f t="shared" si="103"/>
        <v>6439133.2111122971</v>
      </c>
      <c r="AC452" s="11">
        <v>1384</v>
      </c>
      <c r="AD452" s="2">
        <v>2012</v>
      </c>
      <c r="AE452" s="2">
        <f t="shared" si="95"/>
        <v>4</v>
      </c>
      <c r="AF452" s="2" t="s">
        <v>213</v>
      </c>
    </row>
    <row r="453" spans="1:32" x14ac:dyDescent="0.2">
      <c r="A453">
        <v>42</v>
      </c>
      <c r="B453" s="2" t="s">
        <v>2394</v>
      </c>
      <c r="C453" s="2" t="s">
        <v>22</v>
      </c>
      <c r="D453" s="2" t="s">
        <v>23</v>
      </c>
      <c r="E453" s="2" t="s">
        <v>2767</v>
      </c>
      <c r="F453" s="2" t="s">
        <v>2776</v>
      </c>
      <c r="G453" s="2">
        <v>125</v>
      </c>
      <c r="H453" s="2">
        <v>138</v>
      </c>
      <c r="I453" s="3">
        <v>42649</v>
      </c>
      <c r="J453" s="3">
        <v>42660</v>
      </c>
      <c r="K453" s="3" t="s">
        <v>2542</v>
      </c>
      <c r="L453" s="17">
        <f t="shared" si="96"/>
        <v>281.13</v>
      </c>
      <c r="M453" s="20">
        <f t="shared" si="97"/>
        <v>0.84725927506847365</v>
      </c>
      <c r="N453" s="2" t="s">
        <v>24</v>
      </c>
      <c r="O453" s="2">
        <v>11500000</v>
      </c>
      <c r="P453" s="2">
        <v>13500000</v>
      </c>
      <c r="Q453" s="2">
        <f t="shared" si="91"/>
        <v>2000000</v>
      </c>
      <c r="R453" s="4">
        <f t="shared" si="92"/>
        <v>0.17391304347826086</v>
      </c>
      <c r="S453" s="2"/>
      <c r="T453" s="5">
        <f t="shared" si="98"/>
        <v>92000</v>
      </c>
      <c r="U453" s="2">
        <v>108000</v>
      </c>
      <c r="V453" s="5">
        <f t="shared" si="93"/>
        <v>16000</v>
      </c>
      <c r="W453" s="4">
        <f t="shared" si="94"/>
        <v>0.17391304347826086</v>
      </c>
      <c r="X453" s="22">
        <f t="shared" si="99"/>
        <v>77947.85330629957</v>
      </c>
      <c r="Y453" s="22">
        <f t="shared" si="100"/>
        <v>91504.00170739516</v>
      </c>
      <c r="Z453" s="22">
        <f t="shared" si="101"/>
        <v>13556.14840109559</v>
      </c>
      <c r="AA453" s="8">
        <f t="shared" si="102"/>
        <v>0.17391304347826103</v>
      </c>
      <c r="AB453" s="22">
        <f t="shared" si="103"/>
        <v>11438000.213424396</v>
      </c>
      <c r="AC453" s="11">
        <v>5830</v>
      </c>
      <c r="AD453" s="2">
        <v>2007</v>
      </c>
      <c r="AE453" s="2">
        <f t="shared" si="95"/>
        <v>9</v>
      </c>
      <c r="AF453" s="2" t="s">
        <v>838</v>
      </c>
    </row>
    <row r="454" spans="1:32" x14ac:dyDescent="0.2">
      <c r="A454">
        <v>42</v>
      </c>
      <c r="B454" s="2" t="s">
        <v>1641</v>
      </c>
      <c r="C454" s="2" t="s">
        <v>22</v>
      </c>
      <c r="D454" s="2" t="s">
        <v>23</v>
      </c>
      <c r="E454" s="2" t="s">
        <v>2767</v>
      </c>
      <c r="F454" s="2" t="s">
        <v>2776</v>
      </c>
      <c r="G454" s="2">
        <v>73</v>
      </c>
      <c r="H454" s="2">
        <v>80</v>
      </c>
      <c r="I454" s="3">
        <v>42650</v>
      </c>
      <c r="J454" s="3">
        <v>42660</v>
      </c>
      <c r="K454" s="3" t="s">
        <v>2542</v>
      </c>
      <c r="L454" s="17">
        <f t="shared" si="96"/>
        <v>281.13</v>
      </c>
      <c r="M454" s="20">
        <f t="shared" si="97"/>
        <v>0.84725927506847365</v>
      </c>
      <c r="N454" s="2" t="s">
        <v>36</v>
      </c>
      <c r="O454" s="2">
        <v>6000000</v>
      </c>
      <c r="P454" s="2">
        <v>6800000</v>
      </c>
      <c r="Q454" s="2">
        <f t="shared" si="91"/>
        <v>800000</v>
      </c>
      <c r="R454" s="4">
        <f t="shared" si="92"/>
        <v>0.13333333333333333</v>
      </c>
      <c r="S454" s="2"/>
      <c r="T454" s="5">
        <f t="shared" si="98"/>
        <v>82191.780821917811</v>
      </c>
      <c r="U454" s="2">
        <v>93151</v>
      </c>
      <c r="V454" s="5">
        <f t="shared" si="93"/>
        <v>10959.219178082189</v>
      </c>
      <c r="W454" s="4">
        <f t="shared" si="94"/>
        <v>0.13333716666666662</v>
      </c>
      <c r="X454" s="22">
        <f t="shared" si="99"/>
        <v>69637.748635764961</v>
      </c>
      <c r="Y454" s="22">
        <f t="shared" si="100"/>
        <v>78923.048731903385</v>
      </c>
      <c r="Z454" s="22">
        <f t="shared" si="101"/>
        <v>9285.3000961384241</v>
      </c>
      <c r="AA454" s="8">
        <f t="shared" si="102"/>
        <v>0.13333716666666656</v>
      </c>
      <c r="AB454" s="22">
        <f t="shared" si="103"/>
        <v>5761382.5574289467</v>
      </c>
      <c r="AC454" s="11">
        <v>1103</v>
      </c>
      <c r="AD454" s="2">
        <v>1984</v>
      </c>
      <c r="AE454" s="2">
        <f t="shared" si="95"/>
        <v>32</v>
      </c>
      <c r="AF454" s="2" t="s">
        <v>61</v>
      </c>
    </row>
    <row r="455" spans="1:32" x14ac:dyDescent="0.2">
      <c r="A455">
        <v>42</v>
      </c>
      <c r="B455" s="2" t="s">
        <v>2163</v>
      </c>
      <c r="C455" s="2" t="s">
        <v>22</v>
      </c>
      <c r="D455" s="2" t="s">
        <v>23</v>
      </c>
      <c r="E455" s="2" t="s">
        <v>2767</v>
      </c>
      <c r="F455" s="2" t="s">
        <v>2776</v>
      </c>
      <c r="G455" s="2">
        <v>98</v>
      </c>
      <c r="H455" s="2">
        <v>104</v>
      </c>
      <c r="I455" s="3">
        <v>42648</v>
      </c>
      <c r="J455" s="3">
        <v>42660</v>
      </c>
      <c r="K455" s="3" t="s">
        <v>2542</v>
      </c>
      <c r="L455" s="17">
        <f t="shared" si="96"/>
        <v>281.13</v>
      </c>
      <c r="M455" s="20">
        <f t="shared" si="97"/>
        <v>0.84725927506847365</v>
      </c>
      <c r="N455" s="2" t="s">
        <v>32</v>
      </c>
      <c r="O455" s="2">
        <v>5875000</v>
      </c>
      <c r="P455" s="2">
        <v>6750000</v>
      </c>
      <c r="Q455" s="2">
        <f t="shared" si="91"/>
        <v>875000</v>
      </c>
      <c r="R455" s="4">
        <f t="shared" si="92"/>
        <v>0.14893617021276595</v>
      </c>
      <c r="S455" s="2">
        <v>68969</v>
      </c>
      <c r="T455" s="5">
        <f t="shared" si="98"/>
        <v>60652.744897959186</v>
      </c>
      <c r="U455" s="2">
        <v>69581</v>
      </c>
      <c r="V455" s="5">
        <f t="shared" si="93"/>
        <v>8928.2551020408137</v>
      </c>
      <c r="W455" s="4">
        <f t="shared" si="94"/>
        <v>0.14720282020313358</v>
      </c>
      <c r="X455" s="22">
        <f t="shared" si="99"/>
        <v>51388.600673157962</v>
      </c>
      <c r="Y455" s="22">
        <f t="shared" si="100"/>
        <v>58953.147618539464</v>
      </c>
      <c r="Z455" s="22">
        <f t="shared" si="101"/>
        <v>7564.5469453815022</v>
      </c>
      <c r="AA455" s="8">
        <f t="shared" si="102"/>
        <v>0.14720282020313361</v>
      </c>
      <c r="AB455" s="22">
        <f t="shared" si="103"/>
        <v>5777408.4666168671</v>
      </c>
      <c r="AC455" s="11">
        <v>41297</v>
      </c>
      <c r="AD455" s="2">
        <v>1981</v>
      </c>
      <c r="AE455" s="2">
        <f t="shared" si="95"/>
        <v>35</v>
      </c>
      <c r="AF455" s="2" t="s">
        <v>108</v>
      </c>
    </row>
    <row r="456" spans="1:32" x14ac:dyDescent="0.2">
      <c r="A456">
        <v>42</v>
      </c>
      <c r="B456" s="2" t="s">
        <v>241</v>
      </c>
      <c r="C456" s="2" t="s">
        <v>22</v>
      </c>
      <c r="D456" s="2" t="s">
        <v>23</v>
      </c>
      <c r="E456" s="2" t="s">
        <v>2767</v>
      </c>
      <c r="F456" s="2" t="s">
        <v>2776</v>
      </c>
      <c r="G456" s="2">
        <v>33</v>
      </c>
      <c r="H456" s="2">
        <v>40</v>
      </c>
      <c r="I456" s="3">
        <v>42643</v>
      </c>
      <c r="J456" s="3">
        <v>42660</v>
      </c>
      <c r="K456" s="3" t="s">
        <v>2542</v>
      </c>
      <c r="L456" s="17">
        <f t="shared" si="96"/>
        <v>281.13</v>
      </c>
      <c r="M456" s="20">
        <f t="shared" si="97"/>
        <v>0.84725927506847365</v>
      </c>
      <c r="N456" s="2" t="s">
        <v>242</v>
      </c>
      <c r="O456" s="2">
        <v>2500000</v>
      </c>
      <c r="P456" s="2">
        <v>2830000</v>
      </c>
      <c r="Q456" s="2">
        <f t="shared" si="91"/>
        <v>330000</v>
      </c>
      <c r="R456" s="4">
        <f t="shared" si="92"/>
        <v>0.13200000000000001</v>
      </c>
      <c r="S456" s="2"/>
      <c r="T456" s="5">
        <f t="shared" si="98"/>
        <v>75757.57575757576</v>
      </c>
      <c r="U456" s="2">
        <v>85758</v>
      </c>
      <c r="V456" s="5">
        <f t="shared" si="93"/>
        <v>10000.42424242424</v>
      </c>
      <c r="W456" s="4">
        <f t="shared" si="94"/>
        <v>0.13200559999999997</v>
      </c>
      <c r="X456" s="22">
        <f t="shared" si="99"/>
        <v>64186.30871730861</v>
      </c>
      <c r="Y456" s="22">
        <f t="shared" si="100"/>
        <v>72659.26091132217</v>
      </c>
      <c r="Z456" s="22">
        <f t="shared" si="101"/>
        <v>8472.9521940135601</v>
      </c>
      <c r="AA456" s="8">
        <f t="shared" si="102"/>
        <v>0.13200560000000011</v>
      </c>
      <c r="AB456" s="22">
        <f t="shared" si="103"/>
        <v>2397755.6100736316</v>
      </c>
      <c r="AC456" s="2"/>
      <c r="AD456" s="2">
        <v>1907</v>
      </c>
      <c r="AE456" s="2">
        <f t="shared" si="95"/>
        <v>109</v>
      </c>
      <c r="AF456" s="2" t="s">
        <v>102</v>
      </c>
    </row>
    <row r="457" spans="1:32" x14ac:dyDescent="0.2">
      <c r="A457">
        <v>42</v>
      </c>
      <c r="B457" s="2" t="s">
        <v>655</v>
      </c>
      <c r="C457" s="2" t="s">
        <v>22</v>
      </c>
      <c r="D457" s="2" t="s">
        <v>23</v>
      </c>
      <c r="E457" s="2" t="s">
        <v>2767</v>
      </c>
      <c r="F457" s="2" t="s">
        <v>2776</v>
      </c>
      <c r="G457" s="2">
        <v>64</v>
      </c>
      <c r="H457" s="2">
        <v>70</v>
      </c>
      <c r="I457" s="3">
        <v>42651</v>
      </c>
      <c r="J457" s="3">
        <v>42661</v>
      </c>
      <c r="K457" s="3" t="s">
        <v>2542</v>
      </c>
      <c r="L457" s="17">
        <f t="shared" si="96"/>
        <v>281.13</v>
      </c>
      <c r="M457" s="20">
        <f t="shared" si="97"/>
        <v>0.84725927506847365</v>
      </c>
      <c r="N457" s="2" t="s">
        <v>36</v>
      </c>
      <c r="O457" s="2">
        <v>4800000</v>
      </c>
      <c r="P457" s="2">
        <v>5340000</v>
      </c>
      <c r="Q457" s="2">
        <f t="shared" si="91"/>
        <v>540000</v>
      </c>
      <c r="R457" s="4">
        <f t="shared" si="92"/>
        <v>0.1125</v>
      </c>
      <c r="S457" s="2"/>
      <c r="T457" s="5">
        <f t="shared" si="98"/>
        <v>75000</v>
      </c>
      <c r="U457" s="2">
        <v>83438</v>
      </c>
      <c r="V457" s="5">
        <f t="shared" si="93"/>
        <v>8438</v>
      </c>
      <c r="W457" s="4">
        <f t="shared" si="94"/>
        <v>0.11250666666666667</v>
      </c>
      <c r="X457" s="22">
        <f t="shared" si="99"/>
        <v>63544.445630135524</v>
      </c>
      <c r="Y457" s="22">
        <f t="shared" si="100"/>
        <v>70693.619393163302</v>
      </c>
      <c r="Z457" s="22">
        <f t="shared" si="101"/>
        <v>7149.1737630277785</v>
      </c>
      <c r="AA457" s="8">
        <f t="shared" si="102"/>
        <v>0.11250666666666663</v>
      </c>
      <c r="AB457" s="22">
        <f t="shared" si="103"/>
        <v>4524391.6411624514</v>
      </c>
      <c r="AC457" s="11">
        <v>4884</v>
      </c>
      <c r="AD457" s="2">
        <v>2005</v>
      </c>
      <c r="AE457" s="2">
        <f t="shared" si="95"/>
        <v>11</v>
      </c>
      <c r="AF457" s="2" t="s">
        <v>37</v>
      </c>
    </row>
    <row r="458" spans="1:32" x14ac:dyDescent="0.2">
      <c r="A458">
        <v>42</v>
      </c>
      <c r="B458" s="2" t="s">
        <v>690</v>
      </c>
      <c r="C458" s="2" t="s">
        <v>22</v>
      </c>
      <c r="D458" s="2" t="s">
        <v>23</v>
      </c>
      <c r="E458" s="2" t="s">
        <v>2767</v>
      </c>
      <c r="F458" s="2" t="s">
        <v>2776</v>
      </c>
      <c r="G458" s="2">
        <v>49</v>
      </c>
      <c r="H458" s="2">
        <v>54</v>
      </c>
      <c r="I458" s="3">
        <v>42650</v>
      </c>
      <c r="J458" s="3">
        <v>42661</v>
      </c>
      <c r="K458" s="3" t="s">
        <v>2542</v>
      </c>
      <c r="L458" s="17">
        <f t="shared" si="96"/>
        <v>281.13</v>
      </c>
      <c r="M458" s="20">
        <f t="shared" si="97"/>
        <v>0.84725927506847365</v>
      </c>
      <c r="N458" s="2" t="s">
        <v>24</v>
      </c>
      <c r="O458" s="2">
        <v>2650000</v>
      </c>
      <c r="P458" s="2">
        <v>3310000</v>
      </c>
      <c r="Q458" s="2">
        <f t="shared" si="91"/>
        <v>660000</v>
      </c>
      <c r="R458" s="4">
        <f t="shared" si="92"/>
        <v>0.24905660377358491</v>
      </c>
      <c r="S458" s="2"/>
      <c r="T458" s="5">
        <f t="shared" si="98"/>
        <v>54081.632653061228</v>
      </c>
      <c r="U458" s="2">
        <v>67551</v>
      </c>
      <c r="V458" s="5">
        <f t="shared" si="93"/>
        <v>13469.367346938772</v>
      </c>
      <c r="W458" s="4">
        <f t="shared" si="94"/>
        <v>0.24905622641509426</v>
      </c>
      <c r="X458" s="22">
        <f t="shared" si="99"/>
        <v>45821.16487615215</v>
      </c>
      <c r="Y458" s="22">
        <f t="shared" si="100"/>
        <v>57233.211290150466</v>
      </c>
      <c r="Z458" s="22">
        <f t="shared" si="101"/>
        <v>11412.046413998316</v>
      </c>
      <c r="AA458" s="8">
        <f t="shared" si="102"/>
        <v>0.24905622641509428</v>
      </c>
      <c r="AB458" s="22">
        <f t="shared" si="103"/>
        <v>2804427.3532173727</v>
      </c>
      <c r="AC458" s="11">
        <v>6576</v>
      </c>
      <c r="AD458" s="2">
        <v>2005</v>
      </c>
      <c r="AE458" s="2">
        <f t="shared" si="95"/>
        <v>11</v>
      </c>
      <c r="AF458" s="2" t="s">
        <v>108</v>
      </c>
    </row>
    <row r="459" spans="1:32" x14ac:dyDescent="0.2">
      <c r="A459">
        <v>42</v>
      </c>
      <c r="B459" s="2" t="s">
        <v>1500</v>
      </c>
      <c r="C459" s="2" t="s">
        <v>22</v>
      </c>
      <c r="D459" s="2" t="s">
        <v>23</v>
      </c>
      <c r="E459" s="2" t="s">
        <v>2767</v>
      </c>
      <c r="F459" s="2" t="s">
        <v>2776</v>
      </c>
      <c r="G459" s="2">
        <v>69</v>
      </c>
      <c r="H459" s="2">
        <v>75</v>
      </c>
      <c r="I459" s="3">
        <v>42650</v>
      </c>
      <c r="J459" s="3">
        <v>42661</v>
      </c>
      <c r="K459" s="3" t="s">
        <v>2542</v>
      </c>
      <c r="L459" s="17">
        <f t="shared" si="96"/>
        <v>281.13</v>
      </c>
      <c r="M459" s="20">
        <f t="shared" si="97"/>
        <v>0.84725927506847365</v>
      </c>
      <c r="N459" s="2" t="s">
        <v>24</v>
      </c>
      <c r="O459" s="2">
        <v>4500000</v>
      </c>
      <c r="P459" s="2">
        <v>5025000</v>
      </c>
      <c r="Q459" s="2">
        <f t="shared" si="91"/>
        <v>525000</v>
      </c>
      <c r="R459" s="4">
        <f t="shared" si="92"/>
        <v>0.11666666666666667</v>
      </c>
      <c r="S459" s="2"/>
      <c r="T459" s="5">
        <f t="shared" si="98"/>
        <v>65217.391304347824</v>
      </c>
      <c r="U459" s="2">
        <v>72826</v>
      </c>
      <c r="V459" s="5">
        <f t="shared" si="93"/>
        <v>7608.6086956521758</v>
      </c>
      <c r="W459" s="4">
        <f t="shared" si="94"/>
        <v>0.11666533333333337</v>
      </c>
      <c r="X459" s="22">
        <f t="shared" si="99"/>
        <v>55256.039678378715</v>
      </c>
      <c r="Y459" s="22">
        <f t="shared" si="100"/>
        <v>61702.503966136661</v>
      </c>
      <c r="Z459" s="22">
        <f t="shared" si="101"/>
        <v>6446.4642877579463</v>
      </c>
      <c r="AA459" s="8">
        <f t="shared" si="102"/>
        <v>0.11666533333333334</v>
      </c>
      <c r="AB459" s="22">
        <f t="shared" si="103"/>
        <v>4257472.7736634295</v>
      </c>
      <c r="AC459" s="11">
        <v>3311</v>
      </c>
      <c r="AD459" s="2">
        <v>2005</v>
      </c>
      <c r="AE459" s="2">
        <f t="shared" si="95"/>
        <v>11</v>
      </c>
      <c r="AF459" s="2" t="s">
        <v>83</v>
      </c>
    </row>
    <row r="460" spans="1:32" x14ac:dyDescent="0.2">
      <c r="A460">
        <v>42</v>
      </c>
      <c r="B460" s="2" t="s">
        <v>2345</v>
      </c>
      <c r="C460" s="2" t="s">
        <v>22</v>
      </c>
      <c r="D460" s="2" t="s">
        <v>23</v>
      </c>
      <c r="E460" s="2" t="s">
        <v>2767</v>
      </c>
      <c r="F460" s="2" t="s">
        <v>2776</v>
      </c>
      <c r="G460" s="2">
        <v>116</v>
      </c>
      <c r="H460" s="2">
        <v>126</v>
      </c>
      <c r="I460" s="3">
        <v>42650</v>
      </c>
      <c r="J460" s="3">
        <v>42661</v>
      </c>
      <c r="K460" s="3" t="s">
        <v>2542</v>
      </c>
      <c r="L460" s="17">
        <f t="shared" si="96"/>
        <v>281.13</v>
      </c>
      <c r="M460" s="20">
        <f t="shared" si="97"/>
        <v>0.84725927506847365</v>
      </c>
      <c r="N460" s="2" t="s">
        <v>24</v>
      </c>
      <c r="O460" s="2">
        <v>7500000</v>
      </c>
      <c r="P460" s="2">
        <v>8100000</v>
      </c>
      <c r="Q460" s="2">
        <f t="shared" si="91"/>
        <v>600000</v>
      </c>
      <c r="R460" s="4">
        <f t="shared" si="92"/>
        <v>0.08</v>
      </c>
      <c r="S460" s="2">
        <v>6439</v>
      </c>
      <c r="T460" s="5">
        <f t="shared" si="98"/>
        <v>64710.681034482761</v>
      </c>
      <c r="U460" s="2">
        <v>69883</v>
      </c>
      <c r="V460" s="5">
        <f t="shared" si="93"/>
        <v>5172.3189655172391</v>
      </c>
      <c r="W460" s="4">
        <f t="shared" si="94"/>
        <v>7.992991084054632E-2</v>
      </c>
      <c r="X460" s="22">
        <f t="shared" si="99"/>
        <v>54826.724702463092</v>
      </c>
      <c r="Y460" s="22">
        <f t="shared" si="100"/>
        <v>59209.019919610146</v>
      </c>
      <c r="Z460" s="22">
        <f t="shared" si="101"/>
        <v>4382.2952171470533</v>
      </c>
      <c r="AA460" s="8">
        <f t="shared" si="102"/>
        <v>7.992991084054632E-2</v>
      </c>
      <c r="AB460" s="22">
        <f t="shared" si="103"/>
        <v>6868246.3106747773</v>
      </c>
      <c r="AC460" s="11">
        <v>4449</v>
      </c>
      <c r="AD460" s="2">
        <v>1985</v>
      </c>
      <c r="AE460" s="2">
        <f t="shared" si="95"/>
        <v>31</v>
      </c>
      <c r="AF460" s="2" t="s">
        <v>46</v>
      </c>
    </row>
    <row r="461" spans="1:32" x14ac:dyDescent="0.2">
      <c r="A461">
        <v>42</v>
      </c>
      <c r="B461" s="2" t="s">
        <v>2310</v>
      </c>
      <c r="C461" s="2" t="s">
        <v>22</v>
      </c>
      <c r="D461" s="2" t="s">
        <v>23</v>
      </c>
      <c r="E461" s="2" t="s">
        <v>2767</v>
      </c>
      <c r="F461" s="2" t="s">
        <v>2776</v>
      </c>
      <c r="G461" s="2">
        <v>112</v>
      </c>
      <c r="H461" s="2">
        <v>122</v>
      </c>
      <c r="I461" s="3">
        <v>42651</v>
      </c>
      <c r="J461" s="3">
        <v>42661</v>
      </c>
      <c r="K461" s="3" t="s">
        <v>2542</v>
      </c>
      <c r="L461" s="17">
        <f t="shared" si="96"/>
        <v>281.13</v>
      </c>
      <c r="M461" s="20">
        <f t="shared" si="97"/>
        <v>0.84725927506847365</v>
      </c>
      <c r="N461" s="2" t="s">
        <v>36</v>
      </c>
      <c r="O461" s="2">
        <v>6000000</v>
      </c>
      <c r="P461" s="2">
        <v>6725000</v>
      </c>
      <c r="Q461" s="2">
        <f t="shared" si="91"/>
        <v>725000</v>
      </c>
      <c r="R461" s="4">
        <f t="shared" si="92"/>
        <v>0.12083333333333333</v>
      </c>
      <c r="S461" s="2">
        <v>214023</v>
      </c>
      <c r="T461" s="5">
        <f t="shared" si="98"/>
        <v>55482.348214285717</v>
      </c>
      <c r="U461" s="2">
        <v>61956</v>
      </c>
      <c r="V461" s="5">
        <f t="shared" si="93"/>
        <v>6473.6517857142826</v>
      </c>
      <c r="W461" s="4">
        <f t="shared" si="94"/>
        <v>0.11667948444992875</v>
      </c>
      <c r="X461" s="22">
        <f t="shared" si="99"/>
        <v>47007.934127132343</v>
      </c>
      <c r="Y461" s="22">
        <f t="shared" si="100"/>
        <v>52492.795646142353</v>
      </c>
      <c r="Z461" s="22">
        <f t="shared" si="101"/>
        <v>5484.8615190100099</v>
      </c>
      <c r="AA461" s="8">
        <f t="shared" si="102"/>
        <v>0.11667948444992868</v>
      </c>
      <c r="AB461" s="22">
        <f t="shared" si="103"/>
        <v>5879193.1123679439</v>
      </c>
      <c r="AC461" s="2"/>
      <c r="AD461" s="2">
        <v>1977</v>
      </c>
      <c r="AE461" s="2">
        <f t="shared" si="95"/>
        <v>39</v>
      </c>
      <c r="AF461" s="2" t="s">
        <v>37</v>
      </c>
    </row>
    <row r="462" spans="1:32" x14ac:dyDescent="0.2">
      <c r="A462">
        <v>42</v>
      </c>
      <c r="B462" s="2" t="s">
        <v>189</v>
      </c>
      <c r="C462" s="2" t="s">
        <v>22</v>
      </c>
      <c r="D462" s="2" t="s">
        <v>23</v>
      </c>
      <c r="E462" s="2" t="s">
        <v>2767</v>
      </c>
      <c r="F462" s="2" t="s">
        <v>2776</v>
      </c>
      <c r="G462" s="2">
        <v>32</v>
      </c>
      <c r="H462" s="2">
        <v>36</v>
      </c>
      <c r="I462" s="3">
        <v>42650</v>
      </c>
      <c r="J462" s="3">
        <v>42661</v>
      </c>
      <c r="K462" s="3" t="s">
        <v>2542</v>
      </c>
      <c r="L462" s="17">
        <f t="shared" si="96"/>
        <v>281.13</v>
      </c>
      <c r="M462" s="20">
        <f t="shared" si="97"/>
        <v>0.84725927506847365</v>
      </c>
      <c r="N462" s="2" t="s">
        <v>24</v>
      </c>
      <c r="O462" s="2">
        <v>2400000</v>
      </c>
      <c r="P462" s="2">
        <v>2950000</v>
      </c>
      <c r="Q462" s="2">
        <f t="shared" si="91"/>
        <v>550000</v>
      </c>
      <c r="R462" s="4">
        <f t="shared" si="92"/>
        <v>0.22916666666666666</v>
      </c>
      <c r="S462" s="2">
        <v>141000</v>
      </c>
      <c r="T462" s="5">
        <f t="shared" si="98"/>
        <v>79406.25</v>
      </c>
      <c r="U462" s="2">
        <v>96594</v>
      </c>
      <c r="V462" s="5">
        <f t="shared" si="93"/>
        <v>17187.75</v>
      </c>
      <c r="W462" s="4">
        <f t="shared" si="94"/>
        <v>0.21645336481700117</v>
      </c>
      <c r="X462" s="22">
        <f t="shared" si="99"/>
        <v>67277.681810905982</v>
      </c>
      <c r="Y462" s="22">
        <f t="shared" si="100"/>
        <v>81840.162415964151</v>
      </c>
      <c r="Z462" s="22">
        <f t="shared" si="101"/>
        <v>14562.480605058168</v>
      </c>
      <c r="AA462" s="8">
        <f t="shared" si="102"/>
        <v>0.21645336481700134</v>
      </c>
      <c r="AB462" s="22">
        <f t="shared" si="103"/>
        <v>2618885.1973108528</v>
      </c>
      <c r="AC462" s="11">
        <v>21033</v>
      </c>
      <c r="AD462" s="2">
        <v>1969</v>
      </c>
      <c r="AE462" s="2">
        <f t="shared" si="95"/>
        <v>47</v>
      </c>
      <c r="AF462" s="2" t="s">
        <v>37</v>
      </c>
    </row>
    <row r="463" spans="1:32" x14ac:dyDescent="0.2">
      <c r="A463">
        <v>42</v>
      </c>
      <c r="B463" s="2" t="s">
        <v>1499</v>
      </c>
      <c r="C463" s="2" t="s">
        <v>22</v>
      </c>
      <c r="D463" s="2" t="s">
        <v>23</v>
      </c>
      <c r="E463" s="2" t="s">
        <v>2767</v>
      </c>
      <c r="F463" s="2" t="s">
        <v>2776</v>
      </c>
      <c r="G463" s="2">
        <v>69</v>
      </c>
      <c r="H463" s="2">
        <v>77</v>
      </c>
      <c r="I463" s="3">
        <v>42651</v>
      </c>
      <c r="J463" s="3">
        <v>42661</v>
      </c>
      <c r="K463" s="3" t="s">
        <v>2542</v>
      </c>
      <c r="L463" s="17">
        <f t="shared" si="96"/>
        <v>281.13</v>
      </c>
      <c r="M463" s="20">
        <f t="shared" si="97"/>
        <v>0.84725927506847365</v>
      </c>
      <c r="N463" s="2" t="s">
        <v>36</v>
      </c>
      <c r="O463" s="2">
        <v>4250000</v>
      </c>
      <c r="P463" s="2">
        <v>4250000</v>
      </c>
      <c r="Q463" s="2">
        <f t="shared" si="91"/>
        <v>0</v>
      </c>
      <c r="R463" s="4">
        <f t="shared" si="92"/>
        <v>0</v>
      </c>
      <c r="S463" s="2">
        <v>27000</v>
      </c>
      <c r="T463" s="5">
        <f t="shared" si="98"/>
        <v>61985.507246376808</v>
      </c>
      <c r="U463" s="2">
        <v>61986</v>
      </c>
      <c r="V463" s="5">
        <f t="shared" si="93"/>
        <v>0.49275362319167471</v>
      </c>
      <c r="W463" s="4">
        <f t="shared" si="94"/>
        <v>7.9494973112521761E-6</v>
      </c>
      <c r="X463" s="22">
        <f t="shared" si="99"/>
        <v>52517.795934316833</v>
      </c>
      <c r="Y463" s="22">
        <f t="shared" si="100"/>
        <v>52518.213424394409</v>
      </c>
      <c r="Z463" s="22">
        <f t="shared" si="101"/>
        <v>0.41749007757607615</v>
      </c>
      <c r="AA463" s="8">
        <f t="shared" si="102"/>
        <v>7.9494973113156595E-6</v>
      </c>
      <c r="AB463" s="22">
        <f t="shared" si="103"/>
        <v>3623756.7262832141</v>
      </c>
      <c r="AC463" s="11">
        <v>1912</v>
      </c>
      <c r="AD463" s="2">
        <v>1956</v>
      </c>
      <c r="AE463" s="2">
        <f t="shared" si="95"/>
        <v>60</v>
      </c>
      <c r="AF463" s="2" t="s">
        <v>1142</v>
      </c>
    </row>
    <row r="464" spans="1:32" x14ac:dyDescent="0.2">
      <c r="A464">
        <v>42</v>
      </c>
      <c r="B464" s="2" t="s">
        <v>2277</v>
      </c>
      <c r="C464" s="2" t="s">
        <v>22</v>
      </c>
      <c r="D464" s="2" t="s">
        <v>23</v>
      </c>
      <c r="E464" s="2" t="s">
        <v>2767</v>
      </c>
      <c r="F464" s="2" t="s">
        <v>2776</v>
      </c>
      <c r="G464" s="2">
        <v>108</v>
      </c>
      <c r="H464" s="2">
        <v>138</v>
      </c>
      <c r="I464" s="3">
        <v>42650</v>
      </c>
      <c r="J464" s="3">
        <v>42661</v>
      </c>
      <c r="K464" s="3" t="s">
        <v>2542</v>
      </c>
      <c r="L464" s="17">
        <f t="shared" si="96"/>
        <v>281.13</v>
      </c>
      <c r="M464" s="20">
        <f t="shared" si="97"/>
        <v>0.84725927506847365</v>
      </c>
      <c r="N464" s="2" t="s">
        <v>24</v>
      </c>
      <c r="O464" s="2">
        <v>5600000</v>
      </c>
      <c r="P464" s="2">
        <v>6650000</v>
      </c>
      <c r="Q464" s="2">
        <f t="shared" si="91"/>
        <v>1050000</v>
      </c>
      <c r="R464" s="4">
        <f t="shared" si="92"/>
        <v>0.1875</v>
      </c>
      <c r="S464" s="2">
        <v>55000</v>
      </c>
      <c r="T464" s="5">
        <f t="shared" si="98"/>
        <v>52361.111111111109</v>
      </c>
      <c r="U464" s="2">
        <v>62083</v>
      </c>
      <c r="V464" s="5">
        <f t="shared" si="93"/>
        <v>9721.8888888888905</v>
      </c>
      <c r="W464" s="4">
        <f t="shared" si="94"/>
        <v>0.18567002652519898</v>
      </c>
      <c r="X464" s="22">
        <f t="shared" si="99"/>
        <v>44363.437041779798</v>
      </c>
      <c r="Y464" s="22">
        <f t="shared" si="100"/>
        <v>52600.397574076051</v>
      </c>
      <c r="Z464" s="22">
        <f t="shared" si="101"/>
        <v>8236.9605322962525</v>
      </c>
      <c r="AA464" s="8">
        <f t="shared" si="102"/>
        <v>0.18567002652519904</v>
      </c>
      <c r="AB464" s="22">
        <f t="shared" si="103"/>
        <v>5680842.9380002134</v>
      </c>
      <c r="AC464" s="11">
        <v>16562</v>
      </c>
      <c r="AD464" s="2">
        <v>1954</v>
      </c>
      <c r="AE464" s="2">
        <f t="shared" si="95"/>
        <v>62</v>
      </c>
      <c r="AF464" s="2" t="s">
        <v>90</v>
      </c>
    </row>
    <row r="465" spans="1:32" x14ac:dyDescent="0.2">
      <c r="A465">
        <v>42</v>
      </c>
      <c r="B465" s="2" t="s">
        <v>2108</v>
      </c>
      <c r="C465" s="2" t="s">
        <v>22</v>
      </c>
      <c r="D465" s="2" t="s">
        <v>23</v>
      </c>
      <c r="E465" s="2" t="s">
        <v>2767</v>
      </c>
      <c r="F465" s="2" t="s">
        <v>2776</v>
      </c>
      <c r="G465" s="2">
        <v>94</v>
      </c>
      <c r="H465" s="2">
        <v>102</v>
      </c>
      <c r="I465" s="3">
        <v>42650</v>
      </c>
      <c r="J465" s="3">
        <v>42661</v>
      </c>
      <c r="K465" s="3" t="s">
        <v>2542</v>
      </c>
      <c r="L465" s="17">
        <f t="shared" si="96"/>
        <v>281.13</v>
      </c>
      <c r="M465" s="20">
        <f t="shared" si="97"/>
        <v>0.84725927506847365</v>
      </c>
      <c r="N465" s="2" t="s">
        <v>24</v>
      </c>
      <c r="O465" s="2">
        <v>6000000</v>
      </c>
      <c r="P465" s="2">
        <v>6505000</v>
      </c>
      <c r="Q465" s="2">
        <f t="shared" si="91"/>
        <v>505000</v>
      </c>
      <c r="R465" s="4">
        <f t="shared" si="92"/>
        <v>8.4166666666666667E-2</v>
      </c>
      <c r="S465" s="2"/>
      <c r="T465" s="5">
        <f t="shared" si="98"/>
        <v>63829.787234042553</v>
      </c>
      <c r="U465" s="2">
        <v>69202</v>
      </c>
      <c r="V465" s="5">
        <f t="shared" si="93"/>
        <v>5372.2127659574471</v>
      </c>
      <c r="W465" s="4">
        <f t="shared" si="94"/>
        <v>8.4164666666666665E-2</v>
      </c>
      <c r="X465" s="22">
        <f t="shared" si="99"/>
        <v>54080.379259689806</v>
      </c>
      <c r="Y465" s="22">
        <f t="shared" si="100"/>
        <v>58632.036353288517</v>
      </c>
      <c r="Z465" s="22">
        <f t="shared" si="101"/>
        <v>4551.6570935987111</v>
      </c>
      <c r="AA465" s="8">
        <f t="shared" si="102"/>
        <v>8.4164666666666763E-2</v>
      </c>
      <c r="AB465" s="22">
        <f t="shared" si="103"/>
        <v>5511411.4172091205</v>
      </c>
      <c r="AC465" s="11">
        <v>2060</v>
      </c>
      <c r="AD465" s="2">
        <v>1954</v>
      </c>
      <c r="AE465" s="2">
        <f t="shared" si="95"/>
        <v>62</v>
      </c>
      <c r="AF465" s="2" t="s">
        <v>1468</v>
      </c>
    </row>
    <row r="466" spans="1:32" x14ac:dyDescent="0.2">
      <c r="A466">
        <v>42</v>
      </c>
      <c r="B466" s="2" t="s">
        <v>2266</v>
      </c>
      <c r="C466" s="2" t="s">
        <v>22</v>
      </c>
      <c r="D466" s="2" t="s">
        <v>23</v>
      </c>
      <c r="E466" s="2" t="s">
        <v>2767</v>
      </c>
      <c r="F466" s="2" t="s">
        <v>2776</v>
      </c>
      <c r="G466" s="2">
        <v>107</v>
      </c>
      <c r="H466" s="2">
        <v>117</v>
      </c>
      <c r="I466" s="3">
        <v>42650</v>
      </c>
      <c r="J466" s="3">
        <v>42661</v>
      </c>
      <c r="K466" s="3" t="s">
        <v>2542</v>
      </c>
      <c r="L466" s="17">
        <f t="shared" si="96"/>
        <v>281.13</v>
      </c>
      <c r="M466" s="20">
        <f t="shared" si="97"/>
        <v>0.84725927506847365</v>
      </c>
      <c r="N466" s="2" t="s">
        <v>24</v>
      </c>
      <c r="O466" s="2">
        <v>5950000</v>
      </c>
      <c r="P466" s="2">
        <v>6350000</v>
      </c>
      <c r="Q466" s="2">
        <f t="shared" si="91"/>
        <v>400000</v>
      </c>
      <c r="R466" s="4">
        <f t="shared" si="92"/>
        <v>6.7226890756302518E-2</v>
      </c>
      <c r="S466" s="2">
        <v>47646</v>
      </c>
      <c r="T466" s="5">
        <f t="shared" si="98"/>
        <v>56052.766355140186</v>
      </c>
      <c r="U466" s="2">
        <v>59791</v>
      </c>
      <c r="V466" s="5">
        <f t="shared" si="93"/>
        <v>3738.2336448598144</v>
      </c>
      <c r="W466" s="4">
        <f t="shared" si="94"/>
        <v>6.6691331899215153E-2</v>
      </c>
      <c r="X466" s="22">
        <f t="shared" si="99"/>
        <v>47491.226187638604</v>
      </c>
      <c r="Y466" s="22">
        <f t="shared" si="100"/>
        <v>50658.479315619108</v>
      </c>
      <c r="Z466" s="22">
        <f t="shared" si="101"/>
        <v>3167.2531279805044</v>
      </c>
      <c r="AA466" s="8">
        <f t="shared" si="102"/>
        <v>6.6691331899215153E-2</v>
      </c>
      <c r="AB466" s="22">
        <f t="shared" si="103"/>
        <v>5420457.2867712444</v>
      </c>
      <c r="AC466" s="11">
        <v>3820</v>
      </c>
      <c r="AD466" s="2">
        <v>1918</v>
      </c>
      <c r="AE466" s="2">
        <f t="shared" si="95"/>
        <v>98</v>
      </c>
      <c r="AF466" s="2" t="s">
        <v>312</v>
      </c>
    </row>
    <row r="467" spans="1:32" x14ac:dyDescent="0.2">
      <c r="A467">
        <v>42</v>
      </c>
      <c r="B467" s="2" t="s">
        <v>447</v>
      </c>
      <c r="C467" s="2" t="s">
        <v>22</v>
      </c>
      <c r="D467" s="2" t="s">
        <v>23</v>
      </c>
      <c r="E467" s="2" t="s">
        <v>2767</v>
      </c>
      <c r="F467" s="2" t="s">
        <v>2776</v>
      </c>
      <c r="G467" s="2">
        <v>45</v>
      </c>
      <c r="H467" s="2">
        <v>50</v>
      </c>
      <c r="I467" s="3">
        <v>42652</v>
      </c>
      <c r="J467" s="3">
        <v>42662</v>
      </c>
      <c r="K467" s="3" t="s">
        <v>2542</v>
      </c>
      <c r="L467" s="17">
        <f t="shared" si="96"/>
        <v>281.13</v>
      </c>
      <c r="M467" s="20">
        <f t="shared" si="97"/>
        <v>0.84725927506847365</v>
      </c>
      <c r="N467" s="2" t="s">
        <v>36</v>
      </c>
      <c r="O467" s="2">
        <v>3690000</v>
      </c>
      <c r="P467" s="2">
        <v>3550000</v>
      </c>
      <c r="Q467" s="2">
        <f t="shared" si="91"/>
        <v>-140000</v>
      </c>
      <c r="R467" s="4">
        <f t="shared" si="92"/>
        <v>-3.7940379403794036E-2</v>
      </c>
      <c r="S467" s="2"/>
      <c r="T467" s="5">
        <f t="shared" si="98"/>
        <v>82000</v>
      </c>
      <c r="U467" s="2">
        <v>78889</v>
      </c>
      <c r="V467" s="5">
        <f t="shared" si="93"/>
        <v>-3111</v>
      </c>
      <c r="W467" s="4">
        <f t="shared" si="94"/>
        <v>-3.7939024390243901E-2</v>
      </c>
      <c r="X467" s="22">
        <f t="shared" si="99"/>
        <v>69475.260555614834</v>
      </c>
      <c r="Y467" s="22">
        <f t="shared" si="100"/>
        <v>66839.436950876814</v>
      </c>
      <c r="Z467" s="22">
        <f t="shared" si="101"/>
        <v>-2635.8236047380196</v>
      </c>
      <c r="AA467" s="8">
        <f t="shared" si="102"/>
        <v>-3.7939024390243881E-2</v>
      </c>
      <c r="AB467" s="22">
        <f t="shared" si="103"/>
        <v>3007774.6627894565</v>
      </c>
      <c r="AC467" s="11">
        <v>2467</v>
      </c>
      <c r="AD467" s="2">
        <v>2007</v>
      </c>
      <c r="AE467" s="2">
        <f t="shared" si="95"/>
        <v>9</v>
      </c>
      <c r="AF467" s="2" t="s">
        <v>37</v>
      </c>
    </row>
    <row r="468" spans="1:32" x14ac:dyDescent="0.2">
      <c r="A468">
        <v>42</v>
      </c>
      <c r="B468" s="2" t="s">
        <v>2286</v>
      </c>
      <c r="C468" s="2" t="s">
        <v>22</v>
      </c>
      <c r="D468" s="2" t="s">
        <v>23</v>
      </c>
      <c r="E468" s="2" t="s">
        <v>2767</v>
      </c>
      <c r="F468" s="2" t="s">
        <v>2776</v>
      </c>
      <c r="G468" s="2">
        <v>111</v>
      </c>
      <c r="H468" s="2">
        <v>121</v>
      </c>
      <c r="I468" s="3">
        <v>42634</v>
      </c>
      <c r="J468" s="3">
        <v>42662</v>
      </c>
      <c r="K468" s="3" t="s">
        <v>2542</v>
      </c>
      <c r="L468" s="17">
        <f t="shared" si="96"/>
        <v>281.13</v>
      </c>
      <c r="M468" s="20">
        <f t="shared" si="97"/>
        <v>0.84725927506847365</v>
      </c>
      <c r="N468" s="2" t="s">
        <v>812</v>
      </c>
      <c r="O468" s="2">
        <v>6490000</v>
      </c>
      <c r="P468" s="2">
        <v>6350000</v>
      </c>
      <c r="Q468" s="2">
        <f t="shared" si="91"/>
        <v>-140000</v>
      </c>
      <c r="R468" s="4">
        <f t="shared" si="92"/>
        <v>-2.1571648690292759E-2</v>
      </c>
      <c r="S468" s="2">
        <v>6135</v>
      </c>
      <c r="T468" s="5">
        <f t="shared" si="98"/>
        <v>58523.738738738735</v>
      </c>
      <c r="U468" s="2">
        <v>57262</v>
      </c>
      <c r="V468" s="5">
        <f t="shared" si="93"/>
        <v>-1261.7387387387353</v>
      </c>
      <c r="W468" s="4">
        <f t="shared" si="94"/>
        <v>-2.155943495632397E-2</v>
      </c>
      <c r="X468" s="22">
        <f t="shared" si="99"/>
        <v>49584.780458080531</v>
      </c>
      <c r="Y468" s="22">
        <f t="shared" si="100"/>
        <v>48515.760608970937</v>
      </c>
      <c r="Z468" s="22">
        <f t="shared" si="101"/>
        <v>-1069.0198491095944</v>
      </c>
      <c r="AA468" s="8">
        <f t="shared" si="102"/>
        <v>-2.1559434956324036E-2</v>
      </c>
      <c r="AB468" s="22">
        <f t="shared" si="103"/>
        <v>5385249.4275957737</v>
      </c>
      <c r="AC468" s="11">
        <v>4445</v>
      </c>
      <c r="AD468" s="2">
        <v>1985</v>
      </c>
      <c r="AE468" s="2">
        <f t="shared" si="95"/>
        <v>31</v>
      </c>
      <c r="AF468" s="2" t="s">
        <v>75</v>
      </c>
    </row>
    <row r="469" spans="1:32" x14ac:dyDescent="0.2">
      <c r="A469">
        <v>42</v>
      </c>
      <c r="B469" s="2" t="s">
        <v>1960</v>
      </c>
      <c r="C469" s="2" t="s">
        <v>22</v>
      </c>
      <c r="D469" s="2" t="s">
        <v>23</v>
      </c>
      <c r="E469" s="2" t="s">
        <v>2767</v>
      </c>
      <c r="F469" s="2" t="s">
        <v>2776</v>
      </c>
      <c r="G469" s="2">
        <v>84</v>
      </c>
      <c r="H469" s="2">
        <v>92</v>
      </c>
      <c r="I469" s="3">
        <v>42651</v>
      </c>
      <c r="J469" s="3">
        <v>42662</v>
      </c>
      <c r="K469" s="3" t="s">
        <v>2542</v>
      </c>
      <c r="L469" s="17">
        <f t="shared" si="96"/>
        <v>281.13</v>
      </c>
      <c r="M469" s="20">
        <f t="shared" si="97"/>
        <v>0.84725927506847365</v>
      </c>
      <c r="N469" s="2" t="s">
        <v>24</v>
      </c>
      <c r="O469" s="2">
        <v>4000000</v>
      </c>
      <c r="P469" s="2">
        <v>4900000</v>
      </c>
      <c r="Q469" s="2">
        <f t="shared" si="91"/>
        <v>900000</v>
      </c>
      <c r="R469" s="4">
        <f t="shared" si="92"/>
        <v>0.22500000000000001</v>
      </c>
      <c r="S469" s="2">
        <v>94000</v>
      </c>
      <c r="T469" s="5">
        <f t="shared" si="98"/>
        <v>48738.095238095237</v>
      </c>
      <c r="U469" s="2">
        <v>59452</v>
      </c>
      <c r="V469" s="5">
        <f t="shared" si="93"/>
        <v>10713.904761904763</v>
      </c>
      <c r="W469" s="4">
        <f t="shared" si="94"/>
        <v>0.21982608695652178</v>
      </c>
      <c r="X469" s="22">
        <f t="shared" si="99"/>
        <v>41293.803239646797</v>
      </c>
      <c r="Y469" s="22">
        <f t="shared" si="100"/>
        <v>50371.258421370898</v>
      </c>
      <c r="Z469" s="22">
        <f t="shared" si="101"/>
        <v>9077.4551817241008</v>
      </c>
      <c r="AA469" s="8">
        <f t="shared" si="102"/>
        <v>0.21982608695652187</v>
      </c>
      <c r="AB469" s="22">
        <f t="shared" si="103"/>
        <v>4231185.707395155</v>
      </c>
      <c r="AC469" s="11">
        <v>2077</v>
      </c>
      <c r="AD469" s="2">
        <v>1983</v>
      </c>
      <c r="AE469" s="2">
        <f t="shared" si="95"/>
        <v>33</v>
      </c>
      <c r="AF469" s="2" t="s">
        <v>37</v>
      </c>
    </row>
    <row r="470" spans="1:32" x14ac:dyDescent="0.2">
      <c r="A470">
        <v>42</v>
      </c>
      <c r="B470" s="2" t="s">
        <v>1129</v>
      </c>
      <c r="C470" s="2" t="s">
        <v>22</v>
      </c>
      <c r="D470" s="2" t="s">
        <v>23</v>
      </c>
      <c r="E470" s="2" t="s">
        <v>2767</v>
      </c>
      <c r="F470" s="2" t="s">
        <v>2776</v>
      </c>
      <c r="G470" s="2">
        <v>59</v>
      </c>
      <c r="H470" s="2">
        <v>67</v>
      </c>
      <c r="I470" s="3">
        <v>42648</v>
      </c>
      <c r="J470" s="3">
        <v>42662</v>
      </c>
      <c r="K470" s="3" t="s">
        <v>2542</v>
      </c>
      <c r="L470" s="17">
        <f t="shared" si="96"/>
        <v>281.13</v>
      </c>
      <c r="M470" s="20">
        <f t="shared" si="97"/>
        <v>0.84725927506847365</v>
      </c>
      <c r="N470" s="2" t="s">
        <v>62</v>
      </c>
      <c r="O470" s="2">
        <v>3475000</v>
      </c>
      <c r="P470" s="2">
        <v>4475000</v>
      </c>
      <c r="Q470" s="2">
        <f t="shared" si="91"/>
        <v>1000000</v>
      </c>
      <c r="R470" s="4">
        <f t="shared" si="92"/>
        <v>0.28776978417266186</v>
      </c>
      <c r="S470" s="2">
        <v>41814</v>
      </c>
      <c r="T470" s="5">
        <f t="shared" si="98"/>
        <v>59607.016949152545</v>
      </c>
      <c r="U470" s="2">
        <v>76556</v>
      </c>
      <c r="V470" s="5">
        <f t="shared" si="93"/>
        <v>16948.983050847455</v>
      </c>
      <c r="W470" s="4">
        <f t="shared" si="94"/>
        <v>0.28434543311076438</v>
      </c>
      <c r="X470" s="22">
        <f t="shared" si="99"/>
        <v>50502.597969333205</v>
      </c>
      <c r="Y470" s="22">
        <f t="shared" si="100"/>
        <v>64862.781062142072</v>
      </c>
      <c r="Z470" s="22">
        <f t="shared" si="101"/>
        <v>14360.183092808868</v>
      </c>
      <c r="AA470" s="8">
        <f t="shared" si="102"/>
        <v>0.28434543311076454</v>
      </c>
      <c r="AB470" s="22">
        <f t="shared" si="103"/>
        <v>3826904.0826663822</v>
      </c>
      <c r="AC470" s="11">
        <v>41297</v>
      </c>
      <c r="AD470" s="2">
        <v>1982</v>
      </c>
      <c r="AE470" s="2">
        <f t="shared" si="95"/>
        <v>34</v>
      </c>
      <c r="AF470" s="2" t="s">
        <v>108</v>
      </c>
    </row>
    <row r="471" spans="1:32" x14ac:dyDescent="0.2">
      <c r="A471">
        <v>42</v>
      </c>
      <c r="B471" s="2" t="s">
        <v>1261</v>
      </c>
      <c r="C471" s="2" t="s">
        <v>22</v>
      </c>
      <c r="D471" s="2" t="s">
        <v>23</v>
      </c>
      <c r="E471" s="2" t="s">
        <v>2767</v>
      </c>
      <c r="F471" s="2" t="s">
        <v>2776</v>
      </c>
      <c r="G471" s="2">
        <v>63</v>
      </c>
      <c r="H471" s="2">
        <v>69</v>
      </c>
      <c r="I471" s="3">
        <v>42651</v>
      </c>
      <c r="J471" s="3">
        <v>42663</v>
      </c>
      <c r="K471" s="3" t="s">
        <v>2542</v>
      </c>
      <c r="L471" s="17">
        <f t="shared" si="96"/>
        <v>281.13</v>
      </c>
      <c r="M471" s="20">
        <f t="shared" si="97"/>
        <v>0.84725927506847365</v>
      </c>
      <c r="N471" s="2" t="s">
        <v>32</v>
      </c>
      <c r="O471" s="2">
        <v>3800000</v>
      </c>
      <c r="P471" s="2">
        <v>3900000</v>
      </c>
      <c r="Q471" s="2">
        <f t="shared" si="91"/>
        <v>100000</v>
      </c>
      <c r="R471" s="4">
        <f t="shared" si="92"/>
        <v>2.6315789473684209E-2</v>
      </c>
      <c r="S471" s="2">
        <v>138000</v>
      </c>
      <c r="T471" s="5">
        <f t="shared" si="98"/>
        <v>62507.936507936509</v>
      </c>
      <c r="U471" s="2">
        <v>64095</v>
      </c>
      <c r="V471" s="5">
        <f t="shared" si="93"/>
        <v>1587.0634920634911</v>
      </c>
      <c r="W471" s="4">
        <f t="shared" si="94"/>
        <v>2.5389791772473323E-2</v>
      </c>
      <c r="X471" s="22">
        <f t="shared" si="99"/>
        <v>52960.428971740468</v>
      </c>
      <c r="Y471" s="22">
        <f t="shared" si="100"/>
        <v>54305.083235513819</v>
      </c>
      <c r="Z471" s="22">
        <f t="shared" si="101"/>
        <v>1344.654263773351</v>
      </c>
      <c r="AA471" s="8">
        <f t="shared" si="102"/>
        <v>2.5389791772473268E-2</v>
      </c>
      <c r="AB471" s="22">
        <f t="shared" si="103"/>
        <v>3421220.2438373705</v>
      </c>
      <c r="AC471" s="2"/>
      <c r="AD471" s="2">
        <v>1977</v>
      </c>
      <c r="AE471" s="2">
        <f t="shared" si="95"/>
        <v>39</v>
      </c>
      <c r="AF471" s="2" t="s">
        <v>37</v>
      </c>
    </row>
    <row r="472" spans="1:32" x14ac:dyDescent="0.2">
      <c r="A472">
        <v>43</v>
      </c>
      <c r="B472" s="2" t="s">
        <v>409</v>
      </c>
      <c r="C472" s="2" t="s">
        <v>22</v>
      </c>
      <c r="D472" s="2" t="s">
        <v>23</v>
      </c>
      <c r="E472" s="2" t="s">
        <v>2767</v>
      </c>
      <c r="F472" s="2" t="s">
        <v>2776</v>
      </c>
      <c r="G472" s="2">
        <v>40</v>
      </c>
      <c r="H472" s="2">
        <v>49</v>
      </c>
      <c r="I472" s="3">
        <v>42657</v>
      </c>
      <c r="J472" s="3">
        <v>42667</v>
      </c>
      <c r="K472" s="3" t="s">
        <v>2542</v>
      </c>
      <c r="L472" s="17">
        <f t="shared" si="96"/>
        <v>281.13</v>
      </c>
      <c r="M472" s="20">
        <f t="shared" si="97"/>
        <v>0.84725927506847365</v>
      </c>
      <c r="N472" s="2" t="s">
        <v>36</v>
      </c>
      <c r="O472" s="2">
        <v>3600000</v>
      </c>
      <c r="P472" s="2">
        <v>3600000</v>
      </c>
      <c r="Q472" s="2">
        <f t="shared" si="91"/>
        <v>0</v>
      </c>
      <c r="R472" s="4">
        <f t="shared" si="92"/>
        <v>0</v>
      </c>
      <c r="S472" s="2"/>
      <c r="T472" s="5">
        <f t="shared" si="98"/>
        <v>90000</v>
      </c>
      <c r="U472" s="2">
        <v>90000</v>
      </c>
      <c r="V472" s="5">
        <f t="shared" si="93"/>
        <v>0</v>
      </c>
      <c r="W472" s="4">
        <f t="shared" si="94"/>
        <v>0</v>
      </c>
      <c r="X472" s="22">
        <f t="shared" si="99"/>
        <v>76253.334756162629</v>
      </c>
      <c r="Y472" s="22">
        <f t="shared" si="100"/>
        <v>76253.334756162629</v>
      </c>
      <c r="Z472" s="22">
        <f t="shared" si="101"/>
        <v>0</v>
      </c>
      <c r="AA472" s="8">
        <f t="shared" si="102"/>
        <v>0</v>
      </c>
      <c r="AB472" s="22">
        <f t="shared" si="103"/>
        <v>3050133.3902465049</v>
      </c>
      <c r="AC472" s="2"/>
      <c r="AD472" s="2">
        <v>2016</v>
      </c>
      <c r="AE472" s="2">
        <f t="shared" si="95"/>
        <v>0</v>
      </c>
      <c r="AF472" s="2" t="s">
        <v>27</v>
      </c>
    </row>
    <row r="473" spans="1:32" x14ac:dyDescent="0.2">
      <c r="A473">
        <v>43</v>
      </c>
      <c r="B473" s="2" t="s">
        <v>1642</v>
      </c>
      <c r="C473" s="2" t="s">
        <v>22</v>
      </c>
      <c r="D473" s="2" t="s">
        <v>23</v>
      </c>
      <c r="E473" s="2" t="s">
        <v>2767</v>
      </c>
      <c r="F473" s="2" t="s">
        <v>2776</v>
      </c>
      <c r="G473" s="2">
        <v>73</v>
      </c>
      <c r="H473" s="2">
        <v>80</v>
      </c>
      <c r="I473" s="3">
        <v>42656</v>
      </c>
      <c r="J473" s="3">
        <v>42667</v>
      </c>
      <c r="K473" s="3" t="s">
        <v>2542</v>
      </c>
      <c r="L473" s="17">
        <f t="shared" si="96"/>
        <v>281.13</v>
      </c>
      <c r="M473" s="20">
        <f t="shared" si="97"/>
        <v>0.84725927506847365</v>
      </c>
      <c r="N473" s="2" t="s">
        <v>24</v>
      </c>
      <c r="O473" s="2">
        <v>4650000</v>
      </c>
      <c r="P473" s="2">
        <v>5100000</v>
      </c>
      <c r="Q473" s="2">
        <f t="shared" si="91"/>
        <v>450000</v>
      </c>
      <c r="R473" s="4">
        <f t="shared" si="92"/>
        <v>9.6774193548387094E-2</v>
      </c>
      <c r="S473" s="2"/>
      <c r="T473" s="5">
        <f t="shared" si="98"/>
        <v>63698.630136986299</v>
      </c>
      <c r="U473" s="2">
        <v>69863</v>
      </c>
      <c r="V473" s="5">
        <f t="shared" si="93"/>
        <v>6164.3698630137005</v>
      </c>
      <c r="W473" s="4">
        <f t="shared" si="94"/>
        <v>9.6773978494623686E-2</v>
      </c>
      <c r="X473" s="22">
        <f t="shared" si="99"/>
        <v>53969.255192717843</v>
      </c>
      <c r="Y473" s="22">
        <f t="shared" si="100"/>
        <v>59192.074734108777</v>
      </c>
      <c r="Z473" s="22">
        <f t="shared" si="101"/>
        <v>5222.8195413909343</v>
      </c>
      <c r="AA473" s="8">
        <f t="shared" si="102"/>
        <v>9.6773978494623686E-2</v>
      </c>
      <c r="AB473" s="22">
        <f t="shared" si="103"/>
        <v>4321021.4555899408</v>
      </c>
      <c r="AC473" s="2"/>
      <c r="AD473" s="2">
        <v>2006</v>
      </c>
      <c r="AE473" s="2">
        <f t="shared" si="95"/>
        <v>10</v>
      </c>
      <c r="AF473" s="2" t="s">
        <v>37</v>
      </c>
    </row>
    <row r="474" spans="1:32" x14ac:dyDescent="0.2">
      <c r="A474">
        <v>43</v>
      </c>
      <c r="B474" s="2" t="s">
        <v>900</v>
      </c>
      <c r="C474" s="2" t="s">
        <v>22</v>
      </c>
      <c r="D474" s="2" t="s">
        <v>23</v>
      </c>
      <c r="E474" s="2" t="s">
        <v>2767</v>
      </c>
      <c r="F474" s="2" t="s">
        <v>2776</v>
      </c>
      <c r="G474" s="2">
        <v>53</v>
      </c>
      <c r="H474" s="2">
        <v>62</v>
      </c>
      <c r="I474" s="3">
        <v>42657</v>
      </c>
      <c r="J474" s="3">
        <v>42667</v>
      </c>
      <c r="K474" s="3" t="s">
        <v>2542</v>
      </c>
      <c r="L474" s="17">
        <f t="shared" si="96"/>
        <v>281.13</v>
      </c>
      <c r="M474" s="20">
        <f t="shared" si="97"/>
        <v>0.84725927506847365</v>
      </c>
      <c r="N474" s="2" t="s">
        <v>36</v>
      </c>
      <c r="O474" s="2">
        <v>4000000</v>
      </c>
      <c r="P474" s="2">
        <v>3850000</v>
      </c>
      <c r="Q474" s="2">
        <f t="shared" si="91"/>
        <v>-150000</v>
      </c>
      <c r="R474" s="4">
        <f t="shared" si="92"/>
        <v>-3.7499999999999999E-2</v>
      </c>
      <c r="S474" s="2"/>
      <c r="T474" s="5">
        <f t="shared" si="98"/>
        <v>75471.698113207545</v>
      </c>
      <c r="U474" s="2">
        <v>72642</v>
      </c>
      <c r="V474" s="5">
        <f t="shared" si="93"/>
        <v>-2829.6981132075452</v>
      </c>
      <c r="W474" s="4">
        <f t="shared" si="94"/>
        <v>-3.7493499999999978E-2</v>
      </c>
      <c r="X474" s="22">
        <f t="shared" si="99"/>
        <v>63944.096231582917</v>
      </c>
      <c r="Y474" s="22">
        <f t="shared" si="100"/>
        <v>61546.608259524066</v>
      </c>
      <c r="Z474" s="22">
        <f t="shared" si="101"/>
        <v>-2397.4879720588506</v>
      </c>
      <c r="AA474" s="8">
        <f t="shared" si="102"/>
        <v>-3.7493499999999944E-2</v>
      </c>
      <c r="AB474" s="22">
        <f t="shared" si="103"/>
        <v>3261970.2377547757</v>
      </c>
      <c r="AC474" s="11">
        <v>1349</v>
      </c>
      <c r="AD474" s="2">
        <v>1990</v>
      </c>
      <c r="AE474" s="2">
        <f t="shared" si="95"/>
        <v>26</v>
      </c>
      <c r="AF474" s="2" t="s">
        <v>83</v>
      </c>
    </row>
    <row r="475" spans="1:32" x14ac:dyDescent="0.2">
      <c r="A475">
        <v>43</v>
      </c>
      <c r="B475" s="2" t="s">
        <v>1613</v>
      </c>
      <c r="C475" s="2" t="s">
        <v>22</v>
      </c>
      <c r="D475" s="2" t="s">
        <v>23</v>
      </c>
      <c r="E475" s="2" t="s">
        <v>2767</v>
      </c>
      <c r="F475" s="2" t="s">
        <v>2776</v>
      </c>
      <c r="G475" s="2">
        <v>72</v>
      </c>
      <c r="H475" s="2">
        <v>79</v>
      </c>
      <c r="I475" s="3">
        <v>42657</v>
      </c>
      <c r="J475" s="3">
        <v>42667</v>
      </c>
      <c r="K475" s="3" t="s">
        <v>2542</v>
      </c>
      <c r="L475" s="17">
        <f t="shared" si="96"/>
        <v>281.13</v>
      </c>
      <c r="M475" s="20">
        <f t="shared" si="97"/>
        <v>0.84725927506847365</v>
      </c>
      <c r="N475" s="2" t="s">
        <v>36</v>
      </c>
      <c r="O475" s="2">
        <v>4600000</v>
      </c>
      <c r="P475" s="2">
        <v>4950000</v>
      </c>
      <c r="Q475" s="2">
        <f t="shared" si="91"/>
        <v>350000</v>
      </c>
      <c r="R475" s="4">
        <f t="shared" si="92"/>
        <v>7.6086956521739135E-2</v>
      </c>
      <c r="S475" s="2"/>
      <c r="T475" s="5">
        <f t="shared" si="98"/>
        <v>63888.888888888891</v>
      </c>
      <c r="U475" s="2">
        <v>68750</v>
      </c>
      <c r="V475" s="5">
        <f t="shared" si="93"/>
        <v>4861.1111111111095</v>
      </c>
      <c r="W475" s="4">
        <f t="shared" si="94"/>
        <v>7.6086956521739108E-2</v>
      </c>
      <c r="X475" s="22">
        <f t="shared" si="99"/>
        <v>54130.45368493026</v>
      </c>
      <c r="Y475" s="22">
        <f t="shared" si="100"/>
        <v>58249.07516095756</v>
      </c>
      <c r="Z475" s="22">
        <f t="shared" si="101"/>
        <v>4118.6214760272997</v>
      </c>
      <c r="AA475" s="8">
        <f t="shared" si="102"/>
        <v>7.608695652173908E-2</v>
      </c>
      <c r="AB475" s="22">
        <f t="shared" si="103"/>
        <v>4193933.4115889445</v>
      </c>
      <c r="AC475" s="11">
        <v>38753</v>
      </c>
      <c r="AD475" s="2">
        <v>1982</v>
      </c>
      <c r="AE475" s="2">
        <f t="shared" si="95"/>
        <v>34</v>
      </c>
      <c r="AF475" s="2" t="s">
        <v>422</v>
      </c>
    </row>
    <row r="476" spans="1:32" x14ac:dyDescent="0.2">
      <c r="A476">
        <v>43</v>
      </c>
      <c r="B476" s="2" t="s">
        <v>1760</v>
      </c>
      <c r="C476" s="2" t="s">
        <v>22</v>
      </c>
      <c r="D476" s="2" t="s">
        <v>23</v>
      </c>
      <c r="E476" s="2" t="s">
        <v>2767</v>
      </c>
      <c r="F476" s="2" t="s">
        <v>2776</v>
      </c>
      <c r="G476" s="2">
        <v>77</v>
      </c>
      <c r="H476" s="2">
        <v>85</v>
      </c>
      <c r="I476" s="3">
        <v>42657</v>
      </c>
      <c r="J476" s="3">
        <v>42667</v>
      </c>
      <c r="K476" s="3" t="s">
        <v>2542</v>
      </c>
      <c r="L476" s="17">
        <f t="shared" si="96"/>
        <v>281.13</v>
      </c>
      <c r="M476" s="20">
        <f t="shared" si="97"/>
        <v>0.84725927506847365</v>
      </c>
      <c r="N476" s="2" t="s">
        <v>36</v>
      </c>
      <c r="O476" s="2">
        <v>4800000</v>
      </c>
      <c r="P476" s="2">
        <v>5730000</v>
      </c>
      <c r="Q476" s="2">
        <f t="shared" si="91"/>
        <v>930000</v>
      </c>
      <c r="R476" s="4">
        <f t="shared" si="92"/>
        <v>0.19375000000000001</v>
      </c>
      <c r="S476" s="2"/>
      <c r="T476" s="5">
        <f t="shared" si="98"/>
        <v>62337.662337662339</v>
      </c>
      <c r="U476" s="2">
        <v>74416</v>
      </c>
      <c r="V476" s="5">
        <f t="shared" si="93"/>
        <v>12078.337662337661</v>
      </c>
      <c r="W476" s="4">
        <f t="shared" si="94"/>
        <v>0.19375666666666663</v>
      </c>
      <c r="X476" s="22">
        <f t="shared" si="99"/>
        <v>52816.162601671087</v>
      </c>
      <c r="Y476" s="22">
        <f t="shared" si="100"/>
        <v>63049.646213495536</v>
      </c>
      <c r="Z476" s="22">
        <f t="shared" si="101"/>
        <v>10233.483611824449</v>
      </c>
      <c r="AA476" s="8">
        <f t="shared" si="102"/>
        <v>0.19375666666666663</v>
      </c>
      <c r="AB476" s="22">
        <f t="shared" si="103"/>
        <v>4854822.7584391562</v>
      </c>
      <c r="AC476" s="2">
        <v>416</v>
      </c>
      <c r="AD476" s="2">
        <v>1977</v>
      </c>
      <c r="AE476" s="2">
        <f t="shared" si="95"/>
        <v>39</v>
      </c>
      <c r="AF476" s="2" t="s">
        <v>37</v>
      </c>
    </row>
    <row r="477" spans="1:32" x14ac:dyDescent="0.2">
      <c r="A477">
        <v>43</v>
      </c>
      <c r="B477" s="2" t="s">
        <v>1882</v>
      </c>
      <c r="C477" s="2" t="s">
        <v>22</v>
      </c>
      <c r="D477" s="2" t="s">
        <v>23</v>
      </c>
      <c r="E477" s="2" t="s">
        <v>2767</v>
      </c>
      <c r="F477" s="2" t="s">
        <v>2776</v>
      </c>
      <c r="G477" s="2">
        <v>81</v>
      </c>
      <c r="H477" s="2">
        <v>89</v>
      </c>
      <c r="I477" s="3">
        <v>42651</v>
      </c>
      <c r="J477" s="3">
        <v>42667</v>
      </c>
      <c r="K477" s="3" t="s">
        <v>2542</v>
      </c>
      <c r="L477" s="17">
        <f t="shared" si="96"/>
        <v>281.13</v>
      </c>
      <c r="M477" s="20">
        <f t="shared" si="97"/>
        <v>0.84725927506847365</v>
      </c>
      <c r="N477" s="2" t="s">
        <v>31</v>
      </c>
      <c r="O477" s="2">
        <v>5000000</v>
      </c>
      <c r="P477" s="2">
        <v>4950000</v>
      </c>
      <c r="Q477" s="2">
        <f t="shared" si="91"/>
        <v>-50000</v>
      </c>
      <c r="R477" s="4">
        <f t="shared" si="92"/>
        <v>-0.01</v>
      </c>
      <c r="S477" s="2">
        <v>38626</v>
      </c>
      <c r="T477" s="5">
        <f t="shared" si="98"/>
        <v>62205.259259259263</v>
      </c>
      <c r="U477" s="2">
        <v>61588</v>
      </c>
      <c r="V477" s="5">
        <f t="shared" si="93"/>
        <v>-617.25925925926276</v>
      </c>
      <c r="W477" s="4">
        <f t="shared" si="94"/>
        <v>-9.9229432785843362E-3</v>
      </c>
      <c r="X477" s="22">
        <f t="shared" si="99"/>
        <v>52703.982865446458</v>
      </c>
      <c r="Y477" s="22">
        <f t="shared" si="100"/>
        <v>52181.004232917156</v>
      </c>
      <c r="Z477" s="22">
        <f t="shared" si="101"/>
        <v>-522.97863252930256</v>
      </c>
      <c r="AA477" s="8">
        <f t="shared" si="102"/>
        <v>-9.922943278584272E-3</v>
      </c>
      <c r="AB477" s="22">
        <f t="shared" si="103"/>
        <v>4226661.3428662894</v>
      </c>
      <c r="AC477" s="11">
        <v>3810</v>
      </c>
      <c r="AD477" s="2">
        <v>1951</v>
      </c>
      <c r="AE477" s="2">
        <f t="shared" si="95"/>
        <v>65</v>
      </c>
      <c r="AF477" s="2" t="s">
        <v>27</v>
      </c>
    </row>
    <row r="478" spans="1:32" x14ac:dyDescent="0.2">
      <c r="A478">
        <v>43</v>
      </c>
      <c r="B478" s="2" t="s">
        <v>1730</v>
      </c>
      <c r="C478" s="2" t="s">
        <v>22</v>
      </c>
      <c r="D478" s="2" t="s">
        <v>23</v>
      </c>
      <c r="E478" s="2" t="s">
        <v>2767</v>
      </c>
      <c r="F478" s="2" t="s">
        <v>2776</v>
      </c>
      <c r="G478" s="2">
        <v>76</v>
      </c>
      <c r="H478" s="2">
        <v>80</v>
      </c>
      <c r="I478" s="3">
        <v>42645</v>
      </c>
      <c r="J478" s="3">
        <v>42667</v>
      </c>
      <c r="K478" s="3" t="s">
        <v>2542</v>
      </c>
      <c r="L478" s="17">
        <f t="shared" si="96"/>
        <v>281.13</v>
      </c>
      <c r="M478" s="20">
        <f t="shared" si="97"/>
        <v>0.84725927506847365</v>
      </c>
      <c r="N478" s="2" t="s">
        <v>39</v>
      </c>
      <c r="O478" s="2">
        <v>5500000</v>
      </c>
      <c r="P478" s="2">
        <v>5400000</v>
      </c>
      <c r="Q478" s="2">
        <f t="shared" si="91"/>
        <v>-100000</v>
      </c>
      <c r="R478" s="4">
        <f t="shared" si="92"/>
        <v>-1.8181818181818181E-2</v>
      </c>
      <c r="S478" s="2"/>
      <c r="T478" s="5">
        <f t="shared" si="98"/>
        <v>72368.421052631573</v>
      </c>
      <c r="U478" s="2">
        <v>71053</v>
      </c>
      <c r="V478" s="5">
        <f t="shared" si="93"/>
        <v>-1315.4210526315728</v>
      </c>
      <c r="W478" s="4">
        <f t="shared" si="94"/>
        <v>-1.8176727272727188E-2</v>
      </c>
      <c r="X478" s="22">
        <f t="shared" si="99"/>
        <v>61314.815958902691</v>
      </c>
      <c r="Y478" s="22">
        <f t="shared" si="100"/>
        <v>60200.31327144026</v>
      </c>
      <c r="Z478" s="22">
        <f t="shared" si="101"/>
        <v>-1114.5026874624309</v>
      </c>
      <c r="AA478" s="8">
        <f t="shared" si="102"/>
        <v>-1.8176727272727126E-2</v>
      </c>
      <c r="AB478" s="22">
        <f t="shared" si="103"/>
        <v>4575223.8086294597</v>
      </c>
      <c r="AC478" s="11">
        <v>1236</v>
      </c>
      <c r="AD478" s="2">
        <v>1906</v>
      </c>
      <c r="AE478" s="2">
        <f t="shared" si="95"/>
        <v>110</v>
      </c>
      <c r="AF478" s="2" t="s">
        <v>127</v>
      </c>
    </row>
    <row r="479" spans="1:32" x14ac:dyDescent="0.2">
      <c r="A479">
        <v>43</v>
      </c>
      <c r="B479" s="2" t="s">
        <v>495</v>
      </c>
      <c r="C479" s="2" t="s">
        <v>22</v>
      </c>
      <c r="D479" s="2" t="s">
        <v>23</v>
      </c>
      <c r="E479" s="2" t="s">
        <v>2767</v>
      </c>
      <c r="F479" s="2" t="s">
        <v>2776</v>
      </c>
      <c r="G479" s="2">
        <v>43</v>
      </c>
      <c r="H479" s="2">
        <v>47</v>
      </c>
      <c r="I479" s="3">
        <v>42658</v>
      </c>
      <c r="J479" s="3">
        <v>42668</v>
      </c>
      <c r="K479" s="3" t="s">
        <v>2542</v>
      </c>
      <c r="L479" s="17">
        <f t="shared" si="96"/>
        <v>281.13</v>
      </c>
      <c r="M479" s="20">
        <f t="shared" si="97"/>
        <v>0.84725927506847365</v>
      </c>
      <c r="N479" s="2" t="s">
        <v>36</v>
      </c>
      <c r="O479" s="2">
        <v>3290000</v>
      </c>
      <c r="P479" s="2">
        <v>3900000</v>
      </c>
      <c r="Q479" s="2">
        <f t="shared" si="91"/>
        <v>610000</v>
      </c>
      <c r="R479" s="4">
        <f t="shared" si="92"/>
        <v>0.18541033434650456</v>
      </c>
      <c r="S479" s="2"/>
      <c r="T479" s="5">
        <f t="shared" si="98"/>
        <v>76511.627906976748</v>
      </c>
      <c r="U479" s="2">
        <v>90698</v>
      </c>
      <c r="V479" s="5">
        <f t="shared" si="93"/>
        <v>14186.372093023252</v>
      </c>
      <c r="W479" s="4">
        <f t="shared" si="94"/>
        <v>0.18541458966565344</v>
      </c>
      <c r="X479" s="22">
        <f t="shared" si="99"/>
        <v>64825.186394773918</v>
      </c>
      <c r="Y479" s="22">
        <f t="shared" si="100"/>
        <v>76844.721730160425</v>
      </c>
      <c r="Z479" s="22">
        <f t="shared" si="101"/>
        <v>12019.535335386507</v>
      </c>
      <c r="AA479" s="8">
        <f t="shared" si="102"/>
        <v>0.18541458966565344</v>
      </c>
      <c r="AB479" s="22">
        <f t="shared" si="103"/>
        <v>3304323.0343968985</v>
      </c>
      <c r="AC479" s="11">
        <v>3321</v>
      </c>
      <c r="AD479" s="2">
        <v>2010</v>
      </c>
      <c r="AE479" s="2">
        <f t="shared" si="95"/>
        <v>6</v>
      </c>
      <c r="AF479" s="2" t="s">
        <v>37</v>
      </c>
    </row>
    <row r="480" spans="1:32" x14ac:dyDescent="0.2">
      <c r="A480">
        <v>43</v>
      </c>
      <c r="B480" s="2" t="s">
        <v>484</v>
      </c>
      <c r="C480" s="2" t="s">
        <v>22</v>
      </c>
      <c r="D480" s="2" t="s">
        <v>23</v>
      </c>
      <c r="E480" s="2" t="s">
        <v>2767</v>
      </c>
      <c r="F480" s="2" t="s">
        <v>2776</v>
      </c>
      <c r="G480" s="2">
        <v>92</v>
      </c>
      <c r="H480" s="2">
        <v>99</v>
      </c>
      <c r="I480" s="3">
        <v>42657</v>
      </c>
      <c r="J480" s="3">
        <v>42668</v>
      </c>
      <c r="K480" s="3" t="s">
        <v>2542</v>
      </c>
      <c r="L480" s="17">
        <f t="shared" si="96"/>
        <v>281.13</v>
      </c>
      <c r="M480" s="20">
        <f t="shared" si="97"/>
        <v>0.84725927506847365</v>
      </c>
      <c r="N480" s="2" t="s">
        <v>24</v>
      </c>
      <c r="O480" s="2">
        <v>6800000</v>
      </c>
      <c r="P480" s="2">
        <v>7250000</v>
      </c>
      <c r="Q480" s="2">
        <f t="shared" si="91"/>
        <v>450000</v>
      </c>
      <c r="R480" s="4">
        <f t="shared" si="92"/>
        <v>6.6176470588235295E-2</v>
      </c>
      <c r="S480" s="2"/>
      <c r="T480" s="5">
        <f t="shared" si="98"/>
        <v>73913.043478260865</v>
      </c>
      <c r="U480" s="2">
        <v>78804</v>
      </c>
      <c r="V480" s="5">
        <f t="shared" si="93"/>
        <v>4890.9565217391355</v>
      </c>
      <c r="W480" s="4">
        <f t="shared" si="94"/>
        <v>6.617176470588243E-2</v>
      </c>
      <c r="X480" s="22">
        <f t="shared" si="99"/>
        <v>62623.511635495874</v>
      </c>
      <c r="Y480" s="22">
        <f t="shared" si="100"/>
        <v>66767.419912496</v>
      </c>
      <c r="Z480" s="22">
        <f t="shared" si="101"/>
        <v>4143.908277000126</v>
      </c>
      <c r="AA480" s="8">
        <f t="shared" si="102"/>
        <v>6.6171764705882472E-2</v>
      </c>
      <c r="AB480" s="22">
        <f t="shared" si="103"/>
        <v>6142602.6319496315</v>
      </c>
      <c r="AC480" s="11">
        <v>13949</v>
      </c>
      <c r="AD480" s="2">
        <v>2007</v>
      </c>
      <c r="AE480" s="2">
        <f t="shared" si="95"/>
        <v>9</v>
      </c>
      <c r="AF480" s="2" t="s">
        <v>37</v>
      </c>
    </row>
    <row r="481" spans="1:32" x14ac:dyDescent="0.2">
      <c r="A481">
        <v>43</v>
      </c>
      <c r="B481" s="2" t="s">
        <v>1071</v>
      </c>
      <c r="C481" s="2" t="s">
        <v>22</v>
      </c>
      <c r="D481" s="2" t="s">
        <v>23</v>
      </c>
      <c r="E481" s="2" t="s">
        <v>2767</v>
      </c>
      <c r="F481" s="2" t="s">
        <v>2776</v>
      </c>
      <c r="G481" s="2">
        <v>57</v>
      </c>
      <c r="H481" s="2">
        <v>66</v>
      </c>
      <c r="I481" s="3">
        <v>42657</v>
      </c>
      <c r="J481" s="3">
        <v>42668</v>
      </c>
      <c r="K481" s="3" t="s">
        <v>2542</v>
      </c>
      <c r="L481" s="17">
        <f t="shared" si="96"/>
        <v>281.13</v>
      </c>
      <c r="M481" s="20">
        <f t="shared" si="97"/>
        <v>0.84725927506847365</v>
      </c>
      <c r="N481" s="2" t="s">
        <v>24</v>
      </c>
      <c r="O481" s="2">
        <v>4700000</v>
      </c>
      <c r="P481" s="2">
        <v>5100000</v>
      </c>
      <c r="Q481" s="2">
        <f t="shared" si="91"/>
        <v>400000</v>
      </c>
      <c r="R481" s="4">
        <f t="shared" si="92"/>
        <v>8.5106382978723402E-2</v>
      </c>
      <c r="S481" s="2"/>
      <c r="T481" s="5">
        <f t="shared" si="98"/>
        <v>82456.140350877191</v>
      </c>
      <c r="U481" s="2">
        <v>89474</v>
      </c>
      <c r="V481" s="5">
        <f t="shared" si="93"/>
        <v>7017.8596491228091</v>
      </c>
      <c r="W481" s="4">
        <f t="shared" si="94"/>
        <v>8.5110212765957469E-2</v>
      </c>
      <c r="X481" s="22">
        <f t="shared" si="99"/>
        <v>69861.729698628522</v>
      </c>
      <c r="Y481" s="22">
        <f t="shared" si="100"/>
        <v>75807.676377476615</v>
      </c>
      <c r="Z481" s="22">
        <f t="shared" si="101"/>
        <v>5945.9466788480931</v>
      </c>
      <c r="AA481" s="8">
        <f t="shared" si="102"/>
        <v>8.5110212765957607E-2</v>
      </c>
      <c r="AB481" s="22">
        <f t="shared" si="103"/>
        <v>4321037.5535161672</v>
      </c>
      <c r="AC481" s="11">
        <v>18884</v>
      </c>
      <c r="AD481" s="2">
        <v>2006</v>
      </c>
      <c r="AE481" s="2">
        <f t="shared" si="95"/>
        <v>10</v>
      </c>
      <c r="AF481" s="2" t="s">
        <v>37</v>
      </c>
    </row>
    <row r="482" spans="1:32" x14ac:dyDescent="0.2">
      <c r="A482">
        <v>43</v>
      </c>
      <c r="B482" s="2" t="s">
        <v>690</v>
      </c>
      <c r="C482" s="2" t="s">
        <v>22</v>
      </c>
      <c r="D482" s="2" t="s">
        <v>23</v>
      </c>
      <c r="E482" s="2" t="s">
        <v>2767</v>
      </c>
      <c r="F482" s="2" t="s">
        <v>2776</v>
      </c>
      <c r="G482" s="2">
        <v>61</v>
      </c>
      <c r="H482" s="2">
        <v>73</v>
      </c>
      <c r="I482" s="3">
        <v>42657</v>
      </c>
      <c r="J482" s="3">
        <v>42668</v>
      </c>
      <c r="K482" s="3" t="s">
        <v>2542</v>
      </c>
      <c r="L482" s="17">
        <f t="shared" si="96"/>
        <v>281.13</v>
      </c>
      <c r="M482" s="20">
        <f t="shared" si="97"/>
        <v>0.84725927506847365</v>
      </c>
      <c r="N482" s="2" t="s">
        <v>24</v>
      </c>
      <c r="O482" s="2">
        <v>4000000</v>
      </c>
      <c r="P482" s="2">
        <v>4300000</v>
      </c>
      <c r="Q482" s="2">
        <f t="shared" si="91"/>
        <v>300000</v>
      </c>
      <c r="R482" s="4">
        <f t="shared" si="92"/>
        <v>7.4999999999999997E-2</v>
      </c>
      <c r="S482" s="2"/>
      <c r="T482" s="5">
        <f t="shared" si="98"/>
        <v>65573.770491803283</v>
      </c>
      <c r="U482" s="2">
        <v>70492</v>
      </c>
      <c r="V482" s="5">
        <f t="shared" si="93"/>
        <v>4918.2295081967168</v>
      </c>
      <c r="W482" s="4">
        <f t="shared" si="94"/>
        <v>7.5002999999999931E-2</v>
      </c>
      <c r="X482" s="22">
        <f t="shared" si="99"/>
        <v>55557.985250391721</v>
      </c>
      <c r="Y482" s="22">
        <f t="shared" si="100"/>
        <v>59725.000818126842</v>
      </c>
      <c r="Z482" s="22">
        <f t="shared" si="101"/>
        <v>4167.0155677351213</v>
      </c>
      <c r="AA482" s="8">
        <f t="shared" si="102"/>
        <v>7.5002999999999834E-2</v>
      </c>
      <c r="AB482" s="22">
        <f t="shared" si="103"/>
        <v>3643225.0499057374</v>
      </c>
      <c r="AC482" s="11">
        <v>6572</v>
      </c>
      <c r="AD482" s="2">
        <v>2005</v>
      </c>
      <c r="AE482" s="2">
        <f t="shared" si="95"/>
        <v>11</v>
      </c>
      <c r="AF482" s="2" t="s">
        <v>90</v>
      </c>
    </row>
    <row r="483" spans="1:32" x14ac:dyDescent="0.2">
      <c r="A483">
        <v>43</v>
      </c>
      <c r="B483" s="2" t="s">
        <v>1980</v>
      </c>
      <c r="C483" s="2" t="s">
        <v>22</v>
      </c>
      <c r="D483" s="2" t="s">
        <v>23</v>
      </c>
      <c r="E483" s="2" t="s">
        <v>2767</v>
      </c>
      <c r="F483" s="2" t="s">
        <v>2776</v>
      </c>
      <c r="G483" s="2">
        <v>85</v>
      </c>
      <c r="H483" s="2">
        <v>96</v>
      </c>
      <c r="I483" s="3">
        <v>42658</v>
      </c>
      <c r="J483" s="3">
        <v>42668</v>
      </c>
      <c r="K483" s="3" t="s">
        <v>2542</v>
      </c>
      <c r="L483" s="17">
        <f t="shared" si="96"/>
        <v>281.13</v>
      </c>
      <c r="M483" s="20">
        <f t="shared" si="97"/>
        <v>0.84725927506847365</v>
      </c>
      <c r="N483" s="2" t="s">
        <v>36</v>
      </c>
      <c r="O483" s="2">
        <v>6000000</v>
      </c>
      <c r="P483" s="2">
        <v>6850000</v>
      </c>
      <c r="Q483" s="2">
        <f t="shared" si="91"/>
        <v>850000</v>
      </c>
      <c r="R483" s="4">
        <f t="shared" si="92"/>
        <v>0.14166666666666666</v>
      </c>
      <c r="S483" s="2">
        <v>11486</v>
      </c>
      <c r="T483" s="5">
        <f t="shared" si="98"/>
        <v>70723.364705882355</v>
      </c>
      <c r="U483" s="2">
        <v>80723</v>
      </c>
      <c r="V483" s="5">
        <f t="shared" si="93"/>
        <v>9999.6352941176447</v>
      </c>
      <c r="W483" s="4">
        <f t="shared" si="94"/>
        <v>0.14139083081953444</v>
      </c>
      <c r="X483" s="22">
        <f t="shared" si="99"/>
        <v>59921.02671110916</v>
      </c>
      <c r="Y483" s="22">
        <f t="shared" si="100"/>
        <v>68393.310461352405</v>
      </c>
      <c r="Z483" s="22">
        <f t="shared" si="101"/>
        <v>8472.2837502432449</v>
      </c>
      <c r="AA483" s="8">
        <f t="shared" si="102"/>
        <v>0.14139083081953452</v>
      </c>
      <c r="AB483" s="22">
        <f t="shared" si="103"/>
        <v>5813431.3892149543</v>
      </c>
      <c r="AC483" s="11">
        <v>2197</v>
      </c>
      <c r="AD483" s="2">
        <v>2002</v>
      </c>
      <c r="AE483" s="2">
        <f t="shared" si="95"/>
        <v>14</v>
      </c>
      <c r="AF483" s="2" t="s">
        <v>112</v>
      </c>
    </row>
    <row r="484" spans="1:32" x14ac:dyDescent="0.2">
      <c r="A484">
        <v>43</v>
      </c>
      <c r="B484" s="2" t="s">
        <v>952</v>
      </c>
      <c r="C484" s="2" t="s">
        <v>22</v>
      </c>
      <c r="D484" s="2" t="s">
        <v>23</v>
      </c>
      <c r="E484" s="2" t="s">
        <v>2767</v>
      </c>
      <c r="F484" s="2" t="s">
        <v>2776</v>
      </c>
      <c r="G484" s="2">
        <v>64</v>
      </c>
      <c r="H484" s="2">
        <v>77</v>
      </c>
      <c r="I484" s="3">
        <v>42658</v>
      </c>
      <c r="J484" s="3">
        <v>42668</v>
      </c>
      <c r="K484" s="3" t="s">
        <v>2542</v>
      </c>
      <c r="L484" s="17">
        <f t="shared" si="96"/>
        <v>281.13</v>
      </c>
      <c r="M484" s="20">
        <f t="shared" si="97"/>
        <v>0.84725927506847365</v>
      </c>
      <c r="N484" s="2" t="s">
        <v>36</v>
      </c>
      <c r="O484" s="2">
        <v>3500000</v>
      </c>
      <c r="P484" s="2">
        <v>3750000</v>
      </c>
      <c r="Q484" s="2">
        <f t="shared" si="91"/>
        <v>250000</v>
      </c>
      <c r="R484" s="4">
        <f t="shared" si="92"/>
        <v>7.1428571428571425E-2</v>
      </c>
      <c r="S484" s="2"/>
      <c r="T484" s="5">
        <f t="shared" si="98"/>
        <v>54687.5</v>
      </c>
      <c r="U484" s="2">
        <v>58594</v>
      </c>
      <c r="V484" s="5">
        <f t="shared" si="93"/>
        <v>3906.5</v>
      </c>
      <c r="W484" s="4">
        <f t="shared" si="94"/>
        <v>7.1433142857142862E-2</v>
      </c>
      <c r="X484" s="22">
        <f t="shared" si="99"/>
        <v>46334.49160530715</v>
      </c>
      <c r="Y484" s="22">
        <f t="shared" si="100"/>
        <v>49644.309963362146</v>
      </c>
      <c r="Z484" s="22">
        <f t="shared" si="101"/>
        <v>3309.8183580549958</v>
      </c>
      <c r="AA484" s="8">
        <f t="shared" si="102"/>
        <v>7.1433142857142931E-2</v>
      </c>
      <c r="AB484" s="22">
        <f t="shared" si="103"/>
        <v>3177235.8376551773</v>
      </c>
      <c r="AC484" s="11">
        <v>4550</v>
      </c>
      <c r="AD484" s="2">
        <v>1991</v>
      </c>
      <c r="AE484" s="2">
        <f t="shared" si="95"/>
        <v>25</v>
      </c>
      <c r="AF484" s="2" t="s">
        <v>37</v>
      </c>
    </row>
    <row r="485" spans="1:32" x14ac:dyDescent="0.2">
      <c r="A485">
        <v>43</v>
      </c>
      <c r="B485" s="2" t="s">
        <v>2109</v>
      </c>
      <c r="C485" s="2" t="s">
        <v>22</v>
      </c>
      <c r="D485" s="2" t="s">
        <v>23</v>
      </c>
      <c r="E485" s="2" t="s">
        <v>2767</v>
      </c>
      <c r="F485" s="2" t="s">
        <v>2776</v>
      </c>
      <c r="G485" s="2">
        <v>94</v>
      </c>
      <c r="H485" s="2">
        <v>107</v>
      </c>
      <c r="I485" s="3">
        <v>42658</v>
      </c>
      <c r="J485" s="3">
        <v>42668</v>
      </c>
      <c r="K485" s="3" t="s">
        <v>2542</v>
      </c>
      <c r="L485" s="17">
        <f t="shared" si="96"/>
        <v>281.13</v>
      </c>
      <c r="M485" s="20">
        <f t="shared" si="97"/>
        <v>0.84725927506847365</v>
      </c>
      <c r="N485" s="2" t="s">
        <v>36</v>
      </c>
      <c r="O485" s="2">
        <v>6200000</v>
      </c>
      <c r="P485" s="2">
        <v>6800000</v>
      </c>
      <c r="Q485" s="2">
        <f t="shared" si="91"/>
        <v>600000</v>
      </c>
      <c r="R485" s="4">
        <f t="shared" si="92"/>
        <v>9.6774193548387094E-2</v>
      </c>
      <c r="S485" s="2"/>
      <c r="T485" s="5">
        <f t="shared" si="98"/>
        <v>65957.446808510635</v>
      </c>
      <c r="U485" s="2">
        <v>72340</v>
      </c>
      <c r="V485" s="5">
        <f t="shared" si="93"/>
        <v>6382.5531914893654</v>
      </c>
      <c r="W485" s="4">
        <f t="shared" si="94"/>
        <v>9.6767741935483931E-2</v>
      </c>
      <c r="X485" s="22">
        <f t="shared" si="99"/>
        <v>55883.058568346132</v>
      </c>
      <c r="Y485" s="22">
        <f t="shared" si="100"/>
        <v>61290.735958453384</v>
      </c>
      <c r="Z485" s="22">
        <f t="shared" si="101"/>
        <v>5407.677390107252</v>
      </c>
      <c r="AA485" s="8">
        <f t="shared" si="102"/>
        <v>9.6767741935483917E-2</v>
      </c>
      <c r="AB485" s="22">
        <f t="shared" si="103"/>
        <v>5761329.1800946184</v>
      </c>
      <c r="AC485" s="11">
        <v>3217</v>
      </c>
      <c r="AD485" s="2">
        <v>1987</v>
      </c>
      <c r="AE485" s="2">
        <f t="shared" si="95"/>
        <v>29</v>
      </c>
      <c r="AF485" s="2" t="s">
        <v>161</v>
      </c>
    </row>
    <row r="486" spans="1:32" x14ac:dyDescent="0.2">
      <c r="A486">
        <v>43</v>
      </c>
      <c r="B486" s="2" t="s">
        <v>2396</v>
      </c>
      <c r="C486" s="2" t="s">
        <v>22</v>
      </c>
      <c r="D486" s="2" t="s">
        <v>23</v>
      </c>
      <c r="E486" s="2" t="s">
        <v>2767</v>
      </c>
      <c r="F486" s="2" t="s">
        <v>2776</v>
      </c>
      <c r="G486" s="2">
        <v>125</v>
      </c>
      <c r="H486" s="2">
        <v>138</v>
      </c>
      <c r="I486" s="3">
        <v>42658</v>
      </c>
      <c r="J486" s="3">
        <v>42668</v>
      </c>
      <c r="K486" s="3" t="s">
        <v>2542</v>
      </c>
      <c r="L486" s="17">
        <f t="shared" si="96"/>
        <v>281.13</v>
      </c>
      <c r="M486" s="20">
        <f t="shared" si="97"/>
        <v>0.84725927506847365</v>
      </c>
      <c r="N486" s="2" t="s">
        <v>36</v>
      </c>
      <c r="O486" s="2">
        <v>8450000</v>
      </c>
      <c r="P486" s="2">
        <v>9800000</v>
      </c>
      <c r="Q486" s="2">
        <f t="shared" si="91"/>
        <v>1350000</v>
      </c>
      <c r="R486" s="4">
        <f t="shared" si="92"/>
        <v>0.15976331360946747</v>
      </c>
      <c r="S486" s="2">
        <v>86109</v>
      </c>
      <c r="T486" s="5">
        <f t="shared" si="98"/>
        <v>68288.872000000003</v>
      </c>
      <c r="U486" s="2">
        <v>79089</v>
      </c>
      <c r="V486" s="5">
        <f t="shared" si="93"/>
        <v>10800.127999999997</v>
      </c>
      <c r="W486" s="4">
        <f t="shared" si="94"/>
        <v>0.15815355684891086</v>
      </c>
      <c r="X486" s="22">
        <f t="shared" si="99"/>
        <v>57858.38018596379</v>
      </c>
      <c r="Y486" s="22">
        <f t="shared" si="100"/>
        <v>67008.888805890514</v>
      </c>
      <c r="Z486" s="22">
        <f t="shared" si="101"/>
        <v>9150.5086199267244</v>
      </c>
      <c r="AA486" s="8">
        <f t="shared" si="102"/>
        <v>0.15815355684891091</v>
      </c>
      <c r="AB486" s="22">
        <f t="shared" si="103"/>
        <v>8376111.1007363144</v>
      </c>
      <c r="AC486" s="11">
        <v>41322</v>
      </c>
      <c r="AD486" s="2">
        <v>1981</v>
      </c>
      <c r="AE486" s="2">
        <f t="shared" si="95"/>
        <v>35</v>
      </c>
      <c r="AF486" s="2" t="s">
        <v>108</v>
      </c>
    </row>
    <row r="487" spans="1:32" x14ac:dyDescent="0.2">
      <c r="A487">
        <v>43</v>
      </c>
      <c r="B487" s="2" t="s">
        <v>863</v>
      </c>
      <c r="C487" s="2" t="s">
        <v>22</v>
      </c>
      <c r="D487" s="2" t="s">
        <v>23</v>
      </c>
      <c r="E487" s="2" t="s">
        <v>2767</v>
      </c>
      <c r="F487" s="2" t="s">
        <v>2776</v>
      </c>
      <c r="G487" s="2">
        <v>80</v>
      </c>
      <c r="H487" s="2">
        <v>87</v>
      </c>
      <c r="I487" s="3">
        <v>42658</v>
      </c>
      <c r="J487" s="3">
        <v>42668</v>
      </c>
      <c r="K487" s="3" t="s">
        <v>2542</v>
      </c>
      <c r="L487" s="17">
        <f t="shared" si="96"/>
        <v>281.13</v>
      </c>
      <c r="M487" s="20">
        <f t="shared" si="97"/>
        <v>0.84725927506847365</v>
      </c>
      <c r="N487" s="2" t="s">
        <v>36</v>
      </c>
      <c r="O487" s="2">
        <v>5500000</v>
      </c>
      <c r="P487" s="2">
        <v>6750000</v>
      </c>
      <c r="Q487" s="2">
        <f t="shared" si="91"/>
        <v>1250000</v>
      </c>
      <c r="R487" s="4">
        <f t="shared" si="92"/>
        <v>0.22727272727272727</v>
      </c>
      <c r="S487" s="2"/>
      <c r="T487" s="5">
        <f t="shared" si="98"/>
        <v>68750</v>
      </c>
      <c r="U487" s="2">
        <v>84375</v>
      </c>
      <c r="V487" s="5">
        <f t="shared" si="93"/>
        <v>15625</v>
      </c>
      <c r="W487" s="4">
        <f t="shared" si="94"/>
        <v>0.22727272727272727</v>
      </c>
      <c r="X487" s="22">
        <f t="shared" si="99"/>
        <v>58249.07516095756</v>
      </c>
      <c r="Y487" s="22">
        <f t="shared" si="100"/>
        <v>71487.501333902459</v>
      </c>
      <c r="Z487" s="22">
        <f t="shared" si="101"/>
        <v>13238.426172944899</v>
      </c>
      <c r="AA487" s="8">
        <f t="shared" si="102"/>
        <v>0.22727272727272727</v>
      </c>
      <c r="AB487" s="22">
        <f t="shared" si="103"/>
        <v>5719000.106712197</v>
      </c>
      <c r="AC487" s="11">
        <v>2121</v>
      </c>
      <c r="AD487" s="2">
        <v>1958</v>
      </c>
      <c r="AE487" s="2">
        <f t="shared" si="95"/>
        <v>58</v>
      </c>
      <c r="AF487" s="2" t="s">
        <v>161</v>
      </c>
    </row>
    <row r="488" spans="1:32" x14ac:dyDescent="0.2">
      <c r="A488">
        <v>43</v>
      </c>
      <c r="B488" s="2" t="s">
        <v>2057</v>
      </c>
      <c r="C488" s="2" t="s">
        <v>22</v>
      </c>
      <c r="D488" s="2" t="s">
        <v>23</v>
      </c>
      <c r="E488" s="2" t="s">
        <v>2767</v>
      </c>
      <c r="F488" s="2" t="s">
        <v>2776</v>
      </c>
      <c r="G488" s="2">
        <v>90</v>
      </c>
      <c r="H488" s="2">
        <v>102</v>
      </c>
      <c r="I488" s="3">
        <v>42658</v>
      </c>
      <c r="J488" s="3">
        <v>42668</v>
      </c>
      <c r="K488" s="3" t="s">
        <v>2542</v>
      </c>
      <c r="L488" s="17">
        <f t="shared" si="96"/>
        <v>281.13</v>
      </c>
      <c r="M488" s="20">
        <f t="shared" si="97"/>
        <v>0.84725927506847365</v>
      </c>
      <c r="N488" s="2" t="s">
        <v>36</v>
      </c>
      <c r="O488" s="2">
        <v>4700000</v>
      </c>
      <c r="P488" s="2">
        <v>5250000</v>
      </c>
      <c r="Q488" s="2">
        <f t="shared" si="91"/>
        <v>550000</v>
      </c>
      <c r="R488" s="4">
        <f t="shared" si="92"/>
        <v>0.11702127659574468</v>
      </c>
      <c r="S488" s="2">
        <v>90000</v>
      </c>
      <c r="T488" s="5">
        <f t="shared" si="98"/>
        <v>53222.222222222219</v>
      </c>
      <c r="U488" s="2">
        <v>59333</v>
      </c>
      <c r="V488" s="5">
        <f t="shared" si="93"/>
        <v>6110.777777777781</v>
      </c>
      <c r="W488" s="4">
        <f t="shared" si="94"/>
        <v>0.11481628392484348</v>
      </c>
      <c r="X488" s="22">
        <f t="shared" si="99"/>
        <v>45093.021417533208</v>
      </c>
      <c r="Y488" s="22">
        <f t="shared" si="100"/>
        <v>50270.434567637749</v>
      </c>
      <c r="Z488" s="22">
        <f t="shared" si="101"/>
        <v>5177.4131501045413</v>
      </c>
      <c r="AA488" s="8">
        <f t="shared" si="102"/>
        <v>0.11481628392484348</v>
      </c>
      <c r="AB488" s="22">
        <f t="shared" si="103"/>
        <v>4524339.1110873977</v>
      </c>
      <c r="AC488" s="11">
        <v>3175</v>
      </c>
      <c r="AD488" s="2">
        <v>1950</v>
      </c>
      <c r="AE488" s="2">
        <f t="shared" si="95"/>
        <v>66</v>
      </c>
      <c r="AF488" s="2" t="s">
        <v>37</v>
      </c>
    </row>
    <row r="489" spans="1:32" x14ac:dyDescent="0.2">
      <c r="A489">
        <v>43</v>
      </c>
      <c r="B489" s="2" t="s">
        <v>952</v>
      </c>
      <c r="C489" s="2" t="s">
        <v>22</v>
      </c>
      <c r="D489" s="2" t="s">
        <v>23</v>
      </c>
      <c r="E489" s="2" t="s">
        <v>2767</v>
      </c>
      <c r="F489" s="2" t="s">
        <v>2776</v>
      </c>
      <c r="G489" s="2">
        <v>54</v>
      </c>
      <c r="H489" s="2">
        <v>57</v>
      </c>
      <c r="I489" s="3">
        <v>42657</v>
      </c>
      <c r="J489" s="3">
        <v>42669</v>
      </c>
      <c r="K489" s="3" t="s">
        <v>2542</v>
      </c>
      <c r="L489" s="17">
        <f t="shared" si="96"/>
        <v>281.13</v>
      </c>
      <c r="M489" s="20">
        <f t="shared" si="97"/>
        <v>0.84725927506847365</v>
      </c>
      <c r="N489" s="2" t="s">
        <v>32</v>
      </c>
      <c r="O489" s="2">
        <v>3600000</v>
      </c>
      <c r="P489" s="2">
        <v>4010000</v>
      </c>
      <c r="Q489" s="2">
        <f t="shared" si="91"/>
        <v>410000</v>
      </c>
      <c r="R489" s="4">
        <f t="shared" si="92"/>
        <v>0.11388888888888889</v>
      </c>
      <c r="S489" s="2"/>
      <c r="T489" s="5">
        <f t="shared" si="98"/>
        <v>66666.666666666672</v>
      </c>
      <c r="U489" s="2">
        <v>74259</v>
      </c>
      <c r="V489" s="5">
        <f t="shared" si="93"/>
        <v>7592.3333333333285</v>
      </c>
      <c r="W489" s="4">
        <f t="shared" si="94"/>
        <v>0.11388499999999992</v>
      </c>
      <c r="X489" s="22">
        <f t="shared" si="99"/>
        <v>56483.951671231582</v>
      </c>
      <c r="Y489" s="22">
        <f t="shared" si="100"/>
        <v>62916.626507309782</v>
      </c>
      <c r="Z489" s="22">
        <f t="shared" si="101"/>
        <v>6432.6748360782003</v>
      </c>
      <c r="AA489" s="8">
        <f t="shared" si="102"/>
        <v>0.11388499999999985</v>
      </c>
      <c r="AB489" s="22">
        <f t="shared" si="103"/>
        <v>3397497.8313947283</v>
      </c>
      <c r="AC489" s="11">
        <v>4549</v>
      </c>
      <c r="AD489" s="2">
        <v>1991</v>
      </c>
      <c r="AE489" s="2">
        <f t="shared" si="95"/>
        <v>25</v>
      </c>
      <c r="AF489" s="2" t="s">
        <v>90</v>
      </c>
    </row>
    <row r="490" spans="1:32" x14ac:dyDescent="0.2">
      <c r="A490">
        <v>43</v>
      </c>
      <c r="B490" s="2" t="s">
        <v>2110</v>
      </c>
      <c r="C490" s="2" t="s">
        <v>22</v>
      </c>
      <c r="D490" s="2" t="s">
        <v>23</v>
      </c>
      <c r="E490" s="2" t="s">
        <v>2767</v>
      </c>
      <c r="F490" s="2" t="s">
        <v>2776</v>
      </c>
      <c r="G490" s="2">
        <v>94</v>
      </c>
      <c r="H490" s="2">
        <v>109</v>
      </c>
      <c r="I490" s="3">
        <v>42657</v>
      </c>
      <c r="J490" s="3">
        <v>42669</v>
      </c>
      <c r="K490" s="3" t="s">
        <v>2542</v>
      </c>
      <c r="L490" s="17">
        <f t="shared" si="96"/>
        <v>281.13</v>
      </c>
      <c r="M490" s="20">
        <f t="shared" si="97"/>
        <v>0.84725927506847365</v>
      </c>
      <c r="N490" s="2" t="s">
        <v>32</v>
      </c>
      <c r="O490" s="2">
        <v>6000000</v>
      </c>
      <c r="P490" s="2">
        <v>7350000</v>
      </c>
      <c r="Q490" s="2">
        <f t="shared" si="91"/>
        <v>1350000</v>
      </c>
      <c r="R490" s="4">
        <f t="shared" si="92"/>
        <v>0.22500000000000001</v>
      </c>
      <c r="S490" s="2">
        <v>117750</v>
      </c>
      <c r="T490" s="5">
        <f t="shared" si="98"/>
        <v>65082.446808510642</v>
      </c>
      <c r="U490" s="2">
        <v>79444</v>
      </c>
      <c r="V490" s="5">
        <f t="shared" si="93"/>
        <v>14361.553191489358</v>
      </c>
      <c r="W490" s="4">
        <f t="shared" si="94"/>
        <v>0.2206670753136365</v>
      </c>
      <c r="X490" s="22">
        <f t="shared" si="99"/>
        <v>55141.70670266122</v>
      </c>
      <c r="Y490" s="22">
        <f t="shared" si="100"/>
        <v>67309.665848539822</v>
      </c>
      <c r="Z490" s="22">
        <f t="shared" si="101"/>
        <v>12167.959145878602</v>
      </c>
      <c r="AA490" s="8">
        <f t="shared" si="102"/>
        <v>0.22066707531363655</v>
      </c>
      <c r="AB490" s="22">
        <f t="shared" si="103"/>
        <v>6327108.5897627436</v>
      </c>
      <c r="AC490" s="11">
        <v>31552</v>
      </c>
      <c r="AD490" s="2">
        <v>1980</v>
      </c>
      <c r="AE490" s="2">
        <f t="shared" si="95"/>
        <v>36</v>
      </c>
      <c r="AF490" s="2" t="s">
        <v>494</v>
      </c>
    </row>
    <row r="491" spans="1:32" x14ac:dyDescent="0.2">
      <c r="A491">
        <v>43</v>
      </c>
      <c r="B491" s="2" t="s">
        <v>1579</v>
      </c>
      <c r="C491" s="2" t="s">
        <v>22</v>
      </c>
      <c r="D491" s="2" t="s">
        <v>23</v>
      </c>
      <c r="E491" s="2" t="s">
        <v>2767</v>
      </c>
      <c r="F491" s="2" t="s">
        <v>2776</v>
      </c>
      <c r="G491" s="2">
        <v>101</v>
      </c>
      <c r="H491" s="2">
        <v>115</v>
      </c>
      <c r="I491" s="3">
        <v>42657</v>
      </c>
      <c r="J491" s="3">
        <v>42669</v>
      </c>
      <c r="K491" s="3" t="s">
        <v>2542</v>
      </c>
      <c r="L491" s="17">
        <f t="shared" si="96"/>
        <v>281.13</v>
      </c>
      <c r="M491" s="20">
        <f t="shared" si="97"/>
        <v>0.84725927506847365</v>
      </c>
      <c r="N491" s="2" t="s">
        <v>32</v>
      </c>
      <c r="O491" s="2">
        <v>6400000</v>
      </c>
      <c r="P491" s="2">
        <v>6700000</v>
      </c>
      <c r="Q491" s="2">
        <f t="shared" si="91"/>
        <v>300000</v>
      </c>
      <c r="R491" s="4">
        <f t="shared" si="92"/>
        <v>4.6875E-2</v>
      </c>
      <c r="S491" s="2"/>
      <c r="T491" s="5">
        <f t="shared" si="98"/>
        <v>63366.33663366337</v>
      </c>
      <c r="U491" s="2">
        <v>66337</v>
      </c>
      <c r="V491" s="5">
        <f t="shared" si="93"/>
        <v>2970.6633663366301</v>
      </c>
      <c r="W491" s="4">
        <f t="shared" si="94"/>
        <v>4.6880781249999941E-2</v>
      </c>
      <c r="X491" s="22">
        <f t="shared" si="99"/>
        <v>53687.716439982491</v>
      </c>
      <c r="Y491" s="22">
        <f t="shared" si="100"/>
        <v>56204.638530217337</v>
      </c>
      <c r="Z491" s="22">
        <f t="shared" si="101"/>
        <v>2516.9220902348461</v>
      </c>
      <c r="AA491" s="8">
        <f t="shared" si="102"/>
        <v>4.6880781249999968E-2</v>
      </c>
      <c r="AB491" s="22">
        <f t="shared" si="103"/>
        <v>5676668.4915519506</v>
      </c>
      <c r="AC491" s="11">
        <v>3771</v>
      </c>
      <c r="AD491" s="2">
        <v>1938</v>
      </c>
      <c r="AE491" s="2">
        <f t="shared" si="95"/>
        <v>78</v>
      </c>
      <c r="AF491" s="2" t="s">
        <v>161</v>
      </c>
    </row>
    <row r="492" spans="1:32" x14ac:dyDescent="0.2">
      <c r="A492">
        <v>43</v>
      </c>
      <c r="B492" s="2" t="s">
        <v>1800</v>
      </c>
      <c r="C492" s="2" t="s">
        <v>22</v>
      </c>
      <c r="D492" s="2" t="s">
        <v>23</v>
      </c>
      <c r="E492" s="2" t="s">
        <v>2767</v>
      </c>
      <c r="F492" s="2" t="s">
        <v>2776</v>
      </c>
      <c r="G492" s="2">
        <v>78</v>
      </c>
      <c r="H492" s="2">
        <v>94</v>
      </c>
      <c r="I492" s="3">
        <v>42648</v>
      </c>
      <c r="J492" s="3">
        <v>42670</v>
      </c>
      <c r="K492" s="3" t="s">
        <v>2542</v>
      </c>
      <c r="L492" s="17">
        <f t="shared" si="96"/>
        <v>281.13</v>
      </c>
      <c r="M492" s="20">
        <f t="shared" si="97"/>
        <v>0.84725927506847365</v>
      </c>
      <c r="N492" s="2" t="s">
        <v>39</v>
      </c>
      <c r="O492" s="2">
        <v>4150000</v>
      </c>
      <c r="P492" s="2">
        <v>4150000</v>
      </c>
      <c r="Q492" s="2">
        <f t="shared" si="91"/>
        <v>0</v>
      </c>
      <c r="R492" s="4">
        <f t="shared" si="92"/>
        <v>0</v>
      </c>
      <c r="S492" s="2">
        <v>52000</v>
      </c>
      <c r="T492" s="5">
        <f t="shared" si="98"/>
        <v>53871.794871794875</v>
      </c>
      <c r="U492" s="2">
        <v>53872</v>
      </c>
      <c r="V492" s="5">
        <f t="shared" si="93"/>
        <v>0.20512820512522012</v>
      </c>
      <c r="W492" s="4">
        <f t="shared" si="94"/>
        <v>3.8077106139379266E-6</v>
      </c>
      <c r="X492" s="22">
        <f t="shared" si="99"/>
        <v>45643.377869714444</v>
      </c>
      <c r="Y492" s="22">
        <f t="shared" si="100"/>
        <v>45643.551666488813</v>
      </c>
      <c r="Z492" s="22">
        <f t="shared" si="101"/>
        <v>0.17379677436838392</v>
      </c>
      <c r="AA492" s="8">
        <f t="shared" si="102"/>
        <v>3.8077106138917591E-6</v>
      </c>
      <c r="AB492" s="22">
        <f t="shared" si="103"/>
        <v>3560197.0299861273</v>
      </c>
      <c r="AC492" s="2"/>
      <c r="AD492" s="2">
        <v>1982</v>
      </c>
      <c r="AE492" s="2">
        <f t="shared" si="95"/>
        <v>34</v>
      </c>
      <c r="AF492" s="2" t="s">
        <v>1327</v>
      </c>
    </row>
    <row r="493" spans="1:32" x14ac:dyDescent="0.2">
      <c r="A493">
        <v>44</v>
      </c>
      <c r="B493" s="2" t="s">
        <v>2254</v>
      </c>
      <c r="C493" s="2" t="s">
        <v>22</v>
      </c>
      <c r="D493" s="2" t="s">
        <v>23</v>
      </c>
      <c r="E493" s="2" t="s">
        <v>2767</v>
      </c>
      <c r="F493" s="2" t="s">
        <v>2776</v>
      </c>
      <c r="G493" s="2">
        <v>106</v>
      </c>
      <c r="H493" s="2">
        <v>121</v>
      </c>
      <c r="I493" s="3">
        <v>42664</v>
      </c>
      <c r="J493" s="3">
        <v>42674</v>
      </c>
      <c r="K493" s="3" t="s">
        <v>2542</v>
      </c>
      <c r="L493" s="17">
        <f t="shared" si="96"/>
        <v>281.13</v>
      </c>
      <c r="M493" s="20">
        <f t="shared" si="97"/>
        <v>0.84725927506847365</v>
      </c>
      <c r="N493" s="2" t="s">
        <v>36</v>
      </c>
      <c r="O493" s="2">
        <v>8000000</v>
      </c>
      <c r="P493" s="2">
        <v>8300000</v>
      </c>
      <c r="Q493" s="2">
        <f t="shared" si="91"/>
        <v>300000</v>
      </c>
      <c r="R493" s="4">
        <f t="shared" si="92"/>
        <v>3.7499999999999999E-2</v>
      </c>
      <c r="S493" s="2"/>
      <c r="T493" s="5">
        <f t="shared" si="98"/>
        <v>75471.698113207545</v>
      </c>
      <c r="U493" s="2">
        <v>78302</v>
      </c>
      <c r="V493" s="5">
        <f t="shared" si="93"/>
        <v>2830.3018867924548</v>
      </c>
      <c r="W493" s="4">
        <f t="shared" si="94"/>
        <v>3.7501500000000028E-2</v>
      </c>
      <c r="X493" s="22">
        <f t="shared" si="99"/>
        <v>63944.096231582917</v>
      </c>
      <c r="Y493" s="22">
        <f t="shared" si="100"/>
        <v>66342.095756411625</v>
      </c>
      <c r="Z493" s="22">
        <f t="shared" si="101"/>
        <v>2397.9995248287087</v>
      </c>
      <c r="AA493" s="8">
        <f t="shared" si="102"/>
        <v>3.7501500000000028E-2</v>
      </c>
      <c r="AB493" s="22">
        <f t="shared" si="103"/>
        <v>7032262.150179632</v>
      </c>
      <c r="AC493" s="2">
        <v>840</v>
      </c>
      <c r="AD493" s="2">
        <v>2007</v>
      </c>
      <c r="AE493" s="2">
        <f t="shared" si="95"/>
        <v>9</v>
      </c>
      <c r="AF493" s="2" t="s">
        <v>61</v>
      </c>
    </row>
    <row r="494" spans="1:32" x14ac:dyDescent="0.2">
      <c r="A494">
        <v>44</v>
      </c>
      <c r="B494" s="2" t="s">
        <v>1918</v>
      </c>
      <c r="C494" s="2" t="s">
        <v>22</v>
      </c>
      <c r="D494" s="2" t="s">
        <v>23</v>
      </c>
      <c r="E494" s="2" t="s">
        <v>2767</v>
      </c>
      <c r="F494" s="2" t="s">
        <v>2776</v>
      </c>
      <c r="G494" s="2">
        <v>82</v>
      </c>
      <c r="H494" s="2">
        <v>94</v>
      </c>
      <c r="I494" s="3">
        <v>42663</v>
      </c>
      <c r="J494" s="3">
        <v>42674</v>
      </c>
      <c r="K494" s="3" t="s">
        <v>2542</v>
      </c>
      <c r="L494" s="17">
        <f t="shared" si="96"/>
        <v>281.13</v>
      </c>
      <c r="M494" s="20">
        <f t="shared" si="97"/>
        <v>0.84725927506847365</v>
      </c>
      <c r="N494" s="2" t="s">
        <v>24</v>
      </c>
      <c r="O494" s="2">
        <v>5750000</v>
      </c>
      <c r="P494" s="2">
        <v>6800000</v>
      </c>
      <c r="Q494" s="2">
        <f t="shared" si="91"/>
        <v>1050000</v>
      </c>
      <c r="R494" s="4">
        <f t="shared" si="92"/>
        <v>0.18260869565217391</v>
      </c>
      <c r="S494" s="2">
        <v>129183</v>
      </c>
      <c r="T494" s="5">
        <f t="shared" si="98"/>
        <v>71697.35365853658</v>
      </c>
      <c r="U494" s="2">
        <v>84502</v>
      </c>
      <c r="V494" s="5">
        <f t="shared" si="93"/>
        <v>12804.64634146342</v>
      </c>
      <c r="W494" s="4">
        <f t="shared" si="94"/>
        <v>0.17859301198823044</v>
      </c>
      <c r="X494" s="22">
        <f t="shared" si="99"/>
        <v>60746.247885059682</v>
      </c>
      <c r="Y494" s="22">
        <f t="shared" si="100"/>
        <v>71595.103261836164</v>
      </c>
      <c r="Z494" s="22">
        <f t="shared" si="101"/>
        <v>10848.855376776482</v>
      </c>
      <c r="AA494" s="8">
        <f t="shared" si="102"/>
        <v>0.17859301198823044</v>
      </c>
      <c r="AB494" s="22">
        <f t="shared" si="103"/>
        <v>5870798.4674705658</v>
      </c>
      <c r="AC494" s="11">
        <v>1886</v>
      </c>
      <c r="AD494" s="2">
        <v>1999</v>
      </c>
      <c r="AE494" s="2">
        <f t="shared" si="95"/>
        <v>17</v>
      </c>
      <c r="AF494" s="2" t="s">
        <v>108</v>
      </c>
    </row>
    <row r="495" spans="1:32" x14ac:dyDescent="0.2">
      <c r="A495">
        <v>44</v>
      </c>
      <c r="B495" s="2" t="s">
        <v>1568</v>
      </c>
      <c r="C495" s="2" t="s">
        <v>22</v>
      </c>
      <c r="D495" s="2" t="s">
        <v>23</v>
      </c>
      <c r="E495" s="2" t="s">
        <v>2767</v>
      </c>
      <c r="F495" s="2" t="s">
        <v>2776</v>
      </c>
      <c r="G495" s="2">
        <v>71</v>
      </c>
      <c r="H495" s="2">
        <v>81</v>
      </c>
      <c r="I495" s="3">
        <v>42664</v>
      </c>
      <c r="J495" s="3">
        <v>42674</v>
      </c>
      <c r="K495" s="3" t="s">
        <v>2542</v>
      </c>
      <c r="L495" s="17">
        <f t="shared" si="96"/>
        <v>281.13</v>
      </c>
      <c r="M495" s="20">
        <f t="shared" si="97"/>
        <v>0.84725927506847365</v>
      </c>
      <c r="N495" s="2" t="s">
        <v>36</v>
      </c>
      <c r="O495" s="2">
        <v>5350000</v>
      </c>
      <c r="P495" s="2">
        <v>6000000</v>
      </c>
      <c r="Q495" s="2">
        <f t="shared" si="91"/>
        <v>650000</v>
      </c>
      <c r="R495" s="4">
        <f t="shared" si="92"/>
        <v>0.12149532710280374</v>
      </c>
      <c r="S495" s="2">
        <v>64000</v>
      </c>
      <c r="T495" s="5">
        <f t="shared" si="98"/>
        <v>76253.521126760563</v>
      </c>
      <c r="U495" s="2">
        <v>85408</v>
      </c>
      <c r="V495" s="5">
        <f t="shared" si="93"/>
        <v>9154.4788732394372</v>
      </c>
      <c r="W495" s="4">
        <f t="shared" si="94"/>
        <v>0.12005319541928335</v>
      </c>
      <c r="X495" s="22">
        <f t="shared" si="99"/>
        <v>64606.503031277694</v>
      </c>
      <c r="Y495" s="22">
        <f t="shared" si="100"/>
        <v>72362.720165048202</v>
      </c>
      <c r="Z495" s="22">
        <f t="shared" si="101"/>
        <v>7756.2171337705076</v>
      </c>
      <c r="AA495" s="8">
        <f t="shared" si="102"/>
        <v>0.12005319541928341</v>
      </c>
      <c r="AB495" s="22">
        <f t="shared" si="103"/>
        <v>5137753.1317184223</v>
      </c>
      <c r="AC495" s="11">
        <v>2987</v>
      </c>
      <c r="AD495" s="2">
        <v>1996</v>
      </c>
      <c r="AE495" s="2">
        <f t="shared" si="95"/>
        <v>20</v>
      </c>
      <c r="AF495" s="2" t="s">
        <v>46</v>
      </c>
    </row>
    <row r="496" spans="1:32" x14ac:dyDescent="0.2">
      <c r="A496">
        <v>44</v>
      </c>
      <c r="B496" s="2" t="s">
        <v>2397</v>
      </c>
      <c r="C496" s="2" t="s">
        <v>22</v>
      </c>
      <c r="D496" s="2" t="s">
        <v>23</v>
      </c>
      <c r="E496" s="2" t="s">
        <v>2767</v>
      </c>
      <c r="F496" s="2" t="s">
        <v>2776</v>
      </c>
      <c r="G496" s="2">
        <v>125</v>
      </c>
      <c r="H496" s="2">
        <v>141</v>
      </c>
      <c r="I496" s="3">
        <v>42663</v>
      </c>
      <c r="J496" s="3">
        <v>42674</v>
      </c>
      <c r="K496" s="3" t="s">
        <v>2542</v>
      </c>
      <c r="L496" s="17">
        <f t="shared" si="96"/>
        <v>281.13</v>
      </c>
      <c r="M496" s="20">
        <f t="shared" si="97"/>
        <v>0.84725927506847365</v>
      </c>
      <c r="N496" s="2" t="s">
        <v>24</v>
      </c>
      <c r="O496" s="2">
        <v>5800000</v>
      </c>
      <c r="P496" s="2">
        <v>6305000</v>
      </c>
      <c r="Q496" s="2">
        <f t="shared" si="91"/>
        <v>505000</v>
      </c>
      <c r="R496" s="4">
        <f t="shared" si="92"/>
        <v>8.7068965517241373E-2</v>
      </c>
      <c r="S496" s="2"/>
      <c r="T496" s="5">
        <f t="shared" si="98"/>
        <v>46400</v>
      </c>
      <c r="U496" s="2">
        <v>50440</v>
      </c>
      <c r="V496" s="5">
        <f t="shared" si="93"/>
        <v>4040</v>
      </c>
      <c r="W496" s="4">
        <f t="shared" si="94"/>
        <v>8.7068965517241373E-2</v>
      </c>
      <c r="X496" s="22">
        <f t="shared" si="99"/>
        <v>39312.830363177178</v>
      </c>
      <c r="Y496" s="22">
        <f t="shared" si="100"/>
        <v>42735.757834453812</v>
      </c>
      <c r="Z496" s="22">
        <f t="shared" si="101"/>
        <v>3422.9274712766346</v>
      </c>
      <c r="AA496" s="8">
        <f t="shared" si="102"/>
        <v>8.7068965517241401E-2</v>
      </c>
      <c r="AB496" s="22">
        <f t="shared" si="103"/>
        <v>5341969.7293067267</v>
      </c>
      <c r="AC496" s="11">
        <v>15653</v>
      </c>
      <c r="AD496" s="2">
        <v>1979</v>
      </c>
      <c r="AE496" s="2">
        <f t="shared" si="95"/>
        <v>37</v>
      </c>
      <c r="AF496" s="2" t="s">
        <v>90</v>
      </c>
    </row>
    <row r="497" spans="1:32" x14ac:dyDescent="0.2">
      <c r="A497">
        <v>44</v>
      </c>
      <c r="B497" s="2" t="s">
        <v>1360</v>
      </c>
      <c r="C497" s="2" t="s">
        <v>22</v>
      </c>
      <c r="D497" s="2" t="s">
        <v>23</v>
      </c>
      <c r="E497" s="2" t="s">
        <v>2767</v>
      </c>
      <c r="F497" s="2" t="s">
        <v>2776</v>
      </c>
      <c r="G497" s="2">
        <v>95</v>
      </c>
      <c r="H497" s="2">
        <v>105</v>
      </c>
      <c r="I497" s="3">
        <v>42664</v>
      </c>
      <c r="J497" s="3">
        <v>42674</v>
      </c>
      <c r="K497" s="3" t="s">
        <v>2542</v>
      </c>
      <c r="L497" s="17">
        <f t="shared" si="96"/>
        <v>281.13</v>
      </c>
      <c r="M497" s="20">
        <f t="shared" si="97"/>
        <v>0.84725927506847365</v>
      </c>
      <c r="N497" s="2" t="s">
        <v>36</v>
      </c>
      <c r="O497" s="2">
        <v>7000000</v>
      </c>
      <c r="P497" s="2">
        <v>7000000</v>
      </c>
      <c r="Q497" s="2">
        <f t="shared" si="91"/>
        <v>0</v>
      </c>
      <c r="R497" s="4">
        <f t="shared" si="92"/>
        <v>0</v>
      </c>
      <c r="S497" s="2"/>
      <c r="T497" s="5">
        <f t="shared" si="98"/>
        <v>73684.210526315786</v>
      </c>
      <c r="U497" s="2">
        <v>73684</v>
      </c>
      <c r="V497" s="5">
        <f t="shared" si="93"/>
        <v>-0.21052631578641012</v>
      </c>
      <c r="W497" s="4">
        <f t="shared" si="94"/>
        <v>-2.8571428571012802E-6</v>
      </c>
      <c r="X497" s="22">
        <f t="shared" si="99"/>
        <v>62429.630794519107</v>
      </c>
      <c r="Y497" s="22">
        <f t="shared" si="100"/>
        <v>62429.452424145413</v>
      </c>
      <c r="Z497" s="22">
        <f t="shared" si="101"/>
        <v>-0.1783703736946336</v>
      </c>
      <c r="AA497" s="8">
        <f t="shared" si="102"/>
        <v>-2.8571428570789063E-6</v>
      </c>
      <c r="AB497" s="22">
        <f t="shared" si="103"/>
        <v>5930797.9802938141</v>
      </c>
      <c r="AC497" s="11">
        <v>6907</v>
      </c>
      <c r="AD497" s="2">
        <v>1974</v>
      </c>
      <c r="AE497" s="2">
        <f t="shared" si="95"/>
        <v>42</v>
      </c>
      <c r="AF497" s="2" t="s">
        <v>161</v>
      </c>
    </row>
    <row r="498" spans="1:32" x14ac:dyDescent="0.2">
      <c r="A498">
        <v>44</v>
      </c>
      <c r="B498" s="2" t="s">
        <v>2506</v>
      </c>
      <c r="C498" s="2" t="s">
        <v>22</v>
      </c>
      <c r="D498" s="2" t="s">
        <v>23</v>
      </c>
      <c r="E498" s="2" t="s">
        <v>2767</v>
      </c>
      <c r="F498" s="2" t="s">
        <v>2776</v>
      </c>
      <c r="G498" s="2">
        <v>169</v>
      </c>
      <c r="H498" s="2">
        <v>225</v>
      </c>
      <c r="I498" s="3">
        <v>42664</v>
      </c>
      <c r="J498" s="3">
        <v>42674</v>
      </c>
      <c r="K498" s="3" t="s">
        <v>2542</v>
      </c>
      <c r="L498" s="17">
        <f t="shared" si="96"/>
        <v>281.13</v>
      </c>
      <c r="M498" s="20">
        <f t="shared" si="97"/>
        <v>0.84725927506847365</v>
      </c>
      <c r="N498" s="2" t="s">
        <v>36</v>
      </c>
      <c r="O498" s="2">
        <v>10500000</v>
      </c>
      <c r="P498" s="2">
        <v>12300000</v>
      </c>
      <c r="Q498" s="2">
        <f t="shared" si="91"/>
        <v>1800000</v>
      </c>
      <c r="R498" s="4">
        <f t="shared" si="92"/>
        <v>0.17142857142857143</v>
      </c>
      <c r="S498" s="2"/>
      <c r="T498" s="5">
        <f t="shared" si="98"/>
        <v>62130.1775147929</v>
      </c>
      <c r="U498" s="2">
        <v>72781</v>
      </c>
      <c r="V498" s="5">
        <f t="shared" si="93"/>
        <v>10650.8224852071</v>
      </c>
      <c r="W498" s="4">
        <f t="shared" si="94"/>
        <v>0.17142752380952381</v>
      </c>
      <c r="X498" s="22">
        <f t="shared" si="99"/>
        <v>52640.369161059018</v>
      </c>
      <c r="Y498" s="22">
        <f t="shared" si="100"/>
        <v>61664.377298758583</v>
      </c>
      <c r="Z498" s="22">
        <f t="shared" si="101"/>
        <v>9024.0081376995659</v>
      </c>
      <c r="AA498" s="8">
        <f t="shared" si="102"/>
        <v>0.17142752380952378</v>
      </c>
      <c r="AB498" s="22">
        <f t="shared" si="103"/>
        <v>10421279.7634902</v>
      </c>
      <c r="AC498" s="11">
        <v>1292</v>
      </c>
      <c r="AD498" s="2">
        <v>1949</v>
      </c>
      <c r="AE498" s="2">
        <f t="shared" si="95"/>
        <v>67</v>
      </c>
      <c r="AF498" s="2" t="s">
        <v>161</v>
      </c>
    </row>
    <row r="499" spans="1:32" x14ac:dyDescent="0.2">
      <c r="A499">
        <v>44</v>
      </c>
      <c r="B499" s="2" t="s">
        <v>104</v>
      </c>
      <c r="C499" s="2" t="s">
        <v>22</v>
      </c>
      <c r="D499" s="2" t="s">
        <v>23</v>
      </c>
      <c r="E499" s="2" t="s">
        <v>2767</v>
      </c>
      <c r="F499" s="2" t="s">
        <v>2776</v>
      </c>
      <c r="G499" s="2">
        <v>44</v>
      </c>
      <c r="H499" s="2">
        <v>49</v>
      </c>
      <c r="I499" s="3">
        <v>42664</v>
      </c>
      <c r="J499" s="3">
        <v>42675</v>
      </c>
      <c r="K499" s="3" t="s">
        <v>2543</v>
      </c>
      <c r="L499" s="17">
        <f t="shared" si="96"/>
        <v>284.38</v>
      </c>
      <c r="M499" s="20">
        <f t="shared" si="97"/>
        <v>0.83757648217174208</v>
      </c>
      <c r="N499" s="2" t="s">
        <v>24</v>
      </c>
      <c r="O499" s="2">
        <v>3800000</v>
      </c>
      <c r="P499" s="2">
        <v>4200000</v>
      </c>
      <c r="Q499" s="2">
        <f t="shared" si="91"/>
        <v>400000</v>
      </c>
      <c r="R499" s="4">
        <f t="shared" si="92"/>
        <v>0.10526315789473684</v>
      </c>
      <c r="S499" s="2"/>
      <c r="T499" s="5">
        <f t="shared" si="98"/>
        <v>86363.636363636368</v>
      </c>
      <c r="U499" s="2">
        <v>95455</v>
      </c>
      <c r="V499" s="5">
        <f t="shared" si="93"/>
        <v>9091.3636363636324</v>
      </c>
      <c r="W499" s="4">
        <f t="shared" si="94"/>
        <v>0.10526842105263153</v>
      </c>
      <c r="X499" s="22">
        <f t="shared" si="99"/>
        <v>72336.150733014088</v>
      </c>
      <c r="Y499" s="22">
        <f t="shared" si="100"/>
        <v>79950.86310570364</v>
      </c>
      <c r="Z499" s="22">
        <f t="shared" si="101"/>
        <v>7614.7123726895516</v>
      </c>
      <c r="AA499" s="8">
        <f t="shared" si="102"/>
        <v>0.10526842105263158</v>
      </c>
      <c r="AB499" s="22">
        <f t="shared" si="103"/>
        <v>3517837.9766509603</v>
      </c>
      <c r="AC499" s="11">
        <v>1259</v>
      </c>
      <c r="AD499" s="2">
        <v>2007</v>
      </c>
      <c r="AE499" s="2">
        <f t="shared" si="95"/>
        <v>9</v>
      </c>
      <c r="AF499" s="2" t="s">
        <v>105</v>
      </c>
    </row>
    <row r="500" spans="1:32" x14ac:dyDescent="0.2">
      <c r="A500">
        <v>44</v>
      </c>
      <c r="B500" s="2" t="s">
        <v>2366</v>
      </c>
      <c r="C500" s="2" t="s">
        <v>22</v>
      </c>
      <c r="D500" s="2" t="s">
        <v>23</v>
      </c>
      <c r="E500" s="2" t="s">
        <v>2767</v>
      </c>
      <c r="F500" s="2" t="s">
        <v>2776</v>
      </c>
      <c r="G500" s="2">
        <v>120</v>
      </c>
      <c r="H500" s="2">
        <v>132</v>
      </c>
      <c r="I500" s="3">
        <v>42665</v>
      </c>
      <c r="J500" s="3">
        <v>42675</v>
      </c>
      <c r="K500" s="3" t="s">
        <v>2543</v>
      </c>
      <c r="L500" s="17">
        <f t="shared" si="96"/>
        <v>284.38</v>
      </c>
      <c r="M500" s="20">
        <f t="shared" si="97"/>
        <v>0.83757648217174208</v>
      </c>
      <c r="N500" s="2" t="s">
        <v>36</v>
      </c>
      <c r="O500" s="2">
        <v>8800000</v>
      </c>
      <c r="P500" s="2">
        <v>8800000</v>
      </c>
      <c r="Q500" s="2">
        <f t="shared" si="91"/>
        <v>0</v>
      </c>
      <c r="R500" s="4">
        <f t="shared" si="92"/>
        <v>0</v>
      </c>
      <c r="S500" s="2">
        <v>62114</v>
      </c>
      <c r="T500" s="5">
        <f t="shared" si="98"/>
        <v>73850.95</v>
      </c>
      <c r="U500" s="2">
        <v>73851</v>
      </c>
      <c r="V500" s="5">
        <f t="shared" si="93"/>
        <v>5.0000000002910383E-2</v>
      </c>
      <c r="W500" s="4">
        <f t="shared" si="94"/>
        <v>6.7703936107674149E-7</v>
      </c>
      <c r="X500" s="22">
        <f t="shared" si="99"/>
        <v>61855.818906041211</v>
      </c>
      <c r="Y500" s="22">
        <f t="shared" si="100"/>
        <v>61855.860784865326</v>
      </c>
      <c r="Z500" s="22">
        <f t="shared" si="101"/>
        <v>4.1878824114974122E-2</v>
      </c>
      <c r="AA500" s="8">
        <f t="shared" si="102"/>
        <v>6.7703936114058925E-7</v>
      </c>
      <c r="AB500" s="22">
        <f t="shared" si="103"/>
        <v>7422703.2941838391</v>
      </c>
      <c r="AC500" s="11">
        <v>16358</v>
      </c>
      <c r="AD500" s="2">
        <v>2005</v>
      </c>
      <c r="AE500" s="2">
        <f t="shared" si="95"/>
        <v>11</v>
      </c>
      <c r="AF500" s="2" t="s">
        <v>112</v>
      </c>
    </row>
    <row r="501" spans="1:32" x14ac:dyDescent="0.2">
      <c r="A501">
        <v>44</v>
      </c>
      <c r="B501" s="2" t="s">
        <v>2286</v>
      </c>
      <c r="C501" s="2" t="s">
        <v>22</v>
      </c>
      <c r="D501" s="2" t="s">
        <v>23</v>
      </c>
      <c r="E501" s="2" t="s">
        <v>2767</v>
      </c>
      <c r="F501" s="2" t="s">
        <v>2776</v>
      </c>
      <c r="G501" s="2">
        <v>109</v>
      </c>
      <c r="H501" s="2">
        <v>128</v>
      </c>
      <c r="I501" s="3">
        <v>42661</v>
      </c>
      <c r="J501" s="3">
        <v>42675</v>
      </c>
      <c r="K501" s="3" t="s">
        <v>2543</v>
      </c>
      <c r="L501" s="17">
        <f t="shared" si="96"/>
        <v>284.38</v>
      </c>
      <c r="M501" s="20">
        <f t="shared" si="97"/>
        <v>0.83757648217174208</v>
      </c>
      <c r="N501" s="2" t="s">
        <v>62</v>
      </c>
      <c r="O501" s="2">
        <v>6700000</v>
      </c>
      <c r="P501" s="2">
        <v>6800000</v>
      </c>
      <c r="Q501" s="2">
        <f t="shared" si="91"/>
        <v>100000</v>
      </c>
      <c r="R501" s="4">
        <f t="shared" si="92"/>
        <v>1.4925373134328358E-2</v>
      </c>
      <c r="S501" s="2">
        <v>6135</v>
      </c>
      <c r="T501" s="5">
        <f t="shared" si="98"/>
        <v>61524.174311926603</v>
      </c>
      <c r="U501" s="2">
        <v>62442</v>
      </c>
      <c r="V501" s="5">
        <f t="shared" si="93"/>
        <v>917.82568807339703</v>
      </c>
      <c r="W501" s="4">
        <f t="shared" si="94"/>
        <v>1.4918130935330154E-2</v>
      </c>
      <c r="X501" s="22">
        <f t="shared" si="99"/>
        <v>51531.201488704544</v>
      </c>
      <c r="Y501" s="22">
        <f t="shared" si="100"/>
        <v>52299.95069976792</v>
      </c>
      <c r="Z501" s="22">
        <f t="shared" si="101"/>
        <v>768.7492110633757</v>
      </c>
      <c r="AA501" s="8">
        <f t="shared" si="102"/>
        <v>1.4918130935330176E-2</v>
      </c>
      <c r="AB501" s="22">
        <f t="shared" si="103"/>
        <v>5700694.6262747031</v>
      </c>
      <c r="AC501" s="11">
        <v>4449</v>
      </c>
      <c r="AD501" s="2">
        <v>1985</v>
      </c>
      <c r="AE501" s="2">
        <f t="shared" si="95"/>
        <v>31</v>
      </c>
      <c r="AF501" s="2" t="s">
        <v>63</v>
      </c>
    </row>
    <row r="502" spans="1:32" x14ac:dyDescent="0.2">
      <c r="A502">
        <v>44</v>
      </c>
      <c r="B502" s="2" t="s">
        <v>1466</v>
      </c>
      <c r="C502" s="2" t="s">
        <v>22</v>
      </c>
      <c r="D502" s="2" t="s">
        <v>23</v>
      </c>
      <c r="E502" s="2" t="s">
        <v>2767</v>
      </c>
      <c r="F502" s="2" t="s">
        <v>2776</v>
      </c>
      <c r="G502" s="2">
        <v>68</v>
      </c>
      <c r="H502" s="2">
        <v>78</v>
      </c>
      <c r="I502" s="3">
        <v>42665</v>
      </c>
      <c r="J502" s="3">
        <v>42675</v>
      </c>
      <c r="K502" s="3" t="s">
        <v>2543</v>
      </c>
      <c r="L502" s="17">
        <f t="shared" si="96"/>
        <v>284.38</v>
      </c>
      <c r="M502" s="20">
        <f t="shared" si="97"/>
        <v>0.83757648217174208</v>
      </c>
      <c r="N502" s="2" t="s">
        <v>36</v>
      </c>
      <c r="O502" s="2">
        <v>4400000</v>
      </c>
      <c r="P502" s="2">
        <v>5900000</v>
      </c>
      <c r="Q502" s="2">
        <f t="shared" si="91"/>
        <v>1500000</v>
      </c>
      <c r="R502" s="4">
        <f t="shared" si="92"/>
        <v>0.34090909090909088</v>
      </c>
      <c r="S502" s="2"/>
      <c r="T502" s="5">
        <f t="shared" si="98"/>
        <v>64705.882352941175</v>
      </c>
      <c r="U502" s="2">
        <v>86765</v>
      </c>
      <c r="V502" s="5">
        <f t="shared" si="93"/>
        <v>22059.117647058825</v>
      </c>
      <c r="W502" s="4">
        <f t="shared" si="94"/>
        <v>0.34091363636363642</v>
      </c>
      <c r="X502" s="22">
        <f t="shared" si="99"/>
        <v>54196.125316995072</v>
      </c>
      <c r="Y502" s="22">
        <f t="shared" si="100"/>
        <v>72672.323475631201</v>
      </c>
      <c r="Z502" s="22">
        <f t="shared" si="101"/>
        <v>18476.198158636129</v>
      </c>
      <c r="AA502" s="8">
        <f t="shared" si="102"/>
        <v>0.34091363636363642</v>
      </c>
      <c r="AB502" s="22">
        <f t="shared" si="103"/>
        <v>4941717.9963429216</v>
      </c>
      <c r="AC502" s="11">
        <v>16411</v>
      </c>
      <c r="AD502" s="2">
        <v>1981</v>
      </c>
      <c r="AE502" s="2">
        <f t="shared" si="95"/>
        <v>35</v>
      </c>
      <c r="AF502" s="2" t="s">
        <v>46</v>
      </c>
    </row>
    <row r="503" spans="1:32" x14ac:dyDescent="0.2">
      <c r="A503">
        <v>45</v>
      </c>
      <c r="B503" s="2" t="s">
        <v>338</v>
      </c>
      <c r="C503" s="2" t="s">
        <v>22</v>
      </c>
      <c r="D503" s="2" t="s">
        <v>23</v>
      </c>
      <c r="E503" s="2" t="s">
        <v>2767</v>
      </c>
      <c r="F503" s="2" t="s">
        <v>2776</v>
      </c>
      <c r="G503" s="2">
        <v>37</v>
      </c>
      <c r="H503" s="2">
        <v>43</v>
      </c>
      <c r="I503" s="3">
        <v>42671</v>
      </c>
      <c r="J503" s="3">
        <v>42681</v>
      </c>
      <c r="K503" s="3" t="s">
        <v>2543</v>
      </c>
      <c r="L503" s="17">
        <f t="shared" si="96"/>
        <v>284.38</v>
      </c>
      <c r="M503" s="20">
        <f t="shared" si="97"/>
        <v>0.83757648217174208</v>
      </c>
      <c r="N503" s="2" t="s">
        <v>36</v>
      </c>
      <c r="O503" s="2">
        <v>2850000</v>
      </c>
      <c r="P503" s="2">
        <v>3400000</v>
      </c>
      <c r="Q503" s="2">
        <f t="shared" si="91"/>
        <v>550000</v>
      </c>
      <c r="R503" s="4">
        <f t="shared" si="92"/>
        <v>0.19298245614035087</v>
      </c>
      <c r="S503" s="2">
        <v>40126</v>
      </c>
      <c r="T503" s="5">
        <f t="shared" si="98"/>
        <v>78111.513513513521</v>
      </c>
      <c r="U503" s="2">
        <v>92976</v>
      </c>
      <c r="V503" s="5">
        <f t="shared" si="93"/>
        <v>14864.486486486479</v>
      </c>
      <c r="W503" s="4">
        <f t="shared" si="94"/>
        <v>0.19029827765294652</v>
      </c>
      <c r="X503" s="22">
        <f t="shared" si="99"/>
        <v>65424.366705759145</v>
      </c>
      <c r="Y503" s="22">
        <f t="shared" si="100"/>
        <v>77874.511006399887</v>
      </c>
      <c r="Z503" s="22">
        <f t="shared" si="101"/>
        <v>12450.144300640743</v>
      </c>
      <c r="AA503" s="8">
        <f t="shared" si="102"/>
        <v>0.19029827765294649</v>
      </c>
      <c r="AB503" s="22">
        <f t="shared" si="103"/>
        <v>2881356.9072367959</v>
      </c>
      <c r="AC503" s="2">
        <v>712</v>
      </c>
      <c r="AD503" s="2">
        <v>1984</v>
      </c>
      <c r="AE503" s="2">
        <f t="shared" si="95"/>
        <v>32</v>
      </c>
      <c r="AF503" s="2" t="s">
        <v>108</v>
      </c>
    </row>
    <row r="504" spans="1:32" x14ac:dyDescent="0.2">
      <c r="A504">
        <v>45</v>
      </c>
      <c r="B504" s="2" t="s">
        <v>409</v>
      </c>
      <c r="C504" s="2" t="s">
        <v>22</v>
      </c>
      <c r="D504" s="2" t="s">
        <v>23</v>
      </c>
      <c r="E504" s="2" t="s">
        <v>2767</v>
      </c>
      <c r="F504" s="2" t="s">
        <v>2776</v>
      </c>
      <c r="G504" s="2">
        <v>41</v>
      </c>
      <c r="H504" s="2">
        <v>49</v>
      </c>
      <c r="I504" s="3">
        <v>42672</v>
      </c>
      <c r="J504" s="3">
        <v>42682</v>
      </c>
      <c r="K504" s="3" t="s">
        <v>2543</v>
      </c>
      <c r="L504" s="17">
        <f t="shared" si="96"/>
        <v>284.38</v>
      </c>
      <c r="M504" s="20">
        <f t="shared" si="97"/>
        <v>0.83757648217174208</v>
      </c>
      <c r="N504" s="2" t="s">
        <v>36</v>
      </c>
      <c r="O504" s="2">
        <v>3900000</v>
      </c>
      <c r="P504" s="2">
        <v>4000000</v>
      </c>
      <c r="Q504" s="2">
        <f t="shared" si="91"/>
        <v>100000</v>
      </c>
      <c r="R504" s="4">
        <f t="shared" si="92"/>
        <v>2.564102564102564E-2</v>
      </c>
      <c r="S504" s="2"/>
      <c r="T504" s="5">
        <f t="shared" si="98"/>
        <v>95121.951219512193</v>
      </c>
      <c r="U504" s="2">
        <v>97561</v>
      </c>
      <c r="V504" s="5">
        <f t="shared" si="93"/>
        <v>2439.0487804878067</v>
      </c>
      <c r="W504" s="4">
        <f t="shared" si="94"/>
        <v>2.564128205128207E-2</v>
      </c>
      <c r="X504" s="22">
        <f t="shared" si="99"/>
        <v>79671.909279751068</v>
      </c>
      <c r="Y504" s="22">
        <f t="shared" si="100"/>
        <v>81714.799177157329</v>
      </c>
      <c r="Z504" s="22">
        <f t="shared" si="101"/>
        <v>2042.8898974062613</v>
      </c>
      <c r="AA504" s="8">
        <f t="shared" si="102"/>
        <v>2.5641282051282157E-2</v>
      </c>
      <c r="AB504" s="22">
        <f t="shared" si="103"/>
        <v>3350306.7662634505</v>
      </c>
      <c r="AC504" s="11">
        <v>2947</v>
      </c>
      <c r="AD504" s="2">
        <v>2016</v>
      </c>
      <c r="AE504" s="2">
        <f t="shared" si="95"/>
        <v>0</v>
      </c>
      <c r="AF504" s="2" t="s">
        <v>362</v>
      </c>
    </row>
    <row r="505" spans="1:32" x14ac:dyDescent="0.2">
      <c r="A505">
        <v>45</v>
      </c>
      <c r="B505" s="2" t="s">
        <v>2287</v>
      </c>
      <c r="C505" s="2" t="s">
        <v>22</v>
      </c>
      <c r="D505" s="2" t="s">
        <v>23</v>
      </c>
      <c r="E505" s="2" t="s">
        <v>2767</v>
      </c>
      <c r="F505" s="2" t="s">
        <v>2776</v>
      </c>
      <c r="G505" s="2">
        <v>109</v>
      </c>
      <c r="H505" s="2"/>
      <c r="I505" s="3">
        <v>42671</v>
      </c>
      <c r="J505" s="3">
        <v>42682</v>
      </c>
      <c r="K505" s="3" t="s">
        <v>2543</v>
      </c>
      <c r="L505" s="17">
        <f t="shared" si="96"/>
        <v>284.38</v>
      </c>
      <c r="M505" s="20">
        <f t="shared" si="97"/>
        <v>0.83757648217174208</v>
      </c>
      <c r="N505" s="2" t="s">
        <v>24</v>
      </c>
      <c r="O505" s="2">
        <v>4600000</v>
      </c>
      <c r="P505" s="2">
        <v>4850000</v>
      </c>
      <c r="Q505" s="2">
        <f t="shared" si="91"/>
        <v>250000</v>
      </c>
      <c r="R505" s="4">
        <f t="shared" si="92"/>
        <v>5.434782608695652E-2</v>
      </c>
      <c r="S505" s="2">
        <v>58108</v>
      </c>
      <c r="T505" s="5">
        <f t="shared" si="98"/>
        <v>42734.935779816515</v>
      </c>
      <c r="U505" s="2">
        <v>45029</v>
      </c>
      <c r="V505" s="5">
        <f t="shared" si="93"/>
        <v>2294.0642201834853</v>
      </c>
      <c r="W505" s="4">
        <f t="shared" si="94"/>
        <v>5.3681237103132835E-2</v>
      </c>
      <c r="X505" s="22">
        <f t="shared" si="99"/>
        <v>35793.777176294032</v>
      </c>
      <c r="Y505" s="22">
        <f t="shared" si="100"/>
        <v>37715.231415711372</v>
      </c>
      <c r="Z505" s="22">
        <f t="shared" si="101"/>
        <v>1921.4542394173404</v>
      </c>
      <c r="AA505" s="8">
        <f t="shared" si="102"/>
        <v>5.3681237103132724E-2</v>
      </c>
      <c r="AB505" s="22">
        <f t="shared" si="103"/>
        <v>4110960.2243125397</v>
      </c>
      <c r="AC505" s="2"/>
      <c r="AD505" s="2">
        <v>1983</v>
      </c>
      <c r="AE505" s="2">
        <f t="shared" si="95"/>
        <v>33</v>
      </c>
      <c r="AF505" s="2" t="s">
        <v>635</v>
      </c>
    </row>
    <row r="506" spans="1:32" x14ac:dyDescent="0.2">
      <c r="A506">
        <v>45</v>
      </c>
      <c r="B506" s="2" t="s">
        <v>1647</v>
      </c>
      <c r="C506" s="2" t="s">
        <v>22</v>
      </c>
      <c r="D506" s="2" t="s">
        <v>23</v>
      </c>
      <c r="E506" s="2" t="s">
        <v>2767</v>
      </c>
      <c r="F506" s="2" t="s">
        <v>2776</v>
      </c>
      <c r="G506" s="2">
        <v>79</v>
      </c>
      <c r="H506" s="2">
        <v>90</v>
      </c>
      <c r="I506" s="3">
        <v>42672</v>
      </c>
      <c r="J506" s="3">
        <v>42682</v>
      </c>
      <c r="K506" s="3" t="s">
        <v>2543</v>
      </c>
      <c r="L506" s="17">
        <f t="shared" si="96"/>
        <v>284.38</v>
      </c>
      <c r="M506" s="20">
        <f t="shared" si="97"/>
        <v>0.83757648217174208</v>
      </c>
      <c r="N506" s="2" t="s">
        <v>36</v>
      </c>
      <c r="O506" s="2">
        <v>5200000</v>
      </c>
      <c r="P506" s="2">
        <v>5925000</v>
      </c>
      <c r="Q506" s="2">
        <f t="shared" si="91"/>
        <v>725000</v>
      </c>
      <c r="R506" s="4">
        <f t="shared" si="92"/>
        <v>0.13942307692307693</v>
      </c>
      <c r="S506" s="2"/>
      <c r="T506" s="5">
        <f t="shared" si="98"/>
        <v>65822.784810126584</v>
      </c>
      <c r="U506" s="2">
        <v>75000</v>
      </c>
      <c r="V506" s="5">
        <f t="shared" si="93"/>
        <v>9177.2151898734155</v>
      </c>
      <c r="W506" s="4">
        <f t="shared" si="94"/>
        <v>0.13942307692307687</v>
      </c>
      <c r="X506" s="22">
        <f t="shared" si="99"/>
        <v>55131.616548013408</v>
      </c>
      <c r="Y506" s="22">
        <f t="shared" si="100"/>
        <v>62818.236162880654</v>
      </c>
      <c r="Z506" s="22">
        <f t="shared" si="101"/>
        <v>7686.6196148672461</v>
      </c>
      <c r="AA506" s="8">
        <f t="shared" si="102"/>
        <v>0.13942307692307679</v>
      </c>
      <c r="AB506" s="22">
        <f t="shared" si="103"/>
        <v>4962640.6568675721</v>
      </c>
      <c r="AC506" s="11">
        <v>13224</v>
      </c>
      <c r="AD506" s="2">
        <v>1971</v>
      </c>
      <c r="AE506" s="2">
        <f t="shared" si="95"/>
        <v>45</v>
      </c>
      <c r="AF506" s="2" t="s">
        <v>186</v>
      </c>
    </row>
    <row r="507" spans="1:32" x14ac:dyDescent="0.2">
      <c r="A507">
        <v>45</v>
      </c>
      <c r="B507" s="2" t="s">
        <v>2112</v>
      </c>
      <c r="C507" s="2" t="s">
        <v>22</v>
      </c>
      <c r="D507" s="2" t="s">
        <v>23</v>
      </c>
      <c r="E507" s="2" t="s">
        <v>2767</v>
      </c>
      <c r="F507" s="2" t="s">
        <v>2776</v>
      </c>
      <c r="G507" s="2">
        <v>94</v>
      </c>
      <c r="H507" s="2">
        <v>102</v>
      </c>
      <c r="I507" s="3">
        <v>42671</v>
      </c>
      <c r="J507" s="3">
        <v>42682</v>
      </c>
      <c r="K507" s="3" t="s">
        <v>2543</v>
      </c>
      <c r="L507" s="17">
        <f t="shared" si="96"/>
        <v>284.38</v>
      </c>
      <c r="M507" s="20">
        <f t="shared" si="97"/>
        <v>0.83757648217174208</v>
      </c>
      <c r="N507" s="2" t="s">
        <v>24</v>
      </c>
      <c r="O507" s="2">
        <v>5350000</v>
      </c>
      <c r="P507" s="2">
        <v>5960000</v>
      </c>
      <c r="Q507" s="2">
        <f t="shared" si="91"/>
        <v>610000</v>
      </c>
      <c r="R507" s="4">
        <f t="shared" si="92"/>
        <v>0.11401869158878504</v>
      </c>
      <c r="S507" s="2">
        <v>2332</v>
      </c>
      <c r="T507" s="5">
        <f t="shared" si="98"/>
        <v>56939.702127659577</v>
      </c>
      <c r="U507" s="2">
        <v>63429</v>
      </c>
      <c r="V507" s="5">
        <f t="shared" si="93"/>
        <v>6489.2978723404231</v>
      </c>
      <c r="W507" s="4">
        <f t="shared" si="94"/>
        <v>0.11396789287361093</v>
      </c>
      <c r="X507" s="22">
        <f t="shared" si="99"/>
        <v>47691.355403991969</v>
      </c>
      <c r="Y507" s="22">
        <f t="shared" si="100"/>
        <v>53126.638687671431</v>
      </c>
      <c r="Z507" s="22">
        <f t="shared" si="101"/>
        <v>5435.2832836794623</v>
      </c>
      <c r="AA507" s="8">
        <f t="shared" si="102"/>
        <v>0.11396789287361092</v>
      </c>
      <c r="AB507" s="22">
        <f t="shared" si="103"/>
        <v>4993904.0366411144</v>
      </c>
      <c r="AC507" s="11">
        <v>11819</v>
      </c>
      <c r="AD507" s="2">
        <v>1962</v>
      </c>
      <c r="AE507" s="2">
        <f t="shared" si="95"/>
        <v>54</v>
      </c>
      <c r="AF507" s="2" t="s">
        <v>83</v>
      </c>
    </row>
    <row r="508" spans="1:32" x14ac:dyDescent="0.2">
      <c r="A508">
        <v>45</v>
      </c>
      <c r="B508" s="2" t="s">
        <v>2397</v>
      </c>
      <c r="C508" s="2" t="s">
        <v>22</v>
      </c>
      <c r="D508" s="2" t="s">
        <v>23</v>
      </c>
      <c r="E508" s="2" t="s">
        <v>2767</v>
      </c>
      <c r="F508" s="2" t="s">
        <v>2776</v>
      </c>
      <c r="G508" s="2">
        <v>160</v>
      </c>
      <c r="H508" s="2">
        <v>182</v>
      </c>
      <c r="I508" s="3">
        <v>42667</v>
      </c>
      <c r="J508" s="3">
        <v>42684</v>
      </c>
      <c r="K508" s="3" t="s">
        <v>2543</v>
      </c>
      <c r="L508" s="17">
        <f t="shared" si="96"/>
        <v>284.38</v>
      </c>
      <c r="M508" s="20">
        <f t="shared" si="97"/>
        <v>0.83757648217174208</v>
      </c>
      <c r="N508" s="2" t="s">
        <v>242</v>
      </c>
      <c r="O508" s="2">
        <v>9500000</v>
      </c>
      <c r="P508" s="2">
        <v>9150000</v>
      </c>
      <c r="Q508" s="2">
        <f t="shared" si="91"/>
        <v>-350000</v>
      </c>
      <c r="R508" s="4">
        <f t="shared" si="92"/>
        <v>-3.6842105263157891E-2</v>
      </c>
      <c r="S508" s="2"/>
      <c r="T508" s="5">
        <f t="shared" si="98"/>
        <v>59375</v>
      </c>
      <c r="U508" s="2">
        <v>57188</v>
      </c>
      <c r="V508" s="5">
        <f t="shared" si="93"/>
        <v>-2187</v>
      </c>
      <c r="W508" s="4">
        <f t="shared" si="94"/>
        <v>-3.6833684210526317E-2</v>
      </c>
      <c r="X508" s="22">
        <f t="shared" si="99"/>
        <v>49731.103628947189</v>
      </c>
      <c r="Y508" s="22">
        <f t="shared" si="100"/>
        <v>47899.323862437588</v>
      </c>
      <c r="Z508" s="22">
        <f t="shared" si="101"/>
        <v>-1831.7797665096004</v>
      </c>
      <c r="AA508" s="8">
        <f t="shared" si="102"/>
        <v>-3.6833684210526324E-2</v>
      </c>
      <c r="AB508" s="22">
        <f t="shared" si="103"/>
        <v>7663891.8179900143</v>
      </c>
      <c r="AC508" s="11">
        <v>15663</v>
      </c>
      <c r="AD508" s="2">
        <v>1979</v>
      </c>
      <c r="AE508" s="2">
        <f t="shared" si="95"/>
        <v>37</v>
      </c>
      <c r="AF508" s="2" t="s">
        <v>67</v>
      </c>
    </row>
    <row r="509" spans="1:32" x14ac:dyDescent="0.2">
      <c r="A509">
        <v>46</v>
      </c>
      <c r="B509" s="2" t="s">
        <v>801</v>
      </c>
      <c r="C509" s="2" t="s">
        <v>22</v>
      </c>
      <c r="D509" s="2" t="s">
        <v>23</v>
      </c>
      <c r="E509" s="2" t="s">
        <v>2767</v>
      </c>
      <c r="F509" s="2" t="s">
        <v>2776</v>
      </c>
      <c r="G509" s="2">
        <v>51</v>
      </c>
      <c r="H509" s="2"/>
      <c r="I509" s="3">
        <v>42674</v>
      </c>
      <c r="J509" s="3">
        <v>42688</v>
      </c>
      <c r="K509" s="3" t="s">
        <v>2543</v>
      </c>
      <c r="L509" s="17">
        <f t="shared" si="96"/>
        <v>284.38</v>
      </c>
      <c r="M509" s="20">
        <f t="shared" si="97"/>
        <v>0.83757648217174208</v>
      </c>
      <c r="N509" s="2" t="s">
        <v>62</v>
      </c>
      <c r="O509" s="2">
        <v>4500000</v>
      </c>
      <c r="P509" s="2">
        <v>4400000</v>
      </c>
      <c r="Q509" s="2">
        <f t="shared" si="91"/>
        <v>-100000</v>
      </c>
      <c r="R509" s="4">
        <f t="shared" si="92"/>
        <v>-2.2222222222222223E-2</v>
      </c>
      <c r="S509" s="2"/>
      <c r="T509" s="5">
        <f t="shared" si="98"/>
        <v>88235.294117647063</v>
      </c>
      <c r="U509" s="2">
        <v>86275</v>
      </c>
      <c r="V509" s="5">
        <f t="shared" si="93"/>
        <v>-1960.2941176470631</v>
      </c>
      <c r="W509" s="4">
        <f t="shared" si="94"/>
        <v>-2.2216666666666714E-2</v>
      </c>
      <c r="X509" s="22">
        <f t="shared" si="99"/>
        <v>73903.807250447833</v>
      </c>
      <c r="Y509" s="22">
        <f t="shared" si="100"/>
        <v>72261.910999367043</v>
      </c>
      <c r="Z509" s="22">
        <f t="shared" si="101"/>
        <v>-1641.8962510807905</v>
      </c>
      <c r="AA509" s="8">
        <f t="shared" si="102"/>
        <v>-2.2216666666666773E-2</v>
      </c>
      <c r="AB509" s="22">
        <f t="shared" si="103"/>
        <v>3685357.4609677191</v>
      </c>
      <c r="AC509" s="11">
        <v>2850</v>
      </c>
      <c r="AD509" s="2">
        <v>2015</v>
      </c>
      <c r="AE509" s="2">
        <f t="shared" si="95"/>
        <v>1</v>
      </c>
      <c r="AF509" s="2" t="s">
        <v>37</v>
      </c>
    </row>
    <row r="510" spans="1:32" x14ac:dyDescent="0.2">
      <c r="A510">
        <v>46</v>
      </c>
      <c r="B510" s="2" t="s">
        <v>308</v>
      </c>
      <c r="C510" s="2" t="s">
        <v>22</v>
      </c>
      <c r="D510" s="2" t="s">
        <v>23</v>
      </c>
      <c r="E510" s="2" t="s">
        <v>2767</v>
      </c>
      <c r="F510" s="2" t="s">
        <v>2776</v>
      </c>
      <c r="G510" s="2">
        <v>36</v>
      </c>
      <c r="H510" s="2">
        <v>41</v>
      </c>
      <c r="I510" s="3">
        <v>42678</v>
      </c>
      <c r="J510" s="3">
        <v>42688</v>
      </c>
      <c r="K510" s="3" t="s">
        <v>2543</v>
      </c>
      <c r="L510" s="17">
        <f t="shared" si="96"/>
        <v>284.38</v>
      </c>
      <c r="M510" s="20">
        <f t="shared" si="97"/>
        <v>0.83757648217174208</v>
      </c>
      <c r="N510" s="2" t="s">
        <v>36</v>
      </c>
      <c r="O510" s="2">
        <v>3200000</v>
      </c>
      <c r="P510" s="2">
        <v>3550000</v>
      </c>
      <c r="Q510" s="2">
        <f t="shared" si="91"/>
        <v>350000</v>
      </c>
      <c r="R510" s="4">
        <f t="shared" si="92"/>
        <v>0.109375</v>
      </c>
      <c r="S510" s="2"/>
      <c r="T510" s="5">
        <f t="shared" si="98"/>
        <v>88888.888888888891</v>
      </c>
      <c r="U510" s="2">
        <v>98611</v>
      </c>
      <c r="V510" s="5">
        <f t="shared" si="93"/>
        <v>9722.1111111111095</v>
      </c>
      <c r="W510" s="4">
        <f t="shared" si="94"/>
        <v>0.10937374999999998</v>
      </c>
      <c r="X510" s="22">
        <f t="shared" si="99"/>
        <v>74451.242859710415</v>
      </c>
      <c r="Y510" s="22">
        <f t="shared" si="100"/>
        <v>82594.25448343766</v>
      </c>
      <c r="Z510" s="22">
        <f t="shared" si="101"/>
        <v>8143.011623727245</v>
      </c>
      <c r="AA510" s="8">
        <f t="shared" si="102"/>
        <v>0.10937374999999991</v>
      </c>
      <c r="AB510" s="22">
        <f t="shared" si="103"/>
        <v>2973393.1614037557</v>
      </c>
      <c r="AC510" s="11">
        <v>2227</v>
      </c>
      <c r="AD510" s="2">
        <v>1991</v>
      </c>
      <c r="AE510" s="2">
        <f t="shared" si="95"/>
        <v>25</v>
      </c>
      <c r="AF510" s="2" t="s">
        <v>61</v>
      </c>
    </row>
    <row r="511" spans="1:32" x14ac:dyDescent="0.2">
      <c r="A511">
        <v>46</v>
      </c>
      <c r="B511" s="2" t="s">
        <v>2268</v>
      </c>
      <c r="C511" s="2" t="s">
        <v>22</v>
      </c>
      <c r="D511" s="2" t="s">
        <v>23</v>
      </c>
      <c r="E511" s="2" t="s">
        <v>2767</v>
      </c>
      <c r="F511" s="2" t="s">
        <v>2776</v>
      </c>
      <c r="G511" s="2">
        <v>107</v>
      </c>
      <c r="H511" s="2">
        <v>118</v>
      </c>
      <c r="I511" s="3">
        <v>42677</v>
      </c>
      <c r="J511" s="3">
        <v>42688</v>
      </c>
      <c r="K511" s="3" t="s">
        <v>2543</v>
      </c>
      <c r="L511" s="17">
        <f t="shared" si="96"/>
        <v>284.38</v>
      </c>
      <c r="M511" s="20">
        <f t="shared" si="97"/>
        <v>0.83757648217174208</v>
      </c>
      <c r="N511" s="2" t="s">
        <v>24</v>
      </c>
      <c r="O511" s="2">
        <v>7100000</v>
      </c>
      <c r="P511" s="2">
        <v>7800000</v>
      </c>
      <c r="Q511" s="2">
        <f t="shared" si="91"/>
        <v>700000</v>
      </c>
      <c r="R511" s="4">
        <f t="shared" si="92"/>
        <v>9.8591549295774641E-2</v>
      </c>
      <c r="S511" s="2">
        <v>112000</v>
      </c>
      <c r="T511" s="5">
        <f t="shared" si="98"/>
        <v>67401.8691588785</v>
      </c>
      <c r="U511" s="2">
        <v>73944</v>
      </c>
      <c r="V511" s="5">
        <f t="shared" si="93"/>
        <v>6542.1308411214995</v>
      </c>
      <c r="W511" s="4">
        <f t="shared" si="94"/>
        <v>9.706156405990024E-2</v>
      </c>
      <c r="X511" s="22">
        <f t="shared" si="99"/>
        <v>56454.220461893492</v>
      </c>
      <c r="Y511" s="22">
        <f t="shared" si="100"/>
        <v>61933.755397707297</v>
      </c>
      <c r="Z511" s="22">
        <f t="shared" si="101"/>
        <v>5479.5349358138046</v>
      </c>
      <c r="AA511" s="8">
        <f t="shared" si="102"/>
        <v>9.7061564059900213E-2</v>
      </c>
      <c r="AB511" s="22">
        <f t="shared" si="103"/>
        <v>6626911.8275546804</v>
      </c>
      <c r="AC511" s="11">
        <v>18803</v>
      </c>
      <c r="AD511" s="2">
        <v>1987</v>
      </c>
      <c r="AE511" s="2">
        <f t="shared" si="95"/>
        <v>29</v>
      </c>
      <c r="AF511" s="2" t="s">
        <v>206</v>
      </c>
    </row>
    <row r="512" spans="1:32" x14ac:dyDescent="0.2">
      <c r="A512">
        <v>46</v>
      </c>
      <c r="B512" s="2" t="s">
        <v>1502</v>
      </c>
      <c r="C512" s="2" t="s">
        <v>22</v>
      </c>
      <c r="D512" s="2" t="s">
        <v>23</v>
      </c>
      <c r="E512" s="2" t="s">
        <v>2767</v>
      </c>
      <c r="F512" s="2" t="s">
        <v>2776</v>
      </c>
      <c r="G512" s="2">
        <v>69</v>
      </c>
      <c r="H512" s="2">
        <v>75</v>
      </c>
      <c r="I512" s="3">
        <v>42675</v>
      </c>
      <c r="J512" s="3">
        <v>42688</v>
      </c>
      <c r="K512" s="3" t="s">
        <v>2543</v>
      </c>
      <c r="L512" s="17">
        <f t="shared" si="96"/>
        <v>284.38</v>
      </c>
      <c r="M512" s="20">
        <f t="shared" si="97"/>
        <v>0.83757648217174208</v>
      </c>
      <c r="N512" s="2" t="s">
        <v>57</v>
      </c>
      <c r="O512" s="2">
        <v>5200000</v>
      </c>
      <c r="P512" s="2">
        <v>5650000</v>
      </c>
      <c r="Q512" s="2">
        <f t="shared" si="91"/>
        <v>450000</v>
      </c>
      <c r="R512" s="4">
        <f t="shared" si="92"/>
        <v>8.6538461538461536E-2</v>
      </c>
      <c r="S512" s="2"/>
      <c r="T512" s="5">
        <f t="shared" si="98"/>
        <v>75362.318840579712</v>
      </c>
      <c r="U512" s="2">
        <v>81884</v>
      </c>
      <c r="V512" s="5">
        <f t="shared" si="93"/>
        <v>6521.6811594202882</v>
      </c>
      <c r="W512" s="4">
        <f t="shared" si="94"/>
        <v>8.6537692307692288E-2</v>
      </c>
      <c r="X512" s="22">
        <f t="shared" si="99"/>
        <v>63121.705902797956</v>
      </c>
      <c r="Y512" s="22">
        <f t="shared" si="100"/>
        <v>68584.112666150933</v>
      </c>
      <c r="Z512" s="22">
        <f t="shared" si="101"/>
        <v>5462.4067633529776</v>
      </c>
      <c r="AA512" s="8">
        <f t="shared" si="102"/>
        <v>8.6537692307692357E-2</v>
      </c>
      <c r="AB512" s="22">
        <f t="shared" si="103"/>
        <v>4732303.7739644144</v>
      </c>
      <c r="AC512" s="11">
        <v>5565</v>
      </c>
      <c r="AD512" s="2">
        <v>1983</v>
      </c>
      <c r="AE512" s="2">
        <f t="shared" si="95"/>
        <v>33</v>
      </c>
      <c r="AF512" s="2" t="s">
        <v>225</v>
      </c>
    </row>
    <row r="513" spans="1:32" x14ac:dyDescent="0.2">
      <c r="A513">
        <v>46</v>
      </c>
      <c r="B513" s="2" t="s">
        <v>1267</v>
      </c>
      <c r="C513" s="2" t="s">
        <v>22</v>
      </c>
      <c r="D513" s="2" t="s">
        <v>23</v>
      </c>
      <c r="E513" s="2" t="s">
        <v>2767</v>
      </c>
      <c r="F513" s="2" t="s">
        <v>2776</v>
      </c>
      <c r="G513" s="2">
        <v>63</v>
      </c>
      <c r="H513" s="2"/>
      <c r="I513" s="3">
        <v>42679</v>
      </c>
      <c r="J513" s="3">
        <v>42689</v>
      </c>
      <c r="K513" s="3" t="s">
        <v>2543</v>
      </c>
      <c r="L513" s="17">
        <f t="shared" si="96"/>
        <v>284.38</v>
      </c>
      <c r="M513" s="20">
        <f t="shared" si="97"/>
        <v>0.83757648217174208</v>
      </c>
      <c r="N513" s="2" t="s">
        <v>36</v>
      </c>
      <c r="O513" s="2">
        <v>5250000</v>
      </c>
      <c r="P513" s="2">
        <v>4090000</v>
      </c>
      <c r="Q513" s="2">
        <f t="shared" si="91"/>
        <v>-1160000</v>
      </c>
      <c r="R513" s="4">
        <f t="shared" si="92"/>
        <v>-0.22095238095238096</v>
      </c>
      <c r="S513" s="2"/>
      <c r="T513" s="5">
        <f t="shared" si="98"/>
        <v>83333.333333333328</v>
      </c>
      <c r="U513" s="2">
        <v>64921</v>
      </c>
      <c r="V513" s="5">
        <f t="shared" si="93"/>
        <v>-18412.333333333328</v>
      </c>
      <c r="W513" s="4">
        <f t="shared" si="94"/>
        <v>-0.22094799999999995</v>
      </c>
      <c r="X513" s="22">
        <f t="shared" si="99"/>
        <v>69798.040180978496</v>
      </c>
      <c r="Y513" s="22">
        <f t="shared" si="100"/>
        <v>54376.302799071666</v>
      </c>
      <c r="Z513" s="22">
        <f t="shared" si="101"/>
        <v>-15421.737381906831</v>
      </c>
      <c r="AA513" s="8">
        <f t="shared" si="102"/>
        <v>-0.22094799999999992</v>
      </c>
      <c r="AB513" s="22">
        <f t="shared" si="103"/>
        <v>3425707.0763415149</v>
      </c>
      <c r="AC513" s="2"/>
      <c r="AD513" s="2">
        <v>2016</v>
      </c>
      <c r="AE513" s="2">
        <f t="shared" si="95"/>
        <v>0</v>
      </c>
      <c r="AF513" s="2" t="s">
        <v>105</v>
      </c>
    </row>
    <row r="514" spans="1:32" x14ac:dyDescent="0.2">
      <c r="A514">
        <v>46</v>
      </c>
      <c r="B514" s="2" t="s">
        <v>2295</v>
      </c>
      <c r="C514" s="2" t="s">
        <v>22</v>
      </c>
      <c r="D514" s="2" t="s">
        <v>23</v>
      </c>
      <c r="E514" s="2" t="s">
        <v>2767</v>
      </c>
      <c r="F514" s="2" t="s">
        <v>2776</v>
      </c>
      <c r="G514" s="2">
        <v>110</v>
      </c>
      <c r="H514" s="2">
        <v>118</v>
      </c>
      <c r="I514" s="3">
        <v>42679</v>
      </c>
      <c r="J514" s="3">
        <v>42689</v>
      </c>
      <c r="K514" s="3" t="s">
        <v>2543</v>
      </c>
      <c r="L514" s="17">
        <f t="shared" si="96"/>
        <v>284.38</v>
      </c>
      <c r="M514" s="20">
        <f t="shared" si="97"/>
        <v>0.83757648217174208</v>
      </c>
      <c r="N514" s="2" t="s">
        <v>36</v>
      </c>
      <c r="O514" s="2">
        <v>6100000</v>
      </c>
      <c r="P514" s="2">
        <v>6905000</v>
      </c>
      <c r="Q514" s="2">
        <f t="shared" ref="Q514:Q533" si="104">P514-O514</f>
        <v>805000</v>
      </c>
      <c r="R514" s="4">
        <f t="shared" ref="R514:R533" si="105">Q514/O514</f>
        <v>0.13196721311475409</v>
      </c>
      <c r="S514" s="2"/>
      <c r="T514" s="5">
        <f t="shared" si="98"/>
        <v>55454.545454545456</v>
      </c>
      <c r="U514" s="2">
        <v>62773</v>
      </c>
      <c r="V514" s="5">
        <f t="shared" ref="V514:V533" si="106">U514-T514</f>
        <v>7318.4545454545441</v>
      </c>
      <c r="W514" s="4">
        <f t="shared" ref="W514:W533" si="107">V514/T514</f>
        <v>0.13197213114754094</v>
      </c>
      <c r="X514" s="22">
        <f t="shared" si="99"/>
        <v>46447.423102251152</v>
      </c>
      <c r="Y514" s="22">
        <f t="shared" si="100"/>
        <v>52577.188515366768</v>
      </c>
      <c r="Z514" s="22">
        <f t="shared" si="101"/>
        <v>6129.765413115616</v>
      </c>
      <c r="AA514" s="8">
        <f t="shared" si="102"/>
        <v>0.13197213114754103</v>
      </c>
      <c r="AB514" s="22">
        <f t="shared" si="103"/>
        <v>5783490.7366903443</v>
      </c>
      <c r="AC514" s="11">
        <v>13712</v>
      </c>
      <c r="AD514" s="2">
        <v>1985</v>
      </c>
      <c r="AE514" s="2">
        <f t="shared" ref="AE514:AE533" si="108">2016-AD514</f>
        <v>31</v>
      </c>
      <c r="AF514" s="2" t="s">
        <v>37</v>
      </c>
    </row>
    <row r="515" spans="1:32" x14ac:dyDescent="0.2">
      <c r="A515">
        <v>46</v>
      </c>
      <c r="B515" s="2" t="s">
        <v>2480</v>
      </c>
      <c r="C515" s="2" t="s">
        <v>22</v>
      </c>
      <c r="D515" s="2" t="s">
        <v>23</v>
      </c>
      <c r="E515" s="2" t="s">
        <v>2767</v>
      </c>
      <c r="F515" s="2" t="s">
        <v>2776</v>
      </c>
      <c r="G515" s="2">
        <v>151</v>
      </c>
      <c r="H515" s="2">
        <v>165</v>
      </c>
      <c r="I515" s="3">
        <v>42678</v>
      </c>
      <c r="J515" s="3">
        <v>42690</v>
      </c>
      <c r="K515" s="3" t="s">
        <v>2543</v>
      </c>
      <c r="L515" s="17">
        <f t="shared" ref="L515:L533" si="109">IF(K515="Januar",238.19,IF(K515="Februar",240.59,IF(K515="Mars",245.99,IF(K515="April",250.79,IF(K515="Mai",256.52,IF(K515="Juni",259.83,IF(K515="Juli",265.66,IF(K515="August",272.21,IF(K515="September",275.91,IF(K515="Oktober",281.13,IF(K515="November",284.38,IF(K515="Desember",287.34,0))))))))))))</f>
        <v>284.38</v>
      </c>
      <c r="M515" s="20">
        <f t="shared" ref="M515:M533" si="110">$L$2/L515</f>
        <v>0.83757648217174208</v>
      </c>
      <c r="N515" s="2" t="s">
        <v>32</v>
      </c>
      <c r="O515" s="2">
        <v>7500000</v>
      </c>
      <c r="P515" s="2">
        <v>8000000</v>
      </c>
      <c r="Q515" s="2">
        <f t="shared" si="104"/>
        <v>500000</v>
      </c>
      <c r="R515" s="4">
        <f t="shared" si="105"/>
        <v>6.6666666666666666E-2</v>
      </c>
      <c r="S515" s="2">
        <v>17060</v>
      </c>
      <c r="T515" s="5">
        <f t="shared" ref="T515:T533" si="111">(O515+S515)/G515</f>
        <v>49781.854304635759</v>
      </c>
      <c r="U515" s="2">
        <v>53093</v>
      </c>
      <c r="V515" s="5">
        <f t="shared" si="106"/>
        <v>3311.145695364241</v>
      </c>
      <c r="W515" s="4">
        <f t="shared" si="107"/>
        <v>6.6513104857484226E-2</v>
      </c>
      <c r="X515" s="22">
        <f t="shared" ref="X515:X533" si="112">T515*M515</f>
        <v>41696.110404463012</v>
      </c>
      <c r="Y515" s="22">
        <f t="shared" ref="Y515:Y533" si="113">U515*M515</f>
        <v>44469.448167944305</v>
      </c>
      <c r="Z515" s="22">
        <f t="shared" ref="Z515:Z534" si="114">Y515-X515</f>
        <v>2773.3377634812932</v>
      </c>
      <c r="AA515" s="8">
        <f t="shared" ref="AA515:AA533" si="115">Z515/X515</f>
        <v>6.6513104857484365E-2</v>
      </c>
      <c r="AB515" s="22">
        <f t="shared" ref="AB515:AB534" si="116">Y515*G515</f>
        <v>6714886.6733595897</v>
      </c>
      <c r="AC515" s="2"/>
      <c r="AD515" s="2">
        <v>1976</v>
      </c>
      <c r="AE515" s="2">
        <f t="shared" si="108"/>
        <v>40</v>
      </c>
      <c r="AF515" s="2" t="s">
        <v>37</v>
      </c>
    </row>
    <row r="516" spans="1:32" x14ac:dyDescent="0.2">
      <c r="A516">
        <v>47</v>
      </c>
      <c r="B516" s="2" t="s">
        <v>409</v>
      </c>
      <c r="C516" s="2" t="s">
        <v>22</v>
      </c>
      <c r="D516" s="2" t="s">
        <v>23</v>
      </c>
      <c r="E516" s="2" t="s">
        <v>2767</v>
      </c>
      <c r="F516" s="2" t="s">
        <v>2776</v>
      </c>
      <c r="G516" s="2">
        <v>63</v>
      </c>
      <c r="H516" s="2">
        <v>73</v>
      </c>
      <c r="I516" s="3">
        <v>42686</v>
      </c>
      <c r="J516" s="3">
        <v>42696</v>
      </c>
      <c r="K516" s="3" t="s">
        <v>2543</v>
      </c>
      <c r="L516" s="17">
        <f t="shared" si="109"/>
        <v>284.38</v>
      </c>
      <c r="M516" s="20">
        <f t="shared" si="110"/>
        <v>0.83757648217174208</v>
      </c>
      <c r="N516" s="2" t="s">
        <v>36</v>
      </c>
      <c r="O516" s="2">
        <v>5200000</v>
      </c>
      <c r="P516" s="2">
        <v>5100000</v>
      </c>
      <c r="Q516" s="2">
        <f t="shared" si="104"/>
        <v>-100000</v>
      </c>
      <c r="R516" s="4">
        <f t="shared" si="105"/>
        <v>-1.9230769230769232E-2</v>
      </c>
      <c r="S516" s="2"/>
      <c r="T516" s="5">
        <f t="shared" si="111"/>
        <v>82539.682539682544</v>
      </c>
      <c r="U516" s="2">
        <v>80952</v>
      </c>
      <c r="V516" s="5">
        <f t="shared" si="106"/>
        <v>-1587.6825396825443</v>
      </c>
      <c r="W516" s="4">
        <f t="shared" si="107"/>
        <v>-1.9235384615384672E-2</v>
      </c>
      <c r="X516" s="22">
        <f t="shared" si="112"/>
        <v>69133.296941159671</v>
      </c>
      <c r="Y516" s="22">
        <f t="shared" si="113"/>
        <v>67803.491384766865</v>
      </c>
      <c r="Z516" s="22">
        <f t="shared" si="114"/>
        <v>-1329.8055563928065</v>
      </c>
      <c r="AA516" s="8">
        <f t="shared" si="115"/>
        <v>-1.9235384615384724E-2</v>
      </c>
      <c r="AB516" s="22">
        <f t="shared" si="116"/>
        <v>4271619.9572403124</v>
      </c>
      <c r="AC516" s="11">
        <v>2947</v>
      </c>
      <c r="AD516" s="2">
        <v>2016</v>
      </c>
      <c r="AE516" s="2">
        <f t="shared" si="108"/>
        <v>0</v>
      </c>
      <c r="AF516" s="2" t="s">
        <v>362</v>
      </c>
    </row>
    <row r="517" spans="1:32" x14ac:dyDescent="0.2">
      <c r="A517">
        <v>47</v>
      </c>
      <c r="B517" s="2" t="s">
        <v>1469</v>
      </c>
      <c r="C517" s="2" t="s">
        <v>22</v>
      </c>
      <c r="D517" s="2" t="s">
        <v>23</v>
      </c>
      <c r="E517" s="2" t="s">
        <v>2767</v>
      </c>
      <c r="F517" s="2" t="s">
        <v>2776</v>
      </c>
      <c r="G517" s="2">
        <v>68</v>
      </c>
      <c r="H517" s="2">
        <v>77</v>
      </c>
      <c r="I517" s="3">
        <v>42685</v>
      </c>
      <c r="J517" s="3">
        <v>42696</v>
      </c>
      <c r="K517" s="3" t="s">
        <v>2543</v>
      </c>
      <c r="L517" s="17">
        <f t="shared" si="109"/>
        <v>284.38</v>
      </c>
      <c r="M517" s="20">
        <f t="shared" si="110"/>
        <v>0.83757648217174208</v>
      </c>
      <c r="N517" s="2" t="s">
        <v>24</v>
      </c>
      <c r="O517" s="2">
        <v>5000000</v>
      </c>
      <c r="P517" s="2">
        <v>5170000</v>
      </c>
      <c r="Q517" s="2">
        <f t="shared" si="104"/>
        <v>170000</v>
      </c>
      <c r="R517" s="4">
        <f t="shared" si="105"/>
        <v>3.4000000000000002E-2</v>
      </c>
      <c r="S517" s="2"/>
      <c r="T517" s="5">
        <f t="shared" si="111"/>
        <v>73529.411764705888</v>
      </c>
      <c r="U517" s="2">
        <v>76029</v>
      </c>
      <c r="V517" s="5">
        <f t="shared" si="106"/>
        <v>2499.5882352941117</v>
      </c>
      <c r="W517" s="4">
        <f t="shared" si="107"/>
        <v>3.3994399999999918E-2</v>
      </c>
      <c r="X517" s="22">
        <f t="shared" si="112"/>
        <v>61586.506042039866</v>
      </c>
      <c r="Y517" s="22">
        <f t="shared" si="113"/>
        <v>63680.102363035381</v>
      </c>
      <c r="Z517" s="22">
        <f t="shared" si="114"/>
        <v>2093.5963209955153</v>
      </c>
      <c r="AA517" s="8">
        <f t="shared" si="115"/>
        <v>3.3994399999999925E-2</v>
      </c>
      <c r="AB517" s="22">
        <f t="shared" si="116"/>
        <v>4330246.9606864061</v>
      </c>
      <c r="AC517" s="2"/>
      <c r="AD517" s="2">
        <v>2016</v>
      </c>
      <c r="AE517" s="2">
        <f t="shared" si="108"/>
        <v>0</v>
      </c>
      <c r="AF517" s="2" t="s">
        <v>91</v>
      </c>
    </row>
    <row r="518" spans="1:32" x14ac:dyDescent="0.2">
      <c r="A518">
        <v>47</v>
      </c>
      <c r="B518" s="2" t="s">
        <v>2166</v>
      </c>
      <c r="C518" s="2" t="s">
        <v>22</v>
      </c>
      <c r="D518" s="2" t="s">
        <v>23</v>
      </c>
      <c r="E518" s="2" t="s">
        <v>2767</v>
      </c>
      <c r="F518" s="2" t="s">
        <v>2776</v>
      </c>
      <c r="G518" s="2">
        <v>98</v>
      </c>
      <c r="H518" s="2">
        <v>109</v>
      </c>
      <c r="I518" s="3">
        <v>42686</v>
      </c>
      <c r="J518" s="3">
        <v>42696</v>
      </c>
      <c r="K518" s="3" t="s">
        <v>2543</v>
      </c>
      <c r="L518" s="17">
        <f t="shared" si="109"/>
        <v>284.38</v>
      </c>
      <c r="M518" s="20">
        <f t="shared" si="110"/>
        <v>0.83757648217174208</v>
      </c>
      <c r="N518" s="2" t="s">
        <v>36</v>
      </c>
      <c r="O518" s="2">
        <v>6800000</v>
      </c>
      <c r="P518" s="2">
        <v>7500000</v>
      </c>
      <c r="Q518" s="2">
        <f t="shared" si="104"/>
        <v>700000</v>
      </c>
      <c r="R518" s="4">
        <f t="shared" si="105"/>
        <v>0.10294117647058823</v>
      </c>
      <c r="S518" s="2"/>
      <c r="T518" s="5">
        <f t="shared" si="111"/>
        <v>69387.755102040814</v>
      </c>
      <c r="U518" s="2">
        <v>76531</v>
      </c>
      <c r="V518" s="5">
        <f t="shared" si="106"/>
        <v>7143.2448979591863</v>
      </c>
      <c r="W518" s="4">
        <f t="shared" si="107"/>
        <v>0.10294676470588239</v>
      </c>
      <c r="X518" s="22">
        <f t="shared" si="112"/>
        <v>58117.551824161696</v>
      </c>
      <c r="Y518" s="22">
        <f t="shared" si="113"/>
        <v>64100.565757085591</v>
      </c>
      <c r="Z518" s="22">
        <f t="shared" si="114"/>
        <v>5983.0139329238955</v>
      </c>
      <c r="AA518" s="8">
        <f t="shared" si="115"/>
        <v>0.10294676470588231</v>
      </c>
      <c r="AB518" s="22">
        <f t="shared" si="116"/>
        <v>6281855.4441943876</v>
      </c>
      <c r="AC518" s="11">
        <v>3542</v>
      </c>
      <c r="AD518" s="2">
        <v>2011</v>
      </c>
      <c r="AE518" s="2">
        <f t="shared" si="108"/>
        <v>5</v>
      </c>
      <c r="AF518" s="2" t="s">
        <v>569</v>
      </c>
    </row>
    <row r="519" spans="1:32" x14ac:dyDescent="0.2">
      <c r="A519">
        <v>47</v>
      </c>
      <c r="B519" s="2" t="s">
        <v>1696</v>
      </c>
      <c r="C519" s="2" t="s">
        <v>22</v>
      </c>
      <c r="D519" s="2" t="s">
        <v>23</v>
      </c>
      <c r="E519" s="2" t="s">
        <v>2767</v>
      </c>
      <c r="F519" s="2" t="s">
        <v>2776</v>
      </c>
      <c r="G519" s="2">
        <v>75</v>
      </c>
      <c r="H519" s="2">
        <v>82</v>
      </c>
      <c r="I519" s="3">
        <v>42684</v>
      </c>
      <c r="J519" s="3">
        <v>42696</v>
      </c>
      <c r="K519" s="3" t="s">
        <v>2543</v>
      </c>
      <c r="L519" s="17">
        <f t="shared" si="109"/>
        <v>284.38</v>
      </c>
      <c r="M519" s="20">
        <f t="shared" si="110"/>
        <v>0.83757648217174208</v>
      </c>
      <c r="N519" s="2" t="s">
        <v>32</v>
      </c>
      <c r="O519" s="2">
        <v>4200000</v>
      </c>
      <c r="P519" s="2">
        <v>4800000</v>
      </c>
      <c r="Q519" s="2">
        <f t="shared" si="104"/>
        <v>600000</v>
      </c>
      <c r="R519" s="4">
        <f t="shared" si="105"/>
        <v>0.14285714285714285</v>
      </c>
      <c r="S519" s="2">
        <v>10152</v>
      </c>
      <c r="T519" s="5">
        <f t="shared" si="111"/>
        <v>56135.360000000001</v>
      </c>
      <c r="U519" s="2">
        <v>64135</v>
      </c>
      <c r="V519" s="5">
        <f t="shared" si="106"/>
        <v>7999.6399999999994</v>
      </c>
      <c r="W519" s="4">
        <f t="shared" si="107"/>
        <v>0.1425062563061856</v>
      </c>
      <c r="X519" s="22">
        <f t="shared" si="112"/>
        <v>47017.657354244322</v>
      </c>
      <c r="Y519" s="22">
        <f t="shared" si="113"/>
        <v>53717.967684084681</v>
      </c>
      <c r="Z519" s="22">
        <f t="shared" si="114"/>
        <v>6700.3103298403585</v>
      </c>
      <c r="AA519" s="8">
        <f t="shared" si="115"/>
        <v>0.14250625630618571</v>
      </c>
      <c r="AB519" s="22">
        <f t="shared" si="116"/>
        <v>4028847.576306351</v>
      </c>
      <c r="AC519" s="2"/>
      <c r="AD519" s="2">
        <v>1976</v>
      </c>
      <c r="AE519" s="2">
        <f t="shared" si="108"/>
        <v>40</v>
      </c>
      <c r="AF519" s="2" t="s">
        <v>27</v>
      </c>
    </row>
    <row r="520" spans="1:32" x14ac:dyDescent="0.2">
      <c r="A520">
        <v>47</v>
      </c>
      <c r="B520" s="2" t="s">
        <v>2529</v>
      </c>
      <c r="C520" s="2" t="s">
        <v>22</v>
      </c>
      <c r="D520" s="2" t="s">
        <v>23</v>
      </c>
      <c r="E520" s="2" t="s">
        <v>2767</v>
      </c>
      <c r="F520" s="2" t="s">
        <v>2776</v>
      </c>
      <c r="G520" s="2">
        <v>226</v>
      </c>
      <c r="H520" s="2"/>
      <c r="I520" s="3">
        <v>42685</v>
      </c>
      <c r="J520" s="3">
        <v>42697</v>
      </c>
      <c r="K520" s="3" t="s">
        <v>2543</v>
      </c>
      <c r="L520" s="17">
        <f t="shared" si="109"/>
        <v>284.38</v>
      </c>
      <c r="M520" s="20">
        <f t="shared" si="110"/>
        <v>0.83757648217174208</v>
      </c>
      <c r="N520" s="2" t="s">
        <v>32</v>
      </c>
      <c r="O520" s="2">
        <v>13700000</v>
      </c>
      <c r="P520" s="2">
        <v>13800000</v>
      </c>
      <c r="Q520" s="2">
        <f t="shared" si="104"/>
        <v>100000</v>
      </c>
      <c r="R520" s="4">
        <f t="shared" si="105"/>
        <v>7.2992700729927005E-3</v>
      </c>
      <c r="S520" s="2"/>
      <c r="T520" s="5">
        <f t="shared" si="111"/>
        <v>60619.469026548672</v>
      </c>
      <c r="U520" s="2">
        <v>61062</v>
      </c>
      <c r="V520" s="5">
        <f t="shared" si="106"/>
        <v>442.53097345132846</v>
      </c>
      <c r="W520" s="4">
        <f t="shared" si="107"/>
        <v>7.3001459854014766E-3</v>
      </c>
      <c r="X520" s="22">
        <f t="shared" si="112"/>
        <v>50773.441618375517</v>
      </c>
      <c r="Y520" s="22">
        <f t="shared" si="113"/>
        <v>51144.095154370916</v>
      </c>
      <c r="Z520" s="22">
        <f t="shared" si="114"/>
        <v>370.65353599539958</v>
      </c>
      <c r="AA520" s="8">
        <f t="shared" si="115"/>
        <v>7.3001459854014628E-3</v>
      </c>
      <c r="AB520" s="22">
        <f t="shared" si="116"/>
        <v>11558565.504887827</v>
      </c>
      <c r="AC520" s="11">
        <v>3048</v>
      </c>
      <c r="AD520" s="2">
        <v>2006</v>
      </c>
      <c r="AE520" s="2">
        <f t="shared" si="108"/>
        <v>10</v>
      </c>
      <c r="AF520" s="2" t="s">
        <v>108</v>
      </c>
    </row>
    <row r="521" spans="1:32" x14ac:dyDescent="0.2">
      <c r="A521">
        <v>47</v>
      </c>
      <c r="B521" s="2" t="s">
        <v>1027</v>
      </c>
      <c r="C521" s="2" t="s">
        <v>22</v>
      </c>
      <c r="D521" s="2" t="s">
        <v>23</v>
      </c>
      <c r="E521" s="2" t="s">
        <v>2767</v>
      </c>
      <c r="F521" s="2" t="s">
        <v>2776</v>
      </c>
      <c r="G521" s="2">
        <v>56</v>
      </c>
      <c r="H521" s="2">
        <v>63</v>
      </c>
      <c r="I521" s="3">
        <v>42675</v>
      </c>
      <c r="J521" s="3">
        <v>42697</v>
      </c>
      <c r="K521" s="3" t="s">
        <v>2543</v>
      </c>
      <c r="L521" s="17">
        <f t="shared" si="109"/>
        <v>284.38</v>
      </c>
      <c r="M521" s="20">
        <f t="shared" si="110"/>
        <v>0.83757648217174208</v>
      </c>
      <c r="N521" s="2" t="s">
        <v>39</v>
      </c>
      <c r="O521" s="2">
        <v>3600000</v>
      </c>
      <c r="P521" s="2">
        <v>3960000</v>
      </c>
      <c r="Q521" s="2">
        <f t="shared" si="104"/>
        <v>360000</v>
      </c>
      <c r="R521" s="4">
        <f t="shared" si="105"/>
        <v>0.1</v>
      </c>
      <c r="S521" s="2"/>
      <c r="T521" s="5">
        <f t="shared" si="111"/>
        <v>64285.714285714283</v>
      </c>
      <c r="U521" s="2">
        <v>70714</v>
      </c>
      <c r="V521" s="5">
        <f t="shared" si="106"/>
        <v>6428.2857142857174</v>
      </c>
      <c r="W521" s="4">
        <f t="shared" si="107"/>
        <v>9.9995555555555615E-2</v>
      </c>
      <c r="X521" s="22">
        <f t="shared" si="112"/>
        <v>53844.202425326272</v>
      </c>
      <c r="Y521" s="22">
        <f t="shared" si="113"/>
        <v>59228.383360292566</v>
      </c>
      <c r="Z521" s="22">
        <f t="shared" si="114"/>
        <v>5384.1809349662944</v>
      </c>
      <c r="AA521" s="8">
        <f t="shared" si="115"/>
        <v>9.9995555555555588E-2</v>
      </c>
      <c r="AB521" s="22">
        <f t="shared" si="116"/>
        <v>3316789.4681763835</v>
      </c>
      <c r="AC521" s="2"/>
      <c r="AD521" s="2">
        <v>1982</v>
      </c>
      <c r="AE521" s="2">
        <f t="shared" si="108"/>
        <v>34</v>
      </c>
      <c r="AF521" s="2" t="s">
        <v>583</v>
      </c>
    </row>
    <row r="522" spans="1:32" x14ac:dyDescent="0.2">
      <c r="A522">
        <v>48</v>
      </c>
      <c r="B522" s="2" t="s">
        <v>1989</v>
      </c>
      <c r="C522" s="2" t="s">
        <v>22</v>
      </c>
      <c r="D522" s="2" t="s">
        <v>23</v>
      </c>
      <c r="E522" s="2" t="s">
        <v>2767</v>
      </c>
      <c r="F522" s="2" t="s">
        <v>2776</v>
      </c>
      <c r="G522" s="2">
        <v>112</v>
      </c>
      <c r="H522" s="2">
        <v>123</v>
      </c>
      <c r="I522" s="3">
        <v>42692</v>
      </c>
      <c r="J522" s="3">
        <v>42702</v>
      </c>
      <c r="K522" s="3" t="s">
        <v>2543</v>
      </c>
      <c r="L522" s="17">
        <f t="shared" si="109"/>
        <v>284.38</v>
      </c>
      <c r="M522" s="20">
        <f t="shared" si="110"/>
        <v>0.83757648217174208</v>
      </c>
      <c r="N522" s="2" t="s">
        <v>36</v>
      </c>
      <c r="O522" s="2">
        <v>5500000</v>
      </c>
      <c r="P522" s="2">
        <v>5500000</v>
      </c>
      <c r="Q522" s="2">
        <f t="shared" si="104"/>
        <v>0</v>
      </c>
      <c r="R522" s="4">
        <f t="shared" si="105"/>
        <v>0</v>
      </c>
      <c r="S522" s="2"/>
      <c r="T522" s="5">
        <f t="shared" si="111"/>
        <v>49107.142857142855</v>
      </c>
      <c r="U522" s="2">
        <v>49107</v>
      </c>
      <c r="V522" s="5">
        <f t="shared" si="106"/>
        <v>-0.14285714285506401</v>
      </c>
      <c r="W522" s="4">
        <f t="shared" si="107"/>
        <v>-2.9090909090485763E-6</v>
      </c>
      <c r="X522" s="22">
        <f t="shared" si="112"/>
        <v>41130.987963790903</v>
      </c>
      <c r="Y522" s="22">
        <f t="shared" si="113"/>
        <v>41130.86831000774</v>
      </c>
      <c r="Z522" s="22">
        <f t="shared" si="114"/>
        <v>-0.11965378316381248</v>
      </c>
      <c r="AA522" s="8">
        <f t="shared" si="115"/>
        <v>-2.9090909090038885E-6</v>
      </c>
      <c r="AB522" s="22">
        <f t="shared" si="116"/>
        <v>4606657.250720867</v>
      </c>
      <c r="AC522" s="11">
        <v>9693</v>
      </c>
      <c r="AD522" s="2">
        <v>1990</v>
      </c>
      <c r="AE522" s="2">
        <f t="shared" si="108"/>
        <v>26</v>
      </c>
      <c r="AF522" s="2" t="s">
        <v>37</v>
      </c>
    </row>
    <row r="523" spans="1:32" x14ac:dyDescent="0.2">
      <c r="A523">
        <v>48</v>
      </c>
      <c r="B523" s="2" t="s">
        <v>1763</v>
      </c>
      <c r="C523" s="2" t="s">
        <v>22</v>
      </c>
      <c r="D523" s="2" t="s">
        <v>23</v>
      </c>
      <c r="E523" s="2" t="s">
        <v>2767</v>
      </c>
      <c r="F523" s="2" t="s">
        <v>2776</v>
      </c>
      <c r="G523" s="2">
        <v>77</v>
      </c>
      <c r="H523" s="2">
        <v>85</v>
      </c>
      <c r="I523" s="3">
        <v>42692</v>
      </c>
      <c r="J523" s="3">
        <v>42702</v>
      </c>
      <c r="K523" s="3" t="s">
        <v>2543</v>
      </c>
      <c r="L523" s="17">
        <f t="shared" si="109"/>
        <v>284.38</v>
      </c>
      <c r="M523" s="20">
        <f t="shared" si="110"/>
        <v>0.83757648217174208</v>
      </c>
      <c r="N523" s="2" t="s">
        <v>36</v>
      </c>
      <c r="O523" s="2">
        <v>4850000</v>
      </c>
      <c r="P523" s="2">
        <v>5150000</v>
      </c>
      <c r="Q523" s="2">
        <f t="shared" si="104"/>
        <v>300000</v>
      </c>
      <c r="R523" s="4">
        <f t="shared" si="105"/>
        <v>6.1855670103092786E-2</v>
      </c>
      <c r="S523" s="2"/>
      <c r="T523" s="5">
        <f t="shared" si="111"/>
        <v>62987.012987012989</v>
      </c>
      <c r="U523" s="2">
        <v>66883</v>
      </c>
      <c r="V523" s="5">
        <f t="shared" si="106"/>
        <v>3895.9870129870105</v>
      </c>
      <c r="W523" s="4">
        <f t="shared" si="107"/>
        <v>6.1853814432989651E-2</v>
      </c>
      <c r="X523" s="22">
        <f t="shared" si="112"/>
        <v>52756.440760168174</v>
      </c>
      <c r="Y523" s="22">
        <f t="shared" si="113"/>
        <v>56019.627857092622</v>
      </c>
      <c r="Z523" s="22">
        <f t="shared" si="114"/>
        <v>3263.1870969244483</v>
      </c>
      <c r="AA523" s="8">
        <f t="shared" si="115"/>
        <v>6.1853814432989547E-2</v>
      </c>
      <c r="AB523" s="22">
        <f t="shared" si="116"/>
        <v>4313511.344996132</v>
      </c>
      <c r="AC523" s="11">
        <v>9693</v>
      </c>
      <c r="AD523" s="2">
        <v>1990</v>
      </c>
      <c r="AE523" s="2">
        <f t="shared" si="108"/>
        <v>26</v>
      </c>
      <c r="AF523" s="2" t="s">
        <v>108</v>
      </c>
    </row>
    <row r="524" spans="1:32" x14ac:dyDescent="0.2">
      <c r="A524">
        <v>48</v>
      </c>
      <c r="B524" s="2" t="s">
        <v>1571</v>
      </c>
      <c r="C524" s="2" t="s">
        <v>22</v>
      </c>
      <c r="D524" s="2" t="s">
        <v>23</v>
      </c>
      <c r="E524" s="2" t="s">
        <v>2767</v>
      </c>
      <c r="F524" s="2" t="s">
        <v>2776</v>
      </c>
      <c r="G524" s="2">
        <v>71</v>
      </c>
      <c r="H524" s="2">
        <v>80</v>
      </c>
      <c r="I524" s="3">
        <v>42692</v>
      </c>
      <c r="J524" s="3">
        <v>42702</v>
      </c>
      <c r="K524" s="3" t="s">
        <v>2543</v>
      </c>
      <c r="L524" s="17">
        <f t="shared" si="109"/>
        <v>284.38</v>
      </c>
      <c r="M524" s="20">
        <f t="shared" si="110"/>
        <v>0.83757648217174208</v>
      </c>
      <c r="N524" s="2" t="s">
        <v>36</v>
      </c>
      <c r="O524" s="2">
        <v>3800000</v>
      </c>
      <c r="P524" s="2">
        <v>4560000</v>
      </c>
      <c r="Q524" s="2">
        <f t="shared" si="104"/>
        <v>760000</v>
      </c>
      <c r="R524" s="4">
        <f t="shared" si="105"/>
        <v>0.2</v>
      </c>
      <c r="S524" s="2">
        <v>101180</v>
      </c>
      <c r="T524" s="5">
        <f t="shared" si="111"/>
        <v>54946.197183098593</v>
      </c>
      <c r="U524" s="2">
        <v>65650</v>
      </c>
      <c r="V524" s="5">
        <f t="shared" si="106"/>
        <v>10703.802816901407</v>
      </c>
      <c r="W524" s="4">
        <f t="shared" si="107"/>
        <v>0.19480516151523383</v>
      </c>
      <c r="X524" s="22">
        <f t="shared" si="112"/>
        <v>46021.642545334602</v>
      </c>
      <c r="Y524" s="22">
        <f t="shared" si="113"/>
        <v>54986.896054574871</v>
      </c>
      <c r="Z524" s="22">
        <f t="shared" si="114"/>
        <v>8965.2535092402686</v>
      </c>
      <c r="AA524" s="8">
        <f t="shared" si="115"/>
        <v>0.19480516151523392</v>
      </c>
      <c r="AB524" s="22">
        <f t="shared" si="116"/>
        <v>3904069.6198748159</v>
      </c>
      <c r="AC524" s="11">
        <v>3020</v>
      </c>
      <c r="AD524" s="2">
        <v>1950</v>
      </c>
      <c r="AE524" s="2">
        <f t="shared" si="108"/>
        <v>66</v>
      </c>
      <c r="AF524" s="2" t="s">
        <v>37</v>
      </c>
    </row>
    <row r="525" spans="1:32" x14ac:dyDescent="0.2">
      <c r="A525">
        <v>48</v>
      </c>
      <c r="B525" s="2" t="s">
        <v>1804</v>
      </c>
      <c r="C525" s="2" t="s">
        <v>22</v>
      </c>
      <c r="D525" s="2" t="s">
        <v>23</v>
      </c>
      <c r="E525" s="2" t="s">
        <v>2767</v>
      </c>
      <c r="F525" s="2" t="s">
        <v>2776</v>
      </c>
      <c r="G525" s="2">
        <v>78</v>
      </c>
      <c r="H525" s="2">
        <v>89</v>
      </c>
      <c r="I525" s="3">
        <v>42692</v>
      </c>
      <c r="J525" s="3">
        <v>42703</v>
      </c>
      <c r="K525" s="3" t="s">
        <v>2543</v>
      </c>
      <c r="L525" s="17">
        <f t="shared" si="109"/>
        <v>284.38</v>
      </c>
      <c r="M525" s="20">
        <f t="shared" si="110"/>
        <v>0.83757648217174208</v>
      </c>
      <c r="N525" s="2" t="s">
        <v>24</v>
      </c>
      <c r="O525" s="2">
        <v>5500000</v>
      </c>
      <c r="P525" s="2">
        <v>6400000</v>
      </c>
      <c r="Q525" s="2">
        <f t="shared" si="104"/>
        <v>900000</v>
      </c>
      <c r="R525" s="4">
        <f t="shared" si="105"/>
        <v>0.16363636363636364</v>
      </c>
      <c r="S525" s="2">
        <v>86346</v>
      </c>
      <c r="T525" s="5">
        <f t="shared" si="111"/>
        <v>71619.820512820515</v>
      </c>
      <c r="U525" s="2">
        <v>83158</v>
      </c>
      <c r="V525" s="5">
        <f t="shared" si="106"/>
        <v>11538.179487179485</v>
      </c>
      <c r="W525" s="4">
        <f t="shared" si="107"/>
        <v>0.16110316117190016</v>
      </c>
      <c r="X525" s="22">
        <f t="shared" si="112"/>
        <v>59987.077318899777</v>
      </c>
      <c r="Y525" s="22">
        <f t="shared" si="113"/>
        <v>69651.185104437725</v>
      </c>
      <c r="Z525" s="22">
        <f t="shared" si="114"/>
        <v>9664.1077855379481</v>
      </c>
      <c r="AA525" s="8">
        <f t="shared" si="115"/>
        <v>0.16110316117190018</v>
      </c>
      <c r="AB525" s="22">
        <f t="shared" si="116"/>
        <v>5432792.4381461423</v>
      </c>
      <c r="AC525" s="11">
        <v>2115</v>
      </c>
      <c r="AD525" s="2">
        <v>2002</v>
      </c>
      <c r="AE525" s="2">
        <f t="shared" si="108"/>
        <v>14</v>
      </c>
      <c r="AF525" s="2" t="s">
        <v>37</v>
      </c>
    </row>
    <row r="526" spans="1:32" x14ac:dyDescent="0.2">
      <c r="A526">
        <v>48</v>
      </c>
      <c r="B526" s="2" t="s">
        <v>533</v>
      </c>
      <c r="C526" s="2" t="s">
        <v>22</v>
      </c>
      <c r="D526" s="2" t="s">
        <v>23</v>
      </c>
      <c r="E526" s="2" t="s">
        <v>2767</v>
      </c>
      <c r="F526" s="2" t="s">
        <v>2776</v>
      </c>
      <c r="G526" s="2">
        <v>44</v>
      </c>
      <c r="H526" s="2">
        <v>49</v>
      </c>
      <c r="I526" s="3">
        <v>42692</v>
      </c>
      <c r="J526" s="3">
        <v>42703</v>
      </c>
      <c r="K526" s="3" t="s">
        <v>2543</v>
      </c>
      <c r="L526" s="17">
        <f t="shared" si="109"/>
        <v>284.38</v>
      </c>
      <c r="M526" s="20">
        <f t="shared" si="110"/>
        <v>0.83757648217174208</v>
      </c>
      <c r="N526" s="2" t="s">
        <v>24</v>
      </c>
      <c r="O526" s="2">
        <v>2890000</v>
      </c>
      <c r="P526" s="2">
        <v>3700000</v>
      </c>
      <c r="Q526" s="2">
        <f t="shared" si="104"/>
        <v>810000</v>
      </c>
      <c r="R526" s="4">
        <f t="shared" si="105"/>
        <v>0.28027681660899656</v>
      </c>
      <c r="S526" s="2">
        <v>27000</v>
      </c>
      <c r="T526" s="5">
        <f t="shared" si="111"/>
        <v>66295.454545454544</v>
      </c>
      <c r="U526" s="2">
        <v>84705</v>
      </c>
      <c r="V526" s="5">
        <f t="shared" si="106"/>
        <v>18409.545454545456</v>
      </c>
      <c r="W526" s="4">
        <f t="shared" si="107"/>
        <v>0.27768940692492289</v>
      </c>
      <c r="X526" s="22">
        <f t="shared" si="112"/>
        <v>55527.513602158448</v>
      </c>
      <c r="Y526" s="22">
        <f t="shared" si="113"/>
        <v>70946.91592235741</v>
      </c>
      <c r="Z526" s="22">
        <f t="shared" si="114"/>
        <v>15419.402320198962</v>
      </c>
      <c r="AA526" s="8">
        <f t="shared" si="115"/>
        <v>0.27768940692492278</v>
      </c>
      <c r="AB526" s="22">
        <f t="shared" si="116"/>
        <v>3121664.3005837258</v>
      </c>
      <c r="AC526" s="11">
        <v>3281</v>
      </c>
      <c r="AD526" s="2">
        <v>1890</v>
      </c>
      <c r="AE526" s="2">
        <f t="shared" si="108"/>
        <v>126</v>
      </c>
      <c r="AF526" s="2" t="s">
        <v>206</v>
      </c>
    </row>
    <row r="527" spans="1:32" x14ac:dyDescent="0.2">
      <c r="A527">
        <v>48</v>
      </c>
      <c r="B527" s="2" t="s">
        <v>2279</v>
      </c>
      <c r="C527" s="2" t="s">
        <v>22</v>
      </c>
      <c r="D527" s="2" t="s">
        <v>23</v>
      </c>
      <c r="E527" s="2" t="s">
        <v>2767</v>
      </c>
      <c r="F527" s="2" t="s">
        <v>2776</v>
      </c>
      <c r="G527" s="2">
        <v>108</v>
      </c>
      <c r="H527" s="2">
        <v>118</v>
      </c>
      <c r="I527" s="3">
        <v>42686</v>
      </c>
      <c r="J527" s="3">
        <v>42704</v>
      </c>
      <c r="K527" s="3" t="s">
        <v>2543</v>
      </c>
      <c r="L527" s="17">
        <f t="shared" si="109"/>
        <v>284.38</v>
      </c>
      <c r="M527" s="20">
        <f t="shared" si="110"/>
        <v>0.83757648217174208</v>
      </c>
      <c r="N527" s="2" t="s">
        <v>264</v>
      </c>
      <c r="O527" s="2">
        <v>7950000</v>
      </c>
      <c r="P527" s="2">
        <v>7900000</v>
      </c>
      <c r="Q527" s="2">
        <f t="shared" si="104"/>
        <v>-50000</v>
      </c>
      <c r="R527" s="4">
        <f t="shared" si="105"/>
        <v>-6.2893081761006293E-3</v>
      </c>
      <c r="S527" s="2"/>
      <c r="T527" s="5">
        <f t="shared" si="111"/>
        <v>73611.111111111109</v>
      </c>
      <c r="U527" s="2">
        <v>73148</v>
      </c>
      <c r="V527" s="5">
        <f t="shared" si="106"/>
        <v>-463.11111111110949</v>
      </c>
      <c r="W527" s="4">
        <f t="shared" si="107"/>
        <v>-6.2913207547169595E-3</v>
      </c>
      <c r="X527" s="22">
        <f t="shared" si="112"/>
        <v>61654.935493197678</v>
      </c>
      <c r="Y527" s="22">
        <f t="shared" si="113"/>
        <v>61267.04451789859</v>
      </c>
      <c r="Z527" s="22">
        <f t="shared" si="114"/>
        <v>-387.89097529908759</v>
      </c>
      <c r="AA527" s="8">
        <f t="shared" si="115"/>
        <v>-6.2913207547169222E-3</v>
      </c>
      <c r="AB527" s="22">
        <f t="shared" si="116"/>
        <v>6616840.8079330474</v>
      </c>
      <c r="AC527" s="11">
        <v>1952</v>
      </c>
      <c r="AD527" s="2">
        <v>2011</v>
      </c>
      <c r="AE527" s="2">
        <f t="shared" si="108"/>
        <v>5</v>
      </c>
      <c r="AF527" s="2" t="s">
        <v>494</v>
      </c>
    </row>
    <row r="528" spans="1:32" x14ac:dyDescent="0.2">
      <c r="A528">
        <v>49</v>
      </c>
      <c r="B528" s="2" t="s">
        <v>1619</v>
      </c>
      <c r="C528" s="2" t="s">
        <v>22</v>
      </c>
      <c r="D528" s="2" t="s">
        <v>23</v>
      </c>
      <c r="E528" s="2" t="s">
        <v>2767</v>
      </c>
      <c r="F528" s="2" t="s">
        <v>2776</v>
      </c>
      <c r="G528" s="2">
        <v>72</v>
      </c>
      <c r="H528" s="2">
        <v>80</v>
      </c>
      <c r="I528" s="3">
        <v>42699</v>
      </c>
      <c r="J528" s="3">
        <v>42710</v>
      </c>
      <c r="K528" s="3" t="s">
        <v>2544</v>
      </c>
      <c r="L528" s="17">
        <f t="shared" si="109"/>
        <v>287.33999999999997</v>
      </c>
      <c r="M528" s="20">
        <f t="shared" si="110"/>
        <v>0.82894828426254619</v>
      </c>
      <c r="N528" s="2" t="s">
        <v>24</v>
      </c>
      <c r="O528" s="2">
        <v>4800000</v>
      </c>
      <c r="P528" s="2">
        <v>5500000</v>
      </c>
      <c r="Q528" s="2">
        <f t="shared" si="104"/>
        <v>700000</v>
      </c>
      <c r="R528" s="4">
        <f t="shared" si="105"/>
        <v>0.14583333333333334</v>
      </c>
      <c r="S528" s="2">
        <v>147000</v>
      </c>
      <c r="T528" s="5">
        <f t="shared" si="111"/>
        <v>68708.333333333328</v>
      </c>
      <c r="U528" s="2">
        <v>78431</v>
      </c>
      <c r="V528" s="5">
        <f t="shared" si="106"/>
        <v>9722.6666666666715</v>
      </c>
      <c r="W528" s="4">
        <f t="shared" si="107"/>
        <v>0.14150636749545187</v>
      </c>
      <c r="X528" s="22">
        <f t="shared" si="112"/>
        <v>56955.655031205773</v>
      </c>
      <c r="Y528" s="22">
        <f t="shared" si="113"/>
        <v>65015.242882995757</v>
      </c>
      <c r="Z528" s="22">
        <f t="shared" si="114"/>
        <v>8059.5878517899837</v>
      </c>
      <c r="AA528" s="8">
        <f t="shared" si="115"/>
        <v>0.14150636749545181</v>
      </c>
      <c r="AB528" s="22">
        <f t="shared" si="116"/>
        <v>4681097.4875756949</v>
      </c>
      <c r="AC528" s="11">
        <v>5656</v>
      </c>
      <c r="AD528" s="2">
        <v>1987</v>
      </c>
      <c r="AE528" s="2">
        <f t="shared" si="108"/>
        <v>29</v>
      </c>
      <c r="AF528" s="2" t="s">
        <v>116</v>
      </c>
    </row>
    <row r="529" spans="1:32" x14ac:dyDescent="0.2">
      <c r="A529">
        <v>49</v>
      </c>
      <c r="B529" s="2" t="s">
        <v>1863</v>
      </c>
      <c r="C529" s="2" t="s">
        <v>22</v>
      </c>
      <c r="D529" s="2" t="s">
        <v>23</v>
      </c>
      <c r="E529" s="2" t="s">
        <v>2767</v>
      </c>
      <c r="F529" s="2" t="s">
        <v>2776</v>
      </c>
      <c r="G529" s="2">
        <v>80</v>
      </c>
      <c r="H529" s="2">
        <v>91</v>
      </c>
      <c r="I529" s="3">
        <v>42699</v>
      </c>
      <c r="J529" s="3">
        <v>42711</v>
      </c>
      <c r="K529" s="3" t="s">
        <v>2544</v>
      </c>
      <c r="L529" s="17">
        <f t="shared" si="109"/>
        <v>287.33999999999997</v>
      </c>
      <c r="M529" s="20">
        <f t="shared" si="110"/>
        <v>0.82894828426254619</v>
      </c>
      <c r="N529" s="2" t="s">
        <v>32</v>
      </c>
      <c r="O529" s="2">
        <v>5000000</v>
      </c>
      <c r="P529" s="2">
        <v>6300000</v>
      </c>
      <c r="Q529" s="2">
        <f t="shared" si="104"/>
        <v>1300000</v>
      </c>
      <c r="R529" s="4">
        <f t="shared" si="105"/>
        <v>0.26</v>
      </c>
      <c r="S529" s="2">
        <v>30569</v>
      </c>
      <c r="T529" s="5">
        <f t="shared" si="111"/>
        <v>62882.112500000003</v>
      </c>
      <c r="U529" s="2">
        <v>79132</v>
      </c>
      <c r="V529" s="5">
        <f t="shared" si="106"/>
        <v>16249.887499999997</v>
      </c>
      <c r="W529" s="4">
        <f t="shared" si="107"/>
        <v>0.25841828230563973</v>
      </c>
      <c r="X529" s="22">
        <f t="shared" si="112"/>
        <v>52126.01926767941</v>
      </c>
      <c r="Y529" s="22">
        <f t="shared" si="113"/>
        <v>65596.335630263799</v>
      </c>
      <c r="Z529" s="22">
        <f t="shared" si="114"/>
        <v>13470.316362584388</v>
      </c>
      <c r="AA529" s="8">
        <f t="shared" si="115"/>
        <v>0.25841828230563962</v>
      </c>
      <c r="AB529" s="22">
        <f t="shared" si="116"/>
        <v>5247706.8504211036</v>
      </c>
      <c r="AC529" s="11">
        <v>2010</v>
      </c>
      <c r="AD529" s="2">
        <v>1998</v>
      </c>
      <c r="AE529" s="2">
        <f t="shared" si="108"/>
        <v>18</v>
      </c>
      <c r="AF529" s="2" t="s">
        <v>103</v>
      </c>
    </row>
    <row r="530" spans="1:32" x14ac:dyDescent="0.2">
      <c r="A530">
        <v>49</v>
      </c>
      <c r="B530" s="2" t="s">
        <v>1698</v>
      </c>
      <c r="C530" s="2" t="s">
        <v>22</v>
      </c>
      <c r="D530" s="2" t="s">
        <v>23</v>
      </c>
      <c r="E530" s="2" t="s">
        <v>2767</v>
      </c>
      <c r="F530" s="2" t="s">
        <v>2776</v>
      </c>
      <c r="G530" s="2">
        <v>75</v>
      </c>
      <c r="H530" s="2">
        <v>104</v>
      </c>
      <c r="I530" s="3">
        <v>42683</v>
      </c>
      <c r="J530" s="3">
        <v>42711</v>
      </c>
      <c r="K530" s="3" t="s">
        <v>2544</v>
      </c>
      <c r="L530" s="17">
        <f t="shared" si="109"/>
        <v>287.33999999999997</v>
      </c>
      <c r="M530" s="20">
        <f t="shared" si="110"/>
        <v>0.82894828426254619</v>
      </c>
      <c r="N530" s="2" t="s">
        <v>812</v>
      </c>
      <c r="O530" s="2">
        <v>6500000</v>
      </c>
      <c r="P530" s="2">
        <v>6500000</v>
      </c>
      <c r="Q530" s="2">
        <f t="shared" si="104"/>
        <v>0</v>
      </c>
      <c r="R530" s="4">
        <f t="shared" si="105"/>
        <v>0</v>
      </c>
      <c r="S530" s="2"/>
      <c r="T530" s="5">
        <f t="shared" si="111"/>
        <v>86666.666666666672</v>
      </c>
      <c r="U530" s="2">
        <v>86667</v>
      </c>
      <c r="V530" s="5">
        <f t="shared" si="106"/>
        <v>0.33333333332848269</v>
      </c>
      <c r="W530" s="4">
        <f t="shared" si="107"/>
        <v>3.8461538460978774E-6</v>
      </c>
      <c r="X530" s="22">
        <f t="shared" si="112"/>
        <v>71842.184636087346</v>
      </c>
      <c r="Y530" s="22">
        <f t="shared" si="113"/>
        <v>71842.460952182097</v>
      </c>
      <c r="Z530" s="22">
        <f t="shared" si="114"/>
        <v>0.27631609475065488</v>
      </c>
      <c r="AA530" s="8">
        <f t="shared" si="115"/>
        <v>3.8461538461047494E-6</v>
      </c>
      <c r="AB530" s="22">
        <f t="shared" si="116"/>
        <v>5388184.5714136576</v>
      </c>
      <c r="AC530" s="2">
        <v>903</v>
      </c>
      <c r="AD530" s="2">
        <v>1952</v>
      </c>
      <c r="AE530" s="2">
        <f t="shared" si="108"/>
        <v>64</v>
      </c>
      <c r="AF530" s="2" t="s">
        <v>161</v>
      </c>
    </row>
    <row r="531" spans="1:32" x14ac:dyDescent="0.2">
      <c r="A531">
        <v>50</v>
      </c>
      <c r="B531" s="2" t="s">
        <v>993</v>
      </c>
      <c r="C531" s="2" t="s">
        <v>22</v>
      </c>
      <c r="D531" s="2" t="s">
        <v>23</v>
      </c>
      <c r="E531" s="2" t="s">
        <v>2767</v>
      </c>
      <c r="F531" s="2" t="s">
        <v>2776</v>
      </c>
      <c r="G531" s="2">
        <v>55</v>
      </c>
      <c r="H531" s="2">
        <v>63</v>
      </c>
      <c r="I531" s="3">
        <v>42702</v>
      </c>
      <c r="J531" s="3">
        <v>42716</v>
      </c>
      <c r="K531" s="3" t="s">
        <v>2544</v>
      </c>
      <c r="L531" s="17">
        <f t="shared" si="109"/>
        <v>287.33999999999997</v>
      </c>
      <c r="M531" s="20">
        <f t="shared" si="110"/>
        <v>0.82894828426254619</v>
      </c>
      <c r="N531" s="2" t="s">
        <v>62</v>
      </c>
      <c r="O531" s="2">
        <v>4200000</v>
      </c>
      <c r="P531" s="2">
        <v>4200000</v>
      </c>
      <c r="Q531" s="2">
        <f t="shared" si="104"/>
        <v>0</v>
      </c>
      <c r="R531" s="4">
        <f t="shared" si="105"/>
        <v>0</v>
      </c>
      <c r="S531" s="2">
        <v>108000</v>
      </c>
      <c r="T531" s="5">
        <f t="shared" si="111"/>
        <v>78327.272727272721</v>
      </c>
      <c r="U531" s="2">
        <v>78327</v>
      </c>
      <c r="V531" s="5">
        <f t="shared" si="106"/>
        <v>-0.27272727272065822</v>
      </c>
      <c r="W531" s="4">
        <f t="shared" si="107"/>
        <v>-3.4818941503333805E-6</v>
      </c>
      <c r="X531" s="22">
        <f t="shared" si="112"/>
        <v>64929.258338237247</v>
      </c>
      <c r="Y531" s="22">
        <f t="shared" si="113"/>
        <v>64929.032261432454</v>
      </c>
      <c r="Z531" s="22">
        <f t="shared" si="114"/>
        <v>-0.22607680479268311</v>
      </c>
      <c r="AA531" s="8">
        <f t="shared" si="115"/>
        <v>-3.4818941503224449E-6</v>
      </c>
      <c r="AB531" s="22">
        <f t="shared" si="116"/>
        <v>3571096.7743787849</v>
      </c>
      <c r="AC531" s="11">
        <v>3893</v>
      </c>
      <c r="AD531" s="2">
        <v>1997</v>
      </c>
      <c r="AE531" s="2">
        <f t="shared" si="108"/>
        <v>19</v>
      </c>
      <c r="AF531" s="2" t="s">
        <v>46</v>
      </c>
    </row>
    <row r="532" spans="1:32" x14ac:dyDescent="0.2">
      <c r="A532">
        <v>50</v>
      </c>
      <c r="B532" s="2" t="s">
        <v>956</v>
      </c>
      <c r="C532" s="2" t="s">
        <v>22</v>
      </c>
      <c r="D532" s="2" t="s">
        <v>23</v>
      </c>
      <c r="E532" s="2" t="s">
        <v>2767</v>
      </c>
      <c r="F532" s="2" t="s">
        <v>2776</v>
      </c>
      <c r="G532" s="2">
        <v>54</v>
      </c>
      <c r="H532" s="2">
        <v>60</v>
      </c>
      <c r="I532" s="3">
        <v>42706</v>
      </c>
      <c r="J532" s="3">
        <v>42717</v>
      </c>
      <c r="K532" s="3" t="s">
        <v>2544</v>
      </c>
      <c r="L532" s="17">
        <f t="shared" si="109"/>
        <v>287.33999999999997</v>
      </c>
      <c r="M532" s="20">
        <f t="shared" si="110"/>
        <v>0.82894828426254619</v>
      </c>
      <c r="N532" s="2" t="s">
        <v>24</v>
      </c>
      <c r="O532" s="2">
        <v>4000000</v>
      </c>
      <c r="P532" s="2">
        <v>5050000</v>
      </c>
      <c r="Q532" s="2">
        <f t="shared" si="104"/>
        <v>1050000</v>
      </c>
      <c r="R532" s="4">
        <f t="shared" si="105"/>
        <v>0.26250000000000001</v>
      </c>
      <c r="S532" s="2">
        <v>12000</v>
      </c>
      <c r="T532" s="5">
        <f t="shared" si="111"/>
        <v>74296.296296296292</v>
      </c>
      <c r="U532" s="2">
        <v>93741</v>
      </c>
      <c r="V532" s="5">
        <f t="shared" si="106"/>
        <v>19444.703703703708</v>
      </c>
      <c r="W532" s="4">
        <f t="shared" si="107"/>
        <v>0.26171834496510477</v>
      </c>
      <c r="X532" s="22">
        <f t="shared" si="112"/>
        <v>61587.787341876574</v>
      </c>
      <c r="Y532" s="22">
        <f t="shared" si="113"/>
        <v>77706.441115055335</v>
      </c>
      <c r="Z532" s="22">
        <f t="shared" si="114"/>
        <v>16118.653773178761</v>
      </c>
      <c r="AA532" s="8">
        <f t="shared" si="115"/>
        <v>0.26171834496510471</v>
      </c>
      <c r="AB532" s="22">
        <f t="shared" si="116"/>
        <v>4196147.8202129882</v>
      </c>
      <c r="AC532" s="11">
        <v>18324</v>
      </c>
      <c r="AD532" s="2">
        <v>2000</v>
      </c>
      <c r="AE532" s="2">
        <f t="shared" si="108"/>
        <v>16</v>
      </c>
      <c r="AF532" s="2" t="s">
        <v>37</v>
      </c>
    </row>
    <row r="533" spans="1:32" x14ac:dyDescent="0.2">
      <c r="A533">
        <v>50</v>
      </c>
      <c r="B533" s="2" t="s">
        <v>910</v>
      </c>
      <c r="C533" s="2" t="s">
        <v>22</v>
      </c>
      <c r="D533" s="2" t="s">
        <v>23</v>
      </c>
      <c r="E533" s="2" t="s">
        <v>2767</v>
      </c>
      <c r="F533" s="2" t="s">
        <v>2776</v>
      </c>
      <c r="G533" s="2">
        <v>81</v>
      </c>
      <c r="H533" s="2">
        <v>99</v>
      </c>
      <c r="I533" s="3">
        <v>42706</v>
      </c>
      <c r="J533" s="3">
        <v>42717</v>
      </c>
      <c r="K533" s="3" t="s">
        <v>2544</v>
      </c>
      <c r="L533" s="17">
        <f t="shared" si="109"/>
        <v>287.33999999999997</v>
      </c>
      <c r="M533" s="20">
        <f t="shared" si="110"/>
        <v>0.82894828426254619</v>
      </c>
      <c r="N533" s="2" t="s">
        <v>24</v>
      </c>
      <c r="O533" s="2">
        <v>4500000</v>
      </c>
      <c r="P533" s="2">
        <v>6050000</v>
      </c>
      <c r="Q533" s="2">
        <f t="shared" si="104"/>
        <v>1550000</v>
      </c>
      <c r="R533" s="4">
        <f t="shared" si="105"/>
        <v>0.34444444444444444</v>
      </c>
      <c r="S533" s="2">
        <v>379854</v>
      </c>
      <c r="T533" s="5">
        <f t="shared" si="111"/>
        <v>60245.111111111109</v>
      </c>
      <c r="U533" s="2">
        <v>79381</v>
      </c>
      <c r="V533" s="5">
        <f t="shared" si="106"/>
        <v>19135.888888888891</v>
      </c>
      <c r="W533" s="4">
        <f t="shared" si="107"/>
        <v>0.31763388822698385</v>
      </c>
      <c r="X533" s="22">
        <f t="shared" si="112"/>
        <v>49940.081490762015</v>
      </c>
      <c r="Y533" s="22">
        <f t="shared" si="113"/>
        <v>65802.743753045172</v>
      </c>
      <c r="Z533" s="22">
        <f t="shared" si="114"/>
        <v>15862.662262283156</v>
      </c>
      <c r="AA533" s="8">
        <f t="shared" si="115"/>
        <v>0.31763388822698363</v>
      </c>
      <c r="AB533" s="22">
        <f t="shared" si="116"/>
        <v>5330022.2439966593</v>
      </c>
      <c r="AC533" s="11">
        <v>6038</v>
      </c>
      <c r="AD533" s="2">
        <v>1959</v>
      </c>
      <c r="AE533" s="2">
        <f t="shared" si="108"/>
        <v>57</v>
      </c>
      <c r="AF533" s="2" t="s">
        <v>186</v>
      </c>
    </row>
    <row r="534" spans="1:32" x14ac:dyDescent="0.2">
      <c r="R534" s="24">
        <f>AVERAGE(R2:R533)</f>
        <v>8.1915734382143585E-2</v>
      </c>
      <c r="X534" s="21">
        <f>AVERAGE(X2:X533)</f>
        <v>57630.652415891542</v>
      </c>
      <c r="Y534" s="21">
        <f>AVERAGE(Y2:Y533)</f>
        <v>62186.853624956326</v>
      </c>
      <c r="Z534" s="22">
        <f t="shared" si="114"/>
        <v>4556.2012090647841</v>
      </c>
      <c r="AA534" s="28">
        <f>AVERAGE(AA2:AA533)</f>
        <v>8.1113537473333788E-2</v>
      </c>
      <c r="AB534" s="22">
        <f t="shared" si="116"/>
        <v>0</v>
      </c>
    </row>
  </sheetData>
  <sortState ref="A2:X533">
    <sortCondition ref="J2:J533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7"/>
  <sheetViews>
    <sheetView workbookViewId="0">
      <selection activeCell="M10" sqref="M10"/>
    </sheetView>
  </sheetViews>
  <sheetFormatPr baseColWidth="10" defaultRowHeight="16" x14ac:dyDescent="0.2"/>
  <cols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2" t="s">
        <v>870</v>
      </c>
      <c r="C2" s="2" t="s">
        <v>22</v>
      </c>
      <c r="D2" s="2" t="s">
        <v>23</v>
      </c>
      <c r="E2" s="2" t="s">
        <v>2768</v>
      </c>
      <c r="F2" s="2" t="s">
        <v>2776</v>
      </c>
      <c r="G2" s="2">
        <v>46</v>
      </c>
      <c r="H2" s="2">
        <v>51</v>
      </c>
      <c r="I2" s="3">
        <v>42371</v>
      </c>
      <c r="J2" s="3">
        <v>42373</v>
      </c>
      <c r="K2" s="3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2" t="s">
        <v>2548</v>
      </c>
      <c r="O2" s="2">
        <v>3100000</v>
      </c>
      <c r="P2" s="2">
        <v>3450000</v>
      </c>
      <c r="Q2" s="2">
        <f t="shared" ref="Q2:Q33" si="0">P2-O2</f>
        <v>350000</v>
      </c>
      <c r="R2" s="4">
        <f t="shared" ref="R2:R33" si="1">Q2/O2</f>
        <v>0.11290322580645161</v>
      </c>
      <c r="S2" s="2"/>
      <c r="T2" s="5">
        <f>(O2+S2)/G2</f>
        <v>67391.304347826081</v>
      </c>
      <c r="U2" s="2">
        <v>75000</v>
      </c>
      <c r="V2" s="5">
        <f t="shared" ref="V2:V33" si="2">U2-T2</f>
        <v>7608.6956521739194</v>
      </c>
      <c r="W2" s="4">
        <f t="shared" ref="W2:W33" si="3">V2/T2</f>
        <v>0.11290322580645172</v>
      </c>
      <c r="X2" s="22">
        <f>T2*M2</f>
        <v>67391.304347826081</v>
      </c>
      <c r="Y2" s="22">
        <f>U2*M2</f>
        <v>75000</v>
      </c>
      <c r="Z2" s="22">
        <f>Y2-X2</f>
        <v>7608.6956521739194</v>
      </c>
      <c r="AA2" s="8">
        <f>Z2/X2</f>
        <v>0.11290322580645172</v>
      </c>
      <c r="AB2" s="22">
        <f>Y2*G2</f>
        <v>3450000</v>
      </c>
      <c r="AC2" s="11">
        <v>18871</v>
      </c>
      <c r="AD2" s="2">
        <v>2006</v>
      </c>
      <c r="AE2" s="2">
        <f t="shared" ref="AE2:AE33" si="4">2016-AD2</f>
        <v>10</v>
      </c>
      <c r="AF2" s="2" t="s">
        <v>774</v>
      </c>
    </row>
    <row r="3" spans="1:32" x14ac:dyDescent="0.2">
      <c r="A3">
        <v>5</v>
      </c>
      <c r="B3" s="2" t="s">
        <v>2559</v>
      </c>
      <c r="C3" s="2" t="s">
        <v>22</v>
      </c>
      <c r="D3" s="2" t="s">
        <v>23</v>
      </c>
      <c r="E3" s="2" t="s">
        <v>2768</v>
      </c>
      <c r="F3" s="2" t="s">
        <v>2776</v>
      </c>
      <c r="G3" s="2">
        <v>30</v>
      </c>
      <c r="H3" s="2">
        <v>33</v>
      </c>
      <c r="I3" s="3">
        <v>42400</v>
      </c>
      <c r="J3" s="3">
        <v>42402</v>
      </c>
      <c r="K3" s="3" t="s">
        <v>2534</v>
      </c>
      <c r="L3" s="17">
        <f t="shared" ref="L3:L5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240.59</v>
      </c>
      <c r="M3" s="20">
        <f t="shared" ref="M3:M56" si="6">$L$2/L3</f>
        <v>0.99002452304750821</v>
      </c>
      <c r="N3" s="2" t="s">
        <v>2548</v>
      </c>
      <c r="O3" s="2">
        <v>1890000</v>
      </c>
      <c r="P3" s="2">
        <v>2100000</v>
      </c>
      <c r="Q3" s="2">
        <f t="shared" si="0"/>
        <v>210000</v>
      </c>
      <c r="R3" s="4">
        <f t="shared" si="1"/>
        <v>0.1111111111111111</v>
      </c>
      <c r="S3" s="2">
        <v>6862</v>
      </c>
      <c r="T3" s="5">
        <f t="shared" ref="T3:T56" si="7">(O3+S3)/G3</f>
        <v>63228.73333333333</v>
      </c>
      <c r="U3" s="2">
        <v>70229</v>
      </c>
      <c r="V3" s="5">
        <f t="shared" si="2"/>
        <v>7000.2666666666701</v>
      </c>
      <c r="W3" s="4">
        <f t="shared" si="3"/>
        <v>0.11071337820041738</v>
      </c>
      <c r="X3" s="22">
        <f t="shared" ref="X3:X56" si="8">T3*M3</f>
        <v>62597.996561231412</v>
      </c>
      <c r="Y3" s="22">
        <f t="shared" ref="Y3:Y56" si="9">U3*M3</f>
        <v>69528.432229103448</v>
      </c>
      <c r="Z3" s="22">
        <f t="shared" ref="Z3:Z57" si="10">Y3-X3</f>
        <v>6930.435667872036</v>
      </c>
      <c r="AA3" s="8">
        <f t="shared" ref="AA3:AA56" si="11">Z3/X3</f>
        <v>0.11071337820041732</v>
      </c>
      <c r="AB3" s="22">
        <f t="shared" ref="AB3:AB57" si="12">Y3*G3</f>
        <v>2085852.9668731035</v>
      </c>
      <c r="AC3" s="11">
        <v>4769</v>
      </c>
      <c r="AD3" s="2">
        <v>1972</v>
      </c>
      <c r="AE3" s="2">
        <f t="shared" si="4"/>
        <v>44</v>
      </c>
      <c r="AF3" s="2" t="s">
        <v>63</v>
      </c>
    </row>
    <row r="4" spans="1:32" x14ac:dyDescent="0.2">
      <c r="A4">
        <v>9</v>
      </c>
      <c r="B4" s="2" t="s">
        <v>2696</v>
      </c>
      <c r="C4" s="2" t="s">
        <v>22</v>
      </c>
      <c r="D4" s="2" t="s">
        <v>23</v>
      </c>
      <c r="E4" s="2" t="s">
        <v>2768</v>
      </c>
      <c r="F4" s="2" t="s">
        <v>2776</v>
      </c>
      <c r="G4" s="2">
        <v>84</v>
      </c>
      <c r="H4" s="2">
        <v>93</v>
      </c>
      <c r="I4" s="3">
        <v>42429</v>
      </c>
      <c r="J4" s="3">
        <v>42433</v>
      </c>
      <c r="K4" s="3" t="s">
        <v>2535</v>
      </c>
      <c r="L4" s="17">
        <f t="shared" si="5"/>
        <v>245.99</v>
      </c>
      <c r="M4" s="20">
        <f t="shared" si="6"/>
        <v>0.96829139395910402</v>
      </c>
      <c r="N4" s="2" t="s">
        <v>2546</v>
      </c>
      <c r="O4" s="2">
        <v>8500000</v>
      </c>
      <c r="P4" s="2">
        <v>8700000</v>
      </c>
      <c r="Q4" s="2">
        <f t="shared" si="0"/>
        <v>200000</v>
      </c>
      <c r="R4" s="4">
        <f t="shared" si="1"/>
        <v>2.3529411764705882E-2</v>
      </c>
      <c r="S4" s="2"/>
      <c r="T4" s="5">
        <f t="shared" si="7"/>
        <v>101190.47619047618</v>
      </c>
      <c r="U4" s="2">
        <v>103571</v>
      </c>
      <c r="V4" s="5">
        <f t="shared" si="2"/>
        <v>2380.5238095238165</v>
      </c>
      <c r="W4" s="4">
        <f t="shared" si="3"/>
        <v>2.3525176470588306E-2</v>
      </c>
      <c r="X4" s="22">
        <f t="shared" si="8"/>
        <v>97981.867245861707</v>
      </c>
      <c r="Y4" s="22">
        <f t="shared" si="9"/>
        <v>100286.90796373837</v>
      </c>
      <c r="Z4" s="22">
        <f t="shared" si="10"/>
        <v>2305.0407178766618</v>
      </c>
      <c r="AA4" s="8">
        <f t="shared" si="11"/>
        <v>2.3525176470588396E-2</v>
      </c>
      <c r="AB4" s="22">
        <f t="shared" si="12"/>
        <v>8424100.2689540237</v>
      </c>
      <c r="AC4" s="2">
        <v>950</v>
      </c>
      <c r="AD4" s="2">
        <v>2016</v>
      </c>
      <c r="AE4" s="2">
        <f t="shared" si="4"/>
        <v>0</v>
      </c>
      <c r="AF4" s="2" t="s">
        <v>127</v>
      </c>
    </row>
    <row r="5" spans="1:32" x14ac:dyDescent="0.2">
      <c r="A5">
        <v>10</v>
      </c>
      <c r="B5" s="2" t="s">
        <v>845</v>
      </c>
      <c r="C5" s="2" t="s">
        <v>22</v>
      </c>
      <c r="D5" s="2" t="s">
        <v>23</v>
      </c>
      <c r="E5" s="2" t="s">
        <v>2768</v>
      </c>
      <c r="F5" s="2" t="s">
        <v>2776</v>
      </c>
      <c r="G5" s="2">
        <v>83</v>
      </c>
      <c r="H5" s="2">
        <v>95</v>
      </c>
      <c r="I5" s="3">
        <v>42436</v>
      </c>
      <c r="J5" s="3">
        <v>42436</v>
      </c>
      <c r="K5" s="3" t="s">
        <v>2535</v>
      </c>
      <c r="L5" s="17">
        <f t="shared" si="5"/>
        <v>245.99</v>
      </c>
      <c r="M5" s="20">
        <f t="shared" si="6"/>
        <v>0.96829139395910402</v>
      </c>
      <c r="N5" s="2" t="s">
        <v>2554</v>
      </c>
      <c r="O5" s="2">
        <v>5100000</v>
      </c>
      <c r="P5" s="2">
        <v>5500000</v>
      </c>
      <c r="Q5" s="2">
        <f t="shared" si="0"/>
        <v>400000</v>
      </c>
      <c r="R5" s="4">
        <f t="shared" si="1"/>
        <v>7.8431372549019607E-2</v>
      </c>
      <c r="S5" s="2">
        <v>3302</v>
      </c>
      <c r="T5" s="5">
        <f t="shared" si="7"/>
        <v>61485.566265060239</v>
      </c>
      <c r="U5" s="2">
        <v>66305</v>
      </c>
      <c r="V5" s="5">
        <f t="shared" si="2"/>
        <v>4819.4337349397611</v>
      </c>
      <c r="W5" s="4">
        <f t="shared" si="3"/>
        <v>7.8383172306871154E-2</v>
      </c>
      <c r="X5" s="22">
        <f t="shared" si="8"/>
        <v>59535.944667160038</v>
      </c>
      <c r="Y5" s="22">
        <f t="shared" si="9"/>
        <v>64202.560876458389</v>
      </c>
      <c r="Z5" s="22">
        <f t="shared" si="10"/>
        <v>4666.6162092983504</v>
      </c>
      <c r="AA5" s="8">
        <f t="shared" si="11"/>
        <v>7.8383172306871127E-2</v>
      </c>
      <c r="AB5" s="22">
        <f t="shared" si="12"/>
        <v>5328812.5527460463</v>
      </c>
      <c r="AC5" s="11">
        <v>17798</v>
      </c>
      <c r="AD5" s="2">
        <v>2005</v>
      </c>
      <c r="AE5" s="2">
        <f t="shared" si="4"/>
        <v>11</v>
      </c>
      <c r="AF5" s="2" t="s">
        <v>103</v>
      </c>
    </row>
    <row r="6" spans="1:32" x14ac:dyDescent="0.2">
      <c r="A6">
        <v>10</v>
      </c>
      <c r="B6" s="2" t="s">
        <v>2714</v>
      </c>
      <c r="C6" s="2" t="s">
        <v>22</v>
      </c>
      <c r="D6" s="2" t="s">
        <v>23</v>
      </c>
      <c r="E6" s="2" t="s">
        <v>2768</v>
      </c>
      <c r="F6" s="2" t="s">
        <v>2776</v>
      </c>
      <c r="G6" s="2">
        <v>92</v>
      </c>
      <c r="H6" s="2">
        <v>100</v>
      </c>
      <c r="I6" s="3">
        <v>42433</v>
      </c>
      <c r="J6" s="3">
        <v>42437</v>
      </c>
      <c r="K6" s="3" t="s">
        <v>2535</v>
      </c>
      <c r="L6" s="17">
        <f t="shared" si="5"/>
        <v>245.99</v>
      </c>
      <c r="M6" s="20">
        <f t="shared" si="6"/>
        <v>0.96829139395910402</v>
      </c>
      <c r="N6" s="2" t="s">
        <v>2546</v>
      </c>
      <c r="O6" s="2">
        <v>5400000</v>
      </c>
      <c r="P6" s="2">
        <v>5800000</v>
      </c>
      <c r="Q6" s="2">
        <f t="shared" si="0"/>
        <v>400000</v>
      </c>
      <c r="R6" s="4">
        <f t="shared" si="1"/>
        <v>7.407407407407407E-2</v>
      </c>
      <c r="S6" s="2">
        <v>98482</v>
      </c>
      <c r="T6" s="5">
        <f t="shared" si="7"/>
        <v>59766.108695652176</v>
      </c>
      <c r="U6" s="2">
        <v>64114</v>
      </c>
      <c r="V6" s="5">
        <f t="shared" si="2"/>
        <v>4347.8913043478242</v>
      </c>
      <c r="W6" s="4">
        <f t="shared" si="3"/>
        <v>7.2748442206412578E-2</v>
      </c>
      <c r="X6" s="22">
        <f t="shared" si="8"/>
        <v>57871.008700424376</v>
      </c>
      <c r="Y6" s="22">
        <f t="shared" si="9"/>
        <v>62081.034432293993</v>
      </c>
      <c r="Z6" s="22">
        <f t="shared" si="10"/>
        <v>4210.0257318696167</v>
      </c>
      <c r="AA6" s="8">
        <f t="shared" si="11"/>
        <v>7.2748442206412481E-2</v>
      </c>
      <c r="AB6" s="22">
        <f t="shared" si="12"/>
        <v>5711455.167771047</v>
      </c>
      <c r="AC6" s="11">
        <v>14740</v>
      </c>
      <c r="AD6" s="2">
        <v>1954</v>
      </c>
      <c r="AE6" s="2">
        <f t="shared" si="4"/>
        <v>62</v>
      </c>
      <c r="AF6" s="2" t="s">
        <v>37</v>
      </c>
    </row>
    <row r="7" spans="1:32" x14ac:dyDescent="0.2">
      <c r="A7">
        <v>11</v>
      </c>
      <c r="B7" s="2" t="s">
        <v>2663</v>
      </c>
      <c r="C7" s="2" t="s">
        <v>22</v>
      </c>
      <c r="D7" s="2" t="s">
        <v>23</v>
      </c>
      <c r="E7" s="2" t="s">
        <v>2768</v>
      </c>
      <c r="F7" s="2" t="s">
        <v>2776</v>
      </c>
      <c r="G7" s="2">
        <v>73</v>
      </c>
      <c r="H7" s="2">
        <v>80</v>
      </c>
      <c r="I7" s="3">
        <v>42443</v>
      </c>
      <c r="J7" s="3">
        <v>42447</v>
      </c>
      <c r="K7" s="3" t="s">
        <v>2535</v>
      </c>
      <c r="L7" s="17">
        <f t="shared" si="5"/>
        <v>245.99</v>
      </c>
      <c r="M7" s="20">
        <f t="shared" si="6"/>
        <v>0.96829139395910402</v>
      </c>
      <c r="N7" s="2" t="s">
        <v>2546</v>
      </c>
      <c r="O7" s="2">
        <v>2950000</v>
      </c>
      <c r="P7" s="2">
        <v>3070000</v>
      </c>
      <c r="Q7" s="2">
        <f t="shared" si="0"/>
        <v>120000</v>
      </c>
      <c r="R7" s="4">
        <f t="shared" si="1"/>
        <v>4.0677966101694912E-2</v>
      </c>
      <c r="S7" s="2"/>
      <c r="T7" s="5">
        <f t="shared" si="7"/>
        <v>40410.95890410959</v>
      </c>
      <c r="U7" s="2">
        <v>42055</v>
      </c>
      <c r="V7" s="5">
        <f t="shared" si="2"/>
        <v>1644.0410958904104</v>
      </c>
      <c r="W7" s="4">
        <f t="shared" si="3"/>
        <v>4.0683050847457609E-2</v>
      </c>
      <c r="X7" s="22">
        <f t="shared" si="8"/>
        <v>39129.583728484344</v>
      </c>
      <c r="Y7" s="22">
        <f t="shared" si="9"/>
        <v>40721.49457295012</v>
      </c>
      <c r="Z7" s="22">
        <f t="shared" si="10"/>
        <v>1591.9108444657759</v>
      </c>
      <c r="AA7" s="8">
        <f t="shared" si="11"/>
        <v>4.068305084745754E-2</v>
      </c>
      <c r="AB7" s="22">
        <f t="shared" si="12"/>
        <v>2972669.1038253587</v>
      </c>
      <c r="AC7" s="11">
        <v>1672</v>
      </c>
      <c r="AD7" s="2">
        <v>1962</v>
      </c>
      <c r="AE7" s="2">
        <f t="shared" si="4"/>
        <v>54</v>
      </c>
      <c r="AF7" s="2" t="s">
        <v>838</v>
      </c>
    </row>
    <row r="8" spans="1:32" x14ac:dyDescent="0.2">
      <c r="A8">
        <v>11</v>
      </c>
      <c r="B8" s="2" t="s">
        <v>2737</v>
      </c>
      <c r="C8" s="2" t="s">
        <v>22</v>
      </c>
      <c r="D8" s="2" t="s">
        <v>23</v>
      </c>
      <c r="E8" s="2" t="s">
        <v>2768</v>
      </c>
      <c r="F8" s="2" t="s">
        <v>2776</v>
      </c>
      <c r="G8" s="2">
        <v>115</v>
      </c>
      <c r="H8" s="2">
        <v>143</v>
      </c>
      <c r="I8" s="3">
        <v>42443</v>
      </c>
      <c r="J8" s="3">
        <v>42447</v>
      </c>
      <c r="K8" s="3" t="s">
        <v>2535</v>
      </c>
      <c r="L8" s="17">
        <f t="shared" si="5"/>
        <v>245.99</v>
      </c>
      <c r="M8" s="20">
        <f t="shared" si="6"/>
        <v>0.96829139395910402</v>
      </c>
      <c r="N8" s="2" t="s">
        <v>2546</v>
      </c>
      <c r="O8" s="2">
        <v>5600000</v>
      </c>
      <c r="P8" s="2">
        <v>6400000</v>
      </c>
      <c r="Q8" s="2">
        <f t="shared" si="0"/>
        <v>800000</v>
      </c>
      <c r="R8" s="4">
        <f t="shared" si="1"/>
        <v>0.14285714285714285</v>
      </c>
      <c r="S8" s="2">
        <v>20510</v>
      </c>
      <c r="T8" s="5">
        <f t="shared" si="7"/>
        <v>48874</v>
      </c>
      <c r="U8" s="2">
        <v>55831</v>
      </c>
      <c r="V8" s="5">
        <f t="shared" si="2"/>
        <v>6957</v>
      </c>
      <c r="W8" s="4">
        <f t="shared" si="3"/>
        <v>0.14234562343986579</v>
      </c>
      <c r="X8" s="22">
        <f t="shared" si="8"/>
        <v>47324.273588357253</v>
      </c>
      <c r="Y8" s="22">
        <f t="shared" si="9"/>
        <v>54060.676816130734</v>
      </c>
      <c r="Z8" s="22">
        <f t="shared" si="10"/>
        <v>6736.4032277734805</v>
      </c>
      <c r="AA8" s="8">
        <f t="shared" si="11"/>
        <v>0.14234562343986565</v>
      </c>
      <c r="AB8" s="22">
        <f t="shared" si="12"/>
        <v>6216977.8338550348</v>
      </c>
      <c r="AC8" s="11">
        <v>14211</v>
      </c>
      <c r="AD8" s="2">
        <v>1983</v>
      </c>
      <c r="AE8" s="2">
        <f t="shared" si="4"/>
        <v>33</v>
      </c>
      <c r="AF8" s="2" t="s">
        <v>37</v>
      </c>
    </row>
    <row r="9" spans="1:32" x14ac:dyDescent="0.2">
      <c r="A9">
        <v>14</v>
      </c>
      <c r="B9" s="2" t="s">
        <v>2648</v>
      </c>
      <c r="C9" s="2" t="s">
        <v>22</v>
      </c>
      <c r="D9" s="2" t="s">
        <v>23</v>
      </c>
      <c r="E9" s="2" t="s">
        <v>2768</v>
      </c>
      <c r="F9" s="2" t="s">
        <v>2776</v>
      </c>
      <c r="G9" s="2">
        <v>68</v>
      </c>
      <c r="H9" s="2">
        <v>75</v>
      </c>
      <c r="I9" s="3">
        <v>42461</v>
      </c>
      <c r="J9" s="3">
        <v>42464</v>
      </c>
      <c r="K9" s="3" t="s">
        <v>2536</v>
      </c>
      <c r="L9" s="17">
        <f t="shared" si="5"/>
        <v>250.79</v>
      </c>
      <c r="M9" s="20">
        <f t="shared" si="6"/>
        <v>0.9497587623110969</v>
      </c>
      <c r="N9" s="2" t="s">
        <v>2550</v>
      </c>
      <c r="O9" s="2">
        <v>4490000</v>
      </c>
      <c r="P9" s="2">
        <v>4900000</v>
      </c>
      <c r="Q9" s="2">
        <f t="shared" si="0"/>
        <v>410000</v>
      </c>
      <c r="R9" s="4">
        <f t="shared" si="1"/>
        <v>9.1314031180400893E-2</v>
      </c>
      <c r="S9" s="2">
        <v>25000</v>
      </c>
      <c r="T9" s="5">
        <f t="shared" si="7"/>
        <v>66397.058823529413</v>
      </c>
      <c r="U9" s="2">
        <v>72426</v>
      </c>
      <c r="V9" s="5">
        <f t="shared" si="2"/>
        <v>6028.9411764705874</v>
      </c>
      <c r="W9" s="4">
        <f t="shared" si="3"/>
        <v>9.0801328903654471E-2</v>
      </c>
      <c r="X9" s="22">
        <f t="shared" si="8"/>
        <v>63061.18840933239</v>
      </c>
      <c r="Y9" s="22">
        <f t="shared" si="9"/>
        <v>68787.228119143503</v>
      </c>
      <c r="Z9" s="22">
        <f t="shared" si="10"/>
        <v>5726.0397098111134</v>
      </c>
      <c r="AA9" s="8">
        <f t="shared" si="11"/>
        <v>9.0801328903654471E-2</v>
      </c>
      <c r="AB9" s="22">
        <f t="shared" si="12"/>
        <v>4677531.5121017583</v>
      </c>
      <c r="AC9" s="11">
        <v>2979</v>
      </c>
      <c r="AD9" s="2">
        <v>1995</v>
      </c>
      <c r="AE9" s="2">
        <f t="shared" si="4"/>
        <v>21</v>
      </c>
      <c r="AF9" s="2" t="s">
        <v>75</v>
      </c>
    </row>
    <row r="10" spans="1:32" x14ac:dyDescent="0.2">
      <c r="A10">
        <v>14</v>
      </c>
      <c r="B10" s="2" t="s">
        <v>1678</v>
      </c>
      <c r="C10" s="2" t="s">
        <v>22</v>
      </c>
      <c r="D10" s="2" t="s">
        <v>23</v>
      </c>
      <c r="E10" s="2" t="s">
        <v>2768</v>
      </c>
      <c r="F10" s="2" t="s">
        <v>2776</v>
      </c>
      <c r="G10" s="2">
        <v>76</v>
      </c>
      <c r="H10" s="2">
        <v>82</v>
      </c>
      <c r="I10" s="3">
        <v>42463</v>
      </c>
      <c r="J10" s="3">
        <v>42464</v>
      </c>
      <c r="K10" s="3" t="s">
        <v>2536</v>
      </c>
      <c r="L10" s="17">
        <f t="shared" si="5"/>
        <v>250.79</v>
      </c>
      <c r="M10" s="20">
        <f t="shared" si="6"/>
        <v>0.9497587623110969</v>
      </c>
      <c r="N10" s="2" t="s">
        <v>2555</v>
      </c>
      <c r="O10" s="2">
        <v>6490000</v>
      </c>
      <c r="P10" s="2">
        <v>7125000</v>
      </c>
      <c r="Q10" s="2">
        <f t="shared" si="0"/>
        <v>635000</v>
      </c>
      <c r="R10" s="4">
        <f t="shared" si="1"/>
        <v>9.7842835130970723E-2</v>
      </c>
      <c r="S10" s="2"/>
      <c r="T10" s="5">
        <f t="shared" si="7"/>
        <v>85394.736842105267</v>
      </c>
      <c r="U10" s="2">
        <v>93750</v>
      </c>
      <c r="V10" s="5">
        <f t="shared" si="2"/>
        <v>8355.263157894733</v>
      </c>
      <c r="W10" s="4">
        <f t="shared" si="3"/>
        <v>9.7842835130970682E-2</v>
      </c>
      <c r="X10" s="22">
        <f t="shared" si="8"/>
        <v>81104.399571039728</v>
      </c>
      <c r="Y10" s="22">
        <f t="shared" si="9"/>
        <v>89039.883966665337</v>
      </c>
      <c r="Z10" s="22">
        <f t="shared" si="10"/>
        <v>7935.4843956256082</v>
      </c>
      <c r="AA10" s="8">
        <f t="shared" si="11"/>
        <v>9.7842835130970668E-2</v>
      </c>
      <c r="AB10" s="22">
        <f t="shared" si="12"/>
        <v>6767031.1814665655</v>
      </c>
      <c r="AC10" s="11">
        <v>18871</v>
      </c>
      <c r="AD10" s="2">
        <v>2006</v>
      </c>
      <c r="AE10" s="2">
        <f t="shared" si="4"/>
        <v>10</v>
      </c>
      <c r="AF10" s="2" t="s">
        <v>127</v>
      </c>
    </row>
    <row r="11" spans="1:32" x14ac:dyDescent="0.2">
      <c r="A11">
        <v>14</v>
      </c>
      <c r="B11" s="2" t="s">
        <v>451</v>
      </c>
      <c r="C11" s="2" t="s">
        <v>22</v>
      </c>
      <c r="D11" s="2" t="s">
        <v>23</v>
      </c>
      <c r="E11" s="2" t="s">
        <v>2768</v>
      </c>
      <c r="F11" s="2" t="s">
        <v>2776</v>
      </c>
      <c r="G11" s="2">
        <v>43</v>
      </c>
      <c r="H11" s="2">
        <v>47</v>
      </c>
      <c r="I11" s="3">
        <v>42464</v>
      </c>
      <c r="J11" s="3">
        <v>42465</v>
      </c>
      <c r="K11" s="3" t="s">
        <v>2536</v>
      </c>
      <c r="L11" s="17">
        <f t="shared" si="5"/>
        <v>250.79</v>
      </c>
      <c r="M11" s="20">
        <f t="shared" si="6"/>
        <v>0.9497587623110969</v>
      </c>
      <c r="N11" s="2" t="s">
        <v>2555</v>
      </c>
      <c r="O11" s="2">
        <v>3000000</v>
      </c>
      <c r="P11" s="2">
        <v>3500000</v>
      </c>
      <c r="Q11" s="2">
        <f t="shared" si="0"/>
        <v>500000</v>
      </c>
      <c r="R11" s="4">
        <f t="shared" si="1"/>
        <v>0.16666666666666666</v>
      </c>
      <c r="S11" s="2"/>
      <c r="T11" s="5">
        <f t="shared" si="7"/>
        <v>69767.441860465115</v>
      </c>
      <c r="U11" s="2">
        <v>81395</v>
      </c>
      <c r="V11" s="5">
        <f t="shared" si="2"/>
        <v>11627.558139534885</v>
      </c>
      <c r="W11" s="4">
        <f t="shared" si="3"/>
        <v>0.16666166666666671</v>
      </c>
      <c r="X11" s="22">
        <f t="shared" si="8"/>
        <v>66262.239231006766</v>
      </c>
      <c r="Y11" s="22">
        <f t="shared" si="9"/>
        <v>77305.614458311728</v>
      </c>
      <c r="Z11" s="22">
        <f t="shared" si="10"/>
        <v>11043.375227304961</v>
      </c>
      <c r="AA11" s="8">
        <f t="shared" si="11"/>
        <v>0.16666166666666649</v>
      </c>
      <c r="AB11" s="22">
        <f t="shared" si="12"/>
        <v>3324141.4217074043</v>
      </c>
      <c r="AC11" s="11">
        <v>1216</v>
      </c>
      <c r="AD11" s="2">
        <v>2006</v>
      </c>
      <c r="AE11" s="2">
        <f t="shared" si="4"/>
        <v>10</v>
      </c>
      <c r="AF11" s="2" t="s">
        <v>67</v>
      </c>
    </row>
    <row r="12" spans="1:32" x14ac:dyDescent="0.2">
      <c r="A12">
        <v>14</v>
      </c>
      <c r="B12" s="2" t="s">
        <v>2569</v>
      </c>
      <c r="C12" s="2" t="s">
        <v>22</v>
      </c>
      <c r="D12" s="2" t="s">
        <v>23</v>
      </c>
      <c r="E12" s="2" t="s">
        <v>2768</v>
      </c>
      <c r="F12" s="2" t="s">
        <v>2776</v>
      </c>
      <c r="G12" s="2">
        <v>34</v>
      </c>
      <c r="H12" s="2"/>
      <c r="I12" s="3">
        <v>42464</v>
      </c>
      <c r="J12" s="3">
        <v>42467</v>
      </c>
      <c r="K12" s="3" t="s">
        <v>2536</v>
      </c>
      <c r="L12" s="17">
        <f t="shared" si="5"/>
        <v>250.79</v>
      </c>
      <c r="M12" s="20">
        <f t="shared" si="6"/>
        <v>0.9497587623110969</v>
      </c>
      <c r="N12" s="2" t="s">
        <v>2550</v>
      </c>
      <c r="O12" s="2">
        <v>2890000</v>
      </c>
      <c r="P12" s="2">
        <v>3650000</v>
      </c>
      <c r="Q12" s="2">
        <f t="shared" si="0"/>
        <v>760000</v>
      </c>
      <c r="R12" s="4">
        <f t="shared" si="1"/>
        <v>0.26297577854671278</v>
      </c>
      <c r="S12" s="2"/>
      <c r="T12" s="5">
        <f t="shared" si="7"/>
        <v>85000</v>
      </c>
      <c r="U12" s="2">
        <v>107353</v>
      </c>
      <c r="V12" s="5">
        <f t="shared" si="2"/>
        <v>22353</v>
      </c>
      <c r="W12" s="4">
        <f t="shared" si="3"/>
        <v>0.26297647058823531</v>
      </c>
      <c r="X12" s="22">
        <f t="shared" si="8"/>
        <v>80729.494796443236</v>
      </c>
      <c r="Y12" s="22">
        <f t="shared" si="9"/>
        <v>101959.45241038318</v>
      </c>
      <c r="Z12" s="22">
        <f t="shared" si="10"/>
        <v>21229.957613939943</v>
      </c>
      <c r="AA12" s="8">
        <f t="shared" si="11"/>
        <v>0.2629764705882352</v>
      </c>
      <c r="AB12" s="22">
        <f t="shared" si="12"/>
        <v>3466621.381953028</v>
      </c>
      <c r="AC12" s="11">
        <v>13949</v>
      </c>
      <c r="AD12" s="2">
        <v>2008</v>
      </c>
      <c r="AE12" s="2">
        <f t="shared" si="4"/>
        <v>8</v>
      </c>
      <c r="AF12" s="2" t="s">
        <v>729</v>
      </c>
    </row>
    <row r="13" spans="1:32" x14ac:dyDescent="0.2">
      <c r="A13">
        <v>15</v>
      </c>
      <c r="B13" s="2" t="s">
        <v>545</v>
      </c>
      <c r="C13" s="2" t="s">
        <v>22</v>
      </c>
      <c r="D13" s="2" t="s">
        <v>23</v>
      </c>
      <c r="E13" s="2" t="s">
        <v>2768</v>
      </c>
      <c r="F13" s="2" t="s">
        <v>2776</v>
      </c>
      <c r="G13" s="2">
        <v>36</v>
      </c>
      <c r="H13" s="2">
        <v>39</v>
      </c>
      <c r="I13" s="3">
        <v>42468</v>
      </c>
      <c r="J13" s="3">
        <v>42472</v>
      </c>
      <c r="K13" s="3" t="s">
        <v>2536</v>
      </c>
      <c r="L13" s="17">
        <f t="shared" si="5"/>
        <v>250.79</v>
      </c>
      <c r="M13" s="20">
        <f t="shared" si="6"/>
        <v>0.9497587623110969</v>
      </c>
      <c r="N13" s="2" t="s">
        <v>2546</v>
      </c>
      <c r="O13" s="2">
        <v>2190000</v>
      </c>
      <c r="P13" s="2">
        <v>2700000</v>
      </c>
      <c r="Q13" s="2">
        <f t="shared" si="0"/>
        <v>510000</v>
      </c>
      <c r="R13" s="4">
        <f t="shared" si="1"/>
        <v>0.23287671232876711</v>
      </c>
      <c r="S13" s="2"/>
      <c r="T13" s="5">
        <f t="shared" si="7"/>
        <v>60833.333333333336</v>
      </c>
      <c r="U13" s="2">
        <v>75000</v>
      </c>
      <c r="V13" s="5">
        <f t="shared" si="2"/>
        <v>14166.666666666664</v>
      </c>
      <c r="W13" s="4">
        <f t="shared" si="3"/>
        <v>0.23287671232876708</v>
      </c>
      <c r="X13" s="22">
        <f t="shared" si="8"/>
        <v>57776.991373925062</v>
      </c>
      <c r="Y13" s="22">
        <f t="shared" si="9"/>
        <v>71231.907173332263</v>
      </c>
      <c r="Z13" s="22">
        <f t="shared" si="10"/>
        <v>13454.915799407201</v>
      </c>
      <c r="AA13" s="8">
        <f t="shared" si="11"/>
        <v>0.23287671232876703</v>
      </c>
      <c r="AB13" s="22">
        <f t="shared" si="12"/>
        <v>2564348.6582399616</v>
      </c>
      <c r="AC13" s="11">
        <v>1823</v>
      </c>
      <c r="AD13" s="2">
        <v>2006</v>
      </c>
      <c r="AE13" s="2">
        <f t="shared" si="4"/>
        <v>10</v>
      </c>
      <c r="AF13" s="2" t="s">
        <v>37</v>
      </c>
    </row>
    <row r="14" spans="1:32" x14ac:dyDescent="0.2">
      <c r="A14">
        <v>15</v>
      </c>
      <c r="B14" s="2" t="s">
        <v>2242</v>
      </c>
      <c r="C14" s="2" t="s">
        <v>22</v>
      </c>
      <c r="D14" s="2" t="s">
        <v>23</v>
      </c>
      <c r="E14" s="2" t="s">
        <v>2768</v>
      </c>
      <c r="F14" s="2" t="s">
        <v>2776</v>
      </c>
      <c r="G14" s="2">
        <v>92</v>
      </c>
      <c r="H14" s="2">
        <v>101</v>
      </c>
      <c r="I14" s="3">
        <v>42469</v>
      </c>
      <c r="J14" s="3">
        <v>42473</v>
      </c>
      <c r="K14" s="3" t="s">
        <v>2536</v>
      </c>
      <c r="L14" s="17">
        <f t="shared" si="5"/>
        <v>250.79</v>
      </c>
      <c r="M14" s="20">
        <f t="shared" si="6"/>
        <v>0.9497587623110969</v>
      </c>
      <c r="N14" s="2" t="s">
        <v>2546</v>
      </c>
      <c r="O14" s="2">
        <v>5550000</v>
      </c>
      <c r="P14" s="2">
        <v>6000000</v>
      </c>
      <c r="Q14" s="2">
        <f t="shared" si="0"/>
        <v>450000</v>
      </c>
      <c r="R14" s="4">
        <f t="shared" si="1"/>
        <v>8.1081081081081086E-2</v>
      </c>
      <c r="S14" s="2"/>
      <c r="T14" s="5">
        <f t="shared" si="7"/>
        <v>60326.086956521736</v>
      </c>
      <c r="U14" s="2">
        <v>65217</v>
      </c>
      <c r="V14" s="5">
        <f t="shared" si="2"/>
        <v>4890.9130434782637</v>
      </c>
      <c r="W14" s="4">
        <f t="shared" si="3"/>
        <v>8.1074594594594651E-2</v>
      </c>
      <c r="X14" s="22">
        <f t="shared" si="8"/>
        <v>57295.229682897691</v>
      </c>
      <c r="Y14" s="22">
        <f t="shared" si="9"/>
        <v>61940.417201642806</v>
      </c>
      <c r="Z14" s="22">
        <f t="shared" si="10"/>
        <v>4645.1875187451151</v>
      </c>
      <c r="AA14" s="8">
        <f t="shared" si="11"/>
        <v>8.1074594594594637E-2</v>
      </c>
      <c r="AB14" s="22">
        <f t="shared" si="12"/>
        <v>5698518.3825511383</v>
      </c>
      <c r="AC14" s="11">
        <v>13704</v>
      </c>
      <c r="AD14" s="2">
        <v>1985</v>
      </c>
      <c r="AE14" s="2">
        <f t="shared" si="4"/>
        <v>31</v>
      </c>
      <c r="AF14" s="2" t="s">
        <v>37</v>
      </c>
    </row>
    <row r="15" spans="1:32" x14ac:dyDescent="0.2">
      <c r="A15">
        <v>16</v>
      </c>
      <c r="B15" s="2" t="s">
        <v>2649</v>
      </c>
      <c r="C15" s="2" t="s">
        <v>22</v>
      </c>
      <c r="D15" s="2" t="s">
        <v>23</v>
      </c>
      <c r="E15" s="2" t="s">
        <v>2768</v>
      </c>
      <c r="F15" s="2" t="s">
        <v>2776</v>
      </c>
      <c r="G15" s="2">
        <v>76</v>
      </c>
      <c r="H15" s="2">
        <v>84</v>
      </c>
      <c r="I15" s="3">
        <v>42478</v>
      </c>
      <c r="J15" s="3">
        <v>42482</v>
      </c>
      <c r="K15" s="3" t="s">
        <v>2536</v>
      </c>
      <c r="L15" s="17">
        <f t="shared" si="5"/>
        <v>250.79</v>
      </c>
      <c r="M15" s="20">
        <f t="shared" si="6"/>
        <v>0.9497587623110969</v>
      </c>
      <c r="N15" s="2" t="s">
        <v>2546</v>
      </c>
      <c r="O15" s="2">
        <v>3950000</v>
      </c>
      <c r="P15" s="2">
        <v>4500000</v>
      </c>
      <c r="Q15" s="2">
        <f t="shared" si="0"/>
        <v>550000</v>
      </c>
      <c r="R15" s="4">
        <f t="shared" si="1"/>
        <v>0.13924050632911392</v>
      </c>
      <c r="S15" s="2">
        <v>43598</v>
      </c>
      <c r="T15" s="5">
        <f t="shared" si="7"/>
        <v>52547.34210526316</v>
      </c>
      <c r="U15" s="2">
        <v>59784</v>
      </c>
      <c r="V15" s="5">
        <f t="shared" si="2"/>
        <v>7236.6578947368398</v>
      </c>
      <c r="W15" s="4">
        <f t="shared" si="3"/>
        <v>0.1377169159239362</v>
      </c>
      <c r="X15" s="22">
        <f t="shared" si="8"/>
        <v>49907.29860063253</v>
      </c>
      <c r="Y15" s="22">
        <f t="shared" si="9"/>
        <v>56780.377846006617</v>
      </c>
      <c r="Z15" s="22">
        <f t="shared" si="10"/>
        <v>6873.0792453740869</v>
      </c>
      <c r="AA15" s="8">
        <f t="shared" si="11"/>
        <v>0.13771691592393617</v>
      </c>
      <c r="AB15" s="22">
        <f t="shared" si="12"/>
        <v>4315308.7162965033</v>
      </c>
      <c r="AC15" s="11">
        <v>2874</v>
      </c>
      <c r="AD15" s="2">
        <v>1952</v>
      </c>
      <c r="AE15" s="2">
        <f t="shared" si="4"/>
        <v>64</v>
      </c>
      <c r="AF15" s="2" t="s">
        <v>838</v>
      </c>
    </row>
    <row r="16" spans="1:32" x14ac:dyDescent="0.2">
      <c r="A16">
        <v>16</v>
      </c>
      <c r="B16" s="2" t="s">
        <v>2726</v>
      </c>
      <c r="C16" s="2" t="s">
        <v>22</v>
      </c>
      <c r="D16" s="2" t="s">
        <v>23</v>
      </c>
      <c r="E16" s="2" t="s">
        <v>2768</v>
      </c>
      <c r="F16" s="2" t="s">
        <v>2776</v>
      </c>
      <c r="G16" s="2">
        <v>98</v>
      </c>
      <c r="H16" s="2">
        <v>109</v>
      </c>
      <c r="I16" s="3">
        <v>42481</v>
      </c>
      <c r="J16" s="3">
        <v>42482</v>
      </c>
      <c r="K16" s="3" t="s">
        <v>2536</v>
      </c>
      <c r="L16" s="17">
        <f t="shared" si="5"/>
        <v>250.79</v>
      </c>
      <c r="M16" s="20">
        <f t="shared" si="6"/>
        <v>0.9497587623110969</v>
      </c>
      <c r="N16" s="2" t="s">
        <v>2555</v>
      </c>
      <c r="O16" s="2">
        <v>5700000</v>
      </c>
      <c r="P16" s="2">
        <v>6000000</v>
      </c>
      <c r="Q16" s="2">
        <f t="shared" si="0"/>
        <v>300000</v>
      </c>
      <c r="R16" s="4">
        <f t="shared" si="1"/>
        <v>5.2631578947368418E-2</v>
      </c>
      <c r="S16" s="2"/>
      <c r="T16" s="5">
        <f t="shared" si="7"/>
        <v>58163.265306122448</v>
      </c>
      <c r="U16" s="2">
        <v>61224</v>
      </c>
      <c r="V16" s="5">
        <f t="shared" si="2"/>
        <v>3060.7346938775518</v>
      </c>
      <c r="W16" s="4">
        <f t="shared" si="3"/>
        <v>5.2623157894736858E-2</v>
      </c>
      <c r="X16" s="22">
        <f t="shared" si="8"/>
        <v>55241.070869114817</v>
      </c>
      <c r="Y16" s="22">
        <f t="shared" si="9"/>
        <v>58148.030463734598</v>
      </c>
      <c r="Z16" s="22">
        <f t="shared" si="10"/>
        <v>2906.9595946197805</v>
      </c>
      <c r="AA16" s="8">
        <f t="shared" si="11"/>
        <v>5.2623157894736913E-2</v>
      </c>
      <c r="AB16" s="22">
        <f t="shared" si="12"/>
        <v>5698506.9854459902</v>
      </c>
      <c r="AC16" s="11">
        <v>1059</v>
      </c>
      <c r="AD16" s="2">
        <v>1992</v>
      </c>
      <c r="AE16" s="2">
        <f t="shared" si="4"/>
        <v>24</v>
      </c>
      <c r="AF16" s="2" t="s">
        <v>433</v>
      </c>
    </row>
    <row r="17" spans="1:32" x14ac:dyDescent="0.2">
      <c r="A17">
        <v>17</v>
      </c>
      <c r="B17" s="2" t="s">
        <v>2686</v>
      </c>
      <c r="C17" s="2" t="s">
        <v>22</v>
      </c>
      <c r="D17" s="2" t="s">
        <v>23</v>
      </c>
      <c r="E17" s="2" t="s">
        <v>2768</v>
      </c>
      <c r="F17" s="2" t="s">
        <v>2776</v>
      </c>
      <c r="G17" s="2">
        <v>80</v>
      </c>
      <c r="H17" s="2">
        <v>88</v>
      </c>
      <c r="I17" s="3">
        <v>42483</v>
      </c>
      <c r="J17" s="3">
        <v>42487</v>
      </c>
      <c r="K17" s="3" t="s">
        <v>2536</v>
      </c>
      <c r="L17" s="17">
        <f t="shared" si="5"/>
        <v>250.79</v>
      </c>
      <c r="M17" s="20">
        <f t="shared" si="6"/>
        <v>0.9497587623110969</v>
      </c>
      <c r="N17" s="2" t="s">
        <v>2546</v>
      </c>
      <c r="O17" s="2">
        <v>4850000</v>
      </c>
      <c r="P17" s="2">
        <v>5250000</v>
      </c>
      <c r="Q17" s="2">
        <f t="shared" si="0"/>
        <v>400000</v>
      </c>
      <c r="R17" s="4">
        <f t="shared" si="1"/>
        <v>8.247422680412371E-2</v>
      </c>
      <c r="S17" s="2"/>
      <c r="T17" s="5">
        <f t="shared" si="7"/>
        <v>60625</v>
      </c>
      <c r="U17" s="2">
        <v>65625</v>
      </c>
      <c r="V17" s="5">
        <f t="shared" si="2"/>
        <v>5000</v>
      </c>
      <c r="W17" s="4">
        <f t="shared" si="3"/>
        <v>8.247422680412371E-2</v>
      </c>
      <c r="X17" s="22">
        <f t="shared" si="8"/>
        <v>57579.124965110248</v>
      </c>
      <c r="Y17" s="22">
        <f t="shared" si="9"/>
        <v>62327.918776665734</v>
      </c>
      <c r="Z17" s="22">
        <f t="shared" si="10"/>
        <v>4748.7938115554862</v>
      </c>
      <c r="AA17" s="8">
        <f t="shared" si="11"/>
        <v>8.2474226804123738E-2</v>
      </c>
      <c r="AB17" s="22">
        <f t="shared" si="12"/>
        <v>4986233.5021332586</v>
      </c>
      <c r="AC17" s="11">
        <v>6928</v>
      </c>
      <c r="AD17" s="2">
        <v>1996</v>
      </c>
      <c r="AE17" s="2">
        <f t="shared" si="4"/>
        <v>20</v>
      </c>
      <c r="AF17" s="2" t="s">
        <v>161</v>
      </c>
    </row>
    <row r="18" spans="1:32" x14ac:dyDescent="0.2">
      <c r="A18">
        <v>17</v>
      </c>
      <c r="B18" s="2" t="s">
        <v>2649</v>
      </c>
      <c r="C18" s="2" t="s">
        <v>22</v>
      </c>
      <c r="D18" s="2" t="s">
        <v>23</v>
      </c>
      <c r="E18" s="2" t="s">
        <v>2768</v>
      </c>
      <c r="F18" s="2" t="s">
        <v>2776</v>
      </c>
      <c r="G18" s="2">
        <v>68</v>
      </c>
      <c r="H18" s="2">
        <v>75</v>
      </c>
      <c r="I18" s="3">
        <v>42488</v>
      </c>
      <c r="J18" s="3">
        <v>42491</v>
      </c>
      <c r="K18" s="3" t="s">
        <v>2537</v>
      </c>
      <c r="L18" s="17">
        <f t="shared" si="5"/>
        <v>256.52</v>
      </c>
      <c r="M18" s="20">
        <f t="shared" si="6"/>
        <v>0.92854358334632781</v>
      </c>
      <c r="N18" s="2" t="s">
        <v>2550</v>
      </c>
      <c r="O18" s="2">
        <v>3650000</v>
      </c>
      <c r="P18" s="2">
        <v>3900000</v>
      </c>
      <c r="Q18" s="2">
        <f t="shared" si="0"/>
        <v>250000</v>
      </c>
      <c r="R18" s="4">
        <f t="shared" si="1"/>
        <v>6.8493150684931503E-2</v>
      </c>
      <c r="S18" s="2">
        <v>39766</v>
      </c>
      <c r="T18" s="5">
        <f t="shared" si="7"/>
        <v>54261.26470588235</v>
      </c>
      <c r="U18" s="2">
        <v>57938</v>
      </c>
      <c r="V18" s="5">
        <f t="shared" si="2"/>
        <v>3676.7352941176505</v>
      </c>
      <c r="W18" s="4">
        <f t="shared" si="3"/>
        <v>6.7759852521813102E-2</v>
      </c>
      <c r="X18" s="22">
        <f t="shared" si="8"/>
        <v>50383.949166903622</v>
      </c>
      <c r="Y18" s="22">
        <f t="shared" si="9"/>
        <v>53797.958131919542</v>
      </c>
      <c r="Z18" s="22">
        <f t="shared" si="10"/>
        <v>3414.0089650159207</v>
      </c>
      <c r="AA18" s="8">
        <f t="shared" si="11"/>
        <v>6.7759852521813171E-2</v>
      </c>
      <c r="AB18" s="22">
        <f t="shared" si="12"/>
        <v>3658261.1529705287</v>
      </c>
      <c r="AC18" s="11">
        <v>2874</v>
      </c>
      <c r="AD18" s="2">
        <v>1952</v>
      </c>
      <c r="AE18" s="2">
        <f t="shared" si="4"/>
        <v>64</v>
      </c>
      <c r="AF18" s="2" t="s">
        <v>181</v>
      </c>
    </row>
    <row r="19" spans="1:32" x14ac:dyDescent="0.2">
      <c r="A19">
        <v>18</v>
      </c>
      <c r="B19" s="2" t="s">
        <v>2664</v>
      </c>
      <c r="C19" s="2" t="s">
        <v>22</v>
      </c>
      <c r="D19" s="2" t="s">
        <v>23</v>
      </c>
      <c r="E19" s="2" t="s">
        <v>2768</v>
      </c>
      <c r="F19" s="2" t="s">
        <v>2776</v>
      </c>
      <c r="G19" s="2">
        <v>73</v>
      </c>
      <c r="H19" s="2">
        <v>83</v>
      </c>
      <c r="I19" s="3">
        <v>42490</v>
      </c>
      <c r="J19" s="3">
        <v>42493</v>
      </c>
      <c r="K19" s="3" t="s">
        <v>2537</v>
      </c>
      <c r="L19" s="17">
        <f t="shared" si="5"/>
        <v>256.52</v>
      </c>
      <c r="M19" s="20">
        <f t="shared" si="6"/>
        <v>0.92854358334632781</v>
      </c>
      <c r="N19" s="2" t="s">
        <v>2550</v>
      </c>
      <c r="O19" s="2">
        <v>5500000</v>
      </c>
      <c r="P19" s="2">
        <v>6000000</v>
      </c>
      <c r="Q19" s="2">
        <f t="shared" si="0"/>
        <v>500000</v>
      </c>
      <c r="R19" s="4">
        <f t="shared" si="1"/>
        <v>9.0909090909090912E-2</v>
      </c>
      <c r="S19" s="2"/>
      <c r="T19" s="5">
        <f t="shared" si="7"/>
        <v>75342.465753424651</v>
      </c>
      <c r="U19" s="2">
        <v>82192</v>
      </c>
      <c r="V19" s="5">
        <f t="shared" si="2"/>
        <v>6849.5342465753492</v>
      </c>
      <c r="W19" s="4">
        <f t="shared" si="3"/>
        <v>9.0912000000000104E-2</v>
      </c>
      <c r="X19" s="22">
        <f t="shared" si="8"/>
        <v>69958.763128832914</v>
      </c>
      <c r="Y19" s="22">
        <f t="shared" si="9"/>
        <v>76318.854202401373</v>
      </c>
      <c r="Z19" s="22">
        <f t="shared" si="10"/>
        <v>6360.0910735684593</v>
      </c>
      <c r="AA19" s="8">
        <f t="shared" si="11"/>
        <v>9.0912000000000021E-2</v>
      </c>
      <c r="AB19" s="22">
        <f t="shared" si="12"/>
        <v>5571276.3567753006</v>
      </c>
      <c r="AC19" s="2">
        <v>860</v>
      </c>
      <c r="AD19" s="2">
        <v>2014</v>
      </c>
      <c r="AE19" s="2">
        <f t="shared" si="4"/>
        <v>2</v>
      </c>
      <c r="AF19" s="2" t="s">
        <v>225</v>
      </c>
    </row>
    <row r="20" spans="1:32" x14ac:dyDescent="0.2">
      <c r="A20">
        <v>18</v>
      </c>
      <c r="B20" s="2" t="s">
        <v>2063</v>
      </c>
      <c r="C20" s="2" t="s">
        <v>22</v>
      </c>
      <c r="D20" s="2" t="s">
        <v>23</v>
      </c>
      <c r="E20" s="2" t="s">
        <v>2768</v>
      </c>
      <c r="F20" s="2" t="s">
        <v>2776</v>
      </c>
      <c r="G20" s="2">
        <v>143</v>
      </c>
      <c r="H20" s="2">
        <v>157</v>
      </c>
      <c r="I20" s="3">
        <v>42492</v>
      </c>
      <c r="J20" s="3">
        <v>42496</v>
      </c>
      <c r="K20" s="3" t="s">
        <v>2537</v>
      </c>
      <c r="L20" s="17">
        <f t="shared" si="5"/>
        <v>256.52</v>
      </c>
      <c r="M20" s="20">
        <f t="shared" si="6"/>
        <v>0.92854358334632781</v>
      </c>
      <c r="N20" s="2" t="s">
        <v>2546</v>
      </c>
      <c r="O20" s="2">
        <v>8000000</v>
      </c>
      <c r="P20" s="2">
        <v>8550000</v>
      </c>
      <c r="Q20" s="2">
        <f t="shared" si="0"/>
        <v>550000</v>
      </c>
      <c r="R20" s="4">
        <f t="shared" si="1"/>
        <v>6.8750000000000006E-2</v>
      </c>
      <c r="S20" s="2"/>
      <c r="T20" s="5">
        <f t="shared" si="7"/>
        <v>55944.055944055945</v>
      </c>
      <c r="U20" s="2">
        <v>59790</v>
      </c>
      <c r="V20" s="5">
        <f t="shared" si="2"/>
        <v>3845.9440559440554</v>
      </c>
      <c r="W20" s="4">
        <f t="shared" si="3"/>
        <v>6.8746249999999995E-2</v>
      </c>
      <c r="X20" s="22">
        <f t="shared" si="8"/>
        <v>51946.494173221137</v>
      </c>
      <c r="Y20" s="22">
        <f t="shared" si="9"/>
        <v>55517.620848276936</v>
      </c>
      <c r="Z20" s="22">
        <f t="shared" si="10"/>
        <v>3571.1266750557988</v>
      </c>
      <c r="AA20" s="8">
        <f t="shared" si="11"/>
        <v>6.8746249999999912E-2</v>
      </c>
      <c r="AB20" s="22">
        <f t="shared" si="12"/>
        <v>7939019.7813036023</v>
      </c>
      <c r="AC20" s="11">
        <v>1384</v>
      </c>
      <c r="AD20" s="2">
        <v>2012</v>
      </c>
      <c r="AE20" s="2">
        <f t="shared" si="4"/>
        <v>4</v>
      </c>
      <c r="AF20" s="2" t="s">
        <v>67</v>
      </c>
    </row>
    <row r="21" spans="1:32" x14ac:dyDescent="0.2">
      <c r="A21">
        <v>20</v>
      </c>
      <c r="B21" s="2" t="s">
        <v>2623</v>
      </c>
      <c r="C21" s="2" t="s">
        <v>22</v>
      </c>
      <c r="D21" s="2" t="s">
        <v>23</v>
      </c>
      <c r="E21" s="2" t="s">
        <v>2768</v>
      </c>
      <c r="F21" s="2" t="s">
        <v>2776</v>
      </c>
      <c r="G21" s="2">
        <v>54</v>
      </c>
      <c r="H21" s="2">
        <v>61</v>
      </c>
      <c r="I21" s="3">
        <v>42504</v>
      </c>
      <c r="J21" s="3">
        <v>42506</v>
      </c>
      <c r="K21" s="3" t="s">
        <v>2537</v>
      </c>
      <c r="L21" s="17">
        <f t="shared" si="5"/>
        <v>256.52</v>
      </c>
      <c r="M21" s="20">
        <f t="shared" si="6"/>
        <v>0.92854358334632781</v>
      </c>
      <c r="N21" s="2" t="s">
        <v>2548</v>
      </c>
      <c r="O21" s="2">
        <v>3200000</v>
      </c>
      <c r="P21" s="2">
        <v>3700000</v>
      </c>
      <c r="Q21" s="2">
        <f t="shared" si="0"/>
        <v>500000</v>
      </c>
      <c r="R21" s="4">
        <f t="shared" si="1"/>
        <v>0.15625</v>
      </c>
      <c r="S21" s="2">
        <v>2020</v>
      </c>
      <c r="T21" s="5">
        <f t="shared" si="7"/>
        <v>59296.666666666664</v>
      </c>
      <c r="U21" s="2">
        <v>68556</v>
      </c>
      <c r="V21" s="5">
        <f t="shared" si="2"/>
        <v>9259.3333333333358</v>
      </c>
      <c r="W21" s="4">
        <f t="shared" si="3"/>
        <v>0.15615267862162016</v>
      </c>
      <c r="X21" s="22">
        <f t="shared" si="8"/>
        <v>55059.539347159414</v>
      </c>
      <c r="Y21" s="22">
        <f t="shared" si="9"/>
        <v>63657.233899890853</v>
      </c>
      <c r="Z21" s="22">
        <f t="shared" si="10"/>
        <v>8597.6945527314383</v>
      </c>
      <c r="AA21" s="8">
        <f t="shared" si="11"/>
        <v>0.15615267862162024</v>
      </c>
      <c r="AB21" s="22">
        <f t="shared" si="12"/>
        <v>3437490.6305941059</v>
      </c>
      <c r="AC21" s="11">
        <v>6461</v>
      </c>
      <c r="AD21" s="2">
        <v>1985</v>
      </c>
      <c r="AE21" s="2">
        <f t="shared" si="4"/>
        <v>31</v>
      </c>
      <c r="AF21" s="2" t="s">
        <v>161</v>
      </c>
    </row>
    <row r="22" spans="1:32" x14ac:dyDescent="0.2">
      <c r="A22">
        <v>20</v>
      </c>
      <c r="B22" s="2" t="s">
        <v>2608</v>
      </c>
      <c r="C22" s="2" t="s">
        <v>22</v>
      </c>
      <c r="D22" s="2" t="s">
        <v>23</v>
      </c>
      <c r="E22" s="2" t="s">
        <v>2768</v>
      </c>
      <c r="F22" s="2" t="s">
        <v>2776</v>
      </c>
      <c r="G22" s="2">
        <v>50</v>
      </c>
      <c r="H22" s="2">
        <v>55</v>
      </c>
      <c r="I22" s="3">
        <v>42504</v>
      </c>
      <c r="J22" s="3">
        <v>42508</v>
      </c>
      <c r="K22" s="3" t="s">
        <v>2537</v>
      </c>
      <c r="L22" s="17">
        <f t="shared" si="5"/>
        <v>256.52</v>
      </c>
      <c r="M22" s="20">
        <f t="shared" si="6"/>
        <v>0.92854358334632781</v>
      </c>
      <c r="N22" s="2" t="s">
        <v>2546</v>
      </c>
      <c r="O22" s="2">
        <v>3150000</v>
      </c>
      <c r="P22" s="2">
        <v>3801486</v>
      </c>
      <c r="Q22" s="2">
        <f t="shared" si="0"/>
        <v>651486</v>
      </c>
      <c r="R22" s="4">
        <f t="shared" si="1"/>
        <v>0.20682095238095238</v>
      </c>
      <c r="S22" s="2">
        <v>48514</v>
      </c>
      <c r="T22" s="5">
        <f t="shared" si="7"/>
        <v>63970.28</v>
      </c>
      <c r="U22" s="2">
        <v>77000</v>
      </c>
      <c r="V22" s="5">
        <f t="shared" si="2"/>
        <v>13029.720000000001</v>
      </c>
      <c r="W22" s="4">
        <f t="shared" si="3"/>
        <v>0.20368396073926831</v>
      </c>
      <c r="X22" s="22">
        <f t="shared" si="8"/>
        <v>59399.193018867925</v>
      </c>
      <c r="Y22" s="22">
        <f t="shared" si="9"/>
        <v>71497.855917667242</v>
      </c>
      <c r="Z22" s="22">
        <f t="shared" si="10"/>
        <v>12098.662898799317</v>
      </c>
      <c r="AA22" s="8">
        <f t="shared" si="11"/>
        <v>0.20368396073926834</v>
      </c>
      <c r="AB22" s="22">
        <f t="shared" si="12"/>
        <v>3574892.7958833622</v>
      </c>
      <c r="AC22" s="11">
        <v>6740</v>
      </c>
      <c r="AD22" s="2">
        <v>1991</v>
      </c>
      <c r="AE22" s="2">
        <f t="shared" si="4"/>
        <v>25</v>
      </c>
      <c r="AF22" s="2" t="s">
        <v>27</v>
      </c>
    </row>
    <row r="23" spans="1:32" x14ac:dyDescent="0.2">
      <c r="A23">
        <v>21</v>
      </c>
      <c r="B23" s="2" t="s">
        <v>2700</v>
      </c>
      <c r="C23" s="2" t="s">
        <v>22</v>
      </c>
      <c r="D23" s="2" t="s">
        <v>23</v>
      </c>
      <c r="E23" s="2" t="s">
        <v>2768</v>
      </c>
      <c r="F23" s="2" t="s">
        <v>2776</v>
      </c>
      <c r="G23" s="2">
        <v>85</v>
      </c>
      <c r="H23" s="2">
        <v>89</v>
      </c>
      <c r="I23" s="3">
        <v>42511</v>
      </c>
      <c r="J23" s="3">
        <v>42513</v>
      </c>
      <c r="K23" s="3" t="s">
        <v>2537</v>
      </c>
      <c r="L23" s="17">
        <f t="shared" si="5"/>
        <v>256.52</v>
      </c>
      <c r="M23" s="20">
        <f t="shared" si="6"/>
        <v>0.92854358334632781</v>
      </c>
      <c r="N23" s="2" t="s">
        <v>2548</v>
      </c>
      <c r="O23" s="2">
        <v>5000000</v>
      </c>
      <c r="P23" s="2">
        <v>5650000</v>
      </c>
      <c r="Q23" s="2">
        <f t="shared" si="0"/>
        <v>650000</v>
      </c>
      <c r="R23" s="4">
        <f t="shared" si="1"/>
        <v>0.13</v>
      </c>
      <c r="S23" s="2"/>
      <c r="T23" s="5">
        <f t="shared" si="7"/>
        <v>58823.529411764706</v>
      </c>
      <c r="U23" s="2">
        <v>66471</v>
      </c>
      <c r="V23" s="5">
        <f t="shared" si="2"/>
        <v>7647.4705882352937</v>
      </c>
      <c r="W23" s="4">
        <f t="shared" si="3"/>
        <v>0.13000699999999998</v>
      </c>
      <c r="X23" s="22">
        <f t="shared" si="8"/>
        <v>54620.210785078103</v>
      </c>
      <c r="Y23" s="22">
        <f t="shared" si="9"/>
        <v>61721.220528613754</v>
      </c>
      <c r="Z23" s="22">
        <f t="shared" si="10"/>
        <v>7101.0097435356511</v>
      </c>
      <c r="AA23" s="8">
        <f t="shared" si="11"/>
        <v>0.13000700000000004</v>
      </c>
      <c r="AB23" s="22">
        <f t="shared" si="12"/>
        <v>5246303.7449321691</v>
      </c>
      <c r="AC23" s="11">
        <v>2810</v>
      </c>
      <c r="AD23" s="2">
        <v>1947</v>
      </c>
      <c r="AE23" s="2">
        <f t="shared" si="4"/>
        <v>69</v>
      </c>
      <c r="AF23" s="2" t="s">
        <v>46</v>
      </c>
    </row>
    <row r="24" spans="1:32" x14ac:dyDescent="0.2">
      <c r="A24">
        <v>21</v>
      </c>
      <c r="B24" s="2" t="s">
        <v>2732</v>
      </c>
      <c r="C24" s="2" t="s">
        <v>22</v>
      </c>
      <c r="D24" s="2" t="s">
        <v>23</v>
      </c>
      <c r="E24" s="2" t="s">
        <v>2768</v>
      </c>
      <c r="F24" s="2" t="s">
        <v>2776</v>
      </c>
      <c r="G24" s="2">
        <v>106</v>
      </c>
      <c r="H24" s="2">
        <v>114</v>
      </c>
      <c r="I24" s="3">
        <v>42510</v>
      </c>
      <c r="J24" s="3">
        <v>42513</v>
      </c>
      <c r="K24" s="3" t="s">
        <v>2537</v>
      </c>
      <c r="L24" s="17">
        <f t="shared" si="5"/>
        <v>256.52</v>
      </c>
      <c r="M24" s="20">
        <f t="shared" si="6"/>
        <v>0.92854358334632781</v>
      </c>
      <c r="N24" s="2" t="s">
        <v>2550</v>
      </c>
      <c r="O24" s="2">
        <v>5000000</v>
      </c>
      <c r="P24" s="2">
        <v>5800000</v>
      </c>
      <c r="Q24" s="2">
        <f t="shared" si="0"/>
        <v>800000</v>
      </c>
      <c r="R24" s="4">
        <f t="shared" si="1"/>
        <v>0.16</v>
      </c>
      <c r="S24" s="2">
        <v>198579</v>
      </c>
      <c r="T24" s="5">
        <f t="shared" si="7"/>
        <v>49043.198113207545</v>
      </c>
      <c r="U24" s="2">
        <v>56590</v>
      </c>
      <c r="V24" s="5">
        <f t="shared" si="2"/>
        <v>7546.8018867924548</v>
      </c>
      <c r="W24" s="4">
        <f t="shared" si="3"/>
        <v>0.15388070470795967</v>
      </c>
      <c r="X24" s="22">
        <f t="shared" si="8"/>
        <v>45538.746914801595</v>
      </c>
      <c r="Y24" s="22">
        <f t="shared" si="9"/>
        <v>52546.28138156869</v>
      </c>
      <c r="Z24" s="22">
        <f t="shared" si="10"/>
        <v>7007.5344667670943</v>
      </c>
      <c r="AA24" s="8">
        <f t="shared" si="11"/>
        <v>0.15388070470795967</v>
      </c>
      <c r="AB24" s="22">
        <f t="shared" si="12"/>
        <v>5569905.8264462808</v>
      </c>
      <c r="AC24" s="2"/>
      <c r="AD24" s="2">
        <v>1977</v>
      </c>
      <c r="AE24" s="2">
        <f t="shared" si="4"/>
        <v>39</v>
      </c>
      <c r="AF24" s="2" t="s">
        <v>108</v>
      </c>
    </row>
    <row r="25" spans="1:32" x14ac:dyDescent="0.2">
      <c r="A25">
        <v>21</v>
      </c>
      <c r="B25" s="2" t="s">
        <v>2650</v>
      </c>
      <c r="C25" s="2" t="s">
        <v>22</v>
      </c>
      <c r="D25" s="2" t="s">
        <v>23</v>
      </c>
      <c r="E25" s="2" t="s">
        <v>2768</v>
      </c>
      <c r="F25" s="2" t="s">
        <v>2776</v>
      </c>
      <c r="G25" s="2">
        <v>69</v>
      </c>
      <c r="H25" s="2">
        <v>75</v>
      </c>
      <c r="I25" s="3">
        <v>42514</v>
      </c>
      <c r="J25" s="3">
        <v>42515</v>
      </c>
      <c r="K25" s="3" t="s">
        <v>2537</v>
      </c>
      <c r="L25" s="17">
        <f t="shared" si="5"/>
        <v>256.52</v>
      </c>
      <c r="M25" s="20">
        <f t="shared" si="6"/>
        <v>0.92854358334632781</v>
      </c>
      <c r="N25" s="2" t="s">
        <v>2555</v>
      </c>
      <c r="O25" s="2">
        <v>5200000</v>
      </c>
      <c r="P25" s="2">
        <v>6200000</v>
      </c>
      <c r="Q25" s="2">
        <f t="shared" si="0"/>
        <v>1000000</v>
      </c>
      <c r="R25" s="4">
        <f t="shared" si="1"/>
        <v>0.19230769230769232</v>
      </c>
      <c r="S25" s="2"/>
      <c r="T25" s="5">
        <f t="shared" si="7"/>
        <v>75362.318840579712</v>
      </c>
      <c r="U25" s="2">
        <v>89855</v>
      </c>
      <c r="V25" s="5">
        <f t="shared" si="2"/>
        <v>14492.681159420288</v>
      </c>
      <c r="W25" s="4">
        <f t="shared" si="3"/>
        <v>0.19230673076923074</v>
      </c>
      <c r="X25" s="22">
        <f t="shared" si="8"/>
        <v>69977.197585520364</v>
      </c>
      <c r="Y25" s="22">
        <f t="shared" si="9"/>
        <v>83434.283681584289</v>
      </c>
      <c r="Z25" s="22">
        <f t="shared" si="10"/>
        <v>13457.086096063926</v>
      </c>
      <c r="AA25" s="8">
        <f t="shared" si="11"/>
        <v>0.19230673076923072</v>
      </c>
      <c r="AB25" s="22">
        <f t="shared" si="12"/>
        <v>5756965.5740293162</v>
      </c>
      <c r="AC25" s="2">
        <v>823</v>
      </c>
      <c r="AD25" s="2">
        <v>2006</v>
      </c>
      <c r="AE25" s="2">
        <f t="shared" si="4"/>
        <v>10</v>
      </c>
      <c r="AF25" s="2" t="s">
        <v>108</v>
      </c>
    </row>
    <row r="26" spans="1:32" x14ac:dyDescent="0.2">
      <c r="A26">
        <v>21</v>
      </c>
      <c r="B26" s="2" t="s">
        <v>2662</v>
      </c>
      <c r="C26" s="2" t="s">
        <v>22</v>
      </c>
      <c r="D26" s="2" t="s">
        <v>23</v>
      </c>
      <c r="E26" s="2" t="s">
        <v>2768</v>
      </c>
      <c r="F26" s="2" t="s">
        <v>2776</v>
      </c>
      <c r="G26" s="2">
        <v>72</v>
      </c>
      <c r="H26" s="2">
        <v>80</v>
      </c>
      <c r="I26" s="3">
        <v>42512</v>
      </c>
      <c r="J26" s="3">
        <v>42515</v>
      </c>
      <c r="K26" s="3" t="s">
        <v>2537</v>
      </c>
      <c r="L26" s="17">
        <f t="shared" si="5"/>
        <v>256.52</v>
      </c>
      <c r="M26" s="20">
        <f t="shared" si="6"/>
        <v>0.92854358334632781</v>
      </c>
      <c r="N26" s="2" t="s">
        <v>2550</v>
      </c>
      <c r="O26" s="2">
        <v>3500000</v>
      </c>
      <c r="P26" s="2">
        <v>4000000</v>
      </c>
      <c r="Q26" s="2">
        <f t="shared" si="0"/>
        <v>500000</v>
      </c>
      <c r="R26" s="4">
        <f t="shared" si="1"/>
        <v>0.14285714285714285</v>
      </c>
      <c r="S26" s="2">
        <v>145894</v>
      </c>
      <c r="T26" s="5">
        <f t="shared" si="7"/>
        <v>50637.416666666664</v>
      </c>
      <c r="U26" s="2">
        <v>57582</v>
      </c>
      <c r="V26" s="5">
        <f t="shared" si="2"/>
        <v>6944.5833333333358</v>
      </c>
      <c r="W26" s="4">
        <f t="shared" si="3"/>
        <v>0.13714331793518961</v>
      </c>
      <c r="X26" s="22">
        <f t="shared" si="8"/>
        <v>47019.048323067727</v>
      </c>
      <c r="Y26" s="22">
        <f t="shared" si="9"/>
        <v>53467.396616248247</v>
      </c>
      <c r="Z26" s="22">
        <f t="shared" si="10"/>
        <v>6448.3482931805192</v>
      </c>
      <c r="AA26" s="8">
        <f t="shared" si="11"/>
        <v>0.13714331793518958</v>
      </c>
      <c r="AB26" s="22">
        <f t="shared" si="12"/>
        <v>3849652.5563698737</v>
      </c>
      <c r="AC26" s="11">
        <v>6855</v>
      </c>
      <c r="AD26" s="2">
        <v>1967</v>
      </c>
      <c r="AE26" s="2">
        <f t="shared" si="4"/>
        <v>49</v>
      </c>
      <c r="AF26" s="2" t="s">
        <v>108</v>
      </c>
    </row>
    <row r="27" spans="1:32" x14ac:dyDescent="0.2">
      <c r="A27">
        <v>21</v>
      </c>
      <c r="B27" s="2" t="s">
        <v>2675</v>
      </c>
      <c r="C27" s="2" t="s">
        <v>22</v>
      </c>
      <c r="D27" s="2" t="s">
        <v>23</v>
      </c>
      <c r="E27" s="2" t="s">
        <v>2768</v>
      </c>
      <c r="F27" s="2" t="s">
        <v>2776</v>
      </c>
      <c r="G27" s="2">
        <v>77</v>
      </c>
      <c r="H27" s="2">
        <v>85</v>
      </c>
      <c r="I27" s="3">
        <v>42512</v>
      </c>
      <c r="J27" s="3">
        <v>42515</v>
      </c>
      <c r="K27" s="3" t="s">
        <v>2537</v>
      </c>
      <c r="L27" s="17">
        <f t="shared" si="5"/>
        <v>256.52</v>
      </c>
      <c r="M27" s="20">
        <f t="shared" si="6"/>
        <v>0.92854358334632781</v>
      </c>
      <c r="N27" s="2" t="s">
        <v>2550</v>
      </c>
      <c r="O27" s="2">
        <v>4490000</v>
      </c>
      <c r="P27" s="2">
        <v>4700000</v>
      </c>
      <c r="Q27" s="2">
        <f t="shared" si="0"/>
        <v>210000</v>
      </c>
      <c r="R27" s="4">
        <f t="shared" si="1"/>
        <v>4.6770601336302897E-2</v>
      </c>
      <c r="S27" s="2"/>
      <c r="T27" s="5">
        <f t="shared" si="7"/>
        <v>58311.688311688311</v>
      </c>
      <c r="U27" s="2">
        <v>61039</v>
      </c>
      <c r="V27" s="5">
        <f t="shared" si="2"/>
        <v>2727.3116883116891</v>
      </c>
      <c r="W27" s="4">
        <f t="shared" si="3"/>
        <v>4.6771269487750573E-2</v>
      </c>
      <c r="X27" s="22">
        <f t="shared" si="8"/>
        <v>54144.944015909241</v>
      </c>
      <c r="Y27" s="22">
        <f t="shared" si="9"/>
        <v>56677.371783876501</v>
      </c>
      <c r="Z27" s="22">
        <f t="shared" si="10"/>
        <v>2532.4277679672596</v>
      </c>
      <c r="AA27" s="8">
        <f t="shared" si="11"/>
        <v>4.6771269487750587E-2</v>
      </c>
      <c r="AB27" s="22">
        <f t="shared" si="12"/>
        <v>4364157.6273584906</v>
      </c>
      <c r="AC27" s="11">
        <v>8438</v>
      </c>
      <c r="AD27" s="2">
        <v>1985</v>
      </c>
      <c r="AE27" s="2">
        <f t="shared" si="4"/>
        <v>31</v>
      </c>
      <c r="AF27" s="2" t="s">
        <v>37</v>
      </c>
    </row>
    <row r="28" spans="1:32" x14ac:dyDescent="0.2">
      <c r="A28">
        <v>21</v>
      </c>
      <c r="B28" s="2" t="s">
        <v>451</v>
      </c>
      <c r="C28" s="2" t="s">
        <v>22</v>
      </c>
      <c r="D28" s="2" t="s">
        <v>23</v>
      </c>
      <c r="E28" s="2" t="s">
        <v>2768</v>
      </c>
      <c r="F28" s="2" t="s">
        <v>2776</v>
      </c>
      <c r="G28" s="2">
        <v>53</v>
      </c>
      <c r="H28" s="2">
        <v>58</v>
      </c>
      <c r="I28" s="3">
        <v>42512</v>
      </c>
      <c r="J28" s="3">
        <v>42516</v>
      </c>
      <c r="K28" s="3" t="s">
        <v>2537</v>
      </c>
      <c r="L28" s="17">
        <f t="shared" si="5"/>
        <v>256.52</v>
      </c>
      <c r="M28" s="20">
        <f t="shared" si="6"/>
        <v>0.92854358334632781</v>
      </c>
      <c r="N28" s="2" t="s">
        <v>2546</v>
      </c>
      <c r="O28" s="2">
        <v>3950000</v>
      </c>
      <c r="P28" s="2">
        <v>4600000</v>
      </c>
      <c r="Q28" s="2">
        <f t="shared" si="0"/>
        <v>650000</v>
      </c>
      <c r="R28" s="4">
        <f t="shared" si="1"/>
        <v>0.16455696202531644</v>
      </c>
      <c r="S28" s="2"/>
      <c r="T28" s="5">
        <f t="shared" si="7"/>
        <v>74528.301886792455</v>
      </c>
      <c r="U28" s="2">
        <v>86792</v>
      </c>
      <c r="V28" s="5">
        <f t="shared" si="2"/>
        <v>12263.698113207545</v>
      </c>
      <c r="W28" s="4">
        <f t="shared" si="3"/>
        <v>0.16455088607594934</v>
      </c>
      <c r="X28" s="22">
        <f t="shared" si="8"/>
        <v>69202.776494679143</v>
      </c>
      <c r="Y28" s="22">
        <f t="shared" si="9"/>
        <v>80590.154685794478</v>
      </c>
      <c r="Z28" s="22">
        <f t="shared" si="10"/>
        <v>11387.378191115335</v>
      </c>
      <c r="AA28" s="8">
        <f t="shared" si="11"/>
        <v>0.16455088607594937</v>
      </c>
      <c r="AB28" s="22">
        <f t="shared" si="12"/>
        <v>4271278.1983471075</v>
      </c>
      <c r="AC28" s="11">
        <v>1216</v>
      </c>
      <c r="AD28" s="2">
        <v>2006</v>
      </c>
      <c r="AE28" s="2">
        <f t="shared" si="4"/>
        <v>10</v>
      </c>
      <c r="AF28" s="2" t="s">
        <v>217</v>
      </c>
    </row>
    <row r="29" spans="1:32" x14ac:dyDescent="0.2">
      <c r="A29">
        <v>22</v>
      </c>
      <c r="B29" s="2" t="s">
        <v>2565</v>
      </c>
      <c r="C29" s="2" t="s">
        <v>22</v>
      </c>
      <c r="D29" s="2" t="s">
        <v>23</v>
      </c>
      <c r="E29" s="2" t="s">
        <v>2768</v>
      </c>
      <c r="F29" s="2" t="s">
        <v>2776</v>
      </c>
      <c r="G29" s="2">
        <v>33</v>
      </c>
      <c r="H29" s="2">
        <v>38</v>
      </c>
      <c r="I29" s="3">
        <v>42523</v>
      </c>
      <c r="J29" s="3">
        <v>42524</v>
      </c>
      <c r="K29" s="3" t="s">
        <v>2538</v>
      </c>
      <c r="L29" s="17">
        <f t="shared" si="5"/>
        <v>259.83</v>
      </c>
      <c r="M29" s="20">
        <f t="shared" si="6"/>
        <v>0.91671477504522192</v>
      </c>
      <c r="N29" s="2" t="s">
        <v>2555</v>
      </c>
      <c r="O29" s="2">
        <v>2100000</v>
      </c>
      <c r="P29" s="2">
        <v>2300000</v>
      </c>
      <c r="Q29" s="2">
        <f t="shared" si="0"/>
        <v>200000</v>
      </c>
      <c r="R29" s="4">
        <f t="shared" si="1"/>
        <v>9.5238095238095233E-2</v>
      </c>
      <c r="S29" s="2">
        <v>1770</v>
      </c>
      <c r="T29" s="5">
        <f t="shared" si="7"/>
        <v>63690</v>
      </c>
      <c r="U29" s="2">
        <v>69751</v>
      </c>
      <c r="V29" s="5">
        <f t="shared" si="2"/>
        <v>6061</v>
      </c>
      <c r="W29" s="4">
        <f t="shared" si="3"/>
        <v>9.516407599309154E-2</v>
      </c>
      <c r="X29" s="22">
        <f t="shared" si="8"/>
        <v>58385.564022630184</v>
      </c>
      <c r="Y29" s="22">
        <f t="shared" si="9"/>
        <v>63941.772274179275</v>
      </c>
      <c r="Z29" s="22">
        <f t="shared" si="10"/>
        <v>5556.2082515490911</v>
      </c>
      <c r="AA29" s="8">
        <f t="shared" si="11"/>
        <v>9.5164075993091554E-2</v>
      </c>
      <c r="AB29" s="22">
        <f t="shared" si="12"/>
        <v>2110078.485047916</v>
      </c>
      <c r="AC29" s="11">
        <v>17810</v>
      </c>
      <c r="AD29" s="2">
        <v>2003</v>
      </c>
      <c r="AE29" s="2">
        <f t="shared" si="4"/>
        <v>13</v>
      </c>
      <c r="AF29" s="2" t="s">
        <v>225</v>
      </c>
    </row>
    <row r="30" spans="1:32" x14ac:dyDescent="0.2">
      <c r="A30">
        <v>24</v>
      </c>
      <c r="B30" s="2" t="s">
        <v>870</v>
      </c>
      <c r="C30" s="2" t="s">
        <v>22</v>
      </c>
      <c r="D30" s="2" t="s">
        <v>23</v>
      </c>
      <c r="E30" s="2" t="s">
        <v>2768</v>
      </c>
      <c r="F30" s="2" t="s">
        <v>2776</v>
      </c>
      <c r="G30" s="2">
        <v>46</v>
      </c>
      <c r="H30" s="2">
        <v>51</v>
      </c>
      <c r="I30" s="3">
        <v>42532</v>
      </c>
      <c r="J30" s="3">
        <v>42534</v>
      </c>
      <c r="K30" s="3" t="s">
        <v>2538</v>
      </c>
      <c r="L30" s="17">
        <f t="shared" si="5"/>
        <v>259.83</v>
      </c>
      <c r="M30" s="20">
        <f t="shared" si="6"/>
        <v>0.91671477504522192</v>
      </c>
      <c r="N30" s="2" t="s">
        <v>2548</v>
      </c>
      <c r="O30" s="2">
        <v>3400000</v>
      </c>
      <c r="P30" s="2">
        <v>4000000</v>
      </c>
      <c r="Q30" s="2">
        <f t="shared" si="0"/>
        <v>600000</v>
      </c>
      <c r="R30" s="4">
        <f t="shared" si="1"/>
        <v>0.17647058823529413</v>
      </c>
      <c r="S30" s="2"/>
      <c r="T30" s="5">
        <f t="shared" si="7"/>
        <v>73913.043478260865</v>
      </c>
      <c r="U30" s="2">
        <v>86957</v>
      </c>
      <c r="V30" s="5">
        <f t="shared" si="2"/>
        <v>13043.956521739135</v>
      </c>
      <c r="W30" s="4">
        <f t="shared" si="3"/>
        <v>0.17647705882352949</v>
      </c>
      <c r="X30" s="22">
        <f t="shared" si="8"/>
        <v>67757.179025081612</v>
      </c>
      <c r="Y30" s="22">
        <f t="shared" si="9"/>
        <v>79714.766693607366</v>
      </c>
      <c r="Z30" s="22">
        <f t="shared" si="10"/>
        <v>11957.587668525754</v>
      </c>
      <c r="AA30" s="8">
        <f t="shared" si="11"/>
        <v>0.1764770588235296</v>
      </c>
      <c r="AB30" s="22">
        <f t="shared" si="12"/>
        <v>3666879.2679059389</v>
      </c>
      <c r="AC30" s="11">
        <v>18871</v>
      </c>
      <c r="AD30" s="2">
        <v>2006</v>
      </c>
      <c r="AE30" s="2">
        <f t="shared" si="4"/>
        <v>10</v>
      </c>
      <c r="AF30" s="2" t="s">
        <v>105</v>
      </c>
    </row>
    <row r="31" spans="1:32" x14ac:dyDescent="0.2">
      <c r="A31">
        <v>24</v>
      </c>
      <c r="B31" s="2" t="s">
        <v>447</v>
      </c>
      <c r="C31" s="2" t="s">
        <v>22</v>
      </c>
      <c r="D31" s="2" t="s">
        <v>23</v>
      </c>
      <c r="E31" s="2" t="s">
        <v>2768</v>
      </c>
      <c r="F31" s="2" t="s">
        <v>2776</v>
      </c>
      <c r="G31" s="2">
        <v>42</v>
      </c>
      <c r="H31" s="2">
        <v>48</v>
      </c>
      <c r="I31" s="3">
        <v>42535</v>
      </c>
      <c r="J31" s="3">
        <v>42537</v>
      </c>
      <c r="K31" s="3" t="s">
        <v>2538</v>
      </c>
      <c r="L31" s="17">
        <f t="shared" si="5"/>
        <v>259.83</v>
      </c>
      <c r="M31" s="20">
        <f t="shared" si="6"/>
        <v>0.91671477504522192</v>
      </c>
      <c r="N31" s="2" t="s">
        <v>2548</v>
      </c>
      <c r="O31" s="2">
        <v>2950000</v>
      </c>
      <c r="P31" s="2">
        <v>3100000</v>
      </c>
      <c r="Q31" s="2">
        <f t="shared" si="0"/>
        <v>150000</v>
      </c>
      <c r="R31" s="4">
        <f t="shared" si="1"/>
        <v>5.0847457627118647E-2</v>
      </c>
      <c r="S31" s="2">
        <v>501</v>
      </c>
      <c r="T31" s="5">
        <f t="shared" si="7"/>
        <v>70250.023809523816</v>
      </c>
      <c r="U31" s="2">
        <v>73821</v>
      </c>
      <c r="V31" s="5">
        <f t="shared" si="2"/>
        <v>3570.9761904761835</v>
      </c>
      <c r="W31" s="4">
        <f t="shared" si="3"/>
        <v>5.0832384059520633E-2</v>
      </c>
      <c r="X31" s="22">
        <f t="shared" si="8"/>
        <v>64399.234773469107</v>
      </c>
      <c r="Y31" s="22">
        <f t="shared" si="9"/>
        <v>67672.801408613333</v>
      </c>
      <c r="Z31" s="22">
        <f t="shared" si="10"/>
        <v>3273.5666351442269</v>
      </c>
      <c r="AA31" s="8">
        <f t="shared" si="11"/>
        <v>5.0832384059520772E-2</v>
      </c>
      <c r="AB31" s="22">
        <f t="shared" si="12"/>
        <v>2842257.65916176</v>
      </c>
      <c r="AC31" s="11">
        <v>2467</v>
      </c>
      <c r="AD31" s="2">
        <v>2007</v>
      </c>
      <c r="AE31" s="2">
        <f t="shared" si="4"/>
        <v>9</v>
      </c>
      <c r="AF31" s="2" t="s">
        <v>225</v>
      </c>
    </row>
    <row r="32" spans="1:32" x14ac:dyDescent="0.2">
      <c r="A32">
        <v>33</v>
      </c>
      <c r="B32" s="2" t="s">
        <v>1168</v>
      </c>
      <c r="C32" s="2" t="s">
        <v>22</v>
      </c>
      <c r="D32" s="2" t="s">
        <v>23</v>
      </c>
      <c r="E32" s="2" t="s">
        <v>2768</v>
      </c>
      <c r="F32" s="2" t="s">
        <v>2776</v>
      </c>
      <c r="G32" s="2">
        <v>64</v>
      </c>
      <c r="H32" s="2">
        <v>70</v>
      </c>
      <c r="I32" s="3">
        <v>42597</v>
      </c>
      <c r="J32" s="3">
        <v>42600</v>
      </c>
      <c r="K32" s="3" t="s">
        <v>2540</v>
      </c>
      <c r="L32" s="17">
        <f t="shared" si="5"/>
        <v>272.20999999999998</v>
      </c>
      <c r="M32" s="20">
        <f t="shared" si="6"/>
        <v>0.87502296021454029</v>
      </c>
      <c r="N32" s="2" t="s">
        <v>2550</v>
      </c>
      <c r="O32" s="2">
        <v>5000000</v>
      </c>
      <c r="P32" s="2">
        <v>5590000</v>
      </c>
      <c r="Q32" s="2">
        <f t="shared" si="0"/>
        <v>590000</v>
      </c>
      <c r="R32" s="4">
        <f t="shared" si="1"/>
        <v>0.11799999999999999</v>
      </c>
      <c r="S32" s="2"/>
      <c r="T32" s="5">
        <f t="shared" si="7"/>
        <v>78125</v>
      </c>
      <c r="U32" s="2">
        <v>87344</v>
      </c>
      <c r="V32" s="5">
        <f t="shared" si="2"/>
        <v>9219</v>
      </c>
      <c r="W32" s="4">
        <f t="shared" si="3"/>
        <v>0.1180032</v>
      </c>
      <c r="X32" s="22">
        <f t="shared" si="8"/>
        <v>68361.168766760966</v>
      </c>
      <c r="Y32" s="22">
        <f t="shared" si="9"/>
        <v>76428.005436978812</v>
      </c>
      <c r="Z32" s="22">
        <f t="shared" si="10"/>
        <v>8066.8366702178464</v>
      </c>
      <c r="AA32" s="8">
        <f t="shared" si="11"/>
        <v>0.11800319999999999</v>
      </c>
      <c r="AB32" s="22">
        <f t="shared" si="12"/>
        <v>4891392.347966644</v>
      </c>
      <c r="AC32" s="11">
        <v>18871</v>
      </c>
      <c r="AD32" s="2">
        <v>2006</v>
      </c>
      <c r="AE32" s="2">
        <f t="shared" si="4"/>
        <v>10</v>
      </c>
      <c r="AF32" s="2" t="s">
        <v>105</v>
      </c>
    </row>
    <row r="33" spans="1:32" x14ac:dyDescent="0.2">
      <c r="A33">
        <v>34</v>
      </c>
      <c r="B33" s="2" t="s">
        <v>2639</v>
      </c>
      <c r="C33" s="2" t="s">
        <v>22</v>
      </c>
      <c r="D33" s="2" t="s">
        <v>23</v>
      </c>
      <c r="E33" s="2" t="s">
        <v>2768</v>
      </c>
      <c r="F33" s="2" t="s">
        <v>2776</v>
      </c>
      <c r="G33" s="2">
        <v>65</v>
      </c>
      <c r="H33" s="2">
        <v>72</v>
      </c>
      <c r="I33" s="3">
        <v>42601</v>
      </c>
      <c r="J33" s="3">
        <v>42605</v>
      </c>
      <c r="K33" s="3" t="s">
        <v>2540</v>
      </c>
      <c r="L33" s="17">
        <f t="shared" si="5"/>
        <v>272.20999999999998</v>
      </c>
      <c r="M33" s="20">
        <f t="shared" si="6"/>
        <v>0.87502296021454029</v>
      </c>
      <c r="N33" s="2" t="s">
        <v>2546</v>
      </c>
      <c r="O33" s="2">
        <v>3300000</v>
      </c>
      <c r="P33" s="2">
        <v>3700000</v>
      </c>
      <c r="Q33" s="2">
        <f t="shared" si="0"/>
        <v>400000</v>
      </c>
      <c r="R33" s="4">
        <f t="shared" si="1"/>
        <v>0.12121212121212122</v>
      </c>
      <c r="S33" s="2"/>
      <c r="T33" s="5">
        <f t="shared" si="7"/>
        <v>50769.230769230766</v>
      </c>
      <c r="U33" s="2">
        <v>56923</v>
      </c>
      <c r="V33" s="5">
        <f t="shared" si="2"/>
        <v>6153.7692307692341</v>
      </c>
      <c r="W33" s="4">
        <f t="shared" si="3"/>
        <v>0.12121060606060613</v>
      </c>
      <c r="X33" s="22">
        <f t="shared" si="8"/>
        <v>44424.242595507429</v>
      </c>
      <c r="Y33" s="22">
        <f t="shared" si="9"/>
        <v>49808.931964292278</v>
      </c>
      <c r="Z33" s="22">
        <f t="shared" si="10"/>
        <v>5384.6893687848496</v>
      </c>
      <c r="AA33" s="8">
        <f t="shared" si="11"/>
        <v>0.12121060606060613</v>
      </c>
      <c r="AB33" s="22">
        <f t="shared" si="12"/>
        <v>3237580.577678998</v>
      </c>
      <c r="AC33" s="2"/>
      <c r="AD33" s="2">
        <v>1976</v>
      </c>
      <c r="AE33" s="2">
        <f t="shared" si="4"/>
        <v>40</v>
      </c>
      <c r="AF33" s="2" t="s">
        <v>312</v>
      </c>
    </row>
    <row r="34" spans="1:32" x14ac:dyDescent="0.2">
      <c r="A34">
        <v>34</v>
      </c>
      <c r="B34" s="2" t="s">
        <v>1030</v>
      </c>
      <c r="C34" s="2" t="s">
        <v>22</v>
      </c>
      <c r="D34" s="2" t="s">
        <v>23</v>
      </c>
      <c r="E34" s="2" t="s">
        <v>2768</v>
      </c>
      <c r="F34" s="2" t="s">
        <v>2776</v>
      </c>
      <c r="G34" s="2">
        <v>130</v>
      </c>
      <c r="H34" s="2">
        <v>142</v>
      </c>
      <c r="I34" s="3">
        <v>42606</v>
      </c>
      <c r="J34" s="3">
        <v>42607</v>
      </c>
      <c r="K34" s="3" t="s">
        <v>2540</v>
      </c>
      <c r="L34" s="17">
        <f t="shared" si="5"/>
        <v>272.20999999999998</v>
      </c>
      <c r="M34" s="20">
        <f t="shared" si="6"/>
        <v>0.87502296021454029</v>
      </c>
      <c r="N34" s="2" t="s">
        <v>2555</v>
      </c>
      <c r="O34" s="2">
        <v>9200000</v>
      </c>
      <c r="P34" s="2">
        <v>9500000</v>
      </c>
      <c r="Q34" s="2">
        <f t="shared" ref="Q34:Q56" si="13">P34-O34</f>
        <v>300000</v>
      </c>
      <c r="R34" s="4">
        <f t="shared" ref="R34:R55" si="14">Q34/O34</f>
        <v>3.2608695652173912E-2</v>
      </c>
      <c r="S34" s="2">
        <v>59095</v>
      </c>
      <c r="T34" s="5">
        <f t="shared" si="7"/>
        <v>71223.807692307688</v>
      </c>
      <c r="U34" s="2">
        <v>73532</v>
      </c>
      <c r="V34" s="5">
        <f t="shared" ref="V34:V56" si="15">U34-T34</f>
        <v>2308.1923076923122</v>
      </c>
      <c r="W34" s="4">
        <f t="shared" ref="W34:W56" si="16">V34/T34</f>
        <v>3.2407594910733778E-2</v>
      </c>
      <c r="X34" s="22">
        <f t="shared" si="8"/>
        <v>62322.467044674217</v>
      </c>
      <c r="Y34" s="22">
        <f t="shared" si="9"/>
        <v>64342.188310495578</v>
      </c>
      <c r="Z34" s="22">
        <f t="shared" si="10"/>
        <v>2019.7212658213612</v>
      </c>
      <c r="AA34" s="8">
        <f t="shared" si="11"/>
        <v>3.2407594910733833E-2</v>
      </c>
      <c r="AB34" s="22">
        <f t="shared" si="12"/>
        <v>8364484.4803644251</v>
      </c>
      <c r="AC34" s="11">
        <v>5429</v>
      </c>
      <c r="AD34" s="2">
        <v>1994</v>
      </c>
      <c r="AE34" s="2">
        <f t="shared" ref="AE34:AE56" si="17">2016-AD34</f>
        <v>22</v>
      </c>
      <c r="AF34" s="2" t="s">
        <v>67</v>
      </c>
    </row>
    <row r="35" spans="1:32" x14ac:dyDescent="0.2">
      <c r="A35">
        <v>35</v>
      </c>
      <c r="B35" s="2" t="s">
        <v>2632</v>
      </c>
      <c r="C35" s="2" t="s">
        <v>22</v>
      </c>
      <c r="D35" s="2" t="s">
        <v>23</v>
      </c>
      <c r="E35" s="2" t="s">
        <v>2768</v>
      </c>
      <c r="F35" s="2" t="s">
        <v>2776</v>
      </c>
      <c r="G35" s="2">
        <v>62</v>
      </c>
      <c r="H35" s="2">
        <v>68</v>
      </c>
      <c r="I35" s="3">
        <v>42611</v>
      </c>
      <c r="J35" s="3">
        <v>42613</v>
      </c>
      <c r="K35" s="3" t="s">
        <v>2540</v>
      </c>
      <c r="L35" s="17">
        <f t="shared" si="5"/>
        <v>272.20999999999998</v>
      </c>
      <c r="M35" s="20">
        <f t="shared" si="6"/>
        <v>0.87502296021454029</v>
      </c>
      <c r="N35" s="2" t="s">
        <v>2548</v>
      </c>
      <c r="O35" s="2">
        <v>2850000</v>
      </c>
      <c r="P35" s="2">
        <v>3375000</v>
      </c>
      <c r="Q35" s="2">
        <f t="shared" si="13"/>
        <v>525000</v>
      </c>
      <c r="R35" s="4">
        <f t="shared" si="14"/>
        <v>0.18421052631578946</v>
      </c>
      <c r="S35" s="2">
        <v>83528</v>
      </c>
      <c r="T35" s="5">
        <f t="shared" si="7"/>
        <v>47314.967741935485</v>
      </c>
      <c r="U35" s="2">
        <v>55783</v>
      </c>
      <c r="V35" s="5">
        <f t="shared" si="15"/>
        <v>8468.0322580645152</v>
      </c>
      <c r="W35" s="4">
        <f t="shared" si="16"/>
        <v>0.17897153188924733</v>
      </c>
      <c r="X35" s="22">
        <f t="shared" si="8"/>
        <v>41401.68313600387</v>
      </c>
      <c r="Y35" s="22">
        <f t="shared" si="9"/>
        <v>48811.405789647702</v>
      </c>
      <c r="Z35" s="22">
        <f t="shared" si="10"/>
        <v>7409.722653643832</v>
      </c>
      <c r="AA35" s="8">
        <f t="shared" si="11"/>
        <v>0.17897153188924739</v>
      </c>
      <c r="AB35" s="22">
        <f t="shared" si="12"/>
        <v>3026307.1589581575</v>
      </c>
      <c r="AC35" s="11">
        <v>31552</v>
      </c>
      <c r="AD35" s="2">
        <v>1980</v>
      </c>
      <c r="AE35" s="2">
        <f t="shared" si="17"/>
        <v>36</v>
      </c>
      <c r="AF35" s="2" t="s">
        <v>1142</v>
      </c>
    </row>
    <row r="36" spans="1:32" x14ac:dyDescent="0.2">
      <c r="A36">
        <v>35</v>
      </c>
      <c r="B36" s="2" t="s">
        <v>1641</v>
      </c>
      <c r="C36" s="2" t="s">
        <v>22</v>
      </c>
      <c r="D36" s="2" t="s">
        <v>23</v>
      </c>
      <c r="E36" s="2" t="s">
        <v>2768</v>
      </c>
      <c r="F36" s="2" t="s">
        <v>2776</v>
      </c>
      <c r="G36" s="2">
        <v>121</v>
      </c>
      <c r="H36" s="2">
        <v>134</v>
      </c>
      <c r="I36" s="3">
        <v>42612</v>
      </c>
      <c r="J36" s="3">
        <v>42615</v>
      </c>
      <c r="K36" s="3" t="s">
        <v>2541</v>
      </c>
      <c r="L36" s="17">
        <f t="shared" si="5"/>
        <v>275.91000000000003</v>
      </c>
      <c r="M36" s="20">
        <f t="shared" si="6"/>
        <v>0.86328875357906554</v>
      </c>
      <c r="N36" s="2" t="s">
        <v>2550</v>
      </c>
      <c r="O36" s="2">
        <v>8750000</v>
      </c>
      <c r="P36" s="2">
        <v>9850000</v>
      </c>
      <c r="Q36" s="2">
        <f t="shared" si="13"/>
        <v>1100000</v>
      </c>
      <c r="R36" s="4">
        <f t="shared" si="14"/>
        <v>0.12571428571428572</v>
      </c>
      <c r="S36" s="2"/>
      <c r="T36" s="5">
        <f t="shared" si="7"/>
        <v>72314.049586776862</v>
      </c>
      <c r="U36" s="2">
        <v>81405</v>
      </c>
      <c r="V36" s="5">
        <f t="shared" si="15"/>
        <v>9090.9504132231377</v>
      </c>
      <c r="W36" s="4">
        <f t="shared" si="16"/>
        <v>0.1257148571428571</v>
      </c>
      <c r="X36" s="22">
        <f t="shared" si="8"/>
        <v>62427.905734023334</v>
      </c>
      <c r="Y36" s="22">
        <f t="shared" si="9"/>
        <v>70276.020985103823</v>
      </c>
      <c r="Z36" s="22">
        <f t="shared" si="10"/>
        <v>7848.1152510804895</v>
      </c>
      <c r="AA36" s="8">
        <f t="shared" si="11"/>
        <v>0.12571485714285704</v>
      </c>
      <c r="AB36" s="22">
        <f t="shared" si="12"/>
        <v>8503398.5391975623</v>
      </c>
      <c r="AC36" s="11">
        <v>1103</v>
      </c>
      <c r="AD36" s="2">
        <v>1984</v>
      </c>
      <c r="AE36" s="2">
        <f t="shared" si="17"/>
        <v>32</v>
      </c>
      <c r="AF36" s="2" t="s">
        <v>61</v>
      </c>
    </row>
    <row r="37" spans="1:32" x14ac:dyDescent="0.2">
      <c r="A37">
        <v>36</v>
      </c>
      <c r="B37" s="2" t="s">
        <v>702</v>
      </c>
      <c r="C37" s="2" t="s">
        <v>22</v>
      </c>
      <c r="D37" s="2" t="s">
        <v>23</v>
      </c>
      <c r="E37" s="2" t="s">
        <v>2768</v>
      </c>
      <c r="F37" s="2" t="s">
        <v>2776</v>
      </c>
      <c r="G37" s="2">
        <v>62</v>
      </c>
      <c r="H37" s="2">
        <v>71</v>
      </c>
      <c r="I37" s="3">
        <v>42617</v>
      </c>
      <c r="J37" s="3">
        <v>42621</v>
      </c>
      <c r="K37" s="3" t="s">
        <v>2541</v>
      </c>
      <c r="L37" s="17">
        <f t="shared" si="5"/>
        <v>275.91000000000003</v>
      </c>
      <c r="M37" s="20">
        <f t="shared" si="6"/>
        <v>0.86328875357906554</v>
      </c>
      <c r="N37" s="2" t="s">
        <v>2546</v>
      </c>
      <c r="O37" s="2">
        <v>4400000</v>
      </c>
      <c r="P37" s="2">
        <v>4700000</v>
      </c>
      <c r="Q37" s="2">
        <f t="shared" si="13"/>
        <v>300000</v>
      </c>
      <c r="R37" s="4">
        <f t="shared" si="14"/>
        <v>6.8181818181818177E-2</v>
      </c>
      <c r="S37" s="2"/>
      <c r="T37" s="5">
        <f t="shared" si="7"/>
        <v>70967.741935483864</v>
      </c>
      <c r="U37" s="2">
        <v>75806</v>
      </c>
      <c r="V37" s="5">
        <f t="shared" si="15"/>
        <v>4838.2580645161361</v>
      </c>
      <c r="W37" s="4">
        <f t="shared" si="16"/>
        <v>6.817545454545465E-2</v>
      </c>
      <c r="X37" s="22">
        <f t="shared" si="8"/>
        <v>61265.653479804641</v>
      </c>
      <c r="Y37" s="22">
        <f t="shared" si="9"/>
        <v>65442.467253814641</v>
      </c>
      <c r="Z37" s="22">
        <f t="shared" si="10"/>
        <v>4176.8137740099992</v>
      </c>
      <c r="AA37" s="8">
        <f t="shared" si="11"/>
        <v>6.8175454545454692E-2</v>
      </c>
      <c r="AB37" s="22">
        <f t="shared" si="12"/>
        <v>4057432.9697365076</v>
      </c>
      <c r="AC37" s="2">
        <v>792</v>
      </c>
      <c r="AD37" s="2">
        <v>1995</v>
      </c>
      <c r="AE37" s="2">
        <f t="shared" si="17"/>
        <v>21</v>
      </c>
      <c r="AF37" s="2" t="s">
        <v>90</v>
      </c>
    </row>
    <row r="38" spans="1:32" x14ac:dyDescent="0.2">
      <c r="A38">
        <v>37</v>
      </c>
      <c r="B38" s="2" t="s">
        <v>185</v>
      </c>
      <c r="C38" s="2" t="s">
        <v>22</v>
      </c>
      <c r="D38" s="2" t="s">
        <v>23</v>
      </c>
      <c r="E38" s="2" t="s">
        <v>2768</v>
      </c>
      <c r="F38" s="2" t="s">
        <v>2776</v>
      </c>
      <c r="G38" s="2">
        <v>45</v>
      </c>
      <c r="H38" s="2">
        <v>50</v>
      </c>
      <c r="I38" s="3">
        <v>42625</v>
      </c>
      <c r="J38" s="3">
        <v>42626</v>
      </c>
      <c r="K38" s="3" t="s">
        <v>2541</v>
      </c>
      <c r="L38" s="17">
        <f t="shared" si="5"/>
        <v>275.91000000000003</v>
      </c>
      <c r="M38" s="20">
        <f t="shared" si="6"/>
        <v>0.86328875357906554</v>
      </c>
      <c r="N38" s="2" t="s">
        <v>2555</v>
      </c>
      <c r="O38" s="2">
        <v>3200000</v>
      </c>
      <c r="P38" s="2">
        <v>4150000</v>
      </c>
      <c r="Q38" s="2">
        <f t="shared" si="13"/>
        <v>950000</v>
      </c>
      <c r="R38" s="4">
        <f t="shared" si="14"/>
        <v>0.296875</v>
      </c>
      <c r="S38" s="2"/>
      <c r="T38" s="5">
        <f t="shared" si="7"/>
        <v>71111.111111111109</v>
      </c>
      <c r="U38" s="2">
        <v>92222</v>
      </c>
      <c r="V38" s="5">
        <f t="shared" si="15"/>
        <v>21110.888888888891</v>
      </c>
      <c r="W38" s="4">
        <f t="shared" si="16"/>
        <v>0.29687187500000001</v>
      </c>
      <c r="X38" s="22">
        <f t="shared" si="8"/>
        <v>61389.422476733547</v>
      </c>
      <c r="Y38" s="22">
        <f t="shared" si="9"/>
        <v>79614.215432568584</v>
      </c>
      <c r="Z38" s="22">
        <f t="shared" si="10"/>
        <v>18224.792955835037</v>
      </c>
      <c r="AA38" s="8">
        <f t="shared" si="11"/>
        <v>0.29687187500000006</v>
      </c>
      <c r="AB38" s="22">
        <f t="shared" si="12"/>
        <v>3582639.6944655864</v>
      </c>
      <c r="AC38" s="11">
        <v>1216</v>
      </c>
      <c r="AD38" s="2">
        <v>2006</v>
      </c>
      <c r="AE38" s="2">
        <f t="shared" si="17"/>
        <v>10</v>
      </c>
      <c r="AF38" s="2" t="s">
        <v>37</v>
      </c>
    </row>
    <row r="39" spans="1:32" x14ac:dyDescent="0.2">
      <c r="A39">
        <v>37</v>
      </c>
      <c r="B39" s="2" t="s">
        <v>2757</v>
      </c>
      <c r="C39" s="2" t="s">
        <v>22</v>
      </c>
      <c r="D39" s="2" t="s">
        <v>23</v>
      </c>
      <c r="E39" s="2" t="s">
        <v>2768</v>
      </c>
      <c r="F39" s="2" t="s">
        <v>2776</v>
      </c>
      <c r="G39" s="2">
        <v>176</v>
      </c>
      <c r="H39" s="2">
        <v>200</v>
      </c>
      <c r="I39" s="3">
        <v>42625</v>
      </c>
      <c r="J39" s="3">
        <v>42629</v>
      </c>
      <c r="K39" s="3" t="s">
        <v>2541</v>
      </c>
      <c r="L39" s="17">
        <f t="shared" si="5"/>
        <v>275.91000000000003</v>
      </c>
      <c r="M39" s="20">
        <f t="shared" si="6"/>
        <v>0.86328875357906554</v>
      </c>
      <c r="N39" s="2" t="s">
        <v>2546</v>
      </c>
      <c r="O39" s="2">
        <v>8500000</v>
      </c>
      <c r="P39" s="2">
        <v>9000000</v>
      </c>
      <c r="Q39" s="2">
        <f t="shared" si="13"/>
        <v>500000</v>
      </c>
      <c r="R39" s="4">
        <f t="shared" si="14"/>
        <v>5.8823529411764705E-2</v>
      </c>
      <c r="S39" s="2">
        <v>18710</v>
      </c>
      <c r="T39" s="5">
        <f t="shared" si="7"/>
        <v>48401.76136363636</v>
      </c>
      <c r="U39" s="2">
        <v>51243</v>
      </c>
      <c r="V39" s="5">
        <f t="shared" si="15"/>
        <v>2841.2386363636397</v>
      </c>
      <c r="W39" s="4">
        <f t="shared" si="16"/>
        <v>5.8701141369996233E-2</v>
      </c>
      <c r="X39" s="22">
        <f t="shared" si="8"/>
        <v>41784.696238645003</v>
      </c>
      <c r="Y39" s="22">
        <f t="shared" si="9"/>
        <v>44237.505599652053</v>
      </c>
      <c r="Z39" s="22">
        <f t="shared" si="10"/>
        <v>2452.80936100705</v>
      </c>
      <c r="AA39" s="8">
        <f t="shared" si="11"/>
        <v>5.8701141369996226E-2</v>
      </c>
      <c r="AB39" s="22">
        <f t="shared" si="12"/>
        <v>7785800.9855387611</v>
      </c>
      <c r="AC39" s="2"/>
      <c r="AD39" s="2">
        <v>1976</v>
      </c>
      <c r="AE39" s="2">
        <f t="shared" si="17"/>
        <v>40</v>
      </c>
      <c r="AF39" s="2" t="s">
        <v>127</v>
      </c>
    </row>
    <row r="40" spans="1:32" x14ac:dyDescent="0.2">
      <c r="A40">
        <v>38</v>
      </c>
      <c r="B40" s="2" t="s">
        <v>2624</v>
      </c>
      <c r="C40" s="2" t="s">
        <v>22</v>
      </c>
      <c r="D40" s="2" t="s">
        <v>23</v>
      </c>
      <c r="E40" s="2" t="s">
        <v>2768</v>
      </c>
      <c r="F40" s="2" t="s">
        <v>2776</v>
      </c>
      <c r="G40" s="2">
        <v>54</v>
      </c>
      <c r="H40" s="2">
        <v>63</v>
      </c>
      <c r="I40" s="3">
        <v>42629</v>
      </c>
      <c r="J40" s="3">
        <v>42633</v>
      </c>
      <c r="K40" s="3" t="s">
        <v>2541</v>
      </c>
      <c r="L40" s="17">
        <f t="shared" si="5"/>
        <v>275.91000000000003</v>
      </c>
      <c r="M40" s="20">
        <f t="shared" si="6"/>
        <v>0.86328875357906554</v>
      </c>
      <c r="N40" s="2" t="s">
        <v>2546</v>
      </c>
      <c r="O40" s="2">
        <v>3390000</v>
      </c>
      <c r="P40" s="2">
        <v>3800000</v>
      </c>
      <c r="Q40" s="2">
        <f t="shared" si="13"/>
        <v>410000</v>
      </c>
      <c r="R40" s="4">
        <f t="shared" si="14"/>
        <v>0.12094395280235988</v>
      </c>
      <c r="S40" s="2"/>
      <c r="T40" s="5">
        <f t="shared" si="7"/>
        <v>62777.777777777781</v>
      </c>
      <c r="U40" s="2">
        <v>70370</v>
      </c>
      <c r="V40" s="5">
        <f t="shared" si="15"/>
        <v>7592.222222222219</v>
      </c>
      <c r="W40" s="4">
        <f t="shared" si="16"/>
        <v>0.12093805309734508</v>
      </c>
      <c r="X40" s="22">
        <f t="shared" si="8"/>
        <v>54195.349530241336</v>
      </c>
      <c r="Y40" s="22">
        <f t="shared" si="9"/>
        <v>60749.629589358839</v>
      </c>
      <c r="Z40" s="22">
        <f t="shared" si="10"/>
        <v>6554.2800591175037</v>
      </c>
      <c r="AA40" s="8">
        <f t="shared" si="11"/>
        <v>0.12093805309734511</v>
      </c>
      <c r="AB40" s="22">
        <f t="shared" si="12"/>
        <v>3280479.9978253772</v>
      </c>
      <c r="AC40" s="11">
        <v>1396</v>
      </c>
      <c r="AD40" s="2">
        <v>1996</v>
      </c>
      <c r="AE40" s="2">
        <f t="shared" si="17"/>
        <v>20</v>
      </c>
      <c r="AF40" s="2" t="s">
        <v>37</v>
      </c>
    </row>
    <row r="41" spans="1:32" x14ac:dyDescent="0.2">
      <c r="A41">
        <v>38</v>
      </c>
      <c r="B41" s="2" t="s">
        <v>2730</v>
      </c>
      <c r="C41" s="2" t="s">
        <v>22</v>
      </c>
      <c r="D41" s="2" t="s">
        <v>23</v>
      </c>
      <c r="E41" s="2" t="s">
        <v>2768</v>
      </c>
      <c r="F41" s="2" t="s">
        <v>2776</v>
      </c>
      <c r="G41" s="2">
        <v>102</v>
      </c>
      <c r="H41" s="2"/>
      <c r="I41" s="3">
        <v>42629</v>
      </c>
      <c r="J41" s="3">
        <v>42633</v>
      </c>
      <c r="K41" s="3" t="s">
        <v>2541</v>
      </c>
      <c r="L41" s="17">
        <f t="shared" si="5"/>
        <v>275.91000000000003</v>
      </c>
      <c r="M41" s="20">
        <f t="shared" si="6"/>
        <v>0.86328875357906554</v>
      </c>
      <c r="N41" s="2" t="s">
        <v>2546</v>
      </c>
      <c r="O41" s="2">
        <v>6800000</v>
      </c>
      <c r="P41" s="2">
        <v>7550000</v>
      </c>
      <c r="Q41" s="2">
        <f t="shared" si="13"/>
        <v>750000</v>
      </c>
      <c r="R41" s="4">
        <f t="shared" si="14"/>
        <v>0.11029411764705882</v>
      </c>
      <c r="S41" s="2">
        <v>104000</v>
      </c>
      <c r="T41" s="5">
        <f t="shared" si="7"/>
        <v>67686.274509803916</v>
      </c>
      <c r="U41" s="2">
        <v>75039</v>
      </c>
      <c r="V41" s="5">
        <f t="shared" si="15"/>
        <v>7352.7254901960841</v>
      </c>
      <c r="W41" s="4">
        <f t="shared" si="16"/>
        <v>0.1086294901506374</v>
      </c>
      <c r="X41" s="22">
        <f t="shared" si="8"/>
        <v>58432.799555979094</v>
      </c>
      <c r="Y41" s="22">
        <f t="shared" si="9"/>
        <v>64780.324779819501</v>
      </c>
      <c r="Z41" s="22">
        <f t="shared" si="10"/>
        <v>6347.5252238404064</v>
      </c>
      <c r="AA41" s="8">
        <f t="shared" si="11"/>
        <v>0.1086294901506375</v>
      </c>
      <c r="AB41" s="22">
        <f t="shared" si="12"/>
        <v>6607593.1275415886</v>
      </c>
      <c r="AC41" s="11">
        <v>18581</v>
      </c>
      <c r="AD41" s="2">
        <v>1987</v>
      </c>
      <c r="AE41" s="2">
        <f t="shared" si="17"/>
        <v>29</v>
      </c>
      <c r="AF41" s="2" t="s">
        <v>494</v>
      </c>
    </row>
    <row r="42" spans="1:32" x14ac:dyDescent="0.2">
      <c r="A42">
        <v>38</v>
      </c>
      <c r="B42" s="2" t="s">
        <v>2626</v>
      </c>
      <c r="C42" s="2" t="s">
        <v>22</v>
      </c>
      <c r="D42" s="2" t="s">
        <v>23</v>
      </c>
      <c r="E42" s="2" t="s">
        <v>2768</v>
      </c>
      <c r="F42" s="2" t="s">
        <v>2776</v>
      </c>
      <c r="G42" s="2">
        <v>58</v>
      </c>
      <c r="H42" s="2">
        <v>64</v>
      </c>
      <c r="I42" s="3">
        <v>42630</v>
      </c>
      <c r="J42" s="3">
        <v>42634</v>
      </c>
      <c r="K42" s="3" t="s">
        <v>2541</v>
      </c>
      <c r="L42" s="17">
        <f t="shared" si="5"/>
        <v>275.91000000000003</v>
      </c>
      <c r="M42" s="20">
        <f t="shared" si="6"/>
        <v>0.86328875357906554</v>
      </c>
      <c r="N42" s="2" t="s">
        <v>2546</v>
      </c>
      <c r="O42" s="2">
        <v>3900000</v>
      </c>
      <c r="P42" s="2">
        <v>4500000</v>
      </c>
      <c r="Q42" s="2">
        <f t="shared" si="13"/>
        <v>600000</v>
      </c>
      <c r="R42" s="4">
        <f t="shared" si="14"/>
        <v>0.15384615384615385</v>
      </c>
      <c r="S42" s="2">
        <v>49000</v>
      </c>
      <c r="T42" s="5">
        <f t="shared" si="7"/>
        <v>68086.206896551725</v>
      </c>
      <c r="U42" s="2">
        <v>78431</v>
      </c>
      <c r="V42" s="5">
        <f t="shared" si="15"/>
        <v>10344.793103448275</v>
      </c>
      <c r="W42" s="4">
        <f t="shared" si="16"/>
        <v>0.15193669283362876</v>
      </c>
      <c r="X42" s="22">
        <f t="shared" si="8"/>
        <v>58778.056687650511</v>
      </c>
      <c r="Y42" s="22">
        <f t="shared" si="9"/>
        <v>67708.600231959688</v>
      </c>
      <c r="Z42" s="22">
        <f t="shared" si="10"/>
        <v>8930.5435443091774</v>
      </c>
      <c r="AA42" s="8">
        <f t="shared" si="11"/>
        <v>0.15193669283362882</v>
      </c>
      <c r="AB42" s="22">
        <f t="shared" si="12"/>
        <v>3927098.8134536617</v>
      </c>
      <c r="AC42" s="11">
        <v>3103</v>
      </c>
      <c r="AD42" s="2">
        <v>1996</v>
      </c>
      <c r="AE42" s="2">
        <f t="shared" si="17"/>
        <v>20</v>
      </c>
      <c r="AF42" s="2" t="s">
        <v>46</v>
      </c>
    </row>
    <row r="43" spans="1:32" x14ac:dyDescent="0.2">
      <c r="A43">
        <v>38</v>
      </c>
      <c r="B43" s="2" t="s">
        <v>1168</v>
      </c>
      <c r="C43" s="2" t="s">
        <v>22</v>
      </c>
      <c r="D43" s="2" t="s">
        <v>23</v>
      </c>
      <c r="E43" s="2" t="s">
        <v>2768</v>
      </c>
      <c r="F43" s="2" t="s">
        <v>2776</v>
      </c>
      <c r="G43" s="2">
        <v>73</v>
      </c>
      <c r="H43" s="2">
        <v>78</v>
      </c>
      <c r="I43" s="3">
        <v>42630</v>
      </c>
      <c r="J43" s="3">
        <v>42634</v>
      </c>
      <c r="K43" s="3" t="s">
        <v>2541</v>
      </c>
      <c r="L43" s="17">
        <f t="shared" si="5"/>
        <v>275.91000000000003</v>
      </c>
      <c r="M43" s="20">
        <f t="shared" si="6"/>
        <v>0.86328875357906554</v>
      </c>
      <c r="N43" s="2" t="s">
        <v>2546</v>
      </c>
      <c r="O43" s="2">
        <v>4900000</v>
      </c>
      <c r="P43" s="2">
        <v>5525000</v>
      </c>
      <c r="Q43" s="2">
        <f t="shared" si="13"/>
        <v>625000</v>
      </c>
      <c r="R43" s="4">
        <f t="shared" si="14"/>
        <v>0.12755102040816327</v>
      </c>
      <c r="S43" s="2"/>
      <c r="T43" s="5">
        <f t="shared" si="7"/>
        <v>67123.287671232873</v>
      </c>
      <c r="U43" s="2">
        <v>75685</v>
      </c>
      <c r="V43" s="5">
        <f t="shared" si="15"/>
        <v>8561.7123287671275</v>
      </c>
      <c r="W43" s="4">
        <f t="shared" si="16"/>
        <v>0.1275520408163266</v>
      </c>
      <c r="X43" s="22">
        <f t="shared" si="8"/>
        <v>57946.779349827681</v>
      </c>
      <c r="Y43" s="22">
        <f t="shared" si="9"/>
        <v>65338.009314631578</v>
      </c>
      <c r="Z43" s="22">
        <f t="shared" si="10"/>
        <v>7391.229964803897</v>
      </c>
      <c r="AA43" s="8">
        <f t="shared" si="11"/>
        <v>0.12755204081632671</v>
      </c>
      <c r="AB43" s="22">
        <f t="shared" si="12"/>
        <v>4769674.6799681056</v>
      </c>
      <c r="AC43" s="11">
        <v>18884</v>
      </c>
      <c r="AD43" s="2">
        <v>2006</v>
      </c>
      <c r="AE43" s="2">
        <f t="shared" si="17"/>
        <v>10</v>
      </c>
      <c r="AF43" s="2" t="s">
        <v>105</v>
      </c>
    </row>
    <row r="44" spans="1:32" x14ac:dyDescent="0.2">
      <c r="A44">
        <v>38</v>
      </c>
      <c r="B44" s="2" t="s">
        <v>2697</v>
      </c>
      <c r="C44" s="2" t="s">
        <v>22</v>
      </c>
      <c r="D44" s="2" t="s">
        <v>23</v>
      </c>
      <c r="E44" s="2" t="s">
        <v>2768</v>
      </c>
      <c r="F44" s="2" t="s">
        <v>2776</v>
      </c>
      <c r="G44" s="2">
        <v>84</v>
      </c>
      <c r="H44" s="2">
        <v>90</v>
      </c>
      <c r="I44" s="3">
        <v>42633</v>
      </c>
      <c r="J44" s="3">
        <v>42636</v>
      </c>
      <c r="K44" s="3" t="s">
        <v>2541</v>
      </c>
      <c r="L44" s="17">
        <f t="shared" si="5"/>
        <v>275.91000000000003</v>
      </c>
      <c r="M44" s="20">
        <f t="shared" si="6"/>
        <v>0.86328875357906554</v>
      </c>
      <c r="N44" s="2" t="s">
        <v>2550</v>
      </c>
      <c r="O44" s="2">
        <v>4990000</v>
      </c>
      <c r="P44" s="2">
        <v>5700000</v>
      </c>
      <c r="Q44" s="2">
        <f t="shared" si="13"/>
        <v>710000</v>
      </c>
      <c r="R44" s="4">
        <f t="shared" si="14"/>
        <v>0.14228456913827656</v>
      </c>
      <c r="S44" s="2">
        <v>103000</v>
      </c>
      <c r="T44" s="5">
        <f t="shared" si="7"/>
        <v>60630.952380952382</v>
      </c>
      <c r="U44" s="2">
        <v>69083</v>
      </c>
      <c r="V44" s="5">
        <f t="shared" si="15"/>
        <v>8452.0476190476184</v>
      </c>
      <c r="W44" s="4">
        <f t="shared" si="16"/>
        <v>0.13940153151384252</v>
      </c>
      <c r="X44" s="22">
        <f t="shared" si="8"/>
        <v>52342.019309264055</v>
      </c>
      <c r="Y44" s="22">
        <f t="shared" si="9"/>
        <v>59638.576963502586</v>
      </c>
      <c r="Z44" s="22">
        <f t="shared" si="10"/>
        <v>7296.5576542385315</v>
      </c>
      <c r="AA44" s="8">
        <f t="shared" si="11"/>
        <v>0.1394015315138426</v>
      </c>
      <c r="AB44" s="22">
        <f t="shared" si="12"/>
        <v>5009640.4649342168</v>
      </c>
      <c r="AC44" s="11">
        <v>31566</v>
      </c>
      <c r="AD44" s="2">
        <v>1980</v>
      </c>
      <c r="AE44" s="2">
        <f t="shared" si="17"/>
        <v>36</v>
      </c>
      <c r="AF44" s="2" t="s">
        <v>67</v>
      </c>
    </row>
    <row r="45" spans="1:32" x14ac:dyDescent="0.2">
      <c r="A45">
        <v>40</v>
      </c>
      <c r="B45" s="2" t="s">
        <v>2634</v>
      </c>
      <c r="C45" s="2" t="s">
        <v>22</v>
      </c>
      <c r="D45" s="2" t="s">
        <v>23</v>
      </c>
      <c r="E45" s="2" t="s">
        <v>2768</v>
      </c>
      <c r="F45" s="2" t="s">
        <v>2776</v>
      </c>
      <c r="G45" s="2">
        <v>64</v>
      </c>
      <c r="H45" s="2">
        <v>72</v>
      </c>
      <c r="I45" s="3">
        <v>42643</v>
      </c>
      <c r="J45" s="3">
        <v>42647</v>
      </c>
      <c r="K45" s="3" t="s">
        <v>2542</v>
      </c>
      <c r="L45" s="17">
        <f t="shared" si="5"/>
        <v>281.13</v>
      </c>
      <c r="M45" s="20">
        <f t="shared" si="6"/>
        <v>0.84725927506847365</v>
      </c>
      <c r="N45" s="2" t="s">
        <v>2546</v>
      </c>
      <c r="O45" s="2">
        <v>4600000</v>
      </c>
      <c r="P45" s="2">
        <v>4975000</v>
      </c>
      <c r="Q45" s="2">
        <f t="shared" si="13"/>
        <v>375000</v>
      </c>
      <c r="R45" s="4">
        <f t="shared" si="14"/>
        <v>8.1521739130434784E-2</v>
      </c>
      <c r="S45" s="2">
        <v>4265</v>
      </c>
      <c r="T45" s="5">
        <f t="shared" si="7"/>
        <v>71941.640625</v>
      </c>
      <c r="U45" s="2">
        <v>77801</v>
      </c>
      <c r="V45" s="5">
        <f t="shared" si="15"/>
        <v>5859.359375</v>
      </c>
      <c r="W45" s="4">
        <f t="shared" si="16"/>
        <v>8.1446007126001654E-2</v>
      </c>
      <c r="X45" s="22">
        <f t="shared" si="8"/>
        <v>60953.222283174153</v>
      </c>
      <c r="Y45" s="22">
        <f t="shared" si="9"/>
        <v>65917.618859602313</v>
      </c>
      <c r="Z45" s="22">
        <f t="shared" si="10"/>
        <v>4964.3965764281602</v>
      </c>
      <c r="AA45" s="8">
        <f t="shared" si="11"/>
        <v>8.1446007126001571E-2</v>
      </c>
      <c r="AB45" s="22">
        <f t="shared" si="12"/>
        <v>4218727.607014548</v>
      </c>
      <c r="AC45" s="11">
        <v>6006</v>
      </c>
      <c r="AD45" s="2">
        <v>1984</v>
      </c>
      <c r="AE45" s="2">
        <f t="shared" si="17"/>
        <v>32</v>
      </c>
      <c r="AF45" s="2" t="s">
        <v>79</v>
      </c>
    </row>
    <row r="46" spans="1:32" x14ac:dyDescent="0.2">
      <c r="A46">
        <v>40</v>
      </c>
      <c r="B46" s="2" t="s">
        <v>633</v>
      </c>
      <c r="C46" s="2" t="s">
        <v>22</v>
      </c>
      <c r="D46" s="2" t="s">
        <v>23</v>
      </c>
      <c r="E46" s="2" t="s">
        <v>2768</v>
      </c>
      <c r="F46" s="2" t="s">
        <v>2776</v>
      </c>
      <c r="G46" s="2">
        <v>64</v>
      </c>
      <c r="H46" s="2">
        <v>74</v>
      </c>
      <c r="I46" s="3">
        <v>42647</v>
      </c>
      <c r="J46" s="3">
        <v>42649</v>
      </c>
      <c r="K46" s="3" t="s">
        <v>2542</v>
      </c>
      <c r="L46" s="17">
        <f t="shared" si="5"/>
        <v>281.13</v>
      </c>
      <c r="M46" s="20">
        <f t="shared" si="6"/>
        <v>0.84725927506847365</v>
      </c>
      <c r="N46" s="2" t="s">
        <v>2548</v>
      </c>
      <c r="O46" s="2">
        <v>5000000</v>
      </c>
      <c r="P46" s="2">
        <v>5300000</v>
      </c>
      <c r="Q46" s="2">
        <f t="shared" si="13"/>
        <v>300000</v>
      </c>
      <c r="R46" s="4">
        <f t="shared" si="14"/>
        <v>0.06</v>
      </c>
      <c r="S46" s="2"/>
      <c r="T46" s="5">
        <f t="shared" si="7"/>
        <v>78125</v>
      </c>
      <c r="U46" s="2">
        <v>82813</v>
      </c>
      <c r="V46" s="5">
        <f t="shared" si="15"/>
        <v>4688</v>
      </c>
      <c r="W46" s="4">
        <f t="shared" si="16"/>
        <v>6.0006400000000001E-2</v>
      </c>
      <c r="X46" s="22">
        <f t="shared" si="8"/>
        <v>66192.130864724502</v>
      </c>
      <c r="Y46" s="22">
        <f t="shared" si="9"/>
        <v>70164.082346245516</v>
      </c>
      <c r="Z46" s="22">
        <f t="shared" si="10"/>
        <v>3971.9514815210132</v>
      </c>
      <c r="AA46" s="8">
        <f t="shared" si="11"/>
        <v>6.0006400000000133E-2</v>
      </c>
      <c r="AB46" s="22">
        <f t="shared" si="12"/>
        <v>4490501.270159713</v>
      </c>
      <c r="AC46" s="11">
        <v>1596</v>
      </c>
      <c r="AD46" s="2">
        <v>2007</v>
      </c>
      <c r="AE46" s="2">
        <f t="shared" si="17"/>
        <v>9</v>
      </c>
      <c r="AF46" s="2" t="s">
        <v>217</v>
      </c>
    </row>
    <row r="47" spans="1:32" x14ac:dyDescent="0.2">
      <c r="A47">
        <v>41</v>
      </c>
      <c r="B47" s="2" t="s">
        <v>356</v>
      </c>
      <c r="C47" s="2" t="s">
        <v>22</v>
      </c>
      <c r="D47" s="2" t="s">
        <v>23</v>
      </c>
      <c r="E47" s="2" t="s">
        <v>2768</v>
      </c>
      <c r="F47" s="2" t="s">
        <v>2776</v>
      </c>
      <c r="G47" s="2">
        <v>39</v>
      </c>
      <c r="H47" s="2">
        <v>43</v>
      </c>
      <c r="I47" s="3">
        <v>42650</v>
      </c>
      <c r="J47" s="3">
        <v>42654</v>
      </c>
      <c r="K47" s="3" t="s">
        <v>2542</v>
      </c>
      <c r="L47" s="17">
        <f t="shared" si="5"/>
        <v>281.13</v>
      </c>
      <c r="M47" s="20">
        <f t="shared" si="6"/>
        <v>0.84725927506847365</v>
      </c>
      <c r="N47" s="2" t="s">
        <v>2546</v>
      </c>
      <c r="O47" s="2">
        <v>2950000</v>
      </c>
      <c r="P47" s="2">
        <v>3500000</v>
      </c>
      <c r="Q47" s="2">
        <f t="shared" si="13"/>
        <v>550000</v>
      </c>
      <c r="R47" s="4">
        <f t="shared" si="14"/>
        <v>0.1864406779661017</v>
      </c>
      <c r="S47" s="2"/>
      <c r="T47" s="5">
        <f t="shared" si="7"/>
        <v>75641.025641025641</v>
      </c>
      <c r="U47" s="2">
        <v>89744</v>
      </c>
      <c r="V47" s="5">
        <f t="shared" si="15"/>
        <v>14102.974358974359</v>
      </c>
      <c r="W47" s="4">
        <f t="shared" si="16"/>
        <v>0.18644610169491527</v>
      </c>
      <c r="X47" s="22">
        <f t="shared" si="8"/>
        <v>64087.56055005121</v>
      </c>
      <c r="Y47" s="22">
        <f t="shared" si="9"/>
        <v>76036.436381745094</v>
      </c>
      <c r="Z47" s="22">
        <f t="shared" si="10"/>
        <v>11948.875831693884</v>
      </c>
      <c r="AA47" s="8">
        <f t="shared" si="11"/>
        <v>0.18644610169491521</v>
      </c>
      <c r="AB47" s="22">
        <f t="shared" si="12"/>
        <v>2965421.0188880586</v>
      </c>
      <c r="AC47" s="11">
        <v>4893</v>
      </c>
      <c r="AD47" s="2">
        <v>2009</v>
      </c>
      <c r="AE47" s="2">
        <f t="shared" si="17"/>
        <v>7</v>
      </c>
      <c r="AF47" s="2" t="s">
        <v>83</v>
      </c>
    </row>
    <row r="48" spans="1:32" x14ac:dyDescent="0.2">
      <c r="A48">
        <v>41</v>
      </c>
      <c r="B48" s="2" t="s">
        <v>2754</v>
      </c>
      <c r="C48" s="2" t="s">
        <v>22</v>
      </c>
      <c r="D48" s="2" t="s">
        <v>23</v>
      </c>
      <c r="E48" s="2" t="s">
        <v>2768</v>
      </c>
      <c r="F48" s="2" t="s">
        <v>2776</v>
      </c>
      <c r="G48" s="2">
        <v>150</v>
      </c>
      <c r="H48" s="2">
        <v>173</v>
      </c>
      <c r="I48" s="3">
        <v>42650</v>
      </c>
      <c r="J48" s="3">
        <v>42654</v>
      </c>
      <c r="K48" s="3" t="s">
        <v>2542</v>
      </c>
      <c r="L48" s="17">
        <f t="shared" si="5"/>
        <v>281.13</v>
      </c>
      <c r="M48" s="20">
        <f t="shared" si="6"/>
        <v>0.84725927506847365</v>
      </c>
      <c r="N48" s="2" t="s">
        <v>2546</v>
      </c>
      <c r="O48" s="2">
        <v>6200000</v>
      </c>
      <c r="P48" s="2">
        <v>7000000</v>
      </c>
      <c r="Q48" s="2">
        <f t="shared" si="13"/>
        <v>800000</v>
      </c>
      <c r="R48" s="4">
        <f t="shared" si="14"/>
        <v>0.12903225806451613</v>
      </c>
      <c r="S48" s="2"/>
      <c r="T48" s="5">
        <f t="shared" si="7"/>
        <v>41333.333333333336</v>
      </c>
      <c r="U48" s="2">
        <v>46667</v>
      </c>
      <c r="V48" s="5">
        <f t="shared" si="15"/>
        <v>5333.6666666666642</v>
      </c>
      <c r="W48" s="4">
        <f t="shared" si="16"/>
        <v>0.1290403225806451</v>
      </c>
      <c r="X48" s="22">
        <f t="shared" si="8"/>
        <v>35020.050036163579</v>
      </c>
      <c r="Y48" s="22">
        <f t="shared" si="9"/>
        <v>39539.048589620463</v>
      </c>
      <c r="Z48" s="22">
        <f t="shared" si="10"/>
        <v>4518.9985534568841</v>
      </c>
      <c r="AA48" s="8">
        <f t="shared" si="11"/>
        <v>0.12904032258064521</v>
      </c>
      <c r="AB48" s="22">
        <f t="shared" si="12"/>
        <v>5930857.288443069</v>
      </c>
      <c r="AC48" s="11">
        <v>1633</v>
      </c>
      <c r="AD48" s="2">
        <v>1987</v>
      </c>
      <c r="AE48" s="2">
        <f t="shared" si="17"/>
        <v>29</v>
      </c>
      <c r="AF48" s="2" t="s">
        <v>90</v>
      </c>
    </row>
    <row r="49" spans="1:32" x14ac:dyDescent="0.2">
      <c r="A49">
        <v>42</v>
      </c>
      <c r="B49" s="2" t="s">
        <v>615</v>
      </c>
      <c r="C49" s="2" t="s">
        <v>22</v>
      </c>
      <c r="D49" s="2" t="s">
        <v>23</v>
      </c>
      <c r="E49" s="2" t="s">
        <v>2768</v>
      </c>
      <c r="F49" s="2" t="s">
        <v>2776</v>
      </c>
      <c r="G49" s="2">
        <v>50</v>
      </c>
      <c r="H49" s="2">
        <v>55</v>
      </c>
      <c r="I49" s="3">
        <v>42657</v>
      </c>
      <c r="J49" s="3">
        <v>42661</v>
      </c>
      <c r="K49" s="3" t="s">
        <v>2542</v>
      </c>
      <c r="L49" s="17">
        <f t="shared" si="5"/>
        <v>281.13</v>
      </c>
      <c r="M49" s="20">
        <f t="shared" si="6"/>
        <v>0.84725927506847365</v>
      </c>
      <c r="N49" s="2" t="s">
        <v>2546</v>
      </c>
      <c r="O49" s="2">
        <v>3000000</v>
      </c>
      <c r="P49" s="2">
        <v>3750000</v>
      </c>
      <c r="Q49" s="2">
        <f t="shared" si="13"/>
        <v>750000</v>
      </c>
      <c r="R49" s="4">
        <f t="shared" si="14"/>
        <v>0.25</v>
      </c>
      <c r="S49" s="2"/>
      <c r="T49" s="5">
        <f t="shared" si="7"/>
        <v>60000</v>
      </c>
      <c r="U49" s="2">
        <v>75000</v>
      </c>
      <c r="V49" s="5">
        <f t="shared" si="15"/>
        <v>15000</v>
      </c>
      <c r="W49" s="4">
        <f t="shared" si="16"/>
        <v>0.25</v>
      </c>
      <c r="X49" s="22">
        <f t="shared" si="8"/>
        <v>50835.556504108419</v>
      </c>
      <c r="Y49" s="22">
        <f t="shared" si="9"/>
        <v>63544.445630135524</v>
      </c>
      <c r="Z49" s="22">
        <f t="shared" si="10"/>
        <v>12708.889126027105</v>
      </c>
      <c r="AA49" s="8">
        <f t="shared" si="11"/>
        <v>0.25</v>
      </c>
      <c r="AB49" s="22">
        <f t="shared" si="12"/>
        <v>3177222.2815067763</v>
      </c>
      <c r="AC49" s="11">
        <v>4884</v>
      </c>
      <c r="AD49" s="2">
        <v>2005</v>
      </c>
      <c r="AE49" s="2">
        <f t="shared" si="17"/>
        <v>11</v>
      </c>
      <c r="AF49" s="2" t="s">
        <v>67</v>
      </c>
    </row>
    <row r="50" spans="1:32" x14ac:dyDescent="0.2">
      <c r="A50">
        <v>45</v>
      </c>
      <c r="B50" s="2" t="s">
        <v>2574</v>
      </c>
      <c r="C50" s="2" t="s">
        <v>22</v>
      </c>
      <c r="D50" s="2" t="s">
        <v>23</v>
      </c>
      <c r="E50" s="2" t="s">
        <v>2768</v>
      </c>
      <c r="F50" s="2" t="s">
        <v>2776</v>
      </c>
      <c r="G50" s="2">
        <v>37</v>
      </c>
      <c r="H50" s="2">
        <v>41</v>
      </c>
      <c r="I50" s="3">
        <v>42679</v>
      </c>
      <c r="J50" s="3">
        <v>42682</v>
      </c>
      <c r="K50" s="3" t="s">
        <v>2543</v>
      </c>
      <c r="L50" s="17">
        <f t="shared" si="5"/>
        <v>284.38</v>
      </c>
      <c r="M50" s="20">
        <f t="shared" si="6"/>
        <v>0.83757648217174208</v>
      </c>
      <c r="N50" s="2" t="s">
        <v>2550</v>
      </c>
      <c r="O50" s="2">
        <v>2750000</v>
      </c>
      <c r="P50" s="2">
        <v>3500000</v>
      </c>
      <c r="Q50" s="2">
        <f t="shared" si="13"/>
        <v>750000</v>
      </c>
      <c r="R50" s="4">
        <f t="shared" si="14"/>
        <v>0.27272727272727271</v>
      </c>
      <c r="S50" s="2">
        <v>18409</v>
      </c>
      <c r="T50" s="5">
        <f t="shared" si="7"/>
        <v>74821.864864864867</v>
      </c>
      <c r="U50" s="2">
        <v>95092</v>
      </c>
      <c r="V50" s="5">
        <f t="shared" si="15"/>
        <v>20270.135135135133</v>
      </c>
      <c r="W50" s="4">
        <f t="shared" si="16"/>
        <v>0.27091192089030192</v>
      </c>
      <c r="X50" s="22">
        <f t="shared" si="8"/>
        <v>62669.034363042985</v>
      </c>
      <c r="Y50" s="22">
        <f t="shared" si="9"/>
        <v>79646.82284267529</v>
      </c>
      <c r="Z50" s="22">
        <f t="shared" si="10"/>
        <v>16977.788479632305</v>
      </c>
      <c r="AA50" s="8">
        <f t="shared" si="11"/>
        <v>0.27091192089030181</v>
      </c>
      <c r="AB50" s="22">
        <f t="shared" si="12"/>
        <v>2946932.4451789856</v>
      </c>
      <c r="AC50" s="11">
        <v>1597</v>
      </c>
      <c r="AD50" s="2">
        <v>1968</v>
      </c>
      <c r="AE50" s="2">
        <f t="shared" si="17"/>
        <v>48</v>
      </c>
      <c r="AF50" s="2" t="s">
        <v>1468</v>
      </c>
    </row>
    <row r="51" spans="1:32" x14ac:dyDescent="0.2">
      <c r="A51">
        <v>46</v>
      </c>
      <c r="B51" s="2" t="s">
        <v>545</v>
      </c>
      <c r="C51" s="2" t="s">
        <v>22</v>
      </c>
      <c r="D51" s="2" t="s">
        <v>23</v>
      </c>
      <c r="E51" s="2" t="s">
        <v>2768</v>
      </c>
      <c r="F51" s="2" t="s">
        <v>2776</v>
      </c>
      <c r="G51" s="2">
        <v>69</v>
      </c>
      <c r="H51" s="2">
        <v>78</v>
      </c>
      <c r="I51" s="3">
        <v>42686</v>
      </c>
      <c r="J51" s="3">
        <v>42688</v>
      </c>
      <c r="K51" s="3" t="s">
        <v>2543</v>
      </c>
      <c r="L51" s="17">
        <f t="shared" si="5"/>
        <v>284.38</v>
      </c>
      <c r="M51" s="20">
        <f t="shared" si="6"/>
        <v>0.83757648217174208</v>
      </c>
      <c r="N51" s="2" t="s">
        <v>2548</v>
      </c>
      <c r="O51" s="2">
        <v>5300000</v>
      </c>
      <c r="P51" s="2">
        <v>5900000</v>
      </c>
      <c r="Q51" s="2">
        <f t="shared" si="13"/>
        <v>600000</v>
      </c>
      <c r="R51" s="4">
        <f t="shared" si="14"/>
        <v>0.11320754716981132</v>
      </c>
      <c r="S51" s="2"/>
      <c r="T51" s="5">
        <f t="shared" si="7"/>
        <v>76811.594202898545</v>
      </c>
      <c r="U51" s="2">
        <v>85507</v>
      </c>
      <c r="V51" s="5">
        <f t="shared" si="15"/>
        <v>8695.4057971014554</v>
      </c>
      <c r="W51" s="4">
        <f t="shared" si="16"/>
        <v>0.11320433962264159</v>
      </c>
      <c r="X51" s="22">
        <f t="shared" si="8"/>
        <v>64335.584862467142</v>
      </c>
      <c r="Y51" s="22">
        <f t="shared" si="9"/>
        <v>71618.652261059149</v>
      </c>
      <c r="Z51" s="22">
        <f t="shared" si="10"/>
        <v>7283.0673985920075</v>
      </c>
      <c r="AA51" s="8">
        <f t="shared" si="11"/>
        <v>0.11320433962264156</v>
      </c>
      <c r="AB51" s="22">
        <f t="shared" si="12"/>
        <v>4941687.0060130814</v>
      </c>
      <c r="AC51" s="11">
        <v>1823</v>
      </c>
      <c r="AD51" s="2">
        <v>2006</v>
      </c>
      <c r="AE51" s="2">
        <f t="shared" si="17"/>
        <v>10</v>
      </c>
      <c r="AF51" s="2" t="s">
        <v>161</v>
      </c>
    </row>
    <row r="52" spans="1:32" x14ac:dyDescent="0.2">
      <c r="A52">
        <v>46</v>
      </c>
      <c r="B52" s="2" t="s">
        <v>2680</v>
      </c>
      <c r="C52" s="2" t="s">
        <v>22</v>
      </c>
      <c r="D52" s="2" t="s">
        <v>23</v>
      </c>
      <c r="E52" s="2" t="s">
        <v>2768</v>
      </c>
      <c r="F52" s="2" t="s">
        <v>2776</v>
      </c>
      <c r="G52" s="2">
        <v>79</v>
      </c>
      <c r="H52" s="2"/>
      <c r="I52" s="3">
        <v>42685</v>
      </c>
      <c r="J52" s="3">
        <v>42688</v>
      </c>
      <c r="K52" s="3" t="s">
        <v>2543</v>
      </c>
      <c r="L52" s="17">
        <f t="shared" si="5"/>
        <v>284.38</v>
      </c>
      <c r="M52" s="20">
        <f t="shared" si="6"/>
        <v>0.83757648217174208</v>
      </c>
      <c r="N52" s="2" t="s">
        <v>2550</v>
      </c>
      <c r="O52" s="2">
        <v>6550000</v>
      </c>
      <c r="P52" s="2">
        <v>7265000</v>
      </c>
      <c r="Q52" s="2">
        <f t="shared" si="13"/>
        <v>715000</v>
      </c>
      <c r="R52" s="4">
        <f t="shared" si="14"/>
        <v>0.10916030534351145</v>
      </c>
      <c r="S52" s="2"/>
      <c r="T52" s="5">
        <f t="shared" si="7"/>
        <v>82911.392405063292</v>
      </c>
      <c r="U52" s="2">
        <v>91962</v>
      </c>
      <c r="V52" s="5">
        <f t="shared" si="15"/>
        <v>9050.6075949367078</v>
      </c>
      <c r="W52" s="4">
        <f t="shared" si="16"/>
        <v>0.10915999999999998</v>
      </c>
      <c r="X52" s="22">
        <f t="shared" si="8"/>
        <v>69444.632382593802</v>
      </c>
      <c r="Y52" s="22">
        <f t="shared" si="9"/>
        <v>77025.208453477739</v>
      </c>
      <c r="Z52" s="22">
        <f t="shared" si="10"/>
        <v>7580.5760708839371</v>
      </c>
      <c r="AA52" s="8">
        <f t="shared" si="11"/>
        <v>0.10915999999999997</v>
      </c>
      <c r="AB52" s="22">
        <f t="shared" si="12"/>
        <v>6084991.4678247413</v>
      </c>
      <c r="AC52" s="11">
        <v>2850</v>
      </c>
      <c r="AD52" s="2">
        <v>2015</v>
      </c>
      <c r="AE52" s="2">
        <f t="shared" si="17"/>
        <v>1</v>
      </c>
      <c r="AF52" s="2" t="s">
        <v>37</v>
      </c>
    </row>
    <row r="53" spans="1:32" x14ac:dyDescent="0.2">
      <c r="A53">
        <v>46</v>
      </c>
      <c r="B53" s="2" t="s">
        <v>2651</v>
      </c>
      <c r="C53" s="2" t="s">
        <v>22</v>
      </c>
      <c r="D53" s="2" t="s">
        <v>23</v>
      </c>
      <c r="E53" s="2" t="s">
        <v>2768</v>
      </c>
      <c r="F53" s="2" t="s">
        <v>2776</v>
      </c>
      <c r="G53" s="2">
        <v>69</v>
      </c>
      <c r="H53" s="2">
        <v>76</v>
      </c>
      <c r="I53" s="3">
        <v>42686</v>
      </c>
      <c r="J53" s="3">
        <v>42689</v>
      </c>
      <c r="K53" s="3" t="s">
        <v>2543</v>
      </c>
      <c r="L53" s="17">
        <f t="shared" si="5"/>
        <v>284.38</v>
      </c>
      <c r="M53" s="20">
        <f t="shared" si="6"/>
        <v>0.83757648217174208</v>
      </c>
      <c r="N53" s="2" t="s">
        <v>2550</v>
      </c>
      <c r="O53" s="2">
        <v>3400000</v>
      </c>
      <c r="P53" s="2">
        <v>3550000</v>
      </c>
      <c r="Q53" s="2">
        <f t="shared" si="13"/>
        <v>150000</v>
      </c>
      <c r="R53" s="4">
        <f t="shared" si="14"/>
        <v>4.4117647058823532E-2</v>
      </c>
      <c r="S53" s="2">
        <v>460979</v>
      </c>
      <c r="T53" s="5">
        <f t="shared" si="7"/>
        <v>55956.217391304344</v>
      </c>
      <c r="U53" s="2">
        <v>58130</v>
      </c>
      <c r="V53" s="5">
        <f t="shared" si="15"/>
        <v>2173.7826086956557</v>
      </c>
      <c r="W53" s="4">
        <f t="shared" si="16"/>
        <v>3.8847919141751418E-2</v>
      </c>
      <c r="X53" s="22">
        <f t="shared" si="8"/>
        <v>46867.611718245949</v>
      </c>
      <c r="Y53" s="22">
        <f t="shared" si="9"/>
        <v>48688.320908643364</v>
      </c>
      <c r="Z53" s="22">
        <f t="shared" si="10"/>
        <v>1820.7091903974142</v>
      </c>
      <c r="AA53" s="8">
        <f t="shared" si="11"/>
        <v>3.88479191417513E-2</v>
      </c>
      <c r="AB53" s="22">
        <f t="shared" si="12"/>
        <v>3359494.1426963923</v>
      </c>
      <c r="AC53" s="11">
        <v>4988</v>
      </c>
      <c r="AD53" s="2">
        <v>1959</v>
      </c>
      <c r="AE53" s="2">
        <f t="shared" si="17"/>
        <v>57</v>
      </c>
      <c r="AF53" s="2" t="s">
        <v>58</v>
      </c>
    </row>
    <row r="54" spans="1:32" x14ac:dyDescent="0.2">
      <c r="A54">
        <v>47</v>
      </c>
      <c r="B54" s="2" t="s">
        <v>2733</v>
      </c>
      <c r="C54" s="2" t="s">
        <v>22</v>
      </c>
      <c r="D54" s="2" t="s">
        <v>23</v>
      </c>
      <c r="E54" s="2" t="s">
        <v>2768</v>
      </c>
      <c r="F54" s="2" t="s">
        <v>2776</v>
      </c>
      <c r="G54" s="2">
        <v>109</v>
      </c>
      <c r="H54" s="2">
        <v>121</v>
      </c>
      <c r="I54" s="3">
        <v>42692</v>
      </c>
      <c r="J54" s="3">
        <v>42696</v>
      </c>
      <c r="K54" s="3" t="s">
        <v>2543</v>
      </c>
      <c r="L54" s="17">
        <f t="shared" si="5"/>
        <v>284.38</v>
      </c>
      <c r="M54" s="20">
        <f t="shared" si="6"/>
        <v>0.83757648217174208</v>
      </c>
      <c r="N54" s="2" t="s">
        <v>2546</v>
      </c>
      <c r="O54" s="2">
        <v>5600000</v>
      </c>
      <c r="P54" s="2">
        <v>6500000</v>
      </c>
      <c r="Q54" s="2">
        <f t="shared" si="13"/>
        <v>900000</v>
      </c>
      <c r="R54" s="4">
        <f t="shared" si="14"/>
        <v>0.16071428571428573</v>
      </c>
      <c r="S54" s="2"/>
      <c r="T54" s="5">
        <f t="shared" si="7"/>
        <v>51376.146788990824</v>
      </c>
      <c r="U54" s="2">
        <v>59633</v>
      </c>
      <c r="V54" s="5">
        <f t="shared" si="15"/>
        <v>8256.8532110091764</v>
      </c>
      <c r="W54" s="4">
        <f t="shared" si="16"/>
        <v>0.16071375000000004</v>
      </c>
      <c r="X54" s="22">
        <f t="shared" si="8"/>
        <v>43031.452295061979</v>
      </c>
      <c r="Y54" s="22">
        <f t="shared" si="9"/>
        <v>49947.198361347495</v>
      </c>
      <c r="Z54" s="22">
        <f t="shared" si="10"/>
        <v>6915.7460662855156</v>
      </c>
      <c r="AA54" s="8">
        <f t="shared" si="11"/>
        <v>0.16071374999999996</v>
      </c>
      <c r="AB54" s="22">
        <f t="shared" si="12"/>
        <v>5444244.6213868773</v>
      </c>
      <c r="AC54" s="11">
        <v>5762</v>
      </c>
      <c r="AD54" s="2">
        <v>2008</v>
      </c>
      <c r="AE54" s="2">
        <f t="shared" si="17"/>
        <v>8</v>
      </c>
      <c r="AF54" s="2" t="s">
        <v>58</v>
      </c>
    </row>
    <row r="55" spans="1:32" x14ac:dyDescent="0.2">
      <c r="A55">
        <v>50</v>
      </c>
      <c r="B55" s="2" t="s">
        <v>308</v>
      </c>
      <c r="C55" s="2" t="s">
        <v>22</v>
      </c>
      <c r="D55" s="2" t="s">
        <v>23</v>
      </c>
      <c r="E55" s="2" t="s">
        <v>2768</v>
      </c>
      <c r="F55" s="2" t="s">
        <v>2776</v>
      </c>
      <c r="G55" s="2">
        <v>41</v>
      </c>
      <c r="H55" s="2">
        <v>45</v>
      </c>
      <c r="I55" s="3">
        <v>42716</v>
      </c>
      <c r="J55" s="3">
        <v>42719</v>
      </c>
      <c r="K55" s="3" t="s">
        <v>2544</v>
      </c>
      <c r="L55" s="17">
        <f t="shared" si="5"/>
        <v>287.33999999999997</v>
      </c>
      <c r="M55" s="20">
        <f t="shared" si="6"/>
        <v>0.82894828426254619</v>
      </c>
      <c r="N55" s="2" t="s">
        <v>2550</v>
      </c>
      <c r="O55" s="2">
        <v>3300000</v>
      </c>
      <c r="P55" s="2">
        <v>3350000</v>
      </c>
      <c r="Q55" s="2">
        <f t="shared" si="13"/>
        <v>50000</v>
      </c>
      <c r="R55" s="4">
        <f t="shared" si="14"/>
        <v>1.5151515151515152E-2</v>
      </c>
      <c r="S55" s="2"/>
      <c r="T55" s="5">
        <f t="shared" si="7"/>
        <v>80487.804878048773</v>
      </c>
      <c r="U55" s="2">
        <v>81707</v>
      </c>
      <c r="V55" s="5">
        <f t="shared" si="15"/>
        <v>1219.1951219512266</v>
      </c>
      <c r="W55" s="4">
        <f t="shared" si="16"/>
        <v>1.5147575757575847E-2</v>
      </c>
      <c r="X55" s="22">
        <f t="shared" si="8"/>
        <v>66720.227757717119</v>
      </c>
      <c r="Y55" s="22">
        <f t="shared" si="9"/>
        <v>67730.877462239863</v>
      </c>
      <c r="Z55" s="22">
        <f t="shared" si="10"/>
        <v>1010.6497045227443</v>
      </c>
      <c r="AA55" s="8">
        <f t="shared" si="11"/>
        <v>1.5147575757575986E-2</v>
      </c>
      <c r="AB55" s="22">
        <f t="shared" si="12"/>
        <v>2776965.9759518346</v>
      </c>
      <c r="AC55" s="11">
        <v>2220</v>
      </c>
      <c r="AD55" s="2">
        <v>1991</v>
      </c>
      <c r="AE55" s="2">
        <f t="shared" si="17"/>
        <v>25</v>
      </c>
      <c r="AF55" s="2" t="s">
        <v>63</v>
      </c>
    </row>
    <row r="56" spans="1:32" x14ac:dyDescent="0.2">
      <c r="A56">
        <v>50</v>
      </c>
      <c r="B56" s="2" t="s">
        <v>1386</v>
      </c>
      <c r="C56" s="2" t="s">
        <v>22</v>
      </c>
      <c r="D56" s="2" t="s">
        <v>23</v>
      </c>
      <c r="E56" s="2" t="s">
        <v>2768</v>
      </c>
      <c r="F56" s="2" t="s">
        <v>2776</v>
      </c>
      <c r="G56" s="2">
        <v>67</v>
      </c>
      <c r="H56" s="2">
        <v>75</v>
      </c>
      <c r="I56" s="3">
        <v>42718</v>
      </c>
      <c r="J56" s="3">
        <v>42720</v>
      </c>
      <c r="K56" s="3" t="s">
        <v>2544</v>
      </c>
      <c r="L56" s="17">
        <f t="shared" si="5"/>
        <v>287.33999999999997</v>
      </c>
      <c r="M56" s="20">
        <f t="shared" si="6"/>
        <v>0.82894828426254619</v>
      </c>
      <c r="N56" s="2" t="s">
        <v>2548</v>
      </c>
      <c r="O56" s="2">
        <v>4900000</v>
      </c>
      <c r="P56" s="2">
        <v>5175000</v>
      </c>
      <c r="Q56" s="2">
        <f t="shared" si="13"/>
        <v>275000</v>
      </c>
      <c r="R56" s="4">
        <f>Q56/O56</f>
        <v>5.6122448979591837E-2</v>
      </c>
      <c r="S56" s="2"/>
      <c r="T56" s="5">
        <f t="shared" si="7"/>
        <v>73134.32835820895</v>
      </c>
      <c r="U56" s="2">
        <v>77239</v>
      </c>
      <c r="V56" s="5">
        <f t="shared" si="15"/>
        <v>4104.6716417910502</v>
      </c>
      <c r="W56" s="4">
        <f t="shared" si="16"/>
        <v>5.6125102040816402E-2</v>
      </c>
      <c r="X56" s="22">
        <f t="shared" si="8"/>
        <v>60624.576013230988</v>
      </c>
      <c r="Y56" s="22">
        <f t="shared" si="9"/>
        <v>64027.136528154806</v>
      </c>
      <c r="Z56" s="22">
        <f t="shared" si="10"/>
        <v>3402.5605149238181</v>
      </c>
      <c r="AA56" s="8">
        <f t="shared" si="11"/>
        <v>5.6125102040816374E-2</v>
      </c>
      <c r="AB56" s="22">
        <f t="shared" si="12"/>
        <v>4289818.1473863721</v>
      </c>
      <c r="AC56" s="11">
        <v>4316</v>
      </c>
      <c r="AD56" s="2">
        <v>1953</v>
      </c>
      <c r="AE56" s="2">
        <f t="shared" si="17"/>
        <v>63</v>
      </c>
      <c r="AF56" s="2" t="s">
        <v>46</v>
      </c>
    </row>
    <row r="57" spans="1:32" x14ac:dyDescent="0.2">
      <c r="R57" s="24">
        <f>AVERAGE(R2:R56)</f>
        <v>0.12144910804576677</v>
      </c>
      <c r="X57" s="21">
        <f>AVERAGE(X2:X56)</f>
        <v>58807.922557268517</v>
      </c>
      <c r="Y57" s="21">
        <f>AVERAGE(Y2:Y56)</f>
        <v>65909.440720683167</v>
      </c>
      <c r="Z57" s="22">
        <f t="shared" si="10"/>
        <v>7101.5181634146502</v>
      </c>
      <c r="AA57" s="28">
        <f>AVERAGE(AA2:AA56)</f>
        <v>0.12073275738243633</v>
      </c>
      <c r="AB57" s="22">
        <f t="shared" si="12"/>
        <v>0</v>
      </c>
    </row>
  </sheetData>
  <sortState ref="A2:X56">
    <sortCondition ref="J2:J5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59"/>
  <sheetViews>
    <sheetView tabSelected="1" workbookViewId="0">
      <selection activeCell="J188" sqref="J188"/>
    </sheetView>
  </sheetViews>
  <sheetFormatPr baseColWidth="10" defaultRowHeight="16" x14ac:dyDescent="0.2"/>
  <cols>
    <col min="2" max="2" width="16.83203125" customWidth="1"/>
    <col min="23" max="23" width="16.33203125" style="21" bestFit="1" customWidth="1"/>
    <col min="24" max="24" width="17" style="21" bestFit="1" customWidth="1"/>
    <col min="25" max="26" width="17" style="21" customWidth="1"/>
  </cols>
  <sheetData>
    <row r="1" spans="1:30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4</v>
      </c>
      <c r="G1" t="s">
        <v>5</v>
      </c>
      <c r="H1" t="s">
        <v>6</v>
      </c>
      <c r="I1" t="s">
        <v>7</v>
      </c>
      <c r="J1" t="s">
        <v>2532</v>
      </c>
      <c r="K1" t="s">
        <v>2760</v>
      </c>
      <c r="L1" t="s">
        <v>2761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12</v>
      </c>
      <c r="W1" s="21" t="s">
        <v>2764</v>
      </c>
      <c r="X1" s="21" t="s">
        <v>2763</v>
      </c>
      <c r="Y1" s="21" t="s">
        <v>2765</v>
      </c>
      <c r="Z1" s="21" t="s">
        <v>2762</v>
      </c>
      <c r="AA1" t="s">
        <v>17</v>
      </c>
      <c r="AB1" t="s">
        <v>18</v>
      </c>
      <c r="AC1" t="s">
        <v>19</v>
      </c>
      <c r="AD1" s="1" t="s">
        <v>20</v>
      </c>
    </row>
    <row r="2" spans="1:30" x14ac:dyDescent="0.2">
      <c r="A2">
        <v>1</v>
      </c>
      <c r="B2" s="6" t="s">
        <v>688</v>
      </c>
      <c r="C2" s="6" t="s">
        <v>22</v>
      </c>
      <c r="D2" s="6" t="s">
        <v>23</v>
      </c>
      <c r="E2" s="6" t="s">
        <v>2767</v>
      </c>
      <c r="F2" s="6">
        <v>49</v>
      </c>
      <c r="G2" s="6">
        <v>54</v>
      </c>
      <c r="H2" s="7">
        <v>42365</v>
      </c>
      <c r="I2" s="7">
        <v>42374</v>
      </c>
      <c r="J2" s="7" t="s">
        <v>2533</v>
      </c>
      <c r="K2" s="17">
        <f>IF(J2="Januar",238.19,IF(J2="Februar",240.59,IF(J2="Mars",245.99,IF(J2="April",250.79,IF(J2="Mai",256.52,IF(J2="Juni",259.83,IF(J2="Juli",265.66,IF(J2="August",272.21,IF(J2="September",275.91,IF(J2="Oktober",281.13,IF(J2="November",284.38,IF(J2="Desember",287.34,0))))))))))))</f>
        <v>238.19</v>
      </c>
      <c r="L2" s="20">
        <f>$K$2/K2</f>
        <v>1</v>
      </c>
      <c r="M2" s="6">
        <v>9</v>
      </c>
      <c r="N2" s="6">
        <v>1900000</v>
      </c>
      <c r="O2" s="6">
        <v>2250000</v>
      </c>
      <c r="P2" s="6">
        <f>O2-N2</f>
        <v>350000</v>
      </c>
      <c r="Q2" s="8">
        <f>P2/N2</f>
        <v>0.18421052631578946</v>
      </c>
      <c r="R2" s="6">
        <v>75000</v>
      </c>
      <c r="S2" s="9">
        <f>(N2+R2)/F2</f>
        <v>40306.122448979593</v>
      </c>
      <c r="T2" s="6">
        <v>47449</v>
      </c>
      <c r="U2" s="5">
        <f>T2-S2</f>
        <v>7142.8775510204068</v>
      </c>
      <c r="V2" s="4">
        <f>U2/S2</f>
        <v>0.17721569620253161</v>
      </c>
      <c r="W2" s="22">
        <f>S2*L2</f>
        <v>40306.122448979593</v>
      </c>
      <c r="X2" s="22">
        <f>T2*L2</f>
        <v>47449</v>
      </c>
      <c r="Y2" s="22">
        <f>X2-W2</f>
        <v>7142.8775510204068</v>
      </c>
      <c r="Z2" s="8">
        <f>Y2/W2</f>
        <v>0.17721569620253161</v>
      </c>
      <c r="AA2" s="6"/>
      <c r="AB2" s="6">
        <v>1958</v>
      </c>
      <c r="AC2" s="6">
        <f>2016-AB2</f>
        <v>58</v>
      </c>
      <c r="AD2" s="6" t="s">
        <v>629</v>
      </c>
    </row>
    <row r="3" spans="1:30" x14ac:dyDescent="0.2">
      <c r="A3">
        <v>1</v>
      </c>
      <c r="B3" s="6" t="s">
        <v>720</v>
      </c>
      <c r="C3" s="6" t="s">
        <v>22</v>
      </c>
      <c r="D3" s="6" t="s">
        <v>23</v>
      </c>
      <c r="E3" s="6" t="s">
        <v>2767</v>
      </c>
      <c r="F3" s="6">
        <v>50</v>
      </c>
      <c r="G3" s="6">
        <v>56</v>
      </c>
      <c r="H3" s="7">
        <v>42365</v>
      </c>
      <c r="I3" s="7">
        <v>42374</v>
      </c>
      <c r="J3" s="3" t="s">
        <v>2533</v>
      </c>
      <c r="K3" s="17">
        <f>IF(J3="Januar",238.19,IF(J3="Februar",240.59,IF(J3="Mars",245.99,IF(J3="April",250.79,IF(J3="Mai",256.52,IF(J3="Juni",259.83,IF(J3="Juli",265.66,IF(J3="August",272.21,IF(J3="September",275.91,IF(J3="Oktober",281.13,IF(J3="November",284.38,IF(J3="Desember",287.34,0))))))))))))</f>
        <v>238.19</v>
      </c>
      <c r="L3" s="20">
        <f>$K$2/K3</f>
        <v>1</v>
      </c>
      <c r="M3" s="6">
        <v>9</v>
      </c>
      <c r="N3" s="6">
        <v>2500000</v>
      </c>
      <c r="O3" s="6">
        <v>2850000</v>
      </c>
      <c r="P3" s="6">
        <f>O3-N3</f>
        <v>350000</v>
      </c>
      <c r="Q3" s="8">
        <f>P3/N3</f>
        <v>0.14000000000000001</v>
      </c>
      <c r="R3" s="6"/>
      <c r="S3" s="9">
        <f>(N3+R3)/F3</f>
        <v>50000</v>
      </c>
      <c r="T3" s="6">
        <v>57000</v>
      </c>
      <c r="U3" s="5">
        <f>T3-S3</f>
        <v>7000</v>
      </c>
      <c r="V3" s="4">
        <f>U3/S3</f>
        <v>0.14000000000000001</v>
      </c>
      <c r="W3" s="22">
        <f>S3*L3</f>
        <v>50000</v>
      </c>
      <c r="X3" s="22">
        <f>T3*L3</f>
        <v>57000</v>
      </c>
      <c r="Y3" s="22">
        <f>X3-W3</f>
        <v>7000</v>
      </c>
      <c r="Z3" s="8">
        <f>Y3/W3</f>
        <v>0.14000000000000001</v>
      </c>
      <c r="AA3" s="6"/>
      <c r="AB3" s="6">
        <v>1990</v>
      </c>
      <c r="AC3" s="6">
        <f>2016-AB3</f>
        <v>26</v>
      </c>
      <c r="AD3" s="6" t="s">
        <v>191</v>
      </c>
    </row>
    <row r="4" spans="1:30" x14ac:dyDescent="0.2">
      <c r="A4">
        <v>1</v>
      </c>
      <c r="B4" s="6" t="s">
        <v>557</v>
      </c>
      <c r="C4" s="6" t="s">
        <v>22</v>
      </c>
      <c r="D4" s="6" t="s">
        <v>23</v>
      </c>
      <c r="E4" s="6" t="s">
        <v>2767</v>
      </c>
      <c r="F4" s="6">
        <v>78</v>
      </c>
      <c r="G4" s="6">
        <v>86</v>
      </c>
      <c r="H4" s="7">
        <v>42364</v>
      </c>
      <c r="I4" s="7">
        <v>42374</v>
      </c>
      <c r="J4" s="3" t="s">
        <v>2533</v>
      </c>
      <c r="K4" s="17">
        <f>IF(J4="Januar",238.19,IF(J4="Februar",240.59,IF(J4="Mars",245.99,IF(J4="April",250.79,IF(J4="Mai",256.52,IF(J4="Juni",259.83,IF(J4="Juli",265.66,IF(J4="August",272.21,IF(J4="September",275.91,IF(J4="Oktober",281.13,IF(J4="November",284.38,IF(J4="Desember",287.34,0))))))))))))</f>
        <v>238.19</v>
      </c>
      <c r="L4" s="20">
        <f>$K$2/K4</f>
        <v>1</v>
      </c>
      <c r="M4" s="6">
        <v>10</v>
      </c>
      <c r="N4" s="6">
        <v>3190000</v>
      </c>
      <c r="O4" s="6">
        <v>3300000</v>
      </c>
      <c r="P4" s="6">
        <f>O4-N4</f>
        <v>110000</v>
      </c>
      <c r="Q4" s="8">
        <f>P4/N4</f>
        <v>3.4482758620689655E-2</v>
      </c>
      <c r="R4" s="6">
        <v>8000</v>
      </c>
      <c r="S4" s="9">
        <f>(N4+R4)/F4</f>
        <v>41000</v>
      </c>
      <c r="T4" s="6">
        <v>42410</v>
      </c>
      <c r="U4" s="5">
        <f>T4-S4</f>
        <v>1410</v>
      </c>
      <c r="V4" s="4">
        <f>U4/S4</f>
        <v>3.4390243902439027E-2</v>
      </c>
      <c r="W4" s="22">
        <f>S4*L4</f>
        <v>41000</v>
      </c>
      <c r="X4" s="22">
        <f>T4*L4</f>
        <v>42410</v>
      </c>
      <c r="Y4" s="22">
        <f>X4-W4</f>
        <v>1410</v>
      </c>
      <c r="Z4" s="8">
        <f>Y4/W4</f>
        <v>3.4390243902439027E-2</v>
      </c>
      <c r="AA4" s="10">
        <v>12714</v>
      </c>
      <c r="AB4" s="6">
        <v>1990</v>
      </c>
      <c r="AC4" s="6">
        <f>2016-AB4</f>
        <v>26</v>
      </c>
      <c r="AD4" s="6" t="s">
        <v>37</v>
      </c>
    </row>
    <row r="5" spans="1:30" x14ac:dyDescent="0.2">
      <c r="A5">
        <v>1</v>
      </c>
      <c r="B5" s="6" t="s">
        <v>42</v>
      </c>
      <c r="C5" s="6" t="s">
        <v>22</v>
      </c>
      <c r="D5" s="6" t="s">
        <v>23</v>
      </c>
      <c r="E5" s="6" t="s">
        <v>2767</v>
      </c>
      <c r="F5" s="6">
        <v>20</v>
      </c>
      <c r="G5" s="6">
        <v>23</v>
      </c>
      <c r="H5" s="7">
        <v>42363</v>
      </c>
      <c r="I5" s="7">
        <v>42374</v>
      </c>
      <c r="J5" s="7" t="s">
        <v>2533</v>
      </c>
      <c r="K5" s="17">
        <f>IF(J5="Januar",238.19,IF(J5="Februar",240.59,IF(J5="Mars",245.99,IF(J5="April",250.79,IF(J5="Mai",256.52,IF(J5="Juni",259.83,IF(J5="Juli",265.66,IF(J5="August",272.21,IF(J5="September",275.91,IF(J5="Oktober",281.13,IF(J5="November",284.38,IF(J5="Desember",287.34,0))))))))))))</f>
        <v>238.19</v>
      </c>
      <c r="L5" s="20">
        <f>$K$2/K5</f>
        <v>1</v>
      </c>
      <c r="M5" s="6">
        <v>11</v>
      </c>
      <c r="N5" s="6">
        <v>1600000</v>
      </c>
      <c r="O5" s="6">
        <v>2000000</v>
      </c>
      <c r="P5" s="6">
        <f>O5-N5</f>
        <v>400000</v>
      </c>
      <c r="Q5" s="8">
        <f>P5/N5</f>
        <v>0.25</v>
      </c>
      <c r="R5" s="6">
        <v>781</v>
      </c>
      <c r="S5" s="9">
        <f>(N5+R5)/F5</f>
        <v>80039.05</v>
      </c>
      <c r="T5" s="6">
        <v>100039</v>
      </c>
      <c r="U5" s="5">
        <f>T5-S5</f>
        <v>19999.949999999997</v>
      </c>
      <c r="V5" s="8">
        <f>U5/S5</f>
        <v>0.24987740359237143</v>
      </c>
      <c r="W5" s="22">
        <f>S5*L5</f>
        <v>80039.05</v>
      </c>
      <c r="X5" s="22">
        <f>T5*L5</f>
        <v>100039</v>
      </c>
      <c r="Y5" s="22">
        <f>X5-W5</f>
        <v>19999.949999999997</v>
      </c>
      <c r="Z5" s="8">
        <f>Y5/W5</f>
        <v>0.24987740359237143</v>
      </c>
      <c r="AA5" s="6">
        <v>620</v>
      </c>
      <c r="AB5" s="6">
        <v>2006</v>
      </c>
      <c r="AC5" s="6">
        <f>2016-AB5</f>
        <v>10</v>
      </c>
      <c r="AD5" s="6" t="s">
        <v>37</v>
      </c>
    </row>
    <row r="6" spans="1:30" x14ac:dyDescent="0.2">
      <c r="A6">
        <v>1</v>
      </c>
      <c r="B6" s="2" t="s">
        <v>340</v>
      </c>
      <c r="C6" s="2" t="s">
        <v>22</v>
      </c>
      <c r="D6" s="2" t="s">
        <v>23</v>
      </c>
      <c r="E6" s="6" t="s">
        <v>2767</v>
      </c>
      <c r="F6" s="2">
        <v>38</v>
      </c>
      <c r="G6" s="2">
        <v>42</v>
      </c>
      <c r="H6" s="3">
        <v>42363</v>
      </c>
      <c r="I6" s="3">
        <v>42374</v>
      </c>
      <c r="J6" s="3" t="s">
        <v>2533</v>
      </c>
      <c r="K6" s="17">
        <f>IF(J6="Januar",238.19,IF(J6="Februar",240.59,IF(J6="Mars",245.99,IF(J6="April",250.79,IF(J6="Mai",256.52,IF(J6="Juni",259.83,IF(J6="Juli",265.66,IF(J6="August",272.21,IF(J6="September",275.91,IF(J6="Oktober",281.13,IF(J6="November",284.38,IF(J6="Desember",287.34,0))))))))))))</f>
        <v>238.19</v>
      </c>
      <c r="L6" s="20">
        <f>$K$2/K6</f>
        <v>1</v>
      </c>
      <c r="M6" s="2">
        <v>11</v>
      </c>
      <c r="N6" s="2">
        <v>2290000</v>
      </c>
      <c r="O6" s="2">
        <v>2270000</v>
      </c>
      <c r="P6" s="2">
        <f>O6-N6</f>
        <v>-20000</v>
      </c>
      <c r="Q6" s="4">
        <f>P6/N6</f>
        <v>-8.7336244541484712E-3</v>
      </c>
      <c r="R6" s="2"/>
      <c r="S6" s="9">
        <f>(N6+R6)/F6</f>
        <v>60263.15789473684</v>
      </c>
      <c r="T6" s="2">
        <v>59737</v>
      </c>
      <c r="U6" s="5">
        <f>T6-S6</f>
        <v>-526.15789473683981</v>
      </c>
      <c r="V6" s="4">
        <f>U6/S6</f>
        <v>-8.7310043668121888E-3</v>
      </c>
      <c r="W6" s="22">
        <f>S6*L6</f>
        <v>60263.15789473684</v>
      </c>
      <c r="X6" s="22">
        <f>T6*L6</f>
        <v>59737</v>
      </c>
      <c r="Y6" s="22">
        <f>X6-W6</f>
        <v>-526.15789473683981</v>
      </c>
      <c r="Z6" s="8">
        <f>Y6/W6</f>
        <v>-8.7310043668121888E-3</v>
      </c>
      <c r="AA6" s="11">
        <v>3311</v>
      </c>
      <c r="AB6" s="2">
        <v>1962</v>
      </c>
      <c r="AC6" s="2">
        <f>2016-AB6</f>
        <v>54</v>
      </c>
      <c r="AD6" s="2" t="s">
        <v>37</v>
      </c>
    </row>
    <row r="7" spans="1:30" x14ac:dyDescent="0.2">
      <c r="A7">
        <v>1</v>
      </c>
      <c r="B7" s="2" t="s">
        <v>1075</v>
      </c>
      <c r="C7" s="2" t="s">
        <v>22</v>
      </c>
      <c r="D7" s="2" t="s">
        <v>23</v>
      </c>
      <c r="E7" s="6" t="s">
        <v>2767</v>
      </c>
      <c r="F7" s="2">
        <v>58</v>
      </c>
      <c r="G7" s="2">
        <v>64</v>
      </c>
      <c r="H7" s="3">
        <v>42363</v>
      </c>
      <c r="I7" s="3">
        <v>42374</v>
      </c>
      <c r="J7" s="7" t="s">
        <v>2533</v>
      </c>
      <c r="K7" s="17">
        <f>IF(J7="Januar",238.19,IF(J7="Februar",240.59,IF(J7="Mars",245.99,IF(J7="April",250.79,IF(J7="Mai",256.52,IF(J7="Juni",259.83,IF(J7="Juli",265.66,IF(J7="August",272.21,IF(J7="September",275.91,IF(J7="Oktober",281.13,IF(J7="November",284.38,IF(J7="Desember",287.34,0))))))))))))</f>
        <v>238.19</v>
      </c>
      <c r="L7" s="20">
        <f>$K$2/K7</f>
        <v>1</v>
      </c>
      <c r="M7" s="2">
        <v>11</v>
      </c>
      <c r="N7" s="2">
        <v>3250000</v>
      </c>
      <c r="O7" s="2">
        <v>3300000</v>
      </c>
      <c r="P7" s="2">
        <f>O7-N7</f>
        <v>50000</v>
      </c>
      <c r="Q7" s="4">
        <f>P7/N7</f>
        <v>1.5384615384615385E-2</v>
      </c>
      <c r="R7" s="2"/>
      <c r="S7" s="9">
        <f>(N7+R7)/F7</f>
        <v>56034.482758620688</v>
      </c>
      <c r="T7" s="2">
        <v>56897</v>
      </c>
      <c r="U7" s="5">
        <f>T7-S7</f>
        <v>862.5172413793116</v>
      </c>
      <c r="V7" s="4">
        <f>U7/S7</f>
        <v>1.5392615384615407E-2</v>
      </c>
      <c r="W7" s="22">
        <f>S7*L7</f>
        <v>56034.482758620688</v>
      </c>
      <c r="X7" s="22">
        <f>T7*L7</f>
        <v>56897</v>
      </c>
      <c r="Y7" s="22">
        <f>X7-W7</f>
        <v>862.5172413793116</v>
      </c>
      <c r="Z7" s="8">
        <f>Y7/W7</f>
        <v>1.5392615384615407E-2</v>
      </c>
      <c r="AA7" s="11">
        <v>1542</v>
      </c>
      <c r="AB7" s="2">
        <v>1987</v>
      </c>
      <c r="AC7" s="2">
        <f>2016-AB7</f>
        <v>29</v>
      </c>
      <c r="AD7" s="2" t="s">
        <v>774</v>
      </c>
    </row>
    <row r="8" spans="1:30" x14ac:dyDescent="0.2">
      <c r="A8">
        <v>1</v>
      </c>
      <c r="B8" s="2" t="s">
        <v>839</v>
      </c>
      <c r="C8" s="2" t="s">
        <v>22</v>
      </c>
      <c r="D8" s="2" t="s">
        <v>23</v>
      </c>
      <c r="E8" s="6" t="s">
        <v>2767</v>
      </c>
      <c r="F8" s="2">
        <v>88</v>
      </c>
      <c r="G8" s="2"/>
      <c r="H8" s="3">
        <v>42363</v>
      </c>
      <c r="I8" s="3">
        <v>42374</v>
      </c>
      <c r="J8" s="7" t="s">
        <v>2533</v>
      </c>
      <c r="K8" s="17">
        <f>IF(J8="Januar",238.19,IF(J8="Februar",240.59,IF(J8="Mars",245.99,IF(J8="April",250.79,IF(J8="Mai",256.52,IF(J8="Juni",259.83,IF(J8="Juli",265.66,IF(J8="August",272.21,IF(J8="September",275.91,IF(J8="Oktober",281.13,IF(J8="November",284.38,IF(J8="Desember",287.34,0))))))))))))</f>
        <v>238.19</v>
      </c>
      <c r="L8" s="20">
        <f>$K$2/K8</f>
        <v>1</v>
      </c>
      <c r="M8" s="2">
        <v>11</v>
      </c>
      <c r="N8" s="2">
        <v>5500000</v>
      </c>
      <c r="O8" s="2">
        <v>6200000</v>
      </c>
      <c r="P8" s="2">
        <f>O8-N8</f>
        <v>700000</v>
      </c>
      <c r="Q8" s="4">
        <f>P8/N8</f>
        <v>0.12727272727272726</v>
      </c>
      <c r="R8" s="2"/>
      <c r="S8" s="9">
        <f>(N8+R8)/F8</f>
        <v>62500</v>
      </c>
      <c r="T8" s="2">
        <v>70455</v>
      </c>
      <c r="U8" s="5">
        <f>T8-S8</f>
        <v>7955</v>
      </c>
      <c r="V8" s="4">
        <f>U8/S8</f>
        <v>0.12728</v>
      </c>
      <c r="W8" s="22">
        <f>S8*L8</f>
        <v>62500</v>
      </c>
      <c r="X8" s="22">
        <f>T8*L8</f>
        <v>70455</v>
      </c>
      <c r="Y8" s="22">
        <f>X8-W8</f>
        <v>7955</v>
      </c>
      <c r="Z8" s="8">
        <f>Y8/W8</f>
        <v>0.12728</v>
      </c>
      <c r="AA8" s="11">
        <v>6339</v>
      </c>
      <c r="AB8" s="2">
        <v>2012</v>
      </c>
      <c r="AC8" s="2">
        <f>2016-AB8</f>
        <v>4</v>
      </c>
      <c r="AD8" s="2" t="s">
        <v>433</v>
      </c>
    </row>
    <row r="9" spans="1:30" x14ac:dyDescent="0.2">
      <c r="A9">
        <v>1</v>
      </c>
      <c r="B9" s="2" t="s">
        <v>766</v>
      </c>
      <c r="C9" s="2" t="s">
        <v>22</v>
      </c>
      <c r="D9" s="2" t="s">
        <v>23</v>
      </c>
      <c r="E9" s="6" t="s">
        <v>2767</v>
      </c>
      <c r="F9" s="2">
        <v>51</v>
      </c>
      <c r="G9" s="2">
        <v>56</v>
      </c>
      <c r="H9" s="3">
        <v>42361</v>
      </c>
      <c r="I9" s="3">
        <v>42374</v>
      </c>
      <c r="J9" s="7" t="s">
        <v>2533</v>
      </c>
      <c r="K9" s="17">
        <f>IF(J9="Januar",238.19,IF(J9="Februar",240.59,IF(J9="Mars",245.99,IF(J9="April",250.79,IF(J9="Mai",256.52,IF(J9="Juni",259.83,IF(J9="Juli",265.66,IF(J9="August",272.21,IF(J9="September",275.91,IF(J9="Oktober",281.13,IF(J9="November",284.38,IF(J9="Desember",287.34,0))))))))))))</f>
        <v>238.19</v>
      </c>
      <c r="L9" s="20">
        <f>$K$2/K9</f>
        <v>1</v>
      </c>
      <c r="M9" s="2">
        <v>13</v>
      </c>
      <c r="N9" s="2">
        <v>3400000</v>
      </c>
      <c r="O9" s="2">
        <v>3550000</v>
      </c>
      <c r="P9" s="2">
        <f>O9-N9</f>
        <v>150000</v>
      </c>
      <c r="Q9" s="4">
        <f>P9/N9</f>
        <v>4.4117647058823532E-2</v>
      </c>
      <c r="R9" s="2"/>
      <c r="S9" s="9">
        <f>(N9+R9)/F9</f>
        <v>66666.666666666672</v>
      </c>
      <c r="T9" s="2">
        <v>69608</v>
      </c>
      <c r="U9" s="5">
        <f>T9-S9</f>
        <v>2941.3333333333285</v>
      </c>
      <c r="V9" s="4">
        <f>U9/S9</f>
        <v>4.4119999999999923E-2</v>
      </c>
      <c r="W9" s="22">
        <f>S9*L9</f>
        <v>66666.666666666672</v>
      </c>
      <c r="X9" s="22">
        <f>T9*L9</f>
        <v>69608</v>
      </c>
      <c r="Y9" s="22">
        <f>X9-W9</f>
        <v>2941.3333333333285</v>
      </c>
      <c r="Z9" s="8">
        <f>Y9/W9</f>
        <v>4.4119999999999923E-2</v>
      </c>
      <c r="AA9" s="2">
        <v>745</v>
      </c>
      <c r="AB9" s="2">
        <v>2014</v>
      </c>
      <c r="AC9" s="2">
        <f>2016-AB9</f>
        <v>2</v>
      </c>
      <c r="AD9" s="2" t="s">
        <v>181</v>
      </c>
    </row>
    <row r="10" spans="1:30" x14ac:dyDescent="0.2">
      <c r="A10">
        <v>1</v>
      </c>
      <c r="B10" s="2" t="s">
        <v>1269</v>
      </c>
      <c r="C10" s="2" t="s">
        <v>22</v>
      </c>
      <c r="D10" s="2" t="s">
        <v>23</v>
      </c>
      <c r="E10" s="6" t="s">
        <v>2767</v>
      </c>
      <c r="F10" s="2">
        <v>64</v>
      </c>
      <c r="G10" s="2">
        <v>72</v>
      </c>
      <c r="H10" s="3">
        <v>42360</v>
      </c>
      <c r="I10" s="3">
        <v>42374</v>
      </c>
      <c r="J10" s="3" t="s">
        <v>2533</v>
      </c>
      <c r="K10" s="17">
        <f>IF(J10="Januar",238.19,IF(J10="Februar",240.59,IF(J10="Mars",245.99,IF(J10="April",250.79,IF(J10="Mai",256.52,IF(J10="Juni",259.83,IF(J10="Juli",265.66,IF(J10="August",272.21,IF(J10="September",275.91,IF(J10="Oktober",281.13,IF(J10="November",284.38,IF(J10="Desember",287.34,0))))))))))))</f>
        <v>238.19</v>
      </c>
      <c r="L10" s="20">
        <f>$K$2/K10</f>
        <v>1</v>
      </c>
      <c r="M10" s="2">
        <v>14</v>
      </c>
      <c r="N10" s="2">
        <v>4300000</v>
      </c>
      <c r="O10" s="2">
        <v>5250000</v>
      </c>
      <c r="P10" s="2">
        <f>O10-N10</f>
        <v>950000</v>
      </c>
      <c r="Q10" s="4">
        <f>P10/N10</f>
        <v>0.22093023255813954</v>
      </c>
      <c r="R10" s="2"/>
      <c r="S10" s="9">
        <f>(N10+R10)/F10</f>
        <v>67187.5</v>
      </c>
      <c r="T10" s="2">
        <v>82031</v>
      </c>
      <c r="U10" s="5">
        <f>T10-S10</f>
        <v>14843.5</v>
      </c>
      <c r="V10" s="4">
        <f>U10/S10</f>
        <v>0.22092651162790697</v>
      </c>
      <c r="W10" s="22">
        <f>S10*L10</f>
        <v>67187.5</v>
      </c>
      <c r="X10" s="22">
        <f>T10*L10</f>
        <v>82031</v>
      </c>
      <c r="Y10" s="22">
        <f>X10-W10</f>
        <v>14843.5</v>
      </c>
      <c r="Z10" s="8">
        <f>Y10/W10</f>
        <v>0.22092651162790697</v>
      </c>
      <c r="AA10" s="11">
        <v>1807</v>
      </c>
      <c r="AB10" s="2">
        <v>1936</v>
      </c>
      <c r="AC10" s="2">
        <f>2016-AB10</f>
        <v>80</v>
      </c>
      <c r="AD10" s="2" t="s">
        <v>460</v>
      </c>
    </row>
    <row r="11" spans="1:30" x14ac:dyDescent="0.2">
      <c r="A11">
        <v>1</v>
      </c>
      <c r="B11" s="6" t="s">
        <v>339</v>
      </c>
      <c r="C11" s="6" t="s">
        <v>22</v>
      </c>
      <c r="D11" s="6" t="s">
        <v>23</v>
      </c>
      <c r="E11" s="6" t="s">
        <v>2767</v>
      </c>
      <c r="F11" s="6">
        <v>38</v>
      </c>
      <c r="G11" s="6">
        <v>44</v>
      </c>
      <c r="H11" s="7">
        <v>42365</v>
      </c>
      <c r="I11" s="7">
        <v>42375</v>
      </c>
      <c r="J11" s="3" t="s">
        <v>2533</v>
      </c>
      <c r="K11" s="17">
        <f>IF(J11="Januar",238.19,IF(J11="Februar",240.59,IF(J11="Mars",245.99,IF(J11="April",250.79,IF(J11="Mai",256.52,IF(J11="Juni",259.83,IF(J11="Juli",265.66,IF(J11="August",272.21,IF(J11="September",275.91,IF(J11="Oktober",281.13,IF(J11="November",284.38,IF(J11="Desember",287.34,0))))))))))))</f>
        <v>238.19</v>
      </c>
      <c r="L11" s="20">
        <f>$K$2/K11</f>
        <v>1</v>
      </c>
      <c r="M11" s="6">
        <v>10</v>
      </c>
      <c r="N11" s="6">
        <v>2200000</v>
      </c>
      <c r="O11" s="6">
        <v>2635000</v>
      </c>
      <c r="P11" s="6">
        <f>O11-N11</f>
        <v>435000</v>
      </c>
      <c r="Q11" s="8">
        <f>P11/N11</f>
        <v>0.19772727272727272</v>
      </c>
      <c r="R11" s="6">
        <v>86000</v>
      </c>
      <c r="S11" s="9">
        <f>(N11+R11)/F11</f>
        <v>60157.894736842107</v>
      </c>
      <c r="T11" s="6">
        <v>71605</v>
      </c>
      <c r="U11" s="9">
        <f>T11-S11</f>
        <v>11447.105263157893</v>
      </c>
      <c r="V11" s="4">
        <f>U11/S11</f>
        <v>0.19028433945756779</v>
      </c>
      <c r="W11" s="22">
        <f>S11*L11</f>
        <v>60157.894736842107</v>
      </c>
      <c r="X11" s="22">
        <f>T11*L11</f>
        <v>71605</v>
      </c>
      <c r="Y11" s="22">
        <f>X11-W11</f>
        <v>11447.105263157893</v>
      </c>
      <c r="Z11" s="8">
        <f>Y11/W11</f>
        <v>0.19028433945756779</v>
      </c>
      <c r="AA11" s="10">
        <v>1221</v>
      </c>
      <c r="AB11" s="6">
        <v>1902</v>
      </c>
      <c r="AC11" s="6">
        <f>2016-AB11</f>
        <v>114</v>
      </c>
      <c r="AD11" s="6" t="s">
        <v>191</v>
      </c>
    </row>
    <row r="12" spans="1:30" x14ac:dyDescent="0.2">
      <c r="A12">
        <v>1</v>
      </c>
      <c r="B12" s="6" t="s">
        <v>999</v>
      </c>
      <c r="C12" s="6" t="s">
        <v>22</v>
      </c>
      <c r="D12" s="6" t="s">
        <v>23</v>
      </c>
      <c r="E12" s="6" t="s">
        <v>2767</v>
      </c>
      <c r="F12" s="6">
        <v>65</v>
      </c>
      <c r="G12" s="6">
        <v>75</v>
      </c>
      <c r="H12" s="7">
        <v>42365</v>
      </c>
      <c r="I12" s="7">
        <v>42375</v>
      </c>
      <c r="J12" s="3" t="s">
        <v>2533</v>
      </c>
      <c r="K12" s="17">
        <f>IF(J12="Januar",238.19,IF(J12="Februar",240.59,IF(J12="Mars",245.99,IF(J12="April",250.79,IF(J12="Mai",256.52,IF(J12="Juni",259.83,IF(J12="Juli",265.66,IF(J12="August",272.21,IF(J12="September",275.91,IF(J12="Oktober",281.13,IF(J12="November",284.38,IF(J12="Desember",287.34,0))))))))))))</f>
        <v>238.19</v>
      </c>
      <c r="L12" s="20">
        <f>$K$2/K12</f>
        <v>1</v>
      </c>
      <c r="M12" s="6">
        <v>10</v>
      </c>
      <c r="N12" s="6">
        <v>2900000</v>
      </c>
      <c r="O12" s="6">
        <v>3430000</v>
      </c>
      <c r="P12" s="6">
        <f>O12-N12</f>
        <v>530000</v>
      </c>
      <c r="Q12" s="8">
        <f>P12/N12</f>
        <v>0.18275862068965518</v>
      </c>
      <c r="R12" s="6"/>
      <c r="S12" s="9">
        <f>(N12+R12)/F12</f>
        <v>44615.384615384617</v>
      </c>
      <c r="T12" s="6">
        <v>52769</v>
      </c>
      <c r="U12" s="5">
        <f>T12-S12</f>
        <v>8153.6153846153829</v>
      </c>
      <c r="V12" s="4">
        <f>U12/S12</f>
        <v>0.18275344827586201</v>
      </c>
      <c r="W12" s="22">
        <f>S12*L12</f>
        <v>44615.384615384617</v>
      </c>
      <c r="X12" s="22">
        <f>T12*L12</f>
        <v>52769</v>
      </c>
      <c r="Y12" s="22">
        <f>X12-W12</f>
        <v>8153.6153846153829</v>
      </c>
      <c r="Z12" s="8">
        <f>Y12/W12</f>
        <v>0.18275344827586201</v>
      </c>
      <c r="AA12" s="10">
        <v>10297</v>
      </c>
      <c r="AB12" s="6">
        <v>1990</v>
      </c>
      <c r="AC12" s="6">
        <f>2016-AB12</f>
        <v>26</v>
      </c>
      <c r="AD12" s="6" t="s">
        <v>523</v>
      </c>
    </row>
    <row r="13" spans="1:30" x14ac:dyDescent="0.2">
      <c r="A13">
        <v>1</v>
      </c>
      <c r="B13" s="6" t="s">
        <v>1699</v>
      </c>
      <c r="C13" s="6" t="s">
        <v>22</v>
      </c>
      <c r="D13" s="6" t="s">
        <v>23</v>
      </c>
      <c r="E13" s="6" t="s">
        <v>2767</v>
      </c>
      <c r="F13" s="6">
        <v>76</v>
      </c>
      <c r="G13" s="6">
        <v>85</v>
      </c>
      <c r="H13" s="7">
        <v>42365</v>
      </c>
      <c r="I13" s="7">
        <v>42375</v>
      </c>
      <c r="J13" s="7" t="s">
        <v>2533</v>
      </c>
      <c r="K13" s="17">
        <f>IF(J13="Januar",238.19,IF(J13="Februar",240.59,IF(J13="Mars",245.99,IF(J13="April",250.79,IF(J13="Mai",256.52,IF(J13="Juni",259.83,IF(J13="Juli",265.66,IF(J13="August",272.21,IF(J13="September",275.91,IF(J13="Oktober",281.13,IF(J13="November",284.38,IF(J13="Desember",287.34,0))))))))))))</f>
        <v>238.19</v>
      </c>
      <c r="L13" s="20">
        <f>$K$2/K13</f>
        <v>1</v>
      </c>
      <c r="M13" s="6">
        <v>10</v>
      </c>
      <c r="N13" s="6">
        <v>3700000</v>
      </c>
      <c r="O13" s="6">
        <v>3700000</v>
      </c>
      <c r="P13" s="6">
        <f>O13-N13</f>
        <v>0</v>
      </c>
      <c r="Q13" s="8">
        <f>P13/N13</f>
        <v>0</v>
      </c>
      <c r="R13" s="6"/>
      <c r="S13" s="9">
        <f>(N13+R13)/F13</f>
        <v>48684.210526315786</v>
      </c>
      <c r="T13" s="6">
        <v>48684</v>
      </c>
      <c r="U13" s="5">
        <f>T13-S13</f>
        <v>-0.21052631578641012</v>
      </c>
      <c r="V13" s="4">
        <f>U13/S13</f>
        <v>-4.3243243242613977E-6</v>
      </c>
      <c r="W13" s="22">
        <f>S13*L13</f>
        <v>48684.210526315786</v>
      </c>
      <c r="X13" s="22">
        <f>T13*L13</f>
        <v>48684</v>
      </c>
      <c r="Y13" s="22">
        <f>X13-W13</f>
        <v>-0.21052631578641012</v>
      </c>
      <c r="Z13" s="8">
        <f>Y13/W13</f>
        <v>-4.3243243242613977E-6</v>
      </c>
      <c r="AA13" s="10">
        <v>3994</v>
      </c>
      <c r="AB13" s="6">
        <v>2006</v>
      </c>
      <c r="AC13" s="6">
        <f>2016-AB13</f>
        <v>10</v>
      </c>
      <c r="AD13" s="6" t="s">
        <v>523</v>
      </c>
    </row>
    <row r="14" spans="1:30" x14ac:dyDescent="0.2">
      <c r="A14">
        <v>1</v>
      </c>
      <c r="B14" s="6" t="s">
        <v>265</v>
      </c>
      <c r="C14" s="6" t="s">
        <v>22</v>
      </c>
      <c r="D14" s="6" t="s">
        <v>23</v>
      </c>
      <c r="E14" s="6" t="s">
        <v>2767</v>
      </c>
      <c r="F14" s="6">
        <v>35</v>
      </c>
      <c r="G14" s="6">
        <v>38</v>
      </c>
      <c r="H14" s="7">
        <v>42364</v>
      </c>
      <c r="I14" s="7">
        <v>42375</v>
      </c>
      <c r="J14" s="7" t="s">
        <v>2533</v>
      </c>
      <c r="K14" s="17">
        <f>IF(J14="Januar",238.19,IF(J14="Februar",240.59,IF(J14="Mars",245.99,IF(J14="April",250.79,IF(J14="Mai",256.52,IF(J14="Juni",259.83,IF(J14="Juli",265.66,IF(J14="August",272.21,IF(J14="September",275.91,IF(J14="Oktober",281.13,IF(J14="November",284.38,IF(J14="Desember",287.34,0))))))))))))</f>
        <v>238.19</v>
      </c>
      <c r="L14" s="20">
        <f>$K$2/K14</f>
        <v>1</v>
      </c>
      <c r="M14" s="6">
        <v>11</v>
      </c>
      <c r="N14" s="6">
        <v>2700000</v>
      </c>
      <c r="O14" s="6">
        <v>2980000</v>
      </c>
      <c r="P14" s="6">
        <f>O14-N14</f>
        <v>280000</v>
      </c>
      <c r="Q14" s="8">
        <f>P14/N14</f>
        <v>0.1037037037037037</v>
      </c>
      <c r="R14" s="6">
        <v>150258</v>
      </c>
      <c r="S14" s="9">
        <f>(N14+R14)/F14</f>
        <v>81435.942857142858</v>
      </c>
      <c r="T14" s="6">
        <v>89436</v>
      </c>
      <c r="U14" s="5">
        <f>T14-S14</f>
        <v>8000.057142857142</v>
      </c>
      <c r="V14" s="4">
        <f>U14/S14</f>
        <v>9.8237422717522407E-2</v>
      </c>
      <c r="W14" s="22">
        <f>S14*L14</f>
        <v>81435.942857142858</v>
      </c>
      <c r="X14" s="22">
        <f>T14*L14</f>
        <v>89436</v>
      </c>
      <c r="Y14" s="22">
        <f>X14-W14</f>
        <v>8000.057142857142</v>
      </c>
      <c r="Z14" s="8">
        <f>Y14/W14</f>
        <v>9.8237422717522407E-2</v>
      </c>
      <c r="AA14" s="10">
        <v>1580</v>
      </c>
      <c r="AB14" s="6">
        <v>1964</v>
      </c>
      <c r="AC14" s="6">
        <f>2016-AB14</f>
        <v>52</v>
      </c>
      <c r="AD14" s="6" t="s">
        <v>37</v>
      </c>
    </row>
    <row r="15" spans="1:30" x14ac:dyDescent="0.2">
      <c r="A15">
        <v>1</v>
      </c>
      <c r="B15" s="2" t="s">
        <v>855</v>
      </c>
      <c r="C15" s="2" t="s">
        <v>22</v>
      </c>
      <c r="D15" s="2" t="s">
        <v>23</v>
      </c>
      <c r="E15" s="6" t="s">
        <v>2767</v>
      </c>
      <c r="F15" s="2">
        <v>53</v>
      </c>
      <c r="G15" s="2">
        <v>59</v>
      </c>
      <c r="H15" s="3">
        <v>42363</v>
      </c>
      <c r="I15" s="3">
        <v>42375</v>
      </c>
      <c r="J15" s="3" t="s">
        <v>2533</v>
      </c>
      <c r="K15" s="17">
        <f>IF(J15="Januar",238.19,IF(J15="Februar",240.59,IF(J15="Mars",245.99,IF(J15="April",250.79,IF(J15="Mai",256.52,IF(J15="Juni",259.83,IF(J15="Juli",265.66,IF(J15="August",272.21,IF(J15="September",275.91,IF(J15="Oktober",281.13,IF(J15="November",284.38,IF(J15="Desember",287.34,0))))))))))))</f>
        <v>238.19</v>
      </c>
      <c r="L15" s="20">
        <f>$K$2/K15</f>
        <v>1</v>
      </c>
      <c r="M15" s="2">
        <v>12</v>
      </c>
      <c r="N15" s="2">
        <v>2900000</v>
      </c>
      <c r="O15" s="2">
        <v>3100000</v>
      </c>
      <c r="P15" s="2">
        <f>O15-N15</f>
        <v>200000</v>
      </c>
      <c r="Q15" s="4">
        <f>P15/N15</f>
        <v>6.8965517241379309E-2</v>
      </c>
      <c r="R15" s="2">
        <v>4584</v>
      </c>
      <c r="S15" s="9">
        <f>(N15+R15)/F15</f>
        <v>54803.471698113208</v>
      </c>
      <c r="T15" s="2">
        <v>58577</v>
      </c>
      <c r="U15" s="5">
        <f>T15-S15</f>
        <v>3773.5283018867922</v>
      </c>
      <c r="V15" s="4">
        <f>U15/S15</f>
        <v>6.8855643355468454E-2</v>
      </c>
      <c r="W15" s="22">
        <f>S15*L15</f>
        <v>54803.471698113208</v>
      </c>
      <c r="X15" s="22">
        <f>T15*L15</f>
        <v>58577</v>
      </c>
      <c r="Y15" s="22">
        <f>X15-W15</f>
        <v>3773.5283018867922</v>
      </c>
      <c r="Z15" s="8">
        <f>Y15/W15</f>
        <v>6.8855643355468454E-2</v>
      </c>
      <c r="AA15" s="11">
        <v>1481</v>
      </c>
      <c r="AB15" s="2">
        <v>1937</v>
      </c>
      <c r="AC15" s="2">
        <f>2016-AB15</f>
        <v>79</v>
      </c>
      <c r="AD15" s="2" t="s">
        <v>148</v>
      </c>
    </row>
    <row r="16" spans="1:30" x14ac:dyDescent="0.2">
      <c r="A16">
        <v>1</v>
      </c>
      <c r="B16" s="6" t="s">
        <v>501</v>
      </c>
      <c r="C16" s="6" t="s">
        <v>22</v>
      </c>
      <c r="D16" s="6" t="s">
        <v>23</v>
      </c>
      <c r="E16" s="6" t="s">
        <v>2767</v>
      </c>
      <c r="F16" s="6">
        <v>44</v>
      </c>
      <c r="G16" s="6">
        <v>50</v>
      </c>
      <c r="H16" s="7">
        <v>42361</v>
      </c>
      <c r="I16" s="7">
        <v>42375</v>
      </c>
      <c r="J16" s="7" t="s">
        <v>2533</v>
      </c>
      <c r="K16" s="17">
        <f>IF(J16="Januar",238.19,IF(J16="Februar",240.59,IF(J16="Mars",245.99,IF(J16="April",250.79,IF(J16="Mai",256.52,IF(J16="Juni",259.83,IF(J16="Juli",265.66,IF(J16="August",272.21,IF(J16="September",275.91,IF(J16="Oktober",281.13,IF(J16="November",284.38,IF(J16="Desember",287.34,0))))))))))))</f>
        <v>238.19</v>
      </c>
      <c r="L16" s="20">
        <f>$K$2/K16</f>
        <v>1</v>
      </c>
      <c r="M16" s="6">
        <v>14</v>
      </c>
      <c r="N16" s="6">
        <v>2690000</v>
      </c>
      <c r="O16" s="6">
        <v>3175000</v>
      </c>
      <c r="P16" s="6">
        <f>O16-N16</f>
        <v>485000</v>
      </c>
      <c r="Q16" s="8">
        <f>P16/N16</f>
        <v>0.18029739776951673</v>
      </c>
      <c r="R16" s="6"/>
      <c r="S16" s="9">
        <f>(N16+R16)/F16</f>
        <v>61136.36363636364</v>
      </c>
      <c r="T16" s="6">
        <v>72159</v>
      </c>
      <c r="U16" s="5">
        <f>T16-S16</f>
        <v>11022.63636363636</v>
      </c>
      <c r="V16" s="4">
        <f>U16/S16</f>
        <v>0.18029591078066909</v>
      </c>
      <c r="W16" s="22">
        <f>S16*L16</f>
        <v>61136.36363636364</v>
      </c>
      <c r="X16" s="22">
        <f>T16*L16</f>
        <v>72159</v>
      </c>
      <c r="Y16" s="22">
        <f>X16-W16</f>
        <v>11022.63636363636</v>
      </c>
      <c r="Z16" s="8">
        <f>Y16/W16</f>
        <v>0.18029591078066909</v>
      </c>
      <c r="AA16" s="10">
        <v>1689</v>
      </c>
      <c r="AB16" s="6">
        <v>1924</v>
      </c>
      <c r="AC16" s="6">
        <f>2016-AB16</f>
        <v>92</v>
      </c>
      <c r="AD16" s="6" t="s">
        <v>37</v>
      </c>
    </row>
    <row r="17" spans="1:30" x14ac:dyDescent="0.2">
      <c r="A17">
        <v>1</v>
      </c>
      <c r="B17" s="6" t="s">
        <v>1113</v>
      </c>
      <c r="C17" s="6" t="s">
        <v>22</v>
      </c>
      <c r="D17" s="6" t="s">
        <v>23</v>
      </c>
      <c r="E17" s="6" t="s">
        <v>2767</v>
      </c>
      <c r="F17" s="6">
        <v>59</v>
      </c>
      <c r="G17" s="6">
        <v>66</v>
      </c>
      <c r="H17" s="7">
        <v>42361</v>
      </c>
      <c r="I17" s="7">
        <v>42375</v>
      </c>
      <c r="J17" s="7" t="s">
        <v>2533</v>
      </c>
      <c r="K17" s="17">
        <f>IF(J17="Januar",238.19,IF(J17="Februar",240.59,IF(J17="Mars",245.99,IF(J17="April",250.79,IF(J17="Mai",256.52,IF(J17="Juni",259.83,IF(J17="Juli",265.66,IF(J17="August",272.21,IF(J17="September",275.91,IF(J17="Oktober",281.13,IF(J17="November",284.38,IF(J17="Desember",287.34,0))))))))))))</f>
        <v>238.19</v>
      </c>
      <c r="L17" s="20">
        <f>$K$2/K17</f>
        <v>1</v>
      </c>
      <c r="M17" s="6">
        <v>14</v>
      </c>
      <c r="N17" s="6">
        <v>3950000</v>
      </c>
      <c r="O17" s="6">
        <v>4350000</v>
      </c>
      <c r="P17" s="6">
        <f>O17-N17</f>
        <v>400000</v>
      </c>
      <c r="Q17" s="8">
        <f>P17/N17</f>
        <v>0.10126582278481013</v>
      </c>
      <c r="R17" s="6">
        <v>49000</v>
      </c>
      <c r="S17" s="9">
        <f>(N17+R17)/F17</f>
        <v>67779.661016949147</v>
      </c>
      <c r="T17" s="6">
        <v>74559</v>
      </c>
      <c r="U17" s="5">
        <f>T17-S17</f>
        <v>6779.3389830508531</v>
      </c>
      <c r="V17" s="4">
        <f>U17/S17</f>
        <v>0.10002025506376604</v>
      </c>
      <c r="W17" s="22">
        <f>S17*L17</f>
        <v>67779.661016949147</v>
      </c>
      <c r="X17" s="22">
        <f>T17*L17</f>
        <v>74559</v>
      </c>
      <c r="Y17" s="22">
        <f>X17-W17</f>
        <v>6779.3389830508531</v>
      </c>
      <c r="Z17" s="8">
        <f>Y17/W17</f>
        <v>0.10002025506376604</v>
      </c>
      <c r="AA17" s="10">
        <v>2337</v>
      </c>
      <c r="AB17" s="6">
        <v>1924</v>
      </c>
      <c r="AC17" s="6">
        <f>2016-AB17</f>
        <v>92</v>
      </c>
      <c r="AD17" s="6" t="s">
        <v>37</v>
      </c>
    </row>
    <row r="18" spans="1:30" x14ac:dyDescent="0.2">
      <c r="A18">
        <v>1</v>
      </c>
      <c r="B18" s="6" t="s">
        <v>2038</v>
      </c>
      <c r="C18" s="6" t="s">
        <v>22</v>
      </c>
      <c r="D18" s="6" t="s">
        <v>23</v>
      </c>
      <c r="E18" s="6" t="s">
        <v>2767</v>
      </c>
      <c r="F18" s="6">
        <v>90</v>
      </c>
      <c r="G18" s="6">
        <v>98</v>
      </c>
      <c r="H18" s="7">
        <v>42365</v>
      </c>
      <c r="I18" s="7">
        <v>42376</v>
      </c>
      <c r="J18" s="7" t="s">
        <v>2533</v>
      </c>
      <c r="K18" s="17">
        <f>IF(J18="Januar",238.19,IF(J18="Februar",240.59,IF(J18="Mars",245.99,IF(J18="April",250.79,IF(J18="Mai",256.52,IF(J18="Juni",259.83,IF(J18="Juli",265.66,IF(J18="August",272.21,IF(J18="September",275.91,IF(J18="Oktober",281.13,IF(J18="November",284.38,IF(J18="Desember",287.34,0))))))))))))</f>
        <v>238.19</v>
      </c>
      <c r="L18" s="20">
        <f>$K$2/K18</f>
        <v>1</v>
      </c>
      <c r="M18" s="6">
        <v>11</v>
      </c>
      <c r="N18" s="6">
        <v>2890000</v>
      </c>
      <c r="O18" s="6">
        <v>3100000</v>
      </c>
      <c r="P18" s="6">
        <f>O18-N18</f>
        <v>210000</v>
      </c>
      <c r="Q18" s="8">
        <f>P18/N18</f>
        <v>7.2664359861591699E-2</v>
      </c>
      <c r="R18" s="6">
        <v>87</v>
      </c>
      <c r="S18" s="9">
        <f>(N18+R18)/F18</f>
        <v>32112.077777777777</v>
      </c>
      <c r="T18" s="6">
        <v>34445</v>
      </c>
      <c r="U18" s="5">
        <f>T18-S18</f>
        <v>2332.9222222222234</v>
      </c>
      <c r="V18" s="4">
        <f>U18/S18</f>
        <v>7.2649370070866415E-2</v>
      </c>
      <c r="W18" s="22">
        <f>S18*L18</f>
        <v>32112.077777777777</v>
      </c>
      <c r="X18" s="22">
        <f>T18*L18</f>
        <v>34445</v>
      </c>
      <c r="Y18" s="22">
        <f>X18-W18</f>
        <v>2332.9222222222234</v>
      </c>
      <c r="Z18" s="8">
        <f>Y18/W18</f>
        <v>7.2649370070866415E-2</v>
      </c>
      <c r="AA18" s="10">
        <v>16626</v>
      </c>
      <c r="AB18" s="6">
        <v>1987</v>
      </c>
      <c r="AC18" s="6">
        <f>2016-AB18</f>
        <v>29</v>
      </c>
      <c r="AD18" s="6" t="s">
        <v>2039</v>
      </c>
    </row>
    <row r="19" spans="1:30" x14ac:dyDescent="0.2">
      <c r="A19">
        <v>1</v>
      </c>
      <c r="B19" s="6" t="s">
        <v>1733</v>
      </c>
      <c r="C19" s="6" t="s">
        <v>22</v>
      </c>
      <c r="D19" s="6" t="s">
        <v>23</v>
      </c>
      <c r="E19" s="6" t="s">
        <v>2767</v>
      </c>
      <c r="F19" s="6">
        <v>77</v>
      </c>
      <c r="G19" s="6">
        <v>91</v>
      </c>
      <c r="H19" s="7">
        <v>42361</v>
      </c>
      <c r="I19" s="7">
        <v>42376</v>
      </c>
      <c r="J19" s="7" t="s">
        <v>2533</v>
      </c>
      <c r="K19" s="17">
        <f>IF(J19="Januar",238.19,IF(J19="Februar",240.59,IF(J19="Mars",245.99,IF(J19="April",250.79,IF(J19="Mai",256.52,IF(J19="Juni",259.83,IF(J19="Juli",265.66,IF(J19="August",272.21,IF(J19="September",275.91,IF(J19="Oktober",281.13,IF(J19="November",284.38,IF(J19="Desember",287.34,0))))))))))))</f>
        <v>238.19</v>
      </c>
      <c r="L19" s="20">
        <f>$K$2/K19</f>
        <v>1</v>
      </c>
      <c r="M19" s="6">
        <v>15</v>
      </c>
      <c r="N19" s="6">
        <v>2650000</v>
      </c>
      <c r="O19" s="6">
        <v>2625000</v>
      </c>
      <c r="P19" s="6">
        <f>O19-N19</f>
        <v>-25000</v>
      </c>
      <c r="Q19" s="8">
        <f>P19/N19</f>
        <v>-9.433962264150943E-3</v>
      </c>
      <c r="R19" s="6">
        <v>17481</v>
      </c>
      <c r="S19" s="9">
        <f>(N19+R19)/F19</f>
        <v>34642.610389610389</v>
      </c>
      <c r="T19" s="6">
        <v>34318</v>
      </c>
      <c r="U19" s="5">
        <f>T19-S19</f>
        <v>-324.61038961038867</v>
      </c>
      <c r="V19" s="4">
        <f>U19/S19</f>
        <v>-9.3702635557666308E-3</v>
      </c>
      <c r="W19" s="22">
        <f>S19*L19</f>
        <v>34642.610389610389</v>
      </c>
      <c r="X19" s="22">
        <f>T19*L19</f>
        <v>34318</v>
      </c>
      <c r="Y19" s="22">
        <f>X19-W19</f>
        <v>-324.61038961038867</v>
      </c>
      <c r="Z19" s="8">
        <f>Y19/W19</f>
        <v>-9.3702635557666308E-3</v>
      </c>
      <c r="AA19" s="10">
        <v>6055</v>
      </c>
      <c r="AB19" s="6">
        <v>2005</v>
      </c>
      <c r="AC19" s="6">
        <f>2016-AB19</f>
        <v>11</v>
      </c>
      <c r="AD19" s="6" t="s">
        <v>37</v>
      </c>
    </row>
    <row r="20" spans="1:30" x14ac:dyDescent="0.2">
      <c r="A20">
        <v>2</v>
      </c>
      <c r="B20" s="2" t="s">
        <v>856</v>
      </c>
      <c r="C20" s="2" t="s">
        <v>22</v>
      </c>
      <c r="D20" s="2" t="s">
        <v>23</v>
      </c>
      <c r="E20" s="6" t="s">
        <v>2767</v>
      </c>
      <c r="F20" s="2">
        <v>53</v>
      </c>
      <c r="G20" s="2">
        <v>60</v>
      </c>
      <c r="H20" s="3">
        <v>42370</v>
      </c>
      <c r="I20" s="3">
        <v>42380</v>
      </c>
      <c r="J20" s="7" t="s">
        <v>2533</v>
      </c>
      <c r="K20" s="17">
        <f>IF(J20="Januar",238.19,IF(J20="Februar",240.59,IF(J20="Mars",245.99,IF(J20="April",250.79,IF(J20="Mai",256.52,IF(J20="Juni",259.83,IF(J20="Juli",265.66,IF(J20="August",272.21,IF(J20="September",275.91,IF(J20="Oktober",281.13,IF(J20="November",284.38,IF(J20="Desember",287.34,0))))))))))))</f>
        <v>238.19</v>
      </c>
      <c r="L20" s="20">
        <f>$K$2/K20</f>
        <v>1</v>
      </c>
      <c r="M20" s="2">
        <v>10</v>
      </c>
      <c r="N20" s="2">
        <v>2990000</v>
      </c>
      <c r="O20" s="2">
        <v>3160000</v>
      </c>
      <c r="P20" s="2">
        <f>O20-N20</f>
        <v>170000</v>
      </c>
      <c r="Q20" s="4">
        <f>P20/N20</f>
        <v>5.6856187290969896E-2</v>
      </c>
      <c r="R20" s="2"/>
      <c r="S20" s="9">
        <f>(N20+R20)/F20</f>
        <v>56415.094339622643</v>
      </c>
      <c r="T20" s="2">
        <v>59623</v>
      </c>
      <c r="U20" s="5">
        <f>T20-S20</f>
        <v>3207.905660377357</v>
      </c>
      <c r="V20" s="4">
        <f>U20/S20</f>
        <v>5.6862541806020038E-2</v>
      </c>
      <c r="W20" s="22">
        <f>S20*L20</f>
        <v>56415.094339622643</v>
      </c>
      <c r="X20" s="22">
        <f>T20*L20</f>
        <v>59623</v>
      </c>
      <c r="Y20" s="22">
        <f>X20-W20</f>
        <v>3207.905660377357</v>
      </c>
      <c r="Z20" s="8">
        <f>Y20/W20</f>
        <v>5.6862541806020038E-2</v>
      </c>
      <c r="AA20" s="2">
        <v>291</v>
      </c>
      <c r="AB20" s="2">
        <v>1889</v>
      </c>
      <c r="AC20" s="2">
        <f>2016-AB20</f>
        <v>127</v>
      </c>
      <c r="AD20" s="2" t="s">
        <v>37</v>
      </c>
    </row>
    <row r="21" spans="1:30" x14ac:dyDescent="0.2">
      <c r="A21">
        <v>2</v>
      </c>
      <c r="B21" s="2" t="s">
        <v>1379</v>
      </c>
      <c r="C21" s="2" t="s">
        <v>22</v>
      </c>
      <c r="D21" s="2" t="s">
        <v>23</v>
      </c>
      <c r="E21" s="6" t="s">
        <v>2767</v>
      </c>
      <c r="F21" s="2">
        <v>67</v>
      </c>
      <c r="G21" s="2">
        <v>72</v>
      </c>
      <c r="H21" s="3">
        <v>42370</v>
      </c>
      <c r="I21" s="3">
        <v>42380</v>
      </c>
      <c r="J21" s="7" t="s">
        <v>2533</v>
      </c>
      <c r="K21" s="17">
        <f>IF(J21="Januar",238.19,IF(J21="Februar",240.59,IF(J21="Mars",245.99,IF(J21="April",250.79,IF(J21="Mai",256.52,IF(J21="Juni",259.83,IF(J21="Juli",265.66,IF(J21="August",272.21,IF(J21="September",275.91,IF(J21="Oktober",281.13,IF(J21="November",284.38,IF(J21="Desember",287.34,0))))))))))))</f>
        <v>238.19</v>
      </c>
      <c r="L21" s="20">
        <f>$K$2/K21</f>
        <v>1</v>
      </c>
      <c r="M21" s="2">
        <v>10</v>
      </c>
      <c r="N21" s="2">
        <v>3390000</v>
      </c>
      <c r="O21" s="2">
        <v>4300000</v>
      </c>
      <c r="P21" s="2">
        <f>O21-N21</f>
        <v>910000</v>
      </c>
      <c r="Q21" s="4">
        <f>P21/N21</f>
        <v>0.26843657817109146</v>
      </c>
      <c r="R21" s="2">
        <v>7675</v>
      </c>
      <c r="S21" s="9">
        <f>(N21+R21)/F21</f>
        <v>50711.567164179105</v>
      </c>
      <c r="T21" s="2">
        <v>64294</v>
      </c>
      <c r="U21" s="5">
        <f>T21-S21</f>
        <v>13582.432835820895</v>
      </c>
      <c r="V21" s="4">
        <f>U21/S21</f>
        <v>0.26783697675616414</v>
      </c>
      <c r="W21" s="22">
        <f>S21*L21</f>
        <v>50711.567164179105</v>
      </c>
      <c r="X21" s="22">
        <f>T21*L21</f>
        <v>64294</v>
      </c>
      <c r="Y21" s="22">
        <f>X21-W21</f>
        <v>13582.432835820895</v>
      </c>
      <c r="Z21" s="8">
        <f>Y21/W21</f>
        <v>0.26783697675616414</v>
      </c>
      <c r="AA21" s="11">
        <v>1148</v>
      </c>
      <c r="AB21" s="2">
        <v>1988</v>
      </c>
      <c r="AC21" s="2">
        <f>2016-AB21</f>
        <v>28</v>
      </c>
      <c r="AD21" s="2" t="s">
        <v>558</v>
      </c>
    </row>
    <row r="22" spans="1:30" x14ac:dyDescent="0.2">
      <c r="A22">
        <v>2</v>
      </c>
      <c r="B22" s="6" t="s">
        <v>767</v>
      </c>
      <c r="C22" s="6" t="s">
        <v>22</v>
      </c>
      <c r="D22" s="6" t="s">
        <v>23</v>
      </c>
      <c r="E22" s="6" t="s">
        <v>2767</v>
      </c>
      <c r="F22" s="6">
        <v>51</v>
      </c>
      <c r="G22" s="6">
        <v>57</v>
      </c>
      <c r="H22" s="7">
        <v>42369</v>
      </c>
      <c r="I22" s="7">
        <v>42380</v>
      </c>
      <c r="J22" s="7" t="s">
        <v>2533</v>
      </c>
      <c r="K22" s="17">
        <f>IF(J22="Januar",238.19,IF(J22="Februar",240.59,IF(J22="Mars",245.99,IF(J22="April",250.79,IF(J22="Mai",256.52,IF(J22="Juni",259.83,IF(J22="Juli",265.66,IF(J22="August",272.21,IF(J22="September",275.91,IF(J22="Oktober",281.13,IF(J22="November",284.38,IF(J22="Desember",287.34,0))))))))))))</f>
        <v>238.19</v>
      </c>
      <c r="L22" s="20">
        <f>$K$2/K22</f>
        <v>1</v>
      </c>
      <c r="M22" s="6">
        <v>11</v>
      </c>
      <c r="N22" s="6">
        <v>2700000</v>
      </c>
      <c r="O22" s="6">
        <v>2950000</v>
      </c>
      <c r="P22" s="6">
        <f>O22-N22</f>
        <v>250000</v>
      </c>
      <c r="Q22" s="8">
        <f>P22/N22</f>
        <v>9.2592592592592587E-2</v>
      </c>
      <c r="R22" s="6"/>
      <c r="S22" s="9">
        <f>(N22+R22)/F22</f>
        <v>52941.176470588238</v>
      </c>
      <c r="T22" s="6">
        <v>57843</v>
      </c>
      <c r="U22" s="5">
        <f>T22-S22</f>
        <v>4901.8235294117621</v>
      </c>
      <c r="V22" s="4">
        <f>U22/S22</f>
        <v>9.258999999999995E-2</v>
      </c>
      <c r="W22" s="22">
        <f>S22*L22</f>
        <v>52941.176470588238</v>
      </c>
      <c r="X22" s="22">
        <f>T22*L22</f>
        <v>57843</v>
      </c>
      <c r="Y22" s="22">
        <f>X22-W22</f>
        <v>4901.8235294117621</v>
      </c>
      <c r="Z22" s="8">
        <f>Y22/W22</f>
        <v>9.258999999999995E-2</v>
      </c>
      <c r="AA22" s="6">
        <v>969</v>
      </c>
      <c r="AB22" s="6">
        <v>2002</v>
      </c>
      <c r="AC22" s="6">
        <f>2016-AB22</f>
        <v>14</v>
      </c>
      <c r="AD22" s="6" t="s">
        <v>297</v>
      </c>
    </row>
    <row r="23" spans="1:30" x14ac:dyDescent="0.2">
      <c r="A23">
        <v>2</v>
      </c>
      <c r="B23" s="6" t="s">
        <v>402</v>
      </c>
      <c r="C23" s="6" t="s">
        <v>22</v>
      </c>
      <c r="D23" s="6" t="s">
        <v>23</v>
      </c>
      <c r="E23" s="6" t="s">
        <v>2767</v>
      </c>
      <c r="F23" s="6">
        <v>52</v>
      </c>
      <c r="G23" s="6">
        <v>58</v>
      </c>
      <c r="H23" s="7">
        <v>42369</v>
      </c>
      <c r="I23" s="7">
        <v>42380</v>
      </c>
      <c r="J23" s="3" t="s">
        <v>2533</v>
      </c>
      <c r="K23" s="17">
        <f>IF(J23="Januar",238.19,IF(J23="Februar",240.59,IF(J23="Mars",245.99,IF(J23="April",250.79,IF(J23="Mai",256.52,IF(J23="Juni",259.83,IF(J23="Juli",265.66,IF(J23="August",272.21,IF(J23="September",275.91,IF(J23="Oktober",281.13,IF(J23="November",284.38,IF(J23="Desember",287.34,0))))))))))))</f>
        <v>238.19</v>
      </c>
      <c r="L23" s="20">
        <f>$K$2/K23</f>
        <v>1</v>
      </c>
      <c r="M23" s="6">
        <v>11</v>
      </c>
      <c r="N23" s="6">
        <v>2250000</v>
      </c>
      <c r="O23" s="6">
        <v>2410000</v>
      </c>
      <c r="P23" s="6">
        <f>O23-N23</f>
        <v>160000</v>
      </c>
      <c r="Q23" s="8">
        <f>P23/N23</f>
        <v>7.1111111111111111E-2</v>
      </c>
      <c r="R23" s="6">
        <v>77658</v>
      </c>
      <c r="S23" s="9">
        <f>(N23+R23)/F23</f>
        <v>44762.653846153844</v>
      </c>
      <c r="T23" s="6">
        <v>47840</v>
      </c>
      <c r="U23" s="5">
        <f>T23-S23</f>
        <v>3077.3461538461561</v>
      </c>
      <c r="V23" s="4">
        <f>U23/S23</f>
        <v>6.8748072096502202E-2</v>
      </c>
      <c r="W23" s="22">
        <f>S23*L23</f>
        <v>44762.653846153844</v>
      </c>
      <c r="X23" s="22">
        <f>T23*L23</f>
        <v>47840</v>
      </c>
      <c r="Y23" s="22">
        <f>X23-W23</f>
        <v>3077.3461538461561</v>
      </c>
      <c r="Z23" s="8">
        <f>Y23/W23</f>
        <v>6.8748072096502202E-2</v>
      </c>
      <c r="AA23" s="6"/>
      <c r="AB23" s="6">
        <v>1959</v>
      </c>
      <c r="AC23" s="6">
        <f>2016-AB23</f>
        <v>57</v>
      </c>
      <c r="AD23" s="6" t="s">
        <v>569</v>
      </c>
    </row>
    <row r="24" spans="1:30" x14ac:dyDescent="0.2">
      <c r="A24">
        <v>2</v>
      </c>
      <c r="B24" s="2" t="s">
        <v>1048</v>
      </c>
      <c r="C24" s="2" t="s">
        <v>22</v>
      </c>
      <c r="D24" s="2" t="s">
        <v>23</v>
      </c>
      <c r="E24" s="6" t="s">
        <v>2767</v>
      </c>
      <c r="F24" s="2">
        <v>58</v>
      </c>
      <c r="G24" s="2">
        <v>65</v>
      </c>
      <c r="H24" s="3">
        <v>42369</v>
      </c>
      <c r="I24" s="3">
        <v>42380</v>
      </c>
      <c r="J24" s="7" t="s">
        <v>2533</v>
      </c>
      <c r="K24" s="17">
        <f>IF(J24="Januar",238.19,IF(J24="Februar",240.59,IF(J24="Mars",245.99,IF(J24="April",250.79,IF(J24="Mai",256.52,IF(J24="Juni",259.83,IF(J24="Juli",265.66,IF(J24="August",272.21,IF(J24="September",275.91,IF(J24="Oktober",281.13,IF(J24="November",284.38,IF(J24="Desember",287.34,0))))))))))))</f>
        <v>238.19</v>
      </c>
      <c r="L24" s="20">
        <f>$K$2/K24</f>
        <v>1</v>
      </c>
      <c r="M24" s="2">
        <v>11</v>
      </c>
      <c r="N24" s="2">
        <v>3490000</v>
      </c>
      <c r="O24" s="2">
        <v>3620000</v>
      </c>
      <c r="P24" s="2">
        <f>O24-N24</f>
        <v>130000</v>
      </c>
      <c r="Q24" s="4">
        <f>P24/N24</f>
        <v>3.7249283667621778E-2</v>
      </c>
      <c r="R24" s="2">
        <v>27768</v>
      </c>
      <c r="S24" s="9">
        <f>(N24+R24)/F24</f>
        <v>60651.172413793101</v>
      </c>
      <c r="T24" s="2">
        <v>62893</v>
      </c>
      <c r="U24" s="5">
        <f>T24-S24</f>
        <v>2241.8275862068986</v>
      </c>
      <c r="V24" s="4">
        <f>U24/S24</f>
        <v>3.6962642220862811E-2</v>
      </c>
      <c r="W24" s="22">
        <f>S24*L24</f>
        <v>60651.172413793101</v>
      </c>
      <c r="X24" s="22">
        <f>T24*L24</f>
        <v>62893</v>
      </c>
      <c r="Y24" s="22">
        <f>X24-W24</f>
        <v>2241.8275862068986</v>
      </c>
      <c r="Z24" s="8">
        <f>Y24/W24</f>
        <v>3.6962642220862811E-2</v>
      </c>
      <c r="AA24" s="2">
        <v>524</v>
      </c>
      <c r="AB24" s="2">
        <v>1896</v>
      </c>
      <c r="AC24" s="2">
        <f>2016-AB24</f>
        <v>120</v>
      </c>
      <c r="AD24" s="2" t="s">
        <v>1077</v>
      </c>
    </row>
    <row r="25" spans="1:30" x14ac:dyDescent="0.2">
      <c r="A25">
        <v>2</v>
      </c>
      <c r="B25" s="2" t="s">
        <v>994</v>
      </c>
      <c r="C25" s="2" t="s">
        <v>22</v>
      </c>
      <c r="D25" s="2" t="s">
        <v>23</v>
      </c>
      <c r="E25" s="6" t="s">
        <v>2767</v>
      </c>
      <c r="F25" s="2">
        <v>56</v>
      </c>
      <c r="G25" s="2">
        <v>67</v>
      </c>
      <c r="H25" s="3">
        <v>42368</v>
      </c>
      <c r="I25" s="3">
        <v>42380</v>
      </c>
      <c r="J25" s="3" t="s">
        <v>2533</v>
      </c>
      <c r="K25" s="17">
        <f>IF(J25="Januar",238.19,IF(J25="Februar",240.59,IF(J25="Mars",245.99,IF(J25="April",250.79,IF(J25="Mai",256.52,IF(J25="Juni",259.83,IF(J25="Juli",265.66,IF(J25="August",272.21,IF(J25="September",275.91,IF(J25="Oktober",281.13,IF(J25="November",284.38,IF(J25="Desember",287.34,0))))))))))))</f>
        <v>238.19</v>
      </c>
      <c r="L25" s="20">
        <f>$K$2/K25</f>
        <v>1</v>
      </c>
      <c r="M25" s="2">
        <v>12</v>
      </c>
      <c r="N25" s="2">
        <v>2800000</v>
      </c>
      <c r="O25" s="2">
        <v>3315000</v>
      </c>
      <c r="P25" s="2">
        <f>O25-N25</f>
        <v>515000</v>
      </c>
      <c r="Q25" s="4">
        <f>P25/N25</f>
        <v>0.18392857142857144</v>
      </c>
      <c r="R25" s="2">
        <v>145388</v>
      </c>
      <c r="S25" s="9">
        <f>(N25+R25)/F25</f>
        <v>52596.214285714283</v>
      </c>
      <c r="T25" s="2">
        <v>61793</v>
      </c>
      <c r="U25" s="5">
        <f>T25-S25</f>
        <v>9196.7857142857174</v>
      </c>
      <c r="V25" s="4">
        <f>U25/S25</f>
        <v>0.17485641959565265</v>
      </c>
      <c r="W25" s="22">
        <f>S25*L25</f>
        <v>52596.214285714283</v>
      </c>
      <c r="X25" s="22">
        <f>T25*L25</f>
        <v>61793</v>
      </c>
      <c r="Y25" s="22">
        <f>X25-W25</f>
        <v>9196.7857142857174</v>
      </c>
      <c r="Z25" s="8">
        <f>Y25/W25</f>
        <v>0.17485641959565265</v>
      </c>
      <c r="AA25" s="2">
        <v>735</v>
      </c>
      <c r="AB25" s="2">
        <v>1900</v>
      </c>
      <c r="AC25" s="2">
        <f>2016-AB25</f>
        <v>116</v>
      </c>
      <c r="AD25" s="2" t="s">
        <v>564</v>
      </c>
    </row>
    <row r="26" spans="1:30" x14ac:dyDescent="0.2">
      <c r="A26">
        <v>2</v>
      </c>
      <c r="B26" s="6" t="s">
        <v>149</v>
      </c>
      <c r="C26" s="6" t="s">
        <v>22</v>
      </c>
      <c r="D26" s="6" t="s">
        <v>23</v>
      </c>
      <c r="E26" s="6" t="s">
        <v>2767</v>
      </c>
      <c r="F26" s="6">
        <v>29</v>
      </c>
      <c r="G26" s="6">
        <v>34</v>
      </c>
      <c r="H26" s="7">
        <v>42367</v>
      </c>
      <c r="I26" s="7">
        <v>42380</v>
      </c>
      <c r="J26" s="7" t="s">
        <v>2533</v>
      </c>
      <c r="K26" s="17">
        <f>IF(J26="Januar",238.19,IF(J26="Februar",240.59,IF(J26="Mars",245.99,IF(J26="April",250.79,IF(J26="Mai",256.52,IF(J26="Juni",259.83,IF(J26="Juli",265.66,IF(J26="August",272.21,IF(J26="September",275.91,IF(J26="Oktober",281.13,IF(J26="November",284.38,IF(J26="Desember",287.34,0))))))))))))</f>
        <v>238.19</v>
      </c>
      <c r="L26" s="20">
        <f>$K$2/K26</f>
        <v>1</v>
      </c>
      <c r="M26" s="6">
        <v>13</v>
      </c>
      <c r="N26" s="6">
        <v>1790000</v>
      </c>
      <c r="O26" s="6">
        <v>2470000</v>
      </c>
      <c r="P26" s="6">
        <f>O26-N26</f>
        <v>680000</v>
      </c>
      <c r="Q26" s="8">
        <f>P26/N26</f>
        <v>0.37988826815642457</v>
      </c>
      <c r="R26" s="6"/>
      <c r="S26" s="9">
        <f>(N26+R26)/F26</f>
        <v>61724.137931034486</v>
      </c>
      <c r="T26" s="6">
        <v>85172</v>
      </c>
      <c r="U26" s="5">
        <f>T26-S26</f>
        <v>23447.862068965514</v>
      </c>
      <c r="V26" s="8">
        <f>U26/S26</f>
        <v>0.37988156424580999</v>
      </c>
      <c r="W26" s="22">
        <f>S26*L26</f>
        <v>61724.137931034486</v>
      </c>
      <c r="X26" s="22">
        <f>T26*L26</f>
        <v>85172</v>
      </c>
      <c r="Y26" s="22">
        <f>X26-W26</f>
        <v>23447.862068965514</v>
      </c>
      <c r="Z26" s="8">
        <f>Y26/W26</f>
        <v>0.37988156424580999</v>
      </c>
      <c r="AA26" s="10">
        <v>3407</v>
      </c>
      <c r="AB26" s="6">
        <v>2005</v>
      </c>
      <c r="AC26" s="6">
        <f>2016-AB26</f>
        <v>11</v>
      </c>
      <c r="AD26" s="6" t="s">
        <v>37</v>
      </c>
    </row>
    <row r="27" spans="1:30" x14ac:dyDescent="0.2">
      <c r="A27">
        <v>2</v>
      </c>
      <c r="B27" s="2" t="s">
        <v>1028</v>
      </c>
      <c r="C27" s="2" t="s">
        <v>22</v>
      </c>
      <c r="D27" s="2" t="s">
        <v>23</v>
      </c>
      <c r="E27" s="6" t="s">
        <v>2767</v>
      </c>
      <c r="F27" s="2">
        <v>57</v>
      </c>
      <c r="G27" s="2">
        <v>68</v>
      </c>
      <c r="H27" s="3">
        <v>42367</v>
      </c>
      <c r="I27" s="3">
        <v>42380</v>
      </c>
      <c r="J27" s="7" t="s">
        <v>2533</v>
      </c>
      <c r="K27" s="17">
        <f>IF(J27="Januar",238.19,IF(J27="Februar",240.59,IF(J27="Mars",245.99,IF(J27="April",250.79,IF(J27="Mai",256.52,IF(J27="Juni",259.83,IF(J27="Juli",265.66,IF(J27="August",272.21,IF(J27="September",275.91,IF(J27="Oktober",281.13,IF(J27="November",284.38,IF(J27="Desember",287.34,0))))))))))))</f>
        <v>238.19</v>
      </c>
      <c r="L27" s="20">
        <f>$K$2/K27</f>
        <v>1</v>
      </c>
      <c r="M27" s="2">
        <v>13</v>
      </c>
      <c r="N27" s="2">
        <v>3400000</v>
      </c>
      <c r="O27" s="2">
        <v>3300000</v>
      </c>
      <c r="P27" s="2">
        <f>O27-N27</f>
        <v>-100000</v>
      </c>
      <c r="Q27" s="4">
        <f>P27/N27</f>
        <v>-2.9411764705882353E-2</v>
      </c>
      <c r="R27" s="2">
        <v>53234</v>
      </c>
      <c r="S27" s="9">
        <f>(N27+R27)/F27</f>
        <v>60583.052631578947</v>
      </c>
      <c r="T27" s="2">
        <v>58829</v>
      </c>
      <c r="U27" s="5">
        <f>T27-S27</f>
        <v>-1754.0526315789466</v>
      </c>
      <c r="V27" s="4">
        <f>U27/S27</f>
        <v>-2.8952859840949082E-2</v>
      </c>
      <c r="W27" s="22">
        <f>S27*L27</f>
        <v>60583.052631578947</v>
      </c>
      <c r="X27" s="22">
        <f>T27*L27</f>
        <v>58829</v>
      </c>
      <c r="Y27" s="22">
        <f>X27-W27</f>
        <v>-1754.0526315789466</v>
      </c>
      <c r="Z27" s="8">
        <f>Y27/W27</f>
        <v>-2.8952859840949082E-2</v>
      </c>
      <c r="AA27" s="2">
        <v>671</v>
      </c>
      <c r="AB27" s="2">
        <v>1899</v>
      </c>
      <c r="AC27" s="2">
        <f>2016-AB27</f>
        <v>117</v>
      </c>
      <c r="AD27" s="2" t="s">
        <v>88</v>
      </c>
    </row>
    <row r="28" spans="1:30" x14ac:dyDescent="0.2">
      <c r="A28">
        <v>2</v>
      </c>
      <c r="B28" s="2" t="s">
        <v>1919</v>
      </c>
      <c r="C28" s="2" t="s">
        <v>22</v>
      </c>
      <c r="D28" s="2" t="s">
        <v>23</v>
      </c>
      <c r="E28" s="6" t="s">
        <v>2767</v>
      </c>
      <c r="F28" s="2">
        <v>83</v>
      </c>
      <c r="G28" s="2">
        <v>91</v>
      </c>
      <c r="H28" s="3">
        <v>42367</v>
      </c>
      <c r="I28" s="3">
        <v>42380</v>
      </c>
      <c r="J28" s="3" t="s">
        <v>2533</v>
      </c>
      <c r="K28" s="17">
        <f>IF(J28="Januar",238.19,IF(J28="Februar",240.59,IF(J28="Mars",245.99,IF(J28="April",250.79,IF(J28="Mai",256.52,IF(J28="Juni",259.83,IF(J28="Juli",265.66,IF(J28="August",272.21,IF(J28="September",275.91,IF(J28="Oktober",281.13,IF(J28="November",284.38,IF(J28="Desember",287.34,0))))))))))))</f>
        <v>238.19</v>
      </c>
      <c r="L28" s="20">
        <f>$K$2/K28</f>
        <v>1</v>
      </c>
      <c r="M28" s="2">
        <v>13</v>
      </c>
      <c r="N28" s="2">
        <v>4100000</v>
      </c>
      <c r="O28" s="2">
        <v>4310000</v>
      </c>
      <c r="P28" s="2">
        <f>O28-N28</f>
        <v>210000</v>
      </c>
      <c r="Q28" s="4">
        <f>P28/N28</f>
        <v>5.1219512195121948E-2</v>
      </c>
      <c r="R28" s="2">
        <v>35500</v>
      </c>
      <c r="S28" s="9">
        <f>(N28+R28)/F28</f>
        <v>49825.301204819276</v>
      </c>
      <c r="T28" s="2">
        <v>52355</v>
      </c>
      <c r="U28" s="5">
        <f>T28-S28</f>
        <v>2529.6987951807241</v>
      </c>
      <c r="V28" s="4">
        <f>U28/S28</f>
        <v>5.0771369846451482E-2</v>
      </c>
      <c r="W28" s="22">
        <f>S28*L28</f>
        <v>49825.301204819276</v>
      </c>
      <c r="X28" s="22">
        <f>T28*L28</f>
        <v>52355</v>
      </c>
      <c r="Y28" s="22">
        <f>X28-W28</f>
        <v>2529.6987951807241</v>
      </c>
      <c r="Z28" s="8">
        <f>Y28/W28</f>
        <v>5.0771369846451482E-2</v>
      </c>
      <c r="AA28" s="11">
        <v>2021</v>
      </c>
      <c r="AB28" s="2">
        <v>1950</v>
      </c>
      <c r="AC28" s="2">
        <f>2016-AB28</f>
        <v>66</v>
      </c>
      <c r="AD28" s="2" t="s">
        <v>46</v>
      </c>
    </row>
    <row r="29" spans="1:30" x14ac:dyDescent="0.2">
      <c r="A29">
        <v>2</v>
      </c>
      <c r="B29" s="6" t="s">
        <v>159</v>
      </c>
      <c r="C29" s="6" t="s">
        <v>22</v>
      </c>
      <c r="D29" s="6" t="s">
        <v>23</v>
      </c>
      <c r="E29" s="6" t="s">
        <v>2767</v>
      </c>
      <c r="F29" s="6">
        <v>30</v>
      </c>
      <c r="G29" s="6">
        <v>36</v>
      </c>
      <c r="H29" s="7">
        <v>42366</v>
      </c>
      <c r="I29" s="7">
        <v>42380</v>
      </c>
      <c r="J29" s="3" t="s">
        <v>2533</v>
      </c>
      <c r="K29" s="17">
        <f>IF(J29="Januar",238.19,IF(J29="Februar",240.59,IF(J29="Mars",245.99,IF(J29="April",250.79,IF(J29="Mai",256.52,IF(J29="Juni",259.83,IF(J29="Juli",265.66,IF(J29="August",272.21,IF(J29="September",275.91,IF(J29="Oktober",281.13,IF(J29="November",284.38,IF(J29="Desember",287.34,0))))))))))))</f>
        <v>238.19</v>
      </c>
      <c r="L29" s="20">
        <f>$K$2/K29</f>
        <v>1</v>
      </c>
      <c r="M29" s="6">
        <v>14</v>
      </c>
      <c r="N29" s="6">
        <v>2600000</v>
      </c>
      <c r="O29" s="6">
        <v>2690000</v>
      </c>
      <c r="P29" s="6">
        <f>O29-N29</f>
        <v>90000</v>
      </c>
      <c r="Q29" s="8">
        <f>P29/N29</f>
        <v>3.4615384615384617E-2</v>
      </c>
      <c r="R29" s="6">
        <v>2975</v>
      </c>
      <c r="S29" s="9">
        <f>(N29+R29)/F29</f>
        <v>86765.833333333328</v>
      </c>
      <c r="T29" s="6">
        <v>89766</v>
      </c>
      <c r="U29" s="5">
        <f>T29-S29</f>
        <v>3000.1666666666715</v>
      </c>
      <c r="V29" s="8">
        <f>U29/S29</f>
        <v>3.4577742775093942E-2</v>
      </c>
      <c r="W29" s="22">
        <f>S29*L29</f>
        <v>86765.833333333328</v>
      </c>
      <c r="X29" s="22">
        <f>T29*L29</f>
        <v>89766</v>
      </c>
      <c r="Y29" s="22">
        <f>X29-W29</f>
        <v>3000.1666666666715</v>
      </c>
      <c r="Z29" s="8">
        <f>Y29/W29</f>
        <v>3.4577742775093942E-2</v>
      </c>
      <c r="AA29" s="10">
        <v>1742</v>
      </c>
      <c r="AB29" s="6">
        <v>1894</v>
      </c>
      <c r="AC29" s="6">
        <f>2016-AB29</f>
        <v>122</v>
      </c>
      <c r="AD29" s="6" t="s">
        <v>29</v>
      </c>
    </row>
    <row r="30" spans="1:30" x14ac:dyDescent="0.2">
      <c r="A30">
        <v>2</v>
      </c>
      <c r="B30" s="6" t="s">
        <v>1076</v>
      </c>
      <c r="C30" s="6" t="s">
        <v>22</v>
      </c>
      <c r="D30" s="6" t="s">
        <v>23</v>
      </c>
      <c r="E30" s="6" t="s">
        <v>2767</v>
      </c>
      <c r="F30" s="6">
        <v>58</v>
      </c>
      <c r="G30" s="6">
        <v>74</v>
      </c>
      <c r="H30" s="7">
        <v>42366</v>
      </c>
      <c r="I30" s="7">
        <v>42380</v>
      </c>
      <c r="J30" s="3" t="s">
        <v>2533</v>
      </c>
      <c r="K30" s="17">
        <f>IF(J30="Januar",238.19,IF(J30="Februar",240.59,IF(J30="Mars",245.99,IF(J30="April",250.79,IF(J30="Mai",256.52,IF(J30="Juni",259.83,IF(J30="Juli",265.66,IF(J30="August",272.21,IF(J30="September",275.91,IF(J30="Oktober",281.13,IF(J30="November",284.38,IF(J30="Desember",287.34,0))))))))))))</f>
        <v>238.19</v>
      </c>
      <c r="L30" s="20">
        <f>$K$2/K30</f>
        <v>1</v>
      </c>
      <c r="M30" s="6">
        <v>14</v>
      </c>
      <c r="N30" s="6">
        <v>2990000</v>
      </c>
      <c r="O30" s="6">
        <v>3300000</v>
      </c>
      <c r="P30" s="6">
        <f>O30-N30</f>
        <v>310000</v>
      </c>
      <c r="Q30" s="8">
        <f>P30/N30</f>
        <v>0.10367892976588629</v>
      </c>
      <c r="R30" s="6"/>
      <c r="S30" s="9">
        <f>(N30+R30)/F30</f>
        <v>51551.724137931036</v>
      </c>
      <c r="T30" s="6">
        <v>56897</v>
      </c>
      <c r="U30" s="5">
        <f>T30-S30</f>
        <v>5345.2758620689638</v>
      </c>
      <c r="V30" s="4">
        <f>U30/S30</f>
        <v>0.10368762541806016</v>
      </c>
      <c r="W30" s="22">
        <f>S30*L30</f>
        <v>51551.724137931036</v>
      </c>
      <c r="X30" s="22">
        <f>T30*L30</f>
        <v>56897</v>
      </c>
      <c r="Y30" s="22">
        <f>X30-W30</f>
        <v>5345.2758620689638</v>
      </c>
      <c r="Z30" s="8">
        <f>Y30/W30</f>
        <v>0.10368762541806016</v>
      </c>
      <c r="AA30" s="6">
        <v>386</v>
      </c>
      <c r="AB30" s="6">
        <v>1914</v>
      </c>
      <c r="AC30" s="6">
        <f>2016-AB30</f>
        <v>102</v>
      </c>
      <c r="AD30" s="6" t="s">
        <v>37</v>
      </c>
    </row>
    <row r="31" spans="1:30" x14ac:dyDescent="0.2">
      <c r="A31">
        <v>2</v>
      </c>
      <c r="B31" s="2" t="s">
        <v>1238</v>
      </c>
      <c r="C31" s="2" t="s">
        <v>22</v>
      </c>
      <c r="D31" s="2" t="s">
        <v>23</v>
      </c>
      <c r="E31" s="6" t="s">
        <v>2767</v>
      </c>
      <c r="F31" s="2">
        <v>63</v>
      </c>
      <c r="G31" s="2">
        <v>72</v>
      </c>
      <c r="H31" s="3">
        <v>42365</v>
      </c>
      <c r="I31" s="3">
        <v>42380</v>
      </c>
      <c r="J31" s="3" t="s">
        <v>2533</v>
      </c>
      <c r="K31" s="17">
        <f>IF(J31="Januar",238.19,IF(J31="Februar",240.59,IF(J31="Mars",245.99,IF(J31="April",250.79,IF(J31="Mai",256.52,IF(J31="Juni",259.83,IF(J31="Juli",265.66,IF(J31="August",272.21,IF(J31="September",275.91,IF(J31="Oktober",281.13,IF(J31="November",284.38,IF(J31="Desember",287.34,0))))))))))))</f>
        <v>238.19</v>
      </c>
      <c r="L31" s="20">
        <f>$K$2/K31</f>
        <v>1</v>
      </c>
      <c r="M31" s="2">
        <v>15</v>
      </c>
      <c r="N31" s="2">
        <v>4190000</v>
      </c>
      <c r="O31" s="2">
        <v>4650000</v>
      </c>
      <c r="P31" s="2">
        <f>O31-N31</f>
        <v>460000</v>
      </c>
      <c r="Q31" s="4">
        <f>P31/N31</f>
        <v>0.10978520286396182</v>
      </c>
      <c r="R31" s="2"/>
      <c r="S31" s="9">
        <f>(N31+R31)/F31</f>
        <v>66507.936507936509</v>
      </c>
      <c r="T31" s="2">
        <v>73810</v>
      </c>
      <c r="U31" s="5">
        <f>T31-S31</f>
        <v>7302.0634920634911</v>
      </c>
      <c r="V31" s="4">
        <f>U31/S31</f>
        <v>0.10979236276849641</v>
      </c>
      <c r="W31" s="22">
        <f>S31*L31</f>
        <v>66507.936507936509</v>
      </c>
      <c r="X31" s="22">
        <f>T31*L31</f>
        <v>73810</v>
      </c>
      <c r="Y31" s="22">
        <f>X31-W31</f>
        <v>7302.0634920634911</v>
      </c>
      <c r="Z31" s="8">
        <f>Y31/W31</f>
        <v>0.10979236276849641</v>
      </c>
      <c r="AA31" s="11">
        <v>2663</v>
      </c>
      <c r="AB31" s="2">
        <v>2004</v>
      </c>
      <c r="AC31" s="2">
        <f>2016-AB31</f>
        <v>12</v>
      </c>
      <c r="AD31" s="2" t="s">
        <v>37</v>
      </c>
    </row>
    <row r="32" spans="1:30" x14ac:dyDescent="0.2">
      <c r="A32">
        <v>2</v>
      </c>
      <c r="B32" s="6" t="s">
        <v>1270</v>
      </c>
      <c r="C32" s="6" t="s">
        <v>22</v>
      </c>
      <c r="D32" s="6" t="s">
        <v>23</v>
      </c>
      <c r="E32" s="6" t="s">
        <v>2767</v>
      </c>
      <c r="F32" s="6">
        <v>64</v>
      </c>
      <c r="G32" s="6">
        <v>73</v>
      </c>
      <c r="H32" s="7">
        <v>42365</v>
      </c>
      <c r="I32" s="7">
        <v>42380</v>
      </c>
      <c r="J32" s="7" t="s">
        <v>2533</v>
      </c>
      <c r="K32" s="17">
        <f>IF(J32="Januar",238.19,IF(J32="Februar",240.59,IF(J32="Mars",245.99,IF(J32="April",250.79,IF(J32="Mai",256.52,IF(J32="Juni",259.83,IF(J32="Juli",265.66,IF(J32="August",272.21,IF(J32="September",275.91,IF(J32="Oktober",281.13,IF(J32="November",284.38,IF(J32="Desember",287.34,0))))))))))))</f>
        <v>238.19</v>
      </c>
      <c r="L32" s="20">
        <f>$K$2/K32</f>
        <v>1</v>
      </c>
      <c r="M32" s="6">
        <v>15</v>
      </c>
      <c r="N32" s="6">
        <v>3700000</v>
      </c>
      <c r="O32" s="6">
        <v>4100000</v>
      </c>
      <c r="P32" s="6">
        <f>O32-N32</f>
        <v>400000</v>
      </c>
      <c r="Q32" s="8">
        <f>P32/N32</f>
        <v>0.10810810810810811</v>
      </c>
      <c r="R32" s="6">
        <v>122451</v>
      </c>
      <c r="S32" s="9">
        <f>(N32+R32)/F32</f>
        <v>59725.796875</v>
      </c>
      <c r="T32" s="6">
        <v>65976</v>
      </c>
      <c r="U32" s="5">
        <f>T32-S32</f>
        <v>6250.203125</v>
      </c>
      <c r="V32" s="4">
        <f>U32/S32</f>
        <v>0.10464830026598117</v>
      </c>
      <c r="W32" s="22">
        <f>S32*L32</f>
        <v>59725.796875</v>
      </c>
      <c r="X32" s="22">
        <f>T32*L32</f>
        <v>65976</v>
      </c>
      <c r="Y32" s="22">
        <f>X32-W32</f>
        <v>6250.203125</v>
      </c>
      <c r="Z32" s="8">
        <f>Y32/W32</f>
        <v>0.10464830026598117</v>
      </c>
      <c r="AA32" s="6">
        <v>768</v>
      </c>
      <c r="AB32" s="6">
        <v>1899</v>
      </c>
      <c r="AC32" s="6">
        <f>2016-AB32</f>
        <v>117</v>
      </c>
      <c r="AD32" s="6" t="s">
        <v>103</v>
      </c>
    </row>
    <row r="33" spans="1:30" x14ac:dyDescent="0.2">
      <c r="A33">
        <v>2</v>
      </c>
      <c r="B33" s="2" t="s">
        <v>2123</v>
      </c>
      <c r="C33" s="2" t="s">
        <v>22</v>
      </c>
      <c r="D33" s="2" t="s">
        <v>23</v>
      </c>
      <c r="E33" s="6" t="s">
        <v>2767</v>
      </c>
      <c r="F33" s="2">
        <v>96</v>
      </c>
      <c r="G33" s="2">
        <v>165</v>
      </c>
      <c r="H33" s="3">
        <v>42364</v>
      </c>
      <c r="I33" s="3">
        <v>42380</v>
      </c>
      <c r="J33" s="7" t="s">
        <v>2533</v>
      </c>
      <c r="K33" s="17">
        <f>IF(J33="Januar",238.19,IF(J33="Februar",240.59,IF(J33="Mars",245.99,IF(J33="April",250.79,IF(J33="Mai",256.52,IF(J33="Juni",259.83,IF(J33="Juli",265.66,IF(J33="August",272.21,IF(J33="September",275.91,IF(J33="Oktober",281.13,IF(J33="November",284.38,IF(J33="Desember",287.34,0))))))))))))</f>
        <v>238.19</v>
      </c>
      <c r="L33" s="20">
        <f>$K$2/K33</f>
        <v>1</v>
      </c>
      <c r="M33" s="2">
        <v>16</v>
      </c>
      <c r="N33" s="2">
        <v>6990000</v>
      </c>
      <c r="O33" s="2">
        <v>8000000</v>
      </c>
      <c r="P33" s="2">
        <f>O33-N33</f>
        <v>1010000</v>
      </c>
      <c r="Q33" s="4">
        <f>P33/N33</f>
        <v>0.14449213161659513</v>
      </c>
      <c r="R33" s="2">
        <v>11344</v>
      </c>
      <c r="S33" s="9">
        <f>(N33+R33)/F33</f>
        <v>72930.666666666672</v>
      </c>
      <c r="T33" s="2">
        <v>83452</v>
      </c>
      <c r="U33" s="5">
        <f>T33-S33</f>
        <v>10521.333333333328</v>
      </c>
      <c r="V33" s="4">
        <f>U33/S33</f>
        <v>0.14426487257303733</v>
      </c>
      <c r="W33" s="22">
        <f>S33*L33</f>
        <v>72930.666666666672</v>
      </c>
      <c r="X33" s="22">
        <f>T33*L33</f>
        <v>83452</v>
      </c>
      <c r="Y33" s="22">
        <f>X33-W33</f>
        <v>10521.333333333328</v>
      </c>
      <c r="Z33" s="8">
        <f>Y33/W33</f>
        <v>0.14426487257303733</v>
      </c>
      <c r="AA33" s="11">
        <v>17186</v>
      </c>
      <c r="AB33" s="2">
        <v>1924</v>
      </c>
      <c r="AC33" s="2">
        <f>2016-AB33</f>
        <v>92</v>
      </c>
      <c r="AD33" s="2" t="s">
        <v>2124</v>
      </c>
    </row>
    <row r="34" spans="1:30" x14ac:dyDescent="0.2">
      <c r="A34">
        <v>2</v>
      </c>
      <c r="B34" s="2" t="s">
        <v>2233</v>
      </c>
      <c r="C34" s="2" t="s">
        <v>22</v>
      </c>
      <c r="D34" s="2" t="s">
        <v>23</v>
      </c>
      <c r="E34" s="6" t="s">
        <v>2767</v>
      </c>
      <c r="F34" s="2">
        <v>105</v>
      </c>
      <c r="G34" s="2">
        <v>115</v>
      </c>
      <c r="H34" s="3">
        <v>42364</v>
      </c>
      <c r="I34" s="3">
        <v>42380</v>
      </c>
      <c r="J34" s="3" t="s">
        <v>2533</v>
      </c>
      <c r="K34" s="17">
        <f>IF(J34="Januar",238.19,IF(J34="Februar",240.59,IF(J34="Mars",245.99,IF(J34="April",250.79,IF(J34="Mai",256.52,IF(J34="Juni",259.83,IF(J34="Juli",265.66,IF(J34="August",272.21,IF(J34="September",275.91,IF(J34="Oktober",281.13,IF(J34="November",284.38,IF(J34="Desember",287.34,0))))))))))))</f>
        <v>238.19</v>
      </c>
      <c r="L34" s="20">
        <f>$K$2/K34</f>
        <v>1</v>
      </c>
      <c r="M34" s="2">
        <v>16</v>
      </c>
      <c r="N34" s="2">
        <v>6700000</v>
      </c>
      <c r="O34" s="2">
        <v>6850000</v>
      </c>
      <c r="P34" s="2">
        <f>O34-N34</f>
        <v>150000</v>
      </c>
      <c r="Q34" s="4">
        <f>P34/N34</f>
        <v>2.2388059701492536E-2</v>
      </c>
      <c r="R34" s="2"/>
      <c r="S34" s="9">
        <f>(N34+R34)/F34</f>
        <v>63809.523809523809</v>
      </c>
      <c r="T34" s="2">
        <v>65238</v>
      </c>
      <c r="U34" s="5">
        <f>T34-S34</f>
        <v>1428.4761904761908</v>
      </c>
      <c r="V34" s="4">
        <f>U34/S34</f>
        <v>2.2386567164179111E-2</v>
      </c>
      <c r="W34" s="22">
        <f>S34*L34</f>
        <v>63809.523809523809</v>
      </c>
      <c r="X34" s="22">
        <f>T34*L34</f>
        <v>65238</v>
      </c>
      <c r="Y34" s="22">
        <f>X34-W34</f>
        <v>1428.4761904761908</v>
      </c>
      <c r="Z34" s="8">
        <f>Y34/W34</f>
        <v>2.2386567164179111E-2</v>
      </c>
      <c r="AA34" s="11">
        <v>14085</v>
      </c>
      <c r="AB34" s="2">
        <v>1982</v>
      </c>
      <c r="AC34" s="2">
        <f>2016-AB34</f>
        <v>34</v>
      </c>
      <c r="AD34" s="2" t="s">
        <v>494</v>
      </c>
    </row>
    <row r="35" spans="1:30" x14ac:dyDescent="0.2">
      <c r="A35">
        <v>2</v>
      </c>
      <c r="B35" s="2" t="s">
        <v>266</v>
      </c>
      <c r="C35" s="2" t="s">
        <v>22</v>
      </c>
      <c r="D35" s="2" t="s">
        <v>23</v>
      </c>
      <c r="E35" s="6" t="s">
        <v>2767</v>
      </c>
      <c r="F35" s="2">
        <v>35</v>
      </c>
      <c r="G35" s="2">
        <v>40</v>
      </c>
      <c r="H35" s="3">
        <v>42363</v>
      </c>
      <c r="I35" s="3">
        <v>42380</v>
      </c>
      <c r="J35" s="7" t="s">
        <v>2533</v>
      </c>
      <c r="K35" s="17">
        <f>IF(J35="Januar",238.19,IF(J35="Februar",240.59,IF(J35="Mars",245.99,IF(J35="April",250.79,IF(J35="Mai",256.52,IF(J35="Juni",259.83,IF(J35="Juli",265.66,IF(J35="August",272.21,IF(J35="September",275.91,IF(J35="Oktober",281.13,IF(J35="November",284.38,IF(J35="Desember",287.34,0))))))))))))</f>
        <v>238.19</v>
      </c>
      <c r="L35" s="20">
        <f>$K$2/K35</f>
        <v>1</v>
      </c>
      <c r="M35" s="2">
        <v>17</v>
      </c>
      <c r="N35" s="2">
        <v>2100000</v>
      </c>
      <c r="O35" s="2">
        <v>2200000</v>
      </c>
      <c r="P35" s="2">
        <f>O35-N35</f>
        <v>100000</v>
      </c>
      <c r="Q35" s="4">
        <f>P35/N35</f>
        <v>4.7619047619047616E-2</v>
      </c>
      <c r="R35" s="2">
        <v>74558</v>
      </c>
      <c r="S35" s="9">
        <f>(N35+R35)/F35</f>
        <v>62130.228571428568</v>
      </c>
      <c r="T35" s="2">
        <v>64987</v>
      </c>
      <c r="U35" s="5">
        <f>T35-S35</f>
        <v>2856.7714285714319</v>
      </c>
      <c r="V35" s="4">
        <f>U35/S35</f>
        <v>4.5980378541294428E-2</v>
      </c>
      <c r="W35" s="22">
        <f>S35*L35</f>
        <v>62130.228571428568</v>
      </c>
      <c r="X35" s="22">
        <f>T35*L35</f>
        <v>64987</v>
      </c>
      <c r="Y35" s="22">
        <f>X35-W35</f>
        <v>2856.7714285714319</v>
      </c>
      <c r="Z35" s="8">
        <f>Y35/W35</f>
        <v>4.5980378541294428E-2</v>
      </c>
      <c r="AA35" s="11">
        <v>1699</v>
      </c>
      <c r="AB35" s="2">
        <v>1938</v>
      </c>
      <c r="AC35" s="2">
        <f>2016-AB35</f>
        <v>78</v>
      </c>
      <c r="AD35" s="2" t="s">
        <v>37</v>
      </c>
    </row>
    <row r="36" spans="1:30" x14ac:dyDescent="0.2">
      <c r="A36">
        <v>2</v>
      </c>
      <c r="B36" s="6" t="s">
        <v>129</v>
      </c>
      <c r="C36" s="6" t="s">
        <v>22</v>
      </c>
      <c r="D36" s="6" t="s">
        <v>23</v>
      </c>
      <c r="E36" s="6" t="s">
        <v>2767</v>
      </c>
      <c r="F36" s="6">
        <v>28</v>
      </c>
      <c r="G36" s="6">
        <v>32</v>
      </c>
      <c r="H36" s="7">
        <v>42371</v>
      </c>
      <c r="I36" s="7">
        <v>42381</v>
      </c>
      <c r="J36" s="7" t="s">
        <v>2533</v>
      </c>
      <c r="K36" s="17">
        <f>IF(J36="Januar",238.19,IF(J36="Februar",240.59,IF(J36="Mars",245.99,IF(J36="April",250.79,IF(J36="Mai",256.52,IF(J36="Juni",259.83,IF(J36="Juli",265.66,IF(J36="August",272.21,IF(J36="September",275.91,IF(J36="Oktober",281.13,IF(J36="November",284.38,IF(J36="Desember",287.34,0))))))))))))</f>
        <v>238.19</v>
      </c>
      <c r="L36" s="20">
        <f>$K$2/K36</f>
        <v>1</v>
      </c>
      <c r="M36" s="6">
        <v>10</v>
      </c>
      <c r="N36" s="6">
        <v>2300000</v>
      </c>
      <c r="O36" s="6">
        <v>2750000</v>
      </c>
      <c r="P36" s="6">
        <f>O36-N36</f>
        <v>450000</v>
      </c>
      <c r="Q36" s="8">
        <f>P36/N36</f>
        <v>0.19565217391304349</v>
      </c>
      <c r="R36" s="6">
        <v>22872</v>
      </c>
      <c r="S36" s="9">
        <f>(N36+R36)/F36</f>
        <v>82959.71428571429</v>
      </c>
      <c r="T36" s="6">
        <v>99031</v>
      </c>
      <c r="U36" s="5">
        <f>T36-S36</f>
        <v>16071.28571428571</v>
      </c>
      <c r="V36" s="8">
        <f>U36/S36</f>
        <v>0.19372397618121009</v>
      </c>
      <c r="W36" s="22">
        <f>S36*L36</f>
        <v>82959.71428571429</v>
      </c>
      <c r="X36" s="22">
        <f>T36*L36</f>
        <v>99031</v>
      </c>
      <c r="Y36" s="22">
        <f>X36-W36</f>
        <v>16071.28571428571</v>
      </c>
      <c r="Z36" s="8">
        <f>Y36/W36</f>
        <v>0.19372397618121009</v>
      </c>
      <c r="AA36" s="6">
        <v>751</v>
      </c>
      <c r="AB36" s="6">
        <v>1898</v>
      </c>
      <c r="AC36" s="6">
        <f>2016-AB36</f>
        <v>118</v>
      </c>
      <c r="AD36" s="6" t="s">
        <v>130</v>
      </c>
    </row>
    <row r="37" spans="1:30" x14ac:dyDescent="0.2">
      <c r="A37">
        <v>2</v>
      </c>
      <c r="B37" s="2" t="s">
        <v>314</v>
      </c>
      <c r="C37" s="2" t="s">
        <v>22</v>
      </c>
      <c r="D37" s="2" t="s">
        <v>23</v>
      </c>
      <c r="E37" s="6" t="s">
        <v>2767</v>
      </c>
      <c r="F37" s="2">
        <v>37</v>
      </c>
      <c r="G37" s="2">
        <v>41</v>
      </c>
      <c r="H37" s="3">
        <v>42371</v>
      </c>
      <c r="I37" s="3">
        <v>42381</v>
      </c>
      <c r="J37" s="7" t="s">
        <v>2533</v>
      </c>
      <c r="K37" s="17">
        <f>IF(J37="Januar",238.19,IF(J37="Februar",240.59,IF(J37="Mars",245.99,IF(J37="April",250.79,IF(J37="Mai",256.52,IF(J37="Juni",259.83,IF(J37="Juli",265.66,IF(J37="August",272.21,IF(J37="September",275.91,IF(J37="Oktober",281.13,IF(J37="November",284.38,IF(J37="Desember",287.34,0))))))))))))</f>
        <v>238.19</v>
      </c>
      <c r="L37" s="20">
        <f>$K$2/K37</f>
        <v>1</v>
      </c>
      <c r="M37" s="2">
        <v>10</v>
      </c>
      <c r="N37" s="2">
        <v>2750000</v>
      </c>
      <c r="O37" s="2">
        <v>3350000</v>
      </c>
      <c r="P37" s="2">
        <f>O37-N37</f>
        <v>600000</v>
      </c>
      <c r="Q37" s="4">
        <f>P37/N37</f>
        <v>0.21818181818181817</v>
      </c>
      <c r="R37" s="2"/>
      <c r="S37" s="9">
        <f>(N37+R37)/F37</f>
        <v>74324.32432432432</v>
      </c>
      <c r="T37" s="2">
        <v>90541</v>
      </c>
      <c r="U37" s="5">
        <f>T37-S37</f>
        <v>16216.67567567568</v>
      </c>
      <c r="V37" s="4">
        <f>U37/S37</f>
        <v>0.21818800000000008</v>
      </c>
      <c r="W37" s="22">
        <f>S37*L37</f>
        <v>74324.32432432432</v>
      </c>
      <c r="X37" s="22">
        <f>T37*L37</f>
        <v>90541</v>
      </c>
      <c r="Y37" s="22">
        <f>X37-W37</f>
        <v>16216.67567567568</v>
      </c>
      <c r="Z37" s="8">
        <f>Y37/W37</f>
        <v>0.21818800000000008</v>
      </c>
      <c r="AA37" s="11">
        <v>1983</v>
      </c>
      <c r="AB37" s="2">
        <v>1900</v>
      </c>
      <c r="AC37" s="2">
        <f>2016-AB37</f>
        <v>116</v>
      </c>
      <c r="AD37" s="2" t="s">
        <v>315</v>
      </c>
    </row>
    <row r="38" spans="1:30" x14ac:dyDescent="0.2">
      <c r="A38">
        <v>2</v>
      </c>
      <c r="B38" s="2" t="s">
        <v>857</v>
      </c>
      <c r="C38" s="2" t="s">
        <v>22</v>
      </c>
      <c r="D38" s="2" t="s">
        <v>23</v>
      </c>
      <c r="E38" s="6" t="s">
        <v>2767</v>
      </c>
      <c r="F38" s="2">
        <v>53</v>
      </c>
      <c r="G38" s="2">
        <v>62</v>
      </c>
      <c r="H38" s="3">
        <v>42371</v>
      </c>
      <c r="I38" s="3">
        <v>42381</v>
      </c>
      <c r="J38" s="7" t="s">
        <v>2533</v>
      </c>
      <c r="K38" s="17">
        <f>IF(J38="Januar",238.19,IF(J38="Februar",240.59,IF(J38="Mars",245.99,IF(J38="April",250.79,IF(J38="Mai",256.52,IF(J38="Juni",259.83,IF(J38="Juli",265.66,IF(J38="August",272.21,IF(J38="September",275.91,IF(J38="Oktober",281.13,IF(J38="November",284.38,IF(J38="Desember",287.34,0))))))))))))</f>
        <v>238.19</v>
      </c>
      <c r="L38" s="20">
        <f>$K$2/K38</f>
        <v>1</v>
      </c>
      <c r="M38" s="2">
        <v>10</v>
      </c>
      <c r="N38" s="2">
        <v>3200000</v>
      </c>
      <c r="O38" s="2">
        <v>3650000</v>
      </c>
      <c r="P38" s="2">
        <f>O38-N38</f>
        <v>450000</v>
      </c>
      <c r="Q38" s="4">
        <f>P38/N38</f>
        <v>0.140625</v>
      </c>
      <c r="R38" s="2">
        <v>2734</v>
      </c>
      <c r="S38" s="9">
        <f>(N38+R38)/F38</f>
        <v>60428.943396226416</v>
      </c>
      <c r="T38" s="2">
        <v>68920</v>
      </c>
      <c r="U38" s="5">
        <f>T38-S38</f>
        <v>8491.0566037735844</v>
      </c>
      <c r="V38" s="4">
        <f>U38/S38</f>
        <v>0.14051307414227968</v>
      </c>
      <c r="W38" s="22">
        <f>S38*L38</f>
        <v>60428.943396226416</v>
      </c>
      <c r="X38" s="22">
        <f>T38*L38</f>
        <v>68920</v>
      </c>
      <c r="Y38" s="22">
        <f>X38-W38</f>
        <v>8491.0566037735844</v>
      </c>
      <c r="Z38" s="8">
        <f>Y38/W38</f>
        <v>0.14051307414227968</v>
      </c>
      <c r="AA38" s="11">
        <v>4176</v>
      </c>
      <c r="AB38" s="2">
        <v>2005</v>
      </c>
      <c r="AC38" s="2">
        <f>2016-AB38</f>
        <v>11</v>
      </c>
      <c r="AD38" s="2" t="s">
        <v>161</v>
      </c>
    </row>
    <row r="39" spans="1:30" x14ac:dyDescent="0.2">
      <c r="A39">
        <v>2</v>
      </c>
      <c r="B39" s="6" t="s">
        <v>1377</v>
      </c>
      <c r="C39" s="6" t="s">
        <v>22</v>
      </c>
      <c r="D39" s="6" t="s">
        <v>23</v>
      </c>
      <c r="E39" s="6" t="s">
        <v>2767</v>
      </c>
      <c r="F39" s="6">
        <v>67</v>
      </c>
      <c r="G39" s="6">
        <v>74</v>
      </c>
      <c r="H39" s="7">
        <v>42371</v>
      </c>
      <c r="I39" s="7">
        <v>42381</v>
      </c>
      <c r="J39" s="7" t="s">
        <v>2533</v>
      </c>
      <c r="K39" s="17">
        <f>IF(J39="Januar",238.19,IF(J39="Februar",240.59,IF(J39="Mars",245.99,IF(J39="April",250.79,IF(J39="Mai",256.52,IF(J39="Juni",259.83,IF(J39="Juli",265.66,IF(J39="August",272.21,IF(J39="September",275.91,IF(J39="Oktober",281.13,IF(J39="November",284.38,IF(J39="Desember",287.34,0))))))))))))</f>
        <v>238.19</v>
      </c>
      <c r="L39" s="20">
        <f>$K$2/K39</f>
        <v>1</v>
      </c>
      <c r="M39" s="6">
        <v>10</v>
      </c>
      <c r="N39" s="6">
        <v>3190000</v>
      </c>
      <c r="O39" s="6">
        <v>3800000</v>
      </c>
      <c r="P39" s="6">
        <f>O39-N39</f>
        <v>610000</v>
      </c>
      <c r="Q39" s="8">
        <f>P39/N39</f>
        <v>0.19122257053291536</v>
      </c>
      <c r="R39" s="6">
        <v>47000</v>
      </c>
      <c r="S39" s="9">
        <f>(N39+R39)/F39</f>
        <v>48313.432835820895</v>
      </c>
      <c r="T39" s="6">
        <v>57418</v>
      </c>
      <c r="U39" s="5">
        <f>T39-S39</f>
        <v>9104.567164179105</v>
      </c>
      <c r="V39" s="4">
        <f>U39/S39</f>
        <v>0.18844794562866854</v>
      </c>
      <c r="W39" s="22">
        <f>S39*L39</f>
        <v>48313.432835820895</v>
      </c>
      <c r="X39" s="22">
        <f>T39*L39</f>
        <v>57418</v>
      </c>
      <c r="Y39" s="22">
        <f>X39-W39</f>
        <v>9104.567164179105</v>
      </c>
      <c r="Z39" s="8">
        <f>Y39/W39</f>
        <v>0.18844794562866854</v>
      </c>
      <c r="AA39" s="10">
        <v>8808</v>
      </c>
      <c r="AB39" s="6">
        <v>1958</v>
      </c>
      <c r="AC39" s="6">
        <f>2016-AB39</f>
        <v>58</v>
      </c>
      <c r="AD39" s="6" t="s">
        <v>569</v>
      </c>
    </row>
    <row r="40" spans="1:30" x14ac:dyDescent="0.2">
      <c r="A40">
        <v>2</v>
      </c>
      <c r="B40" s="6" t="s">
        <v>1378</v>
      </c>
      <c r="C40" s="6" t="s">
        <v>22</v>
      </c>
      <c r="D40" s="6" t="s">
        <v>23</v>
      </c>
      <c r="E40" s="6" t="s">
        <v>2767</v>
      </c>
      <c r="F40" s="6">
        <v>67</v>
      </c>
      <c r="G40" s="6">
        <v>73</v>
      </c>
      <c r="H40" s="7">
        <v>42371</v>
      </c>
      <c r="I40" s="7">
        <v>42381</v>
      </c>
      <c r="J40" s="7" t="s">
        <v>2533</v>
      </c>
      <c r="K40" s="17">
        <f>IF(J40="Januar",238.19,IF(J40="Februar",240.59,IF(J40="Mars",245.99,IF(J40="April",250.79,IF(J40="Mai",256.52,IF(J40="Juni",259.83,IF(J40="Juli",265.66,IF(J40="August",272.21,IF(J40="September",275.91,IF(J40="Oktober",281.13,IF(J40="November",284.38,IF(J40="Desember",287.34,0))))))))))))</f>
        <v>238.19</v>
      </c>
      <c r="L40" s="20">
        <f>$K$2/K40</f>
        <v>1</v>
      </c>
      <c r="M40" s="6">
        <v>10</v>
      </c>
      <c r="N40" s="6">
        <v>2600000</v>
      </c>
      <c r="O40" s="6">
        <v>2620000</v>
      </c>
      <c r="P40" s="6">
        <f>O40-N40</f>
        <v>20000</v>
      </c>
      <c r="Q40" s="8">
        <f>P40/N40</f>
        <v>7.6923076923076927E-3</v>
      </c>
      <c r="R40" s="6">
        <v>129930</v>
      </c>
      <c r="S40" s="9">
        <f>(N40+R40)/F40</f>
        <v>40745.223880597012</v>
      </c>
      <c r="T40" s="6">
        <v>41044</v>
      </c>
      <c r="U40" s="5">
        <f>T40-S40</f>
        <v>298.77611940298812</v>
      </c>
      <c r="V40" s="4">
        <f>U40/S40</f>
        <v>7.3327887528252395E-3</v>
      </c>
      <c r="W40" s="22">
        <f>S40*L40</f>
        <v>40745.223880597012</v>
      </c>
      <c r="X40" s="22">
        <f>T40*L40</f>
        <v>41044</v>
      </c>
      <c r="Y40" s="22">
        <f>X40-W40</f>
        <v>298.77611940298812</v>
      </c>
      <c r="Z40" s="8">
        <f>Y40/W40</f>
        <v>7.3327887528252395E-3</v>
      </c>
      <c r="AA40" s="6"/>
      <c r="AB40" s="6">
        <v>1955</v>
      </c>
      <c r="AC40" s="6">
        <f>2016-AB40</f>
        <v>61</v>
      </c>
      <c r="AD40" s="6" t="s">
        <v>94</v>
      </c>
    </row>
    <row r="41" spans="1:30" x14ac:dyDescent="0.2">
      <c r="A41">
        <v>2</v>
      </c>
      <c r="B41" s="2" t="s">
        <v>1941</v>
      </c>
      <c r="C41" s="2" t="s">
        <v>22</v>
      </c>
      <c r="D41" s="2" t="s">
        <v>23</v>
      </c>
      <c r="E41" s="6" t="s">
        <v>2767</v>
      </c>
      <c r="F41" s="2">
        <v>84</v>
      </c>
      <c r="G41" s="2">
        <v>92</v>
      </c>
      <c r="H41" s="3">
        <v>42371</v>
      </c>
      <c r="I41" s="3">
        <v>42381</v>
      </c>
      <c r="J41" s="3" t="s">
        <v>2533</v>
      </c>
      <c r="K41" s="17">
        <f>IF(J41="Januar",238.19,IF(J41="Februar",240.59,IF(J41="Mars",245.99,IF(J41="April",250.79,IF(J41="Mai",256.52,IF(J41="Juni",259.83,IF(J41="Juli",265.66,IF(J41="August",272.21,IF(J41="September",275.91,IF(J41="Oktober",281.13,IF(J41="November",284.38,IF(J41="Desember",287.34,0))))))))))))</f>
        <v>238.19</v>
      </c>
      <c r="L41" s="20">
        <f>$K$2/K41</f>
        <v>1</v>
      </c>
      <c r="M41" s="2">
        <v>10</v>
      </c>
      <c r="N41" s="2">
        <v>5100000</v>
      </c>
      <c r="O41" s="2">
        <v>5050000</v>
      </c>
      <c r="P41" s="2">
        <f>O41-N41</f>
        <v>-50000</v>
      </c>
      <c r="Q41" s="4">
        <f>P41/N41</f>
        <v>-9.8039215686274508E-3</v>
      </c>
      <c r="R41" s="2">
        <v>7371</v>
      </c>
      <c r="S41" s="9">
        <f>(N41+R41)/F41</f>
        <v>60802.035714285717</v>
      </c>
      <c r="T41" s="2">
        <v>60207</v>
      </c>
      <c r="U41" s="5">
        <f>T41-S41</f>
        <v>-595.0357142857174</v>
      </c>
      <c r="V41" s="4">
        <f>U41/S41</f>
        <v>-9.7864439454271607E-3</v>
      </c>
      <c r="W41" s="22">
        <f>S41*L41</f>
        <v>60802.035714285717</v>
      </c>
      <c r="X41" s="22">
        <f>T41*L41</f>
        <v>60207</v>
      </c>
      <c r="Y41" s="22">
        <f>X41-W41</f>
        <v>-595.0357142857174</v>
      </c>
      <c r="Z41" s="8">
        <f>Y41/W41</f>
        <v>-9.7864439454271607E-3</v>
      </c>
      <c r="AA41" s="11">
        <v>5879</v>
      </c>
      <c r="AB41" s="2">
        <v>2008</v>
      </c>
      <c r="AC41" s="2">
        <f>2016-AB41</f>
        <v>8</v>
      </c>
      <c r="AD41" s="2" t="s">
        <v>65</v>
      </c>
    </row>
    <row r="42" spans="1:30" x14ac:dyDescent="0.2">
      <c r="A42">
        <v>2</v>
      </c>
      <c r="B42" s="2" t="s">
        <v>2112</v>
      </c>
      <c r="C42" s="2" t="s">
        <v>22</v>
      </c>
      <c r="D42" s="2" t="s">
        <v>23</v>
      </c>
      <c r="E42" s="6" t="s">
        <v>2767</v>
      </c>
      <c r="F42" s="2">
        <v>95</v>
      </c>
      <c r="G42" s="2">
        <v>106</v>
      </c>
      <c r="H42" s="3">
        <v>42371</v>
      </c>
      <c r="I42" s="3">
        <v>42381</v>
      </c>
      <c r="J42" s="7" t="s">
        <v>2533</v>
      </c>
      <c r="K42" s="17">
        <f>IF(J42="Januar",238.19,IF(J42="Februar",240.59,IF(J42="Mars",245.99,IF(J42="April",250.79,IF(J42="Mai",256.52,IF(J42="Juni",259.83,IF(J42="Juli",265.66,IF(J42="August",272.21,IF(J42="September",275.91,IF(J42="Oktober",281.13,IF(J42="November",284.38,IF(J42="Desember",287.34,0))))))))))))</f>
        <v>238.19</v>
      </c>
      <c r="L42" s="20">
        <f>$K$2/K42</f>
        <v>1</v>
      </c>
      <c r="M42" s="2">
        <v>10</v>
      </c>
      <c r="N42" s="2">
        <v>3800000</v>
      </c>
      <c r="O42" s="2">
        <v>4050000</v>
      </c>
      <c r="P42" s="2">
        <f>O42-N42</f>
        <v>250000</v>
      </c>
      <c r="Q42" s="4">
        <f>P42/N42</f>
        <v>6.5789473684210523E-2</v>
      </c>
      <c r="R42" s="2"/>
      <c r="S42" s="9">
        <f>(N42+R42)/F42</f>
        <v>40000</v>
      </c>
      <c r="T42" s="2">
        <v>42632</v>
      </c>
      <c r="U42" s="5">
        <f>T42-S42</f>
        <v>2632</v>
      </c>
      <c r="V42" s="4">
        <f>U42/S42</f>
        <v>6.5799999999999997E-2</v>
      </c>
      <c r="W42" s="22">
        <f>S42*L42</f>
        <v>40000</v>
      </c>
      <c r="X42" s="22">
        <f>T42*L42</f>
        <v>42632</v>
      </c>
      <c r="Y42" s="22">
        <f>X42-W42</f>
        <v>2632</v>
      </c>
      <c r="Z42" s="8">
        <f>Y42/W42</f>
        <v>6.5799999999999997E-2</v>
      </c>
      <c r="AA42" s="11">
        <v>11819</v>
      </c>
      <c r="AB42" s="2">
        <v>1962</v>
      </c>
      <c r="AC42" s="2">
        <f>2016-AB42</f>
        <v>54</v>
      </c>
      <c r="AD42" s="2" t="s">
        <v>90</v>
      </c>
    </row>
    <row r="43" spans="1:30" x14ac:dyDescent="0.2">
      <c r="A43">
        <v>2</v>
      </c>
      <c r="B43" s="6" t="s">
        <v>1112</v>
      </c>
      <c r="C43" s="6" t="s">
        <v>22</v>
      </c>
      <c r="D43" s="6" t="s">
        <v>23</v>
      </c>
      <c r="E43" s="6" t="s">
        <v>2767</v>
      </c>
      <c r="F43" s="6">
        <v>116</v>
      </c>
      <c r="G43" s="6">
        <v>134</v>
      </c>
      <c r="H43" s="7">
        <v>42371</v>
      </c>
      <c r="I43" s="7">
        <v>42381</v>
      </c>
      <c r="J43" s="7" t="s">
        <v>2533</v>
      </c>
      <c r="K43" s="17">
        <f>IF(J43="Januar",238.19,IF(J43="Februar",240.59,IF(J43="Mars",245.99,IF(J43="April",250.79,IF(J43="Mai",256.52,IF(J43="Juni",259.83,IF(J43="Juli",265.66,IF(J43="August",272.21,IF(J43="September",275.91,IF(J43="Oktober",281.13,IF(J43="November",284.38,IF(J43="Desember",287.34,0))))))))))))</f>
        <v>238.19</v>
      </c>
      <c r="L43" s="20">
        <f>$K$2/K43</f>
        <v>1</v>
      </c>
      <c r="M43" s="6">
        <v>10</v>
      </c>
      <c r="N43" s="6">
        <v>3000000</v>
      </c>
      <c r="O43" s="6">
        <v>3630000</v>
      </c>
      <c r="P43" s="6">
        <f>O43-N43</f>
        <v>630000</v>
      </c>
      <c r="Q43" s="8">
        <f>P43/N43</f>
        <v>0.21</v>
      </c>
      <c r="R43" s="6">
        <v>249993</v>
      </c>
      <c r="S43" s="9">
        <f>(N43+R43)/F43</f>
        <v>28017.181034482757</v>
      </c>
      <c r="T43" s="6">
        <v>33448</v>
      </c>
      <c r="U43" s="5">
        <f>T43-S43</f>
        <v>5430.8189655172428</v>
      </c>
      <c r="V43" s="4">
        <f>U43/S43</f>
        <v>0.19383887903758568</v>
      </c>
      <c r="W43" s="22">
        <f>S43*L43</f>
        <v>28017.181034482757</v>
      </c>
      <c r="X43" s="22">
        <f>T43*L43</f>
        <v>33448</v>
      </c>
      <c r="Y43" s="22">
        <f>X43-W43</f>
        <v>5430.8189655172428</v>
      </c>
      <c r="Z43" s="8">
        <f>Y43/W43</f>
        <v>0.19383887903758568</v>
      </c>
      <c r="AA43" s="10">
        <v>3268</v>
      </c>
      <c r="AB43" s="6">
        <v>1982</v>
      </c>
      <c r="AC43" s="6">
        <f>2016-AB43</f>
        <v>34</v>
      </c>
      <c r="AD43" s="6" t="s">
        <v>37</v>
      </c>
    </row>
    <row r="44" spans="1:30" x14ac:dyDescent="0.2">
      <c r="A44">
        <v>2</v>
      </c>
      <c r="B44" s="6" t="s">
        <v>2398</v>
      </c>
      <c r="C44" s="6" t="s">
        <v>22</v>
      </c>
      <c r="D44" s="6" t="s">
        <v>23</v>
      </c>
      <c r="E44" s="6" t="s">
        <v>2767</v>
      </c>
      <c r="F44" s="6">
        <v>126</v>
      </c>
      <c r="G44" s="6">
        <v>140</v>
      </c>
      <c r="H44" s="7">
        <v>42371</v>
      </c>
      <c r="I44" s="7">
        <v>42381</v>
      </c>
      <c r="J44" s="3" t="s">
        <v>2533</v>
      </c>
      <c r="K44" s="17">
        <f>IF(J44="Januar",238.19,IF(J44="Februar",240.59,IF(J44="Mars",245.99,IF(J44="April",250.79,IF(J44="Mai",256.52,IF(J44="Juni",259.83,IF(J44="Juli",265.66,IF(J44="August",272.21,IF(J44="September",275.91,IF(J44="Oktober",281.13,IF(J44="November",284.38,IF(J44="Desember",287.34,0))))))))))))</f>
        <v>238.19</v>
      </c>
      <c r="L44" s="20">
        <f>$K$2/K44</f>
        <v>1</v>
      </c>
      <c r="M44" s="6">
        <v>10</v>
      </c>
      <c r="N44" s="6">
        <v>7800000</v>
      </c>
      <c r="O44" s="6">
        <v>8750000</v>
      </c>
      <c r="P44" s="6">
        <f>O44-N44</f>
        <v>950000</v>
      </c>
      <c r="Q44" s="8">
        <f>P44/N44</f>
        <v>0.12179487179487179</v>
      </c>
      <c r="R44" s="6"/>
      <c r="S44" s="9">
        <f>(N44+R44)/F44</f>
        <v>61904.761904761908</v>
      </c>
      <c r="T44" s="6">
        <v>69444</v>
      </c>
      <c r="U44" s="5">
        <f>T44-S44</f>
        <v>7539.2380952380918</v>
      </c>
      <c r="V44" s="4">
        <f>U44/S44</f>
        <v>0.12178769230769225</v>
      </c>
      <c r="W44" s="22">
        <f>S44*L44</f>
        <v>61904.761904761908</v>
      </c>
      <c r="X44" s="22">
        <f>T44*L44</f>
        <v>69444</v>
      </c>
      <c r="Y44" s="22">
        <f>X44-W44</f>
        <v>7539.2380952380918</v>
      </c>
      <c r="Z44" s="8">
        <f>Y44/W44</f>
        <v>0.12178769230769225</v>
      </c>
      <c r="AA44" s="6">
        <v>664</v>
      </c>
      <c r="AB44" s="6">
        <v>1895</v>
      </c>
      <c r="AC44" s="6">
        <f>2016-AB44</f>
        <v>121</v>
      </c>
      <c r="AD44" s="6" t="s">
        <v>127</v>
      </c>
    </row>
    <row r="45" spans="1:30" x14ac:dyDescent="0.2">
      <c r="A45">
        <v>2</v>
      </c>
      <c r="B45" s="6" t="s">
        <v>26</v>
      </c>
      <c r="C45" s="6" t="s">
        <v>22</v>
      </c>
      <c r="D45" s="6" t="s">
        <v>23</v>
      </c>
      <c r="E45" s="6" t="s">
        <v>2767</v>
      </c>
      <c r="F45" s="6">
        <v>16</v>
      </c>
      <c r="G45" s="6">
        <v>18</v>
      </c>
      <c r="H45" s="7">
        <v>42370</v>
      </c>
      <c r="I45" s="7">
        <v>42381</v>
      </c>
      <c r="J45" s="7" t="s">
        <v>2533</v>
      </c>
      <c r="K45" s="17">
        <f>IF(J45="Januar",238.19,IF(J45="Februar",240.59,IF(J45="Mars",245.99,IF(J45="April",250.79,IF(J45="Mai",256.52,IF(J45="Juni",259.83,IF(J45="Juli",265.66,IF(J45="August",272.21,IF(J45="September",275.91,IF(J45="Oktober",281.13,IF(J45="November",284.38,IF(J45="Desember",287.34,0))))))))))))</f>
        <v>238.19</v>
      </c>
      <c r="L45" s="20">
        <f>$K$2/K45</f>
        <v>1</v>
      </c>
      <c r="M45" s="6">
        <v>11</v>
      </c>
      <c r="N45" s="6">
        <v>1790000</v>
      </c>
      <c r="O45" s="6">
        <v>2000000</v>
      </c>
      <c r="P45" s="6">
        <f>O45-N45</f>
        <v>210000</v>
      </c>
      <c r="Q45" s="8">
        <f>P45/N45</f>
        <v>0.11731843575418995</v>
      </c>
      <c r="R45" s="6"/>
      <c r="S45" s="9">
        <f>(N45+R45)/F45</f>
        <v>111875</v>
      </c>
      <c r="T45" s="6">
        <v>125000</v>
      </c>
      <c r="U45" s="5">
        <f>T45-S45</f>
        <v>13125</v>
      </c>
      <c r="V45" s="8">
        <f>U45/S45</f>
        <v>0.11731843575418995</v>
      </c>
      <c r="W45" s="22">
        <f>S45*L45</f>
        <v>111875</v>
      </c>
      <c r="X45" s="22">
        <f>T45*L45</f>
        <v>125000</v>
      </c>
      <c r="Y45" s="22">
        <f>X45-W45</f>
        <v>13125</v>
      </c>
      <c r="Z45" s="8">
        <f>Y45/W45</f>
        <v>0.11731843575418995</v>
      </c>
      <c r="AA45" s="6">
        <v>851</v>
      </c>
      <c r="AB45" s="6">
        <v>2006</v>
      </c>
      <c r="AC45" s="6">
        <f>2016-AB45</f>
        <v>10</v>
      </c>
      <c r="AD45" s="6" t="s">
        <v>27</v>
      </c>
    </row>
    <row r="46" spans="1:30" x14ac:dyDescent="0.2">
      <c r="A46">
        <v>2</v>
      </c>
      <c r="B46" s="2" t="s">
        <v>313</v>
      </c>
      <c r="C46" s="2" t="s">
        <v>22</v>
      </c>
      <c r="D46" s="2" t="s">
        <v>23</v>
      </c>
      <c r="E46" s="6" t="s">
        <v>2767</v>
      </c>
      <c r="F46" s="2">
        <v>37</v>
      </c>
      <c r="G46" s="2">
        <v>41</v>
      </c>
      <c r="H46" s="3">
        <v>42370</v>
      </c>
      <c r="I46" s="3">
        <v>42381</v>
      </c>
      <c r="J46" s="3" t="s">
        <v>2533</v>
      </c>
      <c r="K46" s="17">
        <f>IF(J46="Januar",238.19,IF(J46="Februar",240.59,IF(J46="Mars",245.99,IF(J46="April",250.79,IF(J46="Mai",256.52,IF(J46="Juni",259.83,IF(J46="Juli",265.66,IF(J46="August",272.21,IF(J46="September",275.91,IF(J46="Oktober",281.13,IF(J46="November",284.38,IF(J46="Desember",287.34,0))))))))))))</f>
        <v>238.19</v>
      </c>
      <c r="L46" s="20">
        <f>$K$2/K46</f>
        <v>1</v>
      </c>
      <c r="M46" s="2">
        <v>11</v>
      </c>
      <c r="N46" s="2">
        <v>2390000</v>
      </c>
      <c r="O46" s="2">
        <v>2660000</v>
      </c>
      <c r="P46" s="2">
        <f>O46-N46</f>
        <v>270000</v>
      </c>
      <c r="Q46" s="4">
        <f>P46/N46</f>
        <v>0.11297071129707113</v>
      </c>
      <c r="R46" s="2"/>
      <c r="S46" s="9">
        <f>(N46+R46)/F46</f>
        <v>64594.594594594593</v>
      </c>
      <c r="T46" s="2">
        <v>71892</v>
      </c>
      <c r="U46" s="5">
        <f>T46-S46</f>
        <v>7297.4054054054068</v>
      </c>
      <c r="V46" s="4">
        <f>U46/S46</f>
        <v>0.11297238493723852</v>
      </c>
      <c r="W46" s="22">
        <f>S46*L46</f>
        <v>64594.594594594593</v>
      </c>
      <c r="X46" s="22">
        <f>T46*L46</f>
        <v>71892</v>
      </c>
      <c r="Y46" s="22">
        <f>X46-W46</f>
        <v>7297.4054054054068</v>
      </c>
      <c r="Z46" s="8">
        <f>Y46/W46</f>
        <v>0.11297238493723852</v>
      </c>
      <c r="AA46" s="11">
        <v>2416</v>
      </c>
      <c r="AB46" s="2">
        <v>2003</v>
      </c>
      <c r="AC46" s="2">
        <f>2016-AB46</f>
        <v>13</v>
      </c>
      <c r="AD46" s="2" t="s">
        <v>112</v>
      </c>
    </row>
    <row r="47" spans="1:30" x14ac:dyDescent="0.2">
      <c r="A47">
        <v>2</v>
      </c>
      <c r="B47" s="2" t="s">
        <v>690</v>
      </c>
      <c r="C47" s="2" t="s">
        <v>22</v>
      </c>
      <c r="D47" s="2" t="s">
        <v>23</v>
      </c>
      <c r="E47" s="6" t="s">
        <v>2767</v>
      </c>
      <c r="F47" s="2">
        <v>49</v>
      </c>
      <c r="G47" s="2">
        <v>55</v>
      </c>
      <c r="H47" s="3">
        <v>42370</v>
      </c>
      <c r="I47" s="3">
        <v>42381</v>
      </c>
      <c r="J47" s="3" t="s">
        <v>2533</v>
      </c>
      <c r="K47" s="17">
        <f>IF(J47="Januar",238.19,IF(J47="Februar",240.59,IF(J47="Mars",245.99,IF(J47="April",250.79,IF(J47="Mai",256.52,IF(J47="Juni",259.83,IF(J47="Juli",265.66,IF(J47="August",272.21,IF(J47="September",275.91,IF(J47="Oktober",281.13,IF(J47="November",284.38,IF(J47="Desember",287.34,0))))))))))))</f>
        <v>238.19</v>
      </c>
      <c r="L47" s="20">
        <f>$K$2/K47</f>
        <v>1</v>
      </c>
      <c r="M47" s="2">
        <v>11</v>
      </c>
      <c r="N47" s="2">
        <v>2800000</v>
      </c>
      <c r="O47" s="2">
        <v>3200000</v>
      </c>
      <c r="P47" s="2">
        <f>O47-N47</f>
        <v>400000</v>
      </c>
      <c r="Q47" s="4">
        <f>P47/N47</f>
        <v>0.14285714285714285</v>
      </c>
      <c r="R47" s="2"/>
      <c r="S47" s="9">
        <f>(N47+R47)/F47</f>
        <v>57142.857142857145</v>
      </c>
      <c r="T47" s="2">
        <v>65306</v>
      </c>
      <c r="U47" s="5">
        <f>T47-S47</f>
        <v>8163.1428571428551</v>
      </c>
      <c r="V47" s="4">
        <f>U47/S47</f>
        <v>0.14285499999999995</v>
      </c>
      <c r="W47" s="22">
        <f>S47*L47</f>
        <v>57142.857142857145</v>
      </c>
      <c r="X47" s="22">
        <f>T47*L47</f>
        <v>65306</v>
      </c>
      <c r="Y47" s="22">
        <f>X47-W47</f>
        <v>8163.1428571428551</v>
      </c>
      <c r="Z47" s="8">
        <f>Y47/W47</f>
        <v>0.14285499999999995</v>
      </c>
      <c r="AA47" s="11">
        <v>6573</v>
      </c>
      <c r="AB47" s="2">
        <v>2005</v>
      </c>
      <c r="AC47" s="2">
        <f>2016-AB47</f>
        <v>11</v>
      </c>
      <c r="AD47" s="2" t="s">
        <v>108</v>
      </c>
    </row>
    <row r="48" spans="1:30" x14ac:dyDescent="0.2">
      <c r="A48">
        <v>2</v>
      </c>
      <c r="B48" s="2" t="s">
        <v>268</v>
      </c>
      <c r="C48" s="2" t="s">
        <v>22</v>
      </c>
      <c r="D48" s="2" t="s">
        <v>23</v>
      </c>
      <c r="E48" s="6" t="s">
        <v>2767</v>
      </c>
      <c r="F48" s="2">
        <v>71</v>
      </c>
      <c r="G48" s="2">
        <v>77</v>
      </c>
      <c r="H48" s="3">
        <v>42370</v>
      </c>
      <c r="I48" s="3">
        <v>42381</v>
      </c>
      <c r="J48" s="3" t="s">
        <v>2533</v>
      </c>
      <c r="K48" s="17">
        <f>IF(J48="Januar",238.19,IF(J48="Februar",240.59,IF(J48="Mars",245.99,IF(J48="April",250.79,IF(J48="Mai",256.52,IF(J48="Juni",259.83,IF(J48="Juli",265.66,IF(J48="August",272.21,IF(J48="September",275.91,IF(J48="Oktober",281.13,IF(J48="November",284.38,IF(J48="Desember",287.34,0))))))))))))</f>
        <v>238.19</v>
      </c>
      <c r="L48" s="20">
        <f>$K$2/K48</f>
        <v>1</v>
      </c>
      <c r="M48" s="2">
        <v>11</v>
      </c>
      <c r="N48" s="2">
        <v>4600000</v>
      </c>
      <c r="O48" s="2">
        <v>5150000</v>
      </c>
      <c r="P48" s="2">
        <f>O48-N48</f>
        <v>550000</v>
      </c>
      <c r="Q48" s="4">
        <f>P48/N48</f>
        <v>0.11956521739130435</v>
      </c>
      <c r="R48" s="2">
        <v>3475</v>
      </c>
      <c r="S48" s="9">
        <f>(N48+R48)/F48</f>
        <v>64837.67605633803</v>
      </c>
      <c r="T48" s="2">
        <v>72584</v>
      </c>
      <c r="U48" s="5">
        <f>T48-S48</f>
        <v>7746.3239436619697</v>
      </c>
      <c r="V48" s="4">
        <f>U48/S48</f>
        <v>0.11947257235023538</v>
      </c>
      <c r="W48" s="22">
        <f>S48*L48</f>
        <v>64837.67605633803</v>
      </c>
      <c r="X48" s="22">
        <f>T48*L48</f>
        <v>72584</v>
      </c>
      <c r="Y48" s="22">
        <f>X48-W48</f>
        <v>7746.3239436619697</v>
      </c>
      <c r="Z48" s="8">
        <f>Y48/W48</f>
        <v>0.11947257235023538</v>
      </c>
      <c r="AA48" s="11">
        <v>2485</v>
      </c>
      <c r="AB48" s="2">
        <v>2013</v>
      </c>
      <c r="AC48" s="2">
        <f>2016-AB48</f>
        <v>3</v>
      </c>
      <c r="AD48" s="2" t="s">
        <v>148</v>
      </c>
    </row>
    <row r="49" spans="1:30" x14ac:dyDescent="0.2">
      <c r="A49">
        <v>2</v>
      </c>
      <c r="B49" s="2" t="s">
        <v>1963</v>
      </c>
      <c r="C49" s="2" t="s">
        <v>22</v>
      </c>
      <c r="D49" s="2" t="s">
        <v>23</v>
      </c>
      <c r="E49" s="6" t="s">
        <v>2767</v>
      </c>
      <c r="F49" s="2">
        <v>85</v>
      </c>
      <c r="G49" s="2"/>
      <c r="H49" s="3">
        <v>42370</v>
      </c>
      <c r="I49" s="3">
        <v>42381</v>
      </c>
      <c r="J49" s="3" t="s">
        <v>2533</v>
      </c>
      <c r="K49" s="17">
        <f>IF(J49="Januar",238.19,IF(J49="Februar",240.59,IF(J49="Mars",245.99,IF(J49="April",250.79,IF(J49="Mai",256.52,IF(J49="Juni",259.83,IF(J49="Juli",265.66,IF(J49="August",272.21,IF(J49="September",275.91,IF(J49="Oktober",281.13,IF(J49="November",284.38,IF(J49="Desember",287.34,0))))))))))))</f>
        <v>238.19</v>
      </c>
      <c r="L49" s="20">
        <f>$K$2/K49</f>
        <v>1</v>
      </c>
      <c r="M49" s="2">
        <v>11</v>
      </c>
      <c r="N49" s="2">
        <v>4700000</v>
      </c>
      <c r="O49" s="2">
        <v>4840000</v>
      </c>
      <c r="P49" s="2">
        <f>O49-N49</f>
        <v>140000</v>
      </c>
      <c r="Q49" s="4">
        <f>P49/N49</f>
        <v>2.9787234042553193E-2</v>
      </c>
      <c r="R49" s="2">
        <v>108000</v>
      </c>
      <c r="S49" s="9">
        <f>(N49+R49)/F49</f>
        <v>56564.705882352944</v>
      </c>
      <c r="T49" s="2">
        <v>58212</v>
      </c>
      <c r="U49" s="5">
        <f>T49-S49</f>
        <v>1647.2941176470558</v>
      </c>
      <c r="V49" s="4">
        <f>U49/S49</f>
        <v>2.9122296173044869E-2</v>
      </c>
      <c r="W49" s="22">
        <f>S49*L49</f>
        <v>56564.705882352944</v>
      </c>
      <c r="X49" s="22">
        <f>T49*L49</f>
        <v>58212</v>
      </c>
      <c r="Y49" s="22">
        <f>X49-W49</f>
        <v>1647.2941176470558</v>
      </c>
      <c r="Z49" s="8">
        <f>Y49/W49</f>
        <v>2.9122296173044869E-2</v>
      </c>
      <c r="AA49" s="11">
        <v>31566</v>
      </c>
      <c r="AB49" s="2">
        <v>1980</v>
      </c>
      <c r="AC49" s="2">
        <f>2016-AB49</f>
        <v>36</v>
      </c>
      <c r="AD49" s="2" t="s">
        <v>421</v>
      </c>
    </row>
    <row r="50" spans="1:30" x14ac:dyDescent="0.2">
      <c r="A50">
        <v>2</v>
      </c>
      <c r="B50" s="6" t="s">
        <v>2008</v>
      </c>
      <c r="C50" s="6" t="s">
        <v>22</v>
      </c>
      <c r="D50" s="6" t="s">
        <v>23</v>
      </c>
      <c r="E50" s="6" t="s">
        <v>2767</v>
      </c>
      <c r="F50" s="6">
        <v>88</v>
      </c>
      <c r="G50" s="6">
        <v>99</v>
      </c>
      <c r="H50" s="7">
        <v>42370</v>
      </c>
      <c r="I50" s="7">
        <v>42381</v>
      </c>
      <c r="J50" s="7" t="s">
        <v>2533</v>
      </c>
      <c r="K50" s="17">
        <f>IF(J50="Januar",238.19,IF(J50="Februar",240.59,IF(J50="Mars",245.99,IF(J50="April",250.79,IF(J50="Mai",256.52,IF(J50="Juni",259.83,IF(J50="Juli",265.66,IF(J50="August",272.21,IF(J50="September",275.91,IF(J50="Oktober",281.13,IF(J50="November",284.38,IF(J50="Desember",287.34,0))))))))))))</f>
        <v>238.19</v>
      </c>
      <c r="L50" s="20">
        <f>$K$2/K50</f>
        <v>1</v>
      </c>
      <c r="M50" s="6">
        <v>11</v>
      </c>
      <c r="N50" s="6">
        <v>5700000</v>
      </c>
      <c r="O50" s="6">
        <v>6125000</v>
      </c>
      <c r="P50" s="6">
        <f>O50-N50</f>
        <v>425000</v>
      </c>
      <c r="Q50" s="8">
        <f>P50/N50</f>
        <v>7.4561403508771926E-2</v>
      </c>
      <c r="R50" s="6">
        <v>8400</v>
      </c>
      <c r="S50" s="9">
        <f>(N50+R50)/F50</f>
        <v>64868.181818181816</v>
      </c>
      <c r="T50" s="6">
        <v>69698</v>
      </c>
      <c r="U50" s="5">
        <f>T50-S50</f>
        <v>4829.8181818181838</v>
      </c>
      <c r="V50" s="4">
        <f>U50/S50</f>
        <v>7.4455889566253278E-2</v>
      </c>
      <c r="W50" s="22">
        <f>S50*L50</f>
        <v>64868.181818181816</v>
      </c>
      <c r="X50" s="22">
        <f>T50*L50</f>
        <v>69698</v>
      </c>
      <c r="Y50" s="22">
        <f>X50-W50</f>
        <v>4829.8181818181838</v>
      </c>
      <c r="Z50" s="8">
        <f>Y50/W50</f>
        <v>7.4455889566253278E-2</v>
      </c>
      <c r="AA50" s="10">
        <v>1307</v>
      </c>
      <c r="AB50" s="6">
        <v>1928</v>
      </c>
      <c r="AC50" s="6">
        <f>2016-AB50</f>
        <v>88</v>
      </c>
      <c r="AD50" s="6" t="s">
        <v>27</v>
      </c>
    </row>
    <row r="51" spans="1:30" x14ac:dyDescent="0.2">
      <c r="A51">
        <v>2</v>
      </c>
      <c r="B51" s="2" t="s">
        <v>2086</v>
      </c>
      <c r="C51" s="2" t="s">
        <v>22</v>
      </c>
      <c r="D51" s="2" t="s">
        <v>23</v>
      </c>
      <c r="E51" s="6" t="s">
        <v>2767</v>
      </c>
      <c r="F51" s="2">
        <v>93</v>
      </c>
      <c r="G51" s="2">
        <v>103</v>
      </c>
      <c r="H51" s="3">
        <v>42370</v>
      </c>
      <c r="I51" s="3">
        <v>42381</v>
      </c>
      <c r="J51" s="3" t="s">
        <v>2533</v>
      </c>
      <c r="K51" s="17">
        <f>IF(J51="Januar",238.19,IF(J51="Februar",240.59,IF(J51="Mars",245.99,IF(J51="April",250.79,IF(J51="Mai",256.52,IF(J51="Juni",259.83,IF(J51="Juli",265.66,IF(J51="August",272.21,IF(J51="September",275.91,IF(J51="Oktober",281.13,IF(J51="November",284.38,IF(J51="Desember",287.34,0))))))))))))</f>
        <v>238.19</v>
      </c>
      <c r="L51" s="20">
        <f>$K$2/K51</f>
        <v>1</v>
      </c>
      <c r="M51" s="2">
        <v>11</v>
      </c>
      <c r="N51" s="2">
        <v>7000000</v>
      </c>
      <c r="O51" s="2">
        <v>7850000</v>
      </c>
      <c r="P51" s="2">
        <f>O51-N51</f>
        <v>850000</v>
      </c>
      <c r="Q51" s="4">
        <f>P51/N51</f>
        <v>0.12142857142857143</v>
      </c>
      <c r="R51" s="2"/>
      <c r="S51" s="9">
        <f>(N51+R51)/F51</f>
        <v>75268.817204301071</v>
      </c>
      <c r="T51" s="2">
        <v>84409</v>
      </c>
      <c r="U51" s="5">
        <f>T51-S51</f>
        <v>9140.1827956989291</v>
      </c>
      <c r="V51" s="4">
        <f>U51/S51</f>
        <v>0.1214338571428572</v>
      </c>
      <c r="W51" s="22">
        <f>S51*L51</f>
        <v>75268.817204301071</v>
      </c>
      <c r="X51" s="22">
        <f>T51*L51</f>
        <v>84409</v>
      </c>
      <c r="Y51" s="22">
        <f>X51-W51</f>
        <v>9140.1827956989291</v>
      </c>
      <c r="Z51" s="8">
        <f>Y51/W51</f>
        <v>0.1214338571428572</v>
      </c>
      <c r="AA51" s="11">
        <v>1384</v>
      </c>
      <c r="AB51" s="2">
        <v>2012</v>
      </c>
      <c r="AC51" s="2">
        <f>2016-AB51</f>
        <v>4</v>
      </c>
      <c r="AD51" s="2" t="s">
        <v>213</v>
      </c>
    </row>
    <row r="52" spans="1:30" x14ac:dyDescent="0.2">
      <c r="A52">
        <v>2</v>
      </c>
      <c r="B52" s="2" t="s">
        <v>1969</v>
      </c>
      <c r="C52" s="2" t="s">
        <v>22</v>
      </c>
      <c r="D52" s="2" t="s">
        <v>23</v>
      </c>
      <c r="E52" s="6" t="s">
        <v>2767</v>
      </c>
      <c r="F52" s="2">
        <v>109</v>
      </c>
      <c r="G52" s="2">
        <v>120</v>
      </c>
      <c r="H52" s="3">
        <v>42370</v>
      </c>
      <c r="I52" s="3">
        <v>42381</v>
      </c>
      <c r="J52" s="7" t="s">
        <v>2533</v>
      </c>
      <c r="K52" s="17">
        <f>IF(J52="Januar",238.19,IF(J52="Februar",240.59,IF(J52="Mars",245.99,IF(J52="April",250.79,IF(J52="Mai",256.52,IF(J52="Juni",259.83,IF(J52="Juli",265.66,IF(J52="August",272.21,IF(J52="September",275.91,IF(J52="Oktober",281.13,IF(J52="November",284.38,IF(J52="Desember",287.34,0))))))))))))</f>
        <v>238.19</v>
      </c>
      <c r="L52" s="20">
        <f>$K$2/K52</f>
        <v>1</v>
      </c>
      <c r="M52" s="2">
        <v>11</v>
      </c>
      <c r="N52" s="2">
        <v>7300000</v>
      </c>
      <c r="O52" s="2">
        <v>7400000</v>
      </c>
      <c r="P52" s="2">
        <f>O52-N52</f>
        <v>100000</v>
      </c>
      <c r="Q52" s="4">
        <f>P52/N52</f>
        <v>1.3698630136986301E-2</v>
      </c>
      <c r="R52" s="2"/>
      <c r="S52" s="9">
        <f>(N52+R52)/F52</f>
        <v>66972.477064220177</v>
      </c>
      <c r="T52" s="2">
        <v>67890</v>
      </c>
      <c r="U52" s="5">
        <f>T52-S52</f>
        <v>917.52293577982346</v>
      </c>
      <c r="V52" s="4">
        <f>U52/S52</f>
        <v>1.3700000000000104E-2</v>
      </c>
      <c r="W52" s="22">
        <f>S52*L52</f>
        <v>66972.477064220177</v>
      </c>
      <c r="X52" s="22">
        <f>T52*L52</f>
        <v>67890</v>
      </c>
      <c r="Y52" s="22">
        <f>X52-W52</f>
        <v>917.52293577982346</v>
      </c>
      <c r="Z52" s="8">
        <f>Y52/W52</f>
        <v>1.3700000000000104E-2</v>
      </c>
      <c r="AA52" s="11">
        <v>5025</v>
      </c>
      <c r="AB52" s="2">
        <v>2012</v>
      </c>
      <c r="AC52" s="2">
        <f>2016-AB52</f>
        <v>4</v>
      </c>
      <c r="AD52" s="2" t="s">
        <v>37</v>
      </c>
    </row>
    <row r="53" spans="1:30" x14ac:dyDescent="0.2">
      <c r="A53">
        <v>2</v>
      </c>
      <c r="B53" s="6" t="s">
        <v>466</v>
      </c>
      <c r="C53" s="6" t="s">
        <v>22</v>
      </c>
      <c r="D53" s="6" t="s">
        <v>23</v>
      </c>
      <c r="E53" s="6" t="s">
        <v>2767</v>
      </c>
      <c r="F53" s="6">
        <v>43</v>
      </c>
      <c r="G53" s="6">
        <v>48</v>
      </c>
      <c r="H53" s="7">
        <v>42369</v>
      </c>
      <c r="I53" s="7">
        <v>42381</v>
      </c>
      <c r="J53" s="3" t="s">
        <v>2533</v>
      </c>
      <c r="K53" s="17">
        <f>IF(J53="Januar",238.19,IF(J53="Februar",240.59,IF(J53="Mars",245.99,IF(J53="April",250.79,IF(J53="Mai",256.52,IF(J53="Juni",259.83,IF(J53="Juli",265.66,IF(J53="August",272.21,IF(J53="September",275.91,IF(J53="Oktober",281.13,IF(J53="November",284.38,IF(J53="Desember",287.34,0))))))))))))</f>
        <v>238.19</v>
      </c>
      <c r="L53" s="20">
        <f>$K$2/K53</f>
        <v>1</v>
      </c>
      <c r="M53" s="6">
        <v>12</v>
      </c>
      <c r="N53" s="6">
        <v>3490000</v>
      </c>
      <c r="O53" s="6">
        <v>3800000</v>
      </c>
      <c r="P53" s="6">
        <f>O53-N53</f>
        <v>310000</v>
      </c>
      <c r="Q53" s="8">
        <f>P53/N53</f>
        <v>8.882521489971347E-2</v>
      </c>
      <c r="R53" s="6"/>
      <c r="S53" s="9">
        <f>(N53+R53)/F53</f>
        <v>81162.790697674413</v>
      </c>
      <c r="T53" s="6">
        <v>88372</v>
      </c>
      <c r="U53" s="5">
        <f>T53-S53</f>
        <v>7209.2093023255875</v>
      </c>
      <c r="V53" s="4">
        <f>U53/S53</f>
        <v>8.8824068767908396E-2</v>
      </c>
      <c r="W53" s="22">
        <f>S53*L53</f>
        <v>81162.790697674413</v>
      </c>
      <c r="X53" s="22">
        <f>T53*L53</f>
        <v>88372</v>
      </c>
      <c r="Y53" s="22">
        <f>X53-W53</f>
        <v>7209.2093023255875</v>
      </c>
      <c r="Z53" s="8">
        <f>Y53/W53</f>
        <v>8.8824068767908396E-2</v>
      </c>
      <c r="AA53" s="6">
        <v>657</v>
      </c>
      <c r="AB53" s="6">
        <v>1977</v>
      </c>
      <c r="AC53" s="6">
        <f>2016-AB53</f>
        <v>39</v>
      </c>
      <c r="AD53" s="6" t="s">
        <v>90</v>
      </c>
    </row>
    <row r="54" spans="1:30" x14ac:dyDescent="0.2">
      <c r="A54">
        <v>2</v>
      </c>
      <c r="B54" s="6" t="s">
        <v>373</v>
      </c>
      <c r="C54" s="6" t="s">
        <v>22</v>
      </c>
      <c r="D54" s="6" t="s">
        <v>23</v>
      </c>
      <c r="E54" s="6" t="s">
        <v>2767</v>
      </c>
      <c r="F54" s="6">
        <v>51</v>
      </c>
      <c r="G54" s="6">
        <v>57</v>
      </c>
      <c r="H54" s="7">
        <v>42369</v>
      </c>
      <c r="I54" s="7">
        <v>42381</v>
      </c>
      <c r="J54" s="7" t="s">
        <v>2533</v>
      </c>
      <c r="K54" s="17">
        <f>IF(J54="Januar",238.19,IF(J54="Februar",240.59,IF(J54="Mars",245.99,IF(J54="April",250.79,IF(J54="Mai",256.52,IF(J54="Juni",259.83,IF(J54="Juli",265.66,IF(J54="August",272.21,IF(J54="September",275.91,IF(J54="Oktober",281.13,IF(J54="November",284.38,IF(J54="Desember",287.34,0))))))))))))</f>
        <v>238.19</v>
      </c>
      <c r="L54" s="20">
        <f>$K$2/K54</f>
        <v>1</v>
      </c>
      <c r="M54" s="6">
        <v>12</v>
      </c>
      <c r="N54" s="6">
        <v>2450000</v>
      </c>
      <c r="O54" s="6">
        <v>2510000</v>
      </c>
      <c r="P54" s="6">
        <f>O54-N54</f>
        <v>60000</v>
      </c>
      <c r="Q54" s="8">
        <f>P54/N54</f>
        <v>2.4489795918367346E-2</v>
      </c>
      <c r="R54" s="6">
        <v>71350</v>
      </c>
      <c r="S54" s="9">
        <f>(N54+R54)/F54</f>
        <v>49438.23529411765</v>
      </c>
      <c r="T54" s="6">
        <v>50615</v>
      </c>
      <c r="U54" s="5">
        <f>T54-S54</f>
        <v>1176.7647058823495</v>
      </c>
      <c r="V54" s="4">
        <f>U54/S54</f>
        <v>2.3802724730798905E-2</v>
      </c>
      <c r="W54" s="22">
        <f>S54*L54</f>
        <v>49438.23529411765</v>
      </c>
      <c r="X54" s="22">
        <f>T54*L54</f>
        <v>50615</v>
      </c>
      <c r="Y54" s="22">
        <f>X54-W54</f>
        <v>1176.7647058823495</v>
      </c>
      <c r="Z54" s="8">
        <f>Y54/W54</f>
        <v>2.3802724730798905E-2</v>
      </c>
      <c r="AA54" s="10">
        <v>7808</v>
      </c>
      <c r="AB54" s="6">
        <v>1955</v>
      </c>
      <c r="AC54" s="6">
        <f>2016-AB54</f>
        <v>61</v>
      </c>
      <c r="AD54" s="6" t="s">
        <v>569</v>
      </c>
    </row>
    <row r="55" spans="1:30" x14ac:dyDescent="0.2">
      <c r="A55">
        <v>2</v>
      </c>
      <c r="B55" s="2" t="s">
        <v>1030</v>
      </c>
      <c r="C55" s="2" t="s">
        <v>22</v>
      </c>
      <c r="D55" s="2" t="s">
        <v>23</v>
      </c>
      <c r="E55" s="6" t="s">
        <v>2767</v>
      </c>
      <c r="F55" s="2">
        <v>57</v>
      </c>
      <c r="G55" s="2">
        <v>62</v>
      </c>
      <c r="H55" s="3">
        <v>42368</v>
      </c>
      <c r="I55" s="3">
        <v>42381</v>
      </c>
      <c r="J55" s="3" t="s">
        <v>2533</v>
      </c>
      <c r="K55" s="17">
        <f>IF(J55="Januar",238.19,IF(J55="Februar",240.59,IF(J55="Mars",245.99,IF(J55="April",250.79,IF(J55="Mai",256.52,IF(J55="Juni",259.83,IF(J55="Juli",265.66,IF(J55="August",272.21,IF(J55="September",275.91,IF(J55="Oktober",281.13,IF(J55="November",284.38,IF(J55="Desember",287.34,0))))))))))))</f>
        <v>238.19</v>
      </c>
      <c r="L55" s="20">
        <f>$K$2/K55</f>
        <v>1</v>
      </c>
      <c r="M55" s="2">
        <v>13</v>
      </c>
      <c r="N55" s="2">
        <v>3400000</v>
      </c>
      <c r="O55" s="2">
        <v>3700000</v>
      </c>
      <c r="P55" s="2">
        <f>O55-N55</f>
        <v>300000</v>
      </c>
      <c r="Q55" s="4">
        <f>P55/N55</f>
        <v>8.8235294117647065E-2</v>
      </c>
      <c r="R55" s="2">
        <v>22040</v>
      </c>
      <c r="S55" s="9">
        <f>(N55+R55)/F55</f>
        <v>60035.789473684214</v>
      </c>
      <c r="T55" s="2">
        <v>65299</v>
      </c>
      <c r="U55" s="5">
        <f>T55-S55</f>
        <v>5263.2105263157864</v>
      </c>
      <c r="V55" s="4">
        <f>U55/S55</f>
        <v>8.766788231581156E-2</v>
      </c>
      <c r="W55" s="22">
        <f>S55*L55</f>
        <v>60035.789473684214</v>
      </c>
      <c r="X55" s="22">
        <f>T55*L55</f>
        <v>65299</v>
      </c>
      <c r="Y55" s="22">
        <f>X55-W55</f>
        <v>5263.2105263157864</v>
      </c>
      <c r="Z55" s="8">
        <f>Y55/W55</f>
        <v>8.766788231581156E-2</v>
      </c>
      <c r="AA55" s="11">
        <v>5430</v>
      </c>
      <c r="AB55" s="2">
        <v>1996</v>
      </c>
      <c r="AC55" s="2">
        <f>2016-AB55</f>
        <v>20</v>
      </c>
      <c r="AD55" s="2" t="s">
        <v>650</v>
      </c>
    </row>
    <row r="56" spans="1:30" x14ac:dyDescent="0.2">
      <c r="A56">
        <v>2</v>
      </c>
      <c r="B56" s="6" t="s">
        <v>1701</v>
      </c>
      <c r="C56" s="6" t="s">
        <v>22</v>
      </c>
      <c r="D56" s="6" t="s">
        <v>23</v>
      </c>
      <c r="E56" s="6" t="s">
        <v>2767</v>
      </c>
      <c r="F56" s="6">
        <v>76</v>
      </c>
      <c r="G56" s="6">
        <v>89</v>
      </c>
      <c r="H56" s="7">
        <v>42368</v>
      </c>
      <c r="I56" s="7">
        <v>42381</v>
      </c>
      <c r="J56" s="7" t="s">
        <v>2533</v>
      </c>
      <c r="K56" s="17">
        <f>IF(J56="Januar",238.19,IF(J56="Februar",240.59,IF(J56="Mars",245.99,IF(J56="April",250.79,IF(J56="Mai",256.52,IF(J56="Juni",259.83,IF(J56="Juli",265.66,IF(J56="August",272.21,IF(J56="September",275.91,IF(J56="Oktober",281.13,IF(J56="November",284.38,IF(J56="Desember",287.34,0))))))))))))</f>
        <v>238.19</v>
      </c>
      <c r="L56" s="20">
        <f>$K$2/K56</f>
        <v>1</v>
      </c>
      <c r="M56" s="6">
        <v>13</v>
      </c>
      <c r="N56" s="6">
        <v>4900000</v>
      </c>
      <c r="O56" s="6">
        <v>5450000</v>
      </c>
      <c r="P56" s="6">
        <f>O56-N56</f>
        <v>550000</v>
      </c>
      <c r="Q56" s="8">
        <f>P56/N56</f>
        <v>0.11224489795918367</v>
      </c>
      <c r="R56" s="6"/>
      <c r="S56" s="9">
        <f>(N56+R56)/F56</f>
        <v>64473.684210526313</v>
      </c>
      <c r="T56" s="6">
        <v>71711</v>
      </c>
      <c r="U56" s="5">
        <f>T56-S56</f>
        <v>7237.3157894736869</v>
      </c>
      <c r="V56" s="4">
        <f>U56/S56</f>
        <v>0.11225224489795924</v>
      </c>
      <c r="W56" s="22">
        <f>S56*L56</f>
        <v>64473.684210526313</v>
      </c>
      <c r="X56" s="22">
        <f>T56*L56</f>
        <v>71711</v>
      </c>
      <c r="Y56" s="22">
        <f>X56-W56</f>
        <v>7237.3157894736869</v>
      </c>
      <c r="Z56" s="8">
        <f>Y56/W56</f>
        <v>0.11225224489795924</v>
      </c>
      <c r="AA56" s="10">
        <v>1661</v>
      </c>
      <c r="AB56" s="6">
        <v>2005</v>
      </c>
      <c r="AC56" s="6">
        <f>2016-AB56</f>
        <v>11</v>
      </c>
      <c r="AD56" s="6" t="s">
        <v>295</v>
      </c>
    </row>
    <row r="57" spans="1:30" x14ac:dyDescent="0.2">
      <c r="A57">
        <v>2</v>
      </c>
      <c r="B57" s="6" t="s">
        <v>1806</v>
      </c>
      <c r="C57" s="6" t="s">
        <v>22</v>
      </c>
      <c r="D57" s="6" t="s">
        <v>23</v>
      </c>
      <c r="E57" s="6" t="s">
        <v>2767</v>
      </c>
      <c r="F57" s="6">
        <v>79</v>
      </c>
      <c r="G57" s="6">
        <v>87</v>
      </c>
      <c r="H57" s="7">
        <v>42368</v>
      </c>
      <c r="I57" s="7">
        <v>42381</v>
      </c>
      <c r="J57" s="3" t="s">
        <v>2533</v>
      </c>
      <c r="K57" s="17">
        <f>IF(J57="Januar",238.19,IF(J57="Februar",240.59,IF(J57="Mars",245.99,IF(J57="April",250.79,IF(J57="Mai",256.52,IF(J57="Juni",259.83,IF(J57="Juli",265.66,IF(J57="August",272.21,IF(J57="September",275.91,IF(J57="Oktober",281.13,IF(J57="November",284.38,IF(J57="Desember",287.34,0))))))))))))</f>
        <v>238.19</v>
      </c>
      <c r="L57" s="20">
        <f>$K$2/K57</f>
        <v>1</v>
      </c>
      <c r="M57" s="6">
        <v>13</v>
      </c>
      <c r="N57" s="6">
        <v>5490000</v>
      </c>
      <c r="O57" s="6">
        <v>5850000</v>
      </c>
      <c r="P57" s="6">
        <f>O57-N57</f>
        <v>360000</v>
      </c>
      <c r="Q57" s="8">
        <f>P57/N57</f>
        <v>6.5573770491803282E-2</v>
      </c>
      <c r="R57" s="6">
        <v>165303</v>
      </c>
      <c r="S57" s="9">
        <f>(N57+R57)/F57</f>
        <v>71586.113924050631</v>
      </c>
      <c r="T57" s="6">
        <v>76143</v>
      </c>
      <c r="U57" s="5">
        <f>T57-S57</f>
        <v>4556.8860759493691</v>
      </c>
      <c r="V57" s="4">
        <f>U57/S57</f>
        <v>6.3656005699429391E-2</v>
      </c>
      <c r="W57" s="22">
        <f>S57*L57</f>
        <v>71586.113924050631</v>
      </c>
      <c r="X57" s="22">
        <f>T57*L57</f>
        <v>76143</v>
      </c>
      <c r="Y57" s="22">
        <f>X57-W57</f>
        <v>4556.8860759493691</v>
      </c>
      <c r="Z57" s="8">
        <f>Y57/W57</f>
        <v>6.3656005699429391E-2</v>
      </c>
      <c r="AA57" s="6">
        <v>680</v>
      </c>
      <c r="AB57" s="6">
        <v>1899</v>
      </c>
      <c r="AC57" s="6">
        <f>2016-AB57</f>
        <v>117</v>
      </c>
      <c r="AD57" s="6" t="s">
        <v>408</v>
      </c>
    </row>
    <row r="58" spans="1:30" x14ac:dyDescent="0.2">
      <c r="A58">
        <v>2</v>
      </c>
      <c r="B58" s="2" t="s">
        <v>2009</v>
      </c>
      <c r="C58" s="2" t="s">
        <v>22</v>
      </c>
      <c r="D58" s="2" t="s">
        <v>23</v>
      </c>
      <c r="E58" s="6" t="s">
        <v>2767</v>
      </c>
      <c r="F58" s="2">
        <v>88</v>
      </c>
      <c r="G58" s="2">
        <v>104</v>
      </c>
      <c r="H58" s="3">
        <v>42368</v>
      </c>
      <c r="I58" s="3">
        <v>42381</v>
      </c>
      <c r="J58" s="7" t="s">
        <v>2533</v>
      </c>
      <c r="K58" s="17">
        <f>IF(J58="Januar",238.19,IF(J58="Februar",240.59,IF(J58="Mars",245.99,IF(J58="April",250.79,IF(J58="Mai",256.52,IF(J58="Juni",259.83,IF(J58="Juli",265.66,IF(J58="August",272.21,IF(J58="September",275.91,IF(J58="Oktober",281.13,IF(J58="November",284.38,IF(J58="Desember",287.34,0))))))))))))</f>
        <v>238.19</v>
      </c>
      <c r="L58" s="20">
        <f>$K$2/K58</f>
        <v>1</v>
      </c>
      <c r="M58" s="2">
        <v>13</v>
      </c>
      <c r="N58" s="2">
        <v>5290000</v>
      </c>
      <c r="O58" s="2">
        <v>5550000</v>
      </c>
      <c r="P58" s="2">
        <f>O58-N58</f>
        <v>260000</v>
      </c>
      <c r="Q58" s="4">
        <f>P58/N58</f>
        <v>4.9149338374291113E-2</v>
      </c>
      <c r="R58" s="2">
        <v>2716</v>
      </c>
      <c r="S58" s="9">
        <f>(N58+R58)/F58</f>
        <v>60144.5</v>
      </c>
      <c r="T58" s="2">
        <v>63099</v>
      </c>
      <c r="U58" s="5">
        <f>T58-S58</f>
        <v>2954.5</v>
      </c>
      <c r="V58" s="4">
        <f>U58/S58</f>
        <v>4.9123361238350968E-2</v>
      </c>
      <c r="W58" s="22">
        <f>S58*L58</f>
        <v>60144.5</v>
      </c>
      <c r="X58" s="22">
        <f>T58*L58</f>
        <v>63099</v>
      </c>
      <c r="Y58" s="22">
        <f>X58-W58</f>
        <v>2954.5</v>
      </c>
      <c r="Z58" s="8">
        <f>Y58/W58</f>
        <v>4.9123361238350968E-2</v>
      </c>
      <c r="AA58" s="11">
        <v>14374</v>
      </c>
      <c r="AB58" s="2">
        <v>1989</v>
      </c>
      <c r="AC58" s="2">
        <f>2016-AB58</f>
        <v>27</v>
      </c>
      <c r="AD58" s="2" t="s">
        <v>838</v>
      </c>
    </row>
    <row r="59" spans="1:30" x14ac:dyDescent="0.2">
      <c r="A59">
        <v>2</v>
      </c>
      <c r="B59" s="6" t="s">
        <v>804</v>
      </c>
      <c r="C59" s="6" t="s">
        <v>22</v>
      </c>
      <c r="D59" s="6" t="s">
        <v>23</v>
      </c>
      <c r="E59" s="6" t="s">
        <v>2767</v>
      </c>
      <c r="F59" s="6">
        <v>52</v>
      </c>
      <c r="G59" s="6">
        <v>57</v>
      </c>
      <c r="H59" s="7">
        <v>42367</v>
      </c>
      <c r="I59" s="7">
        <v>42381</v>
      </c>
      <c r="J59" s="3" t="s">
        <v>2533</v>
      </c>
      <c r="K59" s="17">
        <f>IF(J59="Januar",238.19,IF(J59="Februar",240.59,IF(J59="Mars",245.99,IF(J59="April",250.79,IF(J59="Mai",256.52,IF(J59="Juni",259.83,IF(J59="Juli",265.66,IF(J59="August",272.21,IF(J59="September",275.91,IF(J59="Oktober",281.13,IF(J59="November",284.38,IF(J59="Desember",287.34,0))))))))))))</f>
        <v>238.19</v>
      </c>
      <c r="L59" s="20">
        <f>$K$2/K59</f>
        <v>1</v>
      </c>
      <c r="M59" s="6">
        <v>14</v>
      </c>
      <c r="N59" s="6">
        <v>2390000</v>
      </c>
      <c r="O59" s="6">
        <v>2850000</v>
      </c>
      <c r="P59" s="6">
        <f>O59-N59</f>
        <v>460000</v>
      </c>
      <c r="Q59" s="8">
        <f>P59/N59</f>
        <v>0.19246861924686193</v>
      </c>
      <c r="R59" s="6">
        <v>27684</v>
      </c>
      <c r="S59" s="9">
        <f>(N59+R59)/F59</f>
        <v>46493.923076923078</v>
      </c>
      <c r="T59" s="6">
        <v>55340</v>
      </c>
      <c r="U59" s="5">
        <f>T59-S59</f>
        <v>8846.076923076922</v>
      </c>
      <c r="V59" s="4">
        <f>U59/S59</f>
        <v>0.19026307821865882</v>
      </c>
      <c r="W59" s="22">
        <f>S59*L59</f>
        <v>46493.923076923078</v>
      </c>
      <c r="X59" s="22">
        <f>T59*L59</f>
        <v>55340</v>
      </c>
      <c r="Y59" s="22">
        <f>X59-W59</f>
        <v>8846.076923076922</v>
      </c>
      <c r="Z59" s="8">
        <f>Y59/W59</f>
        <v>0.19026307821865882</v>
      </c>
      <c r="AA59" s="10">
        <v>4643</v>
      </c>
      <c r="AB59" s="6">
        <v>1989</v>
      </c>
      <c r="AC59" s="6">
        <f>2016-AB59</f>
        <v>27</v>
      </c>
      <c r="AD59" s="6" t="s">
        <v>37</v>
      </c>
    </row>
    <row r="60" spans="1:30" x14ac:dyDescent="0.2">
      <c r="A60">
        <v>2</v>
      </c>
      <c r="B60" s="2" t="s">
        <v>1029</v>
      </c>
      <c r="C60" s="2" t="s">
        <v>22</v>
      </c>
      <c r="D60" s="2" t="s">
        <v>23</v>
      </c>
      <c r="E60" s="6" t="s">
        <v>2767</v>
      </c>
      <c r="F60" s="2">
        <v>57</v>
      </c>
      <c r="G60" s="2">
        <v>66</v>
      </c>
      <c r="H60" s="3">
        <v>42367</v>
      </c>
      <c r="I60" s="3">
        <v>42381</v>
      </c>
      <c r="J60" s="7" t="s">
        <v>2533</v>
      </c>
      <c r="K60" s="17">
        <f>IF(J60="Januar",238.19,IF(J60="Februar",240.59,IF(J60="Mars",245.99,IF(J60="April",250.79,IF(J60="Mai",256.52,IF(J60="Juni",259.83,IF(J60="Juli",265.66,IF(J60="August",272.21,IF(J60="September",275.91,IF(J60="Oktober",281.13,IF(J60="November",284.38,IF(J60="Desember",287.34,0))))))))))))</f>
        <v>238.19</v>
      </c>
      <c r="L60" s="20">
        <f>$K$2/K60</f>
        <v>1</v>
      </c>
      <c r="M60" s="2">
        <v>14</v>
      </c>
      <c r="N60" s="2">
        <v>3550000</v>
      </c>
      <c r="O60" s="2">
        <v>3600000</v>
      </c>
      <c r="P60" s="2">
        <f>O60-N60</f>
        <v>50000</v>
      </c>
      <c r="Q60" s="4">
        <f>P60/N60</f>
        <v>1.4084507042253521E-2</v>
      </c>
      <c r="R60" s="2">
        <v>6116</v>
      </c>
      <c r="S60" s="9">
        <f>(N60+R60)/F60</f>
        <v>62388</v>
      </c>
      <c r="T60" s="2">
        <v>63265</v>
      </c>
      <c r="U60" s="5">
        <f>T60-S60</f>
        <v>877</v>
      </c>
      <c r="V60" s="4">
        <f>U60/S60</f>
        <v>1.4057190485349747E-2</v>
      </c>
      <c r="W60" s="22">
        <f>S60*L60</f>
        <v>62388</v>
      </c>
      <c r="X60" s="22">
        <f>T60*L60</f>
        <v>63265</v>
      </c>
      <c r="Y60" s="22">
        <f>X60-W60</f>
        <v>877</v>
      </c>
      <c r="Z60" s="8">
        <f>Y60/W60</f>
        <v>1.4057190485349747E-2</v>
      </c>
      <c r="AA60" s="2">
        <v>570</v>
      </c>
      <c r="AB60" s="2">
        <v>1987</v>
      </c>
      <c r="AC60" s="2">
        <f>2016-AB60</f>
        <v>29</v>
      </c>
      <c r="AD60" s="2" t="s">
        <v>200</v>
      </c>
    </row>
    <row r="61" spans="1:30" x14ac:dyDescent="0.2">
      <c r="A61">
        <v>2</v>
      </c>
      <c r="B61" s="6" t="s">
        <v>1334</v>
      </c>
      <c r="C61" s="6" t="s">
        <v>22</v>
      </c>
      <c r="D61" s="6" t="s">
        <v>23</v>
      </c>
      <c r="E61" s="6" t="s">
        <v>2767</v>
      </c>
      <c r="F61" s="6">
        <v>66</v>
      </c>
      <c r="G61" s="6">
        <v>72</v>
      </c>
      <c r="H61" s="7">
        <v>42367</v>
      </c>
      <c r="I61" s="7">
        <v>42381</v>
      </c>
      <c r="J61" s="3" t="s">
        <v>2533</v>
      </c>
      <c r="K61" s="17">
        <f>IF(J61="Januar",238.19,IF(J61="Februar",240.59,IF(J61="Mars",245.99,IF(J61="April",250.79,IF(J61="Mai",256.52,IF(J61="Juni",259.83,IF(J61="Juli",265.66,IF(J61="August",272.21,IF(J61="September",275.91,IF(J61="Oktober",281.13,IF(J61="November",284.38,IF(J61="Desember",287.34,0))))))))))))</f>
        <v>238.19</v>
      </c>
      <c r="L61" s="20">
        <f>$K$2/K61</f>
        <v>1</v>
      </c>
      <c r="M61" s="6">
        <v>14</v>
      </c>
      <c r="N61" s="6">
        <v>2650000</v>
      </c>
      <c r="O61" s="6">
        <v>3010000</v>
      </c>
      <c r="P61" s="6">
        <f>O61-N61</f>
        <v>360000</v>
      </c>
      <c r="Q61" s="8">
        <f>P61/N61</f>
        <v>0.13584905660377358</v>
      </c>
      <c r="R61" s="6">
        <v>25508</v>
      </c>
      <c r="S61" s="9">
        <f>(N61+R61)/F61</f>
        <v>40538</v>
      </c>
      <c r="T61" s="6">
        <v>45993</v>
      </c>
      <c r="U61" s="5">
        <f>T61-S61</f>
        <v>5455</v>
      </c>
      <c r="V61" s="4">
        <f>U61/S61</f>
        <v>0.13456509941289654</v>
      </c>
      <c r="W61" s="22">
        <f>S61*L61</f>
        <v>40538</v>
      </c>
      <c r="X61" s="22">
        <f>T61*L61</f>
        <v>45993</v>
      </c>
      <c r="Y61" s="22">
        <f>X61-W61</f>
        <v>5455</v>
      </c>
      <c r="Z61" s="8">
        <f>Y61/W61</f>
        <v>0.13456509941289654</v>
      </c>
      <c r="AA61" s="10">
        <v>24845</v>
      </c>
      <c r="AB61" s="6">
        <v>1983</v>
      </c>
      <c r="AC61" s="6">
        <f>2016-AB61</f>
        <v>33</v>
      </c>
      <c r="AD61" s="6" t="s">
        <v>408</v>
      </c>
    </row>
    <row r="62" spans="1:30" x14ac:dyDescent="0.2">
      <c r="A62">
        <v>2</v>
      </c>
      <c r="B62" s="6" t="s">
        <v>1807</v>
      </c>
      <c r="C62" s="6" t="s">
        <v>22</v>
      </c>
      <c r="D62" s="6" t="s">
        <v>23</v>
      </c>
      <c r="E62" s="6" t="s">
        <v>2767</v>
      </c>
      <c r="F62" s="6">
        <v>79</v>
      </c>
      <c r="G62" s="6">
        <v>90</v>
      </c>
      <c r="H62" s="7">
        <v>42367</v>
      </c>
      <c r="I62" s="7">
        <v>42381</v>
      </c>
      <c r="J62" s="7" t="s">
        <v>2533</v>
      </c>
      <c r="K62" s="17">
        <f>IF(J62="Januar",238.19,IF(J62="Februar",240.59,IF(J62="Mars",245.99,IF(J62="April",250.79,IF(J62="Mai",256.52,IF(J62="Juni",259.83,IF(J62="Juli",265.66,IF(J62="August",272.21,IF(J62="September",275.91,IF(J62="Oktober",281.13,IF(J62="November",284.38,IF(J62="Desember",287.34,0))))))))))))</f>
        <v>238.19</v>
      </c>
      <c r="L62" s="20">
        <f>$K$2/K62</f>
        <v>1</v>
      </c>
      <c r="M62" s="6">
        <v>14</v>
      </c>
      <c r="N62" s="6">
        <v>3400000</v>
      </c>
      <c r="O62" s="6">
        <v>3650000</v>
      </c>
      <c r="P62" s="6">
        <f>O62-N62</f>
        <v>250000</v>
      </c>
      <c r="Q62" s="8">
        <f>P62/N62</f>
        <v>7.3529411764705885E-2</v>
      </c>
      <c r="R62" s="6">
        <v>574</v>
      </c>
      <c r="S62" s="9">
        <f>(N62+R62)/F62</f>
        <v>43045.240506329115</v>
      </c>
      <c r="T62" s="6">
        <v>46210</v>
      </c>
      <c r="U62" s="5">
        <f>T62-S62</f>
        <v>3164.7594936708847</v>
      </c>
      <c r="V62" s="4">
        <f>U62/S62</f>
        <v>7.3521705453255801E-2</v>
      </c>
      <c r="W62" s="22">
        <f>S62*L62</f>
        <v>43045.240506329115</v>
      </c>
      <c r="X62" s="22">
        <f>T62*L62</f>
        <v>46210</v>
      </c>
      <c r="Y62" s="22">
        <f>X62-W62</f>
        <v>3164.7594936708847</v>
      </c>
      <c r="Z62" s="8">
        <f>Y62/W62</f>
        <v>7.3521705453255801E-2</v>
      </c>
      <c r="AA62" s="10">
        <v>2817</v>
      </c>
      <c r="AB62" s="6">
        <v>2004</v>
      </c>
      <c r="AC62" s="6">
        <f>2016-AB62</f>
        <v>12</v>
      </c>
      <c r="AD62" s="6" t="s">
        <v>37</v>
      </c>
    </row>
    <row r="63" spans="1:30" x14ac:dyDescent="0.2">
      <c r="A63">
        <v>2</v>
      </c>
      <c r="B63" s="2" t="s">
        <v>1962</v>
      </c>
      <c r="C63" s="2" t="s">
        <v>22</v>
      </c>
      <c r="D63" s="2" t="s">
        <v>23</v>
      </c>
      <c r="E63" s="6" t="s">
        <v>2767</v>
      </c>
      <c r="F63" s="2">
        <v>85</v>
      </c>
      <c r="G63" s="2">
        <v>94</v>
      </c>
      <c r="H63" s="3">
        <v>42367</v>
      </c>
      <c r="I63" s="3">
        <v>42381</v>
      </c>
      <c r="J63" s="7" t="s">
        <v>2533</v>
      </c>
      <c r="K63" s="17">
        <f>IF(J63="Januar",238.19,IF(J63="Februar",240.59,IF(J63="Mars",245.99,IF(J63="April",250.79,IF(J63="Mai",256.52,IF(J63="Juni",259.83,IF(J63="Juli",265.66,IF(J63="August",272.21,IF(J63="September",275.91,IF(J63="Oktober",281.13,IF(J63="November",284.38,IF(J63="Desember",287.34,0))))))))))))</f>
        <v>238.19</v>
      </c>
      <c r="L63" s="20">
        <f>$K$2/K63</f>
        <v>1</v>
      </c>
      <c r="M63" s="2">
        <v>14</v>
      </c>
      <c r="N63" s="2">
        <v>4900000</v>
      </c>
      <c r="O63" s="2">
        <v>4800000</v>
      </c>
      <c r="P63" s="2">
        <f>O63-N63</f>
        <v>-100000</v>
      </c>
      <c r="Q63" s="4">
        <f>P63/N63</f>
        <v>-2.0408163265306121E-2</v>
      </c>
      <c r="R63" s="2"/>
      <c r="S63" s="9">
        <f>(N63+R63)/F63</f>
        <v>57647.058823529413</v>
      </c>
      <c r="T63" s="2">
        <v>56471</v>
      </c>
      <c r="U63" s="5">
        <f>T63-S63</f>
        <v>-1176.0588235294126</v>
      </c>
      <c r="V63" s="4">
        <f>U63/S63</f>
        <v>-2.040102040816328E-2</v>
      </c>
      <c r="W63" s="22">
        <f>S63*L63</f>
        <v>57647.058823529413</v>
      </c>
      <c r="X63" s="22">
        <f>T63*L63</f>
        <v>56471</v>
      </c>
      <c r="Y63" s="22">
        <f>X63-W63</f>
        <v>-1176.0588235294126</v>
      </c>
      <c r="Z63" s="8">
        <f>Y63/W63</f>
        <v>-2.040102040816328E-2</v>
      </c>
      <c r="AA63" s="11">
        <v>2473</v>
      </c>
      <c r="AB63" s="2">
        <v>1938</v>
      </c>
      <c r="AC63" s="2">
        <f>2016-AB63</f>
        <v>78</v>
      </c>
      <c r="AD63" s="2" t="s">
        <v>103</v>
      </c>
    </row>
    <row r="64" spans="1:30" x14ac:dyDescent="0.2">
      <c r="A64">
        <v>2</v>
      </c>
      <c r="B64" s="2" t="s">
        <v>1982</v>
      </c>
      <c r="C64" s="2" t="s">
        <v>22</v>
      </c>
      <c r="D64" s="2" t="s">
        <v>23</v>
      </c>
      <c r="E64" s="6" t="s">
        <v>2767</v>
      </c>
      <c r="F64" s="2">
        <v>107</v>
      </c>
      <c r="G64" s="2">
        <v>122</v>
      </c>
      <c r="H64" s="3">
        <v>42367</v>
      </c>
      <c r="I64" s="3">
        <v>42381</v>
      </c>
      <c r="J64" s="3" t="s">
        <v>2533</v>
      </c>
      <c r="K64" s="17">
        <f>IF(J64="Januar",238.19,IF(J64="Februar",240.59,IF(J64="Mars",245.99,IF(J64="April",250.79,IF(J64="Mai",256.52,IF(J64="Juni",259.83,IF(J64="Juli",265.66,IF(J64="August",272.21,IF(J64="September",275.91,IF(J64="Oktober",281.13,IF(J64="November",284.38,IF(J64="Desember",287.34,0))))))))))))</f>
        <v>238.19</v>
      </c>
      <c r="L64" s="20">
        <f>$K$2/K64</f>
        <v>1</v>
      </c>
      <c r="M64" s="2">
        <v>14</v>
      </c>
      <c r="N64" s="2">
        <v>5300000</v>
      </c>
      <c r="O64" s="2">
        <v>5700000</v>
      </c>
      <c r="P64" s="2">
        <f>O64-N64</f>
        <v>400000</v>
      </c>
      <c r="Q64" s="4">
        <f>P64/N64</f>
        <v>7.5471698113207544E-2</v>
      </c>
      <c r="R64" s="2">
        <v>106412</v>
      </c>
      <c r="S64" s="9">
        <f>(N64+R64)/F64</f>
        <v>50527.214953271025</v>
      </c>
      <c r="T64" s="2">
        <v>54266</v>
      </c>
      <c r="U64" s="5">
        <f>T64-S64</f>
        <v>3738.7850467289754</v>
      </c>
      <c r="V64" s="4">
        <f>U64/S64</f>
        <v>7.3995470563471749E-2</v>
      </c>
      <c r="W64" s="22">
        <f>S64*L64</f>
        <v>50527.214953271025</v>
      </c>
      <c r="X64" s="22">
        <f>T64*L64</f>
        <v>54266</v>
      </c>
      <c r="Y64" s="22">
        <f>X64-W64</f>
        <v>3738.7850467289754</v>
      </c>
      <c r="Z64" s="8">
        <f>Y64/W64</f>
        <v>7.3995470563471749E-2</v>
      </c>
      <c r="AA64" s="11">
        <v>1084</v>
      </c>
      <c r="AB64" s="2">
        <v>1897</v>
      </c>
      <c r="AC64" s="2">
        <f>2016-AB64</f>
        <v>119</v>
      </c>
      <c r="AD64" s="2" t="s">
        <v>25</v>
      </c>
    </row>
    <row r="65" spans="1:30" x14ac:dyDescent="0.2">
      <c r="A65">
        <v>2</v>
      </c>
      <c r="B65" s="6" t="s">
        <v>984</v>
      </c>
      <c r="C65" s="6" t="s">
        <v>22</v>
      </c>
      <c r="D65" s="6" t="s">
        <v>23</v>
      </c>
      <c r="E65" s="6" t="s">
        <v>2767</v>
      </c>
      <c r="F65" s="6">
        <v>63</v>
      </c>
      <c r="G65" s="6">
        <v>74</v>
      </c>
      <c r="H65" s="7">
        <v>42363</v>
      </c>
      <c r="I65" s="7">
        <v>42381</v>
      </c>
      <c r="J65" s="7" t="s">
        <v>2533</v>
      </c>
      <c r="K65" s="17">
        <f>IF(J65="Januar",238.19,IF(J65="Februar",240.59,IF(J65="Mars",245.99,IF(J65="April",250.79,IF(J65="Mai",256.52,IF(J65="Juni",259.83,IF(J65="Juli",265.66,IF(J65="August",272.21,IF(J65="September",275.91,IF(J65="Oktober",281.13,IF(J65="November",284.38,IF(J65="Desember",287.34,0))))))))))))</f>
        <v>238.19</v>
      </c>
      <c r="L65" s="20">
        <f>$K$2/K65</f>
        <v>1</v>
      </c>
      <c r="M65" s="6">
        <v>18</v>
      </c>
      <c r="N65" s="6">
        <v>2950000</v>
      </c>
      <c r="O65" s="6">
        <v>3400000</v>
      </c>
      <c r="P65" s="6">
        <f>O65-N65</f>
        <v>450000</v>
      </c>
      <c r="Q65" s="8">
        <f>P65/N65</f>
        <v>0.15254237288135594</v>
      </c>
      <c r="R65" s="6"/>
      <c r="S65" s="9">
        <f>(N65+R65)/F65</f>
        <v>46825.396825396827</v>
      </c>
      <c r="T65" s="6">
        <v>53968</v>
      </c>
      <c r="U65" s="5">
        <f>T65-S65</f>
        <v>7142.6031746031731</v>
      </c>
      <c r="V65" s="4">
        <f>U65/S65</f>
        <v>0.15253694915254234</v>
      </c>
      <c r="W65" s="22">
        <f>S65*L65</f>
        <v>46825.396825396827</v>
      </c>
      <c r="X65" s="22">
        <f>T65*L65</f>
        <v>53968</v>
      </c>
      <c r="Y65" s="22">
        <f>X65-W65</f>
        <v>7142.6031746031731</v>
      </c>
      <c r="Z65" s="8">
        <f>Y65/W65</f>
        <v>0.15253694915254234</v>
      </c>
      <c r="AA65" s="10">
        <v>10305</v>
      </c>
      <c r="AB65" s="6">
        <v>1990</v>
      </c>
      <c r="AC65" s="6">
        <f>2016-AB65</f>
        <v>26</v>
      </c>
      <c r="AD65" s="6" t="s">
        <v>37</v>
      </c>
    </row>
    <row r="66" spans="1:30" x14ac:dyDescent="0.2">
      <c r="A66">
        <v>2</v>
      </c>
      <c r="B66" s="6" t="s">
        <v>644</v>
      </c>
      <c r="C66" s="6" t="s">
        <v>22</v>
      </c>
      <c r="D66" s="6" t="s">
        <v>23</v>
      </c>
      <c r="E66" s="6" t="s">
        <v>2767</v>
      </c>
      <c r="F66" s="6">
        <v>48</v>
      </c>
      <c r="G66" s="6">
        <v>52</v>
      </c>
      <c r="H66" s="7">
        <v>42362</v>
      </c>
      <c r="I66" s="7">
        <v>42381</v>
      </c>
      <c r="J66" s="7" t="s">
        <v>2533</v>
      </c>
      <c r="K66" s="17">
        <f>IF(J66="Januar",238.19,IF(J66="Februar",240.59,IF(J66="Mars",245.99,IF(J66="April",250.79,IF(J66="Mai",256.52,IF(J66="Juni",259.83,IF(J66="Juli",265.66,IF(J66="August",272.21,IF(J66="September",275.91,IF(J66="Oktober",281.13,IF(J66="November",284.38,IF(J66="Desember",287.34,0))))))))))))</f>
        <v>238.19</v>
      </c>
      <c r="L66" s="20">
        <f>$K$2/K66</f>
        <v>1</v>
      </c>
      <c r="M66" s="6">
        <v>19</v>
      </c>
      <c r="N66" s="6">
        <v>2040000</v>
      </c>
      <c r="O66" s="6">
        <v>2275000</v>
      </c>
      <c r="P66" s="6">
        <f>O66-N66</f>
        <v>235000</v>
      </c>
      <c r="Q66" s="8">
        <f>P66/N66</f>
        <v>0.11519607843137254</v>
      </c>
      <c r="R66" s="6">
        <v>83000</v>
      </c>
      <c r="S66" s="9">
        <f>(N66+R66)/F66</f>
        <v>44229.166666666664</v>
      </c>
      <c r="T66" s="6">
        <v>49125</v>
      </c>
      <c r="U66" s="5">
        <f>T66-S66</f>
        <v>4895.8333333333358</v>
      </c>
      <c r="V66" s="4">
        <f>U66/S66</f>
        <v>0.11069241639189832</v>
      </c>
      <c r="W66" s="22">
        <f>S66*L66</f>
        <v>44229.166666666664</v>
      </c>
      <c r="X66" s="22">
        <f>T66*L66</f>
        <v>49125</v>
      </c>
      <c r="Y66" s="22">
        <f>X66-W66</f>
        <v>4895.8333333333358</v>
      </c>
      <c r="Z66" s="8">
        <f>Y66/W66</f>
        <v>0.11069241639189832</v>
      </c>
      <c r="AA66" s="10">
        <v>40806</v>
      </c>
      <c r="AB66" s="6">
        <v>1979</v>
      </c>
      <c r="AC66" s="6">
        <f>2016-AB66</f>
        <v>37</v>
      </c>
      <c r="AD66" s="6" t="s">
        <v>37</v>
      </c>
    </row>
    <row r="67" spans="1:30" x14ac:dyDescent="0.2">
      <c r="A67">
        <v>2</v>
      </c>
      <c r="B67" s="6" t="s">
        <v>816</v>
      </c>
      <c r="C67" s="6" t="s">
        <v>22</v>
      </c>
      <c r="D67" s="6" t="s">
        <v>23</v>
      </c>
      <c r="E67" s="6" t="s">
        <v>2767</v>
      </c>
      <c r="F67" s="6">
        <v>78</v>
      </c>
      <c r="G67" s="6">
        <v>86</v>
      </c>
      <c r="H67" s="7">
        <v>42372</v>
      </c>
      <c r="I67" s="7">
        <v>42382</v>
      </c>
      <c r="J67" s="7" t="s">
        <v>2533</v>
      </c>
      <c r="K67" s="17">
        <f>IF(J67="Januar",238.19,IF(J67="Februar",240.59,IF(J67="Mars",245.99,IF(J67="April",250.79,IF(J67="Mai",256.52,IF(J67="Juni",259.83,IF(J67="Juli",265.66,IF(J67="August",272.21,IF(J67="September",275.91,IF(J67="Oktober",281.13,IF(J67="November",284.38,IF(J67="Desember",287.34,0))))))))))))</f>
        <v>238.19</v>
      </c>
      <c r="L67" s="20">
        <f>$K$2/K67</f>
        <v>1</v>
      </c>
      <c r="M67" s="6">
        <v>10</v>
      </c>
      <c r="N67" s="6">
        <v>3250000</v>
      </c>
      <c r="O67" s="6">
        <v>3925000</v>
      </c>
      <c r="P67" s="6">
        <f>O67-N67</f>
        <v>675000</v>
      </c>
      <c r="Q67" s="8">
        <f>P67/N67</f>
        <v>0.2076923076923077</v>
      </c>
      <c r="R67" s="6">
        <v>41526</v>
      </c>
      <c r="S67" s="9">
        <f>(N67+R67)/F67</f>
        <v>42199.051282051281</v>
      </c>
      <c r="T67" s="6">
        <v>50853</v>
      </c>
      <c r="U67" s="5">
        <f>T67-S67</f>
        <v>8653.9487179487187</v>
      </c>
      <c r="V67" s="4">
        <f>U67/S67</f>
        <v>0.20507448520838056</v>
      </c>
      <c r="W67" s="22">
        <f>S67*L67</f>
        <v>42199.051282051281</v>
      </c>
      <c r="X67" s="22">
        <f>T67*L67</f>
        <v>50853</v>
      </c>
      <c r="Y67" s="22">
        <f>X67-W67</f>
        <v>8653.9487179487187</v>
      </c>
      <c r="Z67" s="8">
        <f>Y67/W67</f>
        <v>0.20507448520838056</v>
      </c>
      <c r="AA67" s="10">
        <v>4640</v>
      </c>
      <c r="AB67" s="6">
        <v>1990</v>
      </c>
      <c r="AC67" s="6">
        <f>2016-AB67</f>
        <v>26</v>
      </c>
      <c r="AD67" s="6" t="s">
        <v>558</v>
      </c>
    </row>
    <row r="68" spans="1:30" x14ac:dyDescent="0.2">
      <c r="A68">
        <v>2</v>
      </c>
      <c r="B68" s="6" t="s">
        <v>1998</v>
      </c>
      <c r="C68" s="6" t="s">
        <v>22</v>
      </c>
      <c r="D68" s="6" t="s">
        <v>23</v>
      </c>
      <c r="E68" s="6" t="s">
        <v>2767</v>
      </c>
      <c r="F68" s="6">
        <v>87</v>
      </c>
      <c r="G68" s="6">
        <v>96</v>
      </c>
      <c r="H68" s="7">
        <v>42372</v>
      </c>
      <c r="I68" s="7">
        <v>42382</v>
      </c>
      <c r="J68" s="3" t="s">
        <v>2533</v>
      </c>
      <c r="K68" s="17">
        <f>IF(J68="Januar",238.19,IF(J68="Februar",240.59,IF(J68="Mars",245.99,IF(J68="April",250.79,IF(J68="Mai",256.52,IF(J68="Juni",259.83,IF(J68="Juli",265.66,IF(J68="August",272.21,IF(J68="September",275.91,IF(J68="Oktober",281.13,IF(J68="November",284.38,IF(J68="Desember",287.34,0))))))))))))</f>
        <v>238.19</v>
      </c>
      <c r="L68" s="20">
        <f>$K$2/K68</f>
        <v>1</v>
      </c>
      <c r="M68" s="6">
        <v>10</v>
      </c>
      <c r="N68" s="6">
        <v>5790000</v>
      </c>
      <c r="O68" s="6">
        <v>6500000</v>
      </c>
      <c r="P68" s="6">
        <f>O68-N68</f>
        <v>710000</v>
      </c>
      <c r="Q68" s="8">
        <f>P68/N68</f>
        <v>0.12262521588946459</v>
      </c>
      <c r="R68" s="6">
        <v>33057</v>
      </c>
      <c r="S68" s="9">
        <f>(N68+R68)/F68</f>
        <v>66931.68965517242</v>
      </c>
      <c r="T68" s="6">
        <v>75093</v>
      </c>
      <c r="U68" s="5">
        <f>T68-S68</f>
        <v>8161.3103448275797</v>
      </c>
      <c r="V68" s="4">
        <f>U68/S68</f>
        <v>0.12193492181168747</v>
      </c>
      <c r="W68" s="22">
        <f>S68*L68</f>
        <v>66931.68965517242</v>
      </c>
      <c r="X68" s="22">
        <f>T68*L68</f>
        <v>75093</v>
      </c>
      <c r="Y68" s="22">
        <f>X68-W68</f>
        <v>8161.3103448275797</v>
      </c>
      <c r="Z68" s="8">
        <f>Y68/W68</f>
        <v>0.12193492181168747</v>
      </c>
      <c r="AA68" s="6">
        <v>734</v>
      </c>
      <c r="AB68" s="6">
        <v>1900</v>
      </c>
      <c r="AC68" s="6">
        <f>2016-AB68</f>
        <v>116</v>
      </c>
      <c r="AD68" s="6" t="s">
        <v>27</v>
      </c>
    </row>
    <row r="69" spans="1:30" x14ac:dyDescent="0.2">
      <c r="A69">
        <v>2</v>
      </c>
      <c r="B69" s="2" t="s">
        <v>689</v>
      </c>
      <c r="C69" s="2" t="s">
        <v>22</v>
      </c>
      <c r="D69" s="2" t="s">
        <v>23</v>
      </c>
      <c r="E69" s="6" t="s">
        <v>2767</v>
      </c>
      <c r="F69" s="2">
        <v>49</v>
      </c>
      <c r="G69" s="2">
        <v>55</v>
      </c>
      <c r="H69" s="3">
        <v>42371</v>
      </c>
      <c r="I69" s="3">
        <v>42382</v>
      </c>
      <c r="J69" s="3" t="s">
        <v>2533</v>
      </c>
      <c r="K69" s="17">
        <f>IF(J69="Januar",238.19,IF(J69="Februar",240.59,IF(J69="Mars",245.99,IF(J69="April",250.79,IF(J69="Mai",256.52,IF(J69="Juni",259.83,IF(J69="Juli",265.66,IF(J69="August",272.21,IF(J69="September",275.91,IF(J69="Oktober",281.13,IF(J69="November",284.38,IF(J69="Desember",287.34,0))))))))))))</f>
        <v>238.19</v>
      </c>
      <c r="L69" s="20">
        <f>$K$2/K69</f>
        <v>1</v>
      </c>
      <c r="M69" s="2">
        <v>11</v>
      </c>
      <c r="N69" s="2">
        <v>3500000</v>
      </c>
      <c r="O69" s="2">
        <v>3860000</v>
      </c>
      <c r="P69" s="2">
        <f>O69-N69</f>
        <v>360000</v>
      </c>
      <c r="Q69" s="4">
        <f>P69/N69</f>
        <v>0.10285714285714286</v>
      </c>
      <c r="R69" s="2"/>
      <c r="S69" s="9">
        <f>(N69+R69)/F69</f>
        <v>71428.571428571435</v>
      </c>
      <c r="T69" s="2">
        <v>78776</v>
      </c>
      <c r="U69" s="5">
        <f>T69-S69</f>
        <v>7347.4285714285652</v>
      </c>
      <c r="V69" s="4">
        <f>U69/S69</f>
        <v>0.1028639999999999</v>
      </c>
      <c r="W69" s="22">
        <f>S69*L69</f>
        <v>71428.571428571435</v>
      </c>
      <c r="X69" s="22">
        <f>T69*L69</f>
        <v>78776</v>
      </c>
      <c r="Y69" s="22">
        <f>X69-W69</f>
        <v>7347.4285714285652</v>
      </c>
      <c r="Z69" s="8">
        <f>Y69/W69</f>
        <v>0.1028639999999999</v>
      </c>
      <c r="AA69" s="2">
        <v>930</v>
      </c>
      <c r="AB69" s="2">
        <v>2005</v>
      </c>
      <c r="AC69" s="2">
        <f>2016-AB69</f>
        <v>11</v>
      </c>
      <c r="AD69" s="2" t="s">
        <v>206</v>
      </c>
    </row>
    <row r="70" spans="1:30" x14ac:dyDescent="0.2">
      <c r="A70">
        <v>2</v>
      </c>
      <c r="B70" s="6" t="s">
        <v>721</v>
      </c>
      <c r="C70" s="6" t="s">
        <v>22</v>
      </c>
      <c r="D70" s="6" t="s">
        <v>23</v>
      </c>
      <c r="E70" s="6" t="s">
        <v>2767</v>
      </c>
      <c r="F70" s="6">
        <v>50</v>
      </c>
      <c r="G70" s="6">
        <v>56</v>
      </c>
      <c r="H70" s="7">
        <v>42371</v>
      </c>
      <c r="I70" s="7">
        <v>42382</v>
      </c>
      <c r="J70" s="7" t="s">
        <v>2533</v>
      </c>
      <c r="K70" s="17">
        <f>IF(J70="Januar",238.19,IF(J70="Februar",240.59,IF(J70="Mars",245.99,IF(J70="April",250.79,IF(J70="Mai",256.52,IF(J70="Juni",259.83,IF(J70="Juli",265.66,IF(J70="August",272.21,IF(J70="September",275.91,IF(J70="Oktober",281.13,IF(J70="November",284.38,IF(J70="Desember",287.34,0))))))))))))</f>
        <v>238.19</v>
      </c>
      <c r="L70" s="20">
        <f>$K$2/K70</f>
        <v>1</v>
      </c>
      <c r="M70" s="6">
        <v>11</v>
      </c>
      <c r="N70" s="6">
        <v>2650000</v>
      </c>
      <c r="O70" s="6">
        <v>2900000</v>
      </c>
      <c r="P70" s="6">
        <f>O70-N70</f>
        <v>250000</v>
      </c>
      <c r="Q70" s="8">
        <f>P70/N70</f>
        <v>9.4339622641509441E-2</v>
      </c>
      <c r="R70" s="6">
        <v>71375</v>
      </c>
      <c r="S70" s="9">
        <f>(N70+R70)/F70</f>
        <v>54427.5</v>
      </c>
      <c r="T70" s="6">
        <v>59428</v>
      </c>
      <c r="U70" s="5">
        <f>T70-S70</f>
        <v>5000.5</v>
      </c>
      <c r="V70" s="4">
        <f>U70/S70</f>
        <v>9.1874511965458636E-2</v>
      </c>
      <c r="W70" s="22">
        <f>S70*L70</f>
        <v>54427.5</v>
      </c>
      <c r="X70" s="22">
        <f>T70*L70</f>
        <v>59428</v>
      </c>
      <c r="Y70" s="22">
        <f>X70-W70</f>
        <v>5000.5</v>
      </c>
      <c r="Z70" s="8">
        <f>Y70/W70</f>
        <v>9.1874511965458636E-2</v>
      </c>
      <c r="AA70" s="6">
        <v>928</v>
      </c>
      <c r="AB70" s="6">
        <v>1935</v>
      </c>
      <c r="AC70" s="6">
        <f>2016-AB70</f>
        <v>81</v>
      </c>
      <c r="AD70" s="6" t="s">
        <v>94</v>
      </c>
    </row>
    <row r="71" spans="1:30" x14ac:dyDescent="0.2">
      <c r="A71">
        <v>2</v>
      </c>
      <c r="B71" s="6" t="s">
        <v>30</v>
      </c>
      <c r="C71" s="6" t="s">
        <v>22</v>
      </c>
      <c r="D71" s="6" t="s">
        <v>23</v>
      </c>
      <c r="E71" s="6" t="s">
        <v>2767</v>
      </c>
      <c r="F71" s="6">
        <v>17</v>
      </c>
      <c r="G71" s="6">
        <v>20</v>
      </c>
      <c r="H71" s="7">
        <v>42370</v>
      </c>
      <c r="I71" s="7">
        <v>42382</v>
      </c>
      <c r="J71" s="7" t="s">
        <v>2533</v>
      </c>
      <c r="K71" s="17">
        <f>IF(J71="Januar",238.19,IF(J71="Februar",240.59,IF(J71="Mars",245.99,IF(J71="April",250.79,IF(J71="Mai",256.52,IF(J71="Juni",259.83,IF(J71="Juli",265.66,IF(J71="August",272.21,IF(J71="September",275.91,IF(J71="Oktober",281.13,IF(J71="November",284.38,IF(J71="Desember",287.34,0))))))))))))</f>
        <v>238.19</v>
      </c>
      <c r="L71" s="20">
        <f>$K$2/K71</f>
        <v>1</v>
      </c>
      <c r="M71" s="6">
        <v>12</v>
      </c>
      <c r="N71" s="6">
        <v>1890000</v>
      </c>
      <c r="O71" s="6">
        <v>2060000</v>
      </c>
      <c r="P71" s="6">
        <f>O71-N71</f>
        <v>170000</v>
      </c>
      <c r="Q71" s="8">
        <f>P71/N71</f>
        <v>8.9947089947089942E-2</v>
      </c>
      <c r="R71" s="6">
        <v>8782</v>
      </c>
      <c r="S71" s="9">
        <f>(N71+R71)/F71</f>
        <v>111693.05882352941</v>
      </c>
      <c r="T71" s="6">
        <v>121693</v>
      </c>
      <c r="U71" s="5">
        <f>T71-S71</f>
        <v>9999.9411764705874</v>
      </c>
      <c r="V71" s="8">
        <f>U71/S71</f>
        <v>8.953055169050475E-2</v>
      </c>
      <c r="W71" s="22">
        <f>S71*L71</f>
        <v>111693.05882352941</v>
      </c>
      <c r="X71" s="22">
        <f>T71*L71</f>
        <v>121693</v>
      </c>
      <c r="Y71" s="22">
        <f>X71-W71</f>
        <v>9999.9411764705874</v>
      </c>
      <c r="Z71" s="8">
        <f>Y71/W71</f>
        <v>8.953055169050475E-2</v>
      </c>
      <c r="AA71" s="6">
        <v>481</v>
      </c>
      <c r="AB71" s="6">
        <v>1921</v>
      </c>
      <c r="AC71" s="6">
        <f>2016-AB71</f>
        <v>95</v>
      </c>
      <c r="AD71" s="6" t="s">
        <v>27</v>
      </c>
    </row>
    <row r="72" spans="1:30" x14ac:dyDescent="0.2">
      <c r="A72">
        <v>2</v>
      </c>
      <c r="B72" s="2" t="s">
        <v>554</v>
      </c>
      <c r="C72" s="2" t="s">
        <v>22</v>
      </c>
      <c r="D72" s="2" t="s">
        <v>23</v>
      </c>
      <c r="E72" s="6" t="s">
        <v>2767</v>
      </c>
      <c r="F72" s="2">
        <v>46</v>
      </c>
      <c r="G72" s="2">
        <v>52</v>
      </c>
      <c r="H72" s="3">
        <v>42370</v>
      </c>
      <c r="I72" s="3">
        <v>42382</v>
      </c>
      <c r="J72" s="3" t="s">
        <v>2533</v>
      </c>
      <c r="K72" s="17">
        <f>IF(J72="Januar",238.19,IF(J72="Februar",240.59,IF(J72="Mars",245.99,IF(J72="April",250.79,IF(J72="Mai",256.52,IF(J72="Juni",259.83,IF(J72="Juli",265.66,IF(J72="August",272.21,IF(J72="September",275.91,IF(J72="Oktober",281.13,IF(J72="November",284.38,IF(J72="Desember",287.34,0))))))))))))</f>
        <v>238.19</v>
      </c>
      <c r="L72" s="20">
        <f>$K$2/K72</f>
        <v>1</v>
      </c>
      <c r="M72" s="2">
        <v>12</v>
      </c>
      <c r="N72" s="2">
        <v>2500000</v>
      </c>
      <c r="O72" s="2">
        <v>2860000</v>
      </c>
      <c r="P72" s="2">
        <f>O72-N72</f>
        <v>360000</v>
      </c>
      <c r="Q72" s="4">
        <f>P72/N72</f>
        <v>0.14399999999999999</v>
      </c>
      <c r="R72" s="2">
        <v>58179</v>
      </c>
      <c r="S72" s="9">
        <f>(N72+R72)/F72</f>
        <v>55612.586956521736</v>
      </c>
      <c r="T72" s="2">
        <v>63439</v>
      </c>
      <c r="U72" s="5">
        <f>T72-S72</f>
        <v>7826.4130434782637</v>
      </c>
      <c r="V72" s="4">
        <f>U72/S72</f>
        <v>0.14073096526865406</v>
      </c>
      <c r="W72" s="22">
        <f>S72*L72</f>
        <v>55612.586956521736</v>
      </c>
      <c r="X72" s="22">
        <f>T72*L72</f>
        <v>63439</v>
      </c>
      <c r="Y72" s="22">
        <f>X72-W72</f>
        <v>7826.4130434782637</v>
      </c>
      <c r="Z72" s="8">
        <f>Y72/W72</f>
        <v>0.14073096526865406</v>
      </c>
      <c r="AA72" s="2">
        <v>639</v>
      </c>
      <c r="AB72" s="2">
        <v>1891</v>
      </c>
      <c r="AC72" s="2">
        <f>2016-AB72</f>
        <v>125</v>
      </c>
      <c r="AD72" s="2" t="s">
        <v>148</v>
      </c>
    </row>
    <row r="73" spans="1:30" x14ac:dyDescent="0.2">
      <c r="A73">
        <v>2</v>
      </c>
      <c r="B73" s="2" t="s">
        <v>645</v>
      </c>
      <c r="C73" s="2" t="s">
        <v>22</v>
      </c>
      <c r="D73" s="2" t="s">
        <v>23</v>
      </c>
      <c r="E73" s="6" t="s">
        <v>2767</v>
      </c>
      <c r="F73" s="2">
        <v>48</v>
      </c>
      <c r="G73" s="2">
        <v>56</v>
      </c>
      <c r="H73" s="3">
        <v>42370</v>
      </c>
      <c r="I73" s="3">
        <v>42382</v>
      </c>
      <c r="J73" s="7" t="s">
        <v>2533</v>
      </c>
      <c r="K73" s="17">
        <f>IF(J73="Januar",238.19,IF(J73="Februar",240.59,IF(J73="Mars",245.99,IF(J73="April",250.79,IF(J73="Mai",256.52,IF(J73="Juni",259.83,IF(J73="Juli",265.66,IF(J73="August",272.21,IF(J73="September",275.91,IF(J73="Oktober",281.13,IF(J73="November",284.38,IF(J73="Desember",287.34,0))))))))))))</f>
        <v>238.19</v>
      </c>
      <c r="L73" s="20">
        <f>$K$2/K73</f>
        <v>1</v>
      </c>
      <c r="M73" s="2">
        <v>12</v>
      </c>
      <c r="N73" s="2">
        <v>2590000</v>
      </c>
      <c r="O73" s="2">
        <v>2970000</v>
      </c>
      <c r="P73" s="2">
        <f>O73-N73</f>
        <v>380000</v>
      </c>
      <c r="Q73" s="4">
        <f>P73/N73</f>
        <v>0.14671814671814673</v>
      </c>
      <c r="R73" s="2">
        <v>94044</v>
      </c>
      <c r="S73" s="9">
        <f>(N73+R73)/F73</f>
        <v>55917.583333333336</v>
      </c>
      <c r="T73" s="2">
        <v>63834</v>
      </c>
      <c r="U73" s="5">
        <f>T73-S73</f>
        <v>7916.4166666666642</v>
      </c>
      <c r="V73" s="4">
        <f>U73/S73</f>
        <v>0.14157293993690112</v>
      </c>
      <c r="W73" s="22">
        <f>S73*L73</f>
        <v>55917.583333333336</v>
      </c>
      <c r="X73" s="22">
        <f>T73*L73</f>
        <v>63834</v>
      </c>
      <c r="Y73" s="22">
        <f>X73-W73</f>
        <v>7916.4166666666642</v>
      </c>
      <c r="Z73" s="8">
        <f>Y73/W73</f>
        <v>0.14157293993690112</v>
      </c>
      <c r="AA73" s="11">
        <v>1526</v>
      </c>
      <c r="AB73" s="2">
        <v>1935</v>
      </c>
      <c r="AC73" s="2">
        <f>2016-AB73</f>
        <v>81</v>
      </c>
      <c r="AD73" s="2" t="s">
        <v>34</v>
      </c>
    </row>
    <row r="74" spans="1:30" x14ac:dyDescent="0.2">
      <c r="A74">
        <v>2</v>
      </c>
      <c r="B74" s="2" t="s">
        <v>705</v>
      </c>
      <c r="C74" s="2" t="s">
        <v>22</v>
      </c>
      <c r="D74" s="2" t="s">
        <v>23</v>
      </c>
      <c r="E74" s="6" t="s">
        <v>2767</v>
      </c>
      <c r="F74" s="2">
        <v>58</v>
      </c>
      <c r="G74" s="2">
        <v>64</v>
      </c>
      <c r="H74" s="3">
        <v>42370</v>
      </c>
      <c r="I74" s="3">
        <v>42382</v>
      </c>
      <c r="J74" s="3" t="s">
        <v>2533</v>
      </c>
      <c r="K74" s="17">
        <f>IF(J74="Januar",238.19,IF(J74="Februar",240.59,IF(J74="Mars",245.99,IF(J74="April",250.79,IF(J74="Mai",256.52,IF(J74="Juni",259.83,IF(J74="Juli",265.66,IF(J74="August",272.21,IF(J74="September",275.91,IF(J74="Oktober",281.13,IF(J74="November",284.38,IF(J74="Desember",287.34,0))))))))))))</f>
        <v>238.19</v>
      </c>
      <c r="L74" s="20">
        <f>$K$2/K74</f>
        <v>1</v>
      </c>
      <c r="M74" s="2">
        <v>12</v>
      </c>
      <c r="N74" s="2">
        <v>2850000</v>
      </c>
      <c r="O74" s="2">
        <v>3125000</v>
      </c>
      <c r="P74" s="2">
        <f>O74-N74</f>
        <v>275000</v>
      </c>
      <c r="Q74" s="4">
        <f>P74/N74</f>
        <v>9.6491228070175433E-2</v>
      </c>
      <c r="R74" s="2">
        <v>64186</v>
      </c>
      <c r="S74" s="9">
        <f>(N74+R74)/F74</f>
        <v>50244.586206896551</v>
      </c>
      <c r="T74" s="2">
        <v>54986</v>
      </c>
      <c r="U74" s="5">
        <f>T74-S74</f>
        <v>4741.4137931034493</v>
      </c>
      <c r="V74" s="4">
        <f>U74/S74</f>
        <v>9.4366660192588964E-2</v>
      </c>
      <c r="W74" s="22">
        <f>S74*L74</f>
        <v>50244.586206896551</v>
      </c>
      <c r="X74" s="22">
        <f>T74*L74</f>
        <v>54986</v>
      </c>
      <c r="Y74" s="22">
        <f>X74-W74</f>
        <v>4741.4137931034493</v>
      </c>
      <c r="Z74" s="8">
        <f>Y74/W74</f>
        <v>9.4366660192588964E-2</v>
      </c>
      <c r="AA74" s="2">
        <v>856</v>
      </c>
      <c r="AB74" s="2">
        <v>1947</v>
      </c>
      <c r="AC74" s="2">
        <f>2016-AB74</f>
        <v>69</v>
      </c>
      <c r="AD74" s="2" t="s">
        <v>148</v>
      </c>
    </row>
    <row r="75" spans="1:30" x14ac:dyDescent="0.2">
      <c r="A75">
        <v>2</v>
      </c>
      <c r="B75" s="6" t="s">
        <v>2507</v>
      </c>
      <c r="C75" s="6" t="s">
        <v>22</v>
      </c>
      <c r="D75" s="6" t="s">
        <v>23</v>
      </c>
      <c r="E75" s="6" t="s">
        <v>2767</v>
      </c>
      <c r="F75" s="6">
        <v>171</v>
      </c>
      <c r="G75" s="6">
        <v>200</v>
      </c>
      <c r="H75" s="7">
        <v>42370</v>
      </c>
      <c r="I75" s="7">
        <v>42382</v>
      </c>
      <c r="J75" s="7" t="s">
        <v>2533</v>
      </c>
      <c r="K75" s="17">
        <f>IF(J75="Januar",238.19,IF(J75="Februar",240.59,IF(J75="Mars",245.99,IF(J75="April",250.79,IF(J75="Mai",256.52,IF(J75="Juni",259.83,IF(J75="Juli",265.66,IF(J75="August",272.21,IF(J75="September",275.91,IF(J75="Oktober",281.13,IF(J75="November",284.38,IF(J75="Desember",287.34,0))))))))))))</f>
        <v>238.19</v>
      </c>
      <c r="L75" s="20">
        <f>$K$2/K75</f>
        <v>1</v>
      </c>
      <c r="M75" s="6">
        <v>12</v>
      </c>
      <c r="N75" s="6">
        <v>8350000</v>
      </c>
      <c r="O75" s="6">
        <v>8800000</v>
      </c>
      <c r="P75" s="6">
        <f>O75-N75</f>
        <v>450000</v>
      </c>
      <c r="Q75" s="8">
        <f>P75/N75</f>
        <v>5.3892215568862277E-2</v>
      </c>
      <c r="R75" s="6"/>
      <c r="S75" s="9">
        <f>(N75+R75)/F75</f>
        <v>48830.409356725148</v>
      </c>
      <c r="T75" s="6">
        <v>51462</v>
      </c>
      <c r="U75" s="5">
        <f>T75-S75</f>
        <v>2631.5906432748525</v>
      </c>
      <c r="V75" s="4">
        <f>U75/S75</f>
        <v>5.3892455089820331E-2</v>
      </c>
      <c r="W75" s="22">
        <f>S75*L75</f>
        <v>48830.409356725148</v>
      </c>
      <c r="X75" s="22">
        <f>T75*L75</f>
        <v>51462</v>
      </c>
      <c r="Y75" s="22">
        <f>X75-W75</f>
        <v>2631.5906432748525</v>
      </c>
      <c r="Z75" s="8">
        <f>Y75/W75</f>
        <v>5.3892455089820331E-2</v>
      </c>
      <c r="AA75" s="6">
        <v>248</v>
      </c>
      <c r="AB75" s="6">
        <v>1892</v>
      </c>
      <c r="AC75" s="6">
        <f>2016-AB75</f>
        <v>124</v>
      </c>
      <c r="AD75" s="6" t="s">
        <v>25</v>
      </c>
    </row>
    <row r="76" spans="1:30" x14ac:dyDescent="0.2">
      <c r="A76">
        <v>2</v>
      </c>
      <c r="B76" s="2" t="s">
        <v>1887</v>
      </c>
      <c r="C76" s="2" t="s">
        <v>22</v>
      </c>
      <c r="D76" s="2" t="s">
        <v>23</v>
      </c>
      <c r="E76" s="6" t="s">
        <v>2767</v>
      </c>
      <c r="F76" s="2">
        <v>82</v>
      </c>
      <c r="G76" s="2">
        <v>90</v>
      </c>
      <c r="H76" s="3">
        <v>42366</v>
      </c>
      <c r="I76" s="3">
        <v>42382</v>
      </c>
      <c r="J76" s="7" t="s">
        <v>2533</v>
      </c>
      <c r="K76" s="17">
        <f>IF(J76="Januar",238.19,IF(J76="Februar",240.59,IF(J76="Mars",245.99,IF(J76="April",250.79,IF(J76="Mai",256.52,IF(J76="Juni",259.83,IF(J76="Juli",265.66,IF(J76="August",272.21,IF(J76="September",275.91,IF(J76="Oktober",281.13,IF(J76="November",284.38,IF(J76="Desember",287.34,0))))))))))))</f>
        <v>238.19</v>
      </c>
      <c r="L76" s="20">
        <f>$K$2/K76</f>
        <v>1</v>
      </c>
      <c r="M76" s="2">
        <v>16</v>
      </c>
      <c r="N76" s="2">
        <v>5700000</v>
      </c>
      <c r="O76" s="2">
        <v>5700000</v>
      </c>
      <c r="P76" s="2">
        <f>O76-N76</f>
        <v>0</v>
      </c>
      <c r="Q76" s="4">
        <f>P76/N76</f>
        <v>0</v>
      </c>
      <c r="R76" s="2">
        <v>119087</v>
      </c>
      <c r="S76" s="9">
        <f>(N76+R76)/F76</f>
        <v>70964.475609756104</v>
      </c>
      <c r="T76" s="2">
        <v>70964</v>
      </c>
      <c r="U76" s="5">
        <f>T76-S76</f>
        <v>-0.47560975610394962</v>
      </c>
      <c r="V76" s="4">
        <f>U76/S76</f>
        <v>-6.7020823026917906E-6</v>
      </c>
      <c r="W76" s="22">
        <f>S76*L76</f>
        <v>70964.475609756104</v>
      </c>
      <c r="X76" s="22">
        <f>T76*L76</f>
        <v>70964</v>
      </c>
      <c r="Y76" s="22">
        <f>X76-W76</f>
        <v>-0.47560975610394962</v>
      </c>
      <c r="Z76" s="8">
        <f>Y76/W76</f>
        <v>-6.7020823026917906E-6</v>
      </c>
      <c r="AA76" s="2">
        <v>540</v>
      </c>
      <c r="AB76" s="2">
        <v>1904</v>
      </c>
      <c r="AC76" s="2">
        <f>2016-AB76</f>
        <v>112</v>
      </c>
      <c r="AD76" s="2" t="s">
        <v>90</v>
      </c>
    </row>
    <row r="77" spans="1:30" x14ac:dyDescent="0.2">
      <c r="A77">
        <v>2</v>
      </c>
      <c r="B77" s="2" t="s">
        <v>2256</v>
      </c>
      <c r="C77" s="2" t="s">
        <v>22</v>
      </c>
      <c r="D77" s="2" t="s">
        <v>23</v>
      </c>
      <c r="E77" s="6" t="s">
        <v>2767</v>
      </c>
      <c r="F77" s="2">
        <v>107</v>
      </c>
      <c r="G77" s="2">
        <v>128</v>
      </c>
      <c r="H77" s="3">
        <v>42370</v>
      </c>
      <c r="I77" s="3">
        <v>42383</v>
      </c>
      <c r="J77" s="7" t="s">
        <v>2533</v>
      </c>
      <c r="K77" s="17">
        <f>IF(J77="Januar",238.19,IF(J77="Februar",240.59,IF(J77="Mars",245.99,IF(J77="April",250.79,IF(J77="Mai",256.52,IF(J77="Juni",259.83,IF(J77="Juli",265.66,IF(J77="August",272.21,IF(J77="September",275.91,IF(J77="Oktober",281.13,IF(J77="November",284.38,IF(J77="Desember",287.34,0))))))))))))</f>
        <v>238.19</v>
      </c>
      <c r="L77" s="20">
        <f>$K$2/K77</f>
        <v>1</v>
      </c>
      <c r="M77" s="2">
        <v>13</v>
      </c>
      <c r="N77" s="2">
        <v>7400000</v>
      </c>
      <c r="O77" s="2">
        <v>7500000</v>
      </c>
      <c r="P77" s="2">
        <f>O77-N77</f>
        <v>100000</v>
      </c>
      <c r="Q77" s="4">
        <f>P77/N77</f>
        <v>1.3513513513513514E-2</v>
      </c>
      <c r="R77" s="2">
        <v>164000</v>
      </c>
      <c r="S77" s="9">
        <f>(N77+R77)/F77</f>
        <v>70691.588785046726</v>
      </c>
      <c r="T77" s="2">
        <v>71626</v>
      </c>
      <c r="U77" s="5">
        <f>T77-S77</f>
        <v>934.41121495327388</v>
      </c>
      <c r="V77" s="4">
        <f>U77/S77</f>
        <v>1.3218138551031241E-2</v>
      </c>
      <c r="W77" s="22">
        <f>S77*L77</f>
        <v>70691.588785046726</v>
      </c>
      <c r="X77" s="22">
        <f>T77*L77</f>
        <v>71626</v>
      </c>
      <c r="Y77" s="22">
        <f>X77-W77</f>
        <v>934.41121495327388</v>
      </c>
      <c r="Z77" s="8">
        <f>Y77/W77</f>
        <v>1.3218138551031241E-2</v>
      </c>
      <c r="AA77" s="11">
        <v>1887</v>
      </c>
      <c r="AB77" s="2">
        <v>1999</v>
      </c>
      <c r="AC77" s="2">
        <f>2016-AB77</f>
        <v>17</v>
      </c>
      <c r="AD77" s="2" t="s">
        <v>67</v>
      </c>
    </row>
    <row r="78" spans="1:30" x14ac:dyDescent="0.2">
      <c r="A78">
        <v>2</v>
      </c>
      <c r="B78" s="2" t="s">
        <v>2232</v>
      </c>
      <c r="C78" s="2" t="s">
        <v>22</v>
      </c>
      <c r="D78" s="2" t="s">
        <v>23</v>
      </c>
      <c r="E78" s="6" t="s">
        <v>2767</v>
      </c>
      <c r="F78" s="2">
        <v>105</v>
      </c>
      <c r="G78" s="2">
        <v>121</v>
      </c>
      <c r="H78" s="3">
        <v>42368</v>
      </c>
      <c r="I78" s="3">
        <v>42383</v>
      </c>
      <c r="J78" s="3" t="s">
        <v>2533</v>
      </c>
      <c r="K78" s="17">
        <f>IF(J78="Januar",238.19,IF(J78="Februar",240.59,IF(J78="Mars",245.99,IF(J78="April",250.79,IF(J78="Mai",256.52,IF(J78="Juni",259.83,IF(J78="Juli",265.66,IF(J78="August",272.21,IF(J78="September",275.91,IF(J78="Oktober",281.13,IF(J78="November",284.38,IF(J78="Desember",287.34,0))))))))))))</f>
        <v>238.19</v>
      </c>
      <c r="L78" s="20">
        <f>$K$2/K78</f>
        <v>1</v>
      </c>
      <c r="M78" s="2">
        <v>15</v>
      </c>
      <c r="N78" s="2">
        <v>7500000</v>
      </c>
      <c r="O78" s="2">
        <v>7500000</v>
      </c>
      <c r="P78" s="2">
        <f>O78-N78</f>
        <v>0</v>
      </c>
      <c r="Q78" s="4">
        <f>P78/N78</f>
        <v>0</v>
      </c>
      <c r="R78" s="2"/>
      <c r="S78" s="9">
        <f>(N78+R78)/F78</f>
        <v>71428.571428571435</v>
      </c>
      <c r="T78" s="2">
        <v>71429</v>
      </c>
      <c r="U78" s="5">
        <f>T78-S78</f>
        <v>0.42857142856519204</v>
      </c>
      <c r="V78" s="4">
        <f>U78/S78</f>
        <v>5.999999999912688E-6</v>
      </c>
      <c r="W78" s="22">
        <f>S78*L78</f>
        <v>71428.571428571435</v>
      </c>
      <c r="X78" s="22">
        <f>T78*L78</f>
        <v>71429</v>
      </c>
      <c r="Y78" s="22">
        <f>X78-W78</f>
        <v>0.42857142856519204</v>
      </c>
      <c r="Z78" s="8">
        <f>Y78/W78</f>
        <v>5.999999999912688E-6</v>
      </c>
      <c r="AA78" s="11">
        <v>1237</v>
      </c>
      <c r="AB78" s="2">
        <v>1930</v>
      </c>
      <c r="AC78" s="2">
        <f>2016-AB78</f>
        <v>86</v>
      </c>
      <c r="AD78" s="2" t="s">
        <v>225</v>
      </c>
    </row>
    <row r="79" spans="1:30" x14ac:dyDescent="0.2">
      <c r="A79">
        <v>2</v>
      </c>
      <c r="B79" s="6" t="s">
        <v>176</v>
      </c>
      <c r="C79" s="6" t="s">
        <v>22</v>
      </c>
      <c r="D79" s="6" t="s">
        <v>23</v>
      </c>
      <c r="E79" s="6" t="s">
        <v>2767</v>
      </c>
      <c r="F79" s="6">
        <v>31</v>
      </c>
      <c r="G79" s="6">
        <v>35</v>
      </c>
      <c r="H79" s="7">
        <v>42373</v>
      </c>
      <c r="I79" s="7">
        <v>42384</v>
      </c>
      <c r="J79" s="7" t="s">
        <v>2533</v>
      </c>
      <c r="K79" s="17">
        <f>IF(J79="Januar",238.19,IF(J79="Februar",240.59,IF(J79="Mars",245.99,IF(J79="April",250.79,IF(J79="Mai",256.52,IF(J79="Juni",259.83,IF(J79="Juli",265.66,IF(J79="August",272.21,IF(J79="September",275.91,IF(J79="Oktober",281.13,IF(J79="November",284.38,IF(J79="Desember",287.34,0))))))))))))</f>
        <v>238.19</v>
      </c>
      <c r="L79" s="20">
        <f>$K$2/K79</f>
        <v>1</v>
      </c>
      <c r="M79" s="6">
        <v>11</v>
      </c>
      <c r="N79" s="6">
        <v>2300000</v>
      </c>
      <c r="O79" s="6">
        <v>2270000</v>
      </c>
      <c r="P79" s="6">
        <f>O79-N79</f>
        <v>-30000</v>
      </c>
      <c r="Q79" s="8">
        <f>P79/N79</f>
        <v>-1.3043478260869565E-2</v>
      </c>
      <c r="R79" s="6">
        <v>107435</v>
      </c>
      <c r="S79" s="9">
        <f>(N79+R79)/F79</f>
        <v>77659.193548387091</v>
      </c>
      <c r="T79" s="6">
        <v>76691</v>
      </c>
      <c r="U79" s="5">
        <f>T79-S79</f>
        <v>-968.19354838709114</v>
      </c>
      <c r="V79" s="8">
        <f>U79/S79</f>
        <v>-1.2467210952735931E-2</v>
      </c>
      <c r="W79" s="22">
        <f>S79*L79</f>
        <v>77659.193548387091</v>
      </c>
      <c r="X79" s="22">
        <f>T79*L79</f>
        <v>76691</v>
      </c>
      <c r="Y79" s="22">
        <f>X79-W79</f>
        <v>-968.19354838709114</v>
      </c>
      <c r="Z79" s="8">
        <f>Y79/W79</f>
        <v>-1.2467210952735931E-2</v>
      </c>
      <c r="AA79" s="6">
        <v>300</v>
      </c>
      <c r="AB79" s="6">
        <v>1892</v>
      </c>
      <c r="AC79" s="6">
        <f>2016-AB79</f>
        <v>124</v>
      </c>
      <c r="AD79" s="6" t="s">
        <v>120</v>
      </c>
    </row>
    <row r="80" spans="1:30" x14ac:dyDescent="0.2">
      <c r="A80">
        <v>2</v>
      </c>
      <c r="B80" s="6" t="s">
        <v>1300</v>
      </c>
      <c r="C80" s="6" t="s">
        <v>22</v>
      </c>
      <c r="D80" s="6" t="s">
        <v>23</v>
      </c>
      <c r="E80" s="6" t="s">
        <v>2767</v>
      </c>
      <c r="F80" s="6">
        <v>65</v>
      </c>
      <c r="G80" s="6">
        <v>70</v>
      </c>
      <c r="H80" s="7">
        <v>42373</v>
      </c>
      <c r="I80" s="7">
        <v>42384</v>
      </c>
      <c r="J80" s="3" t="s">
        <v>2533</v>
      </c>
      <c r="K80" s="17">
        <f>IF(J80="Januar",238.19,IF(J80="Februar",240.59,IF(J80="Mars",245.99,IF(J80="April",250.79,IF(J80="Mai",256.52,IF(J80="Juni",259.83,IF(J80="Juli",265.66,IF(J80="August",272.21,IF(J80="September",275.91,IF(J80="Oktober",281.13,IF(J80="November",284.38,IF(J80="Desember",287.34,0))))))))))))</f>
        <v>238.19</v>
      </c>
      <c r="L80" s="20">
        <f>$K$2/K80</f>
        <v>1</v>
      </c>
      <c r="M80" s="6">
        <v>11</v>
      </c>
      <c r="N80" s="6">
        <v>5490000</v>
      </c>
      <c r="O80" s="6">
        <v>5450000</v>
      </c>
      <c r="P80" s="6">
        <f>O80-N80</f>
        <v>-40000</v>
      </c>
      <c r="Q80" s="8">
        <f>P80/N80</f>
        <v>-7.2859744990892532E-3</v>
      </c>
      <c r="R80" s="6">
        <v>4573</v>
      </c>
      <c r="S80" s="9">
        <f>(N80+R80)/F80</f>
        <v>84531.892307692309</v>
      </c>
      <c r="T80" s="6">
        <v>83917</v>
      </c>
      <c r="U80" s="5">
        <f>T80-S80</f>
        <v>-614.89230769230926</v>
      </c>
      <c r="V80" s="4">
        <f>U80/S80</f>
        <v>-7.2740866305716755E-3</v>
      </c>
      <c r="W80" s="22">
        <f>S80*L80</f>
        <v>84531.892307692309</v>
      </c>
      <c r="X80" s="22">
        <f>T80*L80</f>
        <v>83917</v>
      </c>
      <c r="Y80" s="22">
        <f>X80-W80</f>
        <v>-614.89230769230926</v>
      </c>
      <c r="Z80" s="8">
        <f>Y80/W80</f>
        <v>-7.2740866305716755E-3</v>
      </c>
      <c r="AA80" s="6">
        <v>692</v>
      </c>
      <c r="AB80" s="6">
        <v>1899</v>
      </c>
      <c r="AC80" s="6">
        <f>2016-AB80</f>
        <v>117</v>
      </c>
      <c r="AD80" s="6" t="s">
        <v>127</v>
      </c>
    </row>
    <row r="81" spans="1:30" x14ac:dyDescent="0.2">
      <c r="A81">
        <v>2</v>
      </c>
      <c r="B81" s="6" t="s">
        <v>1702</v>
      </c>
      <c r="C81" s="6" t="s">
        <v>22</v>
      </c>
      <c r="D81" s="6" t="s">
        <v>23</v>
      </c>
      <c r="E81" s="6" t="s">
        <v>2767</v>
      </c>
      <c r="F81" s="6">
        <v>76</v>
      </c>
      <c r="G81" s="6">
        <v>84</v>
      </c>
      <c r="H81" s="7">
        <v>42366</v>
      </c>
      <c r="I81" s="7">
        <v>42384</v>
      </c>
      <c r="J81" s="7" t="s">
        <v>2533</v>
      </c>
      <c r="K81" s="17">
        <f>IF(J81="Januar",238.19,IF(J81="Februar",240.59,IF(J81="Mars",245.99,IF(J81="April",250.79,IF(J81="Mai",256.52,IF(J81="Juni",259.83,IF(J81="Juli",265.66,IF(J81="August",272.21,IF(J81="September",275.91,IF(J81="Oktober",281.13,IF(J81="November",284.38,IF(J81="Desember",287.34,0))))))))))))</f>
        <v>238.19</v>
      </c>
      <c r="L81" s="20">
        <f>$K$2/K81</f>
        <v>1</v>
      </c>
      <c r="M81" s="6">
        <v>18</v>
      </c>
      <c r="N81" s="6">
        <v>3800000</v>
      </c>
      <c r="O81" s="6">
        <v>3900000</v>
      </c>
      <c r="P81" s="6">
        <f>O81-N81</f>
        <v>100000</v>
      </c>
      <c r="Q81" s="8">
        <f>P81/N81</f>
        <v>2.6315789473684209E-2</v>
      </c>
      <c r="R81" s="6"/>
      <c r="S81" s="9">
        <f>(N81+R81)/F81</f>
        <v>50000</v>
      </c>
      <c r="T81" s="6">
        <v>51316</v>
      </c>
      <c r="U81" s="5">
        <f>T81-S81</f>
        <v>1316</v>
      </c>
      <c r="V81" s="4">
        <f>U81/S81</f>
        <v>2.632E-2</v>
      </c>
      <c r="W81" s="22">
        <f>S81*L81</f>
        <v>50000</v>
      </c>
      <c r="X81" s="22">
        <f>T81*L81</f>
        <v>51316</v>
      </c>
      <c r="Y81" s="22">
        <f>X81-W81</f>
        <v>1316</v>
      </c>
      <c r="Z81" s="8">
        <f>Y81/W81</f>
        <v>2.632E-2</v>
      </c>
      <c r="AA81" s="10">
        <v>2789</v>
      </c>
      <c r="AB81" s="6">
        <v>2006</v>
      </c>
      <c r="AC81" s="6">
        <f>2016-AB81</f>
        <v>10</v>
      </c>
      <c r="AD81" s="6" t="s">
        <v>29</v>
      </c>
    </row>
    <row r="82" spans="1:30" x14ac:dyDescent="0.2">
      <c r="A82">
        <v>3</v>
      </c>
      <c r="B82" s="6" t="s">
        <v>285</v>
      </c>
      <c r="C82" s="6" t="s">
        <v>22</v>
      </c>
      <c r="D82" s="6" t="s">
        <v>23</v>
      </c>
      <c r="E82" s="6" t="s">
        <v>2767</v>
      </c>
      <c r="F82" s="6">
        <v>36</v>
      </c>
      <c r="G82" s="6">
        <v>42</v>
      </c>
      <c r="H82" s="7">
        <v>42377</v>
      </c>
      <c r="I82" s="7">
        <v>42387</v>
      </c>
      <c r="J82" s="3" t="s">
        <v>2533</v>
      </c>
      <c r="K82" s="17">
        <f>IF(J82="Januar",238.19,IF(J82="Februar",240.59,IF(J82="Mars",245.99,IF(J82="April",250.79,IF(J82="Mai",256.52,IF(J82="Juni",259.83,IF(J82="Juli",265.66,IF(J82="August",272.21,IF(J82="September",275.91,IF(J82="Oktober",281.13,IF(J82="November",284.38,IF(J82="Desember",287.34,0))))))))))))</f>
        <v>238.19</v>
      </c>
      <c r="L82" s="20">
        <f>$K$2/K82</f>
        <v>1</v>
      </c>
      <c r="M82" s="6">
        <v>10</v>
      </c>
      <c r="N82" s="6">
        <v>2590000</v>
      </c>
      <c r="O82" s="6">
        <v>3000000</v>
      </c>
      <c r="P82" s="6">
        <f>O82-N82</f>
        <v>410000</v>
      </c>
      <c r="Q82" s="8">
        <f>P82/N82</f>
        <v>0.15830115830115829</v>
      </c>
      <c r="R82" s="6">
        <v>29845</v>
      </c>
      <c r="S82" s="9">
        <f>(N82+R82)/F82</f>
        <v>72773.472222222219</v>
      </c>
      <c r="T82" s="6">
        <v>84162</v>
      </c>
      <c r="U82" s="5">
        <f>T82-S82</f>
        <v>11388.527777777781</v>
      </c>
      <c r="V82" s="4">
        <f>U82/S82</f>
        <v>0.15649284595081012</v>
      </c>
      <c r="W82" s="22">
        <f>S82*L82</f>
        <v>72773.472222222219</v>
      </c>
      <c r="X82" s="22">
        <f>T82*L82</f>
        <v>84162</v>
      </c>
      <c r="Y82" s="22">
        <f>X82-W82</f>
        <v>11388.527777777781</v>
      </c>
      <c r="Z82" s="8">
        <f>Y82/W82</f>
        <v>0.15649284595081012</v>
      </c>
      <c r="AA82" s="6">
        <v>644</v>
      </c>
      <c r="AB82" s="6">
        <v>1901</v>
      </c>
      <c r="AC82" s="6">
        <f>2016-AB82</f>
        <v>115</v>
      </c>
      <c r="AD82" s="6" t="s">
        <v>67</v>
      </c>
    </row>
    <row r="83" spans="1:30" x14ac:dyDescent="0.2">
      <c r="A83">
        <v>3</v>
      </c>
      <c r="B83" s="6" t="s">
        <v>1271</v>
      </c>
      <c r="C83" s="6" t="s">
        <v>22</v>
      </c>
      <c r="D83" s="6" t="s">
        <v>23</v>
      </c>
      <c r="E83" s="6" t="s">
        <v>2767</v>
      </c>
      <c r="F83" s="6">
        <v>64</v>
      </c>
      <c r="G83" s="6">
        <v>72</v>
      </c>
      <c r="H83" s="7">
        <v>42377</v>
      </c>
      <c r="I83" s="7">
        <v>42387</v>
      </c>
      <c r="J83" s="3" t="s">
        <v>2533</v>
      </c>
      <c r="K83" s="17">
        <f>IF(J83="Januar",238.19,IF(J83="Februar",240.59,IF(J83="Mars",245.99,IF(J83="April",250.79,IF(J83="Mai",256.52,IF(J83="Juni",259.83,IF(J83="Juli",265.66,IF(J83="August",272.21,IF(J83="September",275.91,IF(J83="Oktober",281.13,IF(J83="November",284.38,IF(J83="Desember",287.34,0))))))))))))</f>
        <v>238.19</v>
      </c>
      <c r="L83" s="20">
        <f>$K$2/K83</f>
        <v>1</v>
      </c>
      <c r="M83" s="6">
        <v>10</v>
      </c>
      <c r="N83" s="6">
        <v>2150000</v>
      </c>
      <c r="O83" s="6">
        <v>2525000</v>
      </c>
      <c r="P83" s="6">
        <f>O83-N83</f>
        <v>375000</v>
      </c>
      <c r="Q83" s="8">
        <f>P83/N83</f>
        <v>0.1744186046511628</v>
      </c>
      <c r="R83" s="6">
        <v>27151</v>
      </c>
      <c r="S83" s="9">
        <f>(N83+R83)/F83</f>
        <v>34017.984375</v>
      </c>
      <c r="T83" s="6">
        <v>39877</v>
      </c>
      <c r="U83" s="5">
        <f>T83-S83</f>
        <v>5859.015625</v>
      </c>
      <c r="V83" s="4">
        <f>U83/S83</f>
        <v>0.1722328860056101</v>
      </c>
      <c r="W83" s="22">
        <f>S83*L83</f>
        <v>34017.984375</v>
      </c>
      <c r="X83" s="22">
        <f>T83*L83</f>
        <v>39877</v>
      </c>
      <c r="Y83" s="22">
        <f>X83-W83</f>
        <v>5859.015625</v>
      </c>
      <c r="Z83" s="8">
        <f>Y83/W83</f>
        <v>0.1722328860056101</v>
      </c>
      <c r="AA83" s="10">
        <v>34431</v>
      </c>
      <c r="AB83" s="6">
        <v>1956</v>
      </c>
      <c r="AC83" s="6">
        <f>2016-AB83</f>
        <v>60</v>
      </c>
      <c r="AD83" s="6" t="s">
        <v>315</v>
      </c>
    </row>
    <row r="84" spans="1:30" x14ac:dyDescent="0.2">
      <c r="A84">
        <v>3</v>
      </c>
      <c r="B84" s="2" t="s">
        <v>670</v>
      </c>
      <c r="C84" s="2" t="s">
        <v>22</v>
      </c>
      <c r="D84" s="2" t="s">
        <v>23</v>
      </c>
      <c r="E84" s="6" t="s">
        <v>2767</v>
      </c>
      <c r="F84" s="2">
        <v>68</v>
      </c>
      <c r="G84" s="2">
        <v>75</v>
      </c>
      <c r="H84" s="3">
        <v>42377</v>
      </c>
      <c r="I84" s="3">
        <v>42387</v>
      </c>
      <c r="J84" s="7" t="s">
        <v>2533</v>
      </c>
      <c r="K84" s="17">
        <f>IF(J84="Januar",238.19,IF(J84="Februar",240.59,IF(J84="Mars",245.99,IF(J84="April",250.79,IF(J84="Mai",256.52,IF(J84="Juni",259.83,IF(J84="Juli",265.66,IF(J84="August",272.21,IF(J84="September",275.91,IF(J84="Oktober",281.13,IF(J84="November",284.38,IF(J84="Desember",287.34,0))))))))))))</f>
        <v>238.19</v>
      </c>
      <c r="L84" s="20">
        <f>$K$2/K84</f>
        <v>1</v>
      </c>
      <c r="M84" s="2">
        <v>10</v>
      </c>
      <c r="N84" s="2">
        <v>5200000</v>
      </c>
      <c r="O84" s="2">
        <v>5000000</v>
      </c>
      <c r="P84" s="2">
        <f>O84-N84</f>
        <v>-200000</v>
      </c>
      <c r="Q84" s="4">
        <f>P84/N84</f>
        <v>-3.8461538461538464E-2</v>
      </c>
      <c r="R84" s="2"/>
      <c r="S84" s="9">
        <f>(N84+R84)/F84</f>
        <v>76470.588235294112</v>
      </c>
      <c r="T84" s="2">
        <v>73529</v>
      </c>
      <c r="U84" s="5">
        <f>T84-S84</f>
        <v>-2941.5882352941117</v>
      </c>
      <c r="V84" s="4">
        <f>U84/S84</f>
        <v>-3.8466923076923003E-2</v>
      </c>
      <c r="W84" s="22">
        <f>S84*L84</f>
        <v>76470.588235294112</v>
      </c>
      <c r="X84" s="22">
        <f>T84*L84</f>
        <v>73529</v>
      </c>
      <c r="Y84" s="22">
        <f>X84-W84</f>
        <v>-2941.5882352941117</v>
      </c>
      <c r="Z84" s="8">
        <f>Y84/W84</f>
        <v>-3.8466923076923003E-2</v>
      </c>
      <c r="AA84" s="11">
        <v>2937</v>
      </c>
      <c r="AB84" s="2">
        <v>2010</v>
      </c>
      <c r="AC84" s="2">
        <f>2016-AB84</f>
        <v>6</v>
      </c>
      <c r="AD84" s="2" t="s">
        <v>108</v>
      </c>
    </row>
    <row r="85" spans="1:30" x14ac:dyDescent="0.2">
      <c r="A85">
        <v>3</v>
      </c>
      <c r="B85" s="2" t="s">
        <v>1620</v>
      </c>
      <c r="C85" s="2" t="s">
        <v>22</v>
      </c>
      <c r="D85" s="2" t="s">
        <v>23</v>
      </c>
      <c r="E85" s="6" t="s">
        <v>2767</v>
      </c>
      <c r="F85" s="2">
        <v>73</v>
      </c>
      <c r="G85" s="2">
        <v>80</v>
      </c>
      <c r="H85" s="3">
        <v>42377</v>
      </c>
      <c r="I85" s="3">
        <v>42387</v>
      </c>
      <c r="J85" s="7" t="s">
        <v>2533</v>
      </c>
      <c r="K85" s="17">
        <f>IF(J85="Januar",238.19,IF(J85="Februar",240.59,IF(J85="Mars",245.99,IF(J85="April",250.79,IF(J85="Mai",256.52,IF(J85="Juni",259.83,IF(J85="Juli",265.66,IF(J85="August",272.21,IF(J85="September",275.91,IF(J85="Oktober",281.13,IF(J85="November",284.38,IF(J85="Desember",287.34,0))))))))))))</f>
        <v>238.19</v>
      </c>
      <c r="L85" s="20">
        <f>$K$2/K85</f>
        <v>1</v>
      </c>
      <c r="M85" s="2">
        <v>10</v>
      </c>
      <c r="N85" s="2">
        <v>4700000</v>
      </c>
      <c r="O85" s="2">
        <v>5370000</v>
      </c>
      <c r="P85" s="2">
        <f>O85-N85</f>
        <v>670000</v>
      </c>
      <c r="Q85" s="4">
        <f>P85/N85</f>
        <v>0.14255319148936171</v>
      </c>
      <c r="R85" s="2"/>
      <c r="S85" s="9">
        <f>(N85+R85)/F85</f>
        <v>64383.561643835616</v>
      </c>
      <c r="T85" s="2">
        <v>73562</v>
      </c>
      <c r="U85" s="5">
        <f>T85-S85</f>
        <v>9178.4383561643845</v>
      </c>
      <c r="V85" s="4">
        <f>U85/S85</f>
        <v>0.14255872340425532</v>
      </c>
      <c r="W85" s="22">
        <f>S85*L85</f>
        <v>64383.561643835616</v>
      </c>
      <c r="X85" s="22">
        <f>T85*L85</f>
        <v>73562</v>
      </c>
      <c r="Y85" s="22">
        <f>X85-W85</f>
        <v>9178.4383561643845</v>
      </c>
      <c r="Z85" s="8">
        <f>Y85/W85</f>
        <v>0.14255872340425532</v>
      </c>
      <c r="AA85" s="11">
        <v>13949</v>
      </c>
      <c r="AB85" s="2">
        <v>2007</v>
      </c>
      <c r="AC85" s="2">
        <f>2016-AB85</f>
        <v>9</v>
      </c>
      <c r="AD85" s="2" t="s">
        <v>108</v>
      </c>
    </row>
    <row r="86" spans="1:30" x14ac:dyDescent="0.2">
      <c r="A86">
        <v>3</v>
      </c>
      <c r="B86" s="2" t="s">
        <v>1766</v>
      </c>
      <c r="C86" s="2" t="s">
        <v>22</v>
      </c>
      <c r="D86" s="2" t="s">
        <v>23</v>
      </c>
      <c r="E86" s="6" t="s">
        <v>2767</v>
      </c>
      <c r="F86" s="2">
        <v>78</v>
      </c>
      <c r="G86" s="2">
        <v>88</v>
      </c>
      <c r="H86" s="3">
        <v>42377</v>
      </c>
      <c r="I86" s="3">
        <v>42387</v>
      </c>
      <c r="J86" s="7" t="s">
        <v>2533</v>
      </c>
      <c r="K86" s="17">
        <f>IF(J86="Januar",238.19,IF(J86="Februar",240.59,IF(J86="Mars",245.99,IF(J86="April",250.79,IF(J86="Mai",256.52,IF(J86="Juni",259.83,IF(J86="Juli",265.66,IF(J86="August",272.21,IF(J86="September",275.91,IF(J86="Oktober",281.13,IF(J86="November",284.38,IF(J86="Desember",287.34,0))))))))))))</f>
        <v>238.19</v>
      </c>
      <c r="L86" s="20">
        <f>$K$2/K86</f>
        <v>1</v>
      </c>
      <c r="M86" s="2">
        <v>10</v>
      </c>
      <c r="N86" s="2">
        <v>5800000</v>
      </c>
      <c r="O86" s="2">
        <v>5800000</v>
      </c>
      <c r="P86" s="2">
        <f>O86-N86</f>
        <v>0</v>
      </c>
      <c r="Q86" s="4">
        <f>P86/N86</f>
        <v>0</v>
      </c>
      <c r="R86" s="2"/>
      <c r="S86" s="9">
        <f>(N86+R86)/F86</f>
        <v>74358.974358974359</v>
      </c>
      <c r="T86" s="2">
        <v>74359</v>
      </c>
      <c r="U86" s="5">
        <f>T86-S86</f>
        <v>2.5641025640652515E-2</v>
      </c>
      <c r="V86" s="4">
        <f>U86/S86</f>
        <v>3.4482758620187863E-7</v>
      </c>
      <c r="W86" s="22">
        <f>S86*L86</f>
        <v>74358.974358974359</v>
      </c>
      <c r="X86" s="22">
        <f>T86*L86</f>
        <v>74359</v>
      </c>
      <c r="Y86" s="22">
        <f>X86-W86</f>
        <v>2.5641025640652515E-2</v>
      </c>
      <c r="Z86" s="8">
        <f>Y86/W86</f>
        <v>3.4482758620187863E-7</v>
      </c>
      <c r="AA86" s="11">
        <v>6463</v>
      </c>
      <c r="AB86" s="2">
        <v>2012</v>
      </c>
      <c r="AC86" s="2">
        <f>2016-AB86</f>
        <v>4</v>
      </c>
      <c r="AD86" s="2" t="s">
        <v>494</v>
      </c>
    </row>
    <row r="87" spans="1:30" x14ac:dyDescent="0.2">
      <c r="A87">
        <v>3</v>
      </c>
      <c r="B87" s="6" t="s">
        <v>1808</v>
      </c>
      <c r="C87" s="6" t="s">
        <v>22</v>
      </c>
      <c r="D87" s="6" t="s">
        <v>23</v>
      </c>
      <c r="E87" s="6" t="s">
        <v>2767</v>
      </c>
      <c r="F87" s="6">
        <v>79</v>
      </c>
      <c r="G87" s="6">
        <v>99</v>
      </c>
      <c r="H87" s="7">
        <v>42377</v>
      </c>
      <c r="I87" s="7">
        <v>42387</v>
      </c>
      <c r="J87" s="3" t="s">
        <v>2533</v>
      </c>
      <c r="K87" s="17">
        <f>IF(J87="Januar",238.19,IF(J87="Februar",240.59,IF(J87="Mars",245.99,IF(J87="April",250.79,IF(J87="Mai",256.52,IF(J87="Juni",259.83,IF(J87="Juli",265.66,IF(J87="August",272.21,IF(J87="September",275.91,IF(J87="Oktober",281.13,IF(J87="November",284.38,IF(J87="Desember",287.34,0))))))))))))</f>
        <v>238.19</v>
      </c>
      <c r="L87" s="20">
        <f>$K$2/K87</f>
        <v>1</v>
      </c>
      <c r="M87" s="6">
        <v>10</v>
      </c>
      <c r="N87" s="6">
        <v>3350000</v>
      </c>
      <c r="O87" s="6">
        <v>3500000</v>
      </c>
      <c r="P87" s="6">
        <f>O87-N87</f>
        <v>150000</v>
      </c>
      <c r="Q87" s="8">
        <f>P87/N87</f>
        <v>4.4776119402985072E-2</v>
      </c>
      <c r="R87" s="6">
        <v>57431</v>
      </c>
      <c r="S87" s="9">
        <f>(N87+R87)/F87</f>
        <v>43132.037974683546</v>
      </c>
      <c r="T87" s="6">
        <v>45031</v>
      </c>
      <c r="U87" s="5">
        <f>T87-S87</f>
        <v>1898.9620253164539</v>
      </c>
      <c r="V87" s="4">
        <f>U87/S87</f>
        <v>4.4026716901970971E-2</v>
      </c>
      <c r="W87" s="22">
        <f>S87*L87</f>
        <v>43132.037974683546</v>
      </c>
      <c r="X87" s="22">
        <f>T87*L87</f>
        <v>45031</v>
      </c>
      <c r="Y87" s="22">
        <f>X87-W87</f>
        <v>1898.9620253164539</v>
      </c>
      <c r="Z87" s="8">
        <f>Y87/W87</f>
        <v>4.4026716901970971E-2</v>
      </c>
      <c r="AA87" s="10">
        <v>8342</v>
      </c>
      <c r="AB87" s="6">
        <v>2004</v>
      </c>
      <c r="AC87" s="6">
        <f>2016-AB87</f>
        <v>12</v>
      </c>
      <c r="AD87" s="6" t="s">
        <v>1809</v>
      </c>
    </row>
    <row r="88" spans="1:30" x14ac:dyDescent="0.2">
      <c r="A88">
        <v>3</v>
      </c>
      <c r="B88" s="6" t="s">
        <v>2114</v>
      </c>
      <c r="C88" s="6" t="s">
        <v>22</v>
      </c>
      <c r="D88" s="6" t="s">
        <v>23</v>
      </c>
      <c r="E88" s="6" t="s">
        <v>2767</v>
      </c>
      <c r="F88" s="6">
        <v>95</v>
      </c>
      <c r="G88" s="6">
        <v>106</v>
      </c>
      <c r="H88" s="7">
        <v>42377</v>
      </c>
      <c r="I88" s="7">
        <v>42387</v>
      </c>
      <c r="J88" s="7" t="s">
        <v>2533</v>
      </c>
      <c r="K88" s="17">
        <f>IF(J88="Januar",238.19,IF(J88="Februar",240.59,IF(J88="Mars",245.99,IF(J88="April",250.79,IF(J88="Mai",256.52,IF(J88="Juni",259.83,IF(J88="Juli",265.66,IF(J88="August",272.21,IF(J88="September",275.91,IF(J88="Oktober",281.13,IF(J88="November",284.38,IF(J88="Desember",287.34,0))))))))))))</f>
        <v>238.19</v>
      </c>
      <c r="L88" s="20">
        <f>$K$2/K88</f>
        <v>1</v>
      </c>
      <c r="M88" s="6">
        <v>10</v>
      </c>
      <c r="N88" s="6">
        <v>6990000</v>
      </c>
      <c r="O88" s="6">
        <v>6990000</v>
      </c>
      <c r="P88" s="6">
        <f>O88-N88</f>
        <v>0</v>
      </c>
      <c r="Q88" s="8">
        <f>P88/N88</f>
        <v>0</v>
      </c>
      <c r="R88" s="6"/>
      <c r="S88" s="9">
        <f>(N88+R88)/F88</f>
        <v>73578.947368421053</v>
      </c>
      <c r="T88" s="6">
        <v>73579</v>
      </c>
      <c r="U88" s="5">
        <f>T88-S88</f>
        <v>5.2631578946602531E-2</v>
      </c>
      <c r="V88" s="4">
        <f>U88/S88</f>
        <v>7.1530758224996284E-7</v>
      </c>
      <c r="W88" s="22">
        <f>S88*L88</f>
        <v>73578.947368421053</v>
      </c>
      <c r="X88" s="22">
        <f>T88*L88</f>
        <v>73579</v>
      </c>
      <c r="Y88" s="22">
        <f>X88-W88</f>
        <v>5.2631578946602531E-2</v>
      </c>
      <c r="Z88" s="8">
        <f>Y88/W88</f>
        <v>7.1530758224996284E-7</v>
      </c>
      <c r="AA88" s="6">
        <v>602</v>
      </c>
      <c r="AB88" s="6">
        <v>1898</v>
      </c>
      <c r="AC88" s="6">
        <f>2016-AB88</f>
        <v>118</v>
      </c>
      <c r="AD88" s="6" t="s">
        <v>206</v>
      </c>
    </row>
    <row r="89" spans="1:30" x14ac:dyDescent="0.2">
      <c r="A89">
        <v>3</v>
      </c>
      <c r="B89" s="6" t="s">
        <v>2125</v>
      </c>
      <c r="C89" s="6" t="s">
        <v>22</v>
      </c>
      <c r="D89" s="6" t="s">
        <v>23</v>
      </c>
      <c r="E89" s="6" t="s">
        <v>2767</v>
      </c>
      <c r="F89" s="6">
        <v>96</v>
      </c>
      <c r="G89" s="6">
        <v>106</v>
      </c>
      <c r="H89" s="7">
        <v>42377</v>
      </c>
      <c r="I89" s="7">
        <v>42387</v>
      </c>
      <c r="J89" s="3" t="s">
        <v>2533</v>
      </c>
      <c r="K89" s="17">
        <f>IF(J89="Januar",238.19,IF(J89="Februar",240.59,IF(J89="Mars",245.99,IF(J89="April",250.79,IF(J89="Mai",256.52,IF(J89="Juni",259.83,IF(J89="Juli",265.66,IF(J89="August",272.21,IF(J89="September",275.91,IF(J89="Oktober",281.13,IF(J89="November",284.38,IF(J89="Desember",287.34,0))))))))))))</f>
        <v>238.19</v>
      </c>
      <c r="L89" s="20">
        <f>$K$2/K89</f>
        <v>1</v>
      </c>
      <c r="M89" s="6">
        <v>10</v>
      </c>
      <c r="N89" s="6">
        <v>7980000</v>
      </c>
      <c r="O89" s="6">
        <v>8555000</v>
      </c>
      <c r="P89" s="6">
        <f>O89-N89</f>
        <v>575000</v>
      </c>
      <c r="Q89" s="8">
        <f>P89/N89</f>
        <v>7.2055137844611525E-2</v>
      </c>
      <c r="R89" s="6">
        <v>12121</v>
      </c>
      <c r="S89" s="9">
        <f>(N89+R89)/F89</f>
        <v>83251.260416666672</v>
      </c>
      <c r="T89" s="6">
        <v>89241</v>
      </c>
      <c r="U89" s="5">
        <f>T89-S89</f>
        <v>5989.7395833333285</v>
      </c>
      <c r="V89" s="4">
        <f>U89/S89</f>
        <v>7.1947734525040288E-2</v>
      </c>
      <c r="W89" s="22">
        <f>S89*L89</f>
        <v>83251.260416666672</v>
      </c>
      <c r="X89" s="22">
        <f>T89*L89</f>
        <v>89241</v>
      </c>
      <c r="Y89" s="22">
        <f>X89-W89</f>
        <v>5989.7395833333285</v>
      </c>
      <c r="Z89" s="8">
        <f>Y89/W89</f>
        <v>7.1947734525040288E-2</v>
      </c>
      <c r="AA89" s="10">
        <v>1503</v>
      </c>
      <c r="AB89" s="6">
        <v>1990</v>
      </c>
      <c r="AC89" s="6">
        <f>2016-AB89</f>
        <v>26</v>
      </c>
      <c r="AD89" s="6" t="s">
        <v>67</v>
      </c>
    </row>
    <row r="90" spans="1:30" x14ac:dyDescent="0.2">
      <c r="A90">
        <v>3</v>
      </c>
      <c r="B90" s="6" t="s">
        <v>1434</v>
      </c>
      <c r="C90" s="6" t="s">
        <v>22</v>
      </c>
      <c r="D90" s="6" t="s">
        <v>23</v>
      </c>
      <c r="E90" s="6" t="s">
        <v>2767</v>
      </c>
      <c r="F90" s="6">
        <v>68</v>
      </c>
      <c r="G90" s="6">
        <v>78</v>
      </c>
      <c r="H90" s="7">
        <v>42376</v>
      </c>
      <c r="I90" s="7">
        <v>42387</v>
      </c>
      <c r="J90" s="7" t="s">
        <v>2533</v>
      </c>
      <c r="K90" s="17">
        <f>IF(J90="Januar",238.19,IF(J90="Februar",240.59,IF(J90="Mars",245.99,IF(J90="April",250.79,IF(J90="Mai",256.52,IF(J90="Juni",259.83,IF(J90="Juli",265.66,IF(J90="August",272.21,IF(J90="September",275.91,IF(J90="Oktober",281.13,IF(J90="November",284.38,IF(J90="Desember",287.34,0))))))))))))</f>
        <v>238.19</v>
      </c>
      <c r="L90" s="20">
        <f>$K$2/K90</f>
        <v>1</v>
      </c>
      <c r="M90" s="6">
        <v>11</v>
      </c>
      <c r="N90" s="6">
        <v>3990000</v>
      </c>
      <c r="O90" s="6">
        <v>3990000</v>
      </c>
      <c r="P90" s="6">
        <f>O90-N90</f>
        <v>0</v>
      </c>
      <c r="Q90" s="8">
        <f>P90/N90</f>
        <v>0</v>
      </c>
      <c r="R90" s="6"/>
      <c r="S90" s="9">
        <f>(N90+R90)/F90</f>
        <v>58676.470588235294</v>
      </c>
      <c r="T90" s="6">
        <v>58676</v>
      </c>
      <c r="U90" s="5">
        <f>T90-S90</f>
        <v>-0.47058823529368965</v>
      </c>
      <c r="V90" s="4">
        <f>U90/S90</f>
        <v>-8.0200501253059897E-6</v>
      </c>
      <c r="W90" s="22">
        <f>S90*L90</f>
        <v>58676.470588235294</v>
      </c>
      <c r="X90" s="22">
        <f>T90*L90</f>
        <v>58676</v>
      </c>
      <c r="Y90" s="22">
        <f>X90-W90</f>
        <v>-0.47058823529368965</v>
      </c>
      <c r="Z90" s="8">
        <f>Y90/W90</f>
        <v>-8.0200501253059897E-6</v>
      </c>
      <c r="AA90" s="6">
        <v>158</v>
      </c>
      <c r="AB90" s="6">
        <v>1892</v>
      </c>
      <c r="AC90" s="6">
        <f>2016-AB90</f>
        <v>124</v>
      </c>
      <c r="AD90" s="6" t="s">
        <v>1435</v>
      </c>
    </row>
    <row r="91" spans="1:30" x14ac:dyDescent="0.2">
      <c r="A91">
        <v>3</v>
      </c>
      <c r="B91" s="2" t="s">
        <v>391</v>
      </c>
      <c r="C91" s="2" t="s">
        <v>22</v>
      </c>
      <c r="D91" s="2" t="s">
        <v>23</v>
      </c>
      <c r="E91" s="6" t="s">
        <v>2767</v>
      </c>
      <c r="F91" s="2">
        <v>40</v>
      </c>
      <c r="G91" s="2">
        <v>45</v>
      </c>
      <c r="H91" s="3">
        <v>42375</v>
      </c>
      <c r="I91" s="3">
        <v>42387</v>
      </c>
      <c r="J91" s="7" t="s">
        <v>2533</v>
      </c>
      <c r="K91" s="17">
        <f>IF(J91="Januar",238.19,IF(J91="Februar",240.59,IF(J91="Mars",245.99,IF(J91="April",250.79,IF(J91="Mai",256.52,IF(J91="Juni",259.83,IF(J91="Juli",265.66,IF(J91="August",272.21,IF(J91="September",275.91,IF(J91="Oktober",281.13,IF(J91="November",284.38,IF(J91="Desember",287.34,0))))))))))))</f>
        <v>238.19</v>
      </c>
      <c r="L91" s="20">
        <f>$K$2/K91</f>
        <v>1</v>
      </c>
      <c r="M91" s="2">
        <v>12</v>
      </c>
      <c r="N91" s="2">
        <v>2390000</v>
      </c>
      <c r="O91" s="2">
        <v>2410000</v>
      </c>
      <c r="P91" s="2">
        <f>O91-N91</f>
        <v>20000</v>
      </c>
      <c r="Q91" s="4">
        <f>P91/N91</f>
        <v>8.368200836820083E-3</v>
      </c>
      <c r="R91" s="2">
        <v>163532</v>
      </c>
      <c r="S91" s="9">
        <f>(N91+R91)/F91</f>
        <v>63838.3</v>
      </c>
      <c r="T91" s="2">
        <v>64338</v>
      </c>
      <c r="U91" s="5">
        <f>T91-S91</f>
        <v>499.69999999999709</v>
      </c>
      <c r="V91" s="4">
        <f>U91/S91</f>
        <v>7.8275893938277979E-3</v>
      </c>
      <c r="W91" s="22">
        <f>S91*L91</f>
        <v>63838.3</v>
      </c>
      <c r="X91" s="22">
        <f>T91*L91</f>
        <v>64338</v>
      </c>
      <c r="Y91" s="22">
        <f>X91-W91</f>
        <v>499.69999999999709</v>
      </c>
      <c r="Z91" s="8">
        <f>Y91/W91</f>
        <v>7.8275893938277979E-3</v>
      </c>
      <c r="AA91" s="2">
        <v>660</v>
      </c>
      <c r="AB91" s="2">
        <v>1940</v>
      </c>
      <c r="AC91" s="2">
        <f>2016-AB91</f>
        <v>76</v>
      </c>
      <c r="AD91" s="2" t="s">
        <v>25</v>
      </c>
    </row>
    <row r="92" spans="1:30" x14ac:dyDescent="0.2">
      <c r="A92">
        <v>3</v>
      </c>
      <c r="B92" s="6" t="s">
        <v>691</v>
      </c>
      <c r="C92" s="6" t="s">
        <v>22</v>
      </c>
      <c r="D92" s="6" t="s">
        <v>23</v>
      </c>
      <c r="E92" s="6" t="s">
        <v>2767</v>
      </c>
      <c r="F92" s="6">
        <v>49</v>
      </c>
      <c r="G92" s="6">
        <v>55</v>
      </c>
      <c r="H92" s="7">
        <v>42375</v>
      </c>
      <c r="I92" s="7">
        <v>42387</v>
      </c>
      <c r="J92" s="3" t="s">
        <v>2533</v>
      </c>
      <c r="K92" s="17">
        <f>IF(J92="Januar",238.19,IF(J92="Februar",240.59,IF(J92="Mars",245.99,IF(J92="April",250.79,IF(J92="Mai",256.52,IF(J92="Juni",259.83,IF(J92="Juli",265.66,IF(J92="August",272.21,IF(J92="September",275.91,IF(J92="Oktober",281.13,IF(J92="November",284.38,IF(J92="Desember",287.34,0))))))))))))</f>
        <v>238.19</v>
      </c>
      <c r="L92" s="20">
        <f>$K$2/K92</f>
        <v>1</v>
      </c>
      <c r="M92" s="6">
        <v>12</v>
      </c>
      <c r="N92" s="6">
        <v>2475000</v>
      </c>
      <c r="O92" s="6">
        <v>3000000</v>
      </c>
      <c r="P92" s="6">
        <f>O92-N92</f>
        <v>525000</v>
      </c>
      <c r="Q92" s="8">
        <f>P92/N92</f>
        <v>0.21212121212121213</v>
      </c>
      <c r="R92" s="6"/>
      <c r="S92" s="9">
        <f>(N92+R92)/F92</f>
        <v>50510.204081632655</v>
      </c>
      <c r="T92" s="6">
        <v>61224</v>
      </c>
      <c r="U92" s="5">
        <f>T92-S92</f>
        <v>10713.795918367345</v>
      </c>
      <c r="V92" s="4">
        <f>U92/S92</f>
        <v>0.21211151515151511</v>
      </c>
      <c r="W92" s="22">
        <f>S92*L92</f>
        <v>50510.204081632655</v>
      </c>
      <c r="X92" s="22">
        <f>T92*L92</f>
        <v>61224</v>
      </c>
      <c r="Y92" s="22">
        <f>X92-W92</f>
        <v>10713.795918367345</v>
      </c>
      <c r="Z92" s="8">
        <f>Y92/W92</f>
        <v>0.21211151515151511</v>
      </c>
      <c r="AA92" s="10">
        <v>5020</v>
      </c>
      <c r="AB92" s="6">
        <v>2011</v>
      </c>
      <c r="AC92" s="6">
        <f>2016-AB92</f>
        <v>5</v>
      </c>
      <c r="AD92" s="6" t="s">
        <v>681</v>
      </c>
    </row>
    <row r="93" spans="1:30" x14ac:dyDescent="0.2">
      <c r="A93">
        <v>3</v>
      </c>
      <c r="B93" s="2" t="s">
        <v>1503</v>
      </c>
      <c r="C93" s="2" t="s">
        <v>22</v>
      </c>
      <c r="D93" s="2" t="s">
        <v>23</v>
      </c>
      <c r="E93" s="6" t="s">
        <v>2767</v>
      </c>
      <c r="F93" s="2">
        <v>70</v>
      </c>
      <c r="G93" s="2">
        <v>78</v>
      </c>
      <c r="H93" s="3">
        <v>42375</v>
      </c>
      <c r="I93" s="3">
        <v>42387</v>
      </c>
      <c r="J93" s="3" t="s">
        <v>2533</v>
      </c>
      <c r="K93" s="17">
        <f>IF(J93="Januar",238.19,IF(J93="Februar",240.59,IF(J93="Mars",245.99,IF(J93="April",250.79,IF(J93="Mai",256.52,IF(J93="Juni",259.83,IF(J93="Juli",265.66,IF(J93="August",272.21,IF(J93="September",275.91,IF(J93="Oktober",281.13,IF(J93="November",284.38,IF(J93="Desember",287.34,0))))))))))))</f>
        <v>238.19</v>
      </c>
      <c r="L93" s="20">
        <f>$K$2/K93</f>
        <v>1</v>
      </c>
      <c r="M93" s="2">
        <v>12</v>
      </c>
      <c r="N93" s="2">
        <v>5650000</v>
      </c>
      <c r="O93" s="2">
        <v>6100000</v>
      </c>
      <c r="P93" s="2">
        <f>O93-N93</f>
        <v>450000</v>
      </c>
      <c r="Q93" s="4">
        <f>P93/N93</f>
        <v>7.9646017699115043E-2</v>
      </c>
      <c r="R93" s="2"/>
      <c r="S93" s="9">
        <f>(N93+R93)/F93</f>
        <v>80714.28571428571</v>
      </c>
      <c r="T93" s="2">
        <v>87143</v>
      </c>
      <c r="U93" s="5">
        <f>T93-S93</f>
        <v>6428.7142857142899</v>
      </c>
      <c r="V93" s="4">
        <f>U93/S93</f>
        <v>7.9647787610619525E-2</v>
      </c>
      <c r="W93" s="22">
        <f>S93*L93</f>
        <v>80714.28571428571</v>
      </c>
      <c r="X93" s="22">
        <f>T93*L93</f>
        <v>87143</v>
      </c>
      <c r="Y93" s="22">
        <f>X93-W93</f>
        <v>6428.7142857142899</v>
      </c>
      <c r="Z93" s="8">
        <f>Y93/W93</f>
        <v>7.9647787610619525E-2</v>
      </c>
      <c r="AA93" s="2">
        <v>947</v>
      </c>
      <c r="AB93" s="2">
        <v>2005</v>
      </c>
      <c r="AC93" s="2">
        <f>2016-AB93</f>
        <v>11</v>
      </c>
      <c r="AD93" s="2" t="s">
        <v>25</v>
      </c>
    </row>
    <row r="94" spans="1:30" x14ac:dyDescent="0.2">
      <c r="A94">
        <v>3</v>
      </c>
      <c r="B94" s="6" t="s">
        <v>2346</v>
      </c>
      <c r="C94" s="6" t="s">
        <v>22</v>
      </c>
      <c r="D94" s="6" t="s">
        <v>23</v>
      </c>
      <c r="E94" s="6" t="s">
        <v>2767</v>
      </c>
      <c r="F94" s="6">
        <v>117</v>
      </c>
      <c r="G94" s="6"/>
      <c r="H94" s="7">
        <v>42372</v>
      </c>
      <c r="I94" s="7">
        <v>42387</v>
      </c>
      <c r="J94" s="7" t="s">
        <v>2533</v>
      </c>
      <c r="K94" s="17">
        <f>IF(J94="Januar",238.19,IF(J94="Februar",240.59,IF(J94="Mars",245.99,IF(J94="April",250.79,IF(J94="Mai",256.52,IF(J94="Juni",259.83,IF(J94="Juli",265.66,IF(J94="August",272.21,IF(J94="September",275.91,IF(J94="Oktober",281.13,IF(J94="November",284.38,IF(J94="Desember",287.34,0))))))))))))</f>
        <v>238.19</v>
      </c>
      <c r="L94" s="20">
        <f>$K$2/K94</f>
        <v>1</v>
      </c>
      <c r="M94" s="6">
        <v>15</v>
      </c>
      <c r="N94" s="6">
        <v>10400000</v>
      </c>
      <c r="O94" s="6">
        <v>10400000</v>
      </c>
      <c r="P94" s="6">
        <f>O94-N94</f>
        <v>0</v>
      </c>
      <c r="Q94" s="8">
        <f>P94/N94</f>
        <v>0</v>
      </c>
      <c r="R94" s="6"/>
      <c r="S94" s="9">
        <f>(N94+R94)/F94</f>
        <v>88888.888888888891</v>
      </c>
      <c r="T94" s="6">
        <v>88889</v>
      </c>
      <c r="U94" s="5">
        <f>T94-S94</f>
        <v>0.11111111110949423</v>
      </c>
      <c r="V94" s="4">
        <f>U94/S94</f>
        <v>1.2499999999818101E-6</v>
      </c>
      <c r="W94" s="22">
        <f>S94*L94</f>
        <v>88888.888888888891</v>
      </c>
      <c r="X94" s="22">
        <f>T94*L94</f>
        <v>88889</v>
      </c>
      <c r="Y94" s="22">
        <f>X94-W94</f>
        <v>0.11111111110949423</v>
      </c>
      <c r="Z94" s="8">
        <f>Y94/W94</f>
        <v>1.2499999999818101E-6</v>
      </c>
      <c r="AA94" s="10">
        <v>2240</v>
      </c>
      <c r="AB94" s="6">
        <v>2015</v>
      </c>
      <c r="AC94" s="6">
        <f>2016-AB94</f>
        <v>1</v>
      </c>
      <c r="AD94" s="6" t="s">
        <v>37</v>
      </c>
    </row>
    <row r="95" spans="1:30" x14ac:dyDescent="0.2">
      <c r="A95">
        <v>3</v>
      </c>
      <c r="B95" s="2" t="s">
        <v>722</v>
      </c>
      <c r="C95" s="2" t="s">
        <v>22</v>
      </c>
      <c r="D95" s="2" t="s">
        <v>23</v>
      </c>
      <c r="E95" s="6" t="s">
        <v>2767</v>
      </c>
      <c r="F95" s="2">
        <v>50</v>
      </c>
      <c r="G95" s="2">
        <v>57</v>
      </c>
      <c r="H95" s="3">
        <v>42366</v>
      </c>
      <c r="I95" s="3">
        <v>42387</v>
      </c>
      <c r="J95" s="7" t="s">
        <v>2533</v>
      </c>
      <c r="K95" s="17">
        <f>IF(J95="Januar",238.19,IF(J95="Februar",240.59,IF(J95="Mars",245.99,IF(J95="April",250.79,IF(J95="Mai",256.52,IF(J95="Juni",259.83,IF(J95="Juli",265.66,IF(J95="August",272.21,IF(J95="September",275.91,IF(J95="Oktober",281.13,IF(J95="November",284.38,IF(J95="Desember",287.34,0))))))))))))</f>
        <v>238.19</v>
      </c>
      <c r="L95" s="20">
        <f>$K$2/K95</f>
        <v>1</v>
      </c>
      <c r="M95" s="2">
        <v>21</v>
      </c>
      <c r="N95" s="2">
        <v>2900000</v>
      </c>
      <c r="O95" s="2">
        <v>3615000</v>
      </c>
      <c r="P95" s="2">
        <f>O95-N95</f>
        <v>715000</v>
      </c>
      <c r="Q95" s="4">
        <f>P95/N95</f>
        <v>0.24655172413793103</v>
      </c>
      <c r="R95" s="2">
        <v>65151</v>
      </c>
      <c r="S95" s="9">
        <f>(N95+R95)/F95</f>
        <v>59303.02</v>
      </c>
      <c r="T95" s="2">
        <v>73603</v>
      </c>
      <c r="U95" s="5">
        <f>T95-S95</f>
        <v>14299.980000000003</v>
      </c>
      <c r="V95" s="4">
        <f>U95/S95</f>
        <v>0.24113409401409919</v>
      </c>
      <c r="W95" s="22">
        <f>S95*L95</f>
        <v>59303.02</v>
      </c>
      <c r="X95" s="22">
        <f>T95*L95</f>
        <v>73603</v>
      </c>
      <c r="Y95" s="22">
        <f>X95-W95</f>
        <v>14299.980000000003</v>
      </c>
      <c r="Z95" s="8">
        <f>Y95/W95</f>
        <v>0.24113409401409919</v>
      </c>
      <c r="AA95" s="2">
        <v>544</v>
      </c>
      <c r="AB95" s="2">
        <v>1969</v>
      </c>
      <c r="AC95" s="2">
        <f>2016-AB95</f>
        <v>47</v>
      </c>
      <c r="AD95" s="2" t="s">
        <v>37</v>
      </c>
    </row>
    <row r="96" spans="1:30" x14ac:dyDescent="0.2">
      <c r="A96">
        <v>3</v>
      </c>
      <c r="B96" s="6" t="s">
        <v>1734</v>
      </c>
      <c r="C96" s="6" t="s">
        <v>22</v>
      </c>
      <c r="D96" s="6" t="s">
        <v>23</v>
      </c>
      <c r="E96" s="6" t="s">
        <v>2767</v>
      </c>
      <c r="F96" s="6">
        <v>77</v>
      </c>
      <c r="G96" s="6">
        <v>84</v>
      </c>
      <c r="H96" s="7">
        <v>42366</v>
      </c>
      <c r="I96" s="7">
        <v>42387</v>
      </c>
      <c r="J96" s="3" t="s">
        <v>2533</v>
      </c>
      <c r="K96" s="17">
        <f>IF(J96="Januar",238.19,IF(J96="Februar",240.59,IF(J96="Mars",245.99,IF(J96="April",250.79,IF(J96="Mai",256.52,IF(J96="Juni",259.83,IF(J96="Juli",265.66,IF(J96="August",272.21,IF(J96="September",275.91,IF(J96="Oktober",281.13,IF(J96="November",284.38,IF(J96="Desember",287.34,0))))))))))))</f>
        <v>238.19</v>
      </c>
      <c r="L96" s="20">
        <f>$K$2/K96</f>
        <v>1</v>
      </c>
      <c r="M96" s="6">
        <v>21</v>
      </c>
      <c r="N96" s="6">
        <v>3150000</v>
      </c>
      <c r="O96" s="6">
        <v>3000000</v>
      </c>
      <c r="P96" s="6">
        <f>O96-N96</f>
        <v>-150000</v>
      </c>
      <c r="Q96" s="8">
        <f>P96/N96</f>
        <v>-4.7619047619047616E-2</v>
      </c>
      <c r="R96" s="6">
        <v>15930</v>
      </c>
      <c r="S96" s="9">
        <f>(N96+R96)/F96</f>
        <v>41115.974025974028</v>
      </c>
      <c r="T96" s="6">
        <v>39168</v>
      </c>
      <c r="U96" s="5">
        <f>T96-S96</f>
        <v>-1947.9740259740283</v>
      </c>
      <c r="V96" s="4">
        <f>U96/S96</f>
        <v>-4.737754782954777E-2</v>
      </c>
      <c r="W96" s="22">
        <f>S96*L96</f>
        <v>41115.974025974028</v>
      </c>
      <c r="X96" s="22">
        <f>T96*L96</f>
        <v>39168</v>
      </c>
      <c r="Y96" s="22">
        <f>X96-W96</f>
        <v>-1947.9740259740283</v>
      </c>
      <c r="Z96" s="8">
        <f>Y96/W96</f>
        <v>-4.737754782954777E-2</v>
      </c>
      <c r="AA96" s="10">
        <v>2098</v>
      </c>
      <c r="AB96" s="6">
        <v>1927</v>
      </c>
      <c r="AC96" s="6">
        <f>2016-AB96</f>
        <v>89</v>
      </c>
      <c r="AD96" s="6" t="s">
        <v>590</v>
      </c>
    </row>
    <row r="97" spans="1:30" x14ac:dyDescent="0.2">
      <c r="A97">
        <v>3</v>
      </c>
      <c r="B97" s="6" t="s">
        <v>1765</v>
      </c>
      <c r="C97" s="6" t="s">
        <v>22</v>
      </c>
      <c r="D97" s="6" t="s">
        <v>23</v>
      </c>
      <c r="E97" s="6" t="s">
        <v>2767</v>
      </c>
      <c r="F97" s="6">
        <v>78</v>
      </c>
      <c r="G97" s="6">
        <v>86</v>
      </c>
      <c r="H97" s="7">
        <v>42366</v>
      </c>
      <c r="I97" s="7">
        <v>42387</v>
      </c>
      <c r="J97" s="7" t="s">
        <v>2533</v>
      </c>
      <c r="K97" s="17">
        <f>IF(J97="Januar",238.19,IF(J97="Februar",240.59,IF(J97="Mars",245.99,IF(J97="April",250.79,IF(J97="Mai",256.52,IF(J97="Juni",259.83,IF(J97="Juli",265.66,IF(J97="August",272.21,IF(J97="September",275.91,IF(J97="Oktober",281.13,IF(J97="November",284.38,IF(J97="Desember",287.34,0))))))))))))</f>
        <v>238.19</v>
      </c>
      <c r="L97" s="20">
        <f>$K$2/K97</f>
        <v>1</v>
      </c>
      <c r="M97" s="6">
        <v>21</v>
      </c>
      <c r="N97" s="6">
        <v>3200000</v>
      </c>
      <c r="O97" s="6">
        <v>3900000</v>
      </c>
      <c r="P97" s="6">
        <f>O97-N97</f>
        <v>700000</v>
      </c>
      <c r="Q97" s="8">
        <f>P97/N97</f>
        <v>0.21875</v>
      </c>
      <c r="R97" s="6">
        <v>48488</v>
      </c>
      <c r="S97" s="9">
        <f>(N97+R97)/F97</f>
        <v>41647.282051282054</v>
      </c>
      <c r="T97" s="6">
        <v>50622</v>
      </c>
      <c r="U97" s="5">
        <f>T97-S97</f>
        <v>8974.7179487179455</v>
      </c>
      <c r="V97" s="4">
        <f>U97/S97</f>
        <v>0.21549348496900703</v>
      </c>
      <c r="W97" s="22">
        <f>S97*L97</f>
        <v>41647.282051282054</v>
      </c>
      <c r="X97" s="22">
        <f>T97*L97</f>
        <v>50622</v>
      </c>
      <c r="Y97" s="22">
        <f>X97-W97</f>
        <v>8974.7179487179455</v>
      </c>
      <c r="Z97" s="8">
        <f>Y97/W97</f>
        <v>0.21549348496900703</v>
      </c>
      <c r="AA97" s="6">
        <v>444</v>
      </c>
      <c r="AB97" s="6">
        <v>1898</v>
      </c>
      <c r="AC97" s="6">
        <f>2016-AB97</f>
        <v>118</v>
      </c>
      <c r="AD97" s="6" t="s">
        <v>37</v>
      </c>
    </row>
    <row r="98" spans="1:30" x14ac:dyDescent="0.2">
      <c r="A98">
        <v>3</v>
      </c>
      <c r="B98" s="6" t="s">
        <v>92</v>
      </c>
      <c r="C98" s="6" t="s">
        <v>22</v>
      </c>
      <c r="D98" s="6" t="s">
        <v>23</v>
      </c>
      <c r="E98" s="6" t="s">
        <v>2767</v>
      </c>
      <c r="F98" s="6">
        <v>26</v>
      </c>
      <c r="G98" s="6">
        <v>30</v>
      </c>
      <c r="H98" s="7">
        <v>42378</v>
      </c>
      <c r="I98" s="7">
        <v>42388</v>
      </c>
      <c r="J98" s="7" t="s">
        <v>2533</v>
      </c>
      <c r="K98" s="17">
        <f>IF(J98="Januar",238.19,IF(J98="Februar",240.59,IF(J98="Mars",245.99,IF(J98="April",250.79,IF(J98="Mai",256.52,IF(J98="Juni",259.83,IF(J98="Juli",265.66,IF(J98="August",272.21,IF(J98="September",275.91,IF(J98="Oktober",281.13,IF(J98="November",284.38,IF(J98="Desember",287.34,0))))))))))))</f>
        <v>238.19</v>
      </c>
      <c r="L98" s="20">
        <f>$K$2/K98</f>
        <v>1</v>
      </c>
      <c r="M98" s="6">
        <v>10</v>
      </c>
      <c r="N98" s="6">
        <v>2290000</v>
      </c>
      <c r="O98" s="6">
        <v>2300000</v>
      </c>
      <c r="P98" s="6">
        <f>O98-N98</f>
        <v>10000</v>
      </c>
      <c r="Q98" s="8">
        <f>P98/N98</f>
        <v>4.3668122270742356E-3</v>
      </c>
      <c r="R98" s="6">
        <v>2244</v>
      </c>
      <c r="S98" s="9">
        <f>(N98+R98)/F98</f>
        <v>88163.230769230766</v>
      </c>
      <c r="T98" s="6">
        <v>88548</v>
      </c>
      <c r="U98" s="5">
        <f>T98-S98</f>
        <v>384.76923076923413</v>
      </c>
      <c r="V98" s="8">
        <f>U98/S98</f>
        <v>4.3642823364354261E-3</v>
      </c>
      <c r="W98" s="22">
        <f>S98*L98</f>
        <v>88163.230769230766</v>
      </c>
      <c r="X98" s="22">
        <f>T98*L98</f>
        <v>88548</v>
      </c>
      <c r="Y98" s="22">
        <f>X98-W98</f>
        <v>384.76923076923413</v>
      </c>
      <c r="Z98" s="8">
        <f>Y98/W98</f>
        <v>4.3642823364354261E-3</v>
      </c>
      <c r="AA98" s="6">
        <v>637</v>
      </c>
      <c r="AB98" s="6">
        <v>1932</v>
      </c>
      <c r="AC98" s="6">
        <f>2016-AB98</f>
        <v>84</v>
      </c>
      <c r="AD98" s="6" t="s">
        <v>37</v>
      </c>
    </row>
    <row r="99" spans="1:30" x14ac:dyDescent="0.2">
      <c r="A99">
        <v>3</v>
      </c>
      <c r="B99" s="2" t="s">
        <v>723</v>
      </c>
      <c r="C99" s="2" t="s">
        <v>22</v>
      </c>
      <c r="D99" s="2" t="s">
        <v>23</v>
      </c>
      <c r="E99" s="6" t="s">
        <v>2767</v>
      </c>
      <c r="F99" s="2">
        <v>50</v>
      </c>
      <c r="G99" s="2">
        <v>55</v>
      </c>
      <c r="H99" s="3">
        <v>42378</v>
      </c>
      <c r="I99" s="3">
        <v>42388</v>
      </c>
      <c r="J99" s="3" t="s">
        <v>2533</v>
      </c>
      <c r="K99" s="17">
        <f>IF(J99="Januar",238.19,IF(J99="Februar",240.59,IF(J99="Mars",245.99,IF(J99="April",250.79,IF(J99="Mai",256.52,IF(J99="Juni",259.83,IF(J99="Juli",265.66,IF(J99="August",272.21,IF(J99="September",275.91,IF(J99="Oktober",281.13,IF(J99="November",284.38,IF(J99="Desember",287.34,0))))))))))))</f>
        <v>238.19</v>
      </c>
      <c r="L99" s="20">
        <f>$K$2/K99</f>
        <v>1</v>
      </c>
      <c r="M99" s="2">
        <v>10</v>
      </c>
      <c r="N99" s="2">
        <v>2800000</v>
      </c>
      <c r="O99" s="2">
        <v>3200000</v>
      </c>
      <c r="P99" s="2">
        <f>O99-N99</f>
        <v>400000</v>
      </c>
      <c r="Q99" s="4">
        <f>P99/N99</f>
        <v>0.14285714285714285</v>
      </c>
      <c r="R99" s="2">
        <v>134005</v>
      </c>
      <c r="S99" s="9">
        <f>(N99+R99)/F99</f>
        <v>58680.1</v>
      </c>
      <c r="T99" s="2">
        <v>66680</v>
      </c>
      <c r="U99" s="5">
        <f>T99-S99</f>
        <v>7999.9000000000015</v>
      </c>
      <c r="V99" s="4">
        <f>U99/S99</f>
        <v>0.13633071518283033</v>
      </c>
      <c r="W99" s="22">
        <f>S99*L99</f>
        <v>58680.1</v>
      </c>
      <c r="X99" s="22">
        <f>T99*L99</f>
        <v>66680</v>
      </c>
      <c r="Y99" s="22">
        <f>X99-W99</f>
        <v>7999.9000000000015</v>
      </c>
      <c r="Z99" s="8">
        <f>Y99/W99</f>
        <v>0.13633071518283033</v>
      </c>
      <c r="AA99" s="11">
        <v>1212</v>
      </c>
      <c r="AB99" s="2">
        <v>1966</v>
      </c>
      <c r="AC99" s="2">
        <f>2016-AB99</f>
        <v>50</v>
      </c>
      <c r="AD99" s="2" t="s">
        <v>156</v>
      </c>
    </row>
    <row r="100" spans="1:30" x14ac:dyDescent="0.2">
      <c r="A100">
        <v>3</v>
      </c>
      <c r="B100" s="2" t="s">
        <v>906</v>
      </c>
      <c r="C100" s="2" t="s">
        <v>22</v>
      </c>
      <c r="D100" s="2" t="s">
        <v>23</v>
      </c>
      <c r="E100" s="6" t="s">
        <v>2767</v>
      </c>
      <c r="F100" s="2">
        <v>54</v>
      </c>
      <c r="G100" s="2">
        <v>60</v>
      </c>
      <c r="H100" s="3">
        <v>42378</v>
      </c>
      <c r="I100" s="3">
        <v>42388</v>
      </c>
      <c r="J100" s="3" t="s">
        <v>2533</v>
      </c>
      <c r="K100" s="17">
        <f>IF(J100="Januar",238.19,IF(J100="Februar",240.59,IF(J100="Mars",245.99,IF(J100="April",250.79,IF(J100="Mai",256.52,IF(J100="Juni",259.83,IF(J100="Juli",265.66,IF(J100="August",272.21,IF(J100="September",275.91,IF(J100="Oktober",281.13,IF(J100="November",284.38,IF(J100="Desember",287.34,0))))))))))))</f>
        <v>238.19</v>
      </c>
      <c r="L100" s="20">
        <f>$K$2/K100</f>
        <v>1</v>
      </c>
      <c r="M100" s="2">
        <v>10</v>
      </c>
      <c r="N100" s="2">
        <v>3390000</v>
      </c>
      <c r="O100" s="2">
        <v>3600000</v>
      </c>
      <c r="P100" s="2">
        <f>O100-N100</f>
        <v>210000</v>
      </c>
      <c r="Q100" s="4">
        <f>P100/N100</f>
        <v>6.1946902654867256E-2</v>
      </c>
      <c r="R100" s="2">
        <v>45340</v>
      </c>
      <c r="S100" s="9">
        <f>(N100+R100)/F100</f>
        <v>63617.407407407409</v>
      </c>
      <c r="T100" s="2">
        <v>67506</v>
      </c>
      <c r="U100" s="5">
        <f>T100-S100</f>
        <v>3888.5925925925912</v>
      </c>
      <c r="V100" s="4">
        <f>U100/S100</f>
        <v>6.1124663061007042E-2</v>
      </c>
      <c r="W100" s="22">
        <f>S100*L100</f>
        <v>63617.407407407409</v>
      </c>
      <c r="X100" s="22">
        <f>T100*L100</f>
        <v>67506</v>
      </c>
      <c r="Y100" s="22">
        <f>X100-W100</f>
        <v>3888.5925925925912</v>
      </c>
      <c r="Z100" s="8">
        <f>Y100/W100</f>
        <v>6.1124663061007042E-2</v>
      </c>
      <c r="AA100" s="2">
        <v>389</v>
      </c>
      <c r="AB100" s="2">
        <v>1899</v>
      </c>
      <c r="AC100" s="2">
        <f>2016-AB100</f>
        <v>117</v>
      </c>
      <c r="AD100" s="2" t="s">
        <v>96</v>
      </c>
    </row>
    <row r="101" spans="1:30" x14ac:dyDescent="0.2">
      <c r="A101">
        <v>3</v>
      </c>
      <c r="B101" s="6" t="s">
        <v>957</v>
      </c>
      <c r="C101" s="6" t="s">
        <v>22</v>
      </c>
      <c r="D101" s="6" t="s">
        <v>23</v>
      </c>
      <c r="E101" s="6" t="s">
        <v>2767</v>
      </c>
      <c r="F101" s="6">
        <v>55</v>
      </c>
      <c r="G101" s="6">
        <v>60</v>
      </c>
      <c r="H101" s="7">
        <v>42378</v>
      </c>
      <c r="I101" s="7">
        <v>42388</v>
      </c>
      <c r="J101" s="7" t="s">
        <v>2533</v>
      </c>
      <c r="K101" s="17">
        <f>IF(J101="Januar",238.19,IF(J101="Februar",240.59,IF(J101="Mars",245.99,IF(J101="April",250.79,IF(J101="Mai",256.52,IF(J101="Juni",259.83,IF(J101="Juli",265.66,IF(J101="August",272.21,IF(J101="September",275.91,IF(J101="Oktober",281.13,IF(J101="November",284.38,IF(J101="Desember",287.34,0))))))))))))</f>
        <v>238.19</v>
      </c>
      <c r="L101" s="20">
        <f>$K$2/K101</f>
        <v>1</v>
      </c>
      <c r="M101" s="6">
        <v>10</v>
      </c>
      <c r="N101" s="6">
        <v>4100000</v>
      </c>
      <c r="O101" s="6">
        <v>4290000</v>
      </c>
      <c r="P101" s="6">
        <f>O101-N101</f>
        <v>190000</v>
      </c>
      <c r="Q101" s="8">
        <f>P101/N101</f>
        <v>4.6341463414634146E-2</v>
      </c>
      <c r="R101" s="6"/>
      <c r="S101" s="9">
        <f>(N101+R101)/F101</f>
        <v>74545.454545454544</v>
      </c>
      <c r="T101" s="6">
        <v>78000</v>
      </c>
      <c r="U101" s="5">
        <f>T101-S101</f>
        <v>3454.5454545454559</v>
      </c>
      <c r="V101" s="4">
        <f>U101/S101</f>
        <v>4.6341463414634167E-2</v>
      </c>
      <c r="W101" s="22">
        <f>S101*L101</f>
        <v>74545.454545454544</v>
      </c>
      <c r="X101" s="22">
        <f>T101*L101</f>
        <v>78000</v>
      </c>
      <c r="Y101" s="22">
        <f>X101-W101</f>
        <v>3454.5454545454559</v>
      </c>
      <c r="Z101" s="8">
        <f>Y101/W101</f>
        <v>4.6341463414634167E-2</v>
      </c>
      <c r="AA101" s="6">
        <v>387</v>
      </c>
      <c r="AB101" s="6">
        <v>1975</v>
      </c>
      <c r="AC101" s="6">
        <f>2016-AB101</f>
        <v>41</v>
      </c>
      <c r="AD101" s="6" t="s">
        <v>460</v>
      </c>
    </row>
    <row r="102" spans="1:30" x14ac:dyDescent="0.2">
      <c r="A102">
        <v>3</v>
      </c>
      <c r="B102" s="2" t="s">
        <v>1078</v>
      </c>
      <c r="C102" s="2" t="s">
        <v>22</v>
      </c>
      <c r="D102" s="2" t="s">
        <v>23</v>
      </c>
      <c r="E102" s="6" t="s">
        <v>2767</v>
      </c>
      <c r="F102" s="2">
        <v>58</v>
      </c>
      <c r="G102" s="2">
        <v>65</v>
      </c>
      <c r="H102" s="3">
        <v>42378</v>
      </c>
      <c r="I102" s="3">
        <v>42388</v>
      </c>
      <c r="J102" s="3" t="s">
        <v>2533</v>
      </c>
      <c r="K102" s="17">
        <f>IF(J102="Januar",238.19,IF(J102="Februar",240.59,IF(J102="Mars",245.99,IF(J102="April",250.79,IF(J102="Mai",256.52,IF(J102="Juni",259.83,IF(J102="Juli",265.66,IF(J102="August",272.21,IF(J102="September",275.91,IF(J102="Oktober",281.13,IF(J102="November",284.38,IF(J102="Desember",287.34,0))))))))))))</f>
        <v>238.19</v>
      </c>
      <c r="L102" s="20">
        <f>$K$2/K102</f>
        <v>1</v>
      </c>
      <c r="M102" s="2">
        <v>10</v>
      </c>
      <c r="N102" s="2">
        <v>3100000</v>
      </c>
      <c r="O102" s="2">
        <v>3100000</v>
      </c>
      <c r="P102" s="2">
        <f>O102-N102</f>
        <v>0</v>
      </c>
      <c r="Q102" s="4">
        <f>P102/N102</f>
        <v>0</v>
      </c>
      <c r="R102" s="2">
        <v>318011</v>
      </c>
      <c r="S102" s="9">
        <f>(N102+R102)/F102</f>
        <v>58931.224137931036</v>
      </c>
      <c r="T102" s="2">
        <v>58931</v>
      </c>
      <c r="U102" s="5">
        <f>T102-S102</f>
        <v>-0.22413793103623902</v>
      </c>
      <c r="V102" s="4">
        <f>U102/S102</f>
        <v>-3.8033815573156034E-6</v>
      </c>
      <c r="W102" s="22">
        <f>S102*L102</f>
        <v>58931.224137931036</v>
      </c>
      <c r="X102" s="22">
        <f>T102*L102</f>
        <v>58931</v>
      </c>
      <c r="Y102" s="22">
        <f>X102-W102</f>
        <v>-0.22413793103623902</v>
      </c>
      <c r="Z102" s="8">
        <f>Y102/W102</f>
        <v>-3.8033815573156034E-6</v>
      </c>
      <c r="AA102" s="11">
        <v>6992</v>
      </c>
      <c r="AB102" s="2">
        <v>1932</v>
      </c>
      <c r="AC102" s="2">
        <f>2016-AB102</f>
        <v>84</v>
      </c>
      <c r="AD102" s="2" t="s">
        <v>37</v>
      </c>
    </row>
    <row r="103" spans="1:30" x14ac:dyDescent="0.2">
      <c r="A103">
        <v>3</v>
      </c>
      <c r="B103" s="2" t="s">
        <v>1134</v>
      </c>
      <c r="C103" s="2" t="s">
        <v>22</v>
      </c>
      <c r="D103" s="2" t="s">
        <v>23</v>
      </c>
      <c r="E103" s="6" t="s">
        <v>2767</v>
      </c>
      <c r="F103" s="2">
        <v>60</v>
      </c>
      <c r="G103" s="2">
        <v>66</v>
      </c>
      <c r="H103" s="3">
        <v>42378</v>
      </c>
      <c r="I103" s="3">
        <v>42388</v>
      </c>
      <c r="J103" s="7" t="s">
        <v>2533</v>
      </c>
      <c r="K103" s="17">
        <f>IF(J103="Januar",238.19,IF(J103="Februar",240.59,IF(J103="Mars",245.99,IF(J103="April",250.79,IF(J103="Mai",256.52,IF(J103="Juni",259.83,IF(J103="Juli",265.66,IF(J103="August",272.21,IF(J103="September",275.91,IF(J103="Oktober",281.13,IF(J103="November",284.38,IF(J103="Desember",287.34,0))))))))))))</f>
        <v>238.19</v>
      </c>
      <c r="L103" s="20">
        <f>$K$2/K103</f>
        <v>1</v>
      </c>
      <c r="M103" s="2">
        <v>10</v>
      </c>
      <c r="N103" s="2">
        <v>3850000</v>
      </c>
      <c r="O103" s="2">
        <v>4150000</v>
      </c>
      <c r="P103" s="2">
        <f>O103-N103</f>
        <v>300000</v>
      </c>
      <c r="Q103" s="4">
        <f>P103/N103</f>
        <v>7.792207792207792E-2</v>
      </c>
      <c r="R103" s="2">
        <v>50389</v>
      </c>
      <c r="S103" s="9">
        <f>(N103+R103)/F103</f>
        <v>65006.48333333333</v>
      </c>
      <c r="T103" s="2">
        <v>70006</v>
      </c>
      <c r="U103" s="5">
        <f>T103-S103</f>
        <v>4999.5166666666701</v>
      </c>
      <c r="V103" s="4">
        <f>U103/S103</f>
        <v>7.6907969948638508E-2</v>
      </c>
      <c r="W103" s="22">
        <f>S103*L103</f>
        <v>65006.48333333333</v>
      </c>
      <c r="X103" s="22">
        <f>T103*L103</f>
        <v>70006</v>
      </c>
      <c r="Y103" s="22">
        <f>X103-W103</f>
        <v>4999.5166666666701</v>
      </c>
      <c r="Z103" s="8">
        <f>Y103/W103</f>
        <v>7.6907969948638508E-2</v>
      </c>
      <c r="AA103" s="2">
        <v>592</v>
      </c>
      <c r="AB103" s="2">
        <v>1880</v>
      </c>
      <c r="AC103" s="2">
        <f>2016-AB103</f>
        <v>136</v>
      </c>
      <c r="AD103" s="2" t="s">
        <v>130</v>
      </c>
    </row>
    <row r="104" spans="1:30" x14ac:dyDescent="0.2">
      <c r="A104">
        <v>3</v>
      </c>
      <c r="B104" s="2" t="s">
        <v>1255</v>
      </c>
      <c r="C104" s="2" t="s">
        <v>22</v>
      </c>
      <c r="D104" s="2" t="s">
        <v>23</v>
      </c>
      <c r="E104" s="6" t="s">
        <v>2767</v>
      </c>
      <c r="F104" s="2">
        <v>64</v>
      </c>
      <c r="G104" s="2">
        <v>70</v>
      </c>
      <c r="H104" s="3">
        <v>42378</v>
      </c>
      <c r="I104" s="3">
        <v>42388</v>
      </c>
      <c r="J104" s="3" t="s">
        <v>2533</v>
      </c>
      <c r="K104" s="17">
        <f>IF(J104="Januar",238.19,IF(J104="Februar",240.59,IF(J104="Mars",245.99,IF(J104="April",250.79,IF(J104="Mai",256.52,IF(J104="Juni",259.83,IF(J104="Juli",265.66,IF(J104="August",272.21,IF(J104="September",275.91,IF(J104="Oktober",281.13,IF(J104="November",284.38,IF(J104="Desember",287.34,0))))))))))))</f>
        <v>238.19</v>
      </c>
      <c r="L104" s="20">
        <f>$K$2/K104</f>
        <v>1</v>
      </c>
      <c r="M104" s="2">
        <v>10</v>
      </c>
      <c r="N104" s="2">
        <v>4900000</v>
      </c>
      <c r="O104" s="2">
        <v>4850000</v>
      </c>
      <c r="P104" s="2">
        <f>O104-N104</f>
        <v>-50000</v>
      </c>
      <c r="Q104" s="4">
        <f>P104/N104</f>
        <v>-1.020408163265306E-2</v>
      </c>
      <c r="R104" s="2"/>
      <c r="S104" s="9">
        <f>(N104+R104)/F104</f>
        <v>76562.5</v>
      </c>
      <c r="T104" s="2">
        <v>75781</v>
      </c>
      <c r="U104" s="5">
        <f>T104-S104</f>
        <v>-781.5</v>
      </c>
      <c r="V104" s="4">
        <f>U104/S104</f>
        <v>-1.020734693877551E-2</v>
      </c>
      <c r="W104" s="22">
        <f>S104*L104</f>
        <v>76562.5</v>
      </c>
      <c r="X104" s="22">
        <f>T104*L104</f>
        <v>75781</v>
      </c>
      <c r="Y104" s="22">
        <f>X104-W104</f>
        <v>-781.5</v>
      </c>
      <c r="Z104" s="8">
        <f>Y104/W104</f>
        <v>-1.020734693877551E-2</v>
      </c>
      <c r="AA104" s="11">
        <v>3943</v>
      </c>
      <c r="AB104" s="2">
        <v>2012</v>
      </c>
      <c r="AC104" s="2">
        <f>2016-AB104</f>
        <v>4</v>
      </c>
      <c r="AD104" s="2" t="s">
        <v>148</v>
      </c>
    </row>
    <row r="105" spans="1:30" x14ac:dyDescent="0.2">
      <c r="A105">
        <v>3</v>
      </c>
      <c r="B105" s="2" t="s">
        <v>1572</v>
      </c>
      <c r="C105" s="2" t="s">
        <v>22</v>
      </c>
      <c r="D105" s="2" t="s">
        <v>23</v>
      </c>
      <c r="E105" s="6" t="s">
        <v>2767</v>
      </c>
      <c r="F105" s="2">
        <v>72</v>
      </c>
      <c r="G105" s="2">
        <v>80</v>
      </c>
      <c r="H105" s="3">
        <v>42378</v>
      </c>
      <c r="I105" s="3">
        <v>42388</v>
      </c>
      <c r="J105" s="3" t="s">
        <v>2533</v>
      </c>
      <c r="K105" s="17">
        <f>IF(J105="Januar",238.19,IF(J105="Februar",240.59,IF(J105="Mars",245.99,IF(J105="April",250.79,IF(J105="Mai",256.52,IF(J105="Juni",259.83,IF(J105="Juli",265.66,IF(J105="August",272.21,IF(J105="September",275.91,IF(J105="Oktober",281.13,IF(J105="November",284.38,IF(J105="Desember",287.34,0))))))))))))</f>
        <v>238.19</v>
      </c>
      <c r="L105" s="20">
        <f>$K$2/K105</f>
        <v>1</v>
      </c>
      <c r="M105" s="2">
        <v>10</v>
      </c>
      <c r="N105" s="2">
        <v>4850000</v>
      </c>
      <c r="O105" s="2">
        <v>5650000</v>
      </c>
      <c r="P105" s="2">
        <f>O105-N105</f>
        <v>800000</v>
      </c>
      <c r="Q105" s="4">
        <f>P105/N105</f>
        <v>0.16494845360824742</v>
      </c>
      <c r="R105" s="2"/>
      <c r="S105" s="9">
        <f>(N105+R105)/F105</f>
        <v>67361.111111111109</v>
      </c>
      <c r="T105" s="2">
        <v>78472</v>
      </c>
      <c r="U105" s="5">
        <f>T105-S105</f>
        <v>11110.888888888891</v>
      </c>
      <c r="V105" s="4">
        <f>U105/S105</f>
        <v>0.16494515463917528</v>
      </c>
      <c r="W105" s="22">
        <f>S105*L105</f>
        <v>67361.111111111109</v>
      </c>
      <c r="X105" s="22">
        <f>T105*L105</f>
        <v>78472</v>
      </c>
      <c r="Y105" s="22">
        <f>X105-W105</f>
        <v>11110.888888888891</v>
      </c>
      <c r="Z105" s="8">
        <f>Y105/W105</f>
        <v>0.16494515463917528</v>
      </c>
      <c r="AA105" s="11">
        <v>5162</v>
      </c>
      <c r="AB105" s="2">
        <v>1898</v>
      </c>
      <c r="AC105" s="2">
        <f>2016-AB105</f>
        <v>118</v>
      </c>
      <c r="AD105" s="2" t="s">
        <v>88</v>
      </c>
    </row>
    <row r="106" spans="1:30" x14ac:dyDescent="0.2">
      <c r="A106">
        <v>3</v>
      </c>
      <c r="B106" s="2" t="s">
        <v>1647</v>
      </c>
      <c r="C106" s="2" t="s">
        <v>22</v>
      </c>
      <c r="D106" s="2" t="s">
        <v>23</v>
      </c>
      <c r="E106" s="6" t="s">
        <v>2767</v>
      </c>
      <c r="F106" s="2">
        <v>74</v>
      </c>
      <c r="G106" s="2">
        <v>83</v>
      </c>
      <c r="H106" s="3">
        <v>42378</v>
      </c>
      <c r="I106" s="3">
        <v>42388</v>
      </c>
      <c r="J106" s="7" t="s">
        <v>2533</v>
      </c>
      <c r="K106" s="17">
        <f>IF(J106="Januar",238.19,IF(J106="Februar",240.59,IF(J106="Mars",245.99,IF(J106="April",250.79,IF(J106="Mai",256.52,IF(J106="Juni",259.83,IF(J106="Juli",265.66,IF(J106="August",272.21,IF(J106="September",275.91,IF(J106="Oktober",281.13,IF(J106="November",284.38,IF(J106="Desember",287.34,0))))))))))))</f>
        <v>238.19</v>
      </c>
      <c r="L106" s="20">
        <f>$K$2/K106</f>
        <v>1</v>
      </c>
      <c r="M106" s="2">
        <v>10</v>
      </c>
      <c r="N106" s="2">
        <v>4450000</v>
      </c>
      <c r="O106" s="2">
        <v>4740000</v>
      </c>
      <c r="P106" s="2">
        <f>O106-N106</f>
        <v>290000</v>
      </c>
      <c r="Q106" s="4">
        <f>P106/N106</f>
        <v>6.5168539325842698E-2</v>
      </c>
      <c r="R106" s="2"/>
      <c r="S106" s="9">
        <f>(N106+R106)/F106</f>
        <v>60135.135135135133</v>
      </c>
      <c r="T106" s="2">
        <v>64054</v>
      </c>
      <c r="U106" s="5">
        <f>T106-S106</f>
        <v>3918.8648648648668</v>
      </c>
      <c r="V106" s="4">
        <f>U106/S106</f>
        <v>6.5167640449438236E-2</v>
      </c>
      <c r="W106" s="22">
        <f>S106*L106</f>
        <v>60135.135135135133</v>
      </c>
      <c r="X106" s="22">
        <f>T106*L106</f>
        <v>64054</v>
      </c>
      <c r="Y106" s="22">
        <f>X106-W106</f>
        <v>3918.8648648648668</v>
      </c>
      <c r="Z106" s="8">
        <f>Y106/W106</f>
        <v>6.5167640449438236E-2</v>
      </c>
      <c r="AA106" s="2"/>
      <c r="AB106" s="2">
        <v>1998</v>
      </c>
      <c r="AC106" s="2">
        <f>2016-AB106</f>
        <v>18</v>
      </c>
      <c r="AD106" s="2" t="s">
        <v>161</v>
      </c>
    </row>
    <row r="107" spans="1:30" x14ac:dyDescent="0.2">
      <c r="A107">
        <v>3</v>
      </c>
      <c r="B107" s="2" t="s">
        <v>1864</v>
      </c>
      <c r="C107" s="2" t="s">
        <v>22</v>
      </c>
      <c r="D107" s="2" t="s">
        <v>23</v>
      </c>
      <c r="E107" s="6" t="s">
        <v>2767</v>
      </c>
      <c r="F107" s="2">
        <v>81</v>
      </c>
      <c r="G107" s="2">
        <v>95</v>
      </c>
      <c r="H107" s="3">
        <v>42378</v>
      </c>
      <c r="I107" s="3">
        <v>42388</v>
      </c>
      <c r="J107" s="7" t="s">
        <v>2533</v>
      </c>
      <c r="K107" s="17">
        <f>IF(J107="Januar",238.19,IF(J107="Februar",240.59,IF(J107="Mars",245.99,IF(J107="April",250.79,IF(J107="Mai",256.52,IF(J107="Juni",259.83,IF(J107="Juli",265.66,IF(J107="August",272.21,IF(J107="September",275.91,IF(J107="Oktober",281.13,IF(J107="November",284.38,IF(J107="Desember",287.34,0))))))))))))</f>
        <v>238.19</v>
      </c>
      <c r="L107" s="20">
        <f>$K$2/K107</f>
        <v>1</v>
      </c>
      <c r="M107" s="2">
        <v>10</v>
      </c>
      <c r="N107" s="2">
        <v>4300000</v>
      </c>
      <c r="O107" s="2">
        <v>4300000</v>
      </c>
      <c r="P107" s="2">
        <f>O107-N107</f>
        <v>0</v>
      </c>
      <c r="Q107" s="4">
        <f>P107/N107</f>
        <v>0</v>
      </c>
      <c r="R107" s="2">
        <v>46919</v>
      </c>
      <c r="S107" s="9">
        <f>(N107+R107)/F107</f>
        <v>53665.666666666664</v>
      </c>
      <c r="T107" s="2">
        <v>53666</v>
      </c>
      <c r="U107" s="5">
        <f>T107-S107</f>
        <v>0.33333333333575865</v>
      </c>
      <c r="V107" s="4">
        <f>U107/S107</f>
        <v>6.2112958627010195E-6</v>
      </c>
      <c r="W107" s="22">
        <f>S107*L107</f>
        <v>53665.666666666664</v>
      </c>
      <c r="X107" s="22">
        <f>T107*L107</f>
        <v>53666</v>
      </c>
      <c r="Y107" s="22">
        <f>X107-W107</f>
        <v>0.33333333333575865</v>
      </c>
      <c r="Z107" s="8">
        <f>Y107/W107</f>
        <v>6.2112958627010195E-6</v>
      </c>
      <c r="AA107" s="2"/>
      <c r="AB107" s="2">
        <v>1983</v>
      </c>
      <c r="AC107" s="2">
        <f>2016-AB107</f>
        <v>33</v>
      </c>
      <c r="AD107" s="2" t="s">
        <v>37</v>
      </c>
    </row>
    <row r="108" spans="1:30" x14ac:dyDescent="0.2">
      <c r="A108">
        <v>3</v>
      </c>
      <c r="B108" s="6" t="s">
        <v>2526</v>
      </c>
      <c r="C108" s="6" t="s">
        <v>22</v>
      </c>
      <c r="D108" s="6" t="s">
        <v>23</v>
      </c>
      <c r="E108" s="6" t="s">
        <v>2767</v>
      </c>
      <c r="F108" s="6">
        <v>206</v>
      </c>
      <c r="G108" s="6">
        <v>228</v>
      </c>
      <c r="H108" s="7">
        <v>42378</v>
      </c>
      <c r="I108" s="7">
        <v>42388</v>
      </c>
      <c r="J108" s="7" t="s">
        <v>2533</v>
      </c>
      <c r="K108" s="17">
        <f>IF(J108="Januar",238.19,IF(J108="Februar",240.59,IF(J108="Mars",245.99,IF(J108="April",250.79,IF(J108="Mai",256.52,IF(J108="Juni",259.83,IF(J108="Juli",265.66,IF(J108="August",272.21,IF(J108="September",275.91,IF(J108="Oktober",281.13,IF(J108="November",284.38,IF(J108="Desember",287.34,0))))))))))))</f>
        <v>238.19</v>
      </c>
      <c r="L108" s="20">
        <f>$K$2/K108</f>
        <v>1</v>
      </c>
      <c r="M108" s="6">
        <v>10</v>
      </c>
      <c r="N108" s="6">
        <v>8490000</v>
      </c>
      <c r="O108" s="6">
        <v>9215000</v>
      </c>
      <c r="P108" s="6">
        <f>O108-N108</f>
        <v>725000</v>
      </c>
      <c r="Q108" s="8">
        <f>P108/N108</f>
        <v>8.5394581861012953E-2</v>
      </c>
      <c r="R108" s="6">
        <v>7815</v>
      </c>
      <c r="S108" s="9">
        <f>(N108+R108)/F108</f>
        <v>41251.529126213594</v>
      </c>
      <c r="T108" s="6">
        <v>44771</v>
      </c>
      <c r="U108" s="5">
        <f>T108-S108</f>
        <v>3519.4708737864057</v>
      </c>
      <c r="V108" s="4">
        <f>U108/S108</f>
        <v>8.5317343340611626E-2</v>
      </c>
      <c r="W108" s="22">
        <f>S108*L108</f>
        <v>41251.529126213594</v>
      </c>
      <c r="X108" s="22">
        <f>T108*L108</f>
        <v>44771</v>
      </c>
      <c r="Y108" s="22">
        <f>X108-W108</f>
        <v>3519.4708737864057</v>
      </c>
      <c r="Z108" s="8">
        <f>Y108/W108</f>
        <v>8.5317343340611626E-2</v>
      </c>
      <c r="AA108" s="10">
        <v>1950</v>
      </c>
      <c r="AB108" s="6">
        <v>1926</v>
      </c>
      <c r="AC108" s="6">
        <f>2016-AB108</f>
        <v>90</v>
      </c>
      <c r="AD108" s="6" t="s">
        <v>494</v>
      </c>
    </row>
    <row r="109" spans="1:30" x14ac:dyDescent="0.2">
      <c r="A109">
        <v>3</v>
      </c>
      <c r="B109" s="2" t="s">
        <v>28</v>
      </c>
      <c r="C109" s="2" t="s">
        <v>22</v>
      </c>
      <c r="D109" s="2" t="s">
        <v>23</v>
      </c>
      <c r="E109" s="6" t="s">
        <v>2767</v>
      </c>
      <c r="F109" s="2">
        <v>16</v>
      </c>
      <c r="G109" s="2">
        <v>20</v>
      </c>
      <c r="H109" s="3">
        <v>42377</v>
      </c>
      <c r="I109" s="3">
        <v>42388</v>
      </c>
      <c r="J109" s="3" t="s">
        <v>2533</v>
      </c>
      <c r="K109" s="17">
        <f>IF(J109="Januar",238.19,IF(J109="Februar",240.59,IF(J109="Mars",245.99,IF(J109="April",250.79,IF(J109="Mai",256.52,IF(J109="Juni",259.83,IF(J109="Juli",265.66,IF(J109="August",272.21,IF(J109="September",275.91,IF(J109="Oktober",281.13,IF(J109="November",284.38,IF(J109="Desember",287.34,0))))))))))))</f>
        <v>238.19</v>
      </c>
      <c r="L109" s="20">
        <f>$K$2/K109</f>
        <v>1</v>
      </c>
      <c r="M109" s="2">
        <v>11</v>
      </c>
      <c r="N109" s="2">
        <v>1950000</v>
      </c>
      <c r="O109" s="2">
        <v>2150000</v>
      </c>
      <c r="P109" s="2">
        <f>O109-N109</f>
        <v>200000</v>
      </c>
      <c r="Q109" s="4">
        <f>P109/N109</f>
        <v>0.10256410256410256</v>
      </c>
      <c r="R109" s="2">
        <v>665</v>
      </c>
      <c r="S109" s="9">
        <f>(N109+R109)/F109</f>
        <v>121916.5625</v>
      </c>
      <c r="T109" s="2">
        <v>134417</v>
      </c>
      <c r="U109" s="5">
        <f>T109-S109</f>
        <v>12500.4375</v>
      </c>
      <c r="V109" s="4">
        <f>U109/S109</f>
        <v>0.10253272601907555</v>
      </c>
      <c r="W109" s="22">
        <f>S109*L109</f>
        <v>121916.5625</v>
      </c>
      <c r="X109" s="22">
        <f>T109*L109</f>
        <v>134417</v>
      </c>
      <c r="Y109" s="22">
        <f>X109-W109</f>
        <v>12500.4375</v>
      </c>
      <c r="Z109" s="8">
        <f>Y109/W109</f>
        <v>0.10253272601907555</v>
      </c>
      <c r="AA109" s="2">
        <v>334</v>
      </c>
      <c r="AB109" s="2">
        <v>2012</v>
      </c>
      <c r="AC109" s="2">
        <f>2016-AB109</f>
        <v>4</v>
      </c>
      <c r="AD109" s="2" t="s">
        <v>29</v>
      </c>
    </row>
    <row r="110" spans="1:30" x14ac:dyDescent="0.2">
      <c r="A110">
        <v>3</v>
      </c>
      <c r="B110" s="6" t="s">
        <v>47</v>
      </c>
      <c r="C110" s="6" t="s">
        <v>22</v>
      </c>
      <c r="D110" s="6" t="s">
        <v>23</v>
      </c>
      <c r="E110" s="6" t="s">
        <v>2767</v>
      </c>
      <c r="F110" s="6">
        <v>34</v>
      </c>
      <c r="G110" s="6">
        <v>38</v>
      </c>
      <c r="H110" s="7">
        <v>42377</v>
      </c>
      <c r="I110" s="7">
        <v>42388</v>
      </c>
      <c r="J110" s="3" t="s">
        <v>2533</v>
      </c>
      <c r="K110" s="17">
        <f>IF(J110="Januar",238.19,IF(J110="Februar",240.59,IF(J110="Mars",245.99,IF(J110="April",250.79,IF(J110="Mai",256.52,IF(J110="Juni",259.83,IF(J110="Juli",265.66,IF(J110="August",272.21,IF(J110="September",275.91,IF(J110="Oktober",281.13,IF(J110="November",284.38,IF(J110="Desember",287.34,0))))))))))))</f>
        <v>238.19</v>
      </c>
      <c r="L110" s="20">
        <f>$K$2/K110</f>
        <v>1</v>
      </c>
      <c r="M110" s="6">
        <v>11</v>
      </c>
      <c r="N110" s="6">
        <v>2790000</v>
      </c>
      <c r="O110" s="6">
        <v>2900000</v>
      </c>
      <c r="P110" s="6">
        <f>O110-N110</f>
        <v>110000</v>
      </c>
      <c r="Q110" s="8">
        <f>P110/N110</f>
        <v>3.9426523297491037E-2</v>
      </c>
      <c r="R110" s="6">
        <v>281847</v>
      </c>
      <c r="S110" s="9">
        <f>(N110+R110)/F110</f>
        <v>90348.441176470587</v>
      </c>
      <c r="T110" s="6">
        <v>93584</v>
      </c>
      <c r="U110" s="5">
        <f>T110-S110</f>
        <v>3235.5588235294126</v>
      </c>
      <c r="V110" s="4">
        <f>U110/S110</f>
        <v>3.5812004959882453E-2</v>
      </c>
      <c r="W110" s="22">
        <f>S110*L110</f>
        <v>90348.441176470587</v>
      </c>
      <c r="X110" s="22">
        <f>T110*L110</f>
        <v>93584</v>
      </c>
      <c r="Y110" s="22">
        <f>X110-W110</f>
        <v>3235.5588235294126</v>
      </c>
      <c r="Z110" s="8">
        <f>Y110/W110</f>
        <v>3.5812004959882453E-2</v>
      </c>
      <c r="AA110" s="10">
        <v>2168</v>
      </c>
      <c r="AB110" s="6">
        <v>1961</v>
      </c>
      <c r="AC110" s="6">
        <f>2016-AB110</f>
        <v>55</v>
      </c>
      <c r="AD110" s="6" t="s">
        <v>181</v>
      </c>
    </row>
    <row r="111" spans="1:30" x14ac:dyDescent="0.2">
      <c r="A111">
        <v>3</v>
      </c>
      <c r="B111" s="2" t="s">
        <v>341</v>
      </c>
      <c r="C111" s="2" t="s">
        <v>22</v>
      </c>
      <c r="D111" s="2" t="s">
        <v>23</v>
      </c>
      <c r="E111" s="6" t="s">
        <v>2767</v>
      </c>
      <c r="F111" s="2">
        <v>38</v>
      </c>
      <c r="G111" s="2">
        <v>44</v>
      </c>
      <c r="H111" s="3">
        <v>42377</v>
      </c>
      <c r="I111" s="3">
        <v>42388</v>
      </c>
      <c r="J111" s="7" t="s">
        <v>2533</v>
      </c>
      <c r="K111" s="17">
        <f>IF(J111="Januar",238.19,IF(J111="Februar",240.59,IF(J111="Mars",245.99,IF(J111="April",250.79,IF(J111="Mai",256.52,IF(J111="Juni",259.83,IF(J111="Juli",265.66,IF(J111="August",272.21,IF(J111="September",275.91,IF(J111="Oktober",281.13,IF(J111="November",284.38,IF(J111="Desember",287.34,0))))))))))))</f>
        <v>238.19</v>
      </c>
      <c r="L111" s="20">
        <f>$K$2/K111</f>
        <v>1</v>
      </c>
      <c r="M111" s="2">
        <v>11</v>
      </c>
      <c r="N111" s="2">
        <v>2950000</v>
      </c>
      <c r="O111" s="2">
        <v>3150000</v>
      </c>
      <c r="P111" s="2">
        <f>O111-N111</f>
        <v>200000</v>
      </c>
      <c r="Q111" s="4">
        <f>P111/N111</f>
        <v>6.7796610169491525E-2</v>
      </c>
      <c r="R111" s="2">
        <v>29530</v>
      </c>
      <c r="S111" s="9">
        <f>(N111+R111)/F111</f>
        <v>78408.68421052632</v>
      </c>
      <c r="T111" s="2">
        <v>83672</v>
      </c>
      <c r="U111" s="5">
        <f>T111-S111</f>
        <v>5263.3157894736796</v>
      </c>
      <c r="V111" s="4">
        <f>U111/S111</f>
        <v>6.7126694478659321E-2</v>
      </c>
      <c r="W111" s="22">
        <f>S111*L111</f>
        <v>78408.68421052632</v>
      </c>
      <c r="X111" s="22">
        <f>T111*L111</f>
        <v>83672</v>
      </c>
      <c r="Y111" s="22">
        <f>X111-W111</f>
        <v>5263.3157894736796</v>
      </c>
      <c r="Z111" s="8">
        <f>Y111/W111</f>
        <v>6.7126694478659321E-2</v>
      </c>
      <c r="AA111" s="2">
        <v>425</v>
      </c>
      <c r="AB111" s="2">
        <v>1982</v>
      </c>
      <c r="AC111" s="2">
        <f>2016-AB111</f>
        <v>34</v>
      </c>
      <c r="AD111" s="2" t="s">
        <v>312</v>
      </c>
    </row>
    <row r="112" spans="1:30" x14ac:dyDescent="0.2">
      <c r="A112">
        <v>3</v>
      </c>
      <c r="B112" s="6" t="s">
        <v>273</v>
      </c>
      <c r="C112" s="6" t="s">
        <v>22</v>
      </c>
      <c r="D112" s="6" t="s">
        <v>23</v>
      </c>
      <c r="E112" s="6" t="s">
        <v>2767</v>
      </c>
      <c r="F112" s="6">
        <v>46</v>
      </c>
      <c r="G112" s="6">
        <v>54</v>
      </c>
      <c r="H112" s="7">
        <v>42377</v>
      </c>
      <c r="I112" s="7">
        <v>42388</v>
      </c>
      <c r="J112" s="7" t="s">
        <v>2533</v>
      </c>
      <c r="K112" s="17">
        <f>IF(J112="Januar",238.19,IF(J112="Februar",240.59,IF(J112="Mars",245.99,IF(J112="April",250.79,IF(J112="Mai",256.52,IF(J112="Juni",259.83,IF(J112="Juli",265.66,IF(J112="August",272.21,IF(J112="September",275.91,IF(J112="Oktober",281.13,IF(J112="November",284.38,IF(J112="Desember",287.34,0))))))))))))</f>
        <v>238.19</v>
      </c>
      <c r="L112" s="20">
        <f>$K$2/K112</f>
        <v>1</v>
      </c>
      <c r="M112" s="6">
        <v>11</v>
      </c>
      <c r="N112" s="6">
        <v>2400000</v>
      </c>
      <c r="O112" s="6">
        <v>2840000</v>
      </c>
      <c r="P112" s="6">
        <f>O112-N112</f>
        <v>440000</v>
      </c>
      <c r="Q112" s="8">
        <f>P112/N112</f>
        <v>0.18333333333333332</v>
      </c>
      <c r="R112" s="6">
        <v>52747</v>
      </c>
      <c r="S112" s="9">
        <f>(N112+R112)/F112</f>
        <v>53320.586956521736</v>
      </c>
      <c r="T112" s="6">
        <v>62886</v>
      </c>
      <c r="U112" s="5">
        <f>T112-S112</f>
        <v>9565.4130434782637</v>
      </c>
      <c r="V112" s="4">
        <f>U112/S112</f>
        <v>0.17939436884440188</v>
      </c>
      <c r="W112" s="22">
        <f>S112*L112</f>
        <v>53320.586956521736</v>
      </c>
      <c r="X112" s="22">
        <f>T112*L112</f>
        <v>62886</v>
      </c>
      <c r="Y112" s="22">
        <f>X112-W112</f>
        <v>9565.4130434782637</v>
      </c>
      <c r="Z112" s="8">
        <f>Y112/W112</f>
        <v>0.17939436884440188</v>
      </c>
      <c r="AA112" s="10">
        <v>1445</v>
      </c>
      <c r="AB112" s="6">
        <v>1938</v>
      </c>
      <c r="AC112" s="6">
        <f>2016-AB112</f>
        <v>78</v>
      </c>
      <c r="AD112" s="6" t="s">
        <v>37</v>
      </c>
    </row>
    <row r="113" spans="1:30" x14ac:dyDescent="0.2">
      <c r="A113">
        <v>3</v>
      </c>
      <c r="B113" s="6" t="s">
        <v>393</v>
      </c>
      <c r="C113" s="6" t="s">
        <v>22</v>
      </c>
      <c r="D113" s="6" t="s">
        <v>23</v>
      </c>
      <c r="E113" s="6" t="s">
        <v>2767</v>
      </c>
      <c r="F113" s="6">
        <v>46</v>
      </c>
      <c r="G113" s="6">
        <v>50</v>
      </c>
      <c r="H113" s="7">
        <v>42377</v>
      </c>
      <c r="I113" s="7">
        <v>42388</v>
      </c>
      <c r="J113" s="3" t="s">
        <v>2533</v>
      </c>
      <c r="K113" s="17">
        <f>IF(J113="Januar",238.19,IF(J113="Februar",240.59,IF(J113="Mars",245.99,IF(J113="April",250.79,IF(J113="Mai",256.52,IF(J113="Juni",259.83,IF(J113="Juli",265.66,IF(J113="August",272.21,IF(J113="September",275.91,IF(J113="Oktober",281.13,IF(J113="November",284.38,IF(J113="Desember",287.34,0))))))))))))</f>
        <v>238.19</v>
      </c>
      <c r="L113" s="20">
        <f>$K$2/K113</f>
        <v>1</v>
      </c>
      <c r="M113" s="6">
        <v>11</v>
      </c>
      <c r="N113" s="6">
        <v>2500000</v>
      </c>
      <c r="O113" s="6">
        <v>2775000</v>
      </c>
      <c r="P113" s="6">
        <f>O113-N113</f>
        <v>275000</v>
      </c>
      <c r="Q113" s="8">
        <f>P113/N113</f>
        <v>0.11</v>
      </c>
      <c r="R113" s="6"/>
      <c r="S113" s="9">
        <f>(N113+R113)/F113</f>
        <v>54347.82608695652</v>
      </c>
      <c r="T113" s="6">
        <v>60326</v>
      </c>
      <c r="U113" s="5">
        <f>T113-S113</f>
        <v>5978.1739130434798</v>
      </c>
      <c r="V113" s="4">
        <f>U113/S113</f>
        <v>0.10999840000000004</v>
      </c>
      <c r="W113" s="22">
        <f>S113*L113</f>
        <v>54347.82608695652</v>
      </c>
      <c r="X113" s="22">
        <f>T113*L113</f>
        <v>60326</v>
      </c>
      <c r="Y113" s="22">
        <f>X113-W113</f>
        <v>5978.1739130434798</v>
      </c>
      <c r="Z113" s="8">
        <f>Y113/W113</f>
        <v>0.10999840000000004</v>
      </c>
      <c r="AA113" s="6">
        <v>844</v>
      </c>
      <c r="AB113" s="6">
        <v>2006</v>
      </c>
      <c r="AC113" s="6">
        <f>2016-AB113</f>
        <v>10</v>
      </c>
      <c r="AD113" s="6" t="s">
        <v>37</v>
      </c>
    </row>
    <row r="114" spans="1:30" x14ac:dyDescent="0.2">
      <c r="A114">
        <v>3</v>
      </c>
      <c r="B114" s="2" t="s">
        <v>806</v>
      </c>
      <c r="C114" s="2" t="s">
        <v>22</v>
      </c>
      <c r="D114" s="2" t="s">
        <v>23</v>
      </c>
      <c r="E114" s="6" t="s">
        <v>2767</v>
      </c>
      <c r="F114" s="2">
        <v>52</v>
      </c>
      <c r="G114" s="2">
        <v>58</v>
      </c>
      <c r="H114" s="3">
        <v>42377</v>
      </c>
      <c r="I114" s="3">
        <v>42388</v>
      </c>
      <c r="J114" s="7" t="s">
        <v>2533</v>
      </c>
      <c r="K114" s="17">
        <f>IF(J114="Januar",238.19,IF(J114="Februar",240.59,IF(J114="Mars",245.99,IF(J114="April",250.79,IF(J114="Mai",256.52,IF(J114="Juni",259.83,IF(J114="Juli",265.66,IF(J114="August",272.21,IF(J114="September",275.91,IF(J114="Oktober",281.13,IF(J114="November",284.38,IF(J114="Desember",287.34,0))))))))))))</f>
        <v>238.19</v>
      </c>
      <c r="L114" s="20">
        <f>$K$2/K114</f>
        <v>1</v>
      </c>
      <c r="M114" s="2">
        <v>11</v>
      </c>
      <c r="N114" s="2">
        <v>2700000</v>
      </c>
      <c r="O114" s="2">
        <v>3100000</v>
      </c>
      <c r="P114" s="2">
        <f>O114-N114</f>
        <v>400000</v>
      </c>
      <c r="Q114" s="4">
        <f>P114/N114</f>
        <v>0.14814814814814814</v>
      </c>
      <c r="R114" s="2">
        <v>37000</v>
      </c>
      <c r="S114" s="9">
        <f>(N114+R114)/F114</f>
        <v>52634.615384615383</v>
      </c>
      <c r="T114" s="2">
        <v>60327</v>
      </c>
      <c r="U114" s="5">
        <f>T114-S114</f>
        <v>7692.3846153846171</v>
      </c>
      <c r="V114" s="4">
        <f>U114/S114</f>
        <v>0.14614687614176108</v>
      </c>
      <c r="W114" s="22">
        <f>S114*L114</f>
        <v>52634.615384615383</v>
      </c>
      <c r="X114" s="22">
        <f>T114*L114</f>
        <v>60327</v>
      </c>
      <c r="Y114" s="22">
        <f>X114-W114</f>
        <v>7692.3846153846171</v>
      </c>
      <c r="Z114" s="8">
        <f>Y114/W114</f>
        <v>0.14614687614176108</v>
      </c>
      <c r="AA114" s="2">
        <v>601</v>
      </c>
      <c r="AB114" s="2">
        <v>1939</v>
      </c>
      <c r="AC114" s="2">
        <f>2016-AB114</f>
        <v>77</v>
      </c>
      <c r="AD114" s="2" t="s">
        <v>133</v>
      </c>
    </row>
    <row r="115" spans="1:30" x14ac:dyDescent="0.2">
      <c r="A115">
        <v>3</v>
      </c>
      <c r="B115" s="6" t="s">
        <v>858</v>
      </c>
      <c r="C115" s="6" t="s">
        <v>22</v>
      </c>
      <c r="D115" s="6" t="s">
        <v>23</v>
      </c>
      <c r="E115" s="6" t="s">
        <v>2767</v>
      </c>
      <c r="F115" s="6">
        <v>53</v>
      </c>
      <c r="G115" s="6">
        <v>58</v>
      </c>
      <c r="H115" s="7">
        <v>42377</v>
      </c>
      <c r="I115" s="7">
        <v>42388</v>
      </c>
      <c r="J115" s="7" t="s">
        <v>2533</v>
      </c>
      <c r="K115" s="17">
        <f>IF(J115="Januar",238.19,IF(J115="Februar",240.59,IF(J115="Mars",245.99,IF(J115="April",250.79,IF(J115="Mai",256.52,IF(J115="Juni",259.83,IF(J115="Juli",265.66,IF(J115="August",272.21,IF(J115="September",275.91,IF(J115="Oktober",281.13,IF(J115="November",284.38,IF(J115="Desember",287.34,0))))))))))))</f>
        <v>238.19</v>
      </c>
      <c r="L115" s="20">
        <f>$K$2/K115</f>
        <v>1</v>
      </c>
      <c r="M115" s="6">
        <v>11</v>
      </c>
      <c r="N115" s="6">
        <v>3490000</v>
      </c>
      <c r="O115" s="6">
        <v>3490000</v>
      </c>
      <c r="P115" s="6">
        <f>O115-N115</f>
        <v>0</v>
      </c>
      <c r="Q115" s="8">
        <f>P115/N115</f>
        <v>0</v>
      </c>
      <c r="R115" s="6"/>
      <c r="S115" s="9">
        <f>(N115+R115)/F115</f>
        <v>65849.056603773584</v>
      </c>
      <c r="T115" s="6">
        <v>65849</v>
      </c>
      <c r="U115" s="5">
        <f>T115-S115</f>
        <v>-5.6603773584356532E-2</v>
      </c>
      <c r="V115" s="4">
        <f>U115/S115</f>
        <v>-8.5959885385985561E-7</v>
      </c>
      <c r="W115" s="22">
        <f>S115*L115</f>
        <v>65849.056603773584</v>
      </c>
      <c r="X115" s="22">
        <f>T115*L115</f>
        <v>65849</v>
      </c>
      <c r="Y115" s="22">
        <f>X115-W115</f>
        <v>-5.6603773584356532E-2</v>
      </c>
      <c r="Z115" s="8">
        <f>Y115/W115</f>
        <v>-8.5959885385985561E-7</v>
      </c>
      <c r="AA115" s="10">
        <v>4847</v>
      </c>
      <c r="AB115" s="6">
        <v>1995</v>
      </c>
      <c r="AC115" s="6">
        <f>2016-AB115</f>
        <v>21</v>
      </c>
      <c r="AD115" s="6" t="s">
        <v>37</v>
      </c>
    </row>
    <row r="116" spans="1:30" x14ac:dyDescent="0.2">
      <c r="A116">
        <v>3</v>
      </c>
      <c r="B116" s="2" t="s">
        <v>1079</v>
      </c>
      <c r="C116" s="2" t="s">
        <v>22</v>
      </c>
      <c r="D116" s="2" t="s">
        <v>23</v>
      </c>
      <c r="E116" s="6" t="s">
        <v>2767</v>
      </c>
      <c r="F116" s="2">
        <v>58</v>
      </c>
      <c r="G116" s="2">
        <v>64</v>
      </c>
      <c r="H116" s="3">
        <v>42377</v>
      </c>
      <c r="I116" s="3">
        <v>42388</v>
      </c>
      <c r="J116" s="7" t="s">
        <v>2533</v>
      </c>
      <c r="K116" s="17">
        <f>IF(J116="Januar",238.19,IF(J116="Februar",240.59,IF(J116="Mars",245.99,IF(J116="April",250.79,IF(J116="Mai",256.52,IF(J116="Juni",259.83,IF(J116="Juli",265.66,IF(J116="August",272.21,IF(J116="September",275.91,IF(J116="Oktober",281.13,IF(J116="November",284.38,IF(J116="Desember",287.34,0))))))))))))</f>
        <v>238.19</v>
      </c>
      <c r="L116" s="20">
        <f>$K$2/K116</f>
        <v>1</v>
      </c>
      <c r="M116" s="2">
        <v>11</v>
      </c>
      <c r="N116" s="2">
        <v>3390000</v>
      </c>
      <c r="O116" s="2">
        <v>3430000</v>
      </c>
      <c r="P116" s="2">
        <f>O116-N116</f>
        <v>40000</v>
      </c>
      <c r="Q116" s="4">
        <f>P116/N116</f>
        <v>1.1799410029498525E-2</v>
      </c>
      <c r="R116" s="2">
        <v>3354</v>
      </c>
      <c r="S116" s="9">
        <f>(N116+R116)/F116</f>
        <v>58506.103448275862</v>
      </c>
      <c r="T116" s="2">
        <v>59196</v>
      </c>
      <c r="U116" s="5">
        <f>T116-S116</f>
        <v>689.89655172413768</v>
      </c>
      <c r="V116" s="4">
        <f>U116/S116</f>
        <v>1.1791873173267506E-2</v>
      </c>
      <c r="W116" s="22">
        <f>S116*L116</f>
        <v>58506.103448275862</v>
      </c>
      <c r="X116" s="22">
        <f>T116*L116</f>
        <v>59196</v>
      </c>
      <c r="Y116" s="22">
        <f>X116-W116</f>
        <v>689.89655172413768</v>
      </c>
      <c r="Z116" s="8">
        <f>Y116/W116</f>
        <v>1.1791873173267506E-2</v>
      </c>
      <c r="AA116" s="11">
        <v>11348</v>
      </c>
      <c r="AB116" s="2">
        <v>2014</v>
      </c>
      <c r="AC116" s="2">
        <f>2016-AB116</f>
        <v>2</v>
      </c>
      <c r="AD116" s="2" t="s">
        <v>37</v>
      </c>
    </row>
    <row r="117" spans="1:30" x14ac:dyDescent="0.2">
      <c r="A117">
        <v>3</v>
      </c>
      <c r="B117" s="2" t="s">
        <v>1114</v>
      </c>
      <c r="C117" s="2" t="s">
        <v>22</v>
      </c>
      <c r="D117" s="2" t="s">
        <v>23</v>
      </c>
      <c r="E117" s="6" t="s">
        <v>2767</v>
      </c>
      <c r="F117" s="2">
        <v>59</v>
      </c>
      <c r="G117" s="2"/>
      <c r="H117" s="3">
        <v>42377</v>
      </c>
      <c r="I117" s="3">
        <v>42388</v>
      </c>
      <c r="J117" s="3" t="s">
        <v>2533</v>
      </c>
      <c r="K117" s="17">
        <f>IF(J117="Januar",238.19,IF(J117="Februar",240.59,IF(J117="Mars",245.99,IF(J117="April",250.79,IF(J117="Mai",256.52,IF(J117="Juni",259.83,IF(J117="Juli",265.66,IF(J117="August",272.21,IF(J117="September",275.91,IF(J117="Oktober",281.13,IF(J117="November",284.38,IF(J117="Desember",287.34,0))))))))))))</f>
        <v>238.19</v>
      </c>
      <c r="L117" s="20">
        <f>$K$2/K117</f>
        <v>1</v>
      </c>
      <c r="M117" s="2">
        <v>11</v>
      </c>
      <c r="N117" s="2">
        <v>3290000</v>
      </c>
      <c r="O117" s="2">
        <v>3950000</v>
      </c>
      <c r="P117" s="2">
        <f>O117-N117</f>
        <v>660000</v>
      </c>
      <c r="Q117" s="4">
        <f>P117/N117</f>
        <v>0.20060790273556231</v>
      </c>
      <c r="R117" s="2">
        <v>45000</v>
      </c>
      <c r="S117" s="9">
        <f>(N117+R117)/F117</f>
        <v>56525.423728813563</v>
      </c>
      <c r="T117" s="2">
        <v>67712</v>
      </c>
      <c r="U117" s="5">
        <f>T117-S117</f>
        <v>11186.576271186437</v>
      </c>
      <c r="V117" s="4">
        <f>U117/S117</f>
        <v>0.19790344827586201</v>
      </c>
      <c r="W117" s="22">
        <f>S117*L117</f>
        <v>56525.423728813563</v>
      </c>
      <c r="X117" s="22">
        <f>T117*L117</f>
        <v>67712</v>
      </c>
      <c r="Y117" s="22">
        <f>X117-W117</f>
        <v>11186.576271186437</v>
      </c>
      <c r="Z117" s="8">
        <f>Y117/W117</f>
        <v>0.19790344827586201</v>
      </c>
      <c r="AA117" s="11">
        <v>1248</v>
      </c>
      <c r="AB117" s="2">
        <v>1936</v>
      </c>
      <c r="AC117" s="2">
        <f>2016-AB117</f>
        <v>80</v>
      </c>
      <c r="AD117" s="2" t="s">
        <v>37</v>
      </c>
    </row>
    <row r="118" spans="1:30" x14ac:dyDescent="0.2">
      <c r="A118">
        <v>3</v>
      </c>
      <c r="B118" s="6" t="s">
        <v>1177</v>
      </c>
      <c r="C118" s="6" t="s">
        <v>22</v>
      </c>
      <c r="D118" s="6" t="s">
        <v>23</v>
      </c>
      <c r="E118" s="6" t="s">
        <v>2767</v>
      </c>
      <c r="F118" s="6">
        <v>61</v>
      </c>
      <c r="G118" s="6">
        <v>66</v>
      </c>
      <c r="H118" s="7">
        <v>42377</v>
      </c>
      <c r="I118" s="7">
        <v>42388</v>
      </c>
      <c r="J118" s="3" t="s">
        <v>2533</v>
      </c>
      <c r="K118" s="17">
        <f>IF(J118="Januar",238.19,IF(J118="Februar",240.59,IF(J118="Mars",245.99,IF(J118="April",250.79,IF(J118="Mai",256.52,IF(J118="Juni",259.83,IF(J118="Juli",265.66,IF(J118="August",272.21,IF(J118="September",275.91,IF(J118="Oktober",281.13,IF(J118="November",284.38,IF(J118="Desember",287.34,0))))))))))))</f>
        <v>238.19</v>
      </c>
      <c r="L118" s="20">
        <f>$K$2/K118</f>
        <v>1</v>
      </c>
      <c r="M118" s="6">
        <v>11</v>
      </c>
      <c r="N118" s="6">
        <v>3890000</v>
      </c>
      <c r="O118" s="6">
        <v>3900000</v>
      </c>
      <c r="P118" s="6">
        <f>O118-N118</f>
        <v>10000</v>
      </c>
      <c r="Q118" s="8">
        <f>P118/N118</f>
        <v>2.5706940874035988E-3</v>
      </c>
      <c r="R118" s="6">
        <v>3</v>
      </c>
      <c r="S118" s="9">
        <f>(N118+R118)/F118</f>
        <v>63770.540983606559</v>
      </c>
      <c r="T118" s="6">
        <v>63934</v>
      </c>
      <c r="U118" s="5">
        <f>T118-S118</f>
        <v>163.45901639344083</v>
      </c>
      <c r="V118" s="4">
        <f>U118/S118</f>
        <v>2.5632370977605647E-3</v>
      </c>
      <c r="W118" s="22">
        <f>S118*L118</f>
        <v>63770.540983606559</v>
      </c>
      <c r="X118" s="22">
        <f>T118*L118</f>
        <v>63934</v>
      </c>
      <c r="Y118" s="22">
        <f>X118-W118</f>
        <v>163.45901639344083</v>
      </c>
      <c r="Z118" s="8">
        <f>Y118/W118</f>
        <v>2.5632370977605647E-3</v>
      </c>
      <c r="AA118" s="6">
        <v>927</v>
      </c>
      <c r="AB118" s="6">
        <v>1950</v>
      </c>
      <c r="AC118" s="6">
        <f>2016-AB118</f>
        <v>66</v>
      </c>
      <c r="AD118" s="6" t="s">
        <v>103</v>
      </c>
    </row>
    <row r="119" spans="1:30" x14ac:dyDescent="0.2">
      <c r="A119">
        <v>3</v>
      </c>
      <c r="B119" s="6" t="s">
        <v>1203</v>
      </c>
      <c r="C119" s="6" t="s">
        <v>22</v>
      </c>
      <c r="D119" s="6" t="s">
        <v>23</v>
      </c>
      <c r="E119" s="6" t="s">
        <v>2767</v>
      </c>
      <c r="F119" s="6">
        <v>62</v>
      </c>
      <c r="G119" s="6">
        <v>68</v>
      </c>
      <c r="H119" s="7">
        <v>42377</v>
      </c>
      <c r="I119" s="7">
        <v>42388</v>
      </c>
      <c r="J119" s="7" t="s">
        <v>2533</v>
      </c>
      <c r="K119" s="17">
        <f>IF(J119="Januar",238.19,IF(J119="Februar",240.59,IF(J119="Mars",245.99,IF(J119="April",250.79,IF(J119="Mai",256.52,IF(J119="Juni",259.83,IF(J119="Juli",265.66,IF(J119="August",272.21,IF(J119="September",275.91,IF(J119="Oktober",281.13,IF(J119="November",284.38,IF(J119="Desember",287.34,0))))))))))))</f>
        <v>238.19</v>
      </c>
      <c r="L119" s="20">
        <f>$K$2/K119</f>
        <v>1</v>
      </c>
      <c r="M119" s="6">
        <v>11</v>
      </c>
      <c r="N119" s="6">
        <v>3850000</v>
      </c>
      <c r="O119" s="6">
        <v>4170000</v>
      </c>
      <c r="P119" s="6">
        <f>O119-N119</f>
        <v>320000</v>
      </c>
      <c r="Q119" s="8">
        <f>P119/N119</f>
        <v>8.3116883116883117E-2</v>
      </c>
      <c r="R119" s="6">
        <v>28105</v>
      </c>
      <c r="S119" s="9">
        <f>(N119+R119)/F119</f>
        <v>62550.080645161288</v>
      </c>
      <c r="T119" s="6">
        <v>67711</v>
      </c>
      <c r="U119" s="5">
        <f>T119-S119</f>
        <v>5160.919354838712</v>
      </c>
      <c r="V119" s="4">
        <f>U119/S119</f>
        <v>8.2508596337644333E-2</v>
      </c>
      <c r="W119" s="22">
        <f>S119*L119</f>
        <v>62550.080645161288</v>
      </c>
      <c r="X119" s="22">
        <f>T119*L119</f>
        <v>67711</v>
      </c>
      <c r="Y119" s="22">
        <f>X119-W119</f>
        <v>5160.919354838712</v>
      </c>
      <c r="Z119" s="8">
        <f>Y119/W119</f>
        <v>8.2508596337644333E-2</v>
      </c>
      <c r="AA119" s="10">
        <v>2446</v>
      </c>
      <c r="AB119" s="6">
        <v>1936</v>
      </c>
      <c r="AC119" s="6">
        <f>2016-AB119</f>
        <v>80</v>
      </c>
      <c r="AD119" s="6" t="s">
        <v>103</v>
      </c>
    </row>
    <row r="120" spans="1:30" x14ac:dyDescent="0.2">
      <c r="A120">
        <v>3</v>
      </c>
      <c r="B120" s="2" t="s">
        <v>1204</v>
      </c>
      <c r="C120" s="2" t="s">
        <v>22</v>
      </c>
      <c r="D120" s="2" t="s">
        <v>23</v>
      </c>
      <c r="E120" s="6" t="s">
        <v>2767</v>
      </c>
      <c r="F120" s="2">
        <v>62</v>
      </c>
      <c r="G120" s="2">
        <v>68</v>
      </c>
      <c r="H120" s="3">
        <v>42377</v>
      </c>
      <c r="I120" s="3">
        <v>42388</v>
      </c>
      <c r="J120" s="7" t="s">
        <v>2533</v>
      </c>
      <c r="K120" s="17">
        <f>IF(J120="Januar",238.19,IF(J120="Februar",240.59,IF(J120="Mars",245.99,IF(J120="April",250.79,IF(J120="Mai",256.52,IF(J120="Juni",259.83,IF(J120="Juli",265.66,IF(J120="August",272.21,IF(J120="September",275.91,IF(J120="Oktober",281.13,IF(J120="November",284.38,IF(J120="Desember",287.34,0))))))))))))</f>
        <v>238.19</v>
      </c>
      <c r="L120" s="20">
        <f>$K$2/K120</f>
        <v>1</v>
      </c>
      <c r="M120" s="2">
        <v>11</v>
      </c>
      <c r="N120" s="2">
        <v>3590000</v>
      </c>
      <c r="O120" s="2">
        <v>3670000</v>
      </c>
      <c r="P120" s="2">
        <f>O120-N120</f>
        <v>80000</v>
      </c>
      <c r="Q120" s="4">
        <f>P120/N120</f>
        <v>2.2284122562674095E-2</v>
      </c>
      <c r="R120" s="2">
        <v>45758</v>
      </c>
      <c r="S120" s="9">
        <f>(N120+R120)/F120</f>
        <v>58641.258064516129</v>
      </c>
      <c r="T120" s="2">
        <v>59932</v>
      </c>
      <c r="U120" s="5">
        <f>T120-S120</f>
        <v>1290.7419354838712</v>
      </c>
      <c r="V120" s="4">
        <f>U120/S120</f>
        <v>2.201081590138838E-2</v>
      </c>
      <c r="W120" s="22">
        <f>S120*L120</f>
        <v>58641.258064516129</v>
      </c>
      <c r="X120" s="22">
        <f>T120*L120</f>
        <v>59932</v>
      </c>
      <c r="Y120" s="22">
        <f>X120-W120</f>
        <v>1290.7419354838712</v>
      </c>
      <c r="Z120" s="8">
        <f>Y120/W120</f>
        <v>2.201081590138838E-2</v>
      </c>
      <c r="AA120" s="2">
        <v>540</v>
      </c>
      <c r="AB120" s="2">
        <v>1934</v>
      </c>
      <c r="AC120" s="2">
        <f>2016-AB120</f>
        <v>82</v>
      </c>
      <c r="AD120" s="2" t="s">
        <v>37</v>
      </c>
    </row>
    <row r="121" spans="1:30" x14ac:dyDescent="0.2">
      <c r="A121">
        <v>3</v>
      </c>
      <c r="B121" s="6" t="s">
        <v>1380</v>
      </c>
      <c r="C121" s="6" t="s">
        <v>22</v>
      </c>
      <c r="D121" s="6" t="s">
        <v>23</v>
      </c>
      <c r="E121" s="6" t="s">
        <v>2767</v>
      </c>
      <c r="F121" s="6">
        <v>67</v>
      </c>
      <c r="G121" s="6">
        <v>75</v>
      </c>
      <c r="H121" s="7">
        <v>42377</v>
      </c>
      <c r="I121" s="7">
        <v>42388</v>
      </c>
      <c r="J121" s="7" t="s">
        <v>2533</v>
      </c>
      <c r="K121" s="17">
        <f>IF(J121="Januar",238.19,IF(J121="Februar",240.59,IF(J121="Mars",245.99,IF(J121="April",250.79,IF(J121="Mai",256.52,IF(J121="Juni",259.83,IF(J121="Juli",265.66,IF(J121="August",272.21,IF(J121="September",275.91,IF(J121="Oktober",281.13,IF(J121="November",284.38,IF(J121="Desember",287.34,0))))))))))))</f>
        <v>238.19</v>
      </c>
      <c r="L121" s="20">
        <f>$K$2/K121</f>
        <v>1</v>
      </c>
      <c r="M121" s="6">
        <v>11</v>
      </c>
      <c r="N121" s="6">
        <v>3800000</v>
      </c>
      <c r="O121" s="6">
        <v>4150000</v>
      </c>
      <c r="P121" s="6">
        <f>O121-N121</f>
        <v>350000</v>
      </c>
      <c r="Q121" s="8">
        <f>P121/N121</f>
        <v>9.2105263157894732E-2</v>
      </c>
      <c r="R121" s="6"/>
      <c r="S121" s="9">
        <f>(N121+R121)/F121</f>
        <v>56716.417910447759</v>
      </c>
      <c r="T121" s="6">
        <v>61940</v>
      </c>
      <c r="U121" s="5">
        <f>T121-S121</f>
        <v>5223.5820895522411</v>
      </c>
      <c r="V121" s="4">
        <f>U121/S121</f>
        <v>9.2100000000000043E-2</v>
      </c>
      <c r="W121" s="22">
        <f>S121*L121</f>
        <v>56716.417910447759</v>
      </c>
      <c r="X121" s="22">
        <f>T121*L121</f>
        <v>61940</v>
      </c>
      <c r="Y121" s="22">
        <f>X121-W121</f>
        <v>5223.5820895522411</v>
      </c>
      <c r="Z121" s="8">
        <f>Y121/W121</f>
        <v>9.2100000000000043E-2</v>
      </c>
      <c r="AA121" s="6">
        <v>474</v>
      </c>
      <c r="AB121" s="6">
        <v>1894</v>
      </c>
      <c r="AC121" s="6">
        <f>2016-AB121</f>
        <v>122</v>
      </c>
      <c r="AD121" s="6" t="s">
        <v>27</v>
      </c>
    </row>
    <row r="122" spans="1:30" x14ac:dyDescent="0.2">
      <c r="A122">
        <v>3</v>
      </c>
      <c r="B122" s="2" t="s">
        <v>1279</v>
      </c>
      <c r="C122" s="2" t="s">
        <v>22</v>
      </c>
      <c r="D122" s="2" t="s">
        <v>23</v>
      </c>
      <c r="E122" s="6" t="s">
        <v>2767</v>
      </c>
      <c r="F122" s="2">
        <v>68</v>
      </c>
      <c r="G122" s="2">
        <v>75</v>
      </c>
      <c r="H122" s="3">
        <v>42377</v>
      </c>
      <c r="I122" s="3">
        <v>42388</v>
      </c>
      <c r="J122" s="3" t="s">
        <v>2533</v>
      </c>
      <c r="K122" s="17">
        <f>IF(J122="Januar",238.19,IF(J122="Februar",240.59,IF(J122="Mars",245.99,IF(J122="April",250.79,IF(J122="Mai",256.52,IF(J122="Juni",259.83,IF(J122="Juli",265.66,IF(J122="August",272.21,IF(J122="September",275.91,IF(J122="Oktober",281.13,IF(J122="November",284.38,IF(J122="Desember",287.34,0))))))))))))</f>
        <v>238.19</v>
      </c>
      <c r="L122" s="20">
        <f>$K$2/K122</f>
        <v>1</v>
      </c>
      <c r="M122" s="2">
        <v>11</v>
      </c>
      <c r="N122" s="2">
        <v>4500000</v>
      </c>
      <c r="O122" s="2">
        <v>5350000</v>
      </c>
      <c r="P122" s="2">
        <f>O122-N122</f>
        <v>850000</v>
      </c>
      <c r="Q122" s="4">
        <f>P122/N122</f>
        <v>0.18888888888888888</v>
      </c>
      <c r="R122" s="2">
        <v>23884</v>
      </c>
      <c r="S122" s="9">
        <f>(N122+R122)/F122</f>
        <v>66527.705882352937</v>
      </c>
      <c r="T122" s="2">
        <v>79028</v>
      </c>
      <c r="U122" s="5">
        <f>T122-S122</f>
        <v>12500.294117647063</v>
      </c>
      <c r="V122" s="4">
        <f>U122/S122</f>
        <v>0.18789606453215874</v>
      </c>
      <c r="W122" s="22">
        <f>S122*L122</f>
        <v>66527.705882352937</v>
      </c>
      <c r="X122" s="22">
        <f>T122*L122</f>
        <v>79028</v>
      </c>
      <c r="Y122" s="22">
        <f>X122-W122</f>
        <v>12500.294117647063</v>
      </c>
      <c r="Z122" s="8">
        <f>Y122/W122</f>
        <v>0.18789606453215874</v>
      </c>
      <c r="AA122" s="11">
        <v>6789</v>
      </c>
      <c r="AB122" s="2">
        <v>2005</v>
      </c>
      <c r="AC122" s="2">
        <f>2016-AB122</f>
        <v>11</v>
      </c>
      <c r="AD122" s="2" t="s">
        <v>27</v>
      </c>
    </row>
    <row r="123" spans="1:30" x14ac:dyDescent="0.2">
      <c r="A123">
        <v>3</v>
      </c>
      <c r="B123" s="2" t="s">
        <v>1505</v>
      </c>
      <c r="C123" s="2" t="s">
        <v>22</v>
      </c>
      <c r="D123" s="2" t="s">
        <v>23</v>
      </c>
      <c r="E123" s="6" t="s">
        <v>2767</v>
      </c>
      <c r="F123" s="2">
        <v>70</v>
      </c>
      <c r="G123" s="2">
        <v>78</v>
      </c>
      <c r="H123" s="3">
        <v>42377</v>
      </c>
      <c r="I123" s="3">
        <v>42388</v>
      </c>
      <c r="J123" s="7" t="s">
        <v>2533</v>
      </c>
      <c r="K123" s="17">
        <f>IF(J123="Januar",238.19,IF(J123="Februar",240.59,IF(J123="Mars",245.99,IF(J123="April",250.79,IF(J123="Mai",256.52,IF(J123="Juni",259.83,IF(J123="Juli",265.66,IF(J123="August",272.21,IF(J123="September",275.91,IF(J123="Oktober",281.13,IF(J123="November",284.38,IF(J123="Desember",287.34,0))))))))))))</f>
        <v>238.19</v>
      </c>
      <c r="L123" s="20">
        <f>$K$2/K123</f>
        <v>1</v>
      </c>
      <c r="M123" s="2">
        <v>11</v>
      </c>
      <c r="N123" s="2">
        <v>3950000</v>
      </c>
      <c r="O123" s="2">
        <v>4400000</v>
      </c>
      <c r="P123" s="2">
        <f>O123-N123</f>
        <v>450000</v>
      </c>
      <c r="Q123" s="4">
        <f>P123/N123</f>
        <v>0.11392405063291139</v>
      </c>
      <c r="R123" s="2">
        <v>2769</v>
      </c>
      <c r="S123" s="9">
        <f>(N123+R123)/F123</f>
        <v>56468.12857142857</v>
      </c>
      <c r="T123" s="2">
        <v>62897</v>
      </c>
      <c r="U123" s="5">
        <f>T123-S123</f>
        <v>6428.8714285714304</v>
      </c>
      <c r="V123" s="4">
        <f>U123/S123</f>
        <v>0.11384955710794133</v>
      </c>
      <c r="W123" s="22">
        <f>S123*L123</f>
        <v>56468.12857142857</v>
      </c>
      <c r="X123" s="22">
        <f>T123*L123</f>
        <v>62897</v>
      </c>
      <c r="Y123" s="22">
        <f>X123-W123</f>
        <v>6428.8714285714304</v>
      </c>
      <c r="Z123" s="8">
        <f>Y123/W123</f>
        <v>0.11384955710794133</v>
      </c>
      <c r="AA123" s="11">
        <v>5790</v>
      </c>
      <c r="AB123" s="2">
        <v>2012</v>
      </c>
      <c r="AC123" s="2">
        <f>2016-AB123</f>
        <v>4</v>
      </c>
      <c r="AD123" s="2" t="s">
        <v>217</v>
      </c>
    </row>
    <row r="124" spans="1:30" x14ac:dyDescent="0.2">
      <c r="A124">
        <v>3</v>
      </c>
      <c r="B124" s="2" t="s">
        <v>992</v>
      </c>
      <c r="C124" s="2" t="s">
        <v>22</v>
      </c>
      <c r="D124" s="2" t="s">
        <v>23</v>
      </c>
      <c r="E124" s="6" t="s">
        <v>2767</v>
      </c>
      <c r="F124" s="2">
        <v>77</v>
      </c>
      <c r="G124" s="2">
        <v>85</v>
      </c>
      <c r="H124" s="3">
        <v>42377</v>
      </c>
      <c r="I124" s="3">
        <v>42388</v>
      </c>
      <c r="J124" s="3" t="s">
        <v>2533</v>
      </c>
      <c r="K124" s="17">
        <f>IF(J124="Januar",238.19,IF(J124="Februar",240.59,IF(J124="Mars",245.99,IF(J124="April",250.79,IF(J124="Mai",256.52,IF(J124="Juni",259.83,IF(J124="Juli",265.66,IF(J124="August",272.21,IF(J124="September",275.91,IF(J124="Oktober",281.13,IF(J124="November",284.38,IF(J124="Desember",287.34,0))))))))))))</f>
        <v>238.19</v>
      </c>
      <c r="L124" s="20">
        <f>$K$2/K124</f>
        <v>1</v>
      </c>
      <c r="M124" s="2">
        <v>11</v>
      </c>
      <c r="N124" s="2">
        <v>3690000</v>
      </c>
      <c r="O124" s="2">
        <v>4250000</v>
      </c>
      <c r="P124" s="2">
        <f>O124-N124</f>
        <v>560000</v>
      </c>
      <c r="Q124" s="4">
        <f>P124/N124</f>
        <v>0.15176151761517614</v>
      </c>
      <c r="R124" s="2">
        <v>42005</v>
      </c>
      <c r="S124" s="9">
        <f>(N124+R124)/F124</f>
        <v>48467.597402597399</v>
      </c>
      <c r="T124" s="2">
        <v>55740</v>
      </c>
      <c r="U124" s="5">
        <f>T124-S124</f>
        <v>7272.4025974026008</v>
      </c>
      <c r="V124" s="4">
        <f>U124/S124</f>
        <v>0.15004669071986781</v>
      </c>
      <c r="W124" s="22">
        <f>S124*L124</f>
        <v>48467.597402597399</v>
      </c>
      <c r="X124" s="22">
        <f>T124*L124</f>
        <v>55740</v>
      </c>
      <c r="Y124" s="22">
        <f>X124-W124</f>
        <v>7272.4025974026008</v>
      </c>
      <c r="Z124" s="8">
        <f>Y124/W124</f>
        <v>0.15004669071986781</v>
      </c>
      <c r="AA124" s="2">
        <v>503</v>
      </c>
      <c r="AB124" s="2">
        <v>1902</v>
      </c>
      <c r="AC124" s="2">
        <f>2016-AB124</f>
        <v>114</v>
      </c>
      <c r="AD124" s="2" t="s">
        <v>103</v>
      </c>
    </row>
    <row r="125" spans="1:30" x14ac:dyDescent="0.2">
      <c r="A125">
        <v>3</v>
      </c>
      <c r="B125" s="6" t="s">
        <v>2073</v>
      </c>
      <c r="C125" s="6" t="s">
        <v>22</v>
      </c>
      <c r="D125" s="6" t="s">
        <v>23</v>
      </c>
      <c r="E125" s="6" t="s">
        <v>2767</v>
      </c>
      <c r="F125" s="6">
        <v>92</v>
      </c>
      <c r="G125" s="6">
        <v>97</v>
      </c>
      <c r="H125" s="7">
        <v>42377</v>
      </c>
      <c r="I125" s="7">
        <v>42388</v>
      </c>
      <c r="J125" s="3" t="s">
        <v>2533</v>
      </c>
      <c r="K125" s="17">
        <f>IF(J125="Januar",238.19,IF(J125="Februar",240.59,IF(J125="Mars",245.99,IF(J125="April",250.79,IF(J125="Mai",256.52,IF(J125="Juni",259.83,IF(J125="Juli",265.66,IF(J125="August",272.21,IF(J125="September",275.91,IF(J125="Oktober",281.13,IF(J125="November",284.38,IF(J125="Desember",287.34,0))))))))))))</f>
        <v>238.19</v>
      </c>
      <c r="L125" s="20">
        <f>$K$2/K125</f>
        <v>1</v>
      </c>
      <c r="M125" s="6">
        <v>11</v>
      </c>
      <c r="N125" s="6">
        <v>4750000</v>
      </c>
      <c r="O125" s="6">
        <v>4850000</v>
      </c>
      <c r="P125" s="6">
        <f>O125-N125</f>
        <v>100000</v>
      </c>
      <c r="Q125" s="8">
        <f>P125/N125</f>
        <v>2.1052631578947368E-2</v>
      </c>
      <c r="R125" s="6">
        <v>222352</v>
      </c>
      <c r="S125" s="9">
        <f>(N125+R125)/F125</f>
        <v>54047.304347826088</v>
      </c>
      <c r="T125" s="6">
        <v>55134</v>
      </c>
      <c r="U125" s="5">
        <f>T125-S125</f>
        <v>1086.6956521739121</v>
      </c>
      <c r="V125" s="4">
        <f>U125/S125</f>
        <v>2.010638024017606E-2</v>
      </c>
      <c r="W125" s="22">
        <f>S125*L125</f>
        <v>54047.304347826088</v>
      </c>
      <c r="X125" s="22">
        <f>T125*L125</f>
        <v>55134</v>
      </c>
      <c r="Y125" s="22">
        <f>X125-W125</f>
        <v>1086.6956521739121</v>
      </c>
      <c r="Z125" s="8">
        <f>Y125/W125</f>
        <v>2.010638024017606E-2</v>
      </c>
      <c r="AA125" s="10">
        <v>24109</v>
      </c>
      <c r="AB125" s="6">
        <v>1970</v>
      </c>
      <c r="AC125" s="6">
        <f>2016-AB125</f>
        <v>46</v>
      </c>
      <c r="AD125" s="6" t="s">
        <v>371</v>
      </c>
    </row>
    <row r="126" spans="1:30" x14ac:dyDescent="0.2">
      <c r="A126">
        <v>3</v>
      </c>
      <c r="B126" s="2" t="s">
        <v>1834</v>
      </c>
      <c r="C126" s="2" t="s">
        <v>22</v>
      </c>
      <c r="D126" s="2" t="s">
        <v>23</v>
      </c>
      <c r="E126" s="6" t="s">
        <v>2767</v>
      </c>
      <c r="F126" s="2">
        <v>94</v>
      </c>
      <c r="G126" s="2">
        <v>104</v>
      </c>
      <c r="H126" s="3">
        <v>42377</v>
      </c>
      <c r="I126" s="3">
        <v>42388</v>
      </c>
      <c r="J126" s="7" t="s">
        <v>2533</v>
      </c>
      <c r="K126" s="17">
        <f>IF(J126="Januar",238.19,IF(J126="Februar",240.59,IF(J126="Mars",245.99,IF(J126="April",250.79,IF(J126="Mai",256.52,IF(J126="Juni",259.83,IF(J126="Juli",265.66,IF(J126="August",272.21,IF(J126="September",275.91,IF(J126="Oktober",281.13,IF(J126="November",284.38,IF(J126="Desember",287.34,0))))))))))))</f>
        <v>238.19</v>
      </c>
      <c r="L126" s="20">
        <f>$K$2/K126</f>
        <v>1</v>
      </c>
      <c r="M126" s="2">
        <v>11</v>
      </c>
      <c r="N126" s="2">
        <v>5700000</v>
      </c>
      <c r="O126" s="2">
        <v>6100000</v>
      </c>
      <c r="P126" s="2">
        <f>O126-N126</f>
        <v>400000</v>
      </c>
      <c r="Q126" s="4">
        <f>P126/N126</f>
        <v>7.0175438596491224E-2</v>
      </c>
      <c r="R126" s="2"/>
      <c r="S126" s="9">
        <f>(N126+R126)/F126</f>
        <v>60638.297872340423</v>
      </c>
      <c r="T126" s="2">
        <v>64894</v>
      </c>
      <c r="U126" s="5">
        <f>T126-S126</f>
        <v>4255.7021276595769</v>
      </c>
      <c r="V126" s="4">
        <f>U126/S126</f>
        <v>7.0181754385964953E-2</v>
      </c>
      <c r="W126" s="22">
        <f>S126*L126</f>
        <v>60638.297872340423</v>
      </c>
      <c r="X126" s="22">
        <f>T126*L126</f>
        <v>64894</v>
      </c>
      <c r="Y126" s="22">
        <f>X126-W126</f>
        <v>4255.7021276595769</v>
      </c>
      <c r="Z126" s="8">
        <f>Y126/W126</f>
        <v>7.0181754385964953E-2</v>
      </c>
      <c r="AA126" s="11">
        <v>3593</v>
      </c>
      <c r="AB126" s="2">
        <v>2014</v>
      </c>
      <c r="AC126" s="2">
        <f>2016-AB126</f>
        <v>2</v>
      </c>
      <c r="AD126" s="2" t="s">
        <v>240</v>
      </c>
    </row>
    <row r="127" spans="1:30" x14ac:dyDescent="0.2">
      <c r="A127">
        <v>3</v>
      </c>
      <c r="B127" s="2" t="s">
        <v>1452</v>
      </c>
      <c r="C127" s="2" t="s">
        <v>22</v>
      </c>
      <c r="D127" s="2" t="s">
        <v>23</v>
      </c>
      <c r="E127" s="6" t="s">
        <v>2767</v>
      </c>
      <c r="F127" s="2">
        <v>112</v>
      </c>
      <c r="G127" s="2">
        <v>128</v>
      </c>
      <c r="H127" s="3">
        <v>42377</v>
      </c>
      <c r="I127" s="3">
        <v>42388</v>
      </c>
      <c r="J127" s="7" t="s">
        <v>2533</v>
      </c>
      <c r="K127" s="17">
        <f>IF(J127="Januar",238.19,IF(J127="Februar",240.59,IF(J127="Mars",245.99,IF(J127="April",250.79,IF(J127="Mai",256.52,IF(J127="Juni",259.83,IF(J127="Juli",265.66,IF(J127="August",272.21,IF(J127="September",275.91,IF(J127="Oktober",281.13,IF(J127="November",284.38,IF(J127="Desember",287.34,0))))))))))))</f>
        <v>238.19</v>
      </c>
      <c r="L127" s="20">
        <f>$K$2/K127</f>
        <v>1</v>
      </c>
      <c r="M127" s="2">
        <v>11</v>
      </c>
      <c r="N127" s="2">
        <v>6800000</v>
      </c>
      <c r="O127" s="2">
        <v>7475000</v>
      </c>
      <c r="P127" s="2">
        <f>O127-N127</f>
        <v>675000</v>
      </c>
      <c r="Q127" s="4">
        <f>P127/N127</f>
        <v>9.9264705882352935E-2</v>
      </c>
      <c r="R127" s="2">
        <v>49166</v>
      </c>
      <c r="S127" s="9">
        <f>(N127+R127)/F127</f>
        <v>61153.267857142855</v>
      </c>
      <c r="T127" s="2">
        <v>67180</v>
      </c>
      <c r="U127" s="5">
        <f>T127-S127</f>
        <v>6026.7321428571449</v>
      </c>
      <c r="V127" s="4">
        <f>U127/S127</f>
        <v>9.8551268869815717E-2</v>
      </c>
      <c r="W127" s="22">
        <f>S127*L127</f>
        <v>61153.267857142855</v>
      </c>
      <c r="X127" s="22">
        <f>T127*L127</f>
        <v>67180</v>
      </c>
      <c r="Y127" s="22">
        <f>X127-W127</f>
        <v>6026.7321428571449</v>
      </c>
      <c r="Z127" s="8">
        <f>Y127/W127</f>
        <v>9.8551268869815717E-2</v>
      </c>
      <c r="AA127" s="2">
        <v>396</v>
      </c>
      <c r="AB127" s="2">
        <v>1899</v>
      </c>
      <c r="AC127" s="2">
        <f>2016-AB127</f>
        <v>117</v>
      </c>
      <c r="AD127" s="2" t="s">
        <v>67</v>
      </c>
    </row>
    <row r="128" spans="1:30" x14ac:dyDescent="0.2">
      <c r="A128">
        <v>3</v>
      </c>
      <c r="B128" s="6" t="s">
        <v>2171</v>
      </c>
      <c r="C128" s="6" t="s">
        <v>22</v>
      </c>
      <c r="D128" s="6" t="s">
        <v>23</v>
      </c>
      <c r="E128" s="6" t="s">
        <v>2767</v>
      </c>
      <c r="F128" s="6">
        <v>130</v>
      </c>
      <c r="G128" s="6">
        <v>145</v>
      </c>
      <c r="H128" s="7">
        <v>42377</v>
      </c>
      <c r="I128" s="7">
        <v>42388</v>
      </c>
      <c r="J128" s="7" t="s">
        <v>2533</v>
      </c>
      <c r="K128" s="17">
        <f>IF(J128="Januar",238.19,IF(J128="Februar",240.59,IF(J128="Mars",245.99,IF(J128="April",250.79,IF(J128="Mai",256.52,IF(J128="Juni",259.83,IF(J128="Juli",265.66,IF(J128="August",272.21,IF(J128="September",275.91,IF(J128="Oktober",281.13,IF(J128="November",284.38,IF(J128="Desember",287.34,0))))))))))))</f>
        <v>238.19</v>
      </c>
      <c r="L128" s="20">
        <f>$K$2/K128</f>
        <v>1</v>
      </c>
      <c r="M128" s="6">
        <v>11</v>
      </c>
      <c r="N128" s="6">
        <v>8190000</v>
      </c>
      <c r="O128" s="6">
        <v>8000000</v>
      </c>
      <c r="P128" s="6">
        <f>O128-N128</f>
        <v>-190000</v>
      </c>
      <c r="Q128" s="8">
        <f>P128/N128</f>
        <v>-2.31990231990232E-2</v>
      </c>
      <c r="R128" s="6"/>
      <c r="S128" s="9">
        <f>(N128+R128)/F128</f>
        <v>63000</v>
      </c>
      <c r="T128" s="6">
        <v>61538</v>
      </c>
      <c r="U128" s="5">
        <f>T128-S128</f>
        <v>-1462</v>
      </c>
      <c r="V128" s="4">
        <f>U128/S128</f>
        <v>-2.3206349206349206E-2</v>
      </c>
      <c r="W128" s="22">
        <f>S128*L128</f>
        <v>63000</v>
      </c>
      <c r="X128" s="22">
        <f>T128*L128</f>
        <v>61538</v>
      </c>
      <c r="Y128" s="22">
        <f>X128-W128</f>
        <v>-1462</v>
      </c>
      <c r="Z128" s="8">
        <f>Y128/W128</f>
        <v>-2.3206349206349206E-2</v>
      </c>
      <c r="AA128" s="6">
        <v>551</v>
      </c>
      <c r="AB128" s="6">
        <v>1895</v>
      </c>
      <c r="AC128" s="6">
        <f>2016-AB128</f>
        <v>121</v>
      </c>
      <c r="AD128" s="6" t="s">
        <v>90</v>
      </c>
    </row>
    <row r="129" spans="1:30" x14ac:dyDescent="0.2">
      <c r="A129">
        <v>3</v>
      </c>
      <c r="B129" s="2" t="s">
        <v>2516</v>
      </c>
      <c r="C129" s="2" t="s">
        <v>22</v>
      </c>
      <c r="D129" s="2" t="s">
        <v>23</v>
      </c>
      <c r="E129" s="6" t="s">
        <v>2767</v>
      </c>
      <c r="F129" s="2">
        <v>185</v>
      </c>
      <c r="G129" s="2">
        <v>203</v>
      </c>
      <c r="H129" s="3">
        <v>42377</v>
      </c>
      <c r="I129" s="3">
        <v>42388</v>
      </c>
      <c r="J129" s="3" t="s">
        <v>2533</v>
      </c>
      <c r="K129" s="17">
        <f>IF(J129="Januar",238.19,IF(J129="Februar",240.59,IF(J129="Mars",245.99,IF(J129="April",250.79,IF(J129="Mai",256.52,IF(J129="Juni",259.83,IF(J129="Juli",265.66,IF(J129="August",272.21,IF(J129="September",275.91,IF(J129="Oktober",281.13,IF(J129="November",284.38,IF(J129="Desember",287.34,0))))))))))))</f>
        <v>238.19</v>
      </c>
      <c r="L129" s="20">
        <f>$K$2/K129</f>
        <v>1</v>
      </c>
      <c r="M129" s="2">
        <v>11</v>
      </c>
      <c r="N129" s="2">
        <v>10500000</v>
      </c>
      <c r="O129" s="2">
        <v>11250000</v>
      </c>
      <c r="P129" s="2">
        <f>O129-N129</f>
        <v>750000</v>
      </c>
      <c r="Q129" s="4">
        <f>P129/N129</f>
        <v>7.1428571428571425E-2</v>
      </c>
      <c r="R129" s="2">
        <v>6471</v>
      </c>
      <c r="S129" s="9">
        <f>(N129+R129)/F129</f>
        <v>56791.735135135132</v>
      </c>
      <c r="T129" s="2">
        <v>60846</v>
      </c>
      <c r="U129" s="5">
        <f>T129-S129</f>
        <v>4054.2648648648683</v>
      </c>
      <c r="V129" s="4">
        <f>U129/S129</f>
        <v>7.1388290130910817E-2</v>
      </c>
      <c r="W129" s="22">
        <f>S129*L129</f>
        <v>56791.735135135132</v>
      </c>
      <c r="X129" s="22">
        <f>T129*L129</f>
        <v>60846</v>
      </c>
      <c r="Y129" s="22">
        <f>X129-W129</f>
        <v>4054.2648648648683</v>
      </c>
      <c r="Z129" s="8">
        <f>Y129/W129</f>
        <v>7.1388290130910817E-2</v>
      </c>
      <c r="AA129" s="2">
        <v>525</v>
      </c>
      <c r="AB129" s="2">
        <v>1899</v>
      </c>
      <c r="AC129" s="2">
        <f>2016-AB129</f>
        <v>117</v>
      </c>
      <c r="AD129" s="2" t="s">
        <v>27</v>
      </c>
    </row>
    <row r="130" spans="1:30" x14ac:dyDescent="0.2">
      <c r="A130">
        <v>3</v>
      </c>
      <c r="B130" s="6" t="s">
        <v>323</v>
      </c>
      <c r="C130" s="6" t="s">
        <v>22</v>
      </c>
      <c r="D130" s="6" t="s">
        <v>23</v>
      </c>
      <c r="E130" s="6" t="s">
        <v>2767</v>
      </c>
      <c r="F130" s="6">
        <v>48</v>
      </c>
      <c r="G130" s="6">
        <v>53</v>
      </c>
      <c r="H130" s="7">
        <v>42376</v>
      </c>
      <c r="I130" s="7">
        <v>42388</v>
      </c>
      <c r="J130" s="7" t="s">
        <v>2533</v>
      </c>
      <c r="K130" s="17">
        <f>IF(J130="Januar",238.19,IF(J130="Februar",240.59,IF(J130="Mars",245.99,IF(J130="April",250.79,IF(J130="Mai",256.52,IF(J130="Juni",259.83,IF(J130="Juli",265.66,IF(J130="August",272.21,IF(J130="September",275.91,IF(J130="Oktober",281.13,IF(J130="November",284.38,IF(J130="Desember",287.34,0))))))))))))</f>
        <v>238.19</v>
      </c>
      <c r="L130" s="20">
        <f>$K$2/K130</f>
        <v>1</v>
      </c>
      <c r="M130" s="6">
        <v>12</v>
      </c>
      <c r="N130" s="6">
        <v>3200000</v>
      </c>
      <c r="O130" s="6">
        <v>3560000</v>
      </c>
      <c r="P130" s="6">
        <f>O130-N130</f>
        <v>360000</v>
      </c>
      <c r="Q130" s="8">
        <f>P130/N130</f>
        <v>0.1125</v>
      </c>
      <c r="R130" s="6"/>
      <c r="S130" s="9">
        <f>(N130+R130)/F130</f>
        <v>66666.666666666672</v>
      </c>
      <c r="T130" s="6">
        <v>74167</v>
      </c>
      <c r="U130" s="5">
        <f>T130-S130</f>
        <v>7500.3333333333285</v>
      </c>
      <c r="V130" s="4">
        <f>U130/S130</f>
        <v>0.11250499999999992</v>
      </c>
      <c r="W130" s="22">
        <f>S130*L130</f>
        <v>66666.666666666672</v>
      </c>
      <c r="X130" s="22">
        <f>T130*L130</f>
        <v>74167</v>
      </c>
      <c r="Y130" s="22">
        <f>X130-W130</f>
        <v>7500.3333333333285</v>
      </c>
      <c r="Z130" s="8">
        <f>Y130/W130</f>
        <v>0.11250499999999992</v>
      </c>
      <c r="AA130" s="6">
        <v>681</v>
      </c>
      <c r="AB130" s="6">
        <v>1904</v>
      </c>
      <c r="AC130" s="6">
        <f>2016-AB130</f>
        <v>112</v>
      </c>
      <c r="AD130" s="6" t="s">
        <v>37</v>
      </c>
    </row>
    <row r="131" spans="1:30" x14ac:dyDescent="0.2">
      <c r="A131">
        <v>3</v>
      </c>
      <c r="B131" s="6" t="s">
        <v>2148</v>
      </c>
      <c r="C131" s="6" t="s">
        <v>22</v>
      </c>
      <c r="D131" s="6" t="s">
        <v>23</v>
      </c>
      <c r="E131" s="6" t="s">
        <v>2767</v>
      </c>
      <c r="F131" s="6">
        <v>98</v>
      </c>
      <c r="G131" s="6">
        <v>110</v>
      </c>
      <c r="H131" s="7">
        <v>42376</v>
      </c>
      <c r="I131" s="7">
        <v>42388</v>
      </c>
      <c r="J131" s="3" t="s">
        <v>2533</v>
      </c>
      <c r="K131" s="17">
        <f>IF(J131="Januar",238.19,IF(J131="Februar",240.59,IF(J131="Mars",245.99,IF(J131="April",250.79,IF(J131="Mai",256.52,IF(J131="Juni",259.83,IF(J131="Juli",265.66,IF(J131="August",272.21,IF(J131="September",275.91,IF(J131="Oktober",281.13,IF(J131="November",284.38,IF(J131="Desember",287.34,0))))))))))))</f>
        <v>238.19</v>
      </c>
      <c r="L131" s="20">
        <f>$K$2/K131</f>
        <v>1</v>
      </c>
      <c r="M131" s="6">
        <v>12</v>
      </c>
      <c r="N131" s="6">
        <v>4400000</v>
      </c>
      <c r="O131" s="6">
        <v>4800000</v>
      </c>
      <c r="P131" s="6">
        <f>O131-N131</f>
        <v>400000</v>
      </c>
      <c r="Q131" s="8">
        <f>P131/N131</f>
        <v>9.0909090909090912E-2</v>
      </c>
      <c r="R131" s="6">
        <v>146000</v>
      </c>
      <c r="S131" s="9">
        <f>(N131+R131)/F131</f>
        <v>46387.755102040814</v>
      </c>
      <c r="T131" s="6">
        <v>50469</v>
      </c>
      <c r="U131" s="5">
        <f>T131-S131</f>
        <v>4081.2448979591863</v>
      </c>
      <c r="V131" s="4">
        <f>U131/S131</f>
        <v>8.7981082270127645E-2</v>
      </c>
      <c r="W131" s="22">
        <f>S131*L131</f>
        <v>46387.755102040814</v>
      </c>
      <c r="X131" s="22">
        <f>T131*L131</f>
        <v>50469</v>
      </c>
      <c r="Y131" s="22">
        <f>X131-W131</f>
        <v>4081.2448979591863</v>
      </c>
      <c r="Z131" s="8">
        <f>Y131/W131</f>
        <v>8.7981082270127645E-2</v>
      </c>
      <c r="AA131" s="6">
        <v>342</v>
      </c>
      <c r="AB131" s="6">
        <v>1928</v>
      </c>
      <c r="AC131" s="6">
        <f>2016-AB131</f>
        <v>88</v>
      </c>
      <c r="AD131" s="6" t="s">
        <v>233</v>
      </c>
    </row>
    <row r="132" spans="1:30" x14ac:dyDescent="0.2">
      <c r="A132">
        <v>3</v>
      </c>
      <c r="B132" s="2" t="s">
        <v>1504</v>
      </c>
      <c r="C132" s="2" t="s">
        <v>22</v>
      </c>
      <c r="D132" s="2" t="s">
        <v>23</v>
      </c>
      <c r="E132" s="6" t="s">
        <v>2767</v>
      </c>
      <c r="F132" s="2">
        <v>70</v>
      </c>
      <c r="G132" s="2">
        <v>77</v>
      </c>
      <c r="H132" s="3">
        <v>42375</v>
      </c>
      <c r="I132" s="3">
        <v>42388</v>
      </c>
      <c r="J132" s="7" t="s">
        <v>2533</v>
      </c>
      <c r="K132" s="17">
        <f>IF(J132="Januar",238.19,IF(J132="Februar",240.59,IF(J132="Mars",245.99,IF(J132="April",250.79,IF(J132="Mai",256.52,IF(J132="Juni",259.83,IF(J132="Juli",265.66,IF(J132="August",272.21,IF(J132="September",275.91,IF(J132="Oktober",281.13,IF(J132="November",284.38,IF(J132="Desember",287.34,0))))))))))))</f>
        <v>238.19</v>
      </c>
      <c r="L132" s="20">
        <f>$K$2/K132</f>
        <v>1</v>
      </c>
      <c r="M132" s="2">
        <v>13</v>
      </c>
      <c r="N132" s="2">
        <v>4100000</v>
      </c>
      <c r="O132" s="2">
        <v>4430000</v>
      </c>
      <c r="P132" s="2">
        <f>O132-N132</f>
        <v>330000</v>
      </c>
      <c r="Q132" s="4">
        <f>P132/N132</f>
        <v>8.0487804878048783E-2</v>
      </c>
      <c r="R132" s="2">
        <v>76434</v>
      </c>
      <c r="S132" s="9">
        <f>(N132+R132)/F132</f>
        <v>59663.342857142859</v>
      </c>
      <c r="T132" s="2">
        <v>64378</v>
      </c>
      <c r="U132" s="5">
        <f>T132-S132</f>
        <v>4714.6571428571406</v>
      </c>
      <c r="V132" s="4">
        <f>U132/S132</f>
        <v>7.9021002127652396E-2</v>
      </c>
      <c r="W132" s="22">
        <f>S132*L132</f>
        <v>59663.342857142859</v>
      </c>
      <c r="X132" s="22">
        <f>T132*L132</f>
        <v>64378</v>
      </c>
      <c r="Y132" s="22">
        <f>X132-W132</f>
        <v>4714.6571428571406</v>
      </c>
      <c r="Z132" s="8">
        <f>Y132/W132</f>
        <v>7.9021002127652396E-2</v>
      </c>
      <c r="AA132" s="2">
        <v>580</v>
      </c>
      <c r="AB132" s="2">
        <v>1895</v>
      </c>
      <c r="AC132" s="2">
        <f>2016-AB132</f>
        <v>121</v>
      </c>
      <c r="AD132" s="2" t="s">
        <v>25</v>
      </c>
    </row>
    <row r="133" spans="1:30" x14ac:dyDescent="0.2">
      <c r="A133">
        <v>3</v>
      </c>
      <c r="B133" s="2" t="s">
        <v>805</v>
      </c>
      <c r="C133" s="2" t="s">
        <v>22</v>
      </c>
      <c r="D133" s="2" t="s">
        <v>23</v>
      </c>
      <c r="E133" s="6" t="s">
        <v>2767</v>
      </c>
      <c r="F133" s="2">
        <v>52</v>
      </c>
      <c r="G133" s="2">
        <v>61</v>
      </c>
      <c r="H133" s="3">
        <v>42379</v>
      </c>
      <c r="I133" s="3">
        <v>42389</v>
      </c>
      <c r="J133" s="7" t="s">
        <v>2533</v>
      </c>
      <c r="K133" s="17">
        <f>IF(J133="Januar",238.19,IF(J133="Februar",240.59,IF(J133="Mars",245.99,IF(J133="April",250.79,IF(J133="Mai",256.52,IF(J133="Juni",259.83,IF(J133="Juli",265.66,IF(J133="August",272.21,IF(J133="September",275.91,IF(J133="Oktober",281.13,IF(J133="November",284.38,IF(J133="Desember",287.34,0))))))))))))</f>
        <v>238.19</v>
      </c>
      <c r="L133" s="20">
        <f>$K$2/K133</f>
        <v>1</v>
      </c>
      <c r="M133" s="2">
        <v>10</v>
      </c>
      <c r="N133" s="2">
        <v>2595000</v>
      </c>
      <c r="O133" s="2">
        <v>2750000</v>
      </c>
      <c r="P133" s="2">
        <f>O133-N133</f>
        <v>155000</v>
      </c>
      <c r="Q133" s="4">
        <f>P133/N133</f>
        <v>5.9730250481695571E-2</v>
      </c>
      <c r="R133" s="2">
        <v>3537</v>
      </c>
      <c r="S133" s="9">
        <f>(N133+R133)/F133</f>
        <v>49971.865384615383</v>
      </c>
      <c r="T133" s="2">
        <v>52953</v>
      </c>
      <c r="U133" s="5">
        <f>T133-S133</f>
        <v>2981.1346153846171</v>
      </c>
      <c r="V133" s="4">
        <f>U133/S133</f>
        <v>5.9656260426540049E-2</v>
      </c>
      <c r="W133" s="22">
        <f>S133*L133</f>
        <v>49971.865384615383</v>
      </c>
      <c r="X133" s="22">
        <f>T133*L133</f>
        <v>52953</v>
      </c>
      <c r="Y133" s="22">
        <f>X133-W133</f>
        <v>2981.1346153846171</v>
      </c>
      <c r="Z133" s="8">
        <f>Y133/W133</f>
        <v>5.9656260426540049E-2</v>
      </c>
      <c r="AA133" s="11">
        <v>6814</v>
      </c>
      <c r="AB133" s="2">
        <v>1920</v>
      </c>
      <c r="AC133" s="2">
        <f>2016-AB133</f>
        <v>96</v>
      </c>
      <c r="AD133" s="2" t="s">
        <v>156</v>
      </c>
    </row>
    <row r="134" spans="1:30" x14ac:dyDescent="0.2">
      <c r="A134">
        <v>3</v>
      </c>
      <c r="B134" s="6" t="s">
        <v>1381</v>
      </c>
      <c r="C134" s="6" t="s">
        <v>22</v>
      </c>
      <c r="D134" s="6" t="s">
        <v>23</v>
      </c>
      <c r="E134" s="6" t="s">
        <v>2767</v>
      </c>
      <c r="F134" s="6">
        <v>67</v>
      </c>
      <c r="G134" s="6">
        <v>74</v>
      </c>
      <c r="H134" s="7">
        <v>42378</v>
      </c>
      <c r="I134" s="7">
        <v>42389</v>
      </c>
      <c r="J134" s="3" t="s">
        <v>2533</v>
      </c>
      <c r="K134" s="17">
        <f>IF(J134="Januar",238.19,IF(J134="Februar",240.59,IF(J134="Mars",245.99,IF(J134="April",250.79,IF(J134="Mai",256.52,IF(J134="Juni",259.83,IF(J134="Juli",265.66,IF(J134="August",272.21,IF(J134="September",275.91,IF(J134="Oktober",281.13,IF(J134="November",284.38,IF(J134="Desember",287.34,0))))))))))))</f>
        <v>238.19</v>
      </c>
      <c r="L134" s="20">
        <f>$K$2/K134</f>
        <v>1</v>
      </c>
      <c r="M134" s="6">
        <v>11</v>
      </c>
      <c r="N134" s="6">
        <v>2500000</v>
      </c>
      <c r="O134" s="6">
        <v>2700000</v>
      </c>
      <c r="P134" s="6">
        <f>O134-N134</f>
        <v>200000</v>
      </c>
      <c r="Q134" s="8">
        <f>P134/N134</f>
        <v>0.08</v>
      </c>
      <c r="R134" s="6">
        <v>28196</v>
      </c>
      <c r="S134" s="9">
        <f>(N134+R134)/F134</f>
        <v>37734.26865671642</v>
      </c>
      <c r="T134" s="6">
        <v>40719</v>
      </c>
      <c r="U134" s="5">
        <f>T134-S134</f>
        <v>2984.7313432835799</v>
      </c>
      <c r="V134" s="4">
        <f>U134/S134</f>
        <v>7.9098693297513262E-2</v>
      </c>
      <c r="W134" s="22">
        <f>S134*L134</f>
        <v>37734.26865671642</v>
      </c>
      <c r="X134" s="22">
        <f>T134*L134</f>
        <v>40719</v>
      </c>
      <c r="Y134" s="22">
        <f>X134-W134</f>
        <v>2984.7313432835799</v>
      </c>
      <c r="Z134" s="8">
        <f>Y134/W134</f>
        <v>7.9098693297513262E-2</v>
      </c>
      <c r="AA134" s="10">
        <v>34431</v>
      </c>
      <c r="AB134" s="6">
        <v>1956</v>
      </c>
      <c r="AC134" s="6">
        <f>2016-AB134</f>
        <v>60</v>
      </c>
      <c r="AD134" s="6" t="s">
        <v>40</v>
      </c>
    </row>
    <row r="135" spans="1:30" x14ac:dyDescent="0.2">
      <c r="A135">
        <v>3</v>
      </c>
      <c r="B135" s="2" t="s">
        <v>1573</v>
      </c>
      <c r="C135" s="2" t="s">
        <v>22</v>
      </c>
      <c r="D135" s="2" t="s">
        <v>23</v>
      </c>
      <c r="E135" s="6" t="s">
        <v>2767</v>
      </c>
      <c r="F135" s="2">
        <v>72</v>
      </c>
      <c r="G135" s="2">
        <v>80</v>
      </c>
      <c r="H135" s="3">
        <v>42378</v>
      </c>
      <c r="I135" s="3">
        <v>42389</v>
      </c>
      <c r="J135" s="7" t="s">
        <v>2533</v>
      </c>
      <c r="K135" s="17">
        <f>IF(J135="Januar",238.19,IF(J135="Februar",240.59,IF(J135="Mars",245.99,IF(J135="April",250.79,IF(J135="Mai",256.52,IF(J135="Juni",259.83,IF(J135="Juli",265.66,IF(J135="August",272.21,IF(J135="September",275.91,IF(J135="Oktober",281.13,IF(J135="November",284.38,IF(J135="Desember",287.34,0))))))))))))</f>
        <v>238.19</v>
      </c>
      <c r="L135" s="20">
        <f>$K$2/K135</f>
        <v>1</v>
      </c>
      <c r="M135" s="2">
        <v>11</v>
      </c>
      <c r="N135" s="2">
        <v>3250000</v>
      </c>
      <c r="O135" s="2">
        <v>3500000</v>
      </c>
      <c r="P135" s="2">
        <f>O135-N135</f>
        <v>250000</v>
      </c>
      <c r="Q135" s="4">
        <f>P135/N135</f>
        <v>7.6923076923076927E-2</v>
      </c>
      <c r="R135" s="2">
        <v>323123</v>
      </c>
      <c r="S135" s="9">
        <f>(N135+R135)/F135</f>
        <v>49626.708333333336</v>
      </c>
      <c r="T135" s="2">
        <v>53099</v>
      </c>
      <c r="U135" s="5">
        <f>T135-S135</f>
        <v>3472.2916666666642</v>
      </c>
      <c r="V135" s="4">
        <f>U135/S135</f>
        <v>6.9968204285158903E-2</v>
      </c>
      <c r="W135" s="22">
        <f>S135*L135</f>
        <v>49626.708333333336</v>
      </c>
      <c r="X135" s="22">
        <f>T135*L135</f>
        <v>53099</v>
      </c>
      <c r="Y135" s="22">
        <f>X135-W135</f>
        <v>3472.2916666666642</v>
      </c>
      <c r="Z135" s="8">
        <f>Y135/W135</f>
        <v>6.9968204285158903E-2</v>
      </c>
      <c r="AA135" s="11">
        <v>21016</v>
      </c>
      <c r="AB135" s="2">
        <v>1969</v>
      </c>
      <c r="AC135" s="2">
        <f>2016-AB135</f>
        <v>47</v>
      </c>
      <c r="AD135" s="2" t="s">
        <v>137</v>
      </c>
    </row>
    <row r="136" spans="1:30" x14ac:dyDescent="0.2">
      <c r="A136">
        <v>3</v>
      </c>
      <c r="B136" s="6" t="s">
        <v>1454</v>
      </c>
      <c r="C136" s="6" t="s">
        <v>22</v>
      </c>
      <c r="D136" s="6" t="s">
        <v>23</v>
      </c>
      <c r="E136" s="6" t="s">
        <v>2767</v>
      </c>
      <c r="F136" s="6">
        <v>87</v>
      </c>
      <c r="G136" s="6">
        <v>100</v>
      </c>
      <c r="H136" s="7">
        <v>42378</v>
      </c>
      <c r="I136" s="7">
        <v>42389</v>
      </c>
      <c r="J136" s="3" t="s">
        <v>2533</v>
      </c>
      <c r="K136" s="17">
        <f>IF(J136="Januar",238.19,IF(J136="Februar",240.59,IF(J136="Mars",245.99,IF(J136="April",250.79,IF(J136="Mai",256.52,IF(J136="Juni",259.83,IF(J136="Juli",265.66,IF(J136="August",272.21,IF(J136="September",275.91,IF(J136="Oktober",281.13,IF(J136="November",284.38,IF(J136="Desember",287.34,0))))))))))))</f>
        <v>238.19</v>
      </c>
      <c r="L136" s="20">
        <f>$K$2/K136</f>
        <v>1</v>
      </c>
      <c r="M136" s="6">
        <v>11</v>
      </c>
      <c r="N136" s="6">
        <v>4490000</v>
      </c>
      <c r="O136" s="6">
        <v>4525000</v>
      </c>
      <c r="P136" s="6">
        <f>O136-N136</f>
        <v>35000</v>
      </c>
      <c r="Q136" s="8">
        <f>P136/N136</f>
        <v>7.7951002227171495E-3</v>
      </c>
      <c r="R136" s="6"/>
      <c r="S136" s="9">
        <f>(N136+R136)/F136</f>
        <v>51609.19540229885</v>
      </c>
      <c r="T136" s="6">
        <v>52011</v>
      </c>
      <c r="U136" s="5">
        <f>T136-S136</f>
        <v>401.80459770114976</v>
      </c>
      <c r="V136" s="4">
        <f>U136/S136</f>
        <v>7.785523385300675E-3</v>
      </c>
      <c r="W136" s="22">
        <f>S136*L136</f>
        <v>51609.19540229885</v>
      </c>
      <c r="X136" s="22">
        <f>T136*L136</f>
        <v>52011</v>
      </c>
      <c r="Y136" s="22">
        <f>X136-W136</f>
        <v>401.80459770114976</v>
      </c>
      <c r="Z136" s="8">
        <f>Y136/W136</f>
        <v>7.785523385300675E-3</v>
      </c>
      <c r="AA136" s="10">
        <v>2789</v>
      </c>
      <c r="AB136" s="6">
        <v>2006</v>
      </c>
      <c r="AC136" s="6">
        <f>2016-AB136</f>
        <v>10</v>
      </c>
      <c r="AD136" s="6" t="s">
        <v>137</v>
      </c>
    </row>
    <row r="137" spans="1:30" x14ac:dyDescent="0.2">
      <c r="A137">
        <v>3</v>
      </c>
      <c r="B137" s="2" t="s">
        <v>2149</v>
      </c>
      <c r="C137" s="2" t="s">
        <v>22</v>
      </c>
      <c r="D137" s="2" t="s">
        <v>23</v>
      </c>
      <c r="E137" s="6" t="s">
        <v>2767</v>
      </c>
      <c r="F137" s="2">
        <v>98</v>
      </c>
      <c r="G137" s="2">
        <v>110</v>
      </c>
      <c r="H137" s="3">
        <v>42378</v>
      </c>
      <c r="I137" s="3">
        <v>42389</v>
      </c>
      <c r="J137" s="7" t="s">
        <v>2533</v>
      </c>
      <c r="K137" s="17">
        <f>IF(J137="Januar",238.19,IF(J137="Februar",240.59,IF(J137="Mars",245.99,IF(J137="April",250.79,IF(J137="Mai",256.52,IF(J137="Juni",259.83,IF(J137="Juli",265.66,IF(J137="August",272.21,IF(J137="September",275.91,IF(J137="Oktober",281.13,IF(J137="November",284.38,IF(J137="Desember",287.34,0))))))))))))</f>
        <v>238.19</v>
      </c>
      <c r="L137" s="20">
        <f>$K$2/K137</f>
        <v>1</v>
      </c>
      <c r="M137" s="2">
        <v>11</v>
      </c>
      <c r="N137" s="2">
        <v>5690000</v>
      </c>
      <c r="O137" s="2">
        <v>6300000</v>
      </c>
      <c r="P137" s="2">
        <f>O137-N137</f>
        <v>610000</v>
      </c>
      <c r="Q137" s="4">
        <f>P137/N137</f>
        <v>0.10720562390158173</v>
      </c>
      <c r="R137" s="2">
        <v>80032</v>
      </c>
      <c r="S137" s="9">
        <f>(N137+R137)/F137</f>
        <v>58877.877551020407</v>
      </c>
      <c r="T137" s="2">
        <v>65102</v>
      </c>
      <c r="U137" s="5">
        <f>T137-S137</f>
        <v>6224.1224489795932</v>
      </c>
      <c r="V137" s="4">
        <f>U137/S137</f>
        <v>0.10571241199355569</v>
      </c>
      <c r="W137" s="22">
        <f>S137*L137</f>
        <v>58877.877551020407</v>
      </c>
      <c r="X137" s="22">
        <f>T137*L137</f>
        <v>65102</v>
      </c>
      <c r="Y137" s="22">
        <f>X137-W137</f>
        <v>6224.1224489795932</v>
      </c>
      <c r="Z137" s="8">
        <f>Y137/W137</f>
        <v>0.10571241199355569</v>
      </c>
      <c r="AA137" s="11">
        <v>1342</v>
      </c>
      <c r="AB137" s="2">
        <v>1930</v>
      </c>
      <c r="AC137" s="2">
        <f>2016-AB137</f>
        <v>86</v>
      </c>
      <c r="AD137" s="2" t="s">
        <v>25</v>
      </c>
    </row>
    <row r="138" spans="1:30" x14ac:dyDescent="0.2">
      <c r="A138">
        <v>3</v>
      </c>
      <c r="B138" s="2" t="s">
        <v>2150</v>
      </c>
      <c r="C138" s="2" t="s">
        <v>22</v>
      </c>
      <c r="D138" s="2" t="s">
        <v>23</v>
      </c>
      <c r="E138" s="6" t="s">
        <v>2767</v>
      </c>
      <c r="F138" s="2">
        <v>98</v>
      </c>
      <c r="G138" s="2">
        <v>125</v>
      </c>
      <c r="H138" s="3">
        <v>42378</v>
      </c>
      <c r="I138" s="3">
        <v>42389</v>
      </c>
      <c r="J138" s="3" t="s">
        <v>2533</v>
      </c>
      <c r="K138" s="17">
        <f>IF(J138="Januar",238.19,IF(J138="Februar",240.59,IF(J138="Mars",245.99,IF(J138="April",250.79,IF(J138="Mai",256.52,IF(J138="Juni",259.83,IF(J138="Juli",265.66,IF(J138="August",272.21,IF(J138="September",275.91,IF(J138="Oktober",281.13,IF(J138="November",284.38,IF(J138="Desember",287.34,0))))))))))))</f>
        <v>238.19</v>
      </c>
      <c r="L138" s="20">
        <f>$K$2/K138</f>
        <v>1</v>
      </c>
      <c r="M138" s="2">
        <v>11</v>
      </c>
      <c r="N138" s="2">
        <v>5920000</v>
      </c>
      <c r="O138" s="2">
        <v>5980000</v>
      </c>
      <c r="P138" s="2">
        <f>O138-N138</f>
        <v>60000</v>
      </c>
      <c r="Q138" s="4">
        <f>P138/N138</f>
        <v>1.0135135135135136E-2</v>
      </c>
      <c r="R138" s="2"/>
      <c r="S138" s="9">
        <f>(N138+R138)/F138</f>
        <v>60408.163265306124</v>
      </c>
      <c r="T138" s="2">
        <v>61020</v>
      </c>
      <c r="U138" s="5">
        <f>T138-S138</f>
        <v>611.83673469387577</v>
      </c>
      <c r="V138" s="4">
        <f>U138/S138</f>
        <v>1.0128378378378348E-2</v>
      </c>
      <c r="W138" s="22">
        <f>S138*L138</f>
        <v>60408.163265306124</v>
      </c>
      <c r="X138" s="22">
        <f>T138*L138</f>
        <v>61020</v>
      </c>
      <c r="Y138" s="22">
        <f>X138-W138</f>
        <v>611.83673469387577</v>
      </c>
      <c r="Z138" s="8">
        <f>Y138/W138</f>
        <v>1.0128378378378348E-2</v>
      </c>
      <c r="AA138" s="11">
        <v>3477</v>
      </c>
      <c r="AB138" s="2">
        <v>1920</v>
      </c>
      <c r="AC138" s="2">
        <f>2016-AB138</f>
        <v>96</v>
      </c>
      <c r="AD138" s="2" t="s">
        <v>94</v>
      </c>
    </row>
    <row r="139" spans="1:30" x14ac:dyDescent="0.2">
      <c r="A139">
        <v>3</v>
      </c>
      <c r="B139" s="2" t="s">
        <v>2372</v>
      </c>
      <c r="C139" s="2" t="s">
        <v>22</v>
      </c>
      <c r="D139" s="2" t="s">
        <v>23</v>
      </c>
      <c r="E139" s="6" t="s">
        <v>2767</v>
      </c>
      <c r="F139" s="2">
        <v>122</v>
      </c>
      <c r="G139" s="2">
        <v>138</v>
      </c>
      <c r="H139" s="3">
        <v>42378</v>
      </c>
      <c r="I139" s="3">
        <v>42389</v>
      </c>
      <c r="J139" s="7" t="s">
        <v>2533</v>
      </c>
      <c r="K139" s="17">
        <f>IF(J139="Januar",238.19,IF(J139="Februar",240.59,IF(J139="Mars",245.99,IF(J139="April",250.79,IF(J139="Mai",256.52,IF(J139="Juni",259.83,IF(J139="Juli",265.66,IF(J139="August",272.21,IF(J139="September",275.91,IF(J139="Oktober",281.13,IF(J139="November",284.38,IF(J139="Desember",287.34,0))))))))))))</f>
        <v>238.19</v>
      </c>
      <c r="L139" s="20">
        <f>$K$2/K139</f>
        <v>1</v>
      </c>
      <c r="M139" s="2">
        <v>11</v>
      </c>
      <c r="N139" s="2">
        <v>6100000</v>
      </c>
      <c r="O139" s="2">
        <v>5650000</v>
      </c>
      <c r="P139" s="2">
        <f>O139-N139</f>
        <v>-450000</v>
      </c>
      <c r="Q139" s="4">
        <f>P139/N139</f>
        <v>-7.3770491803278687E-2</v>
      </c>
      <c r="R139" s="2">
        <v>152199</v>
      </c>
      <c r="S139" s="9">
        <f>(N139+R139)/F139</f>
        <v>51247.532786885247</v>
      </c>
      <c r="T139" s="2">
        <v>47559</v>
      </c>
      <c r="U139" s="5">
        <f>T139-S139</f>
        <v>-3688.5327868852473</v>
      </c>
      <c r="V139" s="4">
        <f>U139/S139</f>
        <v>-7.1974836373570356E-2</v>
      </c>
      <c r="W139" s="22">
        <f>S139*L139</f>
        <v>51247.532786885247</v>
      </c>
      <c r="X139" s="22">
        <f>T139*L139</f>
        <v>47559</v>
      </c>
      <c r="Y139" s="22">
        <f>X139-W139</f>
        <v>-3688.5327868852473</v>
      </c>
      <c r="Z139" s="8">
        <f>Y139/W139</f>
        <v>-7.1974836373570356E-2</v>
      </c>
      <c r="AA139" s="2"/>
      <c r="AB139" s="2">
        <v>1977</v>
      </c>
      <c r="AC139" s="2">
        <f>2016-AB139</f>
        <v>39</v>
      </c>
      <c r="AD139" s="2" t="s">
        <v>108</v>
      </c>
    </row>
    <row r="140" spans="1:30" x14ac:dyDescent="0.2">
      <c r="A140">
        <v>3</v>
      </c>
      <c r="B140" s="6" t="s">
        <v>1170</v>
      </c>
      <c r="C140" s="6" t="s">
        <v>22</v>
      </c>
      <c r="D140" s="6" t="s">
        <v>23</v>
      </c>
      <c r="E140" s="6" t="s">
        <v>2767</v>
      </c>
      <c r="F140" s="6">
        <v>127</v>
      </c>
      <c r="G140" s="6">
        <v>142</v>
      </c>
      <c r="H140" s="7">
        <v>42378</v>
      </c>
      <c r="I140" s="7">
        <v>42389</v>
      </c>
      <c r="J140" s="7" t="s">
        <v>2533</v>
      </c>
      <c r="K140" s="17">
        <f>IF(J140="Januar",238.19,IF(J140="Februar",240.59,IF(J140="Mars",245.99,IF(J140="April",250.79,IF(J140="Mai",256.52,IF(J140="Juni",259.83,IF(J140="Juli",265.66,IF(J140="August",272.21,IF(J140="September",275.91,IF(J140="Oktober",281.13,IF(J140="November",284.38,IF(J140="Desember",287.34,0))))))))))))</f>
        <v>238.19</v>
      </c>
      <c r="L140" s="20">
        <f>$K$2/K140</f>
        <v>1</v>
      </c>
      <c r="M140" s="6">
        <v>11</v>
      </c>
      <c r="N140" s="6">
        <v>5900000</v>
      </c>
      <c r="O140" s="6">
        <v>6300000</v>
      </c>
      <c r="P140" s="6">
        <f>O140-N140</f>
        <v>400000</v>
      </c>
      <c r="Q140" s="8">
        <f>P140/N140</f>
        <v>6.7796610169491525E-2</v>
      </c>
      <c r="R140" s="6">
        <v>207000</v>
      </c>
      <c r="S140" s="9">
        <f>(N140+R140)/F140</f>
        <v>48086.614173228343</v>
      </c>
      <c r="T140" s="6">
        <v>51236</v>
      </c>
      <c r="U140" s="5">
        <f>T140-S140</f>
        <v>3149.3858267716569</v>
      </c>
      <c r="V140" s="4">
        <f>U140/S140</f>
        <v>6.549402325200597E-2</v>
      </c>
      <c r="W140" s="22">
        <f>S140*L140</f>
        <v>48086.614173228343</v>
      </c>
      <c r="X140" s="22">
        <f>T140*L140</f>
        <v>51236</v>
      </c>
      <c r="Y140" s="22">
        <f>X140-W140</f>
        <v>3149.3858267716569</v>
      </c>
      <c r="Z140" s="8">
        <f>Y140/W140</f>
        <v>6.549402325200597E-2</v>
      </c>
      <c r="AA140" s="6">
        <v>577</v>
      </c>
      <c r="AB140" s="6">
        <v>1895</v>
      </c>
      <c r="AC140" s="6">
        <f>2016-AB140</f>
        <v>121</v>
      </c>
      <c r="AD140" s="6" t="s">
        <v>37</v>
      </c>
    </row>
    <row r="141" spans="1:30" x14ac:dyDescent="0.2">
      <c r="A141">
        <v>3</v>
      </c>
      <c r="B141" s="2" t="s">
        <v>160</v>
      </c>
      <c r="C141" s="2" t="s">
        <v>22</v>
      </c>
      <c r="D141" s="2" t="s">
        <v>23</v>
      </c>
      <c r="E141" s="6" t="s">
        <v>2767</v>
      </c>
      <c r="F141" s="2">
        <v>54</v>
      </c>
      <c r="G141" s="2">
        <v>60</v>
      </c>
      <c r="H141" s="3">
        <v>42377</v>
      </c>
      <c r="I141" s="3">
        <v>42389</v>
      </c>
      <c r="J141" s="7" t="s">
        <v>2533</v>
      </c>
      <c r="K141" s="17">
        <f>IF(J141="Januar",238.19,IF(J141="Februar",240.59,IF(J141="Mars",245.99,IF(J141="April",250.79,IF(J141="Mai",256.52,IF(J141="Juni",259.83,IF(J141="Juli",265.66,IF(J141="August",272.21,IF(J141="September",275.91,IF(J141="Oktober",281.13,IF(J141="November",284.38,IF(J141="Desember",287.34,0))))))))))))</f>
        <v>238.19</v>
      </c>
      <c r="L141" s="20">
        <f>$K$2/K141</f>
        <v>1</v>
      </c>
      <c r="M141" s="2">
        <v>12</v>
      </c>
      <c r="N141" s="2">
        <v>2800000</v>
      </c>
      <c r="O141" s="2">
        <v>3250000</v>
      </c>
      <c r="P141" s="2">
        <f>O141-N141</f>
        <v>450000</v>
      </c>
      <c r="Q141" s="4">
        <f>P141/N141</f>
        <v>0.16071428571428573</v>
      </c>
      <c r="R141" s="2">
        <v>842</v>
      </c>
      <c r="S141" s="9">
        <f>(N141+R141)/F141</f>
        <v>51867.444444444445</v>
      </c>
      <c r="T141" s="2">
        <v>60201</v>
      </c>
      <c r="U141" s="5">
        <f>T141-S141</f>
        <v>8333.5555555555547</v>
      </c>
      <c r="V141" s="4">
        <f>U141/S141</f>
        <v>0.1606702555874269</v>
      </c>
      <c r="W141" s="22">
        <f>S141*L141</f>
        <v>51867.444444444445</v>
      </c>
      <c r="X141" s="22">
        <f>T141*L141</f>
        <v>60201</v>
      </c>
      <c r="Y141" s="22">
        <f>X141-W141</f>
        <v>8333.5555555555547</v>
      </c>
      <c r="Z141" s="8">
        <f>Y141/W141</f>
        <v>0.1606702555874269</v>
      </c>
      <c r="AA141" s="11">
        <v>1452</v>
      </c>
      <c r="AB141" s="2">
        <v>1958</v>
      </c>
      <c r="AC141" s="2">
        <f>2016-AB141</f>
        <v>58</v>
      </c>
      <c r="AD141" s="2" t="s">
        <v>217</v>
      </c>
    </row>
    <row r="142" spans="1:30" x14ac:dyDescent="0.2">
      <c r="A142">
        <v>3</v>
      </c>
      <c r="B142" s="2" t="s">
        <v>1767</v>
      </c>
      <c r="C142" s="2" t="s">
        <v>22</v>
      </c>
      <c r="D142" s="2" t="s">
        <v>23</v>
      </c>
      <c r="E142" s="6" t="s">
        <v>2767</v>
      </c>
      <c r="F142" s="2">
        <v>78</v>
      </c>
      <c r="G142" s="2">
        <v>87</v>
      </c>
      <c r="H142" s="3">
        <v>42377</v>
      </c>
      <c r="I142" s="3">
        <v>42389</v>
      </c>
      <c r="J142" s="3" t="s">
        <v>2533</v>
      </c>
      <c r="K142" s="17">
        <f>IF(J142="Januar",238.19,IF(J142="Februar",240.59,IF(J142="Mars",245.99,IF(J142="April",250.79,IF(J142="Mai",256.52,IF(J142="Juni",259.83,IF(J142="Juli",265.66,IF(J142="August",272.21,IF(J142="September",275.91,IF(J142="Oktober",281.13,IF(J142="November",284.38,IF(J142="Desember",287.34,0))))))))))))</f>
        <v>238.19</v>
      </c>
      <c r="L142" s="20">
        <f>$K$2/K142</f>
        <v>1</v>
      </c>
      <c r="M142" s="2">
        <v>12</v>
      </c>
      <c r="N142" s="2">
        <v>6000000</v>
      </c>
      <c r="O142" s="2">
        <v>7200000</v>
      </c>
      <c r="P142" s="2">
        <f>O142-N142</f>
        <v>1200000</v>
      </c>
      <c r="Q142" s="4">
        <f>P142/N142</f>
        <v>0.2</v>
      </c>
      <c r="R142" s="2"/>
      <c r="S142" s="9">
        <f>(N142+R142)/F142</f>
        <v>76923.076923076922</v>
      </c>
      <c r="T142" s="2">
        <v>92308</v>
      </c>
      <c r="U142" s="5">
        <f>T142-S142</f>
        <v>15384.923076923078</v>
      </c>
      <c r="V142" s="4">
        <f>U142/S142</f>
        <v>0.20000400000000002</v>
      </c>
      <c r="W142" s="22">
        <f>S142*L142</f>
        <v>76923.076923076922</v>
      </c>
      <c r="X142" s="22">
        <f>T142*L142</f>
        <v>92308</v>
      </c>
      <c r="Y142" s="22">
        <f>X142-W142</f>
        <v>15384.923076923078</v>
      </c>
      <c r="Z142" s="8">
        <f>Y142/W142</f>
        <v>0.20000400000000002</v>
      </c>
      <c r="AA142" s="11">
        <v>3054</v>
      </c>
      <c r="AB142" s="2">
        <v>2004</v>
      </c>
      <c r="AC142" s="2">
        <f>2016-AB142</f>
        <v>12</v>
      </c>
      <c r="AD142" s="2" t="s">
        <v>108</v>
      </c>
    </row>
    <row r="143" spans="1:30" x14ac:dyDescent="0.2">
      <c r="A143">
        <v>3</v>
      </c>
      <c r="B143" s="6" t="s">
        <v>1942</v>
      </c>
      <c r="C143" s="6" t="s">
        <v>22</v>
      </c>
      <c r="D143" s="6" t="s">
        <v>23</v>
      </c>
      <c r="E143" s="6" t="s">
        <v>2767</v>
      </c>
      <c r="F143" s="6">
        <v>84</v>
      </c>
      <c r="G143" s="6">
        <v>92</v>
      </c>
      <c r="H143" s="7">
        <v>42377</v>
      </c>
      <c r="I143" s="7">
        <v>42389</v>
      </c>
      <c r="J143" s="7" t="s">
        <v>2533</v>
      </c>
      <c r="K143" s="17">
        <f>IF(J143="Januar",238.19,IF(J143="Februar",240.59,IF(J143="Mars",245.99,IF(J143="April",250.79,IF(J143="Mai",256.52,IF(J143="Juni",259.83,IF(J143="Juli",265.66,IF(J143="August",272.21,IF(J143="September",275.91,IF(J143="Oktober",281.13,IF(J143="November",284.38,IF(J143="Desember",287.34,0))))))))))))</f>
        <v>238.19</v>
      </c>
      <c r="L143" s="20">
        <f>$K$2/K143</f>
        <v>1</v>
      </c>
      <c r="M143" s="6">
        <v>12</v>
      </c>
      <c r="N143" s="6">
        <v>4990000</v>
      </c>
      <c r="O143" s="6">
        <v>4990000</v>
      </c>
      <c r="P143" s="6">
        <f>O143-N143</f>
        <v>0</v>
      </c>
      <c r="Q143" s="8">
        <f>P143/N143</f>
        <v>0</v>
      </c>
      <c r="R143" s="6">
        <v>118000</v>
      </c>
      <c r="S143" s="9">
        <f>(N143+R143)/F143</f>
        <v>60809.523809523809</v>
      </c>
      <c r="T143" s="6">
        <v>60810</v>
      </c>
      <c r="U143" s="5">
        <f>T143-S143</f>
        <v>0.47619047619082266</v>
      </c>
      <c r="V143" s="4">
        <f>U143/S143</f>
        <v>7.8308535630440686E-6</v>
      </c>
      <c r="W143" s="22">
        <f>S143*L143</f>
        <v>60809.523809523809</v>
      </c>
      <c r="X143" s="22">
        <f>T143*L143</f>
        <v>60810</v>
      </c>
      <c r="Y143" s="22">
        <f>X143-W143</f>
        <v>0.47619047619082266</v>
      </c>
      <c r="Z143" s="8">
        <f>Y143/W143</f>
        <v>7.8308535630440686E-6</v>
      </c>
      <c r="AA143" s="6">
        <v>684</v>
      </c>
      <c r="AB143" s="6">
        <v>1903</v>
      </c>
      <c r="AC143" s="6">
        <f>2016-AB143</f>
        <v>113</v>
      </c>
      <c r="AD143" s="6" t="s">
        <v>206</v>
      </c>
    </row>
    <row r="144" spans="1:30" x14ac:dyDescent="0.2">
      <c r="A144">
        <v>3</v>
      </c>
      <c r="B144" s="6" t="s">
        <v>2476</v>
      </c>
      <c r="C144" s="6" t="s">
        <v>22</v>
      </c>
      <c r="D144" s="6" t="s">
        <v>23</v>
      </c>
      <c r="E144" s="6" t="s">
        <v>2767</v>
      </c>
      <c r="F144" s="6">
        <v>148</v>
      </c>
      <c r="G144" s="6">
        <v>168</v>
      </c>
      <c r="H144" s="7">
        <v>42377</v>
      </c>
      <c r="I144" s="7">
        <v>42389</v>
      </c>
      <c r="J144" s="7" t="s">
        <v>2533</v>
      </c>
      <c r="K144" s="17">
        <f>IF(J144="Januar",238.19,IF(J144="Februar",240.59,IF(J144="Mars",245.99,IF(J144="April",250.79,IF(J144="Mai",256.52,IF(J144="Juni",259.83,IF(J144="Juli",265.66,IF(J144="August",272.21,IF(J144="September",275.91,IF(J144="Oktober",281.13,IF(J144="November",284.38,IF(J144="Desember",287.34,0))))))))))))</f>
        <v>238.19</v>
      </c>
      <c r="L144" s="20">
        <f>$K$2/K144</f>
        <v>1</v>
      </c>
      <c r="M144" s="6">
        <v>12</v>
      </c>
      <c r="N144" s="6">
        <v>8100000</v>
      </c>
      <c r="O144" s="6">
        <v>7550000</v>
      </c>
      <c r="P144" s="6">
        <f>O144-N144</f>
        <v>-550000</v>
      </c>
      <c r="Q144" s="8">
        <f>P144/N144</f>
        <v>-6.7901234567901231E-2</v>
      </c>
      <c r="R144" s="6"/>
      <c r="S144" s="9">
        <f>(N144+R144)/F144</f>
        <v>54729.729729729726</v>
      </c>
      <c r="T144" s="6">
        <v>51014</v>
      </c>
      <c r="U144" s="5">
        <f>T144-S144</f>
        <v>-3715.7297297297264</v>
      </c>
      <c r="V144" s="4">
        <f>U144/S144</f>
        <v>-6.7892345679012284E-2</v>
      </c>
      <c r="W144" s="22">
        <f>S144*L144</f>
        <v>54729.729729729726</v>
      </c>
      <c r="X144" s="22">
        <f>T144*L144</f>
        <v>51014</v>
      </c>
      <c r="Y144" s="22">
        <f>X144-W144</f>
        <v>-3715.7297297297264</v>
      </c>
      <c r="Z144" s="8">
        <f>Y144/W144</f>
        <v>-6.7892345679012284E-2</v>
      </c>
      <c r="AA144" s="6">
        <v>877</v>
      </c>
      <c r="AB144" s="6">
        <v>1905</v>
      </c>
      <c r="AC144" s="6">
        <f>2016-AB144</f>
        <v>111</v>
      </c>
      <c r="AD144" s="6" t="s">
        <v>103</v>
      </c>
    </row>
    <row r="145" spans="1:30" x14ac:dyDescent="0.2">
      <c r="A145">
        <v>3</v>
      </c>
      <c r="B145" s="6" t="s">
        <v>2446</v>
      </c>
      <c r="C145" s="6" t="s">
        <v>22</v>
      </c>
      <c r="D145" s="6" t="s">
        <v>23</v>
      </c>
      <c r="E145" s="6" t="s">
        <v>2767</v>
      </c>
      <c r="F145" s="6">
        <v>136</v>
      </c>
      <c r="G145" s="6">
        <v>167</v>
      </c>
      <c r="H145" s="7">
        <v>42373</v>
      </c>
      <c r="I145" s="7">
        <v>42389</v>
      </c>
      <c r="J145" s="3" t="s">
        <v>2533</v>
      </c>
      <c r="K145" s="17">
        <f>IF(J145="Januar",238.19,IF(J145="Februar",240.59,IF(J145="Mars",245.99,IF(J145="April",250.79,IF(J145="Mai",256.52,IF(J145="Juni",259.83,IF(J145="Juli",265.66,IF(J145="August",272.21,IF(J145="September",275.91,IF(J145="Oktober",281.13,IF(J145="November",284.38,IF(J145="Desember",287.34,0))))))))))))</f>
        <v>238.19</v>
      </c>
      <c r="L145" s="20">
        <f>$K$2/K145</f>
        <v>1</v>
      </c>
      <c r="M145" s="6">
        <v>16</v>
      </c>
      <c r="N145" s="6">
        <v>6990000</v>
      </c>
      <c r="O145" s="6">
        <v>6250000</v>
      </c>
      <c r="P145" s="6">
        <f>O145-N145</f>
        <v>-740000</v>
      </c>
      <c r="Q145" s="8">
        <f>P145/N145</f>
        <v>-0.10586552217453506</v>
      </c>
      <c r="R145" s="6">
        <v>5714</v>
      </c>
      <c r="S145" s="9">
        <f>(N145+R145)/F145</f>
        <v>51439.073529411762</v>
      </c>
      <c r="T145" s="6">
        <v>45998</v>
      </c>
      <c r="U145" s="5">
        <f>T145-S145</f>
        <v>-5441.0735294117621</v>
      </c>
      <c r="V145" s="4">
        <f>U145/S145</f>
        <v>-0.10577705149181336</v>
      </c>
      <c r="W145" s="22">
        <f>S145*L145</f>
        <v>51439.073529411762</v>
      </c>
      <c r="X145" s="22">
        <f>T145*L145</f>
        <v>45998</v>
      </c>
      <c r="Y145" s="22">
        <f>X145-W145</f>
        <v>-5441.0735294117621</v>
      </c>
      <c r="Z145" s="8">
        <f>Y145/W145</f>
        <v>-0.10577705149181336</v>
      </c>
      <c r="AA145" s="6">
        <v>4</v>
      </c>
      <c r="AB145" s="6">
        <v>1901</v>
      </c>
      <c r="AC145" s="6">
        <f>2016-AB145</f>
        <v>115</v>
      </c>
      <c r="AD145" s="6" t="s">
        <v>494</v>
      </c>
    </row>
    <row r="146" spans="1:30" x14ac:dyDescent="0.2">
      <c r="A146">
        <v>3</v>
      </c>
      <c r="B146" s="2" t="s">
        <v>596</v>
      </c>
      <c r="C146" s="2" t="s">
        <v>22</v>
      </c>
      <c r="D146" s="2" t="s">
        <v>23</v>
      </c>
      <c r="E146" s="6" t="s">
        <v>2767</v>
      </c>
      <c r="F146" s="2">
        <v>47</v>
      </c>
      <c r="G146" s="2">
        <v>51</v>
      </c>
      <c r="H146" s="3">
        <v>42371</v>
      </c>
      <c r="I146" s="3">
        <v>42389</v>
      </c>
      <c r="J146" s="3" t="s">
        <v>2533</v>
      </c>
      <c r="K146" s="17">
        <f>IF(J146="Januar",238.19,IF(J146="Februar",240.59,IF(J146="Mars",245.99,IF(J146="April",250.79,IF(J146="Mai",256.52,IF(J146="Juni",259.83,IF(J146="Juli",265.66,IF(J146="August",272.21,IF(J146="September",275.91,IF(J146="Oktober",281.13,IF(J146="November",284.38,IF(J146="Desember",287.34,0))))))))))))</f>
        <v>238.19</v>
      </c>
      <c r="L146" s="20">
        <f>$K$2/K146</f>
        <v>1</v>
      </c>
      <c r="M146" s="2">
        <v>18</v>
      </c>
      <c r="N146" s="2">
        <v>3490000</v>
      </c>
      <c r="O146" s="2">
        <v>3775000</v>
      </c>
      <c r="P146" s="2">
        <f>O146-N146</f>
        <v>285000</v>
      </c>
      <c r="Q146" s="4">
        <f>P146/N146</f>
        <v>8.1661891117478513E-2</v>
      </c>
      <c r="R146" s="2"/>
      <c r="S146" s="9">
        <f>(N146+R146)/F146</f>
        <v>74255.319148936163</v>
      </c>
      <c r="T146" s="2">
        <v>80319</v>
      </c>
      <c r="U146" s="5">
        <f>T146-S146</f>
        <v>6063.6808510638366</v>
      </c>
      <c r="V146" s="4">
        <f>U146/S146</f>
        <v>8.1659885386819578E-2</v>
      </c>
      <c r="W146" s="22">
        <f>S146*L146</f>
        <v>74255.319148936163</v>
      </c>
      <c r="X146" s="22">
        <f>T146*L146</f>
        <v>80319</v>
      </c>
      <c r="Y146" s="22">
        <f>X146-W146</f>
        <v>6063.6808510638366</v>
      </c>
      <c r="Z146" s="8">
        <f>Y146/W146</f>
        <v>8.1659885386819578E-2</v>
      </c>
      <c r="AA146" s="2">
        <v>532</v>
      </c>
      <c r="AB146" s="2">
        <v>2003</v>
      </c>
      <c r="AC146" s="2">
        <f>2016-AB146</f>
        <v>13</v>
      </c>
      <c r="AD146" s="2" t="s">
        <v>44</v>
      </c>
    </row>
    <row r="147" spans="1:30" x14ac:dyDescent="0.2">
      <c r="A147">
        <v>3</v>
      </c>
      <c r="B147" s="6" t="s">
        <v>768</v>
      </c>
      <c r="C147" s="6" t="s">
        <v>22</v>
      </c>
      <c r="D147" s="6" t="s">
        <v>23</v>
      </c>
      <c r="E147" s="6" t="s">
        <v>2767</v>
      </c>
      <c r="F147" s="6">
        <v>51</v>
      </c>
      <c r="G147" s="6">
        <v>57</v>
      </c>
      <c r="H147" s="7">
        <v>42380</v>
      </c>
      <c r="I147" s="7">
        <v>42390</v>
      </c>
      <c r="J147" s="3" t="s">
        <v>2533</v>
      </c>
      <c r="K147" s="17">
        <f>IF(J147="Januar",238.19,IF(J147="Februar",240.59,IF(J147="Mars",245.99,IF(J147="April",250.79,IF(J147="Mai",256.52,IF(J147="Juni",259.83,IF(J147="Juli",265.66,IF(J147="August",272.21,IF(J147="September",275.91,IF(J147="Oktober",281.13,IF(J147="November",284.38,IF(J147="Desember",287.34,0))))))))))))</f>
        <v>238.19</v>
      </c>
      <c r="L147" s="20">
        <f>$K$2/K147</f>
        <v>1</v>
      </c>
      <c r="M147" s="6">
        <v>10</v>
      </c>
      <c r="N147" s="6">
        <v>3500000</v>
      </c>
      <c r="O147" s="6">
        <v>3800000</v>
      </c>
      <c r="P147" s="6">
        <f>O147-N147</f>
        <v>300000</v>
      </c>
      <c r="Q147" s="8">
        <f>P147/N147</f>
        <v>8.5714285714285715E-2</v>
      </c>
      <c r="R147" s="6"/>
      <c r="S147" s="9">
        <f>(N147+R147)/F147</f>
        <v>68627.450980392154</v>
      </c>
      <c r="T147" s="6">
        <v>74510</v>
      </c>
      <c r="U147" s="5">
        <f>T147-S147</f>
        <v>5882.5490196078463</v>
      </c>
      <c r="V147" s="4">
        <f>U147/S147</f>
        <v>8.5717142857142908E-2</v>
      </c>
      <c r="W147" s="22">
        <f>S147*L147</f>
        <v>68627.450980392154</v>
      </c>
      <c r="X147" s="22">
        <f>T147*L147</f>
        <v>74510</v>
      </c>
      <c r="Y147" s="22">
        <f>X147-W147</f>
        <v>5882.5490196078463</v>
      </c>
      <c r="Z147" s="8">
        <f>Y147/W147</f>
        <v>8.5717142857142908E-2</v>
      </c>
      <c r="AA147" s="6">
        <v>930</v>
      </c>
      <c r="AB147" s="6">
        <v>1902</v>
      </c>
      <c r="AC147" s="6">
        <f>2016-AB147</f>
        <v>114</v>
      </c>
      <c r="AD147" s="6" t="s">
        <v>108</v>
      </c>
    </row>
    <row r="148" spans="1:30" x14ac:dyDescent="0.2">
      <c r="A148">
        <v>3</v>
      </c>
      <c r="B148" s="2" t="s">
        <v>772</v>
      </c>
      <c r="C148" s="2" t="s">
        <v>22</v>
      </c>
      <c r="D148" s="2" t="s">
        <v>23</v>
      </c>
      <c r="E148" s="6" t="s">
        <v>2767</v>
      </c>
      <c r="F148" s="2">
        <v>65</v>
      </c>
      <c r="G148" s="2">
        <v>69</v>
      </c>
      <c r="H148" s="3">
        <v>42378</v>
      </c>
      <c r="I148" s="3">
        <v>42390</v>
      </c>
      <c r="J148" s="7" t="s">
        <v>2533</v>
      </c>
      <c r="K148" s="17">
        <f>IF(J148="Januar",238.19,IF(J148="Februar",240.59,IF(J148="Mars",245.99,IF(J148="April",250.79,IF(J148="Mai",256.52,IF(J148="Juni",259.83,IF(J148="Juli",265.66,IF(J148="August",272.21,IF(J148="September",275.91,IF(J148="Oktober",281.13,IF(J148="November",284.38,IF(J148="Desember",287.34,0))))))))))))</f>
        <v>238.19</v>
      </c>
      <c r="L148" s="20">
        <f>$K$2/K148</f>
        <v>1</v>
      </c>
      <c r="M148" s="2">
        <v>12</v>
      </c>
      <c r="N148" s="2">
        <v>3975000</v>
      </c>
      <c r="O148" s="2">
        <v>4100000</v>
      </c>
      <c r="P148" s="2">
        <f>O148-N148</f>
        <v>125000</v>
      </c>
      <c r="Q148" s="4">
        <f>P148/N148</f>
        <v>3.1446540880503145E-2</v>
      </c>
      <c r="R148" s="2">
        <v>28177</v>
      </c>
      <c r="S148" s="9">
        <f>(N148+R148)/F148</f>
        <v>61587.338461538464</v>
      </c>
      <c r="T148" s="2">
        <v>63510</v>
      </c>
      <c r="U148" s="5">
        <f>T148-S148</f>
        <v>1922.6615384615361</v>
      </c>
      <c r="V148" s="4">
        <f>U148/S148</f>
        <v>3.1218454742320871E-2</v>
      </c>
      <c r="W148" s="22">
        <f>S148*L148</f>
        <v>61587.338461538464</v>
      </c>
      <c r="X148" s="22">
        <f>T148*L148</f>
        <v>63510</v>
      </c>
      <c r="Y148" s="22">
        <f>X148-W148</f>
        <v>1922.6615384615361</v>
      </c>
      <c r="Z148" s="8">
        <f>Y148/W148</f>
        <v>3.1218454742320871E-2</v>
      </c>
      <c r="AA148" s="11">
        <v>31800</v>
      </c>
      <c r="AB148" s="2">
        <v>1984</v>
      </c>
      <c r="AC148" s="2">
        <f>2016-AB148</f>
        <v>32</v>
      </c>
      <c r="AD148" s="2" t="s">
        <v>108</v>
      </c>
    </row>
    <row r="149" spans="1:30" x14ac:dyDescent="0.2">
      <c r="A149">
        <v>3</v>
      </c>
      <c r="B149" s="2" t="s">
        <v>769</v>
      </c>
      <c r="C149" s="2" t="s">
        <v>22</v>
      </c>
      <c r="D149" s="2" t="s">
        <v>23</v>
      </c>
      <c r="E149" s="6" t="s">
        <v>2767</v>
      </c>
      <c r="F149" s="2">
        <v>51</v>
      </c>
      <c r="G149" s="2">
        <v>56</v>
      </c>
      <c r="H149" s="3">
        <v>42377</v>
      </c>
      <c r="I149" s="3">
        <v>42390</v>
      </c>
      <c r="J149" s="7" t="s">
        <v>2533</v>
      </c>
      <c r="K149" s="17">
        <f>IF(J149="Januar",238.19,IF(J149="Februar",240.59,IF(J149="Mars",245.99,IF(J149="April",250.79,IF(J149="Mai",256.52,IF(J149="Juni",259.83,IF(J149="Juli",265.66,IF(J149="August",272.21,IF(J149="September",275.91,IF(J149="Oktober",281.13,IF(J149="November",284.38,IF(J149="Desember",287.34,0))))))))))))</f>
        <v>238.19</v>
      </c>
      <c r="L149" s="20">
        <f>$K$2/K149</f>
        <v>1</v>
      </c>
      <c r="M149" s="2">
        <v>13</v>
      </c>
      <c r="N149" s="2">
        <v>3250000</v>
      </c>
      <c r="O149" s="2">
        <v>3400000</v>
      </c>
      <c r="P149" s="2">
        <f>O149-N149</f>
        <v>150000</v>
      </c>
      <c r="Q149" s="4">
        <f>P149/N149</f>
        <v>4.6153846153846156E-2</v>
      </c>
      <c r="R149" s="2"/>
      <c r="S149" s="9">
        <f>(N149+R149)/F149</f>
        <v>63725.490196078434</v>
      </c>
      <c r="T149" s="2">
        <v>66667</v>
      </c>
      <c r="U149" s="5">
        <f>T149-S149</f>
        <v>2941.5098039215663</v>
      </c>
      <c r="V149" s="4">
        <f>U149/S149</f>
        <v>4.6159076923076886E-2</v>
      </c>
      <c r="W149" s="22">
        <f>S149*L149</f>
        <v>63725.490196078434</v>
      </c>
      <c r="X149" s="22">
        <f>T149*L149</f>
        <v>66667</v>
      </c>
      <c r="Y149" s="22">
        <f>X149-W149</f>
        <v>2941.5098039215663</v>
      </c>
      <c r="Z149" s="8">
        <f>Y149/W149</f>
        <v>4.6159076923076886E-2</v>
      </c>
      <c r="AA149" s="11">
        <v>4043</v>
      </c>
      <c r="AB149" s="2">
        <v>2012</v>
      </c>
      <c r="AC149" s="2">
        <f>2016-AB149</f>
        <v>4</v>
      </c>
      <c r="AD149" s="2" t="s">
        <v>429</v>
      </c>
    </row>
    <row r="150" spans="1:30" x14ac:dyDescent="0.2">
      <c r="A150">
        <v>3</v>
      </c>
      <c r="B150" s="6" t="s">
        <v>1646</v>
      </c>
      <c r="C150" s="6" t="s">
        <v>22</v>
      </c>
      <c r="D150" s="6" t="s">
        <v>23</v>
      </c>
      <c r="E150" s="6" t="s">
        <v>2767</v>
      </c>
      <c r="F150" s="6">
        <v>74</v>
      </c>
      <c r="G150" s="6">
        <v>82</v>
      </c>
      <c r="H150" s="7">
        <v>42380</v>
      </c>
      <c r="I150" s="7">
        <v>42391</v>
      </c>
      <c r="J150" s="3" t="s">
        <v>2533</v>
      </c>
      <c r="K150" s="17">
        <f>IF(J150="Januar",238.19,IF(J150="Februar",240.59,IF(J150="Mars",245.99,IF(J150="April",250.79,IF(J150="Mai",256.52,IF(J150="Juni",259.83,IF(J150="Juli",265.66,IF(J150="August",272.21,IF(J150="September",275.91,IF(J150="Oktober",281.13,IF(J150="November",284.38,IF(J150="Desember",287.34,0))))))))))))</f>
        <v>238.19</v>
      </c>
      <c r="L150" s="20">
        <f>$K$2/K150</f>
        <v>1</v>
      </c>
      <c r="M150" s="6">
        <v>11</v>
      </c>
      <c r="N150" s="6">
        <v>2290000</v>
      </c>
      <c r="O150" s="6">
        <v>2550000</v>
      </c>
      <c r="P150" s="6">
        <f>O150-N150</f>
        <v>260000</v>
      </c>
      <c r="Q150" s="8">
        <f>P150/N150</f>
        <v>0.11353711790393013</v>
      </c>
      <c r="R150" s="6">
        <v>109468</v>
      </c>
      <c r="S150" s="9">
        <f>(N150+R150)/F150</f>
        <v>32425.243243243243</v>
      </c>
      <c r="T150" s="6">
        <v>35939</v>
      </c>
      <c r="U150" s="5">
        <f>T150-S150</f>
        <v>3513.7567567567567</v>
      </c>
      <c r="V150" s="4">
        <f>U150/S150</f>
        <v>0.10836485420934974</v>
      </c>
      <c r="W150" s="22">
        <f>S150*L150</f>
        <v>32425.243243243243</v>
      </c>
      <c r="X150" s="22">
        <f>T150*L150</f>
        <v>35939</v>
      </c>
      <c r="Y150" s="22">
        <f>X150-W150</f>
        <v>3513.7567567567567</v>
      </c>
      <c r="Z150" s="8">
        <f>Y150/W150</f>
        <v>0.10836485420934974</v>
      </c>
      <c r="AA150" s="6"/>
      <c r="AB150" s="6">
        <v>1988</v>
      </c>
      <c r="AC150" s="6">
        <f>2016-AB150</f>
        <v>28</v>
      </c>
      <c r="AD150" s="6" t="s">
        <v>1035</v>
      </c>
    </row>
    <row r="151" spans="1:30" x14ac:dyDescent="0.2">
      <c r="A151">
        <v>4</v>
      </c>
      <c r="B151" s="2" t="s">
        <v>243</v>
      </c>
      <c r="C151" s="2" t="s">
        <v>22</v>
      </c>
      <c r="D151" s="2" t="s">
        <v>23</v>
      </c>
      <c r="E151" s="6" t="s">
        <v>2767</v>
      </c>
      <c r="F151" s="2">
        <v>34</v>
      </c>
      <c r="G151" s="2">
        <v>38</v>
      </c>
      <c r="H151" s="3">
        <v>42384</v>
      </c>
      <c r="I151" s="3">
        <v>42394</v>
      </c>
      <c r="J151" s="7" t="s">
        <v>2533</v>
      </c>
      <c r="K151" s="17">
        <f>IF(J151="Januar",238.19,IF(J151="Februar",240.59,IF(J151="Mars",245.99,IF(J151="April",250.79,IF(J151="Mai",256.52,IF(J151="Juni",259.83,IF(J151="Juli",265.66,IF(J151="August",272.21,IF(J151="September",275.91,IF(J151="Oktober",281.13,IF(J151="November",284.38,IF(J151="Desember",287.34,0))))))))))))</f>
        <v>238.19</v>
      </c>
      <c r="L151" s="20">
        <f>$K$2/K151</f>
        <v>1</v>
      </c>
      <c r="M151" s="2">
        <v>10</v>
      </c>
      <c r="N151" s="2">
        <v>2150000</v>
      </c>
      <c r="O151" s="2">
        <v>2160000</v>
      </c>
      <c r="P151" s="2">
        <f>O151-N151</f>
        <v>10000</v>
      </c>
      <c r="Q151" s="4">
        <f>P151/N151</f>
        <v>4.6511627906976744E-3</v>
      </c>
      <c r="R151" s="2">
        <v>42308</v>
      </c>
      <c r="S151" s="9">
        <f>(N151+R151)/F151</f>
        <v>64479.647058823532</v>
      </c>
      <c r="T151" s="2">
        <v>64774</v>
      </c>
      <c r="U151" s="5">
        <f>T151-S151</f>
        <v>294.35294117646845</v>
      </c>
      <c r="V151" s="4">
        <f>U151/S151</f>
        <v>4.5650519908698624E-3</v>
      </c>
      <c r="W151" s="22">
        <f>S151*L151</f>
        <v>64479.647058823532</v>
      </c>
      <c r="X151" s="22">
        <f>T151*L151</f>
        <v>64774</v>
      </c>
      <c r="Y151" s="22">
        <f>X151-W151</f>
        <v>294.35294117646845</v>
      </c>
      <c r="Z151" s="8">
        <f>Y151/W151</f>
        <v>4.5650519908698624E-3</v>
      </c>
      <c r="AA151" s="2">
        <v>419</v>
      </c>
      <c r="AB151" s="2">
        <v>1896</v>
      </c>
      <c r="AC151" s="2">
        <f>2016-AB151</f>
        <v>120</v>
      </c>
      <c r="AD151" s="2" t="s">
        <v>90</v>
      </c>
    </row>
    <row r="152" spans="1:30" x14ac:dyDescent="0.2">
      <c r="A152">
        <v>4</v>
      </c>
      <c r="B152" s="2" t="s">
        <v>308</v>
      </c>
      <c r="C152" s="2" t="s">
        <v>22</v>
      </c>
      <c r="D152" s="2" t="s">
        <v>23</v>
      </c>
      <c r="E152" s="6" t="s">
        <v>2767</v>
      </c>
      <c r="F152" s="2">
        <v>39</v>
      </c>
      <c r="G152" s="2">
        <v>44</v>
      </c>
      <c r="H152" s="3">
        <v>42384</v>
      </c>
      <c r="I152" s="3">
        <v>42394</v>
      </c>
      <c r="J152" s="3" t="s">
        <v>2533</v>
      </c>
      <c r="K152" s="17">
        <f>IF(J152="Januar",238.19,IF(J152="Februar",240.59,IF(J152="Mars",245.99,IF(J152="April",250.79,IF(J152="Mai",256.52,IF(J152="Juni",259.83,IF(J152="Juli",265.66,IF(J152="August",272.21,IF(J152="September",275.91,IF(J152="Oktober",281.13,IF(J152="November",284.38,IF(J152="Desember",287.34,0))))))))))))</f>
        <v>238.19</v>
      </c>
      <c r="L152" s="20">
        <f>$K$2/K152</f>
        <v>1</v>
      </c>
      <c r="M152" s="2">
        <v>10</v>
      </c>
      <c r="N152" s="2">
        <v>2400000</v>
      </c>
      <c r="O152" s="2">
        <v>2600000</v>
      </c>
      <c r="P152" s="2">
        <f>O152-N152</f>
        <v>200000</v>
      </c>
      <c r="Q152" s="4">
        <f>P152/N152</f>
        <v>8.3333333333333329E-2</v>
      </c>
      <c r="R152" s="2"/>
      <c r="S152" s="9">
        <f>(N152+R152)/F152</f>
        <v>61538.461538461539</v>
      </c>
      <c r="T152" s="2">
        <v>66667</v>
      </c>
      <c r="U152" s="5">
        <f>T152-S152</f>
        <v>5128.538461538461</v>
      </c>
      <c r="V152" s="4">
        <f>U152/S152</f>
        <v>8.3338749999999989E-2</v>
      </c>
      <c r="W152" s="22">
        <f>S152*L152</f>
        <v>61538.461538461539</v>
      </c>
      <c r="X152" s="22">
        <f>T152*L152</f>
        <v>66667</v>
      </c>
      <c r="Y152" s="22">
        <f>X152-W152</f>
        <v>5128.538461538461</v>
      </c>
      <c r="Z152" s="8">
        <f>Y152/W152</f>
        <v>8.3338749999999989E-2</v>
      </c>
      <c r="AA152" s="11">
        <v>2227</v>
      </c>
      <c r="AB152" s="2">
        <v>1991</v>
      </c>
      <c r="AC152" s="2">
        <f>2016-AB152</f>
        <v>25</v>
      </c>
      <c r="AD152" s="2" t="s">
        <v>120</v>
      </c>
    </row>
    <row r="153" spans="1:30" x14ac:dyDescent="0.2">
      <c r="A153">
        <v>4</v>
      </c>
      <c r="B153" s="6" t="s">
        <v>502</v>
      </c>
      <c r="C153" s="6" t="s">
        <v>22</v>
      </c>
      <c r="D153" s="6" t="s">
        <v>23</v>
      </c>
      <c r="E153" s="6" t="s">
        <v>2767</v>
      </c>
      <c r="F153" s="6">
        <v>44</v>
      </c>
      <c r="G153" s="6">
        <v>49</v>
      </c>
      <c r="H153" s="7">
        <v>42384</v>
      </c>
      <c r="I153" s="7">
        <v>42394</v>
      </c>
      <c r="J153" s="3" t="s">
        <v>2533</v>
      </c>
      <c r="K153" s="17">
        <f>IF(J153="Januar",238.19,IF(J153="Februar",240.59,IF(J153="Mars",245.99,IF(J153="April",250.79,IF(J153="Mai",256.52,IF(J153="Juni",259.83,IF(J153="Juli",265.66,IF(J153="August",272.21,IF(J153="September",275.91,IF(J153="Oktober",281.13,IF(J153="November",284.38,IF(J153="Desember",287.34,0))))))))))))</f>
        <v>238.19</v>
      </c>
      <c r="L153" s="20">
        <f>$K$2/K153</f>
        <v>1</v>
      </c>
      <c r="M153" s="6">
        <v>10</v>
      </c>
      <c r="N153" s="6">
        <v>2190000</v>
      </c>
      <c r="O153" s="6">
        <v>3100000</v>
      </c>
      <c r="P153" s="6">
        <f>O153-N153</f>
        <v>910000</v>
      </c>
      <c r="Q153" s="8">
        <f>P153/N153</f>
        <v>0.41552511415525112</v>
      </c>
      <c r="R153" s="6">
        <v>12894</v>
      </c>
      <c r="S153" s="9">
        <f>(N153+R153)/F153</f>
        <v>50065.772727272728</v>
      </c>
      <c r="T153" s="6">
        <v>70748</v>
      </c>
      <c r="U153" s="5">
        <f>T153-S153</f>
        <v>20682.227272727272</v>
      </c>
      <c r="V153" s="4">
        <f>U153/S153</f>
        <v>0.41310112969575474</v>
      </c>
      <c r="W153" s="22">
        <f>S153*L153</f>
        <v>50065.772727272728</v>
      </c>
      <c r="X153" s="22">
        <f>T153*L153</f>
        <v>70748</v>
      </c>
      <c r="Y153" s="22">
        <f>X153-W153</f>
        <v>20682.227272727272</v>
      </c>
      <c r="Z153" s="8">
        <f>Y153/W153</f>
        <v>0.41310112969575474</v>
      </c>
      <c r="AA153" s="10">
        <v>1698</v>
      </c>
      <c r="AB153" s="6">
        <v>1938</v>
      </c>
      <c r="AC153" s="6">
        <f>2016-AB153</f>
        <v>78</v>
      </c>
      <c r="AD153" s="6" t="s">
        <v>292</v>
      </c>
    </row>
    <row r="154" spans="1:30" x14ac:dyDescent="0.2">
      <c r="A154">
        <v>4</v>
      </c>
      <c r="B154" s="2" t="s">
        <v>503</v>
      </c>
      <c r="C154" s="2" t="s">
        <v>22</v>
      </c>
      <c r="D154" s="2" t="s">
        <v>23</v>
      </c>
      <c r="E154" s="6" t="s">
        <v>2767</v>
      </c>
      <c r="F154" s="2">
        <v>44</v>
      </c>
      <c r="G154" s="2">
        <v>48</v>
      </c>
      <c r="H154" s="3">
        <v>42384</v>
      </c>
      <c r="I154" s="3">
        <v>42394</v>
      </c>
      <c r="J154" s="7" t="s">
        <v>2533</v>
      </c>
      <c r="K154" s="17">
        <f>IF(J154="Januar",238.19,IF(J154="Februar",240.59,IF(J154="Mars",245.99,IF(J154="April",250.79,IF(J154="Mai",256.52,IF(J154="Juni",259.83,IF(J154="Juli",265.66,IF(J154="August",272.21,IF(J154="September",275.91,IF(J154="Oktober",281.13,IF(J154="November",284.38,IF(J154="Desember",287.34,0))))))))))))</f>
        <v>238.19</v>
      </c>
      <c r="L154" s="20">
        <f>$K$2/K154</f>
        <v>1</v>
      </c>
      <c r="M154" s="2">
        <v>10</v>
      </c>
      <c r="N154" s="2">
        <v>2990000</v>
      </c>
      <c r="O154" s="2">
        <v>3510000</v>
      </c>
      <c r="P154" s="2">
        <f>O154-N154</f>
        <v>520000</v>
      </c>
      <c r="Q154" s="4">
        <f>P154/N154</f>
        <v>0.17391304347826086</v>
      </c>
      <c r="R154" s="2">
        <v>63068</v>
      </c>
      <c r="S154" s="9">
        <f>(N154+R154)/F154</f>
        <v>69387.909090909088</v>
      </c>
      <c r="T154" s="2">
        <v>81206</v>
      </c>
      <c r="U154" s="5">
        <f>T154-S154</f>
        <v>11818.090909090912</v>
      </c>
      <c r="V154" s="4">
        <f>U154/S154</f>
        <v>0.1703191674735054</v>
      </c>
      <c r="W154" s="22">
        <f>S154*L154</f>
        <v>69387.909090909088</v>
      </c>
      <c r="X154" s="22">
        <f>T154*L154</f>
        <v>81206</v>
      </c>
      <c r="Y154" s="22">
        <f>X154-W154</f>
        <v>11818.090909090912</v>
      </c>
      <c r="Z154" s="8">
        <f>Y154/W154</f>
        <v>0.1703191674735054</v>
      </c>
      <c r="AA154" s="2">
        <v>654</v>
      </c>
      <c r="AB154" s="2">
        <v>1901</v>
      </c>
      <c r="AC154" s="2">
        <f>2016-AB154</f>
        <v>115</v>
      </c>
      <c r="AD154" s="2" t="s">
        <v>364</v>
      </c>
    </row>
    <row r="155" spans="1:30" x14ac:dyDescent="0.2">
      <c r="A155">
        <v>4</v>
      </c>
      <c r="B155" s="6" t="s">
        <v>807</v>
      </c>
      <c r="C155" s="6" t="s">
        <v>22</v>
      </c>
      <c r="D155" s="6" t="s">
        <v>23</v>
      </c>
      <c r="E155" s="6" t="s">
        <v>2767</v>
      </c>
      <c r="F155" s="6">
        <v>52</v>
      </c>
      <c r="G155" s="6">
        <v>60</v>
      </c>
      <c r="H155" s="7">
        <v>42384</v>
      </c>
      <c r="I155" s="7">
        <v>42394</v>
      </c>
      <c r="J155" s="3" t="s">
        <v>2533</v>
      </c>
      <c r="K155" s="17">
        <f>IF(J155="Januar",238.19,IF(J155="Februar",240.59,IF(J155="Mars",245.99,IF(J155="April",250.79,IF(J155="Mai",256.52,IF(J155="Juni",259.83,IF(J155="Juli",265.66,IF(J155="August",272.21,IF(J155="September",275.91,IF(J155="Oktober",281.13,IF(J155="November",284.38,IF(J155="Desember",287.34,0))))))))))))</f>
        <v>238.19</v>
      </c>
      <c r="L155" s="20">
        <f>$K$2/K155</f>
        <v>1</v>
      </c>
      <c r="M155" s="6">
        <v>10</v>
      </c>
      <c r="N155" s="6">
        <v>3690000</v>
      </c>
      <c r="O155" s="6">
        <v>4025000</v>
      </c>
      <c r="P155" s="6">
        <f>O155-N155</f>
        <v>335000</v>
      </c>
      <c r="Q155" s="8">
        <f>P155/N155</f>
        <v>9.0785907859078585E-2</v>
      </c>
      <c r="R155" s="6"/>
      <c r="S155" s="9">
        <f>(N155+R155)/F155</f>
        <v>70961.538461538468</v>
      </c>
      <c r="T155" s="6">
        <v>77404</v>
      </c>
      <c r="U155" s="5">
        <f>T155-S155</f>
        <v>6442.4615384615317</v>
      </c>
      <c r="V155" s="4">
        <f>U155/S155</f>
        <v>9.0788075880758698E-2</v>
      </c>
      <c r="W155" s="22">
        <f>S155*L155</f>
        <v>70961.538461538468</v>
      </c>
      <c r="X155" s="22">
        <f>T155*L155</f>
        <v>77404</v>
      </c>
      <c r="Y155" s="22">
        <f>X155-W155</f>
        <v>6442.4615384615317</v>
      </c>
      <c r="Z155" s="8">
        <f>Y155/W155</f>
        <v>9.0788075880758698E-2</v>
      </c>
      <c r="AA155" s="10">
        <v>2620</v>
      </c>
      <c r="AB155" s="6">
        <v>1997</v>
      </c>
      <c r="AC155" s="6">
        <f>2016-AB155</f>
        <v>19</v>
      </c>
      <c r="AD155" s="6" t="s">
        <v>37</v>
      </c>
    </row>
    <row r="156" spans="1:30" x14ac:dyDescent="0.2">
      <c r="A156">
        <v>4</v>
      </c>
      <c r="B156" s="2" t="s">
        <v>908</v>
      </c>
      <c r="C156" s="2" t="s">
        <v>22</v>
      </c>
      <c r="D156" s="2" t="s">
        <v>23</v>
      </c>
      <c r="E156" s="6" t="s">
        <v>2767</v>
      </c>
      <c r="F156" s="2">
        <v>54</v>
      </c>
      <c r="G156" s="2">
        <v>59</v>
      </c>
      <c r="H156" s="3">
        <v>42384</v>
      </c>
      <c r="I156" s="3">
        <v>42394</v>
      </c>
      <c r="J156" s="7" t="s">
        <v>2533</v>
      </c>
      <c r="K156" s="17">
        <f>IF(J156="Januar",238.19,IF(J156="Februar",240.59,IF(J156="Mars",245.99,IF(J156="April",250.79,IF(J156="Mai",256.52,IF(J156="Juni",259.83,IF(J156="Juli",265.66,IF(J156="August",272.21,IF(J156="September",275.91,IF(J156="Oktober",281.13,IF(J156="November",284.38,IF(J156="Desember",287.34,0))))))))))))</f>
        <v>238.19</v>
      </c>
      <c r="L156" s="20">
        <f>$K$2/K156</f>
        <v>1</v>
      </c>
      <c r="M156" s="2">
        <v>10</v>
      </c>
      <c r="N156" s="2">
        <v>2690000</v>
      </c>
      <c r="O156" s="2">
        <v>3050000</v>
      </c>
      <c r="P156" s="2">
        <f>O156-N156</f>
        <v>360000</v>
      </c>
      <c r="Q156" s="4">
        <f>P156/N156</f>
        <v>0.13382899628252787</v>
      </c>
      <c r="R156" s="2">
        <v>55959</v>
      </c>
      <c r="S156" s="9">
        <f>(N156+R156)/F156</f>
        <v>50851.092592592591</v>
      </c>
      <c r="T156" s="2">
        <v>57518</v>
      </c>
      <c r="U156" s="5">
        <f>T156-S156</f>
        <v>6666.9074074074088</v>
      </c>
      <c r="V156" s="4">
        <f>U156/S156</f>
        <v>0.13110647318477811</v>
      </c>
      <c r="W156" s="22">
        <f>S156*L156</f>
        <v>50851.092592592591</v>
      </c>
      <c r="X156" s="22">
        <f>T156*L156</f>
        <v>57518</v>
      </c>
      <c r="Y156" s="22">
        <f>X156-W156</f>
        <v>6666.9074074074088</v>
      </c>
      <c r="Z156" s="8">
        <f>Y156/W156</f>
        <v>0.13110647318477811</v>
      </c>
      <c r="AA156" s="2"/>
      <c r="AB156" s="2">
        <v>1982</v>
      </c>
      <c r="AC156" s="2">
        <f>2016-AB156</f>
        <v>34</v>
      </c>
      <c r="AD156" s="2" t="s">
        <v>828</v>
      </c>
    </row>
    <row r="157" spans="1:30" x14ac:dyDescent="0.2">
      <c r="A157">
        <v>4</v>
      </c>
      <c r="B157" s="2" t="s">
        <v>167</v>
      </c>
      <c r="C157" s="2" t="s">
        <v>22</v>
      </c>
      <c r="D157" s="2" t="s">
        <v>23</v>
      </c>
      <c r="E157" s="6" t="s">
        <v>2767</v>
      </c>
      <c r="F157" s="2">
        <v>60</v>
      </c>
      <c r="G157" s="2">
        <v>67</v>
      </c>
      <c r="H157" s="3">
        <v>42384</v>
      </c>
      <c r="I157" s="3">
        <v>42394</v>
      </c>
      <c r="J157" s="7" t="s">
        <v>2533</v>
      </c>
      <c r="K157" s="17">
        <f>IF(J157="Januar",238.19,IF(J157="Februar",240.59,IF(J157="Mars",245.99,IF(J157="April",250.79,IF(J157="Mai",256.52,IF(J157="Juni",259.83,IF(J157="Juli",265.66,IF(J157="August",272.21,IF(J157="September",275.91,IF(J157="Oktober",281.13,IF(J157="November",284.38,IF(J157="Desember",287.34,0))))))))))))</f>
        <v>238.19</v>
      </c>
      <c r="L157" s="20">
        <f>$K$2/K157</f>
        <v>1</v>
      </c>
      <c r="M157" s="2">
        <v>10</v>
      </c>
      <c r="N157" s="2">
        <v>3300000</v>
      </c>
      <c r="O157" s="2">
        <v>3550000</v>
      </c>
      <c r="P157" s="2">
        <f>O157-N157</f>
        <v>250000</v>
      </c>
      <c r="Q157" s="4">
        <f>P157/N157</f>
        <v>7.575757575757576E-2</v>
      </c>
      <c r="R157" s="2">
        <v>60693</v>
      </c>
      <c r="S157" s="9">
        <f>(N157+R157)/F157</f>
        <v>56011.55</v>
      </c>
      <c r="T157" s="2">
        <v>60178</v>
      </c>
      <c r="U157" s="5">
        <f>T157-S157</f>
        <v>4166.4499999999971</v>
      </c>
      <c r="V157" s="4">
        <f>U157/S157</f>
        <v>7.4385550837282613E-2</v>
      </c>
      <c r="W157" s="22">
        <f>S157*L157</f>
        <v>56011.55</v>
      </c>
      <c r="X157" s="22">
        <f>T157*L157</f>
        <v>60178</v>
      </c>
      <c r="Y157" s="22">
        <f>X157-W157</f>
        <v>4166.4499999999971</v>
      </c>
      <c r="Z157" s="8">
        <f>Y157/W157</f>
        <v>7.4385550837282613E-2</v>
      </c>
      <c r="AA157" s="2">
        <v>235</v>
      </c>
      <c r="AB157" s="2">
        <v>1936</v>
      </c>
      <c r="AC157" s="2">
        <f>2016-AB157</f>
        <v>80</v>
      </c>
      <c r="AD157" s="2" t="s">
        <v>44</v>
      </c>
    </row>
    <row r="158" spans="1:30" x14ac:dyDescent="0.2">
      <c r="A158">
        <v>4</v>
      </c>
      <c r="B158" s="6" t="s">
        <v>1301</v>
      </c>
      <c r="C158" s="6" t="s">
        <v>22</v>
      </c>
      <c r="D158" s="6" t="s">
        <v>23</v>
      </c>
      <c r="E158" s="6" t="s">
        <v>2767</v>
      </c>
      <c r="F158" s="6">
        <v>65</v>
      </c>
      <c r="G158" s="6">
        <v>73</v>
      </c>
      <c r="H158" s="7">
        <v>42384</v>
      </c>
      <c r="I158" s="7">
        <v>42394</v>
      </c>
      <c r="J158" s="3" t="s">
        <v>2533</v>
      </c>
      <c r="K158" s="17">
        <f>IF(J158="Januar",238.19,IF(J158="Februar",240.59,IF(J158="Mars",245.99,IF(J158="April",250.79,IF(J158="Mai",256.52,IF(J158="Juni",259.83,IF(J158="Juli",265.66,IF(J158="August",272.21,IF(J158="September",275.91,IF(J158="Oktober",281.13,IF(J158="November",284.38,IF(J158="Desember",287.34,0))))))))))))</f>
        <v>238.19</v>
      </c>
      <c r="L158" s="20">
        <f>$K$2/K158</f>
        <v>1</v>
      </c>
      <c r="M158" s="6">
        <v>10</v>
      </c>
      <c r="N158" s="6">
        <v>3000000</v>
      </c>
      <c r="O158" s="6">
        <v>3400000</v>
      </c>
      <c r="P158" s="6">
        <f>O158-N158</f>
        <v>400000</v>
      </c>
      <c r="Q158" s="8">
        <f>P158/N158</f>
        <v>0.13333333333333333</v>
      </c>
      <c r="R158" s="6">
        <v>57535</v>
      </c>
      <c r="S158" s="9">
        <f>(N158+R158)/F158</f>
        <v>47039</v>
      </c>
      <c r="T158" s="6">
        <v>53193</v>
      </c>
      <c r="U158" s="5">
        <f>T158-S158</f>
        <v>6154</v>
      </c>
      <c r="V158" s="4">
        <f>U158/S158</f>
        <v>0.13082761113118901</v>
      </c>
      <c r="W158" s="22">
        <f>S158*L158</f>
        <v>47039</v>
      </c>
      <c r="X158" s="22">
        <f>T158*L158</f>
        <v>53193</v>
      </c>
      <c r="Y158" s="22">
        <f>X158-W158</f>
        <v>6154</v>
      </c>
      <c r="Z158" s="8">
        <f>Y158/W158</f>
        <v>0.13082761113118901</v>
      </c>
      <c r="AA158" s="10">
        <v>8844</v>
      </c>
      <c r="AB158" s="6">
        <v>1955</v>
      </c>
      <c r="AC158" s="6">
        <f>2016-AB158</f>
        <v>61</v>
      </c>
      <c r="AD158" s="6" t="s">
        <v>37</v>
      </c>
    </row>
    <row r="159" spans="1:30" x14ac:dyDescent="0.2">
      <c r="A159">
        <v>4</v>
      </c>
      <c r="B159" s="2" t="s">
        <v>1507</v>
      </c>
      <c r="C159" s="2" t="s">
        <v>22</v>
      </c>
      <c r="D159" s="2" t="s">
        <v>23</v>
      </c>
      <c r="E159" s="6" t="s">
        <v>2767</v>
      </c>
      <c r="F159" s="2">
        <v>70</v>
      </c>
      <c r="G159" s="2">
        <v>77</v>
      </c>
      <c r="H159" s="3">
        <v>42384</v>
      </c>
      <c r="I159" s="3">
        <v>42394</v>
      </c>
      <c r="J159" s="7" t="s">
        <v>2533</v>
      </c>
      <c r="K159" s="17">
        <f>IF(J159="Januar",238.19,IF(J159="Februar",240.59,IF(J159="Mars",245.99,IF(J159="April",250.79,IF(J159="Mai",256.52,IF(J159="Juni",259.83,IF(J159="Juli",265.66,IF(J159="August",272.21,IF(J159="September",275.91,IF(J159="Oktober",281.13,IF(J159="November",284.38,IF(J159="Desember",287.34,0))))))))))))</f>
        <v>238.19</v>
      </c>
      <c r="L159" s="20">
        <f>$K$2/K159</f>
        <v>1</v>
      </c>
      <c r="M159" s="2">
        <v>10</v>
      </c>
      <c r="N159" s="2">
        <v>3650000</v>
      </c>
      <c r="O159" s="2">
        <v>3650000</v>
      </c>
      <c r="P159" s="2">
        <f>O159-N159</f>
        <v>0</v>
      </c>
      <c r="Q159" s="4">
        <f>P159/N159</f>
        <v>0</v>
      </c>
      <c r="R159" s="2">
        <v>1542</v>
      </c>
      <c r="S159" s="9">
        <f>(N159+R159)/F159</f>
        <v>52164.885714285716</v>
      </c>
      <c r="T159" s="2">
        <v>52165</v>
      </c>
      <c r="U159" s="5">
        <f>T159-S159</f>
        <v>0.11428571428405121</v>
      </c>
      <c r="V159" s="4">
        <f>U159/S159</f>
        <v>2.1908552605676133E-6</v>
      </c>
      <c r="W159" s="22">
        <f>S159*L159</f>
        <v>52164.885714285716</v>
      </c>
      <c r="X159" s="22">
        <f>T159*L159</f>
        <v>52165</v>
      </c>
      <c r="Y159" s="22">
        <f>X159-W159</f>
        <v>0.11428571428405121</v>
      </c>
      <c r="Z159" s="8">
        <f>Y159/W159</f>
        <v>2.1908552605676133E-6</v>
      </c>
      <c r="AA159" s="11">
        <v>2649</v>
      </c>
      <c r="AB159" s="2">
        <v>1950</v>
      </c>
      <c r="AC159" s="2">
        <f>2016-AB159</f>
        <v>66</v>
      </c>
      <c r="AD159" s="2" t="s">
        <v>46</v>
      </c>
    </row>
    <row r="160" spans="1:30" x14ac:dyDescent="0.2">
      <c r="A160">
        <v>4</v>
      </c>
      <c r="B160" s="2" t="s">
        <v>1648</v>
      </c>
      <c r="C160" s="2" t="s">
        <v>22</v>
      </c>
      <c r="D160" s="2" t="s">
        <v>23</v>
      </c>
      <c r="E160" s="6" t="s">
        <v>2767</v>
      </c>
      <c r="F160" s="2">
        <v>74</v>
      </c>
      <c r="G160" s="2">
        <v>83</v>
      </c>
      <c r="H160" s="3">
        <v>42384</v>
      </c>
      <c r="I160" s="3">
        <v>42394</v>
      </c>
      <c r="J160" s="3" t="s">
        <v>2533</v>
      </c>
      <c r="K160" s="17">
        <f>IF(J160="Januar",238.19,IF(J160="Februar",240.59,IF(J160="Mars",245.99,IF(J160="April",250.79,IF(J160="Mai",256.52,IF(J160="Juni",259.83,IF(J160="Juli",265.66,IF(J160="August",272.21,IF(J160="September",275.91,IF(J160="Oktober",281.13,IF(J160="November",284.38,IF(J160="Desember",287.34,0))))))))))))</f>
        <v>238.19</v>
      </c>
      <c r="L160" s="20">
        <f>$K$2/K160</f>
        <v>1</v>
      </c>
      <c r="M160" s="2">
        <v>10</v>
      </c>
      <c r="N160" s="2">
        <v>4000000</v>
      </c>
      <c r="O160" s="2">
        <v>3700000</v>
      </c>
      <c r="P160" s="2">
        <f>O160-N160</f>
        <v>-300000</v>
      </c>
      <c r="Q160" s="4">
        <f>P160/N160</f>
        <v>-7.4999999999999997E-2</v>
      </c>
      <c r="R160" s="2"/>
      <c r="S160" s="9">
        <f>(N160+R160)/F160</f>
        <v>54054.054054054053</v>
      </c>
      <c r="T160" s="2">
        <v>50000</v>
      </c>
      <c r="U160" s="5">
        <f>T160-S160</f>
        <v>-4054.0540540540533</v>
      </c>
      <c r="V160" s="4">
        <f>U160/S160</f>
        <v>-7.4999999999999983E-2</v>
      </c>
      <c r="W160" s="22">
        <f>S160*L160</f>
        <v>54054.054054054053</v>
      </c>
      <c r="X160" s="22">
        <f>T160*L160</f>
        <v>50000</v>
      </c>
      <c r="Y160" s="22">
        <f>X160-W160</f>
        <v>-4054.0540540540533</v>
      </c>
      <c r="Z160" s="8">
        <f>Y160/W160</f>
        <v>-7.4999999999999983E-2</v>
      </c>
      <c r="AA160" s="2">
        <v>923</v>
      </c>
      <c r="AB160" s="2">
        <v>1904</v>
      </c>
      <c r="AC160" s="2">
        <f>2016-AB160</f>
        <v>112</v>
      </c>
      <c r="AD160" s="2" t="s">
        <v>37</v>
      </c>
    </row>
    <row r="161" spans="1:30" x14ac:dyDescent="0.2">
      <c r="A161">
        <v>4</v>
      </c>
      <c r="B161" s="2" t="s">
        <v>467</v>
      </c>
      <c r="C161" s="2" t="s">
        <v>22</v>
      </c>
      <c r="D161" s="2" t="s">
        <v>23</v>
      </c>
      <c r="E161" s="6" t="s">
        <v>2767</v>
      </c>
      <c r="F161" s="2">
        <v>43</v>
      </c>
      <c r="G161" s="2"/>
      <c r="H161" s="3">
        <v>42383</v>
      </c>
      <c r="I161" s="3">
        <v>42394</v>
      </c>
      <c r="J161" s="7" t="s">
        <v>2533</v>
      </c>
      <c r="K161" s="17">
        <f>IF(J161="Januar",238.19,IF(J161="Februar",240.59,IF(J161="Mars",245.99,IF(J161="April",250.79,IF(J161="Mai",256.52,IF(J161="Juni",259.83,IF(J161="Juli",265.66,IF(J161="August",272.21,IF(J161="September",275.91,IF(J161="Oktober",281.13,IF(J161="November",284.38,IF(J161="Desember",287.34,0))))))))))))</f>
        <v>238.19</v>
      </c>
      <c r="L161" s="20">
        <f>$K$2/K161</f>
        <v>1</v>
      </c>
      <c r="M161" s="2">
        <v>11</v>
      </c>
      <c r="N161" s="2">
        <v>2990000</v>
      </c>
      <c r="O161" s="2">
        <v>2950000</v>
      </c>
      <c r="P161" s="2">
        <f>O161-N161</f>
        <v>-40000</v>
      </c>
      <c r="Q161" s="4">
        <f>P161/N161</f>
        <v>-1.3377926421404682E-2</v>
      </c>
      <c r="R161" s="2"/>
      <c r="S161" s="9">
        <f>(N161+R161)/F161</f>
        <v>69534.883720930229</v>
      </c>
      <c r="T161" s="2">
        <v>68605</v>
      </c>
      <c r="U161" s="5">
        <f>T161-S161</f>
        <v>-929.88372093022917</v>
      </c>
      <c r="V161" s="4">
        <f>U161/S161</f>
        <v>-1.3372909698996608E-2</v>
      </c>
      <c r="W161" s="22">
        <f>S161*L161</f>
        <v>69534.883720930229</v>
      </c>
      <c r="X161" s="22">
        <f>T161*L161</f>
        <v>68605</v>
      </c>
      <c r="Y161" s="22">
        <f>X161-W161</f>
        <v>-929.88372093022917</v>
      </c>
      <c r="Z161" s="8">
        <f>Y161/W161</f>
        <v>-1.3372909698996608E-2</v>
      </c>
      <c r="AA161" s="11">
        <v>24174</v>
      </c>
      <c r="AB161" s="2">
        <v>2016</v>
      </c>
      <c r="AC161" s="2">
        <f>2016-AB161</f>
        <v>0</v>
      </c>
      <c r="AD161" s="2" t="s">
        <v>460</v>
      </c>
    </row>
    <row r="162" spans="1:30" x14ac:dyDescent="0.2">
      <c r="A162">
        <v>4</v>
      </c>
      <c r="B162" s="2" t="s">
        <v>909</v>
      </c>
      <c r="C162" s="2" t="s">
        <v>22</v>
      </c>
      <c r="D162" s="2" t="s">
        <v>23</v>
      </c>
      <c r="E162" s="6" t="s">
        <v>2767</v>
      </c>
      <c r="F162" s="2">
        <v>54</v>
      </c>
      <c r="G162" s="2">
        <v>59</v>
      </c>
      <c r="H162" s="3">
        <v>42383</v>
      </c>
      <c r="I162" s="3">
        <v>42394</v>
      </c>
      <c r="J162" s="7" t="s">
        <v>2533</v>
      </c>
      <c r="K162" s="17">
        <f>IF(J162="Januar",238.19,IF(J162="Februar",240.59,IF(J162="Mars",245.99,IF(J162="April",250.79,IF(J162="Mai",256.52,IF(J162="Juni",259.83,IF(J162="Juli",265.66,IF(J162="August",272.21,IF(J162="September",275.91,IF(J162="Oktober",281.13,IF(J162="November",284.38,IF(J162="Desember",287.34,0))))))))))))</f>
        <v>238.19</v>
      </c>
      <c r="L162" s="20">
        <f>$K$2/K162</f>
        <v>1</v>
      </c>
      <c r="M162" s="2">
        <v>11</v>
      </c>
      <c r="N162" s="2">
        <v>3990000</v>
      </c>
      <c r="O162" s="2">
        <v>4400000</v>
      </c>
      <c r="P162" s="2">
        <f>O162-N162</f>
        <v>410000</v>
      </c>
      <c r="Q162" s="4">
        <f>P162/N162</f>
        <v>0.10275689223057644</v>
      </c>
      <c r="R162" s="2"/>
      <c r="S162" s="9">
        <f>(N162+R162)/F162</f>
        <v>73888.888888888891</v>
      </c>
      <c r="T162" s="2">
        <v>81481</v>
      </c>
      <c r="U162" s="5">
        <f>T162-S162</f>
        <v>7592.1111111111095</v>
      </c>
      <c r="V162" s="4">
        <f>U162/S162</f>
        <v>0.10275037593984961</v>
      </c>
      <c r="W162" s="22">
        <f>S162*L162</f>
        <v>73888.888888888891</v>
      </c>
      <c r="X162" s="22">
        <f>T162*L162</f>
        <v>81481</v>
      </c>
      <c r="Y162" s="22">
        <f>X162-W162</f>
        <v>7592.1111111111095</v>
      </c>
      <c r="Z162" s="8">
        <f>Y162/W162</f>
        <v>0.10275037593984961</v>
      </c>
      <c r="AA162" s="11">
        <v>1717</v>
      </c>
      <c r="AB162" s="2">
        <v>2005</v>
      </c>
      <c r="AC162" s="2">
        <f>2016-AB162</f>
        <v>11</v>
      </c>
      <c r="AD162" s="2" t="s">
        <v>67</v>
      </c>
    </row>
    <row r="163" spans="1:30" x14ac:dyDescent="0.2">
      <c r="A163">
        <v>4</v>
      </c>
      <c r="B163" s="2" t="s">
        <v>2126</v>
      </c>
      <c r="C163" s="2" t="s">
        <v>22</v>
      </c>
      <c r="D163" s="2" t="s">
        <v>23</v>
      </c>
      <c r="E163" s="6" t="s">
        <v>2767</v>
      </c>
      <c r="F163" s="2">
        <v>96</v>
      </c>
      <c r="G163" s="2">
        <v>105</v>
      </c>
      <c r="H163" s="3">
        <v>42383</v>
      </c>
      <c r="I163" s="3">
        <v>42394</v>
      </c>
      <c r="J163" s="7" t="s">
        <v>2533</v>
      </c>
      <c r="K163" s="17">
        <f>IF(J163="Januar",238.19,IF(J163="Februar",240.59,IF(J163="Mars",245.99,IF(J163="April",250.79,IF(J163="Mai",256.52,IF(J163="Juni",259.83,IF(J163="Juli",265.66,IF(J163="August",272.21,IF(J163="September",275.91,IF(J163="Oktober",281.13,IF(J163="November",284.38,IF(J163="Desember",287.34,0))))))))))))</f>
        <v>238.19</v>
      </c>
      <c r="L163" s="20">
        <f>$K$2/K163</f>
        <v>1</v>
      </c>
      <c r="M163" s="2">
        <v>11</v>
      </c>
      <c r="N163" s="2">
        <v>5500000</v>
      </c>
      <c r="O163" s="2">
        <v>6000000</v>
      </c>
      <c r="P163" s="2">
        <f>O163-N163</f>
        <v>500000</v>
      </c>
      <c r="Q163" s="4">
        <f>P163/N163</f>
        <v>9.0909090909090912E-2</v>
      </c>
      <c r="R163" s="2">
        <v>122986</v>
      </c>
      <c r="S163" s="9">
        <f>(N163+R163)/F163</f>
        <v>58572.770833333336</v>
      </c>
      <c r="T163" s="2">
        <v>63781</v>
      </c>
      <c r="U163" s="5">
        <f>T163-S163</f>
        <v>5208.2291666666642</v>
      </c>
      <c r="V163" s="4">
        <f>U163/S163</f>
        <v>8.8918948046464941E-2</v>
      </c>
      <c r="W163" s="22">
        <f>S163*L163</f>
        <v>58572.770833333336</v>
      </c>
      <c r="X163" s="22">
        <f>T163*L163</f>
        <v>63781</v>
      </c>
      <c r="Y163" s="22">
        <f>X163-W163</f>
        <v>5208.2291666666642</v>
      </c>
      <c r="Z163" s="8">
        <f>Y163/W163</f>
        <v>8.8918948046464941E-2</v>
      </c>
      <c r="AA163" s="11">
        <v>4041</v>
      </c>
      <c r="AB163" s="2">
        <v>1937</v>
      </c>
      <c r="AC163" s="2">
        <f>2016-AB163</f>
        <v>79</v>
      </c>
      <c r="AD163" s="2" t="s">
        <v>238</v>
      </c>
    </row>
    <row r="164" spans="1:30" x14ac:dyDescent="0.2">
      <c r="A164">
        <v>4</v>
      </c>
      <c r="B164" s="2" t="s">
        <v>1436</v>
      </c>
      <c r="C164" s="2" t="s">
        <v>22</v>
      </c>
      <c r="D164" s="2" t="s">
        <v>23</v>
      </c>
      <c r="E164" s="6" t="s">
        <v>2767</v>
      </c>
      <c r="F164" s="2">
        <v>68</v>
      </c>
      <c r="G164" s="2">
        <v>75</v>
      </c>
      <c r="H164" s="3">
        <v>42380</v>
      </c>
      <c r="I164" s="3">
        <v>42394</v>
      </c>
      <c r="J164" s="7" t="s">
        <v>2533</v>
      </c>
      <c r="K164" s="17">
        <f>IF(J164="Januar",238.19,IF(J164="Februar",240.59,IF(J164="Mars",245.99,IF(J164="April",250.79,IF(J164="Mai",256.52,IF(J164="Juni",259.83,IF(J164="Juli",265.66,IF(J164="August",272.21,IF(J164="September",275.91,IF(J164="Oktober",281.13,IF(J164="November",284.38,IF(J164="Desember",287.34,0))))))))))))</f>
        <v>238.19</v>
      </c>
      <c r="L164" s="20">
        <f>$K$2/K164</f>
        <v>1</v>
      </c>
      <c r="M164" s="2">
        <v>14</v>
      </c>
      <c r="N164" s="2">
        <v>3600000</v>
      </c>
      <c r="O164" s="2">
        <v>3700000</v>
      </c>
      <c r="P164" s="2">
        <f>O164-N164</f>
        <v>100000</v>
      </c>
      <c r="Q164" s="4">
        <f>P164/N164</f>
        <v>2.7777777777777776E-2</v>
      </c>
      <c r="R164" s="2"/>
      <c r="S164" s="9">
        <f>(N164+R164)/F164</f>
        <v>52941.176470588238</v>
      </c>
      <c r="T164" s="2">
        <v>54412</v>
      </c>
      <c r="U164" s="5">
        <f>T164-S164</f>
        <v>1470.8235294117621</v>
      </c>
      <c r="V164" s="4">
        <f>U164/S164</f>
        <v>2.7782222222222173E-2</v>
      </c>
      <c r="W164" s="22">
        <f>S164*L164</f>
        <v>52941.176470588238</v>
      </c>
      <c r="X164" s="22">
        <f>T164*L164</f>
        <v>54412</v>
      </c>
      <c r="Y164" s="22">
        <f>X164-W164</f>
        <v>1470.8235294117621</v>
      </c>
      <c r="Z164" s="8">
        <f>Y164/W164</f>
        <v>2.7782222222222173E-2</v>
      </c>
      <c r="AA164" s="2">
        <v>673</v>
      </c>
      <c r="AB164" s="2">
        <v>1934</v>
      </c>
      <c r="AC164" s="2">
        <f>2016-AB164</f>
        <v>82</v>
      </c>
      <c r="AD164" s="2" t="s">
        <v>88</v>
      </c>
    </row>
    <row r="165" spans="1:30" x14ac:dyDescent="0.2">
      <c r="A165">
        <v>4</v>
      </c>
      <c r="B165" s="6" t="s">
        <v>1033</v>
      </c>
      <c r="C165" s="6" t="s">
        <v>22</v>
      </c>
      <c r="D165" s="6" t="s">
        <v>23</v>
      </c>
      <c r="E165" s="6" t="s">
        <v>2767</v>
      </c>
      <c r="F165" s="6">
        <v>57</v>
      </c>
      <c r="G165" s="6">
        <v>63</v>
      </c>
      <c r="H165" s="7">
        <v>42377</v>
      </c>
      <c r="I165" s="7">
        <v>42394</v>
      </c>
      <c r="J165" s="3" t="s">
        <v>2533</v>
      </c>
      <c r="K165" s="17">
        <f>IF(J165="Januar",238.19,IF(J165="Februar",240.59,IF(J165="Mars",245.99,IF(J165="April",250.79,IF(J165="Mai",256.52,IF(J165="Juni",259.83,IF(J165="Juli",265.66,IF(J165="August",272.21,IF(J165="September",275.91,IF(J165="Oktober",281.13,IF(J165="November",284.38,IF(J165="Desember",287.34,0))))))))))))</f>
        <v>238.19</v>
      </c>
      <c r="L165" s="20">
        <f>$K$2/K165</f>
        <v>1</v>
      </c>
      <c r="M165" s="6">
        <v>17</v>
      </c>
      <c r="N165" s="6">
        <v>3750000</v>
      </c>
      <c r="O165" s="6">
        <v>4000000</v>
      </c>
      <c r="P165" s="6">
        <f>O165-N165</f>
        <v>250000</v>
      </c>
      <c r="Q165" s="8">
        <f>P165/N165</f>
        <v>6.6666666666666666E-2</v>
      </c>
      <c r="R165" s="6">
        <v>3064</v>
      </c>
      <c r="S165" s="9">
        <f>(N165+R165)/F165</f>
        <v>65843.228070175435</v>
      </c>
      <c r="T165" s="6">
        <v>70229</v>
      </c>
      <c r="U165" s="5">
        <f>T165-S165</f>
        <v>4385.7719298245647</v>
      </c>
      <c r="V165" s="4">
        <f>U165/S165</f>
        <v>6.6609309087188553E-2</v>
      </c>
      <c r="W165" s="22">
        <f>S165*L165</f>
        <v>65843.228070175435</v>
      </c>
      <c r="X165" s="22">
        <f>T165*L165</f>
        <v>70229</v>
      </c>
      <c r="Y165" s="22">
        <f>X165-W165</f>
        <v>4385.7719298245647</v>
      </c>
      <c r="Z165" s="8">
        <f>Y165/W165</f>
        <v>6.6609309087188553E-2</v>
      </c>
      <c r="AA165" s="10">
        <v>8581</v>
      </c>
      <c r="AB165" s="6">
        <v>1999</v>
      </c>
      <c r="AC165" s="6">
        <f>2016-AB165</f>
        <v>17</v>
      </c>
      <c r="AD165" s="6" t="s">
        <v>774</v>
      </c>
    </row>
    <row r="166" spans="1:30" x14ac:dyDescent="0.2">
      <c r="A166">
        <v>4</v>
      </c>
      <c r="B166" s="2" t="s">
        <v>1982</v>
      </c>
      <c r="C166" s="2" t="s">
        <v>22</v>
      </c>
      <c r="D166" s="2" t="s">
        <v>23</v>
      </c>
      <c r="E166" s="6" t="s">
        <v>2767</v>
      </c>
      <c r="F166" s="2">
        <v>86</v>
      </c>
      <c r="G166" s="2">
        <v>96</v>
      </c>
      <c r="H166" s="3">
        <v>42370</v>
      </c>
      <c r="I166" s="3">
        <v>42394</v>
      </c>
      <c r="J166" s="3" t="s">
        <v>2533</v>
      </c>
      <c r="K166" s="17">
        <f>IF(J166="Januar",238.19,IF(J166="Februar",240.59,IF(J166="Mars",245.99,IF(J166="April",250.79,IF(J166="Mai",256.52,IF(J166="Juni",259.83,IF(J166="Juli",265.66,IF(J166="August",272.21,IF(J166="September",275.91,IF(J166="Oktober",281.13,IF(J166="November",284.38,IF(J166="Desember",287.34,0))))))))))))</f>
        <v>238.19</v>
      </c>
      <c r="L166" s="20">
        <f>$K$2/K166</f>
        <v>1</v>
      </c>
      <c r="M166" s="2">
        <v>24</v>
      </c>
      <c r="N166" s="2">
        <v>5000000</v>
      </c>
      <c r="O166" s="2">
        <v>4825000</v>
      </c>
      <c r="P166" s="2">
        <f>O166-N166</f>
        <v>-175000</v>
      </c>
      <c r="Q166" s="4">
        <f>P166/N166</f>
        <v>-3.5000000000000003E-2</v>
      </c>
      <c r="R166" s="2">
        <v>86706</v>
      </c>
      <c r="S166" s="9">
        <f>(N166+R166)/F166</f>
        <v>59147.744186046511</v>
      </c>
      <c r="T166" s="2">
        <v>57113</v>
      </c>
      <c r="U166" s="5">
        <f>T166-S166</f>
        <v>-2034.7441860465115</v>
      </c>
      <c r="V166" s="4">
        <f>U166/S166</f>
        <v>-3.4401044605290733E-2</v>
      </c>
      <c r="W166" s="22">
        <f>S166*L166</f>
        <v>59147.744186046511</v>
      </c>
      <c r="X166" s="22">
        <f>T166*L166</f>
        <v>57113</v>
      </c>
      <c r="Y166" s="22">
        <f>X166-W166</f>
        <v>-2034.7441860465115</v>
      </c>
      <c r="Z166" s="8">
        <f>Y166/W166</f>
        <v>-3.4401044605290733E-2</v>
      </c>
      <c r="AA166" s="11">
        <v>1084</v>
      </c>
      <c r="AB166" s="2">
        <v>1897</v>
      </c>
      <c r="AC166" s="2">
        <f>2016-AB166</f>
        <v>119</v>
      </c>
      <c r="AD166" s="2" t="s">
        <v>523</v>
      </c>
    </row>
    <row r="167" spans="1:30" x14ac:dyDescent="0.2">
      <c r="A167">
        <v>4</v>
      </c>
      <c r="B167" s="6" t="s">
        <v>1964</v>
      </c>
      <c r="C167" s="6" t="s">
        <v>22</v>
      </c>
      <c r="D167" s="6" t="s">
        <v>23</v>
      </c>
      <c r="E167" s="6" t="s">
        <v>2767</v>
      </c>
      <c r="F167" s="6">
        <v>85</v>
      </c>
      <c r="G167" s="6">
        <v>92</v>
      </c>
      <c r="H167" s="7">
        <v>42368</v>
      </c>
      <c r="I167" s="7">
        <v>42394</v>
      </c>
      <c r="J167" s="7" t="s">
        <v>2533</v>
      </c>
      <c r="K167" s="17">
        <f>IF(J167="Januar",238.19,IF(J167="Februar",240.59,IF(J167="Mars",245.99,IF(J167="April",250.79,IF(J167="Mai",256.52,IF(J167="Juni",259.83,IF(J167="Juli",265.66,IF(J167="August",272.21,IF(J167="September",275.91,IF(J167="Oktober",281.13,IF(J167="November",284.38,IF(J167="Desember",287.34,0))))))))))))</f>
        <v>238.19</v>
      </c>
      <c r="L167" s="20">
        <f>$K$2/K167</f>
        <v>1</v>
      </c>
      <c r="M167" s="6">
        <v>26</v>
      </c>
      <c r="N167" s="6">
        <v>2500000</v>
      </c>
      <c r="O167" s="6">
        <v>2650000</v>
      </c>
      <c r="P167" s="6">
        <f>O167-N167</f>
        <v>150000</v>
      </c>
      <c r="Q167" s="8">
        <f>P167/N167</f>
        <v>0.06</v>
      </c>
      <c r="R167" s="6">
        <v>265502</v>
      </c>
      <c r="S167" s="9">
        <f>(N167+R167)/F167</f>
        <v>32535.317647058822</v>
      </c>
      <c r="T167" s="6">
        <v>34300</v>
      </c>
      <c r="U167" s="5">
        <f>T167-S167</f>
        <v>1764.6823529411777</v>
      </c>
      <c r="V167" s="4">
        <f>U167/S167</f>
        <v>5.4238977227281014E-2</v>
      </c>
      <c r="W167" s="22">
        <f>S167*L167</f>
        <v>32535.317647058822</v>
      </c>
      <c r="X167" s="22">
        <f>T167*L167</f>
        <v>34300</v>
      </c>
      <c r="Y167" s="22">
        <f>X167-W167</f>
        <v>1764.6823529411777</v>
      </c>
      <c r="Z167" s="8">
        <f>Y167/W167</f>
        <v>5.4238977227281014E-2</v>
      </c>
      <c r="AA167" s="10">
        <v>36152</v>
      </c>
      <c r="AB167" s="6">
        <v>1987</v>
      </c>
      <c r="AC167" s="6">
        <f>2016-AB167</f>
        <v>29</v>
      </c>
      <c r="AD167" s="6" t="s">
        <v>37</v>
      </c>
    </row>
    <row r="168" spans="1:30" x14ac:dyDescent="0.2">
      <c r="A168">
        <v>4</v>
      </c>
      <c r="B168" s="6" t="s">
        <v>2496</v>
      </c>
      <c r="C168" s="6" t="s">
        <v>22</v>
      </c>
      <c r="D168" s="6" t="s">
        <v>23</v>
      </c>
      <c r="E168" s="6" t="s">
        <v>2767</v>
      </c>
      <c r="F168" s="6">
        <v>164</v>
      </c>
      <c r="G168" s="6">
        <v>187</v>
      </c>
      <c r="H168" s="7">
        <v>42366</v>
      </c>
      <c r="I168" s="7">
        <v>42394</v>
      </c>
      <c r="J168" s="3" t="s">
        <v>2533</v>
      </c>
      <c r="K168" s="17">
        <f>IF(J168="Januar",238.19,IF(J168="Februar",240.59,IF(J168="Mars",245.99,IF(J168="April",250.79,IF(J168="Mai",256.52,IF(J168="Juni",259.83,IF(J168="Juli",265.66,IF(J168="August",272.21,IF(J168="September",275.91,IF(J168="Oktober",281.13,IF(J168="November",284.38,IF(J168="Desember",287.34,0))))))))))))</f>
        <v>238.19</v>
      </c>
      <c r="L168" s="20">
        <f>$K$2/K168</f>
        <v>1</v>
      </c>
      <c r="M168" s="6">
        <v>28</v>
      </c>
      <c r="N168" s="6">
        <v>3900000</v>
      </c>
      <c r="O168" s="6">
        <v>4410000</v>
      </c>
      <c r="P168" s="6">
        <f>O168-N168</f>
        <v>510000</v>
      </c>
      <c r="Q168" s="8">
        <f>P168/N168</f>
        <v>0.13076923076923078</v>
      </c>
      <c r="R168" s="6">
        <v>71000</v>
      </c>
      <c r="S168" s="9">
        <f>(N168+R168)/F168</f>
        <v>24213.414634146342</v>
      </c>
      <c r="T168" s="6">
        <v>27323</v>
      </c>
      <c r="U168" s="5">
        <f>T168-S168</f>
        <v>3109.585365853658</v>
      </c>
      <c r="V168" s="4">
        <f>U168/S168</f>
        <v>0.12842407454041802</v>
      </c>
      <c r="W168" s="22">
        <f>S168*L168</f>
        <v>24213.414634146342</v>
      </c>
      <c r="X168" s="22">
        <f>T168*L168</f>
        <v>27323</v>
      </c>
      <c r="Y168" s="22">
        <f>X168-W168</f>
        <v>3109.585365853658</v>
      </c>
      <c r="Z168" s="8">
        <f>Y168/W168</f>
        <v>0.12842407454041802</v>
      </c>
      <c r="AA168" s="10">
        <v>24429</v>
      </c>
      <c r="AB168" s="6">
        <v>1958</v>
      </c>
      <c r="AC168" s="6">
        <f>2016-AB168</f>
        <v>58</v>
      </c>
      <c r="AD168" s="6" t="s">
        <v>2497</v>
      </c>
    </row>
    <row r="169" spans="1:30" x14ac:dyDescent="0.2">
      <c r="A169">
        <v>4</v>
      </c>
      <c r="B169" s="2" t="s">
        <v>556</v>
      </c>
      <c r="C169" s="2" t="s">
        <v>22</v>
      </c>
      <c r="D169" s="2" t="s">
        <v>23</v>
      </c>
      <c r="E169" s="6" t="s">
        <v>2767</v>
      </c>
      <c r="F169" s="2">
        <v>46</v>
      </c>
      <c r="G169" s="2">
        <v>55</v>
      </c>
      <c r="H169" s="3">
        <v>42385</v>
      </c>
      <c r="I169" s="3">
        <v>42395</v>
      </c>
      <c r="J169" s="3" t="s">
        <v>2533</v>
      </c>
      <c r="K169" s="17">
        <f>IF(J169="Januar",238.19,IF(J169="Februar",240.59,IF(J169="Mars",245.99,IF(J169="April",250.79,IF(J169="Mai",256.52,IF(J169="Juni",259.83,IF(J169="Juli",265.66,IF(J169="August",272.21,IF(J169="September",275.91,IF(J169="Oktober",281.13,IF(J169="November",284.38,IF(J169="Desember",287.34,0))))))))))))</f>
        <v>238.19</v>
      </c>
      <c r="L169" s="20">
        <f>$K$2/K169</f>
        <v>1</v>
      </c>
      <c r="M169" s="2">
        <v>10</v>
      </c>
      <c r="N169" s="2">
        <v>2600000</v>
      </c>
      <c r="O169" s="2">
        <v>2620000</v>
      </c>
      <c r="P169" s="2">
        <f>O169-N169</f>
        <v>20000</v>
      </c>
      <c r="Q169" s="4">
        <f>P169/N169</f>
        <v>7.6923076923076927E-3</v>
      </c>
      <c r="R169" s="2">
        <v>97941</v>
      </c>
      <c r="S169" s="9">
        <f>(N169+R169)/F169</f>
        <v>58650.891304347824</v>
      </c>
      <c r="T169" s="2">
        <v>59086</v>
      </c>
      <c r="U169" s="5">
        <f>T169-S169</f>
        <v>435.10869565217581</v>
      </c>
      <c r="V169" s="4">
        <f>U169/S169</f>
        <v>7.4186203478875511E-3</v>
      </c>
      <c r="W169" s="22">
        <f>S169*L169</f>
        <v>58650.891304347824</v>
      </c>
      <c r="X169" s="22">
        <f>T169*L169</f>
        <v>59086</v>
      </c>
      <c r="Y169" s="22">
        <f>X169-W169</f>
        <v>435.10869565217581</v>
      </c>
      <c r="Z169" s="8">
        <f>Y169/W169</f>
        <v>7.4186203478875511E-3</v>
      </c>
      <c r="AA169" s="2">
        <v>523</v>
      </c>
      <c r="AB169" s="2">
        <v>1892</v>
      </c>
      <c r="AC169" s="2">
        <f>2016-AB169</f>
        <v>124</v>
      </c>
      <c r="AD169" s="2" t="s">
        <v>37</v>
      </c>
    </row>
    <row r="170" spans="1:30" x14ac:dyDescent="0.2">
      <c r="A170">
        <v>4</v>
      </c>
      <c r="B170" s="6" t="s">
        <v>859</v>
      </c>
      <c r="C170" s="6" t="s">
        <v>22</v>
      </c>
      <c r="D170" s="6" t="s">
        <v>23</v>
      </c>
      <c r="E170" s="6" t="s">
        <v>2767</v>
      </c>
      <c r="F170" s="6">
        <v>53</v>
      </c>
      <c r="G170" s="6">
        <v>59</v>
      </c>
      <c r="H170" s="7">
        <v>42385</v>
      </c>
      <c r="I170" s="7">
        <v>42395</v>
      </c>
      <c r="J170" s="7" t="s">
        <v>2533</v>
      </c>
      <c r="K170" s="17">
        <f>IF(J170="Januar",238.19,IF(J170="Februar",240.59,IF(J170="Mars",245.99,IF(J170="April",250.79,IF(J170="Mai",256.52,IF(J170="Juni",259.83,IF(J170="Juli",265.66,IF(J170="August",272.21,IF(J170="September",275.91,IF(J170="Oktober",281.13,IF(J170="November",284.38,IF(J170="Desember",287.34,0))))))))))))</f>
        <v>238.19</v>
      </c>
      <c r="L170" s="20">
        <f>$K$2/K170</f>
        <v>1</v>
      </c>
      <c r="M170" s="6">
        <v>10</v>
      </c>
      <c r="N170" s="6">
        <v>2490000</v>
      </c>
      <c r="O170" s="6">
        <v>2860000</v>
      </c>
      <c r="P170" s="6">
        <f>O170-N170</f>
        <v>370000</v>
      </c>
      <c r="Q170" s="8">
        <f>P170/N170</f>
        <v>0.14859437751004015</v>
      </c>
      <c r="R170" s="6">
        <v>37589</v>
      </c>
      <c r="S170" s="9">
        <f>(N170+R170)/F170</f>
        <v>47690.358490566039</v>
      </c>
      <c r="T170" s="6">
        <v>54671</v>
      </c>
      <c r="U170" s="5">
        <f>T170-S170</f>
        <v>6980.6415094339609</v>
      </c>
      <c r="V170" s="4">
        <f>U170/S170</f>
        <v>0.1463742720830008</v>
      </c>
      <c r="W170" s="22">
        <f>S170*L170</f>
        <v>47690.358490566039</v>
      </c>
      <c r="X170" s="22">
        <f>T170*L170</f>
        <v>54671</v>
      </c>
      <c r="Y170" s="22">
        <f>X170-W170</f>
        <v>6980.6415094339609</v>
      </c>
      <c r="Z170" s="8">
        <f>Y170/W170</f>
        <v>0.1463742720830008</v>
      </c>
      <c r="AA170" s="10">
        <v>9917</v>
      </c>
      <c r="AB170" s="6">
        <v>1955</v>
      </c>
      <c r="AC170" s="6">
        <f>2016-AB170</f>
        <v>61</v>
      </c>
      <c r="AD170" s="6" t="s">
        <v>569</v>
      </c>
    </row>
    <row r="171" spans="1:30" x14ac:dyDescent="0.2">
      <c r="A171">
        <v>4</v>
      </c>
      <c r="B171" s="2" t="s">
        <v>907</v>
      </c>
      <c r="C171" s="2" t="s">
        <v>22</v>
      </c>
      <c r="D171" s="2" t="s">
        <v>23</v>
      </c>
      <c r="E171" s="6" t="s">
        <v>2767</v>
      </c>
      <c r="F171" s="2">
        <v>54</v>
      </c>
      <c r="G171" s="2">
        <v>60</v>
      </c>
      <c r="H171" s="3">
        <v>42385</v>
      </c>
      <c r="I171" s="3">
        <v>42395</v>
      </c>
      <c r="J171" s="3" t="s">
        <v>2533</v>
      </c>
      <c r="K171" s="17">
        <f>IF(J171="Januar",238.19,IF(J171="Februar",240.59,IF(J171="Mars",245.99,IF(J171="April",250.79,IF(J171="Mai",256.52,IF(J171="Juni",259.83,IF(J171="Juli",265.66,IF(J171="August",272.21,IF(J171="September",275.91,IF(J171="Oktober",281.13,IF(J171="November",284.38,IF(J171="Desember",287.34,0))))))))))))</f>
        <v>238.19</v>
      </c>
      <c r="L171" s="20">
        <f>$K$2/K171</f>
        <v>1</v>
      </c>
      <c r="M171" s="2">
        <v>10</v>
      </c>
      <c r="N171" s="2">
        <v>2790000</v>
      </c>
      <c r="O171" s="2">
        <v>3150000</v>
      </c>
      <c r="P171" s="2">
        <f>O171-N171</f>
        <v>360000</v>
      </c>
      <c r="Q171" s="4">
        <f>P171/N171</f>
        <v>0.12903225806451613</v>
      </c>
      <c r="R171" s="2">
        <v>97540</v>
      </c>
      <c r="S171" s="9">
        <f>(N171+R171)/F171</f>
        <v>53472.962962962964</v>
      </c>
      <c r="T171" s="2">
        <v>60140</v>
      </c>
      <c r="U171" s="5">
        <f>T171-S171</f>
        <v>6667.0370370370365</v>
      </c>
      <c r="V171" s="4">
        <f>U171/S171</f>
        <v>0.12468052390616233</v>
      </c>
      <c r="W171" s="22">
        <f>S171*L171</f>
        <v>53472.962962962964</v>
      </c>
      <c r="X171" s="22">
        <f>T171*L171</f>
        <v>60140</v>
      </c>
      <c r="Y171" s="22">
        <f>X171-W171</f>
        <v>6667.0370370370365</v>
      </c>
      <c r="Z171" s="8">
        <f>Y171/W171</f>
        <v>0.12468052390616233</v>
      </c>
      <c r="AA171" s="11">
        <v>5819</v>
      </c>
      <c r="AB171" s="2">
        <v>1935</v>
      </c>
      <c r="AC171" s="2">
        <f>2016-AB171</f>
        <v>81</v>
      </c>
      <c r="AD171" s="2" t="s">
        <v>96</v>
      </c>
    </row>
    <row r="172" spans="1:30" x14ac:dyDescent="0.2">
      <c r="A172">
        <v>4</v>
      </c>
      <c r="B172" s="2" t="s">
        <v>610</v>
      </c>
      <c r="C172" s="2" t="s">
        <v>22</v>
      </c>
      <c r="D172" s="2" t="s">
        <v>23</v>
      </c>
      <c r="E172" s="6" t="s">
        <v>2767</v>
      </c>
      <c r="F172" s="2">
        <v>55</v>
      </c>
      <c r="G172" s="2">
        <v>65</v>
      </c>
      <c r="H172" s="3">
        <v>42385</v>
      </c>
      <c r="I172" s="3">
        <v>42395</v>
      </c>
      <c r="J172" s="7" t="s">
        <v>2533</v>
      </c>
      <c r="K172" s="17">
        <f>IF(J172="Januar",238.19,IF(J172="Februar",240.59,IF(J172="Mars",245.99,IF(J172="April",250.79,IF(J172="Mai",256.52,IF(J172="Juni",259.83,IF(J172="Juli",265.66,IF(J172="August",272.21,IF(J172="September",275.91,IF(J172="Oktober",281.13,IF(J172="November",284.38,IF(J172="Desember",287.34,0))))))))))))</f>
        <v>238.19</v>
      </c>
      <c r="L172" s="20">
        <f>$K$2/K172</f>
        <v>1</v>
      </c>
      <c r="M172" s="2">
        <v>10</v>
      </c>
      <c r="N172" s="2">
        <v>3900000</v>
      </c>
      <c r="O172" s="2">
        <v>3900000</v>
      </c>
      <c r="P172" s="2">
        <f>O172-N172</f>
        <v>0</v>
      </c>
      <c r="Q172" s="4">
        <f>P172/N172</f>
        <v>0</v>
      </c>
      <c r="R172" s="2"/>
      <c r="S172" s="9">
        <f>(N172+R172)/F172</f>
        <v>70909.090909090912</v>
      </c>
      <c r="T172" s="2">
        <v>70909</v>
      </c>
      <c r="U172" s="5">
        <f>T172-S172</f>
        <v>-9.0909090911736712E-2</v>
      </c>
      <c r="V172" s="4">
        <f>U172/S172</f>
        <v>-1.2820512820885946E-6</v>
      </c>
      <c r="W172" s="22">
        <f>S172*L172</f>
        <v>70909.090909090912</v>
      </c>
      <c r="X172" s="22">
        <f>T172*L172</f>
        <v>70909</v>
      </c>
      <c r="Y172" s="22">
        <f>X172-W172</f>
        <v>-9.0909090911736712E-2</v>
      </c>
      <c r="Z172" s="8">
        <f>Y172/W172</f>
        <v>-1.2820512820885946E-6</v>
      </c>
      <c r="AA172" s="11">
        <v>18324</v>
      </c>
      <c r="AB172" s="2">
        <v>2000</v>
      </c>
      <c r="AC172" s="2">
        <f>2016-AB172</f>
        <v>16</v>
      </c>
      <c r="AD172" s="2" t="s">
        <v>148</v>
      </c>
    </row>
    <row r="173" spans="1:30" x14ac:dyDescent="0.2">
      <c r="A173">
        <v>4</v>
      </c>
      <c r="B173" s="6" t="s">
        <v>1031</v>
      </c>
      <c r="C173" s="6" t="s">
        <v>22</v>
      </c>
      <c r="D173" s="6" t="s">
        <v>23</v>
      </c>
      <c r="E173" s="6" t="s">
        <v>2767</v>
      </c>
      <c r="F173" s="6">
        <v>57</v>
      </c>
      <c r="G173" s="6">
        <v>66</v>
      </c>
      <c r="H173" s="7">
        <v>42385</v>
      </c>
      <c r="I173" s="7">
        <v>42395</v>
      </c>
      <c r="J173" s="3" t="s">
        <v>2533</v>
      </c>
      <c r="K173" s="17">
        <f>IF(J173="Januar",238.19,IF(J173="Februar",240.59,IF(J173="Mars",245.99,IF(J173="April",250.79,IF(J173="Mai",256.52,IF(J173="Juni",259.83,IF(J173="Juli",265.66,IF(J173="August",272.21,IF(J173="September",275.91,IF(J173="Oktober",281.13,IF(J173="November",284.38,IF(J173="Desember",287.34,0))))))))))))</f>
        <v>238.19</v>
      </c>
      <c r="L173" s="20">
        <f>$K$2/K173</f>
        <v>1</v>
      </c>
      <c r="M173" s="6">
        <v>10</v>
      </c>
      <c r="N173" s="6">
        <v>3590000</v>
      </c>
      <c r="O173" s="6">
        <v>3850000</v>
      </c>
      <c r="P173" s="6">
        <f>O173-N173</f>
        <v>260000</v>
      </c>
      <c r="Q173" s="8">
        <f>P173/N173</f>
        <v>7.2423398328690811E-2</v>
      </c>
      <c r="R173" s="6">
        <v>22541</v>
      </c>
      <c r="S173" s="9">
        <f>(N173+R173)/F173</f>
        <v>63377.912280701756</v>
      </c>
      <c r="T173" s="6">
        <v>67939</v>
      </c>
      <c r="U173" s="5">
        <f>T173-S173</f>
        <v>4561.0877192982443</v>
      </c>
      <c r="V173" s="4">
        <f>U173/S173</f>
        <v>7.1966518857502215E-2</v>
      </c>
      <c r="W173" s="22">
        <f>S173*L173</f>
        <v>63377.912280701756</v>
      </c>
      <c r="X173" s="22">
        <f>T173*L173</f>
        <v>67939</v>
      </c>
      <c r="Y173" s="22">
        <f>X173-W173</f>
        <v>4561.0877192982443</v>
      </c>
      <c r="Z173" s="8">
        <f>Y173/W173</f>
        <v>7.1966518857502215E-2</v>
      </c>
      <c r="AA173" s="6">
        <v>380</v>
      </c>
      <c r="AB173" s="6">
        <v>1877</v>
      </c>
      <c r="AC173" s="6">
        <f>2016-AB173</f>
        <v>139</v>
      </c>
      <c r="AD173" s="6" t="s">
        <v>27</v>
      </c>
    </row>
    <row r="174" spans="1:30" x14ac:dyDescent="0.2">
      <c r="A174">
        <v>4</v>
      </c>
      <c r="B174" s="6" t="s">
        <v>1136</v>
      </c>
      <c r="C174" s="6" t="s">
        <v>22</v>
      </c>
      <c r="D174" s="6" t="s">
        <v>23</v>
      </c>
      <c r="E174" s="6" t="s">
        <v>2767</v>
      </c>
      <c r="F174" s="6">
        <v>60</v>
      </c>
      <c r="G174" s="6">
        <v>71</v>
      </c>
      <c r="H174" s="7">
        <v>42385</v>
      </c>
      <c r="I174" s="7">
        <v>42395</v>
      </c>
      <c r="J174" s="7" t="s">
        <v>2533</v>
      </c>
      <c r="K174" s="17">
        <f>IF(J174="Januar",238.19,IF(J174="Februar",240.59,IF(J174="Mars",245.99,IF(J174="April",250.79,IF(J174="Mai",256.52,IF(J174="Juni",259.83,IF(J174="Juli",265.66,IF(J174="August",272.21,IF(J174="September",275.91,IF(J174="Oktober",281.13,IF(J174="November",284.38,IF(J174="Desember",287.34,0))))))))))))</f>
        <v>238.19</v>
      </c>
      <c r="L174" s="20">
        <f>$K$2/K174</f>
        <v>1</v>
      </c>
      <c r="M174" s="6">
        <v>10</v>
      </c>
      <c r="N174" s="6">
        <v>2890000</v>
      </c>
      <c r="O174" s="6">
        <v>2700000</v>
      </c>
      <c r="P174" s="6">
        <f>O174-N174</f>
        <v>-190000</v>
      </c>
      <c r="Q174" s="8">
        <f>P174/N174</f>
        <v>-6.5743944636678195E-2</v>
      </c>
      <c r="R174" s="6"/>
      <c r="S174" s="9">
        <f>(N174+R174)/F174</f>
        <v>48166.666666666664</v>
      </c>
      <c r="T174" s="6">
        <v>45000</v>
      </c>
      <c r="U174" s="5">
        <f>T174-S174</f>
        <v>-3166.6666666666642</v>
      </c>
      <c r="V174" s="4">
        <f>U174/S174</f>
        <v>-6.5743944636678153E-2</v>
      </c>
      <c r="W174" s="22">
        <f>S174*L174</f>
        <v>48166.666666666664</v>
      </c>
      <c r="X174" s="22">
        <f>T174*L174</f>
        <v>45000</v>
      </c>
      <c r="Y174" s="22">
        <f>X174-W174</f>
        <v>-3166.6666666666642</v>
      </c>
      <c r="Z174" s="8">
        <f>Y174/W174</f>
        <v>-6.5743944636678153E-2</v>
      </c>
      <c r="AA174" s="10">
        <v>4803</v>
      </c>
      <c r="AB174" s="6">
        <v>2005</v>
      </c>
      <c r="AC174" s="6">
        <f>2016-AB174</f>
        <v>11</v>
      </c>
      <c r="AD174" s="6" t="s">
        <v>94</v>
      </c>
    </row>
    <row r="175" spans="1:30" x14ac:dyDescent="0.2">
      <c r="A175">
        <v>4</v>
      </c>
      <c r="B175" s="6" t="s">
        <v>1205</v>
      </c>
      <c r="C175" s="6" t="s">
        <v>22</v>
      </c>
      <c r="D175" s="6" t="s">
        <v>23</v>
      </c>
      <c r="E175" s="6" t="s">
        <v>2767</v>
      </c>
      <c r="F175" s="6">
        <v>62</v>
      </c>
      <c r="G175" s="6">
        <v>68</v>
      </c>
      <c r="H175" s="7">
        <v>42385</v>
      </c>
      <c r="I175" s="7">
        <v>42395</v>
      </c>
      <c r="J175" s="3" t="s">
        <v>2533</v>
      </c>
      <c r="K175" s="17">
        <f>IF(J175="Januar",238.19,IF(J175="Februar",240.59,IF(J175="Mars",245.99,IF(J175="April",250.79,IF(J175="Mai",256.52,IF(J175="Juni",259.83,IF(J175="Juli",265.66,IF(J175="August",272.21,IF(J175="September",275.91,IF(J175="Oktober",281.13,IF(J175="November",284.38,IF(J175="Desember",287.34,0))))))))))))</f>
        <v>238.19</v>
      </c>
      <c r="L175" s="20">
        <f>$K$2/K175</f>
        <v>1</v>
      </c>
      <c r="M175" s="6">
        <v>10</v>
      </c>
      <c r="N175" s="6">
        <v>3450000</v>
      </c>
      <c r="O175" s="6">
        <v>3750000</v>
      </c>
      <c r="P175" s="6">
        <f>O175-N175</f>
        <v>300000</v>
      </c>
      <c r="Q175" s="8">
        <f>P175/N175</f>
        <v>8.6956521739130432E-2</v>
      </c>
      <c r="R175" s="6">
        <v>72842</v>
      </c>
      <c r="S175" s="9">
        <f>(N175+R175)/F175</f>
        <v>56820.032258064515</v>
      </c>
      <c r="T175" s="6">
        <v>61659</v>
      </c>
      <c r="U175" s="5">
        <f>T175-S175</f>
        <v>4838.9677419354848</v>
      </c>
      <c r="V175" s="4">
        <f>U175/S175</f>
        <v>8.5163058689546697E-2</v>
      </c>
      <c r="W175" s="22">
        <f>S175*L175</f>
        <v>56820.032258064515</v>
      </c>
      <c r="X175" s="22">
        <f>T175*L175</f>
        <v>61659</v>
      </c>
      <c r="Y175" s="22">
        <f>X175-W175</f>
        <v>4838.9677419354848</v>
      </c>
      <c r="Z175" s="8">
        <f>Y175/W175</f>
        <v>8.5163058689546697E-2</v>
      </c>
      <c r="AA175" s="10">
        <v>8833</v>
      </c>
      <c r="AB175" s="6">
        <v>1952</v>
      </c>
      <c r="AC175" s="6">
        <f>2016-AB175</f>
        <v>64</v>
      </c>
      <c r="AD175" s="6" t="s">
        <v>37</v>
      </c>
    </row>
    <row r="176" spans="1:30" x14ac:dyDescent="0.2">
      <c r="A176">
        <v>4</v>
      </c>
      <c r="B176" s="2" t="s">
        <v>1386</v>
      </c>
      <c r="C176" s="2" t="s">
        <v>22</v>
      </c>
      <c r="D176" s="2" t="s">
        <v>23</v>
      </c>
      <c r="E176" s="6" t="s">
        <v>2767</v>
      </c>
      <c r="F176" s="2">
        <v>67</v>
      </c>
      <c r="G176" s="2">
        <v>77</v>
      </c>
      <c r="H176" s="3">
        <v>42385</v>
      </c>
      <c r="I176" s="3">
        <v>42395</v>
      </c>
      <c r="J176" s="7" t="s">
        <v>2533</v>
      </c>
      <c r="K176" s="17">
        <f>IF(J176="Januar",238.19,IF(J176="Februar",240.59,IF(J176="Mars",245.99,IF(J176="April",250.79,IF(J176="Mai",256.52,IF(J176="Juni",259.83,IF(J176="Juli",265.66,IF(J176="August",272.21,IF(J176="September",275.91,IF(J176="Oktober",281.13,IF(J176="November",284.38,IF(J176="Desember",287.34,0))))))))))))</f>
        <v>238.19</v>
      </c>
      <c r="L176" s="20">
        <f>$K$2/K176</f>
        <v>1</v>
      </c>
      <c r="M176" s="2">
        <v>10</v>
      </c>
      <c r="N176" s="2">
        <v>3200000</v>
      </c>
      <c r="O176" s="2">
        <v>3360000</v>
      </c>
      <c r="P176" s="2">
        <f>O176-N176</f>
        <v>160000</v>
      </c>
      <c r="Q176" s="4">
        <f>P176/N176</f>
        <v>0.05</v>
      </c>
      <c r="R176" s="2">
        <v>62914</v>
      </c>
      <c r="S176" s="9">
        <f>(N176+R176)/F176</f>
        <v>48700.208955223883</v>
      </c>
      <c r="T176" s="2">
        <v>51088</v>
      </c>
      <c r="U176" s="5">
        <f>T176-S176</f>
        <v>2387.7910447761169</v>
      </c>
      <c r="V176" s="4">
        <f>U176/S176</f>
        <v>4.9030406562967893E-2</v>
      </c>
      <c r="W176" s="22">
        <f>S176*L176</f>
        <v>48700.208955223883</v>
      </c>
      <c r="X176" s="22">
        <f>T176*L176</f>
        <v>51088</v>
      </c>
      <c r="Y176" s="22">
        <f>X176-W176</f>
        <v>2387.7910447761169</v>
      </c>
      <c r="Z176" s="8">
        <f>Y176/W176</f>
        <v>4.9030406562967893E-2</v>
      </c>
      <c r="AA176" s="2"/>
      <c r="AB176" s="2">
        <v>1953</v>
      </c>
      <c r="AC176" s="2">
        <f>2016-AB176</f>
        <v>63</v>
      </c>
      <c r="AD176" s="2" t="s">
        <v>46</v>
      </c>
    </row>
    <row r="177" spans="1:30" x14ac:dyDescent="0.2">
      <c r="A177">
        <v>4</v>
      </c>
      <c r="B177" s="6" t="s">
        <v>1506</v>
      </c>
      <c r="C177" s="6" t="s">
        <v>22</v>
      </c>
      <c r="D177" s="6" t="s">
        <v>23</v>
      </c>
      <c r="E177" s="6" t="s">
        <v>2767</v>
      </c>
      <c r="F177" s="6">
        <v>70</v>
      </c>
      <c r="G177" s="6">
        <v>78</v>
      </c>
      <c r="H177" s="7">
        <v>42385</v>
      </c>
      <c r="I177" s="7">
        <v>42395</v>
      </c>
      <c r="J177" s="7" t="s">
        <v>2533</v>
      </c>
      <c r="K177" s="17">
        <f>IF(J177="Januar",238.19,IF(J177="Februar",240.59,IF(J177="Mars",245.99,IF(J177="April",250.79,IF(J177="Mai",256.52,IF(J177="Juni",259.83,IF(J177="Juli",265.66,IF(J177="August",272.21,IF(J177="September",275.91,IF(J177="Oktober",281.13,IF(J177="November",284.38,IF(J177="Desember",287.34,0))))))))))))</f>
        <v>238.19</v>
      </c>
      <c r="L177" s="20">
        <f>$K$2/K177</f>
        <v>1</v>
      </c>
      <c r="M177" s="6">
        <v>10</v>
      </c>
      <c r="N177" s="6">
        <v>2500000</v>
      </c>
      <c r="O177" s="6">
        <v>2665000</v>
      </c>
      <c r="P177" s="6">
        <f>O177-N177</f>
        <v>165000</v>
      </c>
      <c r="Q177" s="8">
        <f>P177/N177</f>
        <v>6.6000000000000003E-2</v>
      </c>
      <c r="R177" s="6">
        <v>168390</v>
      </c>
      <c r="S177" s="9">
        <f>(N177+R177)/F177</f>
        <v>38119.857142857145</v>
      </c>
      <c r="T177" s="6">
        <v>40477</v>
      </c>
      <c r="U177" s="5">
        <f>T177-S177</f>
        <v>2357.1428571428551</v>
      </c>
      <c r="V177" s="4">
        <f>U177/S177</f>
        <v>6.1835039105977707E-2</v>
      </c>
      <c r="W177" s="22">
        <f>S177*L177</f>
        <v>38119.857142857145</v>
      </c>
      <c r="X177" s="22">
        <f>T177*L177</f>
        <v>40477</v>
      </c>
      <c r="Y177" s="22">
        <f>X177-W177</f>
        <v>2357.1428571428551</v>
      </c>
      <c r="Z177" s="8">
        <f>Y177/W177</f>
        <v>6.1835039105977707E-2</v>
      </c>
      <c r="AA177" s="10">
        <v>16942</v>
      </c>
      <c r="AB177" s="6">
        <v>1952</v>
      </c>
      <c r="AC177" s="6">
        <f>2016-AB177</f>
        <v>64</v>
      </c>
      <c r="AD177" s="6" t="s">
        <v>297</v>
      </c>
    </row>
    <row r="178" spans="1:30" x14ac:dyDescent="0.2">
      <c r="A178">
        <v>4</v>
      </c>
      <c r="B178" s="6" t="s">
        <v>1541</v>
      </c>
      <c r="C178" s="6" t="s">
        <v>22</v>
      </c>
      <c r="D178" s="6" t="s">
        <v>23</v>
      </c>
      <c r="E178" s="6" t="s">
        <v>2767</v>
      </c>
      <c r="F178" s="6">
        <v>71</v>
      </c>
      <c r="G178" s="6">
        <v>76</v>
      </c>
      <c r="H178" s="7">
        <v>42385</v>
      </c>
      <c r="I178" s="7">
        <v>42395</v>
      </c>
      <c r="J178" s="3" t="s">
        <v>2533</v>
      </c>
      <c r="K178" s="17">
        <f>IF(J178="Januar",238.19,IF(J178="Februar",240.59,IF(J178="Mars",245.99,IF(J178="April",250.79,IF(J178="Mai",256.52,IF(J178="Juni",259.83,IF(J178="Juli",265.66,IF(J178="August",272.21,IF(J178="September",275.91,IF(J178="Oktober",281.13,IF(J178="November",284.38,IF(J178="Desember",287.34,0))))))))))))</f>
        <v>238.19</v>
      </c>
      <c r="L178" s="20">
        <f>$K$2/K178</f>
        <v>1</v>
      </c>
      <c r="M178" s="6">
        <v>10</v>
      </c>
      <c r="N178" s="6">
        <v>4200000</v>
      </c>
      <c r="O178" s="6">
        <v>5050000</v>
      </c>
      <c r="P178" s="6">
        <f>O178-N178</f>
        <v>850000</v>
      </c>
      <c r="Q178" s="8">
        <f>P178/N178</f>
        <v>0.20238095238095238</v>
      </c>
      <c r="R178" s="6"/>
      <c r="S178" s="9">
        <f>(N178+R178)/F178</f>
        <v>59154.929577464791</v>
      </c>
      <c r="T178" s="6">
        <v>71127</v>
      </c>
      <c r="U178" s="5">
        <f>T178-S178</f>
        <v>11972.070422535209</v>
      </c>
      <c r="V178" s="4">
        <f>U178/S178</f>
        <v>0.20238499999999995</v>
      </c>
      <c r="W178" s="22">
        <f>S178*L178</f>
        <v>59154.929577464791</v>
      </c>
      <c r="X178" s="22">
        <f>T178*L178</f>
        <v>71127</v>
      </c>
      <c r="Y178" s="22">
        <f>X178-W178</f>
        <v>11972.070422535209</v>
      </c>
      <c r="Z178" s="8">
        <f>Y178/W178</f>
        <v>0.20238499999999995</v>
      </c>
      <c r="AA178" s="10">
        <v>1911</v>
      </c>
      <c r="AB178" s="6">
        <v>2007</v>
      </c>
      <c r="AC178" s="6">
        <f>2016-AB178</f>
        <v>9</v>
      </c>
      <c r="AD178" s="6" t="s">
        <v>259</v>
      </c>
    </row>
    <row r="179" spans="1:30" x14ac:dyDescent="0.2">
      <c r="A179">
        <v>4</v>
      </c>
      <c r="B179" s="6" t="s">
        <v>1574</v>
      </c>
      <c r="C179" s="6" t="s">
        <v>22</v>
      </c>
      <c r="D179" s="6" t="s">
        <v>23</v>
      </c>
      <c r="E179" s="6" t="s">
        <v>2767</v>
      </c>
      <c r="F179" s="6">
        <v>72</v>
      </c>
      <c r="G179" s="6">
        <v>80</v>
      </c>
      <c r="H179" s="7">
        <v>42385</v>
      </c>
      <c r="I179" s="7">
        <v>42395</v>
      </c>
      <c r="J179" s="7" t="s">
        <v>2533</v>
      </c>
      <c r="K179" s="17">
        <f>IF(J179="Januar",238.19,IF(J179="Februar",240.59,IF(J179="Mars",245.99,IF(J179="April",250.79,IF(J179="Mai",256.52,IF(J179="Juni",259.83,IF(J179="Juli",265.66,IF(J179="August",272.21,IF(J179="September",275.91,IF(J179="Oktober",281.13,IF(J179="November",284.38,IF(J179="Desember",287.34,0))))))))))))</f>
        <v>238.19</v>
      </c>
      <c r="L179" s="20">
        <f>$K$2/K179</f>
        <v>1</v>
      </c>
      <c r="M179" s="6">
        <v>10</v>
      </c>
      <c r="N179" s="6">
        <v>2550000</v>
      </c>
      <c r="O179" s="6">
        <v>2850000</v>
      </c>
      <c r="P179" s="6">
        <f>O179-N179</f>
        <v>300000</v>
      </c>
      <c r="Q179" s="8">
        <f>P179/N179</f>
        <v>0.11764705882352941</v>
      </c>
      <c r="R179" s="6"/>
      <c r="S179" s="9">
        <f>(N179+R179)/F179</f>
        <v>35416.666666666664</v>
      </c>
      <c r="T179" s="6">
        <v>39583</v>
      </c>
      <c r="U179" s="5">
        <f>T179-S179</f>
        <v>4166.3333333333358</v>
      </c>
      <c r="V179" s="4">
        <f>U179/S179</f>
        <v>0.11763764705882361</v>
      </c>
      <c r="W179" s="22">
        <f>S179*L179</f>
        <v>35416.666666666664</v>
      </c>
      <c r="X179" s="22">
        <f>T179*L179</f>
        <v>39583</v>
      </c>
      <c r="Y179" s="22">
        <f>X179-W179</f>
        <v>4166.3333333333358</v>
      </c>
      <c r="Z179" s="8">
        <f>Y179/W179</f>
        <v>0.11763764705882361</v>
      </c>
      <c r="AA179" s="10">
        <v>15113</v>
      </c>
      <c r="AB179" s="6">
        <v>1990</v>
      </c>
      <c r="AC179" s="6">
        <f>2016-AB179</f>
        <v>26</v>
      </c>
      <c r="AD179" s="6" t="s">
        <v>259</v>
      </c>
    </row>
    <row r="180" spans="1:30" x14ac:dyDescent="0.2">
      <c r="A180">
        <v>4</v>
      </c>
      <c r="B180" s="2" t="s">
        <v>277</v>
      </c>
      <c r="C180" s="2" t="s">
        <v>22</v>
      </c>
      <c r="D180" s="2" t="s">
        <v>23</v>
      </c>
      <c r="E180" s="6" t="s">
        <v>2767</v>
      </c>
      <c r="F180" s="2">
        <v>72</v>
      </c>
      <c r="G180" s="2">
        <v>81</v>
      </c>
      <c r="H180" s="3">
        <v>42385</v>
      </c>
      <c r="I180" s="3">
        <v>42395</v>
      </c>
      <c r="J180" s="3" t="s">
        <v>2533</v>
      </c>
      <c r="K180" s="17">
        <f>IF(J180="Januar",238.19,IF(J180="Februar",240.59,IF(J180="Mars",245.99,IF(J180="April",250.79,IF(J180="Mai",256.52,IF(J180="Juni",259.83,IF(J180="Juli",265.66,IF(J180="August",272.21,IF(J180="September",275.91,IF(J180="Oktober",281.13,IF(J180="November",284.38,IF(J180="Desember",287.34,0))))))))))))</f>
        <v>238.19</v>
      </c>
      <c r="L180" s="20">
        <f>$K$2/K180</f>
        <v>1</v>
      </c>
      <c r="M180" s="2">
        <v>10</v>
      </c>
      <c r="N180" s="2">
        <v>3990000</v>
      </c>
      <c r="O180" s="2">
        <v>4350000</v>
      </c>
      <c r="P180" s="2">
        <f>O180-N180</f>
        <v>360000</v>
      </c>
      <c r="Q180" s="4">
        <f>P180/N180</f>
        <v>9.0225563909774431E-2</v>
      </c>
      <c r="R180" s="2">
        <v>58898</v>
      </c>
      <c r="S180" s="9">
        <f>(N180+R180)/F180</f>
        <v>56234.694444444445</v>
      </c>
      <c r="T180" s="2">
        <v>61235</v>
      </c>
      <c r="U180" s="5">
        <f>T180-S180</f>
        <v>5000.3055555555547</v>
      </c>
      <c r="V180" s="4">
        <f>U180/S180</f>
        <v>8.8918515605974746E-2</v>
      </c>
      <c r="W180" s="22">
        <f>S180*L180</f>
        <v>56234.694444444445</v>
      </c>
      <c r="X180" s="22">
        <f>T180*L180</f>
        <v>61235</v>
      </c>
      <c r="Y180" s="22">
        <f>X180-W180</f>
        <v>5000.3055555555547</v>
      </c>
      <c r="Z180" s="8">
        <f>Y180/W180</f>
        <v>8.8918515605974746E-2</v>
      </c>
      <c r="AA180" s="2">
        <v>633</v>
      </c>
      <c r="AB180" s="2">
        <v>1890</v>
      </c>
      <c r="AC180" s="2">
        <f>2016-AB180</f>
        <v>126</v>
      </c>
      <c r="AD180" s="2" t="s">
        <v>25</v>
      </c>
    </row>
    <row r="181" spans="1:30" x14ac:dyDescent="0.2">
      <c r="A181">
        <v>4</v>
      </c>
      <c r="B181" s="6" t="s">
        <v>153</v>
      </c>
      <c r="C181" s="6" t="s">
        <v>22</v>
      </c>
      <c r="D181" s="6" t="s">
        <v>23</v>
      </c>
      <c r="E181" s="6" t="s">
        <v>2767</v>
      </c>
      <c r="F181" s="6">
        <v>75</v>
      </c>
      <c r="G181" s="6">
        <v>84</v>
      </c>
      <c r="H181" s="7">
        <v>42385</v>
      </c>
      <c r="I181" s="7">
        <v>42395</v>
      </c>
      <c r="J181" s="3" t="s">
        <v>2533</v>
      </c>
      <c r="K181" s="17">
        <f>IF(J181="Januar",238.19,IF(J181="Februar",240.59,IF(J181="Mars",245.99,IF(J181="April",250.79,IF(J181="Mai",256.52,IF(J181="Juni",259.83,IF(J181="Juli",265.66,IF(J181="August",272.21,IF(J181="September",275.91,IF(J181="Oktober",281.13,IF(J181="November",284.38,IF(J181="Desember",287.34,0))))))))))))</f>
        <v>238.19</v>
      </c>
      <c r="L181" s="20">
        <f>$K$2/K181</f>
        <v>1</v>
      </c>
      <c r="M181" s="6">
        <v>10</v>
      </c>
      <c r="N181" s="6">
        <v>4300000</v>
      </c>
      <c r="O181" s="6">
        <v>4400000</v>
      </c>
      <c r="P181" s="6">
        <f>O181-N181</f>
        <v>100000</v>
      </c>
      <c r="Q181" s="8">
        <f>P181/N181</f>
        <v>2.3255813953488372E-2</v>
      </c>
      <c r="R181" s="6">
        <v>2972</v>
      </c>
      <c r="S181" s="9">
        <f>(N181+R181)/F181</f>
        <v>57372.959999999999</v>
      </c>
      <c r="T181" s="6">
        <v>58706</v>
      </c>
      <c r="U181" s="5">
        <f>T181-S181</f>
        <v>1333.0400000000009</v>
      </c>
      <c r="V181" s="4">
        <f>U181/S181</f>
        <v>2.323463875665472E-2</v>
      </c>
      <c r="W181" s="22">
        <f>S181*L181</f>
        <v>57372.959999999999</v>
      </c>
      <c r="X181" s="22">
        <f>T181*L181</f>
        <v>58706</v>
      </c>
      <c r="Y181" s="22">
        <f>X181-W181</f>
        <v>1333.0400000000009</v>
      </c>
      <c r="Z181" s="8">
        <f>Y181/W181</f>
        <v>2.323463875665472E-2</v>
      </c>
      <c r="AA181" s="6">
        <v>478</v>
      </c>
      <c r="AB181" s="6">
        <v>1937</v>
      </c>
      <c r="AC181" s="6">
        <f>2016-AB181</f>
        <v>79</v>
      </c>
      <c r="AD181" s="6" t="s">
        <v>137</v>
      </c>
    </row>
    <row r="182" spans="1:30" x14ac:dyDescent="0.2">
      <c r="A182">
        <v>4</v>
      </c>
      <c r="B182" s="2" t="s">
        <v>1865</v>
      </c>
      <c r="C182" s="2" t="s">
        <v>22</v>
      </c>
      <c r="D182" s="2" t="s">
        <v>23</v>
      </c>
      <c r="E182" s="6" t="s">
        <v>2767</v>
      </c>
      <c r="F182" s="2">
        <v>81</v>
      </c>
      <c r="G182" s="2">
        <v>88</v>
      </c>
      <c r="H182" s="3">
        <v>42385</v>
      </c>
      <c r="I182" s="3">
        <v>42395</v>
      </c>
      <c r="J182" s="7" t="s">
        <v>2533</v>
      </c>
      <c r="K182" s="17">
        <f>IF(J182="Januar",238.19,IF(J182="Februar",240.59,IF(J182="Mars",245.99,IF(J182="April",250.79,IF(J182="Mai",256.52,IF(J182="Juni",259.83,IF(J182="Juli",265.66,IF(J182="August",272.21,IF(J182="September",275.91,IF(J182="Oktober",281.13,IF(J182="November",284.38,IF(J182="Desember",287.34,0))))))))))))</f>
        <v>238.19</v>
      </c>
      <c r="L182" s="20">
        <f>$K$2/K182</f>
        <v>1</v>
      </c>
      <c r="M182" s="2">
        <v>10</v>
      </c>
      <c r="N182" s="2">
        <v>4100000</v>
      </c>
      <c r="O182" s="2">
        <v>4300000</v>
      </c>
      <c r="P182" s="2">
        <f>O182-N182</f>
        <v>200000</v>
      </c>
      <c r="Q182" s="4">
        <f>P182/N182</f>
        <v>4.878048780487805E-2</v>
      </c>
      <c r="R182" s="2"/>
      <c r="S182" s="9">
        <f>(N182+R182)/F182</f>
        <v>50617.283950617282</v>
      </c>
      <c r="T182" s="2">
        <v>53086</v>
      </c>
      <c r="U182" s="5">
        <f>T182-S182</f>
        <v>2468.7160493827178</v>
      </c>
      <c r="V182" s="4">
        <f>U182/S182</f>
        <v>4.8772195121951252E-2</v>
      </c>
      <c r="W182" s="22">
        <f>S182*L182</f>
        <v>50617.283950617282</v>
      </c>
      <c r="X182" s="22">
        <f>T182*L182</f>
        <v>53086</v>
      </c>
      <c r="Y182" s="22">
        <f>X182-W182</f>
        <v>2468.7160493827178</v>
      </c>
      <c r="Z182" s="8">
        <f>Y182/W182</f>
        <v>4.8772195121951252E-2</v>
      </c>
      <c r="AA182" s="11">
        <v>9700</v>
      </c>
      <c r="AB182" s="2">
        <v>1990</v>
      </c>
      <c r="AC182" s="2">
        <f>2016-AB182</f>
        <v>26</v>
      </c>
      <c r="AD182" s="2" t="s">
        <v>37</v>
      </c>
    </row>
    <row r="183" spans="1:30" x14ac:dyDescent="0.2">
      <c r="A183">
        <v>4</v>
      </c>
      <c r="B183" s="2" t="s">
        <v>2011</v>
      </c>
      <c r="C183" s="2" t="s">
        <v>22</v>
      </c>
      <c r="D183" s="2" t="s">
        <v>23</v>
      </c>
      <c r="E183" s="6" t="s">
        <v>2767</v>
      </c>
      <c r="F183" s="2">
        <v>88</v>
      </c>
      <c r="G183" s="2">
        <v>96</v>
      </c>
      <c r="H183" s="3">
        <v>42385</v>
      </c>
      <c r="I183" s="3">
        <v>42395</v>
      </c>
      <c r="J183" s="7" t="s">
        <v>2533</v>
      </c>
      <c r="K183" s="17">
        <f>IF(J183="Januar",238.19,IF(J183="Februar",240.59,IF(J183="Mars",245.99,IF(J183="April",250.79,IF(J183="Mai",256.52,IF(J183="Juni",259.83,IF(J183="Juli",265.66,IF(J183="August",272.21,IF(J183="September",275.91,IF(J183="Oktober",281.13,IF(J183="November",284.38,IF(J183="Desember",287.34,0))))))))))))</f>
        <v>238.19</v>
      </c>
      <c r="L183" s="20">
        <f>$K$2/K183</f>
        <v>1</v>
      </c>
      <c r="M183" s="2">
        <v>10</v>
      </c>
      <c r="N183" s="2">
        <v>5400000</v>
      </c>
      <c r="O183" s="2">
        <v>6300000</v>
      </c>
      <c r="P183" s="2">
        <f>O183-N183</f>
        <v>900000</v>
      </c>
      <c r="Q183" s="4">
        <f>P183/N183</f>
        <v>0.16666666666666666</v>
      </c>
      <c r="R183" s="2"/>
      <c r="S183" s="9">
        <f>(N183+R183)/F183</f>
        <v>61363.63636363636</v>
      </c>
      <c r="T183" s="2">
        <v>71591</v>
      </c>
      <c r="U183" s="5">
        <f>T183-S183</f>
        <v>10227.36363636364</v>
      </c>
      <c r="V183" s="4">
        <f>U183/S183</f>
        <v>0.1666681481481482</v>
      </c>
      <c r="W183" s="22">
        <f>S183*L183</f>
        <v>61363.63636363636</v>
      </c>
      <c r="X183" s="22">
        <f>T183*L183</f>
        <v>71591</v>
      </c>
      <c r="Y183" s="22">
        <f>X183-W183</f>
        <v>10227.36363636364</v>
      </c>
      <c r="Z183" s="8">
        <f>Y183/W183</f>
        <v>0.1666681481481482</v>
      </c>
      <c r="AA183" s="11">
        <v>1206</v>
      </c>
      <c r="AB183" s="2">
        <v>2013</v>
      </c>
      <c r="AC183" s="2">
        <f>2016-AB183</f>
        <v>3</v>
      </c>
      <c r="AD183" s="2" t="s">
        <v>130</v>
      </c>
    </row>
    <row r="184" spans="1:30" x14ac:dyDescent="0.2">
      <c r="A184">
        <v>4</v>
      </c>
      <c r="B184" s="6" t="s">
        <v>1856</v>
      </c>
      <c r="C184" s="6" t="s">
        <v>22</v>
      </c>
      <c r="D184" s="6" t="s">
        <v>23</v>
      </c>
      <c r="E184" s="6" t="s">
        <v>2767</v>
      </c>
      <c r="F184" s="6">
        <v>178</v>
      </c>
      <c r="G184" s="6">
        <v>195</v>
      </c>
      <c r="H184" s="7">
        <v>42385</v>
      </c>
      <c r="I184" s="7">
        <v>42395</v>
      </c>
      <c r="J184" s="3" t="s">
        <v>2533</v>
      </c>
      <c r="K184" s="17">
        <f>IF(J184="Januar",238.19,IF(J184="Februar",240.59,IF(J184="Mars",245.99,IF(J184="April",250.79,IF(J184="Mai",256.52,IF(J184="Juni",259.83,IF(J184="Juli",265.66,IF(J184="August",272.21,IF(J184="September",275.91,IF(J184="Oktober",281.13,IF(J184="November",284.38,IF(J184="Desember",287.34,0))))))))))))</f>
        <v>238.19</v>
      </c>
      <c r="L184" s="20">
        <f>$K$2/K184</f>
        <v>1</v>
      </c>
      <c r="M184" s="6">
        <v>10</v>
      </c>
      <c r="N184" s="6">
        <v>9100000</v>
      </c>
      <c r="O184" s="6">
        <v>9050000</v>
      </c>
      <c r="P184" s="6">
        <f>O184-N184</f>
        <v>-50000</v>
      </c>
      <c r="Q184" s="8">
        <f>P184/N184</f>
        <v>-5.4945054945054949E-3</v>
      </c>
      <c r="R184" s="6">
        <v>58197</v>
      </c>
      <c r="S184" s="9">
        <f>(N184+R184)/F184</f>
        <v>51450.544943820227</v>
      </c>
      <c r="T184" s="6">
        <v>51170</v>
      </c>
      <c r="U184" s="5">
        <f>T184-S184</f>
        <v>-280.54494382022676</v>
      </c>
      <c r="V184" s="4">
        <f>U184/S184</f>
        <v>-5.4527108338028067E-3</v>
      </c>
      <c r="W184" s="22">
        <f>S184*L184</f>
        <v>51450.544943820227</v>
      </c>
      <c r="X184" s="22">
        <f>T184*L184</f>
        <v>51170</v>
      </c>
      <c r="Y184" s="22">
        <f>X184-W184</f>
        <v>-280.54494382022676</v>
      </c>
      <c r="Z184" s="8">
        <f>Y184/W184</f>
        <v>-5.4527108338028067E-3</v>
      </c>
      <c r="AA184" s="6">
        <v>616</v>
      </c>
      <c r="AB184" s="6">
        <v>1905</v>
      </c>
      <c r="AC184" s="6">
        <f>2016-AB184</f>
        <v>111</v>
      </c>
      <c r="AD184" s="6" t="s">
        <v>61</v>
      </c>
    </row>
    <row r="185" spans="1:30" x14ac:dyDescent="0.2">
      <c r="A185">
        <v>4</v>
      </c>
      <c r="B185" s="2" t="s">
        <v>152</v>
      </c>
      <c r="C185" s="2" t="s">
        <v>22</v>
      </c>
      <c r="D185" s="2" t="s">
        <v>23</v>
      </c>
      <c r="E185" s="6" t="s">
        <v>2767</v>
      </c>
      <c r="F185" s="2">
        <v>29</v>
      </c>
      <c r="G185" s="2">
        <v>33</v>
      </c>
      <c r="H185" s="3">
        <v>42384</v>
      </c>
      <c r="I185" s="3">
        <v>42395</v>
      </c>
      <c r="J185" s="7" t="s">
        <v>2533</v>
      </c>
      <c r="K185" s="17">
        <f>IF(J185="Januar",238.19,IF(J185="Februar",240.59,IF(J185="Mars",245.99,IF(J185="April",250.79,IF(J185="Mai",256.52,IF(J185="Juni",259.83,IF(J185="Juli",265.66,IF(J185="August",272.21,IF(J185="September",275.91,IF(J185="Oktober",281.13,IF(J185="November",284.38,IF(J185="Desember",287.34,0))))))))))))</f>
        <v>238.19</v>
      </c>
      <c r="L185" s="20">
        <f>$K$2/K185</f>
        <v>1</v>
      </c>
      <c r="M185" s="2">
        <v>11</v>
      </c>
      <c r="N185" s="2">
        <v>1900000</v>
      </c>
      <c r="O185" s="2">
        <v>2175000</v>
      </c>
      <c r="P185" s="2">
        <f>O185-N185</f>
        <v>275000</v>
      </c>
      <c r="Q185" s="4">
        <f>P185/N185</f>
        <v>0.14473684210526316</v>
      </c>
      <c r="R185" s="2"/>
      <c r="S185" s="9">
        <f>(N185+R185)/F185</f>
        <v>65517.241379310348</v>
      </c>
      <c r="T185" s="2">
        <v>75000</v>
      </c>
      <c r="U185" s="5">
        <f>T185-S185</f>
        <v>9482.7586206896522</v>
      </c>
      <c r="V185" s="4">
        <f>U185/S185</f>
        <v>0.14473684210526311</v>
      </c>
      <c r="W185" s="22">
        <f>S185*L185</f>
        <v>65517.241379310348</v>
      </c>
      <c r="X185" s="22">
        <f>T185*L185</f>
        <v>75000</v>
      </c>
      <c r="Y185" s="22">
        <f>X185-W185</f>
        <v>9482.7586206896522</v>
      </c>
      <c r="Z185" s="8">
        <f>Y185/W185</f>
        <v>0.14473684210526311</v>
      </c>
      <c r="AA185" s="11">
        <v>1666</v>
      </c>
      <c r="AB185" s="2">
        <v>1953</v>
      </c>
      <c r="AC185" s="2">
        <f>2016-AB185</f>
        <v>63</v>
      </c>
      <c r="AD185" s="2" t="s">
        <v>27</v>
      </c>
    </row>
    <row r="186" spans="1:30" x14ac:dyDescent="0.2">
      <c r="A186">
        <v>4</v>
      </c>
      <c r="B186" s="2" t="s">
        <v>189</v>
      </c>
      <c r="C186" s="2" t="s">
        <v>22</v>
      </c>
      <c r="D186" s="2" t="s">
        <v>23</v>
      </c>
      <c r="E186" s="6" t="s">
        <v>2767</v>
      </c>
      <c r="F186" s="2">
        <v>34</v>
      </c>
      <c r="G186" s="2">
        <v>38</v>
      </c>
      <c r="H186" s="3">
        <v>42384</v>
      </c>
      <c r="I186" s="3">
        <v>42395</v>
      </c>
      <c r="J186" s="3" t="s">
        <v>2533</v>
      </c>
      <c r="K186" s="17">
        <f>IF(J186="Januar",238.19,IF(J186="Februar",240.59,IF(J186="Mars",245.99,IF(J186="April",250.79,IF(J186="Mai",256.52,IF(J186="Juni",259.83,IF(J186="Juli",265.66,IF(J186="August",272.21,IF(J186="September",275.91,IF(J186="Oktober",281.13,IF(J186="November",284.38,IF(J186="Desember",287.34,0))))))))))))</f>
        <v>238.19</v>
      </c>
      <c r="L186" s="20">
        <f>$K$2/K186</f>
        <v>1</v>
      </c>
      <c r="M186" s="2">
        <v>11</v>
      </c>
      <c r="N186" s="2">
        <v>2280000</v>
      </c>
      <c r="O186" s="2">
        <v>2520000</v>
      </c>
      <c r="P186" s="2">
        <f>O186-N186</f>
        <v>240000</v>
      </c>
      <c r="Q186" s="4">
        <f>P186/N186</f>
        <v>0.10526315789473684</v>
      </c>
      <c r="R186" s="2">
        <v>150791</v>
      </c>
      <c r="S186" s="9">
        <f>(N186+R186)/F186</f>
        <v>71493.852941176476</v>
      </c>
      <c r="T186" s="2">
        <v>78553</v>
      </c>
      <c r="U186" s="5">
        <f>T186-S186</f>
        <v>7059.1470588235243</v>
      </c>
      <c r="V186" s="4">
        <f>U186/S186</f>
        <v>9.8737818265741406E-2</v>
      </c>
      <c r="W186" s="22">
        <f>S186*L186</f>
        <v>71493.852941176476</v>
      </c>
      <c r="X186" s="22">
        <f>T186*L186</f>
        <v>78553</v>
      </c>
      <c r="Y186" s="22">
        <f>X186-W186</f>
        <v>7059.1470588235243</v>
      </c>
      <c r="Z186" s="8">
        <f>Y186/W186</f>
        <v>9.8737818265741406E-2</v>
      </c>
      <c r="AA186" s="11">
        <v>21034</v>
      </c>
      <c r="AB186" s="2">
        <v>1969</v>
      </c>
      <c r="AC186" s="2">
        <f>2016-AB186</f>
        <v>47</v>
      </c>
      <c r="AD186" s="2" t="s">
        <v>244</v>
      </c>
    </row>
    <row r="187" spans="1:30" x14ac:dyDescent="0.2">
      <c r="A187">
        <v>4</v>
      </c>
      <c r="B187" s="2" t="s">
        <v>356</v>
      </c>
      <c r="C187" s="2" t="s">
        <v>22</v>
      </c>
      <c r="D187" s="2" t="s">
        <v>23</v>
      </c>
      <c r="E187" s="6" t="s">
        <v>2767</v>
      </c>
      <c r="F187" s="2">
        <v>43</v>
      </c>
      <c r="G187" s="2">
        <v>48</v>
      </c>
      <c r="H187" s="3">
        <v>42384</v>
      </c>
      <c r="I187" s="3">
        <v>42395</v>
      </c>
      <c r="J187" s="7" t="s">
        <v>2533</v>
      </c>
      <c r="K187" s="17">
        <f>IF(J187="Januar",238.19,IF(J187="Februar",240.59,IF(J187="Mars",245.99,IF(J187="April",250.79,IF(J187="Mai",256.52,IF(J187="Juni",259.83,IF(J187="Juli",265.66,IF(J187="August",272.21,IF(J187="September",275.91,IF(J187="Oktober",281.13,IF(J187="November",284.38,IF(J187="Desember",287.34,0))))))))))))</f>
        <v>238.19</v>
      </c>
      <c r="L187" s="20">
        <f>$K$2/K187</f>
        <v>1</v>
      </c>
      <c r="M187" s="2">
        <v>11</v>
      </c>
      <c r="N187" s="2">
        <v>2700000</v>
      </c>
      <c r="O187" s="2">
        <v>3050000</v>
      </c>
      <c r="P187" s="2">
        <f>O187-N187</f>
        <v>350000</v>
      </c>
      <c r="Q187" s="4">
        <f>P187/N187</f>
        <v>0.12962962962962962</v>
      </c>
      <c r="R187" s="2"/>
      <c r="S187" s="9">
        <f>(N187+R187)/F187</f>
        <v>62790.697674418603</v>
      </c>
      <c r="T187" s="2">
        <v>70930</v>
      </c>
      <c r="U187" s="5">
        <f>T187-S187</f>
        <v>8139.3023255813969</v>
      </c>
      <c r="V187" s="4">
        <f>U187/S187</f>
        <v>0.12962592592592595</v>
      </c>
      <c r="W187" s="22">
        <f>S187*L187</f>
        <v>62790.697674418603</v>
      </c>
      <c r="X187" s="22">
        <f>T187*L187</f>
        <v>70930</v>
      </c>
      <c r="Y187" s="22">
        <f>X187-W187</f>
        <v>8139.3023255813969</v>
      </c>
      <c r="Z187" s="8">
        <f>Y187/W187</f>
        <v>0.12962592592592595</v>
      </c>
      <c r="AA187" s="11">
        <v>4894</v>
      </c>
      <c r="AB187" s="2">
        <v>1962</v>
      </c>
      <c r="AC187" s="2">
        <f>2016-AB187</f>
        <v>54</v>
      </c>
      <c r="AD187" s="2" t="s">
        <v>203</v>
      </c>
    </row>
    <row r="188" spans="1:30" x14ac:dyDescent="0.2">
      <c r="A188">
        <v>4</v>
      </c>
      <c r="B188" s="6" t="s">
        <v>201</v>
      </c>
      <c r="C188" s="6" t="s">
        <v>22</v>
      </c>
      <c r="D188" s="6" t="s">
        <v>23</v>
      </c>
      <c r="E188" s="6" t="s">
        <v>2767</v>
      </c>
      <c r="F188" s="6">
        <v>45</v>
      </c>
      <c r="G188" s="6">
        <v>50</v>
      </c>
      <c r="H188" s="7">
        <v>42384</v>
      </c>
      <c r="I188" s="7">
        <v>42395</v>
      </c>
      <c r="J188" s="7" t="s">
        <v>2533</v>
      </c>
      <c r="K188" s="17">
        <f>IF(J188="Januar",238.19,IF(J188="Februar",240.59,IF(J188="Mars",245.99,IF(J188="April",250.79,IF(J188="Mai",256.52,IF(J188="Juni",259.83,IF(J188="Juli",265.66,IF(J188="August",272.21,IF(J188="September",275.91,IF(J188="Oktober",281.13,IF(J188="November",284.38,IF(J188="Desember",287.34,0))))))))))))</f>
        <v>238.19</v>
      </c>
      <c r="L188" s="20">
        <f>$K$2/K188</f>
        <v>1</v>
      </c>
      <c r="M188" s="6">
        <v>11</v>
      </c>
      <c r="N188" s="6">
        <v>3350000</v>
      </c>
      <c r="O188" s="6">
        <v>3800000</v>
      </c>
      <c r="P188" s="6">
        <f>O188-N188</f>
        <v>450000</v>
      </c>
      <c r="Q188" s="8">
        <f>P188/N188</f>
        <v>0.13432835820895522</v>
      </c>
      <c r="R188" s="6">
        <v>73096</v>
      </c>
      <c r="S188" s="9">
        <f>(N188+R188)/F188</f>
        <v>76068.800000000003</v>
      </c>
      <c r="T188" s="6">
        <v>86069</v>
      </c>
      <c r="U188" s="5">
        <f>T188-S188</f>
        <v>10000.199999999997</v>
      </c>
      <c r="V188" s="4">
        <f>U188/S188</f>
        <v>0.13146257072544851</v>
      </c>
      <c r="W188" s="22">
        <f>S188*L188</f>
        <v>76068.800000000003</v>
      </c>
      <c r="X188" s="22">
        <f>T188*L188</f>
        <v>86069</v>
      </c>
      <c r="Y188" s="22">
        <f>X188-W188</f>
        <v>10000.199999999997</v>
      </c>
      <c r="Z188" s="8">
        <f>Y188/W188</f>
        <v>0.13146257072544851</v>
      </c>
      <c r="AA188" s="6">
        <v>631</v>
      </c>
      <c r="AB188" s="6">
        <v>1975</v>
      </c>
      <c r="AC188" s="6">
        <f>2016-AB188</f>
        <v>41</v>
      </c>
      <c r="AD188" s="6" t="s">
        <v>217</v>
      </c>
    </row>
    <row r="189" spans="1:30" x14ac:dyDescent="0.2">
      <c r="A189">
        <v>4</v>
      </c>
      <c r="B189" s="6" t="s">
        <v>597</v>
      </c>
      <c r="C189" s="6" t="s">
        <v>22</v>
      </c>
      <c r="D189" s="6" t="s">
        <v>23</v>
      </c>
      <c r="E189" s="6" t="s">
        <v>2767</v>
      </c>
      <c r="F189" s="6">
        <v>47</v>
      </c>
      <c r="G189" s="6">
        <v>49</v>
      </c>
      <c r="H189" s="7">
        <v>42384</v>
      </c>
      <c r="I189" s="7">
        <v>42395</v>
      </c>
      <c r="J189" s="7" t="s">
        <v>2533</v>
      </c>
      <c r="K189" s="17">
        <f>IF(J189="Januar",238.19,IF(J189="Februar",240.59,IF(J189="Mars",245.99,IF(J189="April",250.79,IF(J189="Mai",256.52,IF(J189="Juni",259.83,IF(J189="Juli",265.66,IF(J189="August",272.21,IF(J189="September",275.91,IF(J189="Oktober",281.13,IF(J189="November",284.38,IF(J189="Desember",287.34,0))))))))))))</f>
        <v>238.19</v>
      </c>
      <c r="L189" s="20">
        <f>$K$2/K189</f>
        <v>1</v>
      </c>
      <c r="M189" s="6">
        <v>11</v>
      </c>
      <c r="N189" s="6">
        <v>2450000</v>
      </c>
      <c r="O189" s="6">
        <v>2800000</v>
      </c>
      <c r="P189" s="6">
        <f>O189-N189</f>
        <v>350000</v>
      </c>
      <c r="Q189" s="8">
        <f>P189/N189</f>
        <v>0.14285714285714285</v>
      </c>
      <c r="R189" s="6">
        <v>8152</v>
      </c>
      <c r="S189" s="9">
        <f>(N189+R189)/F189</f>
        <v>52301.106382978724</v>
      </c>
      <c r="T189" s="6">
        <v>59748</v>
      </c>
      <c r="U189" s="5">
        <f>T189-S189</f>
        <v>7446.8936170212764</v>
      </c>
      <c r="V189" s="4">
        <f>U189/S189</f>
        <v>0.14238501117912969</v>
      </c>
      <c r="W189" s="22">
        <f>S189*L189</f>
        <v>52301.106382978724</v>
      </c>
      <c r="X189" s="22">
        <f>T189*L189</f>
        <v>59748</v>
      </c>
      <c r="Y189" s="22">
        <f>X189-W189</f>
        <v>7446.8936170212764</v>
      </c>
      <c r="Z189" s="8">
        <f>Y189/W189</f>
        <v>0.14238501117912969</v>
      </c>
      <c r="AA189" s="6"/>
      <c r="AB189" s="6">
        <v>1887</v>
      </c>
      <c r="AC189" s="6">
        <f>2016-AB189</f>
        <v>129</v>
      </c>
      <c r="AD189" s="6" t="s">
        <v>173</v>
      </c>
    </row>
    <row r="190" spans="1:30" x14ac:dyDescent="0.2">
      <c r="A190">
        <v>4</v>
      </c>
      <c r="B190" s="2" t="s">
        <v>770</v>
      </c>
      <c r="C190" s="2" t="s">
        <v>22</v>
      </c>
      <c r="D190" s="2" t="s">
        <v>23</v>
      </c>
      <c r="E190" s="6" t="s">
        <v>2767</v>
      </c>
      <c r="F190" s="2">
        <v>51</v>
      </c>
      <c r="G190" s="2">
        <v>56</v>
      </c>
      <c r="H190" s="3">
        <v>42384</v>
      </c>
      <c r="I190" s="3">
        <v>42395</v>
      </c>
      <c r="J190" s="3" t="s">
        <v>2533</v>
      </c>
      <c r="K190" s="17">
        <f>IF(J190="Januar",238.19,IF(J190="Februar",240.59,IF(J190="Mars",245.99,IF(J190="April",250.79,IF(J190="Mai",256.52,IF(J190="Juni",259.83,IF(J190="Juli",265.66,IF(J190="August",272.21,IF(J190="September",275.91,IF(J190="Oktober",281.13,IF(J190="November",284.38,IF(J190="Desember",287.34,0))))))))))))</f>
        <v>238.19</v>
      </c>
      <c r="L190" s="20">
        <f>$K$2/K190</f>
        <v>1</v>
      </c>
      <c r="M190" s="2">
        <v>11</v>
      </c>
      <c r="N190" s="2">
        <v>3800000</v>
      </c>
      <c r="O190" s="2">
        <v>3900000</v>
      </c>
      <c r="P190" s="2">
        <f>O190-N190</f>
        <v>100000</v>
      </c>
      <c r="Q190" s="4">
        <f>P190/N190</f>
        <v>2.6315789473684209E-2</v>
      </c>
      <c r="R190" s="2">
        <v>8035</v>
      </c>
      <c r="S190" s="9">
        <f>(N190+R190)/F190</f>
        <v>74667.352941176476</v>
      </c>
      <c r="T190" s="2">
        <v>76628</v>
      </c>
      <c r="U190" s="5">
        <f>T190-S190</f>
        <v>1960.6470588235243</v>
      </c>
      <c r="V190" s="4">
        <f>U190/S190</f>
        <v>2.6258424620571957E-2</v>
      </c>
      <c r="W190" s="22">
        <f>S190*L190</f>
        <v>74667.352941176476</v>
      </c>
      <c r="X190" s="22">
        <f>T190*L190</f>
        <v>76628</v>
      </c>
      <c r="Y190" s="22">
        <f>X190-W190</f>
        <v>1960.6470588235243</v>
      </c>
      <c r="Z190" s="8">
        <f>Y190/W190</f>
        <v>2.6258424620571957E-2</v>
      </c>
      <c r="AA190" s="11">
        <v>2298</v>
      </c>
      <c r="AB190" s="2">
        <v>2005</v>
      </c>
      <c r="AC190" s="2">
        <f>2016-AB190</f>
        <v>11</v>
      </c>
      <c r="AD190" s="2" t="s">
        <v>37</v>
      </c>
    </row>
    <row r="191" spans="1:30" x14ac:dyDescent="0.2">
      <c r="A191">
        <v>4</v>
      </c>
      <c r="B191" s="6" t="s">
        <v>860</v>
      </c>
      <c r="C191" s="6" t="s">
        <v>22</v>
      </c>
      <c r="D191" s="6" t="s">
        <v>23</v>
      </c>
      <c r="E191" s="6" t="s">
        <v>2767</v>
      </c>
      <c r="F191" s="6">
        <v>53</v>
      </c>
      <c r="G191" s="6">
        <v>65</v>
      </c>
      <c r="H191" s="7">
        <v>42384</v>
      </c>
      <c r="I191" s="7">
        <v>42395</v>
      </c>
      <c r="J191" s="7" t="s">
        <v>2533</v>
      </c>
      <c r="K191" s="17">
        <f>IF(J191="Januar",238.19,IF(J191="Februar",240.59,IF(J191="Mars",245.99,IF(J191="April",250.79,IF(J191="Mai",256.52,IF(J191="Juni",259.83,IF(J191="Juli",265.66,IF(J191="August",272.21,IF(J191="September",275.91,IF(J191="Oktober",281.13,IF(J191="November",284.38,IF(J191="Desember",287.34,0))))))))))))</f>
        <v>238.19</v>
      </c>
      <c r="L191" s="20">
        <f>$K$2/K191</f>
        <v>1</v>
      </c>
      <c r="M191" s="6">
        <v>11</v>
      </c>
      <c r="N191" s="6">
        <v>2000000</v>
      </c>
      <c r="O191" s="6">
        <v>2300000</v>
      </c>
      <c r="P191" s="6">
        <f>O191-N191</f>
        <v>300000</v>
      </c>
      <c r="Q191" s="8">
        <f>P191/N191</f>
        <v>0.15</v>
      </c>
      <c r="R191" s="6"/>
      <c r="S191" s="9">
        <f>(N191+R191)/F191</f>
        <v>37735.849056603773</v>
      </c>
      <c r="T191" s="6">
        <v>43396</v>
      </c>
      <c r="U191" s="5">
        <f>T191-S191</f>
        <v>5660.1509433962274</v>
      </c>
      <c r="V191" s="4">
        <f>U191/S191</f>
        <v>0.14999400000000002</v>
      </c>
      <c r="W191" s="22">
        <f>S191*L191</f>
        <v>37735.849056603773</v>
      </c>
      <c r="X191" s="22">
        <f>T191*L191</f>
        <v>43396</v>
      </c>
      <c r="Y191" s="22">
        <f>X191-W191</f>
        <v>5660.1509433962274</v>
      </c>
      <c r="Z191" s="8">
        <f>Y191/W191</f>
        <v>0.14999400000000002</v>
      </c>
      <c r="AA191" s="10">
        <v>44644</v>
      </c>
      <c r="AB191" s="6">
        <v>1982</v>
      </c>
      <c r="AC191" s="6">
        <f>2016-AB191</f>
        <v>34</v>
      </c>
      <c r="AD191" s="6" t="s">
        <v>200</v>
      </c>
    </row>
    <row r="192" spans="1:30" x14ac:dyDescent="0.2">
      <c r="A192">
        <v>4</v>
      </c>
      <c r="B192" s="6" t="s">
        <v>1032</v>
      </c>
      <c r="C192" s="6" t="s">
        <v>22</v>
      </c>
      <c r="D192" s="6" t="s">
        <v>23</v>
      </c>
      <c r="E192" s="6" t="s">
        <v>2767</v>
      </c>
      <c r="F192" s="6">
        <v>57</v>
      </c>
      <c r="G192" s="6">
        <v>70</v>
      </c>
      <c r="H192" s="7">
        <v>42384</v>
      </c>
      <c r="I192" s="7">
        <v>42395</v>
      </c>
      <c r="J192" s="7" t="s">
        <v>2533</v>
      </c>
      <c r="K192" s="17">
        <f>IF(J192="Januar",238.19,IF(J192="Februar",240.59,IF(J192="Mars",245.99,IF(J192="April",250.79,IF(J192="Mai",256.52,IF(J192="Juni",259.83,IF(J192="Juli",265.66,IF(J192="August",272.21,IF(J192="September",275.91,IF(J192="Oktober",281.13,IF(J192="November",284.38,IF(J192="Desember",287.34,0))))))))))))</f>
        <v>238.19</v>
      </c>
      <c r="L192" s="20">
        <f>$K$2/K192</f>
        <v>1</v>
      </c>
      <c r="M192" s="6">
        <v>11</v>
      </c>
      <c r="N192" s="6">
        <v>3690000</v>
      </c>
      <c r="O192" s="6">
        <v>4180000</v>
      </c>
      <c r="P192" s="6">
        <f>O192-N192</f>
        <v>490000</v>
      </c>
      <c r="Q192" s="8">
        <f>P192/N192</f>
        <v>0.13279132791327913</v>
      </c>
      <c r="R192" s="6"/>
      <c r="S192" s="9">
        <f>(N192+R192)/F192</f>
        <v>64736.84210526316</v>
      </c>
      <c r="T192" s="6">
        <v>73333</v>
      </c>
      <c r="U192" s="5">
        <f>T192-S192</f>
        <v>8596.1578947368398</v>
      </c>
      <c r="V192" s="4">
        <f>U192/S192</f>
        <v>0.13278617886178859</v>
      </c>
      <c r="W192" s="22">
        <f>S192*L192</f>
        <v>64736.84210526316</v>
      </c>
      <c r="X192" s="22">
        <f>T192*L192</f>
        <v>73333</v>
      </c>
      <c r="Y192" s="22">
        <f>X192-W192</f>
        <v>8596.1578947368398</v>
      </c>
      <c r="Z192" s="8">
        <f>Y192/W192</f>
        <v>0.13278617886178859</v>
      </c>
      <c r="AA192" s="6">
        <v>569</v>
      </c>
      <c r="AB192" s="6">
        <v>1901</v>
      </c>
      <c r="AC192" s="6">
        <f>2016-AB192</f>
        <v>115</v>
      </c>
      <c r="AD192" s="6" t="s">
        <v>37</v>
      </c>
    </row>
    <row r="193" spans="1:30" x14ac:dyDescent="0.2">
      <c r="A193">
        <v>4</v>
      </c>
      <c r="B193" s="6" t="s">
        <v>1080</v>
      </c>
      <c r="C193" s="6" t="s">
        <v>22</v>
      </c>
      <c r="D193" s="6" t="s">
        <v>23</v>
      </c>
      <c r="E193" s="6" t="s">
        <v>2767</v>
      </c>
      <c r="F193" s="6">
        <v>58</v>
      </c>
      <c r="G193" s="6">
        <v>68</v>
      </c>
      <c r="H193" s="7">
        <v>42384</v>
      </c>
      <c r="I193" s="7">
        <v>42395</v>
      </c>
      <c r="J193" s="3" t="s">
        <v>2533</v>
      </c>
      <c r="K193" s="17">
        <f>IF(J193="Januar",238.19,IF(J193="Februar",240.59,IF(J193="Mars",245.99,IF(J193="April",250.79,IF(J193="Mai",256.52,IF(J193="Juni",259.83,IF(J193="Juli",265.66,IF(J193="August",272.21,IF(J193="September",275.91,IF(J193="Oktober",281.13,IF(J193="November",284.38,IF(J193="Desember",287.34,0))))))))))))</f>
        <v>238.19</v>
      </c>
      <c r="L193" s="20">
        <f>$K$2/K193</f>
        <v>1</v>
      </c>
      <c r="M193" s="6">
        <v>11</v>
      </c>
      <c r="N193" s="6">
        <v>4000000</v>
      </c>
      <c r="O193" s="6">
        <v>4450000</v>
      </c>
      <c r="P193" s="6">
        <f>O193-N193</f>
        <v>450000</v>
      </c>
      <c r="Q193" s="8">
        <f>P193/N193</f>
        <v>0.1125</v>
      </c>
      <c r="R193" s="6">
        <v>1146</v>
      </c>
      <c r="S193" s="9">
        <f>(N193+R193)/F193</f>
        <v>68985.275862068971</v>
      </c>
      <c r="T193" s="6">
        <v>76744</v>
      </c>
      <c r="U193" s="5">
        <f>T193-S193</f>
        <v>7758.724137931029</v>
      </c>
      <c r="V193" s="4">
        <f>U193/S193</f>
        <v>0.11246927755198127</v>
      </c>
      <c r="W193" s="22">
        <f>S193*L193</f>
        <v>68985.275862068971</v>
      </c>
      <c r="X193" s="22">
        <f>T193*L193</f>
        <v>76744</v>
      </c>
      <c r="Y193" s="22">
        <f>X193-W193</f>
        <v>7758.724137931029</v>
      </c>
      <c r="Z193" s="8">
        <f>Y193/W193</f>
        <v>0.11246927755198127</v>
      </c>
      <c r="AA193" s="10">
        <v>5342</v>
      </c>
      <c r="AB193" s="6">
        <v>1990</v>
      </c>
      <c r="AC193" s="6">
        <f>2016-AB193</f>
        <v>26</v>
      </c>
      <c r="AD193" s="6" t="s">
        <v>37</v>
      </c>
    </row>
    <row r="194" spans="1:30" x14ac:dyDescent="0.2">
      <c r="A194">
        <v>4</v>
      </c>
      <c r="B194" s="6" t="s">
        <v>1382</v>
      </c>
      <c r="C194" s="6" t="s">
        <v>22</v>
      </c>
      <c r="D194" s="6" t="s">
        <v>23</v>
      </c>
      <c r="E194" s="6" t="s">
        <v>2767</v>
      </c>
      <c r="F194" s="6">
        <v>67</v>
      </c>
      <c r="G194" s="6">
        <v>75</v>
      </c>
      <c r="H194" s="7">
        <v>42384</v>
      </c>
      <c r="I194" s="7">
        <v>42395</v>
      </c>
      <c r="J194" s="7" t="s">
        <v>2533</v>
      </c>
      <c r="K194" s="17">
        <f>IF(J194="Januar",238.19,IF(J194="Februar",240.59,IF(J194="Mars",245.99,IF(J194="April",250.79,IF(J194="Mai",256.52,IF(J194="Juni",259.83,IF(J194="Juli",265.66,IF(J194="August",272.21,IF(J194="September",275.91,IF(J194="Oktober",281.13,IF(J194="November",284.38,IF(J194="Desember",287.34,0))))))))))))</f>
        <v>238.19</v>
      </c>
      <c r="L194" s="20">
        <f>$K$2/K194</f>
        <v>1</v>
      </c>
      <c r="M194" s="6">
        <v>11</v>
      </c>
      <c r="N194" s="6">
        <v>2200000</v>
      </c>
      <c r="O194" s="6">
        <v>2520000</v>
      </c>
      <c r="P194" s="6">
        <f>O194-N194</f>
        <v>320000</v>
      </c>
      <c r="Q194" s="8">
        <f>P194/N194</f>
        <v>0.14545454545454545</v>
      </c>
      <c r="R194" s="6">
        <v>93000</v>
      </c>
      <c r="S194" s="9">
        <f>(N194+R194)/F194</f>
        <v>34223.880597014926</v>
      </c>
      <c r="T194" s="6">
        <v>39000</v>
      </c>
      <c r="U194" s="5">
        <f>T194-S194</f>
        <v>4776.119402985074</v>
      </c>
      <c r="V194" s="4">
        <f>U194/S194</f>
        <v>0.13955516790231137</v>
      </c>
      <c r="W194" s="22">
        <f>S194*L194</f>
        <v>34223.880597014926</v>
      </c>
      <c r="X194" s="22">
        <f>T194*L194</f>
        <v>39000</v>
      </c>
      <c r="Y194" s="22">
        <f>X194-W194</f>
        <v>4776.119402985074</v>
      </c>
      <c r="Z194" s="8">
        <f>Y194/W194</f>
        <v>0.13955516790231137</v>
      </c>
      <c r="AA194" s="6"/>
      <c r="AB194" s="6">
        <v>1957</v>
      </c>
      <c r="AC194" s="6">
        <f>2016-AB194</f>
        <v>59</v>
      </c>
      <c r="AD194" s="6" t="s">
        <v>1383</v>
      </c>
    </row>
    <row r="195" spans="1:30" x14ac:dyDescent="0.2">
      <c r="A195">
        <v>4</v>
      </c>
      <c r="B195" s="6" t="s">
        <v>323</v>
      </c>
      <c r="C195" s="6" t="s">
        <v>22</v>
      </c>
      <c r="D195" s="6" t="s">
        <v>23</v>
      </c>
      <c r="E195" s="6" t="s">
        <v>2767</v>
      </c>
      <c r="F195" s="6">
        <v>68</v>
      </c>
      <c r="G195" s="6">
        <v>75</v>
      </c>
      <c r="H195" s="7">
        <v>42384</v>
      </c>
      <c r="I195" s="7">
        <v>42395</v>
      </c>
      <c r="J195" s="3" t="s">
        <v>2533</v>
      </c>
      <c r="K195" s="17">
        <f>IF(J195="Januar",238.19,IF(J195="Februar",240.59,IF(J195="Mars",245.99,IF(J195="April",250.79,IF(J195="Mai",256.52,IF(J195="Juni",259.83,IF(J195="Juli",265.66,IF(J195="August",272.21,IF(J195="September",275.91,IF(J195="Oktober",281.13,IF(J195="November",284.38,IF(J195="Desember",287.34,0))))))))))))</f>
        <v>238.19</v>
      </c>
      <c r="L195" s="20">
        <f>$K$2/K195</f>
        <v>1</v>
      </c>
      <c r="M195" s="6">
        <v>11</v>
      </c>
      <c r="N195" s="6">
        <v>4450000</v>
      </c>
      <c r="O195" s="6">
        <v>4850000</v>
      </c>
      <c r="P195" s="6">
        <f>O195-N195</f>
        <v>400000</v>
      </c>
      <c r="Q195" s="8">
        <f>P195/N195</f>
        <v>8.98876404494382E-2</v>
      </c>
      <c r="R195" s="6"/>
      <c r="S195" s="9">
        <f>(N195+R195)/F195</f>
        <v>65441.176470588238</v>
      </c>
      <c r="T195" s="6">
        <v>71324</v>
      </c>
      <c r="U195" s="5">
        <f>T195-S195</f>
        <v>5882.8235294117621</v>
      </c>
      <c r="V195" s="4">
        <f>U195/S195</f>
        <v>8.9894831460674118E-2</v>
      </c>
      <c r="W195" s="22">
        <f>S195*L195</f>
        <v>65441.176470588238</v>
      </c>
      <c r="X195" s="22">
        <f>T195*L195</f>
        <v>71324</v>
      </c>
      <c r="Y195" s="22">
        <f>X195-W195</f>
        <v>5882.8235294117621</v>
      </c>
      <c r="Z195" s="8">
        <f>Y195/W195</f>
        <v>8.9894831460674118E-2</v>
      </c>
      <c r="AA195" s="6">
        <v>681</v>
      </c>
      <c r="AB195" s="6">
        <v>1904</v>
      </c>
      <c r="AC195" s="6">
        <f>2016-AB195</f>
        <v>112</v>
      </c>
      <c r="AD195" s="6" t="s">
        <v>67</v>
      </c>
    </row>
    <row r="196" spans="1:30" x14ac:dyDescent="0.2">
      <c r="A196">
        <v>4</v>
      </c>
      <c r="B196" s="6" t="s">
        <v>1542</v>
      </c>
      <c r="C196" s="6" t="s">
        <v>22</v>
      </c>
      <c r="D196" s="6" t="s">
        <v>23</v>
      </c>
      <c r="E196" s="6" t="s">
        <v>2767</v>
      </c>
      <c r="F196" s="6">
        <v>71</v>
      </c>
      <c r="G196" s="6">
        <v>78</v>
      </c>
      <c r="H196" s="7">
        <v>42384</v>
      </c>
      <c r="I196" s="7">
        <v>42395</v>
      </c>
      <c r="J196" s="7" t="s">
        <v>2533</v>
      </c>
      <c r="K196" s="17">
        <f>IF(J196="Januar",238.19,IF(J196="Februar",240.59,IF(J196="Mars",245.99,IF(J196="April",250.79,IF(J196="Mai",256.52,IF(J196="Juni",259.83,IF(J196="Juli",265.66,IF(J196="August",272.21,IF(J196="September",275.91,IF(J196="Oktober",281.13,IF(J196="November",284.38,IF(J196="Desember",287.34,0))))))))))))</f>
        <v>238.19</v>
      </c>
      <c r="L196" s="20">
        <f>$K$2/K196</f>
        <v>1</v>
      </c>
      <c r="M196" s="6">
        <v>11</v>
      </c>
      <c r="N196" s="6">
        <v>2500000</v>
      </c>
      <c r="O196" s="6">
        <v>3000000</v>
      </c>
      <c r="P196" s="6">
        <f>O196-N196</f>
        <v>500000</v>
      </c>
      <c r="Q196" s="8">
        <f>P196/N196</f>
        <v>0.2</v>
      </c>
      <c r="R196" s="6">
        <v>13554</v>
      </c>
      <c r="S196" s="9">
        <f>(N196+R196)/F196</f>
        <v>35402.169014084509</v>
      </c>
      <c r="T196" s="6">
        <v>42444</v>
      </c>
      <c r="U196" s="5">
        <f>T196-S196</f>
        <v>7041.8309859154906</v>
      </c>
      <c r="V196" s="4">
        <f>U196/S196</f>
        <v>0.19890959175732839</v>
      </c>
      <c r="W196" s="22">
        <f>S196*L196</f>
        <v>35402.169014084509</v>
      </c>
      <c r="X196" s="22">
        <f>T196*L196</f>
        <v>42444</v>
      </c>
      <c r="Y196" s="22">
        <f>X196-W196</f>
        <v>7041.8309859154906</v>
      </c>
      <c r="Z196" s="8">
        <f>Y196/W196</f>
        <v>0.19890959175732839</v>
      </c>
      <c r="AA196" s="10">
        <v>12807</v>
      </c>
      <c r="AB196" s="6">
        <v>1973</v>
      </c>
      <c r="AC196" s="6">
        <f>2016-AB196</f>
        <v>43</v>
      </c>
      <c r="AD196" s="6" t="s">
        <v>116</v>
      </c>
    </row>
    <row r="197" spans="1:30" x14ac:dyDescent="0.2">
      <c r="A197">
        <v>4</v>
      </c>
      <c r="B197" s="6" t="s">
        <v>1621</v>
      </c>
      <c r="C197" s="6" t="s">
        <v>22</v>
      </c>
      <c r="D197" s="6" t="s">
        <v>23</v>
      </c>
      <c r="E197" s="6" t="s">
        <v>2767</v>
      </c>
      <c r="F197" s="6">
        <v>73</v>
      </c>
      <c r="G197" s="6">
        <v>82</v>
      </c>
      <c r="H197" s="7">
        <v>42384</v>
      </c>
      <c r="I197" s="7">
        <v>42395</v>
      </c>
      <c r="J197" s="7" t="s">
        <v>2533</v>
      </c>
      <c r="K197" s="17">
        <f>IF(J197="Januar",238.19,IF(J197="Februar",240.59,IF(J197="Mars",245.99,IF(J197="April",250.79,IF(J197="Mai",256.52,IF(J197="Juni",259.83,IF(J197="Juli",265.66,IF(J197="August",272.21,IF(J197="September",275.91,IF(J197="Oktober",281.13,IF(J197="November",284.38,IF(J197="Desember",287.34,0))))))))))))</f>
        <v>238.19</v>
      </c>
      <c r="L197" s="20">
        <f>$K$2/K197</f>
        <v>1</v>
      </c>
      <c r="M197" s="6">
        <v>11</v>
      </c>
      <c r="N197" s="6">
        <v>4750000</v>
      </c>
      <c r="O197" s="6">
        <v>4750000</v>
      </c>
      <c r="P197" s="6">
        <f>O197-N197</f>
        <v>0</v>
      </c>
      <c r="Q197" s="8">
        <f>P197/N197</f>
        <v>0</v>
      </c>
      <c r="R197" s="6">
        <v>42669</v>
      </c>
      <c r="S197" s="9">
        <f>(N197+R197)/F197</f>
        <v>65653</v>
      </c>
      <c r="T197" s="6">
        <v>65653</v>
      </c>
      <c r="U197" s="5">
        <f>T197-S197</f>
        <v>0</v>
      </c>
      <c r="V197" s="4">
        <f>U197/S197</f>
        <v>0</v>
      </c>
      <c r="W197" s="22">
        <f>S197*L197</f>
        <v>65653</v>
      </c>
      <c r="X197" s="22">
        <f>T197*L197</f>
        <v>65653</v>
      </c>
      <c r="Y197" s="22">
        <f>X197-W197</f>
        <v>0</v>
      </c>
      <c r="Z197" s="8">
        <f>Y197/W197</f>
        <v>0</v>
      </c>
      <c r="AA197" s="6">
        <v>13</v>
      </c>
      <c r="AB197" s="6">
        <v>1937</v>
      </c>
      <c r="AC197" s="6">
        <f>2016-AB197</f>
        <v>79</v>
      </c>
      <c r="AD197" s="6" t="s">
        <v>532</v>
      </c>
    </row>
    <row r="198" spans="1:30" x14ac:dyDescent="0.2">
      <c r="A198">
        <v>4</v>
      </c>
      <c r="B198" s="6" t="s">
        <v>1735</v>
      </c>
      <c r="C198" s="6" t="s">
        <v>22</v>
      </c>
      <c r="D198" s="6" t="s">
        <v>23</v>
      </c>
      <c r="E198" s="6" t="s">
        <v>2767</v>
      </c>
      <c r="F198" s="6">
        <v>77</v>
      </c>
      <c r="G198" s="6">
        <v>85</v>
      </c>
      <c r="H198" s="7">
        <v>42384</v>
      </c>
      <c r="I198" s="7">
        <v>42395</v>
      </c>
      <c r="J198" s="7" t="s">
        <v>2533</v>
      </c>
      <c r="K198" s="17">
        <f>IF(J198="Januar",238.19,IF(J198="Februar",240.59,IF(J198="Mars",245.99,IF(J198="April",250.79,IF(J198="Mai",256.52,IF(J198="Juni",259.83,IF(J198="Juli",265.66,IF(J198="August",272.21,IF(J198="September",275.91,IF(J198="Oktober",281.13,IF(J198="November",284.38,IF(J198="Desember",287.34,0))))))))))))</f>
        <v>238.19</v>
      </c>
      <c r="L198" s="20">
        <f>$K$2/K198</f>
        <v>1</v>
      </c>
      <c r="M198" s="6">
        <v>11</v>
      </c>
      <c r="N198" s="6">
        <v>5600000</v>
      </c>
      <c r="O198" s="6">
        <v>5600000</v>
      </c>
      <c r="P198" s="6">
        <f>O198-N198</f>
        <v>0</v>
      </c>
      <c r="Q198" s="8">
        <f>P198/N198</f>
        <v>0</v>
      </c>
      <c r="R198" s="6">
        <v>171556</v>
      </c>
      <c r="S198" s="9">
        <f>(N198+R198)/F198</f>
        <v>74955.272727272721</v>
      </c>
      <c r="T198" s="6">
        <v>74955</v>
      </c>
      <c r="U198" s="5">
        <f>T198-S198</f>
        <v>-0.27272727272065822</v>
      </c>
      <c r="V198" s="4">
        <f>U198/S198</f>
        <v>-3.6385335253596577E-6</v>
      </c>
      <c r="W198" s="22">
        <f>S198*L198</f>
        <v>74955.272727272721</v>
      </c>
      <c r="X198" s="22">
        <f>T198*L198</f>
        <v>74955</v>
      </c>
      <c r="Y198" s="22">
        <f>X198-W198</f>
        <v>-0.27272727272065822</v>
      </c>
      <c r="Z198" s="8">
        <f>Y198/W198</f>
        <v>-3.6385335253596577E-6</v>
      </c>
      <c r="AA198" s="10">
        <v>1277</v>
      </c>
      <c r="AB198" s="6">
        <v>1910</v>
      </c>
      <c r="AC198" s="6">
        <f>2016-AB198</f>
        <v>106</v>
      </c>
      <c r="AD198" s="6" t="s">
        <v>108</v>
      </c>
    </row>
    <row r="199" spans="1:30" x14ac:dyDescent="0.2">
      <c r="A199">
        <v>4</v>
      </c>
      <c r="B199" s="6" t="s">
        <v>1768</v>
      </c>
      <c r="C199" s="6" t="s">
        <v>22</v>
      </c>
      <c r="D199" s="6" t="s">
        <v>23</v>
      </c>
      <c r="E199" s="6" t="s">
        <v>2767</v>
      </c>
      <c r="F199" s="6">
        <v>78</v>
      </c>
      <c r="G199" s="6">
        <v>86</v>
      </c>
      <c r="H199" s="7">
        <v>42384</v>
      </c>
      <c r="I199" s="7">
        <v>42395</v>
      </c>
      <c r="J199" s="3" t="s">
        <v>2533</v>
      </c>
      <c r="K199" s="17">
        <f>IF(J199="Januar",238.19,IF(J199="Februar",240.59,IF(J199="Mars",245.99,IF(J199="April",250.79,IF(J199="Mai",256.52,IF(J199="Juni",259.83,IF(J199="Juli",265.66,IF(J199="August",272.21,IF(J199="September",275.91,IF(J199="Oktober",281.13,IF(J199="November",284.38,IF(J199="Desember",287.34,0))))))))))))</f>
        <v>238.19</v>
      </c>
      <c r="L199" s="20">
        <f>$K$2/K199</f>
        <v>1</v>
      </c>
      <c r="M199" s="6">
        <v>11</v>
      </c>
      <c r="N199" s="6">
        <v>4490000</v>
      </c>
      <c r="O199" s="6">
        <v>4650000</v>
      </c>
      <c r="P199" s="6">
        <f>O199-N199</f>
        <v>160000</v>
      </c>
      <c r="Q199" s="8">
        <f>P199/N199</f>
        <v>3.5634743875278395E-2</v>
      </c>
      <c r="R199" s="6">
        <v>71104</v>
      </c>
      <c r="S199" s="9">
        <f>(N199+R199)/F199</f>
        <v>58475.692307692305</v>
      </c>
      <c r="T199" s="6">
        <v>60527</v>
      </c>
      <c r="U199" s="5">
        <f>T199-S199</f>
        <v>2051.3076923076951</v>
      </c>
      <c r="V199" s="4">
        <f>U199/S199</f>
        <v>3.5079664923229163E-2</v>
      </c>
      <c r="W199" s="22">
        <f>S199*L199</f>
        <v>58475.692307692305</v>
      </c>
      <c r="X199" s="22">
        <f>T199*L199</f>
        <v>60527</v>
      </c>
      <c r="Y199" s="22">
        <f>X199-W199</f>
        <v>2051.3076923076951</v>
      </c>
      <c r="Z199" s="8">
        <f>Y199/W199</f>
        <v>3.5079664923229163E-2</v>
      </c>
      <c r="AA199" s="10">
        <v>1260</v>
      </c>
      <c r="AB199" s="6">
        <v>1984</v>
      </c>
      <c r="AC199" s="6">
        <f>2016-AB199</f>
        <v>32</v>
      </c>
      <c r="AD199" s="6" t="s">
        <v>94</v>
      </c>
    </row>
    <row r="200" spans="1:30" x14ac:dyDescent="0.2">
      <c r="A200">
        <v>4</v>
      </c>
      <c r="B200" s="2" t="s">
        <v>1920</v>
      </c>
      <c r="C200" s="2" t="s">
        <v>22</v>
      </c>
      <c r="D200" s="2" t="s">
        <v>23</v>
      </c>
      <c r="E200" s="6" t="s">
        <v>2767</v>
      </c>
      <c r="F200" s="2">
        <v>83</v>
      </c>
      <c r="G200" s="2">
        <v>93</v>
      </c>
      <c r="H200" s="3">
        <v>42384</v>
      </c>
      <c r="I200" s="3">
        <v>42395</v>
      </c>
      <c r="J200" s="3" t="s">
        <v>2533</v>
      </c>
      <c r="K200" s="17">
        <f>IF(J200="Januar",238.19,IF(J200="Februar",240.59,IF(J200="Mars",245.99,IF(J200="April",250.79,IF(J200="Mai",256.52,IF(J200="Juni",259.83,IF(J200="Juli",265.66,IF(J200="August",272.21,IF(J200="September",275.91,IF(J200="Oktober",281.13,IF(J200="November",284.38,IF(J200="Desember",287.34,0))))))))))))</f>
        <v>238.19</v>
      </c>
      <c r="L200" s="20">
        <f>$K$2/K200</f>
        <v>1</v>
      </c>
      <c r="M200" s="2">
        <v>11</v>
      </c>
      <c r="N200" s="2">
        <v>3990000</v>
      </c>
      <c r="O200" s="2">
        <v>4400000</v>
      </c>
      <c r="P200" s="2">
        <f>O200-N200</f>
        <v>410000</v>
      </c>
      <c r="Q200" s="4">
        <f>P200/N200</f>
        <v>0.10275689223057644</v>
      </c>
      <c r="R200" s="2">
        <v>62317</v>
      </c>
      <c r="S200" s="9">
        <f>(N200+R200)/F200</f>
        <v>48823.096385542165</v>
      </c>
      <c r="T200" s="2">
        <v>53763</v>
      </c>
      <c r="U200" s="5">
        <f>T200-S200</f>
        <v>4939.9036144578349</v>
      </c>
      <c r="V200" s="4">
        <f>U200/S200</f>
        <v>0.10117964611356918</v>
      </c>
      <c r="W200" s="22">
        <f>S200*L200</f>
        <v>48823.096385542165</v>
      </c>
      <c r="X200" s="22">
        <f>T200*L200</f>
        <v>53763</v>
      </c>
      <c r="Y200" s="22">
        <f>X200-W200</f>
        <v>4939.9036144578349</v>
      </c>
      <c r="Z200" s="8">
        <f>Y200/W200</f>
        <v>0.10117964611356918</v>
      </c>
      <c r="AA200" s="11">
        <v>11973</v>
      </c>
      <c r="AB200" s="2">
        <v>1952</v>
      </c>
      <c r="AC200" s="2">
        <f>2016-AB200</f>
        <v>64</v>
      </c>
      <c r="AD200" s="2" t="s">
        <v>37</v>
      </c>
    </row>
    <row r="201" spans="1:30" x14ac:dyDescent="0.2">
      <c r="A201">
        <v>4</v>
      </c>
      <c r="B201" s="2" t="s">
        <v>2010</v>
      </c>
      <c r="C201" s="2" t="s">
        <v>22</v>
      </c>
      <c r="D201" s="2" t="s">
        <v>23</v>
      </c>
      <c r="E201" s="6" t="s">
        <v>2767</v>
      </c>
      <c r="F201" s="2">
        <v>88</v>
      </c>
      <c r="G201" s="2">
        <v>99</v>
      </c>
      <c r="H201" s="3">
        <v>42384</v>
      </c>
      <c r="I201" s="3">
        <v>42395</v>
      </c>
      <c r="J201" s="7" t="s">
        <v>2533</v>
      </c>
      <c r="K201" s="17">
        <f>IF(J201="Januar",238.19,IF(J201="Februar",240.59,IF(J201="Mars",245.99,IF(J201="April",250.79,IF(J201="Mai",256.52,IF(J201="Juni",259.83,IF(J201="Juli",265.66,IF(J201="August",272.21,IF(J201="September",275.91,IF(J201="Oktober",281.13,IF(J201="November",284.38,IF(J201="Desember",287.34,0))))))))))))</f>
        <v>238.19</v>
      </c>
      <c r="L201" s="20">
        <f>$K$2/K201</f>
        <v>1</v>
      </c>
      <c r="M201" s="2">
        <v>11</v>
      </c>
      <c r="N201" s="2">
        <v>5150000</v>
      </c>
      <c r="O201" s="2">
        <v>5050000</v>
      </c>
      <c r="P201" s="2">
        <f>O201-N201</f>
        <v>-100000</v>
      </c>
      <c r="Q201" s="4">
        <f>P201/N201</f>
        <v>-1.9417475728155338E-2</v>
      </c>
      <c r="R201" s="2"/>
      <c r="S201" s="9">
        <f>(N201+R201)/F201</f>
        <v>58522.727272727272</v>
      </c>
      <c r="T201" s="2">
        <v>57386</v>
      </c>
      <c r="U201" s="5">
        <f>T201-S201</f>
        <v>-1136.7272727272721</v>
      </c>
      <c r="V201" s="4">
        <f>U201/S201</f>
        <v>-1.9423689320388338E-2</v>
      </c>
      <c r="W201" s="22">
        <f>S201*L201</f>
        <v>58522.727272727272</v>
      </c>
      <c r="X201" s="22">
        <f>T201*L201</f>
        <v>57386</v>
      </c>
      <c r="Y201" s="22">
        <f>X201-W201</f>
        <v>-1136.7272727272721</v>
      </c>
      <c r="Z201" s="8">
        <f>Y201/W201</f>
        <v>-1.9423689320388338E-2</v>
      </c>
      <c r="AA201" s="2">
        <v>608</v>
      </c>
      <c r="AB201" s="2">
        <v>1894</v>
      </c>
      <c r="AC201" s="2">
        <f>2016-AB201</f>
        <v>122</v>
      </c>
      <c r="AD201" s="2" t="s">
        <v>27</v>
      </c>
    </row>
    <row r="202" spans="1:30" x14ac:dyDescent="0.2">
      <c r="A202">
        <v>4</v>
      </c>
      <c r="B202" s="6" t="s">
        <v>2074</v>
      </c>
      <c r="C202" s="6" t="s">
        <v>22</v>
      </c>
      <c r="D202" s="6" t="s">
        <v>23</v>
      </c>
      <c r="E202" s="6" t="s">
        <v>2767</v>
      </c>
      <c r="F202" s="6">
        <v>92</v>
      </c>
      <c r="G202" s="6">
        <v>100</v>
      </c>
      <c r="H202" s="7">
        <v>42384</v>
      </c>
      <c r="I202" s="7">
        <v>42395</v>
      </c>
      <c r="J202" s="3" t="s">
        <v>2533</v>
      </c>
      <c r="K202" s="17">
        <f>IF(J202="Januar",238.19,IF(J202="Februar",240.59,IF(J202="Mars",245.99,IF(J202="April",250.79,IF(J202="Mai",256.52,IF(J202="Juni",259.83,IF(J202="Juli",265.66,IF(J202="August",272.21,IF(J202="September",275.91,IF(J202="Oktober",281.13,IF(J202="November",284.38,IF(J202="Desember",287.34,0))))))))))))</f>
        <v>238.19</v>
      </c>
      <c r="L202" s="20">
        <f>$K$2/K202</f>
        <v>1</v>
      </c>
      <c r="M202" s="6">
        <v>11</v>
      </c>
      <c r="N202" s="6">
        <v>5600000</v>
      </c>
      <c r="O202" s="6">
        <v>5275000</v>
      </c>
      <c r="P202" s="6">
        <f>O202-N202</f>
        <v>-325000</v>
      </c>
      <c r="Q202" s="8">
        <f>P202/N202</f>
        <v>-5.8035714285714288E-2</v>
      </c>
      <c r="R202" s="6">
        <v>152636</v>
      </c>
      <c r="S202" s="9">
        <f>(N202+R202)/F202</f>
        <v>62528.65217391304</v>
      </c>
      <c r="T202" s="6">
        <v>58996</v>
      </c>
      <c r="U202" s="5">
        <f>T202-S202</f>
        <v>-3532.6521739130403</v>
      </c>
      <c r="V202" s="4">
        <f>U202/S202</f>
        <v>-5.6496534805956733E-2</v>
      </c>
      <c r="W202" s="22">
        <f>S202*L202</f>
        <v>62528.65217391304</v>
      </c>
      <c r="X202" s="22">
        <f>T202*L202</f>
        <v>58996</v>
      </c>
      <c r="Y202" s="22">
        <f>X202-W202</f>
        <v>-3532.6521739130403</v>
      </c>
      <c r="Z202" s="8">
        <f>Y202/W202</f>
        <v>-5.6496534805956733E-2</v>
      </c>
      <c r="AA202" s="6">
        <v>454</v>
      </c>
      <c r="AB202" s="6">
        <v>1894</v>
      </c>
      <c r="AC202" s="6">
        <f>2016-AB202</f>
        <v>122</v>
      </c>
      <c r="AD202" s="6" t="s">
        <v>213</v>
      </c>
    </row>
    <row r="203" spans="1:30" x14ac:dyDescent="0.2">
      <c r="A203">
        <v>4</v>
      </c>
      <c r="B203" s="6" t="s">
        <v>2406</v>
      </c>
      <c r="C203" s="6" t="s">
        <v>22</v>
      </c>
      <c r="D203" s="6" t="s">
        <v>23</v>
      </c>
      <c r="E203" s="6" t="s">
        <v>2767</v>
      </c>
      <c r="F203" s="6">
        <v>131</v>
      </c>
      <c r="G203" s="6">
        <v>145</v>
      </c>
      <c r="H203" s="7">
        <v>42384</v>
      </c>
      <c r="I203" s="7">
        <v>42395</v>
      </c>
      <c r="J203" s="7" t="s">
        <v>2533</v>
      </c>
      <c r="K203" s="17">
        <f>IF(J203="Januar",238.19,IF(J203="Februar",240.59,IF(J203="Mars",245.99,IF(J203="April",250.79,IF(J203="Mai",256.52,IF(J203="Juni",259.83,IF(J203="Juli",265.66,IF(J203="August",272.21,IF(J203="September",275.91,IF(J203="Oktober",281.13,IF(J203="November",284.38,IF(J203="Desember",287.34,0))))))))))))</f>
        <v>238.19</v>
      </c>
      <c r="L203" s="20">
        <f>$K$2/K203</f>
        <v>1</v>
      </c>
      <c r="M203" s="6">
        <v>11</v>
      </c>
      <c r="N203" s="6">
        <v>6700000</v>
      </c>
      <c r="O203" s="6">
        <v>7600000</v>
      </c>
      <c r="P203" s="6">
        <f>O203-N203</f>
        <v>900000</v>
      </c>
      <c r="Q203" s="8">
        <f>P203/N203</f>
        <v>0.13432835820895522</v>
      </c>
      <c r="R203" s="6">
        <v>28206</v>
      </c>
      <c r="S203" s="9">
        <f>(N203+R203)/F203</f>
        <v>51360.35114503817</v>
      </c>
      <c r="T203" s="6">
        <v>58231</v>
      </c>
      <c r="U203" s="5">
        <f>T203-S203</f>
        <v>6870.6488549618298</v>
      </c>
      <c r="V203" s="4">
        <f>U203/S203</f>
        <v>0.13377340111167815</v>
      </c>
      <c r="W203" s="22">
        <f>S203*L203</f>
        <v>51360.35114503817</v>
      </c>
      <c r="X203" s="22">
        <f>T203*L203</f>
        <v>58231</v>
      </c>
      <c r="Y203" s="22">
        <f>X203-W203</f>
        <v>6870.6488549618298</v>
      </c>
      <c r="Z203" s="8">
        <f>Y203/W203</f>
        <v>0.13377340111167815</v>
      </c>
      <c r="AA203" s="6">
        <v>952</v>
      </c>
      <c r="AB203" s="6">
        <v>1915</v>
      </c>
      <c r="AC203" s="6">
        <f>2016-AB203</f>
        <v>101</v>
      </c>
      <c r="AD203" s="6" t="s">
        <v>103</v>
      </c>
    </row>
    <row r="204" spans="1:30" x14ac:dyDescent="0.2">
      <c r="A204">
        <v>4</v>
      </c>
      <c r="B204" s="6" t="s">
        <v>2433</v>
      </c>
      <c r="C204" s="6" t="s">
        <v>22</v>
      </c>
      <c r="D204" s="6" t="s">
        <v>23</v>
      </c>
      <c r="E204" s="6" t="s">
        <v>2767</v>
      </c>
      <c r="F204" s="6">
        <v>133</v>
      </c>
      <c r="G204" s="6">
        <v>150</v>
      </c>
      <c r="H204" s="7">
        <v>42384</v>
      </c>
      <c r="I204" s="7">
        <v>42395</v>
      </c>
      <c r="J204" s="7" t="s">
        <v>2533</v>
      </c>
      <c r="K204" s="17">
        <f>IF(J204="Januar",238.19,IF(J204="Februar",240.59,IF(J204="Mars",245.99,IF(J204="April",250.79,IF(J204="Mai",256.52,IF(J204="Juni",259.83,IF(J204="Juli",265.66,IF(J204="August",272.21,IF(J204="September",275.91,IF(J204="Oktober",281.13,IF(J204="November",284.38,IF(J204="Desember",287.34,0))))))))))))</f>
        <v>238.19</v>
      </c>
      <c r="L204" s="20">
        <f>$K$2/K204</f>
        <v>1</v>
      </c>
      <c r="M204" s="6">
        <v>11</v>
      </c>
      <c r="N204" s="6">
        <v>12800000</v>
      </c>
      <c r="O204" s="6">
        <v>13500000</v>
      </c>
      <c r="P204" s="6">
        <f>O204-N204</f>
        <v>700000</v>
      </c>
      <c r="Q204" s="8">
        <f>P204/N204</f>
        <v>5.46875E-2</v>
      </c>
      <c r="R204" s="6"/>
      <c r="S204" s="9">
        <f>(N204+R204)/F204</f>
        <v>96240.601503759404</v>
      </c>
      <c r="T204" s="6">
        <v>101504</v>
      </c>
      <c r="U204" s="5">
        <f>T204-S204</f>
        <v>5263.3984962405957</v>
      </c>
      <c r="V204" s="4">
        <f>U204/S204</f>
        <v>5.4689999999999933E-2</v>
      </c>
      <c r="W204" s="22">
        <f>S204*L204</f>
        <v>96240.601503759404</v>
      </c>
      <c r="X204" s="22">
        <f>T204*L204</f>
        <v>101504</v>
      </c>
      <c r="Y204" s="22">
        <f>X204-W204</f>
        <v>5263.3984962405957</v>
      </c>
      <c r="Z204" s="8">
        <f>Y204/W204</f>
        <v>5.4689999999999933E-2</v>
      </c>
      <c r="AA204" s="10">
        <v>1502</v>
      </c>
      <c r="AB204" s="6">
        <v>1892</v>
      </c>
      <c r="AC204" s="6">
        <f>2016-AB204</f>
        <v>124</v>
      </c>
      <c r="AD204" s="6" t="s">
        <v>67</v>
      </c>
    </row>
    <row r="205" spans="1:30" x14ac:dyDescent="0.2">
      <c r="A205">
        <v>4</v>
      </c>
      <c r="B205" s="2" t="s">
        <v>2376</v>
      </c>
      <c r="C205" s="2" t="s">
        <v>22</v>
      </c>
      <c r="D205" s="2" t="s">
        <v>23</v>
      </c>
      <c r="E205" s="6" t="s">
        <v>2767</v>
      </c>
      <c r="F205" s="2">
        <v>135</v>
      </c>
      <c r="G205" s="2"/>
      <c r="H205" s="3">
        <v>42384</v>
      </c>
      <c r="I205" s="3">
        <v>42395</v>
      </c>
      <c r="J205" s="3" t="s">
        <v>2533</v>
      </c>
      <c r="K205" s="17">
        <f>IF(J205="Januar",238.19,IF(J205="Februar",240.59,IF(J205="Mars",245.99,IF(J205="April",250.79,IF(J205="Mai",256.52,IF(J205="Juni",259.83,IF(J205="Juli",265.66,IF(J205="August",272.21,IF(J205="September",275.91,IF(J205="Oktober",281.13,IF(J205="November",284.38,IF(J205="Desember",287.34,0))))))))))))</f>
        <v>238.19</v>
      </c>
      <c r="L205" s="20">
        <f>$K$2/K205</f>
        <v>1</v>
      </c>
      <c r="M205" s="2">
        <v>11</v>
      </c>
      <c r="N205" s="2">
        <v>7750000</v>
      </c>
      <c r="O205" s="2">
        <v>8250000</v>
      </c>
      <c r="P205" s="2">
        <f>O205-N205</f>
        <v>500000</v>
      </c>
      <c r="Q205" s="4">
        <f>P205/N205</f>
        <v>6.4516129032258063E-2</v>
      </c>
      <c r="R205" s="2">
        <v>378</v>
      </c>
      <c r="S205" s="9">
        <f>(N205+R205)/F205</f>
        <v>57410.207407407404</v>
      </c>
      <c r="T205" s="2">
        <v>61114</v>
      </c>
      <c r="U205" s="5">
        <f>T205-S205</f>
        <v>3703.7925925925956</v>
      </c>
      <c r="V205" s="4">
        <f>U205/S205</f>
        <v>6.4514530775144185E-2</v>
      </c>
      <c r="W205" s="22">
        <f>S205*L205</f>
        <v>57410.207407407404</v>
      </c>
      <c r="X205" s="22">
        <f>T205*L205</f>
        <v>61114</v>
      </c>
      <c r="Y205" s="22">
        <f>X205-W205</f>
        <v>3703.7925925925956</v>
      </c>
      <c r="Z205" s="8">
        <f>Y205/W205</f>
        <v>6.4514530775144185E-2</v>
      </c>
      <c r="AA205" s="2"/>
      <c r="AB205" s="2">
        <v>2012</v>
      </c>
      <c r="AC205" s="2">
        <f>2016-AB205</f>
        <v>4</v>
      </c>
      <c r="AD205" s="2" t="s">
        <v>27</v>
      </c>
    </row>
    <row r="206" spans="1:30" x14ac:dyDescent="0.2">
      <c r="A206">
        <v>4</v>
      </c>
      <c r="B206" s="2" t="s">
        <v>2469</v>
      </c>
      <c r="C206" s="2" t="s">
        <v>22</v>
      </c>
      <c r="D206" s="2" t="s">
        <v>23</v>
      </c>
      <c r="E206" s="6" t="s">
        <v>2767</v>
      </c>
      <c r="F206" s="2">
        <v>146</v>
      </c>
      <c r="G206" s="2">
        <v>154</v>
      </c>
      <c r="H206" s="3">
        <v>42384</v>
      </c>
      <c r="I206" s="3">
        <v>42395</v>
      </c>
      <c r="J206" s="7" t="s">
        <v>2533</v>
      </c>
      <c r="K206" s="17">
        <f>IF(J206="Januar",238.19,IF(J206="Februar",240.59,IF(J206="Mars",245.99,IF(J206="April",250.79,IF(J206="Mai",256.52,IF(J206="Juni",259.83,IF(J206="Juli",265.66,IF(J206="August",272.21,IF(J206="September",275.91,IF(J206="Oktober",281.13,IF(J206="November",284.38,IF(J206="Desember",287.34,0))))))))))))</f>
        <v>238.19</v>
      </c>
      <c r="L206" s="20">
        <f>$K$2/K206</f>
        <v>1</v>
      </c>
      <c r="M206" s="2">
        <v>11</v>
      </c>
      <c r="N206" s="2">
        <v>6600000</v>
      </c>
      <c r="O206" s="2">
        <v>7050000</v>
      </c>
      <c r="P206" s="2">
        <f>O206-N206</f>
        <v>450000</v>
      </c>
      <c r="Q206" s="4">
        <f>P206/N206</f>
        <v>6.8181818181818177E-2</v>
      </c>
      <c r="R206" s="2">
        <v>230000</v>
      </c>
      <c r="S206" s="9">
        <f>(N206+R206)/F206</f>
        <v>46780.821917808222</v>
      </c>
      <c r="T206" s="2">
        <v>49863</v>
      </c>
      <c r="U206" s="5">
        <f>T206-S206</f>
        <v>3082.1780821917782</v>
      </c>
      <c r="V206" s="4">
        <f>U206/S206</f>
        <v>6.5885505124450891E-2</v>
      </c>
      <c r="W206" s="22">
        <f>S206*L206</f>
        <v>46780.821917808222</v>
      </c>
      <c r="X206" s="22">
        <f>T206*L206</f>
        <v>49863</v>
      </c>
      <c r="Y206" s="22">
        <f>X206-W206</f>
        <v>3082.1780821917782</v>
      </c>
      <c r="Z206" s="8">
        <f>Y206/W206</f>
        <v>6.5885505124450891E-2</v>
      </c>
      <c r="AA206" s="2"/>
      <c r="AB206" s="2">
        <v>1978</v>
      </c>
      <c r="AC206" s="2">
        <f>2016-AB206</f>
        <v>38</v>
      </c>
      <c r="AD206" s="2" t="s">
        <v>108</v>
      </c>
    </row>
    <row r="207" spans="1:30" x14ac:dyDescent="0.2">
      <c r="A207">
        <v>4</v>
      </c>
      <c r="B207" s="2" t="s">
        <v>2312</v>
      </c>
      <c r="C207" s="2" t="s">
        <v>22</v>
      </c>
      <c r="D207" s="2" t="s">
        <v>23</v>
      </c>
      <c r="E207" s="6" t="s">
        <v>2767</v>
      </c>
      <c r="F207" s="2">
        <v>113</v>
      </c>
      <c r="G207" s="2">
        <v>125</v>
      </c>
      <c r="H207" s="3">
        <v>42383</v>
      </c>
      <c r="I207" s="3">
        <v>42395</v>
      </c>
      <c r="J207" s="3" t="s">
        <v>2533</v>
      </c>
      <c r="K207" s="17">
        <f>IF(J207="Januar",238.19,IF(J207="Februar",240.59,IF(J207="Mars",245.99,IF(J207="April",250.79,IF(J207="Mai",256.52,IF(J207="Juni",259.83,IF(J207="Juli",265.66,IF(J207="August",272.21,IF(J207="September",275.91,IF(J207="Oktober",281.13,IF(J207="November",284.38,IF(J207="Desember",287.34,0))))))))))))</f>
        <v>238.19</v>
      </c>
      <c r="L207" s="20">
        <f>$K$2/K207</f>
        <v>1</v>
      </c>
      <c r="M207" s="2">
        <v>12</v>
      </c>
      <c r="N207" s="2">
        <v>5990000</v>
      </c>
      <c r="O207" s="2">
        <v>6650000</v>
      </c>
      <c r="P207" s="2">
        <f>O207-N207</f>
        <v>660000</v>
      </c>
      <c r="Q207" s="4">
        <f>P207/N207</f>
        <v>0.11018363939899833</v>
      </c>
      <c r="R207" s="2">
        <v>125000</v>
      </c>
      <c r="S207" s="9">
        <f>(N207+R207)/F207</f>
        <v>54115.044247787613</v>
      </c>
      <c r="T207" s="2">
        <v>59956</v>
      </c>
      <c r="U207" s="5">
        <f>T207-S207</f>
        <v>5840.9557522123869</v>
      </c>
      <c r="V207" s="4">
        <f>U207/S207</f>
        <v>0.10793589533932947</v>
      </c>
      <c r="W207" s="22">
        <f>S207*L207</f>
        <v>54115.044247787613</v>
      </c>
      <c r="X207" s="22">
        <f>T207*L207</f>
        <v>59956</v>
      </c>
      <c r="Y207" s="22">
        <f>X207-W207</f>
        <v>5840.9557522123869</v>
      </c>
      <c r="Z207" s="8">
        <f>Y207/W207</f>
        <v>0.10793589533932947</v>
      </c>
      <c r="AA207" s="2"/>
      <c r="AB207" s="2">
        <v>1977</v>
      </c>
      <c r="AC207" s="2">
        <f>2016-AB207</f>
        <v>39</v>
      </c>
      <c r="AD207" s="2" t="s">
        <v>67</v>
      </c>
    </row>
    <row r="208" spans="1:30" x14ac:dyDescent="0.2">
      <c r="A208">
        <v>4</v>
      </c>
      <c r="B208" s="6" t="s">
        <v>2247</v>
      </c>
      <c r="C208" s="6" t="s">
        <v>22</v>
      </c>
      <c r="D208" s="6" t="s">
        <v>23</v>
      </c>
      <c r="E208" s="6" t="s">
        <v>2767</v>
      </c>
      <c r="F208" s="6">
        <v>106</v>
      </c>
      <c r="G208" s="6">
        <v>116</v>
      </c>
      <c r="H208" s="7">
        <v>42377</v>
      </c>
      <c r="I208" s="7">
        <v>42395</v>
      </c>
      <c r="J208" s="7" t="s">
        <v>2533</v>
      </c>
      <c r="K208" s="17">
        <f>IF(J208="Januar",238.19,IF(J208="Februar",240.59,IF(J208="Mars",245.99,IF(J208="April",250.79,IF(J208="Mai",256.52,IF(J208="Juni",259.83,IF(J208="Juli",265.66,IF(J208="August",272.21,IF(J208="September",275.91,IF(J208="Oktober",281.13,IF(J208="November",284.38,IF(J208="Desember",287.34,0))))))))))))</f>
        <v>238.19</v>
      </c>
      <c r="L208" s="20">
        <f>$K$2/K208</f>
        <v>1</v>
      </c>
      <c r="M208" s="6">
        <v>18</v>
      </c>
      <c r="N208" s="6">
        <v>6290000</v>
      </c>
      <c r="O208" s="6">
        <v>5950000</v>
      </c>
      <c r="P208" s="6">
        <f>O208-N208</f>
        <v>-340000</v>
      </c>
      <c r="Q208" s="8">
        <f>P208/N208</f>
        <v>-5.4054054054054057E-2</v>
      </c>
      <c r="R208" s="6">
        <v>37300</v>
      </c>
      <c r="S208" s="9">
        <f>(N208+R208)/F208</f>
        <v>59691.509433962266</v>
      </c>
      <c r="T208" s="6">
        <v>56484</v>
      </c>
      <c r="U208" s="5">
        <f>T208-S208</f>
        <v>-3207.5094339622665</v>
      </c>
      <c r="V208" s="4">
        <f>U208/S208</f>
        <v>-5.3734768384619068E-2</v>
      </c>
      <c r="W208" s="22">
        <f>S208*L208</f>
        <v>59691.509433962266</v>
      </c>
      <c r="X208" s="22">
        <f>T208*L208</f>
        <v>56484</v>
      </c>
      <c r="Y208" s="22">
        <f>X208-W208</f>
        <v>-3207.5094339622665</v>
      </c>
      <c r="Z208" s="8">
        <f>Y208/W208</f>
        <v>-5.3734768384619068E-2</v>
      </c>
      <c r="AA208" s="6">
        <v>590</v>
      </c>
      <c r="AB208" s="6">
        <v>1929</v>
      </c>
      <c r="AC208" s="6">
        <f>2016-AB208</f>
        <v>87</v>
      </c>
      <c r="AD208" s="6" t="s">
        <v>37</v>
      </c>
    </row>
    <row r="209" spans="1:30" x14ac:dyDescent="0.2">
      <c r="A209">
        <v>4</v>
      </c>
      <c r="B209" s="2" t="s">
        <v>356</v>
      </c>
      <c r="C209" s="2" t="s">
        <v>22</v>
      </c>
      <c r="D209" s="2" t="s">
        <v>23</v>
      </c>
      <c r="E209" s="6" t="s">
        <v>2767</v>
      </c>
      <c r="F209" s="2">
        <v>39</v>
      </c>
      <c r="G209" s="2">
        <v>43</v>
      </c>
      <c r="H209" s="3">
        <v>42385</v>
      </c>
      <c r="I209" s="3">
        <v>42396</v>
      </c>
      <c r="J209" s="7" t="s">
        <v>2533</v>
      </c>
      <c r="K209" s="17">
        <f>IF(J209="Januar",238.19,IF(J209="Februar",240.59,IF(J209="Mars",245.99,IF(J209="April",250.79,IF(J209="Mai",256.52,IF(J209="Juni",259.83,IF(J209="Juli",265.66,IF(J209="August",272.21,IF(J209="September",275.91,IF(J209="Oktober",281.13,IF(J209="November",284.38,IF(J209="Desember",287.34,0))))))))))))</f>
        <v>238.19</v>
      </c>
      <c r="L209" s="20">
        <f>$K$2/K209</f>
        <v>1</v>
      </c>
      <c r="M209" s="2">
        <v>11</v>
      </c>
      <c r="N209" s="2">
        <v>2490000</v>
      </c>
      <c r="O209" s="2">
        <v>2875000</v>
      </c>
      <c r="P209" s="2">
        <f>O209-N209</f>
        <v>385000</v>
      </c>
      <c r="Q209" s="4">
        <f>P209/N209</f>
        <v>0.15461847389558234</v>
      </c>
      <c r="R209" s="2"/>
      <c r="S209" s="9">
        <f>(N209+R209)/F209</f>
        <v>63846.153846153844</v>
      </c>
      <c r="T209" s="2">
        <v>73718</v>
      </c>
      <c r="U209" s="5">
        <f>T209-S209</f>
        <v>9871.8461538461561</v>
      </c>
      <c r="V209" s="4">
        <f>U209/S209</f>
        <v>0.15461927710843379</v>
      </c>
      <c r="W209" s="22">
        <f>S209*L209</f>
        <v>63846.153846153844</v>
      </c>
      <c r="X209" s="22">
        <f>T209*L209</f>
        <v>73718</v>
      </c>
      <c r="Y209" s="22">
        <f>X209-W209</f>
        <v>9871.8461538461561</v>
      </c>
      <c r="Z209" s="8">
        <f>Y209/W209</f>
        <v>0.15461927710843379</v>
      </c>
      <c r="AA209" s="11">
        <v>4893</v>
      </c>
      <c r="AB209" s="2">
        <v>2009</v>
      </c>
      <c r="AC209" s="2">
        <f>2016-AB209</f>
        <v>7</v>
      </c>
      <c r="AD209" s="2" t="s">
        <v>37</v>
      </c>
    </row>
    <row r="210" spans="1:30" x14ac:dyDescent="0.2">
      <c r="A210">
        <v>4</v>
      </c>
      <c r="B210" s="6" t="s">
        <v>1371</v>
      </c>
      <c r="C210" s="6" t="s">
        <v>22</v>
      </c>
      <c r="D210" s="6" t="s">
        <v>23</v>
      </c>
      <c r="E210" s="6" t="s">
        <v>2767</v>
      </c>
      <c r="F210" s="6">
        <v>95</v>
      </c>
      <c r="G210" s="6">
        <v>104</v>
      </c>
      <c r="H210" s="7">
        <v>42385</v>
      </c>
      <c r="I210" s="7">
        <v>42396</v>
      </c>
      <c r="J210" s="7" t="s">
        <v>2533</v>
      </c>
      <c r="K210" s="17">
        <f>IF(J210="Januar",238.19,IF(J210="Februar",240.59,IF(J210="Mars",245.99,IF(J210="April",250.79,IF(J210="Mai",256.52,IF(J210="Juni",259.83,IF(J210="Juli",265.66,IF(J210="August",272.21,IF(J210="September",275.91,IF(J210="Oktober",281.13,IF(J210="November",284.38,IF(J210="Desember",287.34,0))))))))))))</f>
        <v>238.19</v>
      </c>
      <c r="L210" s="20">
        <f>$K$2/K210</f>
        <v>1</v>
      </c>
      <c r="M210" s="6">
        <v>11</v>
      </c>
      <c r="N210" s="6">
        <v>4850000</v>
      </c>
      <c r="O210" s="6">
        <v>5700000</v>
      </c>
      <c r="P210" s="6">
        <f>O210-N210</f>
        <v>850000</v>
      </c>
      <c r="Q210" s="8">
        <f>P210/N210</f>
        <v>0.17525773195876287</v>
      </c>
      <c r="R210" s="6">
        <v>60000</v>
      </c>
      <c r="S210" s="9">
        <f>(N210+R210)/F210</f>
        <v>51684.210526315786</v>
      </c>
      <c r="T210" s="6">
        <v>60632</v>
      </c>
      <c r="U210" s="5">
        <f>T210-S210</f>
        <v>8947.7894736842136</v>
      </c>
      <c r="V210" s="4">
        <f>U210/S210</f>
        <v>0.17312423625254589</v>
      </c>
      <c r="W210" s="22">
        <f>S210*L210</f>
        <v>51684.210526315786</v>
      </c>
      <c r="X210" s="22">
        <f>T210*L210</f>
        <v>60632</v>
      </c>
      <c r="Y210" s="22">
        <f>X210-W210</f>
        <v>8947.7894736842136</v>
      </c>
      <c r="Z210" s="8">
        <f>Y210/W210</f>
        <v>0.17312423625254589</v>
      </c>
      <c r="AA210" s="10">
        <v>3005</v>
      </c>
      <c r="AB210" s="6">
        <v>1956</v>
      </c>
      <c r="AC210" s="6">
        <f>2016-AB210</f>
        <v>60</v>
      </c>
      <c r="AD210" s="6" t="s">
        <v>259</v>
      </c>
    </row>
    <row r="211" spans="1:30" x14ac:dyDescent="0.2">
      <c r="A211">
        <v>4</v>
      </c>
      <c r="B211" s="2" t="s">
        <v>150</v>
      </c>
      <c r="C211" s="2" t="s">
        <v>22</v>
      </c>
      <c r="D211" s="2" t="s">
        <v>23</v>
      </c>
      <c r="E211" s="6" t="s">
        <v>2767</v>
      </c>
      <c r="F211" s="2">
        <v>29</v>
      </c>
      <c r="G211" s="2">
        <v>38</v>
      </c>
      <c r="H211" s="3">
        <v>42384</v>
      </c>
      <c r="I211" s="3">
        <v>42396</v>
      </c>
      <c r="J211" s="7" t="s">
        <v>2533</v>
      </c>
      <c r="K211" s="17">
        <f>IF(J211="Januar",238.19,IF(J211="Februar",240.59,IF(J211="Mars",245.99,IF(J211="April",250.79,IF(J211="Mai",256.52,IF(J211="Juni",259.83,IF(J211="Juli",265.66,IF(J211="August",272.21,IF(J211="September",275.91,IF(J211="Oktober",281.13,IF(J211="November",284.38,IF(J211="Desember",287.34,0))))))))))))</f>
        <v>238.19</v>
      </c>
      <c r="L211" s="20">
        <f>$K$2/K211</f>
        <v>1</v>
      </c>
      <c r="M211" s="2">
        <v>12</v>
      </c>
      <c r="N211" s="2">
        <v>1800000</v>
      </c>
      <c r="O211" s="2">
        <v>2040000</v>
      </c>
      <c r="P211" s="2">
        <f>O211-N211</f>
        <v>240000</v>
      </c>
      <c r="Q211" s="4">
        <f>P211/N211</f>
        <v>0.13333333333333333</v>
      </c>
      <c r="R211" s="2">
        <v>198000</v>
      </c>
      <c r="S211" s="9">
        <f>(N211+R211)/F211</f>
        <v>68896.551724137928</v>
      </c>
      <c r="T211" s="2">
        <v>77172</v>
      </c>
      <c r="U211" s="5">
        <f>T211-S211</f>
        <v>8275.4482758620725</v>
      </c>
      <c r="V211" s="4">
        <f>U211/S211</f>
        <v>0.12011411411411417</v>
      </c>
      <c r="W211" s="22">
        <f>S211*L211</f>
        <v>68896.551724137928</v>
      </c>
      <c r="X211" s="22">
        <f>T211*L211</f>
        <v>77172</v>
      </c>
      <c r="Y211" s="22">
        <f>X211-W211</f>
        <v>8275.4482758620725</v>
      </c>
      <c r="Z211" s="8">
        <f>Y211/W211</f>
        <v>0.12011411411411417</v>
      </c>
      <c r="AA211" s="11">
        <v>2038</v>
      </c>
      <c r="AB211" s="2">
        <v>1936</v>
      </c>
      <c r="AC211" s="2">
        <f>2016-AB211</f>
        <v>80</v>
      </c>
      <c r="AD211" s="2" t="s">
        <v>151</v>
      </c>
    </row>
    <row r="212" spans="1:30" x14ac:dyDescent="0.2">
      <c r="A212">
        <v>4</v>
      </c>
      <c r="B212" s="6" t="s">
        <v>555</v>
      </c>
      <c r="C212" s="6" t="s">
        <v>22</v>
      </c>
      <c r="D212" s="6" t="s">
        <v>23</v>
      </c>
      <c r="E212" s="6" t="s">
        <v>2767</v>
      </c>
      <c r="F212" s="6">
        <v>46</v>
      </c>
      <c r="G212" s="6">
        <v>54</v>
      </c>
      <c r="H212" s="7">
        <v>42384</v>
      </c>
      <c r="I212" s="7">
        <v>42396</v>
      </c>
      <c r="J212" s="3" t="s">
        <v>2533</v>
      </c>
      <c r="K212" s="17">
        <f>IF(J212="Januar",238.19,IF(J212="Februar",240.59,IF(J212="Mars",245.99,IF(J212="April",250.79,IF(J212="Mai",256.52,IF(J212="Juni",259.83,IF(J212="Juli",265.66,IF(J212="August",272.21,IF(J212="September",275.91,IF(J212="Oktober",281.13,IF(J212="November",284.38,IF(J212="Desember",287.34,0))))))))))))</f>
        <v>238.19</v>
      </c>
      <c r="L212" s="20">
        <f>$K$2/K212</f>
        <v>1</v>
      </c>
      <c r="M212" s="6">
        <v>12</v>
      </c>
      <c r="N212" s="6">
        <v>3100000</v>
      </c>
      <c r="O212" s="6">
        <v>3150000</v>
      </c>
      <c r="P212" s="6">
        <f>O212-N212</f>
        <v>50000</v>
      </c>
      <c r="Q212" s="8">
        <f>P212/N212</f>
        <v>1.6129032258064516E-2</v>
      </c>
      <c r="R212" s="6"/>
      <c r="S212" s="9">
        <f>(N212+R212)/F212</f>
        <v>67391.304347826081</v>
      </c>
      <c r="T212" s="6">
        <v>68478</v>
      </c>
      <c r="U212" s="5">
        <f>T212-S212</f>
        <v>1086.6956521739194</v>
      </c>
      <c r="V212" s="4">
        <f>U212/S212</f>
        <v>1.6125161290322675E-2</v>
      </c>
      <c r="W212" s="22">
        <f>S212*L212</f>
        <v>67391.304347826081</v>
      </c>
      <c r="X212" s="22">
        <f>T212*L212</f>
        <v>68478</v>
      </c>
      <c r="Y212" s="22">
        <f>X212-W212</f>
        <v>1086.6956521739194</v>
      </c>
      <c r="Z212" s="8">
        <f>Y212/W212</f>
        <v>1.6125161290322675E-2</v>
      </c>
      <c r="AA212" s="10">
        <v>5361</v>
      </c>
      <c r="AB212" s="6">
        <v>2014</v>
      </c>
      <c r="AC212" s="6">
        <f>2016-AB212</f>
        <v>2</v>
      </c>
      <c r="AD212" s="6" t="s">
        <v>37</v>
      </c>
    </row>
    <row r="213" spans="1:30" x14ac:dyDescent="0.2">
      <c r="A213">
        <v>4</v>
      </c>
      <c r="B213" s="2" t="s">
        <v>1704</v>
      </c>
      <c r="C213" s="2" t="s">
        <v>22</v>
      </c>
      <c r="D213" s="2" t="s">
        <v>23</v>
      </c>
      <c r="E213" s="6" t="s">
        <v>2767</v>
      </c>
      <c r="F213" s="2">
        <v>76</v>
      </c>
      <c r="G213" s="2">
        <v>88</v>
      </c>
      <c r="H213" s="3">
        <v>42384</v>
      </c>
      <c r="I213" s="3">
        <v>42396</v>
      </c>
      <c r="J213" s="7" t="s">
        <v>2533</v>
      </c>
      <c r="K213" s="17">
        <f>IF(J213="Januar",238.19,IF(J213="Februar",240.59,IF(J213="Mars",245.99,IF(J213="April",250.79,IF(J213="Mai",256.52,IF(J213="Juni",259.83,IF(J213="Juli",265.66,IF(J213="August",272.21,IF(J213="September",275.91,IF(J213="Oktober",281.13,IF(J213="November",284.38,IF(J213="Desember",287.34,0))))))))))))</f>
        <v>238.19</v>
      </c>
      <c r="L213" s="20">
        <f>$K$2/K213</f>
        <v>1</v>
      </c>
      <c r="M213" s="2">
        <v>12</v>
      </c>
      <c r="N213" s="2">
        <v>4100000</v>
      </c>
      <c r="O213" s="2">
        <v>4300000</v>
      </c>
      <c r="P213" s="2">
        <f>O213-N213</f>
        <v>200000</v>
      </c>
      <c r="Q213" s="4">
        <f>P213/N213</f>
        <v>4.878048780487805E-2</v>
      </c>
      <c r="R213" s="2"/>
      <c r="S213" s="9">
        <f>(N213+R213)/F213</f>
        <v>53947.368421052633</v>
      </c>
      <c r="T213" s="2">
        <v>56579</v>
      </c>
      <c r="U213" s="5">
        <f>T213-S213</f>
        <v>2631.6315789473665</v>
      </c>
      <c r="V213" s="4">
        <f>U213/S213</f>
        <v>4.8781463414634109E-2</v>
      </c>
      <c r="W213" s="22">
        <f>S213*L213</f>
        <v>53947.368421052633</v>
      </c>
      <c r="X213" s="22">
        <f>T213*L213</f>
        <v>56579</v>
      </c>
      <c r="Y213" s="22">
        <f>X213-W213</f>
        <v>2631.6315789473665</v>
      </c>
      <c r="Z213" s="8">
        <f>Y213/W213</f>
        <v>4.8781463414634109E-2</v>
      </c>
      <c r="AA213" s="11">
        <v>3307</v>
      </c>
      <c r="AB213" s="2">
        <v>2006</v>
      </c>
      <c r="AC213" s="2">
        <f>2016-AB213</f>
        <v>10</v>
      </c>
      <c r="AD213" s="2" t="s">
        <v>37</v>
      </c>
    </row>
    <row r="214" spans="1:30" x14ac:dyDescent="0.2">
      <c r="A214">
        <v>4</v>
      </c>
      <c r="B214" s="6" t="s">
        <v>355</v>
      </c>
      <c r="C214" s="6" t="s">
        <v>22</v>
      </c>
      <c r="D214" s="6" t="s">
        <v>23</v>
      </c>
      <c r="E214" s="6" t="s">
        <v>2767</v>
      </c>
      <c r="F214" s="6">
        <v>39</v>
      </c>
      <c r="G214" s="6">
        <v>45</v>
      </c>
      <c r="H214" s="7">
        <v>42383</v>
      </c>
      <c r="I214" s="7">
        <v>42396</v>
      </c>
      <c r="J214" s="3" t="s">
        <v>2533</v>
      </c>
      <c r="K214" s="17">
        <f>IF(J214="Januar",238.19,IF(J214="Februar",240.59,IF(J214="Mars",245.99,IF(J214="April",250.79,IF(J214="Mai",256.52,IF(J214="Juni",259.83,IF(J214="Juli",265.66,IF(J214="August",272.21,IF(J214="September",275.91,IF(J214="Oktober",281.13,IF(J214="November",284.38,IF(J214="Desember",287.34,0))))))))))))</f>
        <v>238.19</v>
      </c>
      <c r="L214" s="20">
        <f>$K$2/K214</f>
        <v>1</v>
      </c>
      <c r="M214" s="6">
        <v>13</v>
      </c>
      <c r="N214" s="6">
        <v>3000000</v>
      </c>
      <c r="O214" s="6">
        <v>3200000</v>
      </c>
      <c r="P214" s="6">
        <f>O214-N214</f>
        <v>200000</v>
      </c>
      <c r="Q214" s="8">
        <f>P214/N214</f>
        <v>6.6666666666666666E-2</v>
      </c>
      <c r="R214" s="6">
        <v>2953</v>
      </c>
      <c r="S214" s="9">
        <f>(N214+R214)/F214</f>
        <v>76998.794871794875</v>
      </c>
      <c r="T214" s="6">
        <v>82127</v>
      </c>
      <c r="U214" s="9">
        <f>T214-S214</f>
        <v>5128.2051282051252</v>
      </c>
      <c r="V214" s="4">
        <f>U214/S214</f>
        <v>6.6601108975065507E-2</v>
      </c>
      <c r="W214" s="22">
        <f>S214*L214</f>
        <v>76998.794871794875</v>
      </c>
      <c r="X214" s="22">
        <f>T214*L214</f>
        <v>82127</v>
      </c>
      <c r="Y214" s="22">
        <f>X214-W214</f>
        <v>5128.2051282051252</v>
      </c>
      <c r="Z214" s="8">
        <f>Y214/W214</f>
        <v>6.6601108975065507E-2</v>
      </c>
      <c r="AA214" s="6">
        <v>788</v>
      </c>
      <c r="AB214" s="6">
        <v>1904</v>
      </c>
      <c r="AC214" s="6">
        <f>2016-AB214</f>
        <v>112</v>
      </c>
      <c r="AD214" s="6" t="s">
        <v>133</v>
      </c>
    </row>
    <row r="215" spans="1:30" x14ac:dyDescent="0.2">
      <c r="A215">
        <v>4</v>
      </c>
      <c r="B215" s="2" t="s">
        <v>1678</v>
      </c>
      <c r="C215" s="2" t="s">
        <v>22</v>
      </c>
      <c r="D215" s="2" t="s">
        <v>23</v>
      </c>
      <c r="E215" s="6" t="s">
        <v>2767</v>
      </c>
      <c r="F215" s="2">
        <v>97</v>
      </c>
      <c r="G215" s="2">
        <v>110</v>
      </c>
      <c r="H215" s="3">
        <v>42378</v>
      </c>
      <c r="I215" s="3">
        <v>42396</v>
      </c>
      <c r="J215" s="3" t="s">
        <v>2533</v>
      </c>
      <c r="K215" s="17">
        <f>IF(J215="Januar",238.19,IF(J215="Februar",240.59,IF(J215="Mars",245.99,IF(J215="April",250.79,IF(J215="Mai",256.52,IF(J215="Juni",259.83,IF(J215="Juli",265.66,IF(J215="August",272.21,IF(J215="September",275.91,IF(J215="Oktober",281.13,IF(J215="November",284.38,IF(J215="Desember",287.34,0))))))))))))</f>
        <v>238.19</v>
      </c>
      <c r="L215" s="20">
        <f>$K$2/K215</f>
        <v>1</v>
      </c>
      <c r="M215" s="2">
        <v>18</v>
      </c>
      <c r="N215" s="2">
        <v>5900000</v>
      </c>
      <c r="O215" s="2">
        <v>6300000</v>
      </c>
      <c r="P215" s="2">
        <f>O215-N215</f>
        <v>400000</v>
      </c>
      <c r="Q215" s="4">
        <f>P215/N215</f>
        <v>6.7796610169491525E-2</v>
      </c>
      <c r="R215" s="2"/>
      <c r="S215" s="9">
        <f>(N215+R215)/F215</f>
        <v>60824.742268041235</v>
      </c>
      <c r="T215" s="2">
        <v>64948</v>
      </c>
      <c r="U215" s="5">
        <f>T215-S215</f>
        <v>4123.2577319587654</v>
      </c>
      <c r="V215" s="4">
        <f>U215/S215</f>
        <v>6.778915254237293E-2</v>
      </c>
      <c r="W215" s="22">
        <f>S215*L215</f>
        <v>60824.742268041235</v>
      </c>
      <c r="X215" s="22">
        <f>T215*L215</f>
        <v>64948</v>
      </c>
      <c r="Y215" s="22">
        <f>X215-W215</f>
        <v>4123.2577319587654</v>
      </c>
      <c r="Z215" s="8">
        <f>Y215/W215</f>
        <v>6.778915254237293E-2</v>
      </c>
      <c r="AA215" s="11">
        <v>18884</v>
      </c>
      <c r="AB215" s="2">
        <v>2006</v>
      </c>
      <c r="AC215" s="2">
        <f>2016-AB215</f>
        <v>10</v>
      </c>
      <c r="AD215" s="2" t="s">
        <v>774</v>
      </c>
    </row>
    <row r="216" spans="1:30" x14ac:dyDescent="0.2">
      <c r="A216">
        <v>4</v>
      </c>
      <c r="B216" s="2" t="s">
        <v>2391</v>
      </c>
      <c r="C216" s="2" t="s">
        <v>22</v>
      </c>
      <c r="D216" s="2" t="s">
        <v>23</v>
      </c>
      <c r="E216" s="6" t="s">
        <v>2767</v>
      </c>
      <c r="F216" s="2">
        <v>125</v>
      </c>
      <c r="G216" s="2">
        <v>136</v>
      </c>
      <c r="H216" s="3">
        <v>42378</v>
      </c>
      <c r="I216" s="3">
        <v>42396</v>
      </c>
      <c r="J216" s="7" t="s">
        <v>2533</v>
      </c>
      <c r="K216" s="17">
        <f>IF(J216="Januar",238.19,IF(J216="Februar",240.59,IF(J216="Mars",245.99,IF(J216="April",250.79,IF(J216="Mai",256.52,IF(J216="Juni",259.83,IF(J216="Juli",265.66,IF(J216="August",272.21,IF(J216="September",275.91,IF(J216="Oktober",281.13,IF(J216="November",284.38,IF(J216="Desember",287.34,0))))))))))))</f>
        <v>238.19</v>
      </c>
      <c r="L216" s="20">
        <f>$K$2/K216</f>
        <v>1</v>
      </c>
      <c r="M216" s="2">
        <v>18</v>
      </c>
      <c r="N216" s="2">
        <v>5800000</v>
      </c>
      <c r="O216" s="2">
        <v>5275000</v>
      </c>
      <c r="P216" s="2">
        <f>O216-N216</f>
        <v>-525000</v>
      </c>
      <c r="Q216" s="4">
        <f>P216/N216</f>
        <v>-9.0517241379310345E-2</v>
      </c>
      <c r="R216" s="2">
        <v>147000</v>
      </c>
      <c r="S216" s="9">
        <f>(N216+R216)/F216</f>
        <v>47576</v>
      </c>
      <c r="T216" s="2">
        <v>43376</v>
      </c>
      <c r="U216" s="5">
        <f>T216-S216</f>
        <v>-4200</v>
      </c>
      <c r="V216" s="4">
        <f>U216/S216</f>
        <v>-8.8279804943669077E-2</v>
      </c>
      <c r="W216" s="22">
        <f>S216*L216</f>
        <v>47576</v>
      </c>
      <c r="X216" s="22">
        <f>T216*L216</f>
        <v>43376</v>
      </c>
      <c r="Y216" s="22">
        <f>X216-W216</f>
        <v>-4200</v>
      </c>
      <c r="Z216" s="8">
        <f>Y216/W216</f>
        <v>-8.8279804943669077E-2</v>
      </c>
      <c r="AA216" s="2"/>
      <c r="AB216" s="2">
        <v>1977</v>
      </c>
      <c r="AC216" s="2">
        <f>2016-AB216</f>
        <v>39</v>
      </c>
      <c r="AD216" s="2" t="s">
        <v>206</v>
      </c>
    </row>
    <row r="217" spans="1:30" x14ac:dyDescent="0.2">
      <c r="A217">
        <v>4</v>
      </c>
      <c r="B217" s="2" t="s">
        <v>2486</v>
      </c>
      <c r="C217" s="2" t="s">
        <v>22</v>
      </c>
      <c r="D217" s="2" t="s">
        <v>23</v>
      </c>
      <c r="E217" s="6" t="s">
        <v>2767</v>
      </c>
      <c r="F217" s="2">
        <v>158</v>
      </c>
      <c r="G217" s="2">
        <v>174</v>
      </c>
      <c r="H217" s="3">
        <v>42377</v>
      </c>
      <c r="I217" s="3">
        <v>42396</v>
      </c>
      <c r="J217" s="3" t="s">
        <v>2533</v>
      </c>
      <c r="K217" s="17">
        <f>IF(J217="Januar",238.19,IF(J217="Februar",240.59,IF(J217="Mars",245.99,IF(J217="April",250.79,IF(J217="Mai",256.52,IF(J217="Juni",259.83,IF(J217="Juli",265.66,IF(J217="August",272.21,IF(J217="September",275.91,IF(J217="Oktober",281.13,IF(J217="November",284.38,IF(J217="Desember",287.34,0))))))))))))</f>
        <v>238.19</v>
      </c>
      <c r="L217" s="20">
        <f>$K$2/K217</f>
        <v>1</v>
      </c>
      <c r="M217" s="2">
        <v>19</v>
      </c>
      <c r="N217" s="2">
        <v>10900000</v>
      </c>
      <c r="O217" s="2">
        <v>11600000</v>
      </c>
      <c r="P217" s="2">
        <f>O217-N217</f>
        <v>700000</v>
      </c>
      <c r="Q217" s="4">
        <f>P217/N217</f>
        <v>6.4220183486238536E-2</v>
      </c>
      <c r="R217" s="2">
        <v>87000</v>
      </c>
      <c r="S217" s="9">
        <f>(N217+R217)/F217</f>
        <v>69537.974683544307</v>
      </c>
      <c r="T217" s="2">
        <v>73968</v>
      </c>
      <c r="U217" s="5">
        <f>T217-S217</f>
        <v>4430.0253164556925</v>
      </c>
      <c r="V217" s="4">
        <f>U217/S217</f>
        <v>6.3706562300901007E-2</v>
      </c>
      <c r="W217" s="22">
        <f>S217*L217</f>
        <v>69537.974683544307</v>
      </c>
      <c r="X217" s="22">
        <f>T217*L217</f>
        <v>73968</v>
      </c>
      <c r="Y217" s="22">
        <f>X217-W217</f>
        <v>4430.0253164556925</v>
      </c>
      <c r="Z217" s="8">
        <f>Y217/W217</f>
        <v>6.3706562300901007E-2</v>
      </c>
      <c r="AA217" s="11">
        <v>6841</v>
      </c>
      <c r="AB217" s="2">
        <v>1994</v>
      </c>
      <c r="AC217" s="2">
        <f>2016-AB217</f>
        <v>22</v>
      </c>
      <c r="AD217" s="2" t="s">
        <v>67</v>
      </c>
    </row>
    <row r="218" spans="1:30" x14ac:dyDescent="0.2">
      <c r="A218">
        <v>4</v>
      </c>
      <c r="B218" s="6" t="s">
        <v>1335</v>
      </c>
      <c r="C218" s="6" t="s">
        <v>22</v>
      </c>
      <c r="D218" s="6" t="s">
        <v>23</v>
      </c>
      <c r="E218" s="6" t="s">
        <v>2767</v>
      </c>
      <c r="F218" s="6">
        <v>66</v>
      </c>
      <c r="G218" s="6">
        <v>85</v>
      </c>
      <c r="H218" s="7">
        <v>42385</v>
      </c>
      <c r="I218" s="7">
        <v>42397</v>
      </c>
      <c r="J218" s="7" t="s">
        <v>2533</v>
      </c>
      <c r="K218" s="17">
        <f>IF(J218="Januar",238.19,IF(J218="Februar",240.59,IF(J218="Mars",245.99,IF(J218="April",250.79,IF(J218="Mai",256.52,IF(J218="Juni",259.83,IF(J218="Juli",265.66,IF(J218="August",272.21,IF(J218="September",275.91,IF(J218="Oktober",281.13,IF(J218="November",284.38,IF(J218="Desember",287.34,0))))))))))))</f>
        <v>238.19</v>
      </c>
      <c r="L218" s="20">
        <f>$K$2/K218</f>
        <v>1</v>
      </c>
      <c r="M218" s="6">
        <v>12</v>
      </c>
      <c r="N218" s="6">
        <v>3650000</v>
      </c>
      <c r="O218" s="6">
        <v>3800000</v>
      </c>
      <c r="P218" s="6">
        <f>O218-N218</f>
        <v>150000</v>
      </c>
      <c r="Q218" s="8">
        <f>P218/N218</f>
        <v>4.1095890410958902E-2</v>
      </c>
      <c r="R218" s="6"/>
      <c r="S218" s="9">
        <f>(N218+R218)/F218</f>
        <v>55303.030303030304</v>
      </c>
      <c r="T218" s="6">
        <v>57576</v>
      </c>
      <c r="U218" s="5">
        <f>T218-S218</f>
        <v>2272.9696969696961</v>
      </c>
      <c r="V218" s="4">
        <f>U218/S218</f>
        <v>4.110027397260272E-2</v>
      </c>
      <c r="W218" s="22">
        <f>S218*L218</f>
        <v>55303.030303030304</v>
      </c>
      <c r="X218" s="22">
        <f>T218*L218</f>
        <v>57576</v>
      </c>
      <c r="Y218" s="22">
        <f>X218-W218</f>
        <v>2272.9696969696961</v>
      </c>
      <c r="Z218" s="8">
        <f>Y218/W218</f>
        <v>4.110027397260272E-2</v>
      </c>
      <c r="AA218" s="6">
        <v>853</v>
      </c>
      <c r="AB218" s="6">
        <v>1892</v>
      </c>
      <c r="AC218" s="6">
        <f>2016-AB218</f>
        <v>124</v>
      </c>
      <c r="AD218" s="6" t="s">
        <v>429</v>
      </c>
    </row>
    <row r="219" spans="1:30" x14ac:dyDescent="0.2">
      <c r="A219">
        <v>4</v>
      </c>
      <c r="B219" s="2" t="s">
        <v>1703</v>
      </c>
      <c r="C219" s="2" t="s">
        <v>22</v>
      </c>
      <c r="D219" s="2" t="s">
        <v>23</v>
      </c>
      <c r="E219" s="6" t="s">
        <v>2767</v>
      </c>
      <c r="F219" s="2">
        <v>76</v>
      </c>
      <c r="G219" s="2">
        <v>88</v>
      </c>
      <c r="H219" s="3">
        <v>42385</v>
      </c>
      <c r="I219" s="3">
        <v>42397</v>
      </c>
      <c r="J219" s="3" t="s">
        <v>2533</v>
      </c>
      <c r="K219" s="17">
        <f>IF(J219="Januar",238.19,IF(J219="Februar",240.59,IF(J219="Mars",245.99,IF(J219="April",250.79,IF(J219="Mai",256.52,IF(J219="Juni",259.83,IF(J219="Juli",265.66,IF(J219="August",272.21,IF(J219="September",275.91,IF(J219="Oktober",281.13,IF(J219="November",284.38,IF(J219="Desember",287.34,0))))))))))))</f>
        <v>238.19</v>
      </c>
      <c r="L219" s="20">
        <f>$K$2/K219</f>
        <v>1</v>
      </c>
      <c r="M219" s="2">
        <v>12</v>
      </c>
      <c r="N219" s="2">
        <v>3690000</v>
      </c>
      <c r="O219" s="2">
        <v>3575000</v>
      </c>
      <c r="P219" s="2">
        <f>O219-N219</f>
        <v>-115000</v>
      </c>
      <c r="Q219" s="4">
        <f>P219/N219</f>
        <v>-3.1165311653116531E-2</v>
      </c>
      <c r="R219" s="2"/>
      <c r="S219" s="9">
        <f>(N219+R219)/F219</f>
        <v>48552.631578947367</v>
      </c>
      <c r="T219" s="2">
        <v>47039</v>
      </c>
      <c r="U219" s="5">
        <f>T219-S219</f>
        <v>-1513.6315789473665</v>
      </c>
      <c r="V219" s="4">
        <f>U219/S219</f>
        <v>-3.1175067750677469E-2</v>
      </c>
      <c r="W219" s="22">
        <f>S219*L219</f>
        <v>48552.631578947367</v>
      </c>
      <c r="X219" s="22">
        <f>T219*L219</f>
        <v>47039</v>
      </c>
      <c r="Y219" s="22">
        <f>X219-W219</f>
        <v>-1513.6315789473665</v>
      </c>
      <c r="Z219" s="8">
        <f>Y219/W219</f>
        <v>-3.1175067750677469E-2</v>
      </c>
      <c r="AA219" s="2">
        <v>443</v>
      </c>
      <c r="AB219" s="2">
        <v>1892</v>
      </c>
      <c r="AC219" s="2">
        <f>2016-AB219</f>
        <v>124</v>
      </c>
      <c r="AD219" s="2" t="s">
        <v>25</v>
      </c>
    </row>
    <row r="220" spans="1:30" x14ac:dyDescent="0.2">
      <c r="A220">
        <v>4</v>
      </c>
      <c r="B220" s="6" t="s">
        <v>1135</v>
      </c>
      <c r="C220" s="6" t="s">
        <v>22</v>
      </c>
      <c r="D220" s="6" t="s">
        <v>23</v>
      </c>
      <c r="E220" s="6" t="s">
        <v>2767</v>
      </c>
      <c r="F220" s="6">
        <v>60</v>
      </c>
      <c r="G220" s="6">
        <v>70</v>
      </c>
      <c r="H220" s="7">
        <v>42380</v>
      </c>
      <c r="I220" s="7">
        <v>42397</v>
      </c>
      <c r="J220" s="7" t="s">
        <v>2533</v>
      </c>
      <c r="K220" s="17">
        <f>IF(J220="Januar",238.19,IF(J220="Februar",240.59,IF(J220="Mars",245.99,IF(J220="April",250.79,IF(J220="Mai",256.52,IF(J220="Juni",259.83,IF(J220="Juli",265.66,IF(J220="August",272.21,IF(J220="September",275.91,IF(J220="Oktober",281.13,IF(J220="November",284.38,IF(J220="Desember",287.34,0))))))))))))</f>
        <v>238.19</v>
      </c>
      <c r="L220" s="20">
        <f>$K$2/K220</f>
        <v>1</v>
      </c>
      <c r="M220" s="6">
        <v>17</v>
      </c>
      <c r="N220" s="6">
        <v>3650000</v>
      </c>
      <c r="O220" s="6">
        <v>3750000</v>
      </c>
      <c r="P220" s="6">
        <f>O220-N220</f>
        <v>100000</v>
      </c>
      <c r="Q220" s="8">
        <f>P220/N220</f>
        <v>2.7397260273972601E-2</v>
      </c>
      <c r="R220" s="6">
        <v>949</v>
      </c>
      <c r="S220" s="9">
        <f>(N220+R220)/F220</f>
        <v>60849.15</v>
      </c>
      <c r="T220" s="6">
        <v>62516</v>
      </c>
      <c r="U220" s="5">
        <f>T220-S220</f>
        <v>1666.8499999999985</v>
      </c>
      <c r="V220" s="4">
        <f>U220/S220</f>
        <v>2.7393151753146897E-2</v>
      </c>
      <c r="W220" s="22">
        <f>S220*L220</f>
        <v>60849.15</v>
      </c>
      <c r="X220" s="22">
        <f>T220*L220</f>
        <v>62516</v>
      </c>
      <c r="Y220" s="22">
        <f>X220-W220</f>
        <v>1666.8499999999985</v>
      </c>
      <c r="Z220" s="8">
        <f>Y220/W220</f>
        <v>2.7393151753146897E-2</v>
      </c>
      <c r="AA220" s="6">
        <v>599</v>
      </c>
      <c r="AB220" s="6">
        <v>1896</v>
      </c>
      <c r="AC220" s="6">
        <f>2016-AB220</f>
        <v>120</v>
      </c>
      <c r="AD220" s="6" t="s">
        <v>127</v>
      </c>
    </row>
    <row r="221" spans="1:30" x14ac:dyDescent="0.2">
      <c r="A221">
        <v>4</v>
      </c>
      <c r="B221" s="6" t="s">
        <v>1385</v>
      </c>
      <c r="C221" s="6" t="s">
        <v>22</v>
      </c>
      <c r="D221" s="6" t="s">
        <v>23</v>
      </c>
      <c r="E221" s="6" t="s">
        <v>2767</v>
      </c>
      <c r="F221" s="6">
        <v>67</v>
      </c>
      <c r="G221" s="6">
        <v>74</v>
      </c>
      <c r="H221" s="7">
        <v>42386</v>
      </c>
      <c r="I221" s="7">
        <v>42398</v>
      </c>
      <c r="J221" s="3" t="s">
        <v>2533</v>
      </c>
      <c r="K221" s="17">
        <f>IF(J221="Januar",238.19,IF(J221="Februar",240.59,IF(J221="Mars",245.99,IF(J221="April",250.79,IF(J221="Mai",256.52,IF(J221="Juni",259.83,IF(J221="Juli",265.66,IF(J221="August",272.21,IF(J221="September",275.91,IF(J221="Oktober",281.13,IF(J221="November",284.38,IF(J221="Desember",287.34,0))))))))))))</f>
        <v>238.19</v>
      </c>
      <c r="L221" s="20">
        <f>$K$2/K221</f>
        <v>1</v>
      </c>
      <c r="M221" s="6">
        <v>12</v>
      </c>
      <c r="N221" s="6">
        <v>2490000</v>
      </c>
      <c r="O221" s="6">
        <v>2625000</v>
      </c>
      <c r="P221" s="6">
        <f>O221-N221</f>
        <v>135000</v>
      </c>
      <c r="Q221" s="8">
        <f>P221/N221</f>
        <v>5.4216867469879519E-2</v>
      </c>
      <c r="R221" s="6">
        <v>129930</v>
      </c>
      <c r="S221" s="9">
        <f>(N221+R221)/F221</f>
        <v>39103.432835820895</v>
      </c>
      <c r="T221" s="6">
        <v>41118</v>
      </c>
      <c r="U221" s="5">
        <f>T221-S221</f>
        <v>2014.567164179105</v>
      </c>
      <c r="V221" s="4">
        <f>U221/S221</f>
        <v>5.1518933711969417E-2</v>
      </c>
      <c r="W221" s="22">
        <f>S221*L221</f>
        <v>39103.432835820895</v>
      </c>
      <c r="X221" s="22">
        <f>T221*L221</f>
        <v>41118</v>
      </c>
      <c r="Y221" s="22">
        <f>X221-W221</f>
        <v>2014.567164179105</v>
      </c>
      <c r="Z221" s="8">
        <f>Y221/W221</f>
        <v>5.1518933711969417E-2</v>
      </c>
      <c r="AA221" s="6"/>
      <c r="AB221" s="6">
        <v>1954</v>
      </c>
      <c r="AC221" s="6">
        <f>2016-AB221</f>
        <v>62</v>
      </c>
      <c r="AD221" s="6" t="s">
        <v>127</v>
      </c>
    </row>
    <row r="222" spans="1:30" x14ac:dyDescent="0.2">
      <c r="A222">
        <v>4</v>
      </c>
      <c r="B222" s="2" t="s">
        <v>1137</v>
      </c>
      <c r="C222" s="2" t="s">
        <v>22</v>
      </c>
      <c r="D222" s="2" t="s">
        <v>23</v>
      </c>
      <c r="E222" s="6" t="s">
        <v>2767</v>
      </c>
      <c r="F222" s="2">
        <v>60</v>
      </c>
      <c r="G222" s="2">
        <v>66</v>
      </c>
      <c r="H222" s="3">
        <v>42383</v>
      </c>
      <c r="I222" s="3">
        <v>42398</v>
      </c>
      <c r="J222" s="7" t="s">
        <v>2533</v>
      </c>
      <c r="K222" s="17">
        <f>IF(J222="Januar",238.19,IF(J222="Februar",240.59,IF(J222="Mars",245.99,IF(J222="April",250.79,IF(J222="Mai",256.52,IF(J222="Juni",259.83,IF(J222="Juli",265.66,IF(J222="August",272.21,IF(J222="September",275.91,IF(J222="Oktober",281.13,IF(J222="November",284.38,IF(J222="Desember",287.34,0))))))))))))</f>
        <v>238.19</v>
      </c>
      <c r="L222" s="20">
        <f>$K$2/K222</f>
        <v>1</v>
      </c>
      <c r="M222" s="2">
        <v>15</v>
      </c>
      <c r="N222" s="2">
        <v>3500000</v>
      </c>
      <c r="O222" s="2">
        <v>3400000</v>
      </c>
      <c r="P222" s="2">
        <f>O222-N222</f>
        <v>-100000</v>
      </c>
      <c r="Q222" s="4">
        <f>P222/N222</f>
        <v>-2.8571428571428571E-2</v>
      </c>
      <c r="R222" s="2"/>
      <c r="S222" s="9">
        <f>(N222+R222)/F222</f>
        <v>58333.333333333336</v>
      </c>
      <c r="T222" s="2">
        <v>56667</v>
      </c>
      <c r="U222" s="5">
        <f>T222-S222</f>
        <v>-1666.3333333333358</v>
      </c>
      <c r="V222" s="4">
        <f>U222/S222</f>
        <v>-2.8565714285714326E-2</v>
      </c>
      <c r="W222" s="22">
        <f>S222*L222</f>
        <v>58333.333333333336</v>
      </c>
      <c r="X222" s="22">
        <f>T222*L222</f>
        <v>56667</v>
      </c>
      <c r="Y222" s="22">
        <f>X222-W222</f>
        <v>-1666.3333333333358</v>
      </c>
      <c r="Z222" s="8">
        <f>Y222/W222</f>
        <v>-2.8565714285714326E-2</v>
      </c>
      <c r="AA222" s="11">
        <v>7393</v>
      </c>
      <c r="AB222" s="2">
        <v>2012</v>
      </c>
      <c r="AC222" s="2">
        <f>2016-AB222</f>
        <v>4</v>
      </c>
      <c r="AD222" s="2" t="s">
        <v>1138</v>
      </c>
    </row>
    <row r="223" spans="1:30" x14ac:dyDescent="0.2">
      <c r="A223">
        <v>4</v>
      </c>
      <c r="B223" s="6" t="s">
        <v>1081</v>
      </c>
      <c r="C223" s="6" t="s">
        <v>22</v>
      </c>
      <c r="D223" s="6" t="s">
        <v>23</v>
      </c>
      <c r="E223" s="6" t="s">
        <v>2767</v>
      </c>
      <c r="F223" s="6">
        <v>58</v>
      </c>
      <c r="G223" s="6">
        <v>65</v>
      </c>
      <c r="H223" s="7">
        <v>42378</v>
      </c>
      <c r="I223" s="7">
        <v>42398</v>
      </c>
      <c r="J223" s="3" t="s">
        <v>2533</v>
      </c>
      <c r="K223" s="17">
        <f>IF(J223="Januar",238.19,IF(J223="Februar",240.59,IF(J223="Mars",245.99,IF(J223="April",250.79,IF(J223="Mai",256.52,IF(J223="Juni",259.83,IF(J223="Juli",265.66,IF(J223="August",272.21,IF(J223="September",275.91,IF(J223="Oktober",281.13,IF(J223="November",284.38,IF(J223="Desember",287.34,0))))))))))))</f>
        <v>238.19</v>
      </c>
      <c r="L223" s="20">
        <f>$K$2/K223</f>
        <v>1</v>
      </c>
      <c r="M223" s="6">
        <v>20</v>
      </c>
      <c r="N223" s="6">
        <v>3100000</v>
      </c>
      <c r="O223" s="6">
        <v>3075000</v>
      </c>
      <c r="P223" s="6">
        <f>O223-N223</f>
        <v>-25000</v>
      </c>
      <c r="Q223" s="8">
        <f>P223/N223</f>
        <v>-8.0645161290322578E-3</v>
      </c>
      <c r="R223" s="6"/>
      <c r="S223" s="9">
        <f>(N223+R223)/F223</f>
        <v>53448.275862068964</v>
      </c>
      <c r="T223" s="6">
        <v>53017</v>
      </c>
      <c r="U223" s="5">
        <f>T223-S223</f>
        <v>-431.27586206896376</v>
      </c>
      <c r="V223" s="4">
        <f>U223/S223</f>
        <v>-8.0690322580644833E-3</v>
      </c>
      <c r="W223" s="22">
        <f>S223*L223</f>
        <v>53448.275862068964</v>
      </c>
      <c r="X223" s="22">
        <f>T223*L223</f>
        <v>53017</v>
      </c>
      <c r="Y223" s="22">
        <f>X223-W223</f>
        <v>-431.27586206896376</v>
      </c>
      <c r="Z223" s="8">
        <f>Y223/W223</f>
        <v>-8.0690322580644833E-3</v>
      </c>
      <c r="AA223" s="6">
        <v>968</v>
      </c>
      <c r="AB223" s="6">
        <v>2003</v>
      </c>
      <c r="AC223" s="6">
        <f>2016-AB223</f>
        <v>13</v>
      </c>
      <c r="AD223" s="6" t="s">
        <v>94</v>
      </c>
    </row>
    <row r="224" spans="1:30" x14ac:dyDescent="0.2">
      <c r="A224">
        <v>4</v>
      </c>
      <c r="B224" s="6" t="s">
        <v>194</v>
      </c>
      <c r="C224" s="6" t="s">
        <v>22</v>
      </c>
      <c r="D224" s="6" t="s">
        <v>23</v>
      </c>
      <c r="E224" s="6" t="s">
        <v>2767</v>
      </c>
      <c r="F224" s="6">
        <v>32</v>
      </c>
      <c r="G224" s="6">
        <v>35</v>
      </c>
      <c r="H224" s="7">
        <v>42377</v>
      </c>
      <c r="I224" s="7">
        <v>42398</v>
      </c>
      <c r="J224" s="7" t="s">
        <v>2533</v>
      </c>
      <c r="K224" s="17">
        <f>IF(J224="Januar",238.19,IF(J224="Februar",240.59,IF(J224="Mars",245.99,IF(J224="April",250.79,IF(J224="Mai",256.52,IF(J224="Juni",259.83,IF(J224="Juli",265.66,IF(J224="August",272.21,IF(J224="September",275.91,IF(J224="Oktober",281.13,IF(J224="November",284.38,IF(J224="Desember",287.34,0))))))))))))</f>
        <v>238.19</v>
      </c>
      <c r="L224" s="20">
        <f>$K$2/K224</f>
        <v>1</v>
      </c>
      <c r="M224" s="6">
        <v>21</v>
      </c>
      <c r="N224" s="6">
        <v>1990000</v>
      </c>
      <c r="O224" s="6">
        <v>2370000</v>
      </c>
      <c r="P224" s="6">
        <f>O224-N224</f>
        <v>380000</v>
      </c>
      <c r="Q224" s="8">
        <f>P224/N224</f>
        <v>0.19095477386934673</v>
      </c>
      <c r="R224" s="6">
        <v>36960</v>
      </c>
      <c r="S224" s="9">
        <f>(N224+R224)/F224</f>
        <v>63342.5</v>
      </c>
      <c r="T224" s="6">
        <v>75218</v>
      </c>
      <c r="U224" s="5">
        <f>T224-S224</f>
        <v>11875.5</v>
      </c>
      <c r="V224" s="8">
        <f>U224/S224</f>
        <v>0.18748075936377628</v>
      </c>
      <c r="W224" s="22">
        <f>S224*L224</f>
        <v>63342.5</v>
      </c>
      <c r="X224" s="22">
        <f>T224*L224</f>
        <v>75218</v>
      </c>
      <c r="Y224" s="22">
        <f>X224-W224</f>
        <v>11875.5</v>
      </c>
      <c r="Z224" s="8">
        <f>Y224/W224</f>
        <v>0.18748075936377628</v>
      </c>
      <c r="AA224" s="6">
        <v>832</v>
      </c>
      <c r="AB224" s="6">
        <v>1936</v>
      </c>
      <c r="AC224" s="6">
        <f>2016-AB224</f>
        <v>80</v>
      </c>
      <c r="AD224" s="6" t="s">
        <v>103</v>
      </c>
    </row>
    <row r="225" spans="1:30" x14ac:dyDescent="0.2">
      <c r="A225">
        <v>4</v>
      </c>
      <c r="B225" s="6" t="s">
        <v>1384</v>
      </c>
      <c r="C225" s="6" t="s">
        <v>22</v>
      </c>
      <c r="D225" s="6" t="s">
        <v>23</v>
      </c>
      <c r="E225" s="6" t="s">
        <v>2767</v>
      </c>
      <c r="F225" s="6">
        <v>67</v>
      </c>
      <c r="G225" s="6">
        <v>74</v>
      </c>
      <c r="H225" s="7">
        <v>42387</v>
      </c>
      <c r="I225" s="7">
        <v>42399</v>
      </c>
      <c r="J225" s="7" t="s">
        <v>2533</v>
      </c>
      <c r="K225" s="17">
        <f>IF(J225="Januar",238.19,IF(J225="Februar",240.59,IF(J225="Mars",245.99,IF(J225="April",250.79,IF(J225="Mai",256.52,IF(J225="Juni",259.83,IF(J225="Juli",265.66,IF(J225="August",272.21,IF(J225="September",275.91,IF(J225="Oktober",281.13,IF(J225="November",284.38,IF(J225="Desember",287.34,0))))))))))))</f>
        <v>238.19</v>
      </c>
      <c r="L225" s="20">
        <f>$K$2/K225</f>
        <v>1</v>
      </c>
      <c r="M225" s="6">
        <v>12</v>
      </c>
      <c r="N225" s="6">
        <v>2900000</v>
      </c>
      <c r="O225" s="6">
        <v>2975000</v>
      </c>
      <c r="P225" s="6">
        <f>O225-N225</f>
        <v>75000</v>
      </c>
      <c r="Q225" s="8">
        <f>P225/N225</f>
        <v>2.5862068965517241E-2</v>
      </c>
      <c r="R225" s="6">
        <v>131620</v>
      </c>
      <c r="S225" s="9">
        <f>(N225+R225)/F225</f>
        <v>45248.059701492537</v>
      </c>
      <c r="T225" s="6">
        <v>46367</v>
      </c>
      <c r="U225" s="5">
        <f>T225-S225</f>
        <v>1118.940298507463</v>
      </c>
      <c r="V225" s="4">
        <f>U225/S225</f>
        <v>2.4729022766705598E-2</v>
      </c>
      <c r="W225" s="22">
        <f>S225*L225</f>
        <v>45248.059701492537</v>
      </c>
      <c r="X225" s="22">
        <f>T225*L225</f>
        <v>46367</v>
      </c>
      <c r="Y225" s="22">
        <f>X225-W225</f>
        <v>1118.940298507463</v>
      </c>
      <c r="Z225" s="8">
        <f>Y225/W225</f>
        <v>2.4729022766705598E-2</v>
      </c>
      <c r="AA225" s="10">
        <v>5944</v>
      </c>
      <c r="AB225" s="6">
        <v>1955</v>
      </c>
      <c r="AC225" s="6">
        <f>2016-AB225</f>
        <v>61</v>
      </c>
      <c r="AD225" s="6" t="s">
        <v>371</v>
      </c>
    </row>
    <row r="226" spans="1:30" x14ac:dyDescent="0.2">
      <c r="A226">
        <v>5</v>
      </c>
      <c r="B226" s="2" t="s">
        <v>861</v>
      </c>
      <c r="C226" s="2" t="s">
        <v>22</v>
      </c>
      <c r="D226" s="2" t="s">
        <v>23</v>
      </c>
      <c r="E226" s="6" t="s">
        <v>2767</v>
      </c>
      <c r="F226" s="2">
        <v>53</v>
      </c>
      <c r="G226" s="2">
        <v>58</v>
      </c>
      <c r="H226" s="3">
        <v>42391</v>
      </c>
      <c r="I226" s="3">
        <v>42401</v>
      </c>
      <c r="J226" s="3" t="s">
        <v>2534</v>
      </c>
      <c r="K226" s="17">
        <f>IF(J226="Januar",238.19,IF(J226="Februar",240.59,IF(J226="Mars",245.99,IF(J226="April",250.79,IF(J226="Mai",256.52,IF(J226="Juni",259.83,IF(J226="Juli",265.66,IF(J226="August",272.21,IF(J226="September",275.91,IF(J226="Oktober",281.13,IF(J226="November",284.38,IF(J226="Desember",287.34,0))))))))))))</f>
        <v>240.59</v>
      </c>
      <c r="L226" s="20">
        <f>$K$2/K226</f>
        <v>0.99002452304750821</v>
      </c>
      <c r="M226" s="2">
        <v>10</v>
      </c>
      <c r="N226" s="2">
        <v>3850000</v>
      </c>
      <c r="O226" s="2">
        <v>4070000</v>
      </c>
      <c r="P226" s="2">
        <f>O226-N226</f>
        <v>220000</v>
      </c>
      <c r="Q226" s="4">
        <f>P226/N226</f>
        <v>5.7142857142857141E-2</v>
      </c>
      <c r="R226" s="2">
        <v>121000</v>
      </c>
      <c r="S226" s="9">
        <f>(N226+R226)/F226</f>
        <v>74924.528301886792</v>
      </c>
      <c r="T226" s="2">
        <v>79075</v>
      </c>
      <c r="U226" s="5">
        <f>T226-S226</f>
        <v>4150.4716981132078</v>
      </c>
      <c r="V226" s="4">
        <f>U226/S226</f>
        <v>5.5395366406446746E-2</v>
      </c>
      <c r="W226" s="22">
        <f>S226*L226</f>
        <v>74177.120396635</v>
      </c>
      <c r="X226" s="22">
        <f>T226*L226</f>
        <v>78286.189159981717</v>
      </c>
      <c r="Y226" s="22">
        <f>X226-W226</f>
        <v>4109.0687633467169</v>
      </c>
      <c r="Z226" s="8">
        <f>Y226/W226</f>
        <v>5.5395366406446836E-2</v>
      </c>
      <c r="AA226" s="11">
        <v>3170</v>
      </c>
      <c r="AB226" s="2">
        <v>1959</v>
      </c>
      <c r="AC226" s="2">
        <f>2016-AB226</f>
        <v>57</v>
      </c>
      <c r="AD226" s="2" t="s">
        <v>37</v>
      </c>
    </row>
    <row r="227" spans="1:30" x14ac:dyDescent="0.2">
      <c r="A227">
        <v>5</v>
      </c>
      <c r="B227" s="2" t="s">
        <v>1082</v>
      </c>
      <c r="C227" s="2" t="s">
        <v>22</v>
      </c>
      <c r="D227" s="2" t="s">
        <v>23</v>
      </c>
      <c r="E227" s="6" t="s">
        <v>2767</v>
      </c>
      <c r="F227" s="2">
        <v>58</v>
      </c>
      <c r="G227" s="2"/>
      <c r="H227" s="3">
        <v>42391</v>
      </c>
      <c r="I227" s="3">
        <v>42401</v>
      </c>
      <c r="J227" s="3" t="s">
        <v>2534</v>
      </c>
      <c r="K227" s="17">
        <f>IF(J227="Januar",238.19,IF(J227="Februar",240.59,IF(J227="Mars",245.99,IF(J227="April",250.79,IF(J227="Mai",256.52,IF(J227="Juni",259.83,IF(J227="Juli",265.66,IF(J227="August",272.21,IF(J227="September",275.91,IF(J227="Oktober",281.13,IF(J227="November",284.38,IF(J227="Desember",287.34,0))))))))))))</f>
        <v>240.59</v>
      </c>
      <c r="L227" s="20">
        <f>$K$2/K227</f>
        <v>0.99002452304750821</v>
      </c>
      <c r="M227" s="2">
        <v>10</v>
      </c>
      <c r="N227" s="2">
        <v>4200000</v>
      </c>
      <c r="O227" s="2">
        <v>4400000</v>
      </c>
      <c r="P227" s="2">
        <f>O227-N227</f>
        <v>200000</v>
      </c>
      <c r="Q227" s="4">
        <f>P227/N227</f>
        <v>4.7619047619047616E-2</v>
      </c>
      <c r="R227" s="2"/>
      <c r="S227" s="9">
        <f>(N227+R227)/F227</f>
        <v>72413.793103448275</v>
      </c>
      <c r="T227" s="2">
        <v>75862</v>
      </c>
      <c r="U227" s="5">
        <f>T227-S227</f>
        <v>3448.2068965517246</v>
      </c>
      <c r="V227" s="4">
        <f>U227/S227</f>
        <v>4.7618095238095244E-2</v>
      </c>
      <c r="W227" s="22">
        <f>S227*L227</f>
        <v>71691.430979302313</v>
      </c>
      <c r="X227" s="22">
        <f>T227*L227</f>
        <v>75105.240367430073</v>
      </c>
      <c r="Y227" s="22">
        <f>X227-W227</f>
        <v>3413.80938812776</v>
      </c>
      <c r="Z227" s="8">
        <f>Y227/W227</f>
        <v>4.7618095238095397E-2</v>
      </c>
      <c r="AA227" s="11">
        <v>6559</v>
      </c>
      <c r="AB227" s="2">
        <v>2011</v>
      </c>
      <c r="AC227" s="2">
        <f>2016-AB227</f>
        <v>5</v>
      </c>
      <c r="AD227" s="2" t="s">
        <v>507</v>
      </c>
    </row>
    <row r="228" spans="1:30" x14ac:dyDescent="0.2">
      <c r="A228">
        <v>5</v>
      </c>
      <c r="B228" s="2" t="s">
        <v>1115</v>
      </c>
      <c r="C228" s="2" t="s">
        <v>22</v>
      </c>
      <c r="D228" s="2" t="s">
        <v>23</v>
      </c>
      <c r="E228" s="6" t="s">
        <v>2767</v>
      </c>
      <c r="F228" s="2">
        <v>59</v>
      </c>
      <c r="G228" s="2"/>
      <c r="H228" s="3">
        <v>42391</v>
      </c>
      <c r="I228" s="3">
        <v>42401</v>
      </c>
      <c r="J228" s="3" t="s">
        <v>2534</v>
      </c>
      <c r="K228" s="17">
        <f>IF(J228="Januar",238.19,IF(J228="Februar",240.59,IF(J228="Mars",245.99,IF(J228="April",250.79,IF(J228="Mai",256.52,IF(J228="Juni",259.83,IF(J228="Juli",265.66,IF(J228="August",272.21,IF(J228="September",275.91,IF(J228="Oktober",281.13,IF(J228="November",284.38,IF(J228="Desember",287.34,0))))))))))))</f>
        <v>240.59</v>
      </c>
      <c r="L228" s="20">
        <f>$K$2/K228</f>
        <v>0.99002452304750821</v>
      </c>
      <c r="M228" s="2">
        <v>10</v>
      </c>
      <c r="N228" s="2">
        <v>3500000</v>
      </c>
      <c r="O228" s="2">
        <v>3500000</v>
      </c>
      <c r="P228" s="2">
        <f>O228-N228</f>
        <v>0</v>
      </c>
      <c r="Q228" s="4">
        <f>P228/N228</f>
        <v>0</v>
      </c>
      <c r="R228" s="2"/>
      <c r="S228" s="9">
        <f>(N228+R228)/F228</f>
        <v>59322.033898305082</v>
      </c>
      <c r="T228" s="2">
        <v>59322</v>
      </c>
      <c r="U228" s="5">
        <f>T228-S228</f>
        <v>-3.3898305082402658E-2</v>
      </c>
      <c r="V228" s="4">
        <f>U228/S228</f>
        <v>-5.7142857138907339E-7</v>
      </c>
      <c r="W228" s="22">
        <f>S228*L228</f>
        <v>58730.268316377602</v>
      </c>
      <c r="X228" s="22">
        <f>T228*L228</f>
        <v>58730.234756224279</v>
      </c>
      <c r="Y228" s="22">
        <f>X228-W228</f>
        <v>-3.3560153322468977E-2</v>
      </c>
      <c r="Z228" s="8">
        <f>Y228/W228</f>
        <v>-5.7142857140855843E-7</v>
      </c>
      <c r="AA228" s="11">
        <v>11316</v>
      </c>
      <c r="AB228" s="2">
        <v>2008</v>
      </c>
      <c r="AC228" s="2">
        <f>2016-AB228</f>
        <v>8</v>
      </c>
      <c r="AD228" s="2" t="s">
        <v>426</v>
      </c>
    </row>
    <row r="229" spans="1:30" x14ac:dyDescent="0.2">
      <c r="A229">
        <v>5</v>
      </c>
      <c r="B229" s="2" t="s">
        <v>1141</v>
      </c>
      <c r="C229" s="2" t="s">
        <v>22</v>
      </c>
      <c r="D229" s="2" t="s">
        <v>23</v>
      </c>
      <c r="E229" s="6" t="s">
        <v>2767</v>
      </c>
      <c r="F229" s="2">
        <v>60</v>
      </c>
      <c r="G229" s="2">
        <v>66</v>
      </c>
      <c r="H229" s="3">
        <v>42391</v>
      </c>
      <c r="I229" s="3">
        <v>42401</v>
      </c>
      <c r="J229" s="3" t="s">
        <v>2534</v>
      </c>
      <c r="K229" s="17">
        <f>IF(J229="Januar",238.19,IF(J229="Februar",240.59,IF(J229="Mars",245.99,IF(J229="April",250.79,IF(J229="Mai",256.52,IF(J229="Juni",259.83,IF(J229="Juli",265.66,IF(J229="August",272.21,IF(J229="September",275.91,IF(J229="Oktober",281.13,IF(J229="November",284.38,IF(J229="Desember",287.34,0))))))))))))</f>
        <v>240.59</v>
      </c>
      <c r="L229" s="20">
        <f>$K$2/K229</f>
        <v>0.99002452304750821</v>
      </c>
      <c r="M229" s="2">
        <v>10</v>
      </c>
      <c r="N229" s="2">
        <v>3500000</v>
      </c>
      <c r="O229" s="2">
        <v>3650000</v>
      </c>
      <c r="P229" s="2">
        <f>O229-N229</f>
        <v>150000</v>
      </c>
      <c r="Q229" s="4">
        <f>P229/N229</f>
        <v>4.2857142857142858E-2</v>
      </c>
      <c r="R229" s="2">
        <v>1616</v>
      </c>
      <c r="S229" s="9">
        <f>(N229+R229)/F229</f>
        <v>58360.26666666667</v>
      </c>
      <c r="T229" s="2">
        <v>60860</v>
      </c>
      <c r="U229" s="5">
        <f>T229-S229</f>
        <v>2499.7333333333299</v>
      </c>
      <c r="V229" s="4">
        <f>U229/S229</f>
        <v>4.2832794915261922E-2</v>
      </c>
      <c r="W229" s="22">
        <f>S229*L229</f>
        <v>57778.09517159206</v>
      </c>
      <c r="X229" s="22">
        <f>T229*L229</f>
        <v>60252.892472671352</v>
      </c>
      <c r="Y229" s="22">
        <f>X229-W229</f>
        <v>2474.7973010792921</v>
      </c>
      <c r="Z229" s="8">
        <f>Y229/W229</f>
        <v>4.2832794915261999E-2</v>
      </c>
      <c r="AA229" s="11">
        <v>7393</v>
      </c>
      <c r="AB229" s="2">
        <v>2012</v>
      </c>
      <c r="AC229" s="2">
        <f>2016-AB229</f>
        <v>4</v>
      </c>
      <c r="AD229" s="2" t="s">
        <v>1142</v>
      </c>
    </row>
    <row r="230" spans="1:30" x14ac:dyDescent="0.2">
      <c r="A230">
        <v>5</v>
      </c>
      <c r="B230" s="6" t="s">
        <v>1888</v>
      </c>
      <c r="C230" s="6" t="s">
        <v>22</v>
      </c>
      <c r="D230" s="6" t="s">
        <v>23</v>
      </c>
      <c r="E230" s="6" t="s">
        <v>2767</v>
      </c>
      <c r="F230" s="6">
        <v>82</v>
      </c>
      <c r="G230" s="6">
        <v>90</v>
      </c>
      <c r="H230" s="7">
        <v>42391</v>
      </c>
      <c r="I230" s="7">
        <v>42401</v>
      </c>
      <c r="J230" s="3" t="s">
        <v>2534</v>
      </c>
      <c r="K230" s="17">
        <f>IF(J230="Januar",238.19,IF(J230="Februar",240.59,IF(J230="Mars",245.99,IF(J230="April",250.79,IF(J230="Mai",256.52,IF(J230="Juni",259.83,IF(J230="Juli",265.66,IF(J230="August",272.21,IF(J230="September",275.91,IF(J230="Oktober",281.13,IF(J230="November",284.38,IF(J230="Desember",287.34,0))))))))))))</f>
        <v>240.59</v>
      </c>
      <c r="L230" s="20">
        <f>$K$2/K230</f>
        <v>0.99002452304750821</v>
      </c>
      <c r="M230" s="6">
        <v>10</v>
      </c>
      <c r="N230" s="6">
        <v>5990000</v>
      </c>
      <c r="O230" s="6">
        <v>6400000</v>
      </c>
      <c r="P230" s="6">
        <f>O230-N230</f>
        <v>410000</v>
      </c>
      <c r="Q230" s="8">
        <f>P230/N230</f>
        <v>6.8447412353923209E-2</v>
      </c>
      <c r="R230" s="6">
        <v>2875</v>
      </c>
      <c r="S230" s="9">
        <f>(N230+R230)/F230</f>
        <v>73083.841463414632</v>
      </c>
      <c r="T230" s="6">
        <v>78084</v>
      </c>
      <c r="U230" s="5">
        <f>T230-S230</f>
        <v>5000.158536585368</v>
      </c>
      <c r="V230" s="4">
        <f>U230/S230</f>
        <v>6.8416744884550434E-2</v>
      </c>
      <c r="W230" s="22">
        <f>S230*L230</f>
        <v>72354.795287296773</v>
      </c>
      <c r="X230" s="22">
        <f>T230*L230</f>
        <v>77305.074857641637</v>
      </c>
      <c r="Y230" s="22">
        <f>X230-W230</f>
        <v>4950.2795703448646</v>
      </c>
      <c r="Z230" s="8">
        <f>Y230/W230</f>
        <v>6.8416744884550559E-2</v>
      </c>
      <c r="AA230" s="6">
        <v>483</v>
      </c>
      <c r="AB230" s="6">
        <v>1895</v>
      </c>
      <c r="AC230" s="6">
        <f>2016-AB230</f>
        <v>121</v>
      </c>
      <c r="AD230" s="6" t="s">
        <v>108</v>
      </c>
    </row>
    <row r="231" spans="1:30" x14ac:dyDescent="0.2">
      <c r="A231">
        <v>5</v>
      </c>
      <c r="B231" s="6" t="s">
        <v>1983</v>
      </c>
      <c r="C231" s="6" t="s">
        <v>22</v>
      </c>
      <c r="D231" s="6" t="s">
        <v>23</v>
      </c>
      <c r="E231" s="6" t="s">
        <v>2767</v>
      </c>
      <c r="F231" s="6">
        <v>86</v>
      </c>
      <c r="G231" s="6"/>
      <c r="H231" s="7">
        <v>42391</v>
      </c>
      <c r="I231" s="7">
        <v>42401</v>
      </c>
      <c r="J231" s="3" t="s">
        <v>2534</v>
      </c>
      <c r="K231" s="17">
        <f>IF(J231="Januar",238.19,IF(J231="Februar",240.59,IF(J231="Mars",245.99,IF(J231="April",250.79,IF(J231="Mai",256.52,IF(J231="Juni",259.83,IF(J231="Juli",265.66,IF(J231="August",272.21,IF(J231="September",275.91,IF(J231="Oktober",281.13,IF(J231="November",284.38,IF(J231="Desember",287.34,0))))))))))))</f>
        <v>240.59</v>
      </c>
      <c r="L231" s="20">
        <f>$K$2/K231</f>
        <v>0.99002452304750821</v>
      </c>
      <c r="M231" s="6">
        <v>10</v>
      </c>
      <c r="N231" s="6">
        <v>4100000</v>
      </c>
      <c r="O231" s="6">
        <v>5050000</v>
      </c>
      <c r="P231" s="6">
        <f>O231-N231</f>
        <v>950000</v>
      </c>
      <c r="Q231" s="8">
        <f>P231/N231</f>
        <v>0.23170731707317074</v>
      </c>
      <c r="R231" s="6">
        <v>920</v>
      </c>
      <c r="S231" s="9">
        <f>(N231+R231)/F231</f>
        <v>47685.116279069771</v>
      </c>
      <c r="T231" s="6">
        <v>58732</v>
      </c>
      <c r="U231" s="5">
        <f>T231-S231</f>
        <v>11046.883720930229</v>
      </c>
      <c r="V231" s="4">
        <f>U231/S231</f>
        <v>0.23166313900295535</v>
      </c>
      <c r="W231" s="22">
        <f>S231*L231</f>
        <v>47209.434500651019</v>
      </c>
      <c r="X231" s="22">
        <f>T231*L231</f>
        <v>58146.120287626254</v>
      </c>
      <c r="Y231" s="22">
        <f>X231-W231</f>
        <v>10936.685786975235</v>
      </c>
      <c r="Z231" s="8">
        <f>Y231/W231</f>
        <v>0.23166313900295538</v>
      </c>
      <c r="AA231" s="10">
        <v>1660</v>
      </c>
      <c r="AB231" s="6">
        <v>2011</v>
      </c>
      <c r="AC231" s="6">
        <f>2016-AB231</f>
        <v>5</v>
      </c>
      <c r="AD231" s="6" t="s">
        <v>1870</v>
      </c>
    </row>
    <row r="232" spans="1:30" x14ac:dyDescent="0.2">
      <c r="A232">
        <v>5</v>
      </c>
      <c r="B232" s="2" t="s">
        <v>2176</v>
      </c>
      <c r="C232" s="2" t="s">
        <v>22</v>
      </c>
      <c r="D232" s="2" t="s">
        <v>23</v>
      </c>
      <c r="E232" s="6" t="s">
        <v>2767</v>
      </c>
      <c r="F232" s="2">
        <v>100</v>
      </c>
      <c r="G232" s="2">
        <v>109</v>
      </c>
      <c r="H232" s="3">
        <v>42391</v>
      </c>
      <c r="I232" s="3">
        <v>42401</v>
      </c>
      <c r="J232" s="3" t="s">
        <v>2534</v>
      </c>
      <c r="K232" s="17">
        <f>IF(J232="Januar",238.19,IF(J232="Februar",240.59,IF(J232="Mars",245.99,IF(J232="April",250.79,IF(J232="Mai",256.52,IF(J232="Juni",259.83,IF(J232="Juli",265.66,IF(J232="August",272.21,IF(J232="September",275.91,IF(J232="Oktober",281.13,IF(J232="November",284.38,IF(J232="Desember",287.34,0))))))))))))</f>
        <v>240.59</v>
      </c>
      <c r="L232" s="20">
        <f>$K$2/K232</f>
        <v>0.99002452304750821</v>
      </c>
      <c r="M232" s="2">
        <v>10</v>
      </c>
      <c r="N232" s="2">
        <v>4790000</v>
      </c>
      <c r="O232" s="2">
        <v>4900000</v>
      </c>
      <c r="P232" s="2">
        <f>O232-N232</f>
        <v>110000</v>
      </c>
      <c r="Q232" s="4">
        <f>P232/N232</f>
        <v>2.2964509394572025E-2</v>
      </c>
      <c r="R232" s="2">
        <v>171000</v>
      </c>
      <c r="S232" s="9">
        <f>(N232+R232)/F232</f>
        <v>49610</v>
      </c>
      <c r="T232" s="2">
        <v>50710</v>
      </c>
      <c r="U232" s="5">
        <f>T232-S232</f>
        <v>1100</v>
      </c>
      <c r="V232" s="4">
        <f>U232/S232</f>
        <v>2.2172949002217297E-2</v>
      </c>
      <c r="W232" s="22">
        <f>S232*L232</f>
        <v>49115.116588386882</v>
      </c>
      <c r="X232" s="22">
        <f>T232*L232</f>
        <v>50204.143563739141</v>
      </c>
      <c r="Y232" s="22">
        <f>X232-W232</f>
        <v>1089.0269753522589</v>
      </c>
      <c r="Z232" s="8">
        <f>Y232/W232</f>
        <v>2.2172949002217293E-2</v>
      </c>
      <c r="AA232" s="2"/>
      <c r="AB232" s="2">
        <v>1977</v>
      </c>
      <c r="AC232" s="2">
        <f>2016-AB232</f>
        <v>39</v>
      </c>
      <c r="AD232" s="2" t="s">
        <v>37</v>
      </c>
    </row>
    <row r="233" spans="1:30" x14ac:dyDescent="0.2">
      <c r="A233">
        <v>5</v>
      </c>
      <c r="B233" s="6" t="s">
        <v>1139</v>
      </c>
      <c r="C233" s="6" t="s">
        <v>22</v>
      </c>
      <c r="D233" s="6" t="s">
        <v>23</v>
      </c>
      <c r="E233" s="6" t="s">
        <v>2767</v>
      </c>
      <c r="F233" s="6">
        <v>60</v>
      </c>
      <c r="G233" s="6">
        <v>65</v>
      </c>
      <c r="H233" s="7">
        <v>42390</v>
      </c>
      <c r="I233" s="7">
        <v>42401</v>
      </c>
      <c r="J233" s="3" t="s">
        <v>2534</v>
      </c>
      <c r="K233" s="17">
        <f>IF(J233="Januar",238.19,IF(J233="Februar",240.59,IF(J233="Mars",245.99,IF(J233="April",250.79,IF(J233="Mai",256.52,IF(J233="Juni",259.83,IF(J233="Juli",265.66,IF(J233="August",272.21,IF(J233="September",275.91,IF(J233="Oktober",281.13,IF(J233="November",284.38,IF(J233="Desember",287.34,0))))))))))))</f>
        <v>240.59</v>
      </c>
      <c r="L233" s="20">
        <f>$K$2/K233</f>
        <v>0.99002452304750821</v>
      </c>
      <c r="M233" s="6">
        <v>11</v>
      </c>
      <c r="N233" s="6">
        <v>2650000</v>
      </c>
      <c r="O233" s="6">
        <v>3220000</v>
      </c>
      <c r="P233" s="6">
        <f>O233-N233</f>
        <v>570000</v>
      </c>
      <c r="Q233" s="8">
        <f>P233/N233</f>
        <v>0.21509433962264152</v>
      </c>
      <c r="R233" s="6"/>
      <c r="S233" s="9">
        <f>(N233+R233)/F233</f>
        <v>44166.666666666664</v>
      </c>
      <c r="T233" s="6">
        <v>53667</v>
      </c>
      <c r="U233" s="5">
        <f>T233-S233</f>
        <v>9500.3333333333358</v>
      </c>
      <c r="V233" s="4">
        <f>U233/S233</f>
        <v>0.2151018867924529</v>
      </c>
      <c r="W233" s="22">
        <f>S233*L233</f>
        <v>43726.083101264943</v>
      </c>
      <c r="X233" s="22">
        <f>T233*L233</f>
        <v>53131.646078390622</v>
      </c>
      <c r="Y233" s="22">
        <f>X233-W233</f>
        <v>9405.562977125679</v>
      </c>
      <c r="Z233" s="8">
        <f>Y233/W233</f>
        <v>0.21510188679245287</v>
      </c>
      <c r="AA233" s="10">
        <v>1232</v>
      </c>
      <c r="AB233" s="6">
        <v>1952</v>
      </c>
      <c r="AC233" s="6">
        <f>2016-AB233</f>
        <v>64</v>
      </c>
      <c r="AD233" s="6" t="s">
        <v>681</v>
      </c>
    </row>
    <row r="234" spans="1:30" x14ac:dyDescent="0.2">
      <c r="A234">
        <v>5</v>
      </c>
      <c r="B234" s="6" t="s">
        <v>1836</v>
      </c>
      <c r="C234" s="6" t="s">
        <v>22</v>
      </c>
      <c r="D234" s="6" t="s">
        <v>23</v>
      </c>
      <c r="E234" s="6" t="s">
        <v>2767</v>
      </c>
      <c r="F234" s="6">
        <v>80</v>
      </c>
      <c r="G234" s="6">
        <v>90</v>
      </c>
      <c r="H234" s="7">
        <v>42390</v>
      </c>
      <c r="I234" s="7">
        <v>42401</v>
      </c>
      <c r="J234" s="3" t="s">
        <v>2534</v>
      </c>
      <c r="K234" s="17">
        <f>IF(J234="Januar",238.19,IF(J234="Februar",240.59,IF(J234="Mars",245.99,IF(J234="April",250.79,IF(J234="Mai",256.52,IF(J234="Juni",259.83,IF(J234="Juli",265.66,IF(J234="August",272.21,IF(J234="September",275.91,IF(J234="Oktober",281.13,IF(J234="November",284.38,IF(J234="Desember",287.34,0))))))))))))</f>
        <v>240.59</v>
      </c>
      <c r="L234" s="20">
        <f>$K$2/K234</f>
        <v>0.99002452304750821</v>
      </c>
      <c r="M234" s="6">
        <v>11</v>
      </c>
      <c r="N234" s="6">
        <v>3150000</v>
      </c>
      <c r="O234" s="6">
        <v>3200000</v>
      </c>
      <c r="P234" s="6">
        <f>O234-N234</f>
        <v>50000</v>
      </c>
      <c r="Q234" s="8">
        <f>P234/N234</f>
        <v>1.5873015873015872E-2</v>
      </c>
      <c r="R234" s="6"/>
      <c r="S234" s="9">
        <f>(N234+R234)/F234</f>
        <v>39375</v>
      </c>
      <c r="T234" s="6">
        <v>40000</v>
      </c>
      <c r="U234" s="5">
        <f>T234-S234</f>
        <v>625</v>
      </c>
      <c r="V234" s="4">
        <f>U234/S234</f>
        <v>1.5873015873015872E-2</v>
      </c>
      <c r="W234" s="22">
        <f>S234*L234</f>
        <v>38982.215594995636</v>
      </c>
      <c r="X234" s="22">
        <f>T234*L234</f>
        <v>39600.980921900329</v>
      </c>
      <c r="Y234" s="22">
        <f>X234-W234</f>
        <v>618.76532690469321</v>
      </c>
      <c r="Z234" s="8">
        <f>Y234/W234</f>
        <v>1.5873015873015889E-2</v>
      </c>
      <c r="AA234" s="10">
        <v>39794</v>
      </c>
      <c r="AB234" s="6">
        <v>1988</v>
      </c>
      <c r="AC234" s="6">
        <f>2016-AB234</f>
        <v>28</v>
      </c>
      <c r="AD234" s="6" t="s">
        <v>681</v>
      </c>
    </row>
    <row r="235" spans="1:30" x14ac:dyDescent="0.2">
      <c r="A235">
        <v>5</v>
      </c>
      <c r="B235" s="2" t="s">
        <v>1143</v>
      </c>
      <c r="C235" s="2" t="s">
        <v>22</v>
      </c>
      <c r="D235" s="2" t="s">
        <v>23</v>
      </c>
      <c r="E235" s="6" t="s">
        <v>2767</v>
      </c>
      <c r="F235" s="2">
        <v>60</v>
      </c>
      <c r="G235" s="2">
        <v>66</v>
      </c>
      <c r="H235" s="3">
        <v>42385</v>
      </c>
      <c r="I235" s="3">
        <v>42401</v>
      </c>
      <c r="J235" s="3" t="s">
        <v>2534</v>
      </c>
      <c r="K235" s="17">
        <f>IF(J235="Januar",238.19,IF(J235="Februar",240.59,IF(J235="Mars",245.99,IF(J235="April",250.79,IF(J235="Mai",256.52,IF(J235="Juni",259.83,IF(J235="Juli",265.66,IF(J235="August",272.21,IF(J235="September",275.91,IF(J235="Oktober",281.13,IF(J235="November",284.38,IF(J235="Desember",287.34,0))))))))))))</f>
        <v>240.59</v>
      </c>
      <c r="L235" s="20">
        <f>$K$2/K235</f>
        <v>0.99002452304750821</v>
      </c>
      <c r="M235" s="2">
        <v>16</v>
      </c>
      <c r="N235" s="2">
        <v>3490000</v>
      </c>
      <c r="O235" s="2">
        <v>3550000</v>
      </c>
      <c r="P235" s="2">
        <f>O235-N235</f>
        <v>60000</v>
      </c>
      <c r="Q235" s="4">
        <f>P235/N235</f>
        <v>1.7191977077363897E-2</v>
      </c>
      <c r="R235" s="2"/>
      <c r="S235" s="9">
        <f>(N235+R235)/F235</f>
        <v>58166.666666666664</v>
      </c>
      <c r="T235" s="2">
        <v>59167</v>
      </c>
      <c r="U235" s="5">
        <f>T235-S235</f>
        <v>1000.3333333333358</v>
      </c>
      <c r="V235" s="4">
        <f>U235/S235</f>
        <v>1.7197707736389727E-2</v>
      </c>
      <c r="W235" s="22">
        <f>S235*L235</f>
        <v>57586.426423930061</v>
      </c>
      <c r="X235" s="22">
        <f>T235*L235</f>
        <v>58576.780955151917</v>
      </c>
      <c r="Y235" s="22">
        <f>X235-W235</f>
        <v>990.35453122185572</v>
      </c>
      <c r="Z235" s="8">
        <f>Y235/W235</f>
        <v>1.7197707736389657E-2</v>
      </c>
      <c r="AA235" s="11">
        <v>11316</v>
      </c>
      <c r="AB235" s="2">
        <v>2008</v>
      </c>
      <c r="AC235" s="2">
        <f>2016-AB235</f>
        <v>8</v>
      </c>
      <c r="AD235" s="2" t="s">
        <v>27</v>
      </c>
    </row>
    <row r="236" spans="1:30" x14ac:dyDescent="0.2">
      <c r="A236">
        <v>5</v>
      </c>
      <c r="B236" s="6" t="s">
        <v>2456</v>
      </c>
      <c r="C236" s="6" t="s">
        <v>22</v>
      </c>
      <c r="D236" s="6" t="s">
        <v>23</v>
      </c>
      <c r="E236" s="6" t="s">
        <v>2767</v>
      </c>
      <c r="F236" s="6">
        <v>141</v>
      </c>
      <c r="G236" s="6">
        <v>160</v>
      </c>
      <c r="H236" s="7">
        <v>42377</v>
      </c>
      <c r="I236" s="7">
        <v>42401</v>
      </c>
      <c r="J236" s="3" t="s">
        <v>2534</v>
      </c>
      <c r="K236" s="17">
        <f>IF(J236="Januar",238.19,IF(J236="Februar",240.59,IF(J236="Mars",245.99,IF(J236="April",250.79,IF(J236="Mai",256.52,IF(J236="Juni",259.83,IF(J236="Juli",265.66,IF(J236="August",272.21,IF(J236="September",275.91,IF(J236="Oktober",281.13,IF(J236="November",284.38,IF(J236="Desember",287.34,0))))))))))))</f>
        <v>240.59</v>
      </c>
      <c r="L236" s="20">
        <f>$K$2/K236</f>
        <v>0.99002452304750821</v>
      </c>
      <c r="M236" s="6">
        <v>24</v>
      </c>
      <c r="N236" s="6">
        <v>7490000</v>
      </c>
      <c r="O236" s="6">
        <v>7100000</v>
      </c>
      <c r="P236" s="6">
        <f>O236-N236</f>
        <v>-390000</v>
      </c>
      <c r="Q236" s="8">
        <f>P236/N236</f>
        <v>-5.2069425901201602E-2</v>
      </c>
      <c r="R236" s="6"/>
      <c r="S236" s="9">
        <f>(N236+R236)/F236</f>
        <v>53120.567375886523</v>
      </c>
      <c r="T236" s="6">
        <v>50355</v>
      </c>
      <c r="U236" s="5">
        <f>T236-S236</f>
        <v>-2765.5673758865232</v>
      </c>
      <c r="V236" s="4">
        <f>U236/S236</f>
        <v>-5.2062082777036021E-2</v>
      </c>
      <c r="W236" s="22">
        <f>S236*L236</f>
        <v>52590.664380325077</v>
      </c>
      <c r="X236" s="22">
        <f>T236*L236</f>
        <v>49852.684858057277</v>
      </c>
      <c r="Y236" s="22">
        <f>X236-W236</f>
        <v>-2737.9795222678003</v>
      </c>
      <c r="Z236" s="8">
        <f>Y236/W236</f>
        <v>-5.2062082777035952E-2</v>
      </c>
      <c r="AA236" s="10">
        <v>1624</v>
      </c>
      <c r="AB236" s="6">
        <v>2003</v>
      </c>
      <c r="AC236" s="6">
        <f>2016-AB236</f>
        <v>13</v>
      </c>
      <c r="AD236" s="6" t="s">
        <v>94</v>
      </c>
    </row>
    <row r="237" spans="1:30" x14ac:dyDescent="0.2">
      <c r="A237">
        <v>5</v>
      </c>
      <c r="B237" s="6" t="s">
        <v>557</v>
      </c>
      <c r="C237" s="6" t="s">
        <v>22</v>
      </c>
      <c r="D237" s="6" t="s">
        <v>23</v>
      </c>
      <c r="E237" s="6" t="s">
        <v>2767</v>
      </c>
      <c r="F237" s="6">
        <v>46</v>
      </c>
      <c r="G237" s="6">
        <v>51</v>
      </c>
      <c r="H237" s="7">
        <v>42392</v>
      </c>
      <c r="I237" s="7">
        <v>42402</v>
      </c>
      <c r="J237" s="3" t="s">
        <v>2534</v>
      </c>
      <c r="K237" s="17">
        <f>IF(J237="Januar",238.19,IF(J237="Februar",240.59,IF(J237="Mars",245.99,IF(J237="April",250.79,IF(J237="Mai",256.52,IF(J237="Juni",259.83,IF(J237="Juli",265.66,IF(J237="August",272.21,IF(J237="September",275.91,IF(J237="Oktober",281.13,IF(J237="November",284.38,IF(J237="Desember",287.34,0))))))))))))</f>
        <v>240.59</v>
      </c>
      <c r="L237" s="20">
        <f>$K$2/K237</f>
        <v>0.99002452304750821</v>
      </c>
      <c r="M237" s="6">
        <v>10</v>
      </c>
      <c r="N237" s="6">
        <v>2600000</v>
      </c>
      <c r="O237" s="6">
        <v>2825000</v>
      </c>
      <c r="P237" s="6">
        <f>O237-N237</f>
        <v>225000</v>
      </c>
      <c r="Q237" s="8">
        <f>P237/N237</f>
        <v>8.6538461538461536E-2</v>
      </c>
      <c r="R237" s="6"/>
      <c r="S237" s="9">
        <f>(N237+R237)/F237</f>
        <v>56521.739130434784</v>
      </c>
      <c r="T237" s="6">
        <v>61413</v>
      </c>
      <c r="U237" s="5">
        <f>T237-S237</f>
        <v>4891.2608695652161</v>
      </c>
      <c r="V237" s="4">
        <f>U237/S237</f>
        <v>8.6537692307692288E-2</v>
      </c>
      <c r="W237" s="22">
        <f>S237*L237</f>
        <v>55957.907824424379</v>
      </c>
      <c r="X237" s="22">
        <f>T237*L237</f>
        <v>60800.376033916618</v>
      </c>
      <c r="Y237" s="22">
        <f>X237-W237</f>
        <v>4842.4682094922391</v>
      </c>
      <c r="Z237" s="8">
        <f>Y237/W237</f>
        <v>8.6537692307692204E-2</v>
      </c>
      <c r="AA237" s="10">
        <v>12714</v>
      </c>
      <c r="AB237" s="6">
        <v>1991</v>
      </c>
      <c r="AC237" s="6">
        <f>2016-AB237</f>
        <v>25</v>
      </c>
      <c r="AD237" s="6" t="s">
        <v>558</v>
      </c>
    </row>
    <row r="238" spans="1:30" x14ac:dyDescent="0.2">
      <c r="A238">
        <v>5</v>
      </c>
      <c r="B238" s="2" t="s">
        <v>598</v>
      </c>
      <c r="C238" s="2" t="s">
        <v>22</v>
      </c>
      <c r="D238" s="2" t="s">
        <v>23</v>
      </c>
      <c r="E238" s="6" t="s">
        <v>2767</v>
      </c>
      <c r="F238" s="2">
        <v>47</v>
      </c>
      <c r="G238" s="2">
        <v>55</v>
      </c>
      <c r="H238" s="3">
        <v>42392</v>
      </c>
      <c r="I238" s="3">
        <v>42402</v>
      </c>
      <c r="J238" s="3" t="s">
        <v>2534</v>
      </c>
      <c r="K238" s="17">
        <f>IF(J238="Januar",238.19,IF(J238="Februar",240.59,IF(J238="Mars",245.99,IF(J238="April",250.79,IF(J238="Mai",256.52,IF(J238="Juni",259.83,IF(J238="Juli",265.66,IF(J238="August",272.21,IF(J238="September",275.91,IF(J238="Oktober",281.13,IF(J238="November",284.38,IF(J238="Desember",287.34,0))))))))))))</f>
        <v>240.59</v>
      </c>
      <c r="L238" s="20">
        <f>$K$2/K238</f>
        <v>0.99002452304750821</v>
      </c>
      <c r="M238" s="2">
        <v>10</v>
      </c>
      <c r="N238" s="2">
        <v>2550000</v>
      </c>
      <c r="O238" s="2">
        <v>3180000</v>
      </c>
      <c r="P238" s="2">
        <f>O238-N238</f>
        <v>630000</v>
      </c>
      <c r="Q238" s="4">
        <f>P238/N238</f>
        <v>0.24705882352941178</v>
      </c>
      <c r="R238" s="2"/>
      <c r="S238" s="9">
        <f>(N238+R238)/F238</f>
        <v>54255.319148936171</v>
      </c>
      <c r="T238" s="2">
        <v>67660</v>
      </c>
      <c r="U238" s="5">
        <f>T238-S238</f>
        <v>13404.680851063829</v>
      </c>
      <c r="V238" s="4">
        <f>U238/S238</f>
        <v>0.24706666666666666</v>
      </c>
      <c r="W238" s="22">
        <f>S238*L238</f>
        <v>53714.096463215872</v>
      </c>
      <c r="X238" s="22">
        <f>T238*L238</f>
        <v>66985.059229394406</v>
      </c>
      <c r="Y238" s="22">
        <f>X238-W238</f>
        <v>13270.962766178534</v>
      </c>
      <c r="Z238" s="8">
        <f>Y238/W238</f>
        <v>0.24706666666666666</v>
      </c>
      <c r="AA238" s="11">
        <v>1509</v>
      </c>
      <c r="AB238" s="2">
        <v>2012</v>
      </c>
      <c r="AC238" s="2">
        <f>2016-AB238</f>
        <v>4</v>
      </c>
      <c r="AD238" s="2" t="s">
        <v>88</v>
      </c>
    </row>
    <row r="239" spans="1:30" x14ac:dyDescent="0.2">
      <c r="A239">
        <v>5</v>
      </c>
      <c r="B239" s="2" t="s">
        <v>648</v>
      </c>
      <c r="C239" s="2" t="s">
        <v>22</v>
      </c>
      <c r="D239" s="2" t="s">
        <v>23</v>
      </c>
      <c r="E239" s="6" t="s">
        <v>2767</v>
      </c>
      <c r="F239" s="2">
        <v>48</v>
      </c>
      <c r="G239" s="2">
        <v>53</v>
      </c>
      <c r="H239" s="3">
        <v>42392</v>
      </c>
      <c r="I239" s="3">
        <v>42402</v>
      </c>
      <c r="J239" s="3" t="s">
        <v>2534</v>
      </c>
      <c r="K239" s="17">
        <f>IF(J239="Januar",238.19,IF(J239="Februar",240.59,IF(J239="Mars",245.99,IF(J239="April",250.79,IF(J239="Mai",256.52,IF(J239="Juni",259.83,IF(J239="Juli",265.66,IF(J239="August",272.21,IF(J239="September",275.91,IF(J239="Oktober",281.13,IF(J239="November",284.38,IF(J239="Desember",287.34,0))))))))))))</f>
        <v>240.59</v>
      </c>
      <c r="L239" s="20">
        <f>$K$2/K239</f>
        <v>0.99002452304750821</v>
      </c>
      <c r="M239" s="2">
        <v>10</v>
      </c>
      <c r="N239" s="2">
        <v>2500000</v>
      </c>
      <c r="O239" s="2">
        <v>2960000</v>
      </c>
      <c r="P239" s="2">
        <f>O239-N239</f>
        <v>460000</v>
      </c>
      <c r="Q239" s="4">
        <f>P239/N239</f>
        <v>0.184</v>
      </c>
      <c r="R239" s="2"/>
      <c r="S239" s="9">
        <f>(N239+R239)/F239</f>
        <v>52083.333333333336</v>
      </c>
      <c r="T239" s="2">
        <v>61667</v>
      </c>
      <c r="U239" s="5">
        <f>T239-S239</f>
        <v>9583.6666666666642</v>
      </c>
      <c r="V239" s="4">
        <f>U239/S239</f>
        <v>0.18400639999999993</v>
      </c>
      <c r="W239" s="22">
        <f>S239*L239</f>
        <v>51563.777242057724</v>
      </c>
      <c r="X239" s="22">
        <f>T239*L239</f>
        <v>61051.84226277069</v>
      </c>
      <c r="Y239" s="22">
        <f>X239-W239</f>
        <v>9488.0650207129656</v>
      </c>
      <c r="Z239" s="8">
        <f>Y239/W239</f>
        <v>0.1840063999999999</v>
      </c>
      <c r="AA239" s="2">
        <v>847</v>
      </c>
      <c r="AB239" s="2">
        <v>1979</v>
      </c>
      <c r="AC239" s="2">
        <f>2016-AB239</f>
        <v>37</v>
      </c>
      <c r="AD239" s="2" t="s">
        <v>137</v>
      </c>
    </row>
    <row r="240" spans="1:30" x14ac:dyDescent="0.2">
      <c r="A240">
        <v>5</v>
      </c>
      <c r="B240" s="6" t="s">
        <v>808</v>
      </c>
      <c r="C240" s="6" t="s">
        <v>22</v>
      </c>
      <c r="D240" s="6" t="s">
        <v>23</v>
      </c>
      <c r="E240" s="6" t="s">
        <v>2767</v>
      </c>
      <c r="F240" s="6">
        <v>52</v>
      </c>
      <c r="G240" s="6">
        <v>59</v>
      </c>
      <c r="H240" s="7">
        <v>42392</v>
      </c>
      <c r="I240" s="7">
        <v>42402</v>
      </c>
      <c r="J240" s="3" t="s">
        <v>2534</v>
      </c>
      <c r="K240" s="17">
        <f>IF(J240="Januar",238.19,IF(J240="Februar",240.59,IF(J240="Mars",245.99,IF(J240="April",250.79,IF(J240="Mai",256.52,IF(J240="Juni",259.83,IF(J240="Juli",265.66,IF(J240="August",272.21,IF(J240="September",275.91,IF(J240="Oktober",281.13,IF(J240="November",284.38,IF(J240="Desember",287.34,0))))))))))))</f>
        <v>240.59</v>
      </c>
      <c r="L240" s="20">
        <f>$K$2/K240</f>
        <v>0.99002452304750821</v>
      </c>
      <c r="M240" s="6">
        <v>10</v>
      </c>
      <c r="N240" s="6">
        <v>3100000</v>
      </c>
      <c r="O240" s="6">
        <v>3500000</v>
      </c>
      <c r="P240" s="6">
        <f>O240-N240</f>
        <v>400000</v>
      </c>
      <c r="Q240" s="8">
        <f>P240/N240</f>
        <v>0.12903225806451613</v>
      </c>
      <c r="R240" s="6"/>
      <c r="S240" s="9">
        <f>(N240+R240)/F240</f>
        <v>59615.384615384617</v>
      </c>
      <c r="T240" s="6">
        <v>67308</v>
      </c>
      <c r="U240" s="5">
        <f>T240-S240</f>
        <v>7692.6153846153829</v>
      </c>
      <c r="V240" s="4">
        <f>U240/S240</f>
        <v>0.12903741935483867</v>
      </c>
      <c r="W240" s="22">
        <f>S240*L240</f>
        <v>59020.692720139916</v>
      </c>
      <c r="X240" s="22">
        <f>T240*L240</f>
        <v>66636.57059728168</v>
      </c>
      <c r="Y240" s="22">
        <f>X240-W240</f>
        <v>7615.8778771417637</v>
      </c>
      <c r="Z240" s="8">
        <f>Y240/W240</f>
        <v>0.12903741935483859</v>
      </c>
      <c r="AA240" s="6">
        <v>693</v>
      </c>
      <c r="AB240" s="6">
        <v>1895</v>
      </c>
      <c r="AC240" s="6">
        <f>2016-AB240</f>
        <v>121</v>
      </c>
      <c r="AD240" s="6" t="s">
        <v>292</v>
      </c>
    </row>
    <row r="241" spans="1:30" x14ac:dyDescent="0.2">
      <c r="A241">
        <v>5</v>
      </c>
      <c r="B241" s="2" t="s">
        <v>910</v>
      </c>
      <c r="C241" s="2" t="s">
        <v>22</v>
      </c>
      <c r="D241" s="2" t="s">
        <v>23</v>
      </c>
      <c r="E241" s="6" t="s">
        <v>2767</v>
      </c>
      <c r="F241" s="2">
        <v>54</v>
      </c>
      <c r="G241" s="2">
        <v>70</v>
      </c>
      <c r="H241" s="3">
        <v>42392</v>
      </c>
      <c r="I241" s="3">
        <v>42402</v>
      </c>
      <c r="J241" s="3" t="s">
        <v>2534</v>
      </c>
      <c r="K241" s="17">
        <f>IF(J241="Januar",238.19,IF(J241="Februar",240.59,IF(J241="Mars",245.99,IF(J241="April",250.79,IF(J241="Mai",256.52,IF(J241="Juni",259.83,IF(J241="Juli",265.66,IF(J241="August",272.21,IF(J241="September",275.91,IF(J241="Oktober",281.13,IF(J241="November",284.38,IF(J241="Desember",287.34,0))))))))))))</f>
        <v>240.59</v>
      </c>
      <c r="L241" s="20">
        <f>$K$2/K241</f>
        <v>0.99002452304750821</v>
      </c>
      <c r="M241" s="2">
        <v>10</v>
      </c>
      <c r="N241" s="2">
        <v>2600000</v>
      </c>
      <c r="O241" s="2">
        <v>3000000</v>
      </c>
      <c r="P241" s="2">
        <f>O241-N241</f>
        <v>400000</v>
      </c>
      <c r="Q241" s="4">
        <f>P241/N241</f>
        <v>0.15384615384615385</v>
      </c>
      <c r="R241" s="2">
        <v>258000</v>
      </c>
      <c r="S241" s="9">
        <f>(N241+R241)/F241</f>
        <v>52925.925925925927</v>
      </c>
      <c r="T241" s="2">
        <v>60333</v>
      </c>
      <c r="U241" s="5">
        <f>T241-S241</f>
        <v>7407.074074074073</v>
      </c>
      <c r="V241" s="4">
        <f>U241/S241</f>
        <v>0.13995171448565427</v>
      </c>
      <c r="W241" s="22">
        <f>S241*L241</f>
        <v>52397.964571662567</v>
      </c>
      <c r="X241" s="22">
        <f>T241*L241</f>
        <v>59731.149549025315</v>
      </c>
      <c r="Y241" s="22">
        <f>X241-W241</f>
        <v>7333.1849773627473</v>
      </c>
      <c r="Z241" s="8">
        <f>Y241/W241</f>
        <v>0.13995171448565427</v>
      </c>
      <c r="AA241" s="11">
        <v>6704</v>
      </c>
      <c r="AB241" s="2">
        <v>1959</v>
      </c>
      <c r="AC241" s="2">
        <f>2016-AB241</f>
        <v>57</v>
      </c>
      <c r="AD241" s="2" t="s">
        <v>161</v>
      </c>
    </row>
    <row r="242" spans="1:30" x14ac:dyDescent="0.2">
      <c r="A242">
        <v>5</v>
      </c>
      <c r="B242" s="2" t="s">
        <v>1140</v>
      </c>
      <c r="C242" s="2" t="s">
        <v>22</v>
      </c>
      <c r="D242" s="2" t="s">
        <v>23</v>
      </c>
      <c r="E242" s="6" t="s">
        <v>2767</v>
      </c>
      <c r="F242" s="2">
        <v>60</v>
      </c>
      <c r="G242" s="2">
        <v>66</v>
      </c>
      <c r="H242" s="3">
        <v>42392</v>
      </c>
      <c r="I242" s="3">
        <v>42402</v>
      </c>
      <c r="J242" s="3" t="s">
        <v>2534</v>
      </c>
      <c r="K242" s="17">
        <f>IF(J242="Januar",238.19,IF(J242="Februar",240.59,IF(J242="Mars",245.99,IF(J242="April",250.79,IF(J242="Mai",256.52,IF(J242="Juni",259.83,IF(J242="Juli",265.66,IF(J242="August",272.21,IF(J242="September",275.91,IF(J242="Oktober",281.13,IF(J242="November",284.38,IF(J242="Desember",287.34,0))))))))))))</f>
        <v>240.59</v>
      </c>
      <c r="L242" s="20">
        <f>$K$2/K242</f>
        <v>0.99002452304750821</v>
      </c>
      <c r="M242" s="2">
        <v>10</v>
      </c>
      <c r="N242" s="2">
        <v>3500000</v>
      </c>
      <c r="O242" s="2">
        <v>3770000</v>
      </c>
      <c r="P242" s="2">
        <f>O242-N242</f>
        <v>270000</v>
      </c>
      <c r="Q242" s="4">
        <f>P242/N242</f>
        <v>7.7142857142857138E-2</v>
      </c>
      <c r="R242" s="2"/>
      <c r="S242" s="9">
        <f>(N242+R242)/F242</f>
        <v>58333.333333333336</v>
      </c>
      <c r="T242" s="2">
        <v>62833</v>
      </c>
      <c r="U242" s="5">
        <f>T242-S242</f>
        <v>4499.6666666666642</v>
      </c>
      <c r="V242" s="4">
        <f>U242/S242</f>
        <v>7.7137142857142807E-2</v>
      </c>
      <c r="W242" s="22">
        <f>S242*L242</f>
        <v>57751.430511104649</v>
      </c>
      <c r="X242" s="22">
        <f>T242*L242</f>
        <v>62206.21085664408</v>
      </c>
      <c r="Y242" s="22">
        <f>X242-W242</f>
        <v>4454.7803455394314</v>
      </c>
      <c r="Z242" s="8">
        <f>Y242/W242</f>
        <v>7.7137142857142738E-2</v>
      </c>
      <c r="AA242" s="11">
        <v>16731</v>
      </c>
      <c r="AB242" s="2">
        <v>2009</v>
      </c>
      <c r="AC242" s="2">
        <f>2016-AB242</f>
        <v>7</v>
      </c>
      <c r="AD242" s="2" t="s">
        <v>148</v>
      </c>
    </row>
    <row r="243" spans="1:30" x14ac:dyDescent="0.2">
      <c r="A243">
        <v>5</v>
      </c>
      <c r="B243" s="6" t="s">
        <v>1236</v>
      </c>
      <c r="C243" s="6" t="s">
        <v>22</v>
      </c>
      <c r="D243" s="6" t="s">
        <v>23</v>
      </c>
      <c r="E243" s="6" t="s">
        <v>2767</v>
      </c>
      <c r="F243" s="6">
        <v>63</v>
      </c>
      <c r="G243" s="6">
        <v>70</v>
      </c>
      <c r="H243" s="7">
        <v>42392</v>
      </c>
      <c r="I243" s="7">
        <v>42402</v>
      </c>
      <c r="J243" s="3" t="s">
        <v>2534</v>
      </c>
      <c r="K243" s="17">
        <f>IF(J243="Januar",238.19,IF(J243="Februar",240.59,IF(J243="Mars",245.99,IF(J243="April",250.79,IF(J243="Mai",256.52,IF(J243="Juni",259.83,IF(J243="Juli",265.66,IF(J243="August",272.21,IF(J243="September",275.91,IF(J243="Oktober",281.13,IF(J243="November",284.38,IF(J243="Desember",287.34,0))))))))))))</f>
        <v>240.59</v>
      </c>
      <c r="L243" s="20">
        <f>$K$2/K243</f>
        <v>0.99002452304750821</v>
      </c>
      <c r="M243" s="6">
        <v>10</v>
      </c>
      <c r="N243" s="6">
        <v>4000000</v>
      </c>
      <c r="O243" s="6">
        <v>3850000</v>
      </c>
      <c r="P243" s="6">
        <f>O243-N243</f>
        <v>-150000</v>
      </c>
      <c r="Q243" s="8">
        <f>P243/N243</f>
        <v>-3.7499999999999999E-2</v>
      </c>
      <c r="R243" s="6"/>
      <c r="S243" s="9">
        <f>(N243+R243)/F243</f>
        <v>63492.063492063491</v>
      </c>
      <c r="T243" s="6">
        <v>61111</v>
      </c>
      <c r="U243" s="5">
        <f>T243-S243</f>
        <v>-2381.0634920634911</v>
      </c>
      <c r="V243" s="4">
        <f>U243/S243</f>
        <v>-3.7501749999999986E-2</v>
      </c>
      <c r="W243" s="22">
        <f>S243*L243</f>
        <v>62858.699876032268</v>
      </c>
      <c r="X243" s="22">
        <f>T243*L243</f>
        <v>60501.388627956272</v>
      </c>
      <c r="Y243" s="22">
        <f>X243-W243</f>
        <v>-2357.3112480759955</v>
      </c>
      <c r="Z243" s="8">
        <f>Y243/W243</f>
        <v>-3.7501750000000042E-2</v>
      </c>
      <c r="AA243" s="10">
        <v>4844</v>
      </c>
      <c r="AB243" s="6">
        <v>1955</v>
      </c>
      <c r="AC243" s="6">
        <f>2016-AB243</f>
        <v>61</v>
      </c>
      <c r="AD243" s="6" t="s">
        <v>75</v>
      </c>
    </row>
    <row r="244" spans="1:30" x14ac:dyDescent="0.2">
      <c r="A244">
        <v>5</v>
      </c>
      <c r="B244" s="2" t="s">
        <v>1622</v>
      </c>
      <c r="C244" s="2" t="s">
        <v>22</v>
      </c>
      <c r="D244" s="2" t="s">
        <v>23</v>
      </c>
      <c r="E244" s="6" t="s">
        <v>2767</v>
      </c>
      <c r="F244" s="2">
        <v>73</v>
      </c>
      <c r="G244" s="2">
        <v>80</v>
      </c>
      <c r="H244" s="3">
        <v>42392</v>
      </c>
      <c r="I244" s="3">
        <v>42402</v>
      </c>
      <c r="J244" s="3" t="s">
        <v>2534</v>
      </c>
      <c r="K244" s="17">
        <f>IF(J244="Januar",238.19,IF(J244="Februar",240.59,IF(J244="Mars",245.99,IF(J244="April",250.79,IF(J244="Mai",256.52,IF(J244="Juni",259.83,IF(J244="Juli",265.66,IF(J244="August",272.21,IF(J244="September",275.91,IF(J244="Oktober",281.13,IF(J244="November",284.38,IF(J244="Desember",287.34,0))))))))))))</f>
        <v>240.59</v>
      </c>
      <c r="L244" s="20">
        <f>$K$2/K244</f>
        <v>0.99002452304750821</v>
      </c>
      <c r="M244" s="2">
        <v>10</v>
      </c>
      <c r="N244" s="2">
        <v>3900000</v>
      </c>
      <c r="O244" s="2">
        <v>3970000</v>
      </c>
      <c r="P244" s="2">
        <f>O244-N244</f>
        <v>70000</v>
      </c>
      <c r="Q244" s="4">
        <f>P244/N244</f>
        <v>1.7948717948717947E-2</v>
      </c>
      <c r="R244" s="2"/>
      <c r="S244" s="9">
        <f>(N244+R244)/F244</f>
        <v>53424.657534246573</v>
      </c>
      <c r="T244" s="2">
        <v>54384</v>
      </c>
      <c r="U244" s="5">
        <f>T244-S244</f>
        <v>959.34246575342695</v>
      </c>
      <c r="V244" s="4">
        <f>U244/S244</f>
        <v>1.795692307692312E-2</v>
      </c>
      <c r="W244" s="22">
        <f>S244*L244</f>
        <v>52891.721094318927</v>
      </c>
      <c r="X244" s="22">
        <f>T244*L244</f>
        <v>53841.493661415683</v>
      </c>
      <c r="Y244" s="22">
        <f>X244-W244</f>
        <v>949.77256709675567</v>
      </c>
      <c r="Z244" s="8">
        <f>Y244/W244</f>
        <v>1.7956923076923096E-2</v>
      </c>
      <c r="AA244" s="2">
        <v>469</v>
      </c>
      <c r="AB244" s="2">
        <v>1896</v>
      </c>
      <c r="AC244" s="2">
        <f>2016-AB244</f>
        <v>120</v>
      </c>
      <c r="AD244" s="2" t="s">
        <v>507</v>
      </c>
    </row>
    <row r="245" spans="1:30" x14ac:dyDescent="0.2">
      <c r="A245">
        <v>5</v>
      </c>
      <c r="B245" s="2" t="s">
        <v>1736</v>
      </c>
      <c r="C245" s="2" t="s">
        <v>22</v>
      </c>
      <c r="D245" s="2" t="s">
        <v>23</v>
      </c>
      <c r="E245" s="6" t="s">
        <v>2767</v>
      </c>
      <c r="F245" s="2">
        <v>77</v>
      </c>
      <c r="G245" s="2">
        <v>85</v>
      </c>
      <c r="H245" s="3">
        <v>42392</v>
      </c>
      <c r="I245" s="3">
        <v>42402</v>
      </c>
      <c r="J245" s="3" t="s">
        <v>2534</v>
      </c>
      <c r="K245" s="17">
        <f>IF(J245="Januar",238.19,IF(J245="Februar",240.59,IF(J245="Mars",245.99,IF(J245="April",250.79,IF(J245="Mai",256.52,IF(J245="Juni",259.83,IF(J245="Juli",265.66,IF(J245="August",272.21,IF(J245="September",275.91,IF(J245="Oktober",281.13,IF(J245="November",284.38,IF(J245="Desember",287.34,0))))))))))))</f>
        <v>240.59</v>
      </c>
      <c r="L245" s="20">
        <f>$K$2/K245</f>
        <v>0.99002452304750821</v>
      </c>
      <c r="M245" s="2">
        <v>10</v>
      </c>
      <c r="N245" s="2">
        <v>4500000</v>
      </c>
      <c r="O245" s="2">
        <v>5300000</v>
      </c>
      <c r="P245" s="2">
        <f>O245-N245</f>
        <v>800000</v>
      </c>
      <c r="Q245" s="4">
        <f>P245/N245</f>
        <v>0.17777777777777778</v>
      </c>
      <c r="R245" s="2"/>
      <c r="S245" s="9">
        <f>(N245+R245)/F245</f>
        <v>58441.558441558438</v>
      </c>
      <c r="T245" s="2">
        <v>68831</v>
      </c>
      <c r="U245" s="5">
        <f>T245-S245</f>
        <v>10389.441558441562</v>
      </c>
      <c r="V245" s="4">
        <f>U245/S245</f>
        <v>0.17777488888888895</v>
      </c>
      <c r="W245" s="22">
        <f>S245*L245</f>
        <v>57858.576022256973</v>
      </c>
      <c r="X245" s="22">
        <f>T245*L245</f>
        <v>68144.37794588304</v>
      </c>
      <c r="Y245" s="22">
        <f>X245-W245</f>
        <v>10285.801923626066</v>
      </c>
      <c r="Z245" s="8">
        <f>Y245/W245</f>
        <v>0.17777488888888893</v>
      </c>
      <c r="AA245" s="2">
        <v>918</v>
      </c>
      <c r="AB245" s="2">
        <v>1972</v>
      </c>
      <c r="AC245" s="2">
        <f>2016-AB245</f>
        <v>44</v>
      </c>
      <c r="AD245" s="2" t="s">
        <v>112</v>
      </c>
    </row>
    <row r="246" spans="1:30" x14ac:dyDescent="0.2">
      <c r="A246">
        <v>5</v>
      </c>
      <c r="B246" s="2" t="s">
        <v>1941</v>
      </c>
      <c r="C246" s="2" t="s">
        <v>22</v>
      </c>
      <c r="D246" s="2" t="s">
        <v>23</v>
      </c>
      <c r="E246" s="6" t="s">
        <v>2767</v>
      </c>
      <c r="F246" s="2">
        <v>84</v>
      </c>
      <c r="G246" s="2">
        <v>92</v>
      </c>
      <c r="H246" s="3">
        <v>42392</v>
      </c>
      <c r="I246" s="3">
        <v>42402</v>
      </c>
      <c r="J246" s="3" t="s">
        <v>2534</v>
      </c>
      <c r="K246" s="17">
        <f>IF(J246="Januar",238.19,IF(J246="Februar",240.59,IF(J246="Mars",245.99,IF(J246="April",250.79,IF(J246="Mai",256.52,IF(J246="Juni",259.83,IF(J246="Juli",265.66,IF(J246="August",272.21,IF(J246="September",275.91,IF(J246="Oktober",281.13,IF(J246="November",284.38,IF(J246="Desember",287.34,0))))))))))))</f>
        <v>240.59</v>
      </c>
      <c r="L246" s="20">
        <f>$K$2/K246</f>
        <v>0.99002452304750821</v>
      </c>
      <c r="M246" s="2">
        <v>10</v>
      </c>
      <c r="N246" s="2">
        <v>5100000</v>
      </c>
      <c r="O246" s="2">
        <v>5730000</v>
      </c>
      <c r="P246" s="2">
        <f>O246-N246</f>
        <v>630000</v>
      </c>
      <c r="Q246" s="4">
        <f>P246/N246</f>
        <v>0.12352941176470589</v>
      </c>
      <c r="R246" s="2">
        <v>26739</v>
      </c>
      <c r="S246" s="9">
        <f>(N246+R246)/F246</f>
        <v>61032.607142857145</v>
      </c>
      <c r="T246" s="2">
        <v>68533</v>
      </c>
      <c r="U246" s="5">
        <f>T246-S246</f>
        <v>7500.3928571428551</v>
      </c>
      <c r="V246" s="4">
        <f>U246/S246</f>
        <v>0.12289156908514356</v>
      </c>
      <c r="W246" s="22">
        <f>S246*L246</f>
        <v>60423.777776953088</v>
      </c>
      <c r="X246" s="22">
        <f>T246*L246</f>
        <v>67849.350638014876</v>
      </c>
      <c r="Y246" s="22">
        <f>X246-W246</f>
        <v>7425.572861061788</v>
      </c>
      <c r="Z246" s="8">
        <f>Y246/W246</f>
        <v>0.12289156908514348</v>
      </c>
      <c r="AA246" s="11">
        <v>5878</v>
      </c>
      <c r="AB246" s="2">
        <v>2008</v>
      </c>
      <c r="AC246" s="2">
        <f>2016-AB246</f>
        <v>8</v>
      </c>
      <c r="AD246" s="2" t="s">
        <v>65</v>
      </c>
    </row>
    <row r="247" spans="1:30" x14ac:dyDescent="0.2">
      <c r="A247">
        <v>5</v>
      </c>
      <c r="B247" s="2" t="s">
        <v>1965</v>
      </c>
      <c r="C247" s="2" t="s">
        <v>22</v>
      </c>
      <c r="D247" s="2" t="s">
        <v>23</v>
      </c>
      <c r="E247" s="6" t="s">
        <v>2767</v>
      </c>
      <c r="F247" s="2">
        <v>85</v>
      </c>
      <c r="G247" s="2">
        <v>85</v>
      </c>
      <c r="H247" s="3">
        <v>42392</v>
      </c>
      <c r="I247" s="3">
        <v>42402</v>
      </c>
      <c r="J247" s="3" t="s">
        <v>2534</v>
      </c>
      <c r="K247" s="17">
        <f>IF(J247="Januar",238.19,IF(J247="Februar",240.59,IF(J247="Mars",245.99,IF(J247="April",250.79,IF(J247="Mai",256.52,IF(J247="Juni",259.83,IF(J247="Juli",265.66,IF(J247="August",272.21,IF(J247="September",275.91,IF(J247="Oktober",281.13,IF(J247="November",284.38,IF(J247="Desember",287.34,0))))))))))))</f>
        <v>240.59</v>
      </c>
      <c r="L247" s="20">
        <f>$K$2/K247</f>
        <v>0.99002452304750821</v>
      </c>
      <c r="M247" s="2">
        <v>10</v>
      </c>
      <c r="N247" s="2">
        <v>5150000</v>
      </c>
      <c r="O247" s="2">
        <v>5400000</v>
      </c>
      <c r="P247" s="2">
        <f>O247-N247</f>
        <v>250000</v>
      </c>
      <c r="Q247" s="4">
        <f>P247/N247</f>
        <v>4.8543689320388349E-2</v>
      </c>
      <c r="R247" s="2">
        <v>146775</v>
      </c>
      <c r="S247" s="9">
        <f>(N247+R247)/F247</f>
        <v>62315</v>
      </c>
      <c r="T247" s="2">
        <v>65256</v>
      </c>
      <c r="U247" s="5">
        <f>T247-S247</f>
        <v>2941</v>
      </c>
      <c r="V247" s="4">
        <f>U247/S247</f>
        <v>4.7195699269838721E-2</v>
      </c>
      <c r="W247" s="22">
        <f>S247*L247</f>
        <v>61693.378153705475</v>
      </c>
      <c r="X247" s="22">
        <f>T247*L247</f>
        <v>64605.040275988198</v>
      </c>
      <c r="Y247" s="22">
        <f>X247-W247</f>
        <v>2911.6621222827234</v>
      </c>
      <c r="Z247" s="8">
        <f>Y247/W247</f>
        <v>4.7195699269838749E-2</v>
      </c>
      <c r="AA247" s="2">
        <v>576</v>
      </c>
      <c r="AB247" s="2">
        <v>1889</v>
      </c>
      <c r="AC247" s="2">
        <f>2016-AB247</f>
        <v>127</v>
      </c>
      <c r="AD247" s="2" t="s">
        <v>295</v>
      </c>
    </row>
    <row r="248" spans="1:30" x14ac:dyDescent="0.2">
      <c r="A248">
        <v>5</v>
      </c>
      <c r="B248" s="2" t="s">
        <v>1500</v>
      </c>
      <c r="C248" s="2" t="s">
        <v>22</v>
      </c>
      <c r="D248" s="2" t="s">
        <v>23</v>
      </c>
      <c r="E248" s="6" t="s">
        <v>2767</v>
      </c>
      <c r="F248" s="2">
        <v>89</v>
      </c>
      <c r="G248" s="2">
        <v>98</v>
      </c>
      <c r="H248" s="3">
        <v>42392</v>
      </c>
      <c r="I248" s="3">
        <v>42402</v>
      </c>
      <c r="J248" s="3" t="s">
        <v>2534</v>
      </c>
      <c r="K248" s="17">
        <f>IF(J248="Januar",238.19,IF(J248="Februar",240.59,IF(J248="Mars",245.99,IF(J248="April",250.79,IF(J248="Mai",256.52,IF(J248="Juni",259.83,IF(J248="Juli",265.66,IF(J248="August",272.21,IF(J248="September",275.91,IF(J248="Oktober",281.13,IF(J248="November",284.38,IF(J248="Desember",287.34,0))))))))))))</f>
        <v>240.59</v>
      </c>
      <c r="L248" s="20">
        <f>$K$2/K248</f>
        <v>0.99002452304750821</v>
      </c>
      <c r="M248" s="2">
        <v>10</v>
      </c>
      <c r="N248" s="2">
        <v>4950000</v>
      </c>
      <c r="O248" s="2">
        <v>5700000</v>
      </c>
      <c r="P248" s="2">
        <f>O248-N248</f>
        <v>750000</v>
      </c>
      <c r="Q248" s="4">
        <f>P248/N248</f>
        <v>0.15151515151515152</v>
      </c>
      <c r="R248" s="2"/>
      <c r="S248" s="9">
        <f>(N248+R248)/F248</f>
        <v>55617.97752808989</v>
      </c>
      <c r="T248" s="2">
        <v>64045</v>
      </c>
      <c r="U248" s="5">
        <f>T248-S248</f>
        <v>8427.0224719101097</v>
      </c>
      <c r="V248" s="4">
        <f>U248/S248</f>
        <v>0.15151616161616155</v>
      </c>
      <c r="W248" s="22">
        <f>S248*L248</f>
        <v>55063.161675114221</v>
      </c>
      <c r="X248" s="22">
        <f>T248*L248</f>
        <v>63406.120578577662</v>
      </c>
      <c r="Y248" s="22">
        <f>X248-W248</f>
        <v>8342.9589034634409</v>
      </c>
      <c r="Z248" s="8">
        <f>Y248/W248</f>
        <v>0.15151616161616158</v>
      </c>
      <c r="AA248" s="11">
        <v>3311</v>
      </c>
      <c r="AB248" s="2">
        <v>2006</v>
      </c>
      <c r="AC248" s="2">
        <f>2016-AB248</f>
        <v>10</v>
      </c>
      <c r="AD248" s="2" t="s">
        <v>225</v>
      </c>
    </row>
    <row r="249" spans="1:30" x14ac:dyDescent="0.2">
      <c r="A249">
        <v>5</v>
      </c>
      <c r="B249" s="6" t="s">
        <v>2313</v>
      </c>
      <c r="C249" s="6" t="s">
        <v>22</v>
      </c>
      <c r="D249" s="6" t="s">
        <v>23</v>
      </c>
      <c r="E249" s="6" t="s">
        <v>2767</v>
      </c>
      <c r="F249" s="6">
        <v>113</v>
      </c>
      <c r="G249" s="6">
        <v>130</v>
      </c>
      <c r="H249" s="7">
        <v>42392</v>
      </c>
      <c r="I249" s="7">
        <v>42402</v>
      </c>
      <c r="J249" s="3" t="s">
        <v>2534</v>
      </c>
      <c r="K249" s="17">
        <f>IF(J249="Januar",238.19,IF(J249="Februar",240.59,IF(J249="Mars",245.99,IF(J249="April",250.79,IF(J249="Mai",256.52,IF(J249="Juni",259.83,IF(J249="Juli",265.66,IF(J249="August",272.21,IF(J249="September",275.91,IF(J249="Oktober",281.13,IF(J249="November",284.38,IF(J249="Desember",287.34,0))))))))))))</f>
        <v>240.59</v>
      </c>
      <c r="L249" s="20">
        <f>$K$2/K249</f>
        <v>0.99002452304750821</v>
      </c>
      <c r="M249" s="6">
        <v>10</v>
      </c>
      <c r="N249" s="6">
        <v>7500000</v>
      </c>
      <c r="O249" s="6">
        <v>8100000</v>
      </c>
      <c r="P249" s="6">
        <f>O249-N249</f>
        <v>600000</v>
      </c>
      <c r="Q249" s="8">
        <f>P249/N249</f>
        <v>0.08</v>
      </c>
      <c r="R249" s="6"/>
      <c r="S249" s="9">
        <f>(N249+R249)/F249</f>
        <v>66371.681415929197</v>
      </c>
      <c r="T249" s="6">
        <v>71681</v>
      </c>
      <c r="U249" s="5">
        <f>T249-S249</f>
        <v>5309.3185840708029</v>
      </c>
      <c r="V249" s="4">
        <f>U249/S249</f>
        <v>7.9993733333333442E-2</v>
      </c>
      <c r="W249" s="22">
        <f>S249*L249</f>
        <v>65709.592237666468</v>
      </c>
      <c r="X249" s="22">
        <f>T249*L249</f>
        <v>70965.947836568434</v>
      </c>
      <c r="Y249" s="22">
        <f>X249-W249</f>
        <v>5256.355598901966</v>
      </c>
      <c r="Z249" s="8">
        <f>Y249/W249</f>
        <v>7.99937333333334E-2</v>
      </c>
      <c r="AA249" s="10">
        <v>1243</v>
      </c>
      <c r="AB249" s="6">
        <v>1989</v>
      </c>
      <c r="AC249" s="6">
        <f>2016-AB249</f>
        <v>27</v>
      </c>
      <c r="AD249" s="6" t="s">
        <v>94</v>
      </c>
    </row>
    <row r="250" spans="1:30" x14ac:dyDescent="0.2">
      <c r="A250">
        <v>5</v>
      </c>
      <c r="B250" s="6" t="s">
        <v>2434</v>
      </c>
      <c r="C250" s="6" t="s">
        <v>22</v>
      </c>
      <c r="D250" s="6" t="s">
        <v>23</v>
      </c>
      <c r="E250" s="6" t="s">
        <v>2767</v>
      </c>
      <c r="F250" s="6">
        <v>133</v>
      </c>
      <c r="G250" s="6">
        <v>166</v>
      </c>
      <c r="H250" s="7">
        <v>42392</v>
      </c>
      <c r="I250" s="7">
        <v>42402</v>
      </c>
      <c r="J250" s="3" t="s">
        <v>2534</v>
      </c>
      <c r="K250" s="17">
        <f>IF(J250="Januar",238.19,IF(J250="Februar",240.59,IF(J250="Mars",245.99,IF(J250="April",250.79,IF(J250="Mai",256.52,IF(J250="Juni",259.83,IF(J250="Juli",265.66,IF(J250="August",272.21,IF(J250="September",275.91,IF(J250="Oktober",281.13,IF(J250="November",284.38,IF(J250="Desember",287.34,0))))))))))))</f>
        <v>240.59</v>
      </c>
      <c r="L250" s="20">
        <f>$K$2/K250</f>
        <v>0.99002452304750821</v>
      </c>
      <c r="M250" s="6">
        <v>10</v>
      </c>
      <c r="N250" s="6">
        <v>8200000</v>
      </c>
      <c r="O250" s="6">
        <v>8200000</v>
      </c>
      <c r="P250" s="6">
        <f>O250-N250</f>
        <v>0</v>
      </c>
      <c r="Q250" s="8">
        <f>P250/N250</f>
        <v>0</v>
      </c>
      <c r="R250" s="6"/>
      <c r="S250" s="9">
        <f>(N250+R250)/F250</f>
        <v>61654.135338345863</v>
      </c>
      <c r="T250" s="6">
        <v>61654</v>
      </c>
      <c r="U250" s="5">
        <f>T250-S250</f>
        <v>-0.13533834586269222</v>
      </c>
      <c r="V250" s="4">
        <f>U250/S250</f>
        <v>-2.1951219511875692E-6</v>
      </c>
      <c r="W250" s="22">
        <f>S250*L250</f>
        <v>61039.105932252387</v>
      </c>
      <c r="X250" s="22">
        <f>T250*L250</f>
        <v>61038.971943971068</v>
      </c>
      <c r="Y250" s="22">
        <f>X250-W250</f>
        <v>-0.13398828131903429</v>
      </c>
      <c r="Z250" s="8">
        <f>Y250/W250</f>
        <v>-2.1951219512905146E-6</v>
      </c>
      <c r="AA250" s="6">
        <v>530</v>
      </c>
      <c r="AB250" s="6">
        <v>1895</v>
      </c>
      <c r="AC250" s="6">
        <f>2016-AB250</f>
        <v>121</v>
      </c>
      <c r="AD250" s="6" t="s">
        <v>494</v>
      </c>
    </row>
    <row r="251" spans="1:30" x14ac:dyDescent="0.2">
      <c r="A251">
        <v>5</v>
      </c>
      <c r="B251" s="6" t="s">
        <v>286</v>
      </c>
      <c r="C251" s="6" t="s">
        <v>22</v>
      </c>
      <c r="D251" s="6" t="s">
        <v>23</v>
      </c>
      <c r="E251" s="6" t="s">
        <v>2767</v>
      </c>
      <c r="F251" s="6">
        <v>36</v>
      </c>
      <c r="G251" s="6">
        <v>41</v>
      </c>
      <c r="H251" s="7">
        <v>42391</v>
      </c>
      <c r="I251" s="7">
        <v>42402</v>
      </c>
      <c r="J251" s="3" t="s">
        <v>2534</v>
      </c>
      <c r="K251" s="17">
        <f>IF(J251="Januar",238.19,IF(J251="Februar",240.59,IF(J251="Mars",245.99,IF(J251="April",250.79,IF(J251="Mai",256.52,IF(J251="Juni",259.83,IF(J251="Juli",265.66,IF(J251="August",272.21,IF(J251="September",275.91,IF(J251="Oktober",281.13,IF(J251="November",284.38,IF(J251="Desember",287.34,0))))))))))))</f>
        <v>240.59</v>
      </c>
      <c r="L251" s="20">
        <f>$K$2/K251</f>
        <v>0.99002452304750821</v>
      </c>
      <c r="M251" s="6">
        <v>11</v>
      </c>
      <c r="N251" s="6">
        <v>2190000</v>
      </c>
      <c r="O251" s="6">
        <v>2800000</v>
      </c>
      <c r="P251" s="6">
        <f>O251-N251</f>
        <v>610000</v>
      </c>
      <c r="Q251" s="8">
        <f>P251/N251</f>
        <v>0.27853881278538811</v>
      </c>
      <c r="R251" s="6">
        <v>18845</v>
      </c>
      <c r="S251" s="9">
        <f>(N251+R251)/F251</f>
        <v>61356.805555555555</v>
      </c>
      <c r="T251" s="6">
        <v>78301</v>
      </c>
      <c r="U251" s="5">
        <f>T251-S251</f>
        <v>16944.194444444445</v>
      </c>
      <c r="V251" s="4">
        <f>U251/S251</f>
        <v>0.2761583542530146</v>
      </c>
      <c r="W251" s="22">
        <f>S251*L251</f>
        <v>60744.742155857588</v>
      </c>
      <c r="X251" s="22">
        <f>T251*L251</f>
        <v>77519.910179142942</v>
      </c>
      <c r="Y251" s="22">
        <f>X251-W251</f>
        <v>16775.168023285354</v>
      </c>
      <c r="Z251" s="8">
        <f>Y251/W251</f>
        <v>0.27615835425301466</v>
      </c>
      <c r="AA251" s="6">
        <v>733</v>
      </c>
      <c r="AB251" s="6">
        <v>1896</v>
      </c>
      <c r="AC251" s="6">
        <f>2016-AB251</f>
        <v>120</v>
      </c>
      <c r="AD251" s="6" t="s">
        <v>103</v>
      </c>
    </row>
    <row r="252" spans="1:30" x14ac:dyDescent="0.2">
      <c r="A252">
        <v>5</v>
      </c>
      <c r="B252" s="6" t="s">
        <v>417</v>
      </c>
      <c r="C252" s="6" t="s">
        <v>22</v>
      </c>
      <c r="D252" s="6" t="s">
        <v>23</v>
      </c>
      <c r="E252" s="6" t="s">
        <v>2767</v>
      </c>
      <c r="F252" s="6">
        <v>41</v>
      </c>
      <c r="G252" s="6">
        <v>50</v>
      </c>
      <c r="H252" s="7">
        <v>42391</v>
      </c>
      <c r="I252" s="7">
        <v>42402</v>
      </c>
      <c r="J252" s="3" t="s">
        <v>2534</v>
      </c>
      <c r="K252" s="17">
        <f>IF(J252="Januar",238.19,IF(J252="Februar",240.59,IF(J252="Mars",245.99,IF(J252="April",250.79,IF(J252="Mai",256.52,IF(J252="Juni",259.83,IF(J252="Juli",265.66,IF(J252="August",272.21,IF(J252="September",275.91,IF(J252="Oktober",281.13,IF(J252="November",284.38,IF(J252="Desember",287.34,0))))))))))))</f>
        <v>240.59</v>
      </c>
      <c r="L252" s="20">
        <f>$K$2/K252</f>
        <v>0.99002452304750821</v>
      </c>
      <c r="M252" s="6">
        <v>11</v>
      </c>
      <c r="N252" s="6">
        <v>2990000</v>
      </c>
      <c r="O252" s="6">
        <v>3200000</v>
      </c>
      <c r="P252" s="6">
        <f>O252-N252</f>
        <v>210000</v>
      </c>
      <c r="Q252" s="8">
        <f>P252/N252</f>
        <v>7.0234113712374577E-2</v>
      </c>
      <c r="R252" s="6">
        <v>1210</v>
      </c>
      <c r="S252" s="9">
        <f>(N252+R252)/F252</f>
        <v>72956.341463414632</v>
      </c>
      <c r="T252" s="6">
        <v>78078</v>
      </c>
      <c r="U252" s="5">
        <f>T252-S252</f>
        <v>5121.658536585368</v>
      </c>
      <c r="V252" s="4">
        <f>U252/S252</f>
        <v>7.0201690954496701E-2</v>
      </c>
      <c r="W252" s="22">
        <f>S252*L252</f>
        <v>72228.567160608218</v>
      </c>
      <c r="X252" s="22">
        <f>T252*L252</f>
        <v>77299.134710503349</v>
      </c>
      <c r="Y252" s="22">
        <f>X252-W252</f>
        <v>5070.5675498951314</v>
      </c>
      <c r="Z252" s="8">
        <f>Y252/W252</f>
        <v>7.0201690954496757E-2</v>
      </c>
      <c r="AA252" s="6">
        <v>524</v>
      </c>
      <c r="AB252" s="6">
        <v>1884</v>
      </c>
      <c r="AC252" s="6">
        <f>2016-AB252</f>
        <v>132</v>
      </c>
      <c r="AD252" s="6" t="s">
        <v>364</v>
      </c>
    </row>
    <row r="253" spans="1:30" x14ac:dyDescent="0.2">
      <c r="A253">
        <v>5</v>
      </c>
      <c r="B253" s="2" t="s">
        <v>418</v>
      </c>
      <c r="C253" s="2" t="s">
        <v>22</v>
      </c>
      <c r="D253" s="2" t="s">
        <v>23</v>
      </c>
      <c r="E253" s="6" t="s">
        <v>2767</v>
      </c>
      <c r="F253" s="2">
        <v>41</v>
      </c>
      <c r="G253" s="2">
        <v>46</v>
      </c>
      <c r="H253" s="3">
        <v>42391</v>
      </c>
      <c r="I253" s="3">
        <v>42402</v>
      </c>
      <c r="J253" s="3" t="s">
        <v>2534</v>
      </c>
      <c r="K253" s="17">
        <f>IF(J253="Januar",238.19,IF(J253="Februar",240.59,IF(J253="Mars",245.99,IF(J253="April",250.79,IF(J253="Mai",256.52,IF(J253="Juni",259.83,IF(J253="Juli",265.66,IF(J253="August",272.21,IF(J253="September",275.91,IF(J253="Oktober",281.13,IF(J253="November",284.38,IF(J253="Desember",287.34,0))))))))))))</f>
        <v>240.59</v>
      </c>
      <c r="L253" s="20">
        <f>$K$2/K253</f>
        <v>0.99002452304750821</v>
      </c>
      <c r="M253" s="2">
        <v>11</v>
      </c>
      <c r="N253" s="2">
        <v>2750000</v>
      </c>
      <c r="O253" s="2">
        <v>3010000</v>
      </c>
      <c r="P253" s="2">
        <f>O253-N253</f>
        <v>260000</v>
      </c>
      <c r="Q253" s="4">
        <f>P253/N253</f>
        <v>9.4545454545454544E-2</v>
      </c>
      <c r="R253" s="2">
        <v>24000</v>
      </c>
      <c r="S253" s="9">
        <f>(N253+R253)/F253</f>
        <v>67658.536585365859</v>
      </c>
      <c r="T253" s="2">
        <v>74000</v>
      </c>
      <c r="U253" s="5">
        <f>T253-S253</f>
        <v>6341.4634146341414</v>
      </c>
      <c r="V253" s="4">
        <f>U253/S253</f>
        <v>9.3727469358327251E-2</v>
      </c>
      <c r="W253" s="22">
        <f>S253*L253</f>
        <v>66983.610413019225</v>
      </c>
      <c r="X253" s="22">
        <f>T253*L253</f>
        <v>73261.814705515601</v>
      </c>
      <c r="Y253" s="22">
        <f>X253-W253</f>
        <v>6278.2042924963753</v>
      </c>
      <c r="Z253" s="8">
        <f>Y253/W253</f>
        <v>9.3727469358327042E-2</v>
      </c>
      <c r="AA253" s="11">
        <v>7442</v>
      </c>
      <c r="AB253" s="2">
        <v>1967</v>
      </c>
      <c r="AC253" s="2">
        <f>2016-AB253</f>
        <v>49</v>
      </c>
      <c r="AD253" s="2" t="s">
        <v>37</v>
      </c>
    </row>
    <row r="254" spans="1:30" x14ac:dyDescent="0.2">
      <c r="A254">
        <v>5</v>
      </c>
      <c r="B254" s="6" t="s">
        <v>468</v>
      </c>
      <c r="C254" s="6" t="s">
        <v>22</v>
      </c>
      <c r="D254" s="6" t="s">
        <v>23</v>
      </c>
      <c r="E254" s="6" t="s">
        <v>2767</v>
      </c>
      <c r="F254" s="6">
        <v>43</v>
      </c>
      <c r="G254" s="6">
        <v>47</v>
      </c>
      <c r="H254" s="7">
        <v>42391</v>
      </c>
      <c r="I254" s="7">
        <v>42402</v>
      </c>
      <c r="J254" s="3" t="s">
        <v>2534</v>
      </c>
      <c r="K254" s="17">
        <f>IF(J254="Januar",238.19,IF(J254="Februar",240.59,IF(J254="Mars",245.99,IF(J254="April",250.79,IF(J254="Mai",256.52,IF(J254="Juni",259.83,IF(J254="Juli",265.66,IF(J254="August",272.21,IF(J254="September",275.91,IF(J254="Oktober",281.13,IF(J254="November",284.38,IF(J254="Desember",287.34,0))))))))))))</f>
        <v>240.59</v>
      </c>
      <c r="L254" s="20">
        <f>$K$2/K254</f>
        <v>0.99002452304750821</v>
      </c>
      <c r="M254" s="6">
        <v>11</v>
      </c>
      <c r="N254" s="6">
        <v>2650000</v>
      </c>
      <c r="O254" s="6">
        <v>2900000</v>
      </c>
      <c r="P254" s="6">
        <f>O254-N254</f>
        <v>250000</v>
      </c>
      <c r="Q254" s="8">
        <f>P254/N254</f>
        <v>9.4339622641509441E-2</v>
      </c>
      <c r="R254" s="6">
        <v>52319</v>
      </c>
      <c r="S254" s="9">
        <f>(N254+R254)/F254</f>
        <v>62844.627906976741</v>
      </c>
      <c r="T254" s="6">
        <v>68659</v>
      </c>
      <c r="U254" s="5">
        <f>T254-S254</f>
        <v>5814.3720930232594</v>
      </c>
      <c r="V254" s="4">
        <f>U254/S254</f>
        <v>9.2519795035301222E-2</v>
      </c>
      <c r="W254" s="22">
        <f>S254*L254</f>
        <v>62217.72276970277</v>
      </c>
      <c r="X254" s="22">
        <f>T254*L254</f>
        <v>67974.093727918866</v>
      </c>
      <c r="Y254" s="22">
        <f>X254-W254</f>
        <v>5756.3709582160955</v>
      </c>
      <c r="Z254" s="8">
        <f>Y254/W254</f>
        <v>9.251979503530125E-2</v>
      </c>
      <c r="AA254" s="10">
        <v>4527</v>
      </c>
      <c r="AB254" s="6">
        <v>1955</v>
      </c>
      <c r="AC254" s="6">
        <f>2016-AB254</f>
        <v>61</v>
      </c>
      <c r="AD254" s="6" t="s">
        <v>469</v>
      </c>
    </row>
    <row r="255" spans="1:30" x14ac:dyDescent="0.2">
      <c r="A255">
        <v>5</v>
      </c>
      <c r="B255" s="2" t="s">
        <v>724</v>
      </c>
      <c r="C255" s="2" t="s">
        <v>22</v>
      </c>
      <c r="D255" s="2" t="s">
        <v>23</v>
      </c>
      <c r="E255" s="6" t="s">
        <v>2767</v>
      </c>
      <c r="F255" s="2">
        <v>50</v>
      </c>
      <c r="G255" s="2"/>
      <c r="H255" s="3">
        <v>42391</v>
      </c>
      <c r="I255" s="3">
        <v>42402</v>
      </c>
      <c r="J255" s="3" t="s">
        <v>2534</v>
      </c>
      <c r="K255" s="17">
        <f>IF(J255="Januar",238.19,IF(J255="Februar",240.59,IF(J255="Mars",245.99,IF(J255="April",250.79,IF(J255="Mai",256.52,IF(J255="Juni",259.83,IF(J255="Juli",265.66,IF(J255="August",272.21,IF(J255="September",275.91,IF(J255="Oktober",281.13,IF(J255="November",284.38,IF(J255="Desember",287.34,0))))))))))))</f>
        <v>240.59</v>
      </c>
      <c r="L255" s="20">
        <f>$K$2/K255</f>
        <v>0.99002452304750821</v>
      </c>
      <c r="M255" s="2">
        <v>11</v>
      </c>
      <c r="N255" s="2">
        <v>3000000</v>
      </c>
      <c r="O255" s="2">
        <v>3310000</v>
      </c>
      <c r="P255" s="2">
        <f>O255-N255</f>
        <v>310000</v>
      </c>
      <c r="Q255" s="4">
        <f>P255/N255</f>
        <v>0.10333333333333333</v>
      </c>
      <c r="R255" s="2"/>
      <c r="S255" s="9">
        <f>(N255+R255)/F255</f>
        <v>60000</v>
      </c>
      <c r="T255" s="2">
        <v>66200</v>
      </c>
      <c r="U255" s="5">
        <f>T255-S255</f>
        <v>6200</v>
      </c>
      <c r="V255" s="4">
        <f>U255/S255</f>
        <v>0.10333333333333333</v>
      </c>
      <c r="W255" s="22">
        <f>S255*L255</f>
        <v>59401.47138285049</v>
      </c>
      <c r="X255" s="22">
        <f>T255*L255</f>
        <v>65539.623425745041</v>
      </c>
      <c r="Y255" s="22">
        <f>X255-W255</f>
        <v>6138.1520428945514</v>
      </c>
      <c r="Z255" s="8">
        <f>Y255/W255</f>
        <v>0.10333333333333335</v>
      </c>
      <c r="AA255" s="11">
        <v>1592</v>
      </c>
      <c r="AB255" s="2">
        <v>1896</v>
      </c>
      <c r="AC255" s="2">
        <f>2016-AB255</f>
        <v>120</v>
      </c>
      <c r="AD255" s="2" t="s">
        <v>27</v>
      </c>
    </row>
    <row r="256" spans="1:30" x14ac:dyDescent="0.2">
      <c r="A256">
        <v>5</v>
      </c>
      <c r="B256" s="6" t="s">
        <v>323</v>
      </c>
      <c r="C256" s="6" t="s">
        <v>22</v>
      </c>
      <c r="D256" s="6" t="s">
        <v>23</v>
      </c>
      <c r="E256" s="6" t="s">
        <v>2767</v>
      </c>
      <c r="F256" s="6">
        <v>55</v>
      </c>
      <c r="G256" s="6">
        <v>60</v>
      </c>
      <c r="H256" s="7">
        <v>42391</v>
      </c>
      <c r="I256" s="7">
        <v>42402</v>
      </c>
      <c r="J256" s="3" t="s">
        <v>2534</v>
      </c>
      <c r="K256" s="17">
        <f>IF(J256="Januar",238.19,IF(J256="Februar",240.59,IF(J256="Mars",245.99,IF(J256="April",250.79,IF(J256="Mai",256.52,IF(J256="Juni",259.83,IF(J256="Juli",265.66,IF(J256="August",272.21,IF(J256="September",275.91,IF(J256="Oktober",281.13,IF(J256="November",284.38,IF(J256="Desember",287.34,0))))))))))))</f>
        <v>240.59</v>
      </c>
      <c r="L256" s="20">
        <f>$K$2/K256</f>
        <v>0.99002452304750821</v>
      </c>
      <c r="M256" s="6">
        <v>11</v>
      </c>
      <c r="N256" s="6">
        <v>3500000</v>
      </c>
      <c r="O256" s="6">
        <v>4180000</v>
      </c>
      <c r="P256" s="6">
        <f>O256-N256</f>
        <v>680000</v>
      </c>
      <c r="Q256" s="8">
        <f>P256/N256</f>
        <v>0.19428571428571428</v>
      </c>
      <c r="R256" s="6"/>
      <c r="S256" s="9">
        <f>(N256+R256)/F256</f>
        <v>63636.36363636364</v>
      </c>
      <c r="T256" s="6">
        <v>76000</v>
      </c>
      <c r="U256" s="5">
        <f>T256-S256</f>
        <v>12363.63636363636</v>
      </c>
      <c r="V256" s="4">
        <f>U256/S256</f>
        <v>0.19428571428571423</v>
      </c>
      <c r="W256" s="22">
        <f>S256*L256</f>
        <v>63001.560557568708</v>
      </c>
      <c r="X256" s="22">
        <f>T256*L256</f>
        <v>75241.863751610625</v>
      </c>
      <c r="Y256" s="22">
        <f>X256-W256</f>
        <v>12240.303194041917</v>
      </c>
      <c r="Z256" s="8">
        <f>Y256/W256</f>
        <v>0.19428571428571423</v>
      </c>
      <c r="AA256" s="6">
        <v>681</v>
      </c>
      <c r="AB256" s="6">
        <v>1904</v>
      </c>
      <c r="AC256" s="6">
        <f>2016-AB256</f>
        <v>112</v>
      </c>
      <c r="AD256" s="6" t="s">
        <v>37</v>
      </c>
    </row>
    <row r="257" spans="1:30" x14ac:dyDescent="0.2">
      <c r="A257">
        <v>5</v>
      </c>
      <c r="B257" s="6" t="s">
        <v>1239</v>
      </c>
      <c r="C257" s="6" t="s">
        <v>22</v>
      </c>
      <c r="D257" s="6" t="s">
        <v>23</v>
      </c>
      <c r="E257" s="6" t="s">
        <v>2767</v>
      </c>
      <c r="F257" s="6">
        <v>63</v>
      </c>
      <c r="G257" s="6">
        <v>72</v>
      </c>
      <c r="H257" s="7">
        <v>42391</v>
      </c>
      <c r="I257" s="7">
        <v>42402</v>
      </c>
      <c r="J257" s="3" t="s">
        <v>2534</v>
      </c>
      <c r="K257" s="17">
        <f>IF(J257="Januar",238.19,IF(J257="Februar",240.59,IF(J257="Mars",245.99,IF(J257="April",250.79,IF(J257="Mai",256.52,IF(J257="Juni",259.83,IF(J257="Juli",265.66,IF(J257="August",272.21,IF(J257="September",275.91,IF(J257="Oktober",281.13,IF(J257="November",284.38,IF(J257="Desember",287.34,0))))))))))))</f>
        <v>240.59</v>
      </c>
      <c r="L257" s="20">
        <f>$K$2/K257</f>
        <v>0.99002452304750821</v>
      </c>
      <c r="M257" s="6">
        <v>11</v>
      </c>
      <c r="N257" s="6">
        <v>2700000</v>
      </c>
      <c r="O257" s="6">
        <v>3100000</v>
      </c>
      <c r="P257" s="6">
        <f>O257-N257</f>
        <v>400000</v>
      </c>
      <c r="Q257" s="8">
        <f>P257/N257</f>
        <v>0.14814814814814814</v>
      </c>
      <c r="R257" s="6">
        <v>1427</v>
      </c>
      <c r="S257" s="9">
        <f>(N257+R257)/F257</f>
        <v>42879.793650793654</v>
      </c>
      <c r="T257" s="6">
        <v>49229</v>
      </c>
      <c r="U257" s="5">
        <f>T257-S257</f>
        <v>6349.2063492063462</v>
      </c>
      <c r="V257" s="4">
        <f>U257/S257</f>
        <v>0.14806989046900018</v>
      </c>
      <c r="W257" s="22">
        <f>S257*L257</f>
        <v>42452.047257502556</v>
      </c>
      <c r="X257" s="22">
        <f>T257*L257</f>
        <v>48737.917245105782</v>
      </c>
      <c r="Y257" s="22">
        <f>X257-W257</f>
        <v>6285.869987603226</v>
      </c>
      <c r="Z257" s="8">
        <f>Y257/W257</f>
        <v>0.14806989046900026</v>
      </c>
      <c r="AA257" s="10">
        <v>5010</v>
      </c>
      <c r="AB257" s="6">
        <v>1997</v>
      </c>
      <c r="AC257" s="6">
        <f>2016-AB257</f>
        <v>19</v>
      </c>
      <c r="AD257" s="6" t="s">
        <v>37</v>
      </c>
    </row>
    <row r="258" spans="1:30" x14ac:dyDescent="0.2">
      <c r="A258">
        <v>5</v>
      </c>
      <c r="B258" s="6" t="s">
        <v>919</v>
      </c>
      <c r="C258" s="6" t="s">
        <v>22</v>
      </c>
      <c r="D258" s="6" t="s">
        <v>23</v>
      </c>
      <c r="E258" s="6" t="s">
        <v>2767</v>
      </c>
      <c r="F258" s="6">
        <v>83</v>
      </c>
      <c r="G258" s="6">
        <v>90</v>
      </c>
      <c r="H258" s="7">
        <v>42391</v>
      </c>
      <c r="I258" s="7">
        <v>42402</v>
      </c>
      <c r="J258" s="3" t="s">
        <v>2534</v>
      </c>
      <c r="K258" s="17">
        <f>IF(J258="Januar",238.19,IF(J258="Februar",240.59,IF(J258="Mars",245.99,IF(J258="April",250.79,IF(J258="Mai",256.52,IF(J258="Juni",259.83,IF(J258="Juli",265.66,IF(J258="August",272.21,IF(J258="September",275.91,IF(J258="Oktober",281.13,IF(J258="November",284.38,IF(J258="Desember",287.34,0))))))))))))</f>
        <v>240.59</v>
      </c>
      <c r="L258" s="20">
        <f>$K$2/K258</f>
        <v>0.99002452304750821</v>
      </c>
      <c r="M258" s="6">
        <v>11</v>
      </c>
      <c r="N258" s="6">
        <v>4190000</v>
      </c>
      <c r="O258" s="6">
        <v>4250000</v>
      </c>
      <c r="P258" s="6">
        <f>O258-N258</f>
        <v>60000</v>
      </c>
      <c r="Q258" s="8">
        <f>P258/N258</f>
        <v>1.4319809069212411E-2</v>
      </c>
      <c r="R258" s="6">
        <v>7039</v>
      </c>
      <c r="S258" s="9">
        <f>(N258+R258)/F258</f>
        <v>50566.734939759037</v>
      </c>
      <c r="T258" s="6">
        <v>51290</v>
      </c>
      <c r="U258" s="5">
        <f>T258-S258</f>
        <v>723.26506024096307</v>
      </c>
      <c r="V258" s="4">
        <f>U258/S258</f>
        <v>1.4303178979275612E-2</v>
      </c>
      <c r="W258" s="22">
        <f>S258*L258</f>
        <v>50062.307640804713</v>
      </c>
      <c r="X258" s="22">
        <f>T258*L258</f>
        <v>50778.357787106695</v>
      </c>
      <c r="Y258" s="22">
        <f>X258-W258</f>
        <v>716.05014630198275</v>
      </c>
      <c r="Z258" s="8">
        <f>Y258/W258</f>
        <v>1.430317897927553E-2</v>
      </c>
      <c r="AA258" s="10">
        <v>12714</v>
      </c>
      <c r="AB258" s="6">
        <v>1992</v>
      </c>
      <c r="AC258" s="6">
        <f>2016-AB258</f>
        <v>24</v>
      </c>
      <c r="AD258" s="6" t="s">
        <v>120</v>
      </c>
    </row>
    <row r="259" spans="1:30" x14ac:dyDescent="0.2">
      <c r="A259">
        <v>5</v>
      </c>
      <c r="B259" s="6" t="s">
        <v>2223</v>
      </c>
      <c r="C259" s="6" t="s">
        <v>22</v>
      </c>
      <c r="D259" s="6" t="s">
        <v>23</v>
      </c>
      <c r="E259" s="6" t="s">
        <v>2767</v>
      </c>
      <c r="F259" s="6">
        <v>104</v>
      </c>
      <c r="G259" s="6"/>
      <c r="H259" s="7">
        <v>42391</v>
      </c>
      <c r="I259" s="7">
        <v>42402</v>
      </c>
      <c r="J259" s="3" t="s">
        <v>2534</v>
      </c>
      <c r="K259" s="17">
        <f>IF(J259="Januar",238.19,IF(J259="Februar",240.59,IF(J259="Mars",245.99,IF(J259="April",250.79,IF(J259="Mai",256.52,IF(J259="Juni",259.83,IF(J259="Juli",265.66,IF(J259="August",272.21,IF(J259="September",275.91,IF(J259="Oktober",281.13,IF(J259="November",284.38,IF(J259="Desember",287.34,0))))))))))))</f>
        <v>240.59</v>
      </c>
      <c r="L259" s="20">
        <f>$K$2/K259</f>
        <v>0.99002452304750821</v>
      </c>
      <c r="M259" s="6">
        <v>11</v>
      </c>
      <c r="N259" s="6">
        <v>5990000</v>
      </c>
      <c r="O259" s="6">
        <v>7200000</v>
      </c>
      <c r="P259" s="6">
        <f>O259-N259</f>
        <v>1210000</v>
      </c>
      <c r="Q259" s="8">
        <f>P259/N259</f>
        <v>0.2020033388981636</v>
      </c>
      <c r="R259" s="6"/>
      <c r="S259" s="9">
        <f>(N259+R259)/F259</f>
        <v>57596.153846153844</v>
      </c>
      <c r="T259" s="6">
        <v>69231</v>
      </c>
      <c r="U259" s="5">
        <f>T259-S259</f>
        <v>11634.846153846156</v>
      </c>
      <c r="V259" s="4">
        <f>U259/S259</f>
        <v>0.20200734557595998</v>
      </c>
      <c r="W259" s="22">
        <f>S259*L259</f>
        <v>57021.604740909366</v>
      </c>
      <c r="X259" s="22">
        <f>T259*L259</f>
        <v>68540.387755102041</v>
      </c>
      <c r="Y259" s="22">
        <f>X259-W259</f>
        <v>11518.783014192675</v>
      </c>
      <c r="Z259" s="8">
        <f>Y259/W259</f>
        <v>0.20200734557595995</v>
      </c>
      <c r="AA259" s="6">
        <v>681</v>
      </c>
      <c r="AB259" s="6">
        <v>2007</v>
      </c>
      <c r="AC259" s="6">
        <f>2016-AB259</f>
        <v>9</v>
      </c>
      <c r="AD259" s="6" t="s">
        <v>494</v>
      </c>
    </row>
    <row r="260" spans="1:30" x14ac:dyDescent="0.2">
      <c r="A260">
        <v>5</v>
      </c>
      <c r="B260" s="2" t="s">
        <v>2296</v>
      </c>
      <c r="C260" s="2" t="s">
        <v>22</v>
      </c>
      <c r="D260" s="2" t="s">
        <v>23</v>
      </c>
      <c r="E260" s="6" t="s">
        <v>2767</v>
      </c>
      <c r="F260" s="2">
        <v>111</v>
      </c>
      <c r="G260" s="2">
        <v>119</v>
      </c>
      <c r="H260" s="3">
        <v>42391</v>
      </c>
      <c r="I260" s="3">
        <v>42402</v>
      </c>
      <c r="J260" s="3" t="s">
        <v>2534</v>
      </c>
      <c r="K260" s="17">
        <f>IF(J260="Januar",238.19,IF(J260="Februar",240.59,IF(J260="Mars",245.99,IF(J260="April",250.79,IF(J260="Mai",256.52,IF(J260="Juni",259.83,IF(J260="Juli",265.66,IF(J260="August",272.21,IF(J260="September",275.91,IF(J260="Oktober",281.13,IF(J260="November",284.38,IF(J260="Desember",287.34,0))))))))))))</f>
        <v>240.59</v>
      </c>
      <c r="L260" s="20">
        <f>$K$2/K260</f>
        <v>0.99002452304750821</v>
      </c>
      <c r="M260" s="2">
        <v>11</v>
      </c>
      <c r="N260" s="2">
        <v>5200000</v>
      </c>
      <c r="O260" s="2">
        <v>5200000</v>
      </c>
      <c r="P260" s="2">
        <f>O260-N260</f>
        <v>0</v>
      </c>
      <c r="Q260" s="4">
        <f>P260/N260</f>
        <v>0</v>
      </c>
      <c r="R260" s="2">
        <v>70874</v>
      </c>
      <c r="S260" s="9">
        <f>(N260+R260)/F260</f>
        <v>47485.351351351354</v>
      </c>
      <c r="T260" s="2">
        <v>47485</v>
      </c>
      <c r="U260" s="5">
        <f>T260-S260</f>
        <v>-0.35135135135351447</v>
      </c>
      <c r="V260" s="4">
        <f>U260/S260</f>
        <v>-7.3991523986800113E-6</v>
      </c>
      <c r="W260" s="22">
        <f>S260*L260</f>
        <v>47011.662323364973</v>
      </c>
      <c r="X260" s="22">
        <f>T260*L260</f>
        <v>47011.314476910928</v>
      </c>
      <c r="Y260" s="22">
        <f>X260-W260</f>
        <v>-0.34784645404579351</v>
      </c>
      <c r="Z260" s="8">
        <f>Y260/W260</f>
        <v>-7.3991523986785832E-6</v>
      </c>
      <c r="AA260" s="11">
        <v>41297</v>
      </c>
      <c r="AB260" s="2">
        <v>1981</v>
      </c>
      <c r="AC260" s="2">
        <f>2016-AB260</f>
        <v>35</v>
      </c>
      <c r="AD260" s="2" t="s">
        <v>37</v>
      </c>
    </row>
    <row r="261" spans="1:30" x14ac:dyDescent="0.2">
      <c r="A261">
        <v>5</v>
      </c>
      <c r="B261" s="2" t="s">
        <v>848</v>
      </c>
      <c r="C261" s="2" t="s">
        <v>22</v>
      </c>
      <c r="D261" s="2" t="s">
        <v>23</v>
      </c>
      <c r="E261" s="6" t="s">
        <v>2767</v>
      </c>
      <c r="F261" s="2">
        <v>122</v>
      </c>
      <c r="G261" s="2">
        <v>135</v>
      </c>
      <c r="H261" s="3">
        <v>42391</v>
      </c>
      <c r="I261" s="3">
        <v>42402</v>
      </c>
      <c r="J261" s="3" t="s">
        <v>2534</v>
      </c>
      <c r="K261" s="17">
        <f>IF(J261="Januar",238.19,IF(J261="Februar",240.59,IF(J261="Mars",245.99,IF(J261="April",250.79,IF(J261="Mai",256.52,IF(J261="Juni",259.83,IF(J261="Juli",265.66,IF(J261="August",272.21,IF(J261="September",275.91,IF(J261="Oktober",281.13,IF(J261="November",284.38,IF(J261="Desember",287.34,0))))))))))))</f>
        <v>240.59</v>
      </c>
      <c r="L261" s="20">
        <f>$K$2/K261</f>
        <v>0.99002452304750821</v>
      </c>
      <c r="M261" s="2">
        <v>11</v>
      </c>
      <c r="N261" s="2">
        <v>7390000</v>
      </c>
      <c r="O261" s="2">
        <v>8920000</v>
      </c>
      <c r="P261" s="2">
        <f>O261-N261</f>
        <v>1530000</v>
      </c>
      <c r="Q261" s="4">
        <f>P261/N261</f>
        <v>0.20703653585926929</v>
      </c>
      <c r="R261" s="2">
        <v>3105</v>
      </c>
      <c r="S261" s="9">
        <f>(N261+R261)/F261</f>
        <v>60599.221311475412</v>
      </c>
      <c r="T261" s="2">
        <v>73140</v>
      </c>
      <c r="U261" s="5">
        <f>T261-S261</f>
        <v>12540.778688524588</v>
      </c>
      <c r="V261" s="4">
        <f>U261/S261</f>
        <v>0.20694620190028407</v>
      </c>
      <c r="W261" s="22">
        <f>S261*L261</f>
        <v>59994.715175943842</v>
      </c>
      <c r="X261" s="22">
        <f>T261*L261</f>
        <v>72410.393615694746</v>
      </c>
      <c r="Y261" s="22">
        <f>X261-W261</f>
        <v>12415.678439750904</v>
      </c>
      <c r="Z261" s="8">
        <f>Y261/W261</f>
        <v>0.20694620190028395</v>
      </c>
      <c r="AA261" s="2">
        <v>809</v>
      </c>
      <c r="AB261" s="2">
        <v>2002</v>
      </c>
      <c r="AC261" s="2">
        <f>2016-AB261</f>
        <v>14</v>
      </c>
      <c r="AD261" s="2" t="s">
        <v>75</v>
      </c>
    </row>
    <row r="262" spans="1:30" x14ac:dyDescent="0.2">
      <c r="A262">
        <v>5</v>
      </c>
      <c r="B262" s="2" t="s">
        <v>1179</v>
      </c>
      <c r="C262" s="2" t="s">
        <v>22</v>
      </c>
      <c r="D262" s="2" t="s">
        <v>23</v>
      </c>
      <c r="E262" s="6" t="s">
        <v>2767</v>
      </c>
      <c r="F262" s="2">
        <v>61</v>
      </c>
      <c r="G262" s="2">
        <v>75</v>
      </c>
      <c r="H262" s="3">
        <v>42384</v>
      </c>
      <c r="I262" s="3">
        <v>42402</v>
      </c>
      <c r="J262" s="3" t="s">
        <v>2534</v>
      </c>
      <c r="K262" s="17">
        <f>IF(J262="Januar",238.19,IF(J262="Februar",240.59,IF(J262="Mars",245.99,IF(J262="April",250.79,IF(J262="Mai",256.52,IF(J262="Juni",259.83,IF(J262="Juli",265.66,IF(J262="August",272.21,IF(J262="September",275.91,IF(J262="Oktober",281.13,IF(J262="November",284.38,IF(J262="Desember",287.34,0))))))))))))</f>
        <v>240.59</v>
      </c>
      <c r="L262" s="20">
        <f>$K$2/K262</f>
        <v>0.99002452304750821</v>
      </c>
      <c r="M262" s="2">
        <v>18</v>
      </c>
      <c r="N262" s="2">
        <v>3700000</v>
      </c>
      <c r="O262" s="2">
        <v>3730000</v>
      </c>
      <c r="P262" s="2">
        <f>O262-N262</f>
        <v>30000</v>
      </c>
      <c r="Q262" s="4">
        <f>P262/N262</f>
        <v>8.1081081081081086E-3</v>
      </c>
      <c r="R262" s="2"/>
      <c r="S262" s="9">
        <f>(N262+R262)/F262</f>
        <v>60655.737704918036</v>
      </c>
      <c r="T262" s="2">
        <v>61148</v>
      </c>
      <c r="U262" s="5">
        <f>T262-S262</f>
        <v>492.26229508196411</v>
      </c>
      <c r="V262" s="4">
        <f>U262/S262</f>
        <v>8.1156756756756241E-3</v>
      </c>
      <c r="W262" s="22">
        <f>S262*L262</f>
        <v>60050.667791406238</v>
      </c>
      <c r="X262" s="22">
        <f>T262*L262</f>
        <v>60538.019535309031</v>
      </c>
      <c r="Y262" s="22">
        <f>X262-W262</f>
        <v>487.3517439027928</v>
      </c>
      <c r="Z262" s="8">
        <f>Y262/W262</f>
        <v>8.1156756756756172E-3</v>
      </c>
      <c r="AA262" s="2">
        <v>910</v>
      </c>
      <c r="AB262" s="2">
        <v>1958</v>
      </c>
      <c r="AC262" s="2">
        <f>2016-AB262</f>
        <v>58</v>
      </c>
      <c r="AD262" s="2" t="s">
        <v>37</v>
      </c>
    </row>
    <row r="263" spans="1:30" x14ac:dyDescent="0.2">
      <c r="A263">
        <v>5</v>
      </c>
      <c r="B263" s="2" t="s">
        <v>2059</v>
      </c>
      <c r="C263" s="2" t="s">
        <v>22</v>
      </c>
      <c r="D263" s="2" t="s">
        <v>23</v>
      </c>
      <c r="E263" s="6" t="s">
        <v>2767</v>
      </c>
      <c r="F263" s="2">
        <v>91</v>
      </c>
      <c r="G263" s="2">
        <v>100</v>
      </c>
      <c r="H263" s="3">
        <v>42384</v>
      </c>
      <c r="I263" s="3">
        <v>42402</v>
      </c>
      <c r="J263" s="3" t="s">
        <v>2534</v>
      </c>
      <c r="K263" s="17">
        <f>IF(J263="Januar",238.19,IF(J263="Februar",240.59,IF(J263="Mars",245.99,IF(J263="April",250.79,IF(J263="Mai",256.52,IF(J263="Juni",259.83,IF(J263="Juli",265.66,IF(J263="August",272.21,IF(J263="September",275.91,IF(J263="Oktober",281.13,IF(J263="November",284.38,IF(J263="Desember",287.34,0))))))))))))</f>
        <v>240.59</v>
      </c>
      <c r="L263" s="20">
        <f>$K$2/K263</f>
        <v>0.99002452304750821</v>
      </c>
      <c r="M263" s="2">
        <v>18</v>
      </c>
      <c r="N263" s="2">
        <v>4940000</v>
      </c>
      <c r="O263" s="2">
        <v>5050000</v>
      </c>
      <c r="P263" s="2">
        <f>O263-N263</f>
        <v>110000</v>
      </c>
      <c r="Q263" s="4">
        <f>P263/N263</f>
        <v>2.2267206477732792E-2</v>
      </c>
      <c r="R263" s="2">
        <v>107659</v>
      </c>
      <c r="S263" s="9">
        <f>(N263+R263)/F263</f>
        <v>55468.780219780223</v>
      </c>
      <c r="T263" s="2">
        <v>56678</v>
      </c>
      <c r="U263" s="5">
        <f>T263-S263</f>
        <v>1209.219780219777</v>
      </c>
      <c r="V263" s="4">
        <f>U263/S263</f>
        <v>2.1800006696173355E-2</v>
      </c>
      <c r="W263" s="22">
        <f>S263*L263</f>
        <v>54915.45268111497</v>
      </c>
      <c r="X263" s="22">
        <f>T263*L263</f>
        <v>56112.609917286667</v>
      </c>
      <c r="Y263" s="22">
        <f>X263-W263</f>
        <v>1197.1572361716971</v>
      </c>
      <c r="Z263" s="8">
        <f>Y263/W263</f>
        <v>2.1800006696173352E-2</v>
      </c>
      <c r="AA263" s="11">
        <v>1317</v>
      </c>
      <c r="AB263" s="2">
        <v>1928</v>
      </c>
      <c r="AC263" s="2">
        <f>2016-AB263</f>
        <v>88</v>
      </c>
      <c r="AD263" s="2" t="s">
        <v>183</v>
      </c>
    </row>
    <row r="264" spans="1:30" x14ac:dyDescent="0.2">
      <c r="A264">
        <v>5</v>
      </c>
      <c r="B264" s="6" t="s">
        <v>1387</v>
      </c>
      <c r="C264" s="6" t="s">
        <v>22</v>
      </c>
      <c r="D264" s="6" t="s">
        <v>23</v>
      </c>
      <c r="E264" s="6" t="s">
        <v>2767</v>
      </c>
      <c r="F264" s="6">
        <v>67</v>
      </c>
      <c r="G264" s="6">
        <v>83</v>
      </c>
      <c r="H264" s="7">
        <v>42378</v>
      </c>
      <c r="I264" s="7">
        <v>42402</v>
      </c>
      <c r="J264" s="3" t="s">
        <v>2534</v>
      </c>
      <c r="K264" s="17">
        <f>IF(J264="Januar",238.19,IF(J264="Februar",240.59,IF(J264="Mars",245.99,IF(J264="April",250.79,IF(J264="Mai",256.52,IF(J264="Juni",259.83,IF(J264="Juli",265.66,IF(J264="August",272.21,IF(J264="September",275.91,IF(J264="Oktober",281.13,IF(J264="November",284.38,IF(J264="Desember",287.34,0))))))))))))</f>
        <v>240.59</v>
      </c>
      <c r="L264" s="20">
        <f>$K$2/K264</f>
        <v>0.99002452304750821</v>
      </c>
      <c r="M264" s="6">
        <v>24</v>
      </c>
      <c r="N264" s="6">
        <v>5050000</v>
      </c>
      <c r="O264" s="6">
        <v>5050000</v>
      </c>
      <c r="P264" s="6">
        <f>O264-N264</f>
        <v>0</v>
      </c>
      <c r="Q264" s="8">
        <f>P264/N264</f>
        <v>0</v>
      </c>
      <c r="R264" s="6"/>
      <c r="S264" s="9">
        <f>(N264+R264)/F264</f>
        <v>75373.13432835821</v>
      </c>
      <c r="T264" s="6">
        <v>75373</v>
      </c>
      <c r="U264" s="5">
        <f>T264-S264</f>
        <v>-0.13432835821004119</v>
      </c>
      <c r="V264" s="4">
        <f>U264/S264</f>
        <v>-1.78217821783619E-6</v>
      </c>
      <c r="W264" s="22">
        <f>S264*L264</f>
        <v>74621.251364028605</v>
      </c>
      <c r="X264" s="22">
        <f>T264*L264</f>
        <v>74621.118375659833</v>
      </c>
      <c r="Y264" s="22">
        <f>X264-W264</f>
        <v>-0.1329883687722031</v>
      </c>
      <c r="Z264" s="8">
        <f>Y264/W264</f>
        <v>-1.7821782178837937E-6</v>
      </c>
      <c r="AA264" s="10">
        <v>2340</v>
      </c>
      <c r="AB264" s="6">
        <v>2013</v>
      </c>
      <c r="AC264" s="6">
        <f>2016-AB264</f>
        <v>3</v>
      </c>
      <c r="AD264" s="6" t="s">
        <v>295</v>
      </c>
    </row>
    <row r="265" spans="1:30" x14ac:dyDescent="0.2">
      <c r="A265">
        <v>5</v>
      </c>
      <c r="B265" s="6" t="s">
        <v>646</v>
      </c>
      <c r="C265" s="6" t="s">
        <v>22</v>
      </c>
      <c r="D265" s="6" t="s">
        <v>23</v>
      </c>
      <c r="E265" s="6" t="s">
        <v>2767</v>
      </c>
      <c r="F265" s="6">
        <v>48</v>
      </c>
      <c r="G265" s="6">
        <v>53</v>
      </c>
      <c r="H265" s="7">
        <v>42372</v>
      </c>
      <c r="I265" s="7">
        <v>42402</v>
      </c>
      <c r="J265" s="3" t="s">
        <v>2534</v>
      </c>
      <c r="K265" s="17">
        <f>IF(J265="Januar",238.19,IF(J265="Februar",240.59,IF(J265="Mars",245.99,IF(J265="April",250.79,IF(J265="Mai",256.52,IF(J265="Juni",259.83,IF(J265="Juli",265.66,IF(J265="August",272.21,IF(J265="September",275.91,IF(J265="Oktober",281.13,IF(J265="November",284.38,IF(J265="Desember",287.34,0))))))))))))</f>
        <v>240.59</v>
      </c>
      <c r="L265" s="20">
        <f>$K$2/K265</f>
        <v>0.99002452304750821</v>
      </c>
      <c r="M265" s="6">
        <v>30</v>
      </c>
      <c r="N265" s="6">
        <v>3700000</v>
      </c>
      <c r="O265" s="6">
        <v>3630000</v>
      </c>
      <c r="P265" s="6">
        <f>O265-N265</f>
        <v>-70000</v>
      </c>
      <c r="Q265" s="8">
        <f>P265/N265</f>
        <v>-1.891891891891892E-2</v>
      </c>
      <c r="R265" s="6">
        <v>2888</v>
      </c>
      <c r="S265" s="9">
        <f>(N265+R265)/F265</f>
        <v>77143.5</v>
      </c>
      <c r="T265" s="6">
        <v>75685</v>
      </c>
      <c r="U265" s="5">
        <f>T265-S265</f>
        <v>-1458.5</v>
      </c>
      <c r="V265" s="4">
        <f>U265/S265</f>
        <v>-1.8906323928782075E-2</v>
      </c>
      <c r="W265" s="22">
        <f>S265*L265</f>
        <v>76373.95679371545</v>
      </c>
      <c r="X265" s="22">
        <f>T265*L265</f>
        <v>74930.006026850664</v>
      </c>
      <c r="Y265" s="22">
        <f>X265-W265</f>
        <v>-1443.9507668647857</v>
      </c>
      <c r="Z265" s="8">
        <f>Y265/W265</f>
        <v>-1.8906323928782009E-2</v>
      </c>
      <c r="AA265" s="10">
        <v>3636</v>
      </c>
      <c r="AB265" s="6">
        <v>2012</v>
      </c>
      <c r="AC265" s="6">
        <f>2016-AB265</f>
        <v>4</v>
      </c>
      <c r="AD265" s="6" t="s">
        <v>37</v>
      </c>
    </row>
    <row r="266" spans="1:30" x14ac:dyDescent="0.2">
      <c r="A266">
        <v>5</v>
      </c>
      <c r="B266" s="6" t="s">
        <v>536</v>
      </c>
      <c r="C266" s="6" t="s">
        <v>22</v>
      </c>
      <c r="D266" s="6" t="s">
        <v>23</v>
      </c>
      <c r="E266" s="6" t="s">
        <v>2767</v>
      </c>
      <c r="F266" s="6">
        <v>45</v>
      </c>
      <c r="G266" s="6">
        <v>51</v>
      </c>
      <c r="H266" s="7">
        <v>42393</v>
      </c>
      <c r="I266" s="7">
        <v>42403</v>
      </c>
      <c r="J266" s="3" t="s">
        <v>2534</v>
      </c>
      <c r="K266" s="17">
        <f>IF(J266="Januar",238.19,IF(J266="Februar",240.59,IF(J266="Mars",245.99,IF(J266="April",250.79,IF(J266="Mai",256.52,IF(J266="Juni",259.83,IF(J266="Juli",265.66,IF(J266="August",272.21,IF(J266="September",275.91,IF(J266="Oktober",281.13,IF(J266="November",284.38,IF(J266="Desember",287.34,0))))))))))))</f>
        <v>240.59</v>
      </c>
      <c r="L266" s="20">
        <f>$K$2/K266</f>
        <v>0.99002452304750821</v>
      </c>
      <c r="M266" s="6">
        <v>10</v>
      </c>
      <c r="N266" s="6">
        <v>2350000</v>
      </c>
      <c r="O266" s="6">
        <v>2560000</v>
      </c>
      <c r="P266" s="6">
        <f>O266-N266</f>
        <v>210000</v>
      </c>
      <c r="Q266" s="8">
        <f>P266/N266</f>
        <v>8.9361702127659579E-2</v>
      </c>
      <c r="R266" s="6">
        <v>111244</v>
      </c>
      <c r="S266" s="9">
        <f>(N266+R266)/F266</f>
        <v>54694.311111111114</v>
      </c>
      <c r="T266" s="6">
        <v>59361</v>
      </c>
      <c r="U266" s="5">
        <f>T266-S266</f>
        <v>4666.6888888888861</v>
      </c>
      <c r="V266" s="4">
        <f>U266/S266</f>
        <v>8.5323113027395842E-2</v>
      </c>
      <c r="W266" s="22">
        <f>S266*L266</f>
        <v>54148.709271189808</v>
      </c>
      <c r="X266" s="22">
        <f>T266*L266</f>
        <v>58768.845712623137</v>
      </c>
      <c r="Y266" s="22">
        <f>X266-W266</f>
        <v>4620.1364414333293</v>
      </c>
      <c r="Z266" s="8">
        <f>Y266/W266</f>
        <v>8.5323113027395925E-2</v>
      </c>
      <c r="AA266" s="6">
        <v>566</v>
      </c>
      <c r="AB266" s="6">
        <v>1915</v>
      </c>
      <c r="AC266" s="6">
        <f>2016-AB266</f>
        <v>101</v>
      </c>
      <c r="AD266" s="6" t="s">
        <v>156</v>
      </c>
    </row>
    <row r="267" spans="1:30" x14ac:dyDescent="0.2">
      <c r="A267">
        <v>5</v>
      </c>
      <c r="B267" s="6" t="s">
        <v>1178</v>
      </c>
      <c r="C267" s="6" t="s">
        <v>22</v>
      </c>
      <c r="D267" s="6" t="s">
        <v>23</v>
      </c>
      <c r="E267" s="6" t="s">
        <v>2767</v>
      </c>
      <c r="F267" s="6">
        <v>61</v>
      </c>
      <c r="G267" s="6">
        <v>67</v>
      </c>
      <c r="H267" s="7">
        <v>42392</v>
      </c>
      <c r="I267" s="7">
        <v>42403</v>
      </c>
      <c r="J267" s="3" t="s">
        <v>2534</v>
      </c>
      <c r="K267" s="17">
        <f>IF(J267="Januar",238.19,IF(J267="Februar",240.59,IF(J267="Mars",245.99,IF(J267="April",250.79,IF(J267="Mai",256.52,IF(J267="Juni",259.83,IF(J267="Juli",265.66,IF(J267="August",272.21,IF(J267="September",275.91,IF(J267="Oktober",281.13,IF(J267="November",284.38,IF(J267="Desember",287.34,0))))))))))))</f>
        <v>240.59</v>
      </c>
      <c r="L267" s="20">
        <f>$K$2/K267</f>
        <v>0.99002452304750821</v>
      </c>
      <c r="M267" s="6">
        <v>11</v>
      </c>
      <c r="N267" s="6">
        <v>2600000</v>
      </c>
      <c r="O267" s="6">
        <v>3060000</v>
      </c>
      <c r="P267" s="6">
        <f>O267-N267</f>
        <v>460000</v>
      </c>
      <c r="Q267" s="8">
        <f>P267/N267</f>
        <v>0.17692307692307693</v>
      </c>
      <c r="R267" s="6">
        <v>181250</v>
      </c>
      <c r="S267" s="9">
        <f>(N267+R267)/F267</f>
        <v>45594.262295081964</v>
      </c>
      <c r="T267" s="6">
        <v>53135</v>
      </c>
      <c r="U267" s="5">
        <f>T267-S267</f>
        <v>7540.7377049180359</v>
      </c>
      <c r="V267" s="4">
        <f>U267/S267</f>
        <v>0.1653878651685394</v>
      </c>
      <c r="W267" s="22">
        <f>S267*L267</f>
        <v>45139.437782391506</v>
      </c>
      <c r="X267" s="22">
        <f>T267*L267</f>
        <v>52604.95303212935</v>
      </c>
      <c r="Y267" s="22">
        <f>X267-W267</f>
        <v>7465.515249737844</v>
      </c>
      <c r="Z267" s="8">
        <f>Y267/W267</f>
        <v>0.16538786516853951</v>
      </c>
      <c r="AA267" s="10">
        <v>2057</v>
      </c>
      <c r="AB267" s="6">
        <v>1949</v>
      </c>
      <c r="AC267" s="6">
        <f>2016-AB267</f>
        <v>67</v>
      </c>
      <c r="AD267" s="6" t="s">
        <v>173</v>
      </c>
    </row>
    <row r="268" spans="1:30" x14ac:dyDescent="0.2">
      <c r="A268">
        <v>5</v>
      </c>
      <c r="B268" s="6" t="s">
        <v>1889</v>
      </c>
      <c r="C268" s="6" t="s">
        <v>22</v>
      </c>
      <c r="D268" s="6" t="s">
        <v>23</v>
      </c>
      <c r="E268" s="6" t="s">
        <v>2767</v>
      </c>
      <c r="F268" s="6">
        <v>82</v>
      </c>
      <c r="G268" s="6">
        <v>90</v>
      </c>
      <c r="H268" s="7">
        <v>42392</v>
      </c>
      <c r="I268" s="7">
        <v>42403</v>
      </c>
      <c r="J268" s="3" t="s">
        <v>2534</v>
      </c>
      <c r="K268" s="17">
        <f>IF(J268="Januar",238.19,IF(J268="Februar",240.59,IF(J268="Mars",245.99,IF(J268="April",250.79,IF(J268="Mai",256.52,IF(J268="Juni",259.83,IF(J268="Juli",265.66,IF(J268="August",272.21,IF(J268="September",275.91,IF(J268="Oktober",281.13,IF(J268="November",284.38,IF(J268="Desember",287.34,0))))))))))))</f>
        <v>240.59</v>
      </c>
      <c r="L268" s="20">
        <f>$K$2/K268</f>
        <v>0.99002452304750821</v>
      </c>
      <c r="M268" s="6">
        <v>11</v>
      </c>
      <c r="N268" s="6">
        <v>4600000</v>
      </c>
      <c r="O268" s="6">
        <v>5250000</v>
      </c>
      <c r="P268" s="6">
        <f>O268-N268</f>
        <v>650000</v>
      </c>
      <c r="Q268" s="8">
        <f>P268/N268</f>
        <v>0.14130434782608695</v>
      </c>
      <c r="R268" s="6"/>
      <c r="S268" s="9">
        <f>(N268+R268)/F268</f>
        <v>56097.560975609755</v>
      </c>
      <c r="T268" s="6">
        <v>64024</v>
      </c>
      <c r="U268" s="5">
        <f>T268-S268</f>
        <v>7926.4390243902453</v>
      </c>
      <c r="V268" s="4">
        <f>U268/S268</f>
        <v>0.14129739130434785</v>
      </c>
      <c r="W268" s="22">
        <f>S268*L268</f>
        <v>55537.961049006553</v>
      </c>
      <c r="X268" s="22">
        <f>T268*L268</f>
        <v>63385.330063593668</v>
      </c>
      <c r="Y268" s="22">
        <f>X268-W268</f>
        <v>7847.3690145871151</v>
      </c>
      <c r="Z268" s="8">
        <f>Y268/W268</f>
        <v>0.14129739130434799</v>
      </c>
      <c r="AA268" s="10">
        <v>2789</v>
      </c>
      <c r="AB268" s="6">
        <v>2006</v>
      </c>
      <c r="AC268" s="6">
        <f>2016-AB268</f>
        <v>10</v>
      </c>
      <c r="AD268" s="6" t="s">
        <v>569</v>
      </c>
    </row>
    <row r="269" spans="1:30" x14ac:dyDescent="0.2">
      <c r="A269">
        <v>5</v>
      </c>
      <c r="B269" s="2" t="s">
        <v>163</v>
      </c>
      <c r="C269" s="2" t="s">
        <v>22</v>
      </c>
      <c r="D269" s="2" t="s">
        <v>23</v>
      </c>
      <c r="E269" s="6" t="s">
        <v>2767</v>
      </c>
      <c r="F269" s="2">
        <v>48</v>
      </c>
      <c r="G269" s="2">
        <v>54</v>
      </c>
      <c r="H269" s="3">
        <v>42391</v>
      </c>
      <c r="I269" s="3">
        <v>42403</v>
      </c>
      <c r="J269" s="3" t="s">
        <v>2534</v>
      </c>
      <c r="K269" s="17">
        <f>IF(J269="Januar",238.19,IF(J269="Februar",240.59,IF(J269="Mars",245.99,IF(J269="April",250.79,IF(J269="Mai",256.52,IF(J269="Juni",259.83,IF(J269="Juli",265.66,IF(J269="August",272.21,IF(J269="September",275.91,IF(J269="Oktober",281.13,IF(J269="November",284.38,IF(J269="Desember",287.34,0))))))))))))</f>
        <v>240.59</v>
      </c>
      <c r="L269" s="20">
        <f>$K$2/K269</f>
        <v>0.99002452304750821</v>
      </c>
      <c r="M269" s="2">
        <v>12</v>
      </c>
      <c r="N269" s="2">
        <v>2890000</v>
      </c>
      <c r="O269" s="2">
        <v>3150000</v>
      </c>
      <c r="P269" s="2">
        <f>O269-N269</f>
        <v>260000</v>
      </c>
      <c r="Q269" s="4">
        <f>P269/N269</f>
        <v>8.9965397923875437E-2</v>
      </c>
      <c r="R269" s="2">
        <v>19052</v>
      </c>
      <c r="S269" s="9">
        <f>(N269+R269)/F269</f>
        <v>60605.25</v>
      </c>
      <c r="T269" s="2">
        <v>66022</v>
      </c>
      <c r="U269" s="5">
        <f>T269-S269</f>
        <v>5416.75</v>
      </c>
      <c r="V269" s="4">
        <f>U269/S269</f>
        <v>8.9377570425004438E-2</v>
      </c>
      <c r="W269" s="22">
        <f>S269*L269</f>
        <v>60000.683725424999</v>
      </c>
      <c r="X269" s="22">
        <f>T269*L269</f>
        <v>65363.399060642587</v>
      </c>
      <c r="Y269" s="22">
        <f>X269-W269</f>
        <v>5362.7153352175883</v>
      </c>
      <c r="Z269" s="8">
        <f>Y269/W269</f>
        <v>8.9377570425004396E-2</v>
      </c>
      <c r="AA269" s="11">
        <v>1139</v>
      </c>
      <c r="AB269" s="2">
        <v>1939</v>
      </c>
      <c r="AC269" s="2">
        <f>2016-AB269</f>
        <v>77</v>
      </c>
      <c r="AD269" s="2" t="s">
        <v>37</v>
      </c>
    </row>
    <row r="270" spans="1:30" x14ac:dyDescent="0.2">
      <c r="A270">
        <v>5</v>
      </c>
      <c r="B270" s="2" t="s">
        <v>2166</v>
      </c>
      <c r="C270" s="2" t="s">
        <v>22</v>
      </c>
      <c r="D270" s="2" t="s">
        <v>23</v>
      </c>
      <c r="E270" s="6" t="s">
        <v>2767</v>
      </c>
      <c r="F270" s="2">
        <v>104</v>
      </c>
      <c r="G270" s="2">
        <v>120</v>
      </c>
      <c r="H270" s="3">
        <v>42391</v>
      </c>
      <c r="I270" s="3">
        <v>42403</v>
      </c>
      <c r="J270" s="3" t="s">
        <v>2534</v>
      </c>
      <c r="K270" s="17">
        <f>IF(J270="Januar",238.19,IF(J270="Februar",240.59,IF(J270="Mars",245.99,IF(J270="April",250.79,IF(J270="Mai",256.52,IF(J270="Juni",259.83,IF(J270="Juli",265.66,IF(J270="August",272.21,IF(J270="September",275.91,IF(J270="Oktober",281.13,IF(J270="November",284.38,IF(J270="Desember",287.34,0))))))))))))</f>
        <v>240.59</v>
      </c>
      <c r="L270" s="20">
        <f>$K$2/K270</f>
        <v>0.99002452304750821</v>
      </c>
      <c r="M270" s="2">
        <v>12</v>
      </c>
      <c r="N270" s="2">
        <v>7500000</v>
      </c>
      <c r="O270" s="2">
        <v>7720000</v>
      </c>
      <c r="P270" s="2">
        <f>O270-N270</f>
        <v>220000</v>
      </c>
      <c r="Q270" s="4">
        <f>P270/N270</f>
        <v>2.9333333333333333E-2</v>
      </c>
      <c r="R270" s="2"/>
      <c r="S270" s="9">
        <f>(N270+R270)/F270</f>
        <v>72115.38461538461</v>
      </c>
      <c r="T270" s="2">
        <v>74231</v>
      </c>
      <c r="U270" s="5">
        <f>T270-S270</f>
        <v>2115.6153846153902</v>
      </c>
      <c r="V270" s="4">
        <f>U270/S270</f>
        <v>2.9336533333333414E-2</v>
      </c>
      <c r="W270" s="22">
        <f>S270*L270</f>
        <v>71395.999258233758</v>
      </c>
      <c r="X270" s="22">
        <f>T270*L270</f>
        <v>73490.510370339587</v>
      </c>
      <c r="Y270" s="22">
        <f>X270-W270</f>
        <v>2094.5111121058289</v>
      </c>
      <c r="Z270" s="8">
        <f>Y270/W270</f>
        <v>2.9336533333333508E-2</v>
      </c>
      <c r="AA270" s="11">
        <v>3542</v>
      </c>
      <c r="AB270" s="2">
        <v>2011</v>
      </c>
      <c r="AC270" s="2">
        <f>2016-AB270</f>
        <v>5</v>
      </c>
      <c r="AD270" s="2" t="s">
        <v>650</v>
      </c>
    </row>
    <row r="271" spans="1:30" x14ac:dyDescent="0.2">
      <c r="A271">
        <v>5</v>
      </c>
      <c r="B271" s="6" t="s">
        <v>2208</v>
      </c>
      <c r="C271" s="6" t="s">
        <v>22</v>
      </c>
      <c r="D271" s="6" t="s">
        <v>23</v>
      </c>
      <c r="E271" s="6" t="s">
        <v>2767</v>
      </c>
      <c r="F271" s="6">
        <v>103</v>
      </c>
      <c r="G271" s="6">
        <v>115</v>
      </c>
      <c r="H271" s="7">
        <v>42380</v>
      </c>
      <c r="I271" s="7">
        <v>42403</v>
      </c>
      <c r="J271" s="3" t="s">
        <v>2534</v>
      </c>
      <c r="K271" s="17">
        <f>IF(J271="Januar",238.19,IF(J271="Februar",240.59,IF(J271="Mars",245.99,IF(J271="April",250.79,IF(J271="Mai",256.52,IF(J271="Juni",259.83,IF(J271="Juli",265.66,IF(J271="August",272.21,IF(J271="September",275.91,IF(J271="Oktober",281.13,IF(J271="November",284.38,IF(J271="Desember",287.34,0))))))))))))</f>
        <v>240.59</v>
      </c>
      <c r="L271" s="20">
        <f>$K$2/K271</f>
        <v>0.99002452304750821</v>
      </c>
      <c r="M271" s="6">
        <v>23</v>
      </c>
      <c r="N271" s="6">
        <v>2900000</v>
      </c>
      <c r="O271" s="6">
        <v>2850000</v>
      </c>
      <c r="P271" s="6">
        <f>O271-N271</f>
        <v>-50000</v>
      </c>
      <c r="Q271" s="8">
        <f>P271/N271</f>
        <v>-1.7241379310344827E-2</v>
      </c>
      <c r="R271" s="6">
        <v>67209</v>
      </c>
      <c r="S271" s="9">
        <f>(N271+R271)/F271</f>
        <v>28807.85436893204</v>
      </c>
      <c r="T271" s="6">
        <v>28322</v>
      </c>
      <c r="U271" s="5">
        <f>T271-S271</f>
        <v>-485.85436893203951</v>
      </c>
      <c r="V271" s="4">
        <f>U271/S271</f>
        <v>-1.6865343829841468E-2</v>
      </c>
      <c r="W271" s="22">
        <f>S271*L271</f>
        <v>28520.482281624019</v>
      </c>
      <c r="X271" s="22">
        <f>T271*L271</f>
        <v>28039.474541751526</v>
      </c>
      <c r="Y271" s="22">
        <f>X271-W271</f>
        <v>-481.0077398724934</v>
      </c>
      <c r="Z271" s="8">
        <f>Y271/W271</f>
        <v>-1.6865343829841568E-2</v>
      </c>
      <c r="AA271" s="10">
        <v>20213</v>
      </c>
      <c r="AB271" s="6">
        <v>1978</v>
      </c>
      <c r="AC271" s="6">
        <f>2016-AB271</f>
        <v>38</v>
      </c>
      <c r="AD271" s="6" t="s">
        <v>37</v>
      </c>
    </row>
    <row r="272" spans="1:30" x14ac:dyDescent="0.2">
      <c r="A272">
        <v>5</v>
      </c>
      <c r="B272" s="6" t="s">
        <v>1769</v>
      </c>
      <c r="C272" s="6" t="s">
        <v>22</v>
      </c>
      <c r="D272" s="6" t="s">
        <v>23</v>
      </c>
      <c r="E272" s="6" t="s">
        <v>2767</v>
      </c>
      <c r="F272" s="6">
        <v>78</v>
      </c>
      <c r="G272" s="6"/>
      <c r="H272" s="7">
        <v>42377</v>
      </c>
      <c r="I272" s="7">
        <v>42403</v>
      </c>
      <c r="J272" s="3" t="s">
        <v>2534</v>
      </c>
      <c r="K272" s="17">
        <f>IF(J272="Januar",238.19,IF(J272="Februar",240.59,IF(J272="Mars",245.99,IF(J272="April",250.79,IF(J272="Mai",256.52,IF(J272="Juni",259.83,IF(J272="Juli",265.66,IF(J272="August",272.21,IF(J272="September",275.91,IF(J272="Oktober",281.13,IF(J272="November",284.38,IF(J272="Desember",287.34,0))))))))))))</f>
        <v>240.59</v>
      </c>
      <c r="L272" s="20">
        <f>$K$2/K272</f>
        <v>0.99002452304750821</v>
      </c>
      <c r="M272" s="6">
        <v>26</v>
      </c>
      <c r="N272" s="6">
        <v>2950000</v>
      </c>
      <c r="O272" s="6">
        <v>2860000</v>
      </c>
      <c r="P272" s="6">
        <f>O272-N272</f>
        <v>-90000</v>
      </c>
      <c r="Q272" s="8">
        <f>P272/N272</f>
        <v>-3.0508474576271188E-2</v>
      </c>
      <c r="R272" s="6"/>
      <c r="S272" s="9">
        <f>(N272+R272)/F272</f>
        <v>37820.51282051282</v>
      </c>
      <c r="T272" s="6">
        <v>36667</v>
      </c>
      <c r="U272" s="5">
        <f>T272-S272</f>
        <v>-1153.5128205128203</v>
      </c>
      <c r="V272" s="4">
        <f>U272/S272</f>
        <v>-3.0499661016949148E-2</v>
      </c>
      <c r="W272" s="22">
        <f>S272*L272</f>
        <v>37443.235166540377</v>
      </c>
      <c r="X272" s="22">
        <f>T272*L272</f>
        <v>36301.229186582983</v>
      </c>
      <c r="Y272" s="22">
        <f>X272-W272</f>
        <v>-1142.0059799573937</v>
      </c>
      <c r="Z272" s="8">
        <f>Y272/W272</f>
        <v>-3.0499661016949221E-2</v>
      </c>
      <c r="AA272" s="10">
        <v>2835</v>
      </c>
      <c r="AB272" s="6">
        <v>2013</v>
      </c>
      <c r="AC272" s="6">
        <f>2016-AB272</f>
        <v>3</v>
      </c>
      <c r="AD272" s="6" t="s">
        <v>719</v>
      </c>
    </row>
    <row r="273" spans="1:30" x14ac:dyDescent="0.2">
      <c r="A273">
        <v>5</v>
      </c>
      <c r="B273" s="6" t="s">
        <v>2519</v>
      </c>
      <c r="C273" s="6" t="s">
        <v>22</v>
      </c>
      <c r="D273" s="6" t="s">
        <v>23</v>
      </c>
      <c r="E273" s="6" t="s">
        <v>2767</v>
      </c>
      <c r="F273" s="6">
        <v>192</v>
      </c>
      <c r="G273" s="6">
        <v>300</v>
      </c>
      <c r="H273" s="7">
        <v>42393</v>
      </c>
      <c r="I273" s="7">
        <v>42404</v>
      </c>
      <c r="J273" s="3" t="s">
        <v>2534</v>
      </c>
      <c r="K273" s="17">
        <f>IF(J273="Januar",238.19,IF(J273="Februar",240.59,IF(J273="Mars",245.99,IF(J273="April",250.79,IF(J273="Mai",256.52,IF(J273="Juni",259.83,IF(J273="Juli",265.66,IF(J273="August",272.21,IF(J273="September",275.91,IF(J273="Oktober",281.13,IF(J273="November",284.38,IF(J273="Desember",287.34,0))))))))))))</f>
        <v>240.59</v>
      </c>
      <c r="L273" s="20">
        <f>$K$2/K273</f>
        <v>0.99002452304750821</v>
      </c>
      <c r="M273" s="6">
        <v>11</v>
      </c>
      <c r="N273" s="6">
        <v>21000000</v>
      </c>
      <c r="O273" s="6">
        <v>19500000</v>
      </c>
      <c r="P273" s="6">
        <f>O273-N273</f>
        <v>-1500000</v>
      </c>
      <c r="Q273" s="8">
        <f>P273/N273</f>
        <v>-7.1428571428571425E-2</v>
      </c>
      <c r="R273" s="6">
        <v>21129</v>
      </c>
      <c r="S273" s="9">
        <f>(N273+R273)/F273</f>
        <v>109485.046875</v>
      </c>
      <c r="T273" s="6">
        <v>101673</v>
      </c>
      <c r="U273" s="5">
        <f>T273-S273</f>
        <v>-7812.046875</v>
      </c>
      <c r="V273" s="4">
        <f>U273/S273</f>
        <v>-7.1352637624744128E-2</v>
      </c>
      <c r="W273" s="22">
        <f>S273*L273</f>
        <v>108392.88131325596</v>
      </c>
      <c r="X273" s="22">
        <f>T273*L273</f>
        <v>100658.7633318093</v>
      </c>
      <c r="Y273" s="22">
        <f>X273-W273</f>
        <v>-7734.1179814466595</v>
      </c>
      <c r="Z273" s="8">
        <f>Y273/W273</f>
        <v>-7.1352637624744197E-2</v>
      </c>
      <c r="AA273" s="10">
        <v>1038</v>
      </c>
      <c r="AB273" s="6">
        <v>1912</v>
      </c>
      <c r="AC273" s="6">
        <f>2016-AB273</f>
        <v>104</v>
      </c>
      <c r="AD273" s="6" t="s">
        <v>127</v>
      </c>
    </row>
    <row r="274" spans="1:30" x14ac:dyDescent="0.2">
      <c r="A274">
        <v>5</v>
      </c>
      <c r="B274" s="6" t="s">
        <v>2127</v>
      </c>
      <c r="C274" s="6" t="s">
        <v>22</v>
      </c>
      <c r="D274" s="6" t="s">
        <v>23</v>
      </c>
      <c r="E274" s="6" t="s">
        <v>2767</v>
      </c>
      <c r="F274" s="6">
        <v>96</v>
      </c>
      <c r="G274" s="6">
        <v>109</v>
      </c>
      <c r="H274" s="7">
        <v>42389</v>
      </c>
      <c r="I274" s="7">
        <v>42404</v>
      </c>
      <c r="J274" s="3" t="s">
        <v>2534</v>
      </c>
      <c r="K274" s="17">
        <f>IF(J274="Januar",238.19,IF(J274="Februar",240.59,IF(J274="Mars",245.99,IF(J274="April",250.79,IF(J274="Mai",256.52,IF(J274="Juni",259.83,IF(J274="Juli",265.66,IF(J274="August",272.21,IF(J274="September",275.91,IF(J274="Oktober",281.13,IF(J274="November",284.38,IF(J274="Desember",287.34,0))))))))))))</f>
        <v>240.59</v>
      </c>
      <c r="L274" s="20">
        <f>$K$2/K274</f>
        <v>0.99002452304750821</v>
      </c>
      <c r="M274" s="6">
        <v>15</v>
      </c>
      <c r="N274" s="6">
        <v>5700000</v>
      </c>
      <c r="O274" s="6">
        <v>5750000</v>
      </c>
      <c r="P274" s="6">
        <f>O274-N274</f>
        <v>50000</v>
      </c>
      <c r="Q274" s="8">
        <f>P274/N274</f>
        <v>8.771929824561403E-3</v>
      </c>
      <c r="R274" s="6">
        <v>140000</v>
      </c>
      <c r="S274" s="9">
        <f>(N274+R274)/F274</f>
        <v>60833.333333333336</v>
      </c>
      <c r="T274" s="6">
        <v>61354</v>
      </c>
      <c r="U274" s="5">
        <f>T274-S274</f>
        <v>520.66666666666424</v>
      </c>
      <c r="V274" s="4">
        <f>U274/S274</f>
        <v>8.5589041095890002E-3</v>
      </c>
      <c r="W274" s="22">
        <f>S274*L274</f>
        <v>60226.491818723422</v>
      </c>
      <c r="X274" s="22">
        <f>T274*L274</f>
        <v>60741.96458705682</v>
      </c>
      <c r="Y274" s="22">
        <f>X274-W274</f>
        <v>515.47276833339856</v>
      </c>
      <c r="Z274" s="8">
        <f>Y274/W274</f>
        <v>8.5589041095889724E-3</v>
      </c>
      <c r="AA274" s="6">
        <v>823</v>
      </c>
      <c r="AB274" s="6">
        <v>1891</v>
      </c>
      <c r="AC274" s="6">
        <f>2016-AB274</f>
        <v>125</v>
      </c>
      <c r="AD274" s="6" t="s">
        <v>421</v>
      </c>
    </row>
    <row r="275" spans="1:30" x14ac:dyDescent="0.2">
      <c r="A275">
        <v>5</v>
      </c>
      <c r="B275" s="6" t="s">
        <v>1508</v>
      </c>
      <c r="C275" s="6" t="s">
        <v>22</v>
      </c>
      <c r="D275" s="6" t="s">
        <v>23</v>
      </c>
      <c r="E275" s="6" t="s">
        <v>2767</v>
      </c>
      <c r="F275" s="6">
        <v>70</v>
      </c>
      <c r="G275" s="6">
        <v>76</v>
      </c>
      <c r="H275" s="7">
        <v>42384</v>
      </c>
      <c r="I275" s="7">
        <v>42404</v>
      </c>
      <c r="J275" s="3" t="s">
        <v>2534</v>
      </c>
      <c r="K275" s="17">
        <f>IF(J275="Januar",238.19,IF(J275="Februar",240.59,IF(J275="Mars",245.99,IF(J275="April",250.79,IF(J275="Mai",256.52,IF(J275="Juni",259.83,IF(J275="Juli",265.66,IF(J275="August",272.21,IF(J275="September",275.91,IF(J275="Oktober",281.13,IF(J275="November",284.38,IF(J275="Desember",287.34,0))))))))))))</f>
        <v>240.59</v>
      </c>
      <c r="L275" s="20">
        <f>$K$2/K275</f>
        <v>0.99002452304750821</v>
      </c>
      <c r="M275" s="6">
        <v>20</v>
      </c>
      <c r="N275" s="6">
        <v>3900000</v>
      </c>
      <c r="O275" s="6">
        <v>3700000</v>
      </c>
      <c r="P275" s="6">
        <f>O275-N275</f>
        <v>-200000</v>
      </c>
      <c r="Q275" s="8">
        <f>P275/N275</f>
        <v>-5.128205128205128E-2</v>
      </c>
      <c r="R275" s="6">
        <v>13116</v>
      </c>
      <c r="S275" s="9">
        <f>(N275+R275)/F275</f>
        <v>55901.657142857141</v>
      </c>
      <c r="T275" s="6">
        <v>53045</v>
      </c>
      <c r="U275" s="5">
        <f>T275-S275</f>
        <v>-2856.6571428571406</v>
      </c>
      <c r="V275" s="4">
        <f>U275/S275</f>
        <v>-5.1101475141549557E-2</v>
      </c>
      <c r="W275" s="22">
        <f>S275*L275</f>
        <v>55344.011450422469</v>
      </c>
      <c r="X275" s="22">
        <f>T275*L275</f>
        <v>52515.850825055073</v>
      </c>
      <c r="Y275" s="22">
        <f>X275-W275</f>
        <v>-2828.1606253673963</v>
      </c>
      <c r="Z275" s="8">
        <f>Y275/W275</f>
        <v>-5.1101475141549529E-2</v>
      </c>
      <c r="AA275" s="10">
        <v>1726</v>
      </c>
      <c r="AB275" s="6">
        <v>1972</v>
      </c>
      <c r="AC275" s="6">
        <f>2016-AB275</f>
        <v>44</v>
      </c>
      <c r="AD275" s="6" t="s">
        <v>429</v>
      </c>
    </row>
    <row r="276" spans="1:30" x14ac:dyDescent="0.2">
      <c r="A276">
        <v>5</v>
      </c>
      <c r="B276" s="6" t="s">
        <v>1866</v>
      </c>
      <c r="C276" s="6" t="s">
        <v>22</v>
      </c>
      <c r="D276" s="6" t="s">
        <v>23</v>
      </c>
      <c r="E276" s="6" t="s">
        <v>2767</v>
      </c>
      <c r="F276" s="6">
        <v>81</v>
      </c>
      <c r="G276" s="6">
        <v>92</v>
      </c>
      <c r="H276" s="7">
        <v>42385</v>
      </c>
      <c r="I276" s="7">
        <v>42405</v>
      </c>
      <c r="J276" s="3" t="s">
        <v>2534</v>
      </c>
      <c r="K276" s="17">
        <f>IF(J276="Januar",238.19,IF(J276="Februar",240.59,IF(J276="Mars",245.99,IF(J276="April",250.79,IF(J276="Mai",256.52,IF(J276="Juni",259.83,IF(J276="Juli",265.66,IF(J276="August",272.21,IF(J276="September",275.91,IF(J276="Oktober",281.13,IF(J276="November",284.38,IF(J276="Desember",287.34,0))))))))))))</f>
        <v>240.59</v>
      </c>
      <c r="L276" s="20">
        <f>$K$2/K276</f>
        <v>0.99002452304750821</v>
      </c>
      <c r="M276" s="6">
        <v>20</v>
      </c>
      <c r="N276" s="6">
        <v>4590000</v>
      </c>
      <c r="O276" s="6">
        <v>4600000</v>
      </c>
      <c r="P276" s="6">
        <f>O276-N276</f>
        <v>10000</v>
      </c>
      <c r="Q276" s="8">
        <f>P276/N276</f>
        <v>2.1786492374727671E-3</v>
      </c>
      <c r="R276" s="6"/>
      <c r="S276" s="9">
        <f>(N276+R276)/F276</f>
        <v>56666.666666666664</v>
      </c>
      <c r="T276" s="6">
        <v>56790</v>
      </c>
      <c r="U276" s="5">
        <f>T276-S276</f>
        <v>123.33333333333576</v>
      </c>
      <c r="V276" s="4">
        <f>U276/S276</f>
        <v>2.176470588235337E-3</v>
      </c>
      <c r="W276" s="22">
        <f>S276*L276</f>
        <v>56101.389639358793</v>
      </c>
      <c r="X276" s="22">
        <f>T276*L276</f>
        <v>56223.49266386799</v>
      </c>
      <c r="Y276" s="22">
        <f>X276-W276</f>
        <v>122.10302450919698</v>
      </c>
      <c r="Z276" s="8">
        <f>Y276/W276</f>
        <v>2.1764705882353712E-3</v>
      </c>
      <c r="AA276" s="10">
        <v>7184</v>
      </c>
      <c r="AB276" s="6">
        <v>2009</v>
      </c>
      <c r="AC276" s="6">
        <f>2016-AB276</f>
        <v>7</v>
      </c>
      <c r="AD276" s="6" t="s">
        <v>315</v>
      </c>
    </row>
    <row r="277" spans="1:30" x14ac:dyDescent="0.2">
      <c r="A277">
        <v>6</v>
      </c>
      <c r="B277" s="2" t="s">
        <v>1706</v>
      </c>
      <c r="C277" s="2" t="s">
        <v>22</v>
      </c>
      <c r="D277" s="2" t="s">
        <v>23</v>
      </c>
      <c r="E277" s="6" t="s">
        <v>2767</v>
      </c>
      <c r="F277" s="2">
        <v>76</v>
      </c>
      <c r="G277" s="2">
        <v>84</v>
      </c>
      <c r="H277" s="3">
        <v>42398</v>
      </c>
      <c r="I277" s="3">
        <v>42408</v>
      </c>
      <c r="J277" s="3" t="s">
        <v>2534</v>
      </c>
      <c r="K277" s="17">
        <f>IF(J277="Januar",238.19,IF(J277="Februar",240.59,IF(J277="Mars",245.99,IF(J277="April",250.79,IF(J277="Mai",256.52,IF(J277="Juni",259.83,IF(J277="Juli",265.66,IF(J277="August",272.21,IF(J277="September",275.91,IF(J277="Oktober",281.13,IF(J277="November",284.38,IF(J277="Desember",287.34,0))))))))))))</f>
        <v>240.59</v>
      </c>
      <c r="L277" s="20">
        <f>$K$2/K277</f>
        <v>0.99002452304750821</v>
      </c>
      <c r="M277" s="2">
        <v>10</v>
      </c>
      <c r="N277" s="2">
        <v>3550000</v>
      </c>
      <c r="O277" s="2">
        <v>3550000</v>
      </c>
      <c r="P277" s="2">
        <f>O277-N277</f>
        <v>0</v>
      </c>
      <c r="Q277" s="4">
        <f>P277/N277</f>
        <v>0</v>
      </c>
      <c r="R277" s="2">
        <v>130000</v>
      </c>
      <c r="S277" s="9">
        <f>(N277+R277)/F277</f>
        <v>48421.052631578947</v>
      </c>
      <c r="T277" s="2">
        <v>48421</v>
      </c>
      <c r="U277" s="5">
        <f>T277-S277</f>
        <v>-5.2631578946602531E-2</v>
      </c>
      <c r="V277" s="4">
        <f>U277/S277</f>
        <v>-1.0869565217233131E-6</v>
      </c>
      <c r="W277" s="22">
        <f>S277*L277</f>
        <v>47938.029537037241</v>
      </c>
      <c r="X277" s="22">
        <f>T277*L277</f>
        <v>47937.977430483392</v>
      </c>
      <c r="Y277" s="22">
        <f>X277-W277</f>
        <v>-5.210655384871643E-2</v>
      </c>
      <c r="Z277" s="8">
        <f>Y277/W277</f>
        <v>-1.0869565218248814E-6</v>
      </c>
      <c r="AA277" s="11">
        <v>1915</v>
      </c>
      <c r="AB277" s="2">
        <v>1937</v>
      </c>
      <c r="AC277" s="2">
        <f>2016-AB277</f>
        <v>79</v>
      </c>
      <c r="AD277" s="2" t="s">
        <v>37</v>
      </c>
    </row>
    <row r="278" spans="1:30" x14ac:dyDescent="0.2">
      <c r="A278">
        <v>6</v>
      </c>
      <c r="B278" s="2" t="s">
        <v>2235</v>
      </c>
      <c r="C278" s="2" t="s">
        <v>22</v>
      </c>
      <c r="D278" s="2" t="s">
        <v>23</v>
      </c>
      <c r="E278" s="6" t="s">
        <v>2767</v>
      </c>
      <c r="F278" s="2">
        <v>105</v>
      </c>
      <c r="G278" s="2"/>
      <c r="H278" s="3">
        <v>42398</v>
      </c>
      <c r="I278" s="3">
        <v>42408</v>
      </c>
      <c r="J278" s="3" t="s">
        <v>2534</v>
      </c>
      <c r="K278" s="17">
        <f>IF(J278="Januar",238.19,IF(J278="Februar",240.59,IF(J278="Mars",245.99,IF(J278="April",250.79,IF(J278="Mai",256.52,IF(J278="Juni",259.83,IF(J278="Juli",265.66,IF(J278="August",272.21,IF(J278="September",275.91,IF(J278="Oktober",281.13,IF(J278="November",284.38,IF(J278="Desember",287.34,0))))))))))))</f>
        <v>240.59</v>
      </c>
      <c r="L278" s="20">
        <f>$K$2/K278</f>
        <v>0.99002452304750821</v>
      </c>
      <c r="M278" s="2">
        <v>10</v>
      </c>
      <c r="N278" s="2">
        <v>5600000</v>
      </c>
      <c r="O278" s="2">
        <v>6310000</v>
      </c>
      <c r="P278" s="2">
        <f>O278-N278</f>
        <v>710000</v>
      </c>
      <c r="Q278" s="4">
        <f>P278/N278</f>
        <v>0.12678571428571428</v>
      </c>
      <c r="R278" s="2"/>
      <c r="S278" s="9">
        <f>(N278+R278)/F278</f>
        <v>53333.333333333336</v>
      </c>
      <c r="T278" s="2">
        <v>60095</v>
      </c>
      <c r="U278" s="5">
        <f>T278-S278</f>
        <v>6761.6666666666642</v>
      </c>
      <c r="V278" s="4">
        <f>U278/S278</f>
        <v>0.12678124999999996</v>
      </c>
      <c r="W278" s="22">
        <f>S278*L278</f>
        <v>52801.30789586711</v>
      </c>
      <c r="X278" s="22">
        <f>T278*L278</f>
        <v>59495.523712540009</v>
      </c>
      <c r="Y278" s="22">
        <f>X278-W278</f>
        <v>6694.2158166728987</v>
      </c>
      <c r="Z278" s="8">
        <f>Y278/W278</f>
        <v>0.12678124999999993</v>
      </c>
      <c r="AA278" s="2"/>
      <c r="AB278" s="2">
        <v>2013</v>
      </c>
      <c r="AC278" s="2">
        <f>2016-AB278</f>
        <v>3</v>
      </c>
      <c r="AD278" s="2" t="s">
        <v>460</v>
      </c>
    </row>
    <row r="279" spans="1:30" x14ac:dyDescent="0.2">
      <c r="A279">
        <v>6</v>
      </c>
      <c r="B279" s="2" t="s">
        <v>2443</v>
      </c>
      <c r="C279" s="2" t="s">
        <v>22</v>
      </c>
      <c r="D279" s="2" t="s">
        <v>23</v>
      </c>
      <c r="E279" s="6" t="s">
        <v>2767</v>
      </c>
      <c r="F279" s="2">
        <v>135</v>
      </c>
      <c r="G279" s="2">
        <v>152</v>
      </c>
      <c r="H279" s="3">
        <v>42398</v>
      </c>
      <c r="I279" s="3">
        <v>42408</v>
      </c>
      <c r="J279" s="3" t="s">
        <v>2534</v>
      </c>
      <c r="K279" s="17">
        <f>IF(J279="Januar",238.19,IF(J279="Februar",240.59,IF(J279="Mars",245.99,IF(J279="April",250.79,IF(J279="Mai",256.52,IF(J279="Juni",259.83,IF(J279="Juli",265.66,IF(J279="August",272.21,IF(J279="September",275.91,IF(J279="Oktober",281.13,IF(J279="November",284.38,IF(J279="Desember",287.34,0))))))))))))</f>
        <v>240.59</v>
      </c>
      <c r="L279" s="20">
        <f>$K$2/K279</f>
        <v>0.99002452304750821</v>
      </c>
      <c r="M279" s="2">
        <v>10</v>
      </c>
      <c r="N279" s="2">
        <v>9000000</v>
      </c>
      <c r="O279" s="2">
        <v>9300000</v>
      </c>
      <c r="P279" s="2">
        <f>O279-N279</f>
        <v>300000</v>
      </c>
      <c r="Q279" s="4">
        <f>P279/N279</f>
        <v>3.3333333333333333E-2</v>
      </c>
      <c r="R279" s="2"/>
      <c r="S279" s="9">
        <f>(N279+R279)/F279</f>
        <v>66666.666666666672</v>
      </c>
      <c r="T279" s="2">
        <v>68889</v>
      </c>
      <c r="U279" s="5">
        <f>T279-S279</f>
        <v>2222.3333333333285</v>
      </c>
      <c r="V279" s="4">
        <f>U279/S279</f>
        <v>3.3334999999999927E-2</v>
      </c>
      <c r="W279" s="22">
        <f>S279*L279</f>
        <v>66001.634869833884</v>
      </c>
      <c r="X279" s="22">
        <f>T279*L279</f>
        <v>68201.799368219799</v>
      </c>
      <c r="Y279" s="22">
        <f>X279-W279</f>
        <v>2200.1644983859151</v>
      </c>
      <c r="Z279" s="8">
        <f>Y279/W279</f>
        <v>3.3335000000000038E-2</v>
      </c>
      <c r="AA279" s="11">
        <v>38753</v>
      </c>
      <c r="AB279" s="2">
        <v>1982</v>
      </c>
      <c r="AC279" s="2">
        <f>2016-AB279</f>
        <v>34</v>
      </c>
      <c r="AD279" s="2" t="s">
        <v>108</v>
      </c>
    </row>
    <row r="280" spans="1:30" x14ac:dyDescent="0.2">
      <c r="A280">
        <v>6</v>
      </c>
      <c r="B280" s="2" t="s">
        <v>772</v>
      </c>
      <c r="C280" s="2" t="s">
        <v>22</v>
      </c>
      <c r="D280" s="2" t="s">
        <v>23</v>
      </c>
      <c r="E280" s="6" t="s">
        <v>2767</v>
      </c>
      <c r="F280" s="2">
        <v>51</v>
      </c>
      <c r="G280" s="2">
        <v>55</v>
      </c>
      <c r="H280" s="3">
        <v>42393</v>
      </c>
      <c r="I280" s="3">
        <v>42408</v>
      </c>
      <c r="J280" s="3" t="s">
        <v>2534</v>
      </c>
      <c r="K280" s="17">
        <f>IF(J280="Januar",238.19,IF(J280="Februar",240.59,IF(J280="Mars",245.99,IF(J280="April",250.79,IF(J280="Mai",256.52,IF(J280="Juni",259.83,IF(J280="Juli",265.66,IF(J280="August",272.21,IF(J280="September",275.91,IF(J280="Oktober",281.13,IF(J280="November",284.38,IF(J280="Desember",287.34,0))))))))))))</f>
        <v>240.59</v>
      </c>
      <c r="L280" s="20">
        <f>$K$2/K280</f>
        <v>0.99002452304750821</v>
      </c>
      <c r="M280" s="2">
        <v>15</v>
      </c>
      <c r="N280" s="2">
        <v>3790000</v>
      </c>
      <c r="O280" s="2">
        <v>3800000</v>
      </c>
      <c r="P280" s="2">
        <f>O280-N280</f>
        <v>10000</v>
      </c>
      <c r="Q280" s="4">
        <f>P280/N280</f>
        <v>2.6385224274406332E-3</v>
      </c>
      <c r="R280" s="2">
        <v>23000</v>
      </c>
      <c r="S280" s="9">
        <f>(N280+R280)/F280</f>
        <v>74764.705882352937</v>
      </c>
      <c r="T280" s="2">
        <v>74961</v>
      </c>
      <c r="U280" s="5">
        <f>T280-S280</f>
        <v>196.2941176470631</v>
      </c>
      <c r="V280" s="4">
        <f>U280/S280</f>
        <v>2.625491738788413E-3</v>
      </c>
      <c r="W280" s="22">
        <f>S280*L280</f>
        <v>74018.892281963694</v>
      </c>
      <c r="X280" s="22">
        <f>T280*L280</f>
        <v>74213.22827216427</v>
      </c>
      <c r="Y280" s="22">
        <f>X280-W280</f>
        <v>194.33599020057591</v>
      </c>
      <c r="Z280" s="8">
        <f>Y280/W280</f>
        <v>2.6254917387885592E-3</v>
      </c>
      <c r="AA280" s="11">
        <v>31766</v>
      </c>
      <c r="AB280" s="2">
        <v>1984</v>
      </c>
      <c r="AC280" s="2">
        <f>2016-AB280</f>
        <v>32</v>
      </c>
      <c r="AD280" s="2" t="s">
        <v>81</v>
      </c>
    </row>
    <row r="281" spans="1:30" x14ac:dyDescent="0.2">
      <c r="A281">
        <v>6</v>
      </c>
      <c r="B281" s="6" t="s">
        <v>357</v>
      </c>
      <c r="C281" s="6" t="s">
        <v>22</v>
      </c>
      <c r="D281" s="6" t="s">
        <v>23</v>
      </c>
      <c r="E281" s="6" t="s">
        <v>2767</v>
      </c>
      <c r="F281" s="6">
        <v>68</v>
      </c>
      <c r="G281" s="6">
        <v>76</v>
      </c>
      <c r="H281" s="7">
        <v>42390</v>
      </c>
      <c r="I281" s="7">
        <v>42408</v>
      </c>
      <c r="J281" s="3" t="s">
        <v>2534</v>
      </c>
      <c r="K281" s="17">
        <f>IF(J281="Januar",238.19,IF(J281="Februar",240.59,IF(J281="Mars",245.99,IF(J281="April",250.79,IF(J281="Mai",256.52,IF(J281="Juni",259.83,IF(J281="Juli",265.66,IF(J281="August",272.21,IF(J281="September",275.91,IF(J281="Oktober",281.13,IF(J281="November",284.38,IF(J281="Desember",287.34,0))))))))))))</f>
        <v>240.59</v>
      </c>
      <c r="L281" s="20">
        <f>$K$2/K281</f>
        <v>0.99002452304750821</v>
      </c>
      <c r="M281" s="6">
        <v>18</v>
      </c>
      <c r="N281" s="6">
        <v>6490000</v>
      </c>
      <c r="O281" s="6">
        <v>6340000</v>
      </c>
      <c r="P281" s="6">
        <f>O281-N281</f>
        <v>-150000</v>
      </c>
      <c r="Q281" s="8">
        <f>P281/N281</f>
        <v>-2.3112480739599383E-2</v>
      </c>
      <c r="R281" s="6"/>
      <c r="S281" s="9">
        <f>(N281+R281)/F281</f>
        <v>95441.176470588238</v>
      </c>
      <c r="T281" s="6">
        <v>93235</v>
      </c>
      <c r="U281" s="5">
        <f>T281-S281</f>
        <v>-2206.1764705882379</v>
      </c>
      <c r="V281" s="4">
        <f>U281/S281</f>
        <v>-2.3115562403698022E-2</v>
      </c>
      <c r="W281" s="22">
        <f>S281*L281</f>
        <v>94489.105214387178</v>
      </c>
      <c r="X281" s="22">
        <f>T281*L281</f>
        <v>92304.936406334426</v>
      </c>
      <c r="Y281" s="22">
        <f>X281-W281</f>
        <v>-2184.1688080527529</v>
      </c>
      <c r="Z281" s="8">
        <f>Y281/W281</f>
        <v>-2.3115562403697998E-2</v>
      </c>
      <c r="AA281" s="10">
        <v>3348</v>
      </c>
      <c r="AB281" s="6">
        <v>2010</v>
      </c>
      <c r="AC281" s="6">
        <f>2016-AB281</f>
        <v>6</v>
      </c>
      <c r="AD281" s="6" t="s">
        <v>362</v>
      </c>
    </row>
    <row r="282" spans="1:30" x14ac:dyDescent="0.2">
      <c r="A282">
        <v>6</v>
      </c>
      <c r="B282" s="2" t="s">
        <v>1017</v>
      </c>
      <c r="C282" s="2" t="s">
        <v>22</v>
      </c>
      <c r="D282" s="2" t="s">
        <v>23</v>
      </c>
      <c r="E282" s="6" t="s">
        <v>2767</v>
      </c>
      <c r="F282" s="2">
        <v>62</v>
      </c>
      <c r="G282" s="2">
        <v>68</v>
      </c>
      <c r="H282" s="3">
        <v>42387</v>
      </c>
      <c r="I282" s="3">
        <v>42408</v>
      </c>
      <c r="J282" s="3" t="s">
        <v>2534</v>
      </c>
      <c r="K282" s="17">
        <f>IF(J282="Januar",238.19,IF(J282="Februar",240.59,IF(J282="Mars",245.99,IF(J282="April",250.79,IF(J282="Mai",256.52,IF(J282="Juni",259.83,IF(J282="Juli",265.66,IF(J282="August",272.21,IF(J282="September",275.91,IF(J282="Oktober",281.13,IF(J282="November",284.38,IF(J282="Desember",287.34,0))))))))))))</f>
        <v>240.59</v>
      </c>
      <c r="L282" s="20">
        <f>$K$2/K282</f>
        <v>0.99002452304750821</v>
      </c>
      <c r="M282" s="2">
        <v>21</v>
      </c>
      <c r="N282" s="2">
        <v>3600000</v>
      </c>
      <c r="O282" s="2">
        <v>3620000</v>
      </c>
      <c r="P282" s="2">
        <f>O282-N282</f>
        <v>20000</v>
      </c>
      <c r="Q282" s="4">
        <f>P282/N282</f>
        <v>5.5555555555555558E-3</v>
      </c>
      <c r="R282" s="2">
        <v>1416</v>
      </c>
      <c r="S282" s="9">
        <f>(N282+R282)/F282</f>
        <v>58087.354838709674</v>
      </c>
      <c r="T282" s="2">
        <v>58410</v>
      </c>
      <c r="U282" s="5">
        <f>T282-S282</f>
        <v>322.64516129032563</v>
      </c>
      <c r="V282" s="4">
        <f>U282/S282</f>
        <v>5.5544819037845646E-3</v>
      </c>
      <c r="W282" s="22">
        <f>S282*L282</f>
        <v>57507.905769284916</v>
      </c>
      <c r="X282" s="22">
        <f>T282*L282</f>
        <v>57827.332391204953</v>
      </c>
      <c r="Y282" s="22">
        <f>X282-W282</f>
        <v>319.42662192003627</v>
      </c>
      <c r="Z282" s="8">
        <f>Y282/W282</f>
        <v>5.5544819037844822E-3</v>
      </c>
      <c r="AA282" s="2">
        <v>644</v>
      </c>
      <c r="AB282" s="2">
        <v>2003</v>
      </c>
      <c r="AC282" s="2">
        <f>2016-AB282</f>
        <v>13</v>
      </c>
      <c r="AD282" s="2" t="s">
        <v>37</v>
      </c>
    </row>
    <row r="283" spans="1:30" x14ac:dyDescent="0.2">
      <c r="A283">
        <v>6</v>
      </c>
      <c r="B283" s="2" t="s">
        <v>912</v>
      </c>
      <c r="C283" s="2" t="s">
        <v>22</v>
      </c>
      <c r="D283" s="2" t="s">
        <v>23</v>
      </c>
      <c r="E283" s="6" t="s">
        <v>2767</v>
      </c>
      <c r="F283" s="2">
        <v>54</v>
      </c>
      <c r="G283" s="2">
        <v>60</v>
      </c>
      <c r="H283" s="3">
        <v>42384</v>
      </c>
      <c r="I283" s="3">
        <v>42408</v>
      </c>
      <c r="J283" s="3" t="s">
        <v>2534</v>
      </c>
      <c r="K283" s="17">
        <f>IF(J283="Januar",238.19,IF(J283="Februar",240.59,IF(J283="Mars",245.99,IF(J283="April",250.79,IF(J283="Mai",256.52,IF(J283="Juni",259.83,IF(J283="Juli",265.66,IF(J283="August",272.21,IF(J283="September",275.91,IF(J283="Oktober",281.13,IF(J283="November",284.38,IF(J283="Desember",287.34,0))))))))))))</f>
        <v>240.59</v>
      </c>
      <c r="L283" s="20">
        <f>$K$2/K283</f>
        <v>0.99002452304750821</v>
      </c>
      <c r="M283" s="2">
        <v>24</v>
      </c>
      <c r="N283" s="2">
        <v>2500000</v>
      </c>
      <c r="O283" s="2">
        <v>2600000</v>
      </c>
      <c r="P283" s="2">
        <f>O283-N283</f>
        <v>100000</v>
      </c>
      <c r="Q283" s="4">
        <f>P283/N283</f>
        <v>0.04</v>
      </c>
      <c r="R283" s="2">
        <v>120091</v>
      </c>
      <c r="S283" s="9">
        <f>(N283+R283)/F283</f>
        <v>48520.203703703701</v>
      </c>
      <c r="T283" s="2">
        <v>50372</v>
      </c>
      <c r="U283" s="5">
        <f>T283-S283</f>
        <v>1851.7962962962993</v>
      </c>
      <c r="V283" s="4">
        <f>U283/S283</f>
        <v>3.8165468298620227E-2</v>
      </c>
      <c r="W283" s="22">
        <f>S283*L283</f>
        <v>48036.1915299272</v>
      </c>
      <c r="X283" s="22">
        <f>T283*L283</f>
        <v>49869.515274949081</v>
      </c>
      <c r="Y283" s="22">
        <f>X283-W283</f>
        <v>1833.3237450218803</v>
      </c>
      <c r="Z283" s="8">
        <f>Y283/W283</f>
        <v>3.8165468298620109E-2</v>
      </c>
      <c r="AA283" s="11">
        <v>3019</v>
      </c>
      <c r="AB283" s="2">
        <v>1939</v>
      </c>
      <c r="AC283" s="2">
        <f>2016-AB283</f>
        <v>77</v>
      </c>
      <c r="AD283" s="2" t="s">
        <v>181</v>
      </c>
    </row>
    <row r="284" spans="1:30" x14ac:dyDescent="0.2">
      <c r="A284">
        <v>6</v>
      </c>
      <c r="B284" s="6" t="s">
        <v>1206</v>
      </c>
      <c r="C284" s="6" t="s">
        <v>22</v>
      </c>
      <c r="D284" s="6" t="s">
        <v>23</v>
      </c>
      <c r="E284" s="6" t="s">
        <v>2767</v>
      </c>
      <c r="F284" s="6">
        <v>62</v>
      </c>
      <c r="G284" s="6">
        <v>69</v>
      </c>
      <c r="H284" s="7">
        <v>42379</v>
      </c>
      <c r="I284" s="7">
        <v>42408</v>
      </c>
      <c r="J284" s="3" t="s">
        <v>2534</v>
      </c>
      <c r="K284" s="17">
        <f>IF(J284="Januar",238.19,IF(J284="Februar",240.59,IF(J284="Mars",245.99,IF(J284="April",250.79,IF(J284="Mai",256.52,IF(J284="Juni",259.83,IF(J284="Juli",265.66,IF(J284="August",272.21,IF(J284="September",275.91,IF(J284="Oktober",281.13,IF(J284="November",284.38,IF(J284="Desember",287.34,0))))))))))))</f>
        <v>240.59</v>
      </c>
      <c r="L284" s="20">
        <f>$K$2/K284</f>
        <v>0.99002452304750821</v>
      </c>
      <c r="M284" s="6">
        <v>29</v>
      </c>
      <c r="N284" s="6">
        <v>3950000</v>
      </c>
      <c r="O284" s="6">
        <v>4350000</v>
      </c>
      <c r="P284" s="6">
        <f>O284-N284</f>
        <v>400000</v>
      </c>
      <c r="Q284" s="8">
        <f>P284/N284</f>
        <v>0.10126582278481013</v>
      </c>
      <c r="R284" s="6">
        <v>33207</v>
      </c>
      <c r="S284" s="9">
        <f>(N284+R284)/F284</f>
        <v>64245.274193548386</v>
      </c>
      <c r="T284" s="6">
        <v>70697</v>
      </c>
      <c r="U284" s="5">
        <f>T284-S284</f>
        <v>6451.7258064516136</v>
      </c>
      <c r="V284" s="4">
        <f>U284/S284</f>
        <v>0.10042335233895704</v>
      </c>
      <c r="W284" s="22">
        <f>S284*L284</f>
        <v>63604.39694152413</v>
      </c>
      <c r="X284" s="22">
        <f>T284*L284</f>
        <v>69991.763705889694</v>
      </c>
      <c r="Y284" s="22">
        <f>X284-W284</f>
        <v>6387.3667643655644</v>
      </c>
      <c r="Z284" s="8">
        <f>Y284/W284</f>
        <v>0.10042335233895712</v>
      </c>
      <c r="AA284" s="6">
        <v>928</v>
      </c>
      <c r="AB284" s="6">
        <v>1909</v>
      </c>
      <c r="AC284" s="6">
        <f>2016-AB284</f>
        <v>107</v>
      </c>
      <c r="AD284" s="6" t="s">
        <v>29</v>
      </c>
    </row>
    <row r="285" spans="1:30" x14ac:dyDescent="0.2">
      <c r="A285">
        <v>6</v>
      </c>
      <c r="B285" s="6" t="s">
        <v>43</v>
      </c>
      <c r="C285" s="6" t="s">
        <v>22</v>
      </c>
      <c r="D285" s="6" t="s">
        <v>23</v>
      </c>
      <c r="E285" s="6" t="s">
        <v>2767</v>
      </c>
      <c r="F285" s="6">
        <v>20</v>
      </c>
      <c r="G285" s="6">
        <v>24</v>
      </c>
      <c r="H285" s="7">
        <v>42399</v>
      </c>
      <c r="I285" s="7">
        <v>42409</v>
      </c>
      <c r="J285" s="3" t="s">
        <v>2534</v>
      </c>
      <c r="K285" s="17">
        <f>IF(J285="Januar",238.19,IF(J285="Februar",240.59,IF(J285="Mars",245.99,IF(J285="April",250.79,IF(J285="Mai",256.52,IF(J285="Juni",259.83,IF(J285="Juli",265.66,IF(J285="August",272.21,IF(J285="September",275.91,IF(J285="Oktober",281.13,IF(J285="November",284.38,IF(J285="Desember",287.34,0))))))))))))</f>
        <v>240.59</v>
      </c>
      <c r="L285" s="20">
        <f>$K$2/K285</f>
        <v>0.99002452304750821</v>
      </c>
      <c r="M285" s="6">
        <v>10</v>
      </c>
      <c r="N285" s="6">
        <v>2100000</v>
      </c>
      <c r="O285" s="6">
        <v>2240000</v>
      </c>
      <c r="P285" s="6">
        <f>O285-N285</f>
        <v>140000</v>
      </c>
      <c r="Q285" s="8">
        <f>P285/N285</f>
        <v>6.6666666666666666E-2</v>
      </c>
      <c r="R285" s="6">
        <v>1870</v>
      </c>
      <c r="S285" s="9">
        <f>(N285+R285)/F285</f>
        <v>105093.5</v>
      </c>
      <c r="T285" s="6">
        <v>112094</v>
      </c>
      <c r="U285" s="5">
        <f>T285-S285</f>
        <v>7000.5</v>
      </c>
      <c r="V285" s="8">
        <f>U285/S285</f>
        <v>6.6612112071631452E-2</v>
      </c>
      <c r="W285" s="22">
        <f>S285*L285</f>
        <v>104045.1422128933</v>
      </c>
      <c r="X285" s="22">
        <f>T285*L285</f>
        <v>110975.80888648739</v>
      </c>
      <c r="Y285" s="22">
        <f>X285-W285</f>
        <v>6930.6666735940817</v>
      </c>
      <c r="Z285" s="8">
        <f>Y285/W285</f>
        <v>6.6612112071631452E-2</v>
      </c>
      <c r="AA285" s="6">
        <v>643</v>
      </c>
      <c r="AB285" s="6">
        <v>1932</v>
      </c>
      <c r="AC285" s="6">
        <f>2016-AB285</f>
        <v>84</v>
      </c>
      <c r="AD285" s="6" t="s">
        <v>37</v>
      </c>
    </row>
    <row r="286" spans="1:30" x14ac:dyDescent="0.2">
      <c r="A286">
        <v>6</v>
      </c>
      <c r="B286" s="2" t="s">
        <v>316</v>
      </c>
      <c r="C286" s="2" t="s">
        <v>22</v>
      </c>
      <c r="D286" s="2" t="s">
        <v>23</v>
      </c>
      <c r="E286" s="6" t="s">
        <v>2767</v>
      </c>
      <c r="F286" s="2">
        <v>37</v>
      </c>
      <c r="G286" s="2">
        <v>41</v>
      </c>
      <c r="H286" s="3">
        <v>42399</v>
      </c>
      <c r="I286" s="3">
        <v>42409</v>
      </c>
      <c r="J286" s="3" t="s">
        <v>2534</v>
      </c>
      <c r="K286" s="17">
        <f>IF(J286="Januar",238.19,IF(J286="Februar",240.59,IF(J286="Mars",245.99,IF(J286="April",250.79,IF(J286="Mai",256.52,IF(J286="Juni",259.83,IF(J286="Juli",265.66,IF(J286="August",272.21,IF(J286="September",275.91,IF(J286="Oktober",281.13,IF(J286="November",284.38,IF(J286="Desember",287.34,0))))))))))))</f>
        <v>240.59</v>
      </c>
      <c r="L286" s="20">
        <f>$K$2/K286</f>
        <v>0.99002452304750821</v>
      </c>
      <c r="M286" s="2">
        <v>10</v>
      </c>
      <c r="N286" s="2">
        <v>2090000</v>
      </c>
      <c r="O286" s="2">
        <v>2570000</v>
      </c>
      <c r="P286" s="2">
        <f>O286-N286</f>
        <v>480000</v>
      </c>
      <c r="Q286" s="4">
        <f>P286/N286</f>
        <v>0.22966507177033493</v>
      </c>
      <c r="R286" s="2">
        <v>3056</v>
      </c>
      <c r="S286" s="9">
        <f>(N286+R286)/F286</f>
        <v>56569.08108108108</v>
      </c>
      <c r="T286" s="2">
        <v>69542</v>
      </c>
      <c r="U286" s="5">
        <f>T286-S286</f>
        <v>12972.91891891892</v>
      </c>
      <c r="V286" s="4">
        <f>U286/S286</f>
        <v>0.22932879005626225</v>
      </c>
      <c r="W286" s="22">
        <f>S286*L286</f>
        <v>56004.777516533119</v>
      </c>
      <c r="X286" s="22">
        <f>T286*L286</f>
        <v>68848.28538176982</v>
      </c>
      <c r="Y286" s="22">
        <f>X286-W286</f>
        <v>12843.507865236701</v>
      </c>
      <c r="Z286" s="8">
        <f>Y286/W286</f>
        <v>0.22932879005626228</v>
      </c>
      <c r="AA286" s="11">
        <v>6818</v>
      </c>
      <c r="AB286" s="2">
        <v>2003</v>
      </c>
      <c r="AC286" s="2">
        <f>2016-AB286</f>
        <v>13</v>
      </c>
      <c r="AD286" s="2" t="s">
        <v>96</v>
      </c>
    </row>
    <row r="287" spans="1:30" x14ac:dyDescent="0.2">
      <c r="A287">
        <v>6</v>
      </c>
      <c r="B287" s="2" t="s">
        <v>504</v>
      </c>
      <c r="C287" s="2" t="s">
        <v>22</v>
      </c>
      <c r="D287" s="2" t="s">
        <v>23</v>
      </c>
      <c r="E287" s="6" t="s">
        <v>2767</v>
      </c>
      <c r="F287" s="2">
        <v>44</v>
      </c>
      <c r="G287" s="2">
        <v>49</v>
      </c>
      <c r="H287" s="3">
        <v>42399</v>
      </c>
      <c r="I287" s="3">
        <v>42409</v>
      </c>
      <c r="J287" s="3" t="s">
        <v>2534</v>
      </c>
      <c r="K287" s="17">
        <f>IF(J287="Januar",238.19,IF(J287="Februar",240.59,IF(J287="Mars",245.99,IF(J287="April",250.79,IF(J287="Mai",256.52,IF(J287="Juni",259.83,IF(J287="Juli",265.66,IF(J287="August",272.21,IF(J287="September",275.91,IF(J287="Oktober",281.13,IF(J287="November",284.38,IF(J287="Desember",287.34,0))))))))))))</f>
        <v>240.59</v>
      </c>
      <c r="L287" s="20">
        <f>$K$2/K287</f>
        <v>0.99002452304750821</v>
      </c>
      <c r="M287" s="2">
        <v>10</v>
      </c>
      <c r="N287" s="2">
        <v>2700000</v>
      </c>
      <c r="O287" s="2">
        <v>2975000</v>
      </c>
      <c r="P287" s="2">
        <f>O287-N287</f>
        <v>275000</v>
      </c>
      <c r="Q287" s="4">
        <f>P287/N287</f>
        <v>0.10185185185185185</v>
      </c>
      <c r="R287" s="2">
        <v>48786</v>
      </c>
      <c r="S287" s="9">
        <f>(N287+R287)/F287</f>
        <v>62472.409090909088</v>
      </c>
      <c r="T287" s="2">
        <v>68722</v>
      </c>
      <c r="U287" s="5">
        <f>T287-S287</f>
        <v>6249.5909090909117</v>
      </c>
      <c r="V287" s="4">
        <f>U287/S287</f>
        <v>0.10003761660602176</v>
      </c>
      <c r="W287" s="22">
        <f>S287*L287</f>
        <v>61849.217013856083</v>
      </c>
      <c r="X287" s="22">
        <f>T287*L287</f>
        <v>68036.465272870861</v>
      </c>
      <c r="Y287" s="22">
        <f>X287-W287</f>
        <v>6187.2482590147774</v>
      </c>
      <c r="Z287" s="8">
        <f>Y287/W287</f>
        <v>0.10003761660602184</v>
      </c>
      <c r="AA287" s="2">
        <v>475</v>
      </c>
      <c r="AB287" s="2">
        <v>1880</v>
      </c>
      <c r="AC287" s="2">
        <f>2016-AB287</f>
        <v>136</v>
      </c>
      <c r="AD287" s="2" t="s">
        <v>505</v>
      </c>
    </row>
    <row r="288" spans="1:30" x14ac:dyDescent="0.2">
      <c r="A288">
        <v>6</v>
      </c>
      <c r="B288" s="2" t="s">
        <v>560</v>
      </c>
      <c r="C288" s="2" t="s">
        <v>22</v>
      </c>
      <c r="D288" s="2" t="s">
        <v>23</v>
      </c>
      <c r="E288" s="6" t="s">
        <v>2767</v>
      </c>
      <c r="F288" s="2">
        <v>46</v>
      </c>
      <c r="G288" s="2">
        <v>51</v>
      </c>
      <c r="H288" s="3">
        <v>42399</v>
      </c>
      <c r="I288" s="3">
        <v>42409</v>
      </c>
      <c r="J288" s="3" t="s">
        <v>2534</v>
      </c>
      <c r="K288" s="17">
        <f>IF(J288="Januar",238.19,IF(J288="Februar",240.59,IF(J288="Mars",245.99,IF(J288="April",250.79,IF(J288="Mai",256.52,IF(J288="Juni",259.83,IF(J288="Juli",265.66,IF(J288="August",272.21,IF(J288="September",275.91,IF(J288="Oktober",281.13,IF(J288="November",284.38,IF(J288="Desember",287.34,0))))))))))))</f>
        <v>240.59</v>
      </c>
      <c r="L288" s="20">
        <f>$K$2/K288</f>
        <v>0.99002452304750821</v>
      </c>
      <c r="M288" s="2">
        <v>10</v>
      </c>
      <c r="N288" s="2">
        <v>3250000</v>
      </c>
      <c r="O288" s="2">
        <v>3625000</v>
      </c>
      <c r="P288" s="2">
        <f>O288-N288</f>
        <v>375000</v>
      </c>
      <c r="Q288" s="4">
        <f>P288/N288</f>
        <v>0.11538461538461539</v>
      </c>
      <c r="R288" s="2"/>
      <c r="S288" s="9">
        <f>(N288+R288)/F288</f>
        <v>70652.173913043473</v>
      </c>
      <c r="T288" s="2">
        <v>78804</v>
      </c>
      <c r="U288" s="5">
        <f>T288-S288</f>
        <v>8151.8260869565274</v>
      </c>
      <c r="V288" s="4">
        <f>U288/S288</f>
        <v>0.11537969230769239</v>
      </c>
      <c r="W288" s="22">
        <f>S288*L288</f>
        <v>69947.384780530469</v>
      </c>
      <c r="X288" s="22">
        <f>T288*L288</f>
        <v>78017.892514235835</v>
      </c>
      <c r="Y288" s="22">
        <f>X288-W288</f>
        <v>8070.5077337053663</v>
      </c>
      <c r="Z288" s="8">
        <f>Y288/W288</f>
        <v>0.11537969230769232</v>
      </c>
      <c r="AA288" s="11">
        <v>1168</v>
      </c>
      <c r="AB288" s="2">
        <v>2006</v>
      </c>
      <c r="AC288" s="2">
        <f>2016-AB288</f>
        <v>10</v>
      </c>
      <c r="AD288" s="2" t="s">
        <v>217</v>
      </c>
    </row>
    <row r="289" spans="1:30" x14ac:dyDescent="0.2">
      <c r="A289">
        <v>6</v>
      </c>
      <c r="B289" s="2" t="s">
        <v>600</v>
      </c>
      <c r="C289" s="2" t="s">
        <v>22</v>
      </c>
      <c r="D289" s="2" t="s">
        <v>23</v>
      </c>
      <c r="E289" s="6" t="s">
        <v>2767</v>
      </c>
      <c r="F289" s="2">
        <v>47</v>
      </c>
      <c r="G289" s="2">
        <v>52</v>
      </c>
      <c r="H289" s="3">
        <v>42399</v>
      </c>
      <c r="I289" s="3">
        <v>42409</v>
      </c>
      <c r="J289" s="3" t="s">
        <v>2534</v>
      </c>
      <c r="K289" s="17">
        <f>IF(J289="Januar",238.19,IF(J289="Februar",240.59,IF(J289="Mars",245.99,IF(J289="April",250.79,IF(J289="Mai",256.52,IF(J289="Juni",259.83,IF(J289="Juli",265.66,IF(J289="August",272.21,IF(J289="September",275.91,IF(J289="Oktober",281.13,IF(J289="November",284.38,IF(J289="Desember",287.34,0))))))))))))</f>
        <v>240.59</v>
      </c>
      <c r="L289" s="20">
        <f>$K$2/K289</f>
        <v>0.99002452304750821</v>
      </c>
      <c r="M289" s="2">
        <v>10</v>
      </c>
      <c r="N289" s="2">
        <v>3000000</v>
      </c>
      <c r="O289" s="2">
        <v>3200000</v>
      </c>
      <c r="P289" s="2">
        <f>O289-N289</f>
        <v>200000</v>
      </c>
      <c r="Q289" s="4">
        <f>P289/N289</f>
        <v>6.6666666666666666E-2</v>
      </c>
      <c r="R289" s="2"/>
      <c r="S289" s="9">
        <f>(N289+R289)/F289</f>
        <v>63829.787234042553</v>
      </c>
      <c r="T289" s="2">
        <v>68085</v>
      </c>
      <c r="U289" s="5">
        <f>T289-S289</f>
        <v>4255.2127659574471</v>
      </c>
      <c r="V289" s="4">
        <f>U289/S289</f>
        <v>6.6665000000000002E-2</v>
      </c>
      <c r="W289" s="22">
        <f>S289*L289</f>
        <v>63193.054662606904</v>
      </c>
      <c r="X289" s="22">
        <f>T289*L289</f>
        <v>67405.819651689599</v>
      </c>
      <c r="Y289" s="22">
        <f>X289-W289</f>
        <v>4212.7649890826942</v>
      </c>
      <c r="Z289" s="8">
        <f>Y289/W289</f>
        <v>6.6665000000000071E-2</v>
      </c>
      <c r="AA289" s="11">
        <v>5922</v>
      </c>
      <c r="AB289" s="2">
        <v>2006</v>
      </c>
      <c r="AC289" s="2">
        <f>2016-AB289</f>
        <v>10</v>
      </c>
      <c r="AD289" s="2" t="s">
        <v>67</v>
      </c>
    </row>
    <row r="290" spans="1:30" x14ac:dyDescent="0.2">
      <c r="A290">
        <v>6</v>
      </c>
      <c r="B290" s="2" t="s">
        <v>725</v>
      </c>
      <c r="C290" s="2" t="s">
        <v>22</v>
      </c>
      <c r="D290" s="2" t="s">
        <v>23</v>
      </c>
      <c r="E290" s="6" t="s">
        <v>2767</v>
      </c>
      <c r="F290" s="2">
        <v>50</v>
      </c>
      <c r="G290" s="2">
        <v>54</v>
      </c>
      <c r="H290" s="3">
        <v>42399</v>
      </c>
      <c r="I290" s="3">
        <v>42409</v>
      </c>
      <c r="J290" s="3" t="s">
        <v>2534</v>
      </c>
      <c r="K290" s="17">
        <f>IF(J290="Januar",238.19,IF(J290="Februar",240.59,IF(J290="Mars",245.99,IF(J290="April",250.79,IF(J290="Mai",256.52,IF(J290="Juni",259.83,IF(J290="Juli",265.66,IF(J290="August",272.21,IF(J290="September",275.91,IF(J290="Oktober",281.13,IF(J290="November",284.38,IF(J290="Desember",287.34,0))))))))))))</f>
        <v>240.59</v>
      </c>
      <c r="L290" s="20">
        <f>$K$2/K290</f>
        <v>0.99002452304750821</v>
      </c>
      <c r="M290" s="2">
        <v>10</v>
      </c>
      <c r="N290" s="2">
        <v>3300000</v>
      </c>
      <c r="O290" s="2">
        <v>3500000</v>
      </c>
      <c r="P290" s="2">
        <f>O290-N290</f>
        <v>200000</v>
      </c>
      <c r="Q290" s="4">
        <f>P290/N290</f>
        <v>6.0606060606060608E-2</v>
      </c>
      <c r="R290" s="2"/>
      <c r="S290" s="9">
        <f>(N290+R290)/F290</f>
        <v>66000</v>
      </c>
      <c r="T290" s="2">
        <v>70000</v>
      </c>
      <c r="U290" s="5">
        <f>T290-S290</f>
        <v>4000</v>
      </c>
      <c r="V290" s="4">
        <f>U290/S290</f>
        <v>6.0606060606060608E-2</v>
      </c>
      <c r="W290" s="22">
        <f>S290*L290</f>
        <v>65341.618521135541</v>
      </c>
      <c r="X290" s="22">
        <f>T290*L290</f>
        <v>69301.716613325581</v>
      </c>
      <c r="Y290" s="22">
        <f>X290-W290</f>
        <v>3960.0980921900409</v>
      </c>
      <c r="Z290" s="8">
        <f>Y290/W290</f>
        <v>6.0606060606060733E-2</v>
      </c>
      <c r="AA290" s="2">
        <v>688</v>
      </c>
      <c r="AB290" s="2">
        <v>1895</v>
      </c>
      <c r="AC290" s="2">
        <f>2016-AB290</f>
        <v>121</v>
      </c>
      <c r="AD290" s="2" t="s">
        <v>25</v>
      </c>
    </row>
    <row r="291" spans="1:30" x14ac:dyDescent="0.2">
      <c r="A291">
        <v>6</v>
      </c>
      <c r="B291" s="2" t="s">
        <v>862</v>
      </c>
      <c r="C291" s="2" t="s">
        <v>22</v>
      </c>
      <c r="D291" s="2" t="s">
        <v>23</v>
      </c>
      <c r="E291" s="6" t="s">
        <v>2767</v>
      </c>
      <c r="F291" s="2">
        <v>53</v>
      </c>
      <c r="G291" s="2">
        <v>58</v>
      </c>
      <c r="H291" s="3">
        <v>42399</v>
      </c>
      <c r="I291" s="3">
        <v>42409</v>
      </c>
      <c r="J291" s="3" t="s">
        <v>2534</v>
      </c>
      <c r="K291" s="17">
        <f>IF(J291="Januar",238.19,IF(J291="Februar",240.59,IF(J291="Mars",245.99,IF(J291="April",250.79,IF(J291="Mai",256.52,IF(J291="Juni",259.83,IF(J291="Juli",265.66,IF(J291="August",272.21,IF(J291="September",275.91,IF(J291="Oktober",281.13,IF(J291="November",284.38,IF(J291="Desember",287.34,0))))))))))))</f>
        <v>240.59</v>
      </c>
      <c r="L291" s="20">
        <f>$K$2/K291</f>
        <v>0.99002452304750821</v>
      </c>
      <c r="M291" s="2">
        <v>10</v>
      </c>
      <c r="N291" s="2">
        <v>3290000</v>
      </c>
      <c r="O291" s="2">
        <v>3625000</v>
      </c>
      <c r="P291" s="2">
        <f>O291-N291</f>
        <v>335000</v>
      </c>
      <c r="Q291" s="4">
        <f>P291/N291</f>
        <v>0.10182370820668693</v>
      </c>
      <c r="R291" s="2">
        <v>1713</v>
      </c>
      <c r="S291" s="9">
        <f>(N291+R291)/F291</f>
        <v>62107.792452830188</v>
      </c>
      <c r="T291" s="2">
        <v>68429</v>
      </c>
      <c r="U291" s="5">
        <f>T291-S291</f>
        <v>6321.2075471698117</v>
      </c>
      <c r="V291" s="4">
        <f>U291/S291</f>
        <v>0.1017780104158534</v>
      </c>
      <c r="W291" s="22">
        <f>S291*L291</f>
        <v>61488.23760064684</v>
      </c>
      <c r="X291" s="22">
        <f>T291*L291</f>
        <v>67746.388087617946</v>
      </c>
      <c r="Y291" s="22">
        <f>X291-W291</f>
        <v>6258.1504869711061</v>
      </c>
      <c r="Z291" s="8">
        <f>Y291/W291</f>
        <v>0.10177801041585345</v>
      </c>
      <c r="AA291" s="11">
        <v>1228</v>
      </c>
      <c r="AB291" s="2">
        <v>1968</v>
      </c>
      <c r="AC291" s="2">
        <f>2016-AB291</f>
        <v>48</v>
      </c>
      <c r="AD291" s="2" t="s">
        <v>34</v>
      </c>
    </row>
    <row r="292" spans="1:30" x14ac:dyDescent="0.2">
      <c r="A292">
        <v>6</v>
      </c>
      <c r="B292" s="6" t="s">
        <v>911</v>
      </c>
      <c r="C292" s="6" t="s">
        <v>22</v>
      </c>
      <c r="D292" s="6" t="s">
        <v>23</v>
      </c>
      <c r="E292" s="6" t="s">
        <v>2767</v>
      </c>
      <c r="F292" s="6">
        <v>54</v>
      </c>
      <c r="G292" s="6">
        <v>60</v>
      </c>
      <c r="H292" s="7">
        <v>42399</v>
      </c>
      <c r="I292" s="7">
        <v>42409</v>
      </c>
      <c r="J292" s="3" t="s">
        <v>2534</v>
      </c>
      <c r="K292" s="17">
        <f>IF(J292="Januar",238.19,IF(J292="Februar",240.59,IF(J292="Mars",245.99,IF(J292="April",250.79,IF(J292="Mai",256.52,IF(J292="Juni",259.83,IF(J292="Juli",265.66,IF(J292="August",272.21,IF(J292="September",275.91,IF(J292="Oktober",281.13,IF(J292="November",284.38,IF(J292="Desember",287.34,0))))))))))))</f>
        <v>240.59</v>
      </c>
      <c r="L292" s="20">
        <f>$K$2/K292</f>
        <v>0.99002452304750821</v>
      </c>
      <c r="M292" s="6">
        <v>10</v>
      </c>
      <c r="N292" s="6">
        <v>2550000</v>
      </c>
      <c r="O292" s="6">
        <v>2900000</v>
      </c>
      <c r="P292" s="6">
        <f>O292-N292</f>
        <v>350000</v>
      </c>
      <c r="Q292" s="8">
        <f>P292/N292</f>
        <v>0.13725490196078433</v>
      </c>
      <c r="R292" s="6">
        <v>5890</v>
      </c>
      <c r="S292" s="9">
        <f>(N292+R292)/F292</f>
        <v>47331.296296296299</v>
      </c>
      <c r="T292" s="6">
        <v>53813</v>
      </c>
      <c r="U292" s="5">
        <f>T292-S292</f>
        <v>6481.7037037037007</v>
      </c>
      <c r="V292" s="4">
        <f>U292/S292</f>
        <v>0.13694329568173896</v>
      </c>
      <c r="W292" s="22">
        <f>S292*L292</f>
        <v>46859.144040961037</v>
      </c>
      <c r="X292" s="22">
        <f>T292*L292</f>
        <v>53276.18965875556</v>
      </c>
      <c r="Y292" s="22">
        <f>X292-W292</f>
        <v>6417.0456177945234</v>
      </c>
      <c r="Z292" s="8">
        <f>Y292/W292</f>
        <v>0.13694329568173896</v>
      </c>
      <c r="AA292" s="10">
        <v>1596</v>
      </c>
      <c r="AB292" s="6">
        <v>1958</v>
      </c>
      <c r="AC292" s="6">
        <f>2016-AB292</f>
        <v>58</v>
      </c>
      <c r="AD292" s="6" t="s">
        <v>371</v>
      </c>
    </row>
    <row r="293" spans="1:30" x14ac:dyDescent="0.2">
      <c r="A293">
        <v>6</v>
      </c>
      <c r="B293" s="2" t="s">
        <v>1867</v>
      </c>
      <c r="C293" s="2" t="s">
        <v>22</v>
      </c>
      <c r="D293" s="2" t="s">
        <v>23</v>
      </c>
      <c r="E293" s="6" t="s">
        <v>2767</v>
      </c>
      <c r="F293" s="2">
        <v>81</v>
      </c>
      <c r="G293" s="2">
        <v>91</v>
      </c>
      <c r="H293" s="3">
        <v>42399</v>
      </c>
      <c r="I293" s="3">
        <v>42409</v>
      </c>
      <c r="J293" s="3" t="s">
        <v>2534</v>
      </c>
      <c r="K293" s="17">
        <f>IF(J293="Januar",238.19,IF(J293="Februar",240.59,IF(J293="Mars",245.99,IF(J293="April",250.79,IF(J293="Mai",256.52,IF(J293="Juni",259.83,IF(J293="Juli",265.66,IF(J293="August",272.21,IF(J293="September",275.91,IF(J293="Oktober",281.13,IF(J293="November",284.38,IF(J293="Desember",287.34,0))))))))))))</f>
        <v>240.59</v>
      </c>
      <c r="L293" s="20">
        <f>$K$2/K293</f>
        <v>0.99002452304750821</v>
      </c>
      <c r="M293" s="2">
        <v>10</v>
      </c>
      <c r="N293" s="2">
        <v>4300000</v>
      </c>
      <c r="O293" s="2">
        <v>5300000</v>
      </c>
      <c r="P293" s="2">
        <f>O293-N293</f>
        <v>1000000</v>
      </c>
      <c r="Q293" s="4">
        <f>P293/N293</f>
        <v>0.23255813953488372</v>
      </c>
      <c r="R293" s="2"/>
      <c r="S293" s="9">
        <f>(N293+R293)/F293</f>
        <v>53086.419753086418</v>
      </c>
      <c r="T293" s="2">
        <v>65432</v>
      </c>
      <c r="U293" s="5">
        <f>T293-S293</f>
        <v>12345.580246913582</v>
      </c>
      <c r="V293" s="4">
        <f>U293/S293</f>
        <v>0.23255627906976747</v>
      </c>
      <c r="W293" s="22">
        <f>S293*L293</f>
        <v>52556.857396349202</v>
      </c>
      <c r="X293" s="22">
        <f>T293*L293</f>
        <v>64779.284592044554</v>
      </c>
      <c r="Y293" s="22">
        <f>X293-W293</f>
        <v>12222.427195695353</v>
      </c>
      <c r="Z293" s="8">
        <f>Y293/W293</f>
        <v>0.23255627906976736</v>
      </c>
      <c r="AA293" s="2">
        <v>498</v>
      </c>
      <c r="AB293" s="2">
        <v>1953</v>
      </c>
      <c r="AC293" s="2">
        <f>2016-AB293</f>
        <v>63</v>
      </c>
      <c r="AD293" s="2" t="s">
        <v>46</v>
      </c>
    </row>
    <row r="294" spans="1:30" x14ac:dyDescent="0.2">
      <c r="A294">
        <v>6</v>
      </c>
      <c r="B294" s="6" t="s">
        <v>1943</v>
      </c>
      <c r="C294" s="6" t="s">
        <v>22</v>
      </c>
      <c r="D294" s="6" t="s">
        <v>23</v>
      </c>
      <c r="E294" s="6" t="s">
        <v>2767</v>
      </c>
      <c r="F294" s="6">
        <v>84</v>
      </c>
      <c r="G294" s="6">
        <v>92</v>
      </c>
      <c r="H294" s="7">
        <v>42399</v>
      </c>
      <c r="I294" s="7">
        <v>42409</v>
      </c>
      <c r="J294" s="3" t="s">
        <v>2534</v>
      </c>
      <c r="K294" s="17">
        <f>IF(J294="Januar",238.19,IF(J294="Februar",240.59,IF(J294="Mars",245.99,IF(J294="April",250.79,IF(J294="Mai",256.52,IF(J294="Juni",259.83,IF(J294="Juli",265.66,IF(J294="August",272.21,IF(J294="September",275.91,IF(J294="Oktober",281.13,IF(J294="November",284.38,IF(J294="Desember",287.34,0))))))))))))</f>
        <v>240.59</v>
      </c>
      <c r="L294" s="20">
        <f>$K$2/K294</f>
        <v>0.99002452304750821</v>
      </c>
      <c r="M294" s="6">
        <v>10</v>
      </c>
      <c r="N294" s="6">
        <v>5300000</v>
      </c>
      <c r="O294" s="6">
        <v>5550000</v>
      </c>
      <c r="P294" s="6">
        <f>O294-N294</f>
        <v>250000</v>
      </c>
      <c r="Q294" s="8">
        <f>P294/N294</f>
        <v>4.716981132075472E-2</v>
      </c>
      <c r="R294" s="6"/>
      <c r="S294" s="9">
        <f>(N294+R294)/F294</f>
        <v>63095.238095238092</v>
      </c>
      <c r="T294" s="6">
        <v>66071</v>
      </c>
      <c r="U294" s="5">
        <f>T294-S294</f>
        <v>2975.7619047619082</v>
      </c>
      <c r="V294" s="4">
        <f>U294/S294</f>
        <v>4.7163018867924587E-2</v>
      </c>
      <c r="W294" s="22">
        <f>S294*L294</f>
        <v>62465.833001807063</v>
      </c>
      <c r="X294" s="22">
        <f>T294*L294</f>
        <v>65411.910262271915</v>
      </c>
      <c r="Y294" s="22">
        <f>X294-W294</f>
        <v>2946.0772604648519</v>
      </c>
      <c r="Z294" s="8">
        <f>Y294/W294</f>
        <v>4.7163018867924573E-2</v>
      </c>
      <c r="AA294" s="6">
        <v>956</v>
      </c>
      <c r="AB294" s="6">
        <v>1931</v>
      </c>
      <c r="AC294" s="6">
        <f>2016-AB294</f>
        <v>85</v>
      </c>
      <c r="AD294" s="6" t="s">
        <v>148</v>
      </c>
    </row>
    <row r="295" spans="1:30" x14ac:dyDescent="0.2">
      <c r="A295">
        <v>6</v>
      </c>
      <c r="B295" s="6" t="s">
        <v>1944</v>
      </c>
      <c r="C295" s="6" t="s">
        <v>22</v>
      </c>
      <c r="D295" s="6" t="s">
        <v>23</v>
      </c>
      <c r="E295" s="6" t="s">
        <v>2767</v>
      </c>
      <c r="F295" s="6">
        <v>84</v>
      </c>
      <c r="G295" s="6">
        <v>90</v>
      </c>
      <c r="H295" s="7">
        <v>42399</v>
      </c>
      <c r="I295" s="7">
        <v>42409</v>
      </c>
      <c r="J295" s="3" t="s">
        <v>2534</v>
      </c>
      <c r="K295" s="17">
        <f>IF(J295="Januar",238.19,IF(J295="Februar",240.59,IF(J295="Mars",245.99,IF(J295="April",250.79,IF(J295="Mai",256.52,IF(J295="Juni",259.83,IF(J295="Juli",265.66,IF(J295="August",272.21,IF(J295="September",275.91,IF(J295="Oktober",281.13,IF(J295="November",284.38,IF(J295="Desember",287.34,0))))))))))))</f>
        <v>240.59</v>
      </c>
      <c r="L295" s="20">
        <f>$K$2/K295</f>
        <v>0.99002452304750821</v>
      </c>
      <c r="M295" s="6">
        <v>10</v>
      </c>
      <c r="N295" s="6">
        <v>3990000</v>
      </c>
      <c r="O295" s="6">
        <v>4750000</v>
      </c>
      <c r="P295" s="6">
        <f>O295-N295</f>
        <v>760000</v>
      </c>
      <c r="Q295" s="8">
        <f>P295/N295</f>
        <v>0.19047619047619047</v>
      </c>
      <c r="R295" s="6"/>
      <c r="S295" s="9">
        <f>(N295+R295)/F295</f>
        <v>47500</v>
      </c>
      <c r="T295" s="6">
        <v>56548</v>
      </c>
      <c r="U295" s="5">
        <f>T295-S295</f>
        <v>9048</v>
      </c>
      <c r="V295" s="4">
        <f>U295/S295</f>
        <v>0.19048421052631578</v>
      </c>
      <c r="W295" s="22">
        <f>S295*L295</f>
        <v>47026.16484475664</v>
      </c>
      <c r="X295" s="22">
        <f>T295*L295</f>
        <v>55983.906729290495</v>
      </c>
      <c r="Y295" s="22">
        <f>X295-W295</f>
        <v>8957.7418845338543</v>
      </c>
      <c r="Z295" s="8">
        <f>Y295/W295</f>
        <v>0.19048421052631578</v>
      </c>
      <c r="AA295" s="10">
        <v>6743</v>
      </c>
      <c r="AB295" s="6">
        <v>2005</v>
      </c>
      <c r="AC295" s="6">
        <f>2016-AB295</f>
        <v>11</v>
      </c>
      <c r="AD295" s="6" t="s">
        <v>137</v>
      </c>
    </row>
    <row r="296" spans="1:30" x14ac:dyDescent="0.2">
      <c r="A296">
        <v>6</v>
      </c>
      <c r="B296" s="2" t="s">
        <v>970</v>
      </c>
      <c r="C296" s="2" t="s">
        <v>22</v>
      </c>
      <c r="D296" s="2" t="s">
        <v>23</v>
      </c>
      <c r="E296" s="6" t="s">
        <v>2767</v>
      </c>
      <c r="F296" s="2">
        <v>111</v>
      </c>
      <c r="G296" s="2">
        <v>125</v>
      </c>
      <c r="H296" s="3">
        <v>42399</v>
      </c>
      <c r="I296" s="3">
        <v>42409</v>
      </c>
      <c r="J296" s="3" t="s">
        <v>2534</v>
      </c>
      <c r="K296" s="17">
        <f>IF(J296="Januar",238.19,IF(J296="Februar",240.59,IF(J296="Mars",245.99,IF(J296="April",250.79,IF(J296="Mai",256.52,IF(J296="Juni",259.83,IF(J296="Juli",265.66,IF(J296="August",272.21,IF(J296="September",275.91,IF(J296="Oktober",281.13,IF(J296="November",284.38,IF(J296="Desember",287.34,0))))))))))))</f>
        <v>240.59</v>
      </c>
      <c r="L296" s="20">
        <f>$K$2/K296</f>
        <v>0.99002452304750821</v>
      </c>
      <c r="M296" s="2">
        <v>10</v>
      </c>
      <c r="N296" s="2">
        <v>4990000</v>
      </c>
      <c r="O296" s="2">
        <v>5570000</v>
      </c>
      <c r="P296" s="2">
        <f>O296-N296</f>
        <v>580000</v>
      </c>
      <c r="Q296" s="4">
        <f>P296/N296</f>
        <v>0.11623246492985972</v>
      </c>
      <c r="R296" s="2">
        <v>74000</v>
      </c>
      <c r="S296" s="9">
        <f>(N296+R296)/F296</f>
        <v>45621.62162162162</v>
      </c>
      <c r="T296" s="2">
        <v>50847</v>
      </c>
      <c r="U296" s="5">
        <f>T296-S296</f>
        <v>5225.3783783783801</v>
      </c>
      <c r="V296" s="4">
        <f>U296/S296</f>
        <v>0.11453732227488156</v>
      </c>
      <c r="W296" s="22">
        <f>S296*L296</f>
        <v>45166.524186599832</v>
      </c>
      <c r="X296" s="22">
        <f>T296*L296</f>
        <v>50339.776923396646</v>
      </c>
      <c r="Y296" s="22">
        <f>X296-W296</f>
        <v>5173.2527367968141</v>
      </c>
      <c r="Z296" s="8">
        <f>Y296/W296</f>
        <v>0.11453732227488148</v>
      </c>
      <c r="AA296" s="2">
        <v>465</v>
      </c>
      <c r="AB296" s="2">
        <v>1895</v>
      </c>
      <c r="AC296" s="2">
        <f>2016-AB296</f>
        <v>121</v>
      </c>
      <c r="AD296" s="2" t="s">
        <v>364</v>
      </c>
    </row>
    <row r="297" spans="1:30" x14ac:dyDescent="0.2">
      <c r="A297">
        <v>6</v>
      </c>
      <c r="B297" s="6" t="s">
        <v>2429</v>
      </c>
      <c r="C297" s="6" t="s">
        <v>22</v>
      </c>
      <c r="D297" s="6" t="s">
        <v>23</v>
      </c>
      <c r="E297" s="6" t="s">
        <v>2767</v>
      </c>
      <c r="F297" s="6">
        <v>132</v>
      </c>
      <c r="G297" s="6">
        <v>145</v>
      </c>
      <c r="H297" s="7">
        <v>42399</v>
      </c>
      <c r="I297" s="7">
        <v>42409</v>
      </c>
      <c r="J297" s="3" t="s">
        <v>2534</v>
      </c>
      <c r="K297" s="17">
        <f>IF(J297="Januar",238.19,IF(J297="Februar",240.59,IF(J297="Mars",245.99,IF(J297="April",250.79,IF(J297="Mai",256.52,IF(J297="Juni",259.83,IF(J297="Juli",265.66,IF(J297="August",272.21,IF(J297="September",275.91,IF(J297="Oktober",281.13,IF(J297="November",284.38,IF(J297="Desember",287.34,0))))))))))))</f>
        <v>240.59</v>
      </c>
      <c r="L297" s="20">
        <f>$K$2/K297</f>
        <v>0.99002452304750821</v>
      </c>
      <c r="M297" s="6">
        <v>10</v>
      </c>
      <c r="N297" s="6">
        <v>8850000</v>
      </c>
      <c r="O297" s="6">
        <v>8700000</v>
      </c>
      <c r="P297" s="6">
        <f>O297-N297</f>
        <v>-150000</v>
      </c>
      <c r="Q297" s="8">
        <f>P297/N297</f>
        <v>-1.6949152542372881E-2</v>
      </c>
      <c r="R297" s="6">
        <v>9100</v>
      </c>
      <c r="S297" s="9">
        <f>(N297+R297)/F297</f>
        <v>67114.393939393936</v>
      </c>
      <c r="T297" s="6">
        <v>65978</v>
      </c>
      <c r="U297" s="5">
        <f>T297-S297</f>
        <v>-1136.3939393939363</v>
      </c>
      <c r="V297" s="4">
        <f>U297/S297</f>
        <v>-1.6932194015193372E-2</v>
      </c>
      <c r="W297" s="22">
        <f>S297*L297</f>
        <v>66444.895849471053</v>
      </c>
      <c r="X297" s="22">
        <f>T297*L297</f>
        <v>65319.837981628494</v>
      </c>
      <c r="Y297" s="22">
        <f>X297-W297</f>
        <v>-1125.0578678425591</v>
      </c>
      <c r="Z297" s="8">
        <f>Y297/W297</f>
        <v>-1.6932194015193348E-2</v>
      </c>
      <c r="AA297" s="6">
        <v>891</v>
      </c>
      <c r="AB297" s="6">
        <v>1897</v>
      </c>
      <c r="AC297" s="6">
        <f>2016-AB297</f>
        <v>119</v>
      </c>
      <c r="AD297" s="6" t="s">
        <v>90</v>
      </c>
    </row>
    <row r="298" spans="1:30" x14ac:dyDescent="0.2">
      <c r="A298">
        <v>6</v>
      </c>
      <c r="B298" s="2" t="s">
        <v>2440</v>
      </c>
      <c r="C298" s="2" t="s">
        <v>22</v>
      </c>
      <c r="D298" s="2" t="s">
        <v>23</v>
      </c>
      <c r="E298" s="6" t="s">
        <v>2767</v>
      </c>
      <c r="F298" s="2">
        <v>134</v>
      </c>
      <c r="G298" s="2">
        <v>147</v>
      </c>
      <c r="H298" s="3">
        <v>42399</v>
      </c>
      <c r="I298" s="3">
        <v>42409</v>
      </c>
      <c r="J298" s="3" t="s">
        <v>2534</v>
      </c>
      <c r="K298" s="17">
        <f>IF(J298="Januar",238.19,IF(J298="Februar",240.59,IF(J298="Mars",245.99,IF(J298="April",250.79,IF(J298="Mai",256.52,IF(J298="Juni",259.83,IF(J298="Juli",265.66,IF(J298="August",272.21,IF(J298="September",275.91,IF(J298="Oktober",281.13,IF(J298="November",284.38,IF(J298="Desember",287.34,0))))))))))))</f>
        <v>240.59</v>
      </c>
      <c r="L298" s="20">
        <f>$K$2/K298</f>
        <v>0.99002452304750821</v>
      </c>
      <c r="M298" s="2">
        <v>10</v>
      </c>
      <c r="N298" s="2">
        <v>6800000</v>
      </c>
      <c r="O298" s="2">
        <v>7350000</v>
      </c>
      <c r="P298" s="2">
        <f>O298-N298</f>
        <v>550000</v>
      </c>
      <c r="Q298" s="4">
        <f>P298/N298</f>
        <v>8.0882352941176475E-2</v>
      </c>
      <c r="R298" s="2"/>
      <c r="S298" s="9">
        <f>(N298+R298)/F298</f>
        <v>50746.26865671642</v>
      </c>
      <c r="T298" s="2">
        <v>54851</v>
      </c>
      <c r="U298" s="5">
        <f>T298-S298</f>
        <v>4104.7313432835799</v>
      </c>
      <c r="V298" s="4">
        <f>U298/S298</f>
        <v>8.0887352941176424E-2</v>
      </c>
      <c r="W298" s="22">
        <f>S298*L298</f>
        <v>50240.050423306391</v>
      </c>
      <c r="X298" s="22">
        <f>T298*L298</f>
        <v>54303.83511367887</v>
      </c>
      <c r="Y298" s="22">
        <f>X298-W298</f>
        <v>4063.7846903724785</v>
      </c>
      <c r="Z298" s="8">
        <f>Y298/W298</f>
        <v>8.0887352941176313E-2</v>
      </c>
      <c r="AA298" s="11">
        <v>21166</v>
      </c>
      <c r="AB298" s="2">
        <v>1982</v>
      </c>
      <c r="AC298" s="2">
        <f>2016-AB298</f>
        <v>34</v>
      </c>
      <c r="AD298" s="2" t="s">
        <v>37</v>
      </c>
    </row>
    <row r="299" spans="1:30" x14ac:dyDescent="0.2">
      <c r="A299">
        <v>6</v>
      </c>
      <c r="B299" s="2" t="s">
        <v>267</v>
      </c>
      <c r="C299" s="2" t="s">
        <v>22</v>
      </c>
      <c r="D299" s="2" t="s">
        <v>23</v>
      </c>
      <c r="E299" s="6" t="s">
        <v>2767</v>
      </c>
      <c r="F299" s="2">
        <v>35</v>
      </c>
      <c r="G299" s="2">
        <v>39</v>
      </c>
      <c r="H299" s="3">
        <v>42398</v>
      </c>
      <c r="I299" s="3">
        <v>42409</v>
      </c>
      <c r="J299" s="3" t="s">
        <v>2534</v>
      </c>
      <c r="K299" s="17">
        <f>IF(J299="Januar",238.19,IF(J299="Februar",240.59,IF(J299="Mars",245.99,IF(J299="April",250.79,IF(J299="Mai",256.52,IF(J299="Juni",259.83,IF(J299="Juli",265.66,IF(J299="August",272.21,IF(J299="September",275.91,IF(J299="Oktober",281.13,IF(J299="November",284.38,IF(J299="Desember",287.34,0))))))))))))</f>
        <v>240.59</v>
      </c>
      <c r="L299" s="20">
        <f>$K$2/K299</f>
        <v>0.99002452304750821</v>
      </c>
      <c r="M299" s="2">
        <v>11</v>
      </c>
      <c r="N299" s="2">
        <v>2400000</v>
      </c>
      <c r="O299" s="2">
        <v>2400000</v>
      </c>
      <c r="P299" s="2">
        <f>O299-N299</f>
        <v>0</v>
      </c>
      <c r="Q299" s="4">
        <f>P299/N299</f>
        <v>0</v>
      </c>
      <c r="R299" s="2">
        <v>29000</v>
      </c>
      <c r="S299" s="9">
        <f>(N299+R299)/F299</f>
        <v>69400</v>
      </c>
      <c r="T299" s="2">
        <v>69400</v>
      </c>
      <c r="U299" s="5">
        <f>T299-S299</f>
        <v>0</v>
      </c>
      <c r="V299" s="4">
        <f>U299/S299</f>
        <v>0</v>
      </c>
      <c r="W299" s="22">
        <f>S299*L299</f>
        <v>68707.701899497071</v>
      </c>
      <c r="X299" s="22">
        <f>T299*L299</f>
        <v>68707.701899497071</v>
      </c>
      <c r="Y299" s="22">
        <f>X299-W299</f>
        <v>0</v>
      </c>
      <c r="Z299" s="8">
        <f>Y299/W299</f>
        <v>0</v>
      </c>
      <c r="AA299" s="2">
        <v>162</v>
      </c>
      <c r="AB299" s="2">
        <v>1938</v>
      </c>
      <c r="AC299" s="2">
        <f>2016-AB299</f>
        <v>78</v>
      </c>
      <c r="AD299" s="2" t="s">
        <v>37</v>
      </c>
    </row>
    <row r="300" spans="1:30" x14ac:dyDescent="0.2">
      <c r="A300">
        <v>6</v>
      </c>
      <c r="B300" s="6" t="s">
        <v>470</v>
      </c>
      <c r="C300" s="6" t="s">
        <v>22</v>
      </c>
      <c r="D300" s="6" t="s">
        <v>23</v>
      </c>
      <c r="E300" s="6" t="s">
        <v>2767</v>
      </c>
      <c r="F300" s="6">
        <v>43</v>
      </c>
      <c r="G300" s="6">
        <v>48</v>
      </c>
      <c r="H300" s="7">
        <v>42398</v>
      </c>
      <c r="I300" s="7">
        <v>42409</v>
      </c>
      <c r="J300" s="3" t="s">
        <v>2534</v>
      </c>
      <c r="K300" s="17">
        <f>IF(J300="Januar",238.19,IF(J300="Februar",240.59,IF(J300="Mars",245.99,IF(J300="April",250.79,IF(J300="Mai",256.52,IF(J300="Juni",259.83,IF(J300="Juli",265.66,IF(J300="August",272.21,IF(J300="September",275.91,IF(J300="Oktober",281.13,IF(J300="November",284.38,IF(J300="Desember",287.34,0))))))))))))</f>
        <v>240.59</v>
      </c>
      <c r="L300" s="20">
        <f>$K$2/K300</f>
        <v>0.99002452304750821</v>
      </c>
      <c r="M300" s="6">
        <v>11</v>
      </c>
      <c r="N300" s="6">
        <v>2650000</v>
      </c>
      <c r="O300" s="6">
        <v>3155000</v>
      </c>
      <c r="P300" s="6">
        <f>O300-N300</f>
        <v>505000</v>
      </c>
      <c r="Q300" s="8">
        <f>P300/N300</f>
        <v>0.19056603773584907</v>
      </c>
      <c r="R300" s="6">
        <v>52319</v>
      </c>
      <c r="S300" s="9">
        <f>(N300+R300)/F300</f>
        <v>62844.627906976741</v>
      </c>
      <c r="T300" s="6">
        <v>74589</v>
      </c>
      <c r="U300" s="5">
        <f>T300-S300</f>
        <v>11744.372093023259</v>
      </c>
      <c r="V300" s="4">
        <f>U300/S300</f>
        <v>0.18687949128137729</v>
      </c>
      <c r="W300" s="22">
        <f>S300*L300</f>
        <v>62217.72276970277</v>
      </c>
      <c r="X300" s="22">
        <f>T300*L300</f>
        <v>73844.939149590587</v>
      </c>
      <c r="Y300" s="22">
        <f>X300-W300</f>
        <v>11627.216379887817</v>
      </c>
      <c r="Z300" s="8">
        <f>Y300/W300</f>
        <v>0.18687949128137726</v>
      </c>
      <c r="AA300" s="10">
        <v>4524</v>
      </c>
      <c r="AB300" s="6">
        <v>1955</v>
      </c>
      <c r="AC300" s="6">
        <f>2016-AB300</f>
        <v>61</v>
      </c>
      <c r="AD300" s="6" t="s">
        <v>25</v>
      </c>
    </row>
    <row r="301" spans="1:30" x14ac:dyDescent="0.2">
      <c r="A301">
        <v>6</v>
      </c>
      <c r="B301" s="2" t="s">
        <v>537</v>
      </c>
      <c r="C301" s="2" t="s">
        <v>22</v>
      </c>
      <c r="D301" s="2" t="s">
        <v>23</v>
      </c>
      <c r="E301" s="6" t="s">
        <v>2767</v>
      </c>
      <c r="F301" s="2">
        <v>45</v>
      </c>
      <c r="G301" s="2">
        <v>51</v>
      </c>
      <c r="H301" s="3">
        <v>42398</v>
      </c>
      <c r="I301" s="3">
        <v>42409</v>
      </c>
      <c r="J301" s="3" t="s">
        <v>2534</v>
      </c>
      <c r="K301" s="17">
        <f>IF(J301="Januar",238.19,IF(J301="Februar",240.59,IF(J301="Mars",245.99,IF(J301="April",250.79,IF(J301="Mai",256.52,IF(J301="Juni",259.83,IF(J301="Juli",265.66,IF(J301="August",272.21,IF(J301="September",275.91,IF(J301="Oktober",281.13,IF(J301="November",284.38,IF(J301="Desember",287.34,0))))))))))))</f>
        <v>240.59</v>
      </c>
      <c r="L301" s="20">
        <f>$K$2/K301</f>
        <v>0.99002452304750821</v>
      </c>
      <c r="M301" s="2">
        <v>11</v>
      </c>
      <c r="N301" s="2">
        <v>2400000</v>
      </c>
      <c r="O301" s="2">
        <v>2775000</v>
      </c>
      <c r="P301" s="2">
        <f>O301-N301</f>
        <v>375000</v>
      </c>
      <c r="Q301" s="4">
        <f>P301/N301</f>
        <v>0.15625</v>
      </c>
      <c r="R301" s="2">
        <v>9000</v>
      </c>
      <c r="S301" s="9">
        <f>(N301+R301)/F301</f>
        <v>53533.333333333336</v>
      </c>
      <c r="T301" s="2">
        <v>61867</v>
      </c>
      <c r="U301" s="5">
        <f>T301-S301</f>
        <v>8333.6666666666642</v>
      </c>
      <c r="V301" s="4">
        <f>U301/S301</f>
        <v>0.15567247820672472</v>
      </c>
      <c r="W301" s="22">
        <f>S301*L301</f>
        <v>52999.312800476611</v>
      </c>
      <c r="X301" s="22">
        <f>T301*L301</f>
        <v>61249.847167380191</v>
      </c>
      <c r="Y301" s="22">
        <f>X301-W301</f>
        <v>8250.5343669035792</v>
      </c>
      <c r="Z301" s="8">
        <f>Y301/W301</f>
        <v>0.15567247820672467</v>
      </c>
      <c r="AA301" s="11">
        <v>4769</v>
      </c>
      <c r="AB301" s="2">
        <v>1972</v>
      </c>
      <c r="AC301" s="2">
        <f>2016-AB301</f>
        <v>44</v>
      </c>
      <c r="AD301" s="2" t="s">
        <v>161</v>
      </c>
    </row>
    <row r="302" spans="1:30" x14ac:dyDescent="0.2">
      <c r="A302">
        <v>6</v>
      </c>
      <c r="B302" s="2" t="s">
        <v>561</v>
      </c>
      <c r="C302" s="2" t="s">
        <v>22</v>
      </c>
      <c r="D302" s="2" t="s">
        <v>23</v>
      </c>
      <c r="E302" s="6" t="s">
        <v>2767</v>
      </c>
      <c r="F302" s="2">
        <v>46</v>
      </c>
      <c r="G302" s="2">
        <v>51</v>
      </c>
      <c r="H302" s="3">
        <v>42398</v>
      </c>
      <c r="I302" s="3">
        <v>42409</v>
      </c>
      <c r="J302" s="3" t="s">
        <v>2534</v>
      </c>
      <c r="K302" s="17">
        <f>IF(J302="Januar",238.19,IF(J302="Februar",240.59,IF(J302="Mars",245.99,IF(J302="April",250.79,IF(J302="Mai",256.52,IF(J302="Juni",259.83,IF(J302="Juli",265.66,IF(J302="August",272.21,IF(J302="September",275.91,IF(J302="Oktober",281.13,IF(J302="November",284.38,IF(J302="Desember",287.34,0))))))))))))</f>
        <v>240.59</v>
      </c>
      <c r="L302" s="20">
        <f>$K$2/K302</f>
        <v>0.99002452304750821</v>
      </c>
      <c r="M302" s="2">
        <v>11</v>
      </c>
      <c r="N302" s="2">
        <v>2790000</v>
      </c>
      <c r="O302" s="2">
        <v>3160000</v>
      </c>
      <c r="P302" s="2">
        <f>O302-N302</f>
        <v>370000</v>
      </c>
      <c r="Q302" s="4">
        <f>P302/N302</f>
        <v>0.13261648745519714</v>
      </c>
      <c r="R302" s="2"/>
      <c r="S302" s="9">
        <f>(N302+R302)/F302</f>
        <v>60652.17391304348</v>
      </c>
      <c r="T302" s="2">
        <v>68696</v>
      </c>
      <c r="U302" s="5">
        <f>T302-S302</f>
        <v>8043.8260869565202</v>
      </c>
      <c r="V302" s="4">
        <f>U302/S302</f>
        <v>0.1326222222222222</v>
      </c>
      <c r="W302" s="22">
        <f>S302*L302</f>
        <v>60047.139550055392</v>
      </c>
      <c r="X302" s="22">
        <f>T302*L302</f>
        <v>68010.724635271617</v>
      </c>
      <c r="Y302" s="22">
        <f>X302-W302</f>
        <v>7963.5850852162257</v>
      </c>
      <c r="Z302" s="8">
        <f>Y302/W302</f>
        <v>0.13262222222222206</v>
      </c>
      <c r="AA302" s="11">
        <v>18871</v>
      </c>
      <c r="AB302" s="2">
        <v>2006</v>
      </c>
      <c r="AC302" s="2">
        <f>2016-AB302</f>
        <v>10</v>
      </c>
      <c r="AD302" s="2" t="s">
        <v>460</v>
      </c>
    </row>
    <row r="303" spans="1:30" x14ac:dyDescent="0.2">
      <c r="A303">
        <v>6</v>
      </c>
      <c r="B303" s="6" t="s">
        <v>599</v>
      </c>
      <c r="C303" s="6" t="s">
        <v>22</v>
      </c>
      <c r="D303" s="6" t="s">
        <v>23</v>
      </c>
      <c r="E303" s="6" t="s">
        <v>2767</v>
      </c>
      <c r="F303" s="6">
        <v>47</v>
      </c>
      <c r="G303" s="6"/>
      <c r="H303" s="7">
        <v>42398</v>
      </c>
      <c r="I303" s="7">
        <v>42409</v>
      </c>
      <c r="J303" s="3" t="s">
        <v>2534</v>
      </c>
      <c r="K303" s="17">
        <f>IF(J303="Januar",238.19,IF(J303="Februar",240.59,IF(J303="Mars",245.99,IF(J303="April",250.79,IF(J303="Mai",256.52,IF(J303="Juni",259.83,IF(J303="Juli",265.66,IF(J303="August",272.21,IF(J303="September",275.91,IF(J303="Oktober",281.13,IF(J303="November",284.38,IF(J303="Desember",287.34,0))))))))))))</f>
        <v>240.59</v>
      </c>
      <c r="L303" s="20">
        <f>$K$2/K303</f>
        <v>0.99002452304750821</v>
      </c>
      <c r="M303" s="6">
        <v>11</v>
      </c>
      <c r="N303" s="6">
        <v>2850000</v>
      </c>
      <c r="O303" s="6">
        <v>3220000</v>
      </c>
      <c r="P303" s="6">
        <f>O303-N303</f>
        <v>370000</v>
      </c>
      <c r="Q303" s="8">
        <f>P303/N303</f>
        <v>0.12982456140350876</v>
      </c>
      <c r="R303" s="6"/>
      <c r="S303" s="9">
        <f>(N303+R303)/F303</f>
        <v>60638.297872340423</v>
      </c>
      <c r="T303" s="6">
        <v>68511</v>
      </c>
      <c r="U303" s="5">
        <f>T303-S303</f>
        <v>7872.7021276595769</v>
      </c>
      <c r="V303" s="4">
        <f>U303/S303</f>
        <v>0.12983052631578951</v>
      </c>
      <c r="W303" s="22">
        <f>S303*L303</f>
        <v>60033.40192947656</v>
      </c>
      <c r="X303" s="22">
        <f>T303*L303</f>
        <v>67827.570098507829</v>
      </c>
      <c r="Y303" s="22">
        <f>X303-W303</f>
        <v>7794.1681690312689</v>
      </c>
      <c r="Z303" s="8">
        <f>Y303/W303</f>
        <v>0.1298305263157894</v>
      </c>
      <c r="AA303" s="6">
        <v>331</v>
      </c>
      <c r="AB303" s="6">
        <v>1898</v>
      </c>
      <c r="AC303" s="6">
        <f>2016-AB303</f>
        <v>118</v>
      </c>
      <c r="AD303" s="6" t="s">
        <v>209</v>
      </c>
    </row>
    <row r="304" spans="1:30" x14ac:dyDescent="0.2">
      <c r="A304">
        <v>6</v>
      </c>
      <c r="B304" s="2" t="s">
        <v>257</v>
      </c>
      <c r="C304" s="2" t="s">
        <v>22</v>
      </c>
      <c r="D304" s="2" t="s">
        <v>23</v>
      </c>
      <c r="E304" s="6" t="s">
        <v>2767</v>
      </c>
      <c r="F304" s="2">
        <v>52</v>
      </c>
      <c r="G304" s="2">
        <v>58</v>
      </c>
      <c r="H304" s="3">
        <v>42398</v>
      </c>
      <c r="I304" s="3">
        <v>42409</v>
      </c>
      <c r="J304" s="3" t="s">
        <v>2534</v>
      </c>
      <c r="K304" s="17">
        <f>IF(J304="Januar",238.19,IF(J304="Februar",240.59,IF(J304="Mars",245.99,IF(J304="April",250.79,IF(J304="Mai",256.52,IF(J304="Juni",259.83,IF(J304="Juli",265.66,IF(J304="August",272.21,IF(J304="September",275.91,IF(J304="Oktober",281.13,IF(J304="November",284.38,IF(J304="Desember",287.34,0))))))))))))</f>
        <v>240.59</v>
      </c>
      <c r="L304" s="20">
        <f>$K$2/K304</f>
        <v>0.99002452304750821</v>
      </c>
      <c r="M304" s="2">
        <v>11</v>
      </c>
      <c r="N304" s="2">
        <v>2200000</v>
      </c>
      <c r="O304" s="2">
        <v>2400000</v>
      </c>
      <c r="P304" s="2">
        <f>O304-N304</f>
        <v>200000</v>
      </c>
      <c r="Q304" s="4">
        <f>P304/N304</f>
        <v>9.0909090909090912E-2</v>
      </c>
      <c r="R304" s="2">
        <v>296291</v>
      </c>
      <c r="S304" s="9">
        <f>(N304+R304)/F304</f>
        <v>48005.596153846156</v>
      </c>
      <c r="T304" s="2">
        <v>51852</v>
      </c>
      <c r="U304" s="5">
        <f>T304-S304</f>
        <v>3846.4038461538439</v>
      </c>
      <c r="V304" s="4">
        <f>U304/S304</f>
        <v>8.0124072073327945E-2</v>
      </c>
      <c r="W304" s="22">
        <f>S304*L304</f>
        <v>47526.717435822837</v>
      </c>
      <c r="X304" s="22">
        <f>T304*L304</f>
        <v>51334.751569059394</v>
      </c>
      <c r="Y304" s="22">
        <f>X304-W304</f>
        <v>3808.034133236557</v>
      </c>
      <c r="Z304" s="8">
        <f>Y304/W304</f>
        <v>8.0124072073327862E-2</v>
      </c>
      <c r="AA304" s="11">
        <v>2041</v>
      </c>
      <c r="AB304" s="2">
        <v>1936</v>
      </c>
      <c r="AC304" s="2">
        <f>2016-AB304</f>
        <v>80</v>
      </c>
      <c r="AD304" s="2" t="s">
        <v>156</v>
      </c>
    </row>
    <row r="305" spans="1:30" x14ac:dyDescent="0.2">
      <c r="A305">
        <v>6</v>
      </c>
      <c r="B305" s="2" t="s">
        <v>1207</v>
      </c>
      <c r="C305" s="2" t="s">
        <v>22</v>
      </c>
      <c r="D305" s="2" t="s">
        <v>23</v>
      </c>
      <c r="E305" s="6" t="s">
        <v>2767</v>
      </c>
      <c r="F305" s="2">
        <v>62</v>
      </c>
      <c r="G305" s="2">
        <v>69</v>
      </c>
      <c r="H305" s="3">
        <v>42398</v>
      </c>
      <c r="I305" s="3">
        <v>42409</v>
      </c>
      <c r="J305" s="3" t="s">
        <v>2534</v>
      </c>
      <c r="K305" s="17">
        <f>IF(J305="Januar",238.19,IF(J305="Februar",240.59,IF(J305="Mars",245.99,IF(J305="April",250.79,IF(J305="Mai",256.52,IF(J305="Juni",259.83,IF(J305="Juli",265.66,IF(J305="August",272.21,IF(J305="September",275.91,IF(J305="Oktober",281.13,IF(J305="November",284.38,IF(J305="Desember",287.34,0))))))))))))</f>
        <v>240.59</v>
      </c>
      <c r="L305" s="20">
        <f>$K$2/K305</f>
        <v>0.99002452304750821</v>
      </c>
      <c r="M305" s="2">
        <v>11</v>
      </c>
      <c r="N305" s="2">
        <v>3990000</v>
      </c>
      <c r="O305" s="2">
        <v>4010000</v>
      </c>
      <c r="P305" s="2">
        <f>O305-N305</f>
        <v>20000</v>
      </c>
      <c r="Q305" s="4">
        <f>P305/N305</f>
        <v>5.0125313283208017E-3</v>
      </c>
      <c r="R305" s="2">
        <v>4703</v>
      </c>
      <c r="S305" s="9">
        <f>(N305+R305)/F305</f>
        <v>64430.693548387098</v>
      </c>
      <c r="T305" s="2">
        <v>64753</v>
      </c>
      <c r="U305" s="5">
        <f>T305-S305</f>
        <v>322.30645161290158</v>
      </c>
      <c r="V305" s="4">
        <f>U305/S305</f>
        <v>5.0023743942916154E-3</v>
      </c>
      <c r="W305" s="22">
        <f>S305*L305</f>
        <v>63787.966649862101</v>
      </c>
      <c r="X305" s="22">
        <f>T305*L305</f>
        <v>64107.057940895298</v>
      </c>
      <c r="Y305" s="22">
        <f>X305-W305</f>
        <v>319.09129103319719</v>
      </c>
      <c r="Z305" s="8">
        <f>Y305/W305</f>
        <v>5.0023743942916076E-3</v>
      </c>
      <c r="AA305" s="2">
        <v>531</v>
      </c>
      <c r="AB305" s="2">
        <v>1934</v>
      </c>
      <c r="AC305" s="2">
        <f>2016-AB305</f>
        <v>82</v>
      </c>
      <c r="AD305" s="2" t="s">
        <v>75</v>
      </c>
    </row>
    <row r="306" spans="1:30" x14ac:dyDescent="0.2">
      <c r="A306">
        <v>6</v>
      </c>
      <c r="B306" s="6" t="s">
        <v>1272</v>
      </c>
      <c r="C306" s="6" t="s">
        <v>22</v>
      </c>
      <c r="D306" s="6" t="s">
        <v>23</v>
      </c>
      <c r="E306" s="6" t="s">
        <v>2767</v>
      </c>
      <c r="F306" s="6">
        <v>64</v>
      </c>
      <c r="G306" s="6">
        <v>71</v>
      </c>
      <c r="H306" s="7">
        <v>42398</v>
      </c>
      <c r="I306" s="7">
        <v>42409</v>
      </c>
      <c r="J306" s="3" t="s">
        <v>2534</v>
      </c>
      <c r="K306" s="17">
        <f>IF(J306="Januar",238.19,IF(J306="Februar",240.59,IF(J306="Mars",245.99,IF(J306="April",250.79,IF(J306="Mai",256.52,IF(J306="Juni",259.83,IF(J306="Juli",265.66,IF(J306="August",272.21,IF(J306="September",275.91,IF(J306="Oktober",281.13,IF(J306="November",284.38,IF(J306="Desember",287.34,0))))))))))))</f>
        <v>240.59</v>
      </c>
      <c r="L306" s="20">
        <f>$K$2/K306</f>
        <v>0.99002452304750821</v>
      </c>
      <c r="M306" s="6">
        <v>11</v>
      </c>
      <c r="N306" s="6">
        <v>4250000</v>
      </c>
      <c r="O306" s="6">
        <v>4350000</v>
      </c>
      <c r="P306" s="6">
        <f>O306-N306</f>
        <v>100000</v>
      </c>
      <c r="Q306" s="8">
        <f>P306/N306</f>
        <v>2.3529411764705882E-2</v>
      </c>
      <c r="R306" s="6">
        <v>172616</v>
      </c>
      <c r="S306" s="9">
        <f>(N306+R306)/F306</f>
        <v>69103.375</v>
      </c>
      <c r="T306" s="6">
        <v>70666</v>
      </c>
      <c r="U306" s="5">
        <f>T306-S306</f>
        <v>1562.625</v>
      </c>
      <c r="V306" s="4">
        <f>U306/S306</f>
        <v>2.2612860804555494E-2</v>
      </c>
      <c r="W306" s="22">
        <f>S306*L306</f>
        <v>68414.035875348098</v>
      </c>
      <c r="X306" s="22">
        <f>T306*L306</f>
        <v>69961.072945675216</v>
      </c>
      <c r="Y306" s="22">
        <f>X306-W306</f>
        <v>1547.0370703271183</v>
      </c>
      <c r="Z306" s="8">
        <f>Y306/W306</f>
        <v>2.261286080455558E-2</v>
      </c>
      <c r="AA306" s="6">
        <v>529</v>
      </c>
      <c r="AB306" s="6">
        <v>1899</v>
      </c>
      <c r="AC306" s="6">
        <f>2016-AB306</f>
        <v>117</v>
      </c>
      <c r="AD306" s="6" t="s">
        <v>108</v>
      </c>
    </row>
    <row r="307" spans="1:30" x14ac:dyDescent="0.2">
      <c r="A307">
        <v>6</v>
      </c>
      <c r="B307" s="6" t="s">
        <v>273</v>
      </c>
      <c r="C307" s="6" t="s">
        <v>22</v>
      </c>
      <c r="D307" s="6" t="s">
        <v>23</v>
      </c>
      <c r="E307" s="6" t="s">
        <v>2767</v>
      </c>
      <c r="F307" s="6">
        <v>66</v>
      </c>
      <c r="G307" s="6">
        <v>79</v>
      </c>
      <c r="H307" s="7">
        <v>42398</v>
      </c>
      <c r="I307" s="7">
        <v>42409</v>
      </c>
      <c r="J307" s="3" t="s">
        <v>2534</v>
      </c>
      <c r="K307" s="17">
        <f>IF(J307="Januar",238.19,IF(J307="Februar",240.59,IF(J307="Mars",245.99,IF(J307="April",250.79,IF(J307="Mai",256.52,IF(J307="Juni",259.83,IF(J307="Juli",265.66,IF(J307="August",272.21,IF(J307="September",275.91,IF(J307="Oktober",281.13,IF(J307="November",284.38,IF(J307="Desember",287.34,0))))))))))))</f>
        <v>240.59</v>
      </c>
      <c r="L307" s="20">
        <f>$K$2/K307</f>
        <v>0.99002452304750821</v>
      </c>
      <c r="M307" s="6">
        <v>11</v>
      </c>
      <c r="N307" s="6">
        <v>3050000</v>
      </c>
      <c r="O307" s="6">
        <v>3100000</v>
      </c>
      <c r="P307" s="6">
        <f>O307-N307</f>
        <v>50000</v>
      </c>
      <c r="Q307" s="8">
        <f>P307/N307</f>
        <v>1.6393442622950821E-2</v>
      </c>
      <c r="R307" s="6">
        <v>69000</v>
      </c>
      <c r="S307" s="9">
        <f>(N307+R307)/F307</f>
        <v>47257.57575757576</v>
      </c>
      <c r="T307" s="6">
        <v>48015</v>
      </c>
      <c r="U307" s="5">
        <f>T307-S307</f>
        <v>757.42424242424022</v>
      </c>
      <c r="V307" s="4">
        <f>U307/S307</f>
        <v>1.6027572940044837E-2</v>
      </c>
      <c r="W307" s="22">
        <f>S307*L307</f>
        <v>46786.15889977543</v>
      </c>
      <c r="X307" s="22">
        <f>T307*L307</f>
        <v>47536.027474126109</v>
      </c>
      <c r="Y307" s="22">
        <f>X307-W307</f>
        <v>749.86857435067941</v>
      </c>
      <c r="Z307" s="8">
        <f>Y307/W307</f>
        <v>1.6027572940044855E-2</v>
      </c>
      <c r="AA307" s="10">
        <v>1443</v>
      </c>
      <c r="AB307" s="6">
        <v>1938</v>
      </c>
      <c r="AC307" s="6">
        <f>2016-AB307</f>
        <v>78</v>
      </c>
      <c r="AD307" s="6" t="s">
        <v>191</v>
      </c>
    </row>
    <row r="308" spans="1:30" x14ac:dyDescent="0.2">
      <c r="A308">
        <v>6</v>
      </c>
      <c r="B308" s="6" t="s">
        <v>557</v>
      </c>
      <c r="C308" s="6" t="s">
        <v>22</v>
      </c>
      <c r="D308" s="6" t="s">
        <v>23</v>
      </c>
      <c r="E308" s="6" t="s">
        <v>2767</v>
      </c>
      <c r="F308" s="6">
        <v>67</v>
      </c>
      <c r="G308" s="6">
        <v>74</v>
      </c>
      <c r="H308" s="7">
        <v>42398</v>
      </c>
      <c r="I308" s="7">
        <v>42409</v>
      </c>
      <c r="J308" s="3" t="s">
        <v>2534</v>
      </c>
      <c r="K308" s="17">
        <f>IF(J308="Januar",238.19,IF(J308="Februar",240.59,IF(J308="Mars",245.99,IF(J308="April",250.79,IF(J308="Mai",256.52,IF(J308="Juni",259.83,IF(J308="Juli",265.66,IF(J308="August",272.21,IF(J308="September",275.91,IF(J308="Oktober",281.13,IF(J308="November",284.38,IF(J308="Desember",287.34,0))))))))))))</f>
        <v>240.59</v>
      </c>
      <c r="L308" s="20">
        <f>$K$2/K308</f>
        <v>0.99002452304750821</v>
      </c>
      <c r="M308" s="6">
        <v>11</v>
      </c>
      <c r="N308" s="6">
        <v>3300000</v>
      </c>
      <c r="O308" s="6">
        <v>3900000</v>
      </c>
      <c r="P308" s="6">
        <f>O308-N308</f>
        <v>600000</v>
      </c>
      <c r="Q308" s="8">
        <f>P308/N308</f>
        <v>0.18181818181818182</v>
      </c>
      <c r="R308" s="6">
        <v>6047</v>
      </c>
      <c r="S308" s="9">
        <f>(N308+R308)/F308</f>
        <v>49343.985074626864</v>
      </c>
      <c r="T308" s="6">
        <v>58299</v>
      </c>
      <c r="U308" s="5">
        <f>T308-S308</f>
        <v>8955.0149253731361</v>
      </c>
      <c r="V308" s="4">
        <f>U308/S308</f>
        <v>0.18148138849810669</v>
      </c>
      <c r="W308" s="22">
        <f>S308*L308</f>
        <v>48851.755288770823</v>
      </c>
      <c r="X308" s="22">
        <f>T308*L308</f>
        <v>57717.439669146683</v>
      </c>
      <c r="Y308" s="22">
        <f>X308-W308</f>
        <v>8865.6843803758602</v>
      </c>
      <c r="Z308" s="8">
        <f>Y308/W308</f>
        <v>0.18148138849810677</v>
      </c>
      <c r="AA308" s="10">
        <v>12722</v>
      </c>
      <c r="AB308" s="6">
        <v>1990</v>
      </c>
      <c r="AC308" s="6">
        <f>2016-AB308</f>
        <v>26</v>
      </c>
      <c r="AD308" s="6" t="s">
        <v>1388</v>
      </c>
    </row>
    <row r="309" spans="1:30" x14ac:dyDescent="0.2">
      <c r="A309">
        <v>6</v>
      </c>
      <c r="B309" s="2" t="s">
        <v>1389</v>
      </c>
      <c r="C309" s="2" t="s">
        <v>22</v>
      </c>
      <c r="D309" s="2" t="s">
        <v>23</v>
      </c>
      <c r="E309" s="6" t="s">
        <v>2767</v>
      </c>
      <c r="F309" s="2">
        <v>67</v>
      </c>
      <c r="G309" s="2">
        <v>74</v>
      </c>
      <c r="H309" s="3">
        <v>42398</v>
      </c>
      <c r="I309" s="3">
        <v>42409</v>
      </c>
      <c r="J309" s="3" t="s">
        <v>2534</v>
      </c>
      <c r="K309" s="17">
        <f>IF(J309="Januar",238.19,IF(J309="Februar",240.59,IF(J309="Mars",245.99,IF(J309="April",250.79,IF(J309="Mai",256.52,IF(J309="Juni",259.83,IF(J309="Juli",265.66,IF(J309="August",272.21,IF(J309="September",275.91,IF(J309="Oktober",281.13,IF(J309="November",284.38,IF(J309="Desember",287.34,0))))))))))))</f>
        <v>240.59</v>
      </c>
      <c r="L309" s="20">
        <f>$K$2/K309</f>
        <v>0.99002452304750821</v>
      </c>
      <c r="M309" s="2">
        <v>11</v>
      </c>
      <c r="N309" s="2">
        <v>3550000</v>
      </c>
      <c r="O309" s="2">
        <v>4050000</v>
      </c>
      <c r="P309" s="2">
        <f>O309-N309</f>
        <v>500000</v>
      </c>
      <c r="Q309" s="4">
        <f>P309/N309</f>
        <v>0.14084507042253522</v>
      </c>
      <c r="R309" s="2"/>
      <c r="S309" s="9">
        <f>(N309+R309)/F309</f>
        <v>52985.074626865673</v>
      </c>
      <c r="T309" s="2">
        <v>60448</v>
      </c>
      <c r="U309" s="5">
        <f>T309-S309</f>
        <v>7462.9253731343269</v>
      </c>
      <c r="V309" s="4">
        <f>U309/S309</f>
        <v>0.14084957746478871</v>
      </c>
      <c r="W309" s="22">
        <f>S309*L309</f>
        <v>52456.523236099318</v>
      </c>
      <c r="X309" s="22">
        <f>T309*L309</f>
        <v>59845.002369175774</v>
      </c>
      <c r="Y309" s="22">
        <f>X309-W309</f>
        <v>7388.4791330764565</v>
      </c>
      <c r="Z309" s="8">
        <f>Y309/W309</f>
        <v>0.14084957746478866</v>
      </c>
      <c r="AA309" s="11">
        <v>3566</v>
      </c>
      <c r="AB309" s="2">
        <v>1950</v>
      </c>
      <c r="AC309" s="2">
        <f>2016-AB309</f>
        <v>66</v>
      </c>
      <c r="AD309" s="2" t="s">
        <v>421</v>
      </c>
    </row>
    <row r="310" spans="1:30" x14ac:dyDescent="0.2">
      <c r="A310">
        <v>6</v>
      </c>
      <c r="B310" s="6" t="s">
        <v>1705</v>
      </c>
      <c r="C310" s="6" t="s">
        <v>22</v>
      </c>
      <c r="D310" s="6" t="s">
        <v>23</v>
      </c>
      <c r="E310" s="6" t="s">
        <v>2767</v>
      </c>
      <c r="F310" s="6">
        <v>76</v>
      </c>
      <c r="G310" s="6">
        <v>89</v>
      </c>
      <c r="H310" s="7">
        <v>42398</v>
      </c>
      <c r="I310" s="7">
        <v>42409</v>
      </c>
      <c r="J310" s="3" t="s">
        <v>2534</v>
      </c>
      <c r="K310" s="17">
        <f>IF(J310="Januar",238.19,IF(J310="Februar",240.59,IF(J310="Mars",245.99,IF(J310="April",250.79,IF(J310="Mai",256.52,IF(J310="Juni",259.83,IF(J310="Juli",265.66,IF(J310="August",272.21,IF(J310="September",275.91,IF(J310="Oktober",281.13,IF(J310="November",284.38,IF(J310="Desember",287.34,0))))))))))))</f>
        <v>240.59</v>
      </c>
      <c r="L310" s="20">
        <f>$K$2/K310</f>
        <v>0.99002452304750821</v>
      </c>
      <c r="M310" s="6">
        <v>11</v>
      </c>
      <c r="N310" s="6">
        <v>4700000</v>
      </c>
      <c r="O310" s="6">
        <v>5050000</v>
      </c>
      <c r="P310" s="6">
        <f>O310-N310</f>
        <v>350000</v>
      </c>
      <c r="Q310" s="8">
        <f>P310/N310</f>
        <v>7.4468085106382975E-2</v>
      </c>
      <c r="R310" s="6"/>
      <c r="S310" s="9">
        <f>(N310+R310)/F310</f>
        <v>61842.105263157893</v>
      </c>
      <c r="T310" s="6">
        <v>66447</v>
      </c>
      <c r="U310" s="5">
        <f>T310-S310</f>
        <v>4604.8947368421068</v>
      </c>
      <c r="V310" s="4">
        <f>U310/S310</f>
        <v>7.4462127659574495E-2</v>
      </c>
      <c r="W310" s="22">
        <f>S310*L310</f>
        <v>61225.20076741169</v>
      </c>
      <c r="X310" s="22">
        <f>T310*L310</f>
        <v>65784.159482937772</v>
      </c>
      <c r="Y310" s="22">
        <f>X310-W310</f>
        <v>4558.9587155260815</v>
      </c>
      <c r="Z310" s="8">
        <f>Y310/W310</f>
        <v>7.4462127659574398E-2</v>
      </c>
      <c r="AA310" s="10">
        <v>1661</v>
      </c>
      <c r="AB310" s="6">
        <v>2005</v>
      </c>
      <c r="AC310" s="6">
        <f>2016-AB310</f>
        <v>11</v>
      </c>
      <c r="AD310" s="6" t="s">
        <v>295</v>
      </c>
    </row>
    <row r="311" spans="1:30" x14ac:dyDescent="0.2">
      <c r="A311">
        <v>6</v>
      </c>
      <c r="B311" s="6" t="s">
        <v>2060</v>
      </c>
      <c r="C311" s="6" t="s">
        <v>22</v>
      </c>
      <c r="D311" s="6" t="s">
        <v>23</v>
      </c>
      <c r="E311" s="6" t="s">
        <v>2767</v>
      </c>
      <c r="F311" s="6">
        <v>91</v>
      </c>
      <c r="G311" s="6">
        <v>102</v>
      </c>
      <c r="H311" s="7">
        <v>42398</v>
      </c>
      <c r="I311" s="7">
        <v>42409</v>
      </c>
      <c r="J311" s="3" t="s">
        <v>2534</v>
      </c>
      <c r="K311" s="17">
        <f>IF(J311="Januar",238.19,IF(J311="Februar",240.59,IF(J311="Mars",245.99,IF(J311="April",250.79,IF(J311="Mai",256.52,IF(J311="Juni",259.83,IF(J311="Juli",265.66,IF(J311="August",272.21,IF(J311="September",275.91,IF(J311="Oktober",281.13,IF(J311="November",284.38,IF(J311="Desember",287.34,0))))))))))))</f>
        <v>240.59</v>
      </c>
      <c r="L311" s="20">
        <f>$K$2/K311</f>
        <v>0.99002452304750821</v>
      </c>
      <c r="M311" s="6">
        <v>11</v>
      </c>
      <c r="N311" s="6">
        <v>6000000</v>
      </c>
      <c r="O311" s="6">
        <v>5925000</v>
      </c>
      <c r="P311" s="6">
        <f>O311-N311</f>
        <v>-75000</v>
      </c>
      <c r="Q311" s="8">
        <f>P311/N311</f>
        <v>-1.2500000000000001E-2</v>
      </c>
      <c r="R311" s="6"/>
      <c r="S311" s="9">
        <f>(N311+R311)/F311</f>
        <v>65934.065934065933</v>
      </c>
      <c r="T311" s="6">
        <v>65110</v>
      </c>
      <c r="U311" s="5">
        <f>T311-S311</f>
        <v>-824.06593406593311</v>
      </c>
      <c r="V311" s="4">
        <f>U311/S311</f>
        <v>-1.249833333333332E-2</v>
      </c>
      <c r="W311" s="22">
        <f>S311*L311</f>
        <v>65276.342178956584</v>
      </c>
      <c r="X311" s="22">
        <f>T311*L311</f>
        <v>64460.49669562326</v>
      </c>
      <c r="Y311" s="22">
        <f>X311-W311</f>
        <v>-815.8454833333235</v>
      </c>
      <c r="Z311" s="8">
        <f>Y311/W311</f>
        <v>-1.2498333333333299E-2</v>
      </c>
      <c r="AA311" s="10">
        <v>1292</v>
      </c>
      <c r="AB311" s="6">
        <v>1950</v>
      </c>
      <c r="AC311" s="6">
        <f>2016-AB311</f>
        <v>66</v>
      </c>
      <c r="AD311" s="6" t="s">
        <v>225</v>
      </c>
    </row>
    <row r="312" spans="1:30" x14ac:dyDescent="0.2">
      <c r="A312">
        <v>6</v>
      </c>
      <c r="B312" s="6" t="s">
        <v>1032</v>
      </c>
      <c r="C312" s="6" t="s">
        <v>22</v>
      </c>
      <c r="D312" s="6" t="s">
        <v>23</v>
      </c>
      <c r="E312" s="6" t="s">
        <v>2767</v>
      </c>
      <c r="F312" s="6">
        <v>126</v>
      </c>
      <c r="G312" s="6">
        <v>145</v>
      </c>
      <c r="H312" s="7">
        <v>42398</v>
      </c>
      <c r="I312" s="7">
        <v>42409</v>
      </c>
      <c r="J312" s="3" t="s">
        <v>2534</v>
      </c>
      <c r="K312" s="17">
        <f>IF(J312="Januar",238.19,IF(J312="Februar",240.59,IF(J312="Mars",245.99,IF(J312="April",250.79,IF(J312="Mai",256.52,IF(J312="Juni",259.83,IF(J312="Juli",265.66,IF(J312="August",272.21,IF(J312="September",275.91,IF(J312="Oktober",281.13,IF(J312="November",284.38,IF(J312="Desember",287.34,0))))))))))))</f>
        <v>240.59</v>
      </c>
      <c r="L312" s="20">
        <f>$K$2/K312</f>
        <v>0.99002452304750821</v>
      </c>
      <c r="M312" s="6">
        <v>11</v>
      </c>
      <c r="N312" s="6">
        <v>6750000</v>
      </c>
      <c r="O312" s="6">
        <v>7510000</v>
      </c>
      <c r="P312" s="6">
        <f>O312-N312</f>
        <v>760000</v>
      </c>
      <c r="Q312" s="8">
        <f>P312/N312</f>
        <v>0.11259259259259259</v>
      </c>
      <c r="R312" s="6"/>
      <c r="S312" s="9">
        <f>(N312+R312)/F312</f>
        <v>53571.428571428572</v>
      </c>
      <c r="T312" s="6">
        <v>59603</v>
      </c>
      <c r="U312" s="5">
        <f>T312-S312</f>
        <v>6031.5714285714275</v>
      </c>
      <c r="V312" s="4">
        <f>U312/S312</f>
        <v>0.11258933333333331</v>
      </c>
      <c r="W312" s="22">
        <f>S312*L312</f>
        <v>53037.028020402227</v>
      </c>
      <c r="X312" s="22">
        <f>T312*L312</f>
        <v>59008.431647200632</v>
      </c>
      <c r="Y312" s="22">
        <f>X312-W312</f>
        <v>5971.4036267984047</v>
      </c>
      <c r="Z312" s="8">
        <f>Y312/W312</f>
        <v>0.11258933333333331</v>
      </c>
      <c r="AA312" s="6">
        <v>569</v>
      </c>
      <c r="AB312" s="6">
        <v>1898</v>
      </c>
      <c r="AC312" s="6">
        <f>2016-AB312</f>
        <v>118</v>
      </c>
      <c r="AD312" s="6" t="s">
        <v>102</v>
      </c>
    </row>
    <row r="313" spans="1:30" x14ac:dyDescent="0.2">
      <c r="A313">
        <v>6</v>
      </c>
      <c r="B313" s="6" t="s">
        <v>2513</v>
      </c>
      <c r="C313" s="6" t="s">
        <v>22</v>
      </c>
      <c r="D313" s="6" t="s">
        <v>23</v>
      </c>
      <c r="E313" s="6" t="s">
        <v>2767</v>
      </c>
      <c r="F313" s="6">
        <v>180</v>
      </c>
      <c r="G313" s="6">
        <v>200</v>
      </c>
      <c r="H313" s="7">
        <v>42398</v>
      </c>
      <c r="I313" s="7">
        <v>42409</v>
      </c>
      <c r="J313" s="3" t="s">
        <v>2534</v>
      </c>
      <c r="K313" s="17">
        <f>IF(J313="Januar",238.19,IF(J313="Februar",240.59,IF(J313="Mars",245.99,IF(J313="April",250.79,IF(J313="Mai",256.52,IF(J313="Juni",259.83,IF(J313="Juli",265.66,IF(J313="August",272.21,IF(J313="September",275.91,IF(J313="Oktober",281.13,IF(J313="November",284.38,IF(J313="Desember",287.34,0))))))))))))</f>
        <v>240.59</v>
      </c>
      <c r="L313" s="20">
        <f>$K$2/K313</f>
        <v>0.99002452304750821</v>
      </c>
      <c r="M313" s="6">
        <v>11</v>
      </c>
      <c r="N313" s="6">
        <v>9000000</v>
      </c>
      <c r="O313" s="6">
        <v>9960000</v>
      </c>
      <c r="P313" s="6">
        <f>O313-N313</f>
        <v>960000</v>
      </c>
      <c r="Q313" s="8">
        <f>P313/N313</f>
        <v>0.10666666666666667</v>
      </c>
      <c r="R313" s="6"/>
      <c r="S313" s="9">
        <f>(N313+R313)/F313</f>
        <v>50000</v>
      </c>
      <c r="T313" s="6">
        <v>55333</v>
      </c>
      <c r="U313" s="5">
        <f>T313-S313</f>
        <v>5333</v>
      </c>
      <c r="V313" s="4">
        <f>U313/S313</f>
        <v>0.10666</v>
      </c>
      <c r="W313" s="22">
        <f>S313*L313</f>
        <v>49501.226152375413</v>
      </c>
      <c r="X313" s="22">
        <f>T313*L313</f>
        <v>54781.026933787769</v>
      </c>
      <c r="Y313" s="22">
        <f>X313-W313</f>
        <v>5279.8007814123557</v>
      </c>
      <c r="Z313" s="8">
        <f>Y313/W313</f>
        <v>0.10665999999999988</v>
      </c>
      <c r="AA313" s="6">
        <v>932</v>
      </c>
      <c r="AB313" s="6">
        <v>1891</v>
      </c>
      <c r="AC313" s="6">
        <f>2016-AB313</f>
        <v>125</v>
      </c>
      <c r="AD313" s="6" t="s">
        <v>90</v>
      </c>
    </row>
    <row r="314" spans="1:30" x14ac:dyDescent="0.2">
      <c r="A314">
        <v>6</v>
      </c>
      <c r="B314" s="2" t="s">
        <v>559</v>
      </c>
      <c r="C314" s="2" t="s">
        <v>22</v>
      </c>
      <c r="D314" s="2" t="s">
        <v>23</v>
      </c>
      <c r="E314" s="6" t="s">
        <v>2767</v>
      </c>
      <c r="F314" s="2">
        <v>46</v>
      </c>
      <c r="G314" s="2">
        <v>54</v>
      </c>
      <c r="H314" s="3">
        <v>42397</v>
      </c>
      <c r="I314" s="3">
        <v>42409</v>
      </c>
      <c r="J314" s="3" t="s">
        <v>2534</v>
      </c>
      <c r="K314" s="17">
        <f>IF(J314="Januar",238.19,IF(J314="Februar",240.59,IF(J314="Mars",245.99,IF(J314="April",250.79,IF(J314="Mai",256.52,IF(J314="Juni",259.83,IF(J314="Juli",265.66,IF(J314="August",272.21,IF(J314="September",275.91,IF(J314="Oktober",281.13,IF(J314="November",284.38,IF(J314="Desember",287.34,0))))))))))))</f>
        <v>240.59</v>
      </c>
      <c r="L314" s="20">
        <f>$K$2/K314</f>
        <v>0.99002452304750821</v>
      </c>
      <c r="M314" s="2">
        <v>12</v>
      </c>
      <c r="N314" s="2">
        <v>2800000</v>
      </c>
      <c r="O314" s="2">
        <v>3350000</v>
      </c>
      <c r="P314" s="2">
        <f>O314-N314</f>
        <v>550000</v>
      </c>
      <c r="Q314" s="4">
        <f>P314/N314</f>
        <v>0.19642857142857142</v>
      </c>
      <c r="R314" s="2">
        <v>1659</v>
      </c>
      <c r="S314" s="9">
        <f>(N314+R314)/F314</f>
        <v>60905.630434782608</v>
      </c>
      <c r="T314" s="2">
        <v>72862</v>
      </c>
      <c r="U314" s="5">
        <f>T314-S314</f>
        <v>11956.369565217392</v>
      </c>
      <c r="V314" s="4">
        <f>U314/S314</f>
        <v>0.19630975789701746</v>
      </c>
      <c r="W314" s="22">
        <f>S314*L314</f>
        <v>60298.067722103449</v>
      </c>
      <c r="X314" s="22">
        <f>T314*L314</f>
        <v>72135.166798287537</v>
      </c>
      <c r="Y314" s="22">
        <f>X314-W314</f>
        <v>11837.099076184088</v>
      </c>
      <c r="Z314" s="8">
        <f>Y314/W314</f>
        <v>0.19630975789701741</v>
      </c>
      <c r="AA314" s="2">
        <v>400</v>
      </c>
      <c r="AB314" s="2">
        <v>1890</v>
      </c>
      <c r="AC314" s="2">
        <f>2016-AB314</f>
        <v>126</v>
      </c>
      <c r="AD314" s="2" t="s">
        <v>133</v>
      </c>
    </row>
    <row r="315" spans="1:30" x14ac:dyDescent="0.2">
      <c r="A315">
        <v>6</v>
      </c>
      <c r="B315" s="6" t="s">
        <v>1623</v>
      </c>
      <c r="C315" s="6" t="s">
        <v>22</v>
      </c>
      <c r="D315" s="6" t="s">
        <v>23</v>
      </c>
      <c r="E315" s="6" t="s">
        <v>2767</v>
      </c>
      <c r="F315" s="6">
        <v>73</v>
      </c>
      <c r="G315" s="6">
        <v>83</v>
      </c>
      <c r="H315" s="7">
        <v>42397</v>
      </c>
      <c r="I315" s="7">
        <v>42409</v>
      </c>
      <c r="J315" s="3" t="s">
        <v>2534</v>
      </c>
      <c r="K315" s="17">
        <f>IF(J315="Januar",238.19,IF(J315="Februar",240.59,IF(J315="Mars",245.99,IF(J315="April",250.79,IF(J315="Mai",256.52,IF(J315="Juni",259.83,IF(J315="Juli",265.66,IF(J315="August",272.21,IF(J315="September",275.91,IF(J315="Oktober",281.13,IF(J315="November",284.38,IF(J315="Desember",287.34,0))))))))))))</f>
        <v>240.59</v>
      </c>
      <c r="L315" s="20">
        <f>$K$2/K315</f>
        <v>0.99002452304750821</v>
      </c>
      <c r="M315" s="6">
        <v>12</v>
      </c>
      <c r="N315" s="6">
        <v>3800000</v>
      </c>
      <c r="O315" s="6">
        <v>4150000</v>
      </c>
      <c r="P315" s="6">
        <f>O315-N315</f>
        <v>350000</v>
      </c>
      <c r="Q315" s="8">
        <f>P315/N315</f>
        <v>9.2105263157894732E-2</v>
      </c>
      <c r="R315" s="6"/>
      <c r="S315" s="9">
        <f>(N315+R315)/F315</f>
        <v>52054.794520547948</v>
      </c>
      <c r="T315" s="6">
        <v>56849</v>
      </c>
      <c r="U315" s="5">
        <f>T315-S315</f>
        <v>4794.2054794520518</v>
      </c>
      <c r="V315" s="4">
        <f>U315/S315</f>
        <v>9.2099210526315728E-2</v>
      </c>
      <c r="W315" s="22">
        <f>S315*L315</f>
        <v>51535.523117541525</v>
      </c>
      <c r="X315" s="22">
        <f>T315*L315</f>
        <v>56281.904110727795</v>
      </c>
      <c r="Y315" s="22">
        <f>X315-W315</f>
        <v>4746.3809931862706</v>
      </c>
      <c r="Z315" s="8">
        <f>Y315/W315</f>
        <v>9.2099210526315783E-2</v>
      </c>
      <c r="AA315" s="10">
        <v>8935</v>
      </c>
      <c r="AB315" s="6">
        <v>2013</v>
      </c>
      <c r="AC315" s="6">
        <f>2016-AB315</f>
        <v>3</v>
      </c>
      <c r="AD315" s="6" t="s">
        <v>37</v>
      </c>
    </row>
    <row r="316" spans="1:30" x14ac:dyDescent="0.2">
      <c r="A316">
        <v>6</v>
      </c>
      <c r="B316" s="6" t="s">
        <v>1837</v>
      </c>
      <c r="C316" s="6" t="s">
        <v>22</v>
      </c>
      <c r="D316" s="6" t="s">
        <v>23</v>
      </c>
      <c r="E316" s="6" t="s">
        <v>2767</v>
      </c>
      <c r="F316" s="6">
        <v>80</v>
      </c>
      <c r="G316" s="6">
        <v>92</v>
      </c>
      <c r="H316" s="7">
        <v>42397</v>
      </c>
      <c r="I316" s="7">
        <v>42409</v>
      </c>
      <c r="J316" s="3" t="s">
        <v>2534</v>
      </c>
      <c r="K316" s="17">
        <f>IF(J316="Januar",238.19,IF(J316="Februar",240.59,IF(J316="Mars",245.99,IF(J316="April",250.79,IF(J316="Mai",256.52,IF(J316="Juni",259.83,IF(J316="Juli",265.66,IF(J316="August",272.21,IF(J316="September",275.91,IF(J316="Oktober",281.13,IF(J316="November",284.38,IF(J316="Desember",287.34,0))))))))))))</f>
        <v>240.59</v>
      </c>
      <c r="L316" s="20">
        <f>$K$2/K316</f>
        <v>0.99002452304750821</v>
      </c>
      <c r="M316" s="6">
        <v>12</v>
      </c>
      <c r="N316" s="6">
        <v>5950000</v>
      </c>
      <c r="O316" s="6">
        <v>5800000</v>
      </c>
      <c r="P316" s="6">
        <f>O316-N316</f>
        <v>-150000</v>
      </c>
      <c r="Q316" s="8">
        <f>P316/N316</f>
        <v>-2.5210084033613446E-2</v>
      </c>
      <c r="R316" s="6">
        <v>65064</v>
      </c>
      <c r="S316" s="9">
        <f>(N316+R316)/F316</f>
        <v>75188.3</v>
      </c>
      <c r="T316" s="6">
        <v>73313</v>
      </c>
      <c r="U316" s="5">
        <f>T316-S316</f>
        <v>-1875.3000000000029</v>
      </c>
      <c r="V316" s="4">
        <f>U316/S316</f>
        <v>-2.494138050733961E-2</v>
      </c>
      <c r="W316" s="22">
        <f>S316*L316</f>
        <v>74438.260846252961</v>
      </c>
      <c r="X316" s="22">
        <f>T316*L316</f>
        <v>72581.667858181972</v>
      </c>
      <c r="Y316" s="22">
        <f>X316-W316</f>
        <v>-1856.5929880709882</v>
      </c>
      <c r="Z316" s="8">
        <f>Y316/W316</f>
        <v>-2.494138050733952E-2</v>
      </c>
      <c r="AA316" s="10">
        <v>13025</v>
      </c>
      <c r="AB316" s="6">
        <v>1994</v>
      </c>
      <c r="AC316" s="6">
        <f>2016-AB316</f>
        <v>22</v>
      </c>
      <c r="AD316" s="6" t="s">
        <v>37</v>
      </c>
    </row>
    <row r="317" spans="1:30" x14ac:dyDescent="0.2">
      <c r="A317">
        <v>6</v>
      </c>
      <c r="B317" s="6" t="s">
        <v>2504</v>
      </c>
      <c r="C317" s="6" t="s">
        <v>22</v>
      </c>
      <c r="D317" s="6" t="s">
        <v>23</v>
      </c>
      <c r="E317" s="6" t="s">
        <v>2767</v>
      </c>
      <c r="F317" s="6">
        <v>167</v>
      </c>
      <c r="G317" s="6">
        <v>189</v>
      </c>
      <c r="H317" s="7">
        <v>42397</v>
      </c>
      <c r="I317" s="7">
        <v>42409</v>
      </c>
      <c r="J317" s="3" t="s">
        <v>2534</v>
      </c>
      <c r="K317" s="17">
        <f>IF(J317="Januar",238.19,IF(J317="Februar",240.59,IF(J317="Mars",245.99,IF(J317="April",250.79,IF(J317="Mai",256.52,IF(J317="Juni",259.83,IF(J317="Juli",265.66,IF(J317="August",272.21,IF(J317="September",275.91,IF(J317="Oktober",281.13,IF(J317="November",284.38,IF(J317="Desember",287.34,0))))))))))))</f>
        <v>240.59</v>
      </c>
      <c r="L317" s="20">
        <f>$K$2/K317</f>
        <v>0.99002452304750821</v>
      </c>
      <c r="M317" s="6">
        <v>12</v>
      </c>
      <c r="N317" s="6">
        <v>13900000</v>
      </c>
      <c r="O317" s="6">
        <v>16000000</v>
      </c>
      <c r="P317" s="6">
        <f>O317-N317</f>
        <v>2100000</v>
      </c>
      <c r="Q317" s="8">
        <f>P317/N317</f>
        <v>0.15107913669064749</v>
      </c>
      <c r="R317" s="6">
        <v>14630</v>
      </c>
      <c r="S317" s="9">
        <f>(N317+R317)/F317</f>
        <v>83321.137724550892</v>
      </c>
      <c r="T317" s="6">
        <v>95896</v>
      </c>
      <c r="U317" s="5">
        <f>T317-S317</f>
        <v>12574.862275449108</v>
      </c>
      <c r="V317" s="4">
        <f>U317/S317</f>
        <v>0.15092043410424863</v>
      </c>
      <c r="W317" s="22">
        <f>S317*L317</f>
        <v>82489.969635524234</v>
      </c>
      <c r="X317" s="22">
        <f>T317*L317</f>
        <v>94939.391662163849</v>
      </c>
      <c r="Y317" s="22">
        <f>X317-W317</f>
        <v>12449.422026639615</v>
      </c>
      <c r="Z317" s="8">
        <f>Y317/W317</f>
        <v>0.15092043410424874</v>
      </c>
      <c r="AA317" s="10">
        <v>1470</v>
      </c>
      <c r="AB317" s="6">
        <v>1989</v>
      </c>
      <c r="AC317" s="6">
        <f>2016-AB317</f>
        <v>27</v>
      </c>
      <c r="AD317" s="6" t="s">
        <v>102</v>
      </c>
    </row>
    <row r="318" spans="1:30" x14ac:dyDescent="0.2">
      <c r="A318">
        <v>6</v>
      </c>
      <c r="B318" s="6" t="s">
        <v>2128</v>
      </c>
      <c r="C318" s="6" t="s">
        <v>22</v>
      </c>
      <c r="D318" s="6" t="s">
        <v>23</v>
      </c>
      <c r="E318" s="6" t="s">
        <v>2767</v>
      </c>
      <c r="F318" s="6">
        <v>96</v>
      </c>
      <c r="G318" s="6">
        <v>105</v>
      </c>
      <c r="H318" s="7">
        <v>42396</v>
      </c>
      <c r="I318" s="7">
        <v>42409</v>
      </c>
      <c r="J318" s="3" t="s">
        <v>2534</v>
      </c>
      <c r="K318" s="17">
        <f>IF(J318="Januar",238.19,IF(J318="Februar",240.59,IF(J318="Mars",245.99,IF(J318="April",250.79,IF(J318="Mai",256.52,IF(J318="Juni",259.83,IF(J318="Juli",265.66,IF(J318="August",272.21,IF(J318="September",275.91,IF(J318="Oktober",281.13,IF(J318="November",284.38,IF(J318="Desember",287.34,0))))))))))))</f>
        <v>240.59</v>
      </c>
      <c r="L318" s="20">
        <f>$K$2/K318</f>
        <v>0.99002452304750821</v>
      </c>
      <c r="M318" s="6">
        <v>13</v>
      </c>
      <c r="N318" s="6">
        <v>3400000</v>
      </c>
      <c r="O318" s="6">
        <v>3500000</v>
      </c>
      <c r="P318" s="6">
        <f>O318-N318</f>
        <v>100000</v>
      </c>
      <c r="Q318" s="8">
        <f>P318/N318</f>
        <v>2.9411764705882353E-2</v>
      </c>
      <c r="R318" s="6">
        <v>34193</v>
      </c>
      <c r="S318" s="9">
        <f>(N318+R318)/F318</f>
        <v>35772.84375</v>
      </c>
      <c r="T318" s="6">
        <v>36815</v>
      </c>
      <c r="U318" s="5">
        <f>T318-S318</f>
        <v>1042.15625</v>
      </c>
      <c r="V318" s="4">
        <f>U318/S318</f>
        <v>2.9132608446875291E-2</v>
      </c>
      <c r="W318" s="22">
        <f>S318*L318</f>
        <v>35415.992571646784</v>
      </c>
      <c r="X318" s="22">
        <f>T318*L318</f>
        <v>36447.752815994012</v>
      </c>
      <c r="Y318" s="22">
        <f>X318-W318</f>
        <v>1031.7602443472279</v>
      </c>
      <c r="Z318" s="8">
        <f>Y318/W318</f>
        <v>2.9132608446875239E-2</v>
      </c>
      <c r="AA318" s="10">
        <v>32628</v>
      </c>
      <c r="AB318" s="6">
        <v>1989</v>
      </c>
      <c r="AC318" s="6">
        <f>2016-AB318</f>
        <v>27</v>
      </c>
      <c r="AD318" s="6" t="s">
        <v>681</v>
      </c>
    </row>
    <row r="319" spans="1:30" x14ac:dyDescent="0.2">
      <c r="A319">
        <v>6</v>
      </c>
      <c r="B319" s="6" t="s">
        <v>1116</v>
      </c>
      <c r="C319" s="6" t="s">
        <v>22</v>
      </c>
      <c r="D319" s="6" t="s">
        <v>23</v>
      </c>
      <c r="E319" s="6" t="s">
        <v>2767</v>
      </c>
      <c r="F319" s="6">
        <v>59</v>
      </c>
      <c r="G319" s="6">
        <v>68</v>
      </c>
      <c r="H319" s="7">
        <v>42391</v>
      </c>
      <c r="I319" s="7">
        <v>42409</v>
      </c>
      <c r="J319" s="3" t="s">
        <v>2534</v>
      </c>
      <c r="K319" s="17">
        <f>IF(J319="Januar",238.19,IF(J319="Februar",240.59,IF(J319="Mars",245.99,IF(J319="April",250.79,IF(J319="Mai",256.52,IF(J319="Juni",259.83,IF(J319="Juli",265.66,IF(J319="August",272.21,IF(J319="September",275.91,IF(J319="Oktober",281.13,IF(J319="November",284.38,IF(J319="Desember",287.34,0))))))))))))</f>
        <v>240.59</v>
      </c>
      <c r="L319" s="20">
        <f>$K$2/K319</f>
        <v>0.99002452304750821</v>
      </c>
      <c r="M319" s="6">
        <v>18</v>
      </c>
      <c r="N319" s="6">
        <v>3290000</v>
      </c>
      <c r="O319" s="6">
        <v>3500000</v>
      </c>
      <c r="P319" s="6">
        <f>O319-N319</f>
        <v>210000</v>
      </c>
      <c r="Q319" s="8">
        <f>P319/N319</f>
        <v>6.3829787234042548E-2</v>
      </c>
      <c r="R319" s="6"/>
      <c r="S319" s="9">
        <f>(N319+R319)/F319</f>
        <v>55762.711864406781</v>
      </c>
      <c r="T319" s="6">
        <v>59322</v>
      </c>
      <c r="U319" s="5">
        <f>T319-S319</f>
        <v>3559.2881355932186</v>
      </c>
      <c r="V319" s="4">
        <f>U319/S319</f>
        <v>6.3829179331306954E-2</v>
      </c>
      <c r="W319" s="22">
        <f>S319*L319</f>
        <v>55206.452217394952</v>
      </c>
      <c r="X319" s="22">
        <f>T319*L319</f>
        <v>58730.234756224279</v>
      </c>
      <c r="Y319" s="22">
        <f>X319-W319</f>
        <v>3523.7825388293277</v>
      </c>
      <c r="Z319" s="8">
        <f>Y319/W319</f>
        <v>6.3829179331306898E-2</v>
      </c>
      <c r="AA319" s="6">
        <v>15</v>
      </c>
      <c r="AB319" s="6">
        <v>2014</v>
      </c>
      <c r="AC319" s="6">
        <f>2016-AB319</f>
        <v>2</v>
      </c>
      <c r="AD319" s="6" t="s">
        <v>37</v>
      </c>
    </row>
    <row r="320" spans="1:30" x14ac:dyDescent="0.2">
      <c r="A320">
        <v>6</v>
      </c>
      <c r="B320" s="6" t="s">
        <v>1319</v>
      </c>
      <c r="C320" s="6" t="s">
        <v>22</v>
      </c>
      <c r="D320" s="6" t="s">
        <v>23</v>
      </c>
      <c r="E320" s="6" t="s">
        <v>2767</v>
      </c>
      <c r="F320" s="6">
        <v>110</v>
      </c>
      <c r="G320" s="6">
        <v>122</v>
      </c>
      <c r="H320" s="7">
        <v>42391</v>
      </c>
      <c r="I320" s="7">
        <v>42409</v>
      </c>
      <c r="J320" s="3" t="s">
        <v>2534</v>
      </c>
      <c r="K320" s="17">
        <f>IF(J320="Januar",238.19,IF(J320="Februar",240.59,IF(J320="Mars",245.99,IF(J320="April",250.79,IF(J320="Mai",256.52,IF(J320="Juni",259.83,IF(J320="Juli",265.66,IF(J320="August",272.21,IF(J320="September",275.91,IF(J320="Oktober",281.13,IF(J320="November",284.38,IF(J320="Desember",287.34,0))))))))))))</f>
        <v>240.59</v>
      </c>
      <c r="L320" s="20">
        <f>$K$2/K320</f>
        <v>0.99002452304750821</v>
      </c>
      <c r="M320" s="6">
        <v>18</v>
      </c>
      <c r="N320" s="6">
        <v>7490000</v>
      </c>
      <c r="O320" s="6">
        <v>7550000</v>
      </c>
      <c r="P320" s="6">
        <f>O320-N320</f>
        <v>60000</v>
      </c>
      <c r="Q320" s="8">
        <f>P320/N320</f>
        <v>8.0106809078771702E-3</v>
      </c>
      <c r="R320" s="6"/>
      <c r="S320" s="9">
        <f>(N320+R320)/F320</f>
        <v>68090.909090909088</v>
      </c>
      <c r="T320" s="6">
        <v>68636</v>
      </c>
      <c r="U320" s="5">
        <f>T320-S320</f>
        <v>545.09090909091174</v>
      </c>
      <c r="V320" s="4">
        <f>U320/S320</f>
        <v>8.0053404539386242E-3</v>
      </c>
      <c r="W320" s="22">
        <f>S320*L320</f>
        <v>67411.669796598508</v>
      </c>
      <c r="X320" s="22">
        <f>T320*L320</f>
        <v>67951.323163888766</v>
      </c>
      <c r="Y320" s="22">
        <f>X320-W320</f>
        <v>539.65336729025876</v>
      </c>
      <c r="Z320" s="8">
        <f>Y320/W320</f>
        <v>8.0053404539385687E-3</v>
      </c>
      <c r="AA320" s="6">
        <v>657</v>
      </c>
      <c r="AB320" s="6">
        <v>1922</v>
      </c>
      <c r="AC320" s="6">
        <f>2016-AB320</f>
        <v>94</v>
      </c>
      <c r="AD320" s="6" t="s">
        <v>75</v>
      </c>
    </row>
    <row r="321" spans="1:30" x14ac:dyDescent="0.2">
      <c r="A321">
        <v>6</v>
      </c>
      <c r="B321" s="6" t="s">
        <v>2087</v>
      </c>
      <c r="C321" s="6" t="s">
        <v>22</v>
      </c>
      <c r="D321" s="6" t="s">
        <v>23</v>
      </c>
      <c r="E321" s="6" t="s">
        <v>2767</v>
      </c>
      <c r="F321" s="6">
        <v>93</v>
      </c>
      <c r="G321" s="6">
        <v>104</v>
      </c>
      <c r="H321" s="7">
        <v>42386</v>
      </c>
      <c r="I321" s="7">
        <v>42409</v>
      </c>
      <c r="J321" s="3" t="s">
        <v>2534</v>
      </c>
      <c r="K321" s="17">
        <f>IF(J321="Januar",238.19,IF(J321="Februar",240.59,IF(J321="Mars",245.99,IF(J321="April",250.79,IF(J321="Mai",256.52,IF(J321="Juni",259.83,IF(J321="Juli",265.66,IF(J321="August",272.21,IF(J321="September",275.91,IF(J321="Oktober",281.13,IF(J321="November",284.38,IF(J321="Desember",287.34,0))))))))))))</f>
        <v>240.59</v>
      </c>
      <c r="L321" s="20">
        <f>$K$2/K321</f>
        <v>0.99002452304750821</v>
      </c>
      <c r="M321" s="6">
        <v>23</v>
      </c>
      <c r="N321" s="6">
        <v>2950000</v>
      </c>
      <c r="O321" s="6">
        <v>2850000</v>
      </c>
      <c r="P321" s="6">
        <f>O321-N321</f>
        <v>-100000</v>
      </c>
      <c r="Q321" s="8">
        <f>P321/N321</f>
        <v>-3.3898305084745763E-2</v>
      </c>
      <c r="R321" s="6">
        <v>132000</v>
      </c>
      <c r="S321" s="9">
        <f>(N321+R321)/F321</f>
        <v>33139.784946236556</v>
      </c>
      <c r="T321" s="6">
        <v>32065</v>
      </c>
      <c r="U321" s="5">
        <f>T321-S321</f>
        <v>-1074.7849462365557</v>
      </c>
      <c r="V321" s="4">
        <f>U321/S321</f>
        <v>-3.2431862426995355E-2</v>
      </c>
      <c r="W321" s="22">
        <f>S321*L321</f>
        <v>32809.199785294841</v>
      </c>
      <c r="X321" s="22">
        <f>T321*L321</f>
        <v>31745.136331518352</v>
      </c>
      <c r="Y321" s="22">
        <f>X321-W321</f>
        <v>-1064.063453776489</v>
      </c>
      <c r="Z321" s="8">
        <f>Y321/W321</f>
        <v>-3.2431862426995389E-2</v>
      </c>
      <c r="AA321" s="10">
        <v>40806</v>
      </c>
      <c r="AB321" s="6">
        <v>1979</v>
      </c>
      <c r="AC321" s="6">
        <f>2016-AB321</f>
        <v>37</v>
      </c>
      <c r="AD321" s="6" t="s">
        <v>949</v>
      </c>
    </row>
    <row r="322" spans="1:30" x14ac:dyDescent="0.2">
      <c r="A322">
        <v>6</v>
      </c>
      <c r="B322" s="6" t="s">
        <v>1737</v>
      </c>
      <c r="C322" s="6" t="s">
        <v>22</v>
      </c>
      <c r="D322" s="6" t="s">
        <v>23</v>
      </c>
      <c r="E322" s="6" t="s">
        <v>2767</v>
      </c>
      <c r="F322" s="6">
        <v>77</v>
      </c>
      <c r="G322" s="6">
        <v>83</v>
      </c>
      <c r="H322" s="7">
        <v>42383</v>
      </c>
      <c r="I322" s="7">
        <v>42409</v>
      </c>
      <c r="J322" s="3" t="s">
        <v>2534</v>
      </c>
      <c r="K322" s="17">
        <f>IF(J322="Januar",238.19,IF(J322="Februar",240.59,IF(J322="Mars",245.99,IF(J322="April",250.79,IF(J322="Mai",256.52,IF(J322="Juni",259.83,IF(J322="Juli",265.66,IF(J322="August",272.21,IF(J322="September",275.91,IF(J322="Oktober",281.13,IF(J322="November",284.38,IF(J322="Desember",287.34,0))))))))))))</f>
        <v>240.59</v>
      </c>
      <c r="L322" s="20">
        <f>$K$2/K322</f>
        <v>0.99002452304750821</v>
      </c>
      <c r="M322" s="6">
        <v>26</v>
      </c>
      <c r="N322" s="6">
        <v>2750000</v>
      </c>
      <c r="O322" s="6">
        <v>2800000</v>
      </c>
      <c r="P322" s="6">
        <f>O322-N322</f>
        <v>50000</v>
      </c>
      <c r="Q322" s="8">
        <f>P322/N322</f>
        <v>1.8181818181818181E-2</v>
      </c>
      <c r="R322" s="6">
        <v>185858</v>
      </c>
      <c r="S322" s="9">
        <f>(N322+R322)/F322</f>
        <v>38128.025974025972</v>
      </c>
      <c r="T322" s="6">
        <v>38777</v>
      </c>
      <c r="U322" s="5">
        <f>T322-S322</f>
        <v>648.97402597402834</v>
      </c>
      <c r="V322" s="4">
        <f>U322/S322</f>
        <v>1.7020918586661951E-2</v>
      </c>
      <c r="W322" s="22">
        <f>S322*L322</f>
        <v>37747.680729678068</v>
      </c>
      <c r="X322" s="22">
        <f>T322*L322</f>
        <v>38390.180930213224</v>
      </c>
      <c r="Y322" s="22">
        <f>X322-W322</f>
        <v>642.50020053515618</v>
      </c>
      <c r="Z322" s="8">
        <f>Y322/W322</f>
        <v>1.7020918586661889E-2</v>
      </c>
      <c r="AA322" s="10">
        <v>35787</v>
      </c>
      <c r="AB322" s="6">
        <v>1959</v>
      </c>
      <c r="AC322" s="6">
        <f>2016-AB322</f>
        <v>57</v>
      </c>
      <c r="AD322" s="6" t="s">
        <v>61</v>
      </c>
    </row>
    <row r="323" spans="1:30" x14ac:dyDescent="0.2">
      <c r="A323">
        <v>6</v>
      </c>
      <c r="B323" s="6" t="s">
        <v>2234</v>
      </c>
      <c r="C323" s="6" t="s">
        <v>22</v>
      </c>
      <c r="D323" s="6" t="s">
        <v>23</v>
      </c>
      <c r="E323" s="6" t="s">
        <v>2767</v>
      </c>
      <c r="F323" s="6">
        <v>105</v>
      </c>
      <c r="G323" s="6">
        <v>119</v>
      </c>
      <c r="H323" s="7">
        <v>42399</v>
      </c>
      <c r="I323" s="7">
        <v>42410</v>
      </c>
      <c r="J323" s="3" t="s">
        <v>2534</v>
      </c>
      <c r="K323" s="17">
        <f>IF(J323="Januar",238.19,IF(J323="Februar",240.59,IF(J323="Mars",245.99,IF(J323="April",250.79,IF(J323="Mai",256.52,IF(J323="Juni",259.83,IF(J323="Juli",265.66,IF(J323="August",272.21,IF(J323="September",275.91,IF(J323="Oktober",281.13,IF(J323="November",284.38,IF(J323="Desember",287.34,0))))))))))))</f>
        <v>240.59</v>
      </c>
      <c r="L323" s="20">
        <f>$K$2/K323</f>
        <v>0.99002452304750821</v>
      </c>
      <c r="M323" s="6">
        <v>11</v>
      </c>
      <c r="N323" s="6">
        <v>6200000</v>
      </c>
      <c r="O323" s="6">
        <v>6600000</v>
      </c>
      <c r="P323" s="6">
        <f>O323-N323</f>
        <v>400000</v>
      </c>
      <c r="Q323" s="8">
        <f>P323/N323</f>
        <v>6.4516129032258063E-2</v>
      </c>
      <c r="R323" s="6"/>
      <c r="S323" s="9">
        <f>(N323+R323)/F323</f>
        <v>59047.619047619046</v>
      </c>
      <c r="T323" s="6">
        <v>62857</v>
      </c>
      <c r="U323" s="5">
        <f>T323-S323</f>
        <v>3809.3809523809541</v>
      </c>
      <c r="V323" s="4">
        <f>U323/S323</f>
        <v>6.4513709677419387E-2</v>
      </c>
      <c r="W323" s="22">
        <f>S323*L323</f>
        <v>58458.590884710007</v>
      </c>
      <c r="X323" s="22">
        <f>T323*L323</f>
        <v>62229.971445197225</v>
      </c>
      <c r="Y323" s="22">
        <f>X323-W323</f>
        <v>3771.3805604872177</v>
      </c>
      <c r="Z323" s="8">
        <f>Y323/W323</f>
        <v>6.4513709677419401E-2</v>
      </c>
      <c r="AA323" s="10">
        <v>1982</v>
      </c>
      <c r="AB323" s="6">
        <v>1925</v>
      </c>
      <c r="AC323" s="6">
        <f>2016-AB323</f>
        <v>91</v>
      </c>
      <c r="AD323" s="6" t="s">
        <v>44</v>
      </c>
    </row>
    <row r="324" spans="1:30" x14ac:dyDescent="0.2">
      <c r="A324">
        <v>6</v>
      </c>
      <c r="B324" s="2" t="s">
        <v>1302</v>
      </c>
      <c r="C324" s="2" t="s">
        <v>22</v>
      </c>
      <c r="D324" s="2" t="s">
        <v>23</v>
      </c>
      <c r="E324" s="6" t="s">
        <v>2767</v>
      </c>
      <c r="F324" s="2">
        <v>65</v>
      </c>
      <c r="G324" s="2">
        <v>77</v>
      </c>
      <c r="H324" s="3">
        <v>42398</v>
      </c>
      <c r="I324" s="3">
        <v>42410</v>
      </c>
      <c r="J324" s="3" t="s">
        <v>2534</v>
      </c>
      <c r="K324" s="17">
        <f>IF(J324="Januar",238.19,IF(J324="Februar",240.59,IF(J324="Mars",245.99,IF(J324="April",250.79,IF(J324="Mai",256.52,IF(J324="Juni",259.83,IF(J324="Juli",265.66,IF(J324="August",272.21,IF(J324="September",275.91,IF(J324="Oktober",281.13,IF(J324="November",284.38,IF(J324="Desember",287.34,0))))))))))))</f>
        <v>240.59</v>
      </c>
      <c r="L324" s="20">
        <f>$K$2/K324</f>
        <v>0.99002452304750821</v>
      </c>
      <c r="M324" s="2">
        <v>12</v>
      </c>
      <c r="N324" s="2">
        <v>3300000</v>
      </c>
      <c r="O324" s="2">
        <v>3500000</v>
      </c>
      <c r="P324" s="2">
        <f>O324-N324</f>
        <v>200000</v>
      </c>
      <c r="Q324" s="4">
        <f>P324/N324</f>
        <v>6.0606060606060608E-2</v>
      </c>
      <c r="R324" s="2"/>
      <c r="S324" s="9">
        <f>(N324+R324)/F324</f>
        <v>50769.230769230766</v>
      </c>
      <c r="T324" s="2">
        <v>53846</v>
      </c>
      <c r="U324" s="5">
        <f>T324-S324</f>
        <v>3076.7692307692341</v>
      </c>
      <c r="V324" s="4">
        <f>U324/S324</f>
        <v>6.0603030303030374E-2</v>
      </c>
      <c r="W324" s="22">
        <f>S324*L324</f>
        <v>50262.783477796569</v>
      </c>
      <c r="X324" s="22">
        <f>T324*L324</f>
        <v>53308.86046801613</v>
      </c>
      <c r="Y324" s="22">
        <f>X324-W324</f>
        <v>3046.0769902195607</v>
      </c>
      <c r="Z324" s="8">
        <f>Y324/W324</f>
        <v>6.0603030303030388E-2</v>
      </c>
      <c r="AA324" s="2">
        <v>261</v>
      </c>
      <c r="AB324" s="2">
        <v>1898</v>
      </c>
      <c r="AC324" s="2">
        <f>2016-AB324</f>
        <v>118</v>
      </c>
      <c r="AD324" s="2" t="s">
        <v>37</v>
      </c>
    </row>
    <row r="325" spans="1:30" x14ac:dyDescent="0.2">
      <c r="A325">
        <v>6</v>
      </c>
      <c r="B325" s="2" t="s">
        <v>1575</v>
      </c>
      <c r="C325" s="2" t="s">
        <v>22</v>
      </c>
      <c r="D325" s="2" t="s">
        <v>23</v>
      </c>
      <c r="E325" s="6" t="s">
        <v>2767</v>
      </c>
      <c r="F325" s="2">
        <v>72</v>
      </c>
      <c r="G325" s="2">
        <v>80</v>
      </c>
      <c r="H325" s="3">
        <v>42398</v>
      </c>
      <c r="I325" s="3">
        <v>42410</v>
      </c>
      <c r="J325" s="3" t="s">
        <v>2534</v>
      </c>
      <c r="K325" s="17">
        <f>IF(J325="Januar",238.19,IF(J325="Februar",240.59,IF(J325="Mars",245.99,IF(J325="April",250.79,IF(J325="Mai",256.52,IF(J325="Juni",259.83,IF(J325="Juli",265.66,IF(J325="August",272.21,IF(J325="September",275.91,IF(J325="Oktober",281.13,IF(J325="November",284.38,IF(J325="Desember",287.34,0))))))))))))</f>
        <v>240.59</v>
      </c>
      <c r="L325" s="20">
        <f>$K$2/K325</f>
        <v>0.99002452304750821</v>
      </c>
      <c r="M325" s="2">
        <v>12</v>
      </c>
      <c r="N325" s="2">
        <v>4700000</v>
      </c>
      <c r="O325" s="2">
        <v>4600000</v>
      </c>
      <c r="P325" s="2">
        <f>O325-N325</f>
        <v>-100000</v>
      </c>
      <c r="Q325" s="4">
        <f>P325/N325</f>
        <v>-2.1276595744680851E-2</v>
      </c>
      <c r="R325" s="2"/>
      <c r="S325" s="9">
        <f>(N325+R325)/F325</f>
        <v>65277.777777777781</v>
      </c>
      <c r="T325" s="2">
        <v>63889</v>
      </c>
      <c r="U325" s="5">
        <f>T325-S325</f>
        <v>-1388.777777777781</v>
      </c>
      <c r="V325" s="4">
        <f>U325/S325</f>
        <v>-2.1274893617021326E-2</v>
      </c>
      <c r="W325" s="22">
        <f>S325*L325</f>
        <v>64626.600810045675</v>
      </c>
      <c r="X325" s="22">
        <f>T325*L325</f>
        <v>63251.676752982254</v>
      </c>
      <c r="Y325" s="22">
        <f>X325-W325</f>
        <v>-1374.9240570634211</v>
      </c>
      <c r="Z325" s="8">
        <f>Y325/W325</f>
        <v>-2.127489361702125E-2</v>
      </c>
      <c r="AA325" s="2">
        <v>415</v>
      </c>
      <c r="AB325" s="2">
        <v>1889</v>
      </c>
      <c r="AC325" s="2">
        <f>2016-AB325</f>
        <v>127</v>
      </c>
      <c r="AD325" s="2" t="s">
        <v>27</v>
      </c>
    </row>
    <row r="326" spans="1:30" x14ac:dyDescent="0.2">
      <c r="A326">
        <v>6</v>
      </c>
      <c r="B326" s="6" t="s">
        <v>386</v>
      </c>
      <c r="C326" s="6" t="s">
        <v>22</v>
      </c>
      <c r="D326" s="6" t="s">
        <v>23</v>
      </c>
      <c r="E326" s="6" t="s">
        <v>2767</v>
      </c>
      <c r="F326" s="6">
        <v>50</v>
      </c>
      <c r="G326" s="6">
        <v>56</v>
      </c>
      <c r="H326" s="7">
        <v>42392</v>
      </c>
      <c r="I326" s="7">
        <v>42410</v>
      </c>
      <c r="J326" s="3" t="s">
        <v>2534</v>
      </c>
      <c r="K326" s="17">
        <f>IF(J326="Januar",238.19,IF(J326="Februar",240.59,IF(J326="Mars",245.99,IF(J326="April",250.79,IF(J326="Mai",256.52,IF(J326="Juni",259.83,IF(J326="Juli",265.66,IF(J326="August",272.21,IF(J326="September",275.91,IF(J326="Oktober",281.13,IF(J326="November",284.38,IF(J326="Desember",287.34,0))))))))))))</f>
        <v>240.59</v>
      </c>
      <c r="L326" s="20">
        <f>$K$2/K326</f>
        <v>0.99002452304750821</v>
      </c>
      <c r="M326" s="6">
        <v>18</v>
      </c>
      <c r="N326" s="6">
        <v>5700000</v>
      </c>
      <c r="O326" s="6">
        <v>5625000</v>
      </c>
      <c r="P326" s="6">
        <f>O326-N326</f>
        <v>-75000</v>
      </c>
      <c r="Q326" s="8">
        <f>P326/N326</f>
        <v>-1.3157894736842105E-2</v>
      </c>
      <c r="R326" s="6"/>
      <c r="S326" s="9">
        <f>(N326+R326)/F326</f>
        <v>114000</v>
      </c>
      <c r="T326" s="6">
        <v>112500</v>
      </c>
      <c r="U326" s="5">
        <f>T326-S326</f>
        <v>-1500</v>
      </c>
      <c r="V326" s="4">
        <f>U326/S326</f>
        <v>-1.3157894736842105E-2</v>
      </c>
      <c r="W326" s="22">
        <f>S326*L326</f>
        <v>112862.79562741594</v>
      </c>
      <c r="X326" s="22">
        <f>T326*L326</f>
        <v>111377.75884284468</v>
      </c>
      <c r="Y326" s="22">
        <f>X326-W326</f>
        <v>-1485.0367845712608</v>
      </c>
      <c r="Z326" s="8">
        <f>Y326/W326</f>
        <v>-1.3157894736842092E-2</v>
      </c>
      <c r="AA326" s="6">
        <v>382</v>
      </c>
      <c r="AB326" s="6">
        <v>2011</v>
      </c>
      <c r="AC326" s="6">
        <f>2016-AB326</f>
        <v>5</v>
      </c>
      <c r="AD326" s="6" t="s">
        <v>112</v>
      </c>
    </row>
    <row r="327" spans="1:30" x14ac:dyDescent="0.2">
      <c r="A327">
        <v>6</v>
      </c>
      <c r="B327" s="2" t="s">
        <v>1770</v>
      </c>
      <c r="C327" s="2" t="s">
        <v>22</v>
      </c>
      <c r="D327" s="2" t="s">
        <v>23</v>
      </c>
      <c r="E327" s="6" t="s">
        <v>2767</v>
      </c>
      <c r="F327" s="2">
        <v>78</v>
      </c>
      <c r="G327" s="2"/>
      <c r="H327" s="3">
        <v>42387</v>
      </c>
      <c r="I327" s="3">
        <v>42410</v>
      </c>
      <c r="J327" s="3" t="s">
        <v>2534</v>
      </c>
      <c r="K327" s="17">
        <f>IF(J327="Januar",238.19,IF(J327="Februar",240.59,IF(J327="Mars",245.99,IF(J327="April",250.79,IF(J327="Mai",256.52,IF(J327="Juni",259.83,IF(J327="Juli",265.66,IF(J327="August",272.21,IF(J327="September",275.91,IF(J327="Oktober",281.13,IF(J327="November",284.38,IF(J327="Desember",287.34,0))))))))))))</f>
        <v>240.59</v>
      </c>
      <c r="L327" s="20">
        <f>$K$2/K327</f>
        <v>0.99002452304750821</v>
      </c>
      <c r="M327" s="2">
        <v>23</v>
      </c>
      <c r="N327" s="2">
        <v>5350000</v>
      </c>
      <c r="O327" s="2">
        <v>5250000</v>
      </c>
      <c r="P327" s="2">
        <f>O327-N327</f>
        <v>-100000</v>
      </c>
      <c r="Q327" s="4">
        <f>P327/N327</f>
        <v>-1.8691588785046728E-2</v>
      </c>
      <c r="R327" s="2"/>
      <c r="S327" s="9">
        <f>(N327+R327)/F327</f>
        <v>68589.743589743593</v>
      </c>
      <c r="T327" s="2">
        <v>67308</v>
      </c>
      <c r="U327" s="5">
        <f>T327-S327</f>
        <v>-1281.7435897435935</v>
      </c>
      <c r="V327" s="4">
        <f>U327/S327</f>
        <v>-1.8687102803738372E-2</v>
      </c>
      <c r="W327" s="22">
        <f>S327*L327</f>
        <v>67905.528183386778</v>
      </c>
      <c r="X327" s="22">
        <f>T327*L327</f>
        <v>66636.57059728168</v>
      </c>
      <c r="Y327" s="22">
        <f>X327-W327</f>
        <v>-1268.957586105098</v>
      </c>
      <c r="Z327" s="8">
        <f>Y327/W327</f>
        <v>-1.8687102803738313E-2</v>
      </c>
      <c r="AA327" s="11">
        <v>3376</v>
      </c>
      <c r="AB327" s="2">
        <v>2006</v>
      </c>
      <c r="AC327" s="2">
        <f>2016-AB327</f>
        <v>10</v>
      </c>
      <c r="AD327" s="2" t="s">
        <v>1771</v>
      </c>
    </row>
    <row r="328" spans="1:30" x14ac:dyDescent="0.2">
      <c r="A328">
        <v>6</v>
      </c>
      <c r="B328" s="2" t="s">
        <v>268</v>
      </c>
      <c r="C328" s="2" t="s">
        <v>22</v>
      </c>
      <c r="D328" s="2" t="s">
        <v>23</v>
      </c>
      <c r="E328" s="6" t="s">
        <v>2767</v>
      </c>
      <c r="F328" s="2">
        <v>35</v>
      </c>
      <c r="G328" s="2">
        <v>39</v>
      </c>
      <c r="H328" s="3">
        <v>42398</v>
      </c>
      <c r="I328" s="3">
        <v>42411</v>
      </c>
      <c r="J328" s="3" t="s">
        <v>2534</v>
      </c>
      <c r="K328" s="17">
        <f>IF(J328="Januar",238.19,IF(J328="Februar",240.59,IF(J328="Mars",245.99,IF(J328="April",250.79,IF(J328="Mai",256.52,IF(J328="Juni",259.83,IF(J328="Juli",265.66,IF(J328="August",272.21,IF(J328="September",275.91,IF(J328="Oktober",281.13,IF(J328="November",284.38,IF(J328="Desember",287.34,0))))))))))))</f>
        <v>240.59</v>
      </c>
      <c r="L328" s="20">
        <f>$K$2/K328</f>
        <v>0.99002452304750821</v>
      </c>
      <c r="M328" s="2">
        <v>13</v>
      </c>
      <c r="N328" s="2">
        <v>2690000</v>
      </c>
      <c r="O328" s="2">
        <v>2690000</v>
      </c>
      <c r="P328" s="2">
        <f>O328-N328</f>
        <v>0</v>
      </c>
      <c r="Q328" s="4">
        <f>P328/N328</f>
        <v>0</v>
      </c>
      <c r="R328" s="2">
        <v>870</v>
      </c>
      <c r="S328" s="9">
        <f>(N328+R328)/F328</f>
        <v>76882</v>
      </c>
      <c r="T328" s="2">
        <v>76882</v>
      </c>
      <c r="U328" s="5">
        <f>T328-S328</f>
        <v>0</v>
      </c>
      <c r="V328" s="4">
        <f>U328/S328</f>
        <v>0</v>
      </c>
      <c r="W328" s="22">
        <f>S328*L328</f>
        <v>76115.065380938526</v>
      </c>
      <c r="X328" s="22">
        <f>T328*L328</f>
        <v>76115.065380938526</v>
      </c>
      <c r="Y328" s="22">
        <f>X328-W328</f>
        <v>0</v>
      </c>
      <c r="Z328" s="8">
        <f>Y328/W328</f>
        <v>0</v>
      </c>
      <c r="AA328" s="11">
        <v>2485</v>
      </c>
      <c r="AB328" s="2">
        <v>2013</v>
      </c>
      <c r="AC328" s="2">
        <f>2016-AB328</f>
        <v>3</v>
      </c>
      <c r="AD328" s="2" t="s">
        <v>34</v>
      </c>
    </row>
    <row r="329" spans="1:30" x14ac:dyDescent="0.2">
      <c r="A329">
        <v>6</v>
      </c>
      <c r="B329" s="6" t="s">
        <v>771</v>
      </c>
      <c r="C329" s="6" t="s">
        <v>22</v>
      </c>
      <c r="D329" s="6" t="s">
        <v>23</v>
      </c>
      <c r="E329" s="6" t="s">
        <v>2767</v>
      </c>
      <c r="F329" s="6">
        <v>51</v>
      </c>
      <c r="G329" s="6">
        <v>59</v>
      </c>
      <c r="H329" s="7">
        <v>42394</v>
      </c>
      <c r="I329" s="7">
        <v>42411</v>
      </c>
      <c r="J329" s="3" t="s">
        <v>2534</v>
      </c>
      <c r="K329" s="17">
        <f>IF(J329="Januar",238.19,IF(J329="Februar",240.59,IF(J329="Mars",245.99,IF(J329="April",250.79,IF(J329="Mai",256.52,IF(J329="Juni",259.83,IF(J329="Juli",265.66,IF(J329="August",272.21,IF(J329="September",275.91,IF(J329="Oktober",281.13,IF(J329="November",284.38,IF(J329="Desember",287.34,0))))))))))))</f>
        <v>240.59</v>
      </c>
      <c r="L329" s="20">
        <f>$K$2/K329</f>
        <v>0.99002452304750821</v>
      </c>
      <c r="M329" s="6">
        <v>17</v>
      </c>
      <c r="N329" s="6">
        <v>3500000</v>
      </c>
      <c r="O329" s="6">
        <v>3600000</v>
      </c>
      <c r="P329" s="6">
        <f>O329-N329</f>
        <v>100000</v>
      </c>
      <c r="Q329" s="8">
        <f>P329/N329</f>
        <v>2.8571428571428571E-2</v>
      </c>
      <c r="R329" s="6">
        <v>6822</v>
      </c>
      <c r="S329" s="9">
        <f>(N329+R329)/F329</f>
        <v>68761.215686274503</v>
      </c>
      <c r="T329" s="6">
        <v>70722</v>
      </c>
      <c r="U329" s="5">
        <f>T329-S329</f>
        <v>1960.7843137254968</v>
      </c>
      <c r="V329" s="4">
        <f>U329/S329</f>
        <v>2.8515847111715491E-2</v>
      </c>
      <c r="W329" s="22">
        <f>S329*L329</f>
        <v>68075.289763970752</v>
      </c>
      <c r="X329" s="22">
        <f>T329*L329</f>
        <v>70016.51431896587</v>
      </c>
      <c r="Y329" s="22">
        <f>X329-W329</f>
        <v>1941.2245549951185</v>
      </c>
      <c r="Z329" s="8">
        <f>Y329/W329</f>
        <v>2.8515847111715464E-2</v>
      </c>
      <c r="AA329" s="10">
        <v>2820</v>
      </c>
      <c r="AB329" s="6">
        <v>1980</v>
      </c>
      <c r="AC329" s="6">
        <f>2016-AB329</f>
        <v>36</v>
      </c>
      <c r="AD329" s="6" t="s">
        <v>63</v>
      </c>
    </row>
    <row r="330" spans="1:30" x14ac:dyDescent="0.2">
      <c r="A330">
        <v>6</v>
      </c>
      <c r="B330" s="6" t="s">
        <v>2461</v>
      </c>
      <c r="C330" s="6" t="s">
        <v>22</v>
      </c>
      <c r="D330" s="6" t="s">
        <v>23</v>
      </c>
      <c r="E330" s="6" t="s">
        <v>2767</v>
      </c>
      <c r="F330" s="6">
        <v>143</v>
      </c>
      <c r="G330" s="6">
        <v>157</v>
      </c>
      <c r="H330" s="7">
        <v>42391</v>
      </c>
      <c r="I330" s="7">
        <v>42411</v>
      </c>
      <c r="J330" s="3" t="s">
        <v>2534</v>
      </c>
      <c r="K330" s="17">
        <f>IF(J330="Januar",238.19,IF(J330="Februar",240.59,IF(J330="Mars",245.99,IF(J330="April",250.79,IF(J330="Mai",256.52,IF(J330="Juni",259.83,IF(J330="Juli",265.66,IF(J330="August",272.21,IF(J330="September",275.91,IF(J330="Oktober",281.13,IF(J330="November",284.38,IF(J330="Desember",287.34,0))))))))))))</f>
        <v>240.59</v>
      </c>
      <c r="L330" s="20">
        <f>$K$2/K330</f>
        <v>0.99002452304750821</v>
      </c>
      <c r="M330" s="6">
        <v>20</v>
      </c>
      <c r="N330" s="6">
        <v>3950000</v>
      </c>
      <c r="O330" s="6">
        <v>3900000</v>
      </c>
      <c r="P330" s="6">
        <f>O330-N330</f>
        <v>-50000</v>
      </c>
      <c r="Q330" s="8">
        <f>P330/N330</f>
        <v>-1.2658227848101266E-2</v>
      </c>
      <c r="R330" s="6"/>
      <c r="S330" s="9">
        <f>(N330+R330)/F330</f>
        <v>27622.377622377622</v>
      </c>
      <c r="T330" s="6">
        <v>27273</v>
      </c>
      <c r="U330" s="5">
        <f>T330-S330</f>
        <v>-349.37762237762217</v>
      </c>
      <c r="V330" s="4">
        <f>U330/S330</f>
        <v>-1.2648354430379739E-2</v>
      </c>
      <c r="W330" s="22">
        <f>S330*L330</f>
        <v>27346.831231032571</v>
      </c>
      <c r="X330" s="22">
        <f>T330*L330</f>
        <v>27000.93881707469</v>
      </c>
      <c r="Y330" s="22">
        <f>X330-W330</f>
        <v>-345.89241395788122</v>
      </c>
      <c r="Z330" s="8">
        <f>Y330/W330</f>
        <v>-1.2648354430379862E-2</v>
      </c>
      <c r="AA330" s="6">
        <v>944</v>
      </c>
      <c r="AB330" s="6">
        <v>1958</v>
      </c>
      <c r="AC330" s="6">
        <f>2016-AB330</f>
        <v>58</v>
      </c>
      <c r="AD330" s="6" t="s">
        <v>103</v>
      </c>
    </row>
    <row r="331" spans="1:30" x14ac:dyDescent="0.2">
      <c r="A331">
        <v>6</v>
      </c>
      <c r="B331" s="6" t="s">
        <v>2188</v>
      </c>
      <c r="C331" s="6" t="s">
        <v>22</v>
      </c>
      <c r="D331" s="6" t="s">
        <v>23</v>
      </c>
      <c r="E331" s="6" t="s">
        <v>2767</v>
      </c>
      <c r="F331" s="6">
        <v>102</v>
      </c>
      <c r="G331" s="6">
        <v>117</v>
      </c>
      <c r="H331" s="7">
        <v>42399</v>
      </c>
      <c r="I331" s="7">
        <v>42412</v>
      </c>
      <c r="J331" s="3" t="s">
        <v>2534</v>
      </c>
      <c r="K331" s="17">
        <f>IF(J331="Januar",238.19,IF(J331="Februar",240.59,IF(J331="Mars",245.99,IF(J331="April",250.79,IF(J331="Mai",256.52,IF(J331="Juni",259.83,IF(J331="Juli",265.66,IF(J331="August",272.21,IF(J331="September",275.91,IF(J331="Oktober",281.13,IF(J331="November",284.38,IF(J331="Desember",287.34,0))))))))))))</f>
        <v>240.59</v>
      </c>
      <c r="L331" s="20">
        <f>$K$2/K331</f>
        <v>0.99002452304750821</v>
      </c>
      <c r="M331" s="6">
        <v>13</v>
      </c>
      <c r="N331" s="6">
        <v>7400000</v>
      </c>
      <c r="O331" s="6">
        <v>7200000</v>
      </c>
      <c r="P331" s="6">
        <f>O331-N331</f>
        <v>-200000</v>
      </c>
      <c r="Q331" s="8">
        <f>P331/N331</f>
        <v>-2.7027027027027029E-2</v>
      </c>
      <c r="R331" s="6"/>
      <c r="S331" s="9">
        <f>(N331+R331)/F331</f>
        <v>72549.019607843133</v>
      </c>
      <c r="T331" s="6">
        <v>70588</v>
      </c>
      <c r="U331" s="5">
        <f>T331-S331</f>
        <v>-1961.0196078431327</v>
      </c>
      <c r="V331" s="4">
        <f>U331/S331</f>
        <v>-2.7030270270270208E-2</v>
      </c>
      <c r="W331" s="22">
        <f>S331*L331</f>
        <v>71825.308534819225</v>
      </c>
      <c r="X331" s="22">
        <f>T331*L331</f>
        <v>69883.851032877516</v>
      </c>
      <c r="Y331" s="22">
        <f>X331-W331</f>
        <v>-1941.4575019417098</v>
      </c>
      <c r="Z331" s="8">
        <f>Y331/W331</f>
        <v>-2.7030270270270218E-2</v>
      </c>
      <c r="AA331" s="10">
        <v>1657</v>
      </c>
      <c r="AB331" s="6">
        <v>1898</v>
      </c>
      <c r="AC331" s="6">
        <f>2016-AB331</f>
        <v>118</v>
      </c>
      <c r="AD331" s="6" t="s">
        <v>494</v>
      </c>
    </row>
    <row r="332" spans="1:30" x14ac:dyDescent="0.2">
      <c r="A332">
        <v>6</v>
      </c>
      <c r="B332" s="2" t="s">
        <v>2444</v>
      </c>
      <c r="C332" s="2" t="s">
        <v>22</v>
      </c>
      <c r="D332" s="2" t="s">
        <v>23</v>
      </c>
      <c r="E332" s="6" t="s">
        <v>2767</v>
      </c>
      <c r="F332" s="2">
        <v>135</v>
      </c>
      <c r="G332" s="2">
        <v>150</v>
      </c>
      <c r="H332" s="3">
        <v>42400</v>
      </c>
      <c r="I332" s="3">
        <v>42413</v>
      </c>
      <c r="J332" s="3" t="s">
        <v>2534</v>
      </c>
      <c r="K332" s="17">
        <f>IF(J332="Januar",238.19,IF(J332="Februar",240.59,IF(J332="Mars",245.99,IF(J332="April",250.79,IF(J332="Mai",256.52,IF(J332="Juni",259.83,IF(J332="Juli",265.66,IF(J332="August",272.21,IF(J332="September",275.91,IF(J332="Oktober",281.13,IF(J332="November",284.38,IF(J332="Desember",287.34,0))))))))))))</f>
        <v>240.59</v>
      </c>
      <c r="L332" s="20">
        <f>$K$2/K332</f>
        <v>0.99002452304750821</v>
      </c>
      <c r="M332" s="2">
        <v>13</v>
      </c>
      <c r="N332" s="2">
        <v>7990000</v>
      </c>
      <c r="O332" s="2">
        <v>7500000</v>
      </c>
      <c r="P332" s="2">
        <f>O332-N332</f>
        <v>-490000</v>
      </c>
      <c r="Q332" s="4">
        <f>P332/N332</f>
        <v>-6.1326658322903627E-2</v>
      </c>
      <c r="R332" s="2"/>
      <c r="S332" s="9">
        <f>(N332+R332)/F332</f>
        <v>59185.185185185182</v>
      </c>
      <c r="T332" s="2">
        <v>55556</v>
      </c>
      <c r="U332" s="5">
        <f>T332-S332</f>
        <v>-3629.1851851851825</v>
      </c>
      <c r="V332" s="4">
        <f>U332/S332</f>
        <v>-6.1319148936170173E-2</v>
      </c>
      <c r="W332" s="22">
        <f>S332*L332</f>
        <v>58594.784734441411</v>
      </c>
      <c r="X332" s="22">
        <f>T332*L332</f>
        <v>55001.802402427369</v>
      </c>
      <c r="Y332" s="22">
        <f>X332-W332</f>
        <v>-3592.9823320140422</v>
      </c>
      <c r="Z332" s="8">
        <f>Y332/W332</f>
        <v>-6.1319148936170152E-2</v>
      </c>
      <c r="AA332" s="11">
        <v>12850</v>
      </c>
      <c r="AB332" s="2">
        <v>1987</v>
      </c>
      <c r="AC332" s="2">
        <f>2016-AB332</f>
        <v>29</v>
      </c>
      <c r="AD332" s="2" t="s">
        <v>127</v>
      </c>
    </row>
    <row r="333" spans="1:30" x14ac:dyDescent="0.2">
      <c r="A333">
        <v>7</v>
      </c>
      <c r="B333" s="2" t="s">
        <v>80</v>
      </c>
      <c r="C333" s="2" t="s">
        <v>22</v>
      </c>
      <c r="D333" s="2" t="s">
        <v>23</v>
      </c>
      <c r="E333" s="6" t="s">
        <v>2767</v>
      </c>
      <c r="F333" s="2">
        <v>25</v>
      </c>
      <c r="G333" s="2">
        <v>28</v>
      </c>
      <c r="H333" s="3">
        <v>42405</v>
      </c>
      <c r="I333" s="3">
        <v>42415</v>
      </c>
      <c r="J333" s="3" t="s">
        <v>2534</v>
      </c>
      <c r="K333" s="17">
        <f>IF(J333="Januar",238.19,IF(J333="Februar",240.59,IF(J333="Mars",245.99,IF(J333="April",250.79,IF(J333="Mai",256.52,IF(J333="Juni",259.83,IF(J333="Juli",265.66,IF(J333="August",272.21,IF(J333="September",275.91,IF(J333="Oktober",281.13,IF(J333="November",284.38,IF(J333="Desember",287.34,0))))))))))))</f>
        <v>240.59</v>
      </c>
      <c r="L333" s="20">
        <f>$K$2/K333</f>
        <v>0.99002452304750821</v>
      </c>
      <c r="M333" s="2">
        <v>10</v>
      </c>
      <c r="N333" s="2">
        <v>2190000</v>
      </c>
      <c r="O333" s="2">
        <v>2300000</v>
      </c>
      <c r="P333" s="2">
        <f>O333-N333</f>
        <v>110000</v>
      </c>
      <c r="Q333" s="4">
        <f>P333/N333</f>
        <v>5.0228310502283102E-2</v>
      </c>
      <c r="R333" s="2"/>
      <c r="S333" s="9">
        <f>(N333+R333)/F333</f>
        <v>87600</v>
      </c>
      <c r="T333" s="2">
        <v>92000</v>
      </c>
      <c r="U333" s="5">
        <f>T333-S333</f>
        <v>4400</v>
      </c>
      <c r="V333" s="4">
        <f>U333/S333</f>
        <v>5.0228310502283102E-2</v>
      </c>
      <c r="W333" s="22">
        <f>S333*L333</f>
        <v>86726.148218961724</v>
      </c>
      <c r="X333" s="22">
        <f>T333*L333</f>
        <v>91082.256120370759</v>
      </c>
      <c r="Y333" s="22">
        <f>X333-W333</f>
        <v>4356.1079014090355</v>
      </c>
      <c r="Z333" s="8">
        <f>Y333/W333</f>
        <v>5.0228310502283095E-2</v>
      </c>
      <c r="AA333" s="11">
        <v>1700</v>
      </c>
      <c r="AB333" s="2">
        <v>2004</v>
      </c>
      <c r="AC333" s="2">
        <f>2016-AB333</f>
        <v>12</v>
      </c>
      <c r="AD333" s="2" t="s">
        <v>81</v>
      </c>
    </row>
    <row r="334" spans="1:30" x14ac:dyDescent="0.2">
      <c r="A334">
        <v>7</v>
      </c>
      <c r="B334" s="2" t="s">
        <v>162</v>
      </c>
      <c r="C334" s="2" t="s">
        <v>22</v>
      </c>
      <c r="D334" s="2" t="s">
        <v>23</v>
      </c>
      <c r="E334" s="6" t="s">
        <v>2767</v>
      </c>
      <c r="F334" s="2">
        <v>30</v>
      </c>
      <c r="G334" s="2">
        <v>34</v>
      </c>
      <c r="H334" s="3">
        <v>42405</v>
      </c>
      <c r="I334" s="3">
        <v>42415</v>
      </c>
      <c r="J334" s="3" t="s">
        <v>2534</v>
      </c>
      <c r="K334" s="17">
        <f>IF(J334="Januar",238.19,IF(J334="Februar",240.59,IF(J334="Mars",245.99,IF(J334="April",250.79,IF(J334="Mai",256.52,IF(J334="Juni",259.83,IF(J334="Juli",265.66,IF(J334="August",272.21,IF(J334="September",275.91,IF(J334="Oktober",281.13,IF(J334="November",284.38,IF(J334="Desember",287.34,0))))))))))))</f>
        <v>240.59</v>
      </c>
      <c r="L334" s="20">
        <f>$K$2/K334</f>
        <v>0.99002452304750821</v>
      </c>
      <c r="M334" s="2">
        <v>10</v>
      </c>
      <c r="N334" s="2">
        <v>2150000</v>
      </c>
      <c r="O334" s="2">
        <v>2405000</v>
      </c>
      <c r="P334" s="2">
        <f>O334-N334</f>
        <v>255000</v>
      </c>
      <c r="Q334" s="4">
        <f>P334/N334</f>
        <v>0.1186046511627907</v>
      </c>
      <c r="R334" s="2"/>
      <c r="S334" s="9">
        <f>(N334+R334)/F334</f>
        <v>71666.666666666672</v>
      </c>
      <c r="T334" s="2">
        <v>80167</v>
      </c>
      <c r="U334" s="5">
        <f>T334-S334</f>
        <v>8500.3333333333285</v>
      </c>
      <c r="V334" s="4">
        <f>U334/S334</f>
        <v>0.11860930232558133</v>
      </c>
      <c r="W334" s="22">
        <f>S334*L334</f>
        <v>70951.75748507143</v>
      </c>
      <c r="X334" s="22">
        <f>T334*L334</f>
        <v>79367.295939149597</v>
      </c>
      <c r="Y334" s="22">
        <f>X334-W334</f>
        <v>8415.538454078167</v>
      </c>
      <c r="Z334" s="8">
        <f>Y334/W334</f>
        <v>0.11860930232558135</v>
      </c>
      <c r="AA334" s="2">
        <v>291</v>
      </c>
      <c r="AB334" s="2">
        <v>2009</v>
      </c>
      <c r="AC334" s="2">
        <f>2016-AB334</f>
        <v>7</v>
      </c>
      <c r="AD334" s="2" t="s">
        <v>37</v>
      </c>
    </row>
    <row r="335" spans="1:30" x14ac:dyDescent="0.2">
      <c r="A335">
        <v>7</v>
      </c>
      <c r="B335" s="6" t="s">
        <v>363</v>
      </c>
      <c r="C335" s="6" t="s">
        <v>22</v>
      </c>
      <c r="D335" s="6" t="s">
        <v>23</v>
      </c>
      <c r="E335" s="6" t="s">
        <v>2767</v>
      </c>
      <c r="F335" s="6">
        <v>42</v>
      </c>
      <c r="G335" s="6">
        <v>46</v>
      </c>
      <c r="H335" s="7">
        <v>42405</v>
      </c>
      <c r="I335" s="7">
        <v>42415</v>
      </c>
      <c r="J335" s="3" t="s">
        <v>2534</v>
      </c>
      <c r="K335" s="17">
        <f>IF(J335="Januar",238.19,IF(J335="Februar",240.59,IF(J335="Mars",245.99,IF(J335="April",250.79,IF(J335="Mai",256.52,IF(J335="Juni",259.83,IF(J335="Juli",265.66,IF(J335="August",272.21,IF(J335="September",275.91,IF(J335="Oktober",281.13,IF(J335="November",284.38,IF(J335="Desember",287.34,0))))))))))))</f>
        <v>240.59</v>
      </c>
      <c r="L335" s="20">
        <f>$K$2/K335</f>
        <v>0.99002452304750821</v>
      </c>
      <c r="M335" s="6">
        <v>10</v>
      </c>
      <c r="N335" s="6">
        <v>2700000</v>
      </c>
      <c r="O335" s="6">
        <v>3100000</v>
      </c>
      <c r="P335" s="6">
        <f>O335-N335</f>
        <v>400000</v>
      </c>
      <c r="Q335" s="8">
        <f>P335/N335</f>
        <v>0.14814814814814814</v>
      </c>
      <c r="R335" s="6"/>
      <c r="S335" s="9">
        <f>(N335+R335)/F335</f>
        <v>64285.714285714283</v>
      </c>
      <c r="T335" s="6">
        <v>73810</v>
      </c>
      <c r="U335" s="5">
        <f>T335-S335</f>
        <v>9524.2857142857174</v>
      </c>
      <c r="V335" s="4">
        <f>U335/S335</f>
        <v>0.14815555555555562</v>
      </c>
      <c r="W335" s="22">
        <f>S335*L335</f>
        <v>63644.43362448267</v>
      </c>
      <c r="X335" s="22">
        <f>T335*L335</f>
        <v>73073.710046136577</v>
      </c>
      <c r="Y335" s="22">
        <f>X335-W335</f>
        <v>9429.2764216539072</v>
      </c>
      <c r="Z335" s="8">
        <f>Y335/W335</f>
        <v>0.14815555555555551</v>
      </c>
      <c r="AA335" s="10">
        <v>2346</v>
      </c>
      <c r="AB335" s="6">
        <v>1936</v>
      </c>
      <c r="AC335" s="6">
        <f>2016-AB335</f>
        <v>80</v>
      </c>
      <c r="AD335" s="6" t="s">
        <v>364</v>
      </c>
    </row>
    <row r="336" spans="1:30" x14ac:dyDescent="0.2">
      <c r="A336">
        <v>7</v>
      </c>
      <c r="B336" s="2" t="s">
        <v>875</v>
      </c>
      <c r="C336" s="2" t="s">
        <v>22</v>
      </c>
      <c r="D336" s="2" t="s">
        <v>23</v>
      </c>
      <c r="E336" s="6" t="s">
        <v>2767</v>
      </c>
      <c r="F336" s="2">
        <v>55</v>
      </c>
      <c r="G336" s="2"/>
      <c r="H336" s="3">
        <v>42405</v>
      </c>
      <c r="I336" s="3">
        <v>42415</v>
      </c>
      <c r="J336" s="3" t="s">
        <v>2534</v>
      </c>
      <c r="K336" s="17">
        <f>IF(J336="Januar",238.19,IF(J336="Februar",240.59,IF(J336="Mars",245.99,IF(J336="April",250.79,IF(J336="Mai",256.52,IF(J336="Juni",259.83,IF(J336="Juli",265.66,IF(J336="August",272.21,IF(J336="September",275.91,IF(J336="Oktober",281.13,IF(J336="November",284.38,IF(J336="Desember",287.34,0))))))))))))</f>
        <v>240.59</v>
      </c>
      <c r="L336" s="20">
        <f>$K$2/K336</f>
        <v>0.99002452304750821</v>
      </c>
      <c r="M336" s="2">
        <v>10</v>
      </c>
      <c r="N336" s="2">
        <v>3300000</v>
      </c>
      <c r="O336" s="2">
        <v>3650000</v>
      </c>
      <c r="P336" s="2">
        <f>O336-N336</f>
        <v>350000</v>
      </c>
      <c r="Q336" s="4">
        <f>P336/N336</f>
        <v>0.10606060606060606</v>
      </c>
      <c r="R336" s="2">
        <v>4687</v>
      </c>
      <c r="S336" s="9">
        <f>(N336+R336)/F336</f>
        <v>60085.218181818185</v>
      </c>
      <c r="T336" s="2">
        <v>66449</v>
      </c>
      <c r="U336" s="5">
        <f>T336-S336</f>
        <v>6363.7818181818147</v>
      </c>
      <c r="V336" s="4">
        <f>U336/S336</f>
        <v>0.10591260231301779</v>
      </c>
      <c r="W336" s="22">
        <f>S336*L336</f>
        <v>59485.839472660016</v>
      </c>
      <c r="X336" s="22">
        <f>T336*L336</f>
        <v>65786.139531983878</v>
      </c>
      <c r="Y336" s="22">
        <f>X336-W336</f>
        <v>6300.3000593238612</v>
      </c>
      <c r="Z336" s="8">
        <f>Y336/W336</f>
        <v>0.10591260231301787</v>
      </c>
      <c r="AA336" s="11">
        <v>10317</v>
      </c>
      <c r="AB336" s="2">
        <v>2012</v>
      </c>
      <c r="AC336" s="2">
        <f>2016-AB336</f>
        <v>4</v>
      </c>
      <c r="AD336" s="2" t="s">
        <v>123</v>
      </c>
    </row>
    <row r="337" spans="1:30" x14ac:dyDescent="0.2">
      <c r="A337">
        <v>7</v>
      </c>
      <c r="B337" s="6" t="s">
        <v>404</v>
      </c>
      <c r="C337" s="6" t="s">
        <v>22</v>
      </c>
      <c r="D337" s="6" t="s">
        <v>23</v>
      </c>
      <c r="E337" s="6" t="s">
        <v>2767</v>
      </c>
      <c r="F337" s="6">
        <v>87</v>
      </c>
      <c r="G337" s="6">
        <v>99</v>
      </c>
      <c r="H337" s="7">
        <v>42405</v>
      </c>
      <c r="I337" s="7">
        <v>42415</v>
      </c>
      <c r="J337" s="3" t="s">
        <v>2534</v>
      </c>
      <c r="K337" s="17">
        <f>IF(J337="Januar",238.19,IF(J337="Februar",240.59,IF(J337="Mars",245.99,IF(J337="April",250.79,IF(J337="Mai",256.52,IF(J337="Juni",259.83,IF(J337="Juli",265.66,IF(J337="August",272.21,IF(J337="September",275.91,IF(J337="Oktober",281.13,IF(J337="November",284.38,IF(J337="Desember",287.34,0))))))))))))</f>
        <v>240.59</v>
      </c>
      <c r="L337" s="20">
        <f>$K$2/K337</f>
        <v>0.99002452304750821</v>
      </c>
      <c r="M337" s="6">
        <v>10</v>
      </c>
      <c r="N337" s="6">
        <v>5500000</v>
      </c>
      <c r="O337" s="6">
        <v>5400000</v>
      </c>
      <c r="P337" s="6">
        <f>O337-N337</f>
        <v>-100000</v>
      </c>
      <c r="Q337" s="8">
        <f>P337/N337</f>
        <v>-1.8181818181818181E-2</v>
      </c>
      <c r="R337" s="6"/>
      <c r="S337" s="9">
        <f>(N337+R337)/F337</f>
        <v>63218.3908045977</v>
      </c>
      <c r="T337" s="6">
        <v>62069</v>
      </c>
      <c r="U337" s="5">
        <f>T337-S337</f>
        <v>-1149.3908045977005</v>
      </c>
      <c r="V337" s="4">
        <f>U337/S337</f>
        <v>-1.8181272727272716E-2</v>
      </c>
      <c r="W337" s="22">
        <f>S337*L337</f>
        <v>62587.757204152818</v>
      </c>
      <c r="X337" s="22">
        <f>T337*L337</f>
        <v>61449.83212103579</v>
      </c>
      <c r="Y337" s="22">
        <f>X337-W337</f>
        <v>-1137.9250831170284</v>
      </c>
      <c r="Z337" s="8">
        <f>Y337/W337</f>
        <v>-1.8181272727272688E-2</v>
      </c>
      <c r="AA337" s="10">
        <v>7987</v>
      </c>
      <c r="AB337" s="6">
        <v>2012</v>
      </c>
      <c r="AC337" s="6">
        <f>2016-AB337</f>
        <v>4</v>
      </c>
      <c r="AD337" s="6" t="s">
        <v>94</v>
      </c>
    </row>
    <row r="338" spans="1:30" x14ac:dyDescent="0.2">
      <c r="A338">
        <v>7</v>
      </c>
      <c r="B338" s="6" t="s">
        <v>2458</v>
      </c>
      <c r="C338" s="6" t="s">
        <v>22</v>
      </c>
      <c r="D338" s="6" t="s">
        <v>23</v>
      </c>
      <c r="E338" s="6" t="s">
        <v>2767</v>
      </c>
      <c r="F338" s="6">
        <v>142</v>
      </c>
      <c r="G338" s="6">
        <v>158</v>
      </c>
      <c r="H338" s="7">
        <v>42405</v>
      </c>
      <c r="I338" s="7">
        <v>42415</v>
      </c>
      <c r="J338" s="3" t="s">
        <v>2534</v>
      </c>
      <c r="K338" s="17">
        <f>IF(J338="Januar",238.19,IF(J338="Februar",240.59,IF(J338="Mars",245.99,IF(J338="April",250.79,IF(J338="Mai",256.52,IF(J338="Juni",259.83,IF(J338="Juli",265.66,IF(J338="August",272.21,IF(J338="September",275.91,IF(J338="Oktober",281.13,IF(J338="November",284.38,IF(J338="Desember",287.34,0))))))))))))</f>
        <v>240.59</v>
      </c>
      <c r="L338" s="20">
        <f>$K$2/K338</f>
        <v>0.99002452304750821</v>
      </c>
      <c r="M338" s="6">
        <v>10</v>
      </c>
      <c r="N338" s="6">
        <v>5800000</v>
      </c>
      <c r="O338" s="6">
        <v>7350000</v>
      </c>
      <c r="P338" s="6">
        <f>O338-N338</f>
        <v>1550000</v>
      </c>
      <c r="Q338" s="8">
        <f>P338/N338</f>
        <v>0.26724137931034481</v>
      </c>
      <c r="R338" s="6">
        <v>5413</v>
      </c>
      <c r="S338" s="9">
        <f>(N338+R338)/F338</f>
        <v>40883.190140845072</v>
      </c>
      <c r="T338" s="6">
        <v>51799</v>
      </c>
      <c r="U338" s="5">
        <f>T338-S338</f>
        <v>10915.809859154928</v>
      </c>
      <c r="V338" s="4">
        <f>U338/S338</f>
        <v>0.26699995331942789</v>
      </c>
      <c r="W338" s="22">
        <f>S338*L338</f>
        <v>40475.360819850735</v>
      </c>
      <c r="X338" s="22">
        <f>T338*L338</f>
        <v>51282.280269337876</v>
      </c>
      <c r="Y338" s="22">
        <f>X338-W338</f>
        <v>10806.919449487141</v>
      </c>
      <c r="Z338" s="8">
        <f>Y338/W338</f>
        <v>0.26699995331942772</v>
      </c>
      <c r="AA338" s="10">
        <v>1950</v>
      </c>
      <c r="AB338" s="6">
        <v>1925</v>
      </c>
      <c r="AC338" s="6">
        <f>2016-AB338</f>
        <v>91</v>
      </c>
      <c r="AD338" s="6" t="s">
        <v>37</v>
      </c>
    </row>
    <row r="339" spans="1:30" x14ac:dyDescent="0.2">
      <c r="A339">
        <v>7</v>
      </c>
      <c r="B339" s="6" t="s">
        <v>2339</v>
      </c>
      <c r="C339" s="6" t="s">
        <v>22</v>
      </c>
      <c r="D339" s="6" t="s">
        <v>23</v>
      </c>
      <c r="E339" s="6" t="s">
        <v>2767</v>
      </c>
      <c r="F339" s="6">
        <v>116</v>
      </c>
      <c r="G339" s="6">
        <v>125</v>
      </c>
      <c r="H339" s="7">
        <v>42404</v>
      </c>
      <c r="I339" s="7">
        <v>42415</v>
      </c>
      <c r="J339" s="3" t="s">
        <v>2534</v>
      </c>
      <c r="K339" s="17">
        <f>IF(J339="Januar",238.19,IF(J339="Februar",240.59,IF(J339="Mars",245.99,IF(J339="April",250.79,IF(J339="Mai",256.52,IF(J339="Juni",259.83,IF(J339="Juli",265.66,IF(J339="August",272.21,IF(J339="September",275.91,IF(J339="Oktober",281.13,IF(J339="November",284.38,IF(J339="Desember",287.34,0))))))))))))</f>
        <v>240.59</v>
      </c>
      <c r="L339" s="20">
        <f>$K$2/K339</f>
        <v>0.99002452304750821</v>
      </c>
      <c r="M339" s="6">
        <v>11</v>
      </c>
      <c r="N339" s="6">
        <v>7600000</v>
      </c>
      <c r="O339" s="6">
        <v>8100000</v>
      </c>
      <c r="P339" s="6">
        <f>O339-N339</f>
        <v>500000</v>
      </c>
      <c r="Q339" s="8">
        <f>P339/N339</f>
        <v>6.5789473684210523E-2</v>
      </c>
      <c r="R339" s="6">
        <v>19615</v>
      </c>
      <c r="S339" s="9">
        <f>(N339+R339)/F339</f>
        <v>65686.336206896551</v>
      </c>
      <c r="T339" s="6">
        <v>69997</v>
      </c>
      <c r="U339" s="5">
        <f>T339-S339</f>
        <v>4310.6637931034493</v>
      </c>
      <c r="V339" s="4">
        <f>U339/S339</f>
        <v>6.5624969240571887E-2</v>
      </c>
      <c r="W339" s="22">
        <f>S339*L339</f>
        <v>65031.083673971028</v>
      </c>
      <c r="X339" s="22">
        <f>T339*L339</f>
        <v>69298.746539756437</v>
      </c>
      <c r="Y339" s="22">
        <f>X339-W339</f>
        <v>4267.6628657854089</v>
      </c>
      <c r="Z339" s="8">
        <f>Y339/W339</f>
        <v>6.5624969240571943E-2</v>
      </c>
      <c r="AA339" s="6">
        <v>744</v>
      </c>
      <c r="AB339" s="6">
        <v>1895</v>
      </c>
      <c r="AC339" s="6">
        <f>2016-AB339</f>
        <v>121</v>
      </c>
      <c r="AD339" s="6" t="s">
        <v>75</v>
      </c>
    </row>
    <row r="340" spans="1:30" x14ac:dyDescent="0.2">
      <c r="A340">
        <v>7</v>
      </c>
      <c r="B340" s="2" t="s">
        <v>177</v>
      </c>
      <c r="C340" s="2" t="s">
        <v>22</v>
      </c>
      <c r="D340" s="2" t="s">
        <v>23</v>
      </c>
      <c r="E340" s="6" t="s">
        <v>2767</v>
      </c>
      <c r="F340" s="2">
        <v>31</v>
      </c>
      <c r="G340" s="2">
        <v>35</v>
      </c>
      <c r="H340" s="3">
        <v>42406</v>
      </c>
      <c r="I340" s="3">
        <v>42416</v>
      </c>
      <c r="J340" s="3" t="s">
        <v>2534</v>
      </c>
      <c r="K340" s="17">
        <f>IF(J340="Januar",238.19,IF(J340="Februar",240.59,IF(J340="Mars",245.99,IF(J340="April",250.79,IF(J340="Mai",256.52,IF(J340="Juni",259.83,IF(J340="Juli",265.66,IF(J340="August",272.21,IF(J340="September",275.91,IF(J340="Oktober",281.13,IF(J340="November",284.38,IF(J340="Desember",287.34,0))))))))))))</f>
        <v>240.59</v>
      </c>
      <c r="L340" s="20">
        <f>$K$2/K340</f>
        <v>0.99002452304750821</v>
      </c>
      <c r="M340" s="2">
        <v>10</v>
      </c>
      <c r="N340" s="2">
        <v>1940000</v>
      </c>
      <c r="O340" s="2">
        <v>2420000</v>
      </c>
      <c r="P340" s="2">
        <f>O340-N340</f>
        <v>480000</v>
      </c>
      <c r="Q340" s="4">
        <f>P340/N340</f>
        <v>0.24742268041237114</v>
      </c>
      <c r="R340" s="2">
        <v>2169</v>
      </c>
      <c r="S340" s="9">
        <f>(N340+R340)/F340</f>
        <v>62650.612903225803</v>
      </c>
      <c r="T340" s="2">
        <v>78134</v>
      </c>
      <c r="U340" s="5">
        <f>T340-S340</f>
        <v>15483.387096774197</v>
      </c>
      <c r="V340" s="4">
        <f>U340/S340</f>
        <v>0.24713863726586108</v>
      </c>
      <c r="W340" s="22">
        <f>S340*L340</f>
        <v>62025.643158150189</v>
      </c>
      <c r="X340" s="22">
        <f>T340*L340</f>
        <v>77354.576083794003</v>
      </c>
      <c r="Y340" s="22">
        <f>X340-W340</f>
        <v>15328.932925643814</v>
      </c>
      <c r="Z340" s="8">
        <f>Y340/W340</f>
        <v>0.24713863726586102</v>
      </c>
      <c r="AA340" s="11">
        <v>9083</v>
      </c>
      <c r="AB340" s="2">
        <v>2008</v>
      </c>
      <c r="AC340" s="2">
        <f>2016-AB340</f>
        <v>8</v>
      </c>
      <c r="AD340" s="2" t="s">
        <v>37</v>
      </c>
    </row>
    <row r="341" spans="1:30" x14ac:dyDescent="0.2">
      <c r="A341">
        <v>7</v>
      </c>
      <c r="B341" s="2" t="s">
        <v>197</v>
      </c>
      <c r="C341" s="2" t="s">
        <v>22</v>
      </c>
      <c r="D341" s="2" t="s">
        <v>23</v>
      </c>
      <c r="E341" s="6" t="s">
        <v>2767</v>
      </c>
      <c r="F341" s="2">
        <v>32</v>
      </c>
      <c r="G341" s="2">
        <v>36</v>
      </c>
      <c r="H341" s="3">
        <v>42406</v>
      </c>
      <c r="I341" s="3">
        <v>42416</v>
      </c>
      <c r="J341" s="3" t="s">
        <v>2534</v>
      </c>
      <c r="K341" s="17">
        <f>IF(J341="Januar",238.19,IF(J341="Februar",240.59,IF(J341="Mars",245.99,IF(J341="April",250.79,IF(J341="Mai",256.52,IF(J341="Juni",259.83,IF(J341="Juli",265.66,IF(J341="August",272.21,IF(J341="September",275.91,IF(J341="Oktober",281.13,IF(J341="November",284.38,IF(J341="Desember",287.34,0))))))))))))</f>
        <v>240.59</v>
      </c>
      <c r="L341" s="20">
        <f>$K$2/K341</f>
        <v>0.99002452304750821</v>
      </c>
      <c r="M341" s="2">
        <v>10</v>
      </c>
      <c r="N341" s="2">
        <v>2500000</v>
      </c>
      <c r="O341" s="2">
        <v>3000000</v>
      </c>
      <c r="P341" s="2">
        <f>O341-N341</f>
        <v>500000</v>
      </c>
      <c r="Q341" s="4">
        <f>P341/N341</f>
        <v>0.2</v>
      </c>
      <c r="R341" s="2"/>
      <c r="S341" s="9">
        <f>(N341+R341)/F341</f>
        <v>78125</v>
      </c>
      <c r="T341" s="2">
        <v>93750</v>
      </c>
      <c r="U341" s="5">
        <f>T341-S341</f>
        <v>15625</v>
      </c>
      <c r="V341" s="4">
        <f>U341/S341</f>
        <v>0.2</v>
      </c>
      <c r="W341" s="22">
        <f>S341*L341</f>
        <v>77345.665863086586</v>
      </c>
      <c r="X341" s="22">
        <f>T341*L341</f>
        <v>92814.799035703894</v>
      </c>
      <c r="Y341" s="22">
        <f>X341-W341</f>
        <v>15469.133172617308</v>
      </c>
      <c r="Z341" s="8">
        <f>Y341/W341</f>
        <v>0.1999999999999999</v>
      </c>
      <c r="AA341" s="11">
        <v>1407</v>
      </c>
      <c r="AB341" s="2">
        <v>1896</v>
      </c>
      <c r="AC341" s="2">
        <f>2016-AB341</f>
        <v>120</v>
      </c>
      <c r="AD341" s="2" t="s">
        <v>112</v>
      </c>
    </row>
    <row r="342" spans="1:30" x14ac:dyDescent="0.2">
      <c r="A342">
        <v>7</v>
      </c>
      <c r="B342" s="6" t="s">
        <v>601</v>
      </c>
      <c r="C342" s="6" t="s">
        <v>22</v>
      </c>
      <c r="D342" s="6" t="s">
        <v>23</v>
      </c>
      <c r="E342" s="6" t="s">
        <v>2767</v>
      </c>
      <c r="F342" s="6">
        <v>47</v>
      </c>
      <c r="G342" s="6">
        <v>52</v>
      </c>
      <c r="H342" s="7">
        <v>42406</v>
      </c>
      <c r="I342" s="7">
        <v>42416</v>
      </c>
      <c r="J342" s="3" t="s">
        <v>2534</v>
      </c>
      <c r="K342" s="17">
        <f>IF(J342="Januar",238.19,IF(J342="Februar",240.59,IF(J342="Mars",245.99,IF(J342="April",250.79,IF(J342="Mai",256.52,IF(J342="Juni",259.83,IF(J342="Juli",265.66,IF(J342="August",272.21,IF(J342="September",275.91,IF(J342="Oktober",281.13,IF(J342="November",284.38,IF(J342="Desember",287.34,0))))))))))))</f>
        <v>240.59</v>
      </c>
      <c r="L342" s="20">
        <f>$K$2/K342</f>
        <v>0.99002452304750821</v>
      </c>
      <c r="M342" s="6">
        <v>10</v>
      </c>
      <c r="N342" s="6">
        <v>2990000</v>
      </c>
      <c r="O342" s="6">
        <v>3630000</v>
      </c>
      <c r="P342" s="6">
        <f>O342-N342</f>
        <v>640000</v>
      </c>
      <c r="Q342" s="8">
        <f>P342/N342</f>
        <v>0.21404682274247491</v>
      </c>
      <c r="R342" s="6">
        <v>51489</v>
      </c>
      <c r="S342" s="9">
        <f>(N342+R342)/F342</f>
        <v>64712.531914893618</v>
      </c>
      <c r="T342" s="6">
        <v>78330</v>
      </c>
      <c r="U342" s="5">
        <f>T342-S342</f>
        <v>13617.468085106382</v>
      </c>
      <c r="V342" s="4">
        <f>U342/S342</f>
        <v>0.21043015444080185</v>
      </c>
      <c r="W342" s="22">
        <f>S342*L342</f>
        <v>64066.993544239209</v>
      </c>
      <c r="X342" s="22">
        <f>T342*L342</f>
        <v>77548.620890311315</v>
      </c>
      <c r="Y342" s="22">
        <f>X342-W342</f>
        <v>13481.627346072106</v>
      </c>
      <c r="Z342" s="8">
        <f>Y342/W342</f>
        <v>0.21043015444080176</v>
      </c>
      <c r="AA342" s="6">
        <v>490</v>
      </c>
      <c r="AB342" s="6">
        <v>1898</v>
      </c>
      <c r="AC342" s="6">
        <f>2016-AB342</f>
        <v>118</v>
      </c>
      <c r="AD342" s="6" t="s">
        <v>75</v>
      </c>
    </row>
    <row r="343" spans="1:30" x14ac:dyDescent="0.2">
      <c r="A343">
        <v>7</v>
      </c>
      <c r="B343" s="6" t="s">
        <v>1036</v>
      </c>
      <c r="C343" s="6" t="s">
        <v>22</v>
      </c>
      <c r="D343" s="6" t="s">
        <v>23</v>
      </c>
      <c r="E343" s="6" t="s">
        <v>2767</v>
      </c>
      <c r="F343" s="6">
        <v>57</v>
      </c>
      <c r="G343" s="6">
        <v>63</v>
      </c>
      <c r="H343" s="7">
        <v>42406</v>
      </c>
      <c r="I343" s="7">
        <v>42416</v>
      </c>
      <c r="J343" s="3" t="s">
        <v>2534</v>
      </c>
      <c r="K343" s="17">
        <f>IF(J343="Januar",238.19,IF(J343="Februar",240.59,IF(J343="Mars",245.99,IF(J343="April",250.79,IF(J343="Mai",256.52,IF(J343="Juni",259.83,IF(J343="Juli",265.66,IF(J343="August",272.21,IF(J343="September",275.91,IF(J343="Oktober",281.13,IF(J343="November",284.38,IF(J343="Desember",287.34,0))))))))))))</f>
        <v>240.59</v>
      </c>
      <c r="L343" s="20">
        <f>$K$2/K343</f>
        <v>0.99002452304750821</v>
      </c>
      <c r="M343" s="6">
        <v>10</v>
      </c>
      <c r="N343" s="6">
        <v>2950000</v>
      </c>
      <c r="O343" s="6">
        <v>3170000</v>
      </c>
      <c r="P343" s="6">
        <f>O343-N343</f>
        <v>220000</v>
      </c>
      <c r="Q343" s="8">
        <f>P343/N343</f>
        <v>7.4576271186440682E-2</v>
      </c>
      <c r="R343" s="6"/>
      <c r="S343" s="9">
        <f>(N343+R343)/F343</f>
        <v>51754.385964912282</v>
      </c>
      <c r="T343" s="6">
        <v>55614</v>
      </c>
      <c r="U343" s="5">
        <f>T343-S343</f>
        <v>3859.6140350877176</v>
      </c>
      <c r="V343" s="4">
        <f>U343/S343</f>
        <v>7.4575593220338951E-2</v>
      </c>
      <c r="W343" s="22">
        <f>S343*L343</f>
        <v>51238.111280528938</v>
      </c>
      <c r="X343" s="22">
        <f>T343*L343</f>
        <v>55059.223824764122</v>
      </c>
      <c r="Y343" s="22">
        <f>X343-W343</f>
        <v>3821.112544235184</v>
      </c>
      <c r="Z343" s="8">
        <f>Y343/W343</f>
        <v>7.4575593220338895E-2</v>
      </c>
      <c r="AA343" s="10">
        <v>6745</v>
      </c>
      <c r="AB343" s="6">
        <v>2005</v>
      </c>
      <c r="AC343" s="6">
        <f>2016-AB343</f>
        <v>11</v>
      </c>
      <c r="AD343" s="6" t="s">
        <v>569</v>
      </c>
    </row>
    <row r="344" spans="1:30" x14ac:dyDescent="0.2">
      <c r="A344">
        <v>7</v>
      </c>
      <c r="B344" s="6" t="s">
        <v>1180</v>
      </c>
      <c r="C344" s="6" t="s">
        <v>22</v>
      </c>
      <c r="D344" s="6" t="s">
        <v>23</v>
      </c>
      <c r="E344" s="6" t="s">
        <v>2767</v>
      </c>
      <c r="F344" s="6">
        <v>61</v>
      </c>
      <c r="G344" s="6">
        <v>68</v>
      </c>
      <c r="H344" s="7">
        <v>42406</v>
      </c>
      <c r="I344" s="7">
        <v>42416</v>
      </c>
      <c r="J344" s="3" t="s">
        <v>2534</v>
      </c>
      <c r="K344" s="17">
        <f>IF(J344="Januar",238.19,IF(J344="Februar",240.59,IF(J344="Mars",245.99,IF(J344="April",250.79,IF(J344="Mai",256.52,IF(J344="Juni",259.83,IF(J344="Juli",265.66,IF(J344="August",272.21,IF(J344="September",275.91,IF(J344="Oktober",281.13,IF(J344="November",284.38,IF(J344="Desember",287.34,0))))))))))))</f>
        <v>240.59</v>
      </c>
      <c r="L344" s="20">
        <f>$K$2/K344</f>
        <v>0.99002452304750821</v>
      </c>
      <c r="M344" s="6">
        <v>10</v>
      </c>
      <c r="N344" s="6">
        <v>4100000</v>
      </c>
      <c r="O344" s="6">
        <v>4450000</v>
      </c>
      <c r="P344" s="6">
        <f>O344-N344</f>
        <v>350000</v>
      </c>
      <c r="Q344" s="8">
        <f>P344/N344</f>
        <v>8.5365853658536592E-2</v>
      </c>
      <c r="R344" s="6">
        <v>86197</v>
      </c>
      <c r="S344" s="9">
        <f>(N344+R344)/F344</f>
        <v>68626.180327868846</v>
      </c>
      <c r="T344" s="6">
        <v>74364</v>
      </c>
      <c r="U344" s="5">
        <f>T344-S344</f>
        <v>5737.8196721311542</v>
      </c>
      <c r="V344" s="4">
        <f>U344/S344</f>
        <v>8.3609777561830093E-2</v>
      </c>
      <c r="W344" s="22">
        <f>S344*L344</f>
        <v>67941.601447670648</v>
      </c>
      <c r="X344" s="22">
        <f>T344*L344</f>
        <v>73622.183631904903</v>
      </c>
      <c r="Y344" s="22">
        <f>X344-W344</f>
        <v>5680.5821842342557</v>
      </c>
      <c r="Z344" s="8">
        <f>Y344/W344</f>
        <v>8.3609777561830079E-2</v>
      </c>
      <c r="AA344" s="6">
        <v>366</v>
      </c>
      <c r="AB344" s="6">
        <v>1896</v>
      </c>
      <c r="AC344" s="6">
        <f>2016-AB344</f>
        <v>120</v>
      </c>
      <c r="AD344" s="6" t="s">
        <v>94</v>
      </c>
    </row>
    <row r="345" spans="1:30" x14ac:dyDescent="0.2">
      <c r="A345">
        <v>7</v>
      </c>
      <c r="B345" s="6" t="s">
        <v>1273</v>
      </c>
      <c r="C345" s="6" t="s">
        <v>22</v>
      </c>
      <c r="D345" s="6" t="s">
        <v>23</v>
      </c>
      <c r="E345" s="6" t="s">
        <v>2767</v>
      </c>
      <c r="F345" s="6">
        <v>64</v>
      </c>
      <c r="G345" s="6">
        <v>71</v>
      </c>
      <c r="H345" s="7">
        <v>42406</v>
      </c>
      <c r="I345" s="7">
        <v>42416</v>
      </c>
      <c r="J345" s="3" t="s">
        <v>2534</v>
      </c>
      <c r="K345" s="17">
        <f>IF(J345="Januar",238.19,IF(J345="Februar",240.59,IF(J345="Mars",245.99,IF(J345="April",250.79,IF(J345="Mai",256.52,IF(J345="Juni",259.83,IF(J345="Juli",265.66,IF(J345="August",272.21,IF(J345="September",275.91,IF(J345="Oktober",281.13,IF(J345="November",284.38,IF(J345="Desember",287.34,0))))))))))))</f>
        <v>240.59</v>
      </c>
      <c r="L345" s="20">
        <f>$K$2/K345</f>
        <v>0.99002452304750821</v>
      </c>
      <c r="M345" s="6">
        <v>10</v>
      </c>
      <c r="N345" s="6">
        <v>4000000</v>
      </c>
      <c r="O345" s="6">
        <v>3950000</v>
      </c>
      <c r="P345" s="6">
        <f>O345-N345</f>
        <v>-50000</v>
      </c>
      <c r="Q345" s="8">
        <f>P345/N345</f>
        <v>-1.2500000000000001E-2</v>
      </c>
      <c r="R345" s="6">
        <v>85284</v>
      </c>
      <c r="S345" s="9">
        <f>(N345+R345)/F345</f>
        <v>63832.5625</v>
      </c>
      <c r="T345" s="6">
        <v>63051</v>
      </c>
      <c r="U345" s="5">
        <f>T345-S345</f>
        <v>-781.5625</v>
      </c>
      <c r="V345" s="4">
        <f>U345/S345</f>
        <v>-1.2243946810062654E-2</v>
      </c>
      <c r="W345" s="22">
        <f>S345*L345</f>
        <v>63195.80224396276</v>
      </c>
      <c r="X345" s="22">
        <f>T345*L345</f>
        <v>62422.036202668438</v>
      </c>
      <c r="Y345" s="22">
        <f>X345-W345</f>
        <v>-773.76604129432235</v>
      </c>
      <c r="Z345" s="8">
        <f>Y345/W345</f>
        <v>-1.224394681006272E-2</v>
      </c>
      <c r="AA345" s="6">
        <v>598</v>
      </c>
      <c r="AB345" s="6">
        <v>1895</v>
      </c>
      <c r="AC345" s="6">
        <f>2016-AB345</f>
        <v>121</v>
      </c>
      <c r="AD345" s="6" t="s">
        <v>27</v>
      </c>
    </row>
    <row r="346" spans="1:30" x14ac:dyDescent="0.2">
      <c r="A346">
        <v>7</v>
      </c>
      <c r="B346" s="2" t="s">
        <v>1337</v>
      </c>
      <c r="C346" s="2" t="s">
        <v>22</v>
      </c>
      <c r="D346" s="2" t="s">
        <v>23</v>
      </c>
      <c r="E346" s="6" t="s">
        <v>2767</v>
      </c>
      <c r="F346" s="2">
        <v>66</v>
      </c>
      <c r="G346" s="2">
        <v>77</v>
      </c>
      <c r="H346" s="3">
        <v>42406</v>
      </c>
      <c r="I346" s="3">
        <v>42416</v>
      </c>
      <c r="J346" s="3" t="s">
        <v>2534</v>
      </c>
      <c r="K346" s="17">
        <f>IF(J346="Januar",238.19,IF(J346="Februar",240.59,IF(J346="Mars",245.99,IF(J346="April",250.79,IF(J346="Mai",256.52,IF(J346="Juni",259.83,IF(J346="Juli",265.66,IF(J346="August",272.21,IF(J346="September",275.91,IF(J346="Oktober",281.13,IF(J346="November",284.38,IF(J346="Desember",287.34,0))))))))))))</f>
        <v>240.59</v>
      </c>
      <c r="L346" s="20">
        <f>$K$2/K346</f>
        <v>0.99002452304750821</v>
      </c>
      <c r="M346" s="2">
        <v>10</v>
      </c>
      <c r="N346" s="2">
        <v>4000000</v>
      </c>
      <c r="O346" s="2">
        <v>4700000</v>
      </c>
      <c r="P346" s="2">
        <f>O346-N346</f>
        <v>700000</v>
      </c>
      <c r="Q346" s="4">
        <f>P346/N346</f>
        <v>0.17499999999999999</v>
      </c>
      <c r="R346" s="2"/>
      <c r="S346" s="9">
        <f>(N346+R346)/F346</f>
        <v>60606.060606060608</v>
      </c>
      <c r="T346" s="2">
        <v>71212</v>
      </c>
      <c r="U346" s="5">
        <f>T346-S346</f>
        <v>10605.939393939392</v>
      </c>
      <c r="V346" s="4">
        <f>U346/S346</f>
        <v>0.17499799999999996</v>
      </c>
      <c r="W346" s="22">
        <f>S346*L346</f>
        <v>60001.486245303531</v>
      </c>
      <c r="X346" s="22">
        <f>T346*L346</f>
        <v>70501.626335259149</v>
      </c>
      <c r="Y346" s="22">
        <f>X346-W346</f>
        <v>10500.140089955617</v>
      </c>
      <c r="Z346" s="8">
        <f>Y346/W346</f>
        <v>0.17499799999999985</v>
      </c>
      <c r="AA346" s="2">
        <v>950</v>
      </c>
      <c r="AB346" s="2">
        <v>2006</v>
      </c>
      <c r="AC346" s="2">
        <f>2016-AB346</f>
        <v>10</v>
      </c>
      <c r="AD346" s="2" t="s">
        <v>44</v>
      </c>
    </row>
    <row r="347" spans="1:30" x14ac:dyDescent="0.2">
      <c r="A347">
        <v>7</v>
      </c>
      <c r="B347" s="2" t="s">
        <v>1391</v>
      </c>
      <c r="C347" s="2" t="s">
        <v>22</v>
      </c>
      <c r="D347" s="2" t="s">
        <v>23</v>
      </c>
      <c r="E347" s="6" t="s">
        <v>2767</v>
      </c>
      <c r="F347" s="2">
        <v>67</v>
      </c>
      <c r="G347" s="2">
        <v>76</v>
      </c>
      <c r="H347" s="3">
        <v>42406</v>
      </c>
      <c r="I347" s="3">
        <v>42416</v>
      </c>
      <c r="J347" s="3" t="s">
        <v>2534</v>
      </c>
      <c r="K347" s="17">
        <f>IF(J347="Januar",238.19,IF(J347="Februar",240.59,IF(J347="Mars",245.99,IF(J347="April",250.79,IF(J347="Mai",256.52,IF(J347="Juni",259.83,IF(J347="Juli",265.66,IF(J347="August",272.21,IF(J347="September",275.91,IF(J347="Oktober",281.13,IF(J347="November",284.38,IF(J347="Desember",287.34,0))))))))))))</f>
        <v>240.59</v>
      </c>
      <c r="L347" s="20">
        <f>$K$2/K347</f>
        <v>0.99002452304750821</v>
      </c>
      <c r="M347" s="2">
        <v>10</v>
      </c>
      <c r="N347" s="2">
        <v>4190000</v>
      </c>
      <c r="O347" s="2">
        <v>4550000</v>
      </c>
      <c r="P347" s="2">
        <f>O347-N347</f>
        <v>360000</v>
      </c>
      <c r="Q347" s="4">
        <f>P347/N347</f>
        <v>8.5918854415274457E-2</v>
      </c>
      <c r="R347" s="2"/>
      <c r="S347" s="9">
        <f>(N347+R347)/F347</f>
        <v>62537.313432835821</v>
      </c>
      <c r="T347" s="2">
        <v>67910</v>
      </c>
      <c r="U347" s="5">
        <f>T347-S347</f>
        <v>5372.686567164179</v>
      </c>
      <c r="V347" s="4">
        <f>U347/S347</f>
        <v>8.591169451073985E-2</v>
      </c>
      <c r="W347" s="22">
        <f>S347*L347</f>
        <v>61913.473904015809</v>
      </c>
      <c r="X347" s="22">
        <f>T347*L347</f>
        <v>67232.565360156281</v>
      </c>
      <c r="Y347" s="22">
        <f>X347-W347</f>
        <v>5319.0914561404716</v>
      </c>
      <c r="Z347" s="8">
        <f>Y347/W347</f>
        <v>8.5911694510739878E-2</v>
      </c>
      <c r="AA347" s="11">
        <v>1223</v>
      </c>
      <c r="AB347" s="2">
        <v>1904</v>
      </c>
      <c r="AC347" s="2">
        <f>2016-AB347</f>
        <v>112</v>
      </c>
      <c r="AD347" s="2" t="s">
        <v>25</v>
      </c>
    </row>
    <row r="348" spans="1:30" x14ac:dyDescent="0.2">
      <c r="A348">
        <v>7</v>
      </c>
      <c r="B348" s="2" t="s">
        <v>1392</v>
      </c>
      <c r="C348" s="2" t="s">
        <v>22</v>
      </c>
      <c r="D348" s="2" t="s">
        <v>23</v>
      </c>
      <c r="E348" s="6" t="s">
        <v>2767</v>
      </c>
      <c r="F348" s="2">
        <v>67</v>
      </c>
      <c r="G348" s="2">
        <v>80</v>
      </c>
      <c r="H348" s="3">
        <v>42406</v>
      </c>
      <c r="I348" s="3">
        <v>42416</v>
      </c>
      <c r="J348" s="3" t="s">
        <v>2534</v>
      </c>
      <c r="K348" s="17">
        <f>IF(J348="Januar",238.19,IF(J348="Februar",240.59,IF(J348="Mars",245.99,IF(J348="April",250.79,IF(J348="Mai",256.52,IF(J348="Juni",259.83,IF(J348="Juli",265.66,IF(J348="August",272.21,IF(J348="September",275.91,IF(J348="Oktober",281.13,IF(J348="November",284.38,IF(J348="Desember",287.34,0))))))))))))</f>
        <v>240.59</v>
      </c>
      <c r="L348" s="20">
        <f>$K$2/K348</f>
        <v>0.99002452304750821</v>
      </c>
      <c r="M348" s="2">
        <v>10</v>
      </c>
      <c r="N348" s="2">
        <v>3800000</v>
      </c>
      <c r="O348" s="2">
        <v>4670000</v>
      </c>
      <c r="P348" s="2">
        <f>O348-N348</f>
        <v>870000</v>
      </c>
      <c r="Q348" s="4">
        <f>P348/N348</f>
        <v>0.22894736842105262</v>
      </c>
      <c r="R348" s="2"/>
      <c r="S348" s="9">
        <f>(N348+R348)/F348</f>
        <v>56716.417910447759</v>
      </c>
      <c r="T348" s="2">
        <v>69701</v>
      </c>
      <c r="U348" s="5">
        <f>T348-S348</f>
        <v>12984.582089552241</v>
      </c>
      <c r="V348" s="4">
        <f>U348/S348</f>
        <v>0.22893868421052638</v>
      </c>
      <c r="W348" s="22">
        <f>S348*L348</f>
        <v>56150.644590754193</v>
      </c>
      <c r="X348" s="22">
        <f>T348*L348</f>
        <v>69005.699280934365</v>
      </c>
      <c r="Y348" s="22">
        <f>X348-W348</f>
        <v>12855.054690180172</v>
      </c>
      <c r="Z348" s="8">
        <f>Y348/W348</f>
        <v>0.22893868421052632</v>
      </c>
      <c r="AA348" s="11">
        <v>1718</v>
      </c>
      <c r="AB348" s="2">
        <v>1941</v>
      </c>
      <c r="AC348" s="2">
        <f>2016-AB348</f>
        <v>75</v>
      </c>
      <c r="AD348" s="2" t="s">
        <v>148</v>
      </c>
    </row>
    <row r="349" spans="1:30" x14ac:dyDescent="0.2">
      <c r="A349">
        <v>7</v>
      </c>
      <c r="B349" s="2" t="s">
        <v>1393</v>
      </c>
      <c r="C349" s="2" t="s">
        <v>22</v>
      </c>
      <c r="D349" s="2" t="s">
        <v>23</v>
      </c>
      <c r="E349" s="6" t="s">
        <v>2767</v>
      </c>
      <c r="F349" s="2">
        <v>67</v>
      </c>
      <c r="G349" s="2">
        <v>74</v>
      </c>
      <c r="H349" s="3">
        <v>42406</v>
      </c>
      <c r="I349" s="3">
        <v>42416</v>
      </c>
      <c r="J349" s="3" t="s">
        <v>2534</v>
      </c>
      <c r="K349" s="17">
        <f>IF(J349="Januar",238.19,IF(J349="Februar",240.59,IF(J349="Mars",245.99,IF(J349="April",250.79,IF(J349="Mai",256.52,IF(J349="Juni",259.83,IF(J349="Juli",265.66,IF(J349="August",272.21,IF(J349="September",275.91,IF(J349="Oktober",281.13,IF(J349="November",284.38,IF(J349="Desember",287.34,0))))))))))))</f>
        <v>240.59</v>
      </c>
      <c r="L349" s="20">
        <f>$K$2/K349</f>
        <v>0.99002452304750821</v>
      </c>
      <c r="M349" s="2">
        <v>10</v>
      </c>
      <c r="N349" s="2">
        <v>3490000</v>
      </c>
      <c r="O349" s="2">
        <v>3550000</v>
      </c>
      <c r="P349" s="2">
        <f>O349-N349</f>
        <v>60000</v>
      </c>
      <c r="Q349" s="4">
        <f>P349/N349</f>
        <v>1.7191977077363897E-2</v>
      </c>
      <c r="R349" s="2"/>
      <c r="S349" s="9">
        <f>(N349+R349)/F349</f>
        <v>52089.552238805969</v>
      </c>
      <c r="T349" s="2">
        <v>52985</v>
      </c>
      <c r="U349" s="5">
        <f>T349-S349</f>
        <v>895.44776119403105</v>
      </c>
      <c r="V349" s="4">
        <f>U349/S349</f>
        <v>1.7190544412607475E-2</v>
      </c>
      <c r="W349" s="22">
        <f>S349*L349</f>
        <v>51569.93411098214</v>
      </c>
      <c r="X349" s="22">
        <f>T349*L349</f>
        <v>52456.449353672222</v>
      </c>
      <c r="Y349" s="22">
        <f>X349-W349</f>
        <v>886.51524269008223</v>
      </c>
      <c r="Z349" s="8">
        <f>Y349/W349</f>
        <v>1.7190544412607527E-2</v>
      </c>
      <c r="AA349" s="11">
        <v>5972</v>
      </c>
      <c r="AB349" s="2">
        <v>1986</v>
      </c>
      <c r="AC349" s="2">
        <f>2016-AB349</f>
        <v>30</v>
      </c>
      <c r="AD349" s="2" t="s">
        <v>1155</v>
      </c>
    </row>
    <row r="350" spans="1:30" x14ac:dyDescent="0.2">
      <c r="A350">
        <v>7</v>
      </c>
      <c r="B350" s="6" t="s">
        <v>1437</v>
      </c>
      <c r="C350" s="6" t="s">
        <v>22</v>
      </c>
      <c r="D350" s="6" t="s">
        <v>23</v>
      </c>
      <c r="E350" s="6" t="s">
        <v>2767</v>
      </c>
      <c r="F350" s="6">
        <v>68</v>
      </c>
      <c r="G350" s="6">
        <v>75</v>
      </c>
      <c r="H350" s="7">
        <v>42406</v>
      </c>
      <c r="I350" s="7">
        <v>42416</v>
      </c>
      <c r="J350" s="3" t="s">
        <v>2534</v>
      </c>
      <c r="K350" s="17">
        <f>IF(J350="Januar",238.19,IF(J350="Februar",240.59,IF(J350="Mars",245.99,IF(J350="April",250.79,IF(J350="Mai",256.52,IF(J350="Juni",259.83,IF(J350="Juli",265.66,IF(J350="August",272.21,IF(J350="September",275.91,IF(J350="Oktober",281.13,IF(J350="November",284.38,IF(J350="Desember",287.34,0))))))))))))</f>
        <v>240.59</v>
      </c>
      <c r="L350" s="20">
        <f>$K$2/K350</f>
        <v>0.99002452304750821</v>
      </c>
      <c r="M350" s="6">
        <v>10</v>
      </c>
      <c r="N350" s="6">
        <v>3150000</v>
      </c>
      <c r="O350" s="6">
        <v>3615000</v>
      </c>
      <c r="P350" s="6">
        <f>O350-N350</f>
        <v>465000</v>
      </c>
      <c r="Q350" s="8">
        <f>P350/N350</f>
        <v>0.14761904761904762</v>
      </c>
      <c r="R350" s="6"/>
      <c r="S350" s="9">
        <f>(N350+R350)/F350</f>
        <v>46323.529411764706</v>
      </c>
      <c r="T350" s="6">
        <v>53162</v>
      </c>
      <c r="U350" s="5">
        <f>T350-S350</f>
        <v>6838.4705882352937</v>
      </c>
      <c r="V350" s="4">
        <f>U350/S350</f>
        <v>0.14762412698412697</v>
      </c>
      <c r="W350" s="22">
        <f>S350*L350</f>
        <v>45861.430111759575</v>
      </c>
      <c r="X350" s="22">
        <f>T350*L350</f>
        <v>52631.683694251631</v>
      </c>
      <c r="Y350" s="22">
        <f>X350-W350</f>
        <v>6770.253582492056</v>
      </c>
      <c r="Z350" s="8">
        <f>Y350/W350</f>
        <v>0.14762412698412689</v>
      </c>
      <c r="AA350" s="6">
        <v>405</v>
      </c>
      <c r="AB350" s="6">
        <v>1890</v>
      </c>
      <c r="AC350" s="6">
        <f>2016-AB350</f>
        <v>126</v>
      </c>
      <c r="AD350" s="6" t="s">
        <v>96</v>
      </c>
    </row>
    <row r="351" spans="1:30" x14ac:dyDescent="0.2">
      <c r="A351">
        <v>7</v>
      </c>
      <c r="B351" s="2" t="s">
        <v>1650</v>
      </c>
      <c r="C351" s="2" t="s">
        <v>22</v>
      </c>
      <c r="D351" s="2" t="s">
        <v>23</v>
      </c>
      <c r="E351" s="6" t="s">
        <v>2767</v>
      </c>
      <c r="F351" s="2">
        <v>74</v>
      </c>
      <c r="G351" s="2">
        <v>80</v>
      </c>
      <c r="H351" s="3">
        <v>42406</v>
      </c>
      <c r="I351" s="3">
        <v>42416</v>
      </c>
      <c r="J351" s="3" t="s">
        <v>2534</v>
      </c>
      <c r="K351" s="17">
        <f>IF(J351="Januar",238.19,IF(J351="Februar",240.59,IF(J351="Mars",245.99,IF(J351="April",250.79,IF(J351="Mai",256.52,IF(J351="Juni",259.83,IF(J351="Juli",265.66,IF(J351="August",272.21,IF(J351="September",275.91,IF(J351="Oktober",281.13,IF(J351="November",284.38,IF(J351="Desember",287.34,0))))))))))))</f>
        <v>240.59</v>
      </c>
      <c r="L351" s="20">
        <f>$K$2/K351</f>
        <v>0.99002452304750821</v>
      </c>
      <c r="M351" s="2">
        <v>10</v>
      </c>
      <c r="N351" s="2">
        <v>4500000</v>
      </c>
      <c r="O351" s="2">
        <v>4500000</v>
      </c>
      <c r="P351" s="2">
        <f>O351-N351</f>
        <v>0</v>
      </c>
      <c r="Q351" s="4">
        <f>P351/N351</f>
        <v>0</v>
      </c>
      <c r="R351" s="2">
        <v>1918</v>
      </c>
      <c r="S351" s="9">
        <f>(N351+R351)/F351</f>
        <v>60836.729729729726</v>
      </c>
      <c r="T351" s="2">
        <v>60837</v>
      </c>
      <c r="U351" s="5">
        <f>T351-S351</f>
        <v>0.27027027027361328</v>
      </c>
      <c r="V351" s="4">
        <f>U351/S351</f>
        <v>4.4425509305694561E-6</v>
      </c>
      <c r="W351" s="22">
        <f>S351*L351</f>
        <v>60229.854334445838</v>
      </c>
      <c r="X351" s="22">
        <f>T351*L351</f>
        <v>60230.12190864126</v>
      </c>
      <c r="Y351" s="22">
        <f>X351-W351</f>
        <v>0.2675741954226396</v>
      </c>
      <c r="Z351" s="8">
        <f>Y351/W351</f>
        <v>4.4425509305874615E-6</v>
      </c>
      <c r="AA351" s="2">
        <v>19</v>
      </c>
      <c r="AB351" s="2">
        <v>2012</v>
      </c>
      <c r="AC351" s="2">
        <f>2016-AB351</f>
        <v>4</v>
      </c>
      <c r="AD351" s="2" t="s">
        <v>148</v>
      </c>
    </row>
    <row r="352" spans="1:30" x14ac:dyDescent="0.2">
      <c r="A352">
        <v>7</v>
      </c>
      <c r="B352" s="2" t="s">
        <v>1677</v>
      </c>
      <c r="C352" s="2" t="s">
        <v>22</v>
      </c>
      <c r="D352" s="2" t="s">
        <v>23</v>
      </c>
      <c r="E352" s="6" t="s">
        <v>2767</v>
      </c>
      <c r="F352" s="2">
        <v>75</v>
      </c>
      <c r="G352" s="2">
        <v>80</v>
      </c>
      <c r="H352" s="3">
        <v>42406</v>
      </c>
      <c r="I352" s="3">
        <v>42416</v>
      </c>
      <c r="J352" s="3" t="s">
        <v>2534</v>
      </c>
      <c r="K352" s="17">
        <f>IF(J352="Januar",238.19,IF(J352="Februar",240.59,IF(J352="Mars",245.99,IF(J352="April",250.79,IF(J352="Mai",256.52,IF(J352="Juni",259.83,IF(J352="Juli",265.66,IF(J352="August",272.21,IF(J352="September",275.91,IF(J352="Oktober",281.13,IF(J352="November",284.38,IF(J352="Desember",287.34,0))))))))))))</f>
        <v>240.59</v>
      </c>
      <c r="L352" s="20">
        <f>$K$2/K352</f>
        <v>0.99002452304750821</v>
      </c>
      <c r="M352" s="2">
        <v>10</v>
      </c>
      <c r="N352" s="2">
        <v>4900000</v>
      </c>
      <c r="O352" s="2">
        <v>5560000</v>
      </c>
      <c r="P352" s="2">
        <f>O352-N352</f>
        <v>660000</v>
      </c>
      <c r="Q352" s="4">
        <f>P352/N352</f>
        <v>0.13469387755102041</v>
      </c>
      <c r="R352" s="2"/>
      <c r="S352" s="9">
        <f>(N352+R352)/F352</f>
        <v>65333.333333333336</v>
      </c>
      <c r="T352" s="2">
        <v>74133</v>
      </c>
      <c r="U352" s="5">
        <f>T352-S352</f>
        <v>8799.6666666666642</v>
      </c>
      <c r="V352" s="4">
        <f>U352/S352</f>
        <v>0.13468877551020403</v>
      </c>
      <c r="W352" s="22">
        <f>S352*L352</f>
        <v>64681.602172437204</v>
      </c>
      <c r="X352" s="22">
        <f>T352*L352</f>
        <v>73393.487967080931</v>
      </c>
      <c r="Y352" s="22">
        <f>X352-W352</f>
        <v>8711.8857946437274</v>
      </c>
      <c r="Z352" s="8">
        <f>Y352/W352</f>
        <v>0.13468877551020414</v>
      </c>
      <c r="AA352" s="11">
        <v>5922</v>
      </c>
      <c r="AB352" s="2">
        <v>2006</v>
      </c>
      <c r="AC352" s="2">
        <f>2016-AB352</f>
        <v>10</v>
      </c>
      <c r="AD352" s="2" t="s">
        <v>44</v>
      </c>
    </row>
    <row r="353" spans="1:30" x14ac:dyDescent="0.2">
      <c r="A353">
        <v>7</v>
      </c>
      <c r="B353" s="2" t="s">
        <v>1999</v>
      </c>
      <c r="C353" s="2" t="s">
        <v>22</v>
      </c>
      <c r="D353" s="2" t="s">
        <v>23</v>
      </c>
      <c r="E353" s="6" t="s">
        <v>2767</v>
      </c>
      <c r="F353" s="2">
        <v>87</v>
      </c>
      <c r="G353" s="2">
        <v>98</v>
      </c>
      <c r="H353" s="3">
        <v>42406</v>
      </c>
      <c r="I353" s="3">
        <v>42416</v>
      </c>
      <c r="J353" s="3" t="s">
        <v>2534</v>
      </c>
      <c r="K353" s="17">
        <f>IF(J353="Januar",238.19,IF(J353="Februar",240.59,IF(J353="Mars",245.99,IF(J353="April",250.79,IF(J353="Mai",256.52,IF(J353="Juni",259.83,IF(J353="Juli",265.66,IF(J353="August",272.21,IF(J353="September",275.91,IF(J353="Oktober",281.13,IF(J353="November",284.38,IF(J353="Desember",287.34,0))))))))))))</f>
        <v>240.59</v>
      </c>
      <c r="L353" s="20">
        <f>$K$2/K353</f>
        <v>0.99002452304750821</v>
      </c>
      <c r="M353" s="2">
        <v>10</v>
      </c>
      <c r="N353" s="2">
        <v>4400000</v>
      </c>
      <c r="O353" s="2">
        <v>4300000</v>
      </c>
      <c r="P353" s="2">
        <f>O353-N353</f>
        <v>-100000</v>
      </c>
      <c r="Q353" s="4">
        <f>P353/N353</f>
        <v>-2.2727272727272728E-2</v>
      </c>
      <c r="R353" s="2">
        <v>64587</v>
      </c>
      <c r="S353" s="9">
        <f>(N353+R353)/F353</f>
        <v>51317.091954022988</v>
      </c>
      <c r="T353" s="2">
        <v>50168</v>
      </c>
      <c r="U353" s="5">
        <f>T353-S353</f>
        <v>-1149.0919540229879</v>
      </c>
      <c r="V353" s="4">
        <f>U353/S353</f>
        <v>-2.2391992809189281E-2</v>
      </c>
      <c r="W353" s="22">
        <f>S353*L353</f>
        <v>50805.179485966728</v>
      </c>
      <c r="X353" s="22">
        <f>T353*L353</f>
        <v>49667.55027224739</v>
      </c>
      <c r="Y353" s="22">
        <f>X353-W353</f>
        <v>-1137.6292137193377</v>
      </c>
      <c r="Z353" s="8">
        <f>Y353/W353</f>
        <v>-2.2391992809189281E-2</v>
      </c>
      <c r="AA353" s="2">
        <v>611</v>
      </c>
      <c r="AB353" s="2">
        <v>1904</v>
      </c>
      <c r="AC353" s="2">
        <f>2016-AB353</f>
        <v>112</v>
      </c>
      <c r="AD353" s="2" t="s">
        <v>2000</v>
      </c>
    </row>
    <row r="354" spans="1:30" x14ac:dyDescent="0.2">
      <c r="A354">
        <v>7</v>
      </c>
      <c r="B354" s="6" t="s">
        <v>2209</v>
      </c>
      <c r="C354" s="6" t="s">
        <v>22</v>
      </c>
      <c r="D354" s="6" t="s">
        <v>23</v>
      </c>
      <c r="E354" s="6" t="s">
        <v>2767</v>
      </c>
      <c r="F354" s="6">
        <v>103</v>
      </c>
      <c r="G354" s="6">
        <v>120</v>
      </c>
      <c r="H354" s="7">
        <v>42406</v>
      </c>
      <c r="I354" s="7">
        <v>42416</v>
      </c>
      <c r="J354" s="3" t="s">
        <v>2534</v>
      </c>
      <c r="K354" s="17">
        <f>IF(J354="Januar",238.19,IF(J354="Februar",240.59,IF(J354="Mars",245.99,IF(J354="April",250.79,IF(J354="Mai",256.52,IF(J354="Juni",259.83,IF(J354="Juli",265.66,IF(J354="August",272.21,IF(J354="September",275.91,IF(J354="Oktober",281.13,IF(J354="November",284.38,IF(J354="Desember",287.34,0))))))))))))</f>
        <v>240.59</v>
      </c>
      <c r="L354" s="20">
        <f>$K$2/K354</f>
        <v>0.99002452304750821</v>
      </c>
      <c r="M354" s="6">
        <v>10</v>
      </c>
      <c r="N354" s="6">
        <v>6000000</v>
      </c>
      <c r="O354" s="6">
        <v>6000000</v>
      </c>
      <c r="P354" s="6">
        <f>O354-N354</f>
        <v>0</v>
      </c>
      <c r="Q354" s="8">
        <f>P354/N354</f>
        <v>0</v>
      </c>
      <c r="R354" s="6"/>
      <c r="S354" s="9">
        <f>(N354+R354)/F354</f>
        <v>58252.427184466018</v>
      </c>
      <c r="T354" s="6">
        <v>58252</v>
      </c>
      <c r="U354" s="5">
        <f>T354-S354</f>
        <v>-0.42718446601793403</v>
      </c>
      <c r="V354" s="4">
        <f>U354/S354</f>
        <v>-7.3333333333078679E-6</v>
      </c>
      <c r="W354" s="22">
        <f>S354*L354</f>
        <v>57671.331439660673</v>
      </c>
      <c r="X354" s="22">
        <f>T354*L354</f>
        <v>57670.908516563446</v>
      </c>
      <c r="Y354" s="22">
        <f>X354-W354</f>
        <v>-0.42292309722688515</v>
      </c>
      <c r="Z354" s="8">
        <f>Y354/W354</f>
        <v>-7.3333333333802698E-6</v>
      </c>
      <c r="AA354" s="10">
        <v>1286</v>
      </c>
      <c r="AB354" s="6">
        <v>1975</v>
      </c>
      <c r="AC354" s="6">
        <f>2016-AB354</f>
        <v>41</v>
      </c>
      <c r="AD354" s="6" t="s">
        <v>206</v>
      </c>
    </row>
    <row r="355" spans="1:30" x14ac:dyDescent="0.2">
      <c r="A355">
        <v>7</v>
      </c>
      <c r="B355" s="6" t="s">
        <v>2257</v>
      </c>
      <c r="C355" s="6" t="s">
        <v>22</v>
      </c>
      <c r="D355" s="6" t="s">
        <v>23</v>
      </c>
      <c r="E355" s="6" t="s">
        <v>2767</v>
      </c>
      <c r="F355" s="6">
        <v>107</v>
      </c>
      <c r="G355" s="6">
        <v>118</v>
      </c>
      <c r="H355" s="7">
        <v>42406</v>
      </c>
      <c r="I355" s="7">
        <v>42416</v>
      </c>
      <c r="J355" s="3" t="s">
        <v>2534</v>
      </c>
      <c r="K355" s="17">
        <f>IF(J355="Januar",238.19,IF(J355="Februar",240.59,IF(J355="Mars",245.99,IF(J355="April",250.79,IF(J355="Mai",256.52,IF(J355="Juni",259.83,IF(J355="Juli",265.66,IF(J355="August",272.21,IF(J355="September",275.91,IF(J355="Oktober",281.13,IF(J355="November",284.38,IF(J355="Desember",287.34,0))))))))))))</f>
        <v>240.59</v>
      </c>
      <c r="L355" s="20">
        <f>$K$2/K355</f>
        <v>0.99002452304750821</v>
      </c>
      <c r="M355" s="6">
        <v>10</v>
      </c>
      <c r="N355" s="6">
        <v>6500000</v>
      </c>
      <c r="O355" s="6">
        <v>7000000</v>
      </c>
      <c r="P355" s="6">
        <f>O355-N355</f>
        <v>500000</v>
      </c>
      <c r="Q355" s="8">
        <f>P355/N355</f>
        <v>7.6923076923076927E-2</v>
      </c>
      <c r="R355" s="6">
        <v>246735</v>
      </c>
      <c r="S355" s="9">
        <f>(N355+R355)/F355</f>
        <v>63053.598130841121</v>
      </c>
      <c r="T355" s="6">
        <v>67726</v>
      </c>
      <c r="U355" s="5">
        <f>T355-S355</f>
        <v>4672.401869158879</v>
      </c>
      <c r="V355" s="4">
        <f>U355/S355</f>
        <v>7.4102065665836894E-2</v>
      </c>
      <c r="W355" s="22">
        <f>S355*L355</f>
        <v>62424.608415915238</v>
      </c>
      <c r="X355" s="22">
        <f>T355*L355</f>
        <v>67050.400847915545</v>
      </c>
      <c r="Y355" s="22">
        <f>X355-W355</f>
        <v>4625.7924320003076</v>
      </c>
      <c r="Z355" s="8">
        <f>Y355/W355</f>
        <v>7.4102065665836936E-2</v>
      </c>
      <c r="AA355" s="10">
        <v>1015</v>
      </c>
      <c r="AB355" s="6">
        <v>1915</v>
      </c>
      <c r="AC355" s="6">
        <f>2016-AB355</f>
        <v>101</v>
      </c>
      <c r="AD355" s="6" t="s">
        <v>494</v>
      </c>
    </row>
    <row r="356" spans="1:30" x14ac:dyDescent="0.2">
      <c r="A356">
        <v>7</v>
      </c>
      <c r="B356" s="6" t="s">
        <v>2280</v>
      </c>
      <c r="C356" s="6" t="s">
        <v>22</v>
      </c>
      <c r="D356" s="6" t="s">
        <v>23</v>
      </c>
      <c r="E356" s="6" t="s">
        <v>2767</v>
      </c>
      <c r="F356" s="6">
        <v>109</v>
      </c>
      <c r="G356" s="6">
        <v>125</v>
      </c>
      <c r="H356" s="7">
        <v>42406</v>
      </c>
      <c r="I356" s="7">
        <v>42416</v>
      </c>
      <c r="J356" s="3" t="s">
        <v>2534</v>
      </c>
      <c r="K356" s="17">
        <f>IF(J356="Januar",238.19,IF(J356="Februar",240.59,IF(J356="Mars",245.99,IF(J356="April",250.79,IF(J356="Mai",256.52,IF(J356="Juni",259.83,IF(J356="Juli",265.66,IF(J356="August",272.21,IF(J356="September",275.91,IF(J356="Oktober",281.13,IF(J356="November",284.38,IF(J356="Desember",287.34,0))))))))))))</f>
        <v>240.59</v>
      </c>
      <c r="L356" s="20">
        <f>$K$2/K356</f>
        <v>0.99002452304750821</v>
      </c>
      <c r="M356" s="6">
        <v>10</v>
      </c>
      <c r="N356" s="6">
        <v>6600000</v>
      </c>
      <c r="O356" s="6">
        <v>6600000</v>
      </c>
      <c r="P356" s="6">
        <f>O356-N356</f>
        <v>0</v>
      </c>
      <c r="Q356" s="8">
        <f>P356/N356</f>
        <v>0</v>
      </c>
      <c r="R356" s="6">
        <v>27000</v>
      </c>
      <c r="S356" s="9">
        <f>(N356+R356)/F356</f>
        <v>60798.165137614676</v>
      </c>
      <c r="T356" s="6">
        <v>60798</v>
      </c>
      <c r="U356" s="5">
        <f>T356-S356</f>
        <v>-0.16513761467649601</v>
      </c>
      <c r="V356" s="4">
        <f>U356/S356</f>
        <v>-2.7161611588559025E-6</v>
      </c>
      <c r="W356" s="22">
        <f>S356*L356</f>
        <v>60191.67444253061</v>
      </c>
      <c r="X356" s="22">
        <f>T356*L356</f>
        <v>60191.510952242403</v>
      </c>
      <c r="Y356" s="22">
        <f>X356-W356</f>
        <v>-0.16349028820695821</v>
      </c>
      <c r="Z356" s="8">
        <f>Y356/W356</f>
        <v>-2.7161611588502049E-6</v>
      </c>
      <c r="AA356" s="6">
        <v>754</v>
      </c>
      <c r="AB356" s="6">
        <v>1896</v>
      </c>
      <c r="AC356" s="6">
        <f>2016-AB356</f>
        <v>120</v>
      </c>
      <c r="AD356" s="6" t="s">
        <v>112</v>
      </c>
    </row>
    <row r="357" spans="1:30" x14ac:dyDescent="0.2">
      <c r="A357">
        <v>7</v>
      </c>
      <c r="B357" s="2" t="s">
        <v>70</v>
      </c>
      <c r="C357" s="2" t="s">
        <v>22</v>
      </c>
      <c r="D357" s="2" t="s">
        <v>23</v>
      </c>
      <c r="E357" s="6" t="s">
        <v>2767</v>
      </c>
      <c r="F357" s="2">
        <v>23</v>
      </c>
      <c r="G357" s="2">
        <v>25</v>
      </c>
      <c r="H357" s="3">
        <v>42405</v>
      </c>
      <c r="I357" s="3">
        <v>42416</v>
      </c>
      <c r="J357" s="3" t="s">
        <v>2534</v>
      </c>
      <c r="K357" s="17">
        <f>IF(J357="Januar",238.19,IF(J357="Februar",240.59,IF(J357="Mars",245.99,IF(J357="April",250.79,IF(J357="Mai",256.52,IF(J357="Juni",259.83,IF(J357="Juli",265.66,IF(J357="August",272.21,IF(J357="September",275.91,IF(J357="Oktober",281.13,IF(J357="November",284.38,IF(J357="Desember",287.34,0))))))))))))</f>
        <v>240.59</v>
      </c>
      <c r="L357" s="20">
        <f>$K$2/K357</f>
        <v>0.99002452304750821</v>
      </c>
      <c r="M357" s="2">
        <v>11</v>
      </c>
      <c r="N357" s="2">
        <v>2000000</v>
      </c>
      <c r="O357" s="2">
        <v>2300000</v>
      </c>
      <c r="P357" s="2">
        <f>O357-N357</f>
        <v>300000</v>
      </c>
      <c r="Q357" s="4">
        <f>P357/N357</f>
        <v>0.15</v>
      </c>
      <c r="R357" s="2">
        <v>473</v>
      </c>
      <c r="S357" s="9">
        <f>(N357+R357)/F357</f>
        <v>86977.086956521744</v>
      </c>
      <c r="T357" s="2">
        <v>100021</v>
      </c>
      <c r="U357" s="5">
        <f>T357-S357</f>
        <v>13043.913043478256</v>
      </c>
      <c r="V357" s="4">
        <f>U357/S357</f>
        <v>0.1499695322056333</v>
      </c>
      <c r="W357" s="22">
        <f>S357*L357</f>
        <v>86109.449030192089</v>
      </c>
      <c r="X357" s="22">
        <f>T357*L357</f>
        <v>99023.24281973482</v>
      </c>
      <c r="Y357" s="22">
        <f>X357-W357</f>
        <v>12913.793789542731</v>
      </c>
      <c r="Z357" s="8">
        <f>Y357/W357</f>
        <v>0.1499695322056333</v>
      </c>
      <c r="AA357" s="2">
        <v>508</v>
      </c>
      <c r="AB357" s="2">
        <v>1893</v>
      </c>
      <c r="AC357" s="2">
        <f>2016-AB357</f>
        <v>123</v>
      </c>
      <c r="AD357" s="2" t="s">
        <v>46</v>
      </c>
    </row>
    <row r="358" spans="1:30" x14ac:dyDescent="0.2">
      <c r="A358">
        <v>7</v>
      </c>
      <c r="B358" s="6" t="s">
        <v>109</v>
      </c>
      <c r="C358" s="6" t="s">
        <v>22</v>
      </c>
      <c r="D358" s="6" t="s">
        <v>23</v>
      </c>
      <c r="E358" s="6" t="s">
        <v>2767</v>
      </c>
      <c r="F358" s="6">
        <v>27</v>
      </c>
      <c r="G358" s="6">
        <v>32</v>
      </c>
      <c r="H358" s="7">
        <v>42405</v>
      </c>
      <c r="I358" s="7">
        <v>42416</v>
      </c>
      <c r="J358" s="3" t="s">
        <v>2534</v>
      </c>
      <c r="K358" s="17">
        <f>IF(J358="Januar",238.19,IF(J358="Februar",240.59,IF(J358="Mars",245.99,IF(J358="April",250.79,IF(J358="Mai",256.52,IF(J358="Juni",259.83,IF(J358="Juli",265.66,IF(J358="August",272.21,IF(J358="September",275.91,IF(J358="Oktober",281.13,IF(J358="November",284.38,IF(J358="Desember",287.34,0))))))))))))</f>
        <v>240.59</v>
      </c>
      <c r="L358" s="20">
        <f>$K$2/K358</f>
        <v>0.99002452304750821</v>
      </c>
      <c r="M358" s="6">
        <v>11</v>
      </c>
      <c r="N358" s="6">
        <v>1890000</v>
      </c>
      <c r="O358" s="6">
        <v>1895000</v>
      </c>
      <c r="P358" s="6">
        <f>O358-N358</f>
        <v>5000</v>
      </c>
      <c r="Q358" s="8">
        <f>P358/N358</f>
        <v>2.6455026455026454E-3</v>
      </c>
      <c r="R358" s="6">
        <v>35463</v>
      </c>
      <c r="S358" s="9">
        <f>(N358+R358)/F358</f>
        <v>71313.444444444438</v>
      </c>
      <c r="T358" s="6">
        <v>71499</v>
      </c>
      <c r="U358" s="5">
        <f>T358-S358</f>
        <v>185.55555555556202</v>
      </c>
      <c r="V358" s="8">
        <f>U358/S358</f>
        <v>2.6019715777452876E-3</v>
      </c>
      <c r="W358" s="22">
        <f>S358*L358</f>
        <v>70602.058822986073</v>
      </c>
      <c r="X358" s="22">
        <f>T358*L358</f>
        <v>70785.763373373789</v>
      </c>
      <c r="Y358" s="22">
        <f>X358-W358</f>
        <v>183.70455038771615</v>
      </c>
      <c r="Z358" s="8">
        <f>Y358/W358</f>
        <v>2.6019715777453652E-3</v>
      </c>
      <c r="AA358" s="6">
        <v>572</v>
      </c>
      <c r="AB358" s="6">
        <v>1940</v>
      </c>
      <c r="AC358" s="6">
        <f>2016-AB358</f>
        <v>76</v>
      </c>
      <c r="AD358" s="6" t="s">
        <v>37</v>
      </c>
    </row>
    <row r="359" spans="1:30" x14ac:dyDescent="0.2">
      <c r="A359">
        <v>7</v>
      </c>
      <c r="B359" s="2" t="s">
        <v>131</v>
      </c>
      <c r="C359" s="2" t="s">
        <v>22</v>
      </c>
      <c r="D359" s="2" t="s">
        <v>23</v>
      </c>
      <c r="E359" s="6" t="s">
        <v>2767</v>
      </c>
      <c r="F359" s="2">
        <v>28</v>
      </c>
      <c r="G359" s="2"/>
      <c r="H359" s="3">
        <v>42405</v>
      </c>
      <c r="I359" s="3">
        <v>42416</v>
      </c>
      <c r="J359" s="3" t="s">
        <v>2534</v>
      </c>
      <c r="K359" s="17">
        <f>IF(J359="Januar",238.19,IF(J359="Februar",240.59,IF(J359="Mars",245.99,IF(J359="April",250.79,IF(J359="Mai",256.52,IF(J359="Juni",259.83,IF(J359="Juli",265.66,IF(J359="August",272.21,IF(J359="September",275.91,IF(J359="Oktober",281.13,IF(J359="November",284.38,IF(J359="Desember",287.34,0))))))))))))</f>
        <v>240.59</v>
      </c>
      <c r="L359" s="20">
        <f>$K$2/K359</f>
        <v>0.99002452304750821</v>
      </c>
      <c r="M359" s="2">
        <v>11</v>
      </c>
      <c r="N359" s="2">
        <v>1880000</v>
      </c>
      <c r="O359" s="2">
        <v>2175000</v>
      </c>
      <c r="P359" s="2">
        <f>O359-N359</f>
        <v>295000</v>
      </c>
      <c r="Q359" s="4">
        <f>P359/N359</f>
        <v>0.15691489361702127</v>
      </c>
      <c r="R359" s="2">
        <v>10469</v>
      </c>
      <c r="S359" s="9">
        <f>(N359+R359)/F359</f>
        <v>67516.75</v>
      </c>
      <c r="T359" s="2">
        <v>78052</v>
      </c>
      <c r="U359" s="5">
        <f>T359-S359</f>
        <v>10535.25</v>
      </c>
      <c r="V359" s="4">
        <f>U359/S359</f>
        <v>0.15603905697475071</v>
      </c>
      <c r="W359" s="22">
        <f>S359*L359</f>
        <v>66843.238216467857</v>
      </c>
      <c r="X359" s="22">
        <f>T359*L359</f>
        <v>77273.394072904106</v>
      </c>
      <c r="Y359" s="22">
        <f>X359-W359</f>
        <v>10430.155856436249</v>
      </c>
      <c r="Z359" s="8">
        <f>Y359/W359</f>
        <v>0.15603905697475051</v>
      </c>
      <c r="AA359" s="11">
        <v>4087</v>
      </c>
      <c r="AB359" s="2">
        <v>1962</v>
      </c>
      <c r="AC359" s="2">
        <f>2016-AB359</f>
        <v>54</v>
      </c>
      <c r="AD359" s="2" t="s">
        <v>37</v>
      </c>
    </row>
    <row r="360" spans="1:30" x14ac:dyDescent="0.2">
      <c r="A360">
        <v>7</v>
      </c>
      <c r="B360" s="2" t="s">
        <v>196</v>
      </c>
      <c r="C360" s="2" t="s">
        <v>22</v>
      </c>
      <c r="D360" s="2" t="s">
        <v>23</v>
      </c>
      <c r="E360" s="6" t="s">
        <v>2767</v>
      </c>
      <c r="F360" s="2">
        <v>32</v>
      </c>
      <c r="G360" s="2">
        <v>36</v>
      </c>
      <c r="H360" s="3">
        <v>42405</v>
      </c>
      <c r="I360" s="3">
        <v>42416</v>
      </c>
      <c r="J360" s="3" t="s">
        <v>2534</v>
      </c>
      <c r="K360" s="17">
        <f>IF(J360="Januar",238.19,IF(J360="Februar",240.59,IF(J360="Mars",245.99,IF(J360="April",250.79,IF(J360="Mai",256.52,IF(J360="Juni",259.83,IF(J360="Juli",265.66,IF(J360="August",272.21,IF(J360="September",275.91,IF(J360="Oktober",281.13,IF(J360="November",284.38,IF(J360="Desember",287.34,0))))))))))))</f>
        <v>240.59</v>
      </c>
      <c r="L360" s="20">
        <f>$K$2/K360</f>
        <v>0.99002452304750821</v>
      </c>
      <c r="M360" s="2">
        <v>11</v>
      </c>
      <c r="N360" s="2">
        <v>2690000</v>
      </c>
      <c r="O360" s="2">
        <v>3150000</v>
      </c>
      <c r="P360" s="2">
        <f>O360-N360</f>
        <v>460000</v>
      </c>
      <c r="Q360" s="4">
        <f>P360/N360</f>
        <v>0.17100371747211895</v>
      </c>
      <c r="R360" s="2"/>
      <c r="S360" s="9">
        <f>(N360+R360)/F360</f>
        <v>84062.5</v>
      </c>
      <c r="T360" s="2">
        <v>98438</v>
      </c>
      <c r="U360" s="5">
        <f>T360-S360</f>
        <v>14375.5</v>
      </c>
      <c r="V360" s="4">
        <f>U360/S360</f>
        <v>0.17100966542750928</v>
      </c>
      <c r="W360" s="22">
        <f>S360*L360</f>
        <v>83223.93646868116</v>
      </c>
      <c r="X360" s="22">
        <f>T360*L360</f>
        <v>97456.033999750609</v>
      </c>
      <c r="Y360" s="22">
        <f>X360-W360</f>
        <v>14232.097531069448</v>
      </c>
      <c r="Z360" s="8">
        <f>Y360/W360</f>
        <v>0.17100966542750923</v>
      </c>
      <c r="AA360" s="2">
        <v>823</v>
      </c>
      <c r="AB360" s="2">
        <v>2006</v>
      </c>
      <c r="AC360" s="2">
        <f>2016-AB360</f>
        <v>10</v>
      </c>
      <c r="AD360" s="2" t="s">
        <v>37</v>
      </c>
    </row>
    <row r="361" spans="1:30" x14ac:dyDescent="0.2">
      <c r="A361">
        <v>7</v>
      </c>
      <c r="B361" s="6" t="s">
        <v>215</v>
      </c>
      <c r="C361" s="6" t="s">
        <v>22</v>
      </c>
      <c r="D361" s="6" t="s">
        <v>23</v>
      </c>
      <c r="E361" s="6" t="s">
        <v>2767</v>
      </c>
      <c r="F361" s="6">
        <v>33</v>
      </c>
      <c r="G361" s="6">
        <v>37</v>
      </c>
      <c r="H361" s="7">
        <v>42405</v>
      </c>
      <c r="I361" s="7">
        <v>42416</v>
      </c>
      <c r="J361" s="3" t="s">
        <v>2534</v>
      </c>
      <c r="K361" s="17">
        <f>IF(J361="Januar",238.19,IF(J361="Februar",240.59,IF(J361="Mars",245.99,IF(J361="April",250.79,IF(J361="Mai",256.52,IF(J361="Juni",259.83,IF(J361="Juli",265.66,IF(J361="August",272.21,IF(J361="September",275.91,IF(J361="Oktober",281.13,IF(J361="November",284.38,IF(J361="Desember",287.34,0))))))))))))</f>
        <v>240.59</v>
      </c>
      <c r="L361" s="20">
        <f>$K$2/K361</f>
        <v>0.99002452304750821</v>
      </c>
      <c r="M361" s="6">
        <v>11</v>
      </c>
      <c r="N361" s="6">
        <v>2500000</v>
      </c>
      <c r="O361" s="6">
        <v>2785000</v>
      </c>
      <c r="P361" s="6">
        <f>O361-N361</f>
        <v>285000</v>
      </c>
      <c r="Q361" s="8">
        <f>P361/N361</f>
        <v>0.114</v>
      </c>
      <c r="R361" s="6">
        <v>95331</v>
      </c>
      <c r="S361" s="9">
        <f>(N361+R361)/F361</f>
        <v>78646.393939393936</v>
      </c>
      <c r="T361" s="6">
        <v>87283</v>
      </c>
      <c r="U361" s="5">
        <f>T361-S361</f>
        <v>8636.6060606060637</v>
      </c>
      <c r="V361" s="8">
        <f>U361/S361</f>
        <v>0.10981566513096022</v>
      </c>
      <c r="W361" s="22">
        <f>S361*L361</f>
        <v>77861.858649254922</v>
      </c>
      <c r="X361" s="22">
        <f>T361*L361</f>
        <v>86412.310445155657</v>
      </c>
      <c r="Y361" s="22">
        <f>X361-W361</f>
        <v>8550.4517959007353</v>
      </c>
      <c r="Z361" s="8">
        <f>Y361/W361</f>
        <v>0.10981566513096019</v>
      </c>
      <c r="AA361" s="6">
        <v>696</v>
      </c>
      <c r="AB361" s="6">
        <v>1940</v>
      </c>
      <c r="AC361" s="6">
        <f>2016-AB361</f>
        <v>76</v>
      </c>
      <c r="AD361" s="6" t="s">
        <v>37</v>
      </c>
    </row>
    <row r="362" spans="1:30" x14ac:dyDescent="0.2">
      <c r="A362">
        <v>7</v>
      </c>
      <c r="B362" s="2" t="s">
        <v>287</v>
      </c>
      <c r="C362" s="2" t="s">
        <v>22</v>
      </c>
      <c r="D362" s="2" t="s">
        <v>23</v>
      </c>
      <c r="E362" s="6" t="s">
        <v>2767</v>
      </c>
      <c r="F362" s="2">
        <v>36</v>
      </c>
      <c r="G362" s="2">
        <v>42</v>
      </c>
      <c r="H362" s="3">
        <v>42405</v>
      </c>
      <c r="I362" s="3">
        <v>42416</v>
      </c>
      <c r="J362" s="3" t="s">
        <v>2534</v>
      </c>
      <c r="K362" s="17">
        <f>IF(J362="Januar",238.19,IF(J362="Februar",240.59,IF(J362="Mars",245.99,IF(J362="April",250.79,IF(J362="Mai",256.52,IF(J362="Juni",259.83,IF(J362="Juli",265.66,IF(J362="August",272.21,IF(J362="September",275.91,IF(J362="Oktober",281.13,IF(J362="November",284.38,IF(J362="Desember",287.34,0))))))))))))</f>
        <v>240.59</v>
      </c>
      <c r="L362" s="20">
        <f>$K$2/K362</f>
        <v>0.99002452304750821</v>
      </c>
      <c r="M362" s="2">
        <v>11</v>
      </c>
      <c r="N362" s="2">
        <v>3000000</v>
      </c>
      <c r="O362" s="2">
        <v>3025000</v>
      </c>
      <c r="P362" s="2">
        <f>O362-N362</f>
        <v>25000</v>
      </c>
      <c r="Q362" s="4">
        <f>P362/N362</f>
        <v>8.3333333333333332E-3</v>
      </c>
      <c r="R362" s="2"/>
      <c r="S362" s="9">
        <f>(N362+R362)/F362</f>
        <v>83333.333333333328</v>
      </c>
      <c r="T362" s="2">
        <v>84028</v>
      </c>
      <c r="U362" s="5">
        <f>T362-S362</f>
        <v>694.66666666667152</v>
      </c>
      <c r="V362" s="4">
        <f>U362/S362</f>
        <v>8.3360000000000586E-3</v>
      </c>
      <c r="W362" s="22">
        <f>S362*L362</f>
        <v>82502.043587292341</v>
      </c>
      <c r="X362" s="22">
        <f>T362*L362</f>
        <v>83189.780622636026</v>
      </c>
      <c r="Y362" s="22">
        <f>X362-W362</f>
        <v>687.73703534368542</v>
      </c>
      <c r="Z362" s="8">
        <f>Y362/W362</f>
        <v>8.3360000000001992E-3</v>
      </c>
      <c r="AA362" s="11">
        <v>5011</v>
      </c>
      <c r="AB362" s="2">
        <v>2007</v>
      </c>
      <c r="AC362" s="2">
        <f>2016-AB362</f>
        <v>9</v>
      </c>
      <c r="AD362" s="2" t="s">
        <v>75</v>
      </c>
    </row>
    <row r="363" spans="1:30" x14ac:dyDescent="0.2">
      <c r="A363">
        <v>7</v>
      </c>
      <c r="B363" s="2" t="s">
        <v>160</v>
      </c>
      <c r="C363" s="2" t="s">
        <v>22</v>
      </c>
      <c r="D363" s="2" t="s">
        <v>23</v>
      </c>
      <c r="E363" s="6" t="s">
        <v>2767</v>
      </c>
      <c r="F363" s="2">
        <v>39</v>
      </c>
      <c r="G363" s="2">
        <v>44</v>
      </c>
      <c r="H363" s="3">
        <v>42405</v>
      </c>
      <c r="I363" s="3">
        <v>42416</v>
      </c>
      <c r="J363" s="3" t="s">
        <v>2534</v>
      </c>
      <c r="K363" s="17">
        <f>IF(J363="Januar",238.19,IF(J363="Februar",240.59,IF(J363="Mars",245.99,IF(J363="April",250.79,IF(J363="Mai",256.52,IF(J363="Juni",259.83,IF(J363="Juli",265.66,IF(J363="August",272.21,IF(J363="September",275.91,IF(J363="Oktober",281.13,IF(J363="November",284.38,IF(J363="Desember",287.34,0))))))))))))</f>
        <v>240.59</v>
      </c>
      <c r="L363" s="20">
        <f>$K$2/K363</f>
        <v>0.99002452304750821</v>
      </c>
      <c r="M363" s="2">
        <v>11</v>
      </c>
      <c r="N363" s="2">
        <v>2400000</v>
      </c>
      <c r="O363" s="2">
        <v>2565000</v>
      </c>
      <c r="P363" s="2">
        <f>O363-N363</f>
        <v>165000</v>
      </c>
      <c r="Q363" s="4">
        <f>P363/N363</f>
        <v>6.8750000000000006E-2</v>
      </c>
      <c r="R363" s="2">
        <v>90434</v>
      </c>
      <c r="S363" s="9">
        <f>(N363+R363)/F363</f>
        <v>63857.282051282054</v>
      </c>
      <c r="T363" s="2">
        <v>68088</v>
      </c>
      <c r="U363" s="5">
        <f>T363-S363</f>
        <v>4230.7179487179455</v>
      </c>
      <c r="V363" s="4">
        <f>U363/S363</f>
        <v>6.6252709367122298E-2</v>
      </c>
      <c r="W363" s="22">
        <f>S363*L363</f>
        <v>63220.275205930724</v>
      </c>
      <c r="X363" s="22">
        <f>T363*L363</f>
        <v>67408.789725258743</v>
      </c>
      <c r="Y363" s="22">
        <f>X363-W363</f>
        <v>4188.5145193280187</v>
      </c>
      <c r="Z363" s="8">
        <f>Y363/W363</f>
        <v>6.6252709367122339E-2</v>
      </c>
      <c r="AA363" s="11">
        <v>1452</v>
      </c>
      <c r="AB363" s="2">
        <v>1957</v>
      </c>
      <c r="AC363" s="2">
        <f>2016-AB363</f>
        <v>59</v>
      </c>
      <c r="AD363" s="2" t="s">
        <v>94</v>
      </c>
    </row>
    <row r="364" spans="1:30" x14ac:dyDescent="0.2">
      <c r="A364">
        <v>7</v>
      </c>
      <c r="B364" s="2" t="s">
        <v>562</v>
      </c>
      <c r="C364" s="2" t="s">
        <v>22</v>
      </c>
      <c r="D364" s="2" t="s">
        <v>23</v>
      </c>
      <c r="E364" s="6" t="s">
        <v>2767</v>
      </c>
      <c r="F364" s="2">
        <v>46</v>
      </c>
      <c r="G364" s="2">
        <v>51</v>
      </c>
      <c r="H364" s="3">
        <v>42405</v>
      </c>
      <c r="I364" s="3">
        <v>42416</v>
      </c>
      <c r="J364" s="3" t="s">
        <v>2534</v>
      </c>
      <c r="K364" s="17">
        <f>IF(J364="Januar",238.19,IF(J364="Februar",240.59,IF(J364="Mars",245.99,IF(J364="April",250.79,IF(J364="Mai",256.52,IF(J364="Juni",259.83,IF(J364="Juli",265.66,IF(J364="August",272.21,IF(J364="September",275.91,IF(J364="Oktober",281.13,IF(J364="November",284.38,IF(J364="Desember",287.34,0))))))))))))</f>
        <v>240.59</v>
      </c>
      <c r="L364" s="20">
        <f>$K$2/K364</f>
        <v>0.99002452304750821</v>
      </c>
      <c r="M364" s="2">
        <v>11</v>
      </c>
      <c r="N364" s="2">
        <v>2900000</v>
      </c>
      <c r="O364" s="2">
        <v>3290000</v>
      </c>
      <c r="P364" s="2">
        <f>O364-N364</f>
        <v>390000</v>
      </c>
      <c r="Q364" s="4">
        <f>P364/N364</f>
        <v>0.13448275862068965</v>
      </c>
      <c r="R364" s="2"/>
      <c r="S364" s="9">
        <f>(N364+R364)/F364</f>
        <v>63043.478260869568</v>
      </c>
      <c r="T364" s="2">
        <v>71522</v>
      </c>
      <c r="U364" s="5">
        <f>T364-S364</f>
        <v>8478.5217391304323</v>
      </c>
      <c r="V364" s="4">
        <f>U364/S364</f>
        <v>0.13448689655172411</v>
      </c>
      <c r="W364" s="22">
        <f>S364*L364</f>
        <v>62414.589496473345</v>
      </c>
      <c r="X364" s="22">
        <f>T364*L364</f>
        <v>70808.533937403889</v>
      </c>
      <c r="Y364" s="22">
        <f>X364-W364</f>
        <v>8393.9444409305434</v>
      </c>
      <c r="Z364" s="8">
        <f>Y364/W364</f>
        <v>0.13448689655172422</v>
      </c>
      <c r="AA364" s="11">
        <v>18872</v>
      </c>
      <c r="AB364" s="2">
        <v>2006</v>
      </c>
      <c r="AC364" s="2">
        <f>2016-AB364</f>
        <v>10</v>
      </c>
      <c r="AD364" s="2" t="s">
        <v>209</v>
      </c>
    </row>
    <row r="365" spans="1:30" x14ac:dyDescent="0.2">
      <c r="A365">
        <v>7</v>
      </c>
      <c r="B365" s="2" t="s">
        <v>726</v>
      </c>
      <c r="C365" s="2" t="s">
        <v>22</v>
      </c>
      <c r="D365" s="2" t="s">
        <v>23</v>
      </c>
      <c r="E365" s="6" t="s">
        <v>2767</v>
      </c>
      <c r="F365" s="2">
        <v>50</v>
      </c>
      <c r="G365" s="2">
        <v>56</v>
      </c>
      <c r="H365" s="3">
        <v>42405</v>
      </c>
      <c r="I365" s="3">
        <v>42416</v>
      </c>
      <c r="J365" s="3" t="s">
        <v>2534</v>
      </c>
      <c r="K365" s="17">
        <f>IF(J365="Januar",238.19,IF(J365="Februar",240.59,IF(J365="Mars",245.99,IF(J365="April",250.79,IF(J365="Mai",256.52,IF(J365="Juni",259.83,IF(J365="Juli",265.66,IF(J365="August",272.21,IF(J365="September",275.91,IF(J365="Oktober",281.13,IF(J365="November",284.38,IF(J365="Desember",287.34,0))))))))))))</f>
        <v>240.59</v>
      </c>
      <c r="L365" s="20">
        <f>$K$2/K365</f>
        <v>0.99002452304750821</v>
      </c>
      <c r="M365" s="2">
        <v>11</v>
      </c>
      <c r="N365" s="2">
        <v>3200000</v>
      </c>
      <c r="O365" s="2">
        <v>3580000</v>
      </c>
      <c r="P365" s="2">
        <f>O365-N365</f>
        <v>380000</v>
      </c>
      <c r="Q365" s="4">
        <f>P365/N365</f>
        <v>0.11874999999999999</v>
      </c>
      <c r="R365" s="2"/>
      <c r="S365" s="9">
        <f>(N365+R365)/F365</f>
        <v>64000</v>
      </c>
      <c r="T365" s="2">
        <v>71600</v>
      </c>
      <c r="U365" s="5">
        <f>T365-S365</f>
        <v>7600</v>
      </c>
      <c r="V365" s="4">
        <f>U365/S365</f>
        <v>0.11874999999999999</v>
      </c>
      <c r="W365" s="22">
        <f>S365*L365</f>
        <v>63361.569475040524</v>
      </c>
      <c r="X365" s="22">
        <f>T365*L365</f>
        <v>70885.755850201589</v>
      </c>
      <c r="Y365" s="22">
        <f>X365-W365</f>
        <v>7524.1863751610654</v>
      </c>
      <c r="Z365" s="8">
        <f>Y365/W365</f>
        <v>0.11875000000000005</v>
      </c>
      <c r="AA365" s="11">
        <v>13949</v>
      </c>
      <c r="AB365" s="2">
        <v>2007</v>
      </c>
      <c r="AC365" s="2">
        <f>2016-AB365</f>
        <v>9</v>
      </c>
      <c r="AD365" s="2" t="s">
        <v>25</v>
      </c>
    </row>
    <row r="366" spans="1:30" x14ac:dyDescent="0.2">
      <c r="A366">
        <v>7</v>
      </c>
      <c r="B366" s="2" t="s">
        <v>810</v>
      </c>
      <c r="C366" s="2" t="s">
        <v>22</v>
      </c>
      <c r="D366" s="2" t="s">
        <v>23</v>
      </c>
      <c r="E366" s="6" t="s">
        <v>2767</v>
      </c>
      <c r="F366" s="2">
        <v>52</v>
      </c>
      <c r="G366" s="2">
        <v>58</v>
      </c>
      <c r="H366" s="3">
        <v>42405</v>
      </c>
      <c r="I366" s="3">
        <v>42416</v>
      </c>
      <c r="J366" s="3" t="s">
        <v>2534</v>
      </c>
      <c r="K366" s="17">
        <f>IF(J366="Januar",238.19,IF(J366="Februar",240.59,IF(J366="Mars",245.99,IF(J366="April",250.79,IF(J366="Mai",256.52,IF(J366="Juni",259.83,IF(J366="Juli",265.66,IF(J366="August",272.21,IF(J366="September",275.91,IF(J366="Oktober",281.13,IF(J366="November",284.38,IF(J366="Desember",287.34,0))))))))))))</f>
        <v>240.59</v>
      </c>
      <c r="L366" s="20">
        <f>$K$2/K366</f>
        <v>0.99002452304750821</v>
      </c>
      <c r="M366" s="2">
        <v>11</v>
      </c>
      <c r="N366" s="2">
        <v>2950000</v>
      </c>
      <c r="O366" s="2">
        <v>3400000</v>
      </c>
      <c r="P366" s="2">
        <f>O366-N366</f>
        <v>450000</v>
      </c>
      <c r="Q366" s="4">
        <f>P366/N366</f>
        <v>0.15254237288135594</v>
      </c>
      <c r="R366" s="2">
        <v>41000</v>
      </c>
      <c r="S366" s="9">
        <f>(N366+R366)/F366</f>
        <v>57519.230769230766</v>
      </c>
      <c r="T366" s="2">
        <v>66173</v>
      </c>
      <c r="U366" s="5">
        <f>T366-S366</f>
        <v>8653.7692307692341</v>
      </c>
      <c r="V366" s="4">
        <f>U366/S366</f>
        <v>0.15045001671681718</v>
      </c>
      <c r="W366" s="22">
        <f>S366*L366</f>
        <v>56945.44900836725</v>
      </c>
      <c r="X366" s="22">
        <f>T366*L366</f>
        <v>65512.89276362276</v>
      </c>
      <c r="Y366" s="22">
        <f>X366-W366</f>
        <v>8567.44375525551</v>
      </c>
      <c r="Z366" s="8">
        <f>Y366/W366</f>
        <v>0.15045001671681713</v>
      </c>
      <c r="AA366" s="2">
        <v>452</v>
      </c>
      <c r="AB366" s="2">
        <v>1896</v>
      </c>
      <c r="AC366" s="2">
        <f>2016-AB366</f>
        <v>120</v>
      </c>
      <c r="AD366" s="2" t="s">
        <v>94</v>
      </c>
    </row>
    <row r="367" spans="1:30" x14ac:dyDescent="0.2">
      <c r="A367">
        <v>7</v>
      </c>
      <c r="B367" s="2" t="s">
        <v>995</v>
      </c>
      <c r="C367" s="2" t="s">
        <v>22</v>
      </c>
      <c r="D367" s="2" t="s">
        <v>23</v>
      </c>
      <c r="E367" s="6" t="s">
        <v>2767</v>
      </c>
      <c r="F367" s="2">
        <v>56</v>
      </c>
      <c r="G367" s="2">
        <v>62</v>
      </c>
      <c r="H367" s="3">
        <v>42405</v>
      </c>
      <c r="I367" s="3">
        <v>42416</v>
      </c>
      <c r="J367" s="3" t="s">
        <v>2534</v>
      </c>
      <c r="K367" s="17">
        <f>IF(J367="Januar",238.19,IF(J367="Februar",240.59,IF(J367="Mars",245.99,IF(J367="April",250.79,IF(J367="Mai",256.52,IF(J367="Juni",259.83,IF(J367="Juli",265.66,IF(J367="August",272.21,IF(J367="September",275.91,IF(J367="Oktober",281.13,IF(J367="November",284.38,IF(J367="Desember",287.34,0))))))))))))</f>
        <v>240.59</v>
      </c>
      <c r="L367" s="20">
        <f>$K$2/K367</f>
        <v>0.99002452304750821</v>
      </c>
      <c r="M367" s="2">
        <v>11</v>
      </c>
      <c r="N367" s="2">
        <v>3950000</v>
      </c>
      <c r="O367" s="2">
        <v>4025000</v>
      </c>
      <c r="P367" s="2">
        <f>O367-N367</f>
        <v>75000</v>
      </c>
      <c r="Q367" s="4">
        <f>P367/N367</f>
        <v>1.8987341772151899E-2</v>
      </c>
      <c r="R367" s="2"/>
      <c r="S367" s="9">
        <f>(N367+R367)/F367</f>
        <v>70535.71428571429</v>
      </c>
      <c r="T367" s="2">
        <v>71875</v>
      </c>
      <c r="U367" s="5">
        <f>T367-S367</f>
        <v>1339.2857142857101</v>
      </c>
      <c r="V367" s="4">
        <f>U367/S367</f>
        <v>1.898734177215184E-2</v>
      </c>
      <c r="W367" s="22">
        <f>S367*L367</f>
        <v>69832.086893529602</v>
      </c>
      <c r="X367" s="22">
        <f>T367*L367</f>
        <v>71158.012594039654</v>
      </c>
      <c r="Y367" s="22">
        <f>X367-W367</f>
        <v>1325.9257005100517</v>
      </c>
      <c r="Z367" s="8">
        <f>Y367/W367</f>
        <v>1.898734177215184E-2</v>
      </c>
      <c r="AA367" s="11">
        <v>4521</v>
      </c>
      <c r="AB367" s="2">
        <v>2003</v>
      </c>
      <c r="AC367" s="2">
        <f>2016-AB367</f>
        <v>13</v>
      </c>
      <c r="AD367" s="2" t="s">
        <v>25</v>
      </c>
    </row>
    <row r="368" spans="1:30" x14ac:dyDescent="0.2">
      <c r="A368">
        <v>7</v>
      </c>
      <c r="B368" s="6" t="s">
        <v>1034</v>
      </c>
      <c r="C368" s="6" t="s">
        <v>22</v>
      </c>
      <c r="D368" s="6" t="s">
        <v>23</v>
      </c>
      <c r="E368" s="6" t="s">
        <v>2767</v>
      </c>
      <c r="F368" s="6">
        <v>57</v>
      </c>
      <c r="G368" s="6">
        <v>63</v>
      </c>
      <c r="H368" s="7">
        <v>42405</v>
      </c>
      <c r="I368" s="7">
        <v>42416</v>
      </c>
      <c r="J368" s="3" t="s">
        <v>2534</v>
      </c>
      <c r="K368" s="17">
        <f>IF(J368="Januar",238.19,IF(J368="Februar",240.59,IF(J368="Mars",245.99,IF(J368="April",250.79,IF(J368="Mai",256.52,IF(J368="Juni",259.83,IF(J368="Juli",265.66,IF(J368="August",272.21,IF(J368="September",275.91,IF(J368="Oktober",281.13,IF(J368="November",284.38,IF(J368="Desember",287.34,0))))))))))))</f>
        <v>240.59</v>
      </c>
      <c r="L368" s="20">
        <f>$K$2/K368</f>
        <v>0.99002452304750821</v>
      </c>
      <c r="M368" s="6">
        <v>11</v>
      </c>
      <c r="N368" s="6">
        <v>2590000</v>
      </c>
      <c r="O368" s="6">
        <v>2600000</v>
      </c>
      <c r="P368" s="6">
        <f>O368-N368</f>
        <v>10000</v>
      </c>
      <c r="Q368" s="8">
        <f>P368/N368</f>
        <v>3.8610038610038611E-3</v>
      </c>
      <c r="R368" s="6"/>
      <c r="S368" s="9">
        <f>(N368+R368)/F368</f>
        <v>45438.596491228069</v>
      </c>
      <c r="T368" s="6">
        <v>45614</v>
      </c>
      <c r="U368" s="5">
        <f>T368-S368</f>
        <v>175.40350877193123</v>
      </c>
      <c r="V368" s="4">
        <f>U368/S368</f>
        <v>3.8602316602316914E-3</v>
      </c>
      <c r="W368" s="22">
        <f>S368*L368</f>
        <v>44985.324819176247</v>
      </c>
      <c r="X368" s="22">
        <f>T368*L368</f>
        <v>45158.978594289038</v>
      </c>
      <c r="Y368" s="22">
        <f>X368-W368</f>
        <v>173.65377511279075</v>
      </c>
      <c r="Z368" s="8">
        <f>Y368/W368</f>
        <v>3.860231660231694E-3</v>
      </c>
      <c r="AA368" s="10">
        <v>8053</v>
      </c>
      <c r="AB368" s="6">
        <v>1992</v>
      </c>
      <c r="AC368" s="6">
        <f>2016-AB368</f>
        <v>24</v>
      </c>
      <c r="AD368" s="6" t="s">
        <v>1035</v>
      </c>
    </row>
    <row r="369" spans="1:30" x14ac:dyDescent="0.2">
      <c r="A369">
        <v>7</v>
      </c>
      <c r="B369" s="2" t="s">
        <v>606</v>
      </c>
      <c r="C369" s="2" t="s">
        <v>22</v>
      </c>
      <c r="D369" s="2" t="s">
        <v>23</v>
      </c>
      <c r="E369" s="6" t="s">
        <v>2767</v>
      </c>
      <c r="F369" s="2">
        <v>64</v>
      </c>
      <c r="G369" s="2">
        <v>72</v>
      </c>
      <c r="H369" s="3">
        <v>42405</v>
      </c>
      <c r="I369" s="3">
        <v>42416</v>
      </c>
      <c r="J369" s="3" t="s">
        <v>2534</v>
      </c>
      <c r="K369" s="17">
        <f>IF(J369="Januar",238.19,IF(J369="Februar",240.59,IF(J369="Mars",245.99,IF(J369="April",250.79,IF(J369="Mai",256.52,IF(J369="Juni",259.83,IF(J369="Juli",265.66,IF(J369="August",272.21,IF(J369="September",275.91,IF(J369="Oktober",281.13,IF(J369="November",284.38,IF(J369="Desember",287.34,0))))))))))))</f>
        <v>240.59</v>
      </c>
      <c r="L369" s="20">
        <f>$K$2/K369</f>
        <v>0.99002452304750821</v>
      </c>
      <c r="M369" s="2">
        <v>11</v>
      </c>
      <c r="N369" s="2">
        <v>3250000</v>
      </c>
      <c r="O369" s="2">
        <v>3450000</v>
      </c>
      <c r="P369" s="2">
        <f>O369-N369</f>
        <v>200000</v>
      </c>
      <c r="Q369" s="4">
        <f>P369/N369</f>
        <v>6.1538461538461542E-2</v>
      </c>
      <c r="R369" s="2">
        <v>40000</v>
      </c>
      <c r="S369" s="9">
        <f>(N369+R369)/F369</f>
        <v>51406.25</v>
      </c>
      <c r="T369" s="2">
        <v>54531</v>
      </c>
      <c r="U369" s="5">
        <f>T369-S369</f>
        <v>3124.75</v>
      </c>
      <c r="V369" s="4">
        <f>U369/S369</f>
        <v>6.0785410334346507E-2</v>
      </c>
      <c r="W369" s="22">
        <f>S369*L369</f>
        <v>50893.448137910971</v>
      </c>
      <c r="X369" s="22">
        <f>T369*L369</f>
        <v>53987.027266303667</v>
      </c>
      <c r="Y369" s="22">
        <f>X369-W369</f>
        <v>3093.5791283926956</v>
      </c>
      <c r="Z369" s="8">
        <f>Y369/W369</f>
        <v>6.0785410334346389E-2</v>
      </c>
      <c r="AA369" s="11">
        <v>3281</v>
      </c>
      <c r="AB369" s="2">
        <v>1890</v>
      </c>
      <c r="AC369" s="2">
        <f>2016-AB369</f>
        <v>126</v>
      </c>
      <c r="AD369" s="2" t="s">
        <v>27</v>
      </c>
    </row>
    <row r="370" spans="1:30" x14ac:dyDescent="0.2">
      <c r="A370">
        <v>7</v>
      </c>
      <c r="B370" s="6" t="s">
        <v>1363</v>
      </c>
      <c r="C370" s="6" t="s">
        <v>22</v>
      </c>
      <c r="D370" s="6" t="s">
        <v>23</v>
      </c>
      <c r="E370" s="6" t="s">
        <v>2767</v>
      </c>
      <c r="F370" s="6">
        <v>67</v>
      </c>
      <c r="G370" s="6">
        <v>74</v>
      </c>
      <c r="H370" s="7">
        <v>42405</v>
      </c>
      <c r="I370" s="7">
        <v>42416</v>
      </c>
      <c r="J370" s="3" t="s">
        <v>2534</v>
      </c>
      <c r="K370" s="17">
        <f>IF(J370="Januar",238.19,IF(J370="Februar",240.59,IF(J370="Mars",245.99,IF(J370="April",250.79,IF(J370="Mai",256.52,IF(J370="Juni",259.83,IF(J370="Juli",265.66,IF(J370="August",272.21,IF(J370="September",275.91,IF(J370="Oktober",281.13,IF(J370="November",284.38,IF(J370="Desember",287.34,0))))))))))))</f>
        <v>240.59</v>
      </c>
      <c r="L370" s="20">
        <f>$K$2/K370</f>
        <v>0.99002452304750821</v>
      </c>
      <c r="M370" s="6">
        <v>11</v>
      </c>
      <c r="N370" s="6">
        <v>4150000</v>
      </c>
      <c r="O370" s="6">
        <v>4485000</v>
      </c>
      <c r="P370" s="6">
        <f>O370-N370</f>
        <v>335000</v>
      </c>
      <c r="Q370" s="8">
        <f>P370/N370</f>
        <v>8.0722891566265054E-2</v>
      </c>
      <c r="R370" s="6">
        <v>115000</v>
      </c>
      <c r="S370" s="9">
        <f>(N370+R370)/F370</f>
        <v>63656.716417910451</v>
      </c>
      <c r="T370" s="6">
        <v>68657</v>
      </c>
      <c r="U370" s="5">
        <f>T370-S370</f>
        <v>5000.2835820895489</v>
      </c>
      <c r="V370" s="4">
        <f>U370/S370</f>
        <v>7.8550762016412604E-2</v>
      </c>
      <c r="W370" s="22">
        <f>S370*L370</f>
        <v>63021.71031041228</v>
      </c>
      <c r="X370" s="22">
        <f>T370*L370</f>
        <v>67972.113678872774</v>
      </c>
      <c r="Y370" s="22">
        <f>X370-W370</f>
        <v>4950.4033684604947</v>
      </c>
      <c r="Z370" s="8">
        <f>Y370/W370</f>
        <v>7.8550762016412659E-2</v>
      </c>
      <c r="AA370" s="10">
        <v>4839</v>
      </c>
      <c r="AB370" s="6">
        <v>1940</v>
      </c>
      <c r="AC370" s="6">
        <f>2016-AB370</f>
        <v>76</v>
      </c>
      <c r="AD370" s="6" t="s">
        <v>225</v>
      </c>
    </row>
    <row r="371" spans="1:30" x14ac:dyDescent="0.2">
      <c r="A371">
        <v>7</v>
      </c>
      <c r="B371" s="6" t="s">
        <v>1438</v>
      </c>
      <c r="C371" s="6" t="s">
        <v>22</v>
      </c>
      <c r="D371" s="6" t="s">
        <v>23</v>
      </c>
      <c r="E371" s="6" t="s">
        <v>2767</v>
      </c>
      <c r="F371" s="6">
        <v>68</v>
      </c>
      <c r="G371" s="6">
        <v>75</v>
      </c>
      <c r="H371" s="7">
        <v>42405</v>
      </c>
      <c r="I371" s="7">
        <v>42416</v>
      </c>
      <c r="J371" s="3" t="s">
        <v>2534</v>
      </c>
      <c r="K371" s="17">
        <f>IF(J371="Januar",238.19,IF(J371="Februar",240.59,IF(J371="Mars",245.99,IF(J371="April",250.79,IF(J371="Mai",256.52,IF(J371="Juni",259.83,IF(J371="Juli",265.66,IF(J371="August",272.21,IF(J371="September",275.91,IF(J371="Oktober",281.13,IF(J371="November",284.38,IF(J371="Desember",287.34,0))))))))))))</f>
        <v>240.59</v>
      </c>
      <c r="L371" s="20">
        <f>$K$2/K371</f>
        <v>0.99002452304750821</v>
      </c>
      <c r="M371" s="6">
        <v>11</v>
      </c>
      <c r="N371" s="6">
        <v>2490000</v>
      </c>
      <c r="O371" s="6">
        <v>2650000</v>
      </c>
      <c r="P371" s="6">
        <f>O371-N371</f>
        <v>160000</v>
      </c>
      <c r="Q371" s="8">
        <f>P371/N371</f>
        <v>6.4257028112449793E-2</v>
      </c>
      <c r="R371" s="6">
        <v>95000</v>
      </c>
      <c r="S371" s="9">
        <f>(N371+R371)/F371</f>
        <v>38014.705882352944</v>
      </c>
      <c r="T371" s="6">
        <v>40368</v>
      </c>
      <c r="U371" s="5">
        <f>T371-S371</f>
        <v>2353.2941176470558</v>
      </c>
      <c r="V371" s="4">
        <f>U371/S371</f>
        <v>6.1904835589941892E-2</v>
      </c>
      <c r="W371" s="22">
        <f>S371*L371</f>
        <v>37635.491059967775</v>
      </c>
      <c r="X371" s="22">
        <f>T371*L371</f>
        <v>39965.309946381814</v>
      </c>
      <c r="Y371" s="22">
        <f>X371-W371</f>
        <v>2329.8188864140393</v>
      </c>
      <c r="Z371" s="8">
        <f>Y371/W371</f>
        <v>6.1904835589942059E-2</v>
      </c>
      <c r="AA371" s="6"/>
      <c r="AB371" s="6">
        <v>1956</v>
      </c>
      <c r="AC371" s="6">
        <f>2016-AB371</f>
        <v>60</v>
      </c>
      <c r="AD371" s="6" t="s">
        <v>37</v>
      </c>
    </row>
    <row r="372" spans="1:30" x14ac:dyDescent="0.2">
      <c r="A372">
        <v>7</v>
      </c>
      <c r="B372" s="6" t="s">
        <v>1470</v>
      </c>
      <c r="C372" s="6" t="s">
        <v>22</v>
      </c>
      <c r="D372" s="6" t="s">
        <v>23</v>
      </c>
      <c r="E372" s="6" t="s">
        <v>2767</v>
      </c>
      <c r="F372" s="6">
        <v>69</v>
      </c>
      <c r="G372" s="6">
        <v>78</v>
      </c>
      <c r="H372" s="7">
        <v>42405</v>
      </c>
      <c r="I372" s="7">
        <v>42416</v>
      </c>
      <c r="J372" s="3" t="s">
        <v>2534</v>
      </c>
      <c r="K372" s="17">
        <f>IF(J372="Januar",238.19,IF(J372="Februar",240.59,IF(J372="Mars",245.99,IF(J372="April",250.79,IF(J372="Mai",256.52,IF(J372="Juni",259.83,IF(J372="Juli",265.66,IF(J372="August",272.21,IF(J372="September",275.91,IF(J372="Oktober",281.13,IF(J372="November",284.38,IF(J372="Desember",287.34,0))))))))))))</f>
        <v>240.59</v>
      </c>
      <c r="L372" s="20">
        <f>$K$2/K372</f>
        <v>0.99002452304750821</v>
      </c>
      <c r="M372" s="6">
        <v>11</v>
      </c>
      <c r="N372" s="6">
        <v>4400000</v>
      </c>
      <c r="O372" s="6">
        <v>4950000</v>
      </c>
      <c r="P372" s="6">
        <f>O372-N372</f>
        <v>550000</v>
      </c>
      <c r="Q372" s="8">
        <f>P372/N372</f>
        <v>0.125</v>
      </c>
      <c r="R372" s="6">
        <v>42830</v>
      </c>
      <c r="S372" s="9">
        <f>(N372+R372)/F372</f>
        <v>64388.840579710144</v>
      </c>
      <c r="T372" s="6">
        <v>72360</v>
      </c>
      <c r="U372" s="5">
        <f>T372-S372</f>
        <v>7971.1594202898559</v>
      </c>
      <c r="V372" s="4">
        <f>U372/S372</f>
        <v>0.12379721933992524</v>
      </c>
      <c r="W372" s="22">
        <f>S372*L372</f>
        <v>63746.531184509578</v>
      </c>
      <c r="X372" s="22">
        <f>T372*L372</f>
        <v>71638.174487717697</v>
      </c>
      <c r="Y372" s="22">
        <f>X372-W372</f>
        <v>7891.6433032081186</v>
      </c>
      <c r="Z372" s="8">
        <f>Y372/W372</f>
        <v>0.12379721933992527</v>
      </c>
      <c r="AA372" s="6">
        <v>384</v>
      </c>
      <c r="AB372" s="6">
        <v>1885</v>
      </c>
      <c r="AC372" s="6">
        <f>2016-AB372</f>
        <v>131</v>
      </c>
      <c r="AD372" s="6" t="s">
        <v>213</v>
      </c>
    </row>
    <row r="373" spans="1:30" x14ac:dyDescent="0.2">
      <c r="A373">
        <v>7</v>
      </c>
      <c r="B373" s="2" t="s">
        <v>891</v>
      </c>
      <c r="C373" s="2" t="s">
        <v>22</v>
      </c>
      <c r="D373" s="2" t="s">
        <v>23</v>
      </c>
      <c r="E373" s="6" t="s">
        <v>2767</v>
      </c>
      <c r="F373" s="2">
        <v>70</v>
      </c>
      <c r="G373" s="2">
        <v>82</v>
      </c>
      <c r="H373" s="3">
        <v>42405</v>
      </c>
      <c r="I373" s="3">
        <v>42416</v>
      </c>
      <c r="J373" s="3" t="s">
        <v>2534</v>
      </c>
      <c r="K373" s="17">
        <f>IF(J373="Januar",238.19,IF(J373="Februar",240.59,IF(J373="Mars",245.99,IF(J373="April",250.79,IF(J373="Mai",256.52,IF(J373="Juni",259.83,IF(J373="Juli",265.66,IF(J373="August",272.21,IF(J373="September",275.91,IF(J373="Oktober",281.13,IF(J373="November",284.38,IF(J373="Desember",287.34,0))))))))))))</f>
        <v>240.59</v>
      </c>
      <c r="L373" s="20">
        <f>$K$2/K373</f>
        <v>0.99002452304750821</v>
      </c>
      <c r="M373" s="2">
        <v>11</v>
      </c>
      <c r="N373" s="2">
        <v>5990000</v>
      </c>
      <c r="O373" s="2">
        <v>6350000</v>
      </c>
      <c r="P373" s="2">
        <f>O373-N373</f>
        <v>360000</v>
      </c>
      <c r="Q373" s="4">
        <f>P373/N373</f>
        <v>6.0100166944908183E-2</v>
      </c>
      <c r="R373" s="2">
        <v>585</v>
      </c>
      <c r="S373" s="9">
        <f>(N373+R373)/F373</f>
        <v>85579.78571428571</v>
      </c>
      <c r="T373" s="2">
        <v>90723</v>
      </c>
      <c r="U373" s="5">
        <f>T373-S373</f>
        <v>5143.2142857142899</v>
      </c>
      <c r="V373" s="4">
        <f>U373/S373</f>
        <v>6.0098471184366856E-2</v>
      </c>
      <c r="W373" s="22">
        <f>S373*L373</f>
        <v>84726.086534293674</v>
      </c>
      <c r="X373" s="22">
        <f>T373*L373</f>
        <v>89817.994804439091</v>
      </c>
      <c r="Y373" s="22">
        <f>X373-W373</f>
        <v>5091.9082701454172</v>
      </c>
      <c r="Z373" s="8">
        <f>Y373/W373</f>
        <v>6.0098471184366807E-2</v>
      </c>
      <c r="AA373" s="11">
        <v>3312</v>
      </c>
      <c r="AB373" s="2">
        <v>2009</v>
      </c>
      <c r="AC373" s="2">
        <f>2016-AB373</f>
        <v>7</v>
      </c>
      <c r="AD373" s="2" t="s">
        <v>90</v>
      </c>
    </row>
    <row r="374" spans="1:30" x14ac:dyDescent="0.2">
      <c r="A374">
        <v>7</v>
      </c>
      <c r="B374" s="2" t="s">
        <v>1509</v>
      </c>
      <c r="C374" s="2" t="s">
        <v>22</v>
      </c>
      <c r="D374" s="2" t="s">
        <v>23</v>
      </c>
      <c r="E374" s="6" t="s">
        <v>2767</v>
      </c>
      <c r="F374" s="2">
        <v>70</v>
      </c>
      <c r="G374" s="2">
        <v>80</v>
      </c>
      <c r="H374" s="3">
        <v>42405</v>
      </c>
      <c r="I374" s="3">
        <v>42416</v>
      </c>
      <c r="J374" s="3" t="s">
        <v>2534</v>
      </c>
      <c r="K374" s="17">
        <f>IF(J374="Januar",238.19,IF(J374="Februar",240.59,IF(J374="Mars",245.99,IF(J374="April",250.79,IF(J374="Mai",256.52,IF(J374="Juni",259.83,IF(J374="Juli",265.66,IF(J374="August",272.21,IF(J374="September",275.91,IF(J374="Oktober",281.13,IF(J374="November",284.38,IF(J374="Desember",287.34,0))))))))))))</f>
        <v>240.59</v>
      </c>
      <c r="L374" s="20">
        <f>$K$2/K374</f>
        <v>0.99002452304750821</v>
      </c>
      <c r="M374" s="2">
        <v>11</v>
      </c>
      <c r="N374" s="2">
        <v>4200000</v>
      </c>
      <c r="O374" s="2">
        <v>4575000</v>
      </c>
      <c r="P374" s="2">
        <f>O374-N374</f>
        <v>375000</v>
      </c>
      <c r="Q374" s="4">
        <f>P374/N374</f>
        <v>8.9285714285714288E-2</v>
      </c>
      <c r="R374" s="2"/>
      <c r="S374" s="9">
        <f>(N374+R374)/F374</f>
        <v>60000</v>
      </c>
      <c r="T374" s="2">
        <v>65357</v>
      </c>
      <c r="U374" s="5">
        <f>T374-S374</f>
        <v>5357</v>
      </c>
      <c r="V374" s="4">
        <f>U374/S374</f>
        <v>8.928333333333334E-2</v>
      </c>
      <c r="W374" s="22">
        <f>S374*L374</f>
        <v>59401.47138285049</v>
      </c>
      <c r="X374" s="22">
        <f>T374*L374</f>
        <v>64705.032752815991</v>
      </c>
      <c r="Y374" s="22">
        <f>X374-W374</f>
        <v>5303.5613699655005</v>
      </c>
      <c r="Z374" s="8">
        <f>Y374/W374</f>
        <v>8.9283333333333326E-2</v>
      </c>
      <c r="AA374" s="11">
        <v>9083</v>
      </c>
      <c r="AB374" s="2">
        <v>2007</v>
      </c>
      <c r="AC374" s="2">
        <f>2016-AB374</f>
        <v>9</v>
      </c>
      <c r="AD374" s="2" t="s">
        <v>37</v>
      </c>
    </row>
    <row r="375" spans="1:30" x14ac:dyDescent="0.2">
      <c r="A375">
        <v>7</v>
      </c>
      <c r="B375" s="2" t="s">
        <v>1624</v>
      </c>
      <c r="C375" s="2" t="s">
        <v>22</v>
      </c>
      <c r="D375" s="2" t="s">
        <v>23</v>
      </c>
      <c r="E375" s="6" t="s">
        <v>2767</v>
      </c>
      <c r="F375" s="2">
        <v>73</v>
      </c>
      <c r="G375" s="2">
        <v>82</v>
      </c>
      <c r="H375" s="3">
        <v>42405</v>
      </c>
      <c r="I375" s="3">
        <v>42416</v>
      </c>
      <c r="J375" s="3" t="s">
        <v>2534</v>
      </c>
      <c r="K375" s="17">
        <f>IF(J375="Januar",238.19,IF(J375="Februar",240.59,IF(J375="Mars",245.99,IF(J375="April",250.79,IF(J375="Mai",256.52,IF(J375="Juni",259.83,IF(J375="Juli",265.66,IF(J375="August",272.21,IF(J375="September",275.91,IF(J375="Oktober",281.13,IF(J375="November",284.38,IF(J375="Desember",287.34,0))))))))))))</f>
        <v>240.59</v>
      </c>
      <c r="L375" s="20">
        <f>$K$2/K375</f>
        <v>0.99002452304750821</v>
      </c>
      <c r="M375" s="2">
        <v>11</v>
      </c>
      <c r="N375" s="2">
        <v>3900000</v>
      </c>
      <c r="O375" s="2">
        <v>4425000</v>
      </c>
      <c r="P375" s="2">
        <f>O375-N375</f>
        <v>525000</v>
      </c>
      <c r="Q375" s="4">
        <f>P375/N375</f>
        <v>0.13461538461538461</v>
      </c>
      <c r="R375" s="2">
        <v>3646</v>
      </c>
      <c r="S375" s="9">
        <f>(N375+R375)/F375</f>
        <v>53474.602739726026</v>
      </c>
      <c r="T375" s="2">
        <v>60666</v>
      </c>
      <c r="U375" s="5">
        <f>T375-S375</f>
        <v>7191.3972602739741</v>
      </c>
      <c r="V375" s="4">
        <f>U375/S375</f>
        <v>0.13448248124958057</v>
      </c>
      <c r="W375" s="22">
        <f>S375*L375</f>
        <v>52941.168072552231</v>
      </c>
      <c r="X375" s="22">
        <f>T375*L375</f>
        <v>60060.827715200132</v>
      </c>
      <c r="Y375" s="22">
        <f>X375-W375</f>
        <v>7119.6596426479009</v>
      </c>
      <c r="Z375" s="8">
        <f>Y375/W375</f>
        <v>0.13448248124958062</v>
      </c>
      <c r="AA375" s="11">
        <v>7393</v>
      </c>
      <c r="AB375" s="2">
        <v>2012</v>
      </c>
      <c r="AC375" s="2">
        <f>2016-AB375</f>
        <v>4</v>
      </c>
      <c r="AD375" s="2" t="s">
        <v>161</v>
      </c>
    </row>
    <row r="376" spans="1:30" x14ac:dyDescent="0.2">
      <c r="A376">
        <v>7</v>
      </c>
      <c r="B376" s="6" t="s">
        <v>1649</v>
      </c>
      <c r="C376" s="6" t="s">
        <v>22</v>
      </c>
      <c r="D376" s="6" t="s">
        <v>23</v>
      </c>
      <c r="E376" s="6" t="s">
        <v>2767</v>
      </c>
      <c r="F376" s="6">
        <v>74</v>
      </c>
      <c r="G376" s="6">
        <v>86</v>
      </c>
      <c r="H376" s="7">
        <v>42405</v>
      </c>
      <c r="I376" s="7">
        <v>42416</v>
      </c>
      <c r="J376" s="3" t="s">
        <v>2534</v>
      </c>
      <c r="K376" s="17">
        <f>IF(J376="Januar",238.19,IF(J376="Februar",240.59,IF(J376="Mars",245.99,IF(J376="April",250.79,IF(J376="Mai",256.52,IF(J376="Juni",259.83,IF(J376="Juli",265.66,IF(J376="August",272.21,IF(J376="September",275.91,IF(J376="Oktober",281.13,IF(J376="November",284.38,IF(J376="Desember",287.34,0))))))))))))</f>
        <v>240.59</v>
      </c>
      <c r="L376" s="20">
        <f>$K$2/K376</f>
        <v>0.99002452304750821</v>
      </c>
      <c r="M376" s="6">
        <v>11</v>
      </c>
      <c r="N376" s="6">
        <v>3490000</v>
      </c>
      <c r="O376" s="6">
        <v>3550000</v>
      </c>
      <c r="P376" s="6">
        <f>O376-N376</f>
        <v>60000</v>
      </c>
      <c r="Q376" s="8">
        <f>P376/N376</f>
        <v>1.7191977077363897E-2</v>
      </c>
      <c r="R376" s="6"/>
      <c r="S376" s="9">
        <f>(N376+R376)/F376</f>
        <v>47162.16216216216</v>
      </c>
      <c r="T376" s="6">
        <v>47973</v>
      </c>
      <c r="U376" s="5">
        <f>T376-S376</f>
        <v>810.8378378378402</v>
      </c>
      <c r="V376" s="4">
        <f>U376/S376</f>
        <v>1.7192550143266528E-2</v>
      </c>
      <c r="W376" s="22">
        <f>S376*L376</f>
        <v>46691.697100483834</v>
      </c>
      <c r="X376" s="22">
        <f>T376*L376</f>
        <v>47494.446444158115</v>
      </c>
      <c r="Y376" s="22">
        <f>X376-W376</f>
        <v>802.74934367428068</v>
      </c>
      <c r="Z376" s="8">
        <f>Y376/W376</f>
        <v>1.7192550143266528E-2</v>
      </c>
      <c r="AA376" s="10">
        <v>4803</v>
      </c>
      <c r="AB376" s="6">
        <v>2005</v>
      </c>
      <c r="AC376" s="6">
        <f>2016-AB376</f>
        <v>11</v>
      </c>
      <c r="AD376" s="6" t="s">
        <v>1295</v>
      </c>
    </row>
    <row r="377" spans="1:30" x14ac:dyDescent="0.2">
      <c r="A377">
        <v>7</v>
      </c>
      <c r="B377" s="2" t="s">
        <v>1838</v>
      </c>
      <c r="C377" s="2" t="s">
        <v>22</v>
      </c>
      <c r="D377" s="2" t="s">
        <v>23</v>
      </c>
      <c r="E377" s="6" t="s">
        <v>2767</v>
      </c>
      <c r="F377" s="2">
        <v>80</v>
      </c>
      <c r="G377" s="2">
        <v>93</v>
      </c>
      <c r="H377" s="3">
        <v>42405</v>
      </c>
      <c r="I377" s="3">
        <v>42416</v>
      </c>
      <c r="J377" s="3" t="s">
        <v>2534</v>
      </c>
      <c r="K377" s="17">
        <f>IF(J377="Januar",238.19,IF(J377="Februar",240.59,IF(J377="Mars",245.99,IF(J377="April",250.79,IF(J377="Mai",256.52,IF(J377="Juni",259.83,IF(J377="Juli",265.66,IF(J377="August",272.21,IF(J377="September",275.91,IF(J377="Oktober",281.13,IF(J377="November",284.38,IF(J377="Desember",287.34,0))))))))))))</f>
        <v>240.59</v>
      </c>
      <c r="L377" s="20">
        <f>$K$2/K377</f>
        <v>0.99002452304750821</v>
      </c>
      <c r="M377" s="2">
        <v>11</v>
      </c>
      <c r="N377" s="2">
        <v>4300000</v>
      </c>
      <c r="O377" s="2">
        <v>4550000</v>
      </c>
      <c r="P377" s="2">
        <f>O377-N377</f>
        <v>250000</v>
      </c>
      <c r="Q377" s="4">
        <f>P377/N377</f>
        <v>5.8139534883720929E-2</v>
      </c>
      <c r="R377" s="2">
        <v>10483</v>
      </c>
      <c r="S377" s="9">
        <f>(N377+R377)/F377</f>
        <v>53881.037499999999</v>
      </c>
      <c r="T377" s="2">
        <v>57006</v>
      </c>
      <c r="U377" s="5">
        <f>T377-S377</f>
        <v>3124.9625000000015</v>
      </c>
      <c r="V377" s="4">
        <f>U377/S377</f>
        <v>5.7997444833908431E-2</v>
      </c>
      <c r="W377" s="22">
        <f>S377*L377</f>
        <v>53343.548452242401</v>
      </c>
      <c r="X377" s="22">
        <f>T377*L377</f>
        <v>56437.337960846256</v>
      </c>
      <c r="Y377" s="22">
        <f>X377-W377</f>
        <v>3093.7895086038552</v>
      </c>
      <c r="Z377" s="8">
        <f>Y377/W377</f>
        <v>5.7997444833908528E-2</v>
      </c>
      <c r="AA377" s="11">
        <v>1385</v>
      </c>
      <c r="AB377" s="2">
        <v>1919</v>
      </c>
      <c r="AC377" s="2">
        <f>2016-AB377</f>
        <v>97</v>
      </c>
      <c r="AD377" s="2" t="s">
        <v>37</v>
      </c>
    </row>
    <row r="378" spans="1:30" x14ac:dyDescent="0.2">
      <c r="A378">
        <v>7</v>
      </c>
      <c r="B378" s="2" t="s">
        <v>1890</v>
      </c>
      <c r="C378" s="2" t="s">
        <v>22</v>
      </c>
      <c r="D378" s="2" t="s">
        <v>23</v>
      </c>
      <c r="E378" s="6" t="s">
        <v>2767</v>
      </c>
      <c r="F378" s="2">
        <v>82</v>
      </c>
      <c r="G378" s="2">
        <v>92</v>
      </c>
      <c r="H378" s="3">
        <v>42405</v>
      </c>
      <c r="I378" s="3">
        <v>42416</v>
      </c>
      <c r="J378" s="3" t="s">
        <v>2534</v>
      </c>
      <c r="K378" s="17">
        <f>IF(J378="Januar",238.19,IF(J378="Februar",240.59,IF(J378="Mars",245.99,IF(J378="April",250.79,IF(J378="Mai",256.52,IF(J378="Juni",259.83,IF(J378="Juli",265.66,IF(J378="August",272.21,IF(J378="September",275.91,IF(J378="Oktober",281.13,IF(J378="November",284.38,IF(J378="Desember",287.34,0))))))))))))</f>
        <v>240.59</v>
      </c>
      <c r="L378" s="20">
        <f>$K$2/K378</f>
        <v>0.99002452304750821</v>
      </c>
      <c r="M378" s="2">
        <v>11</v>
      </c>
      <c r="N378" s="2">
        <v>4250000</v>
      </c>
      <c r="O378" s="2">
        <v>4710000</v>
      </c>
      <c r="P378" s="2">
        <f>O378-N378</f>
        <v>460000</v>
      </c>
      <c r="Q378" s="4">
        <f>P378/N378</f>
        <v>0.10823529411764705</v>
      </c>
      <c r="R378" s="2">
        <v>6001</v>
      </c>
      <c r="S378" s="9">
        <f>(N378+R378)/F378</f>
        <v>51902.451219512193</v>
      </c>
      <c r="T378" s="2">
        <v>57512</v>
      </c>
      <c r="U378" s="5">
        <f>T378-S378</f>
        <v>5609.5487804878067</v>
      </c>
      <c r="V378" s="4">
        <f>U378/S378</f>
        <v>0.10807868701158674</v>
      </c>
      <c r="W378" s="22">
        <f>S378*L378</f>
        <v>51384.699513594118</v>
      </c>
      <c r="X378" s="22">
        <f>T378*L378</f>
        <v>56938.290369508293</v>
      </c>
      <c r="Y378" s="22">
        <f>X378-W378</f>
        <v>5553.5908559141753</v>
      </c>
      <c r="Z378" s="8">
        <f>Y378/W378</f>
        <v>0.10807868701158681</v>
      </c>
      <c r="AA378" s="11">
        <v>9083</v>
      </c>
      <c r="AB378" s="2">
        <v>2007</v>
      </c>
      <c r="AC378" s="2">
        <f>2016-AB378</f>
        <v>9</v>
      </c>
      <c r="AD378" s="2" t="s">
        <v>217</v>
      </c>
    </row>
    <row r="379" spans="1:30" x14ac:dyDescent="0.2">
      <c r="A379">
        <v>7</v>
      </c>
      <c r="B379" s="2" t="s">
        <v>1963</v>
      </c>
      <c r="C379" s="2" t="s">
        <v>22</v>
      </c>
      <c r="D379" s="2" t="s">
        <v>23</v>
      </c>
      <c r="E379" s="6" t="s">
        <v>2767</v>
      </c>
      <c r="F379" s="2">
        <v>88</v>
      </c>
      <c r="G379" s="2">
        <v>98</v>
      </c>
      <c r="H379" s="3">
        <v>42405</v>
      </c>
      <c r="I379" s="3">
        <v>42416</v>
      </c>
      <c r="J379" s="3" t="s">
        <v>2534</v>
      </c>
      <c r="K379" s="17">
        <f>IF(J379="Januar",238.19,IF(J379="Februar",240.59,IF(J379="Mars",245.99,IF(J379="April",250.79,IF(J379="Mai",256.52,IF(J379="Juni",259.83,IF(J379="Juli",265.66,IF(J379="August",272.21,IF(J379="September",275.91,IF(J379="Oktober",281.13,IF(J379="November",284.38,IF(J379="Desember",287.34,0))))))))))))</f>
        <v>240.59</v>
      </c>
      <c r="L379" s="20">
        <f>$K$2/K379</f>
        <v>0.99002452304750821</v>
      </c>
      <c r="M379" s="2">
        <v>11</v>
      </c>
      <c r="N379" s="2">
        <v>4750000</v>
      </c>
      <c r="O379" s="2">
        <v>4750000</v>
      </c>
      <c r="P379" s="2">
        <f>O379-N379</f>
        <v>0</v>
      </c>
      <c r="Q379" s="4">
        <f>P379/N379</f>
        <v>0</v>
      </c>
      <c r="R379" s="2">
        <v>119000</v>
      </c>
      <c r="S379" s="9">
        <f>(N379+R379)/F379</f>
        <v>55329.545454545456</v>
      </c>
      <c r="T379" s="2">
        <v>55330</v>
      </c>
      <c r="U379" s="5">
        <f>T379-S379</f>
        <v>0.45454545454413164</v>
      </c>
      <c r="V379" s="4">
        <f>U379/S379</f>
        <v>8.215239268819796E-6</v>
      </c>
      <c r="W379" s="22">
        <f>S379*L379</f>
        <v>54777.606849071788</v>
      </c>
      <c r="X379" s="22">
        <f>T379*L379</f>
        <v>54778.056860218632</v>
      </c>
      <c r="Y379" s="22">
        <f>X379-W379</f>
        <v>0.45001114684419008</v>
      </c>
      <c r="Z379" s="8">
        <f>Y379/W379</f>
        <v>8.2152392689242792E-6</v>
      </c>
      <c r="AA379" s="11">
        <v>31556</v>
      </c>
      <c r="AB379" s="2">
        <v>1980</v>
      </c>
      <c r="AC379" s="2">
        <f>2016-AB379</f>
        <v>36</v>
      </c>
      <c r="AD379" s="2" t="s">
        <v>67</v>
      </c>
    </row>
    <row r="380" spans="1:30" x14ac:dyDescent="0.2">
      <c r="A380">
        <v>7</v>
      </c>
      <c r="B380" s="2" t="s">
        <v>2075</v>
      </c>
      <c r="C380" s="2" t="s">
        <v>22</v>
      </c>
      <c r="D380" s="2" t="s">
        <v>23</v>
      </c>
      <c r="E380" s="6" t="s">
        <v>2767</v>
      </c>
      <c r="F380" s="2">
        <v>92</v>
      </c>
      <c r="G380" s="2">
        <v>111</v>
      </c>
      <c r="H380" s="3">
        <v>42405</v>
      </c>
      <c r="I380" s="3">
        <v>42416</v>
      </c>
      <c r="J380" s="3" t="s">
        <v>2534</v>
      </c>
      <c r="K380" s="17">
        <f>IF(J380="Januar",238.19,IF(J380="Februar",240.59,IF(J380="Mars",245.99,IF(J380="April",250.79,IF(J380="Mai",256.52,IF(J380="Juni",259.83,IF(J380="Juli",265.66,IF(J380="August",272.21,IF(J380="September",275.91,IF(J380="Oktober",281.13,IF(J380="November",284.38,IF(J380="Desember",287.34,0))))))))))))</f>
        <v>240.59</v>
      </c>
      <c r="L380" s="20">
        <f>$K$2/K380</f>
        <v>0.99002452304750821</v>
      </c>
      <c r="M380" s="2">
        <v>11</v>
      </c>
      <c r="N380" s="2">
        <v>5900000</v>
      </c>
      <c r="O380" s="2">
        <v>6550000</v>
      </c>
      <c r="P380" s="2">
        <f>O380-N380</f>
        <v>650000</v>
      </c>
      <c r="Q380" s="4">
        <f>P380/N380</f>
        <v>0.11016949152542373</v>
      </c>
      <c r="R380" s="2"/>
      <c r="S380" s="9">
        <f>(N380+R380)/F380</f>
        <v>64130.434782608696</v>
      </c>
      <c r="T380" s="2">
        <v>71196</v>
      </c>
      <c r="U380" s="5">
        <f>T380-S380</f>
        <v>7065.565217391304</v>
      </c>
      <c r="V380" s="4">
        <f>U380/S380</f>
        <v>0.11017491525423728</v>
      </c>
      <c r="W380" s="22">
        <f>S380*L380</f>
        <v>63490.703108481503</v>
      </c>
      <c r="X380" s="22">
        <f>T380*L380</f>
        <v>70485.78594289039</v>
      </c>
      <c r="Y380" s="22">
        <f>X380-W380</f>
        <v>6995.0828344088877</v>
      </c>
      <c r="Z380" s="8">
        <f>Y380/W380</f>
        <v>0.11017491525423725</v>
      </c>
      <c r="AA380" s="11">
        <v>1548</v>
      </c>
      <c r="AB380" s="2">
        <v>1947</v>
      </c>
      <c r="AC380" s="2">
        <f>2016-AB380</f>
        <v>69</v>
      </c>
      <c r="AD380" s="2" t="s">
        <v>225</v>
      </c>
    </row>
    <row r="381" spans="1:30" x14ac:dyDescent="0.2">
      <c r="A381">
        <v>7</v>
      </c>
      <c r="B381" s="2" t="s">
        <v>2139</v>
      </c>
      <c r="C381" s="2" t="s">
        <v>22</v>
      </c>
      <c r="D381" s="2" t="s">
        <v>23</v>
      </c>
      <c r="E381" s="6" t="s">
        <v>2767</v>
      </c>
      <c r="F381" s="2">
        <v>97</v>
      </c>
      <c r="G381" s="2">
        <v>111</v>
      </c>
      <c r="H381" s="3">
        <v>42405</v>
      </c>
      <c r="I381" s="3">
        <v>42416</v>
      </c>
      <c r="J381" s="3" t="s">
        <v>2534</v>
      </c>
      <c r="K381" s="17">
        <f>IF(J381="Januar",238.19,IF(J381="Februar",240.59,IF(J381="Mars",245.99,IF(J381="April",250.79,IF(J381="Mai",256.52,IF(J381="Juni",259.83,IF(J381="Juli",265.66,IF(J381="August",272.21,IF(J381="September",275.91,IF(J381="Oktober",281.13,IF(J381="November",284.38,IF(J381="Desember",287.34,0))))))))))))</f>
        <v>240.59</v>
      </c>
      <c r="L381" s="20">
        <f>$K$2/K381</f>
        <v>0.99002452304750821</v>
      </c>
      <c r="M381" s="2">
        <v>11</v>
      </c>
      <c r="N381" s="2">
        <v>5390000</v>
      </c>
      <c r="O381" s="2">
        <v>5500000</v>
      </c>
      <c r="P381" s="2">
        <f>O381-N381</f>
        <v>110000</v>
      </c>
      <c r="Q381" s="4">
        <f>P381/N381</f>
        <v>2.0408163265306121E-2</v>
      </c>
      <c r="R381" s="2">
        <v>2683</v>
      </c>
      <c r="S381" s="9">
        <f>(N381+R381)/F381</f>
        <v>55594.670103092787</v>
      </c>
      <c r="T381" s="2">
        <v>56729</v>
      </c>
      <c r="U381" s="5">
        <f>T381-S381</f>
        <v>1134.329896907213</v>
      </c>
      <c r="V381" s="4">
        <f>U381/S381</f>
        <v>2.0403572767025181E-2</v>
      </c>
      <c r="W381" s="22">
        <f>S381*L381</f>
        <v>55040.086752798001</v>
      </c>
      <c r="X381" s="22">
        <f>T381*L381</f>
        <v>56163.101167962093</v>
      </c>
      <c r="Y381" s="22">
        <f>X381-W381</f>
        <v>1123.0144151640925</v>
      </c>
      <c r="Z381" s="8">
        <f>Y381/W381</f>
        <v>2.0403572767025178E-2</v>
      </c>
      <c r="AA381" s="11">
        <v>6383</v>
      </c>
      <c r="AB381" s="2">
        <v>2002</v>
      </c>
      <c r="AC381" s="2">
        <f>2016-AB381</f>
        <v>14</v>
      </c>
      <c r="AD381" s="2" t="s">
        <v>46</v>
      </c>
    </row>
    <row r="382" spans="1:30" x14ac:dyDescent="0.2">
      <c r="A382">
        <v>7</v>
      </c>
      <c r="B382" s="6" t="s">
        <v>2236</v>
      </c>
      <c r="C382" s="6" t="s">
        <v>22</v>
      </c>
      <c r="D382" s="6" t="s">
        <v>23</v>
      </c>
      <c r="E382" s="6" t="s">
        <v>2767</v>
      </c>
      <c r="F382" s="6">
        <v>105</v>
      </c>
      <c r="G382" s="6">
        <v>126</v>
      </c>
      <c r="H382" s="7">
        <v>42405</v>
      </c>
      <c r="I382" s="7">
        <v>42416</v>
      </c>
      <c r="J382" s="3" t="s">
        <v>2534</v>
      </c>
      <c r="K382" s="17">
        <f>IF(J382="Januar",238.19,IF(J382="Februar",240.59,IF(J382="Mars",245.99,IF(J382="April",250.79,IF(J382="Mai",256.52,IF(J382="Juni",259.83,IF(J382="Juli",265.66,IF(J382="August",272.21,IF(J382="September",275.91,IF(J382="Oktober",281.13,IF(J382="November",284.38,IF(J382="Desember",287.34,0))))))))))))</f>
        <v>240.59</v>
      </c>
      <c r="L382" s="20">
        <f>$K$2/K382</f>
        <v>0.99002452304750821</v>
      </c>
      <c r="M382" s="6">
        <v>11</v>
      </c>
      <c r="N382" s="6">
        <v>5990000</v>
      </c>
      <c r="O382" s="6">
        <v>6000000</v>
      </c>
      <c r="P382" s="6">
        <f>O382-N382</f>
        <v>10000</v>
      </c>
      <c r="Q382" s="8">
        <f>P382/N382</f>
        <v>1.6694490818030051E-3</v>
      </c>
      <c r="R382" s="6"/>
      <c r="S382" s="9">
        <f>(N382+R382)/F382</f>
        <v>57047.619047619046</v>
      </c>
      <c r="T382" s="6">
        <v>57143</v>
      </c>
      <c r="U382" s="5">
        <f>T382-S382</f>
        <v>95.380952380954113</v>
      </c>
      <c r="V382" s="4">
        <f>U382/S382</f>
        <v>1.6719532554257399E-3</v>
      </c>
      <c r="W382" s="22">
        <f>S382*L382</f>
        <v>56478.54183861499</v>
      </c>
      <c r="X382" s="22">
        <f>T382*L382</f>
        <v>56572.971320503762</v>
      </c>
      <c r="Y382" s="22">
        <f>X382-W382</f>
        <v>94.429481888771988</v>
      </c>
      <c r="Z382" s="8">
        <f>Y382/W382</f>
        <v>1.671953255425754E-3</v>
      </c>
      <c r="AA382" s="10">
        <v>9241</v>
      </c>
      <c r="AB382" s="6">
        <v>2000</v>
      </c>
      <c r="AC382" s="6">
        <f>2016-AB382</f>
        <v>16</v>
      </c>
      <c r="AD382" s="6" t="s">
        <v>213</v>
      </c>
    </row>
    <row r="383" spans="1:30" x14ac:dyDescent="0.2">
      <c r="A383">
        <v>7</v>
      </c>
      <c r="B383" s="2" t="s">
        <v>2329</v>
      </c>
      <c r="C383" s="2" t="s">
        <v>22</v>
      </c>
      <c r="D383" s="2" t="s">
        <v>23</v>
      </c>
      <c r="E383" s="6" t="s">
        <v>2767</v>
      </c>
      <c r="F383" s="2">
        <v>115</v>
      </c>
      <c r="G383" s="2">
        <v>128</v>
      </c>
      <c r="H383" s="3">
        <v>42405</v>
      </c>
      <c r="I383" s="3">
        <v>42416</v>
      </c>
      <c r="J383" s="3" t="s">
        <v>2534</v>
      </c>
      <c r="K383" s="17">
        <f>IF(J383="Januar",238.19,IF(J383="Februar",240.59,IF(J383="Mars",245.99,IF(J383="April",250.79,IF(J383="Mai",256.52,IF(J383="Juni",259.83,IF(J383="Juli",265.66,IF(J383="August",272.21,IF(J383="September",275.91,IF(J383="Oktober",281.13,IF(J383="November",284.38,IF(J383="Desember",287.34,0))))))))))))</f>
        <v>240.59</v>
      </c>
      <c r="L383" s="20">
        <f>$K$2/K383</f>
        <v>0.99002452304750821</v>
      </c>
      <c r="M383" s="2">
        <v>11</v>
      </c>
      <c r="N383" s="2">
        <v>7300000</v>
      </c>
      <c r="O383" s="2">
        <v>7530000</v>
      </c>
      <c r="P383" s="2">
        <f>O383-N383</f>
        <v>230000</v>
      </c>
      <c r="Q383" s="4">
        <f>P383/N383</f>
        <v>3.1506849315068496E-2</v>
      </c>
      <c r="R383" s="2">
        <v>17700</v>
      </c>
      <c r="S383" s="9">
        <f>(N383+R383)/F383</f>
        <v>63632.17391304348</v>
      </c>
      <c r="T383" s="2">
        <v>65632</v>
      </c>
      <c r="U383" s="5">
        <f>T383-S383</f>
        <v>1999.8260869565202</v>
      </c>
      <c r="V383" s="4">
        <f>U383/S383</f>
        <v>3.142790767590907E-2</v>
      </c>
      <c r="W383" s="22">
        <f>S383*L383</f>
        <v>62997.412628736965</v>
      </c>
      <c r="X383" s="22">
        <f>T383*L383</f>
        <v>64977.289496654055</v>
      </c>
      <c r="Y383" s="22">
        <f>X383-W383</f>
        <v>1979.8768679170898</v>
      </c>
      <c r="Z383" s="8">
        <f>Y383/W383</f>
        <v>3.1427907675909014E-2</v>
      </c>
      <c r="AA383" s="11">
        <v>3757</v>
      </c>
      <c r="AB383" s="2">
        <v>1968</v>
      </c>
      <c r="AC383" s="2">
        <f>2016-AB383</f>
        <v>48</v>
      </c>
      <c r="AD383" s="2" t="s">
        <v>108</v>
      </c>
    </row>
    <row r="384" spans="1:30" x14ac:dyDescent="0.2">
      <c r="A384">
        <v>7</v>
      </c>
      <c r="B384" s="2" t="s">
        <v>602</v>
      </c>
      <c r="C384" s="2" t="s">
        <v>22</v>
      </c>
      <c r="D384" s="2" t="s">
        <v>23</v>
      </c>
      <c r="E384" s="6" t="s">
        <v>2767</v>
      </c>
      <c r="F384" s="2">
        <v>47</v>
      </c>
      <c r="G384" s="2">
        <v>54</v>
      </c>
      <c r="H384" s="3">
        <v>42407</v>
      </c>
      <c r="I384" s="3">
        <v>42417</v>
      </c>
      <c r="J384" s="3" t="s">
        <v>2534</v>
      </c>
      <c r="K384" s="17">
        <f>IF(J384="Januar",238.19,IF(J384="Februar",240.59,IF(J384="Mars",245.99,IF(J384="April",250.79,IF(J384="Mai",256.52,IF(J384="Juni",259.83,IF(J384="Juli",265.66,IF(J384="August",272.21,IF(J384="September",275.91,IF(J384="Oktober",281.13,IF(J384="November",284.38,IF(J384="Desember",287.34,0))))))))))))</f>
        <v>240.59</v>
      </c>
      <c r="L384" s="20">
        <f>$K$2/K384</f>
        <v>0.99002452304750821</v>
      </c>
      <c r="M384" s="2">
        <v>10</v>
      </c>
      <c r="N384" s="2">
        <v>3100000</v>
      </c>
      <c r="O384" s="2">
        <v>4000000</v>
      </c>
      <c r="P384" s="2">
        <f>O384-N384</f>
        <v>900000</v>
      </c>
      <c r="Q384" s="4">
        <f>P384/N384</f>
        <v>0.29032258064516131</v>
      </c>
      <c r="R384" s="2">
        <v>35393</v>
      </c>
      <c r="S384" s="9">
        <f>(N384+R384)/F384</f>
        <v>66710.48936170213</v>
      </c>
      <c r="T384" s="2">
        <v>85859</v>
      </c>
      <c r="U384" s="5">
        <f>T384-S384</f>
        <v>19148.51063829787</v>
      </c>
      <c r="V384" s="4">
        <f>U384/S384</f>
        <v>0.28703897725101762</v>
      </c>
      <c r="W384" s="22">
        <f>S384*L384</f>
        <v>66045.020412585029</v>
      </c>
      <c r="X384" s="22">
        <f>T384*L384</f>
        <v>85002.515524336006</v>
      </c>
      <c r="Y384" s="22">
        <f>X384-W384</f>
        <v>18957.495111750977</v>
      </c>
      <c r="Z384" s="8">
        <f>Y384/W384</f>
        <v>0.28703897725101746</v>
      </c>
      <c r="AA384" s="2">
        <v>381</v>
      </c>
      <c r="AB384" s="2">
        <v>1894</v>
      </c>
      <c r="AC384" s="2">
        <f>2016-AB384</f>
        <v>122</v>
      </c>
      <c r="AD384" s="2" t="s">
        <v>148</v>
      </c>
    </row>
    <row r="385" spans="1:30" x14ac:dyDescent="0.2">
      <c r="A385">
        <v>7</v>
      </c>
      <c r="B385" s="6" t="s">
        <v>175</v>
      </c>
      <c r="C385" s="6" t="s">
        <v>22</v>
      </c>
      <c r="D385" s="6" t="s">
        <v>23</v>
      </c>
      <c r="E385" s="6" t="s">
        <v>2767</v>
      </c>
      <c r="F385" s="6">
        <v>82</v>
      </c>
      <c r="G385" s="6">
        <v>89</v>
      </c>
      <c r="H385" s="7">
        <v>42407</v>
      </c>
      <c r="I385" s="7">
        <v>42417</v>
      </c>
      <c r="J385" s="3" t="s">
        <v>2534</v>
      </c>
      <c r="K385" s="17">
        <f>IF(J385="Januar",238.19,IF(J385="Februar",240.59,IF(J385="Mars",245.99,IF(J385="April",250.79,IF(J385="Mai",256.52,IF(J385="Juni",259.83,IF(J385="Juli",265.66,IF(J385="August",272.21,IF(J385="September",275.91,IF(J385="Oktober",281.13,IF(J385="November",284.38,IF(J385="Desember",287.34,0))))))))))))</f>
        <v>240.59</v>
      </c>
      <c r="L385" s="20">
        <f>$K$2/K385</f>
        <v>0.99002452304750821</v>
      </c>
      <c r="M385" s="6">
        <v>10</v>
      </c>
      <c r="N385" s="6">
        <v>5400000</v>
      </c>
      <c r="O385" s="6">
        <v>5925000</v>
      </c>
      <c r="P385" s="6">
        <f>O385-N385</f>
        <v>525000</v>
      </c>
      <c r="Q385" s="8">
        <f>P385/N385</f>
        <v>9.7222222222222224E-2</v>
      </c>
      <c r="R385" s="6">
        <v>153162</v>
      </c>
      <c r="S385" s="9">
        <f>(N385+R385)/F385</f>
        <v>67721.487804878052</v>
      </c>
      <c r="T385" s="6">
        <v>74124</v>
      </c>
      <c r="U385" s="5">
        <f>T385-S385</f>
        <v>6402.512195121948</v>
      </c>
      <c r="V385" s="4">
        <f>U385/S385</f>
        <v>9.4541812394451974E-2</v>
      </c>
      <c r="W385" s="22">
        <f>S385*L385</f>
        <v>67045.933664092037</v>
      </c>
      <c r="X385" s="22">
        <f>T385*L385</f>
        <v>73384.577746373499</v>
      </c>
      <c r="Y385" s="22">
        <f>X385-W385</f>
        <v>6338.644082281462</v>
      </c>
      <c r="Z385" s="8">
        <f>Y385/W385</f>
        <v>9.4541812394451988E-2</v>
      </c>
      <c r="AA385" s="6">
        <v>501</v>
      </c>
      <c r="AB385" s="6">
        <v>1936</v>
      </c>
      <c r="AC385" s="6">
        <f>2016-AB385</f>
        <v>80</v>
      </c>
      <c r="AD385" s="6" t="s">
        <v>102</v>
      </c>
    </row>
    <row r="386" spans="1:30" x14ac:dyDescent="0.2">
      <c r="A386">
        <v>7</v>
      </c>
      <c r="B386" s="6" t="s">
        <v>195</v>
      </c>
      <c r="C386" s="6" t="s">
        <v>22</v>
      </c>
      <c r="D386" s="6" t="s">
        <v>23</v>
      </c>
      <c r="E386" s="6" t="s">
        <v>2767</v>
      </c>
      <c r="F386" s="6">
        <v>32</v>
      </c>
      <c r="G386" s="6">
        <v>36</v>
      </c>
      <c r="H386" s="7">
        <v>42406</v>
      </c>
      <c r="I386" s="7">
        <v>42417</v>
      </c>
      <c r="J386" s="3" t="s">
        <v>2534</v>
      </c>
      <c r="K386" s="17">
        <f>IF(J386="Januar",238.19,IF(J386="Februar",240.59,IF(J386="Mars",245.99,IF(J386="April",250.79,IF(J386="Mai",256.52,IF(J386="Juni",259.83,IF(J386="Juli",265.66,IF(J386="August",272.21,IF(J386="September",275.91,IF(J386="Oktober",281.13,IF(J386="November",284.38,IF(J386="Desember",287.34,0))))))))))))</f>
        <v>240.59</v>
      </c>
      <c r="L386" s="20">
        <f>$K$2/K386</f>
        <v>0.99002452304750821</v>
      </c>
      <c r="M386" s="6">
        <v>11</v>
      </c>
      <c r="N386" s="6">
        <v>2390000</v>
      </c>
      <c r="O386" s="6">
        <v>2400000</v>
      </c>
      <c r="P386" s="6">
        <f>O386-N386</f>
        <v>10000</v>
      </c>
      <c r="Q386" s="8">
        <f>P386/N386</f>
        <v>4.1841004184100415E-3</v>
      </c>
      <c r="R386" s="6">
        <v>9868</v>
      </c>
      <c r="S386" s="9">
        <f>(N386+R386)/F386</f>
        <v>74995.875</v>
      </c>
      <c r="T386" s="6">
        <v>75308</v>
      </c>
      <c r="U386" s="5">
        <f>T386-S386</f>
        <v>312.125</v>
      </c>
      <c r="V386" s="8">
        <f>U386/S386</f>
        <v>4.1618955709230672E-3</v>
      </c>
      <c r="W386" s="22">
        <f>S386*L386</f>
        <v>74247.755377405541</v>
      </c>
      <c r="X386" s="22">
        <f>T386*L386</f>
        <v>74556.766781661747</v>
      </c>
      <c r="Y386" s="22">
        <f>X386-W386</f>
        <v>309.01140425620542</v>
      </c>
      <c r="Z386" s="8">
        <f>Y386/W386</f>
        <v>4.1618955709230932E-3</v>
      </c>
      <c r="AA386" s="10">
        <v>1115</v>
      </c>
      <c r="AB386" s="6">
        <v>1931</v>
      </c>
      <c r="AC386" s="6">
        <f>2016-AB386</f>
        <v>85</v>
      </c>
      <c r="AD386" s="6" t="s">
        <v>37</v>
      </c>
    </row>
    <row r="387" spans="1:30" x14ac:dyDescent="0.2">
      <c r="A387">
        <v>7</v>
      </c>
      <c r="B387" s="6" t="s">
        <v>692</v>
      </c>
      <c r="C387" s="6" t="s">
        <v>22</v>
      </c>
      <c r="D387" s="6" t="s">
        <v>23</v>
      </c>
      <c r="E387" s="6" t="s">
        <v>2767</v>
      </c>
      <c r="F387" s="6">
        <v>49</v>
      </c>
      <c r="G387" s="6">
        <v>55</v>
      </c>
      <c r="H387" s="7">
        <v>42406</v>
      </c>
      <c r="I387" s="7">
        <v>42417</v>
      </c>
      <c r="J387" s="3" t="s">
        <v>2534</v>
      </c>
      <c r="K387" s="17">
        <f>IF(J387="Januar",238.19,IF(J387="Februar",240.59,IF(J387="Mars",245.99,IF(J387="April",250.79,IF(J387="Mai",256.52,IF(J387="Juni",259.83,IF(J387="Juli",265.66,IF(J387="August",272.21,IF(J387="September",275.91,IF(J387="Oktober",281.13,IF(J387="November",284.38,IF(J387="Desember",287.34,0))))))))))))</f>
        <v>240.59</v>
      </c>
      <c r="L387" s="20">
        <f>$K$2/K387</f>
        <v>0.99002452304750821</v>
      </c>
      <c r="M387" s="6">
        <v>11</v>
      </c>
      <c r="N387" s="6">
        <v>3100000</v>
      </c>
      <c r="O387" s="6">
        <v>3860000</v>
      </c>
      <c r="P387" s="6">
        <f>O387-N387</f>
        <v>760000</v>
      </c>
      <c r="Q387" s="8">
        <f>P387/N387</f>
        <v>0.24516129032258063</v>
      </c>
      <c r="R387" s="6"/>
      <c r="S387" s="9">
        <f>(N387+R387)/F387</f>
        <v>63265.306122448979</v>
      </c>
      <c r="T387" s="6">
        <v>78776</v>
      </c>
      <c r="U387" s="5">
        <f>T387-S387</f>
        <v>15510.693877551021</v>
      </c>
      <c r="V387" s="4">
        <f>U387/S387</f>
        <v>0.24516903225806452</v>
      </c>
      <c r="W387" s="22">
        <f>S387*L387</f>
        <v>62634.204519332154</v>
      </c>
      <c r="X387" s="22">
        <f>T387*L387</f>
        <v>77990.1718275905</v>
      </c>
      <c r="Y387" s="22">
        <f>X387-W387</f>
        <v>15355.967308258347</v>
      </c>
      <c r="Z387" s="8">
        <f>Y387/W387</f>
        <v>0.24516903225806438</v>
      </c>
      <c r="AA387" s="6">
        <v>269</v>
      </c>
      <c r="AB387" s="6">
        <v>1892</v>
      </c>
      <c r="AC387" s="6">
        <f>2016-AB387</f>
        <v>124</v>
      </c>
      <c r="AD387" s="6" t="s">
        <v>37</v>
      </c>
    </row>
    <row r="388" spans="1:30" x14ac:dyDescent="0.2">
      <c r="A388">
        <v>7</v>
      </c>
      <c r="B388" s="6" t="s">
        <v>809</v>
      </c>
      <c r="C388" s="6" t="s">
        <v>22</v>
      </c>
      <c r="D388" s="6" t="s">
        <v>23</v>
      </c>
      <c r="E388" s="6" t="s">
        <v>2767</v>
      </c>
      <c r="F388" s="6">
        <v>52</v>
      </c>
      <c r="G388" s="6">
        <v>60</v>
      </c>
      <c r="H388" s="7">
        <v>42406</v>
      </c>
      <c r="I388" s="7">
        <v>42417</v>
      </c>
      <c r="J388" s="3" t="s">
        <v>2534</v>
      </c>
      <c r="K388" s="17">
        <f>IF(J388="Januar",238.19,IF(J388="Februar",240.59,IF(J388="Mars",245.99,IF(J388="April",250.79,IF(J388="Mai",256.52,IF(J388="Juni",259.83,IF(J388="Juli",265.66,IF(J388="August",272.21,IF(J388="September",275.91,IF(J388="Oktober",281.13,IF(J388="November",284.38,IF(J388="Desember",287.34,0))))))))))))</f>
        <v>240.59</v>
      </c>
      <c r="L388" s="20">
        <f>$K$2/K388</f>
        <v>0.99002452304750821</v>
      </c>
      <c r="M388" s="6">
        <v>11</v>
      </c>
      <c r="N388" s="6">
        <v>3190000</v>
      </c>
      <c r="O388" s="6">
        <v>3550000</v>
      </c>
      <c r="P388" s="6">
        <f>O388-N388</f>
        <v>360000</v>
      </c>
      <c r="Q388" s="8">
        <f>P388/N388</f>
        <v>0.11285266457680251</v>
      </c>
      <c r="R388" s="6"/>
      <c r="S388" s="9">
        <f>(N388+R388)/F388</f>
        <v>61346.153846153844</v>
      </c>
      <c r="T388" s="6">
        <v>68269</v>
      </c>
      <c r="U388" s="5">
        <f>T388-S388</f>
        <v>6922.8461538461561</v>
      </c>
      <c r="V388" s="4">
        <f>U388/S388</f>
        <v>0.11284890282131665</v>
      </c>
      <c r="W388" s="22">
        <f>S388*L388</f>
        <v>60734.196702337518</v>
      </c>
      <c r="X388" s="22">
        <f>T388*L388</f>
        <v>67587.984163930334</v>
      </c>
      <c r="Y388" s="22">
        <f>X388-W388</f>
        <v>6853.7874615928158</v>
      </c>
      <c r="Z388" s="8">
        <f>Y388/W388</f>
        <v>0.11284890282131664</v>
      </c>
      <c r="AA388" s="6">
        <v>477</v>
      </c>
      <c r="AB388" s="6">
        <v>1938</v>
      </c>
      <c r="AC388" s="6">
        <f>2016-AB388</f>
        <v>78</v>
      </c>
      <c r="AD388" s="6" t="s">
        <v>206</v>
      </c>
    </row>
    <row r="389" spans="1:30" x14ac:dyDescent="0.2">
      <c r="A389">
        <v>7</v>
      </c>
      <c r="B389" s="6" t="s">
        <v>1144</v>
      </c>
      <c r="C389" s="6" t="s">
        <v>22</v>
      </c>
      <c r="D389" s="6" t="s">
        <v>23</v>
      </c>
      <c r="E389" s="6" t="s">
        <v>2767</v>
      </c>
      <c r="F389" s="6">
        <v>60</v>
      </c>
      <c r="G389" s="6">
        <v>62</v>
      </c>
      <c r="H389" s="7">
        <v>42406</v>
      </c>
      <c r="I389" s="7">
        <v>42417</v>
      </c>
      <c r="J389" s="3" t="s">
        <v>2534</v>
      </c>
      <c r="K389" s="17">
        <f>IF(J389="Januar",238.19,IF(J389="Februar",240.59,IF(J389="Mars",245.99,IF(J389="April",250.79,IF(J389="Mai",256.52,IF(J389="Juni",259.83,IF(J389="Juli",265.66,IF(J389="August",272.21,IF(J389="September",275.91,IF(J389="Oktober",281.13,IF(J389="November",284.38,IF(J389="Desember",287.34,0))))))))))))</f>
        <v>240.59</v>
      </c>
      <c r="L389" s="20">
        <f>$K$2/K389</f>
        <v>0.99002452304750821</v>
      </c>
      <c r="M389" s="6">
        <v>11</v>
      </c>
      <c r="N389" s="6">
        <v>2800000</v>
      </c>
      <c r="O389" s="6">
        <v>3120000</v>
      </c>
      <c r="P389" s="6">
        <f>O389-N389</f>
        <v>320000</v>
      </c>
      <c r="Q389" s="8">
        <f>P389/N389</f>
        <v>0.11428571428571428</v>
      </c>
      <c r="R389" s="6">
        <v>196772</v>
      </c>
      <c r="S389" s="9">
        <f>(N389+R389)/F389</f>
        <v>49946.2</v>
      </c>
      <c r="T389" s="6">
        <v>55280</v>
      </c>
      <c r="U389" s="5">
        <f>T389-S389</f>
        <v>5333.8000000000029</v>
      </c>
      <c r="V389" s="4">
        <f>U389/S389</f>
        <v>0.10679090701594923</v>
      </c>
      <c r="W389" s="22">
        <f>S389*L389</f>
        <v>49447.962833035454</v>
      </c>
      <c r="X389" s="22">
        <f>T389*L389</f>
        <v>54728.555634066252</v>
      </c>
      <c r="Y389" s="22">
        <f>X389-W389</f>
        <v>5280.592801030798</v>
      </c>
      <c r="Z389" s="8">
        <f>Y389/W389</f>
        <v>0.10679090701594914</v>
      </c>
      <c r="AA389" s="6">
        <v>651</v>
      </c>
      <c r="AB389" s="6">
        <v>1892</v>
      </c>
      <c r="AC389" s="6">
        <f>2016-AB389</f>
        <v>124</v>
      </c>
      <c r="AD389" s="6" t="s">
        <v>191</v>
      </c>
    </row>
    <row r="390" spans="1:30" x14ac:dyDescent="0.2">
      <c r="A390">
        <v>7</v>
      </c>
      <c r="B390" s="2" t="s">
        <v>1168</v>
      </c>
      <c r="C390" s="2" t="s">
        <v>22</v>
      </c>
      <c r="D390" s="2" t="s">
        <v>23</v>
      </c>
      <c r="E390" s="6" t="s">
        <v>2767</v>
      </c>
      <c r="F390" s="2">
        <v>73</v>
      </c>
      <c r="G390" s="2">
        <v>81</v>
      </c>
      <c r="H390" s="3">
        <v>42406</v>
      </c>
      <c r="I390" s="3">
        <v>42417</v>
      </c>
      <c r="J390" s="3" t="s">
        <v>2534</v>
      </c>
      <c r="K390" s="17">
        <f>IF(J390="Januar",238.19,IF(J390="Februar",240.59,IF(J390="Mars",245.99,IF(J390="April",250.79,IF(J390="Mai",256.52,IF(J390="Juni",259.83,IF(J390="Juli",265.66,IF(J390="August",272.21,IF(J390="September",275.91,IF(J390="Oktober",281.13,IF(J390="November",284.38,IF(J390="Desember",287.34,0))))))))))))</f>
        <v>240.59</v>
      </c>
      <c r="L390" s="20">
        <f>$K$2/K390</f>
        <v>0.99002452304750821</v>
      </c>
      <c r="M390" s="2">
        <v>11</v>
      </c>
      <c r="N390" s="2">
        <v>4250000</v>
      </c>
      <c r="O390" s="2">
        <v>4600000</v>
      </c>
      <c r="P390" s="2">
        <f>O390-N390</f>
        <v>350000</v>
      </c>
      <c r="Q390" s="4">
        <f>P390/N390</f>
        <v>8.2352941176470587E-2</v>
      </c>
      <c r="R390" s="2"/>
      <c r="S390" s="9">
        <f>(N390+R390)/F390</f>
        <v>58219.178082191778</v>
      </c>
      <c r="T390" s="2">
        <v>63014</v>
      </c>
      <c r="U390" s="5">
        <f>T390-S390</f>
        <v>4794.8219178082218</v>
      </c>
      <c r="V390" s="4">
        <f>U390/S390</f>
        <v>8.2358117647058873E-2</v>
      </c>
      <c r="W390" s="22">
        <f>S390*L390</f>
        <v>57638.414013039859</v>
      </c>
      <c r="X390" s="22">
        <f>T390*L390</f>
        <v>62385.405295315679</v>
      </c>
      <c r="Y390" s="22">
        <f>X390-W390</f>
        <v>4746.9912822758197</v>
      </c>
      <c r="Z390" s="8">
        <f>Y390/W390</f>
        <v>8.2358117647058804E-2</v>
      </c>
      <c r="AA390" s="11">
        <v>18871</v>
      </c>
      <c r="AB390" s="2">
        <v>2006</v>
      </c>
      <c r="AC390" s="2">
        <f>2016-AB390</f>
        <v>10</v>
      </c>
      <c r="AD390" s="2" t="s">
        <v>774</v>
      </c>
    </row>
    <row r="391" spans="1:30" x14ac:dyDescent="0.2">
      <c r="A391">
        <v>7</v>
      </c>
      <c r="B391" s="6" t="s">
        <v>2447</v>
      </c>
      <c r="C391" s="6" t="s">
        <v>22</v>
      </c>
      <c r="D391" s="6" t="s">
        <v>23</v>
      </c>
      <c r="E391" s="6" t="s">
        <v>2767</v>
      </c>
      <c r="F391" s="6">
        <v>138</v>
      </c>
      <c r="G391" s="6">
        <v>167</v>
      </c>
      <c r="H391" s="7">
        <v>42406</v>
      </c>
      <c r="I391" s="7">
        <v>42417</v>
      </c>
      <c r="J391" s="3" t="s">
        <v>2534</v>
      </c>
      <c r="K391" s="17">
        <f>IF(J391="Januar",238.19,IF(J391="Februar",240.59,IF(J391="Mars",245.99,IF(J391="April",250.79,IF(J391="Mai",256.52,IF(J391="Juni",259.83,IF(J391="Juli",265.66,IF(J391="August",272.21,IF(J391="September",275.91,IF(J391="Oktober",281.13,IF(J391="November",284.38,IF(J391="Desember",287.34,0))))))))))))</f>
        <v>240.59</v>
      </c>
      <c r="L391" s="20">
        <f>$K$2/K391</f>
        <v>0.99002452304750821</v>
      </c>
      <c r="M391" s="6">
        <v>11</v>
      </c>
      <c r="N391" s="6">
        <v>8900000</v>
      </c>
      <c r="O391" s="6">
        <v>8500000</v>
      </c>
      <c r="P391" s="6">
        <f>O391-N391</f>
        <v>-400000</v>
      </c>
      <c r="Q391" s="8">
        <f>P391/N391</f>
        <v>-4.49438202247191E-2</v>
      </c>
      <c r="R391" s="6"/>
      <c r="S391" s="9">
        <f>(N391+R391)/F391</f>
        <v>64492.753623188408</v>
      </c>
      <c r="T391" s="6">
        <v>61594</v>
      </c>
      <c r="U391" s="5">
        <f>T391-S391</f>
        <v>-2898.7536231884078</v>
      </c>
      <c r="V391" s="4">
        <f>U391/S391</f>
        <v>-4.4946966292134863E-2</v>
      </c>
      <c r="W391" s="22">
        <f>S391*L391</f>
        <v>63849.407645817562</v>
      </c>
      <c r="X391" s="22">
        <f>T391*L391</f>
        <v>60979.570472588224</v>
      </c>
      <c r="Y391" s="22">
        <f>X391-W391</f>
        <v>-2869.8371732293381</v>
      </c>
      <c r="Z391" s="8">
        <f>Y391/W391</f>
        <v>-4.4946966292134835E-2</v>
      </c>
      <c r="AA391" s="6">
        <v>410</v>
      </c>
      <c r="AB391" s="6">
        <v>1899</v>
      </c>
      <c r="AC391" s="6">
        <f>2016-AB391</f>
        <v>117</v>
      </c>
      <c r="AD391" s="6" t="s">
        <v>2448</v>
      </c>
    </row>
    <row r="392" spans="1:30" x14ac:dyDescent="0.2">
      <c r="A392">
        <v>7</v>
      </c>
      <c r="B392" s="6" t="s">
        <v>172</v>
      </c>
      <c r="C392" s="6" t="s">
        <v>22</v>
      </c>
      <c r="D392" s="6" t="s">
        <v>23</v>
      </c>
      <c r="E392" s="6" t="s">
        <v>2767</v>
      </c>
      <c r="F392" s="6">
        <v>32</v>
      </c>
      <c r="G392" s="6">
        <v>36</v>
      </c>
      <c r="H392" s="7">
        <v>42405</v>
      </c>
      <c r="I392" s="7">
        <v>42417</v>
      </c>
      <c r="J392" s="3" t="s">
        <v>2534</v>
      </c>
      <c r="K392" s="17">
        <f>IF(J392="Januar",238.19,IF(J392="Februar",240.59,IF(J392="Mars",245.99,IF(J392="April",250.79,IF(J392="Mai",256.52,IF(J392="Juni",259.83,IF(J392="Juli",265.66,IF(J392="August",272.21,IF(J392="September",275.91,IF(J392="Oktober",281.13,IF(J392="November",284.38,IF(J392="Desember",287.34,0))))))))))))</f>
        <v>240.59</v>
      </c>
      <c r="L392" s="20">
        <f>$K$2/K392</f>
        <v>0.99002452304750821</v>
      </c>
      <c r="M392" s="6">
        <v>12</v>
      </c>
      <c r="N392" s="6">
        <v>2350000</v>
      </c>
      <c r="O392" s="6">
        <v>2720000</v>
      </c>
      <c r="P392" s="6">
        <f>O392-N392</f>
        <v>370000</v>
      </c>
      <c r="Q392" s="8">
        <f>P392/N392</f>
        <v>0.1574468085106383</v>
      </c>
      <c r="R392" s="6"/>
      <c r="S392" s="9">
        <f>(N392+R392)/F392</f>
        <v>73437.5</v>
      </c>
      <c r="T392" s="6">
        <v>85000</v>
      </c>
      <c r="U392" s="5">
        <f>T392-S392</f>
        <v>11562.5</v>
      </c>
      <c r="V392" s="8">
        <f>U392/S392</f>
        <v>0.1574468085106383</v>
      </c>
      <c r="W392" s="22">
        <f>S392*L392</f>
        <v>72704.925911301383</v>
      </c>
      <c r="X392" s="22">
        <f>T392*L392</f>
        <v>84152.084459038204</v>
      </c>
      <c r="Y392" s="22">
        <f>X392-W392</f>
        <v>11447.158547736821</v>
      </c>
      <c r="Z392" s="8">
        <f>Y392/W392</f>
        <v>0.15744680851063839</v>
      </c>
      <c r="AA392" s="10">
        <v>3404</v>
      </c>
      <c r="AB392" s="6">
        <v>2004</v>
      </c>
      <c r="AC392" s="6">
        <f>2016-AB392</f>
        <v>12</v>
      </c>
      <c r="AD392" s="6" t="s">
        <v>29</v>
      </c>
    </row>
    <row r="393" spans="1:30" x14ac:dyDescent="0.2">
      <c r="A393">
        <v>7</v>
      </c>
      <c r="B393" s="2" t="s">
        <v>1047</v>
      </c>
      <c r="C393" s="2" t="s">
        <v>22</v>
      </c>
      <c r="D393" s="2" t="s">
        <v>23</v>
      </c>
      <c r="E393" s="6" t="s">
        <v>2767</v>
      </c>
      <c r="F393" s="2">
        <v>60</v>
      </c>
      <c r="G393" s="2">
        <v>68</v>
      </c>
      <c r="H393" s="3">
        <v>42405</v>
      </c>
      <c r="I393" s="3">
        <v>42417</v>
      </c>
      <c r="J393" s="3" t="s">
        <v>2534</v>
      </c>
      <c r="K393" s="17">
        <f>IF(J393="Januar",238.19,IF(J393="Februar",240.59,IF(J393="Mars",245.99,IF(J393="April",250.79,IF(J393="Mai",256.52,IF(J393="Juni",259.83,IF(J393="Juli",265.66,IF(J393="August",272.21,IF(J393="September",275.91,IF(J393="Oktober",281.13,IF(J393="November",284.38,IF(J393="Desember",287.34,0))))))))))))</f>
        <v>240.59</v>
      </c>
      <c r="L393" s="20">
        <f>$K$2/K393</f>
        <v>0.99002452304750821</v>
      </c>
      <c r="M393" s="2">
        <v>12</v>
      </c>
      <c r="N393" s="2">
        <v>3550000</v>
      </c>
      <c r="O393" s="2">
        <v>3550000</v>
      </c>
      <c r="P393" s="2">
        <f>O393-N393</f>
        <v>0</v>
      </c>
      <c r="Q393" s="4">
        <f>P393/N393</f>
        <v>0</v>
      </c>
      <c r="R393" s="2">
        <v>40420</v>
      </c>
      <c r="S393" s="9">
        <f>(N393+R393)/F393</f>
        <v>59840.333333333336</v>
      </c>
      <c r="T393" s="2">
        <v>59840</v>
      </c>
      <c r="U393" s="5">
        <f>T393-S393</f>
        <v>-0.33333333333575865</v>
      </c>
      <c r="V393" s="4">
        <f>U393/S393</f>
        <v>-5.5703789529206943E-6</v>
      </c>
      <c r="W393" s="22">
        <f>S393*L393</f>
        <v>59243.397467337243</v>
      </c>
      <c r="X393" s="22">
        <f>T393*L393</f>
        <v>59243.067459162892</v>
      </c>
      <c r="Y393" s="22">
        <f>X393-W393</f>
        <v>-0.33000817435095087</v>
      </c>
      <c r="Z393" s="8">
        <f>Y393/W393</f>
        <v>-5.5703789529102343E-6</v>
      </c>
      <c r="AA393" s="11">
        <v>5580</v>
      </c>
      <c r="AB393" s="2">
        <v>1990</v>
      </c>
      <c r="AC393" s="2">
        <f>2016-AB393</f>
        <v>26</v>
      </c>
      <c r="AD393" s="2" t="s">
        <v>103</v>
      </c>
    </row>
    <row r="394" spans="1:30" x14ac:dyDescent="0.2">
      <c r="A394">
        <v>7</v>
      </c>
      <c r="B394" s="6" t="s">
        <v>1336</v>
      </c>
      <c r="C394" s="6" t="s">
        <v>22</v>
      </c>
      <c r="D394" s="6" t="s">
        <v>23</v>
      </c>
      <c r="E394" s="6" t="s">
        <v>2767</v>
      </c>
      <c r="F394" s="6">
        <v>66</v>
      </c>
      <c r="G394" s="6">
        <v>74</v>
      </c>
      <c r="H394" s="7">
        <v>42405</v>
      </c>
      <c r="I394" s="7">
        <v>42417</v>
      </c>
      <c r="J394" s="3" t="s">
        <v>2534</v>
      </c>
      <c r="K394" s="17">
        <f>IF(J394="Januar",238.19,IF(J394="Februar",240.59,IF(J394="Mars",245.99,IF(J394="April",250.79,IF(J394="Mai",256.52,IF(J394="Juni",259.83,IF(J394="Juli",265.66,IF(J394="August",272.21,IF(J394="September",275.91,IF(J394="Oktober",281.13,IF(J394="November",284.38,IF(J394="Desember",287.34,0))))))))))))</f>
        <v>240.59</v>
      </c>
      <c r="L394" s="20">
        <f>$K$2/K394</f>
        <v>0.99002452304750821</v>
      </c>
      <c r="M394" s="6">
        <v>12</v>
      </c>
      <c r="N394" s="6">
        <v>2490000</v>
      </c>
      <c r="O394" s="6">
        <v>2490000</v>
      </c>
      <c r="P394" s="6">
        <f>O394-N394</f>
        <v>0</v>
      </c>
      <c r="Q394" s="8">
        <f>P394/N394</f>
        <v>0</v>
      </c>
      <c r="R394" s="6">
        <v>289508</v>
      </c>
      <c r="S394" s="9">
        <f>(N394+R394)/F394</f>
        <v>42113.757575757576</v>
      </c>
      <c r="T394" s="6">
        <v>42114</v>
      </c>
      <c r="U394" s="5">
        <f>T394-S394</f>
        <v>0.24242424242402194</v>
      </c>
      <c r="V394" s="4">
        <f>U394/S394</f>
        <v>5.75641444456553E-6</v>
      </c>
      <c r="W394" s="22">
        <f>S394*L394</f>
        <v>41693.652757677781</v>
      </c>
      <c r="X394" s="22">
        <f>T394*L394</f>
        <v>41693.89276362276</v>
      </c>
      <c r="Y394" s="22">
        <f>X394-W394</f>
        <v>0.24000594497920247</v>
      </c>
      <c r="Z394" s="8">
        <f>Y394/W394</f>
        <v>5.7564144445225176E-6</v>
      </c>
      <c r="AA394" s="10">
        <v>7686</v>
      </c>
      <c r="AB394" s="6">
        <v>1954</v>
      </c>
      <c r="AC394" s="6">
        <f>2016-AB394</f>
        <v>62</v>
      </c>
      <c r="AD394" s="6" t="s">
        <v>37</v>
      </c>
    </row>
    <row r="395" spans="1:30" x14ac:dyDescent="0.2">
      <c r="A395">
        <v>7</v>
      </c>
      <c r="B395" s="6" t="s">
        <v>1390</v>
      </c>
      <c r="C395" s="6" t="s">
        <v>22</v>
      </c>
      <c r="D395" s="6" t="s">
        <v>23</v>
      </c>
      <c r="E395" s="6" t="s">
        <v>2767</v>
      </c>
      <c r="F395" s="6">
        <v>67</v>
      </c>
      <c r="G395" s="6"/>
      <c r="H395" s="7">
        <v>42405</v>
      </c>
      <c r="I395" s="7">
        <v>42417</v>
      </c>
      <c r="J395" s="3" t="s">
        <v>2534</v>
      </c>
      <c r="K395" s="17">
        <f>IF(J395="Januar",238.19,IF(J395="Februar",240.59,IF(J395="Mars",245.99,IF(J395="April",250.79,IF(J395="Mai",256.52,IF(J395="Juni",259.83,IF(J395="Juli",265.66,IF(J395="August",272.21,IF(J395="September",275.91,IF(J395="Oktober",281.13,IF(J395="November",284.38,IF(J395="Desember",287.34,0))))))))))))</f>
        <v>240.59</v>
      </c>
      <c r="L395" s="20">
        <f>$K$2/K395</f>
        <v>0.99002452304750821</v>
      </c>
      <c r="M395" s="6">
        <v>12</v>
      </c>
      <c r="N395" s="6">
        <v>3150000</v>
      </c>
      <c r="O395" s="6">
        <v>3150000</v>
      </c>
      <c r="P395" s="6">
        <f>O395-N395</f>
        <v>0</v>
      </c>
      <c r="Q395" s="8">
        <f>P395/N395</f>
        <v>0</v>
      </c>
      <c r="R395" s="6">
        <v>57682</v>
      </c>
      <c r="S395" s="9">
        <f>(N395+R395)/F395</f>
        <v>47875.850746268654</v>
      </c>
      <c r="T395" s="6">
        <v>47876</v>
      </c>
      <c r="U395" s="5">
        <f>T395-S395</f>
        <v>0.14925373134610709</v>
      </c>
      <c r="V395" s="4">
        <f>U395/S395</f>
        <v>3.1175160131799773E-6</v>
      </c>
      <c r="W395" s="22">
        <f>S395*L395</f>
        <v>47398.266300568313</v>
      </c>
      <c r="X395" s="22">
        <f>T395*L395</f>
        <v>47398.414065422505</v>
      </c>
      <c r="Y395" s="22">
        <f>X395-W395</f>
        <v>0.14776485419133678</v>
      </c>
      <c r="Z395" s="8">
        <f>Y395/W395</f>
        <v>3.1175160132294767E-6</v>
      </c>
      <c r="AA395" s="10">
        <v>8838</v>
      </c>
      <c r="AB395" s="6">
        <v>1954</v>
      </c>
      <c r="AC395" s="6">
        <f>2016-AB395</f>
        <v>62</v>
      </c>
      <c r="AD395" s="6" t="s">
        <v>371</v>
      </c>
    </row>
    <row r="396" spans="1:30" x14ac:dyDescent="0.2">
      <c r="A396">
        <v>7</v>
      </c>
      <c r="B396" s="2" t="s">
        <v>1678</v>
      </c>
      <c r="C396" s="2" t="s">
        <v>22</v>
      </c>
      <c r="D396" s="2" t="s">
        <v>23</v>
      </c>
      <c r="E396" s="6" t="s">
        <v>2767</v>
      </c>
      <c r="F396" s="2">
        <v>75</v>
      </c>
      <c r="G396" s="2">
        <v>82</v>
      </c>
      <c r="H396" s="3">
        <v>42405</v>
      </c>
      <c r="I396" s="3">
        <v>42417</v>
      </c>
      <c r="J396" s="3" t="s">
        <v>2534</v>
      </c>
      <c r="K396" s="17">
        <f>IF(J396="Januar",238.19,IF(J396="Februar",240.59,IF(J396="Mars",245.99,IF(J396="April",250.79,IF(J396="Mai",256.52,IF(J396="Juni",259.83,IF(J396="Juli",265.66,IF(J396="August",272.21,IF(J396="September",275.91,IF(J396="Oktober",281.13,IF(J396="November",284.38,IF(J396="Desember",287.34,0))))))))))))</f>
        <v>240.59</v>
      </c>
      <c r="L396" s="20">
        <f>$K$2/K396</f>
        <v>0.99002452304750821</v>
      </c>
      <c r="M396" s="2">
        <v>12</v>
      </c>
      <c r="N396" s="2">
        <v>5000000</v>
      </c>
      <c r="O396" s="2">
        <v>4900000</v>
      </c>
      <c r="P396" s="2">
        <f>O396-N396</f>
        <v>-100000</v>
      </c>
      <c r="Q396" s="4">
        <f>P396/N396</f>
        <v>-0.02</v>
      </c>
      <c r="R396" s="2"/>
      <c r="S396" s="9">
        <f>(N396+R396)/F396</f>
        <v>66666.666666666672</v>
      </c>
      <c r="T396" s="2">
        <v>65333</v>
      </c>
      <c r="U396" s="5">
        <f>T396-S396</f>
        <v>-1333.6666666666715</v>
      </c>
      <c r="V396" s="4">
        <f>U396/S396</f>
        <v>-2.0005000000000071E-2</v>
      </c>
      <c r="W396" s="22">
        <f>S396*L396</f>
        <v>66001.634869833884</v>
      </c>
      <c r="X396" s="22">
        <f>T396*L396</f>
        <v>64681.272164262853</v>
      </c>
      <c r="Y396" s="22">
        <f>X396-W396</f>
        <v>-1320.3627055710313</v>
      </c>
      <c r="Z396" s="8">
        <f>Y396/W396</f>
        <v>-2.0005000000000068E-2</v>
      </c>
      <c r="AA396" s="11">
        <v>18871</v>
      </c>
      <c r="AB396" s="2">
        <v>2006</v>
      </c>
      <c r="AC396" s="2">
        <f>2016-AB396</f>
        <v>10</v>
      </c>
      <c r="AD396" s="2" t="s">
        <v>94</v>
      </c>
    </row>
    <row r="397" spans="1:30" x14ac:dyDescent="0.2">
      <c r="A397">
        <v>7</v>
      </c>
      <c r="B397" s="6" t="s">
        <v>2138</v>
      </c>
      <c r="C397" s="6" t="s">
        <v>22</v>
      </c>
      <c r="D397" s="6" t="s">
        <v>23</v>
      </c>
      <c r="E397" s="6" t="s">
        <v>2767</v>
      </c>
      <c r="F397" s="6">
        <v>97</v>
      </c>
      <c r="G397" s="6">
        <v>109</v>
      </c>
      <c r="H397" s="7">
        <v>42405</v>
      </c>
      <c r="I397" s="7">
        <v>42417</v>
      </c>
      <c r="J397" s="3" t="s">
        <v>2534</v>
      </c>
      <c r="K397" s="17">
        <f>IF(J397="Januar",238.19,IF(J397="Februar",240.59,IF(J397="Mars",245.99,IF(J397="April",250.79,IF(J397="Mai",256.52,IF(J397="Juni",259.83,IF(J397="Juli",265.66,IF(J397="August",272.21,IF(J397="September",275.91,IF(J397="Oktober",281.13,IF(J397="November",284.38,IF(J397="Desember",287.34,0))))))))))))</f>
        <v>240.59</v>
      </c>
      <c r="L397" s="20">
        <f>$K$2/K397</f>
        <v>0.99002452304750821</v>
      </c>
      <c r="M397" s="6">
        <v>12</v>
      </c>
      <c r="N397" s="6">
        <v>6150000</v>
      </c>
      <c r="O397" s="6">
        <v>7200000</v>
      </c>
      <c r="P397" s="6">
        <f>O397-N397</f>
        <v>1050000</v>
      </c>
      <c r="Q397" s="8">
        <f>P397/N397</f>
        <v>0.17073170731707318</v>
      </c>
      <c r="R397" s="6">
        <v>33905</v>
      </c>
      <c r="S397" s="9">
        <f>(N397+R397)/F397</f>
        <v>63751.597938144332</v>
      </c>
      <c r="T397" s="6">
        <v>74576</v>
      </c>
      <c r="U397" s="5">
        <f>T397-S397</f>
        <v>10824.402061855668</v>
      </c>
      <c r="V397" s="4">
        <f>U397/S397</f>
        <v>0.16979028623499226</v>
      </c>
      <c r="W397" s="22">
        <f>S397*L397</f>
        <v>63115.64534222785</v>
      </c>
      <c r="X397" s="22">
        <f>T397*L397</f>
        <v>73832.068830790973</v>
      </c>
      <c r="Y397" s="22">
        <f>X397-W397</f>
        <v>10716.423488563123</v>
      </c>
      <c r="Z397" s="8">
        <f>Y397/W397</f>
        <v>0.16979028623499226</v>
      </c>
      <c r="AA397" s="10">
        <v>1030</v>
      </c>
      <c r="AB397" s="6">
        <v>1953</v>
      </c>
      <c r="AC397" s="6">
        <f>2016-AB397</f>
        <v>63</v>
      </c>
      <c r="AD397" s="6" t="s">
        <v>37</v>
      </c>
    </row>
    <row r="398" spans="1:30" x14ac:dyDescent="0.2">
      <c r="A398">
        <v>7</v>
      </c>
      <c r="B398" s="2" t="s">
        <v>538</v>
      </c>
      <c r="C398" s="2" t="s">
        <v>22</v>
      </c>
      <c r="D398" s="2" t="s">
        <v>23</v>
      </c>
      <c r="E398" s="6" t="s">
        <v>2767</v>
      </c>
      <c r="F398" s="2">
        <v>45</v>
      </c>
      <c r="G398" s="2">
        <v>52</v>
      </c>
      <c r="H398" s="3">
        <v>42401</v>
      </c>
      <c r="I398" s="3">
        <v>42417</v>
      </c>
      <c r="J398" s="3" t="s">
        <v>2534</v>
      </c>
      <c r="K398" s="17">
        <f>IF(J398="Januar",238.19,IF(J398="Februar",240.59,IF(J398="Mars",245.99,IF(J398="April",250.79,IF(J398="Mai",256.52,IF(J398="Juni",259.83,IF(J398="Juli",265.66,IF(J398="August",272.21,IF(J398="September",275.91,IF(J398="Oktober",281.13,IF(J398="November",284.38,IF(J398="Desember",287.34,0))))))))))))</f>
        <v>240.59</v>
      </c>
      <c r="L398" s="20">
        <f>$K$2/K398</f>
        <v>0.99002452304750821</v>
      </c>
      <c r="M398" s="2">
        <v>16</v>
      </c>
      <c r="N398" s="2">
        <v>2490000</v>
      </c>
      <c r="O398" s="2">
        <v>2560000</v>
      </c>
      <c r="P398" s="2">
        <f>O398-N398</f>
        <v>70000</v>
      </c>
      <c r="Q398" s="4">
        <f>P398/N398</f>
        <v>2.8112449799196786E-2</v>
      </c>
      <c r="R398" s="2"/>
      <c r="S398" s="9">
        <f>(N398+R398)/F398</f>
        <v>55333.333333333336</v>
      </c>
      <c r="T398" s="2">
        <v>56889</v>
      </c>
      <c r="U398" s="5">
        <f>T398-S398</f>
        <v>1555.6666666666642</v>
      </c>
      <c r="V398" s="4">
        <f>U398/S398</f>
        <v>2.8114457831325258E-2</v>
      </c>
      <c r="W398" s="22">
        <f>S398*L398</f>
        <v>54781.35694196212</v>
      </c>
      <c r="X398" s="22">
        <f>T398*L398</f>
        <v>56321.505091649691</v>
      </c>
      <c r="Y398" s="22">
        <f>X398-W398</f>
        <v>1540.1481496875713</v>
      </c>
      <c r="Z398" s="8">
        <f>Y398/W398</f>
        <v>2.8114457831325258E-2</v>
      </c>
      <c r="AA398" s="11">
        <v>2080</v>
      </c>
      <c r="AB398" s="2">
        <v>1967</v>
      </c>
      <c r="AC398" s="2">
        <f>2016-AB398</f>
        <v>49</v>
      </c>
      <c r="AD398" s="2" t="s">
        <v>88</v>
      </c>
    </row>
    <row r="399" spans="1:30" x14ac:dyDescent="0.2">
      <c r="A399">
        <v>7</v>
      </c>
      <c r="B399" s="6" t="s">
        <v>1810</v>
      </c>
      <c r="C399" s="6" t="s">
        <v>22</v>
      </c>
      <c r="D399" s="6" t="s">
        <v>23</v>
      </c>
      <c r="E399" s="6" t="s">
        <v>2767</v>
      </c>
      <c r="F399" s="6">
        <v>79</v>
      </c>
      <c r="G399" s="6">
        <v>88</v>
      </c>
      <c r="H399" s="7">
        <v>42399</v>
      </c>
      <c r="I399" s="7">
        <v>42417</v>
      </c>
      <c r="J399" s="3" t="s">
        <v>2534</v>
      </c>
      <c r="K399" s="17">
        <f>IF(J399="Januar",238.19,IF(J399="Februar",240.59,IF(J399="Mars",245.99,IF(J399="April",250.79,IF(J399="Mai",256.52,IF(J399="Juni",259.83,IF(J399="Juli",265.66,IF(J399="August",272.21,IF(J399="September",275.91,IF(J399="Oktober",281.13,IF(J399="November",284.38,IF(J399="Desember",287.34,0))))))))))))</f>
        <v>240.59</v>
      </c>
      <c r="L399" s="20">
        <f>$K$2/K399</f>
        <v>0.99002452304750821</v>
      </c>
      <c r="M399" s="6">
        <v>18</v>
      </c>
      <c r="N399" s="6">
        <v>4850000</v>
      </c>
      <c r="O399" s="6">
        <v>4850000</v>
      </c>
      <c r="P399" s="6">
        <f>O399-N399</f>
        <v>0</v>
      </c>
      <c r="Q399" s="8">
        <f>P399/N399</f>
        <v>0</v>
      </c>
      <c r="R399" s="6">
        <v>57057</v>
      </c>
      <c r="S399" s="9">
        <f>(N399+R399)/F399</f>
        <v>62114.645569620254</v>
      </c>
      <c r="T399" s="6">
        <v>62115</v>
      </c>
      <c r="U399" s="5">
        <f>T399-S399</f>
        <v>0.35443037974619074</v>
      </c>
      <c r="V399" s="4">
        <f>U399/S399</f>
        <v>5.7060678121222286E-6</v>
      </c>
      <c r="W399" s="22">
        <f>S399*L399</f>
        <v>61495.022354328314</v>
      </c>
      <c r="X399" s="22">
        <f>T399*L399</f>
        <v>61495.373249095974</v>
      </c>
      <c r="Y399" s="22">
        <f>X399-W399</f>
        <v>0.35089476766006555</v>
      </c>
      <c r="Z399" s="8">
        <f>Y399/W399</f>
        <v>5.706067812094517E-6</v>
      </c>
      <c r="AA399" s="6">
        <v>736</v>
      </c>
      <c r="AB399" s="6">
        <v>1899</v>
      </c>
      <c r="AC399" s="6">
        <f>2016-AB399</f>
        <v>117</v>
      </c>
      <c r="AD399" s="6" t="s">
        <v>112</v>
      </c>
    </row>
    <row r="400" spans="1:30" x14ac:dyDescent="0.2">
      <c r="A400">
        <v>7</v>
      </c>
      <c r="B400" s="2" t="s">
        <v>1576</v>
      </c>
      <c r="C400" s="2" t="s">
        <v>22</v>
      </c>
      <c r="D400" s="2" t="s">
        <v>23</v>
      </c>
      <c r="E400" s="6" t="s">
        <v>2767</v>
      </c>
      <c r="F400" s="2">
        <v>72</v>
      </c>
      <c r="G400" s="2">
        <v>79</v>
      </c>
      <c r="H400" s="3">
        <v>42392</v>
      </c>
      <c r="I400" s="3">
        <v>42417</v>
      </c>
      <c r="J400" s="3" t="s">
        <v>2534</v>
      </c>
      <c r="K400" s="17">
        <f>IF(J400="Januar",238.19,IF(J400="Februar",240.59,IF(J400="Mars",245.99,IF(J400="April",250.79,IF(J400="Mai",256.52,IF(J400="Juni",259.83,IF(J400="Juli",265.66,IF(J400="August",272.21,IF(J400="September",275.91,IF(J400="Oktober",281.13,IF(J400="November",284.38,IF(J400="Desember",287.34,0))))))))))))</f>
        <v>240.59</v>
      </c>
      <c r="L400" s="20">
        <f>$K$2/K400</f>
        <v>0.99002452304750821</v>
      </c>
      <c r="M400" s="2">
        <v>25</v>
      </c>
      <c r="N400" s="2">
        <v>3200000</v>
      </c>
      <c r="O400" s="2">
        <v>3000000</v>
      </c>
      <c r="P400" s="2">
        <f>O400-N400</f>
        <v>-200000</v>
      </c>
      <c r="Q400" s="4">
        <f>P400/N400</f>
        <v>-6.25E-2</v>
      </c>
      <c r="R400" s="2"/>
      <c r="S400" s="9">
        <f>(N400+R400)/F400</f>
        <v>44444.444444444445</v>
      </c>
      <c r="T400" s="2">
        <v>41667</v>
      </c>
      <c r="U400" s="5">
        <f>T400-S400</f>
        <v>-2777.4444444444453</v>
      </c>
      <c r="V400" s="4">
        <f>U400/S400</f>
        <v>-6.249250000000002E-2</v>
      </c>
      <c r="W400" s="22">
        <f>S400*L400</f>
        <v>44001.08991322259</v>
      </c>
      <c r="X400" s="22">
        <f>T400*L400</f>
        <v>41251.351801820521</v>
      </c>
      <c r="Y400" s="22">
        <f>X400-W400</f>
        <v>-2749.7381114020682</v>
      </c>
      <c r="Z400" s="8">
        <f>Y400/W400</f>
        <v>-6.2492500000000124E-2</v>
      </c>
      <c r="AA400" s="2"/>
      <c r="AB400" s="2">
        <v>1975</v>
      </c>
      <c r="AC400" s="2">
        <f>2016-AB400</f>
        <v>41</v>
      </c>
      <c r="AD400" s="2" t="s">
        <v>206</v>
      </c>
    </row>
    <row r="401" spans="1:30" x14ac:dyDescent="0.2">
      <c r="A401">
        <v>7</v>
      </c>
      <c r="B401" s="6" t="s">
        <v>1181</v>
      </c>
      <c r="C401" s="6" t="s">
        <v>22</v>
      </c>
      <c r="D401" s="6" t="s">
        <v>23</v>
      </c>
      <c r="E401" s="6" t="s">
        <v>2767</v>
      </c>
      <c r="F401" s="6">
        <v>61</v>
      </c>
      <c r="G401" s="6">
        <v>70</v>
      </c>
      <c r="H401" s="7">
        <v>42405</v>
      </c>
      <c r="I401" s="7">
        <v>42418</v>
      </c>
      <c r="J401" s="3" t="s">
        <v>2534</v>
      </c>
      <c r="K401" s="17">
        <f>IF(J401="Januar",238.19,IF(J401="Februar",240.59,IF(J401="Mars",245.99,IF(J401="April",250.79,IF(J401="Mai",256.52,IF(J401="Juni",259.83,IF(J401="Juli",265.66,IF(J401="August",272.21,IF(J401="September",275.91,IF(J401="Oktober",281.13,IF(J401="November",284.38,IF(J401="Desember",287.34,0))))))))))))</f>
        <v>240.59</v>
      </c>
      <c r="L401" s="20">
        <f>$K$2/K401</f>
        <v>0.99002452304750821</v>
      </c>
      <c r="M401" s="6">
        <v>13</v>
      </c>
      <c r="N401" s="6">
        <v>4490000</v>
      </c>
      <c r="O401" s="6">
        <v>4550000</v>
      </c>
      <c r="P401" s="6">
        <f>O401-N401</f>
        <v>60000</v>
      </c>
      <c r="Q401" s="8">
        <f>P401/N401</f>
        <v>1.3363028953229399E-2</v>
      </c>
      <c r="R401" s="6"/>
      <c r="S401" s="9">
        <f>(N401+R401)/F401</f>
        <v>73606.557377049176</v>
      </c>
      <c r="T401" s="6">
        <v>74590</v>
      </c>
      <c r="U401" s="5">
        <f>T401-S401</f>
        <v>983.44262295082444</v>
      </c>
      <c r="V401" s="4">
        <f>U401/S401</f>
        <v>1.336080178173726E-2</v>
      </c>
      <c r="W401" s="22">
        <f>S401*L401</f>
        <v>72872.29686038215</v>
      </c>
      <c r="X401" s="22">
        <f>T401*L401</f>
        <v>73845.92917411364</v>
      </c>
      <c r="Y401" s="22">
        <f>X401-W401</f>
        <v>973.63231373149029</v>
      </c>
      <c r="Z401" s="8">
        <f>Y401/W401</f>
        <v>1.3360801781737396E-2</v>
      </c>
      <c r="AA401" s="10">
        <v>1176</v>
      </c>
      <c r="AB401" s="6">
        <v>1891</v>
      </c>
      <c r="AC401" s="6">
        <f>2016-AB401</f>
        <v>125</v>
      </c>
      <c r="AD401" s="6" t="s">
        <v>494</v>
      </c>
    </row>
    <row r="402" spans="1:30" x14ac:dyDescent="0.2">
      <c r="A402">
        <v>7</v>
      </c>
      <c r="B402" s="2" t="s">
        <v>2281</v>
      </c>
      <c r="C402" s="2" t="s">
        <v>22</v>
      </c>
      <c r="D402" s="2" t="s">
        <v>23</v>
      </c>
      <c r="E402" s="6" t="s">
        <v>2767</v>
      </c>
      <c r="F402" s="2">
        <v>109</v>
      </c>
      <c r="G402" s="2">
        <v>120</v>
      </c>
      <c r="H402" s="3">
        <v>42407</v>
      </c>
      <c r="I402" s="3">
        <v>42419</v>
      </c>
      <c r="J402" s="3" t="s">
        <v>2534</v>
      </c>
      <c r="K402" s="17">
        <f>IF(J402="Januar",238.19,IF(J402="Februar",240.59,IF(J402="Mars",245.99,IF(J402="April",250.79,IF(J402="Mai",256.52,IF(J402="Juni",259.83,IF(J402="Juli",265.66,IF(J402="August",272.21,IF(J402="September",275.91,IF(J402="Oktober",281.13,IF(J402="November",284.38,IF(J402="Desember",287.34,0))))))))))))</f>
        <v>240.59</v>
      </c>
      <c r="L402" s="20">
        <f>$K$2/K402</f>
        <v>0.99002452304750821</v>
      </c>
      <c r="M402" s="2">
        <v>12</v>
      </c>
      <c r="N402" s="2">
        <v>5300000</v>
      </c>
      <c r="O402" s="2">
        <v>5100000</v>
      </c>
      <c r="P402" s="2">
        <f>O402-N402</f>
        <v>-200000</v>
      </c>
      <c r="Q402" s="4">
        <f>P402/N402</f>
        <v>-3.7735849056603772E-2</v>
      </c>
      <c r="R402" s="2">
        <v>13585</v>
      </c>
      <c r="S402" s="9">
        <f>(N402+R402)/F402</f>
        <v>48748.48623853211</v>
      </c>
      <c r="T402" s="2">
        <v>46914</v>
      </c>
      <c r="U402" s="5">
        <f>T402-S402</f>
        <v>-1834.4862385321103</v>
      </c>
      <c r="V402" s="4">
        <f>U402/S402</f>
        <v>-3.7631655464248716E-2</v>
      </c>
      <c r="W402" s="22">
        <f>S402*L402</f>
        <v>48262.196837590767</v>
      </c>
      <c r="X402" s="22">
        <f>T402*L402</f>
        <v>46446.010474250797</v>
      </c>
      <c r="Y402" s="22">
        <f>X402-W402</f>
        <v>-1816.1863633399698</v>
      </c>
      <c r="Z402" s="8">
        <f>Y402/W402</f>
        <v>-3.7631655464248716E-2</v>
      </c>
      <c r="AA402" s="11">
        <v>13199</v>
      </c>
      <c r="AB402" s="2">
        <v>1974</v>
      </c>
      <c r="AC402" s="2">
        <f>2016-AB402</f>
        <v>42</v>
      </c>
      <c r="AD402" s="2" t="s">
        <v>127</v>
      </c>
    </row>
    <row r="403" spans="1:30" x14ac:dyDescent="0.2">
      <c r="A403">
        <v>7</v>
      </c>
      <c r="B403" s="2" t="s">
        <v>2177</v>
      </c>
      <c r="C403" s="2" t="s">
        <v>22</v>
      </c>
      <c r="D403" s="2" t="s">
        <v>23</v>
      </c>
      <c r="E403" s="6" t="s">
        <v>2767</v>
      </c>
      <c r="F403" s="2">
        <v>100</v>
      </c>
      <c r="G403" s="2">
        <v>110</v>
      </c>
      <c r="H403" s="3">
        <v>42398</v>
      </c>
      <c r="I403" s="3">
        <v>42419</v>
      </c>
      <c r="J403" s="3" t="s">
        <v>2534</v>
      </c>
      <c r="K403" s="17">
        <f>IF(J403="Januar",238.19,IF(J403="Februar",240.59,IF(J403="Mars",245.99,IF(J403="April",250.79,IF(J403="Mai",256.52,IF(J403="Juni",259.83,IF(J403="Juli",265.66,IF(J403="August",272.21,IF(J403="September",275.91,IF(J403="Oktober",281.13,IF(J403="November",284.38,IF(J403="Desember",287.34,0))))))))))))</f>
        <v>240.59</v>
      </c>
      <c r="L403" s="20">
        <f>$K$2/K403</f>
        <v>0.99002452304750821</v>
      </c>
      <c r="M403" s="2">
        <v>21</v>
      </c>
      <c r="N403" s="2">
        <v>5950000</v>
      </c>
      <c r="O403" s="2">
        <v>5825000</v>
      </c>
      <c r="P403" s="2">
        <f>O403-N403</f>
        <v>-125000</v>
      </c>
      <c r="Q403" s="4">
        <f>P403/N403</f>
        <v>-2.100840336134454E-2</v>
      </c>
      <c r="R403" s="2"/>
      <c r="S403" s="9">
        <f>(N403+R403)/F403</f>
        <v>59500</v>
      </c>
      <c r="T403" s="2">
        <v>58250</v>
      </c>
      <c r="U403" s="5">
        <f>T403-S403</f>
        <v>-1250</v>
      </c>
      <c r="V403" s="4">
        <f>U403/S403</f>
        <v>-2.100840336134454E-2</v>
      </c>
      <c r="W403" s="22">
        <f>S403*L403</f>
        <v>58906.459121326741</v>
      </c>
      <c r="X403" s="22">
        <f>T403*L403</f>
        <v>57668.928467517355</v>
      </c>
      <c r="Y403" s="22">
        <f>X403-W403</f>
        <v>-1237.5306538093864</v>
      </c>
      <c r="Z403" s="8">
        <f>Y403/W403</f>
        <v>-2.1008403361344557E-2</v>
      </c>
      <c r="AA403" s="11">
        <v>2824</v>
      </c>
      <c r="AB403" s="2">
        <v>1990</v>
      </c>
      <c r="AC403" s="2">
        <f>2016-AB403</f>
        <v>26</v>
      </c>
      <c r="AD403" s="2" t="s">
        <v>1370</v>
      </c>
    </row>
    <row r="404" spans="1:30" x14ac:dyDescent="0.2">
      <c r="A404">
        <v>7</v>
      </c>
      <c r="B404" s="2" t="s">
        <v>2494</v>
      </c>
      <c r="C404" s="2" t="s">
        <v>22</v>
      </c>
      <c r="D404" s="2" t="s">
        <v>23</v>
      </c>
      <c r="E404" s="6" t="s">
        <v>2767</v>
      </c>
      <c r="F404" s="2">
        <v>163</v>
      </c>
      <c r="G404" s="2">
        <v>180</v>
      </c>
      <c r="H404" s="3">
        <v>42398</v>
      </c>
      <c r="I404" s="3">
        <v>42419</v>
      </c>
      <c r="J404" s="3" t="s">
        <v>2534</v>
      </c>
      <c r="K404" s="17">
        <f>IF(J404="Januar",238.19,IF(J404="Februar",240.59,IF(J404="Mars",245.99,IF(J404="April",250.79,IF(J404="Mai",256.52,IF(J404="Juni",259.83,IF(J404="Juli",265.66,IF(J404="August",272.21,IF(J404="September",275.91,IF(J404="Oktober",281.13,IF(J404="November",284.38,IF(J404="Desember",287.34,0))))))))))))</f>
        <v>240.59</v>
      </c>
      <c r="L404" s="20">
        <f>$K$2/K404</f>
        <v>0.99002452304750821</v>
      </c>
      <c r="M404" s="2">
        <v>21</v>
      </c>
      <c r="N404" s="2">
        <v>12000000</v>
      </c>
      <c r="O404" s="2">
        <v>12600000</v>
      </c>
      <c r="P404" s="2">
        <f>O404-N404</f>
        <v>600000</v>
      </c>
      <c r="Q404" s="4">
        <f>P404/N404</f>
        <v>0.05</v>
      </c>
      <c r="R404" s="2">
        <v>9601</v>
      </c>
      <c r="S404" s="9">
        <f>(N404+R404)/F404</f>
        <v>73678.533742331289</v>
      </c>
      <c r="T404" s="2">
        <v>77360</v>
      </c>
      <c r="U404" s="5">
        <f>T404-S404</f>
        <v>3681.4662576687115</v>
      </c>
      <c r="V404" s="4">
        <f>U404/S404</f>
        <v>4.9966605884741715E-2</v>
      </c>
      <c r="W404" s="22">
        <f>S404*L404</f>
        <v>72943.555227091274</v>
      </c>
      <c r="X404" s="22">
        <f>T404*L404</f>
        <v>76588.297102955228</v>
      </c>
      <c r="Y404" s="22">
        <f>X404-W404</f>
        <v>3644.7418758639542</v>
      </c>
      <c r="Z404" s="8">
        <f>Y404/W404</f>
        <v>4.9966605884741618E-2</v>
      </c>
      <c r="AA404" s="11">
        <v>7217</v>
      </c>
      <c r="AB404" s="2">
        <v>1994</v>
      </c>
      <c r="AC404" s="2">
        <f>2016-AB404</f>
        <v>22</v>
      </c>
      <c r="AD404" s="2" t="s">
        <v>108</v>
      </c>
    </row>
    <row r="405" spans="1:30" x14ac:dyDescent="0.2">
      <c r="A405">
        <v>7</v>
      </c>
      <c r="B405" s="2" t="s">
        <v>269</v>
      </c>
      <c r="C405" s="2" t="s">
        <v>22</v>
      </c>
      <c r="D405" s="2" t="s">
        <v>23</v>
      </c>
      <c r="E405" s="6" t="s">
        <v>2767</v>
      </c>
      <c r="F405" s="2">
        <v>35</v>
      </c>
      <c r="G405" s="2">
        <v>38</v>
      </c>
      <c r="H405" s="3">
        <v>42398</v>
      </c>
      <c r="I405" s="3">
        <v>42421</v>
      </c>
      <c r="J405" s="3" t="s">
        <v>2534</v>
      </c>
      <c r="K405" s="17">
        <f>IF(J405="Januar",238.19,IF(J405="Februar",240.59,IF(J405="Mars",245.99,IF(J405="April",250.79,IF(J405="Mai",256.52,IF(J405="Juni",259.83,IF(J405="Juli",265.66,IF(J405="August",272.21,IF(J405="September",275.91,IF(J405="Oktober",281.13,IF(J405="November",284.38,IF(J405="Desember",287.34,0))))))))))))</f>
        <v>240.59</v>
      </c>
      <c r="L405" s="20">
        <f>$K$2/K405</f>
        <v>0.99002452304750821</v>
      </c>
      <c r="M405" s="2">
        <v>23</v>
      </c>
      <c r="N405" s="2">
        <v>2390000</v>
      </c>
      <c r="O405" s="2">
        <v>2350000</v>
      </c>
      <c r="P405" s="2">
        <f>O405-N405</f>
        <v>-40000</v>
      </c>
      <c r="Q405" s="4">
        <f>P405/N405</f>
        <v>-1.6736401673640166E-2</v>
      </c>
      <c r="R405" s="2">
        <v>165703</v>
      </c>
      <c r="S405" s="9">
        <f>(N405+R405)/F405</f>
        <v>73020.085714285713</v>
      </c>
      <c r="T405" s="2">
        <v>71877</v>
      </c>
      <c r="U405" s="5">
        <f>T405-S405</f>
        <v>-1143.085714285713</v>
      </c>
      <c r="V405" s="4">
        <f>U405/S405</f>
        <v>-1.565440115694193E-2</v>
      </c>
      <c r="W405" s="22">
        <f>S405*L405</f>
        <v>72291.675532173875</v>
      </c>
      <c r="X405" s="22">
        <f>T405*L405</f>
        <v>71159.992643085745</v>
      </c>
      <c r="Y405" s="22">
        <f>X405-W405</f>
        <v>-1131.6828890881297</v>
      </c>
      <c r="Z405" s="8">
        <f>Y405/W405</f>
        <v>-1.5654401156941881E-2</v>
      </c>
      <c r="AA405" s="2">
        <v>160</v>
      </c>
      <c r="AB405" s="2">
        <v>1939</v>
      </c>
      <c r="AC405" s="2">
        <f>2016-AB405</f>
        <v>77</v>
      </c>
      <c r="AD405" s="2" t="s">
        <v>130</v>
      </c>
    </row>
    <row r="406" spans="1:30" x14ac:dyDescent="0.2">
      <c r="A406">
        <v>8</v>
      </c>
      <c r="B406" s="2" t="s">
        <v>110</v>
      </c>
      <c r="C406" s="2" t="s">
        <v>22</v>
      </c>
      <c r="D406" s="2" t="s">
        <v>23</v>
      </c>
      <c r="E406" s="6" t="s">
        <v>2767</v>
      </c>
      <c r="F406" s="2">
        <v>27</v>
      </c>
      <c r="G406" s="2">
        <v>31</v>
      </c>
      <c r="H406" s="3">
        <v>42412</v>
      </c>
      <c r="I406" s="3">
        <v>42422</v>
      </c>
      <c r="J406" s="3" t="s">
        <v>2534</v>
      </c>
      <c r="K406" s="17">
        <f>IF(J406="Januar",238.19,IF(J406="Februar",240.59,IF(J406="Mars",245.99,IF(J406="April",250.79,IF(J406="Mai",256.52,IF(J406="Juni",259.83,IF(J406="Juli",265.66,IF(J406="August",272.21,IF(J406="September",275.91,IF(J406="Oktober",281.13,IF(J406="November",284.38,IF(J406="Desember",287.34,0))))))))))))</f>
        <v>240.59</v>
      </c>
      <c r="L406" s="20">
        <f>$K$2/K406</f>
        <v>0.99002452304750821</v>
      </c>
      <c r="M406" s="2">
        <v>10</v>
      </c>
      <c r="N406" s="2">
        <v>1900000</v>
      </c>
      <c r="O406" s="2">
        <v>2400000</v>
      </c>
      <c r="P406" s="2">
        <f>O406-N406</f>
        <v>500000</v>
      </c>
      <c r="Q406" s="4">
        <f>P406/N406</f>
        <v>0.26315789473684209</v>
      </c>
      <c r="R406" s="2">
        <v>99000</v>
      </c>
      <c r="S406" s="9">
        <f>(N406+R406)/F406</f>
        <v>74037.037037037036</v>
      </c>
      <c r="T406" s="2">
        <v>92556</v>
      </c>
      <c r="U406" s="5">
        <f>T406-S406</f>
        <v>18518.962962962964</v>
      </c>
      <c r="V406" s="4">
        <f>U406/S406</f>
        <v>0.25013106553276637</v>
      </c>
      <c r="W406" s="22">
        <f>S406*L406</f>
        <v>73298.482280443292</v>
      </c>
      <c r="X406" s="22">
        <f>T406*L406</f>
        <v>91632.709755185177</v>
      </c>
      <c r="Y406" s="22">
        <f>X406-W406</f>
        <v>18334.227474741885</v>
      </c>
      <c r="Z406" s="8">
        <f>Y406/W406</f>
        <v>0.25013106553276648</v>
      </c>
      <c r="AA406" s="2">
        <v>714</v>
      </c>
      <c r="AB406" s="2">
        <v>1904</v>
      </c>
      <c r="AC406" s="2">
        <f>2016-AB406</f>
        <v>112</v>
      </c>
      <c r="AD406" s="2" t="s">
        <v>37</v>
      </c>
    </row>
    <row r="407" spans="1:30" x14ac:dyDescent="0.2">
      <c r="A407">
        <v>8</v>
      </c>
      <c r="B407" s="6" t="s">
        <v>69</v>
      </c>
      <c r="C407" s="6" t="s">
        <v>22</v>
      </c>
      <c r="D407" s="6" t="s">
        <v>23</v>
      </c>
      <c r="E407" s="6" t="s">
        <v>2767</v>
      </c>
      <c r="F407" s="6">
        <v>35</v>
      </c>
      <c r="G407" s="6">
        <v>38</v>
      </c>
      <c r="H407" s="7">
        <v>42412</v>
      </c>
      <c r="I407" s="7">
        <v>42422</v>
      </c>
      <c r="J407" s="3" t="s">
        <v>2534</v>
      </c>
      <c r="K407" s="17">
        <f>IF(J407="Januar",238.19,IF(J407="Februar",240.59,IF(J407="Mars",245.99,IF(J407="April",250.79,IF(J407="Mai",256.52,IF(J407="Juni",259.83,IF(J407="Juli",265.66,IF(J407="August",272.21,IF(J407="September",275.91,IF(J407="Oktober",281.13,IF(J407="November",284.38,IF(J407="Desember",287.34,0))))))))))))</f>
        <v>240.59</v>
      </c>
      <c r="L407" s="20">
        <f>$K$2/K407</f>
        <v>0.99002452304750821</v>
      </c>
      <c r="M407" s="6">
        <v>10</v>
      </c>
      <c r="N407" s="6">
        <v>2400000</v>
      </c>
      <c r="O407" s="6">
        <v>2410000</v>
      </c>
      <c r="P407" s="6">
        <f>O407-N407</f>
        <v>10000</v>
      </c>
      <c r="Q407" s="8">
        <f>P407/N407</f>
        <v>4.1666666666666666E-3</v>
      </c>
      <c r="R407" s="6">
        <v>137000</v>
      </c>
      <c r="S407" s="9">
        <f>(N407+R407)/F407</f>
        <v>72485.71428571429</v>
      </c>
      <c r="T407" s="6">
        <v>72771</v>
      </c>
      <c r="U407" s="5">
        <f>T407-S407</f>
        <v>285.28571428571013</v>
      </c>
      <c r="V407" s="4">
        <f>U407/S407</f>
        <v>3.9357508868742034E-3</v>
      </c>
      <c r="W407" s="22">
        <f>S407*L407</f>
        <v>71762.634713472245</v>
      </c>
      <c r="X407" s="22">
        <f>T407*L407</f>
        <v>72045.074566690222</v>
      </c>
      <c r="Y407" s="22">
        <f>X407-W407</f>
        <v>282.43985321797663</v>
      </c>
      <c r="Z407" s="8">
        <f>Y407/W407</f>
        <v>3.9357508868741861E-3</v>
      </c>
      <c r="AA407" s="10">
        <v>1020</v>
      </c>
      <c r="AB407" s="6">
        <v>1932</v>
      </c>
      <c r="AC407" s="6">
        <f>2016-AB407</f>
        <v>84</v>
      </c>
      <c r="AD407" s="6" t="s">
        <v>102</v>
      </c>
    </row>
    <row r="408" spans="1:30" x14ac:dyDescent="0.2">
      <c r="A408">
        <v>8</v>
      </c>
      <c r="B408" s="2" t="s">
        <v>419</v>
      </c>
      <c r="C408" s="2" t="s">
        <v>22</v>
      </c>
      <c r="D408" s="2" t="s">
        <v>23</v>
      </c>
      <c r="E408" s="6" t="s">
        <v>2767</v>
      </c>
      <c r="F408" s="2">
        <v>41</v>
      </c>
      <c r="G408" s="2">
        <v>46</v>
      </c>
      <c r="H408" s="3">
        <v>42412</v>
      </c>
      <c r="I408" s="3">
        <v>42422</v>
      </c>
      <c r="J408" s="3" t="s">
        <v>2534</v>
      </c>
      <c r="K408" s="17">
        <f>IF(J408="Januar",238.19,IF(J408="Februar",240.59,IF(J408="Mars",245.99,IF(J408="April",250.79,IF(J408="Mai",256.52,IF(J408="Juni",259.83,IF(J408="Juli",265.66,IF(J408="August",272.21,IF(J408="September",275.91,IF(J408="Oktober",281.13,IF(J408="November",284.38,IF(J408="Desember",287.34,0))))))))))))</f>
        <v>240.59</v>
      </c>
      <c r="L408" s="20">
        <f>$K$2/K408</f>
        <v>0.99002452304750821</v>
      </c>
      <c r="M408" s="2">
        <v>10</v>
      </c>
      <c r="N408" s="2">
        <v>2790000</v>
      </c>
      <c r="O408" s="2">
        <v>3110000</v>
      </c>
      <c r="P408" s="2">
        <f>O408-N408</f>
        <v>320000</v>
      </c>
      <c r="Q408" s="4">
        <f>P408/N408</f>
        <v>0.11469534050179211</v>
      </c>
      <c r="R408" s="2"/>
      <c r="S408" s="9">
        <f>(N408+R408)/F408</f>
        <v>68048.780487804877</v>
      </c>
      <c r="T408" s="2">
        <v>75854</v>
      </c>
      <c r="U408" s="5">
        <f>T408-S408</f>
        <v>7805.2195121951227</v>
      </c>
      <c r="V408" s="4">
        <f>U408/S408</f>
        <v>0.11470035842293907</v>
      </c>
      <c r="W408" s="22">
        <f>S408*L408</f>
        <v>67369.961446403613</v>
      </c>
      <c r="X408" s="22">
        <f>T408*L408</f>
        <v>75097.320171245694</v>
      </c>
      <c r="Y408" s="22">
        <f>X408-W408</f>
        <v>7727.3587248420808</v>
      </c>
      <c r="Z408" s="8">
        <f>Y408/W408</f>
        <v>0.11470035842293906</v>
      </c>
      <c r="AA408" s="11">
        <v>16731</v>
      </c>
      <c r="AB408" s="2">
        <v>2010</v>
      </c>
      <c r="AC408" s="2">
        <f>2016-AB408</f>
        <v>6</v>
      </c>
      <c r="AD408" s="2" t="s">
        <v>120</v>
      </c>
    </row>
    <row r="409" spans="1:30" x14ac:dyDescent="0.2">
      <c r="A409">
        <v>8</v>
      </c>
      <c r="B409" s="6" t="s">
        <v>913</v>
      </c>
      <c r="C409" s="6" t="s">
        <v>22</v>
      </c>
      <c r="D409" s="6" t="s">
        <v>23</v>
      </c>
      <c r="E409" s="6" t="s">
        <v>2767</v>
      </c>
      <c r="F409" s="6">
        <v>54</v>
      </c>
      <c r="G409" s="6">
        <v>60</v>
      </c>
      <c r="H409" s="7">
        <v>42412</v>
      </c>
      <c r="I409" s="7">
        <v>42422</v>
      </c>
      <c r="J409" s="3" t="s">
        <v>2534</v>
      </c>
      <c r="K409" s="17">
        <f>IF(J409="Januar",238.19,IF(J409="Februar",240.59,IF(J409="Mars",245.99,IF(J409="April",250.79,IF(J409="Mai",256.52,IF(J409="Juni",259.83,IF(J409="Juli",265.66,IF(J409="August",272.21,IF(J409="September",275.91,IF(J409="Oktober",281.13,IF(J409="November",284.38,IF(J409="Desember",287.34,0))))))))))))</f>
        <v>240.59</v>
      </c>
      <c r="L409" s="20">
        <f>$K$2/K409</f>
        <v>0.99002452304750821</v>
      </c>
      <c r="M409" s="6">
        <v>10</v>
      </c>
      <c r="N409" s="6">
        <v>3100000</v>
      </c>
      <c r="O409" s="6">
        <v>3425000</v>
      </c>
      <c r="P409" s="6">
        <f>O409-N409</f>
        <v>325000</v>
      </c>
      <c r="Q409" s="8">
        <f>P409/N409</f>
        <v>0.10483870967741936</v>
      </c>
      <c r="R409" s="6">
        <v>23291</v>
      </c>
      <c r="S409" s="9">
        <f>(N409+R409)/F409</f>
        <v>57838.722222222219</v>
      </c>
      <c r="T409" s="6">
        <v>63857</v>
      </c>
      <c r="U409" s="5">
        <f>T409-S409</f>
        <v>6018.277777777781</v>
      </c>
      <c r="V409" s="4">
        <f>U409/S409</f>
        <v>0.1040527443648383</v>
      </c>
      <c r="W409" s="22">
        <f>S409*L409</f>
        <v>57261.753381732866</v>
      </c>
      <c r="X409" s="22">
        <f>T409*L409</f>
        <v>63219.99596824473</v>
      </c>
      <c r="Y409" s="22">
        <f>X409-W409</f>
        <v>5958.2425865118639</v>
      </c>
      <c r="Z409" s="8">
        <f>Y409/W409</f>
        <v>0.10405274436483829</v>
      </c>
      <c r="AA409" s="10">
        <v>3310</v>
      </c>
      <c r="AB409" s="6">
        <v>1955</v>
      </c>
      <c r="AC409" s="6">
        <f>2016-AB409</f>
        <v>61</v>
      </c>
      <c r="AD409" s="6" t="s">
        <v>37</v>
      </c>
    </row>
    <row r="410" spans="1:30" x14ac:dyDescent="0.2">
      <c r="A410">
        <v>8</v>
      </c>
      <c r="B410" s="2" t="s">
        <v>914</v>
      </c>
      <c r="C410" s="2" t="s">
        <v>22</v>
      </c>
      <c r="D410" s="2" t="s">
        <v>23</v>
      </c>
      <c r="E410" s="6" t="s">
        <v>2767</v>
      </c>
      <c r="F410" s="2">
        <v>54</v>
      </c>
      <c r="G410" s="2">
        <v>61</v>
      </c>
      <c r="H410" s="3">
        <v>42412</v>
      </c>
      <c r="I410" s="3">
        <v>42422</v>
      </c>
      <c r="J410" s="3" t="s">
        <v>2534</v>
      </c>
      <c r="K410" s="17">
        <f>IF(J410="Januar",238.19,IF(J410="Februar",240.59,IF(J410="Mars",245.99,IF(J410="April",250.79,IF(J410="Mai",256.52,IF(J410="Juni",259.83,IF(J410="Juli",265.66,IF(J410="August",272.21,IF(J410="September",275.91,IF(J410="Oktober",281.13,IF(J410="November",284.38,IF(J410="Desember",287.34,0))))))))))))</f>
        <v>240.59</v>
      </c>
      <c r="L410" s="20">
        <f>$K$2/K410</f>
        <v>0.99002452304750821</v>
      </c>
      <c r="M410" s="2">
        <v>10</v>
      </c>
      <c r="N410" s="2">
        <v>2700000</v>
      </c>
      <c r="O410" s="2">
        <v>2800000</v>
      </c>
      <c r="P410" s="2">
        <f>O410-N410</f>
        <v>100000</v>
      </c>
      <c r="Q410" s="4">
        <f>P410/N410</f>
        <v>3.7037037037037035E-2</v>
      </c>
      <c r="R410" s="2">
        <v>296165</v>
      </c>
      <c r="S410" s="9">
        <f>(N410+R410)/F410</f>
        <v>55484.537037037036</v>
      </c>
      <c r="T410" s="2">
        <v>57336</v>
      </c>
      <c r="U410" s="5">
        <f>T410-S410</f>
        <v>1851.4629629629635</v>
      </c>
      <c r="V410" s="4">
        <f>U410/S410</f>
        <v>3.3368990025582711E-2</v>
      </c>
      <c r="W410" s="22">
        <f>S410*L410</f>
        <v>54931.052316604393</v>
      </c>
      <c r="X410" s="22">
        <f>T410*L410</f>
        <v>56764.04605345193</v>
      </c>
      <c r="Y410" s="22">
        <f>X410-W410</f>
        <v>1832.9937368475366</v>
      </c>
      <c r="Z410" s="8">
        <f>Y410/W410</f>
        <v>3.3368990025582759E-2</v>
      </c>
      <c r="AA410" s="11">
        <v>4760</v>
      </c>
      <c r="AB410" s="2">
        <v>1932</v>
      </c>
      <c r="AC410" s="2">
        <f>2016-AB410</f>
        <v>84</v>
      </c>
      <c r="AD410" s="2" t="s">
        <v>183</v>
      </c>
    </row>
    <row r="411" spans="1:30" x14ac:dyDescent="0.2">
      <c r="A411">
        <v>8</v>
      </c>
      <c r="B411" s="6" t="s">
        <v>996</v>
      </c>
      <c r="C411" s="6" t="s">
        <v>22</v>
      </c>
      <c r="D411" s="6" t="s">
        <v>23</v>
      </c>
      <c r="E411" s="6" t="s">
        <v>2767</v>
      </c>
      <c r="F411" s="6">
        <v>56</v>
      </c>
      <c r="G411" s="6">
        <v>72</v>
      </c>
      <c r="H411" s="7">
        <v>42412</v>
      </c>
      <c r="I411" s="7">
        <v>42422</v>
      </c>
      <c r="J411" s="3" t="s">
        <v>2534</v>
      </c>
      <c r="K411" s="17">
        <f>IF(J411="Januar",238.19,IF(J411="Februar",240.59,IF(J411="Mars",245.99,IF(J411="April",250.79,IF(J411="Mai",256.52,IF(J411="Juni",259.83,IF(J411="Juli",265.66,IF(J411="August",272.21,IF(J411="September",275.91,IF(J411="Oktober",281.13,IF(J411="November",284.38,IF(J411="Desember",287.34,0))))))))))))</f>
        <v>240.59</v>
      </c>
      <c r="L411" s="20">
        <f>$K$2/K411</f>
        <v>0.99002452304750821</v>
      </c>
      <c r="M411" s="6">
        <v>10</v>
      </c>
      <c r="N411" s="6">
        <v>2450000</v>
      </c>
      <c r="O411" s="6">
        <v>2930000</v>
      </c>
      <c r="P411" s="6">
        <f>O411-N411</f>
        <v>480000</v>
      </c>
      <c r="Q411" s="8">
        <f>P411/N411</f>
        <v>0.19591836734693877</v>
      </c>
      <c r="R411" s="6"/>
      <c r="S411" s="9">
        <f>(N411+R411)/F411</f>
        <v>43750</v>
      </c>
      <c r="T411" s="6">
        <v>52321</v>
      </c>
      <c r="U411" s="5">
        <f>T411-S411</f>
        <v>8571</v>
      </c>
      <c r="V411" s="4">
        <f>U411/S411</f>
        <v>0.19590857142857143</v>
      </c>
      <c r="W411" s="22">
        <f>S411*L411</f>
        <v>43313.572883328481</v>
      </c>
      <c r="X411" s="22">
        <f>T411*L411</f>
        <v>51799.073070368679</v>
      </c>
      <c r="Y411" s="22">
        <f>X411-W411</f>
        <v>8485.5001870401975</v>
      </c>
      <c r="Z411" s="8">
        <f>Y411/W411</f>
        <v>0.19590857142857154</v>
      </c>
      <c r="AA411" s="10">
        <v>2887</v>
      </c>
      <c r="AB411" s="6">
        <v>2006</v>
      </c>
      <c r="AC411" s="6">
        <f>2016-AB411</f>
        <v>10</v>
      </c>
      <c r="AD411" s="6" t="s">
        <v>37</v>
      </c>
    </row>
    <row r="412" spans="1:30" x14ac:dyDescent="0.2">
      <c r="A412">
        <v>8</v>
      </c>
      <c r="B412" s="6" t="s">
        <v>1117</v>
      </c>
      <c r="C412" s="6" t="s">
        <v>22</v>
      </c>
      <c r="D412" s="6" t="s">
        <v>23</v>
      </c>
      <c r="E412" s="6" t="s">
        <v>2767</v>
      </c>
      <c r="F412" s="6">
        <v>59</v>
      </c>
      <c r="G412" s="6">
        <v>69</v>
      </c>
      <c r="H412" s="7">
        <v>42412</v>
      </c>
      <c r="I412" s="7">
        <v>42422</v>
      </c>
      <c r="J412" s="3" t="s">
        <v>2534</v>
      </c>
      <c r="K412" s="17">
        <f>IF(J412="Januar",238.19,IF(J412="Februar",240.59,IF(J412="Mars",245.99,IF(J412="April",250.79,IF(J412="Mai",256.52,IF(J412="Juni",259.83,IF(J412="Juli",265.66,IF(J412="August",272.21,IF(J412="September",275.91,IF(J412="Oktober",281.13,IF(J412="November",284.38,IF(J412="Desember",287.34,0))))))))))))</f>
        <v>240.59</v>
      </c>
      <c r="L412" s="20">
        <f>$K$2/K412</f>
        <v>0.99002452304750821</v>
      </c>
      <c r="M412" s="6">
        <v>10</v>
      </c>
      <c r="N412" s="6">
        <v>2790000</v>
      </c>
      <c r="O412" s="6">
        <v>3070000</v>
      </c>
      <c r="P412" s="6">
        <f>O412-N412</f>
        <v>280000</v>
      </c>
      <c r="Q412" s="8">
        <f>P412/N412</f>
        <v>0.1003584229390681</v>
      </c>
      <c r="R412" s="6"/>
      <c r="S412" s="9">
        <f>(N412+R412)/F412</f>
        <v>47288.135593220337</v>
      </c>
      <c r="T412" s="6">
        <v>52034</v>
      </c>
      <c r="U412" s="5">
        <f>T412-S412</f>
        <v>4745.8644067796631</v>
      </c>
      <c r="V412" s="4">
        <f>U412/S412</f>
        <v>0.10036057347670256</v>
      </c>
      <c r="W412" s="22">
        <f>S412*L412</f>
        <v>46816.413886483861</v>
      </c>
      <c r="X412" s="22">
        <f>T412*L412</f>
        <v>51514.936032254045</v>
      </c>
      <c r="Y412" s="22">
        <f>X412-W412</f>
        <v>4698.5221457701846</v>
      </c>
      <c r="Z412" s="8">
        <f>Y412/W412</f>
        <v>0.10036057347670263</v>
      </c>
      <c r="AA412" s="10">
        <v>9299</v>
      </c>
      <c r="AB412" s="6">
        <v>1986</v>
      </c>
      <c r="AC412" s="6">
        <f>2016-AB412</f>
        <v>30</v>
      </c>
      <c r="AD412" s="6" t="s">
        <v>96</v>
      </c>
    </row>
    <row r="413" spans="1:30" x14ac:dyDescent="0.2">
      <c r="A413">
        <v>8</v>
      </c>
      <c r="B413" s="6" t="s">
        <v>1471</v>
      </c>
      <c r="C413" s="6" t="s">
        <v>22</v>
      </c>
      <c r="D413" s="6" t="s">
        <v>23</v>
      </c>
      <c r="E413" s="6" t="s">
        <v>2767</v>
      </c>
      <c r="F413" s="6">
        <v>69</v>
      </c>
      <c r="G413" s="6">
        <v>77</v>
      </c>
      <c r="H413" s="7">
        <v>42412</v>
      </c>
      <c r="I413" s="7">
        <v>42422</v>
      </c>
      <c r="J413" s="3" t="s">
        <v>2534</v>
      </c>
      <c r="K413" s="17">
        <f>IF(J413="Januar",238.19,IF(J413="Februar",240.59,IF(J413="Mars",245.99,IF(J413="April",250.79,IF(J413="Mai",256.52,IF(J413="Juni",259.83,IF(J413="Juli",265.66,IF(J413="August",272.21,IF(J413="September",275.91,IF(J413="Oktober",281.13,IF(J413="November",284.38,IF(J413="Desember",287.34,0))))))))))))</f>
        <v>240.59</v>
      </c>
      <c r="L413" s="20">
        <f>$K$2/K413</f>
        <v>0.99002452304750821</v>
      </c>
      <c r="M413" s="6">
        <v>10</v>
      </c>
      <c r="N413" s="6">
        <v>4490000</v>
      </c>
      <c r="O413" s="6">
        <v>4490000</v>
      </c>
      <c r="P413" s="6">
        <f>O413-N413</f>
        <v>0</v>
      </c>
      <c r="Q413" s="8">
        <f>P413/N413</f>
        <v>0</v>
      </c>
      <c r="R413" s="6">
        <v>52258</v>
      </c>
      <c r="S413" s="9">
        <f>(N413+R413)/F413</f>
        <v>65829.826086956527</v>
      </c>
      <c r="T413" s="6">
        <v>65830</v>
      </c>
      <c r="U413" s="5">
        <f>T413-S413</f>
        <v>0.17391304347256664</v>
      </c>
      <c r="V413" s="4">
        <f>U413/S413</f>
        <v>2.6418578600350524E-6</v>
      </c>
      <c r="W413" s="22">
        <f>S413*L413</f>
        <v>65173.142174039553</v>
      </c>
      <c r="X413" s="22">
        <f>T413*L413</f>
        <v>65173.314352217465</v>
      </c>
      <c r="Y413" s="22">
        <f>X413-W413</f>
        <v>0.17217817791242851</v>
      </c>
      <c r="Z413" s="8">
        <f>Y413/W413</f>
        <v>2.6418578599853409E-6</v>
      </c>
      <c r="AA413" s="6">
        <v>372</v>
      </c>
      <c r="AB413" s="6">
        <v>1966</v>
      </c>
      <c r="AC413" s="6">
        <f>2016-AB413</f>
        <v>50</v>
      </c>
      <c r="AD413" s="6" t="s">
        <v>37</v>
      </c>
    </row>
    <row r="414" spans="1:30" x14ac:dyDescent="0.2">
      <c r="A414">
        <v>8</v>
      </c>
      <c r="B414" s="2" t="s">
        <v>1472</v>
      </c>
      <c r="C414" s="2" t="s">
        <v>22</v>
      </c>
      <c r="D414" s="2" t="s">
        <v>23</v>
      </c>
      <c r="E414" s="6" t="s">
        <v>2767</v>
      </c>
      <c r="F414" s="2">
        <v>69</v>
      </c>
      <c r="G414" s="2">
        <v>80</v>
      </c>
      <c r="H414" s="3">
        <v>42412</v>
      </c>
      <c r="I414" s="3">
        <v>42422</v>
      </c>
      <c r="J414" s="3" t="s">
        <v>2534</v>
      </c>
      <c r="K414" s="17">
        <f>IF(J414="Januar",238.19,IF(J414="Februar",240.59,IF(J414="Mars",245.99,IF(J414="April",250.79,IF(J414="Mai",256.52,IF(J414="Juni",259.83,IF(J414="Juli",265.66,IF(J414="August",272.21,IF(J414="September",275.91,IF(J414="Oktober",281.13,IF(J414="November",284.38,IF(J414="Desember",287.34,0))))))))))))</f>
        <v>240.59</v>
      </c>
      <c r="L414" s="20">
        <f>$K$2/K414</f>
        <v>0.99002452304750821</v>
      </c>
      <c r="M414" s="2">
        <v>10</v>
      </c>
      <c r="N414" s="2">
        <v>4300000</v>
      </c>
      <c r="O414" s="2">
        <v>4300000</v>
      </c>
      <c r="P414" s="2">
        <f>O414-N414</f>
        <v>0</v>
      </c>
      <c r="Q414" s="4">
        <f>P414/N414</f>
        <v>0</v>
      </c>
      <c r="R414" s="2">
        <v>11584</v>
      </c>
      <c r="S414" s="9">
        <f>(N414+R414)/F414</f>
        <v>62486.72463768116</v>
      </c>
      <c r="T414" s="2">
        <v>62487</v>
      </c>
      <c r="U414" s="5">
        <f>T414-S414</f>
        <v>0.27536231884005247</v>
      </c>
      <c r="V414" s="4">
        <f>U414/S414</f>
        <v>4.4067331171011911E-6</v>
      </c>
      <c r="W414" s="22">
        <f>S414*L414</f>
        <v>61863.389756221273</v>
      </c>
      <c r="X414" s="22">
        <f>T414*L414</f>
        <v>61863.662371669649</v>
      </c>
      <c r="Y414" s="22">
        <f>X414-W414</f>
        <v>0.27261544837529073</v>
      </c>
      <c r="Z414" s="8">
        <f>Y414/W414</f>
        <v>4.4067331171078487E-6</v>
      </c>
      <c r="AA414" s="2">
        <v>83</v>
      </c>
      <c r="AB414" s="2">
        <v>2014</v>
      </c>
      <c r="AC414" s="2">
        <f>2016-AB414</f>
        <v>2</v>
      </c>
      <c r="AD414" s="2" t="s">
        <v>203</v>
      </c>
    </row>
    <row r="415" spans="1:30" x14ac:dyDescent="0.2">
      <c r="A415">
        <v>8</v>
      </c>
      <c r="B415" s="6" t="s">
        <v>1738</v>
      </c>
      <c r="C415" s="6" t="s">
        <v>22</v>
      </c>
      <c r="D415" s="6" t="s">
        <v>23</v>
      </c>
      <c r="E415" s="6" t="s">
        <v>2767</v>
      </c>
      <c r="F415" s="6">
        <v>77</v>
      </c>
      <c r="G415" s="6">
        <v>90</v>
      </c>
      <c r="H415" s="7">
        <v>42412</v>
      </c>
      <c r="I415" s="7">
        <v>42422</v>
      </c>
      <c r="J415" s="3" t="s">
        <v>2534</v>
      </c>
      <c r="K415" s="17">
        <f>IF(J415="Januar",238.19,IF(J415="Februar",240.59,IF(J415="Mars",245.99,IF(J415="April",250.79,IF(J415="Mai",256.52,IF(J415="Juni",259.83,IF(J415="Juli",265.66,IF(J415="August",272.21,IF(J415="September",275.91,IF(J415="Oktober",281.13,IF(J415="November",284.38,IF(J415="Desember",287.34,0))))))))))))</f>
        <v>240.59</v>
      </c>
      <c r="L415" s="20">
        <f>$K$2/K415</f>
        <v>0.99002452304750821</v>
      </c>
      <c r="M415" s="6">
        <v>10</v>
      </c>
      <c r="N415" s="6">
        <v>3550000</v>
      </c>
      <c r="O415" s="6">
        <v>3700000</v>
      </c>
      <c r="P415" s="6">
        <f>O415-N415</f>
        <v>150000</v>
      </c>
      <c r="Q415" s="8">
        <f>P415/N415</f>
        <v>4.2253521126760563E-2</v>
      </c>
      <c r="R415" s="6"/>
      <c r="S415" s="9">
        <f>(N415+R415)/F415</f>
        <v>46103.896103896106</v>
      </c>
      <c r="T415" s="6">
        <v>48052</v>
      </c>
      <c r="U415" s="5">
        <f>T415-S415</f>
        <v>1948.1038961038939</v>
      </c>
      <c r="V415" s="4">
        <f>U415/S415</f>
        <v>4.2254647887323894E-2</v>
      </c>
      <c r="W415" s="22">
        <f>S415*L415</f>
        <v>45643.987750891618</v>
      </c>
      <c r="X415" s="22">
        <f>T415*L415</f>
        <v>47572.658381478861</v>
      </c>
      <c r="Y415" s="22">
        <f>X415-W415</f>
        <v>1928.6706305872431</v>
      </c>
      <c r="Z415" s="8">
        <f>Y415/W415</f>
        <v>4.2254647887323735E-2</v>
      </c>
      <c r="AA415" s="10">
        <v>7987</v>
      </c>
      <c r="AB415" s="6">
        <v>2011</v>
      </c>
      <c r="AC415" s="6">
        <f>2016-AB415</f>
        <v>5</v>
      </c>
      <c r="AD415" s="6" t="s">
        <v>37</v>
      </c>
    </row>
    <row r="416" spans="1:30" x14ac:dyDescent="0.2">
      <c r="A416">
        <v>8</v>
      </c>
      <c r="B416" s="6" t="s">
        <v>2040</v>
      </c>
      <c r="C416" s="6" t="s">
        <v>22</v>
      </c>
      <c r="D416" s="6" t="s">
        <v>23</v>
      </c>
      <c r="E416" s="6" t="s">
        <v>2767</v>
      </c>
      <c r="F416" s="6">
        <v>90</v>
      </c>
      <c r="G416" s="6">
        <v>100</v>
      </c>
      <c r="H416" s="7">
        <v>42412</v>
      </c>
      <c r="I416" s="7">
        <v>42422</v>
      </c>
      <c r="J416" s="3" t="s">
        <v>2534</v>
      </c>
      <c r="K416" s="17">
        <f>IF(J416="Januar",238.19,IF(J416="Februar",240.59,IF(J416="Mars",245.99,IF(J416="April",250.79,IF(J416="Mai",256.52,IF(J416="Juni",259.83,IF(J416="Juli",265.66,IF(J416="August",272.21,IF(J416="September",275.91,IF(J416="Oktober",281.13,IF(J416="November",284.38,IF(J416="Desember",287.34,0))))))))))))</f>
        <v>240.59</v>
      </c>
      <c r="L416" s="20">
        <f>$K$2/K416</f>
        <v>0.99002452304750821</v>
      </c>
      <c r="M416" s="6">
        <v>10</v>
      </c>
      <c r="N416" s="6">
        <v>5950000</v>
      </c>
      <c r="O416" s="6">
        <v>6300000</v>
      </c>
      <c r="P416" s="6">
        <f>O416-N416</f>
        <v>350000</v>
      </c>
      <c r="Q416" s="8">
        <f>P416/N416</f>
        <v>5.8823529411764705E-2</v>
      </c>
      <c r="R416" s="6">
        <v>15792</v>
      </c>
      <c r="S416" s="9">
        <f>(N416+R416)/F416</f>
        <v>66286.577777777784</v>
      </c>
      <c r="T416" s="6">
        <v>70175</v>
      </c>
      <c r="U416" s="5">
        <f>T416-S416</f>
        <v>3888.4222222222161</v>
      </c>
      <c r="V416" s="4">
        <f>U416/S416</f>
        <v>5.8660777982202435E-2</v>
      </c>
      <c r="W416" s="22">
        <f>S416*L416</f>
        <v>65625.337548896001</v>
      </c>
      <c r="X416" s="22">
        <f>T416*L416</f>
        <v>69474.970904858885</v>
      </c>
      <c r="Y416" s="22">
        <f>X416-W416</f>
        <v>3849.6333559628838</v>
      </c>
      <c r="Z416" s="8">
        <f>Y416/W416</f>
        <v>5.8660777982202476E-2</v>
      </c>
      <c r="AA416" s="6">
        <v>744</v>
      </c>
      <c r="AB416" s="6">
        <v>1895</v>
      </c>
      <c r="AC416" s="6">
        <f>2016-AB416</f>
        <v>121</v>
      </c>
      <c r="AD416" s="6" t="s">
        <v>494</v>
      </c>
    </row>
    <row r="417" spans="1:30" x14ac:dyDescent="0.2">
      <c r="A417">
        <v>8</v>
      </c>
      <c r="B417" s="6" t="s">
        <v>2178</v>
      </c>
      <c r="C417" s="6" t="s">
        <v>22</v>
      </c>
      <c r="D417" s="6" t="s">
        <v>23</v>
      </c>
      <c r="E417" s="6" t="s">
        <v>2767</v>
      </c>
      <c r="F417" s="6">
        <v>100</v>
      </c>
      <c r="G417" s="6">
        <v>108</v>
      </c>
      <c r="H417" s="7">
        <v>42412</v>
      </c>
      <c r="I417" s="7">
        <v>42422</v>
      </c>
      <c r="J417" s="3" t="s">
        <v>2534</v>
      </c>
      <c r="K417" s="17">
        <f>IF(J417="Januar",238.19,IF(J417="Februar",240.59,IF(J417="Mars",245.99,IF(J417="April",250.79,IF(J417="Mai",256.52,IF(J417="Juni",259.83,IF(J417="Juli",265.66,IF(J417="August",272.21,IF(J417="September",275.91,IF(J417="Oktober",281.13,IF(J417="November",284.38,IF(J417="Desember",287.34,0))))))))))))</f>
        <v>240.59</v>
      </c>
      <c r="L417" s="20">
        <f>$K$2/K417</f>
        <v>0.99002452304750821</v>
      </c>
      <c r="M417" s="6">
        <v>10</v>
      </c>
      <c r="N417" s="6">
        <v>7500000</v>
      </c>
      <c r="O417" s="6">
        <v>8000000</v>
      </c>
      <c r="P417" s="6">
        <f>O417-N417</f>
        <v>500000</v>
      </c>
      <c r="Q417" s="8">
        <f>P417/N417</f>
        <v>6.6666666666666666E-2</v>
      </c>
      <c r="R417" s="6">
        <v>4746</v>
      </c>
      <c r="S417" s="9">
        <f>(N417+R417)/F417</f>
        <v>75047.460000000006</v>
      </c>
      <c r="T417" s="6">
        <v>80047</v>
      </c>
      <c r="U417" s="5">
        <f>T417-S417</f>
        <v>4999.5399999999936</v>
      </c>
      <c r="V417" s="4">
        <f>U417/S417</f>
        <v>6.6618377224225755E-2</v>
      </c>
      <c r="W417" s="22">
        <f>S417*L417</f>
        <v>74298.825792426956</v>
      </c>
      <c r="X417" s="22">
        <f>T417*L417</f>
        <v>79248.492996383895</v>
      </c>
      <c r="Y417" s="22">
        <f>X417-W417</f>
        <v>4949.6672039569385</v>
      </c>
      <c r="Z417" s="8">
        <f>Y417/W417</f>
        <v>6.6618377224225825E-2</v>
      </c>
      <c r="AA417" s="10">
        <v>1593</v>
      </c>
      <c r="AB417" s="6">
        <v>1998</v>
      </c>
      <c r="AC417" s="6">
        <f>2016-AB417</f>
        <v>18</v>
      </c>
      <c r="AD417" s="6" t="s">
        <v>75</v>
      </c>
    </row>
    <row r="418" spans="1:30" x14ac:dyDescent="0.2">
      <c r="A418">
        <v>8</v>
      </c>
      <c r="B418" s="6" t="s">
        <v>2191</v>
      </c>
      <c r="C418" s="6" t="s">
        <v>22</v>
      </c>
      <c r="D418" s="6" t="s">
        <v>23</v>
      </c>
      <c r="E418" s="6" t="s">
        <v>2767</v>
      </c>
      <c r="F418" s="6">
        <v>101</v>
      </c>
      <c r="G418" s="6">
        <v>110</v>
      </c>
      <c r="H418" s="7">
        <v>42412</v>
      </c>
      <c r="I418" s="7">
        <v>42422</v>
      </c>
      <c r="J418" s="3" t="s">
        <v>2534</v>
      </c>
      <c r="K418" s="17">
        <f>IF(J418="Januar",238.19,IF(J418="Februar",240.59,IF(J418="Mars",245.99,IF(J418="April",250.79,IF(J418="Mai",256.52,IF(J418="Juni",259.83,IF(J418="Juli",265.66,IF(J418="August",272.21,IF(J418="September",275.91,IF(J418="Oktober",281.13,IF(J418="November",284.38,IF(J418="Desember",287.34,0))))))))))))</f>
        <v>240.59</v>
      </c>
      <c r="L418" s="20">
        <f>$K$2/K418</f>
        <v>0.99002452304750821</v>
      </c>
      <c r="M418" s="6">
        <v>10</v>
      </c>
      <c r="N418" s="6">
        <v>6490000</v>
      </c>
      <c r="O418" s="6">
        <v>6700000</v>
      </c>
      <c r="P418" s="6">
        <f>O418-N418</f>
        <v>210000</v>
      </c>
      <c r="Q418" s="8">
        <f>P418/N418</f>
        <v>3.2357473035439135E-2</v>
      </c>
      <c r="R418" s="6">
        <v>11542</v>
      </c>
      <c r="S418" s="9">
        <f>(N418+R418)/F418</f>
        <v>64371.702970297032</v>
      </c>
      <c r="T418" s="6">
        <v>66451</v>
      </c>
      <c r="U418" s="5">
        <f>T418-S418</f>
        <v>2079.2970297029678</v>
      </c>
      <c r="V418" s="4">
        <f>U418/S418</f>
        <v>3.2301414033778411E-2</v>
      </c>
      <c r="W418" s="22">
        <f>S418*L418</f>
        <v>63729.564530924188</v>
      </c>
      <c r="X418" s="22">
        <f>T418*L418</f>
        <v>65788.119581029969</v>
      </c>
      <c r="Y418" s="22">
        <f>X418-W418</f>
        <v>2058.5550501057805</v>
      </c>
      <c r="Z418" s="8">
        <f>Y418/W418</f>
        <v>3.2301414033778397E-2</v>
      </c>
      <c r="AA418" s="10">
        <v>2711</v>
      </c>
      <c r="AB418" s="6">
        <v>1938</v>
      </c>
      <c r="AC418" s="6">
        <f>2016-AB418</f>
        <v>78</v>
      </c>
      <c r="AD418" s="6" t="s">
        <v>67</v>
      </c>
    </row>
    <row r="419" spans="1:30" x14ac:dyDescent="0.2">
      <c r="A419">
        <v>8</v>
      </c>
      <c r="B419" s="6" t="s">
        <v>2340</v>
      </c>
      <c r="C419" s="6" t="s">
        <v>22</v>
      </c>
      <c r="D419" s="6" t="s">
        <v>23</v>
      </c>
      <c r="E419" s="6" t="s">
        <v>2767</v>
      </c>
      <c r="F419" s="6">
        <v>116</v>
      </c>
      <c r="G419" s="6">
        <v>133</v>
      </c>
      <c r="H419" s="7">
        <v>42412</v>
      </c>
      <c r="I419" s="7">
        <v>42422</v>
      </c>
      <c r="J419" s="3" t="s">
        <v>2534</v>
      </c>
      <c r="K419" s="17">
        <f>IF(J419="Januar",238.19,IF(J419="Februar",240.59,IF(J419="Mars",245.99,IF(J419="April",250.79,IF(J419="Mai",256.52,IF(J419="Juni",259.83,IF(J419="Juli",265.66,IF(J419="August",272.21,IF(J419="September",275.91,IF(J419="Oktober",281.13,IF(J419="November",284.38,IF(J419="Desember",287.34,0))))))))))))</f>
        <v>240.59</v>
      </c>
      <c r="L419" s="20">
        <f>$K$2/K419</f>
        <v>0.99002452304750821</v>
      </c>
      <c r="M419" s="6">
        <v>10</v>
      </c>
      <c r="N419" s="6">
        <v>5250000</v>
      </c>
      <c r="O419" s="6">
        <v>5500000</v>
      </c>
      <c r="P419" s="6">
        <f>O419-N419</f>
        <v>250000</v>
      </c>
      <c r="Q419" s="8">
        <f>P419/N419</f>
        <v>4.7619047619047616E-2</v>
      </c>
      <c r="R419" s="6"/>
      <c r="S419" s="9">
        <f>(N419+R419)/F419</f>
        <v>45258.620689655174</v>
      </c>
      <c r="T419" s="6">
        <v>47414</v>
      </c>
      <c r="U419" s="5">
        <f>T419-S419</f>
        <v>2155.3793103448261</v>
      </c>
      <c r="V419" s="4">
        <f>U419/S419</f>
        <v>4.7623619047619012E-2</v>
      </c>
      <c r="W419" s="22">
        <f>S419*L419</f>
        <v>44807.144362063947</v>
      </c>
      <c r="X419" s="22">
        <f>T419*L419</f>
        <v>46941.022735774553</v>
      </c>
      <c r="Y419" s="22">
        <f>X419-W419</f>
        <v>2133.878373710606</v>
      </c>
      <c r="Z419" s="8">
        <f>Y419/W419</f>
        <v>4.7623619047619067E-2</v>
      </c>
      <c r="AA419" s="6">
        <v>184</v>
      </c>
      <c r="AB419" s="6">
        <v>1878</v>
      </c>
      <c r="AC419" s="6">
        <f>2016-AB419</f>
        <v>138</v>
      </c>
      <c r="AD419" s="6" t="s">
        <v>173</v>
      </c>
    </row>
    <row r="420" spans="1:30" x14ac:dyDescent="0.2">
      <c r="A420">
        <v>8</v>
      </c>
      <c r="B420" s="6" t="s">
        <v>728</v>
      </c>
      <c r="C420" s="6" t="s">
        <v>22</v>
      </c>
      <c r="D420" s="6" t="s">
        <v>23</v>
      </c>
      <c r="E420" s="6" t="s">
        <v>2767</v>
      </c>
      <c r="F420" s="6">
        <v>50</v>
      </c>
      <c r="G420" s="6">
        <v>56</v>
      </c>
      <c r="H420" s="7">
        <v>42411</v>
      </c>
      <c r="I420" s="7">
        <v>42422</v>
      </c>
      <c r="J420" s="3" t="s">
        <v>2534</v>
      </c>
      <c r="K420" s="17">
        <f>IF(J420="Januar",238.19,IF(J420="Februar",240.59,IF(J420="Mars",245.99,IF(J420="April",250.79,IF(J420="Mai",256.52,IF(J420="Juni",259.83,IF(J420="Juli",265.66,IF(J420="August",272.21,IF(J420="September",275.91,IF(J420="Oktober",281.13,IF(J420="November",284.38,IF(J420="Desember",287.34,0))))))))))))</f>
        <v>240.59</v>
      </c>
      <c r="L420" s="20">
        <f>$K$2/K420</f>
        <v>0.99002452304750821</v>
      </c>
      <c r="M420" s="6">
        <v>11</v>
      </c>
      <c r="N420" s="6">
        <v>2500000</v>
      </c>
      <c r="O420" s="6">
        <v>2800000</v>
      </c>
      <c r="P420" s="6">
        <f>O420-N420</f>
        <v>300000</v>
      </c>
      <c r="Q420" s="8">
        <f>P420/N420</f>
        <v>0.12</v>
      </c>
      <c r="R420" s="6"/>
      <c r="S420" s="9">
        <f>(N420+R420)/F420</f>
        <v>50000</v>
      </c>
      <c r="T420" s="6">
        <v>56000</v>
      </c>
      <c r="U420" s="5">
        <f>T420-S420</f>
        <v>6000</v>
      </c>
      <c r="V420" s="4">
        <f>U420/S420</f>
        <v>0.12</v>
      </c>
      <c r="W420" s="22">
        <f>S420*L420</f>
        <v>49501.226152375413</v>
      </c>
      <c r="X420" s="22">
        <f>T420*L420</f>
        <v>55441.373290660456</v>
      </c>
      <c r="Y420" s="22">
        <f>X420-W420</f>
        <v>5940.1471382850432</v>
      </c>
      <c r="Z420" s="8">
        <f>Y420/W420</f>
        <v>0.11999999999999987</v>
      </c>
      <c r="AA420" s="10">
        <v>6220</v>
      </c>
      <c r="AB420" s="6">
        <v>2013</v>
      </c>
      <c r="AC420" s="6">
        <f>2016-AB420</f>
        <v>3</v>
      </c>
      <c r="AD420" s="6" t="s">
        <v>231</v>
      </c>
    </row>
    <row r="421" spans="1:30" x14ac:dyDescent="0.2">
      <c r="A421">
        <v>8</v>
      </c>
      <c r="B421" s="2" t="s">
        <v>59</v>
      </c>
      <c r="C421" s="2" t="s">
        <v>22</v>
      </c>
      <c r="D421" s="2" t="s">
        <v>23</v>
      </c>
      <c r="E421" s="6" t="s">
        <v>2767</v>
      </c>
      <c r="F421" s="2">
        <v>65</v>
      </c>
      <c r="G421" s="2">
        <v>71</v>
      </c>
      <c r="H421" s="3">
        <v>42405</v>
      </c>
      <c r="I421" s="3">
        <v>42422</v>
      </c>
      <c r="J421" s="3" t="s">
        <v>2534</v>
      </c>
      <c r="K421" s="17">
        <f>IF(J421="Januar",238.19,IF(J421="Februar",240.59,IF(J421="Mars",245.99,IF(J421="April",250.79,IF(J421="Mai",256.52,IF(J421="Juni",259.83,IF(J421="Juli",265.66,IF(J421="August",272.21,IF(J421="September",275.91,IF(J421="Oktober",281.13,IF(J421="November",284.38,IF(J421="Desember",287.34,0))))))))))))</f>
        <v>240.59</v>
      </c>
      <c r="L421" s="20">
        <f>$K$2/K421</f>
        <v>0.99002452304750821</v>
      </c>
      <c r="M421" s="2">
        <v>17</v>
      </c>
      <c r="N421" s="2">
        <v>3790000</v>
      </c>
      <c r="O421" s="2">
        <v>3700000</v>
      </c>
      <c r="P421" s="2">
        <f>O421-N421</f>
        <v>-90000</v>
      </c>
      <c r="Q421" s="4">
        <f>P421/N421</f>
        <v>-2.3746701846965697E-2</v>
      </c>
      <c r="R421" s="2">
        <v>2000</v>
      </c>
      <c r="S421" s="9">
        <f>(N421+R421)/F421</f>
        <v>58338.461538461539</v>
      </c>
      <c r="T421" s="2">
        <v>56954</v>
      </c>
      <c r="U421" s="5">
        <f>T421-S421</f>
        <v>-1384.461538461539</v>
      </c>
      <c r="V421" s="4">
        <f>U421/S421</f>
        <v>-2.3731540084388197E-2</v>
      </c>
      <c r="W421" s="22">
        <f>S421*L421</f>
        <v>57756.507559940786</v>
      </c>
      <c r="X421" s="22">
        <f>T421*L421</f>
        <v>56385.856685647785</v>
      </c>
      <c r="Y421" s="22">
        <f>X421-W421</f>
        <v>-1370.6508742930018</v>
      </c>
      <c r="Z421" s="8">
        <f>Y421/W421</f>
        <v>-2.3731540084388148E-2</v>
      </c>
      <c r="AA421" s="11">
        <v>1529</v>
      </c>
      <c r="AB421" s="2">
        <v>1958</v>
      </c>
      <c r="AC421" s="2">
        <f>2016-AB421</f>
        <v>58</v>
      </c>
      <c r="AD421" s="2" t="s">
        <v>37</v>
      </c>
    </row>
    <row r="422" spans="1:30" x14ac:dyDescent="0.2">
      <c r="A422">
        <v>8</v>
      </c>
      <c r="B422" s="2" t="s">
        <v>1811</v>
      </c>
      <c r="C422" s="2" t="s">
        <v>22</v>
      </c>
      <c r="D422" s="2" t="s">
        <v>23</v>
      </c>
      <c r="E422" s="6" t="s">
        <v>2767</v>
      </c>
      <c r="F422" s="2">
        <v>79</v>
      </c>
      <c r="G422" s="2">
        <v>90</v>
      </c>
      <c r="H422" s="3">
        <v>42399</v>
      </c>
      <c r="I422" s="3">
        <v>42422</v>
      </c>
      <c r="J422" s="3" t="s">
        <v>2534</v>
      </c>
      <c r="K422" s="17">
        <f>IF(J422="Januar",238.19,IF(J422="Februar",240.59,IF(J422="Mars",245.99,IF(J422="April",250.79,IF(J422="Mai",256.52,IF(J422="Juni",259.83,IF(J422="Juli",265.66,IF(J422="August",272.21,IF(J422="September",275.91,IF(J422="Oktober",281.13,IF(J422="November",284.38,IF(J422="Desember",287.34,0))))))))))))</f>
        <v>240.59</v>
      </c>
      <c r="L422" s="20">
        <f>$K$2/K422</f>
        <v>0.99002452304750821</v>
      </c>
      <c r="M422" s="2">
        <v>23</v>
      </c>
      <c r="N422" s="2">
        <v>3200000</v>
      </c>
      <c r="O422" s="2">
        <v>3200000</v>
      </c>
      <c r="P422" s="2">
        <f>O422-N422</f>
        <v>0</v>
      </c>
      <c r="Q422" s="4">
        <f>P422/N422</f>
        <v>0</v>
      </c>
      <c r="R422" s="2"/>
      <c r="S422" s="9">
        <f>(N422+R422)/F422</f>
        <v>40506.329113924054</v>
      </c>
      <c r="T422" s="2">
        <v>40506</v>
      </c>
      <c r="U422" s="5">
        <f>T422-S422</f>
        <v>-0.32911392405367224</v>
      </c>
      <c r="V422" s="4">
        <f>U422/S422</f>
        <v>-8.1250000000750329E-6</v>
      </c>
      <c r="W422" s="22">
        <f>S422*L422</f>
        <v>40102.259161418056</v>
      </c>
      <c r="X422" s="22">
        <f>T422*L422</f>
        <v>40101.933330562366</v>
      </c>
      <c r="Y422" s="22">
        <f>X422-W422</f>
        <v>-0.32583085569058312</v>
      </c>
      <c r="Z422" s="8">
        <f>Y422/W422</f>
        <v>-8.1250000001012756E-6</v>
      </c>
      <c r="AA422" s="2"/>
      <c r="AB422" s="2">
        <v>1976</v>
      </c>
      <c r="AC422" s="2">
        <f>2016-AB422</f>
        <v>40</v>
      </c>
      <c r="AD422" s="2" t="s">
        <v>46</v>
      </c>
    </row>
    <row r="423" spans="1:30" x14ac:dyDescent="0.2">
      <c r="A423">
        <v>8</v>
      </c>
      <c r="B423" s="6" t="s">
        <v>219</v>
      </c>
      <c r="C423" s="6" t="s">
        <v>22</v>
      </c>
      <c r="D423" s="6" t="s">
        <v>23</v>
      </c>
      <c r="E423" s="6" t="s">
        <v>2767</v>
      </c>
      <c r="F423" s="6">
        <v>33</v>
      </c>
      <c r="G423" s="6">
        <v>36</v>
      </c>
      <c r="H423" s="7">
        <v>42413</v>
      </c>
      <c r="I423" s="7">
        <v>42423</v>
      </c>
      <c r="J423" s="3" t="s">
        <v>2534</v>
      </c>
      <c r="K423" s="17">
        <f>IF(J423="Januar",238.19,IF(J423="Februar",240.59,IF(J423="Mars",245.99,IF(J423="April",250.79,IF(J423="Mai",256.52,IF(J423="Juni",259.83,IF(J423="Juli",265.66,IF(J423="August",272.21,IF(J423="September",275.91,IF(J423="Oktober",281.13,IF(J423="November",284.38,IF(J423="Desember",287.34,0))))))))))))</f>
        <v>240.59</v>
      </c>
      <c r="L423" s="20">
        <f>$K$2/K423</f>
        <v>0.99002452304750821</v>
      </c>
      <c r="M423" s="6">
        <v>10</v>
      </c>
      <c r="N423" s="6">
        <v>2490000</v>
      </c>
      <c r="O423" s="6">
        <v>2550000</v>
      </c>
      <c r="P423" s="6">
        <f>O423-N423</f>
        <v>60000</v>
      </c>
      <c r="Q423" s="8">
        <f>P423/N423</f>
        <v>2.4096385542168676E-2</v>
      </c>
      <c r="R423" s="6">
        <v>95376</v>
      </c>
      <c r="S423" s="9">
        <f>(N423+R423)/F423</f>
        <v>78344.727272727279</v>
      </c>
      <c r="T423" s="6">
        <v>80163</v>
      </c>
      <c r="U423" s="5">
        <f>T423-S423</f>
        <v>1818.2727272727207</v>
      </c>
      <c r="V423" s="8">
        <f>U423/S423</f>
        <v>2.3208616464297564E-2</v>
      </c>
      <c r="W423" s="22">
        <f>S423*L423</f>
        <v>77563.201251468927</v>
      </c>
      <c r="X423" s="22">
        <f>T423*L423</f>
        <v>79363.3358410574</v>
      </c>
      <c r="Y423" s="22">
        <f>X423-W423</f>
        <v>1800.1345895884733</v>
      </c>
      <c r="Z423" s="8">
        <f>Y423/W423</f>
        <v>2.3208616464297643E-2</v>
      </c>
      <c r="AA423" s="10">
        <v>1029</v>
      </c>
      <c r="AB423" s="6">
        <v>1940</v>
      </c>
      <c r="AC423" s="6">
        <f>2016-AB423</f>
        <v>76</v>
      </c>
      <c r="AD423" s="6" t="s">
        <v>44</v>
      </c>
    </row>
    <row r="424" spans="1:30" x14ac:dyDescent="0.2">
      <c r="A424">
        <v>8</v>
      </c>
      <c r="B424" s="6" t="s">
        <v>392</v>
      </c>
      <c r="C424" s="6" t="s">
        <v>22</v>
      </c>
      <c r="D424" s="6" t="s">
        <v>23</v>
      </c>
      <c r="E424" s="6" t="s">
        <v>2767</v>
      </c>
      <c r="F424" s="6">
        <v>40</v>
      </c>
      <c r="G424" s="6">
        <v>44</v>
      </c>
      <c r="H424" s="7">
        <v>42413</v>
      </c>
      <c r="I424" s="7">
        <v>42423</v>
      </c>
      <c r="J424" s="3" t="s">
        <v>2534</v>
      </c>
      <c r="K424" s="17">
        <f>IF(J424="Januar",238.19,IF(J424="Februar",240.59,IF(J424="Mars",245.99,IF(J424="April",250.79,IF(J424="Mai",256.52,IF(J424="Juni",259.83,IF(J424="Juli",265.66,IF(J424="August",272.21,IF(J424="September",275.91,IF(J424="Oktober",281.13,IF(J424="November",284.38,IF(J424="Desember",287.34,0))))))))))))</f>
        <v>240.59</v>
      </c>
      <c r="L424" s="20">
        <f>$K$2/K424</f>
        <v>0.99002452304750821</v>
      </c>
      <c r="M424" s="6">
        <v>10</v>
      </c>
      <c r="N424" s="6">
        <v>2000000</v>
      </c>
      <c r="O424" s="6">
        <v>2250000</v>
      </c>
      <c r="P424" s="6">
        <f>O424-N424</f>
        <v>250000</v>
      </c>
      <c r="Q424" s="8">
        <f>P424/N424</f>
        <v>0.125</v>
      </c>
      <c r="R424" s="6"/>
      <c r="S424" s="9">
        <f>(N424+R424)/F424</f>
        <v>50000</v>
      </c>
      <c r="T424" s="6">
        <v>56250</v>
      </c>
      <c r="U424" s="9">
        <f>T424-S424</f>
        <v>6250</v>
      </c>
      <c r="V424" s="4">
        <f>U424/S424</f>
        <v>0.125</v>
      </c>
      <c r="W424" s="22">
        <f>S424*L424</f>
        <v>49501.226152375413</v>
      </c>
      <c r="X424" s="22">
        <f>T424*L424</f>
        <v>55688.879421422338</v>
      </c>
      <c r="Y424" s="22">
        <f>X424-W424</f>
        <v>6187.6532690469248</v>
      </c>
      <c r="Z424" s="8">
        <f>Y424/W424</f>
        <v>0.12499999999999996</v>
      </c>
      <c r="AA424" s="10">
        <v>2176</v>
      </c>
      <c r="AB424" s="6">
        <v>1933</v>
      </c>
      <c r="AC424" s="6">
        <f>2016-AB424</f>
        <v>83</v>
      </c>
      <c r="AD424" s="6" t="s">
        <v>259</v>
      </c>
    </row>
    <row r="425" spans="1:30" x14ac:dyDescent="0.2">
      <c r="A425">
        <v>8</v>
      </c>
      <c r="B425" s="6" t="s">
        <v>471</v>
      </c>
      <c r="C425" s="6" t="s">
        <v>22</v>
      </c>
      <c r="D425" s="6" t="s">
        <v>23</v>
      </c>
      <c r="E425" s="6" t="s">
        <v>2767</v>
      </c>
      <c r="F425" s="6">
        <v>43</v>
      </c>
      <c r="G425" s="6">
        <v>50</v>
      </c>
      <c r="H425" s="7">
        <v>42413</v>
      </c>
      <c r="I425" s="7">
        <v>42423</v>
      </c>
      <c r="J425" s="3" t="s">
        <v>2534</v>
      </c>
      <c r="K425" s="17">
        <f>IF(J425="Januar",238.19,IF(J425="Februar",240.59,IF(J425="Mars",245.99,IF(J425="April",250.79,IF(J425="Mai",256.52,IF(J425="Juni",259.83,IF(J425="Juli",265.66,IF(J425="August",272.21,IF(J425="September",275.91,IF(J425="Oktober",281.13,IF(J425="November",284.38,IF(J425="Desember",287.34,0))))))))))))</f>
        <v>240.59</v>
      </c>
      <c r="L425" s="20">
        <f>$K$2/K425</f>
        <v>0.99002452304750821</v>
      </c>
      <c r="M425" s="6">
        <v>10</v>
      </c>
      <c r="N425" s="6">
        <v>3150000</v>
      </c>
      <c r="O425" s="6">
        <v>3560000</v>
      </c>
      <c r="P425" s="6">
        <f>O425-N425</f>
        <v>410000</v>
      </c>
      <c r="Q425" s="8">
        <f>P425/N425</f>
        <v>0.13015873015873017</v>
      </c>
      <c r="R425" s="6">
        <v>3000</v>
      </c>
      <c r="S425" s="9">
        <f>(N425+R425)/F425</f>
        <v>73325.58139534884</v>
      </c>
      <c r="T425" s="6">
        <v>82860</v>
      </c>
      <c r="U425" s="5">
        <f>T425-S425</f>
        <v>9534.4186046511604</v>
      </c>
      <c r="V425" s="4">
        <f>U425/S425</f>
        <v>0.13002854424357752</v>
      </c>
      <c r="W425" s="22">
        <f>S425*L425</f>
        <v>72594.12374811148</v>
      </c>
      <c r="X425" s="22">
        <f>T425*L425</f>
        <v>82033.431979716537</v>
      </c>
      <c r="Y425" s="22">
        <f>X425-W425</f>
        <v>9439.3082316050568</v>
      </c>
      <c r="Z425" s="8">
        <f>Y425/W425</f>
        <v>0.13002854424357754</v>
      </c>
      <c r="AA425" s="10">
        <v>2671</v>
      </c>
      <c r="AB425" s="6">
        <v>1962</v>
      </c>
      <c r="AC425" s="6">
        <f>2016-AB425</f>
        <v>54</v>
      </c>
      <c r="AD425" s="6" t="s">
        <v>37</v>
      </c>
    </row>
    <row r="426" spans="1:30" x14ac:dyDescent="0.2">
      <c r="A426">
        <v>8</v>
      </c>
      <c r="B426" s="2" t="s">
        <v>603</v>
      </c>
      <c r="C426" s="2" t="s">
        <v>22</v>
      </c>
      <c r="D426" s="2" t="s">
        <v>23</v>
      </c>
      <c r="E426" s="6" t="s">
        <v>2767</v>
      </c>
      <c r="F426" s="2">
        <v>47</v>
      </c>
      <c r="G426" s="2">
        <v>53</v>
      </c>
      <c r="H426" s="3">
        <v>42413</v>
      </c>
      <c r="I426" s="3">
        <v>42423</v>
      </c>
      <c r="J426" s="3" t="s">
        <v>2534</v>
      </c>
      <c r="K426" s="17">
        <f>IF(J426="Januar",238.19,IF(J426="Februar",240.59,IF(J426="Mars",245.99,IF(J426="April",250.79,IF(J426="Mai",256.52,IF(J426="Juni",259.83,IF(J426="Juli",265.66,IF(J426="August",272.21,IF(J426="September",275.91,IF(J426="Oktober",281.13,IF(J426="November",284.38,IF(J426="Desember",287.34,0))))))))))))</f>
        <v>240.59</v>
      </c>
      <c r="L426" s="20">
        <f>$K$2/K426</f>
        <v>0.99002452304750821</v>
      </c>
      <c r="M426" s="2">
        <v>10</v>
      </c>
      <c r="N426" s="2">
        <v>2800000</v>
      </c>
      <c r="O426" s="2">
        <v>3200000</v>
      </c>
      <c r="P426" s="2">
        <f>O426-N426</f>
        <v>400000</v>
      </c>
      <c r="Q426" s="4">
        <f>P426/N426</f>
        <v>0.14285714285714285</v>
      </c>
      <c r="R426" s="2">
        <v>1989</v>
      </c>
      <c r="S426" s="9">
        <f>(N426+R426)/F426</f>
        <v>59616.787234042553</v>
      </c>
      <c r="T426" s="2">
        <v>68127</v>
      </c>
      <c r="U426" s="5">
        <f>T426-S426</f>
        <v>8510.2127659574471</v>
      </c>
      <c r="V426" s="4">
        <f>U426/S426</f>
        <v>0.142748597514123</v>
      </c>
      <c r="W426" s="22">
        <f>S426*L426</f>
        <v>59022.081347007756</v>
      </c>
      <c r="X426" s="22">
        <f>T426*L426</f>
        <v>67447.400681657586</v>
      </c>
      <c r="Y426" s="22">
        <f>X426-W426</f>
        <v>8425.3193346498301</v>
      </c>
      <c r="Z426" s="8">
        <f>Y426/W426</f>
        <v>0.14274859751412289</v>
      </c>
      <c r="AA426" s="2">
        <v>464</v>
      </c>
      <c r="AB426" s="2">
        <v>1875</v>
      </c>
      <c r="AC426" s="2">
        <f>2016-AB426</f>
        <v>141</v>
      </c>
      <c r="AD426" s="2" t="s">
        <v>183</v>
      </c>
    </row>
    <row r="427" spans="1:30" x14ac:dyDescent="0.2">
      <c r="A427">
        <v>8</v>
      </c>
      <c r="B427" s="2" t="s">
        <v>649</v>
      </c>
      <c r="C427" s="2" t="s">
        <v>22</v>
      </c>
      <c r="D427" s="2" t="s">
        <v>23</v>
      </c>
      <c r="E427" s="6" t="s">
        <v>2767</v>
      </c>
      <c r="F427" s="2">
        <v>48</v>
      </c>
      <c r="G427" s="2">
        <v>55</v>
      </c>
      <c r="H427" s="3">
        <v>42413</v>
      </c>
      <c r="I427" s="3">
        <v>42423</v>
      </c>
      <c r="J427" s="3" t="s">
        <v>2534</v>
      </c>
      <c r="K427" s="17">
        <f>IF(J427="Januar",238.19,IF(J427="Februar",240.59,IF(J427="Mars",245.99,IF(J427="April",250.79,IF(J427="Mai",256.52,IF(J427="Juni",259.83,IF(J427="Juli",265.66,IF(J427="August",272.21,IF(J427="September",275.91,IF(J427="Oktober",281.13,IF(J427="November",284.38,IF(J427="Desember",287.34,0))))))))))))</f>
        <v>240.59</v>
      </c>
      <c r="L427" s="20">
        <f>$K$2/K427</f>
        <v>0.99002452304750821</v>
      </c>
      <c r="M427" s="2">
        <v>10</v>
      </c>
      <c r="N427" s="2">
        <v>3000000</v>
      </c>
      <c r="O427" s="2">
        <v>3270000</v>
      </c>
      <c r="P427" s="2">
        <f>O427-N427</f>
        <v>270000</v>
      </c>
      <c r="Q427" s="4">
        <f>P427/N427</f>
        <v>0.09</v>
      </c>
      <c r="R427" s="2">
        <v>3011</v>
      </c>
      <c r="S427" s="9">
        <f>(N427+R427)/F427</f>
        <v>62562.729166666664</v>
      </c>
      <c r="T427" s="2">
        <v>68188</v>
      </c>
      <c r="U427" s="5">
        <f>T427-S427</f>
        <v>5625.2708333333358</v>
      </c>
      <c r="V427" s="4">
        <f>U427/S427</f>
        <v>8.9914089558779553E-2</v>
      </c>
      <c r="W427" s="22">
        <f>S427*L427</f>
        <v>61938.636103779594</v>
      </c>
      <c r="X427" s="22">
        <f>T427*L427</f>
        <v>67507.79217756349</v>
      </c>
      <c r="Y427" s="22">
        <f>X427-W427</f>
        <v>5569.1560737838954</v>
      </c>
      <c r="Z427" s="8">
        <f>Y427/W427</f>
        <v>8.9914089558779553E-2</v>
      </c>
      <c r="AA427" s="11">
        <v>5705</v>
      </c>
      <c r="AB427" s="2">
        <v>2012</v>
      </c>
      <c r="AC427" s="2">
        <f>2016-AB427</f>
        <v>4</v>
      </c>
      <c r="AD427" s="2" t="s">
        <v>650</v>
      </c>
    </row>
    <row r="428" spans="1:30" x14ac:dyDescent="0.2">
      <c r="A428">
        <v>8</v>
      </c>
      <c r="B428" s="2" t="s">
        <v>648</v>
      </c>
      <c r="C428" s="2" t="s">
        <v>22</v>
      </c>
      <c r="D428" s="2" t="s">
        <v>23</v>
      </c>
      <c r="E428" s="6" t="s">
        <v>2767</v>
      </c>
      <c r="F428" s="2">
        <v>50</v>
      </c>
      <c r="G428" s="2">
        <v>58</v>
      </c>
      <c r="H428" s="3">
        <v>42413</v>
      </c>
      <c r="I428" s="3">
        <v>42423</v>
      </c>
      <c r="J428" s="3" t="s">
        <v>2534</v>
      </c>
      <c r="K428" s="17">
        <f>IF(J428="Januar",238.19,IF(J428="Februar",240.59,IF(J428="Mars",245.99,IF(J428="April",250.79,IF(J428="Mai",256.52,IF(J428="Juni",259.83,IF(J428="Juli",265.66,IF(J428="August",272.21,IF(J428="September",275.91,IF(J428="Oktober",281.13,IF(J428="November",284.38,IF(J428="Desember",287.34,0))))))))))))</f>
        <v>240.59</v>
      </c>
      <c r="L428" s="20">
        <f>$K$2/K428</f>
        <v>0.99002452304750821</v>
      </c>
      <c r="M428" s="2">
        <v>10</v>
      </c>
      <c r="N428" s="2">
        <v>2950000</v>
      </c>
      <c r="O428" s="2">
        <v>3450000</v>
      </c>
      <c r="P428" s="2">
        <f>O428-N428</f>
        <v>500000</v>
      </c>
      <c r="Q428" s="4">
        <f>P428/N428</f>
        <v>0.16949152542372881</v>
      </c>
      <c r="R428" s="2"/>
      <c r="S428" s="9">
        <f>(N428+R428)/F428</f>
        <v>59000</v>
      </c>
      <c r="T428" s="2">
        <v>69000</v>
      </c>
      <c r="U428" s="5">
        <f>T428-S428</f>
        <v>10000</v>
      </c>
      <c r="V428" s="4">
        <f>U428/S428</f>
        <v>0.16949152542372881</v>
      </c>
      <c r="W428" s="22">
        <f>S428*L428</f>
        <v>58411.446859802985</v>
      </c>
      <c r="X428" s="22">
        <f>T428*L428</f>
        <v>68311.692090278069</v>
      </c>
      <c r="Y428" s="22">
        <f>X428-W428</f>
        <v>9900.2452304750841</v>
      </c>
      <c r="Z428" s="8">
        <f>Y428/W428</f>
        <v>0.16949152542372883</v>
      </c>
      <c r="AA428" s="2">
        <v>847</v>
      </c>
      <c r="AB428" s="2">
        <v>1979</v>
      </c>
      <c r="AC428" s="2">
        <f>2016-AB428</f>
        <v>37</v>
      </c>
      <c r="AD428" s="2" t="s">
        <v>729</v>
      </c>
    </row>
    <row r="429" spans="1:30" x14ac:dyDescent="0.2">
      <c r="A429">
        <v>8</v>
      </c>
      <c r="B429" s="2" t="s">
        <v>958</v>
      </c>
      <c r="C429" s="2" t="s">
        <v>22</v>
      </c>
      <c r="D429" s="2" t="s">
        <v>23</v>
      </c>
      <c r="E429" s="6" t="s">
        <v>2767</v>
      </c>
      <c r="F429" s="2">
        <v>55</v>
      </c>
      <c r="G429" s="2">
        <v>62</v>
      </c>
      <c r="H429" s="3">
        <v>42413</v>
      </c>
      <c r="I429" s="3">
        <v>42423</v>
      </c>
      <c r="J429" s="3" t="s">
        <v>2534</v>
      </c>
      <c r="K429" s="17">
        <f>IF(J429="Januar",238.19,IF(J429="Februar",240.59,IF(J429="Mars",245.99,IF(J429="April",250.79,IF(J429="Mai",256.52,IF(J429="Juni",259.83,IF(J429="Juli",265.66,IF(J429="August",272.21,IF(J429="September",275.91,IF(J429="Oktober",281.13,IF(J429="November",284.38,IF(J429="Desember",287.34,0))))))))))))</f>
        <v>240.59</v>
      </c>
      <c r="L429" s="20">
        <f>$K$2/K429</f>
        <v>0.99002452304750821</v>
      </c>
      <c r="M429" s="2">
        <v>10</v>
      </c>
      <c r="N429" s="2">
        <v>2800000</v>
      </c>
      <c r="O429" s="2">
        <v>3550000</v>
      </c>
      <c r="P429" s="2">
        <f>O429-N429</f>
        <v>750000</v>
      </c>
      <c r="Q429" s="4">
        <f>P429/N429</f>
        <v>0.26785714285714285</v>
      </c>
      <c r="R429" s="2">
        <v>22272</v>
      </c>
      <c r="S429" s="9">
        <f>(N429+R429)/F429</f>
        <v>51314.036363636362</v>
      </c>
      <c r="T429" s="2">
        <v>64950</v>
      </c>
      <c r="U429" s="5">
        <f>T429-S429</f>
        <v>13635.963636363638</v>
      </c>
      <c r="V429" s="4">
        <f>U429/S429</f>
        <v>0.2657355492312577</v>
      </c>
      <c r="W429" s="22">
        <f>S429*L429</f>
        <v>50802.154376551582</v>
      </c>
      <c r="X429" s="22">
        <f>T429*L429</f>
        <v>64302.092771935655</v>
      </c>
      <c r="Y429" s="22">
        <f>X429-W429</f>
        <v>13499.938395384073</v>
      </c>
      <c r="Z429" s="8">
        <f>Y429/W429</f>
        <v>0.26573554923125764</v>
      </c>
      <c r="AA429" s="2"/>
      <c r="AB429" s="2">
        <v>1898</v>
      </c>
      <c r="AC429" s="2">
        <f>2016-AB429</f>
        <v>118</v>
      </c>
      <c r="AD429" s="2" t="s">
        <v>112</v>
      </c>
    </row>
    <row r="430" spans="1:30" x14ac:dyDescent="0.2">
      <c r="A430">
        <v>8</v>
      </c>
      <c r="B430" s="6" t="s">
        <v>768</v>
      </c>
      <c r="C430" s="6" t="s">
        <v>22</v>
      </c>
      <c r="D430" s="6" t="s">
        <v>23</v>
      </c>
      <c r="E430" s="6" t="s">
        <v>2767</v>
      </c>
      <c r="F430" s="6">
        <v>72</v>
      </c>
      <c r="G430" s="6">
        <v>81</v>
      </c>
      <c r="H430" s="7">
        <v>42413</v>
      </c>
      <c r="I430" s="7">
        <v>42423</v>
      </c>
      <c r="J430" s="3" t="s">
        <v>2534</v>
      </c>
      <c r="K430" s="17">
        <f>IF(J430="Januar",238.19,IF(J430="Februar",240.59,IF(J430="Mars",245.99,IF(J430="April",250.79,IF(J430="Mai",256.52,IF(J430="Juni",259.83,IF(J430="Juli",265.66,IF(J430="August",272.21,IF(J430="September",275.91,IF(J430="Oktober",281.13,IF(J430="November",284.38,IF(J430="Desember",287.34,0))))))))))))</f>
        <v>240.59</v>
      </c>
      <c r="L430" s="20">
        <f>$K$2/K430</f>
        <v>0.99002452304750821</v>
      </c>
      <c r="M430" s="6">
        <v>10</v>
      </c>
      <c r="N430" s="6">
        <v>4490000</v>
      </c>
      <c r="O430" s="6">
        <v>4840000</v>
      </c>
      <c r="P430" s="6">
        <f>O430-N430</f>
        <v>350000</v>
      </c>
      <c r="Q430" s="8">
        <f>P430/N430</f>
        <v>7.7951002227171495E-2</v>
      </c>
      <c r="R430" s="6"/>
      <c r="S430" s="9">
        <f>(N430+R430)/F430</f>
        <v>62361.111111111109</v>
      </c>
      <c r="T430" s="6">
        <v>67222</v>
      </c>
      <c r="U430" s="5">
        <f>T430-S430</f>
        <v>4860.8888888888905</v>
      </c>
      <c r="V430" s="4">
        <f>U430/S430</f>
        <v>7.7947438752783996E-2</v>
      </c>
      <c r="W430" s="22">
        <f>S430*L430</f>
        <v>61739.02928449044</v>
      </c>
      <c r="X430" s="22">
        <f>T430*L430</f>
        <v>66551.4284882996</v>
      </c>
      <c r="Y430" s="22">
        <f>X430-W430</f>
        <v>4812.3992038091601</v>
      </c>
      <c r="Z430" s="8">
        <f>Y430/W430</f>
        <v>7.7947438752784065E-2</v>
      </c>
      <c r="AA430" s="6">
        <v>930</v>
      </c>
      <c r="AB430" s="6">
        <v>1902</v>
      </c>
      <c r="AC430" s="6">
        <f>2016-AB430</f>
        <v>114</v>
      </c>
      <c r="AD430" s="6" t="s">
        <v>364</v>
      </c>
    </row>
    <row r="431" spans="1:30" x14ac:dyDescent="0.2">
      <c r="A431">
        <v>8</v>
      </c>
      <c r="B431" s="6" t="s">
        <v>1984</v>
      </c>
      <c r="C431" s="6" t="s">
        <v>22</v>
      </c>
      <c r="D431" s="6" t="s">
        <v>23</v>
      </c>
      <c r="E431" s="6" t="s">
        <v>2767</v>
      </c>
      <c r="F431" s="6">
        <v>86</v>
      </c>
      <c r="G431" s="6">
        <v>95</v>
      </c>
      <c r="H431" s="7">
        <v>42413</v>
      </c>
      <c r="I431" s="7">
        <v>42423</v>
      </c>
      <c r="J431" s="3" t="s">
        <v>2534</v>
      </c>
      <c r="K431" s="17">
        <f>IF(J431="Januar",238.19,IF(J431="Februar",240.59,IF(J431="Mars",245.99,IF(J431="April",250.79,IF(J431="Mai",256.52,IF(J431="Juni",259.83,IF(J431="Juli",265.66,IF(J431="August",272.21,IF(J431="September",275.91,IF(J431="Oktober",281.13,IF(J431="November",284.38,IF(J431="Desember",287.34,0))))))))))))</f>
        <v>240.59</v>
      </c>
      <c r="L431" s="20">
        <f>$K$2/K431</f>
        <v>0.99002452304750821</v>
      </c>
      <c r="M431" s="6">
        <v>10</v>
      </c>
      <c r="N431" s="6">
        <v>5800000</v>
      </c>
      <c r="O431" s="6">
        <v>6100000</v>
      </c>
      <c r="P431" s="6">
        <f>O431-N431</f>
        <v>300000</v>
      </c>
      <c r="Q431" s="8">
        <f>P431/N431</f>
        <v>5.1724137931034482E-2</v>
      </c>
      <c r="R431" s="6"/>
      <c r="S431" s="9">
        <f>(N431+R431)/F431</f>
        <v>67441.860465116275</v>
      </c>
      <c r="T431" s="6">
        <v>70930</v>
      </c>
      <c r="U431" s="5">
        <f>T431-S431</f>
        <v>3488.139534883725</v>
      </c>
      <c r="V431" s="4">
        <f>U431/S431</f>
        <v>5.1720689655172479E-2</v>
      </c>
      <c r="W431" s="22">
        <f>S431*L431</f>
        <v>66769.095740413337</v>
      </c>
      <c r="X431" s="22">
        <f>T431*L431</f>
        <v>70222.439419759758</v>
      </c>
      <c r="Y431" s="22">
        <f>X431-W431</f>
        <v>3453.3436793464207</v>
      </c>
      <c r="Z431" s="8">
        <f>Y431/W431</f>
        <v>5.1720689655172535E-2</v>
      </c>
      <c r="AA431" s="6">
        <v>467</v>
      </c>
      <c r="AB431" s="6">
        <v>1896</v>
      </c>
      <c r="AC431" s="6">
        <f>2016-AB431</f>
        <v>120</v>
      </c>
      <c r="AD431" s="6" t="s">
        <v>108</v>
      </c>
    </row>
    <row r="432" spans="1:30" x14ac:dyDescent="0.2">
      <c r="A432">
        <v>8</v>
      </c>
      <c r="B432" s="6" t="s">
        <v>153</v>
      </c>
      <c r="C432" s="6" t="s">
        <v>22</v>
      </c>
      <c r="D432" s="6" t="s">
        <v>23</v>
      </c>
      <c r="E432" s="6" t="s">
        <v>2767</v>
      </c>
      <c r="F432" s="6">
        <v>29</v>
      </c>
      <c r="G432" s="6">
        <v>32</v>
      </c>
      <c r="H432" s="7">
        <v>42412</v>
      </c>
      <c r="I432" s="7">
        <v>42423</v>
      </c>
      <c r="J432" s="3" t="s">
        <v>2534</v>
      </c>
      <c r="K432" s="17">
        <f>IF(J432="Januar",238.19,IF(J432="Februar",240.59,IF(J432="Mars",245.99,IF(J432="April",250.79,IF(J432="Mai",256.52,IF(J432="Juni",259.83,IF(J432="Juli",265.66,IF(J432="August",272.21,IF(J432="September",275.91,IF(J432="Oktober",281.13,IF(J432="November",284.38,IF(J432="Desember",287.34,0))))))))))))</f>
        <v>240.59</v>
      </c>
      <c r="L432" s="20">
        <f>$K$2/K432</f>
        <v>0.99002452304750821</v>
      </c>
      <c r="M432" s="6">
        <v>11</v>
      </c>
      <c r="N432" s="6">
        <v>2300000</v>
      </c>
      <c r="O432" s="6">
        <v>2650000</v>
      </c>
      <c r="P432" s="6">
        <f>O432-N432</f>
        <v>350000</v>
      </c>
      <c r="Q432" s="8">
        <f>P432/N432</f>
        <v>0.15217391304347827</v>
      </c>
      <c r="R432" s="6">
        <v>1099</v>
      </c>
      <c r="S432" s="9">
        <f>(N432+R432)/F432</f>
        <v>79348.241379310348</v>
      </c>
      <c r="T432" s="6">
        <v>91417</v>
      </c>
      <c r="U432" s="5">
        <f>T432-S432</f>
        <v>12068.758620689652</v>
      </c>
      <c r="V432" s="8">
        <f>U432/S432</f>
        <v>0.15209862765574184</v>
      </c>
      <c r="W432" s="22">
        <f>S432*L432</f>
        <v>78556.704826210276</v>
      </c>
      <c r="X432" s="22">
        <f>T432*L432</f>
        <v>90505.07182343406</v>
      </c>
      <c r="Y432" s="22">
        <f>X432-W432</f>
        <v>11948.366997223784</v>
      </c>
      <c r="Z432" s="8">
        <f>Y432/W432</f>
        <v>0.15209862765574195</v>
      </c>
      <c r="AA432" s="6">
        <v>478</v>
      </c>
      <c r="AB432" s="6">
        <v>1937</v>
      </c>
      <c r="AC432" s="6">
        <f>2016-AB432</f>
        <v>79</v>
      </c>
      <c r="AD432" s="6" t="s">
        <v>103</v>
      </c>
    </row>
    <row r="433" spans="1:30" x14ac:dyDescent="0.2">
      <c r="A433">
        <v>8</v>
      </c>
      <c r="B433" s="6" t="s">
        <v>317</v>
      </c>
      <c r="C433" s="6" t="s">
        <v>22</v>
      </c>
      <c r="D433" s="6" t="s">
        <v>23</v>
      </c>
      <c r="E433" s="6" t="s">
        <v>2767</v>
      </c>
      <c r="F433" s="6">
        <v>37</v>
      </c>
      <c r="G433" s="6">
        <v>41</v>
      </c>
      <c r="H433" s="7">
        <v>42412</v>
      </c>
      <c r="I433" s="7">
        <v>42423</v>
      </c>
      <c r="J433" s="3" t="s">
        <v>2534</v>
      </c>
      <c r="K433" s="17">
        <f>IF(J433="Januar",238.19,IF(J433="Februar",240.59,IF(J433="Mars",245.99,IF(J433="April",250.79,IF(J433="Mai",256.52,IF(J433="Juni",259.83,IF(J433="Juli",265.66,IF(J433="August",272.21,IF(J433="September",275.91,IF(J433="Oktober",281.13,IF(J433="November",284.38,IF(J433="Desember",287.34,0))))))))))))</f>
        <v>240.59</v>
      </c>
      <c r="L433" s="20">
        <f>$K$2/K433</f>
        <v>0.99002452304750821</v>
      </c>
      <c r="M433" s="6">
        <v>11</v>
      </c>
      <c r="N433" s="6">
        <v>3000000</v>
      </c>
      <c r="O433" s="6">
        <v>3700000</v>
      </c>
      <c r="P433" s="6">
        <f>O433-N433</f>
        <v>700000</v>
      </c>
      <c r="Q433" s="8">
        <f>P433/N433</f>
        <v>0.23333333333333334</v>
      </c>
      <c r="R433" s="6">
        <v>45846</v>
      </c>
      <c r="S433" s="9">
        <f>(N433+R433)/F433</f>
        <v>82320.16216216216</v>
      </c>
      <c r="T433" s="6">
        <v>101239</v>
      </c>
      <c r="U433" s="5">
        <f>T433-S433</f>
        <v>18918.83783783784</v>
      </c>
      <c r="V433" s="4">
        <f>U433/S433</f>
        <v>0.22982022072028596</v>
      </c>
      <c r="W433" s="22">
        <f>S433*L433</f>
        <v>81498.979281788124</v>
      </c>
      <c r="X433" s="22">
        <f>T433*L433</f>
        <v>100229.09268880669</v>
      </c>
      <c r="Y433" s="22">
        <f>X433-W433</f>
        <v>18730.113407018565</v>
      </c>
      <c r="Z433" s="8">
        <f>Y433/W433</f>
        <v>0.22982022072028604</v>
      </c>
      <c r="AA433" s="6">
        <v>828</v>
      </c>
      <c r="AB433" s="6">
        <v>1937</v>
      </c>
      <c r="AC433" s="6">
        <f>2016-AB433</f>
        <v>79</v>
      </c>
      <c r="AD433" s="6" t="s">
        <v>67</v>
      </c>
    </row>
    <row r="434" spans="1:30" x14ac:dyDescent="0.2">
      <c r="A434">
        <v>8</v>
      </c>
      <c r="B434" s="6" t="s">
        <v>727</v>
      </c>
      <c r="C434" s="6" t="s">
        <v>22</v>
      </c>
      <c r="D434" s="6" t="s">
        <v>23</v>
      </c>
      <c r="E434" s="6" t="s">
        <v>2767</v>
      </c>
      <c r="F434" s="6">
        <v>50</v>
      </c>
      <c r="G434" s="6">
        <v>56</v>
      </c>
      <c r="H434" s="7">
        <v>42412</v>
      </c>
      <c r="I434" s="7">
        <v>42423</v>
      </c>
      <c r="J434" s="3" t="s">
        <v>2534</v>
      </c>
      <c r="K434" s="17">
        <f>IF(J434="Januar",238.19,IF(J434="Februar",240.59,IF(J434="Mars",245.99,IF(J434="April",250.79,IF(J434="Mai",256.52,IF(J434="Juni",259.83,IF(J434="Juli",265.66,IF(J434="August",272.21,IF(J434="September",275.91,IF(J434="Oktober",281.13,IF(J434="November",284.38,IF(J434="Desember",287.34,0))))))))))))</f>
        <v>240.59</v>
      </c>
      <c r="L434" s="20">
        <f>$K$2/K434</f>
        <v>0.99002452304750821</v>
      </c>
      <c r="M434" s="6">
        <v>11</v>
      </c>
      <c r="N434" s="6">
        <v>3250000</v>
      </c>
      <c r="O434" s="6">
        <v>3600000</v>
      </c>
      <c r="P434" s="6">
        <f>O434-N434</f>
        <v>350000</v>
      </c>
      <c r="Q434" s="8">
        <f>P434/N434</f>
        <v>0.1076923076923077</v>
      </c>
      <c r="R434" s="6">
        <v>12000</v>
      </c>
      <c r="S434" s="9">
        <f>(N434+R434)/F434</f>
        <v>65240</v>
      </c>
      <c r="T434" s="6">
        <v>72240</v>
      </c>
      <c r="U434" s="5">
        <f>T434-S434</f>
        <v>7000</v>
      </c>
      <c r="V434" s="4">
        <f>U434/S434</f>
        <v>0.1072961373390558</v>
      </c>
      <c r="W434" s="22">
        <f>S434*L434</f>
        <v>64589.199883619433</v>
      </c>
      <c r="X434" s="22">
        <f>T434*L434</f>
        <v>71519.371544951995</v>
      </c>
      <c r="Y434" s="22">
        <f>X434-W434</f>
        <v>6930.1716613325625</v>
      </c>
      <c r="Z434" s="8">
        <f>Y434/W434</f>
        <v>0.10729613733905588</v>
      </c>
      <c r="AA434" s="10">
        <v>1878</v>
      </c>
      <c r="AB434" s="6">
        <v>1940</v>
      </c>
      <c r="AC434" s="6">
        <f>2016-AB434</f>
        <v>76</v>
      </c>
      <c r="AD434" s="6" t="s">
        <v>27</v>
      </c>
    </row>
    <row r="435" spans="1:30" x14ac:dyDescent="0.2">
      <c r="A435">
        <v>8</v>
      </c>
      <c r="B435" s="2" t="s">
        <v>959</v>
      </c>
      <c r="C435" s="2" t="s">
        <v>22</v>
      </c>
      <c r="D435" s="2" t="s">
        <v>23</v>
      </c>
      <c r="E435" s="6" t="s">
        <v>2767</v>
      </c>
      <c r="F435" s="2">
        <v>55</v>
      </c>
      <c r="G435" s="2"/>
      <c r="H435" s="3">
        <v>42412</v>
      </c>
      <c r="I435" s="3">
        <v>42423</v>
      </c>
      <c r="J435" s="3" t="s">
        <v>2534</v>
      </c>
      <c r="K435" s="17">
        <f>IF(J435="Januar",238.19,IF(J435="Februar",240.59,IF(J435="Mars",245.99,IF(J435="April",250.79,IF(J435="Mai",256.52,IF(J435="Juni",259.83,IF(J435="Juli",265.66,IF(J435="August",272.21,IF(J435="September",275.91,IF(J435="Oktober",281.13,IF(J435="November",284.38,IF(J435="Desember",287.34,0))))))))))))</f>
        <v>240.59</v>
      </c>
      <c r="L435" s="20">
        <f>$K$2/K435</f>
        <v>0.99002452304750821</v>
      </c>
      <c r="M435" s="2">
        <v>11</v>
      </c>
      <c r="N435" s="2">
        <v>3690000</v>
      </c>
      <c r="O435" s="2">
        <v>3820000</v>
      </c>
      <c r="P435" s="2">
        <f>O435-N435</f>
        <v>130000</v>
      </c>
      <c r="Q435" s="4">
        <f>P435/N435</f>
        <v>3.5230352303523033E-2</v>
      </c>
      <c r="R435" s="2">
        <v>3186</v>
      </c>
      <c r="S435" s="9">
        <f>(N435+R435)/F435</f>
        <v>67148.836363636365</v>
      </c>
      <c r="T435" s="2">
        <v>69512</v>
      </c>
      <c r="U435" s="5">
        <f>T435-S435</f>
        <v>2363.1636363636353</v>
      </c>
      <c r="V435" s="4">
        <f>U435/S435</f>
        <v>3.5192920150785782E-2</v>
      </c>
      <c r="W435" s="22">
        <f>S435*L435</f>
        <v>66478.994694104273</v>
      </c>
      <c r="X435" s="22">
        <f>T435*L435</f>
        <v>68818.584646078394</v>
      </c>
      <c r="Y435" s="22">
        <f>X435-W435</f>
        <v>2339.5899519741215</v>
      </c>
      <c r="Z435" s="8">
        <f>Y435/W435</f>
        <v>3.5192920150785754E-2</v>
      </c>
      <c r="AA435" s="11">
        <v>2406</v>
      </c>
      <c r="AB435" s="2">
        <v>2013</v>
      </c>
      <c r="AC435" s="2">
        <f>2016-AB435</f>
        <v>3</v>
      </c>
      <c r="AD435" s="2" t="s">
        <v>364</v>
      </c>
    </row>
    <row r="436" spans="1:30" x14ac:dyDescent="0.2">
      <c r="A436">
        <v>8</v>
      </c>
      <c r="B436" s="6" t="s">
        <v>1240</v>
      </c>
      <c r="C436" s="6" t="s">
        <v>22</v>
      </c>
      <c r="D436" s="6" t="s">
        <v>23</v>
      </c>
      <c r="E436" s="6" t="s">
        <v>2767</v>
      </c>
      <c r="F436" s="6">
        <v>63</v>
      </c>
      <c r="G436" s="6">
        <v>72</v>
      </c>
      <c r="H436" s="7">
        <v>42412</v>
      </c>
      <c r="I436" s="7">
        <v>42423</v>
      </c>
      <c r="J436" s="3" t="s">
        <v>2534</v>
      </c>
      <c r="K436" s="17">
        <f>IF(J436="Januar",238.19,IF(J436="Februar",240.59,IF(J436="Mars",245.99,IF(J436="April",250.79,IF(J436="Mai",256.52,IF(J436="Juni",259.83,IF(J436="Juli",265.66,IF(J436="August",272.21,IF(J436="September",275.91,IF(J436="Oktober",281.13,IF(J436="November",284.38,IF(J436="Desember",287.34,0))))))))))))</f>
        <v>240.59</v>
      </c>
      <c r="L436" s="20">
        <f>$K$2/K436</f>
        <v>0.99002452304750821</v>
      </c>
      <c r="M436" s="6">
        <v>11</v>
      </c>
      <c r="N436" s="6">
        <v>3100000</v>
      </c>
      <c r="O436" s="6">
        <v>3500000</v>
      </c>
      <c r="P436" s="6">
        <f>O436-N436</f>
        <v>400000</v>
      </c>
      <c r="Q436" s="8">
        <f>P436/N436</f>
        <v>0.12903225806451613</v>
      </c>
      <c r="R436" s="6">
        <v>2818</v>
      </c>
      <c r="S436" s="9">
        <f>(N436+R436)/F436</f>
        <v>49251.079365079364</v>
      </c>
      <c r="T436" s="6">
        <v>55600</v>
      </c>
      <c r="U436" s="5">
        <f>T436-S436</f>
        <v>6348.9206349206361</v>
      </c>
      <c r="V436" s="4">
        <f>U436/S436</f>
        <v>0.12890926892908319</v>
      </c>
      <c r="W436" s="22">
        <f>S436*L436</f>
        <v>48759.77635798767</v>
      </c>
      <c r="X436" s="22">
        <f>T436*L436</f>
        <v>55045.363481441454</v>
      </c>
      <c r="Y436" s="22">
        <f>X436-W436</f>
        <v>6285.5871234537844</v>
      </c>
      <c r="Z436" s="8">
        <f>Y436/W436</f>
        <v>0.12890926892908317</v>
      </c>
      <c r="AA436" s="6">
        <v>842</v>
      </c>
      <c r="AB436" s="6">
        <v>1991</v>
      </c>
      <c r="AC436" s="6">
        <f>2016-AB436</f>
        <v>25</v>
      </c>
      <c r="AD436" s="6" t="s">
        <v>103</v>
      </c>
    </row>
    <row r="437" spans="1:30" x14ac:dyDescent="0.2">
      <c r="A437">
        <v>8</v>
      </c>
      <c r="B437" s="2" t="s">
        <v>655</v>
      </c>
      <c r="C437" s="2" t="s">
        <v>22</v>
      </c>
      <c r="D437" s="2" t="s">
        <v>23</v>
      </c>
      <c r="E437" s="6" t="s">
        <v>2767</v>
      </c>
      <c r="F437" s="2">
        <v>64</v>
      </c>
      <c r="G437" s="2">
        <v>72</v>
      </c>
      <c r="H437" s="3">
        <v>42412</v>
      </c>
      <c r="I437" s="3">
        <v>42423</v>
      </c>
      <c r="J437" s="3" t="s">
        <v>2534</v>
      </c>
      <c r="K437" s="17">
        <f>IF(J437="Januar",238.19,IF(J437="Februar",240.59,IF(J437="Mars",245.99,IF(J437="April",250.79,IF(J437="Mai",256.52,IF(J437="Juni",259.83,IF(J437="Juli",265.66,IF(J437="August",272.21,IF(J437="September",275.91,IF(J437="Oktober",281.13,IF(J437="November",284.38,IF(J437="Desember",287.34,0))))))))))))</f>
        <v>240.59</v>
      </c>
      <c r="L437" s="20">
        <f>$K$2/K437</f>
        <v>0.99002452304750821</v>
      </c>
      <c r="M437" s="2">
        <v>11</v>
      </c>
      <c r="N437" s="2">
        <v>4390000</v>
      </c>
      <c r="O437" s="2">
        <v>4500000</v>
      </c>
      <c r="P437" s="2">
        <f>O437-N437</f>
        <v>110000</v>
      </c>
      <c r="Q437" s="4">
        <f>P437/N437</f>
        <v>2.5056947608200455E-2</v>
      </c>
      <c r="R437" s="2"/>
      <c r="S437" s="9">
        <f>(N437+R437)/F437</f>
        <v>68593.75</v>
      </c>
      <c r="T437" s="2">
        <v>70313</v>
      </c>
      <c r="U437" s="5">
        <f>T437-S437</f>
        <v>1719.25</v>
      </c>
      <c r="V437" s="4">
        <f>U437/S437</f>
        <v>2.5064236902050115E-2</v>
      </c>
      <c r="W437" s="22">
        <f>S437*L437</f>
        <v>67909.494627790016</v>
      </c>
      <c r="X437" s="22">
        <f>T437*L437</f>
        <v>69611.594289039451</v>
      </c>
      <c r="Y437" s="22">
        <f>X437-W437</f>
        <v>1702.0996612494346</v>
      </c>
      <c r="Z437" s="8">
        <f>Y437/W437</f>
        <v>2.5064236902050202E-2</v>
      </c>
      <c r="AA437" s="11">
        <v>4884</v>
      </c>
      <c r="AB437" s="2">
        <v>2005</v>
      </c>
      <c r="AC437" s="2">
        <f>2016-AB437</f>
        <v>11</v>
      </c>
      <c r="AD437" s="2" t="s">
        <v>127</v>
      </c>
    </row>
    <row r="438" spans="1:30" x14ac:dyDescent="0.2">
      <c r="A438">
        <v>8</v>
      </c>
      <c r="B438" s="2" t="s">
        <v>211</v>
      </c>
      <c r="C438" s="2" t="s">
        <v>22</v>
      </c>
      <c r="D438" s="2" t="s">
        <v>23</v>
      </c>
      <c r="E438" s="6" t="s">
        <v>2767</v>
      </c>
      <c r="F438" s="2">
        <v>72</v>
      </c>
      <c r="G438" s="2">
        <v>80</v>
      </c>
      <c r="H438" s="3">
        <v>42412</v>
      </c>
      <c r="I438" s="3">
        <v>42423</v>
      </c>
      <c r="J438" s="3" t="s">
        <v>2534</v>
      </c>
      <c r="K438" s="17">
        <f>IF(J438="Januar",238.19,IF(J438="Februar",240.59,IF(J438="Mars",245.99,IF(J438="April",250.79,IF(J438="Mai",256.52,IF(J438="Juni",259.83,IF(J438="Juli",265.66,IF(J438="August",272.21,IF(J438="September",275.91,IF(J438="Oktober",281.13,IF(J438="November",284.38,IF(J438="Desember",287.34,0))))))))))))</f>
        <v>240.59</v>
      </c>
      <c r="L438" s="20">
        <f>$K$2/K438</f>
        <v>0.99002452304750821</v>
      </c>
      <c r="M438" s="2">
        <v>11</v>
      </c>
      <c r="N438" s="2">
        <v>2900000</v>
      </c>
      <c r="O438" s="2">
        <v>3400000</v>
      </c>
      <c r="P438" s="2">
        <f>O438-N438</f>
        <v>500000</v>
      </c>
      <c r="Q438" s="4">
        <f>P438/N438</f>
        <v>0.17241379310344829</v>
      </c>
      <c r="R438" s="2">
        <v>306000</v>
      </c>
      <c r="S438" s="9">
        <f>(N438+R438)/F438</f>
        <v>44527.777777777781</v>
      </c>
      <c r="T438" s="2">
        <v>51472</v>
      </c>
      <c r="U438" s="5">
        <f>T438-S438</f>
        <v>6944.222222222219</v>
      </c>
      <c r="V438" s="4">
        <f>U438/S438</f>
        <v>0.15595258889582025</v>
      </c>
      <c r="W438" s="22">
        <f>S438*L438</f>
        <v>44083.591956809883</v>
      </c>
      <c r="X438" s="22">
        <f>T438*L438</f>
        <v>50958.54225030134</v>
      </c>
      <c r="Y438" s="22">
        <f>X438-W438</f>
        <v>6874.9502934914563</v>
      </c>
      <c r="Z438" s="8">
        <f>Y438/W438</f>
        <v>0.15595258889582017</v>
      </c>
      <c r="AA438" s="11">
        <v>21015</v>
      </c>
      <c r="AB438" s="2">
        <v>1968</v>
      </c>
      <c r="AC438" s="2">
        <f>2016-AB438</f>
        <v>48</v>
      </c>
      <c r="AD438" s="2" t="s">
        <v>37</v>
      </c>
    </row>
    <row r="439" spans="1:30" x14ac:dyDescent="0.2">
      <c r="A439">
        <v>8</v>
      </c>
      <c r="B439" s="6" t="s">
        <v>1661</v>
      </c>
      <c r="C439" s="6" t="s">
        <v>22</v>
      </c>
      <c r="D439" s="6" t="s">
        <v>23</v>
      </c>
      <c r="E439" s="6" t="s">
        <v>2767</v>
      </c>
      <c r="F439" s="6">
        <v>79</v>
      </c>
      <c r="G439" s="6">
        <v>86</v>
      </c>
      <c r="H439" s="7">
        <v>42412</v>
      </c>
      <c r="I439" s="7">
        <v>42423</v>
      </c>
      <c r="J439" s="3" t="s">
        <v>2534</v>
      </c>
      <c r="K439" s="17">
        <f>IF(J439="Januar",238.19,IF(J439="Februar",240.59,IF(J439="Mars",245.99,IF(J439="April",250.79,IF(J439="Mai",256.52,IF(J439="Juni",259.83,IF(J439="Juli",265.66,IF(J439="August",272.21,IF(J439="September",275.91,IF(J439="Oktober",281.13,IF(J439="November",284.38,IF(J439="Desember",287.34,0))))))))))))</f>
        <v>240.59</v>
      </c>
      <c r="L439" s="20">
        <f>$K$2/K439</f>
        <v>0.99002452304750821</v>
      </c>
      <c r="M439" s="6">
        <v>11</v>
      </c>
      <c r="N439" s="6">
        <v>4700000</v>
      </c>
      <c r="O439" s="6">
        <v>5260000</v>
      </c>
      <c r="P439" s="6">
        <f>O439-N439</f>
        <v>560000</v>
      </c>
      <c r="Q439" s="8">
        <f>P439/N439</f>
        <v>0.11914893617021277</v>
      </c>
      <c r="R439" s="6">
        <v>978</v>
      </c>
      <c r="S439" s="9">
        <f>(N439+R439)/F439</f>
        <v>59506.050632911392</v>
      </c>
      <c r="T439" s="6">
        <v>66595</v>
      </c>
      <c r="U439" s="5">
        <f>T439-S439</f>
        <v>7088.9493670886077</v>
      </c>
      <c r="V439" s="4">
        <f>U439/S439</f>
        <v>0.11912989169487712</v>
      </c>
      <c r="W439" s="22">
        <f>S439*L439</f>
        <v>58912.449396288976</v>
      </c>
      <c r="X439" s="22">
        <f>T439*L439</f>
        <v>65930.683112348808</v>
      </c>
      <c r="Y439" s="22">
        <f>X439-W439</f>
        <v>7018.2337160598327</v>
      </c>
      <c r="Z439" s="8">
        <f>Y439/W439</f>
        <v>0.11912989169487709</v>
      </c>
      <c r="AA439" s="6">
        <v>845</v>
      </c>
      <c r="AB439" s="6">
        <v>1936</v>
      </c>
      <c r="AC439" s="6">
        <f>2016-AB439</f>
        <v>80</v>
      </c>
      <c r="AD439" s="6" t="s">
        <v>37</v>
      </c>
    </row>
    <row r="440" spans="1:30" x14ac:dyDescent="0.2">
      <c r="A440">
        <v>8</v>
      </c>
      <c r="B440" s="2" t="s">
        <v>445</v>
      </c>
      <c r="C440" s="2" t="s">
        <v>22</v>
      </c>
      <c r="D440" s="2" t="s">
        <v>23</v>
      </c>
      <c r="E440" s="6" t="s">
        <v>2767</v>
      </c>
      <c r="F440" s="2">
        <v>42</v>
      </c>
      <c r="G440" s="2">
        <v>46</v>
      </c>
      <c r="H440" s="3">
        <v>42414</v>
      </c>
      <c r="I440" s="3">
        <v>42424</v>
      </c>
      <c r="J440" s="3" t="s">
        <v>2534</v>
      </c>
      <c r="K440" s="17">
        <f>IF(J440="Januar",238.19,IF(J440="Februar",240.59,IF(J440="Mars",245.99,IF(J440="April",250.79,IF(J440="Mai",256.52,IF(J440="Juni",259.83,IF(J440="Juli",265.66,IF(J440="August",272.21,IF(J440="September",275.91,IF(J440="Oktober",281.13,IF(J440="November",284.38,IF(J440="Desember",287.34,0))))))))))))</f>
        <v>240.59</v>
      </c>
      <c r="L440" s="20">
        <f>$K$2/K440</f>
        <v>0.99002452304750821</v>
      </c>
      <c r="M440" s="2">
        <v>10</v>
      </c>
      <c r="N440" s="2">
        <v>3000000</v>
      </c>
      <c r="O440" s="2">
        <v>3360000</v>
      </c>
      <c r="P440" s="2">
        <f>O440-N440</f>
        <v>360000</v>
      </c>
      <c r="Q440" s="4">
        <f>P440/N440</f>
        <v>0.12</v>
      </c>
      <c r="R440" s="2"/>
      <c r="S440" s="9">
        <f>(N440+R440)/F440</f>
        <v>71428.571428571435</v>
      </c>
      <c r="T440" s="2">
        <v>80000</v>
      </c>
      <c r="U440" s="5">
        <f>T440-S440</f>
        <v>8571.4285714285652</v>
      </c>
      <c r="V440" s="4">
        <f>U440/S440</f>
        <v>0.1199999999999999</v>
      </c>
      <c r="W440" s="22">
        <f>S440*L440</f>
        <v>70716.037360536313</v>
      </c>
      <c r="X440" s="22">
        <f>T440*L440</f>
        <v>79201.961843800658</v>
      </c>
      <c r="Y440" s="22">
        <f>X440-W440</f>
        <v>8485.9244832643453</v>
      </c>
      <c r="Z440" s="8">
        <f>Y440/W440</f>
        <v>0.11999999999999983</v>
      </c>
      <c r="AA440" s="2">
        <v>583</v>
      </c>
      <c r="AB440" s="2">
        <v>2013</v>
      </c>
      <c r="AC440" s="2">
        <f>2016-AB440</f>
        <v>3</v>
      </c>
      <c r="AD440" s="2" t="s">
        <v>37</v>
      </c>
    </row>
    <row r="441" spans="1:30" x14ac:dyDescent="0.2">
      <c r="A441">
        <v>8</v>
      </c>
      <c r="B441" s="2" t="s">
        <v>1510</v>
      </c>
      <c r="C441" s="2" t="s">
        <v>22</v>
      </c>
      <c r="D441" s="2" t="s">
        <v>23</v>
      </c>
      <c r="E441" s="6" t="s">
        <v>2767</v>
      </c>
      <c r="F441" s="2">
        <v>70</v>
      </c>
      <c r="G441" s="2">
        <v>76</v>
      </c>
      <c r="H441" s="3">
        <v>42414</v>
      </c>
      <c r="I441" s="3">
        <v>42424</v>
      </c>
      <c r="J441" s="3" t="s">
        <v>2534</v>
      </c>
      <c r="K441" s="17">
        <f>IF(J441="Januar",238.19,IF(J441="Februar",240.59,IF(J441="Mars",245.99,IF(J441="April",250.79,IF(J441="Mai",256.52,IF(J441="Juni",259.83,IF(J441="Juli",265.66,IF(J441="August",272.21,IF(J441="September",275.91,IF(J441="Oktober",281.13,IF(J441="November",284.38,IF(J441="Desember",287.34,0))))))))))))</f>
        <v>240.59</v>
      </c>
      <c r="L441" s="20">
        <f>$K$2/K441</f>
        <v>0.99002452304750821</v>
      </c>
      <c r="M441" s="2">
        <v>10</v>
      </c>
      <c r="N441" s="2">
        <v>3500000</v>
      </c>
      <c r="O441" s="2">
        <v>4060000</v>
      </c>
      <c r="P441" s="2">
        <f>O441-N441</f>
        <v>560000</v>
      </c>
      <c r="Q441" s="4">
        <f>P441/N441</f>
        <v>0.16</v>
      </c>
      <c r="R441" s="2">
        <v>47526</v>
      </c>
      <c r="S441" s="9">
        <f>(N441+R441)/F441</f>
        <v>50678.942857142858</v>
      </c>
      <c r="T441" s="2">
        <v>58679</v>
      </c>
      <c r="U441" s="5">
        <f>T441-S441</f>
        <v>8000.057142857142</v>
      </c>
      <c r="V441" s="4">
        <f>U441/S441</f>
        <v>0.15785761682930582</v>
      </c>
      <c r="W441" s="22">
        <f>S441*L441</f>
        <v>50173.39623069478</v>
      </c>
      <c r="X441" s="22">
        <f>T441*L441</f>
        <v>58093.648987904737</v>
      </c>
      <c r="Y441" s="22">
        <f>X441-W441</f>
        <v>7920.2527572099571</v>
      </c>
      <c r="Z441" s="8">
        <f>Y441/W441</f>
        <v>0.15785761682930588</v>
      </c>
      <c r="AA441" s="2">
        <v>356</v>
      </c>
      <c r="AB441" s="2">
        <v>1899</v>
      </c>
      <c r="AC441" s="2">
        <f>2016-AB441</f>
        <v>117</v>
      </c>
      <c r="AD441" s="2" t="s">
        <v>29</v>
      </c>
    </row>
    <row r="442" spans="1:30" x14ac:dyDescent="0.2">
      <c r="A442">
        <v>8</v>
      </c>
      <c r="B442" s="6" t="s">
        <v>1083</v>
      </c>
      <c r="C442" s="6" t="s">
        <v>22</v>
      </c>
      <c r="D442" s="6" t="s">
        <v>23</v>
      </c>
      <c r="E442" s="6" t="s">
        <v>2767</v>
      </c>
      <c r="F442" s="6">
        <v>58</v>
      </c>
      <c r="G442" s="6">
        <v>64</v>
      </c>
      <c r="H442" s="7">
        <v>42413</v>
      </c>
      <c r="I442" s="7">
        <v>42424</v>
      </c>
      <c r="J442" s="3" t="s">
        <v>2534</v>
      </c>
      <c r="K442" s="17">
        <f>IF(J442="Januar",238.19,IF(J442="Februar",240.59,IF(J442="Mars",245.99,IF(J442="April",250.79,IF(J442="Mai",256.52,IF(J442="Juni",259.83,IF(J442="Juli",265.66,IF(J442="August",272.21,IF(J442="September",275.91,IF(J442="Oktober",281.13,IF(J442="November",284.38,IF(J442="Desember",287.34,0))))))))))))</f>
        <v>240.59</v>
      </c>
      <c r="L442" s="20">
        <f>$K$2/K442</f>
        <v>0.99002452304750821</v>
      </c>
      <c r="M442" s="6">
        <v>11</v>
      </c>
      <c r="N442" s="6">
        <v>2500000</v>
      </c>
      <c r="O442" s="6">
        <v>2530000</v>
      </c>
      <c r="P442" s="6">
        <f>O442-N442</f>
        <v>30000</v>
      </c>
      <c r="Q442" s="8">
        <f>P442/N442</f>
        <v>1.2E-2</v>
      </c>
      <c r="R442" s="6"/>
      <c r="S442" s="9">
        <f>(N442+R442)/F442</f>
        <v>43103.448275862072</v>
      </c>
      <c r="T442" s="6">
        <v>43621</v>
      </c>
      <c r="U442" s="5">
        <f>T442-S442</f>
        <v>517.55172413792752</v>
      </c>
      <c r="V442" s="4">
        <f>U442/S442</f>
        <v>1.2007199999999918E-2</v>
      </c>
      <c r="W442" s="22">
        <f>S442*L442</f>
        <v>42673.470821013289</v>
      </c>
      <c r="X442" s="22">
        <f>T442*L442</f>
        <v>43185.859719855354</v>
      </c>
      <c r="Y442" s="22">
        <f>X442-W442</f>
        <v>512.38889884206583</v>
      </c>
      <c r="Z442" s="8">
        <f>Y442/W442</f>
        <v>1.2007199999999885E-2</v>
      </c>
      <c r="AA442" s="10">
        <v>3371</v>
      </c>
      <c r="AB442" s="6">
        <v>1958</v>
      </c>
      <c r="AC442" s="6">
        <f>2016-AB442</f>
        <v>58</v>
      </c>
      <c r="AD442" s="6" t="s">
        <v>650</v>
      </c>
    </row>
    <row r="443" spans="1:30" x14ac:dyDescent="0.2">
      <c r="A443">
        <v>8</v>
      </c>
      <c r="B443" s="2" t="s">
        <v>1921</v>
      </c>
      <c r="C443" s="2" t="s">
        <v>22</v>
      </c>
      <c r="D443" s="2" t="s">
        <v>23</v>
      </c>
      <c r="E443" s="6" t="s">
        <v>2767</v>
      </c>
      <c r="F443" s="2">
        <v>83</v>
      </c>
      <c r="G443" s="2">
        <v>95</v>
      </c>
      <c r="H443" s="3">
        <v>42413</v>
      </c>
      <c r="I443" s="3">
        <v>42424</v>
      </c>
      <c r="J443" s="3" t="s">
        <v>2534</v>
      </c>
      <c r="K443" s="17">
        <f>IF(J443="Januar",238.19,IF(J443="Februar",240.59,IF(J443="Mars",245.99,IF(J443="April",250.79,IF(J443="Mai",256.52,IF(J443="Juni",259.83,IF(J443="Juli",265.66,IF(J443="August",272.21,IF(J443="September",275.91,IF(J443="Oktober",281.13,IF(J443="November",284.38,IF(J443="Desember",287.34,0))))))))))))</f>
        <v>240.59</v>
      </c>
      <c r="L443" s="20">
        <f>$K$2/K443</f>
        <v>0.99002452304750821</v>
      </c>
      <c r="M443" s="2">
        <v>11</v>
      </c>
      <c r="N443" s="2">
        <v>6800000</v>
      </c>
      <c r="O443" s="2">
        <v>6700000</v>
      </c>
      <c r="P443" s="2">
        <f>O443-N443</f>
        <v>-100000</v>
      </c>
      <c r="Q443" s="4">
        <f>P443/N443</f>
        <v>-1.4705882352941176E-2</v>
      </c>
      <c r="R443" s="2"/>
      <c r="S443" s="9">
        <f>(N443+R443)/F443</f>
        <v>81927.710843373497</v>
      </c>
      <c r="T443" s="2">
        <v>80723</v>
      </c>
      <c r="U443" s="5">
        <f>T443-S443</f>
        <v>-1204.7108433734975</v>
      </c>
      <c r="V443" s="4">
        <f>U443/S443</f>
        <v>-1.4704558823529454E-2</v>
      </c>
      <c r="W443" s="22">
        <f>S443*L443</f>
        <v>81110.44285208502</v>
      </c>
      <c r="X443" s="22">
        <f>T443*L443</f>
        <v>79917.749573964</v>
      </c>
      <c r="Y443" s="22">
        <f>X443-W443</f>
        <v>-1192.6932781210198</v>
      </c>
      <c r="Z443" s="8">
        <f>Y443/W443</f>
        <v>-1.4704558823529596E-2</v>
      </c>
      <c r="AA443" s="2">
        <v>746</v>
      </c>
      <c r="AB443" s="2">
        <v>2005</v>
      </c>
      <c r="AC443" s="2">
        <f>2016-AB443</f>
        <v>11</v>
      </c>
      <c r="AD443" s="2" t="s">
        <v>494</v>
      </c>
    </row>
    <row r="444" spans="1:30" x14ac:dyDescent="0.2">
      <c r="A444">
        <v>8</v>
      </c>
      <c r="B444" s="2" t="s">
        <v>773</v>
      </c>
      <c r="C444" s="2" t="s">
        <v>22</v>
      </c>
      <c r="D444" s="2" t="s">
        <v>23</v>
      </c>
      <c r="E444" s="6" t="s">
        <v>2767</v>
      </c>
      <c r="F444" s="2">
        <v>51</v>
      </c>
      <c r="G444" s="2">
        <v>56</v>
      </c>
      <c r="H444" s="3">
        <v>42406</v>
      </c>
      <c r="I444" s="3">
        <v>42424</v>
      </c>
      <c r="J444" s="3" t="s">
        <v>2534</v>
      </c>
      <c r="K444" s="17">
        <f>IF(J444="Januar",238.19,IF(J444="Februar",240.59,IF(J444="Mars",245.99,IF(J444="April",250.79,IF(J444="Mai",256.52,IF(J444="Juni",259.83,IF(J444="Juli",265.66,IF(J444="August",272.21,IF(J444="September",275.91,IF(J444="Oktober",281.13,IF(J444="November",284.38,IF(J444="Desember",287.34,0))))))))))))</f>
        <v>240.59</v>
      </c>
      <c r="L444" s="20">
        <f>$K$2/K444</f>
        <v>0.99002452304750821</v>
      </c>
      <c r="M444" s="2">
        <v>18</v>
      </c>
      <c r="N444" s="2">
        <v>3040000</v>
      </c>
      <c r="O444" s="2">
        <v>3400000</v>
      </c>
      <c r="P444" s="2">
        <f>O444-N444</f>
        <v>360000</v>
      </c>
      <c r="Q444" s="4">
        <f>P444/N444</f>
        <v>0.11842105263157894</v>
      </c>
      <c r="R444" s="2"/>
      <c r="S444" s="9">
        <f>(N444+R444)/F444</f>
        <v>59607.843137254902</v>
      </c>
      <c r="T444" s="2">
        <v>66667</v>
      </c>
      <c r="U444" s="5">
        <f>T444-S444</f>
        <v>7059.1568627450979</v>
      </c>
      <c r="V444" s="4">
        <f>U444/S444</f>
        <v>0.1184266447368421</v>
      </c>
      <c r="W444" s="22">
        <f>S444*L444</f>
        <v>59013.226471851471</v>
      </c>
      <c r="X444" s="22">
        <f>T444*L444</f>
        <v>66001.964878008235</v>
      </c>
      <c r="Y444" s="22">
        <f>X444-W444</f>
        <v>6988.7384061567645</v>
      </c>
      <c r="Z444" s="8">
        <f>Y444/W444</f>
        <v>0.11842664473684218</v>
      </c>
      <c r="AA444" s="11">
        <v>3943</v>
      </c>
      <c r="AB444" s="2">
        <v>2012</v>
      </c>
      <c r="AC444" s="2">
        <f>2016-AB444</f>
        <v>4</v>
      </c>
      <c r="AD444" s="2" t="s">
        <v>774</v>
      </c>
    </row>
    <row r="445" spans="1:30" x14ac:dyDescent="0.2">
      <c r="A445">
        <v>8</v>
      </c>
      <c r="B445" s="6" t="s">
        <v>288</v>
      </c>
      <c r="C445" s="6" t="s">
        <v>22</v>
      </c>
      <c r="D445" s="6" t="s">
        <v>23</v>
      </c>
      <c r="E445" s="6" t="s">
        <v>2767</v>
      </c>
      <c r="F445" s="6">
        <v>36</v>
      </c>
      <c r="G445" s="6">
        <v>44</v>
      </c>
      <c r="H445" s="7">
        <v>42412</v>
      </c>
      <c r="I445" s="7">
        <v>42425</v>
      </c>
      <c r="J445" s="3" t="s">
        <v>2534</v>
      </c>
      <c r="K445" s="17">
        <f>IF(J445="Januar",238.19,IF(J445="Februar",240.59,IF(J445="Mars",245.99,IF(J445="April",250.79,IF(J445="Mai",256.52,IF(J445="Juni",259.83,IF(J445="Juli",265.66,IF(J445="August",272.21,IF(J445="September",275.91,IF(J445="Oktober",281.13,IF(J445="November",284.38,IF(J445="Desember",287.34,0))))))))))))</f>
        <v>240.59</v>
      </c>
      <c r="L445" s="20">
        <f>$K$2/K445</f>
        <v>0.99002452304750821</v>
      </c>
      <c r="M445" s="6">
        <v>13</v>
      </c>
      <c r="N445" s="6">
        <v>2420000</v>
      </c>
      <c r="O445" s="6">
        <v>2500000</v>
      </c>
      <c r="P445" s="6">
        <f>O445-N445</f>
        <v>80000</v>
      </c>
      <c r="Q445" s="8">
        <f>P445/N445</f>
        <v>3.3057851239669422E-2</v>
      </c>
      <c r="R445" s="6"/>
      <c r="S445" s="9">
        <f>(N445+R445)/F445</f>
        <v>67222.222222222219</v>
      </c>
      <c r="T445" s="6">
        <v>69444</v>
      </c>
      <c r="U445" s="5">
        <f>T445-S445</f>
        <v>2221.777777777781</v>
      </c>
      <c r="V445" s="4">
        <f>U445/S445</f>
        <v>3.3051239669421535E-2</v>
      </c>
      <c r="W445" s="22">
        <f>S445*L445</f>
        <v>66551.648493749162</v>
      </c>
      <c r="X445" s="22">
        <f>T445*L445</f>
        <v>68751.262978511164</v>
      </c>
      <c r="Y445" s="22">
        <f>X445-W445</f>
        <v>2199.6144847620017</v>
      </c>
      <c r="Z445" s="8">
        <f>Y445/W445</f>
        <v>3.3051239669421556E-2</v>
      </c>
      <c r="AA445" s="6">
        <v>512</v>
      </c>
      <c r="AB445" s="6">
        <v>1906</v>
      </c>
      <c r="AC445" s="6">
        <f>2016-AB445</f>
        <v>110</v>
      </c>
      <c r="AD445" s="6" t="s">
        <v>94</v>
      </c>
    </row>
    <row r="446" spans="1:30" x14ac:dyDescent="0.2">
      <c r="A446">
        <v>8</v>
      </c>
      <c r="B446" s="2" t="s">
        <v>811</v>
      </c>
      <c r="C446" s="2" t="s">
        <v>22</v>
      </c>
      <c r="D446" s="2" t="s">
        <v>23</v>
      </c>
      <c r="E446" s="6" t="s">
        <v>2767</v>
      </c>
      <c r="F446" s="2">
        <v>52</v>
      </c>
      <c r="G446" s="2">
        <v>60</v>
      </c>
      <c r="H446" s="3">
        <v>42398</v>
      </c>
      <c r="I446" s="3">
        <v>42426</v>
      </c>
      <c r="J446" s="3" t="s">
        <v>2534</v>
      </c>
      <c r="K446" s="17">
        <f>IF(J446="Januar",238.19,IF(J446="Februar",240.59,IF(J446="Mars",245.99,IF(J446="April",250.79,IF(J446="Mai",256.52,IF(J446="Juni",259.83,IF(J446="Juli",265.66,IF(J446="August",272.21,IF(J446="September",275.91,IF(J446="Oktober",281.13,IF(J446="November",284.38,IF(J446="Desember",287.34,0))))))))))))</f>
        <v>240.59</v>
      </c>
      <c r="L446" s="20">
        <f>$K$2/K446</f>
        <v>0.99002452304750821</v>
      </c>
      <c r="M446" s="2">
        <v>28</v>
      </c>
      <c r="N446" s="2">
        <v>3250000</v>
      </c>
      <c r="O446" s="2">
        <v>3330000</v>
      </c>
      <c r="P446" s="2">
        <f>O446-N446</f>
        <v>80000</v>
      </c>
      <c r="Q446" s="4">
        <f>P446/N446</f>
        <v>2.4615384615384615E-2</v>
      </c>
      <c r="R446" s="2"/>
      <c r="S446" s="9">
        <f>(N446+R446)/F446</f>
        <v>62500</v>
      </c>
      <c r="T446" s="2">
        <v>64038</v>
      </c>
      <c r="U446" s="5">
        <f>T446-S446</f>
        <v>1538</v>
      </c>
      <c r="V446" s="4">
        <f>U446/S446</f>
        <v>2.4608000000000001E-2</v>
      </c>
      <c r="W446" s="22">
        <f>S446*L446</f>
        <v>61876.532690469263</v>
      </c>
      <c r="X446" s="22">
        <f>T446*L446</f>
        <v>63399.190406916328</v>
      </c>
      <c r="Y446" s="22">
        <f>X446-W446</f>
        <v>1522.6577164470655</v>
      </c>
      <c r="Z446" s="8">
        <f>Y446/W446</f>
        <v>2.4607999999999967E-2</v>
      </c>
      <c r="AA446" s="11">
        <v>1008</v>
      </c>
      <c r="AB446" s="2">
        <v>1940</v>
      </c>
      <c r="AC446" s="2">
        <f>2016-AB446</f>
        <v>76</v>
      </c>
      <c r="AD446" s="2" t="s">
        <v>27</v>
      </c>
    </row>
    <row r="447" spans="1:30" x14ac:dyDescent="0.2">
      <c r="A447">
        <v>9</v>
      </c>
      <c r="B447" s="6" t="s">
        <v>246</v>
      </c>
      <c r="C447" s="6" t="s">
        <v>22</v>
      </c>
      <c r="D447" s="6" t="s">
        <v>23</v>
      </c>
      <c r="E447" s="6" t="s">
        <v>2767</v>
      </c>
      <c r="F447" s="6">
        <v>34</v>
      </c>
      <c r="G447" s="6">
        <v>40</v>
      </c>
      <c r="H447" s="7">
        <v>42419</v>
      </c>
      <c r="I447" s="7">
        <v>42429</v>
      </c>
      <c r="J447" s="3" t="s">
        <v>2534</v>
      </c>
      <c r="K447" s="17">
        <f>IF(J447="Januar",238.19,IF(J447="Februar",240.59,IF(J447="Mars",245.99,IF(J447="April",250.79,IF(J447="Mai",256.52,IF(J447="Juni",259.83,IF(J447="Juli",265.66,IF(J447="August",272.21,IF(J447="September",275.91,IF(J447="Oktober",281.13,IF(J447="November",284.38,IF(J447="Desember",287.34,0))))))))))))</f>
        <v>240.59</v>
      </c>
      <c r="L447" s="20">
        <f>$K$2/K447</f>
        <v>0.99002452304750821</v>
      </c>
      <c r="M447" s="6">
        <v>10</v>
      </c>
      <c r="N447" s="6">
        <v>2500000</v>
      </c>
      <c r="O447" s="6">
        <v>2700000</v>
      </c>
      <c r="P447" s="6">
        <f>O447-N447</f>
        <v>200000</v>
      </c>
      <c r="Q447" s="8">
        <f>P447/N447</f>
        <v>0.08</v>
      </c>
      <c r="R447" s="6">
        <v>13398</v>
      </c>
      <c r="S447" s="9">
        <f>(N447+R447)/F447</f>
        <v>73923.470588235301</v>
      </c>
      <c r="T447" s="6">
        <v>79806</v>
      </c>
      <c r="U447" s="5">
        <f>T447-S447</f>
        <v>5882.529411764699</v>
      </c>
      <c r="V447" s="4">
        <f>U447/S447</f>
        <v>7.9575936640356892E-2</v>
      </c>
      <c r="W447" s="22">
        <f>S447*L447</f>
        <v>73186.04871113415</v>
      </c>
      <c r="X447" s="22">
        <f>T447*L447</f>
        <v>79009.897086329438</v>
      </c>
      <c r="Y447" s="22">
        <f>X447-W447</f>
        <v>5823.8483751952881</v>
      </c>
      <c r="Z447" s="8">
        <f>Y447/W447</f>
        <v>7.9575936640356948E-2</v>
      </c>
      <c r="AA447" s="10">
        <v>1623</v>
      </c>
      <c r="AB447" s="6">
        <v>1970</v>
      </c>
      <c r="AC447" s="6">
        <f>2016-AB447</f>
        <v>46</v>
      </c>
      <c r="AD447" s="6" t="s">
        <v>83</v>
      </c>
    </row>
    <row r="448" spans="1:30" x14ac:dyDescent="0.2">
      <c r="A448">
        <v>9</v>
      </c>
      <c r="B448" s="6" t="s">
        <v>247</v>
      </c>
      <c r="C448" s="6" t="s">
        <v>22</v>
      </c>
      <c r="D448" s="6" t="s">
        <v>23</v>
      </c>
      <c r="E448" s="6" t="s">
        <v>2767</v>
      </c>
      <c r="F448" s="6">
        <v>34</v>
      </c>
      <c r="G448" s="6">
        <v>38</v>
      </c>
      <c r="H448" s="7">
        <v>42419</v>
      </c>
      <c r="I448" s="7">
        <v>42429</v>
      </c>
      <c r="J448" s="3" t="s">
        <v>2534</v>
      </c>
      <c r="K448" s="17">
        <f>IF(J448="Januar",238.19,IF(J448="Februar",240.59,IF(J448="Mars",245.99,IF(J448="April",250.79,IF(J448="Mai",256.52,IF(J448="Juni",259.83,IF(J448="Juli",265.66,IF(J448="August",272.21,IF(J448="September",275.91,IF(J448="Oktober",281.13,IF(J448="November",284.38,IF(J448="Desember",287.34,0))))))))))))</f>
        <v>240.59</v>
      </c>
      <c r="L448" s="20">
        <f>$K$2/K448</f>
        <v>0.99002452304750821</v>
      </c>
      <c r="M448" s="6">
        <v>10</v>
      </c>
      <c r="N448" s="6">
        <v>2700000</v>
      </c>
      <c r="O448" s="6">
        <v>3200000</v>
      </c>
      <c r="P448" s="6">
        <f>O448-N448</f>
        <v>500000</v>
      </c>
      <c r="Q448" s="8">
        <f>P448/N448</f>
        <v>0.18518518518518517</v>
      </c>
      <c r="R448" s="6"/>
      <c r="S448" s="9">
        <f>(N448+R448)/F448</f>
        <v>79411.76470588235</v>
      </c>
      <c r="T448" s="6">
        <v>94118</v>
      </c>
      <c r="U448" s="5">
        <f>T448-S448</f>
        <v>14706.23529411765</v>
      </c>
      <c r="V448" s="4">
        <f>U448/S448</f>
        <v>0.18518962962962968</v>
      </c>
      <c r="W448" s="22">
        <f>S448*L448</f>
        <v>78619.594477302118</v>
      </c>
      <c r="X448" s="22">
        <f>T448*L448</f>
        <v>93179.12806018538</v>
      </c>
      <c r="Y448" s="22">
        <f>X448-W448</f>
        <v>14559.533582883261</v>
      </c>
      <c r="Z448" s="8">
        <f>Y448/W448</f>
        <v>0.1851896296296297</v>
      </c>
      <c r="AA448" s="6">
        <v>410</v>
      </c>
      <c r="AB448" s="6">
        <v>2009</v>
      </c>
      <c r="AC448" s="6">
        <f>2016-AB448</f>
        <v>7</v>
      </c>
      <c r="AD448" s="6" t="s">
        <v>209</v>
      </c>
    </row>
    <row r="449" spans="1:30" x14ac:dyDescent="0.2">
      <c r="A449">
        <v>9</v>
      </c>
      <c r="B449" s="6" t="s">
        <v>289</v>
      </c>
      <c r="C449" s="6" t="s">
        <v>22</v>
      </c>
      <c r="D449" s="6" t="s">
        <v>23</v>
      </c>
      <c r="E449" s="6" t="s">
        <v>2767</v>
      </c>
      <c r="F449" s="6">
        <v>36</v>
      </c>
      <c r="G449" s="6">
        <v>40</v>
      </c>
      <c r="H449" s="7">
        <v>42419</v>
      </c>
      <c r="I449" s="7">
        <v>42429</v>
      </c>
      <c r="J449" s="3" t="s">
        <v>2534</v>
      </c>
      <c r="K449" s="17">
        <f>IF(J449="Januar",238.19,IF(J449="Februar",240.59,IF(J449="Mars",245.99,IF(J449="April",250.79,IF(J449="Mai",256.52,IF(J449="Juni",259.83,IF(J449="Juli",265.66,IF(J449="August",272.21,IF(J449="September",275.91,IF(J449="Oktober",281.13,IF(J449="November",284.38,IF(J449="Desember",287.34,0))))))))))))</f>
        <v>240.59</v>
      </c>
      <c r="L449" s="20">
        <f>$K$2/K449</f>
        <v>0.99002452304750821</v>
      </c>
      <c r="M449" s="6">
        <v>10</v>
      </c>
      <c r="N449" s="6">
        <v>2300000</v>
      </c>
      <c r="O449" s="6">
        <v>2580000</v>
      </c>
      <c r="P449" s="6">
        <f>O449-N449</f>
        <v>280000</v>
      </c>
      <c r="Q449" s="8">
        <f>P449/N449</f>
        <v>0.12173913043478261</v>
      </c>
      <c r="R449" s="6">
        <v>1517</v>
      </c>
      <c r="S449" s="9">
        <f>(N449+R449)/F449</f>
        <v>63931.027777777781</v>
      </c>
      <c r="T449" s="6">
        <v>71709</v>
      </c>
      <c r="U449" s="5">
        <f>T449-S449</f>
        <v>7777.972222222219</v>
      </c>
      <c r="V449" s="4">
        <f>U449/S449</f>
        <v>0.12166192993577708</v>
      </c>
      <c r="W449" s="22">
        <f>S449*L449</f>
        <v>63293.285283631449</v>
      </c>
      <c r="X449" s="22">
        <f>T449*L449</f>
        <v>70993.668523213768</v>
      </c>
      <c r="Y449" s="22">
        <f>X449-W449</f>
        <v>7700.3832395823192</v>
      </c>
      <c r="Z449" s="8">
        <f>Y449/W449</f>
        <v>0.12166192993577707</v>
      </c>
      <c r="AA449" s="6">
        <v>618</v>
      </c>
      <c r="AB449" s="6">
        <v>1939</v>
      </c>
      <c r="AC449" s="6">
        <f>2016-AB449</f>
        <v>77</v>
      </c>
      <c r="AD449" s="6" t="s">
        <v>290</v>
      </c>
    </row>
    <row r="450" spans="1:30" x14ac:dyDescent="0.2">
      <c r="A450">
        <v>9</v>
      </c>
      <c r="B450" s="6" t="s">
        <v>358</v>
      </c>
      <c r="C450" s="6" t="s">
        <v>22</v>
      </c>
      <c r="D450" s="6" t="s">
        <v>23</v>
      </c>
      <c r="E450" s="6" t="s">
        <v>2767</v>
      </c>
      <c r="F450" s="6">
        <v>39</v>
      </c>
      <c r="G450" s="6">
        <v>49</v>
      </c>
      <c r="H450" s="7">
        <v>42419</v>
      </c>
      <c r="I450" s="7">
        <v>42429</v>
      </c>
      <c r="J450" s="3" t="s">
        <v>2534</v>
      </c>
      <c r="K450" s="17">
        <f>IF(J450="Januar",238.19,IF(J450="Februar",240.59,IF(J450="Mars",245.99,IF(J450="April",250.79,IF(J450="Mai",256.52,IF(J450="Juni",259.83,IF(J450="Juli",265.66,IF(J450="August",272.21,IF(J450="September",275.91,IF(J450="Oktober",281.13,IF(J450="November",284.38,IF(J450="Desember",287.34,0))))))))))))</f>
        <v>240.59</v>
      </c>
      <c r="L450" s="20">
        <f>$K$2/K450</f>
        <v>0.99002452304750821</v>
      </c>
      <c r="M450" s="6">
        <v>10</v>
      </c>
      <c r="N450" s="6">
        <v>1690000</v>
      </c>
      <c r="O450" s="6">
        <v>2200000</v>
      </c>
      <c r="P450" s="6">
        <f>O450-N450</f>
        <v>510000</v>
      </c>
      <c r="Q450" s="8">
        <f>P450/N450</f>
        <v>0.30177514792899407</v>
      </c>
      <c r="R450" s="6">
        <v>12874</v>
      </c>
      <c r="S450" s="9">
        <f>(N450+R450)/F450</f>
        <v>43663.435897435898</v>
      </c>
      <c r="T450" s="6">
        <v>56740</v>
      </c>
      <c r="U450" s="9">
        <f>T450-S450</f>
        <v>13076.564102564102</v>
      </c>
      <c r="V450" s="4">
        <f>U450/S450</f>
        <v>0.29948545811375354</v>
      </c>
      <c r="W450" s="22">
        <f>S450*L450</f>
        <v>43227.872298974427</v>
      </c>
      <c r="X450" s="22">
        <f>T450*L450</f>
        <v>56173.991437715616</v>
      </c>
      <c r="Y450" s="22">
        <f>X450-W450</f>
        <v>12946.119138741189</v>
      </c>
      <c r="Z450" s="8">
        <f>Y450/W450</f>
        <v>0.29948545811375343</v>
      </c>
      <c r="AA450" s="10">
        <v>22810</v>
      </c>
      <c r="AB450" s="6">
        <v>1964</v>
      </c>
      <c r="AC450" s="6">
        <f>2016-AB450</f>
        <v>52</v>
      </c>
      <c r="AD450" s="6" t="s">
        <v>37</v>
      </c>
    </row>
    <row r="451" spans="1:30" x14ac:dyDescent="0.2">
      <c r="A451">
        <v>9</v>
      </c>
      <c r="B451" s="2" t="s">
        <v>356</v>
      </c>
      <c r="C451" s="2" t="s">
        <v>22</v>
      </c>
      <c r="D451" s="2" t="s">
        <v>23</v>
      </c>
      <c r="E451" s="6" t="s">
        <v>2767</v>
      </c>
      <c r="F451" s="2">
        <v>39</v>
      </c>
      <c r="G451" s="2">
        <v>43</v>
      </c>
      <c r="H451" s="3">
        <v>42419</v>
      </c>
      <c r="I451" s="3">
        <v>42429</v>
      </c>
      <c r="J451" s="3" t="s">
        <v>2534</v>
      </c>
      <c r="K451" s="17">
        <f>IF(J451="Januar",238.19,IF(J451="Februar",240.59,IF(J451="Mars",245.99,IF(J451="April",250.79,IF(J451="Mai",256.52,IF(J451="Juni",259.83,IF(J451="Juli",265.66,IF(J451="August",272.21,IF(J451="September",275.91,IF(J451="Oktober",281.13,IF(J451="November",284.38,IF(J451="Desember",287.34,0))))))))))))</f>
        <v>240.59</v>
      </c>
      <c r="L451" s="20">
        <f>$K$2/K451</f>
        <v>0.99002452304750821</v>
      </c>
      <c r="M451" s="2">
        <v>10</v>
      </c>
      <c r="N451" s="2">
        <v>2690000</v>
      </c>
      <c r="O451" s="2">
        <v>2900000</v>
      </c>
      <c r="P451" s="2">
        <f>O451-N451</f>
        <v>210000</v>
      </c>
      <c r="Q451" s="4">
        <f>P451/N451</f>
        <v>7.8066914498141265E-2</v>
      </c>
      <c r="R451" s="2"/>
      <c r="S451" s="9">
        <f>(N451+R451)/F451</f>
        <v>68974.358974358969</v>
      </c>
      <c r="T451" s="2">
        <v>74359</v>
      </c>
      <c r="U451" s="5">
        <f>T451-S451</f>
        <v>5384.6410256410309</v>
      </c>
      <c r="V451" s="4">
        <f>U451/S451</f>
        <v>7.8067286245353237E-2</v>
      </c>
      <c r="W451" s="22">
        <f>S451*L451</f>
        <v>68286.306846097359</v>
      </c>
      <c r="X451" s="22">
        <f>T451*L451</f>
        <v>73617.233509289668</v>
      </c>
      <c r="Y451" s="22">
        <f>X451-W451</f>
        <v>5330.9266631923092</v>
      </c>
      <c r="Z451" s="8">
        <f>Y451/W451</f>
        <v>7.8067286245353265E-2</v>
      </c>
      <c r="AA451" s="11">
        <v>4897</v>
      </c>
      <c r="AB451" s="2">
        <v>1962</v>
      </c>
      <c r="AC451" s="2">
        <f>2016-AB451</f>
        <v>54</v>
      </c>
      <c r="AD451" s="2" t="s">
        <v>359</v>
      </c>
    </row>
    <row r="452" spans="1:30" x14ac:dyDescent="0.2">
      <c r="A452">
        <v>9</v>
      </c>
      <c r="B452" s="2" t="s">
        <v>604</v>
      </c>
      <c r="C452" s="2" t="s">
        <v>22</v>
      </c>
      <c r="D452" s="2" t="s">
        <v>23</v>
      </c>
      <c r="E452" s="6" t="s">
        <v>2767</v>
      </c>
      <c r="F452" s="2">
        <v>47</v>
      </c>
      <c r="G452" s="2">
        <v>52</v>
      </c>
      <c r="H452" s="3">
        <v>42419</v>
      </c>
      <c r="I452" s="3">
        <v>42429</v>
      </c>
      <c r="J452" s="3" t="s">
        <v>2534</v>
      </c>
      <c r="K452" s="17">
        <f>IF(J452="Januar",238.19,IF(J452="Februar",240.59,IF(J452="Mars",245.99,IF(J452="April",250.79,IF(J452="Mai",256.52,IF(J452="Juni",259.83,IF(J452="Juli",265.66,IF(J452="August",272.21,IF(J452="September",275.91,IF(J452="Oktober",281.13,IF(J452="November",284.38,IF(J452="Desember",287.34,0))))))))))))</f>
        <v>240.59</v>
      </c>
      <c r="L452" s="20">
        <f>$K$2/K452</f>
        <v>0.99002452304750821</v>
      </c>
      <c r="M452" s="2">
        <v>10</v>
      </c>
      <c r="N452" s="2">
        <v>2700000</v>
      </c>
      <c r="O452" s="2">
        <v>3350000</v>
      </c>
      <c r="P452" s="2">
        <f>O452-N452</f>
        <v>650000</v>
      </c>
      <c r="Q452" s="4">
        <f>P452/N452</f>
        <v>0.24074074074074073</v>
      </c>
      <c r="R452" s="2">
        <v>28000</v>
      </c>
      <c r="S452" s="9">
        <f>(N452+R452)/F452</f>
        <v>58042.553191489358</v>
      </c>
      <c r="T452" s="2">
        <v>71872</v>
      </c>
      <c r="U452" s="5">
        <f>T452-S452</f>
        <v>13829.446808510642</v>
      </c>
      <c r="V452" s="4">
        <f>U452/S452</f>
        <v>0.23826392961876841</v>
      </c>
      <c r="W452" s="22">
        <f>S452*L452</f>
        <v>57463.55103986388</v>
      </c>
      <c r="X452" s="22">
        <f>T452*L452</f>
        <v>71155.04252047051</v>
      </c>
      <c r="Y452" s="22">
        <f>X452-W452</f>
        <v>13691.49148060663</v>
      </c>
      <c r="Z452" s="8">
        <f>Y452/W452</f>
        <v>0.23826392961876836</v>
      </c>
      <c r="AA452" s="11">
        <v>29802</v>
      </c>
      <c r="AB452" s="2">
        <v>1911</v>
      </c>
      <c r="AC452" s="2">
        <f>2016-AB452</f>
        <v>105</v>
      </c>
      <c r="AD452" s="2" t="s">
        <v>81</v>
      </c>
    </row>
    <row r="453" spans="1:30" x14ac:dyDescent="0.2">
      <c r="A453">
        <v>9</v>
      </c>
      <c r="B453" s="6" t="s">
        <v>282</v>
      </c>
      <c r="C453" s="6" t="s">
        <v>22</v>
      </c>
      <c r="D453" s="6" t="s">
        <v>23</v>
      </c>
      <c r="E453" s="6" t="s">
        <v>2767</v>
      </c>
      <c r="F453" s="6">
        <v>50</v>
      </c>
      <c r="G453" s="6">
        <v>56</v>
      </c>
      <c r="H453" s="7">
        <v>42419</v>
      </c>
      <c r="I453" s="7">
        <v>42429</v>
      </c>
      <c r="J453" s="3" t="s">
        <v>2534</v>
      </c>
      <c r="K453" s="17">
        <f>IF(J453="Januar",238.19,IF(J453="Februar",240.59,IF(J453="Mars",245.99,IF(J453="April",250.79,IF(J453="Mai",256.52,IF(J453="Juni",259.83,IF(J453="Juli",265.66,IF(J453="August",272.21,IF(J453="September",275.91,IF(J453="Oktober",281.13,IF(J453="November",284.38,IF(J453="Desember",287.34,0))))))))))))</f>
        <v>240.59</v>
      </c>
      <c r="L453" s="20">
        <f>$K$2/K453</f>
        <v>0.99002452304750821</v>
      </c>
      <c r="M453" s="6">
        <v>10</v>
      </c>
      <c r="N453" s="6">
        <v>3490000</v>
      </c>
      <c r="O453" s="6">
        <v>3700000</v>
      </c>
      <c r="P453" s="6">
        <f>O453-N453</f>
        <v>210000</v>
      </c>
      <c r="Q453" s="8">
        <f>P453/N453</f>
        <v>6.0171919770773637E-2</v>
      </c>
      <c r="R453" s="6">
        <v>77059</v>
      </c>
      <c r="S453" s="9">
        <f>(N453+R453)/F453</f>
        <v>71341.179999999993</v>
      </c>
      <c r="T453" s="6">
        <v>75541</v>
      </c>
      <c r="U453" s="5">
        <f>T453-S453</f>
        <v>4199.820000000007</v>
      </c>
      <c r="V453" s="4">
        <f>U453/S453</f>
        <v>5.886950566278841E-2</v>
      </c>
      <c r="W453" s="22">
        <f>S453*L453</f>
        <v>70629.517703146426</v>
      </c>
      <c r="X453" s="22">
        <f>T453*L453</f>
        <v>74787.442495531825</v>
      </c>
      <c r="Y453" s="22">
        <f>X453-W453</f>
        <v>4157.9247923853982</v>
      </c>
      <c r="Z453" s="8">
        <f>Y453/W453</f>
        <v>5.8869505662788486E-2</v>
      </c>
      <c r="AA453" s="6">
        <v>610</v>
      </c>
      <c r="AB453" s="6">
        <v>1969</v>
      </c>
      <c r="AC453" s="6">
        <f>2016-AB453</f>
        <v>47</v>
      </c>
      <c r="AD453" s="6" t="s">
        <v>75</v>
      </c>
    </row>
    <row r="454" spans="1:30" x14ac:dyDescent="0.2">
      <c r="A454">
        <v>9</v>
      </c>
      <c r="B454" s="2" t="s">
        <v>777</v>
      </c>
      <c r="C454" s="2" t="s">
        <v>22</v>
      </c>
      <c r="D454" s="2" t="s">
        <v>23</v>
      </c>
      <c r="E454" s="6" t="s">
        <v>2767</v>
      </c>
      <c r="F454" s="2">
        <v>51</v>
      </c>
      <c r="G454" s="2">
        <v>56</v>
      </c>
      <c r="H454" s="3">
        <v>42419</v>
      </c>
      <c r="I454" s="3">
        <v>42429</v>
      </c>
      <c r="J454" s="3" t="s">
        <v>2534</v>
      </c>
      <c r="K454" s="17">
        <f>IF(J454="Januar",238.19,IF(J454="Februar",240.59,IF(J454="Mars",245.99,IF(J454="April",250.79,IF(J454="Mai",256.52,IF(J454="Juni",259.83,IF(J454="Juli",265.66,IF(J454="August",272.21,IF(J454="September",275.91,IF(J454="Oktober",281.13,IF(J454="November",284.38,IF(J454="Desember",287.34,0))))))))))))</f>
        <v>240.59</v>
      </c>
      <c r="L454" s="20">
        <f>$K$2/K454</f>
        <v>0.99002452304750821</v>
      </c>
      <c r="M454" s="2">
        <v>10</v>
      </c>
      <c r="N454" s="2">
        <v>2450000</v>
      </c>
      <c r="O454" s="2">
        <v>2750000</v>
      </c>
      <c r="P454" s="2">
        <f>O454-N454</f>
        <v>300000</v>
      </c>
      <c r="Q454" s="4">
        <f>P454/N454</f>
        <v>0.12244897959183673</v>
      </c>
      <c r="R454" s="2">
        <v>3217</v>
      </c>
      <c r="S454" s="9">
        <f>(N454+R454)/F454</f>
        <v>48102.294117647056</v>
      </c>
      <c r="T454" s="2">
        <v>53985</v>
      </c>
      <c r="U454" s="5">
        <f>T454-S454</f>
        <v>5882.7058823529442</v>
      </c>
      <c r="V454" s="4">
        <f>U454/S454</f>
        <v>0.12229574473028687</v>
      </c>
      <c r="W454" s="22">
        <f>S454*L454</f>
        <v>47622.450791314484</v>
      </c>
      <c r="X454" s="22">
        <f>T454*L454</f>
        <v>53446.473876719734</v>
      </c>
      <c r="Y454" s="22">
        <f>X454-W454</f>
        <v>5824.0230854052497</v>
      </c>
      <c r="Z454" s="8">
        <f>Y454/W454</f>
        <v>0.12229574473028698</v>
      </c>
      <c r="AA454" s="11">
        <v>2920</v>
      </c>
      <c r="AB454" s="2">
        <v>1938</v>
      </c>
      <c r="AC454" s="2">
        <f>2016-AB454</f>
        <v>78</v>
      </c>
      <c r="AD454" s="2" t="s">
        <v>37</v>
      </c>
    </row>
    <row r="455" spans="1:30" x14ac:dyDescent="0.2">
      <c r="A455">
        <v>9</v>
      </c>
      <c r="B455" s="6" t="s">
        <v>813</v>
      </c>
      <c r="C455" s="6" t="s">
        <v>22</v>
      </c>
      <c r="D455" s="6" t="s">
        <v>23</v>
      </c>
      <c r="E455" s="6" t="s">
        <v>2767</v>
      </c>
      <c r="F455" s="6">
        <v>52</v>
      </c>
      <c r="G455" s="6">
        <v>58</v>
      </c>
      <c r="H455" s="7">
        <v>42419</v>
      </c>
      <c r="I455" s="7">
        <v>42429</v>
      </c>
      <c r="J455" s="3" t="s">
        <v>2534</v>
      </c>
      <c r="K455" s="17">
        <f>IF(J455="Januar",238.19,IF(J455="Februar",240.59,IF(J455="Mars",245.99,IF(J455="April",250.79,IF(J455="Mai",256.52,IF(J455="Juni",259.83,IF(J455="Juli",265.66,IF(J455="August",272.21,IF(J455="September",275.91,IF(J455="Oktober",281.13,IF(J455="November",284.38,IF(J455="Desember",287.34,0))))))))))))</f>
        <v>240.59</v>
      </c>
      <c r="L455" s="20">
        <f>$K$2/K455</f>
        <v>0.99002452304750821</v>
      </c>
      <c r="M455" s="6">
        <v>10</v>
      </c>
      <c r="N455" s="6">
        <v>2990000</v>
      </c>
      <c r="O455" s="6">
        <v>3075000</v>
      </c>
      <c r="P455" s="6">
        <f>O455-N455</f>
        <v>85000</v>
      </c>
      <c r="Q455" s="8">
        <f>P455/N455</f>
        <v>2.8428093645484948E-2</v>
      </c>
      <c r="R455" s="6">
        <v>815</v>
      </c>
      <c r="S455" s="9">
        <f>(N455+R455)/F455</f>
        <v>57515.673076923078</v>
      </c>
      <c r="T455" s="6">
        <v>59150</v>
      </c>
      <c r="U455" s="5">
        <f>T455-S455</f>
        <v>1634.326923076922</v>
      </c>
      <c r="V455" s="4">
        <f>U455/S455</f>
        <v>2.8415331606936552E-2</v>
      </c>
      <c r="W455" s="22">
        <f>S455*L455</f>
        <v>56941.926805737181</v>
      </c>
      <c r="X455" s="22">
        <f>T455*L455</f>
        <v>58559.950538260113</v>
      </c>
      <c r="Y455" s="22">
        <f>X455-W455</f>
        <v>1618.0237325229318</v>
      </c>
      <c r="Z455" s="8">
        <f>Y455/W455</f>
        <v>2.8415331606936559E-2</v>
      </c>
      <c r="AA455" s="6">
        <v>483</v>
      </c>
      <c r="AB455" s="6">
        <v>1905</v>
      </c>
      <c r="AC455" s="6">
        <f>2016-AB455</f>
        <v>111</v>
      </c>
      <c r="AD455" s="6" t="s">
        <v>181</v>
      </c>
    </row>
    <row r="456" spans="1:30" x14ac:dyDescent="0.2">
      <c r="A456">
        <v>9</v>
      </c>
      <c r="B456" s="2" t="s">
        <v>915</v>
      </c>
      <c r="C456" s="2" t="s">
        <v>22</v>
      </c>
      <c r="D456" s="2" t="s">
        <v>23</v>
      </c>
      <c r="E456" s="6" t="s">
        <v>2767</v>
      </c>
      <c r="F456" s="2">
        <v>54</v>
      </c>
      <c r="G456" s="2">
        <v>60</v>
      </c>
      <c r="H456" s="3">
        <v>42419</v>
      </c>
      <c r="I456" s="3">
        <v>42429</v>
      </c>
      <c r="J456" s="3" t="s">
        <v>2534</v>
      </c>
      <c r="K456" s="17">
        <f>IF(J456="Januar",238.19,IF(J456="Februar",240.59,IF(J456="Mars",245.99,IF(J456="April",250.79,IF(J456="Mai",256.52,IF(J456="Juni",259.83,IF(J456="Juli",265.66,IF(J456="August",272.21,IF(J456="September",275.91,IF(J456="Oktober",281.13,IF(J456="November",284.38,IF(J456="Desember",287.34,0))))))))))))</f>
        <v>240.59</v>
      </c>
      <c r="L456" s="20">
        <f>$K$2/K456</f>
        <v>0.99002452304750821</v>
      </c>
      <c r="M456" s="2">
        <v>10</v>
      </c>
      <c r="N456" s="2">
        <v>2900000</v>
      </c>
      <c r="O456" s="2">
        <v>3000000</v>
      </c>
      <c r="P456" s="2">
        <f>O456-N456</f>
        <v>100000</v>
      </c>
      <c r="Q456" s="4">
        <f>P456/N456</f>
        <v>3.4482758620689655E-2</v>
      </c>
      <c r="R456" s="2">
        <v>97838</v>
      </c>
      <c r="S456" s="9">
        <f>(N456+R456)/F456</f>
        <v>55515.518518518518</v>
      </c>
      <c r="T456" s="2">
        <v>57367</v>
      </c>
      <c r="U456" s="5">
        <f>T456-S456</f>
        <v>1851.4814814814818</v>
      </c>
      <c r="V456" s="4">
        <f>U456/S456</f>
        <v>3.3350701405479556E-2</v>
      </c>
      <c r="W456" s="22">
        <f>S456*L456</f>
        <v>54961.724743031409</v>
      </c>
      <c r="X456" s="22">
        <f>T456*L456</f>
        <v>56794.736813666401</v>
      </c>
      <c r="Y456" s="22">
        <f>X456-W456</f>
        <v>1833.0120706349917</v>
      </c>
      <c r="Z456" s="8">
        <f>Y456/W456</f>
        <v>3.3350701405479438E-2</v>
      </c>
      <c r="AA456" s="11">
        <v>5819</v>
      </c>
      <c r="AB456" s="2">
        <v>1934</v>
      </c>
      <c r="AC456" s="2">
        <f>2016-AB456</f>
        <v>82</v>
      </c>
      <c r="AD456" s="2" t="s">
        <v>183</v>
      </c>
    </row>
    <row r="457" spans="1:30" x14ac:dyDescent="0.2">
      <c r="A457">
        <v>9</v>
      </c>
      <c r="B457" s="2" t="s">
        <v>998</v>
      </c>
      <c r="C457" s="2" t="s">
        <v>22</v>
      </c>
      <c r="D457" s="2" t="s">
        <v>23</v>
      </c>
      <c r="E457" s="6" t="s">
        <v>2767</v>
      </c>
      <c r="F457" s="2">
        <v>56</v>
      </c>
      <c r="G457" s="2">
        <v>62</v>
      </c>
      <c r="H457" s="3">
        <v>42419</v>
      </c>
      <c r="I457" s="3">
        <v>42429</v>
      </c>
      <c r="J457" s="3" t="s">
        <v>2534</v>
      </c>
      <c r="K457" s="17">
        <f>IF(J457="Januar",238.19,IF(J457="Februar",240.59,IF(J457="Mars",245.99,IF(J457="April",250.79,IF(J457="Mai",256.52,IF(J457="Juni",259.83,IF(J457="Juli",265.66,IF(J457="August",272.21,IF(J457="September",275.91,IF(J457="Oktober",281.13,IF(J457="November",284.38,IF(J457="Desember",287.34,0))))))))))))</f>
        <v>240.59</v>
      </c>
      <c r="L457" s="20">
        <f>$K$2/K457</f>
        <v>0.99002452304750821</v>
      </c>
      <c r="M457" s="2">
        <v>10</v>
      </c>
      <c r="N457" s="2">
        <v>3690000</v>
      </c>
      <c r="O457" s="2">
        <v>4200000</v>
      </c>
      <c r="P457" s="2">
        <f>O457-N457</f>
        <v>510000</v>
      </c>
      <c r="Q457" s="4">
        <f>P457/N457</f>
        <v>0.13821138211382114</v>
      </c>
      <c r="R457" s="2"/>
      <c r="S457" s="9">
        <f>(N457+R457)/F457</f>
        <v>65892.857142857145</v>
      </c>
      <c r="T457" s="2">
        <v>75000</v>
      </c>
      <c r="U457" s="5">
        <f>T457-S457</f>
        <v>9107.1428571428551</v>
      </c>
      <c r="V457" s="4">
        <f>U457/S457</f>
        <v>0.13821138211382111</v>
      </c>
      <c r="W457" s="22">
        <f>S457*L457</f>
        <v>65235.544465094739</v>
      </c>
      <c r="X457" s="22">
        <f>T457*L457</f>
        <v>74251.839228563113</v>
      </c>
      <c r="Y457" s="22">
        <f>X457-W457</f>
        <v>9016.2947634683733</v>
      </c>
      <c r="Z457" s="8">
        <f>Y457/W457</f>
        <v>0.13821138211382106</v>
      </c>
      <c r="AA457" s="11">
        <v>8085</v>
      </c>
      <c r="AB457" s="2">
        <v>2012</v>
      </c>
      <c r="AC457" s="2">
        <f>2016-AB457</f>
        <v>4</v>
      </c>
      <c r="AD457" s="2" t="s">
        <v>27</v>
      </c>
    </row>
    <row r="458" spans="1:30" x14ac:dyDescent="0.2">
      <c r="A458">
        <v>9</v>
      </c>
      <c r="B458" s="6" t="s">
        <v>1338</v>
      </c>
      <c r="C458" s="6" t="s">
        <v>22</v>
      </c>
      <c r="D458" s="6" t="s">
        <v>23</v>
      </c>
      <c r="E458" s="6" t="s">
        <v>2767</v>
      </c>
      <c r="F458" s="6">
        <v>66</v>
      </c>
      <c r="G458" s="6">
        <v>72</v>
      </c>
      <c r="H458" s="7">
        <v>42419</v>
      </c>
      <c r="I458" s="7">
        <v>42429</v>
      </c>
      <c r="J458" s="3" t="s">
        <v>2534</v>
      </c>
      <c r="K458" s="17">
        <f>IF(J458="Januar",238.19,IF(J458="Februar",240.59,IF(J458="Mars",245.99,IF(J458="April",250.79,IF(J458="Mai",256.52,IF(J458="Juni",259.83,IF(J458="Juli",265.66,IF(J458="August",272.21,IF(J458="September",275.91,IF(J458="Oktober",281.13,IF(J458="November",284.38,IF(J458="Desember",287.34,0))))))))))))</f>
        <v>240.59</v>
      </c>
      <c r="L458" s="20">
        <f>$K$2/K458</f>
        <v>0.99002452304750821</v>
      </c>
      <c r="M458" s="6">
        <v>10</v>
      </c>
      <c r="N458" s="6">
        <v>5700000</v>
      </c>
      <c r="O458" s="6">
        <v>6250000</v>
      </c>
      <c r="P458" s="6">
        <f>O458-N458</f>
        <v>550000</v>
      </c>
      <c r="Q458" s="8">
        <f>P458/N458</f>
        <v>9.6491228070175433E-2</v>
      </c>
      <c r="R458" s="6">
        <v>3799</v>
      </c>
      <c r="S458" s="9">
        <f>(N458+R458)/F458</f>
        <v>86421.196969696975</v>
      </c>
      <c r="T458" s="6">
        <v>94755</v>
      </c>
      <c r="U458" s="5">
        <f>T458-S458</f>
        <v>8333.8030303030246</v>
      </c>
      <c r="V458" s="4">
        <f>U458/S458</f>
        <v>9.6432395321083303E-2</v>
      </c>
      <c r="W458" s="22">
        <f>S458*L458</f>
        <v>85559.104311119008</v>
      </c>
      <c r="X458" s="22">
        <f>T458*L458</f>
        <v>93809.773681366642</v>
      </c>
      <c r="Y458" s="22">
        <f>X458-W458</f>
        <v>8250.6693702476332</v>
      </c>
      <c r="Z458" s="8">
        <f>Y458/W458</f>
        <v>9.6432395321083331E-2</v>
      </c>
      <c r="AA458" s="10">
        <v>2981</v>
      </c>
      <c r="AB458" s="6">
        <v>1993</v>
      </c>
      <c r="AC458" s="6">
        <f>2016-AB458</f>
        <v>23</v>
      </c>
      <c r="AD458" s="6" t="s">
        <v>67</v>
      </c>
    </row>
    <row r="459" spans="1:30" x14ac:dyDescent="0.2">
      <c r="A459">
        <v>9</v>
      </c>
      <c r="B459" s="6" t="s">
        <v>1772</v>
      </c>
      <c r="C459" s="6" t="s">
        <v>22</v>
      </c>
      <c r="D459" s="6" t="s">
        <v>23</v>
      </c>
      <c r="E459" s="6" t="s">
        <v>2767</v>
      </c>
      <c r="F459" s="6">
        <v>78</v>
      </c>
      <c r="G459" s="6"/>
      <c r="H459" s="7">
        <v>42419</v>
      </c>
      <c r="I459" s="7">
        <v>42429</v>
      </c>
      <c r="J459" s="3" t="s">
        <v>2534</v>
      </c>
      <c r="K459" s="17">
        <f>IF(J459="Januar",238.19,IF(J459="Februar",240.59,IF(J459="Mars",245.99,IF(J459="April",250.79,IF(J459="Mai",256.52,IF(J459="Juni",259.83,IF(J459="Juli",265.66,IF(J459="August",272.21,IF(J459="September",275.91,IF(J459="Oktober",281.13,IF(J459="November",284.38,IF(J459="Desember",287.34,0))))))))))))</f>
        <v>240.59</v>
      </c>
      <c r="L459" s="20">
        <f>$K$2/K459</f>
        <v>0.99002452304750821</v>
      </c>
      <c r="M459" s="6">
        <v>10</v>
      </c>
      <c r="N459" s="6">
        <v>4300000</v>
      </c>
      <c r="O459" s="6">
        <v>4300000</v>
      </c>
      <c r="P459" s="6">
        <f>O459-N459</f>
        <v>0</v>
      </c>
      <c r="Q459" s="8">
        <f>P459/N459</f>
        <v>0</v>
      </c>
      <c r="R459" s="6"/>
      <c r="S459" s="9">
        <f>(N459+R459)/F459</f>
        <v>55128.205128205125</v>
      </c>
      <c r="T459" s="6">
        <v>55128</v>
      </c>
      <c r="U459" s="5">
        <f>T459-S459</f>
        <v>-0.20512820512522012</v>
      </c>
      <c r="V459" s="4">
        <f>U459/S459</f>
        <v>-3.7209302325039929E-6</v>
      </c>
      <c r="W459" s="22">
        <f>S459*L459</f>
        <v>54578.274988516474</v>
      </c>
      <c r="X459" s="22">
        <f>T459*L459</f>
        <v>54578.071906563033</v>
      </c>
      <c r="Y459" s="22">
        <f>X459-W459</f>
        <v>-0.2030819534411421</v>
      </c>
      <c r="Z459" s="8">
        <f>Y459/W459</f>
        <v>-3.7209302324756782E-6</v>
      </c>
      <c r="AA459" s="6">
        <v>859</v>
      </c>
      <c r="AB459" s="6">
        <v>1934</v>
      </c>
      <c r="AC459" s="6">
        <f>2016-AB459</f>
        <v>82</v>
      </c>
      <c r="AD459" s="6" t="s">
        <v>371</v>
      </c>
    </row>
    <row r="460" spans="1:30" x14ac:dyDescent="0.2">
      <c r="A460">
        <v>9</v>
      </c>
      <c r="B460" s="6" t="s">
        <v>1839</v>
      </c>
      <c r="C460" s="6" t="s">
        <v>22</v>
      </c>
      <c r="D460" s="6" t="s">
        <v>23</v>
      </c>
      <c r="E460" s="6" t="s">
        <v>2767</v>
      </c>
      <c r="F460" s="6">
        <v>80</v>
      </c>
      <c r="G460" s="6">
        <v>95</v>
      </c>
      <c r="H460" s="7">
        <v>42419</v>
      </c>
      <c r="I460" s="7">
        <v>42429</v>
      </c>
      <c r="J460" s="3" t="s">
        <v>2534</v>
      </c>
      <c r="K460" s="17">
        <f>IF(J460="Januar",238.19,IF(J460="Februar",240.59,IF(J460="Mars",245.99,IF(J460="April",250.79,IF(J460="Mai",256.52,IF(J460="Juni",259.83,IF(J460="Juli",265.66,IF(J460="August",272.21,IF(J460="September",275.91,IF(J460="Oktober",281.13,IF(J460="November",284.38,IF(J460="Desember",287.34,0))))))))))))</f>
        <v>240.59</v>
      </c>
      <c r="L460" s="20">
        <f>$K$2/K460</f>
        <v>0.99002452304750821</v>
      </c>
      <c r="M460" s="6">
        <v>10</v>
      </c>
      <c r="N460" s="6">
        <v>5290000</v>
      </c>
      <c r="O460" s="6">
        <v>5150000</v>
      </c>
      <c r="P460" s="6">
        <f>O460-N460</f>
        <v>-140000</v>
      </c>
      <c r="Q460" s="8">
        <f>P460/N460</f>
        <v>-2.6465028355387523E-2</v>
      </c>
      <c r="R460" s="6"/>
      <c r="S460" s="9">
        <f>(N460+R460)/F460</f>
        <v>66125</v>
      </c>
      <c r="T460" s="6">
        <v>64375</v>
      </c>
      <c r="U460" s="5">
        <f>T460-S460</f>
        <v>-1750</v>
      </c>
      <c r="V460" s="4">
        <f>U460/S460</f>
        <v>-2.6465028355387523E-2</v>
      </c>
      <c r="W460" s="22">
        <f>S460*L460</f>
        <v>65465.371586516478</v>
      </c>
      <c r="X460" s="22">
        <f>T460*L460</f>
        <v>63732.828671183343</v>
      </c>
      <c r="Y460" s="22">
        <f>X460-W460</f>
        <v>-1732.5429153331352</v>
      </c>
      <c r="Z460" s="8">
        <f>Y460/W460</f>
        <v>-2.6465028355387461E-2</v>
      </c>
      <c r="AA460" s="6">
        <v>429</v>
      </c>
      <c r="AB460" s="6">
        <v>1932</v>
      </c>
      <c r="AC460" s="6">
        <f>2016-AB460</f>
        <v>84</v>
      </c>
      <c r="AD460" s="6" t="s">
        <v>75</v>
      </c>
    </row>
    <row r="461" spans="1:30" x14ac:dyDescent="0.2">
      <c r="A461">
        <v>9</v>
      </c>
      <c r="B461" s="6" t="s">
        <v>1922</v>
      </c>
      <c r="C461" s="6" t="s">
        <v>22</v>
      </c>
      <c r="D461" s="6" t="s">
        <v>23</v>
      </c>
      <c r="E461" s="6" t="s">
        <v>2767</v>
      </c>
      <c r="F461" s="6">
        <v>83</v>
      </c>
      <c r="G461" s="6">
        <v>100</v>
      </c>
      <c r="H461" s="7">
        <v>42419</v>
      </c>
      <c r="I461" s="7">
        <v>42429</v>
      </c>
      <c r="J461" s="3" t="s">
        <v>2534</v>
      </c>
      <c r="K461" s="17">
        <f>IF(J461="Januar",238.19,IF(J461="Februar",240.59,IF(J461="Mars",245.99,IF(J461="April",250.79,IF(J461="Mai",256.52,IF(J461="Juni",259.83,IF(J461="Juli",265.66,IF(J461="August",272.21,IF(J461="September",275.91,IF(J461="Oktober",281.13,IF(J461="November",284.38,IF(J461="Desember",287.34,0))))))))))))</f>
        <v>240.59</v>
      </c>
      <c r="L461" s="20">
        <f>$K$2/K461</f>
        <v>0.99002452304750821</v>
      </c>
      <c r="M461" s="6">
        <v>10</v>
      </c>
      <c r="N461" s="6">
        <v>2590000</v>
      </c>
      <c r="O461" s="6">
        <v>3050000</v>
      </c>
      <c r="P461" s="6">
        <f>O461-N461</f>
        <v>460000</v>
      </c>
      <c r="Q461" s="8">
        <f>P461/N461</f>
        <v>0.17760617760617761</v>
      </c>
      <c r="R461" s="6">
        <v>20661</v>
      </c>
      <c r="S461" s="9">
        <f>(N461+R461)/F461</f>
        <v>31453.746987951807</v>
      </c>
      <c r="T461" s="6">
        <v>36996</v>
      </c>
      <c r="U461" s="5">
        <f>T461-S461</f>
        <v>5542.2530120481933</v>
      </c>
      <c r="V461" s="4">
        <f>U461/S461</f>
        <v>0.17620326806123049</v>
      </c>
      <c r="W461" s="22">
        <f>S461*L461</f>
        <v>31139.980859803985</v>
      </c>
      <c r="X461" s="22">
        <f>T461*L461</f>
        <v>36626.947254665611</v>
      </c>
      <c r="Y461" s="22">
        <f>X461-W461</f>
        <v>5486.9663948616253</v>
      </c>
      <c r="Z461" s="8">
        <f>Y461/W461</f>
        <v>0.17620326806123041</v>
      </c>
      <c r="AA461" s="10">
        <v>12923</v>
      </c>
      <c r="AB461" s="6">
        <v>1993</v>
      </c>
      <c r="AC461" s="6">
        <f>2016-AB461</f>
        <v>23</v>
      </c>
      <c r="AD461" s="6" t="s">
        <v>251</v>
      </c>
    </row>
    <row r="462" spans="1:30" x14ac:dyDescent="0.2">
      <c r="A462">
        <v>9</v>
      </c>
      <c r="B462" s="6" t="s">
        <v>51</v>
      </c>
      <c r="C462" s="6" t="s">
        <v>22</v>
      </c>
      <c r="D462" s="6" t="s">
        <v>23</v>
      </c>
      <c r="E462" s="6" t="s">
        <v>2767</v>
      </c>
      <c r="F462" s="6">
        <v>21</v>
      </c>
      <c r="G462" s="6">
        <v>25</v>
      </c>
      <c r="H462" s="7">
        <v>42417</v>
      </c>
      <c r="I462" s="7">
        <v>42429</v>
      </c>
      <c r="J462" s="3" t="s">
        <v>2534</v>
      </c>
      <c r="K462" s="17">
        <f>IF(J462="Januar",238.19,IF(J462="Februar",240.59,IF(J462="Mars",245.99,IF(J462="April",250.79,IF(J462="Mai",256.52,IF(J462="Juni",259.83,IF(J462="Juli",265.66,IF(J462="August",272.21,IF(J462="September",275.91,IF(J462="Oktober",281.13,IF(J462="November",284.38,IF(J462="Desember",287.34,0))))))))))))</f>
        <v>240.59</v>
      </c>
      <c r="L462" s="20">
        <f>$K$2/K462</f>
        <v>0.99002452304750821</v>
      </c>
      <c r="M462" s="6">
        <v>12</v>
      </c>
      <c r="N462" s="6">
        <v>2070000</v>
      </c>
      <c r="O462" s="6">
        <v>2000000</v>
      </c>
      <c r="P462" s="6">
        <f>O462-N462</f>
        <v>-70000</v>
      </c>
      <c r="Q462" s="8">
        <f>P462/N462</f>
        <v>-3.3816425120772944E-2</v>
      </c>
      <c r="R462" s="6">
        <v>23456</v>
      </c>
      <c r="S462" s="9">
        <f>(N462+R462)/F462</f>
        <v>99688.380952380947</v>
      </c>
      <c r="T462" s="6">
        <v>96355</v>
      </c>
      <c r="U462" s="5">
        <f>T462-S462</f>
        <v>-3333.3809523809468</v>
      </c>
      <c r="V462" s="8">
        <f>U462/S462</f>
        <v>-3.3438008728150906E-2</v>
      </c>
      <c r="W462" s="22">
        <f>S462*L462</f>
        <v>98693.941805759256</v>
      </c>
      <c r="X462" s="22">
        <f>T462*L462</f>
        <v>95393.812918242649</v>
      </c>
      <c r="Y462" s="22">
        <f>X462-W462</f>
        <v>-3300.1288875166065</v>
      </c>
      <c r="Z462" s="8">
        <f>Y462/W462</f>
        <v>-3.3438008728151017E-2</v>
      </c>
      <c r="AA462" s="10">
        <v>1542</v>
      </c>
      <c r="AB462" s="6">
        <v>1936</v>
      </c>
      <c r="AC462" s="6">
        <f>2016-AB462</f>
        <v>80</v>
      </c>
      <c r="AD462" s="6" t="s">
        <v>52</v>
      </c>
    </row>
    <row r="463" spans="1:30" x14ac:dyDescent="0.2">
      <c r="A463">
        <v>9</v>
      </c>
      <c r="B463" s="2" t="s">
        <v>178</v>
      </c>
      <c r="C463" s="2" t="s">
        <v>22</v>
      </c>
      <c r="D463" s="2" t="s">
        <v>23</v>
      </c>
      <c r="E463" s="6" t="s">
        <v>2767</v>
      </c>
      <c r="F463" s="2">
        <v>31</v>
      </c>
      <c r="G463" s="2">
        <v>34</v>
      </c>
      <c r="H463" s="3">
        <v>42417</v>
      </c>
      <c r="I463" s="3">
        <v>42429</v>
      </c>
      <c r="J463" s="3" t="s">
        <v>2534</v>
      </c>
      <c r="K463" s="17">
        <f>IF(J463="Januar",238.19,IF(J463="Februar",240.59,IF(J463="Mars",245.99,IF(J463="April",250.79,IF(J463="Mai",256.52,IF(J463="Juni",259.83,IF(J463="Juli",265.66,IF(J463="August",272.21,IF(J463="September",275.91,IF(J463="Oktober",281.13,IF(J463="November",284.38,IF(J463="Desember",287.34,0))))))))))))</f>
        <v>240.59</v>
      </c>
      <c r="L463" s="20">
        <f>$K$2/K463</f>
        <v>0.99002452304750821</v>
      </c>
      <c r="M463" s="2">
        <v>12</v>
      </c>
      <c r="N463" s="2">
        <v>2000000</v>
      </c>
      <c r="O463" s="2">
        <v>2520000</v>
      </c>
      <c r="P463" s="2">
        <f>O463-N463</f>
        <v>520000</v>
      </c>
      <c r="Q463" s="4">
        <f>P463/N463</f>
        <v>0.26</v>
      </c>
      <c r="R463" s="2">
        <v>11717</v>
      </c>
      <c r="S463" s="9">
        <f>(N463+R463)/F463</f>
        <v>64894.096774193546</v>
      </c>
      <c r="T463" s="2">
        <v>81668</v>
      </c>
      <c r="U463" s="5">
        <f>T463-S463</f>
        <v>16773.903225806454</v>
      </c>
      <c r="V463" s="4">
        <f>U463/S463</f>
        <v>0.25848118796033442</v>
      </c>
      <c r="W463" s="22">
        <f>S463*L463</f>
        <v>64246.747207469809</v>
      </c>
      <c r="X463" s="22">
        <f>T463*L463</f>
        <v>80853.322748243896</v>
      </c>
      <c r="Y463" s="22">
        <f>X463-W463</f>
        <v>16606.575540774087</v>
      </c>
      <c r="Z463" s="8">
        <f>Y463/W463</f>
        <v>0.25848118796033431</v>
      </c>
      <c r="AA463" s="11">
        <v>37107</v>
      </c>
      <c r="AB463" s="2">
        <v>1973</v>
      </c>
      <c r="AC463" s="2">
        <f>2016-AB463</f>
        <v>43</v>
      </c>
      <c r="AD463" s="2" t="s">
        <v>37</v>
      </c>
    </row>
    <row r="464" spans="1:30" x14ac:dyDescent="0.2">
      <c r="A464">
        <v>9</v>
      </c>
      <c r="B464" s="2" t="s">
        <v>1923</v>
      </c>
      <c r="C464" s="2" t="s">
        <v>22</v>
      </c>
      <c r="D464" s="2" t="s">
        <v>23</v>
      </c>
      <c r="E464" s="6" t="s">
        <v>2767</v>
      </c>
      <c r="F464" s="2">
        <v>83</v>
      </c>
      <c r="G464" s="2">
        <v>91</v>
      </c>
      <c r="H464" s="3">
        <v>42415</v>
      </c>
      <c r="I464" s="3">
        <v>42429</v>
      </c>
      <c r="J464" s="3" t="s">
        <v>2534</v>
      </c>
      <c r="K464" s="17">
        <f>IF(J464="Januar",238.19,IF(J464="Februar",240.59,IF(J464="Mars",245.99,IF(J464="April",250.79,IF(J464="Mai",256.52,IF(J464="Juni",259.83,IF(J464="Juli",265.66,IF(J464="August",272.21,IF(J464="September",275.91,IF(J464="Oktober",281.13,IF(J464="November",284.38,IF(J464="Desember",287.34,0))))))))))))</f>
        <v>240.59</v>
      </c>
      <c r="L464" s="20">
        <f>$K$2/K464</f>
        <v>0.99002452304750821</v>
      </c>
      <c r="M464" s="2">
        <v>14</v>
      </c>
      <c r="N464" s="2">
        <v>4900000</v>
      </c>
      <c r="O464" s="2">
        <v>5000000</v>
      </c>
      <c r="P464" s="2">
        <f>O464-N464</f>
        <v>100000</v>
      </c>
      <c r="Q464" s="4">
        <f>P464/N464</f>
        <v>2.0408163265306121E-2</v>
      </c>
      <c r="R464" s="2">
        <v>5444</v>
      </c>
      <c r="S464" s="9">
        <f>(N464+R464)/F464</f>
        <v>59101.734939759037</v>
      </c>
      <c r="T464" s="2">
        <v>60307</v>
      </c>
      <c r="U464" s="5">
        <f>T464-S464</f>
        <v>1205.2650602409631</v>
      </c>
      <c r="V464" s="4">
        <f>U464/S464</f>
        <v>2.0393057182999118E-2</v>
      </c>
      <c r="W464" s="22">
        <f>S464*L464</f>
        <v>58512.166945015189</v>
      </c>
      <c r="X464" s="22">
        <f>T464*L464</f>
        <v>59705.408911426079</v>
      </c>
      <c r="Y464" s="22">
        <f>X464-W464</f>
        <v>1193.2419664108893</v>
      </c>
      <c r="Z464" s="8">
        <f>Y464/W464</f>
        <v>2.0393057182999181E-2</v>
      </c>
      <c r="AA464" s="11">
        <v>1969</v>
      </c>
      <c r="AB464" s="2">
        <v>1995</v>
      </c>
      <c r="AC464" s="2">
        <f>2016-AB464</f>
        <v>21</v>
      </c>
      <c r="AD464" s="2" t="s">
        <v>422</v>
      </c>
    </row>
    <row r="465" spans="1:30" x14ac:dyDescent="0.2">
      <c r="A465">
        <v>9</v>
      </c>
      <c r="B465" s="6" t="s">
        <v>2167</v>
      </c>
      <c r="C465" s="6" t="s">
        <v>22</v>
      </c>
      <c r="D465" s="6" t="s">
        <v>23</v>
      </c>
      <c r="E465" s="6" t="s">
        <v>2767</v>
      </c>
      <c r="F465" s="6">
        <v>99</v>
      </c>
      <c r="G465" s="6">
        <v>109</v>
      </c>
      <c r="H465" s="7">
        <v>42413</v>
      </c>
      <c r="I465" s="7">
        <v>42429</v>
      </c>
      <c r="J465" s="3" t="s">
        <v>2534</v>
      </c>
      <c r="K465" s="17">
        <f>IF(J465="Januar",238.19,IF(J465="Februar",240.59,IF(J465="Mars",245.99,IF(J465="April",250.79,IF(J465="Mai",256.52,IF(J465="Juni",259.83,IF(J465="Juli",265.66,IF(J465="August",272.21,IF(J465="September",275.91,IF(J465="Oktober",281.13,IF(J465="November",284.38,IF(J465="Desember",287.34,0))))))))))))</f>
        <v>240.59</v>
      </c>
      <c r="L465" s="20">
        <f>$K$2/K465</f>
        <v>0.99002452304750821</v>
      </c>
      <c r="M465" s="6">
        <v>16</v>
      </c>
      <c r="N465" s="6">
        <v>3100000</v>
      </c>
      <c r="O465" s="6">
        <v>3225000</v>
      </c>
      <c r="P465" s="6">
        <f>O465-N465</f>
        <v>125000</v>
      </c>
      <c r="Q465" s="8">
        <f>P465/N465</f>
        <v>4.0322580645161289E-2</v>
      </c>
      <c r="R465" s="6"/>
      <c r="S465" s="9">
        <f>(N465+R465)/F465</f>
        <v>31313.131313131315</v>
      </c>
      <c r="T465" s="6">
        <v>32576</v>
      </c>
      <c r="U465" s="5">
        <f>T465-S465</f>
        <v>1262.8686868686855</v>
      </c>
      <c r="V465" s="4">
        <f>U465/S465</f>
        <v>4.0330322580645117E-2</v>
      </c>
      <c r="W465" s="22">
        <f>S465*L465</f>
        <v>31000.767893406824</v>
      </c>
      <c r="X465" s="22">
        <f>T465*L465</f>
        <v>32251.038862795627</v>
      </c>
      <c r="Y465" s="22">
        <f>X465-W465</f>
        <v>1250.2709693888028</v>
      </c>
      <c r="Z465" s="8">
        <f>Y465/W465</f>
        <v>4.0330322580645096E-2</v>
      </c>
      <c r="AA465" s="10">
        <v>44644</v>
      </c>
      <c r="AB465" s="6">
        <v>1983</v>
      </c>
      <c r="AC465" s="6">
        <f>2016-AB465</f>
        <v>33</v>
      </c>
      <c r="AD465" s="6" t="s">
        <v>505</v>
      </c>
    </row>
    <row r="466" spans="1:30" x14ac:dyDescent="0.2">
      <c r="A466">
        <v>9</v>
      </c>
      <c r="B466" s="2" t="s">
        <v>308</v>
      </c>
      <c r="C466" s="2" t="s">
        <v>22</v>
      </c>
      <c r="D466" s="2" t="s">
        <v>23</v>
      </c>
      <c r="E466" s="6" t="s">
        <v>2767</v>
      </c>
      <c r="F466" s="2">
        <v>41</v>
      </c>
      <c r="G466" s="2">
        <v>46</v>
      </c>
      <c r="H466" s="3">
        <v>42412</v>
      </c>
      <c r="I466" s="3">
        <v>42429</v>
      </c>
      <c r="J466" s="3" t="s">
        <v>2534</v>
      </c>
      <c r="K466" s="17">
        <f>IF(J466="Januar",238.19,IF(J466="Februar",240.59,IF(J466="Mars",245.99,IF(J466="April",250.79,IF(J466="Mai",256.52,IF(J466="Juni",259.83,IF(J466="Juli",265.66,IF(J466="August",272.21,IF(J466="September",275.91,IF(J466="Oktober",281.13,IF(J466="November",284.38,IF(J466="Desember",287.34,0))))))))))))</f>
        <v>240.59</v>
      </c>
      <c r="L466" s="20">
        <f>$K$2/K466</f>
        <v>0.99002452304750821</v>
      </c>
      <c r="M466" s="2">
        <v>17</v>
      </c>
      <c r="N466" s="2">
        <v>2700000</v>
      </c>
      <c r="O466" s="2">
        <v>2600000</v>
      </c>
      <c r="P466" s="2">
        <f>O466-N466</f>
        <v>-100000</v>
      </c>
      <c r="Q466" s="4">
        <f>P466/N466</f>
        <v>-3.7037037037037035E-2</v>
      </c>
      <c r="R466" s="2"/>
      <c r="S466" s="9">
        <f>(N466+R466)/F466</f>
        <v>65853.658536585368</v>
      </c>
      <c r="T466" s="2">
        <v>63415</v>
      </c>
      <c r="U466" s="5">
        <f>T466-S466</f>
        <v>-2438.658536585368</v>
      </c>
      <c r="V466" s="4">
        <f>U466/S466</f>
        <v>-3.7031481481481512E-2</v>
      </c>
      <c r="W466" s="22">
        <f>S466*L466</f>
        <v>65196.736883616395</v>
      </c>
      <c r="X466" s="22">
        <f>T466*L466</f>
        <v>62782.405129057734</v>
      </c>
      <c r="Y466" s="22">
        <f>X466-W466</f>
        <v>-2414.3317545586615</v>
      </c>
      <c r="Z466" s="8">
        <f>Y466/W466</f>
        <v>-3.7031481481481485E-2</v>
      </c>
      <c r="AA466" s="11">
        <v>2227</v>
      </c>
      <c r="AB466" s="2">
        <v>1991</v>
      </c>
      <c r="AC466" s="2">
        <f>2016-AB466</f>
        <v>25</v>
      </c>
      <c r="AD466" s="2" t="s">
        <v>422</v>
      </c>
    </row>
    <row r="467" spans="1:30" x14ac:dyDescent="0.2">
      <c r="A467">
        <v>9</v>
      </c>
      <c r="B467" s="6" t="s">
        <v>1816</v>
      </c>
      <c r="C467" s="6" t="s">
        <v>22</v>
      </c>
      <c r="D467" s="6" t="s">
        <v>23</v>
      </c>
      <c r="E467" s="6" t="s">
        <v>2767</v>
      </c>
      <c r="F467" s="6">
        <v>82</v>
      </c>
      <c r="G467" s="6">
        <v>94</v>
      </c>
      <c r="H467" s="7">
        <v>42411</v>
      </c>
      <c r="I467" s="7">
        <v>42429</v>
      </c>
      <c r="J467" s="3" t="s">
        <v>2534</v>
      </c>
      <c r="K467" s="17">
        <f>IF(J467="Januar",238.19,IF(J467="Februar",240.59,IF(J467="Mars",245.99,IF(J467="April",250.79,IF(J467="Mai",256.52,IF(J467="Juni",259.83,IF(J467="Juli",265.66,IF(J467="August",272.21,IF(J467="September",275.91,IF(J467="Oktober",281.13,IF(J467="November",284.38,IF(J467="Desember",287.34,0))))))))))))</f>
        <v>240.59</v>
      </c>
      <c r="L467" s="20">
        <f>$K$2/K467</f>
        <v>0.99002452304750821</v>
      </c>
      <c r="M467" s="6">
        <v>18</v>
      </c>
      <c r="N467" s="6">
        <v>3250000</v>
      </c>
      <c r="O467" s="6">
        <v>3400000</v>
      </c>
      <c r="P467" s="6">
        <f>O467-N467</f>
        <v>150000</v>
      </c>
      <c r="Q467" s="8">
        <f>P467/N467</f>
        <v>4.6153846153846156E-2</v>
      </c>
      <c r="R467" s="6">
        <v>1440</v>
      </c>
      <c r="S467" s="9">
        <f>(N467+R467)/F467</f>
        <v>39651.707317073167</v>
      </c>
      <c r="T467" s="6">
        <v>41481</v>
      </c>
      <c r="U467" s="5">
        <f>T467-S467</f>
        <v>1829.2926829268326</v>
      </c>
      <c r="V467" s="4">
        <f>U467/S467</f>
        <v>4.6134020618556787E-2</v>
      </c>
      <c r="W467" s="22">
        <f>S467*L467</f>
        <v>39256.162624604753</v>
      </c>
      <c r="X467" s="22">
        <f>T467*L467</f>
        <v>41067.207240533688</v>
      </c>
      <c r="Y467" s="22">
        <f>X467-W467</f>
        <v>1811.0446159289349</v>
      </c>
      <c r="Z467" s="8">
        <f>Y467/W467</f>
        <v>4.6134020618556815E-2</v>
      </c>
      <c r="AA467" s="10">
        <v>13491</v>
      </c>
      <c r="AB467" s="6">
        <v>2012</v>
      </c>
      <c r="AC467" s="6">
        <f>2016-AB467</f>
        <v>4</v>
      </c>
      <c r="AD467" s="6" t="s">
        <v>1893</v>
      </c>
    </row>
    <row r="468" spans="1:30" x14ac:dyDescent="0.2">
      <c r="A468">
        <v>9</v>
      </c>
      <c r="B468" s="6" t="s">
        <v>245</v>
      </c>
      <c r="C468" s="6" t="s">
        <v>22</v>
      </c>
      <c r="D468" s="6" t="s">
        <v>23</v>
      </c>
      <c r="E468" s="6" t="s">
        <v>2767</v>
      </c>
      <c r="F468" s="6">
        <v>34</v>
      </c>
      <c r="G468" s="6">
        <v>39</v>
      </c>
      <c r="H468" s="7">
        <v>42420</v>
      </c>
      <c r="I468" s="7">
        <v>42430</v>
      </c>
      <c r="J468" s="7" t="s">
        <v>2535</v>
      </c>
      <c r="K468" s="17">
        <f>IF(J468="Januar",238.19,IF(J468="Februar",240.59,IF(J468="Mars",245.99,IF(J468="April",250.79,IF(J468="Mai",256.52,IF(J468="Juni",259.83,IF(J468="Juli",265.66,IF(J468="August",272.21,IF(J468="September",275.91,IF(J468="Oktober",281.13,IF(J468="November",284.38,IF(J468="Desember",287.34,0))))))))))))</f>
        <v>245.99</v>
      </c>
      <c r="L468" s="20">
        <f>$K$2/K468</f>
        <v>0.96829139395910402</v>
      </c>
      <c r="M468" s="6">
        <v>10</v>
      </c>
      <c r="N468" s="6">
        <v>2400000</v>
      </c>
      <c r="O468" s="6">
        <v>2700000</v>
      </c>
      <c r="P468" s="6">
        <f>O468-N468</f>
        <v>300000</v>
      </c>
      <c r="Q468" s="8">
        <f>P468/N468</f>
        <v>0.125</v>
      </c>
      <c r="R468" s="6">
        <v>7407</v>
      </c>
      <c r="S468" s="9">
        <f>(N468+R468)/F468</f>
        <v>70806.088235294112</v>
      </c>
      <c r="T468" s="6">
        <v>79630</v>
      </c>
      <c r="U468" s="5">
        <f>T468-S468</f>
        <v>8823.9117647058883</v>
      </c>
      <c r="V468" s="4">
        <f>U468/S468</f>
        <v>0.12462080570505953</v>
      </c>
      <c r="W468" s="22">
        <f>S468*L468</f>
        <v>68560.925878144248</v>
      </c>
      <c r="X468" s="22">
        <f>T468*L468</f>
        <v>77105.043700963448</v>
      </c>
      <c r="Y468" s="22">
        <f>X468-W468</f>
        <v>8544.1178228192002</v>
      </c>
      <c r="Z468" s="8">
        <f>Y468/W468</f>
        <v>0.1246208057050595</v>
      </c>
      <c r="AA468" s="10">
        <v>1130</v>
      </c>
      <c r="AB468" s="6">
        <v>1939</v>
      </c>
      <c r="AC468" s="6">
        <f>2016-AB468</f>
        <v>77</v>
      </c>
      <c r="AD468" s="6" t="s">
        <v>148</v>
      </c>
    </row>
    <row r="469" spans="1:30" x14ac:dyDescent="0.2">
      <c r="A469">
        <v>9</v>
      </c>
      <c r="B469" s="2" t="s">
        <v>776</v>
      </c>
      <c r="C469" s="2" t="s">
        <v>22</v>
      </c>
      <c r="D469" s="2" t="s">
        <v>23</v>
      </c>
      <c r="E469" s="6" t="s">
        <v>2767</v>
      </c>
      <c r="F469" s="2">
        <v>51</v>
      </c>
      <c r="G469" s="2">
        <v>57</v>
      </c>
      <c r="H469" s="3">
        <v>42420</v>
      </c>
      <c r="I469" s="3">
        <v>42430</v>
      </c>
      <c r="J469" s="7" t="s">
        <v>2535</v>
      </c>
      <c r="K469" s="17">
        <f>IF(J469="Januar",238.19,IF(J469="Februar",240.59,IF(J469="Mars",245.99,IF(J469="April",250.79,IF(J469="Mai",256.52,IF(J469="Juni",259.83,IF(J469="Juli",265.66,IF(J469="August",272.21,IF(J469="September",275.91,IF(J469="Oktober",281.13,IF(J469="November",284.38,IF(J469="Desember",287.34,0))))))))))))</f>
        <v>245.99</v>
      </c>
      <c r="L469" s="20">
        <f>$K$2/K469</f>
        <v>0.96829139395910402</v>
      </c>
      <c r="M469" s="2">
        <v>10</v>
      </c>
      <c r="N469" s="2">
        <v>2350000</v>
      </c>
      <c r="O469" s="2">
        <v>2720000</v>
      </c>
      <c r="P469" s="2">
        <f>O469-N469</f>
        <v>370000</v>
      </c>
      <c r="Q469" s="4">
        <f>P469/N469</f>
        <v>0.1574468085106383</v>
      </c>
      <c r="R469" s="2">
        <v>24875</v>
      </c>
      <c r="S469" s="9">
        <f>(N469+R469)/F469</f>
        <v>46566.176470588238</v>
      </c>
      <c r="T469" s="2">
        <v>53821</v>
      </c>
      <c r="U469" s="5">
        <f>T469-S469</f>
        <v>7254.8235294117621</v>
      </c>
      <c r="V469" s="4">
        <f>U469/S469</f>
        <v>0.15579598926259269</v>
      </c>
      <c r="W469" s="22">
        <f>S469*L469</f>
        <v>45089.627926051515</v>
      </c>
      <c r="X469" s="22">
        <f>T469*L469</f>
        <v>52114.411114272938</v>
      </c>
      <c r="Y469" s="22">
        <f>X469-W469</f>
        <v>7024.7831882214232</v>
      </c>
      <c r="Z469" s="8">
        <f>Y469/W469</f>
        <v>0.15579598926259272</v>
      </c>
      <c r="AA469" s="11">
        <v>3525</v>
      </c>
      <c r="AB469" s="2">
        <v>1937</v>
      </c>
      <c r="AC469" s="2">
        <f>2016-AB469</f>
        <v>79</v>
      </c>
      <c r="AD469" s="2" t="s">
        <v>148</v>
      </c>
    </row>
    <row r="470" spans="1:30" x14ac:dyDescent="0.2">
      <c r="A470">
        <v>9</v>
      </c>
      <c r="B470" s="2" t="s">
        <v>815</v>
      </c>
      <c r="C470" s="2" t="s">
        <v>22</v>
      </c>
      <c r="D470" s="2" t="s">
        <v>23</v>
      </c>
      <c r="E470" s="6" t="s">
        <v>2767</v>
      </c>
      <c r="F470" s="2">
        <v>52</v>
      </c>
      <c r="G470" s="2">
        <v>59</v>
      </c>
      <c r="H470" s="3">
        <v>42420</v>
      </c>
      <c r="I470" s="3">
        <v>42430</v>
      </c>
      <c r="J470" s="7" t="s">
        <v>2535</v>
      </c>
      <c r="K470" s="17">
        <f>IF(J470="Januar",238.19,IF(J470="Februar",240.59,IF(J470="Mars",245.99,IF(J470="April",250.79,IF(J470="Mai",256.52,IF(J470="Juni",259.83,IF(J470="Juli",265.66,IF(J470="August",272.21,IF(J470="September",275.91,IF(J470="Oktober",281.13,IF(J470="November",284.38,IF(J470="Desember",287.34,0))))))))))))</f>
        <v>245.99</v>
      </c>
      <c r="L470" s="20">
        <f>$K$2/K470</f>
        <v>0.96829139395910402</v>
      </c>
      <c r="M470" s="2">
        <v>10</v>
      </c>
      <c r="N470" s="2">
        <v>3500000</v>
      </c>
      <c r="O470" s="2">
        <v>4170000</v>
      </c>
      <c r="P470" s="2">
        <f>O470-N470</f>
        <v>670000</v>
      </c>
      <c r="Q470" s="4">
        <f>P470/N470</f>
        <v>0.19142857142857142</v>
      </c>
      <c r="R470" s="2">
        <v>953</v>
      </c>
      <c r="S470" s="9">
        <f>(N470+R470)/F470</f>
        <v>67326.019230769234</v>
      </c>
      <c r="T470" s="2">
        <v>80211</v>
      </c>
      <c r="U470" s="5">
        <f>T470-S470</f>
        <v>12884.980769230766</v>
      </c>
      <c r="V470" s="4">
        <f>U470/S470</f>
        <v>0.19138188944553092</v>
      </c>
      <c r="W470" s="22">
        <f>S470*L470</f>
        <v>65191.205010678983</v>
      </c>
      <c r="X470" s="22">
        <f>T470*L470</f>
        <v>77667.621000853687</v>
      </c>
      <c r="Y470" s="22">
        <f>X470-W470</f>
        <v>12476.415990174704</v>
      </c>
      <c r="Z470" s="8">
        <f>Y470/W470</f>
        <v>0.19138188944553089</v>
      </c>
      <c r="AA470" s="11">
        <v>1225</v>
      </c>
      <c r="AB470" s="2">
        <v>2014</v>
      </c>
      <c r="AC470" s="2">
        <f>2016-AB470</f>
        <v>2</v>
      </c>
      <c r="AD470" s="2" t="s">
        <v>148</v>
      </c>
    </row>
    <row r="471" spans="1:30" x14ac:dyDescent="0.2">
      <c r="A471">
        <v>9</v>
      </c>
      <c r="B471" s="6" t="s">
        <v>683</v>
      </c>
      <c r="C471" s="6" t="s">
        <v>22</v>
      </c>
      <c r="D471" s="6" t="s">
        <v>23</v>
      </c>
      <c r="E471" s="6" t="s">
        <v>2767</v>
      </c>
      <c r="F471" s="6">
        <v>53</v>
      </c>
      <c r="G471" s="6">
        <v>59</v>
      </c>
      <c r="H471" s="7">
        <v>42420</v>
      </c>
      <c r="I471" s="7">
        <v>42430</v>
      </c>
      <c r="J471" s="3" t="s">
        <v>2535</v>
      </c>
      <c r="K471" s="17">
        <f>IF(J471="Januar",238.19,IF(J471="Februar",240.59,IF(J471="Mars",245.99,IF(J471="April",250.79,IF(J471="Mai",256.52,IF(J471="Juni",259.83,IF(J471="Juli",265.66,IF(J471="August",272.21,IF(J471="September",275.91,IF(J471="Oktober",281.13,IF(J471="November",284.38,IF(J471="Desember",287.34,0))))))))))))</f>
        <v>245.99</v>
      </c>
      <c r="L471" s="20">
        <f>$K$2/K471</f>
        <v>0.96829139395910402</v>
      </c>
      <c r="M471" s="6">
        <v>10</v>
      </c>
      <c r="N471" s="6">
        <v>2400000</v>
      </c>
      <c r="O471" s="6">
        <v>2500000</v>
      </c>
      <c r="P471" s="6">
        <f>O471-N471</f>
        <v>100000</v>
      </c>
      <c r="Q471" s="8">
        <f>P471/N471</f>
        <v>4.1666666666666664E-2</v>
      </c>
      <c r="R471" s="6">
        <v>19000</v>
      </c>
      <c r="S471" s="9">
        <f>(N471+R471)/F471</f>
        <v>45641.509433962266</v>
      </c>
      <c r="T471" s="6">
        <v>47528</v>
      </c>
      <c r="U471" s="5">
        <f>T471-S471</f>
        <v>1886.4905660377335</v>
      </c>
      <c r="V471" s="4">
        <f>U471/S471</f>
        <v>4.1332782141380683E-2</v>
      </c>
      <c r="W471" s="22">
        <f>S471*L471</f>
        <v>44194.28079220892</v>
      </c>
      <c r="X471" s="22">
        <f>T471*L471</f>
        <v>46020.953372088297</v>
      </c>
      <c r="Y471" s="22">
        <f>X471-W471</f>
        <v>1826.6725798793777</v>
      </c>
      <c r="Z471" s="8">
        <f>Y471/W471</f>
        <v>4.1332782141380718E-2</v>
      </c>
      <c r="AA471" s="10">
        <v>32628</v>
      </c>
      <c r="AB471" s="6">
        <v>1989</v>
      </c>
      <c r="AC471" s="6">
        <f>2016-AB471</f>
        <v>27</v>
      </c>
      <c r="AD471" s="6" t="s">
        <v>681</v>
      </c>
    </row>
    <row r="472" spans="1:30" x14ac:dyDescent="0.2">
      <c r="A472">
        <v>9</v>
      </c>
      <c r="B472" s="6" t="s">
        <v>997</v>
      </c>
      <c r="C472" s="6" t="s">
        <v>22</v>
      </c>
      <c r="D472" s="6" t="s">
        <v>23</v>
      </c>
      <c r="E472" s="6" t="s">
        <v>2767</v>
      </c>
      <c r="F472" s="6">
        <v>56</v>
      </c>
      <c r="G472" s="6">
        <v>62</v>
      </c>
      <c r="H472" s="7">
        <v>42420</v>
      </c>
      <c r="I472" s="7">
        <v>42430</v>
      </c>
      <c r="J472" s="3" t="s">
        <v>2535</v>
      </c>
      <c r="K472" s="17">
        <f>IF(J472="Januar",238.19,IF(J472="Februar",240.59,IF(J472="Mars",245.99,IF(J472="April",250.79,IF(J472="Mai",256.52,IF(J472="Juni",259.83,IF(J472="Juli",265.66,IF(J472="August",272.21,IF(J472="September",275.91,IF(J472="Oktober",281.13,IF(J472="November",284.38,IF(J472="Desember",287.34,0))))))))))))</f>
        <v>245.99</v>
      </c>
      <c r="L472" s="20">
        <f>$K$2/K472</f>
        <v>0.96829139395910402</v>
      </c>
      <c r="M472" s="6">
        <v>10</v>
      </c>
      <c r="N472" s="6">
        <v>2290000</v>
      </c>
      <c r="O472" s="6">
        <v>2720000</v>
      </c>
      <c r="P472" s="6">
        <f>O472-N472</f>
        <v>430000</v>
      </c>
      <c r="Q472" s="8">
        <f>P472/N472</f>
        <v>0.18777292576419213</v>
      </c>
      <c r="R472" s="6">
        <v>22164</v>
      </c>
      <c r="S472" s="9">
        <f>(N472+R472)/F472</f>
        <v>41288.642857142855</v>
      </c>
      <c r="T472" s="6">
        <v>48967</v>
      </c>
      <c r="U472" s="5">
        <f>T472-S472</f>
        <v>7678.3571428571449</v>
      </c>
      <c r="V472" s="4">
        <f>U472/S472</f>
        <v>0.18596777737219339</v>
      </c>
      <c r="W472" s="22">
        <f>S472*L472</f>
        <v>39979.437546822461</v>
      </c>
      <c r="X472" s="22">
        <f>T472*L472</f>
        <v>47414.324687995446</v>
      </c>
      <c r="Y472" s="22">
        <f>X472-W472</f>
        <v>7434.8871411729851</v>
      </c>
      <c r="Z472" s="8">
        <f>Y472/W472</f>
        <v>0.1859677773721933</v>
      </c>
      <c r="AA472" s="10">
        <v>11928</v>
      </c>
      <c r="AB472" s="6">
        <v>1990</v>
      </c>
      <c r="AC472" s="6">
        <f>2016-AB472</f>
        <v>26</v>
      </c>
      <c r="AD472" s="6" t="s">
        <v>94</v>
      </c>
    </row>
    <row r="473" spans="1:30" x14ac:dyDescent="0.2">
      <c r="A473">
        <v>9</v>
      </c>
      <c r="B473" s="6" t="s">
        <v>1274</v>
      </c>
      <c r="C473" s="6" t="s">
        <v>22</v>
      </c>
      <c r="D473" s="6" t="s">
        <v>23</v>
      </c>
      <c r="E473" s="6" t="s">
        <v>2767</v>
      </c>
      <c r="F473" s="6">
        <v>64</v>
      </c>
      <c r="G473" s="6">
        <v>70</v>
      </c>
      <c r="H473" s="7">
        <v>42420</v>
      </c>
      <c r="I473" s="7">
        <v>42430</v>
      </c>
      <c r="J473" s="7" t="s">
        <v>2535</v>
      </c>
      <c r="K473" s="17">
        <f>IF(J473="Januar",238.19,IF(J473="Februar",240.59,IF(J473="Mars",245.99,IF(J473="April",250.79,IF(J473="Mai",256.52,IF(J473="Juni",259.83,IF(J473="Juli",265.66,IF(J473="August",272.21,IF(J473="September",275.91,IF(J473="Oktober",281.13,IF(J473="November",284.38,IF(J473="Desember",287.34,0))))))))))))</f>
        <v>245.99</v>
      </c>
      <c r="L473" s="20">
        <f>$K$2/K473</f>
        <v>0.96829139395910402</v>
      </c>
      <c r="M473" s="6">
        <v>10</v>
      </c>
      <c r="N473" s="6">
        <v>2190000</v>
      </c>
      <c r="O473" s="6">
        <v>2750000</v>
      </c>
      <c r="P473" s="6">
        <f>O473-N473</f>
        <v>560000</v>
      </c>
      <c r="Q473" s="8">
        <f>P473/N473</f>
        <v>0.25570776255707761</v>
      </c>
      <c r="R473" s="6">
        <v>91704</v>
      </c>
      <c r="S473" s="9">
        <f>(N473+R473)/F473</f>
        <v>35651.625</v>
      </c>
      <c r="T473" s="6">
        <v>44402</v>
      </c>
      <c r="U473" s="5">
        <f>T473-S473</f>
        <v>8750.375</v>
      </c>
      <c r="V473" s="4">
        <f>U473/S473</f>
        <v>0.2454411264563677</v>
      </c>
      <c r="W473" s="22">
        <f>S473*L473</f>
        <v>34521.161668157241</v>
      </c>
      <c r="X473" s="22">
        <f>T473*L473</f>
        <v>42994.074474572139</v>
      </c>
      <c r="Y473" s="22">
        <f>X473-W473</f>
        <v>8472.9128064148972</v>
      </c>
      <c r="Z473" s="8">
        <f>Y473/W473</f>
        <v>0.24544112645636776</v>
      </c>
      <c r="AA473" s="6"/>
      <c r="AB473" s="6">
        <v>1959</v>
      </c>
      <c r="AC473" s="6">
        <f>2016-AB473</f>
        <v>57</v>
      </c>
      <c r="AD473" s="6" t="s">
        <v>206</v>
      </c>
    </row>
    <row r="474" spans="1:30" x14ac:dyDescent="0.2">
      <c r="A474">
        <v>9</v>
      </c>
      <c r="B474" s="6" t="s">
        <v>1679</v>
      </c>
      <c r="C474" s="6" t="s">
        <v>22</v>
      </c>
      <c r="D474" s="6" t="s">
        <v>23</v>
      </c>
      <c r="E474" s="6" t="s">
        <v>2767</v>
      </c>
      <c r="F474" s="6">
        <v>75</v>
      </c>
      <c r="G474" s="6">
        <v>85</v>
      </c>
      <c r="H474" s="7">
        <v>42420</v>
      </c>
      <c r="I474" s="7">
        <v>42430</v>
      </c>
      <c r="J474" s="3" t="s">
        <v>2535</v>
      </c>
      <c r="K474" s="17">
        <f>IF(J474="Januar",238.19,IF(J474="Februar",240.59,IF(J474="Mars",245.99,IF(J474="April",250.79,IF(J474="Mai",256.52,IF(J474="Juni",259.83,IF(J474="Juli",265.66,IF(J474="August",272.21,IF(J474="September",275.91,IF(J474="Oktober",281.13,IF(J474="November",284.38,IF(J474="Desember",287.34,0))))))))))))</f>
        <v>245.99</v>
      </c>
      <c r="L474" s="20">
        <f>$K$2/K474</f>
        <v>0.96829139395910402</v>
      </c>
      <c r="M474" s="6">
        <v>10</v>
      </c>
      <c r="N474" s="6">
        <v>5400000</v>
      </c>
      <c r="O474" s="6">
        <v>5820000</v>
      </c>
      <c r="P474" s="6">
        <f>O474-N474</f>
        <v>420000</v>
      </c>
      <c r="Q474" s="8">
        <f>P474/N474</f>
        <v>7.7777777777777779E-2</v>
      </c>
      <c r="R474" s="6"/>
      <c r="S474" s="9">
        <f>(N474+R474)/F474</f>
        <v>72000</v>
      </c>
      <c r="T474" s="6">
        <v>77600</v>
      </c>
      <c r="U474" s="5">
        <f>T474-S474</f>
        <v>5600</v>
      </c>
      <c r="V474" s="4">
        <f>U474/S474</f>
        <v>7.7777777777777779E-2</v>
      </c>
      <c r="W474" s="22">
        <f>S474*L474</f>
        <v>69716.980365055482</v>
      </c>
      <c r="X474" s="22">
        <f>T474*L474</f>
        <v>75139.412171226475</v>
      </c>
      <c r="Y474" s="22">
        <f>X474-W474</f>
        <v>5422.4318061709928</v>
      </c>
      <c r="Z474" s="8">
        <f>Y474/W474</f>
        <v>7.7777777777777932E-2</v>
      </c>
      <c r="AA474" s="10">
        <v>2622</v>
      </c>
      <c r="AB474" s="6">
        <v>1997</v>
      </c>
      <c r="AC474" s="6">
        <f>2016-AB474</f>
        <v>19</v>
      </c>
      <c r="AD474" s="6" t="s">
        <v>421</v>
      </c>
    </row>
    <row r="475" spans="1:30" x14ac:dyDescent="0.2">
      <c r="A475">
        <v>9</v>
      </c>
      <c r="B475" s="2" t="s">
        <v>1331</v>
      </c>
      <c r="C475" s="2" t="s">
        <v>22</v>
      </c>
      <c r="D475" s="2" t="s">
        <v>23</v>
      </c>
      <c r="E475" s="6" t="s">
        <v>2767</v>
      </c>
      <c r="F475" s="2">
        <v>76</v>
      </c>
      <c r="G475" s="2">
        <v>88</v>
      </c>
      <c r="H475" s="3">
        <v>42420</v>
      </c>
      <c r="I475" s="3">
        <v>42430</v>
      </c>
      <c r="J475" s="7" t="s">
        <v>2535</v>
      </c>
      <c r="K475" s="17">
        <f>IF(J475="Januar",238.19,IF(J475="Februar",240.59,IF(J475="Mars",245.99,IF(J475="April",250.79,IF(J475="Mai",256.52,IF(J475="Juni",259.83,IF(J475="Juli",265.66,IF(J475="August",272.21,IF(J475="September",275.91,IF(J475="Oktober",281.13,IF(J475="November",284.38,IF(J475="Desember",287.34,0))))))))))))</f>
        <v>245.99</v>
      </c>
      <c r="L475" s="20">
        <f>$K$2/K475</f>
        <v>0.96829139395910402</v>
      </c>
      <c r="M475" s="2">
        <v>10</v>
      </c>
      <c r="N475" s="2">
        <v>3600000</v>
      </c>
      <c r="O475" s="2">
        <v>4250000</v>
      </c>
      <c r="P475" s="2">
        <f>O475-N475</f>
        <v>650000</v>
      </c>
      <c r="Q475" s="4">
        <f>P475/N475</f>
        <v>0.18055555555555555</v>
      </c>
      <c r="R475" s="2">
        <v>122</v>
      </c>
      <c r="S475" s="9">
        <f>(N475+R475)/F475</f>
        <v>47370.026315789473</v>
      </c>
      <c r="T475" s="2">
        <v>55923</v>
      </c>
      <c r="U475" s="5">
        <f>T475-S475</f>
        <v>8552.9736842105267</v>
      </c>
      <c r="V475" s="4">
        <f>U475/S475</f>
        <v>0.18055665891322573</v>
      </c>
      <c r="W475" s="22">
        <f>S475*L475</f>
        <v>45867.988813195232</v>
      </c>
      <c r="X475" s="22">
        <f>T475*L475</f>
        <v>54149.759624374972</v>
      </c>
      <c r="Y475" s="22">
        <f>X475-W475</f>
        <v>8281.7708111797401</v>
      </c>
      <c r="Z475" s="8">
        <f>Y475/W475</f>
        <v>0.18055665891322562</v>
      </c>
      <c r="AA475" s="11">
        <v>2041</v>
      </c>
      <c r="AB475" s="2">
        <v>2003</v>
      </c>
      <c r="AC475" s="2">
        <f>2016-AB475</f>
        <v>13</v>
      </c>
      <c r="AD475" s="2" t="s">
        <v>137</v>
      </c>
    </row>
    <row r="476" spans="1:30" x14ac:dyDescent="0.2">
      <c r="A476">
        <v>9</v>
      </c>
      <c r="B476" s="6" t="s">
        <v>1891</v>
      </c>
      <c r="C476" s="6" t="s">
        <v>22</v>
      </c>
      <c r="D476" s="6" t="s">
        <v>23</v>
      </c>
      <c r="E476" s="6" t="s">
        <v>2767</v>
      </c>
      <c r="F476" s="6">
        <v>82</v>
      </c>
      <c r="G476" s="6">
        <v>91</v>
      </c>
      <c r="H476" s="7">
        <v>42420</v>
      </c>
      <c r="I476" s="7">
        <v>42430</v>
      </c>
      <c r="J476" s="7" t="s">
        <v>2535</v>
      </c>
      <c r="K476" s="17">
        <f>IF(J476="Januar",238.19,IF(J476="Februar",240.59,IF(J476="Mars",245.99,IF(J476="April",250.79,IF(J476="Mai",256.52,IF(J476="Juni",259.83,IF(J476="Juli",265.66,IF(J476="August",272.21,IF(J476="September",275.91,IF(J476="Oktober",281.13,IF(J476="November",284.38,IF(J476="Desember",287.34,0))))))))))))</f>
        <v>245.99</v>
      </c>
      <c r="L476" s="20">
        <f>$K$2/K476</f>
        <v>0.96829139395910402</v>
      </c>
      <c r="M476" s="6">
        <v>10</v>
      </c>
      <c r="N476" s="6">
        <v>5250000</v>
      </c>
      <c r="O476" s="6">
        <v>5675000</v>
      </c>
      <c r="P476" s="6">
        <f>O476-N476</f>
        <v>425000</v>
      </c>
      <c r="Q476" s="8">
        <f>P476/N476</f>
        <v>8.0952380952380956E-2</v>
      </c>
      <c r="R476" s="6">
        <v>136843</v>
      </c>
      <c r="S476" s="9">
        <f>(N476+R476)/F476</f>
        <v>65693.207317073175</v>
      </c>
      <c r="T476" s="6">
        <v>70876</v>
      </c>
      <c r="U476" s="5">
        <f>T476-S476</f>
        <v>5182.7926829268254</v>
      </c>
      <c r="V476" s="4">
        <f>U476/S476</f>
        <v>7.8893890169065561E-2</v>
      </c>
      <c r="W476" s="22">
        <f>S476*L476</f>
        <v>63610.167286693199</v>
      </c>
      <c r="X476" s="22">
        <f>T476*L476</f>
        <v>68628.62083824545</v>
      </c>
      <c r="Y476" s="22">
        <f>X476-W476</f>
        <v>5018.4535515522512</v>
      </c>
      <c r="Z476" s="8">
        <f>Y476/W476</f>
        <v>7.8893890169065423E-2</v>
      </c>
      <c r="AA476" s="10">
        <v>4834</v>
      </c>
      <c r="AB476" s="6">
        <v>1938</v>
      </c>
      <c r="AC476" s="6">
        <f>2016-AB476</f>
        <v>78</v>
      </c>
      <c r="AD476" s="6" t="s">
        <v>103</v>
      </c>
    </row>
    <row r="477" spans="1:30" x14ac:dyDescent="0.2">
      <c r="A477">
        <v>9</v>
      </c>
      <c r="B477" s="2" t="s">
        <v>418</v>
      </c>
      <c r="C477" s="2" t="s">
        <v>22</v>
      </c>
      <c r="D477" s="2" t="s">
        <v>23</v>
      </c>
      <c r="E477" s="6" t="s">
        <v>2767</v>
      </c>
      <c r="F477" s="2">
        <v>41</v>
      </c>
      <c r="G477" s="2">
        <v>46</v>
      </c>
      <c r="H477" s="3">
        <v>42419</v>
      </c>
      <c r="I477" s="3">
        <v>42430</v>
      </c>
      <c r="J477" s="3" t="s">
        <v>2535</v>
      </c>
      <c r="K477" s="17">
        <f>IF(J477="Januar",238.19,IF(J477="Februar",240.59,IF(J477="Mars",245.99,IF(J477="April",250.79,IF(J477="Mai",256.52,IF(J477="Juni",259.83,IF(J477="Juli",265.66,IF(J477="August",272.21,IF(J477="September",275.91,IF(J477="Oktober",281.13,IF(J477="November",284.38,IF(J477="Desember",287.34,0))))))))))))</f>
        <v>245.99</v>
      </c>
      <c r="L477" s="20">
        <f>$K$2/K477</f>
        <v>0.96829139395910402</v>
      </c>
      <c r="M477" s="2">
        <v>11</v>
      </c>
      <c r="N477" s="2">
        <v>2850000</v>
      </c>
      <c r="O477" s="2">
        <v>3095000</v>
      </c>
      <c r="P477" s="2">
        <f>O477-N477</f>
        <v>245000</v>
      </c>
      <c r="Q477" s="4">
        <f>P477/N477</f>
        <v>8.5964912280701758E-2</v>
      </c>
      <c r="R477" s="2">
        <v>24022</v>
      </c>
      <c r="S477" s="9">
        <f>(N477+R477)/F477</f>
        <v>70098.097560975613</v>
      </c>
      <c r="T477" s="2">
        <v>76074</v>
      </c>
      <c r="U477" s="5">
        <f>T477-S477</f>
        <v>5975.9024390243867</v>
      </c>
      <c r="V477" s="4">
        <f>U477/S477</f>
        <v>8.5250565235756665E-2</v>
      </c>
      <c r="W477" s="22">
        <f>S477*L477</f>
        <v>67875.384601198341</v>
      </c>
      <c r="X477" s="22">
        <f>T477*L477</f>
        <v>73661.799504044873</v>
      </c>
      <c r="Y477" s="22">
        <f>X477-W477</f>
        <v>5786.4149028465326</v>
      </c>
      <c r="Z477" s="8">
        <f>Y477/W477</f>
        <v>8.5250565235756665E-2</v>
      </c>
      <c r="AA477" s="11">
        <v>7542</v>
      </c>
      <c r="AB477" s="2">
        <v>1967</v>
      </c>
      <c r="AC477" s="2">
        <f>2016-AB477</f>
        <v>49</v>
      </c>
      <c r="AD477" s="2" t="s">
        <v>37</v>
      </c>
    </row>
    <row r="478" spans="1:30" x14ac:dyDescent="0.2">
      <c r="A478">
        <v>9</v>
      </c>
      <c r="B478" s="6" t="s">
        <v>775</v>
      </c>
      <c r="C478" s="6" t="s">
        <v>22</v>
      </c>
      <c r="D478" s="6" t="s">
        <v>23</v>
      </c>
      <c r="E478" s="6" t="s">
        <v>2767</v>
      </c>
      <c r="F478" s="6">
        <v>51</v>
      </c>
      <c r="G478" s="6">
        <v>57</v>
      </c>
      <c r="H478" s="7">
        <v>42419</v>
      </c>
      <c r="I478" s="7">
        <v>42430</v>
      </c>
      <c r="J478" s="3" t="s">
        <v>2535</v>
      </c>
      <c r="K478" s="17">
        <f>IF(J478="Januar",238.19,IF(J478="Februar",240.59,IF(J478="Mars",245.99,IF(J478="April",250.79,IF(J478="Mai",256.52,IF(J478="Juni",259.83,IF(J478="Juli",265.66,IF(J478="August",272.21,IF(J478="September",275.91,IF(J478="Oktober",281.13,IF(J478="November",284.38,IF(J478="Desember",287.34,0))))))))))))</f>
        <v>245.99</v>
      </c>
      <c r="L478" s="20">
        <f>$K$2/K478</f>
        <v>0.96829139395910402</v>
      </c>
      <c r="M478" s="6">
        <v>11</v>
      </c>
      <c r="N478" s="6">
        <v>2500000</v>
      </c>
      <c r="O478" s="6">
        <v>2850000</v>
      </c>
      <c r="P478" s="6">
        <f>O478-N478</f>
        <v>350000</v>
      </c>
      <c r="Q478" s="8">
        <f>P478/N478</f>
        <v>0.14000000000000001</v>
      </c>
      <c r="R478" s="6">
        <v>37414</v>
      </c>
      <c r="S478" s="9">
        <f>(N478+R478)/F478</f>
        <v>49753.215686274511</v>
      </c>
      <c r="T478" s="6">
        <v>56616</v>
      </c>
      <c r="U478" s="5">
        <f>T478-S478</f>
        <v>6862.7843137254895</v>
      </c>
      <c r="V478" s="4">
        <f>U478/S478</f>
        <v>0.13793649755223231</v>
      </c>
      <c r="W478" s="22">
        <f>S478*L478</f>
        <v>48175.610570810706</v>
      </c>
      <c r="X478" s="22">
        <f>T478*L478</f>
        <v>54820.785560388635</v>
      </c>
      <c r="Y478" s="22">
        <f>X478-W478</f>
        <v>6645.1749895779285</v>
      </c>
      <c r="Z478" s="8">
        <f>Y478/W478</f>
        <v>0.13793649755223233</v>
      </c>
      <c r="AA478" s="10">
        <v>8812</v>
      </c>
      <c r="AB478" s="6">
        <v>1959</v>
      </c>
      <c r="AC478" s="6">
        <f>2016-AB478</f>
        <v>57</v>
      </c>
      <c r="AD478" s="6" t="s">
        <v>371</v>
      </c>
    </row>
    <row r="479" spans="1:30" x14ac:dyDescent="0.2">
      <c r="A479">
        <v>9</v>
      </c>
      <c r="B479" s="6" t="s">
        <v>814</v>
      </c>
      <c r="C479" s="6" t="s">
        <v>22</v>
      </c>
      <c r="D479" s="6" t="s">
        <v>23</v>
      </c>
      <c r="E479" s="6" t="s">
        <v>2767</v>
      </c>
      <c r="F479" s="6">
        <v>52</v>
      </c>
      <c r="G479" s="6">
        <v>85</v>
      </c>
      <c r="H479" s="7">
        <v>42419</v>
      </c>
      <c r="I479" s="7">
        <v>42430</v>
      </c>
      <c r="J479" s="3" t="s">
        <v>2535</v>
      </c>
      <c r="K479" s="17">
        <f>IF(J479="Januar",238.19,IF(J479="Februar",240.59,IF(J479="Mars",245.99,IF(J479="April",250.79,IF(J479="Mai",256.52,IF(J479="Juni",259.83,IF(J479="Juli",265.66,IF(J479="August",272.21,IF(J479="September",275.91,IF(J479="Oktober",281.13,IF(J479="November",284.38,IF(J479="Desember",287.34,0))))))))))))</f>
        <v>245.99</v>
      </c>
      <c r="L479" s="20">
        <f>$K$2/K479</f>
        <v>0.96829139395910402</v>
      </c>
      <c r="M479" s="6">
        <v>11</v>
      </c>
      <c r="N479" s="6">
        <v>2800000</v>
      </c>
      <c r="O479" s="6">
        <v>3400000</v>
      </c>
      <c r="P479" s="6">
        <f>O479-N479</f>
        <v>600000</v>
      </c>
      <c r="Q479" s="8">
        <f>P479/N479</f>
        <v>0.21428571428571427</v>
      </c>
      <c r="R479" s="6"/>
      <c r="S479" s="9">
        <f>(N479+R479)/F479</f>
        <v>53846.153846153844</v>
      </c>
      <c r="T479" s="6">
        <v>65385</v>
      </c>
      <c r="U479" s="5">
        <f>T479-S479</f>
        <v>11538.846153846156</v>
      </c>
      <c r="V479" s="4">
        <f>U479/S479</f>
        <v>0.2142928571428572</v>
      </c>
      <c r="W479" s="22">
        <f>S479*L479</f>
        <v>52138.767367028675</v>
      </c>
      <c r="X479" s="22">
        <f>T479*L479</f>
        <v>63311.732794016018</v>
      </c>
      <c r="Y479" s="22">
        <f>X479-W479</f>
        <v>11172.965426987343</v>
      </c>
      <c r="Z479" s="8">
        <f>Y479/W479</f>
        <v>0.21429285714285723</v>
      </c>
      <c r="AA479" s="6">
        <v>747</v>
      </c>
      <c r="AB479" s="6">
        <v>1898</v>
      </c>
      <c r="AC479" s="6">
        <f>2016-AB479</f>
        <v>118</v>
      </c>
      <c r="AD479" s="6" t="s">
        <v>108</v>
      </c>
    </row>
    <row r="480" spans="1:30" x14ac:dyDescent="0.2">
      <c r="A480">
        <v>9</v>
      </c>
      <c r="B480" s="2" t="s">
        <v>863</v>
      </c>
      <c r="C480" s="2" t="s">
        <v>22</v>
      </c>
      <c r="D480" s="2" t="s">
        <v>23</v>
      </c>
      <c r="E480" s="6" t="s">
        <v>2767</v>
      </c>
      <c r="F480" s="2">
        <v>53</v>
      </c>
      <c r="G480" s="2">
        <v>58</v>
      </c>
      <c r="H480" s="3">
        <v>42419</v>
      </c>
      <c r="I480" s="3">
        <v>42430</v>
      </c>
      <c r="J480" s="7" t="s">
        <v>2535</v>
      </c>
      <c r="K480" s="17">
        <f>IF(J480="Januar",238.19,IF(J480="Februar",240.59,IF(J480="Mars",245.99,IF(J480="April",250.79,IF(J480="Mai",256.52,IF(J480="Juni",259.83,IF(J480="Juli",265.66,IF(J480="August",272.21,IF(J480="September",275.91,IF(J480="Oktober",281.13,IF(J480="November",284.38,IF(J480="Desember",287.34,0))))))))))))</f>
        <v>245.99</v>
      </c>
      <c r="L480" s="20">
        <f>$K$2/K480</f>
        <v>0.96829139395910402</v>
      </c>
      <c r="M480" s="2">
        <v>11</v>
      </c>
      <c r="N480" s="2">
        <v>3100000</v>
      </c>
      <c r="O480" s="2">
        <v>3100000</v>
      </c>
      <c r="P480" s="2">
        <f>O480-N480</f>
        <v>0</v>
      </c>
      <c r="Q480" s="4">
        <f>P480/N480</f>
        <v>0</v>
      </c>
      <c r="R480" s="2"/>
      <c r="S480" s="9">
        <f>(N480+R480)/F480</f>
        <v>58490.566037735851</v>
      </c>
      <c r="T480" s="2">
        <v>58491</v>
      </c>
      <c r="U480" s="5">
        <f>T480-S480</f>
        <v>0.43396226414915873</v>
      </c>
      <c r="V480" s="4">
        <f>U480/S480</f>
        <v>7.4193548386791649E-6</v>
      </c>
      <c r="W480" s="22">
        <f>S480*L480</f>
        <v>56635.911722136276</v>
      </c>
      <c r="X480" s="22">
        <f>T480*L480</f>
        <v>56636.331924061953</v>
      </c>
      <c r="Y480" s="22">
        <f>X480-W480</f>
        <v>0.42020192567724735</v>
      </c>
      <c r="Z480" s="8">
        <f>Y480/W480</f>
        <v>7.4193548386546137E-6</v>
      </c>
      <c r="AA480" s="11">
        <v>2122</v>
      </c>
      <c r="AB480" s="2">
        <v>1959</v>
      </c>
      <c r="AC480" s="2">
        <f>2016-AB480</f>
        <v>57</v>
      </c>
      <c r="AD480" s="2" t="s">
        <v>37</v>
      </c>
    </row>
    <row r="481" spans="1:30" x14ac:dyDescent="0.2">
      <c r="A481">
        <v>9</v>
      </c>
      <c r="B481" s="2" t="s">
        <v>1439</v>
      </c>
      <c r="C481" s="2" t="s">
        <v>22</v>
      </c>
      <c r="D481" s="2" t="s">
        <v>23</v>
      </c>
      <c r="E481" s="6" t="s">
        <v>2767</v>
      </c>
      <c r="F481" s="2">
        <v>68</v>
      </c>
      <c r="G481" s="2">
        <v>74</v>
      </c>
      <c r="H481" s="3">
        <v>42419</v>
      </c>
      <c r="I481" s="3">
        <v>42430</v>
      </c>
      <c r="J481" s="3" t="s">
        <v>2535</v>
      </c>
      <c r="K481" s="17">
        <f>IF(J481="Januar",238.19,IF(J481="Februar",240.59,IF(J481="Mars",245.99,IF(J481="April",250.79,IF(J481="Mai",256.52,IF(J481="Juni",259.83,IF(J481="Juli",265.66,IF(J481="August",272.21,IF(J481="September",275.91,IF(J481="Oktober",281.13,IF(J481="November",284.38,IF(J481="Desember",287.34,0))))))))))))</f>
        <v>245.99</v>
      </c>
      <c r="L481" s="20">
        <f>$K$2/K481</f>
        <v>0.96829139395910402</v>
      </c>
      <c r="M481" s="2">
        <v>11</v>
      </c>
      <c r="N481" s="2">
        <v>4950000</v>
      </c>
      <c r="O481" s="2">
        <v>4900000</v>
      </c>
      <c r="P481" s="2">
        <f>O481-N481</f>
        <v>-50000</v>
      </c>
      <c r="Q481" s="4">
        <f>P481/N481</f>
        <v>-1.0101010101010102E-2</v>
      </c>
      <c r="R481" s="2">
        <v>1736</v>
      </c>
      <c r="S481" s="9">
        <f>(N481+R481)/F481</f>
        <v>72819.647058823524</v>
      </c>
      <c r="T481" s="2">
        <v>72084</v>
      </c>
      <c r="U481" s="5">
        <f>T481-S481</f>
        <v>-735.64705882352428</v>
      </c>
      <c r="V481" s="4">
        <f>U481/S481</f>
        <v>-1.0102315632335742E-2</v>
      </c>
      <c r="W481" s="22">
        <f>S481*L481</f>
        <v>70510.637558198199</v>
      </c>
      <c r="X481" s="22">
        <f>T481*L481</f>
        <v>69798.316842148051</v>
      </c>
      <c r="Y481" s="22">
        <f>X481-W481</f>
        <v>-712.32071605014789</v>
      </c>
      <c r="Z481" s="8">
        <f>Y481/W481</f>
        <v>-1.0102315632335778E-2</v>
      </c>
      <c r="AA481" s="11">
        <v>9678</v>
      </c>
      <c r="AB481" s="2">
        <v>2002</v>
      </c>
      <c r="AC481" s="2">
        <f>2016-AB481</f>
        <v>14</v>
      </c>
      <c r="AD481" s="2" t="s">
        <v>108</v>
      </c>
    </row>
    <row r="482" spans="1:30" x14ac:dyDescent="0.2">
      <c r="A482">
        <v>9</v>
      </c>
      <c r="B482" s="2" t="s">
        <v>1577</v>
      </c>
      <c r="C482" s="2" t="s">
        <v>22</v>
      </c>
      <c r="D482" s="2" t="s">
        <v>23</v>
      </c>
      <c r="E482" s="6" t="s">
        <v>2767</v>
      </c>
      <c r="F482" s="2">
        <v>72</v>
      </c>
      <c r="G482" s="2">
        <v>82</v>
      </c>
      <c r="H482" s="3">
        <v>42419</v>
      </c>
      <c r="I482" s="3">
        <v>42430</v>
      </c>
      <c r="J482" s="7" t="s">
        <v>2535</v>
      </c>
      <c r="K482" s="17">
        <f>IF(J482="Januar",238.19,IF(J482="Februar",240.59,IF(J482="Mars",245.99,IF(J482="April",250.79,IF(J482="Mai",256.52,IF(J482="Juni",259.83,IF(J482="Juli",265.66,IF(J482="August",272.21,IF(J482="September",275.91,IF(J482="Oktober",281.13,IF(J482="November",284.38,IF(J482="Desember",287.34,0))))))))))))</f>
        <v>245.99</v>
      </c>
      <c r="L482" s="20">
        <f>$K$2/K482</f>
        <v>0.96829139395910402</v>
      </c>
      <c r="M482" s="2">
        <v>11</v>
      </c>
      <c r="N482" s="2">
        <v>4190000</v>
      </c>
      <c r="O482" s="2">
        <v>5025000</v>
      </c>
      <c r="P482" s="2">
        <f>O482-N482</f>
        <v>835000</v>
      </c>
      <c r="Q482" s="4">
        <f>P482/N482</f>
        <v>0.19928400954653938</v>
      </c>
      <c r="R482" s="2">
        <v>2743</v>
      </c>
      <c r="S482" s="9">
        <f>(N482+R482)/F482</f>
        <v>58232.541666666664</v>
      </c>
      <c r="T482" s="2">
        <v>69830</v>
      </c>
      <c r="U482" s="5">
        <f>T482-S482</f>
        <v>11597.458333333336</v>
      </c>
      <c r="V482" s="4">
        <f>U482/S482</f>
        <v>0.19915768746140658</v>
      </c>
      <c r="W482" s="22">
        <f>S482*L482</f>
        <v>56386.068944198269</v>
      </c>
      <c r="X482" s="22">
        <f>T482*L482</f>
        <v>67615.788040164232</v>
      </c>
      <c r="Y482" s="22">
        <f>X482-W482</f>
        <v>11229.719095965964</v>
      </c>
      <c r="Z482" s="8">
        <f>Y482/W482</f>
        <v>0.19915768746140661</v>
      </c>
      <c r="AA482" s="2">
        <v>864</v>
      </c>
      <c r="AB482" s="2">
        <v>1929</v>
      </c>
      <c r="AC482" s="2">
        <f>2016-AB482</f>
        <v>87</v>
      </c>
      <c r="AD482" s="2" t="s">
        <v>315</v>
      </c>
    </row>
    <row r="483" spans="1:30" x14ac:dyDescent="0.2">
      <c r="A483">
        <v>9</v>
      </c>
      <c r="B483" s="6" t="s">
        <v>1739</v>
      </c>
      <c r="C483" s="6" t="s">
        <v>22</v>
      </c>
      <c r="D483" s="6" t="s">
        <v>23</v>
      </c>
      <c r="E483" s="6" t="s">
        <v>2767</v>
      </c>
      <c r="F483" s="6">
        <v>77</v>
      </c>
      <c r="G483" s="6">
        <v>85</v>
      </c>
      <c r="H483" s="7">
        <v>42419</v>
      </c>
      <c r="I483" s="7">
        <v>42430</v>
      </c>
      <c r="J483" s="3" t="s">
        <v>2535</v>
      </c>
      <c r="K483" s="17">
        <f>IF(J483="Januar",238.19,IF(J483="Februar",240.59,IF(J483="Mars",245.99,IF(J483="April",250.79,IF(J483="Mai",256.52,IF(J483="Juni",259.83,IF(J483="Juli",265.66,IF(J483="August",272.21,IF(J483="September",275.91,IF(J483="Oktober",281.13,IF(J483="November",284.38,IF(J483="Desember",287.34,0))))))))))))</f>
        <v>245.99</v>
      </c>
      <c r="L483" s="20">
        <f>$K$2/K483</f>
        <v>0.96829139395910402</v>
      </c>
      <c r="M483" s="6">
        <v>11</v>
      </c>
      <c r="N483" s="6">
        <v>5200000</v>
      </c>
      <c r="O483" s="6">
        <v>5750000</v>
      </c>
      <c r="P483" s="6">
        <f>O483-N483</f>
        <v>550000</v>
      </c>
      <c r="Q483" s="8">
        <f>P483/N483</f>
        <v>0.10576923076923077</v>
      </c>
      <c r="R483" s="6">
        <v>1529</v>
      </c>
      <c r="S483" s="9">
        <f>(N483+R483)/F483</f>
        <v>67552.324675324679</v>
      </c>
      <c r="T483" s="6">
        <v>74695</v>
      </c>
      <c r="U483" s="5">
        <f>T483-S483</f>
        <v>7142.6753246753215</v>
      </c>
      <c r="V483" s="4">
        <f>U483/S483</f>
        <v>0.10573544817302753</v>
      </c>
      <c r="W483" s="22">
        <f>S483*L483</f>
        <v>65410.334625048112</v>
      </c>
      <c r="X483" s="22">
        <f>T483*L483</f>
        <v>72326.525671775278</v>
      </c>
      <c r="Y483" s="22">
        <f>X483-W483</f>
        <v>6916.1910467271664</v>
      </c>
      <c r="Z483" s="8">
        <f>Y483/W483</f>
        <v>0.10573544817302759</v>
      </c>
      <c r="AA483" s="10">
        <v>8581</v>
      </c>
      <c r="AB483" s="6">
        <v>1999</v>
      </c>
      <c r="AC483" s="6">
        <f>2016-AB483</f>
        <v>17</v>
      </c>
      <c r="AD483" s="6" t="s">
        <v>108</v>
      </c>
    </row>
    <row r="484" spans="1:30" x14ac:dyDescent="0.2">
      <c r="A484">
        <v>9</v>
      </c>
      <c r="B484" s="2" t="s">
        <v>2061</v>
      </c>
      <c r="C484" s="2" t="s">
        <v>22</v>
      </c>
      <c r="D484" s="2" t="s">
        <v>23</v>
      </c>
      <c r="E484" s="6" t="s">
        <v>2767</v>
      </c>
      <c r="F484" s="2">
        <v>91</v>
      </c>
      <c r="G484" s="2">
        <v>118</v>
      </c>
      <c r="H484" s="3">
        <v>42419</v>
      </c>
      <c r="I484" s="3">
        <v>42430</v>
      </c>
      <c r="J484" s="3" t="s">
        <v>2535</v>
      </c>
      <c r="K484" s="17">
        <f>IF(J484="Januar",238.19,IF(J484="Februar",240.59,IF(J484="Mars",245.99,IF(J484="April",250.79,IF(J484="Mai",256.52,IF(J484="Juni",259.83,IF(J484="Juli",265.66,IF(J484="August",272.21,IF(J484="September",275.91,IF(J484="Oktober",281.13,IF(J484="November",284.38,IF(J484="Desember",287.34,0))))))))))))</f>
        <v>245.99</v>
      </c>
      <c r="L484" s="20">
        <f>$K$2/K484</f>
        <v>0.96829139395910402</v>
      </c>
      <c r="M484" s="2">
        <v>11</v>
      </c>
      <c r="N484" s="2">
        <v>6990000</v>
      </c>
      <c r="O484" s="2">
        <v>7500000</v>
      </c>
      <c r="P484" s="2">
        <f>O484-N484</f>
        <v>510000</v>
      </c>
      <c r="Q484" s="4">
        <f>P484/N484</f>
        <v>7.2961373390557943E-2</v>
      </c>
      <c r="R484" s="2"/>
      <c r="S484" s="9">
        <f>(N484+R484)/F484</f>
        <v>76813.18681318681</v>
      </c>
      <c r="T484" s="2">
        <v>82418</v>
      </c>
      <c r="U484" s="5">
        <f>T484-S484</f>
        <v>5604.8131868131895</v>
      </c>
      <c r="V484" s="4">
        <f>U484/S484</f>
        <v>7.296680972818316E-2</v>
      </c>
      <c r="W484" s="22">
        <f>S484*L484</f>
        <v>74377.547733781728</v>
      </c>
      <c r="X484" s="22">
        <f>T484*L484</f>
        <v>79804.640107321437</v>
      </c>
      <c r="Y484" s="22">
        <f>X484-W484</f>
        <v>5427.0923735397082</v>
      </c>
      <c r="Z484" s="8">
        <f>Y484/W484</f>
        <v>7.2966809728183105E-2</v>
      </c>
      <c r="AA484" s="11">
        <v>1005</v>
      </c>
      <c r="AB484" s="2">
        <v>1939</v>
      </c>
      <c r="AC484" s="2">
        <f>2016-AB484</f>
        <v>77</v>
      </c>
      <c r="AD484" s="2" t="s">
        <v>67</v>
      </c>
    </row>
    <row r="485" spans="1:30" x14ac:dyDescent="0.2">
      <c r="A485">
        <v>9</v>
      </c>
      <c r="B485" s="2" t="s">
        <v>2238</v>
      </c>
      <c r="C485" s="2" t="s">
        <v>22</v>
      </c>
      <c r="D485" s="2" t="s">
        <v>23</v>
      </c>
      <c r="E485" s="6" t="s">
        <v>2767</v>
      </c>
      <c r="F485" s="2">
        <v>105</v>
      </c>
      <c r="G485" s="2">
        <v>120</v>
      </c>
      <c r="H485" s="3">
        <v>42419</v>
      </c>
      <c r="I485" s="3">
        <v>42430</v>
      </c>
      <c r="J485" s="7" t="s">
        <v>2535</v>
      </c>
      <c r="K485" s="17">
        <f>IF(J485="Januar",238.19,IF(J485="Februar",240.59,IF(J485="Mars",245.99,IF(J485="April",250.79,IF(J485="Mai",256.52,IF(J485="Juni",259.83,IF(J485="Juli",265.66,IF(J485="August",272.21,IF(J485="September",275.91,IF(J485="Oktober",281.13,IF(J485="November",284.38,IF(J485="Desember",287.34,0))))))))))))</f>
        <v>245.99</v>
      </c>
      <c r="L485" s="20">
        <f>$K$2/K485</f>
        <v>0.96829139395910402</v>
      </c>
      <c r="M485" s="2">
        <v>11</v>
      </c>
      <c r="N485" s="2">
        <v>5700000</v>
      </c>
      <c r="O485" s="2">
        <v>6200000</v>
      </c>
      <c r="P485" s="2">
        <f>O485-N485</f>
        <v>500000</v>
      </c>
      <c r="Q485" s="4">
        <f>P485/N485</f>
        <v>8.771929824561403E-2</v>
      </c>
      <c r="R485" s="2"/>
      <c r="S485" s="9">
        <f>(N485+R485)/F485</f>
        <v>54285.714285714283</v>
      </c>
      <c r="T485" s="2">
        <v>59048</v>
      </c>
      <c r="U485" s="5">
        <f>T485-S485</f>
        <v>4762.2857142857174</v>
      </c>
      <c r="V485" s="4">
        <f>U485/S485</f>
        <v>8.7726315789473749E-2</v>
      </c>
      <c r="W485" s="22">
        <f>S485*L485</f>
        <v>52564.389957779931</v>
      </c>
      <c r="X485" s="22">
        <f>T485*L485</f>
        <v>57175.670230497177</v>
      </c>
      <c r="Y485" s="22">
        <f>X485-W485</f>
        <v>4611.2802727172457</v>
      </c>
      <c r="Z485" s="8">
        <f>Y485/W485</f>
        <v>8.7726315789473763E-2</v>
      </c>
      <c r="AA485" s="11">
        <v>1800</v>
      </c>
      <c r="AB485" s="2">
        <v>1952</v>
      </c>
      <c r="AC485" s="2">
        <f>2016-AB485</f>
        <v>64</v>
      </c>
      <c r="AD485" s="2" t="s">
        <v>108</v>
      </c>
    </row>
    <row r="486" spans="1:30" x14ac:dyDescent="0.2">
      <c r="A486">
        <v>9</v>
      </c>
      <c r="B486" s="6" t="s">
        <v>2347</v>
      </c>
      <c r="C486" s="6" t="s">
        <v>22</v>
      </c>
      <c r="D486" s="6" t="s">
        <v>23</v>
      </c>
      <c r="E486" s="6" t="s">
        <v>2767</v>
      </c>
      <c r="F486" s="6">
        <v>117</v>
      </c>
      <c r="G486" s="6">
        <v>123</v>
      </c>
      <c r="H486" s="7">
        <v>42419</v>
      </c>
      <c r="I486" s="7">
        <v>42430</v>
      </c>
      <c r="J486" s="3" t="s">
        <v>2535</v>
      </c>
      <c r="K486" s="17">
        <f>IF(J486="Januar",238.19,IF(J486="Februar",240.59,IF(J486="Mars",245.99,IF(J486="April",250.79,IF(J486="Mai",256.52,IF(J486="Juni",259.83,IF(J486="Juli",265.66,IF(J486="August",272.21,IF(J486="September",275.91,IF(J486="Oktober",281.13,IF(J486="November",284.38,IF(J486="Desember",287.34,0))))))))))))</f>
        <v>245.99</v>
      </c>
      <c r="L486" s="20">
        <f>$K$2/K486</f>
        <v>0.96829139395910402</v>
      </c>
      <c r="M486" s="6">
        <v>11</v>
      </c>
      <c r="N486" s="6">
        <v>2750000</v>
      </c>
      <c r="O486" s="6">
        <v>3200000</v>
      </c>
      <c r="P486" s="6">
        <f>O486-N486</f>
        <v>450000</v>
      </c>
      <c r="Q486" s="8">
        <f>P486/N486</f>
        <v>0.16363636363636364</v>
      </c>
      <c r="R486" s="6">
        <v>4927</v>
      </c>
      <c r="S486" s="9">
        <f>(N486+R486)/F486</f>
        <v>23546.384615384617</v>
      </c>
      <c r="T486" s="6">
        <v>27393</v>
      </c>
      <c r="U486" s="5">
        <f>T486-S486</f>
        <v>3846.6153846153829</v>
      </c>
      <c r="V486" s="4">
        <f>U486/S486</f>
        <v>0.16336331234911117</v>
      </c>
      <c r="W486" s="22">
        <f>S486*L486</f>
        <v>22799.761581927971</v>
      </c>
      <c r="X486" s="22">
        <f>T486*L486</f>
        <v>26524.406154721735</v>
      </c>
      <c r="Y486" s="22">
        <f>X486-W486</f>
        <v>3724.6445727937644</v>
      </c>
      <c r="Z486" s="8">
        <f>Y486/W486</f>
        <v>0.16336331234911119</v>
      </c>
      <c r="AA486" s="10">
        <v>36814</v>
      </c>
      <c r="AB486" s="6">
        <v>1975</v>
      </c>
      <c r="AC486" s="6">
        <f>2016-AB486</f>
        <v>41</v>
      </c>
      <c r="AD486" s="6" t="s">
        <v>37</v>
      </c>
    </row>
    <row r="487" spans="1:30" x14ac:dyDescent="0.2">
      <c r="A487">
        <v>9</v>
      </c>
      <c r="B487" s="6" t="s">
        <v>730</v>
      </c>
      <c r="C487" s="6" t="s">
        <v>22</v>
      </c>
      <c r="D487" s="6" t="s">
        <v>23</v>
      </c>
      <c r="E487" s="6" t="s">
        <v>2767</v>
      </c>
      <c r="F487" s="6">
        <v>50</v>
      </c>
      <c r="G487" s="6">
        <v>57</v>
      </c>
      <c r="H487" s="7">
        <v>42418</v>
      </c>
      <c r="I487" s="7">
        <v>42430</v>
      </c>
      <c r="J487" s="7" t="s">
        <v>2535</v>
      </c>
      <c r="K487" s="17">
        <f>IF(J487="Januar",238.19,IF(J487="Februar",240.59,IF(J487="Mars",245.99,IF(J487="April",250.79,IF(J487="Mai",256.52,IF(J487="Juni",259.83,IF(J487="Juli",265.66,IF(J487="August",272.21,IF(J487="September",275.91,IF(J487="Oktober",281.13,IF(J487="November",284.38,IF(J487="Desember",287.34,0))))))))))))</f>
        <v>245.99</v>
      </c>
      <c r="L487" s="20">
        <f>$K$2/K487</f>
        <v>0.96829139395910402</v>
      </c>
      <c r="M487" s="6">
        <v>12</v>
      </c>
      <c r="N487" s="6">
        <v>3500000</v>
      </c>
      <c r="O487" s="6">
        <v>4075000</v>
      </c>
      <c r="P487" s="6">
        <f>O487-N487</f>
        <v>575000</v>
      </c>
      <c r="Q487" s="8">
        <f>P487/N487</f>
        <v>0.16428571428571428</v>
      </c>
      <c r="R487" s="6">
        <v>974</v>
      </c>
      <c r="S487" s="9">
        <f>(N487+R487)/F487</f>
        <v>70019.48</v>
      </c>
      <c r="T487" s="6">
        <v>81519</v>
      </c>
      <c r="U487" s="5">
        <f>T487-S487</f>
        <v>11499.520000000004</v>
      </c>
      <c r="V487" s="4">
        <f>U487/S487</f>
        <v>0.1642331534024532</v>
      </c>
      <c r="W487" s="22">
        <f>S487*L487</f>
        <v>67799.259893491602</v>
      </c>
      <c r="X487" s="22">
        <f>T487*L487</f>
        <v>78934.146144152197</v>
      </c>
      <c r="Y487" s="22">
        <f>X487-W487</f>
        <v>11134.886250660595</v>
      </c>
      <c r="Z487" s="8">
        <f>Y487/W487</f>
        <v>0.16423315340245315</v>
      </c>
      <c r="AA487" s="6">
        <v>959</v>
      </c>
      <c r="AB487" s="6">
        <v>1895</v>
      </c>
      <c r="AC487" s="6">
        <f>2016-AB487</f>
        <v>121</v>
      </c>
      <c r="AD487" s="6" t="s">
        <v>225</v>
      </c>
    </row>
    <row r="488" spans="1:30" x14ac:dyDescent="0.2">
      <c r="A488">
        <v>9</v>
      </c>
      <c r="B488" s="6" t="s">
        <v>2315</v>
      </c>
      <c r="C488" s="6" t="s">
        <v>22</v>
      </c>
      <c r="D488" s="6" t="s">
        <v>23</v>
      </c>
      <c r="E488" s="6" t="s">
        <v>2767</v>
      </c>
      <c r="F488" s="6">
        <v>138</v>
      </c>
      <c r="G488" s="6">
        <v>154</v>
      </c>
      <c r="H488" s="7">
        <v>42412</v>
      </c>
      <c r="I488" s="7">
        <v>42430</v>
      </c>
      <c r="J488" s="7" t="s">
        <v>2535</v>
      </c>
      <c r="K488" s="17">
        <f>IF(J488="Januar",238.19,IF(J488="Februar",240.59,IF(J488="Mars",245.99,IF(J488="April",250.79,IF(J488="Mai",256.52,IF(J488="Juni",259.83,IF(J488="Juli",265.66,IF(J488="August",272.21,IF(J488="September",275.91,IF(J488="Oktober",281.13,IF(J488="November",284.38,IF(J488="Desember",287.34,0))))))))))))</f>
        <v>245.99</v>
      </c>
      <c r="L488" s="20">
        <f>$K$2/K488</f>
        <v>0.96829139395910402</v>
      </c>
      <c r="M488" s="6">
        <v>18</v>
      </c>
      <c r="N488" s="6">
        <v>8850000</v>
      </c>
      <c r="O488" s="6">
        <v>9000000</v>
      </c>
      <c r="P488" s="6">
        <f>O488-N488</f>
        <v>150000</v>
      </c>
      <c r="Q488" s="8">
        <f>P488/N488</f>
        <v>1.6949152542372881E-2</v>
      </c>
      <c r="R488" s="6">
        <v>4561</v>
      </c>
      <c r="S488" s="9">
        <f>(N488+R488)/F488</f>
        <v>64163.485507246376</v>
      </c>
      <c r="T488" s="6">
        <v>65250</v>
      </c>
      <c r="U488" s="5">
        <f>T488-S488</f>
        <v>1086.5144927536239</v>
      </c>
      <c r="V488" s="4">
        <f>U488/S488</f>
        <v>1.693353289903363E-2</v>
      </c>
      <c r="W488" s="22">
        <f>S488*L488</f>
        <v>62128.950823086365</v>
      </c>
      <c r="X488" s="22">
        <f>T488*L488</f>
        <v>63181.01345583154</v>
      </c>
      <c r="Y488" s="22">
        <f>X488-W488</f>
        <v>1052.0626327451755</v>
      </c>
      <c r="Z488" s="8">
        <f>Y488/W488</f>
        <v>1.693353289903363E-2</v>
      </c>
      <c r="AA488" s="10">
        <v>1170</v>
      </c>
      <c r="AB488" s="6">
        <v>1934</v>
      </c>
      <c r="AC488" s="6">
        <f>2016-AB488</f>
        <v>82</v>
      </c>
      <c r="AD488" s="6" t="s">
        <v>67</v>
      </c>
    </row>
    <row r="489" spans="1:30" x14ac:dyDescent="0.2">
      <c r="A489">
        <v>9</v>
      </c>
      <c r="B489" s="6" t="s">
        <v>1640</v>
      </c>
      <c r="C489" s="6" t="s">
        <v>22</v>
      </c>
      <c r="D489" s="6" t="s">
        <v>23</v>
      </c>
      <c r="E489" s="6" t="s">
        <v>2767</v>
      </c>
      <c r="F489" s="6">
        <v>94</v>
      </c>
      <c r="G489" s="6">
        <v>107</v>
      </c>
      <c r="H489" s="7">
        <v>42421</v>
      </c>
      <c r="I489" s="7">
        <v>42431</v>
      </c>
      <c r="J489" s="7" t="s">
        <v>2535</v>
      </c>
      <c r="K489" s="17">
        <f>IF(J489="Januar",238.19,IF(J489="Februar",240.59,IF(J489="Mars",245.99,IF(J489="April",250.79,IF(J489="Mai",256.52,IF(J489="Juni",259.83,IF(J489="Juli",265.66,IF(J489="August",272.21,IF(J489="September",275.91,IF(J489="Oktober",281.13,IF(J489="November",284.38,IF(J489="Desember",287.34,0))))))))))))</f>
        <v>245.99</v>
      </c>
      <c r="L489" s="20">
        <f>$K$2/K489</f>
        <v>0.96829139395910402</v>
      </c>
      <c r="M489" s="6">
        <v>10</v>
      </c>
      <c r="N489" s="6">
        <v>6300000</v>
      </c>
      <c r="O489" s="6">
        <v>6500000</v>
      </c>
      <c r="P489" s="6">
        <f>O489-N489</f>
        <v>200000</v>
      </c>
      <c r="Q489" s="8">
        <f>P489/N489</f>
        <v>3.1746031746031744E-2</v>
      </c>
      <c r="R489" s="6">
        <v>15748</v>
      </c>
      <c r="S489" s="9">
        <f>(N489+R489)/F489</f>
        <v>67188.808510638293</v>
      </c>
      <c r="T489" s="6">
        <v>69316</v>
      </c>
      <c r="U489" s="5">
        <f>T489-S489</f>
        <v>2127.1914893617068</v>
      </c>
      <c r="V489" s="4">
        <f>U489/S489</f>
        <v>3.165990790006195E-2</v>
      </c>
      <c r="W489" s="22">
        <f>S489*L489</f>
        <v>65058.345051217264</v>
      </c>
      <c r="X489" s="22">
        <f>T489*L489</f>
        <v>67118.086263669247</v>
      </c>
      <c r="Y489" s="22">
        <f>X489-W489</f>
        <v>2059.7412124519833</v>
      </c>
      <c r="Z489" s="8">
        <f>Y489/W489</f>
        <v>3.1659907900061852E-2</v>
      </c>
      <c r="AA489" s="6">
        <v>525</v>
      </c>
      <c r="AB489" s="6">
        <v>1904</v>
      </c>
      <c r="AC489" s="6">
        <f>2016-AB489</f>
        <v>112</v>
      </c>
      <c r="AD489" s="6" t="s">
        <v>108</v>
      </c>
    </row>
    <row r="490" spans="1:30" x14ac:dyDescent="0.2">
      <c r="A490">
        <v>9</v>
      </c>
      <c r="B490" s="6" t="s">
        <v>357</v>
      </c>
      <c r="C490" s="6" t="s">
        <v>22</v>
      </c>
      <c r="D490" s="6" t="s">
        <v>23</v>
      </c>
      <c r="E490" s="6" t="s">
        <v>2767</v>
      </c>
      <c r="F490" s="6">
        <v>39</v>
      </c>
      <c r="G490" s="6">
        <v>42</v>
      </c>
      <c r="H490" s="7">
        <v>42420</v>
      </c>
      <c r="I490" s="7">
        <v>42431</v>
      </c>
      <c r="J490" s="3" t="s">
        <v>2535</v>
      </c>
      <c r="K490" s="17">
        <f>IF(J490="Januar",238.19,IF(J490="Februar",240.59,IF(J490="Mars",245.99,IF(J490="April",250.79,IF(J490="Mai",256.52,IF(J490="Juni",259.83,IF(J490="Juli",265.66,IF(J490="August",272.21,IF(J490="September",275.91,IF(J490="Oktober",281.13,IF(J490="November",284.38,IF(J490="Desember",287.34,0))))))))))))</f>
        <v>245.99</v>
      </c>
      <c r="L490" s="20">
        <f>$K$2/K490</f>
        <v>0.96829139395910402</v>
      </c>
      <c r="M490" s="6">
        <v>11</v>
      </c>
      <c r="N490" s="6">
        <v>3900000</v>
      </c>
      <c r="O490" s="6">
        <v>3900000</v>
      </c>
      <c r="P490" s="6">
        <f>O490-N490</f>
        <v>0</v>
      </c>
      <c r="Q490" s="8">
        <f>P490/N490</f>
        <v>0</v>
      </c>
      <c r="R490" s="6"/>
      <c r="S490" s="9">
        <f>(N490+R490)/F490</f>
        <v>100000</v>
      </c>
      <c r="T490" s="6">
        <v>100000</v>
      </c>
      <c r="U490" s="9">
        <f>T490-S490</f>
        <v>0</v>
      </c>
      <c r="V490" s="4">
        <f>U490/S490</f>
        <v>0</v>
      </c>
      <c r="W490" s="22">
        <f>S490*L490</f>
        <v>96829.139395910403</v>
      </c>
      <c r="X490" s="22">
        <f>T490*L490</f>
        <v>96829.139395910403</v>
      </c>
      <c r="Y490" s="22">
        <f>X490-W490</f>
        <v>0</v>
      </c>
      <c r="Z490" s="8">
        <f>Y490/W490</f>
        <v>0</v>
      </c>
      <c r="AA490" s="10">
        <v>3348</v>
      </c>
      <c r="AB490" s="6">
        <v>2010</v>
      </c>
      <c r="AC490" s="6">
        <f>2016-AB490</f>
        <v>6</v>
      </c>
      <c r="AD490" s="6" t="s">
        <v>259</v>
      </c>
    </row>
    <row r="491" spans="1:30" x14ac:dyDescent="0.2">
      <c r="A491">
        <v>9</v>
      </c>
      <c r="B491" s="6" t="s">
        <v>1892</v>
      </c>
      <c r="C491" s="6" t="s">
        <v>22</v>
      </c>
      <c r="D491" s="6" t="s">
        <v>23</v>
      </c>
      <c r="E491" s="6" t="s">
        <v>2767</v>
      </c>
      <c r="F491" s="6">
        <v>82</v>
      </c>
      <c r="G491" s="6"/>
      <c r="H491" s="7">
        <v>42420</v>
      </c>
      <c r="I491" s="7">
        <v>42431</v>
      </c>
      <c r="J491" s="3" t="s">
        <v>2535</v>
      </c>
      <c r="K491" s="17">
        <f>IF(J491="Januar",238.19,IF(J491="Februar",240.59,IF(J491="Mars",245.99,IF(J491="April",250.79,IF(J491="Mai",256.52,IF(J491="Juni",259.83,IF(J491="Juli",265.66,IF(J491="August",272.21,IF(J491="September",275.91,IF(J491="Oktober",281.13,IF(J491="November",284.38,IF(J491="Desember",287.34,0))))))))))))</f>
        <v>245.99</v>
      </c>
      <c r="L491" s="20">
        <f>$K$2/K491</f>
        <v>0.96829139395910402</v>
      </c>
      <c r="M491" s="6">
        <v>11</v>
      </c>
      <c r="N491" s="6">
        <v>2790000</v>
      </c>
      <c r="O491" s="6">
        <v>3020000</v>
      </c>
      <c r="P491" s="6">
        <f>O491-N491</f>
        <v>230000</v>
      </c>
      <c r="Q491" s="8">
        <f>P491/N491</f>
        <v>8.2437275985663083E-2</v>
      </c>
      <c r="R491" s="6">
        <v>33616</v>
      </c>
      <c r="S491" s="9">
        <f>(N491+R491)/F491</f>
        <v>34434.341463414632</v>
      </c>
      <c r="T491" s="6">
        <v>37239</v>
      </c>
      <c r="U491" s="5">
        <f>T491-S491</f>
        <v>2804.658536585368</v>
      </c>
      <c r="V491" s="4">
        <f>U491/S491</f>
        <v>8.1449460549876534E-2</v>
      </c>
      <c r="W491" s="22">
        <f>S491*L491</f>
        <v>33342.476495673531</v>
      </c>
      <c r="X491" s="22">
        <f>T491*L491</f>
        <v>36058.203219643074</v>
      </c>
      <c r="Y491" s="22">
        <f>X491-W491</f>
        <v>2715.7267239695429</v>
      </c>
      <c r="Z491" s="8">
        <f>Y491/W491</f>
        <v>8.1449460549876423E-2</v>
      </c>
      <c r="AA491" s="10">
        <v>6055</v>
      </c>
      <c r="AB491" s="6">
        <v>2005</v>
      </c>
      <c r="AC491" s="6">
        <f>2016-AB491</f>
        <v>11</v>
      </c>
      <c r="AD491" s="6" t="s">
        <v>37</v>
      </c>
    </row>
    <row r="492" spans="1:30" x14ac:dyDescent="0.2">
      <c r="A492">
        <v>9</v>
      </c>
      <c r="B492" s="2" t="s">
        <v>262</v>
      </c>
      <c r="C492" s="2" t="s">
        <v>22</v>
      </c>
      <c r="D492" s="2" t="s">
        <v>23</v>
      </c>
      <c r="E492" s="6" t="s">
        <v>2767</v>
      </c>
      <c r="F492" s="2">
        <v>100</v>
      </c>
      <c r="G492" s="2">
        <v>110</v>
      </c>
      <c r="H492" s="3">
        <v>42420</v>
      </c>
      <c r="I492" s="3">
        <v>42431</v>
      </c>
      <c r="J492" s="3" t="s">
        <v>2535</v>
      </c>
      <c r="K492" s="17">
        <f>IF(J492="Januar",238.19,IF(J492="Februar",240.59,IF(J492="Mars",245.99,IF(J492="April",250.79,IF(J492="Mai",256.52,IF(J492="Juni",259.83,IF(J492="Juli",265.66,IF(J492="August",272.21,IF(J492="September",275.91,IF(J492="Oktober",281.13,IF(J492="November",284.38,IF(J492="Desember",287.34,0))))))))))))</f>
        <v>245.99</v>
      </c>
      <c r="L492" s="20">
        <f>$K$2/K492</f>
        <v>0.96829139395910402</v>
      </c>
      <c r="M492" s="2">
        <v>11</v>
      </c>
      <c r="N492" s="2">
        <v>5700000</v>
      </c>
      <c r="O492" s="2">
        <v>6300000</v>
      </c>
      <c r="P492" s="2">
        <f>O492-N492</f>
        <v>600000</v>
      </c>
      <c r="Q492" s="4">
        <f>P492/N492</f>
        <v>0.10526315789473684</v>
      </c>
      <c r="R492" s="2"/>
      <c r="S492" s="9">
        <f>(N492+R492)/F492</f>
        <v>57000</v>
      </c>
      <c r="T492" s="2">
        <v>63000</v>
      </c>
      <c r="U492" s="5">
        <f>T492-S492</f>
        <v>6000</v>
      </c>
      <c r="V492" s="4">
        <f>U492/S492</f>
        <v>0.10526315789473684</v>
      </c>
      <c r="W492" s="22">
        <f>S492*L492</f>
        <v>55192.609455668928</v>
      </c>
      <c r="X492" s="22">
        <f>T492*L492</f>
        <v>61002.357819423552</v>
      </c>
      <c r="Y492" s="22">
        <f>X492-W492</f>
        <v>5809.7483637546247</v>
      </c>
      <c r="Z492" s="8">
        <f>Y492/W492</f>
        <v>0.10526315789473685</v>
      </c>
      <c r="AA492" s="2">
        <v>835</v>
      </c>
      <c r="AB492" s="2">
        <v>2005</v>
      </c>
      <c r="AC492" s="2">
        <f>2016-AB492</f>
        <v>11</v>
      </c>
      <c r="AD492" s="2" t="s">
        <v>148</v>
      </c>
    </row>
    <row r="493" spans="1:30" x14ac:dyDescent="0.2">
      <c r="A493">
        <v>9</v>
      </c>
      <c r="B493" s="2" t="s">
        <v>2237</v>
      </c>
      <c r="C493" s="2" t="s">
        <v>22</v>
      </c>
      <c r="D493" s="2" t="s">
        <v>23</v>
      </c>
      <c r="E493" s="6" t="s">
        <v>2767</v>
      </c>
      <c r="F493" s="2">
        <v>105</v>
      </c>
      <c r="G493" s="2">
        <v>127</v>
      </c>
      <c r="H493" s="3">
        <v>42420</v>
      </c>
      <c r="I493" s="3">
        <v>42431</v>
      </c>
      <c r="J493" s="7" t="s">
        <v>2535</v>
      </c>
      <c r="K493" s="17">
        <f>IF(J493="Januar",238.19,IF(J493="Februar",240.59,IF(J493="Mars",245.99,IF(J493="April",250.79,IF(J493="Mai",256.52,IF(J493="Juni",259.83,IF(J493="Juli",265.66,IF(J493="August",272.21,IF(J493="September",275.91,IF(J493="Oktober",281.13,IF(J493="November",284.38,IF(J493="Desember",287.34,0))))))))))))</f>
        <v>245.99</v>
      </c>
      <c r="L493" s="20">
        <f>$K$2/K493</f>
        <v>0.96829139395910402</v>
      </c>
      <c r="M493" s="2">
        <v>11</v>
      </c>
      <c r="N493" s="2">
        <v>8500000</v>
      </c>
      <c r="O493" s="2">
        <v>8500000</v>
      </c>
      <c r="P493" s="2">
        <f>O493-N493</f>
        <v>0</v>
      </c>
      <c r="Q493" s="4">
        <f>P493/N493</f>
        <v>0</v>
      </c>
      <c r="R493" s="2"/>
      <c r="S493" s="9">
        <f>(N493+R493)/F493</f>
        <v>80952.380952380947</v>
      </c>
      <c r="T493" s="2">
        <v>80952</v>
      </c>
      <c r="U493" s="5">
        <f>T493-S493</f>
        <v>-0.38095238094683737</v>
      </c>
      <c r="V493" s="4">
        <f>U493/S493</f>
        <v>-4.7058823528726968E-6</v>
      </c>
      <c r="W493" s="22">
        <f>S493*L493</f>
        <v>78385.493796689363</v>
      </c>
      <c r="X493" s="22">
        <f>T493*L493</f>
        <v>78385.124923777388</v>
      </c>
      <c r="Y493" s="22">
        <f>X493-W493</f>
        <v>-0.36887291197490413</v>
      </c>
      <c r="Z493" s="8">
        <f>Y493/W493</f>
        <v>-4.7058823528197717E-6</v>
      </c>
      <c r="AA493" s="2">
        <v>772</v>
      </c>
      <c r="AB493" s="2">
        <v>2005</v>
      </c>
      <c r="AC493" s="2">
        <f>2016-AB493</f>
        <v>11</v>
      </c>
      <c r="AD493" s="2" t="s">
        <v>494</v>
      </c>
    </row>
    <row r="494" spans="1:30" x14ac:dyDescent="0.2">
      <c r="A494">
        <v>9</v>
      </c>
      <c r="B494" s="2" t="s">
        <v>1740</v>
      </c>
      <c r="C494" s="2" t="s">
        <v>22</v>
      </c>
      <c r="D494" s="2" t="s">
        <v>23</v>
      </c>
      <c r="E494" s="6" t="s">
        <v>2767</v>
      </c>
      <c r="F494" s="2">
        <v>77</v>
      </c>
      <c r="G494" s="2">
        <v>88</v>
      </c>
      <c r="H494" s="3">
        <v>42419</v>
      </c>
      <c r="I494" s="3">
        <v>42431</v>
      </c>
      <c r="J494" s="7" t="s">
        <v>2535</v>
      </c>
      <c r="K494" s="17">
        <f>IF(J494="Januar",238.19,IF(J494="Februar",240.59,IF(J494="Mars",245.99,IF(J494="April",250.79,IF(J494="Mai",256.52,IF(J494="Juni",259.83,IF(J494="Juli",265.66,IF(J494="August",272.21,IF(J494="September",275.91,IF(J494="Oktober",281.13,IF(J494="November",284.38,IF(J494="Desember",287.34,0))))))))))))</f>
        <v>245.99</v>
      </c>
      <c r="L494" s="20">
        <f>$K$2/K494</f>
        <v>0.96829139395910402</v>
      </c>
      <c r="M494" s="2">
        <v>12</v>
      </c>
      <c r="N494" s="2">
        <v>5500000</v>
      </c>
      <c r="O494" s="2">
        <v>6500000</v>
      </c>
      <c r="P494" s="2">
        <f>O494-N494</f>
        <v>1000000</v>
      </c>
      <c r="Q494" s="4">
        <f>P494/N494</f>
        <v>0.18181818181818182</v>
      </c>
      <c r="R494" s="2">
        <v>3660</v>
      </c>
      <c r="S494" s="9">
        <f>(N494+R494)/F494</f>
        <v>71476.103896103901</v>
      </c>
      <c r="T494" s="2">
        <v>84463</v>
      </c>
      <c r="U494" s="5">
        <f>T494-S494</f>
        <v>12986.896103896099</v>
      </c>
      <c r="V494" s="4">
        <f>U494/S494</f>
        <v>0.18169563526816693</v>
      </c>
      <c r="W494" s="22">
        <f>S494*L494</f>
        <v>69209.69627632419</v>
      </c>
      <c r="X494" s="22">
        <f>T494*L494</f>
        <v>81784.796007967801</v>
      </c>
      <c r="Y494" s="22">
        <f>X494-W494</f>
        <v>12575.099731643611</v>
      </c>
      <c r="Z494" s="8">
        <f>Y494/W494</f>
        <v>0.18169563526816693</v>
      </c>
      <c r="AA494" s="2">
        <v>910</v>
      </c>
      <c r="AB494" s="2">
        <v>2003</v>
      </c>
      <c r="AC494" s="2">
        <f>2016-AB494</f>
        <v>13</v>
      </c>
      <c r="AD494" s="2" t="s">
        <v>203</v>
      </c>
    </row>
    <row r="495" spans="1:30" x14ac:dyDescent="0.2">
      <c r="A495">
        <v>9</v>
      </c>
      <c r="B495" s="6" t="s">
        <v>2470</v>
      </c>
      <c r="C495" s="6" t="s">
        <v>22</v>
      </c>
      <c r="D495" s="6" t="s">
        <v>23</v>
      </c>
      <c r="E495" s="6" t="s">
        <v>2767</v>
      </c>
      <c r="F495" s="6">
        <v>146</v>
      </c>
      <c r="G495" s="6">
        <v>160</v>
      </c>
      <c r="H495" s="7">
        <v>42418</v>
      </c>
      <c r="I495" s="7">
        <v>42431</v>
      </c>
      <c r="J495" s="3" t="s">
        <v>2535</v>
      </c>
      <c r="K495" s="17">
        <f>IF(J495="Januar",238.19,IF(J495="Februar",240.59,IF(J495="Mars",245.99,IF(J495="April",250.79,IF(J495="Mai",256.52,IF(J495="Juni",259.83,IF(J495="Juli",265.66,IF(J495="August",272.21,IF(J495="September",275.91,IF(J495="Oktober",281.13,IF(J495="November",284.38,IF(J495="Desember",287.34,0))))))))))))</f>
        <v>245.99</v>
      </c>
      <c r="L495" s="20">
        <f>$K$2/K495</f>
        <v>0.96829139395910402</v>
      </c>
      <c r="M495" s="6">
        <v>13</v>
      </c>
      <c r="N495" s="6">
        <v>8600000</v>
      </c>
      <c r="O495" s="6">
        <v>10000000</v>
      </c>
      <c r="P495" s="6">
        <f>O495-N495</f>
        <v>1400000</v>
      </c>
      <c r="Q495" s="8">
        <f>P495/N495</f>
        <v>0.16279069767441862</v>
      </c>
      <c r="R495" s="6"/>
      <c r="S495" s="9">
        <f>(N495+R495)/F495</f>
        <v>58904.109589041094</v>
      </c>
      <c r="T495" s="6">
        <v>68493</v>
      </c>
      <c r="U495" s="5">
        <f>T495-S495</f>
        <v>9588.8904109589057</v>
      </c>
      <c r="V495" s="4">
        <f>U495/S495</f>
        <v>0.16278813953488375</v>
      </c>
      <c r="W495" s="22">
        <f>S495*L495</f>
        <v>57036.342383892428</v>
      </c>
      <c r="X495" s="22">
        <f>T495*L495</f>
        <v>66321.182446440915</v>
      </c>
      <c r="Y495" s="22">
        <f>X495-W495</f>
        <v>9284.8400625484865</v>
      </c>
      <c r="Z495" s="8">
        <f>Y495/W495</f>
        <v>0.16278813953488377</v>
      </c>
      <c r="AA495" s="6">
        <v>639</v>
      </c>
      <c r="AB495" s="6">
        <v>1912</v>
      </c>
      <c r="AC495" s="6">
        <f>2016-AB495</f>
        <v>104</v>
      </c>
      <c r="AD495" s="6" t="s">
        <v>102</v>
      </c>
    </row>
    <row r="496" spans="1:30" x14ac:dyDescent="0.2">
      <c r="A496">
        <v>9</v>
      </c>
      <c r="B496" s="2" t="s">
        <v>270</v>
      </c>
      <c r="C496" s="2" t="s">
        <v>22</v>
      </c>
      <c r="D496" s="2" t="s">
        <v>23</v>
      </c>
      <c r="E496" s="6" t="s">
        <v>2767</v>
      </c>
      <c r="F496" s="2">
        <v>35</v>
      </c>
      <c r="G496" s="2">
        <v>42</v>
      </c>
      <c r="H496" s="3">
        <v>42405</v>
      </c>
      <c r="I496" s="3">
        <v>42432</v>
      </c>
      <c r="J496" s="7" t="s">
        <v>2535</v>
      </c>
      <c r="K496" s="17">
        <f>IF(J496="Januar",238.19,IF(J496="Februar",240.59,IF(J496="Mars",245.99,IF(J496="April",250.79,IF(J496="Mai",256.52,IF(J496="Juni",259.83,IF(J496="Juli",265.66,IF(J496="August",272.21,IF(J496="September",275.91,IF(J496="Oktober",281.13,IF(J496="November",284.38,IF(J496="Desember",287.34,0))))))))))))</f>
        <v>245.99</v>
      </c>
      <c r="L496" s="20">
        <f>$K$2/K496</f>
        <v>0.96829139395910402</v>
      </c>
      <c r="M496" s="2">
        <v>27</v>
      </c>
      <c r="N496" s="2">
        <v>2750000</v>
      </c>
      <c r="O496" s="2">
        <v>2800000</v>
      </c>
      <c r="P496" s="2">
        <f>O496-N496</f>
        <v>50000</v>
      </c>
      <c r="Q496" s="4">
        <f>P496/N496</f>
        <v>1.8181818181818181E-2</v>
      </c>
      <c r="R496" s="2">
        <v>74000</v>
      </c>
      <c r="S496" s="9">
        <f>(N496+R496)/F496</f>
        <v>80685.71428571429</v>
      </c>
      <c r="T496" s="2">
        <v>82114</v>
      </c>
      <c r="U496" s="5">
        <f>T496-S496</f>
        <v>1428.2857142857101</v>
      </c>
      <c r="V496" s="4">
        <f>U496/S496</f>
        <v>1.7701841359773318E-2</v>
      </c>
      <c r="W496" s="22">
        <f>S496*L496</f>
        <v>78127.28275830028</v>
      </c>
      <c r="X496" s="22">
        <f>T496*L496</f>
        <v>79510.279523557867</v>
      </c>
      <c r="Y496" s="22">
        <f>X496-W496</f>
        <v>1382.996765257587</v>
      </c>
      <c r="Z496" s="8">
        <f>Y496/W496</f>
        <v>1.7701841359773346E-2</v>
      </c>
      <c r="AA496" s="2">
        <v>488</v>
      </c>
      <c r="AB496" s="2">
        <v>1890</v>
      </c>
      <c r="AC496" s="2">
        <f>2016-AB496</f>
        <v>126</v>
      </c>
      <c r="AD496" s="2" t="s">
        <v>251</v>
      </c>
    </row>
    <row r="497" spans="1:30" x14ac:dyDescent="0.2">
      <c r="A497">
        <v>9</v>
      </c>
      <c r="B497" s="2" t="s">
        <v>2012</v>
      </c>
      <c r="C497" s="2" t="s">
        <v>22</v>
      </c>
      <c r="D497" s="2" t="s">
        <v>23</v>
      </c>
      <c r="E497" s="6" t="s">
        <v>2767</v>
      </c>
      <c r="F497" s="2">
        <v>88</v>
      </c>
      <c r="G497" s="2">
        <v>97</v>
      </c>
      <c r="H497" s="3">
        <v>42423</v>
      </c>
      <c r="I497" s="3">
        <v>42433</v>
      </c>
      <c r="J497" s="3" t="s">
        <v>2535</v>
      </c>
      <c r="K497" s="17">
        <f>IF(J497="Januar",238.19,IF(J497="Februar",240.59,IF(J497="Mars",245.99,IF(J497="April",250.79,IF(J497="Mai",256.52,IF(J497="Juni",259.83,IF(J497="Juli",265.66,IF(J497="August",272.21,IF(J497="September",275.91,IF(J497="Oktober",281.13,IF(J497="November",284.38,IF(J497="Desember",287.34,0))))))))))))</f>
        <v>245.99</v>
      </c>
      <c r="L497" s="20">
        <f>$K$2/K497</f>
        <v>0.96829139395910402</v>
      </c>
      <c r="M497" s="2">
        <v>10</v>
      </c>
      <c r="N497" s="2">
        <v>6900000</v>
      </c>
      <c r="O497" s="2">
        <v>6900000</v>
      </c>
      <c r="P497" s="2">
        <f>O497-N497</f>
        <v>0</v>
      </c>
      <c r="Q497" s="4">
        <f>P497/N497</f>
        <v>0</v>
      </c>
      <c r="R497" s="2"/>
      <c r="S497" s="9">
        <f>(N497+R497)/F497</f>
        <v>78409.090909090912</v>
      </c>
      <c r="T497" s="2">
        <v>78409</v>
      </c>
      <c r="U497" s="5">
        <f>T497-S497</f>
        <v>-9.0909090911736712E-2</v>
      </c>
      <c r="V497" s="4">
        <f>U497/S497</f>
        <v>-1.1594202898888159E-6</v>
      </c>
      <c r="W497" s="22">
        <f>S497*L497</f>
        <v>75922.847935429745</v>
      </c>
      <c r="X497" s="22">
        <f>T497*L497</f>
        <v>75922.759908939392</v>
      </c>
      <c r="Y497" s="22">
        <f>X497-W497</f>
        <v>-8.8026490353513509E-2</v>
      </c>
      <c r="Z497" s="8">
        <f>Y497/W497</f>
        <v>-1.1594202897707101E-6</v>
      </c>
      <c r="AA497" s="2">
        <v>417</v>
      </c>
      <c r="AB497" s="2">
        <v>2004</v>
      </c>
      <c r="AC497" s="2">
        <f>2016-AB497</f>
        <v>12</v>
      </c>
      <c r="AD497" s="2" t="s">
        <v>127</v>
      </c>
    </row>
    <row r="498" spans="1:30" x14ac:dyDescent="0.2">
      <c r="A498">
        <v>9</v>
      </c>
      <c r="B498" s="6" t="s">
        <v>420</v>
      </c>
      <c r="C498" s="6" t="s">
        <v>22</v>
      </c>
      <c r="D498" s="6" t="s">
        <v>23</v>
      </c>
      <c r="E498" s="6" t="s">
        <v>2767</v>
      </c>
      <c r="F498" s="6">
        <v>41</v>
      </c>
      <c r="G498" s="6">
        <v>46</v>
      </c>
      <c r="H498" s="7">
        <v>42422</v>
      </c>
      <c r="I498" s="7">
        <v>42433</v>
      </c>
      <c r="J498" s="3" t="s">
        <v>2535</v>
      </c>
      <c r="K498" s="17">
        <f>IF(J498="Januar",238.19,IF(J498="Februar",240.59,IF(J498="Mars",245.99,IF(J498="April",250.79,IF(J498="Mai",256.52,IF(J498="Juni",259.83,IF(J498="Juli",265.66,IF(J498="August",272.21,IF(J498="September",275.91,IF(J498="Oktober",281.13,IF(J498="November",284.38,IF(J498="Desember",287.34,0))))))))))))</f>
        <v>245.99</v>
      </c>
      <c r="L498" s="20">
        <f>$K$2/K498</f>
        <v>0.96829139395910402</v>
      </c>
      <c r="M498" s="6">
        <v>11</v>
      </c>
      <c r="N498" s="6">
        <v>2750000</v>
      </c>
      <c r="O498" s="6">
        <v>2900000</v>
      </c>
      <c r="P498" s="6">
        <f>O498-N498</f>
        <v>150000</v>
      </c>
      <c r="Q498" s="8">
        <f>P498/N498</f>
        <v>5.4545454545454543E-2</v>
      </c>
      <c r="R498" s="6">
        <v>70540</v>
      </c>
      <c r="S498" s="9">
        <f>(N498+R498)/F498</f>
        <v>68793.658536585368</v>
      </c>
      <c r="T498" s="6">
        <v>72452</v>
      </c>
      <c r="U498" s="5">
        <f>T498-S498</f>
        <v>3658.341463414632</v>
      </c>
      <c r="V498" s="4">
        <f>U498/S498</f>
        <v>5.3178469371113299E-2</v>
      </c>
      <c r="W498" s="22">
        <f>S498*L498</f>
        <v>66612.307519936861</v>
      </c>
      <c r="X498" s="22">
        <f>T498*L498</f>
        <v>70154.648075125006</v>
      </c>
      <c r="Y498" s="22">
        <f>X498-W498</f>
        <v>3542.3405551881442</v>
      </c>
      <c r="Z498" s="8">
        <f>Y498/W498</f>
        <v>5.3178469371113327E-2</v>
      </c>
      <c r="AA498" s="6">
        <v>504</v>
      </c>
      <c r="AB498" s="6">
        <v>1937</v>
      </c>
      <c r="AC498" s="6">
        <f>2016-AB498</f>
        <v>79</v>
      </c>
      <c r="AD498" s="6" t="s">
        <v>421</v>
      </c>
    </row>
    <row r="499" spans="1:30" x14ac:dyDescent="0.2">
      <c r="A499">
        <v>9</v>
      </c>
      <c r="B499" s="6" t="s">
        <v>651</v>
      </c>
      <c r="C499" s="6" t="s">
        <v>22</v>
      </c>
      <c r="D499" s="6" t="s">
        <v>23</v>
      </c>
      <c r="E499" s="6" t="s">
        <v>2767</v>
      </c>
      <c r="F499" s="6">
        <v>48</v>
      </c>
      <c r="G499" s="6">
        <v>58</v>
      </c>
      <c r="H499" s="7">
        <v>42420</v>
      </c>
      <c r="I499" s="7">
        <v>42433</v>
      </c>
      <c r="J499" s="7" t="s">
        <v>2535</v>
      </c>
      <c r="K499" s="17">
        <f>IF(J499="Januar",238.19,IF(J499="Februar",240.59,IF(J499="Mars",245.99,IF(J499="April",250.79,IF(J499="Mai",256.52,IF(J499="Juni",259.83,IF(J499="Juli",265.66,IF(J499="August",272.21,IF(J499="September",275.91,IF(J499="Oktober",281.13,IF(J499="November",284.38,IF(J499="Desember",287.34,0))))))))))))</f>
        <v>245.99</v>
      </c>
      <c r="L499" s="20">
        <f>$K$2/K499</f>
        <v>0.96829139395910402</v>
      </c>
      <c r="M499" s="6">
        <v>13</v>
      </c>
      <c r="N499" s="6">
        <v>2650000</v>
      </c>
      <c r="O499" s="6">
        <v>2650000</v>
      </c>
      <c r="P499" s="6">
        <f>O499-N499</f>
        <v>0</v>
      </c>
      <c r="Q499" s="8">
        <f>P499/N499</f>
        <v>0</v>
      </c>
      <c r="R499" s="6">
        <v>8488</v>
      </c>
      <c r="S499" s="9">
        <f>(N499+R499)/F499</f>
        <v>55385.166666666664</v>
      </c>
      <c r="T499" s="6">
        <v>55385</v>
      </c>
      <c r="U499" s="5">
        <f>T499-S499</f>
        <v>-0.16666666666424135</v>
      </c>
      <c r="V499" s="4">
        <f>U499/S499</f>
        <v>-3.009229306238578E-6</v>
      </c>
      <c r="W499" s="22">
        <f>S499*L499</f>
        <v>53628.980236323965</v>
      </c>
      <c r="X499" s="22">
        <f>T499*L499</f>
        <v>53628.818854424979</v>
      </c>
      <c r="Y499" s="22">
        <f>X499-W499</f>
        <v>-0.16138189898629207</v>
      </c>
      <c r="Z499" s="8">
        <f>Y499/W499</f>
        <v>-3.0092293061538569E-6</v>
      </c>
      <c r="AA499" s="10">
        <v>1622</v>
      </c>
      <c r="AB499" s="6">
        <v>2013</v>
      </c>
      <c r="AC499" s="6">
        <f>2016-AB499</f>
        <v>3</v>
      </c>
      <c r="AD499" s="6" t="s">
        <v>94</v>
      </c>
    </row>
    <row r="500" spans="1:30" x14ac:dyDescent="0.2">
      <c r="A500">
        <v>9</v>
      </c>
      <c r="B500" s="2" t="s">
        <v>488</v>
      </c>
      <c r="C500" s="2" t="s">
        <v>22</v>
      </c>
      <c r="D500" s="2" t="s">
        <v>23</v>
      </c>
      <c r="E500" s="6" t="s">
        <v>2767</v>
      </c>
      <c r="F500" s="2">
        <v>66</v>
      </c>
      <c r="G500" s="2">
        <v>73</v>
      </c>
      <c r="H500" s="3">
        <v>42420</v>
      </c>
      <c r="I500" s="3">
        <v>42433</v>
      </c>
      <c r="J500" s="3" t="s">
        <v>2535</v>
      </c>
      <c r="K500" s="17">
        <f>IF(J500="Januar",238.19,IF(J500="Februar",240.59,IF(J500="Mars",245.99,IF(J500="April",250.79,IF(J500="Mai",256.52,IF(J500="Juni",259.83,IF(J500="Juli",265.66,IF(J500="August",272.21,IF(J500="September",275.91,IF(J500="Oktober",281.13,IF(J500="November",284.38,IF(J500="Desember",287.34,0))))))))))))</f>
        <v>245.99</v>
      </c>
      <c r="L500" s="20">
        <f>$K$2/K500</f>
        <v>0.96829139395910402</v>
      </c>
      <c r="M500" s="2">
        <v>13</v>
      </c>
      <c r="N500" s="2">
        <v>3990000</v>
      </c>
      <c r="O500" s="2">
        <v>3925000</v>
      </c>
      <c r="P500" s="2">
        <f>O500-N500</f>
        <v>-65000</v>
      </c>
      <c r="Q500" s="4">
        <f>P500/N500</f>
        <v>-1.6290726817042606E-2</v>
      </c>
      <c r="R500" s="2"/>
      <c r="S500" s="9">
        <f>(N500+R500)/F500</f>
        <v>60454.545454545456</v>
      </c>
      <c r="T500" s="2">
        <v>59470</v>
      </c>
      <c r="U500" s="5">
        <f>T500-S500</f>
        <v>-984.54545454545587</v>
      </c>
      <c r="V500" s="4">
        <f>U500/S500</f>
        <v>-1.6285714285714306E-2</v>
      </c>
      <c r="W500" s="22">
        <f>S500*L500</f>
        <v>58537.616089345836</v>
      </c>
      <c r="X500" s="22">
        <f>T500*L500</f>
        <v>57584.289198747916</v>
      </c>
      <c r="Y500" s="22">
        <f>X500-W500</f>
        <v>-953.32689059792028</v>
      </c>
      <c r="Z500" s="8">
        <f>Y500/W500</f>
        <v>-1.6285714285714327E-2</v>
      </c>
      <c r="AA500" s="2">
        <v>320</v>
      </c>
      <c r="AB500" s="2">
        <v>1875</v>
      </c>
      <c r="AC500" s="2">
        <f>2016-AB500</f>
        <v>141</v>
      </c>
      <c r="AD500" s="2" t="s">
        <v>37</v>
      </c>
    </row>
    <row r="501" spans="1:30" x14ac:dyDescent="0.2">
      <c r="A501">
        <v>9</v>
      </c>
      <c r="B501" s="6" t="s">
        <v>2457</v>
      </c>
      <c r="C501" s="6" t="s">
        <v>22</v>
      </c>
      <c r="D501" s="6" t="s">
        <v>23</v>
      </c>
      <c r="E501" s="6" t="s">
        <v>2767</v>
      </c>
      <c r="F501" s="6">
        <v>141</v>
      </c>
      <c r="G501" s="6"/>
      <c r="H501" s="7">
        <v>42419</v>
      </c>
      <c r="I501" s="7">
        <v>42433</v>
      </c>
      <c r="J501" s="7" t="s">
        <v>2535</v>
      </c>
      <c r="K501" s="17">
        <f>IF(J501="Januar",238.19,IF(J501="Februar",240.59,IF(J501="Mars",245.99,IF(J501="April",250.79,IF(J501="Mai",256.52,IF(J501="Juni",259.83,IF(J501="Juli",265.66,IF(J501="August",272.21,IF(J501="September",275.91,IF(J501="Oktober",281.13,IF(J501="November",284.38,IF(J501="Desember",287.34,0))))))))))))</f>
        <v>245.99</v>
      </c>
      <c r="L501" s="20">
        <f>$K$2/K501</f>
        <v>0.96829139395910402</v>
      </c>
      <c r="M501" s="6">
        <v>14</v>
      </c>
      <c r="N501" s="6">
        <v>9500000</v>
      </c>
      <c r="O501" s="6">
        <v>9000000</v>
      </c>
      <c r="P501" s="6">
        <f>O501-N501</f>
        <v>-500000</v>
      </c>
      <c r="Q501" s="8">
        <f>P501/N501</f>
        <v>-5.2631578947368418E-2</v>
      </c>
      <c r="R501" s="6"/>
      <c r="S501" s="9">
        <f>(N501+R501)/F501</f>
        <v>67375.886524822694</v>
      </c>
      <c r="T501" s="6">
        <v>63830</v>
      </c>
      <c r="U501" s="5">
        <f>T501-S501</f>
        <v>-3545.8865248226939</v>
      </c>
      <c r="V501" s="4">
        <f>U501/S501</f>
        <v>-5.262842105263156E-2</v>
      </c>
      <c r="W501" s="22">
        <f>S501*L501</f>
        <v>65239.491082350978</v>
      </c>
      <c r="X501" s="22">
        <f>T501*L501</f>
        <v>61806.039676409608</v>
      </c>
      <c r="Y501" s="22">
        <f>X501-W501</f>
        <v>-3433.4514059413705</v>
      </c>
      <c r="Z501" s="8">
        <f>Y501/W501</f>
        <v>-5.2628421052631581E-2</v>
      </c>
      <c r="AA501" s="10">
        <v>1558</v>
      </c>
      <c r="AB501" s="6">
        <v>2010</v>
      </c>
      <c r="AC501" s="6">
        <f>2016-AB501</f>
        <v>6</v>
      </c>
      <c r="AD501" s="6" t="s">
        <v>213</v>
      </c>
    </row>
    <row r="502" spans="1:30" x14ac:dyDescent="0.2">
      <c r="A502">
        <v>9</v>
      </c>
      <c r="B502" s="2" t="s">
        <v>1593</v>
      </c>
      <c r="C502" s="2" t="s">
        <v>22</v>
      </c>
      <c r="D502" s="2" t="s">
        <v>23</v>
      </c>
      <c r="E502" s="6" t="s">
        <v>2767</v>
      </c>
      <c r="F502" s="2">
        <v>78</v>
      </c>
      <c r="G502" s="2">
        <v>84</v>
      </c>
      <c r="H502" s="3">
        <v>42408</v>
      </c>
      <c r="I502" s="3">
        <v>42433</v>
      </c>
      <c r="J502" s="7" t="s">
        <v>2535</v>
      </c>
      <c r="K502" s="17">
        <f>IF(J502="Januar",238.19,IF(J502="Februar",240.59,IF(J502="Mars",245.99,IF(J502="April",250.79,IF(J502="Mai",256.52,IF(J502="Juni",259.83,IF(J502="Juli",265.66,IF(J502="August",272.21,IF(J502="September",275.91,IF(J502="Oktober",281.13,IF(J502="November",284.38,IF(J502="Desember",287.34,0))))))))))))</f>
        <v>245.99</v>
      </c>
      <c r="L502" s="20">
        <f>$K$2/K502</f>
        <v>0.96829139395910402</v>
      </c>
      <c r="M502" s="2">
        <v>25</v>
      </c>
      <c r="N502" s="2">
        <v>3590000</v>
      </c>
      <c r="O502" s="2">
        <v>3600000</v>
      </c>
      <c r="P502" s="2">
        <f>O502-N502</f>
        <v>10000</v>
      </c>
      <c r="Q502" s="4">
        <f>P502/N502</f>
        <v>2.7855153203342618E-3</v>
      </c>
      <c r="R502" s="2">
        <v>148802</v>
      </c>
      <c r="S502" s="9">
        <f>(N502+R502)/F502</f>
        <v>47933.358974358976</v>
      </c>
      <c r="T502" s="2">
        <v>48062</v>
      </c>
      <c r="U502" s="5">
        <f>T502-S502</f>
        <v>128.64102564102359</v>
      </c>
      <c r="V502" s="4">
        <f>U502/S502</f>
        <v>2.6837473607855778E-3</v>
      </c>
      <c r="W502" s="22">
        <f>S502*L502</f>
        <v>46413.458978424183</v>
      </c>
      <c r="X502" s="22">
        <f>T502*L502</f>
        <v>46538.02097646246</v>
      </c>
      <c r="Y502" s="22">
        <f>X502-W502</f>
        <v>124.56199803827622</v>
      </c>
      <c r="Z502" s="8">
        <f>Y502/W502</f>
        <v>2.6837473607855913E-3</v>
      </c>
      <c r="AA502" s="11">
        <v>4993</v>
      </c>
      <c r="AB502" s="2">
        <v>1959</v>
      </c>
      <c r="AC502" s="2">
        <f>2016-AB502</f>
        <v>57</v>
      </c>
      <c r="AD502" s="2" t="s">
        <v>112</v>
      </c>
    </row>
    <row r="503" spans="1:30" x14ac:dyDescent="0.2">
      <c r="A503">
        <v>9</v>
      </c>
      <c r="B503" s="6" t="s">
        <v>1241</v>
      </c>
      <c r="C503" s="6" t="s">
        <v>22</v>
      </c>
      <c r="D503" s="6" t="s">
        <v>23</v>
      </c>
      <c r="E503" s="6" t="s">
        <v>2767</v>
      </c>
      <c r="F503" s="6">
        <v>63</v>
      </c>
      <c r="G503" s="6">
        <v>69</v>
      </c>
      <c r="H503" s="7">
        <v>42409</v>
      </c>
      <c r="I503" s="7">
        <v>42434</v>
      </c>
      <c r="J503" s="3" t="s">
        <v>2535</v>
      </c>
      <c r="K503" s="17">
        <f>IF(J503="Januar",238.19,IF(J503="Februar",240.59,IF(J503="Mars",245.99,IF(J503="April",250.79,IF(J503="Mai",256.52,IF(J503="Juni",259.83,IF(J503="Juli",265.66,IF(J503="August",272.21,IF(J503="September",275.91,IF(J503="Oktober",281.13,IF(J503="November",284.38,IF(J503="Desember",287.34,0))))))))))))</f>
        <v>245.99</v>
      </c>
      <c r="L503" s="20">
        <f>$K$2/K503</f>
        <v>0.96829139395910402</v>
      </c>
      <c r="M503" s="6">
        <v>25</v>
      </c>
      <c r="N503" s="6">
        <v>4200000</v>
      </c>
      <c r="O503" s="6">
        <v>4035000</v>
      </c>
      <c r="P503" s="6">
        <f>O503-N503</f>
        <v>-165000</v>
      </c>
      <c r="Q503" s="8">
        <f>P503/N503</f>
        <v>-3.9285714285714285E-2</v>
      </c>
      <c r="R503" s="6">
        <v>149642</v>
      </c>
      <c r="S503" s="9">
        <f>(N503+R503)/F503</f>
        <v>69041.936507936509</v>
      </c>
      <c r="T503" s="6">
        <v>66423</v>
      </c>
      <c r="U503" s="5">
        <f>T503-S503</f>
        <v>-2618.9365079365089</v>
      </c>
      <c r="V503" s="4">
        <f>U503/S503</f>
        <v>-3.7932547092381412E-2</v>
      </c>
      <c r="W503" s="22">
        <f>S503*L503</f>
        <v>66852.712942905797</v>
      </c>
      <c r="X503" s="22">
        <f>T503*L503</f>
        <v>64316.819260945565</v>
      </c>
      <c r="Y503" s="22">
        <f>X503-W503</f>
        <v>-2535.8936819602313</v>
      </c>
      <c r="Z503" s="8">
        <f>Y503/W503</f>
        <v>-3.7932547092381426E-2</v>
      </c>
      <c r="AA503" s="10">
        <v>1502</v>
      </c>
      <c r="AB503" s="6">
        <v>1988</v>
      </c>
      <c r="AC503" s="6">
        <f>2016-AB503</f>
        <v>28</v>
      </c>
      <c r="AD503" s="6" t="s">
        <v>123</v>
      </c>
    </row>
    <row r="504" spans="1:30" x14ac:dyDescent="0.2">
      <c r="A504">
        <v>10</v>
      </c>
      <c r="B504" s="2" t="s">
        <v>189</v>
      </c>
      <c r="C504" s="2" t="s">
        <v>22</v>
      </c>
      <c r="D504" s="2" t="s">
        <v>23</v>
      </c>
      <c r="E504" s="6" t="s">
        <v>2767</v>
      </c>
      <c r="F504" s="2">
        <v>32</v>
      </c>
      <c r="G504" s="2">
        <v>36</v>
      </c>
      <c r="H504" s="3">
        <v>42426</v>
      </c>
      <c r="I504" s="3">
        <v>42436</v>
      </c>
      <c r="J504" s="7" t="s">
        <v>2535</v>
      </c>
      <c r="K504" s="17">
        <f>IF(J504="Januar",238.19,IF(J504="Februar",240.59,IF(J504="Mars",245.99,IF(J504="April",250.79,IF(J504="Mai",256.52,IF(J504="Juni",259.83,IF(J504="Juli",265.66,IF(J504="August",272.21,IF(J504="September",275.91,IF(J504="Oktober",281.13,IF(J504="November",284.38,IF(J504="Desember",287.34,0))))))))))))</f>
        <v>245.99</v>
      </c>
      <c r="L504" s="20">
        <f>$K$2/K504</f>
        <v>0.96829139395910402</v>
      </c>
      <c r="M504" s="2">
        <v>10</v>
      </c>
      <c r="N504" s="2">
        <v>1990000</v>
      </c>
      <c r="O504" s="2">
        <v>2250000</v>
      </c>
      <c r="P504" s="2">
        <f>O504-N504</f>
        <v>260000</v>
      </c>
      <c r="Q504" s="4">
        <f>P504/N504</f>
        <v>0.1306532663316583</v>
      </c>
      <c r="R504" s="2">
        <v>147942</v>
      </c>
      <c r="S504" s="9">
        <f>(N504+R504)/F504</f>
        <v>66810.6875</v>
      </c>
      <c r="T504" s="2">
        <v>74936</v>
      </c>
      <c r="U504" s="5">
        <f>T504-S504</f>
        <v>8125.3125</v>
      </c>
      <c r="V504" s="4">
        <f>U504/S504</f>
        <v>0.12161695686786639</v>
      </c>
      <c r="W504" s="22">
        <f>S504*L504</f>
        <v>64692.213730741089</v>
      </c>
      <c r="X504" s="22">
        <f>T504*L504</f>
        <v>72559.883897719425</v>
      </c>
      <c r="Y504" s="22">
        <f>X504-W504</f>
        <v>7867.6701669783361</v>
      </c>
      <c r="Z504" s="8">
        <f>Y504/W504</f>
        <v>0.12161695686786644</v>
      </c>
      <c r="AA504" s="11">
        <v>21015</v>
      </c>
      <c r="AB504" s="2">
        <v>1969</v>
      </c>
      <c r="AC504" s="2">
        <f>2016-AB504</f>
        <v>47</v>
      </c>
      <c r="AD504" s="2" t="s">
        <v>37</v>
      </c>
    </row>
    <row r="505" spans="1:30" x14ac:dyDescent="0.2">
      <c r="A505">
        <v>10</v>
      </c>
      <c r="B505" s="6" t="s">
        <v>423</v>
      </c>
      <c r="C505" s="6" t="s">
        <v>22</v>
      </c>
      <c r="D505" s="6" t="s">
        <v>23</v>
      </c>
      <c r="E505" s="6" t="s">
        <v>2767</v>
      </c>
      <c r="F505" s="6">
        <v>41</v>
      </c>
      <c r="G505" s="6">
        <v>46</v>
      </c>
      <c r="H505" s="7">
        <v>42426</v>
      </c>
      <c r="I505" s="7">
        <v>42436</v>
      </c>
      <c r="J505" s="3" t="s">
        <v>2535</v>
      </c>
      <c r="K505" s="17">
        <f>IF(J505="Januar",238.19,IF(J505="Februar",240.59,IF(J505="Mars",245.99,IF(J505="April",250.79,IF(J505="Mai",256.52,IF(J505="Juni",259.83,IF(J505="Juli",265.66,IF(J505="August",272.21,IF(J505="September",275.91,IF(J505="Oktober",281.13,IF(J505="November",284.38,IF(J505="Desember",287.34,0))))))))))))</f>
        <v>245.99</v>
      </c>
      <c r="L505" s="20">
        <f>$K$2/K505</f>
        <v>0.96829139395910402</v>
      </c>
      <c r="M505" s="6">
        <v>10</v>
      </c>
      <c r="N505" s="6">
        <v>2190000</v>
      </c>
      <c r="O505" s="6">
        <v>2870000</v>
      </c>
      <c r="P505" s="6">
        <f>O505-N505</f>
        <v>680000</v>
      </c>
      <c r="Q505" s="8">
        <f>P505/N505</f>
        <v>0.31050228310502281</v>
      </c>
      <c r="R505" s="6">
        <v>29070</v>
      </c>
      <c r="S505" s="9">
        <f>(N505+R505)/F505</f>
        <v>54123.658536585368</v>
      </c>
      <c r="T505" s="6">
        <v>70709</v>
      </c>
      <c r="U505" s="5">
        <f>T505-S505</f>
        <v>16585.341463414632</v>
      </c>
      <c r="V505" s="4">
        <f>U505/S505</f>
        <v>0.30643422695092987</v>
      </c>
      <c r="W505" s="22">
        <f>S505*L505</f>
        <v>52407.472770556808</v>
      </c>
      <c r="X505" s="22">
        <f>T505*L505</f>
        <v>68466.916175454287</v>
      </c>
      <c r="Y505" s="22">
        <f>X505-W505</f>
        <v>16059.44340489748</v>
      </c>
      <c r="Z505" s="8">
        <f>Y505/W505</f>
        <v>0.30643422695092981</v>
      </c>
      <c r="AA505" s="10">
        <v>3196</v>
      </c>
      <c r="AB505" s="6">
        <v>1990</v>
      </c>
      <c r="AC505" s="6">
        <f>2016-AB505</f>
        <v>26</v>
      </c>
      <c r="AD505" s="6" t="s">
        <v>37</v>
      </c>
    </row>
    <row r="506" spans="1:30" x14ac:dyDescent="0.2">
      <c r="A506">
        <v>10</v>
      </c>
      <c r="B506" s="2" t="s">
        <v>733</v>
      </c>
      <c r="C506" s="2" t="s">
        <v>22</v>
      </c>
      <c r="D506" s="2" t="s">
        <v>23</v>
      </c>
      <c r="E506" s="6" t="s">
        <v>2767</v>
      </c>
      <c r="F506" s="2">
        <v>50</v>
      </c>
      <c r="G506" s="2">
        <v>55</v>
      </c>
      <c r="H506" s="3">
        <v>42426</v>
      </c>
      <c r="I506" s="3">
        <v>42436</v>
      </c>
      <c r="J506" s="7" t="s">
        <v>2535</v>
      </c>
      <c r="K506" s="17">
        <f>IF(J506="Januar",238.19,IF(J506="Februar",240.59,IF(J506="Mars",245.99,IF(J506="April",250.79,IF(J506="Mai",256.52,IF(J506="Juni",259.83,IF(J506="Juli",265.66,IF(J506="August",272.21,IF(J506="September",275.91,IF(J506="Oktober",281.13,IF(J506="November",284.38,IF(J506="Desember",287.34,0))))))))))))</f>
        <v>245.99</v>
      </c>
      <c r="L506" s="20">
        <f>$K$2/K506</f>
        <v>0.96829139395910402</v>
      </c>
      <c r="M506" s="2">
        <v>10</v>
      </c>
      <c r="N506" s="2">
        <v>2500000</v>
      </c>
      <c r="O506" s="2">
        <v>2500000</v>
      </c>
      <c r="P506" s="2">
        <f>O506-N506</f>
        <v>0</v>
      </c>
      <c r="Q506" s="4">
        <f>P506/N506</f>
        <v>0</v>
      </c>
      <c r="R506" s="2"/>
      <c r="S506" s="9">
        <f>(N506+R506)/F506</f>
        <v>50000</v>
      </c>
      <c r="T506" s="2">
        <v>50000</v>
      </c>
      <c r="U506" s="5">
        <f>T506-S506</f>
        <v>0</v>
      </c>
      <c r="V506" s="4">
        <f>U506/S506</f>
        <v>0</v>
      </c>
      <c r="W506" s="22">
        <f>S506*L506</f>
        <v>48414.569697955201</v>
      </c>
      <c r="X506" s="22">
        <f>T506*L506</f>
        <v>48414.569697955201</v>
      </c>
      <c r="Y506" s="22">
        <f>X506-W506</f>
        <v>0</v>
      </c>
      <c r="Z506" s="8">
        <f>Y506/W506</f>
        <v>0</v>
      </c>
      <c r="AA506" s="11">
        <v>2018</v>
      </c>
      <c r="AB506" s="2">
        <v>1964</v>
      </c>
      <c r="AC506" s="2">
        <f>2016-AB506</f>
        <v>52</v>
      </c>
      <c r="AD506" s="2" t="s">
        <v>46</v>
      </c>
    </row>
    <row r="507" spans="1:30" x14ac:dyDescent="0.2">
      <c r="A507">
        <v>10</v>
      </c>
      <c r="B507" s="6" t="s">
        <v>816</v>
      </c>
      <c r="C507" s="6" t="s">
        <v>22</v>
      </c>
      <c r="D507" s="6" t="s">
        <v>23</v>
      </c>
      <c r="E507" s="6" t="s">
        <v>2767</v>
      </c>
      <c r="F507" s="6">
        <v>52</v>
      </c>
      <c r="G507" s="6">
        <v>57</v>
      </c>
      <c r="H507" s="7">
        <v>42426</v>
      </c>
      <c r="I507" s="7">
        <v>42436</v>
      </c>
      <c r="J507" s="3" t="s">
        <v>2535</v>
      </c>
      <c r="K507" s="17">
        <f>IF(J507="Januar",238.19,IF(J507="Februar",240.59,IF(J507="Mars",245.99,IF(J507="April",250.79,IF(J507="Mai",256.52,IF(J507="Juni",259.83,IF(J507="Juli",265.66,IF(J507="August",272.21,IF(J507="September",275.91,IF(J507="Oktober",281.13,IF(J507="November",284.38,IF(J507="Desember",287.34,0))))))))))))</f>
        <v>245.99</v>
      </c>
      <c r="L507" s="20">
        <f>$K$2/K507</f>
        <v>0.96829139395910402</v>
      </c>
      <c r="M507" s="6">
        <v>10</v>
      </c>
      <c r="N507" s="6">
        <v>2650000</v>
      </c>
      <c r="O507" s="6">
        <v>3090000</v>
      </c>
      <c r="P507" s="6">
        <f>O507-N507</f>
        <v>440000</v>
      </c>
      <c r="Q507" s="8">
        <f>P507/N507</f>
        <v>0.16603773584905659</v>
      </c>
      <c r="R507" s="6">
        <v>26004</v>
      </c>
      <c r="S507" s="9">
        <f>(N507+R507)/F507</f>
        <v>51461.615384615383</v>
      </c>
      <c r="T507" s="6">
        <v>59923</v>
      </c>
      <c r="U507" s="5">
        <f>T507-S507</f>
        <v>8461.3846153846171</v>
      </c>
      <c r="V507" s="4">
        <f>U507/S507</f>
        <v>0.16442127889195984</v>
      </c>
      <c r="W507" s="22">
        <f>S507*L507</f>
        <v>49829.839296156504</v>
      </c>
      <c r="X507" s="22">
        <f>T507*L507</f>
        <v>58022.925200211394</v>
      </c>
      <c r="Y507" s="22">
        <f>X507-W507</f>
        <v>8193.0859040548894</v>
      </c>
      <c r="Z507" s="8">
        <f>Y507/W507</f>
        <v>0.16442127889195987</v>
      </c>
      <c r="AA507" s="10">
        <v>4640</v>
      </c>
      <c r="AB507" s="6">
        <v>1990</v>
      </c>
      <c r="AC507" s="6">
        <f>2016-AB507</f>
        <v>26</v>
      </c>
      <c r="AD507" s="6" t="s">
        <v>102</v>
      </c>
    </row>
    <row r="508" spans="1:30" x14ac:dyDescent="0.2">
      <c r="A508">
        <v>10</v>
      </c>
      <c r="B508" s="6" t="s">
        <v>1037</v>
      </c>
      <c r="C508" s="6" t="s">
        <v>22</v>
      </c>
      <c r="D508" s="6" t="s">
        <v>23</v>
      </c>
      <c r="E508" s="6" t="s">
        <v>2767</v>
      </c>
      <c r="F508" s="6">
        <v>57</v>
      </c>
      <c r="G508" s="6">
        <v>62</v>
      </c>
      <c r="H508" s="7">
        <v>42426</v>
      </c>
      <c r="I508" s="7">
        <v>42436</v>
      </c>
      <c r="J508" s="7" t="s">
        <v>2535</v>
      </c>
      <c r="K508" s="17">
        <f>IF(J508="Januar",238.19,IF(J508="Februar",240.59,IF(J508="Mars",245.99,IF(J508="April",250.79,IF(J508="Mai",256.52,IF(J508="Juni",259.83,IF(J508="Juli",265.66,IF(J508="August",272.21,IF(J508="September",275.91,IF(J508="Oktober",281.13,IF(J508="November",284.38,IF(J508="Desember",287.34,0))))))))))))</f>
        <v>245.99</v>
      </c>
      <c r="L508" s="20">
        <f>$K$2/K508</f>
        <v>0.96829139395910402</v>
      </c>
      <c r="M508" s="6">
        <v>10</v>
      </c>
      <c r="N508" s="6">
        <v>2300000</v>
      </c>
      <c r="O508" s="6">
        <v>2750000</v>
      </c>
      <c r="P508" s="6">
        <f>O508-N508</f>
        <v>450000</v>
      </c>
      <c r="Q508" s="8">
        <f>P508/N508</f>
        <v>0.19565217391304349</v>
      </c>
      <c r="R508" s="6"/>
      <c r="S508" s="9">
        <f>(N508+R508)/F508</f>
        <v>40350.877192982458</v>
      </c>
      <c r="T508" s="6">
        <v>48246</v>
      </c>
      <c r="U508" s="5">
        <f>T508-S508</f>
        <v>7895.1228070175421</v>
      </c>
      <c r="V508" s="4">
        <f>U508/S508</f>
        <v>0.19566173913043472</v>
      </c>
      <c r="W508" s="22">
        <f>S508*L508</f>
        <v>39071.407124665602</v>
      </c>
      <c r="X508" s="22">
        <f>T508*L508</f>
        <v>46716.186592950929</v>
      </c>
      <c r="Y508" s="22">
        <f>X508-W508</f>
        <v>7644.7794682853273</v>
      </c>
      <c r="Z508" s="8">
        <f>Y508/W508</f>
        <v>0.19566173913043466</v>
      </c>
      <c r="AA508" s="10">
        <v>9539</v>
      </c>
      <c r="AB508" s="6">
        <v>2013</v>
      </c>
      <c r="AC508" s="6">
        <f>2016-AB508</f>
        <v>3</v>
      </c>
      <c r="AD508" s="6" t="s">
        <v>37</v>
      </c>
    </row>
    <row r="509" spans="1:30" x14ac:dyDescent="0.2">
      <c r="A509">
        <v>10</v>
      </c>
      <c r="B509" s="6" t="s">
        <v>1083</v>
      </c>
      <c r="C509" s="6" t="s">
        <v>22</v>
      </c>
      <c r="D509" s="6" t="s">
        <v>23</v>
      </c>
      <c r="E509" s="6" t="s">
        <v>2767</v>
      </c>
      <c r="F509" s="6">
        <v>58</v>
      </c>
      <c r="G509" s="6">
        <v>64</v>
      </c>
      <c r="H509" s="7">
        <v>42426</v>
      </c>
      <c r="I509" s="7">
        <v>42436</v>
      </c>
      <c r="J509" s="3" t="s">
        <v>2535</v>
      </c>
      <c r="K509" s="17">
        <f>IF(J509="Januar",238.19,IF(J509="Februar",240.59,IF(J509="Mars",245.99,IF(J509="April",250.79,IF(J509="Mai",256.52,IF(J509="Juni",259.83,IF(J509="Juli",265.66,IF(J509="August",272.21,IF(J509="September",275.91,IF(J509="Oktober",281.13,IF(J509="November",284.38,IF(J509="Desember",287.34,0))))))))))))</f>
        <v>245.99</v>
      </c>
      <c r="L509" s="20">
        <f>$K$2/K509</f>
        <v>0.96829139395910402</v>
      </c>
      <c r="M509" s="6">
        <v>10</v>
      </c>
      <c r="N509" s="6">
        <v>2800000</v>
      </c>
      <c r="O509" s="6">
        <v>2975000</v>
      </c>
      <c r="P509" s="6">
        <f>O509-N509</f>
        <v>175000</v>
      </c>
      <c r="Q509" s="8">
        <f>P509/N509</f>
        <v>6.25E-2</v>
      </c>
      <c r="R509" s="6"/>
      <c r="S509" s="9">
        <f>(N509+R509)/F509</f>
        <v>48275.862068965514</v>
      </c>
      <c r="T509" s="6">
        <v>51293</v>
      </c>
      <c r="U509" s="5">
        <f>T509-S509</f>
        <v>3017.1379310344855</v>
      </c>
      <c r="V509" s="4">
        <f>U509/S509</f>
        <v>6.2497857142857202E-2</v>
      </c>
      <c r="W509" s="22">
        <f>S509*L509</f>
        <v>46745.101777336051</v>
      </c>
      <c r="X509" s="22">
        <f>T509*L509</f>
        <v>49666.570470344319</v>
      </c>
      <c r="Y509" s="22">
        <f>X509-W509</f>
        <v>2921.468693008268</v>
      </c>
      <c r="Z509" s="8">
        <f>Y509/W509</f>
        <v>6.2497857142857188E-2</v>
      </c>
      <c r="AA509" s="10">
        <v>3369</v>
      </c>
      <c r="AB509" s="6">
        <v>1958</v>
      </c>
      <c r="AC509" s="6">
        <f>2016-AB509</f>
        <v>58</v>
      </c>
      <c r="AD509" s="6" t="s">
        <v>569</v>
      </c>
    </row>
    <row r="510" spans="1:30" x14ac:dyDescent="0.2">
      <c r="A510">
        <v>10</v>
      </c>
      <c r="B510" s="2" t="s">
        <v>766</v>
      </c>
      <c r="C510" s="2" t="s">
        <v>22</v>
      </c>
      <c r="D510" s="2" t="s">
        <v>23</v>
      </c>
      <c r="E510" s="6" t="s">
        <v>2767</v>
      </c>
      <c r="F510" s="2">
        <v>60</v>
      </c>
      <c r="G510" s="2">
        <v>67</v>
      </c>
      <c r="H510" s="3">
        <v>42426</v>
      </c>
      <c r="I510" s="3">
        <v>42436</v>
      </c>
      <c r="J510" s="7" t="s">
        <v>2535</v>
      </c>
      <c r="K510" s="17">
        <f>IF(J510="Januar",238.19,IF(J510="Februar",240.59,IF(J510="Mars",245.99,IF(J510="April",250.79,IF(J510="Mai",256.52,IF(J510="Juni",259.83,IF(J510="Juli",265.66,IF(J510="August",272.21,IF(J510="September",275.91,IF(J510="Oktober",281.13,IF(J510="November",284.38,IF(J510="Desember",287.34,0))))))))))))</f>
        <v>245.99</v>
      </c>
      <c r="L510" s="20">
        <f>$K$2/K510</f>
        <v>0.96829139395910402</v>
      </c>
      <c r="M510" s="2">
        <v>10</v>
      </c>
      <c r="N510" s="2">
        <v>4200000</v>
      </c>
      <c r="O510" s="2">
        <v>4400000</v>
      </c>
      <c r="P510" s="2">
        <f>O510-N510</f>
        <v>200000</v>
      </c>
      <c r="Q510" s="4">
        <f>P510/N510</f>
        <v>4.7619047619047616E-2</v>
      </c>
      <c r="R510" s="2"/>
      <c r="S510" s="9">
        <f>(N510+R510)/F510</f>
        <v>70000</v>
      </c>
      <c r="T510" s="2">
        <v>73333</v>
      </c>
      <c r="U510" s="5">
        <f>T510-S510</f>
        <v>3333</v>
      </c>
      <c r="V510" s="4">
        <f>U510/S510</f>
        <v>4.7614285714285713E-2</v>
      </c>
      <c r="W510" s="22">
        <f>S510*L510</f>
        <v>67780.397577137279</v>
      </c>
      <c r="X510" s="22">
        <f>T510*L510</f>
        <v>71007.712793202969</v>
      </c>
      <c r="Y510" s="22">
        <f>X510-W510</f>
        <v>3227.31521606569</v>
      </c>
      <c r="Z510" s="8">
        <f>Y510/W510</f>
        <v>4.7614285714285665E-2</v>
      </c>
      <c r="AA510" s="2">
        <v>663</v>
      </c>
      <c r="AB510" s="2">
        <v>2014</v>
      </c>
      <c r="AC510" s="2">
        <f>2016-AB510</f>
        <v>2</v>
      </c>
      <c r="AD510" s="2" t="s">
        <v>108</v>
      </c>
    </row>
    <row r="511" spans="1:30" x14ac:dyDescent="0.2">
      <c r="A511">
        <v>10</v>
      </c>
      <c r="B511" s="6" t="s">
        <v>170</v>
      </c>
      <c r="C511" s="6" t="s">
        <v>22</v>
      </c>
      <c r="D511" s="6" t="s">
        <v>23</v>
      </c>
      <c r="E511" s="6" t="s">
        <v>2767</v>
      </c>
      <c r="F511" s="6">
        <v>68</v>
      </c>
      <c r="G511" s="6">
        <v>78</v>
      </c>
      <c r="H511" s="7">
        <v>42426</v>
      </c>
      <c r="I511" s="7">
        <v>42436</v>
      </c>
      <c r="J511" s="3" t="s">
        <v>2535</v>
      </c>
      <c r="K511" s="17">
        <f>IF(J511="Januar",238.19,IF(J511="Februar",240.59,IF(J511="Mars",245.99,IF(J511="April",250.79,IF(J511="Mai",256.52,IF(J511="Juni",259.83,IF(J511="Juli",265.66,IF(J511="August",272.21,IF(J511="September",275.91,IF(J511="Oktober",281.13,IF(J511="November",284.38,IF(J511="Desember",287.34,0))))))))))))</f>
        <v>245.99</v>
      </c>
      <c r="L511" s="20">
        <f>$K$2/K511</f>
        <v>0.96829139395910402</v>
      </c>
      <c r="M511" s="6">
        <v>10</v>
      </c>
      <c r="N511" s="6">
        <v>5200000</v>
      </c>
      <c r="O511" s="6">
        <v>5300000</v>
      </c>
      <c r="P511" s="6">
        <f>O511-N511</f>
        <v>100000</v>
      </c>
      <c r="Q511" s="8">
        <f>P511/N511</f>
        <v>1.9230769230769232E-2</v>
      </c>
      <c r="R511" s="6"/>
      <c r="S511" s="9">
        <f>(N511+R511)/F511</f>
        <v>76470.588235294112</v>
      </c>
      <c r="T511" s="6">
        <v>77941</v>
      </c>
      <c r="U511" s="5">
        <f>T511-S511</f>
        <v>1470.4117647058883</v>
      </c>
      <c r="V511" s="4">
        <f>U511/S511</f>
        <v>1.9228461538461618E-2</v>
      </c>
      <c r="W511" s="22">
        <f>S511*L511</f>
        <v>74045.812479225599</v>
      </c>
      <c r="X511" s="22">
        <f>T511*L511</f>
        <v>75469.599536566529</v>
      </c>
      <c r="Y511" s="22">
        <f>X511-W511</f>
        <v>1423.7870573409309</v>
      </c>
      <c r="Z511" s="8">
        <f>Y511/W511</f>
        <v>1.9228461538461621E-2</v>
      </c>
      <c r="AA511" s="6">
        <v>798</v>
      </c>
      <c r="AB511" s="6">
        <v>1939</v>
      </c>
      <c r="AC511" s="6">
        <f>2016-AB511</f>
        <v>77</v>
      </c>
      <c r="AD511" s="6" t="s">
        <v>48</v>
      </c>
    </row>
    <row r="512" spans="1:30" x14ac:dyDescent="0.2">
      <c r="A512">
        <v>10</v>
      </c>
      <c r="B512" s="6" t="s">
        <v>1478</v>
      </c>
      <c r="C512" s="6" t="s">
        <v>22</v>
      </c>
      <c r="D512" s="6" t="s">
        <v>23</v>
      </c>
      <c r="E512" s="6" t="s">
        <v>2767</v>
      </c>
      <c r="F512" s="6">
        <v>70</v>
      </c>
      <c r="G512" s="6">
        <v>81</v>
      </c>
      <c r="H512" s="7">
        <v>42426</v>
      </c>
      <c r="I512" s="7">
        <v>42436</v>
      </c>
      <c r="J512" s="3" t="s">
        <v>2535</v>
      </c>
      <c r="K512" s="17">
        <f>IF(J512="Januar",238.19,IF(J512="Februar",240.59,IF(J512="Mars",245.99,IF(J512="April",250.79,IF(J512="Mai",256.52,IF(J512="Juni",259.83,IF(J512="Juli",265.66,IF(J512="August",272.21,IF(J512="September",275.91,IF(J512="Oktober",281.13,IF(J512="November",284.38,IF(J512="Desember",287.34,0))))))))))))</f>
        <v>245.99</v>
      </c>
      <c r="L512" s="20">
        <f>$K$2/K512</f>
        <v>0.96829139395910402</v>
      </c>
      <c r="M512" s="6">
        <v>10</v>
      </c>
      <c r="N512" s="6">
        <v>2200000</v>
      </c>
      <c r="O512" s="6">
        <v>2600000</v>
      </c>
      <c r="P512" s="6">
        <f>O512-N512</f>
        <v>400000</v>
      </c>
      <c r="Q512" s="8">
        <f>P512/N512</f>
        <v>0.18181818181818182</v>
      </c>
      <c r="R512" s="6">
        <v>179106</v>
      </c>
      <c r="S512" s="9">
        <f>(N512+R512)/F512</f>
        <v>33987.228571428568</v>
      </c>
      <c r="T512" s="6">
        <v>39702</v>
      </c>
      <c r="U512" s="5">
        <f>T512-S512</f>
        <v>5714.7714285714319</v>
      </c>
      <c r="V512" s="4">
        <f>U512/S512</f>
        <v>0.16814467283088702</v>
      </c>
      <c r="W512" s="22">
        <f>S512*L512</f>
        <v>32909.540930235256</v>
      </c>
      <c r="X512" s="22">
        <f>T512*L512</f>
        <v>38443.104922964347</v>
      </c>
      <c r="Y512" s="22">
        <f>X512-W512</f>
        <v>5533.5639927290904</v>
      </c>
      <c r="Z512" s="8">
        <f>Y512/W512</f>
        <v>0.16814467283088697</v>
      </c>
      <c r="AA512" s="10">
        <v>2948</v>
      </c>
      <c r="AB512" s="6">
        <v>1988</v>
      </c>
      <c r="AC512" s="6">
        <f>2016-AB512</f>
        <v>28</v>
      </c>
      <c r="AD512" s="6" t="s">
        <v>719</v>
      </c>
    </row>
    <row r="513" spans="1:30" x14ac:dyDescent="0.2">
      <c r="A513">
        <v>10</v>
      </c>
      <c r="B513" s="2" t="s">
        <v>1707</v>
      </c>
      <c r="C513" s="2" t="s">
        <v>22</v>
      </c>
      <c r="D513" s="2" t="s">
        <v>23</v>
      </c>
      <c r="E513" s="6" t="s">
        <v>2767</v>
      </c>
      <c r="F513" s="2">
        <v>76</v>
      </c>
      <c r="G513" s="2">
        <v>81</v>
      </c>
      <c r="H513" s="3">
        <v>42426</v>
      </c>
      <c r="I513" s="3">
        <v>42436</v>
      </c>
      <c r="J513" s="7" t="s">
        <v>2535</v>
      </c>
      <c r="K513" s="17">
        <f>IF(J513="Januar",238.19,IF(J513="Februar",240.59,IF(J513="Mars",245.99,IF(J513="April",250.79,IF(J513="Mai",256.52,IF(J513="Juni",259.83,IF(J513="Juli",265.66,IF(J513="August",272.21,IF(J513="September",275.91,IF(J513="Oktober",281.13,IF(J513="November",284.38,IF(J513="Desember",287.34,0))))))))))))</f>
        <v>245.99</v>
      </c>
      <c r="L513" s="20">
        <f>$K$2/K513</f>
        <v>0.96829139395910402</v>
      </c>
      <c r="M513" s="2">
        <v>10</v>
      </c>
      <c r="N513" s="2">
        <v>3990000</v>
      </c>
      <c r="O513" s="2">
        <v>4550000</v>
      </c>
      <c r="P513" s="2">
        <f>O513-N513</f>
        <v>560000</v>
      </c>
      <c r="Q513" s="4">
        <f>P513/N513</f>
        <v>0.14035087719298245</v>
      </c>
      <c r="R513" s="2">
        <v>60526</v>
      </c>
      <c r="S513" s="9">
        <f>(N513+R513)/F513</f>
        <v>53296.394736842107</v>
      </c>
      <c r="T513" s="2">
        <v>60665</v>
      </c>
      <c r="U513" s="5">
        <f>T513-S513</f>
        <v>7368.6052631578932</v>
      </c>
      <c r="V513" s="4">
        <f>U513/S513</f>
        <v>0.13825710537347491</v>
      </c>
      <c r="W513" s="22">
        <f>S513*L513</f>
        <v>51606.440352731501</v>
      </c>
      <c r="X513" s="22">
        <f>T513*L513</f>
        <v>58741.397414529049</v>
      </c>
      <c r="Y513" s="22">
        <f>X513-W513</f>
        <v>7134.9570617975478</v>
      </c>
      <c r="Z513" s="8">
        <f>Y513/W513</f>
        <v>0.13825710537347494</v>
      </c>
      <c r="AA513" s="11">
        <v>1236</v>
      </c>
      <c r="AB513" s="2">
        <v>1975</v>
      </c>
      <c r="AC513" s="2">
        <f>2016-AB513</f>
        <v>41</v>
      </c>
      <c r="AD513" s="2" t="s">
        <v>88</v>
      </c>
    </row>
    <row r="514" spans="1:30" x14ac:dyDescent="0.2">
      <c r="A514">
        <v>10</v>
      </c>
      <c r="B514" s="2" t="s">
        <v>1927</v>
      </c>
      <c r="C514" s="2" t="s">
        <v>22</v>
      </c>
      <c r="D514" s="2" t="s">
        <v>23</v>
      </c>
      <c r="E514" s="6" t="s">
        <v>2767</v>
      </c>
      <c r="F514" s="2">
        <v>83</v>
      </c>
      <c r="G514" s="2">
        <v>96</v>
      </c>
      <c r="H514" s="3">
        <v>42426</v>
      </c>
      <c r="I514" s="3">
        <v>42436</v>
      </c>
      <c r="J514" s="7" t="s">
        <v>2535</v>
      </c>
      <c r="K514" s="17">
        <f>IF(J514="Januar",238.19,IF(J514="Februar",240.59,IF(J514="Mars",245.99,IF(J514="April",250.79,IF(J514="Mai",256.52,IF(J514="Juni",259.83,IF(J514="Juli",265.66,IF(J514="August",272.21,IF(J514="September",275.91,IF(J514="Oktober",281.13,IF(J514="November",284.38,IF(J514="Desember",287.34,0))))))))))))</f>
        <v>245.99</v>
      </c>
      <c r="L514" s="20">
        <f>$K$2/K514</f>
        <v>0.96829139395910402</v>
      </c>
      <c r="M514" s="2">
        <v>10</v>
      </c>
      <c r="N514" s="2">
        <v>5200000</v>
      </c>
      <c r="O514" s="2">
        <v>5900000</v>
      </c>
      <c r="P514" s="2">
        <f>O514-N514</f>
        <v>700000</v>
      </c>
      <c r="Q514" s="4">
        <f>P514/N514</f>
        <v>0.13461538461538461</v>
      </c>
      <c r="R514" s="2">
        <v>2251</v>
      </c>
      <c r="S514" s="9">
        <f>(N514+R514)/F514</f>
        <v>62677.722891566264</v>
      </c>
      <c r="T514" s="2">
        <v>71111</v>
      </c>
      <c r="U514" s="5">
        <f>T514-S514</f>
        <v>8433.2771084337364</v>
      </c>
      <c r="V514" s="4">
        <f>U514/S514</f>
        <v>0.13454983237064111</v>
      </c>
      <c r="W514" s="22">
        <f>S514*L514</f>
        <v>60690.299668857144</v>
      </c>
      <c r="X514" s="22">
        <f>T514*L514</f>
        <v>68856.169315825842</v>
      </c>
      <c r="Y514" s="22">
        <f>X514-W514</f>
        <v>8165.8696469686984</v>
      </c>
      <c r="Z514" s="8">
        <f>Y514/W514</f>
        <v>0.134549832370641</v>
      </c>
      <c r="AA514" s="11">
        <v>17798</v>
      </c>
      <c r="AB514" s="2">
        <v>2005</v>
      </c>
      <c r="AC514" s="2">
        <f>2016-AB514</f>
        <v>11</v>
      </c>
      <c r="AD514" s="2" t="s">
        <v>103</v>
      </c>
    </row>
    <row r="515" spans="1:30" x14ac:dyDescent="0.2">
      <c r="A515">
        <v>10</v>
      </c>
      <c r="B515" s="2" t="s">
        <v>539</v>
      </c>
      <c r="C515" s="2" t="s">
        <v>22</v>
      </c>
      <c r="D515" s="2" t="s">
        <v>23</v>
      </c>
      <c r="E515" s="6" t="s">
        <v>2767</v>
      </c>
      <c r="F515" s="2">
        <v>45</v>
      </c>
      <c r="G515" s="2">
        <v>50</v>
      </c>
      <c r="H515" s="3">
        <v>42425</v>
      </c>
      <c r="I515" s="3">
        <v>42436</v>
      </c>
      <c r="J515" s="7" t="s">
        <v>2535</v>
      </c>
      <c r="K515" s="17">
        <f>IF(J515="Januar",238.19,IF(J515="Februar",240.59,IF(J515="Mars",245.99,IF(J515="April",250.79,IF(J515="Mai",256.52,IF(J515="Juni",259.83,IF(J515="Juli",265.66,IF(J515="August",272.21,IF(J515="September",275.91,IF(J515="Oktober",281.13,IF(J515="November",284.38,IF(J515="Desember",287.34,0))))))))))))</f>
        <v>245.99</v>
      </c>
      <c r="L515" s="20">
        <f>$K$2/K515</f>
        <v>0.96829139395910402</v>
      </c>
      <c r="M515" s="2">
        <v>11</v>
      </c>
      <c r="N515" s="2">
        <v>2500000</v>
      </c>
      <c r="O515" s="2">
        <v>2875000</v>
      </c>
      <c r="P515" s="2">
        <f>O515-N515</f>
        <v>375000</v>
      </c>
      <c r="Q515" s="4">
        <f>P515/N515</f>
        <v>0.15</v>
      </c>
      <c r="R515" s="2">
        <v>30630</v>
      </c>
      <c r="S515" s="9">
        <f>(N515+R515)/F515</f>
        <v>56236.222222222219</v>
      </c>
      <c r="T515" s="2">
        <v>64570</v>
      </c>
      <c r="U515" s="5">
        <f>T515-S515</f>
        <v>8333.777777777781</v>
      </c>
      <c r="V515" s="4">
        <f>U515/S515</f>
        <v>0.14819234736014358</v>
      </c>
      <c r="W515" s="22">
        <f>S515*L515</f>
        <v>54453.050006549493</v>
      </c>
      <c r="X515" s="22">
        <f>T515*L515</f>
        <v>62522.575307939347</v>
      </c>
      <c r="Y515" s="22">
        <f>X515-W515</f>
        <v>8069.5253013898546</v>
      </c>
      <c r="Z515" s="8">
        <f>Y515/W515</f>
        <v>0.14819234736014364</v>
      </c>
      <c r="AA515" s="11">
        <v>1702</v>
      </c>
      <c r="AB515" s="2">
        <v>1990</v>
      </c>
      <c r="AC515" s="2">
        <f>2016-AB515</f>
        <v>26</v>
      </c>
      <c r="AD515" s="2" t="s">
        <v>83</v>
      </c>
    </row>
    <row r="516" spans="1:30" x14ac:dyDescent="0.2">
      <c r="A516">
        <v>10</v>
      </c>
      <c r="B516" s="2" t="s">
        <v>1473</v>
      </c>
      <c r="C516" s="2" t="s">
        <v>22</v>
      </c>
      <c r="D516" s="2" t="s">
        <v>23</v>
      </c>
      <c r="E516" s="6" t="s">
        <v>2767</v>
      </c>
      <c r="F516" s="2">
        <v>69</v>
      </c>
      <c r="G516" s="2">
        <v>75</v>
      </c>
      <c r="H516" s="3">
        <v>42425</v>
      </c>
      <c r="I516" s="3">
        <v>42436</v>
      </c>
      <c r="J516" s="7" t="s">
        <v>2535</v>
      </c>
      <c r="K516" s="17">
        <f>IF(J516="Januar",238.19,IF(J516="Februar",240.59,IF(J516="Mars",245.99,IF(J516="April",250.79,IF(J516="Mai",256.52,IF(J516="Juni",259.83,IF(J516="Juli",265.66,IF(J516="August",272.21,IF(J516="September",275.91,IF(J516="Oktober",281.13,IF(J516="November",284.38,IF(J516="Desember",287.34,0))))))))))))</f>
        <v>245.99</v>
      </c>
      <c r="L516" s="20">
        <f>$K$2/K516</f>
        <v>0.96829139395910402</v>
      </c>
      <c r="M516" s="2">
        <v>11</v>
      </c>
      <c r="N516" s="2">
        <v>4200000</v>
      </c>
      <c r="O516" s="2">
        <v>4450000</v>
      </c>
      <c r="P516" s="2">
        <f>O516-N516</f>
        <v>250000</v>
      </c>
      <c r="Q516" s="4">
        <f>P516/N516</f>
        <v>5.9523809523809521E-2</v>
      </c>
      <c r="R516" s="2"/>
      <c r="S516" s="9">
        <f>(N516+R516)/F516</f>
        <v>60869.565217391304</v>
      </c>
      <c r="T516" s="2">
        <v>64493</v>
      </c>
      <c r="U516" s="5">
        <f>T516-S516</f>
        <v>3623.434782608696</v>
      </c>
      <c r="V516" s="4">
        <f>U516/S516</f>
        <v>5.9527857142857146E-2</v>
      </c>
      <c r="W516" s="22">
        <f>S516*L516</f>
        <v>58939.476154032418</v>
      </c>
      <c r="X516" s="22">
        <f>T516*L516</f>
        <v>62448.016870604493</v>
      </c>
      <c r="Y516" s="22">
        <f>X516-W516</f>
        <v>3508.5407165720753</v>
      </c>
      <c r="Z516" s="8">
        <f>Y516/W516</f>
        <v>5.9527857142857118E-2</v>
      </c>
      <c r="AA516" s="11">
        <v>1359</v>
      </c>
      <c r="AB516" s="2">
        <v>1993</v>
      </c>
      <c r="AC516" s="2">
        <f>2016-AB516</f>
        <v>23</v>
      </c>
      <c r="AD516" s="2" t="s">
        <v>422</v>
      </c>
    </row>
    <row r="517" spans="1:30" x14ac:dyDescent="0.2">
      <c r="A517">
        <v>10</v>
      </c>
      <c r="B517" s="6" t="s">
        <v>1985</v>
      </c>
      <c r="C517" s="6" t="s">
        <v>22</v>
      </c>
      <c r="D517" s="6" t="s">
        <v>23</v>
      </c>
      <c r="E517" s="6" t="s">
        <v>2767</v>
      </c>
      <c r="F517" s="6">
        <v>86</v>
      </c>
      <c r="G517" s="6">
        <v>95</v>
      </c>
      <c r="H517" s="7">
        <v>42425</v>
      </c>
      <c r="I517" s="7">
        <v>42436</v>
      </c>
      <c r="J517" s="3" t="s">
        <v>2535</v>
      </c>
      <c r="K517" s="17">
        <f>IF(J517="Januar",238.19,IF(J517="Februar",240.59,IF(J517="Mars",245.99,IF(J517="April",250.79,IF(J517="Mai",256.52,IF(J517="Juni",259.83,IF(J517="Juli",265.66,IF(J517="August",272.21,IF(J517="September",275.91,IF(J517="Oktober",281.13,IF(J517="November",284.38,IF(J517="Desember",287.34,0))))))))))))</f>
        <v>245.99</v>
      </c>
      <c r="L517" s="20">
        <f>$K$2/K517</f>
        <v>0.96829139395910402</v>
      </c>
      <c r="M517" s="6">
        <v>11</v>
      </c>
      <c r="N517" s="6">
        <v>5390000</v>
      </c>
      <c r="O517" s="6">
        <v>5300000</v>
      </c>
      <c r="P517" s="6">
        <f>O517-N517</f>
        <v>-90000</v>
      </c>
      <c r="Q517" s="8">
        <f>P517/N517</f>
        <v>-1.6697588126159554E-2</v>
      </c>
      <c r="R517" s="6">
        <v>112623</v>
      </c>
      <c r="S517" s="9">
        <f>(N517+R517)/F517</f>
        <v>63983.988372093023</v>
      </c>
      <c r="T517" s="6">
        <v>62937</v>
      </c>
      <c r="U517" s="5">
        <f>T517-S517</f>
        <v>-1046.9883720930229</v>
      </c>
      <c r="V517" s="4">
        <f>U517/S517</f>
        <v>-1.6363287108711603E-2</v>
      </c>
      <c r="W517" s="22">
        <f>S517*L517</f>
        <v>61955.145291877059</v>
      </c>
      <c r="X517" s="22">
        <f>T517*L517</f>
        <v>60941.355461604129</v>
      </c>
      <c r="Y517" s="22">
        <f>X517-W517</f>
        <v>-1013.78983027293</v>
      </c>
      <c r="Z517" s="8">
        <f>Y517/W517</f>
        <v>-1.6363287108711662E-2</v>
      </c>
      <c r="AA517" s="6">
        <v>633</v>
      </c>
      <c r="AB517" s="6">
        <v>1892</v>
      </c>
      <c r="AC517" s="6">
        <f>2016-AB517</f>
        <v>124</v>
      </c>
      <c r="AD517" s="6" t="s">
        <v>37</v>
      </c>
    </row>
    <row r="518" spans="1:30" x14ac:dyDescent="0.2">
      <c r="A518">
        <v>10</v>
      </c>
      <c r="B518" s="2" t="s">
        <v>2435</v>
      </c>
      <c r="C518" s="2" t="s">
        <v>22</v>
      </c>
      <c r="D518" s="2" t="s">
        <v>23</v>
      </c>
      <c r="E518" s="6" t="s">
        <v>2767</v>
      </c>
      <c r="F518" s="2">
        <v>133</v>
      </c>
      <c r="G518" s="2">
        <v>144</v>
      </c>
      <c r="H518" s="3">
        <v>42425</v>
      </c>
      <c r="I518" s="3">
        <v>42436</v>
      </c>
      <c r="J518" s="7" t="s">
        <v>2535</v>
      </c>
      <c r="K518" s="17">
        <f>IF(J518="Januar",238.19,IF(J518="Februar",240.59,IF(J518="Mars",245.99,IF(J518="April",250.79,IF(J518="Mai",256.52,IF(J518="Juni",259.83,IF(J518="Juli",265.66,IF(J518="August",272.21,IF(J518="September",275.91,IF(J518="Oktober",281.13,IF(J518="November",284.38,IF(J518="Desember",287.34,0))))))))))))</f>
        <v>245.99</v>
      </c>
      <c r="L518" s="20">
        <f>$K$2/K518</f>
        <v>0.96829139395910402</v>
      </c>
      <c r="M518" s="2">
        <v>11</v>
      </c>
      <c r="N518" s="2">
        <v>8800000</v>
      </c>
      <c r="O518" s="2">
        <v>8800000</v>
      </c>
      <c r="P518" s="2">
        <f>O518-N518</f>
        <v>0</v>
      </c>
      <c r="Q518" s="4">
        <f>P518/N518</f>
        <v>0</v>
      </c>
      <c r="R518" s="2">
        <v>69419</v>
      </c>
      <c r="S518" s="9">
        <f>(N518+R518)/F518</f>
        <v>66687.360902255634</v>
      </c>
      <c r="T518" s="2">
        <v>66687</v>
      </c>
      <c r="U518" s="5">
        <f>T518-S518</f>
        <v>-0.36090225563384593</v>
      </c>
      <c r="V518" s="4">
        <f>U518/S518</f>
        <v>-5.4118539218072248E-6</v>
      </c>
      <c r="W518" s="22">
        <f>S518*L518</f>
        <v>64572.797647498963</v>
      </c>
      <c r="X518" s="22">
        <f>T518*L518</f>
        <v>64572.448188950773</v>
      </c>
      <c r="Y518" s="22">
        <f>X518-W518</f>
        <v>-0.34945854818943189</v>
      </c>
      <c r="Z518" s="8">
        <f>Y518/W518</f>
        <v>-5.4118539217878718E-6</v>
      </c>
      <c r="AA518" s="11">
        <v>16347</v>
      </c>
      <c r="AB518" s="2">
        <v>2003</v>
      </c>
      <c r="AC518" s="2">
        <f>2016-AB518</f>
        <v>13</v>
      </c>
      <c r="AD518" s="2" t="s">
        <v>61</v>
      </c>
    </row>
    <row r="519" spans="1:30" x14ac:dyDescent="0.2">
      <c r="A519">
        <v>10</v>
      </c>
      <c r="B519" s="2" t="s">
        <v>653</v>
      </c>
      <c r="C519" s="2" t="s">
        <v>22</v>
      </c>
      <c r="D519" s="2" t="s">
        <v>23</v>
      </c>
      <c r="E519" s="6" t="s">
        <v>2767</v>
      </c>
      <c r="F519" s="2">
        <v>48</v>
      </c>
      <c r="G519" s="2">
        <v>53</v>
      </c>
      <c r="H519" s="3">
        <v>42424</v>
      </c>
      <c r="I519" s="3">
        <v>42436</v>
      </c>
      <c r="J519" s="3" t="s">
        <v>2535</v>
      </c>
      <c r="K519" s="17">
        <f>IF(J519="Januar",238.19,IF(J519="Februar",240.59,IF(J519="Mars",245.99,IF(J519="April",250.79,IF(J519="Mai",256.52,IF(J519="Juni",259.83,IF(J519="Juli",265.66,IF(J519="August",272.21,IF(J519="September",275.91,IF(J519="Oktober",281.13,IF(J519="November",284.38,IF(J519="Desember",287.34,0))))))))))))</f>
        <v>245.99</v>
      </c>
      <c r="L519" s="20">
        <f>$K$2/K519</f>
        <v>0.96829139395910402</v>
      </c>
      <c r="M519" s="2">
        <v>12</v>
      </c>
      <c r="N519" s="2">
        <v>2490000</v>
      </c>
      <c r="O519" s="2">
        <v>2980000</v>
      </c>
      <c r="P519" s="2">
        <f>O519-N519</f>
        <v>490000</v>
      </c>
      <c r="Q519" s="4">
        <f>P519/N519</f>
        <v>0.19678714859437751</v>
      </c>
      <c r="R519" s="2"/>
      <c r="S519" s="9">
        <f>(N519+R519)/F519</f>
        <v>51875</v>
      </c>
      <c r="T519" s="2">
        <v>62083</v>
      </c>
      <c r="U519" s="5">
        <f>T519-S519</f>
        <v>10208</v>
      </c>
      <c r="V519" s="4">
        <f>U519/S519</f>
        <v>0.19678072289156626</v>
      </c>
      <c r="W519" s="22">
        <f>S519*L519</f>
        <v>50230.11606162852</v>
      </c>
      <c r="X519" s="22">
        <f>T519*L519</f>
        <v>60114.434611163051</v>
      </c>
      <c r="Y519" s="22">
        <f>X519-W519</f>
        <v>9884.3185495345315</v>
      </c>
      <c r="Z519" s="8">
        <f>Y519/W519</f>
        <v>0.19678072289156623</v>
      </c>
      <c r="AA519" s="11">
        <v>10989</v>
      </c>
      <c r="AB519" s="2">
        <v>2006</v>
      </c>
      <c r="AC519" s="2">
        <f>2016-AB519</f>
        <v>10</v>
      </c>
      <c r="AD519" s="2" t="s">
        <v>37</v>
      </c>
    </row>
    <row r="520" spans="1:30" x14ac:dyDescent="0.2">
      <c r="A520">
        <v>10</v>
      </c>
      <c r="B520" s="6" t="s">
        <v>1478</v>
      </c>
      <c r="C520" s="6" t="s">
        <v>22</v>
      </c>
      <c r="D520" s="6" t="s">
        <v>23</v>
      </c>
      <c r="E520" s="6" t="s">
        <v>2767</v>
      </c>
      <c r="F520" s="6">
        <v>79</v>
      </c>
      <c r="G520" s="6">
        <v>92</v>
      </c>
      <c r="H520" s="7">
        <v>42412</v>
      </c>
      <c r="I520" s="7">
        <v>42436</v>
      </c>
      <c r="J520" s="3" t="s">
        <v>2535</v>
      </c>
      <c r="K520" s="17">
        <f>IF(J520="Januar",238.19,IF(J520="Februar",240.59,IF(J520="Mars",245.99,IF(J520="April",250.79,IF(J520="Mai",256.52,IF(J520="Juni",259.83,IF(J520="Juli",265.66,IF(J520="August",272.21,IF(J520="September",275.91,IF(J520="Oktober",281.13,IF(J520="November",284.38,IF(J520="Desember",287.34,0))))))))))))</f>
        <v>245.99</v>
      </c>
      <c r="L520" s="20">
        <f>$K$2/K520</f>
        <v>0.96829139395910402</v>
      </c>
      <c r="M520" s="6">
        <v>24</v>
      </c>
      <c r="N520" s="6">
        <v>2600000</v>
      </c>
      <c r="O520" s="6">
        <v>2450000</v>
      </c>
      <c r="P520" s="6">
        <f>O520-N520</f>
        <v>-150000</v>
      </c>
      <c r="Q520" s="8">
        <f>P520/N520</f>
        <v>-5.7692307692307696E-2</v>
      </c>
      <c r="R520" s="6">
        <v>179945</v>
      </c>
      <c r="S520" s="9">
        <f>(N520+R520)/F520</f>
        <v>35189.177215189877</v>
      </c>
      <c r="T520" s="6">
        <v>33290</v>
      </c>
      <c r="U520" s="5">
        <f>T520-S520</f>
        <v>-1899.1772151898767</v>
      </c>
      <c r="V520" s="4">
        <f>U520/S520</f>
        <v>-5.3970492221968508E-2</v>
      </c>
      <c r="W520" s="22">
        <f>S520*L520</f>
        <v>34073.377457970149</v>
      </c>
      <c r="X520" s="22">
        <f>T520*L520</f>
        <v>32234.420504898571</v>
      </c>
      <c r="Y520" s="22">
        <f>X520-W520</f>
        <v>-1838.956953071578</v>
      </c>
      <c r="Z520" s="8">
        <f>Y520/W520</f>
        <v>-5.3970492221968598E-2</v>
      </c>
      <c r="AA520" s="10">
        <v>3330</v>
      </c>
      <c r="AB520" s="6">
        <v>1989</v>
      </c>
      <c r="AC520" s="6">
        <f>2016-AB520</f>
        <v>27</v>
      </c>
      <c r="AD520" s="6" t="s">
        <v>719</v>
      </c>
    </row>
    <row r="521" spans="1:30" x14ac:dyDescent="0.2">
      <c r="A521">
        <v>10</v>
      </c>
      <c r="B521" s="2" t="s">
        <v>111</v>
      </c>
      <c r="C521" s="2" t="s">
        <v>22</v>
      </c>
      <c r="D521" s="2" t="s">
        <v>23</v>
      </c>
      <c r="E521" s="6" t="s">
        <v>2767</v>
      </c>
      <c r="F521" s="2">
        <v>27</v>
      </c>
      <c r="G521" s="2">
        <v>30</v>
      </c>
      <c r="H521" s="3">
        <v>42427</v>
      </c>
      <c r="I521" s="3">
        <v>42437</v>
      </c>
      <c r="J521" s="7" t="s">
        <v>2535</v>
      </c>
      <c r="K521" s="17">
        <f>IF(J521="Januar",238.19,IF(J521="Februar",240.59,IF(J521="Mars",245.99,IF(J521="April",250.79,IF(J521="Mai",256.52,IF(J521="Juni",259.83,IF(J521="Juli",265.66,IF(J521="August",272.21,IF(J521="September",275.91,IF(J521="Oktober",281.13,IF(J521="November",284.38,IF(J521="Desember",287.34,0))))))))))))</f>
        <v>245.99</v>
      </c>
      <c r="L521" s="20">
        <f>$K$2/K521</f>
        <v>0.96829139395910402</v>
      </c>
      <c r="M521" s="2">
        <v>10</v>
      </c>
      <c r="N521" s="2">
        <v>2300000</v>
      </c>
      <c r="O521" s="2">
        <v>2950000</v>
      </c>
      <c r="P521" s="2">
        <f>O521-N521</f>
        <v>650000</v>
      </c>
      <c r="Q521" s="4">
        <f>P521/N521</f>
        <v>0.28260869565217389</v>
      </c>
      <c r="R521" s="2"/>
      <c r="S521" s="9">
        <f>(N521+R521)/F521</f>
        <v>85185.185185185182</v>
      </c>
      <c r="T521" s="2">
        <v>109259</v>
      </c>
      <c r="U521" s="5">
        <f>T521-S521</f>
        <v>24073.814814814818</v>
      </c>
      <c r="V521" s="4">
        <f>U521/S521</f>
        <v>0.28260565217391309</v>
      </c>
      <c r="W521" s="22">
        <f>S521*L521</f>
        <v>82484.081707627382</v>
      </c>
      <c r="X521" s="22">
        <f>T521*L521</f>
        <v>105794.54941257775</v>
      </c>
      <c r="Y521" s="22">
        <f>X521-W521</f>
        <v>23310.467704950366</v>
      </c>
      <c r="Z521" s="8">
        <f>Y521/W521</f>
        <v>0.28260565217391304</v>
      </c>
      <c r="AA521" s="2">
        <v>335</v>
      </c>
      <c r="AB521" s="2">
        <v>2013</v>
      </c>
      <c r="AC521" s="2">
        <f>2016-AB521</f>
        <v>3</v>
      </c>
      <c r="AD521" s="2" t="s">
        <v>112</v>
      </c>
    </row>
    <row r="522" spans="1:30" x14ac:dyDescent="0.2">
      <c r="A522">
        <v>10</v>
      </c>
      <c r="B522" s="2" t="s">
        <v>132</v>
      </c>
      <c r="C522" s="2" t="s">
        <v>22</v>
      </c>
      <c r="D522" s="2" t="s">
        <v>23</v>
      </c>
      <c r="E522" s="6" t="s">
        <v>2767</v>
      </c>
      <c r="F522" s="2">
        <v>28</v>
      </c>
      <c r="G522" s="2">
        <v>31</v>
      </c>
      <c r="H522" s="3">
        <v>42427</v>
      </c>
      <c r="I522" s="3">
        <v>42437</v>
      </c>
      <c r="J522" s="3" t="s">
        <v>2535</v>
      </c>
      <c r="K522" s="17">
        <f>IF(J522="Januar",238.19,IF(J522="Februar",240.59,IF(J522="Mars",245.99,IF(J522="April",250.79,IF(J522="Mai",256.52,IF(J522="Juni",259.83,IF(J522="Juli",265.66,IF(J522="August",272.21,IF(J522="September",275.91,IF(J522="Oktober",281.13,IF(J522="November",284.38,IF(J522="Desember",287.34,0))))))))))))</f>
        <v>245.99</v>
      </c>
      <c r="L522" s="20">
        <f>$K$2/K522</f>
        <v>0.96829139395910402</v>
      </c>
      <c r="M522" s="2">
        <v>10</v>
      </c>
      <c r="N522" s="2">
        <v>2300000</v>
      </c>
      <c r="O522" s="2">
        <v>2300000</v>
      </c>
      <c r="P522" s="2">
        <f>O522-N522</f>
        <v>0</v>
      </c>
      <c r="Q522" s="4">
        <f>P522/N522</f>
        <v>0</v>
      </c>
      <c r="R522" s="2"/>
      <c r="S522" s="9">
        <f>(N522+R522)/F522</f>
        <v>82142.857142857145</v>
      </c>
      <c r="T522" s="2">
        <v>82143</v>
      </c>
      <c r="U522" s="5">
        <f>T522-S522</f>
        <v>0.14285714285506401</v>
      </c>
      <c r="V522" s="4">
        <f>U522/S522</f>
        <v>1.7391304347573009E-6</v>
      </c>
      <c r="W522" s="22">
        <f>S522*L522</f>
        <v>79538.221646640683</v>
      </c>
      <c r="X522" s="22">
        <f>T522*L522</f>
        <v>79538.359973982675</v>
      </c>
      <c r="Y522" s="22">
        <f>X522-W522</f>
        <v>0.13832734199240804</v>
      </c>
      <c r="Z522" s="8">
        <f>Y522/W522</f>
        <v>1.7391304347606109E-6</v>
      </c>
      <c r="AA522" s="2">
        <v>426</v>
      </c>
      <c r="AB522" s="2">
        <v>1891</v>
      </c>
      <c r="AC522" s="2">
        <f>2016-AB522</f>
        <v>125</v>
      </c>
      <c r="AD522" s="2" t="s">
        <v>65</v>
      </c>
    </row>
    <row r="523" spans="1:30" x14ac:dyDescent="0.2">
      <c r="A523">
        <v>10</v>
      </c>
      <c r="B523" s="2" t="s">
        <v>262</v>
      </c>
      <c r="C523" s="2" t="s">
        <v>22</v>
      </c>
      <c r="D523" s="2" t="s">
        <v>23</v>
      </c>
      <c r="E523" s="6" t="s">
        <v>2767</v>
      </c>
      <c r="F523" s="2">
        <v>38</v>
      </c>
      <c r="G523" s="2">
        <v>46</v>
      </c>
      <c r="H523" s="3">
        <v>42427</v>
      </c>
      <c r="I523" s="3">
        <v>42437</v>
      </c>
      <c r="J523" s="7" t="s">
        <v>2535</v>
      </c>
      <c r="K523" s="17">
        <f>IF(J523="Januar",238.19,IF(J523="Februar",240.59,IF(J523="Mars",245.99,IF(J523="April",250.79,IF(J523="Mai",256.52,IF(J523="Juni",259.83,IF(J523="Juli",265.66,IF(J523="August",272.21,IF(J523="September",275.91,IF(J523="Oktober",281.13,IF(J523="November",284.38,IF(J523="Desember",287.34,0))))))))))))</f>
        <v>245.99</v>
      </c>
      <c r="L523" s="20">
        <f>$K$2/K523</f>
        <v>0.96829139395910402</v>
      </c>
      <c r="M523" s="2">
        <v>10</v>
      </c>
      <c r="N523" s="2">
        <v>2650000</v>
      </c>
      <c r="O523" s="2">
        <v>3125000</v>
      </c>
      <c r="P523" s="2">
        <f>O523-N523</f>
        <v>475000</v>
      </c>
      <c r="Q523" s="4">
        <f>P523/N523</f>
        <v>0.17924528301886791</v>
      </c>
      <c r="R523" s="2"/>
      <c r="S523" s="9">
        <f>(N523+R523)/F523</f>
        <v>69736.84210526316</v>
      </c>
      <c r="T523" s="2">
        <v>82237</v>
      </c>
      <c r="U523" s="5">
        <f>T523-S523</f>
        <v>12500.15789473684</v>
      </c>
      <c r="V523" s="4">
        <f>U523/S523</f>
        <v>0.17924754716981128</v>
      </c>
      <c r="W523" s="22">
        <f>S523*L523</f>
        <v>67525.584052411199</v>
      </c>
      <c r="X523" s="22">
        <f>T523*L523</f>
        <v>79629.379365014844</v>
      </c>
      <c r="Y523" s="22">
        <f>X523-W523</f>
        <v>12103.795312603645</v>
      </c>
      <c r="Z523" s="8">
        <f>Y523/W523</f>
        <v>0.17924754716981145</v>
      </c>
      <c r="AA523" s="2"/>
      <c r="AB523" s="2">
        <v>2005</v>
      </c>
      <c r="AC523" s="2">
        <f>2016-AB523</f>
        <v>11</v>
      </c>
      <c r="AD523" s="2" t="s">
        <v>34</v>
      </c>
    </row>
    <row r="524" spans="1:30" x14ac:dyDescent="0.2">
      <c r="A524">
        <v>10</v>
      </c>
      <c r="B524" s="2" t="s">
        <v>506</v>
      </c>
      <c r="C524" s="2" t="s">
        <v>22</v>
      </c>
      <c r="D524" s="2" t="s">
        <v>23</v>
      </c>
      <c r="E524" s="6" t="s">
        <v>2767</v>
      </c>
      <c r="F524" s="2">
        <v>44</v>
      </c>
      <c r="G524" s="2">
        <v>49</v>
      </c>
      <c r="H524" s="3">
        <v>42427</v>
      </c>
      <c r="I524" s="3">
        <v>42437</v>
      </c>
      <c r="J524" s="3" t="s">
        <v>2535</v>
      </c>
      <c r="K524" s="17">
        <f>IF(J524="Januar",238.19,IF(J524="Februar",240.59,IF(J524="Mars",245.99,IF(J524="April",250.79,IF(J524="Mai",256.52,IF(J524="Juni",259.83,IF(J524="Juli",265.66,IF(J524="August",272.21,IF(J524="September",275.91,IF(J524="Oktober",281.13,IF(J524="November",284.38,IF(J524="Desember",287.34,0))))))))))))</f>
        <v>245.99</v>
      </c>
      <c r="L524" s="20">
        <f>$K$2/K524</f>
        <v>0.96829139395910402</v>
      </c>
      <c r="M524" s="2">
        <v>10</v>
      </c>
      <c r="N524" s="2">
        <v>2380000</v>
      </c>
      <c r="O524" s="2">
        <v>2380000</v>
      </c>
      <c r="P524" s="2">
        <f>O524-N524</f>
        <v>0</v>
      </c>
      <c r="Q524" s="4">
        <f>P524/N524</f>
        <v>0</v>
      </c>
      <c r="R524" s="2">
        <v>160907</v>
      </c>
      <c r="S524" s="9">
        <f>(N524+R524)/F524</f>
        <v>57747.88636363636</v>
      </c>
      <c r="T524" s="2">
        <v>57748</v>
      </c>
      <c r="U524" s="5">
        <f>T524-S524</f>
        <v>0.11363636363967089</v>
      </c>
      <c r="V524" s="4">
        <f>U524/S524</f>
        <v>1.9678012615753033E-6</v>
      </c>
      <c r="W524" s="22">
        <f>S524*L524</f>
        <v>55916.781385237387</v>
      </c>
      <c r="X524" s="22">
        <f>T524*L524</f>
        <v>55916.891418350337</v>
      </c>
      <c r="Y524" s="22">
        <f>X524-W524</f>
        <v>0.11003311294916784</v>
      </c>
      <c r="Z524" s="8">
        <f>Y524/W524</f>
        <v>1.9678012615049717E-6</v>
      </c>
      <c r="AA524" s="11">
        <v>2266</v>
      </c>
      <c r="AB524" s="2">
        <v>1935</v>
      </c>
      <c r="AC524" s="2">
        <f>2016-AB524</f>
        <v>81</v>
      </c>
      <c r="AD524" s="2" t="s">
        <v>161</v>
      </c>
    </row>
    <row r="525" spans="1:30" x14ac:dyDescent="0.2">
      <c r="A525">
        <v>10</v>
      </c>
      <c r="B525" s="2" t="s">
        <v>738</v>
      </c>
      <c r="C525" s="2" t="s">
        <v>22</v>
      </c>
      <c r="D525" s="2" t="s">
        <v>23</v>
      </c>
      <c r="E525" s="6" t="s">
        <v>2767</v>
      </c>
      <c r="F525" s="2">
        <v>51</v>
      </c>
      <c r="G525" s="2">
        <v>57</v>
      </c>
      <c r="H525" s="3">
        <v>42427</v>
      </c>
      <c r="I525" s="3">
        <v>42437</v>
      </c>
      <c r="J525" s="3" t="s">
        <v>2535</v>
      </c>
      <c r="K525" s="17">
        <f>IF(J525="Januar",238.19,IF(J525="Februar",240.59,IF(J525="Mars",245.99,IF(J525="April",250.79,IF(J525="Mai",256.52,IF(J525="Juni",259.83,IF(J525="Juli",265.66,IF(J525="August",272.21,IF(J525="September",275.91,IF(J525="Oktober",281.13,IF(J525="November",284.38,IF(J525="Desember",287.34,0))))))))))))</f>
        <v>245.99</v>
      </c>
      <c r="L525" s="20">
        <f>$K$2/K525</f>
        <v>0.96829139395910402</v>
      </c>
      <c r="M525" s="2">
        <v>10</v>
      </c>
      <c r="N525" s="2">
        <v>3450000</v>
      </c>
      <c r="O525" s="2">
        <v>3600000</v>
      </c>
      <c r="P525" s="2">
        <f>O525-N525</f>
        <v>150000</v>
      </c>
      <c r="Q525" s="4">
        <f>P525/N525</f>
        <v>4.3478260869565216E-2</v>
      </c>
      <c r="R525" s="2"/>
      <c r="S525" s="9">
        <f>(N525+R525)/F525</f>
        <v>67647.058823529413</v>
      </c>
      <c r="T525" s="2">
        <v>70588</v>
      </c>
      <c r="U525" s="5">
        <f>T525-S525</f>
        <v>2940.9411764705874</v>
      </c>
      <c r="V525" s="4">
        <f>U525/S525</f>
        <v>4.3474782608695639E-2</v>
      </c>
      <c r="W525" s="22">
        <f>S525*L525</f>
        <v>65502.064885468804</v>
      </c>
      <c r="X525" s="22">
        <f>T525*L525</f>
        <v>68349.752916785234</v>
      </c>
      <c r="Y525" s="22">
        <f>X525-W525</f>
        <v>2847.6880313164293</v>
      </c>
      <c r="Z525" s="8">
        <f>Y525/W525</f>
        <v>4.347478260869559E-2</v>
      </c>
      <c r="AA525" s="2">
        <v>602</v>
      </c>
      <c r="AB525" s="2">
        <v>2002</v>
      </c>
      <c r="AC525" s="2">
        <f>2016-AB525</f>
        <v>14</v>
      </c>
      <c r="AD525" s="2" t="s">
        <v>67</v>
      </c>
    </row>
    <row r="526" spans="1:30" x14ac:dyDescent="0.2">
      <c r="A526">
        <v>10</v>
      </c>
      <c r="B526" s="2" t="s">
        <v>820</v>
      </c>
      <c r="C526" s="2" t="s">
        <v>22</v>
      </c>
      <c r="D526" s="2" t="s">
        <v>23</v>
      </c>
      <c r="E526" s="6" t="s">
        <v>2767</v>
      </c>
      <c r="F526" s="2">
        <v>52</v>
      </c>
      <c r="G526" s="2">
        <v>58</v>
      </c>
      <c r="H526" s="3">
        <v>42427</v>
      </c>
      <c r="I526" s="3">
        <v>42437</v>
      </c>
      <c r="J526" s="7" t="s">
        <v>2535</v>
      </c>
      <c r="K526" s="17">
        <f>IF(J526="Januar",238.19,IF(J526="Februar",240.59,IF(J526="Mars",245.99,IF(J526="April",250.79,IF(J526="Mai",256.52,IF(J526="Juni",259.83,IF(J526="Juli",265.66,IF(J526="August",272.21,IF(J526="September",275.91,IF(J526="Oktober",281.13,IF(J526="November",284.38,IF(J526="Desember",287.34,0))))))))))))</f>
        <v>245.99</v>
      </c>
      <c r="L526" s="20">
        <f>$K$2/K526</f>
        <v>0.96829139395910402</v>
      </c>
      <c r="M526" s="2">
        <v>10</v>
      </c>
      <c r="N526" s="2">
        <v>3100000</v>
      </c>
      <c r="O526" s="2">
        <v>3310000</v>
      </c>
      <c r="P526" s="2">
        <f>O526-N526</f>
        <v>210000</v>
      </c>
      <c r="Q526" s="4">
        <f>P526/N526</f>
        <v>6.7741935483870974E-2</v>
      </c>
      <c r="R526" s="2">
        <v>85090</v>
      </c>
      <c r="S526" s="9">
        <f>(N526+R526)/F526</f>
        <v>61251.730769230766</v>
      </c>
      <c r="T526" s="2">
        <v>65290</v>
      </c>
      <c r="U526" s="5">
        <f>T526-S526</f>
        <v>4038.2692307692341</v>
      </c>
      <c r="V526" s="4">
        <f>U526/S526</f>
        <v>6.5929063228982593E-2</v>
      </c>
      <c r="W526" s="22">
        <f>S526*L526</f>
        <v>59309.523768946201</v>
      </c>
      <c r="X526" s="22">
        <f>T526*L526</f>
        <v>63219.745111589902</v>
      </c>
      <c r="Y526" s="22">
        <f>X526-W526</f>
        <v>3910.2213426437011</v>
      </c>
      <c r="Z526" s="8">
        <f>Y526/W526</f>
        <v>6.5929063228982607E-2</v>
      </c>
      <c r="AA526" s="11">
        <v>1445</v>
      </c>
      <c r="AB526" s="2">
        <v>1935</v>
      </c>
      <c r="AC526" s="2">
        <f>2016-AB526</f>
        <v>81</v>
      </c>
      <c r="AD526" s="2" t="s">
        <v>123</v>
      </c>
    </row>
    <row r="527" spans="1:30" x14ac:dyDescent="0.2">
      <c r="A527">
        <v>10</v>
      </c>
      <c r="B527" s="2" t="s">
        <v>1147</v>
      </c>
      <c r="C527" s="2" t="s">
        <v>22</v>
      </c>
      <c r="D527" s="2" t="s">
        <v>23</v>
      </c>
      <c r="E527" s="6" t="s">
        <v>2767</v>
      </c>
      <c r="F527" s="2">
        <v>60</v>
      </c>
      <c r="G527" s="2">
        <v>69</v>
      </c>
      <c r="H527" s="3">
        <v>42427</v>
      </c>
      <c r="I527" s="3">
        <v>42437</v>
      </c>
      <c r="J527" s="7" t="s">
        <v>2535</v>
      </c>
      <c r="K527" s="17">
        <f>IF(J527="Januar",238.19,IF(J527="Februar",240.59,IF(J527="Mars",245.99,IF(J527="April",250.79,IF(J527="Mai",256.52,IF(J527="Juni",259.83,IF(J527="Juli",265.66,IF(J527="August",272.21,IF(J527="September",275.91,IF(J527="Oktober",281.13,IF(J527="November",284.38,IF(J527="Desember",287.34,0))))))))))))</f>
        <v>245.99</v>
      </c>
      <c r="L527" s="20">
        <f>$K$2/K527</f>
        <v>0.96829139395910402</v>
      </c>
      <c r="M527" s="2">
        <v>10</v>
      </c>
      <c r="N527" s="2">
        <v>3650000</v>
      </c>
      <c r="O527" s="2">
        <v>4400000</v>
      </c>
      <c r="P527" s="2">
        <f>O527-N527</f>
        <v>750000</v>
      </c>
      <c r="Q527" s="4">
        <f>P527/N527</f>
        <v>0.20547945205479451</v>
      </c>
      <c r="R527" s="2"/>
      <c r="S527" s="9">
        <f>(N527+R527)/F527</f>
        <v>60833.333333333336</v>
      </c>
      <c r="T527" s="2">
        <v>73333</v>
      </c>
      <c r="U527" s="5">
        <f>T527-S527</f>
        <v>12499.666666666664</v>
      </c>
      <c r="V527" s="4">
        <f>U527/S527</f>
        <v>0.20547397260273967</v>
      </c>
      <c r="W527" s="22">
        <f>S527*L527</f>
        <v>58904.393132512167</v>
      </c>
      <c r="X527" s="22">
        <f>T527*L527</f>
        <v>71007.712793202969</v>
      </c>
      <c r="Y527" s="22">
        <f>X527-W527</f>
        <v>12103.319660690802</v>
      </c>
      <c r="Z527" s="8">
        <f>Y527/W527</f>
        <v>0.2054739726027395</v>
      </c>
      <c r="AA527" s="11">
        <v>2958</v>
      </c>
      <c r="AB527" s="2">
        <v>2009</v>
      </c>
      <c r="AC527" s="2">
        <f>2016-AB527</f>
        <v>7</v>
      </c>
      <c r="AD527" s="2" t="s">
        <v>217</v>
      </c>
    </row>
    <row r="528" spans="1:30" x14ac:dyDescent="0.2">
      <c r="A528">
        <v>10</v>
      </c>
      <c r="B528" s="6" t="s">
        <v>1208</v>
      </c>
      <c r="C528" s="6" t="s">
        <v>22</v>
      </c>
      <c r="D528" s="6" t="s">
        <v>23</v>
      </c>
      <c r="E528" s="6" t="s">
        <v>2767</v>
      </c>
      <c r="F528" s="6">
        <v>62</v>
      </c>
      <c r="G528" s="6"/>
      <c r="H528" s="7">
        <v>42427</v>
      </c>
      <c r="I528" s="7">
        <v>42437</v>
      </c>
      <c r="J528" s="3" t="s">
        <v>2535</v>
      </c>
      <c r="K528" s="17">
        <f>IF(J528="Januar",238.19,IF(J528="Februar",240.59,IF(J528="Mars",245.99,IF(J528="April",250.79,IF(J528="Mai",256.52,IF(J528="Juni",259.83,IF(J528="Juli",265.66,IF(J528="August",272.21,IF(J528="September",275.91,IF(J528="Oktober",281.13,IF(J528="November",284.38,IF(J528="Desember",287.34,0))))))))))))</f>
        <v>245.99</v>
      </c>
      <c r="L528" s="20">
        <f>$K$2/K528</f>
        <v>0.96829139395910402</v>
      </c>
      <c r="M528" s="6">
        <v>10</v>
      </c>
      <c r="N528" s="6">
        <v>2590000</v>
      </c>
      <c r="O528" s="6">
        <v>2810000</v>
      </c>
      <c r="P528" s="6">
        <f>O528-N528</f>
        <v>220000</v>
      </c>
      <c r="Q528" s="8">
        <f>P528/N528</f>
        <v>8.4942084942084939E-2</v>
      </c>
      <c r="R528" s="6"/>
      <c r="S528" s="9">
        <f>(N528+R528)/F528</f>
        <v>41774.193548387098</v>
      </c>
      <c r="T528" s="6">
        <v>45323</v>
      </c>
      <c r="U528" s="5">
        <f>T528-S528</f>
        <v>3548.8064516129016</v>
      </c>
      <c r="V528" s="4">
        <f>U528/S528</f>
        <v>8.4952123552123504E-2</v>
      </c>
      <c r="W528" s="22">
        <f>S528*L528</f>
        <v>40449.592102485156</v>
      </c>
      <c r="X528" s="22">
        <f>T528*L528</f>
        <v>43885.870848408471</v>
      </c>
      <c r="Y528" s="22">
        <f>X528-W528</f>
        <v>3436.278745923315</v>
      </c>
      <c r="Z528" s="8">
        <f>Y528/W528</f>
        <v>8.4952123552123421E-2</v>
      </c>
      <c r="AA528" s="10">
        <v>2653</v>
      </c>
      <c r="AB528" s="6">
        <v>2014</v>
      </c>
      <c r="AC528" s="6">
        <f>2016-AB528</f>
        <v>2</v>
      </c>
      <c r="AD528" s="6" t="s">
        <v>37</v>
      </c>
    </row>
    <row r="529" spans="1:30" x14ac:dyDescent="0.2">
      <c r="A529">
        <v>10</v>
      </c>
      <c r="B529" s="6" t="s">
        <v>1145</v>
      </c>
      <c r="C529" s="6" t="s">
        <v>22</v>
      </c>
      <c r="D529" s="6" t="s">
        <v>23</v>
      </c>
      <c r="E529" s="6" t="s">
        <v>2767</v>
      </c>
      <c r="F529" s="6">
        <v>65</v>
      </c>
      <c r="G529" s="6">
        <v>71</v>
      </c>
      <c r="H529" s="7">
        <v>42427</v>
      </c>
      <c r="I529" s="7">
        <v>42437</v>
      </c>
      <c r="J529" s="7" t="s">
        <v>2535</v>
      </c>
      <c r="K529" s="17">
        <f>IF(J529="Januar",238.19,IF(J529="Februar",240.59,IF(J529="Mars",245.99,IF(J529="April",250.79,IF(J529="Mai",256.52,IF(J529="Juni",259.83,IF(J529="Juli",265.66,IF(J529="August",272.21,IF(J529="September",275.91,IF(J529="Oktober",281.13,IF(J529="November",284.38,IF(J529="Desember",287.34,0))))))))))))</f>
        <v>245.99</v>
      </c>
      <c r="L529" s="20">
        <f>$K$2/K529</f>
        <v>0.96829139395910402</v>
      </c>
      <c r="M529" s="6">
        <v>10</v>
      </c>
      <c r="N529" s="6">
        <v>2800000</v>
      </c>
      <c r="O529" s="6">
        <v>3150000</v>
      </c>
      <c r="P529" s="6">
        <f>O529-N529</f>
        <v>350000</v>
      </c>
      <c r="Q529" s="8">
        <f>P529/N529</f>
        <v>0.125</v>
      </c>
      <c r="R529" s="6">
        <v>3061</v>
      </c>
      <c r="S529" s="9">
        <f>(N529+R529)/F529</f>
        <v>43124.015384615384</v>
      </c>
      <c r="T529" s="6">
        <v>48509</v>
      </c>
      <c r="U529" s="5">
        <f>T529-S529</f>
        <v>5384.9846153846156</v>
      </c>
      <c r="V529" s="4">
        <f>U529/S529</f>
        <v>0.12487205950922937</v>
      </c>
      <c r="W529" s="22">
        <f>S529*L529</f>
        <v>41756.612969883077</v>
      </c>
      <c r="X529" s="22">
        <f>T529*L529</f>
        <v>46970.847229562176</v>
      </c>
      <c r="Y529" s="22">
        <f>X529-W529</f>
        <v>5214.2342596790986</v>
      </c>
      <c r="Z529" s="8">
        <f>Y529/W529</f>
        <v>0.12487205950922937</v>
      </c>
      <c r="AA529" s="6">
        <v>972</v>
      </c>
      <c r="AB529" s="6">
        <v>1989</v>
      </c>
      <c r="AC529" s="6">
        <f>2016-AB529</f>
        <v>27</v>
      </c>
      <c r="AD529" s="6" t="s">
        <v>433</v>
      </c>
    </row>
    <row r="530" spans="1:30" x14ac:dyDescent="0.2">
      <c r="A530">
        <v>10</v>
      </c>
      <c r="B530" s="2" t="s">
        <v>1303</v>
      </c>
      <c r="C530" s="2" t="s">
        <v>22</v>
      </c>
      <c r="D530" s="2" t="s">
        <v>23</v>
      </c>
      <c r="E530" s="6" t="s">
        <v>2767</v>
      </c>
      <c r="F530" s="2">
        <v>65</v>
      </c>
      <c r="G530" s="2">
        <v>72</v>
      </c>
      <c r="H530" s="3">
        <v>42427</v>
      </c>
      <c r="I530" s="3">
        <v>42437</v>
      </c>
      <c r="J530" s="3" t="s">
        <v>2535</v>
      </c>
      <c r="K530" s="17">
        <f>IF(J530="Januar",238.19,IF(J530="Februar",240.59,IF(J530="Mars",245.99,IF(J530="April",250.79,IF(J530="Mai",256.52,IF(J530="Juni",259.83,IF(J530="Juli",265.66,IF(J530="August",272.21,IF(J530="September",275.91,IF(J530="Oktober",281.13,IF(J530="November",284.38,IF(J530="Desember",287.34,0))))))))))))</f>
        <v>245.99</v>
      </c>
      <c r="L530" s="20">
        <f>$K$2/K530</f>
        <v>0.96829139395910402</v>
      </c>
      <c r="M530" s="2">
        <v>10</v>
      </c>
      <c r="N530" s="2">
        <v>4000000</v>
      </c>
      <c r="O530" s="2">
        <v>4700000</v>
      </c>
      <c r="P530" s="2">
        <f>O530-N530</f>
        <v>700000</v>
      </c>
      <c r="Q530" s="4">
        <f>P530/N530</f>
        <v>0.17499999999999999</v>
      </c>
      <c r="R530" s="2"/>
      <c r="S530" s="9">
        <f>(N530+R530)/F530</f>
        <v>61538.461538461539</v>
      </c>
      <c r="T530" s="2">
        <v>72308</v>
      </c>
      <c r="U530" s="5">
        <f>T530-S530</f>
        <v>10769.538461538461</v>
      </c>
      <c r="V530" s="4">
        <f>U530/S530</f>
        <v>0.17500499999999999</v>
      </c>
      <c r="W530" s="22">
        <f>S530*L530</f>
        <v>59587.16270517563</v>
      </c>
      <c r="X530" s="22">
        <f>T530*L530</f>
        <v>70015.214114394897</v>
      </c>
      <c r="Y530" s="22">
        <f>X530-W530</f>
        <v>10428.051409219268</v>
      </c>
      <c r="Z530" s="8">
        <f>Y530/W530</f>
        <v>0.1750050000000001</v>
      </c>
      <c r="AA530" s="2">
        <v>977</v>
      </c>
      <c r="AB530" s="2">
        <v>1966</v>
      </c>
      <c r="AC530" s="2">
        <f>2016-AB530</f>
        <v>50</v>
      </c>
      <c r="AD530" s="2" t="s">
        <v>27</v>
      </c>
    </row>
    <row r="531" spans="1:30" x14ac:dyDescent="0.2">
      <c r="A531">
        <v>10</v>
      </c>
      <c r="B531" s="2" t="s">
        <v>1341</v>
      </c>
      <c r="C531" s="2" t="s">
        <v>22</v>
      </c>
      <c r="D531" s="2" t="s">
        <v>23</v>
      </c>
      <c r="E531" s="6" t="s">
        <v>2767</v>
      </c>
      <c r="F531" s="2">
        <v>66</v>
      </c>
      <c r="G531" s="2">
        <v>76</v>
      </c>
      <c r="H531" s="3">
        <v>42427</v>
      </c>
      <c r="I531" s="3">
        <v>42437</v>
      </c>
      <c r="J531" s="7" t="s">
        <v>2535</v>
      </c>
      <c r="K531" s="17">
        <f>IF(J531="Januar",238.19,IF(J531="Februar",240.59,IF(J531="Mars",245.99,IF(J531="April",250.79,IF(J531="Mai",256.52,IF(J531="Juni",259.83,IF(J531="Juli",265.66,IF(J531="August",272.21,IF(J531="September",275.91,IF(J531="Oktober",281.13,IF(J531="November",284.38,IF(J531="Desember",287.34,0))))))))))))</f>
        <v>245.99</v>
      </c>
      <c r="L531" s="20">
        <f>$K$2/K531</f>
        <v>0.96829139395910402</v>
      </c>
      <c r="M531" s="2">
        <v>10</v>
      </c>
      <c r="N531" s="2">
        <v>4600000</v>
      </c>
      <c r="O531" s="2">
        <v>4700000</v>
      </c>
      <c r="P531" s="2">
        <f>O531-N531</f>
        <v>100000</v>
      </c>
      <c r="Q531" s="4">
        <f>P531/N531</f>
        <v>2.1739130434782608E-2</v>
      </c>
      <c r="R531" s="2">
        <v>6000</v>
      </c>
      <c r="S531" s="9">
        <f>(N531+R531)/F531</f>
        <v>69787.878787878784</v>
      </c>
      <c r="T531" s="2">
        <v>71303</v>
      </c>
      <c r="U531" s="5">
        <f>T531-S531</f>
        <v>1515.1212121212156</v>
      </c>
      <c r="V531" s="4">
        <f>U531/S531</f>
        <v>2.1710377768128581E-2</v>
      </c>
      <c r="W531" s="22">
        <f>S531*L531</f>
        <v>67575.002432964131</v>
      </c>
      <c r="X531" s="22">
        <f>T531*L531</f>
        <v>69042.081263465996</v>
      </c>
      <c r="Y531" s="22">
        <f>X531-W531</f>
        <v>1467.078830501865</v>
      </c>
      <c r="Z531" s="8">
        <f>Y531/W531</f>
        <v>2.1710377768128668E-2</v>
      </c>
      <c r="AA531" s="11">
        <v>10317</v>
      </c>
      <c r="AB531" s="2">
        <v>2013</v>
      </c>
      <c r="AC531" s="2">
        <f>2016-AB531</f>
        <v>3</v>
      </c>
      <c r="AD531" s="2" t="s">
        <v>203</v>
      </c>
    </row>
    <row r="532" spans="1:30" x14ac:dyDescent="0.2">
      <c r="A532">
        <v>10</v>
      </c>
      <c r="B532" s="2" t="s">
        <v>539</v>
      </c>
      <c r="C532" s="2" t="s">
        <v>22</v>
      </c>
      <c r="D532" s="2" t="s">
        <v>23</v>
      </c>
      <c r="E532" s="6" t="s">
        <v>2767</v>
      </c>
      <c r="F532" s="2">
        <v>69</v>
      </c>
      <c r="G532" s="2">
        <v>76</v>
      </c>
      <c r="H532" s="3">
        <v>42427</v>
      </c>
      <c r="I532" s="3">
        <v>42437</v>
      </c>
      <c r="J532" s="7" t="s">
        <v>2535</v>
      </c>
      <c r="K532" s="17">
        <f>IF(J532="Januar",238.19,IF(J532="Februar",240.59,IF(J532="Mars",245.99,IF(J532="April",250.79,IF(J532="Mai",256.52,IF(J532="Juni",259.83,IF(J532="Juli",265.66,IF(J532="August",272.21,IF(J532="September",275.91,IF(J532="Oktober",281.13,IF(J532="November",284.38,IF(J532="Desember",287.34,0))))))))))))</f>
        <v>245.99</v>
      </c>
      <c r="L532" s="20">
        <f>$K$2/K532</f>
        <v>0.96829139395910402</v>
      </c>
      <c r="M532" s="2">
        <v>10</v>
      </c>
      <c r="N532" s="2">
        <v>4050000</v>
      </c>
      <c r="O532" s="2">
        <v>4730000</v>
      </c>
      <c r="P532" s="2">
        <f>O532-N532</f>
        <v>680000</v>
      </c>
      <c r="Q532" s="4">
        <f>P532/N532</f>
        <v>0.16790123456790124</v>
      </c>
      <c r="R532" s="2">
        <v>43377</v>
      </c>
      <c r="S532" s="9">
        <f>(N532+R532)/F532</f>
        <v>59324.304347826088</v>
      </c>
      <c r="T532" s="2">
        <v>69179</v>
      </c>
      <c r="U532" s="5">
        <f>T532-S532</f>
        <v>9854.6956521739121</v>
      </c>
      <c r="V532" s="4">
        <f>U532/S532</f>
        <v>0.16611565462941721</v>
      </c>
      <c r="W532" s="22">
        <f>S532*L532</f>
        <v>57443.213352610655</v>
      </c>
      <c r="X532" s="22">
        <f>T532*L532</f>
        <v>66985.430342696854</v>
      </c>
      <c r="Y532" s="22">
        <f>X532-W532</f>
        <v>9542.2169900861991</v>
      </c>
      <c r="Z532" s="8">
        <f>Y532/W532</f>
        <v>0.16611565462941721</v>
      </c>
      <c r="AA532" s="11">
        <v>1707</v>
      </c>
      <c r="AB532" s="2">
        <v>1990</v>
      </c>
      <c r="AC532" s="2">
        <f>2016-AB532</f>
        <v>26</v>
      </c>
      <c r="AD532" s="2" t="s">
        <v>130</v>
      </c>
    </row>
    <row r="533" spans="1:30" x14ac:dyDescent="0.2">
      <c r="A533">
        <v>10</v>
      </c>
      <c r="B533" s="2" t="s">
        <v>1625</v>
      </c>
      <c r="C533" s="2" t="s">
        <v>22</v>
      </c>
      <c r="D533" s="2" t="s">
        <v>23</v>
      </c>
      <c r="E533" s="6" t="s">
        <v>2767</v>
      </c>
      <c r="F533" s="2">
        <v>73</v>
      </c>
      <c r="G533" s="2">
        <v>82</v>
      </c>
      <c r="H533" s="3">
        <v>42427</v>
      </c>
      <c r="I533" s="3">
        <v>42437</v>
      </c>
      <c r="J533" s="7" t="s">
        <v>2535</v>
      </c>
      <c r="K533" s="17">
        <f>IF(J533="Januar",238.19,IF(J533="Februar",240.59,IF(J533="Mars",245.99,IF(J533="April",250.79,IF(J533="Mai",256.52,IF(J533="Juni",259.83,IF(J533="Juli",265.66,IF(J533="August",272.21,IF(J533="September",275.91,IF(J533="Oktober",281.13,IF(J533="November",284.38,IF(J533="Desember",287.34,0))))))))))))</f>
        <v>245.99</v>
      </c>
      <c r="L533" s="20">
        <f>$K$2/K533</f>
        <v>0.96829139395910402</v>
      </c>
      <c r="M533" s="2">
        <v>10</v>
      </c>
      <c r="N533" s="2">
        <v>3990000</v>
      </c>
      <c r="O533" s="2">
        <v>4680000</v>
      </c>
      <c r="P533" s="2">
        <f>O533-N533</f>
        <v>690000</v>
      </c>
      <c r="Q533" s="4">
        <f>P533/N533</f>
        <v>0.17293233082706766</v>
      </c>
      <c r="R533" s="2"/>
      <c r="S533" s="9">
        <f>(N533+R533)/F533</f>
        <v>54657.534246575342</v>
      </c>
      <c r="T533" s="2">
        <v>64110</v>
      </c>
      <c r="U533" s="5">
        <f>T533-S533</f>
        <v>9452.465753424658</v>
      </c>
      <c r="V533" s="4">
        <f>U533/S533</f>
        <v>0.17293984962406017</v>
      </c>
      <c r="W533" s="22">
        <f>S533*L533</f>
        <v>52924.420025983905</v>
      </c>
      <c r="X533" s="22">
        <f>T533*L533</f>
        <v>62077.161266718162</v>
      </c>
      <c r="Y533" s="22">
        <f>X533-W533</f>
        <v>9152.7412407342563</v>
      </c>
      <c r="Z533" s="8">
        <f>Y533/W533</f>
        <v>0.1729398496240602</v>
      </c>
      <c r="AA533" s="2">
        <v>316</v>
      </c>
      <c r="AB533" s="2">
        <v>1882</v>
      </c>
      <c r="AC533" s="2">
        <f>2016-AB533</f>
        <v>134</v>
      </c>
      <c r="AD533" s="2" t="s">
        <v>27</v>
      </c>
    </row>
    <row r="534" spans="1:30" x14ac:dyDescent="0.2">
      <c r="A534">
        <v>10</v>
      </c>
      <c r="B534" s="2" t="s">
        <v>1651</v>
      </c>
      <c r="C534" s="2" t="s">
        <v>22</v>
      </c>
      <c r="D534" s="2" t="s">
        <v>23</v>
      </c>
      <c r="E534" s="6" t="s">
        <v>2767</v>
      </c>
      <c r="F534" s="2">
        <v>74</v>
      </c>
      <c r="G534" s="2">
        <v>82</v>
      </c>
      <c r="H534" s="3">
        <v>42427</v>
      </c>
      <c r="I534" s="3">
        <v>42437</v>
      </c>
      <c r="J534" s="3" t="s">
        <v>2535</v>
      </c>
      <c r="K534" s="17">
        <f>IF(J534="Januar",238.19,IF(J534="Februar",240.59,IF(J534="Mars",245.99,IF(J534="April",250.79,IF(J534="Mai",256.52,IF(J534="Juni",259.83,IF(J534="Juli",265.66,IF(J534="August",272.21,IF(J534="September",275.91,IF(J534="Oktober",281.13,IF(J534="November",284.38,IF(J534="Desember",287.34,0))))))))))))</f>
        <v>245.99</v>
      </c>
      <c r="L534" s="20">
        <f>$K$2/K534</f>
        <v>0.96829139395910402</v>
      </c>
      <c r="M534" s="2">
        <v>10</v>
      </c>
      <c r="N534" s="2">
        <v>4950000</v>
      </c>
      <c r="O534" s="2">
        <v>5100000</v>
      </c>
      <c r="P534" s="2">
        <f>O534-N534</f>
        <v>150000</v>
      </c>
      <c r="Q534" s="4">
        <f>P534/N534</f>
        <v>3.0303030303030304E-2</v>
      </c>
      <c r="R534" s="2"/>
      <c r="S534" s="9">
        <f>(N534+R534)/F534</f>
        <v>66891.891891891893</v>
      </c>
      <c r="T534" s="2">
        <v>68919</v>
      </c>
      <c r="U534" s="5">
        <f>T534-S534</f>
        <v>2027.1081081081065</v>
      </c>
      <c r="V534" s="4">
        <f>U534/S534</f>
        <v>3.03042424242424E-2</v>
      </c>
      <c r="W534" s="22">
        <f>S534*L534</f>
        <v>64770.843244561693</v>
      </c>
      <c r="X534" s="22">
        <f>T534*L534</f>
        <v>66733.674580267485</v>
      </c>
      <c r="Y534" s="22">
        <f>X534-W534</f>
        <v>1962.8313357057923</v>
      </c>
      <c r="Z534" s="8">
        <f>Y534/W534</f>
        <v>3.0304242424242272E-2</v>
      </c>
      <c r="AA534" s="11">
        <v>3542</v>
      </c>
      <c r="AB534" s="2">
        <v>2011</v>
      </c>
      <c r="AC534" s="2">
        <f>2016-AB534</f>
        <v>5</v>
      </c>
      <c r="AD534" s="2" t="s">
        <v>102</v>
      </c>
    </row>
    <row r="535" spans="1:30" x14ac:dyDescent="0.2">
      <c r="A535">
        <v>10</v>
      </c>
      <c r="B535" s="2" t="s">
        <v>1895</v>
      </c>
      <c r="C535" s="2" t="s">
        <v>22</v>
      </c>
      <c r="D535" s="2" t="s">
        <v>23</v>
      </c>
      <c r="E535" s="6" t="s">
        <v>2767</v>
      </c>
      <c r="F535" s="2">
        <v>82</v>
      </c>
      <c r="G535" s="2">
        <v>90</v>
      </c>
      <c r="H535" s="3">
        <v>42427</v>
      </c>
      <c r="I535" s="3">
        <v>42437</v>
      </c>
      <c r="J535" s="7" t="s">
        <v>2535</v>
      </c>
      <c r="K535" s="17">
        <f>IF(J535="Januar",238.19,IF(J535="Februar",240.59,IF(J535="Mars",245.99,IF(J535="April",250.79,IF(J535="Mai",256.52,IF(J535="Juni",259.83,IF(J535="Juli",265.66,IF(J535="August",272.21,IF(J535="September",275.91,IF(J535="Oktober",281.13,IF(J535="November",284.38,IF(J535="Desember",287.34,0))))))))))))</f>
        <v>245.99</v>
      </c>
      <c r="L535" s="20">
        <f>$K$2/K535</f>
        <v>0.96829139395910402</v>
      </c>
      <c r="M535" s="2">
        <v>10</v>
      </c>
      <c r="N535" s="2">
        <v>4850000</v>
      </c>
      <c r="O535" s="2">
        <v>5150000</v>
      </c>
      <c r="P535" s="2">
        <f>O535-N535</f>
        <v>300000</v>
      </c>
      <c r="Q535" s="4">
        <f>P535/N535</f>
        <v>6.1855670103092786E-2</v>
      </c>
      <c r="R535" s="2"/>
      <c r="S535" s="9">
        <f>(N535+R535)/F535</f>
        <v>59146.341463414632</v>
      </c>
      <c r="T535" s="2">
        <v>62805</v>
      </c>
      <c r="U535" s="5">
        <f>T535-S535</f>
        <v>3658.658536585368</v>
      </c>
      <c r="V535" s="4">
        <f>U535/S535</f>
        <v>6.1857731958762922E-2</v>
      </c>
      <c r="W535" s="22">
        <f>S535*L535</f>
        <v>57270.893423190908</v>
      </c>
      <c r="X535" s="22">
        <f>T535*L535</f>
        <v>60813.540997601529</v>
      </c>
      <c r="Y535" s="22">
        <f>X535-W535</f>
        <v>3542.647574410621</v>
      </c>
      <c r="Z535" s="8">
        <f>Y535/W535</f>
        <v>6.1857731958762915E-2</v>
      </c>
      <c r="AA535" s="2">
        <v>520</v>
      </c>
      <c r="AB535" s="2">
        <v>1901</v>
      </c>
      <c r="AC535" s="2">
        <f>2016-AB535</f>
        <v>115</v>
      </c>
      <c r="AD535" s="2" t="s">
        <v>27</v>
      </c>
    </row>
    <row r="536" spans="1:30" x14ac:dyDescent="0.2">
      <c r="A536">
        <v>10</v>
      </c>
      <c r="B536" s="2" t="s">
        <v>1925</v>
      </c>
      <c r="C536" s="2" t="s">
        <v>22</v>
      </c>
      <c r="D536" s="2" t="s">
        <v>23</v>
      </c>
      <c r="E536" s="6" t="s">
        <v>2767</v>
      </c>
      <c r="F536" s="2">
        <v>83</v>
      </c>
      <c r="G536" s="2">
        <v>94</v>
      </c>
      <c r="H536" s="3">
        <v>42427</v>
      </c>
      <c r="I536" s="3">
        <v>42437</v>
      </c>
      <c r="J536" s="7" t="s">
        <v>2535</v>
      </c>
      <c r="K536" s="17">
        <f>IF(J536="Januar",238.19,IF(J536="Februar",240.59,IF(J536="Mars",245.99,IF(J536="April",250.79,IF(J536="Mai",256.52,IF(J536="Juni",259.83,IF(J536="Juli",265.66,IF(J536="August",272.21,IF(J536="September",275.91,IF(J536="Oktober",281.13,IF(J536="November",284.38,IF(J536="Desember",287.34,0))))))))))))</f>
        <v>245.99</v>
      </c>
      <c r="L536" s="20">
        <f>$K$2/K536</f>
        <v>0.96829139395910402</v>
      </c>
      <c r="M536" s="2">
        <v>10</v>
      </c>
      <c r="N536" s="2">
        <v>5500000</v>
      </c>
      <c r="O536" s="2">
        <v>5800000</v>
      </c>
      <c r="P536" s="2">
        <f>O536-N536</f>
        <v>300000</v>
      </c>
      <c r="Q536" s="4">
        <f>P536/N536</f>
        <v>5.4545454545454543E-2</v>
      </c>
      <c r="R536" s="2">
        <v>10471</v>
      </c>
      <c r="S536" s="9">
        <f>(N536+R536)/F536</f>
        <v>66391.216867469877</v>
      </c>
      <c r="T536" s="2">
        <v>70006</v>
      </c>
      <c r="U536" s="5">
        <f>T536-S536</f>
        <v>3614.7831325301231</v>
      </c>
      <c r="V536" s="4">
        <f>U536/S536</f>
        <v>5.4446707005626239E-2</v>
      </c>
      <c r="W536" s="22">
        <f>S536*L536</f>
        <v>64286.043927243583</v>
      </c>
      <c r="X536" s="22">
        <f>T536*L536</f>
        <v>67786.207325501033</v>
      </c>
      <c r="Y536" s="22">
        <f>X536-W536</f>
        <v>3500.1633982574494</v>
      </c>
      <c r="Z536" s="8">
        <f>Y536/W536</f>
        <v>5.4446707005626239E-2</v>
      </c>
      <c r="AA536" s="11">
        <v>10317</v>
      </c>
      <c r="AB536" s="2">
        <v>2013</v>
      </c>
      <c r="AC536" s="2">
        <f>2016-AB536</f>
        <v>3</v>
      </c>
      <c r="AD536" s="2" t="s">
        <v>1086</v>
      </c>
    </row>
    <row r="537" spans="1:30" x14ac:dyDescent="0.2">
      <c r="A537">
        <v>10</v>
      </c>
      <c r="B537" s="2" t="s">
        <v>1926</v>
      </c>
      <c r="C537" s="2" t="s">
        <v>22</v>
      </c>
      <c r="D537" s="2" t="s">
        <v>23</v>
      </c>
      <c r="E537" s="6" t="s">
        <v>2767</v>
      </c>
      <c r="F537" s="2">
        <v>83</v>
      </c>
      <c r="G537" s="2">
        <v>100</v>
      </c>
      <c r="H537" s="3">
        <v>42427</v>
      </c>
      <c r="I537" s="3">
        <v>42437</v>
      </c>
      <c r="J537" s="3" t="s">
        <v>2535</v>
      </c>
      <c r="K537" s="17">
        <f>IF(J537="Januar",238.19,IF(J537="Februar",240.59,IF(J537="Mars",245.99,IF(J537="April",250.79,IF(J537="Mai",256.52,IF(J537="Juni",259.83,IF(J537="Juli",265.66,IF(J537="August",272.21,IF(J537="September",275.91,IF(J537="Oktober",281.13,IF(J537="November",284.38,IF(J537="Desember",287.34,0))))))))))))</f>
        <v>245.99</v>
      </c>
      <c r="L537" s="20">
        <f>$K$2/K537</f>
        <v>0.96829139395910402</v>
      </c>
      <c r="M537" s="2">
        <v>10</v>
      </c>
      <c r="N537" s="2">
        <v>5700000</v>
      </c>
      <c r="O537" s="2">
        <v>5700000</v>
      </c>
      <c r="P537" s="2">
        <f>O537-N537</f>
        <v>0</v>
      </c>
      <c r="Q537" s="4">
        <f>P537/N537</f>
        <v>0</v>
      </c>
      <c r="R537" s="2">
        <v>109488</v>
      </c>
      <c r="S537" s="9">
        <f>(N537+R537)/F537</f>
        <v>69993.831325301202</v>
      </c>
      <c r="T537" s="2">
        <v>69994</v>
      </c>
      <c r="U537" s="5">
        <f>T537-S537</f>
        <v>0.16867469879798591</v>
      </c>
      <c r="V537" s="4">
        <f>U537/S537</f>
        <v>2.4098509197768943E-6</v>
      </c>
      <c r="W537" s="22">
        <f>S537*L537</f>
        <v>67774.424502514303</v>
      </c>
      <c r="X537" s="22">
        <f>T537*L537</f>
        <v>67774.587828773525</v>
      </c>
      <c r="Y537" s="22">
        <f>X537-W537</f>
        <v>0.16332625922223087</v>
      </c>
      <c r="Z537" s="8">
        <f>Y537/W537</f>
        <v>2.4098509197399645E-6</v>
      </c>
      <c r="AA537" s="11">
        <v>2289</v>
      </c>
      <c r="AB537" s="2">
        <v>1986</v>
      </c>
      <c r="AC537" s="2">
        <f>2016-AB537</f>
        <v>30</v>
      </c>
      <c r="AD537" s="2" t="s">
        <v>37</v>
      </c>
    </row>
    <row r="538" spans="1:30" x14ac:dyDescent="0.2">
      <c r="A538">
        <v>10</v>
      </c>
      <c r="B538" s="2" t="s">
        <v>1941</v>
      </c>
      <c r="C538" s="2" t="s">
        <v>22</v>
      </c>
      <c r="D538" s="2" t="s">
        <v>23</v>
      </c>
      <c r="E538" s="6" t="s">
        <v>2767</v>
      </c>
      <c r="F538" s="2">
        <v>84</v>
      </c>
      <c r="G538" s="2">
        <v>92</v>
      </c>
      <c r="H538" s="3">
        <v>42427</v>
      </c>
      <c r="I538" s="3">
        <v>42437</v>
      </c>
      <c r="J538" s="3" t="s">
        <v>2535</v>
      </c>
      <c r="K538" s="17">
        <f>IF(J538="Januar",238.19,IF(J538="Februar",240.59,IF(J538="Mars",245.99,IF(J538="April",250.79,IF(J538="Mai",256.52,IF(J538="Juni",259.83,IF(J538="Juli",265.66,IF(J538="August",272.21,IF(J538="September",275.91,IF(J538="Oktober",281.13,IF(J538="November",284.38,IF(J538="Desember",287.34,0))))))))))))</f>
        <v>245.99</v>
      </c>
      <c r="L538" s="20">
        <f>$K$2/K538</f>
        <v>0.96829139395910402</v>
      </c>
      <c r="M538" s="2">
        <v>10</v>
      </c>
      <c r="N538" s="2">
        <v>5500000</v>
      </c>
      <c r="O538" s="2">
        <v>6150000</v>
      </c>
      <c r="P538" s="2">
        <f>O538-N538</f>
        <v>650000</v>
      </c>
      <c r="Q538" s="4">
        <f>P538/N538</f>
        <v>0.11818181818181818</v>
      </c>
      <c r="R538" s="2">
        <v>40910</v>
      </c>
      <c r="S538" s="9">
        <f>(N538+R538)/F538</f>
        <v>65963.21428571429</v>
      </c>
      <c r="T538" s="2">
        <v>73701</v>
      </c>
      <c r="U538" s="5">
        <f>T538-S538</f>
        <v>7737.7857142857101</v>
      </c>
      <c r="V538" s="4">
        <f>U538/S538</f>
        <v>0.11730455827652851</v>
      </c>
      <c r="W538" s="22">
        <f>S538*L538</f>
        <v>63871.612710737376</v>
      </c>
      <c r="X538" s="22">
        <f>T538*L538</f>
        <v>71364.044026179923</v>
      </c>
      <c r="Y538" s="22">
        <f>X538-W538</f>
        <v>7492.4313154425472</v>
      </c>
      <c r="Z538" s="8">
        <f>Y538/W538</f>
        <v>0.11730455827652844</v>
      </c>
      <c r="AA538" s="11">
        <v>5878</v>
      </c>
      <c r="AB538" s="2">
        <v>2008</v>
      </c>
      <c r="AC538" s="2">
        <f>2016-AB538</f>
        <v>8</v>
      </c>
      <c r="AD538" s="2" t="s">
        <v>65</v>
      </c>
    </row>
    <row r="539" spans="1:30" x14ac:dyDescent="0.2">
      <c r="A539">
        <v>10</v>
      </c>
      <c r="B539" s="2" t="s">
        <v>2129</v>
      </c>
      <c r="C539" s="2" t="s">
        <v>22</v>
      </c>
      <c r="D539" s="2" t="s">
        <v>23</v>
      </c>
      <c r="E539" s="6" t="s">
        <v>2767</v>
      </c>
      <c r="F539" s="2">
        <v>96</v>
      </c>
      <c r="G539" s="2">
        <v>106</v>
      </c>
      <c r="H539" s="3">
        <v>42427</v>
      </c>
      <c r="I539" s="3">
        <v>42437</v>
      </c>
      <c r="J539" s="3" t="s">
        <v>2535</v>
      </c>
      <c r="K539" s="17">
        <f>IF(J539="Januar",238.19,IF(J539="Februar",240.59,IF(J539="Mars",245.99,IF(J539="April",250.79,IF(J539="Mai",256.52,IF(J539="Juni",259.83,IF(J539="Juli",265.66,IF(J539="August",272.21,IF(J539="September",275.91,IF(J539="Oktober",281.13,IF(J539="November",284.38,IF(J539="Desember",287.34,0))))))))))))</f>
        <v>245.99</v>
      </c>
      <c r="L539" s="20">
        <f>$K$2/K539</f>
        <v>0.96829139395910402</v>
      </c>
      <c r="M539" s="2">
        <v>10</v>
      </c>
      <c r="N539" s="2">
        <v>4800000</v>
      </c>
      <c r="O539" s="2">
        <v>5200000</v>
      </c>
      <c r="P539" s="2">
        <f>O539-N539</f>
        <v>400000</v>
      </c>
      <c r="Q539" s="4">
        <f>P539/N539</f>
        <v>8.3333333333333329E-2</v>
      </c>
      <c r="R539" s="2">
        <v>117748</v>
      </c>
      <c r="S539" s="9">
        <f>(N539+R539)/F539</f>
        <v>51226.541666666664</v>
      </c>
      <c r="T539" s="2">
        <v>55393</v>
      </c>
      <c r="U539" s="5">
        <f>T539-S539</f>
        <v>4166.4583333333358</v>
      </c>
      <c r="V539" s="4">
        <f>U539/S539</f>
        <v>8.1333976446129455E-2</v>
      </c>
      <c r="W539" s="22">
        <f>S539*L539</f>
        <v>49602.219438120788</v>
      </c>
      <c r="X539" s="22">
        <f>T539*L539</f>
        <v>53636.565185576648</v>
      </c>
      <c r="Y539" s="22">
        <f>X539-W539</f>
        <v>4034.34574745586</v>
      </c>
      <c r="Z539" s="8">
        <f>Y539/W539</f>
        <v>8.1333976446129441E-2</v>
      </c>
      <c r="AA539" s="11">
        <v>31552</v>
      </c>
      <c r="AB539" s="2">
        <v>1980</v>
      </c>
      <c r="AC539" s="2">
        <f>2016-AB539</f>
        <v>36</v>
      </c>
      <c r="AD539" s="2" t="s">
        <v>46</v>
      </c>
    </row>
    <row r="540" spans="1:30" x14ac:dyDescent="0.2">
      <c r="A540">
        <v>10</v>
      </c>
      <c r="B540" s="6" t="s">
        <v>2210</v>
      </c>
      <c r="C540" s="6" t="s">
        <v>22</v>
      </c>
      <c r="D540" s="6" t="s">
        <v>23</v>
      </c>
      <c r="E540" s="6" t="s">
        <v>2767</v>
      </c>
      <c r="F540" s="6">
        <v>103</v>
      </c>
      <c r="G540" s="6">
        <v>114</v>
      </c>
      <c r="H540" s="7">
        <v>42427</v>
      </c>
      <c r="I540" s="7">
        <v>42437</v>
      </c>
      <c r="J540" s="7" t="s">
        <v>2535</v>
      </c>
      <c r="K540" s="17">
        <f>IF(J540="Januar",238.19,IF(J540="Februar",240.59,IF(J540="Mars",245.99,IF(J540="April",250.79,IF(J540="Mai",256.52,IF(J540="Juni",259.83,IF(J540="Juli",265.66,IF(J540="August",272.21,IF(J540="September",275.91,IF(J540="Oktober",281.13,IF(J540="November",284.38,IF(J540="Desember",287.34,0))))))))))))</f>
        <v>245.99</v>
      </c>
      <c r="L540" s="20">
        <f>$K$2/K540</f>
        <v>0.96829139395910402</v>
      </c>
      <c r="M540" s="6">
        <v>10</v>
      </c>
      <c r="N540" s="6">
        <v>6400000</v>
      </c>
      <c r="O540" s="6">
        <v>7010000</v>
      </c>
      <c r="P540" s="6">
        <f>O540-N540</f>
        <v>610000</v>
      </c>
      <c r="Q540" s="8">
        <f>P540/N540</f>
        <v>9.5312499999999994E-2</v>
      </c>
      <c r="R540" s="6">
        <v>4895</v>
      </c>
      <c r="S540" s="9">
        <f>(N540+R540)/F540</f>
        <v>62183.446601941745</v>
      </c>
      <c r="T540" s="6">
        <v>68106</v>
      </c>
      <c r="U540" s="5">
        <f>T540-S540</f>
        <v>5922.553398058255</v>
      </c>
      <c r="V540" s="4">
        <f>U540/S540</f>
        <v>9.5243247547383725E-2</v>
      </c>
      <c r="W540" s="22">
        <f>S540*L540</f>
        <v>60211.696191375682</v>
      </c>
      <c r="X540" s="22">
        <f>T540*L540</f>
        <v>65946.453676978737</v>
      </c>
      <c r="Y540" s="22">
        <f>X540-W540</f>
        <v>5734.7574856030551</v>
      </c>
      <c r="Z540" s="8">
        <f>Y540/W540</f>
        <v>9.5243247547383711E-2</v>
      </c>
      <c r="AA540" s="10">
        <v>1720</v>
      </c>
      <c r="AB540" s="6">
        <v>1922</v>
      </c>
      <c r="AC540" s="6">
        <f>2016-AB540</f>
        <v>94</v>
      </c>
      <c r="AD540" s="6" t="s">
        <v>108</v>
      </c>
    </row>
    <row r="541" spans="1:30" x14ac:dyDescent="0.2">
      <c r="A541">
        <v>10</v>
      </c>
      <c r="B541" s="6" t="s">
        <v>1319</v>
      </c>
      <c r="C541" s="6" t="s">
        <v>22</v>
      </c>
      <c r="D541" s="6" t="s">
        <v>23</v>
      </c>
      <c r="E541" s="6" t="s">
        <v>2767</v>
      </c>
      <c r="F541" s="6">
        <v>121</v>
      </c>
      <c r="G541" s="6">
        <v>145</v>
      </c>
      <c r="H541" s="7">
        <v>42427</v>
      </c>
      <c r="I541" s="7">
        <v>42437</v>
      </c>
      <c r="J541" s="7" t="s">
        <v>2535</v>
      </c>
      <c r="K541" s="17">
        <f>IF(J541="Januar",238.19,IF(J541="Februar",240.59,IF(J541="Mars",245.99,IF(J541="April",250.79,IF(J541="Mai",256.52,IF(J541="Juni",259.83,IF(J541="Juli",265.66,IF(J541="August",272.21,IF(J541="September",275.91,IF(J541="Oktober",281.13,IF(J541="November",284.38,IF(J541="Desember",287.34,0))))))))))))</f>
        <v>245.99</v>
      </c>
      <c r="L541" s="20">
        <f>$K$2/K541</f>
        <v>0.96829139395910402</v>
      </c>
      <c r="M541" s="6">
        <v>10</v>
      </c>
      <c r="N541" s="6">
        <v>7400000</v>
      </c>
      <c r="O541" s="6">
        <v>7250000</v>
      </c>
      <c r="P541" s="6">
        <f>O541-N541</f>
        <v>-150000</v>
      </c>
      <c r="Q541" s="8">
        <f>P541/N541</f>
        <v>-2.0270270270270271E-2</v>
      </c>
      <c r="R541" s="6"/>
      <c r="S541" s="9">
        <f>(N541+R541)/F541</f>
        <v>61157.024793388431</v>
      </c>
      <c r="T541" s="6">
        <v>59917</v>
      </c>
      <c r="U541" s="5">
        <f>T541-S541</f>
        <v>-1240.0247933884311</v>
      </c>
      <c r="V541" s="4">
        <f>U541/S541</f>
        <v>-2.0276081081081102E-2</v>
      </c>
      <c r="W541" s="22">
        <f>S541*L541</f>
        <v>59217.820787581571</v>
      </c>
      <c r="X541" s="22">
        <f>T541*L541</f>
        <v>58017.115451847632</v>
      </c>
      <c r="Y541" s="22">
        <f>X541-W541</f>
        <v>-1200.7053357339391</v>
      </c>
      <c r="Z541" s="8">
        <f>Y541/W541</f>
        <v>-2.0276081081081192E-2</v>
      </c>
      <c r="AA541" s="6">
        <v>645</v>
      </c>
      <c r="AB541" s="6">
        <v>1922</v>
      </c>
      <c r="AC541" s="6">
        <f>2016-AB541</f>
        <v>94</v>
      </c>
      <c r="AD541" s="6" t="s">
        <v>102</v>
      </c>
    </row>
    <row r="542" spans="1:30" x14ac:dyDescent="0.2">
      <c r="A542">
        <v>10</v>
      </c>
      <c r="B542" s="2" t="s">
        <v>2445</v>
      </c>
      <c r="C542" s="2" t="s">
        <v>22</v>
      </c>
      <c r="D542" s="2" t="s">
        <v>23</v>
      </c>
      <c r="E542" s="6" t="s">
        <v>2767</v>
      </c>
      <c r="F542" s="2">
        <v>135</v>
      </c>
      <c r="G542" s="2">
        <v>149</v>
      </c>
      <c r="H542" s="3">
        <v>42427</v>
      </c>
      <c r="I542" s="3">
        <v>42437</v>
      </c>
      <c r="J542" s="7" t="s">
        <v>2535</v>
      </c>
      <c r="K542" s="17">
        <f>IF(J542="Januar",238.19,IF(J542="Februar",240.59,IF(J542="Mars",245.99,IF(J542="April",250.79,IF(J542="Mai",256.52,IF(J542="Juni",259.83,IF(J542="Juli",265.66,IF(J542="August",272.21,IF(J542="September",275.91,IF(J542="Oktober",281.13,IF(J542="November",284.38,IF(J542="Desember",287.34,0))))))))))))</f>
        <v>245.99</v>
      </c>
      <c r="L542" s="20">
        <f>$K$2/K542</f>
        <v>0.96829139395910402</v>
      </c>
      <c r="M542" s="2">
        <v>10</v>
      </c>
      <c r="N542" s="2">
        <v>4800000</v>
      </c>
      <c r="O542" s="2">
        <v>5300000</v>
      </c>
      <c r="P542" s="2">
        <f>O542-N542</f>
        <v>500000</v>
      </c>
      <c r="Q542" s="4">
        <f>P542/N542</f>
        <v>0.10416666666666667</v>
      </c>
      <c r="R542" s="2"/>
      <c r="S542" s="9">
        <f>(N542+R542)/F542</f>
        <v>35555.555555555555</v>
      </c>
      <c r="T542" s="2">
        <v>39259</v>
      </c>
      <c r="U542" s="5">
        <f>T542-S542</f>
        <v>3703.4444444444453</v>
      </c>
      <c r="V542" s="4">
        <f>U542/S542</f>
        <v>0.10415937500000003</v>
      </c>
      <c r="W542" s="22">
        <f>S542*L542</f>
        <v>34428.138451879255</v>
      </c>
      <c r="X542" s="22">
        <f>T542*L542</f>
        <v>38014.151835440462</v>
      </c>
      <c r="Y542" s="22">
        <f>X542-W542</f>
        <v>3586.0133835612069</v>
      </c>
      <c r="Z542" s="8">
        <f>Y542/W542</f>
        <v>0.10415937499999989</v>
      </c>
      <c r="AA542" s="2"/>
      <c r="AB542" s="2">
        <v>1975</v>
      </c>
      <c r="AC542" s="2">
        <f>2016-AB542</f>
        <v>41</v>
      </c>
      <c r="AD542" s="2" t="s">
        <v>46</v>
      </c>
    </row>
    <row r="543" spans="1:30" x14ac:dyDescent="0.2">
      <c r="A543">
        <v>10</v>
      </c>
      <c r="B543" s="6" t="s">
        <v>82</v>
      </c>
      <c r="C543" s="6" t="s">
        <v>22</v>
      </c>
      <c r="D543" s="6" t="s">
        <v>23</v>
      </c>
      <c r="E543" s="6" t="s">
        <v>2767</v>
      </c>
      <c r="F543" s="6">
        <v>25</v>
      </c>
      <c r="G543" s="6">
        <v>29</v>
      </c>
      <c r="H543" s="7">
        <v>42426</v>
      </c>
      <c r="I543" s="7">
        <v>42437</v>
      </c>
      <c r="J543" s="3" t="s">
        <v>2535</v>
      </c>
      <c r="K543" s="17">
        <f>IF(J543="Januar",238.19,IF(J543="Februar",240.59,IF(J543="Mars",245.99,IF(J543="April",250.79,IF(J543="Mai",256.52,IF(J543="Juni",259.83,IF(J543="Juli",265.66,IF(J543="August",272.21,IF(J543="September",275.91,IF(J543="Oktober",281.13,IF(J543="November",284.38,IF(J543="Desember",287.34,0))))))))))))</f>
        <v>245.99</v>
      </c>
      <c r="L543" s="20">
        <f>$K$2/K543</f>
        <v>0.96829139395910402</v>
      </c>
      <c r="M543" s="6">
        <v>11</v>
      </c>
      <c r="N543" s="6">
        <v>2090000</v>
      </c>
      <c r="O543" s="6">
        <v>2400000</v>
      </c>
      <c r="P543" s="6">
        <f>O543-N543</f>
        <v>310000</v>
      </c>
      <c r="Q543" s="8">
        <f>P543/N543</f>
        <v>0.14832535885167464</v>
      </c>
      <c r="R543" s="6">
        <v>18934</v>
      </c>
      <c r="S543" s="9">
        <f>(N543+R543)/F543</f>
        <v>84357.36</v>
      </c>
      <c r="T543" s="6">
        <v>96757</v>
      </c>
      <c r="U543" s="5">
        <f>T543-S543</f>
        <v>12399.64</v>
      </c>
      <c r="V543" s="8">
        <f>U543/S543</f>
        <v>0.14698942688581054</v>
      </c>
      <c r="W543" s="22">
        <f>S543*L543</f>
        <v>81682.505705109957</v>
      </c>
      <c r="X543" s="22">
        <f>T543*L543</f>
        <v>93688.970405301021</v>
      </c>
      <c r="Y543" s="22">
        <f>X543-W543</f>
        <v>12006.464700191063</v>
      </c>
      <c r="Z543" s="8">
        <f>Y543/W543</f>
        <v>0.14698942688581054</v>
      </c>
      <c r="AA543" s="6">
        <v>615</v>
      </c>
      <c r="AB543" s="6">
        <v>1905</v>
      </c>
      <c r="AC543" s="6">
        <f>2016-AB543</f>
        <v>111</v>
      </c>
      <c r="AD543" s="6" t="s">
        <v>83</v>
      </c>
    </row>
    <row r="544" spans="1:30" x14ac:dyDescent="0.2">
      <c r="A544">
        <v>10</v>
      </c>
      <c r="B544" s="6" t="s">
        <v>248</v>
      </c>
      <c r="C544" s="6" t="s">
        <v>22</v>
      </c>
      <c r="D544" s="6" t="s">
        <v>23</v>
      </c>
      <c r="E544" s="6" t="s">
        <v>2767</v>
      </c>
      <c r="F544" s="6">
        <v>34</v>
      </c>
      <c r="G544" s="6">
        <v>38</v>
      </c>
      <c r="H544" s="7">
        <v>42426</v>
      </c>
      <c r="I544" s="7">
        <v>42437</v>
      </c>
      <c r="J544" s="3" t="s">
        <v>2535</v>
      </c>
      <c r="K544" s="17">
        <f>IF(J544="Januar",238.19,IF(J544="Februar",240.59,IF(J544="Mars",245.99,IF(J544="April",250.79,IF(J544="Mai",256.52,IF(J544="Juni",259.83,IF(J544="Juli",265.66,IF(J544="August",272.21,IF(J544="September",275.91,IF(J544="Oktober",281.13,IF(J544="November",284.38,IF(J544="Desember",287.34,0))))))))))))</f>
        <v>245.99</v>
      </c>
      <c r="L544" s="20">
        <f>$K$2/K544</f>
        <v>0.96829139395910402</v>
      </c>
      <c r="M544" s="6">
        <v>11</v>
      </c>
      <c r="N544" s="6">
        <v>1890000</v>
      </c>
      <c r="O544" s="6">
        <v>2200000</v>
      </c>
      <c r="P544" s="6">
        <f>O544-N544</f>
        <v>310000</v>
      </c>
      <c r="Q544" s="8">
        <f>P544/N544</f>
        <v>0.16402116402116401</v>
      </c>
      <c r="R544" s="6">
        <v>6000</v>
      </c>
      <c r="S544" s="9">
        <f>(N544+R544)/F544</f>
        <v>55764.705882352944</v>
      </c>
      <c r="T544" s="6">
        <v>64882</v>
      </c>
      <c r="U544" s="5">
        <f>T544-S544</f>
        <v>9117.2941176470558</v>
      </c>
      <c r="V544" s="4">
        <f>U544/S544</f>
        <v>0.16349578059071723</v>
      </c>
      <c r="W544" s="22">
        <f>S544*L544</f>
        <v>53996.484792542979</v>
      </c>
      <c r="X544" s="22">
        <f>T544*L544</f>
        <v>62824.682222854586</v>
      </c>
      <c r="Y544" s="22">
        <f>X544-W544</f>
        <v>8828.1974303116076</v>
      </c>
      <c r="Z544" s="8">
        <f>Y544/W544</f>
        <v>0.16349578059071726</v>
      </c>
      <c r="AA544" s="10">
        <v>12797</v>
      </c>
      <c r="AB544" s="6">
        <v>1973</v>
      </c>
      <c r="AC544" s="6">
        <f>2016-AB544</f>
        <v>43</v>
      </c>
      <c r="AD544" s="6" t="s">
        <v>37</v>
      </c>
    </row>
    <row r="545" spans="1:30" x14ac:dyDescent="0.2">
      <c r="A545">
        <v>10</v>
      </c>
      <c r="B545" s="6" t="s">
        <v>360</v>
      </c>
      <c r="C545" s="6" t="s">
        <v>22</v>
      </c>
      <c r="D545" s="6" t="s">
        <v>23</v>
      </c>
      <c r="E545" s="6" t="s">
        <v>2767</v>
      </c>
      <c r="F545" s="6">
        <v>39</v>
      </c>
      <c r="G545" s="6">
        <v>50</v>
      </c>
      <c r="H545" s="7">
        <v>42426</v>
      </c>
      <c r="I545" s="7">
        <v>42437</v>
      </c>
      <c r="J545" s="3" t="s">
        <v>2535</v>
      </c>
      <c r="K545" s="17">
        <f>IF(J545="Januar",238.19,IF(J545="Februar",240.59,IF(J545="Mars",245.99,IF(J545="April",250.79,IF(J545="Mai",256.52,IF(J545="Juni",259.83,IF(J545="Juli",265.66,IF(J545="August",272.21,IF(J545="September",275.91,IF(J545="Oktober",281.13,IF(J545="November",284.38,IF(J545="Desember",287.34,0))))))))))))</f>
        <v>245.99</v>
      </c>
      <c r="L545" s="20">
        <f>$K$2/K545</f>
        <v>0.96829139395910402</v>
      </c>
      <c r="M545" s="6">
        <v>11</v>
      </c>
      <c r="N545" s="6">
        <v>1990000</v>
      </c>
      <c r="O545" s="6">
        <v>2290000</v>
      </c>
      <c r="P545" s="6">
        <f>O545-N545</f>
        <v>300000</v>
      </c>
      <c r="Q545" s="8">
        <f>P545/N545</f>
        <v>0.15075376884422109</v>
      </c>
      <c r="R545" s="6">
        <v>1654</v>
      </c>
      <c r="S545" s="9">
        <f>(N545+R545)/F545</f>
        <v>51068.051282051281</v>
      </c>
      <c r="T545" s="6">
        <v>58760</v>
      </c>
      <c r="U545" s="9">
        <f>T545-S545</f>
        <v>7691.9487179487187</v>
      </c>
      <c r="V545" s="4">
        <f>U545/S545</f>
        <v>0.15062154370186792</v>
      </c>
      <c r="W545" s="22">
        <f>S545*L545</f>
        <v>49448.754562672446</v>
      </c>
      <c r="X545" s="22">
        <f>T545*L545</f>
        <v>56896.802309036953</v>
      </c>
      <c r="Y545" s="22">
        <f>X545-W545</f>
        <v>7448.0477463645075</v>
      </c>
      <c r="Z545" s="8">
        <f>Y545/W545</f>
        <v>0.15062154370186789</v>
      </c>
      <c r="AA545" s="10">
        <v>4534</v>
      </c>
      <c r="AB545" s="6">
        <v>1972</v>
      </c>
      <c r="AC545" s="6">
        <f>2016-AB545</f>
        <v>44</v>
      </c>
      <c r="AD545" s="6" t="s">
        <v>37</v>
      </c>
    </row>
    <row r="546" spans="1:30" x14ac:dyDescent="0.2">
      <c r="A546">
        <v>10</v>
      </c>
      <c r="B546" s="2" t="s">
        <v>361</v>
      </c>
      <c r="C546" s="2" t="s">
        <v>22</v>
      </c>
      <c r="D546" s="2" t="s">
        <v>23</v>
      </c>
      <c r="E546" s="6" t="s">
        <v>2767</v>
      </c>
      <c r="F546" s="2">
        <v>39</v>
      </c>
      <c r="G546" s="2">
        <v>44</v>
      </c>
      <c r="H546" s="3">
        <v>42426</v>
      </c>
      <c r="I546" s="3">
        <v>42437</v>
      </c>
      <c r="J546" s="7" t="s">
        <v>2535</v>
      </c>
      <c r="K546" s="17">
        <f>IF(J546="Januar",238.19,IF(J546="Februar",240.59,IF(J546="Mars",245.99,IF(J546="April",250.79,IF(J546="Mai",256.52,IF(J546="Juni",259.83,IF(J546="Juli",265.66,IF(J546="August",272.21,IF(J546="September",275.91,IF(J546="Oktober",281.13,IF(J546="November",284.38,IF(J546="Desember",287.34,0))))))))))))</f>
        <v>245.99</v>
      </c>
      <c r="L546" s="20">
        <f>$K$2/K546</f>
        <v>0.96829139395910402</v>
      </c>
      <c r="M546" s="2">
        <v>11</v>
      </c>
      <c r="N546" s="2">
        <v>3250000</v>
      </c>
      <c r="O546" s="2">
        <v>3310000</v>
      </c>
      <c r="P546" s="2">
        <f>O546-N546</f>
        <v>60000</v>
      </c>
      <c r="Q546" s="4">
        <f>P546/N546</f>
        <v>1.8461538461538463E-2</v>
      </c>
      <c r="R546" s="2"/>
      <c r="S546" s="9">
        <f>(N546+R546)/F546</f>
        <v>83333.333333333328</v>
      </c>
      <c r="T546" s="2">
        <v>84872</v>
      </c>
      <c r="U546" s="5">
        <f>T546-S546</f>
        <v>1538.6666666666715</v>
      </c>
      <c r="V546" s="4">
        <f>U546/S546</f>
        <v>1.846400000000006E-2</v>
      </c>
      <c r="W546" s="22">
        <f>S546*L546</f>
        <v>80690.949496592002</v>
      </c>
      <c r="X546" s="22">
        <f>T546*L546</f>
        <v>82180.827188097071</v>
      </c>
      <c r="Y546" s="22">
        <f>X546-W546</f>
        <v>1489.8776915050694</v>
      </c>
      <c r="Z546" s="8">
        <f>Y546/W546</f>
        <v>1.8463999999999935E-2</v>
      </c>
      <c r="AA546" s="11">
        <v>1463</v>
      </c>
      <c r="AB546" s="2">
        <v>2014</v>
      </c>
      <c r="AC546" s="2">
        <f>2016-AB546</f>
        <v>2</v>
      </c>
      <c r="AD546" s="2" t="s">
        <v>362</v>
      </c>
    </row>
    <row r="547" spans="1:30" x14ac:dyDescent="0.2">
      <c r="A547">
        <v>10</v>
      </c>
      <c r="B547" s="2" t="s">
        <v>563</v>
      </c>
      <c r="C547" s="2" t="s">
        <v>22</v>
      </c>
      <c r="D547" s="2" t="s">
        <v>23</v>
      </c>
      <c r="E547" s="6" t="s">
        <v>2767</v>
      </c>
      <c r="F547" s="2">
        <v>46</v>
      </c>
      <c r="G547" s="2">
        <v>51</v>
      </c>
      <c r="H547" s="3">
        <v>42426</v>
      </c>
      <c r="I547" s="3">
        <v>42437</v>
      </c>
      <c r="J547" s="7" t="s">
        <v>2535</v>
      </c>
      <c r="K547" s="17">
        <f>IF(J547="Januar",238.19,IF(J547="Februar",240.59,IF(J547="Mars",245.99,IF(J547="April",250.79,IF(J547="Mai",256.52,IF(J547="Juni",259.83,IF(J547="Juli",265.66,IF(J547="August",272.21,IF(J547="September",275.91,IF(J547="Oktober",281.13,IF(J547="November",284.38,IF(J547="Desember",287.34,0))))))))))))</f>
        <v>245.99</v>
      </c>
      <c r="L547" s="20">
        <f>$K$2/K547</f>
        <v>0.96829139395910402</v>
      </c>
      <c r="M547" s="2">
        <v>11</v>
      </c>
      <c r="N547" s="2">
        <v>2600000</v>
      </c>
      <c r="O547" s="2">
        <v>2990000</v>
      </c>
      <c r="P547" s="2">
        <f>O547-N547</f>
        <v>390000</v>
      </c>
      <c r="Q547" s="4">
        <f>P547/N547</f>
        <v>0.15</v>
      </c>
      <c r="R547" s="2">
        <v>67084</v>
      </c>
      <c r="S547" s="9">
        <f>(N547+R547)/F547</f>
        <v>57980.086956521736</v>
      </c>
      <c r="T547" s="2">
        <v>66458</v>
      </c>
      <c r="U547" s="5">
        <f>T547-S547</f>
        <v>8477.9130434782637</v>
      </c>
      <c r="V547" s="4">
        <f>U547/S547</f>
        <v>0.14622111639528421</v>
      </c>
      <c r="W547" s="22">
        <f>S547*L547</f>
        <v>56141.619221000496</v>
      </c>
      <c r="X547" s="22">
        <f>T547*L547</f>
        <v>64350.709459734135</v>
      </c>
      <c r="Y547" s="22">
        <f>X547-W547</f>
        <v>8209.0902387336391</v>
      </c>
      <c r="Z547" s="8">
        <f>Y547/W547</f>
        <v>0.14622111639528421</v>
      </c>
      <c r="AA547" s="11">
        <v>2095</v>
      </c>
      <c r="AB547" s="2">
        <v>1938</v>
      </c>
      <c r="AC547" s="2">
        <f>2016-AB547</f>
        <v>78</v>
      </c>
      <c r="AD547" s="2" t="s">
        <v>564</v>
      </c>
    </row>
    <row r="548" spans="1:30" x14ac:dyDescent="0.2">
      <c r="A548">
        <v>10</v>
      </c>
      <c r="B548" s="6" t="s">
        <v>518</v>
      </c>
      <c r="C548" s="6" t="s">
        <v>22</v>
      </c>
      <c r="D548" s="6" t="s">
        <v>23</v>
      </c>
      <c r="E548" s="6" t="s">
        <v>2767</v>
      </c>
      <c r="F548" s="6">
        <v>49</v>
      </c>
      <c r="G548" s="6">
        <v>56</v>
      </c>
      <c r="H548" s="7">
        <v>42426</v>
      </c>
      <c r="I548" s="7">
        <v>42437</v>
      </c>
      <c r="J548" s="7" t="s">
        <v>2535</v>
      </c>
      <c r="K548" s="17">
        <f>IF(J548="Januar",238.19,IF(J548="Februar",240.59,IF(J548="Mars",245.99,IF(J548="April",250.79,IF(J548="Mai",256.52,IF(J548="Juni",259.83,IF(J548="Juli",265.66,IF(J548="August",272.21,IF(J548="September",275.91,IF(J548="Oktober",281.13,IF(J548="November",284.38,IF(J548="Desember",287.34,0))))))))))))</f>
        <v>245.99</v>
      </c>
      <c r="L548" s="20">
        <f>$K$2/K548</f>
        <v>0.96829139395910402</v>
      </c>
      <c r="M548" s="6">
        <v>11</v>
      </c>
      <c r="N548" s="6">
        <v>2490000</v>
      </c>
      <c r="O548" s="6">
        <v>2760000</v>
      </c>
      <c r="P548" s="6">
        <f>O548-N548</f>
        <v>270000</v>
      </c>
      <c r="Q548" s="8">
        <f>P548/N548</f>
        <v>0.10843373493975904</v>
      </c>
      <c r="R548" s="6"/>
      <c r="S548" s="9">
        <f>(N548+R548)/F548</f>
        <v>50816.326530612248</v>
      </c>
      <c r="T548" s="6">
        <v>56327</v>
      </c>
      <c r="U548" s="5">
        <f>T548-S548</f>
        <v>5510.6734693877515</v>
      </c>
      <c r="V548" s="4">
        <f>U548/S548</f>
        <v>0.10844297188755013</v>
      </c>
      <c r="W548" s="22">
        <f>S548*L548</f>
        <v>49205.011652207533</v>
      </c>
      <c r="X548" s="22">
        <f>T548*L548</f>
        <v>54540.94934753445</v>
      </c>
      <c r="Y548" s="22">
        <f>X548-W548</f>
        <v>5335.9376953269166</v>
      </c>
      <c r="Z548" s="8">
        <f>Y548/W548</f>
        <v>0.1084429718875501</v>
      </c>
      <c r="AA548" s="10">
        <v>2736</v>
      </c>
      <c r="AB548" s="6">
        <v>2003</v>
      </c>
      <c r="AC548" s="6">
        <f>2016-AB548</f>
        <v>13</v>
      </c>
      <c r="AD548" s="6" t="s">
        <v>37</v>
      </c>
    </row>
    <row r="549" spans="1:30" x14ac:dyDescent="0.2">
      <c r="A549">
        <v>10</v>
      </c>
      <c r="B549" s="2" t="s">
        <v>732</v>
      </c>
      <c r="C549" s="2" t="s">
        <v>22</v>
      </c>
      <c r="D549" s="2" t="s">
        <v>23</v>
      </c>
      <c r="E549" s="6" t="s">
        <v>2767</v>
      </c>
      <c r="F549" s="2">
        <v>50</v>
      </c>
      <c r="G549" s="2">
        <v>59</v>
      </c>
      <c r="H549" s="3">
        <v>42426</v>
      </c>
      <c r="I549" s="3">
        <v>42437</v>
      </c>
      <c r="J549" s="3" t="s">
        <v>2535</v>
      </c>
      <c r="K549" s="17">
        <f>IF(J549="Januar",238.19,IF(J549="Februar",240.59,IF(J549="Mars",245.99,IF(J549="April",250.79,IF(J549="Mai",256.52,IF(J549="Juni",259.83,IF(J549="Juli",265.66,IF(J549="August",272.21,IF(J549="September",275.91,IF(J549="Oktober",281.13,IF(J549="November",284.38,IF(J549="Desember",287.34,0))))))))))))</f>
        <v>245.99</v>
      </c>
      <c r="L549" s="20">
        <f>$K$2/K549</f>
        <v>0.96829139395910402</v>
      </c>
      <c r="M549" s="2">
        <v>11</v>
      </c>
      <c r="N549" s="2">
        <v>3750000</v>
      </c>
      <c r="O549" s="2">
        <v>4400000</v>
      </c>
      <c r="P549" s="2">
        <f>O549-N549</f>
        <v>650000</v>
      </c>
      <c r="Q549" s="4">
        <f>P549/N549</f>
        <v>0.17333333333333334</v>
      </c>
      <c r="R549" s="2">
        <v>770</v>
      </c>
      <c r="S549" s="9">
        <f>(N549+R549)/F549</f>
        <v>75015.399999999994</v>
      </c>
      <c r="T549" s="2">
        <v>88015</v>
      </c>
      <c r="U549" s="5">
        <f>T549-S549</f>
        <v>12999.600000000006</v>
      </c>
      <c r="V549" s="4">
        <f>U549/S549</f>
        <v>0.17329241729031647</v>
      </c>
      <c r="W549" s="22">
        <f>S549*L549</f>
        <v>72636.766234399765</v>
      </c>
      <c r="X549" s="22">
        <f>T549*L549</f>
        <v>85224.167039310545</v>
      </c>
      <c r="Y549" s="22">
        <f>X549-W549</f>
        <v>12587.40080491078</v>
      </c>
      <c r="Z549" s="8">
        <f>Y549/W549</f>
        <v>0.17329241729031655</v>
      </c>
      <c r="AA549" s="2">
        <v>320</v>
      </c>
      <c r="AB549" s="2">
        <v>2013</v>
      </c>
      <c r="AC549" s="2">
        <f>2016-AB549</f>
        <v>3</v>
      </c>
      <c r="AD549" s="2" t="s">
        <v>505</v>
      </c>
    </row>
    <row r="550" spans="1:30" x14ac:dyDescent="0.2">
      <c r="A550">
        <v>10</v>
      </c>
      <c r="B550" s="2" t="s">
        <v>778</v>
      </c>
      <c r="C550" s="2" t="s">
        <v>22</v>
      </c>
      <c r="D550" s="2" t="s">
        <v>23</v>
      </c>
      <c r="E550" s="6" t="s">
        <v>2767</v>
      </c>
      <c r="F550" s="2">
        <v>51</v>
      </c>
      <c r="G550" s="2">
        <v>57</v>
      </c>
      <c r="H550" s="3">
        <v>42426</v>
      </c>
      <c r="I550" s="3">
        <v>42437</v>
      </c>
      <c r="J550" s="7" t="s">
        <v>2535</v>
      </c>
      <c r="K550" s="17">
        <f>IF(J550="Januar",238.19,IF(J550="Februar",240.59,IF(J550="Mars",245.99,IF(J550="April",250.79,IF(J550="Mai",256.52,IF(J550="Juni",259.83,IF(J550="Juli",265.66,IF(J550="August",272.21,IF(J550="September",275.91,IF(J550="Oktober",281.13,IF(J550="November",284.38,IF(J550="Desember",287.34,0))))))))))))</f>
        <v>245.99</v>
      </c>
      <c r="L550" s="20">
        <f>$K$2/K550</f>
        <v>0.96829139395910402</v>
      </c>
      <c r="M550" s="2">
        <v>11</v>
      </c>
      <c r="N550" s="2">
        <v>3300000</v>
      </c>
      <c r="O550" s="2">
        <v>3700000</v>
      </c>
      <c r="P550" s="2">
        <f>O550-N550</f>
        <v>400000</v>
      </c>
      <c r="Q550" s="4">
        <f>P550/N550</f>
        <v>0.12121212121212122</v>
      </c>
      <c r="R550" s="2">
        <v>41000</v>
      </c>
      <c r="S550" s="9">
        <f>(N550+R550)/F550</f>
        <v>65509.803921568629</v>
      </c>
      <c r="T550" s="2">
        <v>73353</v>
      </c>
      <c r="U550" s="5">
        <f>T550-S550</f>
        <v>7843.1960784313706</v>
      </c>
      <c r="V550" s="4">
        <f>U550/S550</f>
        <v>0.11972553127806043</v>
      </c>
      <c r="W550" s="22">
        <f>S550*L550</f>
        <v>63432.579357203271</v>
      </c>
      <c r="X550" s="22">
        <f>T550*L550</f>
        <v>71027.078621082153</v>
      </c>
      <c r="Y550" s="22">
        <f>X550-W550</f>
        <v>7594.4992638788826</v>
      </c>
      <c r="Z550" s="8">
        <f>Y550/W550</f>
        <v>0.11972553127806031</v>
      </c>
      <c r="AA550" s="2">
        <v>667</v>
      </c>
      <c r="AB550" s="2">
        <v>1901</v>
      </c>
      <c r="AC550" s="2">
        <f>2016-AB550</f>
        <v>115</v>
      </c>
      <c r="AD550" s="2" t="s">
        <v>108</v>
      </c>
    </row>
    <row r="551" spans="1:30" x14ac:dyDescent="0.2">
      <c r="A551">
        <v>10</v>
      </c>
      <c r="B551" s="6" t="s">
        <v>818</v>
      </c>
      <c r="C551" s="6" t="s">
        <v>22</v>
      </c>
      <c r="D551" s="6" t="s">
        <v>23</v>
      </c>
      <c r="E551" s="6" t="s">
        <v>2767</v>
      </c>
      <c r="F551" s="6">
        <v>52</v>
      </c>
      <c r="G551" s="6">
        <v>58</v>
      </c>
      <c r="H551" s="7">
        <v>42426</v>
      </c>
      <c r="I551" s="7">
        <v>42437</v>
      </c>
      <c r="J551" s="3" t="s">
        <v>2535</v>
      </c>
      <c r="K551" s="17">
        <f>IF(J551="Januar",238.19,IF(J551="Februar",240.59,IF(J551="Mars",245.99,IF(J551="April",250.79,IF(J551="Mai",256.52,IF(J551="Juni",259.83,IF(J551="Juli",265.66,IF(J551="August",272.21,IF(J551="September",275.91,IF(J551="Oktober",281.13,IF(J551="November",284.38,IF(J551="Desember",287.34,0))))))))))))</f>
        <v>245.99</v>
      </c>
      <c r="L551" s="20">
        <f>$K$2/K551</f>
        <v>0.96829139395910402</v>
      </c>
      <c r="M551" s="6">
        <v>11</v>
      </c>
      <c r="N551" s="6">
        <v>3490000</v>
      </c>
      <c r="O551" s="6">
        <v>3500000</v>
      </c>
      <c r="P551" s="6">
        <f>O551-N551</f>
        <v>10000</v>
      </c>
      <c r="Q551" s="8">
        <f>P551/N551</f>
        <v>2.8653295128939827E-3</v>
      </c>
      <c r="R551" s="6">
        <v>26030</v>
      </c>
      <c r="S551" s="9">
        <f>(N551+R551)/F551</f>
        <v>67615.961538461532</v>
      </c>
      <c r="T551" s="6">
        <v>67808</v>
      </c>
      <c r="U551" s="5">
        <f>T551-S551</f>
        <v>192.03846153846825</v>
      </c>
      <c r="V551" s="4">
        <f>U551/S551</f>
        <v>2.8401350386658675E-3</v>
      </c>
      <c r="W551" s="22">
        <f>S551*L551</f>
        <v>65471.953651962081</v>
      </c>
      <c r="X551" s="22">
        <f>T551*L551</f>
        <v>65657.902841578922</v>
      </c>
      <c r="Y551" s="22">
        <f>X551-W551</f>
        <v>185.94918961684016</v>
      </c>
      <c r="Z551" s="8">
        <f>Y551/W551</f>
        <v>2.8401350386657903E-3</v>
      </c>
      <c r="AA551" s="10">
        <v>2446</v>
      </c>
      <c r="AB551" s="6">
        <v>1936</v>
      </c>
      <c r="AC551" s="6">
        <f>2016-AB551</f>
        <v>80</v>
      </c>
      <c r="AD551" s="6" t="s">
        <v>819</v>
      </c>
    </row>
    <row r="552" spans="1:30" x14ac:dyDescent="0.2">
      <c r="A552">
        <v>10</v>
      </c>
      <c r="B552" s="2" t="s">
        <v>960</v>
      </c>
      <c r="C552" s="2" t="s">
        <v>22</v>
      </c>
      <c r="D552" s="2" t="s">
        <v>23</v>
      </c>
      <c r="E552" s="6" t="s">
        <v>2767</v>
      </c>
      <c r="F552" s="2">
        <v>55</v>
      </c>
      <c r="G552" s="2">
        <v>61</v>
      </c>
      <c r="H552" s="3">
        <v>42426</v>
      </c>
      <c r="I552" s="3">
        <v>42437</v>
      </c>
      <c r="J552" s="3" t="s">
        <v>2535</v>
      </c>
      <c r="K552" s="17">
        <f>IF(J552="Januar",238.19,IF(J552="Februar",240.59,IF(J552="Mars",245.99,IF(J552="April",250.79,IF(J552="Mai",256.52,IF(J552="Juni",259.83,IF(J552="Juli",265.66,IF(J552="August",272.21,IF(J552="September",275.91,IF(J552="Oktober",281.13,IF(J552="November",284.38,IF(J552="Desember",287.34,0))))))))))))</f>
        <v>245.99</v>
      </c>
      <c r="L552" s="20">
        <f>$K$2/K552</f>
        <v>0.96829139395910402</v>
      </c>
      <c r="M552" s="2">
        <v>11</v>
      </c>
      <c r="N552" s="2">
        <v>3190000</v>
      </c>
      <c r="O552" s="2">
        <v>3450000</v>
      </c>
      <c r="P552" s="2">
        <f>O552-N552</f>
        <v>260000</v>
      </c>
      <c r="Q552" s="4">
        <f>P552/N552</f>
        <v>8.1504702194357362E-2</v>
      </c>
      <c r="R552" s="2">
        <v>7207</v>
      </c>
      <c r="S552" s="9">
        <f>(N552+R552)/F552</f>
        <v>58131.036363636362</v>
      </c>
      <c r="T552" s="2">
        <v>62858</v>
      </c>
      <c r="U552" s="5">
        <f>T552-S552</f>
        <v>4726.9636363636382</v>
      </c>
      <c r="V552" s="4">
        <f>U552/S552</f>
        <v>8.1315660825214048E-2</v>
      </c>
      <c r="W552" s="22">
        <f>S552*L552</f>
        <v>56287.782232832818</v>
      </c>
      <c r="X552" s="22">
        <f>T552*L552</f>
        <v>60864.86044148136</v>
      </c>
      <c r="Y552" s="22">
        <f>X552-W552</f>
        <v>4577.0782086485415</v>
      </c>
      <c r="Z552" s="8">
        <f>Y552/W552</f>
        <v>8.131566082521402E-2</v>
      </c>
      <c r="AA552" s="2"/>
      <c r="AB552" s="2">
        <v>2001</v>
      </c>
      <c r="AC552" s="2">
        <f>2016-AB552</f>
        <v>15</v>
      </c>
      <c r="AD552" s="2" t="s">
        <v>37</v>
      </c>
    </row>
    <row r="553" spans="1:30" x14ac:dyDescent="0.2">
      <c r="A553">
        <v>10</v>
      </c>
      <c r="B553" s="2" t="s">
        <v>1146</v>
      </c>
      <c r="C553" s="2" t="s">
        <v>22</v>
      </c>
      <c r="D553" s="2" t="s">
        <v>23</v>
      </c>
      <c r="E553" s="6" t="s">
        <v>2767</v>
      </c>
      <c r="F553" s="2">
        <v>60</v>
      </c>
      <c r="G553" s="2">
        <v>68</v>
      </c>
      <c r="H553" s="3">
        <v>42426</v>
      </c>
      <c r="I553" s="3">
        <v>42437</v>
      </c>
      <c r="J553" s="3" t="s">
        <v>2535</v>
      </c>
      <c r="K553" s="17">
        <f>IF(J553="Januar",238.19,IF(J553="Februar",240.59,IF(J553="Mars",245.99,IF(J553="April",250.79,IF(J553="Mai",256.52,IF(J553="Juni",259.83,IF(J553="Juli",265.66,IF(J553="August",272.21,IF(J553="September",275.91,IF(J553="Oktober",281.13,IF(J553="November",284.38,IF(J553="Desember",287.34,0))))))))))))</f>
        <v>245.99</v>
      </c>
      <c r="L553" s="20">
        <f>$K$2/K553</f>
        <v>0.96829139395910402</v>
      </c>
      <c r="M553" s="2">
        <v>11</v>
      </c>
      <c r="N553" s="2">
        <v>3490000</v>
      </c>
      <c r="O553" s="2">
        <v>4025000</v>
      </c>
      <c r="P553" s="2">
        <f>O553-N553</f>
        <v>535000</v>
      </c>
      <c r="Q553" s="4">
        <f>P553/N553</f>
        <v>0.15329512893982808</v>
      </c>
      <c r="R553" s="2"/>
      <c r="S553" s="9">
        <f>(N553+R553)/F553</f>
        <v>58166.666666666664</v>
      </c>
      <c r="T553" s="2">
        <v>67083</v>
      </c>
      <c r="U553" s="5">
        <f>T553-S553</f>
        <v>8916.3333333333358</v>
      </c>
      <c r="V553" s="4">
        <f>U553/S553</f>
        <v>0.15328939828080235</v>
      </c>
      <c r="W553" s="22">
        <f>S553*L553</f>
        <v>56322.282748621212</v>
      </c>
      <c r="X553" s="22">
        <f>T553*L553</f>
        <v>64955.891580958574</v>
      </c>
      <c r="Y553" s="22">
        <f>X553-W553</f>
        <v>8633.6088323373624</v>
      </c>
      <c r="Z553" s="8">
        <f>Y553/W553</f>
        <v>0.15328939828080237</v>
      </c>
      <c r="AA553" s="2">
        <v>598</v>
      </c>
      <c r="AB553" s="2">
        <v>1875</v>
      </c>
      <c r="AC553" s="2">
        <f>2016-AB553</f>
        <v>141</v>
      </c>
      <c r="AD553" s="2" t="s">
        <v>108</v>
      </c>
    </row>
    <row r="554" spans="1:30" x14ac:dyDescent="0.2">
      <c r="A554">
        <v>10</v>
      </c>
      <c r="B554" s="6" t="s">
        <v>1339</v>
      </c>
      <c r="C554" s="6" t="s">
        <v>22</v>
      </c>
      <c r="D554" s="6" t="s">
        <v>23</v>
      </c>
      <c r="E554" s="6" t="s">
        <v>2767</v>
      </c>
      <c r="F554" s="6">
        <v>66</v>
      </c>
      <c r="G554" s="6">
        <v>75</v>
      </c>
      <c r="H554" s="7">
        <v>42426</v>
      </c>
      <c r="I554" s="7">
        <v>42437</v>
      </c>
      <c r="J554" s="7" t="s">
        <v>2535</v>
      </c>
      <c r="K554" s="17">
        <f>IF(J554="Januar",238.19,IF(J554="Februar",240.59,IF(J554="Mars",245.99,IF(J554="April",250.79,IF(J554="Mai",256.52,IF(J554="Juni",259.83,IF(J554="Juli",265.66,IF(J554="August",272.21,IF(J554="September",275.91,IF(J554="Oktober",281.13,IF(J554="November",284.38,IF(J554="Desember",287.34,0))))))))))))</f>
        <v>245.99</v>
      </c>
      <c r="L554" s="20">
        <f>$K$2/K554</f>
        <v>0.96829139395910402</v>
      </c>
      <c r="M554" s="6">
        <v>11</v>
      </c>
      <c r="N554" s="6">
        <v>3190000</v>
      </c>
      <c r="O554" s="6">
        <v>3300000</v>
      </c>
      <c r="P554" s="6">
        <f>O554-N554</f>
        <v>110000</v>
      </c>
      <c r="Q554" s="8">
        <f>P554/N554</f>
        <v>3.4482758620689655E-2</v>
      </c>
      <c r="R554" s="6"/>
      <c r="S554" s="9">
        <f>(N554+R554)/F554</f>
        <v>48333.333333333336</v>
      </c>
      <c r="T554" s="6">
        <v>50000</v>
      </c>
      <c r="U554" s="5">
        <f>T554-S554</f>
        <v>1666.6666666666642</v>
      </c>
      <c r="V554" s="4">
        <f>U554/S554</f>
        <v>3.4482758620689606E-2</v>
      </c>
      <c r="W554" s="22">
        <f>S554*L554</f>
        <v>46800.750708023363</v>
      </c>
      <c r="X554" s="22">
        <f>T554*L554</f>
        <v>48414.569697955201</v>
      </c>
      <c r="Y554" s="22">
        <f>X554-W554</f>
        <v>1613.8189899318386</v>
      </c>
      <c r="Z554" s="8">
        <f>Y554/W554</f>
        <v>3.448275862068962E-2</v>
      </c>
      <c r="AA554" s="6">
        <v>471</v>
      </c>
      <c r="AB554" s="6">
        <v>1994</v>
      </c>
      <c r="AC554" s="6">
        <f>2016-AB554</f>
        <v>22</v>
      </c>
      <c r="AD554" s="6" t="s">
        <v>37</v>
      </c>
    </row>
    <row r="555" spans="1:30" x14ac:dyDescent="0.2">
      <c r="A555">
        <v>10</v>
      </c>
      <c r="B555" s="6" t="s">
        <v>1340</v>
      </c>
      <c r="C555" s="6" t="s">
        <v>22</v>
      </c>
      <c r="D555" s="6" t="s">
        <v>23</v>
      </c>
      <c r="E555" s="6" t="s">
        <v>2767</v>
      </c>
      <c r="F555" s="6">
        <v>66</v>
      </c>
      <c r="G555" s="6">
        <v>72</v>
      </c>
      <c r="H555" s="7">
        <v>42426</v>
      </c>
      <c r="I555" s="7">
        <v>42437</v>
      </c>
      <c r="J555" s="3" t="s">
        <v>2535</v>
      </c>
      <c r="K555" s="17">
        <f>IF(J555="Januar",238.19,IF(J555="Februar",240.59,IF(J555="Mars",245.99,IF(J555="April",250.79,IF(J555="Mai",256.52,IF(J555="Juni",259.83,IF(J555="Juli",265.66,IF(J555="August",272.21,IF(J555="September",275.91,IF(J555="Oktober",281.13,IF(J555="November",284.38,IF(J555="Desember",287.34,0))))))))))))</f>
        <v>245.99</v>
      </c>
      <c r="L555" s="20">
        <f>$K$2/K555</f>
        <v>0.96829139395910402</v>
      </c>
      <c r="M555" s="6">
        <v>11</v>
      </c>
      <c r="N555" s="6">
        <v>4200000</v>
      </c>
      <c r="O555" s="6">
        <v>4400000</v>
      </c>
      <c r="P555" s="6">
        <f>O555-N555</f>
        <v>200000</v>
      </c>
      <c r="Q555" s="8">
        <f>P555/N555</f>
        <v>4.7619047619047616E-2</v>
      </c>
      <c r="R555" s="6">
        <v>27954</v>
      </c>
      <c r="S555" s="9">
        <f>(N555+R555)/F555</f>
        <v>64059.909090909088</v>
      </c>
      <c r="T555" s="6">
        <v>67090</v>
      </c>
      <c r="U555" s="5">
        <f>T555-S555</f>
        <v>3030.0909090909117</v>
      </c>
      <c r="V555" s="4">
        <f>U555/S555</f>
        <v>4.7300893056073975E-2</v>
      </c>
      <c r="W555" s="22">
        <f>S555*L555</f>
        <v>62028.65867052984</v>
      </c>
      <c r="X555" s="22">
        <f>T555*L555</f>
        <v>64962.66962071629</v>
      </c>
      <c r="Y555" s="22">
        <f>X555-W555</f>
        <v>2934.0109501864499</v>
      </c>
      <c r="Z555" s="8">
        <f>Y555/W555</f>
        <v>4.730089305607401E-2</v>
      </c>
      <c r="AA555" s="10">
        <v>2447</v>
      </c>
      <c r="AB555" s="6">
        <v>1936</v>
      </c>
      <c r="AC555" s="6">
        <f>2016-AB555</f>
        <v>80</v>
      </c>
      <c r="AD555" s="6" t="s">
        <v>103</v>
      </c>
    </row>
    <row r="556" spans="1:30" x14ac:dyDescent="0.2">
      <c r="A556">
        <v>10</v>
      </c>
      <c r="B556" s="2" t="s">
        <v>1342</v>
      </c>
      <c r="C556" s="2" t="s">
        <v>22</v>
      </c>
      <c r="D556" s="2" t="s">
        <v>23</v>
      </c>
      <c r="E556" s="6" t="s">
        <v>2767</v>
      </c>
      <c r="F556" s="2">
        <v>66</v>
      </c>
      <c r="G556" s="2">
        <v>73</v>
      </c>
      <c r="H556" s="3">
        <v>42426</v>
      </c>
      <c r="I556" s="3">
        <v>42437</v>
      </c>
      <c r="J556" s="3" t="s">
        <v>2535</v>
      </c>
      <c r="K556" s="17">
        <f>IF(J556="Januar",238.19,IF(J556="Februar",240.59,IF(J556="Mars",245.99,IF(J556="April",250.79,IF(J556="Mai",256.52,IF(J556="Juni",259.83,IF(J556="Juli",265.66,IF(J556="August",272.21,IF(J556="September",275.91,IF(J556="Oktober",281.13,IF(J556="November",284.38,IF(J556="Desember",287.34,0))))))))))))</f>
        <v>245.99</v>
      </c>
      <c r="L556" s="20">
        <f>$K$2/K556</f>
        <v>0.96829139395910402</v>
      </c>
      <c r="M556" s="2">
        <v>11</v>
      </c>
      <c r="N556" s="2">
        <v>4250000</v>
      </c>
      <c r="O556" s="2">
        <v>4350000</v>
      </c>
      <c r="P556" s="2">
        <f>O556-N556</f>
        <v>100000</v>
      </c>
      <c r="Q556" s="4">
        <f>P556/N556</f>
        <v>2.3529411764705882E-2</v>
      </c>
      <c r="R556" s="2"/>
      <c r="S556" s="9">
        <f>(N556+R556)/F556</f>
        <v>64393.939393939392</v>
      </c>
      <c r="T556" s="2">
        <v>65909</v>
      </c>
      <c r="U556" s="5">
        <f>T556-S556</f>
        <v>1515.0606060606078</v>
      </c>
      <c r="V556" s="4">
        <f>U556/S556</f>
        <v>2.3528000000000028E-2</v>
      </c>
      <c r="W556" s="22">
        <f>S556*L556</f>
        <v>62352.097338275635</v>
      </c>
      <c r="X556" s="22">
        <f>T556*L556</f>
        <v>63819.117484450588</v>
      </c>
      <c r="Y556" s="22">
        <f>X556-W556</f>
        <v>1467.020146174953</v>
      </c>
      <c r="Z556" s="8">
        <f>Y556/W556</f>
        <v>2.3528000000000063E-2</v>
      </c>
      <c r="AA556" s="11">
        <v>1509</v>
      </c>
      <c r="AB556" s="2">
        <v>2012</v>
      </c>
      <c r="AC556" s="2">
        <f>2016-AB556</f>
        <v>4</v>
      </c>
      <c r="AD556" s="2" t="s">
        <v>37</v>
      </c>
    </row>
    <row r="557" spans="1:30" x14ac:dyDescent="0.2">
      <c r="A557">
        <v>10</v>
      </c>
      <c r="B557" s="2" t="s">
        <v>1343</v>
      </c>
      <c r="C557" s="2" t="s">
        <v>22</v>
      </c>
      <c r="D557" s="2" t="s">
        <v>23</v>
      </c>
      <c r="E557" s="6" t="s">
        <v>2767</v>
      </c>
      <c r="F557" s="2">
        <v>66</v>
      </c>
      <c r="G557" s="2">
        <v>76</v>
      </c>
      <c r="H557" s="3">
        <v>42426</v>
      </c>
      <c r="I557" s="3">
        <v>42437</v>
      </c>
      <c r="J557" s="7" t="s">
        <v>2535</v>
      </c>
      <c r="K557" s="17">
        <f>IF(J557="Januar",238.19,IF(J557="Februar",240.59,IF(J557="Mars",245.99,IF(J557="April",250.79,IF(J557="Mai",256.52,IF(J557="Juni",259.83,IF(J557="Juli",265.66,IF(J557="August",272.21,IF(J557="September",275.91,IF(J557="Oktober",281.13,IF(J557="November",284.38,IF(J557="Desember",287.34,0))))))))))))</f>
        <v>245.99</v>
      </c>
      <c r="L557" s="20">
        <f>$K$2/K557</f>
        <v>0.96829139395910402</v>
      </c>
      <c r="M557" s="2">
        <v>11</v>
      </c>
      <c r="N557" s="2">
        <v>4300000</v>
      </c>
      <c r="O557" s="2">
        <v>4560000</v>
      </c>
      <c r="P557" s="2">
        <f>O557-N557</f>
        <v>260000</v>
      </c>
      <c r="Q557" s="4">
        <f>P557/N557</f>
        <v>6.0465116279069767E-2</v>
      </c>
      <c r="R557" s="2">
        <v>1056</v>
      </c>
      <c r="S557" s="9">
        <f>(N557+R557)/F557</f>
        <v>65167.515151515152</v>
      </c>
      <c r="T557" s="2">
        <v>69107</v>
      </c>
      <c r="U557" s="5">
        <f>T557-S557</f>
        <v>3939.484848484848</v>
      </c>
      <c r="V557" s="4">
        <f>U557/S557</f>
        <v>6.0451665823462883E-2</v>
      </c>
      <c r="W557" s="22">
        <f>S557*L557</f>
        <v>63101.144086911641</v>
      </c>
      <c r="X557" s="22">
        <f>T557*L557</f>
        <v>66915.713362331808</v>
      </c>
      <c r="Y557" s="22">
        <f>X557-W557</f>
        <v>3814.5692754201664</v>
      </c>
      <c r="Z557" s="8">
        <f>Y557/W557</f>
        <v>6.0451665823462931E-2</v>
      </c>
      <c r="AA557" s="11">
        <v>4851</v>
      </c>
      <c r="AB557" s="2">
        <v>2014</v>
      </c>
      <c r="AC557" s="2">
        <f>2016-AB557</f>
        <v>2</v>
      </c>
      <c r="AD557" s="2" t="s">
        <v>46</v>
      </c>
    </row>
    <row r="558" spans="1:30" x14ac:dyDescent="0.2">
      <c r="A558">
        <v>10</v>
      </c>
      <c r="B558" s="2" t="s">
        <v>1440</v>
      </c>
      <c r="C558" s="2" t="s">
        <v>22</v>
      </c>
      <c r="D558" s="2" t="s">
        <v>23</v>
      </c>
      <c r="E558" s="6" t="s">
        <v>2767</v>
      </c>
      <c r="F558" s="2">
        <v>68</v>
      </c>
      <c r="G558" s="2">
        <v>77</v>
      </c>
      <c r="H558" s="3">
        <v>42426</v>
      </c>
      <c r="I558" s="3">
        <v>42437</v>
      </c>
      <c r="J558" s="3" t="s">
        <v>2535</v>
      </c>
      <c r="K558" s="17">
        <f>IF(J558="Januar",238.19,IF(J558="Februar",240.59,IF(J558="Mars",245.99,IF(J558="April",250.79,IF(J558="Mai",256.52,IF(J558="Juni",259.83,IF(J558="Juli",265.66,IF(J558="August",272.21,IF(J558="September",275.91,IF(J558="Oktober",281.13,IF(J558="November",284.38,IF(J558="Desember",287.34,0))))))))))))</f>
        <v>245.99</v>
      </c>
      <c r="L558" s="20">
        <f>$K$2/K558</f>
        <v>0.96829139395910402</v>
      </c>
      <c r="M558" s="2">
        <v>11</v>
      </c>
      <c r="N558" s="2">
        <v>4300000</v>
      </c>
      <c r="O558" s="2">
        <v>4900000</v>
      </c>
      <c r="P558" s="2">
        <f>O558-N558</f>
        <v>600000</v>
      </c>
      <c r="Q558" s="4">
        <f>P558/N558</f>
        <v>0.13953488372093023</v>
      </c>
      <c r="R558" s="2">
        <v>49000</v>
      </c>
      <c r="S558" s="9">
        <f>(N558+R558)/F558</f>
        <v>63955.882352941175</v>
      </c>
      <c r="T558" s="2">
        <v>72779</v>
      </c>
      <c r="U558" s="5">
        <f>T558-S558</f>
        <v>8823.1176470588252</v>
      </c>
      <c r="V558" s="4">
        <f>U558/S558</f>
        <v>0.13795631179581516</v>
      </c>
      <c r="W558" s="22">
        <f>S558*L558</f>
        <v>61927.930475413872</v>
      </c>
      <c r="X558" s="22">
        <f>T558*L558</f>
        <v>70471.279360949629</v>
      </c>
      <c r="Y558" s="22">
        <f>X558-W558</f>
        <v>8543.3488855357573</v>
      </c>
      <c r="Z558" s="8">
        <f>Y558/W558</f>
        <v>0.13795631179581511</v>
      </c>
      <c r="AA558" s="11">
        <v>8261</v>
      </c>
      <c r="AB558" s="2">
        <v>1990</v>
      </c>
      <c r="AC558" s="2">
        <f>2016-AB558</f>
        <v>26</v>
      </c>
      <c r="AD558" s="2" t="s">
        <v>1441</v>
      </c>
    </row>
    <row r="559" spans="1:30" x14ac:dyDescent="0.2">
      <c r="A559">
        <v>10</v>
      </c>
      <c r="B559" s="6" t="s">
        <v>1774</v>
      </c>
      <c r="C559" s="6" t="s">
        <v>22</v>
      </c>
      <c r="D559" s="6" t="s">
        <v>23</v>
      </c>
      <c r="E559" s="6" t="s">
        <v>2767</v>
      </c>
      <c r="F559" s="6">
        <v>78</v>
      </c>
      <c r="G559" s="6">
        <v>88</v>
      </c>
      <c r="H559" s="7">
        <v>42426</v>
      </c>
      <c r="I559" s="7">
        <v>42437</v>
      </c>
      <c r="J559" s="7" t="s">
        <v>2535</v>
      </c>
      <c r="K559" s="17">
        <f>IF(J559="Januar",238.19,IF(J559="Februar",240.59,IF(J559="Mars",245.99,IF(J559="April",250.79,IF(J559="Mai",256.52,IF(J559="Juni",259.83,IF(J559="Juli",265.66,IF(J559="August",272.21,IF(J559="September",275.91,IF(J559="Oktober",281.13,IF(J559="November",284.38,IF(J559="Desember",287.34,0))))))))))))</f>
        <v>245.99</v>
      </c>
      <c r="L559" s="20">
        <f>$K$2/K559</f>
        <v>0.96829139395910402</v>
      </c>
      <c r="M559" s="6">
        <v>11</v>
      </c>
      <c r="N559" s="6">
        <v>5300000</v>
      </c>
      <c r="O559" s="6">
        <v>5180000</v>
      </c>
      <c r="P559" s="6">
        <f>O559-N559</f>
        <v>-120000</v>
      </c>
      <c r="Q559" s="8">
        <f>P559/N559</f>
        <v>-2.2641509433962263E-2</v>
      </c>
      <c r="R559" s="6">
        <v>13000</v>
      </c>
      <c r="S559" s="9">
        <f>(N559+R559)/F559</f>
        <v>68115.38461538461</v>
      </c>
      <c r="T559" s="6">
        <v>66577</v>
      </c>
      <c r="U559" s="5">
        <f>T559-S559</f>
        <v>-1538.3846153846098</v>
      </c>
      <c r="V559" s="4">
        <f>U559/S559</f>
        <v>-2.2584980237154068E-2</v>
      </c>
      <c r="W559" s="22">
        <f>S559*L559</f>
        <v>65955.540719291268</v>
      </c>
      <c r="X559" s="22">
        <f>T559*L559</f>
        <v>64465.936135615266</v>
      </c>
      <c r="Y559" s="22">
        <f>X559-W559</f>
        <v>-1489.6045836760022</v>
      </c>
      <c r="Z559" s="8">
        <f>Y559/W559</f>
        <v>-2.2584980237154047E-2</v>
      </c>
      <c r="AA559" s="6">
        <v>570</v>
      </c>
      <c r="AB559" s="6">
        <v>1900</v>
      </c>
      <c r="AC559" s="6">
        <f>2016-AB559</f>
        <v>116</v>
      </c>
      <c r="AD559" s="6" t="s">
        <v>494</v>
      </c>
    </row>
    <row r="560" spans="1:30" x14ac:dyDescent="0.2">
      <c r="A560">
        <v>10</v>
      </c>
      <c r="B560" s="2" t="s">
        <v>1840</v>
      </c>
      <c r="C560" s="2" t="s">
        <v>22</v>
      </c>
      <c r="D560" s="2" t="s">
        <v>23</v>
      </c>
      <c r="E560" s="6" t="s">
        <v>2767</v>
      </c>
      <c r="F560" s="2">
        <v>80</v>
      </c>
      <c r="G560" s="2">
        <v>92</v>
      </c>
      <c r="H560" s="3">
        <v>42426</v>
      </c>
      <c r="I560" s="3">
        <v>42437</v>
      </c>
      <c r="J560" s="3" t="s">
        <v>2535</v>
      </c>
      <c r="K560" s="17">
        <f>IF(J560="Januar",238.19,IF(J560="Februar",240.59,IF(J560="Mars",245.99,IF(J560="April",250.79,IF(J560="Mai",256.52,IF(J560="Juni",259.83,IF(J560="Juli",265.66,IF(J560="August",272.21,IF(J560="September",275.91,IF(J560="Oktober",281.13,IF(J560="November",284.38,IF(J560="Desember",287.34,0))))))))))))</f>
        <v>245.99</v>
      </c>
      <c r="L560" s="20">
        <f>$K$2/K560</f>
        <v>0.96829139395910402</v>
      </c>
      <c r="M560" s="2">
        <v>11</v>
      </c>
      <c r="N560" s="2">
        <v>5000000</v>
      </c>
      <c r="O560" s="2">
        <v>5650000</v>
      </c>
      <c r="P560" s="2">
        <f>O560-N560</f>
        <v>650000</v>
      </c>
      <c r="Q560" s="4">
        <f>P560/N560</f>
        <v>0.13</v>
      </c>
      <c r="R560" s="2"/>
      <c r="S560" s="9">
        <f>(N560+R560)/F560</f>
        <v>62500</v>
      </c>
      <c r="T560" s="2">
        <v>70625</v>
      </c>
      <c r="U560" s="5">
        <f>T560-S560</f>
        <v>8125</v>
      </c>
      <c r="V560" s="4">
        <f>U560/S560</f>
        <v>0.13</v>
      </c>
      <c r="W560" s="22">
        <f>S560*L560</f>
        <v>60518.212122443998</v>
      </c>
      <c r="X560" s="22">
        <f>T560*L560</f>
        <v>68385.579698361718</v>
      </c>
      <c r="Y560" s="22">
        <f>X560-W560</f>
        <v>7867.3675759177204</v>
      </c>
      <c r="Z560" s="8">
        <f>Y560/W560</f>
        <v>0.13</v>
      </c>
      <c r="AA560" s="11">
        <v>21154</v>
      </c>
      <c r="AB560" s="2">
        <v>1980</v>
      </c>
      <c r="AC560" s="2">
        <f>2016-AB560</f>
        <v>36</v>
      </c>
      <c r="AD560" s="2" t="s">
        <v>37</v>
      </c>
    </row>
    <row r="561" spans="1:30" x14ac:dyDescent="0.2">
      <c r="A561">
        <v>10</v>
      </c>
      <c r="B561" s="6" t="s">
        <v>1924</v>
      </c>
      <c r="C561" s="6" t="s">
        <v>22</v>
      </c>
      <c r="D561" s="6" t="s">
        <v>23</v>
      </c>
      <c r="E561" s="6" t="s">
        <v>2767</v>
      </c>
      <c r="F561" s="6">
        <v>83</v>
      </c>
      <c r="G561" s="6">
        <v>94</v>
      </c>
      <c r="H561" s="7">
        <v>42426</v>
      </c>
      <c r="I561" s="7">
        <v>42437</v>
      </c>
      <c r="J561" s="3" t="s">
        <v>2535</v>
      </c>
      <c r="K561" s="17">
        <f>IF(J561="Januar",238.19,IF(J561="Februar",240.59,IF(J561="Mars",245.99,IF(J561="April",250.79,IF(J561="Mai",256.52,IF(J561="Juni",259.83,IF(J561="Juli",265.66,IF(J561="August",272.21,IF(J561="September",275.91,IF(J561="Oktober",281.13,IF(J561="November",284.38,IF(J561="Desember",287.34,0))))))))))))</f>
        <v>245.99</v>
      </c>
      <c r="L561" s="20">
        <f>$K$2/K561</f>
        <v>0.96829139395910402</v>
      </c>
      <c r="M561" s="6">
        <v>11</v>
      </c>
      <c r="N561" s="6">
        <v>4750000</v>
      </c>
      <c r="O561" s="6">
        <v>5050000</v>
      </c>
      <c r="P561" s="6">
        <f>O561-N561</f>
        <v>300000</v>
      </c>
      <c r="Q561" s="8">
        <f>P561/N561</f>
        <v>6.3157894736842107E-2</v>
      </c>
      <c r="R561" s="6">
        <v>91371</v>
      </c>
      <c r="S561" s="9">
        <f>(N561+R561)/F561</f>
        <v>58329.77108433735</v>
      </c>
      <c r="T561" s="6">
        <v>61944</v>
      </c>
      <c r="U561" s="5">
        <f>T561-S561</f>
        <v>3614.2289156626503</v>
      </c>
      <c r="V561" s="4">
        <f>U561/S561</f>
        <v>6.1961993823650363E-2</v>
      </c>
      <c r="W561" s="22">
        <f>S561*L561</f>
        <v>56480.215352568448</v>
      </c>
      <c r="X561" s="22">
        <f>T561*L561</f>
        <v>59979.842107402743</v>
      </c>
      <c r="Y561" s="22">
        <f>X561-W561</f>
        <v>3499.6267548342948</v>
      </c>
      <c r="Z561" s="8">
        <f>Y561/W561</f>
        <v>6.1961993823650474E-2</v>
      </c>
      <c r="AA561" s="10">
        <v>1659</v>
      </c>
      <c r="AB561" s="6">
        <v>1955</v>
      </c>
      <c r="AC561" s="6">
        <f>2016-AB561</f>
        <v>61</v>
      </c>
      <c r="AD561" s="6" t="s">
        <v>94</v>
      </c>
    </row>
    <row r="562" spans="1:30" x14ac:dyDescent="0.2">
      <c r="A562">
        <v>10</v>
      </c>
      <c r="B562" s="2" t="s">
        <v>1945</v>
      </c>
      <c r="C562" s="2" t="s">
        <v>22</v>
      </c>
      <c r="D562" s="2" t="s">
        <v>23</v>
      </c>
      <c r="E562" s="6" t="s">
        <v>2767</v>
      </c>
      <c r="F562" s="2">
        <v>84</v>
      </c>
      <c r="G562" s="2">
        <v>90</v>
      </c>
      <c r="H562" s="3">
        <v>42426</v>
      </c>
      <c r="I562" s="3">
        <v>42437</v>
      </c>
      <c r="J562" s="7" t="s">
        <v>2535</v>
      </c>
      <c r="K562" s="17">
        <f>IF(J562="Januar",238.19,IF(J562="Februar",240.59,IF(J562="Mars",245.99,IF(J562="April",250.79,IF(J562="Mai",256.52,IF(J562="Juni",259.83,IF(J562="Juli",265.66,IF(J562="August",272.21,IF(J562="September",275.91,IF(J562="Oktober",281.13,IF(J562="November",284.38,IF(J562="Desember",287.34,0))))))))))))</f>
        <v>245.99</v>
      </c>
      <c r="L562" s="20">
        <f>$K$2/K562</f>
        <v>0.96829139395910402</v>
      </c>
      <c r="M562" s="2">
        <v>11</v>
      </c>
      <c r="N562" s="2">
        <v>4890000</v>
      </c>
      <c r="O562" s="2">
        <v>5450000</v>
      </c>
      <c r="P562" s="2">
        <f>O562-N562</f>
        <v>560000</v>
      </c>
      <c r="Q562" s="4">
        <f>P562/N562</f>
        <v>0.11451942740286299</v>
      </c>
      <c r="R562" s="2">
        <v>181928</v>
      </c>
      <c r="S562" s="9">
        <f>(N562+R562)/F562</f>
        <v>60380.095238095237</v>
      </c>
      <c r="T562" s="2">
        <v>67047</v>
      </c>
      <c r="U562" s="5">
        <f>T562-S562</f>
        <v>6666.9047619047633</v>
      </c>
      <c r="V562" s="4">
        <f>U562/S562</f>
        <v>0.11041560526884453</v>
      </c>
      <c r="W562" s="22">
        <f>S562*L562</f>
        <v>58465.526585478692</v>
      </c>
      <c r="X562" s="22">
        <f>T562*L562</f>
        <v>64921.033090776044</v>
      </c>
      <c r="Y562" s="22">
        <f>X562-W562</f>
        <v>6455.5065052973514</v>
      </c>
      <c r="Z562" s="8">
        <f>Y562/W562</f>
        <v>0.11041560526884453</v>
      </c>
      <c r="AA562" s="2">
        <v>538</v>
      </c>
      <c r="AB562" s="2">
        <v>1891</v>
      </c>
      <c r="AC562" s="2">
        <f>2016-AB562</f>
        <v>125</v>
      </c>
      <c r="AD562" s="2" t="s">
        <v>819</v>
      </c>
    </row>
    <row r="563" spans="1:30" x14ac:dyDescent="0.2">
      <c r="A563">
        <v>10</v>
      </c>
      <c r="B563" s="2" t="s">
        <v>2013</v>
      </c>
      <c r="C563" s="2" t="s">
        <v>22</v>
      </c>
      <c r="D563" s="2" t="s">
        <v>23</v>
      </c>
      <c r="E563" s="6" t="s">
        <v>2767</v>
      </c>
      <c r="F563" s="2">
        <v>88</v>
      </c>
      <c r="G563" s="2">
        <v>97</v>
      </c>
      <c r="H563" s="3">
        <v>42426</v>
      </c>
      <c r="I563" s="3">
        <v>42437</v>
      </c>
      <c r="J563" s="7" t="s">
        <v>2535</v>
      </c>
      <c r="K563" s="17">
        <f>IF(J563="Januar",238.19,IF(J563="Februar",240.59,IF(J563="Mars",245.99,IF(J563="April",250.79,IF(J563="Mai",256.52,IF(J563="Juni",259.83,IF(J563="Juli",265.66,IF(J563="August",272.21,IF(J563="September",275.91,IF(J563="Oktober",281.13,IF(J563="November",284.38,IF(J563="Desember",287.34,0))))))))))))</f>
        <v>245.99</v>
      </c>
      <c r="L563" s="20">
        <f>$K$2/K563</f>
        <v>0.96829139395910402</v>
      </c>
      <c r="M563" s="2">
        <v>11</v>
      </c>
      <c r="N563" s="2">
        <v>4700000</v>
      </c>
      <c r="O563" s="2">
        <v>4975000</v>
      </c>
      <c r="P563" s="2">
        <f>O563-N563</f>
        <v>275000</v>
      </c>
      <c r="Q563" s="4">
        <f>P563/N563</f>
        <v>5.8510638297872342E-2</v>
      </c>
      <c r="R563" s="2"/>
      <c r="S563" s="9">
        <f>(N563+R563)/F563</f>
        <v>53409.090909090912</v>
      </c>
      <c r="T563" s="2">
        <v>56534</v>
      </c>
      <c r="U563" s="5">
        <f>T563-S563</f>
        <v>3124.9090909090883</v>
      </c>
      <c r="V563" s="4">
        <f>U563/S563</f>
        <v>5.8508936170212716E-2</v>
      </c>
      <c r="W563" s="22">
        <f>S563*L563</f>
        <v>51715.563086452152</v>
      </c>
      <c r="X563" s="22">
        <f>T563*L563</f>
        <v>54741.385666083988</v>
      </c>
      <c r="Y563" s="22">
        <f>X563-W563</f>
        <v>3025.8225796318366</v>
      </c>
      <c r="Z563" s="8">
        <f>Y563/W563</f>
        <v>5.8508936170212689E-2</v>
      </c>
      <c r="AA563" s="2">
        <v>527</v>
      </c>
      <c r="AB563" s="2">
        <v>1979</v>
      </c>
      <c r="AC563" s="2">
        <f>2016-AB563</f>
        <v>37</v>
      </c>
      <c r="AD563" s="2" t="s">
        <v>408</v>
      </c>
    </row>
    <row r="564" spans="1:30" x14ac:dyDescent="0.2">
      <c r="A564">
        <v>10</v>
      </c>
      <c r="B564" s="6" t="s">
        <v>2151</v>
      </c>
      <c r="C564" s="6" t="s">
        <v>22</v>
      </c>
      <c r="D564" s="6" t="s">
        <v>23</v>
      </c>
      <c r="E564" s="6" t="s">
        <v>2767</v>
      </c>
      <c r="F564" s="6">
        <v>98</v>
      </c>
      <c r="G564" s="6">
        <v>108</v>
      </c>
      <c r="H564" s="7">
        <v>42426</v>
      </c>
      <c r="I564" s="7">
        <v>42437</v>
      </c>
      <c r="J564" s="7" t="s">
        <v>2535</v>
      </c>
      <c r="K564" s="17">
        <f>IF(J564="Januar",238.19,IF(J564="Februar",240.59,IF(J564="Mars",245.99,IF(J564="April",250.79,IF(J564="Mai",256.52,IF(J564="Juni",259.83,IF(J564="Juli",265.66,IF(J564="August",272.21,IF(J564="September",275.91,IF(J564="Oktober",281.13,IF(J564="November",284.38,IF(J564="Desember",287.34,0))))))))))))</f>
        <v>245.99</v>
      </c>
      <c r="L564" s="20">
        <f>$K$2/K564</f>
        <v>0.96829139395910402</v>
      </c>
      <c r="M564" s="6">
        <v>11</v>
      </c>
      <c r="N564" s="6">
        <v>6300000</v>
      </c>
      <c r="O564" s="6">
        <v>6600000</v>
      </c>
      <c r="P564" s="6">
        <f>O564-N564</f>
        <v>300000</v>
      </c>
      <c r="Q564" s="8">
        <f>P564/N564</f>
        <v>4.7619047619047616E-2</v>
      </c>
      <c r="R564" s="6">
        <v>351734</v>
      </c>
      <c r="S564" s="9">
        <f>(N564+R564)/F564</f>
        <v>67874.836734693876</v>
      </c>
      <c r="T564" s="6">
        <v>70936</v>
      </c>
      <c r="U564" s="5">
        <f>T564-S564</f>
        <v>3061.1632653061242</v>
      </c>
      <c r="V564" s="4">
        <f>U564/S564</f>
        <v>4.5100119758246522E-2</v>
      </c>
      <c r="W564" s="22">
        <f>S564*L564</f>
        <v>65722.62027658333</v>
      </c>
      <c r="X564" s="22">
        <f>T564*L564</f>
        <v>68686.718321883003</v>
      </c>
      <c r="Y564" s="22">
        <f>X564-W564</f>
        <v>2964.0980452996737</v>
      </c>
      <c r="Z564" s="8">
        <f>Y564/W564</f>
        <v>4.5100119758246592E-2</v>
      </c>
      <c r="AA564" s="6">
        <v>485</v>
      </c>
      <c r="AB564" s="6">
        <v>1898</v>
      </c>
      <c r="AC564" s="6">
        <f>2016-AB564</f>
        <v>118</v>
      </c>
      <c r="AD564" s="6" t="s">
        <v>67</v>
      </c>
    </row>
    <row r="565" spans="1:30" x14ac:dyDescent="0.2">
      <c r="A565">
        <v>10</v>
      </c>
      <c r="B565" s="6" t="s">
        <v>2192</v>
      </c>
      <c r="C565" s="6" t="s">
        <v>22</v>
      </c>
      <c r="D565" s="6" t="s">
        <v>23</v>
      </c>
      <c r="E565" s="6" t="s">
        <v>2767</v>
      </c>
      <c r="F565" s="6">
        <v>101</v>
      </c>
      <c r="G565" s="6">
        <v>117</v>
      </c>
      <c r="H565" s="7">
        <v>42426</v>
      </c>
      <c r="I565" s="7">
        <v>42437</v>
      </c>
      <c r="J565" s="3" t="s">
        <v>2535</v>
      </c>
      <c r="K565" s="17">
        <f>IF(J565="Januar",238.19,IF(J565="Februar",240.59,IF(J565="Mars",245.99,IF(J565="April",250.79,IF(J565="Mai",256.52,IF(J565="Juni",259.83,IF(J565="Juli",265.66,IF(J565="August",272.21,IF(J565="September",275.91,IF(J565="Oktober",281.13,IF(J565="November",284.38,IF(J565="Desember",287.34,0))))))))))))</f>
        <v>245.99</v>
      </c>
      <c r="L565" s="20">
        <f>$K$2/K565</f>
        <v>0.96829139395910402</v>
      </c>
      <c r="M565" s="6">
        <v>11</v>
      </c>
      <c r="N565" s="6">
        <v>5500000</v>
      </c>
      <c r="O565" s="6">
        <v>6010000</v>
      </c>
      <c r="P565" s="6">
        <f>O565-N565</f>
        <v>510000</v>
      </c>
      <c r="Q565" s="8">
        <f>P565/N565</f>
        <v>9.2727272727272728E-2</v>
      </c>
      <c r="R565" s="6">
        <v>124620</v>
      </c>
      <c r="S565" s="9">
        <f>(N565+R565)/F565</f>
        <v>55689.30693069307</v>
      </c>
      <c r="T565" s="6">
        <v>60739</v>
      </c>
      <c r="U565" s="5">
        <f>T565-S565</f>
        <v>5049.6930693069298</v>
      </c>
      <c r="V565" s="4">
        <f>U565/S565</f>
        <v>9.0676170123492772E-2</v>
      </c>
      <c r="W565" s="22">
        <f>S565*L565</f>
        <v>53923.476636537183</v>
      </c>
      <c r="X565" s="22">
        <f>T565*L565</f>
        <v>58813.050977682018</v>
      </c>
      <c r="Y565" s="22">
        <f>X565-W565</f>
        <v>4889.5743411448348</v>
      </c>
      <c r="Z565" s="8">
        <f>Y565/W565</f>
        <v>9.06761701234928E-2</v>
      </c>
      <c r="AA565" s="6">
        <v>655</v>
      </c>
      <c r="AB565" s="6">
        <v>1913</v>
      </c>
      <c r="AC565" s="6">
        <f>2016-AB565</f>
        <v>103</v>
      </c>
      <c r="AD565" s="6" t="s">
        <v>48</v>
      </c>
    </row>
    <row r="566" spans="1:30" x14ac:dyDescent="0.2">
      <c r="A566">
        <v>10</v>
      </c>
      <c r="B566" s="2" t="s">
        <v>2239</v>
      </c>
      <c r="C566" s="2" t="s">
        <v>22</v>
      </c>
      <c r="D566" s="2" t="s">
        <v>23</v>
      </c>
      <c r="E566" s="6" t="s">
        <v>2767</v>
      </c>
      <c r="F566" s="2">
        <v>105</v>
      </c>
      <c r="G566" s="2">
        <v>115</v>
      </c>
      <c r="H566" s="3">
        <v>42426</v>
      </c>
      <c r="I566" s="3">
        <v>42437</v>
      </c>
      <c r="J566" s="3" t="s">
        <v>2535</v>
      </c>
      <c r="K566" s="17">
        <f>IF(J566="Januar",238.19,IF(J566="Februar",240.59,IF(J566="Mars",245.99,IF(J566="April",250.79,IF(J566="Mai",256.52,IF(J566="Juni",259.83,IF(J566="Juli",265.66,IF(J566="August",272.21,IF(J566="September",275.91,IF(J566="Oktober",281.13,IF(J566="November",284.38,IF(J566="Desember",287.34,0))))))))))))</f>
        <v>245.99</v>
      </c>
      <c r="L566" s="20">
        <f>$K$2/K566</f>
        <v>0.96829139395910402</v>
      </c>
      <c r="M566" s="2">
        <v>11</v>
      </c>
      <c r="N566" s="2">
        <v>5890000</v>
      </c>
      <c r="O566" s="2">
        <v>5890000</v>
      </c>
      <c r="P566" s="2">
        <f>O566-N566</f>
        <v>0</v>
      </c>
      <c r="Q566" s="4">
        <f>P566/N566</f>
        <v>0</v>
      </c>
      <c r="R566" s="2"/>
      <c r="S566" s="9">
        <f>(N566+R566)/F566</f>
        <v>56095.238095238092</v>
      </c>
      <c r="T566" s="2">
        <v>56095</v>
      </c>
      <c r="U566" s="5">
        <f>T566-S566</f>
        <v>-0.23809523809177335</v>
      </c>
      <c r="V566" s="4">
        <f>U566/S566</f>
        <v>-4.2444821731131079E-6</v>
      </c>
      <c r="W566" s="22">
        <f>S566*L566</f>
        <v>54316.536289705924</v>
      </c>
      <c r="X566" s="22">
        <f>T566*L566</f>
        <v>54316.305744135941</v>
      </c>
      <c r="Y566" s="22">
        <f>X566-W566</f>
        <v>-0.23054556998249609</v>
      </c>
      <c r="Z566" s="8">
        <f>Y566/W566</f>
        <v>-4.2444821730318825E-6</v>
      </c>
      <c r="AA566" s="2">
        <v>278</v>
      </c>
      <c r="AB566" s="2">
        <v>1895</v>
      </c>
      <c r="AC566" s="2">
        <f>2016-AB566</f>
        <v>121</v>
      </c>
      <c r="AD566" s="2" t="s">
        <v>494</v>
      </c>
    </row>
    <row r="567" spans="1:30" x14ac:dyDescent="0.2">
      <c r="A567">
        <v>10</v>
      </c>
      <c r="B567" s="2" t="s">
        <v>2367</v>
      </c>
      <c r="C567" s="2" t="s">
        <v>22</v>
      </c>
      <c r="D567" s="2" t="s">
        <v>23</v>
      </c>
      <c r="E567" s="6" t="s">
        <v>2767</v>
      </c>
      <c r="F567" s="2">
        <v>121</v>
      </c>
      <c r="G567" s="2">
        <v>138</v>
      </c>
      <c r="H567" s="3">
        <v>42426</v>
      </c>
      <c r="I567" s="3">
        <v>42437</v>
      </c>
      <c r="J567" s="3" t="s">
        <v>2535</v>
      </c>
      <c r="K567" s="17">
        <f>IF(J567="Januar",238.19,IF(J567="Februar",240.59,IF(J567="Mars",245.99,IF(J567="April",250.79,IF(J567="Mai",256.52,IF(J567="Juni",259.83,IF(J567="Juli",265.66,IF(J567="August",272.21,IF(J567="September",275.91,IF(J567="Oktober",281.13,IF(J567="November",284.38,IF(J567="Desember",287.34,0))))))))))))</f>
        <v>245.99</v>
      </c>
      <c r="L567" s="20">
        <f>$K$2/K567</f>
        <v>0.96829139395910402</v>
      </c>
      <c r="M567" s="2">
        <v>11</v>
      </c>
      <c r="N567" s="2">
        <v>7500000</v>
      </c>
      <c r="O567" s="2">
        <v>8000000</v>
      </c>
      <c r="P567" s="2">
        <f>O567-N567</f>
        <v>500000</v>
      </c>
      <c r="Q567" s="4">
        <f>P567/N567</f>
        <v>6.6666666666666666E-2</v>
      </c>
      <c r="R567" s="2">
        <v>57711</v>
      </c>
      <c r="S567" s="9">
        <f>(N567+R567)/F567</f>
        <v>62460.421487603307</v>
      </c>
      <c r="T567" s="2">
        <v>66593</v>
      </c>
      <c r="U567" s="5">
        <f>T567-S567</f>
        <v>4132.5785123966925</v>
      </c>
      <c r="V567" s="4">
        <f>U567/S567</f>
        <v>6.6163154425989537E-2</v>
      </c>
      <c r="W567" s="22">
        <f>S567*L567</f>
        <v>60479.888589504582</v>
      </c>
      <c r="X567" s="22">
        <f>T567*L567</f>
        <v>64481.428797918612</v>
      </c>
      <c r="Y567" s="22">
        <f>X567-W567</f>
        <v>4001.5402084140296</v>
      </c>
      <c r="Z567" s="8">
        <f>Y567/W567</f>
        <v>6.6163154425989468E-2</v>
      </c>
      <c r="AA567" s="11">
        <v>31766</v>
      </c>
      <c r="AB567" s="2">
        <v>1984</v>
      </c>
      <c r="AC567" s="2">
        <f>2016-AB567</f>
        <v>32</v>
      </c>
      <c r="AD567" s="2" t="s">
        <v>27</v>
      </c>
    </row>
    <row r="568" spans="1:30" x14ac:dyDescent="0.2">
      <c r="A568">
        <v>10</v>
      </c>
      <c r="B568" s="2" t="s">
        <v>652</v>
      </c>
      <c r="C568" s="2" t="s">
        <v>22</v>
      </c>
      <c r="D568" s="2" t="s">
        <v>23</v>
      </c>
      <c r="E568" s="6" t="s">
        <v>2767</v>
      </c>
      <c r="F568" s="2">
        <v>48</v>
      </c>
      <c r="G568" s="2">
        <v>53</v>
      </c>
      <c r="H568" s="3">
        <v>42425</v>
      </c>
      <c r="I568" s="3">
        <v>42437</v>
      </c>
      <c r="J568" s="3" t="s">
        <v>2535</v>
      </c>
      <c r="K568" s="17">
        <f>IF(J568="Januar",238.19,IF(J568="Februar",240.59,IF(J568="Mars",245.99,IF(J568="April",250.79,IF(J568="Mai",256.52,IF(J568="Juni",259.83,IF(J568="Juli",265.66,IF(J568="August",272.21,IF(J568="September",275.91,IF(J568="Oktober",281.13,IF(J568="November",284.38,IF(J568="Desember",287.34,0))))))))))))</f>
        <v>245.99</v>
      </c>
      <c r="L568" s="20">
        <f>$K$2/K568</f>
        <v>0.96829139395910402</v>
      </c>
      <c r="M568" s="2">
        <v>12</v>
      </c>
      <c r="N568" s="2">
        <v>3590000</v>
      </c>
      <c r="O568" s="2">
        <v>3700000</v>
      </c>
      <c r="P568" s="2">
        <f>O568-N568</f>
        <v>110000</v>
      </c>
      <c r="Q568" s="4">
        <f>P568/N568</f>
        <v>3.0640668523676879E-2</v>
      </c>
      <c r="R568" s="2"/>
      <c r="S568" s="9">
        <f>(N568+R568)/F568</f>
        <v>74791.666666666672</v>
      </c>
      <c r="T568" s="2">
        <v>77083</v>
      </c>
      <c r="U568" s="5">
        <f>T568-S568</f>
        <v>2291.3333333333285</v>
      </c>
      <c r="V568" s="4">
        <f>U568/S568</f>
        <v>3.0636211699164279E-2</v>
      </c>
      <c r="W568" s="22">
        <f>S568*L568</f>
        <v>72420.127173191329</v>
      </c>
      <c r="X568" s="22">
        <f>T568*L568</f>
        <v>74638.80552054962</v>
      </c>
      <c r="Y568" s="22">
        <f>X568-W568</f>
        <v>2218.6783473582909</v>
      </c>
      <c r="Z568" s="8">
        <f>Y568/W568</f>
        <v>3.0636211699164303E-2</v>
      </c>
      <c r="AA568" s="11">
        <v>3394</v>
      </c>
      <c r="AB568" s="2">
        <v>2015</v>
      </c>
      <c r="AC568" s="2">
        <f>2016-AB568</f>
        <v>1</v>
      </c>
      <c r="AD568" s="2" t="s">
        <v>37</v>
      </c>
    </row>
    <row r="569" spans="1:30" x14ac:dyDescent="0.2">
      <c r="A569">
        <v>10</v>
      </c>
      <c r="B569" s="6" t="s">
        <v>817</v>
      </c>
      <c r="C569" s="6" t="s">
        <v>22</v>
      </c>
      <c r="D569" s="6" t="s">
        <v>23</v>
      </c>
      <c r="E569" s="6" t="s">
        <v>2767</v>
      </c>
      <c r="F569" s="6">
        <v>52</v>
      </c>
      <c r="G569" s="6">
        <v>59</v>
      </c>
      <c r="H569" s="7">
        <v>42425</v>
      </c>
      <c r="I569" s="7">
        <v>42437</v>
      </c>
      <c r="J569" s="7" t="s">
        <v>2535</v>
      </c>
      <c r="K569" s="17">
        <f>IF(J569="Januar",238.19,IF(J569="Februar",240.59,IF(J569="Mars",245.99,IF(J569="April",250.79,IF(J569="Mai",256.52,IF(J569="Juni",259.83,IF(J569="Juli",265.66,IF(J569="August",272.21,IF(J569="September",275.91,IF(J569="Oktober",281.13,IF(J569="November",284.38,IF(J569="Desember",287.34,0))))))))))))</f>
        <v>245.99</v>
      </c>
      <c r="L569" s="20">
        <f>$K$2/K569</f>
        <v>0.96829139395910402</v>
      </c>
      <c r="M569" s="6">
        <v>12</v>
      </c>
      <c r="N569" s="6">
        <v>2590000</v>
      </c>
      <c r="O569" s="6">
        <v>3400000</v>
      </c>
      <c r="P569" s="6">
        <f>O569-N569</f>
        <v>810000</v>
      </c>
      <c r="Q569" s="8">
        <f>P569/N569</f>
        <v>0.31274131274131273</v>
      </c>
      <c r="R569" s="6"/>
      <c r="S569" s="9">
        <f>(N569+R569)/F569</f>
        <v>49807.692307692305</v>
      </c>
      <c r="T569" s="6">
        <v>65385</v>
      </c>
      <c r="U569" s="5">
        <f>T569-S569</f>
        <v>15577.307692307695</v>
      </c>
      <c r="V569" s="4">
        <f>U569/S569</f>
        <v>0.31274903474903482</v>
      </c>
      <c r="W569" s="22">
        <f>S569*L569</f>
        <v>48228.359814501528</v>
      </c>
      <c r="X569" s="22">
        <f>T569*L569</f>
        <v>63311.732794016018</v>
      </c>
      <c r="Y569" s="22">
        <f>X569-W569</f>
        <v>15083.37297951449</v>
      </c>
      <c r="Z569" s="8">
        <f>Y569/W569</f>
        <v>0.31274903474903476</v>
      </c>
      <c r="AA569" s="10">
        <v>21284</v>
      </c>
      <c r="AB569" s="6">
        <v>1984</v>
      </c>
      <c r="AC569" s="6">
        <f>2016-AB569</f>
        <v>32</v>
      </c>
      <c r="AD569" s="6" t="s">
        <v>37</v>
      </c>
    </row>
    <row r="570" spans="1:30" x14ac:dyDescent="0.2">
      <c r="A570">
        <v>10</v>
      </c>
      <c r="B570" s="6" t="s">
        <v>706</v>
      </c>
      <c r="C570" s="6" t="s">
        <v>22</v>
      </c>
      <c r="D570" s="6" t="s">
        <v>23</v>
      </c>
      <c r="E570" s="6" t="s">
        <v>2767</v>
      </c>
      <c r="F570" s="6">
        <v>72</v>
      </c>
      <c r="G570" s="6">
        <v>80</v>
      </c>
      <c r="H570" s="7">
        <v>42425</v>
      </c>
      <c r="I570" s="7">
        <v>42437</v>
      </c>
      <c r="J570" s="3" t="s">
        <v>2535</v>
      </c>
      <c r="K570" s="17">
        <f>IF(J570="Januar",238.19,IF(J570="Februar",240.59,IF(J570="Mars",245.99,IF(J570="April",250.79,IF(J570="Mai",256.52,IF(J570="Juni",259.83,IF(J570="Juli",265.66,IF(J570="August",272.21,IF(J570="September",275.91,IF(J570="Oktober",281.13,IF(J570="November",284.38,IF(J570="Desember",287.34,0))))))))))))</f>
        <v>245.99</v>
      </c>
      <c r="L570" s="20">
        <f>$K$2/K570</f>
        <v>0.96829139395910402</v>
      </c>
      <c r="M570" s="6">
        <v>12</v>
      </c>
      <c r="N570" s="6">
        <v>3600000</v>
      </c>
      <c r="O570" s="6">
        <v>3600000</v>
      </c>
      <c r="P570" s="6">
        <f>O570-N570</f>
        <v>0</v>
      </c>
      <c r="Q570" s="8">
        <f>P570/N570</f>
        <v>0</v>
      </c>
      <c r="R570" s="6">
        <v>43200</v>
      </c>
      <c r="S570" s="9">
        <f>(N570+R570)/F570</f>
        <v>50600</v>
      </c>
      <c r="T570" s="6">
        <v>50600</v>
      </c>
      <c r="U570" s="5">
        <f>T570-S570</f>
        <v>0</v>
      </c>
      <c r="V570" s="4">
        <f>U570/S570</f>
        <v>0</v>
      </c>
      <c r="W570" s="22">
        <f>S570*L570</f>
        <v>48995.544534330664</v>
      </c>
      <c r="X570" s="22">
        <f>T570*L570</f>
        <v>48995.544534330664</v>
      </c>
      <c r="Y570" s="22">
        <f>X570-W570</f>
        <v>0</v>
      </c>
      <c r="Z570" s="8">
        <f>Y570/W570</f>
        <v>0</v>
      </c>
      <c r="AA570" s="6">
        <v>999</v>
      </c>
      <c r="AB570" s="6">
        <v>1938</v>
      </c>
      <c r="AC570" s="6">
        <f>2016-AB570</f>
        <v>78</v>
      </c>
      <c r="AD570" s="6" t="s">
        <v>37</v>
      </c>
    </row>
    <row r="571" spans="1:30" x14ac:dyDescent="0.2">
      <c r="A571">
        <v>10</v>
      </c>
      <c r="B571" s="2" t="s">
        <v>2474</v>
      </c>
      <c r="C571" s="2" t="s">
        <v>22</v>
      </c>
      <c r="D571" s="2" t="s">
        <v>23</v>
      </c>
      <c r="E571" s="6" t="s">
        <v>2767</v>
      </c>
      <c r="F571" s="2">
        <v>147</v>
      </c>
      <c r="G571" s="2">
        <v>162</v>
      </c>
      <c r="H571" s="3">
        <v>42424</v>
      </c>
      <c r="I571" s="3">
        <v>42437</v>
      </c>
      <c r="J571" s="3" t="s">
        <v>2535</v>
      </c>
      <c r="K571" s="17">
        <f>IF(J571="Januar",238.19,IF(J571="Februar",240.59,IF(J571="Mars",245.99,IF(J571="April",250.79,IF(J571="Mai",256.52,IF(J571="Juni",259.83,IF(J571="Juli",265.66,IF(J571="August",272.21,IF(J571="September",275.91,IF(J571="Oktober",281.13,IF(J571="November",284.38,IF(J571="Desember",287.34,0))))))))))))</f>
        <v>245.99</v>
      </c>
      <c r="L571" s="20">
        <f>$K$2/K571</f>
        <v>0.96829139395910402</v>
      </c>
      <c r="M571" s="2">
        <v>13</v>
      </c>
      <c r="N571" s="2">
        <v>10400000</v>
      </c>
      <c r="O571" s="2">
        <v>11150000</v>
      </c>
      <c r="P571" s="2">
        <f>O571-N571</f>
        <v>750000</v>
      </c>
      <c r="Q571" s="4">
        <f>P571/N571</f>
        <v>7.2115384615384609E-2</v>
      </c>
      <c r="R571" s="2"/>
      <c r="S571" s="9">
        <f>(N571+R571)/F571</f>
        <v>70748.299319727885</v>
      </c>
      <c r="T571" s="2">
        <v>75850</v>
      </c>
      <c r="U571" s="5">
        <f>T571-S571</f>
        <v>5101.7006802721153</v>
      </c>
      <c r="V571" s="4">
        <f>U571/S571</f>
        <v>7.2110576923077027E-2</v>
      </c>
      <c r="W571" s="22">
        <f>S571*L571</f>
        <v>68504.969368535239</v>
      </c>
      <c r="X571" s="22">
        <f>T571*L571</f>
        <v>73444.902231798042</v>
      </c>
      <c r="Y571" s="22">
        <f>X571-W571</f>
        <v>4939.9328632628021</v>
      </c>
      <c r="Z571" s="8">
        <f>Y571/W571</f>
        <v>7.2110576923077124E-2</v>
      </c>
      <c r="AA571" s="2">
        <v>748</v>
      </c>
      <c r="AB571" s="2">
        <v>1993</v>
      </c>
      <c r="AC571" s="2">
        <f>2016-AB571</f>
        <v>23</v>
      </c>
      <c r="AD571" s="2" t="s">
        <v>225</v>
      </c>
    </row>
    <row r="572" spans="1:30" x14ac:dyDescent="0.2">
      <c r="A572">
        <v>10</v>
      </c>
      <c r="B572" s="6" t="s">
        <v>179</v>
      </c>
      <c r="C572" s="6" t="s">
        <v>22</v>
      </c>
      <c r="D572" s="6" t="s">
        <v>23</v>
      </c>
      <c r="E572" s="6" t="s">
        <v>2767</v>
      </c>
      <c r="F572" s="6">
        <v>31</v>
      </c>
      <c r="G572" s="6">
        <v>37</v>
      </c>
      <c r="H572" s="7">
        <v>42422</v>
      </c>
      <c r="I572" s="7">
        <v>42437</v>
      </c>
      <c r="J572" s="7" t="s">
        <v>2535</v>
      </c>
      <c r="K572" s="17">
        <f>IF(J572="Januar",238.19,IF(J572="Februar",240.59,IF(J572="Mars",245.99,IF(J572="April",250.79,IF(J572="Mai",256.52,IF(J572="Juni",259.83,IF(J572="Juli",265.66,IF(J572="August",272.21,IF(J572="September",275.91,IF(J572="Oktober",281.13,IF(J572="November",284.38,IF(J572="Desember",287.34,0))))))))))))</f>
        <v>245.99</v>
      </c>
      <c r="L572" s="20">
        <f>$K$2/K572</f>
        <v>0.96829139395910402</v>
      </c>
      <c r="M572" s="6">
        <v>15</v>
      </c>
      <c r="N572" s="6">
        <v>2500000</v>
      </c>
      <c r="O572" s="6">
        <v>2570000</v>
      </c>
      <c r="P572" s="6">
        <f>O572-N572</f>
        <v>70000</v>
      </c>
      <c r="Q572" s="8">
        <f>P572/N572</f>
        <v>2.8000000000000001E-2</v>
      </c>
      <c r="R572" s="6"/>
      <c r="S572" s="9">
        <f>(N572+R572)/F572</f>
        <v>80645.161290322576</v>
      </c>
      <c r="T572" s="6">
        <v>82903</v>
      </c>
      <c r="U572" s="5">
        <f>T572-S572</f>
        <v>2257.838709677424</v>
      </c>
      <c r="V572" s="8">
        <f>U572/S572</f>
        <v>2.7997200000000059E-2</v>
      </c>
      <c r="W572" s="22">
        <f>S572*L572</f>
        <v>78088.015641863225</v>
      </c>
      <c r="X572" s="22">
        <f>T572*L572</f>
        <v>80274.261433391599</v>
      </c>
      <c r="Y572" s="22">
        <f>X572-W572</f>
        <v>2186.245791528374</v>
      </c>
      <c r="Z572" s="8">
        <f>Y572/W572</f>
        <v>2.799720000000001E-2</v>
      </c>
      <c r="AA572" s="6">
        <v>469</v>
      </c>
      <c r="AB572" s="6">
        <v>1895</v>
      </c>
      <c r="AC572" s="6">
        <f>2016-AB572</f>
        <v>121</v>
      </c>
      <c r="AD572" s="6" t="s">
        <v>181</v>
      </c>
    </row>
    <row r="573" spans="1:30" x14ac:dyDescent="0.2">
      <c r="A573">
        <v>10</v>
      </c>
      <c r="B573" s="6" t="s">
        <v>1118</v>
      </c>
      <c r="C573" s="6" t="s">
        <v>22</v>
      </c>
      <c r="D573" s="6" t="s">
        <v>23</v>
      </c>
      <c r="E573" s="6" t="s">
        <v>2767</v>
      </c>
      <c r="F573" s="6">
        <v>59</v>
      </c>
      <c r="G573" s="6">
        <v>64</v>
      </c>
      <c r="H573" s="7">
        <v>42419</v>
      </c>
      <c r="I573" s="7">
        <v>42437</v>
      </c>
      <c r="J573" s="7" t="s">
        <v>2535</v>
      </c>
      <c r="K573" s="17">
        <f>IF(J573="Januar",238.19,IF(J573="Februar",240.59,IF(J573="Mars",245.99,IF(J573="April",250.79,IF(J573="Mai",256.52,IF(J573="Juni",259.83,IF(J573="Juli",265.66,IF(J573="August",272.21,IF(J573="September",275.91,IF(J573="Oktober",281.13,IF(J573="November",284.38,IF(J573="Desember",287.34,0))))))))))))</f>
        <v>245.99</v>
      </c>
      <c r="L573" s="20">
        <f>$K$2/K573</f>
        <v>0.96829139395910402</v>
      </c>
      <c r="M573" s="6">
        <v>18</v>
      </c>
      <c r="N573" s="6">
        <v>3690000</v>
      </c>
      <c r="O573" s="6">
        <v>3750000</v>
      </c>
      <c r="P573" s="6">
        <f>O573-N573</f>
        <v>60000</v>
      </c>
      <c r="Q573" s="8">
        <f>P573/N573</f>
        <v>1.6260162601626018E-2</v>
      </c>
      <c r="R573" s="6"/>
      <c r="S573" s="9">
        <f>(N573+R573)/F573</f>
        <v>62542.372881355936</v>
      </c>
      <c r="T573" s="6">
        <v>63559</v>
      </c>
      <c r="U573" s="5">
        <f>T573-S573</f>
        <v>1016.6271186440645</v>
      </c>
      <c r="V573" s="4">
        <f>U573/S573</f>
        <v>1.6255013550135446E-2</v>
      </c>
      <c r="W573" s="22">
        <f>S573*L573</f>
        <v>60559.241418798207</v>
      </c>
      <c r="X573" s="22">
        <f>T573*L573</f>
        <v>61543.632708646692</v>
      </c>
      <c r="Y573" s="22">
        <f>X573-W573</f>
        <v>984.39128984848503</v>
      </c>
      <c r="Z573" s="8">
        <f>Y573/W573</f>
        <v>1.6255013550135387E-2</v>
      </c>
      <c r="AA573" s="6">
        <v>657</v>
      </c>
      <c r="AB573" s="6">
        <v>1989</v>
      </c>
      <c r="AC573" s="6">
        <f>2016-AB573</f>
        <v>27</v>
      </c>
      <c r="AD573" s="6" t="s">
        <v>27</v>
      </c>
    </row>
    <row r="574" spans="1:30" x14ac:dyDescent="0.2">
      <c r="A574">
        <v>10</v>
      </c>
      <c r="B574" s="2" t="s">
        <v>136</v>
      </c>
      <c r="C574" s="2" t="s">
        <v>22</v>
      </c>
      <c r="D574" s="2" t="s">
        <v>23</v>
      </c>
      <c r="E574" s="6" t="s">
        <v>2767</v>
      </c>
      <c r="F574" s="2">
        <v>35</v>
      </c>
      <c r="G574" s="2">
        <v>40</v>
      </c>
      <c r="H574" s="3">
        <v>42428</v>
      </c>
      <c r="I574" s="3">
        <v>42438</v>
      </c>
      <c r="J574" s="7" t="s">
        <v>2535</v>
      </c>
      <c r="K574" s="17">
        <f>IF(J574="Januar",238.19,IF(J574="Februar",240.59,IF(J574="Mars",245.99,IF(J574="April",250.79,IF(J574="Mai",256.52,IF(J574="Juni",259.83,IF(J574="Juli",265.66,IF(J574="August",272.21,IF(J574="September",275.91,IF(J574="Oktober",281.13,IF(J574="November",284.38,IF(J574="Desember",287.34,0))))))))))))</f>
        <v>245.99</v>
      </c>
      <c r="L574" s="20">
        <f>$K$2/K574</f>
        <v>0.96829139395910402</v>
      </c>
      <c r="M574" s="2">
        <v>10</v>
      </c>
      <c r="N574" s="2">
        <v>2150000</v>
      </c>
      <c r="O574" s="2">
        <v>2420000</v>
      </c>
      <c r="P574" s="2">
        <f>O574-N574</f>
        <v>270000</v>
      </c>
      <c r="Q574" s="4">
        <f>P574/N574</f>
        <v>0.12558139534883722</v>
      </c>
      <c r="R574" s="2"/>
      <c r="S574" s="9">
        <f>(N574+R574)/F574</f>
        <v>61428.571428571428</v>
      </c>
      <c r="T574" s="2">
        <v>69143</v>
      </c>
      <c r="U574" s="5">
        <f>T574-S574</f>
        <v>7714.4285714285725</v>
      </c>
      <c r="V574" s="4">
        <f>U574/S574</f>
        <v>0.12558372093023257</v>
      </c>
      <c r="W574" s="22">
        <f>S574*L574</f>
        <v>59480.757057487819</v>
      </c>
      <c r="X574" s="22">
        <f>T574*L574</f>
        <v>66950.571852514331</v>
      </c>
      <c r="Y574" s="22">
        <f>X574-W574</f>
        <v>7469.814795026512</v>
      </c>
      <c r="Z574" s="8">
        <f>Y574/W574</f>
        <v>0.12558372093023257</v>
      </c>
      <c r="AA574" s="2">
        <v>866</v>
      </c>
      <c r="AB574" s="2">
        <v>1967</v>
      </c>
      <c r="AC574" s="2">
        <f>2016-AB574</f>
        <v>49</v>
      </c>
      <c r="AD574" s="2" t="s">
        <v>83</v>
      </c>
    </row>
    <row r="575" spans="1:30" x14ac:dyDescent="0.2">
      <c r="A575">
        <v>10</v>
      </c>
      <c r="B575" s="2" t="s">
        <v>342</v>
      </c>
      <c r="C575" s="2" t="s">
        <v>22</v>
      </c>
      <c r="D575" s="2" t="s">
        <v>23</v>
      </c>
      <c r="E575" s="6" t="s">
        <v>2767</v>
      </c>
      <c r="F575" s="2">
        <v>38</v>
      </c>
      <c r="G575" s="2">
        <v>42</v>
      </c>
      <c r="H575" s="3">
        <v>42428</v>
      </c>
      <c r="I575" s="3">
        <v>42438</v>
      </c>
      <c r="J575" s="3" t="s">
        <v>2535</v>
      </c>
      <c r="K575" s="17">
        <f>IF(J575="Januar",238.19,IF(J575="Februar",240.59,IF(J575="Mars",245.99,IF(J575="April",250.79,IF(J575="Mai",256.52,IF(J575="Juni",259.83,IF(J575="Juli",265.66,IF(J575="August",272.21,IF(J575="September",275.91,IF(J575="Oktober",281.13,IF(J575="November",284.38,IF(J575="Desember",287.34,0))))))))))))</f>
        <v>245.99</v>
      </c>
      <c r="L575" s="20">
        <f>$K$2/K575</f>
        <v>0.96829139395910402</v>
      </c>
      <c r="M575" s="2">
        <v>10</v>
      </c>
      <c r="N575" s="2">
        <v>2700000</v>
      </c>
      <c r="O575" s="2">
        <v>3225000</v>
      </c>
      <c r="P575" s="2">
        <f>O575-N575</f>
        <v>525000</v>
      </c>
      <c r="Q575" s="4">
        <f>P575/N575</f>
        <v>0.19444444444444445</v>
      </c>
      <c r="R575" s="2"/>
      <c r="S575" s="9">
        <f>(N575+R575)/F575</f>
        <v>71052.631578947374</v>
      </c>
      <c r="T575" s="2">
        <v>84868</v>
      </c>
      <c r="U575" s="5">
        <f>T575-S575</f>
        <v>13815.368421052626</v>
      </c>
      <c r="V575" s="4">
        <f>U575/S575</f>
        <v>0.19443851851851843</v>
      </c>
      <c r="W575" s="22">
        <f>S575*L575</f>
        <v>68799.651676041613</v>
      </c>
      <c r="X575" s="22">
        <f>T575*L575</f>
        <v>82176.95402252124</v>
      </c>
      <c r="Y575" s="22">
        <f>X575-W575</f>
        <v>13377.302346479628</v>
      </c>
      <c r="Z575" s="8">
        <f>Y575/W575</f>
        <v>0.19443851851851834</v>
      </c>
      <c r="AA575" s="11">
        <v>1014</v>
      </c>
      <c r="AB575" s="2">
        <v>2003</v>
      </c>
      <c r="AC575" s="2">
        <f>2016-AB575</f>
        <v>13</v>
      </c>
      <c r="AD575" s="2" t="s">
        <v>37</v>
      </c>
    </row>
    <row r="576" spans="1:30" x14ac:dyDescent="0.2">
      <c r="A576">
        <v>10</v>
      </c>
      <c r="B576" s="6" t="s">
        <v>1145</v>
      </c>
      <c r="C576" s="6" t="s">
        <v>22</v>
      </c>
      <c r="D576" s="6" t="s">
        <v>23</v>
      </c>
      <c r="E576" s="6" t="s">
        <v>2767</v>
      </c>
      <c r="F576" s="6">
        <v>60</v>
      </c>
      <c r="G576" s="6">
        <v>66</v>
      </c>
      <c r="H576" s="7">
        <v>42428</v>
      </c>
      <c r="I576" s="7">
        <v>42438</v>
      </c>
      <c r="J576" s="3" t="s">
        <v>2535</v>
      </c>
      <c r="K576" s="17">
        <f>IF(J576="Januar",238.19,IF(J576="Februar",240.59,IF(J576="Mars",245.99,IF(J576="April",250.79,IF(J576="Mai",256.52,IF(J576="Juni",259.83,IF(J576="Juli",265.66,IF(J576="August",272.21,IF(J576="September",275.91,IF(J576="Oktober",281.13,IF(J576="November",284.38,IF(J576="Desember",287.34,0))))))))))))</f>
        <v>245.99</v>
      </c>
      <c r="L576" s="20">
        <f>$K$2/K576</f>
        <v>0.96829139395910402</v>
      </c>
      <c r="M576" s="6">
        <v>10</v>
      </c>
      <c r="N576" s="6">
        <v>2890000</v>
      </c>
      <c r="O576" s="6">
        <v>3000000</v>
      </c>
      <c r="P576" s="6">
        <f>O576-N576</f>
        <v>110000</v>
      </c>
      <c r="Q576" s="8">
        <f>P576/N576</f>
        <v>3.8062283737024222E-2</v>
      </c>
      <c r="R576" s="6">
        <v>2900</v>
      </c>
      <c r="S576" s="9">
        <f>(N576+R576)/F576</f>
        <v>48215</v>
      </c>
      <c r="T576" s="6">
        <v>50048</v>
      </c>
      <c r="U576" s="5">
        <f>T576-S576</f>
        <v>1833</v>
      </c>
      <c r="V576" s="4">
        <f>U576/S576</f>
        <v>3.8017214559784303E-2</v>
      </c>
      <c r="W576" s="22">
        <f>S576*L576</f>
        <v>46686.169559738199</v>
      </c>
      <c r="X576" s="22">
        <f>T576*L576</f>
        <v>48461.04768486524</v>
      </c>
      <c r="Y576" s="22">
        <f>X576-W576</f>
        <v>1774.8781251270411</v>
      </c>
      <c r="Z576" s="8">
        <f>Y576/W576</f>
        <v>3.8017214559784372E-2</v>
      </c>
      <c r="AA576" s="6">
        <v>971</v>
      </c>
      <c r="AB576" s="6">
        <v>1989</v>
      </c>
      <c r="AC576" s="6">
        <f>2016-AB576</f>
        <v>27</v>
      </c>
      <c r="AD576" s="6" t="s">
        <v>37</v>
      </c>
    </row>
    <row r="577" spans="1:30" x14ac:dyDescent="0.2">
      <c r="A577">
        <v>10</v>
      </c>
      <c r="B577" s="6" t="s">
        <v>2271</v>
      </c>
      <c r="C577" s="6" t="s">
        <v>22</v>
      </c>
      <c r="D577" s="6" t="s">
        <v>23</v>
      </c>
      <c r="E577" s="6" t="s">
        <v>2767</v>
      </c>
      <c r="F577" s="6">
        <v>108</v>
      </c>
      <c r="G577" s="6"/>
      <c r="H577" s="7">
        <v>42428</v>
      </c>
      <c r="I577" s="7">
        <v>42438</v>
      </c>
      <c r="J577" s="3" t="s">
        <v>2535</v>
      </c>
      <c r="K577" s="17">
        <f>IF(J577="Januar",238.19,IF(J577="Februar",240.59,IF(J577="Mars",245.99,IF(J577="April",250.79,IF(J577="Mai",256.52,IF(J577="Juni",259.83,IF(J577="Juli",265.66,IF(J577="August",272.21,IF(J577="September",275.91,IF(J577="Oktober",281.13,IF(J577="November",284.38,IF(J577="Desember",287.34,0))))))))))))</f>
        <v>245.99</v>
      </c>
      <c r="L577" s="20">
        <f>$K$2/K577</f>
        <v>0.96829139395910402</v>
      </c>
      <c r="M577" s="6">
        <v>10</v>
      </c>
      <c r="N577" s="6">
        <v>6850000</v>
      </c>
      <c r="O577" s="6">
        <v>6950000</v>
      </c>
      <c r="P577" s="6">
        <f>O577-N577</f>
        <v>100000</v>
      </c>
      <c r="Q577" s="8">
        <f>P577/N577</f>
        <v>1.4598540145985401E-2</v>
      </c>
      <c r="R577" s="6">
        <v>6536</v>
      </c>
      <c r="S577" s="9">
        <f>(N577+R577)/F577</f>
        <v>63486.444444444445</v>
      </c>
      <c r="T577" s="6">
        <v>64412</v>
      </c>
      <c r="U577" s="5">
        <f>T577-S577</f>
        <v>925.55555555555475</v>
      </c>
      <c r="V577" s="4">
        <f>U577/S577</f>
        <v>1.4578790222934717E-2</v>
      </c>
      <c r="W577" s="22">
        <f>S577*L577</f>
        <v>61473.377788618323</v>
      </c>
      <c r="X577" s="22">
        <f>T577*L577</f>
        <v>62369.585267693808</v>
      </c>
      <c r="Y577" s="22">
        <f>X577-W577</f>
        <v>896.20747907548503</v>
      </c>
      <c r="Z577" s="8">
        <f>Y577/W577</f>
        <v>1.4578790222934783E-2</v>
      </c>
      <c r="AA577" s="10">
        <v>5645</v>
      </c>
      <c r="AB577" s="6">
        <v>1992</v>
      </c>
      <c r="AC577" s="6">
        <f>2016-AB577</f>
        <v>24</v>
      </c>
      <c r="AD577" s="6" t="s">
        <v>37</v>
      </c>
    </row>
    <row r="578" spans="1:30" x14ac:dyDescent="0.2">
      <c r="A578">
        <v>10</v>
      </c>
      <c r="B578" s="2" t="s">
        <v>2508</v>
      </c>
      <c r="C578" s="2" t="s">
        <v>22</v>
      </c>
      <c r="D578" s="2" t="s">
        <v>23</v>
      </c>
      <c r="E578" s="6" t="s">
        <v>2767</v>
      </c>
      <c r="F578" s="2">
        <v>171</v>
      </c>
      <c r="G578" s="2">
        <v>190</v>
      </c>
      <c r="H578" s="3">
        <v>42428</v>
      </c>
      <c r="I578" s="3">
        <v>42438</v>
      </c>
      <c r="J578" s="3" t="s">
        <v>2535</v>
      </c>
      <c r="K578" s="17">
        <f>IF(J578="Januar",238.19,IF(J578="Februar",240.59,IF(J578="Mars",245.99,IF(J578="April",250.79,IF(J578="Mai",256.52,IF(J578="Juni",259.83,IF(J578="Juli",265.66,IF(J578="August",272.21,IF(J578="September",275.91,IF(J578="Oktober",281.13,IF(J578="November",284.38,IF(J578="Desember",287.34,0))))))))))))</f>
        <v>245.99</v>
      </c>
      <c r="L578" s="20">
        <f>$K$2/K578</f>
        <v>0.96829139395910402</v>
      </c>
      <c r="M578" s="2">
        <v>10</v>
      </c>
      <c r="N578" s="2">
        <v>9700000</v>
      </c>
      <c r="O578" s="2">
        <v>9700000</v>
      </c>
      <c r="P578" s="2">
        <f>O578-N578</f>
        <v>0</v>
      </c>
      <c r="Q578" s="4">
        <f>P578/N578</f>
        <v>0</v>
      </c>
      <c r="R578" s="2"/>
      <c r="S578" s="9">
        <f>(N578+R578)/F578</f>
        <v>56725.146198830407</v>
      </c>
      <c r="T578" s="2">
        <v>56725</v>
      </c>
      <c r="U578" s="5">
        <f>T578-S578</f>
        <v>-0.14619883040722925</v>
      </c>
      <c r="V578" s="4">
        <f>U578/S578</f>
        <v>-2.577319587591361E-6</v>
      </c>
      <c r="W578" s="22">
        <f>S578*L578</f>
        <v>54926.470885399467</v>
      </c>
      <c r="X578" s="22">
        <f>T578*L578</f>
        <v>54926.329322330173</v>
      </c>
      <c r="Y578" s="22">
        <f>X578-W578</f>
        <v>-0.14156306929362472</v>
      </c>
      <c r="Z578" s="8">
        <f>Y578/W578</f>
        <v>-2.5773195876535908E-6</v>
      </c>
      <c r="AA578" s="11">
        <v>12850</v>
      </c>
      <c r="AB578" s="2">
        <v>1987</v>
      </c>
      <c r="AC578" s="2">
        <f>2016-AB578</f>
        <v>29</v>
      </c>
      <c r="AD578" s="2" t="s">
        <v>127</v>
      </c>
    </row>
    <row r="579" spans="1:30" x14ac:dyDescent="0.2">
      <c r="A579">
        <v>10</v>
      </c>
      <c r="B579" s="2" t="s">
        <v>606</v>
      </c>
      <c r="C579" s="2" t="s">
        <v>22</v>
      </c>
      <c r="D579" s="2" t="s">
        <v>23</v>
      </c>
      <c r="E579" s="6" t="s">
        <v>2767</v>
      </c>
      <c r="F579" s="2">
        <v>47</v>
      </c>
      <c r="G579" s="2">
        <v>54</v>
      </c>
      <c r="H579" s="3">
        <v>42427</v>
      </c>
      <c r="I579" s="3">
        <v>42438</v>
      </c>
      <c r="J579" s="7" t="s">
        <v>2535</v>
      </c>
      <c r="K579" s="17">
        <f>IF(J579="Januar",238.19,IF(J579="Februar",240.59,IF(J579="Mars",245.99,IF(J579="April",250.79,IF(J579="Mai",256.52,IF(J579="Juni",259.83,IF(J579="Juli",265.66,IF(J579="August",272.21,IF(J579="September",275.91,IF(J579="Oktober",281.13,IF(J579="November",284.38,IF(J579="Desember",287.34,0))))))))))))</f>
        <v>245.99</v>
      </c>
      <c r="L579" s="20">
        <f>$K$2/K579</f>
        <v>0.96829139395910402</v>
      </c>
      <c r="M579" s="2">
        <v>11</v>
      </c>
      <c r="N579" s="2">
        <v>2790000</v>
      </c>
      <c r="O579" s="2">
        <v>2750000</v>
      </c>
      <c r="P579" s="2">
        <f>O579-N579</f>
        <v>-40000</v>
      </c>
      <c r="Q579" s="4">
        <f>P579/N579</f>
        <v>-1.4336917562724014E-2</v>
      </c>
      <c r="R579" s="2">
        <v>31113</v>
      </c>
      <c r="S579" s="9">
        <f>(N579+R579)/F579</f>
        <v>60023.680851063829</v>
      </c>
      <c r="T579" s="2">
        <v>59173</v>
      </c>
      <c r="U579" s="5">
        <f>T579-S579</f>
        <v>-850.68085106382932</v>
      </c>
      <c r="V579" s="4">
        <f>U579/S579</f>
        <v>-1.4172420601372571E-2</v>
      </c>
      <c r="W579" s="22">
        <f>S579*L579</f>
        <v>58120.413601832974</v>
      </c>
      <c r="X579" s="22">
        <f>T579*L579</f>
        <v>57296.706654742062</v>
      </c>
      <c r="Y579" s="22">
        <f>X579-W579</f>
        <v>-823.70694709091185</v>
      </c>
      <c r="Z579" s="8">
        <f>Y579/W579</f>
        <v>-1.4172420601372564E-2</v>
      </c>
      <c r="AA579" s="11">
        <v>3281</v>
      </c>
      <c r="AB579" s="2">
        <v>1890</v>
      </c>
      <c r="AC579" s="2">
        <f>2016-AB579</f>
        <v>126</v>
      </c>
      <c r="AD579" s="2" t="s">
        <v>27</v>
      </c>
    </row>
    <row r="580" spans="1:30" x14ac:dyDescent="0.2">
      <c r="A580">
        <v>10</v>
      </c>
      <c r="B580" s="6" t="s">
        <v>731</v>
      </c>
      <c r="C580" s="6" t="s">
        <v>22</v>
      </c>
      <c r="D580" s="6" t="s">
        <v>23</v>
      </c>
      <c r="E580" s="6" t="s">
        <v>2767</v>
      </c>
      <c r="F580" s="6">
        <v>50</v>
      </c>
      <c r="G580" s="6">
        <v>56</v>
      </c>
      <c r="H580" s="7">
        <v>42427</v>
      </c>
      <c r="I580" s="7">
        <v>42438</v>
      </c>
      <c r="J580" s="7" t="s">
        <v>2535</v>
      </c>
      <c r="K580" s="17">
        <f>IF(J580="Januar",238.19,IF(J580="Februar",240.59,IF(J580="Mars",245.99,IF(J580="April",250.79,IF(J580="Mai",256.52,IF(J580="Juni",259.83,IF(J580="Juli",265.66,IF(J580="August",272.21,IF(J580="September",275.91,IF(J580="Oktober",281.13,IF(J580="November",284.38,IF(J580="Desember",287.34,0))))))))))))</f>
        <v>245.99</v>
      </c>
      <c r="L580" s="20">
        <f>$K$2/K580</f>
        <v>0.96829139395910402</v>
      </c>
      <c r="M580" s="6">
        <v>11</v>
      </c>
      <c r="N580" s="6">
        <v>3490000</v>
      </c>
      <c r="O580" s="6">
        <v>3950000</v>
      </c>
      <c r="P580" s="6">
        <f>O580-N580</f>
        <v>460000</v>
      </c>
      <c r="Q580" s="8">
        <f>P580/N580</f>
        <v>0.1318051575931232</v>
      </c>
      <c r="R580" s="6"/>
      <c r="S580" s="9">
        <f>(N580+R580)/F580</f>
        <v>69800</v>
      </c>
      <c r="T580" s="6">
        <v>79000</v>
      </c>
      <c r="U580" s="5">
        <f>T580-S580</f>
        <v>9200</v>
      </c>
      <c r="V580" s="4">
        <f>U580/S580</f>
        <v>0.1318051575931232</v>
      </c>
      <c r="W580" s="22">
        <f>S580*L580</f>
        <v>67586.739298345463</v>
      </c>
      <c r="X580" s="22">
        <f>T580*L580</f>
        <v>76495.020122769216</v>
      </c>
      <c r="Y580" s="22">
        <f>X580-W580</f>
        <v>8908.2808244237531</v>
      </c>
      <c r="Z580" s="8">
        <f>Y580/W580</f>
        <v>0.13180515759312314</v>
      </c>
      <c r="AA580" s="6">
        <v>421</v>
      </c>
      <c r="AB580" s="6">
        <v>1892</v>
      </c>
      <c r="AC580" s="6">
        <f>2016-AB580</f>
        <v>124</v>
      </c>
      <c r="AD580" s="6" t="s">
        <v>27</v>
      </c>
    </row>
    <row r="581" spans="1:30" x14ac:dyDescent="0.2">
      <c r="A581">
        <v>10</v>
      </c>
      <c r="B581" s="6" t="s">
        <v>166</v>
      </c>
      <c r="C581" s="6" t="s">
        <v>22</v>
      </c>
      <c r="D581" s="6" t="s">
        <v>23</v>
      </c>
      <c r="E581" s="6" t="s">
        <v>2767</v>
      </c>
      <c r="F581" s="6">
        <v>65</v>
      </c>
      <c r="G581" s="6">
        <v>72</v>
      </c>
      <c r="H581" s="7">
        <v>42427</v>
      </c>
      <c r="I581" s="7">
        <v>42438</v>
      </c>
      <c r="J581" s="7" t="s">
        <v>2535</v>
      </c>
      <c r="K581" s="17">
        <f>IF(J581="Januar",238.19,IF(J581="Februar",240.59,IF(J581="Mars",245.99,IF(J581="April",250.79,IF(J581="Mai",256.52,IF(J581="Juni",259.83,IF(J581="Juli",265.66,IF(J581="August",272.21,IF(J581="September",275.91,IF(J581="Oktober",281.13,IF(J581="November",284.38,IF(J581="Desember",287.34,0))))))))))))</f>
        <v>245.99</v>
      </c>
      <c r="L581" s="20">
        <f>$K$2/K581</f>
        <v>0.96829139395910402</v>
      </c>
      <c r="M581" s="6">
        <v>11</v>
      </c>
      <c r="N581" s="6">
        <v>4000000</v>
      </c>
      <c r="O581" s="6">
        <v>4100000</v>
      </c>
      <c r="P581" s="6">
        <f>O581-N581</f>
        <v>100000</v>
      </c>
      <c r="Q581" s="8">
        <f>P581/N581</f>
        <v>2.5000000000000001E-2</v>
      </c>
      <c r="R581" s="6">
        <v>103574</v>
      </c>
      <c r="S581" s="9">
        <f>(N581+R581)/F581</f>
        <v>63131.907692307694</v>
      </c>
      <c r="T581" s="6">
        <v>64670</v>
      </c>
      <c r="U581" s="5">
        <f>T581-S581</f>
        <v>1538.0923076923063</v>
      </c>
      <c r="V581" s="4">
        <f>U581/S581</f>
        <v>2.4363152705422129E-2</v>
      </c>
      <c r="W581" s="22">
        <f>S581*L581</f>
        <v>61130.082902682101</v>
      </c>
      <c r="X581" s="22">
        <f>T581*L581</f>
        <v>62619.404447335255</v>
      </c>
      <c r="Y581" s="22">
        <f>X581-W581</f>
        <v>1489.321544653154</v>
      </c>
      <c r="Z581" s="8">
        <f>Y581/W581</f>
        <v>2.4363152705422057E-2</v>
      </c>
      <c r="AA581" s="6">
        <v>404</v>
      </c>
      <c r="AB581" s="6">
        <v>1900</v>
      </c>
      <c r="AC581" s="6">
        <f>2016-AB581</f>
        <v>116</v>
      </c>
      <c r="AD581" s="6" t="s">
        <v>67</v>
      </c>
    </row>
    <row r="582" spans="1:30" x14ac:dyDescent="0.2">
      <c r="A582">
        <v>10</v>
      </c>
      <c r="B582" s="6" t="s">
        <v>846</v>
      </c>
      <c r="C582" s="6" t="s">
        <v>22</v>
      </c>
      <c r="D582" s="6" t="s">
        <v>23</v>
      </c>
      <c r="E582" s="6" t="s">
        <v>2767</v>
      </c>
      <c r="F582" s="6">
        <v>74</v>
      </c>
      <c r="G582" s="6">
        <v>81</v>
      </c>
      <c r="H582" s="7">
        <v>42427</v>
      </c>
      <c r="I582" s="7">
        <v>42438</v>
      </c>
      <c r="J582" s="7" t="s">
        <v>2535</v>
      </c>
      <c r="K582" s="17">
        <f>IF(J582="Januar",238.19,IF(J582="Februar",240.59,IF(J582="Mars",245.99,IF(J582="April",250.79,IF(J582="Mai",256.52,IF(J582="Juni",259.83,IF(J582="Juli",265.66,IF(J582="August",272.21,IF(J582="September",275.91,IF(J582="Oktober",281.13,IF(J582="November",284.38,IF(J582="Desember",287.34,0))))))))))))</f>
        <v>245.99</v>
      </c>
      <c r="L582" s="20">
        <f>$K$2/K582</f>
        <v>0.96829139395910402</v>
      </c>
      <c r="M582" s="6">
        <v>11</v>
      </c>
      <c r="N582" s="6">
        <v>4800000</v>
      </c>
      <c r="O582" s="6">
        <v>4800000</v>
      </c>
      <c r="P582" s="6">
        <f>O582-N582</f>
        <v>0</v>
      </c>
      <c r="Q582" s="8">
        <f>P582/N582</f>
        <v>0</v>
      </c>
      <c r="R582" s="6"/>
      <c r="S582" s="9">
        <f>(N582+R582)/F582</f>
        <v>64864.864864864867</v>
      </c>
      <c r="T582" s="6">
        <v>64865</v>
      </c>
      <c r="U582" s="5">
        <f>T582-S582</f>
        <v>0.13513513513316866</v>
      </c>
      <c r="V582" s="4">
        <f>U582/S582</f>
        <v>2.0833333333030169E-6</v>
      </c>
      <c r="W582" s="22">
        <f>S582*L582</f>
        <v>62808.09041896891</v>
      </c>
      <c r="X582" s="22">
        <f>T582*L582</f>
        <v>62808.221269157279</v>
      </c>
      <c r="Y582" s="22">
        <f>X582-W582</f>
        <v>0.13085018836864037</v>
      </c>
      <c r="Z582" s="8">
        <f>Y582/W582</f>
        <v>2.0833333332662793E-6</v>
      </c>
      <c r="AA582" s="6">
        <v>539</v>
      </c>
      <c r="AB582" s="6">
        <v>1950</v>
      </c>
      <c r="AC582" s="6">
        <f>2016-AB582</f>
        <v>66</v>
      </c>
      <c r="AD582" s="6" t="s">
        <v>48</v>
      </c>
    </row>
    <row r="583" spans="1:30" x14ac:dyDescent="0.2">
      <c r="A583">
        <v>10</v>
      </c>
      <c r="B583" s="6" t="s">
        <v>1894</v>
      </c>
      <c r="C583" s="6" t="s">
        <v>22</v>
      </c>
      <c r="D583" s="6" t="s">
        <v>23</v>
      </c>
      <c r="E583" s="6" t="s">
        <v>2767</v>
      </c>
      <c r="F583" s="6">
        <v>82</v>
      </c>
      <c r="G583" s="6">
        <v>93</v>
      </c>
      <c r="H583" s="7">
        <v>42427</v>
      </c>
      <c r="I583" s="7">
        <v>42438</v>
      </c>
      <c r="J583" s="7" t="s">
        <v>2535</v>
      </c>
      <c r="K583" s="17">
        <f>IF(J583="Januar",238.19,IF(J583="Februar",240.59,IF(J583="Mars",245.99,IF(J583="April",250.79,IF(J583="Mai",256.52,IF(J583="Juni",259.83,IF(J583="Juli",265.66,IF(J583="August",272.21,IF(J583="September",275.91,IF(J583="Oktober",281.13,IF(J583="November",284.38,IF(J583="Desember",287.34,0))))))))))))</f>
        <v>245.99</v>
      </c>
      <c r="L583" s="20">
        <f>$K$2/K583</f>
        <v>0.96829139395910402</v>
      </c>
      <c r="M583" s="6">
        <v>11</v>
      </c>
      <c r="N583" s="6">
        <v>4950000</v>
      </c>
      <c r="O583" s="6">
        <v>4850000</v>
      </c>
      <c r="P583" s="6">
        <f>O583-N583</f>
        <v>-100000</v>
      </c>
      <c r="Q583" s="8">
        <f>P583/N583</f>
        <v>-2.0202020202020204E-2</v>
      </c>
      <c r="R583" s="6"/>
      <c r="S583" s="9">
        <f>(N583+R583)/F583</f>
        <v>60365.853658536587</v>
      </c>
      <c r="T583" s="6">
        <v>59146</v>
      </c>
      <c r="U583" s="5">
        <f>T583-S583</f>
        <v>-1219.8536585365873</v>
      </c>
      <c r="V583" s="4">
        <f>U583/S583</f>
        <v>-2.0207676767676798E-2</v>
      </c>
      <c r="W583" s="22">
        <f>S583*L583</f>
        <v>58451.736586555671</v>
      </c>
      <c r="X583" s="22">
        <f>T583*L583</f>
        <v>57270.562787105169</v>
      </c>
      <c r="Y583" s="22">
        <f>X583-W583</f>
        <v>-1181.173799450502</v>
      </c>
      <c r="Z583" s="8">
        <f>Y583/W583</f>
        <v>-2.0207676767676746E-2</v>
      </c>
      <c r="AA583" s="10">
        <v>4661</v>
      </c>
      <c r="AB583" s="6">
        <v>2014</v>
      </c>
      <c r="AC583" s="6">
        <f>2016-AB583</f>
        <v>2</v>
      </c>
      <c r="AD583" s="6" t="s">
        <v>523</v>
      </c>
    </row>
    <row r="584" spans="1:30" x14ac:dyDescent="0.2">
      <c r="A584">
        <v>10</v>
      </c>
      <c r="B584" s="2" t="s">
        <v>970</v>
      </c>
      <c r="C584" s="2" t="s">
        <v>22</v>
      </c>
      <c r="D584" s="2" t="s">
        <v>23</v>
      </c>
      <c r="E584" s="6" t="s">
        <v>2767</v>
      </c>
      <c r="F584" s="2">
        <v>82</v>
      </c>
      <c r="G584" s="2">
        <v>92</v>
      </c>
      <c r="H584" s="3">
        <v>42427</v>
      </c>
      <c r="I584" s="3">
        <v>42438</v>
      </c>
      <c r="J584" s="3" t="s">
        <v>2535</v>
      </c>
      <c r="K584" s="17">
        <f>IF(J584="Januar",238.19,IF(J584="Februar",240.59,IF(J584="Mars",245.99,IF(J584="April",250.79,IF(J584="Mai",256.52,IF(J584="Juni",259.83,IF(J584="Juli",265.66,IF(J584="August",272.21,IF(J584="September",275.91,IF(J584="Oktober",281.13,IF(J584="November",284.38,IF(J584="Desember",287.34,0))))))))))))</f>
        <v>245.99</v>
      </c>
      <c r="L584" s="20">
        <f>$K$2/K584</f>
        <v>0.96829139395910402</v>
      </c>
      <c r="M584" s="2">
        <v>11</v>
      </c>
      <c r="N584" s="2">
        <v>3700000</v>
      </c>
      <c r="O584" s="2">
        <v>4020000</v>
      </c>
      <c r="P584" s="2">
        <f>O584-N584</f>
        <v>320000</v>
      </c>
      <c r="Q584" s="4">
        <f>P584/N584</f>
        <v>8.6486486486486491E-2</v>
      </c>
      <c r="R584" s="2">
        <v>53018</v>
      </c>
      <c r="S584" s="9">
        <f>(N584+R584)/F584</f>
        <v>45768.512195121948</v>
      </c>
      <c r="T584" s="2">
        <v>49671</v>
      </c>
      <c r="U584" s="5">
        <f>T584-S584</f>
        <v>3902.487804878052</v>
      </c>
      <c r="V584" s="4">
        <f>U584/S584</f>
        <v>8.5265778101783762E-2</v>
      </c>
      <c r="W584" s="22">
        <f>S584*L584</f>
        <v>44317.25647284888</v>
      </c>
      <c r="X584" s="22">
        <f>T584*L584</f>
        <v>48096.001829342655</v>
      </c>
      <c r="Y584" s="22">
        <f>X584-W584</f>
        <v>3778.745356493775</v>
      </c>
      <c r="Z584" s="8">
        <f>Y584/W584</f>
        <v>8.5265778101783818E-2</v>
      </c>
      <c r="AA584" s="2">
        <v>465</v>
      </c>
      <c r="AB584" s="2">
        <v>1895</v>
      </c>
      <c r="AC584" s="2">
        <f>2016-AB584</f>
        <v>121</v>
      </c>
      <c r="AD584" s="2" t="s">
        <v>50</v>
      </c>
    </row>
    <row r="585" spans="1:30" x14ac:dyDescent="0.2">
      <c r="A585">
        <v>10</v>
      </c>
      <c r="B585" s="2" t="s">
        <v>2101</v>
      </c>
      <c r="C585" s="2" t="s">
        <v>22</v>
      </c>
      <c r="D585" s="2" t="s">
        <v>23</v>
      </c>
      <c r="E585" s="6" t="s">
        <v>2767</v>
      </c>
      <c r="F585" s="2">
        <v>94</v>
      </c>
      <c r="G585" s="2">
        <v>107</v>
      </c>
      <c r="H585" s="3">
        <v>42427</v>
      </c>
      <c r="I585" s="3">
        <v>42438</v>
      </c>
      <c r="J585" s="7" t="s">
        <v>2535</v>
      </c>
      <c r="K585" s="17">
        <f>IF(J585="Januar",238.19,IF(J585="Februar",240.59,IF(J585="Mars",245.99,IF(J585="April",250.79,IF(J585="Mai",256.52,IF(J585="Juni",259.83,IF(J585="Juli",265.66,IF(J585="August",272.21,IF(J585="September",275.91,IF(J585="Oktober",281.13,IF(J585="November",284.38,IF(J585="Desember",287.34,0))))))))))))</f>
        <v>245.99</v>
      </c>
      <c r="L585" s="20">
        <f>$K$2/K585</f>
        <v>0.96829139395910402</v>
      </c>
      <c r="M585" s="2">
        <v>11</v>
      </c>
      <c r="N585" s="2">
        <v>6950000</v>
      </c>
      <c r="O585" s="2">
        <v>7250000</v>
      </c>
      <c r="P585" s="2">
        <f>O585-N585</f>
        <v>300000</v>
      </c>
      <c r="Q585" s="4">
        <f>P585/N585</f>
        <v>4.3165467625899283E-2</v>
      </c>
      <c r="R585" s="2"/>
      <c r="S585" s="9">
        <f>(N585+R585)/F585</f>
        <v>73936.170212765952</v>
      </c>
      <c r="T585" s="2">
        <v>77128</v>
      </c>
      <c r="U585" s="5">
        <f>T585-S585</f>
        <v>3191.8297872340481</v>
      </c>
      <c r="V585" s="4">
        <f>U585/S585</f>
        <v>4.3170071942446119E-2</v>
      </c>
      <c r="W585" s="22">
        <f>S585*L585</f>
        <v>71591.757319316734</v>
      </c>
      <c r="X585" s="22">
        <f>T585*L585</f>
        <v>74682.378633277782</v>
      </c>
      <c r="Y585" s="22">
        <f>X585-W585</f>
        <v>3090.6213139610481</v>
      </c>
      <c r="Z585" s="8">
        <f>Y585/W585</f>
        <v>4.3170071942446139E-2</v>
      </c>
      <c r="AA585" s="11">
        <v>2150</v>
      </c>
      <c r="AB585" s="2">
        <v>2016</v>
      </c>
      <c r="AC585" s="2">
        <f>2016-AB585</f>
        <v>0</v>
      </c>
      <c r="AD585" s="2" t="s">
        <v>52</v>
      </c>
    </row>
    <row r="586" spans="1:30" x14ac:dyDescent="0.2">
      <c r="A586">
        <v>10</v>
      </c>
      <c r="B586" s="2" t="s">
        <v>446</v>
      </c>
      <c r="C586" s="2" t="s">
        <v>22</v>
      </c>
      <c r="D586" s="2" t="s">
        <v>23</v>
      </c>
      <c r="E586" s="6" t="s">
        <v>2767</v>
      </c>
      <c r="F586" s="2">
        <v>42</v>
      </c>
      <c r="G586" s="2">
        <v>47</v>
      </c>
      <c r="H586" s="3">
        <v>42426</v>
      </c>
      <c r="I586" s="3">
        <v>42438</v>
      </c>
      <c r="J586" s="7" t="s">
        <v>2535</v>
      </c>
      <c r="K586" s="17">
        <f>IF(J586="Januar",238.19,IF(J586="Februar",240.59,IF(J586="Mars",245.99,IF(J586="April",250.79,IF(J586="Mai",256.52,IF(J586="Juni",259.83,IF(J586="Juli",265.66,IF(J586="August",272.21,IF(J586="September",275.91,IF(J586="Oktober",281.13,IF(J586="November",284.38,IF(J586="Desember",287.34,0))))))))))))</f>
        <v>245.99</v>
      </c>
      <c r="L586" s="20">
        <f>$K$2/K586</f>
        <v>0.96829139395910402</v>
      </c>
      <c r="M586" s="2">
        <v>12</v>
      </c>
      <c r="N586" s="2">
        <v>2250000</v>
      </c>
      <c r="O586" s="2">
        <v>2275000</v>
      </c>
      <c r="P586" s="2">
        <f>O586-N586</f>
        <v>25000</v>
      </c>
      <c r="Q586" s="4">
        <f>P586/N586</f>
        <v>1.1111111111111112E-2</v>
      </c>
      <c r="R586" s="2">
        <v>47616</v>
      </c>
      <c r="S586" s="9">
        <f>(N586+R586)/F586</f>
        <v>54705.142857142855</v>
      </c>
      <c r="T586" s="2">
        <v>55300</v>
      </c>
      <c r="U586" s="5">
        <f>T586-S586</f>
        <v>594.85714285714494</v>
      </c>
      <c r="V586" s="4">
        <f>U586/S586</f>
        <v>1.0873879708358616E-2</v>
      </c>
      <c r="W586" s="22">
        <f>S586*L586</f>
        <v>52970.519033874778</v>
      </c>
      <c r="X586" s="22">
        <f>T586*L586</f>
        <v>53546.514085938456</v>
      </c>
      <c r="Y586" s="22">
        <f>X586-W586</f>
        <v>575.99505206367758</v>
      </c>
      <c r="Z586" s="8">
        <f>Y586/W586</f>
        <v>1.0873879708358668E-2</v>
      </c>
      <c r="AA586" s="11">
        <v>1922</v>
      </c>
      <c r="AB586" s="2">
        <v>1937</v>
      </c>
      <c r="AC586" s="2">
        <f>2016-AB586</f>
        <v>79</v>
      </c>
      <c r="AD586" s="2" t="s">
        <v>37</v>
      </c>
    </row>
    <row r="587" spans="1:30" x14ac:dyDescent="0.2">
      <c r="A587">
        <v>10</v>
      </c>
      <c r="B587" s="2" t="s">
        <v>605</v>
      </c>
      <c r="C587" s="2" t="s">
        <v>22</v>
      </c>
      <c r="D587" s="2" t="s">
        <v>23</v>
      </c>
      <c r="E587" s="6" t="s">
        <v>2767</v>
      </c>
      <c r="F587" s="2">
        <v>47</v>
      </c>
      <c r="G587" s="2">
        <v>54</v>
      </c>
      <c r="H587" s="3">
        <v>42426</v>
      </c>
      <c r="I587" s="3">
        <v>42438</v>
      </c>
      <c r="J587" s="3" t="s">
        <v>2535</v>
      </c>
      <c r="K587" s="17">
        <f>IF(J587="Januar",238.19,IF(J587="Februar",240.59,IF(J587="Mars",245.99,IF(J587="April",250.79,IF(J587="Mai",256.52,IF(J587="Juni",259.83,IF(J587="Juli",265.66,IF(J587="August",272.21,IF(J587="September",275.91,IF(J587="Oktober",281.13,IF(J587="November",284.38,IF(J587="Desember",287.34,0))))))))))))</f>
        <v>245.99</v>
      </c>
      <c r="L587" s="20">
        <f>$K$2/K587</f>
        <v>0.96829139395910402</v>
      </c>
      <c r="M587" s="2">
        <v>12</v>
      </c>
      <c r="N587" s="2">
        <v>3290000</v>
      </c>
      <c r="O587" s="2">
        <v>3750000</v>
      </c>
      <c r="P587" s="2">
        <f>O587-N587</f>
        <v>460000</v>
      </c>
      <c r="Q587" s="4">
        <f>P587/N587</f>
        <v>0.1398176291793313</v>
      </c>
      <c r="R587" s="2">
        <v>35994</v>
      </c>
      <c r="S587" s="9">
        <f>(N587+R587)/F587</f>
        <v>70765.829787234048</v>
      </c>
      <c r="T587" s="2">
        <v>80553</v>
      </c>
      <c r="U587" s="5">
        <f>T587-S587</f>
        <v>9787.1702127659519</v>
      </c>
      <c r="V587" s="4">
        <f>U587/S587</f>
        <v>0.13830361690369847</v>
      </c>
      <c r="W587" s="22">
        <f>S587*L587</f>
        <v>68521.943969353539</v>
      </c>
      <c r="X587" s="22">
        <f>T587*L587</f>
        <v>77998.776657587703</v>
      </c>
      <c r="Y587" s="22">
        <f>X587-W587</f>
        <v>9476.8326882341644</v>
      </c>
      <c r="Z587" s="8">
        <f>Y587/W587</f>
        <v>0.1383036169036985</v>
      </c>
      <c r="AA587" s="2">
        <v>381</v>
      </c>
      <c r="AB587" s="2">
        <v>1894</v>
      </c>
      <c r="AC587" s="2">
        <f>2016-AB587</f>
        <v>122</v>
      </c>
      <c r="AD587" s="2" t="s">
        <v>120</v>
      </c>
    </row>
    <row r="588" spans="1:30" x14ac:dyDescent="0.2">
      <c r="A588">
        <v>10</v>
      </c>
      <c r="B588" s="2" t="s">
        <v>533</v>
      </c>
      <c r="C588" s="2" t="s">
        <v>22</v>
      </c>
      <c r="D588" s="2" t="s">
        <v>23</v>
      </c>
      <c r="E588" s="6" t="s">
        <v>2767</v>
      </c>
      <c r="F588" s="2">
        <v>48</v>
      </c>
      <c r="G588" s="2">
        <v>53</v>
      </c>
      <c r="H588" s="3">
        <v>42426</v>
      </c>
      <c r="I588" s="3">
        <v>42438</v>
      </c>
      <c r="J588" s="3" t="s">
        <v>2535</v>
      </c>
      <c r="K588" s="17">
        <f>IF(J588="Januar",238.19,IF(J588="Februar",240.59,IF(J588="Mars",245.99,IF(J588="April",250.79,IF(J588="Mai",256.52,IF(J588="Juni",259.83,IF(J588="Juli",265.66,IF(J588="August",272.21,IF(J588="September",275.91,IF(J588="Oktober",281.13,IF(J588="November",284.38,IF(J588="Desember",287.34,0))))))))))))</f>
        <v>245.99</v>
      </c>
      <c r="L588" s="20">
        <f>$K$2/K588</f>
        <v>0.96829139395910402</v>
      </c>
      <c r="M588" s="2">
        <v>12</v>
      </c>
      <c r="N588" s="2">
        <v>2950000</v>
      </c>
      <c r="O588" s="2">
        <v>2900000</v>
      </c>
      <c r="P588" s="2">
        <f>O588-N588</f>
        <v>-50000</v>
      </c>
      <c r="Q588" s="4">
        <f>P588/N588</f>
        <v>-1.6949152542372881E-2</v>
      </c>
      <c r="R588" s="2">
        <v>30932</v>
      </c>
      <c r="S588" s="9">
        <f>(N588+R588)/F588</f>
        <v>62102.75</v>
      </c>
      <c r="T588" s="2">
        <v>61061</v>
      </c>
      <c r="U588" s="5">
        <f>T588-S588</f>
        <v>-1041.75</v>
      </c>
      <c r="V588" s="4">
        <f>U588/S588</f>
        <v>-1.677461948142393E-2</v>
      </c>
      <c r="W588" s="22">
        <f>S588*L588</f>
        <v>60133.558366193749</v>
      </c>
      <c r="X588" s="22">
        <f>T588*L588</f>
        <v>59124.840806536849</v>
      </c>
      <c r="Y588" s="22">
        <f>X588-W588</f>
        <v>-1008.7175596568995</v>
      </c>
      <c r="Z588" s="8">
        <f>Y588/W588</f>
        <v>-1.6774619481423978E-2</v>
      </c>
      <c r="AA588" s="11">
        <v>3281</v>
      </c>
      <c r="AB588" s="2">
        <v>1890</v>
      </c>
      <c r="AC588" s="2">
        <f>2016-AB588</f>
        <v>126</v>
      </c>
      <c r="AD588" s="2" t="s">
        <v>37</v>
      </c>
    </row>
    <row r="589" spans="1:30" x14ac:dyDescent="0.2">
      <c r="A589">
        <v>10</v>
      </c>
      <c r="B589" s="6" t="s">
        <v>997</v>
      </c>
      <c r="C589" s="6" t="s">
        <v>22</v>
      </c>
      <c r="D589" s="6" t="s">
        <v>23</v>
      </c>
      <c r="E589" s="6" t="s">
        <v>2767</v>
      </c>
      <c r="F589" s="6">
        <v>56</v>
      </c>
      <c r="G589" s="6">
        <v>61</v>
      </c>
      <c r="H589" s="7">
        <v>42426</v>
      </c>
      <c r="I589" s="7">
        <v>42438</v>
      </c>
      <c r="J589" s="7" t="s">
        <v>2535</v>
      </c>
      <c r="K589" s="17">
        <f>IF(J589="Januar",238.19,IF(J589="Februar",240.59,IF(J589="Mars",245.99,IF(J589="April",250.79,IF(J589="Mai",256.52,IF(J589="Juni",259.83,IF(J589="Juli",265.66,IF(J589="August",272.21,IF(J589="September",275.91,IF(J589="Oktober",281.13,IF(J589="November",284.38,IF(J589="Desember",287.34,0))))))))))))</f>
        <v>245.99</v>
      </c>
      <c r="L589" s="20">
        <f>$K$2/K589</f>
        <v>0.96829139395910402</v>
      </c>
      <c r="M589" s="6">
        <v>12</v>
      </c>
      <c r="N589" s="6">
        <v>2250000</v>
      </c>
      <c r="O589" s="6">
        <v>2460000</v>
      </c>
      <c r="P589" s="6">
        <f>O589-N589</f>
        <v>210000</v>
      </c>
      <c r="Q589" s="8">
        <f>P589/N589</f>
        <v>9.3333333333333338E-2</v>
      </c>
      <c r="R589" s="6">
        <v>22044</v>
      </c>
      <c r="S589" s="9">
        <f>(N589+R589)/F589</f>
        <v>40572.214285714283</v>
      </c>
      <c r="T589" s="6">
        <v>44322</v>
      </c>
      <c r="U589" s="5">
        <f>T589-S589</f>
        <v>3749.7857142857174</v>
      </c>
      <c r="V589" s="4">
        <f>U589/S589</f>
        <v>9.2422505902174518E-2</v>
      </c>
      <c r="W589" s="22">
        <f>S589*L589</f>
        <v>39285.72592672176</v>
      </c>
      <c r="X589" s="22">
        <f>T589*L589</f>
        <v>42916.611163055408</v>
      </c>
      <c r="Y589" s="22">
        <f>X589-W589</f>
        <v>3630.8852363336482</v>
      </c>
      <c r="Z589" s="8">
        <f>Y589/W589</f>
        <v>9.2422505902174407E-2</v>
      </c>
      <c r="AA589" s="10">
        <v>11928</v>
      </c>
      <c r="AB589" s="6">
        <v>1990</v>
      </c>
      <c r="AC589" s="6">
        <f>2016-AB589</f>
        <v>26</v>
      </c>
      <c r="AD589" s="6" t="s">
        <v>181</v>
      </c>
    </row>
    <row r="590" spans="1:30" x14ac:dyDescent="0.2">
      <c r="A590">
        <v>10</v>
      </c>
      <c r="B590" s="6" t="s">
        <v>1773</v>
      </c>
      <c r="C590" s="6" t="s">
        <v>22</v>
      </c>
      <c r="D590" s="6" t="s">
        <v>23</v>
      </c>
      <c r="E590" s="6" t="s">
        <v>2767</v>
      </c>
      <c r="F590" s="6">
        <v>78</v>
      </c>
      <c r="G590" s="6">
        <v>94</v>
      </c>
      <c r="H590" s="7">
        <v>42426</v>
      </c>
      <c r="I590" s="7">
        <v>42438</v>
      </c>
      <c r="J590" s="3" t="s">
        <v>2535</v>
      </c>
      <c r="K590" s="17">
        <f>IF(J590="Januar",238.19,IF(J590="Februar",240.59,IF(J590="Mars",245.99,IF(J590="April",250.79,IF(J590="Mai",256.52,IF(J590="Juni",259.83,IF(J590="Juli",265.66,IF(J590="August",272.21,IF(J590="September",275.91,IF(J590="Oktober",281.13,IF(J590="November",284.38,IF(J590="Desember",287.34,0))))))))))))</f>
        <v>245.99</v>
      </c>
      <c r="L590" s="20">
        <f>$K$2/K590</f>
        <v>0.96829139395910402</v>
      </c>
      <c r="M590" s="6">
        <v>12</v>
      </c>
      <c r="N590" s="6">
        <v>3900000</v>
      </c>
      <c r="O590" s="6">
        <v>4175000</v>
      </c>
      <c r="P590" s="6">
        <f>O590-N590</f>
        <v>275000</v>
      </c>
      <c r="Q590" s="8">
        <f>P590/N590</f>
        <v>7.0512820512820512E-2</v>
      </c>
      <c r="R590" s="6"/>
      <c r="S590" s="9">
        <f>(N590+R590)/F590</f>
        <v>50000</v>
      </c>
      <c r="T590" s="6">
        <v>53526</v>
      </c>
      <c r="U590" s="5">
        <f>T590-S590</f>
        <v>3526</v>
      </c>
      <c r="V590" s="4">
        <f>U590/S590</f>
        <v>7.0519999999999999E-2</v>
      </c>
      <c r="W590" s="22">
        <f>S590*L590</f>
        <v>48414.569697955201</v>
      </c>
      <c r="X590" s="22">
        <f>T590*L590</f>
        <v>51828.765153054999</v>
      </c>
      <c r="Y590" s="22">
        <f>X590-W590</f>
        <v>3414.195455099798</v>
      </c>
      <c r="Z590" s="8">
        <f>Y590/W590</f>
        <v>7.0519999999999944E-2</v>
      </c>
      <c r="AA590" s="6">
        <v>368</v>
      </c>
      <c r="AB590" s="6">
        <v>1870</v>
      </c>
      <c r="AC590" s="6">
        <f>2016-AB590</f>
        <v>146</v>
      </c>
      <c r="AD590" s="6" t="s">
        <v>295</v>
      </c>
    </row>
    <row r="591" spans="1:30" x14ac:dyDescent="0.2">
      <c r="A591">
        <v>10</v>
      </c>
      <c r="B591" s="2" t="s">
        <v>2041</v>
      </c>
      <c r="C591" s="2" t="s">
        <v>22</v>
      </c>
      <c r="D591" s="2" t="s">
        <v>23</v>
      </c>
      <c r="E591" s="6" t="s">
        <v>2767</v>
      </c>
      <c r="F591" s="2">
        <v>90</v>
      </c>
      <c r="G591" s="2">
        <v>101</v>
      </c>
      <c r="H591" s="3">
        <v>42426</v>
      </c>
      <c r="I591" s="3">
        <v>42438</v>
      </c>
      <c r="J591" s="3" t="s">
        <v>2535</v>
      </c>
      <c r="K591" s="17">
        <f>IF(J591="Januar",238.19,IF(J591="Februar",240.59,IF(J591="Mars",245.99,IF(J591="April",250.79,IF(J591="Mai",256.52,IF(J591="Juni",259.83,IF(J591="Juli",265.66,IF(J591="August",272.21,IF(J591="September",275.91,IF(J591="Oktober",281.13,IF(J591="November",284.38,IF(J591="Desember",287.34,0))))))))))))</f>
        <v>245.99</v>
      </c>
      <c r="L591" s="20">
        <f>$K$2/K591</f>
        <v>0.96829139395910402</v>
      </c>
      <c r="M591" s="2">
        <v>12</v>
      </c>
      <c r="N591" s="2">
        <v>4600000</v>
      </c>
      <c r="O591" s="2">
        <v>4750000</v>
      </c>
      <c r="P591" s="2">
        <f>O591-N591</f>
        <v>150000</v>
      </c>
      <c r="Q591" s="4">
        <f>P591/N591</f>
        <v>3.2608695652173912E-2</v>
      </c>
      <c r="R591" s="2">
        <v>33348</v>
      </c>
      <c r="S591" s="9">
        <f>(N591+R591)/F591</f>
        <v>51481.644444444442</v>
      </c>
      <c r="T591" s="2">
        <v>53148</v>
      </c>
      <c r="U591" s="5">
        <f>T591-S591</f>
        <v>1666.3555555555577</v>
      </c>
      <c r="V591" s="4">
        <f>U591/S591</f>
        <v>3.2367955094242909E-2</v>
      </c>
      <c r="W591" s="22">
        <f>S591*L591</f>
        <v>49849.233262418071</v>
      </c>
      <c r="X591" s="22">
        <f>T591*L591</f>
        <v>51462.75100613846</v>
      </c>
      <c r="Y591" s="22">
        <f>X591-W591</f>
        <v>1613.5177437203893</v>
      </c>
      <c r="Z591" s="8">
        <f>Y591/W591</f>
        <v>3.236795509424293E-2</v>
      </c>
      <c r="AA591" s="11">
        <v>37107</v>
      </c>
      <c r="AB591" s="2">
        <v>1973</v>
      </c>
      <c r="AC591" s="2">
        <f>2016-AB591</f>
        <v>43</v>
      </c>
      <c r="AD591" s="2" t="s">
        <v>161</v>
      </c>
    </row>
    <row r="592" spans="1:30" x14ac:dyDescent="0.2">
      <c r="A592">
        <v>10</v>
      </c>
      <c r="B592" s="2" t="s">
        <v>2467</v>
      </c>
      <c r="C592" s="2" t="s">
        <v>22</v>
      </c>
      <c r="D592" s="2" t="s">
        <v>23</v>
      </c>
      <c r="E592" s="6" t="s">
        <v>2767</v>
      </c>
      <c r="F592" s="2">
        <v>148</v>
      </c>
      <c r="G592" s="2">
        <v>162</v>
      </c>
      <c r="H592" s="3">
        <v>42426</v>
      </c>
      <c r="I592" s="3">
        <v>42438</v>
      </c>
      <c r="J592" s="7" t="s">
        <v>2535</v>
      </c>
      <c r="K592" s="17">
        <f>IF(J592="Januar",238.19,IF(J592="Februar",240.59,IF(J592="Mars",245.99,IF(J592="April",250.79,IF(J592="Mai",256.52,IF(J592="Juni",259.83,IF(J592="Juli",265.66,IF(J592="August",272.21,IF(J592="September",275.91,IF(J592="Oktober",281.13,IF(J592="November",284.38,IF(J592="Desember",287.34,0))))))))))))</f>
        <v>245.99</v>
      </c>
      <c r="L592" s="20">
        <f>$K$2/K592</f>
        <v>0.96829139395910402</v>
      </c>
      <c r="M592" s="2">
        <v>12</v>
      </c>
      <c r="N592" s="2">
        <v>5500000</v>
      </c>
      <c r="O592" s="2">
        <v>6100000</v>
      </c>
      <c r="P592" s="2">
        <f>O592-N592</f>
        <v>600000</v>
      </c>
      <c r="Q592" s="4">
        <f>P592/N592</f>
        <v>0.10909090909090909</v>
      </c>
      <c r="R592" s="2">
        <v>196000</v>
      </c>
      <c r="S592" s="9">
        <f>(N592+R592)/F592</f>
        <v>38486.486486486487</v>
      </c>
      <c r="T592" s="2">
        <v>42541</v>
      </c>
      <c r="U592" s="5">
        <f>T592-S592</f>
        <v>4054.5135135135133</v>
      </c>
      <c r="V592" s="4">
        <f>U592/S592</f>
        <v>0.10534901685393258</v>
      </c>
      <c r="W592" s="22">
        <f>S592*L592</f>
        <v>37266.13364858822</v>
      </c>
      <c r="X592" s="22">
        <f>T592*L592</f>
        <v>41192.084190414243</v>
      </c>
      <c r="Y592" s="22">
        <f>X592-W592</f>
        <v>3925.9505418260233</v>
      </c>
      <c r="Z592" s="8">
        <f>Y592/W592</f>
        <v>0.10534901685393255</v>
      </c>
      <c r="AA592" s="2"/>
      <c r="AB592" s="2">
        <v>1978</v>
      </c>
      <c r="AC592" s="2">
        <f>2016-AB592</f>
        <v>38</v>
      </c>
      <c r="AD592" s="2" t="s">
        <v>48</v>
      </c>
    </row>
    <row r="593" spans="1:30" x14ac:dyDescent="0.2">
      <c r="A593">
        <v>10</v>
      </c>
      <c r="B593" s="2" t="s">
        <v>414</v>
      </c>
      <c r="C593" s="2" t="s">
        <v>22</v>
      </c>
      <c r="D593" s="2" t="s">
        <v>23</v>
      </c>
      <c r="E593" s="6" t="s">
        <v>2767</v>
      </c>
      <c r="F593" s="2">
        <v>67</v>
      </c>
      <c r="G593" s="2">
        <v>79</v>
      </c>
      <c r="H593" s="3">
        <v>42425</v>
      </c>
      <c r="I593" s="3">
        <v>42438</v>
      </c>
      <c r="J593" s="3" t="s">
        <v>2535</v>
      </c>
      <c r="K593" s="17">
        <f>IF(J593="Januar",238.19,IF(J593="Februar",240.59,IF(J593="Mars",245.99,IF(J593="April",250.79,IF(J593="Mai",256.52,IF(J593="Juni",259.83,IF(J593="Juli",265.66,IF(J593="August",272.21,IF(J593="September",275.91,IF(J593="Oktober",281.13,IF(J593="November",284.38,IF(J593="Desember",287.34,0))))))))))))</f>
        <v>245.99</v>
      </c>
      <c r="L593" s="20">
        <f>$K$2/K593</f>
        <v>0.96829139395910402</v>
      </c>
      <c r="M593" s="2">
        <v>13</v>
      </c>
      <c r="N593" s="2">
        <v>4100000</v>
      </c>
      <c r="O593" s="2">
        <v>4450000</v>
      </c>
      <c r="P593" s="2">
        <f>O593-N593</f>
        <v>350000</v>
      </c>
      <c r="Q593" s="4">
        <f>P593/N593</f>
        <v>8.5365853658536592E-2</v>
      </c>
      <c r="R593" s="2">
        <v>34867</v>
      </c>
      <c r="S593" s="9">
        <f>(N593+R593)/F593</f>
        <v>61714.432835820895</v>
      </c>
      <c r="T593" s="2">
        <v>66938</v>
      </c>
      <c r="U593" s="5">
        <f>T593-S593</f>
        <v>5223.567164179105</v>
      </c>
      <c r="V593" s="4">
        <f>U593/S593</f>
        <v>8.4640932828069212E-2</v>
      </c>
      <c r="W593" s="22">
        <f>S593*L593</f>
        <v>59757.554197992518</v>
      </c>
      <c r="X593" s="22">
        <f>T593*L593</f>
        <v>64815.489328834505</v>
      </c>
      <c r="Y593" s="22">
        <f>X593-W593</f>
        <v>5057.9351308419864</v>
      </c>
      <c r="Z593" s="8">
        <f>Y593/W593</f>
        <v>8.4640932828069157E-2</v>
      </c>
      <c r="AA593" s="11">
        <v>5878</v>
      </c>
      <c r="AB593" s="2">
        <v>1970</v>
      </c>
      <c r="AC593" s="2">
        <f>2016-AB593</f>
        <v>46</v>
      </c>
      <c r="AD593" s="2" t="s">
        <v>133</v>
      </c>
    </row>
    <row r="594" spans="1:30" x14ac:dyDescent="0.2">
      <c r="A594">
        <v>10</v>
      </c>
      <c r="B594" s="2" t="s">
        <v>1107</v>
      </c>
      <c r="C594" s="2" t="s">
        <v>22</v>
      </c>
      <c r="D594" s="2" t="s">
        <v>23</v>
      </c>
      <c r="E594" s="6" t="s">
        <v>2767</v>
      </c>
      <c r="F594" s="2">
        <v>90</v>
      </c>
      <c r="G594" s="2">
        <v>99</v>
      </c>
      <c r="H594" s="3">
        <v>42423</v>
      </c>
      <c r="I594" s="3">
        <v>42438</v>
      </c>
      <c r="J594" s="7" t="s">
        <v>2535</v>
      </c>
      <c r="K594" s="17">
        <f>IF(J594="Januar",238.19,IF(J594="Februar",240.59,IF(J594="Mars",245.99,IF(J594="April",250.79,IF(J594="Mai",256.52,IF(J594="Juni",259.83,IF(J594="Juli",265.66,IF(J594="August",272.21,IF(J594="September",275.91,IF(J594="Oktober",281.13,IF(J594="November",284.38,IF(J594="Desember",287.34,0))))))))))))</f>
        <v>245.99</v>
      </c>
      <c r="L594" s="20">
        <f>$K$2/K594</f>
        <v>0.96829139395910402</v>
      </c>
      <c r="M594" s="2">
        <v>15</v>
      </c>
      <c r="N594" s="2">
        <v>4990000</v>
      </c>
      <c r="O594" s="2">
        <v>4900000</v>
      </c>
      <c r="P594" s="2">
        <f>O594-N594</f>
        <v>-90000</v>
      </c>
      <c r="Q594" s="4">
        <f>P594/N594</f>
        <v>-1.8036072144288578E-2</v>
      </c>
      <c r="R594" s="2"/>
      <c r="S594" s="9">
        <f>(N594+R594)/F594</f>
        <v>55444.444444444445</v>
      </c>
      <c r="T594" s="2">
        <v>54444</v>
      </c>
      <c r="U594" s="5">
        <f>T594-S594</f>
        <v>-1000.4444444444453</v>
      </c>
      <c r="V594" s="4">
        <f>U594/S594</f>
        <v>-1.804408817635272E-2</v>
      </c>
      <c r="W594" s="22">
        <f>S594*L594</f>
        <v>53686.378398399211</v>
      </c>
      <c r="X594" s="22">
        <f>T594*L594</f>
        <v>52717.656652709462</v>
      </c>
      <c r="Y594" s="22">
        <f>X594-W594</f>
        <v>-968.72174568974879</v>
      </c>
      <c r="Z594" s="8">
        <f>Y594/W594</f>
        <v>-1.8044088176352637E-2</v>
      </c>
      <c r="AA594" s="2"/>
      <c r="AB594" s="2">
        <v>2014</v>
      </c>
      <c r="AC594" s="2">
        <f>2016-AB594</f>
        <v>2</v>
      </c>
      <c r="AD594" s="2" t="s">
        <v>362</v>
      </c>
    </row>
    <row r="595" spans="1:30" x14ac:dyDescent="0.2">
      <c r="A595">
        <v>10</v>
      </c>
      <c r="B595" s="2" t="s">
        <v>254</v>
      </c>
      <c r="C595" s="2" t="s">
        <v>22</v>
      </c>
      <c r="D595" s="2" t="s">
        <v>23</v>
      </c>
      <c r="E595" s="6" t="s">
        <v>2767</v>
      </c>
      <c r="F595" s="2">
        <v>55</v>
      </c>
      <c r="G595" s="2"/>
      <c r="H595" s="3">
        <v>42420</v>
      </c>
      <c r="I595" s="3">
        <v>42438</v>
      </c>
      <c r="J595" s="3" t="s">
        <v>2535</v>
      </c>
      <c r="K595" s="17">
        <f>IF(J595="Januar",238.19,IF(J595="Februar",240.59,IF(J595="Mars",245.99,IF(J595="April",250.79,IF(J595="Mai",256.52,IF(J595="Juni",259.83,IF(J595="Juli",265.66,IF(J595="August",272.21,IF(J595="September",275.91,IF(J595="Oktober",281.13,IF(J595="November",284.38,IF(J595="Desember",287.34,0))))))))))))</f>
        <v>245.99</v>
      </c>
      <c r="L595" s="20">
        <f>$K$2/K595</f>
        <v>0.96829139395910402</v>
      </c>
      <c r="M595" s="2">
        <v>18</v>
      </c>
      <c r="N595" s="2">
        <v>3300000</v>
      </c>
      <c r="O595" s="2">
        <v>3150000</v>
      </c>
      <c r="P595" s="2">
        <f>O595-N595</f>
        <v>-150000</v>
      </c>
      <c r="Q595" s="4">
        <f>P595/N595</f>
        <v>-4.5454545454545456E-2</v>
      </c>
      <c r="R595" s="2">
        <v>277828</v>
      </c>
      <c r="S595" s="9">
        <f>(N595+R595)/F595</f>
        <v>65051.418181818182</v>
      </c>
      <c r="T595" s="2">
        <v>62324</v>
      </c>
      <c r="U595" s="5">
        <f>T595-S595</f>
        <v>-2727.4181818181823</v>
      </c>
      <c r="V595" s="4">
        <f>U595/S595</f>
        <v>-4.1927113321266432E-2</v>
      </c>
      <c r="W595" s="22">
        <f>S595*L595</f>
        <v>62988.728390289332</v>
      </c>
      <c r="X595" s="22">
        <f>T595*L595</f>
        <v>60347.792837107198</v>
      </c>
      <c r="Y595" s="22">
        <f>X595-W595</f>
        <v>-2640.9355531821348</v>
      </c>
      <c r="Z595" s="8">
        <f>Y595/W595</f>
        <v>-4.192711332126646E-2</v>
      </c>
      <c r="AA595" s="11">
        <v>2671</v>
      </c>
      <c r="AB595" s="2">
        <v>1935</v>
      </c>
      <c r="AC595" s="2">
        <f>2016-AB595</f>
        <v>81</v>
      </c>
      <c r="AD595" s="2" t="s">
        <v>292</v>
      </c>
    </row>
    <row r="596" spans="1:30" x14ac:dyDescent="0.2">
      <c r="A596">
        <v>10</v>
      </c>
      <c r="B596" s="6" t="s">
        <v>1680</v>
      </c>
      <c r="C596" s="6" t="s">
        <v>22</v>
      </c>
      <c r="D596" s="6" t="s">
        <v>23</v>
      </c>
      <c r="E596" s="6" t="s">
        <v>2767</v>
      </c>
      <c r="F596" s="6">
        <v>75</v>
      </c>
      <c r="G596" s="6">
        <v>80</v>
      </c>
      <c r="H596" s="7">
        <v>42427</v>
      </c>
      <c r="I596" s="7">
        <v>42439</v>
      </c>
      <c r="J596" s="3" t="s">
        <v>2535</v>
      </c>
      <c r="K596" s="17">
        <f>IF(J596="Januar",238.19,IF(J596="Februar",240.59,IF(J596="Mars",245.99,IF(J596="April",250.79,IF(J596="Mai",256.52,IF(J596="Juni",259.83,IF(J596="Juli",265.66,IF(J596="August",272.21,IF(J596="September",275.91,IF(J596="Oktober",281.13,IF(J596="November",284.38,IF(J596="Desember",287.34,0))))))))))))</f>
        <v>245.99</v>
      </c>
      <c r="L596" s="20">
        <f>$K$2/K596</f>
        <v>0.96829139395910402</v>
      </c>
      <c r="M596" s="6">
        <v>12</v>
      </c>
      <c r="N596" s="6">
        <v>3400000</v>
      </c>
      <c r="O596" s="6">
        <v>3325000</v>
      </c>
      <c r="P596" s="6">
        <f>O596-N596</f>
        <v>-75000</v>
      </c>
      <c r="Q596" s="8">
        <f>P596/N596</f>
        <v>-2.2058823529411766E-2</v>
      </c>
      <c r="R596" s="6">
        <v>45942</v>
      </c>
      <c r="S596" s="9">
        <f>(N596+R596)/F596</f>
        <v>45945.893333333333</v>
      </c>
      <c r="T596" s="6">
        <v>44946</v>
      </c>
      <c r="U596" s="5">
        <f>T596-S596</f>
        <v>-999.89333333333343</v>
      </c>
      <c r="V596" s="4">
        <f>U596/S596</f>
        <v>-2.1762409233817635E-2</v>
      </c>
      <c r="W596" s="22">
        <f>S596*L596</f>
        <v>44489.013102429635</v>
      </c>
      <c r="X596" s="22">
        <f>T596*L596</f>
        <v>43520.824992885886</v>
      </c>
      <c r="Y596" s="22">
        <f>X596-W596</f>
        <v>-968.18810954374931</v>
      </c>
      <c r="Z596" s="8">
        <f>Y596/W596</f>
        <v>-2.1762409233817656E-2</v>
      </c>
      <c r="AA596" s="6">
        <v>999</v>
      </c>
      <c r="AB596" s="6">
        <v>1937</v>
      </c>
      <c r="AC596" s="6">
        <f>2016-AB596</f>
        <v>79</v>
      </c>
      <c r="AD596" s="6" t="s">
        <v>108</v>
      </c>
    </row>
    <row r="597" spans="1:30" x14ac:dyDescent="0.2">
      <c r="A597">
        <v>10</v>
      </c>
      <c r="B597" s="2" t="s">
        <v>472</v>
      </c>
      <c r="C597" s="2" t="s">
        <v>22</v>
      </c>
      <c r="D597" s="2" t="s">
        <v>23</v>
      </c>
      <c r="E597" s="6" t="s">
        <v>2767</v>
      </c>
      <c r="F597" s="2">
        <v>43</v>
      </c>
      <c r="G597" s="2">
        <v>47</v>
      </c>
      <c r="H597" s="3">
        <v>42426</v>
      </c>
      <c r="I597" s="3">
        <v>42439</v>
      </c>
      <c r="J597" s="7" t="s">
        <v>2535</v>
      </c>
      <c r="K597" s="17">
        <f>IF(J597="Januar",238.19,IF(J597="Februar",240.59,IF(J597="Mars",245.99,IF(J597="April",250.79,IF(J597="Mai",256.52,IF(J597="Juni",259.83,IF(J597="Juli",265.66,IF(J597="August",272.21,IF(J597="September",275.91,IF(J597="Oktober",281.13,IF(J597="November",284.38,IF(J597="Desember",287.34,0))))))))))))</f>
        <v>245.99</v>
      </c>
      <c r="L597" s="20">
        <f>$K$2/K597</f>
        <v>0.96829139395910402</v>
      </c>
      <c r="M597" s="2">
        <v>13</v>
      </c>
      <c r="N597" s="2">
        <v>3300000</v>
      </c>
      <c r="O597" s="2">
        <v>3175000</v>
      </c>
      <c r="P597" s="2">
        <f>O597-N597</f>
        <v>-125000</v>
      </c>
      <c r="Q597" s="4">
        <f>P597/N597</f>
        <v>-3.787878787878788E-2</v>
      </c>
      <c r="R597" s="2">
        <v>108407</v>
      </c>
      <c r="S597" s="9">
        <f>(N597+R597)/F597</f>
        <v>79265.279069767435</v>
      </c>
      <c r="T597" s="2">
        <v>76358</v>
      </c>
      <c r="U597" s="5">
        <f>T597-S597</f>
        <v>-2907.2790697674354</v>
      </c>
      <c r="V597" s="4">
        <f>U597/S597</f>
        <v>-3.6677838063353271E-2</v>
      </c>
      <c r="W597" s="22">
        <f>S597*L597</f>
        <v>76751.887563022508</v>
      </c>
      <c r="X597" s="22">
        <f>T597*L597</f>
        <v>73936.794259929258</v>
      </c>
      <c r="Y597" s="22">
        <f>X597-W597</f>
        <v>-2815.0933030932501</v>
      </c>
      <c r="Z597" s="8">
        <f>Y597/W597</f>
        <v>-3.6677838063353438E-2</v>
      </c>
      <c r="AA597" s="11">
        <v>1309</v>
      </c>
      <c r="AB597" s="2">
        <v>1940</v>
      </c>
      <c r="AC597" s="2">
        <f>2016-AB597</f>
        <v>76</v>
      </c>
      <c r="AD597" s="2" t="s">
        <v>108</v>
      </c>
    </row>
    <row r="598" spans="1:30" x14ac:dyDescent="0.2">
      <c r="A598">
        <v>11</v>
      </c>
      <c r="B598" s="2" t="s">
        <v>93</v>
      </c>
      <c r="C598" s="2" t="s">
        <v>22</v>
      </c>
      <c r="D598" s="2" t="s">
        <v>23</v>
      </c>
      <c r="E598" s="6" t="s">
        <v>2767</v>
      </c>
      <c r="F598" s="2">
        <v>26</v>
      </c>
      <c r="G598" s="2">
        <v>29</v>
      </c>
      <c r="H598" s="3">
        <v>42433</v>
      </c>
      <c r="I598" s="3">
        <v>42443</v>
      </c>
      <c r="J598" s="7" t="s">
        <v>2535</v>
      </c>
      <c r="K598" s="17">
        <f>IF(J598="Januar",238.19,IF(J598="Februar",240.59,IF(J598="Mars",245.99,IF(J598="April",250.79,IF(J598="Mai",256.52,IF(J598="Juni",259.83,IF(J598="Juli",265.66,IF(J598="August",272.21,IF(J598="September",275.91,IF(J598="Oktober",281.13,IF(J598="November",284.38,IF(J598="Desember",287.34,0))))))))))))</f>
        <v>245.99</v>
      </c>
      <c r="L598" s="20">
        <f>$K$2/K598</f>
        <v>0.96829139395910402</v>
      </c>
      <c r="M598" s="2">
        <v>10</v>
      </c>
      <c r="N598" s="2">
        <v>2300000</v>
      </c>
      <c r="O598" s="2">
        <v>2385000</v>
      </c>
      <c r="P598" s="2">
        <f>O598-N598</f>
        <v>85000</v>
      </c>
      <c r="Q598" s="4">
        <f>P598/N598</f>
        <v>3.6956521739130437E-2</v>
      </c>
      <c r="R598" s="2">
        <v>11744</v>
      </c>
      <c r="S598" s="9">
        <f>(N598+R598)/F598</f>
        <v>88913.230769230766</v>
      </c>
      <c r="T598" s="2">
        <v>92182</v>
      </c>
      <c r="U598" s="5">
        <f>T598-S598</f>
        <v>3268.7692307692341</v>
      </c>
      <c r="V598" s="4">
        <f>U598/S598</f>
        <v>3.6763586279449666E-2</v>
      </c>
      <c r="W598" s="22">
        <f>S598*L598</f>
        <v>86093.916162945956</v>
      </c>
      <c r="X598" s="22">
        <f>T598*L598</f>
        <v>89259.037277938129</v>
      </c>
      <c r="Y598" s="22">
        <f>X598-W598</f>
        <v>3165.1211149921728</v>
      </c>
      <c r="Z598" s="8">
        <f>Y598/W598</f>
        <v>3.67635862794497E-2</v>
      </c>
      <c r="AA598" s="2">
        <v>591</v>
      </c>
      <c r="AB598" s="2">
        <v>1898</v>
      </c>
      <c r="AC598" s="2">
        <f>2016-AB598</f>
        <v>118</v>
      </c>
      <c r="AD598" s="2" t="s">
        <v>94</v>
      </c>
    </row>
    <row r="599" spans="1:30" x14ac:dyDescent="0.2">
      <c r="A599">
        <v>11</v>
      </c>
      <c r="B599" s="6" t="s">
        <v>230</v>
      </c>
      <c r="C599" s="6" t="s">
        <v>22</v>
      </c>
      <c r="D599" s="6" t="s">
        <v>23</v>
      </c>
      <c r="E599" s="6" t="s">
        <v>2767</v>
      </c>
      <c r="F599" s="6">
        <v>41</v>
      </c>
      <c r="G599" s="6">
        <v>45</v>
      </c>
      <c r="H599" s="7">
        <v>42433</v>
      </c>
      <c r="I599" s="7">
        <v>42443</v>
      </c>
      <c r="J599" s="7" t="s">
        <v>2535</v>
      </c>
      <c r="K599" s="17">
        <f>IF(J599="Januar",238.19,IF(J599="Februar",240.59,IF(J599="Mars",245.99,IF(J599="April",250.79,IF(J599="Mai",256.52,IF(J599="Juni",259.83,IF(J599="Juli",265.66,IF(J599="August",272.21,IF(J599="September",275.91,IF(J599="Oktober",281.13,IF(J599="November",284.38,IF(J599="Desember",287.34,0))))))))))))</f>
        <v>245.99</v>
      </c>
      <c r="L599" s="20">
        <f>$K$2/K599</f>
        <v>0.96829139395910402</v>
      </c>
      <c r="M599" s="6">
        <v>10</v>
      </c>
      <c r="N599" s="6">
        <v>1890000</v>
      </c>
      <c r="O599" s="6">
        <v>2360000</v>
      </c>
      <c r="P599" s="6">
        <f>O599-N599</f>
        <v>470000</v>
      </c>
      <c r="Q599" s="8">
        <f>P599/N599</f>
        <v>0.24867724867724866</v>
      </c>
      <c r="R599" s="6">
        <v>4680</v>
      </c>
      <c r="S599" s="9">
        <f>(N599+R599)/F599</f>
        <v>46211.707317073167</v>
      </c>
      <c r="T599" s="6">
        <v>57675</v>
      </c>
      <c r="U599" s="5">
        <f>T599-S599</f>
        <v>11463.292682926833</v>
      </c>
      <c r="V599" s="4">
        <f>U599/S599</f>
        <v>0.24806035847742108</v>
      </c>
      <c r="W599" s="22">
        <f>S599*L599</f>
        <v>44746.398495278903</v>
      </c>
      <c r="X599" s="22">
        <f>T599*L599</f>
        <v>55846.206146591321</v>
      </c>
      <c r="Y599" s="22">
        <f>X599-W599</f>
        <v>11099.807651312418</v>
      </c>
      <c r="Z599" s="8">
        <f>Y599/W599</f>
        <v>0.24806035847742103</v>
      </c>
      <c r="AA599" s="10">
        <v>1536</v>
      </c>
      <c r="AB599" s="6">
        <v>1962</v>
      </c>
      <c r="AC599" s="6">
        <f>2016-AB599</f>
        <v>54</v>
      </c>
      <c r="AD599" s="6" t="s">
        <v>315</v>
      </c>
    </row>
    <row r="600" spans="1:30" x14ac:dyDescent="0.2">
      <c r="A600">
        <v>11</v>
      </c>
      <c r="B600" s="6" t="s">
        <v>734</v>
      </c>
      <c r="C600" s="6" t="s">
        <v>22</v>
      </c>
      <c r="D600" s="6" t="s">
        <v>23</v>
      </c>
      <c r="E600" s="6" t="s">
        <v>2767</v>
      </c>
      <c r="F600" s="6">
        <v>50</v>
      </c>
      <c r="G600" s="6">
        <v>61</v>
      </c>
      <c r="H600" s="7">
        <v>42433</v>
      </c>
      <c r="I600" s="7">
        <v>42443</v>
      </c>
      <c r="J600" s="3" t="s">
        <v>2535</v>
      </c>
      <c r="K600" s="17">
        <f>IF(J600="Januar",238.19,IF(J600="Februar",240.59,IF(J600="Mars",245.99,IF(J600="April",250.79,IF(J600="Mai",256.52,IF(J600="Juni",259.83,IF(J600="Juli",265.66,IF(J600="August",272.21,IF(J600="September",275.91,IF(J600="Oktober",281.13,IF(J600="November",284.38,IF(J600="Desember",287.34,0))))))))))))</f>
        <v>245.99</v>
      </c>
      <c r="L600" s="20">
        <f>$K$2/K600</f>
        <v>0.96829139395910402</v>
      </c>
      <c r="M600" s="6">
        <v>10</v>
      </c>
      <c r="N600" s="6">
        <v>3600000</v>
      </c>
      <c r="O600" s="6">
        <v>4000000</v>
      </c>
      <c r="P600" s="6">
        <f>O600-N600</f>
        <v>400000</v>
      </c>
      <c r="Q600" s="8">
        <f>P600/N600</f>
        <v>0.1111111111111111</v>
      </c>
      <c r="R600" s="6">
        <v>1510</v>
      </c>
      <c r="S600" s="9">
        <f>(N600+R600)/F600</f>
        <v>72030.2</v>
      </c>
      <c r="T600" s="6">
        <v>80030</v>
      </c>
      <c r="U600" s="5">
        <f>T600-S600</f>
        <v>7999.8000000000029</v>
      </c>
      <c r="V600" s="4">
        <f>U600/S600</f>
        <v>0.11106174909968324</v>
      </c>
      <c r="W600" s="22">
        <f>S600*L600</f>
        <v>69746.222765153056</v>
      </c>
      <c r="X600" s="22">
        <f>T600*L600</f>
        <v>77492.360258547094</v>
      </c>
      <c r="Y600" s="22">
        <f>X600-W600</f>
        <v>7746.1374933940388</v>
      </c>
      <c r="Z600" s="8">
        <f>Y600/W600</f>
        <v>0.11106174909968317</v>
      </c>
      <c r="AA600" s="6">
        <v>630</v>
      </c>
      <c r="AB600" s="6">
        <v>1885</v>
      </c>
      <c r="AC600" s="6">
        <f>2016-AB600</f>
        <v>131</v>
      </c>
      <c r="AD600" s="6" t="s">
        <v>108</v>
      </c>
    </row>
    <row r="601" spans="1:30" x14ac:dyDescent="0.2">
      <c r="A601">
        <v>11</v>
      </c>
      <c r="B601" s="2" t="s">
        <v>864</v>
      </c>
      <c r="C601" s="2" t="s">
        <v>22</v>
      </c>
      <c r="D601" s="2" t="s">
        <v>23</v>
      </c>
      <c r="E601" s="6" t="s">
        <v>2767</v>
      </c>
      <c r="F601" s="2">
        <v>53</v>
      </c>
      <c r="G601" s="2">
        <v>62</v>
      </c>
      <c r="H601" s="3">
        <v>42433</v>
      </c>
      <c r="I601" s="3">
        <v>42443</v>
      </c>
      <c r="J601" s="7" t="s">
        <v>2535</v>
      </c>
      <c r="K601" s="17">
        <f>IF(J601="Januar",238.19,IF(J601="Februar",240.59,IF(J601="Mars",245.99,IF(J601="April",250.79,IF(J601="Mai",256.52,IF(J601="Juni",259.83,IF(J601="Juli",265.66,IF(J601="August",272.21,IF(J601="September",275.91,IF(J601="Oktober",281.13,IF(J601="November",284.38,IF(J601="Desember",287.34,0))))))))))))</f>
        <v>245.99</v>
      </c>
      <c r="L601" s="20">
        <f>$K$2/K601</f>
        <v>0.96829139395910402</v>
      </c>
      <c r="M601" s="2">
        <v>10</v>
      </c>
      <c r="N601" s="2">
        <v>2900000</v>
      </c>
      <c r="O601" s="2">
        <v>3740000</v>
      </c>
      <c r="P601" s="2">
        <f>O601-N601</f>
        <v>840000</v>
      </c>
      <c r="Q601" s="4">
        <f>P601/N601</f>
        <v>0.28965517241379313</v>
      </c>
      <c r="R601" s="2">
        <v>14984</v>
      </c>
      <c r="S601" s="9">
        <f>(N601+R601)/F601</f>
        <v>54999.698113207545</v>
      </c>
      <c r="T601" s="2">
        <v>70849</v>
      </c>
      <c r="U601" s="5">
        <f>T601-S601</f>
        <v>15849.301886792455</v>
      </c>
      <c r="V601" s="4">
        <f>U601/S601</f>
        <v>0.28817070694041552</v>
      </c>
      <c r="W601" s="22">
        <f>S601*L601</f>
        <v>53255.734353367639</v>
      </c>
      <c r="X601" s="22">
        <f>T601*L601</f>
        <v>68602.476970608564</v>
      </c>
      <c r="Y601" s="22">
        <f>X601-W601</f>
        <v>15346.742617240925</v>
      </c>
      <c r="Z601" s="8">
        <f>Y601/W601</f>
        <v>0.28817070694041552</v>
      </c>
      <c r="AA601" s="11">
        <v>5059</v>
      </c>
      <c r="AB601" s="2">
        <v>2000</v>
      </c>
      <c r="AC601" s="2">
        <f>2016-AB601</f>
        <v>16</v>
      </c>
      <c r="AD601" s="2" t="s">
        <v>37</v>
      </c>
    </row>
    <row r="602" spans="1:30" x14ac:dyDescent="0.2">
      <c r="A602">
        <v>11</v>
      </c>
      <c r="B602" s="6" t="s">
        <v>1157</v>
      </c>
      <c r="C602" s="6" t="s">
        <v>22</v>
      </c>
      <c r="D602" s="6" t="s">
        <v>23</v>
      </c>
      <c r="E602" s="6" t="s">
        <v>2767</v>
      </c>
      <c r="F602" s="6">
        <v>61</v>
      </c>
      <c r="G602" s="6">
        <v>73</v>
      </c>
      <c r="H602" s="7">
        <v>42433</v>
      </c>
      <c r="I602" s="7">
        <v>42443</v>
      </c>
      <c r="J602" s="7" t="s">
        <v>2535</v>
      </c>
      <c r="K602" s="17">
        <f>IF(J602="Januar",238.19,IF(J602="Februar",240.59,IF(J602="Mars",245.99,IF(J602="April",250.79,IF(J602="Mai",256.52,IF(J602="Juni",259.83,IF(J602="Juli",265.66,IF(J602="August",272.21,IF(J602="September",275.91,IF(J602="Oktober",281.13,IF(J602="November",284.38,IF(J602="Desember",287.34,0))))))))))))</f>
        <v>245.99</v>
      </c>
      <c r="L602" s="20">
        <f>$K$2/K602</f>
        <v>0.96829139395910402</v>
      </c>
      <c r="M602" s="6">
        <v>10</v>
      </c>
      <c r="N602" s="6">
        <v>3200000</v>
      </c>
      <c r="O602" s="6">
        <v>3400000</v>
      </c>
      <c r="P602" s="6">
        <f>O602-N602</f>
        <v>200000</v>
      </c>
      <c r="Q602" s="8">
        <f>P602/N602</f>
        <v>6.25E-2</v>
      </c>
      <c r="R602" s="6"/>
      <c r="S602" s="9">
        <f>(N602+R602)/F602</f>
        <v>52459.016393442624</v>
      </c>
      <c r="T602" s="6">
        <v>55738</v>
      </c>
      <c r="U602" s="5">
        <f>T602-S602</f>
        <v>3278.9836065573763</v>
      </c>
      <c r="V602" s="4">
        <f>U602/S602</f>
        <v>6.2505624999999981E-2</v>
      </c>
      <c r="W602" s="22">
        <f>S602*L602</f>
        <v>50795.614109330047</v>
      </c>
      <c r="X602" s="22">
        <f>T602*L602</f>
        <v>53970.625716492541</v>
      </c>
      <c r="Y602" s="22">
        <f>X602-W602</f>
        <v>3175.0116071624943</v>
      </c>
      <c r="Z602" s="8">
        <f>Y602/W602</f>
        <v>6.2505625000000023E-2</v>
      </c>
      <c r="AA602" s="10">
        <v>6219</v>
      </c>
      <c r="AB602" s="6">
        <v>2013</v>
      </c>
      <c r="AC602" s="6">
        <f>2016-AB602</f>
        <v>3</v>
      </c>
      <c r="AD602" s="6" t="s">
        <v>37</v>
      </c>
    </row>
    <row r="603" spans="1:30" x14ac:dyDescent="0.2">
      <c r="A603">
        <v>11</v>
      </c>
      <c r="B603" s="2" t="s">
        <v>1183</v>
      </c>
      <c r="C603" s="2" t="s">
        <v>22</v>
      </c>
      <c r="D603" s="2" t="s">
        <v>23</v>
      </c>
      <c r="E603" s="6" t="s">
        <v>2767</v>
      </c>
      <c r="F603" s="2">
        <v>61</v>
      </c>
      <c r="G603" s="2">
        <v>65</v>
      </c>
      <c r="H603" s="3">
        <v>42433</v>
      </c>
      <c r="I603" s="3">
        <v>42443</v>
      </c>
      <c r="J603" s="3" t="s">
        <v>2535</v>
      </c>
      <c r="K603" s="17">
        <f>IF(J603="Januar",238.19,IF(J603="Februar",240.59,IF(J603="Mars",245.99,IF(J603="April",250.79,IF(J603="Mai",256.52,IF(J603="Juni",259.83,IF(J603="Juli",265.66,IF(J603="August",272.21,IF(J603="September",275.91,IF(J603="Oktober",281.13,IF(J603="November",284.38,IF(J603="Desember",287.34,0))))))))))))</f>
        <v>245.99</v>
      </c>
      <c r="L603" s="20">
        <f>$K$2/K603</f>
        <v>0.96829139395910402</v>
      </c>
      <c r="M603" s="2">
        <v>10</v>
      </c>
      <c r="N603" s="2">
        <v>3990000</v>
      </c>
      <c r="O603" s="2">
        <v>4000000</v>
      </c>
      <c r="P603" s="2">
        <f>O603-N603</f>
        <v>10000</v>
      </c>
      <c r="Q603" s="4">
        <f>P603/N603</f>
        <v>2.5062656641604009E-3</v>
      </c>
      <c r="R603" s="2">
        <v>9046</v>
      </c>
      <c r="S603" s="9">
        <f>(N603+R603)/F603</f>
        <v>65558.131147540989</v>
      </c>
      <c r="T603" s="2">
        <v>65722</v>
      </c>
      <c r="U603" s="5">
        <f>T603-S603</f>
        <v>163.86885245901067</v>
      </c>
      <c r="V603" s="4">
        <f>U603/S603</f>
        <v>2.4995961536825656E-3</v>
      </c>
      <c r="W603" s="22">
        <f>S603*L603</f>
        <v>63479.374194206219</v>
      </c>
      <c r="X603" s="22">
        <f>T603*L603</f>
        <v>63638.046993780234</v>
      </c>
      <c r="Y603" s="22">
        <f>X603-W603</f>
        <v>158.67279957401479</v>
      </c>
      <c r="Z603" s="8">
        <f>Y603/W603</f>
        <v>2.4995961536825751E-3</v>
      </c>
      <c r="AA603" s="2">
        <v>484</v>
      </c>
      <c r="AB603" s="2">
        <v>2002</v>
      </c>
      <c r="AC603" s="2">
        <f>2016-AB603</f>
        <v>14</v>
      </c>
      <c r="AD603" s="2" t="s">
        <v>37</v>
      </c>
    </row>
    <row r="604" spans="1:30" x14ac:dyDescent="0.2">
      <c r="A604">
        <v>11</v>
      </c>
      <c r="B604" s="6" t="s">
        <v>1344</v>
      </c>
      <c r="C604" s="6" t="s">
        <v>22</v>
      </c>
      <c r="D604" s="6" t="s">
        <v>23</v>
      </c>
      <c r="E604" s="6" t="s">
        <v>2767</v>
      </c>
      <c r="F604" s="6">
        <v>66</v>
      </c>
      <c r="G604" s="6">
        <v>72</v>
      </c>
      <c r="H604" s="7">
        <v>42433</v>
      </c>
      <c r="I604" s="7">
        <v>42443</v>
      </c>
      <c r="J604" s="7" t="s">
        <v>2535</v>
      </c>
      <c r="K604" s="17">
        <f>IF(J604="Januar",238.19,IF(J604="Februar",240.59,IF(J604="Mars",245.99,IF(J604="April",250.79,IF(J604="Mai",256.52,IF(J604="Juni",259.83,IF(J604="Juli",265.66,IF(J604="August",272.21,IF(J604="September",275.91,IF(J604="Oktober",281.13,IF(J604="November",284.38,IF(J604="Desember",287.34,0))))))))))))</f>
        <v>245.99</v>
      </c>
      <c r="L604" s="20">
        <f>$K$2/K604</f>
        <v>0.96829139395910402</v>
      </c>
      <c r="M604" s="6">
        <v>10</v>
      </c>
      <c r="N604" s="6">
        <v>2700000</v>
      </c>
      <c r="O604" s="6">
        <v>2850000</v>
      </c>
      <c r="P604" s="6">
        <f>O604-N604</f>
        <v>150000</v>
      </c>
      <c r="Q604" s="8">
        <f>P604/N604</f>
        <v>5.5555555555555552E-2</v>
      </c>
      <c r="R604" s="6">
        <v>20927</v>
      </c>
      <c r="S604" s="9">
        <f>(N604+R604)/F604</f>
        <v>41226.166666666664</v>
      </c>
      <c r="T604" s="6">
        <v>43499</v>
      </c>
      <c r="U604" s="5">
        <f>T604-S604</f>
        <v>2272.8333333333358</v>
      </c>
      <c r="V604" s="4">
        <f>U604/S604</f>
        <v>5.5130843275104466E-2</v>
      </c>
      <c r="W604" s="22">
        <f>S604*L604</f>
        <v>39918.942389257012</v>
      </c>
      <c r="X604" s="22">
        <f>T604*L604</f>
        <v>42119.707345827068</v>
      </c>
      <c r="Y604" s="22">
        <f>X604-W604</f>
        <v>2200.7649565700558</v>
      </c>
      <c r="Z604" s="8">
        <f>Y604/W604</f>
        <v>5.5130843275104549E-2</v>
      </c>
      <c r="AA604" s="10">
        <v>2010</v>
      </c>
      <c r="AB604" s="6">
        <v>1975</v>
      </c>
      <c r="AC604" s="6">
        <f>2016-AB604</f>
        <v>41</v>
      </c>
      <c r="AD604" s="6" t="s">
        <v>37</v>
      </c>
    </row>
    <row r="605" spans="1:30" x14ac:dyDescent="0.2">
      <c r="A605">
        <v>11</v>
      </c>
      <c r="B605" s="6" t="s">
        <v>1394</v>
      </c>
      <c r="C605" s="6" t="s">
        <v>22</v>
      </c>
      <c r="D605" s="6" t="s">
        <v>23</v>
      </c>
      <c r="E605" s="6" t="s">
        <v>2767</v>
      </c>
      <c r="F605" s="6">
        <v>67</v>
      </c>
      <c r="G605" s="6">
        <v>74</v>
      </c>
      <c r="H605" s="7">
        <v>42433</v>
      </c>
      <c r="I605" s="7">
        <v>42443</v>
      </c>
      <c r="J605" s="3" t="s">
        <v>2535</v>
      </c>
      <c r="K605" s="17">
        <f>IF(J605="Januar",238.19,IF(J605="Februar",240.59,IF(J605="Mars",245.99,IF(J605="April",250.79,IF(J605="Mai",256.52,IF(J605="Juni",259.83,IF(J605="Juli",265.66,IF(J605="August",272.21,IF(J605="September",275.91,IF(J605="Oktober",281.13,IF(J605="November",284.38,IF(J605="Desember",287.34,0))))))))))))</f>
        <v>245.99</v>
      </c>
      <c r="L605" s="20">
        <f>$K$2/K605</f>
        <v>0.96829139395910402</v>
      </c>
      <c r="M605" s="6">
        <v>10</v>
      </c>
      <c r="N605" s="6">
        <v>2200000</v>
      </c>
      <c r="O605" s="6">
        <v>2700000</v>
      </c>
      <c r="P605" s="6">
        <f>O605-N605</f>
        <v>500000</v>
      </c>
      <c r="Q605" s="8">
        <f>P605/N605</f>
        <v>0.22727272727272727</v>
      </c>
      <c r="R605" s="6">
        <v>288873</v>
      </c>
      <c r="S605" s="9">
        <f>(N605+R605)/F605</f>
        <v>37147.358208955222</v>
      </c>
      <c r="T605" s="6">
        <v>44610</v>
      </c>
      <c r="U605" s="5">
        <f>T605-S605</f>
        <v>7462.6417910447781</v>
      </c>
      <c r="V605" s="4">
        <f>U605/S605</f>
        <v>0.20089293427185725</v>
      </c>
      <c r="W605" s="22">
        <f>S605*L605</f>
        <v>35969.467262047416</v>
      </c>
      <c r="X605" s="22">
        <f>T605*L605</f>
        <v>43195.479084515631</v>
      </c>
      <c r="Y605" s="22">
        <f>X605-W605</f>
        <v>7226.0118224682155</v>
      </c>
      <c r="Z605" s="8">
        <f>Y605/W605</f>
        <v>0.20089293427185734</v>
      </c>
      <c r="AA605" s="10">
        <v>7682</v>
      </c>
      <c r="AB605" s="6">
        <v>1954</v>
      </c>
      <c r="AC605" s="6">
        <f>2016-AB605</f>
        <v>62</v>
      </c>
      <c r="AD605" s="6" t="s">
        <v>37</v>
      </c>
    </row>
    <row r="606" spans="1:30" x14ac:dyDescent="0.2">
      <c r="A606">
        <v>11</v>
      </c>
      <c r="B606" s="2" t="s">
        <v>1001</v>
      </c>
      <c r="C606" s="2" t="s">
        <v>22</v>
      </c>
      <c r="D606" s="2" t="s">
        <v>23</v>
      </c>
      <c r="E606" s="6" t="s">
        <v>2767</v>
      </c>
      <c r="F606" s="2">
        <v>71</v>
      </c>
      <c r="G606" s="2"/>
      <c r="H606" s="3">
        <v>42433</v>
      </c>
      <c r="I606" s="3">
        <v>42443</v>
      </c>
      <c r="J606" s="7" t="s">
        <v>2535</v>
      </c>
      <c r="K606" s="17">
        <f>IF(J606="Januar",238.19,IF(J606="Februar",240.59,IF(J606="Mars",245.99,IF(J606="April",250.79,IF(J606="Mai",256.52,IF(J606="Juni",259.83,IF(J606="Juli",265.66,IF(J606="August",272.21,IF(J606="September",275.91,IF(J606="Oktober",281.13,IF(J606="November",284.38,IF(J606="Desember",287.34,0))))))))))))</f>
        <v>245.99</v>
      </c>
      <c r="L606" s="20">
        <f>$K$2/K606</f>
        <v>0.96829139395910402</v>
      </c>
      <c r="M606" s="2">
        <v>10</v>
      </c>
      <c r="N606" s="2">
        <v>5800000</v>
      </c>
      <c r="O606" s="2">
        <v>6225000</v>
      </c>
      <c r="P606" s="2">
        <f>O606-N606</f>
        <v>425000</v>
      </c>
      <c r="Q606" s="4">
        <f>P606/N606</f>
        <v>7.3275862068965511E-2</v>
      </c>
      <c r="R606" s="2">
        <v>584</v>
      </c>
      <c r="S606" s="9">
        <f>(N606+R606)/F606</f>
        <v>81698.366197183102</v>
      </c>
      <c r="T606" s="2">
        <v>87684</v>
      </c>
      <c r="U606" s="5">
        <f>T606-S606</f>
        <v>5985.6338028168975</v>
      </c>
      <c r="V606" s="4">
        <f>U606/S606</f>
        <v>7.3265036761815658E-2</v>
      </c>
      <c r="W606" s="22">
        <f>S606*L606</f>
        <v>79107.824889251773</v>
      </c>
      <c r="X606" s="22">
        <f>T606*L606</f>
        <v>84903.662587910076</v>
      </c>
      <c r="Y606" s="22">
        <f>X606-W606</f>
        <v>5795.8376986583025</v>
      </c>
      <c r="Z606" s="8">
        <f>Y606/W606</f>
        <v>7.3265036761815602E-2</v>
      </c>
      <c r="AA606" s="11">
        <v>3312</v>
      </c>
      <c r="AB606" s="2">
        <v>2009</v>
      </c>
      <c r="AC606" s="2">
        <f>2016-AB606</f>
        <v>7</v>
      </c>
      <c r="AD606" s="2" t="s">
        <v>73</v>
      </c>
    </row>
    <row r="607" spans="1:30" x14ac:dyDescent="0.2">
      <c r="A607">
        <v>11</v>
      </c>
      <c r="B607" s="2" t="s">
        <v>1770</v>
      </c>
      <c r="C607" s="2" t="s">
        <v>22</v>
      </c>
      <c r="D607" s="2" t="s">
        <v>23</v>
      </c>
      <c r="E607" s="6" t="s">
        <v>2767</v>
      </c>
      <c r="F607" s="2">
        <v>79</v>
      </c>
      <c r="G607" s="2">
        <v>87</v>
      </c>
      <c r="H607" s="3">
        <v>42433</v>
      </c>
      <c r="I607" s="3">
        <v>42443</v>
      </c>
      <c r="J607" s="3" t="s">
        <v>2535</v>
      </c>
      <c r="K607" s="17">
        <f>IF(J607="Januar",238.19,IF(J607="Februar",240.59,IF(J607="Mars",245.99,IF(J607="April",250.79,IF(J607="Mai",256.52,IF(J607="Juni",259.83,IF(J607="Juli",265.66,IF(J607="August",272.21,IF(J607="September",275.91,IF(J607="Oktober",281.13,IF(J607="November",284.38,IF(J607="Desember",287.34,0))))))))))))</f>
        <v>245.99</v>
      </c>
      <c r="L607" s="20">
        <f>$K$2/K607</f>
        <v>0.96829139395910402</v>
      </c>
      <c r="M607" s="2">
        <v>10</v>
      </c>
      <c r="N607" s="2">
        <v>4990000</v>
      </c>
      <c r="O607" s="2">
        <v>5350000</v>
      </c>
      <c r="P607" s="2">
        <f>O607-N607</f>
        <v>360000</v>
      </c>
      <c r="Q607" s="4">
        <f>P607/N607</f>
        <v>7.2144288577154311E-2</v>
      </c>
      <c r="R607" s="2"/>
      <c r="S607" s="9">
        <f>(N607+R607)/F607</f>
        <v>63164.556962025315</v>
      </c>
      <c r="T607" s="2">
        <v>67722</v>
      </c>
      <c r="U607" s="5">
        <f>T607-S607</f>
        <v>4557.4430379746846</v>
      </c>
      <c r="V607" s="4">
        <f>U607/S607</f>
        <v>7.2151903807615242E-2</v>
      </c>
      <c r="W607" s="22">
        <f>S607*L607</f>
        <v>61161.696909568724</v>
      </c>
      <c r="X607" s="22">
        <f>T607*L607</f>
        <v>65574.629781698444</v>
      </c>
      <c r="Y607" s="22">
        <f>X607-W607</f>
        <v>4412.9328721297206</v>
      </c>
      <c r="Z607" s="8">
        <f>Y607/W607</f>
        <v>7.2151903807615242E-2</v>
      </c>
      <c r="AA607" s="11">
        <v>7232</v>
      </c>
      <c r="AB607" s="2">
        <v>2005</v>
      </c>
      <c r="AC607" s="2">
        <f>2016-AB607</f>
        <v>11</v>
      </c>
      <c r="AD607" s="2" t="s">
        <v>37</v>
      </c>
    </row>
    <row r="608" spans="1:30" x14ac:dyDescent="0.2">
      <c r="A608">
        <v>11</v>
      </c>
      <c r="B608" s="6" t="s">
        <v>1841</v>
      </c>
      <c r="C608" s="6" t="s">
        <v>22</v>
      </c>
      <c r="D608" s="6" t="s">
        <v>23</v>
      </c>
      <c r="E608" s="6" t="s">
        <v>2767</v>
      </c>
      <c r="F608" s="6">
        <v>80</v>
      </c>
      <c r="G608" s="6">
        <v>90</v>
      </c>
      <c r="H608" s="7">
        <v>42433</v>
      </c>
      <c r="I608" s="7">
        <v>42443</v>
      </c>
      <c r="J608" s="7" t="s">
        <v>2535</v>
      </c>
      <c r="K608" s="17">
        <f>IF(J608="Januar",238.19,IF(J608="Februar",240.59,IF(J608="Mars",245.99,IF(J608="April",250.79,IF(J608="Mai",256.52,IF(J608="Juni",259.83,IF(J608="Juli",265.66,IF(J608="August",272.21,IF(J608="September",275.91,IF(J608="Oktober",281.13,IF(J608="November",284.38,IF(J608="Desember",287.34,0))))))))))))</f>
        <v>245.99</v>
      </c>
      <c r="L608" s="20">
        <f>$K$2/K608</f>
        <v>0.96829139395910402</v>
      </c>
      <c r="M608" s="6">
        <v>10</v>
      </c>
      <c r="N608" s="6">
        <v>4800000</v>
      </c>
      <c r="O608" s="6">
        <v>5400000</v>
      </c>
      <c r="P608" s="6">
        <f>O608-N608</f>
        <v>600000</v>
      </c>
      <c r="Q608" s="8">
        <f>P608/N608</f>
        <v>0.125</v>
      </c>
      <c r="R608" s="6"/>
      <c r="S608" s="9">
        <f>(N608+R608)/F608</f>
        <v>60000</v>
      </c>
      <c r="T608" s="6">
        <v>67500</v>
      </c>
      <c r="U608" s="5">
        <f>T608-S608</f>
        <v>7500</v>
      </c>
      <c r="V608" s="4">
        <f>U608/S608</f>
        <v>0.125</v>
      </c>
      <c r="W608" s="22">
        <f>S608*L608</f>
        <v>58097.48363754624</v>
      </c>
      <c r="X608" s="22">
        <f>T608*L608</f>
        <v>65359.669092239521</v>
      </c>
      <c r="Y608" s="22">
        <f>X608-W608</f>
        <v>7262.1854546932809</v>
      </c>
      <c r="Z608" s="8">
        <f>Y608/W608</f>
        <v>0.12500000000000003</v>
      </c>
      <c r="AA608" s="10">
        <v>2811</v>
      </c>
      <c r="AB608" s="6">
        <v>2012</v>
      </c>
      <c r="AC608" s="6">
        <f>2016-AB608</f>
        <v>4</v>
      </c>
      <c r="AD608" s="6" t="s">
        <v>37</v>
      </c>
    </row>
    <row r="609" spans="1:30" x14ac:dyDescent="0.2">
      <c r="A609">
        <v>11</v>
      </c>
      <c r="B609" s="2" t="s">
        <v>2443</v>
      </c>
      <c r="C609" s="2" t="s">
        <v>22</v>
      </c>
      <c r="D609" s="2" t="s">
        <v>23</v>
      </c>
      <c r="E609" s="6" t="s">
        <v>2767</v>
      </c>
      <c r="F609" s="2">
        <v>143</v>
      </c>
      <c r="G609" s="2">
        <v>164</v>
      </c>
      <c r="H609" s="3">
        <v>42433</v>
      </c>
      <c r="I609" s="3">
        <v>42443</v>
      </c>
      <c r="J609" s="3" t="s">
        <v>2535</v>
      </c>
      <c r="K609" s="17">
        <f>IF(J609="Januar",238.19,IF(J609="Februar",240.59,IF(J609="Mars",245.99,IF(J609="April",250.79,IF(J609="Mai",256.52,IF(J609="Juni",259.83,IF(J609="Juli",265.66,IF(J609="August",272.21,IF(J609="September",275.91,IF(J609="Oktober",281.13,IF(J609="November",284.38,IF(J609="Desember",287.34,0))))))))))))</f>
        <v>245.99</v>
      </c>
      <c r="L609" s="20">
        <f>$K$2/K609</f>
        <v>0.96829139395910402</v>
      </c>
      <c r="M609" s="2">
        <v>10</v>
      </c>
      <c r="N609" s="2">
        <v>9500000</v>
      </c>
      <c r="O609" s="2">
        <v>9710000</v>
      </c>
      <c r="P609" s="2">
        <f>O609-N609</f>
        <v>210000</v>
      </c>
      <c r="Q609" s="4">
        <f>P609/N609</f>
        <v>2.2105263157894735E-2</v>
      </c>
      <c r="R609" s="2"/>
      <c r="S609" s="9">
        <f>(N609+R609)/F609</f>
        <v>66433.566433566433</v>
      </c>
      <c r="T609" s="2">
        <v>67902</v>
      </c>
      <c r="U609" s="5">
        <f>T609-S609</f>
        <v>1468.4335664335667</v>
      </c>
      <c r="V609" s="4">
        <f>U609/S609</f>
        <v>2.2103789473684216E-2</v>
      </c>
      <c r="W609" s="22">
        <f>S609*L609</f>
        <v>64327.050647632786</v>
      </c>
      <c r="X609" s="22">
        <f>T609*L609</f>
        <v>65748.922232611076</v>
      </c>
      <c r="Y609" s="22">
        <f>X609-W609</f>
        <v>1421.8715849782893</v>
      </c>
      <c r="Z609" s="8">
        <f>Y609/W609</f>
        <v>2.2103789473684098E-2</v>
      </c>
      <c r="AA609" s="11">
        <v>38753</v>
      </c>
      <c r="AB609" s="2">
        <v>1983</v>
      </c>
      <c r="AC609" s="2">
        <f>2016-AB609</f>
        <v>33</v>
      </c>
      <c r="AD609" s="2" t="s">
        <v>46</v>
      </c>
    </row>
    <row r="610" spans="1:30" x14ac:dyDescent="0.2">
      <c r="A610">
        <v>11</v>
      </c>
      <c r="B610" s="6" t="s">
        <v>246</v>
      </c>
      <c r="C610" s="6" t="s">
        <v>22</v>
      </c>
      <c r="D610" s="6" t="s">
        <v>23</v>
      </c>
      <c r="E610" s="6" t="s">
        <v>2767</v>
      </c>
      <c r="F610" s="6">
        <v>34</v>
      </c>
      <c r="G610" s="6">
        <v>38</v>
      </c>
      <c r="H610" s="7">
        <v>42432</v>
      </c>
      <c r="I610" s="7">
        <v>42443</v>
      </c>
      <c r="J610" s="3" t="s">
        <v>2535</v>
      </c>
      <c r="K610" s="17">
        <f>IF(J610="Januar",238.19,IF(J610="Februar",240.59,IF(J610="Mars",245.99,IF(J610="April",250.79,IF(J610="Mai",256.52,IF(J610="Juni",259.83,IF(J610="Juli",265.66,IF(J610="August",272.21,IF(J610="September",275.91,IF(J610="Oktober",281.13,IF(J610="November",284.38,IF(J610="Desember",287.34,0))))))))))))</f>
        <v>245.99</v>
      </c>
      <c r="L610" s="20">
        <f>$K$2/K610</f>
        <v>0.96829139395910402</v>
      </c>
      <c r="M610" s="6">
        <v>11</v>
      </c>
      <c r="N610" s="6">
        <v>2600000</v>
      </c>
      <c r="O610" s="6">
        <v>2750000</v>
      </c>
      <c r="P610" s="6">
        <f>O610-N610</f>
        <v>150000</v>
      </c>
      <c r="Q610" s="8">
        <f>P610/N610</f>
        <v>5.7692307692307696E-2</v>
      </c>
      <c r="R610" s="6">
        <v>13397</v>
      </c>
      <c r="S610" s="9">
        <f>(N610+R610)/F610</f>
        <v>76864.617647058825</v>
      </c>
      <c r="T610" s="6">
        <v>81276</v>
      </c>
      <c r="U610" s="5">
        <f>T610-S610</f>
        <v>4411.3823529411748</v>
      </c>
      <c r="V610" s="4">
        <f>U610/S610</f>
        <v>5.7391586505991986E-2</v>
      </c>
      <c r="W610" s="22">
        <f>S610*L610</f>
        <v>74427.347767604137</v>
      </c>
      <c r="X610" s="22">
        <f>T610*L610</f>
        <v>78698.851335420142</v>
      </c>
      <c r="Y610" s="22">
        <f>X610-W610</f>
        <v>4271.5035678160057</v>
      </c>
      <c r="Z610" s="8">
        <f>Y610/W610</f>
        <v>5.7391586505992027E-2</v>
      </c>
      <c r="AA610" s="10">
        <v>1615</v>
      </c>
      <c r="AB610" s="6">
        <v>1970</v>
      </c>
      <c r="AC610" s="6">
        <f>2016-AB610</f>
        <v>46</v>
      </c>
      <c r="AD610" s="6" t="s">
        <v>108</v>
      </c>
    </row>
    <row r="611" spans="1:30" x14ac:dyDescent="0.2">
      <c r="A611">
        <v>11</v>
      </c>
      <c r="B611" s="6" t="s">
        <v>106</v>
      </c>
      <c r="C611" s="6" t="s">
        <v>22</v>
      </c>
      <c r="D611" s="6" t="s">
        <v>23</v>
      </c>
      <c r="E611" s="6" t="s">
        <v>2767</v>
      </c>
      <c r="F611" s="6">
        <v>50</v>
      </c>
      <c r="G611" s="6">
        <v>58</v>
      </c>
      <c r="H611" s="7">
        <v>42432</v>
      </c>
      <c r="I611" s="7">
        <v>42443</v>
      </c>
      <c r="J611" s="7" t="s">
        <v>2535</v>
      </c>
      <c r="K611" s="17">
        <f>IF(J611="Januar",238.19,IF(J611="Februar",240.59,IF(J611="Mars",245.99,IF(J611="April",250.79,IF(J611="Mai",256.52,IF(J611="Juni",259.83,IF(J611="Juli",265.66,IF(J611="August",272.21,IF(J611="September",275.91,IF(J611="Oktober",281.13,IF(J611="November",284.38,IF(J611="Desember",287.34,0))))))))))))</f>
        <v>245.99</v>
      </c>
      <c r="L611" s="20">
        <f>$K$2/K611</f>
        <v>0.96829139395910402</v>
      </c>
      <c r="M611" s="6">
        <v>11</v>
      </c>
      <c r="N611" s="6">
        <v>3200000</v>
      </c>
      <c r="O611" s="6">
        <v>3325000</v>
      </c>
      <c r="P611" s="6">
        <f>O611-N611</f>
        <v>125000</v>
      </c>
      <c r="Q611" s="8">
        <f>P611/N611</f>
        <v>3.90625E-2</v>
      </c>
      <c r="R611" s="6"/>
      <c r="S611" s="9">
        <f>(N611+R611)/F611</f>
        <v>64000</v>
      </c>
      <c r="T611" s="6">
        <v>66500</v>
      </c>
      <c r="U611" s="5">
        <f>T611-S611</f>
        <v>2500</v>
      </c>
      <c r="V611" s="4">
        <f>U611/S611</f>
        <v>3.90625E-2</v>
      </c>
      <c r="W611" s="22">
        <f>S611*L611</f>
        <v>61970.649213382654</v>
      </c>
      <c r="X611" s="22">
        <f>T611*L611</f>
        <v>64391.377698280419</v>
      </c>
      <c r="Y611" s="22">
        <f>X611-W611</f>
        <v>2420.7284848977652</v>
      </c>
      <c r="Z611" s="8">
        <f>Y611/W611</f>
        <v>3.9062500000000083E-2</v>
      </c>
      <c r="AA611" s="10">
        <v>3020</v>
      </c>
      <c r="AB611" s="6">
        <v>1935</v>
      </c>
      <c r="AC611" s="6">
        <f>2016-AB611</f>
        <v>81</v>
      </c>
      <c r="AD611" s="6" t="s">
        <v>37</v>
      </c>
    </row>
    <row r="612" spans="1:30" x14ac:dyDescent="0.2">
      <c r="A612">
        <v>11</v>
      </c>
      <c r="B612" s="2" t="s">
        <v>1000</v>
      </c>
      <c r="C612" s="2" t="s">
        <v>22</v>
      </c>
      <c r="D612" s="2" t="s">
        <v>23</v>
      </c>
      <c r="E612" s="6" t="s">
        <v>2767</v>
      </c>
      <c r="F612" s="2">
        <v>56</v>
      </c>
      <c r="G612" s="2">
        <v>68</v>
      </c>
      <c r="H612" s="3">
        <v>42432</v>
      </c>
      <c r="I612" s="3">
        <v>42443</v>
      </c>
      <c r="J612" s="3" t="s">
        <v>2535</v>
      </c>
      <c r="K612" s="17">
        <f>IF(J612="Januar",238.19,IF(J612="Februar",240.59,IF(J612="Mars",245.99,IF(J612="April",250.79,IF(J612="Mai",256.52,IF(J612="Juni",259.83,IF(J612="Juli",265.66,IF(J612="August",272.21,IF(J612="September",275.91,IF(J612="Oktober",281.13,IF(J612="November",284.38,IF(J612="Desember",287.34,0))))))))))))</f>
        <v>245.99</v>
      </c>
      <c r="L612" s="20">
        <f>$K$2/K612</f>
        <v>0.96829139395910402</v>
      </c>
      <c r="M612" s="2">
        <v>11</v>
      </c>
      <c r="N612" s="2">
        <v>3400000</v>
      </c>
      <c r="O612" s="2">
        <v>3550000</v>
      </c>
      <c r="P612" s="2">
        <f>O612-N612</f>
        <v>150000</v>
      </c>
      <c r="Q612" s="4">
        <f>P612/N612</f>
        <v>4.4117647058823532E-2</v>
      </c>
      <c r="R612" s="2">
        <v>85314</v>
      </c>
      <c r="S612" s="9">
        <f>(N612+R612)/F612</f>
        <v>62237.75</v>
      </c>
      <c r="T612" s="2">
        <v>64916</v>
      </c>
      <c r="U612" s="5">
        <f>T612-S612</f>
        <v>2678.25</v>
      </c>
      <c r="V612" s="4">
        <f>U612/S612</f>
        <v>4.3032564641234623E-2</v>
      </c>
      <c r="W612" s="22">
        <f>S612*L612</f>
        <v>60264.277704378226</v>
      </c>
      <c r="X612" s="22">
        <f>T612*L612</f>
        <v>62857.604130249194</v>
      </c>
      <c r="Y612" s="22">
        <f>X612-W612</f>
        <v>2593.3264258709678</v>
      </c>
      <c r="Z612" s="8">
        <f>Y612/W612</f>
        <v>4.3032564641234582E-2</v>
      </c>
      <c r="AA612" s="2">
        <v>733</v>
      </c>
      <c r="AB612" s="2">
        <v>1898</v>
      </c>
      <c r="AC612" s="2">
        <f>2016-AB612</f>
        <v>118</v>
      </c>
      <c r="AD612" s="2" t="s">
        <v>120</v>
      </c>
    </row>
    <row r="613" spans="1:30" x14ac:dyDescent="0.2">
      <c r="A613">
        <v>11</v>
      </c>
      <c r="B613" s="6" t="s">
        <v>728</v>
      </c>
      <c r="C613" s="6" t="s">
        <v>22</v>
      </c>
      <c r="D613" s="6" t="s">
        <v>23</v>
      </c>
      <c r="E613" s="6" t="s">
        <v>2767</v>
      </c>
      <c r="F613" s="6">
        <v>74</v>
      </c>
      <c r="G613" s="6">
        <v>85</v>
      </c>
      <c r="H613" s="7">
        <v>42432</v>
      </c>
      <c r="I613" s="7">
        <v>42443</v>
      </c>
      <c r="J613" s="7" t="s">
        <v>2535</v>
      </c>
      <c r="K613" s="17">
        <f>IF(J613="Januar",238.19,IF(J613="Februar",240.59,IF(J613="Mars",245.99,IF(J613="April",250.79,IF(J613="Mai",256.52,IF(J613="Juni",259.83,IF(J613="Juli",265.66,IF(J613="August",272.21,IF(J613="September",275.91,IF(J613="Oktober",281.13,IF(J613="November",284.38,IF(J613="Desember",287.34,0))))))))))))</f>
        <v>245.99</v>
      </c>
      <c r="L613" s="20">
        <f>$K$2/K613</f>
        <v>0.96829139395910402</v>
      </c>
      <c r="M613" s="6">
        <v>11</v>
      </c>
      <c r="N613" s="6">
        <v>3425000</v>
      </c>
      <c r="O613" s="6">
        <v>3750000</v>
      </c>
      <c r="P613" s="6">
        <f>O613-N613</f>
        <v>325000</v>
      </c>
      <c r="Q613" s="8">
        <f>P613/N613</f>
        <v>9.4890510948905105E-2</v>
      </c>
      <c r="R613" s="6"/>
      <c r="S613" s="9">
        <f>(N613+R613)/F613</f>
        <v>46283.783783783787</v>
      </c>
      <c r="T613" s="6">
        <v>50676</v>
      </c>
      <c r="U613" s="5">
        <f>T613-S613</f>
        <v>4392.2162162162131</v>
      </c>
      <c r="V613" s="4">
        <f>U613/S613</f>
        <v>9.4897518248175106E-2</v>
      </c>
      <c r="W613" s="22">
        <f>S613*L613</f>
        <v>44816.18951770178</v>
      </c>
      <c r="X613" s="22">
        <f>T613*L613</f>
        <v>49069.134680271556</v>
      </c>
      <c r="Y613" s="22">
        <f>X613-W613</f>
        <v>4252.9451625697766</v>
      </c>
      <c r="Z613" s="8">
        <f>Y613/W613</f>
        <v>9.4897518248175064E-2</v>
      </c>
      <c r="AA613" s="10">
        <v>6219</v>
      </c>
      <c r="AB613" s="6">
        <v>2013</v>
      </c>
      <c r="AC613" s="6">
        <f>2016-AB613</f>
        <v>3</v>
      </c>
      <c r="AD613" s="6" t="s">
        <v>681</v>
      </c>
    </row>
    <row r="614" spans="1:30" x14ac:dyDescent="0.2">
      <c r="A614">
        <v>11</v>
      </c>
      <c r="B614" s="6" t="s">
        <v>1936</v>
      </c>
      <c r="C614" s="6" t="s">
        <v>22</v>
      </c>
      <c r="D614" s="6" t="s">
        <v>23</v>
      </c>
      <c r="E614" s="6" t="s">
        <v>2767</v>
      </c>
      <c r="F614" s="6">
        <v>84</v>
      </c>
      <c r="G614" s="6">
        <v>101</v>
      </c>
      <c r="H614" s="7">
        <v>42432</v>
      </c>
      <c r="I614" s="7">
        <v>42443</v>
      </c>
      <c r="J614" s="3" t="s">
        <v>2535</v>
      </c>
      <c r="K614" s="17">
        <f>IF(J614="Januar",238.19,IF(J614="Februar",240.59,IF(J614="Mars",245.99,IF(J614="April",250.79,IF(J614="Mai",256.52,IF(J614="Juni",259.83,IF(J614="Juli",265.66,IF(J614="August",272.21,IF(J614="September",275.91,IF(J614="Oktober",281.13,IF(J614="November",284.38,IF(J614="Desember",287.34,0))))))))))))</f>
        <v>245.99</v>
      </c>
      <c r="L614" s="20">
        <f>$K$2/K614</f>
        <v>0.96829139395910402</v>
      </c>
      <c r="M614" s="6">
        <v>11</v>
      </c>
      <c r="N614" s="6">
        <v>2800000</v>
      </c>
      <c r="O614" s="6">
        <v>3075000</v>
      </c>
      <c r="P614" s="6">
        <f>O614-N614</f>
        <v>275000</v>
      </c>
      <c r="Q614" s="8">
        <f>P614/N614</f>
        <v>9.8214285714285712E-2</v>
      </c>
      <c r="R614" s="6">
        <v>147355</v>
      </c>
      <c r="S614" s="9">
        <f>(N614+R614)/F614</f>
        <v>35087.559523809527</v>
      </c>
      <c r="T614" s="6">
        <v>38361</v>
      </c>
      <c r="U614" s="5">
        <f>T614-S614</f>
        <v>3273.4404761904734</v>
      </c>
      <c r="V614" s="4">
        <f>U614/S614</f>
        <v>9.3293478389946158E-2</v>
      </c>
      <c r="W614" s="22">
        <f>S614*L614</f>
        <v>33974.981921932565</v>
      </c>
      <c r="X614" s="22">
        <f>T614*L614</f>
        <v>37144.626163665191</v>
      </c>
      <c r="Y614" s="22">
        <f>X614-W614</f>
        <v>3169.6442417326252</v>
      </c>
      <c r="Z614" s="8">
        <f>Y614/W614</f>
        <v>9.3293478389946102E-2</v>
      </c>
      <c r="AA614" s="10">
        <v>27462</v>
      </c>
      <c r="AB614" s="6">
        <v>1974</v>
      </c>
      <c r="AC614" s="6">
        <f>2016-AB614</f>
        <v>42</v>
      </c>
      <c r="AD614" s="6" t="s">
        <v>37</v>
      </c>
    </row>
    <row r="615" spans="1:30" x14ac:dyDescent="0.2">
      <c r="A615">
        <v>11</v>
      </c>
      <c r="B615" s="2" t="s">
        <v>2258</v>
      </c>
      <c r="C615" s="2" t="s">
        <v>22</v>
      </c>
      <c r="D615" s="2" t="s">
        <v>23</v>
      </c>
      <c r="E615" s="6" t="s">
        <v>2767</v>
      </c>
      <c r="F615" s="2">
        <v>107</v>
      </c>
      <c r="G615" s="2">
        <v>115</v>
      </c>
      <c r="H615" s="3">
        <v>42432</v>
      </c>
      <c r="I615" s="3">
        <v>42443</v>
      </c>
      <c r="J615" s="7" t="s">
        <v>2535</v>
      </c>
      <c r="K615" s="17">
        <f>IF(J615="Januar",238.19,IF(J615="Februar",240.59,IF(J615="Mars",245.99,IF(J615="April",250.79,IF(J615="Mai",256.52,IF(J615="Juni",259.83,IF(J615="Juli",265.66,IF(J615="August",272.21,IF(J615="September",275.91,IF(J615="Oktober",281.13,IF(J615="November",284.38,IF(J615="Desember",287.34,0))))))))))))</f>
        <v>245.99</v>
      </c>
      <c r="L615" s="20">
        <f>$K$2/K615</f>
        <v>0.96829139395910402</v>
      </c>
      <c r="M615" s="2">
        <v>11</v>
      </c>
      <c r="N615" s="2">
        <v>5400000</v>
      </c>
      <c r="O615" s="2">
        <v>5200000</v>
      </c>
      <c r="P615" s="2">
        <f>O615-N615</f>
        <v>-200000</v>
      </c>
      <c r="Q615" s="4">
        <f>P615/N615</f>
        <v>-3.7037037037037035E-2</v>
      </c>
      <c r="R615" s="2">
        <v>49792</v>
      </c>
      <c r="S615" s="9">
        <f>(N615+R615)/F615</f>
        <v>50932.635514018693</v>
      </c>
      <c r="T615" s="2">
        <v>49063</v>
      </c>
      <c r="U615" s="5">
        <f>T615-S615</f>
        <v>-1869.6355140186934</v>
      </c>
      <c r="V615" s="4">
        <f>U615/S615</f>
        <v>-3.6708006470705705E-2</v>
      </c>
      <c r="W615" s="22">
        <f>S615*L615</f>
        <v>49317.632639880125</v>
      </c>
      <c r="X615" s="22">
        <f>T615*L615</f>
        <v>47507.280661815523</v>
      </c>
      <c r="Y615" s="22">
        <f>X615-W615</f>
        <v>-1810.351978064602</v>
      </c>
      <c r="Z615" s="8">
        <f>Y615/W615</f>
        <v>-3.6708006470705615E-2</v>
      </c>
      <c r="AA615" s="11">
        <v>31766</v>
      </c>
      <c r="AB615" s="2">
        <v>1983</v>
      </c>
      <c r="AC615" s="2">
        <f>2016-AB615</f>
        <v>33</v>
      </c>
      <c r="AD615" s="2" t="s">
        <v>2259</v>
      </c>
    </row>
    <row r="616" spans="1:30" x14ac:dyDescent="0.2">
      <c r="A616">
        <v>11</v>
      </c>
      <c r="B616" s="6" t="s">
        <v>1944</v>
      </c>
      <c r="C616" s="6" t="s">
        <v>22</v>
      </c>
      <c r="D616" s="6" t="s">
        <v>23</v>
      </c>
      <c r="E616" s="6" t="s">
        <v>2767</v>
      </c>
      <c r="F616" s="6">
        <v>112</v>
      </c>
      <c r="G616" s="6">
        <v>134</v>
      </c>
      <c r="H616" s="7">
        <v>42432</v>
      </c>
      <c r="I616" s="7">
        <v>42443</v>
      </c>
      <c r="J616" s="3" t="s">
        <v>2535</v>
      </c>
      <c r="K616" s="17">
        <f>IF(J616="Januar",238.19,IF(J616="Februar",240.59,IF(J616="Mars",245.99,IF(J616="April",250.79,IF(J616="Mai",256.52,IF(J616="Juni",259.83,IF(J616="Juli",265.66,IF(J616="August",272.21,IF(J616="September",275.91,IF(J616="Oktober",281.13,IF(J616="November",284.38,IF(J616="Desember",287.34,0))))))))))))</f>
        <v>245.99</v>
      </c>
      <c r="L616" s="20">
        <f>$K$2/K616</f>
        <v>0.96829139395910402</v>
      </c>
      <c r="M616" s="6">
        <v>11</v>
      </c>
      <c r="N616" s="6">
        <v>6700000</v>
      </c>
      <c r="O616" s="6">
        <v>7150000</v>
      </c>
      <c r="P616" s="6">
        <f>O616-N616</f>
        <v>450000</v>
      </c>
      <c r="Q616" s="8">
        <f>P616/N616</f>
        <v>6.7164179104477612E-2</v>
      </c>
      <c r="R616" s="6"/>
      <c r="S616" s="9">
        <f>(N616+R616)/F616</f>
        <v>59821.428571428572</v>
      </c>
      <c r="T616" s="6">
        <v>63839</v>
      </c>
      <c r="U616" s="5">
        <f>T616-S616</f>
        <v>4017.5714285714275</v>
      </c>
      <c r="V616" s="4">
        <f>U616/S616</f>
        <v>6.7159402985074612E-2</v>
      </c>
      <c r="W616" s="22">
        <f>S616*L616</f>
        <v>57924.574460053547</v>
      </c>
      <c r="X616" s="22">
        <f>T616*L616</f>
        <v>61814.754298955238</v>
      </c>
      <c r="Y616" s="22">
        <f>X616-W616</f>
        <v>3890.1798389016913</v>
      </c>
      <c r="Z616" s="8">
        <f>Y616/W616</f>
        <v>6.7159402985074515E-2</v>
      </c>
      <c r="AA616" s="10">
        <v>6745</v>
      </c>
      <c r="AB616" s="6">
        <v>2005</v>
      </c>
      <c r="AC616" s="6">
        <f>2016-AB616</f>
        <v>11</v>
      </c>
      <c r="AD616" s="6" t="s">
        <v>105</v>
      </c>
    </row>
    <row r="617" spans="1:30" x14ac:dyDescent="0.2">
      <c r="A617">
        <v>11</v>
      </c>
      <c r="B617" s="2" t="s">
        <v>769</v>
      </c>
      <c r="C617" s="2" t="s">
        <v>22</v>
      </c>
      <c r="D617" s="2" t="s">
        <v>23</v>
      </c>
      <c r="E617" s="6" t="s">
        <v>2767</v>
      </c>
      <c r="F617" s="2">
        <v>51</v>
      </c>
      <c r="G617" s="2">
        <v>56</v>
      </c>
      <c r="H617" s="3">
        <v>42430</v>
      </c>
      <c r="I617" s="3">
        <v>42443</v>
      </c>
      <c r="J617" s="3" t="s">
        <v>2535</v>
      </c>
      <c r="K617" s="17">
        <f>IF(J617="Januar",238.19,IF(J617="Februar",240.59,IF(J617="Mars",245.99,IF(J617="April",250.79,IF(J617="Mai",256.52,IF(J617="Juni",259.83,IF(J617="Juli",265.66,IF(J617="August",272.21,IF(J617="September",275.91,IF(J617="Oktober",281.13,IF(J617="November",284.38,IF(J617="Desember",287.34,0))))))))))))</f>
        <v>245.99</v>
      </c>
      <c r="L617" s="20">
        <f>$K$2/K617</f>
        <v>0.96829139395910402</v>
      </c>
      <c r="M617" s="2">
        <v>13</v>
      </c>
      <c r="N617" s="2">
        <v>3400000</v>
      </c>
      <c r="O617" s="2">
        <v>3450000</v>
      </c>
      <c r="P617" s="2">
        <f>O617-N617</f>
        <v>50000</v>
      </c>
      <c r="Q617" s="4">
        <f>P617/N617</f>
        <v>1.4705882352941176E-2</v>
      </c>
      <c r="R617" s="2"/>
      <c r="S617" s="9">
        <f>(N617+R617)/F617</f>
        <v>66666.666666666672</v>
      </c>
      <c r="T617" s="2">
        <v>67647</v>
      </c>
      <c r="U617" s="5">
        <f>T617-S617</f>
        <v>980.33333333332848</v>
      </c>
      <c r="V617" s="4">
        <f>U617/S617</f>
        <v>1.4704999999999926E-2</v>
      </c>
      <c r="W617" s="22">
        <f>S617*L617</f>
        <v>64552.759597273609</v>
      </c>
      <c r="X617" s="22">
        <f>T617*L617</f>
        <v>65502.007927151506</v>
      </c>
      <c r="Y617" s="22">
        <f>X617-W617</f>
        <v>949.24832987789705</v>
      </c>
      <c r="Z617" s="8">
        <f>Y617/W617</f>
        <v>1.4704999999999824E-2</v>
      </c>
      <c r="AA617" s="11">
        <v>4043</v>
      </c>
      <c r="AB617" s="2">
        <v>2012</v>
      </c>
      <c r="AC617" s="2">
        <f>2016-AB617</f>
        <v>4</v>
      </c>
      <c r="AD617" s="2" t="s">
        <v>781</v>
      </c>
    </row>
    <row r="618" spans="1:30" x14ac:dyDescent="0.2">
      <c r="A618">
        <v>11</v>
      </c>
      <c r="B618" s="6" t="s">
        <v>2430</v>
      </c>
      <c r="C618" s="6" t="s">
        <v>22</v>
      </c>
      <c r="D618" s="6" t="s">
        <v>23</v>
      </c>
      <c r="E618" s="6" t="s">
        <v>2767</v>
      </c>
      <c r="F618" s="6">
        <v>132</v>
      </c>
      <c r="G618" s="6">
        <v>145</v>
      </c>
      <c r="H618" s="7">
        <v>42429</v>
      </c>
      <c r="I618" s="7">
        <v>42443</v>
      </c>
      <c r="J618" s="7" t="s">
        <v>2535</v>
      </c>
      <c r="K618" s="17">
        <f>IF(J618="Januar",238.19,IF(J618="Februar",240.59,IF(J618="Mars",245.99,IF(J618="April",250.79,IF(J618="Mai",256.52,IF(J618="Juni",259.83,IF(J618="Juli",265.66,IF(J618="August",272.21,IF(J618="September",275.91,IF(J618="Oktober",281.13,IF(J618="November",284.38,IF(J618="Desember",287.34,0))))))))))))</f>
        <v>245.99</v>
      </c>
      <c r="L618" s="20">
        <f>$K$2/K618</f>
        <v>0.96829139395910402</v>
      </c>
      <c r="M618" s="6">
        <v>14</v>
      </c>
      <c r="N618" s="6">
        <v>7500000</v>
      </c>
      <c r="O618" s="6">
        <v>7550000</v>
      </c>
      <c r="P618" s="6">
        <f>O618-N618</f>
        <v>50000</v>
      </c>
      <c r="Q618" s="8">
        <f>P618/N618</f>
        <v>6.6666666666666671E-3</v>
      </c>
      <c r="R618" s="6">
        <v>6815</v>
      </c>
      <c r="S618" s="9">
        <f>(N618+R618)/F618</f>
        <v>56869.810606060608</v>
      </c>
      <c r="T618" s="6">
        <v>57249</v>
      </c>
      <c r="U618" s="5">
        <f>T618-S618</f>
        <v>379.18939393939218</v>
      </c>
      <c r="V618" s="4">
        <f>U618/S618</f>
        <v>6.6676746396440792E-3</v>
      </c>
      <c r="W618" s="22">
        <f>S618*L618</f>
        <v>55066.548185932661</v>
      </c>
      <c r="X618" s="22">
        <f>T618*L618</f>
        <v>55433.714012764744</v>
      </c>
      <c r="Y618" s="22">
        <f>X618-W618</f>
        <v>367.16582683208253</v>
      </c>
      <c r="Z618" s="8">
        <f>Y618/W618</f>
        <v>6.6676746396440913E-3</v>
      </c>
      <c r="AA618" s="6">
        <v>876</v>
      </c>
      <c r="AB618" s="6">
        <v>1899</v>
      </c>
      <c r="AC618" s="6">
        <f>2016-AB618</f>
        <v>117</v>
      </c>
      <c r="AD618" s="6" t="s">
        <v>1159</v>
      </c>
    </row>
    <row r="619" spans="1:30" x14ac:dyDescent="0.2">
      <c r="A619">
        <v>11</v>
      </c>
      <c r="B619" s="2" t="s">
        <v>511</v>
      </c>
      <c r="C619" s="2" t="s">
        <v>22</v>
      </c>
      <c r="D619" s="2" t="s">
        <v>23</v>
      </c>
      <c r="E619" s="6" t="s">
        <v>2767</v>
      </c>
      <c r="F619" s="2">
        <v>72</v>
      </c>
      <c r="G619" s="2">
        <v>80</v>
      </c>
      <c r="H619" s="3">
        <v>42427</v>
      </c>
      <c r="I619" s="3">
        <v>42443</v>
      </c>
      <c r="J619" s="3" t="s">
        <v>2535</v>
      </c>
      <c r="K619" s="17">
        <f>IF(J619="Januar",238.19,IF(J619="Februar",240.59,IF(J619="Mars",245.99,IF(J619="April",250.79,IF(J619="Mai",256.52,IF(J619="Juni",259.83,IF(J619="Juli",265.66,IF(J619="August",272.21,IF(J619="September",275.91,IF(J619="Oktober",281.13,IF(J619="November",284.38,IF(J619="Desember",287.34,0))))))))))))</f>
        <v>245.99</v>
      </c>
      <c r="L619" s="20">
        <f>$K$2/K619</f>
        <v>0.96829139395910402</v>
      </c>
      <c r="M619" s="2">
        <v>16</v>
      </c>
      <c r="N619" s="2">
        <v>4690000</v>
      </c>
      <c r="O619" s="2">
        <v>4600000</v>
      </c>
      <c r="P619" s="2">
        <f>O619-N619</f>
        <v>-90000</v>
      </c>
      <c r="Q619" s="4">
        <f>P619/N619</f>
        <v>-1.9189765458422176E-2</v>
      </c>
      <c r="R619" s="2"/>
      <c r="S619" s="9">
        <f>(N619+R619)/F619</f>
        <v>65138.888888888891</v>
      </c>
      <c r="T619" s="2">
        <v>63889</v>
      </c>
      <c r="U619" s="5">
        <f>T619-S619</f>
        <v>-1249.8888888888905</v>
      </c>
      <c r="V619" s="4">
        <f>U619/S619</f>
        <v>-1.9188059701492562E-2</v>
      </c>
      <c r="W619" s="22">
        <f>S619*L619</f>
        <v>63073.425523169419</v>
      </c>
      <c r="X619" s="22">
        <f>T619*L619</f>
        <v>61863.1688686532</v>
      </c>
      <c r="Y619" s="22">
        <f>X619-W619</f>
        <v>-1210.256654516219</v>
      </c>
      <c r="Z619" s="8">
        <f>Y619/W619</f>
        <v>-1.9188059701492552E-2</v>
      </c>
      <c r="AA619" s="2">
        <v>750</v>
      </c>
      <c r="AB619" s="2">
        <v>2005</v>
      </c>
      <c r="AC619" s="2">
        <f>2016-AB619</f>
        <v>11</v>
      </c>
      <c r="AD619" s="2" t="s">
        <v>203</v>
      </c>
    </row>
    <row r="620" spans="1:30" x14ac:dyDescent="0.2">
      <c r="A620">
        <v>11</v>
      </c>
      <c r="B620" s="2" t="s">
        <v>182</v>
      </c>
      <c r="C620" s="2" t="s">
        <v>22</v>
      </c>
      <c r="D620" s="2" t="s">
        <v>23</v>
      </c>
      <c r="E620" s="6" t="s">
        <v>2767</v>
      </c>
      <c r="F620" s="2">
        <v>31</v>
      </c>
      <c r="G620" s="2">
        <v>38</v>
      </c>
      <c r="H620" s="3">
        <v>42434</v>
      </c>
      <c r="I620" s="3">
        <v>42444</v>
      </c>
      <c r="J620" s="7" t="s">
        <v>2535</v>
      </c>
      <c r="K620" s="17">
        <f>IF(J620="Januar",238.19,IF(J620="Februar",240.59,IF(J620="Mars",245.99,IF(J620="April",250.79,IF(J620="Mai",256.52,IF(J620="Juni",259.83,IF(J620="Juli",265.66,IF(J620="August",272.21,IF(J620="September",275.91,IF(J620="Oktober",281.13,IF(J620="November",284.38,IF(J620="Desember",287.34,0))))))))))))</f>
        <v>245.99</v>
      </c>
      <c r="L620" s="20">
        <f>$K$2/K620</f>
        <v>0.96829139395910402</v>
      </c>
      <c r="M620" s="2">
        <v>10</v>
      </c>
      <c r="N620" s="2">
        <v>2000000</v>
      </c>
      <c r="O620" s="2">
        <v>2225000</v>
      </c>
      <c r="P620" s="2">
        <f>O620-N620</f>
        <v>225000</v>
      </c>
      <c r="Q620" s="4">
        <f>P620/N620</f>
        <v>0.1125</v>
      </c>
      <c r="R620" s="2">
        <v>174000</v>
      </c>
      <c r="S620" s="9">
        <f>(N620+R620)/F620</f>
        <v>70129.032258064515</v>
      </c>
      <c r="T620" s="2">
        <v>77387</v>
      </c>
      <c r="U620" s="5">
        <f>T620-S620</f>
        <v>7257.9677419354848</v>
      </c>
      <c r="V620" s="4">
        <f>U620/S620</f>
        <v>0.10349448022079118</v>
      </c>
      <c r="W620" s="22">
        <f>S620*L620</f>
        <v>67905.338402164256</v>
      </c>
      <c r="X620" s="22">
        <f>T620*L620</f>
        <v>74933.16610431319</v>
      </c>
      <c r="Y620" s="22">
        <f>X620-W620</f>
        <v>7027.8277021489339</v>
      </c>
      <c r="Z620" s="8">
        <f>Y620/W620</f>
        <v>0.10349448022079138</v>
      </c>
      <c r="AA620" s="11">
        <v>1485</v>
      </c>
      <c r="AB620" s="2">
        <v>1937</v>
      </c>
      <c r="AC620" s="2">
        <f>2016-AB620</f>
        <v>79</v>
      </c>
      <c r="AD620" s="2" t="s">
        <v>183</v>
      </c>
    </row>
    <row r="621" spans="1:30" x14ac:dyDescent="0.2">
      <c r="A621">
        <v>11</v>
      </c>
      <c r="B621" s="2" t="s">
        <v>221</v>
      </c>
      <c r="C621" s="2" t="s">
        <v>22</v>
      </c>
      <c r="D621" s="2" t="s">
        <v>23</v>
      </c>
      <c r="E621" s="6" t="s">
        <v>2767</v>
      </c>
      <c r="F621" s="2">
        <v>33</v>
      </c>
      <c r="G621" s="2">
        <v>37</v>
      </c>
      <c r="H621" s="3">
        <v>42434</v>
      </c>
      <c r="I621" s="3">
        <v>42444</v>
      </c>
      <c r="J621" s="3" t="s">
        <v>2535</v>
      </c>
      <c r="K621" s="17">
        <f>IF(J621="Januar",238.19,IF(J621="Februar",240.59,IF(J621="Mars",245.99,IF(J621="April",250.79,IF(J621="Mai",256.52,IF(J621="Juni",259.83,IF(J621="Juli",265.66,IF(J621="August",272.21,IF(J621="September",275.91,IF(J621="Oktober",281.13,IF(J621="November",284.38,IF(J621="Desember",287.34,0))))))))))))</f>
        <v>245.99</v>
      </c>
      <c r="L621" s="20">
        <f>$K$2/K621</f>
        <v>0.96829139395910402</v>
      </c>
      <c r="M621" s="2">
        <v>10</v>
      </c>
      <c r="N621" s="2">
        <v>2350000</v>
      </c>
      <c r="O621" s="2">
        <v>2850000</v>
      </c>
      <c r="P621" s="2">
        <f>O621-N621</f>
        <v>500000</v>
      </c>
      <c r="Q621" s="4">
        <f>P621/N621</f>
        <v>0.21276595744680851</v>
      </c>
      <c r="R621" s="2">
        <v>8846</v>
      </c>
      <c r="S621" s="9">
        <f>(N621+R621)/F621</f>
        <v>71480.181818181823</v>
      </c>
      <c r="T621" s="2">
        <v>86632</v>
      </c>
      <c r="U621" s="5">
        <f>T621-S621</f>
        <v>15151.818181818177</v>
      </c>
      <c r="V621" s="4">
        <f>U621/S621</f>
        <v>0.21197229492726519</v>
      </c>
      <c r="W621" s="22">
        <f>S621*L621</f>
        <v>69213.644893177479</v>
      </c>
      <c r="X621" s="22">
        <f>T621*L621</f>
        <v>83885.020041465104</v>
      </c>
      <c r="Y621" s="22">
        <f>X621-W621</f>
        <v>14671.375148287625</v>
      </c>
      <c r="Z621" s="8">
        <f>Y621/W621</f>
        <v>0.21197229492726527</v>
      </c>
      <c r="AA621" s="11">
        <v>1270</v>
      </c>
      <c r="AB621" s="2">
        <v>1959</v>
      </c>
      <c r="AC621" s="2">
        <f>2016-AB621</f>
        <v>57</v>
      </c>
      <c r="AD621" s="2" t="s">
        <v>44</v>
      </c>
    </row>
    <row r="622" spans="1:30" x14ac:dyDescent="0.2">
      <c r="A622">
        <v>11</v>
      </c>
      <c r="B622" s="2" t="s">
        <v>343</v>
      </c>
      <c r="C622" s="2" t="s">
        <v>22</v>
      </c>
      <c r="D622" s="2" t="s">
        <v>23</v>
      </c>
      <c r="E622" s="6" t="s">
        <v>2767</v>
      </c>
      <c r="F622" s="2">
        <v>38</v>
      </c>
      <c r="G622" s="2">
        <v>44</v>
      </c>
      <c r="H622" s="3">
        <v>42434</v>
      </c>
      <c r="I622" s="3">
        <v>42444</v>
      </c>
      <c r="J622" s="7" t="s">
        <v>2535</v>
      </c>
      <c r="K622" s="17">
        <f>IF(J622="Januar",238.19,IF(J622="Februar",240.59,IF(J622="Mars",245.99,IF(J622="April",250.79,IF(J622="Mai",256.52,IF(J622="Juni",259.83,IF(J622="Juli",265.66,IF(J622="August",272.21,IF(J622="September",275.91,IF(J622="Oktober",281.13,IF(J622="November",284.38,IF(J622="Desember",287.34,0))))))))))))</f>
        <v>245.99</v>
      </c>
      <c r="L622" s="20">
        <f>$K$2/K622</f>
        <v>0.96829139395910402</v>
      </c>
      <c r="M622" s="2">
        <v>10</v>
      </c>
      <c r="N622" s="2">
        <v>2290000</v>
      </c>
      <c r="O622" s="2">
        <v>2300000</v>
      </c>
      <c r="P622" s="2">
        <f>O622-N622</f>
        <v>10000</v>
      </c>
      <c r="Q622" s="4">
        <f>P622/N622</f>
        <v>4.3668122270742356E-3</v>
      </c>
      <c r="R622" s="2">
        <v>89000</v>
      </c>
      <c r="S622" s="9">
        <f>(N622+R622)/F622</f>
        <v>62605.26315789474</v>
      </c>
      <c r="T622" s="2">
        <v>62868</v>
      </c>
      <c r="U622" s="5">
        <f>T622-S622</f>
        <v>262.73684210525971</v>
      </c>
      <c r="V622" s="4">
        <f>U622/S622</f>
        <v>4.1967213114753547E-3</v>
      </c>
      <c r="W622" s="22">
        <f>S622*L622</f>
        <v>60620.13753233444</v>
      </c>
      <c r="X622" s="22">
        <f>T622*L622</f>
        <v>60874.543355420952</v>
      </c>
      <c r="Y622" s="22">
        <f>X622-W622</f>
        <v>254.4058230865121</v>
      </c>
      <c r="Z622" s="8">
        <f>Y622/W622</f>
        <v>4.1967213114753078E-3</v>
      </c>
      <c r="AA622" s="11">
        <v>3019</v>
      </c>
      <c r="AB622" s="2">
        <v>1939</v>
      </c>
      <c r="AC622" s="2">
        <f>2016-AB622</f>
        <v>77</v>
      </c>
      <c r="AD622" s="2" t="s">
        <v>75</v>
      </c>
    </row>
    <row r="623" spans="1:30" x14ac:dyDescent="0.2">
      <c r="A623">
        <v>11</v>
      </c>
      <c r="B623" s="6" t="s">
        <v>565</v>
      </c>
      <c r="C623" s="6" t="s">
        <v>22</v>
      </c>
      <c r="D623" s="6" t="s">
        <v>23</v>
      </c>
      <c r="E623" s="6" t="s">
        <v>2767</v>
      </c>
      <c r="F623" s="6">
        <v>46</v>
      </c>
      <c r="G623" s="6">
        <v>52</v>
      </c>
      <c r="H623" s="7">
        <v>42434</v>
      </c>
      <c r="I623" s="7">
        <v>42444</v>
      </c>
      <c r="J623" s="3" t="s">
        <v>2535</v>
      </c>
      <c r="K623" s="17">
        <f>IF(J623="Januar",238.19,IF(J623="Februar",240.59,IF(J623="Mars",245.99,IF(J623="April",250.79,IF(J623="Mai",256.52,IF(J623="Juni",259.83,IF(J623="Juli",265.66,IF(J623="August",272.21,IF(J623="September",275.91,IF(J623="Oktober",281.13,IF(J623="November",284.38,IF(J623="Desember",287.34,0))))))))))))</f>
        <v>245.99</v>
      </c>
      <c r="L623" s="20">
        <f>$K$2/K623</f>
        <v>0.96829139395910402</v>
      </c>
      <c r="M623" s="6">
        <v>10</v>
      </c>
      <c r="N623" s="6">
        <v>3290000</v>
      </c>
      <c r="O623" s="6">
        <v>3710000</v>
      </c>
      <c r="P623" s="6">
        <f>O623-N623</f>
        <v>420000</v>
      </c>
      <c r="Q623" s="8">
        <f>P623/N623</f>
        <v>0.1276595744680851</v>
      </c>
      <c r="R623" s="6">
        <v>1672</v>
      </c>
      <c r="S623" s="9">
        <f>(N623+R623)/F623</f>
        <v>71558.086956521744</v>
      </c>
      <c r="T623" s="6">
        <v>80689</v>
      </c>
      <c r="U623" s="5">
        <f>T623-S623</f>
        <v>9130.9130434782564</v>
      </c>
      <c r="V623" s="4">
        <f>U623/S623</f>
        <v>0.12760141350657045</v>
      </c>
      <c r="W623" s="22">
        <f>S623*L623</f>
        <v>69289.079768177224</v>
      </c>
      <c r="X623" s="22">
        <f>T623*L623</f>
        <v>78130.464287166149</v>
      </c>
      <c r="Y623" s="22">
        <f>X623-W623</f>
        <v>8841.3845189889253</v>
      </c>
      <c r="Z623" s="8">
        <f>Y623/W623</f>
        <v>0.12760141350657042</v>
      </c>
      <c r="AA623" s="6">
        <v>675</v>
      </c>
      <c r="AB623" s="6">
        <v>1976</v>
      </c>
      <c r="AC623" s="6">
        <f>2016-AB623</f>
        <v>40</v>
      </c>
      <c r="AD623" s="6" t="s">
        <v>75</v>
      </c>
    </row>
    <row r="624" spans="1:30" x14ac:dyDescent="0.2">
      <c r="A624">
        <v>11</v>
      </c>
      <c r="B624" s="2" t="s">
        <v>566</v>
      </c>
      <c r="C624" s="2" t="s">
        <v>22</v>
      </c>
      <c r="D624" s="2" t="s">
        <v>23</v>
      </c>
      <c r="E624" s="6" t="s">
        <v>2767</v>
      </c>
      <c r="F624" s="2">
        <v>46</v>
      </c>
      <c r="G624" s="2">
        <v>51</v>
      </c>
      <c r="H624" s="3">
        <v>42434</v>
      </c>
      <c r="I624" s="3">
        <v>42444</v>
      </c>
      <c r="J624" s="7" t="s">
        <v>2535</v>
      </c>
      <c r="K624" s="17">
        <f>IF(J624="Januar",238.19,IF(J624="Februar",240.59,IF(J624="Mars",245.99,IF(J624="April",250.79,IF(J624="Mai",256.52,IF(J624="Juni",259.83,IF(J624="Juli",265.66,IF(J624="August",272.21,IF(J624="September",275.91,IF(J624="Oktober",281.13,IF(J624="November",284.38,IF(J624="Desember",287.34,0))))))))))))</f>
        <v>245.99</v>
      </c>
      <c r="L624" s="20">
        <f>$K$2/K624</f>
        <v>0.96829139395910402</v>
      </c>
      <c r="M624" s="2">
        <v>10</v>
      </c>
      <c r="N624" s="2">
        <v>2750000</v>
      </c>
      <c r="O624" s="2">
        <v>3050000</v>
      </c>
      <c r="P624" s="2">
        <f>O624-N624</f>
        <v>300000</v>
      </c>
      <c r="Q624" s="4">
        <f>P624/N624</f>
        <v>0.10909090909090909</v>
      </c>
      <c r="R624" s="2">
        <v>66308</v>
      </c>
      <c r="S624" s="9">
        <f>(N624+R624)/F624</f>
        <v>61224.086956521736</v>
      </c>
      <c r="T624" s="2">
        <v>67746</v>
      </c>
      <c r="U624" s="5">
        <f>T624-S624</f>
        <v>6521.9130434782637</v>
      </c>
      <c r="V624" s="4">
        <f>U624/S624</f>
        <v>0.10652528061561453</v>
      </c>
      <c r="W624" s="22">
        <f>S624*L624</f>
        <v>59282.756503003831</v>
      </c>
      <c r="X624" s="22">
        <f>T624*L624</f>
        <v>65597.86877515346</v>
      </c>
      <c r="Y624" s="22">
        <f>X624-W624</f>
        <v>6315.1122721496286</v>
      </c>
      <c r="Z624" s="8">
        <f>Y624/W624</f>
        <v>0.1065252806156145</v>
      </c>
      <c r="AA624" s="11">
        <v>1151</v>
      </c>
      <c r="AB624" s="2">
        <v>1929</v>
      </c>
      <c r="AC624" s="2">
        <f>2016-AB624</f>
        <v>87</v>
      </c>
      <c r="AD624" s="2" t="s">
        <v>148</v>
      </c>
    </row>
    <row r="625" spans="1:30" x14ac:dyDescent="0.2">
      <c r="A625">
        <v>11</v>
      </c>
      <c r="B625" s="6" t="s">
        <v>607</v>
      </c>
      <c r="C625" s="6" t="s">
        <v>22</v>
      </c>
      <c r="D625" s="6" t="s">
        <v>23</v>
      </c>
      <c r="E625" s="6" t="s">
        <v>2767</v>
      </c>
      <c r="F625" s="6">
        <v>47</v>
      </c>
      <c r="G625" s="6">
        <v>52</v>
      </c>
      <c r="H625" s="7">
        <v>42434</v>
      </c>
      <c r="I625" s="7">
        <v>42444</v>
      </c>
      <c r="J625" s="3" t="s">
        <v>2535</v>
      </c>
      <c r="K625" s="17">
        <f>IF(J625="Januar",238.19,IF(J625="Februar",240.59,IF(J625="Mars",245.99,IF(J625="April",250.79,IF(J625="Mai",256.52,IF(J625="Juni",259.83,IF(J625="Juli",265.66,IF(J625="August",272.21,IF(J625="September",275.91,IF(J625="Oktober",281.13,IF(J625="November",284.38,IF(J625="Desember",287.34,0))))))))))))</f>
        <v>245.99</v>
      </c>
      <c r="L625" s="20">
        <f>$K$2/K625</f>
        <v>0.96829139395910402</v>
      </c>
      <c r="M625" s="6">
        <v>10</v>
      </c>
      <c r="N625" s="6">
        <v>3800000</v>
      </c>
      <c r="O625" s="6">
        <v>3800000</v>
      </c>
      <c r="P625" s="6">
        <f>O625-N625</f>
        <v>0</v>
      </c>
      <c r="Q625" s="8">
        <f>P625/N625</f>
        <v>0</v>
      </c>
      <c r="R625" s="6"/>
      <c r="S625" s="9">
        <f>(N625+R625)/F625</f>
        <v>80851.063829787236</v>
      </c>
      <c r="T625" s="6">
        <v>80851</v>
      </c>
      <c r="U625" s="5">
        <f>T625-S625</f>
        <v>-6.3829787235590629E-2</v>
      </c>
      <c r="V625" s="4">
        <f>U625/S625</f>
        <v>-7.8947368422967358E-7</v>
      </c>
      <c r="W625" s="22">
        <f>S625*L625</f>
        <v>78287.389298821174</v>
      </c>
      <c r="X625" s="22">
        <f>T625*L625</f>
        <v>78287.327492987519</v>
      </c>
      <c r="Y625" s="22">
        <f>X625-W625</f>
        <v>-6.1805833654943854E-2</v>
      </c>
      <c r="Z625" s="8">
        <f>Y625/W625</f>
        <v>-7.8947368418472101E-7</v>
      </c>
      <c r="AA625" s="10">
        <v>3394</v>
      </c>
      <c r="AB625" s="6">
        <v>2013</v>
      </c>
      <c r="AC625" s="6">
        <f>2016-AB625</f>
        <v>3</v>
      </c>
      <c r="AD625" s="6" t="s">
        <v>27</v>
      </c>
    </row>
    <row r="626" spans="1:30" x14ac:dyDescent="0.2">
      <c r="A626">
        <v>11</v>
      </c>
      <c r="B626" s="2" t="s">
        <v>414</v>
      </c>
      <c r="C626" s="2" t="s">
        <v>22</v>
      </c>
      <c r="D626" s="2" t="s">
        <v>23</v>
      </c>
      <c r="E626" s="6" t="s">
        <v>2767</v>
      </c>
      <c r="F626" s="2">
        <v>53</v>
      </c>
      <c r="G626" s="2">
        <v>63</v>
      </c>
      <c r="H626" s="3">
        <v>42434</v>
      </c>
      <c r="I626" s="3">
        <v>42444</v>
      </c>
      <c r="J626" s="7" t="s">
        <v>2535</v>
      </c>
      <c r="K626" s="17">
        <f>IF(J626="Januar",238.19,IF(J626="Februar",240.59,IF(J626="Mars",245.99,IF(J626="April",250.79,IF(J626="Mai",256.52,IF(J626="Juni",259.83,IF(J626="Juli",265.66,IF(J626="August",272.21,IF(J626="September",275.91,IF(J626="Oktober",281.13,IF(J626="November",284.38,IF(J626="Desember",287.34,0))))))))))))</f>
        <v>245.99</v>
      </c>
      <c r="L626" s="20">
        <f>$K$2/K626</f>
        <v>0.96829139395910402</v>
      </c>
      <c r="M626" s="2">
        <v>10</v>
      </c>
      <c r="N626" s="2">
        <v>3550000</v>
      </c>
      <c r="O626" s="2">
        <v>3625000</v>
      </c>
      <c r="P626" s="2">
        <f>O626-N626</f>
        <v>75000</v>
      </c>
      <c r="Q626" s="4">
        <f>P626/N626</f>
        <v>2.1126760563380281E-2</v>
      </c>
      <c r="R626" s="2">
        <v>27894</v>
      </c>
      <c r="S626" s="9">
        <f>(N626+R626)/F626</f>
        <v>67507.433962264156</v>
      </c>
      <c r="T626" s="2">
        <v>68923</v>
      </c>
      <c r="U626" s="5">
        <f>T626-S626</f>
        <v>1415.5660377358436</v>
      </c>
      <c r="V626" s="4">
        <f>U626/S626</f>
        <v>2.0969039328722343E-2</v>
      </c>
      <c r="W626" s="22">
        <f>S626*L626</f>
        <v>65366.867333922921</v>
      </c>
      <c r="X626" s="22">
        <f>T626*L626</f>
        <v>66737.547745843331</v>
      </c>
      <c r="Y626" s="22">
        <f>X626-W626</f>
        <v>1370.6804119204098</v>
      </c>
      <c r="Z626" s="8">
        <f>Y626/W626</f>
        <v>2.0969039328722409E-2</v>
      </c>
      <c r="AA626" s="11">
        <v>5878</v>
      </c>
      <c r="AB626" s="2">
        <v>1973</v>
      </c>
      <c r="AC626" s="2">
        <f>2016-AB626</f>
        <v>43</v>
      </c>
      <c r="AD626" s="2" t="s">
        <v>37</v>
      </c>
    </row>
    <row r="627" spans="1:30" x14ac:dyDescent="0.2">
      <c r="A627">
        <v>11</v>
      </c>
      <c r="B627" s="2" t="s">
        <v>916</v>
      </c>
      <c r="C627" s="2" t="s">
        <v>22</v>
      </c>
      <c r="D627" s="2" t="s">
        <v>23</v>
      </c>
      <c r="E627" s="6" t="s">
        <v>2767</v>
      </c>
      <c r="F627" s="2">
        <v>54</v>
      </c>
      <c r="G627" s="2">
        <v>61</v>
      </c>
      <c r="H627" s="3">
        <v>42434</v>
      </c>
      <c r="I627" s="3">
        <v>42444</v>
      </c>
      <c r="J627" s="3" t="s">
        <v>2535</v>
      </c>
      <c r="K627" s="17">
        <f>IF(J627="Januar",238.19,IF(J627="Februar",240.59,IF(J627="Mars",245.99,IF(J627="April",250.79,IF(J627="Mai",256.52,IF(J627="Juni",259.83,IF(J627="Juli",265.66,IF(J627="August",272.21,IF(J627="September",275.91,IF(J627="Oktober",281.13,IF(J627="November",284.38,IF(J627="Desember",287.34,0))))))))))))</f>
        <v>245.99</v>
      </c>
      <c r="L627" s="20">
        <f>$K$2/K627</f>
        <v>0.96829139395910402</v>
      </c>
      <c r="M627" s="2">
        <v>10</v>
      </c>
      <c r="N627" s="2">
        <v>3250000</v>
      </c>
      <c r="O627" s="2">
        <v>3350000</v>
      </c>
      <c r="P627" s="2">
        <f>O627-N627</f>
        <v>100000</v>
      </c>
      <c r="Q627" s="4">
        <f>P627/N627</f>
        <v>3.0769230769230771E-2</v>
      </c>
      <c r="R627" s="2"/>
      <c r="S627" s="9">
        <f>(N627+R627)/F627</f>
        <v>60185.185185185182</v>
      </c>
      <c r="T627" s="2">
        <v>62037</v>
      </c>
      <c r="U627" s="5">
        <f>T627-S627</f>
        <v>1851.8148148148175</v>
      </c>
      <c r="V627" s="4">
        <f>U627/S627</f>
        <v>3.0768615384615432E-2</v>
      </c>
      <c r="W627" s="22">
        <f>S627*L627</f>
        <v>58276.796858649774</v>
      </c>
      <c r="X627" s="22">
        <f>T627*L627</f>
        <v>60069.893207040936</v>
      </c>
      <c r="Y627" s="22">
        <f>X627-W627</f>
        <v>1793.0963483911619</v>
      </c>
      <c r="Z627" s="8">
        <f>Y627/W627</f>
        <v>3.0768615384615471E-2</v>
      </c>
      <c r="AA627" s="2">
        <v>372</v>
      </c>
      <c r="AB627" s="2">
        <v>1923</v>
      </c>
      <c r="AC627" s="2">
        <f>2016-AB627</f>
        <v>93</v>
      </c>
      <c r="AD627" s="2" t="s">
        <v>96</v>
      </c>
    </row>
    <row r="628" spans="1:30" x14ac:dyDescent="0.2">
      <c r="A628">
        <v>11</v>
      </c>
      <c r="B628" s="6" t="s">
        <v>1084</v>
      </c>
      <c r="C628" s="6" t="s">
        <v>22</v>
      </c>
      <c r="D628" s="6" t="s">
        <v>23</v>
      </c>
      <c r="E628" s="6" t="s">
        <v>2767</v>
      </c>
      <c r="F628" s="6">
        <v>58</v>
      </c>
      <c r="G628" s="6">
        <v>64</v>
      </c>
      <c r="H628" s="7">
        <v>42434</v>
      </c>
      <c r="I628" s="7">
        <v>42444</v>
      </c>
      <c r="J628" s="3" t="s">
        <v>2535</v>
      </c>
      <c r="K628" s="17">
        <f>IF(J628="Januar",238.19,IF(J628="Februar",240.59,IF(J628="Mars",245.99,IF(J628="April",250.79,IF(J628="Mai",256.52,IF(J628="Juni",259.83,IF(J628="Juli",265.66,IF(J628="August",272.21,IF(J628="September",275.91,IF(J628="Oktober",281.13,IF(J628="November",284.38,IF(J628="Desember",287.34,0))))))))))))</f>
        <v>245.99</v>
      </c>
      <c r="L628" s="20">
        <f>$K$2/K628</f>
        <v>0.96829139395910402</v>
      </c>
      <c r="M628" s="6">
        <v>10</v>
      </c>
      <c r="N628" s="6">
        <v>3990000</v>
      </c>
      <c r="O628" s="6">
        <v>4310000</v>
      </c>
      <c r="P628" s="6">
        <f>O628-N628</f>
        <v>320000</v>
      </c>
      <c r="Q628" s="8">
        <f>P628/N628</f>
        <v>8.0200501253132828E-2</v>
      </c>
      <c r="R628" s="6"/>
      <c r="S628" s="9">
        <f>(N628+R628)/F628</f>
        <v>68793.103448275855</v>
      </c>
      <c r="T628" s="6">
        <v>74310</v>
      </c>
      <c r="U628" s="5">
        <f>T628-S628</f>
        <v>5516.896551724145</v>
      </c>
      <c r="V628" s="4">
        <f>U628/S628</f>
        <v>8.0195488721804625E-2</v>
      </c>
      <c r="W628" s="22">
        <f>S628*L628</f>
        <v>66611.770032703876</v>
      </c>
      <c r="X628" s="22">
        <f>T628*L628</f>
        <v>71953.733485101024</v>
      </c>
      <c r="Y628" s="22">
        <f>X628-W628</f>
        <v>5341.9634523971472</v>
      </c>
      <c r="Z628" s="8">
        <f>Y628/W628</f>
        <v>8.0195488721804625E-2</v>
      </c>
      <c r="AA628" s="10">
        <v>5047</v>
      </c>
      <c r="AB628" s="6">
        <v>1925</v>
      </c>
      <c r="AC628" s="6">
        <f>2016-AB628</f>
        <v>91</v>
      </c>
      <c r="AD628" s="6" t="s">
        <v>25</v>
      </c>
    </row>
    <row r="629" spans="1:30" x14ac:dyDescent="0.2">
      <c r="A629">
        <v>11</v>
      </c>
      <c r="B629" s="2" t="s">
        <v>1182</v>
      </c>
      <c r="C629" s="2" t="s">
        <v>22</v>
      </c>
      <c r="D629" s="2" t="s">
        <v>23</v>
      </c>
      <c r="E629" s="6" t="s">
        <v>2767</v>
      </c>
      <c r="F629" s="2">
        <v>61</v>
      </c>
      <c r="G629" s="2">
        <v>67</v>
      </c>
      <c r="H629" s="3">
        <v>42434</v>
      </c>
      <c r="I629" s="3">
        <v>42444</v>
      </c>
      <c r="J629" s="7" t="s">
        <v>2535</v>
      </c>
      <c r="K629" s="17">
        <f>IF(J629="Januar",238.19,IF(J629="Februar",240.59,IF(J629="Mars",245.99,IF(J629="April",250.79,IF(J629="Mai",256.52,IF(J629="Juni",259.83,IF(J629="Juli",265.66,IF(J629="August",272.21,IF(J629="September",275.91,IF(J629="Oktober",281.13,IF(J629="November",284.38,IF(J629="Desember",287.34,0))))))))))))</f>
        <v>245.99</v>
      </c>
      <c r="L629" s="20">
        <f>$K$2/K629</f>
        <v>0.96829139395910402</v>
      </c>
      <c r="M629" s="2">
        <v>10</v>
      </c>
      <c r="N629" s="2">
        <v>3700000</v>
      </c>
      <c r="O629" s="2">
        <v>3850000</v>
      </c>
      <c r="P629" s="2">
        <f>O629-N629</f>
        <v>150000</v>
      </c>
      <c r="Q629" s="4">
        <f>P629/N629</f>
        <v>4.0540540540540543E-2</v>
      </c>
      <c r="R629" s="2">
        <v>45519</v>
      </c>
      <c r="S629" s="9">
        <f>(N629+R629)/F629</f>
        <v>61401.950819672129</v>
      </c>
      <c r="T629" s="2">
        <v>63861</v>
      </c>
      <c r="U629" s="5">
        <f>T629-S629</f>
        <v>2459.049180327871</v>
      </c>
      <c r="V629" s="4">
        <f>U629/S629</f>
        <v>4.0048388487683585E-2</v>
      </c>
      <c r="W629" s="22">
        <f>S629*L629</f>
        <v>59454.980550988672</v>
      </c>
      <c r="X629" s="22">
        <f>T629*L629</f>
        <v>61836.056709622339</v>
      </c>
      <c r="Y629" s="22">
        <f>X629-W629</f>
        <v>2381.0761586336666</v>
      </c>
      <c r="Z629" s="8">
        <f>Y629/W629</f>
        <v>4.0048388487683592E-2</v>
      </c>
      <c r="AA629" s="11">
        <v>1183</v>
      </c>
      <c r="AB629" s="2">
        <v>1961</v>
      </c>
      <c r="AC629" s="2">
        <f>2016-AB629</f>
        <v>55</v>
      </c>
      <c r="AD629" s="2" t="s">
        <v>130</v>
      </c>
    </row>
    <row r="630" spans="1:30" x14ac:dyDescent="0.2">
      <c r="A630">
        <v>11</v>
      </c>
      <c r="B630" s="2" t="s">
        <v>1242</v>
      </c>
      <c r="C630" s="2" t="s">
        <v>22</v>
      </c>
      <c r="D630" s="2" t="s">
        <v>23</v>
      </c>
      <c r="E630" s="6" t="s">
        <v>2767</v>
      </c>
      <c r="F630" s="2">
        <v>63</v>
      </c>
      <c r="G630" s="2">
        <v>69</v>
      </c>
      <c r="H630" s="3">
        <v>42434</v>
      </c>
      <c r="I630" s="3">
        <v>42444</v>
      </c>
      <c r="J630" s="7" t="s">
        <v>2535</v>
      </c>
      <c r="K630" s="17">
        <f>IF(J630="Januar",238.19,IF(J630="Februar",240.59,IF(J630="Mars",245.99,IF(J630="April",250.79,IF(J630="Mai",256.52,IF(J630="Juni",259.83,IF(J630="Juli",265.66,IF(J630="August",272.21,IF(J630="September",275.91,IF(J630="Oktober",281.13,IF(J630="November",284.38,IF(J630="Desember",287.34,0))))))))))))</f>
        <v>245.99</v>
      </c>
      <c r="L630" s="20">
        <f>$K$2/K630</f>
        <v>0.96829139395910402</v>
      </c>
      <c r="M630" s="2">
        <v>10</v>
      </c>
      <c r="N630" s="2">
        <v>2800000</v>
      </c>
      <c r="O630" s="2">
        <v>3550000</v>
      </c>
      <c r="P630" s="2">
        <f>O630-N630</f>
        <v>750000</v>
      </c>
      <c r="Q630" s="4">
        <f>P630/N630</f>
        <v>0.26785714285714285</v>
      </c>
      <c r="R630" s="2"/>
      <c r="S630" s="9">
        <f>(N630+R630)/F630</f>
        <v>44444.444444444445</v>
      </c>
      <c r="T630" s="2">
        <v>56349</v>
      </c>
      <c r="U630" s="5">
        <f>T630-S630</f>
        <v>11904.555555555555</v>
      </c>
      <c r="V630" s="4">
        <f>U630/S630</f>
        <v>0.26785249999999999</v>
      </c>
      <c r="W630" s="22">
        <f>S630*L630</f>
        <v>43035.17306484907</v>
      </c>
      <c r="X630" s="22">
        <f>T630*L630</f>
        <v>54562.25175820155</v>
      </c>
      <c r="Y630" s="22">
        <f>X630-W630</f>
        <v>11527.07869335248</v>
      </c>
      <c r="Z630" s="8">
        <f>Y630/W630</f>
        <v>0.26785249999999988</v>
      </c>
      <c r="AA630" s="2"/>
      <c r="AB630" s="2">
        <v>1952</v>
      </c>
      <c r="AC630" s="2">
        <f>2016-AB630</f>
        <v>64</v>
      </c>
      <c r="AD630" s="2" t="s">
        <v>50</v>
      </c>
    </row>
    <row r="631" spans="1:30" x14ac:dyDescent="0.2">
      <c r="A631">
        <v>11</v>
      </c>
      <c r="B631" s="6" t="s">
        <v>1578</v>
      </c>
      <c r="C631" s="6" t="s">
        <v>22</v>
      </c>
      <c r="D631" s="6" t="s">
        <v>23</v>
      </c>
      <c r="E631" s="6" t="s">
        <v>2767</v>
      </c>
      <c r="F631" s="6">
        <v>72</v>
      </c>
      <c r="G631" s="6">
        <v>77</v>
      </c>
      <c r="H631" s="7">
        <v>42434</v>
      </c>
      <c r="I631" s="7">
        <v>42444</v>
      </c>
      <c r="J631" s="3" t="s">
        <v>2535</v>
      </c>
      <c r="K631" s="17">
        <f>IF(J631="Januar",238.19,IF(J631="Februar",240.59,IF(J631="Mars",245.99,IF(J631="April",250.79,IF(J631="Mai",256.52,IF(J631="Juni",259.83,IF(J631="Juli",265.66,IF(J631="August",272.21,IF(J631="September",275.91,IF(J631="Oktober",281.13,IF(J631="November",284.38,IF(J631="Desember",287.34,0))))))))))))</f>
        <v>245.99</v>
      </c>
      <c r="L631" s="20">
        <f>$K$2/K631</f>
        <v>0.96829139395910402</v>
      </c>
      <c r="M631" s="6">
        <v>10</v>
      </c>
      <c r="N631" s="6">
        <v>2500000</v>
      </c>
      <c r="O631" s="6">
        <v>2790000</v>
      </c>
      <c r="P631" s="6">
        <f>O631-N631</f>
        <v>290000</v>
      </c>
      <c r="Q631" s="8">
        <f>P631/N631</f>
        <v>0.11600000000000001</v>
      </c>
      <c r="R631" s="6"/>
      <c r="S631" s="9">
        <f>(N631+R631)/F631</f>
        <v>34722.222222222219</v>
      </c>
      <c r="T631" s="6">
        <v>38750</v>
      </c>
      <c r="U631" s="5">
        <f>T631-S631</f>
        <v>4027.777777777781</v>
      </c>
      <c r="V631" s="4">
        <f>U631/S631</f>
        <v>0.1160000000000001</v>
      </c>
      <c r="W631" s="22">
        <f>S631*L631</f>
        <v>33621.228956913328</v>
      </c>
      <c r="X631" s="22">
        <f>T631*L631</f>
        <v>37521.291515915284</v>
      </c>
      <c r="Y631" s="22">
        <f>X631-W631</f>
        <v>3900.0625590019554</v>
      </c>
      <c r="Z631" s="8">
        <f>Y631/W631</f>
        <v>0.11600000000000028</v>
      </c>
      <c r="AA631" s="10">
        <v>44644</v>
      </c>
      <c r="AB631" s="6">
        <v>1982</v>
      </c>
      <c r="AC631" s="6">
        <f>2016-AB631</f>
        <v>34</v>
      </c>
      <c r="AD631" s="6" t="s">
        <v>37</v>
      </c>
    </row>
    <row r="632" spans="1:30" x14ac:dyDescent="0.2">
      <c r="A632">
        <v>11</v>
      </c>
      <c r="B632" s="6" t="s">
        <v>1626</v>
      </c>
      <c r="C632" s="6" t="s">
        <v>22</v>
      </c>
      <c r="D632" s="6" t="s">
        <v>23</v>
      </c>
      <c r="E632" s="6" t="s">
        <v>2767</v>
      </c>
      <c r="F632" s="6">
        <v>73</v>
      </c>
      <c r="G632" s="6">
        <v>90</v>
      </c>
      <c r="H632" s="7">
        <v>42434</v>
      </c>
      <c r="I632" s="7">
        <v>42444</v>
      </c>
      <c r="J632" s="7" t="s">
        <v>2535</v>
      </c>
      <c r="K632" s="17">
        <f>IF(J632="Januar",238.19,IF(J632="Februar",240.59,IF(J632="Mars",245.99,IF(J632="April",250.79,IF(J632="Mai",256.52,IF(J632="Juni",259.83,IF(J632="Juli",265.66,IF(J632="August",272.21,IF(J632="September",275.91,IF(J632="Oktober",281.13,IF(J632="November",284.38,IF(J632="Desember",287.34,0))))))))))))</f>
        <v>245.99</v>
      </c>
      <c r="L632" s="20">
        <f>$K$2/K632</f>
        <v>0.96829139395910402</v>
      </c>
      <c r="M632" s="6">
        <v>10</v>
      </c>
      <c r="N632" s="6">
        <v>2350000</v>
      </c>
      <c r="O632" s="6">
        <v>2490000</v>
      </c>
      <c r="P632" s="6">
        <f>O632-N632</f>
        <v>140000</v>
      </c>
      <c r="Q632" s="8">
        <f>P632/N632</f>
        <v>5.9574468085106386E-2</v>
      </c>
      <c r="R632" s="6">
        <v>20889</v>
      </c>
      <c r="S632" s="9">
        <f>(N632+R632)/F632</f>
        <v>32477.931506849316</v>
      </c>
      <c r="T632" s="6">
        <v>34396</v>
      </c>
      <c r="U632" s="5">
        <f>T632-S632</f>
        <v>1918.0684931506839</v>
      </c>
      <c r="V632" s="4">
        <f>U632/S632</f>
        <v>5.9057594007985999E-2</v>
      </c>
      <c r="W632" s="22">
        <f>S632*L632</f>
        <v>31448.101571675426</v>
      </c>
      <c r="X632" s="22">
        <f>T632*L632</f>
        <v>33305.350786617339</v>
      </c>
      <c r="Y632" s="22">
        <f>X632-W632</f>
        <v>1857.2492149419122</v>
      </c>
      <c r="Z632" s="8">
        <f>Y632/W632</f>
        <v>5.905759400798595E-2</v>
      </c>
      <c r="AA632" s="10">
        <v>27961</v>
      </c>
      <c r="AB632" s="6">
        <v>1983</v>
      </c>
      <c r="AC632" s="6">
        <f>2016-AB632</f>
        <v>33</v>
      </c>
      <c r="AD632" s="6" t="s">
        <v>37</v>
      </c>
    </row>
    <row r="633" spans="1:30" x14ac:dyDescent="0.2">
      <c r="A633">
        <v>11</v>
      </c>
      <c r="B633" s="2" t="s">
        <v>356</v>
      </c>
      <c r="C633" s="2" t="s">
        <v>22</v>
      </c>
      <c r="D633" s="2" t="s">
        <v>23</v>
      </c>
      <c r="E633" s="6" t="s">
        <v>2767</v>
      </c>
      <c r="F633" s="2">
        <v>73</v>
      </c>
      <c r="G633" s="2">
        <v>83</v>
      </c>
      <c r="H633" s="3">
        <v>42434</v>
      </c>
      <c r="I633" s="3">
        <v>42444</v>
      </c>
      <c r="J633" s="3" t="s">
        <v>2535</v>
      </c>
      <c r="K633" s="17">
        <f>IF(J633="Januar",238.19,IF(J633="Februar",240.59,IF(J633="Mars",245.99,IF(J633="April",250.79,IF(J633="Mai",256.52,IF(J633="Juni",259.83,IF(J633="Juli",265.66,IF(J633="August",272.21,IF(J633="September",275.91,IF(J633="Oktober",281.13,IF(J633="November",284.38,IF(J633="Desember",287.34,0))))))))))))</f>
        <v>245.99</v>
      </c>
      <c r="L633" s="20">
        <f>$K$2/K633</f>
        <v>0.96829139395910402</v>
      </c>
      <c r="M633" s="2">
        <v>10</v>
      </c>
      <c r="N633" s="2">
        <v>4800000</v>
      </c>
      <c r="O633" s="2">
        <v>4800000</v>
      </c>
      <c r="P633" s="2">
        <f>O633-N633</f>
        <v>0</v>
      </c>
      <c r="Q633" s="4">
        <f>P633/N633</f>
        <v>0</v>
      </c>
      <c r="R633" s="2"/>
      <c r="S633" s="9">
        <f>(N633+R633)/F633</f>
        <v>65753.42465753424</v>
      </c>
      <c r="T633" s="2">
        <v>65753</v>
      </c>
      <c r="U633" s="5">
        <f>T633-S633</f>
        <v>-0.42465753424039576</v>
      </c>
      <c r="V633" s="4">
        <f>U633/S633</f>
        <v>-6.4583333332393531E-6</v>
      </c>
      <c r="W633" s="22">
        <f>S633*L633</f>
        <v>63668.475219228749</v>
      </c>
      <c r="X633" s="22">
        <f>T633*L633</f>
        <v>63668.064026992965</v>
      </c>
      <c r="Y633" s="22">
        <f>X633-W633</f>
        <v>-0.4111922357842559</v>
      </c>
      <c r="Z633" s="8">
        <f>Y633/W633</f>
        <v>-6.4583333332297274E-6</v>
      </c>
      <c r="AA633" s="11">
        <v>4893</v>
      </c>
      <c r="AB633" s="2">
        <v>1962</v>
      </c>
      <c r="AC633" s="2">
        <f>2016-AB633</f>
        <v>54</v>
      </c>
      <c r="AD633" s="2" t="s">
        <v>161</v>
      </c>
    </row>
    <row r="634" spans="1:30" x14ac:dyDescent="0.2">
      <c r="A634">
        <v>11</v>
      </c>
      <c r="B634" s="2" t="s">
        <v>1742</v>
      </c>
      <c r="C634" s="2" t="s">
        <v>22</v>
      </c>
      <c r="D634" s="2" t="s">
        <v>23</v>
      </c>
      <c r="E634" s="6" t="s">
        <v>2767</v>
      </c>
      <c r="F634" s="2">
        <v>77</v>
      </c>
      <c r="G634" s="2">
        <v>87</v>
      </c>
      <c r="H634" s="3">
        <v>42434</v>
      </c>
      <c r="I634" s="3">
        <v>42444</v>
      </c>
      <c r="J634" s="3" t="s">
        <v>2535</v>
      </c>
      <c r="K634" s="17">
        <f>IF(J634="Januar",238.19,IF(J634="Februar",240.59,IF(J634="Mars",245.99,IF(J634="April",250.79,IF(J634="Mai",256.52,IF(J634="Juni",259.83,IF(J634="Juli",265.66,IF(J634="August",272.21,IF(J634="September",275.91,IF(J634="Oktober",281.13,IF(J634="November",284.38,IF(J634="Desember",287.34,0))))))))))))</f>
        <v>245.99</v>
      </c>
      <c r="L634" s="20">
        <f>$K$2/K634</f>
        <v>0.96829139395910402</v>
      </c>
      <c r="M634" s="2">
        <v>10</v>
      </c>
      <c r="N634" s="2">
        <v>4700000</v>
      </c>
      <c r="O634" s="2">
        <v>5125000</v>
      </c>
      <c r="P634" s="2">
        <f>O634-N634</f>
        <v>425000</v>
      </c>
      <c r="Q634" s="4">
        <f>P634/N634</f>
        <v>9.0425531914893623E-2</v>
      </c>
      <c r="R634" s="2">
        <v>4274</v>
      </c>
      <c r="S634" s="9">
        <f>(N634+R634)/F634</f>
        <v>61094.467532467534</v>
      </c>
      <c r="T634" s="2">
        <v>66614</v>
      </c>
      <c r="U634" s="5">
        <f>T634-S634</f>
        <v>5519.5324675324664</v>
      </c>
      <c r="V634" s="4">
        <f>U634/S634</f>
        <v>9.0344227398319044E-2</v>
      </c>
      <c r="W634" s="22">
        <f>S634*L634</f>
        <v>59157.24713020221</v>
      </c>
      <c r="X634" s="22">
        <f>T634*L634</f>
        <v>64501.762917191758</v>
      </c>
      <c r="Y634" s="22">
        <f>X634-W634</f>
        <v>5344.5157869895484</v>
      </c>
      <c r="Z634" s="8">
        <f>Y634/W634</f>
        <v>9.0344227398319099E-2</v>
      </c>
      <c r="AA634" s="2">
        <v>597</v>
      </c>
      <c r="AB634" s="2">
        <v>1902</v>
      </c>
      <c r="AC634" s="2">
        <f>2016-AB634</f>
        <v>114</v>
      </c>
      <c r="AD634" s="2" t="s">
        <v>102</v>
      </c>
    </row>
    <row r="635" spans="1:30" x14ac:dyDescent="0.2">
      <c r="A635">
        <v>11</v>
      </c>
      <c r="B635" s="2" t="s">
        <v>1812</v>
      </c>
      <c r="C635" s="2" t="s">
        <v>22</v>
      </c>
      <c r="D635" s="2" t="s">
        <v>23</v>
      </c>
      <c r="E635" s="6" t="s">
        <v>2767</v>
      </c>
      <c r="F635" s="2">
        <v>79</v>
      </c>
      <c r="G635" s="2">
        <v>88</v>
      </c>
      <c r="H635" s="3">
        <v>42434</v>
      </c>
      <c r="I635" s="3">
        <v>42444</v>
      </c>
      <c r="J635" s="3" t="s">
        <v>2535</v>
      </c>
      <c r="K635" s="17">
        <f>IF(J635="Januar",238.19,IF(J635="Februar",240.59,IF(J635="Mars",245.99,IF(J635="April",250.79,IF(J635="Mai",256.52,IF(J635="Juni",259.83,IF(J635="Juli",265.66,IF(J635="August",272.21,IF(J635="September",275.91,IF(J635="Oktober",281.13,IF(J635="November",284.38,IF(J635="Desember",287.34,0))))))))))))</f>
        <v>245.99</v>
      </c>
      <c r="L635" s="20">
        <f>$K$2/K635</f>
        <v>0.96829139395910402</v>
      </c>
      <c r="M635" s="2">
        <v>10</v>
      </c>
      <c r="N635" s="2">
        <v>5100000</v>
      </c>
      <c r="O635" s="2">
        <v>5210000</v>
      </c>
      <c r="P635" s="2">
        <f>O635-N635</f>
        <v>110000</v>
      </c>
      <c r="Q635" s="4">
        <f>P635/N635</f>
        <v>2.1568627450980392E-2</v>
      </c>
      <c r="R635" s="2">
        <v>12138</v>
      </c>
      <c r="S635" s="9">
        <f>(N635+R635)/F635</f>
        <v>64710.607594936708</v>
      </c>
      <c r="T635" s="2">
        <v>66103</v>
      </c>
      <c r="U635" s="5">
        <f>T635-S635</f>
        <v>1392.3924050632922</v>
      </c>
      <c r="V635" s="4">
        <f>U635/S635</f>
        <v>2.1517220388025535E-2</v>
      </c>
      <c r="W635" s="22">
        <f>S635*L635</f>
        <v>62658.724432041847</v>
      </c>
      <c r="X635" s="22">
        <f>T635*L635</f>
        <v>64006.96601487865</v>
      </c>
      <c r="Y635" s="22">
        <f>X635-W635</f>
        <v>1348.241582836803</v>
      </c>
      <c r="Z635" s="8">
        <f>Y635/W635</f>
        <v>2.1517220388025511E-2</v>
      </c>
      <c r="AA635" s="2">
        <v>630</v>
      </c>
      <c r="AB635" s="2">
        <v>1902</v>
      </c>
      <c r="AC635" s="2">
        <f>2016-AB635</f>
        <v>114</v>
      </c>
      <c r="AD635" s="2" t="s">
        <v>27</v>
      </c>
    </row>
    <row r="636" spans="1:30" x14ac:dyDescent="0.2">
      <c r="A636">
        <v>11</v>
      </c>
      <c r="B636" s="2" t="s">
        <v>1869</v>
      </c>
      <c r="C636" s="2" t="s">
        <v>22</v>
      </c>
      <c r="D636" s="2" t="s">
        <v>23</v>
      </c>
      <c r="E636" s="6" t="s">
        <v>2767</v>
      </c>
      <c r="F636" s="2">
        <v>81</v>
      </c>
      <c r="G636" s="2">
        <v>95</v>
      </c>
      <c r="H636" s="3">
        <v>42434</v>
      </c>
      <c r="I636" s="3">
        <v>42444</v>
      </c>
      <c r="J636" s="3" t="s">
        <v>2535</v>
      </c>
      <c r="K636" s="17">
        <f>IF(J636="Januar",238.19,IF(J636="Februar",240.59,IF(J636="Mars",245.99,IF(J636="April",250.79,IF(J636="Mai",256.52,IF(J636="Juni",259.83,IF(J636="Juli",265.66,IF(J636="August",272.21,IF(J636="September",275.91,IF(J636="Oktober",281.13,IF(J636="November",284.38,IF(J636="Desember",287.34,0))))))))))))</f>
        <v>245.99</v>
      </c>
      <c r="L636" s="20">
        <f>$K$2/K636</f>
        <v>0.96829139395910402</v>
      </c>
      <c r="M636" s="2">
        <v>10</v>
      </c>
      <c r="N636" s="2">
        <v>5790000</v>
      </c>
      <c r="O636" s="2">
        <v>6660000</v>
      </c>
      <c r="P636" s="2">
        <f>O636-N636</f>
        <v>870000</v>
      </c>
      <c r="Q636" s="4">
        <f>P636/N636</f>
        <v>0.15025906735751296</v>
      </c>
      <c r="R636" s="2"/>
      <c r="S636" s="9">
        <f>(N636+R636)/F636</f>
        <v>71481.481481481474</v>
      </c>
      <c r="T636" s="2">
        <v>82222</v>
      </c>
      <c r="U636" s="5">
        <f>T636-S636</f>
        <v>10740.518518518526</v>
      </c>
      <c r="V636" s="4">
        <f>U636/S636</f>
        <v>0.15025595854922291</v>
      </c>
      <c r="W636" s="22">
        <f>S636*L636</f>
        <v>69214.903345965577</v>
      </c>
      <c r="X636" s="22">
        <f>T636*L636</f>
        <v>79614.854994105452</v>
      </c>
      <c r="Y636" s="22">
        <f>X636-W636</f>
        <v>10399.951648139875</v>
      </c>
      <c r="Z636" s="8">
        <f>Y636/W636</f>
        <v>0.15025595854922294</v>
      </c>
      <c r="AA636" s="11">
        <v>4043</v>
      </c>
      <c r="AB636" s="2">
        <v>2012</v>
      </c>
      <c r="AC636" s="2">
        <f>2016-AB636</f>
        <v>4</v>
      </c>
      <c r="AD636" s="2" t="s">
        <v>1870</v>
      </c>
    </row>
    <row r="637" spans="1:30" x14ac:dyDescent="0.2">
      <c r="A637">
        <v>11</v>
      </c>
      <c r="B637" s="6" t="s">
        <v>2088</v>
      </c>
      <c r="C637" s="6" t="s">
        <v>22</v>
      </c>
      <c r="D637" s="6" t="s">
        <v>23</v>
      </c>
      <c r="E637" s="6" t="s">
        <v>2767</v>
      </c>
      <c r="F637" s="6">
        <v>93</v>
      </c>
      <c r="G637" s="6">
        <v>104</v>
      </c>
      <c r="H637" s="7">
        <v>42434</v>
      </c>
      <c r="I637" s="7">
        <v>42444</v>
      </c>
      <c r="J637" s="3" t="s">
        <v>2535</v>
      </c>
      <c r="K637" s="17">
        <f>IF(J637="Januar",238.19,IF(J637="Februar",240.59,IF(J637="Mars",245.99,IF(J637="April",250.79,IF(J637="Mai",256.52,IF(J637="Juni",259.83,IF(J637="Juli",265.66,IF(J637="August",272.21,IF(J637="September",275.91,IF(J637="Oktober",281.13,IF(J637="November",284.38,IF(J637="Desember",287.34,0))))))))))))</f>
        <v>245.99</v>
      </c>
      <c r="L637" s="20">
        <f>$K$2/K637</f>
        <v>0.96829139395910402</v>
      </c>
      <c r="M637" s="6">
        <v>10</v>
      </c>
      <c r="N637" s="6">
        <v>6190000</v>
      </c>
      <c r="O637" s="6">
        <v>6200000</v>
      </c>
      <c r="P637" s="6">
        <f>O637-N637</f>
        <v>10000</v>
      </c>
      <c r="Q637" s="8">
        <f>P637/N637</f>
        <v>1.6155088852988692E-3</v>
      </c>
      <c r="R637" s="6">
        <v>44325</v>
      </c>
      <c r="S637" s="9">
        <f>(N637+R637)/F637</f>
        <v>67035.752688172041</v>
      </c>
      <c r="T637" s="6">
        <v>67143</v>
      </c>
      <c r="U637" s="5">
        <f>T637-S637</f>
        <v>107.24731182795949</v>
      </c>
      <c r="V637" s="4">
        <f>U637/S637</f>
        <v>1.5998524298942119E-3</v>
      </c>
      <c r="W637" s="22">
        <f>S637*L637</f>
        <v>64910.142415527858</v>
      </c>
      <c r="X637" s="22">
        <f>T637*L637</f>
        <v>65013.98906459612</v>
      </c>
      <c r="Y637" s="22">
        <f>X637-W637</f>
        <v>103.8466490682622</v>
      </c>
      <c r="Z637" s="8">
        <f>Y637/W637</f>
        <v>1.5998524298942213E-3</v>
      </c>
      <c r="AA637" s="6">
        <v>681</v>
      </c>
      <c r="AB637" s="6">
        <v>1895</v>
      </c>
      <c r="AC637" s="6">
        <f>2016-AB637</f>
        <v>121</v>
      </c>
      <c r="AD637" s="6" t="s">
        <v>797</v>
      </c>
    </row>
    <row r="638" spans="1:30" x14ac:dyDescent="0.2">
      <c r="A638">
        <v>11</v>
      </c>
      <c r="B638" s="2" t="s">
        <v>2168</v>
      </c>
      <c r="C638" s="2" t="s">
        <v>22</v>
      </c>
      <c r="D638" s="2" t="s">
        <v>23</v>
      </c>
      <c r="E638" s="6" t="s">
        <v>2767</v>
      </c>
      <c r="F638" s="2">
        <v>99</v>
      </c>
      <c r="G638" s="2">
        <v>112</v>
      </c>
      <c r="H638" s="3">
        <v>42434</v>
      </c>
      <c r="I638" s="3">
        <v>42444</v>
      </c>
      <c r="J638" s="3" t="s">
        <v>2535</v>
      </c>
      <c r="K638" s="17">
        <f>IF(J638="Januar",238.19,IF(J638="Februar",240.59,IF(J638="Mars",245.99,IF(J638="April",250.79,IF(J638="Mai",256.52,IF(J638="Juni",259.83,IF(J638="Juli",265.66,IF(J638="August",272.21,IF(J638="September",275.91,IF(J638="Oktober",281.13,IF(J638="November",284.38,IF(J638="Desember",287.34,0))))))))))))</f>
        <v>245.99</v>
      </c>
      <c r="L638" s="20">
        <f>$K$2/K638</f>
        <v>0.96829139395910402</v>
      </c>
      <c r="M638" s="2">
        <v>10</v>
      </c>
      <c r="N638" s="2">
        <v>6900000</v>
      </c>
      <c r="O638" s="2">
        <v>6910000</v>
      </c>
      <c r="P638" s="2">
        <f>O638-N638</f>
        <v>10000</v>
      </c>
      <c r="Q638" s="4">
        <f>P638/N638</f>
        <v>1.4492753623188406E-3</v>
      </c>
      <c r="R638" s="2"/>
      <c r="S638" s="9">
        <f>(N638+R638)/F638</f>
        <v>69696.969696969696</v>
      </c>
      <c r="T638" s="2">
        <v>69798</v>
      </c>
      <c r="U638" s="5">
        <f>T638-S638</f>
        <v>101.03030303030391</v>
      </c>
      <c r="V638" s="4">
        <f>U638/S638</f>
        <v>1.4495652173913171E-3</v>
      </c>
      <c r="W638" s="22">
        <f>S638*L638</f>
        <v>67486.975942604215</v>
      </c>
      <c r="X638" s="22">
        <f>T638*L638</f>
        <v>67584.80271555754</v>
      </c>
      <c r="Y638" s="22">
        <f>X638-W638</f>
        <v>97.826772953325417</v>
      </c>
      <c r="Z638" s="8">
        <f>Y638/W638</f>
        <v>1.4495652173913431E-3</v>
      </c>
      <c r="AA638" s="11">
        <v>1197</v>
      </c>
      <c r="AB638" s="2">
        <v>2006</v>
      </c>
      <c r="AC638" s="2">
        <f>2016-AB638</f>
        <v>10</v>
      </c>
      <c r="AD638" s="2" t="s">
        <v>50</v>
      </c>
    </row>
    <row r="639" spans="1:30" x14ac:dyDescent="0.2">
      <c r="A639">
        <v>11</v>
      </c>
      <c r="B639" s="2" t="s">
        <v>2211</v>
      </c>
      <c r="C639" s="2" t="s">
        <v>22</v>
      </c>
      <c r="D639" s="2" t="s">
        <v>23</v>
      </c>
      <c r="E639" s="6" t="s">
        <v>2767</v>
      </c>
      <c r="F639" s="2">
        <v>103</v>
      </c>
      <c r="G639" s="2">
        <v>113</v>
      </c>
      <c r="H639" s="3">
        <v>42434</v>
      </c>
      <c r="I639" s="3">
        <v>42444</v>
      </c>
      <c r="J639" s="7" t="s">
        <v>2535</v>
      </c>
      <c r="K639" s="17">
        <f>IF(J639="Januar",238.19,IF(J639="Februar",240.59,IF(J639="Mars",245.99,IF(J639="April",250.79,IF(J639="Mai",256.52,IF(J639="Juni",259.83,IF(J639="Juli",265.66,IF(J639="August",272.21,IF(J639="September",275.91,IF(J639="Oktober",281.13,IF(J639="November",284.38,IF(J639="Desember",287.34,0))))))))))))</f>
        <v>245.99</v>
      </c>
      <c r="L639" s="20">
        <f>$K$2/K639</f>
        <v>0.96829139395910402</v>
      </c>
      <c r="M639" s="2">
        <v>10</v>
      </c>
      <c r="N639" s="2">
        <v>5200000</v>
      </c>
      <c r="O639" s="2">
        <v>5850000</v>
      </c>
      <c r="P639" s="2">
        <f>O639-N639</f>
        <v>650000</v>
      </c>
      <c r="Q639" s="4">
        <f>P639/N639</f>
        <v>0.125</v>
      </c>
      <c r="R639" s="2"/>
      <c r="S639" s="9">
        <f>(N639+R639)/F639</f>
        <v>50485.436893203885</v>
      </c>
      <c r="T639" s="2">
        <v>56796</v>
      </c>
      <c r="U639" s="5">
        <f>T639-S639</f>
        <v>6310.5631067961149</v>
      </c>
      <c r="V639" s="4">
        <f>U639/S639</f>
        <v>0.12499769230769227</v>
      </c>
      <c r="W639" s="22">
        <f>S639*L639</f>
        <v>48884.614063954767</v>
      </c>
      <c r="X639" s="22">
        <f>T639*L639</f>
        <v>54995.078011301273</v>
      </c>
      <c r="Y639" s="22">
        <f>X639-W639</f>
        <v>6110.4639473465068</v>
      </c>
      <c r="Z639" s="8">
        <f>Y639/W639</f>
        <v>0.12499769230769232</v>
      </c>
      <c r="AA639" s="11">
        <v>5224</v>
      </c>
      <c r="AB639" s="2">
        <v>1971</v>
      </c>
      <c r="AC639" s="2">
        <f>2016-AB639</f>
        <v>45</v>
      </c>
      <c r="AD639" s="2" t="s">
        <v>46</v>
      </c>
    </row>
    <row r="640" spans="1:30" x14ac:dyDescent="0.2">
      <c r="A640">
        <v>11</v>
      </c>
      <c r="B640" s="2" t="s">
        <v>2041</v>
      </c>
      <c r="C640" s="2" t="s">
        <v>22</v>
      </c>
      <c r="D640" s="2" t="s">
        <v>23</v>
      </c>
      <c r="E640" s="6" t="s">
        <v>2767</v>
      </c>
      <c r="F640" s="2">
        <v>115</v>
      </c>
      <c r="G640" s="2"/>
      <c r="H640" s="3">
        <v>42434</v>
      </c>
      <c r="I640" s="3">
        <v>42444</v>
      </c>
      <c r="J640" s="7" t="s">
        <v>2535</v>
      </c>
      <c r="K640" s="17">
        <f>IF(J640="Januar",238.19,IF(J640="Februar",240.59,IF(J640="Mars",245.99,IF(J640="April",250.79,IF(J640="Mai",256.52,IF(J640="Juni",259.83,IF(J640="Juli",265.66,IF(J640="August",272.21,IF(J640="September",275.91,IF(J640="Oktober",281.13,IF(J640="November",284.38,IF(J640="Desember",287.34,0))))))))))))</f>
        <v>245.99</v>
      </c>
      <c r="L640" s="20">
        <f>$K$2/K640</f>
        <v>0.96829139395910402</v>
      </c>
      <c r="M640" s="2">
        <v>10</v>
      </c>
      <c r="N640" s="2">
        <v>5900000</v>
      </c>
      <c r="O640" s="2">
        <v>7600000</v>
      </c>
      <c r="P640" s="2">
        <f>O640-N640</f>
        <v>1700000</v>
      </c>
      <c r="Q640" s="4">
        <f>P640/N640</f>
        <v>0.28813559322033899</v>
      </c>
      <c r="R640" s="2">
        <v>41000</v>
      </c>
      <c r="S640" s="9">
        <f>(N640+R640)/F640</f>
        <v>51660.869565217392</v>
      </c>
      <c r="T640" s="2">
        <v>66443</v>
      </c>
      <c r="U640" s="5">
        <f>T640-S640</f>
        <v>14782.130434782608</v>
      </c>
      <c r="V640" s="4">
        <f>U640/S640</f>
        <v>0.28613785557986871</v>
      </c>
      <c r="W640" s="22">
        <f>S640*L640</f>
        <v>50022.775404443797</v>
      </c>
      <c r="X640" s="22">
        <f>T640*L640</f>
        <v>64336.18508882475</v>
      </c>
      <c r="Y640" s="22">
        <f>X640-W640</f>
        <v>14313.409684380953</v>
      </c>
      <c r="Z640" s="8">
        <f>Y640/W640</f>
        <v>0.28613785557986882</v>
      </c>
      <c r="AA640" s="11">
        <v>37086</v>
      </c>
      <c r="AB640" s="2">
        <v>1973</v>
      </c>
      <c r="AC640" s="2">
        <f>2016-AB640</f>
        <v>43</v>
      </c>
      <c r="AD640" s="2" t="s">
        <v>186</v>
      </c>
    </row>
    <row r="641" spans="1:30" x14ac:dyDescent="0.2">
      <c r="A641">
        <v>11</v>
      </c>
      <c r="B641" s="6" t="s">
        <v>363</v>
      </c>
      <c r="C641" s="6" t="s">
        <v>22</v>
      </c>
      <c r="D641" s="6" t="s">
        <v>23</v>
      </c>
      <c r="E641" s="6" t="s">
        <v>2767</v>
      </c>
      <c r="F641" s="6">
        <v>39</v>
      </c>
      <c r="G641" s="6">
        <v>44</v>
      </c>
      <c r="H641" s="7">
        <v>42433</v>
      </c>
      <c r="I641" s="7">
        <v>42444</v>
      </c>
      <c r="J641" s="7" t="s">
        <v>2535</v>
      </c>
      <c r="K641" s="17">
        <f>IF(J641="Januar",238.19,IF(J641="Februar",240.59,IF(J641="Mars",245.99,IF(J641="April",250.79,IF(J641="Mai",256.52,IF(J641="Juni",259.83,IF(J641="Juli",265.66,IF(J641="August",272.21,IF(J641="September",275.91,IF(J641="Oktober",281.13,IF(J641="November",284.38,IF(J641="Desember",287.34,0))))))))))))</f>
        <v>245.99</v>
      </c>
      <c r="L641" s="20">
        <f>$K$2/K641</f>
        <v>0.96829139395910402</v>
      </c>
      <c r="M641" s="6">
        <v>11</v>
      </c>
      <c r="N641" s="6">
        <v>2790000</v>
      </c>
      <c r="O641" s="6">
        <v>3150000</v>
      </c>
      <c r="P641" s="6">
        <f>O641-N641</f>
        <v>360000</v>
      </c>
      <c r="Q641" s="8">
        <f>P641/N641</f>
        <v>0.12903225806451613</v>
      </c>
      <c r="R641" s="6"/>
      <c r="S641" s="9">
        <f>(N641+R641)/F641</f>
        <v>71538.461538461532</v>
      </c>
      <c r="T641" s="6">
        <v>80769</v>
      </c>
      <c r="U641" s="9">
        <f>T641-S641</f>
        <v>9230.5384615384683</v>
      </c>
      <c r="V641" s="4">
        <f>U641/S641</f>
        <v>0.12902903225806461</v>
      </c>
      <c r="W641" s="22">
        <f>S641*L641</f>
        <v>69270.076644766668</v>
      </c>
      <c r="X641" s="22">
        <f>T641*L641</f>
        <v>78207.927598682872</v>
      </c>
      <c r="Y641" s="22">
        <f>X641-W641</f>
        <v>8937.8509539162042</v>
      </c>
      <c r="Z641" s="8">
        <f>Y641/W641</f>
        <v>0.12902903225806459</v>
      </c>
      <c r="AA641" s="10">
        <v>2346</v>
      </c>
      <c r="AB641" s="6">
        <v>1936</v>
      </c>
      <c r="AC641" s="6">
        <f>2016-AB641</f>
        <v>80</v>
      </c>
      <c r="AD641" s="6" t="s">
        <v>364</v>
      </c>
    </row>
    <row r="642" spans="1:30" x14ac:dyDescent="0.2">
      <c r="A642">
        <v>11</v>
      </c>
      <c r="B642" s="2" t="s">
        <v>351</v>
      </c>
      <c r="C642" s="2" t="s">
        <v>22</v>
      </c>
      <c r="D642" s="2" t="s">
        <v>23</v>
      </c>
      <c r="E642" s="6" t="s">
        <v>2767</v>
      </c>
      <c r="F642" s="2">
        <v>41</v>
      </c>
      <c r="G642" s="2">
        <v>45</v>
      </c>
      <c r="H642" s="3">
        <v>42433</v>
      </c>
      <c r="I642" s="3">
        <v>42444</v>
      </c>
      <c r="J642" s="3" t="s">
        <v>2535</v>
      </c>
      <c r="K642" s="17">
        <f>IF(J642="Januar",238.19,IF(J642="Februar",240.59,IF(J642="Mars",245.99,IF(J642="April",250.79,IF(J642="Mai",256.52,IF(J642="Juni",259.83,IF(J642="Juli",265.66,IF(J642="August",272.21,IF(J642="September",275.91,IF(J642="Oktober",281.13,IF(J642="November",284.38,IF(J642="Desember",287.34,0))))))))))))</f>
        <v>245.99</v>
      </c>
      <c r="L642" s="20">
        <f>$K$2/K642</f>
        <v>0.96829139395910402</v>
      </c>
      <c r="M642" s="2">
        <v>11</v>
      </c>
      <c r="N642" s="2">
        <v>2690000</v>
      </c>
      <c r="O642" s="2">
        <v>3310000</v>
      </c>
      <c r="P642" s="2">
        <f>O642-N642</f>
        <v>620000</v>
      </c>
      <c r="Q642" s="4">
        <f>P642/N642</f>
        <v>0.23048327137546468</v>
      </c>
      <c r="R642" s="2">
        <v>499</v>
      </c>
      <c r="S642" s="9">
        <f>(N642+R642)/F642</f>
        <v>65621.926829268297</v>
      </c>
      <c r="T642" s="2">
        <v>80744</v>
      </c>
      <c r="U642" s="5">
        <f>T642-S642</f>
        <v>15122.073170731703</v>
      </c>
      <c r="V642" s="4">
        <f>U642/S642</f>
        <v>0.23044238262121627</v>
      </c>
      <c r="W642" s="22">
        <f>S642*L642</f>
        <v>63541.147003794526</v>
      </c>
      <c r="X642" s="22">
        <f>T642*L642</f>
        <v>78183.720313833895</v>
      </c>
      <c r="Y642" s="22">
        <f>X642-W642</f>
        <v>14642.57331003937</v>
      </c>
      <c r="Z642" s="8">
        <f>Y642/W642</f>
        <v>0.2304423826212163</v>
      </c>
      <c r="AA642" s="11">
        <v>1705</v>
      </c>
      <c r="AB642" s="2">
        <v>1957</v>
      </c>
      <c r="AC642" s="2">
        <f>2016-AB642</f>
        <v>59</v>
      </c>
      <c r="AD642" s="2" t="s">
        <v>67</v>
      </c>
    </row>
    <row r="643" spans="1:30" x14ac:dyDescent="0.2">
      <c r="A643">
        <v>11</v>
      </c>
      <c r="B643" s="6" t="s">
        <v>540</v>
      </c>
      <c r="C643" s="6" t="s">
        <v>22</v>
      </c>
      <c r="D643" s="6" t="s">
        <v>23</v>
      </c>
      <c r="E643" s="6" t="s">
        <v>2767</v>
      </c>
      <c r="F643" s="6">
        <v>45</v>
      </c>
      <c r="G643" s="6">
        <v>50</v>
      </c>
      <c r="H643" s="7">
        <v>42433</v>
      </c>
      <c r="I643" s="7">
        <v>42444</v>
      </c>
      <c r="J643" s="7" t="s">
        <v>2535</v>
      </c>
      <c r="K643" s="17">
        <f>IF(J643="Januar",238.19,IF(J643="Februar",240.59,IF(J643="Mars",245.99,IF(J643="April",250.79,IF(J643="Mai",256.52,IF(J643="Juni",259.83,IF(J643="Juli",265.66,IF(J643="August",272.21,IF(J643="September",275.91,IF(J643="Oktober",281.13,IF(J643="November",284.38,IF(J643="Desember",287.34,0))))))))))))</f>
        <v>245.99</v>
      </c>
      <c r="L643" s="20">
        <f>$K$2/K643</f>
        <v>0.96829139395910402</v>
      </c>
      <c r="M643" s="6">
        <v>11</v>
      </c>
      <c r="N643" s="6">
        <v>2900000</v>
      </c>
      <c r="O643" s="6">
        <v>3150000</v>
      </c>
      <c r="P643" s="6">
        <f>O643-N643</f>
        <v>250000</v>
      </c>
      <c r="Q643" s="8">
        <f>P643/N643</f>
        <v>8.6206896551724144E-2</v>
      </c>
      <c r="R643" s="6">
        <v>33612</v>
      </c>
      <c r="S643" s="9">
        <f>(N643+R643)/F643</f>
        <v>65191.37777777778</v>
      </c>
      <c r="T643" s="6">
        <v>70747</v>
      </c>
      <c r="U643" s="5">
        <f>T643-S643</f>
        <v>5555.6222222222204</v>
      </c>
      <c r="V643" s="4">
        <f>U643/S643</f>
        <v>8.5220199535589541E-2</v>
      </c>
      <c r="W643" s="22">
        <f>S643*L643</f>
        <v>63124.250062559004</v>
      </c>
      <c r="X643" s="22">
        <f>T643*L643</f>
        <v>68503.711248424734</v>
      </c>
      <c r="Y643" s="22">
        <f>X643-W643</f>
        <v>5379.4611858657299</v>
      </c>
      <c r="Z643" s="8">
        <f>Y643/W643</f>
        <v>8.5220199535589555E-2</v>
      </c>
      <c r="AA643" s="6">
        <v>485</v>
      </c>
      <c r="AB643" s="6">
        <v>1894</v>
      </c>
      <c r="AC643" s="6">
        <f>2016-AB643</f>
        <v>122</v>
      </c>
      <c r="AD643" s="6" t="s">
        <v>37</v>
      </c>
    </row>
    <row r="644" spans="1:30" x14ac:dyDescent="0.2">
      <c r="A644">
        <v>11</v>
      </c>
      <c r="B644" s="2" t="s">
        <v>608</v>
      </c>
      <c r="C644" s="2" t="s">
        <v>22</v>
      </c>
      <c r="D644" s="2" t="s">
        <v>23</v>
      </c>
      <c r="E644" s="6" t="s">
        <v>2767</v>
      </c>
      <c r="F644" s="2">
        <v>47</v>
      </c>
      <c r="G644" s="2">
        <v>52</v>
      </c>
      <c r="H644" s="3">
        <v>42433</v>
      </c>
      <c r="I644" s="3">
        <v>42444</v>
      </c>
      <c r="J644" s="7" t="s">
        <v>2535</v>
      </c>
      <c r="K644" s="17">
        <f>IF(J644="Januar",238.19,IF(J644="Februar",240.59,IF(J644="Mars",245.99,IF(J644="April",250.79,IF(J644="Mai",256.52,IF(J644="Juni",259.83,IF(J644="Juli",265.66,IF(J644="August",272.21,IF(J644="September",275.91,IF(J644="Oktober",281.13,IF(J644="November",284.38,IF(J644="Desember",287.34,0))))))))))))</f>
        <v>245.99</v>
      </c>
      <c r="L644" s="20">
        <f>$K$2/K644</f>
        <v>0.96829139395910402</v>
      </c>
      <c r="M644" s="2">
        <v>11</v>
      </c>
      <c r="N644" s="2">
        <v>3100000</v>
      </c>
      <c r="O644" s="2">
        <v>3200000</v>
      </c>
      <c r="P644" s="2">
        <f>O644-N644</f>
        <v>100000</v>
      </c>
      <c r="Q644" s="4">
        <f>P644/N644</f>
        <v>3.2258064516129031E-2</v>
      </c>
      <c r="R644" s="2"/>
      <c r="S644" s="9">
        <f>(N644+R644)/F644</f>
        <v>65957.446808510635</v>
      </c>
      <c r="T644" s="2">
        <v>68085</v>
      </c>
      <c r="U644" s="5">
        <f>T644-S644</f>
        <v>2127.5531914893654</v>
      </c>
      <c r="V644" s="4">
        <f>U644/S644</f>
        <v>3.2256451612903282E-2</v>
      </c>
      <c r="W644" s="22">
        <f>S644*L644</f>
        <v>63866.028112196218</v>
      </c>
      <c r="X644" s="22">
        <f>T644*L644</f>
        <v>65926.119557705591</v>
      </c>
      <c r="Y644" s="22">
        <f>X644-W644</f>
        <v>2060.0914455093734</v>
      </c>
      <c r="Z644" s="8">
        <f>Y644/W644</f>
        <v>3.2256451612903213E-2</v>
      </c>
      <c r="AA644" s="11">
        <v>7232</v>
      </c>
      <c r="AB644" s="2">
        <v>2005</v>
      </c>
      <c r="AC644" s="2">
        <f>2016-AB644</f>
        <v>11</v>
      </c>
      <c r="AD644" s="2" t="s">
        <v>217</v>
      </c>
    </row>
    <row r="645" spans="1:30" x14ac:dyDescent="0.2">
      <c r="A645">
        <v>11</v>
      </c>
      <c r="B645" s="6" t="s">
        <v>691</v>
      </c>
      <c r="C645" s="6" t="s">
        <v>22</v>
      </c>
      <c r="D645" s="6" t="s">
        <v>23</v>
      </c>
      <c r="E645" s="6" t="s">
        <v>2767</v>
      </c>
      <c r="F645" s="6">
        <v>49</v>
      </c>
      <c r="G645" s="6"/>
      <c r="H645" s="7">
        <v>42433</v>
      </c>
      <c r="I645" s="7">
        <v>42444</v>
      </c>
      <c r="J645" s="7" t="s">
        <v>2535</v>
      </c>
      <c r="K645" s="17">
        <f>IF(J645="Januar",238.19,IF(J645="Februar",240.59,IF(J645="Mars",245.99,IF(J645="April",250.79,IF(J645="Mai",256.52,IF(J645="Juni",259.83,IF(J645="Juli",265.66,IF(J645="August",272.21,IF(J645="September",275.91,IF(J645="Oktober",281.13,IF(J645="November",284.38,IF(J645="Desember",287.34,0))))))))))))</f>
        <v>245.99</v>
      </c>
      <c r="L645" s="20">
        <f>$K$2/K645</f>
        <v>0.96829139395910402</v>
      </c>
      <c r="M645" s="6">
        <v>11</v>
      </c>
      <c r="N645" s="6">
        <v>2900000</v>
      </c>
      <c r="O645" s="6">
        <v>2900000</v>
      </c>
      <c r="P645" s="6">
        <f>O645-N645</f>
        <v>0</v>
      </c>
      <c r="Q645" s="8">
        <f>P645/N645</f>
        <v>0</v>
      </c>
      <c r="R645" s="6">
        <v>2620</v>
      </c>
      <c r="S645" s="9">
        <f>(N645+R645)/F645</f>
        <v>59237.142857142855</v>
      </c>
      <c r="T645" s="6">
        <v>59237</v>
      </c>
      <c r="U645" s="5">
        <f>T645-S645</f>
        <v>-0.14285714285506401</v>
      </c>
      <c r="V645" s="4">
        <f>U645/S645</f>
        <v>-2.4116143346005117E-6</v>
      </c>
      <c r="W645" s="22">
        <f>S645*L645</f>
        <v>57358.815631297439</v>
      </c>
      <c r="X645" s="22">
        <f>T645*L645</f>
        <v>57358.677303955446</v>
      </c>
      <c r="Y645" s="22">
        <f>X645-W645</f>
        <v>-0.13832734199240804</v>
      </c>
      <c r="Z645" s="8">
        <f>Y645/W645</f>
        <v>-2.4116143346051009E-6</v>
      </c>
      <c r="AA645" s="10">
        <v>5019</v>
      </c>
      <c r="AB645" s="6">
        <v>2011</v>
      </c>
      <c r="AC645" s="6">
        <f>2016-AB645</f>
        <v>5</v>
      </c>
      <c r="AD645" s="6" t="s">
        <v>695</v>
      </c>
    </row>
    <row r="646" spans="1:30" x14ac:dyDescent="0.2">
      <c r="A646">
        <v>11</v>
      </c>
      <c r="B646" s="2" t="s">
        <v>735</v>
      </c>
      <c r="C646" s="2" t="s">
        <v>22</v>
      </c>
      <c r="D646" s="2" t="s">
        <v>23</v>
      </c>
      <c r="E646" s="6" t="s">
        <v>2767</v>
      </c>
      <c r="F646" s="2">
        <v>50</v>
      </c>
      <c r="G646" s="2">
        <v>55</v>
      </c>
      <c r="H646" s="3">
        <v>42433</v>
      </c>
      <c r="I646" s="3">
        <v>42444</v>
      </c>
      <c r="J646" s="3" t="s">
        <v>2535</v>
      </c>
      <c r="K646" s="17">
        <f>IF(J646="Januar",238.19,IF(J646="Februar",240.59,IF(J646="Mars",245.99,IF(J646="April",250.79,IF(J646="Mai",256.52,IF(J646="Juni",259.83,IF(J646="Juli",265.66,IF(J646="August",272.21,IF(J646="September",275.91,IF(J646="Oktober",281.13,IF(J646="November",284.38,IF(J646="Desember",287.34,0))))))))))))</f>
        <v>245.99</v>
      </c>
      <c r="L646" s="20">
        <f>$K$2/K646</f>
        <v>0.96829139395910402</v>
      </c>
      <c r="M646" s="2">
        <v>11</v>
      </c>
      <c r="N646" s="2">
        <v>3350000</v>
      </c>
      <c r="O646" s="2">
        <v>4050000</v>
      </c>
      <c r="P646" s="2">
        <f>O646-N646</f>
        <v>700000</v>
      </c>
      <c r="Q646" s="4">
        <f>P646/N646</f>
        <v>0.20895522388059701</v>
      </c>
      <c r="R646" s="2"/>
      <c r="S646" s="9">
        <f>(N646+R646)/F646</f>
        <v>67000</v>
      </c>
      <c r="T646" s="2">
        <v>81000</v>
      </c>
      <c r="U646" s="5">
        <f>T646-S646</f>
        <v>14000</v>
      </c>
      <c r="V646" s="4">
        <f>U646/S646</f>
        <v>0.20895522388059701</v>
      </c>
      <c r="W646" s="22">
        <f>S646*L646</f>
        <v>64875.523395259966</v>
      </c>
      <c r="X646" s="22">
        <f>T646*L646</f>
        <v>78431.602910687419</v>
      </c>
      <c r="Y646" s="22">
        <f>X646-W646</f>
        <v>13556.079515427453</v>
      </c>
      <c r="Z646" s="8">
        <f>Y646/W646</f>
        <v>0.20895522388059698</v>
      </c>
      <c r="AA646" s="11">
        <v>5011</v>
      </c>
      <c r="AB646" s="2">
        <v>2007</v>
      </c>
      <c r="AC646" s="2">
        <f>2016-AB646</f>
        <v>9</v>
      </c>
      <c r="AD646" s="2" t="s">
        <v>103</v>
      </c>
    </row>
    <row r="647" spans="1:30" x14ac:dyDescent="0.2">
      <c r="A647">
        <v>11</v>
      </c>
      <c r="B647" s="6" t="s">
        <v>444</v>
      </c>
      <c r="C647" s="6" t="s">
        <v>22</v>
      </c>
      <c r="D647" s="6" t="s">
        <v>23</v>
      </c>
      <c r="E647" s="6" t="s">
        <v>2767</v>
      </c>
      <c r="F647" s="6">
        <v>57</v>
      </c>
      <c r="G647" s="6">
        <v>65</v>
      </c>
      <c r="H647" s="7">
        <v>42433</v>
      </c>
      <c r="I647" s="7">
        <v>42444</v>
      </c>
      <c r="J647" s="7" t="s">
        <v>2535</v>
      </c>
      <c r="K647" s="17">
        <f>IF(J647="Januar",238.19,IF(J647="Februar",240.59,IF(J647="Mars",245.99,IF(J647="April",250.79,IF(J647="Mai",256.52,IF(J647="Juni",259.83,IF(J647="Juli",265.66,IF(J647="August",272.21,IF(J647="September",275.91,IF(J647="Oktober",281.13,IF(J647="November",284.38,IF(J647="Desember",287.34,0))))))))))))</f>
        <v>245.99</v>
      </c>
      <c r="L647" s="20">
        <f>$K$2/K647</f>
        <v>0.96829139395910402</v>
      </c>
      <c r="M647" s="6">
        <v>11</v>
      </c>
      <c r="N647" s="6">
        <v>3250000</v>
      </c>
      <c r="O647" s="6">
        <v>3420000</v>
      </c>
      <c r="P647" s="6">
        <f>O647-N647</f>
        <v>170000</v>
      </c>
      <c r="Q647" s="8">
        <f>P647/N647</f>
        <v>5.2307692307692305E-2</v>
      </c>
      <c r="R647" s="6"/>
      <c r="S647" s="9">
        <f>(N647+R647)/F647</f>
        <v>57017.543859649122</v>
      </c>
      <c r="T647" s="6">
        <v>60000</v>
      </c>
      <c r="U647" s="5">
        <f>T647-S647</f>
        <v>2982.4561403508778</v>
      </c>
      <c r="V647" s="4">
        <f>U647/S647</f>
        <v>5.2307692307692319E-2</v>
      </c>
      <c r="W647" s="22">
        <f>S647*L647</f>
        <v>55209.597023984003</v>
      </c>
      <c r="X647" s="22">
        <f>T647*L647</f>
        <v>58097.48363754624</v>
      </c>
      <c r="Y647" s="22">
        <f>X647-W647</f>
        <v>2887.8866135622375</v>
      </c>
      <c r="Z647" s="8">
        <f>Y647/W647</f>
        <v>5.2307692307692256E-2</v>
      </c>
      <c r="AA647" s="6">
        <v>890</v>
      </c>
      <c r="AB647" s="6">
        <v>2008</v>
      </c>
      <c r="AC647" s="6">
        <f>2016-AB647</f>
        <v>8</v>
      </c>
      <c r="AD647" s="6" t="s">
        <v>37</v>
      </c>
    </row>
    <row r="648" spans="1:30" x14ac:dyDescent="0.2">
      <c r="A648">
        <v>11</v>
      </c>
      <c r="B648" s="6" t="s">
        <v>1209</v>
      </c>
      <c r="C648" s="6" t="s">
        <v>22</v>
      </c>
      <c r="D648" s="6" t="s">
        <v>23</v>
      </c>
      <c r="E648" s="6" t="s">
        <v>2767</v>
      </c>
      <c r="F648" s="6">
        <v>62</v>
      </c>
      <c r="G648" s="6">
        <v>68</v>
      </c>
      <c r="H648" s="7">
        <v>42433</v>
      </c>
      <c r="I648" s="7">
        <v>42444</v>
      </c>
      <c r="J648" s="3" t="s">
        <v>2535</v>
      </c>
      <c r="K648" s="17">
        <f>IF(J648="Januar",238.19,IF(J648="Februar",240.59,IF(J648="Mars",245.99,IF(J648="April",250.79,IF(J648="Mai",256.52,IF(J648="Juni",259.83,IF(J648="Juli",265.66,IF(J648="August",272.21,IF(J648="September",275.91,IF(J648="Oktober",281.13,IF(J648="November",284.38,IF(J648="Desember",287.34,0))))))))))))</f>
        <v>245.99</v>
      </c>
      <c r="L648" s="20">
        <f>$K$2/K648</f>
        <v>0.96829139395910402</v>
      </c>
      <c r="M648" s="6">
        <v>11</v>
      </c>
      <c r="N648" s="6">
        <v>4200000</v>
      </c>
      <c r="O648" s="6">
        <v>4600000</v>
      </c>
      <c r="P648" s="6">
        <f>O648-N648</f>
        <v>400000</v>
      </c>
      <c r="Q648" s="8">
        <f>P648/N648</f>
        <v>9.5238095238095233E-2</v>
      </c>
      <c r="R648" s="6">
        <v>2130</v>
      </c>
      <c r="S648" s="9">
        <f>(N648+R648)/F648</f>
        <v>67776.290322580651</v>
      </c>
      <c r="T648" s="6">
        <v>74228</v>
      </c>
      <c r="U648" s="5">
        <f>T648-S648</f>
        <v>6451.7096774193487</v>
      </c>
      <c r="V648" s="4">
        <f>U648/S648</f>
        <v>9.5191248247912266E-2</v>
      </c>
      <c r="W648" s="22">
        <f>S648*L648</f>
        <v>65627.19863382855</v>
      </c>
      <c r="X648" s="22">
        <f>T648*L648</f>
        <v>71874.333590796377</v>
      </c>
      <c r="Y648" s="22">
        <f>X648-W648</f>
        <v>6247.1349569678277</v>
      </c>
      <c r="Z648" s="8">
        <f>Y648/W648</f>
        <v>9.519124824791235E-2</v>
      </c>
      <c r="AA648" s="6">
        <v>332</v>
      </c>
      <c r="AB648" s="6">
        <v>1898</v>
      </c>
      <c r="AC648" s="6">
        <f>2016-AB648</f>
        <v>118</v>
      </c>
      <c r="AD648" s="6" t="s">
        <v>102</v>
      </c>
    </row>
    <row r="649" spans="1:30" x14ac:dyDescent="0.2">
      <c r="A649">
        <v>11</v>
      </c>
      <c r="B649" s="2" t="s">
        <v>1305</v>
      </c>
      <c r="C649" s="2" t="s">
        <v>22</v>
      </c>
      <c r="D649" s="2" t="s">
        <v>23</v>
      </c>
      <c r="E649" s="6" t="s">
        <v>2767</v>
      </c>
      <c r="F649" s="2">
        <v>65</v>
      </c>
      <c r="G649" s="2">
        <v>71</v>
      </c>
      <c r="H649" s="3">
        <v>42433</v>
      </c>
      <c r="I649" s="3">
        <v>42444</v>
      </c>
      <c r="J649" s="3" t="s">
        <v>2535</v>
      </c>
      <c r="K649" s="17">
        <f>IF(J649="Januar",238.19,IF(J649="Februar",240.59,IF(J649="Mars",245.99,IF(J649="April",250.79,IF(J649="Mai",256.52,IF(J649="Juni",259.83,IF(J649="Juli",265.66,IF(J649="August",272.21,IF(J649="September",275.91,IF(J649="Oktober",281.13,IF(J649="November",284.38,IF(J649="Desember",287.34,0))))))))))))</f>
        <v>245.99</v>
      </c>
      <c r="L649" s="20">
        <f>$K$2/K649</f>
        <v>0.96829139395910402</v>
      </c>
      <c r="M649" s="2">
        <v>11</v>
      </c>
      <c r="N649" s="2">
        <v>2990000</v>
      </c>
      <c r="O649" s="2">
        <v>3150000</v>
      </c>
      <c r="P649" s="2">
        <f>O649-N649</f>
        <v>160000</v>
      </c>
      <c r="Q649" s="4">
        <f>P649/N649</f>
        <v>5.3511705685618728E-2</v>
      </c>
      <c r="R649" s="2">
        <v>6642</v>
      </c>
      <c r="S649" s="9">
        <f>(N649+R649)/F649</f>
        <v>46102.184615384613</v>
      </c>
      <c r="T649" s="2">
        <v>48564</v>
      </c>
      <c r="U649" s="5">
        <f>T649-S649</f>
        <v>2461.8153846153873</v>
      </c>
      <c r="V649" s="4">
        <f>U649/S649</f>
        <v>5.3399104731229219E-2</v>
      </c>
      <c r="W649" s="22">
        <f>S649*L649</f>
        <v>44640.348605790728</v>
      </c>
      <c r="X649" s="22">
        <f>T649*L649</f>
        <v>47024.10325622993</v>
      </c>
      <c r="Y649" s="22">
        <f>X649-W649</f>
        <v>2383.7546504392012</v>
      </c>
      <c r="Z649" s="8">
        <f>Y649/W649</f>
        <v>5.3399104731229219E-2</v>
      </c>
      <c r="AA649" s="2"/>
      <c r="AB649" s="2">
        <v>1976</v>
      </c>
      <c r="AC649" s="2">
        <f>2016-AB649</f>
        <v>40</v>
      </c>
      <c r="AD649" s="2" t="s">
        <v>103</v>
      </c>
    </row>
    <row r="650" spans="1:30" x14ac:dyDescent="0.2">
      <c r="A650">
        <v>11</v>
      </c>
      <c r="B650" s="2" t="s">
        <v>1345</v>
      </c>
      <c r="C650" s="2" t="s">
        <v>22</v>
      </c>
      <c r="D650" s="2" t="s">
        <v>23</v>
      </c>
      <c r="E650" s="6" t="s">
        <v>2767</v>
      </c>
      <c r="F650" s="2">
        <v>66</v>
      </c>
      <c r="G650" s="2">
        <v>73</v>
      </c>
      <c r="H650" s="3">
        <v>42433</v>
      </c>
      <c r="I650" s="3">
        <v>42444</v>
      </c>
      <c r="J650" s="7" t="s">
        <v>2535</v>
      </c>
      <c r="K650" s="17">
        <f>IF(J650="Januar",238.19,IF(J650="Februar",240.59,IF(J650="Mars",245.99,IF(J650="April",250.79,IF(J650="Mai",256.52,IF(J650="Juni",259.83,IF(J650="Juli",265.66,IF(J650="August",272.21,IF(J650="September",275.91,IF(J650="Oktober",281.13,IF(J650="November",284.38,IF(J650="Desember",287.34,0))))))))))))</f>
        <v>245.99</v>
      </c>
      <c r="L650" s="20">
        <f>$K$2/K650</f>
        <v>0.96829139395910402</v>
      </c>
      <c r="M650" s="2">
        <v>11</v>
      </c>
      <c r="N650" s="2">
        <v>4000000</v>
      </c>
      <c r="O650" s="2">
        <v>4200000</v>
      </c>
      <c r="P650" s="2">
        <f>O650-N650</f>
        <v>200000</v>
      </c>
      <c r="Q650" s="4">
        <f>P650/N650</f>
        <v>0.05</v>
      </c>
      <c r="R650" s="2">
        <v>60258</v>
      </c>
      <c r="S650" s="9">
        <f>(N650+R650)/F650</f>
        <v>61519.060606060608</v>
      </c>
      <c r="T650" s="2">
        <v>64549</v>
      </c>
      <c r="U650" s="5">
        <f>T650-S650</f>
        <v>3029.9393939393922</v>
      </c>
      <c r="V650" s="4">
        <f>U650/S650</f>
        <v>4.925204260418916E-2</v>
      </c>
      <c r="W650" s="22">
        <f>S650*L650</f>
        <v>59568.376949297031</v>
      </c>
      <c r="X650" s="22">
        <f>T650*L650</f>
        <v>62502.241188666208</v>
      </c>
      <c r="Y650" s="22">
        <f>X650-W650</f>
        <v>2933.8642393691771</v>
      </c>
      <c r="Z650" s="8">
        <f>Y650/W650</f>
        <v>4.925204260418916E-2</v>
      </c>
      <c r="AA650" s="11">
        <v>2227</v>
      </c>
      <c r="AB650" s="2">
        <v>1951</v>
      </c>
      <c r="AC650" s="2">
        <f>2016-AB650</f>
        <v>65</v>
      </c>
      <c r="AD650" s="2" t="s">
        <v>1292</v>
      </c>
    </row>
    <row r="651" spans="1:30" x14ac:dyDescent="0.2">
      <c r="A651">
        <v>11</v>
      </c>
      <c r="B651" s="6" t="s">
        <v>1511</v>
      </c>
      <c r="C651" s="6" t="s">
        <v>22</v>
      </c>
      <c r="D651" s="6" t="s">
        <v>23</v>
      </c>
      <c r="E651" s="6" t="s">
        <v>2767</v>
      </c>
      <c r="F651" s="6">
        <v>70</v>
      </c>
      <c r="G651" s="6">
        <v>77</v>
      </c>
      <c r="H651" s="7">
        <v>42433</v>
      </c>
      <c r="I651" s="7">
        <v>42444</v>
      </c>
      <c r="J651" s="7" t="s">
        <v>2535</v>
      </c>
      <c r="K651" s="17">
        <f>IF(J651="Januar",238.19,IF(J651="Februar",240.59,IF(J651="Mars",245.99,IF(J651="April",250.79,IF(J651="Mai",256.52,IF(J651="Juni",259.83,IF(J651="Juli",265.66,IF(J651="August",272.21,IF(J651="September",275.91,IF(J651="Oktober",281.13,IF(J651="November",284.38,IF(J651="Desember",287.34,0))))))))))))</f>
        <v>245.99</v>
      </c>
      <c r="L651" s="20">
        <f>$K$2/K651</f>
        <v>0.96829139395910402</v>
      </c>
      <c r="M651" s="6">
        <v>11</v>
      </c>
      <c r="N651" s="6">
        <v>2700000</v>
      </c>
      <c r="O651" s="6">
        <v>3010000</v>
      </c>
      <c r="P651" s="6">
        <f>O651-N651</f>
        <v>310000</v>
      </c>
      <c r="Q651" s="8">
        <f>P651/N651</f>
        <v>0.11481481481481481</v>
      </c>
      <c r="R651" s="6">
        <v>32838</v>
      </c>
      <c r="S651" s="9">
        <f>(N651+R651)/F651</f>
        <v>39040.542857142857</v>
      </c>
      <c r="T651" s="6">
        <v>43469</v>
      </c>
      <c r="U651" s="5">
        <f>T651-S651</f>
        <v>4428.4571428571435</v>
      </c>
      <c r="V651" s="4">
        <f>U651/S651</f>
        <v>0.11343226345652396</v>
      </c>
      <c r="W651" s="22">
        <f>S651*L651</f>
        <v>37802.621664063001</v>
      </c>
      <c r="X651" s="22">
        <f>T651*L651</f>
        <v>42090.658604008291</v>
      </c>
      <c r="Y651" s="22">
        <f>X651-W651</f>
        <v>4288.0369399452902</v>
      </c>
      <c r="Z651" s="8">
        <f>Y651/W651</f>
        <v>0.11343226345652385</v>
      </c>
      <c r="AA651" s="10">
        <v>18211</v>
      </c>
      <c r="AB651" s="6">
        <v>1965</v>
      </c>
      <c r="AC651" s="6">
        <f>2016-AB651</f>
        <v>51</v>
      </c>
      <c r="AD651" s="6" t="s">
        <v>1383</v>
      </c>
    </row>
    <row r="652" spans="1:30" x14ac:dyDescent="0.2">
      <c r="A652">
        <v>11</v>
      </c>
      <c r="B652" s="2" t="s">
        <v>1512</v>
      </c>
      <c r="C652" s="2" t="s">
        <v>22</v>
      </c>
      <c r="D652" s="2" t="s">
        <v>23</v>
      </c>
      <c r="E652" s="6" t="s">
        <v>2767</v>
      </c>
      <c r="F652" s="2">
        <v>70</v>
      </c>
      <c r="G652" s="2">
        <v>80</v>
      </c>
      <c r="H652" s="3">
        <v>42433</v>
      </c>
      <c r="I652" s="3">
        <v>42444</v>
      </c>
      <c r="J652" s="3" t="s">
        <v>2535</v>
      </c>
      <c r="K652" s="17">
        <f>IF(J652="Januar",238.19,IF(J652="Februar",240.59,IF(J652="Mars",245.99,IF(J652="April",250.79,IF(J652="Mai",256.52,IF(J652="Juni",259.83,IF(J652="Juli",265.66,IF(J652="August",272.21,IF(J652="September",275.91,IF(J652="Oktober",281.13,IF(J652="November",284.38,IF(J652="Desember",287.34,0))))))))))))</f>
        <v>245.99</v>
      </c>
      <c r="L652" s="20">
        <f>$K$2/K652</f>
        <v>0.96829139395910402</v>
      </c>
      <c r="M652" s="2">
        <v>11</v>
      </c>
      <c r="N652" s="2">
        <v>4390000</v>
      </c>
      <c r="O652" s="2">
        <v>4580000</v>
      </c>
      <c r="P652" s="2">
        <f>O652-N652</f>
        <v>190000</v>
      </c>
      <c r="Q652" s="4">
        <f>P652/N652</f>
        <v>4.328018223234624E-2</v>
      </c>
      <c r="R652" s="2">
        <v>50500</v>
      </c>
      <c r="S652" s="9">
        <f>(N652+R652)/F652</f>
        <v>63435.714285714283</v>
      </c>
      <c r="T652" s="2">
        <v>66150</v>
      </c>
      <c r="U652" s="5">
        <f>T652-S652</f>
        <v>2714.2857142857174</v>
      </c>
      <c r="V652" s="4">
        <f>U652/S652</f>
        <v>4.2787974327215456E-2</v>
      </c>
      <c r="W652" s="22">
        <f>S652*L652</f>
        <v>61424.25621250573</v>
      </c>
      <c r="X652" s="22">
        <f>T652*L652</f>
        <v>64052.475710394734</v>
      </c>
      <c r="Y652" s="22">
        <f>X652-W652</f>
        <v>2628.2194978890038</v>
      </c>
      <c r="Z652" s="8">
        <f>Y652/W652</f>
        <v>4.2787974327215525E-2</v>
      </c>
      <c r="AA652" s="11">
        <v>1640</v>
      </c>
      <c r="AB652" s="2">
        <v>1989</v>
      </c>
      <c r="AC652" s="2">
        <f>2016-AB652</f>
        <v>27</v>
      </c>
      <c r="AD652" s="2" t="s">
        <v>103</v>
      </c>
    </row>
    <row r="653" spans="1:30" x14ac:dyDescent="0.2">
      <c r="A653">
        <v>11</v>
      </c>
      <c r="B653" s="2" t="s">
        <v>1543</v>
      </c>
      <c r="C653" s="2" t="s">
        <v>22</v>
      </c>
      <c r="D653" s="2" t="s">
        <v>23</v>
      </c>
      <c r="E653" s="6" t="s">
        <v>2767</v>
      </c>
      <c r="F653" s="2">
        <v>71</v>
      </c>
      <c r="G653" s="2">
        <v>81</v>
      </c>
      <c r="H653" s="3">
        <v>42433</v>
      </c>
      <c r="I653" s="3">
        <v>42444</v>
      </c>
      <c r="J653" s="7" t="s">
        <v>2535</v>
      </c>
      <c r="K653" s="17">
        <f>IF(J653="Januar",238.19,IF(J653="Februar",240.59,IF(J653="Mars",245.99,IF(J653="April",250.79,IF(J653="Mai",256.52,IF(J653="Juni",259.83,IF(J653="Juli",265.66,IF(J653="August",272.21,IF(J653="September",275.91,IF(J653="Oktober",281.13,IF(J653="November",284.38,IF(J653="Desember",287.34,0))))))))))))</f>
        <v>245.99</v>
      </c>
      <c r="L653" s="20">
        <f>$K$2/K653</f>
        <v>0.96829139395910402</v>
      </c>
      <c r="M653" s="2">
        <v>11</v>
      </c>
      <c r="N653" s="2">
        <v>4800000</v>
      </c>
      <c r="O653" s="2">
        <v>4700000</v>
      </c>
      <c r="P653" s="2">
        <f>O653-N653</f>
        <v>-100000</v>
      </c>
      <c r="Q653" s="4">
        <f>P653/N653</f>
        <v>-2.0833333333333332E-2</v>
      </c>
      <c r="R653" s="2"/>
      <c r="S653" s="9">
        <f>(N653+R653)/F653</f>
        <v>67605.633802816898</v>
      </c>
      <c r="T653" s="2">
        <v>66197</v>
      </c>
      <c r="U653" s="5">
        <f>T653-S653</f>
        <v>-1408.6338028168975</v>
      </c>
      <c r="V653" s="4">
        <f>U653/S653</f>
        <v>-2.083604166666661E-2</v>
      </c>
      <c r="W653" s="22">
        <f>S653*L653</f>
        <v>65461.953394418299</v>
      </c>
      <c r="X653" s="22">
        <f>T653*L653</f>
        <v>64097.985405910811</v>
      </c>
      <c r="Y653" s="22">
        <f>X653-W653</f>
        <v>-1363.9679885074875</v>
      </c>
      <c r="Z653" s="8">
        <f>Y653/W653</f>
        <v>-2.083604166666661E-2</v>
      </c>
      <c r="AA653" s="2">
        <v>812</v>
      </c>
      <c r="AB653" s="2">
        <v>2007</v>
      </c>
      <c r="AC653" s="2">
        <f>2016-AB653</f>
        <v>9</v>
      </c>
      <c r="AD653" s="2" t="s">
        <v>103</v>
      </c>
    </row>
    <row r="654" spans="1:30" x14ac:dyDescent="0.2">
      <c r="A654">
        <v>11</v>
      </c>
      <c r="B654" s="6" t="s">
        <v>1741</v>
      </c>
      <c r="C654" s="6" t="s">
        <v>22</v>
      </c>
      <c r="D654" s="6" t="s">
        <v>23</v>
      </c>
      <c r="E654" s="6" t="s">
        <v>2767</v>
      </c>
      <c r="F654" s="6">
        <v>77</v>
      </c>
      <c r="G654" s="6">
        <v>84</v>
      </c>
      <c r="H654" s="7">
        <v>42433</v>
      </c>
      <c r="I654" s="7">
        <v>42444</v>
      </c>
      <c r="J654" s="7" t="s">
        <v>2535</v>
      </c>
      <c r="K654" s="17">
        <f>IF(J654="Januar",238.19,IF(J654="Februar",240.59,IF(J654="Mars",245.99,IF(J654="April",250.79,IF(J654="Mai",256.52,IF(J654="Juni",259.83,IF(J654="Juli",265.66,IF(J654="August",272.21,IF(J654="September",275.91,IF(J654="Oktober",281.13,IF(J654="November",284.38,IF(J654="Desember",287.34,0))))))))))))</f>
        <v>245.99</v>
      </c>
      <c r="L654" s="20">
        <f>$K$2/K654</f>
        <v>0.96829139395910402</v>
      </c>
      <c r="M654" s="6">
        <v>11</v>
      </c>
      <c r="N654" s="6">
        <v>3800000</v>
      </c>
      <c r="O654" s="6">
        <v>4200000</v>
      </c>
      <c r="P654" s="6">
        <f>O654-N654</f>
        <v>400000</v>
      </c>
      <c r="Q654" s="8">
        <f>P654/N654</f>
        <v>0.10526315789473684</v>
      </c>
      <c r="R654" s="6">
        <v>39159</v>
      </c>
      <c r="S654" s="9">
        <f>(N654+R654)/F654</f>
        <v>49859.207792207795</v>
      </c>
      <c r="T654" s="6">
        <v>55054</v>
      </c>
      <c r="U654" s="5">
        <f>T654-S654</f>
        <v>5194.7922077922049</v>
      </c>
      <c r="V654" s="4">
        <f>U654/S654</f>
        <v>0.10418922477553021</v>
      </c>
      <c r="W654" s="22">
        <f>S654*L654</f>
        <v>48278.241814813504</v>
      </c>
      <c r="X654" s="22">
        <f>T654*L654</f>
        <v>53308.314403024509</v>
      </c>
      <c r="Y654" s="22">
        <f>X654-W654</f>
        <v>5030.0725882110055</v>
      </c>
      <c r="Z654" s="8">
        <f>Y654/W654</f>
        <v>0.10418922477553021</v>
      </c>
      <c r="AA654" s="6">
        <v>911</v>
      </c>
      <c r="AB654" s="6">
        <v>1989</v>
      </c>
      <c r="AC654" s="6">
        <f>2016-AB654</f>
        <v>27</v>
      </c>
      <c r="AD654" s="6" t="s">
        <v>61</v>
      </c>
    </row>
    <row r="655" spans="1:30" x14ac:dyDescent="0.2">
      <c r="A655">
        <v>11</v>
      </c>
      <c r="B655" s="2" t="s">
        <v>1775</v>
      </c>
      <c r="C655" s="2" t="s">
        <v>22</v>
      </c>
      <c r="D655" s="2" t="s">
        <v>23</v>
      </c>
      <c r="E655" s="6" t="s">
        <v>2767</v>
      </c>
      <c r="F655" s="2">
        <v>78</v>
      </c>
      <c r="G655" s="2">
        <v>88</v>
      </c>
      <c r="H655" s="3">
        <v>42433</v>
      </c>
      <c r="I655" s="3">
        <v>42444</v>
      </c>
      <c r="J655" s="7" t="s">
        <v>2535</v>
      </c>
      <c r="K655" s="17">
        <f>IF(J655="Januar",238.19,IF(J655="Februar",240.59,IF(J655="Mars",245.99,IF(J655="April",250.79,IF(J655="Mai",256.52,IF(J655="Juni",259.83,IF(J655="Juli",265.66,IF(J655="August",272.21,IF(J655="September",275.91,IF(J655="Oktober",281.13,IF(J655="November",284.38,IF(J655="Desember",287.34,0))))))))))))</f>
        <v>245.99</v>
      </c>
      <c r="L655" s="20">
        <f>$K$2/K655</f>
        <v>0.96829139395910402</v>
      </c>
      <c r="M655" s="2">
        <v>11</v>
      </c>
      <c r="N655" s="2">
        <v>3890000</v>
      </c>
      <c r="O655" s="2">
        <v>4200000</v>
      </c>
      <c r="P655" s="2">
        <f>O655-N655</f>
        <v>310000</v>
      </c>
      <c r="Q655" s="4">
        <f>P655/N655</f>
        <v>7.9691516709511565E-2</v>
      </c>
      <c r="R655" s="2"/>
      <c r="S655" s="9">
        <f>(N655+R655)/F655</f>
        <v>49871.794871794875</v>
      </c>
      <c r="T655" s="2">
        <v>53846</v>
      </c>
      <c r="U655" s="5">
        <f>T655-S655</f>
        <v>3974.2051282051252</v>
      </c>
      <c r="V655" s="4">
        <f>U655/S655</f>
        <v>7.9688431876606625E-2</v>
      </c>
      <c r="W655" s="22">
        <f>S655*L655</f>
        <v>48290.429775652752</v>
      </c>
      <c r="X655" s="22">
        <f>T655*L655</f>
        <v>52138.618399121915</v>
      </c>
      <c r="Y655" s="22">
        <f>X655-W655</f>
        <v>3848.1886234691628</v>
      </c>
      <c r="Z655" s="8">
        <f>Y655/W655</f>
        <v>7.968843187660668E-2</v>
      </c>
      <c r="AA655" s="2">
        <v>430</v>
      </c>
      <c r="AB655" s="2">
        <v>1914</v>
      </c>
      <c r="AC655" s="2">
        <f>2016-AB655</f>
        <v>102</v>
      </c>
      <c r="AD655" s="2" t="s">
        <v>819</v>
      </c>
    </row>
    <row r="656" spans="1:30" x14ac:dyDescent="0.2">
      <c r="A656">
        <v>11</v>
      </c>
      <c r="B656" s="2" t="s">
        <v>1871</v>
      </c>
      <c r="C656" s="2" t="s">
        <v>22</v>
      </c>
      <c r="D656" s="2" t="s">
        <v>23</v>
      </c>
      <c r="E656" s="6" t="s">
        <v>2767</v>
      </c>
      <c r="F656" s="2">
        <v>81</v>
      </c>
      <c r="G656" s="2">
        <v>88</v>
      </c>
      <c r="H656" s="3">
        <v>42433</v>
      </c>
      <c r="I656" s="3">
        <v>42444</v>
      </c>
      <c r="J656" s="7" t="s">
        <v>2535</v>
      </c>
      <c r="K656" s="17">
        <f>IF(J656="Januar",238.19,IF(J656="Februar",240.59,IF(J656="Mars",245.99,IF(J656="April",250.79,IF(J656="Mai",256.52,IF(J656="Juni",259.83,IF(J656="Juli",265.66,IF(J656="August",272.21,IF(J656="September",275.91,IF(J656="Oktober",281.13,IF(J656="November",284.38,IF(J656="Desember",287.34,0))))))))))))</f>
        <v>245.99</v>
      </c>
      <c r="L656" s="20">
        <f>$K$2/K656</f>
        <v>0.96829139395910402</v>
      </c>
      <c r="M656" s="2">
        <v>11</v>
      </c>
      <c r="N656" s="2">
        <v>4400000</v>
      </c>
      <c r="O656" s="2">
        <v>4955000</v>
      </c>
      <c r="P656" s="2">
        <f>O656-N656</f>
        <v>555000</v>
      </c>
      <c r="Q656" s="4">
        <f>P656/N656</f>
        <v>0.12613636363636363</v>
      </c>
      <c r="R656" s="2"/>
      <c r="S656" s="9">
        <f>(N656+R656)/F656</f>
        <v>54320.98765432099</v>
      </c>
      <c r="T656" s="2">
        <v>61173</v>
      </c>
      <c r="U656" s="5">
        <f>T656-S656</f>
        <v>6852.0123456790097</v>
      </c>
      <c r="V656" s="4">
        <f>U656/S656</f>
        <v>0.12613931818181812</v>
      </c>
      <c r="W656" s="22">
        <f>S656*L656</f>
        <v>52598.544857037748</v>
      </c>
      <c r="X656" s="22">
        <f>T656*L656</f>
        <v>59233.289442660272</v>
      </c>
      <c r="Y656" s="22">
        <f>X656-W656</f>
        <v>6634.744585622524</v>
      </c>
      <c r="Z656" s="8">
        <f>Y656/W656</f>
        <v>0.12613931818181826</v>
      </c>
      <c r="AA656" s="11">
        <v>10627</v>
      </c>
      <c r="AB656" s="2">
        <v>1963</v>
      </c>
      <c r="AC656" s="2">
        <f>2016-AB656</f>
        <v>53</v>
      </c>
      <c r="AD656" s="2" t="s">
        <v>885</v>
      </c>
    </row>
    <row r="657" spans="1:30" x14ac:dyDescent="0.2">
      <c r="A657">
        <v>11</v>
      </c>
      <c r="B657" s="6" t="s">
        <v>1946</v>
      </c>
      <c r="C657" s="6" t="s">
        <v>22</v>
      </c>
      <c r="D657" s="6" t="s">
        <v>23</v>
      </c>
      <c r="E657" s="6" t="s">
        <v>2767</v>
      </c>
      <c r="F657" s="6">
        <v>84</v>
      </c>
      <c r="G657" s="6">
        <v>95</v>
      </c>
      <c r="H657" s="7">
        <v>42433</v>
      </c>
      <c r="I657" s="7">
        <v>42444</v>
      </c>
      <c r="J657" s="3" t="s">
        <v>2535</v>
      </c>
      <c r="K657" s="17">
        <f>IF(J657="Januar",238.19,IF(J657="Februar",240.59,IF(J657="Mars",245.99,IF(J657="April",250.79,IF(J657="Mai",256.52,IF(J657="Juni",259.83,IF(J657="Juli",265.66,IF(J657="August",272.21,IF(J657="September",275.91,IF(J657="Oktober",281.13,IF(J657="November",284.38,IF(J657="Desember",287.34,0))))))))))))</f>
        <v>245.99</v>
      </c>
      <c r="L657" s="20">
        <f>$K$2/K657</f>
        <v>0.96829139395910402</v>
      </c>
      <c r="M657" s="6">
        <v>11</v>
      </c>
      <c r="N657" s="6">
        <v>4800000</v>
      </c>
      <c r="O657" s="6">
        <v>4750000</v>
      </c>
      <c r="P657" s="6">
        <f>O657-N657</f>
        <v>-50000</v>
      </c>
      <c r="Q657" s="8">
        <f>P657/N657</f>
        <v>-1.0416666666666666E-2</v>
      </c>
      <c r="R657" s="6">
        <v>23003</v>
      </c>
      <c r="S657" s="9">
        <f>(N657+R657)/F657</f>
        <v>57416.702380952382</v>
      </c>
      <c r="T657" s="6">
        <v>56821</v>
      </c>
      <c r="U657" s="5">
        <f>T657-S657</f>
        <v>-595.70238095238165</v>
      </c>
      <c r="V657" s="4">
        <f>U657/S657</f>
        <v>-1.0375071298939697E-2</v>
      </c>
      <c r="W657" s="22">
        <f>S657*L657</f>
        <v>55596.098784987385</v>
      </c>
      <c r="X657" s="22">
        <f>T657*L657</f>
        <v>55019.28529615025</v>
      </c>
      <c r="Y657" s="22">
        <f>X657-W657</f>
        <v>-576.81348883713508</v>
      </c>
      <c r="Z657" s="8">
        <f>Y657/W657</f>
        <v>-1.037507129893963E-2</v>
      </c>
      <c r="AA657" s="6">
        <v>739</v>
      </c>
      <c r="AB657" s="6">
        <v>1900</v>
      </c>
      <c r="AC657" s="6">
        <f>2016-AB657</f>
        <v>116</v>
      </c>
      <c r="AD657" s="6" t="s">
        <v>297</v>
      </c>
    </row>
    <row r="658" spans="1:30" x14ac:dyDescent="0.2">
      <c r="A658">
        <v>11</v>
      </c>
      <c r="B658" s="2" t="s">
        <v>1947</v>
      </c>
      <c r="C658" s="2" t="s">
        <v>22</v>
      </c>
      <c r="D658" s="2" t="s">
        <v>23</v>
      </c>
      <c r="E658" s="6" t="s">
        <v>2767</v>
      </c>
      <c r="F658" s="2">
        <v>84</v>
      </c>
      <c r="G658" s="2">
        <v>94</v>
      </c>
      <c r="H658" s="3">
        <v>42433</v>
      </c>
      <c r="I658" s="3">
        <v>42444</v>
      </c>
      <c r="J658" s="7" t="s">
        <v>2535</v>
      </c>
      <c r="K658" s="17">
        <f>IF(J658="Januar",238.19,IF(J658="Februar",240.59,IF(J658="Mars",245.99,IF(J658="April",250.79,IF(J658="Mai",256.52,IF(J658="Juni",259.83,IF(J658="Juli",265.66,IF(J658="August",272.21,IF(J658="September",275.91,IF(J658="Oktober",281.13,IF(J658="November",284.38,IF(J658="Desember",287.34,0))))))))))))</f>
        <v>245.99</v>
      </c>
      <c r="L658" s="20">
        <f>$K$2/K658</f>
        <v>0.96829139395910402</v>
      </c>
      <c r="M658" s="2">
        <v>11</v>
      </c>
      <c r="N658" s="2">
        <v>6200000</v>
      </c>
      <c r="O658" s="2">
        <v>6200000</v>
      </c>
      <c r="P658" s="2">
        <f>O658-N658</f>
        <v>0</v>
      </c>
      <c r="Q658" s="4">
        <f>P658/N658</f>
        <v>0</v>
      </c>
      <c r="R658" s="2">
        <v>2726</v>
      </c>
      <c r="S658" s="9">
        <f>(N658+R658)/F658</f>
        <v>73841.976190476184</v>
      </c>
      <c r="T658" s="2">
        <v>73842</v>
      </c>
      <c r="U658" s="5">
        <f>T658-S658</f>
        <v>2.3809523816453293E-2</v>
      </c>
      <c r="V658" s="4">
        <f>U658/S658</f>
        <v>3.2243887616220302E-7</v>
      </c>
      <c r="W658" s="22">
        <f>S658*L658</f>
        <v>71500.550058171153</v>
      </c>
      <c r="X658" s="22">
        <f>T658*L658</f>
        <v>71500.573112728162</v>
      </c>
      <c r="Y658" s="22">
        <f>X658-W658</f>
        <v>2.305455700843595E-2</v>
      </c>
      <c r="Z658" s="8">
        <f>Y658/W658</f>
        <v>3.2243887619996364E-7</v>
      </c>
      <c r="AA658" s="11">
        <v>6560</v>
      </c>
      <c r="AB658" s="2">
        <v>2011</v>
      </c>
      <c r="AC658" s="2">
        <f>2016-AB658</f>
        <v>5</v>
      </c>
      <c r="AD658" s="2" t="s">
        <v>37</v>
      </c>
    </row>
    <row r="659" spans="1:30" x14ac:dyDescent="0.2">
      <c r="A659">
        <v>11</v>
      </c>
      <c r="B659" s="2" t="s">
        <v>1143</v>
      </c>
      <c r="C659" s="2" t="s">
        <v>22</v>
      </c>
      <c r="D659" s="2" t="s">
        <v>23</v>
      </c>
      <c r="E659" s="6" t="s">
        <v>2767</v>
      </c>
      <c r="F659" s="2">
        <v>90</v>
      </c>
      <c r="G659" s="2">
        <v>100</v>
      </c>
      <c r="H659" s="3">
        <v>42433</v>
      </c>
      <c r="I659" s="3">
        <v>42444</v>
      </c>
      <c r="J659" s="7" t="s">
        <v>2535</v>
      </c>
      <c r="K659" s="17">
        <f>IF(J659="Januar",238.19,IF(J659="Februar",240.59,IF(J659="Mars",245.99,IF(J659="April",250.79,IF(J659="Mai",256.52,IF(J659="Juni",259.83,IF(J659="Juli",265.66,IF(J659="August",272.21,IF(J659="September",275.91,IF(J659="Oktober",281.13,IF(J659="November",284.38,IF(J659="Desember",287.34,0))))))))))))</f>
        <v>245.99</v>
      </c>
      <c r="L659" s="20">
        <f>$K$2/K659</f>
        <v>0.96829139395910402</v>
      </c>
      <c r="M659" s="2">
        <v>11</v>
      </c>
      <c r="N659" s="2">
        <v>4990000</v>
      </c>
      <c r="O659" s="2">
        <v>5120000</v>
      </c>
      <c r="P659" s="2">
        <f>O659-N659</f>
        <v>130000</v>
      </c>
      <c r="Q659" s="4">
        <f>P659/N659</f>
        <v>2.6052104208416832E-2</v>
      </c>
      <c r="R659" s="2"/>
      <c r="S659" s="9">
        <f>(N659+R659)/F659</f>
        <v>55444.444444444445</v>
      </c>
      <c r="T659" s="2">
        <v>56889</v>
      </c>
      <c r="U659" s="5">
        <f>T659-S659</f>
        <v>1444.5555555555547</v>
      </c>
      <c r="V659" s="4">
        <f>U659/S659</f>
        <v>2.605410821643285E-2</v>
      </c>
      <c r="W659" s="22">
        <f>S659*L659</f>
        <v>53686.378398399211</v>
      </c>
      <c r="X659" s="22">
        <f>T659*L659</f>
        <v>55085.129110939466</v>
      </c>
      <c r="Y659" s="22">
        <f>X659-W659</f>
        <v>1398.7507125402553</v>
      </c>
      <c r="Z659" s="8">
        <f>Y659/W659</f>
        <v>2.605410821643284E-2</v>
      </c>
      <c r="AA659" s="11">
        <v>11786</v>
      </c>
      <c r="AB659" s="2">
        <v>2008</v>
      </c>
      <c r="AC659" s="2">
        <f>2016-AB659</f>
        <v>8</v>
      </c>
      <c r="AD659" s="2" t="s">
        <v>37</v>
      </c>
    </row>
    <row r="660" spans="1:30" x14ac:dyDescent="0.2">
      <c r="A660">
        <v>11</v>
      </c>
      <c r="B660" s="6" t="s">
        <v>2322</v>
      </c>
      <c r="C660" s="6" t="s">
        <v>22</v>
      </c>
      <c r="D660" s="6" t="s">
        <v>23</v>
      </c>
      <c r="E660" s="6" t="s">
        <v>2767</v>
      </c>
      <c r="F660" s="6">
        <v>114</v>
      </c>
      <c r="G660" s="6">
        <v>129</v>
      </c>
      <c r="H660" s="7">
        <v>42433</v>
      </c>
      <c r="I660" s="7">
        <v>42444</v>
      </c>
      <c r="J660" s="3" t="s">
        <v>2535</v>
      </c>
      <c r="K660" s="17">
        <f>IF(J660="Januar",238.19,IF(J660="Februar",240.59,IF(J660="Mars",245.99,IF(J660="April",250.79,IF(J660="Mai",256.52,IF(J660="Juni",259.83,IF(J660="Juli",265.66,IF(J660="August",272.21,IF(J660="September",275.91,IF(J660="Oktober",281.13,IF(J660="November",284.38,IF(J660="Desember",287.34,0))))))))))))</f>
        <v>245.99</v>
      </c>
      <c r="L660" s="20">
        <f>$K$2/K660</f>
        <v>0.96829139395910402</v>
      </c>
      <c r="M660" s="6">
        <v>11</v>
      </c>
      <c r="N660" s="6">
        <v>7700000</v>
      </c>
      <c r="O660" s="6">
        <v>7850000</v>
      </c>
      <c r="P660" s="6">
        <f>O660-N660</f>
        <v>150000</v>
      </c>
      <c r="Q660" s="8">
        <f>P660/N660</f>
        <v>1.948051948051948E-2</v>
      </c>
      <c r="R660" s="6"/>
      <c r="S660" s="9">
        <f>(N660+R660)/F660</f>
        <v>67543.859649122809</v>
      </c>
      <c r="T660" s="6">
        <v>68860</v>
      </c>
      <c r="U660" s="5">
        <f>T660-S660</f>
        <v>1316.1403508771909</v>
      </c>
      <c r="V660" s="4">
        <f>U660/S660</f>
        <v>1.9485714285714256E-2</v>
      </c>
      <c r="W660" s="22">
        <f>S660*L660</f>
        <v>65402.138013027201</v>
      </c>
      <c r="X660" s="22">
        <f>T660*L660</f>
        <v>66676.545388023907</v>
      </c>
      <c r="Y660" s="22">
        <f>X660-W660</f>
        <v>1274.4073749967065</v>
      </c>
      <c r="Z660" s="8">
        <f>Y660/W660</f>
        <v>1.9485714285714363E-2</v>
      </c>
      <c r="AA660" s="10">
        <v>1073</v>
      </c>
      <c r="AB660" s="6">
        <v>1936</v>
      </c>
      <c r="AC660" s="6">
        <f>2016-AB660</f>
        <v>80</v>
      </c>
      <c r="AD660" s="6" t="s">
        <v>292</v>
      </c>
    </row>
    <row r="661" spans="1:30" x14ac:dyDescent="0.2">
      <c r="A661">
        <v>11</v>
      </c>
      <c r="B661" s="2" t="s">
        <v>2478</v>
      </c>
      <c r="C661" s="2" t="s">
        <v>22</v>
      </c>
      <c r="D661" s="2" t="s">
        <v>23</v>
      </c>
      <c r="E661" s="6" t="s">
        <v>2767</v>
      </c>
      <c r="F661" s="2">
        <v>149</v>
      </c>
      <c r="G661" s="2">
        <v>165</v>
      </c>
      <c r="H661" s="3">
        <v>42433</v>
      </c>
      <c r="I661" s="3">
        <v>42444</v>
      </c>
      <c r="J661" s="3" t="s">
        <v>2535</v>
      </c>
      <c r="K661" s="17">
        <f>IF(J661="Januar",238.19,IF(J661="Februar",240.59,IF(J661="Mars",245.99,IF(J661="April",250.79,IF(J661="Mai",256.52,IF(J661="Juni",259.83,IF(J661="Juli",265.66,IF(J661="August",272.21,IF(J661="September",275.91,IF(J661="Oktober",281.13,IF(J661="November",284.38,IF(J661="Desember",287.34,0))))))))))))</f>
        <v>245.99</v>
      </c>
      <c r="L661" s="20">
        <f>$K$2/K661</f>
        <v>0.96829139395910402</v>
      </c>
      <c r="M661" s="2">
        <v>11</v>
      </c>
      <c r="N661" s="2">
        <v>7200000</v>
      </c>
      <c r="O661" s="2">
        <v>8360000</v>
      </c>
      <c r="P661" s="2">
        <f>O661-N661</f>
        <v>1160000</v>
      </c>
      <c r="Q661" s="4">
        <f>P661/N661</f>
        <v>0.16111111111111112</v>
      </c>
      <c r="R661" s="2"/>
      <c r="S661" s="9">
        <f>(N661+R661)/F661</f>
        <v>48322.147651006715</v>
      </c>
      <c r="T661" s="2">
        <v>56107</v>
      </c>
      <c r="U661" s="5">
        <f>T661-S661</f>
        <v>7784.852348993285</v>
      </c>
      <c r="V661" s="4">
        <f>U661/S661</f>
        <v>0.16110319444444435</v>
      </c>
      <c r="W661" s="22">
        <f>S661*L661</f>
        <v>46789.919708090936</v>
      </c>
      <c r="X661" s="22">
        <f>T661*L661</f>
        <v>54327.925240863449</v>
      </c>
      <c r="Y661" s="22">
        <f>X661-W661</f>
        <v>7538.0055327725131</v>
      </c>
      <c r="Z661" s="8">
        <f>Y661/W661</f>
        <v>0.16110319444444435</v>
      </c>
      <c r="AA661" s="11">
        <v>1300</v>
      </c>
      <c r="AB661" s="2">
        <v>1995</v>
      </c>
      <c r="AC661" s="2">
        <f>2016-AB661</f>
        <v>21</v>
      </c>
      <c r="AD661" s="2" t="s">
        <v>1292</v>
      </c>
    </row>
    <row r="662" spans="1:30" x14ac:dyDescent="0.2">
      <c r="A662">
        <v>11</v>
      </c>
      <c r="B662" s="2" t="s">
        <v>344</v>
      </c>
      <c r="C662" s="2" t="s">
        <v>22</v>
      </c>
      <c r="D662" s="2" t="s">
        <v>23</v>
      </c>
      <c r="E662" s="6" t="s">
        <v>2767</v>
      </c>
      <c r="F662" s="2">
        <v>38</v>
      </c>
      <c r="G662" s="2">
        <v>43</v>
      </c>
      <c r="H662" s="3">
        <v>42432</v>
      </c>
      <c r="I662" s="3">
        <v>42444</v>
      </c>
      <c r="J662" s="3" t="s">
        <v>2535</v>
      </c>
      <c r="K662" s="17">
        <f>IF(J662="Januar",238.19,IF(J662="Februar",240.59,IF(J662="Mars",245.99,IF(J662="April",250.79,IF(J662="Mai",256.52,IF(J662="Juni",259.83,IF(J662="Juli",265.66,IF(J662="August",272.21,IF(J662="September",275.91,IF(J662="Oktober",281.13,IF(J662="November",284.38,IF(J662="Desember",287.34,0))))))))))))</f>
        <v>245.99</v>
      </c>
      <c r="L662" s="20">
        <f>$K$2/K662</f>
        <v>0.96829139395910402</v>
      </c>
      <c r="M662" s="2">
        <v>12</v>
      </c>
      <c r="N662" s="2">
        <v>2290000</v>
      </c>
      <c r="O662" s="2">
        <v>2780000</v>
      </c>
      <c r="P662" s="2">
        <f>O662-N662</f>
        <v>490000</v>
      </c>
      <c r="Q662" s="4">
        <f>P662/N662</f>
        <v>0.21397379912663755</v>
      </c>
      <c r="R662" s="2">
        <v>53033</v>
      </c>
      <c r="S662" s="9">
        <f>(N662+R662)/F662</f>
        <v>61658.76315789474</v>
      </c>
      <c r="T662" s="2">
        <v>74554</v>
      </c>
      <c r="U662" s="5">
        <f>T662-S662</f>
        <v>12895.23684210526</v>
      </c>
      <c r="V662" s="4">
        <f>U662/S662</f>
        <v>0.20913875306066959</v>
      </c>
      <c r="W662" s="22">
        <f>S662*L662</f>
        <v>59703.649727952143</v>
      </c>
      <c r="X662" s="22">
        <f>T662*L662</f>
        <v>72189.99658522704</v>
      </c>
      <c r="Y662" s="22">
        <f>X662-W662</f>
        <v>12486.346857274897</v>
      </c>
      <c r="Z662" s="8">
        <f>Y662/W662</f>
        <v>0.20913875306066959</v>
      </c>
      <c r="AA662" s="2">
        <v>404</v>
      </c>
      <c r="AB662" s="2">
        <v>1899</v>
      </c>
      <c r="AC662" s="2">
        <f>2016-AB662</f>
        <v>117</v>
      </c>
      <c r="AD662" s="2" t="s">
        <v>213</v>
      </c>
    </row>
    <row r="663" spans="1:30" x14ac:dyDescent="0.2">
      <c r="A663">
        <v>11</v>
      </c>
      <c r="B663" s="6" t="s">
        <v>2130</v>
      </c>
      <c r="C663" s="6" t="s">
        <v>22</v>
      </c>
      <c r="D663" s="6" t="s">
        <v>23</v>
      </c>
      <c r="E663" s="6" t="s">
        <v>2767</v>
      </c>
      <c r="F663" s="6">
        <v>96</v>
      </c>
      <c r="G663" s="6">
        <v>105</v>
      </c>
      <c r="H663" s="7">
        <v>42432</v>
      </c>
      <c r="I663" s="7">
        <v>42444</v>
      </c>
      <c r="J663" s="7" t="s">
        <v>2535</v>
      </c>
      <c r="K663" s="17">
        <f>IF(J663="Januar",238.19,IF(J663="Februar",240.59,IF(J663="Mars",245.99,IF(J663="April",250.79,IF(J663="Mai",256.52,IF(J663="Juni",259.83,IF(J663="Juli",265.66,IF(J663="August",272.21,IF(J663="September",275.91,IF(J663="Oktober",281.13,IF(J663="November",284.38,IF(J663="Desember",287.34,0))))))))))))</f>
        <v>245.99</v>
      </c>
      <c r="L663" s="20">
        <f>$K$2/K663</f>
        <v>0.96829139395910402</v>
      </c>
      <c r="M663" s="6">
        <v>12</v>
      </c>
      <c r="N663" s="6">
        <v>7400000</v>
      </c>
      <c r="O663" s="6">
        <v>7800000</v>
      </c>
      <c r="P663" s="6">
        <f>O663-N663</f>
        <v>400000</v>
      </c>
      <c r="Q663" s="8">
        <f>P663/N663</f>
        <v>5.4054054054054057E-2</v>
      </c>
      <c r="R663" s="6">
        <v>239307</v>
      </c>
      <c r="S663" s="9">
        <f>(N663+R663)/F663</f>
        <v>79576.114583333328</v>
      </c>
      <c r="T663" s="6">
        <v>83743</v>
      </c>
      <c r="U663" s="5">
        <f>T663-S663</f>
        <v>4166.8854166666715</v>
      </c>
      <c r="V663" s="4">
        <f>U663/S663</f>
        <v>5.2363519361114885E-2</v>
      </c>
      <c r="W663" s="22">
        <f>S663*L663</f>
        <v>77052.86691574521</v>
      </c>
      <c r="X663" s="22">
        <f>T663*L663</f>
        <v>81087.626204317246</v>
      </c>
      <c r="Y663" s="22">
        <f>X663-W663</f>
        <v>4034.7592885720369</v>
      </c>
      <c r="Z663" s="8">
        <f>Y663/W663</f>
        <v>5.2363519361114941E-2</v>
      </c>
      <c r="AA663" s="10">
        <v>1217</v>
      </c>
      <c r="AB663" s="6">
        <v>1923</v>
      </c>
      <c r="AC663" s="6">
        <f>2016-AB663</f>
        <v>93</v>
      </c>
      <c r="AD663" s="6" t="s">
        <v>2131</v>
      </c>
    </row>
    <row r="664" spans="1:30" x14ac:dyDescent="0.2">
      <c r="A664">
        <v>11</v>
      </c>
      <c r="B664" s="6" t="s">
        <v>557</v>
      </c>
      <c r="C664" s="6" t="s">
        <v>22</v>
      </c>
      <c r="D664" s="6" t="s">
        <v>23</v>
      </c>
      <c r="E664" s="6" t="s">
        <v>2767</v>
      </c>
      <c r="F664" s="6">
        <v>70</v>
      </c>
      <c r="G664" s="6">
        <v>78</v>
      </c>
      <c r="H664" s="7">
        <v>42430</v>
      </c>
      <c r="I664" s="7">
        <v>42444</v>
      </c>
      <c r="J664" s="3" t="s">
        <v>2535</v>
      </c>
      <c r="K664" s="17">
        <f>IF(J664="Januar",238.19,IF(J664="Februar",240.59,IF(J664="Mars",245.99,IF(J664="April",250.79,IF(J664="Mai",256.52,IF(J664="Juni",259.83,IF(J664="Juli",265.66,IF(J664="August",272.21,IF(J664="September",275.91,IF(J664="Oktober",281.13,IF(J664="November",284.38,IF(J664="Desember",287.34,0))))))))))))</f>
        <v>245.99</v>
      </c>
      <c r="L664" s="20">
        <f>$K$2/K664</f>
        <v>0.96829139395910402</v>
      </c>
      <c r="M664" s="6">
        <v>14</v>
      </c>
      <c r="N664" s="6">
        <v>3600000</v>
      </c>
      <c r="O664" s="6">
        <v>3500000</v>
      </c>
      <c r="P664" s="6">
        <f>O664-N664</f>
        <v>-100000</v>
      </c>
      <c r="Q664" s="8">
        <f>P664/N664</f>
        <v>-2.7777777777777776E-2</v>
      </c>
      <c r="R664" s="6">
        <v>14000</v>
      </c>
      <c r="S664" s="9">
        <f>(N664+R664)/F664</f>
        <v>51628.571428571428</v>
      </c>
      <c r="T664" s="6">
        <v>50200</v>
      </c>
      <c r="U664" s="5">
        <f>T664-S664</f>
        <v>-1428.5714285714275</v>
      </c>
      <c r="V664" s="4">
        <f>U664/S664</f>
        <v>-2.767017155506362E-2</v>
      </c>
      <c r="W664" s="22">
        <f>S664*L664</f>
        <v>49991.501396688596</v>
      </c>
      <c r="X664" s="22">
        <f>T664*L664</f>
        <v>48608.227976747025</v>
      </c>
      <c r="Y664" s="22">
        <f>X664-W664</f>
        <v>-1383.2734199415718</v>
      </c>
      <c r="Z664" s="8">
        <f>Y664/W664</f>
        <v>-2.7670171555063534E-2</v>
      </c>
      <c r="AA664" s="10">
        <v>12714</v>
      </c>
      <c r="AB664" s="6">
        <v>1991</v>
      </c>
      <c r="AC664" s="6">
        <f>2016-AB664</f>
        <v>25</v>
      </c>
      <c r="AD664" s="6" t="s">
        <v>191</v>
      </c>
    </row>
    <row r="665" spans="1:30" x14ac:dyDescent="0.2">
      <c r="A665">
        <v>11</v>
      </c>
      <c r="B665" s="6" t="s">
        <v>1868</v>
      </c>
      <c r="C665" s="6" t="s">
        <v>22</v>
      </c>
      <c r="D665" s="6" t="s">
        <v>23</v>
      </c>
      <c r="E665" s="6" t="s">
        <v>2767</v>
      </c>
      <c r="F665" s="6">
        <v>81</v>
      </c>
      <c r="G665" s="6"/>
      <c r="H665" s="7">
        <v>42427</v>
      </c>
      <c r="I665" s="7">
        <v>42444</v>
      </c>
      <c r="J665" s="7" t="s">
        <v>2535</v>
      </c>
      <c r="K665" s="17">
        <f>IF(J665="Januar",238.19,IF(J665="Februar",240.59,IF(J665="Mars",245.99,IF(J665="April",250.79,IF(J665="Mai",256.52,IF(J665="Juni",259.83,IF(J665="Juli",265.66,IF(J665="August",272.21,IF(J665="September",275.91,IF(J665="Oktober",281.13,IF(J665="November",284.38,IF(J665="Desember",287.34,0))))))))))))</f>
        <v>245.99</v>
      </c>
      <c r="L665" s="20">
        <f>$K$2/K665</f>
        <v>0.96829139395910402</v>
      </c>
      <c r="M665" s="6">
        <v>17</v>
      </c>
      <c r="N665" s="6">
        <v>3200000</v>
      </c>
      <c r="O665" s="6">
        <v>3200000</v>
      </c>
      <c r="P665" s="6">
        <f>O665-N665</f>
        <v>0</v>
      </c>
      <c r="Q665" s="8">
        <f>P665/N665</f>
        <v>0</v>
      </c>
      <c r="R665" s="6"/>
      <c r="S665" s="9">
        <f>(N665+R665)/F665</f>
        <v>39506.172839506173</v>
      </c>
      <c r="T665" s="6">
        <v>39506</v>
      </c>
      <c r="U665" s="5">
        <f>T665-S665</f>
        <v>-0.17283950617274968</v>
      </c>
      <c r="V665" s="4">
        <f>U665/S665</f>
        <v>-4.3749999999977262E-6</v>
      </c>
      <c r="W665" s="22">
        <f>S665*L665</f>
        <v>38253.487168754727</v>
      </c>
      <c r="X665" s="22">
        <f>T665*L665</f>
        <v>38253.319809748362</v>
      </c>
      <c r="Y665" s="22">
        <f>X665-W665</f>
        <v>-0.16735900636558654</v>
      </c>
      <c r="Z665" s="8">
        <f>Y665/W665</f>
        <v>-4.3750000000597231E-6</v>
      </c>
      <c r="AA665" s="10">
        <v>4575</v>
      </c>
      <c r="AB665" s="6">
        <v>2007</v>
      </c>
      <c r="AC665" s="6">
        <f>2016-AB665</f>
        <v>9</v>
      </c>
      <c r="AD665" s="6" t="s">
        <v>37</v>
      </c>
    </row>
    <row r="666" spans="1:30" x14ac:dyDescent="0.2">
      <c r="A666">
        <v>11</v>
      </c>
      <c r="B666" s="2" t="s">
        <v>2015</v>
      </c>
      <c r="C666" s="2" t="s">
        <v>22</v>
      </c>
      <c r="D666" s="2" t="s">
        <v>23</v>
      </c>
      <c r="E666" s="6" t="s">
        <v>2767</v>
      </c>
      <c r="F666" s="2">
        <v>88</v>
      </c>
      <c r="G666" s="2">
        <v>98</v>
      </c>
      <c r="H666" s="3">
        <v>42427</v>
      </c>
      <c r="I666" s="3">
        <v>42444</v>
      </c>
      <c r="J666" s="3" t="s">
        <v>2535</v>
      </c>
      <c r="K666" s="17">
        <f>IF(J666="Januar",238.19,IF(J666="Februar",240.59,IF(J666="Mars",245.99,IF(J666="April",250.79,IF(J666="Mai",256.52,IF(J666="Juni",259.83,IF(J666="Juli",265.66,IF(J666="August",272.21,IF(J666="September",275.91,IF(J666="Oktober",281.13,IF(J666="November",284.38,IF(J666="Desember",287.34,0))))))))))))</f>
        <v>245.99</v>
      </c>
      <c r="L666" s="20">
        <f>$K$2/K666</f>
        <v>0.96829139395910402</v>
      </c>
      <c r="M666" s="2">
        <v>17</v>
      </c>
      <c r="N666" s="2">
        <v>4450000</v>
      </c>
      <c r="O666" s="2">
        <v>4420000</v>
      </c>
      <c r="P666" s="2">
        <f>O666-N666</f>
        <v>-30000</v>
      </c>
      <c r="Q666" s="4">
        <f>P666/N666</f>
        <v>-6.7415730337078653E-3</v>
      </c>
      <c r="R666" s="2">
        <v>149545</v>
      </c>
      <c r="S666" s="9">
        <f>(N666+R666)/F666</f>
        <v>52267.556818181816</v>
      </c>
      <c r="T666" s="2">
        <v>51927</v>
      </c>
      <c r="U666" s="5">
        <f>T666-S666</f>
        <v>-340.5568181818162</v>
      </c>
      <c r="V666" s="4">
        <f>U666/S666</f>
        <v>-6.5156444822259216E-3</v>
      </c>
      <c r="W666" s="22">
        <f>S666*L666</f>
        <v>50610.225450313941</v>
      </c>
      <c r="X666" s="22">
        <f>T666*L666</f>
        <v>50280.467214114396</v>
      </c>
      <c r="Y666" s="22">
        <f>X666-W666</f>
        <v>-329.75823619954463</v>
      </c>
      <c r="Z666" s="8">
        <f>Y666/W666</f>
        <v>-6.5156444822258557E-3</v>
      </c>
      <c r="AA666" s="2">
        <v>371</v>
      </c>
      <c r="AB666" s="2">
        <v>1875</v>
      </c>
      <c r="AC666" s="2">
        <f>2016-AB666</f>
        <v>141</v>
      </c>
      <c r="AD666" s="2" t="s">
        <v>27</v>
      </c>
    </row>
    <row r="667" spans="1:30" x14ac:dyDescent="0.2">
      <c r="A667">
        <v>11</v>
      </c>
      <c r="B667" s="6" t="s">
        <v>654</v>
      </c>
      <c r="C667" s="6" t="s">
        <v>22</v>
      </c>
      <c r="D667" s="6" t="s">
        <v>23</v>
      </c>
      <c r="E667" s="6" t="s">
        <v>2767</v>
      </c>
      <c r="F667" s="6">
        <v>48</v>
      </c>
      <c r="G667" s="6">
        <v>54</v>
      </c>
      <c r="H667" s="7">
        <v>42417</v>
      </c>
      <c r="I667" s="7">
        <v>42444</v>
      </c>
      <c r="J667" s="3" t="s">
        <v>2535</v>
      </c>
      <c r="K667" s="17">
        <f>IF(J667="Januar",238.19,IF(J667="Februar",240.59,IF(J667="Mars",245.99,IF(J667="April",250.79,IF(J667="Mai",256.52,IF(J667="Juni",259.83,IF(J667="Juli",265.66,IF(J667="August",272.21,IF(J667="September",275.91,IF(J667="Oktober",281.13,IF(J667="November",284.38,IF(J667="Desember",287.34,0))))))))))))</f>
        <v>245.99</v>
      </c>
      <c r="L667" s="20">
        <f>$K$2/K667</f>
        <v>0.96829139395910402</v>
      </c>
      <c r="M667" s="6">
        <v>27</v>
      </c>
      <c r="N667" s="6">
        <v>4085000</v>
      </c>
      <c r="O667" s="6">
        <v>4000000</v>
      </c>
      <c r="P667" s="6">
        <f>O667-N667</f>
        <v>-85000</v>
      </c>
      <c r="Q667" s="8">
        <f>P667/N667</f>
        <v>-2.0807833537331701E-2</v>
      </c>
      <c r="R667" s="6"/>
      <c r="S667" s="9">
        <f>(N667+R667)/F667</f>
        <v>85104.166666666672</v>
      </c>
      <c r="T667" s="6">
        <v>83333</v>
      </c>
      <c r="U667" s="5">
        <f>T667-S667</f>
        <v>-1771.1666666666715</v>
      </c>
      <c r="V667" s="4">
        <f>U667/S667</f>
        <v>-2.0811750305997606E-2</v>
      </c>
      <c r="W667" s="22">
        <f>S667*L667</f>
        <v>82405.632173394581</v>
      </c>
      <c r="X667" s="22">
        <f>T667*L667</f>
        <v>80690.626732794015</v>
      </c>
      <c r="Y667" s="22">
        <f>X667-W667</f>
        <v>-1715.0054406005656</v>
      </c>
      <c r="Z667" s="8">
        <f>Y667/W667</f>
        <v>-2.0811750305997544E-2</v>
      </c>
      <c r="AA667" s="10">
        <v>3394</v>
      </c>
      <c r="AB667" s="6">
        <v>2012</v>
      </c>
      <c r="AC667" s="6">
        <f>2016-AB667</f>
        <v>4</v>
      </c>
      <c r="AD667" s="6" t="s">
        <v>27</v>
      </c>
    </row>
    <row r="668" spans="1:30" x14ac:dyDescent="0.2">
      <c r="A668">
        <v>11</v>
      </c>
      <c r="B668" s="2" t="s">
        <v>220</v>
      </c>
      <c r="C668" s="2" t="s">
        <v>22</v>
      </c>
      <c r="D668" s="2" t="s">
        <v>23</v>
      </c>
      <c r="E668" s="6" t="s">
        <v>2767</v>
      </c>
      <c r="F668" s="2">
        <v>33</v>
      </c>
      <c r="G668" s="2">
        <v>37</v>
      </c>
      <c r="H668" s="3">
        <v>42435</v>
      </c>
      <c r="I668" s="3">
        <v>42445</v>
      </c>
      <c r="J668" s="7" t="s">
        <v>2535</v>
      </c>
      <c r="K668" s="17">
        <f>IF(J668="Januar",238.19,IF(J668="Februar",240.59,IF(J668="Mars",245.99,IF(J668="April",250.79,IF(J668="Mai",256.52,IF(J668="Juni",259.83,IF(J668="Juli",265.66,IF(J668="August",272.21,IF(J668="September",275.91,IF(J668="Oktober",281.13,IF(J668="November",284.38,IF(J668="Desember",287.34,0))))))))))))</f>
        <v>245.99</v>
      </c>
      <c r="L668" s="20">
        <f>$K$2/K668</f>
        <v>0.96829139395910402</v>
      </c>
      <c r="M668" s="2">
        <v>10</v>
      </c>
      <c r="N668" s="2">
        <v>2490000</v>
      </c>
      <c r="O668" s="2">
        <v>2780000</v>
      </c>
      <c r="P668" s="2">
        <f>O668-N668</f>
        <v>290000</v>
      </c>
      <c r="Q668" s="4">
        <f>P668/N668</f>
        <v>0.11646586345381527</v>
      </c>
      <c r="R668" s="2">
        <v>2464</v>
      </c>
      <c r="S668" s="9">
        <f>(N668+R668)/F668</f>
        <v>75529.212121212127</v>
      </c>
      <c r="T668" s="2">
        <v>84317</v>
      </c>
      <c r="U668" s="5">
        <f>T668-S668</f>
        <v>8787.7878787878726</v>
      </c>
      <c r="V668" s="4">
        <f>U668/S668</f>
        <v>0.11634952400516106</v>
      </c>
      <c r="W668" s="22">
        <f>S668*L668</f>
        <v>73134.286089481349</v>
      </c>
      <c r="X668" s="22">
        <f>T668*L668</f>
        <v>81643.425464449771</v>
      </c>
      <c r="Y668" s="22">
        <f>X668-W668</f>
        <v>8509.1393749684212</v>
      </c>
      <c r="Z668" s="8">
        <f>Y668/W668</f>
        <v>0.11634952400516098</v>
      </c>
      <c r="AA668" s="11">
        <v>1237</v>
      </c>
      <c r="AB668" s="2">
        <v>1959</v>
      </c>
      <c r="AC668" s="2">
        <f>2016-AB668</f>
        <v>57</v>
      </c>
      <c r="AD668" s="2" t="s">
        <v>63</v>
      </c>
    </row>
    <row r="669" spans="1:30" x14ac:dyDescent="0.2">
      <c r="A669">
        <v>11</v>
      </c>
      <c r="B669" s="6" t="s">
        <v>779</v>
      </c>
      <c r="C669" s="6" t="s">
        <v>22</v>
      </c>
      <c r="D669" s="6" t="s">
        <v>23</v>
      </c>
      <c r="E669" s="6" t="s">
        <v>2767</v>
      </c>
      <c r="F669" s="6">
        <v>51</v>
      </c>
      <c r="G669" s="6"/>
      <c r="H669" s="7">
        <v>42435</v>
      </c>
      <c r="I669" s="7">
        <v>42445</v>
      </c>
      <c r="J669" s="3" t="s">
        <v>2535</v>
      </c>
      <c r="K669" s="17">
        <f>IF(J669="Januar",238.19,IF(J669="Februar",240.59,IF(J669="Mars",245.99,IF(J669="April",250.79,IF(J669="Mai",256.52,IF(J669="Juni",259.83,IF(J669="Juli",265.66,IF(J669="August",272.21,IF(J669="September",275.91,IF(J669="Oktober",281.13,IF(J669="November",284.38,IF(J669="Desember",287.34,0))))))))))))</f>
        <v>245.99</v>
      </c>
      <c r="L669" s="20">
        <f>$K$2/K669</f>
        <v>0.96829139395910402</v>
      </c>
      <c r="M669" s="6">
        <v>10</v>
      </c>
      <c r="N669" s="6">
        <v>2200000</v>
      </c>
      <c r="O669" s="6">
        <v>2620000</v>
      </c>
      <c r="P669" s="6">
        <f>O669-N669</f>
        <v>420000</v>
      </c>
      <c r="Q669" s="8">
        <f>P669/N669</f>
        <v>0.19090909090909092</v>
      </c>
      <c r="R669" s="6"/>
      <c r="S669" s="9">
        <f>(N669+R669)/F669</f>
        <v>43137.254901960783</v>
      </c>
      <c r="T669" s="6">
        <v>51373</v>
      </c>
      <c r="U669" s="5">
        <f>T669-S669</f>
        <v>8235.7450980392168</v>
      </c>
      <c r="V669" s="4">
        <f>U669/S669</f>
        <v>0.19091954545454548</v>
      </c>
      <c r="W669" s="22">
        <f>S669*L669</f>
        <v>41769.432680588798</v>
      </c>
      <c r="X669" s="22">
        <f>T669*L669</f>
        <v>49744.03378186105</v>
      </c>
      <c r="Y669" s="22">
        <f>X669-W669</f>
        <v>7974.601101272252</v>
      </c>
      <c r="Z669" s="8">
        <f>Y669/W669</f>
        <v>0.19091954545454551</v>
      </c>
      <c r="AA669" s="10">
        <v>3840</v>
      </c>
      <c r="AB669" s="6">
        <v>1986</v>
      </c>
      <c r="AC669" s="6">
        <f>2016-AB669</f>
        <v>30</v>
      </c>
      <c r="AD669" s="6" t="s">
        <v>40</v>
      </c>
    </row>
    <row r="670" spans="1:30" x14ac:dyDescent="0.2">
      <c r="A670">
        <v>11</v>
      </c>
      <c r="B670" s="2" t="s">
        <v>865</v>
      </c>
      <c r="C670" s="2" t="s">
        <v>22</v>
      </c>
      <c r="D670" s="2" t="s">
        <v>23</v>
      </c>
      <c r="E670" s="6" t="s">
        <v>2767</v>
      </c>
      <c r="F670" s="2">
        <v>53</v>
      </c>
      <c r="G670" s="2">
        <v>60</v>
      </c>
      <c r="H670" s="3">
        <v>42434</v>
      </c>
      <c r="I670" s="3">
        <v>42445</v>
      </c>
      <c r="J670" s="7" t="s">
        <v>2535</v>
      </c>
      <c r="K670" s="17">
        <f>IF(J670="Januar",238.19,IF(J670="Februar",240.59,IF(J670="Mars",245.99,IF(J670="April",250.79,IF(J670="Mai",256.52,IF(J670="Juni",259.83,IF(J670="Juli",265.66,IF(J670="August",272.21,IF(J670="September",275.91,IF(J670="Oktober",281.13,IF(J670="November",284.38,IF(J670="Desember",287.34,0))))))))))))</f>
        <v>245.99</v>
      </c>
      <c r="L670" s="20">
        <f>$K$2/K670</f>
        <v>0.96829139395910402</v>
      </c>
      <c r="M670" s="2">
        <v>11</v>
      </c>
      <c r="N670" s="2">
        <v>2550000</v>
      </c>
      <c r="O670" s="2">
        <v>2750000</v>
      </c>
      <c r="P670" s="2">
        <f>O670-N670</f>
        <v>200000</v>
      </c>
      <c r="Q670" s="4">
        <f>P670/N670</f>
        <v>7.8431372549019607E-2</v>
      </c>
      <c r="R670" s="2">
        <v>57079</v>
      </c>
      <c r="S670" s="9">
        <f>(N670+R670)/F670</f>
        <v>49190.169811320753</v>
      </c>
      <c r="T670" s="2">
        <v>52964</v>
      </c>
      <c r="U670" s="5">
        <f>T670-S670</f>
        <v>3773.8301886792469</v>
      </c>
      <c r="V670" s="4">
        <f>U670/S670</f>
        <v>7.6719194163276258E-2</v>
      </c>
      <c r="W670" s="22">
        <f>S670*L670</f>
        <v>47630.418095688809</v>
      </c>
      <c r="X670" s="22">
        <f>T670*L670</f>
        <v>51284.585389649983</v>
      </c>
      <c r="Y670" s="22">
        <f>X670-W670</f>
        <v>3654.1672939611744</v>
      </c>
      <c r="Z670" s="8">
        <f>Y670/W670</f>
        <v>7.6719194163276216E-2</v>
      </c>
      <c r="AA670" s="11">
        <v>1649</v>
      </c>
      <c r="AB670" s="2">
        <v>1934</v>
      </c>
      <c r="AC670" s="2">
        <f>2016-AB670</f>
        <v>82</v>
      </c>
      <c r="AD670" s="2" t="s">
        <v>123</v>
      </c>
    </row>
    <row r="671" spans="1:30" x14ac:dyDescent="0.2">
      <c r="A671">
        <v>11</v>
      </c>
      <c r="B671" s="2" t="s">
        <v>1038</v>
      </c>
      <c r="C671" s="2" t="s">
        <v>22</v>
      </c>
      <c r="D671" s="2" t="s">
        <v>23</v>
      </c>
      <c r="E671" s="6" t="s">
        <v>2767</v>
      </c>
      <c r="F671" s="2">
        <v>57</v>
      </c>
      <c r="G671" s="2">
        <v>64</v>
      </c>
      <c r="H671" s="3">
        <v>42434</v>
      </c>
      <c r="I671" s="3">
        <v>42445</v>
      </c>
      <c r="J671" s="7" t="s">
        <v>2535</v>
      </c>
      <c r="K671" s="17">
        <f>IF(J671="Januar",238.19,IF(J671="Februar",240.59,IF(J671="Mars",245.99,IF(J671="April",250.79,IF(J671="Mai",256.52,IF(J671="Juni",259.83,IF(J671="Juli",265.66,IF(J671="August",272.21,IF(J671="September",275.91,IF(J671="Oktober",281.13,IF(J671="November",284.38,IF(J671="Desember",287.34,0))))))))))))</f>
        <v>245.99</v>
      </c>
      <c r="L671" s="20">
        <f>$K$2/K671</f>
        <v>0.96829139395910402</v>
      </c>
      <c r="M671" s="2">
        <v>11</v>
      </c>
      <c r="N671" s="2">
        <v>3200000</v>
      </c>
      <c r="O671" s="2">
        <v>3830000</v>
      </c>
      <c r="P671" s="2">
        <f>O671-N671</f>
        <v>630000</v>
      </c>
      <c r="Q671" s="4">
        <f>P671/N671</f>
        <v>0.19687499999999999</v>
      </c>
      <c r="R671" s="2"/>
      <c r="S671" s="9">
        <f>(N671+R671)/F671</f>
        <v>56140.350877192985</v>
      </c>
      <c r="T671" s="2">
        <v>67193</v>
      </c>
      <c r="U671" s="5">
        <f>T671-S671</f>
        <v>11052.649122807015</v>
      </c>
      <c r="V671" s="4">
        <f>U671/S671</f>
        <v>0.19687531249999995</v>
      </c>
      <c r="W671" s="22">
        <f>S671*L671</f>
        <v>54360.218608230403</v>
      </c>
      <c r="X671" s="22">
        <f>T671*L671</f>
        <v>65062.403634294074</v>
      </c>
      <c r="Y671" s="22">
        <f>X671-W671</f>
        <v>10702.185026063671</v>
      </c>
      <c r="Z671" s="8">
        <f>Y671/W671</f>
        <v>0.19687531249999993</v>
      </c>
      <c r="AA671" s="2">
        <v>487</v>
      </c>
      <c r="AB671" s="2">
        <v>1892</v>
      </c>
      <c r="AC671" s="2">
        <f>2016-AB671</f>
        <v>124</v>
      </c>
      <c r="AD671" s="2" t="s">
        <v>50</v>
      </c>
    </row>
    <row r="672" spans="1:30" x14ac:dyDescent="0.2">
      <c r="A672">
        <v>11</v>
      </c>
      <c r="B672" s="2" t="s">
        <v>1442</v>
      </c>
      <c r="C672" s="2" t="s">
        <v>22</v>
      </c>
      <c r="D672" s="2" t="s">
        <v>23</v>
      </c>
      <c r="E672" s="6" t="s">
        <v>2767</v>
      </c>
      <c r="F672" s="2">
        <v>68</v>
      </c>
      <c r="G672" s="2">
        <v>78</v>
      </c>
      <c r="H672" s="3">
        <v>42434</v>
      </c>
      <c r="I672" s="3">
        <v>42445</v>
      </c>
      <c r="J672" s="3" t="s">
        <v>2535</v>
      </c>
      <c r="K672" s="17">
        <f>IF(J672="Januar",238.19,IF(J672="Februar",240.59,IF(J672="Mars",245.99,IF(J672="April",250.79,IF(J672="Mai",256.52,IF(J672="Juni",259.83,IF(J672="Juli",265.66,IF(J672="August",272.21,IF(J672="September",275.91,IF(J672="Oktober",281.13,IF(J672="November",284.38,IF(J672="Desember",287.34,0))))))))))))</f>
        <v>245.99</v>
      </c>
      <c r="L672" s="20">
        <f>$K$2/K672</f>
        <v>0.96829139395910402</v>
      </c>
      <c r="M672" s="2">
        <v>11</v>
      </c>
      <c r="N672" s="2">
        <v>3950000</v>
      </c>
      <c r="O672" s="2">
        <v>5020000</v>
      </c>
      <c r="P672" s="2">
        <f>O672-N672</f>
        <v>1070000</v>
      </c>
      <c r="Q672" s="4">
        <f>P672/N672</f>
        <v>0.27088607594936709</v>
      </c>
      <c r="R672" s="2"/>
      <c r="S672" s="9">
        <f>(N672+R672)/F672</f>
        <v>58088.23529411765</v>
      </c>
      <c r="T672" s="2">
        <v>73824</v>
      </c>
      <c r="U672" s="5">
        <f>T672-S672</f>
        <v>15735.76470588235</v>
      </c>
      <c r="V672" s="4">
        <f>U672/S672</f>
        <v>0.27089417721518982</v>
      </c>
      <c r="W672" s="22">
        <f>S672*L672</f>
        <v>56246.338325565601</v>
      </c>
      <c r="X672" s="22">
        <f>T672*L672</f>
        <v>71483.1438676369</v>
      </c>
      <c r="Y672" s="22">
        <f>X672-W672</f>
        <v>15236.805542071299</v>
      </c>
      <c r="Z672" s="8">
        <f>Y672/W672</f>
        <v>0.27089417721518999</v>
      </c>
      <c r="AA672" s="11">
        <v>4043</v>
      </c>
      <c r="AB672" s="2">
        <v>2012</v>
      </c>
      <c r="AC672" s="2">
        <f>2016-AB672</f>
        <v>4</v>
      </c>
      <c r="AD672" s="2" t="s">
        <v>27</v>
      </c>
    </row>
    <row r="673" spans="1:30" x14ac:dyDescent="0.2">
      <c r="A673">
        <v>11</v>
      </c>
      <c r="B673" s="2" t="s">
        <v>1842</v>
      </c>
      <c r="C673" s="2" t="s">
        <v>22</v>
      </c>
      <c r="D673" s="2" t="s">
        <v>23</v>
      </c>
      <c r="E673" s="6" t="s">
        <v>2767</v>
      </c>
      <c r="F673" s="2">
        <v>80</v>
      </c>
      <c r="G673" s="2">
        <v>92</v>
      </c>
      <c r="H673" s="3">
        <v>42434</v>
      </c>
      <c r="I673" s="3">
        <v>42445</v>
      </c>
      <c r="J673" s="7" t="s">
        <v>2535</v>
      </c>
      <c r="K673" s="17">
        <f>IF(J673="Januar",238.19,IF(J673="Februar",240.59,IF(J673="Mars",245.99,IF(J673="April",250.79,IF(J673="Mai",256.52,IF(J673="Juni",259.83,IF(J673="Juli",265.66,IF(J673="August",272.21,IF(J673="September",275.91,IF(J673="Oktober",281.13,IF(J673="November",284.38,IF(J673="Desember",287.34,0))))))))))))</f>
        <v>245.99</v>
      </c>
      <c r="L673" s="20">
        <f>$K$2/K673</f>
        <v>0.96829139395910402</v>
      </c>
      <c r="M673" s="2">
        <v>11</v>
      </c>
      <c r="N673" s="2">
        <v>5100000</v>
      </c>
      <c r="O673" s="2">
        <v>5750000</v>
      </c>
      <c r="P673" s="2">
        <f>O673-N673</f>
        <v>650000</v>
      </c>
      <c r="Q673" s="4">
        <f>P673/N673</f>
        <v>0.12745098039215685</v>
      </c>
      <c r="R673" s="2"/>
      <c r="S673" s="9">
        <f>(N673+R673)/F673</f>
        <v>63750</v>
      </c>
      <c r="T673" s="2">
        <v>71875</v>
      </c>
      <c r="U673" s="5">
        <f>T673-S673</f>
        <v>8125</v>
      </c>
      <c r="V673" s="4">
        <f>U673/S673</f>
        <v>0.12745098039215685</v>
      </c>
      <c r="W673" s="22">
        <f>S673*L673</f>
        <v>61728.576364892884</v>
      </c>
      <c r="X673" s="22">
        <f>T673*L673</f>
        <v>69595.943940810597</v>
      </c>
      <c r="Y673" s="22">
        <f>X673-W673</f>
        <v>7867.3675759177131</v>
      </c>
      <c r="Z673" s="8">
        <f>Y673/W673</f>
        <v>0.12745098039215674</v>
      </c>
      <c r="AA673" s="11">
        <v>1422</v>
      </c>
      <c r="AB673" s="2">
        <v>2013</v>
      </c>
      <c r="AC673" s="2">
        <f>2016-AB673</f>
        <v>3</v>
      </c>
      <c r="AD673" s="2" t="s">
        <v>50</v>
      </c>
    </row>
    <row r="674" spans="1:30" x14ac:dyDescent="0.2">
      <c r="A674">
        <v>11</v>
      </c>
      <c r="B674" s="2" t="s">
        <v>1442</v>
      </c>
      <c r="C674" s="2" t="s">
        <v>22</v>
      </c>
      <c r="D674" s="2" t="s">
        <v>23</v>
      </c>
      <c r="E674" s="6" t="s">
        <v>2767</v>
      </c>
      <c r="F674" s="2">
        <v>85</v>
      </c>
      <c r="G674" s="2">
        <v>100</v>
      </c>
      <c r="H674" s="3">
        <v>42434</v>
      </c>
      <c r="I674" s="3">
        <v>42445</v>
      </c>
      <c r="J674" s="7" t="s">
        <v>2535</v>
      </c>
      <c r="K674" s="17">
        <f>IF(J674="Januar",238.19,IF(J674="Februar",240.59,IF(J674="Mars",245.99,IF(J674="April",250.79,IF(J674="Mai",256.52,IF(J674="Juni",259.83,IF(J674="Juli",265.66,IF(J674="August",272.21,IF(J674="September",275.91,IF(J674="Oktober",281.13,IF(J674="November",284.38,IF(J674="Desember",287.34,0))))))))))))</f>
        <v>245.99</v>
      </c>
      <c r="L674" s="20">
        <f>$K$2/K674</f>
        <v>0.96829139395910402</v>
      </c>
      <c r="M674" s="2">
        <v>11</v>
      </c>
      <c r="N674" s="2">
        <v>5490000</v>
      </c>
      <c r="O674" s="2">
        <v>6210000</v>
      </c>
      <c r="P674" s="2">
        <f>O674-N674</f>
        <v>720000</v>
      </c>
      <c r="Q674" s="4">
        <f>P674/N674</f>
        <v>0.13114754098360656</v>
      </c>
      <c r="R674" s="2"/>
      <c r="S674" s="9">
        <f>(N674+R674)/F674</f>
        <v>64588.23529411765</v>
      </c>
      <c r="T674" s="2">
        <v>73059</v>
      </c>
      <c r="U674" s="5">
        <f>T674-S674</f>
        <v>8470.7647058823495</v>
      </c>
      <c r="V674" s="4">
        <f>U674/S674</f>
        <v>0.13115027322404366</v>
      </c>
      <c r="W674" s="22">
        <f>S674*L674</f>
        <v>62540.23238629978</v>
      </c>
      <c r="X674" s="22">
        <f>T674*L674</f>
        <v>70742.400951258183</v>
      </c>
      <c r="Y674" s="22">
        <f>X674-W674</f>
        <v>8202.1685649584033</v>
      </c>
      <c r="Z674" s="8">
        <f>Y674/W674</f>
        <v>0.13115027322404371</v>
      </c>
      <c r="AA674" s="11">
        <v>4043</v>
      </c>
      <c r="AB674" s="2">
        <v>2012</v>
      </c>
      <c r="AC674" s="2">
        <f>2016-AB674</f>
        <v>4</v>
      </c>
      <c r="AD674" s="2" t="s">
        <v>50</v>
      </c>
    </row>
    <row r="675" spans="1:30" x14ac:dyDescent="0.2">
      <c r="A675">
        <v>11</v>
      </c>
      <c r="B675" s="2" t="s">
        <v>2414</v>
      </c>
      <c r="C675" s="2" t="s">
        <v>22</v>
      </c>
      <c r="D675" s="2" t="s">
        <v>23</v>
      </c>
      <c r="E675" s="6" t="s">
        <v>2767</v>
      </c>
      <c r="F675" s="2">
        <v>130</v>
      </c>
      <c r="G675" s="2">
        <v>140</v>
      </c>
      <c r="H675" s="3">
        <v>42434</v>
      </c>
      <c r="I675" s="3">
        <v>42445</v>
      </c>
      <c r="J675" s="3" t="s">
        <v>2535</v>
      </c>
      <c r="K675" s="17">
        <f>IF(J675="Januar",238.19,IF(J675="Februar",240.59,IF(J675="Mars",245.99,IF(J675="April",250.79,IF(J675="Mai",256.52,IF(J675="Juni",259.83,IF(J675="Juli",265.66,IF(J675="August",272.21,IF(J675="September",275.91,IF(J675="Oktober",281.13,IF(J675="November",284.38,IF(J675="Desember",287.34,0))))))))))))</f>
        <v>245.99</v>
      </c>
      <c r="L675" s="20">
        <f>$K$2/K675</f>
        <v>0.96829139395910402</v>
      </c>
      <c r="M675" s="2">
        <v>11</v>
      </c>
      <c r="N675" s="2">
        <v>7100000</v>
      </c>
      <c r="O675" s="2">
        <v>7700000</v>
      </c>
      <c r="P675" s="2">
        <f>O675-N675</f>
        <v>600000</v>
      </c>
      <c r="Q675" s="4">
        <f>P675/N675</f>
        <v>8.4507042253521125E-2</v>
      </c>
      <c r="R675" s="2">
        <v>17399</v>
      </c>
      <c r="S675" s="9">
        <f>(N675+R675)/F675</f>
        <v>54749.223076923074</v>
      </c>
      <c r="T675" s="2">
        <v>59365</v>
      </c>
      <c r="U675" s="5">
        <f>T675-S675</f>
        <v>4615.7769230769263</v>
      </c>
      <c r="V675" s="4">
        <f>U675/S675</f>
        <v>8.4307624175629398E-2</v>
      </c>
      <c r="W675" s="22">
        <f>S675*L675</f>
        <v>53013.20153133179</v>
      </c>
      <c r="X675" s="22">
        <f>T675*L675</f>
        <v>57482.618602382208</v>
      </c>
      <c r="Y675" s="22">
        <f>X675-W675</f>
        <v>4469.4170710504186</v>
      </c>
      <c r="Z675" s="8">
        <f>Y675/W675</f>
        <v>8.4307624175629342E-2</v>
      </c>
      <c r="AA675" s="11">
        <v>14085</v>
      </c>
      <c r="AB675" s="2">
        <v>1983</v>
      </c>
      <c r="AC675" s="2">
        <f>2016-AB675</f>
        <v>33</v>
      </c>
      <c r="AD675" s="2" t="s">
        <v>46</v>
      </c>
    </row>
    <row r="676" spans="1:30" x14ac:dyDescent="0.2">
      <c r="A676">
        <v>11</v>
      </c>
      <c r="B676" s="6" t="s">
        <v>2471</v>
      </c>
      <c r="C676" s="6" t="s">
        <v>22</v>
      </c>
      <c r="D676" s="6" t="s">
        <v>23</v>
      </c>
      <c r="E676" s="6" t="s">
        <v>2767</v>
      </c>
      <c r="F676" s="6">
        <v>146</v>
      </c>
      <c r="G676" s="6">
        <v>160</v>
      </c>
      <c r="H676" s="7">
        <v>42434</v>
      </c>
      <c r="I676" s="7">
        <v>42445</v>
      </c>
      <c r="J676" s="7" t="s">
        <v>2535</v>
      </c>
      <c r="K676" s="17">
        <f>IF(J676="Januar",238.19,IF(J676="Februar",240.59,IF(J676="Mars",245.99,IF(J676="April",250.79,IF(J676="Mai",256.52,IF(J676="Juni",259.83,IF(J676="Juli",265.66,IF(J676="August",272.21,IF(J676="September",275.91,IF(J676="Oktober",281.13,IF(J676="November",284.38,IF(J676="Desember",287.34,0))))))))))))</f>
        <v>245.99</v>
      </c>
      <c r="L676" s="20">
        <f>$K$2/K676</f>
        <v>0.96829139395910402</v>
      </c>
      <c r="M676" s="6">
        <v>11</v>
      </c>
      <c r="N676" s="6">
        <v>7500000</v>
      </c>
      <c r="O676" s="6">
        <v>8700000</v>
      </c>
      <c r="P676" s="6">
        <f>O676-N676</f>
        <v>1200000</v>
      </c>
      <c r="Q676" s="8">
        <f>P676/N676</f>
        <v>0.16</v>
      </c>
      <c r="R676" s="6"/>
      <c r="S676" s="9">
        <f>(N676+R676)/F676</f>
        <v>51369.863013698632</v>
      </c>
      <c r="T676" s="6">
        <v>59589</v>
      </c>
      <c r="U676" s="5">
        <f>T676-S676</f>
        <v>8219.1369863013679</v>
      </c>
      <c r="V676" s="4">
        <f>U676/S676</f>
        <v>0.15999919999999995</v>
      </c>
      <c r="W676" s="22">
        <f>S676*L676</f>
        <v>49740.99626502247</v>
      </c>
      <c r="X676" s="22">
        <f>T676*L676</f>
        <v>57699.515874629047</v>
      </c>
      <c r="Y676" s="22">
        <f>X676-W676</f>
        <v>7958.5196096065774</v>
      </c>
      <c r="Z676" s="8">
        <f>Y676/W676</f>
        <v>0.1599991999999999</v>
      </c>
      <c r="AA676" s="6">
        <v>768</v>
      </c>
      <c r="AB676" s="6">
        <v>1902</v>
      </c>
      <c r="AC676" s="6">
        <f>2016-AB676</f>
        <v>114</v>
      </c>
      <c r="AD676" s="6" t="s">
        <v>108</v>
      </c>
    </row>
    <row r="677" spans="1:30" x14ac:dyDescent="0.2">
      <c r="A677">
        <v>11</v>
      </c>
      <c r="B677" s="6" t="s">
        <v>999</v>
      </c>
      <c r="C677" s="6" t="s">
        <v>22</v>
      </c>
      <c r="D677" s="6" t="s">
        <v>23</v>
      </c>
      <c r="E677" s="6" t="s">
        <v>2767</v>
      </c>
      <c r="F677" s="6">
        <v>56</v>
      </c>
      <c r="G677" s="6">
        <v>62</v>
      </c>
      <c r="H677" s="7">
        <v>42433</v>
      </c>
      <c r="I677" s="7">
        <v>42445</v>
      </c>
      <c r="J677" s="3" t="s">
        <v>2535</v>
      </c>
      <c r="K677" s="17">
        <f>IF(J677="Januar",238.19,IF(J677="Februar",240.59,IF(J677="Mars",245.99,IF(J677="April",250.79,IF(J677="Mai",256.52,IF(J677="Juni",259.83,IF(J677="Juli",265.66,IF(J677="August",272.21,IF(J677="September",275.91,IF(J677="Oktober",281.13,IF(J677="November",284.38,IF(J677="Desember",287.34,0))))))))))))</f>
        <v>245.99</v>
      </c>
      <c r="L677" s="20">
        <f>$K$2/K677</f>
        <v>0.96829139395910402</v>
      </c>
      <c r="M677" s="6">
        <v>12</v>
      </c>
      <c r="N677" s="6">
        <v>2650000</v>
      </c>
      <c r="O677" s="6">
        <v>3250000</v>
      </c>
      <c r="P677" s="6">
        <f>O677-N677</f>
        <v>600000</v>
      </c>
      <c r="Q677" s="8">
        <f>P677/N677</f>
        <v>0.22641509433962265</v>
      </c>
      <c r="R677" s="6"/>
      <c r="S677" s="9">
        <f>(N677+R677)/F677</f>
        <v>47321.428571428572</v>
      </c>
      <c r="T677" s="6">
        <v>58036</v>
      </c>
      <c r="U677" s="5">
        <f>T677-S677</f>
        <v>10714.571428571428</v>
      </c>
      <c r="V677" s="4">
        <f>U677/S677</f>
        <v>0.22642113207547168</v>
      </c>
      <c r="W677" s="22">
        <f>S677*L677</f>
        <v>45820.932035564743</v>
      </c>
      <c r="X677" s="22">
        <f>T677*L677</f>
        <v>56195.75933981056</v>
      </c>
      <c r="Y677" s="22">
        <f>X677-W677</f>
        <v>10374.827304245817</v>
      </c>
      <c r="Z677" s="8">
        <f>Y677/W677</f>
        <v>0.22642113207547168</v>
      </c>
      <c r="AA677" s="10">
        <v>10305</v>
      </c>
      <c r="AB677" s="6">
        <v>1991</v>
      </c>
      <c r="AC677" s="6">
        <f>2016-AB677</f>
        <v>25</v>
      </c>
      <c r="AD677" s="6" t="s">
        <v>37</v>
      </c>
    </row>
    <row r="678" spans="1:30" x14ac:dyDescent="0.2">
      <c r="A678">
        <v>11</v>
      </c>
      <c r="B678" s="6" t="s">
        <v>1594</v>
      </c>
      <c r="C678" s="6" t="s">
        <v>22</v>
      </c>
      <c r="D678" s="6" t="s">
        <v>23</v>
      </c>
      <c r="E678" s="6" t="s">
        <v>2767</v>
      </c>
      <c r="F678" s="6">
        <v>83</v>
      </c>
      <c r="G678" s="6">
        <v>95</v>
      </c>
      <c r="H678" s="7">
        <v>42433</v>
      </c>
      <c r="I678" s="7">
        <v>42445</v>
      </c>
      <c r="J678" s="3" t="s">
        <v>2535</v>
      </c>
      <c r="K678" s="17">
        <f>IF(J678="Januar",238.19,IF(J678="Februar",240.59,IF(J678="Mars",245.99,IF(J678="April",250.79,IF(J678="Mai",256.52,IF(J678="Juni",259.83,IF(J678="Juli",265.66,IF(J678="August",272.21,IF(J678="September",275.91,IF(J678="Oktober",281.13,IF(J678="November",284.38,IF(J678="Desember",287.34,0))))))))))))</f>
        <v>245.99</v>
      </c>
      <c r="L678" s="20">
        <f>$K$2/K678</f>
        <v>0.96829139395910402</v>
      </c>
      <c r="M678" s="6">
        <v>12</v>
      </c>
      <c r="N678" s="6">
        <v>4690000</v>
      </c>
      <c r="O678" s="6">
        <v>4650000</v>
      </c>
      <c r="P678" s="6">
        <f>O678-N678</f>
        <v>-40000</v>
      </c>
      <c r="Q678" s="8">
        <f>P678/N678</f>
        <v>-8.5287846481876331E-3</v>
      </c>
      <c r="R678" s="6"/>
      <c r="S678" s="9">
        <f>(N678+R678)/F678</f>
        <v>56506.024096385539</v>
      </c>
      <c r="T678" s="6">
        <v>56024</v>
      </c>
      <c r="U678" s="5">
        <f>T678-S678</f>
        <v>-482.02409638553945</v>
      </c>
      <c r="V678" s="4">
        <f>U678/S678</f>
        <v>-8.5304904051172227E-3</v>
      </c>
      <c r="W678" s="22">
        <f>S678*L678</f>
        <v>54714.296839375878</v>
      </c>
      <c r="X678" s="22">
        <f>T678*L678</f>
        <v>54247.557055164842</v>
      </c>
      <c r="Y678" s="22">
        <f>X678-W678</f>
        <v>-466.73978421103675</v>
      </c>
      <c r="Z678" s="8">
        <f>Y678/W678</f>
        <v>-8.5304904051173181E-3</v>
      </c>
      <c r="AA678" s="6">
        <v>546</v>
      </c>
      <c r="AB678" s="6">
        <v>2001</v>
      </c>
      <c r="AC678" s="6">
        <f>2016-AB678</f>
        <v>15</v>
      </c>
      <c r="AD678" s="6" t="s">
        <v>460</v>
      </c>
    </row>
    <row r="679" spans="1:30" x14ac:dyDescent="0.2">
      <c r="A679">
        <v>11</v>
      </c>
      <c r="B679" s="6" t="s">
        <v>2330</v>
      </c>
      <c r="C679" s="6" t="s">
        <v>22</v>
      </c>
      <c r="D679" s="6" t="s">
        <v>23</v>
      </c>
      <c r="E679" s="6" t="s">
        <v>2767</v>
      </c>
      <c r="F679" s="6">
        <v>115</v>
      </c>
      <c r="G679" s="6">
        <v>127</v>
      </c>
      <c r="H679" s="7">
        <v>42433</v>
      </c>
      <c r="I679" s="7">
        <v>42445</v>
      </c>
      <c r="J679" s="3" t="s">
        <v>2535</v>
      </c>
      <c r="K679" s="17">
        <f>IF(J679="Januar",238.19,IF(J679="Februar",240.59,IF(J679="Mars",245.99,IF(J679="April",250.79,IF(J679="Mai",256.52,IF(J679="Juni",259.83,IF(J679="Juli",265.66,IF(J679="August",272.21,IF(J679="September",275.91,IF(J679="Oktober",281.13,IF(J679="November",284.38,IF(J679="Desember",287.34,0))))))))))))</f>
        <v>245.99</v>
      </c>
      <c r="L679" s="20">
        <f>$K$2/K679</f>
        <v>0.96829139395910402</v>
      </c>
      <c r="M679" s="6">
        <v>12</v>
      </c>
      <c r="N679" s="6">
        <v>3650000</v>
      </c>
      <c r="O679" s="6">
        <v>3590000</v>
      </c>
      <c r="P679" s="6">
        <f>O679-N679</f>
        <v>-60000</v>
      </c>
      <c r="Q679" s="8">
        <f>P679/N679</f>
        <v>-1.643835616438356E-2</v>
      </c>
      <c r="R679" s="6">
        <v>10000</v>
      </c>
      <c r="S679" s="9">
        <f>(N679+R679)/F679</f>
        <v>31826.08695652174</v>
      </c>
      <c r="T679" s="6">
        <v>31304</v>
      </c>
      <c r="U679" s="5">
        <f>T679-S679</f>
        <v>-522.08695652173992</v>
      </c>
      <c r="V679" s="4">
        <f>U679/S679</f>
        <v>-1.6404371584699477E-2</v>
      </c>
      <c r="W679" s="22">
        <f>S679*L679</f>
        <v>30816.926103394093</v>
      </c>
      <c r="X679" s="22">
        <f>T679*L679</f>
        <v>30311.393796495791</v>
      </c>
      <c r="Y679" s="22">
        <f>X679-W679</f>
        <v>-505.53230689830161</v>
      </c>
      <c r="Z679" s="8">
        <f>Y679/W679</f>
        <v>-1.6404371584699477E-2</v>
      </c>
      <c r="AA679" s="10">
        <v>13063</v>
      </c>
      <c r="AB679" s="6">
        <v>2000</v>
      </c>
      <c r="AC679" s="6">
        <f>2016-AB679</f>
        <v>16</v>
      </c>
      <c r="AD679" s="6" t="s">
        <v>151</v>
      </c>
    </row>
    <row r="680" spans="1:30" x14ac:dyDescent="0.2">
      <c r="A680">
        <v>11</v>
      </c>
      <c r="B680" s="2" t="s">
        <v>2381</v>
      </c>
      <c r="C680" s="2" t="s">
        <v>22</v>
      </c>
      <c r="D680" s="2" t="s">
        <v>23</v>
      </c>
      <c r="E680" s="6" t="s">
        <v>2767</v>
      </c>
      <c r="F680" s="2">
        <v>123</v>
      </c>
      <c r="G680" s="2">
        <v>135</v>
      </c>
      <c r="H680" s="3">
        <v>42431</v>
      </c>
      <c r="I680" s="3">
        <v>42445</v>
      </c>
      <c r="J680" s="7" t="s">
        <v>2535</v>
      </c>
      <c r="K680" s="17">
        <f>IF(J680="Januar",238.19,IF(J680="Februar",240.59,IF(J680="Mars",245.99,IF(J680="April",250.79,IF(J680="Mai",256.52,IF(J680="Juni",259.83,IF(J680="Juli",265.66,IF(J680="August",272.21,IF(J680="September",275.91,IF(J680="Oktober",281.13,IF(J680="November",284.38,IF(J680="Desember",287.34,0))))))))))))</f>
        <v>245.99</v>
      </c>
      <c r="L680" s="20">
        <f>$K$2/K680</f>
        <v>0.96829139395910402</v>
      </c>
      <c r="M680" s="2">
        <v>14</v>
      </c>
      <c r="N680" s="2">
        <v>5800000</v>
      </c>
      <c r="O680" s="2">
        <v>7350000</v>
      </c>
      <c r="P680" s="2">
        <f>O680-N680</f>
        <v>1550000</v>
      </c>
      <c r="Q680" s="4">
        <f>P680/N680</f>
        <v>0.26724137931034481</v>
      </c>
      <c r="R680" s="2"/>
      <c r="S680" s="9">
        <f>(N680+R680)/F680</f>
        <v>47154.471544715445</v>
      </c>
      <c r="T680" s="2">
        <v>59756</v>
      </c>
      <c r="U680" s="5">
        <f>T680-S680</f>
        <v>12601.528455284555</v>
      </c>
      <c r="V680" s="4">
        <f>U680/S680</f>
        <v>0.26723931034482767</v>
      </c>
      <c r="W680" s="22">
        <f>S680*L680</f>
        <v>45659.268983437425</v>
      </c>
      <c r="X680" s="22">
        <f>T680*L680</f>
        <v>57861.220537420217</v>
      </c>
      <c r="Y680" s="22">
        <f>X680-W680</f>
        <v>12201.951553982792</v>
      </c>
      <c r="Z680" s="8">
        <f>Y680/W680</f>
        <v>0.26723931034482751</v>
      </c>
      <c r="AA680" s="11">
        <v>14085</v>
      </c>
      <c r="AB680" s="2">
        <v>1983</v>
      </c>
      <c r="AC680" s="2">
        <f>2016-AB680</f>
        <v>33</v>
      </c>
      <c r="AD680" s="2" t="s">
        <v>1870</v>
      </c>
    </row>
    <row r="681" spans="1:30" x14ac:dyDescent="0.2">
      <c r="A681">
        <v>11</v>
      </c>
      <c r="B681" s="2" t="s">
        <v>365</v>
      </c>
      <c r="C681" s="2" t="s">
        <v>22</v>
      </c>
      <c r="D681" s="2" t="s">
        <v>23</v>
      </c>
      <c r="E681" s="6" t="s">
        <v>2767</v>
      </c>
      <c r="F681" s="2">
        <v>39</v>
      </c>
      <c r="G681" s="2"/>
      <c r="H681" s="3">
        <v>42430</v>
      </c>
      <c r="I681" s="3">
        <v>42445</v>
      </c>
      <c r="J681" s="3" t="s">
        <v>2535</v>
      </c>
      <c r="K681" s="17">
        <f>IF(J681="Januar",238.19,IF(J681="Februar",240.59,IF(J681="Mars",245.99,IF(J681="April",250.79,IF(J681="Mai",256.52,IF(J681="Juni",259.83,IF(J681="Juli",265.66,IF(J681="August",272.21,IF(J681="September",275.91,IF(J681="Oktober",281.13,IF(J681="November",284.38,IF(J681="Desember",287.34,0))))))))))))</f>
        <v>245.99</v>
      </c>
      <c r="L681" s="20">
        <f>$K$2/K681</f>
        <v>0.96829139395910402</v>
      </c>
      <c r="M681" s="2">
        <v>15</v>
      </c>
      <c r="N681" s="2">
        <v>2150000</v>
      </c>
      <c r="O681" s="2">
        <v>2300000</v>
      </c>
      <c r="P681" s="2">
        <f>O681-N681</f>
        <v>150000</v>
      </c>
      <c r="Q681" s="4">
        <f>P681/N681</f>
        <v>6.9767441860465115E-2</v>
      </c>
      <c r="R681" s="2">
        <v>194488</v>
      </c>
      <c r="S681" s="9">
        <f>(N681+R681)/F681</f>
        <v>60115.076923076922</v>
      </c>
      <c r="T681" s="2">
        <v>63961</v>
      </c>
      <c r="U681" s="5">
        <f>T681-S681</f>
        <v>3845.923076923078</v>
      </c>
      <c r="V681" s="4">
        <f>U681/S681</f>
        <v>6.3976015232323671E-2</v>
      </c>
      <c r="W681" s="22">
        <f>S681*L681</f>
        <v>58208.91163180492</v>
      </c>
      <c r="X681" s="22">
        <f>T681*L681</f>
        <v>61932.885849018254</v>
      </c>
      <c r="Y681" s="22">
        <f>X681-W681</f>
        <v>3723.9742172133338</v>
      </c>
      <c r="Z681" s="8">
        <f>Y681/W681</f>
        <v>6.3976015232323671E-2</v>
      </c>
      <c r="AA681" s="11">
        <v>1248</v>
      </c>
      <c r="AB681" s="2">
        <v>1939</v>
      </c>
      <c r="AC681" s="2">
        <f>2016-AB681</f>
        <v>77</v>
      </c>
      <c r="AD681" s="2" t="s">
        <v>366</v>
      </c>
    </row>
    <row r="682" spans="1:30" x14ac:dyDescent="0.2">
      <c r="A682">
        <v>11</v>
      </c>
      <c r="B682" s="2" t="s">
        <v>609</v>
      </c>
      <c r="C682" s="2" t="s">
        <v>22</v>
      </c>
      <c r="D682" s="2" t="s">
        <v>23</v>
      </c>
      <c r="E682" s="6" t="s">
        <v>2767</v>
      </c>
      <c r="F682" s="2">
        <v>47</v>
      </c>
      <c r="G682" s="2">
        <v>52</v>
      </c>
      <c r="H682" s="3">
        <v>42428</v>
      </c>
      <c r="I682" s="3">
        <v>42445</v>
      </c>
      <c r="J682" s="7" t="s">
        <v>2535</v>
      </c>
      <c r="K682" s="17">
        <f>IF(J682="Januar",238.19,IF(J682="Februar",240.59,IF(J682="Mars",245.99,IF(J682="April",250.79,IF(J682="Mai",256.52,IF(J682="Juni",259.83,IF(J682="Juli",265.66,IF(J682="August",272.21,IF(J682="September",275.91,IF(J682="Oktober",281.13,IF(J682="November",284.38,IF(J682="Desember",287.34,0))))))))))))</f>
        <v>245.99</v>
      </c>
      <c r="L682" s="20">
        <f>$K$2/K682</f>
        <v>0.96829139395910402</v>
      </c>
      <c r="M682" s="2">
        <v>17</v>
      </c>
      <c r="N682" s="2">
        <v>3490000</v>
      </c>
      <c r="O682" s="2">
        <v>3425000</v>
      </c>
      <c r="P682" s="2">
        <f>O682-N682</f>
        <v>-65000</v>
      </c>
      <c r="Q682" s="4">
        <f>P682/N682</f>
        <v>-1.8624641833810889E-2</v>
      </c>
      <c r="R682" s="2"/>
      <c r="S682" s="9">
        <f>(N682+R682)/F682</f>
        <v>74255.319148936163</v>
      </c>
      <c r="T682" s="2">
        <v>72872</v>
      </c>
      <c r="U682" s="5">
        <f>T682-S682</f>
        <v>-1383.3191489361634</v>
      </c>
      <c r="V682" s="4">
        <f>U682/S682</f>
        <v>-1.8629226361031429E-2</v>
      </c>
      <c r="W682" s="22">
        <f>S682*L682</f>
        <v>71900.786487601552</v>
      </c>
      <c r="X682" s="22">
        <f>T682*L682</f>
        <v>70561.330460587822</v>
      </c>
      <c r="Y682" s="22">
        <f>X682-W682</f>
        <v>-1339.4560270137299</v>
      </c>
      <c r="Z682" s="8">
        <f>Y682/W682</f>
        <v>-1.8629226361031578E-2</v>
      </c>
      <c r="AA682" s="11">
        <v>4131</v>
      </c>
      <c r="AB682" s="2">
        <v>2011</v>
      </c>
      <c r="AC682" s="2">
        <f>2016-AB682</f>
        <v>5</v>
      </c>
      <c r="AD682" s="2" t="s">
        <v>27</v>
      </c>
    </row>
    <row r="683" spans="1:30" x14ac:dyDescent="0.2">
      <c r="A683">
        <v>11</v>
      </c>
      <c r="B683" s="2" t="s">
        <v>1304</v>
      </c>
      <c r="C683" s="2" t="s">
        <v>22</v>
      </c>
      <c r="D683" s="2" t="s">
        <v>23</v>
      </c>
      <c r="E683" s="6" t="s">
        <v>2767</v>
      </c>
      <c r="F683" s="2">
        <v>65</v>
      </c>
      <c r="G683" s="2">
        <v>77</v>
      </c>
      <c r="H683" s="3">
        <v>42428</v>
      </c>
      <c r="I683" s="3">
        <v>42445</v>
      </c>
      <c r="J683" s="7" t="s">
        <v>2535</v>
      </c>
      <c r="K683" s="17">
        <f>IF(J683="Januar",238.19,IF(J683="Februar",240.59,IF(J683="Mars",245.99,IF(J683="April",250.79,IF(J683="Mai",256.52,IF(J683="Juni",259.83,IF(J683="Juli",265.66,IF(J683="August",272.21,IF(J683="September",275.91,IF(J683="Oktober",281.13,IF(J683="November",284.38,IF(J683="Desember",287.34,0))))))))))))</f>
        <v>245.99</v>
      </c>
      <c r="L683" s="20">
        <f>$K$2/K683</f>
        <v>0.96829139395910402</v>
      </c>
      <c r="M683" s="2">
        <v>17</v>
      </c>
      <c r="N683" s="2">
        <v>3100000</v>
      </c>
      <c r="O683" s="2">
        <v>3300000</v>
      </c>
      <c r="P683" s="2">
        <f>O683-N683</f>
        <v>200000</v>
      </c>
      <c r="Q683" s="4">
        <f>P683/N683</f>
        <v>6.4516129032258063E-2</v>
      </c>
      <c r="R683" s="2">
        <v>66471</v>
      </c>
      <c r="S683" s="9">
        <f>(N683+R683)/F683</f>
        <v>48714.938461538462</v>
      </c>
      <c r="T683" s="2">
        <v>51792</v>
      </c>
      <c r="U683" s="5">
        <f>T683-S683</f>
        <v>3077.0615384615376</v>
      </c>
      <c r="V683" s="4">
        <f>U683/S683</f>
        <v>6.3164639751950968E-2</v>
      </c>
      <c r="W683" s="22">
        <f>S683*L683</f>
        <v>47170.255669555045</v>
      </c>
      <c r="X683" s="22">
        <f>T683*L683</f>
        <v>50149.747875929912</v>
      </c>
      <c r="Y683" s="22">
        <f>X683-W683</f>
        <v>2979.4922063748672</v>
      </c>
      <c r="Z683" s="8">
        <f>Y683/W683</f>
        <v>6.3164639751950968E-2</v>
      </c>
      <c r="AA683" s="2">
        <v>663</v>
      </c>
      <c r="AB683" s="2">
        <v>1898</v>
      </c>
      <c r="AC683" s="2">
        <f>2016-AB683</f>
        <v>118</v>
      </c>
      <c r="AD683" s="2" t="s">
        <v>29</v>
      </c>
    </row>
    <row r="684" spans="1:30" x14ac:dyDescent="0.2">
      <c r="A684">
        <v>11</v>
      </c>
      <c r="B684" s="2" t="s">
        <v>369</v>
      </c>
      <c r="C684" s="2" t="s">
        <v>22</v>
      </c>
      <c r="D684" s="2" t="s">
        <v>23</v>
      </c>
      <c r="E684" s="6" t="s">
        <v>2767</v>
      </c>
      <c r="F684" s="2">
        <v>58</v>
      </c>
      <c r="G684" s="2">
        <v>63</v>
      </c>
      <c r="H684" s="3">
        <v>42426</v>
      </c>
      <c r="I684" s="3">
        <v>42445</v>
      </c>
      <c r="J684" s="3" t="s">
        <v>2535</v>
      </c>
      <c r="K684" s="17">
        <f>IF(J684="Januar",238.19,IF(J684="Februar",240.59,IF(J684="Mars",245.99,IF(J684="April",250.79,IF(J684="Mai",256.52,IF(J684="Juni",259.83,IF(J684="Juli",265.66,IF(J684="August",272.21,IF(J684="September",275.91,IF(J684="Oktober",281.13,IF(J684="November",284.38,IF(J684="Desember",287.34,0))))))))))))</f>
        <v>245.99</v>
      </c>
      <c r="L684" s="20">
        <f>$K$2/K684</f>
        <v>0.96829139395910402</v>
      </c>
      <c r="M684" s="2">
        <v>19</v>
      </c>
      <c r="N684" s="2">
        <v>3750000</v>
      </c>
      <c r="O684" s="2">
        <v>4100000</v>
      </c>
      <c r="P684" s="2">
        <f>O684-N684</f>
        <v>350000</v>
      </c>
      <c r="Q684" s="4">
        <f>P684/N684</f>
        <v>9.3333333333333338E-2</v>
      </c>
      <c r="R684" s="2"/>
      <c r="S684" s="9">
        <f>(N684+R684)/F684</f>
        <v>64655.172413793101</v>
      </c>
      <c r="T684" s="2">
        <v>70690</v>
      </c>
      <c r="U684" s="5">
        <f>T684-S684</f>
        <v>6034.8275862068986</v>
      </c>
      <c r="V684" s="4">
        <f>U684/S684</f>
        <v>9.3338666666666695E-2</v>
      </c>
      <c r="W684" s="22">
        <f>S684*L684</f>
        <v>62605.047023217929</v>
      </c>
      <c r="X684" s="22">
        <f>T684*L684</f>
        <v>68448.518638969064</v>
      </c>
      <c r="Y684" s="22">
        <f>X684-W684</f>
        <v>5843.4716157511357</v>
      </c>
      <c r="Z684" s="8">
        <f>Y684/W684</f>
        <v>9.333866666666675E-2</v>
      </c>
      <c r="AA684" s="2">
        <v>269</v>
      </c>
      <c r="AB684" s="2">
        <v>1874</v>
      </c>
      <c r="AC684" s="2">
        <f>2016-AB684</f>
        <v>142</v>
      </c>
      <c r="AD684" s="2" t="s">
        <v>27</v>
      </c>
    </row>
    <row r="685" spans="1:30" x14ac:dyDescent="0.2">
      <c r="A685">
        <v>11</v>
      </c>
      <c r="B685" s="6" t="s">
        <v>1986</v>
      </c>
      <c r="C685" s="6" t="s">
        <v>22</v>
      </c>
      <c r="D685" s="6" t="s">
        <v>23</v>
      </c>
      <c r="E685" s="6" t="s">
        <v>2767</v>
      </c>
      <c r="F685" s="6">
        <v>86</v>
      </c>
      <c r="G685" s="6">
        <v>95</v>
      </c>
      <c r="H685" s="7">
        <v>42436</v>
      </c>
      <c r="I685" s="7">
        <v>42446</v>
      </c>
      <c r="J685" s="3" t="s">
        <v>2535</v>
      </c>
      <c r="K685" s="17">
        <f>IF(J685="Januar",238.19,IF(J685="Februar",240.59,IF(J685="Mars",245.99,IF(J685="April",250.79,IF(J685="Mai",256.52,IF(J685="Juni",259.83,IF(J685="Juli",265.66,IF(J685="August",272.21,IF(J685="September",275.91,IF(J685="Oktober",281.13,IF(J685="November",284.38,IF(J685="Desember",287.34,0))))))))))))</f>
        <v>245.99</v>
      </c>
      <c r="L685" s="20">
        <f>$K$2/K685</f>
        <v>0.96829139395910402</v>
      </c>
      <c r="M685" s="6">
        <v>10</v>
      </c>
      <c r="N685" s="6">
        <v>5700000</v>
      </c>
      <c r="O685" s="6">
        <v>5800000</v>
      </c>
      <c r="P685" s="6">
        <f>O685-N685</f>
        <v>100000</v>
      </c>
      <c r="Q685" s="8">
        <f>P685/N685</f>
        <v>1.7543859649122806E-2</v>
      </c>
      <c r="R685" s="6">
        <v>168612</v>
      </c>
      <c r="S685" s="9">
        <f>(N685+R685)/F685</f>
        <v>68239.674418604656</v>
      </c>
      <c r="T685" s="6">
        <v>69402</v>
      </c>
      <c r="U685" s="5">
        <f>T685-S685</f>
        <v>1162.3255813953438</v>
      </c>
      <c r="V685" s="4">
        <f>U685/S685</f>
        <v>1.7032988379534982E-2</v>
      </c>
      <c r="W685" s="22">
        <f>S685*L685</f>
        <v>66075.88946610612</v>
      </c>
      <c r="X685" s="22">
        <f>T685*L685</f>
        <v>67201.359323549739</v>
      </c>
      <c r="Y685" s="22">
        <f>X685-W685</f>
        <v>1125.4698574436188</v>
      </c>
      <c r="Z685" s="8">
        <f>Y685/W685</f>
        <v>1.7032988379534913E-2</v>
      </c>
      <c r="AA685" s="10">
        <v>3683</v>
      </c>
      <c r="AB685" s="6">
        <v>1936</v>
      </c>
      <c r="AC685" s="6">
        <f>2016-AB685</f>
        <v>80</v>
      </c>
      <c r="AD685" s="6" t="s">
        <v>621</v>
      </c>
    </row>
    <row r="686" spans="1:30" x14ac:dyDescent="0.2">
      <c r="A686">
        <v>11</v>
      </c>
      <c r="B686" s="2" t="s">
        <v>780</v>
      </c>
      <c r="C686" s="2" t="s">
        <v>22</v>
      </c>
      <c r="D686" s="2" t="s">
        <v>23</v>
      </c>
      <c r="E686" s="6" t="s">
        <v>2767</v>
      </c>
      <c r="F686" s="2">
        <v>51</v>
      </c>
      <c r="G686" s="2">
        <v>56</v>
      </c>
      <c r="H686" s="3">
        <v>42435</v>
      </c>
      <c r="I686" s="3">
        <v>42446</v>
      </c>
      <c r="J686" s="7" t="s">
        <v>2535</v>
      </c>
      <c r="K686" s="17">
        <f>IF(J686="Januar",238.19,IF(J686="Februar",240.59,IF(J686="Mars",245.99,IF(J686="April",250.79,IF(J686="Mai",256.52,IF(J686="Juni",259.83,IF(J686="Juli",265.66,IF(J686="August",272.21,IF(J686="September",275.91,IF(J686="Oktober",281.13,IF(J686="November",284.38,IF(J686="Desember",287.34,0))))))))))))</f>
        <v>245.99</v>
      </c>
      <c r="L686" s="20">
        <f>$K$2/K686</f>
        <v>0.96829139395910402</v>
      </c>
      <c r="M686" s="2">
        <v>11</v>
      </c>
      <c r="N686" s="2">
        <v>2850000</v>
      </c>
      <c r="O686" s="2">
        <v>2950000</v>
      </c>
      <c r="P686" s="2">
        <f>O686-N686</f>
        <v>100000</v>
      </c>
      <c r="Q686" s="4">
        <f>P686/N686</f>
        <v>3.5087719298245612E-2</v>
      </c>
      <c r="R686" s="2">
        <v>83745</v>
      </c>
      <c r="S686" s="9">
        <f>(N686+R686)/F686</f>
        <v>57524.411764705881</v>
      </c>
      <c r="T686" s="2">
        <v>59485</v>
      </c>
      <c r="U686" s="5">
        <f>T686-S686</f>
        <v>1960.5882352941189</v>
      </c>
      <c r="V686" s="4">
        <f>U686/S686</f>
        <v>3.4082716800539946E-2</v>
      </c>
      <c r="W686" s="22">
        <f>S686*L686</f>
        <v>55700.392854324542</v>
      </c>
      <c r="X686" s="22">
        <f>T686*L686</f>
        <v>57598.813569657301</v>
      </c>
      <c r="Y686" s="22">
        <f>X686-W686</f>
        <v>1898.4207153327588</v>
      </c>
      <c r="Z686" s="8">
        <f>Y686/W686</f>
        <v>3.4082716800539883E-2</v>
      </c>
      <c r="AA686" s="2">
        <v>494</v>
      </c>
      <c r="AB686" s="2">
        <v>1895</v>
      </c>
      <c r="AC686" s="2">
        <f>2016-AB686</f>
        <v>121</v>
      </c>
      <c r="AD686" s="2" t="s">
        <v>65</v>
      </c>
    </row>
    <row r="687" spans="1:30" x14ac:dyDescent="0.2">
      <c r="A687">
        <v>11</v>
      </c>
      <c r="B687" s="6" t="s">
        <v>693</v>
      </c>
      <c r="C687" s="6" t="s">
        <v>22</v>
      </c>
      <c r="D687" s="6" t="s">
        <v>23</v>
      </c>
      <c r="E687" s="6" t="s">
        <v>2767</v>
      </c>
      <c r="F687" s="6">
        <v>49</v>
      </c>
      <c r="G687" s="6">
        <v>55</v>
      </c>
      <c r="H687" s="7">
        <v>42421</v>
      </c>
      <c r="I687" s="7">
        <v>42446</v>
      </c>
      <c r="J687" s="3" t="s">
        <v>2535</v>
      </c>
      <c r="K687" s="17">
        <f>IF(J687="Januar",238.19,IF(J687="Februar",240.59,IF(J687="Mars",245.99,IF(J687="April",250.79,IF(J687="Mai",256.52,IF(J687="Juni",259.83,IF(J687="Juli",265.66,IF(J687="August",272.21,IF(J687="September",275.91,IF(J687="Oktober",281.13,IF(J687="November",284.38,IF(J687="Desember",287.34,0))))))))))))</f>
        <v>245.99</v>
      </c>
      <c r="L687" s="20">
        <f>$K$2/K687</f>
        <v>0.96829139395910402</v>
      </c>
      <c r="M687" s="6">
        <v>25</v>
      </c>
      <c r="N687" s="6">
        <v>2650000</v>
      </c>
      <c r="O687" s="6">
        <v>2755000</v>
      </c>
      <c r="P687" s="6">
        <f>O687-N687</f>
        <v>105000</v>
      </c>
      <c r="Q687" s="8">
        <f>P687/N687</f>
        <v>3.962264150943396E-2</v>
      </c>
      <c r="R687" s="6">
        <v>80000</v>
      </c>
      <c r="S687" s="9">
        <f>(N687+R687)/F687</f>
        <v>55714.285714285717</v>
      </c>
      <c r="T687" s="6">
        <v>57857</v>
      </c>
      <c r="U687" s="5">
        <f>T687-S687</f>
        <v>2142.7142857142826</v>
      </c>
      <c r="V687" s="4">
        <f>U687/S687</f>
        <v>3.8458974358974302E-2</v>
      </c>
      <c r="W687" s="22">
        <f>S687*L687</f>
        <v>53947.66337772151</v>
      </c>
      <c r="X687" s="22">
        <f>T687*L687</f>
        <v>56022.435180291883</v>
      </c>
      <c r="Y687" s="22">
        <f>X687-W687</f>
        <v>2074.7718025703725</v>
      </c>
      <c r="Z687" s="8">
        <f>Y687/W687</f>
        <v>3.8458974358974378E-2</v>
      </c>
      <c r="AA687" s="6"/>
      <c r="AB687" s="6">
        <v>1930</v>
      </c>
      <c r="AC687" s="6">
        <f>2016-AB687</f>
        <v>86</v>
      </c>
      <c r="AD687" s="6" t="s">
        <v>191</v>
      </c>
    </row>
    <row r="688" spans="1:30" x14ac:dyDescent="0.2">
      <c r="A688">
        <v>11</v>
      </c>
      <c r="B688" s="6" t="s">
        <v>2399</v>
      </c>
      <c r="C688" s="6" t="s">
        <v>22</v>
      </c>
      <c r="D688" s="6" t="s">
        <v>23</v>
      </c>
      <c r="E688" s="6" t="s">
        <v>2767</v>
      </c>
      <c r="F688" s="6">
        <v>126</v>
      </c>
      <c r="G688" s="6">
        <v>139</v>
      </c>
      <c r="H688" s="7">
        <v>42420</v>
      </c>
      <c r="I688" s="7">
        <v>42446</v>
      </c>
      <c r="J688" s="7" t="s">
        <v>2535</v>
      </c>
      <c r="K688" s="17">
        <f>IF(J688="Januar",238.19,IF(J688="Februar",240.59,IF(J688="Mars",245.99,IF(J688="April",250.79,IF(J688="Mai",256.52,IF(J688="Juni",259.83,IF(J688="Juli",265.66,IF(J688="August",272.21,IF(J688="September",275.91,IF(J688="Oktober",281.13,IF(J688="November",284.38,IF(J688="Desember",287.34,0))))))))))))</f>
        <v>245.99</v>
      </c>
      <c r="L688" s="20">
        <f>$K$2/K688</f>
        <v>0.96829139395910402</v>
      </c>
      <c r="M688" s="6">
        <v>26</v>
      </c>
      <c r="N688" s="6">
        <v>7000000</v>
      </c>
      <c r="O688" s="6">
        <v>7100000</v>
      </c>
      <c r="P688" s="6">
        <f>O688-N688</f>
        <v>100000</v>
      </c>
      <c r="Q688" s="8">
        <f>P688/N688</f>
        <v>1.4285714285714285E-2</v>
      </c>
      <c r="R688" s="6"/>
      <c r="S688" s="9">
        <f>(N688+R688)/F688</f>
        <v>55555.555555555555</v>
      </c>
      <c r="T688" s="6">
        <v>56349</v>
      </c>
      <c r="U688" s="5">
        <f>T688-S688</f>
        <v>793.44444444444525</v>
      </c>
      <c r="V688" s="4">
        <f>U688/S688</f>
        <v>1.4282000000000015E-2</v>
      </c>
      <c r="W688" s="22">
        <f>S688*L688</f>
        <v>53793.966331061332</v>
      </c>
      <c r="X688" s="22">
        <f>T688*L688</f>
        <v>54562.25175820155</v>
      </c>
      <c r="Y688" s="22">
        <f>X688-W688</f>
        <v>768.28542714021751</v>
      </c>
      <c r="Z688" s="8">
        <f>Y688/W688</f>
        <v>1.4281999999999993E-2</v>
      </c>
      <c r="AA688" s="6">
        <v>508</v>
      </c>
      <c r="AB688" s="6">
        <v>1966</v>
      </c>
      <c r="AC688" s="6">
        <f>2016-AB688</f>
        <v>50</v>
      </c>
      <c r="AD688" s="6" t="s">
        <v>494</v>
      </c>
    </row>
    <row r="689" spans="1:30" x14ac:dyDescent="0.2">
      <c r="A689">
        <v>11</v>
      </c>
      <c r="B689" s="6" t="s">
        <v>1395</v>
      </c>
      <c r="C689" s="6" t="s">
        <v>22</v>
      </c>
      <c r="D689" s="6" t="s">
        <v>23</v>
      </c>
      <c r="E689" s="6" t="s">
        <v>2767</v>
      </c>
      <c r="F689" s="6">
        <v>67</v>
      </c>
      <c r="G689" s="6">
        <v>74</v>
      </c>
      <c r="H689" s="7">
        <v>42436</v>
      </c>
      <c r="I689" s="7">
        <v>42447</v>
      </c>
      <c r="J689" s="7" t="s">
        <v>2535</v>
      </c>
      <c r="K689" s="17">
        <f>IF(J689="Januar",238.19,IF(J689="Februar",240.59,IF(J689="Mars",245.99,IF(J689="April",250.79,IF(J689="Mai",256.52,IF(J689="Juni",259.83,IF(J689="Juli",265.66,IF(J689="August",272.21,IF(J689="September",275.91,IF(J689="Oktober",281.13,IF(J689="November",284.38,IF(J689="Desember",287.34,0))))))))))))</f>
        <v>245.99</v>
      </c>
      <c r="L689" s="20">
        <f>$K$2/K689</f>
        <v>0.96829139395910402</v>
      </c>
      <c r="M689" s="6">
        <v>11</v>
      </c>
      <c r="N689" s="6">
        <v>3150000</v>
      </c>
      <c r="O689" s="6">
        <v>3320000</v>
      </c>
      <c r="P689" s="6">
        <f>O689-N689</f>
        <v>170000</v>
      </c>
      <c r="Q689" s="8">
        <f>P689/N689</f>
        <v>5.3968253968253971E-2</v>
      </c>
      <c r="R689" s="6">
        <v>88754</v>
      </c>
      <c r="S689" s="9">
        <f>(N689+R689)/F689</f>
        <v>48339.611940298506</v>
      </c>
      <c r="T689" s="6">
        <v>50877</v>
      </c>
      <c r="U689" s="5">
        <f>T689-S689</f>
        <v>2537.3880597014941</v>
      </c>
      <c r="V689" s="4">
        <f>U689/S689</f>
        <v>5.24908653142536E-2</v>
      </c>
      <c r="W689" s="22">
        <f>S689*L689</f>
        <v>46806.830229113788</v>
      </c>
      <c r="X689" s="22">
        <f>T689*L689</f>
        <v>49263.761250457334</v>
      </c>
      <c r="Y689" s="22">
        <f>X689-W689</f>
        <v>2456.9310213435456</v>
      </c>
      <c r="Z689" s="8">
        <f>Y689/W689</f>
        <v>5.2490865314253593E-2</v>
      </c>
      <c r="AA689" s="10">
        <v>7813</v>
      </c>
      <c r="AB689" s="6">
        <v>1956</v>
      </c>
      <c r="AC689" s="6">
        <f>2016-AB689</f>
        <v>60</v>
      </c>
      <c r="AD689" s="6" t="s">
        <v>181</v>
      </c>
    </row>
    <row r="690" spans="1:30" x14ac:dyDescent="0.2">
      <c r="A690">
        <v>11</v>
      </c>
      <c r="B690" s="2" t="s">
        <v>340</v>
      </c>
      <c r="C690" s="2" t="s">
        <v>22</v>
      </c>
      <c r="D690" s="2" t="s">
        <v>23</v>
      </c>
      <c r="E690" s="6" t="s">
        <v>2767</v>
      </c>
      <c r="F690" s="2">
        <v>46</v>
      </c>
      <c r="G690" s="2">
        <v>51</v>
      </c>
      <c r="H690" s="3">
        <v>42434</v>
      </c>
      <c r="I690" s="3">
        <v>42447</v>
      </c>
      <c r="J690" s="3" t="s">
        <v>2535</v>
      </c>
      <c r="K690" s="17">
        <f>IF(J690="Januar",238.19,IF(J690="Februar",240.59,IF(J690="Mars",245.99,IF(J690="April",250.79,IF(J690="Mai",256.52,IF(J690="Juni",259.83,IF(J690="Juli",265.66,IF(J690="August",272.21,IF(J690="September",275.91,IF(J690="Oktober",281.13,IF(J690="November",284.38,IF(J690="Desember",287.34,0))))))))))))</f>
        <v>245.99</v>
      </c>
      <c r="L690" s="20">
        <f>$K$2/K690</f>
        <v>0.96829139395910402</v>
      </c>
      <c r="M690" s="2">
        <v>13</v>
      </c>
      <c r="N690" s="2">
        <v>2690000</v>
      </c>
      <c r="O690" s="2">
        <v>2700000</v>
      </c>
      <c r="P690" s="2">
        <f>O690-N690</f>
        <v>10000</v>
      </c>
      <c r="Q690" s="4">
        <f>P690/N690</f>
        <v>3.7174721189591076E-3</v>
      </c>
      <c r="R690" s="2"/>
      <c r="S690" s="9">
        <f>(N690+R690)/F690</f>
        <v>58478.260869565216</v>
      </c>
      <c r="T690" s="2">
        <v>58696</v>
      </c>
      <c r="U690" s="5">
        <f>T690-S690</f>
        <v>217.73913043478387</v>
      </c>
      <c r="V690" s="4">
        <f>U690/S690</f>
        <v>3.7234200743494639E-3</v>
      </c>
      <c r="W690" s="22">
        <f>S690*L690</f>
        <v>56623.996733695429</v>
      </c>
      <c r="X690" s="22">
        <f>T690*L690</f>
        <v>56834.831659823569</v>
      </c>
      <c r="Y690" s="22">
        <f>X690-W690</f>
        <v>210.83492612814007</v>
      </c>
      <c r="Z690" s="8">
        <f>Y690/W690</f>
        <v>3.7234200743494644E-3</v>
      </c>
      <c r="AA690" s="11">
        <v>3309</v>
      </c>
      <c r="AB690" s="2">
        <v>1962</v>
      </c>
      <c r="AC690" s="2">
        <f>2016-AB690</f>
        <v>54</v>
      </c>
      <c r="AD690" s="2" t="s">
        <v>37</v>
      </c>
    </row>
    <row r="691" spans="1:30" x14ac:dyDescent="0.2">
      <c r="A691">
        <v>11</v>
      </c>
      <c r="B691" s="2" t="s">
        <v>1776</v>
      </c>
      <c r="C691" s="2" t="s">
        <v>22</v>
      </c>
      <c r="D691" s="2" t="s">
        <v>23</v>
      </c>
      <c r="E691" s="6" t="s">
        <v>2767</v>
      </c>
      <c r="F691" s="2">
        <v>78</v>
      </c>
      <c r="G691" s="2">
        <v>90</v>
      </c>
      <c r="H691" s="3">
        <v>42434</v>
      </c>
      <c r="I691" s="3">
        <v>42447</v>
      </c>
      <c r="J691" s="7" t="s">
        <v>2535</v>
      </c>
      <c r="K691" s="17">
        <f>IF(J691="Januar",238.19,IF(J691="Februar",240.59,IF(J691="Mars",245.99,IF(J691="April",250.79,IF(J691="Mai",256.52,IF(J691="Juni",259.83,IF(J691="Juli",265.66,IF(J691="August",272.21,IF(J691="September",275.91,IF(J691="Oktober",281.13,IF(J691="November",284.38,IF(J691="Desember",287.34,0))))))))))))</f>
        <v>245.99</v>
      </c>
      <c r="L691" s="20">
        <f>$K$2/K691</f>
        <v>0.96829139395910402</v>
      </c>
      <c r="M691" s="2">
        <v>13</v>
      </c>
      <c r="N691" s="2">
        <v>4800000</v>
      </c>
      <c r="O691" s="2">
        <v>4850000</v>
      </c>
      <c r="P691" s="2">
        <f>O691-N691</f>
        <v>50000</v>
      </c>
      <c r="Q691" s="4">
        <f>P691/N691</f>
        <v>1.0416666666666666E-2</v>
      </c>
      <c r="R691" s="2"/>
      <c r="S691" s="9">
        <f>(N691+R691)/F691</f>
        <v>61538.461538461539</v>
      </c>
      <c r="T691" s="2">
        <v>62179</v>
      </c>
      <c r="U691" s="5">
        <f>T691-S691</f>
        <v>640.53846153846098</v>
      </c>
      <c r="V691" s="4">
        <f>U691/S691</f>
        <v>1.0408749999999991E-2</v>
      </c>
      <c r="W691" s="22">
        <f>S691*L691</f>
        <v>59587.16270517563</v>
      </c>
      <c r="X691" s="22">
        <f>T691*L691</f>
        <v>60207.390584983128</v>
      </c>
      <c r="Y691" s="22">
        <f>X691-W691</f>
        <v>620.22787980749854</v>
      </c>
      <c r="Z691" s="8">
        <f>Y691/W691</f>
        <v>1.0408750000000029E-2</v>
      </c>
      <c r="AA691" s="11">
        <v>6928</v>
      </c>
      <c r="AB691" s="2">
        <v>1996</v>
      </c>
      <c r="AC691" s="2">
        <f>2016-AB691</f>
        <v>20</v>
      </c>
      <c r="AD691" s="2" t="s">
        <v>383</v>
      </c>
    </row>
    <row r="692" spans="1:30" x14ac:dyDescent="0.2">
      <c r="A692">
        <v>11</v>
      </c>
      <c r="B692" s="2" t="s">
        <v>2014</v>
      </c>
      <c r="C692" s="2" t="s">
        <v>22</v>
      </c>
      <c r="D692" s="2" t="s">
        <v>23</v>
      </c>
      <c r="E692" s="6" t="s">
        <v>2767</v>
      </c>
      <c r="F692" s="2">
        <v>88</v>
      </c>
      <c r="G692" s="2">
        <v>102</v>
      </c>
      <c r="H692" s="3">
        <v>42434</v>
      </c>
      <c r="I692" s="3">
        <v>42447</v>
      </c>
      <c r="J692" s="3" t="s">
        <v>2535</v>
      </c>
      <c r="K692" s="17">
        <f>IF(J692="Januar",238.19,IF(J692="Februar",240.59,IF(J692="Mars",245.99,IF(J692="April",250.79,IF(J692="Mai",256.52,IF(J692="Juni",259.83,IF(J692="Juli",265.66,IF(J692="August",272.21,IF(J692="September",275.91,IF(J692="Oktober",281.13,IF(J692="November",284.38,IF(J692="Desember",287.34,0))))))))))))</f>
        <v>245.99</v>
      </c>
      <c r="L692" s="20">
        <f>$K$2/K692</f>
        <v>0.96829139395910402</v>
      </c>
      <c r="M692" s="2">
        <v>13</v>
      </c>
      <c r="N692" s="2">
        <v>5490000</v>
      </c>
      <c r="O692" s="2">
        <v>5610000</v>
      </c>
      <c r="P692" s="2">
        <f>O692-N692</f>
        <v>120000</v>
      </c>
      <c r="Q692" s="4">
        <f>P692/N692</f>
        <v>2.185792349726776E-2</v>
      </c>
      <c r="R692" s="2">
        <v>208931</v>
      </c>
      <c r="S692" s="9">
        <f>(N692+R692)/F692</f>
        <v>64760.579545454544</v>
      </c>
      <c r="T692" s="2">
        <v>66124</v>
      </c>
      <c r="U692" s="5">
        <f>T692-S692</f>
        <v>1363.4204545454559</v>
      </c>
      <c r="V692" s="4">
        <f>U692/S692</f>
        <v>2.1053246652749456E-2</v>
      </c>
      <c r="W692" s="22">
        <f>S692*L692</f>
        <v>62707.111841667618</v>
      </c>
      <c r="X692" s="22">
        <f>T692*L692</f>
        <v>64027.300134151796</v>
      </c>
      <c r="Y692" s="22">
        <f>X692-W692</f>
        <v>1320.1882924841775</v>
      </c>
      <c r="Z692" s="8">
        <f>Y692/W692</f>
        <v>2.1053246652749501E-2</v>
      </c>
      <c r="AA692" s="11">
        <v>1134</v>
      </c>
      <c r="AB692" s="2">
        <v>1904</v>
      </c>
      <c r="AC692" s="2">
        <f>2016-AB692</f>
        <v>112</v>
      </c>
      <c r="AD692" s="2" t="s">
        <v>25</v>
      </c>
    </row>
    <row r="693" spans="1:30" x14ac:dyDescent="0.2">
      <c r="A693">
        <v>11</v>
      </c>
      <c r="B693" s="6" t="s">
        <v>2152</v>
      </c>
      <c r="C693" s="6" t="s">
        <v>22</v>
      </c>
      <c r="D693" s="6" t="s">
        <v>23</v>
      </c>
      <c r="E693" s="6" t="s">
        <v>2767</v>
      </c>
      <c r="F693" s="6">
        <v>98</v>
      </c>
      <c r="G693" s="6">
        <v>110</v>
      </c>
      <c r="H693" s="7">
        <v>42434</v>
      </c>
      <c r="I693" s="7">
        <v>42447</v>
      </c>
      <c r="J693" s="7" t="s">
        <v>2535</v>
      </c>
      <c r="K693" s="17">
        <f>IF(J693="Januar",238.19,IF(J693="Februar",240.59,IF(J693="Mars",245.99,IF(J693="April",250.79,IF(J693="Mai",256.52,IF(J693="Juni",259.83,IF(J693="Juli",265.66,IF(J693="August",272.21,IF(J693="September",275.91,IF(J693="Oktober",281.13,IF(J693="November",284.38,IF(J693="Desember",287.34,0))))))))))))</f>
        <v>245.99</v>
      </c>
      <c r="L693" s="20">
        <f>$K$2/K693</f>
        <v>0.96829139395910402</v>
      </c>
      <c r="M693" s="6">
        <v>13</v>
      </c>
      <c r="N693" s="6">
        <v>6200000</v>
      </c>
      <c r="O693" s="6">
        <v>5900000</v>
      </c>
      <c r="P693" s="6">
        <f>O693-N693</f>
        <v>-300000</v>
      </c>
      <c r="Q693" s="8">
        <f>P693/N693</f>
        <v>-4.8387096774193547E-2</v>
      </c>
      <c r="R693" s="6">
        <v>1989</v>
      </c>
      <c r="S693" s="9">
        <f>(N693+R693)/F693</f>
        <v>63285.602040816324</v>
      </c>
      <c r="T693" s="6">
        <v>60224</v>
      </c>
      <c r="U693" s="5">
        <f>T693-S693</f>
        <v>-3061.602040816324</v>
      </c>
      <c r="V693" s="4">
        <f>U693/S693</f>
        <v>-4.8377544687679998E-2</v>
      </c>
      <c r="W693" s="22">
        <f>S693*L693</f>
        <v>61278.903817643157</v>
      </c>
      <c r="X693" s="22">
        <f>T693*L693</f>
        <v>58314.380909793079</v>
      </c>
      <c r="Y693" s="22">
        <f>X693-W693</f>
        <v>-2964.5229078500779</v>
      </c>
      <c r="Z693" s="8">
        <f>Y693/W693</f>
        <v>-4.8377544687680026E-2</v>
      </c>
      <c r="AA693" s="10">
        <v>1282</v>
      </c>
      <c r="AB693" s="6">
        <v>1937</v>
      </c>
      <c r="AC693" s="6">
        <f>2016-AB693</f>
        <v>79</v>
      </c>
      <c r="AD693" s="6" t="s">
        <v>27</v>
      </c>
    </row>
    <row r="694" spans="1:30" x14ac:dyDescent="0.2">
      <c r="A694">
        <v>11</v>
      </c>
      <c r="B694" s="2" t="s">
        <v>222</v>
      </c>
      <c r="C694" s="2" t="s">
        <v>22</v>
      </c>
      <c r="D694" s="2" t="s">
        <v>23</v>
      </c>
      <c r="E694" s="6" t="s">
        <v>2767</v>
      </c>
      <c r="F694" s="2">
        <v>33</v>
      </c>
      <c r="G694" s="2">
        <v>40</v>
      </c>
      <c r="H694" s="3">
        <v>42433</v>
      </c>
      <c r="I694" s="3">
        <v>42447</v>
      </c>
      <c r="J694" s="3" t="s">
        <v>2535</v>
      </c>
      <c r="K694" s="17">
        <f>IF(J694="Januar",238.19,IF(J694="Februar",240.59,IF(J694="Mars",245.99,IF(J694="April",250.79,IF(J694="Mai",256.52,IF(J694="Juni",259.83,IF(J694="Juli",265.66,IF(J694="August",272.21,IF(J694="September",275.91,IF(J694="Oktober",281.13,IF(J694="November",284.38,IF(J694="Desember",287.34,0))))))))))))</f>
        <v>245.99</v>
      </c>
      <c r="L694" s="20">
        <f>$K$2/K694</f>
        <v>0.96829139395910402</v>
      </c>
      <c r="M694" s="2">
        <v>14</v>
      </c>
      <c r="N694" s="2">
        <v>2990000</v>
      </c>
      <c r="O694" s="2">
        <v>3000000</v>
      </c>
      <c r="P694" s="2">
        <f>O694-N694</f>
        <v>10000</v>
      </c>
      <c r="Q694" s="4">
        <f>P694/N694</f>
        <v>3.3444816053511705E-3</v>
      </c>
      <c r="R694" s="2"/>
      <c r="S694" s="9">
        <f>(N694+R694)/F694</f>
        <v>90606.060606060608</v>
      </c>
      <c r="T694" s="2">
        <v>90909</v>
      </c>
      <c r="U694" s="5">
        <f>T694-S694</f>
        <v>302.93939393939218</v>
      </c>
      <c r="V694" s="4">
        <f>U694/S694</f>
        <v>3.3434782608695456E-3</v>
      </c>
      <c r="W694" s="22">
        <f>S694*L694</f>
        <v>87733.068725385485</v>
      </c>
      <c r="X694" s="22">
        <f>T694*L694</f>
        <v>88026.402333428181</v>
      </c>
      <c r="Y694" s="22">
        <f>X694-W694</f>
        <v>293.33360804269614</v>
      </c>
      <c r="Z694" s="8">
        <f>Y694/W694</f>
        <v>3.3434782608694996E-3</v>
      </c>
      <c r="AA694" s="11">
        <v>1132</v>
      </c>
      <c r="AB694" s="2">
        <v>2006</v>
      </c>
      <c r="AC694" s="2">
        <f>2016-AB694</f>
        <v>10</v>
      </c>
      <c r="AD694" s="2" t="s">
        <v>25</v>
      </c>
    </row>
    <row r="695" spans="1:30" x14ac:dyDescent="0.2">
      <c r="A695">
        <v>11</v>
      </c>
      <c r="B695" s="6" t="s">
        <v>468</v>
      </c>
      <c r="C695" s="6" t="s">
        <v>22</v>
      </c>
      <c r="D695" s="6" t="s">
        <v>23</v>
      </c>
      <c r="E695" s="6" t="s">
        <v>2767</v>
      </c>
      <c r="F695" s="6">
        <v>43</v>
      </c>
      <c r="G695" s="6">
        <v>48</v>
      </c>
      <c r="H695" s="7">
        <v>42433</v>
      </c>
      <c r="I695" s="7">
        <v>42447</v>
      </c>
      <c r="J695" s="7" t="s">
        <v>2535</v>
      </c>
      <c r="K695" s="17">
        <f>IF(J695="Januar",238.19,IF(J695="Februar",240.59,IF(J695="Mars",245.99,IF(J695="April",250.79,IF(J695="Mai",256.52,IF(J695="Juni",259.83,IF(J695="Juli",265.66,IF(J695="August",272.21,IF(J695="September",275.91,IF(J695="Oktober",281.13,IF(J695="November",284.38,IF(J695="Desember",287.34,0))))))))))))</f>
        <v>245.99</v>
      </c>
      <c r="L695" s="20">
        <f>$K$2/K695</f>
        <v>0.96829139395910402</v>
      </c>
      <c r="M695" s="6">
        <v>14</v>
      </c>
      <c r="N695" s="6">
        <v>2890000</v>
      </c>
      <c r="O695" s="6">
        <v>2980000</v>
      </c>
      <c r="P695" s="6">
        <f>O695-N695</f>
        <v>90000</v>
      </c>
      <c r="Q695" s="8">
        <f>P695/N695</f>
        <v>3.1141868512110725E-2</v>
      </c>
      <c r="R695" s="6">
        <v>52111</v>
      </c>
      <c r="S695" s="9">
        <f>(N695+R695)/F695</f>
        <v>68421.186046511633</v>
      </c>
      <c r="T695" s="6">
        <v>70514</v>
      </c>
      <c r="U695" s="5">
        <f>T695-S695</f>
        <v>2092.8139534883667</v>
      </c>
      <c r="V695" s="4">
        <f>U695/S695</f>
        <v>3.0587221216330642E-2</v>
      </c>
      <c r="W695" s="22">
        <f>S695*L695</f>
        <v>66251.64561331195</v>
      </c>
      <c r="X695" s="22">
        <f>T695*L695</f>
        <v>68278.099353632264</v>
      </c>
      <c r="Y695" s="22">
        <f>X695-W695</f>
        <v>2026.453740320314</v>
      </c>
      <c r="Z695" s="8">
        <f>Y695/W695</f>
        <v>3.0587221216330639E-2</v>
      </c>
      <c r="AA695" s="10">
        <v>4527</v>
      </c>
      <c r="AB695" s="6">
        <v>1955</v>
      </c>
      <c r="AC695" s="6">
        <f>2016-AB695</f>
        <v>61</v>
      </c>
      <c r="AD695" s="6" t="s">
        <v>37</v>
      </c>
    </row>
    <row r="696" spans="1:30" x14ac:dyDescent="0.2">
      <c r="A696">
        <v>11</v>
      </c>
      <c r="B696" s="2" t="s">
        <v>1499</v>
      </c>
      <c r="C696" s="2" t="s">
        <v>22</v>
      </c>
      <c r="D696" s="2" t="s">
        <v>23</v>
      </c>
      <c r="E696" s="6" t="s">
        <v>2767</v>
      </c>
      <c r="F696" s="2">
        <v>72</v>
      </c>
      <c r="G696" s="2">
        <v>80</v>
      </c>
      <c r="H696" s="3">
        <v>42433</v>
      </c>
      <c r="I696" s="3">
        <v>42447</v>
      </c>
      <c r="J696" s="3" t="s">
        <v>2535</v>
      </c>
      <c r="K696" s="17">
        <f>IF(J696="Januar",238.19,IF(J696="Februar",240.59,IF(J696="Mars",245.99,IF(J696="April",250.79,IF(J696="Mai",256.52,IF(J696="Juni",259.83,IF(J696="Juli",265.66,IF(J696="August",272.21,IF(J696="September",275.91,IF(J696="Oktober",281.13,IF(J696="November",284.38,IF(J696="Desember",287.34,0))))))))))))</f>
        <v>245.99</v>
      </c>
      <c r="L696" s="20">
        <f>$K$2/K696</f>
        <v>0.96829139395910402</v>
      </c>
      <c r="M696" s="2">
        <v>14</v>
      </c>
      <c r="N696" s="2">
        <v>4350000</v>
      </c>
      <c r="O696" s="2">
        <v>4500000</v>
      </c>
      <c r="P696" s="2">
        <f>O696-N696</f>
        <v>150000</v>
      </c>
      <c r="Q696" s="4">
        <f>P696/N696</f>
        <v>3.4482758620689655E-2</v>
      </c>
      <c r="R696" s="2"/>
      <c r="S696" s="9">
        <f>(N696+R696)/F696</f>
        <v>60416.666666666664</v>
      </c>
      <c r="T696" s="2">
        <v>62500</v>
      </c>
      <c r="U696" s="5">
        <f>T696-S696</f>
        <v>2083.3333333333358</v>
      </c>
      <c r="V696" s="4">
        <f>U696/S696</f>
        <v>3.4482758620689696E-2</v>
      </c>
      <c r="W696" s="22">
        <f>S696*L696</f>
        <v>58500.9383850292</v>
      </c>
      <c r="X696" s="22">
        <f>T696*L696</f>
        <v>60518.212122443998</v>
      </c>
      <c r="Y696" s="22">
        <f>X696-W696</f>
        <v>2017.2737374147982</v>
      </c>
      <c r="Z696" s="8">
        <f>Y696/W696</f>
        <v>3.4482758620689627E-2</v>
      </c>
      <c r="AA696" s="11">
        <v>1912</v>
      </c>
      <c r="AB696" s="2">
        <v>1956</v>
      </c>
      <c r="AC696" s="2">
        <f>2016-AB696</f>
        <v>60</v>
      </c>
      <c r="AD696" s="2" t="s">
        <v>83</v>
      </c>
    </row>
    <row r="697" spans="1:30" x14ac:dyDescent="0.2">
      <c r="A697">
        <v>11</v>
      </c>
      <c r="B697" s="6" t="s">
        <v>2475</v>
      </c>
      <c r="C697" s="6" t="s">
        <v>22</v>
      </c>
      <c r="D697" s="6" t="s">
        <v>23</v>
      </c>
      <c r="E697" s="6" t="s">
        <v>2767</v>
      </c>
      <c r="F697" s="6">
        <v>147</v>
      </c>
      <c r="G697" s="6">
        <v>165</v>
      </c>
      <c r="H697" s="7">
        <v>42428</v>
      </c>
      <c r="I697" s="7">
        <v>42447</v>
      </c>
      <c r="J697" s="7" t="s">
        <v>2535</v>
      </c>
      <c r="K697" s="17">
        <f>IF(J697="Januar",238.19,IF(J697="Februar",240.59,IF(J697="Mars",245.99,IF(J697="April",250.79,IF(J697="Mai",256.52,IF(J697="Juni",259.83,IF(J697="Juli",265.66,IF(J697="August",272.21,IF(J697="September",275.91,IF(J697="Oktober",281.13,IF(J697="November",284.38,IF(J697="Desember",287.34,0))))))))))))</f>
        <v>245.99</v>
      </c>
      <c r="L697" s="20">
        <f>$K$2/K697</f>
        <v>0.96829139395910402</v>
      </c>
      <c r="M697" s="6">
        <v>19</v>
      </c>
      <c r="N697" s="6">
        <v>11750000</v>
      </c>
      <c r="O697" s="6">
        <v>11450000</v>
      </c>
      <c r="P697" s="6">
        <f>O697-N697</f>
        <v>-300000</v>
      </c>
      <c r="Q697" s="8">
        <f>P697/N697</f>
        <v>-2.553191489361702E-2</v>
      </c>
      <c r="R697" s="6"/>
      <c r="S697" s="9">
        <f>(N697+R697)/F697</f>
        <v>79931.972789115651</v>
      </c>
      <c r="T697" s="6">
        <v>77891</v>
      </c>
      <c r="U697" s="5">
        <f>T697-S697</f>
        <v>-2040.9727891156508</v>
      </c>
      <c r="V697" s="4">
        <f>U697/S697</f>
        <v>-2.5533872340425586E-2</v>
      </c>
      <c r="W697" s="22">
        <f>S697*L697</f>
        <v>77397.441353873961</v>
      </c>
      <c r="X697" s="22">
        <f>T697*L697</f>
        <v>75421.184966868575</v>
      </c>
      <c r="Y697" s="22">
        <f>X697-W697</f>
        <v>-1976.2563870053855</v>
      </c>
      <c r="Z697" s="8">
        <f>Y697/W697</f>
        <v>-2.5533872340425479E-2</v>
      </c>
      <c r="AA697" s="6">
        <v>985</v>
      </c>
      <c r="AB697" s="6">
        <v>1909</v>
      </c>
      <c r="AC697" s="6">
        <f>2016-AB697</f>
        <v>107</v>
      </c>
      <c r="AD697" s="6" t="s">
        <v>83</v>
      </c>
    </row>
    <row r="698" spans="1:30" x14ac:dyDescent="0.2">
      <c r="A698">
        <v>11</v>
      </c>
      <c r="B698" s="2" t="s">
        <v>2297</v>
      </c>
      <c r="C698" s="2" t="s">
        <v>22</v>
      </c>
      <c r="D698" s="2" t="s">
        <v>23</v>
      </c>
      <c r="E698" s="6" t="s">
        <v>2767</v>
      </c>
      <c r="F698" s="2">
        <v>117</v>
      </c>
      <c r="G698" s="2">
        <v>130</v>
      </c>
      <c r="H698" s="3">
        <v>42419</v>
      </c>
      <c r="I698" s="3">
        <v>42447</v>
      </c>
      <c r="J698" s="3" t="s">
        <v>2535</v>
      </c>
      <c r="K698" s="17">
        <f>IF(J698="Januar",238.19,IF(J698="Februar",240.59,IF(J698="Mars",245.99,IF(J698="April",250.79,IF(J698="Mai",256.52,IF(J698="Juni",259.83,IF(J698="Juli",265.66,IF(J698="August",272.21,IF(J698="September",275.91,IF(J698="Oktober",281.13,IF(J698="November",284.38,IF(J698="Desember",287.34,0))))))))))))</f>
        <v>245.99</v>
      </c>
      <c r="L698" s="20">
        <f>$K$2/K698</f>
        <v>0.96829139395910402</v>
      </c>
      <c r="M698" s="2">
        <v>28</v>
      </c>
      <c r="N698" s="2">
        <v>7750000</v>
      </c>
      <c r="O698" s="2">
        <v>7750000</v>
      </c>
      <c r="P698" s="2">
        <f>O698-N698</f>
        <v>0</v>
      </c>
      <c r="Q698" s="4">
        <f>P698/N698</f>
        <v>0</v>
      </c>
      <c r="R698" s="2"/>
      <c r="S698" s="9">
        <f>(N698+R698)/F698</f>
        <v>66239.316239316235</v>
      </c>
      <c r="T698" s="2">
        <v>66239</v>
      </c>
      <c r="U698" s="5">
        <f>T698-S698</f>
        <v>-0.31623931623471435</v>
      </c>
      <c r="V698" s="4">
        <f>U698/S698</f>
        <v>-4.7741935483176237E-6</v>
      </c>
      <c r="W698" s="22">
        <f>S698*L698</f>
        <v>64138.959856265436</v>
      </c>
      <c r="X698" s="22">
        <f>T698*L698</f>
        <v>64138.653644457088</v>
      </c>
      <c r="Y698" s="22">
        <f>X698-W698</f>
        <v>-0.30621180834714323</v>
      </c>
      <c r="Z698" s="8">
        <f>Y698/W698</f>
        <v>-4.7741935484042751E-6</v>
      </c>
      <c r="AA698" s="11">
        <v>8848</v>
      </c>
      <c r="AB698" s="2">
        <v>1997</v>
      </c>
      <c r="AC698" s="2">
        <f>2016-AB698</f>
        <v>19</v>
      </c>
      <c r="AD698" s="2" t="s">
        <v>83</v>
      </c>
    </row>
    <row r="699" spans="1:30" x14ac:dyDescent="0.2">
      <c r="A699">
        <v>11</v>
      </c>
      <c r="B699" s="6" t="s">
        <v>26</v>
      </c>
      <c r="C699" s="6" t="s">
        <v>22</v>
      </c>
      <c r="D699" s="6" t="s">
        <v>23</v>
      </c>
      <c r="E699" s="6" t="s">
        <v>2767</v>
      </c>
      <c r="F699" s="6">
        <v>40</v>
      </c>
      <c r="G699" s="6">
        <v>45</v>
      </c>
      <c r="H699" s="7">
        <v>42437</v>
      </c>
      <c r="I699" s="7">
        <v>42449</v>
      </c>
      <c r="J699" s="3" t="s">
        <v>2535</v>
      </c>
      <c r="K699" s="17">
        <f>IF(J699="Januar",238.19,IF(J699="Februar",240.59,IF(J699="Mars",245.99,IF(J699="April",250.79,IF(J699="Mai",256.52,IF(J699="Juni",259.83,IF(J699="Juli",265.66,IF(J699="August",272.21,IF(J699="September",275.91,IF(J699="Oktober",281.13,IF(J699="November",284.38,IF(J699="Desember",287.34,0))))))))))))</f>
        <v>245.99</v>
      </c>
      <c r="L699" s="20">
        <f>$K$2/K699</f>
        <v>0.96829139395910402</v>
      </c>
      <c r="M699" s="6">
        <v>12</v>
      </c>
      <c r="N699" s="6">
        <v>3390000</v>
      </c>
      <c r="O699" s="6">
        <v>3550000</v>
      </c>
      <c r="P699" s="6">
        <f>O699-N699</f>
        <v>160000</v>
      </c>
      <c r="Q699" s="8">
        <f>P699/N699</f>
        <v>4.71976401179941E-2</v>
      </c>
      <c r="R699" s="6">
        <v>14659</v>
      </c>
      <c r="S699" s="9">
        <f>(N699+R699)/F699</f>
        <v>85116.475000000006</v>
      </c>
      <c r="T699" s="6">
        <v>89116</v>
      </c>
      <c r="U699" s="9">
        <f>T699-S699</f>
        <v>3999.5249999999942</v>
      </c>
      <c r="V699" s="4">
        <f>U699/S699</f>
        <v>4.6988846753815802E-2</v>
      </c>
      <c r="W699" s="22">
        <f>S699*L699</f>
        <v>82417.550226635227</v>
      </c>
      <c r="X699" s="22">
        <f>T699*L699</f>
        <v>86290.255864059509</v>
      </c>
      <c r="Y699" s="22">
        <f>X699-W699</f>
        <v>3872.705637424282</v>
      </c>
      <c r="Z699" s="8">
        <f>Y699/W699</f>
        <v>4.698884675381583E-2</v>
      </c>
      <c r="AA699" s="6">
        <v>860</v>
      </c>
      <c r="AB699" s="6">
        <v>2006</v>
      </c>
      <c r="AC699" s="6">
        <f>2016-AB699</f>
        <v>10</v>
      </c>
      <c r="AD699" s="6" t="s">
        <v>37</v>
      </c>
    </row>
    <row r="700" spans="1:30" x14ac:dyDescent="0.2">
      <c r="A700">
        <v>12</v>
      </c>
      <c r="B700" s="2" t="s">
        <v>198</v>
      </c>
      <c r="C700" s="2" t="s">
        <v>22</v>
      </c>
      <c r="D700" s="2" t="s">
        <v>23</v>
      </c>
      <c r="E700" s="6" t="s">
        <v>2767</v>
      </c>
      <c r="F700" s="2">
        <v>32</v>
      </c>
      <c r="G700" s="2">
        <v>36</v>
      </c>
      <c r="H700" s="3">
        <v>42440</v>
      </c>
      <c r="I700" s="3">
        <v>42450</v>
      </c>
      <c r="J700" s="3" t="s">
        <v>2535</v>
      </c>
      <c r="K700" s="17">
        <f>IF(J700="Januar",238.19,IF(J700="Februar",240.59,IF(J700="Mars",245.99,IF(J700="April",250.79,IF(J700="Mai",256.52,IF(J700="Juni",259.83,IF(J700="Juli",265.66,IF(J700="August",272.21,IF(J700="September",275.91,IF(J700="Oktober",281.13,IF(J700="November",284.38,IF(J700="Desember",287.34,0))))))))))))</f>
        <v>245.99</v>
      </c>
      <c r="L700" s="20">
        <f>$K$2/K700</f>
        <v>0.96829139395910402</v>
      </c>
      <c r="M700" s="2">
        <v>10</v>
      </c>
      <c r="N700" s="2">
        <v>2450000</v>
      </c>
      <c r="O700" s="2">
        <v>2700000</v>
      </c>
      <c r="P700" s="2">
        <f>O700-N700</f>
        <v>250000</v>
      </c>
      <c r="Q700" s="4">
        <f>P700/N700</f>
        <v>0.10204081632653061</v>
      </c>
      <c r="R700" s="2"/>
      <c r="S700" s="9">
        <f>(N700+R700)/F700</f>
        <v>76562.5</v>
      </c>
      <c r="T700" s="2">
        <v>84375</v>
      </c>
      <c r="U700" s="5">
        <f>T700-S700</f>
        <v>7812.5</v>
      </c>
      <c r="V700" s="4">
        <f>U700/S700</f>
        <v>0.10204081632653061</v>
      </c>
      <c r="W700" s="22">
        <f>S700*L700</f>
        <v>74134.809849993908</v>
      </c>
      <c r="X700" s="22">
        <f>T700*L700</f>
        <v>81699.586365299401</v>
      </c>
      <c r="Y700" s="22">
        <f>X700-W700</f>
        <v>7564.7765153054934</v>
      </c>
      <c r="Z700" s="8">
        <f>Y700/W700</f>
        <v>0.10204081632653052</v>
      </c>
      <c r="AA700" s="11">
        <v>2214</v>
      </c>
      <c r="AB700" s="2">
        <v>2004</v>
      </c>
      <c r="AC700" s="2">
        <f>2016-AB700</f>
        <v>12</v>
      </c>
      <c r="AD700" s="2" t="s">
        <v>67</v>
      </c>
    </row>
    <row r="701" spans="1:30" x14ac:dyDescent="0.2">
      <c r="A701">
        <v>12</v>
      </c>
      <c r="B701" s="2" t="s">
        <v>367</v>
      </c>
      <c r="C701" s="2" t="s">
        <v>22</v>
      </c>
      <c r="D701" s="2" t="s">
        <v>23</v>
      </c>
      <c r="E701" s="6" t="s">
        <v>2767</v>
      </c>
      <c r="F701" s="2">
        <v>39</v>
      </c>
      <c r="G701" s="2">
        <v>44</v>
      </c>
      <c r="H701" s="3">
        <v>42440</v>
      </c>
      <c r="I701" s="3">
        <v>42450</v>
      </c>
      <c r="J701" s="7" t="s">
        <v>2535</v>
      </c>
      <c r="K701" s="17">
        <f>IF(J701="Januar",238.19,IF(J701="Februar",240.59,IF(J701="Mars",245.99,IF(J701="April",250.79,IF(J701="Mai",256.52,IF(J701="Juni",259.83,IF(J701="Juli",265.66,IF(J701="August",272.21,IF(J701="September",275.91,IF(J701="Oktober",281.13,IF(J701="November",284.38,IF(J701="Desember",287.34,0))))))))))))</f>
        <v>245.99</v>
      </c>
      <c r="L701" s="20">
        <f>$K$2/K701</f>
        <v>0.96829139395910402</v>
      </c>
      <c r="M701" s="2">
        <v>10</v>
      </c>
      <c r="N701" s="2">
        <v>2300000</v>
      </c>
      <c r="O701" s="2">
        <v>2770000</v>
      </c>
      <c r="P701" s="2">
        <f>O701-N701</f>
        <v>470000</v>
      </c>
      <c r="Q701" s="4">
        <f>P701/N701</f>
        <v>0.20434782608695654</v>
      </c>
      <c r="R701" s="2">
        <v>2394</v>
      </c>
      <c r="S701" s="9">
        <f>(N701+R701)/F701</f>
        <v>59035.743589743586</v>
      </c>
      <c r="T701" s="2">
        <v>71087</v>
      </c>
      <c r="U701" s="5">
        <f>T701-S701</f>
        <v>12051.256410256414</v>
      </c>
      <c r="V701" s="4">
        <f>U701/S701</f>
        <v>0.20413491348570234</v>
      </c>
      <c r="W701" s="22">
        <f>S701*L701</f>
        <v>57163.802453925055</v>
      </c>
      <c r="X701" s="22">
        <f>T701*L701</f>
        <v>68832.930322370827</v>
      </c>
      <c r="Y701" s="22">
        <f>X701-W701</f>
        <v>11669.127868445772</v>
      </c>
      <c r="Z701" s="8">
        <f>Y701/W701</f>
        <v>0.20413491348570237</v>
      </c>
      <c r="AA701" s="11">
        <v>6814</v>
      </c>
      <c r="AB701" s="2">
        <v>1931</v>
      </c>
      <c r="AC701" s="2">
        <f>2016-AB701</f>
        <v>85</v>
      </c>
      <c r="AD701" s="2" t="s">
        <v>29</v>
      </c>
    </row>
    <row r="702" spans="1:30" x14ac:dyDescent="0.2">
      <c r="A702">
        <v>12</v>
      </c>
      <c r="B702" s="2" t="s">
        <v>473</v>
      </c>
      <c r="C702" s="2" t="s">
        <v>22</v>
      </c>
      <c r="D702" s="2" t="s">
        <v>23</v>
      </c>
      <c r="E702" s="6" t="s">
        <v>2767</v>
      </c>
      <c r="F702" s="2">
        <v>43</v>
      </c>
      <c r="G702" s="2">
        <v>48</v>
      </c>
      <c r="H702" s="3">
        <v>42440</v>
      </c>
      <c r="I702" s="3">
        <v>42450</v>
      </c>
      <c r="J702" s="3" t="s">
        <v>2535</v>
      </c>
      <c r="K702" s="17">
        <f>IF(J702="Januar",238.19,IF(J702="Februar",240.59,IF(J702="Mars",245.99,IF(J702="April",250.79,IF(J702="Mai",256.52,IF(J702="Juni",259.83,IF(J702="Juli",265.66,IF(J702="August",272.21,IF(J702="September",275.91,IF(J702="Oktober",281.13,IF(J702="November",284.38,IF(J702="Desember",287.34,0))))))))))))</f>
        <v>245.99</v>
      </c>
      <c r="L702" s="20">
        <f>$K$2/K702</f>
        <v>0.96829139395910402</v>
      </c>
      <c r="M702" s="2">
        <v>10</v>
      </c>
      <c r="N702" s="2">
        <v>2690000</v>
      </c>
      <c r="O702" s="2">
        <v>2925000</v>
      </c>
      <c r="P702" s="2">
        <f>O702-N702</f>
        <v>235000</v>
      </c>
      <c r="Q702" s="4">
        <f>P702/N702</f>
        <v>8.7360594795539037E-2</v>
      </c>
      <c r="R702" s="2">
        <v>48000</v>
      </c>
      <c r="S702" s="9">
        <f>(N702+R702)/F702</f>
        <v>63674.41860465116</v>
      </c>
      <c r="T702" s="2">
        <v>69140</v>
      </c>
      <c r="U702" s="5">
        <f>T702-S702</f>
        <v>5465.5813953488396</v>
      </c>
      <c r="V702" s="4">
        <f>U702/S702</f>
        <v>8.5836376917458032E-2</v>
      </c>
      <c r="W702" s="22">
        <f>S702*L702</f>
        <v>61655.39155023318</v>
      </c>
      <c r="X702" s="22">
        <f>T702*L702</f>
        <v>66947.666978332447</v>
      </c>
      <c r="Y702" s="22">
        <f>X702-W702</f>
        <v>5292.2754280992667</v>
      </c>
      <c r="Z702" s="8">
        <f>Y702/W702</f>
        <v>8.5836376917457935E-2</v>
      </c>
      <c r="AA702" s="2">
        <v>311</v>
      </c>
      <c r="AB702" s="2">
        <v>1900</v>
      </c>
      <c r="AC702" s="2">
        <f>2016-AB702</f>
        <v>116</v>
      </c>
      <c r="AD702" s="2" t="s">
        <v>422</v>
      </c>
    </row>
    <row r="703" spans="1:30" x14ac:dyDescent="0.2">
      <c r="A703">
        <v>12</v>
      </c>
      <c r="B703" s="6" t="s">
        <v>821</v>
      </c>
      <c r="C703" s="6" t="s">
        <v>22</v>
      </c>
      <c r="D703" s="6" t="s">
        <v>23</v>
      </c>
      <c r="E703" s="6" t="s">
        <v>2767</v>
      </c>
      <c r="F703" s="6">
        <v>52</v>
      </c>
      <c r="G703" s="6">
        <v>57</v>
      </c>
      <c r="H703" s="7">
        <v>42440</v>
      </c>
      <c r="I703" s="7">
        <v>42450</v>
      </c>
      <c r="J703" s="7" t="s">
        <v>2535</v>
      </c>
      <c r="K703" s="17">
        <f>IF(J703="Januar",238.19,IF(J703="Februar",240.59,IF(J703="Mars",245.99,IF(J703="April",250.79,IF(J703="Mai",256.52,IF(J703="Juni",259.83,IF(J703="Juli",265.66,IF(J703="August",272.21,IF(J703="September",275.91,IF(J703="Oktober",281.13,IF(J703="November",284.38,IF(J703="Desember",287.34,0))))))))))))</f>
        <v>245.99</v>
      </c>
      <c r="L703" s="20">
        <f>$K$2/K703</f>
        <v>0.96829139395910402</v>
      </c>
      <c r="M703" s="6">
        <v>10</v>
      </c>
      <c r="N703" s="6">
        <v>2650000</v>
      </c>
      <c r="O703" s="6">
        <v>3010000</v>
      </c>
      <c r="P703" s="6">
        <f>O703-N703</f>
        <v>360000</v>
      </c>
      <c r="Q703" s="8">
        <f>P703/N703</f>
        <v>0.13584905660377358</v>
      </c>
      <c r="R703" s="6">
        <v>5000</v>
      </c>
      <c r="S703" s="9">
        <f>(N703+R703)/F703</f>
        <v>51057.692307692305</v>
      </c>
      <c r="T703" s="6">
        <v>57981</v>
      </c>
      <c r="U703" s="5">
        <f>T703-S703</f>
        <v>6923.3076923076951</v>
      </c>
      <c r="V703" s="4">
        <f>U703/S703</f>
        <v>0.13559774011299441</v>
      </c>
      <c r="W703" s="22">
        <f>S703*L703</f>
        <v>49438.724056950407</v>
      </c>
      <c r="X703" s="22">
        <f>T703*L703</f>
        <v>56142.503313142814</v>
      </c>
      <c r="Y703" s="22">
        <f>X703-W703</f>
        <v>6703.779256192407</v>
      </c>
      <c r="Z703" s="8">
        <f>Y703/W703</f>
        <v>0.13559774011299444</v>
      </c>
      <c r="AA703" s="10">
        <v>12722</v>
      </c>
      <c r="AB703" s="6">
        <v>1990</v>
      </c>
      <c r="AC703" s="6">
        <f>2016-AB703</f>
        <v>26</v>
      </c>
      <c r="AD703" s="6" t="s">
        <v>37</v>
      </c>
    </row>
    <row r="704" spans="1:30" x14ac:dyDescent="0.2">
      <c r="A704">
        <v>12</v>
      </c>
      <c r="B704" s="2" t="s">
        <v>1119</v>
      </c>
      <c r="C704" s="2" t="s">
        <v>22</v>
      </c>
      <c r="D704" s="2" t="s">
        <v>23</v>
      </c>
      <c r="E704" s="6" t="s">
        <v>2767</v>
      </c>
      <c r="F704" s="2">
        <v>59</v>
      </c>
      <c r="G704" s="2">
        <v>65</v>
      </c>
      <c r="H704" s="3">
        <v>42440</v>
      </c>
      <c r="I704" s="3">
        <v>42450</v>
      </c>
      <c r="J704" s="3" t="s">
        <v>2535</v>
      </c>
      <c r="K704" s="17">
        <f>IF(J704="Januar",238.19,IF(J704="Februar",240.59,IF(J704="Mars",245.99,IF(J704="April",250.79,IF(J704="Mai",256.52,IF(J704="Juni",259.83,IF(J704="Juli",265.66,IF(J704="August",272.21,IF(J704="September",275.91,IF(J704="Oktober",281.13,IF(J704="November",284.38,IF(J704="Desember",287.34,0))))))))))))</f>
        <v>245.99</v>
      </c>
      <c r="L704" s="20">
        <f>$K$2/K704</f>
        <v>0.96829139395910402</v>
      </c>
      <c r="M704" s="2">
        <v>10</v>
      </c>
      <c r="N704" s="2">
        <v>3100000</v>
      </c>
      <c r="O704" s="2">
        <v>3160000</v>
      </c>
      <c r="P704" s="2">
        <f>O704-N704</f>
        <v>60000</v>
      </c>
      <c r="Q704" s="4">
        <f>P704/N704</f>
        <v>1.935483870967742E-2</v>
      </c>
      <c r="R704" s="2">
        <v>44593</v>
      </c>
      <c r="S704" s="9">
        <f>(N704+R704)/F704</f>
        <v>53298.186440677964</v>
      </c>
      <c r="T704" s="2">
        <v>54315</v>
      </c>
      <c r="U704" s="5">
        <f>T704-S704</f>
        <v>1016.8135593220359</v>
      </c>
      <c r="V704" s="4">
        <f>U704/S704</f>
        <v>1.9077826605859684E-2</v>
      </c>
      <c r="W704" s="22">
        <f>S704*L704</f>
        <v>51608.175244136284</v>
      </c>
      <c r="X704" s="22">
        <f>T704*L704</f>
        <v>52592.747062888731</v>
      </c>
      <c r="Y704" s="22">
        <f>X704-W704</f>
        <v>984.57181875244714</v>
      </c>
      <c r="Z704" s="8">
        <f>Y704/W704</f>
        <v>1.9077826605859584E-2</v>
      </c>
      <c r="AA704" s="11">
        <v>6992</v>
      </c>
      <c r="AB704" s="2">
        <v>1932</v>
      </c>
      <c r="AC704" s="2">
        <f>2016-AB704</f>
        <v>84</v>
      </c>
      <c r="AD704" s="2" t="s">
        <v>37</v>
      </c>
    </row>
    <row r="705" spans="1:30" x14ac:dyDescent="0.2">
      <c r="A705">
        <v>12</v>
      </c>
      <c r="B705" s="6" t="s">
        <v>1369</v>
      </c>
      <c r="C705" s="6" t="s">
        <v>22</v>
      </c>
      <c r="D705" s="6" t="s">
        <v>23</v>
      </c>
      <c r="E705" s="6" t="s">
        <v>2767</v>
      </c>
      <c r="F705" s="6">
        <v>67</v>
      </c>
      <c r="G705" s="6">
        <v>74</v>
      </c>
      <c r="H705" s="7">
        <v>42440</v>
      </c>
      <c r="I705" s="7">
        <v>42450</v>
      </c>
      <c r="J705" s="7" t="s">
        <v>2535</v>
      </c>
      <c r="K705" s="17">
        <f>IF(J705="Januar",238.19,IF(J705="Februar",240.59,IF(J705="Mars",245.99,IF(J705="April",250.79,IF(J705="Mai",256.52,IF(J705="Juni",259.83,IF(J705="Juli",265.66,IF(J705="August",272.21,IF(J705="September",275.91,IF(J705="Oktober",281.13,IF(J705="November",284.38,IF(J705="Desember",287.34,0))))))))))))</f>
        <v>245.99</v>
      </c>
      <c r="L705" s="20">
        <f>$K$2/K705</f>
        <v>0.96829139395910402</v>
      </c>
      <c r="M705" s="6">
        <v>10</v>
      </c>
      <c r="N705" s="6">
        <v>2500000</v>
      </c>
      <c r="O705" s="6">
        <v>2900000</v>
      </c>
      <c r="P705" s="6">
        <f>O705-N705</f>
        <v>400000</v>
      </c>
      <c r="Q705" s="8">
        <f>P705/N705</f>
        <v>0.16</v>
      </c>
      <c r="R705" s="6">
        <v>128870</v>
      </c>
      <c r="S705" s="9">
        <f>(N705+R705)/F705</f>
        <v>39236.86567164179</v>
      </c>
      <c r="T705" s="6">
        <v>45207</v>
      </c>
      <c r="U705" s="5">
        <f>T705-S705</f>
        <v>5970.13432835821</v>
      </c>
      <c r="V705" s="4">
        <f>U705/S705</f>
        <v>0.15215624964338292</v>
      </c>
      <c r="W705" s="22">
        <f>S705*L705</f>
        <v>37992.719355780144</v>
      </c>
      <c r="X705" s="22">
        <f>T705*L705</f>
        <v>43773.549046709217</v>
      </c>
      <c r="Y705" s="22">
        <f>X705-W705</f>
        <v>5780.829690929073</v>
      </c>
      <c r="Z705" s="8">
        <f>Y705/W705</f>
        <v>0.15215624964338301</v>
      </c>
      <c r="AA705" s="6"/>
      <c r="AB705" s="6">
        <v>1955</v>
      </c>
      <c r="AC705" s="6">
        <f>2016-AB705</f>
        <v>61</v>
      </c>
      <c r="AD705" s="6" t="s">
        <v>200</v>
      </c>
    </row>
    <row r="706" spans="1:30" x14ac:dyDescent="0.2">
      <c r="A706">
        <v>12</v>
      </c>
      <c r="B706" s="6" t="s">
        <v>1708</v>
      </c>
      <c r="C706" s="6" t="s">
        <v>22</v>
      </c>
      <c r="D706" s="6" t="s">
        <v>23</v>
      </c>
      <c r="E706" s="6" t="s">
        <v>2767</v>
      </c>
      <c r="F706" s="6">
        <v>76</v>
      </c>
      <c r="G706" s="6">
        <v>86</v>
      </c>
      <c r="H706" s="7">
        <v>42440</v>
      </c>
      <c r="I706" s="7">
        <v>42450</v>
      </c>
      <c r="J706" s="7" t="s">
        <v>2535</v>
      </c>
      <c r="K706" s="17">
        <f>IF(J706="Januar",238.19,IF(J706="Februar",240.59,IF(J706="Mars",245.99,IF(J706="April",250.79,IF(J706="Mai",256.52,IF(J706="Juni",259.83,IF(J706="Juli",265.66,IF(J706="August",272.21,IF(J706="September",275.91,IF(J706="Oktober",281.13,IF(J706="November",284.38,IF(J706="Desember",287.34,0))))))))))))</f>
        <v>245.99</v>
      </c>
      <c r="L706" s="20">
        <f>$K$2/K706</f>
        <v>0.96829139395910402</v>
      </c>
      <c r="M706" s="6">
        <v>10</v>
      </c>
      <c r="N706" s="6">
        <v>3500000</v>
      </c>
      <c r="O706" s="6">
        <v>4900000</v>
      </c>
      <c r="P706" s="6">
        <f>O706-N706</f>
        <v>1400000</v>
      </c>
      <c r="Q706" s="8">
        <f>P706/N706</f>
        <v>0.4</v>
      </c>
      <c r="R706" s="6">
        <v>149367</v>
      </c>
      <c r="S706" s="9">
        <f>(N706+R706)/F706</f>
        <v>48017.98684210526</v>
      </c>
      <c r="T706" s="6">
        <v>66439</v>
      </c>
      <c r="U706" s="5">
        <f>T706-S706</f>
        <v>18421.01315789474</v>
      </c>
      <c r="V706" s="4">
        <f>U706/S706</f>
        <v>0.38362735236001211</v>
      </c>
      <c r="W706" s="22">
        <f>S706*L706</f>
        <v>46495.403414452019</v>
      </c>
      <c r="X706" s="22">
        <f>T706*L706</f>
        <v>64332.311923248912</v>
      </c>
      <c r="Y706" s="22">
        <f>X706-W706</f>
        <v>17836.908508796892</v>
      </c>
      <c r="Z706" s="8">
        <f>Y706/W706</f>
        <v>0.38362735236001205</v>
      </c>
      <c r="AA706" s="6">
        <v>486</v>
      </c>
      <c r="AB706" s="6">
        <v>1898</v>
      </c>
      <c r="AC706" s="6">
        <f>2016-AB706</f>
        <v>118</v>
      </c>
      <c r="AD706" s="6" t="s">
        <v>37</v>
      </c>
    </row>
    <row r="707" spans="1:30" x14ac:dyDescent="0.2">
      <c r="A707">
        <v>12</v>
      </c>
      <c r="B707" s="6" t="s">
        <v>2089</v>
      </c>
      <c r="C707" s="6" t="s">
        <v>22</v>
      </c>
      <c r="D707" s="6" t="s">
        <v>23</v>
      </c>
      <c r="E707" s="6" t="s">
        <v>2767</v>
      </c>
      <c r="F707" s="6">
        <v>93</v>
      </c>
      <c r="G707" s="6">
        <v>103</v>
      </c>
      <c r="H707" s="7">
        <v>42440</v>
      </c>
      <c r="I707" s="7">
        <v>42450</v>
      </c>
      <c r="J707" s="7" t="s">
        <v>2535</v>
      </c>
      <c r="K707" s="17">
        <f>IF(J707="Januar",238.19,IF(J707="Februar",240.59,IF(J707="Mars",245.99,IF(J707="April",250.79,IF(J707="Mai",256.52,IF(J707="Juni",259.83,IF(J707="Juli",265.66,IF(J707="August",272.21,IF(J707="September",275.91,IF(J707="Oktober",281.13,IF(J707="November",284.38,IF(J707="Desember",287.34,0))))))))))))</f>
        <v>245.99</v>
      </c>
      <c r="L707" s="20">
        <f>$K$2/K707</f>
        <v>0.96829139395910402</v>
      </c>
      <c r="M707" s="6">
        <v>10</v>
      </c>
      <c r="N707" s="6">
        <v>2950000</v>
      </c>
      <c r="O707" s="6">
        <v>3375000</v>
      </c>
      <c r="P707" s="6">
        <f>O707-N707</f>
        <v>425000</v>
      </c>
      <c r="Q707" s="8">
        <f>P707/N707</f>
        <v>0.1440677966101695</v>
      </c>
      <c r="R707" s="6">
        <v>34864</v>
      </c>
      <c r="S707" s="9">
        <f>(N707+R707)/F707</f>
        <v>32095.31182795699</v>
      </c>
      <c r="T707" s="6">
        <v>36665</v>
      </c>
      <c r="U707" s="5">
        <f>T707-S707</f>
        <v>4569.6881720430101</v>
      </c>
      <c r="V707" s="4">
        <f>U707/S707</f>
        <v>0.14237868123974826</v>
      </c>
      <c r="W707" s="22">
        <f>S707*L707</f>
        <v>31077.614229444593</v>
      </c>
      <c r="X707" s="22">
        <f>T707*L707</f>
        <v>35502.40395951055</v>
      </c>
      <c r="Y707" s="22">
        <f>X707-W707</f>
        <v>4424.789730065957</v>
      </c>
      <c r="Z707" s="8">
        <f>Y707/W707</f>
        <v>0.14237868123974828</v>
      </c>
      <c r="AA707" s="10">
        <v>32628</v>
      </c>
      <c r="AB707" s="6">
        <v>1989</v>
      </c>
      <c r="AC707" s="6">
        <f>2016-AB707</f>
        <v>27</v>
      </c>
      <c r="AD707" s="6" t="s">
        <v>461</v>
      </c>
    </row>
    <row r="708" spans="1:30" x14ac:dyDescent="0.2">
      <c r="A708">
        <v>12</v>
      </c>
      <c r="B708" s="6" t="s">
        <v>2224</v>
      </c>
      <c r="C708" s="6" t="s">
        <v>22</v>
      </c>
      <c r="D708" s="6" t="s">
        <v>23</v>
      </c>
      <c r="E708" s="6" t="s">
        <v>2767</v>
      </c>
      <c r="F708" s="6">
        <v>104</v>
      </c>
      <c r="G708" s="6">
        <v>112</v>
      </c>
      <c r="H708" s="7">
        <v>42440</v>
      </c>
      <c r="I708" s="7">
        <v>42450</v>
      </c>
      <c r="J708" s="3" t="s">
        <v>2535</v>
      </c>
      <c r="K708" s="17">
        <f>IF(J708="Januar",238.19,IF(J708="Februar",240.59,IF(J708="Mars",245.99,IF(J708="April",250.79,IF(J708="Mai",256.52,IF(J708="Juni",259.83,IF(J708="Juli",265.66,IF(J708="August",272.21,IF(J708="September",275.91,IF(J708="Oktober",281.13,IF(J708="November",284.38,IF(J708="Desember",287.34,0))))))))))))</f>
        <v>245.99</v>
      </c>
      <c r="L708" s="20">
        <f>$K$2/K708</f>
        <v>0.96829139395910402</v>
      </c>
      <c r="M708" s="6">
        <v>10</v>
      </c>
      <c r="N708" s="6">
        <v>6190000</v>
      </c>
      <c r="O708" s="6">
        <v>6900000</v>
      </c>
      <c r="P708" s="6">
        <f>O708-N708</f>
        <v>710000</v>
      </c>
      <c r="Q708" s="8">
        <f>P708/N708</f>
        <v>0.1147011308562197</v>
      </c>
      <c r="R708" s="6"/>
      <c r="S708" s="9">
        <f>(N708+R708)/F708</f>
        <v>59519.230769230766</v>
      </c>
      <c r="T708" s="6">
        <v>66346</v>
      </c>
      <c r="U708" s="5">
        <f>T708-S708</f>
        <v>6826.7692307692341</v>
      </c>
      <c r="V708" s="4">
        <f>U708/S708</f>
        <v>0.11469854604200329</v>
      </c>
      <c r="W708" s="22">
        <f>S708*L708</f>
        <v>57631.958928912056</v>
      </c>
      <c r="X708" s="22">
        <f>T708*L708</f>
        <v>64242.260823610712</v>
      </c>
      <c r="Y708" s="22">
        <f>X708-W708</f>
        <v>6610.3018946986558</v>
      </c>
      <c r="Z708" s="8">
        <f>Y708/W708</f>
        <v>0.11469854604200318</v>
      </c>
      <c r="AA708" s="6">
        <v>781</v>
      </c>
      <c r="AB708" s="6">
        <v>1914</v>
      </c>
      <c r="AC708" s="6">
        <f>2016-AB708</f>
        <v>102</v>
      </c>
      <c r="AD708" s="6" t="s">
        <v>103</v>
      </c>
    </row>
    <row r="709" spans="1:30" x14ac:dyDescent="0.2">
      <c r="A709">
        <v>12</v>
      </c>
      <c r="B709" s="6" t="s">
        <v>1966</v>
      </c>
      <c r="C709" s="6" t="s">
        <v>22</v>
      </c>
      <c r="D709" s="6" t="s">
        <v>23</v>
      </c>
      <c r="E709" s="6" t="s">
        <v>2767</v>
      </c>
      <c r="F709" s="6">
        <v>85</v>
      </c>
      <c r="G709" s="6">
        <v>92</v>
      </c>
      <c r="H709" s="7">
        <v>42439</v>
      </c>
      <c r="I709" s="7">
        <v>42450</v>
      </c>
      <c r="J709" s="7" t="s">
        <v>2535</v>
      </c>
      <c r="K709" s="17">
        <f>IF(J709="Januar",238.19,IF(J709="Februar",240.59,IF(J709="Mars",245.99,IF(J709="April",250.79,IF(J709="Mai",256.52,IF(J709="Juni",259.83,IF(J709="Juli",265.66,IF(J709="August",272.21,IF(J709="September",275.91,IF(J709="Oktober",281.13,IF(J709="November",284.38,IF(J709="Desember",287.34,0))))))))))))</f>
        <v>245.99</v>
      </c>
      <c r="L709" s="20">
        <f>$K$2/K709</f>
        <v>0.96829139395910402</v>
      </c>
      <c r="M709" s="6">
        <v>11</v>
      </c>
      <c r="N709" s="6">
        <v>2450000</v>
      </c>
      <c r="O709" s="6">
        <v>2875000</v>
      </c>
      <c r="P709" s="6">
        <f>O709-N709</f>
        <v>425000</v>
      </c>
      <c r="Q709" s="8">
        <f>P709/N709</f>
        <v>0.17346938775510204</v>
      </c>
      <c r="R709" s="6">
        <v>265502</v>
      </c>
      <c r="S709" s="9">
        <f>(N709+R709)/F709</f>
        <v>31947.082352941175</v>
      </c>
      <c r="T709" s="6">
        <v>36947</v>
      </c>
      <c r="U709" s="5">
        <f>T709-S709</f>
        <v>4999.9176470588245</v>
      </c>
      <c r="V709" s="4">
        <f>U709/S709</f>
        <v>0.15650623715246761</v>
      </c>
      <c r="W709" s="22">
        <f>S709*L709</f>
        <v>30934.084904455704</v>
      </c>
      <c r="X709" s="22">
        <f>T709*L709</f>
        <v>35775.462132607019</v>
      </c>
      <c r="Y709" s="22">
        <f>X709-W709</f>
        <v>4841.3772281513156</v>
      </c>
      <c r="Z709" s="8">
        <f>Y709/W709</f>
        <v>0.1565062371524677</v>
      </c>
      <c r="AA709" s="10">
        <v>36152</v>
      </c>
      <c r="AB709" s="6">
        <v>1987</v>
      </c>
      <c r="AC709" s="6">
        <f>2016-AB709</f>
        <v>29</v>
      </c>
      <c r="AD709" s="6" t="s">
        <v>37</v>
      </c>
    </row>
    <row r="710" spans="1:30" x14ac:dyDescent="0.2">
      <c r="A710">
        <v>12</v>
      </c>
      <c r="B710" s="6" t="s">
        <v>1148</v>
      </c>
      <c r="C710" s="6" t="s">
        <v>22</v>
      </c>
      <c r="D710" s="6" t="s">
        <v>23</v>
      </c>
      <c r="E710" s="6" t="s">
        <v>2767</v>
      </c>
      <c r="F710" s="6">
        <v>60</v>
      </c>
      <c r="G710" s="6">
        <v>66</v>
      </c>
      <c r="H710" s="7">
        <v>42437</v>
      </c>
      <c r="I710" s="7">
        <v>42450</v>
      </c>
      <c r="J710" s="3" t="s">
        <v>2535</v>
      </c>
      <c r="K710" s="17">
        <f>IF(J710="Januar",238.19,IF(J710="Februar",240.59,IF(J710="Mars",245.99,IF(J710="April",250.79,IF(J710="Mai",256.52,IF(J710="Juni",259.83,IF(J710="Juli",265.66,IF(J710="August",272.21,IF(J710="September",275.91,IF(J710="Oktober",281.13,IF(J710="November",284.38,IF(J710="Desember",287.34,0))))))))))))</f>
        <v>245.99</v>
      </c>
      <c r="L710" s="20">
        <f>$K$2/K710</f>
        <v>0.96829139395910402</v>
      </c>
      <c r="M710" s="6">
        <v>13</v>
      </c>
      <c r="N710" s="6">
        <v>3500000</v>
      </c>
      <c r="O710" s="6">
        <v>3870000</v>
      </c>
      <c r="P710" s="6">
        <f>O710-N710</f>
        <v>370000</v>
      </c>
      <c r="Q710" s="8">
        <f>P710/N710</f>
        <v>0.10571428571428572</v>
      </c>
      <c r="R710" s="6">
        <v>9912</v>
      </c>
      <c r="S710" s="9">
        <f>(N710+R710)/F710</f>
        <v>58498.533333333333</v>
      </c>
      <c r="T710" s="6">
        <v>64665</v>
      </c>
      <c r="U710" s="5">
        <f>T710-S710</f>
        <v>6166.4666666666672</v>
      </c>
      <c r="V710" s="4">
        <f>U710/S710</f>
        <v>0.10541232942592293</v>
      </c>
      <c r="W710" s="22">
        <f>S710*L710</f>
        <v>56643.626385896445</v>
      </c>
      <c r="X710" s="22">
        <f>T710*L710</f>
        <v>62614.562990365463</v>
      </c>
      <c r="Y710" s="22">
        <f>X710-W710</f>
        <v>5970.9366044690178</v>
      </c>
      <c r="Z710" s="8">
        <f>Y710/W710</f>
        <v>0.10541232942592295</v>
      </c>
      <c r="AA710" s="10">
        <v>1105</v>
      </c>
      <c r="AB710" s="6">
        <v>1938</v>
      </c>
      <c r="AC710" s="6">
        <f>2016-AB710</f>
        <v>78</v>
      </c>
      <c r="AD710" s="6" t="s">
        <v>206</v>
      </c>
    </row>
    <row r="711" spans="1:30" x14ac:dyDescent="0.2">
      <c r="A711">
        <v>12</v>
      </c>
      <c r="B711" s="6" t="s">
        <v>878</v>
      </c>
      <c r="C711" s="6" t="s">
        <v>22</v>
      </c>
      <c r="D711" s="6" t="s">
        <v>23</v>
      </c>
      <c r="E711" s="6" t="s">
        <v>2767</v>
      </c>
      <c r="F711" s="6">
        <v>70</v>
      </c>
      <c r="G711" s="6">
        <v>79</v>
      </c>
      <c r="H711" s="7">
        <v>42435</v>
      </c>
      <c r="I711" s="7">
        <v>42450</v>
      </c>
      <c r="J711" s="3" t="s">
        <v>2535</v>
      </c>
      <c r="K711" s="17">
        <f>IF(J711="Januar",238.19,IF(J711="Februar",240.59,IF(J711="Mars",245.99,IF(J711="April",250.79,IF(J711="Mai",256.52,IF(J711="Juni",259.83,IF(J711="Juli",265.66,IF(J711="August",272.21,IF(J711="September",275.91,IF(J711="Oktober",281.13,IF(J711="November",284.38,IF(J711="Desember",287.34,0))))))))))))</f>
        <v>245.99</v>
      </c>
      <c r="L711" s="20">
        <f>$K$2/K711</f>
        <v>0.96829139395910402</v>
      </c>
      <c r="M711" s="6">
        <v>15</v>
      </c>
      <c r="N711" s="6">
        <v>5500000</v>
      </c>
      <c r="O711" s="6">
        <v>5450000</v>
      </c>
      <c r="P711" s="6">
        <f>O711-N711</f>
        <v>-50000</v>
      </c>
      <c r="Q711" s="8">
        <f>P711/N711</f>
        <v>-9.0909090909090905E-3</v>
      </c>
      <c r="R711" s="6">
        <v>25000</v>
      </c>
      <c r="S711" s="9">
        <f>(N711+R711)/F711</f>
        <v>78928.571428571435</v>
      </c>
      <c r="T711" s="6">
        <v>78214</v>
      </c>
      <c r="U711" s="5">
        <f>T711-S711</f>
        <v>-714.57142857143481</v>
      </c>
      <c r="V711" s="4">
        <f>U711/S711</f>
        <v>-9.053393665158449E-3</v>
      </c>
      <c r="W711" s="22">
        <f>S711*L711</f>
        <v>76425.856451772139</v>
      </c>
      <c r="X711" s="22">
        <f>T711*L711</f>
        <v>75733.943087117368</v>
      </c>
      <c r="Y711" s="22">
        <f>X711-W711</f>
        <v>-691.9133646547707</v>
      </c>
      <c r="Z711" s="8">
        <f>Y711/W711</f>
        <v>-9.0533936651582894E-3</v>
      </c>
      <c r="AA711" s="6">
        <v>701</v>
      </c>
      <c r="AB711" s="6">
        <v>1901</v>
      </c>
      <c r="AC711" s="6">
        <f>2016-AB711</f>
        <v>115</v>
      </c>
      <c r="AD711" s="6" t="s">
        <v>203</v>
      </c>
    </row>
    <row r="712" spans="1:30" x14ac:dyDescent="0.2">
      <c r="A712">
        <v>12</v>
      </c>
      <c r="B712" s="2" t="s">
        <v>2042</v>
      </c>
      <c r="C712" s="2" t="s">
        <v>22</v>
      </c>
      <c r="D712" s="2" t="s">
        <v>23</v>
      </c>
      <c r="E712" s="6" t="s">
        <v>2767</v>
      </c>
      <c r="F712" s="2">
        <v>90</v>
      </c>
      <c r="G712" s="2">
        <v>100</v>
      </c>
      <c r="H712" s="3">
        <v>42435</v>
      </c>
      <c r="I712" s="3">
        <v>42450</v>
      </c>
      <c r="J712" s="3" t="s">
        <v>2535</v>
      </c>
      <c r="K712" s="17">
        <f>IF(J712="Januar",238.19,IF(J712="Februar",240.59,IF(J712="Mars",245.99,IF(J712="April",250.79,IF(J712="Mai",256.52,IF(J712="Juni",259.83,IF(J712="Juli",265.66,IF(J712="August",272.21,IF(J712="September",275.91,IF(J712="Oktober",281.13,IF(J712="November",284.38,IF(J712="Desember",287.34,0))))))))))))</f>
        <v>245.99</v>
      </c>
      <c r="L712" s="20">
        <f>$K$2/K712</f>
        <v>0.96829139395910402</v>
      </c>
      <c r="M712" s="2">
        <v>15</v>
      </c>
      <c r="N712" s="2">
        <v>4800000</v>
      </c>
      <c r="O712" s="2">
        <v>4800000</v>
      </c>
      <c r="P712" s="2">
        <f>O712-N712</f>
        <v>0</v>
      </c>
      <c r="Q712" s="4">
        <f>P712/N712</f>
        <v>0</v>
      </c>
      <c r="R712" s="2">
        <v>106605</v>
      </c>
      <c r="S712" s="9">
        <f>(N712+R712)/F712</f>
        <v>54517.833333333336</v>
      </c>
      <c r="T712" s="2">
        <v>54518</v>
      </c>
      <c r="U712" s="5">
        <f>T712-S712</f>
        <v>0.16666666666424135</v>
      </c>
      <c r="V712" s="4">
        <f>U712/S712</f>
        <v>3.0571036388259746E-6</v>
      </c>
      <c r="W712" s="22">
        <f>S712*L712</f>
        <v>52789.148833963445</v>
      </c>
      <c r="X712" s="22">
        <f>T712*L712</f>
        <v>52789.310215862432</v>
      </c>
      <c r="Y712" s="22">
        <f>X712-W712</f>
        <v>0.16138189898629207</v>
      </c>
      <c r="Z712" s="8">
        <f>Y712/W712</f>
        <v>3.0571036387399051E-6</v>
      </c>
      <c r="AA712" s="2">
        <v>343</v>
      </c>
      <c r="AB712" s="2">
        <v>1892</v>
      </c>
      <c r="AC712" s="2">
        <f>2016-AB712</f>
        <v>124</v>
      </c>
      <c r="AD712" s="2" t="s">
        <v>148</v>
      </c>
    </row>
    <row r="713" spans="1:30" x14ac:dyDescent="0.2">
      <c r="A713">
        <v>12</v>
      </c>
      <c r="B713" s="6" t="s">
        <v>30</v>
      </c>
      <c r="C713" s="6" t="s">
        <v>22</v>
      </c>
      <c r="D713" s="6" t="s">
        <v>23</v>
      </c>
      <c r="E713" s="6" t="s">
        <v>2767</v>
      </c>
      <c r="F713" s="6">
        <v>16</v>
      </c>
      <c r="G713" s="6">
        <v>19</v>
      </c>
      <c r="H713" s="7">
        <v>42434</v>
      </c>
      <c r="I713" s="7">
        <v>42450</v>
      </c>
      <c r="J713" s="7" t="s">
        <v>2535</v>
      </c>
      <c r="K713" s="17">
        <f>IF(J713="Januar",238.19,IF(J713="Februar",240.59,IF(J713="Mars",245.99,IF(J713="April",250.79,IF(J713="Mai",256.52,IF(J713="Juni",259.83,IF(J713="Juli",265.66,IF(J713="August",272.21,IF(J713="September",275.91,IF(J713="Oktober",281.13,IF(J713="November",284.38,IF(J713="Desember",287.34,0))))))))))))</f>
        <v>245.99</v>
      </c>
      <c r="L713" s="20">
        <f>$K$2/K713</f>
        <v>0.96829139395910402</v>
      </c>
      <c r="M713" s="6">
        <v>16</v>
      </c>
      <c r="N713" s="6">
        <v>2100000</v>
      </c>
      <c r="O713" s="6">
        <v>2100000</v>
      </c>
      <c r="P713" s="6">
        <f>O713-N713</f>
        <v>0</v>
      </c>
      <c r="Q713" s="8">
        <f>P713/N713</f>
        <v>0</v>
      </c>
      <c r="R713" s="6">
        <v>7783</v>
      </c>
      <c r="S713" s="9">
        <f>(N713+R713)/F713</f>
        <v>131736.4375</v>
      </c>
      <c r="T713" s="6">
        <v>131736</v>
      </c>
      <c r="U713" s="5">
        <f>T713-S713</f>
        <v>-0.4375</v>
      </c>
      <c r="V713" s="8">
        <f>U713/S713</f>
        <v>-3.3210249821732121E-6</v>
      </c>
      <c r="W713" s="22">
        <f>S713*L713</f>
        <v>127559.25870208138</v>
      </c>
      <c r="X713" s="22">
        <f>T713*L713</f>
        <v>127558.83507459653</v>
      </c>
      <c r="Y713" s="22">
        <f>X713-W713</f>
        <v>-0.42362748485174961</v>
      </c>
      <c r="Z713" s="8">
        <f>Y713/W713</f>
        <v>-3.3210249821312052E-6</v>
      </c>
      <c r="AA713" s="6">
        <v>481</v>
      </c>
      <c r="AB713" s="6">
        <v>1921</v>
      </c>
      <c r="AC713" s="6">
        <f>2016-AB713</f>
        <v>95</v>
      </c>
      <c r="AD713" s="6" t="s">
        <v>27</v>
      </c>
    </row>
    <row r="714" spans="1:30" x14ac:dyDescent="0.2">
      <c r="A714">
        <v>12</v>
      </c>
      <c r="B714" s="2" t="s">
        <v>655</v>
      </c>
      <c r="C714" s="2" t="s">
        <v>22</v>
      </c>
      <c r="D714" s="2" t="s">
        <v>23</v>
      </c>
      <c r="E714" s="6" t="s">
        <v>2767</v>
      </c>
      <c r="F714" s="2">
        <v>48</v>
      </c>
      <c r="G714" s="2">
        <v>54</v>
      </c>
      <c r="H714" s="3">
        <v>42434</v>
      </c>
      <c r="I714" s="3">
        <v>42450</v>
      </c>
      <c r="J714" s="7" t="s">
        <v>2535</v>
      </c>
      <c r="K714" s="17">
        <f>IF(J714="Januar",238.19,IF(J714="Februar",240.59,IF(J714="Mars",245.99,IF(J714="April",250.79,IF(J714="Mai",256.52,IF(J714="Juni",259.83,IF(J714="Juli",265.66,IF(J714="August",272.21,IF(J714="September",275.91,IF(J714="Oktober",281.13,IF(J714="November",284.38,IF(J714="Desember",287.34,0))))))))))))</f>
        <v>245.99</v>
      </c>
      <c r="L714" s="20">
        <f>$K$2/K714</f>
        <v>0.96829139395910402</v>
      </c>
      <c r="M714" s="2">
        <v>16</v>
      </c>
      <c r="N714" s="2">
        <v>3200000</v>
      </c>
      <c r="O714" s="2">
        <v>3200000</v>
      </c>
      <c r="P714" s="2">
        <f>O714-N714</f>
        <v>0</v>
      </c>
      <c r="Q714" s="4">
        <f>P714/N714</f>
        <v>0</v>
      </c>
      <c r="R714" s="2"/>
      <c r="S714" s="9">
        <f>(N714+R714)/F714</f>
        <v>66666.666666666672</v>
      </c>
      <c r="T714" s="2">
        <v>66667</v>
      </c>
      <c r="U714" s="5">
        <f>T714-S714</f>
        <v>0.33333333332848269</v>
      </c>
      <c r="V714" s="4">
        <f>U714/S714</f>
        <v>4.9999999999272403E-6</v>
      </c>
      <c r="W714" s="22">
        <f>S714*L714</f>
        <v>64552.759597273609</v>
      </c>
      <c r="X714" s="22">
        <f>T714*L714</f>
        <v>64553.082361071589</v>
      </c>
      <c r="Y714" s="22">
        <f>X714-W714</f>
        <v>0.3227637979798601</v>
      </c>
      <c r="Z714" s="8">
        <f>Y714/W714</f>
        <v>4.999999999899184E-6</v>
      </c>
      <c r="AA714" s="11">
        <v>4884</v>
      </c>
      <c r="AB714" s="2">
        <v>2005</v>
      </c>
      <c r="AC714" s="2">
        <f>2016-AB714</f>
        <v>11</v>
      </c>
      <c r="AD714" s="2" t="s">
        <v>240</v>
      </c>
    </row>
    <row r="715" spans="1:30" x14ac:dyDescent="0.2">
      <c r="A715">
        <v>12</v>
      </c>
      <c r="B715" s="2" t="s">
        <v>388</v>
      </c>
      <c r="C715" s="2" t="s">
        <v>22</v>
      </c>
      <c r="D715" s="2" t="s">
        <v>23</v>
      </c>
      <c r="E715" s="6" t="s">
        <v>2767</v>
      </c>
      <c r="F715" s="2">
        <v>59</v>
      </c>
      <c r="G715" s="2">
        <v>66</v>
      </c>
      <c r="H715" s="3">
        <v>42434</v>
      </c>
      <c r="I715" s="3">
        <v>42450</v>
      </c>
      <c r="J715" s="7" t="s">
        <v>2535</v>
      </c>
      <c r="K715" s="17">
        <f>IF(J715="Januar",238.19,IF(J715="Februar",240.59,IF(J715="Mars",245.99,IF(J715="April",250.79,IF(J715="Mai",256.52,IF(J715="Juni",259.83,IF(J715="Juli",265.66,IF(J715="August",272.21,IF(J715="September",275.91,IF(J715="Oktober",281.13,IF(J715="November",284.38,IF(J715="Desember",287.34,0))))))))))))</f>
        <v>245.99</v>
      </c>
      <c r="L715" s="20">
        <f>$K$2/K715</f>
        <v>0.96829139395910402</v>
      </c>
      <c r="M715" s="2">
        <v>16</v>
      </c>
      <c r="N715" s="2">
        <v>3650000</v>
      </c>
      <c r="O715" s="2">
        <v>3625000</v>
      </c>
      <c r="P715" s="2">
        <f>O715-N715</f>
        <v>-25000</v>
      </c>
      <c r="Q715" s="4">
        <f>P715/N715</f>
        <v>-6.8493150684931503E-3</v>
      </c>
      <c r="R715" s="2">
        <v>18166</v>
      </c>
      <c r="S715" s="9">
        <f>(N715+R715)/F715</f>
        <v>62172.305084745763</v>
      </c>
      <c r="T715" s="2">
        <v>61749</v>
      </c>
      <c r="U715" s="5">
        <f>T715-S715</f>
        <v>-423.30508474576345</v>
      </c>
      <c r="V715" s="4">
        <f>U715/S715</f>
        <v>-6.808579546290992E-3</v>
      </c>
      <c r="W715" s="22">
        <f>S715*L715</f>
        <v>60200.907956159164</v>
      </c>
      <c r="X715" s="22">
        <f>T715*L715</f>
        <v>59791.025285580712</v>
      </c>
      <c r="Y715" s="22">
        <f>X715-W715</f>
        <v>-409.88267057845223</v>
      </c>
      <c r="Z715" s="8">
        <f>Y715/W715</f>
        <v>-6.8085795462909972E-3</v>
      </c>
      <c r="AA715" s="2">
        <v>993</v>
      </c>
      <c r="AB715" s="2">
        <v>1898</v>
      </c>
      <c r="AC715" s="2">
        <f>2016-AB715</f>
        <v>118</v>
      </c>
      <c r="AD715" s="2" t="s">
        <v>94</v>
      </c>
    </row>
    <row r="716" spans="1:30" x14ac:dyDescent="0.2">
      <c r="A716">
        <v>12</v>
      </c>
      <c r="B716" s="2" t="s">
        <v>1813</v>
      </c>
      <c r="C716" s="2" t="s">
        <v>22</v>
      </c>
      <c r="D716" s="2" t="s">
        <v>23</v>
      </c>
      <c r="E716" s="6" t="s">
        <v>2767</v>
      </c>
      <c r="F716" s="2">
        <v>79</v>
      </c>
      <c r="G716" s="2">
        <v>90</v>
      </c>
      <c r="H716" s="3">
        <v>42434</v>
      </c>
      <c r="I716" s="3">
        <v>42450</v>
      </c>
      <c r="J716" s="3" t="s">
        <v>2535</v>
      </c>
      <c r="K716" s="17">
        <f>IF(J716="Januar",238.19,IF(J716="Februar",240.59,IF(J716="Mars",245.99,IF(J716="April",250.79,IF(J716="Mai",256.52,IF(J716="Juni",259.83,IF(J716="Juli",265.66,IF(J716="August",272.21,IF(J716="September",275.91,IF(J716="Oktober",281.13,IF(J716="November",284.38,IF(J716="Desember",287.34,0))))))))))))</f>
        <v>245.99</v>
      </c>
      <c r="L716" s="20">
        <f>$K$2/K716</f>
        <v>0.96829139395910402</v>
      </c>
      <c r="M716" s="2">
        <v>16</v>
      </c>
      <c r="N716" s="2">
        <v>4150000</v>
      </c>
      <c r="O716" s="2">
        <v>4275000</v>
      </c>
      <c r="P716" s="2">
        <f>O716-N716</f>
        <v>125000</v>
      </c>
      <c r="Q716" s="4">
        <f>P716/N716</f>
        <v>3.0120481927710843E-2</v>
      </c>
      <c r="R716" s="2">
        <v>204314</v>
      </c>
      <c r="S716" s="9">
        <f>(N716+R716)/F716</f>
        <v>55117.898734177215</v>
      </c>
      <c r="T716" s="2">
        <v>56700</v>
      </c>
      <c r="U716" s="5">
        <f>T716-S716</f>
        <v>1582.1012658227846</v>
      </c>
      <c r="V716" s="4">
        <f>U716/S716</f>
        <v>2.8703947395617307E-2</v>
      </c>
      <c r="W716" s="22">
        <f>S716*L716</f>
        <v>53370.186997413191</v>
      </c>
      <c r="X716" s="22">
        <f>T716*L716</f>
        <v>54902.122037481196</v>
      </c>
      <c r="Y716" s="22">
        <f>X716-W716</f>
        <v>1531.935040068005</v>
      </c>
      <c r="Z716" s="8">
        <f>Y716/W716</f>
        <v>2.8703947395617269E-2</v>
      </c>
      <c r="AA716" s="2">
        <v>861</v>
      </c>
      <c r="AB716" s="2">
        <v>1902</v>
      </c>
      <c r="AC716" s="2">
        <f>2016-AB716</f>
        <v>114</v>
      </c>
      <c r="AD716" s="2" t="s">
        <v>27</v>
      </c>
    </row>
    <row r="717" spans="1:30" x14ac:dyDescent="0.2">
      <c r="A717">
        <v>12</v>
      </c>
      <c r="B717" s="2" t="s">
        <v>437</v>
      </c>
      <c r="C717" s="2" t="s">
        <v>22</v>
      </c>
      <c r="D717" s="2" t="s">
        <v>23</v>
      </c>
      <c r="E717" s="6" t="s">
        <v>2767</v>
      </c>
      <c r="F717" s="2">
        <v>52</v>
      </c>
      <c r="G717" s="2">
        <v>60</v>
      </c>
      <c r="H717" s="3">
        <v>42433</v>
      </c>
      <c r="I717" s="3">
        <v>42450</v>
      </c>
      <c r="J717" s="3" t="s">
        <v>2535</v>
      </c>
      <c r="K717" s="17">
        <f>IF(J717="Januar",238.19,IF(J717="Februar",240.59,IF(J717="Mars",245.99,IF(J717="April",250.79,IF(J717="Mai",256.52,IF(J717="Juni",259.83,IF(J717="Juli",265.66,IF(J717="August",272.21,IF(J717="September",275.91,IF(J717="Oktober",281.13,IF(J717="November",284.38,IF(J717="Desember",287.34,0))))))))))))</f>
        <v>245.99</v>
      </c>
      <c r="L717" s="20">
        <f>$K$2/K717</f>
        <v>0.96829139395910402</v>
      </c>
      <c r="M717" s="2">
        <v>17</v>
      </c>
      <c r="N717" s="2">
        <v>2850000</v>
      </c>
      <c r="O717" s="2">
        <v>3100000</v>
      </c>
      <c r="P717" s="2">
        <f>O717-N717</f>
        <v>250000</v>
      </c>
      <c r="Q717" s="4">
        <f>P717/N717</f>
        <v>8.771929824561403E-2</v>
      </c>
      <c r="R717" s="2">
        <v>82000</v>
      </c>
      <c r="S717" s="9">
        <f>(N717+R717)/F717</f>
        <v>56384.615384615383</v>
      </c>
      <c r="T717" s="2">
        <v>61192</v>
      </c>
      <c r="U717" s="5">
        <f>T717-S717</f>
        <v>4807.3846153846171</v>
      </c>
      <c r="V717" s="4">
        <f>U717/S717</f>
        <v>8.5260572987721731E-2</v>
      </c>
      <c r="W717" s="22">
        <f>S717*L717</f>
        <v>54596.737828617173</v>
      </c>
      <c r="X717" s="22">
        <f>T717*L717</f>
        <v>59251.686979145496</v>
      </c>
      <c r="Y717" s="22">
        <f>X717-W717</f>
        <v>4654.9491505283222</v>
      </c>
      <c r="Z717" s="8">
        <f>Y717/W717</f>
        <v>8.5260572987721731E-2</v>
      </c>
      <c r="AA717" s="11">
        <v>1877</v>
      </c>
      <c r="AB717" s="2">
        <v>1966</v>
      </c>
      <c r="AC717" s="2">
        <f>2016-AB717</f>
        <v>50</v>
      </c>
      <c r="AD717" s="2" t="s">
        <v>37</v>
      </c>
    </row>
    <row r="718" spans="1:30" x14ac:dyDescent="0.2">
      <c r="A718">
        <v>12</v>
      </c>
      <c r="B718" s="2" t="s">
        <v>782</v>
      </c>
      <c r="C718" s="2" t="s">
        <v>22</v>
      </c>
      <c r="D718" s="2" t="s">
        <v>23</v>
      </c>
      <c r="E718" s="6" t="s">
        <v>2767</v>
      </c>
      <c r="F718" s="2">
        <v>51</v>
      </c>
      <c r="G718" s="2">
        <v>56</v>
      </c>
      <c r="H718" s="3">
        <v>42429</v>
      </c>
      <c r="I718" s="3">
        <v>42450</v>
      </c>
      <c r="J718" s="3" t="s">
        <v>2535</v>
      </c>
      <c r="K718" s="17">
        <f>IF(J718="Januar",238.19,IF(J718="Februar",240.59,IF(J718="Mars",245.99,IF(J718="April",250.79,IF(J718="Mai",256.52,IF(J718="Juni",259.83,IF(J718="Juli",265.66,IF(J718="August",272.21,IF(J718="September",275.91,IF(J718="Oktober",281.13,IF(J718="November",284.38,IF(J718="Desember",287.34,0))))))))))))</f>
        <v>245.99</v>
      </c>
      <c r="L718" s="20">
        <f>$K$2/K718</f>
        <v>0.96829139395910402</v>
      </c>
      <c r="M718" s="2">
        <v>21</v>
      </c>
      <c r="N718" s="2">
        <v>4200000</v>
      </c>
      <c r="O718" s="2">
        <v>4125000</v>
      </c>
      <c r="P718" s="2">
        <f>O718-N718</f>
        <v>-75000</v>
      </c>
      <c r="Q718" s="4">
        <f>P718/N718</f>
        <v>-1.7857142857142856E-2</v>
      </c>
      <c r="R718" s="2"/>
      <c r="S718" s="9">
        <f>(N718+R718)/F718</f>
        <v>82352.941176470587</v>
      </c>
      <c r="T718" s="2">
        <v>80882</v>
      </c>
      <c r="U718" s="5">
        <f>T718-S718</f>
        <v>-1470.9411764705874</v>
      </c>
      <c r="V718" s="4">
        <f>U718/S718</f>
        <v>-1.7861428571428563E-2</v>
      </c>
      <c r="W718" s="22">
        <f>S718*L718</f>
        <v>79741.6442083968</v>
      </c>
      <c r="X718" s="22">
        <f>T718*L718</f>
        <v>78317.34452620025</v>
      </c>
      <c r="Y718" s="22">
        <f>X718-W718</f>
        <v>-1424.2996821965498</v>
      </c>
      <c r="Z718" s="8">
        <f>Y718/W718</f>
        <v>-1.7861428571428566E-2</v>
      </c>
      <c r="AA718" s="11">
        <v>6339</v>
      </c>
      <c r="AB718" s="2">
        <v>2013</v>
      </c>
      <c r="AC718" s="2">
        <f>2016-AB718</f>
        <v>3</v>
      </c>
      <c r="AD718" s="2" t="s">
        <v>148</v>
      </c>
    </row>
    <row r="719" spans="1:30" x14ac:dyDescent="0.2">
      <c r="A719">
        <v>12</v>
      </c>
      <c r="B719" s="2" t="s">
        <v>1001</v>
      </c>
      <c r="C719" s="2" t="s">
        <v>22</v>
      </c>
      <c r="D719" s="2" t="s">
        <v>23</v>
      </c>
      <c r="E719" s="6" t="s">
        <v>2767</v>
      </c>
      <c r="F719" s="2">
        <v>56</v>
      </c>
      <c r="G719" s="2">
        <v>65</v>
      </c>
      <c r="H719" s="3">
        <v>42428</v>
      </c>
      <c r="I719" s="3">
        <v>42450</v>
      </c>
      <c r="J719" s="7" t="s">
        <v>2535</v>
      </c>
      <c r="K719" s="17">
        <f>IF(J719="Januar",238.19,IF(J719="Februar",240.59,IF(J719="Mars",245.99,IF(J719="April",250.79,IF(J719="Mai",256.52,IF(J719="Juni",259.83,IF(J719="Juli",265.66,IF(J719="August",272.21,IF(J719="September",275.91,IF(J719="Oktober",281.13,IF(J719="November",284.38,IF(J719="Desember",287.34,0))))))))))))</f>
        <v>245.99</v>
      </c>
      <c r="L719" s="20">
        <f>$K$2/K719</f>
        <v>0.96829139395910402</v>
      </c>
      <c r="M719" s="2">
        <v>22</v>
      </c>
      <c r="N719" s="2">
        <v>2990000</v>
      </c>
      <c r="O719" s="2">
        <v>3260000</v>
      </c>
      <c r="P719" s="2">
        <f>O719-N719</f>
        <v>270000</v>
      </c>
      <c r="Q719" s="4">
        <f>P719/N719</f>
        <v>9.0301003344481601E-2</v>
      </c>
      <c r="R719" s="2">
        <v>471</v>
      </c>
      <c r="S719" s="9">
        <f>(N719+R719)/F719</f>
        <v>53401.267857142855</v>
      </c>
      <c r="T719" s="2">
        <v>58223</v>
      </c>
      <c r="U719" s="5">
        <f>T719-S719</f>
        <v>4821.7321428571449</v>
      </c>
      <c r="V719" s="4">
        <f>U719/S719</f>
        <v>9.0292465635012059E-2</v>
      </c>
      <c r="W719" s="22">
        <f>S719*L719</f>
        <v>51707.98809257635</v>
      </c>
      <c r="X719" s="22">
        <f>T719*L719</f>
        <v>56376.829830480914</v>
      </c>
      <c r="Y719" s="22">
        <f>X719-W719</f>
        <v>4668.8417379045641</v>
      </c>
      <c r="Z719" s="8">
        <f>Y719/W719</f>
        <v>9.0292465635012087E-2</v>
      </c>
      <c r="AA719" s="11">
        <v>2389</v>
      </c>
      <c r="AB719" s="2">
        <v>2009</v>
      </c>
      <c r="AC719" s="2">
        <f>2016-AB719</f>
        <v>7</v>
      </c>
      <c r="AD719" s="2" t="s">
        <v>1002</v>
      </c>
    </row>
    <row r="720" spans="1:30" x14ac:dyDescent="0.2">
      <c r="A720">
        <v>12</v>
      </c>
      <c r="B720" s="2" t="s">
        <v>163</v>
      </c>
      <c r="C720" s="2" t="s">
        <v>22</v>
      </c>
      <c r="D720" s="2" t="s">
        <v>23</v>
      </c>
      <c r="E720" s="6" t="s">
        <v>2767</v>
      </c>
      <c r="F720" s="2">
        <v>30</v>
      </c>
      <c r="G720" s="2">
        <v>33</v>
      </c>
      <c r="H720" s="3">
        <v>42440</v>
      </c>
      <c r="I720" s="3">
        <v>42451</v>
      </c>
      <c r="J720" s="7" t="s">
        <v>2535</v>
      </c>
      <c r="K720" s="17">
        <f>IF(J720="Januar",238.19,IF(J720="Februar",240.59,IF(J720="Mars",245.99,IF(J720="April",250.79,IF(J720="Mai",256.52,IF(J720="Juni",259.83,IF(J720="Juli",265.66,IF(J720="August",272.21,IF(J720="September",275.91,IF(J720="Oktober",281.13,IF(J720="November",284.38,IF(J720="Desember",287.34,0))))))))))))</f>
        <v>245.99</v>
      </c>
      <c r="L720" s="20">
        <f>$K$2/K720</f>
        <v>0.96829139395910402</v>
      </c>
      <c r="M720" s="2">
        <v>11</v>
      </c>
      <c r="N720" s="2">
        <v>1900000</v>
      </c>
      <c r="O720" s="2">
        <v>2350000</v>
      </c>
      <c r="P720" s="2">
        <f>O720-N720</f>
        <v>450000</v>
      </c>
      <c r="Q720" s="4">
        <f>P720/N720</f>
        <v>0.23684210526315788</v>
      </c>
      <c r="R720" s="2">
        <v>12278</v>
      </c>
      <c r="S720" s="9">
        <f>(N720+R720)/F720</f>
        <v>63742.6</v>
      </c>
      <c r="T720" s="2">
        <v>78743</v>
      </c>
      <c r="U720" s="5">
        <f>T720-S720</f>
        <v>15000.400000000001</v>
      </c>
      <c r="V720" s="4">
        <f>U720/S720</f>
        <v>0.23532770862813882</v>
      </c>
      <c r="W720" s="22">
        <f>S720*L720</f>
        <v>61721.411008577583</v>
      </c>
      <c r="X720" s="22">
        <f>T720*L720</f>
        <v>76246.169234521731</v>
      </c>
      <c r="Y720" s="22">
        <f>X720-W720</f>
        <v>14524.758225944148</v>
      </c>
      <c r="Z720" s="8">
        <f>Y720/W720</f>
        <v>0.23532770862813887</v>
      </c>
      <c r="AA720" s="11">
        <v>1139</v>
      </c>
      <c r="AB720" s="2">
        <v>1939</v>
      </c>
      <c r="AC720" s="2">
        <f>2016-AB720</f>
        <v>77</v>
      </c>
      <c r="AD720" s="2" t="s">
        <v>37</v>
      </c>
    </row>
    <row r="721" spans="1:30" x14ac:dyDescent="0.2">
      <c r="A721">
        <v>12</v>
      </c>
      <c r="B721" s="6" t="s">
        <v>291</v>
      </c>
      <c r="C721" s="6" t="s">
        <v>22</v>
      </c>
      <c r="D721" s="6" t="s">
        <v>23</v>
      </c>
      <c r="E721" s="6" t="s">
        <v>2767</v>
      </c>
      <c r="F721" s="6">
        <v>36</v>
      </c>
      <c r="G721" s="6">
        <v>42</v>
      </c>
      <c r="H721" s="7">
        <v>42440</v>
      </c>
      <c r="I721" s="7">
        <v>42451</v>
      </c>
      <c r="J721" s="3" t="s">
        <v>2535</v>
      </c>
      <c r="K721" s="17">
        <f>IF(J721="Januar",238.19,IF(J721="Februar",240.59,IF(J721="Mars",245.99,IF(J721="April",250.79,IF(J721="Mai",256.52,IF(J721="Juni",259.83,IF(J721="Juli",265.66,IF(J721="August",272.21,IF(J721="September",275.91,IF(J721="Oktober",281.13,IF(J721="November",284.38,IF(J721="Desember",287.34,0))))))))))))</f>
        <v>245.99</v>
      </c>
      <c r="L721" s="20">
        <f>$K$2/K721</f>
        <v>0.96829139395910402</v>
      </c>
      <c r="M721" s="6">
        <v>11</v>
      </c>
      <c r="N721" s="6">
        <v>2500000</v>
      </c>
      <c r="O721" s="6">
        <v>3100000</v>
      </c>
      <c r="P721" s="6">
        <f>O721-N721</f>
        <v>600000</v>
      </c>
      <c r="Q721" s="8">
        <f>P721/N721</f>
        <v>0.24</v>
      </c>
      <c r="R721" s="6"/>
      <c r="S721" s="9">
        <f>(N721+R721)/F721</f>
        <v>69444.444444444438</v>
      </c>
      <c r="T721" s="6">
        <v>86111</v>
      </c>
      <c r="U721" s="5">
        <f>T721-S721</f>
        <v>16666.555555555562</v>
      </c>
      <c r="V721" s="4">
        <f>U721/S721</f>
        <v>0.23999840000000011</v>
      </c>
      <c r="W721" s="22">
        <f>S721*L721</f>
        <v>67242.457913826656</v>
      </c>
      <c r="X721" s="22">
        <f>T721*L721</f>
        <v>83380.540225212404</v>
      </c>
      <c r="Y721" s="22">
        <f>X721-W721</f>
        <v>16138.082311385748</v>
      </c>
      <c r="Z721" s="8">
        <f>Y721/W721</f>
        <v>0.23999840000000019</v>
      </c>
      <c r="AA721" s="6">
        <v>693</v>
      </c>
      <c r="AB721" s="6">
        <v>1895</v>
      </c>
      <c r="AC721" s="6">
        <f>2016-AB721</f>
        <v>121</v>
      </c>
      <c r="AD721" s="6" t="s">
        <v>292</v>
      </c>
    </row>
    <row r="722" spans="1:30" x14ac:dyDescent="0.2">
      <c r="A722">
        <v>12</v>
      </c>
      <c r="B722" s="6" t="s">
        <v>1346</v>
      </c>
      <c r="C722" s="6" t="s">
        <v>22</v>
      </c>
      <c r="D722" s="6" t="s">
        <v>23</v>
      </c>
      <c r="E722" s="6" t="s">
        <v>2767</v>
      </c>
      <c r="F722" s="6">
        <v>66</v>
      </c>
      <c r="G722" s="6">
        <v>72</v>
      </c>
      <c r="H722" s="7">
        <v>42440</v>
      </c>
      <c r="I722" s="7">
        <v>42451</v>
      </c>
      <c r="J722" s="7" t="s">
        <v>2535</v>
      </c>
      <c r="K722" s="17">
        <f>IF(J722="Januar",238.19,IF(J722="Februar",240.59,IF(J722="Mars",245.99,IF(J722="April",250.79,IF(J722="Mai",256.52,IF(J722="Juni",259.83,IF(J722="Juli",265.66,IF(J722="August",272.21,IF(J722="September",275.91,IF(J722="Oktober",281.13,IF(J722="November",284.38,IF(J722="Desember",287.34,0))))))))))))</f>
        <v>245.99</v>
      </c>
      <c r="L722" s="20">
        <f>$K$2/K722</f>
        <v>0.96829139395910402</v>
      </c>
      <c r="M722" s="6">
        <v>11</v>
      </c>
      <c r="N722" s="6">
        <v>2450000</v>
      </c>
      <c r="O722" s="6">
        <v>2900000</v>
      </c>
      <c r="P722" s="6">
        <f>O722-N722</f>
        <v>450000</v>
      </c>
      <c r="Q722" s="8">
        <f>P722/N722</f>
        <v>0.18367346938775511</v>
      </c>
      <c r="R722" s="6">
        <v>90336</v>
      </c>
      <c r="S722" s="9">
        <f>(N722+R722)/F722</f>
        <v>38489.939393939392</v>
      </c>
      <c r="T722" s="6">
        <v>45308</v>
      </c>
      <c r="U722" s="5">
        <f>T722-S722</f>
        <v>6818.0606060606078</v>
      </c>
      <c r="V722" s="4">
        <f>U722/S722</f>
        <v>0.17713877219391455</v>
      </c>
      <c r="W722" s="22">
        <f>S722*L722</f>
        <v>37269.477069159002</v>
      </c>
      <c r="X722" s="22">
        <f>T722*L722</f>
        <v>43871.346477499086</v>
      </c>
      <c r="Y722" s="22">
        <f>X722-W722</f>
        <v>6601.8694083400842</v>
      </c>
      <c r="Z722" s="8">
        <f>Y722/W722</f>
        <v>0.17713877219391469</v>
      </c>
      <c r="AA722" s="6"/>
      <c r="AB722" s="6">
        <v>1962</v>
      </c>
      <c r="AC722" s="6">
        <f>2016-AB722</f>
        <v>54</v>
      </c>
      <c r="AD722" s="6" t="s">
        <v>37</v>
      </c>
    </row>
    <row r="723" spans="1:30" x14ac:dyDescent="0.2">
      <c r="A723">
        <v>12</v>
      </c>
      <c r="B723" s="6" t="s">
        <v>2153</v>
      </c>
      <c r="C723" s="6" t="s">
        <v>22</v>
      </c>
      <c r="D723" s="6" t="s">
        <v>23</v>
      </c>
      <c r="E723" s="6" t="s">
        <v>2767</v>
      </c>
      <c r="F723" s="6">
        <v>98</v>
      </c>
      <c r="G723" s="6">
        <v>115</v>
      </c>
      <c r="H723" s="7">
        <v>42436</v>
      </c>
      <c r="I723" s="7">
        <v>42451</v>
      </c>
      <c r="J723" s="3" t="s">
        <v>2535</v>
      </c>
      <c r="K723" s="17">
        <f>IF(J723="Januar",238.19,IF(J723="Februar",240.59,IF(J723="Mars",245.99,IF(J723="April",250.79,IF(J723="Mai",256.52,IF(J723="Juni",259.83,IF(J723="Juli",265.66,IF(J723="August",272.21,IF(J723="September",275.91,IF(J723="Oktober",281.13,IF(J723="November",284.38,IF(J723="Desember",287.34,0))))))))))))</f>
        <v>245.99</v>
      </c>
      <c r="L723" s="20">
        <f>$K$2/K723</f>
        <v>0.96829139395910402</v>
      </c>
      <c r="M723" s="6">
        <v>15</v>
      </c>
      <c r="N723" s="6">
        <v>4790000</v>
      </c>
      <c r="O723" s="6">
        <v>4790000</v>
      </c>
      <c r="P723" s="6">
        <f>O723-N723</f>
        <v>0</v>
      </c>
      <c r="Q723" s="8">
        <f>P723/N723</f>
        <v>0</v>
      </c>
      <c r="R723" s="6"/>
      <c r="S723" s="9">
        <f>(N723+R723)/F723</f>
        <v>48877.551020408166</v>
      </c>
      <c r="T723" s="6">
        <v>48878</v>
      </c>
      <c r="U723" s="5">
        <f>T723-S723</f>
        <v>0.44897959183435887</v>
      </c>
      <c r="V723" s="4">
        <f>U723/S723</f>
        <v>9.1858037577802022E-6</v>
      </c>
      <c r="W723" s="22">
        <f>S723*L723</f>
        <v>47327.712010858253</v>
      </c>
      <c r="X723" s="22">
        <f>T723*L723</f>
        <v>47328.146753933084</v>
      </c>
      <c r="Y723" s="22">
        <f>X723-W723</f>
        <v>0.43474307483120356</v>
      </c>
      <c r="Z723" s="8">
        <f>Y723/W723</f>
        <v>9.1858037576686954E-6</v>
      </c>
      <c r="AA723" s="10">
        <v>1339</v>
      </c>
      <c r="AB723" s="6">
        <v>1897</v>
      </c>
      <c r="AC723" s="6">
        <f>2016-AB723</f>
        <v>119</v>
      </c>
      <c r="AD723" s="6" t="s">
        <v>108</v>
      </c>
    </row>
    <row r="724" spans="1:30" x14ac:dyDescent="0.2">
      <c r="A724">
        <v>12</v>
      </c>
      <c r="B724" s="6" t="s">
        <v>2523</v>
      </c>
      <c r="C724" s="6" t="s">
        <v>22</v>
      </c>
      <c r="D724" s="6" t="s">
        <v>23</v>
      </c>
      <c r="E724" s="6" t="s">
        <v>2767</v>
      </c>
      <c r="F724" s="6">
        <v>200</v>
      </c>
      <c r="G724" s="6">
        <v>225</v>
      </c>
      <c r="H724" s="7">
        <v>42427</v>
      </c>
      <c r="I724" s="7">
        <v>42451</v>
      </c>
      <c r="J724" s="7" t="s">
        <v>2535</v>
      </c>
      <c r="K724" s="17">
        <f>IF(J724="Januar",238.19,IF(J724="Februar",240.59,IF(J724="Mars",245.99,IF(J724="April",250.79,IF(J724="Mai",256.52,IF(J724="Juni",259.83,IF(J724="Juli",265.66,IF(J724="August",272.21,IF(J724="September",275.91,IF(J724="Oktober",281.13,IF(J724="November",284.38,IF(J724="Desember",287.34,0))))))))))))</f>
        <v>245.99</v>
      </c>
      <c r="L724" s="20">
        <f>$K$2/K724</f>
        <v>0.96829139395910402</v>
      </c>
      <c r="M724" s="6">
        <v>24</v>
      </c>
      <c r="N724" s="6">
        <v>11500000</v>
      </c>
      <c r="O724" s="6">
        <v>11300000</v>
      </c>
      <c r="P724" s="6">
        <f>O724-N724</f>
        <v>-200000</v>
      </c>
      <c r="Q724" s="8">
        <f>P724/N724</f>
        <v>-1.7391304347826087E-2</v>
      </c>
      <c r="R724" s="6"/>
      <c r="S724" s="9">
        <f>(N724+R724)/F724</f>
        <v>57500</v>
      </c>
      <c r="T724" s="6">
        <v>56500</v>
      </c>
      <c r="U724" s="5">
        <f>T724-S724</f>
        <v>-1000</v>
      </c>
      <c r="V724" s="4">
        <f>U724/S724</f>
        <v>-1.7391304347826087E-2</v>
      </c>
      <c r="W724" s="22">
        <f>S724*L724</f>
        <v>55676.755152648482</v>
      </c>
      <c r="X724" s="22">
        <f>T724*L724</f>
        <v>54708.46375868938</v>
      </c>
      <c r="Y724" s="22">
        <f>X724-W724</f>
        <v>-968.2913939591017</v>
      </c>
      <c r="Z724" s="8">
        <f>Y724/W724</f>
        <v>-1.7391304347826046E-2</v>
      </c>
      <c r="AA724" s="6">
        <v>414</v>
      </c>
      <c r="AB724" s="6">
        <v>1928</v>
      </c>
      <c r="AC724" s="6">
        <f>2016-AB724</f>
        <v>88</v>
      </c>
      <c r="AD724" s="6" t="s">
        <v>46</v>
      </c>
    </row>
    <row r="725" spans="1:30" x14ac:dyDescent="0.2">
      <c r="A725">
        <v>12</v>
      </c>
      <c r="B725" s="2" t="s">
        <v>1443</v>
      </c>
      <c r="C725" s="2" t="s">
        <v>22</v>
      </c>
      <c r="D725" s="2" t="s">
        <v>23</v>
      </c>
      <c r="E725" s="6" t="s">
        <v>2767</v>
      </c>
      <c r="F725" s="2">
        <v>68</v>
      </c>
      <c r="G725" s="2">
        <v>76</v>
      </c>
      <c r="H725" s="3">
        <v>42438</v>
      </c>
      <c r="I725" s="3">
        <v>42452</v>
      </c>
      <c r="J725" s="7" t="s">
        <v>2535</v>
      </c>
      <c r="K725" s="17">
        <f>IF(J725="Januar",238.19,IF(J725="Februar",240.59,IF(J725="Mars",245.99,IF(J725="April",250.79,IF(J725="Mai",256.52,IF(J725="Juni",259.83,IF(J725="Juli",265.66,IF(J725="August",272.21,IF(J725="September",275.91,IF(J725="Oktober",281.13,IF(J725="November",284.38,IF(J725="Desember",287.34,0))))))))))))</f>
        <v>245.99</v>
      </c>
      <c r="L725" s="20">
        <f>$K$2/K725</f>
        <v>0.96829139395910402</v>
      </c>
      <c r="M725" s="2">
        <v>14</v>
      </c>
      <c r="N725" s="2">
        <v>4200000</v>
      </c>
      <c r="O725" s="2">
        <v>4200000</v>
      </c>
      <c r="P725" s="2">
        <f>O725-N725</f>
        <v>0</v>
      </c>
      <c r="Q725" s="4">
        <f>P725/N725</f>
        <v>0</v>
      </c>
      <c r="R725" s="2"/>
      <c r="S725" s="9">
        <f>(N725+R725)/F725</f>
        <v>61764.705882352944</v>
      </c>
      <c r="T725" s="2">
        <v>61765</v>
      </c>
      <c r="U725" s="5">
        <f>T725-S725</f>
        <v>0.29411764705582755</v>
      </c>
      <c r="V725" s="4">
        <f>U725/S725</f>
        <v>4.7619047618562553E-6</v>
      </c>
      <c r="W725" s="22">
        <f>S725*L725</f>
        <v>59806.233156297603</v>
      </c>
      <c r="X725" s="22">
        <f>T725*L725</f>
        <v>59806.517947884058</v>
      </c>
      <c r="Y725" s="22">
        <f>X725-W725</f>
        <v>0.28479158645495772</v>
      </c>
      <c r="Z725" s="8">
        <f>Y725/W725</f>
        <v>4.761904761844529E-6</v>
      </c>
      <c r="AA725" s="2">
        <v>403</v>
      </c>
      <c r="AB725" s="2">
        <v>1890</v>
      </c>
      <c r="AC725" s="2">
        <f>2016-AB725</f>
        <v>126</v>
      </c>
      <c r="AD725" s="2" t="s">
        <v>108</v>
      </c>
    </row>
    <row r="726" spans="1:30" x14ac:dyDescent="0.2">
      <c r="A726">
        <v>12</v>
      </c>
      <c r="B726" s="2" t="s">
        <v>1444</v>
      </c>
      <c r="C726" s="2" t="s">
        <v>22</v>
      </c>
      <c r="D726" s="2" t="s">
        <v>23</v>
      </c>
      <c r="E726" s="6" t="s">
        <v>2767</v>
      </c>
      <c r="F726" s="2">
        <v>68</v>
      </c>
      <c r="G726" s="2">
        <v>75</v>
      </c>
      <c r="H726" s="3">
        <v>42434</v>
      </c>
      <c r="I726" s="3">
        <v>42452</v>
      </c>
      <c r="J726" s="3" t="s">
        <v>2535</v>
      </c>
      <c r="K726" s="17">
        <f>IF(J726="Januar",238.19,IF(J726="Februar",240.59,IF(J726="Mars",245.99,IF(J726="April",250.79,IF(J726="Mai",256.52,IF(J726="Juni",259.83,IF(J726="Juli",265.66,IF(J726="August",272.21,IF(J726="September",275.91,IF(J726="Oktober",281.13,IF(J726="November",284.38,IF(J726="Desember",287.34,0))))))))))))</f>
        <v>245.99</v>
      </c>
      <c r="L726" s="20">
        <f>$K$2/K726</f>
        <v>0.96829139395910402</v>
      </c>
      <c r="M726" s="2">
        <v>18</v>
      </c>
      <c r="N726" s="2">
        <v>4500000</v>
      </c>
      <c r="O726" s="2">
        <v>4650000</v>
      </c>
      <c r="P726" s="2">
        <f>O726-N726</f>
        <v>150000</v>
      </c>
      <c r="Q726" s="4">
        <f>P726/N726</f>
        <v>3.3333333333333333E-2</v>
      </c>
      <c r="R726" s="2"/>
      <c r="S726" s="9">
        <f>(N726+R726)/F726</f>
        <v>66176.470588235301</v>
      </c>
      <c r="T726" s="2">
        <v>68382</v>
      </c>
      <c r="U726" s="5">
        <f>T726-S726</f>
        <v>2205.529411764699</v>
      </c>
      <c r="V726" s="4">
        <f>U726/S726</f>
        <v>3.3327999999999892E-2</v>
      </c>
      <c r="W726" s="22">
        <f>S726*L726</f>
        <v>64078.106953176008</v>
      </c>
      <c r="X726" s="22">
        <f>T726*L726</f>
        <v>66213.702101711446</v>
      </c>
      <c r="Y726" s="22">
        <f>X726-W726</f>
        <v>2135.5951485354381</v>
      </c>
      <c r="Z726" s="8">
        <f>Y726/W726</f>
        <v>3.3327999999999816E-2</v>
      </c>
      <c r="AA726" s="11">
        <v>4884</v>
      </c>
      <c r="AB726" s="2">
        <v>2005</v>
      </c>
      <c r="AC726" s="2">
        <f>2016-AB726</f>
        <v>11</v>
      </c>
      <c r="AD726" s="2" t="s">
        <v>37</v>
      </c>
    </row>
    <row r="727" spans="1:30" x14ac:dyDescent="0.2">
      <c r="A727">
        <v>12</v>
      </c>
      <c r="B727" s="6" t="s">
        <v>1275</v>
      </c>
      <c r="C727" s="6" t="s">
        <v>22</v>
      </c>
      <c r="D727" s="6" t="s">
        <v>23</v>
      </c>
      <c r="E727" s="6" t="s">
        <v>2767</v>
      </c>
      <c r="F727" s="6">
        <v>64</v>
      </c>
      <c r="G727" s="6">
        <v>70</v>
      </c>
      <c r="H727" s="7">
        <v>42433</v>
      </c>
      <c r="I727" s="7">
        <v>42452</v>
      </c>
      <c r="J727" s="3" t="s">
        <v>2535</v>
      </c>
      <c r="K727" s="17">
        <f>IF(J727="Januar",238.19,IF(J727="Februar",240.59,IF(J727="Mars",245.99,IF(J727="April",250.79,IF(J727="Mai",256.52,IF(J727="Juni",259.83,IF(J727="Juli",265.66,IF(J727="August",272.21,IF(J727="September",275.91,IF(J727="Oktober",281.13,IF(J727="November",284.38,IF(J727="Desember",287.34,0))))))))))))</f>
        <v>245.99</v>
      </c>
      <c r="L727" s="20">
        <f>$K$2/K727</f>
        <v>0.96829139395910402</v>
      </c>
      <c r="M727" s="6">
        <v>19</v>
      </c>
      <c r="N727" s="6">
        <v>3950000</v>
      </c>
      <c r="O727" s="6">
        <v>4000000</v>
      </c>
      <c r="P727" s="6">
        <f>O727-N727</f>
        <v>50000</v>
      </c>
      <c r="Q727" s="8">
        <f>P727/N727</f>
        <v>1.2658227848101266E-2</v>
      </c>
      <c r="R727" s="6">
        <v>81621</v>
      </c>
      <c r="S727" s="9">
        <f>(N727+R727)/F727</f>
        <v>62994.078125</v>
      </c>
      <c r="T727" s="6">
        <v>63775</v>
      </c>
      <c r="U727" s="5">
        <f>T727-S727</f>
        <v>780.921875</v>
      </c>
      <c r="V727" s="4">
        <f>U727/S727</f>
        <v>1.2396750587418808E-2</v>
      </c>
      <c r="W727" s="22">
        <f>S727*L727</f>
        <v>60996.623718824951</v>
      </c>
      <c r="X727" s="22">
        <f>T727*L727</f>
        <v>61752.783649741861</v>
      </c>
      <c r="Y727" s="22">
        <f>X727-W727</f>
        <v>756.15993091691053</v>
      </c>
      <c r="Z727" s="8">
        <f>Y727/W727</f>
        <v>1.2396750587418862E-2</v>
      </c>
      <c r="AA727" s="6">
        <v>528</v>
      </c>
      <c r="AB727" s="6">
        <v>1896</v>
      </c>
      <c r="AC727" s="6">
        <f>2016-AB727</f>
        <v>120</v>
      </c>
      <c r="AD727" s="6" t="s">
        <v>37</v>
      </c>
    </row>
    <row r="728" spans="1:30" x14ac:dyDescent="0.2">
      <c r="A728">
        <v>12</v>
      </c>
      <c r="B728" s="6" t="s">
        <v>1306</v>
      </c>
      <c r="C728" s="6" t="s">
        <v>22</v>
      </c>
      <c r="D728" s="6" t="s">
        <v>23</v>
      </c>
      <c r="E728" s="6" t="s">
        <v>2767</v>
      </c>
      <c r="F728" s="6">
        <v>65</v>
      </c>
      <c r="G728" s="6">
        <v>70</v>
      </c>
      <c r="H728" s="7">
        <v>42433</v>
      </c>
      <c r="I728" s="7">
        <v>42453</v>
      </c>
      <c r="J728" s="7" t="s">
        <v>2535</v>
      </c>
      <c r="K728" s="17">
        <f>IF(J728="Januar",238.19,IF(J728="Februar",240.59,IF(J728="Mars",245.99,IF(J728="April",250.79,IF(J728="Mai",256.52,IF(J728="Juni",259.83,IF(J728="Juli",265.66,IF(J728="August",272.21,IF(J728="September",275.91,IF(J728="Oktober",281.13,IF(J728="November",284.38,IF(J728="Desember",287.34,0))))))))))))</f>
        <v>245.99</v>
      </c>
      <c r="L728" s="20">
        <f>$K$2/K728</f>
        <v>0.96829139395910402</v>
      </c>
      <c r="M728" s="6">
        <v>20</v>
      </c>
      <c r="N728" s="6">
        <v>4850000</v>
      </c>
      <c r="O728" s="6">
        <v>4850000</v>
      </c>
      <c r="P728" s="6">
        <f>O728-N728</f>
        <v>0</v>
      </c>
      <c r="Q728" s="8">
        <f>P728/N728</f>
        <v>0</v>
      </c>
      <c r="R728" s="6"/>
      <c r="S728" s="9">
        <f>(N728+R728)/F728</f>
        <v>74615.38461538461</v>
      </c>
      <c r="T728" s="6">
        <v>74615</v>
      </c>
      <c r="U728" s="5">
        <f>T728-S728</f>
        <v>-0.38461538460978772</v>
      </c>
      <c r="V728" s="4">
        <f>U728/S728</f>
        <v>-5.1546391751827229E-6</v>
      </c>
      <c r="W728" s="22">
        <f>S728*L728</f>
        <v>72249.434780025447</v>
      </c>
      <c r="X728" s="22">
        <f>T728*L728</f>
        <v>72249.06236025854</v>
      </c>
      <c r="Y728" s="22">
        <f>X728-W728</f>
        <v>-0.37241976690711454</v>
      </c>
      <c r="Z728" s="8">
        <f>Y728/W728</f>
        <v>-5.1546391752545055E-6</v>
      </c>
      <c r="AA728" s="10">
        <v>3394</v>
      </c>
      <c r="AB728" s="6">
        <v>2012</v>
      </c>
      <c r="AC728" s="6">
        <f>2016-AB728</f>
        <v>4</v>
      </c>
      <c r="AD728" s="6" t="s">
        <v>37</v>
      </c>
    </row>
    <row r="729" spans="1:30" x14ac:dyDescent="0.2">
      <c r="A729">
        <v>13</v>
      </c>
      <c r="B729" s="2" t="s">
        <v>154</v>
      </c>
      <c r="C729" s="2" t="s">
        <v>22</v>
      </c>
      <c r="D729" s="2" t="s">
        <v>23</v>
      </c>
      <c r="E729" s="6" t="s">
        <v>2767</v>
      </c>
      <c r="F729" s="2">
        <v>29</v>
      </c>
      <c r="G729" s="2">
        <v>34</v>
      </c>
      <c r="H729" s="3">
        <v>42449</v>
      </c>
      <c r="I729" s="3">
        <v>42459</v>
      </c>
      <c r="J729" s="7" t="s">
        <v>2535</v>
      </c>
      <c r="K729" s="17">
        <f>IF(J729="Januar",238.19,IF(J729="Februar",240.59,IF(J729="Mars",245.99,IF(J729="April",250.79,IF(J729="Mai",256.52,IF(J729="Juni",259.83,IF(J729="Juli",265.66,IF(J729="August",272.21,IF(J729="September",275.91,IF(J729="Oktober",281.13,IF(J729="November",284.38,IF(J729="Desember",287.34,0))))))))))))</f>
        <v>245.99</v>
      </c>
      <c r="L729" s="20">
        <f>$K$2/K729</f>
        <v>0.96829139395910402</v>
      </c>
      <c r="M729" s="2">
        <v>10</v>
      </c>
      <c r="N729" s="2">
        <v>1990000</v>
      </c>
      <c r="O729" s="2">
        <v>2330000</v>
      </c>
      <c r="P729" s="2">
        <f>O729-N729</f>
        <v>340000</v>
      </c>
      <c r="Q729" s="4">
        <f>P729/N729</f>
        <v>0.17085427135678391</v>
      </c>
      <c r="R729" s="2"/>
      <c r="S729" s="9">
        <f>(N729+R729)/F729</f>
        <v>68620.68965517242</v>
      </c>
      <c r="T729" s="2">
        <v>80345</v>
      </c>
      <c r="U729" s="5">
        <f>T729-S729</f>
        <v>11724.31034482758</v>
      </c>
      <c r="V729" s="4">
        <f>U729/S729</f>
        <v>0.17085678391959788</v>
      </c>
      <c r="W729" s="22">
        <f>S729*L729</f>
        <v>66444.82324064197</v>
      </c>
      <c r="X729" s="22">
        <f>T729*L729</f>
        <v>77797.37204764421</v>
      </c>
      <c r="Y729" s="22">
        <f>X729-W729</f>
        <v>11352.54880700224</v>
      </c>
      <c r="Z729" s="8">
        <f>Y729/W729</f>
        <v>0.17085678391959788</v>
      </c>
      <c r="AA729" s="2">
        <v>729</v>
      </c>
      <c r="AB729" s="2">
        <v>1894</v>
      </c>
      <c r="AC729" s="2">
        <f>2016-AB729</f>
        <v>122</v>
      </c>
      <c r="AD729" s="2" t="s">
        <v>75</v>
      </c>
    </row>
    <row r="730" spans="1:30" x14ac:dyDescent="0.2">
      <c r="A730">
        <v>13</v>
      </c>
      <c r="B730" s="2" t="s">
        <v>155</v>
      </c>
      <c r="C730" s="2" t="s">
        <v>22</v>
      </c>
      <c r="D730" s="2" t="s">
        <v>23</v>
      </c>
      <c r="E730" s="6" t="s">
        <v>2767</v>
      </c>
      <c r="F730" s="2">
        <v>29</v>
      </c>
      <c r="G730" s="2">
        <v>33</v>
      </c>
      <c r="H730" s="3">
        <v>42449</v>
      </c>
      <c r="I730" s="3">
        <v>42459</v>
      </c>
      <c r="J730" s="3" t="s">
        <v>2535</v>
      </c>
      <c r="K730" s="17">
        <f>IF(J730="Januar",238.19,IF(J730="Februar",240.59,IF(J730="Mars",245.99,IF(J730="April",250.79,IF(J730="Mai",256.52,IF(J730="Juni",259.83,IF(J730="Juli",265.66,IF(J730="August",272.21,IF(J730="September",275.91,IF(J730="Oktober",281.13,IF(J730="November",284.38,IF(J730="Desember",287.34,0))))))))))))</f>
        <v>245.99</v>
      </c>
      <c r="L730" s="20">
        <f>$K$2/K730</f>
        <v>0.96829139395910402</v>
      </c>
      <c r="M730" s="2">
        <v>10</v>
      </c>
      <c r="N730" s="2">
        <v>2050000</v>
      </c>
      <c r="O730" s="2">
        <v>2410000</v>
      </c>
      <c r="P730" s="2">
        <f>O730-N730</f>
        <v>360000</v>
      </c>
      <c r="Q730" s="4">
        <f>P730/N730</f>
        <v>0.17560975609756097</v>
      </c>
      <c r="R730" s="2"/>
      <c r="S730" s="9">
        <f>(N730+R730)/F730</f>
        <v>70689.655172413797</v>
      </c>
      <c r="T730" s="2">
        <v>83103</v>
      </c>
      <c r="U730" s="5">
        <f>T730-S730</f>
        <v>12413.344827586203</v>
      </c>
      <c r="V730" s="4">
        <f>U730/S730</f>
        <v>0.17560341463414628</v>
      </c>
      <c r="W730" s="22">
        <f>S730*L730</f>
        <v>68448.184745384948</v>
      </c>
      <c r="X730" s="22">
        <f>T730*L730</f>
        <v>80467.919712183415</v>
      </c>
      <c r="Y730" s="22">
        <f>X730-W730</f>
        <v>12019.734966798467</v>
      </c>
      <c r="Z730" s="8">
        <f>Y730/W730</f>
        <v>0.17560341463414611</v>
      </c>
      <c r="AA730" s="2">
        <v>387</v>
      </c>
      <c r="AB730" s="2">
        <v>1899</v>
      </c>
      <c r="AC730" s="2">
        <f>2016-AB730</f>
        <v>117</v>
      </c>
      <c r="AD730" s="2" t="s">
        <v>156</v>
      </c>
    </row>
    <row r="731" spans="1:30" x14ac:dyDescent="0.2">
      <c r="A731">
        <v>13</v>
      </c>
      <c r="B731" s="2" t="s">
        <v>1579</v>
      </c>
      <c r="C731" s="2" t="s">
        <v>22</v>
      </c>
      <c r="D731" s="2" t="s">
        <v>23</v>
      </c>
      <c r="E731" s="6" t="s">
        <v>2767</v>
      </c>
      <c r="F731" s="2">
        <v>72</v>
      </c>
      <c r="G731" s="2">
        <v>79</v>
      </c>
      <c r="H731" s="3">
        <v>42449</v>
      </c>
      <c r="I731" s="3">
        <v>42459</v>
      </c>
      <c r="J731" s="7" t="s">
        <v>2535</v>
      </c>
      <c r="K731" s="17">
        <f>IF(J731="Januar",238.19,IF(J731="Februar",240.59,IF(J731="Mars",245.99,IF(J731="April",250.79,IF(J731="Mai",256.52,IF(J731="Juni",259.83,IF(J731="Juli",265.66,IF(J731="August",272.21,IF(J731="September",275.91,IF(J731="Oktober",281.13,IF(J731="November",284.38,IF(J731="Desember",287.34,0))))))))))))</f>
        <v>245.99</v>
      </c>
      <c r="L731" s="20">
        <f>$K$2/K731</f>
        <v>0.96829139395910402</v>
      </c>
      <c r="M731" s="2">
        <v>10</v>
      </c>
      <c r="N731" s="2">
        <v>3700000</v>
      </c>
      <c r="O731" s="2">
        <v>3900000</v>
      </c>
      <c r="P731" s="2">
        <f>O731-N731</f>
        <v>200000</v>
      </c>
      <c r="Q731" s="4">
        <f>P731/N731</f>
        <v>5.4054054054054057E-2</v>
      </c>
      <c r="R731" s="2"/>
      <c r="S731" s="9">
        <f>(N731+R731)/F731</f>
        <v>51388.888888888891</v>
      </c>
      <c r="T731" s="2">
        <v>54167</v>
      </c>
      <c r="U731" s="5">
        <f>T731-S731</f>
        <v>2778.1111111111095</v>
      </c>
      <c r="V731" s="4">
        <f>U731/S731</f>
        <v>5.4060540540540505E-2</v>
      </c>
      <c r="W731" s="22">
        <f>S731*L731</f>
        <v>49759.418856231736</v>
      </c>
      <c r="X731" s="22">
        <f>T731*L731</f>
        <v>52449.439936582785</v>
      </c>
      <c r="Y731" s="22">
        <f>X731-W731</f>
        <v>2690.021080351049</v>
      </c>
      <c r="Z731" s="8">
        <f>Y731/W731</f>
        <v>5.4060540540540457E-2</v>
      </c>
      <c r="AA731" s="11">
        <v>3771</v>
      </c>
      <c r="AB731" s="2">
        <v>1938</v>
      </c>
      <c r="AC731" s="2">
        <f>2016-AB731</f>
        <v>78</v>
      </c>
      <c r="AD731" s="2" t="s">
        <v>37</v>
      </c>
    </row>
    <row r="732" spans="1:30" x14ac:dyDescent="0.2">
      <c r="A732">
        <v>13</v>
      </c>
      <c r="B732" s="2" t="s">
        <v>33</v>
      </c>
      <c r="C732" s="2" t="s">
        <v>22</v>
      </c>
      <c r="D732" s="2" t="s">
        <v>23</v>
      </c>
      <c r="E732" s="6" t="s">
        <v>2767</v>
      </c>
      <c r="F732" s="2">
        <v>17</v>
      </c>
      <c r="G732" s="2">
        <v>20</v>
      </c>
      <c r="H732" s="3">
        <v>42448</v>
      </c>
      <c r="I732" s="3">
        <v>42459</v>
      </c>
      <c r="J732" s="3" t="s">
        <v>2535</v>
      </c>
      <c r="K732" s="17">
        <f>IF(J732="Januar",238.19,IF(J732="Februar",240.59,IF(J732="Mars",245.99,IF(J732="April",250.79,IF(J732="Mai",256.52,IF(J732="Juni",259.83,IF(J732="Juli",265.66,IF(J732="August",272.21,IF(J732="September",275.91,IF(J732="Oktober",281.13,IF(J732="November",284.38,IF(J732="Desember",287.34,0))))))))))))</f>
        <v>245.99</v>
      </c>
      <c r="L732" s="20">
        <f>$K$2/K732</f>
        <v>0.96829139395910402</v>
      </c>
      <c r="M732" s="2">
        <v>11</v>
      </c>
      <c r="N732" s="2">
        <v>1400000</v>
      </c>
      <c r="O732" s="2">
        <v>1880000</v>
      </c>
      <c r="P732" s="2">
        <f>O732-N732</f>
        <v>480000</v>
      </c>
      <c r="Q732" s="4">
        <f>P732/N732</f>
        <v>0.34285714285714286</v>
      </c>
      <c r="R732" s="2">
        <v>957</v>
      </c>
      <c r="S732" s="9">
        <f>(N732+R732)/F732</f>
        <v>82409.23529411765</v>
      </c>
      <c r="T732" s="2">
        <v>110645</v>
      </c>
      <c r="U732" s="5">
        <f>T732-S732</f>
        <v>28235.76470588235</v>
      </c>
      <c r="V732" s="4">
        <f>U732/S732</f>
        <v>0.34262864598984832</v>
      </c>
      <c r="W732" s="22">
        <f>S732*L732</f>
        <v>79796.153318044977</v>
      </c>
      <c r="X732" s="22">
        <f>T732*L732</f>
        <v>107136.60128460506</v>
      </c>
      <c r="Y732" s="22">
        <f>X732-W732</f>
        <v>27340.447966560081</v>
      </c>
      <c r="Z732" s="8">
        <f>Y732/W732</f>
        <v>0.34262864598984816</v>
      </c>
      <c r="AA732" s="2">
        <v>203</v>
      </c>
      <c r="AB732" s="2">
        <v>1895</v>
      </c>
      <c r="AC732" s="2">
        <f>2016-AB732</f>
        <v>121</v>
      </c>
      <c r="AD732" s="2" t="s">
        <v>34</v>
      </c>
    </row>
    <row r="733" spans="1:30" x14ac:dyDescent="0.2">
      <c r="A733">
        <v>13</v>
      </c>
      <c r="B733" s="6" t="s">
        <v>961</v>
      </c>
      <c r="C733" s="6" t="s">
        <v>22</v>
      </c>
      <c r="D733" s="6" t="s">
        <v>23</v>
      </c>
      <c r="E733" s="6" t="s">
        <v>2767</v>
      </c>
      <c r="F733" s="6">
        <v>55</v>
      </c>
      <c r="G733" s="6">
        <v>60</v>
      </c>
      <c r="H733" s="7">
        <v>42448</v>
      </c>
      <c r="I733" s="7">
        <v>42459</v>
      </c>
      <c r="J733" s="3" t="s">
        <v>2535</v>
      </c>
      <c r="K733" s="17">
        <f>IF(J733="Januar",238.19,IF(J733="Februar",240.59,IF(J733="Mars",245.99,IF(J733="April",250.79,IF(J733="Mai",256.52,IF(J733="Juni",259.83,IF(J733="Juli",265.66,IF(J733="August",272.21,IF(J733="September",275.91,IF(J733="Oktober",281.13,IF(J733="November",284.38,IF(J733="Desember",287.34,0))))))))))))</f>
        <v>245.99</v>
      </c>
      <c r="L733" s="20">
        <f>$K$2/K733</f>
        <v>0.96829139395910402</v>
      </c>
      <c r="M733" s="6">
        <v>11</v>
      </c>
      <c r="N733" s="6">
        <v>2590000</v>
      </c>
      <c r="O733" s="6">
        <v>3100000</v>
      </c>
      <c r="P733" s="6">
        <f>O733-N733</f>
        <v>510000</v>
      </c>
      <c r="Q733" s="8">
        <f>P733/N733</f>
        <v>0.19691119691119691</v>
      </c>
      <c r="R733" s="6"/>
      <c r="S733" s="9">
        <f>(N733+R733)/F733</f>
        <v>47090.909090909088</v>
      </c>
      <c r="T733" s="6">
        <v>56364</v>
      </c>
      <c r="U733" s="5">
        <f>T733-S733</f>
        <v>9273.0909090909117</v>
      </c>
      <c r="V733" s="4">
        <f>U733/S733</f>
        <v>0.19691891891891899</v>
      </c>
      <c r="W733" s="22">
        <f>S733*L733</f>
        <v>45597.722006437805</v>
      </c>
      <c r="X733" s="22">
        <f>T733*L733</f>
        <v>54576.776129110942</v>
      </c>
      <c r="Y733" s="22">
        <f>X733-W733</f>
        <v>8979.0541226731366</v>
      </c>
      <c r="Z733" s="8">
        <f>Y733/W733</f>
        <v>0.19691891891891905</v>
      </c>
      <c r="AA733" s="6">
        <v>928</v>
      </c>
      <c r="AB733" s="6">
        <v>1935</v>
      </c>
      <c r="AC733" s="6">
        <f>2016-AB733</f>
        <v>81</v>
      </c>
      <c r="AD733" s="6" t="s">
        <v>429</v>
      </c>
    </row>
    <row r="734" spans="1:30" x14ac:dyDescent="0.2">
      <c r="A734">
        <v>13</v>
      </c>
      <c r="B734" s="2" t="s">
        <v>1347</v>
      </c>
      <c r="C734" s="2" t="s">
        <v>22</v>
      </c>
      <c r="D734" s="2" t="s">
        <v>23</v>
      </c>
      <c r="E734" s="6" t="s">
        <v>2767</v>
      </c>
      <c r="F734" s="2">
        <v>66</v>
      </c>
      <c r="G734" s="2">
        <v>73</v>
      </c>
      <c r="H734" s="3">
        <v>42448</v>
      </c>
      <c r="I734" s="3">
        <v>42459</v>
      </c>
      <c r="J734" s="7" t="s">
        <v>2535</v>
      </c>
      <c r="K734" s="17">
        <f>IF(J734="Januar",238.19,IF(J734="Februar",240.59,IF(J734="Mars",245.99,IF(J734="April",250.79,IF(J734="Mai",256.52,IF(J734="Juni",259.83,IF(J734="Juli",265.66,IF(J734="August",272.21,IF(J734="September",275.91,IF(J734="Oktober",281.13,IF(J734="November",284.38,IF(J734="Desember",287.34,0))))))))))))</f>
        <v>245.99</v>
      </c>
      <c r="L734" s="20">
        <f>$K$2/K734</f>
        <v>0.96829139395910402</v>
      </c>
      <c r="M734" s="2">
        <v>11</v>
      </c>
      <c r="N734" s="2">
        <v>4250000</v>
      </c>
      <c r="O734" s="2">
        <v>4850000</v>
      </c>
      <c r="P734" s="2">
        <f>O734-N734</f>
        <v>600000</v>
      </c>
      <c r="Q734" s="4">
        <f>P734/N734</f>
        <v>0.14117647058823529</v>
      </c>
      <c r="R734" s="2"/>
      <c r="S734" s="9">
        <f>(N734+R734)/F734</f>
        <v>64393.939393939392</v>
      </c>
      <c r="T734" s="2">
        <v>73485</v>
      </c>
      <c r="U734" s="5">
        <f>T734-S734</f>
        <v>9091.0606060606078</v>
      </c>
      <c r="V734" s="4">
        <f>U734/S734</f>
        <v>0.1411788235294118</v>
      </c>
      <c r="W734" s="22">
        <f>S734*L734</f>
        <v>62352.097338275635</v>
      </c>
      <c r="X734" s="22">
        <f>T734*L734</f>
        <v>71154.893085084754</v>
      </c>
      <c r="Y734" s="22">
        <f>X734-W734</f>
        <v>8802.795746809119</v>
      </c>
      <c r="Z734" s="8">
        <f>Y734/W734</f>
        <v>0.14117882352941175</v>
      </c>
      <c r="AA734" s="11">
        <v>18871</v>
      </c>
      <c r="AB734" s="2">
        <v>2006</v>
      </c>
      <c r="AC734" s="2">
        <f>2016-AB734</f>
        <v>10</v>
      </c>
      <c r="AD734" s="2" t="s">
        <v>105</v>
      </c>
    </row>
    <row r="735" spans="1:30" x14ac:dyDescent="0.2">
      <c r="A735">
        <v>13</v>
      </c>
      <c r="B735" s="2" t="s">
        <v>474</v>
      </c>
      <c r="C735" s="2" t="s">
        <v>22</v>
      </c>
      <c r="D735" s="2" t="s">
        <v>23</v>
      </c>
      <c r="E735" s="6" t="s">
        <v>2767</v>
      </c>
      <c r="F735" s="2">
        <v>43</v>
      </c>
      <c r="G735" s="2">
        <v>48</v>
      </c>
      <c r="H735" s="3">
        <v>42447</v>
      </c>
      <c r="I735" s="3">
        <v>42459</v>
      </c>
      <c r="J735" s="7" t="s">
        <v>2535</v>
      </c>
      <c r="K735" s="17">
        <f>IF(J735="Januar",238.19,IF(J735="Februar",240.59,IF(J735="Mars",245.99,IF(J735="April",250.79,IF(J735="Mai",256.52,IF(J735="Juni",259.83,IF(J735="Juli",265.66,IF(J735="August",272.21,IF(J735="September",275.91,IF(J735="Oktober",281.13,IF(J735="November",284.38,IF(J735="Desember",287.34,0))))))))))))</f>
        <v>245.99</v>
      </c>
      <c r="L735" s="20">
        <f>$K$2/K735</f>
        <v>0.96829139395910402</v>
      </c>
      <c r="M735" s="2">
        <v>12</v>
      </c>
      <c r="N735" s="2">
        <v>2800000</v>
      </c>
      <c r="O735" s="2">
        <v>3220000</v>
      </c>
      <c r="P735" s="2">
        <f>O735-N735</f>
        <v>420000</v>
      </c>
      <c r="Q735" s="4">
        <f>P735/N735</f>
        <v>0.15</v>
      </c>
      <c r="R735" s="2"/>
      <c r="S735" s="9">
        <f>(N735+R735)/F735</f>
        <v>65116.279069767443</v>
      </c>
      <c r="T735" s="2">
        <v>74884</v>
      </c>
      <c r="U735" s="5">
        <f>T735-S735</f>
        <v>9767.7209302325573</v>
      </c>
      <c r="V735" s="4">
        <f>U735/S735</f>
        <v>0.1500042857142857</v>
      </c>
      <c r="W735" s="22">
        <f>S735*L735</f>
        <v>63051.532629895148</v>
      </c>
      <c r="X735" s="22">
        <f>T735*L735</f>
        <v>72509.532745233548</v>
      </c>
      <c r="Y735" s="22">
        <f>X735-W735</f>
        <v>9458.0001153384001</v>
      </c>
      <c r="Z735" s="8">
        <f>Y735/W735</f>
        <v>0.1500042857142857</v>
      </c>
      <c r="AA735" s="11">
        <v>3321</v>
      </c>
      <c r="AB735" s="2">
        <v>2010</v>
      </c>
      <c r="AC735" s="2">
        <f>2016-AB735</f>
        <v>6</v>
      </c>
      <c r="AD735" s="2" t="s">
        <v>37</v>
      </c>
    </row>
    <row r="736" spans="1:30" x14ac:dyDescent="0.2">
      <c r="A736">
        <v>13</v>
      </c>
      <c r="B736" s="6" t="s">
        <v>656</v>
      </c>
      <c r="C736" s="6" t="s">
        <v>22</v>
      </c>
      <c r="D736" s="6" t="s">
        <v>23</v>
      </c>
      <c r="E736" s="6" t="s">
        <v>2767</v>
      </c>
      <c r="F736" s="6">
        <v>48</v>
      </c>
      <c r="G736" s="6">
        <v>54</v>
      </c>
      <c r="H736" s="7">
        <v>42447</v>
      </c>
      <c r="I736" s="7">
        <v>42459</v>
      </c>
      <c r="J736" s="3" t="s">
        <v>2535</v>
      </c>
      <c r="K736" s="17">
        <f>IF(J736="Januar",238.19,IF(J736="Februar",240.59,IF(J736="Mars",245.99,IF(J736="April",250.79,IF(J736="Mai",256.52,IF(J736="Juni",259.83,IF(J736="Juli",265.66,IF(J736="August",272.21,IF(J736="September",275.91,IF(J736="Oktober",281.13,IF(J736="November",284.38,IF(J736="Desember",287.34,0))))))))))))</f>
        <v>245.99</v>
      </c>
      <c r="L736" s="20">
        <f>$K$2/K736</f>
        <v>0.96829139395910402</v>
      </c>
      <c r="M736" s="6">
        <v>12</v>
      </c>
      <c r="N736" s="6">
        <v>3390000</v>
      </c>
      <c r="O736" s="6">
        <v>3450000</v>
      </c>
      <c r="P736" s="6">
        <f>O736-N736</f>
        <v>60000</v>
      </c>
      <c r="Q736" s="8">
        <f>P736/N736</f>
        <v>1.7699115044247787E-2</v>
      </c>
      <c r="R736" s="6">
        <v>87777</v>
      </c>
      <c r="S736" s="9">
        <f>(N736+R736)/F736</f>
        <v>72453.6875</v>
      </c>
      <c r="T736" s="6">
        <v>73704</v>
      </c>
      <c r="U736" s="5">
        <f>T736-S736</f>
        <v>1250.3125</v>
      </c>
      <c r="V736" s="4">
        <f>U736/S736</f>
        <v>1.7256713124504532E-2</v>
      </c>
      <c r="W736" s="22">
        <f>S736*L736</f>
        <v>70156.282066852305</v>
      </c>
      <c r="X736" s="22">
        <f>T736*L736</f>
        <v>71366.948900361807</v>
      </c>
      <c r="Y736" s="22">
        <f>X736-W736</f>
        <v>1210.6668335095019</v>
      </c>
      <c r="Z736" s="8">
        <f>Y736/W736</f>
        <v>1.725671312450467E-2</v>
      </c>
      <c r="AA736" s="6">
        <v>631</v>
      </c>
      <c r="AB736" s="6">
        <v>1899</v>
      </c>
      <c r="AC736" s="6">
        <f>2016-AB736</f>
        <v>117</v>
      </c>
      <c r="AD736" s="6" t="s">
        <v>37</v>
      </c>
    </row>
    <row r="737" spans="1:30" x14ac:dyDescent="0.2">
      <c r="A737">
        <v>13</v>
      </c>
      <c r="B737" s="6" t="s">
        <v>866</v>
      </c>
      <c r="C737" s="6" t="s">
        <v>22</v>
      </c>
      <c r="D737" s="6" t="s">
        <v>23</v>
      </c>
      <c r="E737" s="6" t="s">
        <v>2767</v>
      </c>
      <c r="F737" s="6">
        <v>53</v>
      </c>
      <c r="G737" s="6">
        <v>59</v>
      </c>
      <c r="H737" s="7">
        <v>42447</v>
      </c>
      <c r="I737" s="7">
        <v>42459</v>
      </c>
      <c r="J737" s="7" t="s">
        <v>2535</v>
      </c>
      <c r="K737" s="17">
        <f>IF(J737="Januar",238.19,IF(J737="Februar",240.59,IF(J737="Mars",245.99,IF(J737="April",250.79,IF(J737="Mai",256.52,IF(J737="Juni",259.83,IF(J737="Juli",265.66,IF(J737="August",272.21,IF(J737="September",275.91,IF(J737="Oktober",281.13,IF(J737="November",284.38,IF(J737="Desember",287.34,0))))))))))))</f>
        <v>245.99</v>
      </c>
      <c r="L737" s="20">
        <f>$K$2/K737</f>
        <v>0.96829139395910402</v>
      </c>
      <c r="M737" s="6">
        <v>12</v>
      </c>
      <c r="N737" s="6">
        <v>2890000</v>
      </c>
      <c r="O737" s="6">
        <v>2900000</v>
      </c>
      <c r="P737" s="6">
        <f>O737-N737</f>
        <v>10000</v>
      </c>
      <c r="Q737" s="8">
        <f>P737/N737</f>
        <v>3.4602076124567475E-3</v>
      </c>
      <c r="R737" s="6">
        <v>72335</v>
      </c>
      <c r="S737" s="9">
        <f>(N737+R737)/F737</f>
        <v>55893.113207547169</v>
      </c>
      <c r="T737" s="6">
        <v>56082</v>
      </c>
      <c r="U737" s="5">
        <f>T737-S737</f>
        <v>188.88679245283129</v>
      </c>
      <c r="V737" s="4">
        <f>U737/S737</f>
        <v>3.3794287276759914E-3</v>
      </c>
      <c r="W737" s="22">
        <f>S737*L737</f>
        <v>54120.820500449852</v>
      </c>
      <c r="X737" s="22">
        <f>T737*L737</f>
        <v>54303.717956014472</v>
      </c>
      <c r="Y737" s="22">
        <f>X737-W737</f>
        <v>182.89745556462003</v>
      </c>
      <c r="Z737" s="8">
        <f>Y737/W737</f>
        <v>3.3794287276760668E-3</v>
      </c>
      <c r="AA737" s="10">
        <v>3894</v>
      </c>
      <c r="AB737" s="6">
        <v>1988</v>
      </c>
      <c r="AC737" s="6">
        <f>2016-AB737</f>
        <v>28</v>
      </c>
      <c r="AD737" s="6" t="s">
        <v>500</v>
      </c>
    </row>
    <row r="738" spans="1:30" x14ac:dyDescent="0.2">
      <c r="A738">
        <v>13</v>
      </c>
      <c r="B738" s="2" t="s">
        <v>952</v>
      </c>
      <c r="C738" s="2" t="s">
        <v>22</v>
      </c>
      <c r="D738" s="2" t="s">
        <v>23</v>
      </c>
      <c r="E738" s="6" t="s">
        <v>2767</v>
      </c>
      <c r="F738" s="2">
        <v>66</v>
      </c>
      <c r="G738" s="2">
        <v>77</v>
      </c>
      <c r="H738" s="3">
        <v>42447</v>
      </c>
      <c r="I738" s="3">
        <v>42459</v>
      </c>
      <c r="J738" s="3" t="s">
        <v>2535</v>
      </c>
      <c r="K738" s="17">
        <f>IF(J738="Januar",238.19,IF(J738="Februar",240.59,IF(J738="Mars",245.99,IF(J738="April",250.79,IF(J738="Mai",256.52,IF(J738="Juni",259.83,IF(J738="Juli",265.66,IF(J738="August",272.21,IF(J738="September",275.91,IF(J738="Oktober",281.13,IF(J738="November",284.38,IF(J738="Desember",287.34,0))))))))))))</f>
        <v>245.99</v>
      </c>
      <c r="L738" s="20">
        <f>$K$2/K738</f>
        <v>0.96829139395910402</v>
      </c>
      <c r="M738" s="2">
        <v>12</v>
      </c>
      <c r="N738" s="2">
        <v>3990000</v>
      </c>
      <c r="O738" s="2">
        <v>4600000</v>
      </c>
      <c r="P738" s="2">
        <f>O738-N738</f>
        <v>610000</v>
      </c>
      <c r="Q738" s="4">
        <f>P738/N738</f>
        <v>0.15288220551378445</v>
      </c>
      <c r="R738" s="2"/>
      <c r="S738" s="9">
        <f>(N738+R738)/F738</f>
        <v>60454.545454545456</v>
      </c>
      <c r="T738" s="2">
        <v>69697</v>
      </c>
      <c r="U738" s="5">
        <f>T738-S738</f>
        <v>9242.4545454545441</v>
      </c>
      <c r="V738" s="4">
        <f>U738/S738</f>
        <v>0.15288270676691726</v>
      </c>
      <c r="W738" s="22">
        <f>S738*L738</f>
        <v>58537.616089345836</v>
      </c>
      <c r="X738" s="22">
        <f>T738*L738</f>
        <v>67487.005284767671</v>
      </c>
      <c r="Y738" s="22">
        <f>X738-W738</f>
        <v>8949.3891954218343</v>
      </c>
      <c r="Z738" s="8">
        <f>Y738/W738</f>
        <v>0.1528827067669172</v>
      </c>
      <c r="AA738" s="11">
        <v>4552</v>
      </c>
      <c r="AB738" s="2">
        <v>1991</v>
      </c>
      <c r="AC738" s="2">
        <f>2016-AB738</f>
        <v>25</v>
      </c>
      <c r="AD738" s="2" t="s">
        <v>46</v>
      </c>
    </row>
    <row r="739" spans="1:30" x14ac:dyDescent="0.2">
      <c r="A739">
        <v>13</v>
      </c>
      <c r="B739" s="2" t="s">
        <v>163</v>
      </c>
      <c r="C739" s="2" t="s">
        <v>22</v>
      </c>
      <c r="D739" s="2" t="s">
        <v>23</v>
      </c>
      <c r="E739" s="6" t="s">
        <v>2767</v>
      </c>
      <c r="F739" s="2">
        <v>30</v>
      </c>
      <c r="G739" s="2">
        <v>35</v>
      </c>
      <c r="H739" s="3">
        <v>42450</v>
      </c>
      <c r="I739" s="3">
        <v>42460</v>
      </c>
      <c r="J739" s="3" t="s">
        <v>2535</v>
      </c>
      <c r="K739" s="17">
        <f>IF(J739="Januar",238.19,IF(J739="Februar",240.59,IF(J739="Mars",245.99,IF(J739="April",250.79,IF(J739="Mai",256.52,IF(J739="Juni",259.83,IF(J739="Juli",265.66,IF(J739="August",272.21,IF(J739="September",275.91,IF(J739="Oktober",281.13,IF(J739="November",284.38,IF(J739="Desember",287.34,0))))))))))))</f>
        <v>245.99</v>
      </c>
      <c r="L739" s="20">
        <f>$K$2/K739</f>
        <v>0.96829139395910402</v>
      </c>
      <c r="M739" s="2">
        <v>10</v>
      </c>
      <c r="N739" s="2">
        <v>1950000</v>
      </c>
      <c r="O739" s="2">
        <v>2370000</v>
      </c>
      <c r="P739" s="2">
        <f>O739-N739</f>
        <v>420000</v>
      </c>
      <c r="Q739" s="4">
        <f>P739/N739</f>
        <v>0.2153846153846154</v>
      </c>
      <c r="R739" s="2">
        <v>12278</v>
      </c>
      <c r="S739" s="9">
        <f>(N739+R739)/F739</f>
        <v>65409.26666666667</v>
      </c>
      <c r="T739" s="2">
        <v>79409</v>
      </c>
      <c r="U739" s="5">
        <f>T739-S739</f>
        <v>13999.73333333333</v>
      </c>
      <c r="V739" s="4">
        <f>U739/S739</f>
        <v>0.21403287403721585</v>
      </c>
      <c r="W739" s="22">
        <f>S739*L739</f>
        <v>63335.229998509429</v>
      </c>
      <c r="X739" s="22">
        <f>T739*L739</f>
        <v>76891.051302898486</v>
      </c>
      <c r="Y739" s="22">
        <f>X739-W739</f>
        <v>13555.821304389057</v>
      </c>
      <c r="Z739" s="8">
        <f>Y739/W739</f>
        <v>0.21403287403721577</v>
      </c>
      <c r="AA739" s="11">
        <v>1140</v>
      </c>
      <c r="AB739" s="2">
        <v>1939</v>
      </c>
      <c r="AC739" s="2">
        <f>2016-AB739</f>
        <v>77</v>
      </c>
      <c r="AD739" s="2" t="s">
        <v>29</v>
      </c>
    </row>
    <row r="740" spans="1:30" x14ac:dyDescent="0.2">
      <c r="A740">
        <v>13</v>
      </c>
      <c r="B740" s="6" t="s">
        <v>950</v>
      </c>
      <c r="C740" s="6" t="s">
        <v>22</v>
      </c>
      <c r="D740" s="6" t="s">
        <v>23</v>
      </c>
      <c r="E740" s="6" t="s">
        <v>2767</v>
      </c>
      <c r="F740" s="6">
        <v>75</v>
      </c>
      <c r="G740" s="6">
        <v>85</v>
      </c>
      <c r="H740" s="7">
        <v>42450</v>
      </c>
      <c r="I740" s="7">
        <v>42460</v>
      </c>
      <c r="J740" s="3" t="s">
        <v>2535</v>
      </c>
      <c r="K740" s="17">
        <f>IF(J740="Januar",238.19,IF(J740="Februar",240.59,IF(J740="Mars",245.99,IF(J740="April",250.79,IF(J740="Mai",256.52,IF(J740="Juni",259.83,IF(J740="Juli",265.66,IF(J740="August",272.21,IF(J740="September",275.91,IF(J740="Oktober",281.13,IF(J740="November",284.38,IF(J740="Desember",287.34,0))))))))))))</f>
        <v>245.99</v>
      </c>
      <c r="L740" s="20">
        <f>$K$2/K740</f>
        <v>0.96829139395910402</v>
      </c>
      <c r="M740" s="6">
        <v>10</v>
      </c>
      <c r="N740" s="6">
        <v>3690000</v>
      </c>
      <c r="O740" s="6">
        <v>4400000</v>
      </c>
      <c r="P740" s="6">
        <f>O740-N740</f>
        <v>710000</v>
      </c>
      <c r="Q740" s="8">
        <f>P740/N740</f>
        <v>0.19241192411924118</v>
      </c>
      <c r="R740" s="6"/>
      <c r="S740" s="9">
        <f>(N740+R740)/F740</f>
        <v>49200</v>
      </c>
      <c r="T740" s="6">
        <v>58667</v>
      </c>
      <c r="U740" s="5">
        <f>T740-S740</f>
        <v>9467</v>
      </c>
      <c r="V740" s="4">
        <f>U740/S740</f>
        <v>0.19241869918699187</v>
      </c>
      <c r="W740" s="22">
        <f>S740*L740</f>
        <v>47639.936582787916</v>
      </c>
      <c r="X740" s="22">
        <f>T740*L740</f>
        <v>56806.751209398753</v>
      </c>
      <c r="Y740" s="22">
        <f>X740-W740</f>
        <v>9166.8146266108379</v>
      </c>
      <c r="Z740" s="8">
        <f>Y740/W740</f>
        <v>0.19241869918699189</v>
      </c>
      <c r="AA740" s="6">
        <v>24</v>
      </c>
      <c r="AB740" s="6">
        <v>2013</v>
      </c>
      <c r="AC740" s="6">
        <f>2016-AB740</f>
        <v>3</v>
      </c>
      <c r="AD740" s="6" t="s">
        <v>629</v>
      </c>
    </row>
    <row r="741" spans="1:30" x14ac:dyDescent="0.2">
      <c r="A741">
        <v>13</v>
      </c>
      <c r="B741" s="6" t="s">
        <v>1814</v>
      </c>
      <c r="C741" s="6" t="s">
        <v>22</v>
      </c>
      <c r="D741" s="6" t="s">
        <v>23</v>
      </c>
      <c r="E741" s="6" t="s">
        <v>2767</v>
      </c>
      <c r="F741" s="6">
        <v>79</v>
      </c>
      <c r="G741" s="6">
        <v>86</v>
      </c>
      <c r="H741" s="7">
        <v>42450</v>
      </c>
      <c r="I741" s="7">
        <v>42460</v>
      </c>
      <c r="J741" s="7" t="s">
        <v>2535</v>
      </c>
      <c r="K741" s="17">
        <f>IF(J741="Januar",238.19,IF(J741="Februar",240.59,IF(J741="Mars",245.99,IF(J741="April",250.79,IF(J741="Mai",256.52,IF(J741="Juni",259.83,IF(J741="Juli",265.66,IF(J741="August",272.21,IF(J741="September",275.91,IF(J741="Oktober",281.13,IF(J741="November",284.38,IF(J741="Desember",287.34,0))))))))))))</f>
        <v>245.99</v>
      </c>
      <c r="L741" s="20">
        <f>$K$2/K741</f>
        <v>0.96829139395910402</v>
      </c>
      <c r="M741" s="6">
        <v>10</v>
      </c>
      <c r="N741" s="6">
        <v>3790000</v>
      </c>
      <c r="O741" s="6">
        <v>3870000</v>
      </c>
      <c r="P741" s="6">
        <f>O741-N741</f>
        <v>80000</v>
      </c>
      <c r="Q741" s="8">
        <f>P741/N741</f>
        <v>2.1108179419525065E-2</v>
      </c>
      <c r="R741" s="6">
        <v>6378</v>
      </c>
      <c r="S741" s="9">
        <f>(N741+R741)/F741</f>
        <v>48055.417721518985</v>
      </c>
      <c r="T741" s="6">
        <v>49068</v>
      </c>
      <c r="U741" s="5">
        <f>T741-S741</f>
        <v>1012.5822784810152</v>
      </c>
      <c r="V741" s="4">
        <f>U741/S741</f>
        <v>2.1071136751925179E-2</v>
      </c>
      <c r="W741" s="22">
        <f>S741*L741</f>
        <v>46531.647412856648</v>
      </c>
      <c r="X741" s="22">
        <f>T741*L741</f>
        <v>47512.122118785315</v>
      </c>
      <c r="Y741" s="22">
        <f>X741-W741</f>
        <v>980.47470592866739</v>
      </c>
      <c r="Z741" s="8">
        <f>Y741/W741</f>
        <v>2.1071136751925169E-2</v>
      </c>
      <c r="AA741" s="6">
        <v>732</v>
      </c>
      <c r="AB741" s="6">
        <v>1978</v>
      </c>
      <c r="AC741" s="6">
        <f>2016-AB741</f>
        <v>38</v>
      </c>
      <c r="AD741" s="6" t="s">
        <v>500</v>
      </c>
    </row>
    <row r="742" spans="1:30" x14ac:dyDescent="0.2">
      <c r="A742">
        <v>13</v>
      </c>
      <c r="B742" s="6" t="s">
        <v>322</v>
      </c>
      <c r="C742" s="6" t="s">
        <v>22</v>
      </c>
      <c r="D742" s="6" t="s">
        <v>23</v>
      </c>
      <c r="E742" s="6" t="s">
        <v>2767</v>
      </c>
      <c r="F742" s="6">
        <v>83</v>
      </c>
      <c r="G742" s="6">
        <v>91</v>
      </c>
      <c r="H742" s="7">
        <v>42450</v>
      </c>
      <c r="I742" s="7">
        <v>42460</v>
      </c>
      <c r="J742" s="3" t="s">
        <v>2535</v>
      </c>
      <c r="K742" s="17">
        <f>IF(J742="Januar",238.19,IF(J742="Februar",240.59,IF(J742="Mars",245.99,IF(J742="April",250.79,IF(J742="Mai",256.52,IF(J742="Juni",259.83,IF(J742="Juli",265.66,IF(J742="August",272.21,IF(J742="September",275.91,IF(J742="Oktober",281.13,IF(J742="November",284.38,IF(J742="Desember",287.34,0))))))))))))</f>
        <v>245.99</v>
      </c>
      <c r="L742" s="20">
        <f>$K$2/K742</f>
        <v>0.96829139395910402</v>
      </c>
      <c r="M742" s="6">
        <v>10</v>
      </c>
      <c r="N742" s="6">
        <v>4300000</v>
      </c>
      <c r="O742" s="6">
        <v>5250000</v>
      </c>
      <c r="P742" s="6">
        <f>O742-N742</f>
        <v>950000</v>
      </c>
      <c r="Q742" s="8">
        <f>P742/N742</f>
        <v>0.22093023255813954</v>
      </c>
      <c r="R742" s="6"/>
      <c r="S742" s="9">
        <f>(N742+R742)/F742</f>
        <v>51807.22891566265</v>
      </c>
      <c r="T742" s="6">
        <v>63253</v>
      </c>
      <c r="U742" s="5">
        <f>T742-S742</f>
        <v>11445.77108433735</v>
      </c>
      <c r="V742" s="4">
        <f>U742/S742</f>
        <v>0.22093000000000002</v>
      </c>
      <c r="W742" s="22">
        <f>S742*L742</f>
        <v>50164.493903905386</v>
      </c>
      <c r="X742" s="22">
        <f>T742*L742</f>
        <v>61247.335542095207</v>
      </c>
      <c r="Y742" s="22">
        <f>X742-W742</f>
        <v>11082.841638189821</v>
      </c>
      <c r="Z742" s="8">
        <f>Y742/W742</f>
        <v>0.22093000000000007</v>
      </c>
      <c r="AA742" s="10">
        <v>2412</v>
      </c>
      <c r="AB742" s="6">
        <v>2007</v>
      </c>
      <c r="AC742" s="6">
        <f>2016-AB742</f>
        <v>9</v>
      </c>
      <c r="AD742" s="6" t="s">
        <v>29</v>
      </c>
    </row>
    <row r="743" spans="1:30" x14ac:dyDescent="0.2">
      <c r="A743">
        <v>13</v>
      </c>
      <c r="B743" s="6" t="s">
        <v>248</v>
      </c>
      <c r="C743" s="6" t="s">
        <v>22</v>
      </c>
      <c r="D743" s="6" t="s">
        <v>23</v>
      </c>
      <c r="E743" s="6" t="s">
        <v>2767</v>
      </c>
      <c r="F743" s="6">
        <v>88</v>
      </c>
      <c r="G743" s="6">
        <v>99</v>
      </c>
      <c r="H743" s="7">
        <v>42449</v>
      </c>
      <c r="I743" s="7">
        <v>42460</v>
      </c>
      <c r="J743" s="7" t="s">
        <v>2535</v>
      </c>
      <c r="K743" s="17">
        <f>IF(J743="Januar",238.19,IF(J743="Februar",240.59,IF(J743="Mars",245.99,IF(J743="April",250.79,IF(J743="Mai",256.52,IF(J743="Juni",259.83,IF(J743="Juli",265.66,IF(J743="August",272.21,IF(J743="September",275.91,IF(J743="Oktober",281.13,IF(J743="November",284.38,IF(J743="Desember",287.34,0))))))))))))</f>
        <v>245.99</v>
      </c>
      <c r="L743" s="20">
        <f>$K$2/K743</f>
        <v>0.96829139395910402</v>
      </c>
      <c r="M743" s="6">
        <v>11</v>
      </c>
      <c r="N743" s="6">
        <v>4000000</v>
      </c>
      <c r="O743" s="6">
        <v>4200000</v>
      </c>
      <c r="P743" s="6">
        <f>O743-N743</f>
        <v>200000</v>
      </c>
      <c r="Q743" s="8">
        <f>P743/N743</f>
        <v>0.05</v>
      </c>
      <c r="R743" s="6">
        <v>15000</v>
      </c>
      <c r="S743" s="9">
        <f>(N743+R743)/F743</f>
        <v>45625</v>
      </c>
      <c r="T743" s="6">
        <v>47898</v>
      </c>
      <c r="U743" s="5">
        <f>T743-S743</f>
        <v>2273</v>
      </c>
      <c r="V743" s="4">
        <f>U743/S743</f>
        <v>4.981917808219178E-2</v>
      </c>
      <c r="W743" s="22">
        <f>S743*L743</f>
        <v>44178.294849384118</v>
      </c>
      <c r="X743" s="22">
        <f>T743*L743</f>
        <v>46379.221187853167</v>
      </c>
      <c r="Y743" s="22">
        <f>X743-W743</f>
        <v>2200.9263384690494</v>
      </c>
      <c r="Z743" s="8">
        <f>Y743/W743</f>
        <v>4.9819178082191919E-2</v>
      </c>
      <c r="AA743" s="10">
        <v>12967</v>
      </c>
      <c r="AB743" s="6">
        <v>1978</v>
      </c>
      <c r="AC743" s="6">
        <f>2016-AB743</f>
        <v>38</v>
      </c>
      <c r="AD743" s="6" t="s">
        <v>259</v>
      </c>
    </row>
    <row r="744" spans="1:30" x14ac:dyDescent="0.2">
      <c r="A744">
        <v>13</v>
      </c>
      <c r="B744" s="2" t="s">
        <v>228</v>
      </c>
      <c r="C744" s="2" t="s">
        <v>22</v>
      </c>
      <c r="D744" s="2" t="s">
        <v>23</v>
      </c>
      <c r="E744" s="6" t="s">
        <v>2767</v>
      </c>
      <c r="F744" s="2">
        <v>34</v>
      </c>
      <c r="G744" s="2">
        <v>39</v>
      </c>
      <c r="H744" s="3">
        <v>42448</v>
      </c>
      <c r="I744" s="3">
        <v>42460</v>
      </c>
      <c r="J744" s="7" t="s">
        <v>2535</v>
      </c>
      <c r="K744" s="17">
        <f>IF(J744="Januar",238.19,IF(J744="Februar",240.59,IF(J744="Mars",245.99,IF(J744="April",250.79,IF(J744="Mai",256.52,IF(J744="Juni",259.83,IF(J744="Juli",265.66,IF(J744="August",272.21,IF(J744="September",275.91,IF(J744="Oktober",281.13,IF(J744="November",284.38,IF(J744="Desember",287.34,0))))))))))))</f>
        <v>245.99</v>
      </c>
      <c r="L744" s="20">
        <f>$K$2/K744</f>
        <v>0.96829139395910402</v>
      </c>
      <c r="M744" s="2">
        <v>12</v>
      </c>
      <c r="N744" s="2">
        <v>2000000</v>
      </c>
      <c r="O744" s="2">
        <v>2250000</v>
      </c>
      <c r="P744" s="2">
        <f>O744-N744</f>
        <v>250000</v>
      </c>
      <c r="Q744" s="4">
        <f>P744/N744</f>
        <v>0.125</v>
      </c>
      <c r="R744" s="2">
        <v>160000</v>
      </c>
      <c r="S744" s="9">
        <f>(N744+R744)/F744</f>
        <v>63529.411764705881</v>
      </c>
      <c r="T744" s="2">
        <v>70882</v>
      </c>
      <c r="U744" s="5">
        <f>T744-S744</f>
        <v>7352.5882352941189</v>
      </c>
      <c r="V744" s="4">
        <f>U744/S744</f>
        <v>0.1157351851851852</v>
      </c>
      <c r="W744" s="22">
        <f>S744*L744</f>
        <v>61514.982675048959</v>
      </c>
      <c r="X744" s="22">
        <f>T744*L744</f>
        <v>68634.430586609218</v>
      </c>
      <c r="Y744" s="22">
        <f>X744-W744</f>
        <v>7119.4479115602589</v>
      </c>
      <c r="Z744" s="8">
        <f>Y744/W744</f>
        <v>0.11573518518518533</v>
      </c>
      <c r="AA744" s="11">
        <v>2242</v>
      </c>
      <c r="AB744" s="2">
        <v>1938</v>
      </c>
      <c r="AC744" s="2">
        <f>2016-AB744</f>
        <v>78</v>
      </c>
      <c r="AD744" s="2" t="s">
        <v>37</v>
      </c>
    </row>
    <row r="745" spans="1:30" x14ac:dyDescent="0.2">
      <c r="A745">
        <v>13</v>
      </c>
      <c r="B745" s="6" t="s">
        <v>1210</v>
      </c>
      <c r="C745" s="6" t="s">
        <v>22</v>
      </c>
      <c r="D745" s="6" t="s">
        <v>23</v>
      </c>
      <c r="E745" s="6" t="s">
        <v>2767</v>
      </c>
      <c r="F745" s="6">
        <v>62</v>
      </c>
      <c r="G745" s="6">
        <v>72</v>
      </c>
      <c r="H745" s="7">
        <v>42451</v>
      </c>
      <c r="I745" s="7">
        <v>42461</v>
      </c>
      <c r="J745" s="7" t="s">
        <v>2536</v>
      </c>
      <c r="K745" s="17">
        <f>IF(J745="Januar",238.19,IF(J745="Februar",240.59,IF(J745="Mars",245.99,IF(J745="April",250.79,IF(J745="Mai",256.52,IF(J745="Juni",259.83,IF(J745="Juli",265.66,IF(J745="August",272.21,IF(J745="September",275.91,IF(J745="Oktober",281.13,IF(J745="November",284.38,IF(J745="Desember",287.34,0))))))))))))</f>
        <v>250.79</v>
      </c>
      <c r="L745" s="20">
        <f>$K$2/K745</f>
        <v>0.9497587623110969</v>
      </c>
      <c r="M745" s="6">
        <v>10</v>
      </c>
      <c r="N745" s="6">
        <v>2380000</v>
      </c>
      <c r="O745" s="6">
        <v>2400000</v>
      </c>
      <c r="P745" s="6">
        <f>O745-N745</f>
        <v>20000</v>
      </c>
      <c r="Q745" s="8">
        <f>P745/N745</f>
        <v>8.4033613445378148E-3</v>
      </c>
      <c r="R745" s="6">
        <v>11380</v>
      </c>
      <c r="S745" s="9">
        <f>(N745+R745)/F745</f>
        <v>38570.645161290326</v>
      </c>
      <c r="T745" s="6">
        <v>38893</v>
      </c>
      <c r="U745" s="5">
        <f>T745-S745</f>
        <v>322.35483870967437</v>
      </c>
      <c r="V745" s="4">
        <f>U745/S745</f>
        <v>8.3575174167216451E-3</v>
      </c>
      <c r="W745" s="22">
        <f>S745*L745</f>
        <v>36632.8082099276</v>
      </c>
      <c r="X745" s="22">
        <f>T745*L745</f>
        <v>36938.967542565493</v>
      </c>
      <c r="Y745" s="22">
        <f>X745-W745</f>
        <v>306.15933263789339</v>
      </c>
      <c r="Z745" s="8">
        <f>Y745/W745</f>
        <v>8.3575174167216399E-3</v>
      </c>
      <c r="AA745" s="10">
        <v>21911</v>
      </c>
      <c r="AB745" s="6">
        <v>1991</v>
      </c>
      <c r="AC745" s="6">
        <f>2016-AB745</f>
        <v>25</v>
      </c>
      <c r="AD745" s="6" t="s">
        <v>94</v>
      </c>
    </row>
    <row r="746" spans="1:30" x14ac:dyDescent="0.2">
      <c r="A746">
        <v>13</v>
      </c>
      <c r="B746" s="6" t="s">
        <v>567</v>
      </c>
      <c r="C746" s="6" t="s">
        <v>22</v>
      </c>
      <c r="D746" s="6" t="s">
        <v>23</v>
      </c>
      <c r="E746" s="6" t="s">
        <v>2767</v>
      </c>
      <c r="F746" s="6">
        <v>46</v>
      </c>
      <c r="G746" s="6">
        <v>51</v>
      </c>
      <c r="H746" s="7">
        <v>42449</v>
      </c>
      <c r="I746" s="7">
        <v>42461</v>
      </c>
      <c r="J746" s="7" t="s">
        <v>2536</v>
      </c>
      <c r="K746" s="17">
        <f>IF(J746="Januar",238.19,IF(J746="Februar",240.59,IF(J746="Mars",245.99,IF(J746="April",250.79,IF(J746="Mai",256.52,IF(J746="Juni",259.83,IF(J746="Juli",265.66,IF(J746="August",272.21,IF(J746="September",275.91,IF(J746="Oktober",281.13,IF(J746="November",284.38,IF(J746="Desember",287.34,0))))))))))))</f>
        <v>250.79</v>
      </c>
      <c r="L746" s="20">
        <f>$K$2/K746</f>
        <v>0.9497587623110969</v>
      </c>
      <c r="M746" s="6">
        <v>12</v>
      </c>
      <c r="N746" s="6">
        <v>2450000</v>
      </c>
      <c r="O746" s="6">
        <v>2950000</v>
      </c>
      <c r="P746" s="6">
        <f>O746-N746</f>
        <v>500000</v>
      </c>
      <c r="Q746" s="8">
        <f>P746/N746</f>
        <v>0.20408163265306123</v>
      </c>
      <c r="R746" s="6">
        <v>12890</v>
      </c>
      <c r="S746" s="9">
        <f>(N746+R746)/F746</f>
        <v>53541.086956521736</v>
      </c>
      <c r="T746" s="6">
        <v>64411</v>
      </c>
      <c r="U746" s="5">
        <f>T746-S746</f>
        <v>10869.913043478264</v>
      </c>
      <c r="V746" s="4">
        <f>U746/S746</f>
        <v>0.2030200293151542</v>
      </c>
      <c r="W746" s="22">
        <f>S746*L746</f>
        <v>50851.116480616896</v>
      </c>
      <c r="X746" s="22">
        <f>T746*L746</f>
        <v>61174.911639220059</v>
      </c>
      <c r="Y746" s="22">
        <f>X746-W746</f>
        <v>10323.795158603163</v>
      </c>
      <c r="Z746" s="8">
        <f>Y746/W746</f>
        <v>0.2030200293151542</v>
      </c>
      <c r="AA746" s="10">
        <v>22810</v>
      </c>
      <c r="AB746" s="6">
        <v>1964</v>
      </c>
      <c r="AC746" s="6">
        <f>2016-AB746</f>
        <v>52</v>
      </c>
      <c r="AD746" s="6" t="s">
        <v>156</v>
      </c>
    </row>
    <row r="747" spans="1:30" x14ac:dyDescent="0.2">
      <c r="A747">
        <v>13</v>
      </c>
      <c r="B747" s="2" t="s">
        <v>1243</v>
      </c>
      <c r="C747" s="2" t="s">
        <v>22</v>
      </c>
      <c r="D747" s="2" t="s">
        <v>23</v>
      </c>
      <c r="E747" s="6" t="s">
        <v>2767</v>
      </c>
      <c r="F747" s="2">
        <v>63</v>
      </c>
      <c r="G747" s="2">
        <v>70</v>
      </c>
      <c r="H747" s="3">
        <v>42447</v>
      </c>
      <c r="I747" s="3">
        <v>42461</v>
      </c>
      <c r="J747" s="3" t="s">
        <v>2536</v>
      </c>
      <c r="K747" s="17">
        <f>IF(J747="Januar",238.19,IF(J747="Februar",240.59,IF(J747="Mars",245.99,IF(J747="April",250.79,IF(J747="Mai",256.52,IF(J747="Juni",259.83,IF(J747="Juli",265.66,IF(J747="August",272.21,IF(J747="September",275.91,IF(J747="Oktober",281.13,IF(J747="November",284.38,IF(J747="Desember",287.34,0))))))))))))</f>
        <v>250.79</v>
      </c>
      <c r="L747" s="20">
        <f>$K$2/K747</f>
        <v>0.9497587623110969</v>
      </c>
      <c r="M747" s="2">
        <v>14</v>
      </c>
      <c r="N747" s="2">
        <v>4800000</v>
      </c>
      <c r="O747" s="2">
        <v>5400000</v>
      </c>
      <c r="P747" s="2">
        <f>O747-N747</f>
        <v>600000</v>
      </c>
      <c r="Q747" s="4">
        <f>P747/N747</f>
        <v>0.125</v>
      </c>
      <c r="R747" s="2"/>
      <c r="S747" s="9">
        <f>(N747+R747)/F747</f>
        <v>76190.476190476184</v>
      </c>
      <c r="T747" s="2">
        <v>85714</v>
      </c>
      <c r="U747" s="5">
        <f>T747-S747</f>
        <v>9523.5238095238165</v>
      </c>
      <c r="V747" s="4">
        <f>U747/S747</f>
        <v>0.1249962500000001</v>
      </c>
      <c r="W747" s="22">
        <f>S747*L747</f>
        <v>72362.572366559762</v>
      </c>
      <c r="X747" s="22">
        <f>T747*L747</f>
        <v>81407.622552733359</v>
      </c>
      <c r="Y747" s="22">
        <f>X747-W747</f>
        <v>9045.0501861735975</v>
      </c>
      <c r="Z747" s="8">
        <f>Y747/W747</f>
        <v>0.12499625000000003</v>
      </c>
      <c r="AA747" s="11">
        <v>4058</v>
      </c>
      <c r="AB747" s="2">
        <v>2005</v>
      </c>
      <c r="AC747" s="2">
        <f>2016-AB747</f>
        <v>11</v>
      </c>
      <c r="AD747" s="2" t="s">
        <v>94</v>
      </c>
    </row>
    <row r="748" spans="1:30" x14ac:dyDescent="0.2">
      <c r="A748">
        <v>13</v>
      </c>
      <c r="B748" s="2" t="s">
        <v>867</v>
      </c>
      <c r="C748" s="2" t="s">
        <v>22</v>
      </c>
      <c r="D748" s="2" t="s">
        <v>23</v>
      </c>
      <c r="E748" s="6" t="s">
        <v>2767</v>
      </c>
      <c r="F748" s="2">
        <v>53</v>
      </c>
      <c r="G748" s="2"/>
      <c r="H748" s="3">
        <v>42445</v>
      </c>
      <c r="I748" s="3">
        <v>42461</v>
      </c>
      <c r="J748" s="3" t="s">
        <v>2536</v>
      </c>
      <c r="K748" s="17">
        <f>IF(J748="Januar",238.19,IF(J748="Februar",240.59,IF(J748="Mars",245.99,IF(J748="April",250.79,IF(J748="Mai",256.52,IF(J748="Juni",259.83,IF(J748="Juli",265.66,IF(J748="August",272.21,IF(J748="September",275.91,IF(J748="Oktober",281.13,IF(J748="November",284.38,IF(J748="Desember",287.34,0))))))))))))</f>
        <v>250.79</v>
      </c>
      <c r="L748" s="20">
        <f>$K$2/K748</f>
        <v>0.9497587623110969</v>
      </c>
      <c r="M748" s="2">
        <v>16</v>
      </c>
      <c r="N748" s="2">
        <v>2590000</v>
      </c>
      <c r="O748" s="2">
        <v>2625000</v>
      </c>
      <c r="P748" s="2">
        <f>O748-N748</f>
        <v>35000</v>
      </c>
      <c r="Q748" s="4">
        <f>P748/N748</f>
        <v>1.3513513513513514E-2</v>
      </c>
      <c r="R748" s="2">
        <v>66157</v>
      </c>
      <c r="S748" s="9">
        <f>(N748+R748)/F748</f>
        <v>50116.169811320753</v>
      </c>
      <c r="T748" s="2">
        <v>50777</v>
      </c>
      <c r="U748" s="5">
        <f>T748-S748</f>
        <v>660.83018867924693</v>
      </c>
      <c r="V748" s="4">
        <f>U748/S748</f>
        <v>1.3185967546346126E-2</v>
      </c>
      <c r="W748" s="22">
        <f>S748*L748</f>
        <v>47598.271411772759</v>
      </c>
      <c r="X748" s="22">
        <f>T748*L748</f>
        <v>48225.900673870565</v>
      </c>
      <c r="Y748" s="22">
        <f>X748-W748</f>
        <v>627.62926209780562</v>
      </c>
      <c r="Z748" s="8">
        <f>Y748/W748</f>
        <v>1.3185967546346029E-2</v>
      </c>
      <c r="AA748" s="11">
        <v>2878</v>
      </c>
      <c r="AB748" s="2">
        <v>1977</v>
      </c>
      <c r="AC748" s="2">
        <f>2016-AB748</f>
        <v>39</v>
      </c>
      <c r="AD748" s="2" t="s">
        <v>213</v>
      </c>
    </row>
    <row r="749" spans="1:30" x14ac:dyDescent="0.2">
      <c r="A749">
        <v>14</v>
      </c>
      <c r="B749" s="2" t="s">
        <v>318</v>
      </c>
      <c r="C749" s="2" t="s">
        <v>22</v>
      </c>
      <c r="D749" s="2" t="s">
        <v>23</v>
      </c>
      <c r="E749" s="6" t="s">
        <v>2767</v>
      </c>
      <c r="F749" s="2">
        <v>37</v>
      </c>
      <c r="G749" s="2">
        <v>41</v>
      </c>
      <c r="H749" s="3">
        <v>42454</v>
      </c>
      <c r="I749" s="3">
        <v>42464</v>
      </c>
      <c r="J749" s="7" t="s">
        <v>2536</v>
      </c>
      <c r="K749" s="17">
        <f>IF(J749="Januar",238.19,IF(J749="Februar",240.59,IF(J749="Mars",245.99,IF(J749="April",250.79,IF(J749="Mai",256.52,IF(J749="Juni",259.83,IF(J749="Juli",265.66,IF(J749="August",272.21,IF(J749="September",275.91,IF(J749="Oktober",281.13,IF(J749="November",284.38,IF(J749="Desember",287.34,0))))))))))))</f>
        <v>250.79</v>
      </c>
      <c r="L749" s="20">
        <f>$K$2/K749</f>
        <v>0.9497587623110969</v>
      </c>
      <c r="M749" s="2">
        <v>10</v>
      </c>
      <c r="N749" s="2">
        <v>2350000</v>
      </c>
      <c r="O749" s="2">
        <v>2880000</v>
      </c>
      <c r="P749" s="2">
        <f>O749-N749</f>
        <v>530000</v>
      </c>
      <c r="Q749" s="4">
        <f>P749/N749</f>
        <v>0.22553191489361701</v>
      </c>
      <c r="R749" s="2">
        <v>120001</v>
      </c>
      <c r="S749" s="9">
        <f>(N749+R749)/F749</f>
        <v>66756.783783783787</v>
      </c>
      <c r="T749" s="2">
        <v>81081</v>
      </c>
      <c r="U749" s="5">
        <f>T749-S749</f>
        <v>14324.216216216213</v>
      </c>
      <c r="V749" s="4">
        <f>U749/S749</f>
        <v>0.21457319248048881</v>
      </c>
      <c r="W749" s="22">
        <f>S749*L749</f>
        <v>63402.840342355994</v>
      </c>
      <c r="X749" s="22">
        <f>T749*L749</f>
        <v>77007.390206946046</v>
      </c>
      <c r="Y749" s="22">
        <f>X749-W749</f>
        <v>13604.549864590052</v>
      </c>
      <c r="Z749" s="8">
        <f>Y749/W749</f>
        <v>0.21457319248048878</v>
      </c>
      <c r="AA749" s="2">
        <v>402</v>
      </c>
      <c r="AB749" s="2">
        <v>1897</v>
      </c>
      <c r="AC749" s="2">
        <f>2016-AB749</f>
        <v>119</v>
      </c>
      <c r="AD749" s="2" t="s">
        <v>209</v>
      </c>
    </row>
    <row r="750" spans="1:30" x14ac:dyDescent="0.2">
      <c r="A750">
        <v>14</v>
      </c>
      <c r="B750" s="2" t="s">
        <v>367</v>
      </c>
      <c r="C750" s="2" t="s">
        <v>22</v>
      </c>
      <c r="D750" s="2" t="s">
        <v>23</v>
      </c>
      <c r="E750" s="6" t="s">
        <v>2767</v>
      </c>
      <c r="F750" s="2">
        <v>72</v>
      </c>
      <c r="G750" s="2">
        <v>83</v>
      </c>
      <c r="H750" s="3">
        <v>42454</v>
      </c>
      <c r="I750" s="3">
        <v>42464</v>
      </c>
      <c r="J750" s="3" t="s">
        <v>2536</v>
      </c>
      <c r="K750" s="17">
        <f>IF(J750="Januar",238.19,IF(J750="Februar",240.59,IF(J750="Mars",245.99,IF(J750="April",250.79,IF(J750="Mai",256.52,IF(J750="Juni",259.83,IF(J750="Juli",265.66,IF(J750="August",272.21,IF(J750="September",275.91,IF(J750="Oktober",281.13,IF(J750="November",284.38,IF(J750="Desember",287.34,0))))))))))))</f>
        <v>250.79</v>
      </c>
      <c r="L750" s="20">
        <f>$K$2/K750</f>
        <v>0.9497587623110969</v>
      </c>
      <c r="M750" s="2">
        <v>10</v>
      </c>
      <c r="N750" s="2">
        <v>3700000</v>
      </c>
      <c r="O750" s="2">
        <v>3775000</v>
      </c>
      <c r="P750" s="2">
        <f>O750-N750</f>
        <v>75000</v>
      </c>
      <c r="Q750" s="4">
        <f>P750/N750</f>
        <v>2.0270270270270271E-2</v>
      </c>
      <c r="R750" s="2">
        <v>4671</v>
      </c>
      <c r="S750" s="9">
        <f>(N750+R750)/F750</f>
        <v>51453.763888888891</v>
      </c>
      <c r="T750" s="2">
        <v>52495</v>
      </c>
      <c r="U750" s="5">
        <f>T750-S750</f>
        <v>1041.2361111111095</v>
      </c>
      <c r="V750" s="4">
        <f>U750/S750</f>
        <v>2.0236344873809275E-2</v>
      </c>
      <c r="W750" s="22">
        <f>S750*L750</f>
        <v>48868.663107358523</v>
      </c>
      <c r="X750" s="22">
        <f>T750*L750</f>
        <v>49857.586227521031</v>
      </c>
      <c r="Y750" s="22">
        <f>X750-W750</f>
        <v>988.92312016250798</v>
      </c>
      <c r="Z750" s="8">
        <f>Y750/W750</f>
        <v>2.0236344873809292E-2</v>
      </c>
      <c r="AA750" s="11">
        <v>6818</v>
      </c>
      <c r="AB750" s="2">
        <v>2003</v>
      </c>
      <c r="AC750" s="2">
        <f>2016-AB750</f>
        <v>13</v>
      </c>
      <c r="AD750" s="2" t="s">
        <v>1176</v>
      </c>
    </row>
    <row r="751" spans="1:30" x14ac:dyDescent="0.2">
      <c r="A751">
        <v>14</v>
      </c>
      <c r="B751" s="6" t="s">
        <v>201</v>
      </c>
      <c r="C751" s="6" t="s">
        <v>22</v>
      </c>
      <c r="D751" s="6" t="s">
        <v>23</v>
      </c>
      <c r="E751" s="6" t="s">
        <v>2767</v>
      </c>
      <c r="F751" s="6">
        <v>32</v>
      </c>
      <c r="G751" s="6">
        <v>35</v>
      </c>
      <c r="H751" s="7">
        <v>42453</v>
      </c>
      <c r="I751" s="7">
        <v>42464</v>
      </c>
      <c r="J751" s="3" t="s">
        <v>2536</v>
      </c>
      <c r="K751" s="17">
        <f>IF(J751="Januar",238.19,IF(J751="Februar",240.59,IF(J751="Mars",245.99,IF(J751="April",250.79,IF(J751="Mai",256.52,IF(J751="Juni",259.83,IF(J751="Juli",265.66,IF(J751="August",272.21,IF(J751="September",275.91,IF(J751="Oktober",281.13,IF(J751="November",284.38,IF(J751="Desember",287.34,0))))))))))))</f>
        <v>250.79</v>
      </c>
      <c r="L751" s="20">
        <f>$K$2/K751</f>
        <v>0.9497587623110969</v>
      </c>
      <c r="M751" s="6">
        <v>11</v>
      </c>
      <c r="N751" s="6">
        <v>2750000</v>
      </c>
      <c r="O751" s="6">
        <v>3000000</v>
      </c>
      <c r="P751" s="6">
        <f>O751-N751</f>
        <v>250000</v>
      </c>
      <c r="Q751" s="8">
        <f>P751/N751</f>
        <v>9.0909090909090912E-2</v>
      </c>
      <c r="R751" s="6">
        <v>62322</v>
      </c>
      <c r="S751" s="9">
        <f>(N751+R751)/F751</f>
        <v>87885.0625</v>
      </c>
      <c r="T751" s="6">
        <v>95698</v>
      </c>
      <c r="U751" s="5">
        <f>T751-S751</f>
        <v>7812.9375</v>
      </c>
      <c r="V751" s="8">
        <f>U751/S751</f>
        <v>8.8899493016802486E-2</v>
      </c>
      <c r="W751" s="22">
        <f>S751*L751</f>
        <v>83469.608185633391</v>
      </c>
      <c r="X751" s="22">
        <f>T751*L751</f>
        <v>90890.014035647357</v>
      </c>
      <c r="Y751" s="22">
        <f>X751-W751</f>
        <v>7420.4058500139654</v>
      </c>
      <c r="Z751" s="8">
        <f>Y751/W751</f>
        <v>8.8899493016802611E-2</v>
      </c>
      <c r="AA751" s="6">
        <v>637</v>
      </c>
      <c r="AB751" s="6">
        <v>1975</v>
      </c>
      <c r="AC751" s="6">
        <f>2016-AB751</f>
        <v>41</v>
      </c>
      <c r="AD751" s="6" t="s">
        <v>37</v>
      </c>
    </row>
    <row r="752" spans="1:30" x14ac:dyDescent="0.2">
      <c r="A752">
        <v>14</v>
      </c>
      <c r="B752" s="2" t="s">
        <v>541</v>
      </c>
      <c r="C752" s="2" t="s">
        <v>22</v>
      </c>
      <c r="D752" s="2" t="s">
        <v>23</v>
      </c>
      <c r="E752" s="6" t="s">
        <v>2767</v>
      </c>
      <c r="F752" s="2">
        <v>45</v>
      </c>
      <c r="G752" s="2">
        <v>50</v>
      </c>
      <c r="H752" s="3">
        <v>42453</v>
      </c>
      <c r="I752" s="3">
        <v>42464</v>
      </c>
      <c r="J752" s="7" t="s">
        <v>2536</v>
      </c>
      <c r="K752" s="17">
        <f>IF(J752="Januar",238.19,IF(J752="Februar",240.59,IF(J752="Mars",245.99,IF(J752="April",250.79,IF(J752="Mai",256.52,IF(J752="Juni",259.83,IF(J752="Juli",265.66,IF(J752="August",272.21,IF(J752="September",275.91,IF(J752="Oktober",281.13,IF(J752="November",284.38,IF(J752="Desember",287.34,0))))))))))))</f>
        <v>250.79</v>
      </c>
      <c r="L752" s="20">
        <f>$K$2/K752</f>
        <v>0.9497587623110969</v>
      </c>
      <c r="M752" s="2">
        <v>11</v>
      </c>
      <c r="N752" s="2">
        <v>2750000</v>
      </c>
      <c r="O752" s="2">
        <v>3225000</v>
      </c>
      <c r="P752" s="2">
        <f>O752-N752</f>
        <v>475000</v>
      </c>
      <c r="Q752" s="4">
        <f>P752/N752</f>
        <v>0.17272727272727273</v>
      </c>
      <c r="R752" s="2"/>
      <c r="S752" s="9">
        <f>(N752+R752)/F752</f>
        <v>61111.111111111109</v>
      </c>
      <c r="T752" s="2">
        <v>71667</v>
      </c>
      <c r="U752" s="5">
        <f>T752-S752</f>
        <v>10555.888888888891</v>
      </c>
      <c r="V752" s="4">
        <f>U752/S752</f>
        <v>0.17273272727272732</v>
      </c>
      <c r="W752" s="22">
        <f>S752*L752</f>
        <v>58040.813252344808</v>
      </c>
      <c r="X752" s="22">
        <f>T752*L752</f>
        <v>68066.361218549384</v>
      </c>
      <c r="Y752" s="22">
        <f>X752-W752</f>
        <v>10025.547966204576</v>
      </c>
      <c r="Z752" s="8">
        <f>Y752/W752</f>
        <v>0.17273272727272737</v>
      </c>
      <c r="AA752" s="2">
        <v>324</v>
      </c>
      <c r="AB752" s="2">
        <v>1881</v>
      </c>
      <c r="AC752" s="2">
        <f>2016-AB752</f>
        <v>135</v>
      </c>
      <c r="AD752" s="2" t="s">
        <v>148</v>
      </c>
    </row>
    <row r="753" spans="1:30" x14ac:dyDescent="0.2">
      <c r="A753">
        <v>14</v>
      </c>
      <c r="B753" s="2" t="s">
        <v>1398</v>
      </c>
      <c r="C753" s="2" t="s">
        <v>22</v>
      </c>
      <c r="D753" s="2" t="s">
        <v>23</v>
      </c>
      <c r="E753" s="6" t="s">
        <v>2767</v>
      </c>
      <c r="F753" s="2">
        <v>67</v>
      </c>
      <c r="G753" s="2">
        <v>76</v>
      </c>
      <c r="H753" s="3">
        <v>42453</v>
      </c>
      <c r="I753" s="3">
        <v>42464</v>
      </c>
      <c r="J753" s="7" t="s">
        <v>2536</v>
      </c>
      <c r="K753" s="17">
        <f>IF(J753="Januar",238.19,IF(J753="Februar",240.59,IF(J753="Mars",245.99,IF(J753="April",250.79,IF(J753="Mai",256.52,IF(J753="Juni",259.83,IF(J753="Juli",265.66,IF(J753="August",272.21,IF(J753="September",275.91,IF(J753="Oktober",281.13,IF(J753="November",284.38,IF(J753="Desember",287.34,0))))))))))))</f>
        <v>250.79</v>
      </c>
      <c r="L753" s="20">
        <f>$K$2/K753</f>
        <v>0.9497587623110969</v>
      </c>
      <c r="M753" s="2">
        <v>11</v>
      </c>
      <c r="N753" s="2">
        <v>3350000</v>
      </c>
      <c r="O753" s="2">
        <v>3750000</v>
      </c>
      <c r="P753" s="2">
        <f>O753-N753</f>
        <v>400000</v>
      </c>
      <c r="Q753" s="4">
        <f>P753/N753</f>
        <v>0.11940298507462686</v>
      </c>
      <c r="R753" s="2">
        <v>27394</v>
      </c>
      <c r="S753" s="9">
        <f>(N753+R753)/F753</f>
        <v>50408.86567164179</v>
      </c>
      <c r="T753" s="2">
        <v>56379</v>
      </c>
      <c r="U753" s="5">
        <f>T753-S753</f>
        <v>5970.13432835821</v>
      </c>
      <c r="V753" s="4">
        <f>U753/S753</f>
        <v>0.11843421288721424</v>
      </c>
      <c r="W753" s="22">
        <f>S753*L753</f>
        <v>47876.261869804846</v>
      </c>
      <c r="X753" s="22">
        <f>T753*L753</f>
        <v>53546.449260337329</v>
      </c>
      <c r="Y753" s="22">
        <f>X753-W753</f>
        <v>5670.1873905324828</v>
      </c>
      <c r="Z753" s="8">
        <f>Y753/W753</f>
        <v>0.1184342128872142</v>
      </c>
      <c r="AA753" s="11">
        <v>2921</v>
      </c>
      <c r="AB753" s="2">
        <v>1994</v>
      </c>
      <c r="AC753" s="2">
        <f>2016-AB753</f>
        <v>22</v>
      </c>
      <c r="AD753" s="2" t="s">
        <v>181</v>
      </c>
    </row>
    <row r="754" spans="1:30" x14ac:dyDescent="0.2">
      <c r="A754">
        <v>14</v>
      </c>
      <c r="B754" s="2" t="s">
        <v>1743</v>
      </c>
      <c r="C754" s="2" t="s">
        <v>22</v>
      </c>
      <c r="D754" s="2" t="s">
        <v>23</v>
      </c>
      <c r="E754" s="6" t="s">
        <v>2767</v>
      </c>
      <c r="F754" s="2">
        <v>77</v>
      </c>
      <c r="G754" s="2">
        <v>85</v>
      </c>
      <c r="H754" s="3">
        <v>42453</v>
      </c>
      <c r="I754" s="3">
        <v>42464</v>
      </c>
      <c r="J754" s="3" t="s">
        <v>2536</v>
      </c>
      <c r="K754" s="17">
        <f>IF(J754="Januar",238.19,IF(J754="Februar",240.59,IF(J754="Mars",245.99,IF(J754="April",250.79,IF(J754="Mai",256.52,IF(J754="Juni",259.83,IF(J754="Juli",265.66,IF(J754="August",272.21,IF(J754="September",275.91,IF(J754="Oktober",281.13,IF(J754="November",284.38,IF(J754="Desember",287.34,0))))))))))))</f>
        <v>250.79</v>
      </c>
      <c r="L754" s="20">
        <f>$K$2/K754</f>
        <v>0.9497587623110969</v>
      </c>
      <c r="M754" s="2">
        <v>11</v>
      </c>
      <c r="N754" s="2">
        <v>5100000</v>
      </c>
      <c r="O754" s="2">
        <v>5100000</v>
      </c>
      <c r="P754" s="2">
        <f>O754-N754</f>
        <v>0</v>
      </c>
      <c r="Q754" s="4">
        <f>P754/N754</f>
        <v>0</v>
      </c>
      <c r="R754" s="2"/>
      <c r="S754" s="9">
        <f>(N754+R754)/F754</f>
        <v>66233.766233766233</v>
      </c>
      <c r="T754" s="2">
        <v>66234</v>
      </c>
      <c r="U754" s="5">
        <f>T754-S754</f>
        <v>0.23376623376680072</v>
      </c>
      <c r="V754" s="4">
        <f>U754/S754</f>
        <v>3.5294117647144422E-6</v>
      </c>
      <c r="W754" s="22">
        <f>S754*L754</f>
        <v>62906.099841384341</v>
      </c>
      <c r="X754" s="22">
        <f>T754*L754</f>
        <v>62906.321862913195</v>
      </c>
      <c r="Y754" s="22">
        <f>X754-W754</f>
        <v>0.22202152885438409</v>
      </c>
      <c r="Z754" s="8">
        <f>Y754/W754</f>
        <v>3.5294117647446601E-6</v>
      </c>
      <c r="AA754" s="11">
        <v>1453</v>
      </c>
      <c r="AB754" s="2">
        <v>1925</v>
      </c>
      <c r="AC754" s="2">
        <f>2016-AB754</f>
        <v>91</v>
      </c>
      <c r="AD754" s="2" t="s">
        <v>83</v>
      </c>
    </row>
    <row r="755" spans="1:30" x14ac:dyDescent="0.2">
      <c r="A755">
        <v>14</v>
      </c>
      <c r="B755" s="2" t="s">
        <v>1777</v>
      </c>
      <c r="C755" s="2" t="s">
        <v>22</v>
      </c>
      <c r="D755" s="2" t="s">
        <v>23</v>
      </c>
      <c r="E755" s="6" t="s">
        <v>2767</v>
      </c>
      <c r="F755" s="2">
        <v>78</v>
      </c>
      <c r="G755" s="2">
        <v>85</v>
      </c>
      <c r="H755" s="3">
        <v>42453</v>
      </c>
      <c r="I755" s="3">
        <v>42464</v>
      </c>
      <c r="J755" s="7" t="s">
        <v>2536</v>
      </c>
      <c r="K755" s="17">
        <f>IF(J755="Januar",238.19,IF(J755="Februar",240.59,IF(J755="Mars",245.99,IF(J755="April",250.79,IF(J755="Mai",256.52,IF(J755="Juni",259.83,IF(J755="Juli",265.66,IF(J755="August",272.21,IF(J755="September",275.91,IF(J755="Oktober",281.13,IF(J755="November",284.38,IF(J755="Desember",287.34,0))))))))))))</f>
        <v>250.79</v>
      </c>
      <c r="L755" s="20">
        <f>$K$2/K755</f>
        <v>0.9497587623110969</v>
      </c>
      <c r="M755" s="2">
        <v>11</v>
      </c>
      <c r="N755" s="2">
        <v>4500000</v>
      </c>
      <c r="O755" s="2">
        <v>5350000</v>
      </c>
      <c r="P755" s="2">
        <f>O755-N755</f>
        <v>850000</v>
      </c>
      <c r="Q755" s="4">
        <f>P755/N755</f>
        <v>0.18888888888888888</v>
      </c>
      <c r="R755" s="2">
        <v>23181</v>
      </c>
      <c r="S755" s="9">
        <f>(N755+R755)/F755</f>
        <v>57989.5</v>
      </c>
      <c r="T755" s="2">
        <v>68887</v>
      </c>
      <c r="U755" s="5">
        <f>T755-S755</f>
        <v>10897.5</v>
      </c>
      <c r="V755" s="4">
        <f>U755/S755</f>
        <v>0.18792195138775122</v>
      </c>
      <c r="W755" s="22">
        <f>S755*L755</f>
        <v>55076.035747039357</v>
      </c>
      <c r="X755" s="22">
        <f>T755*L755</f>
        <v>65426.031859324532</v>
      </c>
      <c r="Y755" s="22">
        <f>X755-W755</f>
        <v>10349.996112285175</v>
      </c>
      <c r="Z755" s="8">
        <f>Y755/W755</f>
        <v>0.18792195138775114</v>
      </c>
      <c r="AA755" s="2">
        <v>540</v>
      </c>
      <c r="AB755" s="2">
        <v>1880</v>
      </c>
      <c r="AC755" s="2">
        <f>2016-AB755</f>
        <v>136</v>
      </c>
      <c r="AD755" s="2" t="s">
        <v>838</v>
      </c>
    </row>
    <row r="756" spans="1:30" x14ac:dyDescent="0.2">
      <c r="A756">
        <v>14</v>
      </c>
      <c r="B756" s="6" t="s">
        <v>425</v>
      </c>
      <c r="C756" s="6" t="s">
        <v>22</v>
      </c>
      <c r="D756" s="6" t="s">
        <v>23</v>
      </c>
      <c r="E756" s="6" t="s">
        <v>2767</v>
      </c>
      <c r="F756" s="6">
        <v>88</v>
      </c>
      <c r="G756" s="6">
        <v>102</v>
      </c>
      <c r="H756" s="7">
        <v>42453</v>
      </c>
      <c r="I756" s="7">
        <v>42464</v>
      </c>
      <c r="J756" s="7" t="s">
        <v>2536</v>
      </c>
      <c r="K756" s="17">
        <f>IF(J756="Januar",238.19,IF(J756="Februar",240.59,IF(J756="Mars",245.99,IF(J756="April",250.79,IF(J756="Mai",256.52,IF(J756="Juni",259.83,IF(J756="Juli",265.66,IF(J756="August",272.21,IF(J756="September",275.91,IF(J756="Oktober",281.13,IF(J756="November",284.38,IF(J756="Desember",287.34,0))))))))))))</f>
        <v>250.79</v>
      </c>
      <c r="L756" s="20">
        <f>$K$2/K756</f>
        <v>0.9497587623110969</v>
      </c>
      <c r="M756" s="6">
        <v>11</v>
      </c>
      <c r="N756" s="6">
        <v>5200000</v>
      </c>
      <c r="O756" s="6">
        <v>5325000</v>
      </c>
      <c r="P756" s="6">
        <f>O756-N756</f>
        <v>125000</v>
      </c>
      <c r="Q756" s="8">
        <f>P756/N756</f>
        <v>2.403846153846154E-2</v>
      </c>
      <c r="R756" s="6"/>
      <c r="S756" s="9">
        <f>(N756+R756)/F756</f>
        <v>59090.909090909088</v>
      </c>
      <c r="T756" s="6">
        <v>60511</v>
      </c>
      <c r="U756" s="5">
        <f>T756-S756</f>
        <v>1420.0909090909117</v>
      </c>
      <c r="V756" s="4">
        <f>U756/S756</f>
        <v>2.4032307692307738E-2</v>
      </c>
      <c r="W756" s="22">
        <f>S756*L756</f>
        <v>56122.10868201936</v>
      </c>
      <c r="X756" s="22">
        <f>T756*L756</f>
        <v>57470.852466206787</v>
      </c>
      <c r="Y756" s="22">
        <f>X756-W756</f>
        <v>1348.7437841874271</v>
      </c>
      <c r="Z756" s="8">
        <f>Y756/W756</f>
        <v>2.403230769230778E-2</v>
      </c>
      <c r="AA756" s="10">
        <v>2811</v>
      </c>
      <c r="AB756" s="6">
        <v>2012</v>
      </c>
      <c r="AC756" s="6">
        <f>2016-AB756</f>
        <v>4</v>
      </c>
      <c r="AD756" s="6" t="s">
        <v>37</v>
      </c>
    </row>
    <row r="757" spans="1:30" x14ac:dyDescent="0.2">
      <c r="A757">
        <v>14</v>
      </c>
      <c r="B757" s="6" t="s">
        <v>199</v>
      </c>
      <c r="C757" s="6" t="s">
        <v>22</v>
      </c>
      <c r="D757" s="6" t="s">
        <v>23</v>
      </c>
      <c r="E757" s="6" t="s">
        <v>2767</v>
      </c>
      <c r="F757" s="6">
        <v>32</v>
      </c>
      <c r="G757" s="6">
        <v>36</v>
      </c>
      <c r="H757" s="7">
        <v>42452</v>
      </c>
      <c r="I757" s="7">
        <v>42464</v>
      </c>
      <c r="J757" s="7" t="s">
        <v>2536</v>
      </c>
      <c r="K757" s="17">
        <f>IF(J757="Januar",238.19,IF(J757="Februar",240.59,IF(J757="Mars",245.99,IF(J757="April",250.79,IF(J757="Mai",256.52,IF(J757="Juni",259.83,IF(J757="Juli",265.66,IF(J757="August",272.21,IF(J757="September",275.91,IF(J757="Oktober",281.13,IF(J757="November",284.38,IF(J757="Desember",287.34,0))))))))))))</f>
        <v>250.79</v>
      </c>
      <c r="L757" s="20">
        <f>$K$2/K757</f>
        <v>0.9497587623110969</v>
      </c>
      <c r="M757" s="6">
        <v>12</v>
      </c>
      <c r="N757" s="6">
        <v>2200000</v>
      </c>
      <c r="O757" s="6">
        <v>2630000</v>
      </c>
      <c r="P757" s="6">
        <f>O757-N757</f>
        <v>430000</v>
      </c>
      <c r="Q757" s="8">
        <f>P757/N757</f>
        <v>0.19545454545454546</v>
      </c>
      <c r="R757" s="6">
        <v>1517</v>
      </c>
      <c r="S757" s="9">
        <f>(N757+R757)/F757</f>
        <v>68797.40625</v>
      </c>
      <c r="T757" s="6">
        <v>82235</v>
      </c>
      <c r="U757" s="5">
        <f>T757-S757</f>
        <v>13437.59375</v>
      </c>
      <c r="V757" s="8">
        <f>U757/S757</f>
        <v>0.19532122622718789</v>
      </c>
      <c r="W757" s="22">
        <f>S757*L757</f>
        <v>65340.939410213723</v>
      </c>
      <c r="X757" s="22">
        <f>T757*L757</f>
        <v>78103.411818653054</v>
      </c>
      <c r="Y757" s="22">
        <f>X757-W757</f>
        <v>12762.472408439331</v>
      </c>
      <c r="Z757" s="8">
        <f>Y757/W757</f>
        <v>0.19532122622718789</v>
      </c>
      <c r="AA757" s="6">
        <v>613</v>
      </c>
      <c r="AB757" s="6">
        <v>1939</v>
      </c>
      <c r="AC757" s="6">
        <f>2016-AB757</f>
        <v>77</v>
      </c>
      <c r="AD757" s="6" t="s">
        <v>200</v>
      </c>
    </row>
    <row r="758" spans="1:30" x14ac:dyDescent="0.2">
      <c r="A758">
        <v>14</v>
      </c>
      <c r="B758" s="6" t="s">
        <v>475</v>
      </c>
      <c r="C758" s="6" t="s">
        <v>22</v>
      </c>
      <c r="D758" s="6" t="s">
        <v>23</v>
      </c>
      <c r="E758" s="6" t="s">
        <v>2767</v>
      </c>
      <c r="F758" s="6">
        <v>43</v>
      </c>
      <c r="G758" s="6">
        <v>47</v>
      </c>
      <c r="H758" s="7">
        <v>42452</v>
      </c>
      <c r="I758" s="7">
        <v>42464</v>
      </c>
      <c r="J758" s="3" t="s">
        <v>2536</v>
      </c>
      <c r="K758" s="17">
        <f>IF(J758="Januar",238.19,IF(J758="Februar",240.59,IF(J758="Mars",245.99,IF(J758="April",250.79,IF(J758="Mai",256.52,IF(J758="Juni",259.83,IF(J758="Juli",265.66,IF(J758="August",272.21,IF(J758="September",275.91,IF(J758="Oktober",281.13,IF(J758="November",284.38,IF(J758="Desember",287.34,0))))))))))))</f>
        <v>250.79</v>
      </c>
      <c r="L758" s="20">
        <f>$K$2/K758</f>
        <v>0.9497587623110969</v>
      </c>
      <c r="M758" s="6">
        <v>12</v>
      </c>
      <c r="N758" s="6">
        <v>1990000</v>
      </c>
      <c r="O758" s="6">
        <v>2360000</v>
      </c>
      <c r="P758" s="6">
        <f>O758-N758</f>
        <v>370000</v>
      </c>
      <c r="Q758" s="8">
        <f>P758/N758</f>
        <v>0.18592964824120603</v>
      </c>
      <c r="R758" s="6">
        <v>1299</v>
      </c>
      <c r="S758" s="9">
        <f>(N758+R758)/F758</f>
        <v>46309.279069767443</v>
      </c>
      <c r="T758" s="6">
        <v>54914</v>
      </c>
      <c r="U758" s="5">
        <f>T758-S758</f>
        <v>8604.7209302325573</v>
      </c>
      <c r="V758" s="4">
        <f>U758/S758</f>
        <v>0.18580986582125536</v>
      </c>
      <c r="W758" s="22">
        <f>S758*L758</f>
        <v>43982.643572821515</v>
      </c>
      <c r="X758" s="22">
        <f>T758*L758</f>
        <v>52155.052673551574</v>
      </c>
      <c r="Y758" s="22">
        <f>X758-W758</f>
        <v>8172.4091007300594</v>
      </c>
      <c r="Z758" s="8">
        <f>Y758/W758</f>
        <v>0.18580986582125522</v>
      </c>
      <c r="AA758" s="10">
        <v>3538</v>
      </c>
      <c r="AB758" s="6">
        <v>2008</v>
      </c>
      <c r="AC758" s="6">
        <f>2016-AB758</f>
        <v>8</v>
      </c>
      <c r="AD758" s="6" t="s">
        <v>37</v>
      </c>
    </row>
    <row r="759" spans="1:30" x14ac:dyDescent="0.2">
      <c r="A759">
        <v>14</v>
      </c>
      <c r="B759" s="2" t="s">
        <v>918</v>
      </c>
      <c r="C759" s="2" t="s">
        <v>22</v>
      </c>
      <c r="D759" s="2" t="s">
        <v>23</v>
      </c>
      <c r="E759" s="6" t="s">
        <v>2767</v>
      </c>
      <c r="F759" s="2">
        <v>54</v>
      </c>
      <c r="G759" s="2">
        <v>59</v>
      </c>
      <c r="H759" s="3">
        <v>42452</v>
      </c>
      <c r="I759" s="3">
        <v>42464</v>
      </c>
      <c r="J759" s="7" t="s">
        <v>2536</v>
      </c>
      <c r="K759" s="17">
        <f>IF(J759="Januar",238.19,IF(J759="Februar",240.59,IF(J759="Mars",245.99,IF(J759="April",250.79,IF(J759="Mai",256.52,IF(J759="Juni",259.83,IF(J759="Juli",265.66,IF(J759="August",272.21,IF(J759="September",275.91,IF(J759="Oktober",281.13,IF(J759="November",284.38,IF(J759="Desember",287.34,0))))))))))))</f>
        <v>250.79</v>
      </c>
      <c r="L759" s="20">
        <f>$K$2/K759</f>
        <v>0.9497587623110969</v>
      </c>
      <c r="M759" s="2">
        <v>12</v>
      </c>
      <c r="N759" s="2">
        <v>2700000</v>
      </c>
      <c r="O759" s="2">
        <v>2700000</v>
      </c>
      <c r="P759" s="2">
        <f>O759-N759</f>
        <v>0</v>
      </c>
      <c r="Q759" s="4">
        <f>P759/N759</f>
        <v>0</v>
      </c>
      <c r="R759" s="2">
        <v>118637</v>
      </c>
      <c r="S759" s="9">
        <f>(N759+R759)/F759</f>
        <v>52196.981481481482</v>
      </c>
      <c r="T759" s="2">
        <v>52197</v>
      </c>
      <c r="U759" s="5">
        <f>T759-S759</f>
        <v>1.8518518518249039E-2</v>
      </c>
      <c r="V759" s="4">
        <f>U759/S759</f>
        <v>3.5478140675278446E-7</v>
      </c>
      <c r="W759" s="22">
        <f>S759*L759</f>
        <v>49574.540528227095</v>
      </c>
      <c r="X759" s="22">
        <f>T759*L759</f>
        <v>49574.558116352324</v>
      </c>
      <c r="Y759" s="22">
        <f>X759-W759</f>
        <v>1.7588125228940044E-2</v>
      </c>
      <c r="Z759" s="8">
        <f>Y759/W759</f>
        <v>3.5478140677724677E-7</v>
      </c>
      <c r="AA759" s="11">
        <v>3021</v>
      </c>
      <c r="AB759" s="2">
        <v>1939</v>
      </c>
      <c r="AC759" s="2">
        <f>2016-AB759</f>
        <v>77</v>
      </c>
      <c r="AD759" s="2" t="s">
        <v>58</v>
      </c>
    </row>
    <row r="760" spans="1:30" x14ac:dyDescent="0.2">
      <c r="A760">
        <v>14</v>
      </c>
      <c r="B760" s="2" t="s">
        <v>437</v>
      </c>
      <c r="C760" s="2" t="s">
        <v>22</v>
      </c>
      <c r="D760" s="2" t="s">
        <v>23</v>
      </c>
      <c r="E760" s="6" t="s">
        <v>2767</v>
      </c>
      <c r="F760" s="2">
        <v>66</v>
      </c>
      <c r="G760" s="2">
        <v>74</v>
      </c>
      <c r="H760" s="3">
        <v>42452</v>
      </c>
      <c r="I760" s="3">
        <v>42464</v>
      </c>
      <c r="J760" s="3" t="s">
        <v>2536</v>
      </c>
      <c r="K760" s="17">
        <f>IF(J760="Januar",238.19,IF(J760="Februar",240.59,IF(J760="Mars",245.99,IF(J760="April",250.79,IF(J760="Mai",256.52,IF(J760="Juni",259.83,IF(J760="Juli",265.66,IF(J760="August",272.21,IF(J760="September",275.91,IF(J760="Oktober",281.13,IF(J760="November",284.38,IF(J760="Desember",287.34,0))))))))))))</f>
        <v>250.79</v>
      </c>
      <c r="L760" s="20">
        <f>$K$2/K760</f>
        <v>0.9497587623110969</v>
      </c>
      <c r="M760" s="2">
        <v>12</v>
      </c>
      <c r="N760" s="2">
        <v>3490000</v>
      </c>
      <c r="O760" s="2">
        <v>3700000</v>
      </c>
      <c r="P760" s="2">
        <f>O760-N760</f>
        <v>210000</v>
      </c>
      <c r="Q760" s="4">
        <f>P760/N760</f>
        <v>6.0171919770773637E-2</v>
      </c>
      <c r="R760" s="2">
        <v>105896</v>
      </c>
      <c r="S760" s="9">
        <f>(N760+R760)/F760</f>
        <v>54483.272727272728</v>
      </c>
      <c r="T760" s="2">
        <v>57665</v>
      </c>
      <c r="U760" s="5">
        <f>T760-S760</f>
        <v>3181.7272727272721</v>
      </c>
      <c r="V760" s="4">
        <f>U760/S760</f>
        <v>5.8398240661020215E-2</v>
      </c>
      <c r="W760" s="22">
        <f>S760*L760</f>
        <v>51745.965672112485</v>
      </c>
      <c r="X760" s="22">
        <f>T760*L760</f>
        <v>54767.839028669405</v>
      </c>
      <c r="Y760" s="22">
        <f>X760-W760</f>
        <v>3021.87335655692</v>
      </c>
      <c r="Z760" s="8">
        <f>Y760/W760</f>
        <v>5.8398240661020305E-2</v>
      </c>
      <c r="AA760" s="11">
        <v>1877</v>
      </c>
      <c r="AB760" s="2">
        <v>1966</v>
      </c>
      <c r="AC760" s="2">
        <f>2016-AB760</f>
        <v>50</v>
      </c>
      <c r="AD760" s="2" t="s">
        <v>37</v>
      </c>
    </row>
    <row r="761" spans="1:30" x14ac:dyDescent="0.2">
      <c r="A761">
        <v>14</v>
      </c>
      <c r="B761" s="2" t="s">
        <v>1447</v>
      </c>
      <c r="C761" s="2" t="s">
        <v>22</v>
      </c>
      <c r="D761" s="2" t="s">
        <v>23</v>
      </c>
      <c r="E761" s="6" t="s">
        <v>2767</v>
      </c>
      <c r="F761" s="2">
        <v>68</v>
      </c>
      <c r="G761" s="2">
        <v>74</v>
      </c>
      <c r="H761" s="3">
        <v>42452</v>
      </c>
      <c r="I761" s="3">
        <v>42464</v>
      </c>
      <c r="J761" s="3" t="s">
        <v>2536</v>
      </c>
      <c r="K761" s="17">
        <f>IF(J761="Januar",238.19,IF(J761="Februar",240.59,IF(J761="Mars",245.99,IF(J761="April",250.79,IF(J761="Mai",256.52,IF(J761="Juni",259.83,IF(J761="Juli",265.66,IF(J761="August",272.21,IF(J761="September",275.91,IF(J761="Oktober",281.13,IF(J761="November",284.38,IF(J761="Desember",287.34,0))))))))))))</f>
        <v>250.79</v>
      </c>
      <c r="L761" s="20">
        <f>$K$2/K761</f>
        <v>0.9497587623110969</v>
      </c>
      <c r="M761" s="2">
        <v>12</v>
      </c>
      <c r="N761" s="2">
        <v>4250000</v>
      </c>
      <c r="O761" s="2">
        <v>4750000</v>
      </c>
      <c r="P761" s="2">
        <f>O761-N761</f>
        <v>500000</v>
      </c>
      <c r="Q761" s="4">
        <f>P761/N761</f>
        <v>0.11764705882352941</v>
      </c>
      <c r="R761" s="2">
        <v>21790</v>
      </c>
      <c r="S761" s="9">
        <f>(N761+R761)/F761</f>
        <v>62820.441176470587</v>
      </c>
      <c r="T761" s="2">
        <v>70173</v>
      </c>
      <c r="U761" s="5">
        <f>T761-S761</f>
        <v>7352.5588235294126</v>
      </c>
      <c r="V761" s="4">
        <f>U761/S761</f>
        <v>0.11704086577289616</v>
      </c>
      <c r="W761" s="22">
        <f>S761*L761</f>
        <v>59664.264459601771</v>
      </c>
      <c r="X761" s="22">
        <f>T761*L761</f>
        <v>66647.4216276566</v>
      </c>
      <c r="Y761" s="22">
        <f>X761-W761</f>
        <v>6983.1571680548295</v>
      </c>
      <c r="Z761" s="8">
        <f>Y761/W761</f>
        <v>0.11704086577289616</v>
      </c>
      <c r="AA761" s="11">
        <v>1942</v>
      </c>
      <c r="AB761" s="2">
        <v>1975</v>
      </c>
      <c r="AC761" s="2">
        <f>2016-AB761</f>
        <v>41</v>
      </c>
      <c r="AD761" s="2" t="s">
        <v>37</v>
      </c>
    </row>
    <row r="762" spans="1:30" x14ac:dyDescent="0.2">
      <c r="A762">
        <v>14</v>
      </c>
      <c r="B762" s="6" t="s">
        <v>1652</v>
      </c>
      <c r="C762" s="6" t="s">
        <v>22</v>
      </c>
      <c r="D762" s="6" t="s">
        <v>23</v>
      </c>
      <c r="E762" s="6" t="s">
        <v>2767</v>
      </c>
      <c r="F762" s="6">
        <v>74</v>
      </c>
      <c r="G762" s="6">
        <v>83</v>
      </c>
      <c r="H762" s="7">
        <v>42452</v>
      </c>
      <c r="I762" s="7">
        <v>42464</v>
      </c>
      <c r="J762" s="7" t="s">
        <v>2536</v>
      </c>
      <c r="K762" s="17">
        <f>IF(J762="Januar",238.19,IF(J762="Februar",240.59,IF(J762="Mars",245.99,IF(J762="April",250.79,IF(J762="Mai",256.52,IF(J762="Juni",259.83,IF(J762="Juli",265.66,IF(J762="August",272.21,IF(J762="September",275.91,IF(J762="Oktober",281.13,IF(J762="November",284.38,IF(J762="Desember",287.34,0))))))))))))</f>
        <v>250.79</v>
      </c>
      <c r="L762" s="20">
        <f>$K$2/K762</f>
        <v>0.9497587623110969</v>
      </c>
      <c r="M762" s="6">
        <v>12</v>
      </c>
      <c r="N762" s="6">
        <v>4700000</v>
      </c>
      <c r="O762" s="6">
        <v>4700000</v>
      </c>
      <c r="P762" s="6">
        <f>O762-N762</f>
        <v>0</v>
      </c>
      <c r="Q762" s="8">
        <f>P762/N762</f>
        <v>0</v>
      </c>
      <c r="R762" s="6"/>
      <c r="S762" s="9">
        <f>(N762+R762)/F762</f>
        <v>63513.513513513513</v>
      </c>
      <c r="T762" s="6">
        <v>63514</v>
      </c>
      <c r="U762" s="5">
        <f>T762-S762</f>
        <v>0.48648648648668313</v>
      </c>
      <c r="V762" s="4">
        <f>U762/S762</f>
        <v>7.659574468088202E-6</v>
      </c>
      <c r="W762" s="22">
        <f>S762*L762</f>
        <v>60322.515984623722</v>
      </c>
      <c r="X762" s="22">
        <f>T762*L762</f>
        <v>60322.978029427009</v>
      </c>
      <c r="Y762" s="22">
        <f>X762-W762</f>
        <v>0.46204480328742648</v>
      </c>
      <c r="Z762" s="8">
        <f>Y762/W762</f>
        <v>7.6595744681008042E-6</v>
      </c>
      <c r="AA762" s="10">
        <v>1420</v>
      </c>
      <c r="AB762" s="6">
        <v>1901</v>
      </c>
      <c r="AC762" s="6">
        <f>2016-AB762</f>
        <v>115</v>
      </c>
      <c r="AD762" s="6" t="s">
        <v>37</v>
      </c>
    </row>
    <row r="763" spans="1:30" x14ac:dyDescent="0.2">
      <c r="A763">
        <v>14</v>
      </c>
      <c r="B763" s="6" t="s">
        <v>56</v>
      </c>
      <c r="C763" s="6" t="s">
        <v>22</v>
      </c>
      <c r="D763" s="6" t="s">
        <v>23</v>
      </c>
      <c r="E763" s="6" t="s">
        <v>2767</v>
      </c>
      <c r="F763" s="6">
        <v>22</v>
      </c>
      <c r="G763" s="6">
        <v>25</v>
      </c>
      <c r="H763" s="7">
        <v>42451</v>
      </c>
      <c r="I763" s="7">
        <v>42464</v>
      </c>
      <c r="J763" s="7" t="s">
        <v>2536</v>
      </c>
      <c r="K763" s="17">
        <f>IF(J763="Januar",238.19,IF(J763="Februar",240.59,IF(J763="Mars",245.99,IF(J763="April",250.79,IF(J763="Mai",256.52,IF(J763="Juni",259.83,IF(J763="Juli",265.66,IF(J763="August",272.21,IF(J763="September",275.91,IF(J763="Oktober",281.13,IF(J763="November",284.38,IF(J763="Desember",287.34,0))))))))))))</f>
        <v>250.79</v>
      </c>
      <c r="L763" s="20">
        <f>$K$2/K763</f>
        <v>0.9497587623110969</v>
      </c>
      <c r="M763" s="6">
        <v>13</v>
      </c>
      <c r="N763" s="6">
        <v>1300000</v>
      </c>
      <c r="O763" s="6">
        <v>1780000</v>
      </c>
      <c r="P763" s="6">
        <f>O763-N763</f>
        <v>480000</v>
      </c>
      <c r="Q763" s="8">
        <f>P763/N763</f>
        <v>0.36923076923076925</v>
      </c>
      <c r="R763" s="6">
        <v>1026</v>
      </c>
      <c r="S763" s="9">
        <f>(N763+R763)/F763</f>
        <v>59137.545454545456</v>
      </c>
      <c r="T763" s="6">
        <v>80956</v>
      </c>
      <c r="U763" s="5">
        <f>T763-S763</f>
        <v>21818.454545454544</v>
      </c>
      <c r="V763" s="8">
        <f>U763/S763</f>
        <v>0.36894420249864335</v>
      </c>
      <c r="W763" s="22">
        <f>S763*L763</f>
        <v>56166.401977025329</v>
      </c>
      <c r="X763" s="22">
        <f>T763*L763</f>
        <v>76888.670361657161</v>
      </c>
      <c r="Y763" s="22">
        <f>X763-W763</f>
        <v>20722.268384631832</v>
      </c>
      <c r="Z763" s="8">
        <f>Y763/W763</f>
        <v>0.36894420249864329</v>
      </c>
      <c r="AA763" s="10">
        <v>34798</v>
      </c>
      <c r="AB763" s="6">
        <v>1975</v>
      </c>
      <c r="AC763" s="6">
        <f>2016-AB763</f>
        <v>41</v>
      </c>
      <c r="AD763" s="6" t="s">
        <v>58</v>
      </c>
    </row>
    <row r="764" spans="1:30" x14ac:dyDescent="0.2">
      <c r="A764">
        <v>14</v>
      </c>
      <c r="B764" s="6" t="s">
        <v>76</v>
      </c>
      <c r="C764" s="6" t="s">
        <v>22</v>
      </c>
      <c r="D764" s="6" t="s">
        <v>23</v>
      </c>
      <c r="E764" s="6" t="s">
        <v>2767</v>
      </c>
      <c r="F764" s="6">
        <v>24</v>
      </c>
      <c r="G764" s="6">
        <v>27</v>
      </c>
      <c r="H764" s="7">
        <v>42451</v>
      </c>
      <c r="I764" s="7">
        <v>42464</v>
      </c>
      <c r="J764" s="3" t="s">
        <v>2536</v>
      </c>
      <c r="K764" s="17">
        <f>IF(J764="Januar",238.19,IF(J764="Februar",240.59,IF(J764="Mars",245.99,IF(J764="April",250.79,IF(J764="Mai",256.52,IF(J764="Juni",259.83,IF(J764="Juli",265.66,IF(J764="August",272.21,IF(J764="September",275.91,IF(J764="Oktober",281.13,IF(J764="November",284.38,IF(J764="Desember",287.34,0))))))))))))</f>
        <v>250.79</v>
      </c>
      <c r="L764" s="20">
        <f>$K$2/K764</f>
        <v>0.9497587623110969</v>
      </c>
      <c r="M764" s="6">
        <v>13</v>
      </c>
      <c r="N764" s="6">
        <v>2150000</v>
      </c>
      <c r="O764" s="6">
        <v>2420000</v>
      </c>
      <c r="P764" s="6">
        <f>O764-N764</f>
        <v>270000</v>
      </c>
      <c r="Q764" s="8">
        <f>P764/N764</f>
        <v>0.12558139534883722</v>
      </c>
      <c r="R764" s="6">
        <v>1192</v>
      </c>
      <c r="S764" s="9">
        <f>(N764+R764)/F764</f>
        <v>89633</v>
      </c>
      <c r="T764" s="6">
        <v>100883</v>
      </c>
      <c r="U764" s="5">
        <f>T764-S764</f>
        <v>11250</v>
      </c>
      <c r="V764" s="8">
        <f>U764/S764</f>
        <v>0.12551180926667632</v>
      </c>
      <c r="W764" s="22">
        <f>S764*L764</f>
        <v>85129.727142230549</v>
      </c>
      <c r="X764" s="22">
        <f>T764*L764</f>
        <v>95814.513218230393</v>
      </c>
      <c r="Y764" s="22">
        <f>X764-W764</f>
        <v>10684.786075999844</v>
      </c>
      <c r="Z764" s="8">
        <f>Y764/W764</f>
        <v>0.12551180926667638</v>
      </c>
      <c r="AA764" s="6">
        <v>612</v>
      </c>
      <c r="AB764" s="6">
        <v>1880</v>
      </c>
      <c r="AC764" s="6">
        <f>2016-AB764</f>
        <v>136</v>
      </c>
      <c r="AD764" s="6" t="s">
        <v>46</v>
      </c>
    </row>
    <row r="765" spans="1:30" x14ac:dyDescent="0.2">
      <c r="A765">
        <v>14</v>
      </c>
      <c r="B765" s="2" t="s">
        <v>1373</v>
      </c>
      <c r="C765" s="2" t="s">
        <v>22</v>
      </c>
      <c r="D765" s="2" t="s">
        <v>23</v>
      </c>
      <c r="E765" s="6" t="s">
        <v>2767</v>
      </c>
      <c r="F765" s="2">
        <v>79</v>
      </c>
      <c r="G765" s="2">
        <v>88</v>
      </c>
      <c r="H765" s="3">
        <v>42451</v>
      </c>
      <c r="I765" s="3">
        <v>42464</v>
      </c>
      <c r="J765" s="3" t="s">
        <v>2536</v>
      </c>
      <c r="K765" s="17">
        <f>IF(J765="Januar",238.19,IF(J765="Februar",240.59,IF(J765="Mars",245.99,IF(J765="April",250.79,IF(J765="Mai",256.52,IF(J765="Juni",259.83,IF(J765="Juli",265.66,IF(J765="August",272.21,IF(J765="September",275.91,IF(J765="Oktober",281.13,IF(J765="November",284.38,IF(J765="Desember",287.34,0))))))))))))</f>
        <v>250.79</v>
      </c>
      <c r="L765" s="20">
        <f>$K$2/K765</f>
        <v>0.9497587623110969</v>
      </c>
      <c r="M765" s="2">
        <v>13</v>
      </c>
      <c r="N765" s="2">
        <v>4700000</v>
      </c>
      <c r="O765" s="2">
        <v>5110000</v>
      </c>
      <c r="P765" s="2">
        <f>O765-N765</f>
        <v>410000</v>
      </c>
      <c r="Q765" s="4">
        <f>P765/N765</f>
        <v>8.723404255319149E-2</v>
      </c>
      <c r="R765" s="2"/>
      <c r="S765" s="9">
        <f>(N765+R765)/F765</f>
        <v>59493.670886075946</v>
      </c>
      <c r="T765" s="2">
        <v>64684</v>
      </c>
      <c r="U765" s="5">
        <f>T765-S765</f>
        <v>5190.3291139240537</v>
      </c>
      <c r="V765" s="4">
        <f>U765/S765</f>
        <v>8.7241702127659623E-2</v>
      </c>
      <c r="W765" s="22">
        <f>S765*L765</f>
        <v>56504.63522610323</v>
      </c>
      <c r="X765" s="22">
        <f>T765*L765</f>
        <v>61434.195781330993</v>
      </c>
      <c r="Y765" s="22">
        <f>X765-W765</f>
        <v>4929.560555227763</v>
      </c>
      <c r="Z765" s="8">
        <f>Y765/W765</f>
        <v>8.7241702127659651E-2</v>
      </c>
      <c r="AA765" s="11">
        <v>1600</v>
      </c>
      <c r="AB765" s="2">
        <v>1937</v>
      </c>
      <c r="AC765" s="2">
        <f>2016-AB765</f>
        <v>79</v>
      </c>
      <c r="AD765" s="2" t="s">
        <v>173</v>
      </c>
    </row>
    <row r="766" spans="1:30" x14ac:dyDescent="0.2">
      <c r="A766">
        <v>14</v>
      </c>
      <c r="B766" s="2" t="s">
        <v>1474</v>
      </c>
      <c r="C766" s="2" t="s">
        <v>22</v>
      </c>
      <c r="D766" s="2" t="s">
        <v>23</v>
      </c>
      <c r="E766" s="6" t="s">
        <v>2767</v>
      </c>
      <c r="F766" s="2">
        <v>69</v>
      </c>
      <c r="G766" s="2">
        <v>76</v>
      </c>
      <c r="H766" s="3">
        <v>42450</v>
      </c>
      <c r="I766" s="3">
        <v>42464</v>
      </c>
      <c r="J766" s="7" t="s">
        <v>2536</v>
      </c>
      <c r="K766" s="17">
        <f>IF(J766="Januar",238.19,IF(J766="Februar",240.59,IF(J766="Mars",245.99,IF(J766="April",250.79,IF(J766="Mai",256.52,IF(J766="Juni",259.83,IF(J766="Juli",265.66,IF(J766="August",272.21,IF(J766="September",275.91,IF(J766="Oktober",281.13,IF(J766="November",284.38,IF(J766="Desember",287.34,0))))))))))))</f>
        <v>250.79</v>
      </c>
      <c r="L766" s="20">
        <f>$K$2/K766</f>
        <v>0.9497587623110969</v>
      </c>
      <c r="M766" s="2">
        <v>14</v>
      </c>
      <c r="N766" s="2">
        <v>3750000</v>
      </c>
      <c r="O766" s="2">
        <v>4665000</v>
      </c>
      <c r="P766" s="2">
        <f>O766-N766</f>
        <v>915000</v>
      </c>
      <c r="Q766" s="4">
        <f>P766/N766</f>
        <v>0.24399999999999999</v>
      </c>
      <c r="R766" s="2"/>
      <c r="S766" s="9">
        <f>(N766+R766)/F766</f>
        <v>54347.82608695652</v>
      </c>
      <c r="T766" s="2">
        <v>67609</v>
      </c>
      <c r="U766" s="5">
        <f>T766-S766</f>
        <v>13261.17391304348</v>
      </c>
      <c r="V766" s="4">
        <f>U766/S766</f>
        <v>0.24400560000000004</v>
      </c>
      <c r="W766" s="22">
        <f>S766*L766</f>
        <v>51617.32403864657</v>
      </c>
      <c r="X766" s="22">
        <f>T766*L766</f>
        <v>64212.240161090951</v>
      </c>
      <c r="Y766" s="22">
        <f>X766-W766</f>
        <v>12594.916122444381</v>
      </c>
      <c r="Z766" s="8">
        <f>Y766/W766</f>
        <v>0.24400560000000004</v>
      </c>
      <c r="AA766" s="11">
        <v>22649</v>
      </c>
      <c r="AB766" s="2">
        <v>1996</v>
      </c>
      <c r="AC766" s="2">
        <f>2016-AB766</f>
        <v>20</v>
      </c>
      <c r="AD766" s="2" t="s">
        <v>37</v>
      </c>
    </row>
    <row r="767" spans="1:30" x14ac:dyDescent="0.2">
      <c r="A767">
        <v>14</v>
      </c>
      <c r="B767" s="2" t="s">
        <v>869</v>
      </c>
      <c r="C767" s="2" t="s">
        <v>22</v>
      </c>
      <c r="D767" s="2" t="s">
        <v>23</v>
      </c>
      <c r="E767" s="6" t="s">
        <v>2767</v>
      </c>
      <c r="F767" s="2">
        <v>53</v>
      </c>
      <c r="G767" s="2">
        <v>58</v>
      </c>
      <c r="H767" s="3">
        <v>42448</v>
      </c>
      <c r="I767" s="3">
        <v>42464</v>
      </c>
      <c r="J767" s="3" t="s">
        <v>2536</v>
      </c>
      <c r="K767" s="17">
        <f>IF(J767="Januar",238.19,IF(J767="Februar",240.59,IF(J767="Mars",245.99,IF(J767="April",250.79,IF(J767="Mai",256.52,IF(J767="Juni",259.83,IF(J767="Juli",265.66,IF(J767="August",272.21,IF(J767="September",275.91,IF(J767="Oktober",281.13,IF(J767="November",284.38,IF(J767="Desember",287.34,0))))))))))))</f>
        <v>250.79</v>
      </c>
      <c r="L767" s="20">
        <f>$K$2/K767</f>
        <v>0.9497587623110969</v>
      </c>
      <c r="M767" s="2">
        <v>16</v>
      </c>
      <c r="N767" s="2">
        <v>3390000</v>
      </c>
      <c r="O767" s="2">
        <v>4100000</v>
      </c>
      <c r="P767" s="2">
        <f>O767-N767</f>
        <v>710000</v>
      </c>
      <c r="Q767" s="4">
        <f>P767/N767</f>
        <v>0.20943952802359883</v>
      </c>
      <c r="R767" s="2"/>
      <c r="S767" s="9">
        <f>(N767+R767)/F767</f>
        <v>63962.264150943396</v>
      </c>
      <c r="T767" s="2">
        <v>77358</v>
      </c>
      <c r="U767" s="5">
        <f>T767-S767</f>
        <v>13395.735849056604</v>
      </c>
      <c r="V767" s="4">
        <f>U767/S767</f>
        <v>0.20943185840707965</v>
      </c>
      <c r="W767" s="22">
        <f>S767*L767</f>
        <v>60748.720834615444</v>
      </c>
      <c r="X767" s="22">
        <f>T767*L767</f>
        <v>73471.438334861828</v>
      </c>
      <c r="Y767" s="22">
        <f>X767-W767</f>
        <v>12722.717500246385</v>
      </c>
      <c r="Z767" s="8">
        <f>Y767/W767</f>
        <v>0.20943185840707954</v>
      </c>
      <c r="AA767" s="2">
        <v>977</v>
      </c>
      <c r="AB767" s="2">
        <v>2012</v>
      </c>
      <c r="AC767" s="2">
        <f>2016-AB767</f>
        <v>4</v>
      </c>
      <c r="AD767" s="2" t="s">
        <v>103</v>
      </c>
    </row>
    <row r="768" spans="1:30" x14ac:dyDescent="0.2">
      <c r="A768">
        <v>14</v>
      </c>
      <c r="B768" s="2" t="s">
        <v>184</v>
      </c>
      <c r="C768" s="2" t="s">
        <v>22</v>
      </c>
      <c r="D768" s="2" t="s">
        <v>23</v>
      </c>
      <c r="E768" s="6" t="s">
        <v>2767</v>
      </c>
      <c r="F768" s="2">
        <v>31</v>
      </c>
      <c r="G768" s="2">
        <v>36</v>
      </c>
      <c r="H768" s="3">
        <v>42455</v>
      </c>
      <c r="I768" s="3">
        <v>42465</v>
      </c>
      <c r="J768" s="7" t="s">
        <v>2536</v>
      </c>
      <c r="K768" s="17">
        <f>IF(J768="Januar",238.19,IF(J768="Februar",240.59,IF(J768="Mars",245.99,IF(J768="April",250.79,IF(J768="Mai",256.52,IF(J768="Juni",259.83,IF(J768="Juli",265.66,IF(J768="August",272.21,IF(J768="September",275.91,IF(J768="Oktober",281.13,IF(J768="November",284.38,IF(J768="Desember",287.34,0))))))))))))</f>
        <v>250.79</v>
      </c>
      <c r="L768" s="20">
        <f>$K$2/K768</f>
        <v>0.9497587623110969</v>
      </c>
      <c r="M768" s="2">
        <v>10</v>
      </c>
      <c r="N768" s="2">
        <v>2050000</v>
      </c>
      <c r="O768" s="2">
        <v>2475000</v>
      </c>
      <c r="P768" s="2">
        <f>O768-N768</f>
        <v>425000</v>
      </c>
      <c r="Q768" s="4">
        <f>P768/N768</f>
        <v>0.2073170731707317</v>
      </c>
      <c r="R768" s="2">
        <v>154780</v>
      </c>
      <c r="S768" s="9">
        <f>(N768+R768)/F768</f>
        <v>71121.93548387097</v>
      </c>
      <c r="T768" s="2">
        <v>84832</v>
      </c>
      <c r="U768" s="5">
        <f>T768-S768</f>
        <v>13710.06451612903</v>
      </c>
      <c r="V768" s="4">
        <f>U768/S768</f>
        <v>0.19276843948149019</v>
      </c>
      <c r="W768" s="22">
        <f>S768*L768</f>
        <v>67548.681418330976</v>
      </c>
      <c r="X768" s="22">
        <f>T768*L768</f>
        <v>80569.935324374979</v>
      </c>
      <c r="Y768" s="22">
        <f>X768-W768</f>
        <v>13021.253906044003</v>
      </c>
      <c r="Z768" s="8">
        <f>Y768/W768</f>
        <v>0.19276843948149031</v>
      </c>
      <c r="AA768" s="11">
        <v>1112</v>
      </c>
      <c r="AB768" s="2">
        <v>1936</v>
      </c>
      <c r="AC768" s="2">
        <f>2016-AB768</f>
        <v>80</v>
      </c>
      <c r="AD768" s="2" t="s">
        <v>130</v>
      </c>
    </row>
    <row r="769" spans="1:30" x14ac:dyDescent="0.2">
      <c r="A769">
        <v>14</v>
      </c>
      <c r="B769" s="2" t="s">
        <v>348</v>
      </c>
      <c r="C769" s="2" t="s">
        <v>22</v>
      </c>
      <c r="D769" s="2" t="s">
        <v>23</v>
      </c>
      <c r="E769" s="6" t="s">
        <v>2767</v>
      </c>
      <c r="F769" s="2">
        <v>43</v>
      </c>
      <c r="G769" s="2">
        <v>47</v>
      </c>
      <c r="H769" s="3">
        <v>42455</v>
      </c>
      <c r="I769" s="3">
        <v>42465</v>
      </c>
      <c r="J769" s="7" t="s">
        <v>2536</v>
      </c>
      <c r="K769" s="17">
        <f>IF(J769="Januar",238.19,IF(J769="Februar",240.59,IF(J769="Mars",245.99,IF(J769="April",250.79,IF(J769="Mai",256.52,IF(J769="Juni",259.83,IF(J769="Juli",265.66,IF(J769="August",272.21,IF(J769="September",275.91,IF(J769="Oktober",281.13,IF(J769="November",284.38,IF(J769="Desember",287.34,0))))))))))))</f>
        <v>250.79</v>
      </c>
      <c r="L769" s="20">
        <f>$K$2/K769</f>
        <v>0.9497587623110969</v>
      </c>
      <c r="M769" s="2">
        <v>10</v>
      </c>
      <c r="N769" s="2">
        <v>3200000</v>
      </c>
      <c r="O769" s="2">
        <v>3570000</v>
      </c>
      <c r="P769" s="2">
        <f>O769-N769</f>
        <v>370000</v>
      </c>
      <c r="Q769" s="4">
        <f>P769/N769</f>
        <v>0.11562500000000001</v>
      </c>
      <c r="R769" s="2"/>
      <c r="S769" s="9">
        <f>(N769+R769)/F769</f>
        <v>74418.604651162794</v>
      </c>
      <c r="T769" s="2">
        <v>83023</v>
      </c>
      <c r="U769" s="5">
        <f>T769-S769</f>
        <v>8604.3953488372063</v>
      </c>
      <c r="V769" s="4">
        <f>U769/S769</f>
        <v>0.11562156249999996</v>
      </c>
      <c r="W769" s="22">
        <f>S769*L769</f>
        <v>70679.721846407221</v>
      </c>
      <c r="X769" s="22">
        <f>T769*L769</f>
        <v>78851.821723354195</v>
      </c>
      <c r="Y769" s="22">
        <f>X769-W769</f>
        <v>8172.0998769469734</v>
      </c>
      <c r="Z769" s="8">
        <f>Y769/W769</f>
        <v>0.11562156249999979</v>
      </c>
      <c r="AA769" s="11">
        <v>1380</v>
      </c>
      <c r="AB769" s="2">
        <v>2010</v>
      </c>
      <c r="AC769" s="2">
        <f>2016-AB769</f>
        <v>6</v>
      </c>
      <c r="AD769" s="2" t="s">
        <v>203</v>
      </c>
    </row>
    <row r="770" spans="1:30" x14ac:dyDescent="0.2">
      <c r="A770">
        <v>14</v>
      </c>
      <c r="B770" s="6" t="s">
        <v>273</v>
      </c>
      <c r="C770" s="6" t="s">
        <v>22</v>
      </c>
      <c r="D770" s="6" t="s">
        <v>23</v>
      </c>
      <c r="E770" s="6" t="s">
        <v>2767</v>
      </c>
      <c r="F770" s="6">
        <v>44</v>
      </c>
      <c r="G770" s="6">
        <v>55</v>
      </c>
      <c r="H770" s="7">
        <v>42455</v>
      </c>
      <c r="I770" s="7">
        <v>42465</v>
      </c>
      <c r="J770" s="3" t="s">
        <v>2536</v>
      </c>
      <c r="K770" s="17">
        <f>IF(J770="Januar",238.19,IF(J770="Februar",240.59,IF(J770="Mars",245.99,IF(J770="April",250.79,IF(J770="Mai",256.52,IF(J770="Juni",259.83,IF(J770="Juli",265.66,IF(J770="August",272.21,IF(J770="September",275.91,IF(J770="Oktober",281.13,IF(J770="November",284.38,IF(J770="Desember",287.34,0))))))))))))</f>
        <v>250.79</v>
      </c>
      <c r="L770" s="20">
        <f>$K$2/K770</f>
        <v>0.9497587623110969</v>
      </c>
      <c r="M770" s="6">
        <v>10</v>
      </c>
      <c r="N770" s="6">
        <v>2400000</v>
      </c>
      <c r="O770" s="6">
        <v>2845000</v>
      </c>
      <c r="P770" s="6">
        <f>O770-N770</f>
        <v>445000</v>
      </c>
      <c r="Q770" s="8">
        <f>P770/N770</f>
        <v>0.18541666666666667</v>
      </c>
      <c r="R770" s="6">
        <v>48000</v>
      </c>
      <c r="S770" s="9">
        <f>(N770+R770)/F770</f>
        <v>55636.36363636364</v>
      </c>
      <c r="T770" s="6">
        <v>65750</v>
      </c>
      <c r="U770" s="5">
        <f>T770-S770</f>
        <v>10113.63636363636</v>
      </c>
      <c r="V770" s="4">
        <f>U770/S770</f>
        <v>0.18178104575163392</v>
      </c>
      <c r="W770" s="22">
        <f>S770*L770</f>
        <v>52841.12386676285</v>
      </c>
      <c r="X770" s="22">
        <f>T770*L770</f>
        <v>62446.638621954618</v>
      </c>
      <c r="Y770" s="22">
        <f>X770-W770</f>
        <v>9605.5147551917689</v>
      </c>
      <c r="Z770" s="8">
        <f>Y770/W770</f>
        <v>0.18178104575163384</v>
      </c>
      <c r="AA770" s="10">
        <v>1443</v>
      </c>
      <c r="AB770" s="6">
        <v>1938</v>
      </c>
      <c r="AC770" s="6">
        <f>2016-AB770</f>
        <v>78</v>
      </c>
      <c r="AD770" s="6" t="s">
        <v>507</v>
      </c>
    </row>
    <row r="771" spans="1:30" x14ac:dyDescent="0.2">
      <c r="A771">
        <v>14</v>
      </c>
      <c r="B771" s="2" t="s">
        <v>533</v>
      </c>
      <c r="C771" s="2" t="s">
        <v>22</v>
      </c>
      <c r="D771" s="2" t="s">
        <v>23</v>
      </c>
      <c r="E771" s="6" t="s">
        <v>2767</v>
      </c>
      <c r="F771" s="2">
        <v>47</v>
      </c>
      <c r="G771" s="2">
        <v>51</v>
      </c>
      <c r="H771" s="3">
        <v>42455</v>
      </c>
      <c r="I771" s="3">
        <v>42465</v>
      </c>
      <c r="J771" s="3" t="s">
        <v>2536</v>
      </c>
      <c r="K771" s="17">
        <f>IF(J771="Januar",238.19,IF(J771="Februar",240.59,IF(J771="Mars",245.99,IF(J771="April",250.79,IF(J771="Mai",256.52,IF(J771="Juni",259.83,IF(J771="Juli",265.66,IF(J771="August",272.21,IF(J771="September",275.91,IF(J771="Oktober",281.13,IF(J771="November",284.38,IF(J771="Desember",287.34,0))))))))))))</f>
        <v>250.79</v>
      </c>
      <c r="L771" s="20">
        <f>$K$2/K771</f>
        <v>0.9497587623110969</v>
      </c>
      <c r="M771" s="2">
        <v>10</v>
      </c>
      <c r="N771" s="2">
        <v>2950000</v>
      </c>
      <c r="O771" s="2">
        <v>3550000</v>
      </c>
      <c r="P771" s="2">
        <f>O771-N771</f>
        <v>600000</v>
      </c>
      <c r="Q771" s="4">
        <f>P771/N771</f>
        <v>0.20338983050847459</v>
      </c>
      <c r="R771" s="2">
        <v>31535</v>
      </c>
      <c r="S771" s="9">
        <f>(N771+R771)/F771</f>
        <v>63436.914893617024</v>
      </c>
      <c r="T771" s="2">
        <v>76203</v>
      </c>
      <c r="U771" s="5">
        <f>T771-S771</f>
        <v>12766.085106382976</v>
      </c>
      <c r="V771" s="4">
        <f>U771/S771</f>
        <v>0.20124063611528956</v>
      </c>
      <c r="W771" s="22">
        <f>S771*L771</f>
        <v>60249.765774196094</v>
      </c>
      <c r="X771" s="22">
        <f>T771*L771</f>
        <v>72374.466964392515</v>
      </c>
      <c r="Y771" s="22">
        <f>X771-W771</f>
        <v>12124.701190196422</v>
      </c>
      <c r="Z771" s="8">
        <f>Y771/W771</f>
        <v>0.20124063611528953</v>
      </c>
      <c r="AA771" s="11">
        <v>3281</v>
      </c>
      <c r="AB771" s="2">
        <v>1890</v>
      </c>
      <c r="AC771" s="2">
        <f>2016-AB771</f>
        <v>126</v>
      </c>
      <c r="AD771" s="2" t="s">
        <v>46</v>
      </c>
    </row>
    <row r="772" spans="1:30" x14ac:dyDescent="0.2">
      <c r="A772">
        <v>14</v>
      </c>
      <c r="B772" s="2" t="s">
        <v>823</v>
      </c>
      <c r="C772" s="2" t="s">
        <v>22</v>
      </c>
      <c r="D772" s="2" t="s">
        <v>23</v>
      </c>
      <c r="E772" s="6" t="s">
        <v>2767</v>
      </c>
      <c r="F772" s="2">
        <v>52</v>
      </c>
      <c r="G772" s="2">
        <v>60</v>
      </c>
      <c r="H772" s="3">
        <v>42455</v>
      </c>
      <c r="I772" s="3">
        <v>42465</v>
      </c>
      <c r="J772" s="3" t="s">
        <v>2536</v>
      </c>
      <c r="K772" s="17">
        <f>IF(J772="Januar",238.19,IF(J772="Februar",240.59,IF(J772="Mars",245.99,IF(J772="April",250.79,IF(J772="Mai",256.52,IF(J772="Juni",259.83,IF(J772="Juli",265.66,IF(J772="August",272.21,IF(J772="September",275.91,IF(J772="Oktober",281.13,IF(J772="November",284.38,IF(J772="Desember",287.34,0))))))))))))</f>
        <v>250.79</v>
      </c>
      <c r="L772" s="20">
        <f>$K$2/K772</f>
        <v>0.9497587623110969</v>
      </c>
      <c r="M772" s="2">
        <v>10</v>
      </c>
      <c r="N772" s="2">
        <v>3550000</v>
      </c>
      <c r="O772" s="2">
        <v>4300000</v>
      </c>
      <c r="P772" s="2">
        <f>O772-N772</f>
        <v>750000</v>
      </c>
      <c r="Q772" s="4">
        <f>P772/N772</f>
        <v>0.21126760563380281</v>
      </c>
      <c r="R772" s="2"/>
      <c r="S772" s="9">
        <f>(N772+R772)/F772</f>
        <v>68269.230769230766</v>
      </c>
      <c r="T772" s="2">
        <v>82692</v>
      </c>
      <c r="U772" s="5">
        <f>T772-S772</f>
        <v>14422.769230769234</v>
      </c>
      <c r="V772" s="4">
        <f>U772/S772</f>
        <v>0.21126309859154935</v>
      </c>
      <c r="W772" s="22">
        <f>S772*L772</f>
        <v>64839.300119315267</v>
      </c>
      <c r="X772" s="22">
        <f>T772*L772</f>
        <v>78537.451573029219</v>
      </c>
      <c r="Y772" s="22">
        <f>X772-W772</f>
        <v>13698.151453713952</v>
      </c>
      <c r="Z772" s="8">
        <f>Y772/W772</f>
        <v>0.21126309859154924</v>
      </c>
      <c r="AA772" s="2">
        <v>379</v>
      </c>
      <c r="AB772" s="2">
        <v>2006</v>
      </c>
      <c r="AC772" s="2">
        <f>2016-AB772</f>
        <v>10</v>
      </c>
      <c r="AD772" s="2" t="s">
        <v>34</v>
      </c>
    </row>
    <row r="773" spans="1:30" x14ac:dyDescent="0.2">
      <c r="A773">
        <v>14</v>
      </c>
      <c r="B773" s="6" t="s">
        <v>868</v>
      </c>
      <c r="C773" s="6" t="s">
        <v>22</v>
      </c>
      <c r="D773" s="6" t="s">
        <v>23</v>
      </c>
      <c r="E773" s="6" t="s">
        <v>2767</v>
      </c>
      <c r="F773" s="6">
        <v>53</v>
      </c>
      <c r="G773" s="6">
        <v>59</v>
      </c>
      <c r="H773" s="7">
        <v>42455</v>
      </c>
      <c r="I773" s="7">
        <v>42465</v>
      </c>
      <c r="J773" s="3" t="s">
        <v>2536</v>
      </c>
      <c r="K773" s="17">
        <f>IF(J773="Januar",238.19,IF(J773="Februar",240.59,IF(J773="Mars",245.99,IF(J773="April",250.79,IF(J773="Mai",256.52,IF(J773="Juni",259.83,IF(J773="Juli",265.66,IF(J773="August",272.21,IF(J773="September",275.91,IF(J773="Oktober",281.13,IF(J773="November",284.38,IF(J773="Desember",287.34,0))))))))))))</f>
        <v>250.79</v>
      </c>
      <c r="L773" s="20">
        <f>$K$2/K773</f>
        <v>0.9497587623110969</v>
      </c>
      <c r="M773" s="6">
        <v>10</v>
      </c>
      <c r="N773" s="6">
        <v>2150000</v>
      </c>
      <c r="O773" s="6">
        <v>2620000</v>
      </c>
      <c r="P773" s="6">
        <f>O773-N773</f>
        <v>470000</v>
      </c>
      <c r="Q773" s="8">
        <f>P773/N773</f>
        <v>0.21860465116279071</v>
      </c>
      <c r="R773" s="6">
        <v>76383</v>
      </c>
      <c r="S773" s="9">
        <f>(N773+R773)/F773</f>
        <v>42007.226415094337</v>
      </c>
      <c r="T773" s="6">
        <v>50875</v>
      </c>
      <c r="U773" s="5">
        <f>T773-S773</f>
        <v>8867.7735849056626</v>
      </c>
      <c r="V773" s="4">
        <f>U773/S773</f>
        <v>0.21110114477158698</v>
      </c>
      <c r="W773" s="22">
        <f>S773*L773</f>
        <v>39896.731368122011</v>
      </c>
      <c r="X773" s="22">
        <f>T773*L773</f>
        <v>48318.977032577051</v>
      </c>
      <c r="Y773" s="22">
        <f>X773-W773</f>
        <v>8422.2456644550402</v>
      </c>
      <c r="Z773" s="8">
        <f>Y773/W773</f>
        <v>0.21110114477158698</v>
      </c>
      <c r="AA773" s="10">
        <v>6883</v>
      </c>
      <c r="AB773" s="6">
        <v>1988</v>
      </c>
      <c r="AC773" s="6">
        <f>2016-AB773</f>
        <v>28</v>
      </c>
      <c r="AD773" s="6" t="s">
        <v>719</v>
      </c>
    </row>
    <row r="774" spans="1:30" x14ac:dyDescent="0.2">
      <c r="A774">
        <v>14</v>
      </c>
      <c r="B774" s="2" t="s">
        <v>870</v>
      </c>
      <c r="C774" s="2" t="s">
        <v>22</v>
      </c>
      <c r="D774" s="2" t="s">
        <v>23</v>
      </c>
      <c r="E774" s="6" t="s">
        <v>2767</v>
      </c>
      <c r="F774" s="2">
        <v>53</v>
      </c>
      <c r="G774" s="2">
        <v>58</v>
      </c>
      <c r="H774" s="3">
        <v>42455</v>
      </c>
      <c r="I774" s="3">
        <v>42465</v>
      </c>
      <c r="J774" s="7" t="s">
        <v>2536</v>
      </c>
      <c r="K774" s="17">
        <f>IF(J774="Januar",238.19,IF(J774="Februar",240.59,IF(J774="Mars",245.99,IF(J774="April",250.79,IF(J774="Mai",256.52,IF(J774="Juni",259.83,IF(J774="Juli",265.66,IF(J774="August",272.21,IF(J774="September",275.91,IF(J774="Oktober",281.13,IF(J774="November",284.38,IF(J774="Desember",287.34,0))))))))))))</f>
        <v>250.79</v>
      </c>
      <c r="L774" s="20">
        <f>$K$2/K774</f>
        <v>0.9497587623110969</v>
      </c>
      <c r="M774" s="2">
        <v>10</v>
      </c>
      <c r="N774" s="2">
        <v>3100000</v>
      </c>
      <c r="O774" s="2">
        <v>3575000</v>
      </c>
      <c r="P774" s="2">
        <f>O774-N774</f>
        <v>475000</v>
      </c>
      <c r="Q774" s="4">
        <f>P774/N774</f>
        <v>0.15322580645161291</v>
      </c>
      <c r="R774" s="2"/>
      <c r="S774" s="9">
        <f>(N774+R774)/F774</f>
        <v>58490.566037735851</v>
      </c>
      <c r="T774" s="2">
        <v>67453</v>
      </c>
      <c r="U774" s="5">
        <f>T774-S774</f>
        <v>8962.4339622641492</v>
      </c>
      <c r="V774" s="4">
        <f>U774/S774</f>
        <v>0.15322870967741931</v>
      </c>
      <c r="W774" s="22">
        <f>S774*L774</f>
        <v>55551.927606875484</v>
      </c>
      <c r="X774" s="22">
        <f>T774*L774</f>
        <v>64064.077794170422</v>
      </c>
      <c r="Y774" s="22">
        <f>X774-W774</f>
        <v>8512.1501872949375</v>
      </c>
      <c r="Z774" s="8">
        <f>Y774/W774</f>
        <v>0.15322870967741931</v>
      </c>
      <c r="AA774" s="11">
        <v>1871</v>
      </c>
      <c r="AB774" s="2">
        <v>2006</v>
      </c>
      <c r="AC774" s="2">
        <f>2016-AB774</f>
        <v>10</v>
      </c>
      <c r="AD774" s="2" t="s">
        <v>37</v>
      </c>
    </row>
    <row r="775" spans="1:30" x14ac:dyDescent="0.2">
      <c r="A775">
        <v>14</v>
      </c>
      <c r="B775" s="2" t="s">
        <v>1003</v>
      </c>
      <c r="C775" s="2" t="s">
        <v>22</v>
      </c>
      <c r="D775" s="2" t="s">
        <v>23</v>
      </c>
      <c r="E775" s="6" t="s">
        <v>2767</v>
      </c>
      <c r="F775" s="2">
        <v>56</v>
      </c>
      <c r="G775" s="2">
        <v>61</v>
      </c>
      <c r="H775" s="3">
        <v>42455</v>
      </c>
      <c r="I775" s="3">
        <v>42465</v>
      </c>
      <c r="J775" s="7" t="s">
        <v>2536</v>
      </c>
      <c r="K775" s="17">
        <f>IF(J775="Januar",238.19,IF(J775="Februar",240.59,IF(J775="Mars",245.99,IF(J775="April",250.79,IF(J775="Mai",256.52,IF(J775="Juni",259.83,IF(J775="Juli",265.66,IF(J775="August",272.21,IF(J775="September",275.91,IF(J775="Oktober",281.13,IF(J775="November",284.38,IF(J775="Desember",287.34,0))))))))))))</f>
        <v>250.79</v>
      </c>
      <c r="L775" s="20">
        <f>$K$2/K775</f>
        <v>0.9497587623110969</v>
      </c>
      <c r="M775" s="2">
        <v>10</v>
      </c>
      <c r="N775" s="2">
        <v>2990000</v>
      </c>
      <c r="O775" s="2">
        <v>3550000</v>
      </c>
      <c r="P775" s="2">
        <f>O775-N775</f>
        <v>560000</v>
      </c>
      <c r="Q775" s="4">
        <f>P775/N775</f>
        <v>0.18729096989966554</v>
      </c>
      <c r="R775" s="2">
        <v>104144</v>
      </c>
      <c r="S775" s="9">
        <f>(N775+R775)/F775</f>
        <v>55252.571428571428</v>
      </c>
      <c r="T775" s="2">
        <v>65253</v>
      </c>
      <c r="U775" s="5">
        <f>T775-S775</f>
        <v>10000.428571428572</v>
      </c>
      <c r="V775" s="4">
        <f>U775/S775</f>
        <v>0.18099480825714642</v>
      </c>
      <c r="W775" s="22">
        <f>S775*L775</f>
        <v>52476.613854505471</v>
      </c>
      <c r="X775" s="22">
        <f>T775*L775</f>
        <v>61974.60851708601</v>
      </c>
      <c r="Y775" s="22">
        <f>X775-W775</f>
        <v>9497.9946625805387</v>
      </c>
      <c r="Z775" s="8">
        <f>Y775/W775</f>
        <v>0.18099480825714656</v>
      </c>
      <c r="AA775" s="11">
        <v>2442</v>
      </c>
      <c r="AB775" s="2">
        <v>1935</v>
      </c>
      <c r="AC775" s="2">
        <f>2016-AB775</f>
        <v>81</v>
      </c>
      <c r="AD775" s="2" t="s">
        <v>44</v>
      </c>
    </row>
    <row r="776" spans="1:30" x14ac:dyDescent="0.2">
      <c r="A776">
        <v>14</v>
      </c>
      <c r="B776" s="2" t="s">
        <v>1120</v>
      </c>
      <c r="C776" s="2" t="s">
        <v>22</v>
      </c>
      <c r="D776" s="2" t="s">
        <v>23</v>
      </c>
      <c r="E776" s="6" t="s">
        <v>2767</v>
      </c>
      <c r="F776" s="2">
        <v>59</v>
      </c>
      <c r="G776" s="2">
        <v>69</v>
      </c>
      <c r="H776" s="3">
        <v>42455</v>
      </c>
      <c r="I776" s="3">
        <v>42465</v>
      </c>
      <c r="J776" s="7" t="s">
        <v>2536</v>
      </c>
      <c r="K776" s="17">
        <f>IF(J776="Januar",238.19,IF(J776="Februar",240.59,IF(J776="Mars",245.99,IF(J776="April",250.79,IF(J776="Mai",256.52,IF(J776="Juni",259.83,IF(J776="Juli",265.66,IF(J776="August",272.21,IF(J776="September",275.91,IF(J776="Oktober",281.13,IF(J776="November",284.38,IF(J776="Desember",287.34,0))))))))))))</f>
        <v>250.79</v>
      </c>
      <c r="L776" s="20">
        <f>$K$2/K776</f>
        <v>0.9497587623110969</v>
      </c>
      <c r="M776" s="2">
        <v>10</v>
      </c>
      <c r="N776" s="2">
        <v>4200000</v>
      </c>
      <c r="O776" s="2">
        <v>4400000</v>
      </c>
      <c r="P776" s="2">
        <f>O776-N776</f>
        <v>200000</v>
      </c>
      <c r="Q776" s="4">
        <f>P776/N776</f>
        <v>4.7619047619047616E-2</v>
      </c>
      <c r="R776" s="2"/>
      <c r="S776" s="9">
        <f>(N776+R776)/F776</f>
        <v>71186.440677966108</v>
      </c>
      <c r="T776" s="2">
        <v>74576</v>
      </c>
      <c r="U776" s="5">
        <f>T776-S776</f>
        <v>3389.5593220338924</v>
      </c>
      <c r="V776" s="4">
        <f>U776/S776</f>
        <v>4.7615238095238009E-2</v>
      </c>
      <c r="W776" s="22">
        <f>S776*L776</f>
        <v>67609.945791637409</v>
      </c>
      <c r="X776" s="22">
        <f>T776*L776</f>
        <v>70829.209458112367</v>
      </c>
      <c r="Y776" s="22">
        <f>X776-W776</f>
        <v>3219.2636664749589</v>
      </c>
      <c r="Z776" s="8">
        <f>Y776/W776</f>
        <v>4.7615238095238134E-2</v>
      </c>
      <c r="AA776" s="2">
        <v>995</v>
      </c>
      <c r="AB776" s="2">
        <v>2012</v>
      </c>
      <c r="AC776" s="2">
        <f>2016-AB776</f>
        <v>4</v>
      </c>
      <c r="AD776" s="2" t="s">
        <v>421</v>
      </c>
    </row>
    <row r="777" spans="1:30" x14ac:dyDescent="0.2">
      <c r="A777">
        <v>14</v>
      </c>
      <c r="B777" s="2" t="s">
        <v>1211</v>
      </c>
      <c r="C777" s="2" t="s">
        <v>22</v>
      </c>
      <c r="D777" s="2" t="s">
        <v>23</v>
      </c>
      <c r="E777" s="6" t="s">
        <v>2767</v>
      </c>
      <c r="F777" s="2">
        <v>62</v>
      </c>
      <c r="G777" s="2">
        <v>74</v>
      </c>
      <c r="H777" s="3">
        <v>42455</v>
      </c>
      <c r="I777" s="3">
        <v>42465</v>
      </c>
      <c r="J777" s="7" t="s">
        <v>2536</v>
      </c>
      <c r="K777" s="17">
        <f>IF(J777="Januar",238.19,IF(J777="Februar",240.59,IF(J777="Mars",245.99,IF(J777="April",250.79,IF(J777="Mai",256.52,IF(J777="Juni",259.83,IF(J777="Juli",265.66,IF(J777="August",272.21,IF(J777="September",275.91,IF(J777="Oktober",281.13,IF(J777="November",284.38,IF(J777="Desember",287.34,0))))))))))))</f>
        <v>250.79</v>
      </c>
      <c r="L777" s="20">
        <f>$K$2/K777</f>
        <v>0.9497587623110969</v>
      </c>
      <c r="M777" s="2">
        <v>10</v>
      </c>
      <c r="N777" s="2">
        <v>4390000</v>
      </c>
      <c r="O777" s="2">
        <v>4390000</v>
      </c>
      <c r="P777" s="2">
        <f>O777-N777</f>
        <v>0</v>
      </c>
      <c r="Q777" s="4">
        <f>P777/N777</f>
        <v>0</v>
      </c>
      <c r="R777" s="2"/>
      <c r="S777" s="9">
        <f>(N777+R777)/F777</f>
        <v>70806.451612903227</v>
      </c>
      <c r="T777" s="2">
        <v>70806</v>
      </c>
      <c r="U777" s="5">
        <f>T777-S777</f>
        <v>-0.4516129032272147</v>
      </c>
      <c r="V777" s="4">
        <f>U777/S777</f>
        <v>-6.3781321184709137E-6</v>
      </c>
      <c r="W777" s="22">
        <f>S777*L777</f>
        <v>67249.047847511538</v>
      </c>
      <c r="X777" s="22">
        <f>T777*L777</f>
        <v>67248.618924199531</v>
      </c>
      <c r="Y777" s="22">
        <f>X777-W777</f>
        <v>-0.42892331200710032</v>
      </c>
      <c r="Z777" s="8">
        <f>Y777/W777</f>
        <v>-6.3781321183861503E-6</v>
      </c>
      <c r="AA777" s="11">
        <v>16732</v>
      </c>
      <c r="AB777" s="2">
        <v>2010</v>
      </c>
      <c r="AC777" s="2">
        <f>2016-AB777</f>
        <v>6</v>
      </c>
      <c r="AD777" s="2" t="s">
        <v>37</v>
      </c>
    </row>
    <row r="778" spans="1:30" x14ac:dyDescent="0.2">
      <c r="A778">
        <v>14</v>
      </c>
      <c r="B778" s="2" t="s">
        <v>675</v>
      </c>
      <c r="C778" s="2" t="s">
        <v>22</v>
      </c>
      <c r="D778" s="2" t="s">
        <v>23</v>
      </c>
      <c r="E778" s="6" t="s">
        <v>2767</v>
      </c>
      <c r="F778" s="2">
        <v>67</v>
      </c>
      <c r="G778" s="2">
        <v>76</v>
      </c>
      <c r="H778" s="3">
        <v>42455</v>
      </c>
      <c r="I778" s="3">
        <v>42465</v>
      </c>
      <c r="J778" s="7" t="s">
        <v>2536</v>
      </c>
      <c r="K778" s="17">
        <f>IF(J778="Januar",238.19,IF(J778="Februar",240.59,IF(J778="Mars",245.99,IF(J778="April",250.79,IF(J778="Mai",256.52,IF(J778="Juni",259.83,IF(J778="Juli",265.66,IF(J778="August",272.21,IF(J778="September",275.91,IF(J778="Oktober",281.13,IF(J778="November",284.38,IF(J778="Desember",287.34,0))))))))))))</f>
        <v>250.79</v>
      </c>
      <c r="L778" s="20">
        <f>$K$2/K778</f>
        <v>0.9497587623110969</v>
      </c>
      <c r="M778" s="2">
        <v>10</v>
      </c>
      <c r="N778" s="2">
        <v>3800000</v>
      </c>
      <c r="O778" s="2">
        <v>4350000</v>
      </c>
      <c r="P778" s="2">
        <f>O778-N778</f>
        <v>550000</v>
      </c>
      <c r="Q778" s="4">
        <f>P778/N778</f>
        <v>0.14473684210526316</v>
      </c>
      <c r="R778" s="2">
        <v>100457</v>
      </c>
      <c r="S778" s="9">
        <f>(N778+R778)/F778</f>
        <v>58215.776119402988</v>
      </c>
      <c r="T778" s="2">
        <v>66425</v>
      </c>
      <c r="U778" s="5">
        <f>T778-S778</f>
        <v>8209.2238805970119</v>
      </c>
      <c r="V778" s="4">
        <f>U778/S778</f>
        <v>0.14101373249339752</v>
      </c>
      <c r="W778" s="22">
        <f>S778*L778</f>
        <v>55290.943474144093</v>
      </c>
      <c r="X778" s="22">
        <f>T778*L778</f>
        <v>63087.725786514609</v>
      </c>
      <c r="Y778" s="22">
        <f>X778-W778</f>
        <v>7796.7823123705166</v>
      </c>
      <c r="Z778" s="8">
        <f>Y778/W778</f>
        <v>0.14101373249339749</v>
      </c>
      <c r="AA778" s="2"/>
      <c r="AB778" s="2">
        <v>1936</v>
      </c>
      <c r="AC778" s="2">
        <f>2016-AB778</f>
        <v>80</v>
      </c>
      <c r="AD778" s="2" t="s">
        <v>433</v>
      </c>
    </row>
    <row r="779" spans="1:30" x14ac:dyDescent="0.2">
      <c r="A779">
        <v>14</v>
      </c>
      <c r="B779" s="2" t="s">
        <v>1446</v>
      </c>
      <c r="C779" s="2" t="s">
        <v>22</v>
      </c>
      <c r="D779" s="2" t="s">
        <v>23</v>
      </c>
      <c r="E779" s="6" t="s">
        <v>2767</v>
      </c>
      <c r="F779" s="2">
        <v>68</v>
      </c>
      <c r="G779" s="2">
        <v>78</v>
      </c>
      <c r="H779" s="3">
        <v>42455</v>
      </c>
      <c r="I779" s="3">
        <v>42465</v>
      </c>
      <c r="J779" s="7" t="s">
        <v>2536</v>
      </c>
      <c r="K779" s="17">
        <f>IF(J779="Januar",238.19,IF(J779="Februar",240.59,IF(J779="Mars",245.99,IF(J779="April",250.79,IF(J779="Mai",256.52,IF(J779="Juni",259.83,IF(J779="Juli",265.66,IF(J779="August",272.21,IF(J779="September",275.91,IF(J779="Oktober",281.13,IF(J779="November",284.38,IF(J779="Desember",287.34,0))))))))))))</f>
        <v>250.79</v>
      </c>
      <c r="L779" s="20">
        <f>$K$2/K779</f>
        <v>0.9497587623110969</v>
      </c>
      <c r="M779" s="2">
        <v>10</v>
      </c>
      <c r="N779" s="2">
        <v>4850000</v>
      </c>
      <c r="O779" s="2">
        <v>5000000</v>
      </c>
      <c r="P779" s="2">
        <f>O779-N779</f>
        <v>150000</v>
      </c>
      <c r="Q779" s="4">
        <f>P779/N779</f>
        <v>3.0927835051546393E-2</v>
      </c>
      <c r="R779" s="2"/>
      <c r="S779" s="9">
        <f>(N779+R779)/F779</f>
        <v>71323.529411764699</v>
      </c>
      <c r="T779" s="2">
        <v>73529</v>
      </c>
      <c r="U779" s="5">
        <f>T779-S779</f>
        <v>2205.470588235301</v>
      </c>
      <c r="V779" s="4">
        <f>U779/S779</f>
        <v>3.0922061855670202E-2</v>
      </c>
      <c r="W779" s="22">
        <f>S779*L779</f>
        <v>67740.147017776762</v>
      </c>
      <c r="X779" s="22">
        <f>T779*L779</f>
        <v>69834.812033972645</v>
      </c>
      <c r="Y779" s="22">
        <f>X779-W779</f>
        <v>2094.6650161958823</v>
      </c>
      <c r="Z779" s="8">
        <f>Y779/W779</f>
        <v>3.0922061855670143E-2</v>
      </c>
      <c r="AA779" s="2">
        <v>603</v>
      </c>
      <c r="AB779" s="2">
        <v>2002</v>
      </c>
      <c r="AC779" s="2">
        <f>2016-AB779</f>
        <v>14</v>
      </c>
      <c r="AD779" s="2" t="s">
        <v>67</v>
      </c>
    </row>
    <row r="780" spans="1:30" x14ac:dyDescent="0.2">
      <c r="A780">
        <v>14</v>
      </c>
      <c r="B780" s="2" t="s">
        <v>1168</v>
      </c>
      <c r="C780" s="2" t="s">
        <v>22</v>
      </c>
      <c r="D780" s="2" t="s">
        <v>23</v>
      </c>
      <c r="E780" s="6" t="s">
        <v>2767</v>
      </c>
      <c r="F780" s="2">
        <v>89</v>
      </c>
      <c r="G780" s="2">
        <v>97</v>
      </c>
      <c r="H780" s="3">
        <v>42455</v>
      </c>
      <c r="I780" s="3">
        <v>42465</v>
      </c>
      <c r="J780" s="3" t="s">
        <v>2536</v>
      </c>
      <c r="K780" s="17">
        <f>IF(J780="Januar",238.19,IF(J780="Februar",240.59,IF(J780="Mars",245.99,IF(J780="April",250.79,IF(J780="Mai",256.52,IF(J780="Juni",259.83,IF(J780="Juli",265.66,IF(J780="August",272.21,IF(J780="September",275.91,IF(J780="Oktober",281.13,IF(J780="November",284.38,IF(J780="Desember",287.34,0))))))))))))</f>
        <v>250.79</v>
      </c>
      <c r="L780" s="20">
        <f>$K$2/K780</f>
        <v>0.9497587623110969</v>
      </c>
      <c r="M780" s="2">
        <v>10</v>
      </c>
      <c r="N780" s="2">
        <v>5590000</v>
      </c>
      <c r="O780" s="2">
        <v>6200000</v>
      </c>
      <c r="P780" s="2">
        <f>O780-N780</f>
        <v>610000</v>
      </c>
      <c r="Q780" s="4">
        <f>P780/N780</f>
        <v>0.10912343470483005</v>
      </c>
      <c r="R780" s="2"/>
      <c r="S780" s="9">
        <f>(N780+R780)/F780</f>
        <v>62808.988764044945</v>
      </c>
      <c r="T780" s="2">
        <v>69663</v>
      </c>
      <c r="U780" s="5">
        <f>T780-S780</f>
        <v>6854.0112359550549</v>
      </c>
      <c r="V780" s="4">
        <f>U780/S780</f>
        <v>0.10912468694096598</v>
      </c>
      <c r="W780" s="22">
        <f>S780*L780</f>
        <v>59653.387430550916</v>
      </c>
      <c r="X780" s="22">
        <f>T780*L780</f>
        <v>66163.044658877945</v>
      </c>
      <c r="Y780" s="22">
        <f>X780-W780</f>
        <v>6509.6572283270289</v>
      </c>
      <c r="Z780" s="8">
        <f>Y780/W780</f>
        <v>0.10912468694096607</v>
      </c>
      <c r="AA780" s="11">
        <v>18872</v>
      </c>
      <c r="AB780" s="2">
        <v>2006</v>
      </c>
      <c r="AC780" s="2">
        <f>2016-AB780</f>
        <v>10</v>
      </c>
      <c r="AD780" s="2" t="s">
        <v>105</v>
      </c>
    </row>
    <row r="781" spans="1:30" x14ac:dyDescent="0.2">
      <c r="A781">
        <v>14</v>
      </c>
      <c r="B781" s="2" t="s">
        <v>2225</v>
      </c>
      <c r="C781" s="2" t="s">
        <v>22</v>
      </c>
      <c r="D781" s="2" t="s">
        <v>23</v>
      </c>
      <c r="E781" s="6" t="s">
        <v>2767</v>
      </c>
      <c r="F781" s="2">
        <v>104</v>
      </c>
      <c r="G781" s="2">
        <v>115</v>
      </c>
      <c r="H781" s="3">
        <v>42455</v>
      </c>
      <c r="I781" s="3">
        <v>42465</v>
      </c>
      <c r="J781" s="3" t="s">
        <v>2536</v>
      </c>
      <c r="K781" s="17">
        <f>IF(J781="Januar",238.19,IF(J781="Februar",240.59,IF(J781="Mars",245.99,IF(J781="April",250.79,IF(J781="Mai",256.52,IF(J781="Juni",259.83,IF(J781="Juli",265.66,IF(J781="August",272.21,IF(J781="September",275.91,IF(J781="Oktober",281.13,IF(J781="November",284.38,IF(J781="Desember",287.34,0))))))))))))</f>
        <v>250.79</v>
      </c>
      <c r="L781" s="20">
        <f>$K$2/K781</f>
        <v>0.9497587623110969</v>
      </c>
      <c r="M781" s="2">
        <v>10</v>
      </c>
      <c r="N781" s="2">
        <v>5290000</v>
      </c>
      <c r="O781" s="2">
        <v>5650000</v>
      </c>
      <c r="P781" s="2">
        <f>O781-N781</f>
        <v>360000</v>
      </c>
      <c r="Q781" s="4">
        <f>P781/N781</f>
        <v>6.8052930056710773E-2</v>
      </c>
      <c r="R781" s="2">
        <v>49794</v>
      </c>
      <c r="S781" s="9">
        <f>(N781+R781)/F781</f>
        <v>51344.173076923078</v>
      </c>
      <c r="T781" s="2">
        <v>54806</v>
      </c>
      <c r="U781" s="5">
        <f>T781-S781</f>
        <v>3461.826923076922</v>
      </c>
      <c r="V781" s="4">
        <f>U781/S781</f>
        <v>6.7423949313400455E-2</v>
      </c>
      <c r="W781" s="22">
        <f>S781*L781</f>
        <v>48764.578273425206</v>
      </c>
      <c r="X781" s="22">
        <f>T781*L781</f>
        <v>52052.478727221976</v>
      </c>
      <c r="Y781" s="22">
        <f>X781-W781</f>
        <v>3287.9004537967703</v>
      </c>
      <c r="Z781" s="8">
        <f>Y781/W781</f>
        <v>6.7423949313400455E-2</v>
      </c>
      <c r="AA781" s="11">
        <v>31766</v>
      </c>
      <c r="AB781" s="2">
        <v>1984</v>
      </c>
      <c r="AC781" s="2">
        <f>2016-AB781</f>
        <v>32</v>
      </c>
      <c r="AD781" s="2" t="s">
        <v>75</v>
      </c>
    </row>
    <row r="782" spans="1:30" x14ac:dyDescent="0.2">
      <c r="A782">
        <v>14</v>
      </c>
      <c r="B782" s="6" t="s">
        <v>2282</v>
      </c>
      <c r="C782" s="6" t="s">
        <v>22</v>
      </c>
      <c r="D782" s="6" t="s">
        <v>23</v>
      </c>
      <c r="E782" s="6" t="s">
        <v>2767</v>
      </c>
      <c r="F782" s="6">
        <v>109</v>
      </c>
      <c r="G782" s="6">
        <v>122</v>
      </c>
      <c r="H782" s="7">
        <v>42455</v>
      </c>
      <c r="I782" s="7">
        <v>42465</v>
      </c>
      <c r="J782" s="7" t="s">
        <v>2536</v>
      </c>
      <c r="K782" s="17">
        <f>IF(J782="Januar",238.19,IF(J782="Februar",240.59,IF(J782="Mars",245.99,IF(J782="April",250.79,IF(J782="Mai",256.52,IF(J782="Juni",259.83,IF(J782="Juli",265.66,IF(J782="August",272.21,IF(J782="September",275.91,IF(J782="Oktober",281.13,IF(J782="November",284.38,IF(J782="Desember",287.34,0))))))))))))</f>
        <v>250.79</v>
      </c>
      <c r="L782" s="20">
        <f>$K$2/K782</f>
        <v>0.9497587623110969</v>
      </c>
      <c r="M782" s="6">
        <v>10</v>
      </c>
      <c r="N782" s="6">
        <v>7290000</v>
      </c>
      <c r="O782" s="6">
        <v>8100000</v>
      </c>
      <c r="P782" s="6">
        <f>O782-N782</f>
        <v>810000</v>
      </c>
      <c r="Q782" s="8">
        <f>P782/N782</f>
        <v>0.1111111111111111</v>
      </c>
      <c r="R782" s="6"/>
      <c r="S782" s="9">
        <f>(N782+R782)/F782</f>
        <v>66880.733944954132</v>
      </c>
      <c r="T782" s="6">
        <v>74312</v>
      </c>
      <c r="U782" s="5">
        <f>T782-S782</f>
        <v>7431.2660550458677</v>
      </c>
      <c r="V782" s="4">
        <f>U782/S782</f>
        <v>0.11111220850480104</v>
      </c>
      <c r="W782" s="22">
        <f>S782*L782</f>
        <v>63520.563094017401</v>
      </c>
      <c r="X782" s="22">
        <f>T782*L782</f>
        <v>70578.473144862233</v>
      </c>
      <c r="Y782" s="22">
        <f>X782-W782</f>
        <v>7057.9100508448319</v>
      </c>
      <c r="Z782" s="8">
        <f>Y782/W782</f>
        <v>0.11111220850480105</v>
      </c>
      <c r="AA782" s="6">
        <v>622</v>
      </c>
      <c r="AB782" s="6">
        <v>1898</v>
      </c>
      <c r="AC782" s="6">
        <f>2016-AB782</f>
        <v>118</v>
      </c>
      <c r="AD782" s="6" t="s">
        <v>90</v>
      </c>
    </row>
    <row r="783" spans="1:30" x14ac:dyDescent="0.2">
      <c r="A783">
        <v>14</v>
      </c>
      <c r="B783" s="6" t="s">
        <v>2415</v>
      </c>
      <c r="C783" s="6" t="s">
        <v>22</v>
      </c>
      <c r="D783" s="6" t="s">
        <v>23</v>
      </c>
      <c r="E783" s="6" t="s">
        <v>2767</v>
      </c>
      <c r="F783" s="6">
        <v>130</v>
      </c>
      <c r="G783" s="6">
        <v>146</v>
      </c>
      <c r="H783" s="7">
        <v>42455</v>
      </c>
      <c r="I783" s="7">
        <v>42465</v>
      </c>
      <c r="J783" s="3" t="s">
        <v>2536</v>
      </c>
      <c r="K783" s="17">
        <f>IF(J783="Januar",238.19,IF(J783="Februar",240.59,IF(J783="Mars",245.99,IF(J783="April",250.79,IF(J783="Mai",256.52,IF(J783="Juni",259.83,IF(J783="Juli",265.66,IF(J783="August",272.21,IF(J783="September",275.91,IF(J783="Oktober",281.13,IF(J783="November",284.38,IF(J783="Desember",287.34,0))))))))))))</f>
        <v>250.79</v>
      </c>
      <c r="L783" s="20">
        <f>$K$2/K783</f>
        <v>0.9497587623110969</v>
      </c>
      <c r="M783" s="6">
        <v>10</v>
      </c>
      <c r="N783" s="6">
        <v>8300000</v>
      </c>
      <c r="O783" s="6">
        <v>9000000</v>
      </c>
      <c r="P783" s="6">
        <f>O783-N783</f>
        <v>700000</v>
      </c>
      <c r="Q783" s="8">
        <f>P783/N783</f>
        <v>8.4337349397590355E-2</v>
      </c>
      <c r="R783" s="6">
        <v>59</v>
      </c>
      <c r="S783" s="9">
        <f>(N783+R783)/F783</f>
        <v>63846.607692307691</v>
      </c>
      <c r="T783" s="6">
        <v>69231</v>
      </c>
      <c r="U783" s="5">
        <f>T783-S783</f>
        <v>5384.3923076923093</v>
      </c>
      <c r="V783" s="4">
        <f>U783/S783</f>
        <v>8.4333255944325239E-2</v>
      </c>
      <c r="W783" s="22">
        <f>S783*L783</f>
        <v>60638.875099608311</v>
      </c>
      <c r="X783" s="22">
        <f>T783*L783</f>
        <v>65752.748873559554</v>
      </c>
      <c r="Y783" s="22">
        <f>X783-W783</f>
        <v>5113.8737739512435</v>
      </c>
      <c r="Z783" s="8">
        <f>Y783/W783</f>
        <v>8.4333255944325322E-2</v>
      </c>
      <c r="AA783" s="6">
        <v>540</v>
      </c>
      <c r="AB783" s="6">
        <v>1895</v>
      </c>
      <c r="AC783" s="6">
        <f>2016-AB783</f>
        <v>121</v>
      </c>
      <c r="AD783" s="6" t="s">
        <v>364</v>
      </c>
    </row>
    <row r="784" spans="1:30" x14ac:dyDescent="0.2">
      <c r="A784">
        <v>14</v>
      </c>
      <c r="B784" s="6" t="s">
        <v>2495</v>
      </c>
      <c r="C784" s="6" t="s">
        <v>22</v>
      </c>
      <c r="D784" s="6" t="s">
        <v>23</v>
      </c>
      <c r="E784" s="6" t="s">
        <v>2767</v>
      </c>
      <c r="F784" s="6">
        <v>163</v>
      </c>
      <c r="G784" s="6">
        <v>180</v>
      </c>
      <c r="H784" s="7">
        <v>42455</v>
      </c>
      <c r="I784" s="7">
        <v>42465</v>
      </c>
      <c r="J784" s="7" t="s">
        <v>2536</v>
      </c>
      <c r="K784" s="17">
        <f>IF(J784="Januar",238.19,IF(J784="Februar",240.59,IF(J784="Mars",245.99,IF(J784="April",250.79,IF(J784="Mai",256.52,IF(J784="Juni",259.83,IF(J784="Juli",265.66,IF(J784="August",272.21,IF(J784="September",275.91,IF(J784="Oktober",281.13,IF(J784="November",284.38,IF(J784="Desember",287.34,0))))))))))))</f>
        <v>250.79</v>
      </c>
      <c r="L784" s="20">
        <f>$K$2/K784</f>
        <v>0.9497587623110969</v>
      </c>
      <c r="M784" s="6">
        <v>10</v>
      </c>
      <c r="N784" s="6">
        <v>9700000</v>
      </c>
      <c r="O784" s="6">
        <v>9450000</v>
      </c>
      <c r="P784" s="6">
        <f>O784-N784</f>
        <v>-250000</v>
      </c>
      <c r="Q784" s="8">
        <f>P784/N784</f>
        <v>-2.5773195876288658E-2</v>
      </c>
      <c r="R784" s="6">
        <v>132180</v>
      </c>
      <c r="S784" s="9">
        <f>(N784+R784)/F784</f>
        <v>60320.122699386506</v>
      </c>
      <c r="T784" s="6">
        <v>58786</v>
      </c>
      <c r="U784" s="5">
        <f>T784-S784</f>
        <v>-1534.1226993865057</v>
      </c>
      <c r="V784" s="4">
        <f>U784/S784</f>
        <v>-2.5433016889438602E-2</v>
      </c>
      <c r="W784" s="22">
        <f>S784*L784</f>
        <v>57289.565077422827</v>
      </c>
      <c r="X784" s="22">
        <f>T784*L784</f>
        <v>55832.518601220145</v>
      </c>
      <c r="Y784" s="22">
        <f>X784-W784</f>
        <v>-1457.0464762026822</v>
      </c>
      <c r="Z784" s="8">
        <f>Y784/W784</f>
        <v>-2.5433016889438526E-2</v>
      </c>
      <c r="AA784" s="10">
        <v>1266</v>
      </c>
      <c r="AB784" s="6">
        <v>1897</v>
      </c>
      <c r="AC784" s="6">
        <f>2016-AB784</f>
        <v>119</v>
      </c>
      <c r="AD784" s="6" t="s">
        <v>90</v>
      </c>
    </row>
    <row r="785" spans="1:30" x14ac:dyDescent="0.2">
      <c r="A785">
        <v>14</v>
      </c>
      <c r="B785" s="6" t="s">
        <v>508</v>
      </c>
      <c r="C785" s="6" t="s">
        <v>22</v>
      </c>
      <c r="D785" s="6" t="s">
        <v>23</v>
      </c>
      <c r="E785" s="6" t="s">
        <v>2767</v>
      </c>
      <c r="F785" s="6">
        <v>44</v>
      </c>
      <c r="G785" s="6">
        <v>52</v>
      </c>
      <c r="H785" s="7">
        <v>42454</v>
      </c>
      <c r="I785" s="7">
        <v>42465</v>
      </c>
      <c r="J785" s="7" t="s">
        <v>2536</v>
      </c>
      <c r="K785" s="17">
        <f>IF(J785="Januar",238.19,IF(J785="Februar",240.59,IF(J785="Mars",245.99,IF(J785="April",250.79,IF(J785="Mai",256.52,IF(J785="Juni",259.83,IF(J785="Juli",265.66,IF(J785="August",272.21,IF(J785="September",275.91,IF(J785="Oktober",281.13,IF(J785="November",284.38,IF(J785="Desember",287.34,0))))))))))))</f>
        <v>250.79</v>
      </c>
      <c r="L785" s="20">
        <f>$K$2/K785</f>
        <v>0.9497587623110969</v>
      </c>
      <c r="M785" s="6">
        <v>11</v>
      </c>
      <c r="N785" s="6">
        <v>2490000</v>
      </c>
      <c r="O785" s="6">
        <v>3275000</v>
      </c>
      <c r="P785" s="6">
        <f>O785-N785</f>
        <v>785000</v>
      </c>
      <c r="Q785" s="8">
        <f>P785/N785</f>
        <v>0.31526104417670681</v>
      </c>
      <c r="R785" s="6">
        <v>40296</v>
      </c>
      <c r="S785" s="9">
        <f>(N785+R785)/F785</f>
        <v>57506.727272727272</v>
      </c>
      <c r="T785" s="6">
        <v>75348</v>
      </c>
      <c r="U785" s="5">
        <f>T785-S785</f>
        <v>17841.272727272728</v>
      </c>
      <c r="V785" s="4">
        <f>U785/S785</f>
        <v>0.31024670631420198</v>
      </c>
      <c r="W785" s="22">
        <f>S785*L785</f>
        <v>54617.518119107255</v>
      </c>
      <c r="X785" s="22">
        <f>T785*L785</f>
        <v>71562.423222616533</v>
      </c>
      <c r="Y785" s="22">
        <f>X785-W785</f>
        <v>16944.905103509278</v>
      </c>
      <c r="Z785" s="8">
        <f>Y785/W785</f>
        <v>0.31024670631420204</v>
      </c>
      <c r="AA785" s="6">
        <v>343</v>
      </c>
      <c r="AB785" s="6">
        <v>1892</v>
      </c>
      <c r="AC785" s="6">
        <f>2016-AB785</f>
        <v>124</v>
      </c>
      <c r="AD785" s="6" t="s">
        <v>37</v>
      </c>
    </row>
    <row r="786" spans="1:30" x14ac:dyDescent="0.2">
      <c r="A786">
        <v>14</v>
      </c>
      <c r="B786" s="6" t="s">
        <v>822</v>
      </c>
      <c r="C786" s="6" t="s">
        <v>22</v>
      </c>
      <c r="D786" s="6" t="s">
        <v>23</v>
      </c>
      <c r="E786" s="6" t="s">
        <v>2767</v>
      </c>
      <c r="F786" s="6">
        <v>52</v>
      </c>
      <c r="G786" s="6"/>
      <c r="H786" s="7">
        <v>42454</v>
      </c>
      <c r="I786" s="7">
        <v>42465</v>
      </c>
      <c r="J786" s="7" t="s">
        <v>2536</v>
      </c>
      <c r="K786" s="17">
        <f>IF(J786="Januar",238.19,IF(J786="Februar",240.59,IF(J786="Mars",245.99,IF(J786="April",250.79,IF(J786="Mai",256.52,IF(J786="Juni",259.83,IF(J786="Juli",265.66,IF(J786="August",272.21,IF(J786="September",275.91,IF(J786="Oktober",281.13,IF(J786="November",284.38,IF(J786="Desember",287.34,0))))))))))))</f>
        <v>250.79</v>
      </c>
      <c r="L786" s="20">
        <f>$K$2/K786</f>
        <v>0.9497587623110969</v>
      </c>
      <c r="M786" s="6">
        <v>11</v>
      </c>
      <c r="N786" s="6">
        <v>2600000</v>
      </c>
      <c r="O786" s="6">
        <v>3100000</v>
      </c>
      <c r="P786" s="6">
        <f>O786-N786</f>
        <v>500000</v>
      </c>
      <c r="Q786" s="8">
        <f>P786/N786</f>
        <v>0.19230769230769232</v>
      </c>
      <c r="R786" s="6"/>
      <c r="S786" s="9">
        <f>(N786+R786)/F786</f>
        <v>50000</v>
      </c>
      <c r="T786" s="6">
        <v>59615</v>
      </c>
      <c r="U786" s="5">
        <f>T786-S786</f>
        <v>9615</v>
      </c>
      <c r="V786" s="4">
        <f>U786/S786</f>
        <v>0.1923</v>
      </c>
      <c r="W786" s="22">
        <f>S786*L786</f>
        <v>47487.938115554847</v>
      </c>
      <c r="X786" s="22">
        <f>T786*L786</f>
        <v>56619.868615176041</v>
      </c>
      <c r="Y786" s="22">
        <f>X786-W786</f>
        <v>9131.930499621194</v>
      </c>
      <c r="Z786" s="8">
        <f>Y786/W786</f>
        <v>0.19229999999999994</v>
      </c>
      <c r="AA786" s="6"/>
      <c r="AB786" s="6">
        <v>1850</v>
      </c>
      <c r="AC786" s="6">
        <f>2016-AB786</f>
        <v>166</v>
      </c>
      <c r="AD786" s="6" t="s">
        <v>67</v>
      </c>
    </row>
    <row r="787" spans="1:30" x14ac:dyDescent="0.2">
      <c r="A787">
        <v>14</v>
      </c>
      <c r="B787" s="6" t="s">
        <v>917</v>
      </c>
      <c r="C787" s="6" t="s">
        <v>22</v>
      </c>
      <c r="D787" s="6" t="s">
        <v>23</v>
      </c>
      <c r="E787" s="6" t="s">
        <v>2767</v>
      </c>
      <c r="F787" s="6">
        <v>54</v>
      </c>
      <c r="G787" s="6"/>
      <c r="H787" s="7">
        <v>42454</v>
      </c>
      <c r="I787" s="7">
        <v>42465</v>
      </c>
      <c r="J787" s="3" t="s">
        <v>2536</v>
      </c>
      <c r="K787" s="17">
        <f>IF(J787="Januar",238.19,IF(J787="Februar",240.59,IF(J787="Mars",245.99,IF(J787="April",250.79,IF(J787="Mai",256.52,IF(J787="Juni",259.83,IF(J787="Juli",265.66,IF(J787="August",272.21,IF(J787="September",275.91,IF(J787="Oktober",281.13,IF(J787="November",284.38,IF(J787="Desember",287.34,0))))))))))))</f>
        <v>250.79</v>
      </c>
      <c r="L787" s="20">
        <f>$K$2/K787</f>
        <v>0.9497587623110969</v>
      </c>
      <c r="M787" s="6">
        <v>11</v>
      </c>
      <c r="N787" s="6">
        <v>2750000</v>
      </c>
      <c r="O787" s="6">
        <v>3600000</v>
      </c>
      <c r="P787" s="6">
        <f>O787-N787</f>
        <v>850000</v>
      </c>
      <c r="Q787" s="8">
        <f>P787/N787</f>
        <v>0.30909090909090908</v>
      </c>
      <c r="R787" s="6">
        <v>194317</v>
      </c>
      <c r="S787" s="9">
        <f>(N787+R787)/F787</f>
        <v>54524.388888888891</v>
      </c>
      <c r="T787" s="6">
        <v>70265</v>
      </c>
      <c r="U787" s="5">
        <f>T787-S787</f>
        <v>15740.611111111109</v>
      </c>
      <c r="V787" s="4">
        <f>U787/S787</f>
        <v>0.28868936327168571</v>
      </c>
      <c r="W787" s="22">
        <f>S787*L787</f>
        <v>51785.016106880037</v>
      </c>
      <c r="X787" s="22">
        <f>T787*L787</f>
        <v>66734.799433789231</v>
      </c>
      <c r="Y787" s="22">
        <f>X787-W787</f>
        <v>14949.783326909193</v>
      </c>
      <c r="Z787" s="8">
        <f>Y787/W787</f>
        <v>0.28868936327168582</v>
      </c>
      <c r="AA787" s="10">
        <v>6372</v>
      </c>
      <c r="AB787" s="6">
        <v>1954</v>
      </c>
      <c r="AC787" s="6">
        <f>2016-AB787</f>
        <v>62</v>
      </c>
      <c r="AD787" s="6" t="s">
        <v>37</v>
      </c>
    </row>
    <row r="788" spans="1:30" x14ac:dyDescent="0.2">
      <c r="A788">
        <v>14</v>
      </c>
      <c r="B788" s="2" t="s">
        <v>1039</v>
      </c>
      <c r="C788" s="2" t="s">
        <v>22</v>
      </c>
      <c r="D788" s="2" t="s">
        <v>23</v>
      </c>
      <c r="E788" s="6" t="s">
        <v>2767</v>
      </c>
      <c r="F788" s="2">
        <v>57</v>
      </c>
      <c r="G788" s="2">
        <v>63</v>
      </c>
      <c r="H788" s="3">
        <v>42454</v>
      </c>
      <c r="I788" s="3">
        <v>42465</v>
      </c>
      <c r="J788" s="3" t="s">
        <v>2536</v>
      </c>
      <c r="K788" s="17">
        <f>IF(J788="Januar",238.19,IF(J788="Februar",240.59,IF(J788="Mars",245.99,IF(J788="April",250.79,IF(J788="Mai",256.52,IF(J788="Juni",259.83,IF(J788="Juli",265.66,IF(J788="August",272.21,IF(J788="September",275.91,IF(J788="Oktober",281.13,IF(J788="November",284.38,IF(J788="Desember",287.34,0))))))))))))</f>
        <v>250.79</v>
      </c>
      <c r="L788" s="20">
        <f>$K$2/K788</f>
        <v>0.9497587623110969</v>
      </c>
      <c r="M788" s="2">
        <v>11</v>
      </c>
      <c r="N788" s="2">
        <v>2900000</v>
      </c>
      <c r="O788" s="2">
        <v>3300000</v>
      </c>
      <c r="P788" s="2">
        <f>O788-N788</f>
        <v>400000</v>
      </c>
      <c r="Q788" s="4">
        <f>P788/N788</f>
        <v>0.13793103448275862</v>
      </c>
      <c r="R788" s="2">
        <v>64586</v>
      </c>
      <c r="S788" s="9">
        <f>(N788+R788)/F788</f>
        <v>52010.280701754389</v>
      </c>
      <c r="T788" s="2">
        <v>59028</v>
      </c>
      <c r="U788" s="5">
        <f>T788-S788</f>
        <v>7017.7192982456108</v>
      </c>
      <c r="V788" s="4">
        <f>U788/S788</f>
        <v>0.1349294640128503</v>
      </c>
      <c r="W788" s="22">
        <f>S788*L788</f>
        <v>49397.219826750974</v>
      </c>
      <c r="X788" s="22">
        <f>T788*L788</f>
        <v>56062.360221699426</v>
      </c>
      <c r="Y788" s="22">
        <f>X788-W788</f>
        <v>6665.140394948452</v>
      </c>
      <c r="Z788" s="8">
        <f>Y788/W788</f>
        <v>0.13492946401285033</v>
      </c>
      <c r="AA788" s="11">
        <v>4032</v>
      </c>
      <c r="AB788" s="2">
        <v>1936</v>
      </c>
      <c r="AC788" s="2">
        <f>2016-AB788</f>
        <v>80</v>
      </c>
      <c r="AD788" s="2" t="s">
        <v>203</v>
      </c>
    </row>
    <row r="789" spans="1:30" x14ac:dyDescent="0.2">
      <c r="A789">
        <v>14</v>
      </c>
      <c r="B789" s="2" t="s">
        <v>1040</v>
      </c>
      <c r="C789" s="2" t="s">
        <v>22</v>
      </c>
      <c r="D789" s="2" t="s">
        <v>23</v>
      </c>
      <c r="E789" s="6" t="s">
        <v>2767</v>
      </c>
      <c r="F789" s="2">
        <v>57</v>
      </c>
      <c r="G789" s="2">
        <v>63</v>
      </c>
      <c r="H789" s="3">
        <v>42454</v>
      </c>
      <c r="I789" s="3">
        <v>42465</v>
      </c>
      <c r="J789" s="7" t="s">
        <v>2536</v>
      </c>
      <c r="K789" s="17">
        <f>IF(J789="Januar",238.19,IF(J789="Februar",240.59,IF(J789="Mars",245.99,IF(J789="April",250.79,IF(J789="Mai",256.52,IF(J789="Juni",259.83,IF(J789="Juli",265.66,IF(J789="August",272.21,IF(J789="September",275.91,IF(J789="Oktober",281.13,IF(J789="November",284.38,IF(J789="Desember",287.34,0))))))))))))</f>
        <v>250.79</v>
      </c>
      <c r="L789" s="20">
        <f>$K$2/K789</f>
        <v>0.9497587623110969</v>
      </c>
      <c r="M789" s="2">
        <v>11</v>
      </c>
      <c r="N789" s="2">
        <v>2850000</v>
      </c>
      <c r="O789" s="2">
        <v>3410000</v>
      </c>
      <c r="P789" s="2">
        <f>O789-N789</f>
        <v>560000</v>
      </c>
      <c r="Q789" s="4">
        <f>P789/N789</f>
        <v>0.19649122807017544</v>
      </c>
      <c r="R789" s="2"/>
      <c r="S789" s="9">
        <f>(N789+R789)/F789</f>
        <v>50000</v>
      </c>
      <c r="T789" s="2">
        <v>59825</v>
      </c>
      <c r="U789" s="5">
        <f>T789-S789</f>
        <v>9825</v>
      </c>
      <c r="V789" s="4">
        <f>U789/S789</f>
        <v>0.19650000000000001</v>
      </c>
      <c r="W789" s="22">
        <f>S789*L789</f>
        <v>47487.938115554847</v>
      </c>
      <c r="X789" s="22">
        <f>T789*L789</f>
        <v>56819.317955261373</v>
      </c>
      <c r="Y789" s="22">
        <f>X789-W789</f>
        <v>9331.3798397065257</v>
      </c>
      <c r="Z789" s="8">
        <f>Y789/W789</f>
        <v>0.19649999999999995</v>
      </c>
      <c r="AA789" s="11">
        <v>1291</v>
      </c>
      <c r="AB789" s="2">
        <v>1936</v>
      </c>
      <c r="AC789" s="2">
        <f>2016-AB789</f>
        <v>80</v>
      </c>
      <c r="AD789" s="2" t="s">
        <v>295</v>
      </c>
    </row>
    <row r="790" spans="1:30" x14ac:dyDescent="0.2">
      <c r="A790">
        <v>14</v>
      </c>
      <c r="B790" s="6" t="s">
        <v>1130</v>
      </c>
      <c r="C790" s="6" t="s">
        <v>22</v>
      </c>
      <c r="D790" s="6" t="s">
        <v>23</v>
      </c>
      <c r="E790" s="6" t="s">
        <v>2767</v>
      </c>
      <c r="F790" s="6">
        <v>61</v>
      </c>
      <c r="G790" s="6">
        <v>69</v>
      </c>
      <c r="H790" s="7">
        <v>42454</v>
      </c>
      <c r="I790" s="7">
        <v>42465</v>
      </c>
      <c r="J790" s="3" t="s">
        <v>2536</v>
      </c>
      <c r="K790" s="17">
        <f>IF(J790="Januar",238.19,IF(J790="Februar",240.59,IF(J790="Mars",245.99,IF(J790="April",250.79,IF(J790="Mai",256.52,IF(J790="Juni",259.83,IF(J790="Juli",265.66,IF(J790="August",272.21,IF(J790="September",275.91,IF(J790="Oktober",281.13,IF(J790="November",284.38,IF(J790="Desember",287.34,0))))))))))))</f>
        <v>250.79</v>
      </c>
      <c r="L790" s="20">
        <f>$K$2/K790</f>
        <v>0.9497587623110969</v>
      </c>
      <c r="M790" s="6">
        <v>11</v>
      </c>
      <c r="N790" s="6">
        <v>2750000</v>
      </c>
      <c r="O790" s="6">
        <v>3500000</v>
      </c>
      <c r="P790" s="6">
        <f>O790-N790</f>
        <v>750000</v>
      </c>
      <c r="Q790" s="8">
        <f>P790/N790</f>
        <v>0.27272727272727271</v>
      </c>
      <c r="R790" s="6">
        <v>32800</v>
      </c>
      <c r="S790" s="9">
        <f>(N790+R790)/F790</f>
        <v>45619.672131147541</v>
      </c>
      <c r="T790" s="6">
        <v>57915</v>
      </c>
      <c r="U790" s="5">
        <f>T790-S790</f>
        <v>12295.327868852459</v>
      </c>
      <c r="V790" s="4">
        <f>U790/S790</f>
        <v>0.2695181112548512</v>
      </c>
      <c r="W790" s="22">
        <f>S790*L790</f>
        <v>43327.683340316726</v>
      </c>
      <c r="X790" s="22">
        <f>T790*L790</f>
        <v>55005.278719247181</v>
      </c>
      <c r="Y790" s="22">
        <f>X790-W790</f>
        <v>11677.595378930455</v>
      </c>
      <c r="Z790" s="8">
        <f>Y790/W790</f>
        <v>0.26951811125485142</v>
      </c>
      <c r="AA790" s="6">
        <v>616</v>
      </c>
      <c r="AB790" s="6">
        <v>1896</v>
      </c>
      <c r="AC790" s="6">
        <f>2016-AB790</f>
        <v>120</v>
      </c>
      <c r="AD790" s="6" t="s">
        <v>191</v>
      </c>
    </row>
    <row r="791" spans="1:30" x14ac:dyDescent="0.2">
      <c r="A791">
        <v>14</v>
      </c>
      <c r="B791" s="2" t="s">
        <v>300</v>
      </c>
      <c r="C791" s="2" t="s">
        <v>22</v>
      </c>
      <c r="D791" s="2" t="s">
        <v>23</v>
      </c>
      <c r="E791" s="6" t="s">
        <v>2767</v>
      </c>
      <c r="F791" s="2">
        <v>65</v>
      </c>
      <c r="G791" s="2">
        <v>72</v>
      </c>
      <c r="H791" s="3">
        <v>42454</v>
      </c>
      <c r="I791" s="3">
        <v>42465</v>
      </c>
      <c r="J791" s="3" t="s">
        <v>2536</v>
      </c>
      <c r="K791" s="17">
        <f>IF(J791="Januar",238.19,IF(J791="Februar",240.59,IF(J791="Mars",245.99,IF(J791="April",250.79,IF(J791="Mai",256.52,IF(J791="Juni",259.83,IF(J791="Juli",265.66,IF(J791="August",272.21,IF(J791="September",275.91,IF(J791="Oktober",281.13,IF(J791="November",284.38,IF(J791="Desember",287.34,0))))))))))))</f>
        <v>250.79</v>
      </c>
      <c r="L791" s="20">
        <f>$K$2/K791</f>
        <v>0.9497587623110969</v>
      </c>
      <c r="M791" s="2">
        <v>11</v>
      </c>
      <c r="N791" s="2">
        <v>4100000</v>
      </c>
      <c r="O791" s="2">
        <v>4125000</v>
      </c>
      <c r="P791" s="2">
        <f>O791-N791</f>
        <v>25000</v>
      </c>
      <c r="Q791" s="4">
        <f>P791/N791</f>
        <v>6.0975609756097563E-3</v>
      </c>
      <c r="R791" s="2"/>
      <c r="S791" s="9">
        <f>(N791+R791)/F791</f>
        <v>63076.923076923078</v>
      </c>
      <c r="T791" s="2">
        <v>63462</v>
      </c>
      <c r="U791" s="5">
        <f>T791-S791</f>
        <v>385.07692307692196</v>
      </c>
      <c r="V791" s="4">
        <f>U791/S791</f>
        <v>6.1048780487804703E-3</v>
      </c>
      <c r="W791" s="22">
        <f>S791*L791</f>
        <v>59907.860391930728</v>
      </c>
      <c r="X791" s="22">
        <f>T791*L791</f>
        <v>60273.590573786831</v>
      </c>
      <c r="Y791" s="22">
        <f>X791-W791</f>
        <v>365.73018185610272</v>
      </c>
      <c r="Z791" s="8">
        <f>Y791/W791</f>
        <v>6.1048780487804677E-3</v>
      </c>
      <c r="AA791" s="2">
        <v>781</v>
      </c>
      <c r="AB791" s="2">
        <v>1933</v>
      </c>
      <c r="AC791" s="2">
        <f>2016-AB791</f>
        <v>83</v>
      </c>
      <c r="AD791" s="2" t="s">
        <v>315</v>
      </c>
    </row>
    <row r="792" spans="1:30" x14ac:dyDescent="0.2">
      <c r="A792">
        <v>14</v>
      </c>
      <c r="B792" s="6" t="s">
        <v>1432</v>
      </c>
      <c r="C792" s="6" t="s">
        <v>22</v>
      </c>
      <c r="D792" s="6" t="s">
        <v>23</v>
      </c>
      <c r="E792" s="6" t="s">
        <v>2767</v>
      </c>
      <c r="F792" s="6">
        <v>68</v>
      </c>
      <c r="G792" s="6">
        <v>71</v>
      </c>
      <c r="H792" s="7">
        <v>42454</v>
      </c>
      <c r="I792" s="7">
        <v>42465</v>
      </c>
      <c r="J792" s="3" t="s">
        <v>2536</v>
      </c>
      <c r="K792" s="17">
        <f>IF(J792="Januar",238.19,IF(J792="Februar",240.59,IF(J792="Mars",245.99,IF(J792="April",250.79,IF(J792="Mai",256.52,IF(J792="Juni",259.83,IF(J792="Juli",265.66,IF(J792="August",272.21,IF(J792="September",275.91,IF(J792="Oktober",281.13,IF(J792="November",284.38,IF(J792="Desember",287.34,0))))))))))))</f>
        <v>250.79</v>
      </c>
      <c r="L792" s="20">
        <f>$K$2/K792</f>
        <v>0.9497587623110969</v>
      </c>
      <c r="M792" s="6">
        <v>11</v>
      </c>
      <c r="N792" s="6">
        <v>4500000</v>
      </c>
      <c r="O792" s="6">
        <v>5150000</v>
      </c>
      <c r="P792" s="6">
        <f>O792-N792</f>
        <v>650000</v>
      </c>
      <c r="Q792" s="8">
        <f>P792/N792</f>
        <v>0.14444444444444443</v>
      </c>
      <c r="R792" s="6">
        <v>75242</v>
      </c>
      <c r="S792" s="9">
        <f>(N792+R792)/F792</f>
        <v>67282.970588235301</v>
      </c>
      <c r="T792" s="6">
        <v>76842</v>
      </c>
      <c r="U792" s="5">
        <f>T792-S792</f>
        <v>9559.029411764699</v>
      </c>
      <c r="V792" s="4">
        <f>U792/S792</f>
        <v>0.14207204777364771</v>
      </c>
      <c r="W792" s="22">
        <f>S792*L792</f>
        <v>63902.590870496293</v>
      </c>
      <c r="X792" s="22">
        <f>T792*L792</f>
        <v>72981.362813509302</v>
      </c>
      <c r="Y792" s="22">
        <f>X792-W792</f>
        <v>9078.7719430130091</v>
      </c>
      <c r="Z792" s="8">
        <f>Y792/W792</f>
        <v>0.14207204777364765</v>
      </c>
      <c r="AA792" s="6">
        <v>886</v>
      </c>
      <c r="AB792" s="6">
        <v>1907</v>
      </c>
      <c r="AC792" s="6">
        <f>2016-AB792</f>
        <v>109</v>
      </c>
      <c r="AD792" s="6" t="s">
        <v>102</v>
      </c>
    </row>
    <row r="793" spans="1:30" x14ac:dyDescent="0.2">
      <c r="A793">
        <v>14</v>
      </c>
      <c r="B793" s="6" t="s">
        <v>1375</v>
      </c>
      <c r="C793" s="6" t="s">
        <v>22</v>
      </c>
      <c r="D793" s="6" t="s">
        <v>23</v>
      </c>
      <c r="E793" s="6" t="s">
        <v>2767</v>
      </c>
      <c r="F793" s="6">
        <v>73</v>
      </c>
      <c r="G793" s="6">
        <v>83</v>
      </c>
      <c r="H793" s="7">
        <v>42454</v>
      </c>
      <c r="I793" s="7">
        <v>42465</v>
      </c>
      <c r="J793" s="3" t="s">
        <v>2536</v>
      </c>
      <c r="K793" s="17">
        <f>IF(J793="Januar",238.19,IF(J793="Februar",240.59,IF(J793="Mars",245.99,IF(J793="April",250.79,IF(J793="Mai",256.52,IF(J793="Juni",259.83,IF(J793="Juli",265.66,IF(J793="August",272.21,IF(J793="September",275.91,IF(J793="Oktober",281.13,IF(J793="November",284.38,IF(J793="Desember",287.34,0))))))))))))</f>
        <v>250.79</v>
      </c>
      <c r="L793" s="20">
        <f>$K$2/K793</f>
        <v>0.9497587623110969</v>
      </c>
      <c r="M793" s="6">
        <v>11</v>
      </c>
      <c r="N793" s="6">
        <v>4500000</v>
      </c>
      <c r="O793" s="6">
        <v>4500000</v>
      </c>
      <c r="P793" s="6">
        <f>O793-N793</f>
        <v>0</v>
      </c>
      <c r="Q793" s="8">
        <f>P793/N793</f>
        <v>0</v>
      </c>
      <c r="R793" s="6"/>
      <c r="S793" s="9">
        <f>(N793+R793)/F793</f>
        <v>61643.835616438359</v>
      </c>
      <c r="T793" s="6">
        <v>61644</v>
      </c>
      <c r="U793" s="5">
        <f>T793-S793</f>
        <v>0.16438356164144352</v>
      </c>
      <c r="V793" s="4">
        <f>U793/S793</f>
        <v>2.6666666666278613E-6</v>
      </c>
      <c r="W793" s="22">
        <f>S793*L793</f>
        <v>58546.773019177206</v>
      </c>
      <c r="X793" s="22">
        <f>T793*L793</f>
        <v>58546.929143905254</v>
      </c>
      <c r="Y793" s="22">
        <f>X793-W793</f>
        <v>0.15612472804787103</v>
      </c>
      <c r="Z793" s="8">
        <f>Y793/W793</f>
        <v>2.6666666666108448E-6</v>
      </c>
      <c r="AA793" s="6">
        <v>401</v>
      </c>
      <c r="AB793" s="6">
        <v>2002</v>
      </c>
      <c r="AC793" s="6">
        <f>2016-AB793</f>
        <v>14</v>
      </c>
      <c r="AD793" s="6" t="s">
        <v>67</v>
      </c>
    </row>
    <row r="794" spans="1:30" x14ac:dyDescent="0.2">
      <c r="A794">
        <v>14</v>
      </c>
      <c r="B794" s="2" t="s">
        <v>101</v>
      </c>
      <c r="C794" s="2" t="s">
        <v>22</v>
      </c>
      <c r="D794" s="2" t="s">
        <v>23</v>
      </c>
      <c r="E794" s="6" t="s">
        <v>2767</v>
      </c>
      <c r="F794" s="2">
        <v>94</v>
      </c>
      <c r="G794" s="2">
        <v>104</v>
      </c>
      <c r="H794" s="3">
        <v>42454</v>
      </c>
      <c r="I794" s="3">
        <v>42465</v>
      </c>
      <c r="J794" s="7" t="s">
        <v>2536</v>
      </c>
      <c r="K794" s="17">
        <f>IF(J794="Januar",238.19,IF(J794="Februar",240.59,IF(J794="Mars",245.99,IF(J794="April",250.79,IF(J794="Mai",256.52,IF(J794="Juni",259.83,IF(J794="Juli",265.66,IF(J794="August",272.21,IF(J794="September",275.91,IF(J794="Oktober",281.13,IF(J794="November",284.38,IF(J794="Desember",287.34,0))))))))))))</f>
        <v>250.79</v>
      </c>
      <c r="L794" s="20">
        <f>$K$2/K794</f>
        <v>0.9497587623110969</v>
      </c>
      <c r="M794" s="2">
        <v>11</v>
      </c>
      <c r="N794" s="2">
        <v>5300000</v>
      </c>
      <c r="O794" s="2">
        <v>6230000</v>
      </c>
      <c r="P794" s="2">
        <f>O794-N794</f>
        <v>930000</v>
      </c>
      <c r="Q794" s="4">
        <f>P794/N794</f>
        <v>0.17547169811320754</v>
      </c>
      <c r="R794" s="2">
        <v>1291</v>
      </c>
      <c r="S794" s="9">
        <f>(N794+R794)/F794</f>
        <v>56396.712765957447</v>
      </c>
      <c r="T794" s="2">
        <v>66290</v>
      </c>
      <c r="U794" s="5">
        <f>T794-S794</f>
        <v>9893.2872340425529</v>
      </c>
      <c r="V794" s="4">
        <f>U794/S794</f>
        <v>0.17542311863280094</v>
      </c>
      <c r="W794" s="22">
        <f>S794*L794</f>
        <v>53563.272115010186</v>
      </c>
      <c r="X794" s="22">
        <f>T794*L794</f>
        <v>62959.508353602614</v>
      </c>
      <c r="Y794" s="22">
        <f>X794-W794</f>
        <v>9396.236238592428</v>
      </c>
      <c r="Z794" s="8">
        <f>Y794/W794</f>
        <v>0.17542311863280088</v>
      </c>
      <c r="AA794" s="11">
        <v>2056</v>
      </c>
      <c r="AB794" s="2">
        <v>1948</v>
      </c>
      <c r="AC794" s="2">
        <f>2016-AB794</f>
        <v>68</v>
      </c>
      <c r="AD794" s="2" t="s">
        <v>27</v>
      </c>
    </row>
    <row r="795" spans="1:30" x14ac:dyDescent="0.2">
      <c r="A795">
        <v>14</v>
      </c>
      <c r="B795" s="6" t="s">
        <v>2179</v>
      </c>
      <c r="C795" s="6" t="s">
        <v>22</v>
      </c>
      <c r="D795" s="6" t="s">
        <v>23</v>
      </c>
      <c r="E795" s="6" t="s">
        <v>2767</v>
      </c>
      <c r="F795" s="6">
        <v>100</v>
      </c>
      <c r="G795" s="6">
        <v>115</v>
      </c>
      <c r="H795" s="7">
        <v>42454</v>
      </c>
      <c r="I795" s="7">
        <v>42465</v>
      </c>
      <c r="J795" s="7" t="s">
        <v>2536</v>
      </c>
      <c r="K795" s="17">
        <f>IF(J795="Januar",238.19,IF(J795="Februar",240.59,IF(J795="Mars",245.99,IF(J795="April",250.79,IF(J795="Mai",256.52,IF(J795="Juni",259.83,IF(J795="Juli",265.66,IF(J795="August",272.21,IF(J795="September",275.91,IF(J795="Oktober",281.13,IF(J795="November",284.38,IF(J795="Desember",287.34,0))))))))))))</f>
        <v>250.79</v>
      </c>
      <c r="L795" s="20">
        <f>$K$2/K795</f>
        <v>0.9497587623110969</v>
      </c>
      <c r="M795" s="6">
        <v>11</v>
      </c>
      <c r="N795" s="6">
        <v>5390000</v>
      </c>
      <c r="O795" s="6">
        <v>5050000</v>
      </c>
      <c r="P795" s="6">
        <f>O795-N795</f>
        <v>-340000</v>
      </c>
      <c r="Q795" s="8">
        <f>P795/N795</f>
        <v>-6.3079777365491654E-2</v>
      </c>
      <c r="R795" s="6">
        <v>4713</v>
      </c>
      <c r="S795" s="9">
        <f>(N795+R795)/F795</f>
        <v>53947.13</v>
      </c>
      <c r="T795" s="6">
        <v>50547</v>
      </c>
      <c r="U795" s="5">
        <f>T795-S795</f>
        <v>-3400.1299999999974</v>
      </c>
      <c r="V795" s="4">
        <f>U795/S795</f>
        <v>-6.3027078548942225E-2</v>
      </c>
      <c r="W795" s="22">
        <f>S795*L795</f>
        <v>51236.759419035843</v>
      </c>
      <c r="X795" s="22">
        <f>T795*L795</f>
        <v>48007.456158539018</v>
      </c>
      <c r="Y795" s="22">
        <f>X795-W795</f>
        <v>-3229.3032604968248</v>
      </c>
      <c r="Z795" s="8">
        <f>Y795/W795</f>
        <v>-6.302707854894217E-2</v>
      </c>
      <c r="AA795" s="10">
        <v>6633</v>
      </c>
      <c r="AB795" s="6">
        <v>2001</v>
      </c>
      <c r="AC795" s="6">
        <f>2016-AB795</f>
        <v>15</v>
      </c>
      <c r="AD795" s="6" t="s">
        <v>37</v>
      </c>
    </row>
    <row r="796" spans="1:30" x14ac:dyDescent="0.2">
      <c r="A796">
        <v>14</v>
      </c>
      <c r="B796" s="2" t="s">
        <v>2323</v>
      </c>
      <c r="C796" s="2" t="s">
        <v>22</v>
      </c>
      <c r="D796" s="2" t="s">
        <v>23</v>
      </c>
      <c r="E796" s="6" t="s">
        <v>2767</v>
      </c>
      <c r="F796" s="2">
        <v>114</v>
      </c>
      <c r="G796" s="2">
        <v>123</v>
      </c>
      <c r="H796" s="3">
        <v>42454</v>
      </c>
      <c r="I796" s="3">
        <v>42465</v>
      </c>
      <c r="J796" s="3" t="s">
        <v>2536</v>
      </c>
      <c r="K796" s="17">
        <f>IF(J796="Januar",238.19,IF(J796="Februar",240.59,IF(J796="Mars",245.99,IF(J796="April",250.79,IF(J796="Mai",256.52,IF(J796="Juni",259.83,IF(J796="Juli",265.66,IF(J796="August",272.21,IF(J796="September",275.91,IF(J796="Oktober",281.13,IF(J796="November",284.38,IF(J796="Desember",287.34,0))))))))))))</f>
        <v>250.79</v>
      </c>
      <c r="L796" s="20">
        <f>$K$2/K796</f>
        <v>0.9497587623110969</v>
      </c>
      <c r="M796" s="2">
        <v>11</v>
      </c>
      <c r="N796" s="2">
        <v>4850000</v>
      </c>
      <c r="O796" s="2">
        <v>4900000</v>
      </c>
      <c r="P796" s="2">
        <f>O796-N796</f>
        <v>50000</v>
      </c>
      <c r="Q796" s="4">
        <f>P796/N796</f>
        <v>1.0309278350515464E-2</v>
      </c>
      <c r="R796" s="2">
        <v>157761</v>
      </c>
      <c r="S796" s="9">
        <f>(N796+R796)/F796</f>
        <v>43927.728070175435</v>
      </c>
      <c r="T796" s="2">
        <v>44366</v>
      </c>
      <c r="U796" s="5">
        <f>T796-S796</f>
        <v>438.27192982456472</v>
      </c>
      <c r="V796" s="4">
        <f>U796/S796</f>
        <v>9.9771135243875222E-3</v>
      </c>
      <c r="W796" s="22">
        <f>S796*L796</f>
        <v>41720.744643068254</v>
      </c>
      <c r="X796" s="22">
        <f>T796*L796</f>
        <v>42136.997248694126</v>
      </c>
      <c r="Y796" s="22">
        <f>X796-W796</f>
        <v>416.25260562587209</v>
      </c>
      <c r="Z796" s="8">
        <f>Y796/W796</f>
        <v>9.9771135243874633E-3</v>
      </c>
      <c r="AA796" s="2"/>
      <c r="AB796" s="2">
        <v>1977</v>
      </c>
      <c r="AC796" s="2">
        <f>2016-AB796</f>
        <v>39</v>
      </c>
      <c r="AD796" s="2" t="s">
        <v>67</v>
      </c>
    </row>
    <row r="797" spans="1:30" x14ac:dyDescent="0.2">
      <c r="A797">
        <v>14</v>
      </c>
      <c r="B797" s="2" t="s">
        <v>840</v>
      </c>
      <c r="C797" s="2" t="s">
        <v>22</v>
      </c>
      <c r="D797" s="2" t="s">
        <v>23</v>
      </c>
      <c r="E797" s="6" t="s">
        <v>2767</v>
      </c>
      <c r="F797" s="2">
        <v>118</v>
      </c>
      <c r="G797" s="2">
        <v>136</v>
      </c>
      <c r="H797" s="3">
        <v>42454</v>
      </c>
      <c r="I797" s="3">
        <v>42465</v>
      </c>
      <c r="J797" s="7" t="s">
        <v>2536</v>
      </c>
      <c r="K797" s="17">
        <f>IF(J797="Januar",238.19,IF(J797="Februar",240.59,IF(J797="Mars",245.99,IF(J797="April",250.79,IF(J797="Mai",256.52,IF(J797="Juni",259.83,IF(J797="Juli",265.66,IF(J797="August",272.21,IF(J797="September",275.91,IF(J797="Oktober",281.13,IF(J797="November",284.38,IF(J797="Desember",287.34,0))))))))))))</f>
        <v>250.79</v>
      </c>
      <c r="L797" s="20">
        <f>$K$2/K797</f>
        <v>0.9497587623110969</v>
      </c>
      <c r="M797" s="2">
        <v>11</v>
      </c>
      <c r="N797" s="2">
        <v>7900000</v>
      </c>
      <c r="O797" s="2">
        <v>8100000</v>
      </c>
      <c r="P797" s="2">
        <f>O797-N797</f>
        <v>200000</v>
      </c>
      <c r="Q797" s="4">
        <f>P797/N797</f>
        <v>2.5316455696202531E-2</v>
      </c>
      <c r="R797" s="2"/>
      <c r="S797" s="9">
        <f>(N797+R797)/F797</f>
        <v>66949.152542372874</v>
      </c>
      <c r="T797" s="2">
        <v>68644</v>
      </c>
      <c r="U797" s="5">
        <f>T797-S797</f>
        <v>1694.8474576271256</v>
      </c>
      <c r="V797" s="4">
        <f>U797/S797</f>
        <v>2.531544303797479E-2</v>
      </c>
      <c r="W797" s="22">
        <f>S797*L797</f>
        <v>63585.544256420886</v>
      </c>
      <c r="X797" s="22">
        <f>T797*L797</f>
        <v>65195.240480082939</v>
      </c>
      <c r="Y797" s="22">
        <f>X797-W797</f>
        <v>1609.6962236620529</v>
      </c>
      <c r="Z797" s="8">
        <f>Y797/W797</f>
        <v>2.5315443037974866E-2</v>
      </c>
      <c r="AA797" s="11">
        <v>6904</v>
      </c>
      <c r="AB797" s="2">
        <v>2004</v>
      </c>
      <c r="AC797" s="2">
        <f>2016-AB797</f>
        <v>12</v>
      </c>
      <c r="AD797" s="2" t="s">
        <v>37</v>
      </c>
    </row>
    <row r="798" spans="1:30" x14ac:dyDescent="0.2">
      <c r="A798">
        <v>14</v>
      </c>
      <c r="B798" s="6" t="s">
        <v>1348</v>
      </c>
      <c r="C798" s="6" t="s">
        <v>22</v>
      </c>
      <c r="D798" s="6" t="s">
        <v>23</v>
      </c>
      <c r="E798" s="6" t="s">
        <v>2767</v>
      </c>
      <c r="F798" s="6">
        <v>66</v>
      </c>
      <c r="G798" s="6">
        <v>74</v>
      </c>
      <c r="H798" s="7">
        <v>42453</v>
      </c>
      <c r="I798" s="7">
        <v>42465</v>
      </c>
      <c r="J798" s="3" t="s">
        <v>2536</v>
      </c>
      <c r="K798" s="17">
        <f>IF(J798="Januar",238.19,IF(J798="Februar",240.59,IF(J798="Mars",245.99,IF(J798="April",250.79,IF(J798="Mai",256.52,IF(J798="Juni",259.83,IF(J798="Juli",265.66,IF(J798="August",272.21,IF(J798="September",275.91,IF(J798="Oktober",281.13,IF(J798="November",284.38,IF(J798="Desember",287.34,0))))))))))))</f>
        <v>250.79</v>
      </c>
      <c r="L798" s="20">
        <f>$K$2/K798</f>
        <v>0.9497587623110969</v>
      </c>
      <c r="M798" s="6">
        <v>12</v>
      </c>
      <c r="N798" s="6">
        <v>4900000</v>
      </c>
      <c r="O798" s="6">
        <v>6000000</v>
      </c>
      <c r="P798" s="6">
        <f>O798-N798</f>
        <v>1100000</v>
      </c>
      <c r="Q798" s="8">
        <f>P798/N798</f>
        <v>0.22448979591836735</v>
      </c>
      <c r="R798" s="6">
        <v>76063</v>
      </c>
      <c r="S798" s="9">
        <f>(N798+R798)/F798</f>
        <v>75394.893939393936</v>
      </c>
      <c r="T798" s="6">
        <v>92062</v>
      </c>
      <c r="U798" s="5">
        <f>T798-S798</f>
        <v>16667.106060606064</v>
      </c>
      <c r="V798" s="4">
        <f>U798/S798</f>
        <v>0.22106412237947956</v>
      </c>
      <c r="W798" s="22">
        <f>S798*L798</f>
        <v>71606.961152455202</v>
      </c>
      <c r="X798" s="22">
        <f>T798*L798</f>
        <v>87436.691175884203</v>
      </c>
      <c r="Y798" s="22">
        <f>X798-W798</f>
        <v>15829.730023429001</v>
      </c>
      <c r="Z798" s="8">
        <f>Y798/W798</f>
        <v>0.22106412237947964</v>
      </c>
      <c r="AA798" s="10">
        <v>6530</v>
      </c>
      <c r="AB798" s="6">
        <v>1929</v>
      </c>
      <c r="AC798" s="6">
        <f>2016-AB798</f>
        <v>87</v>
      </c>
      <c r="AD798" s="6" t="s">
        <v>37</v>
      </c>
    </row>
    <row r="799" spans="1:30" x14ac:dyDescent="0.2">
      <c r="A799">
        <v>14</v>
      </c>
      <c r="B799" s="6" t="s">
        <v>427</v>
      </c>
      <c r="C799" s="6" t="s">
        <v>22</v>
      </c>
      <c r="D799" s="6" t="s">
        <v>23</v>
      </c>
      <c r="E799" s="6" t="s">
        <v>2767</v>
      </c>
      <c r="F799" s="6">
        <v>71</v>
      </c>
      <c r="G799" s="6">
        <v>78</v>
      </c>
      <c r="H799" s="7">
        <v>42453</v>
      </c>
      <c r="I799" s="7">
        <v>42465</v>
      </c>
      <c r="J799" s="7" t="s">
        <v>2536</v>
      </c>
      <c r="K799" s="17">
        <f>IF(J799="Januar",238.19,IF(J799="Februar",240.59,IF(J799="Mars",245.99,IF(J799="April",250.79,IF(J799="Mai",256.52,IF(J799="Juni",259.83,IF(J799="Juli",265.66,IF(J799="August",272.21,IF(J799="September",275.91,IF(J799="Oktober",281.13,IF(J799="November",284.38,IF(J799="Desember",287.34,0))))))))))))</f>
        <v>250.79</v>
      </c>
      <c r="L799" s="20">
        <f>$K$2/K799</f>
        <v>0.9497587623110969</v>
      </c>
      <c r="M799" s="6">
        <v>12</v>
      </c>
      <c r="N799" s="6">
        <v>4550000</v>
      </c>
      <c r="O799" s="6">
        <v>4850000</v>
      </c>
      <c r="P799" s="6">
        <f>O799-N799</f>
        <v>300000</v>
      </c>
      <c r="Q799" s="8">
        <f>P799/N799</f>
        <v>6.5934065934065936E-2</v>
      </c>
      <c r="R799" s="6">
        <v>62740</v>
      </c>
      <c r="S799" s="9">
        <f>(N799+R799)/F799</f>
        <v>64968.169014084509</v>
      </c>
      <c r="T799" s="6">
        <v>69194</v>
      </c>
      <c r="U799" s="5">
        <f>T799-S799</f>
        <v>4225.8309859154906</v>
      </c>
      <c r="V799" s="4">
        <f>U799/S799</f>
        <v>6.5044637243807324E-2</v>
      </c>
      <c r="W799" s="22">
        <f>S799*L799</f>
        <v>61704.087792435057</v>
      </c>
      <c r="X799" s="22">
        <f>T799*L799</f>
        <v>65717.607799354038</v>
      </c>
      <c r="Y799" s="22">
        <f>X799-W799</f>
        <v>4013.5200069189814</v>
      </c>
      <c r="Z799" s="8">
        <f>Y799/W799</f>
        <v>6.5044637243807379E-2</v>
      </c>
      <c r="AA799" s="6">
        <v>853</v>
      </c>
      <c r="AB799" s="6">
        <v>1905</v>
      </c>
      <c r="AC799" s="6">
        <f>2016-AB799</f>
        <v>111</v>
      </c>
      <c r="AD799" s="6" t="s">
        <v>422</v>
      </c>
    </row>
    <row r="800" spans="1:30" x14ac:dyDescent="0.2">
      <c r="A800">
        <v>14</v>
      </c>
      <c r="B800" s="2" t="s">
        <v>1580</v>
      </c>
      <c r="C800" s="2" t="s">
        <v>22</v>
      </c>
      <c r="D800" s="2" t="s">
        <v>23</v>
      </c>
      <c r="E800" s="6" t="s">
        <v>2767</v>
      </c>
      <c r="F800" s="2">
        <v>72</v>
      </c>
      <c r="G800" s="2">
        <v>78</v>
      </c>
      <c r="H800" s="3">
        <v>42453</v>
      </c>
      <c r="I800" s="3">
        <v>42465</v>
      </c>
      <c r="J800" s="7" t="s">
        <v>2536</v>
      </c>
      <c r="K800" s="17">
        <f>IF(J800="Januar",238.19,IF(J800="Februar",240.59,IF(J800="Mars",245.99,IF(J800="April",250.79,IF(J800="Mai",256.52,IF(J800="Juni",259.83,IF(J800="Juli",265.66,IF(J800="August",272.21,IF(J800="September",275.91,IF(J800="Oktober",281.13,IF(J800="November",284.38,IF(J800="Desember",287.34,0))))))))))))</f>
        <v>250.79</v>
      </c>
      <c r="L800" s="20">
        <f>$K$2/K800</f>
        <v>0.9497587623110969</v>
      </c>
      <c r="M800" s="2">
        <v>12</v>
      </c>
      <c r="N800" s="2">
        <v>3990000</v>
      </c>
      <c r="O800" s="2">
        <v>4180000</v>
      </c>
      <c r="P800" s="2">
        <f>O800-N800</f>
        <v>190000</v>
      </c>
      <c r="Q800" s="4">
        <f>P800/N800</f>
        <v>4.7619047619047616E-2</v>
      </c>
      <c r="R800" s="2"/>
      <c r="S800" s="9">
        <f>(N800+R800)/F800</f>
        <v>55416.666666666664</v>
      </c>
      <c r="T800" s="2">
        <v>58056</v>
      </c>
      <c r="U800" s="5">
        <f>T800-S800</f>
        <v>2639.3333333333358</v>
      </c>
      <c r="V800" s="4">
        <f>U800/S800</f>
        <v>4.7627067669172976E-2</v>
      </c>
      <c r="W800" s="22">
        <f>S800*L800</f>
        <v>52632.464744739955</v>
      </c>
      <c r="X800" s="22">
        <f>T800*L800</f>
        <v>55139.19470473304</v>
      </c>
      <c r="Y800" s="22">
        <f>X800-W800</f>
        <v>2506.7299599930848</v>
      </c>
      <c r="Z800" s="8">
        <f>Y800/W800</f>
        <v>4.7627067669172865E-2</v>
      </c>
      <c r="AA800" s="11">
        <v>1672</v>
      </c>
      <c r="AB800" s="2">
        <v>1962</v>
      </c>
      <c r="AC800" s="2">
        <f>2016-AB800</f>
        <v>54</v>
      </c>
      <c r="AD800" s="2" t="s">
        <v>1581</v>
      </c>
    </row>
    <row r="801" spans="1:30" x14ac:dyDescent="0.2">
      <c r="A801">
        <v>14</v>
      </c>
      <c r="B801" s="2" t="s">
        <v>1297</v>
      </c>
      <c r="C801" s="2" t="s">
        <v>22</v>
      </c>
      <c r="D801" s="2" t="s">
        <v>23</v>
      </c>
      <c r="E801" s="6" t="s">
        <v>2767</v>
      </c>
      <c r="F801" s="2">
        <v>77</v>
      </c>
      <c r="G801" s="2">
        <v>90</v>
      </c>
      <c r="H801" s="3">
        <v>42453</v>
      </c>
      <c r="I801" s="3">
        <v>42465</v>
      </c>
      <c r="J801" s="7" t="s">
        <v>2536</v>
      </c>
      <c r="K801" s="17">
        <f>IF(J801="Januar",238.19,IF(J801="Februar",240.59,IF(J801="Mars",245.99,IF(J801="April",250.79,IF(J801="Mai",256.52,IF(J801="Juni",259.83,IF(J801="Juli",265.66,IF(J801="August",272.21,IF(J801="September",275.91,IF(J801="Oktober",281.13,IF(J801="November",284.38,IF(J801="Desember",287.34,0))))))))))))</f>
        <v>250.79</v>
      </c>
      <c r="L801" s="20">
        <f>$K$2/K801</f>
        <v>0.9497587623110969</v>
      </c>
      <c r="M801" s="2">
        <v>12</v>
      </c>
      <c r="N801" s="2">
        <v>5600000</v>
      </c>
      <c r="O801" s="2">
        <v>6600000</v>
      </c>
      <c r="P801" s="2">
        <f>O801-N801</f>
        <v>1000000</v>
      </c>
      <c r="Q801" s="4">
        <f>P801/N801</f>
        <v>0.17857142857142858</v>
      </c>
      <c r="R801" s="2"/>
      <c r="S801" s="9">
        <f>(N801+R801)/F801</f>
        <v>72727.272727272721</v>
      </c>
      <c r="T801" s="2">
        <v>85714</v>
      </c>
      <c r="U801" s="5">
        <f>T801-S801</f>
        <v>12986.727272727279</v>
      </c>
      <c r="V801" s="4">
        <f>U801/S801</f>
        <v>0.1785675000000001</v>
      </c>
      <c r="W801" s="22">
        <f>S801*L801</f>
        <v>69073.364531716128</v>
      </c>
      <c r="X801" s="22">
        <f>T801*L801</f>
        <v>81407.622552733359</v>
      </c>
      <c r="Y801" s="22">
        <f>X801-W801</f>
        <v>12334.258021017231</v>
      </c>
      <c r="Z801" s="8">
        <f>Y801/W801</f>
        <v>0.17856750000000016</v>
      </c>
      <c r="AA801" s="2">
        <v>666</v>
      </c>
      <c r="AB801" s="2">
        <v>2004</v>
      </c>
      <c r="AC801" s="2">
        <f>2016-AB801</f>
        <v>12</v>
      </c>
      <c r="AD801" s="2" t="s">
        <v>148</v>
      </c>
    </row>
    <row r="802" spans="1:30" x14ac:dyDescent="0.2">
      <c r="A802">
        <v>14</v>
      </c>
      <c r="B802" s="6" t="s">
        <v>2115</v>
      </c>
      <c r="C802" s="6" t="s">
        <v>22</v>
      </c>
      <c r="D802" s="6" t="s">
        <v>23</v>
      </c>
      <c r="E802" s="6" t="s">
        <v>2767</v>
      </c>
      <c r="F802" s="6">
        <v>95</v>
      </c>
      <c r="G802" s="6">
        <v>106</v>
      </c>
      <c r="H802" s="7">
        <v>42453</v>
      </c>
      <c r="I802" s="7">
        <v>42465</v>
      </c>
      <c r="J802" s="3" t="s">
        <v>2536</v>
      </c>
      <c r="K802" s="17">
        <f>IF(J802="Januar",238.19,IF(J802="Februar",240.59,IF(J802="Mars",245.99,IF(J802="April",250.79,IF(J802="Mai",256.52,IF(J802="Juni",259.83,IF(J802="Juli",265.66,IF(J802="August",272.21,IF(J802="September",275.91,IF(J802="Oktober",281.13,IF(J802="November",284.38,IF(J802="Desember",287.34,0))))))))))))</f>
        <v>250.79</v>
      </c>
      <c r="L802" s="20">
        <f>$K$2/K802</f>
        <v>0.9497587623110969</v>
      </c>
      <c r="M802" s="6">
        <v>12</v>
      </c>
      <c r="N802" s="6">
        <v>6400000</v>
      </c>
      <c r="O802" s="6">
        <v>6425000</v>
      </c>
      <c r="P802" s="6">
        <f>O802-N802</f>
        <v>25000</v>
      </c>
      <c r="Q802" s="8">
        <f>P802/N802</f>
        <v>3.90625E-3</v>
      </c>
      <c r="R802" s="6"/>
      <c r="S802" s="9">
        <f>(N802+R802)/F802</f>
        <v>67368.421052631573</v>
      </c>
      <c r="T802" s="6">
        <v>67632</v>
      </c>
      <c r="U802" s="5">
        <f>T802-S802</f>
        <v>263.57894736842718</v>
      </c>
      <c r="V802" s="4">
        <f>U802/S802</f>
        <v>3.9125000000000913E-3</v>
      </c>
      <c r="W802" s="22">
        <f>S802*L802</f>
        <v>63983.748197800203</v>
      </c>
      <c r="X802" s="22">
        <f>T802*L802</f>
        <v>64234.084612624109</v>
      </c>
      <c r="Y802" s="22">
        <f>X802-W802</f>
        <v>250.33641482390522</v>
      </c>
      <c r="Z802" s="8">
        <f>Y802/W802</f>
        <v>3.9125000000001867E-3</v>
      </c>
      <c r="AA802" s="6">
        <v>556</v>
      </c>
      <c r="AB802" s="6">
        <v>1896</v>
      </c>
      <c r="AC802" s="6">
        <f>2016-AB802</f>
        <v>120</v>
      </c>
      <c r="AD802" s="6" t="s">
        <v>37</v>
      </c>
    </row>
    <row r="803" spans="1:30" x14ac:dyDescent="0.2">
      <c r="A803">
        <v>14</v>
      </c>
      <c r="B803" s="6" t="s">
        <v>71</v>
      </c>
      <c r="C803" s="6" t="s">
        <v>22</v>
      </c>
      <c r="D803" s="6" t="s">
        <v>23</v>
      </c>
      <c r="E803" s="6" t="s">
        <v>2767</v>
      </c>
      <c r="F803" s="6">
        <v>23</v>
      </c>
      <c r="G803" s="6"/>
      <c r="H803" s="7">
        <v>42452</v>
      </c>
      <c r="I803" s="7">
        <v>42465</v>
      </c>
      <c r="J803" s="3" t="s">
        <v>2536</v>
      </c>
      <c r="K803" s="17">
        <f>IF(J803="Januar",238.19,IF(J803="Februar",240.59,IF(J803="Mars",245.99,IF(J803="April",250.79,IF(J803="Mai",256.52,IF(J803="Juni",259.83,IF(J803="Juli",265.66,IF(J803="August",272.21,IF(J803="September",275.91,IF(J803="Oktober",281.13,IF(J803="November",284.38,IF(J803="Desember",287.34,0))))))))))))</f>
        <v>250.79</v>
      </c>
      <c r="L803" s="20">
        <f>$K$2/K803</f>
        <v>0.9497587623110969</v>
      </c>
      <c r="M803" s="6">
        <v>13</v>
      </c>
      <c r="N803" s="6">
        <v>1950000</v>
      </c>
      <c r="O803" s="6">
        <v>2180000</v>
      </c>
      <c r="P803" s="6">
        <f>O803-N803</f>
        <v>230000</v>
      </c>
      <c r="Q803" s="8">
        <f>P803/N803</f>
        <v>0.11794871794871795</v>
      </c>
      <c r="R803" s="6">
        <v>21566</v>
      </c>
      <c r="S803" s="9">
        <f>(N803+R803)/F803</f>
        <v>85720.260869565216</v>
      </c>
      <c r="T803" s="6">
        <v>95720</v>
      </c>
      <c r="U803" s="5">
        <f>T803-S803</f>
        <v>9999.7391304347839</v>
      </c>
      <c r="V803" s="8">
        <f>U803/S803</f>
        <v>0.11665549111721343</v>
      </c>
      <c r="W803" s="22">
        <f>S803*L803</f>
        <v>81413.568868462607</v>
      </c>
      <c r="X803" s="22">
        <f>T803*L803</f>
        <v>90910.908728418202</v>
      </c>
      <c r="Y803" s="22">
        <f>X803-W803</f>
        <v>9497.3398599555949</v>
      </c>
      <c r="Z803" s="8">
        <f>Y803/W803</f>
        <v>0.11665549111721357</v>
      </c>
      <c r="AA803" s="6">
        <v>373</v>
      </c>
      <c r="AB803" s="6">
        <v>1937</v>
      </c>
      <c r="AC803" s="6">
        <f>2016-AB803</f>
        <v>79</v>
      </c>
      <c r="AD803" s="6" t="s">
        <v>37</v>
      </c>
    </row>
    <row r="804" spans="1:30" x14ac:dyDescent="0.2">
      <c r="A804">
        <v>14</v>
      </c>
      <c r="B804" s="2" t="s">
        <v>824</v>
      </c>
      <c r="C804" s="2" t="s">
        <v>22</v>
      </c>
      <c r="D804" s="2" t="s">
        <v>23</v>
      </c>
      <c r="E804" s="6" t="s">
        <v>2767</v>
      </c>
      <c r="F804" s="2">
        <v>52</v>
      </c>
      <c r="G804" s="2">
        <v>58</v>
      </c>
      <c r="H804" s="3">
        <v>42452</v>
      </c>
      <c r="I804" s="3">
        <v>42465</v>
      </c>
      <c r="J804" s="7" t="s">
        <v>2536</v>
      </c>
      <c r="K804" s="17">
        <f>IF(J804="Januar",238.19,IF(J804="Februar",240.59,IF(J804="Mars",245.99,IF(J804="April",250.79,IF(J804="Mai",256.52,IF(J804="Juni",259.83,IF(J804="Juli",265.66,IF(J804="August",272.21,IF(J804="September",275.91,IF(J804="Oktober",281.13,IF(J804="November",284.38,IF(J804="Desember",287.34,0))))))))))))</f>
        <v>250.79</v>
      </c>
      <c r="L804" s="20">
        <f>$K$2/K804</f>
        <v>0.9497587623110969</v>
      </c>
      <c r="M804" s="2">
        <v>13</v>
      </c>
      <c r="N804" s="2">
        <v>2550000</v>
      </c>
      <c r="O804" s="2">
        <v>3180000</v>
      </c>
      <c r="P804" s="2">
        <f>O804-N804</f>
        <v>630000</v>
      </c>
      <c r="Q804" s="4">
        <f>P804/N804</f>
        <v>0.24705882352941178</v>
      </c>
      <c r="R804" s="2">
        <v>90000</v>
      </c>
      <c r="S804" s="9">
        <f>(N804+R804)/F804</f>
        <v>50769.230769230766</v>
      </c>
      <c r="T804" s="2">
        <v>62885</v>
      </c>
      <c r="U804" s="5">
        <f>T804-S804</f>
        <v>12115.769230769234</v>
      </c>
      <c r="V804" s="4">
        <f>U804/S804</f>
        <v>0.23864393939393946</v>
      </c>
      <c r="W804" s="22">
        <f>S804*L804</f>
        <v>48218.521778871072</v>
      </c>
      <c r="X804" s="22">
        <f>T804*L804</f>
        <v>59725.579767933326</v>
      </c>
      <c r="Y804" s="22">
        <f>X804-W804</f>
        <v>11507.057989062254</v>
      </c>
      <c r="Z804" s="8">
        <f>Y804/W804</f>
        <v>0.23864393939393938</v>
      </c>
      <c r="AA804" s="11">
        <v>1934</v>
      </c>
      <c r="AB804" s="2">
        <v>1937</v>
      </c>
      <c r="AC804" s="2">
        <f>2016-AB804</f>
        <v>79</v>
      </c>
      <c r="AD804" s="2" t="s">
        <v>37</v>
      </c>
    </row>
    <row r="805" spans="1:30" x14ac:dyDescent="0.2">
      <c r="A805">
        <v>14</v>
      </c>
      <c r="B805" s="6" t="s">
        <v>1080</v>
      </c>
      <c r="C805" s="6" t="s">
        <v>22</v>
      </c>
      <c r="D805" s="6" t="s">
        <v>23</v>
      </c>
      <c r="E805" s="6" t="s">
        <v>2767</v>
      </c>
      <c r="F805" s="6">
        <v>58</v>
      </c>
      <c r="G805" s="6">
        <v>67</v>
      </c>
      <c r="H805" s="7">
        <v>42452</v>
      </c>
      <c r="I805" s="7">
        <v>42465</v>
      </c>
      <c r="J805" s="3" t="s">
        <v>2536</v>
      </c>
      <c r="K805" s="17">
        <f>IF(J805="Januar",238.19,IF(J805="Februar",240.59,IF(J805="Mars",245.99,IF(J805="April",250.79,IF(J805="Mai",256.52,IF(J805="Juni",259.83,IF(J805="Juli",265.66,IF(J805="August",272.21,IF(J805="September",275.91,IF(J805="Oktober",281.13,IF(J805="November",284.38,IF(J805="Desember",287.34,0))))))))))))</f>
        <v>250.79</v>
      </c>
      <c r="L805" s="20">
        <f>$K$2/K805</f>
        <v>0.9497587623110969</v>
      </c>
      <c r="M805" s="6">
        <v>13</v>
      </c>
      <c r="N805" s="6">
        <v>4100000</v>
      </c>
      <c r="O805" s="6">
        <v>4450000</v>
      </c>
      <c r="P805" s="6">
        <f>O805-N805</f>
        <v>350000</v>
      </c>
      <c r="Q805" s="8">
        <f>P805/N805</f>
        <v>8.5365853658536592E-2</v>
      </c>
      <c r="R805" s="6">
        <v>1014</v>
      </c>
      <c r="S805" s="9">
        <f>(N805+R805)/F805</f>
        <v>70707.137931034478</v>
      </c>
      <c r="T805" s="6">
        <v>76742</v>
      </c>
      <c r="U805" s="5">
        <f>T805-S805</f>
        <v>6034.8620689655218</v>
      </c>
      <c r="V805" s="4">
        <f>U805/S805</f>
        <v>8.5350110972554669E-2</v>
      </c>
      <c r="W805" s="22">
        <f>S805*L805</f>
        <v>67154.723807939314</v>
      </c>
      <c r="X805" s="22">
        <f>T805*L805</f>
        <v>72886.386937278192</v>
      </c>
      <c r="Y805" s="22">
        <f>X805-W805</f>
        <v>5731.6631293388782</v>
      </c>
      <c r="Z805" s="8">
        <f>Y805/W805</f>
        <v>8.5350110972554655E-2</v>
      </c>
      <c r="AA805" s="10">
        <v>5342</v>
      </c>
      <c r="AB805" s="6">
        <v>1990</v>
      </c>
      <c r="AC805" s="6">
        <f>2016-AB805</f>
        <v>26</v>
      </c>
      <c r="AD805" s="6" t="s">
        <v>213</v>
      </c>
    </row>
    <row r="806" spans="1:30" x14ac:dyDescent="0.2">
      <c r="A806">
        <v>14</v>
      </c>
      <c r="B806" s="2" t="s">
        <v>1309</v>
      </c>
      <c r="C806" s="2" t="s">
        <v>22</v>
      </c>
      <c r="D806" s="2" t="s">
        <v>23</v>
      </c>
      <c r="E806" s="6" t="s">
        <v>2767</v>
      </c>
      <c r="F806" s="2">
        <v>65</v>
      </c>
      <c r="G806" s="2">
        <v>72</v>
      </c>
      <c r="H806" s="3">
        <v>42452</v>
      </c>
      <c r="I806" s="3">
        <v>42465</v>
      </c>
      <c r="J806" s="3" t="s">
        <v>2536</v>
      </c>
      <c r="K806" s="17">
        <f>IF(J806="Januar",238.19,IF(J806="Februar",240.59,IF(J806="Mars",245.99,IF(J806="April",250.79,IF(J806="Mai",256.52,IF(J806="Juni",259.83,IF(J806="Juli",265.66,IF(J806="August",272.21,IF(J806="September",275.91,IF(J806="Oktober",281.13,IF(J806="November",284.38,IF(J806="Desember",287.34,0))))))))))))</f>
        <v>250.79</v>
      </c>
      <c r="L806" s="20">
        <f>$K$2/K806</f>
        <v>0.9497587623110969</v>
      </c>
      <c r="M806" s="2">
        <v>13</v>
      </c>
      <c r="N806" s="2">
        <v>3690000</v>
      </c>
      <c r="O806" s="2">
        <v>3700000</v>
      </c>
      <c r="P806" s="2">
        <f>O806-N806</f>
        <v>10000</v>
      </c>
      <c r="Q806" s="4">
        <f>P806/N806</f>
        <v>2.7100271002710027E-3</v>
      </c>
      <c r="R806" s="2"/>
      <c r="S806" s="9">
        <f>(N806+R806)/F806</f>
        <v>56769.230769230766</v>
      </c>
      <c r="T806" s="2">
        <v>56923</v>
      </c>
      <c r="U806" s="5">
        <f>T806-S806</f>
        <v>153.76923076923413</v>
      </c>
      <c r="V806" s="4">
        <f>U806/S806</f>
        <v>2.7086720867209265E-3</v>
      </c>
      <c r="W806" s="22">
        <f>S806*L806</f>
        <v>53917.074352737654</v>
      </c>
      <c r="X806" s="22">
        <f>T806*L806</f>
        <v>54063.118027034572</v>
      </c>
      <c r="Y806" s="22">
        <f>X806-W806</f>
        <v>146.04367429691774</v>
      </c>
      <c r="Z806" s="8">
        <f>Y806/W806</f>
        <v>2.7086720867209356E-3</v>
      </c>
      <c r="AA806" s="11">
        <v>6464</v>
      </c>
      <c r="AB806" s="2">
        <v>1985</v>
      </c>
      <c r="AC806" s="2">
        <f>2016-AB806</f>
        <v>31</v>
      </c>
      <c r="AD806" s="2" t="s">
        <v>83</v>
      </c>
    </row>
    <row r="807" spans="1:30" x14ac:dyDescent="0.2">
      <c r="A807">
        <v>14</v>
      </c>
      <c r="B807" s="2" t="s">
        <v>1310</v>
      </c>
      <c r="C807" s="2" t="s">
        <v>22</v>
      </c>
      <c r="D807" s="2" t="s">
        <v>23</v>
      </c>
      <c r="E807" s="6" t="s">
        <v>2767</v>
      </c>
      <c r="F807" s="2">
        <v>65</v>
      </c>
      <c r="G807" s="2">
        <v>72</v>
      </c>
      <c r="H807" s="3">
        <v>42452</v>
      </c>
      <c r="I807" s="3">
        <v>42465</v>
      </c>
      <c r="J807" s="7" t="s">
        <v>2536</v>
      </c>
      <c r="K807" s="17">
        <f>IF(J807="Januar",238.19,IF(J807="Februar",240.59,IF(J807="Mars",245.99,IF(J807="April",250.79,IF(J807="Mai",256.52,IF(J807="Juni",259.83,IF(J807="Juli",265.66,IF(J807="August",272.21,IF(J807="September",275.91,IF(J807="Oktober",281.13,IF(J807="November",284.38,IF(J807="Desember",287.34,0))))))))))))</f>
        <v>250.79</v>
      </c>
      <c r="L807" s="20">
        <f>$K$2/K807</f>
        <v>0.9497587623110969</v>
      </c>
      <c r="M807" s="2">
        <v>13</v>
      </c>
      <c r="N807" s="2">
        <v>2990000</v>
      </c>
      <c r="O807" s="2">
        <v>3150000</v>
      </c>
      <c r="P807" s="2">
        <f>O807-N807</f>
        <v>160000</v>
      </c>
      <c r="Q807" s="4">
        <f>P807/N807</f>
        <v>5.3511705685618728E-2</v>
      </c>
      <c r="R807" s="2"/>
      <c r="S807" s="9">
        <f>(N807+R807)/F807</f>
        <v>46000</v>
      </c>
      <c r="T807" s="2">
        <v>48462</v>
      </c>
      <c r="U807" s="5">
        <f>T807-S807</f>
        <v>2462</v>
      </c>
      <c r="V807" s="4">
        <f>U807/S807</f>
        <v>5.352173913043478E-2</v>
      </c>
      <c r="W807" s="22">
        <f>S807*L807</f>
        <v>43688.903066310457</v>
      </c>
      <c r="X807" s="22">
        <f>T807*L807</f>
        <v>46027.209139120379</v>
      </c>
      <c r="Y807" s="22">
        <f>X807-W807</f>
        <v>2338.3060728099226</v>
      </c>
      <c r="Z807" s="8">
        <f>Y807/W807</f>
        <v>5.3521739130434828E-2</v>
      </c>
      <c r="AA807" s="2"/>
      <c r="AB807" s="2">
        <v>1976</v>
      </c>
      <c r="AC807" s="2">
        <f>2016-AB807</f>
        <v>40</v>
      </c>
      <c r="AD807" s="2" t="s">
        <v>37</v>
      </c>
    </row>
    <row r="808" spans="1:30" x14ac:dyDescent="0.2">
      <c r="A808">
        <v>14</v>
      </c>
      <c r="B808" s="2" t="s">
        <v>1491</v>
      </c>
      <c r="C808" s="2" t="s">
        <v>22</v>
      </c>
      <c r="D808" s="2" t="s">
        <v>23</v>
      </c>
      <c r="E808" s="6" t="s">
        <v>2767</v>
      </c>
      <c r="F808" s="2">
        <v>70</v>
      </c>
      <c r="G808" s="2">
        <v>82</v>
      </c>
      <c r="H808" s="3">
        <v>42452</v>
      </c>
      <c r="I808" s="3">
        <v>42465</v>
      </c>
      <c r="J808" s="3" t="s">
        <v>2536</v>
      </c>
      <c r="K808" s="17">
        <f>IF(J808="Januar",238.19,IF(J808="Februar",240.59,IF(J808="Mars",245.99,IF(J808="April",250.79,IF(J808="Mai",256.52,IF(J808="Juni",259.83,IF(J808="Juli",265.66,IF(J808="August",272.21,IF(J808="September",275.91,IF(J808="Oktober",281.13,IF(J808="November",284.38,IF(J808="Desember",287.34,0))))))))))))</f>
        <v>250.79</v>
      </c>
      <c r="L808" s="20">
        <f>$K$2/K808</f>
        <v>0.9497587623110969</v>
      </c>
      <c r="M808" s="2">
        <v>13</v>
      </c>
      <c r="N808" s="2">
        <v>5990000</v>
      </c>
      <c r="O808" s="2">
        <v>6810000</v>
      </c>
      <c r="P808" s="2">
        <f>O808-N808</f>
        <v>820000</v>
      </c>
      <c r="Q808" s="4">
        <f>P808/N808</f>
        <v>0.13689482470784642</v>
      </c>
      <c r="R808" s="2">
        <v>3380</v>
      </c>
      <c r="S808" s="9">
        <f>(N808+R808)/F808</f>
        <v>85619.71428571429</v>
      </c>
      <c r="T808" s="2">
        <v>97334</v>
      </c>
      <c r="U808" s="5">
        <f>T808-S808</f>
        <v>11714.28571428571</v>
      </c>
      <c r="V808" s="4">
        <f>U808/S808</f>
        <v>0.13681762210972767</v>
      </c>
      <c r="W808" s="22">
        <f>S808*L808</f>
        <v>81318.073869429747</v>
      </c>
      <c r="X808" s="22">
        <f>T808*L808</f>
        <v>92443.819370788304</v>
      </c>
      <c r="Y808" s="22">
        <f>X808-W808</f>
        <v>11125.745501358557</v>
      </c>
      <c r="Z808" s="8">
        <f>Y808/W808</f>
        <v>0.13681762210972764</v>
      </c>
      <c r="AA808" s="11">
        <v>3312</v>
      </c>
      <c r="AB808" s="2">
        <v>2010</v>
      </c>
      <c r="AC808" s="2">
        <f>2016-AB808</f>
        <v>6</v>
      </c>
      <c r="AD808" s="2" t="s">
        <v>27</v>
      </c>
    </row>
    <row r="809" spans="1:30" x14ac:dyDescent="0.2">
      <c r="A809">
        <v>14</v>
      </c>
      <c r="B809" s="2" t="s">
        <v>277</v>
      </c>
      <c r="C809" s="2" t="s">
        <v>22</v>
      </c>
      <c r="D809" s="2" t="s">
        <v>23</v>
      </c>
      <c r="E809" s="6" t="s">
        <v>2767</v>
      </c>
      <c r="F809" s="2">
        <v>71</v>
      </c>
      <c r="G809" s="2">
        <v>78</v>
      </c>
      <c r="H809" s="3">
        <v>42452</v>
      </c>
      <c r="I809" s="3">
        <v>42465</v>
      </c>
      <c r="J809" s="3" t="s">
        <v>2536</v>
      </c>
      <c r="K809" s="17">
        <f>IF(J809="Januar",238.19,IF(J809="Februar",240.59,IF(J809="Mars",245.99,IF(J809="April",250.79,IF(J809="Mai",256.52,IF(J809="Juni",259.83,IF(J809="Juli",265.66,IF(J809="August",272.21,IF(J809="September",275.91,IF(J809="Oktober",281.13,IF(J809="November",284.38,IF(J809="Desember",287.34,0))))))))))))</f>
        <v>250.79</v>
      </c>
      <c r="L809" s="20">
        <f>$K$2/K809</f>
        <v>0.9497587623110969</v>
      </c>
      <c r="M809" s="2">
        <v>13</v>
      </c>
      <c r="N809" s="2">
        <v>4100000</v>
      </c>
      <c r="O809" s="2">
        <v>4160000</v>
      </c>
      <c r="P809" s="2">
        <f>O809-N809</f>
        <v>60000</v>
      </c>
      <c r="Q809" s="4">
        <f>P809/N809</f>
        <v>1.4634146341463415E-2</v>
      </c>
      <c r="R809" s="2">
        <v>58898</v>
      </c>
      <c r="S809" s="9">
        <f>(N809+R809)/F809</f>
        <v>58576.028169014084</v>
      </c>
      <c r="T809" s="2">
        <v>59421</v>
      </c>
      <c r="U809" s="5">
        <f>T809-S809</f>
        <v>844.97183098591631</v>
      </c>
      <c r="V809" s="4">
        <f>U809/S809</f>
        <v>1.4425215525843639E-2</v>
      </c>
      <c r="W809" s="22">
        <f>S809*L809</f>
        <v>55633.096014902767</v>
      </c>
      <c r="X809" s="22">
        <f>T809*L809</f>
        <v>56435.615415287692</v>
      </c>
      <c r="Y809" s="22">
        <f>X809-W809</f>
        <v>802.51940038492467</v>
      </c>
      <c r="Z809" s="8">
        <f>Y809/W809</f>
        <v>1.4425215525843627E-2</v>
      </c>
      <c r="AA809" s="2">
        <v>633</v>
      </c>
      <c r="AB809" s="2">
        <v>1890</v>
      </c>
      <c r="AC809" s="2">
        <f>2016-AB809</f>
        <v>126</v>
      </c>
      <c r="AD809" s="2" t="s">
        <v>181</v>
      </c>
    </row>
    <row r="810" spans="1:30" x14ac:dyDescent="0.2">
      <c r="A810">
        <v>14</v>
      </c>
      <c r="B810" s="6" t="s">
        <v>1815</v>
      </c>
      <c r="C810" s="6" t="s">
        <v>22</v>
      </c>
      <c r="D810" s="6" t="s">
        <v>23</v>
      </c>
      <c r="E810" s="6" t="s">
        <v>2767</v>
      </c>
      <c r="F810" s="6">
        <v>79</v>
      </c>
      <c r="G810" s="6">
        <v>85</v>
      </c>
      <c r="H810" s="7">
        <v>42452</v>
      </c>
      <c r="I810" s="7">
        <v>42465</v>
      </c>
      <c r="J810" s="3" t="s">
        <v>2536</v>
      </c>
      <c r="K810" s="17">
        <f>IF(J810="Januar",238.19,IF(J810="Februar",240.59,IF(J810="Mars",245.99,IF(J810="April",250.79,IF(J810="Mai",256.52,IF(J810="Juni",259.83,IF(J810="Juli",265.66,IF(J810="August",272.21,IF(J810="September",275.91,IF(J810="Oktober",281.13,IF(J810="November",284.38,IF(J810="Desember",287.34,0))))))))))))</f>
        <v>250.79</v>
      </c>
      <c r="L810" s="20">
        <f>$K$2/K810</f>
        <v>0.9497587623110969</v>
      </c>
      <c r="M810" s="6">
        <v>13</v>
      </c>
      <c r="N810" s="6">
        <v>5250000</v>
      </c>
      <c r="O810" s="6">
        <v>5800000</v>
      </c>
      <c r="P810" s="6">
        <f>O810-N810</f>
        <v>550000</v>
      </c>
      <c r="Q810" s="8">
        <f>P810/N810</f>
        <v>0.10476190476190476</v>
      </c>
      <c r="R810" s="6"/>
      <c r="S810" s="9">
        <f>(N810+R810)/F810</f>
        <v>66455.696202531646</v>
      </c>
      <c r="T810" s="6">
        <v>73418</v>
      </c>
      <c r="U810" s="5">
        <f>T810-S810</f>
        <v>6962.3037974683539</v>
      </c>
      <c r="V810" s="4">
        <f>U810/S810</f>
        <v>0.10476609523809523</v>
      </c>
      <c r="W810" s="22">
        <f>S810*L810</f>
        <v>63116.879773838722</v>
      </c>
      <c r="X810" s="22">
        <f>T810*L810</f>
        <v>69729.388811356112</v>
      </c>
      <c r="Y810" s="22">
        <f>X810-W810</f>
        <v>6612.5090375173895</v>
      </c>
      <c r="Z810" s="8">
        <f>Y810/W810</f>
        <v>0.10476609523809516</v>
      </c>
      <c r="AA810" s="6">
        <v>438</v>
      </c>
      <c r="AB810" s="6">
        <v>2011</v>
      </c>
      <c r="AC810" s="6">
        <f>2016-AB810</f>
        <v>5</v>
      </c>
      <c r="AD810" s="6" t="s">
        <v>181</v>
      </c>
    </row>
    <row r="811" spans="1:30" x14ac:dyDescent="0.2">
      <c r="A811">
        <v>14</v>
      </c>
      <c r="B811" s="6" t="s">
        <v>404</v>
      </c>
      <c r="C811" s="6" t="s">
        <v>22</v>
      </c>
      <c r="D811" s="6" t="s">
        <v>23</v>
      </c>
      <c r="E811" s="6" t="s">
        <v>2767</v>
      </c>
      <c r="F811" s="6">
        <v>82</v>
      </c>
      <c r="G811" s="6">
        <v>95</v>
      </c>
      <c r="H811" s="7">
        <v>42452</v>
      </c>
      <c r="I811" s="7">
        <v>42465</v>
      </c>
      <c r="J811" s="7" t="s">
        <v>2536</v>
      </c>
      <c r="K811" s="17">
        <f>IF(J811="Januar",238.19,IF(J811="Februar",240.59,IF(J811="Mars",245.99,IF(J811="April",250.79,IF(J811="Mai",256.52,IF(J811="Juni",259.83,IF(J811="Juli",265.66,IF(J811="August",272.21,IF(J811="September",275.91,IF(J811="Oktober",281.13,IF(J811="November",284.38,IF(J811="Desember",287.34,0))))))))))))</f>
        <v>250.79</v>
      </c>
      <c r="L811" s="20">
        <f>$K$2/K811</f>
        <v>0.9497587623110969</v>
      </c>
      <c r="M811" s="6">
        <v>13</v>
      </c>
      <c r="N811" s="6">
        <v>5200000</v>
      </c>
      <c r="O811" s="6">
        <v>5250000</v>
      </c>
      <c r="P811" s="6">
        <f>O811-N811</f>
        <v>50000</v>
      </c>
      <c r="Q811" s="8">
        <f>P811/N811</f>
        <v>9.6153846153846159E-3</v>
      </c>
      <c r="R811" s="6"/>
      <c r="S811" s="9">
        <f>(N811+R811)/F811</f>
        <v>63414.634146341465</v>
      </c>
      <c r="T811" s="6">
        <v>64024</v>
      </c>
      <c r="U811" s="5">
        <f>T811-S811</f>
        <v>609.36585365853534</v>
      </c>
      <c r="V811" s="4">
        <f>U811/S811</f>
        <v>9.6092307692307501E-3</v>
      </c>
      <c r="W811" s="22">
        <f>S811*L811</f>
        <v>60228.604439240291</v>
      </c>
      <c r="X811" s="22">
        <f>T811*L811</f>
        <v>60807.354998205665</v>
      </c>
      <c r="Y811" s="22">
        <f>X811-W811</f>
        <v>578.75055896537378</v>
      </c>
      <c r="Z811" s="8">
        <f>Y811/W811</f>
        <v>9.6092307692307206E-3</v>
      </c>
      <c r="AA811" s="10">
        <v>7987</v>
      </c>
      <c r="AB811" s="6">
        <v>2012</v>
      </c>
      <c r="AC811" s="6">
        <f>2016-AB811</f>
        <v>4</v>
      </c>
      <c r="AD811" s="6" t="s">
        <v>96</v>
      </c>
    </row>
    <row r="812" spans="1:30" x14ac:dyDescent="0.2">
      <c r="A812">
        <v>14</v>
      </c>
      <c r="B812" s="2" t="s">
        <v>1896</v>
      </c>
      <c r="C812" s="2" t="s">
        <v>22</v>
      </c>
      <c r="D812" s="2" t="s">
        <v>23</v>
      </c>
      <c r="E812" s="6" t="s">
        <v>2767</v>
      </c>
      <c r="F812" s="2">
        <v>82</v>
      </c>
      <c r="G812" s="2">
        <v>92</v>
      </c>
      <c r="H812" s="3">
        <v>42452</v>
      </c>
      <c r="I812" s="3">
        <v>42465</v>
      </c>
      <c r="J812" s="3" t="s">
        <v>2536</v>
      </c>
      <c r="K812" s="17">
        <f>IF(J812="Januar",238.19,IF(J812="Februar",240.59,IF(J812="Mars",245.99,IF(J812="April",250.79,IF(J812="Mai",256.52,IF(J812="Juni",259.83,IF(J812="Juli",265.66,IF(J812="August",272.21,IF(J812="September",275.91,IF(J812="Oktober",281.13,IF(J812="November",284.38,IF(J812="Desember",287.34,0))))))))))))</f>
        <v>250.79</v>
      </c>
      <c r="L812" s="20">
        <f>$K$2/K812</f>
        <v>0.9497587623110969</v>
      </c>
      <c r="M812" s="2">
        <v>13</v>
      </c>
      <c r="N812" s="2">
        <v>4350000</v>
      </c>
      <c r="O812" s="2">
        <v>4805000</v>
      </c>
      <c r="P812" s="2">
        <f>O812-N812</f>
        <v>455000</v>
      </c>
      <c r="Q812" s="4">
        <f>P812/N812</f>
        <v>0.10459770114942529</v>
      </c>
      <c r="R812" s="2"/>
      <c r="S812" s="9">
        <f>(N812+R812)/F812</f>
        <v>53048.780487804877</v>
      </c>
      <c r="T812" s="2">
        <v>58598</v>
      </c>
      <c r="U812" s="5">
        <f>T812-S812</f>
        <v>5549.2195121951227</v>
      </c>
      <c r="V812" s="4">
        <f>U812/S812</f>
        <v>0.10460597701149427</v>
      </c>
      <c r="W812" s="22">
        <f>S812*L812</f>
        <v>50383.54409821063</v>
      </c>
      <c r="X812" s="22">
        <f>T812*L812</f>
        <v>55653.963953905659</v>
      </c>
      <c r="Y812" s="22">
        <f>X812-W812</f>
        <v>5270.4198556950287</v>
      </c>
      <c r="Z812" s="8">
        <f>Y812/W812</f>
        <v>0.10460597701149427</v>
      </c>
      <c r="AA812" s="11">
        <v>7393</v>
      </c>
      <c r="AB812" s="2">
        <v>2012</v>
      </c>
      <c r="AC812" s="2">
        <f>2016-AB812</f>
        <v>4</v>
      </c>
      <c r="AD812" s="2" t="s">
        <v>37</v>
      </c>
    </row>
    <row r="813" spans="1:30" x14ac:dyDescent="0.2">
      <c r="A813">
        <v>14</v>
      </c>
      <c r="B813" s="2" t="s">
        <v>1987</v>
      </c>
      <c r="C813" s="2" t="s">
        <v>22</v>
      </c>
      <c r="D813" s="2" t="s">
        <v>23</v>
      </c>
      <c r="E813" s="6" t="s">
        <v>2767</v>
      </c>
      <c r="F813" s="2">
        <v>86</v>
      </c>
      <c r="G813" s="2">
        <v>98</v>
      </c>
      <c r="H813" s="3">
        <v>42451</v>
      </c>
      <c r="I813" s="3">
        <v>42465</v>
      </c>
      <c r="J813" s="7" t="s">
        <v>2536</v>
      </c>
      <c r="K813" s="17">
        <f>IF(J813="Januar",238.19,IF(J813="Februar",240.59,IF(J813="Mars",245.99,IF(J813="April",250.79,IF(J813="Mai",256.52,IF(J813="Juni",259.83,IF(J813="Juli",265.66,IF(J813="August",272.21,IF(J813="September",275.91,IF(J813="Oktober",281.13,IF(J813="November",284.38,IF(J813="Desember",287.34,0))))))))))))</f>
        <v>250.79</v>
      </c>
      <c r="L813" s="20">
        <f>$K$2/K813</f>
        <v>0.9497587623110969</v>
      </c>
      <c r="M813" s="2">
        <v>14</v>
      </c>
      <c r="N813" s="2">
        <v>4900000</v>
      </c>
      <c r="O813" s="2">
        <v>5250000</v>
      </c>
      <c r="P813" s="2">
        <f>O813-N813</f>
        <v>350000</v>
      </c>
      <c r="Q813" s="4">
        <f>P813/N813</f>
        <v>7.1428571428571425E-2</v>
      </c>
      <c r="R813" s="2">
        <v>6843</v>
      </c>
      <c r="S813" s="9">
        <f>(N813+R813)/F813</f>
        <v>57056.313953488374</v>
      </c>
      <c r="T813" s="2">
        <v>61126</v>
      </c>
      <c r="U813" s="5">
        <f>T813-S813</f>
        <v>4069.686046511626</v>
      </c>
      <c r="V813" s="4">
        <f>U813/S813</f>
        <v>7.1327531775522438E-2</v>
      </c>
      <c r="W813" s="22">
        <f>S813*L813</f>
        <v>54189.734122498485</v>
      </c>
      <c r="X813" s="22">
        <f>T813*L813</f>
        <v>58054.954105028111</v>
      </c>
      <c r="Y813" s="22">
        <f>X813-W813</f>
        <v>3865.2199825296266</v>
      </c>
      <c r="Z813" s="8">
        <f>Y813/W813</f>
        <v>7.1327531775522507E-2</v>
      </c>
      <c r="AA813" s="11">
        <v>2055</v>
      </c>
      <c r="AB813" s="2">
        <v>1931</v>
      </c>
      <c r="AC813" s="2">
        <f>2016-AB813</f>
        <v>85</v>
      </c>
      <c r="AD813" s="2" t="s">
        <v>225</v>
      </c>
    </row>
    <row r="814" spans="1:30" x14ac:dyDescent="0.2">
      <c r="A814">
        <v>14</v>
      </c>
      <c r="B814" s="6" t="s">
        <v>393</v>
      </c>
      <c r="C814" s="6" t="s">
        <v>22</v>
      </c>
      <c r="D814" s="6" t="s">
        <v>23</v>
      </c>
      <c r="E814" s="6" t="s">
        <v>2767</v>
      </c>
      <c r="F814" s="6">
        <v>40</v>
      </c>
      <c r="G814" s="6">
        <v>44</v>
      </c>
      <c r="H814" s="7">
        <v>42450</v>
      </c>
      <c r="I814" s="7">
        <v>42465</v>
      </c>
      <c r="J814" s="3" t="s">
        <v>2536</v>
      </c>
      <c r="K814" s="17">
        <f>IF(J814="Januar",238.19,IF(J814="Februar",240.59,IF(J814="Mars",245.99,IF(J814="April",250.79,IF(J814="Mai",256.52,IF(J814="Juni",259.83,IF(J814="Juli",265.66,IF(J814="August",272.21,IF(J814="September",275.91,IF(J814="Oktober",281.13,IF(J814="November",284.38,IF(J814="Desember",287.34,0))))))))))))</f>
        <v>250.79</v>
      </c>
      <c r="L814" s="20">
        <f>$K$2/K814</f>
        <v>0.9497587623110969</v>
      </c>
      <c r="M814" s="6">
        <v>15</v>
      </c>
      <c r="N814" s="6">
        <v>2790000</v>
      </c>
      <c r="O814" s="6">
        <v>3300000</v>
      </c>
      <c r="P814" s="6">
        <f>O814-N814</f>
        <v>510000</v>
      </c>
      <c r="Q814" s="8">
        <f>P814/N814</f>
        <v>0.18279569892473119</v>
      </c>
      <c r="R814" s="6"/>
      <c r="S814" s="9">
        <f>(N814+R814)/F814</f>
        <v>69750</v>
      </c>
      <c r="T814" s="6">
        <v>82500</v>
      </c>
      <c r="U814" s="9">
        <f>T814-S814</f>
        <v>12750</v>
      </c>
      <c r="V814" s="4">
        <f>U814/S814</f>
        <v>0.18279569892473119</v>
      </c>
      <c r="W814" s="22">
        <f>S814*L814</f>
        <v>66245.673671199009</v>
      </c>
      <c r="X814" s="22">
        <f>T814*L814</f>
        <v>78355.097890665493</v>
      </c>
      <c r="Y814" s="22">
        <f>X814-W814</f>
        <v>12109.424219466484</v>
      </c>
      <c r="Z814" s="8">
        <f>Y814/W814</f>
        <v>0.18279569892473116</v>
      </c>
      <c r="AA814" s="6">
        <v>845</v>
      </c>
      <c r="AB814" s="6">
        <v>2006</v>
      </c>
      <c r="AC814" s="6">
        <f>2016-AB814</f>
        <v>10</v>
      </c>
      <c r="AD814" s="6" t="s">
        <v>37</v>
      </c>
    </row>
    <row r="815" spans="1:30" x14ac:dyDescent="0.2">
      <c r="A815">
        <v>14</v>
      </c>
      <c r="B815" s="2" t="s">
        <v>1308</v>
      </c>
      <c r="C815" s="2" t="s">
        <v>22</v>
      </c>
      <c r="D815" s="2" t="s">
        <v>23</v>
      </c>
      <c r="E815" s="6" t="s">
        <v>2767</v>
      </c>
      <c r="F815" s="2">
        <v>65</v>
      </c>
      <c r="G815" s="2">
        <v>72</v>
      </c>
      <c r="H815" s="3">
        <v>42449</v>
      </c>
      <c r="I815" s="3">
        <v>42465</v>
      </c>
      <c r="J815" s="7" t="s">
        <v>2536</v>
      </c>
      <c r="K815" s="17">
        <f>IF(J815="Januar",238.19,IF(J815="Februar",240.59,IF(J815="Mars",245.99,IF(J815="April",250.79,IF(J815="Mai",256.52,IF(J815="Juni",259.83,IF(J815="Juli",265.66,IF(J815="August",272.21,IF(J815="September",275.91,IF(J815="Oktober",281.13,IF(J815="November",284.38,IF(J815="Desember",287.34,0))))))))))))</f>
        <v>250.79</v>
      </c>
      <c r="L815" s="20">
        <f>$K$2/K815</f>
        <v>0.9497587623110969</v>
      </c>
      <c r="M815" s="2">
        <v>16</v>
      </c>
      <c r="N815" s="2">
        <v>2990000</v>
      </c>
      <c r="O815" s="2">
        <v>3100000</v>
      </c>
      <c r="P815" s="2">
        <f>O815-N815</f>
        <v>110000</v>
      </c>
      <c r="Q815" s="4">
        <f>P815/N815</f>
        <v>3.678929765886288E-2</v>
      </c>
      <c r="R815" s="2">
        <v>376789</v>
      </c>
      <c r="S815" s="9">
        <f>(N815+R815)/F815</f>
        <v>51796.75384615385</v>
      </c>
      <c r="T815" s="2">
        <v>53489</v>
      </c>
      <c r="U815" s="5">
        <f>T815-S815</f>
        <v>1692.2461538461503</v>
      </c>
      <c r="V815" s="4">
        <f>U815/S815</f>
        <v>3.2670892057684565E-2</v>
      </c>
      <c r="W815" s="22">
        <f>S815*L815</f>
        <v>49194.42082465563</v>
      </c>
      <c r="X815" s="22">
        <f>T815*L815</f>
        <v>50801.646437258263</v>
      </c>
      <c r="Y815" s="22">
        <f>X815-W815</f>
        <v>1607.2256126026332</v>
      </c>
      <c r="Z815" s="8">
        <f>Y815/W815</f>
        <v>3.2670892057684552E-2</v>
      </c>
      <c r="AA815" s="11">
        <v>2038</v>
      </c>
      <c r="AB815" s="2">
        <v>1936</v>
      </c>
      <c r="AC815" s="2">
        <f>2016-AB815</f>
        <v>80</v>
      </c>
      <c r="AD815" s="2" t="s">
        <v>37</v>
      </c>
    </row>
    <row r="816" spans="1:30" x14ac:dyDescent="0.2">
      <c r="A816">
        <v>14</v>
      </c>
      <c r="B816" s="2" t="s">
        <v>394</v>
      </c>
      <c r="C816" s="2" t="s">
        <v>22</v>
      </c>
      <c r="D816" s="2" t="s">
        <v>23</v>
      </c>
      <c r="E816" s="6" t="s">
        <v>2767</v>
      </c>
      <c r="F816" s="2">
        <v>40</v>
      </c>
      <c r="G816" s="2">
        <v>45</v>
      </c>
      <c r="H816" s="3">
        <v>42456</v>
      </c>
      <c r="I816" s="3">
        <v>42466</v>
      </c>
      <c r="J816" s="7" t="s">
        <v>2536</v>
      </c>
      <c r="K816" s="17">
        <f>IF(J816="Januar",238.19,IF(J816="Februar",240.59,IF(J816="Mars",245.99,IF(J816="April",250.79,IF(J816="Mai",256.52,IF(J816="Juni",259.83,IF(J816="Juli",265.66,IF(J816="August",272.21,IF(J816="September",275.91,IF(J816="Oktober",281.13,IF(J816="November",284.38,IF(J816="Desember",287.34,0))))))))))))</f>
        <v>250.79</v>
      </c>
      <c r="L816" s="20">
        <f>$K$2/K816</f>
        <v>0.9497587623110969</v>
      </c>
      <c r="M816" s="2">
        <v>10</v>
      </c>
      <c r="N816" s="2">
        <v>3150000</v>
      </c>
      <c r="O816" s="2">
        <v>3300000</v>
      </c>
      <c r="P816" s="2">
        <f>O816-N816</f>
        <v>150000</v>
      </c>
      <c r="Q816" s="4">
        <f>P816/N816</f>
        <v>4.7619047619047616E-2</v>
      </c>
      <c r="R816" s="2">
        <v>44149</v>
      </c>
      <c r="S816" s="9">
        <f>(N816+R816)/F816</f>
        <v>79853.725000000006</v>
      </c>
      <c r="T816" s="2">
        <v>83604</v>
      </c>
      <c r="U816" s="5">
        <f>T816-S816</f>
        <v>3750.2749999999942</v>
      </c>
      <c r="V816" s="4">
        <f>U816/S816</f>
        <v>4.6964308803377597E-2</v>
      </c>
      <c r="W816" s="22">
        <f>S816*L816</f>
        <v>75841.775021930705</v>
      </c>
      <c r="X816" s="22">
        <f>T816*L816</f>
        <v>79403.631564256939</v>
      </c>
      <c r="Y816" s="22">
        <f>X816-W816</f>
        <v>3561.8565423262335</v>
      </c>
      <c r="Z816" s="8">
        <f>Y816/W816</f>
        <v>4.6964308803377465E-2</v>
      </c>
      <c r="AA816" s="2">
        <v>717</v>
      </c>
      <c r="AB816" s="2">
        <v>1898</v>
      </c>
      <c r="AC816" s="2">
        <f>2016-AB816</f>
        <v>118</v>
      </c>
      <c r="AD816" s="2" t="s">
        <v>127</v>
      </c>
    </row>
    <row r="817" spans="1:30" x14ac:dyDescent="0.2">
      <c r="A817">
        <v>14</v>
      </c>
      <c r="B817" s="2" t="s">
        <v>348</v>
      </c>
      <c r="C817" s="2" t="s">
        <v>22</v>
      </c>
      <c r="D817" s="2" t="s">
        <v>23</v>
      </c>
      <c r="E817" s="6" t="s">
        <v>2767</v>
      </c>
      <c r="F817" s="2">
        <v>42</v>
      </c>
      <c r="G817" s="2">
        <v>47</v>
      </c>
      <c r="H817" s="3">
        <v>42456</v>
      </c>
      <c r="I817" s="3">
        <v>42466</v>
      </c>
      <c r="J817" s="3" t="s">
        <v>2536</v>
      </c>
      <c r="K817" s="17">
        <f>IF(J817="Januar",238.19,IF(J817="Februar",240.59,IF(J817="Mars",245.99,IF(J817="April",250.79,IF(J817="Mai",256.52,IF(J817="Juni",259.83,IF(J817="Juli",265.66,IF(J817="August",272.21,IF(J817="September",275.91,IF(J817="Oktober",281.13,IF(J817="November",284.38,IF(J817="Desember",287.34,0))))))))))))</f>
        <v>250.79</v>
      </c>
      <c r="L817" s="20">
        <f>$K$2/K817</f>
        <v>0.9497587623110969</v>
      </c>
      <c r="M817" s="2">
        <v>10</v>
      </c>
      <c r="N817" s="2">
        <v>3200000</v>
      </c>
      <c r="O817" s="2">
        <v>3520000</v>
      </c>
      <c r="P817" s="2">
        <f>O817-N817</f>
        <v>320000</v>
      </c>
      <c r="Q817" s="4">
        <f>P817/N817</f>
        <v>0.1</v>
      </c>
      <c r="R817" s="2"/>
      <c r="S817" s="9">
        <f>(N817+R817)/F817</f>
        <v>76190.476190476184</v>
      </c>
      <c r="T817" s="2">
        <v>83810</v>
      </c>
      <c r="U817" s="5">
        <f>T817-S817</f>
        <v>7619.5238095238165</v>
      </c>
      <c r="V817" s="4">
        <f>U817/S817</f>
        <v>0.1000062500000001</v>
      </c>
      <c r="W817" s="22">
        <f>S817*L817</f>
        <v>72362.572366559762</v>
      </c>
      <c r="X817" s="22">
        <f>T817*L817</f>
        <v>79599.28186929303</v>
      </c>
      <c r="Y817" s="22">
        <f>X817-W817</f>
        <v>7236.7095027332689</v>
      </c>
      <c r="Z817" s="8">
        <f>Y817/W817</f>
        <v>0.10000625000000002</v>
      </c>
      <c r="AA817" s="11">
        <v>1380</v>
      </c>
      <c r="AB817" s="2">
        <v>2010</v>
      </c>
      <c r="AC817" s="2">
        <f>2016-AB817</f>
        <v>6</v>
      </c>
      <c r="AD817" s="2" t="s">
        <v>156</v>
      </c>
    </row>
    <row r="818" spans="1:30" x14ac:dyDescent="0.2">
      <c r="A818">
        <v>14</v>
      </c>
      <c r="B818" s="6" t="s">
        <v>1244</v>
      </c>
      <c r="C818" s="6" t="s">
        <v>22</v>
      </c>
      <c r="D818" s="6" t="s">
        <v>23</v>
      </c>
      <c r="E818" s="6" t="s">
        <v>2767</v>
      </c>
      <c r="F818" s="6">
        <v>63</v>
      </c>
      <c r="G818" s="6">
        <v>72</v>
      </c>
      <c r="H818" s="7">
        <v>42456</v>
      </c>
      <c r="I818" s="7">
        <v>42466</v>
      </c>
      <c r="J818" s="7" t="s">
        <v>2536</v>
      </c>
      <c r="K818" s="17">
        <f>IF(J818="Januar",238.19,IF(J818="Februar",240.59,IF(J818="Mars",245.99,IF(J818="April",250.79,IF(J818="Mai",256.52,IF(J818="Juni",259.83,IF(J818="Juli",265.66,IF(J818="August",272.21,IF(J818="September",275.91,IF(J818="Oktober",281.13,IF(J818="November",284.38,IF(J818="Desember",287.34,0))))))))))))</f>
        <v>250.79</v>
      </c>
      <c r="L818" s="20">
        <f>$K$2/K818</f>
        <v>0.9497587623110969</v>
      </c>
      <c r="M818" s="6">
        <v>10</v>
      </c>
      <c r="N818" s="6">
        <v>5300000</v>
      </c>
      <c r="O818" s="6">
        <v>5275000</v>
      </c>
      <c r="P818" s="6">
        <f>O818-N818</f>
        <v>-25000</v>
      </c>
      <c r="Q818" s="8">
        <f>P818/N818</f>
        <v>-4.7169811320754715E-3</v>
      </c>
      <c r="R818" s="6">
        <v>110691</v>
      </c>
      <c r="S818" s="9">
        <f>(N818+R818)/F818</f>
        <v>85883.984126984127</v>
      </c>
      <c r="T818" s="6">
        <v>85487</v>
      </c>
      <c r="U818" s="5">
        <f>T818-S818</f>
        <v>-396.98412698412722</v>
      </c>
      <c r="V818" s="4">
        <f>U818/S818</f>
        <v>-4.6223301238233734E-3</v>
      </c>
      <c r="W818" s="22">
        <f>S818*L818</f>
        <v>81569.066466790333</v>
      </c>
      <c r="X818" s="22">
        <f>T818*L818</f>
        <v>81192.027313688741</v>
      </c>
      <c r="Y818" s="22">
        <f>X818-W818</f>
        <v>-377.03915310159209</v>
      </c>
      <c r="Z818" s="8">
        <f>Y818/W818</f>
        <v>-4.6223301238233266E-3</v>
      </c>
      <c r="AA818" s="6">
        <v>950</v>
      </c>
      <c r="AB818" s="6">
        <v>1937</v>
      </c>
      <c r="AC818" s="6">
        <f>2016-AB818</f>
        <v>79</v>
      </c>
      <c r="AD818" s="6" t="s">
        <v>127</v>
      </c>
    </row>
    <row r="819" spans="1:30" x14ac:dyDescent="0.2">
      <c r="A819">
        <v>14</v>
      </c>
      <c r="B819" s="2" t="s">
        <v>1048</v>
      </c>
      <c r="C819" s="2" t="s">
        <v>22</v>
      </c>
      <c r="D819" s="2" t="s">
        <v>23</v>
      </c>
      <c r="E819" s="6" t="s">
        <v>2767</v>
      </c>
      <c r="F819" s="2">
        <v>64</v>
      </c>
      <c r="G819" s="2">
        <v>70</v>
      </c>
      <c r="H819" s="3">
        <v>42456</v>
      </c>
      <c r="I819" s="3">
        <v>42466</v>
      </c>
      <c r="J819" s="3" t="s">
        <v>2536</v>
      </c>
      <c r="K819" s="17">
        <f>IF(J819="Januar",238.19,IF(J819="Februar",240.59,IF(J819="Mars",245.99,IF(J819="April",250.79,IF(J819="Mai",256.52,IF(J819="Juni",259.83,IF(J819="Juli",265.66,IF(J819="August",272.21,IF(J819="September",275.91,IF(J819="Oktober",281.13,IF(J819="November",284.38,IF(J819="Desember",287.34,0))))))))))))</f>
        <v>250.79</v>
      </c>
      <c r="L819" s="20">
        <f>$K$2/K819</f>
        <v>0.9497587623110969</v>
      </c>
      <c r="M819" s="2">
        <v>10</v>
      </c>
      <c r="N819" s="2">
        <v>4650000</v>
      </c>
      <c r="O819" s="2">
        <v>4700000</v>
      </c>
      <c r="P819" s="2">
        <f>O819-N819</f>
        <v>50000</v>
      </c>
      <c r="Q819" s="4">
        <f>P819/N819</f>
        <v>1.0752688172043012E-2</v>
      </c>
      <c r="R819" s="2">
        <v>23698</v>
      </c>
      <c r="S819" s="9">
        <f>(N819+R819)/F819</f>
        <v>73026.53125</v>
      </c>
      <c r="T819" s="2">
        <v>73808</v>
      </c>
      <c r="U819" s="5">
        <f>T819-S819</f>
        <v>781.46875</v>
      </c>
      <c r="V819" s="4">
        <f>U819/S819</f>
        <v>1.0701162120445095E-2</v>
      </c>
      <c r="W819" s="22">
        <f>S819*L819</f>
        <v>69357.587935872638</v>
      </c>
      <c r="X819" s="22">
        <f>T819*L819</f>
        <v>70099.794728657434</v>
      </c>
      <c r="Y819" s="22">
        <f>X819-W819</f>
        <v>742.20679278479656</v>
      </c>
      <c r="Z819" s="8">
        <f>Y819/W819</f>
        <v>1.0701162120445046E-2</v>
      </c>
      <c r="AA819" s="2">
        <v>524</v>
      </c>
      <c r="AB819" s="2">
        <v>1894</v>
      </c>
      <c r="AC819" s="2">
        <f>2016-AB819</f>
        <v>122</v>
      </c>
      <c r="AD819" s="2" t="s">
        <v>295</v>
      </c>
    </row>
    <row r="820" spans="1:30" x14ac:dyDescent="0.2">
      <c r="A820">
        <v>14</v>
      </c>
      <c r="B820" s="6" t="s">
        <v>1307</v>
      </c>
      <c r="C820" s="6" t="s">
        <v>22</v>
      </c>
      <c r="D820" s="6" t="s">
        <v>23</v>
      </c>
      <c r="E820" s="6" t="s">
        <v>2767</v>
      </c>
      <c r="F820" s="6">
        <v>65</v>
      </c>
      <c r="G820" s="6">
        <v>70</v>
      </c>
      <c r="H820" s="7">
        <v>42456</v>
      </c>
      <c r="I820" s="7">
        <v>42466</v>
      </c>
      <c r="J820" s="3" t="s">
        <v>2536</v>
      </c>
      <c r="K820" s="17">
        <f>IF(J820="Januar",238.19,IF(J820="Februar",240.59,IF(J820="Mars",245.99,IF(J820="April",250.79,IF(J820="Mai",256.52,IF(J820="Juni",259.83,IF(J820="Juli",265.66,IF(J820="August",272.21,IF(J820="September",275.91,IF(J820="Oktober",281.13,IF(J820="November",284.38,IF(J820="Desember",287.34,0))))))))))))</f>
        <v>250.79</v>
      </c>
      <c r="L820" s="20">
        <f>$K$2/K820</f>
        <v>0.9497587623110969</v>
      </c>
      <c r="M820" s="6">
        <v>10</v>
      </c>
      <c r="N820" s="6">
        <v>3590000</v>
      </c>
      <c r="O820" s="6">
        <v>3770000</v>
      </c>
      <c r="P820" s="6">
        <f>O820-N820</f>
        <v>180000</v>
      </c>
      <c r="Q820" s="8">
        <f>P820/N820</f>
        <v>5.0139275766016712E-2</v>
      </c>
      <c r="R820" s="6">
        <v>207070</v>
      </c>
      <c r="S820" s="9">
        <f>(N820+R820)/F820</f>
        <v>58416.461538461539</v>
      </c>
      <c r="T820" s="6">
        <v>61186</v>
      </c>
      <c r="U820" s="5">
        <f>T820-S820</f>
        <v>2769.538461538461</v>
      </c>
      <c r="V820" s="4">
        <f>U820/S820</f>
        <v>4.7410240000842742E-2</v>
      </c>
      <c r="W820" s="22">
        <f>S820*L820</f>
        <v>55481.546209363027</v>
      </c>
      <c r="X820" s="22">
        <f>T820*L820</f>
        <v>58111.939630766778</v>
      </c>
      <c r="Y820" s="22">
        <f>X820-W820</f>
        <v>2630.3934214037508</v>
      </c>
      <c r="Z820" s="8">
        <f>Y820/W820</f>
        <v>4.741024000084279E-2</v>
      </c>
      <c r="AA820" s="6">
        <v>450</v>
      </c>
      <c r="AB820" s="6">
        <v>1898</v>
      </c>
      <c r="AC820" s="6">
        <f>2016-AB820</f>
        <v>118</v>
      </c>
      <c r="AD820" s="6" t="s">
        <v>25</v>
      </c>
    </row>
    <row r="821" spans="1:30" x14ac:dyDescent="0.2">
      <c r="A821">
        <v>14</v>
      </c>
      <c r="B821" s="6" t="s">
        <v>1445</v>
      </c>
      <c r="C821" s="6" t="s">
        <v>22</v>
      </c>
      <c r="D821" s="6" t="s">
        <v>23</v>
      </c>
      <c r="E821" s="6" t="s">
        <v>2767</v>
      </c>
      <c r="F821" s="6">
        <v>68</v>
      </c>
      <c r="G821" s="6">
        <v>75</v>
      </c>
      <c r="H821" s="7">
        <v>42456</v>
      </c>
      <c r="I821" s="7">
        <v>42466</v>
      </c>
      <c r="J821" s="7" t="s">
        <v>2536</v>
      </c>
      <c r="K821" s="17">
        <f>IF(J821="Januar",238.19,IF(J821="Februar",240.59,IF(J821="Mars",245.99,IF(J821="April",250.79,IF(J821="Mai",256.52,IF(J821="Juni",259.83,IF(J821="Juli",265.66,IF(J821="August",272.21,IF(J821="September",275.91,IF(J821="Oktober",281.13,IF(J821="November",284.38,IF(J821="Desember",287.34,0))))))))))))</f>
        <v>250.79</v>
      </c>
      <c r="L821" s="20">
        <f>$K$2/K821</f>
        <v>0.9497587623110969</v>
      </c>
      <c r="M821" s="6">
        <v>10</v>
      </c>
      <c r="N821" s="6">
        <v>4200000</v>
      </c>
      <c r="O821" s="6">
        <v>4650000</v>
      </c>
      <c r="P821" s="6">
        <f>O821-N821</f>
        <v>450000</v>
      </c>
      <c r="Q821" s="8">
        <f>P821/N821</f>
        <v>0.10714285714285714</v>
      </c>
      <c r="R821" s="6">
        <v>76595</v>
      </c>
      <c r="S821" s="9">
        <f>(N821+R821)/F821</f>
        <v>62891.102941176468</v>
      </c>
      <c r="T821" s="6">
        <v>69509</v>
      </c>
      <c r="U821" s="5">
        <f>T821-S821</f>
        <v>6617.8970588235316</v>
      </c>
      <c r="V821" s="4">
        <f>U821/S821</f>
        <v>0.10522787404465472</v>
      </c>
      <c r="W821" s="22">
        <f>S821*L821</f>
        <v>59731.376089791549</v>
      </c>
      <c r="X821" s="22">
        <f>T821*L821</f>
        <v>66016.78180948204</v>
      </c>
      <c r="Y821" s="22">
        <f>X821-W821</f>
        <v>6285.4057196904905</v>
      </c>
      <c r="Z821" s="8">
        <f>Y821/W821</f>
        <v>0.10522787404465481</v>
      </c>
      <c r="AA821" s="6">
        <v>631</v>
      </c>
      <c r="AB821" s="6">
        <v>1894</v>
      </c>
      <c r="AC821" s="6">
        <f>2016-AB821</f>
        <v>122</v>
      </c>
      <c r="AD821" s="6" t="s">
        <v>364</v>
      </c>
    </row>
    <row r="822" spans="1:30" x14ac:dyDescent="0.2">
      <c r="A822">
        <v>14</v>
      </c>
      <c r="B822" s="2" t="s">
        <v>474</v>
      </c>
      <c r="C822" s="2" t="s">
        <v>22</v>
      </c>
      <c r="D822" s="2" t="s">
        <v>23</v>
      </c>
      <c r="E822" s="6" t="s">
        <v>2767</v>
      </c>
      <c r="F822" s="2">
        <v>71</v>
      </c>
      <c r="G822" s="2">
        <v>78</v>
      </c>
      <c r="H822" s="3">
        <v>42456</v>
      </c>
      <c r="I822" s="3">
        <v>42466</v>
      </c>
      <c r="J822" s="3" t="s">
        <v>2536</v>
      </c>
      <c r="K822" s="17">
        <f>IF(J822="Januar",238.19,IF(J822="Februar",240.59,IF(J822="Mars",245.99,IF(J822="April",250.79,IF(J822="Mai",256.52,IF(J822="Juni",259.83,IF(J822="Juli",265.66,IF(J822="August",272.21,IF(J822="September",275.91,IF(J822="Oktober",281.13,IF(J822="November",284.38,IF(J822="Desember",287.34,0))))))))))))</f>
        <v>250.79</v>
      </c>
      <c r="L822" s="20">
        <f>$K$2/K822</f>
        <v>0.9497587623110969</v>
      </c>
      <c r="M822" s="2">
        <v>10</v>
      </c>
      <c r="N822" s="2">
        <v>6100000</v>
      </c>
      <c r="O822" s="2">
        <v>6600000</v>
      </c>
      <c r="P822" s="2">
        <f>O822-N822</f>
        <v>500000</v>
      </c>
      <c r="Q822" s="4">
        <f>P822/N822</f>
        <v>8.1967213114754092E-2</v>
      </c>
      <c r="R822" s="2"/>
      <c r="S822" s="9">
        <f>(N822+R822)/F822</f>
        <v>85915.492957746479</v>
      </c>
      <c r="T822" s="2">
        <v>92958</v>
      </c>
      <c r="U822" s="5">
        <f>T822-S822</f>
        <v>7042.5070422535209</v>
      </c>
      <c r="V822" s="4">
        <f>U822/S822</f>
        <v>8.197016393442623E-2</v>
      </c>
      <c r="W822" s="22">
        <f>S822*L822</f>
        <v>81598.992254897064</v>
      </c>
      <c r="X822" s="22">
        <f>T822*L822</f>
        <v>88287.675026914949</v>
      </c>
      <c r="Y822" s="22">
        <f>X822-W822</f>
        <v>6688.6827720178844</v>
      </c>
      <c r="Z822" s="8">
        <f>Y822/W822</f>
        <v>8.1970163934426174E-2</v>
      </c>
      <c r="AA822" s="11">
        <v>3321</v>
      </c>
      <c r="AB822" s="2">
        <v>2010</v>
      </c>
      <c r="AC822" s="2">
        <f>2016-AB822</f>
        <v>6</v>
      </c>
      <c r="AD822" s="2" t="s">
        <v>29</v>
      </c>
    </row>
    <row r="823" spans="1:30" x14ac:dyDescent="0.2">
      <c r="A823">
        <v>14</v>
      </c>
      <c r="B823" s="6" t="s">
        <v>1031</v>
      </c>
      <c r="C823" s="6" t="s">
        <v>22</v>
      </c>
      <c r="D823" s="6" t="s">
        <v>23</v>
      </c>
      <c r="E823" s="6" t="s">
        <v>2767</v>
      </c>
      <c r="F823" s="6">
        <v>82</v>
      </c>
      <c r="G823" s="6">
        <v>96</v>
      </c>
      <c r="H823" s="7">
        <v>42456</v>
      </c>
      <c r="I823" s="7">
        <v>42466</v>
      </c>
      <c r="J823" s="3" t="s">
        <v>2536</v>
      </c>
      <c r="K823" s="17">
        <f>IF(J823="Januar",238.19,IF(J823="Februar",240.59,IF(J823="Mars",245.99,IF(J823="April",250.79,IF(J823="Mai",256.52,IF(J823="Juni",259.83,IF(J823="Juli",265.66,IF(J823="August",272.21,IF(J823="September",275.91,IF(J823="Oktober",281.13,IF(J823="November",284.38,IF(J823="Desember",287.34,0))))))))))))</f>
        <v>250.79</v>
      </c>
      <c r="L823" s="20">
        <f>$K$2/K823</f>
        <v>0.9497587623110969</v>
      </c>
      <c r="M823" s="6">
        <v>10</v>
      </c>
      <c r="N823" s="6">
        <v>4900000</v>
      </c>
      <c r="O823" s="6">
        <v>5000000</v>
      </c>
      <c r="P823" s="6">
        <f>O823-N823</f>
        <v>100000</v>
      </c>
      <c r="Q823" s="8">
        <f>P823/N823</f>
        <v>2.0408163265306121E-2</v>
      </c>
      <c r="R823" s="6">
        <v>30472</v>
      </c>
      <c r="S823" s="9">
        <f>(N823+R823)/F823</f>
        <v>60127.707317073167</v>
      </c>
      <c r="T823" s="6">
        <v>61347</v>
      </c>
      <c r="U823" s="5">
        <f>T823-S823</f>
        <v>1219.2926829268326</v>
      </c>
      <c r="V823" s="4">
        <f>U823/S823</f>
        <v>2.0278383083810289E-2</v>
      </c>
      <c r="W823" s="22">
        <f>S823*L823</f>
        <v>57106.816882067295</v>
      </c>
      <c r="X823" s="22">
        <f>T823*L823</f>
        <v>58264.850791498859</v>
      </c>
      <c r="Y823" s="22">
        <f>X823-W823</f>
        <v>1158.0339094315641</v>
      </c>
      <c r="Z823" s="8">
        <f>Y823/W823</f>
        <v>2.0278383083810268E-2</v>
      </c>
      <c r="AA823" s="6">
        <v>376</v>
      </c>
      <c r="AB823" s="6">
        <v>1877</v>
      </c>
      <c r="AC823" s="6">
        <f>2016-AB823</f>
        <v>139</v>
      </c>
      <c r="AD823" s="6" t="s">
        <v>40</v>
      </c>
    </row>
    <row r="824" spans="1:30" x14ac:dyDescent="0.2">
      <c r="A824">
        <v>14</v>
      </c>
      <c r="B824" s="6" t="s">
        <v>2154</v>
      </c>
      <c r="C824" s="6" t="s">
        <v>22</v>
      </c>
      <c r="D824" s="6" t="s">
        <v>23</v>
      </c>
      <c r="E824" s="6" t="s">
        <v>2767</v>
      </c>
      <c r="F824" s="6">
        <v>98</v>
      </c>
      <c r="G824" s="6">
        <v>110</v>
      </c>
      <c r="H824" s="7">
        <v>42456</v>
      </c>
      <c r="I824" s="7">
        <v>42466</v>
      </c>
      <c r="J824" s="3" t="s">
        <v>2536</v>
      </c>
      <c r="K824" s="17">
        <f>IF(J824="Januar",238.19,IF(J824="Februar",240.59,IF(J824="Mars",245.99,IF(J824="April",250.79,IF(J824="Mai",256.52,IF(J824="Juni",259.83,IF(J824="Juli",265.66,IF(J824="August",272.21,IF(J824="September",275.91,IF(J824="Oktober",281.13,IF(J824="November",284.38,IF(J824="Desember",287.34,0))))))))))))</f>
        <v>250.79</v>
      </c>
      <c r="L824" s="20">
        <f>$K$2/K824</f>
        <v>0.9497587623110969</v>
      </c>
      <c r="M824" s="6">
        <v>10</v>
      </c>
      <c r="N824" s="6">
        <v>10500000</v>
      </c>
      <c r="O824" s="6">
        <v>10500000</v>
      </c>
      <c r="P824" s="6">
        <f>O824-N824</f>
        <v>0</v>
      </c>
      <c r="Q824" s="8">
        <f>P824/N824</f>
        <v>0</v>
      </c>
      <c r="R824" s="6"/>
      <c r="S824" s="9">
        <f>(N824+R824)/F824</f>
        <v>107142.85714285714</v>
      </c>
      <c r="T824" s="6">
        <v>107143</v>
      </c>
      <c r="U824" s="5">
        <f>T824-S824</f>
        <v>0.14285714285506401</v>
      </c>
      <c r="V824" s="4">
        <f>U824/S824</f>
        <v>1.3333333333139309E-6</v>
      </c>
      <c r="W824" s="22">
        <f>S824*L824</f>
        <v>101759.86739047467</v>
      </c>
      <c r="X824" s="22">
        <f>T824*L824</f>
        <v>101760.00307029785</v>
      </c>
      <c r="Y824" s="22">
        <f>X824-W824</f>
        <v>0.13567982318636496</v>
      </c>
      <c r="Z824" s="8">
        <f>Y824/W824</f>
        <v>1.333333333324149E-6</v>
      </c>
      <c r="AA824" s="6">
        <v>897</v>
      </c>
      <c r="AB824" s="6">
        <v>2013</v>
      </c>
      <c r="AC824" s="6">
        <f>2016-AB824</f>
        <v>3</v>
      </c>
      <c r="AD824" s="6" t="s">
        <v>127</v>
      </c>
    </row>
    <row r="825" spans="1:30" x14ac:dyDescent="0.2">
      <c r="A825">
        <v>14</v>
      </c>
      <c r="B825" s="2" t="s">
        <v>223</v>
      </c>
      <c r="C825" s="2" t="s">
        <v>22</v>
      </c>
      <c r="D825" s="2" t="s">
        <v>23</v>
      </c>
      <c r="E825" s="6" t="s">
        <v>2767</v>
      </c>
      <c r="F825" s="2">
        <v>33</v>
      </c>
      <c r="G825" s="2">
        <v>37</v>
      </c>
      <c r="H825" s="3">
        <v>42455</v>
      </c>
      <c r="I825" s="3">
        <v>42466</v>
      </c>
      <c r="J825" s="7" t="s">
        <v>2536</v>
      </c>
      <c r="K825" s="17">
        <f>IF(J825="Januar",238.19,IF(J825="Februar",240.59,IF(J825="Mars",245.99,IF(J825="April",250.79,IF(J825="Mai",256.52,IF(J825="Juni",259.83,IF(J825="Juli",265.66,IF(J825="August",272.21,IF(J825="September",275.91,IF(J825="Oktober",281.13,IF(J825="November",284.38,IF(J825="Desember",287.34,0))))))))))))</f>
        <v>250.79</v>
      </c>
      <c r="L825" s="20">
        <f>$K$2/K825</f>
        <v>0.9497587623110969</v>
      </c>
      <c r="M825" s="2">
        <v>11</v>
      </c>
      <c r="N825" s="2">
        <v>2500000</v>
      </c>
      <c r="O825" s="2">
        <v>2560000</v>
      </c>
      <c r="P825" s="2">
        <f>O825-N825</f>
        <v>60000</v>
      </c>
      <c r="Q825" s="4">
        <f>P825/N825</f>
        <v>2.4E-2</v>
      </c>
      <c r="R825" s="2">
        <v>123996</v>
      </c>
      <c r="S825" s="9">
        <f>(N825+R825)/F825</f>
        <v>79515.030303030304</v>
      </c>
      <c r="T825" s="2">
        <v>81333</v>
      </c>
      <c r="U825" s="5">
        <f>T825-S825</f>
        <v>1817.9696969696961</v>
      </c>
      <c r="V825" s="4">
        <f>U825/S825</f>
        <v>2.2863220828080521E-2</v>
      </c>
      <c r="W825" s="22">
        <f>S825*L825</f>
        <v>75520.096765735419</v>
      </c>
      <c r="X825" s="22">
        <f>T825*L825</f>
        <v>77246.729415048438</v>
      </c>
      <c r="Y825" s="22">
        <f>X825-W825</f>
        <v>1726.6326493130182</v>
      </c>
      <c r="Z825" s="8">
        <f>Y825/W825</f>
        <v>2.2863220828080517E-2</v>
      </c>
      <c r="AA825" s="2">
        <v>855</v>
      </c>
      <c r="AB825" s="2">
        <v>1949</v>
      </c>
      <c r="AC825" s="2">
        <f>2016-AB825</f>
        <v>67</v>
      </c>
      <c r="AD825" s="2" t="s">
        <v>108</v>
      </c>
    </row>
    <row r="826" spans="1:30" x14ac:dyDescent="0.2">
      <c r="A826">
        <v>14</v>
      </c>
      <c r="B826" s="2" t="s">
        <v>369</v>
      </c>
      <c r="C826" s="2" t="s">
        <v>22</v>
      </c>
      <c r="D826" s="2" t="s">
        <v>23</v>
      </c>
      <c r="E826" s="6" t="s">
        <v>2767</v>
      </c>
      <c r="F826" s="2">
        <v>39</v>
      </c>
      <c r="G826" s="2">
        <v>45</v>
      </c>
      <c r="H826" s="3">
        <v>42455</v>
      </c>
      <c r="I826" s="3">
        <v>42466</v>
      </c>
      <c r="J826" s="7" t="s">
        <v>2536</v>
      </c>
      <c r="K826" s="17">
        <f>IF(J826="Januar",238.19,IF(J826="Februar",240.59,IF(J826="Mars",245.99,IF(J826="April",250.79,IF(J826="Mai",256.52,IF(J826="Juni",259.83,IF(J826="Juli",265.66,IF(J826="August",272.21,IF(J826="September",275.91,IF(J826="Oktober",281.13,IF(J826="November",284.38,IF(J826="Desember",287.34,0))))))))))))</f>
        <v>250.79</v>
      </c>
      <c r="L826" s="20">
        <f>$K$2/K826</f>
        <v>0.9497587623110969</v>
      </c>
      <c r="M826" s="2">
        <v>11</v>
      </c>
      <c r="N826" s="2">
        <v>2390000</v>
      </c>
      <c r="O826" s="2">
        <v>2500000</v>
      </c>
      <c r="P826" s="2">
        <f>O826-N826</f>
        <v>110000</v>
      </c>
      <c r="Q826" s="4">
        <f>P826/N826</f>
        <v>4.6025104602510462E-2</v>
      </c>
      <c r="R826" s="2"/>
      <c r="S826" s="9">
        <f>(N826+R826)/F826</f>
        <v>61282.051282051281</v>
      </c>
      <c r="T826" s="2">
        <v>64103</v>
      </c>
      <c r="U826" s="5">
        <f>T826-S826</f>
        <v>2820.9487179487187</v>
      </c>
      <c r="V826" s="4">
        <f>U826/S826</f>
        <v>4.6032217573221769E-2</v>
      </c>
      <c r="W826" s="22">
        <f>S826*L826</f>
        <v>58203.165177526193</v>
      </c>
      <c r="X826" s="22">
        <f>T826*L826</f>
        <v>60882.385940428248</v>
      </c>
      <c r="Y826" s="22">
        <f>X826-W826</f>
        <v>2679.2207629020559</v>
      </c>
      <c r="Z826" s="8">
        <f>Y826/W826</f>
        <v>4.6032217573221859E-2</v>
      </c>
      <c r="AA826" s="2">
        <v>268</v>
      </c>
      <c r="AB826" s="2">
        <v>1894</v>
      </c>
      <c r="AC826" s="2">
        <f>2016-AB826</f>
        <v>122</v>
      </c>
      <c r="AD826" s="2" t="s">
        <v>34</v>
      </c>
    </row>
    <row r="827" spans="1:30" x14ac:dyDescent="0.2">
      <c r="A827">
        <v>14</v>
      </c>
      <c r="B827" s="6" t="s">
        <v>1085</v>
      </c>
      <c r="C827" s="6" t="s">
        <v>22</v>
      </c>
      <c r="D827" s="6" t="s">
        <v>23</v>
      </c>
      <c r="E827" s="6" t="s">
        <v>2767</v>
      </c>
      <c r="F827" s="6">
        <v>58</v>
      </c>
      <c r="G827" s="6">
        <v>65</v>
      </c>
      <c r="H827" s="7">
        <v>42455</v>
      </c>
      <c r="I827" s="7">
        <v>42466</v>
      </c>
      <c r="J827" s="3" t="s">
        <v>2536</v>
      </c>
      <c r="K827" s="17">
        <f>IF(J827="Januar",238.19,IF(J827="Februar",240.59,IF(J827="Mars",245.99,IF(J827="April",250.79,IF(J827="Mai",256.52,IF(J827="Juni",259.83,IF(J827="Juli",265.66,IF(J827="August",272.21,IF(J827="September",275.91,IF(J827="Oktober",281.13,IF(J827="November",284.38,IF(J827="Desember",287.34,0))))))))))))</f>
        <v>250.79</v>
      </c>
      <c r="L827" s="20">
        <f>$K$2/K827</f>
        <v>0.9497587623110969</v>
      </c>
      <c r="M827" s="6">
        <v>11</v>
      </c>
      <c r="N827" s="6">
        <v>4300000</v>
      </c>
      <c r="O827" s="6">
        <v>4810000</v>
      </c>
      <c r="P827" s="6">
        <f>O827-N827</f>
        <v>510000</v>
      </c>
      <c r="Q827" s="8">
        <f>P827/N827</f>
        <v>0.1186046511627907</v>
      </c>
      <c r="R827" s="6">
        <v>4586</v>
      </c>
      <c r="S827" s="9">
        <f>(N827+R827)/F827</f>
        <v>74217</v>
      </c>
      <c r="T827" s="6">
        <v>83010</v>
      </c>
      <c r="U827" s="5">
        <f>T827-S827</f>
        <v>8793</v>
      </c>
      <c r="V827" s="4">
        <f>U827/S827</f>
        <v>0.11847689882371963</v>
      </c>
      <c r="W827" s="22">
        <f>S827*L827</f>
        <v>70488.246062442675</v>
      </c>
      <c r="X827" s="22">
        <f>T827*L827</f>
        <v>78839.474859444148</v>
      </c>
      <c r="Y827" s="22">
        <f>X827-W827</f>
        <v>8351.2287970014731</v>
      </c>
      <c r="Z827" s="8">
        <f>Y827/W827</f>
        <v>0.11847689882371962</v>
      </c>
      <c r="AA827" s="6">
        <v>268</v>
      </c>
      <c r="AB827" s="6">
        <v>1899</v>
      </c>
      <c r="AC827" s="6">
        <f>2016-AB827</f>
        <v>117</v>
      </c>
      <c r="AD827" s="6" t="s">
        <v>1086</v>
      </c>
    </row>
    <row r="828" spans="1:30" x14ac:dyDescent="0.2">
      <c r="A828">
        <v>14</v>
      </c>
      <c r="B828" s="2" t="s">
        <v>1190</v>
      </c>
      <c r="C828" s="2" t="s">
        <v>22</v>
      </c>
      <c r="D828" s="2" t="s">
        <v>23</v>
      </c>
      <c r="E828" s="6" t="s">
        <v>2767</v>
      </c>
      <c r="F828" s="2">
        <v>64</v>
      </c>
      <c r="G828" s="2">
        <v>71</v>
      </c>
      <c r="H828" s="3">
        <v>42455</v>
      </c>
      <c r="I828" s="3">
        <v>42466</v>
      </c>
      <c r="J828" s="7" t="s">
        <v>2536</v>
      </c>
      <c r="K828" s="17">
        <f>IF(J828="Januar",238.19,IF(J828="Februar",240.59,IF(J828="Mars",245.99,IF(J828="April",250.79,IF(J828="Mai",256.52,IF(J828="Juni",259.83,IF(J828="Juli",265.66,IF(J828="August",272.21,IF(J828="September",275.91,IF(J828="Oktober",281.13,IF(J828="November",284.38,IF(J828="Desember",287.34,0))))))))))))</f>
        <v>250.79</v>
      </c>
      <c r="L828" s="20">
        <f>$K$2/K828</f>
        <v>0.9497587623110969</v>
      </c>
      <c r="M828" s="2">
        <v>11</v>
      </c>
      <c r="N828" s="2">
        <v>3090000</v>
      </c>
      <c r="O828" s="2">
        <v>3440000</v>
      </c>
      <c r="P828" s="2">
        <f>O828-N828</f>
        <v>350000</v>
      </c>
      <c r="Q828" s="4">
        <f>P828/N828</f>
        <v>0.11326860841423948</v>
      </c>
      <c r="R828" s="2">
        <v>343956</v>
      </c>
      <c r="S828" s="9">
        <f>(N828+R828)/F828</f>
        <v>53655.5625</v>
      </c>
      <c r="T828" s="2">
        <v>59124</v>
      </c>
      <c r="U828" s="5">
        <f>T828-S828</f>
        <v>5468.4375</v>
      </c>
      <c r="V828" s="4">
        <f>U828/S828</f>
        <v>0.10191743866258042</v>
      </c>
      <c r="W828" s="22">
        <f>S828*L828</f>
        <v>50959.840631105704</v>
      </c>
      <c r="X828" s="22">
        <f>T828*L828</f>
        <v>56153.537062881296</v>
      </c>
      <c r="Y828" s="22">
        <f>X828-W828</f>
        <v>5193.6964317755919</v>
      </c>
      <c r="Z828" s="8">
        <f>Y828/W828</f>
        <v>0.10191743866258048</v>
      </c>
      <c r="AA828" s="11">
        <v>1519</v>
      </c>
      <c r="AB828" s="2">
        <v>1991</v>
      </c>
      <c r="AC828" s="2">
        <f>2016-AB828</f>
        <v>25</v>
      </c>
      <c r="AD828" s="2" t="s">
        <v>27</v>
      </c>
    </row>
    <row r="829" spans="1:30" x14ac:dyDescent="0.2">
      <c r="A829">
        <v>14</v>
      </c>
      <c r="B829" s="6" t="s">
        <v>1396</v>
      </c>
      <c r="C829" s="6" t="s">
        <v>22</v>
      </c>
      <c r="D829" s="6" t="s">
        <v>23</v>
      </c>
      <c r="E829" s="6" t="s">
        <v>2767</v>
      </c>
      <c r="F829" s="6">
        <v>67</v>
      </c>
      <c r="G829" s="6">
        <v>74</v>
      </c>
      <c r="H829" s="7">
        <v>42455</v>
      </c>
      <c r="I829" s="7">
        <v>42466</v>
      </c>
      <c r="J829" s="7" t="s">
        <v>2536</v>
      </c>
      <c r="K829" s="17">
        <f>IF(J829="Januar",238.19,IF(J829="Februar",240.59,IF(J829="Mars",245.99,IF(J829="April",250.79,IF(J829="Mai",256.52,IF(J829="Juni",259.83,IF(J829="Juli",265.66,IF(J829="August",272.21,IF(J829="September",275.91,IF(J829="Oktober",281.13,IF(J829="November",284.38,IF(J829="Desember",287.34,0))))))))))))</f>
        <v>250.79</v>
      </c>
      <c r="L829" s="20">
        <f>$K$2/K829</f>
        <v>0.9497587623110969</v>
      </c>
      <c r="M829" s="6">
        <v>11</v>
      </c>
      <c r="N829" s="6">
        <v>3000000</v>
      </c>
      <c r="O829" s="6">
        <v>3350000</v>
      </c>
      <c r="P829" s="6">
        <f>O829-N829</f>
        <v>350000</v>
      </c>
      <c r="Q829" s="8">
        <f>P829/N829</f>
        <v>0.11666666666666667</v>
      </c>
      <c r="R829" s="6">
        <v>88754</v>
      </c>
      <c r="S829" s="9">
        <f>(N829+R829)/F829</f>
        <v>46100.805970149253</v>
      </c>
      <c r="T829" s="6">
        <v>51325</v>
      </c>
      <c r="U829" s="5">
        <f>T829-S829</f>
        <v>5224.194029850747</v>
      </c>
      <c r="V829" s="4">
        <f>U829/S829</f>
        <v>0.11332109970557709</v>
      </c>
      <c r="W829" s="22">
        <f>S829*L829</f>
        <v>43784.644419752978</v>
      </c>
      <c r="X829" s="22">
        <f>T829*L829</f>
        <v>48746.368475617048</v>
      </c>
      <c r="Y829" s="22">
        <f>X829-W829</f>
        <v>4961.7240558640697</v>
      </c>
      <c r="Z829" s="8">
        <f>Y829/W829</f>
        <v>0.11332109970557716</v>
      </c>
      <c r="AA829" s="10">
        <v>7808</v>
      </c>
      <c r="AB829" s="6">
        <v>1956</v>
      </c>
      <c r="AC829" s="6">
        <f>2016-AB829</f>
        <v>60</v>
      </c>
      <c r="AD829" s="6" t="s">
        <v>371</v>
      </c>
    </row>
    <row r="830" spans="1:30" x14ac:dyDescent="0.2">
      <c r="A830">
        <v>14</v>
      </c>
      <c r="B830" s="2" t="s">
        <v>1681</v>
      </c>
      <c r="C830" s="2" t="s">
        <v>22</v>
      </c>
      <c r="D830" s="2" t="s">
        <v>23</v>
      </c>
      <c r="E830" s="6" t="s">
        <v>2767</v>
      </c>
      <c r="F830" s="2">
        <v>75</v>
      </c>
      <c r="G830" s="2">
        <v>83</v>
      </c>
      <c r="H830" s="3">
        <v>42455</v>
      </c>
      <c r="I830" s="3">
        <v>42466</v>
      </c>
      <c r="J830" s="3" t="s">
        <v>2536</v>
      </c>
      <c r="K830" s="17">
        <f>IF(J830="Januar",238.19,IF(J830="Februar",240.59,IF(J830="Mars",245.99,IF(J830="April",250.79,IF(J830="Mai",256.52,IF(J830="Juni",259.83,IF(J830="Juli",265.66,IF(J830="August",272.21,IF(J830="September",275.91,IF(J830="Oktober",281.13,IF(J830="November",284.38,IF(J830="Desember",287.34,0))))))))))))</f>
        <v>250.79</v>
      </c>
      <c r="L830" s="20">
        <f>$K$2/K830</f>
        <v>0.9497587623110969</v>
      </c>
      <c r="M830" s="2">
        <v>11</v>
      </c>
      <c r="N830" s="2">
        <v>4900000</v>
      </c>
      <c r="O830" s="2">
        <v>6100000</v>
      </c>
      <c r="P830" s="2">
        <f>O830-N830</f>
        <v>1200000</v>
      </c>
      <c r="Q830" s="4">
        <f>P830/N830</f>
        <v>0.24489795918367346</v>
      </c>
      <c r="R830" s="2"/>
      <c r="S830" s="9">
        <f>(N830+R830)/F830</f>
        <v>65333.333333333336</v>
      </c>
      <c r="T830" s="2">
        <v>81333</v>
      </c>
      <c r="U830" s="5">
        <f>T830-S830</f>
        <v>15999.666666666664</v>
      </c>
      <c r="V830" s="4">
        <f>U830/S830</f>
        <v>0.24489285714285711</v>
      </c>
      <c r="W830" s="22">
        <f>S830*L830</f>
        <v>62050.905804324997</v>
      </c>
      <c r="X830" s="22">
        <f>T830*L830</f>
        <v>77246.729415048438</v>
      </c>
      <c r="Y830" s="22">
        <f>X830-W830</f>
        <v>15195.823610723441</v>
      </c>
      <c r="Z830" s="8">
        <f>Y830/W830</f>
        <v>0.24489285714285705</v>
      </c>
      <c r="AA830" s="11">
        <v>1517</v>
      </c>
      <c r="AB830" s="2">
        <v>1997</v>
      </c>
      <c r="AC830" s="2">
        <f>2016-AB830</f>
        <v>19</v>
      </c>
      <c r="AD830" s="2" t="s">
        <v>108</v>
      </c>
    </row>
    <row r="831" spans="1:30" x14ac:dyDescent="0.2">
      <c r="A831">
        <v>14</v>
      </c>
      <c r="B831" s="6" t="s">
        <v>668</v>
      </c>
      <c r="C831" s="6" t="s">
        <v>22</v>
      </c>
      <c r="D831" s="6" t="s">
        <v>23</v>
      </c>
      <c r="E831" s="6" t="s">
        <v>2767</v>
      </c>
      <c r="F831" s="6">
        <v>82</v>
      </c>
      <c r="G831" s="6">
        <v>85</v>
      </c>
      <c r="H831" s="7">
        <v>42455</v>
      </c>
      <c r="I831" s="7">
        <v>42466</v>
      </c>
      <c r="J831" s="7" t="s">
        <v>2536</v>
      </c>
      <c r="K831" s="17">
        <f>IF(J831="Januar",238.19,IF(J831="Februar",240.59,IF(J831="Mars",245.99,IF(J831="April",250.79,IF(J831="Mai",256.52,IF(J831="Juni",259.83,IF(J831="Juli",265.66,IF(J831="August",272.21,IF(J831="September",275.91,IF(J831="Oktober",281.13,IF(J831="November",284.38,IF(J831="Desember",287.34,0))))))))))))</f>
        <v>250.79</v>
      </c>
      <c r="L831" s="20">
        <f>$K$2/K831</f>
        <v>0.9497587623110969</v>
      </c>
      <c r="M831" s="6">
        <v>11</v>
      </c>
      <c r="N831" s="6">
        <v>5100000</v>
      </c>
      <c r="O831" s="6">
        <v>5300000</v>
      </c>
      <c r="P831" s="6">
        <f>O831-N831</f>
        <v>200000</v>
      </c>
      <c r="Q831" s="8">
        <f>P831/N831</f>
        <v>3.9215686274509803E-2</v>
      </c>
      <c r="R831" s="6"/>
      <c r="S831" s="9">
        <f>(N831+R831)/F831</f>
        <v>62195.121951219509</v>
      </c>
      <c r="T831" s="6">
        <v>64634</v>
      </c>
      <c r="U831" s="5">
        <f>T831-S831</f>
        <v>2438.8780487804906</v>
      </c>
      <c r="V831" s="4">
        <f>U831/S831</f>
        <v>3.9213333333333378E-2</v>
      </c>
      <c r="W831" s="22">
        <f>S831*L831</f>
        <v>59070.362046177972</v>
      </c>
      <c r="X831" s="22">
        <f>T831*L831</f>
        <v>61386.707843215438</v>
      </c>
      <c r="Y831" s="22">
        <f>X831-W831</f>
        <v>2316.3457970374657</v>
      </c>
      <c r="Z831" s="8">
        <f>Y831/W831</f>
        <v>3.9213333333333447E-2</v>
      </c>
      <c r="AA831" s="10">
        <v>6128</v>
      </c>
      <c r="AB831" s="6">
        <v>2012</v>
      </c>
      <c r="AC831" s="6">
        <f>2016-AB831</f>
        <v>4</v>
      </c>
      <c r="AD831" s="6" t="s">
        <v>123</v>
      </c>
    </row>
    <row r="832" spans="1:30" x14ac:dyDescent="0.2">
      <c r="A832">
        <v>14</v>
      </c>
      <c r="B832" s="2" t="s">
        <v>2102</v>
      </c>
      <c r="C832" s="2" t="s">
        <v>22</v>
      </c>
      <c r="D832" s="2" t="s">
        <v>23</v>
      </c>
      <c r="E832" s="6" t="s">
        <v>2767</v>
      </c>
      <c r="F832" s="2">
        <v>94</v>
      </c>
      <c r="G832" s="2">
        <v>103</v>
      </c>
      <c r="H832" s="3">
        <v>42455</v>
      </c>
      <c r="I832" s="3">
        <v>42466</v>
      </c>
      <c r="J832" s="7" t="s">
        <v>2536</v>
      </c>
      <c r="K832" s="17">
        <f>IF(J832="Januar",238.19,IF(J832="Februar",240.59,IF(J832="Mars",245.99,IF(J832="April",250.79,IF(J832="Mai",256.52,IF(J832="Juni",259.83,IF(J832="Juli",265.66,IF(J832="August",272.21,IF(J832="September",275.91,IF(J832="Oktober",281.13,IF(J832="November",284.38,IF(J832="Desember",287.34,0))))))))))))</f>
        <v>250.79</v>
      </c>
      <c r="L832" s="20">
        <f>$K$2/K832</f>
        <v>0.9497587623110969</v>
      </c>
      <c r="M832" s="2">
        <v>11</v>
      </c>
      <c r="N832" s="2">
        <v>4990000</v>
      </c>
      <c r="O832" s="2">
        <v>6250000</v>
      </c>
      <c r="P832" s="2">
        <f>O832-N832</f>
        <v>1260000</v>
      </c>
      <c r="Q832" s="4">
        <f>P832/N832</f>
        <v>0.25250501002004005</v>
      </c>
      <c r="R832" s="2"/>
      <c r="S832" s="9">
        <f>(N832+R832)/F832</f>
        <v>53085.106382978724</v>
      </c>
      <c r="T832" s="2">
        <v>66489</v>
      </c>
      <c r="U832" s="5">
        <f>T832-S832</f>
        <v>13403.893617021276</v>
      </c>
      <c r="V832" s="4">
        <f>U832/S832</f>
        <v>0.25249819639278559</v>
      </c>
      <c r="W832" s="22">
        <f>S832*L832</f>
        <v>50418.04493545078</v>
      </c>
      <c r="X832" s="22">
        <f>T832*L832</f>
        <v>63148.510347302523</v>
      </c>
      <c r="Y832" s="22">
        <f>X832-W832</f>
        <v>12730.465411851743</v>
      </c>
      <c r="Z832" s="8">
        <f>Y832/W832</f>
        <v>0.25249819639278565</v>
      </c>
      <c r="AA832" s="2">
        <v>355</v>
      </c>
      <c r="AB832" s="2">
        <v>1894</v>
      </c>
      <c r="AC832" s="2">
        <f>2016-AB832</f>
        <v>122</v>
      </c>
      <c r="AD832" s="2" t="s">
        <v>37</v>
      </c>
    </row>
    <row r="833" spans="1:30" x14ac:dyDescent="0.2">
      <c r="A833">
        <v>14</v>
      </c>
      <c r="B833" s="2" t="s">
        <v>2180</v>
      </c>
      <c r="C833" s="2" t="s">
        <v>22</v>
      </c>
      <c r="D833" s="2" t="s">
        <v>23</v>
      </c>
      <c r="E833" s="6" t="s">
        <v>2767</v>
      </c>
      <c r="F833" s="2">
        <v>100</v>
      </c>
      <c r="G833" s="2">
        <v>110</v>
      </c>
      <c r="H833" s="3">
        <v>42455</v>
      </c>
      <c r="I833" s="3">
        <v>42466</v>
      </c>
      <c r="J833" s="7" t="s">
        <v>2536</v>
      </c>
      <c r="K833" s="17">
        <f>IF(J833="Januar",238.19,IF(J833="Februar",240.59,IF(J833="Mars",245.99,IF(J833="April",250.79,IF(J833="Mai",256.52,IF(J833="Juni",259.83,IF(J833="Juli",265.66,IF(J833="August",272.21,IF(J833="September",275.91,IF(J833="Oktober",281.13,IF(J833="November",284.38,IF(J833="Desember",287.34,0))))))))))))</f>
        <v>250.79</v>
      </c>
      <c r="L833" s="20">
        <f>$K$2/K833</f>
        <v>0.9497587623110969</v>
      </c>
      <c r="M833" s="2">
        <v>11</v>
      </c>
      <c r="N833" s="2">
        <v>5700000</v>
      </c>
      <c r="O833" s="2">
        <v>5850000</v>
      </c>
      <c r="P833" s="2">
        <f>O833-N833</f>
        <v>150000</v>
      </c>
      <c r="Q833" s="4">
        <f>P833/N833</f>
        <v>2.6315789473684209E-2</v>
      </c>
      <c r="R833" s="2">
        <v>12964</v>
      </c>
      <c r="S833" s="9">
        <f>(N833+R833)/F833</f>
        <v>57129.64</v>
      </c>
      <c r="T833" s="2">
        <v>58630</v>
      </c>
      <c r="U833" s="5">
        <f>T833-S833</f>
        <v>1500.3600000000006</v>
      </c>
      <c r="V833" s="4">
        <f>U833/S833</f>
        <v>2.6262374487218906E-2</v>
      </c>
      <c r="W833" s="22">
        <f>S833*L833</f>
        <v>54259.376177678532</v>
      </c>
      <c r="X833" s="22">
        <f>T833*L833</f>
        <v>55684.356234299608</v>
      </c>
      <c r="Y833" s="22">
        <f>X833-W833</f>
        <v>1424.9800566210761</v>
      </c>
      <c r="Z833" s="8">
        <f>Y833/W833</f>
        <v>2.6262374487218871E-2</v>
      </c>
      <c r="AA833" s="11">
        <v>6082</v>
      </c>
      <c r="AB833" s="2">
        <v>2001</v>
      </c>
      <c r="AC833" s="2">
        <f>2016-AB833</f>
        <v>15</v>
      </c>
      <c r="AD833" s="2" t="s">
        <v>133</v>
      </c>
    </row>
    <row r="834" spans="1:30" x14ac:dyDescent="0.2">
      <c r="A834">
        <v>14</v>
      </c>
      <c r="B834" s="6" t="s">
        <v>368</v>
      </c>
      <c r="C834" s="6" t="s">
        <v>22</v>
      </c>
      <c r="D834" s="6" t="s">
        <v>23</v>
      </c>
      <c r="E834" s="6" t="s">
        <v>2767</v>
      </c>
      <c r="F834" s="6">
        <v>39</v>
      </c>
      <c r="G834" s="6">
        <v>43</v>
      </c>
      <c r="H834" s="7">
        <v>42454</v>
      </c>
      <c r="I834" s="7">
        <v>42466</v>
      </c>
      <c r="J834" s="3" t="s">
        <v>2536</v>
      </c>
      <c r="K834" s="17">
        <f>IF(J834="Januar",238.19,IF(J834="Februar",240.59,IF(J834="Mars",245.99,IF(J834="April",250.79,IF(J834="Mai",256.52,IF(J834="Juni",259.83,IF(J834="Juli",265.66,IF(J834="August",272.21,IF(J834="September",275.91,IF(J834="Oktober",281.13,IF(J834="November",284.38,IF(J834="Desember",287.34,0))))))))))))</f>
        <v>250.79</v>
      </c>
      <c r="L834" s="20">
        <f>$K$2/K834</f>
        <v>0.9497587623110969</v>
      </c>
      <c r="M834" s="6">
        <v>12</v>
      </c>
      <c r="N834" s="6">
        <v>1900000</v>
      </c>
      <c r="O834" s="6">
        <v>2455000</v>
      </c>
      <c r="P834" s="6">
        <f>O834-N834</f>
        <v>555000</v>
      </c>
      <c r="Q834" s="8">
        <f>P834/N834</f>
        <v>0.29210526315789476</v>
      </c>
      <c r="R834" s="6">
        <v>53418</v>
      </c>
      <c r="S834" s="9">
        <f>(N834+R834)/F834</f>
        <v>50087.641025641024</v>
      </c>
      <c r="T834" s="6">
        <v>64318</v>
      </c>
      <c r="U834" s="9">
        <f>T834-S834</f>
        <v>14230.358974358976</v>
      </c>
      <c r="V834" s="4">
        <f>U834/S834</f>
        <v>0.28410918707619165</v>
      </c>
      <c r="W834" s="22">
        <f>S834*L834</f>
        <v>47571.175947595337</v>
      </c>
      <c r="X834" s="22">
        <f>T834*L834</f>
        <v>61086.584074325132</v>
      </c>
      <c r="Y834" s="22">
        <f>X834-W834</f>
        <v>13515.408126729795</v>
      </c>
      <c r="Z834" s="8">
        <f>Y834/W834</f>
        <v>0.2841091870761917</v>
      </c>
      <c r="AA834" s="10">
        <v>7813</v>
      </c>
      <c r="AB834" s="6">
        <v>1956</v>
      </c>
      <c r="AC834" s="6">
        <f>2016-AB834</f>
        <v>60</v>
      </c>
      <c r="AD834" s="6" t="s">
        <v>209</v>
      </c>
    </row>
    <row r="835" spans="1:30" x14ac:dyDescent="0.2">
      <c r="A835">
        <v>14</v>
      </c>
      <c r="B835" s="2" t="s">
        <v>570</v>
      </c>
      <c r="C835" s="2" t="s">
        <v>22</v>
      </c>
      <c r="D835" s="2" t="s">
        <v>23</v>
      </c>
      <c r="E835" s="6" t="s">
        <v>2767</v>
      </c>
      <c r="F835" s="2">
        <v>46</v>
      </c>
      <c r="G835" s="2">
        <v>51</v>
      </c>
      <c r="H835" s="3">
        <v>42454</v>
      </c>
      <c r="I835" s="3">
        <v>42466</v>
      </c>
      <c r="J835" s="7" t="s">
        <v>2536</v>
      </c>
      <c r="K835" s="17">
        <f>IF(J835="Januar",238.19,IF(J835="Februar",240.59,IF(J835="Mars",245.99,IF(J835="April",250.79,IF(J835="Mai",256.52,IF(J835="Juni",259.83,IF(J835="Juli",265.66,IF(J835="August",272.21,IF(J835="September",275.91,IF(J835="Oktober",281.13,IF(J835="November",284.38,IF(J835="Desember",287.34,0))))))))))))</f>
        <v>250.79</v>
      </c>
      <c r="L835" s="20">
        <f>$K$2/K835</f>
        <v>0.9497587623110969</v>
      </c>
      <c r="M835" s="2">
        <v>12</v>
      </c>
      <c r="N835" s="2">
        <v>3100000</v>
      </c>
      <c r="O835" s="2">
        <v>3470000</v>
      </c>
      <c r="P835" s="2">
        <f>O835-N835</f>
        <v>370000</v>
      </c>
      <c r="Q835" s="4">
        <f>P835/N835</f>
        <v>0.11935483870967742</v>
      </c>
      <c r="R835" s="2"/>
      <c r="S835" s="9">
        <f>(N835+R835)/F835</f>
        <v>67391.304347826081</v>
      </c>
      <c r="T835" s="2">
        <v>75435</v>
      </c>
      <c r="U835" s="5">
        <f>T835-S835</f>
        <v>8043.6956521739194</v>
      </c>
      <c r="V835" s="4">
        <f>U835/S835</f>
        <v>0.11935806451612914</v>
      </c>
      <c r="W835" s="22">
        <f>S835*L835</f>
        <v>64005.481807921744</v>
      </c>
      <c r="X835" s="22">
        <f>T835*L835</f>
        <v>71645.052234937597</v>
      </c>
      <c r="Y835" s="22">
        <f>X835-W835</f>
        <v>7639.5704270158531</v>
      </c>
      <c r="Z835" s="8">
        <f>Y835/W835</f>
        <v>0.11935806451612914</v>
      </c>
      <c r="AA835" s="11">
        <v>18871</v>
      </c>
      <c r="AB835" s="2">
        <v>2006</v>
      </c>
      <c r="AC835" s="2">
        <f>2016-AB835</f>
        <v>10</v>
      </c>
      <c r="AD835" s="2" t="s">
        <v>105</v>
      </c>
    </row>
    <row r="836" spans="1:30" x14ac:dyDescent="0.2">
      <c r="A836">
        <v>14</v>
      </c>
      <c r="B836" s="6" t="s">
        <v>536</v>
      </c>
      <c r="C836" s="6" t="s">
        <v>22</v>
      </c>
      <c r="D836" s="6" t="s">
        <v>23</v>
      </c>
      <c r="E836" s="6" t="s">
        <v>2767</v>
      </c>
      <c r="F836" s="6">
        <v>49</v>
      </c>
      <c r="G836" s="6">
        <v>58</v>
      </c>
      <c r="H836" s="7">
        <v>42454</v>
      </c>
      <c r="I836" s="7">
        <v>42466</v>
      </c>
      <c r="J836" s="3" t="s">
        <v>2536</v>
      </c>
      <c r="K836" s="17">
        <f>IF(J836="Januar",238.19,IF(J836="Februar",240.59,IF(J836="Mars",245.99,IF(J836="April",250.79,IF(J836="Mai",256.52,IF(J836="Juni",259.83,IF(J836="Juli",265.66,IF(J836="August",272.21,IF(J836="September",275.91,IF(J836="Oktober",281.13,IF(J836="November",284.38,IF(J836="Desember",287.34,0))))))))))))</f>
        <v>250.79</v>
      </c>
      <c r="L836" s="20">
        <f>$K$2/K836</f>
        <v>0.9497587623110969</v>
      </c>
      <c r="M836" s="6">
        <v>12</v>
      </c>
      <c r="N836" s="6">
        <v>2550000</v>
      </c>
      <c r="O836" s="6">
        <v>3350000</v>
      </c>
      <c r="P836" s="6">
        <f>O836-N836</f>
        <v>800000</v>
      </c>
      <c r="Q836" s="8">
        <f>P836/N836</f>
        <v>0.31372549019607843</v>
      </c>
      <c r="R836" s="6">
        <v>120515</v>
      </c>
      <c r="S836" s="9">
        <f>(N836+R836)/F836</f>
        <v>54500.306122448979</v>
      </c>
      <c r="T836" s="6">
        <v>70827</v>
      </c>
      <c r="U836" s="5">
        <f>T836-S836</f>
        <v>16326.693877551021</v>
      </c>
      <c r="V836" s="4">
        <f>U836/S836</f>
        <v>0.29957068205945298</v>
      </c>
      <c r="W836" s="22">
        <f>S836*L836</f>
        <v>51762.143288433042</v>
      </c>
      <c r="X836" s="22">
        <f>T836*L836</f>
        <v>67268.563858208057</v>
      </c>
      <c r="Y836" s="22">
        <f>X836-W836</f>
        <v>15506.420569775015</v>
      </c>
      <c r="Z836" s="8">
        <f>Y836/W836</f>
        <v>0.29957068205945281</v>
      </c>
      <c r="AA836" s="6">
        <v>566</v>
      </c>
      <c r="AB836" s="6">
        <v>1915</v>
      </c>
      <c r="AC836" s="6">
        <f>2016-AB836</f>
        <v>101</v>
      </c>
      <c r="AD836" s="6" t="s">
        <v>191</v>
      </c>
    </row>
    <row r="837" spans="1:30" x14ac:dyDescent="0.2">
      <c r="A837">
        <v>14</v>
      </c>
      <c r="B837" s="2" t="s">
        <v>2314</v>
      </c>
      <c r="C837" s="2" t="s">
        <v>22</v>
      </c>
      <c r="D837" s="2" t="s">
        <v>23</v>
      </c>
      <c r="E837" s="6" t="s">
        <v>2767</v>
      </c>
      <c r="F837" s="2">
        <v>113</v>
      </c>
      <c r="G837" s="2">
        <v>128</v>
      </c>
      <c r="H837" s="3">
        <v>42454</v>
      </c>
      <c r="I837" s="3">
        <v>42466</v>
      </c>
      <c r="J837" s="3" t="s">
        <v>2536</v>
      </c>
      <c r="K837" s="17">
        <f>IF(J837="Januar",238.19,IF(J837="Februar",240.59,IF(J837="Mars",245.99,IF(J837="April",250.79,IF(J837="Mai",256.52,IF(J837="Juni",259.83,IF(J837="Juli",265.66,IF(J837="August",272.21,IF(J837="September",275.91,IF(J837="Oktober",281.13,IF(J837="November",284.38,IF(J837="Desember",287.34,0))))))))))))</f>
        <v>250.79</v>
      </c>
      <c r="L837" s="20">
        <f>$K$2/K837</f>
        <v>0.9497587623110969</v>
      </c>
      <c r="M837" s="2">
        <v>12</v>
      </c>
      <c r="N837" s="2">
        <v>6490000</v>
      </c>
      <c r="O837" s="2">
        <v>6500000</v>
      </c>
      <c r="P837" s="2">
        <f>O837-N837</f>
        <v>10000</v>
      </c>
      <c r="Q837" s="4">
        <f>P837/N837</f>
        <v>1.5408320493066256E-3</v>
      </c>
      <c r="R837" s="2"/>
      <c r="S837" s="9">
        <f>(N837+R837)/F837</f>
        <v>57433.628318584073</v>
      </c>
      <c r="T837" s="2">
        <v>57522</v>
      </c>
      <c r="U837" s="5">
        <f>T837-S837</f>
        <v>88.371681415927014</v>
      </c>
      <c r="V837" s="4">
        <f>U837/S837</f>
        <v>1.5386748844375582E-3</v>
      </c>
      <c r="W837" s="22">
        <f>S837*L837</f>
        <v>54548.091746893973</v>
      </c>
      <c r="X837" s="22">
        <f>T837*L837</f>
        <v>54632.023525658915</v>
      </c>
      <c r="Y837" s="22">
        <f>X837-W837</f>
        <v>83.931778764941555</v>
      </c>
      <c r="Z837" s="8">
        <f>Y837/W837</f>
        <v>1.538674884437561E-3</v>
      </c>
      <c r="AA837" s="11">
        <v>21166</v>
      </c>
      <c r="AB837" s="2">
        <v>1980</v>
      </c>
      <c r="AC837" s="2">
        <f>2016-AB837</f>
        <v>36</v>
      </c>
      <c r="AD837" s="2" t="s">
        <v>37</v>
      </c>
    </row>
    <row r="838" spans="1:30" x14ac:dyDescent="0.2">
      <c r="A838">
        <v>14</v>
      </c>
      <c r="B838" s="2" t="s">
        <v>131</v>
      </c>
      <c r="C838" s="2" t="s">
        <v>22</v>
      </c>
      <c r="D838" s="2" t="s">
        <v>23</v>
      </c>
      <c r="E838" s="6" t="s">
        <v>2767</v>
      </c>
      <c r="F838" s="2">
        <v>28</v>
      </c>
      <c r="G838" s="2">
        <v>32</v>
      </c>
      <c r="H838" s="3">
        <v>42453</v>
      </c>
      <c r="I838" s="3">
        <v>42466</v>
      </c>
      <c r="J838" s="3" t="s">
        <v>2536</v>
      </c>
      <c r="K838" s="17">
        <f>IF(J838="Januar",238.19,IF(J838="Februar",240.59,IF(J838="Mars",245.99,IF(J838="April",250.79,IF(J838="Mai",256.52,IF(J838="Juni",259.83,IF(J838="Juli",265.66,IF(J838="August",272.21,IF(J838="September",275.91,IF(J838="Oktober",281.13,IF(J838="November",284.38,IF(J838="Desember",287.34,0))))))))))))</f>
        <v>250.79</v>
      </c>
      <c r="L838" s="20">
        <f>$K$2/K838</f>
        <v>0.9497587623110969</v>
      </c>
      <c r="M838" s="2">
        <v>13</v>
      </c>
      <c r="N838" s="2">
        <v>2000000</v>
      </c>
      <c r="O838" s="2">
        <v>2210000</v>
      </c>
      <c r="P838" s="2">
        <f>O838-N838</f>
        <v>210000</v>
      </c>
      <c r="Q838" s="4">
        <f>P838/N838</f>
        <v>0.105</v>
      </c>
      <c r="R838" s="2">
        <v>9558</v>
      </c>
      <c r="S838" s="9">
        <f>(N838+R838)/F838</f>
        <v>71769.928571428565</v>
      </c>
      <c r="T838" s="2">
        <v>79270</v>
      </c>
      <c r="U838" s="5">
        <f>T838-S838</f>
        <v>7500.0714285714348</v>
      </c>
      <c r="V838" s="4">
        <f>U838/S838</f>
        <v>0.10450158691612792</v>
      </c>
      <c r="W838" s="22">
        <f>S838*L838</f>
        <v>68164.118531155822</v>
      </c>
      <c r="X838" s="22">
        <f>T838*L838</f>
        <v>75287.377088400652</v>
      </c>
      <c r="Y838" s="22">
        <f>X838-W838</f>
        <v>7123.2585572448297</v>
      </c>
      <c r="Z838" s="8">
        <f>Y838/W838</f>
        <v>0.10450158691612797</v>
      </c>
      <c r="AA838" s="11">
        <v>4087</v>
      </c>
      <c r="AB838" s="2">
        <v>1962</v>
      </c>
      <c r="AC838" s="2">
        <f>2016-AB838</f>
        <v>54</v>
      </c>
      <c r="AD838" s="2" t="s">
        <v>133</v>
      </c>
    </row>
    <row r="839" spans="1:30" x14ac:dyDescent="0.2">
      <c r="A839">
        <v>14</v>
      </c>
      <c r="B839" s="2" t="s">
        <v>330</v>
      </c>
      <c r="C839" s="2" t="s">
        <v>22</v>
      </c>
      <c r="D839" s="2" t="s">
        <v>23</v>
      </c>
      <c r="E839" s="6" t="s">
        <v>2767</v>
      </c>
      <c r="F839" s="2">
        <v>40</v>
      </c>
      <c r="G839" s="2">
        <v>45</v>
      </c>
      <c r="H839" s="3">
        <v>42453</v>
      </c>
      <c r="I839" s="3">
        <v>42466</v>
      </c>
      <c r="J839" s="3" t="s">
        <v>2536</v>
      </c>
      <c r="K839" s="17">
        <f>IF(J839="Januar",238.19,IF(J839="Februar",240.59,IF(J839="Mars",245.99,IF(J839="April",250.79,IF(J839="Mai",256.52,IF(J839="Juni",259.83,IF(J839="Juli",265.66,IF(J839="August",272.21,IF(J839="September",275.91,IF(J839="Oktober",281.13,IF(J839="November",284.38,IF(J839="Desember",287.34,0))))))))))))</f>
        <v>250.79</v>
      </c>
      <c r="L839" s="20">
        <f>$K$2/K839</f>
        <v>0.9497587623110969</v>
      </c>
      <c r="M839" s="2">
        <v>13</v>
      </c>
      <c r="N839" s="2">
        <v>2990000</v>
      </c>
      <c r="O839" s="2">
        <v>3525000</v>
      </c>
      <c r="P839" s="2">
        <f>O839-N839</f>
        <v>535000</v>
      </c>
      <c r="Q839" s="4">
        <f>P839/N839</f>
        <v>0.17892976588628762</v>
      </c>
      <c r="R839" s="2"/>
      <c r="S839" s="9">
        <f>(N839+R839)/F839</f>
        <v>74750</v>
      </c>
      <c r="T839" s="2">
        <v>88125</v>
      </c>
      <c r="U839" s="5">
        <f>T839-S839</f>
        <v>13375</v>
      </c>
      <c r="V839" s="4">
        <f>U839/S839</f>
        <v>0.17892976588628762</v>
      </c>
      <c r="W839" s="22">
        <f>S839*L839</f>
        <v>70994.467482754495</v>
      </c>
      <c r="X839" s="22">
        <f>T839*L839</f>
        <v>83697.490928665415</v>
      </c>
      <c r="Y839" s="22">
        <f>X839-W839</f>
        <v>12703.02344591092</v>
      </c>
      <c r="Z839" s="8">
        <f>Y839/W839</f>
        <v>0.17892976588628759</v>
      </c>
      <c r="AA839" s="2">
        <v>521</v>
      </c>
      <c r="AB839" s="2">
        <v>2007</v>
      </c>
      <c r="AC839" s="2">
        <f>2016-AB839</f>
        <v>9</v>
      </c>
      <c r="AD839" s="2" t="s">
        <v>37</v>
      </c>
    </row>
    <row r="840" spans="1:30" x14ac:dyDescent="0.2">
      <c r="A840">
        <v>14</v>
      </c>
      <c r="B840" s="6" t="s">
        <v>1397</v>
      </c>
      <c r="C840" s="6" t="s">
        <v>22</v>
      </c>
      <c r="D840" s="6" t="s">
        <v>23</v>
      </c>
      <c r="E840" s="6" t="s">
        <v>2767</v>
      </c>
      <c r="F840" s="6">
        <v>67</v>
      </c>
      <c r="G840" s="6"/>
      <c r="H840" s="7">
        <v>42453</v>
      </c>
      <c r="I840" s="7">
        <v>42466</v>
      </c>
      <c r="J840" s="3" t="s">
        <v>2536</v>
      </c>
      <c r="K840" s="17">
        <f>IF(J840="Januar",238.19,IF(J840="Februar",240.59,IF(J840="Mars",245.99,IF(J840="April",250.79,IF(J840="Mai",256.52,IF(J840="Juni",259.83,IF(J840="Juli",265.66,IF(J840="August",272.21,IF(J840="September",275.91,IF(J840="Oktober",281.13,IF(J840="November",284.38,IF(J840="Desember",287.34,0))))))))))))</f>
        <v>250.79</v>
      </c>
      <c r="L840" s="20">
        <f>$K$2/K840</f>
        <v>0.9497587623110969</v>
      </c>
      <c r="M840" s="6">
        <v>13</v>
      </c>
      <c r="N840" s="6">
        <v>3100000</v>
      </c>
      <c r="O840" s="6">
        <v>3250000</v>
      </c>
      <c r="P840" s="6">
        <f>O840-N840</f>
        <v>150000</v>
      </c>
      <c r="Q840" s="8">
        <f>P840/N840</f>
        <v>4.8387096774193547E-2</v>
      </c>
      <c r="R840" s="6">
        <v>87986</v>
      </c>
      <c r="S840" s="9">
        <f>(N840+R840)/F840</f>
        <v>47581.880597014926</v>
      </c>
      <c r="T840" s="6">
        <v>49821</v>
      </c>
      <c r="U840" s="5">
        <f>T840-S840</f>
        <v>2239.119402985074</v>
      </c>
      <c r="V840" s="4">
        <f>U840/S840</f>
        <v>4.7058236767664588E-2</v>
      </c>
      <c r="W840" s="22">
        <f>S840*L840</f>
        <v>45191.30802425529</v>
      </c>
      <c r="X840" s="22">
        <f>T840*L840</f>
        <v>47317.93129710116</v>
      </c>
      <c r="Y840" s="22">
        <f>X840-W840</f>
        <v>2126.6232728458708</v>
      </c>
      <c r="Z840" s="8">
        <f>Y840/W840</f>
        <v>4.7058236767664692E-2</v>
      </c>
      <c r="AA840" s="10">
        <v>7808</v>
      </c>
      <c r="AB840" s="6">
        <v>1956</v>
      </c>
      <c r="AC840" s="6">
        <f>2016-AB840</f>
        <v>60</v>
      </c>
      <c r="AD840" s="6" t="s">
        <v>371</v>
      </c>
    </row>
    <row r="841" spans="1:30" x14ac:dyDescent="0.2">
      <c r="A841">
        <v>14</v>
      </c>
      <c r="B841" s="6" t="s">
        <v>1872</v>
      </c>
      <c r="C841" s="6" t="s">
        <v>22</v>
      </c>
      <c r="D841" s="6" t="s">
        <v>23</v>
      </c>
      <c r="E841" s="6" t="s">
        <v>2767</v>
      </c>
      <c r="F841" s="6">
        <v>81</v>
      </c>
      <c r="G841" s="6">
        <v>93</v>
      </c>
      <c r="H841" s="7">
        <v>42452</v>
      </c>
      <c r="I841" s="7">
        <v>42466</v>
      </c>
      <c r="J841" s="7" t="s">
        <v>2536</v>
      </c>
      <c r="K841" s="17">
        <f>IF(J841="Januar",238.19,IF(J841="Februar",240.59,IF(J841="Mars",245.99,IF(J841="April",250.79,IF(J841="Mai",256.52,IF(J841="Juni",259.83,IF(J841="Juli",265.66,IF(J841="August",272.21,IF(J841="September",275.91,IF(J841="Oktober",281.13,IF(J841="November",284.38,IF(J841="Desember",287.34,0))))))))))))</f>
        <v>250.79</v>
      </c>
      <c r="L841" s="20">
        <f>$K$2/K841</f>
        <v>0.9497587623110969</v>
      </c>
      <c r="M841" s="6">
        <v>14</v>
      </c>
      <c r="N841" s="6">
        <v>5000000</v>
      </c>
      <c r="O841" s="6">
        <v>5300000</v>
      </c>
      <c r="P841" s="6">
        <f>O841-N841</f>
        <v>300000</v>
      </c>
      <c r="Q841" s="8">
        <f>P841/N841</f>
        <v>0.06</v>
      </c>
      <c r="R841" s="6"/>
      <c r="S841" s="9">
        <f>(N841+R841)/F841</f>
        <v>61728.395061728392</v>
      </c>
      <c r="T841" s="6">
        <v>65432</v>
      </c>
      <c r="U841" s="5">
        <f>T841-S841</f>
        <v>3703.6049382716083</v>
      </c>
      <c r="V841" s="4">
        <f>U841/S841</f>
        <v>5.9998400000000056E-2</v>
      </c>
      <c r="W841" s="22">
        <f>S841*L841</f>
        <v>58627.084093277583</v>
      </c>
      <c r="X841" s="22">
        <f>T841*L841</f>
        <v>62144.615335539689</v>
      </c>
      <c r="Y841" s="22">
        <f>X841-W841</f>
        <v>3517.5312422621064</v>
      </c>
      <c r="Z841" s="8">
        <f>Y841/W841</f>
        <v>5.9998400000000014E-2</v>
      </c>
      <c r="AA841" s="10">
        <v>2811</v>
      </c>
      <c r="AB841" s="6">
        <v>2012</v>
      </c>
      <c r="AC841" s="6">
        <f>2016-AB841</f>
        <v>4</v>
      </c>
      <c r="AD841" s="6" t="s">
        <v>426</v>
      </c>
    </row>
    <row r="842" spans="1:30" x14ac:dyDescent="0.2">
      <c r="A842">
        <v>14</v>
      </c>
      <c r="B842" s="6" t="s">
        <v>2090</v>
      </c>
      <c r="C842" s="6" t="s">
        <v>22</v>
      </c>
      <c r="D842" s="6" t="s">
        <v>23</v>
      </c>
      <c r="E842" s="6" t="s">
        <v>2767</v>
      </c>
      <c r="F842" s="6">
        <v>93</v>
      </c>
      <c r="G842" s="6">
        <v>105</v>
      </c>
      <c r="H842" s="7">
        <v>42452</v>
      </c>
      <c r="I842" s="7">
        <v>42466</v>
      </c>
      <c r="J842" s="3" t="s">
        <v>2536</v>
      </c>
      <c r="K842" s="17">
        <f>IF(J842="Januar",238.19,IF(J842="Februar",240.59,IF(J842="Mars",245.99,IF(J842="April",250.79,IF(J842="Mai",256.52,IF(J842="Juni",259.83,IF(J842="Juli",265.66,IF(J842="August",272.21,IF(J842="September",275.91,IF(J842="Oktober",281.13,IF(J842="November",284.38,IF(J842="Desember",287.34,0))))))))))))</f>
        <v>250.79</v>
      </c>
      <c r="L842" s="20">
        <f>$K$2/K842</f>
        <v>0.9497587623110969</v>
      </c>
      <c r="M842" s="6">
        <v>14</v>
      </c>
      <c r="N842" s="6">
        <v>4500000</v>
      </c>
      <c r="O842" s="6">
        <v>4525000</v>
      </c>
      <c r="P842" s="6">
        <f>O842-N842</f>
        <v>25000</v>
      </c>
      <c r="Q842" s="8">
        <f>P842/N842</f>
        <v>5.5555555555555558E-3</v>
      </c>
      <c r="R842" s="6"/>
      <c r="S842" s="9">
        <f>(N842+R842)/F842</f>
        <v>48387.096774193546</v>
      </c>
      <c r="T842" s="6">
        <v>48656</v>
      </c>
      <c r="U842" s="5">
        <f>T842-S842</f>
        <v>268.90322580645443</v>
      </c>
      <c r="V842" s="4">
        <f>U842/S842</f>
        <v>5.5573333333333915E-3</v>
      </c>
      <c r="W842" s="22">
        <f>S842*L842</f>
        <v>45956.069144085333</v>
      </c>
      <c r="X842" s="22">
        <f>T842*L842</f>
        <v>46211.462339008729</v>
      </c>
      <c r="Y842" s="22">
        <f>X842-W842</f>
        <v>255.39319492339564</v>
      </c>
      <c r="Z842" s="8">
        <f>Y842/W842</f>
        <v>5.5573333333333065E-3</v>
      </c>
      <c r="AA842" s="10">
        <v>9907</v>
      </c>
      <c r="AB842" s="6">
        <v>1985</v>
      </c>
      <c r="AC842" s="6">
        <f>2016-AB842</f>
        <v>31</v>
      </c>
      <c r="AD842" s="6" t="s">
        <v>96</v>
      </c>
    </row>
    <row r="843" spans="1:30" x14ac:dyDescent="0.2">
      <c r="A843">
        <v>14</v>
      </c>
      <c r="B843" s="2" t="s">
        <v>1653</v>
      </c>
      <c r="C843" s="2" t="s">
        <v>22</v>
      </c>
      <c r="D843" s="2" t="s">
        <v>23</v>
      </c>
      <c r="E843" s="6" t="s">
        <v>2767</v>
      </c>
      <c r="F843" s="2">
        <v>74</v>
      </c>
      <c r="G843" s="2">
        <v>81</v>
      </c>
      <c r="H843" s="3">
        <v>42451</v>
      </c>
      <c r="I843" s="3">
        <v>42466</v>
      </c>
      <c r="J843" s="7" t="s">
        <v>2536</v>
      </c>
      <c r="K843" s="17">
        <f>IF(J843="Januar",238.19,IF(J843="Februar",240.59,IF(J843="Mars",245.99,IF(J843="April",250.79,IF(J843="Mai",256.52,IF(J843="Juni",259.83,IF(J843="Juli",265.66,IF(J843="August",272.21,IF(J843="September",275.91,IF(J843="Oktober",281.13,IF(J843="November",284.38,IF(J843="Desember",287.34,0))))))))))))</f>
        <v>250.79</v>
      </c>
      <c r="L843" s="20">
        <f>$K$2/K843</f>
        <v>0.9497587623110969</v>
      </c>
      <c r="M843" s="2">
        <v>15</v>
      </c>
      <c r="N843" s="2">
        <v>3990000</v>
      </c>
      <c r="O843" s="2">
        <v>4000000</v>
      </c>
      <c r="P843" s="2">
        <f>O843-N843</f>
        <v>10000</v>
      </c>
      <c r="Q843" s="4">
        <f>P843/N843</f>
        <v>2.5062656641604009E-3</v>
      </c>
      <c r="R843" s="2">
        <v>101400</v>
      </c>
      <c r="S843" s="9">
        <f>(N843+R843)/F843</f>
        <v>55289.189189189186</v>
      </c>
      <c r="T843" s="2">
        <v>55424</v>
      </c>
      <c r="U843" s="5">
        <f>T843-S843</f>
        <v>134.81081081081356</v>
      </c>
      <c r="V843" s="4">
        <f>U843/S843</f>
        <v>2.4382851835558009E-3</v>
      </c>
      <c r="W843" s="22">
        <f>S843*L843</f>
        <v>52511.3918935084</v>
      </c>
      <c r="X843" s="22">
        <f>T843*L843</f>
        <v>52639.429642330237</v>
      </c>
      <c r="Y843" s="22">
        <f>X843-W843</f>
        <v>128.03774882183643</v>
      </c>
      <c r="Z843" s="8">
        <f>Y843/W843</f>
        <v>2.4382851835558525E-3</v>
      </c>
      <c r="AA843" s="2">
        <v>854</v>
      </c>
      <c r="AB843" s="2">
        <v>1988</v>
      </c>
      <c r="AC843" s="2">
        <f>2016-AB843</f>
        <v>28</v>
      </c>
      <c r="AD843" s="2" t="s">
        <v>181</v>
      </c>
    </row>
    <row r="844" spans="1:30" x14ac:dyDescent="0.2">
      <c r="A844">
        <v>14</v>
      </c>
      <c r="B844" s="2" t="s">
        <v>1041</v>
      </c>
      <c r="C844" s="2" t="s">
        <v>22</v>
      </c>
      <c r="D844" s="2" t="s">
        <v>23</v>
      </c>
      <c r="E844" s="6" t="s">
        <v>2767</v>
      </c>
      <c r="F844" s="2">
        <v>57</v>
      </c>
      <c r="G844" s="2">
        <v>66</v>
      </c>
      <c r="H844" s="3">
        <v>42449</v>
      </c>
      <c r="I844" s="3">
        <v>42466</v>
      </c>
      <c r="J844" s="7" t="s">
        <v>2536</v>
      </c>
      <c r="K844" s="17">
        <f>IF(J844="Januar",238.19,IF(J844="Februar",240.59,IF(J844="Mars",245.99,IF(J844="April",250.79,IF(J844="Mai",256.52,IF(J844="Juni",259.83,IF(J844="Juli",265.66,IF(J844="August",272.21,IF(J844="September",275.91,IF(J844="Oktober",281.13,IF(J844="November",284.38,IF(J844="Desember",287.34,0))))))))))))</f>
        <v>250.79</v>
      </c>
      <c r="L844" s="20">
        <f>$K$2/K844</f>
        <v>0.9497587623110969</v>
      </c>
      <c r="M844" s="2">
        <v>17</v>
      </c>
      <c r="N844" s="2">
        <v>3400000</v>
      </c>
      <c r="O844" s="2">
        <v>3300000</v>
      </c>
      <c r="P844" s="2">
        <f>O844-N844</f>
        <v>-100000</v>
      </c>
      <c r="Q844" s="4">
        <f>P844/N844</f>
        <v>-2.9411764705882353E-2</v>
      </c>
      <c r="R844" s="2">
        <v>29158</v>
      </c>
      <c r="S844" s="9">
        <f>(N844+R844)/F844</f>
        <v>60160.666666666664</v>
      </c>
      <c r="T844" s="2">
        <v>58406</v>
      </c>
      <c r="U844" s="5">
        <f>T844-S844</f>
        <v>-1754.6666666666642</v>
      </c>
      <c r="V844" s="4">
        <f>U844/S844</f>
        <v>-2.916634345807334E-2</v>
      </c>
      <c r="W844" s="22">
        <f>S844*L844</f>
        <v>57138.120313143794</v>
      </c>
      <c r="X844" s="22">
        <f>T844*L844</f>
        <v>55471.610271541926</v>
      </c>
      <c r="Y844" s="22">
        <f>X844-W844</f>
        <v>-1666.5100416018686</v>
      </c>
      <c r="Z844" s="8">
        <f>Y844/W844</f>
        <v>-2.9166343458073334E-2</v>
      </c>
      <c r="AA844" s="2">
        <v>466</v>
      </c>
      <c r="AB844" s="2">
        <v>1892</v>
      </c>
      <c r="AC844" s="2">
        <f>2016-AB844</f>
        <v>124</v>
      </c>
      <c r="AD844" s="2" t="s">
        <v>37</v>
      </c>
    </row>
    <row r="845" spans="1:30" x14ac:dyDescent="0.2">
      <c r="A845">
        <v>14</v>
      </c>
      <c r="B845" s="6" t="s">
        <v>568</v>
      </c>
      <c r="C845" s="6" t="s">
        <v>22</v>
      </c>
      <c r="D845" s="6" t="s">
        <v>23</v>
      </c>
      <c r="E845" s="6" t="s">
        <v>2767</v>
      </c>
      <c r="F845" s="6">
        <v>46</v>
      </c>
      <c r="G845" s="6">
        <v>51</v>
      </c>
      <c r="H845" s="7">
        <v>42454</v>
      </c>
      <c r="I845" s="7">
        <v>42467</v>
      </c>
      <c r="J845" s="7" t="s">
        <v>2536</v>
      </c>
      <c r="K845" s="17">
        <f>IF(J845="Januar",238.19,IF(J845="Februar",240.59,IF(J845="Mars",245.99,IF(J845="April",250.79,IF(J845="Mai",256.52,IF(J845="Juni",259.83,IF(J845="Juli",265.66,IF(J845="August",272.21,IF(J845="September",275.91,IF(J845="Oktober",281.13,IF(J845="November",284.38,IF(J845="Desember",287.34,0))))))))))))</f>
        <v>250.79</v>
      </c>
      <c r="L845" s="20">
        <f>$K$2/K845</f>
        <v>0.9497587623110969</v>
      </c>
      <c r="M845" s="6">
        <v>13</v>
      </c>
      <c r="N845" s="6">
        <v>2280000</v>
      </c>
      <c r="O845" s="6">
        <v>2290000</v>
      </c>
      <c r="P845" s="6">
        <f>O845-N845</f>
        <v>10000</v>
      </c>
      <c r="Q845" s="8">
        <f>P845/N845</f>
        <v>4.3859649122807015E-3</v>
      </c>
      <c r="R845" s="6">
        <v>33236</v>
      </c>
      <c r="S845" s="9">
        <f>(N845+R845)/F845</f>
        <v>50287.739130434784</v>
      </c>
      <c r="T845" s="6">
        <v>50505</v>
      </c>
      <c r="U845" s="5">
        <f>T845-S845</f>
        <v>217.26086956521613</v>
      </c>
      <c r="V845" s="4">
        <f>U845/S845</f>
        <v>4.3203546892750851E-3</v>
      </c>
      <c r="W845" s="22">
        <f>S845*L845</f>
        <v>47761.220875945059</v>
      </c>
      <c r="X845" s="22">
        <f>T845*L845</f>
        <v>47967.566290521951</v>
      </c>
      <c r="Y845" s="22">
        <f>X845-W845</f>
        <v>206.34541457689193</v>
      </c>
      <c r="Z845" s="8">
        <f>Y845/W845</f>
        <v>4.3203546892750765E-3</v>
      </c>
      <c r="AA845" s="6">
        <v>656</v>
      </c>
      <c r="AB845" s="6">
        <v>1937</v>
      </c>
      <c r="AC845" s="6">
        <f>2016-AB845</f>
        <v>79</v>
      </c>
      <c r="AD845" s="6" t="s">
        <v>569</v>
      </c>
    </row>
    <row r="846" spans="1:30" x14ac:dyDescent="0.2">
      <c r="A846">
        <v>14</v>
      </c>
      <c r="B846" s="2" t="s">
        <v>1873</v>
      </c>
      <c r="C846" s="2" t="s">
        <v>22</v>
      </c>
      <c r="D846" s="2" t="s">
        <v>23</v>
      </c>
      <c r="E846" s="6" t="s">
        <v>2767</v>
      </c>
      <c r="F846" s="2">
        <v>81</v>
      </c>
      <c r="G846" s="2">
        <v>89</v>
      </c>
      <c r="H846" s="3">
        <v>42454</v>
      </c>
      <c r="I846" s="3">
        <v>42467</v>
      </c>
      <c r="J846" s="7" t="s">
        <v>2536</v>
      </c>
      <c r="K846" s="17">
        <f>IF(J846="Januar",238.19,IF(J846="Februar",240.59,IF(J846="Mars",245.99,IF(J846="April",250.79,IF(J846="Mai",256.52,IF(J846="Juni",259.83,IF(J846="Juli",265.66,IF(J846="August",272.21,IF(J846="September",275.91,IF(J846="Oktober",281.13,IF(J846="November",284.38,IF(J846="Desember",287.34,0))))))))))))</f>
        <v>250.79</v>
      </c>
      <c r="L846" s="20">
        <f>$K$2/K846</f>
        <v>0.9497587623110969</v>
      </c>
      <c r="M846" s="2">
        <v>13</v>
      </c>
      <c r="N846" s="2">
        <v>5350000</v>
      </c>
      <c r="O846" s="2">
        <v>5400000</v>
      </c>
      <c r="P846" s="2">
        <f>O846-N846</f>
        <v>50000</v>
      </c>
      <c r="Q846" s="4">
        <f>P846/N846</f>
        <v>9.3457943925233638E-3</v>
      </c>
      <c r="R846" s="2"/>
      <c r="S846" s="9">
        <f>(N846+R846)/F846</f>
        <v>66049.382716049382</v>
      </c>
      <c r="T846" s="2">
        <v>66667</v>
      </c>
      <c r="U846" s="5">
        <f>T846-S846</f>
        <v>617.617283950618</v>
      </c>
      <c r="V846" s="4">
        <f>U846/S846</f>
        <v>9.3508411214953385E-3</v>
      </c>
      <c r="W846" s="22">
        <f>S846*L846</f>
        <v>62730.979979807016</v>
      </c>
      <c r="X846" s="22">
        <f>T846*L846</f>
        <v>63317.567406993898</v>
      </c>
      <c r="Y846" s="22">
        <f>X846-W846</f>
        <v>586.58742718688154</v>
      </c>
      <c r="Z846" s="8">
        <f>Y846/W846</f>
        <v>9.3508411214953593E-3</v>
      </c>
      <c r="AA846" s="2">
        <v>599</v>
      </c>
      <c r="AB846" s="2">
        <v>1896</v>
      </c>
      <c r="AC846" s="2">
        <f>2016-AB846</f>
        <v>120</v>
      </c>
      <c r="AD846" s="2" t="s">
        <v>25</v>
      </c>
    </row>
    <row r="847" spans="1:30" x14ac:dyDescent="0.2">
      <c r="A847">
        <v>14</v>
      </c>
      <c r="B847" s="2" t="s">
        <v>2103</v>
      </c>
      <c r="C847" s="2" t="s">
        <v>22</v>
      </c>
      <c r="D847" s="2" t="s">
        <v>23</v>
      </c>
      <c r="E847" s="6" t="s">
        <v>2767</v>
      </c>
      <c r="F847" s="2">
        <v>94</v>
      </c>
      <c r="G847" s="2">
        <v>103</v>
      </c>
      <c r="H847" s="3">
        <v>42454</v>
      </c>
      <c r="I847" s="3">
        <v>42467</v>
      </c>
      <c r="J847" s="7" t="s">
        <v>2536</v>
      </c>
      <c r="K847" s="17">
        <f>IF(J847="Januar",238.19,IF(J847="Februar",240.59,IF(J847="Mars",245.99,IF(J847="April",250.79,IF(J847="Mai",256.52,IF(J847="Juni",259.83,IF(J847="Juli",265.66,IF(J847="August",272.21,IF(J847="September",275.91,IF(J847="Oktober",281.13,IF(J847="November",284.38,IF(J847="Desember",287.34,0))))))))))))</f>
        <v>250.79</v>
      </c>
      <c r="L847" s="20">
        <f>$K$2/K847</f>
        <v>0.9497587623110969</v>
      </c>
      <c r="M847" s="2">
        <v>13</v>
      </c>
      <c r="N847" s="2">
        <v>5690000</v>
      </c>
      <c r="O847" s="2">
        <v>5760000</v>
      </c>
      <c r="P847" s="2">
        <f>O847-N847</f>
        <v>70000</v>
      </c>
      <c r="Q847" s="4">
        <f>P847/N847</f>
        <v>1.2302284710017574E-2</v>
      </c>
      <c r="R847" s="2"/>
      <c r="S847" s="9">
        <f>(N847+R847)/F847</f>
        <v>60531.914893617024</v>
      </c>
      <c r="T847" s="2">
        <v>61277</v>
      </c>
      <c r="U847" s="5">
        <f>T847-S847</f>
        <v>745.08510638297594</v>
      </c>
      <c r="V847" s="4">
        <f>U847/S847</f>
        <v>1.2308963093145824E-2</v>
      </c>
      <c r="W847" s="22">
        <f>S847*L847</f>
        <v>57490.716569682358</v>
      </c>
      <c r="X847" s="22">
        <f>T847*L847</f>
        <v>58198.367678137089</v>
      </c>
      <c r="Y847" s="22">
        <f>X847-W847</f>
        <v>707.651108454731</v>
      </c>
      <c r="Z847" s="8">
        <f>Y847/W847</f>
        <v>1.2308963093145889E-2</v>
      </c>
      <c r="AA847" s="11">
        <v>1872</v>
      </c>
      <c r="AB847" s="2">
        <v>1920</v>
      </c>
      <c r="AC847" s="2">
        <f>2016-AB847</f>
        <v>96</v>
      </c>
      <c r="AD847" s="2" t="s">
        <v>108</v>
      </c>
    </row>
    <row r="848" spans="1:30" x14ac:dyDescent="0.2">
      <c r="A848">
        <v>14</v>
      </c>
      <c r="B848" s="6" t="s">
        <v>425</v>
      </c>
      <c r="C848" s="6" t="s">
        <v>22</v>
      </c>
      <c r="D848" s="6" t="s">
        <v>23</v>
      </c>
      <c r="E848" s="6" t="s">
        <v>2767</v>
      </c>
      <c r="F848" s="6">
        <v>77</v>
      </c>
      <c r="G848" s="6">
        <v>88</v>
      </c>
      <c r="H848" s="7">
        <v>42453</v>
      </c>
      <c r="I848" s="7">
        <v>42467</v>
      </c>
      <c r="J848" s="3" t="s">
        <v>2536</v>
      </c>
      <c r="K848" s="17">
        <f>IF(J848="Januar",238.19,IF(J848="Februar",240.59,IF(J848="Mars",245.99,IF(J848="April",250.79,IF(J848="Mai",256.52,IF(J848="Juni",259.83,IF(J848="Juli",265.66,IF(J848="August",272.21,IF(J848="September",275.91,IF(J848="Oktober",281.13,IF(J848="November",284.38,IF(J848="Desember",287.34,0))))))))))))</f>
        <v>250.79</v>
      </c>
      <c r="L848" s="20">
        <f>$K$2/K848</f>
        <v>0.9497587623110969</v>
      </c>
      <c r="M848" s="6">
        <v>14</v>
      </c>
      <c r="N848" s="6">
        <v>4600000</v>
      </c>
      <c r="O848" s="6">
        <v>4600000</v>
      </c>
      <c r="P848" s="6">
        <f>O848-N848</f>
        <v>0</v>
      </c>
      <c r="Q848" s="8">
        <f>P848/N848</f>
        <v>0</v>
      </c>
      <c r="R848" s="6"/>
      <c r="S848" s="9">
        <f>(N848+R848)/F848</f>
        <v>59740.259740259738</v>
      </c>
      <c r="T848" s="6">
        <v>59740</v>
      </c>
      <c r="U848" s="5">
        <f>T848-S848</f>
        <v>-0.25974025973846437</v>
      </c>
      <c r="V848" s="4">
        <f>U848/S848</f>
        <v>-4.3478260869264686E-6</v>
      </c>
      <c r="W848" s="22">
        <f>S848*L848</f>
        <v>56738.835151052539</v>
      </c>
      <c r="X848" s="22">
        <f>T848*L848</f>
        <v>56738.588460464925</v>
      </c>
      <c r="Y848" s="22">
        <f>X848-W848</f>
        <v>-0.246690587613557</v>
      </c>
      <c r="Z848" s="8">
        <f>Y848/W848</f>
        <v>-4.347826086961546E-6</v>
      </c>
      <c r="AA848" s="6">
        <v>25</v>
      </c>
      <c r="AB848" s="6">
        <v>2012</v>
      </c>
      <c r="AC848" s="6">
        <f>2016-AB848</f>
        <v>4</v>
      </c>
      <c r="AD848" s="6" t="s">
        <v>112</v>
      </c>
    </row>
    <row r="849" spans="1:30" x14ac:dyDescent="0.2">
      <c r="A849">
        <v>14</v>
      </c>
      <c r="B849" s="2" t="s">
        <v>1752</v>
      </c>
      <c r="C849" s="2" t="s">
        <v>22</v>
      </c>
      <c r="D849" s="2" t="s">
        <v>23</v>
      </c>
      <c r="E849" s="6" t="s">
        <v>2767</v>
      </c>
      <c r="F849" s="2">
        <v>81</v>
      </c>
      <c r="G849" s="2">
        <v>88</v>
      </c>
      <c r="H849" s="3">
        <v>42453</v>
      </c>
      <c r="I849" s="3">
        <v>42467</v>
      </c>
      <c r="J849" s="3" t="s">
        <v>2536</v>
      </c>
      <c r="K849" s="17">
        <f>IF(J849="Januar",238.19,IF(J849="Februar",240.59,IF(J849="Mars",245.99,IF(J849="April",250.79,IF(J849="Mai",256.52,IF(J849="Juni",259.83,IF(J849="Juli",265.66,IF(J849="August",272.21,IF(J849="September",275.91,IF(J849="Oktober",281.13,IF(J849="November",284.38,IF(J849="Desember",287.34,0))))))))))))</f>
        <v>250.79</v>
      </c>
      <c r="L849" s="20">
        <f>$K$2/K849</f>
        <v>0.9497587623110969</v>
      </c>
      <c r="M849" s="2">
        <v>14</v>
      </c>
      <c r="N849" s="2">
        <v>3940000</v>
      </c>
      <c r="O849" s="2">
        <v>4000000</v>
      </c>
      <c r="P849" s="2">
        <f>O849-N849</f>
        <v>60000</v>
      </c>
      <c r="Q849" s="4">
        <f>P849/N849</f>
        <v>1.5228426395939087E-2</v>
      </c>
      <c r="R849" s="2">
        <v>50676</v>
      </c>
      <c r="S849" s="9">
        <f>(N849+R849)/F849</f>
        <v>49267.604938271608</v>
      </c>
      <c r="T849" s="2">
        <v>50008</v>
      </c>
      <c r="U849" s="5">
        <f>T849-S849</f>
        <v>740.39506172839174</v>
      </c>
      <c r="V849" s="4">
        <f>U849/S849</f>
        <v>1.5028030338719486E-2</v>
      </c>
      <c r="W849" s="22">
        <f>S849*L849</f>
        <v>46792.339488204925</v>
      </c>
      <c r="X849" s="22">
        <f>T849*L849</f>
        <v>47495.536185653335</v>
      </c>
      <c r="Y849" s="22">
        <f>X849-W849</f>
        <v>703.1966974484094</v>
      </c>
      <c r="Z849" s="8">
        <f>Y849/W849</f>
        <v>1.5028030338719571E-2</v>
      </c>
      <c r="AA849" s="2"/>
      <c r="AB849" s="2">
        <v>1983</v>
      </c>
      <c r="AC849" s="2">
        <f>2016-AB849</f>
        <v>33</v>
      </c>
      <c r="AD849" s="2" t="s">
        <v>46</v>
      </c>
    </row>
    <row r="850" spans="1:30" x14ac:dyDescent="0.2">
      <c r="A850">
        <v>14</v>
      </c>
      <c r="B850" s="6" t="s">
        <v>2193</v>
      </c>
      <c r="C850" s="6" t="s">
        <v>22</v>
      </c>
      <c r="D850" s="6" t="s">
        <v>23</v>
      </c>
      <c r="E850" s="6" t="s">
        <v>2767</v>
      </c>
      <c r="F850" s="6">
        <v>101</v>
      </c>
      <c r="G850" s="6">
        <v>112</v>
      </c>
      <c r="H850" s="7">
        <v>42452</v>
      </c>
      <c r="I850" s="7">
        <v>42467</v>
      </c>
      <c r="J850" s="3" t="s">
        <v>2536</v>
      </c>
      <c r="K850" s="17">
        <f>IF(J850="Januar",238.19,IF(J850="Februar",240.59,IF(J850="Mars",245.99,IF(J850="April",250.79,IF(J850="Mai",256.52,IF(J850="Juni",259.83,IF(J850="Juli",265.66,IF(J850="August",272.21,IF(J850="September",275.91,IF(J850="Oktober",281.13,IF(J850="November",284.38,IF(J850="Desember",287.34,0))))))))))))</f>
        <v>250.79</v>
      </c>
      <c r="L850" s="20">
        <f>$K$2/K850</f>
        <v>0.9497587623110969</v>
      </c>
      <c r="M850" s="6">
        <v>15</v>
      </c>
      <c r="N850" s="6">
        <v>7900000</v>
      </c>
      <c r="O850" s="6">
        <v>7700000</v>
      </c>
      <c r="P850" s="6">
        <f>O850-N850</f>
        <v>-200000</v>
      </c>
      <c r="Q850" s="8">
        <f>P850/N850</f>
        <v>-2.5316455696202531E-2</v>
      </c>
      <c r="R850" s="6"/>
      <c r="S850" s="9">
        <f>(N850+R850)/F850</f>
        <v>78217.821782178216</v>
      </c>
      <c r="T850" s="6">
        <v>76238</v>
      </c>
      <c r="U850" s="5">
        <f>T850-S850</f>
        <v>-1979.8217821782164</v>
      </c>
      <c r="V850" s="4">
        <f>U850/S850</f>
        <v>-2.5311645569620234E-2</v>
      </c>
      <c r="W850" s="22">
        <f>S850*L850</f>
        <v>74288.061606511532</v>
      </c>
      <c r="X850" s="22">
        <f>T850*L850</f>
        <v>72407.708521073408</v>
      </c>
      <c r="Y850" s="22">
        <f>X850-W850</f>
        <v>-1880.3530854381243</v>
      </c>
      <c r="Z850" s="8">
        <f>Y850/W850</f>
        <v>-2.5311645569620123E-2</v>
      </c>
      <c r="AA850" s="10">
        <v>1002</v>
      </c>
      <c r="AB850" s="6">
        <v>1928</v>
      </c>
      <c r="AC850" s="6">
        <f>2016-AB850</f>
        <v>88</v>
      </c>
      <c r="AD850" s="6" t="s">
        <v>108</v>
      </c>
    </row>
    <row r="851" spans="1:30" x14ac:dyDescent="0.2">
      <c r="A851">
        <v>14</v>
      </c>
      <c r="B851" s="2" t="s">
        <v>1513</v>
      </c>
      <c r="C851" s="2" t="s">
        <v>22</v>
      </c>
      <c r="D851" s="2" t="s">
        <v>23</v>
      </c>
      <c r="E851" s="6" t="s">
        <v>2767</v>
      </c>
      <c r="F851" s="2">
        <v>70</v>
      </c>
      <c r="G851" s="2">
        <v>77</v>
      </c>
      <c r="H851" s="3">
        <v>42458</v>
      </c>
      <c r="I851" s="3">
        <v>42468</v>
      </c>
      <c r="J851" s="7" t="s">
        <v>2536</v>
      </c>
      <c r="K851" s="17">
        <f>IF(J851="Januar",238.19,IF(J851="Februar",240.59,IF(J851="Mars",245.99,IF(J851="April",250.79,IF(J851="Mai",256.52,IF(J851="Juni",259.83,IF(J851="Juli",265.66,IF(J851="August",272.21,IF(J851="September",275.91,IF(J851="Oktober",281.13,IF(J851="November",284.38,IF(J851="Desember",287.34,0))))))))))))</f>
        <v>250.79</v>
      </c>
      <c r="L851" s="20">
        <f>$K$2/K851</f>
        <v>0.9497587623110969</v>
      </c>
      <c r="M851" s="2">
        <v>10</v>
      </c>
      <c r="N851" s="2">
        <v>4390000</v>
      </c>
      <c r="O851" s="2">
        <v>4700000</v>
      </c>
      <c r="P851" s="2">
        <f>O851-N851</f>
        <v>310000</v>
      </c>
      <c r="Q851" s="4">
        <f>P851/N851</f>
        <v>7.0615034168564919E-2</v>
      </c>
      <c r="R851" s="2"/>
      <c r="S851" s="9">
        <f>(N851+R851)/F851</f>
        <v>62714.285714285717</v>
      </c>
      <c r="T851" s="2">
        <v>67143</v>
      </c>
      <c r="U851" s="5">
        <f>T851-S851</f>
        <v>4428.7142857142826</v>
      </c>
      <c r="V851" s="4">
        <f>U851/S851</f>
        <v>7.0617312072892888E-2</v>
      </c>
      <c r="W851" s="22">
        <f>S851*L851</f>
        <v>59563.442379224507</v>
      </c>
      <c r="X851" s="22">
        <f>T851*L851</f>
        <v>63769.65257785398</v>
      </c>
      <c r="Y851" s="22">
        <f>X851-W851</f>
        <v>4206.2101986294729</v>
      </c>
      <c r="Z851" s="8">
        <f>Y851/W851</f>
        <v>7.0617312072892929E-2</v>
      </c>
      <c r="AA851" s="11">
        <v>2427</v>
      </c>
      <c r="AB851" s="2">
        <v>2009</v>
      </c>
      <c r="AC851" s="2">
        <f>2016-AB851</f>
        <v>7</v>
      </c>
      <c r="AD851" s="2" t="s">
        <v>65</v>
      </c>
    </row>
    <row r="852" spans="1:30" x14ac:dyDescent="0.2">
      <c r="A852">
        <v>14</v>
      </c>
      <c r="B852" s="2" t="s">
        <v>618</v>
      </c>
      <c r="C852" s="2" t="s">
        <v>22</v>
      </c>
      <c r="D852" s="2" t="s">
        <v>23</v>
      </c>
      <c r="E852" s="6" t="s">
        <v>2767</v>
      </c>
      <c r="F852" s="2">
        <v>55</v>
      </c>
      <c r="G852" s="2">
        <v>60</v>
      </c>
      <c r="H852" s="3">
        <v>42455</v>
      </c>
      <c r="I852" s="3">
        <v>42470</v>
      </c>
      <c r="J852" s="3" t="s">
        <v>2536</v>
      </c>
      <c r="K852" s="17">
        <f>IF(J852="Januar",238.19,IF(J852="Februar",240.59,IF(J852="Mars",245.99,IF(J852="April",250.79,IF(J852="Mai",256.52,IF(J852="Juni",259.83,IF(J852="Juli",265.66,IF(J852="August",272.21,IF(J852="September",275.91,IF(J852="Oktober",281.13,IF(J852="November",284.38,IF(J852="Desember",287.34,0))))))))))))</f>
        <v>250.79</v>
      </c>
      <c r="L852" s="20">
        <f>$K$2/K852</f>
        <v>0.9497587623110969</v>
      </c>
      <c r="M852" s="2">
        <v>15</v>
      </c>
      <c r="N852" s="2">
        <v>3990000</v>
      </c>
      <c r="O852" s="2">
        <v>3950000</v>
      </c>
      <c r="P852" s="2">
        <f>O852-N852</f>
        <v>-40000</v>
      </c>
      <c r="Q852" s="4">
        <f>P852/N852</f>
        <v>-1.0025062656641603E-2</v>
      </c>
      <c r="R852" s="2"/>
      <c r="S852" s="9">
        <f>(N852+R852)/F852</f>
        <v>72545.454545454544</v>
      </c>
      <c r="T852" s="2">
        <v>71818</v>
      </c>
      <c r="U852" s="5">
        <f>T852-S852</f>
        <v>-727.45454545454413</v>
      </c>
      <c r="V852" s="4">
        <f>U852/S852</f>
        <v>-1.0027568922305746E-2</v>
      </c>
      <c r="W852" s="22">
        <f>S852*L852</f>
        <v>68900.681120386842</v>
      </c>
      <c r="X852" s="22">
        <f>T852*L852</f>
        <v>68209.774791658361</v>
      </c>
      <c r="Y852" s="22">
        <f>X852-W852</f>
        <v>-690.90632872848073</v>
      </c>
      <c r="Z852" s="8">
        <f>Y852/W852</f>
        <v>-1.0027568922305621E-2</v>
      </c>
      <c r="AA852" s="11">
        <v>1237</v>
      </c>
      <c r="AB852" s="2">
        <v>1964</v>
      </c>
      <c r="AC852" s="2">
        <f>2016-AB852</f>
        <v>52</v>
      </c>
      <c r="AD852" s="2" t="s">
        <v>90</v>
      </c>
    </row>
    <row r="853" spans="1:30" x14ac:dyDescent="0.2">
      <c r="A853">
        <v>15</v>
      </c>
      <c r="B853" s="6" t="s">
        <v>542</v>
      </c>
      <c r="C853" s="6" t="s">
        <v>22</v>
      </c>
      <c r="D853" s="6" t="s">
        <v>23</v>
      </c>
      <c r="E853" s="6" t="s">
        <v>2767</v>
      </c>
      <c r="F853" s="6">
        <v>45</v>
      </c>
      <c r="G853" s="6">
        <v>50</v>
      </c>
      <c r="H853" s="7">
        <v>42461</v>
      </c>
      <c r="I853" s="7">
        <v>42471</v>
      </c>
      <c r="J853" s="3" t="s">
        <v>2536</v>
      </c>
      <c r="K853" s="17">
        <f>IF(J853="Januar",238.19,IF(J853="Februar",240.59,IF(J853="Mars",245.99,IF(J853="April",250.79,IF(J853="Mai",256.52,IF(J853="Juni",259.83,IF(J853="Juli",265.66,IF(J853="August",272.21,IF(J853="September",275.91,IF(J853="Oktober",281.13,IF(J853="November",284.38,IF(J853="Desember",287.34,0))))))))))))</f>
        <v>250.79</v>
      </c>
      <c r="L853" s="20">
        <f>$K$2/K853</f>
        <v>0.9497587623110969</v>
      </c>
      <c r="M853" s="6">
        <v>10</v>
      </c>
      <c r="N853" s="6">
        <v>3800000</v>
      </c>
      <c r="O853" s="6">
        <v>3800000</v>
      </c>
      <c r="P853" s="6">
        <f>O853-N853</f>
        <v>0</v>
      </c>
      <c r="Q853" s="8">
        <f>P853/N853</f>
        <v>0</v>
      </c>
      <c r="R853" s="6"/>
      <c r="S853" s="9">
        <f>(N853+R853)/F853</f>
        <v>84444.444444444438</v>
      </c>
      <c r="T853" s="6">
        <v>84444</v>
      </c>
      <c r="U853" s="5">
        <f>T853-S853</f>
        <v>-0.44444444443797693</v>
      </c>
      <c r="V853" s="4">
        <f>U853/S853</f>
        <v>-5.2631578946602535E-6</v>
      </c>
      <c r="W853" s="22">
        <f>S853*L853</f>
        <v>80201.851039603731</v>
      </c>
      <c r="X853" s="22">
        <f>T853*L853</f>
        <v>80201.428924598265</v>
      </c>
      <c r="Y853" s="22">
        <f>X853-W853</f>
        <v>-0.42211500546545722</v>
      </c>
      <c r="Z853" s="8">
        <f>Y853/W853</f>
        <v>-5.2631578946602679E-6</v>
      </c>
      <c r="AA853" s="10">
        <v>1466</v>
      </c>
      <c r="AB853" s="6">
        <v>2003</v>
      </c>
      <c r="AC853" s="6">
        <f>2016-AB853</f>
        <v>13</v>
      </c>
      <c r="AD853" s="6" t="s">
        <v>37</v>
      </c>
    </row>
    <row r="854" spans="1:30" x14ac:dyDescent="0.2">
      <c r="A854">
        <v>15</v>
      </c>
      <c r="B854" s="2" t="s">
        <v>736</v>
      </c>
      <c r="C854" s="2" t="s">
        <v>22</v>
      </c>
      <c r="D854" s="2" t="s">
        <v>23</v>
      </c>
      <c r="E854" s="6" t="s">
        <v>2767</v>
      </c>
      <c r="F854" s="2">
        <v>50</v>
      </c>
      <c r="G854" s="2">
        <v>56</v>
      </c>
      <c r="H854" s="3">
        <v>42461</v>
      </c>
      <c r="I854" s="3">
        <v>42471</v>
      </c>
      <c r="J854" s="7" t="s">
        <v>2536</v>
      </c>
      <c r="K854" s="17">
        <f>IF(J854="Januar",238.19,IF(J854="Februar",240.59,IF(J854="Mars",245.99,IF(J854="April",250.79,IF(J854="Mai",256.52,IF(J854="Juni",259.83,IF(J854="Juli",265.66,IF(J854="August",272.21,IF(J854="September",275.91,IF(J854="Oktober",281.13,IF(J854="November",284.38,IF(J854="Desember",287.34,0))))))))))))</f>
        <v>250.79</v>
      </c>
      <c r="L854" s="20">
        <f>$K$2/K854</f>
        <v>0.9497587623110969</v>
      </c>
      <c r="M854" s="2">
        <v>10</v>
      </c>
      <c r="N854" s="2">
        <v>3000000</v>
      </c>
      <c r="O854" s="2">
        <v>3560000</v>
      </c>
      <c r="P854" s="2">
        <f>O854-N854</f>
        <v>560000</v>
      </c>
      <c r="Q854" s="4">
        <f>P854/N854</f>
        <v>0.18666666666666668</v>
      </c>
      <c r="R854" s="2">
        <v>917</v>
      </c>
      <c r="S854" s="9">
        <f>(N854+R854)/F854</f>
        <v>60018.34</v>
      </c>
      <c r="T854" s="2">
        <v>71218</v>
      </c>
      <c r="U854" s="5">
        <f>T854-S854</f>
        <v>11199.660000000003</v>
      </c>
      <c r="V854" s="4">
        <f>U854/S854</f>
        <v>0.18660396138913546</v>
      </c>
      <c r="W854" s="22">
        <f>S854*L854</f>
        <v>57002.944314366599</v>
      </c>
      <c r="X854" s="22">
        <f>T854*L854</f>
        <v>67639.919534271699</v>
      </c>
      <c r="Y854" s="22">
        <f>X854-W854</f>
        <v>10636.9752199051</v>
      </c>
      <c r="Z854" s="8">
        <f>Y854/W854</f>
        <v>0.1866039613891354</v>
      </c>
      <c r="AA854" s="11">
        <v>1225</v>
      </c>
      <c r="AB854" s="2">
        <v>2014</v>
      </c>
      <c r="AC854" s="2">
        <f>2016-AB854</f>
        <v>2</v>
      </c>
      <c r="AD854" s="2" t="s">
        <v>37</v>
      </c>
    </row>
    <row r="855" spans="1:30" x14ac:dyDescent="0.2">
      <c r="A855">
        <v>15</v>
      </c>
      <c r="B855" s="6" t="s">
        <v>871</v>
      </c>
      <c r="C855" s="6" t="s">
        <v>22</v>
      </c>
      <c r="D855" s="6" t="s">
        <v>23</v>
      </c>
      <c r="E855" s="6" t="s">
        <v>2767</v>
      </c>
      <c r="F855" s="6">
        <v>53</v>
      </c>
      <c r="G855" s="6">
        <v>59</v>
      </c>
      <c r="H855" s="7">
        <v>42461</v>
      </c>
      <c r="I855" s="7">
        <v>42471</v>
      </c>
      <c r="J855" s="3" t="s">
        <v>2536</v>
      </c>
      <c r="K855" s="17">
        <f>IF(J855="Januar",238.19,IF(J855="Februar",240.59,IF(J855="Mars",245.99,IF(J855="April",250.79,IF(J855="Mai",256.52,IF(J855="Juni",259.83,IF(J855="Juli",265.66,IF(J855="August",272.21,IF(J855="September",275.91,IF(J855="Oktober",281.13,IF(J855="November",284.38,IF(J855="Desember",287.34,0))))))))))))</f>
        <v>250.79</v>
      </c>
      <c r="L855" s="20">
        <f>$K$2/K855</f>
        <v>0.9497587623110969</v>
      </c>
      <c r="M855" s="6">
        <v>10</v>
      </c>
      <c r="N855" s="6">
        <v>2490000</v>
      </c>
      <c r="O855" s="6">
        <v>2900000</v>
      </c>
      <c r="P855" s="6">
        <f>O855-N855</f>
        <v>410000</v>
      </c>
      <c r="Q855" s="8">
        <f>P855/N855</f>
        <v>0.1646586345381526</v>
      </c>
      <c r="R855" s="6">
        <v>152924</v>
      </c>
      <c r="S855" s="9">
        <f>(N855+R855)/F855</f>
        <v>49866.490566037734</v>
      </c>
      <c r="T855" s="6">
        <v>57602</v>
      </c>
      <c r="U855" s="5">
        <f>T855-S855</f>
        <v>7735.5094339622665</v>
      </c>
      <c r="V855" s="4">
        <f>U855/S855</f>
        <v>0.15512440009625708</v>
      </c>
      <c r="W855" s="22">
        <f>S855*L855</f>
        <v>47361.136360797987</v>
      </c>
      <c r="X855" s="22">
        <f>T855*L855</f>
        <v>54708.004226643803</v>
      </c>
      <c r="Y855" s="22">
        <f>X855-W855</f>
        <v>7346.8678658458157</v>
      </c>
      <c r="Z855" s="8">
        <f>Y855/W855</f>
        <v>0.15512440009625708</v>
      </c>
      <c r="AA855" s="10">
        <v>2398</v>
      </c>
      <c r="AB855" s="6">
        <v>1954</v>
      </c>
      <c r="AC855" s="6">
        <f>2016-AB855</f>
        <v>62</v>
      </c>
      <c r="AD855" s="6" t="s">
        <v>37</v>
      </c>
    </row>
    <row r="856" spans="1:30" x14ac:dyDescent="0.2">
      <c r="A856">
        <v>15</v>
      </c>
      <c r="B856" s="2" t="s">
        <v>1004</v>
      </c>
      <c r="C856" s="2" t="s">
        <v>22</v>
      </c>
      <c r="D856" s="2" t="s">
        <v>23</v>
      </c>
      <c r="E856" s="6" t="s">
        <v>2767</v>
      </c>
      <c r="F856" s="2">
        <v>56</v>
      </c>
      <c r="G856" s="2">
        <v>68</v>
      </c>
      <c r="H856" s="3">
        <v>42461</v>
      </c>
      <c r="I856" s="3">
        <v>42471</v>
      </c>
      <c r="J856" s="7" t="s">
        <v>2536</v>
      </c>
      <c r="K856" s="17">
        <f>IF(J856="Januar",238.19,IF(J856="Februar",240.59,IF(J856="Mars",245.99,IF(J856="April",250.79,IF(J856="Mai",256.52,IF(J856="Juni",259.83,IF(J856="Juli",265.66,IF(J856="August",272.21,IF(J856="September",275.91,IF(J856="Oktober",281.13,IF(J856="November",284.38,IF(J856="Desember",287.34,0))))))))))))</f>
        <v>250.79</v>
      </c>
      <c r="L856" s="20">
        <f>$K$2/K856</f>
        <v>0.9497587623110969</v>
      </c>
      <c r="M856" s="2">
        <v>10</v>
      </c>
      <c r="N856" s="2">
        <v>3100000</v>
      </c>
      <c r="O856" s="2">
        <v>3450000</v>
      </c>
      <c r="P856" s="2">
        <f>O856-N856</f>
        <v>350000</v>
      </c>
      <c r="Q856" s="4">
        <f>P856/N856</f>
        <v>0.11290322580645161</v>
      </c>
      <c r="R856" s="2">
        <v>38364</v>
      </c>
      <c r="S856" s="9">
        <f>(N856+R856)/F856</f>
        <v>56042.214285714283</v>
      </c>
      <c r="T856" s="2">
        <v>62292</v>
      </c>
      <c r="U856" s="5">
        <f>T856-S856</f>
        <v>6249.7857142857174</v>
      </c>
      <c r="V856" s="4">
        <f>U856/S856</f>
        <v>0.11151925015708827</v>
      </c>
      <c r="W856" s="22">
        <f>S856*L856</f>
        <v>53226.584077173269</v>
      </c>
      <c r="X856" s="22">
        <f>T856*L856</f>
        <v>59162.372821882847</v>
      </c>
      <c r="Y856" s="22">
        <f>X856-W856</f>
        <v>5935.7887447095782</v>
      </c>
      <c r="Z856" s="8">
        <f>Y856/W856</f>
        <v>0.11151925015708829</v>
      </c>
      <c r="AA856" s="11">
        <v>4573</v>
      </c>
      <c r="AB856" s="2">
        <v>1876</v>
      </c>
      <c r="AC856" s="2">
        <f>2016-AB856</f>
        <v>140</v>
      </c>
      <c r="AD856" s="2" t="s">
        <v>29</v>
      </c>
    </row>
    <row r="857" spans="1:30" x14ac:dyDescent="0.2">
      <c r="A857">
        <v>15</v>
      </c>
      <c r="B857" s="6" t="s">
        <v>1245</v>
      </c>
      <c r="C857" s="6" t="s">
        <v>22</v>
      </c>
      <c r="D857" s="6" t="s">
        <v>23</v>
      </c>
      <c r="E857" s="6" t="s">
        <v>2767</v>
      </c>
      <c r="F857" s="6">
        <v>63</v>
      </c>
      <c r="G857" s="6">
        <v>75</v>
      </c>
      <c r="H857" s="7">
        <v>42461</v>
      </c>
      <c r="I857" s="7">
        <v>42471</v>
      </c>
      <c r="J857" s="3" t="s">
        <v>2536</v>
      </c>
      <c r="K857" s="17">
        <f>IF(J857="Januar",238.19,IF(J857="Februar",240.59,IF(J857="Mars",245.99,IF(J857="April",250.79,IF(J857="Mai",256.52,IF(J857="Juni",259.83,IF(J857="Juli",265.66,IF(J857="August",272.21,IF(J857="September",275.91,IF(J857="Oktober",281.13,IF(J857="November",284.38,IF(J857="Desember",287.34,0))))))))))))</f>
        <v>250.79</v>
      </c>
      <c r="L857" s="20">
        <f>$K$2/K857</f>
        <v>0.9497587623110969</v>
      </c>
      <c r="M857" s="6">
        <v>10</v>
      </c>
      <c r="N857" s="6">
        <v>3200000</v>
      </c>
      <c r="O857" s="6">
        <v>3790000</v>
      </c>
      <c r="P857" s="6">
        <f>O857-N857</f>
        <v>590000</v>
      </c>
      <c r="Q857" s="8">
        <f>P857/N857</f>
        <v>0.18437500000000001</v>
      </c>
      <c r="R857" s="6"/>
      <c r="S857" s="9">
        <f>(N857+R857)/F857</f>
        <v>50793.650793650791</v>
      </c>
      <c r="T857" s="6">
        <v>60159</v>
      </c>
      <c r="U857" s="5">
        <f>T857-S857</f>
        <v>9365.3492063492085</v>
      </c>
      <c r="V857" s="4">
        <f>U857/S857</f>
        <v>0.18438031250000006</v>
      </c>
      <c r="W857" s="22">
        <f>S857*L857</f>
        <v>48241.714911039839</v>
      </c>
      <c r="X857" s="22">
        <f>T857*L857</f>
        <v>57136.537381873277</v>
      </c>
      <c r="Y857" s="22">
        <f>X857-W857</f>
        <v>8894.8224708334383</v>
      </c>
      <c r="Z857" s="8">
        <f>Y857/W857</f>
        <v>0.18438031250000006</v>
      </c>
      <c r="AA857" s="6">
        <v>965</v>
      </c>
      <c r="AB857" s="6">
        <v>1935</v>
      </c>
      <c r="AC857" s="6">
        <f>2016-AB857</f>
        <v>81</v>
      </c>
      <c r="AD857" s="6" t="s">
        <v>621</v>
      </c>
    </row>
    <row r="858" spans="1:30" x14ac:dyDescent="0.2">
      <c r="A858">
        <v>15</v>
      </c>
      <c r="B858" s="6" t="s">
        <v>1349</v>
      </c>
      <c r="C858" s="6" t="s">
        <v>22</v>
      </c>
      <c r="D858" s="6" t="s">
        <v>23</v>
      </c>
      <c r="E858" s="6" t="s">
        <v>2767</v>
      </c>
      <c r="F858" s="6">
        <v>66</v>
      </c>
      <c r="G858" s="6">
        <v>73</v>
      </c>
      <c r="H858" s="7">
        <v>42461</v>
      </c>
      <c r="I858" s="7">
        <v>42471</v>
      </c>
      <c r="J858" s="7" t="s">
        <v>2536</v>
      </c>
      <c r="K858" s="17">
        <f>IF(J858="Januar",238.19,IF(J858="Februar",240.59,IF(J858="Mars",245.99,IF(J858="April",250.79,IF(J858="Mai",256.52,IF(J858="Juni",259.83,IF(J858="Juli",265.66,IF(J858="August",272.21,IF(J858="September",275.91,IF(J858="Oktober",281.13,IF(J858="November",284.38,IF(J858="Desember",287.34,0))))))))))))</f>
        <v>250.79</v>
      </c>
      <c r="L858" s="20">
        <f>$K$2/K858</f>
        <v>0.9497587623110969</v>
      </c>
      <c r="M858" s="6">
        <v>10</v>
      </c>
      <c r="N858" s="6">
        <v>2700000</v>
      </c>
      <c r="O858" s="6">
        <v>3130000</v>
      </c>
      <c r="P858" s="6">
        <f>O858-N858</f>
        <v>430000</v>
      </c>
      <c r="Q858" s="8">
        <f>P858/N858</f>
        <v>0.15925925925925927</v>
      </c>
      <c r="R858" s="6">
        <v>129000</v>
      </c>
      <c r="S858" s="9">
        <f>(N858+R858)/F858</f>
        <v>42863.63636363636</v>
      </c>
      <c r="T858" s="6">
        <v>49379</v>
      </c>
      <c r="U858" s="5">
        <f>T858-S858</f>
        <v>6515.3636363636397</v>
      </c>
      <c r="V858" s="4">
        <f>U858/S858</f>
        <v>0.15200212089077422</v>
      </c>
      <c r="W858" s="22">
        <f>S858*L858</f>
        <v>40710.114220880198</v>
      </c>
      <c r="X858" s="22">
        <f>T858*L858</f>
        <v>46898.137924159651</v>
      </c>
      <c r="Y858" s="22">
        <f>X858-W858</f>
        <v>6188.0237032794539</v>
      </c>
      <c r="Z858" s="8">
        <f>Y858/W858</f>
        <v>0.15200212089077411</v>
      </c>
      <c r="AA858" s="6"/>
      <c r="AB858" s="6">
        <v>1955</v>
      </c>
      <c r="AC858" s="6">
        <f>2016-AB858</f>
        <v>61</v>
      </c>
      <c r="AD858" s="6" t="s">
        <v>37</v>
      </c>
    </row>
    <row r="859" spans="1:30" x14ac:dyDescent="0.2">
      <c r="A859">
        <v>15</v>
      </c>
      <c r="B859" s="2" t="s">
        <v>178</v>
      </c>
      <c r="C859" s="2" t="s">
        <v>22</v>
      </c>
      <c r="D859" s="2" t="s">
        <v>23</v>
      </c>
      <c r="E859" s="6" t="s">
        <v>2767</v>
      </c>
      <c r="F859" s="2">
        <v>115</v>
      </c>
      <c r="G859" s="2">
        <v>124</v>
      </c>
      <c r="H859" s="3">
        <v>42461</v>
      </c>
      <c r="I859" s="3">
        <v>42471</v>
      </c>
      <c r="J859" s="7" t="s">
        <v>2536</v>
      </c>
      <c r="K859" s="17">
        <f>IF(J859="Januar",238.19,IF(J859="Februar",240.59,IF(J859="Mars",245.99,IF(J859="April",250.79,IF(J859="Mai",256.52,IF(J859="Juni",259.83,IF(J859="Juli",265.66,IF(J859="August",272.21,IF(J859="September",275.91,IF(J859="Oktober",281.13,IF(J859="November",284.38,IF(J859="Desember",287.34,0))))))))))))</f>
        <v>250.79</v>
      </c>
      <c r="L859" s="20">
        <f>$K$2/K859</f>
        <v>0.9497587623110969</v>
      </c>
      <c r="M859" s="2">
        <v>10</v>
      </c>
      <c r="N859" s="2">
        <v>5850000</v>
      </c>
      <c r="O859" s="2">
        <v>7200000</v>
      </c>
      <c r="P859" s="2">
        <f>O859-N859</f>
        <v>1350000</v>
      </c>
      <c r="Q859" s="4">
        <f>P859/N859</f>
        <v>0.23076923076923078</v>
      </c>
      <c r="R859" s="2">
        <v>40918</v>
      </c>
      <c r="S859" s="9">
        <f>(N859+R859)/F859</f>
        <v>51225.373913043477</v>
      </c>
      <c r="T859" s="2">
        <v>62965</v>
      </c>
      <c r="U859" s="5">
        <f>T859-S859</f>
        <v>11739.626086956523</v>
      </c>
      <c r="V859" s="4">
        <f>U859/S859</f>
        <v>0.22917599599926533</v>
      </c>
      <c r="W859" s="22">
        <f>S859*L859</f>
        <v>48651.747726575326</v>
      </c>
      <c r="X859" s="22">
        <f>T859*L859</f>
        <v>59801.560468918215</v>
      </c>
      <c r="Y859" s="22">
        <f>X859-W859</f>
        <v>11149.812742342889</v>
      </c>
      <c r="Z859" s="8">
        <f>Y859/W859</f>
        <v>0.22917599599926525</v>
      </c>
      <c r="AA859" s="11">
        <v>37086</v>
      </c>
      <c r="AB859" s="2">
        <v>1973</v>
      </c>
      <c r="AC859" s="2">
        <f>2016-AB859</f>
        <v>43</v>
      </c>
      <c r="AD859" s="2" t="s">
        <v>209</v>
      </c>
    </row>
    <row r="860" spans="1:30" x14ac:dyDescent="0.2">
      <c r="A860">
        <v>15</v>
      </c>
      <c r="B860" s="2" t="s">
        <v>509</v>
      </c>
      <c r="C860" s="2" t="s">
        <v>22</v>
      </c>
      <c r="D860" s="2" t="s">
        <v>23</v>
      </c>
      <c r="E860" s="6" t="s">
        <v>2767</v>
      </c>
      <c r="F860" s="2">
        <v>44</v>
      </c>
      <c r="G860" s="2">
        <v>49</v>
      </c>
      <c r="H860" s="3">
        <v>42453</v>
      </c>
      <c r="I860" s="3">
        <v>42471</v>
      </c>
      <c r="J860" s="7" t="s">
        <v>2536</v>
      </c>
      <c r="K860" s="17">
        <f>IF(J860="Januar",238.19,IF(J860="Februar",240.59,IF(J860="Mars",245.99,IF(J860="April",250.79,IF(J860="Mai",256.52,IF(J860="Juni",259.83,IF(J860="Juli",265.66,IF(J860="August",272.21,IF(J860="September",275.91,IF(J860="Oktober",281.13,IF(J860="November",284.38,IF(J860="Desember",287.34,0))))))))))))</f>
        <v>250.79</v>
      </c>
      <c r="L860" s="20">
        <f>$K$2/K860</f>
        <v>0.9497587623110969</v>
      </c>
      <c r="M860" s="2">
        <v>18</v>
      </c>
      <c r="N860" s="2">
        <v>2950000</v>
      </c>
      <c r="O860" s="2">
        <v>2850000</v>
      </c>
      <c r="P860" s="2">
        <f>O860-N860</f>
        <v>-100000</v>
      </c>
      <c r="Q860" s="4">
        <f>P860/N860</f>
        <v>-3.3898305084745763E-2</v>
      </c>
      <c r="R860" s="2">
        <v>978</v>
      </c>
      <c r="S860" s="9">
        <f>(N860+R860)/F860</f>
        <v>67067.681818181823</v>
      </c>
      <c r="T860" s="2">
        <v>64795</v>
      </c>
      <c r="U860" s="5">
        <f>T860-S860</f>
        <v>-2272.6818181818235</v>
      </c>
      <c r="V860" s="4">
        <f>U860/S860</f>
        <v>-3.3886392917873404E-2</v>
      </c>
      <c r="W860" s="22">
        <f>S860*L860</f>
        <v>63698.118474710827</v>
      </c>
      <c r="X860" s="22">
        <f>T860*L860</f>
        <v>61539.619003947526</v>
      </c>
      <c r="Y860" s="22">
        <f>X860-W860</f>
        <v>-2158.4994707633014</v>
      </c>
      <c r="Z860" s="8">
        <f>Y860/W860</f>
        <v>-3.3886392917873397E-2</v>
      </c>
      <c r="AA860" s="11">
        <v>3739</v>
      </c>
      <c r="AB860" s="2">
        <v>2005</v>
      </c>
      <c r="AC860" s="2">
        <f>2016-AB860</f>
        <v>11</v>
      </c>
      <c r="AD860" s="2" t="s">
        <v>52</v>
      </c>
    </row>
    <row r="861" spans="1:30" x14ac:dyDescent="0.2">
      <c r="A861">
        <v>15</v>
      </c>
      <c r="B861" s="6" t="s">
        <v>1988</v>
      </c>
      <c r="C861" s="6" t="s">
        <v>22</v>
      </c>
      <c r="D861" s="6" t="s">
        <v>23</v>
      </c>
      <c r="E861" s="6" t="s">
        <v>2767</v>
      </c>
      <c r="F861" s="6">
        <v>86</v>
      </c>
      <c r="G861" s="6">
        <v>95</v>
      </c>
      <c r="H861" s="7">
        <v>42450</v>
      </c>
      <c r="I861" s="7">
        <v>42471</v>
      </c>
      <c r="J861" s="3" t="s">
        <v>2536</v>
      </c>
      <c r="K861" s="17">
        <f>IF(J861="Januar",238.19,IF(J861="Februar",240.59,IF(J861="Mars",245.99,IF(J861="April",250.79,IF(J861="Mai",256.52,IF(J861="Juni",259.83,IF(J861="Juli",265.66,IF(J861="August",272.21,IF(J861="September",275.91,IF(J861="Oktober",281.13,IF(J861="November",284.38,IF(J861="Desember",287.34,0))))))))))))</f>
        <v>250.79</v>
      </c>
      <c r="L861" s="20">
        <f>$K$2/K861</f>
        <v>0.9497587623110969</v>
      </c>
      <c r="M861" s="6">
        <v>21</v>
      </c>
      <c r="N861" s="6">
        <v>4190000</v>
      </c>
      <c r="O861" s="6">
        <v>4150000</v>
      </c>
      <c r="P861" s="6">
        <f>O861-N861</f>
        <v>-40000</v>
      </c>
      <c r="Q861" s="8">
        <f>P861/N861</f>
        <v>-9.5465393794749408E-3</v>
      </c>
      <c r="R861" s="6">
        <v>2908</v>
      </c>
      <c r="S861" s="9">
        <f>(N861+R861)/F861</f>
        <v>48754.744186046511</v>
      </c>
      <c r="T861" s="6">
        <v>48290</v>
      </c>
      <c r="U861" s="5">
        <f>T861-S861</f>
        <v>-464.74418604651146</v>
      </c>
      <c r="V861" s="4">
        <f>U861/S861</f>
        <v>-9.5322864226927914E-3</v>
      </c>
      <c r="W861" s="22">
        <f>S861*L861</f>
        <v>46305.245494933682</v>
      </c>
      <c r="X861" s="22">
        <f>T861*L861</f>
        <v>45863.850632002868</v>
      </c>
      <c r="Y861" s="22">
        <f>X861-W861</f>
        <v>-441.39486293081427</v>
      </c>
      <c r="Z861" s="8">
        <f>Y861/W861</f>
        <v>-9.5322864226928209E-3</v>
      </c>
      <c r="AA861" s="6">
        <v>911</v>
      </c>
      <c r="AB861" s="6">
        <v>1988</v>
      </c>
      <c r="AC861" s="6">
        <f>2016-AB861</f>
        <v>28</v>
      </c>
      <c r="AD861" s="6" t="s">
        <v>315</v>
      </c>
    </row>
    <row r="862" spans="1:30" x14ac:dyDescent="0.2">
      <c r="A862">
        <v>15</v>
      </c>
      <c r="B862" s="2" t="s">
        <v>224</v>
      </c>
      <c r="C862" s="2" t="s">
        <v>22</v>
      </c>
      <c r="D862" s="2" t="s">
        <v>23</v>
      </c>
      <c r="E862" s="6" t="s">
        <v>2767</v>
      </c>
      <c r="F862" s="2">
        <v>33</v>
      </c>
      <c r="G862" s="2">
        <v>36</v>
      </c>
      <c r="H862" s="3">
        <v>42462</v>
      </c>
      <c r="I862" s="3">
        <v>42472</v>
      </c>
      <c r="J862" s="3" t="s">
        <v>2536</v>
      </c>
      <c r="K862" s="17">
        <f>IF(J862="Januar",238.19,IF(J862="Februar",240.59,IF(J862="Mars",245.99,IF(J862="April",250.79,IF(J862="Mai",256.52,IF(J862="Juni",259.83,IF(J862="Juli",265.66,IF(J862="August",272.21,IF(J862="September",275.91,IF(J862="Oktober",281.13,IF(J862="November",284.38,IF(J862="Desember",287.34,0))))))))))))</f>
        <v>250.79</v>
      </c>
      <c r="L862" s="20">
        <f>$K$2/K862</f>
        <v>0.9497587623110969</v>
      </c>
      <c r="M862" s="2">
        <v>10</v>
      </c>
      <c r="N862" s="2">
        <v>2150000</v>
      </c>
      <c r="O862" s="2">
        <v>2575000</v>
      </c>
      <c r="P862" s="2">
        <f>O862-N862</f>
        <v>425000</v>
      </c>
      <c r="Q862" s="4">
        <f>P862/N862</f>
        <v>0.19767441860465115</v>
      </c>
      <c r="R862" s="2">
        <v>34700</v>
      </c>
      <c r="S862" s="9">
        <f>(N862+R862)/F862</f>
        <v>66203.030303030304</v>
      </c>
      <c r="T862" s="2">
        <v>79082</v>
      </c>
      <c r="U862" s="5">
        <f>T862-S862</f>
        <v>12878.969696969696</v>
      </c>
      <c r="V862" s="4">
        <f>U862/S862</f>
        <v>0.19453746509818279</v>
      </c>
      <c r="W862" s="22">
        <f>S862*L862</f>
        <v>62876.908121850101</v>
      </c>
      <c r="X862" s="22">
        <f>T862*L862</f>
        <v>75108.822441086159</v>
      </c>
      <c r="Y862" s="22">
        <f>X862-W862</f>
        <v>12231.914319236057</v>
      </c>
      <c r="Z862" s="8">
        <f>Y862/W862</f>
        <v>0.19453746509818273</v>
      </c>
      <c r="AA862" s="2">
        <v>432</v>
      </c>
      <c r="AB862" s="2">
        <v>1896</v>
      </c>
      <c r="AC862" s="2">
        <f>2016-AB862</f>
        <v>120</v>
      </c>
      <c r="AD862" s="2" t="s">
        <v>108</v>
      </c>
    </row>
    <row r="863" spans="1:30" x14ac:dyDescent="0.2">
      <c r="A863">
        <v>15</v>
      </c>
      <c r="B863" s="6" t="s">
        <v>319</v>
      </c>
      <c r="C863" s="6" t="s">
        <v>22</v>
      </c>
      <c r="D863" s="6" t="s">
        <v>23</v>
      </c>
      <c r="E863" s="6" t="s">
        <v>2767</v>
      </c>
      <c r="F863" s="6">
        <v>37</v>
      </c>
      <c r="G863" s="6">
        <v>42</v>
      </c>
      <c r="H863" s="7">
        <v>42462</v>
      </c>
      <c r="I863" s="7">
        <v>42472</v>
      </c>
      <c r="J863" s="7" t="s">
        <v>2536</v>
      </c>
      <c r="K863" s="17">
        <f>IF(J863="Januar",238.19,IF(J863="Februar",240.59,IF(J863="Mars",245.99,IF(J863="April",250.79,IF(J863="Mai",256.52,IF(J863="Juni",259.83,IF(J863="Juli",265.66,IF(J863="August",272.21,IF(J863="September",275.91,IF(J863="Oktober",281.13,IF(J863="November",284.38,IF(J863="Desember",287.34,0))))))))))))</f>
        <v>250.79</v>
      </c>
      <c r="L863" s="20">
        <f>$K$2/K863</f>
        <v>0.9497587623110969</v>
      </c>
      <c r="M863" s="6">
        <v>10</v>
      </c>
      <c r="N863" s="6">
        <v>2190000</v>
      </c>
      <c r="O863" s="6">
        <v>2805000</v>
      </c>
      <c r="P863" s="6">
        <f>O863-N863</f>
        <v>615000</v>
      </c>
      <c r="Q863" s="8">
        <f>P863/N863</f>
        <v>0.28082191780821919</v>
      </c>
      <c r="R863" s="6"/>
      <c r="S863" s="9">
        <f>(N863+R863)/F863</f>
        <v>59189.189189189186</v>
      </c>
      <c r="T863" s="6">
        <v>75811</v>
      </c>
      <c r="U863" s="5">
        <f>T863-S863</f>
        <v>16621.810810810814</v>
      </c>
      <c r="V863" s="4">
        <f>U863/S863</f>
        <v>0.28082511415525119</v>
      </c>
      <c r="W863" s="22">
        <f>S863*L863</f>
        <v>56215.45106652168</v>
      </c>
      <c r="X863" s="22">
        <f>T863*L863</f>
        <v>72002.161529566569</v>
      </c>
      <c r="Y863" s="22">
        <f>X863-W863</f>
        <v>15786.710463044888</v>
      </c>
      <c r="Z863" s="8">
        <f>Y863/W863</f>
        <v>0.28082511415525119</v>
      </c>
      <c r="AA863" s="10">
        <v>1750</v>
      </c>
      <c r="AB863" s="6">
        <v>1940</v>
      </c>
      <c r="AC863" s="6">
        <f>2016-AB863</f>
        <v>76</v>
      </c>
      <c r="AD863" s="6" t="s">
        <v>37</v>
      </c>
    </row>
    <row r="864" spans="1:30" x14ac:dyDescent="0.2">
      <c r="A864">
        <v>15</v>
      </c>
      <c r="B864" s="2" t="s">
        <v>370</v>
      </c>
      <c r="C864" s="2" t="s">
        <v>22</v>
      </c>
      <c r="D864" s="2" t="s">
        <v>23</v>
      </c>
      <c r="E864" s="6" t="s">
        <v>2767</v>
      </c>
      <c r="F864" s="2">
        <v>39</v>
      </c>
      <c r="G864" s="2">
        <v>43</v>
      </c>
      <c r="H864" s="3">
        <v>42462</v>
      </c>
      <c r="I864" s="3">
        <v>42472</v>
      </c>
      <c r="J864" s="3" t="s">
        <v>2536</v>
      </c>
      <c r="K864" s="17">
        <f>IF(J864="Januar",238.19,IF(J864="Februar",240.59,IF(J864="Mars",245.99,IF(J864="April",250.79,IF(J864="Mai",256.52,IF(J864="Juni",259.83,IF(J864="Juli",265.66,IF(J864="August",272.21,IF(J864="September",275.91,IF(J864="Oktober",281.13,IF(J864="November",284.38,IF(J864="Desember",287.34,0))))))))))))</f>
        <v>250.79</v>
      </c>
      <c r="L864" s="20">
        <f>$K$2/K864</f>
        <v>0.9497587623110969</v>
      </c>
      <c r="M864" s="2">
        <v>10</v>
      </c>
      <c r="N864" s="2">
        <v>2650000</v>
      </c>
      <c r="O864" s="2">
        <v>3020000</v>
      </c>
      <c r="P864" s="2">
        <f>O864-N864</f>
        <v>370000</v>
      </c>
      <c r="Q864" s="4">
        <f>P864/N864</f>
        <v>0.13962264150943396</v>
      </c>
      <c r="R864" s="2">
        <v>22898</v>
      </c>
      <c r="S864" s="9">
        <f>(N864+R864)/F864</f>
        <v>68535.846153846156</v>
      </c>
      <c r="T864" s="2">
        <v>78023</v>
      </c>
      <c r="U864" s="5">
        <f>T864-S864</f>
        <v>9487.1538461538439</v>
      </c>
      <c r="V864" s="4">
        <f>U864/S864</f>
        <v>0.13842615767605046</v>
      </c>
      <c r="W864" s="22">
        <f>S864*L864</f>
        <v>65092.520417020678</v>
      </c>
      <c r="X864" s="22">
        <f>T864*L864</f>
        <v>74103.027911798708</v>
      </c>
      <c r="Y864" s="22">
        <f>X864-W864</f>
        <v>9010.5074947780304</v>
      </c>
      <c r="Z864" s="8">
        <f>Y864/W864</f>
        <v>0.13842615767605035</v>
      </c>
      <c r="AA864" s="11">
        <v>29802</v>
      </c>
      <c r="AB864" s="2">
        <v>1911</v>
      </c>
      <c r="AC864" s="2">
        <f>2016-AB864</f>
        <v>105</v>
      </c>
      <c r="AD864" s="2" t="s">
        <v>244</v>
      </c>
    </row>
    <row r="865" spans="1:30" x14ac:dyDescent="0.2">
      <c r="A865">
        <v>15</v>
      </c>
      <c r="B865" s="6" t="s">
        <v>237</v>
      </c>
      <c r="C865" s="6" t="s">
        <v>22</v>
      </c>
      <c r="D865" s="6" t="s">
        <v>23</v>
      </c>
      <c r="E865" s="6" t="s">
        <v>2767</v>
      </c>
      <c r="F865" s="6">
        <v>46</v>
      </c>
      <c r="G865" s="6">
        <v>51</v>
      </c>
      <c r="H865" s="7">
        <v>42462</v>
      </c>
      <c r="I865" s="7">
        <v>42472</v>
      </c>
      <c r="J865" s="3" t="s">
        <v>2536</v>
      </c>
      <c r="K865" s="17">
        <f>IF(J865="Januar",238.19,IF(J865="Februar",240.59,IF(J865="Mars",245.99,IF(J865="April",250.79,IF(J865="Mai",256.52,IF(J865="Juni",259.83,IF(J865="Juli",265.66,IF(J865="August",272.21,IF(J865="September",275.91,IF(J865="Oktober",281.13,IF(J865="November",284.38,IF(J865="Desember",287.34,0))))))))))))</f>
        <v>250.79</v>
      </c>
      <c r="L865" s="20">
        <f>$K$2/K865</f>
        <v>0.9497587623110969</v>
      </c>
      <c r="M865" s="6">
        <v>10</v>
      </c>
      <c r="N865" s="6">
        <v>2450000</v>
      </c>
      <c r="O865" s="6">
        <v>3250000</v>
      </c>
      <c r="P865" s="6">
        <f>O865-N865</f>
        <v>800000</v>
      </c>
      <c r="Q865" s="8">
        <f>P865/N865</f>
        <v>0.32653061224489793</v>
      </c>
      <c r="R865" s="6">
        <v>12268</v>
      </c>
      <c r="S865" s="9">
        <f>(N865+R865)/F865</f>
        <v>53527.565217391304</v>
      </c>
      <c r="T865" s="6">
        <v>70919</v>
      </c>
      <c r="U865" s="5">
        <f>T865-S865</f>
        <v>17391.434782608696</v>
      </c>
      <c r="V865" s="4">
        <f>U865/S865</f>
        <v>0.32490614344173746</v>
      </c>
      <c r="W865" s="22">
        <f>S865*L865</f>
        <v>50838.274090396088</v>
      </c>
      <c r="X865" s="22">
        <f>T865*L865</f>
        <v>67355.941664340688</v>
      </c>
      <c r="Y865" s="22">
        <f>X865-W865</f>
        <v>16517.6675739446</v>
      </c>
      <c r="Z865" s="8">
        <f>Y865/W865</f>
        <v>0.32490614344173752</v>
      </c>
      <c r="AA865" s="10">
        <v>1115</v>
      </c>
      <c r="AB865" s="6">
        <v>1931</v>
      </c>
      <c r="AC865" s="6">
        <f>2016-AB865</f>
        <v>85</v>
      </c>
      <c r="AD865" s="6" t="s">
        <v>37</v>
      </c>
    </row>
    <row r="866" spans="1:30" x14ac:dyDescent="0.2">
      <c r="A866">
        <v>15</v>
      </c>
      <c r="B866" s="2" t="s">
        <v>571</v>
      </c>
      <c r="C866" s="2" t="s">
        <v>22</v>
      </c>
      <c r="D866" s="2" t="s">
        <v>23</v>
      </c>
      <c r="E866" s="6" t="s">
        <v>2767</v>
      </c>
      <c r="F866" s="2">
        <v>46</v>
      </c>
      <c r="G866" s="2">
        <v>52</v>
      </c>
      <c r="H866" s="3">
        <v>42462</v>
      </c>
      <c r="I866" s="3">
        <v>42472</v>
      </c>
      <c r="J866" s="7" t="s">
        <v>2536</v>
      </c>
      <c r="K866" s="17">
        <f>IF(J866="Januar",238.19,IF(J866="Februar",240.59,IF(J866="Mars",245.99,IF(J866="April",250.79,IF(J866="Mai",256.52,IF(J866="Juni",259.83,IF(J866="Juli",265.66,IF(J866="August",272.21,IF(J866="September",275.91,IF(J866="Oktober",281.13,IF(J866="November",284.38,IF(J866="Desember",287.34,0))))))))))))</f>
        <v>250.79</v>
      </c>
      <c r="L866" s="20">
        <f>$K$2/K866</f>
        <v>0.9497587623110969</v>
      </c>
      <c r="M866" s="2">
        <v>10</v>
      </c>
      <c r="N866" s="2">
        <v>2600000</v>
      </c>
      <c r="O866" s="2">
        <v>3200000</v>
      </c>
      <c r="P866" s="2">
        <f>O866-N866</f>
        <v>600000</v>
      </c>
      <c r="Q866" s="4">
        <f>P866/N866</f>
        <v>0.23076923076923078</v>
      </c>
      <c r="R866" s="2"/>
      <c r="S866" s="9">
        <f>(N866+R866)/F866</f>
        <v>56521.739130434784</v>
      </c>
      <c r="T866" s="2">
        <v>69565</v>
      </c>
      <c r="U866" s="5">
        <f>T866-S866</f>
        <v>13043.260869565216</v>
      </c>
      <c r="V866" s="4">
        <f>U866/S866</f>
        <v>0.23076538461538459</v>
      </c>
      <c r="W866" s="22">
        <f>S866*L866</f>
        <v>53682.017000192434</v>
      </c>
      <c r="X866" s="22">
        <f>T866*L866</f>
        <v>66069.968300171458</v>
      </c>
      <c r="Y866" s="22">
        <f>X866-W866</f>
        <v>12387.951299979024</v>
      </c>
      <c r="Z866" s="8">
        <f>Y866/W866</f>
        <v>0.23076538461538465</v>
      </c>
      <c r="AA866" s="2">
        <v>130</v>
      </c>
      <c r="AB866" s="2">
        <v>1939</v>
      </c>
      <c r="AC866" s="2">
        <f>2016-AB866</f>
        <v>77</v>
      </c>
      <c r="AD866" s="2" t="s">
        <v>50</v>
      </c>
    </row>
    <row r="867" spans="1:30" x14ac:dyDescent="0.2">
      <c r="A867">
        <v>15</v>
      </c>
      <c r="B867" s="6" t="s">
        <v>853</v>
      </c>
      <c r="C867" s="6" t="s">
        <v>22</v>
      </c>
      <c r="D867" s="6" t="s">
        <v>23</v>
      </c>
      <c r="E867" s="6" t="s">
        <v>2767</v>
      </c>
      <c r="F867" s="6">
        <v>54</v>
      </c>
      <c r="G867" s="6">
        <v>59</v>
      </c>
      <c r="H867" s="7">
        <v>42462</v>
      </c>
      <c r="I867" s="7">
        <v>42472</v>
      </c>
      <c r="J867" s="7" t="s">
        <v>2536</v>
      </c>
      <c r="K867" s="17">
        <f>IF(J867="Januar",238.19,IF(J867="Februar",240.59,IF(J867="Mars",245.99,IF(J867="April",250.79,IF(J867="Mai",256.52,IF(J867="Juni",259.83,IF(J867="Juli",265.66,IF(J867="August",272.21,IF(J867="September",275.91,IF(J867="Oktober",281.13,IF(J867="November",284.38,IF(J867="Desember",287.34,0))))))))))))</f>
        <v>250.79</v>
      </c>
      <c r="L867" s="20">
        <f>$K$2/K867</f>
        <v>0.9497587623110969</v>
      </c>
      <c r="M867" s="6">
        <v>10</v>
      </c>
      <c r="N867" s="6">
        <v>3450000</v>
      </c>
      <c r="O867" s="6">
        <v>3800000</v>
      </c>
      <c r="P867" s="6">
        <f>O867-N867</f>
        <v>350000</v>
      </c>
      <c r="Q867" s="8">
        <f>P867/N867</f>
        <v>0.10144927536231885</v>
      </c>
      <c r="R867" s="6"/>
      <c r="S867" s="9">
        <f>(N867+R867)/F867</f>
        <v>63888.888888888891</v>
      </c>
      <c r="T867" s="6">
        <v>70370</v>
      </c>
      <c r="U867" s="5">
        <f>T867-S867</f>
        <v>6481.1111111111095</v>
      </c>
      <c r="V867" s="4">
        <f>U867/S867</f>
        <v>0.10144347826086954</v>
      </c>
      <c r="W867" s="22">
        <f>S867*L867</f>
        <v>60679.032036542303</v>
      </c>
      <c r="X867" s="22">
        <f>T867*L867</f>
        <v>66834.524103831893</v>
      </c>
      <c r="Y867" s="22">
        <f>X867-W867</f>
        <v>6155.4920672895896</v>
      </c>
      <c r="Z867" s="8">
        <f>Y867/W867</f>
        <v>0.10144347826086961</v>
      </c>
      <c r="AA867" s="10">
        <v>1099</v>
      </c>
      <c r="AB867" s="6">
        <v>1933</v>
      </c>
      <c r="AC867" s="6">
        <f>2016-AB867</f>
        <v>83</v>
      </c>
      <c r="AD867" s="6" t="s">
        <v>108</v>
      </c>
    </row>
    <row r="868" spans="1:30" x14ac:dyDescent="0.2">
      <c r="A868">
        <v>15</v>
      </c>
      <c r="B868" s="2" t="s">
        <v>1088</v>
      </c>
      <c r="C868" s="2" t="s">
        <v>22</v>
      </c>
      <c r="D868" s="2" t="s">
        <v>23</v>
      </c>
      <c r="E868" s="6" t="s">
        <v>2767</v>
      </c>
      <c r="F868" s="2">
        <v>58</v>
      </c>
      <c r="G868" s="2">
        <v>63</v>
      </c>
      <c r="H868" s="3">
        <v>42462</v>
      </c>
      <c r="I868" s="3">
        <v>42472</v>
      </c>
      <c r="J868" s="3" t="s">
        <v>2536</v>
      </c>
      <c r="K868" s="17">
        <f>IF(J868="Januar",238.19,IF(J868="Februar",240.59,IF(J868="Mars",245.99,IF(J868="April",250.79,IF(J868="Mai",256.52,IF(J868="Juni",259.83,IF(J868="Juli",265.66,IF(J868="August",272.21,IF(J868="September",275.91,IF(J868="Oktober",281.13,IF(J868="November",284.38,IF(J868="Desember",287.34,0))))))))))))</f>
        <v>250.79</v>
      </c>
      <c r="L868" s="20">
        <f>$K$2/K868</f>
        <v>0.9497587623110969</v>
      </c>
      <c r="M868" s="2">
        <v>10</v>
      </c>
      <c r="N868" s="2">
        <v>3100000</v>
      </c>
      <c r="O868" s="2">
        <v>3600000</v>
      </c>
      <c r="P868" s="2">
        <f>O868-N868</f>
        <v>500000</v>
      </c>
      <c r="Q868" s="4">
        <f>P868/N868</f>
        <v>0.16129032258064516</v>
      </c>
      <c r="R868" s="2"/>
      <c r="S868" s="9">
        <f>(N868+R868)/F868</f>
        <v>53448.275862068964</v>
      </c>
      <c r="T868" s="2">
        <v>62069</v>
      </c>
      <c r="U868" s="5">
        <f>T868-S868</f>
        <v>8620.7241379310362</v>
      </c>
      <c r="V868" s="4">
        <f>U868/S868</f>
        <v>0.16129096774193552</v>
      </c>
      <c r="W868" s="22">
        <f>S868*L868</f>
        <v>50762.968330420692</v>
      </c>
      <c r="X868" s="22">
        <f>T868*L868</f>
        <v>58950.576617887476</v>
      </c>
      <c r="Y868" s="22">
        <f>X868-W868</f>
        <v>8187.6082874667845</v>
      </c>
      <c r="Z868" s="8">
        <f>Y868/W868</f>
        <v>0.16129096774193563</v>
      </c>
      <c r="AA868" s="2">
        <v>336</v>
      </c>
      <c r="AB868" s="2">
        <v>1910</v>
      </c>
      <c r="AC868" s="2">
        <f>2016-AB868</f>
        <v>106</v>
      </c>
      <c r="AD868" s="2" t="s">
        <v>108</v>
      </c>
    </row>
    <row r="869" spans="1:30" x14ac:dyDescent="0.2">
      <c r="A869">
        <v>15</v>
      </c>
      <c r="B869" s="2" t="s">
        <v>1150</v>
      </c>
      <c r="C869" s="2" t="s">
        <v>22</v>
      </c>
      <c r="D869" s="2" t="s">
        <v>23</v>
      </c>
      <c r="E869" s="6" t="s">
        <v>2767</v>
      </c>
      <c r="F869" s="2">
        <v>60</v>
      </c>
      <c r="G869" s="2">
        <v>66</v>
      </c>
      <c r="H869" s="3">
        <v>42462</v>
      </c>
      <c r="I869" s="3">
        <v>42472</v>
      </c>
      <c r="J869" s="7" t="s">
        <v>2536</v>
      </c>
      <c r="K869" s="17">
        <f>IF(J869="Januar",238.19,IF(J869="Februar",240.59,IF(J869="Mars",245.99,IF(J869="April",250.79,IF(J869="Mai",256.52,IF(J869="Juni",259.83,IF(J869="Juli",265.66,IF(J869="August",272.21,IF(J869="September",275.91,IF(J869="Oktober",281.13,IF(J869="November",284.38,IF(J869="Desember",287.34,0))))))))))))</f>
        <v>250.79</v>
      </c>
      <c r="L869" s="20">
        <f>$K$2/K869</f>
        <v>0.9497587623110969</v>
      </c>
      <c r="M869" s="2">
        <v>10</v>
      </c>
      <c r="N869" s="2">
        <v>3200000</v>
      </c>
      <c r="O869" s="2">
        <v>4100000</v>
      </c>
      <c r="P869" s="2">
        <f>O869-N869</f>
        <v>900000</v>
      </c>
      <c r="Q869" s="4">
        <f>P869/N869</f>
        <v>0.28125</v>
      </c>
      <c r="R869" s="2"/>
      <c r="S869" s="9">
        <f>(N869+R869)/F869</f>
        <v>53333.333333333336</v>
      </c>
      <c r="T869" s="2">
        <v>68333</v>
      </c>
      <c r="U869" s="5">
        <f>T869-S869</f>
        <v>14999.666666666664</v>
      </c>
      <c r="V869" s="4">
        <f>U869/S869</f>
        <v>0.28124374999999996</v>
      </c>
      <c r="W869" s="22">
        <f>S869*L869</f>
        <v>50653.80065659184</v>
      </c>
      <c r="X869" s="22">
        <f>T869*L869</f>
        <v>64899.865505004185</v>
      </c>
      <c r="Y869" s="22">
        <f>X869-W869</f>
        <v>14246.064848412345</v>
      </c>
      <c r="Z869" s="8">
        <f>Y869/W869</f>
        <v>0.28124374999999985</v>
      </c>
      <c r="AA869" s="11">
        <v>3041</v>
      </c>
      <c r="AB869" s="2">
        <v>2001</v>
      </c>
      <c r="AC869" s="2">
        <f>2016-AB869</f>
        <v>15</v>
      </c>
      <c r="AD869" s="2" t="s">
        <v>161</v>
      </c>
    </row>
    <row r="870" spans="1:30" x14ac:dyDescent="0.2">
      <c r="A870">
        <v>15</v>
      </c>
      <c r="B870" s="2" t="s">
        <v>1308</v>
      </c>
      <c r="C870" s="2" t="s">
        <v>22</v>
      </c>
      <c r="D870" s="2" t="s">
        <v>23</v>
      </c>
      <c r="E870" s="6" t="s">
        <v>2767</v>
      </c>
      <c r="F870" s="2">
        <v>65</v>
      </c>
      <c r="G870" s="2">
        <v>72</v>
      </c>
      <c r="H870" s="3">
        <v>42462</v>
      </c>
      <c r="I870" s="3">
        <v>42472</v>
      </c>
      <c r="J870" s="3" t="s">
        <v>2536</v>
      </c>
      <c r="K870" s="17">
        <f>IF(J870="Januar",238.19,IF(J870="Februar",240.59,IF(J870="Mars",245.99,IF(J870="April",250.79,IF(J870="Mai",256.52,IF(J870="Juni",259.83,IF(J870="Juli",265.66,IF(J870="August",272.21,IF(J870="September",275.91,IF(J870="Oktober",281.13,IF(J870="November",284.38,IF(J870="Desember",287.34,0))))))))))))</f>
        <v>250.79</v>
      </c>
      <c r="L870" s="20">
        <f>$K$2/K870</f>
        <v>0.9497587623110969</v>
      </c>
      <c r="M870" s="2">
        <v>10</v>
      </c>
      <c r="N870" s="2">
        <v>2850000</v>
      </c>
      <c r="O870" s="2">
        <v>2850000</v>
      </c>
      <c r="P870" s="2">
        <f>O870-N870</f>
        <v>0</v>
      </c>
      <c r="Q870" s="4">
        <f>P870/N870</f>
        <v>0</v>
      </c>
      <c r="R870" s="2">
        <v>382640</v>
      </c>
      <c r="S870" s="9">
        <f>(N870+R870)/F870</f>
        <v>49732.923076923078</v>
      </c>
      <c r="T870" s="2">
        <v>49733</v>
      </c>
      <c r="U870" s="5">
        <f>T870-S870</f>
        <v>7.6923076921957545E-2</v>
      </c>
      <c r="V870" s="4">
        <f>U870/S870</f>
        <v>1.5467234210822239E-6</v>
      </c>
      <c r="W870" s="22">
        <f>S870*L870</f>
        <v>47234.279467651453</v>
      </c>
      <c r="X870" s="22">
        <f>T870*L870</f>
        <v>47234.352526017785</v>
      </c>
      <c r="Y870" s="22">
        <f>X870-W870</f>
        <v>7.3058366331679281E-2</v>
      </c>
      <c r="Z870" s="8">
        <f>Y870/W870</f>
        <v>1.5467234211059266E-6</v>
      </c>
      <c r="AA870" s="2"/>
      <c r="AB870" s="2">
        <v>1936</v>
      </c>
      <c r="AC870" s="2">
        <f>2016-AB870</f>
        <v>80</v>
      </c>
      <c r="AD870" s="2" t="s">
        <v>231</v>
      </c>
    </row>
    <row r="871" spans="1:30" x14ac:dyDescent="0.2">
      <c r="A871">
        <v>15</v>
      </c>
      <c r="B871" s="2" t="s">
        <v>1449</v>
      </c>
      <c r="C871" s="2" t="s">
        <v>22</v>
      </c>
      <c r="D871" s="2" t="s">
        <v>23</v>
      </c>
      <c r="E871" s="6" t="s">
        <v>2767</v>
      </c>
      <c r="F871" s="2">
        <v>68</v>
      </c>
      <c r="G871" s="2">
        <v>78</v>
      </c>
      <c r="H871" s="3">
        <v>42462</v>
      </c>
      <c r="I871" s="3">
        <v>42472</v>
      </c>
      <c r="J871" s="7" t="s">
        <v>2536</v>
      </c>
      <c r="K871" s="17">
        <f>IF(J871="Januar",238.19,IF(J871="Februar",240.59,IF(J871="Mars",245.99,IF(J871="April",250.79,IF(J871="Mai",256.52,IF(J871="Juni",259.83,IF(J871="Juli",265.66,IF(J871="August",272.21,IF(J871="September",275.91,IF(J871="Oktober",281.13,IF(J871="November",284.38,IF(J871="Desember",287.34,0))))))))))))</f>
        <v>250.79</v>
      </c>
      <c r="L871" s="20">
        <f>$K$2/K871</f>
        <v>0.9497587623110969</v>
      </c>
      <c r="M871" s="2">
        <v>10</v>
      </c>
      <c r="N871" s="2">
        <v>3800000</v>
      </c>
      <c r="O871" s="2">
        <v>4250000</v>
      </c>
      <c r="P871" s="2">
        <f>O871-N871</f>
        <v>450000</v>
      </c>
      <c r="Q871" s="4">
        <f>P871/N871</f>
        <v>0.11842105263157894</v>
      </c>
      <c r="R871" s="2"/>
      <c r="S871" s="9">
        <f>(N871+R871)/F871</f>
        <v>55882.352941176468</v>
      </c>
      <c r="T871" s="2">
        <v>62500</v>
      </c>
      <c r="U871" s="5">
        <f>T871-S871</f>
        <v>6617.6470588235316</v>
      </c>
      <c r="V871" s="4">
        <f>U871/S871</f>
        <v>0.118421052631579</v>
      </c>
      <c r="W871" s="22">
        <f>S871*L871</f>
        <v>53074.754364443652</v>
      </c>
      <c r="X871" s="22">
        <f>T871*L871</f>
        <v>59359.922644443555</v>
      </c>
      <c r="Y871" s="22">
        <f>X871-W871</f>
        <v>6285.1682799999035</v>
      </c>
      <c r="Z871" s="8">
        <f>Y871/W871</f>
        <v>0.1184210526315789</v>
      </c>
      <c r="AA871" s="11">
        <v>9082</v>
      </c>
      <c r="AB871" s="2">
        <v>2008</v>
      </c>
      <c r="AC871" s="2">
        <f>2016-AB871</f>
        <v>8</v>
      </c>
      <c r="AD871" s="2" t="s">
        <v>148</v>
      </c>
    </row>
    <row r="872" spans="1:30" x14ac:dyDescent="0.2">
      <c r="A872">
        <v>15</v>
      </c>
      <c r="B872" s="2" t="s">
        <v>1450</v>
      </c>
      <c r="C872" s="2" t="s">
        <v>22</v>
      </c>
      <c r="D872" s="2" t="s">
        <v>23</v>
      </c>
      <c r="E872" s="6" t="s">
        <v>2767</v>
      </c>
      <c r="F872" s="2">
        <v>68</v>
      </c>
      <c r="G872" s="2">
        <v>75</v>
      </c>
      <c r="H872" s="3">
        <v>42462</v>
      </c>
      <c r="I872" s="3">
        <v>42472</v>
      </c>
      <c r="J872" s="3" t="s">
        <v>2536</v>
      </c>
      <c r="K872" s="17">
        <f>IF(J872="Januar",238.19,IF(J872="Februar",240.59,IF(J872="Mars",245.99,IF(J872="April",250.79,IF(J872="Mai",256.52,IF(J872="Juni",259.83,IF(J872="Juli",265.66,IF(J872="August",272.21,IF(J872="September",275.91,IF(J872="Oktober",281.13,IF(J872="November",284.38,IF(J872="Desember",287.34,0))))))))))))</f>
        <v>250.79</v>
      </c>
      <c r="L872" s="20">
        <f>$K$2/K872</f>
        <v>0.9497587623110969</v>
      </c>
      <c r="M872" s="2">
        <v>10</v>
      </c>
      <c r="N872" s="2">
        <v>3100000</v>
      </c>
      <c r="O872" s="2">
        <v>3100000</v>
      </c>
      <c r="P872" s="2">
        <f>O872-N872</f>
        <v>0</v>
      </c>
      <c r="Q872" s="4">
        <f>P872/N872</f>
        <v>0</v>
      </c>
      <c r="R872" s="2">
        <v>2547</v>
      </c>
      <c r="S872" s="9">
        <f>(N872+R872)/F872</f>
        <v>45625.691176470587</v>
      </c>
      <c r="T872" s="2">
        <v>45626</v>
      </c>
      <c r="U872" s="5">
        <f>T872-S872</f>
        <v>0.3088235294126207</v>
      </c>
      <c r="V872" s="4">
        <f>U872/S872</f>
        <v>6.7686323527276813E-6</v>
      </c>
      <c r="W872" s="22">
        <f>S872*L872</f>
        <v>43333.399981353039</v>
      </c>
      <c r="X872" s="22">
        <f>T872*L872</f>
        <v>43333.693289206109</v>
      </c>
      <c r="Y872" s="22">
        <f>X872-W872</f>
        <v>0.29330785306956386</v>
      </c>
      <c r="Z872" s="8">
        <f>Y872/W872</f>
        <v>6.7686323527758791E-6</v>
      </c>
      <c r="AA872" s="11">
        <v>1479</v>
      </c>
      <c r="AB872" s="2">
        <v>1979</v>
      </c>
      <c r="AC872" s="2">
        <f>2016-AB872</f>
        <v>37</v>
      </c>
      <c r="AD872" s="2" t="s">
        <v>37</v>
      </c>
    </row>
    <row r="873" spans="1:30" x14ac:dyDescent="0.2">
      <c r="A873">
        <v>15</v>
      </c>
      <c r="B873" s="6" t="s">
        <v>1475</v>
      </c>
      <c r="C873" s="6" t="s">
        <v>22</v>
      </c>
      <c r="D873" s="6" t="s">
        <v>23</v>
      </c>
      <c r="E873" s="6" t="s">
        <v>2767</v>
      </c>
      <c r="F873" s="6">
        <v>69</v>
      </c>
      <c r="G873" s="6">
        <v>78</v>
      </c>
      <c r="H873" s="7">
        <v>42462</v>
      </c>
      <c r="I873" s="7">
        <v>42472</v>
      </c>
      <c r="J873" s="7" t="s">
        <v>2536</v>
      </c>
      <c r="K873" s="17">
        <f>IF(J873="Januar",238.19,IF(J873="Februar",240.59,IF(J873="Mars",245.99,IF(J873="April",250.79,IF(J873="Mai",256.52,IF(J873="Juni",259.83,IF(J873="Juli",265.66,IF(J873="August",272.21,IF(J873="September",275.91,IF(J873="Oktober",281.13,IF(J873="November",284.38,IF(J873="Desember",287.34,0))))))))))))</f>
        <v>250.79</v>
      </c>
      <c r="L873" s="20">
        <f>$K$2/K873</f>
        <v>0.9497587623110969</v>
      </c>
      <c r="M873" s="6">
        <v>10</v>
      </c>
      <c r="N873" s="6">
        <v>3350000</v>
      </c>
      <c r="O873" s="6">
        <v>3850000</v>
      </c>
      <c r="P873" s="6">
        <f>O873-N873</f>
        <v>500000</v>
      </c>
      <c r="Q873" s="8">
        <f>P873/N873</f>
        <v>0.14925373134328357</v>
      </c>
      <c r="R873" s="6"/>
      <c r="S873" s="9">
        <f>(N873+R873)/F873</f>
        <v>48550.72463768116</v>
      </c>
      <c r="T873" s="6">
        <v>55797</v>
      </c>
      <c r="U873" s="5">
        <f>T873-S873</f>
        <v>7246.2753623188401</v>
      </c>
      <c r="V873" s="4">
        <f>U873/S873</f>
        <v>0.14925164179104478</v>
      </c>
      <c r="W873" s="22">
        <f>S873*L873</f>
        <v>46111.476141190935</v>
      </c>
      <c r="X873" s="22">
        <f>T873*L873</f>
        <v>52993.689660672273</v>
      </c>
      <c r="Y873" s="22">
        <f>X873-W873</f>
        <v>6882.2135194813382</v>
      </c>
      <c r="Z873" s="8">
        <f>Y873/W873</f>
        <v>0.1492516417910448</v>
      </c>
      <c r="AA873" s="10">
        <v>3092</v>
      </c>
      <c r="AB873" s="6">
        <v>2009</v>
      </c>
      <c r="AC873" s="6">
        <f>2016-AB873</f>
        <v>7</v>
      </c>
      <c r="AD873" s="6" t="s">
        <v>94</v>
      </c>
    </row>
    <row r="874" spans="1:30" x14ac:dyDescent="0.2">
      <c r="A874">
        <v>15</v>
      </c>
      <c r="B874" s="6" t="s">
        <v>1476</v>
      </c>
      <c r="C874" s="6" t="s">
        <v>22</v>
      </c>
      <c r="D874" s="6" t="s">
        <v>23</v>
      </c>
      <c r="E874" s="6" t="s">
        <v>2767</v>
      </c>
      <c r="F874" s="6">
        <v>69</v>
      </c>
      <c r="G874" s="6">
        <v>77</v>
      </c>
      <c r="H874" s="7">
        <v>42462</v>
      </c>
      <c r="I874" s="7">
        <v>42472</v>
      </c>
      <c r="J874" s="3" t="s">
        <v>2536</v>
      </c>
      <c r="K874" s="17">
        <f>IF(J874="Januar",238.19,IF(J874="Februar",240.59,IF(J874="Mars",245.99,IF(J874="April",250.79,IF(J874="Mai",256.52,IF(J874="Juni",259.83,IF(J874="Juli",265.66,IF(J874="August",272.21,IF(J874="September",275.91,IF(J874="Oktober",281.13,IF(J874="November",284.38,IF(J874="Desember",287.34,0))))))))))))</f>
        <v>250.79</v>
      </c>
      <c r="L874" s="20">
        <f>$K$2/K874</f>
        <v>0.9497587623110969</v>
      </c>
      <c r="M874" s="6">
        <v>10</v>
      </c>
      <c r="N874" s="6">
        <v>4000000</v>
      </c>
      <c r="O874" s="6">
        <v>4040000</v>
      </c>
      <c r="P874" s="6">
        <f>O874-N874</f>
        <v>40000</v>
      </c>
      <c r="Q874" s="8">
        <f>P874/N874</f>
        <v>0.01</v>
      </c>
      <c r="R874" s="6"/>
      <c r="S874" s="9">
        <f>(N874+R874)/F874</f>
        <v>57971.014492753624</v>
      </c>
      <c r="T874" s="6">
        <v>58551</v>
      </c>
      <c r="U874" s="5">
        <f>T874-S874</f>
        <v>579.98550724637607</v>
      </c>
      <c r="V874" s="4">
        <f>U874/S874</f>
        <v>1.0004749999999988E-2</v>
      </c>
      <c r="W874" s="22">
        <f>S874*L874</f>
        <v>55058.478974556339</v>
      </c>
      <c r="X874" s="22">
        <f>T874*L874</f>
        <v>55609.325292077032</v>
      </c>
      <c r="Y874" s="22">
        <f>X874-W874</f>
        <v>550.84631752069254</v>
      </c>
      <c r="Z874" s="8">
        <f>Y874/W874</f>
        <v>1.000475E-2</v>
      </c>
      <c r="AA874" s="10">
        <v>2789</v>
      </c>
      <c r="AB874" s="6">
        <v>2006</v>
      </c>
      <c r="AC874" s="6">
        <f>2016-AB874</f>
        <v>10</v>
      </c>
      <c r="AD874" s="6" t="s">
        <v>137</v>
      </c>
    </row>
    <row r="875" spans="1:30" x14ac:dyDescent="0.2">
      <c r="A875">
        <v>15</v>
      </c>
      <c r="B875" s="2" t="s">
        <v>1582</v>
      </c>
      <c r="C875" s="2" t="s">
        <v>22</v>
      </c>
      <c r="D875" s="2" t="s">
        <v>23</v>
      </c>
      <c r="E875" s="6" t="s">
        <v>2767</v>
      </c>
      <c r="F875" s="2">
        <v>72</v>
      </c>
      <c r="G875" s="2">
        <v>80</v>
      </c>
      <c r="H875" s="3">
        <v>42462</v>
      </c>
      <c r="I875" s="3">
        <v>42472</v>
      </c>
      <c r="J875" s="7" t="s">
        <v>2536</v>
      </c>
      <c r="K875" s="17">
        <f>IF(J875="Januar",238.19,IF(J875="Februar",240.59,IF(J875="Mars",245.99,IF(J875="April",250.79,IF(J875="Mai",256.52,IF(J875="Juni",259.83,IF(J875="Juli",265.66,IF(J875="August",272.21,IF(J875="September",275.91,IF(J875="Oktober",281.13,IF(J875="November",284.38,IF(J875="Desember",287.34,0))))))))))))</f>
        <v>250.79</v>
      </c>
      <c r="L875" s="20">
        <f>$K$2/K875</f>
        <v>0.9497587623110969</v>
      </c>
      <c r="M875" s="2">
        <v>10</v>
      </c>
      <c r="N875" s="2">
        <v>3250000</v>
      </c>
      <c r="O875" s="2">
        <v>3650000</v>
      </c>
      <c r="P875" s="2">
        <f>O875-N875</f>
        <v>400000</v>
      </c>
      <c r="Q875" s="4">
        <f>P875/N875</f>
        <v>0.12307692307692308</v>
      </c>
      <c r="R875" s="2">
        <v>34452</v>
      </c>
      <c r="S875" s="9">
        <f>(N875+R875)/F875</f>
        <v>45617.388888888891</v>
      </c>
      <c r="T875" s="2">
        <v>51173</v>
      </c>
      <c r="U875" s="5">
        <f>T875-S875</f>
        <v>5555.6111111111095</v>
      </c>
      <c r="V875" s="4">
        <f>U875/S875</f>
        <v>0.12178713526640056</v>
      </c>
      <c r="W875" s="22">
        <f>S875*L875</f>
        <v>43325.514810975095</v>
      </c>
      <c r="X875" s="22">
        <f>T875*L875</f>
        <v>48602.005143745759</v>
      </c>
      <c r="Y875" s="22">
        <f>X875-W875</f>
        <v>5276.4903327706634</v>
      </c>
      <c r="Z875" s="8">
        <f>Y875/W875</f>
        <v>0.12178713526640053</v>
      </c>
      <c r="AA875" s="11">
        <v>31800</v>
      </c>
      <c r="AB875" s="2">
        <v>1983</v>
      </c>
      <c r="AC875" s="2">
        <f>2016-AB875</f>
        <v>33</v>
      </c>
      <c r="AD875" s="2" t="s">
        <v>108</v>
      </c>
    </row>
    <row r="876" spans="1:30" x14ac:dyDescent="0.2">
      <c r="A876">
        <v>15</v>
      </c>
      <c r="B876" s="2" t="s">
        <v>414</v>
      </c>
      <c r="C876" s="2" t="s">
        <v>22</v>
      </c>
      <c r="D876" s="2" t="s">
        <v>23</v>
      </c>
      <c r="E876" s="6" t="s">
        <v>2767</v>
      </c>
      <c r="F876" s="2">
        <v>73</v>
      </c>
      <c r="G876" s="2">
        <v>80</v>
      </c>
      <c r="H876" s="3">
        <v>42462</v>
      </c>
      <c r="I876" s="3">
        <v>42472</v>
      </c>
      <c r="J876" s="3" t="s">
        <v>2536</v>
      </c>
      <c r="K876" s="17">
        <f>IF(J876="Januar",238.19,IF(J876="Februar",240.59,IF(J876="Mars",245.99,IF(J876="April",250.79,IF(J876="Mai",256.52,IF(J876="Juni",259.83,IF(J876="Juli",265.66,IF(J876="August",272.21,IF(J876="September",275.91,IF(J876="Oktober",281.13,IF(J876="November",284.38,IF(J876="Desember",287.34,0))))))))))))</f>
        <v>250.79</v>
      </c>
      <c r="L876" s="20">
        <f>$K$2/K876</f>
        <v>0.9497587623110969</v>
      </c>
      <c r="M876" s="2">
        <v>10</v>
      </c>
      <c r="N876" s="2">
        <v>4450000</v>
      </c>
      <c r="O876" s="2">
        <v>5000000</v>
      </c>
      <c r="P876" s="2">
        <f>O876-N876</f>
        <v>550000</v>
      </c>
      <c r="Q876" s="4">
        <f>P876/N876</f>
        <v>0.12359550561797752</v>
      </c>
      <c r="R876" s="2">
        <v>35332</v>
      </c>
      <c r="S876" s="9">
        <f>(N876+R876)/F876</f>
        <v>61442.904109589042</v>
      </c>
      <c r="T876" s="2">
        <v>68977</v>
      </c>
      <c r="U876" s="5">
        <f>T876-S876</f>
        <v>7534.0958904109575</v>
      </c>
      <c r="V876" s="4">
        <f>U876/S876</f>
        <v>0.12261946272873443</v>
      </c>
      <c r="W876" s="22">
        <f>S876*L876</f>
        <v>58355.936559922702</v>
      </c>
      <c r="X876" s="22">
        <f>T876*L876</f>
        <v>65511.510147932531</v>
      </c>
      <c r="Y876" s="22">
        <f>X876-W876</f>
        <v>7155.5735880098291</v>
      </c>
      <c r="Z876" s="8">
        <f>Y876/W876</f>
        <v>0.12261946272873436</v>
      </c>
      <c r="AA876" s="11">
        <v>5879</v>
      </c>
      <c r="AB876" s="2">
        <v>1973</v>
      </c>
      <c r="AC876" s="2">
        <f>2016-AB876</f>
        <v>43</v>
      </c>
      <c r="AD876" s="2" t="s">
        <v>65</v>
      </c>
    </row>
    <row r="877" spans="1:30" x14ac:dyDescent="0.2">
      <c r="A877">
        <v>15</v>
      </c>
      <c r="B877" s="6" t="s">
        <v>1682</v>
      </c>
      <c r="C877" s="6" t="s">
        <v>22</v>
      </c>
      <c r="D877" s="6" t="s">
        <v>23</v>
      </c>
      <c r="E877" s="6" t="s">
        <v>2767</v>
      </c>
      <c r="F877" s="6">
        <v>75</v>
      </c>
      <c r="G877" s="6">
        <v>85</v>
      </c>
      <c r="H877" s="7">
        <v>42462</v>
      </c>
      <c r="I877" s="7">
        <v>42472</v>
      </c>
      <c r="J877" s="3" t="s">
        <v>2536</v>
      </c>
      <c r="K877" s="17">
        <f>IF(J877="Januar",238.19,IF(J877="Februar",240.59,IF(J877="Mars",245.99,IF(J877="April",250.79,IF(J877="Mai",256.52,IF(J877="Juni",259.83,IF(J877="Juli",265.66,IF(J877="August",272.21,IF(J877="September",275.91,IF(J877="Oktober",281.13,IF(J877="November",284.38,IF(J877="Desember",287.34,0))))))))))))</f>
        <v>250.79</v>
      </c>
      <c r="L877" s="20">
        <f>$K$2/K877</f>
        <v>0.9497587623110969</v>
      </c>
      <c r="M877" s="6">
        <v>10</v>
      </c>
      <c r="N877" s="6">
        <v>5200000</v>
      </c>
      <c r="O877" s="6">
        <v>5700000</v>
      </c>
      <c r="P877" s="6">
        <f>O877-N877</f>
        <v>500000</v>
      </c>
      <c r="Q877" s="8">
        <f>P877/N877</f>
        <v>9.6153846153846159E-2</v>
      </c>
      <c r="R877" s="6"/>
      <c r="S877" s="9">
        <f>(N877+R877)/F877</f>
        <v>69333.333333333328</v>
      </c>
      <c r="T877" s="6">
        <v>76000</v>
      </c>
      <c r="U877" s="5">
        <f>T877-S877</f>
        <v>6666.6666666666715</v>
      </c>
      <c r="V877" s="4">
        <f>U877/S877</f>
        <v>9.6153846153846229E-2</v>
      </c>
      <c r="W877" s="22">
        <f>S877*L877</f>
        <v>65849.94085356938</v>
      </c>
      <c r="X877" s="22">
        <f>T877*L877</f>
        <v>72181.665935643367</v>
      </c>
      <c r="Y877" s="22">
        <f>X877-W877</f>
        <v>6331.7250820739864</v>
      </c>
      <c r="Z877" s="8">
        <f>Y877/W877</f>
        <v>9.615384615384627E-2</v>
      </c>
      <c r="AA877" s="6">
        <v>809</v>
      </c>
      <c r="AB877" s="6">
        <v>1892</v>
      </c>
      <c r="AC877" s="6">
        <f>2016-AB877</f>
        <v>124</v>
      </c>
      <c r="AD877" s="6" t="s">
        <v>127</v>
      </c>
    </row>
    <row r="878" spans="1:30" x14ac:dyDescent="0.2">
      <c r="A878">
        <v>15</v>
      </c>
      <c r="B878" s="2" t="s">
        <v>2043</v>
      </c>
      <c r="C878" s="2" t="s">
        <v>22</v>
      </c>
      <c r="D878" s="2" t="s">
        <v>23</v>
      </c>
      <c r="E878" s="6" t="s">
        <v>2767</v>
      </c>
      <c r="F878" s="2">
        <v>90</v>
      </c>
      <c r="G878" s="2">
        <v>98</v>
      </c>
      <c r="H878" s="3">
        <v>42462</v>
      </c>
      <c r="I878" s="3">
        <v>42472</v>
      </c>
      <c r="J878" s="3" t="s">
        <v>2536</v>
      </c>
      <c r="K878" s="17">
        <f>IF(J878="Januar",238.19,IF(J878="Februar",240.59,IF(J878="Mars",245.99,IF(J878="April",250.79,IF(J878="Mai",256.52,IF(J878="Juni",259.83,IF(J878="Juli",265.66,IF(J878="August",272.21,IF(J878="September",275.91,IF(J878="Oktober",281.13,IF(J878="November",284.38,IF(J878="Desember",287.34,0))))))))))))</f>
        <v>250.79</v>
      </c>
      <c r="L878" s="20">
        <f>$K$2/K878</f>
        <v>0.9497587623110969</v>
      </c>
      <c r="M878" s="2">
        <v>10</v>
      </c>
      <c r="N878" s="2">
        <v>4550000</v>
      </c>
      <c r="O878" s="2">
        <v>5100000</v>
      </c>
      <c r="P878" s="2">
        <f>O878-N878</f>
        <v>550000</v>
      </c>
      <c r="Q878" s="4">
        <f>P878/N878</f>
        <v>0.12087912087912088</v>
      </c>
      <c r="R878" s="2">
        <v>66130</v>
      </c>
      <c r="S878" s="9">
        <f>(N878+R878)/F878</f>
        <v>51290.333333333336</v>
      </c>
      <c r="T878" s="2">
        <v>57401</v>
      </c>
      <c r="U878" s="5">
        <f>T878-S878</f>
        <v>6110.6666666666642</v>
      </c>
      <c r="V878" s="4">
        <f>U878/S878</f>
        <v>0.11913875909040685</v>
      </c>
      <c r="W878" s="22">
        <f>S878*L878</f>
        <v>48713.443505190269</v>
      </c>
      <c r="X878" s="22">
        <f>T878*L878</f>
        <v>54517.102715419271</v>
      </c>
      <c r="Y878" s="22">
        <f>X878-W878</f>
        <v>5803.6592102290015</v>
      </c>
      <c r="Z878" s="8">
        <f>Y878/W878</f>
        <v>0.11913875909040672</v>
      </c>
      <c r="AA878" s="2"/>
      <c r="AB878" s="2">
        <v>1983</v>
      </c>
      <c r="AC878" s="2">
        <f>2016-AB878</f>
        <v>33</v>
      </c>
      <c r="AD878" s="2" t="s">
        <v>46</v>
      </c>
    </row>
    <row r="879" spans="1:30" x14ac:dyDescent="0.2">
      <c r="A879">
        <v>15</v>
      </c>
      <c r="B879" s="6" t="s">
        <v>2062</v>
      </c>
      <c r="C879" s="6" t="s">
        <v>22</v>
      </c>
      <c r="D879" s="6" t="s">
        <v>23</v>
      </c>
      <c r="E879" s="6" t="s">
        <v>2767</v>
      </c>
      <c r="F879" s="6">
        <v>91</v>
      </c>
      <c r="G879" s="6">
        <v>104</v>
      </c>
      <c r="H879" s="7">
        <v>42462</v>
      </c>
      <c r="I879" s="7">
        <v>42472</v>
      </c>
      <c r="J879" s="7" t="s">
        <v>2536</v>
      </c>
      <c r="K879" s="17">
        <f>IF(J879="Januar",238.19,IF(J879="Februar",240.59,IF(J879="Mars",245.99,IF(J879="April",250.79,IF(J879="Mai",256.52,IF(J879="Juni",259.83,IF(J879="Juli",265.66,IF(J879="August",272.21,IF(J879="September",275.91,IF(J879="Oktober",281.13,IF(J879="November",284.38,IF(J879="Desember",287.34,0))))))))))))</f>
        <v>250.79</v>
      </c>
      <c r="L879" s="20">
        <f>$K$2/K879</f>
        <v>0.9497587623110969</v>
      </c>
      <c r="M879" s="6">
        <v>10</v>
      </c>
      <c r="N879" s="6">
        <v>6300000</v>
      </c>
      <c r="O879" s="6">
        <v>6300000</v>
      </c>
      <c r="P879" s="6">
        <f>O879-N879</f>
        <v>0</v>
      </c>
      <c r="Q879" s="8">
        <f>P879/N879</f>
        <v>0</v>
      </c>
      <c r="R879" s="6"/>
      <c r="S879" s="9">
        <f>(N879+R879)/F879</f>
        <v>69230.769230769234</v>
      </c>
      <c r="T879" s="6">
        <v>69231</v>
      </c>
      <c r="U879" s="5">
        <f>T879-S879</f>
        <v>0.23076923076587263</v>
      </c>
      <c r="V879" s="4">
        <f>U879/S879</f>
        <v>3.3333333332848267E-6</v>
      </c>
      <c r="W879" s="22">
        <f>S879*L879</f>
        <v>65752.529698460552</v>
      </c>
      <c r="X879" s="22">
        <f>T879*L879</f>
        <v>65752.748873559554</v>
      </c>
      <c r="Y879" s="22">
        <f>X879-W879</f>
        <v>0.2191750990023138</v>
      </c>
      <c r="Z879" s="8">
        <f>Y879/W879</f>
        <v>3.3333333334465655E-6</v>
      </c>
      <c r="AA879" s="6">
        <v>517</v>
      </c>
      <c r="AB879" s="6">
        <v>1897</v>
      </c>
      <c r="AC879" s="6">
        <f>2016-AB879</f>
        <v>119</v>
      </c>
      <c r="AD879" s="6" t="s">
        <v>635</v>
      </c>
    </row>
    <row r="880" spans="1:30" x14ac:dyDescent="0.2">
      <c r="A880">
        <v>15</v>
      </c>
      <c r="B880" s="2" t="s">
        <v>2272</v>
      </c>
      <c r="C880" s="2" t="s">
        <v>22</v>
      </c>
      <c r="D880" s="2" t="s">
        <v>23</v>
      </c>
      <c r="E880" s="6" t="s">
        <v>2767</v>
      </c>
      <c r="F880" s="2">
        <v>108</v>
      </c>
      <c r="G880" s="2">
        <v>125</v>
      </c>
      <c r="H880" s="3">
        <v>42462</v>
      </c>
      <c r="I880" s="3">
        <v>42472</v>
      </c>
      <c r="J880" s="3" t="s">
        <v>2536</v>
      </c>
      <c r="K880" s="17">
        <f>IF(J880="Januar",238.19,IF(J880="Februar",240.59,IF(J880="Mars",245.99,IF(J880="April",250.79,IF(J880="Mai",256.52,IF(J880="Juni",259.83,IF(J880="Juli",265.66,IF(J880="August",272.21,IF(J880="September",275.91,IF(J880="Oktober",281.13,IF(J880="November",284.38,IF(J880="Desember",287.34,0))))))))))))</f>
        <v>250.79</v>
      </c>
      <c r="L880" s="20">
        <f>$K$2/K880</f>
        <v>0.9497587623110969</v>
      </c>
      <c r="M880" s="2">
        <v>10</v>
      </c>
      <c r="N880" s="2">
        <v>8000000</v>
      </c>
      <c r="O880" s="2">
        <v>8100000</v>
      </c>
      <c r="P880" s="2">
        <f>O880-N880</f>
        <v>100000</v>
      </c>
      <c r="Q880" s="4">
        <f>P880/N880</f>
        <v>1.2500000000000001E-2</v>
      </c>
      <c r="R880" s="2"/>
      <c r="S880" s="9">
        <f>(N880+R880)/F880</f>
        <v>74074.074074074073</v>
      </c>
      <c r="T880" s="2">
        <v>75000</v>
      </c>
      <c r="U880" s="5">
        <f>T880-S880</f>
        <v>925.925925925927</v>
      </c>
      <c r="V880" s="4">
        <f>U880/S880</f>
        <v>1.2500000000000015E-2</v>
      </c>
      <c r="W880" s="22">
        <f>S880*L880</f>
        <v>70352.500911933108</v>
      </c>
      <c r="X880" s="22">
        <f>T880*L880</f>
        <v>71231.907173332263</v>
      </c>
      <c r="Y880" s="22">
        <f>X880-W880</f>
        <v>879.40626139915548</v>
      </c>
      <c r="Z880" s="8">
        <f>Y880/W880</f>
        <v>1.2499999999999881E-2</v>
      </c>
      <c r="AA880" s="11">
        <v>1339</v>
      </c>
      <c r="AB880" s="2">
        <v>1889</v>
      </c>
      <c r="AC880" s="2">
        <f>2016-AB880</f>
        <v>127</v>
      </c>
      <c r="AD880" s="2" t="s">
        <v>422</v>
      </c>
    </row>
    <row r="881" spans="1:30" x14ac:dyDescent="0.2">
      <c r="A881">
        <v>15</v>
      </c>
      <c r="B881" s="2" t="s">
        <v>326</v>
      </c>
      <c r="C881" s="2" t="s">
        <v>22</v>
      </c>
      <c r="D881" s="2" t="s">
        <v>23</v>
      </c>
      <c r="E881" s="6" t="s">
        <v>2767</v>
      </c>
      <c r="F881" s="2">
        <v>39</v>
      </c>
      <c r="G881" s="2">
        <v>42</v>
      </c>
      <c r="H881" s="3">
        <v>42461</v>
      </c>
      <c r="I881" s="3">
        <v>42472</v>
      </c>
      <c r="J881" s="7" t="s">
        <v>2536</v>
      </c>
      <c r="K881" s="17">
        <f>IF(J881="Januar",238.19,IF(J881="Februar",240.59,IF(J881="Mars",245.99,IF(J881="April",250.79,IF(J881="Mai",256.52,IF(J881="Juni",259.83,IF(J881="Juli",265.66,IF(J881="August",272.21,IF(J881="September",275.91,IF(J881="Oktober",281.13,IF(J881="November",284.38,IF(J881="Desember",287.34,0))))))))))))</f>
        <v>250.79</v>
      </c>
      <c r="L881" s="20">
        <f>$K$2/K881</f>
        <v>0.9497587623110969</v>
      </c>
      <c r="M881" s="2">
        <v>11</v>
      </c>
      <c r="N881" s="2">
        <v>2300000</v>
      </c>
      <c r="O881" s="2">
        <v>2450000</v>
      </c>
      <c r="P881" s="2">
        <f>O881-N881</f>
        <v>150000</v>
      </c>
      <c r="Q881" s="4">
        <f>P881/N881</f>
        <v>6.5217391304347824E-2</v>
      </c>
      <c r="R881" s="2">
        <v>4587</v>
      </c>
      <c r="S881" s="9">
        <f>(N881+R881)/F881</f>
        <v>59091.974358974359</v>
      </c>
      <c r="T881" s="2">
        <v>62938</v>
      </c>
      <c r="U881" s="5">
        <f>T881-S881</f>
        <v>3846.0256410256407</v>
      </c>
      <c r="V881" s="4">
        <f>U881/S881</f>
        <v>6.5085414436512917E-2</v>
      </c>
      <c r="W881" s="22">
        <f>S881*L881</f>
        <v>56123.12042969856</v>
      </c>
      <c r="X881" s="22">
        <f>T881*L881</f>
        <v>59775.916982335817</v>
      </c>
      <c r="Y881" s="22">
        <f>X881-W881</f>
        <v>3652.7965526372573</v>
      </c>
      <c r="Z881" s="8">
        <f>Y881/W881</f>
        <v>6.5085414436512945E-2</v>
      </c>
      <c r="AA881" s="11">
        <v>5599</v>
      </c>
      <c r="AB881" s="2">
        <v>1936</v>
      </c>
      <c r="AC881" s="2">
        <f>2016-AB881</f>
        <v>80</v>
      </c>
      <c r="AD881" s="2" t="s">
        <v>371</v>
      </c>
    </row>
    <row r="882" spans="1:30" x14ac:dyDescent="0.2">
      <c r="A882">
        <v>15</v>
      </c>
      <c r="B882" s="2" t="s">
        <v>696</v>
      </c>
      <c r="C882" s="2" t="s">
        <v>22</v>
      </c>
      <c r="D882" s="2" t="s">
        <v>23</v>
      </c>
      <c r="E882" s="6" t="s">
        <v>2767</v>
      </c>
      <c r="F882" s="2">
        <v>49</v>
      </c>
      <c r="G882" s="2">
        <v>55</v>
      </c>
      <c r="H882" s="3">
        <v>42461</v>
      </c>
      <c r="I882" s="3">
        <v>42472</v>
      </c>
      <c r="J882" s="3" t="s">
        <v>2536</v>
      </c>
      <c r="K882" s="17">
        <f>IF(J882="Januar",238.19,IF(J882="Februar",240.59,IF(J882="Mars",245.99,IF(J882="April",250.79,IF(J882="Mai",256.52,IF(J882="Juni",259.83,IF(J882="Juli",265.66,IF(J882="August",272.21,IF(J882="September",275.91,IF(J882="Oktober",281.13,IF(J882="November",284.38,IF(J882="Desember",287.34,0))))))))))))</f>
        <v>250.79</v>
      </c>
      <c r="L882" s="20">
        <f>$K$2/K882</f>
        <v>0.9497587623110969</v>
      </c>
      <c r="M882" s="2">
        <v>11</v>
      </c>
      <c r="N882" s="2">
        <v>2490000</v>
      </c>
      <c r="O882" s="2">
        <v>2550000</v>
      </c>
      <c r="P882" s="2">
        <f>O882-N882</f>
        <v>60000</v>
      </c>
      <c r="Q882" s="4">
        <f>P882/N882</f>
        <v>2.4096385542168676E-2</v>
      </c>
      <c r="R882" s="2">
        <v>296679</v>
      </c>
      <c r="S882" s="9">
        <f>(N882+R882)/F882</f>
        <v>56871</v>
      </c>
      <c r="T882" s="2">
        <v>58095</v>
      </c>
      <c r="U882" s="5">
        <f>T882-S882</f>
        <v>1224</v>
      </c>
      <c r="V882" s="4">
        <f>U882/S882</f>
        <v>2.1522392783668302E-2</v>
      </c>
      <c r="W882" s="22">
        <f>S882*L882</f>
        <v>54013.730571394393</v>
      </c>
      <c r="X882" s="22">
        <f>T882*L882</f>
        <v>55176.235296463172</v>
      </c>
      <c r="Y882" s="22">
        <f>X882-W882</f>
        <v>1162.5047250687785</v>
      </c>
      <c r="Z882" s="8">
        <f>Y882/W882</f>
        <v>2.1522392783668225E-2</v>
      </c>
      <c r="AA882" s="2"/>
      <c r="AB882" s="2">
        <v>1936</v>
      </c>
      <c r="AC882" s="2">
        <f>2016-AB882</f>
        <v>80</v>
      </c>
      <c r="AD882" s="2" t="s">
        <v>37</v>
      </c>
    </row>
    <row r="883" spans="1:30" x14ac:dyDescent="0.2">
      <c r="A883">
        <v>15</v>
      </c>
      <c r="B883" s="2" t="s">
        <v>356</v>
      </c>
      <c r="C883" s="2" t="s">
        <v>22</v>
      </c>
      <c r="D883" s="2" t="s">
        <v>23</v>
      </c>
      <c r="E883" s="6" t="s">
        <v>2767</v>
      </c>
      <c r="F883" s="2">
        <v>57</v>
      </c>
      <c r="G883" s="2">
        <v>67</v>
      </c>
      <c r="H883" s="3">
        <v>42461</v>
      </c>
      <c r="I883" s="3">
        <v>42472</v>
      </c>
      <c r="J883" s="3" t="s">
        <v>2536</v>
      </c>
      <c r="K883" s="17">
        <f>IF(J883="Januar",238.19,IF(J883="Februar",240.59,IF(J883="Mars",245.99,IF(J883="April",250.79,IF(J883="Mai",256.52,IF(J883="Juni",259.83,IF(J883="Juli",265.66,IF(J883="August",272.21,IF(J883="September",275.91,IF(J883="Oktober",281.13,IF(J883="November",284.38,IF(J883="Desember",287.34,0))))))))))))</f>
        <v>250.79</v>
      </c>
      <c r="L883" s="20">
        <f>$K$2/K883</f>
        <v>0.9497587623110969</v>
      </c>
      <c r="M883" s="2">
        <v>11</v>
      </c>
      <c r="N883" s="2">
        <v>3500000</v>
      </c>
      <c r="O883" s="2">
        <v>4110000</v>
      </c>
      <c r="P883" s="2">
        <f>O883-N883</f>
        <v>610000</v>
      </c>
      <c r="Q883" s="4">
        <f>P883/N883</f>
        <v>0.17428571428571429</v>
      </c>
      <c r="R883" s="2"/>
      <c r="S883" s="9">
        <f>(N883+R883)/F883</f>
        <v>61403.508771929824</v>
      </c>
      <c r="T883" s="2">
        <v>72105</v>
      </c>
      <c r="U883" s="5">
        <f>T883-S883</f>
        <v>10701.491228070176</v>
      </c>
      <c r="V883" s="4">
        <f>U883/S883</f>
        <v>0.17428142857142859</v>
      </c>
      <c r="W883" s="22">
        <f>S883*L883</f>
        <v>58318.520492786651</v>
      </c>
      <c r="X883" s="22">
        <f>T883*L883</f>
        <v>68482.355556441646</v>
      </c>
      <c r="Y883" s="22">
        <f>X883-W883</f>
        <v>10163.835063654995</v>
      </c>
      <c r="Z883" s="8">
        <f>Y883/W883</f>
        <v>0.17428142857142864</v>
      </c>
      <c r="AA883" s="11">
        <v>4894</v>
      </c>
      <c r="AB883" s="2">
        <v>1962</v>
      </c>
      <c r="AC883" s="2">
        <f>2016-AB883</f>
        <v>54</v>
      </c>
      <c r="AD883" s="2" t="s">
        <v>209</v>
      </c>
    </row>
    <row r="884" spans="1:30" x14ac:dyDescent="0.2">
      <c r="A884">
        <v>15</v>
      </c>
      <c r="B884" s="6" t="s">
        <v>1087</v>
      </c>
      <c r="C884" s="6" t="s">
        <v>22</v>
      </c>
      <c r="D884" s="6" t="s">
        <v>23</v>
      </c>
      <c r="E884" s="6" t="s">
        <v>2767</v>
      </c>
      <c r="F884" s="6">
        <v>58</v>
      </c>
      <c r="G884" s="6">
        <v>65</v>
      </c>
      <c r="H884" s="7">
        <v>42461</v>
      </c>
      <c r="I884" s="7">
        <v>42472</v>
      </c>
      <c r="J884" s="7" t="s">
        <v>2536</v>
      </c>
      <c r="K884" s="17">
        <f>IF(J884="Januar",238.19,IF(J884="Februar",240.59,IF(J884="Mars",245.99,IF(J884="April",250.79,IF(J884="Mai",256.52,IF(J884="Juni",259.83,IF(J884="Juli",265.66,IF(J884="August",272.21,IF(J884="September",275.91,IF(J884="Oktober",281.13,IF(J884="November",284.38,IF(J884="Desember",287.34,0))))))))))))</f>
        <v>250.79</v>
      </c>
      <c r="L884" s="20">
        <f>$K$2/K884</f>
        <v>0.9497587623110969</v>
      </c>
      <c r="M884" s="6">
        <v>11</v>
      </c>
      <c r="N884" s="6">
        <v>3790000</v>
      </c>
      <c r="O884" s="6">
        <v>4500000</v>
      </c>
      <c r="P884" s="6">
        <f>O884-N884</f>
        <v>710000</v>
      </c>
      <c r="Q884" s="8">
        <f>P884/N884</f>
        <v>0.18733509234828497</v>
      </c>
      <c r="R884" s="6">
        <v>84000</v>
      </c>
      <c r="S884" s="9">
        <f>(N884+R884)/F884</f>
        <v>66793.103448275855</v>
      </c>
      <c r="T884" s="6">
        <v>79034</v>
      </c>
      <c r="U884" s="5">
        <f>T884-S884</f>
        <v>12240.896551724145</v>
      </c>
      <c r="V884" s="4">
        <f>U884/S884</f>
        <v>0.1832658750645329</v>
      </c>
      <c r="W884" s="22">
        <f>S884*L884</f>
        <v>63437.335261951535</v>
      </c>
      <c r="X884" s="22">
        <f>T884*L884</f>
        <v>75063.234020495234</v>
      </c>
      <c r="Y884" s="22">
        <f>X884-W884</f>
        <v>11625.898758543699</v>
      </c>
      <c r="Z884" s="8">
        <f>Y884/W884</f>
        <v>0.18326587506453293</v>
      </c>
      <c r="AA884" s="6">
        <v>744</v>
      </c>
      <c r="AB884" s="6">
        <v>1914</v>
      </c>
      <c r="AC884" s="6">
        <f>2016-AB884</f>
        <v>102</v>
      </c>
      <c r="AD884" s="6" t="s">
        <v>63</v>
      </c>
    </row>
    <row r="885" spans="1:30" x14ac:dyDescent="0.2">
      <c r="A885">
        <v>15</v>
      </c>
      <c r="B885" s="6" t="s">
        <v>1184</v>
      </c>
      <c r="C885" s="6" t="s">
        <v>22</v>
      </c>
      <c r="D885" s="6" t="s">
        <v>23</v>
      </c>
      <c r="E885" s="6" t="s">
        <v>2767</v>
      </c>
      <c r="F885" s="6">
        <v>61</v>
      </c>
      <c r="G885" s="6">
        <v>68</v>
      </c>
      <c r="H885" s="7">
        <v>42461</v>
      </c>
      <c r="I885" s="7">
        <v>42472</v>
      </c>
      <c r="J885" s="3" t="s">
        <v>2536</v>
      </c>
      <c r="K885" s="17">
        <f>IF(J885="Januar",238.19,IF(J885="Februar",240.59,IF(J885="Mars",245.99,IF(J885="April",250.79,IF(J885="Mai",256.52,IF(J885="Juni",259.83,IF(J885="Juli",265.66,IF(J885="August",272.21,IF(J885="September",275.91,IF(J885="Oktober",281.13,IF(J885="November",284.38,IF(J885="Desember",287.34,0))))))))))))</f>
        <v>250.79</v>
      </c>
      <c r="L885" s="20">
        <f>$K$2/K885</f>
        <v>0.9497587623110969</v>
      </c>
      <c r="M885" s="6">
        <v>11</v>
      </c>
      <c r="N885" s="6">
        <v>4400000</v>
      </c>
      <c r="O885" s="6">
        <v>5700000</v>
      </c>
      <c r="P885" s="6">
        <f>O885-N885</f>
        <v>1300000</v>
      </c>
      <c r="Q885" s="8">
        <f>P885/N885</f>
        <v>0.29545454545454547</v>
      </c>
      <c r="R885" s="6"/>
      <c r="S885" s="9">
        <f>(N885+R885)/F885</f>
        <v>72131.147540983613</v>
      </c>
      <c r="T885" s="6">
        <v>93443</v>
      </c>
      <c r="U885" s="5">
        <f>T885-S885</f>
        <v>21311.852459016387</v>
      </c>
      <c r="V885" s="4">
        <f>U885/S885</f>
        <v>0.29545977272727258</v>
      </c>
      <c r="W885" s="22">
        <f>S885*L885</f>
        <v>68507.189412603722</v>
      </c>
      <c r="X885" s="22">
        <f>T885*L885</f>
        <v>88748.30802663583</v>
      </c>
      <c r="Y885" s="22">
        <f>X885-W885</f>
        <v>20241.118614032108</v>
      </c>
      <c r="Z885" s="8">
        <f>Y885/W885</f>
        <v>0.29545977272727253</v>
      </c>
      <c r="AA885" s="6">
        <v>290</v>
      </c>
      <c r="AB885" s="6">
        <v>2013</v>
      </c>
      <c r="AC885" s="6">
        <f>2016-AB885</f>
        <v>3</v>
      </c>
      <c r="AD885" s="6" t="s">
        <v>191</v>
      </c>
    </row>
    <row r="886" spans="1:30" x14ac:dyDescent="0.2">
      <c r="A886">
        <v>15</v>
      </c>
      <c r="B886" s="2" t="s">
        <v>1277</v>
      </c>
      <c r="C886" s="2" t="s">
        <v>22</v>
      </c>
      <c r="D886" s="2" t="s">
        <v>23</v>
      </c>
      <c r="E886" s="6" t="s">
        <v>2767</v>
      </c>
      <c r="F886" s="2">
        <v>64</v>
      </c>
      <c r="G886" s="2">
        <v>70</v>
      </c>
      <c r="H886" s="3">
        <v>42461</v>
      </c>
      <c r="I886" s="3">
        <v>42472</v>
      </c>
      <c r="J886" s="7" t="s">
        <v>2536</v>
      </c>
      <c r="K886" s="17">
        <f>IF(J886="Januar",238.19,IF(J886="Februar",240.59,IF(J886="Mars",245.99,IF(J886="April",250.79,IF(J886="Mai",256.52,IF(J886="Juni",259.83,IF(J886="Juli",265.66,IF(J886="August",272.21,IF(J886="September",275.91,IF(J886="Oktober",281.13,IF(J886="November",284.38,IF(J886="Desember",287.34,0))))))))))))</f>
        <v>250.79</v>
      </c>
      <c r="L886" s="20">
        <f>$K$2/K886</f>
        <v>0.9497587623110969</v>
      </c>
      <c r="M886" s="2">
        <v>11</v>
      </c>
      <c r="N886" s="2">
        <v>3700000</v>
      </c>
      <c r="O886" s="2">
        <v>3850000</v>
      </c>
      <c r="P886" s="2">
        <f>O886-N886</f>
        <v>150000</v>
      </c>
      <c r="Q886" s="4">
        <f>P886/N886</f>
        <v>4.0540540540540543E-2</v>
      </c>
      <c r="R886" s="2">
        <v>59608</v>
      </c>
      <c r="S886" s="9">
        <f>(N886+R886)/F886</f>
        <v>58743.875</v>
      </c>
      <c r="T886" s="2">
        <v>61088</v>
      </c>
      <c r="U886" s="5">
        <f>T886-S886</f>
        <v>2344.125</v>
      </c>
      <c r="V886" s="4">
        <f>U886/S886</f>
        <v>3.9904160220959203E-2</v>
      </c>
      <c r="W886" s="22">
        <f>S886*L886</f>
        <v>55792.510013357787</v>
      </c>
      <c r="X886" s="22">
        <f>T886*L886</f>
        <v>58018.863272060291</v>
      </c>
      <c r="Y886" s="22">
        <f>X886-W886</f>
        <v>2226.3532587025038</v>
      </c>
      <c r="Z886" s="8">
        <f>Y886/W886</f>
        <v>3.9904160220959273E-2</v>
      </c>
      <c r="AA886" s="11">
        <v>2582</v>
      </c>
      <c r="AB886" s="2">
        <v>1936</v>
      </c>
      <c r="AC886" s="2">
        <f>2016-AB886</f>
        <v>80</v>
      </c>
      <c r="AD886" s="2" t="s">
        <v>46</v>
      </c>
    </row>
    <row r="887" spans="1:30" x14ac:dyDescent="0.2">
      <c r="A887">
        <v>15</v>
      </c>
      <c r="B887" s="6" t="s">
        <v>170</v>
      </c>
      <c r="C887" s="6" t="s">
        <v>22</v>
      </c>
      <c r="D887" s="6" t="s">
        <v>23</v>
      </c>
      <c r="E887" s="6" t="s">
        <v>2767</v>
      </c>
      <c r="F887" s="6">
        <v>72</v>
      </c>
      <c r="G887" s="6">
        <v>81</v>
      </c>
      <c r="H887" s="7">
        <v>42461</v>
      </c>
      <c r="I887" s="7">
        <v>42472</v>
      </c>
      <c r="J887" s="3" t="s">
        <v>2536</v>
      </c>
      <c r="K887" s="17">
        <f>IF(J887="Januar",238.19,IF(J887="Februar",240.59,IF(J887="Mars",245.99,IF(J887="April",250.79,IF(J887="Mai",256.52,IF(J887="Juni",259.83,IF(J887="Juli",265.66,IF(J887="August",272.21,IF(J887="September",275.91,IF(J887="Oktober",281.13,IF(J887="November",284.38,IF(J887="Desember",287.34,0))))))))))))</f>
        <v>250.79</v>
      </c>
      <c r="L887" s="20">
        <f>$K$2/K887</f>
        <v>0.9497587623110969</v>
      </c>
      <c r="M887" s="6">
        <v>11</v>
      </c>
      <c r="N887" s="6">
        <v>4400000</v>
      </c>
      <c r="O887" s="6">
        <v>4650000</v>
      </c>
      <c r="P887" s="6">
        <f>O887-N887</f>
        <v>250000</v>
      </c>
      <c r="Q887" s="8">
        <f>P887/N887</f>
        <v>5.6818181818181816E-2</v>
      </c>
      <c r="R887" s="6"/>
      <c r="S887" s="9">
        <f>(N887+R887)/F887</f>
        <v>61111.111111111109</v>
      </c>
      <c r="T887" s="6">
        <v>64583</v>
      </c>
      <c r="U887" s="5">
        <f>T887-S887</f>
        <v>3471.8888888888905</v>
      </c>
      <c r="V887" s="4">
        <f>U887/S887</f>
        <v>5.6812727272727299E-2</v>
      </c>
      <c r="W887" s="22">
        <f>S887*L887</f>
        <v>58040.813252344808</v>
      </c>
      <c r="X887" s="22">
        <f>T887*L887</f>
        <v>61338.270146337571</v>
      </c>
      <c r="Y887" s="22">
        <f>X887-W887</f>
        <v>3297.4568939927631</v>
      </c>
      <c r="Z887" s="8">
        <f>Y887/W887</f>
        <v>5.681272727272732E-2</v>
      </c>
      <c r="AA887" s="6">
        <v>799</v>
      </c>
      <c r="AB887" s="6">
        <v>1939</v>
      </c>
      <c r="AC887" s="6">
        <f>2016-AB887</f>
        <v>77</v>
      </c>
      <c r="AD887" s="6" t="s">
        <v>292</v>
      </c>
    </row>
    <row r="888" spans="1:30" x14ac:dyDescent="0.2">
      <c r="A888">
        <v>15</v>
      </c>
      <c r="B888" s="6" t="s">
        <v>1654</v>
      </c>
      <c r="C888" s="6" t="s">
        <v>22</v>
      </c>
      <c r="D888" s="6" t="s">
        <v>23</v>
      </c>
      <c r="E888" s="6" t="s">
        <v>2767</v>
      </c>
      <c r="F888" s="6">
        <v>74</v>
      </c>
      <c r="G888" s="6">
        <v>81</v>
      </c>
      <c r="H888" s="7">
        <v>42461</v>
      </c>
      <c r="I888" s="7">
        <v>42472</v>
      </c>
      <c r="J888" s="7" t="s">
        <v>2536</v>
      </c>
      <c r="K888" s="17">
        <f>IF(J888="Januar",238.19,IF(J888="Februar",240.59,IF(J888="Mars",245.99,IF(J888="April",250.79,IF(J888="Mai",256.52,IF(J888="Juni",259.83,IF(J888="Juli",265.66,IF(J888="August",272.21,IF(J888="September",275.91,IF(J888="Oktober",281.13,IF(J888="November",284.38,IF(J888="Desember",287.34,0))))))))))))</f>
        <v>250.79</v>
      </c>
      <c r="L888" s="20">
        <f>$K$2/K888</f>
        <v>0.9497587623110969</v>
      </c>
      <c r="M888" s="6">
        <v>11</v>
      </c>
      <c r="N888" s="6">
        <v>4290000</v>
      </c>
      <c r="O888" s="6">
        <v>4600000</v>
      </c>
      <c r="P888" s="6">
        <f>O888-N888</f>
        <v>310000</v>
      </c>
      <c r="Q888" s="8">
        <f>P888/N888</f>
        <v>7.2261072261072257E-2</v>
      </c>
      <c r="R888" s="6">
        <v>39633</v>
      </c>
      <c r="S888" s="9">
        <f>(N888+R888)/F888</f>
        <v>58508.554054054053</v>
      </c>
      <c r="T888" s="6">
        <v>62698</v>
      </c>
      <c r="U888" s="5">
        <f>T888-S888</f>
        <v>4189.4459459459467</v>
      </c>
      <c r="V888" s="4">
        <f>U888/S888</f>
        <v>7.1603990453694352E-2</v>
      </c>
      <c r="W888" s="22">
        <f>S888*L888</f>
        <v>55569.011882990286</v>
      </c>
      <c r="X888" s="22">
        <f>T888*L888</f>
        <v>59547.974879381152</v>
      </c>
      <c r="Y888" s="22">
        <f>X888-W888</f>
        <v>3978.9629963908665</v>
      </c>
      <c r="Z888" s="8">
        <f>Y888/W888</f>
        <v>7.1603990453694394E-2</v>
      </c>
      <c r="AA888" s="6">
        <v>441</v>
      </c>
      <c r="AB888" s="6">
        <v>1937</v>
      </c>
      <c r="AC888" s="6">
        <f>2016-AB888</f>
        <v>79</v>
      </c>
      <c r="AD888" s="6" t="s">
        <v>103</v>
      </c>
    </row>
    <row r="889" spans="1:30" x14ac:dyDescent="0.2">
      <c r="A889">
        <v>15</v>
      </c>
      <c r="B889" s="2" t="s">
        <v>1259</v>
      </c>
      <c r="C889" s="2" t="s">
        <v>22</v>
      </c>
      <c r="D889" s="2" t="s">
        <v>23</v>
      </c>
      <c r="E889" s="6" t="s">
        <v>2767</v>
      </c>
      <c r="F889" s="2">
        <v>80</v>
      </c>
      <c r="G889" s="2">
        <v>90</v>
      </c>
      <c r="H889" s="3">
        <v>42461</v>
      </c>
      <c r="I889" s="3">
        <v>42472</v>
      </c>
      <c r="J889" s="3" t="s">
        <v>2536</v>
      </c>
      <c r="K889" s="17">
        <f>IF(J889="Januar",238.19,IF(J889="Februar",240.59,IF(J889="Mars",245.99,IF(J889="April",250.79,IF(J889="Mai",256.52,IF(J889="Juni",259.83,IF(J889="Juli",265.66,IF(J889="August",272.21,IF(J889="September",275.91,IF(J889="Oktober",281.13,IF(J889="November",284.38,IF(J889="Desember",287.34,0))))))))))))</f>
        <v>250.79</v>
      </c>
      <c r="L889" s="20">
        <f>$K$2/K889</f>
        <v>0.9497587623110969</v>
      </c>
      <c r="M889" s="2">
        <v>11</v>
      </c>
      <c r="N889" s="2">
        <v>4990000</v>
      </c>
      <c r="O889" s="2">
        <v>5050000</v>
      </c>
      <c r="P889" s="2">
        <f>O889-N889</f>
        <v>60000</v>
      </c>
      <c r="Q889" s="4">
        <f>P889/N889</f>
        <v>1.2024048096192385E-2</v>
      </c>
      <c r="R889" s="2"/>
      <c r="S889" s="9">
        <f>(N889+R889)/F889</f>
        <v>62375</v>
      </c>
      <c r="T889" s="2">
        <v>63125</v>
      </c>
      <c r="U889" s="5">
        <f>T889-S889</f>
        <v>750</v>
      </c>
      <c r="V889" s="4">
        <f>U889/S889</f>
        <v>1.2024048096192385E-2</v>
      </c>
      <c r="W889" s="22">
        <f>S889*L889</f>
        <v>59241.202799154671</v>
      </c>
      <c r="X889" s="22">
        <f>T889*L889</f>
        <v>59953.521870887991</v>
      </c>
      <c r="Y889" s="22">
        <f>X889-W889</f>
        <v>712.31907173332002</v>
      </c>
      <c r="Z889" s="8">
        <f>Y889/W889</f>
        <v>1.202404809619234E-2</v>
      </c>
      <c r="AA889" s="11">
        <v>1324</v>
      </c>
      <c r="AB889" s="2">
        <v>2013</v>
      </c>
      <c r="AC889" s="2">
        <f>2016-AB889</f>
        <v>3</v>
      </c>
      <c r="AD889" s="2" t="s">
        <v>292</v>
      </c>
    </row>
    <row r="890" spans="1:30" x14ac:dyDescent="0.2">
      <c r="A890">
        <v>15</v>
      </c>
      <c r="B890" s="6" t="s">
        <v>2016</v>
      </c>
      <c r="C890" s="6" t="s">
        <v>22</v>
      </c>
      <c r="D890" s="6" t="s">
        <v>23</v>
      </c>
      <c r="E890" s="6" t="s">
        <v>2767</v>
      </c>
      <c r="F890" s="6">
        <v>88</v>
      </c>
      <c r="G890" s="6">
        <v>102</v>
      </c>
      <c r="H890" s="7">
        <v>42461</v>
      </c>
      <c r="I890" s="7">
        <v>42472</v>
      </c>
      <c r="J890" s="7" t="s">
        <v>2536</v>
      </c>
      <c r="K890" s="17">
        <f>IF(J890="Januar",238.19,IF(J890="Februar",240.59,IF(J890="Mars",245.99,IF(J890="April",250.79,IF(J890="Mai",256.52,IF(J890="Juni",259.83,IF(J890="Juli",265.66,IF(J890="August",272.21,IF(J890="September",275.91,IF(J890="Oktober",281.13,IF(J890="November",284.38,IF(J890="Desember",287.34,0))))))))))))</f>
        <v>250.79</v>
      </c>
      <c r="L890" s="20">
        <f>$K$2/K890</f>
        <v>0.9497587623110969</v>
      </c>
      <c r="M890" s="6">
        <v>11</v>
      </c>
      <c r="N890" s="6">
        <v>5200000</v>
      </c>
      <c r="O890" s="6">
        <v>5500000</v>
      </c>
      <c r="P890" s="6">
        <f>O890-N890</f>
        <v>300000</v>
      </c>
      <c r="Q890" s="8">
        <f>P890/N890</f>
        <v>5.7692307692307696E-2</v>
      </c>
      <c r="R890" s="6"/>
      <c r="S890" s="9">
        <f>(N890+R890)/F890</f>
        <v>59090.909090909088</v>
      </c>
      <c r="T890" s="6">
        <v>62500</v>
      </c>
      <c r="U890" s="5">
        <f>T890-S890</f>
        <v>3409.0909090909117</v>
      </c>
      <c r="V890" s="4">
        <f>U890/S890</f>
        <v>5.7692307692307737E-2</v>
      </c>
      <c r="W890" s="22">
        <f>S890*L890</f>
        <v>56122.10868201936</v>
      </c>
      <c r="X890" s="22">
        <f>T890*L890</f>
        <v>59359.922644443555</v>
      </c>
      <c r="Y890" s="22">
        <f>X890-W890</f>
        <v>3237.8139624241958</v>
      </c>
      <c r="Z890" s="8">
        <f>Y890/W890</f>
        <v>5.769230769230773E-2</v>
      </c>
      <c r="AA890" s="10">
        <v>2811</v>
      </c>
      <c r="AB890" s="6">
        <v>2013</v>
      </c>
      <c r="AC890" s="6">
        <f>2016-AB890</f>
        <v>3</v>
      </c>
      <c r="AD890" s="6" t="s">
        <v>460</v>
      </c>
    </row>
    <row r="891" spans="1:30" x14ac:dyDescent="0.2">
      <c r="A891">
        <v>15</v>
      </c>
      <c r="B891" s="6" t="s">
        <v>2017</v>
      </c>
      <c r="C891" s="6" t="s">
        <v>22</v>
      </c>
      <c r="D891" s="6" t="s">
        <v>23</v>
      </c>
      <c r="E891" s="6" t="s">
        <v>2767</v>
      </c>
      <c r="F891" s="6">
        <v>88</v>
      </c>
      <c r="G891" s="6">
        <v>99</v>
      </c>
      <c r="H891" s="7">
        <v>42461</v>
      </c>
      <c r="I891" s="7">
        <v>42472</v>
      </c>
      <c r="J891" s="3" t="s">
        <v>2536</v>
      </c>
      <c r="K891" s="17">
        <f>IF(J891="Januar",238.19,IF(J891="Februar",240.59,IF(J891="Mars",245.99,IF(J891="April",250.79,IF(J891="Mai",256.52,IF(J891="Juni",259.83,IF(J891="Juli",265.66,IF(J891="August",272.21,IF(J891="September",275.91,IF(J891="Oktober",281.13,IF(J891="November",284.38,IF(J891="Desember",287.34,0))))))))))))</f>
        <v>250.79</v>
      </c>
      <c r="L891" s="20">
        <f>$K$2/K891</f>
        <v>0.9497587623110969</v>
      </c>
      <c r="M891" s="6">
        <v>11</v>
      </c>
      <c r="N891" s="6">
        <v>6700000</v>
      </c>
      <c r="O891" s="6">
        <v>7450000</v>
      </c>
      <c r="P891" s="6">
        <f>O891-N891</f>
        <v>750000</v>
      </c>
      <c r="Q891" s="8">
        <f>P891/N891</f>
        <v>0.11194029850746269</v>
      </c>
      <c r="R891" s="6">
        <v>133701</v>
      </c>
      <c r="S891" s="9">
        <f>(N891+R891)/F891</f>
        <v>77655.693181818177</v>
      </c>
      <c r="T891" s="6">
        <v>86178</v>
      </c>
      <c r="U891" s="5">
        <f>T891-S891</f>
        <v>8522.3068181818235</v>
      </c>
      <c r="V891" s="4">
        <f>U891/S891</f>
        <v>0.10974477812242597</v>
      </c>
      <c r="W891" s="22">
        <f>S891*L891</f>
        <v>73754.175042773917</v>
      </c>
      <c r="X891" s="22">
        <f>T891*L891</f>
        <v>81848.310618445714</v>
      </c>
      <c r="Y891" s="22">
        <f>X891-W891</f>
        <v>8094.1355756717967</v>
      </c>
      <c r="Z891" s="8">
        <f>Y891/W891</f>
        <v>0.10974477812242606</v>
      </c>
      <c r="AA891" s="6">
        <v>315</v>
      </c>
      <c r="AB891" s="6">
        <v>1897</v>
      </c>
      <c r="AC891" s="6">
        <f>2016-AB891</f>
        <v>119</v>
      </c>
      <c r="AD891" s="6" t="s">
        <v>108</v>
      </c>
    </row>
    <row r="892" spans="1:30" x14ac:dyDescent="0.2">
      <c r="A892">
        <v>15</v>
      </c>
      <c r="B892" s="2" t="s">
        <v>2288</v>
      </c>
      <c r="C892" s="2" t="s">
        <v>22</v>
      </c>
      <c r="D892" s="2" t="s">
        <v>23</v>
      </c>
      <c r="E892" s="6" t="s">
        <v>2767</v>
      </c>
      <c r="F892" s="2">
        <v>110</v>
      </c>
      <c r="G892" s="2">
        <v>122</v>
      </c>
      <c r="H892" s="3">
        <v>42461</v>
      </c>
      <c r="I892" s="3">
        <v>42472</v>
      </c>
      <c r="J892" s="7" t="s">
        <v>2536</v>
      </c>
      <c r="K892" s="17">
        <f>IF(J892="Januar",238.19,IF(J892="Februar",240.59,IF(J892="Mars",245.99,IF(J892="April",250.79,IF(J892="Mai",256.52,IF(J892="Juni",259.83,IF(J892="Juli",265.66,IF(J892="August",272.21,IF(J892="September",275.91,IF(J892="Oktober",281.13,IF(J892="November",284.38,IF(J892="Desember",287.34,0))))))))))))</f>
        <v>250.79</v>
      </c>
      <c r="L892" s="20">
        <f>$K$2/K892</f>
        <v>0.9497587623110969</v>
      </c>
      <c r="M892" s="2">
        <v>11</v>
      </c>
      <c r="N892" s="2">
        <v>7700000</v>
      </c>
      <c r="O892" s="2">
        <v>8000000</v>
      </c>
      <c r="P892" s="2">
        <f>O892-N892</f>
        <v>300000</v>
      </c>
      <c r="Q892" s="4">
        <f>P892/N892</f>
        <v>3.896103896103896E-2</v>
      </c>
      <c r="R892" s="2">
        <v>170702</v>
      </c>
      <c r="S892" s="9">
        <f>(N892+R892)/F892</f>
        <v>71551.836363636365</v>
      </c>
      <c r="T892" s="2">
        <v>74279</v>
      </c>
      <c r="U892" s="5">
        <f>T892-S892</f>
        <v>2727.1636363636353</v>
      </c>
      <c r="V892" s="4">
        <f>U892/S892</f>
        <v>3.8114516341744342E-2</v>
      </c>
      <c r="W892" s="22">
        <f>S892*L892</f>
        <v>67956.983545813404</v>
      </c>
      <c r="X892" s="22">
        <f>T892*L892</f>
        <v>70547.131105705965</v>
      </c>
      <c r="Y892" s="22">
        <f>X892-W892</f>
        <v>2590.1475598925608</v>
      </c>
      <c r="Z892" s="8">
        <f>Y892/W892</f>
        <v>3.8114516341744405E-2</v>
      </c>
      <c r="AA892" s="11">
        <v>1887</v>
      </c>
      <c r="AB892" s="2">
        <v>1999</v>
      </c>
      <c r="AC892" s="2">
        <f>2016-AB892</f>
        <v>17</v>
      </c>
      <c r="AD892" s="2" t="s">
        <v>108</v>
      </c>
    </row>
    <row r="893" spans="1:30" x14ac:dyDescent="0.2">
      <c r="A893">
        <v>15</v>
      </c>
      <c r="B893" s="6" t="s">
        <v>2462</v>
      </c>
      <c r="C893" s="6" t="s">
        <v>22</v>
      </c>
      <c r="D893" s="6" t="s">
        <v>23</v>
      </c>
      <c r="E893" s="6" t="s">
        <v>2767</v>
      </c>
      <c r="F893" s="6">
        <v>143</v>
      </c>
      <c r="G893" s="6">
        <v>165</v>
      </c>
      <c r="H893" s="7">
        <v>42461</v>
      </c>
      <c r="I893" s="7">
        <v>42472</v>
      </c>
      <c r="J893" s="3" t="s">
        <v>2536</v>
      </c>
      <c r="K893" s="17">
        <f>IF(J893="Januar",238.19,IF(J893="Februar",240.59,IF(J893="Mars",245.99,IF(J893="April",250.79,IF(J893="Mai",256.52,IF(J893="Juni",259.83,IF(J893="Juli",265.66,IF(J893="August",272.21,IF(J893="September",275.91,IF(J893="Oktober",281.13,IF(J893="November",284.38,IF(J893="Desember",287.34,0))))))))))))</f>
        <v>250.79</v>
      </c>
      <c r="L893" s="20">
        <f>$K$2/K893</f>
        <v>0.9497587623110969</v>
      </c>
      <c r="M893" s="6">
        <v>11</v>
      </c>
      <c r="N893" s="6">
        <v>9000000</v>
      </c>
      <c r="O893" s="6">
        <v>9250000</v>
      </c>
      <c r="P893" s="6">
        <f>O893-N893</f>
        <v>250000</v>
      </c>
      <c r="Q893" s="8">
        <f>P893/N893</f>
        <v>2.7777777777777776E-2</v>
      </c>
      <c r="R893" s="6"/>
      <c r="S893" s="9">
        <f>(N893+R893)/F893</f>
        <v>62937.062937062939</v>
      </c>
      <c r="T893" s="6">
        <v>64685</v>
      </c>
      <c r="U893" s="5">
        <f>T893-S893</f>
        <v>1747.9370629370605</v>
      </c>
      <c r="V893" s="4">
        <f>U893/S893</f>
        <v>2.777277777777774E-2</v>
      </c>
      <c r="W893" s="22">
        <f>S893*L893</f>
        <v>59775.026998600508</v>
      </c>
      <c r="X893" s="22">
        <f>T893*L893</f>
        <v>61435.145540093305</v>
      </c>
      <c r="Y893" s="22">
        <f>X893-W893</f>
        <v>1660.1185414927968</v>
      </c>
      <c r="Z893" s="8">
        <f>Y893/W893</f>
        <v>2.7772777777777743E-2</v>
      </c>
      <c r="AA893" s="6">
        <v>565</v>
      </c>
      <c r="AB893" s="6">
        <v>1896</v>
      </c>
      <c r="AC893" s="6">
        <f>2016-AB893</f>
        <v>120</v>
      </c>
      <c r="AD893" s="6" t="s">
        <v>364</v>
      </c>
    </row>
    <row r="894" spans="1:30" x14ac:dyDescent="0.2">
      <c r="A894">
        <v>15</v>
      </c>
      <c r="B894" s="6" t="s">
        <v>2498</v>
      </c>
      <c r="C894" s="6" t="s">
        <v>22</v>
      </c>
      <c r="D894" s="6" t="s">
        <v>23</v>
      </c>
      <c r="E894" s="6" t="s">
        <v>2767</v>
      </c>
      <c r="F894" s="6">
        <v>165</v>
      </c>
      <c r="G894" s="6">
        <v>183</v>
      </c>
      <c r="H894" s="7">
        <v>42461</v>
      </c>
      <c r="I894" s="7">
        <v>42472</v>
      </c>
      <c r="J894" s="7" t="s">
        <v>2536</v>
      </c>
      <c r="K894" s="17">
        <f>IF(J894="Januar",238.19,IF(J894="Februar",240.59,IF(J894="Mars",245.99,IF(J894="April",250.79,IF(J894="Mai",256.52,IF(J894="Juni",259.83,IF(J894="Juli",265.66,IF(J894="August",272.21,IF(J894="September",275.91,IF(J894="Oktober",281.13,IF(J894="November",284.38,IF(J894="Desember",287.34,0))))))))))))</f>
        <v>250.79</v>
      </c>
      <c r="L894" s="20">
        <f>$K$2/K894</f>
        <v>0.9497587623110969</v>
      </c>
      <c r="M894" s="6">
        <v>11</v>
      </c>
      <c r="N894" s="6">
        <v>9300000</v>
      </c>
      <c r="O894" s="6">
        <v>10100000</v>
      </c>
      <c r="P894" s="6">
        <f>O894-N894</f>
        <v>800000</v>
      </c>
      <c r="Q894" s="8">
        <f>P894/N894</f>
        <v>8.6021505376344093E-2</v>
      </c>
      <c r="R894" s="6"/>
      <c r="S894" s="9">
        <f>(N894+R894)/F894</f>
        <v>56363.63636363636</v>
      </c>
      <c r="T894" s="6">
        <v>61212</v>
      </c>
      <c r="U894" s="5">
        <f>T894-S894</f>
        <v>4848.3636363636397</v>
      </c>
      <c r="V894" s="4">
        <f>U894/S894</f>
        <v>8.6019354838709747E-2</v>
      </c>
      <c r="W894" s="22">
        <f>S894*L894</f>
        <v>53531.857512080001</v>
      </c>
      <c r="X894" s="22">
        <f>T894*L894</f>
        <v>58136.633358586863</v>
      </c>
      <c r="Y894" s="22">
        <f>X894-W894</f>
        <v>4604.7758465068619</v>
      </c>
      <c r="Z894" s="8">
        <f>Y894/W894</f>
        <v>8.6019354838709788E-2</v>
      </c>
      <c r="AA894" s="10">
        <v>1185</v>
      </c>
      <c r="AB894" s="6">
        <v>1901</v>
      </c>
      <c r="AC894" s="6">
        <f>2016-AB894</f>
        <v>115</v>
      </c>
      <c r="AD894" s="6" t="s">
        <v>108</v>
      </c>
    </row>
    <row r="895" spans="1:30" x14ac:dyDescent="0.2">
      <c r="A895">
        <v>15</v>
      </c>
      <c r="B895" s="2" t="s">
        <v>1514</v>
      </c>
      <c r="C895" s="2" t="s">
        <v>22</v>
      </c>
      <c r="D895" s="2" t="s">
        <v>23</v>
      </c>
      <c r="E895" s="6" t="s">
        <v>2767</v>
      </c>
      <c r="F895" s="2">
        <v>70</v>
      </c>
      <c r="G895" s="2"/>
      <c r="H895" s="3">
        <v>42458</v>
      </c>
      <c r="I895" s="3">
        <v>42472</v>
      </c>
      <c r="J895" s="7" t="s">
        <v>2536</v>
      </c>
      <c r="K895" s="17">
        <f>IF(J895="Januar",238.19,IF(J895="Februar",240.59,IF(J895="Mars",245.99,IF(J895="April",250.79,IF(J895="Mai",256.52,IF(J895="Juni",259.83,IF(J895="Juli",265.66,IF(J895="August",272.21,IF(J895="September",275.91,IF(J895="Oktober",281.13,IF(J895="November",284.38,IF(J895="Desember",287.34,0))))))))))))</f>
        <v>250.79</v>
      </c>
      <c r="L895" s="20">
        <f>$K$2/K895</f>
        <v>0.9497587623110969</v>
      </c>
      <c r="M895" s="2">
        <v>14</v>
      </c>
      <c r="N895" s="2">
        <v>4300000</v>
      </c>
      <c r="O895" s="2">
        <v>4400000</v>
      </c>
      <c r="P895" s="2">
        <f>O895-N895</f>
        <v>100000</v>
      </c>
      <c r="Q895" s="4">
        <f>P895/N895</f>
        <v>2.3255813953488372E-2</v>
      </c>
      <c r="R895" s="2"/>
      <c r="S895" s="9">
        <f>(N895+R895)/F895</f>
        <v>61428.571428571428</v>
      </c>
      <c r="T895" s="2">
        <v>62857</v>
      </c>
      <c r="U895" s="5">
        <f>T895-S895</f>
        <v>1428.4285714285725</v>
      </c>
      <c r="V895" s="4">
        <f>U895/S895</f>
        <v>2.325348837209304E-2</v>
      </c>
      <c r="W895" s="22">
        <f>S895*L895</f>
        <v>58342.323970538811</v>
      </c>
      <c r="X895" s="22">
        <f>T895*L895</f>
        <v>59698.986522588617</v>
      </c>
      <c r="Y895" s="22">
        <f>X895-W895</f>
        <v>1356.6625520498055</v>
      </c>
      <c r="Z895" s="8">
        <f>Y895/W895</f>
        <v>2.3253488372092977E-2</v>
      </c>
      <c r="AA895" s="11">
        <v>1649</v>
      </c>
      <c r="AB895" s="2">
        <v>2016</v>
      </c>
      <c r="AC895" s="2">
        <f>2016-AB895</f>
        <v>0</v>
      </c>
      <c r="AD895" s="2" t="s">
        <v>156</v>
      </c>
    </row>
    <row r="896" spans="1:30" x14ac:dyDescent="0.2">
      <c r="A896">
        <v>15</v>
      </c>
      <c r="B896" s="6" t="s">
        <v>2030</v>
      </c>
      <c r="C896" s="6" t="s">
        <v>22</v>
      </c>
      <c r="D896" s="6" t="s">
        <v>23</v>
      </c>
      <c r="E896" s="6" t="s">
        <v>2767</v>
      </c>
      <c r="F896" s="6">
        <v>89</v>
      </c>
      <c r="G896" s="6">
        <v>98</v>
      </c>
      <c r="H896" s="7">
        <v>42451</v>
      </c>
      <c r="I896" s="7">
        <v>42472</v>
      </c>
      <c r="J896" s="7" t="s">
        <v>2536</v>
      </c>
      <c r="K896" s="17">
        <f>IF(J896="Januar",238.19,IF(J896="Februar",240.59,IF(J896="Mars",245.99,IF(J896="April",250.79,IF(J896="Mai",256.52,IF(J896="Juni",259.83,IF(J896="Juli",265.66,IF(J896="August",272.21,IF(J896="September",275.91,IF(J896="Oktober",281.13,IF(J896="November",284.38,IF(J896="Desember",287.34,0))))))))))))</f>
        <v>250.79</v>
      </c>
      <c r="L896" s="20">
        <f>$K$2/K896</f>
        <v>0.9497587623110969</v>
      </c>
      <c r="M896" s="6">
        <v>21</v>
      </c>
      <c r="N896" s="6">
        <v>4650000</v>
      </c>
      <c r="O896" s="6">
        <v>5000000</v>
      </c>
      <c r="P896" s="6">
        <f>O896-N896</f>
        <v>350000</v>
      </c>
      <c r="Q896" s="8">
        <f>P896/N896</f>
        <v>7.5268817204301078E-2</v>
      </c>
      <c r="R896" s="6">
        <v>99995</v>
      </c>
      <c r="S896" s="9">
        <f>(N896+R896)/F896</f>
        <v>53370.730337078654</v>
      </c>
      <c r="T896" s="6">
        <v>57303</v>
      </c>
      <c r="U896" s="5">
        <f>T896-S896</f>
        <v>3932.269662921346</v>
      </c>
      <c r="V896" s="4">
        <f>U896/S896</f>
        <v>7.3678393345677162E-2</v>
      </c>
      <c r="W896" s="22">
        <f>S896*L896</f>
        <v>50689.318788583136</v>
      </c>
      <c r="X896" s="22">
        <f>T896*L896</f>
        <v>54424.026356712784</v>
      </c>
      <c r="Y896" s="22">
        <f>X896-W896</f>
        <v>3734.7075681296483</v>
      </c>
      <c r="Z896" s="8">
        <f>Y896/W896</f>
        <v>7.3678393345677093E-2</v>
      </c>
      <c r="AA896" s="6">
        <v>855</v>
      </c>
      <c r="AB896" s="6">
        <v>1913</v>
      </c>
      <c r="AC896" s="6">
        <f>2016-AB896</f>
        <v>103</v>
      </c>
      <c r="AD896" s="6" t="s">
        <v>225</v>
      </c>
    </row>
    <row r="897" spans="1:30" x14ac:dyDescent="0.2">
      <c r="A897">
        <v>15</v>
      </c>
      <c r="B897" s="6" t="s">
        <v>1778</v>
      </c>
      <c r="C897" s="6" t="s">
        <v>22</v>
      </c>
      <c r="D897" s="6" t="s">
        <v>23</v>
      </c>
      <c r="E897" s="6" t="s">
        <v>2767</v>
      </c>
      <c r="F897" s="6">
        <v>78</v>
      </c>
      <c r="G897" s="6">
        <v>91</v>
      </c>
      <c r="H897" s="7">
        <v>42447</v>
      </c>
      <c r="I897" s="7">
        <v>42472</v>
      </c>
      <c r="J897" s="7" t="s">
        <v>2536</v>
      </c>
      <c r="K897" s="17">
        <f>IF(J897="Januar",238.19,IF(J897="Februar",240.59,IF(J897="Mars",245.99,IF(J897="April",250.79,IF(J897="Mai",256.52,IF(J897="Juni",259.83,IF(J897="Juli",265.66,IF(J897="August",272.21,IF(J897="September",275.91,IF(J897="Oktober",281.13,IF(J897="November",284.38,IF(J897="Desember",287.34,0))))))))))))</f>
        <v>250.79</v>
      </c>
      <c r="L897" s="20">
        <f>$K$2/K897</f>
        <v>0.9497587623110969</v>
      </c>
      <c r="M897" s="6">
        <v>25</v>
      </c>
      <c r="N897" s="6">
        <v>5000000</v>
      </c>
      <c r="O897" s="6">
        <v>5400000</v>
      </c>
      <c r="P897" s="6">
        <f>O897-N897</f>
        <v>400000</v>
      </c>
      <c r="Q897" s="8">
        <f>P897/N897</f>
        <v>0.08</v>
      </c>
      <c r="R897" s="6"/>
      <c r="S897" s="9">
        <f>(N897+R897)/F897</f>
        <v>64102.564102564102</v>
      </c>
      <c r="T897" s="6">
        <v>69231</v>
      </c>
      <c r="U897" s="5">
        <f>T897-S897</f>
        <v>5128.4358974358984</v>
      </c>
      <c r="V897" s="4">
        <f>U897/S897</f>
        <v>8.0003600000000022E-2</v>
      </c>
      <c r="W897" s="22">
        <f>S897*L897</f>
        <v>60881.971943019031</v>
      </c>
      <c r="X897" s="22">
        <f>T897*L897</f>
        <v>65752.748873559554</v>
      </c>
      <c r="Y897" s="22">
        <f>X897-W897</f>
        <v>4870.7769305405236</v>
      </c>
      <c r="Z897" s="8">
        <f>Y897/W897</f>
        <v>8.0003600000000105E-2</v>
      </c>
      <c r="AA897" s="10">
        <v>9920</v>
      </c>
      <c r="AB897" s="6">
        <v>2000</v>
      </c>
      <c r="AC897" s="6">
        <f>2016-AB897</f>
        <v>16</v>
      </c>
      <c r="AD897" s="6" t="s">
        <v>94</v>
      </c>
    </row>
    <row r="898" spans="1:30" x14ac:dyDescent="0.2">
      <c r="A898">
        <v>15</v>
      </c>
      <c r="B898" s="2" t="s">
        <v>447</v>
      </c>
      <c r="C898" s="2" t="s">
        <v>22</v>
      </c>
      <c r="D898" s="2" t="s">
        <v>23</v>
      </c>
      <c r="E898" s="6" t="s">
        <v>2767</v>
      </c>
      <c r="F898" s="2">
        <v>42</v>
      </c>
      <c r="G898" s="2">
        <v>49</v>
      </c>
      <c r="H898" s="3">
        <v>42462</v>
      </c>
      <c r="I898" s="3">
        <v>42473</v>
      </c>
      <c r="J898" s="3" t="s">
        <v>2536</v>
      </c>
      <c r="K898" s="17">
        <f>IF(J898="Januar",238.19,IF(J898="Februar",240.59,IF(J898="Mars",245.99,IF(J898="April",250.79,IF(J898="Mai",256.52,IF(J898="Juni",259.83,IF(J898="Juli",265.66,IF(J898="August",272.21,IF(J898="September",275.91,IF(J898="Oktober",281.13,IF(J898="November",284.38,IF(J898="Desember",287.34,0))))))))))))</f>
        <v>250.79</v>
      </c>
      <c r="L898" s="20">
        <f>$K$2/K898</f>
        <v>0.9497587623110969</v>
      </c>
      <c r="M898" s="2">
        <v>11</v>
      </c>
      <c r="N898" s="2">
        <v>2800000</v>
      </c>
      <c r="O898" s="2">
        <v>3260000</v>
      </c>
      <c r="P898" s="2">
        <f>O898-N898</f>
        <v>460000</v>
      </c>
      <c r="Q898" s="4">
        <f>P898/N898</f>
        <v>0.16428571428571428</v>
      </c>
      <c r="R898" s="2">
        <v>501</v>
      </c>
      <c r="S898" s="9">
        <f>(N898+R898)/F898</f>
        <v>66678.595238095237</v>
      </c>
      <c r="T898" s="2">
        <v>77631</v>
      </c>
      <c r="U898" s="5">
        <f>T898-S898</f>
        <v>10952.404761904763</v>
      </c>
      <c r="V898" s="4">
        <f>U898/S898</f>
        <v>0.164256681215254</v>
      </c>
      <c r="W898" s="22">
        <f>S898*L898</f>
        <v>63328.580085975933</v>
      </c>
      <c r="X898" s="22">
        <f>T898*L898</f>
        <v>73730.722476972762</v>
      </c>
      <c r="Y898" s="22">
        <f>X898-W898</f>
        <v>10402.142390996829</v>
      </c>
      <c r="Z898" s="8">
        <f>Y898/W898</f>
        <v>0.16425668121525397</v>
      </c>
      <c r="AA898" s="11">
        <v>2466</v>
      </c>
      <c r="AB898" s="2">
        <v>2006</v>
      </c>
      <c r="AC898" s="2">
        <f>2016-AB898</f>
        <v>10</v>
      </c>
      <c r="AD898" s="2" t="s">
        <v>94</v>
      </c>
    </row>
    <row r="899" spans="1:30" x14ac:dyDescent="0.2">
      <c r="A899">
        <v>15</v>
      </c>
      <c r="B899" s="6" t="s">
        <v>1448</v>
      </c>
      <c r="C899" s="6" t="s">
        <v>22</v>
      </c>
      <c r="D899" s="6" t="s">
        <v>23</v>
      </c>
      <c r="E899" s="6" t="s">
        <v>2767</v>
      </c>
      <c r="F899" s="6">
        <v>68</v>
      </c>
      <c r="G899" s="6">
        <v>75</v>
      </c>
      <c r="H899" s="7">
        <v>42462</v>
      </c>
      <c r="I899" s="7">
        <v>42473</v>
      </c>
      <c r="J899" s="3" t="s">
        <v>2536</v>
      </c>
      <c r="K899" s="17">
        <f>IF(J899="Januar",238.19,IF(J899="Februar",240.59,IF(J899="Mars",245.99,IF(J899="April",250.79,IF(J899="Mai",256.52,IF(J899="Juni",259.83,IF(J899="Juli",265.66,IF(J899="August",272.21,IF(J899="September",275.91,IF(J899="Oktober",281.13,IF(J899="November",284.38,IF(J899="Desember",287.34,0))))))))))))</f>
        <v>250.79</v>
      </c>
      <c r="L899" s="20">
        <f>$K$2/K899</f>
        <v>0.9497587623110969</v>
      </c>
      <c r="M899" s="6">
        <v>11</v>
      </c>
      <c r="N899" s="6">
        <v>3350000</v>
      </c>
      <c r="O899" s="6">
        <v>3425000</v>
      </c>
      <c r="P899" s="6">
        <f>O899-N899</f>
        <v>75000</v>
      </c>
      <c r="Q899" s="8">
        <f>P899/N899</f>
        <v>2.2388059701492536E-2</v>
      </c>
      <c r="R899" s="6">
        <v>11852</v>
      </c>
      <c r="S899" s="9">
        <f>(N899+R899)/F899</f>
        <v>49439</v>
      </c>
      <c r="T899" s="6">
        <v>50542</v>
      </c>
      <c r="U899" s="5">
        <f>T899-S899</f>
        <v>1103</v>
      </c>
      <c r="V899" s="4">
        <f>U899/S899</f>
        <v>2.2310321810716235E-2</v>
      </c>
      <c r="W899" s="22">
        <f>S899*L899</f>
        <v>46955.123449898318</v>
      </c>
      <c r="X899" s="22">
        <f>T899*L899</f>
        <v>48002.707364727459</v>
      </c>
      <c r="Y899" s="22">
        <f>X899-W899</f>
        <v>1047.5839148291416</v>
      </c>
      <c r="Z899" s="8">
        <f>Y899/W899</f>
        <v>2.2310321810716273E-2</v>
      </c>
      <c r="AA899" s="10">
        <v>1383</v>
      </c>
      <c r="AB899" s="6">
        <v>1938</v>
      </c>
      <c r="AC899" s="6">
        <f>2016-AB899</f>
        <v>78</v>
      </c>
      <c r="AD899" s="6" t="s">
        <v>67</v>
      </c>
    </row>
    <row r="900" spans="1:30" x14ac:dyDescent="0.2">
      <c r="A900">
        <v>15</v>
      </c>
      <c r="B900" s="2" t="s">
        <v>1683</v>
      </c>
      <c r="C900" s="2" t="s">
        <v>22</v>
      </c>
      <c r="D900" s="2" t="s">
        <v>23</v>
      </c>
      <c r="E900" s="6" t="s">
        <v>2767</v>
      </c>
      <c r="F900" s="2">
        <v>75</v>
      </c>
      <c r="G900" s="2">
        <v>81</v>
      </c>
      <c r="H900" s="3">
        <v>42462</v>
      </c>
      <c r="I900" s="3">
        <v>42473</v>
      </c>
      <c r="J900" s="7" t="s">
        <v>2536</v>
      </c>
      <c r="K900" s="17">
        <f>IF(J900="Januar",238.19,IF(J900="Februar",240.59,IF(J900="Mars",245.99,IF(J900="April",250.79,IF(J900="Mai",256.52,IF(J900="Juni",259.83,IF(J900="Juli",265.66,IF(J900="August",272.21,IF(J900="September",275.91,IF(J900="Oktober",281.13,IF(J900="November",284.38,IF(J900="Desember",287.34,0))))))))))))</f>
        <v>250.79</v>
      </c>
      <c r="L900" s="20">
        <f>$K$2/K900</f>
        <v>0.9497587623110969</v>
      </c>
      <c r="M900" s="2">
        <v>11</v>
      </c>
      <c r="N900" s="2">
        <v>4850000</v>
      </c>
      <c r="O900" s="2">
        <v>4900000</v>
      </c>
      <c r="P900" s="2">
        <f>O900-N900</f>
        <v>50000</v>
      </c>
      <c r="Q900" s="4">
        <f>P900/N900</f>
        <v>1.0309278350515464E-2</v>
      </c>
      <c r="R900" s="2"/>
      <c r="S900" s="9">
        <f>(N900+R900)/F900</f>
        <v>64666.666666666664</v>
      </c>
      <c r="T900" s="2">
        <v>65333</v>
      </c>
      <c r="U900" s="5">
        <f>T900-S900</f>
        <v>666.33333333333576</v>
      </c>
      <c r="V900" s="4">
        <f>U900/S900</f>
        <v>1.0304123711340244E-2</v>
      </c>
      <c r="W900" s="22">
        <f>S900*L900</f>
        <v>61417.7332961176</v>
      </c>
      <c r="X900" s="22">
        <f>T900*L900</f>
        <v>62050.589218070891</v>
      </c>
      <c r="Y900" s="22">
        <f>X900-W900</f>
        <v>632.85592195329082</v>
      </c>
      <c r="Z900" s="8">
        <f>Y900/W900</f>
        <v>1.030412371134015E-2</v>
      </c>
      <c r="AA900" s="11">
        <v>5922</v>
      </c>
      <c r="AB900" s="2">
        <v>2005</v>
      </c>
      <c r="AC900" s="2">
        <f>2016-AB900</f>
        <v>11</v>
      </c>
      <c r="AD900" s="2" t="s">
        <v>44</v>
      </c>
    </row>
    <row r="901" spans="1:30" x14ac:dyDescent="0.2">
      <c r="A901">
        <v>15</v>
      </c>
      <c r="B901" s="6" t="s">
        <v>1149</v>
      </c>
      <c r="C901" s="6" t="s">
        <v>22</v>
      </c>
      <c r="D901" s="6" t="s">
        <v>23</v>
      </c>
      <c r="E901" s="6" t="s">
        <v>2767</v>
      </c>
      <c r="F901" s="6">
        <v>60</v>
      </c>
      <c r="G901" s="6">
        <v>66</v>
      </c>
      <c r="H901" s="7">
        <v>42461</v>
      </c>
      <c r="I901" s="7">
        <v>42473</v>
      </c>
      <c r="J901" s="7" t="s">
        <v>2536</v>
      </c>
      <c r="K901" s="17">
        <f>IF(J901="Januar",238.19,IF(J901="Februar",240.59,IF(J901="Mars",245.99,IF(J901="April",250.79,IF(J901="Mai",256.52,IF(J901="Juni",259.83,IF(J901="Juli",265.66,IF(J901="August",272.21,IF(J901="September",275.91,IF(J901="Oktober",281.13,IF(J901="November",284.38,IF(J901="Desember",287.34,0))))))))))))</f>
        <v>250.79</v>
      </c>
      <c r="L901" s="20">
        <f>$K$2/K901</f>
        <v>0.9497587623110969</v>
      </c>
      <c r="M901" s="6">
        <v>12</v>
      </c>
      <c r="N901" s="6">
        <v>3500000</v>
      </c>
      <c r="O901" s="6">
        <v>3920000</v>
      </c>
      <c r="P901" s="6">
        <f>O901-N901</f>
        <v>420000</v>
      </c>
      <c r="Q901" s="8">
        <f>P901/N901</f>
        <v>0.12</v>
      </c>
      <c r="R901" s="6">
        <v>11425</v>
      </c>
      <c r="S901" s="9">
        <f>(N901+R901)/F901</f>
        <v>58523.75</v>
      </c>
      <c r="T901" s="6">
        <v>65524</v>
      </c>
      <c r="U901" s="5">
        <f>T901-S901</f>
        <v>7000.25</v>
      </c>
      <c r="V901" s="4">
        <f>U901/S901</f>
        <v>0.11961383199128559</v>
      </c>
      <c r="W901" s="22">
        <f>S901*L901</f>
        <v>55583.444365804055</v>
      </c>
      <c r="X901" s="22">
        <f>T901*L901</f>
        <v>62231.993141672312</v>
      </c>
      <c r="Y901" s="22">
        <f>X901-W901</f>
        <v>6648.5487758682575</v>
      </c>
      <c r="Z901" s="8">
        <f>Y901/W901</f>
        <v>0.11961383199128563</v>
      </c>
      <c r="AA901" s="10">
        <v>2524</v>
      </c>
      <c r="AB901" s="6">
        <v>1951</v>
      </c>
      <c r="AC901" s="6">
        <f>2016-AB901</f>
        <v>65</v>
      </c>
      <c r="AD901" s="6" t="s">
        <v>67</v>
      </c>
    </row>
    <row r="902" spans="1:30" x14ac:dyDescent="0.2">
      <c r="A902">
        <v>15</v>
      </c>
      <c r="B902" s="2" t="s">
        <v>2181</v>
      </c>
      <c r="C902" s="2" t="s">
        <v>22</v>
      </c>
      <c r="D902" s="2" t="s">
        <v>23</v>
      </c>
      <c r="E902" s="6" t="s">
        <v>2767</v>
      </c>
      <c r="F902" s="2">
        <v>100</v>
      </c>
      <c r="G902" s="2"/>
      <c r="H902" s="3">
        <v>42461</v>
      </c>
      <c r="I902" s="3">
        <v>42473</v>
      </c>
      <c r="J902" s="3" t="s">
        <v>2536</v>
      </c>
      <c r="K902" s="17">
        <f>IF(J902="Januar",238.19,IF(J902="Februar",240.59,IF(J902="Mars",245.99,IF(J902="April",250.79,IF(J902="Mai",256.52,IF(J902="Juni",259.83,IF(J902="Juli",265.66,IF(J902="August",272.21,IF(J902="September",275.91,IF(J902="Oktober",281.13,IF(J902="November",284.38,IF(J902="Desember",287.34,0))))))))))))</f>
        <v>250.79</v>
      </c>
      <c r="L902" s="20">
        <f>$K$2/K902</f>
        <v>0.9497587623110969</v>
      </c>
      <c r="M902" s="2">
        <v>12</v>
      </c>
      <c r="N902" s="2">
        <v>5400000</v>
      </c>
      <c r="O902" s="2">
        <v>6100000</v>
      </c>
      <c r="P902" s="2">
        <f>O902-N902</f>
        <v>700000</v>
      </c>
      <c r="Q902" s="4">
        <f>P902/N902</f>
        <v>0.12962962962962962</v>
      </c>
      <c r="R902" s="2">
        <v>167820</v>
      </c>
      <c r="S902" s="9">
        <f>(N902+R902)/F902</f>
        <v>55678.2</v>
      </c>
      <c r="T902" s="2">
        <v>62678</v>
      </c>
      <c r="U902" s="5">
        <f>T902-S902</f>
        <v>6999.8000000000029</v>
      </c>
      <c r="V902" s="4">
        <f>U902/S902</f>
        <v>0.12571886303795746</v>
      </c>
      <c r="W902" s="22">
        <f>S902*L902</f>
        <v>52880.85831970971</v>
      </c>
      <c r="X902" s="22">
        <f>T902*L902</f>
        <v>59528.97970413493</v>
      </c>
      <c r="Y902" s="22">
        <f>X902-W902</f>
        <v>6648.1213844252197</v>
      </c>
      <c r="Z902" s="8">
        <f>Y902/W902</f>
        <v>0.12571886303795748</v>
      </c>
      <c r="AA902" s="2"/>
      <c r="AB902" s="2">
        <v>1977</v>
      </c>
      <c r="AC902" s="2">
        <f>2016-AB902</f>
        <v>39</v>
      </c>
      <c r="AD902" s="2" t="s">
        <v>37</v>
      </c>
    </row>
    <row r="903" spans="1:30" x14ac:dyDescent="0.2">
      <c r="A903">
        <v>15</v>
      </c>
      <c r="B903" s="6" t="s">
        <v>2416</v>
      </c>
      <c r="C903" s="6" t="s">
        <v>22</v>
      </c>
      <c r="D903" s="6" t="s">
        <v>23</v>
      </c>
      <c r="E903" s="6" t="s">
        <v>2767</v>
      </c>
      <c r="F903" s="6">
        <v>130</v>
      </c>
      <c r="G903" s="6">
        <v>147</v>
      </c>
      <c r="H903" s="7">
        <v>42450</v>
      </c>
      <c r="I903" s="7">
        <v>42473</v>
      </c>
      <c r="J903" s="7" t="s">
        <v>2536</v>
      </c>
      <c r="K903" s="17">
        <f>IF(J903="Januar",238.19,IF(J903="Februar",240.59,IF(J903="Mars",245.99,IF(J903="April",250.79,IF(J903="Mai",256.52,IF(J903="Juni",259.83,IF(J903="Juli",265.66,IF(J903="August",272.21,IF(J903="September",275.91,IF(J903="Oktober",281.13,IF(J903="November",284.38,IF(J903="Desember",287.34,0))))))))))))</f>
        <v>250.79</v>
      </c>
      <c r="L903" s="20">
        <f>$K$2/K903</f>
        <v>0.9497587623110969</v>
      </c>
      <c r="M903" s="6">
        <v>23</v>
      </c>
      <c r="N903" s="6">
        <v>7650000</v>
      </c>
      <c r="O903" s="6">
        <v>7800000</v>
      </c>
      <c r="P903" s="6">
        <f>O903-N903</f>
        <v>150000</v>
      </c>
      <c r="Q903" s="8">
        <f>P903/N903</f>
        <v>1.9607843137254902E-2</v>
      </c>
      <c r="R903" s="6"/>
      <c r="S903" s="9">
        <f>(N903+R903)/F903</f>
        <v>58846.153846153844</v>
      </c>
      <c r="T903" s="6">
        <v>60000</v>
      </c>
      <c r="U903" s="5">
        <f>T903-S903</f>
        <v>1153.8461538461561</v>
      </c>
      <c r="V903" s="4">
        <f>U903/S903</f>
        <v>1.960784313725494E-2</v>
      </c>
      <c r="W903" s="22">
        <f>S903*L903</f>
        <v>55889.650243691467</v>
      </c>
      <c r="X903" s="22">
        <f>T903*L903</f>
        <v>56985.525738665812</v>
      </c>
      <c r="Y903" s="22">
        <f>X903-W903</f>
        <v>1095.8754949743452</v>
      </c>
      <c r="Z903" s="8">
        <f>Y903/W903</f>
        <v>1.960784313725495E-2</v>
      </c>
      <c r="AA903" s="6">
        <v>412</v>
      </c>
      <c r="AB903" s="6">
        <v>1895</v>
      </c>
      <c r="AC903" s="6">
        <f>2016-AB903</f>
        <v>121</v>
      </c>
      <c r="AD903" s="6" t="s">
        <v>127</v>
      </c>
    </row>
    <row r="904" spans="1:30" x14ac:dyDescent="0.2">
      <c r="A904">
        <v>15</v>
      </c>
      <c r="B904" s="2" t="s">
        <v>2240</v>
      </c>
      <c r="C904" s="2" t="s">
        <v>22</v>
      </c>
      <c r="D904" s="2" t="s">
        <v>23</v>
      </c>
      <c r="E904" s="6" t="s">
        <v>2767</v>
      </c>
      <c r="F904" s="2">
        <v>105</v>
      </c>
      <c r="G904" s="2">
        <v>117</v>
      </c>
      <c r="H904" s="3">
        <v>42462</v>
      </c>
      <c r="I904" s="3">
        <v>42475</v>
      </c>
      <c r="J904" s="3" t="s">
        <v>2536</v>
      </c>
      <c r="K904" s="17">
        <f>IF(J904="Januar",238.19,IF(J904="Februar",240.59,IF(J904="Mars",245.99,IF(J904="April",250.79,IF(J904="Mai",256.52,IF(J904="Juni",259.83,IF(J904="Juli",265.66,IF(J904="August",272.21,IF(J904="September",275.91,IF(J904="Oktober",281.13,IF(J904="November",284.38,IF(J904="Desember",287.34,0))))))))))))</f>
        <v>250.79</v>
      </c>
      <c r="L904" s="20">
        <f>$K$2/K904</f>
        <v>0.9497587623110969</v>
      </c>
      <c r="M904" s="2">
        <v>13</v>
      </c>
      <c r="N904" s="2">
        <v>4800000</v>
      </c>
      <c r="O904" s="2">
        <v>4850000</v>
      </c>
      <c r="P904" s="2">
        <f>O904-N904</f>
        <v>50000</v>
      </c>
      <c r="Q904" s="4">
        <f>P904/N904</f>
        <v>1.0416666666666666E-2</v>
      </c>
      <c r="R904" s="2">
        <v>2761</v>
      </c>
      <c r="S904" s="9">
        <f>(N904+R904)/F904</f>
        <v>45740.580952380951</v>
      </c>
      <c r="T904" s="2">
        <v>46217</v>
      </c>
      <c r="U904" s="5">
        <f>T904-S904</f>
        <v>476.4190476190488</v>
      </c>
      <c r="V904" s="4">
        <f>U904/S904</f>
        <v>1.0415675483331385E-2</v>
      </c>
      <c r="W904" s="22">
        <f>S904*L904</f>
        <v>43442.517552723868</v>
      </c>
      <c r="X904" s="22">
        <f>T904*L904</f>
        <v>43895.000717731964</v>
      </c>
      <c r="Y904" s="22">
        <f>X904-W904</f>
        <v>452.48316500809597</v>
      </c>
      <c r="Z904" s="8">
        <f>Y904/W904</f>
        <v>1.0415675483331307E-2</v>
      </c>
      <c r="AA904" s="11">
        <v>6384</v>
      </c>
      <c r="AB904" s="2">
        <v>2002</v>
      </c>
      <c r="AC904" s="2">
        <f>2016-AB904</f>
        <v>14</v>
      </c>
      <c r="AD904" s="2" t="s">
        <v>27</v>
      </c>
    </row>
    <row r="905" spans="1:30" x14ac:dyDescent="0.2">
      <c r="A905">
        <v>15</v>
      </c>
      <c r="B905" s="6" t="s">
        <v>1276</v>
      </c>
      <c r="C905" s="6" t="s">
        <v>22</v>
      </c>
      <c r="D905" s="6" t="s">
        <v>23</v>
      </c>
      <c r="E905" s="6" t="s">
        <v>2767</v>
      </c>
      <c r="F905" s="6">
        <v>64</v>
      </c>
      <c r="G905" s="6">
        <v>74</v>
      </c>
      <c r="H905" s="7">
        <v>42461</v>
      </c>
      <c r="I905" s="7">
        <v>42475</v>
      </c>
      <c r="J905" s="3" t="s">
        <v>2536</v>
      </c>
      <c r="K905" s="17">
        <f>IF(J905="Januar",238.19,IF(J905="Februar",240.59,IF(J905="Mars",245.99,IF(J905="April",250.79,IF(J905="Mai",256.52,IF(J905="Juni",259.83,IF(J905="Juli",265.66,IF(J905="August",272.21,IF(J905="September",275.91,IF(J905="Oktober",281.13,IF(J905="November",284.38,IF(J905="Desember",287.34,0))))))))))))</f>
        <v>250.79</v>
      </c>
      <c r="L905" s="20">
        <f>$K$2/K905</f>
        <v>0.9497587623110969</v>
      </c>
      <c r="M905" s="6">
        <v>14</v>
      </c>
      <c r="N905" s="6">
        <v>4400000</v>
      </c>
      <c r="O905" s="6">
        <v>4400000</v>
      </c>
      <c r="P905" s="6">
        <f>O905-N905</f>
        <v>0</v>
      </c>
      <c r="Q905" s="8">
        <f>P905/N905</f>
        <v>0</v>
      </c>
      <c r="R905" s="6">
        <v>17000</v>
      </c>
      <c r="S905" s="9">
        <f>(N905+R905)/F905</f>
        <v>69015.625</v>
      </c>
      <c r="T905" s="6">
        <v>69016</v>
      </c>
      <c r="U905" s="5">
        <f>T905-S905</f>
        <v>0.375</v>
      </c>
      <c r="V905" s="4">
        <f>U905/S905</f>
        <v>5.4335521847407745E-6</v>
      </c>
      <c r="W905" s="22">
        <f>S905*L905</f>
        <v>65548.194580126801</v>
      </c>
      <c r="X905" s="22">
        <f>T905*L905</f>
        <v>65548.550739662664</v>
      </c>
      <c r="Y905" s="22">
        <f>X905-W905</f>
        <v>0.35615953586238902</v>
      </c>
      <c r="Z905" s="8">
        <f>Y905/W905</f>
        <v>5.4335521846755953E-6</v>
      </c>
      <c r="AA905" s="6">
        <v>701</v>
      </c>
      <c r="AB905" s="6">
        <v>1901</v>
      </c>
      <c r="AC905" s="6">
        <f>2016-AB905</f>
        <v>115</v>
      </c>
      <c r="AD905" s="6" t="s">
        <v>621</v>
      </c>
    </row>
    <row r="906" spans="1:30" x14ac:dyDescent="0.2">
      <c r="A906">
        <v>15</v>
      </c>
      <c r="B906" s="6" t="s">
        <v>1311</v>
      </c>
      <c r="C906" s="6" t="s">
        <v>22</v>
      </c>
      <c r="D906" s="6" t="s">
        <v>23</v>
      </c>
      <c r="E906" s="6" t="s">
        <v>2767</v>
      </c>
      <c r="F906" s="6">
        <v>65</v>
      </c>
      <c r="G906" s="6">
        <v>72</v>
      </c>
      <c r="H906" s="7">
        <v>42461</v>
      </c>
      <c r="I906" s="7">
        <v>42475</v>
      </c>
      <c r="J906" s="7" t="s">
        <v>2536</v>
      </c>
      <c r="K906" s="17">
        <f>IF(J906="Januar",238.19,IF(J906="Februar",240.59,IF(J906="Mars",245.99,IF(J906="April",250.79,IF(J906="Mai",256.52,IF(J906="Juni",259.83,IF(J906="Juli",265.66,IF(J906="August",272.21,IF(J906="September",275.91,IF(J906="Oktober",281.13,IF(J906="November",284.38,IF(J906="Desember",287.34,0))))))))))))</f>
        <v>250.79</v>
      </c>
      <c r="L906" s="20">
        <f>$K$2/K906</f>
        <v>0.9497587623110969</v>
      </c>
      <c r="M906" s="6">
        <v>14</v>
      </c>
      <c r="N906" s="6">
        <v>4850000</v>
      </c>
      <c r="O906" s="6">
        <v>4900000</v>
      </c>
      <c r="P906" s="6">
        <f>O906-N906</f>
        <v>50000</v>
      </c>
      <c r="Q906" s="8">
        <f>P906/N906</f>
        <v>1.0309278350515464E-2</v>
      </c>
      <c r="R906" s="6"/>
      <c r="S906" s="9">
        <f>(N906+R906)/F906</f>
        <v>74615.38461538461</v>
      </c>
      <c r="T906" s="6">
        <v>75385</v>
      </c>
      <c r="U906" s="5">
        <f>T906-S906</f>
        <v>769.61538461539021</v>
      </c>
      <c r="V906" s="4">
        <f>U906/S906</f>
        <v>1.0314432989690798E-2</v>
      </c>
      <c r="W906" s="22">
        <f>S906*L906</f>
        <v>70866.615341674144</v>
      </c>
      <c r="X906" s="22">
        <f>T906*L906</f>
        <v>71597.564296822035</v>
      </c>
      <c r="Y906" s="22">
        <f>X906-W906</f>
        <v>730.94895514789096</v>
      </c>
      <c r="Z906" s="8">
        <f>Y906/W906</f>
        <v>1.0314432989690786E-2</v>
      </c>
      <c r="AA906" s="10">
        <v>1382</v>
      </c>
      <c r="AB906" s="6">
        <v>1939</v>
      </c>
      <c r="AC906" s="6">
        <f>2016-AB906</f>
        <v>77</v>
      </c>
      <c r="AD906" s="6" t="s">
        <v>108</v>
      </c>
    </row>
    <row r="907" spans="1:30" x14ac:dyDescent="0.2">
      <c r="A907">
        <v>15</v>
      </c>
      <c r="B907" s="2" t="s">
        <v>1577</v>
      </c>
      <c r="C907" s="2" t="s">
        <v>22</v>
      </c>
      <c r="D907" s="2" t="s">
        <v>23</v>
      </c>
      <c r="E907" s="6" t="s">
        <v>2767</v>
      </c>
      <c r="F907" s="2">
        <v>72</v>
      </c>
      <c r="G907" s="2">
        <v>79</v>
      </c>
      <c r="H907" s="3">
        <v>42461</v>
      </c>
      <c r="I907" s="3">
        <v>42475</v>
      </c>
      <c r="J907" s="3" t="s">
        <v>2536</v>
      </c>
      <c r="K907" s="17">
        <f>IF(J907="Januar",238.19,IF(J907="Februar",240.59,IF(J907="Mars",245.99,IF(J907="April",250.79,IF(J907="Mai",256.52,IF(J907="Juni",259.83,IF(J907="Juli",265.66,IF(J907="August",272.21,IF(J907="September",275.91,IF(J907="Oktober",281.13,IF(J907="November",284.38,IF(J907="Desember",287.34,0))))))))))))</f>
        <v>250.79</v>
      </c>
      <c r="L907" s="20">
        <f>$K$2/K907</f>
        <v>0.9497587623110969</v>
      </c>
      <c r="M907" s="2">
        <v>14</v>
      </c>
      <c r="N907" s="2">
        <v>4750000</v>
      </c>
      <c r="O907" s="2">
        <v>4750000</v>
      </c>
      <c r="P907" s="2">
        <f>O907-N907</f>
        <v>0</v>
      </c>
      <c r="Q907" s="4">
        <f>P907/N907</f>
        <v>0</v>
      </c>
      <c r="R907" s="2">
        <v>2743</v>
      </c>
      <c r="S907" s="9">
        <f>(N907+R907)/F907</f>
        <v>66010.319444444438</v>
      </c>
      <c r="T907" s="2">
        <v>66010</v>
      </c>
      <c r="U907" s="5">
        <f>T907-S907</f>
        <v>-0.31944444443797693</v>
      </c>
      <c r="V907" s="4">
        <f>U907/S907</f>
        <v>-4.8393106884875414E-6</v>
      </c>
      <c r="W907" s="22">
        <f>S907*L907</f>
        <v>62693.879295315681</v>
      </c>
      <c r="X907" s="22">
        <f>T907*L907</f>
        <v>62693.575900155505</v>
      </c>
      <c r="Y907" s="22">
        <f>X907-W907</f>
        <v>-0.30339516017556889</v>
      </c>
      <c r="Z907" s="8">
        <f>Y907/W907</f>
        <v>-4.83931068847159E-6</v>
      </c>
      <c r="AA907" s="2">
        <v>864</v>
      </c>
      <c r="AB907" s="2">
        <v>1930</v>
      </c>
      <c r="AC907" s="2">
        <f>2016-AB907</f>
        <v>86</v>
      </c>
      <c r="AD907" s="2" t="s">
        <v>200</v>
      </c>
    </row>
    <row r="908" spans="1:30" x14ac:dyDescent="0.2">
      <c r="A908">
        <v>15</v>
      </c>
      <c r="B908" s="2" t="s">
        <v>1965</v>
      </c>
      <c r="C908" s="2" t="s">
        <v>22</v>
      </c>
      <c r="D908" s="2" t="s">
        <v>23</v>
      </c>
      <c r="E908" s="6" t="s">
        <v>2767</v>
      </c>
      <c r="F908" s="2">
        <v>85</v>
      </c>
      <c r="G908" s="2">
        <v>85</v>
      </c>
      <c r="H908" s="3">
        <v>42454</v>
      </c>
      <c r="I908" s="3">
        <v>42475</v>
      </c>
      <c r="J908" s="7" t="s">
        <v>2536</v>
      </c>
      <c r="K908" s="17">
        <f>IF(J908="Januar",238.19,IF(J908="Februar",240.59,IF(J908="Mars",245.99,IF(J908="April",250.79,IF(J908="Mai",256.52,IF(J908="Juni",259.83,IF(J908="Juli",265.66,IF(J908="August",272.21,IF(J908="September",275.91,IF(J908="Oktober",281.13,IF(J908="November",284.38,IF(J908="Desember",287.34,0))))))))))))</f>
        <v>250.79</v>
      </c>
      <c r="L908" s="20">
        <f>$K$2/K908</f>
        <v>0.9497587623110969</v>
      </c>
      <c r="M908" s="2">
        <v>21</v>
      </c>
      <c r="N908" s="2">
        <v>5950000</v>
      </c>
      <c r="O908" s="2">
        <v>6150000</v>
      </c>
      <c r="P908" s="2">
        <f>O908-N908</f>
        <v>200000</v>
      </c>
      <c r="Q908" s="4">
        <f>P908/N908</f>
        <v>3.3613445378151259E-2</v>
      </c>
      <c r="R908" s="2">
        <v>146774</v>
      </c>
      <c r="S908" s="9">
        <f>(N908+R908)/F908</f>
        <v>71726.75294117647</v>
      </c>
      <c r="T908" s="2">
        <v>74080</v>
      </c>
      <c r="U908" s="5">
        <f>T908-S908</f>
        <v>2353.2470588235301</v>
      </c>
      <c r="V908" s="4">
        <f>U908/S908</f>
        <v>3.2808498396036993E-2</v>
      </c>
      <c r="W908" s="22">
        <f>S908*L908</f>
        <v>68123.1120980056</v>
      </c>
      <c r="X908" s="22">
        <f>T908*L908</f>
        <v>70358.129112006063</v>
      </c>
      <c r="Y908" s="22">
        <f>X908-W908</f>
        <v>2235.017014000463</v>
      </c>
      <c r="Z908" s="8">
        <f>Y908/W908</f>
        <v>3.2808498396036966E-2</v>
      </c>
      <c r="AA908" s="2">
        <v>576</v>
      </c>
      <c r="AB908" s="2">
        <v>1889</v>
      </c>
      <c r="AC908" s="2">
        <f>2016-AB908</f>
        <v>127</v>
      </c>
      <c r="AD908" s="2" t="s">
        <v>67</v>
      </c>
    </row>
    <row r="909" spans="1:30" x14ac:dyDescent="0.2">
      <c r="A909">
        <v>16</v>
      </c>
      <c r="B909" s="6" t="s">
        <v>95</v>
      </c>
      <c r="C909" s="6" t="s">
        <v>22</v>
      </c>
      <c r="D909" s="6" t="s">
        <v>23</v>
      </c>
      <c r="E909" s="6" t="s">
        <v>2767</v>
      </c>
      <c r="F909" s="6">
        <v>26</v>
      </c>
      <c r="G909" s="6">
        <v>29</v>
      </c>
      <c r="H909" s="7">
        <v>42468</v>
      </c>
      <c r="I909" s="7">
        <v>42478</v>
      </c>
      <c r="J909" s="7" t="s">
        <v>2536</v>
      </c>
      <c r="K909" s="17">
        <f>IF(J909="Januar",238.19,IF(J909="Februar",240.59,IF(J909="Mars",245.99,IF(J909="April",250.79,IF(J909="Mai",256.52,IF(J909="Juni",259.83,IF(J909="Juli",265.66,IF(J909="August",272.21,IF(J909="September",275.91,IF(J909="Oktober",281.13,IF(J909="November",284.38,IF(J909="Desember",287.34,0))))))))))))</f>
        <v>250.79</v>
      </c>
      <c r="L909" s="20">
        <f>$K$2/K909</f>
        <v>0.9497587623110969</v>
      </c>
      <c r="M909" s="6">
        <v>10</v>
      </c>
      <c r="N909" s="6">
        <v>1690000</v>
      </c>
      <c r="O909" s="6">
        <v>1950000</v>
      </c>
      <c r="P909" s="6">
        <f>O909-N909</f>
        <v>260000</v>
      </c>
      <c r="Q909" s="8">
        <f>P909/N909</f>
        <v>0.15384615384615385</v>
      </c>
      <c r="R909" s="6">
        <v>94187</v>
      </c>
      <c r="S909" s="9">
        <f>(N909+R909)/F909</f>
        <v>68622.576923076922</v>
      </c>
      <c r="T909" s="6">
        <v>78623</v>
      </c>
      <c r="U909" s="5">
        <f>T909-S909</f>
        <v>10000.423076923078</v>
      </c>
      <c r="V909" s="8">
        <f>U909/S909</f>
        <v>0.14573080063917068</v>
      </c>
      <c r="W909" s="22">
        <f>S909*L909</f>
        <v>65174.893725059577</v>
      </c>
      <c r="X909" s="22">
        <f>T909*L909</f>
        <v>74672.88316918537</v>
      </c>
      <c r="Y909" s="22">
        <f>X909-W909</f>
        <v>9497.9894441257929</v>
      </c>
      <c r="Z909" s="8">
        <f>Y909/W909</f>
        <v>0.14573080063917068</v>
      </c>
      <c r="AA909" s="10">
        <v>2895</v>
      </c>
      <c r="AB909" s="6">
        <v>1956</v>
      </c>
      <c r="AC909" s="6">
        <f>2016-AB909</f>
        <v>60</v>
      </c>
      <c r="AD909" s="6" t="s">
        <v>96</v>
      </c>
    </row>
    <row r="910" spans="1:30" x14ac:dyDescent="0.2">
      <c r="A910">
        <v>16</v>
      </c>
      <c r="B910" s="6" t="s">
        <v>293</v>
      </c>
      <c r="C910" s="6" t="s">
        <v>22</v>
      </c>
      <c r="D910" s="6" t="s">
        <v>23</v>
      </c>
      <c r="E910" s="6" t="s">
        <v>2767</v>
      </c>
      <c r="F910" s="6">
        <v>36</v>
      </c>
      <c r="G910" s="6">
        <v>40</v>
      </c>
      <c r="H910" s="7">
        <v>42468</v>
      </c>
      <c r="I910" s="7">
        <v>42478</v>
      </c>
      <c r="J910" s="3" t="s">
        <v>2536</v>
      </c>
      <c r="K910" s="17">
        <f>IF(J910="Januar",238.19,IF(J910="Februar",240.59,IF(J910="Mars",245.99,IF(J910="April",250.79,IF(J910="Mai",256.52,IF(J910="Juni",259.83,IF(J910="Juli",265.66,IF(J910="August",272.21,IF(J910="September",275.91,IF(J910="Oktober",281.13,IF(J910="November",284.38,IF(J910="Desember",287.34,0))))))))))))</f>
        <v>250.79</v>
      </c>
      <c r="L910" s="20">
        <f>$K$2/K910</f>
        <v>0.9497587623110969</v>
      </c>
      <c r="M910" s="6">
        <v>10</v>
      </c>
      <c r="N910" s="6">
        <v>2290000</v>
      </c>
      <c r="O910" s="6">
        <v>2650000</v>
      </c>
      <c r="P910" s="6">
        <f>O910-N910</f>
        <v>360000</v>
      </c>
      <c r="Q910" s="8">
        <f>P910/N910</f>
        <v>0.15720524017467249</v>
      </c>
      <c r="R910" s="6">
        <v>25278</v>
      </c>
      <c r="S910" s="9">
        <f>(N910+R910)/F910</f>
        <v>64313.277777777781</v>
      </c>
      <c r="T910" s="6">
        <v>74313</v>
      </c>
      <c r="U910" s="5">
        <f>T910-S910</f>
        <v>9999.722222222219</v>
      </c>
      <c r="V910" s="4">
        <f>U910/S910</f>
        <v>0.15548456815984943</v>
      </c>
      <c r="W910" s="22">
        <f>S910*L910</f>
        <v>61082.099102392</v>
      </c>
      <c r="X910" s="22">
        <f>T910*L910</f>
        <v>70579.422903624538</v>
      </c>
      <c r="Y910" s="22">
        <f>X910-W910</f>
        <v>9497.3238012325382</v>
      </c>
      <c r="Z910" s="8">
        <f>Y910/W910</f>
        <v>0.15548456815984929</v>
      </c>
      <c r="AA910" s="6">
        <v>579</v>
      </c>
      <c r="AB910" s="6">
        <v>1897</v>
      </c>
      <c r="AC910" s="6">
        <f>2016-AB910</f>
        <v>119</v>
      </c>
      <c r="AD910" s="6" t="s">
        <v>37</v>
      </c>
    </row>
    <row r="911" spans="1:30" x14ac:dyDescent="0.2">
      <c r="A911">
        <v>16</v>
      </c>
      <c r="B911" s="2" t="s">
        <v>321</v>
      </c>
      <c r="C911" s="2" t="s">
        <v>22</v>
      </c>
      <c r="D911" s="2" t="s">
        <v>23</v>
      </c>
      <c r="E911" s="6" t="s">
        <v>2767</v>
      </c>
      <c r="F911" s="2">
        <v>37</v>
      </c>
      <c r="G911" s="2">
        <v>45</v>
      </c>
      <c r="H911" s="3">
        <v>42468</v>
      </c>
      <c r="I911" s="3">
        <v>42478</v>
      </c>
      <c r="J911" s="7" t="s">
        <v>2536</v>
      </c>
      <c r="K911" s="17">
        <f>IF(J911="Januar",238.19,IF(J911="Februar",240.59,IF(J911="Mars",245.99,IF(J911="April",250.79,IF(J911="Mai",256.52,IF(J911="Juni",259.83,IF(J911="Juli",265.66,IF(J911="August",272.21,IF(J911="September",275.91,IF(J911="Oktober",281.13,IF(J911="November",284.38,IF(J911="Desember",287.34,0))))))))))))</f>
        <v>250.79</v>
      </c>
      <c r="L911" s="20">
        <f>$K$2/K911</f>
        <v>0.9497587623110969</v>
      </c>
      <c r="M911" s="2">
        <v>10</v>
      </c>
      <c r="N911" s="2">
        <v>1990000</v>
      </c>
      <c r="O911" s="2">
        <v>2470000</v>
      </c>
      <c r="P911" s="2">
        <f>O911-N911</f>
        <v>480000</v>
      </c>
      <c r="Q911" s="4">
        <f>P911/N911</f>
        <v>0.24120603015075376</v>
      </c>
      <c r="R911" s="2">
        <v>4587</v>
      </c>
      <c r="S911" s="9">
        <f>(N911+R911)/F911</f>
        <v>53907.75675675676</v>
      </c>
      <c r="T911" s="2">
        <v>66881</v>
      </c>
      <c r="U911" s="5">
        <f>T911-S911</f>
        <v>12973.24324324324</v>
      </c>
      <c r="V911" s="4">
        <f>U911/S911</f>
        <v>0.24065633637439723</v>
      </c>
      <c r="W911" s="22">
        <f>S911*L911</f>
        <v>51199.364336264975</v>
      </c>
      <c r="X911" s="22">
        <f>T911*L911</f>
        <v>63520.815782128469</v>
      </c>
      <c r="Y911" s="22">
        <f>X911-W911</f>
        <v>12321.451445863495</v>
      </c>
      <c r="Z911" s="8">
        <f>Y911/W911</f>
        <v>0.24065633637439712</v>
      </c>
      <c r="AA911" s="11">
        <v>3599</v>
      </c>
      <c r="AB911" s="2">
        <v>1936</v>
      </c>
      <c r="AC911" s="2">
        <f>2016-AB911</f>
        <v>80</v>
      </c>
      <c r="AD911" s="2" t="s">
        <v>312</v>
      </c>
    </row>
    <row r="912" spans="1:30" x14ac:dyDescent="0.2">
      <c r="A912">
        <v>16</v>
      </c>
      <c r="B912" s="2" t="s">
        <v>784</v>
      </c>
      <c r="C912" s="2" t="s">
        <v>22</v>
      </c>
      <c r="D912" s="2" t="s">
        <v>23</v>
      </c>
      <c r="E912" s="6" t="s">
        <v>2767</v>
      </c>
      <c r="F912" s="2">
        <v>51</v>
      </c>
      <c r="G912" s="2">
        <v>56</v>
      </c>
      <c r="H912" s="3">
        <v>42468</v>
      </c>
      <c r="I912" s="3">
        <v>42478</v>
      </c>
      <c r="J912" s="3" t="s">
        <v>2536</v>
      </c>
      <c r="K912" s="17">
        <f>IF(J912="Januar",238.19,IF(J912="Februar",240.59,IF(J912="Mars",245.99,IF(J912="April",250.79,IF(J912="Mai",256.52,IF(J912="Juni",259.83,IF(J912="Juli",265.66,IF(J912="August",272.21,IF(J912="September",275.91,IF(J912="Oktober",281.13,IF(J912="November",284.38,IF(J912="Desember",287.34,0))))))))))))</f>
        <v>250.79</v>
      </c>
      <c r="L912" s="20">
        <f>$K$2/K912</f>
        <v>0.9497587623110969</v>
      </c>
      <c r="M912" s="2">
        <v>10</v>
      </c>
      <c r="N912" s="2">
        <v>2890000</v>
      </c>
      <c r="O912" s="2">
        <v>3800000</v>
      </c>
      <c r="P912" s="2">
        <f>O912-N912</f>
        <v>910000</v>
      </c>
      <c r="Q912" s="4">
        <f>P912/N912</f>
        <v>0.31487889273356401</v>
      </c>
      <c r="R912" s="2">
        <v>2350</v>
      </c>
      <c r="S912" s="9">
        <f>(N912+R912)/F912</f>
        <v>56712.745098039217</v>
      </c>
      <c r="T912" s="2">
        <v>74556</v>
      </c>
      <c r="U912" s="5">
        <f>T912-S912</f>
        <v>17843.254901960783</v>
      </c>
      <c r="V912" s="4">
        <f>U912/S912</f>
        <v>0.31462513181323143</v>
      </c>
      <c r="W912" s="22">
        <f>S912*L912</f>
        <v>53863.426591578456</v>
      </c>
      <c r="X912" s="22">
        <f>T912*L912</f>
        <v>70810.214282866145</v>
      </c>
      <c r="Y912" s="22">
        <f>X912-W912</f>
        <v>16946.787691287689</v>
      </c>
      <c r="Z912" s="8">
        <f>Y912/W912</f>
        <v>0.31462513181323148</v>
      </c>
      <c r="AA912" s="11">
        <v>1264</v>
      </c>
      <c r="AB912" s="2">
        <v>2011</v>
      </c>
      <c r="AC912" s="2">
        <f>2016-AB912</f>
        <v>5</v>
      </c>
      <c r="AD912" s="2" t="s">
        <v>37</v>
      </c>
    </row>
    <row r="913" spans="1:30" x14ac:dyDescent="0.2">
      <c r="A913">
        <v>16</v>
      </c>
      <c r="B913" s="6" t="s">
        <v>486</v>
      </c>
      <c r="C913" s="6" t="s">
        <v>22</v>
      </c>
      <c r="D913" s="6" t="s">
        <v>23</v>
      </c>
      <c r="E913" s="6" t="s">
        <v>2767</v>
      </c>
      <c r="F913" s="6">
        <v>52</v>
      </c>
      <c r="G913" s="6">
        <v>57</v>
      </c>
      <c r="H913" s="7">
        <v>42468</v>
      </c>
      <c r="I913" s="7">
        <v>42478</v>
      </c>
      <c r="J913" s="7" t="s">
        <v>2536</v>
      </c>
      <c r="K913" s="17">
        <f>IF(J913="Januar",238.19,IF(J913="Februar",240.59,IF(J913="Mars",245.99,IF(J913="April",250.79,IF(J913="Mai",256.52,IF(J913="Juni",259.83,IF(J913="Juli",265.66,IF(J913="August",272.21,IF(J913="September",275.91,IF(J913="Oktober",281.13,IF(J913="November",284.38,IF(J913="Desember",287.34,0))))))))))))</f>
        <v>250.79</v>
      </c>
      <c r="L913" s="20">
        <f>$K$2/K913</f>
        <v>0.9497587623110969</v>
      </c>
      <c r="M913" s="6">
        <v>10</v>
      </c>
      <c r="N913" s="6">
        <v>3400000</v>
      </c>
      <c r="O913" s="6">
        <v>4150000</v>
      </c>
      <c r="P913" s="6">
        <f>O913-N913</f>
        <v>750000</v>
      </c>
      <c r="Q913" s="8">
        <f>P913/N913</f>
        <v>0.22058823529411764</v>
      </c>
      <c r="R913" s="6"/>
      <c r="S913" s="9">
        <f>(N913+R913)/F913</f>
        <v>65384.615384615383</v>
      </c>
      <c r="T913" s="6">
        <v>79808</v>
      </c>
      <c r="U913" s="5">
        <f>T913-S913</f>
        <v>14423.384615384617</v>
      </c>
      <c r="V913" s="4">
        <f>U913/S913</f>
        <v>0.22059294117647063</v>
      </c>
      <c r="W913" s="22">
        <f>S913*L913</f>
        <v>62099.611381879411</v>
      </c>
      <c r="X913" s="22">
        <f>T913*L913</f>
        <v>75798.347302524024</v>
      </c>
      <c r="Y913" s="22">
        <f>X913-W913</f>
        <v>13698.735920644613</v>
      </c>
      <c r="Z913" s="8">
        <f>Y913/W913</f>
        <v>0.22059294117647066</v>
      </c>
      <c r="AA913" s="6">
        <v>425</v>
      </c>
      <c r="AB913" s="6">
        <v>2007</v>
      </c>
      <c r="AC913" s="6">
        <f>2016-AB913</f>
        <v>9</v>
      </c>
      <c r="AD913" s="6" t="s">
        <v>102</v>
      </c>
    </row>
    <row r="914" spans="1:30" x14ac:dyDescent="0.2">
      <c r="A914">
        <v>16</v>
      </c>
      <c r="B914" s="6" t="s">
        <v>825</v>
      </c>
      <c r="C914" s="6" t="s">
        <v>22</v>
      </c>
      <c r="D914" s="6" t="s">
        <v>23</v>
      </c>
      <c r="E914" s="6" t="s">
        <v>2767</v>
      </c>
      <c r="F914" s="6">
        <v>52</v>
      </c>
      <c r="G914" s="6">
        <v>58</v>
      </c>
      <c r="H914" s="7">
        <v>42468</v>
      </c>
      <c r="I914" s="7">
        <v>42478</v>
      </c>
      <c r="J914" s="3" t="s">
        <v>2536</v>
      </c>
      <c r="K914" s="17">
        <f>IF(J914="Januar",238.19,IF(J914="Februar",240.59,IF(J914="Mars",245.99,IF(J914="April",250.79,IF(J914="Mai",256.52,IF(J914="Juni",259.83,IF(J914="Juli",265.66,IF(J914="August",272.21,IF(J914="September",275.91,IF(J914="Oktober",281.13,IF(J914="November",284.38,IF(J914="Desember",287.34,0))))))))))))</f>
        <v>250.79</v>
      </c>
      <c r="L914" s="20">
        <f>$K$2/K914</f>
        <v>0.9497587623110969</v>
      </c>
      <c r="M914" s="6">
        <v>10</v>
      </c>
      <c r="N914" s="6">
        <v>2300000</v>
      </c>
      <c r="O914" s="6">
        <v>2385000</v>
      </c>
      <c r="P914" s="6">
        <f>O914-N914</f>
        <v>85000</v>
      </c>
      <c r="Q914" s="8">
        <f>P914/N914</f>
        <v>3.6956521739130437E-2</v>
      </c>
      <c r="R914" s="6">
        <v>27088</v>
      </c>
      <c r="S914" s="9">
        <f>(N914+R914)/F914</f>
        <v>44751.692307692305</v>
      </c>
      <c r="T914" s="6">
        <v>46386</v>
      </c>
      <c r="U914" s="5">
        <f>T914-S914</f>
        <v>1634.3076923076951</v>
      </c>
      <c r="V914" s="4">
        <f>U914/S914</f>
        <v>3.6519461232235373E-2</v>
      </c>
      <c r="W914" s="22">
        <f>S914*L914</f>
        <v>42503.311897480882</v>
      </c>
      <c r="X914" s="22">
        <f>T914*L914</f>
        <v>44055.50994856254</v>
      </c>
      <c r="Y914" s="22">
        <f>X914-W914</f>
        <v>1552.1980510816575</v>
      </c>
      <c r="Z914" s="8">
        <f>Y914/W914</f>
        <v>3.6519461232235276E-2</v>
      </c>
      <c r="AA914" s="10">
        <v>11346</v>
      </c>
      <c r="AB914" s="6">
        <v>1962</v>
      </c>
      <c r="AC914" s="6">
        <f>2016-AB914</f>
        <v>54</v>
      </c>
      <c r="AD914" s="6" t="s">
        <v>46</v>
      </c>
    </row>
    <row r="915" spans="1:30" x14ac:dyDescent="0.2">
      <c r="A915">
        <v>16</v>
      </c>
      <c r="B915" s="6" t="s">
        <v>1042</v>
      </c>
      <c r="C915" s="6" t="s">
        <v>22</v>
      </c>
      <c r="D915" s="6" t="s">
        <v>23</v>
      </c>
      <c r="E915" s="6" t="s">
        <v>2767</v>
      </c>
      <c r="F915" s="6">
        <v>57</v>
      </c>
      <c r="G915" s="6">
        <v>64</v>
      </c>
      <c r="H915" s="7">
        <v>42468</v>
      </c>
      <c r="I915" s="7">
        <v>42478</v>
      </c>
      <c r="J915" s="7" t="s">
        <v>2536</v>
      </c>
      <c r="K915" s="17">
        <f>IF(J915="Januar",238.19,IF(J915="Februar",240.59,IF(J915="Mars",245.99,IF(J915="April",250.79,IF(J915="Mai",256.52,IF(J915="Juni",259.83,IF(J915="Juli",265.66,IF(J915="August",272.21,IF(J915="September",275.91,IF(J915="Oktober",281.13,IF(J915="November",284.38,IF(J915="Desember",287.34,0))))))))))))</f>
        <v>250.79</v>
      </c>
      <c r="L915" s="20">
        <f>$K$2/K915</f>
        <v>0.9497587623110969</v>
      </c>
      <c r="M915" s="6">
        <v>10</v>
      </c>
      <c r="N915" s="6">
        <v>2950000</v>
      </c>
      <c r="O915" s="6">
        <v>3850000</v>
      </c>
      <c r="P915" s="6">
        <f>O915-N915</f>
        <v>900000</v>
      </c>
      <c r="Q915" s="8">
        <f>P915/N915</f>
        <v>0.30508474576271188</v>
      </c>
      <c r="R915" s="6"/>
      <c r="S915" s="9">
        <f>(N915+R915)/F915</f>
        <v>51754.385964912282</v>
      </c>
      <c r="T915" s="6">
        <v>67544</v>
      </c>
      <c r="U915" s="5">
        <f>T915-S915</f>
        <v>15789.614035087718</v>
      </c>
      <c r="V915" s="4">
        <f>U915/S915</f>
        <v>0.30508745762711859</v>
      </c>
      <c r="W915" s="22">
        <f>S915*L915</f>
        <v>49154.181558205892</v>
      </c>
      <c r="X915" s="22">
        <f>T915*L915</f>
        <v>64150.505841540733</v>
      </c>
      <c r="Y915" s="22">
        <f>X915-W915</f>
        <v>14996.324283334841</v>
      </c>
      <c r="Z915" s="8">
        <f>Y915/W915</f>
        <v>0.30508745762711875</v>
      </c>
      <c r="AA915" s="6">
        <v>826</v>
      </c>
      <c r="AB915" s="6">
        <v>1904</v>
      </c>
      <c r="AC915" s="6">
        <f>2016-AB915</f>
        <v>112</v>
      </c>
      <c r="AD915" s="6" t="s">
        <v>67</v>
      </c>
    </row>
    <row r="916" spans="1:30" x14ac:dyDescent="0.2">
      <c r="A916">
        <v>16</v>
      </c>
      <c r="B916" s="6" t="s">
        <v>1044</v>
      </c>
      <c r="C916" s="6" t="s">
        <v>22</v>
      </c>
      <c r="D916" s="6" t="s">
        <v>23</v>
      </c>
      <c r="E916" s="6" t="s">
        <v>2767</v>
      </c>
      <c r="F916" s="6">
        <v>57</v>
      </c>
      <c r="G916" s="6">
        <v>65</v>
      </c>
      <c r="H916" s="7">
        <v>42468</v>
      </c>
      <c r="I916" s="7">
        <v>42478</v>
      </c>
      <c r="J916" s="3" t="s">
        <v>2536</v>
      </c>
      <c r="K916" s="17">
        <f>IF(J916="Januar",238.19,IF(J916="Februar",240.59,IF(J916="Mars",245.99,IF(J916="April",250.79,IF(J916="Mai",256.52,IF(J916="Juni",259.83,IF(J916="Juli",265.66,IF(J916="August",272.21,IF(J916="September",275.91,IF(J916="Oktober",281.13,IF(J916="November",284.38,IF(J916="Desember",287.34,0))))))))))))</f>
        <v>250.79</v>
      </c>
      <c r="L916" s="20">
        <f>$K$2/K916</f>
        <v>0.9497587623110969</v>
      </c>
      <c r="M916" s="6">
        <v>10</v>
      </c>
      <c r="N916" s="6">
        <v>3590000</v>
      </c>
      <c r="O916" s="6">
        <v>4250000</v>
      </c>
      <c r="P916" s="6">
        <f>O916-N916</f>
        <v>660000</v>
      </c>
      <c r="Q916" s="8">
        <f>P916/N916</f>
        <v>0.18384401114206128</v>
      </c>
      <c r="R916" s="6"/>
      <c r="S916" s="9">
        <f>(N916+R916)/F916</f>
        <v>62982.456140350878</v>
      </c>
      <c r="T916" s="6">
        <v>74561</v>
      </c>
      <c r="U916" s="5">
        <f>T916-S916</f>
        <v>11578.543859649122</v>
      </c>
      <c r="V916" s="4">
        <f>U916/S916</f>
        <v>0.18383760445682451</v>
      </c>
      <c r="W916" s="22">
        <f>S916*L916</f>
        <v>59818.139591172592</v>
      </c>
      <c r="X916" s="22">
        <f>T916*L916</f>
        <v>70814.963076677697</v>
      </c>
      <c r="Y916" s="22">
        <f>X916-W916</f>
        <v>10996.823485505105</v>
      </c>
      <c r="Z916" s="8">
        <f>Y916/W916</f>
        <v>0.18383760445682457</v>
      </c>
      <c r="AA916" s="6">
        <v>504</v>
      </c>
      <c r="AB916" s="6">
        <v>1897</v>
      </c>
      <c r="AC916" s="6">
        <f>2016-AB916</f>
        <v>119</v>
      </c>
      <c r="AD916" s="6" t="s">
        <v>48</v>
      </c>
    </row>
    <row r="917" spans="1:30" x14ac:dyDescent="0.2">
      <c r="A917">
        <v>16</v>
      </c>
      <c r="B917" s="6" t="s">
        <v>1350</v>
      </c>
      <c r="C917" s="6" t="s">
        <v>22</v>
      </c>
      <c r="D917" s="6" t="s">
        <v>23</v>
      </c>
      <c r="E917" s="6" t="s">
        <v>2767</v>
      </c>
      <c r="F917" s="6">
        <v>66</v>
      </c>
      <c r="G917" s="6">
        <v>72</v>
      </c>
      <c r="H917" s="7">
        <v>42468</v>
      </c>
      <c r="I917" s="7">
        <v>42478</v>
      </c>
      <c r="J917" s="7" t="s">
        <v>2536</v>
      </c>
      <c r="K917" s="17">
        <f>IF(J917="Januar",238.19,IF(J917="Februar",240.59,IF(J917="Mars",245.99,IF(J917="April",250.79,IF(J917="Mai",256.52,IF(J917="Juni",259.83,IF(J917="Juli",265.66,IF(J917="August",272.21,IF(J917="September",275.91,IF(J917="Oktober",281.13,IF(J917="November",284.38,IF(J917="Desember",287.34,0))))))))))))</f>
        <v>250.79</v>
      </c>
      <c r="L917" s="20">
        <f>$K$2/K917</f>
        <v>0.9497587623110969</v>
      </c>
      <c r="M917" s="6">
        <v>10</v>
      </c>
      <c r="N917" s="6">
        <v>2550000</v>
      </c>
      <c r="O917" s="6">
        <v>2850000</v>
      </c>
      <c r="P917" s="6">
        <f>O917-N917</f>
        <v>300000</v>
      </c>
      <c r="Q917" s="8">
        <f>P917/N917</f>
        <v>0.11764705882352941</v>
      </c>
      <c r="R917" s="6">
        <v>127793</v>
      </c>
      <c r="S917" s="9">
        <f>(N917+R917)/F917</f>
        <v>40572.621212121216</v>
      </c>
      <c r="T917" s="6">
        <v>45118</v>
      </c>
      <c r="U917" s="5">
        <f>T917-S917</f>
        <v>4545.3787878787844</v>
      </c>
      <c r="V917" s="4">
        <f>U917/S917</f>
        <v>0.11203069094586465</v>
      </c>
      <c r="W917" s="22">
        <f>S917*L917</f>
        <v>38534.202506141199</v>
      </c>
      <c r="X917" s="22">
        <f>T917*L917</f>
        <v>42851.21583795207</v>
      </c>
      <c r="Y917" s="22">
        <f>X917-W917</f>
        <v>4317.013331810871</v>
      </c>
      <c r="Z917" s="8">
        <f>Y917/W917</f>
        <v>0.11203069094586474</v>
      </c>
      <c r="AA917" s="6"/>
      <c r="AB917" s="6">
        <v>1957</v>
      </c>
      <c r="AC917" s="6">
        <f>2016-AB917</f>
        <v>59</v>
      </c>
      <c r="AD917" s="6" t="s">
        <v>37</v>
      </c>
    </row>
    <row r="918" spans="1:30" x14ac:dyDescent="0.2">
      <c r="A918">
        <v>16</v>
      </c>
      <c r="B918" s="2" t="s">
        <v>1655</v>
      </c>
      <c r="C918" s="2" t="s">
        <v>22</v>
      </c>
      <c r="D918" s="2" t="s">
        <v>23</v>
      </c>
      <c r="E918" s="6" t="s">
        <v>2767</v>
      </c>
      <c r="F918" s="2">
        <v>74</v>
      </c>
      <c r="G918" s="2">
        <v>81</v>
      </c>
      <c r="H918" s="3">
        <v>42468</v>
      </c>
      <c r="I918" s="3">
        <v>42478</v>
      </c>
      <c r="J918" s="3" t="s">
        <v>2536</v>
      </c>
      <c r="K918" s="17">
        <f>IF(J918="Januar",238.19,IF(J918="Februar",240.59,IF(J918="Mars",245.99,IF(J918="April",250.79,IF(J918="Mai",256.52,IF(J918="Juni",259.83,IF(J918="Juli",265.66,IF(J918="August",272.21,IF(J918="September",275.91,IF(J918="Oktober",281.13,IF(J918="November",284.38,IF(J918="Desember",287.34,0))))))))))))</f>
        <v>250.79</v>
      </c>
      <c r="L918" s="20">
        <f>$K$2/K918</f>
        <v>0.9497587623110969</v>
      </c>
      <c r="M918" s="2">
        <v>10</v>
      </c>
      <c r="N918" s="2">
        <v>3350000</v>
      </c>
      <c r="O918" s="2">
        <v>3480000</v>
      </c>
      <c r="P918" s="2">
        <f>O918-N918</f>
        <v>130000</v>
      </c>
      <c r="Q918" s="4">
        <f>P918/N918</f>
        <v>3.880597014925373E-2</v>
      </c>
      <c r="R918" s="2"/>
      <c r="S918" s="9">
        <f>(N918+R918)/F918</f>
        <v>45270.270270270274</v>
      </c>
      <c r="T918" s="2">
        <v>47027</v>
      </c>
      <c r="U918" s="5">
        <f>T918-S918</f>
        <v>1756.7297297297264</v>
      </c>
      <c r="V918" s="4">
        <f>U918/S918</f>
        <v>3.8805373134328282E-2</v>
      </c>
      <c r="W918" s="22">
        <f>S918*L918</f>
        <v>42995.835861380743</v>
      </c>
      <c r="X918" s="22">
        <f>T918*L918</f>
        <v>44664.305315203957</v>
      </c>
      <c r="Y918" s="22">
        <f>X918-W918</f>
        <v>1668.4694538232143</v>
      </c>
      <c r="Z918" s="8">
        <f>Y918/W918</f>
        <v>3.8805373134328316E-2</v>
      </c>
      <c r="AA918" s="2"/>
      <c r="AB918" s="2">
        <v>1975</v>
      </c>
      <c r="AC918" s="2">
        <f>2016-AB918</f>
        <v>41</v>
      </c>
      <c r="AD918" s="2" t="s">
        <v>1656</v>
      </c>
    </row>
    <row r="919" spans="1:30" x14ac:dyDescent="0.2">
      <c r="A919">
        <v>16</v>
      </c>
      <c r="B919" s="2" t="s">
        <v>1817</v>
      </c>
      <c r="C919" s="2" t="s">
        <v>22</v>
      </c>
      <c r="D919" s="2" t="s">
        <v>23</v>
      </c>
      <c r="E919" s="6" t="s">
        <v>2767</v>
      </c>
      <c r="F919" s="2">
        <v>79</v>
      </c>
      <c r="G919" s="2">
        <v>86</v>
      </c>
      <c r="H919" s="3">
        <v>42468</v>
      </c>
      <c r="I919" s="3">
        <v>42478</v>
      </c>
      <c r="J919" s="7" t="s">
        <v>2536</v>
      </c>
      <c r="K919" s="17">
        <f>IF(J919="Januar",238.19,IF(J919="Februar",240.59,IF(J919="Mars",245.99,IF(J919="April",250.79,IF(J919="Mai",256.52,IF(J919="Juni",259.83,IF(J919="Juli",265.66,IF(J919="August",272.21,IF(J919="September",275.91,IF(J919="Oktober",281.13,IF(J919="November",284.38,IF(J919="Desember",287.34,0))))))))))))</f>
        <v>250.79</v>
      </c>
      <c r="L919" s="20">
        <f>$K$2/K919</f>
        <v>0.9497587623110969</v>
      </c>
      <c r="M919" s="2">
        <v>10</v>
      </c>
      <c r="N919" s="2">
        <v>4360000</v>
      </c>
      <c r="O919" s="2">
        <v>4850000</v>
      </c>
      <c r="P919" s="2">
        <f>O919-N919</f>
        <v>490000</v>
      </c>
      <c r="Q919" s="4">
        <f>P919/N919</f>
        <v>0.11238532110091744</v>
      </c>
      <c r="R919" s="2">
        <v>38874</v>
      </c>
      <c r="S919" s="9">
        <f>(N919+R919)/F919</f>
        <v>55681.949367088608</v>
      </c>
      <c r="T919" s="2">
        <v>61884</v>
      </c>
      <c r="U919" s="5">
        <f>T919-S919</f>
        <v>6202.0506329113923</v>
      </c>
      <c r="V919" s="4">
        <f>U919/S919</f>
        <v>0.11138350405126403</v>
      </c>
      <c r="W919" s="22">
        <f>S919*L919</f>
        <v>52884.419313955244</v>
      </c>
      <c r="X919" s="22">
        <f>T919*L919</f>
        <v>58774.871246859919</v>
      </c>
      <c r="Y919" s="22">
        <f>X919-W919</f>
        <v>5890.4519329046743</v>
      </c>
      <c r="Z919" s="8">
        <f>Y919/W919</f>
        <v>0.11138350405126393</v>
      </c>
      <c r="AA919" s="11">
        <v>4005</v>
      </c>
      <c r="AB919" s="2">
        <v>1997</v>
      </c>
      <c r="AC919" s="2">
        <f>2016-AB919</f>
        <v>19</v>
      </c>
      <c r="AD919" s="2" t="s">
        <v>37</v>
      </c>
    </row>
    <row r="920" spans="1:30" x14ac:dyDescent="0.2">
      <c r="A920">
        <v>16</v>
      </c>
      <c r="B920" s="2" t="s">
        <v>1845</v>
      </c>
      <c r="C920" s="2" t="s">
        <v>22</v>
      </c>
      <c r="D920" s="2" t="s">
        <v>23</v>
      </c>
      <c r="E920" s="6" t="s">
        <v>2767</v>
      </c>
      <c r="F920" s="2">
        <v>80</v>
      </c>
      <c r="G920" s="2">
        <v>90</v>
      </c>
      <c r="H920" s="3">
        <v>42468</v>
      </c>
      <c r="I920" s="3">
        <v>42478</v>
      </c>
      <c r="J920" s="3" t="s">
        <v>2536</v>
      </c>
      <c r="K920" s="17">
        <f>IF(J920="Januar",238.19,IF(J920="Februar",240.59,IF(J920="Mars",245.99,IF(J920="April",250.79,IF(J920="Mai",256.52,IF(J920="Juni",259.83,IF(J920="Juli",265.66,IF(J920="August",272.21,IF(J920="September",275.91,IF(J920="Oktober",281.13,IF(J920="November",284.38,IF(J920="Desember",287.34,0))))))))))))</f>
        <v>250.79</v>
      </c>
      <c r="L920" s="20">
        <f>$K$2/K920</f>
        <v>0.9497587623110969</v>
      </c>
      <c r="M920" s="2">
        <v>10</v>
      </c>
      <c r="N920" s="2">
        <v>4850000</v>
      </c>
      <c r="O920" s="2">
        <v>5700000</v>
      </c>
      <c r="P920" s="2">
        <f>O920-N920</f>
        <v>850000</v>
      </c>
      <c r="Q920" s="4">
        <f>P920/N920</f>
        <v>0.17525773195876287</v>
      </c>
      <c r="R920" s="2">
        <v>30000</v>
      </c>
      <c r="S920" s="9">
        <f>(N920+R920)/F920</f>
        <v>61000</v>
      </c>
      <c r="T920" s="2">
        <v>71625</v>
      </c>
      <c r="U920" s="5">
        <f>T920-S920</f>
        <v>10625</v>
      </c>
      <c r="V920" s="4">
        <f>U920/S920</f>
        <v>0.17418032786885246</v>
      </c>
      <c r="W920" s="22">
        <f>S920*L920</f>
        <v>57935.284500976908</v>
      </c>
      <c r="X920" s="22">
        <f>T920*L920</f>
        <v>68026.471350532316</v>
      </c>
      <c r="Y920" s="22">
        <f>X920-W920</f>
        <v>10091.186849555408</v>
      </c>
      <c r="Z920" s="8">
        <f>Y920/W920</f>
        <v>0.17418032786885254</v>
      </c>
      <c r="AA920" s="11">
        <v>5059</v>
      </c>
      <c r="AB920" s="2">
        <v>1999</v>
      </c>
      <c r="AC920" s="2">
        <f>2016-AB920</f>
        <v>17</v>
      </c>
      <c r="AD920" s="2" t="s">
        <v>37</v>
      </c>
    </row>
    <row r="921" spans="1:30" x14ac:dyDescent="0.2">
      <c r="A921">
        <v>16</v>
      </c>
      <c r="B921" s="2" t="s">
        <v>1925</v>
      </c>
      <c r="C921" s="2" t="s">
        <v>22</v>
      </c>
      <c r="D921" s="2" t="s">
        <v>23</v>
      </c>
      <c r="E921" s="6" t="s">
        <v>2767</v>
      </c>
      <c r="F921" s="2">
        <v>103</v>
      </c>
      <c r="G921" s="2">
        <v>116</v>
      </c>
      <c r="H921" s="3">
        <v>42468</v>
      </c>
      <c r="I921" s="3">
        <v>42478</v>
      </c>
      <c r="J921" s="7" t="s">
        <v>2536</v>
      </c>
      <c r="K921" s="17">
        <f>IF(J921="Januar",238.19,IF(J921="Februar",240.59,IF(J921="Mars",245.99,IF(J921="April",250.79,IF(J921="Mai",256.52,IF(J921="Juni",259.83,IF(J921="Juli",265.66,IF(J921="August",272.21,IF(J921="September",275.91,IF(J921="Oktober",281.13,IF(J921="November",284.38,IF(J921="Desember",287.34,0))))))))))))</f>
        <v>250.79</v>
      </c>
      <c r="L921" s="20">
        <f>$K$2/K921</f>
        <v>0.9497587623110969</v>
      </c>
      <c r="M921" s="2">
        <v>10</v>
      </c>
      <c r="N921" s="2">
        <v>6800000</v>
      </c>
      <c r="O921" s="2">
        <v>7350000</v>
      </c>
      <c r="P921" s="2">
        <f>O921-N921</f>
        <v>550000</v>
      </c>
      <c r="Q921" s="4">
        <f>P921/N921</f>
        <v>8.0882352941176475E-2</v>
      </c>
      <c r="R921" s="2">
        <v>8948</v>
      </c>
      <c r="S921" s="9">
        <f>(N921+R921)/F921</f>
        <v>66106.291262135928</v>
      </c>
      <c r="T921" s="2">
        <v>71446</v>
      </c>
      <c r="U921" s="5">
        <f>T921-S921</f>
        <v>5339.7087378640717</v>
      </c>
      <c r="V921" s="4">
        <f>U921/S921</f>
        <v>8.0774592492114689E-2</v>
      </c>
      <c r="W921" s="22">
        <f>S921*L921</f>
        <v>62785.029370103097</v>
      </c>
      <c r="X921" s="22">
        <f>T921*L921</f>
        <v>67856.464532078637</v>
      </c>
      <c r="Y921" s="22">
        <f>X921-W921</f>
        <v>5071.4351619755398</v>
      </c>
      <c r="Z921" s="8">
        <f>Y921/W921</f>
        <v>8.0774592492114841E-2</v>
      </c>
      <c r="AA921" s="11">
        <v>10317</v>
      </c>
      <c r="AB921" s="2">
        <v>2013</v>
      </c>
      <c r="AC921" s="2">
        <f>2016-AB921</f>
        <v>3</v>
      </c>
      <c r="AD921" s="2" t="s">
        <v>494</v>
      </c>
    </row>
    <row r="922" spans="1:30" x14ac:dyDescent="0.2">
      <c r="A922">
        <v>16</v>
      </c>
      <c r="B922" s="6" t="s">
        <v>2315</v>
      </c>
      <c r="C922" s="6" t="s">
        <v>22</v>
      </c>
      <c r="D922" s="6" t="s">
        <v>23</v>
      </c>
      <c r="E922" s="6" t="s">
        <v>2767</v>
      </c>
      <c r="F922" s="6">
        <v>113</v>
      </c>
      <c r="G922" s="6">
        <v>127</v>
      </c>
      <c r="H922" s="7">
        <v>42468</v>
      </c>
      <c r="I922" s="7">
        <v>42478</v>
      </c>
      <c r="J922" s="7" t="s">
        <v>2536</v>
      </c>
      <c r="K922" s="17">
        <f>IF(J922="Januar",238.19,IF(J922="Februar",240.59,IF(J922="Mars",245.99,IF(J922="April",250.79,IF(J922="Mai",256.52,IF(J922="Juni",259.83,IF(J922="Juli",265.66,IF(J922="August",272.21,IF(J922="September",275.91,IF(J922="Oktober",281.13,IF(J922="November",284.38,IF(J922="Desember",287.34,0))))))))))))</f>
        <v>250.79</v>
      </c>
      <c r="L922" s="20">
        <f>$K$2/K922</f>
        <v>0.9497587623110969</v>
      </c>
      <c r="M922" s="6">
        <v>10</v>
      </c>
      <c r="N922" s="6">
        <v>7100000</v>
      </c>
      <c r="O922" s="6">
        <v>7250000</v>
      </c>
      <c r="P922" s="6">
        <f>O922-N922</f>
        <v>150000</v>
      </c>
      <c r="Q922" s="8">
        <f>P922/N922</f>
        <v>2.1126760563380281E-2</v>
      </c>
      <c r="R922" s="6">
        <v>3889</v>
      </c>
      <c r="S922" s="9">
        <f>(N922+R922)/F922</f>
        <v>62866.274336283182</v>
      </c>
      <c r="T922" s="6">
        <v>64194</v>
      </c>
      <c r="U922" s="5">
        <f>T922-S922</f>
        <v>1327.7256637168175</v>
      </c>
      <c r="V922" s="4">
        <f>U922/S922</f>
        <v>2.1119840132637263E-2</v>
      </c>
      <c r="W922" s="22">
        <f>S922*L922</f>
        <v>59707.794904738192</v>
      </c>
      <c r="X922" s="22">
        <f>T922*L922</f>
        <v>60968.813987798552</v>
      </c>
      <c r="Y922" s="22">
        <f>X922-W922</f>
        <v>1261.0190830603606</v>
      </c>
      <c r="Z922" s="8">
        <f>Y922/W922</f>
        <v>2.1119840132637201E-2</v>
      </c>
      <c r="AA922" s="10">
        <v>1169</v>
      </c>
      <c r="AB922" s="6">
        <v>1934</v>
      </c>
      <c r="AC922" s="6">
        <f>2016-AB922</f>
        <v>82</v>
      </c>
      <c r="AD922" s="6" t="s">
        <v>67</v>
      </c>
    </row>
    <row r="923" spans="1:30" x14ac:dyDescent="0.2">
      <c r="A923">
        <v>16</v>
      </c>
      <c r="B923" s="2" t="s">
        <v>2203</v>
      </c>
      <c r="C923" s="2" t="s">
        <v>22</v>
      </c>
      <c r="D923" s="2" t="s">
        <v>23</v>
      </c>
      <c r="E923" s="6" t="s">
        <v>2767</v>
      </c>
      <c r="F923" s="2">
        <v>125</v>
      </c>
      <c r="G923" s="2">
        <v>135</v>
      </c>
      <c r="H923" s="3">
        <v>42467</v>
      </c>
      <c r="I923" s="3">
        <v>42478</v>
      </c>
      <c r="J923" s="3" t="s">
        <v>2536</v>
      </c>
      <c r="K923" s="17">
        <f>IF(J923="Januar",238.19,IF(J923="Februar",240.59,IF(J923="Mars",245.99,IF(J923="April",250.79,IF(J923="Mai",256.52,IF(J923="Juni",259.83,IF(J923="Juli",265.66,IF(J923="August",272.21,IF(J923="September",275.91,IF(J923="Oktober",281.13,IF(J923="November",284.38,IF(J923="Desember",287.34,0))))))))))))</f>
        <v>250.79</v>
      </c>
      <c r="L923" s="20">
        <f>$K$2/K923</f>
        <v>0.9497587623110969</v>
      </c>
      <c r="M923" s="2">
        <v>11</v>
      </c>
      <c r="N923" s="2">
        <v>4990000</v>
      </c>
      <c r="O923" s="2">
        <v>5050000</v>
      </c>
      <c r="P923" s="2">
        <f>O923-N923</f>
        <v>60000</v>
      </c>
      <c r="Q923" s="4">
        <f>P923/N923</f>
        <v>1.2024048096192385E-2</v>
      </c>
      <c r="R923" s="2">
        <v>77000</v>
      </c>
      <c r="S923" s="9">
        <f>(N923+R923)/F923</f>
        <v>40536</v>
      </c>
      <c r="T923" s="2">
        <v>41016</v>
      </c>
      <c r="U923" s="5">
        <f>T923-S923</f>
        <v>480</v>
      </c>
      <c r="V923" s="4">
        <f>U923/S923</f>
        <v>1.1841326228537596E-2</v>
      </c>
      <c r="W923" s="22">
        <f>S923*L923</f>
        <v>38499.421189042623</v>
      </c>
      <c r="X923" s="22">
        <f>T923*L923</f>
        <v>38955.305394951953</v>
      </c>
      <c r="Y923" s="22">
        <f>X923-W923</f>
        <v>455.88420590932947</v>
      </c>
      <c r="Z923" s="8">
        <f>Y923/W923</f>
        <v>1.1841326228537672E-2</v>
      </c>
      <c r="AA923" s="2"/>
      <c r="AB923" s="2">
        <v>1983</v>
      </c>
      <c r="AC923" s="2">
        <f>2016-AB923</f>
        <v>33</v>
      </c>
      <c r="AD923" s="2" t="s">
        <v>37</v>
      </c>
    </row>
    <row r="924" spans="1:30" x14ac:dyDescent="0.2">
      <c r="A924">
        <v>16</v>
      </c>
      <c r="B924" s="6" t="s">
        <v>2518</v>
      </c>
      <c r="C924" s="6" t="s">
        <v>22</v>
      </c>
      <c r="D924" s="6" t="s">
        <v>23</v>
      </c>
      <c r="E924" s="6" t="s">
        <v>2767</v>
      </c>
      <c r="F924" s="6">
        <v>190</v>
      </c>
      <c r="G924" s="6">
        <v>216</v>
      </c>
      <c r="H924" s="7">
        <v>42460</v>
      </c>
      <c r="I924" s="7">
        <v>42478</v>
      </c>
      <c r="J924" s="7" t="s">
        <v>2536</v>
      </c>
      <c r="K924" s="17">
        <f>IF(J924="Januar",238.19,IF(J924="Februar",240.59,IF(J924="Mars",245.99,IF(J924="April",250.79,IF(J924="Mai",256.52,IF(J924="Juni",259.83,IF(J924="Juli",265.66,IF(J924="August",272.21,IF(J924="September",275.91,IF(J924="Oktober",281.13,IF(J924="November",284.38,IF(J924="Desember",287.34,0))))))))))))</f>
        <v>250.79</v>
      </c>
      <c r="L924" s="20">
        <f>$K$2/K924</f>
        <v>0.9497587623110969</v>
      </c>
      <c r="M924" s="6">
        <v>18</v>
      </c>
      <c r="N924" s="6">
        <v>10200000</v>
      </c>
      <c r="O924" s="6">
        <v>10350000</v>
      </c>
      <c r="P924" s="6">
        <f>O924-N924</f>
        <v>150000</v>
      </c>
      <c r="Q924" s="8">
        <f>P924/N924</f>
        <v>1.4705882352941176E-2</v>
      </c>
      <c r="R924" s="6">
        <v>75142</v>
      </c>
      <c r="S924" s="9">
        <f>(N924+R924)/F924</f>
        <v>54079.694736842102</v>
      </c>
      <c r="T924" s="6">
        <v>54869</v>
      </c>
      <c r="U924" s="5">
        <f>T924-S924</f>
        <v>789.30526315789757</v>
      </c>
      <c r="V924" s="4">
        <f>U924/S924</f>
        <v>1.459522408546768E-2</v>
      </c>
      <c r="W924" s="22">
        <f>S924*L924</f>
        <v>51362.663939425096</v>
      </c>
      <c r="X924" s="22">
        <f>T924*L924</f>
        <v>52112.313529247578</v>
      </c>
      <c r="Y924" s="22">
        <f>X924-W924</f>
        <v>749.64958982248208</v>
      </c>
      <c r="Z924" s="8">
        <f>Y924/W924</f>
        <v>1.4595224085467732E-2</v>
      </c>
      <c r="AA924" s="6">
        <v>334</v>
      </c>
      <c r="AB924" s="6">
        <v>1903</v>
      </c>
      <c r="AC924" s="6">
        <f>2016-AB924</f>
        <v>113</v>
      </c>
      <c r="AD924" s="6" t="s">
        <v>112</v>
      </c>
    </row>
    <row r="925" spans="1:30" x14ac:dyDescent="0.2">
      <c r="A925">
        <v>16</v>
      </c>
      <c r="B925" s="2" t="s">
        <v>1472</v>
      </c>
      <c r="C925" s="2" t="s">
        <v>22</v>
      </c>
      <c r="D925" s="2" t="s">
        <v>23</v>
      </c>
      <c r="E925" s="6" t="s">
        <v>2767</v>
      </c>
      <c r="F925" s="2">
        <v>105</v>
      </c>
      <c r="G925" s="2">
        <v>120</v>
      </c>
      <c r="H925" s="3">
        <v>42456</v>
      </c>
      <c r="I925" s="3">
        <v>42478</v>
      </c>
      <c r="J925" s="3" t="s">
        <v>2536</v>
      </c>
      <c r="K925" s="17">
        <f>IF(J925="Januar",238.19,IF(J925="Februar",240.59,IF(J925="Mars",245.99,IF(J925="April",250.79,IF(J925="Mai",256.52,IF(J925="Juni",259.83,IF(J925="Juli",265.66,IF(J925="August",272.21,IF(J925="September",275.91,IF(J925="Oktober",281.13,IF(J925="November",284.38,IF(J925="Desember",287.34,0))))))))))))</f>
        <v>250.79</v>
      </c>
      <c r="L925" s="20">
        <f>$K$2/K925</f>
        <v>0.9497587623110969</v>
      </c>
      <c r="M925" s="2">
        <v>22</v>
      </c>
      <c r="N925" s="2">
        <v>6650000</v>
      </c>
      <c r="O925" s="2">
        <v>6490000</v>
      </c>
      <c r="P925" s="2">
        <f>O925-N925</f>
        <v>-160000</v>
      </c>
      <c r="Q925" s="4">
        <f>P925/N925</f>
        <v>-2.4060150375939851E-2</v>
      </c>
      <c r="R925" s="2">
        <v>9249</v>
      </c>
      <c r="S925" s="9">
        <f>(N925+R925)/F925</f>
        <v>63421.419047619049</v>
      </c>
      <c r="T925" s="2">
        <v>61898</v>
      </c>
      <c r="U925" s="5">
        <f>T925-S925</f>
        <v>-1523.4190476190488</v>
      </c>
      <c r="V925" s="4">
        <f>U925/S925</f>
        <v>-2.4020576494436553E-2</v>
      </c>
      <c r="W925" s="22">
        <f>S925*L925</f>
        <v>60235.048458680096</v>
      </c>
      <c r="X925" s="22">
        <f>T925*L925</f>
        <v>58788.167869532277</v>
      </c>
      <c r="Y925" s="22">
        <f>X925-W925</f>
        <v>-1446.8805891478187</v>
      </c>
      <c r="Z925" s="8">
        <f>Y925/W925</f>
        <v>-2.4020576494436566E-2</v>
      </c>
      <c r="AA925" s="11">
        <v>12765</v>
      </c>
      <c r="AB925" s="2">
        <v>2014</v>
      </c>
      <c r="AC925" s="2">
        <f>2016-AB925</f>
        <v>2</v>
      </c>
      <c r="AD925" s="2" t="s">
        <v>183</v>
      </c>
    </row>
    <row r="926" spans="1:30" x14ac:dyDescent="0.2">
      <c r="A926">
        <v>16</v>
      </c>
      <c r="B926" s="2" t="s">
        <v>59</v>
      </c>
      <c r="C926" s="2" t="s">
        <v>22</v>
      </c>
      <c r="D926" s="2" t="s">
        <v>23</v>
      </c>
      <c r="E926" s="6" t="s">
        <v>2767</v>
      </c>
      <c r="F926" s="2">
        <v>22</v>
      </c>
      <c r="G926" s="2">
        <v>24</v>
      </c>
      <c r="H926" s="3">
        <v>42469</v>
      </c>
      <c r="I926" s="3">
        <v>42479</v>
      </c>
      <c r="J926" s="3" t="s">
        <v>2536</v>
      </c>
      <c r="K926" s="17">
        <f>IF(J926="Januar",238.19,IF(J926="Februar",240.59,IF(J926="Mars",245.99,IF(J926="April",250.79,IF(J926="Mai",256.52,IF(J926="Juni",259.83,IF(J926="Juli",265.66,IF(J926="August",272.21,IF(J926="September",275.91,IF(J926="Oktober",281.13,IF(J926="November",284.38,IF(J926="Desember",287.34,0))))))))))))</f>
        <v>250.79</v>
      </c>
      <c r="L926" s="20">
        <f>$K$2/K926</f>
        <v>0.9497587623110969</v>
      </c>
      <c r="M926" s="2">
        <v>10</v>
      </c>
      <c r="N926" s="2">
        <v>1990000</v>
      </c>
      <c r="O926" s="2">
        <v>2230000</v>
      </c>
      <c r="P926" s="2">
        <f>O926-N926</f>
        <v>240000</v>
      </c>
      <c r="Q926" s="4">
        <f>P926/N926</f>
        <v>0.12060301507537688</v>
      </c>
      <c r="R926" s="2">
        <v>498</v>
      </c>
      <c r="S926" s="9">
        <f>(N926+R926)/F926</f>
        <v>90477.181818181823</v>
      </c>
      <c r="T926" s="2">
        <v>101386</v>
      </c>
      <c r="U926" s="5">
        <f>T926-S926</f>
        <v>10908.818181818177</v>
      </c>
      <c r="V926" s="4">
        <f>U926/S926</f>
        <v>0.12056982724926117</v>
      </c>
      <c r="W926" s="22">
        <f>S926*L926</f>
        <v>85931.496221032445</v>
      </c>
      <c r="X926" s="22">
        <f>T926*L926</f>
        <v>96292.241875672873</v>
      </c>
      <c r="Y926" s="22">
        <f>X926-W926</f>
        <v>10360.745654640428</v>
      </c>
      <c r="Z926" s="8">
        <f>Y926/W926</f>
        <v>0.12056982724926125</v>
      </c>
      <c r="AA926" s="11">
        <v>1527</v>
      </c>
      <c r="AB926" s="2">
        <v>1958</v>
      </c>
      <c r="AC926" s="2">
        <f>2016-AB926</f>
        <v>58</v>
      </c>
      <c r="AD926" s="2" t="s">
        <v>27</v>
      </c>
    </row>
    <row r="927" spans="1:30" x14ac:dyDescent="0.2">
      <c r="A927">
        <v>16</v>
      </c>
      <c r="B927" s="2" t="s">
        <v>164</v>
      </c>
      <c r="C927" s="2" t="s">
        <v>22</v>
      </c>
      <c r="D927" s="2" t="s">
        <v>23</v>
      </c>
      <c r="E927" s="6" t="s">
        <v>2767</v>
      </c>
      <c r="F927" s="2">
        <v>30</v>
      </c>
      <c r="G927" s="2">
        <v>34</v>
      </c>
      <c r="H927" s="3">
        <v>42469</v>
      </c>
      <c r="I927" s="3">
        <v>42479</v>
      </c>
      <c r="J927" s="7" t="s">
        <v>2536</v>
      </c>
      <c r="K927" s="17">
        <f>IF(J927="Januar",238.19,IF(J927="Februar",240.59,IF(J927="Mars",245.99,IF(J927="April",250.79,IF(J927="Mai",256.52,IF(J927="Juni",259.83,IF(J927="Juli",265.66,IF(J927="August",272.21,IF(J927="September",275.91,IF(J927="Oktober",281.13,IF(J927="November",284.38,IF(J927="Desember",287.34,0))))))))))))</f>
        <v>250.79</v>
      </c>
      <c r="L927" s="20">
        <f>$K$2/K927</f>
        <v>0.9497587623110969</v>
      </c>
      <c r="M927" s="2">
        <v>10</v>
      </c>
      <c r="N927" s="2">
        <v>2200000</v>
      </c>
      <c r="O927" s="2">
        <v>2200000</v>
      </c>
      <c r="P927" s="2">
        <f>O927-N927</f>
        <v>0</v>
      </c>
      <c r="Q927" s="4">
        <f>P927/N927</f>
        <v>0</v>
      </c>
      <c r="R927" s="2">
        <v>24294</v>
      </c>
      <c r="S927" s="9">
        <f>(N927+R927)/F927</f>
        <v>74143.133333333331</v>
      </c>
      <c r="T927" s="2">
        <v>74143</v>
      </c>
      <c r="U927" s="5">
        <f>T927-S927</f>
        <v>-0.13333333333139308</v>
      </c>
      <c r="V927" s="4">
        <f>U927/S927</f>
        <v>-1.7983234230465004E-6</v>
      </c>
      <c r="W927" s="22">
        <f>S927*L927</f>
        <v>70418.090548533291</v>
      </c>
      <c r="X927" s="22">
        <f>T927*L927</f>
        <v>70417.963914031658</v>
      </c>
      <c r="Y927" s="22">
        <f>X927-W927</f>
        <v>-0.1266345016338164</v>
      </c>
      <c r="Z927" s="8">
        <f>Y927/W927</f>
        <v>-1.7983234229638454E-6</v>
      </c>
      <c r="AA927" s="11">
        <v>2037</v>
      </c>
      <c r="AB927" s="2">
        <v>1961</v>
      </c>
      <c r="AC927" s="2">
        <f>2016-AB927</f>
        <v>55</v>
      </c>
      <c r="AD927" s="2" t="s">
        <v>67</v>
      </c>
    </row>
    <row r="928" spans="1:30" x14ac:dyDescent="0.2">
      <c r="A928">
        <v>16</v>
      </c>
      <c r="B928" s="2" t="s">
        <v>320</v>
      </c>
      <c r="C928" s="2" t="s">
        <v>22</v>
      </c>
      <c r="D928" s="2" t="s">
        <v>23</v>
      </c>
      <c r="E928" s="6" t="s">
        <v>2767</v>
      </c>
      <c r="F928" s="2">
        <v>37</v>
      </c>
      <c r="G928" s="2">
        <v>43</v>
      </c>
      <c r="H928" s="3">
        <v>42469</v>
      </c>
      <c r="I928" s="3">
        <v>42479</v>
      </c>
      <c r="J928" s="3" t="s">
        <v>2536</v>
      </c>
      <c r="K928" s="17">
        <f>IF(J928="Januar",238.19,IF(J928="Februar",240.59,IF(J928="Mars",245.99,IF(J928="April",250.79,IF(J928="Mai",256.52,IF(J928="Juni",259.83,IF(J928="Juli",265.66,IF(J928="August",272.21,IF(J928="September",275.91,IF(J928="Oktober",281.13,IF(J928="November",284.38,IF(J928="Desember",287.34,0))))))))))))</f>
        <v>250.79</v>
      </c>
      <c r="L928" s="20">
        <f>$K$2/K928</f>
        <v>0.9497587623110969</v>
      </c>
      <c r="M928" s="2">
        <v>10</v>
      </c>
      <c r="N928" s="2">
        <v>2300000</v>
      </c>
      <c r="O928" s="2">
        <v>2660000</v>
      </c>
      <c r="P928" s="2">
        <f>O928-N928</f>
        <v>360000</v>
      </c>
      <c r="Q928" s="4">
        <f>P928/N928</f>
        <v>0.15652173913043479</v>
      </c>
      <c r="R928" s="2">
        <v>25923</v>
      </c>
      <c r="S928" s="9">
        <f>(N928+R928)/F928</f>
        <v>62862.783783783787</v>
      </c>
      <c r="T928" s="2">
        <v>72593</v>
      </c>
      <c r="U928" s="5">
        <f>T928-S928</f>
        <v>9730.2162162162131</v>
      </c>
      <c r="V928" s="4">
        <f>U928/S928</f>
        <v>0.1547850036308166</v>
      </c>
      <c r="W928" s="22">
        <f>S928*L928</f>
        <v>59704.479721916585</v>
      </c>
      <c r="X928" s="22">
        <f>T928*L928</f>
        <v>68945.837832449455</v>
      </c>
      <c r="Y928" s="22">
        <f>X928-W928</f>
        <v>9241.3581105328703</v>
      </c>
      <c r="Z928" s="8">
        <f>Y928/W928</f>
        <v>0.15478500363081651</v>
      </c>
      <c r="AA928" s="2"/>
      <c r="AB928" s="2">
        <v>1882</v>
      </c>
      <c r="AC928" s="2">
        <f>2016-AB928</f>
        <v>134</v>
      </c>
      <c r="AD928" s="2" t="s">
        <v>50</v>
      </c>
    </row>
    <row r="929" spans="1:30" x14ac:dyDescent="0.2">
      <c r="A929">
        <v>16</v>
      </c>
      <c r="B929" s="6" t="s">
        <v>476</v>
      </c>
      <c r="C929" s="6" t="s">
        <v>22</v>
      </c>
      <c r="D929" s="6" t="s">
        <v>23</v>
      </c>
      <c r="E929" s="6" t="s">
        <v>2767</v>
      </c>
      <c r="F929" s="6">
        <v>43</v>
      </c>
      <c r="G929" s="6">
        <v>50</v>
      </c>
      <c r="H929" s="7">
        <v>42469</v>
      </c>
      <c r="I929" s="7">
        <v>42479</v>
      </c>
      <c r="J929" s="7" t="s">
        <v>2536</v>
      </c>
      <c r="K929" s="17">
        <f>IF(J929="Januar",238.19,IF(J929="Februar",240.59,IF(J929="Mars",245.99,IF(J929="April",250.79,IF(J929="Mai",256.52,IF(J929="Juni",259.83,IF(J929="Juli",265.66,IF(J929="August",272.21,IF(J929="September",275.91,IF(J929="Oktober",281.13,IF(J929="November",284.38,IF(J929="Desember",287.34,0))))))))))))</f>
        <v>250.79</v>
      </c>
      <c r="L929" s="20">
        <f>$K$2/K929</f>
        <v>0.9497587623110969</v>
      </c>
      <c r="M929" s="6">
        <v>10</v>
      </c>
      <c r="N929" s="6">
        <v>3150000</v>
      </c>
      <c r="O929" s="6">
        <v>3410000</v>
      </c>
      <c r="P929" s="6">
        <f>O929-N929</f>
        <v>260000</v>
      </c>
      <c r="Q929" s="8">
        <f>P929/N929</f>
        <v>8.2539682539682538E-2</v>
      </c>
      <c r="R929" s="6"/>
      <c r="S929" s="9">
        <f>(N929+R929)/F929</f>
        <v>73255.813953488367</v>
      </c>
      <c r="T929" s="6">
        <v>79302</v>
      </c>
      <c r="U929" s="5">
        <f>T929-S929</f>
        <v>6046.1860465116333</v>
      </c>
      <c r="V929" s="4">
        <f>U929/S929</f>
        <v>8.2535238095238175E-2</v>
      </c>
      <c r="W929" s="22">
        <f>S929*L929</f>
        <v>69575.351192557093</v>
      </c>
      <c r="X929" s="22">
        <f>T929*L929</f>
        <v>75317.769368794601</v>
      </c>
      <c r="Y929" s="22">
        <f>X929-W929</f>
        <v>5742.4181762375083</v>
      </c>
      <c r="Z929" s="8">
        <f>Y929/W929</f>
        <v>8.2535238095238106E-2</v>
      </c>
      <c r="AA929" s="10">
        <v>5047</v>
      </c>
      <c r="AB929" s="6">
        <v>1925</v>
      </c>
      <c r="AC929" s="6">
        <f>2016-AB929</f>
        <v>91</v>
      </c>
      <c r="AD929" s="6" t="s">
        <v>295</v>
      </c>
    </row>
    <row r="930" spans="1:30" x14ac:dyDescent="0.2">
      <c r="A930">
        <v>16</v>
      </c>
      <c r="B930" s="2" t="s">
        <v>447</v>
      </c>
      <c r="C930" s="2" t="s">
        <v>22</v>
      </c>
      <c r="D930" s="2" t="s">
        <v>23</v>
      </c>
      <c r="E930" s="6" t="s">
        <v>2767</v>
      </c>
      <c r="F930" s="2">
        <v>43</v>
      </c>
      <c r="G930" s="2">
        <v>50</v>
      </c>
      <c r="H930" s="3">
        <v>42469</v>
      </c>
      <c r="I930" s="3">
        <v>42479</v>
      </c>
      <c r="J930" s="3" t="s">
        <v>2536</v>
      </c>
      <c r="K930" s="17">
        <f>IF(J930="Januar",238.19,IF(J930="Februar",240.59,IF(J930="Mars",245.99,IF(J930="April",250.79,IF(J930="Mai",256.52,IF(J930="Juni",259.83,IF(J930="Juli",265.66,IF(J930="August",272.21,IF(J930="September",275.91,IF(J930="Oktober",281.13,IF(J930="November",284.38,IF(J930="Desember",287.34,0))))))))))))</f>
        <v>250.79</v>
      </c>
      <c r="L930" s="20">
        <f>$K$2/K930</f>
        <v>0.9497587623110969</v>
      </c>
      <c r="M930" s="2">
        <v>10</v>
      </c>
      <c r="N930" s="2">
        <v>2400000</v>
      </c>
      <c r="O930" s="2">
        <v>2950000</v>
      </c>
      <c r="P930" s="2">
        <f>O930-N930</f>
        <v>550000</v>
      </c>
      <c r="Q930" s="4">
        <f>P930/N930</f>
        <v>0.22916666666666666</v>
      </c>
      <c r="R930" s="2"/>
      <c r="S930" s="9">
        <f>(N930+R930)/F930</f>
        <v>55813.953488372092</v>
      </c>
      <c r="T930" s="2">
        <v>68605</v>
      </c>
      <c r="U930" s="5">
        <f>T930-S930</f>
        <v>12791.046511627908</v>
      </c>
      <c r="V930" s="4">
        <f>U930/S930</f>
        <v>0.2291729166666667</v>
      </c>
      <c r="W930" s="22">
        <f>S930*L930</f>
        <v>53009.791384805409</v>
      </c>
      <c r="X930" s="22">
        <f>T930*L930</f>
        <v>65158.199888352807</v>
      </c>
      <c r="Y930" s="22">
        <f>X930-W930</f>
        <v>12148.408503547398</v>
      </c>
      <c r="Z930" s="8">
        <f>Y930/W930</f>
        <v>0.22917291666666673</v>
      </c>
      <c r="AA930" s="11">
        <v>2466</v>
      </c>
      <c r="AB930" s="2">
        <v>2007</v>
      </c>
      <c r="AC930" s="2">
        <f>2016-AB930</f>
        <v>9</v>
      </c>
      <c r="AD930" s="2" t="s">
        <v>37</v>
      </c>
    </row>
    <row r="931" spans="1:30" x14ac:dyDescent="0.2">
      <c r="A931">
        <v>16</v>
      </c>
      <c r="B931" s="2" t="s">
        <v>600</v>
      </c>
      <c r="C931" s="2" t="s">
        <v>22</v>
      </c>
      <c r="D931" s="2" t="s">
        <v>23</v>
      </c>
      <c r="E931" s="6" t="s">
        <v>2767</v>
      </c>
      <c r="F931" s="2">
        <v>47</v>
      </c>
      <c r="G931" s="2">
        <v>53</v>
      </c>
      <c r="H931" s="3">
        <v>42469</v>
      </c>
      <c r="I931" s="3">
        <v>42479</v>
      </c>
      <c r="J931" s="3" t="s">
        <v>2536</v>
      </c>
      <c r="K931" s="17">
        <f>IF(J931="Januar",238.19,IF(J931="Februar",240.59,IF(J931="Mars",245.99,IF(J931="April",250.79,IF(J931="Mai",256.52,IF(J931="Juni",259.83,IF(J931="Juli",265.66,IF(J931="August",272.21,IF(J931="September",275.91,IF(J931="Oktober",281.13,IF(J931="November",284.38,IF(J931="Desember",287.34,0))))))))))))</f>
        <v>250.79</v>
      </c>
      <c r="L931" s="20">
        <f>$K$2/K931</f>
        <v>0.9497587623110969</v>
      </c>
      <c r="M931" s="2">
        <v>10</v>
      </c>
      <c r="N931" s="2">
        <v>3000000</v>
      </c>
      <c r="O931" s="2">
        <v>3300000</v>
      </c>
      <c r="P931" s="2">
        <f>O931-N931</f>
        <v>300000</v>
      </c>
      <c r="Q931" s="4">
        <f>P931/N931</f>
        <v>0.1</v>
      </c>
      <c r="R931" s="2"/>
      <c r="S931" s="9">
        <f>(N931+R931)/F931</f>
        <v>63829.787234042553</v>
      </c>
      <c r="T931" s="2">
        <v>70213</v>
      </c>
      <c r="U931" s="5">
        <f>T931-S931</f>
        <v>6383.2127659574471</v>
      </c>
      <c r="V931" s="4">
        <f>U931/S931</f>
        <v>0.10000366666666667</v>
      </c>
      <c r="W931" s="22">
        <f>S931*L931</f>
        <v>60622.899721984912</v>
      </c>
      <c r="X931" s="22">
        <f>T931*L931</f>
        <v>66685.411978149044</v>
      </c>
      <c r="Y931" s="22">
        <f>X931-W931</f>
        <v>6062.5122561641329</v>
      </c>
      <c r="Z931" s="8">
        <f>Y931/W931</f>
        <v>0.10000366666666657</v>
      </c>
      <c r="AA931" s="11">
        <v>5918</v>
      </c>
      <c r="AB931" s="2">
        <v>2005</v>
      </c>
      <c r="AC931" s="2">
        <f>2016-AB931</f>
        <v>11</v>
      </c>
      <c r="AD931" s="2" t="s">
        <v>67</v>
      </c>
    </row>
    <row r="932" spans="1:30" x14ac:dyDescent="0.2">
      <c r="A932">
        <v>16</v>
      </c>
      <c r="B932" s="2" t="s">
        <v>657</v>
      </c>
      <c r="C932" s="2" t="s">
        <v>22</v>
      </c>
      <c r="D932" s="2" t="s">
        <v>23</v>
      </c>
      <c r="E932" s="6" t="s">
        <v>2767</v>
      </c>
      <c r="F932" s="2">
        <v>48</v>
      </c>
      <c r="G932" s="2">
        <v>54</v>
      </c>
      <c r="H932" s="3">
        <v>42469</v>
      </c>
      <c r="I932" s="3">
        <v>42479</v>
      </c>
      <c r="J932" s="7" t="s">
        <v>2536</v>
      </c>
      <c r="K932" s="17">
        <f>IF(J932="Januar",238.19,IF(J932="Februar",240.59,IF(J932="Mars",245.99,IF(J932="April",250.79,IF(J932="Mai",256.52,IF(J932="Juni",259.83,IF(J932="Juli",265.66,IF(J932="August",272.21,IF(J932="September",275.91,IF(J932="Oktober",281.13,IF(J932="November",284.38,IF(J932="Desember",287.34,0))))))))))))</f>
        <v>250.79</v>
      </c>
      <c r="L932" s="20">
        <f>$K$2/K932</f>
        <v>0.9497587623110969</v>
      </c>
      <c r="M932" s="2">
        <v>10</v>
      </c>
      <c r="N932" s="2">
        <v>2900000</v>
      </c>
      <c r="O932" s="2">
        <v>3900000</v>
      </c>
      <c r="P932" s="2">
        <f>O932-N932</f>
        <v>1000000</v>
      </c>
      <c r="Q932" s="4">
        <f>P932/N932</f>
        <v>0.34482758620689657</v>
      </c>
      <c r="R932" s="2">
        <v>70000</v>
      </c>
      <c r="S932" s="9">
        <f>(N932+R932)/F932</f>
        <v>61875</v>
      </c>
      <c r="T932" s="2">
        <v>82708</v>
      </c>
      <c r="U932" s="5">
        <f>T932-S932</f>
        <v>20833</v>
      </c>
      <c r="V932" s="4">
        <f>U932/S932</f>
        <v>0.33669494949494949</v>
      </c>
      <c r="W932" s="22">
        <f>S932*L932</f>
        <v>58766.32341799912</v>
      </c>
      <c r="X932" s="22">
        <f>T932*L932</f>
        <v>78552.647713226208</v>
      </c>
      <c r="Y932" s="22">
        <f>X932-W932</f>
        <v>19786.324295227088</v>
      </c>
      <c r="Z932" s="8">
        <f>Y932/W932</f>
        <v>0.3366949494949496</v>
      </c>
      <c r="AA932" s="2">
        <v>438</v>
      </c>
      <c r="AB932" s="2">
        <v>1930</v>
      </c>
      <c r="AC932" s="2">
        <f>2016-AB932</f>
        <v>86</v>
      </c>
      <c r="AD932" s="2" t="s">
        <v>112</v>
      </c>
    </row>
    <row r="933" spans="1:30" x14ac:dyDescent="0.2">
      <c r="A933">
        <v>16</v>
      </c>
      <c r="B933" s="6" t="s">
        <v>737</v>
      </c>
      <c r="C933" s="6" t="s">
        <v>22</v>
      </c>
      <c r="D933" s="6" t="s">
        <v>23</v>
      </c>
      <c r="E933" s="6" t="s">
        <v>2767</v>
      </c>
      <c r="F933" s="6">
        <v>50</v>
      </c>
      <c r="G933" s="6">
        <v>55</v>
      </c>
      <c r="H933" s="7">
        <v>42469</v>
      </c>
      <c r="I933" s="7">
        <v>42479</v>
      </c>
      <c r="J933" s="3" t="s">
        <v>2536</v>
      </c>
      <c r="K933" s="17">
        <f>IF(J933="Januar",238.19,IF(J933="Februar",240.59,IF(J933="Mars",245.99,IF(J933="April",250.79,IF(J933="Mai",256.52,IF(J933="Juni",259.83,IF(J933="Juli",265.66,IF(J933="August",272.21,IF(J933="September",275.91,IF(J933="Oktober",281.13,IF(J933="November",284.38,IF(J933="Desember",287.34,0))))))))))))</f>
        <v>250.79</v>
      </c>
      <c r="L933" s="20">
        <f>$K$2/K933</f>
        <v>0.9497587623110969</v>
      </c>
      <c r="M933" s="6">
        <v>10</v>
      </c>
      <c r="N933" s="6">
        <v>3590000</v>
      </c>
      <c r="O933" s="6">
        <v>3810000</v>
      </c>
      <c r="P933" s="6">
        <f>O933-N933</f>
        <v>220000</v>
      </c>
      <c r="Q933" s="8">
        <f>P933/N933</f>
        <v>6.1281337047353758E-2</v>
      </c>
      <c r="R933" s="6">
        <v>1154</v>
      </c>
      <c r="S933" s="9">
        <f>(N933+R933)/F933</f>
        <v>71823.08</v>
      </c>
      <c r="T933" s="6">
        <v>76223</v>
      </c>
      <c r="U933" s="5">
        <f>T933-S933</f>
        <v>4399.9199999999983</v>
      </c>
      <c r="V933" s="4">
        <f>U933/S933</f>
        <v>6.1260530737473222E-2</v>
      </c>
      <c r="W933" s="22">
        <f>S933*L933</f>
        <v>68214.599566170902</v>
      </c>
      <c r="X933" s="22">
        <f>T933*L933</f>
        <v>72393.462139638737</v>
      </c>
      <c r="Y933" s="22">
        <f>X933-W933</f>
        <v>4178.8625734678353</v>
      </c>
      <c r="Z933" s="8">
        <f>Y933/W933</f>
        <v>6.1260530737473153E-2</v>
      </c>
      <c r="AA933" s="6">
        <v>652</v>
      </c>
      <c r="AB933" s="6">
        <v>1983</v>
      </c>
      <c r="AC933" s="6">
        <f>2016-AB933</f>
        <v>33</v>
      </c>
      <c r="AD933" s="6" t="s">
        <v>25</v>
      </c>
    </row>
    <row r="934" spans="1:30" x14ac:dyDescent="0.2">
      <c r="A934">
        <v>16</v>
      </c>
      <c r="B934" s="6" t="s">
        <v>783</v>
      </c>
      <c r="C934" s="6" t="s">
        <v>22</v>
      </c>
      <c r="D934" s="6" t="s">
        <v>23</v>
      </c>
      <c r="E934" s="6" t="s">
        <v>2767</v>
      </c>
      <c r="F934" s="6">
        <v>51</v>
      </c>
      <c r="G934" s="6">
        <v>56</v>
      </c>
      <c r="H934" s="7">
        <v>42469</v>
      </c>
      <c r="I934" s="7">
        <v>42479</v>
      </c>
      <c r="J934" s="7" t="s">
        <v>2536</v>
      </c>
      <c r="K934" s="17">
        <f>IF(J934="Januar",238.19,IF(J934="Februar",240.59,IF(J934="Mars",245.99,IF(J934="April",250.79,IF(J934="Mai",256.52,IF(J934="Juni",259.83,IF(J934="Juli",265.66,IF(J934="August",272.21,IF(J934="September",275.91,IF(J934="Oktober",281.13,IF(J934="November",284.38,IF(J934="Desember",287.34,0))))))))))))</f>
        <v>250.79</v>
      </c>
      <c r="L934" s="20">
        <f>$K$2/K934</f>
        <v>0.9497587623110969</v>
      </c>
      <c r="M934" s="6">
        <v>10</v>
      </c>
      <c r="N934" s="6">
        <v>2650000</v>
      </c>
      <c r="O934" s="6">
        <v>3300000</v>
      </c>
      <c r="P934" s="6">
        <f>O934-N934</f>
        <v>650000</v>
      </c>
      <c r="Q934" s="8">
        <f>P934/N934</f>
        <v>0.24528301886792453</v>
      </c>
      <c r="R934" s="6">
        <v>1618</v>
      </c>
      <c r="S934" s="9">
        <f>(N934+R934)/F934</f>
        <v>51992.509803921566</v>
      </c>
      <c r="T934" s="6">
        <v>64738</v>
      </c>
      <c r="U934" s="5">
        <f>T934-S934</f>
        <v>12745.490196078434</v>
      </c>
      <c r="V934" s="4">
        <f>U934/S934</f>
        <v>0.24514089133502645</v>
      </c>
      <c r="W934" s="22">
        <f>S934*L934</f>
        <v>49380.34176082012</v>
      </c>
      <c r="X934" s="22">
        <f>T934*L934</f>
        <v>61485.482754495788</v>
      </c>
      <c r="Y934" s="22">
        <f>X934-W934</f>
        <v>12105.140993675668</v>
      </c>
      <c r="Z934" s="8">
        <f>Y934/W934</f>
        <v>0.24514089133502634</v>
      </c>
      <c r="AA934" s="6">
        <v>322</v>
      </c>
      <c r="AB934" s="6">
        <v>1939</v>
      </c>
      <c r="AC934" s="6">
        <f>2016-AB934</f>
        <v>77</v>
      </c>
      <c r="AD934" s="6" t="s">
        <v>50</v>
      </c>
    </row>
    <row r="935" spans="1:30" x14ac:dyDescent="0.2">
      <c r="A935">
        <v>16</v>
      </c>
      <c r="B935" s="2" t="s">
        <v>921</v>
      </c>
      <c r="C935" s="2" t="s">
        <v>22</v>
      </c>
      <c r="D935" s="2" t="s">
        <v>23</v>
      </c>
      <c r="E935" s="6" t="s">
        <v>2767</v>
      </c>
      <c r="F935" s="2">
        <v>54</v>
      </c>
      <c r="G935" s="2">
        <v>60</v>
      </c>
      <c r="H935" s="3">
        <v>42469</v>
      </c>
      <c r="I935" s="3">
        <v>42479</v>
      </c>
      <c r="J935" s="3" t="s">
        <v>2536</v>
      </c>
      <c r="K935" s="17">
        <f>IF(J935="Januar",238.19,IF(J935="Februar",240.59,IF(J935="Mars",245.99,IF(J935="April",250.79,IF(J935="Mai",256.52,IF(J935="Juni",259.83,IF(J935="Juli",265.66,IF(J935="August",272.21,IF(J935="September",275.91,IF(J935="Oktober",281.13,IF(J935="November",284.38,IF(J935="Desember",287.34,0))))))))))))</f>
        <v>250.79</v>
      </c>
      <c r="L935" s="20">
        <f>$K$2/K935</f>
        <v>0.9497587623110969</v>
      </c>
      <c r="M935" s="2">
        <v>10</v>
      </c>
      <c r="N935" s="2">
        <v>2900000</v>
      </c>
      <c r="O935" s="2">
        <v>3000000</v>
      </c>
      <c r="P935" s="2">
        <f>O935-N935</f>
        <v>100000</v>
      </c>
      <c r="Q935" s="4">
        <f>P935/N935</f>
        <v>3.4482758620689655E-2</v>
      </c>
      <c r="R935" s="2"/>
      <c r="S935" s="9">
        <f>(N935+R935)/F935</f>
        <v>53703.703703703701</v>
      </c>
      <c r="T935" s="2">
        <v>55556</v>
      </c>
      <c r="U935" s="5">
        <f>T935-S935</f>
        <v>1852.2962962962993</v>
      </c>
      <c r="V935" s="4">
        <f>U935/S935</f>
        <v>3.4491034482758677E-2</v>
      </c>
      <c r="W935" s="22">
        <f>S935*L935</f>
        <v>51005.563161151498</v>
      </c>
      <c r="X935" s="22">
        <f>T935*L935</f>
        <v>52764.797798955296</v>
      </c>
      <c r="Y935" s="22">
        <f>X935-W935</f>
        <v>1759.2346378037983</v>
      </c>
      <c r="Z935" s="8">
        <f>Y935/W935</f>
        <v>3.4491034482758601E-2</v>
      </c>
      <c r="AA935" s="2"/>
      <c r="AB935" s="2">
        <v>1938</v>
      </c>
      <c r="AC935" s="2">
        <f>2016-AB935</f>
        <v>78</v>
      </c>
      <c r="AD935" s="2" t="s">
        <v>231</v>
      </c>
    </row>
    <row r="936" spans="1:30" x14ac:dyDescent="0.2">
      <c r="A936">
        <v>16</v>
      </c>
      <c r="B936" s="6" t="s">
        <v>1045</v>
      </c>
      <c r="C936" s="6" t="s">
        <v>22</v>
      </c>
      <c r="D936" s="6" t="s">
        <v>23</v>
      </c>
      <c r="E936" s="6" t="s">
        <v>2767</v>
      </c>
      <c r="F936" s="6">
        <v>57</v>
      </c>
      <c r="G936" s="6">
        <v>65</v>
      </c>
      <c r="H936" s="7">
        <v>42469</v>
      </c>
      <c r="I936" s="7">
        <v>42479</v>
      </c>
      <c r="J936" s="3" t="s">
        <v>2536</v>
      </c>
      <c r="K936" s="17">
        <f>IF(J936="Januar",238.19,IF(J936="Februar",240.59,IF(J936="Mars",245.99,IF(J936="April",250.79,IF(J936="Mai",256.52,IF(J936="Juni",259.83,IF(J936="Juli",265.66,IF(J936="August",272.21,IF(J936="September",275.91,IF(J936="Oktober",281.13,IF(J936="November",284.38,IF(J936="Desember",287.34,0))))))))))))</f>
        <v>250.79</v>
      </c>
      <c r="L936" s="20">
        <f>$K$2/K936</f>
        <v>0.9497587623110969</v>
      </c>
      <c r="M936" s="6">
        <v>10</v>
      </c>
      <c r="N936" s="6">
        <v>3700000</v>
      </c>
      <c r="O936" s="6">
        <v>4125000</v>
      </c>
      <c r="P936" s="6">
        <f>O936-N936</f>
        <v>425000</v>
      </c>
      <c r="Q936" s="8">
        <f>P936/N936</f>
        <v>0.11486486486486487</v>
      </c>
      <c r="R936" s="6">
        <v>2670</v>
      </c>
      <c r="S936" s="9">
        <f>(N936+R936)/F936</f>
        <v>64959.122807017542</v>
      </c>
      <c r="T936" s="6">
        <v>72415</v>
      </c>
      <c r="U936" s="5">
        <f>T936-S936</f>
        <v>7455.8771929824579</v>
      </c>
      <c r="V936" s="4">
        <f>U936/S936</f>
        <v>0.11477798453548388</v>
      </c>
      <c r="W936" s="22">
        <f>S936*L936</f>
        <v>61695.496078007527</v>
      </c>
      <c r="X936" s="22">
        <f>T936*L936</f>
        <v>68776.78077275808</v>
      </c>
      <c r="Y936" s="22">
        <f>X936-W936</f>
        <v>7081.2846947505532</v>
      </c>
      <c r="Z936" s="8">
        <f>Y936/W936</f>
        <v>0.11477798453548387</v>
      </c>
      <c r="AA936" s="10">
        <v>3340</v>
      </c>
      <c r="AB936" s="6">
        <v>2009</v>
      </c>
      <c r="AC936" s="6">
        <f>2016-AB936</f>
        <v>7</v>
      </c>
      <c r="AD936" s="6" t="s">
        <v>94</v>
      </c>
    </row>
    <row r="937" spans="1:30" x14ac:dyDescent="0.2">
      <c r="A937">
        <v>16</v>
      </c>
      <c r="B937" s="6" t="s">
        <v>1212</v>
      </c>
      <c r="C937" s="6" t="s">
        <v>22</v>
      </c>
      <c r="D937" s="6" t="s">
        <v>23</v>
      </c>
      <c r="E937" s="6" t="s">
        <v>2767</v>
      </c>
      <c r="F937" s="6">
        <v>62</v>
      </c>
      <c r="G937" s="6">
        <v>73</v>
      </c>
      <c r="H937" s="7">
        <v>42469</v>
      </c>
      <c r="I937" s="7">
        <v>42479</v>
      </c>
      <c r="J937" s="7" t="s">
        <v>2536</v>
      </c>
      <c r="K937" s="17">
        <f>IF(J937="Januar",238.19,IF(J937="Februar",240.59,IF(J937="Mars",245.99,IF(J937="April",250.79,IF(J937="Mai",256.52,IF(J937="Juni",259.83,IF(J937="Juli",265.66,IF(J937="August",272.21,IF(J937="September",275.91,IF(J937="Oktober",281.13,IF(J937="November",284.38,IF(J937="Desember",287.34,0))))))))))))</f>
        <v>250.79</v>
      </c>
      <c r="L937" s="20">
        <f>$K$2/K937</f>
        <v>0.9497587623110969</v>
      </c>
      <c r="M937" s="6">
        <v>10</v>
      </c>
      <c r="N937" s="6">
        <v>2880000</v>
      </c>
      <c r="O937" s="6">
        <v>3200000</v>
      </c>
      <c r="P937" s="6">
        <f>O937-N937</f>
        <v>320000</v>
      </c>
      <c r="Q937" s="8">
        <f>P937/N937</f>
        <v>0.1111111111111111</v>
      </c>
      <c r="R937" s="6">
        <v>41596</v>
      </c>
      <c r="S937" s="9">
        <f>(N937+R937)/F937</f>
        <v>47122.516129032258</v>
      </c>
      <c r="T937" s="6">
        <v>52284</v>
      </c>
      <c r="U937" s="5">
        <f>T937-S937</f>
        <v>5161.4838709677424</v>
      </c>
      <c r="V937" s="4">
        <f>U937/S937</f>
        <v>0.10953328249354122</v>
      </c>
      <c r="W937" s="22">
        <f>S937*L937</f>
        <v>44755.022595694376</v>
      </c>
      <c r="X937" s="22">
        <f>T937*L937</f>
        <v>49657.187128673388</v>
      </c>
      <c r="Y937" s="22">
        <f>X937-W937</f>
        <v>4902.1645329790117</v>
      </c>
      <c r="Z937" s="8">
        <f>Y937/W937</f>
        <v>0.1095332824935412</v>
      </c>
      <c r="AA937" s="10">
        <v>2395</v>
      </c>
      <c r="AB937" s="6">
        <v>2003</v>
      </c>
      <c r="AC937" s="6">
        <f>2016-AB937</f>
        <v>13</v>
      </c>
      <c r="AD937" s="6" t="s">
        <v>569</v>
      </c>
    </row>
    <row r="938" spans="1:30" x14ac:dyDescent="0.2">
      <c r="A938">
        <v>16</v>
      </c>
      <c r="B938" s="2" t="s">
        <v>1627</v>
      </c>
      <c r="C938" s="2" t="s">
        <v>22</v>
      </c>
      <c r="D938" s="2" t="s">
        <v>23</v>
      </c>
      <c r="E938" s="6" t="s">
        <v>2767</v>
      </c>
      <c r="F938" s="2">
        <v>73</v>
      </c>
      <c r="G938" s="2">
        <v>84</v>
      </c>
      <c r="H938" s="3">
        <v>42469</v>
      </c>
      <c r="I938" s="3">
        <v>42479</v>
      </c>
      <c r="J938" s="7" t="s">
        <v>2536</v>
      </c>
      <c r="K938" s="17">
        <f>IF(J938="Januar",238.19,IF(J938="Februar",240.59,IF(J938="Mars",245.99,IF(J938="April",250.79,IF(J938="Mai",256.52,IF(J938="Juni",259.83,IF(J938="Juli",265.66,IF(J938="August",272.21,IF(J938="September",275.91,IF(J938="Oktober",281.13,IF(J938="November",284.38,IF(J938="Desember",287.34,0))))))))))))</f>
        <v>250.79</v>
      </c>
      <c r="L938" s="20">
        <f>$K$2/K938</f>
        <v>0.9497587623110969</v>
      </c>
      <c r="M938" s="2">
        <v>10</v>
      </c>
      <c r="N938" s="2">
        <v>4790000</v>
      </c>
      <c r="O938" s="2">
        <v>5500000</v>
      </c>
      <c r="P938" s="2">
        <f>O938-N938</f>
        <v>710000</v>
      </c>
      <c r="Q938" s="4">
        <f>P938/N938</f>
        <v>0.14822546972860126</v>
      </c>
      <c r="R938" s="2"/>
      <c r="S938" s="9">
        <f>(N938+R938)/F938</f>
        <v>65616.438356164377</v>
      </c>
      <c r="T938" s="2">
        <v>75342</v>
      </c>
      <c r="U938" s="5">
        <f>T938-S938</f>
        <v>9725.5616438356228</v>
      </c>
      <c r="V938" s="4">
        <f>U938/S938</f>
        <v>0.14821837160751578</v>
      </c>
      <c r="W938" s="22">
        <f>S938*L938</f>
        <v>62319.787280413067</v>
      </c>
      <c r="X938" s="22">
        <f>T938*L938</f>
        <v>71556.724670042662</v>
      </c>
      <c r="Y938" s="22">
        <f>X938-W938</f>
        <v>9236.9373896295947</v>
      </c>
      <c r="Z938" s="8">
        <f>Y938/W938</f>
        <v>0.14821837160751572</v>
      </c>
      <c r="AA938" s="11">
        <v>2559</v>
      </c>
      <c r="AB938" s="2">
        <v>1998</v>
      </c>
      <c r="AC938" s="2">
        <f>2016-AB938</f>
        <v>18</v>
      </c>
      <c r="AD938" s="2" t="s">
        <v>217</v>
      </c>
    </row>
    <row r="939" spans="1:30" x14ac:dyDescent="0.2">
      <c r="A939">
        <v>16</v>
      </c>
      <c r="B939" s="6" t="s">
        <v>2047</v>
      </c>
      <c r="C939" s="6" t="s">
        <v>22</v>
      </c>
      <c r="D939" s="6" t="s">
        <v>23</v>
      </c>
      <c r="E939" s="6" t="s">
        <v>2767</v>
      </c>
      <c r="F939" s="6">
        <v>92</v>
      </c>
      <c r="G939" s="6">
        <v>102</v>
      </c>
      <c r="H939" s="7">
        <v>42469</v>
      </c>
      <c r="I939" s="7">
        <v>42479</v>
      </c>
      <c r="J939" s="7" t="s">
        <v>2536</v>
      </c>
      <c r="K939" s="17">
        <f>IF(J939="Januar",238.19,IF(J939="Februar",240.59,IF(J939="Mars",245.99,IF(J939="April",250.79,IF(J939="Mai",256.52,IF(J939="Juni",259.83,IF(J939="Juli",265.66,IF(J939="August",272.21,IF(J939="September",275.91,IF(J939="Oktober",281.13,IF(J939="November",284.38,IF(J939="Desember",287.34,0))))))))))))</f>
        <v>250.79</v>
      </c>
      <c r="L939" s="20">
        <f>$K$2/K939</f>
        <v>0.9497587623110969</v>
      </c>
      <c r="M939" s="6">
        <v>10</v>
      </c>
      <c r="N939" s="6">
        <v>6990000</v>
      </c>
      <c r="O939" s="6">
        <v>7450000</v>
      </c>
      <c r="P939" s="6">
        <f>O939-N939</f>
        <v>460000</v>
      </c>
      <c r="Q939" s="8">
        <f>P939/N939</f>
        <v>6.5808297567954227E-2</v>
      </c>
      <c r="R939" s="6">
        <v>89426</v>
      </c>
      <c r="S939" s="9">
        <f>(N939+R939)/F939</f>
        <v>76950.282608695648</v>
      </c>
      <c r="T939" s="6">
        <v>81950</v>
      </c>
      <c r="U939" s="5">
        <f>T939-S939</f>
        <v>4999.7173913043516</v>
      </c>
      <c r="V939" s="4">
        <f>U939/S939</f>
        <v>6.4973346709182409E-2</v>
      </c>
      <c r="W939" s="22">
        <f>S939*L939</f>
        <v>73084.205169923909</v>
      </c>
      <c r="X939" s="22">
        <f>T939*L939</f>
        <v>77832.730571394393</v>
      </c>
      <c r="Y939" s="22">
        <f>X939-W939</f>
        <v>4748.5254014704842</v>
      </c>
      <c r="Z939" s="8">
        <f>Y939/W939</f>
        <v>6.4973346709182367E-2</v>
      </c>
      <c r="AA939" s="6">
        <v>768</v>
      </c>
      <c r="AB939" s="6">
        <v>1950</v>
      </c>
      <c r="AC939" s="6">
        <f>2016-AB939</f>
        <v>66</v>
      </c>
      <c r="AD939" s="6" t="s">
        <v>90</v>
      </c>
    </row>
    <row r="940" spans="1:30" x14ac:dyDescent="0.2">
      <c r="A940">
        <v>16</v>
      </c>
      <c r="B940" s="6" t="s">
        <v>2241</v>
      </c>
      <c r="C940" s="6" t="s">
        <v>22</v>
      </c>
      <c r="D940" s="6" t="s">
        <v>23</v>
      </c>
      <c r="E940" s="6" t="s">
        <v>2767</v>
      </c>
      <c r="F940" s="6">
        <v>105</v>
      </c>
      <c r="G940" s="6">
        <v>121</v>
      </c>
      <c r="H940" s="7">
        <v>42469</v>
      </c>
      <c r="I940" s="7">
        <v>42479</v>
      </c>
      <c r="J940" s="7" t="s">
        <v>2536</v>
      </c>
      <c r="K940" s="17">
        <f>IF(J940="Januar",238.19,IF(J940="Februar",240.59,IF(J940="Mars",245.99,IF(J940="April",250.79,IF(J940="Mai",256.52,IF(J940="Juni",259.83,IF(J940="Juli",265.66,IF(J940="August",272.21,IF(J940="September",275.91,IF(J940="Oktober",281.13,IF(J940="November",284.38,IF(J940="Desember",287.34,0))))))))))))</f>
        <v>250.79</v>
      </c>
      <c r="L940" s="20">
        <f>$K$2/K940</f>
        <v>0.9497587623110969</v>
      </c>
      <c r="M940" s="6">
        <v>10</v>
      </c>
      <c r="N940" s="6">
        <v>3190000</v>
      </c>
      <c r="O940" s="6">
        <v>3420000</v>
      </c>
      <c r="P940" s="6">
        <f>O940-N940</f>
        <v>230000</v>
      </c>
      <c r="Q940" s="8">
        <f>P940/N940</f>
        <v>7.2100313479623826E-2</v>
      </c>
      <c r="R940" s="6"/>
      <c r="S940" s="9">
        <f>(N940+R940)/F940</f>
        <v>30380.952380952382</v>
      </c>
      <c r="T940" s="6">
        <v>32571</v>
      </c>
      <c r="U940" s="5">
        <f>T940-S940</f>
        <v>2190.0476190476184</v>
      </c>
      <c r="V940" s="4">
        <f>U940/S940</f>
        <v>7.2086206896551694E-2</v>
      </c>
      <c r="W940" s="22">
        <f>S940*L940</f>
        <v>28854.575731165707</v>
      </c>
      <c r="X940" s="22">
        <f>T940*L940</f>
        <v>30934.592647234738</v>
      </c>
      <c r="Y940" s="22">
        <f>X940-W940</f>
        <v>2080.0169160690311</v>
      </c>
      <c r="Z940" s="8">
        <f>Y940/W940</f>
        <v>7.2086206896551722E-2</v>
      </c>
      <c r="AA940" s="10">
        <v>44644</v>
      </c>
      <c r="AB940" s="6">
        <v>1982</v>
      </c>
      <c r="AC940" s="6">
        <f>2016-AB940</f>
        <v>34</v>
      </c>
      <c r="AD940" s="6" t="s">
        <v>37</v>
      </c>
    </row>
    <row r="941" spans="1:30" x14ac:dyDescent="0.2">
      <c r="A941">
        <v>16</v>
      </c>
      <c r="B941" s="2" t="s">
        <v>573</v>
      </c>
      <c r="C941" s="2" t="s">
        <v>22</v>
      </c>
      <c r="D941" s="2" t="s">
        <v>23</v>
      </c>
      <c r="E941" s="6" t="s">
        <v>2767</v>
      </c>
      <c r="F941" s="2">
        <v>46</v>
      </c>
      <c r="G941" s="2">
        <v>50</v>
      </c>
      <c r="H941" s="3">
        <v>42468</v>
      </c>
      <c r="I941" s="3">
        <v>42479</v>
      </c>
      <c r="J941" s="7" t="s">
        <v>2536</v>
      </c>
      <c r="K941" s="17">
        <f>IF(J941="Januar",238.19,IF(J941="Februar",240.59,IF(J941="Mars",245.99,IF(J941="April",250.79,IF(J941="Mai",256.52,IF(J941="Juni",259.83,IF(J941="Juli",265.66,IF(J941="August",272.21,IF(J941="September",275.91,IF(J941="Oktober",281.13,IF(J941="November",284.38,IF(J941="Desember",287.34,0))))))))))))</f>
        <v>250.79</v>
      </c>
      <c r="L941" s="20">
        <f>$K$2/K941</f>
        <v>0.9497587623110969</v>
      </c>
      <c r="M941" s="2">
        <v>11</v>
      </c>
      <c r="N941" s="2">
        <v>2990000</v>
      </c>
      <c r="O941" s="2">
        <v>3270000</v>
      </c>
      <c r="P941" s="2">
        <f>O941-N941</f>
        <v>280000</v>
      </c>
      <c r="Q941" s="4">
        <f>P941/N941</f>
        <v>9.3645484949832769E-2</v>
      </c>
      <c r="R941" s="2"/>
      <c r="S941" s="9">
        <f>(N941+R941)/F941</f>
        <v>65000</v>
      </c>
      <c r="T941" s="2">
        <v>71087</v>
      </c>
      <c r="U941" s="5">
        <f>T941-S941</f>
        <v>6087</v>
      </c>
      <c r="V941" s="4">
        <f>U941/S941</f>
        <v>9.3646153846153851E-2</v>
      </c>
      <c r="W941" s="22">
        <f>S941*L941</f>
        <v>61734.319550221298</v>
      </c>
      <c r="X941" s="22">
        <f>T941*L941</f>
        <v>67515.501136408944</v>
      </c>
      <c r="Y941" s="22">
        <f>X941-W941</f>
        <v>5781.1815861876457</v>
      </c>
      <c r="Z941" s="8">
        <f>Y941/W941</f>
        <v>9.3646153846153823E-2</v>
      </c>
      <c r="AA941" s="2">
        <v>956</v>
      </c>
      <c r="AB941" s="2">
        <v>1991</v>
      </c>
      <c r="AC941" s="2">
        <f>2016-AB941</f>
        <v>25</v>
      </c>
      <c r="AD941" s="2" t="s">
        <v>37</v>
      </c>
    </row>
    <row r="942" spans="1:30" x14ac:dyDescent="0.2">
      <c r="A942">
        <v>16</v>
      </c>
      <c r="B942" s="6" t="s">
        <v>872</v>
      </c>
      <c r="C942" s="6" t="s">
        <v>22</v>
      </c>
      <c r="D942" s="6" t="s">
        <v>23</v>
      </c>
      <c r="E942" s="6" t="s">
        <v>2767</v>
      </c>
      <c r="F942" s="6">
        <v>53</v>
      </c>
      <c r="G942" s="6">
        <v>53</v>
      </c>
      <c r="H942" s="7">
        <v>42468</v>
      </c>
      <c r="I942" s="7">
        <v>42479</v>
      </c>
      <c r="J942" s="3" t="s">
        <v>2536</v>
      </c>
      <c r="K942" s="17">
        <f>IF(J942="Januar",238.19,IF(J942="Februar",240.59,IF(J942="Mars",245.99,IF(J942="April",250.79,IF(J942="Mai",256.52,IF(J942="Juni",259.83,IF(J942="Juli",265.66,IF(J942="August",272.21,IF(J942="September",275.91,IF(J942="Oktober",281.13,IF(J942="November",284.38,IF(J942="Desember",287.34,0))))))))))))</f>
        <v>250.79</v>
      </c>
      <c r="L942" s="20">
        <f>$K$2/K942</f>
        <v>0.9497587623110969</v>
      </c>
      <c r="M942" s="6">
        <v>11</v>
      </c>
      <c r="N942" s="6">
        <v>3300000</v>
      </c>
      <c r="O942" s="6">
        <v>3950000</v>
      </c>
      <c r="P942" s="6">
        <f>O942-N942</f>
        <v>650000</v>
      </c>
      <c r="Q942" s="8">
        <f>P942/N942</f>
        <v>0.19696969696969696</v>
      </c>
      <c r="R942" s="6">
        <v>1340</v>
      </c>
      <c r="S942" s="9">
        <f>(N942+R942)/F942</f>
        <v>62289.433962264149</v>
      </c>
      <c r="T942" s="6">
        <v>74554</v>
      </c>
      <c r="U942" s="5">
        <f>T942-S942</f>
        <v>12264.566037735851</v>
      </c>
      <c r="V942" s="4">
        <f>U942/S942</f>
        <v>0.19689641176007322</v>
      </c>
      <c r="W942" s="22">
        <f>S942*L942</f>
        <v>59159.935705058801</v>
      </c>
      <c r="X942" s="22">
        <f>T942*L942</f>
        <v>70808.314765341522</v>
      </c>
      <c r="Y942" s="22">
        <f>X942-W942</f>
        <v>11648.379060282721</v>
      </c>
      <c r="Z942" s="8">
        <f>Y942/W942</f>
        <v>0.19689641176007333</v>
      </c>
      <c r="AA942" s="6">
        <v>489</v>
      </c>
      <c r="AB942" s="6">
        <v>1900</v>
      </c>
      <c r="AC942" s="6">
        <f>2016-AB942</f>
        <v>116</v>
      </c>
      <c r="AD942" s="6" t="s">
        <v>103</v>
      </c>
    </row>
    <row r="943" spans="1:30" x14ac:dyDescent="0.2">
      <c r="A943">
        <v>16</v>
      </c>
      <c r="B943" s="6" t="s">
        <v>873</v>
      </c>
      <c r="C943" s="6" t="s">
        <v>22</v>
      </c>
      <c r="D943" s="6" t="s">
        <v>23</v>
      </c>
      <c r="E943" s="6" t="s">
        <v>2767</v>
      </c>
      <c r="F943" s="6">
        <v>53</v>
      </c>
      <c r="G943" s="6">
        <v>58</v>
      </c>
      <c r="H943" s="7">
        <v>42468</v>
      </c>
      <c r="I943" s="7">
        <v>42479</v>
      </c>
      <c r="J943" s="7" t="s">
        <v>2536</v>
      </c>
      <c r="K943" s="17">
        <f>IF(J943="Januar",238.19,IF(J943="Februar",240.59,IF(J943="Mars",245.99,IF(J943="April",250.79,IF(J943="Mai",256.52,IF(J943="Juni",259.83,IF(J943="Juli",265.66,IF(J943="August",272.21,IF(J943="September",275.91,IF(J943="Oktober",281.13,IF(J943="November",284.38,IF(J943="Desember",287.34,0))))))))))))</f>
        <v>250.79</v>
      </c>
      <c r="L943" s="20">
        <f>$K$2/K943</f>
        <v>0.9497587623110969</v>
      </c>
      <c r="M943" s="6">
        <v>11</v>
      </c>
      <c r="N943" s="6">
        <v>2100000</v>
      </c>
      <c r="O943" s="6">
        <v>2370000</v>
      </c>
      <c r="P943" s="6">
        <f>O943-N943</f>
        <v>270000</v>
      </c>
      <c r="Q943" s="8">
        <f>P943/N943</f>
        <v>0.12857142857142856</v>
      </c>
      <c r="R943" s="6">
        <v>3971</v>
      </c>
      <c r="S943" s="9">
        <f>(N943+R943)/F943</f>
        <v>39697.566037735851</v>
      </c>
      <c r="T943" s="6">
        <v>44792</v>
      </c>
      <c r="U943" s="5">
        <f>T943-S943</f>
        <v>5094.4339622641492</v>
      </c>
      <c r="V943" s="4">
        <f>U943/S943</f>
        <v>0.12833114144634117</v>
      </c>
      <c r="W943" s="22">
        <f>S943*L943</f>
        <v>37703.111186763039</v>
      </c>
      <c r="X943" s="22">
        <f>T943*L943</f>
        <v>42541.594481438653</v>
      </c>
      <c r="Y943" s="22">
        <f>X943-W943</f>
        <v>4838.4832946756142</v>
      </c>
      <c r="Z943" s="8">
        <f>Y943/W943</f>
        <v>0.12833114144634114</v>
      </c>
      <c r="AA943" s="10">
        <v>2509</v>
      </c>
      <c r="AB943" s="6">
        <v>2005</v>
      </c>
      <c r="AC943" s="6">
        <f>2016-AB943</f>
        <v>11</v>
      </c>
      <c r="AD943" s="6" t="s">
        <v>37</v>
      </c>
    </row>
    <row r="944" spans="1:30" x14ac:dyDescent="0.2">
      <c r="A944">
        <v>16</v>
      </c>
      <c r="B944" s="2" t="s">
        <v>506</v>
      </c>
      <c r="C944" s="2" t="s">
        <v>22</v>
      </c>
      <c r="D944" s="2" t="s">
        <v>23</v>
      </c>
      <c r="E944" s="6" t="s">
        <v>2767</v>
      </c>
      <c r="F944" s="2">
        <v>54</v>
      </c>
      <c r="G944" s="2">
        <v>60</v>
      </c>
      <c r="H944" s="3">
        <v>42468</v>
      </c>
      <c r="I944" s="3">
        <v>42479</v>
      </c>
      <c r="J944" s="7" t="s">
        <v>2536</v>
      </c>
      <c r="K944" s="17">
        <f>IF(J944="Januar",238.19,IF(J944="Februar",240.59,IF(J944="Mars",245.99,IF(J944="April",250.79,IF(J944="Mai",256.52,IF(J944="Juni",259.83,IF(J944="Juli",265.66,IF(J944="August",272.21,IF(J944="September",275.91,IF(J944="Oktober",281.13,IF(J944="November",284.38,IF(J944="Desember",287.34,0))))))))))))</f>
        <v>250.79</v>
      </c>
      <c r="L944" s="20">
        <f>$K$2/K944</f>
        <v>0.9497587623110969</v>
      </c>
      <c r="M944" s="2">
        <v>11</v>
      </c>
      <c r="N944" s="2">
        <v>2800000</v>
      </c>
      <c r="O944" s="2">
        <v>3280000</v>
      </c>
      <c r="P944" s="2">
        <f>O944-N944</f>
        <v>480000</v>
      </c>
      <c r="Q944" s="4">
        <f>P944/N944</f>
        <v>0.17142857142857143</v>
      </c>
      <c r="R944" s="2">
        <v>197348</v>
      </c>
      <c r="S944" s="9">
        <f>(N944+R944)/F944</f>
        <v>55506.444444444445</v>
      </c>
      <c r="T944" s="2">
        <v>64395</v>
      </c>
      <c r="U944" s="5">
        <f>T944-S944</f>
        <v>8888.5555555555547</v>
      </c>
      <c r="V944" s="4">
        <f>U944/S944</f>
        <v>0.16013555983489403</v>
      </c>
      <c r="W944" s="22">
        <f>S944*L944</f>
        <v>52717.731975845214</v>
      </c>
      <c r="X944" s="22">
        <f>T944*L944</f>
        <v>61159.715499023085</v>
      </c>
      <c r="Y944" s="22">
        <f>X944-W944</f>
        <v>8441.9835231778707</v>
      </c>
      <c r="Z944" s="8">
        <f>Y944/W944</f>
        <v>0.16013555983489408</v>
      </c>
      <c r="AA944" s="11">
        <v>2266</v>
      </c>
      <c r="AB944" s="2">
        <v>1935</v>
      </c>
      <c r="AC944" s="2">
        <f>2016-AB944</f>
        <v>81</v>
      </c>
      <c r="AD944" s="2" t="s">
        <v>37</v>
      </c>
    </row>
    <row r="945" spans="1:30" x14ac:dyDescent="0.2">
      <c r="A945">
        <v>16</v>
      </c>
      <c r="B945" s="6" t="s">
        <v>1185</v>
      </c>
      <c r="C945" s="6" t="s">
        <v>22</v>
      </c>
      <c r="D945" s="6" t="s">
        <v>23</v>
      </c>
      <c r="E945" s="6" t="s">
        <v>2767</v>
      </c>
      <c r="F945" s="6">
        <v>61</v>
      </c>
      <c r="G945" s="6">
        <v>67</v>
      </c>
      <c r="H945" s="7">
        <v>42468</v>
      </c>
      <c r="I945" s="7">
        <v>42479</v>
      </c>
      <c r="J945" s="3" t="s">
        <v>2536</v>
      </c>
      <c r="K945" s="17">
        <f>IF(J945="Januar",238.19,IF(J945="Februar",240.59,IF(J945="Mars",245.99,IF(J945="April",250.79,IF(J945="Mai",256.52,IF(J945="Juni",259.83,IF(J945="Juli",265.66,IF(J945="August",272.21,IF(J945="September",275.91,IF(J945="Oktober",281.13,IF(J945="November",284.38,IF(J945="Desember",287.34,0))))))))))))</f>
        <v>250.79</v>
      </c>
      <c r="L945" s="20">
        <f>$K$2/K945</f>
        <v>0.9497587623110969</v>
      </c>
      <c r="M945" s="6">
        <v>11</v>
      </c>
      <c r="N945" s="6">
        <v>3500000</v>
      </c>
      <c r="O945" s="6">
        <v>4050000</v>
      </c>
      <c r="P945" s="6">
        <f>O945-N945</f>
        <v>550000</v>
      </c>
      <c r="Q945" s="8">
        <f>P945/N945</f>
        <v>0.15714285714285714</v>
      </c>
      <c r="R945" s="6"/>
      <c r="S945" s="9">
        <f>(N945+R945)/F945</f>
        <v>57377.049180327871</v>
      </c>
      <c r="T945" s="6">
        <v>66393</v>
      </c>
      <c r="U945" s="5">
        <f>T945-S945</f>
        <v>9015.950819672129</v>
      </c>
      <c r="V945" s="4">
        <f>U945/S945</f>
        <v>0.15713514285714281</v>
      </c>
      <c r="W945" s="22">
        <f>S945*L945</f>
        <v>54494.355214571136</v>
      </c>
      <c r="X945" s="22">
        <f>T945*L945</f>
        <v>63057.33350612066</v>
      </c>
      <c r="Y945" s="22">
        <f>X945-W945</f>
        <v>8562.9782915495234</v>
      </c>
      <c r="Z945" s="8">
        <f>Y945/W945</f>
        <v>0.15713514285714286</v>
      </c>
      <c r="AA945" s="10">
        <v>6227</v>
      </c>
      <c r="AB945" s="6">
        <v>1973</v>
      </c>
      <c r="AC945" s="6">
        <f>2016-AB945</f>
        <v>43</v>
      </c>
      <c r="AD945" s="6" t="s">
        <v>108</v>
      </c>
    </row>
    <row r="946" spans="1:30" x14ac:dyDescent="0.2">
      <c r="A946">
        <v>16</v>
      </c>
      <c r="B946" s="2" t="s">
        <v>1351</v>
      </c>
      <c r="C946" s="2" t="s">
        <v>22</v>
      </c>
      <c r="D946" s="2" t="s">
        <v>23</v>
      </c>
      <c r="E946" s="6" t="s">
        <v>2767</v>
      </c>
      <c r="F946" s="2">
        <v>66</v>
      </c>
      <c r="G946" s="2"/>
      <c r="H946" s="3">
        <v>42468</v>
      </c>
      <c r="I946" s="3">
        <v>42479</v>
      </c>
      <c r="J946" s="3" t="s">
        <v>2536</v>
      </c>
      <c r="K946" s="17">
        <f>IF(J946="Januar",238.19,IF(J946="Februar",240.59,IF(J946="Mars",245.99,IF(J946="April",250.79,IF(J946="Mai",256.52,IF(J946="Juni",259.83,IF(J946="Juli",265.66,IF(J946="August",272.21,IF(J946="September",275.91,IF(J946="Oktober",281.13,IF(J946="November",284.38,IF(J946="Desember",287.34,0))))))))))))</f>
        <v>250.79</v>
      </c>
      <c r="L946" s="20">
        <f>$K$2/K946</f>
        <v>0.9497587623110969</v>
      </c>
      <c r="M946" s="2">
        <v>11</v>
      </c>
      <c r="N946" s="2">
        <v>3490000</v>
      </c>
      <c r="O946" s="2">
        <v>3680000</v>
      </c>
      <c r="P946" s="2">
        <f>O946-N946</f>
        <v>190000</v>
      </c>
      <c r="Q946" s="4">
        <f>P946/N946</f>
        <v>5.4441260744985676E-2</v>
      </c>
      <c r="R946" s="2">
        <v>7598</v>
      </c>
      <c r="S946" s="9">
        <f>(N946+R946)/F946</f>
        <v>52993.909090909088</v>
      </c>
      <c r="T946" s="2">
        <v>55873</v>
      </c>
      <c r="U946" s="5">
        <f>T946-S946</f>
        <v>2879.0909090909117</v>
      </c>
      <c r="V946" s="4">
        <f>U946/S946</f>
        <v>5.4328713591441952E-2</v>
      </c>
      <c r="W946" s="22">
        <f>S946*L946</f>
        <v>50331.429508208603</v>
      </c>
      <c r="X946" s="22">
        <f>T946*L946</f>
        <v>53065.871326607914</v>
      </c>
      <c r="Y946" s="22">
        <f>X946-W946</f>
        <v>2734.4418183993112</v>
      </c>
      <c r="Z946" s="8">
        <f>Y946/W946</f>
        <v>5.4328713591441868E-2</v>
      </c>
      <c r="AA946" s="2"/>
      <c r="AB946" s="2">
        <v>1952</v>
      </c>
      <c r="AC946" s="2">
        <f>2016-AB946</f>
        <v>64</v>
      </c>
      <c r="AD946" s="2" t="s">
        <v>27</v>
      </c>
    </row>
    <row r="947" spans="1:30" x14ac:dyDescent="0.2">
      <c r="A947">
        <v>16</v>
      </c>
      <c r="B947" s="2" t="s">
        <v>1352</v>
      </c>
      <c r="C947" s="2" t="s">
        <v>22</v>
      </c>
      <c r="D947" s="2" t="s">
        <v>23</v>
      </c>
      <c r="E947" s="6" t="s">
        <v>2767</v>
      </c>
      <c r="F947" s="2">
        <v>66</v>
      </c>
      <c r="G947" s="2">
        <v>72</v>
      </c>
      <c r="H947" s="3">
        <v>42468</v>
      </c>
      <c r="I947" s="3">
        <v>42479</v>
      </c>
      <c r="J947" s="7" t="s">
        <v>2536</v>
      </c>
      <c r="K947" s="17">
        <f>IF(J947="Januar",238.19,IF(J947="Februar",240.59,IF(J947="Mars",245.99,IF(J947="April",250.79,IF(J947="Mai",256.52,IF(J947="Juni",259.83,IF(J947="Juli",265.66,IF(J947="August",272.21,IF(J947="September",275.91,IF(J947="Oktober",281.13,IF(J947="November",284.38,IF(J947="Desember",287.34,0))))))))))))</f>
        <v>250.79</v>
      </c>
      <c r="L947" s="20">
        <f>$K$2/K947</f>
        <v>0.9497587623110969</v>
      </c>
      <c r="M947" s="2">
        <v>11</v>
      </c>
      <c r="N947" s="2">
        <v>3450000</v>
      </c>
      <c r="O947" s="2">
        <v>3900000</v>
      </c>
      <c r="P947" s="2">
        <f>O947-N947</f>
        <v>450000</v>
      </c>
      <c r="Q947" s="4">
        <f>P947/N947</f>
        <v>0.13043478260869565</v>
      </c>
      <c r="R947" s="2"/>
      <c r="S947" s="9">
        <f>(N947+R947)/F947</f>
        <v>52272.727272727272</v>
      </c>
      <c r="T947" s="2">
        <v>59091</v>
      </c>
      <c r="U947" s="5">
        <f>T947-S947</f>
        <v>6818.2727272727279</v>
      </c>
      <c r="V947" s="4">
        <f>U947/S947</f>
        <v>0.13043652173913045</v>
      </c>
      <c r="W947" s="22">
        <f>S947*L947</f>
        <v>49646.480757170975</v>
      </c>
      <c r="X947" s="22">
        <f>T947*L947</f>
        <v>56122.195023725028</v>
      </c>
      <c r="Y947" s="22">
        <f>X947-W947</f>
        <v>6475.7142665540523</v>
      </c>
      <c r="Z947" s="8">
        <f>Y947/W947</f>
        <v>0.13043652173913042</v>
      </c>
      <c r="AA947" s="11">
        <v>8438</v>
      </c>
      <c r="AB947" s="2">
        <v>1985</v>
      </c>
      <c r="AC947" s="2">
        <f>2016-AB947</f>
        <v>31</v>
      </c>
      <c r="AD947" s="2" t="s">
        <v>37</v>
      </c>
    </row>
    <row r="948" spans="1:30" x14ac:dyDescent="0.2">
      <c r="A948">
        <v>16</v>
      </c>
      <c r="B948" s="2" t="s">
        <v>1477</v>
      </c>
      <c r="C948" s="2" t="s">
        <v>22</v>
      </c>
      <c r="D948" s="2" t="s">
        <v>23</v>
      </c>
      <c r="E948" s="6" t="s">
        <v>2767</v>
      </c>
      <c r="F948" s="2">
        <v>69</v>
      </c>
      <c r="G948" s="2">
        <v>79</v>
      </c>
      <c r="H948" s="3">
        <v>42468</v>
      </c>
      <c r="I948" s="3">
        <v>42479</v>
      </c>
      <c r="J948" s="3" t="s">
        <v>2536</v>
      </c>
      <c r="K948" s="17">
        <f>IF(J948="Januar",238.19,IF(J948="Februar",240.59,IF(J948="Mars",245.99,IF(J948="April",250.79,IF(J948="Mai",256.52,IF(J948="Juni",259.83,IF(J948="Juli",265.66,IF(J948="August",272.21,IF(J948="September",275.91,IF(J948="Oktober",281.13,IF(J948="November",284.38,IF(J948="Desember",287.34,0))))))))))))</f>
        <v>250.79</v>
      </c>
      <c r="L948" s="20">
        <f>$K$2/K948</f>
        <v>0.9497587623110969</v>
      </c>
      <c r="M948" s="2">
        <v>11</v>
      </c>
      <c r="N948" s="2">
        <v>4000000</v>
      </c>
      <c r="O948" s="2">
        <v>3800000</v>
      </c>
      <c r="P948" s="2">
        <f>O948-N948</f>
        <v>-200000</v>
      </c>
      <c r="Q948" s="4">
        <f>P948/N948</f>
        <v>-0.05</v>
      </c>
      <c r="R948" s="2"/>
      <c r="S948" s="9">
        <f>(N948+R948)/F948</f>
        <v>57971.014492753624</v>
      </c>
      <c r="T948" s="2">
        <v>55072</v>
      </c>
      <c r="U948" s="5">
        <f>T948-S948</f>
        <v>-2899.0144927536239</v>
      </c>
      <c r="V948" s="4">
        <f>U948/S948</f>
        <v>-5.0008000000000011E-2</v>
      </c>
      <c r="W948" s="22">
        <f>S948*L948</f>
        <v>55058.478974556339</v>
      </c>
      <c r="X948" s="22">
        <f>T948*L948</f>
        <v>52305.114557996727</v>
      </c>
      <c r="Y948" s="22">
        <f>X948-W948</f>
        <v>-2753.3644165596124</v>
      </c>
      <c r="Z948" s="8">
        <f>Y948/W948</f>
        <v>-5.0007999999999983E-2</v>
      </c>
      <c r="AA948" s="11">
        <v>31000</v>
      </c>
      <c r="AB948" s="2">
        <v>1978</v>
      </c>
      <c r="AC948" s="2">
        <f>2016-AB948</f>
        <v>38</v>
      </c>
      <c r="AD948" s="2" t="s">
        <v>108</v>
      </c>
    </row>
    <row r="949" spans="1:30" x14ac:dyDescent="0.2">
      <c r="A949">
        <v>16</v>
      </c>
      <c r="B949" s="2" t="s">
        <v>1779</v>
      </c>
      <c r="C949" s="2" t="s">
        <v>22</v>
      </c>
      <c r="D949" s="2" t="s">
        <v>23</v>
      </c>
      <c r="E949" s="6" t="s">
        <v>2767</v>
      </c>
      <c r="F949" s="2">
        <v>78</v>
      </c>
      <c r="G949" s="2">
        <v>85</v>
      </c>
      <c r="H949" s="3">
        <v>42468</v>
      </c>
      <c r="I949" s="3">
        <v>42479</v>
      </c>
      <c r="J949" s="3" t="s">
        <v>2536</v>
      </c>
      <c r="K949" s="17">
        <f>IF(J949="Januar",238.19,IF(J949="Februar",240.59,IF(J949="Mars",245.99,IF(J949="April",250.79,IF(J949="Mai",256.52,IF(J949="Juni",259.83,IF(J949="Juli",265.66,IF(J949="August",272.21,IF(J949="September",275.91,IF(J949="Oktober",281.13,IF(J949="November",284.38,IF(J949="Desember",287.34,0))))))))))))</f>
        <v>250.79</v>
      </c>
      <c r="L949" s="20">
        <f>$K$2/K949</f>
        <v>0.9497587623110969</v>
      </c>
      <c r="M949" s="2">
        <v>11</v>
      </c>
      <c r="N949" s="2">
        <v>5250000</v>
      </c>
      <c r="O949" s="2">
        <v>5900000</v>
      </c>
      <c r="P949" s="2">
        <f>O949-N949</f>
        <v>650000</v>
      </c>
      <c r="Q949" s="4">
        <f>P949/N949</f>
        <v>0.12380952380952381</v>
      </c>
      <c r="R949" s="2">
        <v>1453</v>
      </c>
      <c r="S949" s="9">
        <f>(N949+R949)/F949</f>
        <v>67326.320512820515</v>
      </c>
      <c r="T949" s="2">
        <v>75660</v>
      </c>
      <c r="U949" s="5">
        <f>T949-S949</f>
        <v>8333.6794871794846</v>
      </c>
      <c r="V949" s="4">
        <f>U949/S949</f>
        <v>0.12378040896490929</v>
      </c>
      <c r="W949" s="22">
        <f>S949*L949</f>
        <v>63943.76284121663</v>
      </c>
      <c r="X949" s="22">
        <f>T949*L949</f>
        <v>71858.747956457591</v>
      </c>
      <c r="Y949" s="22">
        <f>X949-W949</f>
        <v>7914.985115240961</v>
      </c>
      <c r="Z949" s="8">
        <f>Y949/W949</f>
        <v>0.12378040896490923</v>
      </c>
      <c r="AA949" s="2">
        <v>822</v>
      </c>
      <c r="AB949" s="2">
        <v>1971</v>
      </c>
      <c r="AC949" s="2">
        <f>2016-AB949</f>
        <v>45</v>
      </c>
      <c r="AD949" s="2" t="s">
        <v>37</v>
      </c>
    </row>
    <row r="950" spans="1:30" x14ac:dyDescent="0.2">
      <c r="A950">
        <v>16</v>
      </c>
      <c r="B950" s="6" t="s">
        <v>1816</v>
      </c>
      <c r="C950" s="6" t="s">
        <v>22</v>
      </c>
      <c r="D950" s="6" t="s">
        <v>23</v>
      </c>
      <c r="E950" s="6" t="s">
        <v>2767</v>
      </c>
      <c r="F950" s="6">
        <v>79</v>
      </c>
      <c r="G950" s="6">
        <v>90</v>
      </c>
      <c r="H950" s="7">
        <v>42468</v>
      </c>
      <c r="I950" s="7">
        <v>42479</v>
      </c>
      <c r="J950" s="7" t="s">
        <v>2536</v>
      </c>
      <c r="K950" s="17">
        <f>IF(J950="Januar",238.19,IF(J950="Februar",240.59,IF(J950="Mars",245.99,IF(J950="April",250.79,IF(J950="Mai",256.52,IF(J950="Juni",259.83,IF(J950="Juli",265.66,IF(J950="August",272.21,IF(J950="September",275.91,IF(J950="Oktober",281.13,IF(J950="November",284.38,IF(J950="Desember",287.34,0))))))))))))</f>
        <v>250.79</v>
      </c>
      <c r="L950" s="20">
        <f>$K$2/K950</f>
        <v>0.9497587623110969</v>
      </c>
      <c r="M950" s="6">
        <v>11</v>
      </c>
      <c r="N950" s="6">
        <v>3200000</v>
      </c>
      <c r="O950" s="6">
        <v>3150000</v>
      </c>
      <c r="P950" s="6">
        <f>O950-N950</f>
        <v>-50000</v>
      </c>
      <c r="Q950" s="8">
        <f>P950/N950</f>
        <v>-1.5625E-2</v>
      </c>
      <c r="R950" s="6">
        <v>1406</v>
      </c>
      <c r="S950" s="9">
        <f>(N950+R950)/F950</f>
        <v>40524.126582278484</v>
      </c>
      <c r="T950" s="6">
        <v>39891</v>
      </c>
      <c r="U950" s="5">
        <f>T950-S950</f>
        <v>-633.12658227848442</v>
      </c>
      <c r="V950" s="4">
        <f>U950/S950</f>
        <v>-1.5623447947558124E-2</v>
      </c>
      <c r="W950" s="22">
        <f>S950*L950</f>
        <v>38488.144306523034</v>
      </c>
      <c r="X950" s="22">
        <f>T950*L950</f>
        <v>37886.826787351965</v>
      </c>
      <c r="Y950" s="22">
        <f>X950-W950</f>
        <v>-601.31751917106885</v>
      </c>
      <c r="Z950" s="8">
        <f>Y950/W950</f>
        <v>-1.5623447947558142E-2</v>
      </c>
      <c r="AA950" s="10">
        <v>13492</v>
      </c>
      <c r="AB950" s="6">
        <v>2012</v>
      </c>
      <c r="AC950" s="6">
        <f>2016-AB950</f>
        <v>4</v>
      </c>
      <c r="AD950" s="6" t="s">
        <v>103</v>
      </c>
    </row>
    <row r="951" spans="1:30" x14ac:dyDescent="0.2">
      <c r="A951">
        <v>16</v>
      </c>
      <c r="B951" s="6" t="s">
        <v>2360</v>
      </c>
      <c r="C951" s="6" t="s">
        <v>22</v>
      </c>
      <c r="D951" s="6" t="s">
        <v>23</v>
      </c>
      <c r="E951" s="6" t="s">
        <v>2767</v>
      </c>
      <c r="F951" s="6">
        <v>120</v>
      </c>
      <c r="G951" s="6">
        <v>140</v>
      </c>
      <c r="H951" s="7">
        <v>42468</v>
      </c>
      <c r="I951" s="7">
        <v>42479</v>
      </c>
      <c r="J951" s="3" t="s">
        <v>2536</v>
      </c>
      <c r="K951" s="17">
        <f>IF(J951="Januar",238.19,IF(J951="Februar",240.59,IF(J951="Mars",245.99,IF(J951="April",250.79,IF(J951="Mai",256.52,IF(J951="Juni",259.83,IF(J951="Juli",265.66,IF(J951="August",272.21,IF(J951="September",275.91,IF(J951="Oktober",281.13,IF(J951="November",284.38,IF(J951="Desember",287.34,0))))))))))))</f>
        <v>250.79</v>
      </c>
      <c r="L951" s="20">
        <f>$K$2/K951</f>
        <v>0.9497587623110969</v>
      </c>
      <c r="M951" s="6">
        <v>11</v>
      </c>
      <c r="N951" s="6">
        <v>8500000</v>
      </c>
      <c r="O951" s="6">
        <v>8700000</v>
      </c>
      <c r="P951" s="6">
        <f>O951-N951</f>
        <v>200000</v>
      </c>
      <c r="Q951" s="8">
        <f>P951/N951</f>
        <v>2.3529411764705882E-2</v>
      </c>
      <c r="R951" s="6"/>
      <c r="S951" s="9">
        <f>(N951+R951)/F951</f>
        <v>70833.333333333328</v>
      </c>
      <c r="T951" s="6">
        <v>72500</v>
      </c>
      <c r="U951" s="5">
        <f>T951-S951</f>
        <v>1666.6666666666715</v>
      </c>
      <c r="V951" s="4">
        <f>U951/S951</f>
        <v>2.3529411764705951E-2</v>
      </c>
      <c r="W951" s="22">
        <f>S951*L951</f>
        <v>67274.57899703602</v>
      </c>
      <c r="X951" s="22">
        <f>T951*L951</f>
        <v>68857.51026755452</v>
      </c>
      <c r="Y951" s="22">
        <f>X951-W951</f>
        <v>1582.9312705185002</v>
      </c>
      <c r="Z951" s="8">
        <f>Y951/W951</f>
        <v>2.3529411764705965E-2</v>
      </c>
      <c r="AA951" s="6">
        <v>14</v>
      </c>
      <c r="AB951" s="6">
        <v>2005</v>
      </c>
      <c r="AC951" s="6">
        <f>2016-AB951</f>
        <v>11</v>
      </c>
      <c r="AD951" s="6" t="s">
        <v>27</v>
      </c>
    </row>
    <row r="952" spans="1:30" x14ac:dyDescent="0.2">
      <c r="A952">
        <v>16</v>
      </c>
      <c r="B952" s="2" t="s">
        <v>2450</v>
      </c>
      <c r="C952" s="2" t="s">
        <v>22</v>
      </c>
      <c r="D952" s="2" t="s">
        <v>23</v>
      </c>
      <c r="E952" s="6" t="s">
        <v>2767</v>
      </c>
      <c r="F952" s="2">
        <v>139</v>
      </c>
      <c r="G952" s="2">
        <v>160</v>
      </c>
      <c r="H952" s="3">
        <v>42468</v>
      </c>
      <c r="I952" s="3">
        <v>42479</v>
      </c>
      <c r="J952" s="7" t="s">
        <v>2536</v>
      </c>
      <c r="K952" s="17">
        <f>IF(J952="Januar",238.19,IF(J952="Februar",240.59,IF(J952="Mars",245.99,IF(J952="April",250.79,IF(J952="Mai",256.52,IF(J952="Juni",259.83,IF(J952="Juli",265.66,IF(J952="August",272.21,IF(J952="September",275.91,IF(J952="Oktober",281.13,IF(J952="November",284.38,IF(J952="Desember",287.34,0))))))))))))</f>
        <v>250.79</v>
      </c>
      <c r="L952" s="20">
        <f>$K$2/K952</f>
        <v>0.9497587623110969</v>
      </c>
      <c r="M952" s="2">
        <v>11</v>
      </c>
      <c r="N952" s="2">
        <v>7250000</v>
      </c>
      <c r="O952" s="2">
        <v>7350000</v>
      </c>
      <c r="P952" s="2">
        <f>O952-N952</f>
        <v>100000</v>
      </c>
      <c r="Q952" s="4">
        <f>P952/N952</f>
        <v>1.3793103448275862E-2</v>
      </c>
      <c r="R952" s="2">
        <v>67008</v>
      </c>
      <c r="S952" s="9">
        <f>(N952+R952)/F952</f>
        <v>52640.345323741007</v>
      </c>
      <c r="T952" s="2">
        <v>53360</v>
      </c>
      <c r="U952" s="5">
        <f>T952-S952</f>
        <v>719.65467625899328</v>
      </c>
      <c r="V952" s="4">
        <f>U952/S952</f>
        <v>1.3671161764480791E-2</v>
      </c>
      <c r="W952" s="22">
        <f>S952*L952</f>
        <v>49995.629222304997</v>
      </c>
      <c r="X952" s="22">
        <f>T952*L952</f>
        <v>50679.127556920132</v>
      </c>
      <c r="Y952" s="22">
        <f>X952-W952</f>
        <v>683.49833461513481</v>
      </c>
      <c r="Z952" s="8">
        <f>Y952/W952</f>
        <v>1.3671161764480796E-2</v>
      </c>
      <c r="AA952" s="11">
        <v>31800</v>
      </c>
      <c r="AB952" s="2">
        <v>1984</v>
      </c>
      <c r="AC952" s="2">
        <f>2016-AB952</f>
        <v>32</v>
      </c>
      <c r="AD952" s="2" t="s">
        <v>108</v>
      </c>
    </row>
    <row r="953" spans="1:30" x14ac:dyDescent="0.2">
      <c r="A953">
        <v>16</v>
      </c>
      <c r="B953" s="6" t="s">
        <v>1843</v>
      </c>
      <c r="C953" s="6" t="s">
        <v>22</v>
      </c>
      <c r="D953" s="6" t="s">
        <v>23</v>
      </c>
      <c r="E953" s="6" t="s">
        <v>2767</v>
      </c>
      <c r="F953" s="6">
        <v>80</v>
      </c>
      <c r="G953" s="6">
        <v>91</v>
      </c>
      <c r="H953" s="7">
        <v>42467</v>
      </c>
      <c r="I953" s="7">
        <v>42479</v>
      </c>
      <c r="J953" s="3" t="s">
        <v>2536</v>
      </c>
      <c r="K953" s="17">
        <f>IF(J953="Januar",238.19,IF(J953="Februar",240.59,IF(J953="Mars",245.99,IF(J953="April",250.79,IF(J953="Mai",256.52,IF(J953="Juni",259.83,IF(J953="Juli",265.66,IF(J953="August",272.21,IF(J953="September",275.91,IF(J953="Oktober",281.13,IF(J953="November",284.38,IF(J953="Desember",287.34,0))))))))))))</f>
        <v>250.79</v>
      </c>
      <c r="L953" s="20">
        <f>$K$2/K953</f>
        <v>0.9497587623110969</v>
      </c>
      <c r="M953" s="6">
        <v>12</v>
      </c>
      <c r="N953" s="6">
        <v>6300000</v>
      </c>
      <c r="O953" s="6">
        <v>6860000</v>
      </c>
      <c r="P953" s="6">
        <f>O953-N953</f>
        <v>560000</v>
      </c>
      <c r="Q953" s="8">
        <f>P953/N953</f>
        <v>8.8888888888888892E-2</v>
      </c>
      <c r="R953" s="6"/>
      <c r="S953" s="9">
        <f>(N953+R953)/F953</f>
        <v>78750</v>
      </c>
      <c r="T953" s="6">
        <v>85750</v>
      </c>
      <c r="U953" s="5">
        <f>T953-S953</f>
        <v>7000</v>
      </c>
      <c r="V953" s="4">
        <f>U953/S953</f>
        <v>8.8888888888888892E-2</v>
      </c>
      <c r="W953" s="22">
        <f>S953*L953</f>
        <v>74793.502531998878</v>
      </c>
      <c r="X953" s="22">
        <f>T953*L953</f>
        <v>81441.813868176556</v>
      </c>
      <c r="Y953" s="22">
        <f>X953-W953</f>
        <v>6648.3113361776777</v>
      </c>
      <c r="Z953" s="8">
        <f>Y953/W953</f>
        <v>8.8888888888888878E-2</v>
      </c>
      <c r="AA953" s="10">
        <v>1669</v>
      </c>
      <c r="AB953" s="6">
        <v>1997</v>
      </c>
      <c r="AC953" s="6">
        <f>2016-AB953</f>
        <v>19</v>
      </c>
      <c r="AD953" s="6" t="s">
        <v>1844</v>
      </c>
    </row>
    <row r="954" spans="1:30" x14ac:dyDescent="0.2">
      <c r="A954">
        <v>16</v>
      </c>
      <c r="B954" s="2" t="s">
        <v>1089</v>
      </c>
      <c r="C954" s="2" t="s">
        <v>22</v>
      </c>
      <c r="D954" s="2" t="s">
        <v>23</v>
      </c>
      <c r="E954" s="6" t="s">
        <v>2767</v>
      </c>
      <c r="F954" s="2">
        <v>58</v>
      </c>
      <c r="G954" s="2">
        <v>68</v>
      </c>
      <c r="H954" s="3">
        <v>42461</v>
      </c>
      <c r="I954" s="3">
        <v>42479</v>
      </c>
      <c r="J954" s="7" t="s">
        <v>2536</v>
      </c>
      <c r="K954" s="17">
        <f>IF(J954="Januar",238.19,IF(J954="Februar",240.59,IF(J954="Mars",245.99,IF(J954="April",250.79,IF(J954="Mai",256.52,IF(J954="Juni",259.83,IF(J954="Juli",265.66,IF(J954="August",272.21,IF(J954="September",275.91,IF(J954="Oktober",281.13,IF(J954="November",284.38,IF(J954="Desember",287.34,0))))))))))))</f>
        <v>250.79</v>
      </c>
      <c r="L954" s="20">
        <f>$K$2/K954</f>
        <v>0.9497587623110969</v>
      </c>
      <c r="M954" s="2">
        <v>18</v>
      </c>
      <c r="N954" s="2">
        <v>4500000</v>
      </c>
      <c r="O954" s="2">
        <v>4125000</v>
      </c>
      <c r="P954" s="2">
        <f>O954-N954</f>
        <v>-375000</v>
      </c>
      <c r="Q954" s="4">
        <f>P954/N954</f>
        <v>-8.3333333333333329E-2</v>
      </c>
      <c r="R954" s="2"/>
      <c r="S954" s="9">
        <f>(N954+R954)/F954</f>
        <v>77586.206896551725</v>
      </c>
      <c r="T954" s="2">
        <v>71121</v>
      </c>
      <c r="U954" s="5">
        <f>T954-S954</f>
        <v>-6465.2068965517246</v>
      </c>
      <c r="V954" s="4">
        <f>U954/S954</f>
        <v>-8.3329333333333339E-2</v>
      </c>
      <c r="W954" s="22">
        <f>S954*L954</f>
        <v>73688.179834481663</v>
      </c>
      <c r="X954" s="22">
        <f>T954*L954</f>
        <v>67547.792934327517</v>
      </c>
      <c r="Y954" s="22">
        <f>X954-W954</f>
        <v>-6140.3869001541461</v>
      </c>
      <c r="Z954" s="8">
        <f>Y954/W954</f>
        <v>-8.3329333333333491E-2</v>
      </c>
      <c r="AA954" s="2">
        <v>531</v>
      </c>
      <c r="AB954" s="2">
        <v>2003</v>
      </c>
      <c r="AC954" s="2">
        <f>2016-AB954</f>
        <v>13</v>
      </c>
      <c r="AD954" s="2" t="s">
        <v>1090</v>
      </c>
    </row>
    <row r="955" spans="1:30" x14ac:dyDescent="0.2">
      <c r="A955">
        <v>16</v>
      </c>
      <c r="B955" s="2" t="s">
        <v>2076</v>
      </c>
      <c r="C955" s="2" t="s">
        <v>22</v>
      </c>
      <c r="D955" s="2" t="s">
        <v>23</v>
      </c>
      <c r="E955" s="6" t="s">
        <v>2767</v>
      </c>
      <c r="F955" s="2">
        <v>92</v>
      </c>
      <c r="G955" s="2">
        <v>102</v>
      </c>
      <c r="H955" s="3">
        <v>42461</v>
      </c>
      <c r="I955" s="3">
        <v>42479</v>
      </c>
      <c r="J955" s="3" t="s">
        <v>2536</v>
      </c>
      <c r="K955" s="17">
        <f>IF(J955="Januar",238.19,IF(J955="Februar",240.59,IF(J955="Mars",245.99,IF(J955="April",250.79,IF(J955="Mai",256.52,IF(J955="Juni",259.83,IF(J955="Juli",265.66,IF(J955="August",272.21,IF(J955="September",275.91,IF(J955="Oktober",281.13,IF(J955="November",284.38,IF(J955="Desember",287.34,0))))))))))))</f>
        <v>250.79</v>
      </c>
      <c r="L955" s="20">
        <f>$K$2/K955</f>
        <v>0.9497587623110969</v>
      </c>
      <c r="M955" s="2">
        <v>18</v>
      </c>
      <c r="N955" s="2">
        <v>4900000</v>
      </c>
      <c r="O955" s="2">
        <v>4900000</v>
      </c>
      <c r="P955" s="2">
        <f>O955-N955</f>
        <v>0</v>
      </c>
      <c r="Q955" s="4">
        <f>P955/N955</f>
        <v>0</v>
      </c>
      <c r="R955" s="2">
        <v>38196</v>
      </c>
      <c r="S955" s="9">
        <f>(N955+R955)/F955</f>
        <v>53676.043478260872</v>
      </c>
      <c r="T955" s="2">
        <v>53676</v>
      </c>
      <c r="U955" s="5">
        <f>T955-S955</f>
        <v>-4.3478260871779639E-2</v>
      </c>
      <c r="V955" s="4">
        <f>U955/S955</f>
        <v>-8.1001240133111901E-7</v>
      </c>
      <c r="W955" s="22">
        <f>S955*L955</f>
        <v>50979.292619669672</v>
      </c>
      <c r="X955" s="22">
        <f>T955*L955</f>
        <v>50979.251325810437</v>
      </c>
      <c r="Y955" s="22">
        <f>X955-W955</f>
        <v>-4.1293859234428965E-2</v>
      </c>
      <c r="Z955" s="8">
        <f>Y955/W955</f>
        <v>-8.1001240135874869E-7</v>
      </c>
      <c r="AA955" s="11">
        <v>8750</v>
      </c>
      <c r="AB955" s="2">
        <v>1976</v>
      </c>
      <c r="AC955" s="2">
        <f>2016-AB955</f>
        <v>40</v>
      </c>
      <c r="AD955" s="2" t="s">
        <v>181</v>
      </c>
    </row>
    <row r="956" spans="1:30" x14ac:dyDescent="0.2">
      <c r="A956">
        <v>16</v>
      </c>
      <c r="B956" s="2" t="s">
        <v>207</v>
      </c>
      <c r="C956" s="2" t="s">
        <v>22</v>
      </c>
      <c r="D956" s="2" t="s">
        <v>23</v>
      </c>
      <c r="E956" s="6" t="s">
        <v>2767</v>
      </c>
      <c r="F956" s="2">
        <v>33</v>
      </c>
      <c r="G956" s="2">
        <v>36</v>
      </c>
      <c r="H956" s="3">
        <v>42470</v>
      </c>
      <c r="I956" s="3">
        <v>42480</v>
      </c>
      <c r="J956" s="3" t="s">
        <v>2536</v>
      </c>
      <c r="K956" s="17">
        <f>IF(J956="Januar",238.19,IF(J956="Februar",240.59,IF(J956="Mars",245.99,IF(J956="April",250.79,IF(J956="Mai",256.52,IF(J956="Juni",259.83,IF(J956="Juli",265.66,IF(J956="August",272.21,IF(J956="September",275.91,IF(J956="Oktober",281.13,IF(J956="November",284.38,IF(J956="Desember",287.34,0))))))))))))</f>
        <v>250.79</v>
      </c>
      <c r="L956" s="20">
        <f>$K$2/K956</f>
        <v>0.9497587623110969</v>
      </c>
      <c r="M956" s="2">
        <v>10</v>
      </c>
      <c r="N956" s="2">
        <v>2450000</v>
      </c>
      <c r="O956" s="2">
        <v>2600000</v>
      </c>
      <c r="P956" s="2">
        <f>O956-N956</f>
        <v>150000</v>
      </c>
      <c r="Q956" s="4">
        <f>P956/N956</f>
        <v>6.1224489795918366E-2</v>
      </c>
      <c r="R956" s="2">
        <v>748</v>
      </c>
      <c r="S956" s="9">
        <f>(N956+R956)/F956</f>
        <v>74265.090909090912</v>
      </c>
      <c r="T956" s="2">
        <v>78811</v>
      </c>
      <c r="U956" s="5">
        <f>T956-S956</f>
        <v>4545.9090909090883</v>
      </c>
      <c r="V956" s="4">
        <f>U956/S956</f>
        <v>6.1211923869773602E-2</v>
      </c>
      <c r="W956" s="22">
        <f>S956*L956</f>
        <v>70533.920824739282</v>
      </c>
      <c r="X956" s="22">
        <f>T956*L956</f>
        <v>74851.437816499863</v>
      </c>
      <c r="Y956" s="22">
        <f>X956-W956</f>
        <v>4317.5169917605817</v>
      </c>
      <c r="Z956" s="8">
        <f>Y956/W956</f>
        <v>6.121192386977363E-2</v>
      </c>
      <c r="AA956" s="2">
        <v>971</v>
      </c>
      <c r="AB956" s="2">
        <v>1985</v>
      </c>
      <c r="AC956" s="2">
        <f>2016-AB956</f>
        <v>31</v>
      </c>
      <c r="AD956" s="2" t="s">
        <v>225</v>
      </c>
    </row>
    <row r="957" spans="1:30" x14ac:dyDescent="0.2">
      <c r="A957">
        <v>16</v>
      </c>
      <c r="B957" s="6" t="s">
        <v>424</v>
      </c>
      <c r="C957" s="6" t="s">
        <v>22</v>
      </c>
      <c r="D957" s="6" t="s">
        <v>23</v>
      </c>
      <c r="E957" s="6" t="s">
        <v>2767</v>
      </c>
      <c r="F957" s="6">
        <v>41</v>
      </c>
      <c r="G957" s="6">
        <v>46</v>
      </c>
      <c r="H957" s="7">
        <v>42470</v>
      </c>
      <c r="I957" s="7">
        <v>42480</v>
      </c>
      <c r="J957" s="7" t="s">
        <v>2536</v>
      </c>
      <c r="K957" s="17">
        <f>IF(J957="Januar",238.19,IF(J957="Februar",240.59,IF(J957="Mars",245.99,IF(J957="April",250.79,IF(J957="Mai",256.52,IF(J957="Juni",259.83,IF(J957="Juli",265.66,IF(J957="August",272.21,IF(J957="September",275.91,IF(J957="Oktober",281.13,IF(J957="November",284.38,IF(J957="Desember",287.34,0))))))))))))</f>
        <v>250.79</v>
      </c>
      <c r="L957" s="20">
        <f>$K$2/K957</f>
        <v>0.9497587623110969</v>
      </c>
      <c r="M957" s="6">
        <v>10</v>
      </c>
      <c r="N957" s="6">
        <v>2900000</v>
      </c>
      <c r="O957" s="6">
        <v>3200000</v>
      </c>
      <c r="P957" s="6">
        <f>O957-N957</f>
        <v>300000</v>
      </c>
      <c r="Q957" s="8">
        <f>P957/N957</f>
        <v>0.10344827586206896</v>
      </c>
      <c r="R957" s="6">
        <v>27562</v>
      </c>
      <c r="S957" s="9">
        <f>(N957+R957)/F957</f>
        <v>71403.951219512193</v>
      </c>
      <c r="T957" s="6">
        <v>78721</v>
      </c>
      <c r="U957" s="5">
        <f>T957-S957</f>
        <v>7317.0487804878067</v>
      </c>
      <c r="V957" s="4">
        <f>U957/S957</f>
        <v>0.10247400396644037</v>
      </c>
      <c r="W957" s="22">
        <f>S957*L957</f>
        <v>67816.528334365838</v>
      </c>
      <c r="X957" s="22">
        <f>T957*L957</f>
        <v>74765.959527891857</v>
      </c>
      <c r="Y957" s="22">
        <f>X957-W957</f>
        <v>6949.4311935260193</v>
      </c>
      <c r="Z957" s="8">
        <f>Y957/W957</f>
        <v>0.10247400396644035</v>
      </c>
      <c r="AA957" s="6">
        <v>297</v>
      </c>
      <c r="AB957" s="6">
        <v>1887</v>
      </c>
      <c r="AC957" s="6">
        <f>2016-AB957</f>
        <v>129</v>
      </c>
      <c r="AD957" s="6" t="s">
        <v>108</v>
      </c>
    </row>
    <row r="958" spans="1:30" x14ac:dyDescent="0.2">
      <c r="A958">
        <v>16</v>
      </c>
      <c r="B958" s="6" t="s">
        <v>919</v>
      </c>
      <c r="C958" s="6" t="s">
        <v>22</v>
      </c>
      <c r="D958" s="6" t="s">
        <v>23</v>
      </c>
      <c r="E958" s="6" t="s">
        <v>2767</v>
      </c>
      <c r="F958" s="6">
        <v>54</v>
      </c>
      <c r="G958" s="6">
        <v>60</v>
      </c>
      <c r="H958" s="7">
        <v>42470</v>
      </c>
      <c r="I958" s="7">
        <v>42480</v>
      </c>
      <c r="J958" s="3" t="s">
        <v>2536</v>
      </c>
      <c r="K958" s="17">
        <f>IF(J958="Januar",238.19,IF(J958="Februar",240.59,IF(J958="Mars",245.99,IF(J958="April",250.79,IF(J958="Mai",256.52,IF(J958="Juni",259.83,IF(J958="Juli",265.66,IF(J958="August",272.21,IF(J958="September",275.91,IF(J958="Oktober",281.13,IF(J958="November",284.38,IF(J958="Desember",287.34,0))))))))))))</f>
        <v>250.79</v>
      </c>
      <c r="L958" s="20">
        <f>$K$2/K958</f>
        <v>0.9497587623110969</v>
      </c>
      <c r="M958" s="6">
        <v>10</v>
      </c>
      <c r="N958" s="6">
        <v>2900000</v>
      </c>
      <c r="O958" s="6">
        <v>3330000</v>
      </c>
      <c r="P958" s="6">
        <f>O958-N958</f>
        <v>430000</v>
      </c>
      <c r="Q958" s="8">
        <f>P958/N958</f>
        <v>0.14827586206896551</v>
      </c>
      <c r="R958" s="6">
        <v>5314</v>
      </c>
      <c r="S958" s="9">
        <f>(N958+R958)/F958</f>
        <v>53802.111111111109</v>
      </c>
      <c r="T958" s="6">
        <v>61765</v>
      </c>
      <c r="U958" s="5">
        <f>T958-S958</f>
        <v>7962.8888888888905</v>
      </c>
      <c r="V958" s="4">
        <f>U958/S958</f>
        <v>0.14800327950782605</v>
      </c>
      <c r="W958" s="22">
        <f>S958*L958</f>
        <v>51099.026458613</v>
      </c>
      <c r="X958" s="22">
        <f>T958*L958</f>
        <v>58661.849954144898</v>
      </c>
      <c r="Y958" s="22">
        <f>X958-W958</f>
        <v>7562.8234955318985</v>
      </c>
      <c r="Z958" s="8">
        <f>Y958/W958</f>
        <v>0.14800327950782605</v>
      </c>
      <c r="AA958" s="10">
        <v>12714</v>
      </c>
      <c r="AB958" s="6">
        <v>1991</v>
      </c>
      <c r="AC958" s="6">
        <f>2016-AB958</f>
        <v>25</v>
      </c>
      <c r="AD958" s="6" t="s">
        <v>94</v>
      </c>
    </row>
    <row r="959" spans="1:30" x14ac:dyDescent="0.2">
      <c r="A959">
        <v>16</v>
      </c>
      <c r="B959" s="6" t="s">
        <v>920</v>
      </c>
      <c r="C959" s="6" t="s">
        <v>22</v>
      </c>
      <c r="D959" s="6" t="s">
        <v>23</v>
      </c>
      <c r="E959" s="6" t="s">
        <v>2767</v>
      </c>
      <c r="F959" s="6">
        <v>54</v>
      </c>
      <c r="G959" s="6">
        <v>60</v>
      </c>
      <c r="H959" s="7">
        <v>42470</v>
      </c>
      <c r="I959" s="7">
        <v>42480</v>
      </c>
      <c r="J959" s="7" t="s">
        <v>2536</v>
      </c>
      <c r="K959" s="17">
        <f>IF(J959="Januar",238.19,IF(J959="Februar",240.59,IF(J959="Mars",245.99,IF(J959="April",250.79,IF(J959="Mai",256.52,IF(J959="Juni",259.83,IF(J959="Juli",265.66,IF(J959="August",272.21,IF(J959="September",275.91,IF(J959="Oktober",281.13,IF(J959="November",284.38,IF(J959="Desember",287.34,0))))))))))))</f>
        <v>250.79</v>
      </c>
      <c r="L959" s="20">
        <f>$K$2/K959</f>
        <v>0.9497587623110969</v>
      </c>
      <c r="M959" s="6">
        <v>10</v>
      </c>
      <c r="N959" s="6">
        <v>2800000</v>
      </c>
      <c r="O959" s="6">
        <v>3500000</v>
      </c>
      <c r="P959" s="6">
        <f>O959-N959</f>
        <v>700000</v>
      </c>
      <c r="Q959" s="8">
        <f>P959/N959</f>
        <v>0.25</v>
      </c>
      <c r="R959" s="6"/>
      <c r="S959" s="9">
        <f>(N959+R959)/F959</f>
        <v>51851.851851851854</v>
      </c>
      <c r="T959" s="6">
        <v>64815</v>
      </c>
      <c r="U959" s="5">
        <f>T959-S959</f>
        <v>12963.148148148146</v>
      </c>
      <c r="V959" s="4">
        <f>U959/S959</f>
        <v>0.25000357142857138</v>
      </c>
      <c r="W959" s="22">
        <f>S959*L959</f>
        <v>49246.750638353173</v>
      </c>
      <c r="X959" s="22">
        <f>T959*L959</f>
        <v>61558.614179193748</v>
      </c>
      <c r="Y959" s="22">
        <f>X959-W959</f>
        <v>12311.863540840575</v>
      </c>
      <c r="Z959" s="8">
        <f>Y959/W959</f>
        <v>0.25000357142857149</v>
      </c>
      <c r="AA959" s="6">
        <v>968</v>
      </c>
      <c r="AB959" s="6">
        <v>2002</v>
      </c>
      <c r="AC959" s="6">
        <f>2016-AB959</f>
        <v>14</v>
      </c>
      <c r="AD959" s="6" t="s">
        <v>191</v>
      </c>
    </row>
    <row r="960" spans="1:30" x14ac:dyDescent="0.2">
      <c r="A960">
        <v>16</v>
      </c>
      <c r="B960" s="2" t="s">
        <v>2155</v>
      </c>
      <c r="C960" s="2" t="s">
        <v>22</v>
      </c>
      <c r="D960" s="2" t="s">
        <v>23</v>
      </c>
      <c r="E960" s="6" t="s">
        <v>2767</v>
      </c>
      <c r="F960" s="2">
        <v>98</v>
      </c>
      <c r="G960" s="2">
        <v>108</v>
      </c>
      <c r="H960" s="3">
        <v>42470</v>
      </c>
      <c r="I960" s="3">
        <v>42480</v>
      </c>
      <c r="J960" s="7" t="s">
        <v>2536</v>
      </c>
      <c r="K960" s="17">
        <f>IF(J960="Januar",238.19,IF(J960="Februar",240.59,IF(J960="Mars",245.99,IF(J960="April",250.79,IF(J960="Mai",256.52,IF(J960="Juni",259.83,IF(J960="Juli",265.66,IF(J960="August",272.21,IF(J960="September",275.91,IF(J960="Oktober",281.13,IF(J960="November",284.38,IF(J960="Desember",287.34,0))))))))))))</f>
        <v>250.79</v>
      </c>
      <c r="L960" s="20">
        <f>$K$2/K960</f>
        <v>0.9497587623110969</v>
      </c>
      <c r="M960" s="2">
        <v>10</v>
      </c>
      <c r="N960" s="2">
        <v>5000000</v>
      </c>
      <c r="O960" s="2">
        <v>5350000</v>
      </c>
      <c r="P960" s="2">
        <f>O960-N960</f>
        <v>350000</v>
      </c>
      <c r="Q960" s="4">
        <f>P960/N960</f>
        <v>7.0000000000000007E-2</v>
      </c>
      <c r="R960" s="2">
        <v>8227</v>
      </c>
      <c r="S960" s="9">
        <f>(N960+R960)/F960</f>
        <v>51104.357142857145</v>
      </c>
      <c r="T960" s="2">
        <v>54676</v>
      </c>
      <c r="U960" s="5">
        <f>T960-S960</f>
        <v>3571.6428571428551</v>
      </c>
      <c r="V960" s="4">
        <f>U960/S960</f>
        <v>6.9889204303239402E-2</v>
      </c>
      <c r="W960" s="22">
        <f>S960*L960</f>
        <v>48536.810988704266</v>
      </c>
      <c r="X960" s="22">
        <f>T960*L960</f>
        <v>51929.010088121533</v>
      </c>
      <c r="Y960" s="22">
        <f>X960-W960</f>
        <v>3392.1990994172666</v>
      </c>
      <c r="Z960" s="8">
        <f>Y960/W960</f>
        <v>6.9889204303239374E-2</v>
      </c>
      <c r="AA960" s="2"/>
      <c r="AB960" s="2">
        <v>1932</v>
      </c>
      <c r="AC960" s="2">
        <f>2016-AB960</f>
        <v>84</v>
      </c>
      <c r="AD960" s="2" t="s">
        <v>217</v>
      </c>
    </row>
    <row r="961" spans="1:30" x14ac:dyDescent="0.2">
      <c r="A961">
        <v>16</v>
      </c>
      <c r="B961" s="2" t="s">
        <v>572</v>
      </c>
      <c r="C961" s="2" t="s">
        <v>22</v>
      </c>
      <c r="D961" s="2" t="s">
        <v>23</v>
      </c>
      <c r="E961" s="6" t="s">
        <v>2767</v>
      </c>
      <c r="F961" s="2">
        <v>46</v>
      </c>
      <c r="G961" s="2">
        <v>54</v>
      </c>
      <c r="H961" s="3">
        <v>42469</v>
      </c>
      <c r="I961" s="3">
        <v>42480</v>
      </c>
      <c r="J961" s="3" t="s">
        <v>2536</v>
      </c>
      <c r="K961" s="17">
        <f>IF(J961="Januar",238.19,IF(J961="Februar",240.59,IF(J961="Mars",245.99,IF(J961="April",250.79,IF(J961="Mai",256.52,IF(J961="Juni",259.83,IF(J961="Juli",265.66,IF(J961="August",272.21,IF(J961="September",275.91,IF(J961="Oktober",281.13,IF(J961="November",284.38,IF(J961="Desember",287.34,0))))))))))))</f>
        <v>250.79</v>
      </c>
      <c r="L961" s="20">
        <f>$K$2/K961</f>
        <v>0.9497587623110969</v>
      </c>
      <c r="M961" s="2">
        <v>11</v>
      </c>
      <c r="N961" s="2">
        <v>2750000</v>
      </c>
      <c r="O961" s="2">
        <v>3110000</v>
      </c>
      <c r="P961" s="2">
        <f>O961-N961</f>
        <v>360000</v>
      </c>
      <c r="Q961" s="4">
        <f>P961/N961</f>
        <v>0.13090909090909092</v>
      </c>
      <c r="R961" s="2">
        <v>16880</v>
      </c>
      <c r="S961" s="9">
        <f>(N961+R961)/F961</f>
        <v>60149.565217391304</v>
      </c>
      <c r="T961" s="2">
        <v>67976</v>
      </c>
      <c r="U961" s="5">
        <f>T961-S961</f>
        <v>7826.434782608696</v>
      </c>
      <c r="V961" s="4">
        <f>U961/S961</f>
        <v>0.13011623200138786</v>
      </c>
      <c r="W961" s="22">
        <f>S961*L961</f>
        <v>57127.57661442017</v>
      </c>
      <c r="X961" s="22">
        <f>T961*L961</f>
        <v>64560.801626859124</v>
      </c>
      <c r="Y961" s="22">
        <f>X961-W961</f>
        <v>7433.2250124389539</v>
      </c>
      <c r="Z961" s="8">
        <f>Y961/W961</f>
        <v>0.13011623200138786</v>
      </c>
      <c r="AA961" s="2">
        <v>435</v>
      </c>
      <c r="AB961" s="2">
        <v>1897</v>
      </c>
      <c r="AC961" s="2">
        <f>2016-AB961</f>
        <v>119</v>
      </c>
      <c r="AD961" s="2" t="s">
        <v>295</v>
      </c>
    </row>
    <row r="962" spans="1:30" x14ac:dyDescent="0.2">
      <c r="A962">
        <v>16</v>
      </c>
      <c r="B962" s="2" t="s">
        <v>658</v>
      </c>
      <c r="C962" s="2" t="s">
        <v>22</v>
      </c>
      <c r="D962" s="2" t="s">
        <v>23</v>
      </c>
      <c r="E962" s="6" t="s">
        <v>2767</v>
      </c>
      <c r="F962" s="2">
        <v>48</v>
      </c>
      <c r="G962" s="2">
        <v>54</v>
      </c>
      <c r="H962" s="3">
        <v>42469</v>
      </c>
      <c r="I962" s="3">
        <v>42480</v>
      </c>
      <c r="J962" s="7" t="s">
        <v>2536</v>
      </c>
      <c r="K962" s="17">
        <f>IF(J962="Januar",238.19,IF(J962="Februar",240.59,IF(J962="Mars",245.99,IF(J962="April",250.79,IF(J962="Mai",256.52,IF(J962="Juni",259.83,IF(J962="Juli",265.66,IF(J962="August",272.21,IF(J962="September",275.91,IF(J962="Oktober",281.13,IF(J962="November",284.38,IF(J962="Desember",287.34,0))))))))))))</f>
        <v>250.79</v>
      </c>
      <c r="L962" s="20">
        <f>$K$2/K962</f>
        <v>0.9497587623110969</v>
      </c>
      <c r="M962" s="2">
        <v>11</v>
      </c>
      <c r="N962" s="2">
        <v>2500000</v>
      </c>
      <c r="O962" s="2">
        <v>2600000</v>
      </c>
      <c r="P962" s="2">
        <f>O962-N962</f>
        <v>100000</v>
      </c>
      <c r="Q962" s="4">
        <f>P962/N962</f>
        <v>0.04</v>
      </c>
      <c r="R962" s="2"/>
      <c r="S962" s="9">
        <f>(N962+R962)/F962</f>
        <v>52083.333333333336</v>
      </c>
      <c r="T962" s="2">
        <v>54167</v>
      </c>
      <c r="U962" s="5">
        <f>T962-S962</f>
        <v>2083.6666666666642</v>
      </c>
      <c r="V962" s="4">
        <f>U962/S962</f>
        <v>4.0006399999999949E-2</v>
      </c>
      <c r="W962" s="22">
        <f>S962*L962</f>
        <v>49466.602203702969</v>
      </c>
      <c r="X962" s="22">
        <f>T962*L962</f>
        <v>51445.58287810519</v>
      </c>
      <c r="Y962" s="22">
        <f>X962-W962</f>
        <v>1978.9806744022208</v>
      </c>
      <c r="Z962" s="8">
        <f>Y962/W962</f>
        <v>4.0006399999999963E-2</v>
      </c>
      <c r="AA962" s="2">
        <v>677</v>
      </c>
      <c r="AB962" s="2">
        <v>1867</v>
      </c>
      <c r="AC962" s="2">
        <f>2016-AB962</f>
        <v>149</v>
      </c>
      <c r="AD962" s="2" t="s">
        <v>112</v>
      </c>
    </row>
    <row r="963" spans="1:30" x14ac:dyDescent="0.2">
      <c r="A963">
        <v>16</v>
      </c>
      <c r="B963" s="6" t="s">
        <v>1043</v>
      </c>
      <c r="C963" s="6" t="s">
        <v>22</v>
      </c>
      <c r="D963" s="6" t="s">
        <v>23</v>
      </c>
      <c r="E963" s="6" t="s">
        <v>2767</v>
      </c>
      <c r="F963" s="6">
        <v>57</v>
      </c>
      <c r="G963" s="6">
        <v>62</v>
      </c>
      <c r="H963" s="7">
        <v>42469</v>
      </c>
      <c r="I963" s="7">
        <v>42480</v>
      </c>
      <c r="J963" s="3" t="s">
        <v>2536</v>
      </c>
      <c r="K963" s="17">
        <f>IF(J963="Januar",238.19,IF(J963="Februar",240.59,IF(J963="Mars",245.99,IF(J963="April",250.79,IF(J963="Mai",256.52,IF(J963="Juni",259.83,IF(J963="Juli",265.66,IF(J963="August",272.21,IF(J963="September",275.91,IF(J963="Oktober",281.13,IF(J963="November",284.38,IF(J963="Desember",287.34,0))))))))))))</f>
        <v>250.79</v>
      </c>
      <c r="L963" s="20">
        <f>$K$2/K963</f>
        <v>0.9497587623110969</v>
      </c>
      <c r="M963" s="6">
        <v>11</v>
      </c>
      <c r="N963" s="6">
        <v>3950000</v>
      </c>
      <c r="O963" s="6">
        <v>4100000</v>
      </c>
      <c r="P963" s="6">
        <f>O963-N963</f>
        <v>150000</v>
      </c>
      <c r="Q963" s="8">
        <f>P963/N963</f>
        <v>3.7974683544303799E-2</v>
      </c>
      <c r="R963" s="6">
        <v>8277</v>
      </c>
      <c r="S963" s="9">
        <f>(N963+R963)/F963</f>
        <v>69443.456140350871</v>
      </c>
      <c r="T963" s="6">
        <v>72075</v>
      </c>
      <c r="U963" s="5">
        <f>T963-S963</f>
        <v>2631.5438596491294</v>
      </c>
      <c r="V963" s="4">
        <f>U963/S963</f>
        <v>3.7894770881370957E-2</v>
      </c>
      <c r="W963" s="22">
        <f>S963*L963</f>
        <v>65954.530954464586</v>
      </c>
      <c r="X963" s="22">
        <f>T963*L963</f>
        <v>68453.862793572305</v>
      </c>
      <c r="Y963" s="22">
        <f>X963-W963</f>
        <v>2499.3318391077191</v>
      </c>
      <c r="Z963" s="8">
        <f>Y963/W963</f>
        <v>3.789477088137088E-2</v>
      </c>
      <c r="AA963" s="10">
        <v>3724</v>
      </c>
      <c r="AB963" s="6">
        <v>2011</v>
      </c>
      <c r="AC963" s="6">
        <f>2016-AB963</f>
        <v>5</v>
      </c>
      <c r="AD963" s="6" t="s">
        <v>37</v>
      </c>
    </row>
    <row r="964" spans="1:30" x14ac:dyDescent="0.2">
      <c r="A964">
        <v>16</v>
      </c>
      <c r="B964" s="6" t="s">
        <v>1399</v>
      </c>
      <c r="C964" s="6" t="s">
        <v>22</v>
      </c>
      <c r="D964" s="6" t="s">
        <v>23</v>
      </c>
      <c r="E964" s="6" t="s">
        <v>2767</v>
      </c>
      <c r="F964" s="6">
        <v>67</v>
      </c>
      <c r="G964" s="6">
        <v>78</v>
      </c>
      <c r="H964" s="7">
        <v>42468</v>
      </c>
      <c r="I964" s="7">
        <v>42480</v>
      </c>
      <c r="J964" s="7" t="s">
        <v>2536</v>
      </c>
      <c r="K964" s="17">
        <f>IF(J964="Januar",238.19,IF(J964="Februar",240.59,IF(J964="Mars",245.99,IF(J964="April",250.79,IF(J964="Mai",256.52,IF(J964="Juni",259.83,IF(J964="Juli",265.66,IF(J964="August",272.21,IF(J964="September",275.91,IF(J964="Oktober",281.13,IF(J964="November",284.38,IF(J964="Desember",287.34,0))))))))))))</f>
        <v>250.79</v>
      </c>
      <c r="L964" s="20">
        <f>$K$2/K964</f>
        <v>0.9497587623110969</v>
      </c>
      <c r="M964" s="6">
        <v>12</v>
      </c>
      <c r="N964" s="6">
        <v>3590000</v>
      </c>
      <c r="O964" s="6">
        <v>4280000</v>
      </c>
      <c r="P964" s="6">
        <f>O964-N964</f>
        <v>690000</v>
      </c>
      <c r="Q964" s="8">
        <f>P964/N964</f>
        <v>0.19220055710306408</v>
      </c>
      <c r="R964" s="6"/>
      <c r="S964" s="9">
        <f>(N964+R964)/F964</f>
        <v>53582.089552238809</v>
      </c>
      <c r="T964" s="6">
        <v>63881</v>
      </c>
      <c r="U964" s="5">
        <f>T964-S964</f>
        <v>10298.910447761191</v>
      </c>
      <c r="V964" s="4">
        <f>U964/S964</f>
        <v>0.19220807799442891</v>
      </c>
      <c r="W964" s="22">
        <f>S964*L964</f>
        <v>50890.059055176687</v>
      </c>
      <c r="X964" s="22">
        <f>T964*L964</f>
        <v>60671.539495195182</v>
      </c>
      <c r="Y964" s="22">
        <f>X964-W964</f>
        <v>9781.4804400184948</v>
      </c>
      <c r="Z964" s="8">
        <f>Y964/W964</f>
        <v>0.19220807799442893</v>
      </c>
      <c r="AA964" s="10">
        <v>8184</v>
      </c>
      <c r="AB964" s="6">
        <v>2012</v>
      </c>
      <c r="AC964" s="6">
        <f>2016-AB964</f>
        <v>4</v>
      </c>
      <c r="AD964" s="6" t="s">
        <v>151</v>
      </c>
    </row>
    <row r="965" spans="1:30" x14ac:dyDescent="0.2">
      <c r="A965">
        <v>16</v>
      </c>
      <c r="B965" s="6" t="s">
        <v>1515</v>
      </c>
      <c r="C965" s="6" t="s">
        <v>22</v>
      </c>
      <c r="D965" s="6" t="s">
        <v>23</v>
      </c>
      <c r="E965" s="6" t="s">
        <v>2767</v>
      </c>
      <c r="F965" s="6">
        <v>70</v>
      </c>
      <c r="G965" s="6">
        <v>78</v>
      </c>
      <c r="H965" s="7">
        <v>42468</v>
      </c>
      <c r="I965" s="7">
        <v>42480</v>
      </c>
      <c r="J965" s="3" t="s">
        <v>2536</v>
      </c>
      <c r="K965" s="17">
        <f>IF(J965="Januar",238.19,IF(J965="Februar",240.59,IF(J965="Mars",245.99,IF(J965="April",250.79,IF(J965="Mai",256.52,IF(J965="Juni",259.83,IF(J965="Juli",265.66,IF(J965="August",272.21,IF(J965="September",275.91,IF(J965="Oktober",281.13,IF(J965="November",284.38,IF(J965="Desember",287.34,0))))))))))))</f>
        <v>250.79</v>
      </c>
      <c r="L965" s="20">
        <f>$K$2/K965</f>
        <v>0.9497587623110969</v>
      </c>
      <c r="M965" s="6">
        <v>12</v>
      </c>
      <c r="N965" s="6">
        <v>4750000</v>
      </c>
      <c r="O965" s="6">
        <v>4900000</v>
      </c>
      <c r="P965" s="6">
        <f>O965-N965</f>
        <v>150000</v>
      </c>
      <c r="Q965" s="8">
        <f>P965/N965</f>
        <v>3.1578947368421054E-2</v>
      </c>
      <c r="R965" s="6"/>
      <c r="S965" s="9">
        <f>(N965+R965)/F965</f>
        <v>67857.142857142855</v>
      </c>
      <c r="T965" s="6">
        <v>70000</v>
      </c>
      <c r="U965" s="5">
        <f>T965-S965</f>
        <v>2142.8571428571449</v>
      </c>
      <c r="V965" s="4">
        <f>U965/S965</f>
        <v>3.1578947368421081E-2</v>
      </c>
      <c r="W965" s="22">
        <f>S965*L965</f>
        <v>64447.916013967289</v>
      </c>
      <c r="X965" s="22">
        <f>T965*L965</f>
        <v>66483.113361776777</v>
      </c>
      <c r="Y965" s="22">
        <f>X965-W965</f>
        <v>2035.1973478094878</v>
      </c>
      <c r="Z965" s="8">
        <f>Y965/W965</f>
        <v>3.157894736842097E-2</v>
      </c>
      <c r="AA965" s="10">
        <v>1133</v>
      </c>
      <c r="AB965" s="6">
        <v>1929</v>
      </c>
      <c r="AC965" s="6">
        <f>2016-AB965</f>
        <v>87</v>
      </c>
      <c r="AD965" s="6" t="s">
        <v>295</v>
      </c>
    </row>
    <row r="966" spans="1:30" x14ac:dyDescent="0.2">
      <c r="A966">
        <v>16</v>
      </c>
      <c r="B966" s="2" t="s">
        <v>2492</v>
      </c>
      <c r="C966" s="2" t="s">
        <v>22</v>
      </c>
      <c r="D966" s="2" t="s">
        <v>23</v>
      </c>
      <c r="E966" s="6" t="s">
        <v>2767</v>
      </c>
      <c r="F966" s="2">
        <v>161</v>
      </c>
      <c r="G966" s="2">
        <v>175</v>
      </c>
      <c r="H966" s="3">
        <v>42461</v>
      </c>
      <c r="I966" s="3">
        <v>42480</v>
      </c>
      <c r="J966" s="3" t="s">
        <v>2536</v>
      </c>
      <c r="K966" s="17">
        <f>IF(J966="Januar",238.19,IF(J966="Februar",240.59,IF(J966="Mars",245.99,IF(J966="April",250.79,IF(J966="Mai",256.52,IF(J966="Juni",259.83,IF(J966="Juli",265.66,IF(J966="August",272.21,IF(J966="September",275.91,IF(J966="Oktober",281.13,IF(J966="November",284.38,IF(J966="Desember",287.34,0))))))))))))</f>
        <v>250.79</v>
      </c>
      <c r="L966" s="20">
        <f>$K$2/K966</f>
        <v>0.9497587623110969</v>
      </c>
      <c r="M966" s="2">
        <v>19</v>
      </c>
      <c r="N966" s="2">
        <v>8700000</v>
      </c>
      <c r="O966" s="2">
        <v>9000000</v>
      </c>
      <c r="P966" s="2">
        <f>O966-N966</f>
        <v>300000</v>
      </c>
      <c r="Q966" s="4">
        <f>P966/N966</f>
        <v>3.4482758620689655E-2</v>
      </c>
      <c r="R966" s="2">
        <v>84000</v>
      </c>
      <c r="S966" s="9">
        <f>(N966+R966)/F966</f>
        <v>54559.006211180124</v>
      </c>
      <c r="T966" s="2">
        <v>56422</v>
      </c>
      <c r="U966" s="5">
        <f>T966-S966</f>
        <v>1862.9937888198765</v>
      </c>
      <c r="V966" s="4">
        <f>U966/S966</f>
        <v>3.414640255009109E-2</v>
      </c>
      <c r="W966" s="22">
        <f>S966*L966</f>
        <v>51817.894212053885</v>
      </c>
      <c r="X966" s="22">
        <f>T966*L966</f>
        <v>53587.288887116709</v>
      </c>
      <c r="Y966" s="22">
        <f>X966-W966</f>
        <v>1769.3946750628238</v>
      </c>
      <c r="Z966" s="8">
        <f>Y966/W966</f>
        <v>3.4146402550091028E-2</v>
      </c>
      <c r="AA966" s="11">
        <v>17187</v>
      </c>
      <c r="AB966" s="2">
        <v>1929</v>
      </c>
      <c r="AC966" s="2">
        <f>2016-AB966</f>
        <v>87</v>
      </c>
      <c r="AD966" s="2" t="s">
        <v>209</v>
      </c>
    </row>
    <row r="967" spans="1:30" x14ac:dyDescent="0.2">
      <c r="A967">
        <v>16</v>
      </c>
      <c r="B967" s="2" t="s">
        <v>1121</v>
      </c>
      <c r="C967" s="2" t="s">
        <v>22</v>
      </c>
      <c r="D967" s="2" t="s">
        <v>23</v>
      </c>
      <c r="E967" s="6" t="s">
        <v>2767</v>
      </c>
      <c r="F967" s="2">
        <v>59</v>
      </c>
      <c r="G967" s="2">
        <v>65</v>
      </c>
      <c r="H967" s="3">
        <v>42468</v>
      </c>
      <c r="I967" s="3">
        <v>42481</v>
      </c>
      <c r="J967" s="7" t="s">
        <v>2536</v>
      </c>
      <c r="K967" s="17">
        <f>IF(J967="Januar",238.19,IF(J967="Februar",240.59,IF(J967="Mars",245.99,IF(J967="April",250.79,IF(J967="Mai",256.52,IF(J967="Juni",259.83,IF(J967="Juli",265.66,IF(J967="August",272.21,IF(J967="September",275.91,IF(J967="Oktober",281.13,IF(J967="November",284.38,IF(J967="Desember",287.34,0))))))))))))</f>
        <v>250.79</v>
      </c>
      <c r="L967" s="20">
        <f>$K$2/K967</f>
        <v>0.9497587623110969</v>
      </c>
      <c r="M967" s="2">
        <v>13</v>
      </c>
      <c r="N967" s="2">
        <v>3500000</v>
      </c>
      <c r="O967" s="2">
        <v>3500000</v>
      </c>
      <c r="P967" s="2">
        <f>O967-N967</f>
        <v>0</v>
      </c>
      <c r="Q967" s="4">
        <f>P967/N967</f>
        <v>0</v>
      </c>
      <c r="R967" s="2">
        <v>3178</v>
      </c>
      <c r="S967" s="9">
        <f>(N967+R967)/F967</f>
        <v>59375.898305084746</v>
      </c>
      <c r="T967" s="2">
        <v>59376</v>
      </c>
      <c r="U967" s="5">
        <f>T967-S967</f>
        <v>0.10169491525448393</v>
      </c>
      <c r="V967" s="4">
        <f>U967/S967</f>
        <v>1.712730554945981E-6</v>
      </c>
      <c r="W967" s="22">
        <f>S967*L967</f>
        <v>56392.779685346846</v>
      </c>
      <c r="X967" s="22">
        <f>T967*L967</f>
        <v>56392.876270983688</v>
      </c>
      <c r="Y967" s="22">
        <f>X967-W967</f>
        <v>9.6585636842064559E-2</v>
      </c>
      <c r="Z967" s="8">
        <f>Y967/W967</f>
        <v>1.7127305548862927E-6</v>
      </c>
      <c r="AA967" s="11">
        <v>4644</v>
      </c>
      <c r="AB967" s="2">
        <v>1937</v>
      </c>
      <c r="AC967" s="2">
        <f>2016-AB967</f>
        <v>79</v>
      </c>
      <c r="AD967" s="2" t="s">
        <v>67</v>
      </c>
    </row>
    <row r="968" spans="1:30" x14ac:dyDescent="0.2">
      <c r="A968">
        <v>16</v>
      </c>
      <c r="B968" s="6" t="s">
        <v>30</v>
      </c>
      <c r="C968" s="6" t="s">
        <v>22</v>
      </c>
      <c r="D968" s="6" t="s">
        <v>23</v>
      </c>
      <c r="E968" s="6" t="s">
        <v>2767</v>
      </c>
      <c r="F968" s="6">
        <v>20</v>
      </c>
      <c r="G968" s="6">
        <v>22</v>
      </c>
      <c r="H968" s="7">
        <v>42472</v>
      </c>
      <c r="I968" s="7">
        <v>42482</v>
      </c>
      <c r="J968" s="3" t="s">
        <v>2536</v>
      </c>
      <c r="K968" s="17">
        <f>IF(J968="Januar",238.19,IF(J968="Februar",240.59,IF(J968="Mars",245.99,IF(J968="April",250.79,IF(J968="Mai",256.52,IF(J968="Juni",259.83,IF(J968="Juli",265.66,IF(J968="August",272.21,IF(J968="September",275.91,IF(J968="Oktober",281.13,IF(J968="November",284.38,IF(J968="Desember",287.34,0))))))))))))</f>
        <v>250.79</v>
      </c>
      <c r="L968" s="20">
        <f>$K$2/K968</f>
        <v>0.9497587623110969</v>
      </c>
      <c r="M968" s="6">
        <v>10</v>
      </c>
      <c r="N968" s="6">
        <v>2000000</v>
      </c>
      <c r="O968" s="6">
        <v>2075000</v>
      </c>
      <c r="P968" s="6">
        <f>O968-N968</f>
        <v>75000</v>
      </c>
      <c r="Q968" s="8">
        <f>P968/N968</f>
        <v>3.7499999999999999E-2</v>
      </c>
      <c r="R968" s="6">
        <v>9608</v>
      </c>
      <c r="S968" s="9">
        <f>(N968+R968)/F968</f>
        <v>100480.4</v>
      </c>
      <c r="T968" s="6">
        <v>104230</v>
      </c>
      <c r="U968" s="5">
        <f>T968-S968</f>
        <v>3749.6000000000058</v>
      </c>
      <c r="V968" s="8">
        <f>U968/S968</f>
        <v>3.7316730427028613E-2</v>
      </c>
      <c r="W968" s="22">
        <f>S968*L968</f>
        <v>95432.14034052394</v>
      </c>
      <c r="X968" s="22">
        <f>T968*L968</f>
        <v>98993.355795685624</v>
      </c>
      <c r="Y968" s="22">
        <f>X968-W968</f>
        <v>3561.2154551616841</v>
      </c>
      <c r="Z968" s="8">
        <f>Y968/W968</f>
        <v>3.7316730427028502E-2</v>
      </c>
      <c r="AA968" s="6">
        <v>481</v>
      </c>
      <c r="AB968" s="6">
        <v>1921</v>
      </c>
      <c r="AC968" s="6">
        <f>2016-AB968</f>
        <v>95</v>
      </c>
      <c r="AD968" s="6" t="s">
        <v>44</v>
      </c>
    </row>
    <row r="969" spans="1:30" x14ac:dyDescent="0.2">
      <c r="A969">
        <v>16</v>
      </c>
      <c r="B969" s="2" t="s">
        <v>844</v>
      </c>
      <c r="C969" s="2" t="s">
        <v>22</v>
      </c>
      <c r="D969" s="2" t="s">
        <v>23</v>
      </c>
      <c r="E969" s="6" t="s">
        <v>2767</v>
      </c>
      <c r="F969" s="2">
        <v>68</v>
      </c>
      <c r="G969" s="2">
        <v>80</v>
      </c>
      <c r="H969" s="3">
        <v>42469</v>
      </c>
      <c r="I969" s="3">
        <v>42483</v>
      </c>
      <c r="J969" s="7" t="s">
        <v>2536</v>
      </c>
      <c r="K969" s="17">
        <f>IF(J969="Januar",238.19,IF(J969="Februar",240.59,IF(J969="Mars",245.99,IF(J969="April",250.79,IF(J969="Mai",256.52,IF(J969="Juni",259.83,IF(J969="Juli",265.66,IF(J969="August",272.21,IF(J969="September",275.91,IF(J969="Oktober",281.13,IF(J969="November",284.38,IF(J969="Desember",287.34,0))))))))))))</f>
        <v>250.79</v>
      </c>
      <c r="L969" s="20">
        <f>$K$2/K969</f>
        <v>0.9497587623110969</v>
      </c>
      <c r="M969" s="2">
        <v>14</v>
      </c>
      <c r="N969" s="2">
        <v>3890000</v>
      </c>
      <c r="O969" s="2">
        <v>3950000</v>
      </c>
      <c r="P969" s="2">
        <f>O969-N969</f>
        <v>60000</v>
      </c>
      <c r="Q969" s="4">
        <f>P969/N969</f>
        <v>1.5424164524421594E-2</v>
      </c>
      <c r="R969" s="2">
        <v>25565</v>
      </c>
      <c r="S969" s="9">
        <f>(N969+R969)/F969</f>
        <v>57581.838235294119</v>
      </c>
      <c r="T969" s="2">
        <v>58464</v>
      </c>
      <c r="U969" s="5">
        <f>T969-S969</f>
        <v>882.16176470588107</v>
      </c>
      <c r="V969" s="4">
        <f>U969/S969</f>
        <v>1.5320138983773711E-2</v>
      </c>
      <c r="W969" s="22">
        <f>S969*L969</f>
        <v>54688.85541395074</v>
      </c>
      <c r="X969" s="22">
        <f>T969*L969</f>
        <v>55526.696279755968</v>
      </c>
      <c r="Y969" s="22">
        <f>X969-W969</f>
        <v>837.84086580522853</v>
      </c>
      <c r="Z969" s="8">
        <f>Y969/W969</f>
        <v>1.5320138983773671E-2</v>
      </c>
      <c r="AA969" s="11">
        <v>2453</v>
      </c>
      <c r="AB969" s="2">
        <v>1991</v>
      </c>
      <c r="AC969" s="2">
        <f>2016-AB969</f>
        <v>25</v>
      </c>
      <c r="AD969" s="2" t="s">
        <v>25</v>
      </c>
    </row>
    <row r="970" spans="1:30" x14ac:dyDescent="0.2">
      <c r="A970">
        <v>16</v>
      </c>
      <c r="B970" s="2" t="s">
        <v>652</v>
      </c>
      <c r="C970" s="2" t="s">
        <v>22</v>
      </c>
      <c r="D970" s="2" t="s">
        <v>23</v>
      </c>
      <c r="E970" s="6" t="s">
        <v>2767</v>
      </c>
      <c r="F970" s="2">
        <v>87</v>
      </c>
      <c r="G970" s="2"/>
      <c r="H970" s="3">
        <v>42471</v>
      </c>
      <c r="I970" s="3">
        <v>42484</v>
      </c>
      <c r="J970" s="3" t="s">
        <v>2536</v>
      </c>
      <c r="K970" s="17">
        <f>IF(J970="Januar",238.19,IF(J970="Februar",240.59,IF(J970="Mars",245.99,IF(J970="April",250.79,IF(J970="Mai",256.52,IF(J970="Juni",259.83,IF(J970="Juli",265.66,IF(J970="August",272.21,IF(J970="September",275.91,IF(J970="Oktober",281.13,IF(J970="November",284.38,IF(J970="Desember",287.34,0))))))))))))</f>
        <v>250.79</v>
      </c>
      <c r="L970" s="20">
        <f>$K$2/K970</f>
        <v>0.9497587623110969</v>
      </c>
      <c r="M970" s="2">
        <v>13</v>
      </c>
      <c r="N970" s="2">
        <v>6400000</v>
      </c>
      <c r="O970" s="2">
        <v>6375000</v>
      </c>
      <c r="P970" s="2">
        <f>O970-N970</f>
        <v>-25000</v>
      </c>
      <c r="Q970" s="4">
        <f>P970/N970</f>
        <v>-3.90625E-3</v>
      </c>
      <c r="R970" s="2"/>
      <c r="S970" s="9">
        <f>(N970+R970)/F970</f>
        <v>73563.218390804599</v>
      </c>
      <c r="T970" s="2">
        <v>73276</v>
      </c>
      <c r="U970" s="5">
        <f>T970-S970</f>
        <v>-287.21839080459904</v>
      </c>
      <c r="V970" s="4">
        <f>U970/S970</f>
        <v>-3.9043750000000181E-3</v>
      </c>
      <c r="W970" s="22">
        <f>S970*L970</f>
        <v>69867.311250471495</v>
      </c>
      <c r="X970" s="22">
        <f>T970*L970</f>
        <v>69594.523067107933</v>
      </c>
      <c r="Y970" s="22">
        <f>X970-W970</f>
        <v>-272.78818336356198</v>
      </c>
      <c r="Z970" s="8">
        <f>Y970/W970</f>
        <v>-3.9043750000000337E-3</v>
      </c>
      <c r="AA970" s="2">
        <v>36</v>
      </c>
      <c r="AB970" s="2">
        <v>2015</v>
      </c>
      <c r="AC970" s="2">
        <f>2016-AB970</f>
        <v>1</v>
      </c>
      <c r="AD970" s="2" t="s">
        <v>523</v>
      </c>
    </row>
    <row r="971" spans="1:30" x14ac:dyDescent="0.2">
      <c r="A971">
        <v>17</v>
      </c>
      <c r="B971" s="2" t="s">
        <v>202</v>
      </c>
      <c r="C971" s="2" t="s">
        <v>22</v>
      </c>
      <c r="D971" s="2" t="s">
        <v>23</v>
      </c>
      <c r="E971" s="6" t="s">
        <v>2767</v>
      </c>
      <c r="F971" s="2">
        <v>32</v>
      </c>
      <c r="G971" s="2">
        <v>36</v>
      </c>
      <c r="H971" s="3">
        <v>42475</v>
      </c>
      <c r="I971" s="3">
        <v>42485</v>
      </c>
      <c r="J971" s="7" t="s">
        <v>2536</v>
      </c>
      <c r="K971" s="17">
        <f>IF(J971="Januar",238.19,IF(J971="Februar",240.59,IF(J971="Mars",245.99,IF(J971="April",250.79,IF(J971="Mai",256.52,IF(J971="Juni",259.83,IF(J971="Juli",265.66,IF(J971="August",272.21,IF(J971="September",275.91,IF(J971="Oktober",281.13,IF(J971="November",284.38,IF(J971="Desember",287.34,0))))))))))))</f>
        <v>250.79</v>
      </c>
      <c r="L971" s="20">
        <f>$K$2/K971</f>
        <v>0.9497587623110969</v>
      </c>
      <c r="M971" s="2">
        <v>10</v>
      </c>
      <c r="N971" s="2">
        <v>2300000</v>
      </c>
      <c r="O971" s="2">
        <v>2500000</v>
      </c>
      <c r="P971" s="2">
        <f>O971-N971</f>
        <v>200000</v>
      </c>
      <c r="Q971" s="4">
        <f>P971/N971</f>
        <v>8.6956521739130432E-2</v>
      </c>
      <c r="R971" s="2">
        <v>135896</v>
      </c>
      <c r="S971" s="9">
        <f>(N971+R971)/F971</f>
        <v>76121.75</v>
      </c>
      <c r="T971" s="2">
        <v>82372</v>
      </c>
      <c r="U971" s="5">
        <f>T971-S971</f>
        <v>6250.25</v>
      </c>
      <c r="V971" s="4">
        <f>U971/S971</f>
        <v>8.2108595769277509E-2</v>
      </c>
      <c r="W971" s="22">
        <f>S971*L971</f>
        <v>72297.299064954743</v>
      </c>
      <c r="X971" s="22">
        <f>T971*L971</f>
        <v>78233.52876908968</v>
      </c>
      <c r="Y971" s="22">
        <f>X971-W971</f>
        <v>5936.2297041349375</v>
      </c>
      <c r="Z971" s="8">
        <f>Y971/W971</f>
        <v>8.2108595769277565E-2</v>
      </c>
      <c r="AA971" s="2">
        <v>803</v>
      </c>
      <c r="AB971" s="2">
        <v>1947</v>
      </c>
      <c r="AC971" s="2">
        <f>2016-AB971</f>
        <v>69</v>
      </c>
      <c r="AD971" s="2" t="s">
        <v>203</v>
      </c>
    </row>
    <row r="972" spans="1:30" x14ac:dyDescent="0.2">
      <c r="A972">
        <v>17</v>
      </c>
      <c r="B972" s="2" t="s">
        <v>226</v>
      </c>
      <c r="C972" s="2" t="s">
        <v>22</v>
      </c>
      <c r="D972" s="2" t="s">
        <v>23</v>
      </c>
      <c r="E972" s="6" t="s">
        <v>2767</v>
      </c>
      <c r="F972" s="2">
        <v>33</v>
      </c>
      <c r="G972" s="2">
        <v>38</v>
      </c>
      <c r="H972" s="3">
        <v>42475</v>
      </c>
      <c r="I972" s="3">
        <v>42485</v>
      </c>
      <c r="J972" s="3" t="s">
        <v>2536</v>
      </c>
      <c r="K972" s="17">
        <f>IF(J972="Januar",238.19,IF(J972="Februar",240.59,IF(J972="Mars",245.99,IF(J972="April",250.79,IF(J972="Mai",256.52,IF(J972="Juni",259.83,IF(J972="Juli",265.66,IF(J972="August",272.21,IF(J972="September",275.91,IF(J972="Oktober",281.13,IF(J972="November",284.38,IF(J972="Desember",287.34,0))))))))))))</f>
        <v>250.79</v>
      </c>
      <c r="L972" s="20">
        <f>$K$2/K972</f>
        <v>0.9497587623110969</v>
      </c>
      <c r="M972" s="2">
        <v>10</v>
      </c>
      <c r="N972" s="2">
        <v>2200000</v>
      </c>
      <c r="O972" s="2">
        <v>2570000</v>
      </c>
      <c r="P972" s="2">
        <f>O972-N972</f>
        <v>370000</v>
      </c>
      <c r="Q972" s="4">
        <f>P972/N972</f>
        <v>0.16818181818181818</v>
      </c>
      <c r="R972" s="2">
        <v>81175</v>
      </c>
      <c r="S972" s="9">
        <f>(N972+R972)/F972</f>
        <v>69126.515151515152</v>
      </c>
      <c r="T972" s="2">
        <v>80339</v>
      </c>
      <c r="U972" s="5">
        <f>T972-S972</f>
        <v>11212.484848484848</v>
      </c>
      <c r="V972" s="4">
        <f>U972/S972</f>
        <v>0.1622023737766721</v>
      </c>
      <c r="W972" s="22">
        <f>S972*L972</f>
        <v>65653.51347318232</v>
      </c>
      <c r="X972" s="22">
        <f>T972*L972</f>
        <v>76302.66920531122</v>
      </c>
      <c r="Y972" s="22">
        <f>X972-W972</f>
        <v>10649.1557321289</v>
      </c>
      <c r="Z972" s="8">
        <f>Y972/W972</f>
        <v>0.16220237377667215</v>
      </c>
      <c r="AA972" s="11">
        <v>1936</v>
      </c>
      <c r="AB972" s="2">
        <v>1938</v>
      </c>
      <c r="AC972" s="2">
        <f>2016-AB972</f>
        <v>78</v>
      </c>
      <c r="AD972" s="2" t="s">
        <v>183</v>
      </c>
    </row>
    <row r="973" spans="1:30" x14ac:dyDescent="0.2">
      <c r="A973">
        <v>17</v>
      </c>
      <c r="B973" s="6" t="s">
        <v>372</v>
      </c>
      <c r="C973" s="6" t="s">
        <v>22</v>
      </c>
      <c r="D973" s="6" t="s">
        <v>23</v>
      </c>
      <c r="E973" s="6" t="s">
        <v>2767</v>
      </c>
      <c r="F973" s="6">
        <v>39</v>
      </c>
      <c r="G973" s="6">
        <v>48</v>
      </c>
      <c r="H973" s="7">
        <v>42475</v>
      </c>
      <c r="I973" s="7">
        <v>42485</v>
      </c>
      <c r="J973" s="7" t="s">
        <v>2536</v>
      </c>
      <c r="K973" s="17">
        <f>IF(J973="Januar",238.19,IF(J973="Februar",240.59,IF(J973="Mars",245.99,IF(J973="April",250.79,IF(J973="Mai",256.52,IF(J973="Juni",259.83,IF(J973="Juli",265.66,IF(J973="August",272.21,IF(J973="September",275.91,IF(J973="Oktober",281.13,IF(J973="November",284.38,IF(J973="Desember",287.34,0))))))))))))</f>
        <v>250.79</v>
      </c>
      <c r="L973" s="20">
        <f>$K$2/K973</f>
        <v>0.9497587623110969</v>
      </c>
      <c r="M973" s="6">
        <v>10</v>
      </c>
      <c r="N973" s="6">
        <v>2200000</v>
      </c>
      <c r="O973" s="6">
        <v>2550000</v>
      </c>
      <c r="P973" s="6">
        <f>O973-N973</f>
        <v>350000</v>
      </c>
      <c r="Q973" s="8">
        <f>P973/N973</f>
        <v>0.15909090909090909</v>
      </c>
      <c r="R973" s="6">
        <v>22656</v>
      </c>
      <c r="S973" s="9">
        <f>(N973+R973)/F973</f>
        <v>56991.179487179485</v>
      </c>
      <c r="T973" s="6">
        <v>65966</v>
      </c>
      <c r="U973" s="9">
        <f>T973-S973</f>
        <v>8974.8205128205154</v>
      </c>
      <c r="V973" s="4">
        <f>U973/S973</f>
        <v>0.1574773604192462</v>
      </c>
      <c r="W973" s="22">
        <f>S973*L973</f>
        <v>54127.872092393161</v>
      </c>
      <c r="X973" s="22">
        <f>T973*L973</f>
        <v>62651.786514613821</v>
      </c>
      <c r="Y973" s="22">
        <f>X973-W973</f>
        <v>8523.9144222206596</v>
      </c>
      <c r="Z973" s="8">
        <f>Y973/W973</f>
        <v>0.15747736041924626</v>
      </c>
      <c r="AA973" s="10">
        <v>11352</v>
      </c>
      <c r="AB973" s="6">
        <v>1962</v>
      </c>
      <c r="AC973" s="6">
        <f>2016-AB973</f>
        <v>54</v>
      </c>
      <c r="AD973" s="6" t="s">
        <v>37</v>
      </c>
    </row>
    <row r="974" spans="1:30" x14ac:dyDescent="0.2">
      <c r="A974">
        <v>17</v>
      </c>
      <c r="B974" s="6" t="s">
        <v>333</v>
      </c>
      <c r="C974" s="6" t="s">
        <v>22</v>
      </c>
      <c r="D974" s="6" t="s">
        <v>23</v>
      </c>
      <c r="E974" s="6" t="s">
        <v>2767</v>
      </c>
      <c r="F974" s="6">
        <v>40</v>
      </c>
      <c r="G974" s="6">
        <v>45</v>
      </c>
      <c r="H974" s="7">
        <v>42475</v>
      </c>
      <c r="I974" s="7">
        <v>42485</v>
      </c>
      <c r="J974" s="3" t="s">
        <v>2536</v>
      </c>
      <c r="K974" s="17">
        <f>IF(J974="Januar",238.19,IF(J974="Februar",240.59,IF(J974="Mars",245.99,IF(J974="April",250.79,IF(J974="Mai",256.52,IF(J974="Juni",259.83,IF(J974="Juli",265.66,IF(J974="August",272.21,IF(J974="September",275.91,IF(J974="Oktober",281.13,IF(J974="November",284.38,IF(J974="Desember",287.34,0))))))))))))</f>
        <v>250.79</v>
      </c>
      <c r="L974" s="20">
        <f>$K$2/K974</f>
        <v>0.9497587623110969</v>
      </c>
      <c r="M974" s="6">
        <v>10</v>
      </c>
      <c r="N974" s="6">
        <v>2900000</v>
      </c>
      <c r="O974" s="6">
        <v>3200000</v>
      </c>
      <c r="P974" s="6">
        <f>O974-N974</f>
        <v>300000</v>
      </c>
      <c r="Q974" s="8">
        <f>P974/N974</f>
        <v>0.10344827586206896</v>
      </c>
      <c r="R974" s="6">
        <v>84350</v>
      </c>
      <c r="S974" s="9">
        <f>(N974+R974)/F974</f>
        <v>74608.75</v>
      </c>
      <c r="T974" s="6">
        <v>82109</v>
      </c>
      <c r="U974" s="9">
        <f>T974-S974</f>
        <v>7500.25</v>
      </c>
      <c r="V974" s="4">
        <f>U974/S974</f>
        <v>0.10052775311206795</v>
      </c>
      <c r="W974" s="22">
        <f>S974*L974</f>
        <v>70860.314057578056</v>
      </c>
      <c r="X974" s="22">
        <f>T974*L974</f>
        <v>77983.742214601851</v>
      </c>
      <c r="Y974" s="22">
        <f>X974-W974</f>
        <v>7123.4281570237945</v>
      </c>
      <c r="Z974" s="8">
        <f>Y974/W974</f>
        <v>0.10052775311206781</v>
      </c>
      <c r="AA974" s="10">
        <v>1734</v>
      </c>
      <c r="AB974" s="6">
        <v>1938</v>
      </c>
      <c r="AC974" s="6">
        <f>2016-AB974</f>
        <v>78</v>
      </c>
      <c r="AD974" s="6" t="s">
        <v>48</v>
      </c>
    </row>
    <row r="975" spans="1:30" x14ac:dyDescent="0.2">
      <c r="A975">
        <v>17</v>
      </c>
      <c r="B975" s="2" t="s">
        <v>874</v>
      </c>
      <c r="C975" s="2" t="s">
        <v>22</v>
      </c>
      <c r="D975" s="2" t="s">
        <v>23</v>
      </c>
      <c r="E975" s="6" t="s">
        <v>2767</v>
      </c>
      <c r="F975" s="2">
        <v>53</v>
      </c>
      <c r="G975" s="2">
        <v>59</v>
      </c>
      <c r="H975" s="3">
        <v>42475</v>
      </c>
      <c r="I975" s="3">
        <v>42485</v>
      </c>
      <c r="J975" s="7" t="s">
        <v>2536</v>
      </c>
      <c r="K975" s="17">
        <f>IF(J975="Januar",238.19,IF(J975="Februar",240.59,IF(J975="Mars",245.99,IF(J975="April",250.79,IF(J975="Mai",256.52,IF(J975="Juni",259.83,IF(J975="Juli",265.66,IF(J975="August",272.21,IF(J975="September",275.91,IF(J975="Oktober",281.13,IF(J975="November",284.38,IF(J975="Desember",287.34,0))))))))))))</f>
        <v>250.79</v>
      </c>
      <c r="L975" s="20">
        <f>$K$2/K975</f>
        <v>0.9497587623110969</v>
      </c>
      <c r="M975" s="2">
        <v>10</v>
      </c>
      <c r="N975" s="2">
        <v>2850000</v>
      </c>
      <c r="O975" s="2">
        <v>3350000</v>
      </c>
      <c r="P975" s="2">
        <f>O975-N975</f>
        <v>500000</v>
      </c>
      <c r="Q975" s="4">
        <f>P975/N975</f>
        <v>0.17543859649122806</v>
      </c>
      <c r="R975" s="2">
        <v>74113</v>
      </c>
      <c r="S975" s="9">
        <f>(N975+R975)/F975</f>
        <v>55171.943396226416</v>
      </c>
      <c r="T975" s="2">
        <v>64606</v>
      </c>
      <c r="U975" s="5">
        <f>T975-S975</f>
        <v>9434.0566037735844</v>
      </c>
      <c r="V975" s="4">
        <f>U975/S975</f>
        <v>0.17099373382629193</v>
      </c>
      <c r="W975" s="22">
        <f>S975*L975</f>
        <v>52400.036674297895</v>
      </c>
      <c r="X975" s="22">
        <f>T975*L975</f>
        <v>61360.114597870728</v>
      </c>
      <c r="Y975" s="22">
        <f>X975-W975</f>
        <v>8960.0779235728332</v>
      </c>
      <c r="Z975" s="8">
        <f>Y975/W975</f>
        <v>0.17099373382629199</v>
      </c>
      <c r="AA975" s="11">
        <v>2225</v>
      </c>
      <c r="AB975" s="2">
        <v>1936</v>
      </c>
      <c r="AC975" s="2">
        <f>2016-AB975</f>
        <v>80</v>
      </c>
      <c r="AD975" s="2" t="s">
        <v>37</v>
      </c>
    </row>
    <row r="976" spans="1:30" x14ac:dyDescent="0.2">
      <c r="A976">
        <v>17</v>
      </c>
      <c r="B976" s="6" t="s">
        <v>1046</v>
      </c>
      <c r="C976" s="6" t="s">
        <v>22</v>
      </c>
      <c r="D976" s="6" t="s">
        <v>23</v>
      </c>
      <c r="E976" s="6" t="s">
        <v>2767</v>
      </c>
      <c r="F976" s="6">
        <v>57</v>
      </c>
      <c r="G976" s="6">
        <v>64</v>
      </c>
      <c r="H976" s="7">
        <v>42475</v>
      </c>
      <c r="I976" s="7">
        <v>42485</v>
      </c>
      <c r="J976" s="3" t="s">
        <v>2536</v>
      </c>
      <c r="K976" s="17">
        <f>IF(J976="Januar",238.19,IF(J976="Februar",240.59,IF(J976="Mars",245.99,IF(J976="April",250.79,IF(J976="Mai",256.52,IF(J976="Juni",259.83,IF(J976="Juli",265.66,IF(J976="August",272.21,IF(J976="September",275.91,IF(J976="Oktober",281.13,IF(J976="November",284.38,IF(J976="Desember",287.34,0))))))))))))</f>
        <v>250.79</v>
      </c>
      <c r="L976" s="20">
        <f>$K$2/K976</f>
        <v>0.9497587623110969</v>
      </c>
      <c r="M976" s="6">
        <v>10</v>
      </c>
      <c r="N976" s="6">
        <v>3500000</v>
      </c>
      <c r="O976" s="6">
        <v>4430000</v>
      </c>
      <c r="P976" s="6">
        <f>O976-N976</f>
        <v>930000</v>
      </c>
      <c r="Q976" s="8">
        <f>P976/N976</f>
        <v>0.26571428571428574</v>
      </c>
      <c r="R976" s="6"/>
      <c r="S976" s="9">
        <f>(N976+R976)/F976</f>
        <v>61403.508771929824</v>
      </c>
      <c r="T976" s="6">
        <v>77719</v>
      </c>
      <c r="U976" s="5">
        <f>T976-S976</f>
        <v>16315.491228070176</v>
      </c>
      <c r="V976" s="4">
        <f>U976/S976</f>
        <v>0.2657094285714286</v>
      </c>
      <c r="W976" s="22">
        <f>S976*L976</f>
        <v>58318.520492786651</v>
      </c>
      <c r="X976" s="22">
        <f>T976*L976</f>
        <v>73814.301248056145</v>
      </c>
      <c r="Y976" s="22">
        <f>X976-W976</f>
        <v>15495.780755269494</v>
      </c>
      <c r="Z976" s="8">
        <f>Y976/W976</f>
        <v>0.26570942857142865</v>
      </c>
      <c r="AA976" s="10">
        <v>3266</v>
      </c>
      <c r="AB976" s="6">
        <v>1932</v>
      </c>
      <c r="AC976" s="6">
        <f>2016-AB976</f>
        <v>84</v>
      </c>
      <c r="AD976" s="6" t="s">
        <v>94</v>
      </c>
    </row>
    <row r="977" spans="1:30" x14ac:dyDescent="0.2">
      <c r="A977">
        <v>17</v>
      </c>
      <c r="B977" s="6" t="s">
        <v>1083</v>
      </c>
      <c r="C977" s="6" t="s">
        <v>22</v>
      </c>
      <c r="D977" s="6" t="s">
        <v>23</v>
      </c>
      <c r="E977" s="6" t="s">
        <v>2767</v>
      </c>
      <c r="F977" s="6">
        <v>58</v>
      </c>
      <c r="G977" s="6">
        <v>64</v>
      </c>
      <c r="H977" s="7">
        <v>42475</v>
      </c>
      <c r="I977" s="7">
        <v>42485</v>
      </c>
      <c r="J977" s="7" t="s">
        <v>2536</v>
      </c>
      <c r="K977" s="17">
        <f>IF(J977="Januar",238.19,IF(J977="Februar",240.59,IF(J977="Mars",245.99,IF(J977="April",250.79,IF(J977="Mai",256.52,IF(J977="Juni",259.83,IF(J977="Juli",265.66,IF(J977="August",272.21,IF(J977="September",275.91,IF(J977="Oktober",281.13,IF(J977="November",284.38,IF(J977="Desember",287.34,0))))))))))))</f>
        <v>250.79</v>
      </c>
      <c r="L977" s="20">
        <f>$K$2/K977</f>
        <v>0.9497587623110969</v>
      </c>
      <c r="M977" s="6">
        <v>10</v>
      </c>
      <c r="N977" s="6">
        <v>2400000</v>
      </c>
      <c r="O977" s="6">
        <v>2700000</v>
      </c>
      <c r="P977" s="6">
        <f>O977-N977</f>
        <v>300000</v>
      </c>
      <c r="Q977" s="8">
        <f>P977/N977</f>
        <v>0.125</v>
      </c>
      <c r="R977" s="6"/>
      <c r="S977" s="9">
        <f>(N977+R977)/F977</f>
        <v>41379.310344827587</v>
      </c>
      <c r="T977" s="6">
        <v>46552</v>
      </c>
      <c r="U977" s="5">
        <f>T977-S977</f>
        <v>5172.689655172413</v>
      </c>
      <c r="V977" s="4">
        <f>U977/S977</f>
        <v>0.12500666666666665</v>
      </c>
      <c r="W977" s="22">
        <f>S977*L977</f>
        <v>39300.362578390217</v>
      </c>
      <c r="X977" s="22">
        <f>T977*L977</f>
        <v>44213.16990310618</v>
      </c>
      <c r="Y977" s="22">
        <f>X977-W977</f>
        <v>4912.8073247159627</v>
      </c>
      <c r="Z977" s="8">
        <f>Y977/W977</f>
        <v>0.12500666666666657</v>
      </c>
      <c r="AA977" s="10">
        <v>3368</v>
      </c>
      <c r="AB977" s="6">
        <v>1959</v>
      </c>
      <c r="AC977" s="6">
        <f>2016-AB977</f>
        <v>57</v>
      </c>
      <c r="AD977" s="6" t="s">
        <v>315</v>
      </c>
    </row>
    <row r="978" spans="1:30" x14ac:dyDescent="0.2">
      <c r="A978">
        <v>17</v>
      </c>
      <c r="B978" s="2" t="s">
        <v>1152</v>
      </c>
      <c r="C978" s="2" t="s">
        <v>22</v>
      </c>
      <c r="D978" s="2" t="s">
        <v>23</v>
      </c>
      <c r="E978" s="6" t="s">
        <v>2767</v>
      </c>
      <c r="F978" s="2">
        <v>60</v>
      </c>
      <c r="G978" s="2">
        <v>69</v>
      </c>
      <c r="H978" s="3">
        <v>42475</v>
      </c>
      <c r="I978" s="3">
        <v>42485</v>
      </c>
      <c r="J978" s="3" t="s">
        <v>2536</v>
      </c>
      <c r="K978" s="17">
        <f>IF(J978="Januar",238.19,IF(J978="Februar",240.59,IF(J978="Mars",245.99,IF(J978="April",250.79,IF(J978="Mai",256.52,IF(J978="Juni",259.83,IF(J978="Juli",265.66,IF(J978="August",272.21,IF(J978="September",275.91,IF(J978="Oktober",281.13,IF(J978="November",284.38,IF(J978="Desember",287.34,0))))))))))))</f>
        <v>250.79</v>
      </c>
      <c r="L978" s="20">
        <f>$K$2/K978</f>
        <v>0.9497587623110969</v>
      </c>
      <c r="M978" s="2">
        <v>10</v>
      </c>
      <c r="N978" s="2">
        <v>4290000</v>
      </c>
      <c r="O978" s="2">
        <v>5050000</v>
      </c>
      <c r="P978" s="2">
        <f>O978-N978</f>
        <v>760000</v>
      </c>
      <c r="Q978" s="4">
        <f>P978/N978</f>
        <v>0.17715617715617715</v>
      </c>
      <c r="R978" s="2"/>
      <c r="S978" s="9">
        <f>(N978+R978)/F978</f>
        <v>71500</v>
      </c>
      <c r="T978" s="2">
        <v>84167</v>
      </c>
      <c r="U978" s="5">
        <f>T978-S978</f>
        <v>12667</v>
      </c>
      <c r="V978" s="4">
        <f>U978/S978</f>
        <v>0.17716083916083916</v>
      </c>
      <c r="W978" s="22">
        <f>S978*L978</f>
        <v>67907.751505243432</v>
      </c>
      <c r="X978" s="22">
        <f>T978*L978</f>
        <v>79938.345747438099</v>
      </c>
      <c r="Y978" s="22">
        <f>X978-W978</f>
        <v>12030.594242194667</v>
      </c>
      <c r="Z978" s="8">
        <f>Y978/W978</f>
        <v>0.17716083916083919</v>
      </c>
      <c r="AA978" s="2">
        <v>603</v>
      </c>
      <c r="AB978" s="2">
        <v>2004</v>
      </c>
      <c r="AC978" s="2">
        <f>2016-AB978</f>
        <v>12</v>
      </c>
      <c r="AD978" s="2" t="s">
        <v>25</v>
      </c>
    </row>
    <row r="979" spans="1:30" x14ac:dyDescent="0.2">
      <c r="A979">
        <v>17</v>
      </c>
      <c r="B979" s="2" t="s">
        <v>856</v>
      </c>
      <c r="C979" s="2" t="s">
        <v>22</v>
      </c>
      <c r="D979" s="2" t="s">
        <v>23</v>
      </c>
      <c r="E979" s="6" t="s">
        <v>2767</v>
      </c>
      <c r="F979" s="2">
        <v>61</v>
      </c>
      <c r="G979" s="2">
        <v>67</v>
      </c>
      <c r="H979" s="3">
        <v>42475</v>
      </c>
      <c r="I979" s="3">
        <v>42485</v>
      </c>
      <c r="J979" s="7" t="s">
        <v>2536</v>
      </c>
      <c r="K979" s="17">
        <f>IF(J979="Januar",238.19,IF(J979="Februar",240.59,IF(J979="Mars",245.99,IF(J979="April",250.79,IF(J979="Mai",256.52,IF(J979="Juni",259.83,IF(J979="Juli",265.66,IF(J979="August",272.21,IF(J979="September",275.91,IF(J979="Oktober",281.13,IF(J979="November",284.38,IF(J979="Desember",287.34,0))))))))))))</f>
        <v>250.79</v>
      </c>
      <c r="L979" s="20">
        <f>$K$2/K979</f>
        <v>0.9497587623110969</v>
      </c>
      <c r="M979" s="2">
        <v>10</v>
      </c>
      <c r="N979" s="2">
        <v>2990000</v>
      </c>
      <c r="O979" s="2">
        <v>3600000</v>
      </c>
      <c r="P979" s="2">
        <f>O979-N979</f>
        <v>610000</v>
      </c>
      <c r="Q979" s="4">
        <f>P979/N979</f>
        <v>0.20401337792642141</v>
      </c>
      <c r="R979" s="2"/>
      <c r="S979" s="9">
        <f>(N979+R979)/F979</f>
        <v>49016.393442622953</v>
      </c>
      <c r="T979" s="2">
        <v>59016</v>
      </c>
      <c r="U979" s="5">
        <f>T979-S979</f>
        <v>9999.6065573770466</v>
      </c>
      <c r="V979" s="4">
        <f>U979/S979</f>
        <v>0.20400535117056851</v>
      </c>
      <c r="W979" s="22">
        <f>S979*L979</f>
        <v>46553.749169019342</v>
      </c>
      <c r="X979" s="22">
        <f>T979*L979</f>
        <v>56050.963116551698</v>
      </c>
      <c r="Y979" s="22">
        <f>X979-W979</f>
        <v>9497.2139475323565</v>
      </c>
      <c r="Z979" s="8">
        <f>Y979/W979</f>
        <v>0.20400535117056859</v>
      </c>
      <c r="AA979" s="2">
        <v>285</v>
      </c>
      <c r="AB979" s="2">
        <v>1890</v>
      </c>
      <c r="AC979" s="2">
        <f>2016-AB979</f>
        <v>126</v>
      </c>
      <c r="AD979" s="2" t="s">
        <v>120</v>
      </c>
    </row>
    <row r="980" spans="1:30" x14ac:dyDescent="0.2">
      <c r="A980">
        <v>17</v>
      </c>
      <c r="B980" s="2" t="s">
        <v>1312</v>
      </c>
      <c r="C980" s="2" t="s">
        <v>22</v>
      </c>
      <c r="D980" s="2" t="s">
        <v>23</v>
      </c>
      <c r="E980" s="6" t="s">
        <v>2767</v>
      </c>
      <c r="F980" s="2">
        <v>65</v>
      </c>
      <c r="G980" s="2">
        <v>72</v>
      </c>
      <c r="H980" s="3">
        <v>42475</v>
      </c>
      <c r="I980" s="3">
        <v>42485</v>
      </c>
      <c r="J980" s="3" t="s">
        <v>2536</v>
      </c>
      <c r="K980" s="17">
        <f>IF(J980="Januar",238.19,IF(J980="Februar",240.59,IF(J980="Mars",245.99,IF(J980="April",250.79,IF(J980="Mai",256.52,IF(J980="Juni",259.83,IF(J980="Juli",265.66,IF(J980="August",272.21,IF(J980="September",275.91,IF(J980="Oktober",281.13,IF(J980="November",284.38,IF(J980="Desember",287.34,0))))))))))))</f>
        <v>250.79</v>
      </c>
      <c r="L980" s="20">
        <f>$K$2/K980</f>
        <v>0.9497587623110969</v>
      </c>
      <c r="M980" s="2">
        <v>10</v>
      </c>
      <c r="N980" s="2">
        <v>5200000</v>
      </c>
      <c r="O980" s="2">
        <v>5200000</v>
      </c>
      <c r="P980" s="2">
        <f>O980-N980</f>
        <v>0</v>
      </c>
      <c r="Q980" s="4">
        <f>P980/N980</f>
        <v>0</v>
      </c>
      <c r="R980" s="2"/>
      <c r="S980" s="9">
        <f>(N980+R980)/F980</f>
        <v>80000</v>
      </c>
      <c r="T980" s="2">
        <v>80000</v>
      </c>
      <c r="U980" s="5">
        <f>T980-S980</f>
        <v>0</v>
      </c>
      <c r="V980" s="4">
        <f>U980/S980</f>
        <v>0</v>
      </c>
      <c r="W980" s="22">
        <f>S980*L980</f>
        <v>75980.70098488775</v>
      </c>
      <c r="X980" s="22">
        <f>T980*L980</f>
        <v>75980.70098488775</v>
      </c>
      <c r="Y980" s="22">
        <f>X980-W980</f>
        <v>0</v>
      </c>
      <c r="Z980" s="8">
        <f>Y980/W980</f>
        <v>0</v>
      </c>
      <c r="AA980" s="2">
        <v>561</v>
      </c>
      <c r="AB980" s="2">
        <v>1914</v>
      </c>
      <c r="AC980" s="2">
        <f>2016-AB980</f>
        <v>102</v>
      </c>
      <c r="AD980" s="2" t="s">
        <v>25</v>
      </c>
    </row>
    <row r="981" spans="1:30" x14ac:dyDescent="0.2">
      <c r="A981">
        <v>17</v>
      </c>
      <c r="B981" s="2" t="s">
        <v>1451</v>
      </c>
      <c r="C981" s="2" t="s">
        <v>22</v>
      </c>
      <c r="D981" s="2" t="s">
        <v>23</v>
      </c>
      <c r="E981" s="6" t="s">
        <v>2767</v>
      </c>
      <c r="F981" s="2">
        <v>68</v>
      </c>
      <c r="G981" s="2">
        <v>80</v>
      </c>
      <c r="H981" s="3">
        <v>42475</v>
      </c>
      <c r="I981" s="3">
        <v>42485</v>
      </c>
      <c r="J981" s="3" t="s">
        <v>2536</v>
      </c>
      <c r="K981" s="17">
        <f>IF(J981="Januar",238.19,IF(J981="Februar",240.59,IF(J981="Mars",245.99,IF(J981="April",250.79,IF(J981="Mai",256.52,IF(J981="Juni",259.83,IF(J981="Juli",265.66,IF(J981="August",272.21,IF(J981="September",275.91,IF(J981="Oktober",281.13,IF(J981="November",284.38,IF(J981="Desember",287.34,0))))))))))))</f>
        <v>250.79</v>
      </c>
      <c r="L981" s="20">
        <f>$K$2/K981</f>
        <v>0.9497587623110969</v>
      </c>
      <c r="M981" s="2">
        <v>10</v>
      </c>
      <c r="N981" s="2">
        <v>4390000</v>
      </c>
      <c r="O981" s="2">
        <v>4950000</v>
      </c>
      <c r="P981" s="2">
        <f>O981-N981</f>
        <v>560000</v>
      </c>
      <c r="Q981" s="4">
        <f>P981/N981</f>
        <v>0.12756264236902051</v>
      </c>
      <c r="R981" s="2"/>
      <c r="S981" s="9">
        <f>(N981+R981)/F981</f>
        <v>64558.823529411762</v>
      </c>
      <c r="T981" s="2">
        <v>72794</v>
      </c>
      <c r="U981" s="5">
        <f>T981-S981</f>
        <v>8235.1764705882379</v>
      </c>
      <c r="V981" s="4">
        <f>U981/S981</f>
        <v>0.12756082004555813</v>
      </c>
      <c r="W981" s="22">
        <f>S981*L981</f>
        <v>61315.308331554639</v>
      </c>
      <c r="X981" s="22">
        <f>T981*L981</f>
        <v>69136.739343673995</v>
      </c>
      <c r="Y981" s="22">
        <f>X981-W981</f>
        <v>7821.4310121193557</v>
      </c>
      <c r="Z981" s="8">
        <f>Y981/W981</f>
        <v>0.12756082004555819</v>
      </c>
      <c r="AA981" s="11">
        <v>1213</v>
      </c>
      <c r="AB981" s="2">
        <v>2007</v>
      </c>
      <c r="AC981" s="2">
        <f>2016-AB981</f>
        <v>9</v>
      </c>
      <c r="AD981" s="2" t="s">
        <v>181</v>
      </c>
    </row>
    <row r="982" spans="1:30" x14ac:dyDescent="0.2">
      <c r="A982">
        <v>17</v>
      </c>
      <c r="B982" s="6" t="s">
        <v>1583</v>
      </c>
      <c r="C982" s="6" t="s">
        <v>22</v>
      </c>
      <c r="D982" s="6" t="s">
        <v>23</v>
      </c>
      <c r="E982" s="6" t="s">
        <v>2767</v>
      </c>
      <c r="F982" s="6">
        <v>72</v>
      </c>
      <c r="G982" s="6">
        <v>80</v>
      </c>
      <c r="H982" s="7">
        <v>42475</v>
      </c>
      <c r="I982" s="7">
        <v>42485</v>
      </c>
      <c r="J982" s="7" t="s">
        <v>2536</v>
      </c>
      <c r="K982" s="17">
        <f>IF(J982="Januar",238.19,IF(J982="Februar",240.59,IF(J982="Mars",245.99,IF(J982="April",250.79,IF(J982="Mai",256.52,IF(J982="Juni",259.83,IF(J982="Juli",265.66,IF(J982="August",272.21,IF(J982="September",275.91,IF(J982="Oktober",281.13,IF(J982="November",284.38,IF(J982="Desember",287.34,0))))))))))))</f>
        <v>250.79</v>
      </c>
      <c r="L982" s="20">
        <f>$K$2/K982</f>
        <v>0.9497587623110969</v>
      </c>
      <c r="M982" s="6">
        <v>10</v>
      </c>
      <c r="N982" s="6">
        <v>3990000</v>
      </c>
      <c r="O982" s="6">
        <v>4450000</v>
      </c>
      <c r="P982" s="6">
        <f>O982-N982</f>
        <v>460000</v>
      </c>
      <c r="Q982" s="8">
        <f>P982/N982</f>
        <v>0.11528822055137844</v>
      </c>
      <c r="R982" s="6">
        <v>105904</v>
      </c>
      <c r="S982" s="9">
        <f>(N982+R982)/F982</f>
        <v>56887.555555555555</v>
      </c>
      <c r="T982" s="6">
        <v>63276</v>
      </c>
      <c r="U982" s="5">
        <f>T982-S982</f>
        <v>6388.4444444444453</v>
      </c>
      <c r="V982" s="4">
        <f>U982/S982</f>
        <v>0.11229950701969579</v>
      </c>
      <c r="W982" s="22">
        <f>S982*L982</f>
        <v>54029.454355348207</v>
      </c>
      <c r="X982" s="22">
        <f>T982*L982</f>
        <v>60096.935443996968</v>
      </c>
      <c r="Y982" s="22">
        <f>X982-W982</f>
        <v>6067.4810886487612</v>
      </c>
      <c r="Z982" s="8">
        <f>Y982/W982</f>
        <v>0.11229950701969582</v>
      </c>
      <c r="AA982" s="10">
        <v>2920</v>
      </c>
      <c r="AB982" s="6">
        <v>1937</v>
      </c>
      <c r="AC982" s="6">
        <f>2016-AB982</f>
        <v>79</v>
      </c>
      <c r="AD982" s="6" t="s">
        <v>364</v>
      </c>
    </row>
    <row r="983" spans="1:30" x14ac:dyDescent="0.2">
      <c r="A983">
        <v>17</v>
      </c>
      <c r="B983" s="2" t="s">
        <v>211</v>
      </c>
      <c r="C983" s="2" t="s">
        <v>22</v>
      </c>
      <c r="D983" s="2" t="s">
        <v>23</v>
      </c>
      <c r="E983" s="6" t="s">
        <v>2767</v>
      </c>
      <c r="F983" s="2">
        <v>73</v>
      </c>
      <c r="G983" s="2">
        <v>85</v>
      </c>
      <c r="H983" s="3">
        <v>42475</v>
      </c>
      <c r="I983" s="3">
        <v>42485</v>
      </c>
      <c r="J983" s="3" t="s">
        <v>2536</v>
      </c>
      <c r="K983" s="17">
        <f>IF(J983="Januar",238.19,IF(J983="Februar",240.59,IF(J983="Mars",245.99,IF(J983="April",250.79,IF(J983="Mai",256.52,IF(J983="Juni",259.83,IF(J983="Juli",265.66,IF(J983="August",272.21,IF(J983="September",275.91,IF(J983="Oktober",281.13,IF(J983="November",284.38,IF(J983="Desember",287.34,0))))))))))))</f>
        <v>250.79</v>
      </c>
      <c r="L983" s="20">
        <f>$K$2/K983</f>
        <v>0.9497587623110969</v>
      </c>
      <c r="M983" s="2">
        <v>10</v>
      </c>
      <c r="N983" s="2">
        <v>3490000</v>
      </c>
      <c r="O983" s="2">
        <v>4000000</v>
      </c>
      <c r="P983" s="2">
        <f>O983-N983</f>
        <v>510000</v>
      </c>
      <c r="Q983" s="4">
        <f>P983/N983</f>
        <v>0.14613180515759314</v>
      </c>
      <c r="R983" s="2">
        <v>304000</v>
      </c>
      <c r="S983" s="9">
        <f>(N983+R983)/F983</f>
        <v>51972.602739726026</v>
      </c>
      <c r="T983" s="2">
        <v>58959</v>
      </c>
      <c r="U983" s="5">
        <f>T983-S983</f>
        <v>6986.3972602739741</v>
      </c>
      <c r="V983" s="4">
        <f>U983/S983</f>
        <v>0.13442461781760678</v>
      </c>
      <c r="W983" s="22">
        <f>S983*L983</f>
        <v>49361.434852168517</v>
      </c>
      <c r="X983" s="22">
        <f>T983*L983</f>
        <v>55996.826867099961</v>
      </c>
      <c r="Y983" s="22">
        <f>X983-W983</f>
        <v>6635.3920149314436</v>
      </c>
      <c r="Z983" s="8">
        <f>Y983/W983</f>
        <v>0.13442461781760667</v>
      </c>
      <c r="AA983" s="11">
        <v>21015</v>
      </c>
      <c r="AB983" s="2">
        <v>1969</v>
      </c>
      <c r="AC983" s="2">
        <f>2016-AB983</f>
        <v>47</v>
      </c>
      <c r="AD983" s="2" t="s">
        <v>209</v>
      </c>
    </row>
    <row r="984" spans="1:30" x14ac:dyDescent="0.2">
      <c r="A984">
        <v>17</v>
      </c>
      <c r="B984" s="6" t="s">
        <v>1744</v>
      </c>
      <c r="C984" s="6" t="s">
        <v>22</v>
      </c>
      <c r="D984" s="6" t="s">
        <v>23</v>
      </c>
      <c r="E984" s="6" t="s">
        <v>2767</v>
      </c>
      <c r="F984" s="6">
        <v>77</v>
      </c>
      <c r="G984" s="6">
        <v>93</v>
      </c>
      <c r="H984" s="7">
        <v>42475</v>
      </c>
      <c r="I984" s="7">
        <v>42485</v>
      </c>
      <c r="J984" s="7" t="s">
        <v>2536</v>
      </c>
      <c r="K984" s="17">
        <f>IF(J984="Januar",238.19,IF(J984="Februar",240.59,IF(J984="Mars",245.99,IF(J984="April",250.79,IF(J984="Mai",256.52,IF(J984="Juni",259.83,IF(J984="Juli",265.66,IF(J984="August",272.21,IF(J984="September",275.91,IF(J984="Oktober",281.13,IF(J984="November",284.38,IF(J984="Desember",287.34,0))))))))))))</f>
        <v>250.79</v>
      </c>
      <c r="L984" s="20">
        <f>$K$2/K984</f>
        <v>0.9497587623110969</v>
      </c>
      <c r="M984" s="6">
        <v>10</v>
      </c>
      <c r="N984" s="6">
        <v>2800000</v>
      </c>
      <c r="O984" s="6">
        <v>2925000</v>
      </c>
      <c r="P984" s="6">
        <f>O984-N984</f>
        <v>125000</v>
      </c>
      <c r="Q984" s="8">
        <f>P984/N984</f>
        <v>4.4642857142857144E-2</v>
      </c>
      <c r="R984" s="6">
        <v>104673</v>
      </c>
      <c r="S984" s="9">
        <f>(N984+R984)/F984</f>
        <v>37723.025974025972</v>
      </c>
      <c r="T984" s="6">
        <v>39346</v>
      </c>
      <c r="U984" s="5">
        <f>T984-S984</f>
        <v>1622.9740259740283</v>
      </c>
      <c r="V984" s="4">
        <f>U984/S984</f>
        <v>4.3023431553224814E-2</v>
      </c>
      <c r="W984" s="22">
        <f>S984*L984</f>
        <v>35827.774459720269</v>
      </c>
      <c r="X984" s="22">
        <f>T984*L984</f>
        <v>37369.208261892418</v>
      </c>
      <c r="Y984" s="22">
        <f>X984-W984</f>
        <v>1541.4338021721487</v>
      </c>
      <c r="Z984" s="8">
        <f>Y984/W984</f>
        <v>4.3023431553224745E-2</v>
      </c>
      <c r="AA984" s="10">
        <v>6846</v>
      </c>
      <c r="AB984" s="6">
        <v>1987</v>
      </c>
      <c r="AC984" s="6">
        <f>2016-AB984</f>
        <v>29</v>
      </c>
      <c r="AD984" s="6" t="s">
        <v>295</v>
      </c>
    </row>
    <row r="985" spans="1:30" x14ac:dyDescent="0.2">
      <c r="A985">
        <v>17</v>
      </c>
      <c r="B985" s="6" t="s">
        <v>2140</v>
      </c>
      <c r="C985" s="6" t="s">
        <v>22</v>
      </c>
      <c r="D985" s="6" t="s">
        <v>23</v>
      </c>
      <c r="E985" s="6" t="s">
        <v>2767</v>
      </c>
      <c r="F985" s="6">
        <v>97</v>
      </c>
      <c r="G985" s="6">
        <v>108</v>
      </c>
      <c r="H985" s="7">
        <v>42475</v>
      </c>
      <c r="I985" s="7">
        <v>42485</v>
      </c>
      <c r="J985" s="7" t="s">
        <v>2536</v>
      </c>
      <c r="K985" s="17">
        <f>IF(J985="Januar",238.19,IF(J985="Februar",240.59,IF(J985="Mars",245.99,IF(J985="April",250.79,IF(J985="Mai",256.52,IF(J985="Juni",259.83,IF(J985="Juli",265.66,IF(J985="August",272.21,IF(J985="September",275.91,IF(J985="Oktober",281.13,IF(J985="November",284.38,IF(J985="Desember",287.34,0))))))))))))</f>
        <v>250.79</v>
      </c>
      <c r="L985" s="20">
        <f>$K$2/K985</f>
        <v>0.9497587623110969</v>
      </c>
      <c r="M985" s="6">
        <v>10</v>
      </c>
      <c r="N985" s="6">
        <v>6230000</v>
      </c>
      <c r="O985" s="6">
        <v>6350000</v>
      </c>
      <c r="P985" s="6">
        <f>O985-N985</f>
        <v>120000</v>
      </c>
      <c r="Q985" s="8">
        <f>P985/N985</f>
        <v>1.9261637239165328E-2</v>
      </c>
      <c r="R985" s="6">
        <v>204000</v>
      </c>
      <c r="S985" s="9">
        <f>(N985+R985)/F985</f>
        <v>66329.896907216491</v>
      </c>
      <c r="T985" s="6">
        <v>67567</v>
      </c>
      <c r="U985" s="5">
        <f>T985-S985</f>
        <v>1237.1030927835091</v>
      </c>
      <c r="V985" s="4">
        <f>U985/S985</f>
        <v>1.8650761579111032E-2</v>
      </c>
      <c r="W985" s="22">
        <f>S985*L985</f>
        <v>62997.400790820589</v>
      </c>
      <c r="X985" s="22">
        <f>T985*L985</f>
        <v>64172.350293073883</v>
      </c>
      <c r="Y985" s="22">
        <f>X985-W985</f>
        <v>1174.9495022532938</v>
      </c>
      <c r="Z985" s="8">
        <f>Y985/W985</f>
        <v>1.8650761579111004E-2</v>
      </c>
      <c r="AA985" s="6">
        <v>973</v>
      </c>
      <c r="AB985" s="6">
        <v>1898</v>
      </c>
      <c r="AC985" s="6">
        <f>2016-AB985</f>
        <v>118</v>
      </c>
      <c r="AD985" s="6" t="s">
        <v>90</v>
      </c>
    </row>
    <row r="986" spans="1:30" x14ac:dyDescent="0.2">
      <c r="A986">
        <v>17</v>
      </c>
      <c r="B986" s="2" t="s">
        <v>367</v>
      </c>
      <c r="C986" s="2" t="s">
        <v>22</v>
      </c>
      <c r="D986" s="2" t="s">
        <v>23</v>
      </c>
      <c r="E986" s="6" t="s">
        <v>2767</v>
      </c>
      <c r="F986" s="2">
        <v>50</v>
      </c>
      <c r="G986" s="2">
        <v>59</v>
      </c>
      <c r="H986" s="3">
        <v>42472</v>
      </c>
      <c r="I986" s="3">
        <v>42485</v>
      </c>
      <c r="J986" s="3" t="s">
        <v>2536</v>
      </c>
      <c r="K986" s="17">
        <f>IF(J986="Januar",238.19,IF(J986="Februar",240.59,IF(J986="Mars",245.99,IF(J986="April",250.79,IF(J986="Mai",256.52,IF(J986="Juni",259.83,IF(J986="Juli",265.66,IF(J986="August",272.21,IF(J986="September",275.91,IF(J986="Oktober",281.13,IF(J986="November",284.38,IF(J986="Desember",287.34,0))))))))))))</f>
        <v>250.79</v>
      </c>
      <c r="L986" s="20">
        <f>$K$2/K986</f>
        <v>0.9497587623110969</v>
      </c>
      <c r="M986" s="2">
        <v>13</v>
      </c>
      <c r="N986" s="2">
        <v>2490000</v>
      </c>
      <c r="O986" s="2">
        <v>2525000</v>
      </c>
      <c r="P986" s="2">
        <f>O986-N986</f>
        <v>35000</v>
      </c>
      <c r="Q986" s="4">
        <f>P986/N986</f>
        <v>1.4056224899598393E-2</v>
      </c>
      <c r="R986" s="2">
        <v>4000</v>
      </c>
      <c r="S986" s="9">
        <f>(N986+R986)/F986</f>
        <v>49880</v>
      </c>
      <c r="T986" s="2">
        <v>50580</v>
      </c>
      <c r="U986" s="5">
        <f>T986-S986</f>
        <v>700</v>
      </c>
      <c r="V986" s="4">
        <f>U986/S986</f>
        <v>1.4033680834001604E-2</v>
      </c>
      <c r="W986" s="22">
        <f>S986*L986</f>
        <v>47373.967064077515</v>
      </c>
      <c r="X986" s="22">
        <f>T986*L986</f>
        <v>48038.79819769528</v>
      </c>
      <c r="Y986" s="22">
        <f>X986-W986</f>
        <v>664.83113361776486</v>
      </c>
      <c r="Z986" s="8">
        <f>Y986/W986</f>
        <v>1.4033680834001541E-2</v>
      </c>
      <c r="AA986" s="11">
        <v>6814</v>
      </c>
      <c r="AB986" s="2">
        <v>1952</v>
      </c>
      <c r="AC986" s="2">
        <f>2016-AB986</f>
        <v>64</v>
      </c>
      <c r="AD986" s="2" t="s">
        <v>183</v>
      </c>
    </row>
    <row r="987" spans="1:30" x14ac:dyDescent="0.2">
      <c r="A987">
        <v>17</v>
      </c>
      <c r="B987" s="6" t="s">
        <v>1401</v>
      </c>
      <c r="C987" s="6" t="s">
        <v>22</v>
      </c>
      <c r="D987" s="6" t="s">
        <v>23</v>
      </c>
      <c r="E987" s="6" t="s">
        <v>2767</v>
      </c>
      <c r="F987" s="6">
        <v>67</v>
      </c>
      <c r="G987" s="6">
        <v>77</v>
      </c>
      <c r="H987" s="7">
        <v>42469</v>
      </c>
      <c r="I987" s="7">
        <v>42485</v>
      </c>
      <c r="J987" s="7" t="s">
        <v>2536</v>
      </c>
      <c r="K987" s="17">
        <f>IF(J987="Januar",238.19,IF(J987="Februar",240.59,IF(J987="Mars",245.99,IF(J987="April",250.79,IF(J987="Mai",256.52,IF(J987="Juni",259.83,IF(J987="Juli",265.66,IF(J987="August",272.21,IF(J987="September",275.91,IF(J987="Oktober",281.13,IF(J987="November",284.38,IF(J987="Desember",287.34,0))))))))))))</f>
        <v>250.79</v>
      </c>
      <c r="L987" s="20">
        <f>$K$2/K987</f>
        <v>0.9497587623110969</v>
      </c>
      <c r="M987" s="6">
        <v>16</v>
      </c>
      <c r="N987" s="6">
        <v>2750000</v>
      </c>
      <c r="O987" s="6">
        <v>3000000</v>
      </c>
      <c r="P987" s="6">
        <f>O987-N987</f>
        <v>250000</v>
      </c>
      <c r="Q987" s="8">
        <f>P987/N987</f>
        <v>9.0909090909090912E-2</v>
      </c>
      <c r="R987" s="6"/>
      <c r="S987" s="9">
        <f>(N987+R987)/F987</f>
        <v>41044.776119402988</v>
      </c>
      <c r="T987" s="6">
        <v>44776</v>
      </c>
      <c r="U987" s="5">
        <f>T987-S987</f>
        <v>3731.2238805970119</v>
      </c>
      <c r="V987" s="4">
        <f>U987/S987</f>
        <v>9.0906181818181733E-2</v>
      </c>
      <c r="W987" s="22">
        <f>S987*L987</f>
        <v>38982.635766500251</v>
      </c>
      <c r="X987" s="22">
        <f>T987*L987</f>
        <v>42526.398341241678</v>
      </c>
      <c r="Y987" s="22">
        <f>X987-W987</f>
        <v>3543.7625747414277</v>
      </c>
      <c r="Z987" s="8">
        <f>Y987/W987</f>
        <v>9.0906181818181775E-2</v>
      </c>
      <c r="AA987" s="10">
        <v>11677</v>
      </c>
      <c r="AB987" s="6">
        <v>1999</v>
      </c>
      <c r="AC987" s="6">
        <f>2016-AB987</f>
        <v>17</v>
      </c>
      <c r="AD987" s="6" t="s">
        <v>173</v>
      </c>
    </row>
    <row r="988" spans="1:30" x14ac:dyDescent="0.2">
      <c r="A988">
        <v>17</v>
      </c>
      <c r="B988" s="2" t="s">
        <v>622</v>
      </c>
      <c r="C988" s="2" t="s">
        <v>22</v>
      </c>
      <c r="D988" s="2" t="s">
        <v>23</v>
      </c>
      <c r="E988" s="6" t="s">
        <v>2767</v>
      </c>
      <c r="F988" s="2">
        <v>48</v>
      </c>
      <c r="G988" s="2">
        <v>53</v>
      </c>
      <c r="H988" s="3">
        <v>42468</v>
      </c>
      <c r="I988" s="3">
        <v>42485</v>
      </c>
      <c r="J988" s="7" t="s">
        <v>2536</v>
      </c>
      <c r="K988" s="17">
        <f>IF(J988="Januar",238.19,IF(J988="Februar",240.59,IF(J988="Mars",245.99,IF(J988="April",250.79,IF(J988="Mai",256.52,IF(J988="Juni",259.83,IF(J988="Juli",265.66,IF(J988="August",272.21,IF(J988="September",275.91,IF(J988="Oktober",281.13,IF(J988="November",284.38,IF(J988="Desember",287.34,0))))))))))))</f>
        <v>250.79</v>
      </c>
      <c r="L988" s="20">
        <f>$K$2/K988</f>
        <v>0.9497587623110969</v>
      </c>
      <c r="M988" s="2">
        <v>17</v>
      </c>
      <c r="N988" s="2">
        <v>3000000</v>
      </c>
      <c r="O988" s="2">
        <v>2850000</v>
      </c>
      <c r="P988" s="2">
        <f>O988-N988</f>
        <v>-150000</v>
      </c>
      <c r="Q988" s="4">
        <f>P988/N988</f>
        <v>-0.05</v>
      </c>
      <c r="R988" s="2">
        <v>98226</v>
      </c>
      <c r="S988" s="9">
        <f>(N988+R988)/F988</f>
        <v>64546.375</v>
      </c>
      <c r="T988" s="2">
        <v>61421</v>
      </c>
      <c r="U988" s="5">
        <f>T988-S988</f>
        <v>-3125.375</v>
      </c>
      <c r="V988" s="4">
        <f>U988/S988</f>
        <v>-4.8420612311690626E-2</v>
      </c>
      <c r="W988" s="22">
        <f>S988*L988</f>
        <v>61303.485231667924</v>
      </c>
      <c r="X988" s="22">
        <f>T988*L988</f>
        <v>58335.132939909883</v>
      </c>
      <c r="Y988" s="22">
        <f>X988-W988</f>
        <v>-2968.3522917580412</v>
      </c>
      <c r="Z988" s="8">
        <f>Y988/W988</f>
        <v>-4.8420612311690578E-2</v>
      </c>
      <c r="AA988" s="11">
        <v>2205</v>
      </c>
      <c r="AB988" s="2">
        <v>2002</v>
      </c>
      <c r="AC988" s="2">
        <f>2016-AB988</f>
        <v>14</v>
      </c>
      <c r="AD988" s="2" t="s">
        <v>37</v>
      </c>
    </row>
    <row r="989" spans="1:30" x14ac:dyDescent="0.2">
      <c r="A989">
        <v>17</v>
      </c>
      <c r="B989" s="2" t="s">
        <v>844</v>
      </c>
      <c r="C989" s="2" t="s">
        <v>22</v>
      </c>
      <c r="D989" s="2" t="s">
        <v>23</v>
      </c>
      <c r="E989" s="6" t="s">
        <v>2767</v>
      </c>
      <c r="F989" s="2">
        <v>82</v>
      </c>
      <c r="G989" s="2">
        <v>90</v>
      </c>
      <c r="H989" s="3">
        <v>42468</v>
      </c>
      <c r="I989" s="3">
        <v>42485</v>
      </c>
      <c r="J989" s="3" t="s">
        <v>2536</v>
      </c>
      <c r="K989" s="17">
        <f>IF(J989="Januar",238.19,IF(J989="Februar",240.59,IF(J989="Mars",245.99,IF(J989="April",250.79,IF(J989="Mai",256.52,IF(J989="Juni",259.83,IF(J989="Juli",265.66,IF(J989="August",272.21,IF(J989="September",275.91,IF(J989="Oktober",281.13,IF(J989="November",284.38,IF(J989="Desember",287.34,0))))))))))))</f>
        <v>250.79</v>
      </c>
      <c r="L989" s="20">
        <f>$K$2/K989</f>
        <v>0.9497587623110969</v>
      </c>
      <c r="M989" s="2">
        <v>17</v>
      </c>
      <c r="N989" s="2">
        <v>4500000</v>
      </c>
      <c r="O989" s="2">
        <v>4900000</v>
      </c>
      <c r="P989" s="2">
        <f>O989-N989</f>
        <v>400000</v>
      </c>
      <c r="Q989" s="4">
        <f>P989/N989</f>
        <v>8.8888888888888892E-2</v>
      </c>
      <c r="R989" s="2">
        <v>29006</v>
      </c>
      <c r="S989" s="9">
        <f>(N989+R989)/F989</f>
        <v>55231.780487804877</v>
      </c>
      <c r="T989" s="2">
        <v>60110</v>
      </c>
      <c r="U989" s="5">
        <f>T989-S989</f>
        <v>4878.2195121951227</v>
      </c>
      <c r="V989" s="4">
        <f>U989/S989</f>
        <v>8.8322691557485261E-2</v>
      </c>
      <c r="W989" s="22">
        <f>S989*L989</f>
        <v>52456.867476335756</v>
      </c>
      <c r="X989" s="22">
        <f>T989*L989</f>
        <v>57089.999202520034</v>
      </c>
      <c r="Y989" s="22">
        <f>X989-W989</f>
        <v>4633.1317261842778</v>
      </c>
      <c r="Z989" s="8">
        <f>Y989/W989</f>
        <v>8.8322691557485164E-2</v>
      </c>
      <c r="AA989" s="11">
        <v>2453</v>
      </c>
      <c r="AB989" s="2">
        <v>1991</v>
      </c>
      <c r="AC989" s="2">
        <f>2016-AB989</f>
        <v>25</v>
      </c>
      <c r="AD989" s="2" t="s">
        <v>27</v>
      </c>
    </row>
    <row r="990" spans="1:30" x14ac:dyDescent="0.2">
      <c r="A990">
        <v>17</v>
      </c>
      <c r="B990" s="2" t="s">
        <v>2467</v>
      </c>
      <c r="C990" s="2" t="s">
        <v>22</v>
      </c>
      <c r="D990" s="2" t="s">
        <v>23</v>
      </c>
      <c r="E990" s="6" t="s">
        <v>2767</v>
      </c>
      <c r="F990" s="2">
        <v>145</v>
      </c>
      <c r="G990" s="2">
        <v>155</v>
      </c>
      <c r="H990" s="3">
        <v>42462</v>
      </c>
      <c r="I990" s="3">
        <v>42485</v>
      </c>
      <c r="J990" s="3" t="s">
        <v>2536</v>
      </c>
      <c r="K990" s="17">
        <f>IF(J990="Januar",238.19,IF(J990="Februar",240.59,IF(J990="Mars",245.99,IF(J990="April",250.79,IF(J990="Mai",256.52,IF(J990="Juni",259.83,IF(J990="Juli",265.66,IF(J990="August",272.21,IF(J990="September",275.91,IF(J990="Oktober",281.13,IF(J990="November",284.38,IF(J990="Desember",287.34,0))))))))))))</f>
        <v>250.79</v>
      </c>
      <c r="L990" s="20">
        <f>$K$2/K990</f>
        <v>0.9497587623110969</v>
      </c>
      <c r="M990" s="2">
        <v>23</v>
      </c>
      <c r="N990" s="2">
        <v>5900000</v>
      </c>
      <c r="O990" s="2">
        <v>5950000</v>
      </c>
      <c r="P990" s="2">
        <f>O990-N990</f>
        <v>50000</v>
      </c>
      <c r="Q990" s="4">
        <f>P990/N990</f>
        <v>8.4745762711864406E-3</v>
      </c>
      <c r="R990" s="2">
        <v>190244</v>
      </c>
      <c r="S990" s="9">
        <f>(N990+R990)/F990</f>
        <v>42001.682758620693</v>
      </c>
      <c r="T990" s="2">
        <v>42347</v>
      </c>
      <c r="U990" s="5">
        <f>T990-S990</f>
        <v>345.31724137930723</v>
      </c>
      <c r="V990" s="4">
        <f>U990/S990</f>
        <v>8.2215096800718566E-3</v>
      </c>
      <c r="W990" s="22">
        <f>S990*L990</f>
        <v>39891.466231810926</v>
      </c>
      <c r="X990" s="22">
        <f>T990*L990</f>
        <v>40219.434307588024</v>
      </c>
      <c r="Y990" s="22">
        <f>X990-W990</f>
        <v>327.96807577709842</v>
      </c>
      <c r="Z990" s="8">
        <f>Y990/W990</f>
        <v>8.2215096800719902E-3</v>
      </c>
      <c r="AA990" s="2"/>
      <c r="AB990" s="2">
        <v>1977</v>
      </c>
      <c r="AC990" s="2">
        <f>2016-AB990</f>
        <v>39</v>
      </c>
      <c r="AD990" s="2" t="s">
        <v>108</v>
      </c>
    </row>
    <row r="991" spans="1:30" x14ac:dyDescent="0.2">
      <c r="A991">
        <v>17</v>
      </c>
      <c r="B991" s="6" t="s">
        <v>543</v>
      </c>
      <c r="C991" s="6" t="s">
        <v>22</v>
      </c>
      <c r="D991" s="6" t="s">
        <v>23</v>
      </c>
      <c r="E991" s="6" t="s">
        <v>2767</v>
      </c>
      <c r="F991" s="6">
        <v>45</v>
      </c>
      <c r="G991" s="6">
        <v>50</v>
      </c>
      <c r="H991" s="7">
        <v>42476</v>
      </c>
      <c r="I991" s="7">
        <v>42486</v>
      </c>
      <c r="J991" s="7" t="s">
        <v>2536</v>
      </c>
      <c r="K991" s="17">
        <f>IF(J991="Januar",238.19,IF(J991="Februar",240.59,IF(J991="Mars",245.99,IF(J991="April",250.79,IF(J991="Mai",256.52,IF(J991="Juni",259.83,IF(J991="Juli",265.66,IF(J991="August",272.21,IF(J991="September",275.91,IF(J991="Oktober",281.13,IF(J991="November",284.38,IF(J991="Desember",287.34,0))))))))))))</f>
        <v>250.79</v>
      </c>
      <c r="L991" s="20">
        <f>$K$2/K991</f>
        <v>0.9497587623110969</v>
      </c>
      <c r="M991" s="6">
        <v>10</v>
      </c>
      <c r="N991" s="6">
        <v>2690000</v>
      </c>
      <c r="O991" s="6">
        <v>2940000</v>
      </c>
      <c r="P991" s="6">
        <f>O991-N991</f>
        <v>250000</v>
      </c>
      <c r="Q991" s="8">
        <f>P991/N991</f>
        <v>9.2936802973977689E-2</v>
      </c>
      <c r="R991" s="6"/>
      <c r="S991" s="9">
        <f>(N991+R991)/F991</f>
        <v>59777.777777777781</v>
      </c>
      <c r="T991" s="6">
        <v>65333</v>
      </c>
      <c r="U991" s="5">
        <f>T991-S991</f>
        <v>5555.222222222219</v>
      </c>
      <c r="V991" s="4">
        <f>U991/S991</f>
        <v>9.2931226765799194E-2</v>
      </c>
      <c r="W991" s="22">
        <f>S991*L991</f>
        <v>56774.46823593002</v>
      </c>
      <c r="X991" s="22">
        <f>T991*L991</f>
        <v>62050.589218070891</v>
      </c>
      <c r="Y991" s="22">
        <f>X991-W991</f>
        <v>5276.1209821408702</v>
      </c>
      <c r="Z991" s="8">
        <f>Y991/W991</f>
        <v>9.2931226765799096E-2</v>
      </c>
      <c r="AA991" s="6">
        <v>333</v>
      </c>
      <c r="AB991" s="6">
        <v>1919</v>
      </c>
      <c r="AC991" s="6">
        <f>2016-AB991</f>
        <v>97</v>
      </c>
      <c r="AD991" s="6" t="s">
        <v>231</v>
      </c>
    </row>
    <row r="992" spans="1:30" x14ac:dyDescent="0.2">
      <c r="A992">
        <v>17</v>
      </c>
      <c r="B992" s="6" t="s">
        <v>544</v>
      </c>
      <c r="C992" s="6" t="s">
        <v>22</v>
      </c>
      <c r="D992" s="6" t="s">
        <v>23</v>
      </c>
      <c r="E992" s="6" t="s">
        <v>2767</v>
      </c>
      <c r="F992" s="6">
        <v>45</v>
      </c>
      <c r="G992" s="6">
        <v>52</v>
      </c>
      <c r="H992" s="7">
        <v>42476</v>
      </c>
      <c r="I992" s="7">
        <v>42486</v>
      </c>
      <c r="J992" s="3" t="s">
        <v>2536</v>
      </c>
      <c r="K992" s="17">
        <f>IF(J992="Januar",238.19,IF(J992="Februar",240.59,IF(J992="Mars",245.99,IF(J992="April",250.79,IF(J992="Mai",256.52,IF(J992="Juni",259.83,IF(J992="Juli",265.66,IF(J992="August",272.21,IF(J992="September",275.91,IF(J992="Oktober",281.13,IF(J992="November",284.38,IF(J992="Desember",287.34,0))))))))))))</f>
        <v>250.79</v>
      </c>
      <c r="L992" s="20">
        <f>$K$2/K992</f>
        <v>0.9497587623110969</v>
      </c>
      <c r="M992" s="6">
        <v>10</v>
      </c>
      <c r="N992" s="6">
        <v>2990000</v>
      </c>
      <c r="O992" s="6">
        <v>3480000</v>
      </c>
      <c r="P992" s="6">
        <f>O992-N992</f>
        <v>490000</v>
      </c>
      <c r="Q992" s="8">
        <f>P992/N992</f>
        <v>0.16387959866220736</v>
      </c>
      <c r="R992" s="6">
        <v>13991</v>
      </c>
      <c r="S992" s="9">
        <f>(N992+R992)/F992</f>
        <v>66755.35555555555</v>
      </c>
      <c r="T992" s="6">
        <v>77644</v>
      </c>
      <c r="U992" s="5">
        <f>T992-S992</f>
        <v>10888.64444444445</v>
      </c>
      <c r="V992" s="4">
        <f>U992/S992</f>
        <v>0.16311267244142885</v>
      </c>
      <c r="W992" s="22">
        <f>S992*L992</f>
        <v>63401.483870081647</v>
      </c>
      <c r="X992" s="22">
        <f>T992*L992</f>
        <v>73743.069340882808</v>
      </c>
      <c r="Y992" s="22">
        <f>X992-W992</f>
        <v>10341.585470801161</v>
      </c>
      <c r="Z992" s="8">
        <f>Y992/W992</f>
        <v>0.16311267244142882</v>
      </c>
      <c r="AA992" s="6">
        <v>639</v>
      </c>
      <c r="AB992" s="6">
        <v>1932</v>
      </c>
      <c r="AC992" s="6">
        <f>2016-AB992</f>
        <v>84</v>
      </c>
      <c r="AD992" s="6" t="s">
        <v>364</v>
      </c>
    </row>
    <row r="993" spans="1:30" x14ac:dyDescent="0.2">
      <c r="A993">
        <v>17</v>
      </c>
      <c r="B993" s="2" t="s">
        <v>447</v>
      </c>
      <c r="C993" s="2" t="s">
        <v>22</v>
      </c>
      <c r="D993" s="2" t="s">
        <v>23</v>
      </c>
      <c r="E993" s="6" t="s">
        <v>2767</v>
      </c>
      <c r="F993" s="2">
        <v>45</v>
      </c>
      <c r="G993" s="2">
        <v>50</v>
      </c>
      <c r="H993" s="3">
        <v>42476</v>
      </c>
      <c r="I993" s="3">
        <v>42486</v>
      </c>
      <c r="J993" s="7" t="s">
        <v>2536</v>
      </c>
      <c r="K993" s="17">
        <f>IF(J993="Januar",238.19,IF(J993="Februar",240.59,IF(J993="Mars",245.99,IF(J993="April",250.79,IF(J993="Mai",256.52,IF(J993="Juni",259.83,IF(J993="Juli",265.66,IF(J993="August",272.21,IF(J993="September",275.91,IF(J993="Oktober",281.13,IF(J993="November",284.38,IF(J993="Desember",287.34,0))))))))))))</f>
        <v>250.79</v>
      </c>
      <c r="L993" s="20">
        <f>$K$2/K993</f>
        <v>0.9497587623110969</v>
      </c>
      <c r="M993" s="2">
        <v>10</v>
      </c>
      <c r="N993" s="2">
        <v>2790000</v>
      </c>
      <c r="O993" s="2">
        <v>3150000</v>
      </c>
      <c r="P993" s="2">
        <f>O993-N993</f>
        <v>360000</v>
      </c>
      <c r="Q993" s="4">
        <f>P993/N993</f>
        <v>0.12903225806451613</v>
      </c>
      <c r="R993" s="2"/>
      <c r="S993" s="9">
        <f>(N993+R993)/F993</f>
        <v>62000</v>
      </c>
      <c r="T993" s="2">
        <v>70000</v>
      </c>
      <c r="U993" s="5">
        <f>T993-S993</f>
        <v>8000</v>
      </c>
      <c r="V993" s="4">
        <f>U993/S993</f>
        <v>0.12903225806451613</v>
      </c>
      <c r="W993" s="22">
        <f>S993*L993</f>
        <v>58885.043263288011</v>
      </c>
      <c r="X993" s="22">
        <f>T993*L993</f>
        <v>66483.113361776777</v>
      </c>
      <c r="Y993" s="22">
        <f>X993-W993</f>
        <v>7598.0700984887662</v>
      </c>
      <c r="Z993" s="8">
        <f>Y993/W993</f>
        <v>0.12903225806451596</v>
      </c>
      <c r="AA993" s="11">
        <v>2465</v>
      </c>
      <c r="AB993" s="2">
        <v>2007</v>
      </c>
      <c r="AC993" s="2">
        <f>2016-AB993</f>
        <v>9</v>
      </c>
      <c r="AD993" s="2" t="s">
        <v>105</v>
      </c>
    </row>
    <row r="994" spans="1:30" x14ac:dyDescent="0.2">
      <c r="A994">
        <v>17</v>
      </c>
      <c r="B994" s="2" t="s">
        <v>574</v>
      </c>
      <c r="C994" s="2" t="s">
        <v>22</v>
      </c>
      <c r="D994" s="2" t="s">
        <v>23</v>
      </c>
      <c r="E994" s="6" t="s">
        <v>2767</v>
      </c>
      <c r="F994" s="2">
        <v>46</v>
      </c>
      <c r="G994" s="2">
        <v>51</v>
      </c>
      <c r="H994" s="3">
        <v>42476</v>
      </c>
      <c r="I994" s="3">
        <v>42486</v>
      </c>
      <c r="J994" s="3" t="s">
        <v>2536</v>
      </c>
      <c r="K994" s="17">
        <f>IF(J994="Januar",238.19,IF(J994="Februar",240.59,IF(J994="Mars",245.99,IF(J994="April",250.79,IF(J994="Mai",256.52,IF(J994="Juni",259.83,IF(J994="Juli",265.66,IF(J994="August",272.21,IF(J994="September",275.91,IF(J994="Oktober",281.13,IF(J994="November",284.38,IF(J994="Desember",287.34,0))))))))))))</f>
        <v>250.79</v>
      </c>
      <c r="L994" s="20">
        <f>$K$2/K994</f>
        <v>0.9497587623110969</v>
      </c>
      <c r="M994" s="2">
        <v>10</v>
      </c>
      <c r="N994" s="2">
        <v>3350000</v>
      </c>
      <c r="O994" s="2">
        <v>3610000</v>
      </c>
      <c r="P994" s="2">
        <f>O994-N994</f>
        <v>260000</v>
      </c>
      <c r="Q994" s="4">
        <f>P994/N994</f>
        <v>7.7611940298507459E-2</v>
      </c>
      <c r="R994" s="2"/>
      <c r="S994" s="9">
        <f>(N994+R994)/F994</f>
        <v>72826.086956521744</v>
      </c>
      <c r="T994" s="2">
        <v>78478</v>
      </c>
      <c r="U994" s="5">
        <f>T994-S994</f>
        <v>5651.9130434782564</v>
      </c>
      <c r="V994" s="4">
        <f>U994/S994</f>
        <v>7.7608358208955161E-2</v>
      </c>
      <c r="W994" s="22">
        <f>S994*L994</f>
        <v>69167.214211786413</v>
      </c>
      <c r="X994" s="22">
        <f>T994*L994</f>
        <v>74535.168148650264</v>
      </c>
      <c r="Y994" s="22">
        <f>X994-W994</f>
        <v>5367.9539368638507</v>
      </c>
      <c r="Z994" s="8">
        <f>Y994/W994</f>
        <v>7.7608358208955106E-2</v>
      </c>
      <c r="AA994" s="11">
        <v>1401</v>
      </c>
      <c r="AB994" s="2">
        <v>2013</v>
      </c>
      <c r="AC994" s="2">
        <f>2016-AB994</f>
        <v>3</v>
      </c>
      <c r="AD994" s="2" t="s">
        <v>67</v>
      </c>
    </row>
    <row r="995" spans="1:30" x14ac:dyDescent="0.2">
      <c r="A995">
        <v>17</v>
      </c>
      <c r="B995" s="2" t="s">
        <v>575</v>
      </c>
      <c r="C995" s="2" t="s">
        <v>22</v>
      </c>
      <c r="D995" s="2" t="s">
        <v>23</v>
      </c>
      <c r="E995" s="6" t="s">
        <v>2767</v>
      </c>
      <c r="F995" s="2">
        <v>46</v>
      </c>
      <c r="G995" s="2">
        <v>51</v>
      </c>
      <c r="H995" s="3">
        <v>42476</v>
      </c>
      <c r="I995" s="3">
        <v>42486</v>
      </c>
      <c r="J995" s="7" t="s">
        <v>2536</v>
      </c>
      <c r="K995" s="17">
        <f>IF(J995="Januar",238.19,IF(J995="Februar",240.59,IF(J995="Mars",245.99,IF(J995="April",250.79,IF(J995="Mai",256.52,IF(J995="Juni",259.83,IF(J995="Juli",265.66,IF(J995="August",272.21,IF(J995="September",275.91,IF(J995="Oktober",281.13,IF(J995="November",284.38,IF(J995="Desember",287.34,0))))))))))))</f>
        <v>250.79</v>
      </c>
      <c r="L995" s="20">
        <f>$K$2/K995</f>
        <v>0.9497587623110969</v>
      </c>
      <c r="M995" s="2">
        <v>10</v>
      </c>
      <c r="N995" s="2">
        <v>2990000</v>
      </c>
      <c r="O995" s="2">
        <v>3150000</v>
      </c>
      <c r="P995" s="2">
        <f>O995-N995</f>
        <v>160000</v>
      </c>
      <c r="Q995" s="4">
        <f>P995/N995</f>
        <v>5.3511705685618728E-2</v>
      </c>
      <c r="R995" s="2">
        <v>19926</v>
      </c>
      <c r="S995" s="9">
        <f>(N995+R995)/F995</f>
        <v>65433.17391304348</v>
      </c>
      <c r="T995" s="2">
        <v>68911</v>
      </c>
      <c r="U995" s="5">
        <f>T995-S995</f>
        <v>3477.8260869565202</v>
      </c>
      <c r="V995" s="4">
        <f>U995/S995</f>
        <v>5.3150808358743674E-2</v>
      </c>
      <c r="W995" s="22">
        <f>S995*L995</f>
        <v>62145.730269738931</v>
      </c>
      <c r="X995" s="22">
        <f>T995*L995</f>
        <v>65448.826069620001</v>
      </c>
      <c r="Y995" s="22">
        <f>X995-W995</f>
        <v>3303.09579988107</v>
      </c>
      <c r="Z995" s="8">
        <f>Y995/W995</f>
        <v>5.3150808358743674E-2</v>
      </c>
      <c r="AA995" s="11">
        <v>1012</v>
      </c>
      <c r="AB995" s="2">
        <v>1980</v>
      </c>
      <c r="AC995" s="2">
        <f>2016-AB995</f>
        <v>36</v>
      </c>
      <c r="AD995" s="2" t="s">
        <v>37</v>
      </c>
    </row>
    <row r="996" spans="1:30" x14ac:dyDescent="0.2">
      <c r="A996">
        <v>17</v>
      </c>
      <c r="B996" s="6" t="s">
        <v>785</v>
      </c>
      <c r="C996" s="6" t="s">
        <v>22</v>
      </c>
      <c r="D996" s="6" t="s">
        <v>23</v>
      </c>
      <c r="E996" s="6" t="s">
        <v>2767</v>
      </c>
      <c r="F996" s="6">
        <v>51</v>
      </c>
      <c r="G996" s="6">
        <v>57</v>
      </c>
      <c r="H996" s="7">
        <v>42476</v>
      </c>
      <c r="I996" s="7">
        <v>42486</v>
      </c>
      <c r="J996" s="7" t="s">
        <v>2536</v>
      </c>
      <c r="K996" s="17">
        <f>IF(J996="Januar",238.19,IF(J996="Februar",240.59,IF(J996="Mars",245.99,IF(J996="April",250.79,IF(J996="Mai",256.52,IF(J996="Juni",259.83,IF(J996="Juli",265.66,IF(J996="August",272.21,IF(J996="September",275.91,IF(J996="Oktober",281.13,IF(J996="November",284.38,IF(J996="Desember",287.34,0))))))))))))</f>
        <v>250.79</v>
      </c>
      <c r="L996" s="20">
        <f>$K$2/K996</f>
        <v>0.9497587623110969</v>
      </c>
      <c r="M996" s="6">
        <v>10</v>
      </c>
      <c r="N996" s="6">
        <v>3290000</v>
      </c>
      <c r="O996" s="6">
        <v>3600000</v>
      </c>
      <c r="P996" s="6">
        <f>O996-N996</f>
        <v>310000</v>
      </c>
      <c r="Q996" s="8">
        <f>P996/N996</f>
        <v>9.4224924012158054E-2</v>
      </c>
      <c r="R996" s="6">
        <v>47313</v>
      </c>
      <c r="S996" s="9">
        <f>(N996+R996)/F996</f>
        <v>65437.509803921566</v>
      </c>
      <c r="T996" s="6">
        <v>71516</v>
      </c>
      <c r="U996" s="5">
        <f>T996-S996</f>
        <v>6078.4901960784337</v>
      </c>
      <c r="V996" s="4">
        <f>U996/S996</f>
        <v>9.2889998630634921E-2</v>
      </c>
      <c r="W996" s="22">
        <f>S996*L996</f>
        <v>62149.848320092817</v>
      </c>
      <c r="X996" s="22">
        <f>T996*L996</f>
        <v>67922.947645440407</v>
      </c>
      <c r="Y996" s="22">
        <f>X996-W996</f>
        <v>5773.0993253475899</v>
      </c>
      <c r="Z996" s="8">
        <f>Y996/W996</f>
        <v>9.2889998630634921E-2</v>
      </c>
      <c r="AA996" s="6">
        <v>876</v>
      </c>
      <c r="AB996" s="6">
        <v>1937</v>
      </c>
      <c r="AC996" s="6">
        <f>2016-AB996</f>
        <v>79</v>
      </c>
      <c r="AD996" s="6" t="s">
        <v>25</v>
      </c>
    </row>
    <row r="997" spans="1:30" x14ac:dyDescent="0.2">
      <c r="A997">
        <v>17</v>
      </c>
      <c r="B997" s="2" t="s">
        <v>780</v>
      </c>
      <c r="C997" s="2" t="s">
        <v>22</v>
      </c>
      <c r="D997" s="2" t="s">
        <v>23</v>
      </c>
      <c r="E997" s="6" t="s">
        <v>2767</v>
      </c>
      <c r="F997" s="2">
        <v>51</v>
      </c>
      <c r="G997" s="2">
        <v>56</v>
      </c>
      <c r="H997" s="3">
        <v>42476</v>
      </c>
      <c r="I997" s="3">
        <v>42486</v>
      </c>
      <c r="J997" s="3" t="s">
        <v>2536</v>
      </c>
      <c r="K997" s="17">
        <f>IF(J997="Januar",238.19,IF(J997="Februar",240.59,IF(J997="Mars",245.99,IF(J997="April",250.79,IF(J997="Mai",256.52,IF(J997="Juni",259.83,IF(J997="Juli",265.66,IF(J997="August",272.21,IF(J997="September",275.91,IF(J997="Oktober",281.13,IF(J997="November",284.38,IF(J997="Desember",287.34,0))))))))))))</f>
        <v>250.79</v>
      </c>
      <c r="L997" s="20">
        <f>$K$2/K997</f>
        <v>0.9497587623110969</v>
      </c>
      <c r="M997" s="2">
        <v>10</v>
      </c>
      <c r="N997" s="2">
        <v>3200000</v>
      </c>
      <c r="O997" s="2">
        <v>3650000</v>
      </c>
      <c r="P997" s="2">
        <f>O997-N997</f>
        <v>450000</v>
      </c>
      <c r="Q997" s="4">
        <f>P997/N997</f>
        <v>0.140625</v>
      </c>
      <c r="R997" s="2">
        <v>83172</v>
      </c>
      <c r="S997" s="9">
        <f>(N997+R997)/F997</f>
        <v>64375.921568627447</v>
      </c>
      <c r="T997" s="2">
        <v>73199</v>
      </c>
      <c r="U997" s="5">
        <f>T997-S997</f>
        <v>8823.0784313725526</v>
      </c>
      <c r="V997" s="4">
        <f>U997/S997</f>
        <v>0.13705556699435795</v>
      </c>
      <c r="W997" s="22">
        <f>S997*L997</f>
        <v>61141.595591655852</v>
      </c>
      <c r="X997" s="22">
        <f>T997*L997</f>
        <v>69521.391642409988</v>
      </c>
      <c r="Y997" s="22">
        <f>X997-W997</f>
        <v>8379.7960507541356</v>
      </c>
      <c r="Z997" s="8">
        <f>Y997/W997</f>
        <v>0.13705556699435806</v>
      </c>
      <c r="AA997" s="2">
        <v>494</v>
      </c>
      <c r="AB997" s="2">
        <v>1896</v>
      </c>
      <c r="AC997" s="2">
        <f>2016-AB997</f>
        <v>120</v>
      </c>
      <c r="AD997" s="2" t="s">
        <v>209</v>
      </c>
    </row>
    <row r="998" spans="1:30" x14ac:dyDescent="0.2">
      <c r="A998">
        <v>17</v>
      </c>
      <c r="B998" s="6" t="s">
        <v>261</v>
      </c>
      <c r="C998" s="6" t="s">
        <v>22</v>
      </c>
      <c r="D998" s="6" t="s">
        <v>23</v>
      </c>
      <c r="E998" s="6" t="s">
        <v>2767</v>
      </c>
      <c r="F998" s="6">
        <v>55</v>
      </c>
      <c r="G998" s="6">
        <v>60</v>
      </c>
      <c r="H998" s="7">
        <v>42476</v>
      </c>
      <c r="I998" s="7">
        <v>42486</v>
      </c>
      <c r="J998" s="3" t="s">
        <v>2536</v>
      </c>
      <c r="K998" s="17">
        <f>IF(J998="Januar",238.19,IF(J998="Februar",240.59,IF(J998="Mars",245.99,IF(J998="April",250.79,IF(J998="Mai",256.52,IF(J998="Juni",259.83,IF(J998="Juli",265.66,IF(J998="August",272.21,IF(J998="September",275.91,IF(J998="Oktober",281.13,IF(J998="November",284.38,IF(J998="Desember",287.34,0))))))))))))</f>
        <v>250.79</v>
      </c>
      <c r="L998" s="20">
        <f>$K$2/K998</f>
        <v>0.9497587623110969</v>
      </c>
      <c r="M998" s="6">
        <v>10</v>
      </c>
      <c r="N998" s="6">
        <v>3490000</v>
      </c>
      <c r="O998" s="6">
        <v>3840000</v>
      </c>
      <c r="P998" s="6">
        <f>O998-N998</f>
        <v>350000</v>
      </c>
      <c r="Q998" s="8">
        <f>P998/N998</f>
        <v>0.10028653295128939</v>
      </c>
      <c r="R998" s="6"/>
      <c r="S998" s="9">
        <f>(N998+R998)/F998</f>
        <v>63454.545454545456</v>
      </c>
      <c r="T998" s="6">
        <v>69818</v>
      </c>
      <c r="U998" s="5">
        <f>T998-S998</f>
        <v>6363.4545454545441</v>
      </c>
      <c r="V998" s="4">
        <f>U998/S998</f>
        <v>0.10028366762177648</v>
      </c>
      <c r="W998" s="22">
        <f>S998*L998</f>
        <v>60266.51055392233</v>
      </c>
      <c r="X998" s="22">
        <f>T998*L998</f>
        <v>66310.25726703617</v>
      </c>
      <c r="Y998" s="22">
        <f>X998-W998</f>
        <v>6043.7467131138401</v>
      </c>
      <c r="Z998" s="8">
        <f>Y998/W998</f>
        <v>0.10028366762177662</v>
      </c>
      <c r="AA998" s="6">
        <v>570</v>
      </c>
      <c r="AB998" s="6">
        <v>1901</v>
      </c>
      <c r="AC998" s="6">
        <f>2016-AB998</f>
        <v>115</v>
      </c>
      <c r="AD998" s="6" t="s">
        <v>108</v>
      </c>
    </row>
    <row r="999" spans="1:30" x14ac:dyDescent="0.2">
      <c r="A999">
        <v>17</v>
      </c>
      <c r="B999" s="2" t="s">
        <v>962</v>
      </c>
      <c r="C999" s="2" t="s">
        <v>22</v>
      </c>
      <c r="D999" s="2" t="s">
        <v>23</v>
      </c>
      <c r="E999" s="6" t="s">
        <v>2767</v>
      </c>
      <c r="F999" s="2">
        <v>55</v>
      </c>
      <c r="G999" s="2"/>
      <c r="H999" s="3">
        <v>42476</v>
      </c>
      <c r="I999" s="3">
        <v>42486</v>
      </c>
      <c r="J999" s="7" t="s">
        <v>2536</v>
      </c>
      <c r="K999" s="17">
        <f>IF(J999="Januar",238.19,IF(J999="Februar",240.59,IF(J999="Mars",245.99,IF(J999="April",250.79,IF(J999="Mai",256.52,IF(J999="Juni",259.83,IF(J999="Juli",265.66,IF(J999="August",272.21,IF(J999="September",275.91,IF(J999="Oktober",281.13,IF(J999="November",284.38,IF(J999="Desember",287.34,0))))))))))))</f>
        <v>250.79</v>
      </c>
      <c r="L999" s="20">
        <f>$K$2/K999</f>
        <v>0.9497587623110969</v>
      </c>
      <c r="M999" s="2">
        <v>10</v>
      </c>
      <c r="N999" s="2">
        <v>3950000</v>
      </c>
      <c r="O999" s="2">
        <v>4375000</v>
      </c>
      <c r="P999" s="2">
        <f>O999-N999</f>
        <v>425000</v>
      </c>
      <c r="Q999" s="4">
        <f>P999/N999</f>
        <v>0.10759493670886076</v>
      </c>
      <c r="R999" s="2"/>
      <c r="S999" s="9">
        <f>(N999+R999)/F999</f>
        <v>71818.181818181823</v>
      </c>
      <c r="T999" s="2">
        <v>79545</v>
      </c>
      <c r="U999" s="5">
        <f>T999-S999</f>
        <v>7726.8181818181765</v>
      </c>
      <c r="V999" s="4">
        <f>U999/S999</f>
        <v>0.10758860759493663</v>
      </c>
      <c r="W999" s="22">
        <f>S999*L999</f>
        <v>68209.947475069697</v>
      </c>
      <c r="X999" s="22">
        <f>T999*L999</f>
        <v>75548.560748036209</v>
      </c>
      <c r="Y999" s="22">
        <f>X999-W999</f>
        <v>7338.6132729665114</v>
      </c>
      <c r="Z999" s="8">
        <f>Y999/W999</f>
        <v>0.10758860759493662</v>
      </c>
      <c r="AA999" s="11">
        <v>16731</v>
      </c>
      <c r="AB999" s="2">
        <v>2010</v>
      </c>
      <c r="AC999" s="2">
        <f>2016-AB999</f>
        <v>6</v>
      </c>
      <c r="AD999" s="2" t="s">
        <v>963</v>
      </c>
    </row>
    <row r="1000" spans="1:30" x14ac:dyDescent="0.2">
      <c r="A1000">
        <v>17</v>
      </c>
      <c r="B1000" s="2" t="s">
        <v>1151</v>
      </c>
      <c r="C1000" s="2" t="s">
        <v>22</v>
      </c>
      <c r="D1000" s="2" t="s">
        <v>23</v>
      </c>
      <c r="E1000" s="6" t="s">
        <v>2767</v>
      </c>
      <c r="F1000" s="2">
        <v>60</v>
      </c>
      <c r="G1000" s="2">
        <v>67</v>
      </c>
      <c r="H1000" s="3">
        <v>42476</v>
      </c>
      <c r="I1000" s="3">
        <v>42486</v>
      </c>
      <c r="J1000" s="7" t="s">
        <v>2536</v>
      </c>
      <c r="K1000" s="17">
        <f>IF(J1000="Januar",238.19,IF(J1000="Februar",240.59,IF(J1000="Mars",245.99,IF(J1000="April",250.79,IF(J1000="Mai",256.52,IF(J1000="Juni",259.83,IF(J1000="Juli",265.66,IF(J1000="August",272.21,IF(J1000="September",275.91,IF(J1000="Oktober",281.13,IF(J1000="November",284.38,IF(J1000="Desember",287.34,0))))))))))))</f>
        <v>250.79</v>
      </c>
      <c r="L1000" s="20">
        <f>$K$2/K1000</f>
        <v>0.9497587623110969</v>
      </c>
      <c r="M1000" s="2">
        <v>10</v>
      </c>
      <c r="N1000" s="2">
        <v>3900000</v>
      </c>
      <c r="O1000" s="2">
        <v>4350000</v>
      </c>
      <c r="P1000" s="2">
        <f>O1000-N1000</f>
        <v>450000</v>
      </c>
      <c r="Q1000" s="4">
        <f>P1000/N1000</f>
        <v>0.11538461538461539</v>
      </c>
      <c r="R1000" s="2"/>
      <c r="S1000" s="9">
        <f>(N1000+R1000)/F1000</f>
        <v>65000</v>
      </c>
      <c r="T1000" s="2">
        <v>72500</v>
      </c>
      <c r="U1000" s="5">
        <f>T1000-S1000</f>
        <v>7500</v>
      </c>
      <c r="V1000" s="4">
        <f>U1000/S1000</f>
        <v>0.11538461538461539</v>
      </c>
      <c r="W1000" s="22">
        <f>S1000*L1000</f>
        <v>61734.319550221298</v>
      </c>
      <c r="X1000" s="22">
        <f>T1000*L1000</f>
        <v>68857.51026755452</v>
      </c>
      <c r="Y1000" s="22">
        <f>X1000-W1000</f>
        <v>7123.190717333222</v>
      </c>
      <c r="Z1000" s="8">
        <f>Y1000/W1000</f>
        <v>0.11538461538461531</v>
      </c>
      <c r="AA1000" s="2">
        <v>384</v>
      </c>
      <c r="AB1000" s="2">
        <v>1900</v>
      </c>
      <c r="AC1000" s="2">
        <f>2016-AB1000</f>
        <v>116</v>
      </c>
      <c r="AD1000" s="2" t="s">
        <v>58</v>
      </c>
    </row>
    <row r="1001" spans="1:30" x14ac:dyDescent="0.2">
      <c r="A1001">
        <v>17</v>
      </c>
      <c r="B1001" s="2" t="s">
        <v>1186</v>
      </c>
      <c r="C1001" s="2" t="s">
        <v>22</v>
      </c>
      <c r="D1001" s="2" t="s">
        <v>23</v>
      </c>
      <c r="E1001" s="6" t="s">
        <v>2767</v>
      </c>
      <c r="F1001" s="2">
        <v>61</v>
      </c>
      <c r="G1001" s="2">
        <v>66</v>
      </c>
      <c r="H1001" s="3">
        <v>42476</v>
      </c>
      <c r="I1001" s="3">
        <v>42486</v>
      </c>
      <c r="J1001" s="3" t="s">
        <v>2536</v>
      </c>
      <c r="K1001" s="17">
        <f>IF(J1001="Januar",238.19,IF(J1001="Februar",240.59,IF(J1001="Mars",245.99,IF(J1001="April",250.79,IF(J1001="Mai",256.52,IF(J1001="Juni",259.83,IF(J1001="Juli",265.66,IF(J1001="August",272.21,IF(J1001="September",275.91,IF(J1001="Oktober",281.13,IF(J1001="November",284.38,IF(J1001="Desember",287.34,0))))))))))))</f>
        <v>250.79</v>
      </c>
      <c r="L1001" s="20">
        <f>$K$2/K1001</f>
        <v>0.9497587623110969</v>
      </c>
      <c r="M1001" s="2">
        <v>10</v>
      </c>
      <c r="N1001" s="2">
        <v>3700000</v>
      </c>
      <c r="O1001" s="2">
        <v>4150000</v>
      </c>
      <c r="P1001" s="2">
        <f>O1001-N1001</f>
        <v>450000</v>
      </c>
      <c r="Q1001" s="4">
        <f>P1001/N1001</f>
        <v>0.12162162162162163</v>
      </c>
      <c r="R1001" s="2">
        <v>90370</v>
      </c>
      <c r="S1001" s="9">
        <f>(N1001+R1001)/F1001</f>
        <v>62137.2131147541</v>
      </c>
      <c r="T1001" s="2">
        <v>69514</v>
      </c>
      <c r="U1001" s="5">
        <f>T1001-S1001</f>
        <v>7376.7868852458996</v>
      </c>
      <c r="V1001" s="4">
        <f>U1001/S1001</f>
        <v>0.11871769774454732</v>
      </c>
      <c r="W1001" s="22">
        <f>S1001*L1001</f>
        <v>59015.36262132971</v>
      </c>
      <c r="X1001" s="22">
        <f>T1001*L1001</f>
        <v>66021.530603293591</v>
      </c>
      <c r="Y1001" s="22">
        <f>X1001-W1001</f>
        <v>7006.1679819638812</v>
      </c>
      <c r="Z1001" s="8">
        <f>Y1001/W1001</f>
        <v>0.11871769774454741</v>
      </c>
      <c r="AA1001" s="11">
        <v>1049</v>
      </c>
      <c r="AB1001" s="2">
        <v>1902</v>
      </c>
      <c r="AC1001" s="2">
        <f>2016-AB1001</f>
        <v>114</v>
      </c>
      <c r="AD1001" s="2" t="s">
        <v>44</v>
      </c>
    </row>
    <row r="1002" spans="1:30" x14ac:dyDescent="0.2">
      <c r="A1002">
        <v>17</v>
      </c>
      <c r="B1002" s="2" t="s">
        <v>1278</v>
      </c>
      <c r="C1002" s="2" t="s">
        <v>22</v>
      </c>
      <c r="D1002" s="2" t="s">
        <v>23</v>
      </c>
      <c r="E1002" s="6" t="s">
        <v>2767</v>
      </c>
      <c r="F1002" s="2">
        <v>64</v>
      </c>
      <c r="G1002" s="2">
        <v>74</v>
      </c>
      <c r="H1002" s="3">
        <v>42476</v>
      </c>
      <c r="I1002" s="3">
        <v>42486</v>
      </c>
      <c r="J1002" s="7" t="s">
        <v>2536</v>
      </c>
      <c r="K1002" s="17">
        <f>IF(J1002="Januar",238.19,IF(J1002="Februar",240.59,IF(J1002="Mars",245.99,IF(J1002="April",250.79,IF(J1002="Mai",256.52,IF(J1002="Juni",259.83,IF(J1002="Juli",265.66,IF(J1002="August",272.21,IF(J1002="September",275.91,IF(J1002="Oktober",281.13,IF(J1002="November",284.38,IF(J1002="Desember",287.34,0))))))))))))</f>
        <v>250.79</v>
      </c>
      <c r="L1002" s="20">
        <f>$K$2/K1002</f>
        <v>0.9497587623110969</v>
      </c>
      <c r="M1002" s="2">
        <v>10</v>
      </c>
      <c r="N1002" s="2">
        <v>5790000</v>
      </c>
      <c r="O1002" s="2">
        <v>6900000</v>
      </c>
      <c r="P1002" s="2">
        <f>O1002-N1002</f>
        <v>1110000</v>
      </c>
      <c r="Q1002" s="4">
        <f>P1002/N1002</f>
        <v>0.19170984455958548</v>
      </c>
      <c r="R1002" s="2">
        <v>2744</v>
      </c>
      <c r="S1002" s="9">
        <f>(N1002+R1002)/F1002</f>
        <v>90511.625</v>
      </c>
      <c r="T1002" s="2">
        <v>107855</v>
      </c>
      <c r="U1002" s="5">
        <f>T1002-S1002</f>
        <v>17343.375</v>
      </c>
      <c r="V1002" s="4">
        <f>U1002/S1002</f>
        <v>0.19161488924765188</v>
      </c>
      <c r="W1002" s="22">
        <f>S1002*L1002</f>
        <v>85964.208934766139</v>
      </c>
      <c r="X1002" s="22">
        <f>T1002*L1002</f>
        <v>102436.23130906335</v>
      </c>
      <c r="Y1002" s="22">
        <f>X1002-W1002</f>
        <v>16472.022374297216</v>
      </c>
      <c r="Z1002" s="8">
        <f>Y1002/W1002</f>
        <v>0.19161488924765183</v>
      </c>
      <c r="AA1002" s="11">
        <v>4733</v>
      </c>
      <c r="AB1002" s="2">
        <v>2009</v>
      </c>
      <c r="AC1002" s="2">
        <f>2016-AB1002</f>
        <v>7</v>
      </c>
      <c r="AD1002" s="2" t="s">
        <v>103</v>
      </c>
    </row>
    <row r="1003" spans="1:30" x14ac:dyDescent="0.2">
      <c r="A1003">
        <v>17</v>
      </c>
      <c r="B1003" s="2" t="s">
        <v>839</v>
      </c>
      <c r="C1003" s="2" t="s">
        <v>22</v>
      </c>
      <c r="D1003" s="2" t="s">
        <v>23</v>
      </c>
      <c r="E1003" s="6" t="s">
        <v>2767</v>
      </c>
      <c r="F1003" s="2">
        <v>66</v>
      </c>
      <c r="G1003" s="2">
        <v>73</v>
      </c>
      <c r="H1003" s="3">
        <v>42476</v>
      </c>
      <c r="I1003" s="3">
        <v>42486</v>
      </c>
      <c r="J1003" s="7" t="s">
        <v>2536</v>
      </c>
      <c r="K1003" s="17">
        <f>IF(J1003="Januar",238.19,IF(J1003="Februar",240.59,IF(J1003="Mars",245.99,IF(J1003="April",250.79,IF(J1003="Mai",256.52,IF(J1003="Juni",259.83,IF(J1003="Juli",265.66,IF(J1003="August",272.21,IF(J1003="September",275.91,IF(J1003="Oktober",281.13,IF(J1003="November",284.38,IF(J1003="Desember",287.34,0))))))))))))</f>
        <v>250.79</v>
      </c>
      <c r="L1003" s="20">
        <f>$K$2/K1003</f>
        <v>0.9497587623110969</v>
      </c>
      <c r="M1003" s="2">
        <v>10</v>
      </c>
      <c r="N1003" s="2">
        <v>4750000</v>
      </c>
      <c r="O1003" s="2">
        <v>5585000</v>
      </c>
      <c r="P1003" s="2">
        <f>O1003-N1003</f>
        <v>835000</v>
      </c>
      <c r="Q1003" s="4">
        <f>P1003/N1003</f>
        <v>0.17578947368421052</v>
      </c>
      <c r="R1003" s="2"/>
      <c r="S1003" s="9">
        <f>(N1003+R1003)/F1003</f>
        <v>71969.696969696975</v>
      </c>
      <c r="T1003" s="2">
        <v>84621</v>
      </c>
      <c r="U1003" s="5">
        <f>T1003-S1003</f>
        <v>12651.303030303025</v>
      </c>
      <c r="V1003" s="4">
        <f>U1003/S1003</f>
        <v>0.17578652631578939</v>
      </c>
      <c r="W1003" s="22">
        <f>S1003*L1003</f>
        <v>68353.850317844102</v>
      </c>
      <c r="X1003" s="22">
        <f>T1003*L1003</f>
        <v>80369.536225527336</v>
      </c>
      <c r="Y1003" s="22">
        <f>X1003-W1003</f>
        <v>12015.685907683233</v>
      </c>
      <c r="Z1003" s="8">
        <f>Y1003/W1003</f>
        <v>0.17578652631578942</v>
      </c>
      <c r="AA1003" s="11">
        <v>6339</v>
      </c>
      <c r="AB1003" s="2">
        <v>2012</v>
      </c>
      <c r="AC1003" s="2">
        <f>2016-AB1003</f>
        <v>4</v>
      </c>
      <c r="AD1003" s="2" t="s">
        <v>37</v>
      </c>
    </row>
    <row r="1004" spans="1:30" x14ac:dyDescent="0.2">
      <c r="A1004">
        <v>17</v>
      </c>
      <c r="B1004" s="2" t="s">
        <v>1544</v>
      </c>
      <c r="C1004" s="2" t="s">
        <v>22</v>
      </c>
      <c r="D1004" s="2" t="s">
        <v>23</v>
      </c>
      <c r="E1004" s="6" t="s">
        <v>2767</v>
      </c>
      <c r="F1004" s="2">
        <v>71</v>
      </c>
      <c r="G1004" s="2">
        <v>80</v>
      </c>
      <c r="H1004" s="3">
        <v>42476</v>
      </c>
      <c r="I1004" s="3">
        <v>42486</v>
      </c>
      <c r="J1004" s="3" t="s">
        <v>2536</v>
      </c>
      <c r="K1004" s="17">
        <f>IF(J1004="Januar",238.19,IF(J1004="Februar",240.59,IF(J1004="Mars",245.99,IF(J1004="April",250.79,IF(J1004="Mai",256.52,IF(J1004="Juni",259.83,IF(J1004="Juli",265.66,IF(J1004="August",272.21,IF(J1004="September",275.91,IF(J1004="Oktober",281.13,IF(J1004="November",284.38,IF(J1004="Desember",287.34,0))))))))))))</f>
        <v>250.79</v>
      </c>
      <c r="L1004" s="20">
        <f>$K$2/K1004</f>
        <v>0.9497587623110969</v>
      </c>
      <c r="M1004" s="2">
        <v>10</v>
      </c>
      <c r="N1004" s="2">
        <v>3800000</v>
      </c>
      <c r="O1004" s="2">
        <v>4325000</v>
      </c>
      <c r="P1004" s="2">
        <f>O1004-N1004</f>
        <v>525000</v>
      </c>
      <c r="Q1004" s="4">
        <f>P1004/N1004</f>
        <v>0.13815789473684212</v>
      </c>
      <c r="R1004" s="2"/>
      <c r="S1004" s="9">
        <f>(N1004+R1004)/F1004</f>
        <v>53521.126760563384</v>
      </c>
      <c r="T1004" s="2">
        <v>60915</v>
      </c>
      <c r="U1004" s="5">
        <f>T1004-S1004</f>
        <v>7393.8732394366161</v>
      </c>
      <c r="V1004" s="4">
        <f>U1004/S1004</f>
        <v>0.13814868421052623</v>
      </c>
      <c r="W1004" s="22">
        <f>S1004*L1004</f>
        <v>50832.159109608008</v>
      </c>
      <c r="X1004" s="22">
        <f>T1004*L1004</f>
        <v>57854.555006180468</v>
      </c>
      <c r="Y1004" s="22">
        <f>X1004-W1004</f>
        <v>7022.3958965724596</v>
      </c>
      <c r="Z1004" s="8">
        <f>Y1004/W1004</f>
        <v>0.1381486842105262</v>
      </c>
      <c r="AA1004" s="2">
        <v>541</v>
      </c>
      <c r="AB1004" s="2">
        <v>1984</v>
      </c>
      <c r="AC1004" s="2">
        <f>2016-AB1004</f>
        <v>32</v>
      </c>
      <c r="AD1004" s="2" t="s">
        <v>244</v>
      </c>
    </row>
    <row r="1005" spans="1:30" x14ac:dyDescent="0.2">
      <c r="A1005">
        <v>17</v>
      </c>
      <c r="B1005" s="2" t="s">
        <v>1585</v>
      </c>
      <c r="C1005" s="2" t="s">
        <v>22</v>
      </c>
      <c r="D1005" s="2" t="s">
        <v>23</v>
      </c>
      <c r="E1005" s="6" t="s">
        <v>2767</v>
      </c>
      <c r="F1005" s="2">
        <v>72</v>
      </c>
      <c r="G1005" s="2">
        <v>80</v>
      </c>
      <c r="H1005" s="3">
        <v>42476</v>
      </c>
      <c r="I1005" s="3">
        <v>42486</v>
      </c>
      <c r="J1005" s="3" t="s">
        <v>2536</v>
      </c>
      <c r="K1005" s="17">
        <f>IF(J1005="Januar",238.19,IF(J1005="Februar",240.59,IF(J1005="Mars",245.99,IF(J1005="April",250.79,IF(J1005="Mai",256.52,IF(J1005="Juni",259.83,IF(J1005="Juli",265.66,IF(J1005="August",272.21,IF(J1005="September",275.91,IF(J1005="Oktober",281.13,IF(J1005="November",284.38,IF(J1005="Desember",287.34,0))))))))))))</f>
        <v>250.79</v>
      </c>
      <c r="L1005" s="20">
        <f>$K$2/K1005</f>
        <v>0.9497587623110969</v>
      </c>
      <c r="M1005" s="2">
        <v>10</v>
      </c>
      <c r="N1005" s="2">
        <v>4000000</v>
      </c>
      <c r="O1005" s="2">
        <v>4600000</v>
      </c>
      <c r="P1005" s="2">
        <f>O1005-N1005</f>
        <v>600000</v>
      </c>
      <c r="Q1005" s="4">
        <f>P1005/N1005</f>
        <v>0.15</v>
      </c>
      <c r="R1005" s="2"/>
      <c r="S1005" s="9">
        <f>(N1005+R1005)/F1005</f>
        <v>55555.555555555555</v>
      </c>
      <c r="T1005" s="2">
        <v>63889</v>
      </c>
      <c r="U1005" s="5">
        <f>T1005-S1005</f>
        <v>8333.4444444444453</v>
      </c>
      <c r="V1005" s="4">
        <f>U1005/S1005</f>
        <v>0.15000200000000002</v>
      </c>
      <c r="W1005" s="22">
        <f>S1005*L1005</f>
        <v>52764.375683949824</v>
      </c>
      <c r="X1005" s="22">
        <f>T1005*L1005</f>
        <v>60679.137565293669</v>
      </c>
      <c r="Y1005" s="22">
        <f>X1005-W1005</f>
        <v>7914.7618813438457</v>
      </c>
      <c r="Z1005" s="8">
        <f>Y1005/W1005</f>
        <v>0.15000200000000008</v>
      </c>
      <c r="AA1005" s="11">
        <v>9083</v>
      </c>
      <c r="AB1005" s="2">
        <v>2007</v>
      </c>
      <c r="AC1005" s="2">
        <f>2016-AB1005</f>
        <v>9</v>
      </c>
      <c r="AD1005" s="2" t="s">
        <v>130</v>
      </c>
    </row>
    <row r="1006" spans="1:30" x14ac:dyDescent="0.2">
      <c r="A1006">
        <v>17</v>
      </c>
      <c r="B1006" s="2" t="s">
        <v>1586</v>
      </c>
      <c r="C1006" s="2" t="s">
        <v>22</v>
      </c>
      <c r="D1006" s="2" t="s">
        <v>23</v>
      </c>
      <c r="E1006" s="6" t="s">
        <v>2767</v>
      </c>
      <c r="F1006" s="2">
        <v>72</v>
      </c>
      <c r="G1006" s="2">
        <v>81</v>
      </c>
      <c r="H1006" s="3">
        <v>42476</v>
      </c>
      <c r="I1006" s="3">
        <v>42486</v>
      </c>
      <c r="J1006" s="7" t="s">
        <v>2536</v>
      </c>
      <c r="K1006" s="17">
        <f>IF(J1006="Januar",238.19,IF(J1006="Februar",240.59,IF(J1006="Mars",245.99,IF(J1006="April",250.79,IF(J1006="Mai",256.52,IF(J1006="Juni",259.83,IF(J1006="Juli",265.66,IF(J1006="August",272.21,IF(J1006="September",275.91,IF(J1006="Oktober",281.13,IF(J1006="November",284.38,IF(J1006="Desember",287.34,0))))))))))))</f>
        <v>250.79</v>
      </c>
      <c r="L1006" s="20">
        <f>$K$2/K1006</f>
        <v>0.9497587623110969</v>
      </c>
      <c r="M1006" s="2">
        <v>10</v>
      </c>
      <c r="N1006" s="2">
        <v>2990000</v>
      </c>
      <c r="O1006" s="2">
        <v>3380000</v>
      </c>
      <c r="P1006" s="2">
        <f>O1006-N1006</f>
        <v>390000</v>
      </c>
      <c r="Q1006" s="4">
        <f>P1006/N1006</f>
        <v>0.13043478260869565</v>
      </c>
      <c r="R1006" s="2"/>
      <c r="S1006" s="9">
        <f>(N1006+R1006)/F1006</f>
        <v>41527.777777777781</v>
      </c>
      <c r="T1006" s="2">
        <v>46944</v>
      </c>
      <c r="U1006" s="5">
        <f>T1006-S1006</f>
        <v>5416.222222222219</v>
      </c>
      <c r="V1006" s="4">
        <f>U1006/S1006</f>
        <v>0.13042408026755845</v>
      </c>
      <c r="W1006" s="22">
        <f>S1006*L1006</f>
        <v>39441.370823752499</v>
      </c>
      <c r="X1006" s="22">
        <f>T1006*L1006</f>
        <v>44585.475337932134</v>
      </c>
      <c r="Y1006" s="22">
        <f>X1006-W1006</f>
        <v>5144.1045141796349</v>
      </c>
      <c r="Z1006" s="8">
        <f>Y1006/W1006</f>
        <v>0.13042408026755847</v>
      </c>
      <c r="AA1006" s="2"/>
      <c r="AB1006" s="2">
        <v>1975</v>
      </c>
      <c r="AC1006" s="2">
        <f>2016-AB1006</f>
        <v>41</v>
      </c>
      <c r="AD1006" s="2" t="s">
        <v>46</v>
      </c>
    </row>
    <row r="1007" spans="1:30" x14ac:dyDescent="0.2">
      <c r="A1007">
        <v>17</v>
      </c>
      <c r="B1007" s="2" t="s">
        <v>1366</v>
      </c>
      <c r="C1007" s="2" t="s">
        <v>22</v>
      </c>
      <c r="D1007" s="2" t="s">
        <v>23</v>
      </c>
      <c r="E1007" s="6" t="s">
        <v>2767</v>
      </c>
      <c r="F1007" s="2">
        <v>75</v>
      </c>
      <c r="G1007" s="2">
        <v>84</v>
      </c>
      <c r="H1007" s="3">
        <v>42476</v>
      </c>
      <c r="I1007" s="3">
        <v>42486</v>
      </c>
      <c r="J1007" s="7" t="s">
        <v>2536</v>
      </c>
      <c r="K1007" s="17">
        <f>IF(J1007="Januar",238.19,IF(J1007="Februar",240.59,IF(J1007="Mars",245.99,IF(J1007="April",250.79,IF(J1007="Mai",256.52,IF(J1007="Juni",259.83,IF(J1007="Juli",265.66,IF(J1007="August",272.21,IF(J1007="September",275.91,IF(J1007="Oktober",281.13,IF(J1007="November",284.38,IF(J1007="Desember",287.34,0))))))))))))</f>
        <v>250.79</v>
      </c>
      <c r="L1007" s="20">
        <f>$K$2/K1007</f>
        <v>0.9497587623110969</v>
      </c>
      <c r="M1007" s="2">
        <v>10</v>
      </c>
      <c r="N1007" s="2">
        <v>4400000</v>
      </c>
      <c r="O1007" s="2">
        <v>4550000</v>
      </c>
      <c r="P1007" s="2">
        <f>O1007-N1007</f>
        <v>150000</v>
      </c>
      <c r="Q1007" s="4">
        <f>P1007/N1007</f>
        <v>3.4090909090909088E-2</v>
      </c>
      <c r="R1007" s="2"/>
      <c r="S1007" s="9">
        <f>(N1007+R1007)/F1007</f>
        <v>58666.666666666664</v>
      </c>
      <c r="T1007" s="2">
        <v>60667</v>
      </c>
      <c r="U1007" s="5">
        <f>T1007-S1007</f>
        <v>2000.3333333333358</v>
      </c>
      <c r="V1007" s="4">
        <f>U1007/S1007</f>
        <v>3.4096590909090951E-2</v>
      </c>
      <c r="W1007" s="22">
        <f>S1007*L1007</f>
        <v>55719.180722251018</v>
      </c>
      <c r="X1007" s="22">
        <f>T1007*L1007</f>
        <v>57619.014833127316</v>
      </c>
      <c r="Y1007" s="22">
        <f>X1007-W1007</f>
        <v>1899.8341108762979</v>
      </c>
      <c r="Z1007" s="8">
        <f>Y1007/W1007</f>
        <v>3.4096590909090917E-2</v>
      </c>
      <c r="AA1007" s="2">
        <v>26</v>
      </c>
      <c r="AB1007" s="2">
        <v>2012</v>
      </c>
      <c r="AC1007" s="2">
        <f>2016-AB1007</f>
        <v>4</v>
      </c>
      <c r="AD1007" s="2" t="s">
        <v>148</v>
      </c>
    </row>
    <row r="1008" spans="1:30" x14ac:dyDescent="0.2">
      <c r="A1008">
        <v>17</v>
      </c>
      <c r="B1008" s="2" t="s">
        <v>1685</v>
      </c>
      <c r="C1008" s="2" t="s">
        <v>22</v>
      </c>
      <c r="D1008" s="2" t="s">
        <v>23</v>
      </c>
      <c r="E1008" s="6" t="s">
        <v>2767</v>
      </c>
      <c r="F1008" s="2">
        <v>75</v>
      </c>
      <c r="G1008" s="2">
        <v>82</v>
      </c>
      <c r="H1008" s="3">
        <v>42476</v>
      </c>
      <c r="I1008" s="3">
        <v>42486</v>
      </c>
      <c r="J1008" s="3" t="s">
        <v>2536</v>
      </c>
      <c r="K1008" s="17">
        <f>IF(J1008="Januar",238.19,IF(J1008="Februar",240.59,IF(J1008="Mars",245.99,IF(J1008="April",250.79,IF(J1008="Mai",256.52,IF(J1008="Juni",259.83,IF(J1008="Juli",265.66,IF(J1008="August",272.21,IF(J1008="September",275.91,IF(J1008="Oktober",281.13,IF(J1008="November",284.38,IF(J1008="Desember",287.34,0))))))))))))</f>
        <v>250.79</v>
      </c>
      <c r="L1008" s="20">
        <f>$K$2/K1008</f>
        <v>0.9497587623110969</v>
      </c>
      <c r="M1008" s="2">
        <v>10</v>
      </c>
      <c r="N1008" s="2">
        <v>4500000</v>
      </c>
      <c r="O1008" s="2">
        <v>5000000</v>
      </c>
      <c r="P1008" s="2">
        <f>O1008-N1008</f>
        <v>500000</v>
      </c>
      <c r="Q1008" s="4">
        <f>P1008/N1008</f>
        <v>0.1111111111111111</v>
      </c>
      <c r="R1008" s="2"/>
      <c r="S1008" s="9">
        <f>(N1008+R1008)/F1008</f>
        <v>60000</v>
      </c>
      <c r="T1008" s="2">
        <v>66667</v>
      </c>
      <c r="U1008" s="5">
        <f>T1008-S1008</f>
        <v>6667</v>
      </c>
      <c r="V1008" s="4">
        <f>U1008/S1008</f>
        <v>0.11111666666666667</v>
      </c>
      <c r="W1008" s="22">
        <f>S1008*L1008</f>
        <v>56985.525738665812</v>
      </c>
      <c r="X1008" s="22">
        <f>T1008*L1008</f>
        <v>63317.567406993898</v>
      </c>
      <c r="Y1008" s="22">
        <f>X1008-W1008</f>
        <v>6332.0416683280855</v>
      </c>
      <c r="Z1008" s="8">
        <f>Y1008/W1008</f>
        <v>0.11111666666666671</v>
      </c>
      <c r="AA1008" s="11">
        <v>1462</v>
      </c>
      <c r="AB1008" s="2">
        <v>2014</v>
      </c>
      <c r="AC1008" s="2">
        <f>2016-AB1008</f>
        <v>2</v>
      </c>
      <c r="AD1008" s="2" t="s">
        <v>148</v>
      </c>
    </row>
    <row r="1009" spans="1:30" x14ac:dyDescent="0.2">
      <c r="A1009">
        <v>17</v>
      </c>
      <c r="B1009" s="6" t="s">
        <v>879</v>
      </c>
      <c r="C1009" s="6" t="s">
        <v>22</v>
      </c>
      <c r="D1009" s="6" t="s">
        <v>23</v>
      </c>
      <c r="E1009" s="6" t="s">
        <v>2767</v>
      </c>
      <c r="F1009" s="6">
        <v>77</v>
      </c>
      <c r="G1009" s="6">
        <v>82</v>
      </c>
      <c r="H1009" s="7">
        <v>42476</v>
      </c>
      <c r="I1009" s="7">
        <v>42486</v>
      </c>
      <c r="J1009" s="7" t="s">
        <v>2536</v>
      </c>
      <c r="K1009" s="17">
        <f>IF(J1009="Januar",238.19,IF(J1009="Februar",240.59,IF(J1009="Mars",245.99,IF(J1009="April",250.79,IF(J1009="Mai",256.52,IF(J1009="Juni",259.83,IF(J1009="Juli",265.66,IF(J1009="August",272.21,IF(J1009="September",275.91,IF(J1009="Oktober",281.13,IF(J1009="November",284.38,IF(J1009="Desember",287.34,0))))))))))))</f>
        <v>250.79</v>
      </c>
      <c r="L1009" s="20">
        <f>$K$2/K1009</f>
        <v>0.9497587623110969</v>
      </c>
      <c r="M1009" s="6">
        <v>10</v>
      </c>
      <c r="N1009" s="6">
        <v>6400000</v>
      </c>
      <c r="O1009" s="6">
        <v>6800000</v>
      </c>
      <c r="P1009" s="6">
        <f>O1009-N1009</f>
        <v>400000</v>
      </c>
      <c r="Q1009" s="8">
        <f>P1009/N1009</f>
        <v>6.25E-2</v>
      </c>
      <c r="R1009" s="6">
        <v>3530</v>
      </c>
      <c r="S1009" s="9">
        <f>(N1009+R1009)/F1009</f>
        <v>83162.727272727279</v>
      </c>
      <c r="T1009" s="6">
        <v>88358</v>
      </c>
      <c r="U1009" s="5">
        <f>T1009-S1009</f>
        <v>5195.2727272727207</v>
      </c>
      <c r="V1009" s="4">
        <f>U1009/S1009</f>
        <v>6.2471168246264086E-2</v>
      </c>
      <c r="W1009" s="22">
        <f>S1009*L1009</f>
        <v>78984.528924960759</v>
      </c>
      <c r="X1009" s="22">
        <f>T1009*L1009</f>
        <v>83918.784720283904</v>
      </c>
      <c r="Y1009" s="22">
        <f>X1009-W1009</f>
        <v>4934.2557953231444</v>
      </c>
      <c r="Z1009" s="8">
        <f>Y1009/W1009</f>
        <v>6.2471168246264197E-2</v>
      </c>
      <c r="AA1009" s="10">
        <v>3679</v>
      </c>
      <c r="AB1009" s="6">
        <v>2013</v>
      </c>
      <c r="AC1009" s="6">
        <f>2016-AB1009</f>
        <v>3</v>
      </c>
      <c r="AD1009" s="6" t="s">
        <v>67</v>
      </c>
    </row>
    <row r="1010" spans="1:30" x14ac:dyDescent="0.2">
      <c r="A1010">
        <v>17</v>
      </c>
      <c r="B1010" s="6" t="s">
        <v>1948</v>
      </c>
      <c r="C1010" s="6" t="s">
        <v>22</v>
      </c>
      <c r="D1010" s="6" t="s">
        <v>23</v>
      </c>
      <c r="E1010" s="6" t="s">
        <v>2767</v>
      </c>
      <c r="F1010" s="6">
        <v>84</v>
      </c>
      <c r="G1010" s="6">
        <v>94</v>
      </c>
      <c r="H1010" s="7">
        <v>42476</v>
      </c>
      <c r="I1010" s="7">
        <v>42486</v>
      </c>
      <c r="J1010" s="3" t="s">
        <v>2536</v>
      </c>
      <c r="K1010" s="17">
        <f>IF(J1010="Januar",238.19,IF(J1010="Februar",240.59,IF(J1010="Mars",245.99,IF(J1010="April",250.79,IF(J1010="Mai",256.52,IF(J1010="Juni",259.83,IF(J1010="Juli",265.66,IF(J1010="August",272.21,IF(J1010="September",275.91,IF(J1010="Oktober",281.13,IF(J1010="November",284.38,IF(J1010="Desember",287.34,0))))))))))))</f>
        <v>250.79</v>
      </c>
      <c r="L1010" s="20">
        <f>$K$2/K1010</f>
        <v>0.9497587623110969</v>
      </c>
      <c r="M1010" s="6">
        <v>10</v>
      </c>
      <c r="N1010" s="6">
        <v>6950000</v>
      </c>
      <c r="O1010" s="6">
        <v>7200000</v>
      </c>
      <c r="P1010" s="6">
        <f>O1010-N1010</f>
        <v>250000</v>
      </c>
      <c r="Q1010" s="8">
        <f>P1010/N1010</f>
        <v>3.5971223021582732E-2</v>
      </c>
      <c r="R1010" s="6">
        <v>33141</v>
      </c>
      <c r="S1010" s="9">
        <f>(N1010+R1010)/F1010</f>
        <v>83132.630952380947</v>
      </c>
      <c r="T1010" s="6">
        <v>86109</v>
      </c>
      <c r="U1010" s="5">
        <f>T1010-S1010</f>
        <v>2976.3690476190532</v>
      </c>
      <c r="V1010" s="4">
        <f>U1010/S1010</f>
        <v>3.5802656712788768E-2</v>
      </c>
      <c r="W1010" s="22">
        <f>S1010*L1010</f>
        <v>78955.944680998509</v>
      </c>
      <c r="X1010" s="22">
        <f>T1010*L1010</f>
        <v>81782.777263846248</v>
      </c>
      <c r="Y1010" s="22">
        <f>X1010-W1010</f>
        <v>2826.8325828477391</v>
      </c>
      <c r="Z1010" s="8">
        <f>Y1010/W1010</f>
        <v>3.5802656712788886E-2</v>
      </c>
      <c r="AA1010" s="10">
        <v>1398</v>
      </c>
      <c r="AB1010" s="6">
        <v>1896</v>
      </c>
      <c r="AC1010" s="6">
        <f>2016-AB1010</f>
        <v>120</v>
      </c>
      <c r="AD1010" s="6" t="s">
        <v>27</v>
      </c>
    </row>
    <row r="1011" spans="1:30" x14ac:dyDescent="0.2">
      <c r="A1011">
        <v>17</v>
      </c>
      <c r="B1011" s="2" t="s">
        <v>2212</v>
      </c>
      <c r="C1011" s="2" t="s">
        <v>22</v>
      </c>
      <c r="D1011" s="2" t="s">
        <v>23</v>
      </c>
      <c r="E1011" s="6" t="s">
        <v>2767</v>
      </c>
      <c r="F1011" s="2">
        <v>103</v>
      </c>
      <c r="G1011" s="2">
        <v>120</v>
      </c>
      <c r="H1011" s="3">
        <v>42476</v>
      </c>
      <c r="I1011" s="3">
        <v>42486</v>
      </c>
      <c r="J1011" s="7" t="s">
        <v>2536</v>
      </c>
      <c r="K1011" s="17">
        <f>IF(J1011="Januar",238.19,IF(J1011="Februar",240.59,IF(J1011="Mars",245.99,IF(J1011="April",250.79,IF(J1011="Mai",256.52,IF(J1011="Juni",259.83,IF(J1011="Juli",265.66,IF(J1011="August",272.21,IF(J1011="September",275.91,IF(J1011="Oktober",281.13,IF(J1011="November",284.38,IF(J1011="Desember",287.34,0))))))))))))</f>
        <v>250.79</v>
      </c>
      <c r="L1011" s="20">
        <f>$K$2/K1011</f>
        <v>0.9497587623110969</v>
      </c>
      <c r="M1011" s="2">
        <v>10</v>
      </c>
      <c r="N1011" s="2">
        <v>6500000</v>
      </c>
      <c r="O1011" s="2">
        <v>7100000</v>
      </c>
      <c r="P1011" s="2">
        <f>O1011-N1011</f>
        <v>600000</v>
      </c>
      <c r="Q1011" s="4">
        <f>P1011/N1011</f>
        <v>9.2307692307692313E-2</v>
      </c>
      <c r="R1011" s="2"/>
      <c r="S1011" s="9">
        <f>(N1011+R1011)/F1011</f>
        <v>63106.796116504855</v>
      </c>
      <c r="T1011" s="2">
        <v>68932</v>
      </c>
      <c r="U1011" s="5">
        <f>T1011-S1011</f>
        <v>5825.2038834951454</v>
      </c>
      <c r="V1011" s="4">
        <f>U1011/S1011</f>
        <v>9.2307076923076922E-2</v>
      </c>
      <c r="W1011" s="22">
        <f>S1011*L1011</f>
        <v>59936.232573030386</v>
      </c>
      <c r="X1011" s="22">
        <f>T1011*L1011</f>
        <v>65468.771003628535</v>
      </c>
      <c r="Y1011" s="22">
        <f>X1011-W1011</f>
        <v>5532.5384305981497</v>
      </c>
      <c r="Z1011" s="8">
        <f>Y1011/W1011</f>
        <v>9.2307076923077006E-2</v>
      </c>
      <c r="AA1011" s="2">
        <v>26</v>
      </c>
      <c r="AB1011" s="2">
        <v>2014</v>
      </c>
      <c r="AC1011" s="2">
        <f>2016-AB1011</f>
        <v>2</v>
      </c>
      <c r="AD1011" s="2" t="s">
        <v>127</v>
      </c>
    </row>
    <row r="1012" spans="1:30" x14ac:dyDescent="0.2">
      <c r="A1012">
        <v>17</v>
      </c>
      <c r="B1012" s="2" t="s">
        <v>2248</v>
      </c>
      <c r="C1012" s="2" t="s">
        <v>22</v>
      </c>
      <c r="D1012" s="2" t="s">
        <v>23</v>
      </c>
      <c r="E1012" s="6" t="s">
        <v>2767</v>
      </c>
      <c r="F1012" s="2">
        <v>106</v>
      </c>
      <c r="G1012" s="2">
        <v>119</v>
      </c>
      <c r="H1012" s="3">
        <v>42476</v>
      </c>
      <c r="I1012" s="3">
        <v>42486</v>
      </c>
      <c r="J1012" s="3" t="s">
        <v>2536</v>
      </c>
      <c r="K1012" s="17">
        <f>IF(J1012="Januar",238.19,IF(J1012="Februar",240.59,IF(J1012="Mars",245.99,IF(J1012="April",250.79,IF(J1012="Mai",256.52,IF(J1012="Juni",259.83,IF(J1012="Juli",265.66,IF(J1012="August",272.21,IF(J1012="September",275.91,IF(J1012="Oktober",281.13,IF(J1012="November",284.38,IF(J1012="Desember",287.34,0))))))))))))</f>
        <v>250.79</v>
      </c>
      <c r="L1012" s="20">
        <f>$K$2/K1012</f>
        <v>0.9497587623110969</v>
      </c>
      <c r="M1012" s="2">
        <v>10</v>
      </c>
      <c r="N1012" s="2">
        <v>6250000</v>
      </c>
      <c r="O1012" s="2">
        <v>7600000</v>
      </c>
      <c r="P1012" s="2">
        <f>O1012-N1012</f>
        <v>1350000</v>
      </c>
      <c r="Q1012" s="4">
        <f>P1012/N1012</f>
        <v>0.216</v>
      </c>
      <c r="R1012" s="2"/>
      <c r="S1012" s="9">
        <f>(N1012+R1012)/F1012</f>
        <v>58962.264150943396</v>
      </c>
      <c r="T1012" s="2">
        <v>71698</v>
      </c>
      <c r="U1012" s="5">
        <f>T1012-S1012</f>
        <v>12735.735849056604</v>
      </c>
      <c r="V1012" s="4">
        <f>U1012/S1012</f>
        <v>0.21599808000000001</v>
      </c>
      <c r="W1012" s="22">
        <f>S1012*L1012</f>
        <v>55999.927023059958</v>
      </c>
      <c r="X1012" s="22">
        <f>T1012*L1012</f>
        <v>68095.803740181029</v>
      </c>
      <c r="Y1012" s="22">
        <f>X1012-W1012</f>
        <v>12095.876717121071</v>
      </c>
      <c r="Z1012" s="8">
        <f>Y1012/W1012</f>
        <v>0.21599808000000009</v>
      </c>
      <c r="AA1012" s="2">
        <v>907</v>
      </c>
      <c r="AB1012" s="2">
        <v>1914</v>
      </c>
      <c r="AC1012" s="2">
        <f>2016-AB1012</f>
        <v>102</v>
      </c>
      <c r="AD1012" s="2" t="s">
        <v>27</v>
      </c>
    </row>
    <row r="1013" spans="1:30" x14ac:dyDescent="0.2">
      <c r="A1013">
        <v>17</v>
      </c>
      <c r="B1013" s="2" t="s">
        <v>2465</v>
      </c>
      <c r="C1013" s="2" t="s">
        <v>22</v>
      </c>
      <c r="D1013" s="2" t="s">
        <v>23</v>
      </c>
      <c r="E1013" s="6" t="s">
        <v>2767</v>
      </c>
      <c r="F1013" s="2">
        <v>144</v>
      </c>
      <c r="G1013" s="2">
        <v>163</v>
      </c>
      <c r="H1013" s="3">
        <v>42476</v>
      </c>
      <c r="I1013" s="3">
        <v>42486</v>
      </c>
      <c r="J1013" s="3" t="s">
        <v>2536</v>
      </c>
      <c r="K1013" s="17">
        <f>IF(J1013="Januar",238.19,IF(J1013="Februar",240.59,IF(J1013="Mars",245.99,IF(J1013="April",250.79,IF(J1013="Mai",256.52,IF(J1013="Juni",259.83,IF(J1013="Juli",265.66,IF(J1013="August",272.21,IF(J1013="September",275.91,IF(J1013="Oktober",281.13,IF(J1013="November",284.38,IF(J1013="Desember",287.34,0))))))))))))</f>
        <v>250.79</v>
      </c>
      <c r="L1013" s="20">
        <f>$K$2/K1013</f>
        <v>0.9497587623110969</v>
      </c>
      <c r="M1013" s="2">
        <v>10</v>
      </c>
      <c r="N1013" s="2">
        <v>6890000</v>
      </c>
      <c r="O1013" s="2">
        <v>6600000</v>
      </c>
      <c r="P1013" s="2">
        <f>O1013-N1013</f>
        <v>-290000</v>
      </c>
      <c r="Q1013" s="4">
        <f>P1013/N1013</f>
        <v>-4.2089985486211901E-2</v>
      </c>
      <c r="R1013" s="2">
        <v>104660</v>
      </c>
      <c r="S1013" s="9">
        <f>(N1013+R1013)/F1013</f>
        <v>48574.027777777781</v>
      </c>
      <c r="T1013" s="2">
        <v>46560</v>
      </c>
      <c r="U1013" s="5">
        <f>T1013-S1013</f>
        <v>-2014.027777777781</v>
      </c>
      <c r="V1013" s="4">
        <f>U1013/S1013</f>
        <v>-4.1463058962122594E-2</v>
      </c>
      <c r="W1013" s="22">
        <f>S1013*L1013</f>
        <v>46133.608502687064</v>
      </c>
      <c r="X1013" s="22">
        <f>T1013*L1013</f>
        <v>44220.767973204674</v>
      </c>
      <c r="Y1013" s="22">
        <f>X1013-W1013</f>
        <v>-1912.8405294823897</v>
      </c>
      <c r="Z1013" s="8">
        <f>Y1013/W1013</f>
        <v>-4.1463058962122504E-2</v>
      </c>
      <c r="AA1013" s="2">
        <v>682</v>
      </c>
      <c r="AB1013" s="2">
        <v>1878</v>
      </c>
      <c r="AC1013" s="2">
        <f>2016-AB1013</f>
        <v>138</v>
      </c>
      <c r="AD1013" s="2" t="s">
        <v>34</v>
      </c>
    </row>
    <row r="1014" spans="1:30" x14ac:dyDescent="0.2">
      <c r="A1014">
        <v>17</v>
      </c>
      <c r="B1014" s="2" t="s">
        <v>185</v>
      </c>
      <c r="C1014" s="2" t="s">
        <v>22</v>
      </c>
      <c r="D1014" s="2" t="s">
        <v>23</v>
      </c>
      <c r="E1014" s="6" t="s">
        <v>2767</v>
      </c>
      <c r="F1014" s="2">
        <v>36</v>
      </c>
      <c r="G1014" s="2">
        <v>42</v>
      </c>
      <c r="H1014" s="3">
        <v>42475</v>
      </c>
      <c r="I1014" s="3">
        <v>42486</v>
      </c>
      <c r="J1014" s="7" t="s">
        <v>2536</v>
      </c>
      <c r="K1014" s="17">
        <f>IF(J1014="Januar",238.19,IF(J1014="Februar",240.59,IF(J1014="Mars",245.99,IF(J1014="April",250.79,IF(J1014="Mai",256.52,IF(J1014="Juni",259.83,IF(J1014="Juli",265.66,IF(J1014="August",272.21,IF(J1014="September",275.91,IF(J1014="Oktober",281.13,IF(J1014="November",284.38,IF(J1014="Desember",287.34,0))))))))))))</f>
        <v>250.79</v>
      </c>
      <c r="L1014" s="20">
        <f>$K$2/K1014</f>
        <v>0.9497587623110969</v>
      </c>
      <c r="M1014" s="2">
        <v>11</v>
      </c>
      <c r="N1014" s="2">
        <v>3000000</v>
      </c>
      <c r="O1014" s="2">
        <v>3650000</v>
      </c>
      <c r="P1014" s="2">
        <f>O1014-N1014</f>
        <v>650000</v>
      </c>
      <c r="Q1014" s="4">
        <f>P1014/N1014</f>
        <v>0.21666666666666667</v>
      </c>
      <c r="R1014" s="2"/>
      <c r="S1014" s="9">
        <f>(N1014+R1014)/F1014</f>
        <v>83333.333333333328</v>
      </c>
      <c r="T1014" s="2">
        <v>101389</v>
      </c>
      <c r="U1014" s="5">
        <f>T1014-S1014</f>
        <v>18055.666666666672</v>
      </c>
      <c r="V1014" s="4">
        <f>U1014/S1014</f>
        <v>0.21666800000000008</v>
      </c>
      <c r="W1014" s="22">
        <f>S1014*L1014</f>
        <v>79146.563525924736</v>
      </c>
      <c r="X1014" s="22">
        <f>T1014*L1014</f>
        <v>96295.091151959801</v>
      </c>
      <c r="Y1014" s="22">
        <f>X1014-W1014</f>
        <v>17148.527626035066</v>
      </c>
      <c r="Z1014" s="8">
        <f>Y1014/W1014</f>
        <v>0.21666800000000005</v>
      </c>
      <c r="AA1014" s="11">
        <v>1216</v>
      </c>
      <c r="AB1014" s="2">
        <v>2006</v>
      </c>
      <c r="AC1014" s="2">
        <f>2016-AB1014</f>
        <v>10</v>
      </c>
      <c r="AD1014" s="2" t="s">
        <v>295</v>
      </c>
    </row>
    <row r="1015" spans="1:30" x14ac:dyDescent="0.2">
      <c r="A1015">
        <v>17</v>
      </c>
      <c r="B1015" s="6" t="s">
        <v>425</v>
      </c>
      <c r="C1015" s="6" t="s">
        <v>22</v>
      </c>
      <c r="D1015" s="6" t="s">
        <v>23</v>
      </c>
      <c r="E1015" s="6" t="s">
        <v>2767</v>
      </c>
      <c r="F1015" s="6">
        <v>41</v>
      </c>
      <c r="G1015" s="6"/>
      <c r="H1015" s="7">
        <v>42475</v>
      </c>
      <c r="I1015" s="7">
        <v>42486</v>
      </c>
      <c r="J1015" s="3" t="s">
        <v>2536</v>
      </c>
      <c r="K1015" s="17">
        <f>IF(J1015="Januar",238.19,IF(J1015="Februar",240.59,IF(J1015="Mars",245.99,IF(J1015="April",250.79,IF(J1015="Mai",256.52,IF(J1015="Juni",259.83,IF(J1015="Juli",265.66,IF(J1015="August",272.21,IF(J1015="September",275.91,IF(J1015="Oktober",281.13,IF(J1015="November",284.38,IF(J1015="Desember",287.34,0))))))))))))</f>
        <v>250.79</v>
      </c>
      <c r="L1015" s="20">
        <f>$K$2/K1015</f>
        <v>0.9497587623110969</v>
      </c>
      <c r="M1015" s="6">
        <v>11</v>
      </c>
      <c r="N1015" s="6">
        <v>2900000</v>
      </c>
      <c r="O1015" s="6">
        <v>3450000</v>
      </c>
      <c r="P1015" s="6">
        <f>O1015-N1015</f>
        <v>550000</v>
      </c>
      <c r="Q1015" s="8">
        <f>P1015/N1015</f>
        <v>0.18965517241379309</v>
      </c>
      <c r="R1015" s="6"/>
      <c r="S1015" s="9">
        <f>(N1015+R1015)/F1015</f>
        <v>70731.707317073175</v>
      </c>
      <c r="T1015" s="6">
        <v>84146</v>
      </c>
      <c r="U1015" s="5">
        <f>T1015-S1015</f>
        <v>13414.292682926825</v>
      </c>
      <c r="V1015" s="4">
        <f>U1015/S1015</f>
        <v>0.18965034482758614</v>
      </c>
      <c r="W1015" s="22">
        <f>S1015*L1015</f>
        <v>67178.058797614169</v>
      </c>
      <c r="X1015" s="22">
        <f>T1015*L1015</f>
        <v>79918.400813429558</v>
      </c>
      <c r="Y1015" s="22">
        <f>X1015-W1015</f>
        <v>12740.342015815389</v>
      </c>
      <c r="Z1015" s="8">
        <f>Y1015/W1015</f>
        <v>0.18965034482758622</v>
      </c>
      <c r="AA1015" s="10">
        <v>2811</v>
      </c>
      <c r="AB1015" s="6">
        <v>2012</v>
      </c>
      <c r="AC1015" s="6">
        <f>2016-AB1015</f>
        <v>4</v>
      </c>
      <c r="AD1015" s="6" t="s">
        <v>426</v>
      </c>
    </row>
    <row r="1016" spans="1:30" x14ac:dyDescent="0.2">
      <c r="A1016">
        <v>17</v>
      </c>
      <c r="B1016" s="2" t="s">
        <v>576</v>
      </c>
      <c r="C1016" s="2" t="s">
        <v>22</v>
      </c>
      <c r="D1016" s="2" t="s">
        <v>23</v>
      </c>
      <c r="E1016" s="6" t="s">
        <v>2767</v>
      </c>
      <c r="F1016" s="2">
        <v>46</v>
      </c>
      <c r="G1016" s="2">
        <v>53</v>
      </c>
      <c r="H1016" s="3">
        <v>42475</v>
      </c>
      <c r="I1016" s="3">
        <v>42486</v>
      </c>
      <c r="J1016" s="3" t="s">
        <v>2536</v>
      </c>
      <c r="K1016" s="17">
        <f>IF(J1016="Januar",238.19,IF(J1016="Februar",240.59,IF(J1016="Mars",245.99,IF(J1016="April",250.79,IF(J1016="Mai",256.52,IF(J1016="Juni",259.83,IF(J1016="Juli",265.66,IF(J1016="August",272.21,IF(J1016="September",275.91,IF(J1016="Oktober",281.13,IF(J1016="November",284.38,IF(J1016="Desember",287.34,0))))))))))))</f>
        <v>250.79</v>
      </c>
      <c r="L1016" s="20">
        <f>$K$2/K1016</f>
        <v>0.9497587623110969</v>
      </c>
      <c r="M1016" s="2">
        <v>11</v>
      </c>
      <c r="N1016" s="2">
        <v>2600000</v>
      </c>
      <c r="O1016" s="2">
        <v>3100000</v>
      </c>
      <c r="P1016" s="2">
        <f>O1016-N1016</f>
        <v>500000</v>
      </c>
      <c r="Q1016" s="4">
        <f>P1016/N1016</f>
        <v>0.19230769230769232</v>
      </c>
      <c r="R1016" s="2">
        <v>7633</v>
      </c>
      <c r="S1016" s="9">
        <f>(N1016+R1016)/F1016</f>
        <v>56687.67391304348</v>
      </c>
      <c r="T1016" s="2">
        <v>67557</v>
      </c>
      <c r="U1016" s="5">
        <f>T1016-S1016</f>
        <v>10869.32608695652</v>
      </c>
      <c r="V1016" s="4">
        <f>U1016/S1016</f>
        <v>0.19174055551528912</v>
      </c>
      <c r="W1016" s="22">
        <f>S1016*L1016</f>
        <v>53839.61501394723</v>
      </c>
      <c r="X1016" s="22">
        <f>T1016*L1016</f>
        <v>64162.852705450772</v>
      </c>
      <c r="Y1016" s="22">
        <f>X1016-W1016</f>
        <v>10323.237691503542</v>
      </c>
      <c r="Z1016" s="8">
        <f>Y1016/W1016</f>
        <v>0.19174055551528912</v>
      </c>
      <c r="AA1016" s="11">
        <v>5000</v>
      </c>
      <c r="AB1016" s="2">
        <v>1984</v>
      </c>
      <c r="AC1016" s="2">
        <f>2016-AB1016</f>
        <v>32</v>
      </c>
      <c r="AD1016" s="2" t="s">
        <v>37</v>
      </c>
    </row>
    <row r="1017" spans="1:30" x14ac:dyDescent="0.2">
      <c r="A1017">
        <v>17</v>
      </c>
      <c r="B1017" s="2" t="s">
        <v>827</v>
      </c>
      <c r="C1017" s="2" t="s">
        <v>22</v>
      </c>
      <c r="D1017" s="2" t="s">
        <v>23</v>
      </c>
      <c r="E1017" s="6" t="s">
        <v>2767</v>
      </c>
      <c r="F1017" s="2">
        <v>52</v>
      </c>
      <c r="G1017" s="2">
        <v>62</v>
      </c>
      <c r="H1017" s="3">
        <v>42475</v>
      </c>
      <c r="I1017" s="3">
        <v>42486</v>
      </c>
      <c r="J1017" s="7" t="s">
        <v>2536</v>
      </c>
      <c r="K1017" s="17">
        <f>IF(J1017="Januar",238.19,IF(J1017="Februar",240.59,IF(J1017="Mars",245.99,IF(J1017="April",250.79,IF(J1017="Mai",256.52,IF(J1017="Juni",259.83,IF(J1017="Juli",265.66,IF(J1017="August",272.21,IF(J1017="September",275.91,IF(J1017="Oktober",281.13,IF(J1017="November",284.38,IF(J1017="Desember",287.34,0))))))))))))</f>
        <v>250.79</v>
      </c>
      <c r="L1017" s="20">
        <f>$K$2/K1017</f>
        <v>0.9497587623110969</v>
      </c>
      <c r="M1017" s="2">
        <v>11</v>
      </c>
      <c r="N1017" s="2">
        <v>3400000</v>
      </c>
      <c r="O1017" s="2">
        <v>3625000</v>
      </c>
      <c r="P1017" s="2">
        <f>O1017-N1017</f>
        <v>225000</v>
      </c>
      <c r="Q1017" s="4">
        <f>P1017/N1017</f>
        <v>6.6176470588235295E-2</v>
      </c>
      <c r="R1017" s="2">
        <v>80761</v>
      </c>
      <c r="S1017" s="9">
        <f>(N1017+R1017)/F1017</f>
        <v>66937.711538461532</v>
      </c>
      <c r="T1017" s="2">
        <v>71265</v>
      </c>
      <c r="U1017" s="5">
        <f>T1017-S1017</f>
        <v>4327.2884615384683</v>
      </c>
      <c r="V1017" s="4">
        <f>U1017/S1017</f>
        <v>6.4646495407182619E-2</v>
      </c>
      <c r="W1017" s="22">
        <f>S1017*L1017</f>
        <v>63574.678062706458</v>
      </c>
      <c r="X1017" s="22">
        <f>T1017*L1017</f>
        <v>67684.558196100319</v>
      </c>
      <c r="Y1017" s="22">
        <f>X1017-W1017</f>
        <v>4109.8801333938609</v>
      </c>
      <c r="Z1017" s="8">
        <f>Y1017/W1017</f>
        <v>6.4646495407182522E-2</v>
      </c>
      <c r="AA1017" s="11">
        <v>11515</v>
      </c>
      <c r="AB1017" s="2">
        <v>1750</v>
      </c>
      <c r="AC1017" s="2">
        <f>2016-AB1017</f>
        <v>266</v>
      </c>
      <c r="AD1017" s="2" t="s">
        <v>828</v>
      </c>
    </row>
    <row r="1018" spans="1:30" x14ac:dyDescent="0.2">
      <c r="A1018">
        <v>17</v>
      </c>
      <c r="B1018" s="6" t="s">
        <v>922</v>
      </c>
      <c r="C1018" s="6" t="s">
        <v>22</v>
      </c>
      <c r="D1018" s="6" t="s">
        <v>23</v>
      </c>
      <c r="E1018" s="6" t="s">
        <v>2767</v>
      </c>
      <c r="F1018" s="6">
        <v>54</v>
      </c>
      <c r="G1018" s="6">
        <v>66</v>
      </c>
      <c r="H1018" s="7">
        <v>42475</v>
      </c>
      <c r="I1018" s="7">
        <v>42486</v>
      </c>
      <c r="J1018" s="3" t="s">
        <v>2536</v>
      </c>
      <c r="K1018" s="17">
        <f>IF(J1018="Januar",238.19,IF(J1018="Februar",240.59,IF(J1018="Mars",245.99,IF(J1018="April",250.79,IF(J1018="Mai",256.52,IF(J1018="Juni",259.83,IF(J1018="Juli",265.66,IF(J1018="August",272.21,IF(J1018="September",275.91,IF(J1018="Oktober",281.13,IF(J1018="November",284.38,IF(J1018="Desember",287.34,0))))))))))))</f>
        <v>250.79</v>
      </c>
      <c r="L1018" s="20">
        <f>$K$2/K1018</f>
        <v>0.9497587623110969</v>
      </c>
      <c r="M1018" s="6">
        <v>11</v>
      </c>
      <c r="N1018" s="6">
        <v>2400000</v>
      </c>
      <c r="O1018" s="6">
        <v>2850000</v>
      </c>
      <c r="P1018" s="6">
        <f>O1018-N1018</f>
        <v>450000</v>
      </c>
      <c r="Q1018" s="8">
        <f>P1018/N1018</f>
        <v>0.1875</v>
      </c>
      <c r="R1018" s="6">
        <v>4192</v>
      </c>
      <c r="S1018" s="9">
        <f>(N1018+R1018)/F1018</f>
        <v>44522.074074074073</v>
      </c>
      <c r="T1018" s="6">
        <v>52855</v>
      </c>
      <c r="U1018" s="5">
        <f>T1018-S1018</f>
        <v>8332.925925925927</v>
      </c>
      <c r="V1018" s="4">
        <f>U1018/S1018</f>
        <v>0.18716392035245108</v>
      </c>
      <c r="W1018" s="22">
        <f>S1018*L1018</f>
        <v>42285.229968115564</v>
      </c>
      <c r="X1018" s="22">
        <f>T1018*L1018</f>
        <v>50199.499381953028</v>
      </c>
      <c r="Y1018" s="22">
        <f>X1018-W1018</f>
        <v>7914.2694138374645</v>
      </c>
      <c r="Z1018" s="8">
        <f>Y1018/W1018</f>
        <v>0.18716392035245122</v>
      </c>
      <c r="AA1018" s="10">
        <v>13115</v>
      </c>
      <c r="AB1018" s="6">
        <v>1990</v>
      </c>
      <c r="AC1018" s="6">
        <f>2016-AB1018</f>
        <v>26</v>
      </c>
      <c r="AD1018" s="6" t="s">
        <v>37</v>
      </c>
    </row>
    <row r="1019" spans="1:30" x14ac:dyDescent="0.2">
      <c r="A1019">
        <v>17</v>
      </c>
      <c r="B1019" s="2" t="s">
        <v>923</v>
      </c>
      <c r="C1019" s="2" t="s">
        <v>22</v>
      </c>
      <c r="D1019" s="2" t="s">
        <v>23</v>
      </c>
      <c r="E1019" s="6" t="s">
        <v>2767</v>
      </c>
      <c r="F1019" s="2">
        <v>54</v>
      </c>
      <c r="G1019" s="2">
        <v>61</v>
      </c>
      <c r="H1019" s="3">
        <v>42475</v>
      </c>
      <c r="I1019" s="3">
        <v>42486</v>
      </c>
      <c r="J1019" s="7" t="s">
        <v>2536</v>
      </c>
      <c r="K1019" s="17">
        <f>IF(J1019="Januar",238.19,IF(J1019="Februar",240.59,IF(J1019="Mars",245.99,IF(J1019="April",250.79,IF(J1019="Mai",256.52,IF(J1019="Juni",259.83,IF(J1019="Juli",265.66,IF(J1019="August",272.21,IF(J1019="September",275.91,IF(J1019="Oktober",281.13,IF(J1019="November",284.38,IF(J1019="Desember",287.34,0))))))))))))</f>
        <v>250.79</v>
      </c>
      <c r="L1019" s="20">
        <f>$K$2/K1019</f>
        <v>0.9497587623110969</v>
      </c>
      <c r="M1019" s="2">
        <v>11</v>
      </c>
      <c r="N1019" s="2">
        <v>3400000</v>
      </c>
      <c r="O1019" s="2">
        <v>4050000</v>
      </c>
      <c r="P1019" s="2">
        <f>O1019-N1019</f>
        <v>650000</v>
      </c>
      <c r="Q1019" s="4">
        <f>P1019/N1019</f>
        <v>0.19117647058823528</v>
      </c>
      <c r="R1019" s="2">
        <v>67000</v>
      </c>
      <c r="S1019" s="9">
        <f>(N1019+R1019)/F1019</f>
        <v>64203.703703703701</v>
      </c>
      <c r="T1019" s="2">
        <v>76241</v>
      </c>
      <c r="U1019" s="5">
        <f>T1019-S1019</f>
        <v>12037.296296296299</v>
      </c>
      <c r="V1019" s="4">
        <f>U1019/S1019</f>
        <v>0.18748601096048462</v>
      </c>
      <c r="W1019" s="22">
        <f>S1019*L1019</f>
        <v>60978.030165418015</v>
      </c>
      <c r="X1019" s="22">
        <f>T1019*L1019</f>
        <v>72410.557797360336</v>
      </c>
      <c r="Y1019" s="22">
        <f>X1019-W1019</f>
        <v>11432.527631942321</v>
      </c>
      <c r="Z1019" s="8">
        <f>Y1019/W1019</f>
        <v>0.18748601096048459</v>
      </c>
      <c r="AA1019" s="11">
        <v>1120</v>
      </c>
      <c r="AB1019" s="2">
        <v>1902</v>
      </c>
      <c r="AC1019" s="2">
        <f>2016-AB1019</f>
        <v>114</v>
      </c>
      <c r="AD1019" s="2" t="s">
        <v>103</v>
      </c>
    </row>
    <row r="1020" spans="1:30" x14ac:dyDescent="0.2">
      <c r="A1020">
        <v>17</v>
      </c>
      <c r="B1020" s="6" t="s">
        <v>1072</v>
      </c>
      <c r="C1020" s="6" t="s">
        <v>22</v>
      </c>
      <c r="D1020" s="6" t="s">
        <v>23</v>
      </c>
      <c r="E1020" s="6" t="s">
        <v>2767</v>
      </c>
      <c r="F1020" s="6">
        <v>58</v>
      </c>
      <c r="G1020" s="6">
        <v>87</v>
      </c>
      <c r="H1020" s="7">
        <v>42475</v>
      </c>
      <c r="I1020" s="7">
        <v>42486</v>
      </c>
      <c r="J1020" s="3" t="s">
        <v>2536</v>
      </c>
      <c r="K1020" s="17">
        <f>IF(J1020="Januar",238.19,IF(J1020="Februar",240.59,IF(J1020="Mars",245.99,IF(J1020="April",250.79,IF(J1020="Mai",256.52,IF(J1020="Juni",259.83,IF(J1020="Juli",265.66,IF(J1020="August",272.21,IF(J1020="September",275.91,IF(J1020="Oktober",281.13,IF(J1020="November",284.38,IF(J1020="Desember",287.34,0))))))))))))</f>
        <v>250.79</v>
      </c>
      <c r="L1020" s="20">
        <f>$K$2/K1020</f>
        <v>0.9497587623110969</v>
      </c>
      <c r="M1020" s="6">
        <v>11</v>
      </c>
      <c r="N1020" s="6">
        <v>4300000</v>
      </c>
      <c r="O1020" s="6">
        <v>4325000</v>
      </c>
      <c r="P1020" s="6">
        <f>O1020-N1020</f>
        <v>25000</v>
      </c>
      <c r="Q1020" s="8">
        <f>P1020/N1020</f>
        <v>5.8139534883720929E-3</v>
      </c>
      <c r="R1020" s="6">
        <v>18060</v>
      </c>
      <c r="S1020" s="9">
        <f>(N1020+R1020)/F1020</f>
        <v>74449.31034482758</v>
      </c>
      <c r="T1020" s="6">
        <v>74880</v>
      </c>
      <c r="U1020" s="5">
        <f>T1020-S1020</f>
        <v>430.68965517242032</v>
      </c>
      <c r="V1020" s="4">
        <f>U1020/S1020</f>
        <v>5.7850053033075919E-3</v>
      </c>
      <c r="W1020" s="22">
        <f>S1020*L1020</f>
        <v>70708.884848018191</v>
      </c>
      <c r="X1020" s="22">
        <f>T1020*L1020</f>
        <v>71117.936121854931</v>
      </c>
      <c r="Y1020" s="22">
        <f>X1020-W1020</f>
        <v>409.05127383673971</v>
      </c>
      <c r="Z1020" s="8">
        <f>Y1020/W1020</f>
        <v>5.7850053033074314E-3</v>
      </c>
      <c r="AA1020" s="6">
        <v>475</v>
      </c>
      <c r="AB1020" s="6">
        <v>1892</v>
      </c>
      <c r="AC1020" s="6">
        <f>2016-AB1020</f>
        <v>124</v>
      </c>
      <c r="AD1020" s="6" t="s">
        <v>408</v>
      </c>
    </row>
    <row r="1021" spans="1:30" x14ac:dyDescent="0.2">
      <c r="A1021">
        <v>17</v>
      </c>
      <c r="B1021" s="6" t="s">
        <v>1213</v>
      </c>
      <c r="C1021" s="6" t="s">
        <v>22</v>
      </c>
      <c r="D1021" s="6" t="s">
        <v>23</v>
      </c>
      <c r="E1021" s="6" t="s">
        <v>2767</v>
      </c>
      <c r="F1021" s="6">
        <v>62</v>
      </c>
      <c r="G1021" s="6">
        <v>70</v>
      </c>
      <c r="H1021" s="7">
        <v>42475</v>
      </c>
      <c r="I1021" s="7">
        <v>42486</v>
      </c>
      <c r="J1021" s="7" t="s">
        <v>2536</v>
      </c>
      <c r="K1021" s="17">
        <f>IF(J1021="Januar",238.19,IF(J1021="Februar",240.59,IF(J1021="Mars",245.99,IF(J1021="April",250.79,IF(J1021="Mai",256.52,IF(J1021="Juni",259.83,IF(J1021="Juli",265.66,IF(J1021="August",272.21,IF(J1021="September",275.91,IF(J1021="Oktober",281.13,IF(J1021="November",284.38,IF(J1021="Desember",287.34,0))))))))))))</f>
        <v>250.79</v>
      </c>
      <c r="L1021" s="20">
        <f>$K$2/K1021</f>
        <v>0.9497587623110969</v>
      </c>
      <c r="M1021" s="6">
        <v>11</v>
      </c>
      <c r="N1021" s="6">
        <v>3300000</v>
      </c>
      <c r="O1021" s="6">
        <v>3500000</v>
      </c>
      <c r="P1021" s="6">
        <f>O1021-N1021</f>
        <v>200000</v>
      </c>
      <c r="Q1021" s="8">
        <f>P1021/N1021</f>
        <v>6.0606060606060608E-2</v>
      </c>
      <c r="R1021" s="6">
        <v>57000</v>
      </c>
      <c r="S1021" s="9">
        <f>(N1021+R1021)/F1021</f>
        <v>54145.161290322583</v>
      </c>
      <c r="T1021" s="6">
        <v>57371</v>
      </c>
      <c r="U1021" s="5">
        <f>T1021-S1021</f>
        <v>3225.8387096774168</v>
      </c>
      <c r="V1021" s="4">
        <f>U1021/S1021</f>
        <v>5.9577599046767897E-2</v>
      </c>
      <c r="W1021" s="22">
        <f>S1021*L1021</f>
        <v>51424.841372231494</v>
      </c>
      <c r="X1021" s="22">
        <f>T1021*L1021</f>
        <v>54488.609952549938</v>
      </c>
      <c r="Y1021" s="22">
        <f>X1021-W1021</f>
        <v>3063.7685803184431</v>
      </c>
      <c r="Z1021" s="8">
        <f>Y1021/W1021</f>
        <v>5.9577599046767772E-2</v>
      </c>
      <c r="AA1021" s="10">
        <v>8833</v>
      </c>
      <c r="AB1021" s="6">
        <v>1952</v>
      </c>
      <c r="AC1021" s="6">
        <f>2016-AB1021</f>
        <v>64</v>
      </c>
      <c r="AD1021" s="6" t="s">
        <v>37</v>
      </c>
    </row>
    <row r="1022" spans="1:30" x14ac:dyDescent="0.2">
      <c r="A1022">
        <v>17</v>
      </c>
      <c r="B1022" s="6" t="s">
        <v>1246</v>
      </c>
      <c r="C1022" s="6" t="s">
        <v>22</v>
      </c>
      <c r="D1022" s="6" t="s">
        <v>23</v>
      </c>
      <c r="E1022" s="6" t="s">
        <v>2767</v>
      </c>
      <c r="F1022" s="6">
        <v>63</v>
      </c>
      <c r="G1022" s="6">
        <v>69</v>
      </c>
      <c r="H1022" s="7">
        <v>42475</v>
      </c>
      <c r="I1022" s="7">
        <v>42486</v>
      </c>
      <c r="J1022" s="3" t="s">
        <v>2536</v>
      </c>
      <c r="K1022" s="17">
        <f>IF(J1022="Januar",238.19,IF(J1022="Februar",240.59,IF(J1022="Mars",245.99,IF(J1022="April",250.79,IF(J1022="Mai",256.52,IF(J1022="Juni",259.83,IF(J1022="Juli",265.66,IF(J1022="August",272.21,IF(J1022="September",275.91,IF(J1022="Oktober",281.13,IF(J1022="November",284.38,IF(J1022="Desember",287.34,0))))))))))))</f>
        <v>250.79</v>
      </c>
      <c r="L1022" s="20">
        <f>$K$2/K1022</f>
        <v>0.9497587623110969</v>
      </c>
      <c r="M1022" s="6">
        <v>11</v>
      </c>
      <c r="N1022" s="6">
        <v>2400000</v>
      </c>
      <c r="O1022" s="6">
        <v>2850000</v>
      </c>
      <c r="P1022" s="6">
        <f>O1022-N1022</f>
        <v>450000</v>
      </c>
      <c r="Q1022" s="8">
        <f>P1022/N1022</f>
        <v>0.1875</v>
      </c>
      <c r="R1022" s="6">
        <v>66883</v>
      </c>
      <c r="S1022" s="9">
        <f>(N1022+R1022)/F1022</f>
        <v>39156.873015873018</v>
      </c>
      <c r="T1022" s="6">
        <v>46300</v>
      </c>
      <c r="U1022" s="5">
        <f>T1022-S1022</f>
        <v>7143.1269841269823</v>
      </c>
      <c r="V1022" s="4">
        <f>U1022/S1022</f>
        <v>0.18242332530565894</v>
      </c>
      <c r="W1022" s="22">
        <f>S1022*L1022</f>
        <v>37189.583251528347</v>
      </c>
      <c r="X1022" s="22">
        <f>T1022*L1022</f>
        <v>43973.830695003788</v>
      </c>
      <c r="Y1022" s="22">
        <f>X1022-W1022</f>
        <v>6784.2474434754404</v>
      </c>
      <c r="Z1022" s="8">
        <f>Y1022/W1022</f>
        <v>0.18242332530565891</v>
      </c>
      <c r="AA1022" s="6"/>
      <c r="AB1022" s="6">
        <v>1965</v>
      </c>
      <c r="AC1022" s="6">
        <f>2016-AB1022</f>
        <v>51</v>
      </c>
      <c r="AD1022" s="6" t="s">
        <v>315</v>
      </c>
    </row>
    <row r="1023" spans="1:30" x14ac:dyDescent="0.2">
      <c r="A1023">
        <v>17</v>
      </c>
      <c r="B1023" s="2" t="s">
        <v>1313</v>
      </c>
      <c r="C1023" s="2" t="s">
        <v>22</v>
      </c>
      <c r="D1023" s="2" t="s">
        <v>23</v>
      </c>
      <c r="E1023" s="6" t="s">
        <v>2767</v>
      </c>
      <c r="F1023" s="2">
        <v>65</v>
      </c>
      <c r="G1023" s="2">
        <v>72</v>
      </c>
      <c r="H1023" s="3">
        <v>42475</v>
      </c>
      <c r="I1023" s="3">
        <v>42486</v>
      </c>
      <c r="J1023" s="3" t="s">
        <v>2536</v>
      </c>
      <c r="K1023" s="17">
        <f>IF(J1023="Januar",238.19,IF(J1023="Februar",240.59,IF(J1023="Mars",245.99,IF(J1023="April",250.79,IF(J1023="Mai",256.52,IF(J1023="Juni",259.83,IF(J1023="Juli",265.66,IF(J1023="August",272.21,IF(J1023="September",275.91,IF(J1023="Oktober",281.13,IF(J1023="November",284.38,IF(J1023="Desember",287.34,0))))))))))))</f>
        <v>250.79</v>
      </c>
      <c r="L1023" s="20">
        <f>$K$2/K1023</f>
        <v>0.9497587623110969</v>
      </c>
      <c r="M1023" s="2">
        <v>11</v>
      </c>
      <c r="N1023" s="2">
        <v>5190000</v>
      </c>
      <c r="O1023" s="2">
        <v>6100000</v>
      </c>
      <c r="P1023" s="2">
        <f>O1023-N1023</f>
        <v>910000</v>
      </c>
      <c r="Q1023" s="4">
        <f>P1023/N1023</f>
        <v>0.17533718689788053</v>
      </c>
      <c r="R1023" s="2">
        <v>4681</v>
      </c>
      <c r="S1023" s="9">
        <f>(N1023+R1023)/F1023</f>
        <v>79918.169230769228</v>
      </c>
      <c r="T1023" s="2">
        <v>93918</v>
      </c>
      <c r="U1023" s="5">
        <f>T1023-S1023</f>
        <v>13999.830769230772</v>
      </c>
      <c r="V1023" s="4">
        <f>U1023/S1023</f>
        <v>0.17517707054581411</v>
      </c>
      <c r="W1023" s="22">
        <f>S1023*L1023</f>
        <v>75902.981494784166</v>
      </c>
      <c r="X1023" s="22">
        <f>T1023*L1023</f>
        <v>89199.443438733593</v>
      </c>
      <c r="Y1023" s="22">
        <f>X1023-W1023</f>
        <v>13296.461943949427</v>
      </c>
      <c r="Z1023" s="8">
        <f>Y1023/W1023</f>
        <v>0.17517707054581408</v>
      </c>
      <c r="AA1023" s="11">
        <v>1074</v>
      </c>
      <c r="AB1023" s="2">
        <v>1980</v>
      </c>
      <c r="AC1023" s="2">
        <f>2016-AB1023</f>
        <v>36</v>
      </c>
      <c r="AD1023" s="2" t="s">
        <v>25</v>
      </c>
    </row>
    <row r="1024" spans="1:30" x14ac:dyDescent="0.2">
      <c r="A1024">
        <v>17</v>
      </c>
      <c r="B1024" s="2" t="s">
        <v>1402</v>
      </c>
      <c r="C1024" s="2" t="s">
        <v>22</v>
      </c>
      <c r="D1024" s="2" t="s">
        <v>23</v>
      </c>
      <c r="E1024" s="6" t="s">
        <v>2767</v>
      </c>
      <c r="F1024" s="2">
        <v>67</v>
      </c>
      <c r="G1024" s="2">
        <v>74</v>
      </c>
      <c r="H1024" s="3">
        <v>42475</v>
      </c>
      <c r="I1024" s="3">
        <v>42486</v>
      </c>
      <c r="J1024" s="3" t="s">
        <v>2536</v>
      </c>
      <c r="K1024" s="17">
        <f>IF(J1024="Januar",238.19,IF(J1024="Februar",240.59,IF(J1024="Mars",245.99,IF(J1024="April",250.79,IF(J1024="Mai",256.52,IF(J1024="Juni",259.83,IF(J1024="Juli",265.66,IF(J1024="August",272.21,IF(J1024="September",275.91,IF(J1024="Oktober",281.13,IF(J1024="November",284.38,IF(J1024="Desember",287.34,0))))))))))))</f>
        <v>250.79</v>
      </c>
      <c r="L1024" s="20">
        <f>$K$2/K1024</f>
        <v>0.9497587623110969</v>
      </c>
      <c r="M1024" s="2">
        <v>11</v>
      </c>
      <c r="N1024" s="2">
        <v>4300000</v>
      </c>
      <c r="O1024" s="2">
        <v>4860000</v>
      </c>
      <c r="P1024" s="2">
        <f>O1024-N1024</f>
        <v>560000</v>
      </c>
      <c r="Q1024" s="4">
        <f>P1024/N1024</f>
        <v>0.13023255813953488</v>
      </c>
      <c r="R1024" s="2"/>
      <c r="S1024" s="9">
        <f>(N1024+R1024)/F1024</f>
        <v>64179.104477611938</v>
      </c>
      <c r="T1024" s="2">
        <v>72537</v>
      </c>
      <c r="U1024" s="5">
        <f>T1024-S1024</f>
        <v>8357.8955223880621</v>
      </c>
      <c r="V1024" s="4">
        <f>U1024/S1024</f>
        <v>0.13022767441860469</v>
      </c>
      <c r="W1024" s="22">
        <f>S1024*L1024</f>
        <v>60954.666834891294</v>
      </c>
      <c r="X1024" s="22">
        <f>T1024*L1024</f>
        <v>68892.651341760036</v>
      </c>
      <c r="Y1024" s="22">
        <f>X1024-W1024</f>
        <v>7937.9845068687428</v>
      </c>
      <c r="Z1024" s="8">
        <f>Y1024/W1024</f>
        <v>0.13022767441860467</v>
      </c>
      <c r="AA1024" s="11">
        <v>18872</v>
      </c>
      <c r="AB1024" s="2">
        <v>2006</v>
      </c>
      <c r="AC1024" s="2">
        <f>2016-AB1024</f>
        <v>10</v>
      </c>
      <c r="AD1024" s="2" t="s">
        <v>460</v>
      </c>
    </row>
    <row r="1025" spans="1:30" x14ac:dyDescent="0.2">
      <c r="A1025">
        <v>17</v>
      </c>
      <c r="B1025" s="6" t="s">
        <v>1584</v>
      </c>
      <c r="C1025" s="6" t="s">
        <v>22</v>
      </c>
      <c r="D1025" s="6" t="s">
        <v>23</v>
      </c>
      <c r="E1025" s="6" t="s">
        <v>2767</v>
      </c>
      <c r="F1025" s="6">
        <v>72</v>
      </c>
      <c r="G1025" s="6"/>
      <c r="H1025" s="7">
        <v>42475</v>
      </c>
      <c r="I1025" s="7">
        <v>42486</v>
      </c>
      <c r="J1025" s="7" t="s">
        <v>2536</v>
      </c>
      <c r="K1025" s="17">
        <f>IF(J1025="Januar",238.19,IF(J1025="Februar",240.59,IF(J1025="Mars",245.99,IF(J1025="April",250.79,IF(J1025="Mai",256.52,IF(J1025="Juni",259.83,IF(J1025="Juli",265.66,IF(J1025="August",272.21,IF(J1025="September",275.91,IF(J1025="Oktober",281.13,IF(J1025="November",284.38,IF(J1025="Desember",287.34,0))))))))))))</f>
        <v>250.79</v>
      </c>
      <c r="L1025" s="20">
        <f>$K$2/K1025</f>
        <v>0.9497587623110969</v>
      </c>
      <c r="M1025" s="6">
        <v>11</v>
      </c>
      <c r="N1025" s="6">
        <v>3600000</v>
      </c>
      <c r="O1025" s="6">
        <v>4100000</v>
      </c>
      <c r="P1025" s="6">
        <f>O1025-N1025</f>
        <v>500000</v>
      </c>
      <c r="Q1025" s="8">
        <f>P1025/N1025</f>
        <v>0.1388888888888889</v>
      </c>
      <c r="R1025" s="6">
        <v>218318</v>
      </c>
      <c r="S1025" s="9">
        <f>(N1025+R1025)/F1025</f>
        <v>53032.194444444445</v>
      </c>
      <c r="T1025" s="6">
        <v>59977</v>
      </c>
      <c r="U1025" s="5">
        <f>T1025-S1025</f>
        <v>6944.8055555555547</v>
      </c>
      <c r="V1025" s="4">
        <f>U1025/S1025</f>
        <v>0.13095451976498551</v>
      </c>
      <c r="W1025" s="22">
        <f>S1025*L1025</f>
        <v>50367.791358196984</v>
      </c>
      <c r="X1025" s="22">
        <f>T1025*L1025</f>
        <v>56963.681287132662</v>
      </c>
      <c r="Y1025" s="22">
        <f>X1025-W1025</f>
        <v>6595.8899289356777</v>
      </c>
      <c r="Z1025" s="8">
        <f>Y1025/W1025</f>
        <v>0.13095451976498559</v>
      </c>
      <c r="AA1025" s="10">
        <v>3565</v>
      </c>
      <c r="AB1025" s="6">
        <v>1958</v>
      </c>
      <c r="AC1025" s="6">
        <f>2016-AB1025</f>
        <v>58</v>
      </c>
      <c r="AD1025" s="6" t="s">
        <v>371</v>
      </c>
    </row>
    <row r="1026" spans="1:30" x14ac:dyDescent="0.2">
      <c r="A1026">
        <v>17</v>
      </c>
      <c r="B1026" s="2" t="s">
        <v>521</v>
      </c>
      <c r="C1026" s="2" t="s">
        <v>22</v>
      </c>
      <c r="D1026" s="2" t="s">
        <v>23</v>
      </c>
      <c r="E1026" s="6" t="s">
        <v>2767</v>
      </c>
      <c r="F1026" s="2">
        <v>78</v>
      </c>
      <c r="G1026" s="2">
        <v>85</v>
      </c>
      <c r="H1026" s="3">
        <v>42475</v>
      </c>
      <c r="I1026" s="3">
        <v>42486</v>
      </c>
      <c r="J1026" s="3" t="s">
        <v>2536</v>
      </c>
      <c r="K1026" s="17">
        <f>IF(J1026="Januar",238.19,IF(J1026="Februar",240.59,IF(J1026="Mars",245.99,IF(J1026="April",250.79,IF(J1026="Mai",256.52,IF(J1026="Juni",259.83,IF(J1026="Juli",265.66,IF(J1026="August",272.21,IF(J1026="September",275.91,IF(J1026="Oktober",281.13,IF(J1026="November",284.38,IF(J1026="Desember",287.34,0))))))))))))</f>
        <v>250.79</v>
      </c>
      <c r="L1026" s="20">
        <f>$K$2/K1026</f>
        <v>0.9497587623110969</v>
      </c>
      <c r="M1026" s="2">
        <v>11</v>
      </c>
      <c r="N1026" s="2">
        <v>5190000</v>
      </c>
      <c r="O1026" s="2">
        <v>5950000</v>
      </c>
      <c r="P1026" s="2">
        <f>O1026-N1026</f>
        <v>760000</v>
      </c>
      <c r="Q1026" s="4">
        <f>P1026/N1026</f>
        <v>0.1464354527938343</v>
      </c>
      <c r="R1026" s="2"/>
      <c r="S1026" s="9">
        <f>(N1026+R1026)/F1026</f>
        <v>66538.461538461532</v>
      </c>
      <c r="T1026" s="2">
        <v>76282</v>
      </c>
      <c r="U1026" s="5">
        <f>T1026-S1026</f>
        <v>9743.5384615384683</v>
      </c>
      <c r="V1026" s="4">
        <f>U1026/S1026</f>
        <v>0.14643468208092497</v>
      </c>
      <c r="W1026" s="22">
        <f>S1026*L1026</f>
        <v>63195.486876853749</v>
      </c>
      <c r="X1026" s="22">
        <f>T1026*L1026</f>
        <v>72449.497906615099</v>
      </c>
      <c r="Y1026" s="22">
        <f>X1026-W1026</f>
        <v>9254.0110297613501</v>
      </c>
      <c r="Z1026" s="8">
        <f>Y1026/W1026</f>
        <v>0.14643468208092505</v>
      </c>
      <c r="AA1026" s="11">
        <v>7232</v>
      </c>
      <c r="AB1026" s="2">
        <v>2005</v>
      </c>
      <c r="AC1026" s="2">
        <f>2016-AB1026</f>
        <v>11</v>
      </c>
      <c r="AD1026" s="2" t="s">
        <v>120</v>
      </c>
    </row>
    <row r="1027" spans="1:30" x14ac:dyDescent="0.2">
      <c r="A1027">
        <v>17</v>
      </c>
      <c r="B1027" s="6" t="s">
        <v>1818</v>
      </c>
      <c r="C1027" s="6" t="s">
        <v>22</v>
      </c>
      <c r="D1027" s="6" t="s">
        <v>23</v>
      </c>
      <c r="E1027" s="6" t="s">
        <v>2767</v>
      </c>
      <c r="F1027" s="6">
        <v>79</v>
      </c>
      <c r="G1027" s="6">
        <v>89</v>
      </c>
      <c r="H1027" s="7">
        <v>42475</v>
      </c>
      <c r="I1027" s="7">
        <v>42486</v>
      </c>
      <c r="J1027" s="7" t="s">
        <v>2536</v>
      </c>
      <c r="K1027" s="17">
        <f>IF(J1027="Januar",238.19,IF(J1027="Februar",240.59,IF(J1027="Mars",245.99,IF(J1027="April",250.79,IF(J1027="Mai",256.52,IF(J1027="Juni",259.83,IF(J1027="Juli",265.66,IF(J1027="August",272.21,IF(J1027="September",275.91,IF(J1027="Oktober",281.13,IF(J1027="November",284.38,IF(J1027="Desember",287.34,0))))))))))))</f>
        <v>250.79</v>
      </c>
      <c r="L1027" s="20">
        <f>$K$2/K1027</f>
        <v>0.9497587623110969</v>
      </c>
      <c r="M1027" s="6">
        <v>11</v>
      </c>
      <c r="N1027" s="6">
        <v>4790000</v>
      </c>
      <c r="O1027" s="6">
        <v>4790000</v>
      </c>
      <c r="P1027" s="6">
        <f>O1027-N1027</f>
        <v>0</v>
      </c>
      <c r="Q1027" s="8">
        <f>P1027/N1027</f>
        <v>0</v>
      </c>
      <c r="R1027" s="6">
        <v>21000</v>
      </c>
      <c r="S1027" s="9">
        <f>(N1027+R1027)/F1027</f>
        <v>60898.734177215192</v>
      </c>
      <c r="T1027" s="6">
        <v>60899</v>
      </c>
      <c r="U1027" s="5">
        <f>T1027-S1027</f>
        <v>0.26582278480782406</v>
      </c>
      <c r="V1027" s="4">
        <f>U1027/S1027</f>
        <v>4.3649968821072751E-6</v>
      </c>
      <c r="W1027" s="22">
        <f>S1027*L1027</f>
        <v>57839.106398464399</v>
      </c>
      <c r="X1027" s="22">
        <f>T1027*L1027</f>
        <v>57839.358865983493</v>
      </c>
      <c r="Y1027" s="22">
        <f>X1027-W1027</f>
        <v>0.25246751909435261</v>
      </c>
      <c r="Z1027" s="8">
        <f>Y1027/W1027</f>
        <v>4.3649968821277555E-6</v>
      </c>
      <c r="AA1027" s="6">
        <v>421</v>
      </c>
      <c r="AB1027" s="6">
        <v>1914</v>
      </c>
      <c r="AC1027" s="6">
        <f>2016-AB1027</f>
        <v>102</v>
      </c>
      <c r="AD1027" s="6" t="s">
        <v>1819</v>
      </c>
    </row>
    <row r="1028" spans="1:30" x14ac:dyDescent="0.2">
      <c r="A1028">
        <v>17</v>
      </c>
      <c r="B1028" s="2" t="s">
        <v>1303</v>
      </c>
      <c r="C1028" s="2" t="s">
        <v>22</v>
      </c>
      <c r="D1028" s="2" t="s">
        <v>23</v>
      </c>
      <c r="E1028" s="6" t="s">
        <v>2767</v>
      </c>
      <c r="F1028" s="2">
        <v>91</v>
      </c>
      <c r="G1028" s="2">
        <v>104</v>
      </c>
      <c r="H1028" s="3">
        <v>42475</v>
      </c>
      <c r="I1028" s="3">
        <v>42486</v>
      </c>
      <c r="J1028" s="7" t="s">
        <v>2536</v>
      </c>
      <c r="K1028" s="17">
        <f>IF(J1028="Januar",238.19,IF(J1028="Februar",240.59,IF(J1028="Mars",245.99,IF(J1028="April",250.79,IF(J1028="Mai",256.52,IF(J1028="Juni",259.83,IF(J1028="Juli",265.66,IF(J1028="August",272.21,IF(J1028="September",275.91,IF(J1028="Oktober",281.13,IF(J1028="November",284.38,IF(J1028="Desember",287.34,0))))))))))))</f>
        <v>250.79</v>
      </c>
      <c r="L1028" s="20">
        <f>$K$2/K1028</f>
        <v>0.9497587623110969</v>
      </c>
      <c r="M1028" s="2">
        <v>11</v>
      </c>
      <c r="N1028" s="2">
        <v>5800000</v>
      </c>
      <c r="O1028" s="2">
        <v>6650000</v>
      </c>
      <c r="P1028" s="2">
        <f>O1028-N1028</f>
        <v>850000</v>
      </c>
      <c r="Q1028" s="4">
        <f>P1028/N1028</f>
        <v>0.14655172413793102</v>
      </c>
      <c r="R1028" s="2">
        <v>7020</v>
      </c>
      <c r="S1028" s="9">
        <f>(N1028+R1028)/F1028</f>
        <v>63813.406593406595</v>
      </c>
      <c r="T1028" s="2">
        <v>73154</v>
      </c>
      <c r="U1028" s="5">
        <f>T1028-S1028</f>
        <v>9340.5934065934052</v>
      </c>
      <c r="V1028" s="4">
        <f>U1028/S1028</f>
        <v>0.14637352721361385</v>
      </c>
      <c r="W1028" s="22">
        <f>S1028*L1028</f>
        <v>60607.342065008641</v>
      </c>
      <c r="X1028" s="22">
        <f>T1028*L1028</f>
        <v>69478.652498105977</v>
      </c>
      <c r="Y1028" s="22">
        <f>X1028-W1028</f>
        <v>8871.3104330973365</v>
      </c>
      <c r="Z1028" s="8">
        <f>Y1028/W1028</f>
        <v>0.14637352721361369</v>
      </c>
      <c r="AA1028" s="2">
        <v>978</v>
      </c>
      <c r="AB1028" s="2">
        <v>1966</v>
      </c>
      <c r="AC1028" s="2">
        <f>2016-AB1028</f>
        <v>50</v>
      </c>
      <c r="AD1028" s="2" t="s">
        <v>422</v>
      </c>
    </row>
    <row r="1029" spans="1:30" x14ac:dyDescent="0.2">
      <c r="A1029">
        <v>17</v>
      </c>
      <c r="B1029" s="2" t="s">
        <v>2063</v>
      </c>
      <c r="C1029" s="2" t="s">
        <v>22</v>
      </c>
      <c r="D1029" s="2" t="s">
        <v>23</v>
      </c>
      <c r="E1029" s="6" t="s">
        <v>2767</v>
      </c>
      <c r="F1029" s="2">
        <v>91</v>
      </c>
      <c r="G1029" s="2">
        <v>100</v>
      </c>
      <c r="H1029" s="3">
        <v>42475</v>
      </c>
      <c r="I1029" s="3">
        <v>42486</v>
      </c>
      <c r="J1029" s="3" t="s">
        <v>2536</v>
      </c>
      <c r="K1029" s="17">
        <f>IF(J1029="Januar",238.19,IF(J1029="Februar",240.59,IF(J1029="Mars",245.99,IF(J1029="April",250.79,IF(J1029="Mai",256.52,IF(J1029="Juni",259.83,IF(J1029="Juli",265.66,IF(J1029="August",272.21,IF(J1029="September",275.91,IF(J1029="Oktober",281.13,IF(J1029="November",284.38,IF(J1029="Desember",287.34,0))))))))))))</f>
        <v>250.79</v>
      </c>
      <c r="L1029" s="20">
        <f>$K$2/K1029</f>
        <v>0.9497587623110969</v>
      </c>
      <c r="M1029" s="2">
        <v>11</v>
      </c>
      <c r="N1029" s="2">
        <v>5990000</v>
      </c>
      <c r="O1029" s="2">
        <v>6800000</v>
      </c>
      <c r="P1029" s="2">
        <f>O1029-N1029</f>
        <v>810000</v>
      </c>
      <c r="Q1029" s="4">
        <f>P1029/N1029</f>
        <v>0.13522537562604339</v>
      </c>
      <c r="R1029" s="2"/>
      <c r="S1029" s="9">
        <f>(N1029+R1029)/F1029</f>
        <v>65824.175824175822</v>
      </c>
      <c r="T1029" s="2">
        <v>74725</v>
      </c>
      <c r="U1029" s="5">
        <f>T1029-S1029</f>
        <v>8900.8241758241784</v>
      </c>
      <c r="V1029" s="4">
        <f>U1029/S1029</f>
        <v>0.13522120200333895</v>
      </c>
      <c r="W1029" s="22">
        <f>S1029*L1029</f>
        <v>62517.087760917253</v>
      </c>
      <c r="X1029" s="22">
        <f>T1029*L1029</f>
        <v>70970.723513696721</v>
      </c>
      <c r="Y1029" s="22">
        <f>X1029-W1029</f>
        <v>8453.635752779468</v>
      </c>
      <c r="Z1029" s="8">
        <f>Y1029/W1029</f>
        <v>0.13522120200333906</v>
      </c>
      <c r="AA1029" s="11">
        <v>1384</v>
      </c>
      <c r="AB1029" s="2">
        <v>2012</v>
      </c>
      <c r="AC1029" s="2">
        <f>2016-AB1029</f>
        <v>4</v>
      </c>
      <c r="AD1029" s="2" t="s">
        <v>213</v>
      </c>
    </row>
    <row r="1030" spans="1:30" x14ac:dyDescent="0.2">
      <c r="A1030">
        <v>17</v>
      </c>
      <c r="B1030" s="2" t="s">
        <v>2354</v>
      </c>
      <c r="C1030" s="2" t="s">
        <v>22</v>
      </c>
      <c r="D1030" s="2" t="s">
        <v>23</v>
      </c>
      <c r="E1030" s="6" t="s">
        <v>2767</v>
      </c>
      <c r="F1030" s="2">
        <v>118</v>
      </c>
      <c r="G1030" s="2">
        <v>145</v>
      </c>
      <c r="H1030" s="3">
        <v>42475</v>
      </c>
      <c r="I1030" s="3">
        <v>42486</v>
      </c>
      <c r="J1030" s="7" t="s">
        <v>2536</v>
      </c>
      <c r="K1030" s="17">
        <f>IF(J1030="Januar",238.19,IF(J1030="Februar",240.59,IF(J1030="Mars",245.99,IF(J1030="April",250.79,IF(J1030="Mai",256.52,IF(J1030="Juni",259.83,IF(J1030="Juli",265.66,IF(J1030="August",272.21,IF(J1030="September",275.91,IF(J1030="Oktober",281.13,IF(J1030="November",284.38,IF(J1030="Desember",287.34,0))))))))))))</f>
        <v>250.79</v>
      </c>
      <c r="L1030" s="20">
        <f>$K$2/K1030</f>
        <v>0.9497587623110969</v>
      </c>
      <c r="M1030" s="2">
        <v>11</v>
      </c>
      <c r="N1030" s="2">
        <v>7250000</v>
      </c>
      <c r="O1030" s="2">
        <v>8000000</v>
      </c>
      <c r="P1030" s="2">
        <f>O1030-N1030</f>
        <v>750000</v>
      </c>
      <c r="Q1030" s="4">
        <f>P1030/N1030</f>
        <v>0.10344827586206896</v>
      </c>
      <c r="R1030" s="2">
        <v>18890</v>
      </c>
      <c r="S1030" s="9">
        <f>(N1030+R1030)/F1030</f>
        <v>61600.762711864409</v>
      </c>
      <c r="T1030" s="2">
        <v>67957</v>
      </c>
      <c r="U1030" s="5">
        <f>T1030-S1030</f>
        <v>6356.2372881355914</v>
      </c>
      <c r="V1030" s="4">
        <f>U1030/S1030</f>
        <v>0.10318439266517994</v>
      </c>
      <c r="W1030" s="22">
        <f>S1030*L1030</f>
        <v>58505.864150639907</v>
      </c>
      <c r="X1030" s="22">
        <f>T1030*L1030</f>
        <v>64542.756210375213</v>
      </c>
      <c r="Y1030" s="22">
        <f>X1030-W1030</f>
        <v>6036.8920597353062</v>
      </c>
      <c r="Z1030" s="8">
        <f>Y1030/W1030</f>
        <v>0.10318439266518001</v>
      </c>
      <c r="AA1030" s="11">
        <v>44640</v>
      </c>
      <c r="AB1030" s="2">
        <v>1961</v>
      </c>
      <c r="AC1030" s="2">
        <f>2016-AB1030</f>
        <v>55</v>
      </c>
      <c r="AD1030" s="2" t="s">
        <v>83</v>
      </c>
    </row>
    <row r="1031" spans="1:30" x14ac:dyDescent="0.2">
      <c r="A1031">
        <v>17</v>
      </c>
      <c r="B1031" s="6" t="s">
        <v>2417</v>
      </c>
      <c r="C1031" s="6" t="s">
        <v>22</v>
      </c>
      <c r="D1031" s="6" t="s">
        <v>23</v>
      </c>
      <c r="E1031" s="6" t="s">
        <v>2767</v>
      </c>
      <c r="F1031" s="6">
        <v>130</v>
      </c>
      <c r="G1031" s="6">
        <v>145</v>
      </c>
      <c r="H1031" s="7">
        <v>42475</v>
      </c>
      <c r="I1031" s="7">
        <v>42486</v>
      </c>
      <c r="J1031" s="3" t="s">
        <v>2536</v>
      </c>
      <c r="K1031" s="17">
        <f>IF(J1031="Januar",238.19,IF(J1031="Februar",240.59,IF(J1031="Mars",245.99,IF(J1031="April",250.79,IF(J1031="Mai",256.52,IF(J1031="Juni",259.83,IF(J1031="Juli",265.66,IF(J1031="August",272.21,IF(J1031="September",275.91,IF(J1031="Oktober",281.13,IF(J1031="November",284.38,IF(J1031="Desember",287.34,0))))))))))))</f>
        <v>250.79</v>
      </c>
      <c r="L1031" s="20">
        <f>$K$2/K1031</f>
        <v>0.9497587623110969</v>
      </c>
      <c r="M1031" s="6">
        <v>11</v>
      </c>
      <c r="N1031" s="6">
        <v>7900000</v>
      </c>
      <c r="O1031" s="6">
        <v>7800000</v>
      </c>
      <c r="P1031" s="6">
        <f>O1031-N1031</f>
        <v>-100000</v>
      </c>
      <c r="Q1031" s="8">
        <f>P1031/N1031</f>
        <v>-1.2658227848101266E-2</v>
      </c>
      <c r="R1031" s="6">
        <v>63288</v>
      </c>
      <c r="S1031" s="9">
        <f>(N1031+R1031)/F1031</f>
        <v>61256.061538461538</v>
      </c>
      <c r="T1031" s="6">
        <v>60487</v>
      </c>
      <c r="U1031" s="5">
        <f>T1031-S1031</f>
        <v>-769.06153846153757</v>
      </c>
      <c r="V1031" s="4">
        <f>U1031/S1031</f>
        <v>-1.2554864272144858E-2</v>
      </c>
      <c r="W1031" s="22">
        <f>S1031*L1031</f>
        <v>58178.481190821614</v>
      </c>
      <c r="X1031" s="22">
        <f>T1031*L1031</f>
        <v>57448.058255911317</v>
      </c>
      <c r="Y1031" s="22">
        <f>X1031-W1031</f>
        <v>-730.42293491029704</v>
      </c>
      <c r="Z1031" s="8">
        <f>Y1031/W1031</f>
        <v>-1.2554864272144844E-2</v>
      </c>
      <c r="AA1031" s="6">
        <v>420</v>
      </c>
      <c r="AB1031" s="6">
        <v>1898</v>
      </c>
      <c r="AC1031" s="6">
        <f>2016-AB1031</f>
        <v>118</v>
      </c>
      <c r="AD1031" s="6" t="s">
        <v>127</v>
      </c>
    </row>
    <row r="1032" spans="1:30" x14ac:dyDescent="0.2">
      <c r="A1032">
        <v>17</v>
      </c>
      <c r="B1032" s="2" t="s">
        <v>2418</v>
      </c>
      <c r="C1032" s="2" t="s">
        <v>22</v>
      </c>
      <c r="D1032" s="2" t="s">
        <v>23</v>
      </c>
      <c r="E1032" s="6" t="s">
        <v>2767</v>
      </c>
      <c r="F1032" s="2">
        <v>130</v>
      </c>
      <c r="G1032" s="2">
        <v>144</v>
      </c>
      <c r="H1032" s="3">
        <v>42475</v>
      </c>
      <c r="I1032" s="3">
        <v>42486</v>
      </c>
      <c r="J1032" s="7" t="s">
        <v>2536</v>
      </c>
      <c r="K1032" s="17">
        <f>IF(J1032="Januar",238.19,IF(J1032="Februar",240.59,IF(J1032="Mars",245.99,IF(J1032="April",250.79,IF(J1032="Mai",256.52,IF(J1032="Juni",259.83,IF(J1032="Juli",265.66,IF(J1032="August",272.21,IF(J1032="September",275.91,IF(J1032="Oktober",281.13,IF(J1032="November",284.38,IF(J1032="Desember",287.34,0))))))))))))</f>
        <v>250.79</v>
      </c>
      <c r="L1032" s="20">
        <f>$K$2/K1032</f>
        <v>0.9497587623110969</v>
      </c>
      <c r="M1032" s="2">
        <v>11</v>
      </c>
      <c r="N1032" s="2">
        <v>6950000</v>
      </c>
      <c r="O1032" s="2">
        <v>8150000</v>
      </c>
      <c r="P1032" s="2">
        <f>O1032-N1032</f>
        <v>1200000</v>
      </c>
      <c r="Q1032" s="4">
        <f>P1032/N1032</f>
        <v>0.17266187050359713</v>
      </c>
      <c r="R1032" s="2">
        <v>198508</v>
      </c>
      <c r="S1032" s="9">
        <f>(N1032+R1032)/F1032</f>
        <v>54988.523076923077</v>
      </c>
      <c r="T1032" s="2">
        <v>64219</v>
      </c>
      <c r="U1032" s="5">
        <f>T1032-S1032</f>
        <v>9230.4769230769234</v>
      </c>
      <c r="V1032" s="4">
        <f>U1032/S1032</f>
        <v>0.16786188110861736</v>
      </c>
      <c r="W1032" s="22">
        <f>S1032*L1032</f>
        <v>52225.831618853648</v>
      </c>
      <c r="X1032" s="22">
        <f>T1032*L1032</f>
        <v>60992.557956856333</v>
      </c>
      <c r="Y1032" s="22">
        <f>X1032-W1032</f>
        <v>8766.7263380026852</v>
      </c>
      <c r="Z1032" s="8">
        <f>Y1032/W1032</f>
        <v>0.16786188110861744</v>
      </c>
      <c r="AA1032" s="2">
        <v>709</v>
      </c>
      <c r="AB1032" s="2">
        <v>1892</v>
      </c>
      <c r="AC1032" s="2">
        <f>2016-AB1032</f>
        <v>124</v>
      </c>
      <c r="AD1032" s="2" t="s">
        <v>67</v>
      </c>
    </row>
    <row r="1033" spans="1:30" x14ac:dyDescent="0.2">
      <c r="A1033">
        <v>17</v>
      </c>
      <c r="B1033" s="2" t="s">
        <v>2397</v>
      </c>
      <c r="C1033" s="2" t="s">
        <v>22</v>
      </c>
      <c r="D1033" s="2" t="s">
        <v>23</v>
      </c>
      <c r="E1033" s="6" t="s">
        <v>2767</v>
      </c>
      <c r="F1033" s="2">
        <v>138</v>
      </c>
      <c r="G1033" s="2">
        <v>148</v>
      </c>
      <c r="H1033" s="3">
        <v>42475</v>
      </c>
      <c r="I1033" s="3">
        <v>42486</v>
      </c>
      <c r="J1033" s="3" t="s">
        <v>2536</v>
      </c>
      <c r="K1033" s="17">
        <f>IF(J1033="Januar",238.19,IF(J1033="Februar",240.59,IF(J1033="Mars",245.99,IF(J1033="April",250.79,IF(J1033="Mai",256.52,IF(J1033="Juni",259.83,IF(J1033="Juli",265.66,IF(J1033="August",272.21,IF(J1033="September",275.91,IF(J1033="Oktober",281.13,IF(J1033="November",284.38,IF(J1033="Desember",287.34,0))))))))))))</f>
        <v>250.79</v>
      </c>
      <c r="L1033" s="20">
        <f>$K$2/K1033</f>
        <v>0.9497587623110969</v>
      </c>
      <c r="M1033" s="2">
        <v>11</v>
      </c>
      <c r="N1033" s="2">
        <v>6950000</v>
      </c>
      <c r="O1033" s="2">
        <v>6750000</v>
      </c>
      <c r="P1033" s="2">
        <f>O1033-N1033</f>
        <v>-200000</v>
      </c>
      <c r="Q1033" s="4">
        <f>P1033/N1033</f>
        <v>-2.8776978417266189E-2</v>
      </c>
      <c r="R1033" s="2"/>
      <c r="S1033" s="9">
        <f>(N1033+R1033)/F1033</f>
        <v>50362.318840579712</v>
      </c>
      <c r="T1033" s="2">
        <v>48913</v>
      </c>
      <c r="U1033" s="5">
        <f>T1033-S1033</f>
        <v>-1449.3188405797118</v>
      </c>
      <c r="V1033" s="4">
        <f>U1033/S1033</f>
        <v>-2.8777841726618736E-2</v>
      </c>
      <c r="W1033" s="22">
        <f>S1033*L1033</f>
        <v>47832.053609145827</v>
      </c>
      <c r="X1033" s="22">
        <f>T1033*L1033</f>
        <v>46455.55034092268</v>
      </c>
      <c r="Y1033" s="22">
        <f>X1033-W1033</f>
        <v>-1376.5032682231467</v>
      </c>
      <c r="Z1033" s="8">
        <f>Y1033/W1033</f>
        <v>-2.8777841726618854E-2</v>
      </c>
      <c r="AA1033" s="11">
        <v>15663</v>
      </c>
      <c r="AB1033" s="2">
        <v>1979</v>
      </c>
      <c r="AC1033" s="2">
        <f>2016-AB1033</f>
        <v>37</v>
      </c>
      <c r="AD1033" s="2" t="s">
        <v>108</v>
      </c>
    </row>
    <row r="1034" spans="1:30" x14ac:dyDescent="0.2">
      <c r="A1034">
        <v>17</v>
      </c>
      <c r="B1034" s="2" t="s">
        <v>2459</v>
      </c>
      <c r="C1034" s="2" t="s">
        <v>22</v>
      </c>
      <c r="D1034" s="2" t="s">
        <v>23</v>
      </c>
      <c r="E1034" s="6" t="s">
        <v>2767</v>
      </c>
      <c r="F1034" s="2">
        <v>142</v>
      </c>
      <c r="G1034" s="2">
        <v>160</v>
      </c>
      <c r="H1034" s="3">
        <v>42471</v>
      </c>
      <c r="I1034" s="3">
        <v>42486</v>
      </c>
      <c r="J1034" s="7" t="s">
        <v>2536</v>
      </c>
      <c r="K1034" s="17">
        <f>IF(J1034="Januar",238.19,IF(J1034="Februar",240.59,IF(J1034="Mars",245.99,IF(J1034="April",250.79,IF(J1034="Mai",256.52,IF(J1034="Juni",259.83,IF(J1034="Juli",265.66,IF(J1034="August",272.21,IF(J1034="September",275.91,IF(J1034="Oktober",281.13,IF(J1034="November",284.38,IF(J1034="Desember",287.34,0))))))))))))</f>
        <v>250.79</v>
      </c>
      <c r="L1034" s="20">
        <f>$K$2/K1034</f>
        <v>0.9497587623110969</v>
      </c>
      <c r="M1034" s="2">
        <v>15</v>
      </c>
      <c r="N1034" s="2">
        <v>9300000</v>
      </c>
      <c r="O1034" s="2">
        <v>8850000</v>
      </c>
      <c r="P1034" s="2">
        <f>O1034-N1034</f>
        <v>-450000</v>
      </c>
      <c r="Q1034" s="4">
        <f>P1034/N1034</f>
        <v>-4.8387096774193547E-2</v>
      </c>
      <c r="R1034" s="2">
        <v>215882</v>
      </c>
      <c r="S1034" s="9">
        <f>(N1034+R1034)/F1034</f>
        <v>67013.253521126768</v>
      </c>
      <c r="T1034" s="2">
        <v>63844</v>
      </c>
      <c r="U1034" s="5">
        <f>T1034-S1034</f>
        <v>-3169.2535211267677</v>
      </c>
      <c r="V1034" s="4">
        <f>U1034/S1034</f>
        <v>-4.7292936167136264E-2</v>
      </c>
      <c r="W1034" s="22">
        <f>S1034*L1034</f>
        <v>63646.424722665113</v>
      </c>
      <c r="X1034" s="22">
        <f>T1034*L1034</f>
        <v>60636.398420989673</v>
      </c>
      <c r="Y1034" s="22">
        <f>X1034-W1034</f>
        <v>-3010.0263016754398</v>
      </c>
      <c r="Z1034" s="8">
        <f>Y1034/W1034</f>
        <v>-4.7292936167136188E-2</v>
      </c>
      <c r="AA1034" s="11">
        <v>11526</v>
      </c>
      <c r="AB1034" s="2">
        <v>1988</v>
      </c>
      <c r="AC1034" s="2">
        <f>2016-AB1034</f>
        <v>28</v>
      </c>
      <c r="AD1034" s="2" t="s">
        <v>422</v>
      </c>
    </row>
    <row r="1035" spans="1:30" x14ac:dyDescent="0.2">
      <c r="A1035">
        <v>17</v>
      </c>
      <c r="B1035" s="6" t="s">
        <v>1478</v>
      </c>
      <c r="C1035" s="6" t="s">
        <v>22</v>
      </c>
      <c r="D1035" s="6" t="s">
        <v>23</v>
      </c>
      <c r="E1035" s="6" t="s">
        <v>2767</v>
      </c>
      <c r="F1035" s="6">
        <v>69</v>
      </c>
      <c r="G1035" s="6"/>
      <c r="H1035" s="7">
        <v>42469</v>
      </c>
      <c r="I1035" s="7">
        <v>42486</v>
      </c>
      <c r="J1035" s="7" t="s">
        <v>2536</v>
      </c>
      <c r="K1035" s="17">
        <f>IF(J1035="Januar",238.19,IF(J1035="Februar",240.59,IF(J1035="Mars",245.99,IF(J1035="April",250.79,IF(J1035="Mai",256.52,IF(J1035="Juni",259.83,IF(J1035="Juli",265.66,IF(J1035="August",272.21,IF(J1035="September",275.91,IF(J1035="Oktober",281.13,IF(J1035="November",284.38,IF(J1035="Desember",287.34,0))))))))))))</f>
        <v>250.79</v>
      </c>
      <c r="L1035" s="20">
        <f>$K$2/K1035</f>
        <v>0.9497587623110969</v>
      </c>
      <c r="M1035" s="6">
        <v>17</v>
      </c>
      <c r="N1035" s="6">
        <v>2300000</v>
      </c>
      <c r="O1035" s="6">
        <v>2200000</v>
      </c>
      <c r="P1035" s="6">
        <f>O1035-N1035</f>
        <v>-100000</v>
      </c>
      <c r="Q1035" s="8">
        <f>P1035/N1035</f>
        <v>-4.3478260869565216E-2</v>
      </c>
      <c r="R1035" s="6">
        <v>178685</v>
      </c>
      <c r="S1035" s="9">
        <f>(N1035+R1035)/F1035</f>
        <v>35922.971014492752</v>
      </c>
      <c r="T1035" s="6">
        <v>34474</v>
      </c>
      <c r="U1035" s="5">
        <f>T1035-S1035</f>
        <v>-1448.9710144927521</v>
      </c>
      <c r="V1035" s="4">
        <f>U1035/S1035</f>
        <v>-4.0335500477067437E-2</v>
      </c>
      <c r="W1035" s="22">
        <f>S1035*L1035</f>
        <v>34118.156489262044</v>
      </c>
      <c r="X1035" s="22">
        <f>T1035*L1035</f>
        <v>32741.983571912755</v>
      </c>
      <c r="Y1035" s="22">
        <f>X1035-W1035</f>
        <v>-1376.1729173492895</v>
      </c>
      <c r="Z1035" s="8">
        <f>Y1035/W1035</f>
        <v>-4.0335500477067403E-2</v>
      </c>
      <c r="AA1035" s="10">
        <v>3330</v>
      </c>
      <c r="AB1035" s="6">
        <v>1987</v>
      </c>
      <c r="AC1035" s="6">
        <f>2016-AB1035</f>
        <v>29</v>
      </c>
      <c r="AD1035" s="6" t="s">
        <v>1479</v>
      </c>
    </row>
    <row r="1036" spans="1:30" x14ac:dyDescent="0.2">
      <c r="A1036">
        <v>17</v>
      </c>
      <c r="B1036" s="6" t="s">
        <v>1684</v>
      </c>
      <c r="C1036" s="6" t="s">
        <v>22</v>
      </c>
      <c r="D1036" s="6" t="s">
        <v>23</v>
      </c>
      <c r="E1036" s="6" t="s">
        <v>2767</v>
      </c>
      <c r="F1036" s="6">
        <v>75</v>
      </c>
      <c r="G1036" s="6">
        <v>85</v>
      </c>
      <c r="H1036" s="7">
        <v>42462</v>
      </c>
      <c r="I1036" s="7">
        <v>42486</v>
      </c>
      <c r="J1036" s="3" t="s">
        <v>2536</v>
      </c>
      <c r="K1036" s="17">
        <f>IF(J1036="Januar",238.19,IF(J1036="Februar",240.59,IF(J1036="Mars",245.99,IF(J1036="April",250.79,IF(J1036="Mai",256.52,IF(J1036="Juni",259.83,IF(J1036="Juli",265.66,IF(J1036="August",272.21,IF(J1036="September",275.91,IF(J1036="Oktober",281.13,IF(J1036="November",284.38,IF(J1036="Desember",287.34,0))))))))))))</f>
        <v>250.79</v>
      </c>
      <c r="L1036" s="20">
        <f>$K$2/K1036</f>
        <v>0.9497587623110969</v>
      </c>
      <c r="M1036" s="6">
        <v>24</v>
      </c>
      <c r="N1036" s="6">
        <v>3490000</v>
      </c>
      <c r="O1036" s="6">
        <v>3400000</v>
      </c>
      <c r="P1036" s="6">
        <f>O1036-N1036</f>
        <v>-90000</v>
      </c>
      <c r="Q1036" s="8">
        <f>P1036/N1036</f>
        <v>-2.5787965616045846E-2</v>
      </c>
      <c r="R1036" s="6"/>
      <c r="S1036" s="9">
        <f>(N1036+R1036)/F1036</f>
        <v>46533.333333333336</v>
      </c>
      <c r="T1036" s="6">
        <v>45333</v>
      </c>
      <c r="U1036" s="5">
        <f>T1036-S1036</f>
        <v>-1200.3333333333358</v>
      </c>
      <c r="V1036" s="4">
        <f>U1036/S1036</f>
        <v>-2.5795128939828132E-2</v>
      </c>
      <c r="W1036" s="22">
        <f>S1036*L1036</f>
        <v>44195.441072876376</v>
      </c>
      <c r="X1036" s="22">
        <f>T1036*L1036</f>
        <v>43055.413971848953</v>
      </c>
      <c r="Y1036" s="22">
        <f>X1036-W1036</f>
        <v>-1140.0271010274228</v>
      </c>
      <c r="Z1036" s="8">
        <f>Y1036/W1036</f>
        <v>-2.5795128939828143E-2</v>
      </c>
      <c r="AA1036" s="10">
        <v>2575</v>
      </c>
      <c r="AB1036" s="6">
        <v>2001</v>
      </c>
      <c r="AC1036" s="6">
        <f>2016-AB1036</f>
        <v>15</v>
      </c>
      <c r="AD1036" s="6" t="s">
        <v>1176</v>
      </c>
    </row>
    <row r="1037" spans="1:30" x14ac:dyDescent="0.2">
      <c r="A1037">
        <v>17</v>
      </c>
      <c r="B1037" s="2" t="s">
        <v>826</v>
      </c>
      <c r="C1037" s="2" t="s">
        <v>22</v>
      </c>
      <c r="D1037" s="2" t="s">
        <v>23</v>
      </c>
      <c r="E1037" s="6" t="s">
        <v>2767</v>
      </c>
      <c r="F1037" s="2">
        <v>52</v>
      </c>
      <c r="G1037" s="2">
        <v>60</v>
      </c>
      <c r="H1037" s="3">
        <v>42477</v>
      </c>
      <c r="I1037" s="3">
        <v>42487</v>
      </c>
      <c r="J1037" s="3" t="s">
        <v>2536</v>
      </c>
      <c r="K1037" s="17">
        <f>IF(J1037="Januar",238.19,IF(J1037="Februar",240.59,IF(J1037="Mars",245.99,IF(J1037="April",250.79,IF(J1037="Mai",256.52,IF(J1037="Juni",259.83,IF(J1037="Juli",265.66,IF(J1037="August",272.21,IF(J1037="September",275.91,IF(J1037="Oktober",281.13,IF(J1037="November",284.38,IF(J1037="Desember",287.34,0))))))))))))</f>
        <v>250.79</v>
      </c>
      <c r="L1037" s="20">
        <f>$K$2/K1037</f>
        <v>0.9497587623110969</v>
      </c>
      <c r="M1037" s="2">
        <v>10</v>
      </c>
      <c r="N1037" s="2">
        <v>2500000</v>
      </c>
      <c r="O1037" s="2">
        <v>2975000</v>
      </c>
      <c r="P1037" s="2">
        <f>O1037-N1037</f>
        <v>475000</v>
      </c>
      <c r="Q1037" s="4">
        <f>P1037/N1037</f>
        <v>0.19</v>
      </c>
      <c r="R1037" s="2">
        <v>76031</v>
      </c>
      <c r="S1037" s="9">
        <f>(N1037+R1037)/F1037</f>
        <v>49539.057692307695</v>
      </c>
      <c r="T1037" s="2">
        <v>58674</v>
      </c>
      <c r="U1037" s="5">
        <f>T1037-S1037</f>
        <v>9134.9423076923049</v>
      </c>
      <c r="V1037" s="4">
        <f>U1037/S1037</f>
        <v>0.18439879023194977</v>
      </c>
      <c r="W1037" s="22">
        <f>S1037*L1037</f>
        <v>47050.154119904182</v>
      </c>
      <c r="X1037" s="22">
        <f>T1037*L1037</f>
        <v>55726.1456198413</v>
      </c>
      <c r="Y1037" s="22">
        <f>X1037-W1037</f>
        <v>8675.9914999371176</v>
      </c>
      <c r="Z1037" s="8">
        <f>Y1037/W1037</f>
        <v>0.18439879023194974</v>
      </c>
      <c r="AA1037" s="11">
        <v>2567</v>
      </c>
      <c r="AB1037" s="2">
        <v>1939</v>
      </c>
      <c r="AC1037" s="2">
        <f>2016-AB1037</f>
        <v>77</v>
      </c>
      <c r="AD1037" s="2" t="s">
        <v>130</v>
      </c>
    </row>
    <row r="1038" spans="1:30" x14ac:dyDescent="0.2">
      <c r="A1038">
        <v>17</v>
      </c>
      <c r="B1038" s="2" t="s">
        <v>1941</v>
      </c>
      <c r="C1038" s="2" t="s">
        <v>22</v>
      </c>
      <c r="D1038" s="2" t="s">
        <v>23</v>
      </c>
      <c r="E1038" s="6" t="s">
        <v>2767</v>
      </c>
      <c r="F1038" s="2">
        <v>84</v>
      </c>
      <c r="G1038" s="2">
        <v>92</v>
      </c>
      <c r="H1038" s="3">
        <v>42477</v>
      </c>
      <c r="I1038" s="3">
        <v>42487</v>
      </c>
      <c r="J1038" s="3" t="s">
        <v>2536</v>
      </c>
      <c r="K1038" s="17">
        <f>IF(J1038="Januar",238.19,IF(J1038="Februar",240.59,IF(J1038="Mars",245.99,IF(J1038="April",250.79,IF(J1038="Mai",256.52,IF(J1038="Juni",259.83,IF(J1038="Juli",265.66,IF(J1038="August",272.21,IF(J1038="September",275.91,IF(J1038="Oktober",281.13,IF(J1038="November",284.38,IF(J1038="Desember",287.34,0))))))))))))</f>
        <v>250.79</v>
      </c>
      <c r="L1038" s="20">
        <f>$K$2/K1038</f>
        <v>0.9497587623110969</v>
      </c>
      <c r="M1038" s="2">
        <v>10</v>
      </c>
      <c r="N1038" s="2">
        <v>5100000</v>
      </c>
      <c r="O1038" s="2">
        <v>5600000</v>
      </c>
      <c r="P1038" s="2">
        <f>O1038-N1038</f>
        <v>500000</v>
      </c>
      <c r="Q1038" s="4">
        <f>P1038/N1038</f>
        <v>9.8039215686274508E-2</v>
      </c>
      <c r="R1038" s="2">
        <v>20974</v>
      </c>
      <c r="S1038" s="9">
        <f>(N1038+R1038)/F1038</f>
        <v>60963.976190476191</v>
      </c>
      <c r="T1038" s="2">
        <v>66916</v>
      </c>
      <c r="U1038" s="5">
        <f>T1038-S1038</f>
        <v>5952.0238095238092</v>
      </c>
      <c r="V1038" s="4">
        <f>U1038/S1038</f>
        <v>9.7631817697180254E-2</v>
      </c>
      <c r="W1038" s="22">
        <f>S1038*L1038</f>
        <v>57901.070572229844</v>
      </c>
      <c r="X1038" s="22">
        <f>T1038*L1038</f>
        <v>63554.057338809362</v>
      </c>
      <c r="Y1038" s="22">
        <f>X1038-W1038</f>
        <v>5652.9867665795173</v>
      </c>
      <c r="Z1038" s="8">
        <f>Y1038/W1038</f>
        <v>9.7631817697180337E-2</v>
      </c>
      <c r="AA1038" s="11">
        <v>5879</v>
      </c>
      <c r="AB1038" s="2">
        <v>2008</v>
      </c>
      <c r="AC1038" s="2">
        <f>2016-AB1038</f>
        <v>8</v>
      </c>
      <c r="AD1038" s="2" t="s">
        <v>148</v>
      </c>
    </row>
    <row r="1039" spans="1:30" x14ac:dyDescent="0.2">
      <c r="A1039">
        <v>17</v>
      </c>
      <c r="B1039" s="2" t="s">
        <v>157</v>
      </c>
      <c r="C1039" s="2" t="s">
        <v>22</v>
      </c>
      <c r="D1039" s="2" t="s">
        <v>23</v>
      </c>
      <c r="E1039" s="6" t="s">
        <v>2767</v>
      </c>
      <c r="F1039" s="2">
        <v>29</v>
      </c>
      <c r="G1039" s="2">
        <v>32</v>
      </c>
      <c r="H1039" s="3">
        <v>42476</v>
      </c>
      <c r="I1039" s="3">
        <v>42487</v>
      </c>
      <c r="J1039" s="7" t="s">
        <v>2536</v>
      </c>
      <c r="K1039" s="17">
        <f>IF(J1039="Januar",238.19,IF(J1039="Februar",240.59,IF(J1039="Mars",245.99,IF(J1039="April",250.79,IF(J1039="Mai",256.52,IF(J1039="Juni",259.83,IF(J1039="Juli",265.66,IF(J1039="August",272.21,IF(J1039="September",275.91,IF(J1039="Oktober",281.13,IF(J1039="November",284.38,IF(J1039="Desember",287.34,0))))))))))))</f>
        <v>250.79</v>
      </c>
      <c r="L1039" s="20">
        <f>$K$2/K1039</f>
        <v>0.9497587623110969</v>
      </c>
      <c r="M1039" s="2">
        <v>11</v>
      </c>
      <c r="N1039" s="2">
        <v>1990000</v>
      </c>
      <c r="O1039" s="2">
        <v>2530000</v>
      </c>
      <c r="P1039" s="2">
        <f>O1039-N1039</f>
        <v>540000</v>
      </c>
      <c r="Q1039" s="4">
        <f>P1039/N1039</f>
        <v>0.271356783919598</v>
      </c>
      <c r="R1039" s="2">
        <v>8207</v>
      </c>
      <c r="S1039" s="9">
        <f>(N1039+R1039)/F1039</f>
        <v>68903.68965517242</v>
      </c>
      <c r="T1039" s="2">
        <v>87524</v>
      </c>
      <c r="U1039" s="5">
        <f>T1039-S1039</f>
        <v>18620.31034482758</v>
      </c>
      <c r="V1039" s="4">
        <f>U1039/S1039</f>
        <v>0.27023676726185014</v>
      </c>
      <c r="W1039" s="22">
        <f>S1039*L1039</f>
        <v>65441.883005564487</v>
      </c>
      <c r="X1039" s="22">
        <f>T1039*L1039</f>
        <v>83126.685912516448</v>
      </c>
      <c r="Y1039" s="22">
        <f>X1039-W1039</f>
        <v>17684.802906951962</v>
      </c>
      <c r="Z1039" s="8">
        <f>Y1039/W1039</f>
        <v>0.2702367672618502</v>
      </c>
      <c r="AA1039" s="2">
        <v>333</v>
      </c>
      <c r="AB1039" s="2">
        <v>2003</v>
      </c>
      <c r="AC1039" s="2">
        <f>2016-AB1039</f>
        <v>13</v>
      </c>
      <c r="AD1039" s="2" t="s">
        <v>105</v>
      </c>
    </row>
    <row r="1040" spans="1:30" x14ac:dyDescent="0.2">
      <c r="A1040">
        <v>17</v>
      </c>
      <c r="B1040" s="2" t="s">
        <v>351</v>
      </c>
      <c r="C1040" s="2" t="s">
        <v>22</v>
      </c>
      <c r="D1040" s="2" t="s">
        <v>23</v>
      </c>
      <c r="E1040" s="6" t="s">
        <v>2767</v>
      </c>
      <c r="F1040" s="2">
        <v>40</v>
      </c>
      <c r="G1040" s="2"/>
      <c r="H1040" s="3">
        <v>42476</v>
      </c>
      <c r="I1040" s="3">
        <v>42487</v>
      </c>
      <c r="J1040" s="7" t="s">
        <v>2536</v>
      </c>
      <c r="K1040" s="17">
        <f>IF(J1040="Januar",238.19,IF(J1040="Februar",240.59,IF(J1040="Mars",245.99,IF(J1040="April",250.79,IF(J1040="Mai",256.52,IF(J1040="Juni",259.83,IF(J1040="Juli",265.66,IF(J1040="August",272.21,IF(J1040="September",275.91,IF(J1040="Oktober",281.13,IF(J1040="November",284.38,IF(J1040="Desember",287.34,0))))))))))))</f>
        <v>250.79</v>
      </c>
      <c r="L1040" s="20">
        <f>$K$2/K1040</f>
        <v>0.9497587623110969</v>
      </c>
      <c r="M1040" s="2">
        <v>11</v>
      </c>
      <c r="N1040" s="2">
        <v>2690000</v>
      </c>
      <c r="O1040" s="2">
        <v>3100000</v>
      </c>
      <c r="P1040" s="2">
        <f>O1040-N1040</f>
        <v>410000</v>
      </c>
      <c r="Q1040" s="4">
        <f>P1040/N1040</f>
        <v>0.15241635687732341</v>
      </c>
      <c r="R1040" s="2"/>
      <c r="S1040" s="9">
        <f>(N1040+R1040)/F1040</f>
        <v>67250</v>
      </c>
      <c r="T1040" s="2">
        <v>77500</v>
      </c>
      <c r="U1040" s="5">
        <f>T1040-S1040</f>
        <v>10250</v>
      </c>
      <c r="V1040" s="4">
        <f>U1040/S1040</f>
        <v>0.15241635687732341</v>
      </c>
      <c r="W1040" s="22">
        <f>S1040*L1040</f>
        <v>63871.276765421266</v>
      </c>
      <c r="X1040" s="22">
        <f>T1040*L1040</f>
        <v>73606.304079110007</v>
      </c>
      <c r="Y1040" s="22">
        <f>X1040-W1040</f>
        <v>9735.0273136887408</v>
      </c>
      <c r="Z1040" s="8">
        <f>Y1040/W1040</f>
        <v>0.15241635687732338</v>
      </c>
      <c r="AA1040" s="2">
        <v>24</v>
      </c>
      <c r="AB1040" s="2">
        <v>1954</v>
      </c>
      <c r="AC1040" s="2">
        <f>2016-AB1040</f>
        <v>62</v>
      </c>
      <c r="AD1040" s="2" t="s">
        <v>181</v>
      </c>
    </row>
    <row r="1041" spans="1:30" x14ac:dyDescent="0.2">
      <c r="A1041">
        <v>17</v>
      </c>
      <c r="B1041" s="2" t="s">
        <v>738</v>
      </c>
      <c r="C1041" s="2" t="s">
        <v>22</v>
      </c>
      <c r="D1041" s="2" t="s">
        <v>23</v>
      </c>
      <c r="E1041" s="6" t="s">
        <v>2767</v>
      </c>
      <c r="F1041" s="2">
        <v>50</v>
      </c>
      <c r="G1041" s="2">
        <v>56</v>
      </c>
      <c r="H1041" s="3">
        <v>42476</v>
      </c>
      <c r="I1041" s="3">
        <v>42487</v>
      </c>
      <c r="J1041" s="7" t="s">
        <v>2536</v>
      </c>
      <c r="K1041" s="17">
        <f>IF(J1041="Januar",238.19,IF(J1041="Februar",240.59,IF(J1041="Mars",245.99,IF(J1041="April",250.79,IF(J1041="Mai",256.52,IF(J1041="Juni",259.83,IF(J1041="Juli",265.66,IF(J1041="August",272.21,IF(J1041="September",275.91,IF(J1041="Oktober",281.13,IF(J1041="November",284.38,IF(J1041="Desember",287.34,0))))))))))))</f>
        <v>250.79</v>
      </c>
      <c r="L1041" s="20">
        <f>$K$2/K1041</f>
        <v>0.9497587623110969</v>
      </c>
      <c r="M1041" s="2">
        <v>11</v>
      </c>
      <c r="N1041" s="2">
        <v>3550000</v>
      </c>
      <c r="O1041" s="2">
        <v>3825000</v>
      </c>
      <c r="P1041" s="2">
        <f>O1041-N1041</f>
        <v>275000</v>
      </c>
      <c r="Q1041" s="4">
        <f>P1041/N1041</f>
        <v>7.746478873239436E-2</v>
      </c>
      <c r="R1041" s="2">
        <v>2364</v>
      </c>
      <c r="S1041" s="9">
        <f>(N1041+R1041)/F1041</f>
        <v>71047.28</v>
      </c>
      <c r="T1041" s="2">
        <v>76547</v>
      </c>
      <c r="U1041" s="5">
        <f>T1041-S1041</f>
        <v>5499.7200000000012</v>
      </c>
      <c r="V1041" s="4">
        <f>U1041/S1041</f>
        <v>7.7409297020237813E-2</v>
      </c>
      <c r="W1041" s="22">
        <f>S1041*L1041</f>
        <v>67477.776718369947</v>
      </c>
      <c r="X1041" s="22">
        <f>T1041*L1041</f>
        <v>72701.183978627538</v>
      </c>
      <c r="Y1041" s="22">
        <f>X1041-W1041</f>
        <v>5223.4072602575907</v>
      </c>
      <c r="Z1041" s="8">
        <f>Y1041/W1041</f>
        <v>7.7409297020237869E-2</v>
      </c>
      <c r="AA1041" s="2">
        <v>602</v>
      </c>
      <c r="AB1041" s="2">
        <v>2002</v>
      </c>
      <c r="AC1041" s="2">
        <f>2016-AB1041</f>
        <v>14</v>
      </c>
      <c r="AD1041" s="2" t="s">
        <v>37</v>
      </c>
    </row>
    <row r="1042" spans="1:30" x14ac:dyDescent="0.2">
      <c r="A1042">
        <v>17</v>
      </c>
      <c r="B1042" s="6" t="s">
        <v>1400</v>
      </c>
      <c r="C1042" s="6" t="s">
        <v>22</v>
      </c>
      <c r="D1042" s="6" t="s">
        <v>23</v>
      </c>
      <c r="E1042" s="6" t="s">
        <v>2767</v>
      </c>
      <c r="F1042" s="6">
        <v>67</v>
      </c>
      <c r="G1042" s="6">
        <v>77</v>
      </c>
      <c r="H1042" s="7">
        <v>42476</v>
      </c>
      <c r="I1042" s="7">
        <v>42487</v>
      </c>
      <c r="J1042" s="3" t="s">
        <v>2536</v>
      </c>
      <c r="K1042" s="17">
        <f>IF(J1042="Januar",238.19,IF(J1042="Februar",240.59,IF(J1042="Mars",245.99,IF(J1042="April",250.79,IF(J1042="Mai",256.52,IF(J1042="Juni",259.83,IF(J1042="Juli",265.66,IF(J1042="August",272.21,IF(J1042="September",275.91,IF(J1042="Oktober",281.13,IF(J1042="November",284.38,IF(J1042="Desember",287.34,0))))))))))))</f>
        <v>250.79</v>
      </c>
      <c r="L1042" s="20">
        <f>$K$2/K1042</f>
        <v>0.9497587623110969</v>
      </c>
      <c r="M1042" s="6">
        <v>11</v>
      </c>
      <c r="N1042" s="6">
        <v>4200000</v>
      </c>
      <c r="O1042" s="6">
        <v>4400000</v>
      </c>
      <c r="P1042" s="6">
        <f>O1042-N1042</f>
        <v>200000</v>
      </c>
      <c r="Q1042" s="8">
        <f>P1042/N1042</f>
        <v>4.7619047619047616E-2</v>
      </c>
      <c r="R1042" s="6"/>
      <c r="S1042" s="9">
        <f>(N1042+R1042)/F1042</f>
        <v>62686.567164179105</v>
      </c>
      <c r="T1042" s="6">
        <v>65672</v>
      </c>
      <c r="U1042" s="5">
        <f>T1042-S1042</f>
        <v>2985.432835820895</v>
      </c>
      <c r="V1042" s="4">
        <f>U1042/S1042</f>
        <v>4.7624761904761899E-2</v>
      </c>
      <c r="W1042" s="22">
        <f>S1042*L1042</f>
        <v>59537.116443382198</v>
      </c>
      <c r="X1042" s="22">
        <f>T1042*L1042</f>
        <v>62372.557438494354</v>
      </c>
      <c r="Y1042" s="22">
        <f>X1042-W1042</f>
        <v>2835.4409951121561</v>
      </c>
      <c r="Z1042" s="8">
        <f>Y1042/W1042</f>
        <v>4.7624761904761802E-2</v>
      </c>
      <c r="AA1042" s="10">
        <v>6005</v>
      </c>
      <c r="AB1042" s="6">
        <v>2011</v>
      </c>
      <c r="AC1042" s="6">
        <f>2016-AB1042</f>
        <v>5</v>
      </c>
      <c r="AD1042" s="6" t="s">
        <v>37</v>
      </c>
    </row>
    <row r="1043" spans="1:30" x14ac:dyDescent="0.2">
      <c r="A1043">
        <v>17</v>
      </c>
      <c r="B1043" s="6" t="s">
        <v>1780</v>
      </c>
      <c r="C1043" s="6" t="s">
        <v>22</v>
      </c>
      <c r="D1043" s="6" t="s">
        <v>23</v>
      </c>
      <c r="E1043" s="6" t="s">
        <v>2767</v>
      </c>
      <c r="F1043" s="6">
        <v>78</v>
      </c>
      <c r="G1043" s="6">
        <v>98</v>
      </c>
      <c r="H1043" s="7">
        <v>42476</v>
      </c>
      <c r="I1043" s="7">
        <v>42487</v>
      </c>
      <c r="J1043" s="7" t="s">
        <v>2536</v>
      </c>
      <c r="K1043" s="17">
        <f>IF(J1043="Januar",238.19,IF(J1043="Februar",240.59,IF(J1043="Mars",245.99,IF(J1043="April",250.79,IF(J1043="Mai",256.52,IF(J1043="Juni",259.83,IF(J1043="Juli",265.66,IF(J1043="August",272.21,IF(J1043="September",275.91,IF(J1043="Oktober",281.13,IF(J1043="November",284.38,IF(J1043="Desember",287.34,0))))))))))))</f>
        <v>250.79</v>
      </c>
      <c r="L1043" s="20">
        <f>$K$2/K1043</f>
        <v>0.9497587623110969</v>
      </c>
      <c r="M1043" s="6">
        <v>11</v>
      </c>
      <c r="N1043" s="6">
        <v>2550000</v>
      </c>
      <c r="O1043" s="6">
        <v>2700000</v>
      </c>
      <c r="P1043" s="6">
        <f>O1043-N1043</f>
        <v>150000</v>
      </c>
      <c r="Q1043" s="8">
        <f>P1043/N1043</f>
        <v>5.8823529411764705E-2</v>
      </c>
      <c r="R1043" s="6">
        <v>280000</v>
      </c>
      <c r="S1043" s="9">
        <f>(N1043+R1043)/F1043</f>
        <v>36282.051282051281</v>
      </c>
      <c r="T1043" s="6">
        <v>38205</v>
      </c>
      <c r="U1043" s="5">
        <f>T1043-S1043</f>
        <v>1922.9487179487187</v>
      </c>
      <c r="V1043" s="4">
        <f>U1043/S1043</f>
        <v>5.3000000000000019E-2</v>
      </c>
      <c r="W1043" s="22">
        <f>S1043*L1043</f>
        <v>34459.196119748769</v>
      </c>
      <c r="X1043" s="22">
        <f>T1043*L1043</f>
        <v>36285.533514095456</v>
      </c>
      <c r="Y1043" s="22">
        <f>X1043-W1043</f>
        <v>1826.3373943466868</v>
      </c>
      <c r="Z1043" s="8">
        <f>Y1043/W1043</f>
        <v>5.3000000000000061E-2</v>
      </c>
      <c r="AA1043" s="10">
        <v>35787</v>
      </c>
      <c r="AB1043" s="6">
        <v>1959</v>
      </c>
      <c r="AC1043" s="6">
        <f>2016-AB1043</f>
        <v>57</v>
      </c>
      <c r="AD1043" s="6" t="s">
        <v>315</v>
      </c>
    </row>
    <row r="1044" spans="1:30" x14ac:dyDescent="0.2">
      <c r="A1044">
        <v>17</v>
      </c>
      <c r="B1044" s="6" t="s">
        <v>2116</v>
      </c>
      <c r="C1044" s="6" t="s">
        <v>22</v>
      </c>
      <c r="D1044" s="6" t="s">
        <v>23</v>
      </c>
      <c r="E1044" s="6" t="s">
        <v>2767</v>
      </c>
      <c r="F1044" s="6">
        <v>95</v>
      </c>
      <c r="G1044" s="6">
        <v>104</v>
      </c>
      <c r="H1044" s="7">
        <v>42476</v>
      </c>
      <c r="I1044" s="7">
        <v>42487</v>
      </c>
      <c r="J1044" s="7" t="s">
        <v>2536</v>
      </c>
      <c r="K1044" s="17">
        <f>IF(J1044="Januar",238.19,IF(J1044="Februar",240.59,IF(J1044="Mars",245.99,IF(J1044="April",250.79,IF(J1044="Mai",256.52,IF(J1044="Juni",259.83,IF(J1044="Juli",265.66,IF(J1044="August",272.21,IF(J1044="September",275.91,IF(J1044="Oktober",281.13,IF(J1044="November",284.38,IF(J1044="Desember",287.34,0))))))))))))</f>
        <v>250.79</v>
      </c>
      <c r="L1044" s="20">
        <f>$K$2/K1044</f>
        <v>0.9497587623110969</v>
      </c>
      <c r="M1044" s="6">
        <v>11</v>
      </c>
      <c r="N1044" s="6">
        <v>4900000</v>
      </c>
      <c r="O1044" s="6">
        <v>5800000</v>
      </c>
      <c r="P1044" s="6">
        <f>O1044-N1044</f>
        <v>900000</v>
      </c>
      <c r="Q1044" s="8">
        <f>P1044/N1044</f>
        <v>0.18367346938775511</v>
      </c>
      <c r="R1044" s="6">
        <v>2444</v>
      </c>
      <c r="S1044" s="9">
        <f>(N1044+R1044)/F1044</f>
        <v>51604.673684210524</v>
      </c>
      <c r="T1044" s="6">
        <v>61078</v>
      </c>
      <c r="U1044" s="5">
        <f>T1044-S1044</f>
        <v>9473.3263157894762</v>
      </c>
      <c r="V1044" s="4">
        <f>U1044/S1044</f>
        <v>0.18357496791396297</v>
      </c>
      <c r="W1044" s="22">
        <f>S1044*L1044</f>
        <v>49011.991007783821</v>
      </c>
      <c r="X1044" s="22">
        <f>T1044*L1044</f>
        <v>58009.36568443718</v>
      </c>
      <c r="Y1044" s="22">
        <f>X1044-W1044</f>
        <v>8997.3746766533586</v>
      </c>
      <c r="Z1044" s="8">
        <f>Y1044/W1044</f>
        <v>0.18357496791396302</v>
      </c>
      <c r="AA1044" s="6">
        <v>986</v>
      </c>
      <c r="AB1044" s="6">
        <v>1895</v>
      </c>
      <c r="AC1044" s="6">
        <f>2016-AB1044</f>
        <v>121</v>
      </c>
      <c r="AD1044" s="6" t="s">
        <v>37</v>
      </c>
    </row>
    <row r="1045" spans="1:30" x14ac:dyDescent="0.2">
      <c r="A1045">
        <v>17</v>
      </c>
      <c r="B1045" s="2" t="s">
        <v>610</v>
      </c>
      <c r="C1045" s="2" t="s">
        <v>22</v>
      </c>
      <c r="D1045" s="2" t="s">
        <v>23</v>
      </c>
      <c r="E1045" s="6" t="s">
        <v>2767</v>
      </c>
      <c r="F1045" s="2">
        <v>47</v>
      </c>
      <c r="G1045" s="2">
        <v>57</v>
      </c>
      <c r="H1045" s="3">
        <v>42475</v>
      </c>
      <c r="I1045" s="3">
        <v>42487</v>
      </c>
      <c r="J1045" s="3" t="s">
        <v>2536</v>
      </c>
      <c r="K1045" s="17">
        <f>IF(J1045="Januar",238.19,IF(J1045="Februar",240.59,IF(J1045="Mars",245.99,IF(J1045="April",250.79,IF(J1045="Mai",256.52,IF(J1045="Juni",259.83,IF(J1045="Juli",265.66,IF(J1045="August",272.21,IF(J1045="September",275.91,IF(J1045="Oktober",281.13,IF(J1045="November",284.38,IF(J1045="Desember",287.34,0))))))))))))</f>
        <v>250.79</v>
      </c>
      <c r="L1045" s="20">
        <f>$K$2/K1045</f>
        <v>0.9497587623110969</v>
      </c>
      <c r="M1045" s="2">
        <v>12</v>
      </c>
      <c r="N1045" s="2">
        <v>3390000</v>
      </c>
      <c r="O1045" s="2">
        <v>3300000</v>
      </c>
      <c r="P1045" s="2">
        <f>O1045-N1045</f>
        <v>-90000</v>
      </c>
      <c r="Q1045" s="4">
        <f>P1045/N1045</f>
        <v>-2.6548672566371681E-2</v>
      </c>
      <c r="R1045" s="2">
        <v>3925</v>
      </c>
      <c r="S1045" s="9">
        <f>(N1045+R1045)/F1045</f>
        <v>72211.170212765952</v>
      </c>
      <c r="T1045" s="2">
        <v>70296</v>
      </c>
      <c r="U1045" s="5">
        <f>T1045-S1045</f>
        <v>-1915.1702127659519</v>
      </c>
      <c r="V1045" s="4">
        <f>U1045/S1045</f>
        <v>-2.6521799980848058E-2</v>
      </c>
      <c r="W1045" s="22">
        <f>S1045*L1045</f>
        <v>68583.191646312538</v>
      </c>
      <c r="X1045" s="22">
        <f>T1045*L1045</f>
        <v>66764.241955420861</v>
      </c>
      <c r="Y1045" s="22">
        <f>X1045-W1045</f>
        <v>-1818.9496908916772</v>
      </c>
      <c r="Z1045" s="8">
        <f>Y1045/W1045</f>
        <v>-2.6521799980848155E-2</v>
      </c>
      <c r="AA1045" s="11">
        <v>1824</v>
      </c>
      <c r="AB1045" s="2">
        <v>2000</v>
      </c>
      <c r="AC1045" s="2">
        <f>2016-AB1045</f>
        <v>16</v>
      </c>
      <c r="AD1045" s="2" t="s">
        <v>37</v>
      </c>
    </row>
    <row r="1046" spans="1:30" x14ac:dyDescent="0.2">
      <c r="A1046">
        <v>17</v>
      </c>
      <c r="B1046" s="2" t="s">
        <v>1247</v>
      </c>
      <c r="C1046" s="2" t="s">
        <v>22</v>
      </c>
      <c r="D1046" s="2" t="s">
        <v>23</v>
      </c>
      <c r="E1046" s="6" t="s">
        <v>2767</v>
      </c>
      <c r="F1046" s="2">
        <v>63</v>
      </c>
      <c r="G1046" s="2">
        <v>70</v>
      </c>
      <c r="H1046" s="3">
        <v>42475</v>
      </c>
      <c r="I1046" s="3">
        <v>42487</v>
      </c>
      <c r="J1046" s="7" t="s">
        <v>2536</v>
      </c>
      <c r="K1046" s="17">
        <f>IF(J1046="Januar",238.19,IF(J1046="Februar",240.59,IF(J1046="Mars",245.99,IF(J1046="April",250.79,IF(J1046="Mai",256.52,IF(J1046="Juni",259.83,IF(J1046="Juli",265.66,IF(J1046="August",272.21,IF(J1046="September",275.91,IF(J1046="Oktober",281.13,IF(J1046="November",284.38,IF(J1046="Desember",287.34,0))))))))))))</f>
        <v>250.79</v>
      </c>
      <c r="L1046" s="20">
        <f>$K$2/K1046</f>
        <v>0.9497587623110969</v>
      </c>
      <c r="M1046" s="2">
        <v>12</v>
      </c>
      <c r="N1046" s="2">
        <v>4500000</v>
      </c>
      <c r="O1046" s="2">
        <v>4400000</v>
      </c>
      <c r="P1046" s="2">
        <f>O1046-N1046</f>
        <v>-100000</v>
      </c>
      <c r="Q1046" s="4">
        <f>P1046/N1046</f>
        <v>-2.2222222222222223E-2</v>
      </c>
      <c r="R1046" s="2"/>
      <c r="S1046" s="9">
        <f>(N1046+R1046)/F1046</f>
        <v>71428.571428571435</v>
      </c>
      <c r="T1046" s="2">
        <v>69841</v>
      </c>
      <c r="U1046" s="5">
        <f>T1046-S1046</f>
        <v>-1587.5714285714348</v>
      </c>
      <c r="V1046" s="4">
        <f>U1046/S1046</f>
        <v>-2.2226000000000086E-2</v>
      </c>
      <c r="W1046" s="22">
        <f>S1046*L1046</f>
        <v>67839.911593649784</v>
      </c>
      <c r="X1046" s="22">
        <f>T1046*L1046</f>
        <v>66332.10171856932</v>
      </c>
      <c r="Y1046" s="22">
        <f>X1046-W1046</f>
        <v>-1507.8098750804638</v>
      </c>
      <c r="Z1046" s="8">
        <f>Y1046/W1046</f>
        <v>-2.2226000000000055E-2</v>
      </c>
      <c r="AA1046" s="11">
        <v>5493</v>
      </c>
      <c r="AB1046" s="2">
        <v>2002</v>
      </c>
      <c r="AC1046" s="2">
        <f>2016-AB1046</f>
        <v>14</v>
      </c>
      <c r="AD1046" s="2" t="s">
        <v>460</v>
      </c>
    </row>
    <row r="1047" spans="1:30" x14ac:dyDescent="0.2">
      <c r="A1047">
        <v>17</v>
      </c>
      <c r="B1047" s="2" t="s">
        <v>1587</v>
      </c>
      <c r="C1047" s="2" t="s">
        <v>22</v>
      </c>
      <c r="D1047" s="2" t="s">
        <v>23</v>
      </c>
      <c r="E1047" s="6" t="s">
        <v>2767</v>
      </c>
      <c r="F1047" s="2">
        <v>72</v>
      </c>
      <c r="G1047" s="2">
        <v>79</v>
      </c>
      <c r="H1047" s="3">
        <v>42475</v>
      </c>
      <c r="I1047" s="3">
        <v>42487</v>
      </c>
      <c r="J1047" s="3" t="s">
        <v>2536</v>
      </c>
      <c r="K1047" s="17">
        <f>IF(J1047="Januar",238.19,IF(J1047="Februar",240.59,IF(J1047="Mars",245.99,IF(J1047="April",250.79,IF(J1047="Mai",256.52,IF(J1047="Juni",259.83,IF(J1047="Juli",265.66,IF(J1047="August",272.21,IF(J1047="September",275.91,IF(J1047="Oktober",281.13,IF(J1047="November",284.38,IF(J1047="Desember",287.34,0))))))))))))</f>
        <v>250.79</v>
      </c>
      <c r="L1047" s="20">
        <f>$K$2/K1047</f>
        <v>0.9497587623110969</v>
      </c>
      <c r="M1047" s="2">
        <v>12</v>
      </c>
      <c r="N1047" s="2">
        <v>2900000</v>
      </c>
      <c r="O1047" s="2">
        <v>3400000</v>
      </c>
      <c r="P1047" s="2">
        <f>O1047-N1047</f>
        <v>500000</v>
      </c>
      <c r="Q1047" s="4">
        <f>P1047/N1047</f>
        <v>0.17241379310344829</v>
      </c>
      <c r="R1047" s="2">
        <v>2112</v>
      </c>
      <c r="S1047" s="9">
        <f>(N1047+R1047)/F1047</f>
        <v>40307.111111111109</v>
      </c>
      <c r="T1047" s="2">
        <v>47252</v>
      </c>
      <c r="U1047" s="5">
        <f>T1047-S1047</f>
        <v>6944.8888888888905</v>
      </c>
      <c r="V1047" s="4">
        <f>U1047/S1047</f>
        <v>0.17229934613136921</v>
      </c>
      <c r="W1047" s="22">
        <f>S1047*L1047</f>
        <v>38282.031961224748</v>
      </c>
      <c r="X1047" s="22">
        <f>T1047*L1047</f>
        <v>44878.001036723952</v>
      </c>
      <c r="Y1047" s="22">
        <f>X1047-W1047</f>
        <v>6595.9690754992043</v>
      </c>
      <c r="Z1047" s="8">
        <f>Y1047/W1047</f>
        <v>0.17229934613136927</v>
      </c>
      <c r="AA1047" s="2"/>
      <c r="AB1047" s="2">
        <v>1990</v>
      </c>
      <c r="AC1047" s="2">
        <f>2016-AB1047</f>
        <v>26</v>
      </c>
      <c r="AD1047" s="2" t="s">
        <v>83</v>
      </c>
    </row>
    <row r="1048" spans="1:30" x14ac:dyDescent="0.2">
      <c r="A1048">
        <v>17</v>
      </c>
      <c r="B1048" s="6" t="s">
        <v>2451</v>
      </c>
      <c r="C1048" s="6" t="s">
        <v>22</v>
      </c>
      <c r="D1048" s="6" t="s">
        <v>23</v>
      </c>
      <c r="E1048" s="6" t="s">
        <v>2767</v>
      </c>
      <c r="F1048" s="6">
        <v>139</v>
      </c>
      <c r="G1048" s="6">
        <v>155</v>
      </c>
      <c r="H1048" s="7">
        <v>42475</v>
      </c>
      <c r="I1048" s="7">
        <v>42487</v>
      </c>
      <c r="J1048" s="3" t="s">
        <v>2536</v>
      </c>
      <c r="K1048" s="17">
        <f>IF(J1048="Januar",238.19,IF(J1048="Februar",240.59,IF(J1048="Mars",245.99,IF(J1048="April",250.79,IF(J1048="Mai",256.52,IF(J1048="Juni",259.83,IF(J1048="Juli",265.66,IF(J1048="August",272.21,IF(J1048="September",275.91,IF(J1048="Oktober",281.13,IF(J1048="November",284.38,IF(J1048="Desember",287.34,0))))))))))))</f>
        <v>250.79</v>
      </c>
      <c r="L1048" s="20">
        <f>$K$2/K1048</f>
        <v>0.9497587623110969</v>
      </c>
      <c r="M1048" s="6">
        <v>12</v>
      </c>
      <c r="N1048" s="6">
        <v>7100000</v>
      </c>
      <c r="O1048" s="6">
        <v>6900000</v>
      </c>
      <c r="P1048" s="6">
        <f>O1048-N1048</f>
        <v>-200000</v>
      </c>
      <c r="Q1048" s="8">
        <f>P1048/N1048</f>
        <v>-2.8169014084507043E-2</v>
      </c>
      <c r="R1048" s="6"/>
      <c r="S1048" s="9">
        <f>(N1048+R1048)/F1048</f>
        <v>51079.13669064748</v>
      </c>
      <c r="T1048" s="6">
        <v>49640</v>
      </c>
      <c r="U1048" s="5">
        <f>T1048-S1048</f>
        <v>-1439.1366906474796</v>
      </c>
      <c r="V1048" s="4">
        <f>U1048/S1048</f>
        <v>-2.8174647887323895E-2</v>
      </c>
      <c r="W1048" s="22">
        <f>S1048*L1048</f>
        <v>48512.857643228686</v>
      </c>
      <c r="X1048" s="22">
        <f>T1048*L1048</f>
        <v>47146.02496112285</v>
      </c>
      <c r="Y1048" s="22">
        <f>X1048-W1048</f>
        <v>-1366.8326821058363</v>
      </c>
      <c r="Z1048" s="8">
        <f>Y1048/W1048</f>
        <v>-2.8174647887323861E-2</v>
      </c>
      <c r="AA1048" s="6">
        <v>727</v>
      </c>
      <c r="AB1048" s="6">
        <v>1902</v>
      </c>
      <c r="AC1048" s="6">
        <f>2016-AB1048</f>
        <v>114</v>
      </c>
      <c r="AD1048" s="6" t="s">
        <v>494</v>
      </c>
    </row>
    <row r="1049" spans="1:30" x14ac:dyDescent="0.2">
      <c r="A1049">
        <v>17</v>
      </c>
      <c r="B1049" s="2" t="s">
        <v>314</v>
      </c>
      <c r="C1049" s="2" t="s">
        <v>22</v>
      </c>
      <c r="D1049" s="2" t="s">
        <v>23</v>
      </c>
      <c r="E1049" s="6" t="s">
        <v>2767</v>
      </c>
      <c r="F1049" s="2">
        <v>67</v>
      </c>
      <c r="G1049" s="2">
        <v>74</v>
      </c>
      <c r="H1049" s="3">
        <v>42469</v>
      </c>
      <c r="I1049" s="3">
        <v>42487</v>
      </c>
      <c r="J1049" s="7" t="s">
        <v>2536</v>
      </c>
      <c r="K1049" s="17">
        <f>IF(J1049="Januar",238.19,IF(J1049="Februar",240.59,IF(J1049="Mars",245.99,IF(J1049="April",250.79,IF(J1049="Mai",256.52,IF(J1049="Juni",259.83,IF(J1049="Juli",265.66,IF(J1049="August",272.21,IF(J1049="September",275.91,IF(J1049="Oktober",281.13,IF(J1049="November",284.38,IF(J1049="Desember",287.34,0))))))))))))</f>
        <v>250.79</v>
      </c>
      <c r="L1049" s="20">
        <f>$K$2/K1049</f>
        <v>0.9497587623110969</v>
      </c>
      <c r="M1049" s="2">
        <v>18</v>
      </c>
      <c r="N1049" s="2">
        <v>3400000</v>
      </c>
      <c r="O1049" s="2">
        <v>3200000</v>
      </c>
      <c r="P1049" s="2">
        <f>O1049-N1049</f>
        <v>-200000</v>
      </c>
      <c r="Q1049" s="4">
        <f>P1049/N1049</f>
        <v>-5.8823529411764705E-2</v>
      </c>
      <c r="R1049" s="2"/>
      <c r="S1049" s="9">
        <f>(N1049+R1049)/F1049</f>
        <v>50746.26865671642</v>
      </c>
      <c r="T1049" s="2">
        <v>47761</v>
      </c>
      <c r="U1049" s="5">
        <f>T1049-S1049</f>
        <v>-2985.2686567164201</v>
      </c>
      <c r="V1049" s="4">
        <f>U1049/S1049</f>
        <v>-5.8827352941176511E-2</v>
      </c>
      <c r="W1049" s="22">
        <f>S1049*L1049</f>
        <v>48196.713311309395</v>
      </c>
      <c r="X1049" s="22">
        <f>T1049*L1049</f>
        <v>45361.428246740303</v>
      </c>
      <c r="Y1049" s="22">
        <f>X1049-W1049</f>
        <v>-2835.2850645690924</v>
      </c>
      <c r="Z1049" s="8">
        <f>Y1049/W1049</f>
        <v>-5.88273529411764E-2</v>
      </c>
      <c r="AA1049" s="2"/>
      <c r="AB1049" s="2">
        <v>1890</v>
      </c>
      <c r="AC1049" s="2">
        <f>2016-AB1049</f>
        <v>126</v>
      </c>
      <c r="AD1049" s="2" t="s">
        <v>65</v>
      </c>
    </row>
    <row r="1050" spans="1:30" x14ac:dyDescent="0.2">
      <c r="A1050">
        <v>17</v>
      </c>
      <c r="B1050" s="6" t="s">
        <v>235</v>
      </c>
      <c r="C1050" s="6" t="s">
        <v>22</v>
      </c>
      <c r="D1050" s="6" t="s">
        <v>23</v>
      </c>
      <c r="E1050" s="6" t="s">
        <v>2767</v>
      </c>
      <c r="F1050" s="6">
        <v>34</v>
      </c>
      <c r="G1050" s="6">
        <v>37</v>
      </c>
      <c r="H1050" s="7">
        <v>42465</v>
      </c>
      <c r="I1050" s="7">
        <v>42487</v>
      </c>
      <c r="J1050" s="3" t="s">
        <v>2536</v>
      </c>
      <c r="K1050" s="17">
        <f>IF(J1050="Januar",238.19,IF(J1050="Februar",240.59,IF(J1050="Mars",245.99,IF(J1050="April",250.79,IF(J1050="Mai",256.52,IF(J1050="Juni",259.83,IF(J1050="Juli",265.66,IF(J1050="August",272.21,IF(J1050="September",275.91,IF(J1050="Oktober",281.13,IF(J1050="November",284.38,IF(J1050="Desember",287.34,0))))))))))))</f>
        <v>250.79</v>
      </c>
      <c r="L1050" s="20">
        <f>$K$2/K1050</f>
        <v>0.9497587623110969</v>
      </c>
      <c r="M1050" s="6">
        <v>22</v>
      </c>
      <c r="N1050" s="6">
        <v>2990000</v>
      </c>
      <c r="O1050" s="6">
        <v>2900000</v>
      </c>
      <c r="P1050" s="6">
        <f>O1050-N1050</f>
        <v>-90000</v>
      </c>
      <c r="Q1050" s="8">
        <f>P1050/N1050</f>
        <v>-3.0100334448160536E-2</v>
      </c>
      <c r="R1050" s="6">
        <v>104316</v>
      </c>
      <c r="S1050" s="9">
        <f>(N1050+R1050)/F1050</f>
        <v>91009.294117647063</v>
      </c>
      <c r="T1050" s="6">
        <v>88362</v>
      </c>
      <c r="U1050" s="5">
        <f>T1050-S1050</f>
        <v>-2647.2941176470631</v>
      </c>
      <c r="V1050" s="4">
        <f>U1050/S1050</f>
        <v>-2.9088173282883888E-2</v>
      </c>
      <c r="W1050" s="22">
        <f>S1050*L1050</f>
        <v>86436.874539983066</v>
      </c>
      <c r="X1050" s="22">
        <f>T1050*L1050</f>
        <v>83922.583755333151</v>
      </c>
      <c r="Y1050" s="22">
        <f>X1050-W1050</f>
        <v>-2514.2907846499147</v>
      </c>
      <c r="Z1050" s="8">
        <f>Y1050/W1050</f>
        <v>-2.9088173282883805E-2</v>
      </c>
      <c r="AA1050" s="10">
        <v>1029</v>
      </c>
      <c r="AB1050" s="6">
        <v>1940</v>
      </c>
      <c r="AC1050" s="6">
        <f>2016-AB1050</f>
        <v>76</v>
      </c>
      <c r="AD1050" s="6" t="s">
        <v>75</v>
      </c>
    </row>
    <row r="1051" spans="1:30" x14ac:dyDescent="0.2">
      <c r="A1051">
        <v>17</v>
      </c>
      <c r="B1051" s="2" t="s">
        <v>2487</v>
      </c>
      <c r="C1051" s="2" t="s">
        <v>22</v>
      </c>
      <c r="D1051" s="2" t="s">
        <v>23</v>
      </c>
      <c r="E1051" s="6" t="s">
        <v>2767</v>
      </c>
      <c r="F1051" s="2">
        <v>158</v>
      </c>
      <c r="G1051" s="2">
        <v>182</v>
      </c>
      <c r="H1051" s="3">
        <v>42478</v>
      </c>
      <c r="I1051" s="3">
        <v>42488</v>
      </c>
      <c r="J1051" s="7" t="s">
        <v>2536</v>
      </c>
      <c r="K1051" s="17">
        <f>IF(J1051="Januar",238.19,IF(J1051="Februar",240.59,IF(J1051="Mars",245.99,IF(J1051="April",250.79,IF(J1051="Mai",256.52,IF(J1051="Juni",259.83,IF(J1051="Juli",265.66,IF(J1051="August",272.21,IF(J1051="September",275.91,IF(J1051="Oktober",281.13,IF(J1051="November",284.38,IF(J1051="Desember",287.34,0))))))))))))</f>
        <v>250.79</v>
      </c>
      <c r="L1051" s="20">
        <f>$K$2/K1051</f>
        <v>0.9497587623110969</v>
      </c>
      <c r="M1051" s="2">
        <v>10</v>
      </c>
      <c r="N1051" s="2">
        <v>7800000</v>
      </c>
      <c r="O1051" s="2">
        <v>9000000</v>
      </c>
      <c r="P1051" s="2">
        <f>O1051-N1051</f>
        <v>1200000</v>
      </c>
      <c r="Q1051" s="4">
        <f>P1051/N1051</f>
        <v>0.15384615384615385</v>
      </c>
      <c r="R1051" s="2"/>
      <c r="S1051" s="9">
        <f>(N1051+R1051)/F1051</f>
        <v>49367.088607594938</v>
      </c>
      <c r="T1051" s="2">
        <v>56962</v>
      </c>
      <c r="U1051" s="5">
        <f>T1051-S1051</f>
        <v>7594.9113924050616</v>
      </c>
      <c r="V1051" s="4">
        <f>U1051/S1051</f>
        <v>0.15384564102564099</v>
      </c>
      <c r="W1051" s="22">
        <f>S1051*L1051</f>
        <v>46886.824974851617</v>
      </c>
      <c r="X1051" s="22">
        <f>T1051*L1051</f>
        <v>54100.158618764704</v>
      </c>
      <c r="Y1051" s="22">
        <f>X1051-W1051</f>
        <v>7213.3336439130871</v>
      </c>
      <c r="Z1051" s="8">
        <f>Y1051/W1051</f>
        <v>0.15384564102564113</v>
      </c>
      <c r="AA1051" s="11">
        <v>1707</v>
      </c>
      <c r="AB1051" s="2">
        <v>2003</v>
      </c>
      <c r="AC1051" s="2">
        <f>2016-AB1051</f>
        <v>13</v>
      </c>
      <c r="AD1051" s="2" t="s">
        <v>108</v>
      </c>
    </row>
    <row r="1052" spans="1:30" x14ac:dyDescent="0.2">
      <c r="A1052">
        <v>17</v>
      </c>
      <c r="B1052" s="2" t="s">
        <v>870</v>
      </c>
      <c r="C1052" s="2" t="s">
        <v>22</v>
      </c>
      <c r="D1052" s="2" t="s">
        <v>23</v>
      </c>
      <c r="E1052" s="6" t="s">
        <v>2767</v>
      </c>
      <c r="F1052" s="2">
        <v>66</v>
      </c>
      <c r="G1052" s="2">
        <v>72</v>
      </c>
      <c r="H1052" s="3">
        <v>42476</v>
      </c>
      <c r="I1052" s="3">
        <v>42488</v>
      </c>
      <c r="J1052" s="7" t="s">
        <v>2536</v>
      </c>
      <c r="K1052" s="17">
        <f>IF(J1052="Januar",238.19,IF(J1052="Februar",240.59,IF(J1052="Mars",245.99,IF(J1052="April",250.79,IF(J1052="Mai",256.52,IF(J1052="Juni",259.83,IF(J1052="Juli",265.66,IF(J1052="August",272.21,IF(J1052="September",275.91,IF(J1052="Oktober",281.13,IF(J1052="November",284.38,IF(J1052="Desember",287.34,0))))))))))))</f>
        <v>250.79</v>
      </c>
      <c r="L1052" s="20">
        <f>$K$2/K1052</f>
        <v>0.9497587623110969</v>
      </c>
      <c r="M1052" s="2">
        <v>12</v>
      </c>
      <c r="N1052" s="2">
        <v>4400000</v>
      </c>
      <c r="O1052" s="2">
        <v>4650000</v>
      </c>
      <c r="P1052" s="2">
        <f>O1052-N1052</f>
        <v>250000</v>
      </c>
      <c r="Q1052" s="4">
        <f>P1052/N1052</f>
        <v>5.6818181818181816E-2</v>
      </c>
      <c r="R1052" s="2"/>
      <c r="S1052" s="9">
        <f>(N1052+R1052)/F1052</f>
        <v>66666.666666666672</v>
      </c>
      <c r="T1052" s="2">
        <v>70455</v>
      </c>
      <c r="U1052" s="5">
        <f>T1052-S1052</f>
        <v>3788.3333333333285</v>
      </c>
      <c r="V1052" s="4">
        <f>U1052/S1052</f>
        <v>5.6824999999999924E-2</v>
      </c>
      <c r="W1052" s="22">
        <f>S1052*L1052</f>
        <v>63317.250820739799</v>
      </c>
      <c r="X1052" s="22">
        <f>T1052*L1052</f>
        <v>66915.253598628333</v>
      </c>
      <c r="Y1052" s="22">
        <f>X1052-W1052</f>
        <v>3598.0027778885342</v>
      </c>
      <c r="Z1052" s="8">
        <f>Y1052/W1052</f>
        <v>5.6824999999999924E-2</v>
      </c>
      <c r="AA1052" s="11">
        <v>18871</v>
      </c>
      <c r="AB1052" s="2">
        <v>2007</v>
      </c>
      <c r="AC1052" s="2">
        <f>2016-AB1052</f>
        <v>9</v>
      </c>
      <c r="AD1052" s="2" t="s">
        <v>94</v>
      </c>
    </row>
    <row r="1053" spans="1:30" x14ac:dyDescent="0.2">
      <c r="A1053">
        <v>17</v>
      </c>
      <c r="B1053" s="2" t="s">
        <v>2213</v>
      </c>
      <c r="C1053" s="2" t="s">
        <v>22</v>
      </c>
      <c r="D1053" s="2" t="s">
        <v>23</v>
      </c>
      <c r="E1053" s="6" t="s">
        <v>2767</v>
      </c>
      <c r="F1053" s="2">
        <v>103</v>
      </c>
      <c r="G1053" s="2">
        <v>116</v>
      </c>
      <c r="H1053" s="3">
        <v>42475</v>
      </c>
      <c r="I1053" s="3">
        <v>42488</v>
      </c>
      <c r="J1053" s="3" t="s">
        <v>2536</v>
      </c>
      <c r="K1053" s="17">
        <f>IF(J1053="Januar",238.19,IF(J1053="Februar",240.59,IF(J1053="Mars",245.99,IF(J1053="April",250.79,IF(J1053="Mai",256.52,IF(J1053="Juni",259.83,IF(J1053="Juli",265.66,IF(J1053="August",272.21,IF(J1053="September",275.91,IF(J1053="Oktober",281.13,IF(J1053="November",284.38,IF(J1053="Desember",287.34,0))))))))))))</f>
        <v>250.79</v>
      </c>
      <c r="L1053" s="20">
        <f>$K$2/K1053</f>
        <v>0.9497587623110969</v>
      </c>
      <c r="M1053" s="2">
        <v>13</v>
      </c>
      <c r="N1053" s="2">
        <v>4900000</v>
      </c>
      <c r="O1053" s="2">
        <v>4870000</v>
      </c>
      <c r="P1053" s="2">
        <f>O1053-N1053</f>
        <v>-30000</v>
      </c>
      <c r="Q1053" s="4">
        <f>P1053/N1053</f>
        <v>-6.1224489795918364E-3</v>
      </c>
      <c r="R1053" s="2">
        <v>118939</v>
      </c>
      <c r="S1053" s="9">
        <f>(N1053+R1053)/F1053</f>
        <v>48727.563106796115</v>
      </c>
      <c r="T1053" s="2">
        <v>48436</v>
      </c>
      <c r="U1053" s="5">
        <f>T1053-S1053</f>
        <v>-291.56310679611488</v>
      </c>
      <c r="V1053" s="4">
        <f>U1053/S1053</f>
        <v>-5.983535563990683E-3</v>
      </c>
      <c r="W1053" s="22">
        <f>S1053*L1053</f>
        <v>46279.430026746544</v>
      </c>
      <c r="X1053" s="22">
        <f>T1053*L1053</f>
        <v>46002.515411300286</v>
      </c>
      <c r="Y1053" s="22">
        <f>X1053-W1053</f>
        <v>-276.91461544625781</v>
      </c>
      <c r="Z1053" s="8">
        <f>Y1053/W1053</f>
        <v>-5.9835355639907169E-3</v>
      </c>
      <c r="AA1053" s="11">
        <v>31566</v>
      </c>
      <c r="AB1053" s="2">
        <v>1980</v>
      </c>
      <c r="AC1053" s="2">
        <f>2016-AB1053</f>
        <v>36</v>
      </c>
      <c r="AD1053" s="2" t="s">
        <v>37</v>
      </c>
    </row>
    <row r="1054" spans="1:30" x14ac:dyDescent="0.2">
      <c r="A1054">
        <v>17</v>
      </c>
      <c r="B1054" s="6" t="s">
        <v>1709</v>
      </c>
      <c r="C1054" s="6" t="s">
        <v>22</v>
      </c>
      <c r="D1054" s="6" t="s">
        <v>23</v>
      </c>
      <c r="E1054" s="6" t="s">
        <v>2767</v>
      </c>
      <c r="F1054" s="6">
        <v>76</v>
      </c>
      <c r="G1054" s="6">
        <v>88</v>
      </c>
      <c r="H1054" s="7">
        <v>42466</v>
      </c>
      <c r="I1054" s="7">
        <v>42488</v>
      </c>
      <c r="J1054" s="7" t="s">
        <v>2536</v>
      </c>
      <c r="K1054" s="17">
        <f>IF(J1054="Januar",238.19,IF(J1054="Februar",240.59,IF(J1054="Mars",245.99,IF(J1054="April",250.79,IF(J1054="Mai",256.52,IF(J1054="Juni",259.83,IF(J1054="Juli",265.66,IF(J1054="August",272.21,IF(J1054="September",275.91,IF(J1054="Oktober",281.13,IF(J1054="November",284.38,IF(J1054="Desember",287.34,0))))))))))))</f>
        <v>250.79</v>
      </c>
      <c r="L1054" s="20">
        <f>$K$2/K1054</f>
        <v>0.9497587623110969</v>
      </c>
      <c r="M1054" s="6">
        <v>22</v>
      </c>
      <c r="N1054" s="6">
        <v>4800000</v>
      </c>
      <c r="O1054" s="6">
        <v>4800000</v>
      </c>
      <c r="P1054" s="6">
        <f>O1054-N1054</f>
        <v>0</v>
      </c>
      <c r="Q1054" s="8">
        <f>P1054/N1054</f>
        <v>0</v>
      </c>
      <c r="R1054" s="6">
        <v>44068</v>
      </c>
      <c r="S1054" s="9">
        <f>(N1054+R1054)/F1054</f>
        <v>63737.73684210526</v>
      </c>
      <c r="T1054" s="6">
        <v>63738</v>
      </c>
      <c r="U1054" s="5">
        <f>T1054-S1054</f>
        <v>0.26315789474028861</v>
      </c>
      <c r="V1054" s="4">
        <f>U1054/S1054</f>
        <v>4.1287611982866337E-6</v>
      </c>
      <c r="W1054" s="22">
        <f>S1054*L1054</f>
        <v>60535.474055668295</v>
      </c>
      <c r="X1054" s="22">
        <f>T1054*L1054</f>
        <v>60535.723992184692</v>
      </c>
      <c r="Y1054" s="22">
        <f>X1054-W1054</f>
        <v>0.24993651639670134</v>
      </c>
      <c r="Z1054" s="8">
        <f>Y1054/W1054</f>
        <v>4.1287611982167721E-6</v>
      </c>
      <c r="AA1054" s="6">
        <v>674</v>
      </c>
      <c r="AB1054" s="6">
        <v>1897</v>
      </c>
      <c r="AC1054" s="6">
        <f>2016-AB1054</f>
        <v>119</v>
      </c>
      <c r="AD1054" s="6" t="s">
        <v>629</v>
      </c>
    </row>
    <row r="1055" spans="1:30" x14ac:dyDescent="0.2">
      <c r="A1055">
        <v>17</v>
      </c>
      <c r="B1055" s="2" t="s">
        <v>2182</v>
      </c>
      <c r="C1055" s="2" t="s">
        <v>22</v>
      </c>
      <c r="D1055" s="2" t="s">
        <v>23</v>
      </c>
      <c r="E1055" s="6" t="s">
        <v>2767</v>
      </c>
      <c r="F1055" s="2">
        <v>100</v>
      </c>
      <c r="G1055" s="2">
        <v>118</v>
      </c>
      <c r="H1055" s="3">
        <v>42478</v>
      </c>
      <c r="I1055" s="3">
        <v>42489</v>
      </c>
      <c r="J1055" s="7" t="s">
        <v>2536</v>
      </c>
      <c r="K1055" s="17">
        <f>IF(J1055="Januar",238.19,IF(J1055="Februar",240.59,IF(J1055="Mars",245.99,IF(J1055="April",250.79,IF(J1055="Mai",256.52,IF(J1055="Juni",259.83,IF(J1055="Juli",265.66,IF(J1055="August",272.21,IF(J1055="September",275.91,IF(J1055="Oktober",281.13,IF(J1055="November",284.38,IF(J1055="Desember",287.34,0))))))))))))</f>
        <v>250.79</v>
      </c>
      <c r="L1055" s="20">
        <f>$K$2/K1055</f>
        <v>0.9497587623110969</v>
      </c>
      <c r="M1055" s="2">
        <v>11</v>
      </c>
      <c r="N1055" s="2">
        <v>6900000</v>
      </c>
      <c r="O1055" s="2">
        <v>6800000</v>
      </c>
      <c r="P1055" s="2">
        <f>O1055-N1055</f>
        <v>-100000</v>
      </c>
      <c r="Q1055" s="4">
        <f>P1055/N1055</f>
        <v>-1.4492753623188406E-2</v>
      </c>
      <c r="R1055" s="2">
        <v>180724</v>
      </c>
      <c r="S1055" s="9">
        <f>(N1055+R1055)/F1055</f>
        <v>70807.240000000005</v>
      </c>
      <c r="T1055" s="2">
        <v>69807</v>
      </c>
      <c r="U1055" s="5">
        <f>T1055-S1055</f>
        <v>-1000.2400000000052</v>
      </c>
      <c r="V1055" s="4">
        <f>U1055/S1055</f>
        <v>-1.4126239068208353E-2</v>
      </c>
      <c r="W1055" s="22">
        <f>S1055*L1055</f>
        <v>67249.796625064802</v>
      </c>
      <c r="X1055" s="22">
        <f>T1055*L1055</f>
        <v>66299.809920650747</v>
      </c>
      <c r="Y1055" s="22">
        <f>X1055-W1055</f>
        <v>-949.98670441405557</v>
      </c>
      <c r="Z1055" s="8">
        <f>Y1055/W1055</f>
        <v>-1.4126239068208337E-2</v>
      </c>
      <c r="AA1055" s="11">
        <v>3893</v>
      </c>
      <c r="AB1055" s="2">
        <v>1997</v>
      </c>
      <c r="AC1055" s="2">
        <f>2016-AB1055</f>
        <v>19</v>
      </c>
      <c r="AD1055" s="2" t="s">
        <v>58</v>
      </c>
    </row>
    <row r="1056" spans="1:30" x14ac:dyDescent="0.2">
      <c r="A1056">
        <v>17</v>
      </c>
      <c r="B1056" s="2" t="s">
        <v>964</v>
      </c>
      <c r="C1056" s="2" t="s">
        <v>22</v>
      </c>
      <c r="D1056" s="2" t="s">
        <v>23</v>
      </c>
      <c r="E1056" s="6" t="s">
        <v>2767</v>
      </c>
      <c r="F1056" s="2">
        <v>55</v>
      </c>
      <c r="G1056" s="2"/>
      <c r="H1056" s="3">
        <v>42476</v>
      </c>
      <c r="I1056" s="3">
        <v>42489</v>
      </c>
      <c r="J1056" s="7" t="s">
        <v>2536</v>
      </c>
      <c r="K1056" s="17">
        <f>IF(J1056="Januar",238.19,IF(J1056="Februar",240.59,IF(J1056="Mars",245.99,IF(J1056="April",250.79,IF(J1056="Mai",256.52,IF(J1056="Juni",259.83,IF(J1056="Juli",265.66,IF(J1056="August",272.21,IF(J1056="September",275.91,IF(J1056="Oktober",281.13,IF(J1056="November",284.38,IF(J1056="Desember",287.34,0))))))))))))</f>
        <v>250.79</v>
      </c>
      <c r="L1056" s="20">
        <f>$K$2/K1056</f>
        <v>0.9497587623110969</v>
      </c>
      <c r="M1056" s="2">
        <v>13</v>
      </c>
      <c r="N1056" s="2">
        <v>3190000</v>
      </c>
      <c r="O1056" s="2">
        <v>3600000</v>
      </c>
      <c r="P1056" s="2">
        <f>O1056-N1056</f>
        <v>410000</v>
      </c>
      <c r="Q1056" s="4">
        <f>P1056/N1056</f>
        <v>0.12852664576802508</v>
      </c>
      <c r="R1056" s="2">
        <v>49672</v>
      </c>
      <c r="S1056" s="9">
        <f>(N1056+R1056)/F1056</f>
        <v>58903.127272727274</v>
      </c>
      <c r="T1056" s="2">
        <v>66358</v>
      </c>
      <c r="U1056" s="5">
        <f>T1056-S1056</f>
        <v>7454.8727272727265</v>
      </c>
      <c r="V1056" s="4">
        <f>U1056/S1056</f>
        <v>0.12656157783874417</v>
      </c>
      <c r="W1056" s="22">
        <f>S1056*L1056</f>
        <v>55943.761254798475</v>
      </c>
      <c r="X1056" s="22">
        <f>T1056*L1056</f>
        <v>63024.091949439768</v>
      </c>
      <c r="Y1056" s="22">
        <f>X1056-W1056</f>
        <v>7080.3306946412922</v>
      </c>
      <c r="Z1056" s="8">
        <f>Y1056/W1056</f>
        <v>0.12656157783874408</v>
      </c>
      <c r="AA1056" s="2"/>
      <c r="AB1056" s="2">
        <v>1895</v>
      </c>
      <c r="AC1056" s="2">
        <f>2016-AB1056</f>
        <v>121</v>
      </c>
      <c r="AD1056" s="2" t="s">
        <v>965</v>
      </c>
    </row>
    <row r="1057" spans="1:30" x14ac:dyDescent="0.2">
      <c r="A1057">
        <v>17</v>
      </c>
      <c r="B1057" s="6" t="s">
        <v>1946</v>
      </c>
      <c r="C1057" s="6" t="s">
        <v>22</v>
      </c>
      <c r="D1057" s="6" t="s">
        <v>23</v>
      </c>
      <c r="E1057" s="6" t="s">
        <v>2767</v>
      </c>
      <c r="F1057" s="6">
        <v>94</v>
      </c>
      <c r="G1057" s="6">
        <v>108</v>
      </c>
      <c r="H1057" s="7">
        <v>42476</v>
      </c>
      <c r="I1057" s="7">
        <v>42489</v>
      </c>
      <c r="J1057" s="3" t="s">
        <v>2536</v>
      </c>
      <c r="K1057" s="17">
        <f>IF(J1057="Januar",238.19,IF(J1057="Februar",240.59,IF(J1057="Mars",245.99,IF(J1057="April",250.79,IF(J1057="Mai",256.52,IF(J1057="Juni",259.83,IF(J1057="Juli",265.66,IF(J1057="August",272.21,IF(J1057="September",275.91,IF(J1057="Oktober",281.13,IF(J1057="November",284.38,IF(J1057="Desember",287.34,0))))))))))))</f>
        <v>250.79</v>
      </c>
      <c r="L1057" s="20">
        <f>$K$2/K1057</f>
        <v>0.9497587623110969</v>
      </c>
      <c r="M1057" s="6">
        <v>13</v>
      </c>
      <c r="N1057" s="6">
        <v>5890000</v>
      </c>
      <c r="O1057" s="6">
        <v>5500000</v>
      </c>
      <c r="P1057" s="6">
        <f>O1057-N1057</f>
        <v>-390000</v>
      </c>
      <c r="Q1057" s="8">
        <f>P1057/N1057</f>
        <v>-6.6213921901528014E-2</v>
      </c>
      <c r="R1057" s="6">
        <v>28684</v>
      </c>
      <c r="S1057" s="9">
        <f>(N1057+R1057)/F1057</f>
        <v>62964.723404255317</v>
      </c>
      <c r="T1057" s="6">
        <v>58816</v>
      </c>
      <c r="U1057" s="5">
        <f>T1057-S1057</f>
        <v>-4148.7234042553173</v>
      </c>
      <c r="V1057" s="4">
        <f>U1057/S1057</f>
        <v>-6.5889647090468059E-2</v>
      </c>
      <c r="W1057" s="22">
        <f>S1057*L1057</f>
        <v>59801.297769686083</v>
      </c>
      <c r="X1057" s="22">
        <f>T1057*L1057</f>
        <v>55861.011364089478</v>
      </c>
      <c r="Y1057" s="22">
        <f>X1057-W1057</f>
        <v>-3940.2864055966056</v>
      </c>
      <c r="Z1057" s="8">
        <f>Y1057/W1057</f>
        <v>-6.5889647090467976E-2</v>
      </c>
      <c r="AA1057" s="6">
        <v>740</v>
      </c>
      <c r="AB1057" s="6">
        <v>1900</v>
      </c>
      <c r="AC1057" s="6">
        <f>2016-AB1057</f>
        <v>116</v>
      </c>
      <c r="AD1057" s="6" t="s">
        <v>90</v>
      </c>
    </row>
    <row r="1058" spans="1:30" x14ac:dyDescent="0.2">
      <c r="A1058">
        <v>17</v>
      </c>
      <c r="B1058" s="6" t="s">
        <v>294</v>
      </c>
      <c r="C1058" s="6" t="s">
        <v>22</v>
      </c>
      <c r="D1058" s="6" t="s">
        <v>23</v>
      </c>
      <c r="E1058" s="6" t="s">
        <v>2767</v>
      </c>
      <c r="F1058" s="6">
        <v>36</v>
      </c>
      <c r="G1058" s="6">
        <v>40</v>
      </c>
      <c r="H1058" s="7">
        <v>42475</v>
      </c>
      <c r="I1058" s="7">
        <v>42489</v>
      </c>
      <c r="J1058" s="3" t="s">
        <v>2536</v>
      </c>
      <c r="K1058" s="17">
        <f>IF(J1058="Januar",238.19,IF(J1058="Februar",240.59,IF(J1058="Mars",245.99,IF(J1058="April",250.79,IF(J1058="Mai",256.52,IF(J1058="Juni",259.83,IF(J1058="Juli",265.66,IF(J1058="August",272.21,IF(J1058="September",275.91,IF(J1058="Oktober",281.13,IF(J1058="November",284.38,IF(J1058="Desember",287.34,0))))))))))))</f>
        <v>250.79</v>
      </c>
      <c r="L1058" s="20">
        <f>$K$2/K1058</f>
        <v>0.9497587623110969</v>
      </c>
      <c r="M1058" s="6">
        <v>14</v>
      </c>
      <c r="N1058" s="6">
        <v>3300000</v>
      </c>
      <c r="O1058" s="6">
        <v>3240000</v>
      </c>
      <c r="P1058" s="6">
        <f>O1058-N1058</f>
        <v>-60000</v>
      </c>
      <c r="Q1058" s="8">
        <f>P1058/N1058</f>
        <v>-1.8181818181818181E-2</v>
      </c>
      <c r="R1058" s="6"/>
      <c r="S1058" s="9">
        <f>(N1058+R1058)/F1058</f>
        <v>91666.666666666672</v>
      </c>
      <c r="T1058" s="6">
        <v>90000</v>
      </c>
      <c r="U1058" s="5">
        <f>T1058-S1058</f>
        <v>-1666.6666666666715</v>
      </c>
      <c r="V1058" s="4">
        <f>U1058/S1058</f>
        <v>-1.8181818181818233E-2</v>
      </c>
      <c r="W1058" s="22">
        <f>S1058*L1058</f>
        <v>87061.219878517222</v>
      </c>
      <c r="X1058" s="22">
        <f>T1058*L1058</f>
        <v>85478.288607998722</v>
      </c>
      <c r="Y1058" s="22">
        <f>X1058-W1058</f>
        <v>-1582.9312705185002</v>
      </c>
      <c r="Z1058" s="8">
        <f>Y1058/W1058</f>
        <v>-1.8181818181818243E-2</v>
      </c>
      <c r="AA1058" s="6">
        <v>768</v>
      </c>
      <c r="AB1058" s="6">
        <v>1967</v>
      </c>
      <c r="AC1058" s="6">
        <f>2016-AB1058</f>
        <v>49</v>
      </c>
      <c r="AD1058" s="6" t="s">
        <v>63</v>
      </c>
    </row>
    <row r="1059" spans="1:30" x14ac:dyDescent="0.2">
      <c r="A1059">
        <v>17</v>
      </c>
      <c r="B1059" s="2" t="s">
        <v>1091</v>
      </c>
      <c r="C1059" s="2" t="s">
        <v>22</v>
      </c>
      <c r="D1059" s="2" t="s">
        <v>23</v>
      </c>
      <c r="E1059" s="6" t="s">
        <v>2767</v>
      </c>
      <c r="F1059" s="2">
        <v>58</v>
      </c>
      <c r="G1059" s="2">
        <v>68</v>
      </c>
      <c r="H1059" s="3">
        <v>42469</v>
      </c>
      <c r="I1059" s="3">
        <v>42491</v>
      </c>
      <c r="J1059" s="3" t="s">
        <v>2537</v>
      </c>
      <c r="K1059" s="17">
        <f>IF(J1059="Januar",238.19,IF(J1059="Februar",240.59,IF(J1059="Mars",245.99,IF(J1059="April",250.79,IF(J1059="Mai",256.52,IF(J1059="Juni",259.83,IF(J1059="Juli",265.66,IF(J1059="August",272.21,IF(J1059="September",275.91,IF(J1059="Oktober",281.13,IF(J1059="November",284.38,IF(J1059="Desember",287.34,0))))))))))))</f>
        <v>256.52</v>
      </c>
      <c r="L1059" s="20">
        <f>$K$2/K1059</f>
        <v>0.92854358334632781</v>
      </c>
      <c r="M1059" s="2">
        <v>22</v>
      </c>
      <c r="N1059" s="2">
        <v>3490000</v>
      </c>
      <c r="O1059" s="2">
        <v>3490000</v>
      </c>
      <c r="P1059" s="2">
        <f>O1059-N1059</f>
        <v>0</v>
      </c>
      <c r="Q1059" s="4">
        <f>P1059/N1059</f>
        <v>0</v>
      </c>
      <c r="R1059" s="2"/>
      <c r="S1059" s="9">
        <f>(N1059+R1059)/F1059</f>
        <v>60172.413793103449</v>
      </c>
      <c r="T1059" s="2">
        <v>60172</v>
      </c>
      <c r="U1059" s="5">
        <f>T1059-S1059</f>
        <v>-0.41379310344927944</v>
      </c>
      <c r="V1059" s="4">
        <f>U1059/S1059</f>
        <v>-6.876790830962237E-6</v>
      </c>
      <c r="W1059" s="22">
        <f>S1059*L1059</f>
        <v>55872.708722046278</v>
      </c>
      <c r="X1059" s="22">
        <f>T1059*L1059</f>
        <v>55872.324497115238</v>
      </c>
      <c r="Y1059" s="22">
        <f>X1059-W1059</f>
        <v>-0.38422493104008026</v>
      </c>
      <c r="Z1059" s="8">
        <f>Y1059/W1059</f>
        <v>-6.8767908309495044E-6</v>
      </c>
      <c r="AA1059" s="2">
        <v>90</v>
      </c>
      <c r="AB1059" s="2">
        <v>2014</v>
      </c>
      <c r="AC1059" s="2">
        <f>2016-AB1059</f>
        <v>2</v>
      </c>
      <c r="AD1059" s="2" t="s">
        <v>37</v>
      </c>
    </row>
    <row r="1060" spans="1:30" x14ac:dyDescent="0.2">
      <c r="A1060">
        <v>18</v>
      </c>
      <c r="B1060" s="6" t="s">
        <v>97</v>
      </c>
      <c r="C1060" s="6" t="s">
        <v>22</v>
      </c>
      <c r="D1060" s="6" t="s">
        <v>23</v>
      </c>
      <c r="E1060" s="6" t="s">
        <v>2767</v>
      </c>
      <c r="F1060" s="6">
        <v>26</v>
      </c>
      <c r="G1060" s="6">
        <v>30</v>
      </c>
      <c r="H1060" s="7">
        <v>42482</v>
      </c>
      <c r="I1060" s="7">
        <v>42492</v>
      </c>
      <c r="J1060" s="7" t="s">
        <v>2537</v>
      </c>
      <c r="K1060" s="17">
        <f>IF(J1060="Januar",238.19,IF(J1060="Februar",240.59,IF(J1060="Mars",245.99,IF(J1060="April",250.79,IF(J1060="Mai",256.52,IF(J1060="Juni",259.83,IF(J1060="Juli",265.66,IF(J1060="August",272.21,IF(J1060="September",275.91,IF(J1060="Oktober",281.13,IF(J1060="November",284.38,IF(J1060="Desember",287.34,0))))))))))))</f>
        <v>256.52</v>
      </c>
      <c r="L1060" s="20">
        <f>$K$2/K1060</f>
        <v>0.92854358334632781</v>
      </c>
      <c r="M1060" s="6">
        <v>10</v>
      </c>
      <c r="N1060" s="6">
        <v>1950000</v>
      </c>
      <c r="O1060" s="6">
        <v>2400000</v>
      </c>
      <c r="P1060" s="6">
        <f>O1060-N1060</f>
        <v>450000</v>
      </c>
      <c r="Q1060" s="8">
        <f>P1060/N1060</f>
        <v>0.23076923076923078</v>
      </c>
      <c r="R1060" s="6">
        <v>93243</v>
      </c>
      <c r="S1060" s="9">
        <f>(N1060+R1060)/F1060</f>
        <v>78586.269230769234</v>
      </c>
      <c r="T1060" s="6">
        <v>95894</v>
      </c>
      <c r="U1060" s="5">
        <f>T1060-S1060</f>
        <v>17307.730769230766</v>
      </c>
      <c r="V1060" s="8">
        <f>U1060/S1060</f>
        <v>0.22023861087496685</v>
      </c>
      <c r="W1060" s="22">
        <f>S1060*L1060</f>
        <v>72970.776033357732</v>
      </c>
      <c r="X1060" s="22">
        <f>T1060*L1060</f>
        <v>89041.758381412757</v>
      </c>
      <c r="Y1060" s="22">
        <f>X1060-W1060</f>
        <v>16070.982348055026</v>
      </c>
      <c r="Z1060" s="8">
        <f>Y1060/W1060</f>
        <v>0.22023861087496679</v>
      </c>
      <c r="AA1060" s="6">
        <v>931</v>
      </c>
      <c r="AB1060" s="6">
        <v>1893</v>
      </c>
      <c r="AC1060" s="6">
        <f>2016-AB1060</f>
        <v>123</v>
      </c>
      <c r="AD1060" s="6" t="s">
        <v>81</v>
      </c>
    </row>
    <row r="1061" spans="1:30" x14ac:dyDescent="0.2">
      <c r="A1061">
        <v>18</v>
      </c>
      <c r="B1061" s="6" t="s">
        <v>265</v>
      </c>
      <c r="C1061" s="6" t="s">
        <v>22</v>
      </c>
      <c r="D1061" s="6" t="s">
        <v>23</v>
      </c>
      <c r="E1061" s="6" t="s">
        <v>2767</v>
      </c>
      <c r="F1061" s="6">
        <v>35</v>
      </c>
      <c r="G1061" s="6">
        <v>39</v>
      </c>
      <c r="H1061" s="7">
        <v>42482</v>
      </c>
      <c r="I1061" s="7">
        <v>42492</v>
      </c>
      <c r="J1061" s="3" t="s">
        <v>2537</v>
      </c>
      <c r="K1061" s="17">
        <f>IF(J1061="Januar",238.19,IF(J1061="Februar",240.59,IF(J1061="Mars",245.99,IF(J1061="April",250.79,IF(J1061="Mai",256.52,IF(J1061="Juni",259.83,IF(J1061="Juli",265.66,IF(J1061="August",272.21,IF(J1061="September",275.91,IF(J1061="Oktober",281.13,IF(J1061="November",284.38,IF(J1061="Desember",287.34,0))))))))))))</f>
        <v>256.52</v>
      </c>
      <c r="L1061" s="20">
        <f>$K$2/K1061</f>
        <v>0.92854358334632781</v>
      </c>
      <c r="M1061" s="6">
        <v>10</v>
      </c>
      <c r="N1061" s="6">
        <v>2990000</v>
      </c>
      <c r="O1061" s="6">
        <v>3250000</v>
      </c>
      <c r="P1061" s="6">
        <f>O1061-N1061</f>
        <v>260000</v>
      </c>
      <c r="Q1061" s="8">
        <f>P1061/N1061</f>
        <v>8.6956521739130432E-2</v>
      </c>
      <c r="R1061" s="6">
        <v>115000</v>
      </c>
      <c r="S1061" s="9">
        <f>(N1061+R1061)/F1061</f>
        <v>88714.28571428571</v>
      </c>
      <c r="T1061" s="6">
        <v>96143</v>
      </c>
      <c r="U1061" s="5">
        <f>T1061-S1061</f>
        <v>7428.7142857142899</v>
      </c>
      <c r="V1061" s="4">
        <f>U1061/S1061</f>
        <v>8.373752012882453E-2</v>
      </c>
      <c r="W1061" s="22">
        <f>S1061*L1061</f>
        <v>82375.080751152796</v>
      </c>
      <c r="X1061" s="22">
        <f>T1061*L1061</f>
        <v>89272.965733665987</v>
      </c>
      <c r="Y1061" s="22">
        <f>X1061-W1061</f>
        <v>6897.8849825131911</v>
      </c>
      <c r="Z1061" s="8">
        <f>Y1061/W1061</f>
        <v>8.3737520128824378E-2</v>
      </c>
      <c r="AA1061" s="10">
        <v>1580</v>
      </c>
      <c r="AB1061" s="6">
        <v>1965</v>
      </c>
      <c r="AC1061" s="6">
        <f>2016-AB1061</f>
        <v>51</v>
      </c>
      <c r="AD1061" s="6" t="s">
        <v>25</v>
      </c>
    </row>
    <row r="1062" spans="1:30" x14ac:dyDescent="0.2">
      <c r="A1062">
        <v>18</v>
      </c>
      <c r="B1062" s="6" t="s">
        <v>427</v>
      </c>
      <c r="C1062" s="6" t="s">
        <v>22</v>
      </c>
      <c r="D1062" s="6" t="s">
        <v>23</v>
      </c>
      <c r="E1062" s="6" t="s">
        <v>2767</v>
      </c>
      <c r="F1062" s="6">
        <v>41</v>
      </c>
      <c r="G1062" s="6">
        <v>47</v>
      </c>
      <c r="H1062" s="7">
        <v>42482</v>
      </c>
      <c r="I1062" s="7">
        <v>42492</v>
      </c>
      <c r="J1062" s="7" t="s">
        <v>2537</v>
      </c>
      <c r="K1062" s="17">
        <f>IF(J1062="Januar",238.19,IF(J1062="Februar",240.59,IF(J1062="Mars",245.99,IF(J1062="April",250.79,IF(J1062="Mai",256.52,IF(J1062="Juni",259.83,IF(J1062="Juli",265.66,IF(J1062="August",272.21,IF(J1062="September",275.91,IF(J1062="Oktober",281.13,IF(J1062="November",284.38,IF(J1062="Desember",287.34,0))))))))))))</f>
        <v>256.52</v>
      </c>
      <c r="L1062" s="20">
        <f>$K$2/K1062</f>
        <v>0.92854358334632781</v>
      </c>
      <c r="M1062" s="6">
        <v>10</v>
      </c>
      <c r="N1062" s="6">
        <v>2790000</v>
      </c>
      <c r="O1062" s="6">
        <v>3300000</v>
      </c>
      <c r="P1062" s="6">
        <f>O1062-N1062</f>
        <v>510000</v>
      </c>
      <c r="Q1062" s="8">
        <f>P1062/N1062</f>
        <v>0.18279569892473119</v>
      </c>
      <c r="R1062" s="6">
        <v>31689</v>
      </c>
      <c r="S1062" s="9">
        <f>(N1062+R1062)/F1062</f>
        <v>68821.682926829264</v>
      </c>
      <c r="T1062" s="6">
        <v>81261</v>
      </c>
      <c r="U1062" s="5">
        <f>T1062-S1062</f>
        <v>12439.317073170736</v>
      </c>
      <c r="V1062" s="4">
        <f>U1062/S1062</f>
        <v>0.18074706319512895</v>
      </c>
      <c r="W1062" s="22">
        <f>S1062*L1062</f>
        <v>63903.932076802834</v>
      </c>
      <c r="X1062" s="22">
        <f>T1062*L1062</f>
        <v>75454.380126305943</v>
      </c>
      <c r="Y1062" s="22">
        <f>X1062-W1062</f>
        <v>11550.448049503109</v>
      </c>
      <c r="Z1062" s="8">
        <f>Y1062/W1062</f>
        <v>0.18074706319512895</v>
      </c>
      <c r="AA1062" s="6">
        <v>850</v>
      </c>
      <c r="AB1062" s="6">
        <v>1905</v>
      </c>
      <c r="AC1062" s="6">
        <f>2016-AB1062</f>
        <v>111</v>
      </c>
      <c r="AD1062" s="6" t="s">
        <v>25</v>
      </c>
    </row>
    <row r="1063" spans="1:30" x14ac:dyDescent="0.2">
      <c r="A1063">
        <v>18</v>
      </c>
      <c r="B1063" s="2" t="s">
        <v>697</v>
      </c>
      <c r="C1063" s="2" t="s">
        <v>22</v>
      </c>
      <c r="D1063" s="2" t="s">
        <v>23</v>
      </c>
      <c r="E1063" s="6" t="s">
        <v>2767</v>
      </c>
      <c r="F1063" s="2">
        <v>49</v>
      </c>
      <c r="G1063" s="2">
        <v>55</v>
      </c>
      <c r="H1063" s="3">
        <v>42482</v>
      </c>
      <c r="I1063" s="3">
        <v>42492</v>
      </c>
      <c r="J1063" s="7" t="s">
        <v>2537</v>
      </c>
      <c r="K1063" s="17">
        <f>IF(J1063="Januar",238.19,IF(J1063="Februar",240.59,IF(J1063="Mars",245.99,IF(J1063="April",250.79,IF(J1063="Mai",256.52,IF(J1063="Juni",259.83,IF(J1063="Juli",265.66,IF(J1063="August",272.21,IF(J1063="September",275.91,IF(J1063="Oktober",281.13,IF(J1063="November",284.38,IF(J1063="Desember",287.34,0))))))))))))</f>
        <v>256.52</v>
      </c>
      <c r="L1063" s="20">
        <f>$K$2/K1063</f>
        <v>0.92854358334632781</v>
      </c>
      <c r="M1063" s="2">
        <v>10</v>
      </c>
      <c r="N1063" s="2">
        <v>3990000</v>
      </c>
      <c r="O1063" s="2">
        <v>4000000</v>
      </c>
      <c r="P1063" s="2">
        <f>O1063-N1063</f>
        <v>10000</v>
      </c>
      <c r="Q1063" s="4">
        <f>P1063/N1063</f>
        <v>2.5062656641604009E-3</v>
      </c>
      <c r="R1063" s="2"/>
      <c r="S1063" s="9">
        <f>(N1063+R1063)/F1063</f>
        <v>81428.571428571435</v>
      </c>
      <c r="T1063" s="2">
        <v>81633</v>
      </c>
      <c r="U1063" s="5">
        <f>T1063-S1063</f>
        <v>204.42857142856519</v>
      </c>
      <c r="V1063" s="4">
        <f>U1063/S1063</f>
        <v>2.5105263157893967E-3</v>
      </c>
      <c r="W1063" s="22">
        <f>S1063*L1063</f>
        <v>75609.977501058122</v>
      </c>
      <c r="X1063" s="22">
        <f>T1063*L1063</f>
        <v>75799.798339310772</v>
      </c>
      <c r="Y1063" s="22">
        <f>X1063-W1063</f>
        <v>189.82083825264999</v>
      </c>
      <c r="Z1063" s="8">
        <f>Y1063/W1063</f>
        <v>2.5105263157893885E-3</v>
      </c>
      <c r="AA1063" s="11">
        <v>1014</v>
      </c>
      <c r="AB1063" s="2">
        <v>2003</v>
      </c>
      <c r="AC1063" s="2">
        <f>2016-AB1063</f>
        <v>13</v>
      </c>
      <c r="AD1063" s="2" t="s">
        <v>27</v>
      </c>
    </row>
    <row r="1064" spans="1:30" x14ac:dyDescent="0.2">
      <c r="A1064">
        <v>18</v>
      </c>
      <c r="B1064" s="6" t="s">
        <v>1403</v>
      </c>
      <c r="C1064" s="6" t="s">
        <v>22</v>
      </c>
      <c r="D1064" s="6" t="s">
        <v>23</v>
      </c>
      <c r="E1064" s="6" t="s">
        <v>2767</v>
      </c>
      <c r="F1064" s="6">
        <v>67</v>
      </c>
      <c r="G1064" s="6">
        <v>76</v>
      </c>
      <c r="H1064" s="7">
        <v>42482</v>
      </c>
      <c r="I1064" s="7">
        <v>42492</v>
      </c>
      <c r="J1064" s="3" t="s">
        <v>2537</v>
      </c>
      <c r="K1064" s="17">
        <f>IF(J1064="Januar",238.19,IF(J1064="Februar",240.59,IF(J1064="Mars",245.99,IF(J1064="April",250.79,IF(J1064="Mai",256.52,IF(J1064="Juni",259.83,IF(J1064="Juli",265.66,IF(J1064="August",272.21,IF(J1064="September",275.91,IF(J1064="Oktober",281.13,IF(J1064="November",284.38,IF(J1064="Desember",287.34,0))))))))))))</f>
        <v>256.52</v>
      </c>
      <c r="L1064" s="20">
        <f>$K$2/K1064</f>
        <v>0.92854358334632781</v>
      </c>
      <c r="M1064" s="6">
        <v>10</v>
      </c>
      <c r="N1064" s="6">
        <v>3690000</v>
      </c>
      <c r="O1064" s="6">
        <v>3900000</v>
      </c>
      <c r="P1064" s="6">
        <f>O1064-N1064</f>
        <v>210000</v>
      </c>
      <c r="Q1064" s="8">
        <f>P1064/N1064</f>
        <v>5.6910569105691054E-2</v>
      </c>
      <c r="R1064" s="6"/>
      <c r="S1064" s="9">
        <f>(N1064+R1064)/F1064</f>
        <v>55074.626865671642</v>
      </c>
      <c r="T1064" s="6">
        <v>58209</v>
      </c>
      <c r="U1064" s="5">
        <f>T1064-S1064</f>
        <v>3134.373134328358</v>
      </c>
      <c r="V1064" s="4">
        <f>U1064/S1064</f>
        <v>5.6911382113821136E-2</v>
      </c>
      <c r="W1064" s="22">
        <f>S1064*L1064</f>
        <v>51139.191381312681</v>
      </c>
      <c r="X1064" s="22">
        <f>T1064*L1064</f>
        <v>54049.593443006393</v>
      </c>
      <c r="Y1064" s="22">
        <f>X1064-W1064</f>
        <v>2910.4020616937123</v>
      </c>
      <c r="Z1064" s="8">
        <f>Y1064/W1064</f>
        <v>5.6911382113821095E-2</v>
      </c>
      <c r="AA1064" s="6">
        <v>478</v>
      </c>
      <c r="AB1064" s="6">
        <v>1898</v>
      </c>
      <c r="AC1064" s="6">
        <f>2016-AB1064</f>
        <v>118</v>
      </c>
      <c r="AD1064" s="6" t="s">
        <v>37</v>
      </c>
    </row>
    <row r="1065" spans="1:30" x14ac:dyDescent="0.2">
      <c r="A1065">
        <v>18</v>
      </c>
      <c r="B1065" s="2" t="s">
        <v>2132</v>
      </c>
      <c r="C1065" s="2" t="s">
        <v>22</v>
      </c>
      <c r="D1065" s="2" t="s">
        <v>23</v>
      </c>
      <c r="E1065" s="6" t="s">
        <v>2767</v>
      </c>
      <c r="F1065" s="2">
        <v>96</v>
      </c>
      <c r="G1065" s="2">
        <v>105</v>
      </c>
      <c r="H1065" s="3">
        <v>42482</v>
      </c>
      <c r="I1065" s="3">
        <v>42492</v>
      </c>
      <c r="J1065" s="3" t="s">
        <v>2537</v>
      </c>
      <c r="K1065" s="17">
        <f>IF(J1065="Januar",238.19,IF(J1065="Februar",240.59,IF(J1065="Mars",245.99,IF(J1065="April",250.79,IF(J1065="Mai",256.52,IF(J1065="Juni",259.83,IF(J1065="Juli",265.66,IF(J1065="August",272.21,IF(J1065="September",275.91,IF(J1065="Oktober",281.13,IF(J1065="November",284.38,IF(J1065="Desember",287.34,0))))))))))))</f>
        <v>256.52</v>
      </c>
      <c r="L1065" s="20">
        <f>$K$2/K1065</f>
        <v>0.92854358334632781</v>
      </c>
      <c r="M1065" s="2">
        <v>10</v>
      </c>
      <c r="N1065" s="2">
        <v>4800000</v>
      </c>
      <c r="O1065" s="2">
        <v>5600000</v>
      </c>
      <c r="P1065" s="2">
        <f>O1065-N1065</f>
        <v>800000</v>
      </c>
      <c r="Q1065" s="4">
        <f>P1065/N1065</f>
        <v>0.16666666666666666</v>
      </c>
      <c r="R1065" s="2"/>
      <c r="S1065" s="9">
        <f>(N1065+R1065)/F1065</f>
        <v>50000</v>
      </c>
      <c r="T1065" s="2">
        <v>58333</v>
      </c>
      <c r="U1065" s="5">
        <f>T1065-S1065</f>
        <v>8333</v>
      </c>
      <c r="V1065" s="4">
        <f>U1065/S1065</f>
        <v>0.16666</v>
      </c>
      <c r="W1065" s="22">
        <f>S1065*L1065</f>
        <v>46427.17916731639</v>
      </c>
      <c r="X1065" s="22">
        <f>T1065*L1065</f>
        <v>54164.732847341336</v>
      </c>
      <c r="Y1065" s="22">
        <f>X1065-W1065</f>
        <v>7737.5536800249465</v>
      </c>
      <c r="Z1065" s="8">
        <f>Y1065/W1065</f>
        <v>0.16665999999999995</v>
      </c>
      <c r="AA1065" s="11">
        <v>1533</v>
      </c>
      <c r="AB1065" s="2">
        <v>1952</v>
      </c>
      <c r="AC1065" s="2">
        <f>2016-AB1065</f>
        <v>64</v>
      </c>
      <c r="AD1065" s="2" t="s">
        <v>63</v>
      </c>
    </row>
    <row r="1066" spans="1:30" x14ac:dyDescent="0.2">
      <c r="A1066">
        <v>18</v>
      </c>
      <c r="B1066" s="6" t="s">
        <v>2429</v>
      </c>
      <c r="C1066" s="6" t="s">
        <v>22</v>
      </c>
      <c r="D1066" s="6" t="s">
        <v>23</v>
      </c>
      <c r="E1066" s="6" t="s">
        <v>2767</v>
      </c>
      <c r="F1066" s="6">
        <v>160</v>
      </c>
      <c r="G1066" s="6">
        <v>172</v>
      </c>
      <c r="H1066" s="7">
        <v>42482</v>
      </c>
      <c r="I1066" s="7">
        <v>42492</v>
      </c>
      <c r="J1066" s="7" t="s">
        <v>2537</v>
      </c>
      <c r="K1066" s="17">
        <f>IF(J1066="Januar",238.19,IF(J1066="Februar",240.59,IF(J1066="Mars",245.99,IF(J1066="April",250.79,IF(J1066="Mai",256.52,IF(J1066="Juni",259.83,IF(J1066="Juli",265.66,IF(J1066="August",272.21,IF(J1066="September",275.91,IF(J1066="Oktober",281.13,IF(J1066="November",284.38,IF(J1066="Desember",287.34,0))))))))))))</f>
        <v>256.52</v>
      </c>
      <c r="L1066" s="20">
        <f>$K$2/K1066</f>
        <v>0.92854358334632781</v>
      </c>
      <c r="M1066" s="6">
        <v>10</v>
      </c>
      <c r="N1066" s="6">
        <v>8150000</v>
      </c>
      <c r="O1066" s="6">
        <v>8650000</v>
      </c>
      <c r="P1066" s="6">
        <f>O1066-N1066</f>
        <v>500000</v>
      </c>
      <c r="Q1066" s="8">
        <f>P1066/N1066</f>
        <v>6.1349693251533742E-2</v>
      </c>
      <c r="R1066" s="6">
        <v>10505</v>
      </c>
      <c r="S1066" s="9">
        <f>(N1066+R1066)/F1066</f>
        <v>51003.15625</v>
      </c>
      <c r="T1066" s="6">
        <v>54128</v>
      </c>
      <c r="U1066" s="5">
        <f>T1066-S1066</f>
        <v>3124.84375</v>
      </c>
      <c r="V1066" s="4">
        <f>U1066/S1066</f>
        <v>6.1267654391486799E-2</v>
      </c>
      <c r="W1066" s="22">
        <f>S1066*L1066</f>
        <v>47358.653466347656</v>
      </c>
      <c r="X1066" s="22">
        <f>T1066*L1066</f>
        <v>50260.207079370033</v>
      </c>
      <c r="Y1066" s="22">
        <f>X1066-W1066</f>
        <v>2901.5536130223772</v>
      </c>
      <c r="Z1066" s="8">
        <f>Y1066/W1066</f>
        <v>6.1267654391486813E-2</v>
      </c>
      <c r="AA1066" s="6">
        <v>866</v>
      </c>
      <c r="AB1066" s="6">
        <v>1897</v>
      </c>
      <c r="AC1066" s="6">
        <f>2016-AB1066</f>
        <v>119</v>
      </c>
      <c r="AD1066" s="6" t="s">
        <v>90</v>
      </c>
    </row>
    <row r="1067" spans="1:30" x14ac:dyDescent="0.2">
      <c r="A1067">
        <v>18</v>
      </c>
      <c r="B1067" s="2" t="s">
        <v>1279</v>
      </c>
      <c r="C1067" s="2" t="s">
        <v>22</v>
      </c>
      <c r="D1067" s="2" t="s">
        <v>23</v>
      </c>
      <c r="E1067" s="6" t="s">
        <v>2767</v>
      </c>
      <c r="F1067" s="2">
        <v>64</v>
      </c>
      <c r="G1067" s="2">
        <v>72</v>
      </c>
      <c r="H1067" s="3">
        <v>42481</v>
      </c>
      <c r="I1067" s="3">
        <v>42492</v>
      </c>
      <c r="J1067" s="7" t="s">
        <v>2537</v>
      </c>
      <c r="K1067" s="17">
        <f>IF(J1067="Januar",238.19,IF(J1067="Februar",240.59,IF(J1067="Mars",245.99,IF(J1067="April",250.79,IF(J1067="Mai",256.52,IF(J1067="Juni",259.83,IF(J1067="Juli",265.66,IF(J1067="August",272.21,IF(J1067="September",275.91,IF(J1067="Oktober",281.13,IF(J1067="November",284.38,IF(J1067="Desember",287.34,0))))))))))))</f>
        <v>256.52</v>
      </c>
      <c r="L1067" s="20">
        <f>$K$2/K1067</f>
        <v>0.92854358334632781</v>
      </c>
      <c r="M1067" s="2">
        <v>11</v>
      </c>
      <c r="N1067" s="2">
        <v>5490000</v>
      </c>
      <c r="O1067" s="2">
        <v>6210000</v>
      </c>
      <c r="P1067" s="2">
        <f>O1067-N1067</f>
        <v>720000</v>
      </c>
      <c r="Q1067" s="4">
        <f>P1067/N1067</f>
        <v>0.13114754098360656</v>
      </c>
      <c r="R1067" s="2">
        <v>20343</v>
      </c>
      <c r="S1067" s="9">
        <f>(N1067+R1067)/F1067</f>
        <v>86099.109375</v>
      </c>
      <c r="T1067" s="2">
        <v>97349</v>
      </c>
      <c r="U1067" s="5">
        <f>T1067-S1067</f>
        <v>11249.890625</v>
      </c>
      <c r="V1067" s="4">
        <f>U1067/S1067</f>
        <v>0.13066210215952073</v>
      </c>
      <c r="W1067" s="22">
        <f>S1067*L1067</f>
        <v>79946.775541989904</v>
      </c>
      <c r="X1067" s="22">
        <f>T1067*L1067</f>
        <v>90392.789295181661</v>
      </c>
      <c r="Y1067" s="22">
        <f>X1067-W1067</f>
        <v>10446.013753191757</v>
      </c>
      <c r="Z1067" s="8">
        <f>Y1067/W1067</f>
        <v>0.1306621021595207</v>
      </c>
      <c r="AA1067" s="11">
        <v>6789</v>
      </c>
      <c r="AB1067" s="2">
        <v>2005</v>
      </c>
      <c r="AC1067" s="2">
        <f>2016-AB1067</f>
        <v>11</v>
      </c>
      <c r="AD1067" s="2" t="s">
        <v>34</v>
      </c>
    </row>
    <row r="1068" spans="1:30" x14ac:dyDescent="0.2">
      <c r="A1068">
        <v>18</v>
      </c>
      <c r="B1068" s="6" t="s">
        <v>555</v>
      </c>
      <c r="C1068" s="6" t="s">
        <v>22</v>
      </c>
      <c r="D1068" s="6" t="s">
        <v>23</v>
      </c>
      <c r="E1068" s="6" t="s">
        <v>2767</v>
      </c>
      <c r="F1068" s="6">
        <v>54</v>
      </c>
      <c r="G1068" s="6">
        <v>64</v>
      </c>
      <c r="H1068" s="7">
        <v>42479</v>
      </c>
      <c r="I1068" s="7">
        <v>42492</v>
      </c>
      <c r="J1068" s="3" t="s">
        <v>2537</v>
      </c>
      <c r="K1068" s="17">
        <f>IF(J1068="Januar",238.19,IF(J1068="Februar",240.59,IF(J1068="Mars",245.99,IF(J1068="April",250.79,IF(J1068="Mai",256.52,IF(J1068="Juni",259.83,IF(J1068="Juli",265.66,IF(J1068="August",272.21,IF(J1068="September",275.91,IF(J1068="Oktober",281.13,IF(J1068="November",284.38,IF(J1068="Desember",287.34,0))))))))))))</f>
        <v>256.52</v>
      </c>
      <c r="L1068" s="20">
        <f>$K$2/K1068</f>
        <v>0.92854358334632781</v>
      </c>
      <c r="M1068" s="6">
        <v>13</v>
      </c>
      <c r="N1068" s="6">
        <v>3580000</v>
      </c>
      <c r="O1068" s="6">
        <v>3900000</v>
      </c>
      <c r="P1068" s="6">
        <f>O1068-N1068</f>
        <v>320000</v>
      </c>
      <c r="Q1068" s="8">
        <f>P1068/N1068</f>
        <v>8.9385474860335198E-2</v>
      </c>
      <c r="R1068" s="6"/>
      <c r="S1068" s="9">
        <f>(N1068+R1068)/F1068</f>
        <v>66296.296296296292</v>
      </c>
      <c r="T1068" s="6">
        <v>72222</v>
      </c>
      <c r="U1068" s="5">
        <f>T1068-S1068</f>
        <v>5925.703703703708</v>
      </c>
      <c r="V1068" s="4">
        <f>U1068/S1068</f>
        <v>8.9382122905028005E-2</v>
      </c>
      <c r="W1068" s="22">
        <f>S1068*L1068</f>
        <v>61559.000525552838</v>
      </c>
      <c r="X1068" s="22">
        <f>T1068*L1068</f>
        <v>67061.274676438494</v>
      </c>
      <c r="Y1068" s="22">
        <f>X1068-W1068</f>
        <v>5502.2741508856561</v>
      </c>
      <c r="Z1068" s="8">
        <f>Y1068/W1068</f>
        <v>8.9382122905028144E-2</v>
      </c>
      <c r="AA1068" s="10">
        <v>5362</v>
      </c>
      <c r="AB1068" s="6">
        <v>2014</v>
      </c>
      <c r="AC1068" s="6">
        <f>2016-AB1068</f>
        <v>2</v>
      </c>
      <c r="AD1068" s="6" t="s">
        <v>569</v>
      </c>
    </row>
    <row r="1069" spans="1:30" x14ac:dyDescent="0.2">
      <c r="A1069">
        <v>18</v>
      </c>
      <c r="B1069" s="2" t="s">
        <v>1847</v>
      </c>
      <c r="C1069" s="2" t="s">
        <v>22</v>
      </c>
      <c r="D1069" s="2" t="s">
        <v>23</v>
      </c>
      <c r="E1069" s="6" t="s">
        <v>2767</v>
      </c>
      <c r="F1069" s="2">
        <v>80</v>
      </c>
      <c r="G1069" s="2">
        <v>91</v>
      </c>
      <c r="H1069" s="3">
        <v>42478</v>
      </c>
      <c r="I1069" s="3">
        <v>42492</v>
      </c>
      <c r="J1069" s="7" t="s">
        <v>2537</v>
      </c>
      <c r="K1069" s="17">
        <f>IF(J1069="Januar",238.19,IF(J1069="Februar",240.59,IF(J1069="Mars",245.99,IF(J1069="April",250.79,IF(J1069="Mai",256.52,IF(J1069="Juni",259.83,IF(J1069="Juli",265.66,IF(J1069="August",272.21,IF(J1069="September",275.91,IF(J1069="Oktober",281.13,IF(J1069="November",284.38,IF(J1069="Desember",287.34,0))))))))))))</f>
        <v>256.52</v>
      </c>
      <c r="L1069" s="20">
        <f>$K$2/K1069</f>
        <v>0.92854358334632781</v>
      </c>
      <c r="M1069" s="2">
        <v>14</v>
      </c>
      <c r="N1069" s="2">
        <v>5400000</v>
      </c>
      <c r="O1069" s="2">
        <v>5300000</v>
      </c>
      <c r="P1069" s="2">
        <f>O1069-N1069</f>
        <v>-100000</v>
      </c>
      <c r="Q1069" s="4">
        <f>P1069/N1069</f>
        <v>-1.8518518518518517E-2</v>
      </c>
      <c r="R1069" s="2"/>
      <c r="S1069" s="9">
        <f>(N1069+R1069)/F1069</f>
        <v>67500</v>
      </c>
      <c r="T1069" s="2">
        <v>66250</v>
      </c>
      <c r="U1069" s="5">
        <f>T1069-S1069</f>
        <v>-1250</v>
      </c>
      <c r="V1069" s="4">
        <f>U1069/S1069</f>
        <v>-1.8518518518518517E-2</v>
      </c>
      <c r="W1069" s="22">
        <f>S1069*L1069</f>
        <v>62676.691875877128</v>
      </c>
      <c r="X1069" s="22">
        <f>T1069*L1069</f>
        <v>61516.012396694219</v>
      </c>
      <c r="Y1069" s="22">
        <f>X1069-W1069</f>
        <v>-1160.6794791829088</v>
      </c>
      <c r="Z1069" s="8">
        <f>Y1069/W1069</f>
        <v>-1.8518518518518504E-2</v>
      </c>
      <c r="AA1069" s="11">
        <v>2468</v>
      </c>
      <c r="AB1069" s="2">
        <v>2008</v>
      </c>
      <c r="AC1069" s="2">
        <f>2016-AB1069</f>
        <v>8</v>
      </c>
      <c r="AD1069" s="2" t="s">
        <v>127</v>
      </c>
    </row>
    <row r="1070" spans="1:30" x14ac:dyDescent="0.2">
      <c r="A1070">
        <v>18</v>
      </c>
      <c r="B1070" s="2" t="s">
        <v>1368</v>
      </c>
      <c r="C1070" s="2" t="s">
        <v>22</v>
      </c>
      <c r="D1070" s="2" t="s">
        <v>23</v>
      </c>
      <c r="E1070" s="6" t="s">
        <v>2767</v>
      </c>
      <c r="F1070" s="2">
        <v>105</v>
      </c>
      <c r="G1070" s="2">
        <v>118</v>
      </c>
      <c r="H1070" s="3">
        <v>42476</v>
      </c>
      <c r="I1070" s="3">
        <v>42492</v>
      </c>
      <c r="J1070" s="7" t="s">
        <v>2537</v>
      </c>
      <c r="K1070" s="17">
        <f>IF(J1070="Januar",238.19,IF(J1070="Februar",240.59,IF(J1070="Mars",245.99,IF(J1070="April",250.79,IF(J1070="Mai",256.52,IF(J1070="Juni",259.83,IF(J1070="Juli",265.66,IF(J1070="August",272.21,IF(J1070="September",275.91,IF(J1070="Oktober",281.13,IF(J1070="November",284.38,IF(J1070="Desember",287.34,0))))))))))))</f>
        <v>256.52</v>
      </c>
      <c r="L1070" s="20">
        <f>$K$2/K1070</f>
        <v>0.92854358334632781</v>
      </c>
      <c r="M1070" s="2">
        <v>16</v>
      </c>
      <c r="N1070" s="2">
        <v>5800000</v>
      </c>
      <c r="O1070" s="2">
        <v>5680000</v>
      </c>
      <c r="P1070" s="2">
        <f>O1070-N1070</f>
        <v>-120000</v>
      </c>
      <c r="Q1070" s="4">
        <f>P1070/N1070</f>
        <v>-2.0689655172413793E-2</v>
      </c>
      <c r="R1070" s="2">
        <v>131000</v>
      </c>
      <c r="S1070" s="9">
        <f>(N1070+R1070)/F1070</f>
        <v>56485.714285714283</v>
      </c>
      <c r="T1070" s="2">
        <v>55343</v>
      </c>
      <c r="U1070" s="5">
        <f>T1070-S1070</f>
        <v>-1142.7142857142826</v>
      </c>
      <c r="V1070" s="4">
        <f>U1070/S1070</f>
        <v>-2.0230146686899288E-2</v>
      </c>
      <c r="W1070" s="22">
        <f>S1070*L1070</f>
        <v>52449.447550733996</v>
      </c>
      <c r="X1070" s="22">
        <f>T1070*L1070</f>
        <v>51388.387533135821</v>
      </c>
      <c r="Y1070" s="22">
        <f>X1070-W1070</f>
        <v>-1061.0600175981745</v>
      </c>
      <c r="Z1070" s="8">
        <f>Y1070/W1070</f>
        <v>-2.0230146686899195E-2</v>
      </c>
      <c r="AA1070" s="2">
        <v>729</v>
      </c>
      <c r="AB1070" s="2">
        <v>1901</v>
      </c>
      <c r="AC1070" s="2">
        <f>2016-AB1070</f>
        <v>115</v>
      </c>
      <c r="AD1070" s="2" t="s">
        <v>27</v>
      </c>
    </row>
    <row r="1071" spans="1:30" x14ac:dyDescent="0.2">
      <c r="A1071">
        <v>18</v>
      </c>
      <c r="B1071" s="6" t="s">
        <v>1112</v>
      </c>
      <c r="C1071" s="6" t="s">
        <v>22</v>
      </c>
      <c r="D1071" s="6" t="s">
        <v>23</v>
      </c>
      <c r="E1071" s="6" t="s">
        <v>2767</v>
      </c>
      <c r="F1071" s="6">
        <v>122</v>
      </c>
      <c r="G1071" s="6">
        <v>132</v>
      </c>
      <c r="H1071" s="7">
        <v>42476</v>
      </c>
      <c r="I1071" s="7">
        <v>42492</v>
      </c>
      <c r="J1071" s="3" t="s">
        <v>2537</v>
      </c>
      <c r="K1071" s="17">
        <f>IF(J1071="Januar",238.19,IF(J1071="Februar",240.59,IF(J1071="Mars",245.99,IF(J1071="April",250.79,IF(J1071="Mai",256.52,IF(J1071="Juni",259.83,IF(J1071="Juli",265.66,IF(J1071="August",272.21,IF(J1071="September",275.91,IF(J1071="Oktober",281.13,IF(J1071="November",284.38,IF(J1071="Desember",287.34,0))))))))))))</f>
        <v>256.52</v>
      </c>
      <c r="L1071" s="20">
        <f>$K$2/K1071</f>
        <v>0.92854358334632781</v>
      </c>
      <c r="M1071" s="6">
        <v>16</v>
      </c>
      <c r="N1071" s="6">
        <v>3150000</v>
      </c>
      <c r="O1071" s="6">
        <v>3390000</v>
      </c>
      <c r="P1071" s="6">
        <f>O1071-N1071</f>
        <v>240000</v>
      </c>
      <c r="Q1071" s="8">
        <f>P1071/N1071</f>
        <v>7.6190476190476197E-2</v>
      </c>
      <c r="R1071" s="6">
        <v>239330</v>
      </c>
      <c r="S1071" s="9">
        <f>(N1071+R1071)/F1071</f>
        <v>27781.39344262295</v>
      </c>
      <c r="T1071" s="6">
        <v>29749</v>
      </c>
      <c r="U1071" s="5">
        <f>T1071-S1071</f>
        <v>1967.6065573770502</v>
      </c>
      <c r="V1071" s="4">
        <f>U1071/S1071</f>
        <v>7.0824617254737696E-2</v>
      </c>
      <c r="W1071" s="22">
        <f>S1071*L1071</f>
        <v>25796.234617567286</v>
      </c>
      <c r="X1071" s="22">
        <f>T1071*L1071</f>
        <v>27623.243060969908</v>
      </c>
      <c r="Y1071" s="22">
        <f>X1071-W1071</f>
        <v>1827.0084434026212</v>
      </c>
      <c r="Z1071" s="8">
        <f>Y1071/W1071</f>
        <v>7.0824617254737821E-2</v>
      </c>
      <c r="AA1071" s="10">
        <v>3268</v>
      </c>
      <c r="AB1071" s="6">
        <v>1982</v>
      </c>
      <c r="AC1071" s="6">
        <f>2016-AB1071</f>
        <v>34</v>
      </c>
      <c r="AD1071" s="6" t="s">
        <v>37</v>
      </c>
    </row>
    <row r="1072" spans="1:30" x14ac:dyDescent="0.2">
      <c r="A1072">
        <v>18</v>
      </c>
      <c r="B1072" s="6" t="s">
        <v>510</v>
      </c>
      <c r="C1072" s="6" t="s">
        <v>22</v>
      </c>
      <c r="D1072" s="6" t="s">
        <v>23</v>
      </c>
      <c r="E1072" s="6" t="s">
        <v>2767</v>
      </c>
      <c r="F1072" s="6">
        <v>44</v>
      </c>
      <c r="G1072" s="6">
        <v>48</v>
      </c>
      <c r="H1072" s="7">
        <v>42475</v>
      </c>
      <c r="I1072" s="7">
        <v>42492</v>
      </c>
      <c r="J1072" s="3" t="s">
        <v>2537</v>
      </c>
      <c r="K1072" s="17">
        <f>IF(J1072="Januar",238.19,IF(J1072="Februar",240.59,IF(J1072="Mars",245.99,IF(J1072="April",250.79,IF(J1072="Mai",256.52,IF(J1072="Juni",259.83,IF(J1072="Juli",265.66,IF(J1072="August",272.21,IF(J1072="September",275.91,IF(J1072="Oktober",281.13,IF(J1072="November",284.38,IF(J1072="Desember",287.34,0))))))))))))</f>
        <v>256.52</v>
      </c>
      <c r="L1072" s="20">
        <f>$K$2/K1072</f>
        <v>0.92854358334632781</v>
      </c>
      <c r="M1072" s="6">
        <v>17</v>
      </c>
      <c r="N1072" s="6">
        <v>2850000</v>
      </c>
      <c r="O1072" s="6">
        <v>3351000</v>
      </c>
      <c r="P1072" s="6">
        <f>O1072-N1072</f>
        <v>501000</v>
      </c>
      <c r="Q1072" s="8">
        <f>P1072/N1072</f>
        <v>0.17578947368421052</v>
      </c>
      <c r="R1072" s="6"/>
      <c r="S1072" s="9">
        <f>(N1072+R1072)/F1072</f>
        <v>64772.727272727272</v>
      </c>
      <c r="T1072" s="6">
        <v>76159</v>
      </c>
      <c r="U1072" s="5">
        <f>T1072-S1072</f>
        <v>11386.272727272728</v>
      </c>
      <c r="V1072" s="4">
        <f>U1072/S1072</f>
        <v>0.1757880701754386</v>
      </c>
      <c r="W1072" s="22">
        <f>S1072*L1072</f>
        <v>60144.300284932593</v>
      </c>
      <c r="X1072" s="22">
        <f>T1072*L1072</f>
        <v>70716.950764072986</v>
      </c>
      <c r="Y1072" s="22">
        <f>X1072-W1072</f>
        <v>10572.650479140393</v>
      </c>
      <c r="Z1072" s="8">
        <f>Y1072/W1072</f>
        <v>0.17578807017543877</v>
      </c>
      <c r="AA1072" s="6">
        <v>449</v>
      </c>
      <c r="AB1072" s="6">
        <v>1892</v>
      </c>
      <c r="AC1072" s="6">
        <f>2016-AB1072</f>
        <v>124</v>
      </c>
      <c r="AD1072" s="6" t="s">
        <v>225</v>
      </c>
    </row>
    <row r="1073" spans="1:30" x14ac:dyDescent="0.2">
      <c r="A1073">
        <v>18</v>
      </c>
      <c r="B1073" s="6" t="s">
        <v>98</v>
      </c>
      <c r="C1073" s="6" t="s">
        <v>22</v>
      </c>
      <c r="D1073" s="6" t="s">
        <v>23</v>
      </c>
      <c r="E1073" s="6" t="s">
        <v>2767</v>
      </c>
      <c r="F1073" s="6">
        <v>26</v>
      </c>
      <c r="G1073" s="6">
        <v>33</v>
      </c>
      <c r="H1073" s="7">
        <v>42483</v>
      </c>
      <c r="I1073" s="7">
        <v>42493</v>
      </c>
      <c r="J1073" s="3" t="s">
        <v>2537</v>
      </c>
      <c r="K1073" s="17">
        <f>IF(J1073="Januar",238.19,IF(J1073="Februar",240.59,IF(J1073="Mars",245.99,IF(J1073="April",250.79,IF(J1073="Mai",256.52,IF(J1073="Juni",259.83,IF(J1073="Juli",265.66,IF(J1073="August",272.21,IF(J1073="September",275.91,IF(J1073="Oktober",281.13,IF(J1073="November",284.38,IF(J1073="Desember",287.34,0))))))))))))</f>
        <v>256.52</v>
      </c>
      <c r="L1073" s="20">
        <f>$K$2/K1073</f>
        <v>0.92854358334632781</v>
      </c>
      <c r="M1073" s="6">
        <v>10</v>
      </c>
      <c r="N1073" s="6">
        <v>2300000</v>
      </c>
      <c r="O1073" s="6">
        <v>2535000</v>
      </c>
      <c r="P1073" s="6">
        <f>O1073-N1073</f>
        <v>235000</v>
      </c>
      <c r="Q1073" s="8">
        <f>P1073/N1073</f>
        <v>0.10217391304347827</v>
      </c>
      <c r="R1073" s="6"/>
      <c r="S1073" s="9">
        <f>(N1073+R1073)/F1073</f>
        <v>88461.538461538468</v>
      </c>
      <c r="T1073" s="6">
        <v>97500</v>
      </c>
      <c r="U1073" s="5">
        <f>T1073-S1073</f>
        <v>9038.4615384615317</v>
      </c>
      <c r="V1073" s="8">
        <f>U1073/S1073</f>
        <v>0.10217391304347817</v>
      </c>
      <c r="W1073" s="22">
        <f>S1073*L1073</f>
        <v>82140.393911405932</v>
      </c>
      <c r="X1073" s="22">
        <f>T1073*L1073</f>
        <v>90532.999376266962</v>
      </c>
      <c r="Y1073" s="22">
        <f>X1073-W1073</f>
        <v>8392.6054648610298</v>
      </c>
      <c r="Z1073" s="8">
        <f>Y1073/W1073</f>
        <v>0.10217391304347813</v>
      </c>
      <c r="AA1073" s="6">
        <v>462</v>
      </c>
      <c r="AB1073" s="6">
        <v>1898</v>
      </c>
      <c r="AC1073" s="6">
        <f>2016-AB1073</f>
        <v>118</v>
      </c>
      <c r="AD1073" s="6" t="s">
        <v>90</v>
      </c>
    </row>
    <row r="1074" spans="1:30" x14ac:dyDescent="0.2">
      <c r="A1074">
        <v>18</v>
      </c>
      <c r="B1074" s="2" t="s">
        <v>41</v>
      </c>
      <c r="C1074" s="2" t="s">
        <v>22</v>
      </c>
      <c r="D1074" s="2" t="s">
        <v>23</v>
      </c>
      <c r="E1074" s="6" t="s">
        <v>2767</v>
      </c>
      <c r="F1074" s="2">
        <v>38</v>
      </c>
      <c r="G1074" s="2">
        <v>42</v>
      </c>
      <c r="H1074" s="3">
        <v>42483</v>
      </c>
      <c r="I1074" s="3">
        <v>42493</v>
      </c>
      <c r="J1074" s="7" t="s">
        <v>2537</v>
      </c>
      <c r="K1074" s="17">
        <f>IF(J1074="Januar",238.19,IF(J1074="Februar",240.59,IF(J1074="Mars",245.99,IF(J1074="April",250.79,IF(J1074="Mai",256.52,IF(J1074="Juni",259.83,IF(J1074="Juli",265.66,IF(J1074="August",272.21,IF(J1074="September",275.91,IF(J1074="Oktober",281.13,IF(J1074="November",284.38,IF(J1074="Desember",287.34,0))))))))))))</f>
        <v>256.52</v>
      </c>
      <c r="L1074" s="20">
        <f>$K$2/K1074</f>
        <v>0.92854358334632781</v>
      </c>
      <c r="M1074" s="2">
        <v>10</v>
      </c>
      <c r="N1074" s="2">
        <v>2790000</v>
      </c>
      <c r="O1074" s="2">
        <v>3500000</v>
      </c>
      <c r="P1074" s="2">
        <f>O1074-N1074</f>
        <v>710000</v>
      </c>
      <c r="Q1074" s="4">
        <f>P1074/N1074</f>
        <v>0.25448028673835127</v>
      </c>
      <c r="R1074" s="2"/>
      <c r="S1074" s="9">
        <f>(N1074+R1074)/F1074</f>
        <v>73421.052631578947</v>
      </c>
      <c r="T1074" s="2">
        <v>92105</v>
      </c>
      <c r="U1074" s="5">
        <f>T1074-S1074</f>
        <v>18683.947368421053</v>
      </c>
      <c r="V1074" s="4">
        <f>U1074/S1074</f>
        <v>0.25447670250896059</v>
      </c>
      <c r="W1074" s="22">
        <f>S1074*L1074</f>
        <v>68174.647303585647</v>
      </c>
      <c r="X1074" s="22">
        <f>T1074*L1074</f>
        <v>85523.506744113518</v>
      </c>
      <c r="Y1074" s="22">
        <f>X1074-W1074</f>
        <v>17348.859440527871</v>
      </c>
      <c r="Z1074" s="8">
        <f>Y1074/W1074</f>
        <v>0.25447670250896048</v>
      </c>
      <c r="AA1074" s="11">
        <v>5011</v>
      </c>
      <c r="AB1074" s="2">
        <v>2007</v>
      </c>
      <c r="AC1074" s="2">
        <f>2016-AB1074</f>
        <v>9</v>
      </c>
      <c r="AD1074" s="2" t="s">
        <v>27</v>
      </c>
    </row>
    <row r="1075" spans="1:30" x14ac:dyDescent="0.2">
      <c r="A1075">
        <v>18</v>
      </c>
      <c r="B1075" s="2" t="s">
        <v>428</v>
      </c>
      <c r="C1075" s="2" t="s">
        <v>22</v>
      </c>
      <c r="D1075" s="2" t="s">
        <v>23</v>
      </c>
      <c r="E1075" s="6" t="s">
        <v>2767</v>
      </c>
      <c r="F1075" s="2">
        <v>41</v>
      </c>
      <c r="G1075" s="2">
        <v>48</v>
      </c>
      <c r="H1075" s="3">
        <v>42483</v>
      </c>
      <c r="I1075" s="3">
        <v>42493</v>
      </c>
      <c r="J1075" s="3" t="s">
        <v>2537</v>
      </c>
      <c r="K1075" s="17">
        <f>IF(J1075="Januar",238.19,IF(J1075="Februar",240.59,IF(J1075="Mars",245.99,IF(J1075="April",250.79,IF(J1075="Mai",256.52,IF(J1075="Juni",259.83,IF(J1075="Juli",265.66,IF(J1075="August",272.21,IF(J1075="September",275.91,IF(J1075="Oktober",281.13,IF(J1075="November",284.38,IF(J1075="Desember",287.34,0))))))))))))</f>
        <v>256.52</v>
      </c>
      <c r="L1075" s="20">
        <f>$K$2/K1075</f>
        <v>0.92854358334632781</v>
      </c>
      <c r="M1075" s="2">
        <v>10</v>
      </c>
      <c r="N1075" s="2">
        <v>2750000</v>
      </c>
      <c r="O1075" s="2">
        <v>2800000</v>
      </c>
      <c r="P1075" s="2">
        <f>O1075-N1075</f>
        <v>50000</v>
      </c>
      <c r="Q1075" s="4">
        <f>P1075/N1075</f>
        <v>1.8181818181818181E-2</v>
      </c>
      <c r="R1075" s="2">
        <v>220049</v>
      </c>
      <c r="S1075" s="9">
        <f>(N1075+R1075)/F1075</f>
        <v>72440.219512195123</v>
      </c>
      <c r="T1075" s="2">
        <v>73660</v>
      </c>
      <c r="U1075" s="5">
        <f>T1075-S1075</f>
        <v>1219.7804878048773</v>
      </c>
      <c r="V1075" s="4">
        <f>U1075/S1075</f>
        <v>1.6838442732762984E-2</v>
      </c>
      <c r="W1075" s="22">
        <f>S1075*L1075</f>
        <v>67263.90100424824</v>
      </c>
      <c r="X1075" s="22">
        <f>T1075*L1075</f>
        <v>68396.520349290513</v>
      </c>
      <c r="Y1075" s="22">
        <f>X1075-W1075</f>
        <v>1132.6193450422725</v>
      </c>
      <c r="Z1075" s="8">
        <f>Y1075/W1075</f>
        <v>1.6838442732762984E-2</v>
      </c>
      <c r="AA1075" s="11">
        <v>2240</v>
      </c>
      <c r="AB1075" s="2">
        <v>1938</v>
      </c>
      <c r="AC1075" s="2">
        <f>2016-AB1075</f>
        <v>78</v>
      </c>
      <c r="AD1075" s="2" t="s">
        <v>429</v>
      </c>
    </row>
    <row r="1076" spans="1:30" x14ac:dyDescent="0.2">
      <c r="A1076">
        <v>18</v>
      </c>
      <c r="B1076" s="6" t="s">
        <v>477</v>
      </c>
      <c r="C1076" s="6" t="s">
        <v>22</v>
      </c>
      <c r="D1076" s="6" t="s">
        <v>23</v>
      </c>
      <c r="E1076" s="6" t="s">
        <v>2767</v>
      </c>
      <c r="F1076" s="6">
        <v>43</v>
      </c>
      <c r="G1076" s="6">
        <v>47</v>
      </c>
      <c r="H1076" s="7">
        <v>42483</v>
      </c>
      <c r="I1076" s="7">
        <v>42493</v>
      </c>
      <c r="J1076" s="7" t="s">
        <v>2537</v>
      </c>
      <c r="K1076" s="17">
        <f>IF(J1076="Januar",238.19,IF(J1076="Februar",240.59,IF(J1076="Mars",245.99,IF(J1076="April",250.79,IF(J1076="Mai",256.52,IF(J1076="Juni",259.83,IF(J1076="Juli",265.66,IF(J1076="August",272.21,IF(J1076="September",275.91,IF(J1076="Oktober",281.13,IF(J1076="November",284.38,IF(J1076="Desember",287.34,0))))))))))))</f>
        <v>256.52</v>
      </c>
      <c r="L1076" s="20">
        <f>$K$2/K1076</f>
        <v>0.92854358334632781</v>
      </c>
      <c r="M1076" s="6">
        <v>10</v>
      </c>
      <c r="N1076" s="6">
        <v>2500000</v>
      </c>
      <c r="O1076" s="6">
        <v>3300000</v>
      </c>
      <c r="P1076" s="6">
        <f>O1076-N1076</f>
        <v>800000</v>
      </c>
      <c r="Q1076" s="8">
        <f>P1076/N1076</f>
        <v>0.32</v>
      </c>
      <c r="R1076" s="6"/>
      <c r="S1076" s="9">
        <f>(N1076+R1076)/F1076</f>
        <v>58139.534883720931</v>
      </c>
      <c r="T1076" s="6">
        <v>76744</v>
      </c>
      <c r="U1076" s="5">
        <f>T1076-S1076</f>
        <v>18604.465116279069</v>
      </c>
      <c r="V1076" s="4">
        <f>U1076/S1076</f>
        <v>0.31999679999999997</v>
      </c>
      <c r="W1076" s="22">
        <f>S1076*L1076</f>
        <v>53985.092055019057</v>
      </c>
      <c r="X1076" s="22">
        <f>T1076*L1076</f>
        <v>71260.148760330587</v>
      </c>
      <c r="Y1076" s="22">
        <f>X1076-W1076</f>
        <v>17275.05670531153</v>
      </c>
      <c r="Z1076" s="8">
        <f>Y1076/W1076</f>
        <v>0.31999680000000014</v>
      </c>
      <c r="AA1076" s="10">
        <v>3404</v>
      </c>
      <c r="AB1076" s="6">
        <v>2004</v>
      </c>
      <c r="AC1076" s="6">
        <f>2016-AB1076</f>
        <v>12</v>
      </c>
      <c r="AD1076" s="6" t="s">
        <v>29</v>
      </c>
    </row>
    <row r="1077" spans="1:30" x14ac:dyDescent="0.2">
      <c r="A1077">
        <v>18</v>
      </c>
      <c r="B1077" s="6" t="s">
        <v>659</v>
      </c>
      <c r="C1077" s="6" t="s">
        <v>22</v>
      </c>
      <c r="D1077" s="6" t="s">
        <v>23</v>
      </c>
      <c r="E1077" s="6" t="s">
        <v>2767</v>
      </c>
      <c r="F1077" s="6">
        <v>48</v>
      </c>
      <c r="G1077" s="6">
        <v>55</v>
      </c>
      <c r="H1077" s="7">
        <v>42483</v>
      </c>
      <c r="I1077" s="7">
        <v>42493</v>
      </c>
      <c r="J1077" s="7" t="s">
        <v>2537</v>
      </c>
      <c r="K1077" s="17">
        <f>IF(J1077="Januar",238.19,IF(J1077="Februar",240.59,IF(J1077="Mars",245.99,IF(J1077="April",250.79,IF(J1077="Mai",256.52,IF(J1077="Juni",259.83,IF(J1077="Juli",265.66,IF(J1077="August",272.21,IF(J1077="September",275.91,IF(J1077="Oktober",281.13,IF(J1077="November",284.38,IF(J1077="Desember",287.34,0))))))))))))</f>
        <v>256.52</v>
      </c>
      <c r="L1077" s="20">
        <f>$K$2/K1077</f>
        <v>0.92854358334632781</v>
      </c>
      <c r="M1077" s="6">
        <v>10</v>
      </c>
      <c r="N1077" s="6">
        <v>2690000</v>
      </c>
      <c r="O1077" s="6">
        <v>3000000</v>
      </c>
      <c r="P1077" s="6">
        <f>O1077-N1077</f>
        <v>310000</v>
      </c>
      <c r="Q1077" s="8">
        <f>P1077/N1077</f>
        <v>0.11524163568773234</v>
      </c>
      <c r="R1077" s="6">
        <v>68568</v>
      </c>
      <c r="S1077" s="9">
        <f>(N1077+R1077)/F1077</f>
        <v>57470.166666666664</v>
      </c>
      <c r="T1077" s="6">
        <v>63929</v>
      </c>
      <c r="U1077" s="5">
        <f>T1077-S1077</f>
        <v>6458.8333333333358</v>
      </c>
      <c r="V1077" s="4">
        <f>U1077/S1077</f>
        <v>0.11238584656966953</v>
      </c>
      <c r="W1077" s="22">
        <f>S1077*L1077</f>
        <v>53363.554492177347</v>
      </c>
      <c r="X1077" s="22">
        <f>T1077*L1077</f>
        <v>59360.86273974739</v>
      </c>
      <c r="Y1077" s="22">
        <f>X1077-W1077</f>
        <v>5997.308247570043</v>
      </c>
      <c r="Z1077" s="8">
        <f>Y1077/W1077</f>
        <v>0.11238584656966955</v>
      </c>
      <c r="AA1077" s="10">
        <v>2108</v>
      </c>
      <c r="AB1077" s="6">
        <v>1939</v>
      </c>
      <c r="AC1077" s="6">
        <f>2016-AB1077</f>
        <v>77</v>
      </c>
      <c r="AD1077" s="6" t="s">
        <v>173</v>
      </c>
    </row>
    <row r="1078" spans="1:30" x14ac:dyDescent="0.2">
      <c r="A1078">
        <v>18</v>
      </c>
      <c r="B1078" s="2" t="s">
        <v>660</v>
      </c>
      <c r="C1078" s="2" t="s">
        <v>22</v>
      </c>
      <c r="D1078" s="2" t="s">
        <v>23</v>
      </c>
      <c r="E1078" s="6" t="s">
        <v>2767</v>
      </c>
      <c r="F1078" s="2">
        <v>48</v>
      </c>
      <c r="G1078" s="2">
        <v>54</v>
      </c>
      <c r="H1078" s="3">
        <v>42483</v>
      </c>
      <c r="I1078" s="3">
        <v>42493</v>
      </c>
      <c r="J1078" s="3" t="s">
        <v>2537</v>
      </c>
      <c r="K1078" s="17">
        <f>IF(J1078="Januar",238.19,IF(J1078="Februar",240.59,IF(J1078="Mars",245.99,IF(J1078="April",250.79,IF(J1078="Mai",256.52,IF(J1078="Juni",259.83,IF(J1078="Juli",265.66,IF(J1078="August",272.21,IF(J1078="September",275.91,IF(J1078="Oktober",281.13,IF(J1078="November",284.38,IF(J1078="Desember",287.34,0))))))))))))</f>
        <v>256.52</v>
      </c>
      <c r="L1078" s="20">
        <f>$K$2/K1078</f>
        <v>0.92854358334632781</v>
      </c>
      <c r="M1078" s="2">
        <v>10</v>
      </c>
      <c r="N1078" s="2">
        <v>2650000</v>
      </c>
      <c r="O1078" s="2">
        <v>2780000</v>
      </c>
      <c r="P1078" s="2">
        <f>O1078-N1078</f>
        <v>130000</v>
      </c>
      <c r="Q1078" s="4">
        <f>P1078/N1078</f>
        <v>4.9056603773584909E-2</v>
      </c>
      <c r="R1078" s="2">
        <v>55946</v>
      </c>
      <c r="S1078" s="9">
        <f>(N1078+R1078)/F1078</f>
        <v>56373.875</v>
      </c>
      <c r="T1078" s="2">
        <v>59082</v>
      </c>
      <c r="U1078" s="5">
        <f>T1078-S1078</f>
        <v>2708.125</v>
      </c>
      <c r="V1078" s="4">
        <f>U1078/S1078</f>
        <v>4.8038652656039696E-2</v>
      </c>
      <c r="W1078" s="22">
        <f>S1078*L1078</f>
        <v>52345.599899617962</v>
      </c>
      <c r="X1078" s="22">
        <f>T1078*L1078</f>
        <v>54860.211991267737</v>
      </c>
      <c r="Y1078" s="22">
        <f>X1078-W1078</f>
        <v>2514.6120916497748</v>
      </c>
      <c r="Z1078" s="8">
        <f>Y1078/W1078</f>
        <v>4.8038652656039717E-2</v>
      </c>
      <c r="AA1078" s="11">
        <v>2993</v>
      </c>
      <c r="AB1078" s="2">
        <v>1950</v>
      </c>
      <c r="AC1078" s="2">
        <f>2016-AB1078</f>
        <v>66</v>
      </c>
      <c r="AD1078" s="2" t="s">
        <v>46</v>
      </c>
    </row>
    <row r="1079" spans="1:30" x14ac:dyDescent="0.2">
      <c r="A1079">
        <v>18</v>
      </c>
      <c r="B1079" s="2" t="s">
        <v>875</v>
      </c>
      <c r="C1079" s="2" t="s">
        <v>22</v>
      </c>
      <c r="D1079" s="2" t="s">
        <v>23</v>
      </c>
      <c r="E1079" s="6" t="s">
        <v>2767</v>
      </c>
      <c r="F1079" s="2">
        <v>53</v>
      </c>
      <c r="G1079" s="2">
        <v>58</v>
      </c>
      <c r="H1079" s="3">
        <v>42483</v>
      </c>
      <c r="I1079" s="3">
        <v>42493</v>
      </c>
      <c r="J1079" s="7" t="s">
        <v>2537</v>
      </c>
      <c r="K1079" s="17">
        <f>IF(J1079="Januar",238.19,IF(J1079="Februar",240.59,IF(J1079="Mars",245.99,IF(J1079="April",250.79,IF(J1079="Mai",256.52,IF(J1079="Juni",259.83,IF(J1079="Juli",265.66,IF(J1079="August",272.21,IF(J1079="September",275.91,IF(J1079="Oktober",281.13,IF(J1079="November",284.38,IF(J1079="Desember",287.34,0))))))))))))</f>
        <v>256.52</v>
      </c>
      <c r="L1079" s="20">
        <f>$K$2/K1079</f>
        <v>0.92854358334632781</v>
      </c>
      <c r="M1079" s="2">
        <v>10</v>
      </c>
      <c r="N1079" s="2">
        <v>3500000</v>
      </c>
      <c r="O1079" s="2">
        <v>3550000</v>
      </c>
      <c r="P1079" s="2">
        <f>O1079-N1079</f>
        <v>50000</v>
      </c>
      <c r="Q1079" s="4">
        <f>P1079/N1079</f>
        <v>1.4285714285714285E-2</v>
      </c>
      <c r="R1079" s="2">
        <v>5000</v>
      </c>
      <c r="S1079" s="9">
        <f>(N1079+R1079)/F1079</f>
        <v>66132.075471698117</v>
      </c>
      <c r="T1079" s="2">
        <v>67075</v>
      </c>
      <c r="U1079" s="5">
        <f>T1079-S1079</f>
        <v>942.92452830188267</v>
      </c>
      <c r="V1079" s="4">
        <f>U1079/S1079</f>
        <v>1.4258202567760279E-2</v>
      </c>
      <c r="W1079" s="22">
        <f>S1079*L1079</f>
        <v>61406.514332620362</v>
      </c>
      <c r="X1079" s="22">
        <f>T1079*L1079</f>
        <v>62282.060852954935</v>
      </c>
      <c r="Y1079" s="22">
        <f>X1079-W1079</f>
        <v>875.54652033457387</v>
      </c>
      <c r="Z1079" s="8">
        <f>Y1079/W1079</f>
        <v>1.4258202567760244E-2</v>
      </c>
      <c r="AA1079" s="11">
        <v>10561</v>
      </c>
      <c r="AB1079" s="2">
        <v>2013</v>
      </c>
      <c r="AC1079" s="2">
        <f>2016-AB1079</f>
        <v>3</v>
      </c>
      <c r="AD1079" s="2" t="s">
        <v>50</v>
      </c>
    </row>
    <row r="1080" spans="1:30" x14ac:dyDescent="0.2">
      <c r="A1080">
        <v>18</v>
      </c>
      <c r="B1080" s="2" t="s">
        <v>967</v>
      </c>
      <c r="C1080" s="2" t="s">
        <v>22</v>
      </c>
      <c r="D1080" s="2" t="s">
        <v>23</v>
      </c>
      <c r="E1080" s="6" t="s">
        <v>2767</v>
      </c>
      <c r="F1080" s="2">
        <v>55</v>
      </c>
      <c r="G1080" s="2">
        <v>63</v>
      </c>
      <c r="H1080" s="3">
        <v>42483</v>
      </c>
      <c r="I1080" s="3">
        <v>42493</v>
      </c>
      <c r="J1080" s="3" t="s">
        <v>2537</v>
      </c>
      <c r="K1080" s="17">
        <f>IF(J1080="Januar",238.19,IF(J1080="Februar",240.59,IF(J1080="Mars",245.99,IF(J1080="April",250.79,IF(J1080="Mai",256.52,IF(J1080="Juni",259.83,IF(J1080="Juli",265.66,IF(J1080="August",272.21,IF(J1080="September",275.91,IF(J1080="Oktober",281.13,IF(J1080="November",284.38,IF(J1080="Desember",287.34,0))))))))))))</f>
        <v>256.52</v>
      </c>
      <c r="L1080" s="20">
        <f>$K$2/K1080</f>
        <v>0.92854358334632781</v>
      </c>
      <c r="M1080" s="2">
        <v>10</v>
      </c>
      <c r="N1080" s="2">
        <v>3300000</v>
      </c>
      <c r="O1080" s="2">
        <v>3970000</v>
      </c>
      <c r="P1080" s="2">
        <f>O1080-N1080</f>
        <v>670000</v>
      </c>
      <c r="Q1080" s="4">
        <f>P1080/N1080</f>
        <v>0.20303030303030303</v>
      </c>
      <c r="R1080" s="2">
        <v>170299</v>
      </c>
      <c r="S1080" s="9">
        <f>(N1080+R1080)/F1080</f>
        <v>63096.345454545452</v>
      </c>
      <c r="T1080" s="2">
        <v>75278</v>
      </c>
      <c r="U1080" s="5">
        <f>T1080-S1080</f>
        <v>12181.654545454548</v>
      </c>
      <c r="V1080" s="4">
        <f>U1080/S1080</f>
        <v>0.19306434402338249</v>
      </c>
      <c r="W1080" s="22">
        <f>S1080*L1080</f>
        <v>58587.706704421413</v>
      </c>
      <c r="X1080" s="22">
        <f>T1080*L1080</f>
        <v>69898.903867144865</v>
      </c>
      <c r="Y1080" s="22">
        <f>X1080-W1080</f>
        <v>11311.197162723452</v>
      </c>
      <c r="Z1080" s="8">
        <f>Y1080/W1080</f>
        <v>0.19306434402338257</v>
      </c>
      <c r="AA1080" s="2">
        <v>689</v>
      </c>
      <c r="AB1080" s="2">
        <v>1878</v>
      </c>
      <c r="AC1080" s="2">
        <f>2016-AB1080</f>
        <v>138</v>
      </c>
      <c r="AD1080" s="2" t="s">
        <v>67</v>
      </c>
    </row>
    <row r="1081" spans="1:30" x14ac:dyDescent="0.2">
      <c r="A1081">
        <v>18</v>
      </c>
      <c r="B1081" s="2" t="s">
        <v>378</v>
      </c>
      <c r="C1081" s="2" t="s">
        <v>22</v>
      </c>
      <c r="D1081" s="2" t="s">
        <v>23</v>
      </c>
      <c r="E1081" s="6" t="s">
        <v>2767</v>
      </c>
      <c r="F1081" s="2">
        <v>58</v>
      </c>
      <c r="G1081" s="2">
        <v>64</v>
      </c>
      <c r="H1081" s="3">
        <v>42483</v>
      </c>
      <c r="I1081" s="3">
        <v>42493</v>
      </c>
      <c r="J1081" s="3" t="s">
        <v>2537</v>
      </c>
      <c r="K1081" s="17">
        <f>IF(J1081="Januar",238.19,IF(J1081="Februar",240.59,IF(J1081="Mars",245.99,IF(J1081="April",250.79,IF(J1081="Mai",256.52,IF(J1081="Juni",259.83,IF(J1081="Juli",265.66,IF(J1081="August",272.21,IF(J1081="September",275.91,IF(J1081="Oktober",281.13,IF(J1081="November",284.38,IF(J1081="Desember",287.34,0))))))))))))</f>
        <v>256.52</v>
      </c>
      <c r="L1081" s="20">
        <f>$K$2/K1081</f>
        <v>0.92854358334632781</v>
      </c>
      <c r="M1081" s="2">
        <v>10</v>
      </c>
      <c r="N1081" s="2">
        <v>4000000</v>
      </c>
      <c r="O1081" s="2">
        <v>4850000</v>
      </c>
      <c r="P1081" s="2">
        <f>O1081-N1081</f>
        <v>850000</v>
      </c>
      <c r="Q1081" s="4">
        <f>P1081/N1081</f>
        <v>0.21249999999999999</v>
      </c>
      <c r="R1081" s="2"/>
      <c r="S1081" s="9">
        <f>(N1081+R1081)/F1081</f>
        <v>68965.517241379304</v>
      </c>
      <c r="T1081" s="2">
        <v>83621</v>
      </c>
      <c r="U1081" s="5">
        <f>T1081-S1081</f>
        <v>14655.482758620696</v>
      </c>
      <c r="V1081" s="4">
        <f>U1081/S1081</f>
        <v>0.2125045000000001</v>
      </c>
      <c r="W1081" s="22">
        <f>S1081*L1081</f>
        <v>64037.488506643291</v>
      </c>
      <c r="X1081" s="22">
        <f>T1081*L1081</f>
        <v>77645.742983003278</v>
      </c>
      <c r="Y1081" s="22">
        <f>X1081-W1081</f>
        <v>13608.254476359987</v>
      </c>
      <c r="Z1081" s="8">
        <f>Y1081/W1081</f>
        <v>0.21250450000000012</v>
      </c>
      <c r="AA1081" s="11">
        <v>6175</v>
      </c>
      <c r="AB1081" s="2">
        <v>2013</v>
      </c>
      <c r="AC1081" s="2">
        <f>2016-AB1081</f>
        <v>3</v>
      </c>
      <c r="AD1081" s="2" t="s">
        <v>105</v>
      </c>
    </row>
    <row r="1082" spans="1:30" x14ac:dyDescent="0.2">
      <c r="A1082">
        <v>18</v>
      </c>
      <c r="B1082" s="2" t="s">
        <v>1093</v>
      </c>
      <c r="C1082" s="2" t="s">
        <v>22</v>
      </c>
      <c r="D1082" s="2" t="s">
        <v>23</v>
      </c>
      <c r="E1082" s="6" t="s">
        <v>2767</v>
      </c>
      <c r="F1082" s="2">
        <v>58</v>
      </c>
      <c r="G1082" s="2">
        <v>64</v>
      </c>
      <c r="H1082" s="3">
        <v>42483</v>
      </c>
      <c r="I1082" s="3">
        <v>42493</v>
      </c>
      <c r="J1082" s="7" t="s">
        <v>2537</v>
      </c>
      <c r="K1082" s="17">
        <f>IF(J1082="Januar",238.19,IF(J1082="Februar",240.59,IF(J1082="Mars",245.99,IF(J1082="April",250.79,IF(J1082="Mai",256.52,IF(J1082="Juni",259.83,IF(J1082="Juli",265.66,IF(J1082="August",272.21,IF(J1082="September",275.91,IF(J1082="Oktober",281.13,IF(J1082="November",284.38,IF(J1082="Desember",287.34,0))))))))))))</f>
        <v>256.52</v>
      </c>
      <c r="L1082" s="20">
        <f>$K$2/K1082</f>
        <v>0.92854358334632781</v>
      </c>
      <c r="M1082" s="2">
        <v>10</v>
      </c>
      <c r="N1082" s="2">
        <v>4200000</v>
      </c>
      <c r="O1082" s="2">
        <v>4850000</v>
      </c>
      <c r="P1082" s="2">
        <f>O1082-N1082</f>
        <v>650000</v>
      </c>
      <c r="Q1082" s="4">
        <f>P1082/N1082</f>
        <v>0.15476190476190477</v>
      </c>
      <c r="R1082" s="2"/>
      <c r="S1082" s="9">
        <f>(N1082+R1082)/F1082</f>
        <v>72413.793103448275</v>
      </c>
      <c r="T1082" s="2">
        <v>83621</v>
      </c>
      <c r="U1082" s="5">
        <f>T1082-S1082</f>
        <v>11207.206896551725</v>
      </c>
      <c r="V1082" s="4">
        <f>U1082/S1082</f>
        <v>0.15476619047619047</v>
      </c>
      <c r="W1082" s="22">
        <f>S1082*L1082</f>
        <v>67239.362931975455</v>
      </c>
      <c r="X1082" s="22">
        <f>T1082*L1082</f>
        <v>77645.742983003278</v>
      </c>
      <c r="Y1082" s="22">
        <f>X1082-W1082</f>
        <v>10406.380051027823</v>
      </c>
      <c r="Z1082" s="8">
        <f>Y1082/W1082</f>
        <v>0.15476619047619061</v>
      </c>
      <c r="AA1082" s="11">
        <v>16731</v>
      </c>
      <c r="AB1082" s="2">
        <v>2009</v>
      </c>
      <c r="AC1082" s="2">
        <f>2016-AB1082</f>
        <v>7</v>
      </c>
      <c r="AD1082" s="2" t="s">
        <v>364</v>
      </c>
    </row>
    <row r="1083" spans="1:30" x14ac:dyDescent="0.2">
      <c r="A1083">
        <v>18</v>
      </c>
      <c r="B1083" s="2" t="s">
        <v>1188</v>
      </c>
      <c r="C1083" s="2" t="s">
        <v>22</v>
      </c>
      <c r="D1083" s="2" t="s">
        <v>23</v>
      </c>
      <c r="E1083" s="6" t="s">
        <v>2767</v>
      </c>
      <c r="F1083" s="2">
        <v>61</v>
      </c>
      <c r="G1083" s="2">
        <v>67</v>
      </c>
      <c r="H1083" s="3">
        <v>42483</v>
      </c>
      <c r="I1083" s="3">
        <v>42493</v>
      </c>
      <c r="J1083" s="7" t="s">
        <v>2537</v>
      </c>
      <c r="K1083" s="17">
        <f>IF(J1083="Januar",238.19,IF(J1083="Februar",240.59,IF(J1083="Mars",245.99,IF(J1083="April",250.79,IF(J1083="Mai",256.52,IF(J1083="Juni",259.83,IF(J1083="Juli",265.66,IF(J1083="August",272.21,IF(J1083="September",275.91,IF(J1083="Oktober",281.13,IF(J1083="November",284.38,IF(J1083="Desember",287.34,0))))))))))))</f>
        <v>256.52</v>
      </c>
      <c r="L1083" s="20">
        <f>$K$2/K1083</f>
        <v>0.92854358334632781</v>
      </c>
      <c r="M1083" s="2">
        <v>10</v>
      </c>
      <c r="N1083" s="2">
        <v>3700000</v>
      </c>
      <c r="O1083" s="2">
        <v>4050000</v>
      </c>
      <c r="P1083" s="2">
        <f>O1083-N1083</f>
        <v>350000</v>
      </c>
      <c r="Q1083" s="4">
        <f>P1083/N1083</f>
        <v>9.45945945945946E-2</v>
      </c>
      <c r="R1083" s="2"/>
      <c r="S1083" s="9">
        <f>(N1083+R1083)/F1083</f>
        <v>60655.737704918036</v>
      </c>
      <c r="T1083" s="2">
        <v>66393</v>
      </c>
      <c r="U1083" s="5">
        <f>T1083-S1083</f>
        <v>5737.2622950819641</v>
      </c>
      <c r="V1083" s="4">
        <f>U1083/S1083</f>
        <v>9.4587297297297243E-2</v>
      </c>
      <c r="W1083" s="22">
        <f>S1083*L1083</f>
        <v>56321.496039039557</v>
      </c>
      <c r="X1083" s="22">
        <f>T1083*L1083</f>
        <v>61648.794129112743</v>
      </c>
      <c r="Y1083" s="22">
        <f>X1083-W1083</f>
        <v>5327.2980900731854</v>
      </c>
      <c r="Z1083" s="8">
        <f>Y1083/W1083</f>
        <v>9.4587297297297271E-2</v>
      </c>
      <c r="AA1083" s="2">
        <v>91</v>
      </c>
      <c r="AB1083" s="2">
        <v>2013</v>
      </c>
      <c r="AC1083" s="2">
        <f>2016-AB1083</f>
        <v>3</v>
      </c>
      <c r="AD1083" s="2" t="s">
        <v>130</v>
      </c>
    </row>
    <row r="1084" spans="1:30" x14ac:dyDescent="0.2">
      <c r="A1084">
        <v>18</v>
      </c>
      <c r="B1084" s="2" t="s">
        <v>1480</v>
      </c>
      <c r="C1084" s="2" t="s">
        <v>22</v>
      </c>
      <c r="D1084" s="2" t="s">
        <v>23</v>
      </c>
      <c r="E1084" s="6" t="s">
        <v>2767</v>
      </c>
      <c r="F1084" s="2">
        <v>69</v>
      </c>
      <c r="G1084" s="2">
        <v>78</v>
      </c>
      <c r="H1084" s="3">
        <v>42483</v>
      </c>
      <c r="I1084" s="3">
        <v>42493</v>
      </c>
      <c r="J1084" s="7" t="s">
        <v>2537</v>
      </c>
      <c r="K1084" s="17">
        <f>IF(J1084="Januar",238.19,IF(J1084="Februar",240.59,IF(J1084="Mars",245.99,IF(J1084="April",250.79,IF(J1084="Mai",256.52,IF(J1084="Juni",259.83,IF(J1084="Juli",265.66,IF(J1084="August",272.21,IF(J1084="September",275.91,IF(J1084="Oktober",281.13,IF(J1084="November",284.38,IF(J1084="Desember",287.34,0))))))))))))</f>
        <v>256.52</v>
      </c>
      <c r="L1084" s="20">
        <f>$K$2/K1084</f>
        <v>0.92854358334632781</v>
      </c>
      <c r="M1084" s="2">
        <v>10</v>
      </c>
      <c r="N1084" s="2">
        <v>3900000</v>
      </c>
      <c r="O1084" s="2">
        <v>4110000</v>
      </c>
      <c r="P1084" s="2">
        <f>O1084-N1084</f>
        <v>210000</v>
      </c>
      <c r="Q1084" s="4">
        <f>P1084/N1084</f>
        <v>5.3846153846153849E-2</v>
      </c>
      <c r="R1084" s="2"/>
      <c r="S1084" s="9">
        <f>(N1084+R1084)/F1084</f>
        <v>56521.739130434784</v>
      </c>
      <c r="T1084" s="2">
        <v>59565</v>
      </c>
      <c r="U1084" s="5">
        <f>T1084-S1084</f>
        <v>3043.2608695652161</v>
      </c>
      <c r="V1084" s="4">
        <f>U1084/S1084</f>
        <v>5.3842307692307668E-2</v>
      </c>
      <c r="W1084" s="22">
        <f>S1084*L1084</f>
        <v>52482.898189140265</v>
      </c>
      <c r="X1084" s="22">
        <f>T1084*L1084</f>
        <v>55308.698542024016</v>
      </c>
      <c r="Y1084" s="22">
        <f>X1084-W1084</f>
        <v>2825.8003528837507</v>
      </c>
      <c r="Z1084" s="8">
        <f>Y1084/W1084</f>
        <v>5.3842307692307738E-2</v>
      </c>
      <c r="AA1084" s="11">
        <v>10997</v>
      </c>
      <c r="AB1084" s="2">
        <v>2006</v>
      </c>
      <c r="AC1084" s="2">
        <f>2016-AB1084</f>
        <v>10</v>
      </c>
      <c r="AD1084" s="2" t="s">
        <v>112</v>
      </c>
    </row>
    <row r="1085" spans="1:30" x14ac:dyDescent="0.2">
      <c r="A1085">
        <v>18</v>
      </c>
      <c r="B1085" s="2" t="s">
        <v>1481</v>
      </c>
      <c r="C1085" s="2" t="s">
        <v>22</v>
      </c>
      <c r="D1085" s="2" t="s">
        <v>23</v>
      </c>
      <c r="E1085" s="6" t="s">
        <v>2767</v>
      </c>
      <c r="F1085" s="2">
        <v>69</v>
      </c>
      <c r="G1085" s="2">
        <v>79</v>
      </c>
      <c r="H1085" s="3">
        <v>42483</v>
      </c>
      <c r="I1085" s="3">
        <v>42493</v>
      </c>
      <c r="J1085" s="3" t="s">
        <v>2537</v>
      </c>
      <c r="K1085" s="17">
        <f>IF(J1085="Januar",238.19,IF(J1085="Februar",240.59,IF(J1085="Mars",245.99,IF(J1085="April",250.79,IF(J1085="Mai",256.52,IF(J1085="Juni",259.83,IF(J1085="Juli",265.66,IF(J1085="August",272.21,IF(J1085="September",275.91,IF(J1085="Oktober",281.13,IF(J1085="November",284.38,IF(J1085="Desember",287.34,0))))))))))))</f>
        <v>256.52</v>
      </c>
      <c r="L1085" s="20">
        <f>$K$2/K1085</f>
        <v>0.92854358334632781</v>
      </c>
      <c r="M1085" s="2">
        <v>10</v>
      </c>
      <c r="N1085" s="2">
        <v>3650000</v>
      </c>
      <c r="O1085" s="2">
        <v>3625000</v>
      </c>
      <c r="P1085" s="2">
        <f>O1085-N1085</f>
        <v>-25000</v>
      </c>
      <c r="Q1085" s="4">
        <f>P1085/N1085</f>
        <v>-6.8493150684931503E-3</v>
      </c>
      <c r="R1085" s="2">
        <v>39766</v>
      </c>
      <c r="S1085" s="9">
        <f>(N1085+R1085)/F1085</f>
        <v>53474.869565217392</v>
      </c>
      <c r="T1085" s="2">
        <v>53113</v>
      </c>
      <c r="U1085" s="5">
        <f>T1085-S1085</f>
        <v>-361.86956521739194</v>
      </c>
      <c r="V1085" s="4">
        <f>U1085/S1085</f>
        <v>-6.7670957995710412E-3</v>
      </c>
      <c r="W1085" s="22">
        <f>S1085*L1085</f>
        <v>49653.747005064441</v>
      </c>
      <c r="X1085" s="22">
        <f>T1085*L1085</f>
        <v>49317.73534227351</v>
      </c>
      <c r="Y1085" s="22">
        <f>X1085-W1085</f>
        <v>-336.01166279093013</v>
      </c>
      <c r="Z1085" s="8">
        <f>Y1085/W1085</f>
        <v>-6.7670957995709484E-3</v>
      </c>
      <c r="AA1085" s="11">
        <v>4316</v>
      </c>
      <c r="AB1085" s="2">
        <v>1952</v>
      </c>
      <c r="AC1085" s="2">
        <f>2016-AB1085</f>
        <v>64</v>
      </c>
      <c r="AD1085" s="2" t="s">
        <v>46</v>
      </c>
    </row>
    <row r="1086" spans="1:30" x14ac:dyDescent="0.2">
      <c r="A1086">
        <v>18</v>
      </c>
      <c r="B1086" s="2" t="s">
        <v>784</v>
      </c>
      <c r="C1086" s="2" t="s">
        <v>22</v>
      </c>
      <c r="D1086" s="2" t="s">
        <v>23</v>
      </c>
      <c r="E1086" s="6" t="s">
        <v>2767</v>
      </c>
      <c r="F1086" s="2">
        <v>71</v>
      </c>
      <c r="G1086" s="2"/>
      <c r="H1086" s="3">
        <v>42483</v>
      </c>
      <c r="I1086" s="3">
        <v>42493</v>
      </c>
      <c r="J1086" s="7" t="s">
        <v>2537</v>
      </c>
      <c r="K1086" s="17">
        <f>IF(J1086="Januar",238.19,IF(J1086="Februar",240.59,IF(J1086="Mars",245.99,IF(J1086="April",250.79,IF(J1086="Mai",256.52,IF(J1086="Juni",259.83,IF(J1086="Juli",265.66,IF(J1086="August",272.21,IF(J1086="September",275.91,IF(J1086="Oktober",281.13,IF(J1086="November",284.38,IF(J1086="Desember",287.34,0))))))))))))</f>
        <v>256.52</v>
      </c>
      <c r="L1086" s="20">
        <f>$K$2/K1086</f>
        <v>0.92854358334632781</v>
      </c>
      <c r="M1086" s="2">
        <v>10</v>
      </c>
      <c r="N1086" s="2">
        <v>3990000</v>
      </c>
      <c r="O1086" s="2">
        <v>4350000</v>
      </c>
      <c r="P1086" s="2">
        <f>O1086-N1086</f>
        <v>360000</v>
      </c>
      <c r="Q1086" s="4">
        <f>P1086/N1086</f>
        <v>9.0225563909774431E-2</v>
      </c>
      <c r="R1086" s="2"/>
      <c r="S1086" s="9">
        <f>(N1086+R1086)/F1086</f>
        <v>56197.183098591551</v>
      </c>
      <c r="T1086" s="2">
        <v>61268</v>
      </c>
      <c r="U1086" s="5">
        <f>T1086-S1086</f>
        <v>5070.8169014084488</v>
      </c>
      <c r="V1086" s="4">
        <f>U1086/S1086</f>
        <v>9.0232581453634053E-2</v>
      </c>
      <c r="W1086" s="22">
        <f>S1086*L1086</f>
        <v>52181.533768335888</v>
      </c>
      <c r="X1086" s="22">
        <f>T1086*L1086</f>
        <v>56890.008264462813</v>
      </c>
      <c r="Y1086" s="22">
        <f>X1086-W1086</f>
        <v>4708.4744961269244</v>
      </c>
      <c r="Z1086" s="8">
        <f>Y1086/W1086</f>
        <v>9.0232581453634067E-2</v>
      </c>
      <c r="AA1086" s="2">
        <v>59</v>
      </c>
      <c r="AB1086" s="2">
        <v>2011</v>
      </c>
      <c r="AC1086" s="2">
        <f>2016-AB1086</f>
        <v>5</v>
      </c>
      <c r="AD1086" s="2" t="s">
        <v>81</v>
      </c>
    </row>
    <row r="1087" spans="1:30" x14ac:dyDescent="0.2">
      <c r="A1087">
        <v>18</v>
      </c>
      <c r="B1087" s="2" t="s">
        <v>715</v>
      </c>
      <c r="C1087" s="2" t="s">
        <v>22</v>
      </c>
      <c r="D1087" s="2" t="s">
        <v>23</v>
      </c>
      <c r="E1087" s="6" t="s">
        <v>2767</v>
      </c>
      <c r="F1087" s="2">
        <v>75</v>
      </c>
      <c r="G1087" s="2">
        <v>96</v>
      </c>
      <c r="H1087" s="3">
        <v>42483</v>
      </c>
      <c r="I1087" s="3">
        <v>42493</v>
      </c>
      <c r="J1087" s="3" t="s">
        <v>2537</v>
      </c>
      <c r="K1087" s="17">
        <f>IF(J1087="Januar",238.19,IF(J1087="Februar",240.59,IF(J1087="Mars",245.99,IF(J1087="April",250.79,IF(J1087="Mai",256.52,IF(J1087="Juni",259.83,IF(J1087="Juli",265.66,IF(J1087="August",272.21,IF(J1087="September",275.91,IF(J1087="Oktober",281.13,IF(J1087="November",284.38,IF(J1087="Desember",287.34,0))))))))))))</f>
        <v>256.52</v>
      </c>
      <c r="L1087" s="20">
        <f>$K$2/K1087</f>
        <v>0.92854358334632781</v>
      </c>
      <c r="M1087" s="2">
        <v>10</v>
      </c>
      <c r="N1087" s="2">
        <v>4390000</v>
      </c>
      <c r="O1087" s="2">
        <v>4980000</v>
      </c>
      <c r="P1087" s="2">
        <f>O1087-N1087</f>
        <v>590000</v>
      </c>
      <c r="Q1087" s="4">
        <f>P1087/N1087</f>
        <v>0.13439635535307518</v>
      </c>
      <c r="R1087" s="2"/>
      <c r="S1087" s="9">
        <f>(N1087+R1087)/F1087</f>
        <v>58533.333333333336</v>
      </c>
      <c r="T1087" s="2">
        <v>66400</v>
      </c>
      <c r="U1087" s="5">
        <f>T1087-S1087</f>
        <v>7866.6666666666642</v>
      </c>
      <c r="V1087" s="4">
        <f>U1087/S1087</f>
        <v>0.13439635535307512</v>
      </c>
      <c r="W1087" s="22">
        <f>S1087*L1087</f>
        <v>54350.751078538393</v>
      </c>
      <c r="X1087" s="22">
        <f>T1087*L1087</f>
        <v>61655.293934196168</v>
      </c>
      <c r="Y1087" s="22">
        <f>X1087-W1087</f>
        <v>7304.5428556577754</v>
      </c>
      <c r="Z1087" s="8">
        <f>Y1087/W1087</f>
        <v>0.13439635535307509</v>
      </c>
      <c r="AA1087" s="11">
        <v>1913</v>
      </c>
      <c r="AB1087" s="2">
        <v>2004</v>
      </c>
      <c r="AC1087" s="2">
        <f>2016-AB1087</f>
        <v>12</v>
      </c>
      <c r="AD1087" s="2" t="s">
        <v>312</v>
      </c>
    </row>
    <row r="1088" spans="1:30" x14ac:dyDescent="0.2">
      <c r="A1088">
        <v>18</v>
      </c>
      <c r="B1088" s="6" t="s">
        <v>1745</v>
      </c>
      <c r="C1088" s="6" t="s">
        <v>22</v>
      </c>
      <c r="D1088" s="6" t="s">
        <v>23</v>
      </c>
      <c r="E1088" s="6" t="s">
        <v>2767</v>
      </c>
      <c r="F1088" s="6">
        <v>77</v>
      </c>
      <c r="G1088" s="6">
        <v>85</v>
      </c>
      <c r="H1088" s="7">
        <v>42483</v>
      </c>
      <c r="I1088" s="7">
        <v>42493</v>
      </c>
      <c r="J1088" s="7" t="s">
        <v>2537</v>
      </c>
      <c r="K1088" s="17">
        <f>IF(J1088="Januar",238.19,IF(J1088="Februar",240.59,IF(J1088="Mars",245.99,IF(J1088="April",250.79,IF(J1088="Mai",256.52,IF(J1088="Juni",259.83,IF(J1088="Juli",265.66,IF(J1088="August",272.21,IF(J1088="September",275.91,IF(J1088="Oktober",281.13,IF(J1088="November",284.38,IF(J1088="Desember",287.34,0))))))))))))</f>
        <v>256.52</v>
      </c>
      <c r="L1088" s="20">
        <f>$K$2/K1088</f>
        <v>0.92854358334632781</v>
      </c>
      <c r="M1088" s="6">
        <v>10</v>
      </c>
      <c r="N1088" s="6">
        <v>4950000</v>
      </c>
      <c r="O1088" s="6">
        <v>5500000</v>
      </c>
      <c r="P1088" s="6">
        <f>O1088-N1088</f>
        <v>550000</v>
      </c>
      <c r="Q1088" s="8">
        <f>P1088/N1088</f>
        <v>0.1111111111111111</v>
      </c>
      <c r="R1088" s="6">
        <v>1529</v>
      </c>
      <c r="S1088" s="9">
        <f>(N1088+R1088)/F1088</f>
        <v>64305.571428571428</v>
      </c>
      <c r="T1088" s="6">
        <v>71448</v>
      </c>
      <c r="U1088" s="5">
        <f>T1088-S1088</f>
        <v>7142.4285714285725</v>
      </c>
      <c r="V1088" s="4">
        <f>U1088/S1088</f>
        <v>0.11107013611351162</v>
      </c>
      <c r="W1088" s="22">
        <f>S1088*L1088</f>
        <v>59710.525723418948</v>
      </c>
      <c r="X1088" s="22">
        <f>T1088*L1088</f>
        <v>66342.581942928431</v>
      </c>
      <c r="Y1088" s="22">
        <f>X1088-W1088</f>
        <v>6632.0562195094826</v>
      </c>
      <c r="Z1088" s="8">
        <f>Y1088/W1088</f>
        <v>0.11107013611351167</v>
      </c>
      <c r="AA1088" s="10">
        <v>8581</v>
      </c>
      <c r="AB1088" s="6">
        <v>1999</v>
      </c>
      <c r="AC1088" s="6">
        <f>2016-AB1088</f>
        <v>17</v>
      </c>
      <c r="AD1088" s="6" t="s">
        <v>108</v>
      </c>
    </row>
    <row r="1089" spans="1:30" x14ac:dyDescent="0.2">
      <c r="A1089">
        <v>18</v>
      </c>
      <c r="B1089" s="6" t="s">
        <v>1781</v>
      </c>
      <c r="C1089" s="6" t="s">
        <v>22</v>
      </c>
      <c r="D1089" s="6" t="s">
        <v>23</v>
      </c>
      <c r="E1089" s="6" t="s">
        <v>2767</v>
      </c>
      <c r="F1089" s="6">
        <v>78</v>
      </c>
      <c r="G1089" s="6">
        <v>90</v>
      </c>
      <c r="H1089" s="7">
        <v>42483</v>
      </c>
      <c r="I1089" s="7">
        <v>42493</v>
      </c>
      <c r="J1089" s="3" t="s">
        <v>2537</v>
      </c>
      <c r="K1089" s="17">
        <f>IF(J1089="Januar",238.19,IF(J1089="Februar",240.59,IF(J1089="Mars",245.99,IF(J1089="April",250.79,IF(J1089="Mai",256.52,IF(J1089="Juni",259.83,IF(J1089="Juli",265.66,IF(J1089="August",272.21,IF(J1089="September",275.91,IF(J1089="Oktober",281.13,IF(J1089="November",284.38,IF(J1089="Desember",287.34,0))))))))))))</f>
        <v>256.52</v>
      </c>
      <c r="L1089" s="20">
        <f>$K$2/K1089</f>
        <v>0.92854358334632781</v>
      </c>
      <c r="M1089" s="6">
        <v>10</v>
      </c>
      <c r="N1089" s="6">
        <v>4290000</v>
      </c>
      <c r="O1089" s="6">
        <v>4000000</v>
      </c>
      <c r="P1089" s="6">
        <f>O1089-N1089</f>
        <v>-290000</v>
      </c>
      <c r="Q1089" s="8">
        <f>P1089/N1089</f>
        <v>-6.75990675990676E-2</v>
      </c>
      <c r="R1089" s="6">
        <v>222000</v>
      </c>
      <c r="S1089" s="9">
        <f>(N1089+R1089)/F1089</f>
        <v>57846.153846153844</v>
      </c>
      <c r="T1089" s="6">
        <v>54128</v>
      </c>
      <c r="U1089" s="5">
        <f>T1089-S1089</f>
        <v>-3718.1538461538439</v>
      </c>
      <c r="V1089" s="4">
        <f>U1089/S1089</f>
        <v>-6.4276595744680809E-2</v>
      </c>
      <c r="W1089" s="22">
        <f>S1089*L1089</f>
        <v>53712.674975110654</v>
      </c>
      <c r="X1089" s="22">
        <f>T1089*L1089</f>
        <v>50260.207079370033</v>
      </c>
      <c r="Y1089" s="22">
        <f>X1089-W1089</f>
        <v>-3452.4678957406213</v>
      </c>
      <c r="Z1089" s="8">
        <f>Y1089/W1089</f>
        <v>-6.4276595744680823E-2</v>
      </c>
      <c r="AA1089" s="6">
        <v>791</v>
      </c>
      <c r="AB1089" s="6">
        <v>1991</v>
      </c>
      <c r="AC1089" s="6">
        <f>2016-AB1089</f>
        <v>25</v>
      </c>
      <c r="AD1089" s="6" t="s">
        <v>81</v>
      </c>
    </row>
    <row r="1090" spans="1:30" x14ac:dyDescent="0.2">
      <c r="A1090">
        <v>18</v>
      </c>
      <c r="B1090" s="6" t="s">
        <v>1846</v>
      </c>
      <c r="C1090" s="6" t="s">
        <v>22</v>
      </c>
      <c r="D1090" s="6" t="s">
        <v>23</v>
      </c>
      <c r="E1090" s="6" t="s">
        <v>2767</v>
      </c>
      <c r="F1090" s="6">
        <v>80</v>
      </c>
      <c r="G1090" s="6">
        <v>93</v>
      </c>
      <c r="H1090" s="7">
        <v>42483</v>
      </c>
      <c r="I1090" s="7">
        <v>42493</v>
      </c>
      <c r="J1090" s="7" t="s">
        <v>2537</v>
      </c>
      <c r="K1090" s="17">
        <f>IF(J1090="Januar",238.19,IF(J1090="Februar",240.59,IF(J1090="Mars",245.99,IF(J1090="April",250.79,IF(J1090="Mai",256.52,IF(J1090="Juni",259.83,IF(J1090="Juli",265.66,IF(J1090="August",272.21,IF(J1090="September",275.91,IF(J1090="Oktober",281.13,IF(J1090="November",284.38,IF(J1090="Desember",287.34,0))))))))))))</f>
        <v>256.52</v>
      </c>
      <c r="L1090" s="20">
        <f>$K$2/K1090</f>
        <v>0.92854358334632781</v>
      </c>
      <c r="M1090" s="6">
        <v>10</v>
      </c>
      <c r="N1090" s="6">
        <v>4600000</v>
      </c>
      <c r="O1090" s="6">
        <v>4950000</v>
      </c>
      <c r="P1090" s="6">
        <f>O1090-N1090</f>
        <v>350000</v>
      </c>
      <c r="Q1090" s="8">
        <f>P1090/N1090</f>
        <v>7.6086956521739135E-2</v>
      </c>
      <c r="R1090" s="6"/>
      <c r="S1090" s="9">
        <f>(N1090+R1090)/F1090</f>
        <v>57500</v>
      </c>
      <c r="T1090" s="6">
        <v>61875</v>
      </c>
      <c r="U1090" s="5">
        <f>T1090-S1090</f>
        <v>4375</v>
      </c>
      <c r="V1090" s="4">
        <f>U1090/S1090</f>
        <v>7.6086956521739135E-2</v>
      </c>
      <c r="W1090" s="22">
        <f>S1090*L1090</f>
        <v>53391.25604241385</v>
      </c>
      <c r="X1090" s="22">
        <f>T1090*L1090</f>
        <v>57453.634219554035</v>
      </c>
      <c r="Y1090" s="22">
        <f>X1090-W1090</f>
        <v>4062.3781771401846</v>
      </c>
      <c r="Z1090" s="8">
        <f>Y1090/W1090</f>
        <v>7.6086956521739135E-2</v>
      </c>
      <c r="AA1090" s="6"/>
      <c r="AB1090" s="6">
        <v>2001</v>
      </c>
      <c r="AC1090" s="6">
        <f>2016-AB1090</f>
        <v>15</v>
      </c>
      <c r="AD1090" s="6" t="s">
        <v>231</v>
      </c>
    </row>
    <row r="1091" spans="1:30" x14ac:dyDescent="0.2">
      <c r="A1091">
        <v>18</v>
      </c>
      <c r="B1091" s="6" t="s">
        <v>1928</v>
      </c>
      <c r="C1091" s="6" t="s">
        <v>22</v>
      </c>
      <c r="D1091" s="6" t="s">
        <v>23</v>
      </c>
      <c r="E1091" s="6" t="s">
        <v>2767</v>
      </c>
      <c r="F1091" s="6">
        <v>83</v>
      </c>
      <c r="G1091" s="6">
        <v>91</v>
      </c>
      <c r="H1091" s="7">
        <v>42483</v>
      </c>
      <c r="I1091" s="7">
        <v>42493</v>
      </c>
      <c r="J1091" s="3" t="s">
        <v>2537</v>
      </c>
      <c r="K1091" s="17">
        <f>IF(J1091="Januar",238.19,IF(J1091="Februar",240.59,IF(J1091="Mars",245.99,IF(J1091="April",250.79,IF(J1091="Mai",256.52,IF(J1091="Juni",259.83,IF(J1091="Juli",265.66,IF(J1091="August",272.21,IF(J1091="September",275.91,IF(J1091="Oktober",281.13,IF(J1091="November",284.38,IF(J1091="Desember",287.34,0))))))))))))</f>
        <v>256.52</v>
      </c>
      <c r="L1091" s="20">
        <f>$K$2/K1091</f>
        <v>0.92854358334632781</v>
      </c>
      <c r="M1091" s="6">
        <v>10</v>
      </c>
      <c r="N1091" s="6">
        <v>4400000</v>
      </c>
      <c r="O1091" s="6">
        <v>5250000</v>
      </c>
      <c r="P1091" s="6">
        <f>O1091-N1091</f>
        <v>850000</v>
      </c>
      <c r="Q1091" s="8">
        <f>P1091/N1091</f>
        <v>0.19318181818181818</v>
      </c>
      <c r="R1091" s="6">
        <v>108384</v>
      </c>
      <c r="S1091" s="9">
        <f>(N1091+R1091)/F1091</f>
        <v>54317.879518072288</v>
      </c>
      <c r="T1091" s="6">
        <v>64559</v>
      </c>
      <c r="U1091" s="5">
        <f>T1091-S1091</f>
        <v>10241.120481927712</v>
      </c>
      <c r="V1091" s="4">
        <f>U1091/S1091</f>
        <v>0.18854050586640358</v>
      </c>
      <c r="W1091" s="22">
        <f>S1091*L1091</f>
        <v>50436.518487484951</v>
      </c>
      <c r="X1091" s="22">
        <f>T1091*L1091</f>
        <v>59945.845197255578</v>
      </c>
      <c r="Y1091" s="22">
        <f>X1091-W1091</f>
        <v>9509.3267097706266</v>
      </c>
      <c r="Z1091" s="8">
        <f>Y1091/W1091</f>
        <v>0.18854050586640353</v>
      </c>
      <c r="AA1091" s="10">
        <v>4780</v>
      </c>
      <c r="AB1091" s="6">
        <v>1940</v>
      </c>
      <c r="AC1091" s="6">
        <f>2016-AB1091</f>
        <v>76</v>
      </c>
      <c r="AD1091" s="6" t="s">
        <v>44</v>
      </c>
    </row>
    <row r="1092" spans="1:30" x14ac:dyDescent="0.2">
      <c r="A1092">
        <v>18</v>
      </c>
      <c r="B1092" s="6" t="s">
        <v>1735</v>
      </c>
      <c r="C1092" s="6" t="s">
        <v>22</v>
      </c>
      <c r="D1092" s="6" t="s">
        <v>23</v>
      </c>
      <c r="E1092" s="6" t="s">
        <v>2767</v>
      </c>
      <c r="F1092" s="6">
        <v>93</v>
      </c>
      <c r="G1092" s="6">
        <v>103</v>
      </c>
      <c r="H1092" s="7">
        <v>42483</v>
      </c>
      <c r="I1092" s="7">
        <v>42493</v>
      </c>
      <c r="J1092" s="3" t="s">
        <v>2537</v>
      </c>
      <c r="K1092" s="17">
        <f>IF(J1092="Januar",238.19,IF(J1092="Februar",240.59,IF(J1092="Mars",245.99,IF(J1092="April",250.79,IF(J1092="Mai",256.52,IF(J1092="Juni",259.83,IF(J1092="Juli",265.66,IF(J1092="August",272.21,IF(J1092="September",275.91,IF(J1092="Oktober",281.13,IF(J1092="November",284.38,IF(J1092="Desember",287.34,0))))))))))))</f>
        <v>256.52</v>
      </c>
      <c r="L1092" s="20">
        <f>$K$2/K1092</f>
        <v>0.92854358334632781</v>
      </c>
      <c r="M1092" s="6">
        <v>10</v>
      </c>
      <c r="N1092" s="6">
        <v>6400000</v>
      </c>
      <c r="O1092" s="6">
        <v>7600000</v>
      </c>
      <c r="P1092" s="6">
        <f>O1092-N1092</f>
        <v>1200000</v>
      </c>
      <c r="Q1092" s="8">
        <f>P1092/N1092</f>
        <v>0.1875</v>
      </c>
      <c r="R1092" s="6">
        <v>206510</v>
      </c>
      <c r="S1092" s="9">
        <f>(N1092+R1092)/F1092</f>
        <v>71037.741935483864</v>
      </c>
      <c r="T1092" s="6">
        <v>83941</v>
      </c>
      <c r="U1092" s="5">
        <f>T1092-S1092</f>
        <v>12903.258064516136</v>
      </c>
      <c r="V1092" s="4">
        <f>U1092/S1092</f>
        <v>0.18163947379176007</v>
      </c>
      <c r="W1092" s="22">
        <f>S1092*L1092</f>
        <v>65961.639449605893</v>
      </c>
      <c r="X1092" s="22">
        <f>T1092*L1092</f>
        <v>77942.876929674108</v>
      </c>
      <c r="Y1092" s="22">
        <f>X1092-W1092</f>
        <v>11981.237480068216</v>
      </c>
      <c r="Z1092" s="8">
        <f>Y1092/W1092</f>
        <v>0.18163947379176004</v>
      </c>
      <c r="AA1092" s="10">
        <v>1266</v>
      </c>
      <c r="AB1092" s="6">
        <v>1911</v>
      </c>
      <c r="AC1092" s="6">
        <f>2016-AB1092</f>
        <v>105</v>
      </c>
      <c r="AD1092" s="6" t="s">
        <v>44</v>
      </c>
    </row>
    <row r="1093" spans="1:30" x14ac:dyDescent="0.2">
      <c r="A1093">
        <v>18</v>
      </c>
      <c r="B1093" s="2" t="s">
        <v>414</v>
      </c>
      <c r="C1093" s="2" t="s">
        <v>22</v>
      </c>
      <c r="D1093" s="2" t="s">
        <v>23</v>
      </c>
      <c r="E1093" s="6" t="s">
        <v>2767</v>
      </c>
      <c r="F1093" s="2">
        <v>97</v>
      </c>
      <c r="G1093" s="2">
        <v>108</v>
      </c>
      <c r="H1093" s="3">
        <v>42483</v>
      </c>
      <c r="I1093" s="3">
        <v>42493</v>
      </c>
      <c r="J1093" s="3" t="s">
        <v>2537</v>
      </c>
      <c r="K1093" s="17">
        <f>IF(J1093="Januar",238.19,IF(J1093="Februar",240.59,IF(J1093="Mars",245.99,IF(J1093="April",250.79,IF(J1093="Mai",256.52,IF(J1093="Juni",259.83,IF(J1093="Juli",265.66,IF(J1093="August",272.21,IF(J1093="September",275.91,IF(J1093="Oktober",281.13,IF(J1093="November",284.38,IF(J1093="Desember",287.34,0))))))))))))</f>
        <v>256.52</v>
      </c>
      <c r="L1093" s="20">
        <f>$K$2/K1093</f>
        <v>0.92854358334632781</v>
      </c>
      <c r="M1093" s="2">
        <v>10</v>
      </c>
      <c r="N1093" s="2">
        <v>6000000</v>
      </c>
      <c r="O1093" s="2">
        <v>6175000</v>
      </c>
      <c r="P1093" s="2">
        <f>O1093-N1093</f>
        <v>175000</v>
      </c>
      <c r="Q1093" s="4">
        <f>P1093/N1093</f>
        <v>2.9166666666666667E-2</v>
      </c>
      <c r="R1093" s="2">
        <v>46954</v>
      </c>
      <c r="S1093" s="9">
        <f>(N1093+R1093)/F1093</f>
        <v>62339.731958762888</v>
      </c>
      <c r="T1093" s="2">
        <v>64144</v>
      </c>
      <c r="U1093" s="5">
        <f>T1093-S1093</f>
        <v>1804.2680412371119</v>
      </c>
      <c r="V1093" s="4">
        <f>U1093/S1093</f>
        <v>2.8942505598686521E-2</v>
      </c>
      <c r="W1093" s="22">
        <f>S1093*L1093</f>
        <v>57885.158097839281</v>
      </c>
      <c r="X1093" s="22">
        <f>T1093*L1093</f>
        <v>59560.499610166851</v>
      </c>
      <c r="Y1093" s="22">
        <f>X1093-W1093</f>
        <v>1675.3415123275699</v>
      </c>
      <c r="Z1093" s="8">
        <f>Y1093/W1093</f>
        <v>2.8942505598686559E-2</v>
      </c>
      <c r="AA1093" s="11">
        <v>5879</v>
      </c>
      <c r="AB1093" s="2">
        <v>1973</v>
      </c>
      <c r="AC1093" s="2">
        <f>2016-AB1093</f>
        <v>43</v>
      </c>
      <c r="AD1093" s="2" t="s">
        <v>65</v>
      </c>
    </row>
    <row r="1094" spans="1:30" x14ac:dyDescent="0.2">
      <c r="A1094">
        <v>18</v>
      </c>
      <c r="B1094" s="2" t="s">
        <v>2297</v>
      </c>
      <c r="C1094" s="2" t="s">
        <v>22</v>
      </c>
      <c r="D1094" s="2" t="s">
        <v>23</v>
      </c>
      <c r="E1094" s="6" t="s">
        <v>2767</v>
      </c>
      <c r="F1094" s="2">
        <v>111</v>
      </c>
      <c r="G1094" s="2">
        <v>120</v>
      </c>
      <c r="H1094" s="3">
        <v>42483</v>
      </c>
      <c r="I1094" s="3">
        <v>42493</v>
      </c>
      <c r="J1094" s="7" t="s">
        <v>2537</v>
      </c>
      <c r="K1094" s="17">
        <f>IF(J1094="Januar",238.19,IF(J1094="Februar",240.59,IF(J1094="Mars",245.99,IF(J1094="April",250.79,IF(J1094="Mai",256.52,IF(J1094="Juni",259.83,IF(J1094="Juli",265.66,IF(J1094="August",272.21,IF(J1094="September",275.91,IF(J1094="Oktober",281.13,IF(J1094="November",284.38,IF(J1094="Desember",287.34,0))))))))))))</f>
        <v>256.52</v>
      </c>
      <c r="L1094" s="20">
        <f>$K$2/K1094</f>
        <v>0.92854358334632781</v>
      </c>
      <c r="M1094" s="2">
        <v>10</v>
      </c>
      <c r="N1094" s="2">
        <v>7500000</v>
      </c>
      <c r="O1094" s="2">
        <v>8700000</v>
      </c>
      <c r="P1094" s="2">
        <f>O1094-N1094</f>
        <v>1200000</v>
      </c>
      <c r="Q1094" s="4">
        <f>P1094/N1094</f>
        <v>0.16</v>
      </c>
      <c r="R1094" s="2"/>
      <c r="S1094" s="9">
        <f>(N1094+R1094)/F1094</f>
        <v>67567.567567567574</v>
      </c>
      <c r="T1094" s="2">
        <v>78378</v>
      </c>
      <c r="U1094" s="5">
        <f>T1094-S1094</f>
        <v>10810.432432432426</v>
      </c>
      <c r="V1094" s="4">
        <f>U1094/S1094</f>
        <v>0.1599943999999999</v>
      </c>
      <c r="W1094" s="22">
        <f>S1094*L1094</f>
        <v>62739.431307184313</v>
      </c>
      <c r="X1094" s="22">
        <f>T1094*L1094</f>
        <v>72777.388975518479</v>
      </c>
      <c r="Y1094" s="22">
        <f>X1094-W1094</f>
        <v>10037.957668334166</v>
      </c>
      <c r="Z1094" s="8">
        <f>Y1094/W1094</f>
        <v>0.15999439999999993</v>
      </c>
      <c r="AA1094" s="11">
        <v>8848</v>
      </c>
      <c r="AB1094" s="2">
        <v>1997</v>
      </c>
      <c r="AC1094" s="2">
        <f>2016-AB1094</f>
        <v>19</v>
      </c>
      <c r="AD1094" s="2" t="s">
        <v>83</v>
      </c>
    </row>
    <row r="1095" spans="1:30" x14ac:dyDescent="0.2">
      <c r="A1095">
        <v>18</v>
      </c>
      <c r="B1095" s="2" t="s">
        <v>99</v>
      </c>
      <c r="C1095" s="2" t="s">
        <v>22</v>
      </c>
      <c r="D1095" s="2" t="s">
        <v>23</v>
      </c>
      <c r="E1095" s="6" t="s">
        <v>2767</v>
      </c>
      <c r="F1095" s="2">
        <v>26</v>
      </c>
      <c r="G1095" s="2">
        <v>31</v>
      </c>
      <c r="H1095" s="3">
        <v>42482</v>
      </c>
      <c r="I1095" s="3">
        <v>42493</v>
      </c>
      <c r="J1095" s="7" t="s">
        <v>2537</v>
      </c>
      <c r="K1095" s="17">
        <f>IF(J1095="Januar",238.19,IF(J1095="Februar",240.59,IF(J1095="Mars",245.99,IF(J1095="April",250.79,IF(J1095="Mai",256.52,IF(J1095="Juni",259.83,IF(J1095="Juli",265.66,IF(J1095="August",272.21,IF(J1095="September",275.91,IF(J1095="Oktober",281.13,IF(J1095="November",284.38,IF(J1095="Desember",287.34,0))))))))))))</f>
        <v>256.52</v>
      </c>
      <c r="L1095" s="20">
        <f>$K$2/K1095</f>
        <v>0.92854358334632781</v>
      </c>
      <c r="M1095" s="2">
        <v>11</v>
      </c>
      <c r="N1095" s="2">
        <v>1850000</v>
      </c>
      <c r="O1095" s="2">
        <v>1900000</v>
      </c>
      <c r="P1095" s="2">
        <f>O1095-N1095</f>
        <v>50000</v>
      </c>
      <c r="Q1095" s="4">
        <f>P1095/N1095</f>
        <v>2.7027027027027029E-2</v>
      </c>
      <c r="R1095" s="2">
        <v>3566</v>
      </c>
      <c r="S1095" s="9">
        <f>(N1095+R1095)/F1095</f>
        <v>71291</v>
      </c>
      <c r="T1095" s="2">
        <v>73214</v>
      </c>
      <c r="U1095" s="5">
        <f>T1095-S1095</f>
        <v>1923</v>
      </c>
      <c r="V1095" s="4">
        <f>U1095/S1095</f>
        <v>2.6973951831226944E-2</v>
      </c>
      <c r="W1095" s="22">
        <f>S1095*L1095</f>
        <v>66196.800600343049</v>
      </c>
      <c r="X1095" s="22">
        <f>T1095*L1095</f>
        <v>67982.389911118051</v>
      </c>
      <c r="Y1095" s="22">
        <f>X1095-W1095</f>
        <v>1785.5893107750016</v>
      </c>
      <c r="Z1095" s="8">
        <f>Y1095/W1095</f>
        <v>2.6973951831227146E-2</v>
      </c>
      <c r="AA1095" s="2">
        <v>226</v>
      </c>
      <c r="AB1095" s="2">
        <v>1898</v>
      </c>
      <c r="AC1095" s="2">
        <f>2016-AB1095</f>
        <v>118</v>
      </c>
      <c r="AD1095" s="2" t="s">
        <v>37</v>
      </c>
    </row>
    <row r="1096" spans="1:30" x14ac:dyDescent="0.2">
      <c r="A1096">
        <v>18</v>
      </c>
      <c r="B1096" s="6" t="s">
        <v>249</v>
      </c>
      <c r="C1096" s="6" t="s">
        <v>22</v>
      </c>
      <c r="D1096" s="6" t="s">
        <v>23</v>
      </c>
      <c r="E1096" s="6" t="s">
        <v>2767</v>
      </c>
      <c r="F1096" s="6">
        <v>34</v>
      </c>
      <c r="G1096" s="6">
        <v>38</v>
      </c>
      <c r="H1096" s="7">
        <v>42482</v>
      </c>
      <c r="I1096" s="7">
        <v>42493</v>
      </c>
      <c r="J1096" s="3" t="s">
        <v>2537</v>
      </c>
      <c r="K1096" s="17">
        <f>IF(J1096="Januar",238.19,IF(J1096="Februar",240.59,IF(J1096="Mars",245.99,IF(J1096="April",250.79,IF(J1096="Mai",256.52,IF(J1096="Juni",259.83,IF(J1096="Juli",265.66,IF(J1096="August",272.21,IF(J1096="September",275.91,IF(J1096="Oktober",281.13,IF(J1096="November",284.38,IF(J1096="Desember",287.34,0))))))))))))</f>
        <v>256.52</v>
      </c>
      <c r="L1096" s="20">
        <f>$K$2/K1096</f>
        <v>0.92854358334632781</v>
      </c>
      <c r="M1096" s="6">
        <v>11</v>
      </c>
      <c r="N1096" s="6">
        <v>2500000</v>
      </c>
      <c r="O1096" s="6">
        <v>3200000</v>
      </c>
      <c r="P1096" s="6">
        <f>O1096-N1096</f>
        <v>700000</v>
      </c>
      <c r="Q1096" s="8">
        <f>P1096/N1096</f>
        <v>0.28000000000000003</v>
      </c>
      <c r="R1096" s="6"/>
      <c r="S1096" s="9">
        <f>(N1096+R1096)/F1096</f>
        <v>73529.411764705888</v>
      </c>
      <c r="T1096" s="6">
        <v>94118</v>
      </c>
      <c r="U1096" s="5">
        <f>T1096-S1096</f>
        <v>20588.588235294112</v>
      </c>
      <c r="V1096" s="4">
        <f>U1096/S1096</f>
        <v>0.28000479999999989</v>
      </c>
      <c r="W1096" s="22">
        <f>S1096*L1096</f>
        <v>68275.263481347632</v>
      </c>
      <c r="X1096" s="22">
        <f>T1096*L1096</f>
        <v>87392.664977389679</v>
      </c>
      <c r="Y1096" s="22">
        <f>X1096-W1096</f>
        <v>19117.401496042046</v>
      </c>
      <c r="Z1096" s="8">
        <f>Y1096/W1096</f>
        <v>0.2800048</v>
      </c>
      <c r="AA1096" s="6">
        <v>461</v>
      </c>
      <c r="AB1096" s="6">
        <v>2005</v>
      </c>
      <c r="AC1096" s="6">
        <f>2016-AB1096</f>
        <v>11</v>
      </c>
      <c r="AD1096" s="6" t="s">
        <v>37</v>
      </c>
    </row>
    <row r="1097" spans="1:30" x14ac:dyDescent="0.2">
      <c r="A1097">
        <v>18</v>
      </c>
      <c r="B1097" s="2" t="s">
        <v>952</v>
      </c>
      <c r="C1097" s="2" t="s">
        <v>22</v>
      </c>
      <c r="D1097" s="2" t="s">
        <v>23</v>
      </c>
      <c r="E1097" s="6" t="s">
        <v>2767</v>
      </c>
      <c r="F1097" s="2">
        <v>58</v>
      </c>
      <c r="G1097" s="2">
        <v>64</v>
      </c>
      <c r="H1097" s="3">
        <v>42482</v>
      </c>
      <c r="I1097" s="3">
        <v>42493</v>
      </c>
      <c r="J1097" s="3" t="s">
        <v>2537</v>
      </c>
      <c r="K1097" s="17">
        <f>IF(J1097="Januar",238.19,IF(J1097="Februar",240.59,IF(J1097="Mars",245.99,IF(J1097="April",250.79,IF(J1097="Mai",256.52,IF(J1097="Juni",259.83,IF(J1097="Juli",265.66,IF(J1097="August",272.21,IF(J1097="September",275.91,IF(J1097="Oktober",281.13,IF(J1097="November",284.38,IF(J1097="Desember",287.34,0))))))))))))</f>
        <v>256.52</v>
      </c>
      <c r="L1097" s="20">
        <f>$K$2/K1097</f>
        <v>0.92854358334632781</v>
      </c>
      <c r="M1097" s="2">
        <v>11</v>
      </c>
      <c r="N1097" s="2">
        <v>3750000</v>
      </c>
      <c r="O1097" s="2">
        <v>3900000</v>
      </c>
      <c r="P1097" s="2">
        <f>O1097-N1097</f>
        <v>150000</v>
      </c>
      <c r="Q1097" s="4">
        <f>P1097/N1097</f>
        <v>0.04</v>
      </c>
      <c r="R1097" s="2"/>
      <c r="S1097" s="9">
        <f>(N1097+R1097)/F1097</f>
        <v>64655.172413793101</v>
      </c>
      <c r="T1097" s="2">
        <v>67241</v>
      </c>
      <c r="U1097" s="5">
        <f>T1097-S1097</f>
        <v>2585.8275862068986</v>
      </c>
      <c r="V1097" s="4">
        <f>U1097/S1097</f>
        <v>3.9994133333333369E-2</v>
      </c>
      <c r="W1097" s="22">
        <f>S1097*L1097</f>
        <v>60035.14547497809</v>
      </c>
      <c r="X1097" s="22">
        <f>T1097*L1097</f>
        <v>62436.199087790425</v>
      </c>
      <c r="Y1097" s="22">
        <f>X1097-W1097</f>
        <v>2401.0536128123349</v>
      </c>
      <c r="Z1097" s="8">
        <f>Y1097/W1097</f>
        <v>3.99941333333333E-2</v>
      </c>
      <c r="AA1097" s="11">
        <v>4549</v>
      </c>
      <c r="AB1097" s="2">
        <v>1992</v>
      </c>
      <c r="AC1097" s="2">
        <f>2016-AB1097</f>
        <v>24</v>
      </c>
      <c r="AD1097" s="2" t="s">
        <v>500</v>
      </c>
    </row>
    <row r="1098" spans="1:30" x14ac:dyDescent="0.2">
      <c r="A1098">
        <v>18</v>
      </c>
      <c r="B1098" s="2" t="s">
        <v>1404</v>
      </c>
      <c r="C1098" s="2" t="s">
        <v>22</v>
      </c>
      <c r="D1098" s="2" t="s">
        <v>23</v>
      </c>
      <c r="E1098" s="6" t="s">
        <v>2767</v>
      </c>
      <c r="F1098" s="2">
        <v>67</v>
      </c>
      <c r="G1098" s="2">
        <v>76</v>
      </c>
      <c r="H1098" s="3">
        <v>42482</v>
      </c>
      <c r="I1098" s="3">
        <v>42493</v>
      </c>
      <c r="J1098" s="3" t="s">
        <v>2537</v>
      </c>
      <c r="K1098" s="17">
        <f>IF(J1098="Januar",238.19,IF(J1098="Februar",240.59,IF(J1098="Mars",245.99,IF(J1098="April",250.79,IF(J1098="Mai",256.52,IF(J1098="Juni",259.83,IF(J1098="Juli",265.66,IF(J1098="August",272.21,IF(J1098="September",275.91,IF(J1098="Oktober",281.13,IF(J1098="November",284.38,IF(J1098="Desember",287.34,0))))))))))))</f>
        <v>256.52</v>
      </c>
      <c r="L1098" s="20">
        <f>$K$2/K1098</f>
        <v>0.92854358334632781</v>
      </c>
      <c r="M1098" s="2">
        <v>11</v>
      </c>
      <c r="N1098" s="2">
        <v>3790000</v>
      </c>
      <c r="O1098" s="2">
        <v>4300000</v>
      </c>
      <c r="P1098" s="2">
        <f>O1098-N1098</f>
        <v>510000</v>
      </c>
      <c r="Q1098" s="4">
        <f>P1098/N1098</f>
        <v>0.13456464379947231</v>
      </c>
      <c r="R1098" s="2">
        <v>39279</v>
      </c>
      <c r="S1098" s="9">
        <f>(N1098+R1098)/F1098</f>
        <v>57153.417910447759</v>
      </c>
      <c r="T1098" s="2">
        <v>64765</v>
      </c>
      <c r="U1098" s="5">
        <f>T1098-S1098</f>
        <v>7611.5820895522411</v>
      </c>
      <c r="V1098" s="4">
        <f>U1098/S1098</f>
        <v>0.13317807347022773</v>
      </c>
      <c r="W1098" s="22">
        <f>S1098*L1098</f>
        <v>53069.439467057353</v>
      </c>
      <c r="X1098" s="22">
        <f>T1098*L1098</f>
        <v>60137.125175424917</v>
      </c>
      <c r="Y1098" s="22">
        <f>X1098-W1098</f>
        <v>7067.6857083675641</v>
      </c>
      <c r="Z1098" s="8">
        <f>Y1098/W1098</f>
        <v>0.13317807347022767</v>
      </c>
      <c r="AA1098" s="11">
        <v>29591</v>
      </c>
      <c r="AB1098" s="2">
        <v>1911</v>
      </c>
      <c r="AC1098" s="2">
        <f>2016-AB1098</f>
        <v>105</v>
      </c>
      <c r="AD1098" s="2" t="s">
        <v>103</v>
      </c>
    </row>
    <row r="1099" spans="1:30" x14ac:dyDescent="0.2">
      <c r="A1099">
        <v>18</v>
      </c>
      <c r="B1099" s="2" t="s">
        <v>1782</v>
      </c>
      <c r="C1099" s="2" t="s">
        <v>22</v>
      </c>
      <c r="D1099" s="2" t="s">
        <v>23</v>
      </c>
      <c r="E1099" s="6" t="s">
        <v>2767</v>
      </c>
      <c r="F1099" s="2">
        <v>78</v>
      </c>
      <c r="G1099" s="2">
        <v>87</v>
      </c>
      <c r="H1099" s="3">
        <v>42482</v>
      </c>
      <c r="I1099" s="3">
        <v>42493</v>
      </c>
      <c r="J1099" s="7" t="s">
        <v>2537</v>
      </c>
      <c r="K1099" s="17">
        <f>IF(J1099="Januar",238.19,IF(J1099="Februar",240.59,IF(J1099="Mars",245.99,IF(J1099="April",250.79,IF(J1099="Mai",256.52,IF(J1099="Juni",259.83,IF(J1099="Juli",265.66,IF(J1099="August",272.21,IF(J1099="September",275.91,IF(J1099="Oktober",281.13,IF(J1099="November",284.38,IF(J1099="Desember",287.34,0))))))))))))</f>
        <v>256.52</v>
      </c>
      <c r="L1099" s="20">
        <f>$K$2/K1099</f>
        <v>0.92854358334632781</v>
      </c>
      <c r="M1099" s="2">
        <v>11</v>
      </c>
      <c r="N1099" s="2">
        <v>5800000</v>
      </c>
      <c r="O1099" s="2">
        <v>6650000</v>
      </c>
      <c r="P1099" s="2">
        <f>O1099-N1099</f>
        <v>850000</v>
      </c>
      <c r="Q1099" s="4">
        <f>P1099/N1099</f>
        <v>0.14655172413793102</v>
      </c>
      <c r="R1099" s="2">
        <v>97578</v>
      </c>
      <c r="S1099" s="9">
        <f>(N1099+R1099)/F1099</f>
        <v>75609.974358974359</v>
      </c>
      <c r="T1099" s="2">
        <v>86507</v>
      </c>
      <c r="U1099" s="5">
        <f>T1099-S1099</f>
        <v>10897.025641025641</v>
      </c>
      <c r="V1099" s="4">
        <f>U1099/S1099</f>
        <v>0.14412153599325012</v>
      </c>
      <c r="W1099" s="22">
        <f>S1099*L1099</f>
        <v>70207.156528006017</v>
      </c>
      <c r="X1099" s="22">
        <f>T1099*L1099</f>
        <v>80325.519764540775</v>
      </c>
      <c r="Y1099" s="22">
        <f>X1099-W1099</f>
        <v>10118.363236534758</v>
      </c>
      <c r="Z1099" s="8">
        <f>Y1099/W1099</f>
        <v>0.14412153599325003</v>
      </c>
      <c r="AA1099" s="11">
        <v>14737</v>
      </c>
      <c r="AB1099" s="2">
        <v>1954</v>
      </c>
      <c r="AC1099" s="2">
        <f>2016-AB1099</f>
        <v>62</v>
      </c>
      <c r="AD1099" s="2" t="s">
        <v>1292</v>
      </c>
    </row>
    <row r="1100" spans="1:30" x14ac:dyDescent="0.2">
      <c r="A1100">
        <v>18</v>
      </c>
      <c r="B1100" s="6" t="s">
        <v>2104</v>
      </c>
      <c r="C1100" s="6" t="s">
        <v>22</v>
      </c>
      <c r="D1100" s="6" t="s">
        <v>23</v>
      </c>
      <c r="E1100" s="6" t="s">
        <v>2767</v>
      </c>
      <c r="F1100" s="6">
        <v>94</v>
      </c>
      <c r="G1100" s="6">
        <v>104</v>
      </c>
      <c r="H1100" s="7">
        <v>42482</v>
      </c>
      <c r="I1100" s="7">
        <v>42493</v>
      </c>
      <c r="J1100" s="7" t="s">
        <v>2537</v>
      </c>
      <c r="K1100" s="17">
        <f>IF(J1100="Januar",238.19,IF(J1100="Februar",240.59,IF(J1100="Mars",245.99,IF(J1100="April",250.79,IF(J1100="Mai",256.52,IF(J1100="Juni",259.83,IF(J1100="Juli",265.66,IF(J1100="August",272.21,IF(J1100="September",275.91,IF(J1100="Oktober",281.13,IF(J1100="November",284.38,IF(J1100="Desember",287.34,0))))))))))))</f>
        <v>256.52</v>
      </c>
      <c r="L1100" s="20">
        <f>$K$2/K1100</f>
        <v>0.92854358334632781</v>
      </c>
      <c r="M1100" s="6">
        <v>11</v>
      </c>
      <c r="N1100" s="6">
        <v>6190000</v>
      </c>
      <c r="O1100" s="6">
        <v>6740000</v>
      </c>
      <c r="P1100" s="6">
        <f>O1100-N1100</f>
        <v>550000</v>
      </c>
      <c r="Q1100" s="8">
        <f>P1100/N1100</f>
        <v>8.8852988691437804E-2</v>
      </c>
      <c r="R1100" s="6"/>
      <c r="S1100" s="9">
        <f>(N1100+R1100)/F1100</f>
        <v>65851.063829787236</v>
      </c>
      <c r="T1100" s="6">
        <v>71702</v>
      </c>
      <c r="U1100" s="5">
        <f>T1100-S1100</f>
        <v>5850.9361702127644</v>
      </c>
      <c r="V1100" s="4">
        <f>U1100/S1100</f>
        <v>8.8851050080775415E-2</v>
      </c>
      <c r="W1100" s="22">
        <f>S1100*L1100</f>
        <v>61145.582775678398</v>
      </c>
      <c r="X1100" s="22">
        <f>T1100*L1100</f>
        <v>66578.432013098398</v>
      </c>
      <c r="Y1100" s="22">
        <f>X1100-W1100</f>
        <v>5432.8492374199996</v>
      </c>
      <c r="Z1100" s="8">
        <f>Y1100/W1100</f>
        <v>8.8851050080775415E-2</v>
      </c>
      <c r="AA1100" s="10">
        <v>1352</v>
      </c>
      <c r="AB1100" s="6">
        <v>1936</v>
      </c>
      <c r="AC1100" s="6">
        <f>2016-AB1100</f>
        <v>80</v>
      </c>
      <c r="AD1100" s="6" t="s">
        <v>213</v>
      </c>
    </row>
    <row r="1101" spans="1:30" x14ac:dyDescent="0.2">
      <c r="A1101">
        <v>18</v>
      </c>
      <c r="B1101" s="2" t="s">
        <v>2419</v>
      </c>
      <c r="C1101" s="2" t="s">
        <v>22</v>
      </c>
      <c r="D1101" s="2" t="s">
        <v>23</v>
      </c>
      <c r="E1101" s="6" t="s">
        <v>2767</v>
      </c>
      <c r="F1101" s="2">
        <v>130</v>
      </c>
      <c r="G1101" s="2">
        <v>144</v>
      </c>
      <c r="H1101" s="3">
        <v>42482</v>
      </c>
      <c r="I1101" s="3">
        <v>42493</v>
      </c>
      <c r="J1101" s="7" t="s">
        <v>2537</v>
      </c>
      <c r="K1101" s="17">
        <f>IF(J1101="Januar",238.19,IF(J1101="Februar",240.59,IF(J1101="Mars",245.99,IF(J1101="April",250.79,IF(J1101="Mai",256.52,IF(J1101="Juni",259.83,IF(J1101="Juli",265.66,IF(J1101="August",272.21,IF(J1101="September",275.91,IF(J1101="Oktober",281.13,IF(J1101="November",284.38,IF(J1101="Desember",287.34,0))))))))))))</f>
        <v>256.52</v>
      </c>
      <c r="L1101" s="20">
        <f>$K$2/K1101</f>
        <v>0.92854358334632781</v>
      </c>
      <c r="M1101" s="2">
        <v>11</v>
      </c>
      <c r="N1101" s="2">
        <v>9100000</v>
      </c>
      <c r="O1101" s="2">
        <v>9100000</v>
      </c>
      <c r="P1101" s="2">
        <f>O1101-N1101</f>
        <v>0</v>
      </c>
      <c r="Q1101" s="4">
        <f>P1101/N1101</f>
        <v>0</v>
      </c>
      <c r="R1101" s="2">
        <v>6439</v>
      </c>
      <c r="S1101" s="9">
        <f>(N1101+R1101)/F1101</f>
        <v>70049.530769230769</v>
      </c>
      <c r="T1101" s="2">
        <v>70050</v>
      </c>
      <c r="U1101" s="5">
        <f>T1101-S1101</f>
        <v>0.46923076923121698</v>
      </c>
      <c r="V1101" s="4">
        <f>U1101/S1101</f>
        <v>6.698556922201775E-6</v>
      </c>
      <c r="W1101" s="22">
        <f>S1101*L1101</f>
        <v>65044.042312190388</v>
      </c>
      <c r="X1101" s="22">
        <f>T1101*L1101</f>
        <v>65044.478013410262</v>
      </c>
      <c r="Y1101" s="22">
        <f>X1101-W1101</f>
        <v>0.43570121987431776</v>
      </c>
      <c r="Z1101" s="8">
        <f>Y1101/W1101</f>
        <v>6.698556922140427E-6</v>
      </c>
      <c r="AA1101" s="11">
        <v>4050</v>
      </c>
      <c r="AB1101" s="2">
        <v>1995</v>
      </c>
      <c r="AC1101" s="2">
        <f>2016-AB1101</f>
        <v>21</v>
      </c>
      <c r="AD1101" s="2" t="s">
        <v>75</v>
      </c>
    </row>
    <row r="1102" spans="1:30" x14ac:dyDescent="0.2">
      <c r="A1102">
        <v>18</v>
      </c>
      <c r="B1102" s="6" t="s">
        <v>2406</v>
      </c>
      <c r="C1102" s="6" t="s">
        <v>22</v>
      </c>
      <c r="D1102" s="6" t="s">
        <v>23</v>
      </c>
      <c r="E1102" s="6" t="s">
        <v>2767</v>
      </c>
      <c r="F1102" s="6">
        <v>128</v>
      </c>
      <c r="G1102" s="6">
        <v>147</v>
      </c>
      <c r="H1102" s="7">
        <v>42481</v>
      </c>
      <c r="I1102" s="7">
        <v>42493</v>
      </c>
      <c r="J1102" s="3" t="s">
        <v>2537</v>
      </c>
      <c r="K1102" s="17">
        <f>IF(J1102="Januar",238.19,IF(J1102="Februar",240.59,IF(J1102="Mars",245.99,IF(J1102="April",250.79,IF(J1102="Mai",256.52,IF(J1102="Juni",259.83,IF(J1102="Juli",265.66,IF(J1102="August",272.21,IF(J1102="September",275.91,IF(J1102="Oktober",281.13,IF(J1102="November",284.38,IF(J1102="Desember",287.34,0))))))))))))</f>
        <v>256.52</v>
      </c>
      <c r="L1102" s="20">
        <f>$K$2/K1102</f>
        <v>0.92854358334632781</v>
      </c>
      <c r="M1102" s="6">
        <v>12</v>
      </c>
      <c r="N1102" s="6">
        <v>7850000</v>
      </c>
      <c r="O1102" s="6">
        <v>7850000</v>
      </c>
      <c r="P1102" s="6">
        <f>O1102-N1102</f>
        <v>0</v>
      </c>
      <c r="Q1102" s="8">
        <f>P1102/N1102</f>
        <v>0</v>
      </c>
      <c r="R1102" s="6"/>
      <c r="S1102" s="9">
        <f>(N1102+R1102)/F1102</f>
        <v>61328.125</v>
      </c>
      <c r="T1102" s="6">
        <v>61328</v>
      </c>
      <c r="U1102" s="5">
        <f>T1102-S1102</f>
        <v>-0.125</v>
      </c>
      <c r="V1102" s="4">
        <f>U1102/S1102</f>
        <v>-2.038216560509554E-6</v>
      </c>
      <c r="W1102" s="22">
        <f>S1102*L1102</f>
        <v>56945.83694741151</v>
      </c>
      <c r="X1102" s="22">
        <f>T1102*L1102</f>
        <v>56945.720879463588</v>
      </c>
      <c r="Y1102" s="22">
        <f>X1102-W1102</f>
        <v>-0.11606794792169239</v>
      </c>
      <c r="Z1102" s="8">
        <f>Y1102/W1102</f>
        <v>-2.0382165605692851E-6</v>
      </c>
      <c r="AA1102" s="6">
        <v>952</v>
      </c>
      <c r="AB1102" s="6">
        <v>1915</v>
      </c>
      <c r="AC1102" s="6">
        <f>2016-AB1102</f>
        <v>101</v>
      </c>
      <c r="AD1102" s="6" t="s">
        <v>103</v>
      </c>
    </row>
    <row r="1103" spans="1:30" x14ac:dyDescent="0.2">
      <c r="A1103">
        <v>18</v>
      </c>
      <c r="B1103" s="2" t="s">
        <v>511</v>
      </c>
      <c r="C1103" s="2" t="s">
        <v>22</v>
      </c>
      <c r="D1103" s="2" t="s">
        <v>23</v>
      </c>
      <c r="E1103" s="6" t="s">
        <v>2767</v>
      </c>
      <c r="F1103" s="2">
        <v>44</v>
      </c>
      <c r="G1103" s="2">
        <v>49</v>
      </c>
      <c r="H1103" s="3">
        <v>42480</v>
      </c>
      <c r="I1103" s="3">
        <v>42493</v>
      </c>
      <c r="J1103" s="3" t="s">
        <v>2537</v>
      </c>
      <c r="K1103" s="17">
        <f>IF(J1103="Januar",238.19,IF(J1103="Februar",240.59,IF(J1103="Mars",245.99,IF(J1103="April",250.79,IF(J1103="Mai",256.52,IF(J1103="Juni",259.83,IF(J1103="Juli",265.66,IF(J1103="August",272.21,IF(J1103="September",275.91,IF(J1103="Oktober",281.13,IF(J1103="November",284.38,IF(J1103="Desember",287.34,0))))))))))))</f>
        <v>256.52</v>
      </c>
      <c r="L1103" s="20">
        <f>$K$2/K1103</f>
        <v>0.92854358334632781</v>
      </c>
      <c r="M1103" s="2">
        <v>13</v>
      </c>
      <c r="N1103" s="2">
        <v>2900000</v>
      </c>
      <c r="O1103" s="2">
        <v>2800000</v>
      </c>
      <c r="P1103" s="2">
        <f>O1103-N1103</f>
        <v>-100000</v>
      </c>
      <c r="Q1103" s="4">
        <f>P1103/N1103</f>
        <v>-3.4482758620689655E-2</v>
      </c>
      <c r="R1103" s="2">
        <v>6654</v>
      </c>
      <c r="S1103" s="9">
        <f>(N1103+R1103)/F1103</f>
        <v>66060.318181818177</v>
      </c>
      <c r="T1103" s="2">
        <v>63788</v>
      </c>
      <c r="U1103" s="5">
        <f>T1103-S1103</f>
        <v>-2272.3181818181765</v>
      </c>
      <c r="V1103" s="4">
        <f>U1103/S1103</f>
        <v>-3.4397626962135767E-2</v>
      </c>
      <c r="W1103" s="22">
        <f>S1103*L1103</f>
        <v>61339.884561544022</v>
      </c>
      <c r="X1103" s="22">
        <f>T1103*L1103</f>
        <v>59229.938094495556</v>
      </c>
      <c r="Y1103" s="22">
        <f>X1103-W1103</f>
        <v>-2109.9464670484667</v>
      </c>
      <c r="Z1103" s="8">
        <f>Y1103/W1103</f>
        <v>-3.4397626962135844E-2</v>
      </c>
      <c r="AA1103" s="2">
        <v>748</v>
      </c>
      <c r="AB1103" s="2">
        <v>2005</v>
      </c>
      <c r="AC1103" s="2">
        <f>2016-AB1103</f>
        <v>11</v>
      </c>
      <c r="AD1103" s="2" t="s">
        <v>61</v>
      </c>
    </row>
    <row r="1104" spans="1:30" x14ac:dyDescent="0.2">
      <c r="A1104">
        <v>18</v>
      </c>
      <c r="B1104" s="6" t="s">
        <v>2001</v>
      </c>
      <c r="C1104" s="6" t="s">
        <v>22</v>
      </c>
      <c r="D1104" s="6" t="s">
        <v>23</v>
      </c>
      <c r="E1104" s="6" t="s">
        <v>2767</v>
      </c>
      <c r="F1104" s="6">
        <v>87</v>
      </c>
      <c r="G1104" s="6">
        <v>97</v>
      </c>
      <c r="H1104" s="7">
        <v>42480</v>
      </c>
      <c r="I1104" s="7">
        <v>42493</v>
      </c>
      <c r="J1104" s="7" t="s">
        <v>2537</v>
      </c>
      <c r="K1104" s="17">
        <f>IF(J1104="Januar",238.19,IF(J1104="Februar",240.59,IF(J1104="Mars",245.99,IF(J1104="April",250.79,IF(J1104="Mai",256.52,IF(J1104="Juni",259.83,IF(J1104="Juli",265.66,IF(J1104="August",272.21,IF(J1104="September",275.91,IF(J1104="Oktober",281.13,IF(J1104="November",284.38,IF(J1104="Desember",287.34,0))))))))))))</f>
        <v>256.52</v>
      </c>
      <c r="L1104" s="20">
        <f>$K$2/K1104</f>
        <v>0.92854358334632781</v>
      </c>
      <c r="M1104" s="6">
        <v>13</v>
      </c>
      <c r="N1104" s="6">
        <v>6300000</v>
      </c>
      <c r="O1104" s="6">
        <v>7200000</v>
      </c>
      <c r="P1104" s="6">
        <f>O1104-N1104</f>
        <v>900000</v>
      </c>
      <c r="Q1104" s="8">
        <f>P1104/N1104</f>
        <v>0.14285714285714285</v>
      </c>
      <c r="R1104" s="6"/>
      <c r="S1104" s="9">
        <f>(N1104+R1104)/F1104</f>
        <v>72413.793103448275</v>
      </c>
      <c r="T1104" s="6">
        <v>82759</v>
      </c>
      <c r="U1104" s="5">
        <f>T1104-S1104</f>
        <v>10345.206896551725</v>
      </c>
      <c r="V1104" s="4">
        <f>U1104/S1104</f>
        <v>0.14286238095238096</v>
      </c>
      <c r="W1104" s="22">
        <f>S1104*L1104</f>
        <v>67239.362931975455</v>
      </c>
      <c r="X1104" s="22">
        <f>T1104*L1104</f>
        <v>76845.338414158745</v>
      </c>
      <c r="Y1104" s="22">
        <f>X1104-W1104</f>
        <v>9605.9754821832903</v>
      </c>
      <c r="Z1104" s="8">
        <f>Y1104/W1104</f>
        <v>0.1428623809523811</v>
      </c>
      <c r="AA1104" s="6">
        <v>524</v>
      </c>
      <c r="AB1104" s="6">
        <v>1914</v>
      </c>
      <c r="AC1104" s="6">
        <f>2016-AB1104</f>
        <v>102</v>
      </c>
      <c r="AD1104" s="6" t="s">
        <v>112</v>
      </c>
    </row>
    <row r="1105" spans="1:30" x14ac:dyDescent="0.2">
      <c r="A1105">
        <v>18</v>
      </c>
      <c r="B1105" s="6" t="s">
        <v>1820</v>
      </c>
      <c r="C1105" s="6" t="s">
        <v>22</v>
      </c>
      <c r="D1105" s="6" t="s">
        <v>23</v>
      </c>
      <c r="E1105" s="6" t="s">
        <v>2767</v>
      </c>
      <c r="F1105" s="6">
        <v>79</v>
      </c>
      <c r="G1105" s="6">
        <v>90</v>
      </c>
      <c r="H1105" s="7">
        <v>42475</v>
      </c>
      <c r="I1105" s="7">
        <v>42493</v>
      </c>
      <c r="J1105" s="3" t="s">
        <v>2537</v>
      </c>
      <c r="K1105" s="17">
        <f>IF(J1105="Januar",238.19,IF(J1105="Februar",240.59,IF(J1105="Mars",245.99,IF(J1105="April",250.79,IF(J1105="Mai",256.52,IF(J1105="Juni",259.83,IF(J1105="Juli",265.66,IF(J1105="August",272.21,IF(J1105="September",275.91,IF(J1105="Oktober",281.13,IF(J1105="November",284.38,IF(J1105="Desember",287.34,0))))))))))))</f>
        <v>256.52</v>
      </c>
      <c r="L1105" s="20">
        <f>$K$2/K1105</f>
        <v>0.92854358334632781</v>
      </c>
      <c r="M1105" s="6">
        <v>18</v>
      </c>
      <c r="N1105" s="6">
        <v>3300000</v>
      </c>
      <c r="O1105" s="6">
        <v>3300000</v>
      </c>
      <c r="P1105" s="6">
        <f>O1105-N1105</f>
        <v>0</v>
      </c>
      <c r="Q1105" s="8">
        <f>P1105/N1105</f>
        <v>0</v>
      </c>
      <c r="R1105" s="6"/>
      <c r="S1105" s="9">
        <f>(N1105+R1105)/F1105</f>
        <v>41772.151898734177</v>
      </c>
      <c r="T1105" s="6">
        <v>41772</v>
      </c>
      <c r="U1105" s="5">
        <f>T1105-S1105</f>
        <v>-0.15189873417693889</v>
      </c>
      <c r="V1105" s="4">
        <f>U1105/S1105</f>
        <v>-3.6363636363570217E-6</v>
      </c>
      <c r="W1105" s="22">
        <f>S1105*L1105</f>
        <v>38787.263608137742</v>
      </c>
      <c r="X1105" s="22">
        <f>T1105*L1105</f>
        <v>38787.122563542805</v>
      </c>
      <c r="Y1105" s="22">
        <f>X1105-W1105</f>
        <v>-0.14104459493682953</v>
      </c>
      <c r="Z1105" s="8">
        <f>Y1105/W1105</f>
        <v>-3.6363636363158584E-6</v>
      </c>
      <c r="AA1105" s="10">
        <v>4734</v>
      </c>
      <c r="AB1105" s="6">
        <v>2012</v>
      </c>
      <c r="AC1105" s="6">
        <f>2016-AB1105</f>
        <v>4</v>
      </c>
      <c r="AD1105" s="6" t="s">
        <v>681</v>
      </c>
    </row>
    <row r="1106" spans="1:30" x14ac:dyDescent="0.2">
      <c r="A1106">
        <v>18</v>
      </c>
      <c r="B1106" s="6" t="s">
        <v>1092</v>
      </c>
      <c r="C1106" s="6" t="s">
        <v>22</v>
      </c>
      <c r="D1106" s="6" t="s">
        <v>23</v>
      </c>
      <c r="E1106" s="6" t="s">
        <v>2767</v>
      </c>
      <c r="F1106" s="6">
        <v>58</v>
      </c>
      <c r="G1106" s="6">
        <v>65</v>
      </c>
      <c r="H1106" s="7">
        <v>42470</v>
      </c>
      <c r="I1106" s="7">
        <v>42493</v>
      </c>
      <c r="J1106" s="7" t="s">
        <v>2537</v>
      </c>
      <c r="K1106" s="17">
        <f>IF(J1106="Januar",238.19,IF(J1106="Februar",240.59,IF(J1106="Mars",245.99,IF(J1106="April",250.79,IF(J1106="Mai",256.52,IF(J1106="Juni",259.83,IF(J1106="Juli",265.66,IF(J1106="August",272.21,IF(J1106="September",275.91,IF(J1106="Oktober",281.13,IF(J1106="November",284.38,IF(J1106="Desember",287.34,0))))))))))))</f>
        <v>256.52</v>
      </c>
      <c r="L1106" s="20">
        <f>$K$2/K1106</f>
        <v>0.92854358334632781</v>
      </c>
      <c r="M1106" s="6">
        <v>23</v>
      </c>
      <c r="N1106" s="6">
        <v>3890000</v>
      </c>
      <c r="O1106" s="6">
        <v>4100000</v>
      </c>
      <c r="P1106" s="6">
        <f>O1106-N1106</f>
        <v>210000</v>
      </c>
      <c r="Q1106" s="8">
        <f>P1106/N1106</f>
        <v>5.3984575835475578E-2</v>
      </c>
      <c r="R1106" s="6"/>
      <c r="S1106" s="9">
        <f>(N1106+R1106)/F1106</f>
        <v>67068.965517241377</v>
      </c>
      <c r="T1106" s="6">
        <v>70690</v>
      </c>
      <c r="U1106" s="5">
        <f>T1106-S1106</f>
        <v>3621.0344827586232</v>
      </c>
      <c r="V1106" s="4">
        <f>U1106/S1106</f>
        <v>5.3989717223650424E-2</v>
      </c>
      <c r="W1106" s="22">
        <f>S1106*L1106</f>
        <v>62276.457572710606</v>
      </c>
      <c r="X1106" s="22">
        <f>T1106*L1106</f>
        <v>65638.745906751908</v>
      </c>
      <c r="Y1106" s="22">
        <f>X1106-W1106</f>
        <v>3362.2883340413027</v>
      </c>
      <c r="Z1106" s="8">
        <f>Y1106/W1106</f>
        <v>5.3989717223650327E-2</v>
      </c>
      <c r="AA1106" s="6">
        <v>12</v>
      </c>
      <c r="AB1106" s="6">
        <v>1930</v>
      </c>
      <c r="AC1106" s="6">
        <f>2016-AB1106</f>
        <v>86</v>
      </c>
      <c r="AD1106" s="6" t="s">
        <v>225</v>
      </c>
    </row>
    <row r="1107" spans="1:30" x14ac:dyDescent="0.2">
      <c r="A1107">
        <v>18</v>
      </c>
      <c r="B1107" s="6" t="s">
        <v>2463</v>
      </c>
      <c r="C1107" s="6" t="s">
        <v>22</v>
      </c>
      <c r="D1107" s="6" t="s">
        <v>23</v>
      </c>
      <c r="E1107" s="6" t="s">
        <v>2767</v>
      </c>
      <c r="F1107" s="6">
        <v>143</v>
      </c>
      <c r="G1107" s="6">
        <v>160</v>
      </c>
      <c r="H1107" s="7">
        <v>42466</v>
      </c>
      <c r="I1107" s="7">
        <v>42493</v>
      </c>
      <c r="J1107" s="3" t="s">
        <v>2537</v>
      </c>
      <c r="K1107" s="17">
        <f>IF(J1107="Januar",238.19,IF(J1107="Februar",240.59,IF(J1107="Mars",245.99,IF(J1107="April",250.79,IF(J1107="Mai",256.52,IF(J1107="Juni",259.83,IF(J1107="Juli",265.66,IF(J1107="August",272.21,IF(J1107="September",275.91,IF(J1107="Oktober",281.13,IF(J1107="November",284.38,IF(J1107="Desember",287.34,0))))))))))))</f>
        <v>256.52</v>
      </c>
      <c r="L1107" s="20">
        <f>$K$2/K1107</f>
        <v>0.92854358334632781</v>
      </c>
      <c r="M1107" s="6">
        <v>27</v>
      </c>
      <c r="N1107" s="6">
        <v>10600000</v>
      </c>
      <c r="O1107" s="6">
        <v>10600000</v>
      </c>
      <c r="P1107" s="6">
        <f>O1107-N1107</f>
        <v>0</v>
      </c>
      <c r="Q1107" s="8">
        <f>P1107/N1107</f>
        <v>0</v>
      </c>
      <c r="R1107" s="6">
        <v>129880</v>
      </c>
      <c r="S1107" s="9">
        <f>(N1107+R1107)/F1107</f>
        <v>75034.125874125879</v>
      </c>
      <c r="T1107" s="6">
        <v>75034</v>
      </c>
      <c r="U1107" s="5">
        <f>T1107-S1107</f>
        <v>-0.12587412587890867</v>
      </c>
      <c r="V1107" s="4">
        <f>U1107/S1107</f>
        <v>-1.6775583697752388E-6</v>
      </c>
      <c r="W1107" s="22">
        <f>S1107*L1107</f>
        <v>69672.456112420259</v>
      </c>
      <c r="X1107" s="22">
        <f>T1107*L1107</f>
        <v>69672.339232808357</v>
      </c>
      <c r="Y1107" s="22">
        <f>X1107-W1107</f>
        <v>-0.1168796119018225</v>
      </c>
      <c r="Z1107" s="8">
        <f>Y1107/W1107</f>
        <v>-1.6775583698848071E-6</v>
      </c>
      <c r="AA1107" s="6">
        <v>673</v>
      </c>
      <c r="AB1107" s="6">
        <v>1894</v>
      </c>
      <c r="AC1107" s="6">
        <f>2016-AB1107</f>
        <v>122</v>
      </c>
      <c r="AD1107" s="6" t="s">
        <v>75</v>
      </c>
    </row>
    <row r="1108" spans="1:30" x14ac:dyDescent="0.2">
      <c r="A1108">
        <v>18</v>
      </c>
      <c r="B1108" s="2" t="s">
        <v>782</v>
      </c>
      <c r="C1108" s="2" t="s">
        <v>22</v>
      </c>
      <c r="D1108" s="2" t="s">
        <v>23</v>
      </c>
      <c r="E1108" s="6" t="s">
        <v>2767</v>
      </c>
      <c r="F1108" s="2">
        <v>60</v>
      </c>
      <c r="G1108" s="2">
        <v>69</v>
      </c>
      <c r="H1108" s="3">
        <v>42484</v>
      </c>
      <c r="I1108" s="3">
        <v>42494</v>
      </c>
      <c r="J1108" s="3" t="s">
        <v>2537</v>
      </c>
      <c r="K1108" s="17">
        <f>IF(J1108="Januar",238.19,IF(J1108="Februar",240.59,IF(J1108="Mars",245.99,IF(J1108="April",250.79,IF(J1108="Mai",256.52,IF(J1108="Juni",259.83,IF(J1108="Juli",265.66,IF(J1108="August",272.21,IF(J1108="September",275.91,IF(J1108="Oktober",281.13,IF(J1108="November",284.38,IF(J1108="Desember",287.34,0))))))))))))</f>
        <v>256.52</v>
      </c>
      <c r="L1108" s="20">
        <f>$K$2/K1108</f>
        <v>0.92854358334632781</v>
      </c>
      <c r="M1108" s="2">
        <v>10</v>
      </c>
      <c r="N1108" s="2">
        <v>3900000</v>
      </c>
      <c r="O1108" s="2">
        <v>4350000</v>
      </c>
      <c r="P1108" s="2">
        <f>O1108-N1108</f>
        <v>450000</v>
      </c>
      <c r="Q1108" s="4">
        <f>P1108/N1108</f>
        <v>0.11538461538461539</v>
      </c>
      <c r="R1108" s="2"/>
      <c r="S1108" s="9">
        <f>(N1108+R1108)/F1108</f>
        <v>65000</v>
      </c>
      <c r="T1108" s="2">
        <v>72500</v>
      </c>
      <c r="U1108" s="5">
        <f>T1108-S1108</f>
        <v>7500</v>
      </c>
      <c r="V1108" s="4">
        <f>U1108/S1108</f>
        <v>0.11538461538461539</v>
      </c>
      <c r="W1108" s="22">
        <f>S1108*L1108</f>
        <v>60355.33291751131</v>
      </c>
      <c r="X1108" s="22">
        <f>T1108*L1108</f>
        <v>67319.409792608771</v>
      </c>
      <c r="Y1108" s="22">
        <f>X1108-W1108</f>
        <v>6964.0768750974603</v>
      </c>
      <c r="Z1108" s="8">
        <f>Y1108/W1108</f>
        <v>0.1153846153846154</v>
      </c>
      <c r="AA1108" s="2">
        <v>35</v>
      </c>
      <c r="AB1108" s="2">
        <v>2013</v>
      </c>
      <c r="AC1108" s="2">
        <f>2016-AB1108</f>
        <v>3</v>
      </c>
      <c r="AD1108" s="2" t="s">
        <v>29</v>
      </c>
    </row>
    <row r="1109" spans="1:30" x14ac:dyDescent="0.2">
      <c r="A1109">
        <v>18</v>
      </c>
      <c r="B1109" s="2" t="s">
        <v>1187</v>
      </c>
      <c r="C1109" s="2" t="s">
        <v>22</v>
      </c>
      <c r="D1109" s="2" t="s">
        <v>23</v>
      </c>
      <c r="E1109" s="6" t="s">
        <v>2767</v>
      </c>
      <c r="F1109" s="2">
        <v>61</v>
      </c>
      <c r="G1109" s="2">
        <v>73</v>
      </c>
      <c r="H1109" s="3">
        <v>42484</v>
      </c>
      <c r="I1109" s="3">
        <v>42494</v>
      </c>
      <c r="J1109" s="7" t="s">
        <v>2537</v>
      </c>
      <c r="K1109" s="17">
        <f>IF(J1109="Januar",238.19,IF(J1109="Februar",240.59,IF(J1109="Mars",245.99,IF(J1109="April",250.79,IF(J1109="Mai",256.52,IF(J1109="Juni",259.83,IF(J1109="Juli",265.66,IF(J1109="August",272.21,IF(J1109="September",275.91,IF(J1109="Oktober",281.13,IF(J1109="November",284.38,IF(J1109="Desember",287.34,0))))))))))))</f>
        <v>256.52</v>
      </c>
      <c r="L1109" s="20">
        <f>$K$2/K1109</f>
        <v>0.92854358334632781</v>
      </c>
      <c r="M1109" s="2">
        <v>10</v>
      </c>
      <c r="N1109" s="2">
        <v>3800000</v>
      </c>
      <c r="O1109" s="2">
        <v>4100000</v>
      </c>
      <c r="P1109" s="2">
        <f>O1109-N1109</f>
        <v>300000</v>
      </c>
      <c r="Q1109" s="4">
        <f>P1109/N1109</f>
        <v>7.8947368421052627E-2</v>
      </c>
      <c r="R1109" s="2"/>
      <c r="S1109" s="9">
        <f>(N1109+R1109)/F1109</f>
        <v>62295.081967213118</v>
      </c>
      <c r="T1109" s="2">
        <v>67213</v>
      </c>
      <c r="U1109" s="5">
        <f>T1109-S1109</f>
        <v>4917.9180327868817</v>
      </c>
      <c r="V1109" s="4">
        <f>U1109/S1109</f>
        <v>7.894552631578941E-2</v>
      </c>
      <c r="W1109" s="22">
        <f>S1109*L1109</f>
        <v>57843.698634689274</v>
      </c>
      <c r="X1109" s="22">
        <f>T1109*L1109</f>
        <v>62410.199867456729</v>
      </c>
      <c r="Y1109" s="22">
        <f>X1109-W1109</f>
        <v>4566.5012327674558</v>
      </c>
      <c r="Z1109" s="8">
        <f>Y1109/W1109</f>
        <v>7.8945526315789438E-2</v>
      </c>
      <c r="AA1109" s="11">
        <v>1290</v>
      </c>
      <c r="AB1109" s="2">
        <v>1947</v>
      </c>
      <c r="AC1109" s="2">
        <f>2016-AB1109</f>
        <v>69</v>
      </c>
      <c r="AD1109" s="2" t="s">
        <v>44</v>
      </c>
    </row>
    <row r="1110" spans="1:30" x14ac:dyDescent="0.2">
      <c r="A1110">
        <v>18</v>
      </c>
      <c r="B1110" s="2" t="s">
        <v>643</v>
      </c>
      <c r="C1110" s="2" t="s">
        <v>22</v>
      </c>
      <c r="D1110" s="2" t="s">
        <v>23</v>
      </c>
      <c r="E1110" s="6" t="s">
        <v>2767</v>
      </c>
      <c r="F1110" s="2">
        <v>64</v>
      </c>
      <c r="G1110" s="2">
        <v>72</v>
      </c>
      <c r="H1110" s="3">
        <v>42484</v>
      </c>
      <c r="I1110" s="3">
        <v>42494</v>
      </c>
      <c r="J1110" s="3" t="s">
        <v>2537</v>
      </c>
      <c r="K1110" s="17">
        <f>IF(J1110="Januar",238.19,IF(J1110="Februar",240.59,IF(J1110="Mars",245.99,IF(J1110="April",250.79,IF(J1110="Mai",256.52,IF(J1110="Juni",259.83,IF(J1110="Juli",265.66,IF(J1110="August",272.21,IF(J1110="September",275.91,IF(J1110="Oktober",281.13,IF(J1110="November",284.38,IF(J1110="Desember",287.34,0))))))))))))</f>
        <v>256.52</v>
      </c>
      <c r="L1110" s="20">
        <f>$K$2/K1110</f>
        <v>0.92854358334632781</v>
      </c>
      <c r="M1110" s="2">
        <v>10</v>
      </c>
      <c r="N1110" s="2">
        <v>3700000</v>
      </c>
      <c r="O1110" s="2">
        <v>3900000</v>
      </c>
      <c r="P1110" s="2">
        <f>O1110-N1110</f>
        <v>200000</v>
      </c>
      <c r="Q1110" s="4">
        <f>P1110/N1110</f>
        <v>5.4054054054054057E-2</v>
      </c>
      <c r="R1110" s="2">
        <v>46000</v>
      </c>
      <c r="S1110" s="9">
        <f>(N1110+R1110)/F1110</f>
        <v>58531.25</v>
      </c>
      <c r="T1110" s="2">
        <v>61656</v>
      </c>
      <c r="U1110" s="5">
        <f>T1110-S1110</f>
        <v>3124.75</v>
      </c>
      <c r="V1110" s="4">
        <f>U1110/S1110</f>
        <v>5.3386011745862251E-2</v>
      </c>
      <c r="W1110" s="22">
        <f>S1110*L1110</f>
        <v>54348.816612739749</v>
      </c>
      <c r="X1110" s="22">
        <f>T1110*L1110</f>
        <v>57250.283174801189</v>
      </c>
      <c r="Y1110" s="22">
        <f>X1110-W1110</f>
        <v>2901.4665620614396</v>
      </c>
      <c r="Z1110" s="8">
        <f>Y1110/W1110</f>
        <v>5.3386011745862286E-2</v>
      </c>
      <c r="AA1110" s="2">
        <v>640</v>
      </c>
      <c r="AB1110" s="2">
        <v>2003</v>
      </c>
      <c r="AC1110" s="2">
        <f>2016-AB1110</f>
        <v>13</v>
      </c>
      <c r="AD1110" s="2" t="s">
        <v>240</v>
      </c>
    </row>
    <row r="1111" spans="1:30" x14ac:dyDescent="0.2">
      <c r="A1111">
        <v>18</v>
      </c>
      <c r="B1111" s="2" t="s">
        <v>1897</v>
      </c>
      <c r="C1111" s="2" t="s">
        <v>22</v>
      </c>
      <c r="D1111" s="2" t="s">
        <v>23</v>
      </c>
      <c r="E1111" s="6" t="s">
        <v>2767</v>
      </c>
      <c r="F1111" s="2">
        <v>82</v>
      </c>
      <c r="G1111" s="2">
        <v>92</v>
      </c>
      <c r="H1111" s="3">
        <v>42484</v>
      </c>
      <c r="I1111" s="3">
        <v>42494</v>
      </c>
      <c r="J1111" s="3" t="s">
        <v>2537</v>
      </c>
      <c r="K1111" s="17">
        <f>IF(J1111="Januar",238.19,IF(J1111="Februar",240.59,IF(J1111="Mars",245.99,IF(J1111="April",250.79,IF(J1111="Mai",256.52,IF(J1111="Juni",259.83,IF(J1111="Juli",265.66,IF(J1111="August",272.21,IF(J1111="September",275.91,IF(J1111="Oktober",281.13,IF(J1111="November",284.38,IF(J1111="Desember",287.34,0))))))))))))</f>
        <v>256.52</v>
      </c>
      <c r="L1111" s="20">
        <f>$K$2/K1111</f>
        <v>0.92854358334632781</v>
      </c>
      <c r="M1111" s="2">
        <v>10</v>
      </c>
      <c r="N1111" s="2">
        <v>4490000</v>
      </c>
      <c r="O1111" s="2">
        <v>4500000</v>
      </c>
      <c r="P1111" s="2">
        <f>O1111-N1111</f>
        <v>10000</v>
      </c>
      <c r="Q1111" s="4">
        <f>P1111/N1111</f>
        <v>2.2271714922048997E-3</v>
      </c>
      <c r="R1111" s="2"/>
      <c r="S1111" s="9">
        <f>(N1111+R1111)/F1111</f>
        <v>54756.097560975613</v>
      </c>
      <c r="T1111" s="2">
        <v>54878</v>
      </c>
      <c r="U1111" s="5">
        <f>T1111-S1111</f>
        <v>121.90243902438669</v>
      </c>
      <c r="V1111" s="4">
        <f>U1111/S1111</f>
        <v>2.2262806236079528E-3</v>
      </c>
      <c r="W1111" s="22">
        <f>S1111*L1111</f>
        <v>50843.423039329413</v>
      </c>
      <c r="X1111" s="22">
        <f>T1111*L1111</f>
        <v>50956.614766879778</v>
      </c>
      <c r="Y1111" s="22">
        <f>X1111-W1111</f>
        <v>113.19172755036561</v>
      </c>
      <c r="Z1111" s="8">
        <f>Y1111/W1111</f>
        <v>2.2262806236080387E-3</v>
      </c>
      <c r="AA1111" s="11">
        <v>9082</v>
      </c>
      <c r="AB1111" s="2">
        <v>2007</v>
      </c>
      <c r="AC1111" s="2">
        <f>2016-AB1111</f>
        <v>9</v>
      </c>
      <c r="AD1111" s="2" t="s">
        <v>127</v>
      </c>
    </row>
    <row r="1112" spans="1:30" x14ac:dyDescent="0.2">
      <c r="A1112">
        <v>18</v>
      </c>
      <c r="B1112" s="6" t="s">
        <v>296</v>
      </c>
      <c r="C1112" s="6" t="s">
        <v>22</v>
      </c>
      <c r="D1112" s="6" t="s">
        <v>23</v>
      </c>
      <c r="E1112" s="6" t="s">
        <v>2767</v>
      </c>
      <c r="F1112" s="6">
        <v>36</v>
      </c>
      <c r="G1112" s="6">
        <v>52</v>
      </c>
      <c r="H1112" s="7">
        <v>42483</v>
      </c>
      <c r="I1112" s="7">
        <v>42494</v>
      </c>
      <c r="J1112" s="3" t="s">
        <v>2537</v>
      </c>
      <c r="K1112" s="17">
        <f>IF(J1112="Januar",238.19,IF(J1112="Februar",240.59,IF(J1112="Mars",245.99,IF(J1112="April",250.79,IF(J1112="Mai",256.52,IF(J1112="Juni",259.83,IF(J1112="Juli",265.66,IF(J1112="August",272.21,IF(J1112="September",275.91,IF(J1112="Oktober",281.13,IF(J1112="November",284.38,IF(J1112="Desember",287.34,0))))))))))))</f>
        <v>256.52</v>
      </c>
      <c r="L1112" s="20">
        <f>$K$2/K1112</f>
        <v>0.92854358334632781</v>
      </c>
      <c r="M1112" s="6">
        <v>11</v>
      </c>
      <c r="N1112" s="6">
        <v>1800000</v>
      </c>
      <c r="O1112" s="6">
        <v>1950000</v>
      </c>
      <c r="P1112" s="6">
        <f>O1112-N1112</f>
        <v>150000</v>
      </c>
      <c r="Q1112" s="8">
        <f>P1112/N1112</f>
        <v>8.3333333333333329E-2</v>
      </c>
      <c r="R1112" s="6">
        <v>214000</v>
      </c>
      <c r="S1112" s="9">
        <f>(N1112+R1112)/F1112</f>
        <v>55944.444444444445</v>
      </c>
      <c r="T1112" s="6">
        <v>60111</v>
      </c>
      <c r="U1112" s="5">
        <f>T1112-S1112</f>
        <v>4166.5555555555547</v>
      </c>
      <c r="V1112" s="4">
        <f>U1112/S1112</f>
        <v>7.4476663356504449E-2</v>
      </c>
      <c r="W1112" s="22">
        <f>S1112*L1112</f>
        <v>51946.854912764007</v>
      </c>
      <c r="X1112" s="22">
        <f>T1112*L1112</f>
        <v>55815.683338531111</v>
      </c>
      <c r="Y1112" s="22">
        <f>X1112-W1112</f>
        <v>3868.8284257671039</v>
      </c>
      <c r="Z1112" s="8">
        <f>Y1112/W1112</f>
        <v>7.4476663356504436E-2</v>
      </c>
      <c r="AA1112" s="10">
        <v>35787</v>
      </c>
      <c r="AB1112" s="6">
        <v>1959</v>
      </c>
      <c r="AC1112" s="6">
        <f>2016-AB1112</f>
        <v>57</v>
      </c>
      <c r="AD1112" s="6" t="s">
        <v>297</v>
      </c>
    </row>
    <row r="1113" spans="1:30" x14ac:dyDescent="0.2">
      <c r="A1113">
        <v>18</v>
      </c>
      <c r="B1113" s="6" t="s">
        <v>966</v>
      </c>
      <c r="C1113" s="6" t="s">
        <v>22</v>
      </c>
      <c r="D1113" s="6" t="s">
        <v>23</v>
      </c>
      <c r="E1113" s="6" t="s">
        <v>2767</v>
      </c>
      <c r="F1113" s="6">
        <v>55</v>
      </c>
      <c r="G1113" s="6">
        <v>61</v>
      </c>
      <c r="H1113" s="7">
        <v>42483</v>
      </c>
      <c r="I1113" s="7">
        <v>42494</v>
      </c>
      <c r="J1113" s="3" t="s">
        <v>2537</v>
      </c>
      <c r="K1113" s="17">
        <f>IF(J1113="Januar",238.19,IF(J1113="Februar",240.59,IF(J1113="Mars",245.99,IF(J1113="April",250.79,IF(J1113="Mai",256.52,IF(J1113="Juni",259.83,IF(J1113="Juli",265.66,IF(J1113="August",272.21,IF(J1113="September",275.91,IF(J1113="Oktober",281.13,IF(J1113="November",284.38,IF(J1113="Desember",287.34,0))))))))))))</f>
        <v>256.52</v>
      </c>
      <c r="L1113" s="20">
        <f>$K$2/K1113</f>
        <v>0.92854358334632781</v>
      </c>
      <c r="M1113" s="6">
        <v>11</v>
      </c>
      <c r="N1113" s="6">
        <v>2850000</v>
      </c>
      <c r="O1113" s="6">
        <v>3700000</v>
      </c>
      <c r="P1113" s="6">
        <f>O1113-N1113</f>
        <v>850000</v>
      </c>
      <c r="Q1113" s="8">
        <f>P1113/N1113</f>
        <v>0.2982456140350877</v>
      </c>
      <c r="R1113" s="6"/>
      <c r="S1113" s="9">
        <f>(N1113+R1113)/F1113</f>
        <v>51818.181818181816</v>
      </c>
      <c r="T1113" s="6">
        <v>67273</v>
      </c>
      <c r="U1113" s="5">
        <f>T1113-S1113</f>
        <v>15454.818181818184</v>
      </c>
      <c r="V1113" s="4">
        <f>U1113/S1113</f>
        <v>0.29825087719298249</v>
      </c>
      <c r="W1113" s="22">
        <f>S1113*L1113</f>
        <v>48115.440227946077</v>
      </c>
      <c r="X1113" s="22">
        <f>T1113*L1113</f>
        <v>62465.912482457512</v>
      </c>
      <c r="Y1113" s="22">
        <f>X1113-W1113</f>
        <v>14350.472254511435</v>
      </c>
      <c r="Z1113" s="8">
        <f>Y1113/W1113</f>
        <v>0.29825087719298249</v>
      </c>
      <c r="AA1113" s="6">
        <v>798</v>
      </c>
      <c r="AB1113" s="6">
        <v>1939</v>
      </c>
      <c r="AC1113" s="6">
        <f>2016-AB1113</f>
        <v>77</v>
      </c>
      <c r="AD1113" s="6" t="s">
        <v>173</v>
      </c>
    </row>
    <row r="1114" spans="1:30" x14ac:dyDescent="0.2">
      <c r="A1114">
        <v>18</v>
      </c>
      <c r="B1114" s="2" t="s">
        <v>254</v>
      </c>
      <c r="C1114" s="2" t="s">
        <v>22</v>
      </c>
      <c r="D1114" s="2" t="s">
        <v>23</v>
      </c>
      <c r="E1114" s="6" t="s">
        <v>2767</v>
      </c>
      <c r="F1114" s="2">
        <v>57</v>
      </c>
      <c r="G1114" s="2">
        <v>61</v>
      </c>
      <c r="H1114" s="3">
        <v>42483</v>
      </c>
      <c r="I1114" s="3">
        <v>42494</v>
      </c>
      <c r="J1114" s="7" t="s">
        <v>2537</v>
      </c>
      <c r="K1114" s="17">
        <f>IF(J1114="Januar",238.19,IF(J1114="Februar",240.59,IF(J1114="Mars",245.99,IF(J1114="April",250.79,IF(J1114="Mai",256.52,IF(J1114="Juni",259.83,IF(J1114="Juli",265.66,IF(J1114="August",272.21,IF(J1114="September",275.91,IF(J1114="Oktober",281.13,IF(J1114="November",284.38,IF(J1114="Desember",287.34,0))))))))))))</f>
        <v>256.52</v>
      </c>
      <c r="L1114" s="20">
        <f>$K$2/K1114</f>
        <v>0.92854358334632781</v>
      </c>
      <c r="M1114" s="2">
        <v>11</v>
      </c>
      <c r="N1114" s="2">
        <v>3200000</v>
      </c>
      <c r="O1114" s="2">
        <v>3370000</v>
      </c>
      <c r="P1114" s="2">
        <f>O1114-N1114</f>
        <v>170000</v>
      </c>
      <c r="Q1114" s="4">
        <f>P1114/N1114</f>
        <v>5.3124999999999999E-2</v>
      </c>
      <c r="R1114" s="2">
        <v>275790</v>
      </c>
      <c r="S1114" s="9">
        <f>(N1114+R1114)/F1114</f>
        <v>60978.771929824565</v>
      </c>
      <c r="T1114" s="2">
        <v>63961</v>
      </c>
      <c r="U1114" s="5">
        <f>T1114-S1114</f>
        <v>2982.2280701754353</v>
      </c>
      <c r="V1114" s="4">
        <f>U1114/S1114</f>
        <v>4.8906004102664373E-2</v>
      </c>
      <c r="W1114" s="22">
        <f>S1114*L1114</f>
        <v>56621.447395777774</v>
      </c>
      <c r="X1114" s="22">
        <f>T1114*L1114</f>
        <v>59390.57613441447</v>
      </c>
      <c r="Y1114" s="22">
        <f>X1114-W1114</f>
        <v>2769.1287386366967</v>
      </c>
      <c r="Z1114" s="8">
        <f>Y1114/W1114</f>
        <v>4.8906004102664262E-2</v>
      </c>
      <c r="AA1114" s="11">
        <v>2671</v>
      </c>
      <c r="AB1114" s="2">
        <v>1935</v>
      </c>
      <c r="AC1114" s="2">
        <f>2016-AB1114</f>
        <v>81</v>
      </c>
      <c r="AD1114" s="2" t="s">
        <v>292</v>
      </c>
    </row>
    <row r="1115" spans="1:30" x14ac:dyDescent="0.2">
      <c r="A1115">
        <v>18</v>
      </c>
      <c r="B1115" s="2" t="s">
        <v>1353</v>
      </c>
      <c r="C1115" s="2" t="s">
        <v>22</v>
      </c>
      <c r="D1115" s="2" t="s">
        <v>23</v>
      </c>
      <c r="E1115" s="6" t="s">
        <v>2767</v>
      </c>
      <c r="F1115" s="2">
        <v>66</v>
      </c>
      <c r="G1115" s="2">
        <v>73</v>
      </c>
      <c r="H1115" s="3">
        <v>42483</v>
      </c>
      <c r="I1115" s="3">
        <v>42494</v>
      </c>
      <c r="J1115" s="7" t="s">
        <v>2537</v>
      </c>
      <c r="K1115" s="17">
        <f>IF(J1115="Januar",238.19,IF(J1115="Februar",240.59,IF(J1115="Mars",245.99,IF(J1115="April",250.79,IF(J1115="Mai",256.52,IF(J1115="Juni",259.83,IF(J1115="Juli",265.66,IF(J1115="August",272.21,IF(J1115="September",275.91,IF(J1115="Oktober",281.13,IF(J1115="November",284.38,IF(J1115="Desember",287.34,0))))))))))))</f>
        <v>256.52</v>
      </c>
      <c r="L1115" s="20">
        <f>$K$2/K1115</f>
        <v>0.92854358334632781</v>
      </c>
      <c r="M1115" s="2">
        <v>11</v>
      </c>
      <c r="N1115" s="2">
        <v>4150000</v>
      </c>
      <c r="O1115" s="2">
        <v>4950000</v>
      </c>
      <c r="P1115" s="2">
        <f>O1115-N1115</f>
        <v>800000</v>
      </c>
      <c r="Q1115" s="4">
        <f>P1115/N1115</f>
        <v>0.19277108433734941</v>
      </c>
      <c r="R1115" s="2">
        <v>60334</v>
      </c>
      <c r="S1115" s="9">
        <f>(N1115+R1115)/F1115</f>
        <v>63792.939393939392</v>
      </c>
      <c r="T1115" s="2">
        <v>75914</v>
      </c>
      <c r="U1115" s="5">
        <f>T1115-S1115</f>
        <v>12121.060606060608</v>
      </c>
      <c r="V1115" s="4">
        <f>U1115/S1115</f>
        <v>0.19000630353791412</v>
      </c>
      <c r="W1115" s="22">
        <f>S1115*L1115</f>
        <v>59234.524537043602</v>
      </c>
      <c r="X1115" s="22">
        <f>T1115*L1115</f>
        <v>70489.457586153134</v>
      </c>
      <c r="Y1115" s="22">
        <f>X1115-W1115</f>
        <v>11254.933049109532</v>
      </c>
      <c r="Z1115" s="8">
        <f>Y1115/W1115</f>
        <v>0.19000630353791417</v>
      </c>
      <c r="AA1115" s="2">
        <v>391</v>
      </c>
      <c r="AB1115" s="2">
        <v>1892</v>
      </c>
      <c r="AC1115" s="2">
        <f>2016-AB1115</f>
        <v>124</v>
      </c>
      <c r="AD1115" s="2" t="s">
        <v>105</v>
      </c>
    </row>
    <row r="1116" spans="1:30" x14ac:dyDescent="0.2">
      <c r="A1116">
        <v>18</v>
      </c>
      <c r="B1116" s="2" t="s">
        <v>1452</v>
      </c>
      <c r="C1116" s="2" t="s">
        <v>22</v>
      </c>
      <c r="D1116" s="2" t="s">
        <v>23</v>
      </c>
      <c r="E1116" s="6" t="s">
        <v>2767</v>
      </c>
      <c r="F1116" s="2">
        <v>68</v>
      </c>
      <c r="G1116" s="2">
        <v>75</v>
      </c>
      <c r="H1116" s="3">
        <v>42483</v>
      </c>
      <c r="I1116" s="3">
        <v>42494</v>
      </c>
      <c r="J1116" s="3" t="s">
        <v>2537</v>
      </c>
      <c r="K1116" s="17">
        <f>IF(J1116="Januar",238.19,IF(J1116="Februar",240.59,IF(J1116="Mars",245.99,IF(J1116="April",250.79,IF(J1116="Mai",256.52,IF(J1116="Juni",259.83,IF(J1116="Juli",265.66,IF(J1116="August",272.21,IF(J1116="September",275.91,IF(J1116="Oktober",281.13,IF(J1116="November",284.38,IF(J1116="Desember",287.34,0))))))))))))</f>
        <v>256.52</v>
      </c>
      <c r="L1116" s="20">
        <f>$K$2/K1116</f>
        <v>0.92854358334632781</v>
      </c>
      <c r="M1116" s="2">
        <v>11</v>
      </c>
      <c r="N1116" s="2">
        <v>3800000</v>
      </c>
      <c r="O1116" s="2">
        <v>3800000</v>
      </c>
      <c r="P1116" s="2">
        <f>O1116-N1116</f>
        <v>0</v>
      </c>
      <c r="Q1116" s="4">
        <f>P1116/N1116</f>
        <v>0</v>
      </c>
      <c r="R1116" s="2">
        <v>25493</v>
      </c>
      <c r="S1116" s="9">
        <f>(N1116+R1116)/F1116</f>
        <v>56257.25</v>
      </c>
      <c r="T1116" s="2">
        <v>56257</v>
      </c>
      <c r="U1116" s="5">
        <f>T1116-S1116</f>
        <v>-0.25</v>
      </c>
      <c r="V1116" s="4">
        <f>U1116/S1116</f>
        <v>-4.4438716787614037E-6</v>
      </c>
      <c r="W1116" s="22">
        <f>S1116*L1116</f>
        <v>52237.308504210203</v>
      </c>
      <c r="X1116" s="22">
        <f>T1116*L1116</f>
        <v>52237.076368314367</v>
      </c>
      <c r="Y1116" s="22">
        <f>X1116-W1116</f>
        <v>-0.23213589583610883</v>
      </c>
      <c r="Z1116" s="8">
        <f>Y1116/W1116</f>
        <v>-4.4438716787523464E-6</v>
      </c>
      <c r="AA1116" s="2">
        <v>397</v>
      </c>
      <c r="AB1116" s="2">
        <v>1899</v>
      </c>
      <c r="AC1116" s="2">
        <f>2016-AB1116</f>
        <v>117</v>
      </c>
      <c r="AD1116" s="2" t="s">
        <v>37</v>
      </c>
    </row>
    <row r="1117" spans="1:30" x14ac:dyDescent="0.2">
      <c r="A1117">
        <v>18</v>
      </c>
      <c r="B1117" s="2" t="s">
        <v>1360</v>
      </c>
      <c r="C1117" s="2" t="s">
        <v>22</v>
      </c>
      <c r="D1117" s="2" t="s">
        <v>23</v>
      </c>
      <c r="E1117" s="6" t="s">
        <v>2767</v>
      </c>
      <c r="F1117" s="2">
        <v>79</v>
      </c>
      <c r="G1117" s="2">
        <v>85</v>
      </c>
      <c r="H1117" s="3">
        <v>42482</v>
      </c>
      <c r="I1117" s="3">
        <v>42494</v>
      </c>
      <c r="J1117" s="7" t="s">
        <v>2537</v>
      </c>
      <c r="K1117" s="17">
        <f>IF(J1117="Januar",238.19,IF(J1117="Februar",240.59,IF(J1117="Mars",245.99,IF(J1117="April",250.79,IF(J1117="Mai",256.52,IF(J1117="Juni",259.83,IF(J1117="Juli",265.66,IF(J1117="August",272.21,IF(J1117="September",275.91,IF(J1117="Oktober",281.13,IF(J1117="November",284.38,IF(J1117="Desember",287.34,0))))))))))))</f>
        <v>256.52</v>
      </c>
      <c r="L1117" s="20">
        <f>$K$2/K1117</f>
        <v>0.92854358334632781</v>
      </c>
      <c r="M1117" s="2">
        <v>12</v>
      </c>
      <c r="N1117" s="2">
        <v>5390000</v>
      </c>
      <c r="O1117" s="2">
        <v>5800000</v>
      </c>
      <c r="P1117" s="2">
        <f>O1117-N1117</f>
        <v>410000</v>
      </c>
      <c r="Q1117" s="4">
        <f>P1117/N1117</f>
        <v>7.6066790352504632E-2</v>
      </c>
      <c r="R1117" s="2"/>
      <c r="S1117" s="9">
        <f>(N1117+R1117)/F1117</f>
        <v>68227.848101265816</v>
      </c>
      <c r="T1117" s="2">
        <v>73418</v>
      </c>
      <c r="U1117" s="5">
        <f>T1117-S1117</f>
        <v>5190.1518987341842</v>
      </c>
      <c r="V1117" s="4">
        <f>U1117/S1117</f>
        <v>7.6070871985157815E-2</v>
      </c>
      <c r="W1117" s="22">
        <f>S1117*L1117</f>
        <v>63352.530559958308</v>
      </c>
      <c r="X1117" s="22">
        <f>T1117*L1117</f>
        <v>68171.812802120694</v>
      </c>
      <c r="Y1117" s="22">
        <f>X1117-W1117</f>
        <v>4819.282242162386</v>
      </c>
      <c r="Z1117" s="8">
        <f>Y1117/W1117</f>
        <v>7.6070871985157801E-2</v>
      </c>
      <c r="AA1117" s="11">
        <v>6907</v>
      </c>
      <c r="AB1117" s="2">
        <v>1974</v>
      </c>
      <c r="AC1117" s="2">
        <f>2016-AB1117</f>
        <v>42</v>
      </c>
      <c r="AD1117" s="2" t="s">
        <v>37</v>
      </c>
    </row>
    <row r="1118" spans="1:30" x14ac:dyDescent="0.2">
      <c r="A1118">
        <v>18</v>
      </c>
      <c r="B1118" s="2" t="s">
        <v>2156</v>
      </c>
      <c r="C1118" s="2" t="s">
        <v>22</v>
      </c>
      <c r="D1118" s="2" t="s">
        <v>23</v>
      </c>
      <c r="E1118" s="6" t="s">
        <v>2767</v>
      </c>
      <c r="F1118" s="2">
        <v>98</v>
      </c>
      <c r="G1118" s="2">
        <v>110</v>
      </c>
      <c r="H1118" s="3">
        <v>42482</v>
      </c>
      <c r="I1118" s="3">
        <v>42494</v>
      </c>
      <c r="J1118" s="7" t="s">
        <v>2537</v>
      </c>
      <c r="K1118" s="17">
        <f>IF(J1118="Januar",238.19,IF(J1118="Februar",240.59,IF(J1118="Mars",245.99,IF(J1118="April",250.79,IF(J1118="Mai",256.52,IF(J1118="Juni",259.83,IF(J1118="Juli",265.66,IF(J1118="August",272.21,IF(J1118="September",275.91,IF(J1118="Oktober",281.13,IF(J1118="November",284.38,IF(J1118="Desember",287.34,0))))))))))))</f>
        <v>256.52</v>
      </c>
      <c r="L1118" s="20">
        <f>$K$2/K1118</f>
        <v>0.92854358334632781</v>
      </c>
      <c r="M1118" s="2">
        <v>12</v>
      </c>
      <c r="N1118" s="2">
        <v>6500000</v>
      </c>
      <c r="O1118" s="2">
        <v>7075000</v>
      </c>
      <c r="P1118" s="2">
        <f>O1118-N1118</f>
        <v>575000</v>
      </c>
      <c r="Q1118" s="4">
        <f>P1118/N1118</f>
        <v>8.8461538461538466E-2</v>
      </c>
      <c r="R1118" s="2">
        <v>49252</v>
      </c>
      <c r="S1118" s="9">
        <f>(N1118+R1118)/F1118</f>
        <v>66829.102040816331</v>
      </c>
      <c r="T1118" s="2">
        <v>72696</v>
      </c>
      <c r="U1118" s="5">
        <f>T1118-S1118</f>
        <v>5866.8979591836687</v>
      </c>
      <c r="V1118" s="4">
        <f>U1118/S1118</f>
        <v>8.7789567419302161E-2</v>
      </c>
      <c r="W1118" s="22">
        <f>S1118*L1118</f>
        <v>62053.733880796986</v>
      </c>
      <c r="X1118" s="22">
        <f>T1118*L1118</f>
        <v>67501.404334944644</v>
      </c>
      <c r="Y1118" s="22">
        <f>X1118-W1118</f>
        <v>5447.6704541476574</v>
      </c>
      <c r="Z1118" s="8">
        <f>Y1118/W1118</f>
        <v>8.7789567419302092E-2</v>
      </c>
      <c r="AA1118" s="11">
        <v>7913</v>
      </c>
      <c r="AB1118" s="2">
        <v>1925</v>
      </c>
      <c r="AC1118" s="2">
        <f>2016-AB1118</f>
        <v>91</v>
      </c>
      <c r="AD1118" s="2" t="s">
        <v>137</v>
      </c>
    </row>
    <row r="1119" spans="1:30" x14ac:dyDescent="0.2">
      <c r="A1119">
        <v>18</v>
      </c>
      <c r="B1119" s="6" t="s">
        <v>2183</v>
      </c>
      <c r="C1119" s="6" t="s">
        <v>22</v>
      </c>
      <c r="D1119" s="6" t="s">
        <v>23</v>
      </c>
      <c r="E1119" s="6" t="s">
        <v>2767</v>
      </c>
      <c r="F1119" s="6">
        <v>100</v>
      </c>
      <c r="G1119" s="6">
        <v>114</v>
      </c>
      <c r="H1119" s="7">
        <v>42482</v>
      </c>
      <c r="I1119" s="7">
        <v>42494</v>
      </c>
      <c r="J1119" s="3" t="s">
        <v>2537</v>
      </c>
      <c r="K1119" s="17">
        <f>IF(J1119="Januar",238.19,IF(J1119="Februar",240.59,IF(J1119="Mars",245.99,IF(J1119="April",250.79,IF(J1119="Mai",256.52,IF(J1119="Juni",259.83,IF(J1119="Juli",265.66,IF(J1119="August",272.21,IF(J1119="September",275.91,IF(J1119="Oktober",281.13,IF(J1119="November",284.38,IF(J1119="Desember",287.34,0))))))))))))</f>
        <v>256.52</v>
      </c>
      <c r="L1119" s="20">
        <f>$K$2/K1119</f>
        <v>0.92854358334632781</v>
      </c>
      <c r="M1119" s="6">
        <v>12</v>
      </c>
      <c r="N1119" s="6">
        <v>5100000</v>
      </c>
      <c r="O1119" s="6">
        <v>5800000</v>
      </c>
      <c r="P1119" s="6">
        <f>O1119-N1119</f>
        <v>700000</v>
      </c>
      <c r="Q1119" s="8">
        <f>P1119/N1119</f>
        <v>0.13725490196078433</v>
      </c>
      <c r="R1119" s="6">
        <v>70707</v>
      </c>
      <c r="S1119" s="9">
        <f>(N1119+R1119)/F1119</f>
        <v>51707.07</v>
      </c>
      <c r="T1119" s="6">
        <v>58707</v>
      </c>
      <c r="U1119" s="5">
        <f>T1119-S1119</f>
        <v>6999.93</v>
      </c>
      <c r="V1119" s="4">
        <f>U1119/S1119</f>
        <v>0.13537665158749085</v>
      </c>
      <c r="W1119" s="22">
        <f>S1119*L1119</f>
        <v>48012.268062139403</v>
      </c>
      <c r="X1119" s="22">
        <f>T1119*L1119</f>
        <v>54512.008147512868</v>
      </c>
      <c r="Y1119" s="22">
        <f>X1119-W1119</f>
        <v>6499.7400853734653</v>
      </c>
      <c r="Z1119" s="8">
        <f>Y1119/W1119</f>
        <v>0.13537665158749096</v>
      </c>
      <c r="AA1119" s="10">
        <v>8341</v>
      </c>
      <c r="AB1119" s="6">
        <v>2003</v>
      </c>
      <c r="AC1119" s="6">
        <f>2016-AB1119</f>
        <v>13</v>
      </c>
      <c r="AD1119" s="6" t="s">
        <v>1295</v>
      </c>
    </row>
    <row r="1120" spans="1:30" x14ac:dyDescent="0.2">
      <c r="A1120">
        <v>18</v>
      </c>
      <c r="B1120" s="6" t="s">
        <v>1866</v>
      </c>
      <c r="C1120" s="6" t="s">
        <v>22</v>
      </c>
      <c r="D1120" s="6" t="s">
        <v>23</v>
      </c>
      <c r="E1120" s="6" t="s">
        <v>2767</v>
      </c>
      <c r="F1120" s="6">
        <v>107</v>
      </c>
      <c r="G1120" s="6">
        <v>122</v>
      </c>
      <c r="H1120" s="7">
        <v>42482</v>
      </c>
      <c r="I1120" s="7">
        <v>42494</v>
      </c>
      <c r="J1120" s="7" t="s">
        <v>2537</v>
      </c>
      <c r="K1120" s="17">
        <f>IF(J1120="Januar",238.19,IF(J1120="Februar",240.59,IF(J1120="Mars",245.99,IF(J1120="April",250.79,IF(J1120="Mai",256.52,IF(J1120="Juni",259.83,IF(J1120="Juli",265.66,IF(J1120="August",272.21,IF(J1120="September",275.91,IF(J1120="Oktober",281.13,IF(J1120="November",284.38,IF(J1120="Desember",287.34,0))))))))))))</f>
        <v>256.52</v>
      </c>
      <c r="L1120" s="20">
        <f>$K$2/K1120</f>
        <v>0.92854358334632781</v>
      </c>
      <c r="M1120" s="6">
        <v>12</v>
      </c>
      <c r="N1120" s="6">
        <v>7500000</v>
      </c>
      <c r="O1120" s="6">
        <v>8800000</v>
      </c>
      <c r="P1120" s="6">
        <f>O1120-N1120</f>
        <v>1300000</v>
      </c>
      <c r="Q1120" s="8">
        <f>P1120/N1120</f>
        <v>0.17333333333333334</v>
      </c>
      <c r="R1120" s="6"/>
      <c r="S1120" s="9">
        <f>(N1120+R1120)/F1120</f>
        <v>70093.457943925227</v>
      </c>
      <c r="T1120" s="6">
        <v>82243</v>
      </c>
      <c r="U1120" s="5">
        <f>T1120-S1120</f>
        <v>12149.542056074773</v>
      </c>
      <c r="V1120" s="4">
        <f>U1120/S1120</f>
        <v>0.1733334666666668</v>
      </c>
      <c r="W1120" s="22">
        <f>S1120*L1120</f>
        <v>65084.830608387456</v>
      </c>
      <c r="X1120" s="22">
        <f>T1120*L1120</f>
        <v>76366.209925152041</v>
      </c>
      <c r="Y1120" s="22">
        <f>X1120-W1120</f>
        <v>11281.379316764585</v>
      </c>
      <c r="Z1120" s="8">
        <f>Y1120/W1120</f>
        <v>0.17333346666666685</v>
      </c>
      <c r="AA1120" s="10">
        <v>7184</v>
      </c>
      <c r="AB1120" s="6">
        <v>2009</v>
      </c>
      <c r="AC1120" s="6">
        <f>2016-AB1120</f>
        <v>7</v>
      </c>
      <c r="AD1120" s="6" t="s">
        <v>83</v>
      </c>
    </row>
    <row r="1121" spans="1:30" x14ac:dyDescent="0.2">
      <c r="A1121">
        <v>18</v>
      </c>
      <c r="B1121" s="6" t="s">
        <v>134</v>
      </c>
      <c r="C1121" s="6" t="s">
        <v>22</v>
      </c>
      <c r="D1121" s="6" t="s">
        <v>23</v>
      </c>
      <c r="E1121" s="6" t="s">
        <v>2767</v>
      </c>
      <c r="F1121" s="6">
        <v>28</v>
      </c>
      <c r="G1121" s="6">
        <v>33</v>
      </c>
      <c r="H1121" s="7">
        <v>42480</v>
      </c>
      <c r="I1121" s="7">
        <v>42494</v>
      </c>
      <c r="J1121" s="7" t="s">
        <v>2537</v>
      </c>
      <c r="K1121" s="17">
        <f>IF(J1121="Januar",238.19,IF(J1121="Februar",240.59,IF(J1121="Mars",245.99,IF(J1121="April",250.79,IF(J1121="Mai",256.52,IF(J1121="Juni",259.83,IF(J1121="Juli",265.66,IF(J1121="August",272.21,IF(J1121="September",275.91,IF(J1121="Oktober",281.13,IF(J1121="November",284.38,IF(J1121="Desember",287.34,0))))))))))))</f>
        <v>256.52</v>
      </c>
      <c r="L1121" s="20">
        <f>$K$2/K1121</f>
        <v>0.92854358334632781</v>
      </c>
      <c r="M1121" s="6">
        <v>14</v>
      </c>
      <c r="N1121" s="6">
        <v>2000000</v>
      </c>
      <c r="O1121" s="6">
        <v>2325000</v>
      </c>
      <c r="P1121" s="6">
        <f>O1121-N1121</f>
        <v>325000</v>
      </c>
      <c r="Q1121" s="8">
        <f>P1121/N1121</f>
        <v>0.16250000000000001</v>
      </c>
      <c r="R1121" s="6">
        <v>28957</v>
      </c>
      <c r="S1121" s="9">
        <f>(N1121+R1121)/F1121</f>
        <v>72462.75</v>
      </c>
      <c r="T1121" s="6">
        <v>84070</v>
      </c>
      <c r="U1121" s="5">
        <f>T1121-S1121</f>
        <v>11607.25</v>
      </c>
      <c r="V1121" s="8">
        <f>U1121/S1121</f>
        <v>0.16018230056132288</v>
      </c>
      <c r="W1121" s="22">
        <f>S1121*L1121</f>
        <v>67284.82154412911</v>
      </c>
      <c r="X1121" s="22">
        <f>T1121*L1121</f>
        <v>78062.659051925773</v>
      </c>
      <c r="Y1121" s="22">
        <f>X1121-W1121</f>
        <v>10777.837507796663</v>
      </c>
      <c r="Z1121" s="8">
        <f>Y1121/W1121</f>
        <v>0.1601823005613229</v>
      </c>
      <c r="AA1121" s="6">
        <v>448</v>
      </c>
      <c r="AB1121" s="6">
        <v>1935</v>
      </c>
      <c r="AC1121" s="6">
        <f>2016-AB1121</f>
        <v>81</v>
      </c>
      <c r="AD1121" s="6" t="s">
        <v>37</v>
      </c>
    </row>
    <row r="1122" spans="1:30" x14ac:dyDescent="0.2">
      <c r="A1122">
        <v>18</v>
      </c>
      <c r="B1122" s="2" t="s">
        <v>448</v>
      </c>
      <c r="C1122" s="2" t="s">
        <v>22</v>
      </c>
      <c r="D1122" s="2" t="s">
        <v>23</v>
      </c>
      <c r="E1122" s="6" t="s">
        <v>2767</v>
      </c>
      <c r="F1122" s="2">
        <v>42</v>
      </c>
      <c r="G1122" s="2">
        <v>47</v>
      </c>
      <c r="H1122" s="3">
        <v>42476</v>
      </c>
      <c r="I1122" s="3">
        <v>42494</v>
      </c>
      <c r="J1122" s="7" t="s">
        <v>2537</v>
      </c>
      <c r="K1122" s="17">
        <f>IF(J1122="Januar",238.19,IF(J1122="Februar",240.59,IF(J1122="Mars",245.99,IF(J1122="April",250.79,IF(J1122="Mai",256.52,IF(J1122="Juni",259.83,IF(J1122="Juli",265.66,IF(J1122="August",272.21,IF(J1122="September",275.91,IF(J1122="Oktober",281.13,IF(J1122="November",284.38,IF(J1122="Desember",287.34,0))))))))))))</f>
        <v>256.52</v>
      </c>
      <c r="L1122" s="20">
        <f>$K$2/K1122</f>
        <v>0.92854358334632781</v>
      </c>
      <c r="M1122" s="2">
        <v>18</v>
      </c>
      <c r="N1122" s="2">
        <v>2900000</v>
      </c>
      <c r="O1122" s="2">
        <v>3140000</v>
      </c>
      <c r="P1122" s="2">
        <f>O1122-N1122</f>
        <v>240000</v>
      </c>
      <c r="Q1122" s="4">
        <f>P1122/N1122</f>
        <v>8.2758620689655171E-2</v>
      </c>
      <c r="R1122" s="2">
        <v>844</v>
      </c>
      <c r="S1122" s="9">
        <f>(N1122+R1122)/F1122</f>
        <v>69067.71428571429</v>
      </c>
      <c r="T1122" s="2">
        <v>74782</v>
      </c>
      <c r="U1122" s="5">
        <f>T1122-S1122</f>
        <v>5714.2857142857101</v>
      </c>
      <c r="V1122" s="4">
        <f>U1122/S1122</f>
        <v>8.2734542084993132E-2</v>
      </c>
      <c r="W1122" s="22">
        <f>S1122*L1122</f>
        <v>64132.382916397502</v>
      </c>
      <c r="X1122" s="22">
        <f>T1122*L1122</f>
        <v>69438.346249805079</v>
      </c>
      <c r="Y1122" s="22">
        <f>X1122-W1122</f>
        <v>5305.963333407577</v>
      </c>
      <c r="Z1122" s="8">
        <f>Y1122/W1122</f>
        <v>8.2734542084993021E-2</v>
      </c>
      <c r="AA1122" s="11">
        <v>2213</v>
      </c>
      <c r="AB1122" s="2">
        <v>2004</v>
      </c>
      <c r="AC1122" s="2">
        <f>2016-AB1122</f>
        <v>12</v>
      </c>
      <c r="AD1122" s="2" t="s">
        <v>148</v>
      </c>
    </row>
    <row r="1123" spans="1:30" x14ac:dyDescent="0.2">
      <c r="A1123">
        <v>18</v>
      </c>
      <c r="B1123" s="2" t="s">
        <v>2298</v>
      </c>
      <c r="C1123" s="2" t="s">
        <v>22</v>
      </c>
      <c r="D1123" s="2" t="s">
        <v>23</v>
      </c>
      <c r="E1123" s="6" t="s">
        <v>2767</v>
      </c>
      <c r="F1123" s="2">
        <v>111</v>
      </c>
      <c r="G1123" s="2">
        <v>144</v>
      </c>
      <c r="H1123" s="3">
        <v>42469</v>
      </c>
      <c r="I1123" s="3">
        <v>42494</v>
      </c>
      <c r="J1123" s="3" t="s">
        <v>2537</v>
      </c>
      <c r="K1123" s="17">
        <f>IF(J1123="Januar",238.19,IF(J1123="Februar",240.59,IF(J1123="Mars",245.99,IF(J1123="April",250.79,IF(J1123="Mai",256.52,IF(J1123="Juni",259.83,IF(J1123="Juli",265.66,IF(J1123="August",272.21,IF(J1123="September",275.91,IF(J1123="Oktober",281.13,IF(J1123="November",284.38,IF(J1123="Desember",287.34,0))))))))))))</f>
        <v>256.52</v>
      </c>
      <c r="L1123" s="20">
        <f>$K$2/K1123</f>
        <v>0.92854358334632781</v>
      </c>
      <c r="M1123" s="2">
        <v>25</v>
      </c>
      <c r="N1123" s="2">
        <v>6600000</v>
      </c>
      <c r="O1123" s="2">
        <v>6480000</v>
      </c>
      <c r="P1123" s="2">
        <f>O1123-N1123</f>
        <v>-120000</v>
      </c>
      <c r="Q1123" s="4">
        <f>P1123/N1123</f>
        <v>-1.8181818181818181E-2</v>
      </c>
      <c r="R1123" s="2"/>
      <c r="S1123" s="9">
        <f>(N1123+R1123)/F1123</f>
        <v>59459.45945945946</v>
      </c>
      <c r="T1123" s="2">
        <v>58378</v>
      </c>
      <c r="U1123" s="5">
        <f>T1123-S1123</f>
        <v>-1081.45945945946</v>
      </c>
      <c r="V1123" s="4">
        <f>U1123/S1123</f>
        <v>-1.8188181818181829E-2</v>
      </c>
      <c r="W1123" s="22">
        <f>S1123*L1123</f>
        <v>55210.699550322191</v>
      </c>
      <c r="X1123" s="22">
        <f>T1123*L1123</f>
        <v>54206.517308591923</v>
      </c>
      <c r="Y1123" s="22">
        <f>X1123-W1123</f>
        <v>-1004.1822417302683</v>
      </c>
      <c r="Z1123" s="8">
        <f>Y1123/W1123</f>
        <v>-1.8188181818181801E-2</v>
      </c>
      <c r="AA1123" s="11">
        <v>1211</v>
      </c>
      <c r="AB1123" s="2">
        <v>1952</v>
      </c>
      <c r="AC1123" s="2">
        <f>2016-AB1123</f>
        <v>64</v>
      </c>
      <c r="AD1123" s="2" t="s">
        <v>225</v>
      </c>
    </row>
    <row r="1124" spans="1:30" x14ac:dyDescent="0.2">
      <c r="A1124">
        <v>18</v>
      </c>
      <c r="B1124" s="6" t="s">
        <v>1545</v>
      </c>
      <c r="C1124" s="6" t="s">
        <v>22</v>
      </c>
      <c r="D1124" s="6" t="s">
        <v>23</v>
      </c>
      <c r="E1124" s="6" t="s">
        <v>2767</v>
      </c>
      <c r="F1124" s="6">
        <v>71</v>
      </c>
      <c r="G1124" s="6"/>
      <c r="H1124" s="7">
        <v>42479</v>
      </c>
      <c r="I1124" s="7">
        <v>42495</v>
      </c>
      <c r="J1124" s="7" t="s">
        <v>2537</v>
      </c>
      <c r="K1124" s="17">
        <f>IF(J1124="Januar",238.19,IF(J1124="Februar",240.59,IF(J1124="Mars",245.99,IF(J1124="April",250.79,IF(J1124="Mai",256.52,IF(J1124="Juni",259.83,IF(J1124="Juli",265.66,IF(J1124="August",272.21,IF(J1124="September",275.91,IF(J1124="Oktober",281.13,IF(J1124="November",284.38,IF(J1124="Desember",287.34,0))))))))))))</f>
        <v>256.52</v>
      </c>
      <c r="L1124" s="20">
        <f>$K$2/K1124</f>
        <v>0.92854358334632781</v>
      </c>
      <c r="M1124" s="6">
        <v>16</v>
      </c>
      <c r="N1124" s="6">
        <v>3250000</v>
      </c>
      <c r="O1124" s="6">
        <v>3150000</v>
      </c>
      <c r="P1124" s="6">
        <f>O1124-N1124</f>
        <v>-100000</v>
      </c>
      <c r="Q1124" s="8">
        <f>P1124/N1124</f>
        <v>-3.0769230769230771E-2</v>
      </c>
      <c r="R1124" s="6">
        <v>51000</v>
      </c>
      <c r="S1124" s="9">
        <f>(N1124+R1124)/F1124</f>
        <v>46492.957746478874</v>
      </c>
      <c r="T1124" s="6">
        <v>45085</v>
      </c>
      <c r="U1124" s="5">
        <f>T1124-S1124</f>
        <v>-1407.9577464788745</v>
      </c>
      <c r="V1124" s="4">
        <f>U1124/S1124</f>
        <v>-3.0283247500757372E-2</v>
      </c>
      <c r="W1124" s="22">
        <f>S1124*L1124</f>
        <v>43170.7375862849</v>
      </c>
      <c r="X1124" s="22">
        <f>T1124*L1124</f>
        <v>41863.387455169192</v>
      </c>
      <c r="Y1124" s="22">
        <f>X1124-W1124</f>
        <v>-1307.3501311157088</v>
      </c>
      <c r="Z1124" s="8">
        <f>Y1124/W1124</f>
        <v>-3.0283247500757237E-2</v>
      </c>
      <c r="AA1124" s="10">
        <v>8341</v>
      </c>
      <c r="AB1124" s="6">
        <v>2003</v>
      </c>
      <c r="AC1124" s="6">
        <f>2016-AB1124</f>
        <v>13</v>
      </c>
      <c r="AD1124" s="6" t="s">
        <v>37</v>
      </c>
    </row>
    <row r="1125" spans="1:30" x14ac:dyDescent="0.2">
      <c r="A1125">
        <v>18</v>
      </c>
      <c r="B1125" s="6" t="s">
        <v>1967</v>
      </c>
      <c r="C1125" s="6" t="s">
        <v>22</v>
      </c>
      <c r="D1125" s="6" t="s">
        <v>23</v>
      </c>
      <c r="E1125" s="6" t="s">
        <v>2767</v>
      </c>
      <c r="F1125" s="6">
        <v>85</v>
      </c>
      <c r="G1125" s="6">
        <v>94</v>
      </c>
      <c r="H1125" s="7">
        <v>42476</v>
      </c>
      <c r="I1125" s="7">
        <v>42495</v>
      </c>
      <c r="J1125" s="3" t="s">
        <v>2537</v>
      </c>
      <c r="K1125" s="17">
        <f>IF(J1125="Januar",238.19,IF(J1125="Februar",240.59,IF(J1125="Mars",245.99,IF(J1125="April",250.79,IF(J1125="Mai",256.52,IF(J1125="Juni",259.83,IF(J1125="Juli",265.66,IF(J1125="August",272.21,IF(J1125="September",275.91,IF(J1125="Oktober",281.13,IF(J1125="November",284.38,IF(J1125="Desember",287.34,0))))))))))))</f>
        <v>256.52</v>
      </c>
      <c r="L1125" s="20">
        <f>$K$2/K1125</f>
        <v>0.92854358334632781</v>
      </c>
      <c r="M1125" s="6">
        <v>19</v>
      </c>
      <c r="N1125" s="6">
        <v>7000000</v>
      </c>
      <c r="O1125" s="6">
        <v>7600000</v>
      </c>
      <c r="P1125" s="6">
        <f>O1125-N1125</f>
        <v>600000</v>
      </c>
      <c r="Q1125" s="8">
        <f>P1125/N1125</f>
        <v>8.5714285714285715E-2</v>
      </c>
      <c r="R1125" s="6">
        <v>417</v>
      </c>
      <c r="S1125" s="9">
        <f>(N1125+R1125)/F1125</f>
        <v>82357.847058823536</v>
      </c>
      <c r="T1125" s="6">
        <v>89417</v>
      </c>
      <c r="U1125" s="5">
        <f>T1125-S1125</f>
        <v>7059.1529411764641</v>
      </c>
      <c r="V1125" s="4">
        <f>U1125/S1125</f>
        <v>8.5713179657726013E-2</v>
      </c>
      <c r="W1125" s="22">
        <f>S1125*L1125</f>
        <v>76472.850424688833</v>
      </c>
      <c r="X1125" s="22">
        <f>T1125*L1125</f>
        <v>83027.581592078597</v>
      </c>
      <c r="Y1125" s="22">
        <f>X1125-W1125</f>
        <v>6554.7311673897639</v>
      </c>
      <c r="Z1125" s="8">
        <f>Y1125/W1125</f>
        <v>8.5713179657726027E-2</v>
      </c>
      <c r="AA1125" s="10">
        <v>5625</v>
      </c>
      <c r="AB1125" s="6">
        <v>1989</v>
      </c>
      <c r="AC1125" s="6">
        <f>2016-AB1125</f>
        <v>27</v>
      </c>
      <c r="AD1125" s="6" t="s">
        <v>50</v>
      </c>
    </row>
    <row r="1126" spans="1:30" x14ac:dyDescent="0.2">
      <c r="A1126">
        <v>18</v>
      </c>
      <c r="B1126" s="6" t="s">
        <v>802</v>
      </c>
      <c r="C1126" s="6" t="s">
        <v>22</v>
      </c>
      <c r="D1126" s="6" t="s">
        <v>23</v>
      </c>
      <c r="E1126" s="6" t="s">
        <v>2767</v>
      </c>
      <c r="F1126" s="6">
        <v>85</v>
      </c>
      <c r="G1126" s="6">
        <v>95</v>
      </c>
      <c r="H1126" s="7">
        <v>42486</v>
      </c>
      <c r="I1126" s="7">
        <v>42496</v>
      </c>
      <c r="J1126" s="7" t="s">
        <v>2537</v>
      </c>
      <c r="K1126" s="17">
        <f>IF(J1126="Januar",238.19,IF(J1126="Februar",240.59,IF(J1126="Mars",245.99,IF(J1126="April",250.79,IF(J1126="Mai",256.52,IF(J1126="Juni",259.83,IF(J1126="Juli",265.66,IF(J1126="August",272.21,IF(J1126="September",275.91,IF(J1126="Oktober",281.13,IF(J1126="November",284.38,IF(J1126="Desember",287.34,0))))))))))))</f>
        <v>256.52</v>
      </c>
      <c r="L1126" s="20">
        <f>$K$2/K1126</f>
        <v>0.92854358334632781</v>
      </c>
      <c r="M1126" s="6">
        <v>10</v>
      </c>
      <c r="N1126" s="6">
        <v>4300000</v>
      </c>
      <c r="O1126" s="6">
        <v>4580000</v>
      </c>
      <c r="P1126" s="6">
        <f>O1126-N1126</f>
        <v>280000</v>
      </c>
      <c r="Q1126" s="8">
        <f>P1126/N1126</f>
        <v>6.5116279069767441E-2</v>
      </c>
      <c r="R1126" s="6">
        <v>105000</v>
      </c>
      <c r="S1126" s="9">
        <f>(N1126+R1126)/F1126</f>
        <v>51823.529411764706</v>
      </c>
      <c r="T1126" s="6">
        <v>55118</v>
      </c>
      <c r="U1126" s="5">
        <f>T1126-S1126</f>
        <v>3294.4705882352937</v>
      </c>
      <c r="V1126" s="4">
        <f>U1126/S1126</f>
        <v>6.3570942111237219E-2</v>
      </c>
      <c r="W1126" s="22">
        <f>S1126*L1126</f>
        <v>48120.405701653814</v>
      </c>
      <c r="X1126" s="22">
        <f>T1126*L1126</f>
        <v>51179.465226882894</v>
      </c>
      <c r="Y1126" s="22">
        <f>X1126-W1126</f>
        <v>3059.0595252290805</v>
      </c>
      <c r="Z1126" s="8">
        <f>Y1126/W1126</f>
        <v>6.357094211123715E-2</v>
      </c>
      <c r="AA1126" s="6">
        <v>694</v>
      </c>
      <c r="AB1126" s="6">
        <v>1972</v>
      </c>
      <c r="AC1126" s="6">
        <f>2016-AB1126</f>
        <v>44</v>
      </c>
      <c r="AD1126" s="6" t="s">
        <v>191</v>
      </c>
    </row>
    <row r="1127" spans="1:30" x14ac:dyDescent="0.2">
      <c r="A1127">
        <v>18</v>
      </c>
      <c r="B1127" s="6" t="s">
        <v>749</v>
      </c>
      <c r="C1127" s="6" t="s">
        <v>22</v>
      </c>
      <c r="D1127" s="6" t="s">
        <v>23</v>
      </c>
      <c r="E1127" s="6" t="s">
        <v>2767</v>
      </c>
      <c r="F1127" s="6">
        <v>65</v>
      </c>
      <c r="G1127" s="6">
        <v>72</v>
      </c>
      <c r="H1127" s="7">
        <v>42485</v>
      </c>
      <c r="I1127" s="7">
        <v>42496</v>
      </c>
      <c r="J1127" s="3" t="s">
        <v>2537</v>
      </c>
      <c r="K1127" s="17">
        <f>IF(J1127="Januar",238.19,IF(J1127="Februar",240.59,IF(J1127="Mars",245.99,IF(J1127="April",250.79,IF(J1127="Mai",256.52,IF(J1127="Juni",259.83,IF(J1127="Juli",265.66,IF(J1127="August",272.21,IF(J1127="September",275.91,IF(J1127="Oktober",281.13,IF(J1127="November",284.38,IF(J1127="Desember",287.34,0))))))))))))</f>
        <v>256.52</v>
      </c>
      <c r="L1127" s="20">
        <f>$K$2/K1127</f>
        <v>0.92854358334632781</v>
      </c>
      <c r="M1127" s="6">
        <v>11</v>
      </c>
      <c r="N1127" s="6">
        <v>3100000</v>
      </c>
      <c r="O1127" s="6">
        <v>3100000</v>
      </c>
      <c r="P1127" s="6">
        <f>O1127-N1127</f>
        <v>0</v>
      </c>
      <c r="Q1127" s="8">
        <f>P1127/N1127</f>
        <v>0</v>
      </c>
      <c r="R1127" s="6">
        <v>147071</v>
      </c>
      <c r="S1127" s="9">
        <f>(N1127+R1127)/F1127</f>
        <v>49954.938461538462</v>
      </c>
      <c r="T1127" s="6">
        <v>49955</v>
      </c>
      <c r="U1127" s="5">
        <f>T1127-S1127</f>
        <v>6.1538461537566036E-2</v>
      </c>
      <c r="V1127" s="4">
        <f>U1127/S1127</f>
        <v>1.2318794384051943E-6</v>
      </c>
      <c r="W1127" s="22">
        <f>S1127*L1127</f>
        <v>46385.337564922214</v>
      </c>
      <c r="X1127" s="22">
        <f>T1127*L1127</f>
        <v>46385.394706065803</v>
      </c>
      <c r="Y1127" s="22">
        <f>X1127-W1127</f>
        <v>5.7141143588523846E-2</v>
      </c>
      <c r="Z1127" s="8">
        <f>Y1127/W1127</f>
        <v>1.2318794383795851E-6</v>
      </c>
      <c r="AA1127" s="10">
        <v>16920</v>
      </c>
      <c r="AB1127" s="6">
        <v>1964</v>
      </c>
      <c r="AC1127" s="6">
        <f>2016-AB1127</f>
        <v>52</v>
      </c>
      <c r="AD1127" s="6" t="s">
        <v>108</v>
      </c>
    </row>
    <row r="1128" spans="1:30" x14ac:dyDescent="0.2">
      <c r="A1128">
        <v>18</v>
      </c>
      <c r="B1128" s="2" t="s">
        <v>1047</v>
      </c>
      <c r="C1128" s="2" t="s">
        <v>22</v>
      </c>
      <c r="D1128" s="2" t="s">
        <v>23</v>
      </c>
      <c r="E1128" s="6" t="s">
        <v>2767</v>
      </c>
      <c r="F1128" s="2">
        <v>57</v>
      </c>
      <c r="G1128" s="2">
        <v>62</v>
      </c>
      <c r="H1128" s="3">
        <v>42482</v>
      </c>
      <c r="I1128" s="3">
        <v>42496</v>
      </c>
      <c r="J1128" s="7" t="s">
        <v>2537</v>
      </c>
      <c r="K1128" s="17">
        <f>IF(J1128="Januar",238.19,IF(J1128="Februar",240.59,IF(J1128="Mars",245.99,IF(J1128="April",250.79,IF(J1128="Mai",256.52,IF(J1128="Juni",259.83,IF(J1128="Juli",265.66,IF(J1128="August",272.21,IF(J1128="September",275.91,IF(J1128="Oktober",281.13,IF(J1128="November",284.38,IF(J1128="Desember",287.34,0))))))))))))</f>
        <v>256.52</v>
      </c>
      <c r="L1128" s="20">
        <f>$K$2/K1128</f>
        <v>0.92854358334632781</v>
      </c>
      <c r="M1128" s="2">
        <v>14</v>
      </c>
      <c r="N1128" s="2">
        <v>3500000</v>
      </c>
      <c r="O1128" s="2">
        <v>4100000</v>
      </c>
      <c r="P1128" s="2">
        <f>O1128-N1128</f>
        <v>600000</v>
      </c>
      <c r="Q1128" s="4">
        <f>P1128/N1128</f>
        <v>0.17142857142857143</v>
      </c>
      <c r="R1128" s="2">
        <v>36923</v>
      </c>
      <c r="S1128" s="9">
        <f>(N1128+R1128)/F1128</f>
        <v>62051.280701754389</v>
      </c>
      <c r="T1128" s="2">
        <v>72578</v>
      </c>
      <c r="U1128" s="5">
        <f>T1128-S1128</f>
        <v>10526.719298245611</v>
      </c>
      <c r="V1128" s="4">
        <f>U1128/S1128</f>
        <v>0.1696454799835902</v>
      </c>
      <c r="W1128" s="22">
        <f>S1128*L1128</f>
        <v>57617.318534035861</v>
      </c>
      <c r="X1128" s="22">
        <f>T1128*L1128</f>
        <v>67391.836192109782</v>
      </c>
      <c r="Y1128" s="22">
        <f>X1128-W1128</f>
        <v>9774.5176580739208</v>
      </c>
      <c r="Z1128" s="8">
        <f>Y1128/W1128</f>
        <v>0.1696454799835902</v>
      </c>
      <c r="AA1128" s="11">
        <v>5580</v>
      </c>
      <c r="AB1128" s="2">
        <v>1990</v>
      </c>
      <c r="AC1128" s="2">
        <f>2016-AB1128</f>
        <v>26</v>
      </c>
      <c r="AD1128" s="2" t="s">
        <v>103</v>
      </c>
    </row>
    <row r="1129" spans="1:30" x14ac:dyDescent="0.2">
      <c r="A1129">
        <v>19</v>
      </c>
      <c r="B1129" s="2" t="s">
        <v>250</v>
      </c>
      <c r="C1129" s="2" t="s">
        <v>22</v>
      </c>
      <c r="D1129" s="2" t="s">
        <v>23</v>
      </c>
      <c r="E1129" s="6" t="s">
        <v>2767</v>
      </c>
      <c r="F1129" s="2">
        <v>34</v>
      </c>
      <c r="G1129" s="2">
        <v>39</v>
      </c>
      <c r="H1129" s="3">
        <v>42489</v>
      </c>
      <c r="I1129" s="3">
        <v>42499</v>
      </c>
      <c r="J1129" s="7" t="s">
        <v>2537</v>
      </c>
      <c r="K1129" s="17">
        <f>IF(J1129="Januar",238.19,IF(J1129="Februar",240.59,IF(J1129="Mars",245.99,IF(J1129="April",250.79,IF(J1129="Mai",256.52,IF(J1129="Juni",259.83,IF(J1129="Juli",265.66,IF(J1129="August",272.21,IF(J1129="September",275.91,IF(J1129="Oktober",281.13,IF(J1129="November",284.38,IF(J1129="Desember",287.34,0))))))))))))</f>
        <v>256.52</v>
      </c>
      <c r="L1129" s="20">
        <f>$K$2/K1129</f>
        <v>0.92854358334632781</v>
      </c>
      <c r="M1129" s="2">
        <v>10</v>
      </c>
      <c r="N1129" s="2">
        <v>2590000</v>
      </c>
      <c r="O1129" s="2">
        <v>2675000</v>
      </c>
      <c r="P1129" s="2">
        <f>O1129-N1129</f>
        <v>85000</v>
      </c>
      <c r="Q1129" s="4">
        <f>P1129/N1129</f>
        <v>3.2818532818532815E-2</v>
      </c>
      <c r="R1129" s="2">
        <v>82410</v>
      </c>
      <c r="S1129" s="9">
        <f>(N1129+R1129)/F1129</f>
        <v>78600.294117647063</v>
      </c>
      <c r="T1129" s="2">
        <v>81100</v>
      </c>
      <c r="U1129" s="5">
        <f>T1129-S1129</f>
        <v>2499.7058823529369</v>
      </c>
      <c r="V1129" s="4">
        <f>U1129/S1129</f>
        <v>3.1802754816813231E-2</v>
      </c>
      <c r="W1129" s="22">
        <f>S1129*L1129</f>
        <v>72983.798752075294</v>
      </c>
      <c r="X1129" s="22">
        <f>T1129*L1129</f>
        <v>75304.884609387183</v>
      </c>
      <c r="Y1129" s="22">
        <f>X1129-W1129</f>
        <v>2321.0858573118894</v>
      </c>
      <c r="Z1129" s="8">
        <f>Y1129/W1129</f>
        <v>3.1802754816813224E-2</v>
      </c>
      <c r="AA1129" s="11">
        <v>3802</v>
      </c>
      <c r="AB1129" s="2">
        <v>1917</v>
      </c>
      <c r="AC1129" s="2">
        <f>2016-AB1129</f>
        <v>99</v>
      </c>
      <c r="AD1129" s="2" t="s">
        <v>251</v>
      </c>
    </row>
    <row r="1130" spans="1:30" x14ac:dyDescent="0.2">
      <c r="A1130">
        <v>19</v>
      </c>
      <c r="B1130" s="2" t="s">
        <v>1153</v>
      </c>
      <c r="C1130" s="2" t="s">
        <v>22</v>
      </c>
      <c r="D1130" s="2" t="s">
        <v>23</v>
      </c>
      <c r="E1130" s="6" t="s">
        <v>2767</v>
      </c>
      <c r="F1130" s="2">
        <v>60</v>
      </c>
      <c r="G1130" s="2">
        <v>67</v>
      </c>
      <c r="H1130" s="3">
        <v>42489</v>
      </c>
      <c r="I1130" s="3">
        <v>42499</v>
      </c>
      <c r="J1130" s="3" t="s">
        <v>2537</v>
      </c>
      <c r="K1130" s="17">
        <f>IF(J1130="Januar",238.19,IF(J1130="Februar",240.59,IF(J1130="Mars",245.99,IF(J1130="April",250.79,IF(J1130="Mai",256.52,IF(J1130="Juni",259.83,IF(J1130="Juli",265.66,IF(J1130="August",272.21,IF(J1130="September",275.91,IF(J1130="Oktober",281.13,IF(J1130="November",284.38,IF(J1130="Desember",287.34,0))))))))))))</f>
        <v>256.52</v>
      </c>
      <c r="L1130" s="20">
        <f>$K$2/K1130</f>
        <v>0.92854358334632781</v>
      </c>
      <c r="M1130" s="2">
        <v>10</v>
      </c>
      <c r="N1130" s="2">
        <v>4000000</v>
      </c>
      <c r="O1130" s="2">
        <v>4660000</v>
      </c>
      <c r="P1130" s="2">
        <f>O1130-N1130</f>
        <v>660000</v>
      </c>
      <c r="Q1130" s="4">
        <f>P1130/N1130</f>
        <v>0.16500000000000001</v>
      </c>
      <c r="R1130" s="2">
        <v>21145</v>
      </c>
      <c r="S1130" s="9">
        <f>(N1130+R1130)/F1130</f>
        <v>67019.083333333328</v>
      </c>
      <c r="T1130" s="2">
        <v>78019</v>
      </c>
      <c r="U1130" s="5">
        <f>T1130-S1130</f>
        <v>10999.916666666672</v>
      </c>
      <c r="V1130" s="4">
        <f>U1130/S1130</f>
        <v>0.16413111190966762</v>
      </c>
      <c r="W1130" s="22">
        <f>S1130*L1130</f>
        <v>62230.139790919486</v>
      </c>
      <c r="X1130" s="22">
        <f>T1130*L1130</f>
        <v>72444.041829097143</v>
      </c>
      <c r="Y1130" s="22">
        <f>X1130-W1130</f>
        <v>10213.902038177657</v>
      </c>
      <c r="Z1130" s="8">
        <f>Y1130/W1130</f>
        <v>0.16413111190966748</v>
      </c>
      <c r="AA1130" s="2">
        <v>514</v>
      </c>
      <c r="AB1130" s="2">
        <v>1892</v>
      </c>
      <c r="AC1130" s="2">
        <f>2016-AB1130</f>
        <v>124</v>
      </c>
      <c r="AD1130" s="2" t="s">
        <v>108</v>
      </c>
    </row>
    <row r="1131" spans="1:30" x14ac:dyDescent="0.2">
      <c r="A1131">
        <v>19</v>
      </c>
      <c r="B1131" s="2" t="s">
        <v>1989</v>
      </c>
      <c r="C1131" s="2" t="s">
        <v>22</v>
      </c>
      <c r="D1131" s="2" t="s">
        <v>23</v>
      </c>
      <c r="E1131" s="6" t="s">
        <v>2767</v>
      </c>
      <c r="F1131" s="2">
        <v>86</v>
      </c>
      <c r="G1131" s="2">
        <v>94</v>
      </c>
      <c r="H1131" s="3">
        <v>42489</v>
      </c>
      <c r="I1131" s="3">
        <v>42499</v>
      </c>
      <c r="J1131" s="7" t="s">
        <v>2537</v>
      </c>
      <c r="K1131" s="17">
        <f>IF(J1131="Januar",238.19,IF(J1131="Februar",240.59,IF(J1131="Mars",245.99,IF(J1131="April",250.79,IF(J1131="Mai",256.52,IF(J1131="Juni",259.83,IF(J1131="Juli",265.66,IF(J1131="August",272.21,IF(J1131="September",275.91,IF(J1131="Oktober",281.13,IF(J1131="November",284.38,IF(J1131="Desember",287.34,0))))))))))))</f>
        <v>256.52</v>
      </c>
      <c r="L1131" s="20">
        <f>$K$2/K1131</f>
        <v>0.92854358334632781</v>
      </c>
      <c r="M1131" s="2">
        <v>10</v>
      </c>
      <c r="N1131" s="2">
        <v>4200000</v>
      </c>
      <c r="O1131" s="2">
        <v>4470000</v>
      </c>
      <c r="P1131" s="2">
        <f>O1131-N1131</f>
        <v>270000</v>
      </c>
      <c r="Q1131" s="4">
        <f>P1131/N1131</f>
        <v>6.4285714285714279E-2</v>
      </c>
      <c r="R1131" s="2"/>
      <c r="S1131" s="9">
        <f>(N1131+R1131)/F1131</f>
        <v>48837.20930232558</v>
      </c>
      <c r="T1131" s="2">
        <v>51977</v>
      </c>
      <c r="U1131" s="5">
        <f>T1131-S1131</f>
        <v>3139.7906976744198</v>
      </c>
      <c r="V1131" s="4">
        <f>U1131/S1131</f>
        <v>6.4290952380952407E-2</v>
      </c>
      <c r="W1131" s="22">
        <f>S1131*L1131</f>
        <v>45347.477326216009</v>
      </c>
      <c r="X1131" s="22">
        <f>T1131*L1131</f>
        <v>48262.909831592078</v>
      </c>
      <c r="Y1131" s="22">
        <f>X1131-W1131</f>
        <v>2915.4325053760695</v>
      </c>
      <c r="Z1131" s="8">
        <f>Y1131/W1131</f>
        <v>6.4290952380952338E-2</v>
      </c>
      <c r="AA1131" s="11">
        <v>9693</v>
      </c>
      <c r="AB1131" s="2">
        <v>1990</v>
      </c>
      <c r="AC1131" s="2">
        <f>2016-AB1131</f>
        <v>26</v>
      </c>
      <c r="AD1131" s="2" t="s">
        <v>37</v>
      </c>
    </row>
    <row r="1132" spans="1:30" x14ac:dyDescent="0.2">
      <c r="A1132">
        <v>19</v>
      </c>
      <c r="B1132" s="2" t="s">
        <v>229</v>
      </c>
      <c r="C1132" s="2" t="s">
        <v>22</v>
      </c>
      <c r="D1132" s="2" t="s">
        <v>23</v>
      </c>
      <c r="E1132" s="6" t="s">
        <v>2767</v>
      </c>
      <c r="F1132" s="2">
        <v>33</v>
      </c>
      <c r="G1132" s="2">
        <v>38</v>
      </c>
      <c r="H1132" s="3">
        <v>42488</v>
      </c>
      <c r="I1132" s="3">
        <v>42499</v>
      </c>
      <c r="J1132" s="3" t="s">
        <v>2537</v>
      </c>
      <c r="K1132" s="17">
        <f>IF(J1132="Januar",238.19,IF(J1132="Februar",240.59,IF(J1132="Mars",245.99,IF(J1132="April",250.79,IF(J1132="Mai",256.52,IF(J1132="Juni",259.83,IF(J1132="Juli",265.66,IF(J1132="August",272.21,IF(J1132="September",275.91,IF(J1132="Oktober",281.13,IF(J1132="November",284.38,IF(J1132="Desember",287.34,0))))))))))))</f>
        <v>256.52</v>
      </c>
      <c r="L1132" s="20">
        <f>$K$2/K1132</f>
        <v>0.92854358334632781</v>
      </c>
      <c r="M1132" s="2">
        <v>11</v>
      </c>
      <c r="N1132" s="2">
        <v>2400000</v>
      </c>
      <c r="O1132" s="2">
        <v>3010000</v>
      </c>
      <c r="P1132" s="2">
        <f>O1132-N1132</f>
        <v>610000</v>
      </c>
      <c r="Q1132" s="4">
        <f>P1132/N1132</f>
        <v>0.25416666666666665</v>
      </c>
      <c r="R1132" s="2">
        <v>19344</v>
      </c>
      <c r="S1132" s="9">
        <f>(N1132+R1132)/F1132</f>
        <v>73313.454545454544</v>
      </c>
      <c r="T1132" s="2">
        <v>91798</v>
      </c>
      <c r="U1132" s="5">
        <f>T1132-S1132</f>
        <v>18484.545454545456</v>
      </c>
      <c r="V1132" s="4">
        <f>U1132/S1132</f>
        <v>0.25213032954387637</v>
      </c>
      <c r="W1132" s="22">
        <f>S1132*L1132</f>
        <v>68074.737791134481</v>
      </c>
      <c r="X1132" s="22">
        <f>T1132*L1132</f>
        <v>85238.443864026194</v>
      </c>
      <c r="Y1132" s="22">
        <f>X1132-W1132</f>
        <v>17163.706072891713</v>
      </c>
      <c r="Z1132" s="8">
        <f>Y1132/W1132</f>
        <v>0.25213032954387637</v>
      </c>
      <c r="AA1132" s="11">
        <v>29802</v>
      </c>
      <c r="AB1132" s="2">
        <v>1911</v>
      </c>
      <c r="AC1132" s="2">
        <f>2016-AB1132</f>
        <v>105</v>
      </c>
      <c r="AD1132" s="2" t="s">
        <v>37</v>
      </c>
    </row>
    <row r="1133" spans="1:30" x14ac:dyDescent="0.2">
      <c r="A1133">
        <v>19</v>
      </c>
      <c r="B1133" s="6" t="s">
        <v>113</v>
      </c>
      <c r="C1133" s="6" t="s">
        <v>22</v>
      </c>
      <c r="D1133" s="6" t="s">
        <v>23</v>
      </c>
      <c r="E1133" s="6" t="s">
        <v>2767</v>
      </c>
      <c r="F1133" s="6">
        <v>27</v>
      </c>
      <c r="G1133" s="6">
        <v>33</v>
      </c>
      <c r="H1133" s="7">
        <v>42490</v>
      </c>
      <c r="I1133" s="7">
        <v>42500</v>
      </c>
      <c r="J1133" s="3" t="s">
        <v>2537</v>
      </c>
      <c r="K1133" s="17">
        <f>IF(J1133="Januar",238.19,IF(J1133="Februar",240.59,IF(J1133="Mars",245.99,IF(J1133="April",250.79,IF(J1133="Mai",256.52,IF(J1133="Juni",259.83,IF(J1133="Juli",265.66,IF(J1133="August",272.21,IF(J1133="September",275.91,IF(J1133="Oktober",281.13,IF(J1133="November",284.38,IF(J1133="Desember",287.34,0))))))))))))</f>
        <v>256.52</v>
      </c>
      <c r="L1133" s="20">
        <f>$K$2/K1133</f>
        <v>0.92854358334632781</v>
      </c>
      <c r="M1133" s="6">
        <v>10</v>
      </c>
      <c r="N1133" s="6">
        <v>1400000</v>
      </c>
      <c r="O1133" s="6">
        <v>1760000</v>
      </c>
      <c r="P1133" s="6">
        <f>O1133-N1133</f>
        <v>360000</v>
      </c>
      <c r="Q1133" s="8">
        <f>P1133/N1133</f>
        <v>0.25714285714285712</v>
      </c>
      <c r="R1133" s="6"/>
      <c r="S1133" s="9">
        <f>(N1133+R1133)/F1133</f>
        <v>51851.851851851854</v>
      </c>
      <c r="T1133" s="6">
        <v>65185</v>
      </c>
      <c r="U1133" s="5">
        <f>T1133-S1133</f>
        <v>13333.148148148146</v>
      </c>
      <c r="V1133" s="8">
        <f>U1133/S1133</f>
        <v>0.25713928571428568</v>
      </c>
      <c r="W1133" s="22">
        <f>S1133*L1133</f>
        <v>48146.70432166144</v>
      </c>
      <c r="X1133" s="22">
        <f>T1133*L1133</f>
        <v>60527.11348043038</v>
      </c>
      <c r="Y1133" s="22">
        <f>X1133-W1133</f>
        <v>12380.40915876894</v>
      </c>
      <c r="Z1133" s="8">
        <f>Y1133/W1133</f>
        <v>0.25713928571428579</v>
      </c>
      <c r="AA1133" s="10">
        <v>1014</v>
      </c>
      <c r="AB1133" s="6">
        <v>1955</v>
      </c>
      <c r="AC1133" s="6">
        <f>2016-AB1133</f>
        <v>61</v>
      </c>
      <c r="AD1133" s="6" t="s">
        <v>114</v>
      </c>
    </row>
    <row r="1134" spans="1:30" x14ac:dyDescent="0.2">
      <c r="A1134">
        <v>19</v>
      </c>
      <c r="B1134" s="6" t="s">
        <v>227</v>
      </c>
      <c r="C1134" s="6" t="s">
        <v>22</v>
      </c>
      <c r="D1134" s="6" t="s">
        <v>23</v>
      </c>
      <c r="E1134" s="6" t="s">
        <v>2767</v>
      </c>
      <c r="F1134" s="6">
        <v>33</v>
      </c>
      <c r="G1134" s="6">
        <v>36</v>
      </c>
      <c r="H1134" s="7">
        <v>42490</v>
      </c>
      <c r="I1134" s="7">
        <v>42500</v>
      </c>
      <c r="J1134" s="7" t="s">
        <v>2537</v>
      </c>
      <c r="K1134" s="17">
        <f>IF(J1134="Januar",238.19,IF(J1134="Februar",240.59,IF(J1134="Mars",245.99,IF(J1134="April",250.79,IF(J1134="Mai",256.52,IF(J1134="Juni",259.83,IF(J1134="Juli",265.66,IF(J1134="August",272.21,IF(J1134="September",275.91,IF(J1134="Oktober",281.13,IF(J1134="November",284.38,IF(J1134="Desember",287.34,0))))))))))))</f>
        <v>256.52</v>
      </c>
      <c r="L1134" s="20">
        <f>$K$2/K1134</f>
        <v>0.92854358334632781</v>
      </c>
      <c r="M1134" s="6">
        <v>10</v>
      </c>
      <c r="N1134" s="6">
        <v>2590000</v>
      </c>
      <c r="O1134" s="6">
        <v>3075000</v>
      </c>
      <c r="P1134" s="6">
        <f>O1134-N1134</f>
        <v>485000</v>
      </c>
      <c r="Q1134" s="8">
        <f>P1134/N1134</f>
        <v>0.18725868725868725</v>
      </c>
      <c r="R1134" s="6"/>
      <c r="S1134" s="9">
        <f>(N1134+R1134)/F1134</f>
        <v>78484.84848484848</v>
      </c>
      <c r="T1134" s="6">
        <v>93182</v>
      </c>
      <c r="U1134" s="5">
        <f>T1134-S1134</f>
        <v>14697.15151515152</v>
      </c>
      <c r="V1134" s="8">
        <f>U1134/S1134</f>
        <v>0.18726100386100392</v>
      </c>
      <c r="W1134" s="22">
        <f>S1134*L1134</f>
        <v>72876.602450514809</v>
      </c>
      <c r="X1134" s="22">
        <f>T1134*L1134</f>
        <v>86523.548183377512</v>
      </c>
      <c r="Y1134" s="22">
        <f>X1134-W1134</f>
        <v>13646.945732862703</v>
      </c>
      <c r="Z1134" s="8">
        <f>Y1134/W1134</f>
        <v>0.18726100386100394</v>
      </c>
      <c r="AA1134" s="10">
        <v>1714</v>
      </c>
      <c r="AB1134" s="6">
        <v>2008</v>
      </c>
      <c r="AC1134" s="6">
        <f>2016-AB1134</f>
        <v>8</v>
      </c>
      <c r="AD1134" s="6" t="s">
        <v>206</v>
      </c>
    </row>
    <row r="1135" spans="1:30" x14ac:dyDescent="0.2">
      <c r="A1135">
        <v>19</v>
      </c>
      <c r="B1135" s="6" t="s">
        <v>322</v>
      </c>
      <c r="C1135" s="6" t="s">
        <v>22</v>
      </c>
      <c r="D1135" s="6" t="s">
        <v>23</v>
      </c>
      <c r="E1135" s="6" t="s">
        <v>2767</v>
      </c>
      <c r="F1135" s="6">
        <v>37</v>
      </c>
      <c r="G1135" s="6">
        <v>41</v>
      </c>
      <c r="H1135" s="7">
        <v>42490</v>
      </c>
      <c r="I1135" s="7">
        <v>42500</v>
      </c>
      <c r="J1135" s="7" t="s">
        <v>2537</v>
      </c>
      <c r="K1135" s="17">
        <f>IF(J1135="Januar",238.19,IF(J1135="Februar",240.59,IF(J1135="Mars",245.99,IF(J1135="April",250.79,IF(J1135="Mai",256.52,IF(J1135="Juni",259.83,IF(J1135="Juli",265.66,IF(J1135="August",272.21,IF(J1135="September",275.91,IF(J1135="Oktober",281.13,IF(J1135="November",284.38,IF(J1135="Desember",287.34,0))))))))))))</f>
        <v>256.52</v>
      </c>
      <c r="L1135" s="20">
        <f>$K$2/K1135</f>
        <v>0.92854358334632781</v>
      </c>
      <c r="M1135" s="6">
        <v>10</v>
      </c>
      <c r="N1135" s="6">
        <v>2500000</v>
      </c>
      <c r="O1135" s="6">
        <v>3135000</v>
      </c>
      <c r="P1135" s="6">
        <f>O1135-N1135</f>
        <v>635000</v>
      </c>
      <c r="Q1135" s="8">
        <f>P1135/N1135</f>
        <v>0.254</v>
      </c>
      <c r="R1135" s="6"/>
      <c r="S1135" s="9">
        <f>(N1135+R1135)/F1135</f>
        <v>67567.567567567574</v>
      </c>
      <c r="T1135" s="6">
        <v>84730</v>
      </c>
      <c r="U1135" s="5">
        <f>T1135-S1135</f>
        <v>17162.432432432426</v>
      </c>
      <c r="V1135" s="4">
        <f>U1135/S1135</f>
        <v>0.2540039999999999</v>
      </c>
      <c r="W1135" s="22">
        <f>S1135*L1135</f>
        <v>62739.431307184313</v>
      </c>
      <c r="X1135" s="22">
        <f>T1135*L1135</f>
        <v>78675.497816934352</v>
      </c>
      <c r="Y1135" s="22">
        <f>X1135-W1135</f>
        <v>15936.066509750039</v>
      </c>
      <c r="Z1135" s="8">
        <f>Y1135/W1135</f>
        <v>0.2540039999999999</v>
      </c>
      <c r="AA1135" s="10">
        <v>2412</v>
      </c>
      <c r="AB1135" s="6">
        <v>2007</v>
      </c>
      <c r="AC1135" s="6">
        <f>2016-AB1135</f>
        <v>9</v>
      </c>
      <c r="AD1135" s="6" t="s">
        <v>29</v>
      </c>
    </row>
    <row r="1136" spans="1:30" x14ac:dyDescent="0.2">
      <c r="A1136">
        <v>19</v>
      </c>
      <c r="B1136" s="6" t="s">
        <v>512</v>
      </c>
      <c r="C1136" s="6" t="s">
        <v>22</v>
      </c>
      <c r="D1136" s="6" t="s">
        <v>23</v>
      </c>
      <c r="E1136" s="6" t="s">
        <v>2767</v>
      </c>
      <c r="F1136" s="6">
        <v>44</v>
      </c>
      <c r="G1136" s="6"/>
      <c r="H1136" s="7">
        <v>42490</v>
      </c>
      <c r="I1136" s="7">
        <v>42500</v>
      </c>
      <c r="J1136" s="3" t="s">
        <v>2537</v>
      </c>
      <c r="K1136" s="17">
        <f>IF(J1136="Januar",238.19,IF(J1136="Februar",240.59,IF(J1136="Mars",245.99,IF(J1136="April",250.79,IF(J1136="Mai",256.52,IF(J1136="Juni",259.83,IF(J1136="Juli",265.66,IF(J1136="August",272.21,IF(J1136="September",275.91,IF(J1136="Oktober",281.13,IF(J1136="November",284.38,IF(J1136="Desember",287.34,0))))))))))))</f>
        <v>256.52</v>
      </c>
      <c r="L1136" s="20">
        <f>$K$2/K1136</f>
        <v>0.92854358334632781</v>
      </c>
      <c r="M1136" s="6">
        <v>10</v>
      </c>
      <c r="N1136" s="6">
        <v>3950000</v>
      </c>
      <c r="O1136" s="6">
        <v>5350000</v>
      </c>
      <c r="P1136" s="6">
        <f>O1136-N1136</f>
        <v>1400000</v>
      </c>
      <c r="Q1136" s="8">
        <f>P1136/N1136</f>
        <v>0.35443037974683544</v>
      </c>
      <c r="R1136" s="6"/>
      <c r="S1136" s="9">
        <f>(N1136+R1136)/F1136</f>
        <v>89772.727272727279</v>
      </c>
      <c r="T1136" s="6">
        <v>121591</v>
      </c>
      <c r="U1136" s="5">
        <f>T1136-S1136</f>
        <v>31818.272727272721</v>
      </c>
      <c r="V1136" s="4">
        <f>U1136/S1136</f>
        <v>0.35443139240506322</v>
      </c>
      <c r="W1136" s="22">
        <f>S1136*L1136</f>
        <v>83357.889868590792</v>
      </c>
      <c r="X1136" s="22">
        <f>T1136*L1136</f>
        <v>112902.54284266334</v>
      </c>
      <c r="Y1136" s="22">
        <f>X1136-W1136</f>
        <v>29544.652974072553</v>
      </c>
      <c r="Z1136" s="8">
        <f>Y1136/W1136</f>
        <v>0.35443139240506327</v>
      </c>
      <c r="AA1136" s="10">
        <v>6363</v>
      </c>
      <c r="AB1136" s="6">
        <v>2016</v>
      </c>
      <c r="AC1136" s="6">
        <f>2016-AB1136</f>
        <v>0</v>
      </c>
      <c r="AD1136" s="6" t="s">
        <v>46</v>
      </c>
    </row>
    <row r="1137" spans="1:30" x14ac:dyDescent="0.2">
      <c r="A1137">
        <v>19</v>
      </c>
      <c r="B1137" s="6" t="s">
        <v>106</v>
      </c>
      <c r="C1137" s="6" t="s">
        <v>22</v>
      </c>
      <c r="D1137" s="6" t="s">
        <v>23</v>
      </c>
      <c r="E1137" s="6" t="s">
        <v>2767</v>
      </c>
      <c r="F1137" s="6">
        <v>44</v>
      </c>
      <c r="G1137" s="6">
        <v>49</v>
      </c>
      <c r="H1137" s="7">
        <v>42490</v>
      </c>
      <c r="I1137" s="7">
        <v>42500</v>
      </c>
      <c r="J1137" s="7" t="s">
        <v>2537</v>
      </c>
      <c r="K1137" s="17">
        <f>IF(J1137="Januar",238.19,IF(J1137="Februar",240.59,IF(J1137="Mars",245.99,IF(J1137="April",250.79,IF(J1137="Mai",256.52,IF(J1137="Juni",259.83,IF(J1137="Juli",265.66,IF(J1137="August",272.21,IF(J1137="September",275.91,IF(J1137="Oktober",281.13,IF(J1137="November",284.38,IF(J1137="Desember",287.34,0))))))))))))</f>
        <v>256.52</v>
      </c>
      <c r="L1137" s="20">
        <f>$K$2/K1137</f>
        <v>0.92854358334632781</v>
      </c>
      <c r="M1137" s="6">
        <v>10</v>
      </c>
      <c r="N1137" s="6">
        <v>3100000</v>
      </c>
      <c r="O1137" s="6">
        <v>3550000</v>
      </c>
      <c r="P1137" s="6">
        <f>O1137-N1137</f>
        <v>450000</v>
      </c>
      <c r="Q1137" s="8">
        <f>P1137/N1137</f>
        <v>0.14516129032258066</v>
      </c>
      <c r="R1137" s="6"/>
      <c r="S1137" s="9">
        <f>(N1137+R1137)/F1137</f>
        <v>70454.545454545456</v>
      </c>
      <c r="T1137" s="6">
        <v>80682</v>
      </c>
      <c r="U1137" s="5">
        <f>T1137-S1137</f>
        <v>10227.454545454544</v>
      </c>
      <c r="V1137" s="4">
        <f>U1137/S1137</f>
        <v>0.14516387096774191</v>
      </c>
      <c r="W1137" s="22">
        <f>S1137*L1137</f>
        <v>65420.116099400366</v>
      </c>
      <c r="X1137" s="22">
        <f>T1137*L1137</f>
        <v>74916.753391548424</v>
      </c>
      <c r="Y1137" s="22">
        <f>X1137-W1137</f>
        <v>9496.6372921480579</v>
      </c>
      <c r="Z1137" s="8">
        <f>Y1137/W1137</f>
        <v>0.14516387096774203</v>
      </c>
      <c r="AA1137" s="10">
        <v>3020</v>
      </c>
      <c r="AB1137" s="6">
        <v>1935</v>
      </c>
      <c r="AC1137" s="6">
        <f>2016-AB1137</f>
        <v>81</v>
      </c>
      <c r="AD1137" s="6" t="s">
        <v>37</v>
      </c>
    </row>
    <row r="1138" spans="1:30" x14ac:dyDescent="0.2">
      <c r="A1138">
        <v>19</v>
      </c>
      <c r="B1138" s="2" t="s">
        <v>698</v>
      </c>
      <c r="C1138" s="2" t="s">
        <v>22</v>
      </c>
      <c r="D1138" s="2" t="s">
        <v>23</v>
      </c>
      <c r="E1138" s="6" t="s">
        <v>2767</v>
      </c>
      <c r="F1138" s="2">
        <v>49</v>
      </c>
      <c r="G1138" s="2">
        <v>58</v>
      </c>
      <c r="H1138" s="3">
        <v>42490</v>
      </c>
      <c r="I1138" s="3">
        <v>42500</v>
      </c>
      <c r="J1138" s="3" t="s">
        <v>2537</v>
      </c>
      <c r="K1138" s="17">
        <f>IF(J1138="Januar",238.19,IF(J1138="Februar",240.59,IF(J1138="Mars",245.99,IF(J1138="April",250.79,IF(J1138="Mai",256.52,IF(J1138="Juni",259.83,IF(J1138="Juli",265.66,IF(J1138="August",272.21,IF(J1138="September",275.91,IF(J1138="Oktober",281.13,IF(J1138="November",284.38,IF(J1138="Desember",287.34,0))))))))))))</f>
        <v>256.52</v>
      </c>
      <c r="L1138" s="20">
        <f>$K$2/K1138</f>
        <v>0.92854358334632781</v>
      </c>
      <c r="M1138" s="2">
        <v>10</v>
      </c>
      <c r="N1138" s="2">
        <v>3200000</v>
      </c>
      <c r="O1138" s="2">
        <v>3700000</v>
      </c>
      <c r="P1138" s="2">
        <f>O1138-N1138</f>
        <v>500000</v>
      </c>
      <c r="Q1138" s="4">
        <f>P1138/N1138</f>
        <v>0.15625</v>
      </c>
      <c r="R1138" s="2"/>
      <c r="S1138" s="9">
        <f>(N1138+R1138)/F1138</f>
        <v>65306.122448979593</v>
      </c>
      <c r="T1138" s="2">
        <v>75510</v>
      </c>
      <c r="U1138" s="5">
        <f>T1138-S1138</f>
        <v>10203.877551020407</v>
      </c>
      <c r="V1138" s="4">
        <f>U1138/S1138</f>
        <v>0.15624687499999998</v>
      </c>
      <c r="W1138" s="22">
        <f>S1138*L1138</f>
        <v>60639.580953229575</v>
      </c>
      <c r="X1138" s="22">
        <f>T1138*L1138</f>
        <v>70114.325978481211</v>
      </c>
      <c r="Y1138" s="22">
        <f>X1138-W1138</f>
        <v>9474.7450252516355</v>
      </c>
      <c r="Z1138" s="8">
        <f>Y1138/W1138</f>
        <v>0.1562468749999999</v>
      </c>
      <c r="AA1138" s="11">
        <v>1172</v>
      </c>
      <c r="AB1138" s="2">
        <v>2011</v>
      </c>
      <c r="AC1138" s="2">
        <f>2016-AB1138</f>
        <v>5</v>
      </c>
      <c r="AD1138" s="2" t="s">
        <v>37</v>
      </c>
    </row>
    <row r="1139" spans="1:30" x14ac:dyDescent="0.2">
      <c r="A1139">
        <v>19</v>
      </c>
      <c r="B1139" s="6" t="s">
        <v>876</v>
      </c>
      <c r="C1139" s="6" t="s">
        <v>22</v>
      </c>
      <c r="D1139" s="6" t="s">
        <v>23</v>
      </c>
      <c r="E1139" s="6" t="s">
        <v>2767</v>
      </c>
      <c r="F1139" s="6">
        <v>53</v>
      </c>
      <c r="G1139" s="6">
        <v>59</v>
      </c>
      <c r="H1139" s="7">
        <v>42490</v>
      </c>
      <c r="I1139" s="7">
        <v>42500</v>
      </c>
      <c r="J1139" s="7" t="s">
        <v>2537</v>
      </c>
      <c r="K1139" s="17">
        <f>IF(J1139="Januar",238.19,IF(J1139="Februar",240.59,IF(J1139="Mars",245.99,IF(J1139="April",250.79,IF(J1139="Mai",256.52,IF(J1139="Juni",259.83,IF(J1139="Juli",265.66,IF(J1139="August",272.21,IF(J1139="September",275.91,IF(J1139="Oktober",281.13,IF(J1139="November",284.38,IF(J1139="Desember",287.34,0))))))))))))</f>
        <v>256.52</v>
      </c>
      <c r="L1139" s="20">
        <f>$K$2/K1139</f>
        <v>0.92854358334632781</v>
      </c>
      <c r="M1139" s="6">
        <v>10</v>
      </c>
      <c r="N1139" s="6">
        <v>3100000</v>
      </c>
      <c r="O1139" s="6">
        <v>3570000</v>
      </c>
      <c r="P1139" s="6">
        <f>O1139-N1139</f>
        <v>470000</v>
      </c>
      <c r="Q1139" s="8">
        <f>P1139/N1139</f>
        <v>0.15161290322580645</v>
      </c>
      <c r="R1139" s="6">
        <v>79431</v>
      </c>
      <c r="S1139" s="9">
        <f>(N1139+R1139)/F1139</f>
        <v>59989.264150943396</v>
      </c>
      <c r="T1139" s="6">
        <v>68857</v>
      </c>
      <c r="U1139" s="5">
        <f>T1139-S1139</f>
        <v>8867.7358490566039</v>
      </c>
      <c r="V1139" s="4">
        <f>U1139/S1139</f>
        <v>0.14782204740407953</v>
      </c>
      <c r="W1139" s="22">
        <f>S1139*L1139</f>
        <v>55702.646297026382</v>
      </c>
      <c r="X1139" s="22">
        <f>T1139*L1139</f>
        <v>63936.725518478095</v>
      </c>
      <c r="Y1139" s="22">
        <f>X1139-W1139</f>
        <v>8234.0792214517132</v>
      </c>
      <c r="Z1139" s="8">
        <f>Y1139/W1139</f>
        <v>0.14782204740407962</v>
      </c>
      <c r="AA1139" s="10">
        <v>2108</v>
      </c>
      <c r="AB1139" s="6">
        <v>1939</v>
      </c>
      <c r="AC1139" s="6">
        <f>2016-AB1139</f>
        <v>77</v>
      </c>
      <c r="AD1139" s="6" t="s">
        <v>25</v>
      </c>
    </row>
    <row r="1140" spans="1:30" x14ac:dyDescent="0.2">
      <c r="A1140">
        <v>19</v>
      </c>
      <c r="B1140" s="2" t="s">
        <v>1048</v>
      </c>
      <c r="C1140" s="2" t="s">
        <v>22</v>
      </c>
      <c r="D1140" s="2" t="s">
        <v>23</v>
      </c>
      <c r="E1140" s="6" t="s">
        <v>2767</v>
      </c>
      <c r="F1140" s="2">
        <v>57</v>
      </c>
      <c r="G1140" s="2">
        <v>63</v>
      </c>
      <c r="H1140" s="3">
        <v>42490</v>
      </c>
      <c r="I1140" s="3">
        <v>42500</v>
      </c>
      <c r="J1140" s="3" t="s">
        <v>2537</v>
      </c>
      <c r="K1140" s="17">
        <f>IF(J1140="Januar",238.19,IF(J1140="Februar",240.59,IF(J1140="Mars",245.99,IF(J1140="April",250.79,IF(J1140="Mai",256.52,IF(J1140="Juni",259.83,IF(J1140="Juli",265.66,IF(J1140="August",272.21,IF(J1140="September",275.91,IF(J1140="Oktober",281.13,IF(J1140="November",284.38,IF(J1140="Desember",287.34,0))))))))))))</f>
        <v>256.52</v>
      </c>
      <c r="L1140" s="20">
        <f>$K$2/K1140</f>
        <v>0.92854358334632781</v>
      </c>
      <c r="M1140" s="2">
        <v>10</v>
      </c>
      <c r="N1140" s="2">
        <v>3700000</v>
      </c>
      <c r="O1140" s="2">
        <v>4800000</v>
      </c>
      <c r="P1140" s="2">
        <f>O1140-N1140</f>
        <v>1100000</v>
      </c>
      <c r="Q1140" s="4">
        <f>P1140/N1140</f>
        <v>0.29729729729729731</v>
      </c>
      <c r="R1140" s="2">
        <v>21023</v>
      </c>
      <c r="S1140" s="9">
        <f>(N1140+R1140)/F1140</f>
        <v>65281.105263157893</v>
      </c>
      <c r="T1140" s="2">
        <v>84579</v>
      </c>
      <c r="U1140" s="5">
        <f>T1140-S1140</f>
        <v>19297.894736842107</v>
      </c>
      <c r="V1140" s="4">
        <f>U1140/S1140</f>
        <v>0.29561225501696714</v>
      </c>
      <c r="W1140" s="22">
        <f>S1140*L1140</f>
        <v>60616.351405861453</v>
      </c>
      <c r="X1140" s="22">
        <f>T1140*L1140</f>
        <v>78535.287735849066</v>
      </c>
      <c r="Y1140" s="22">
        <f>X1140-W1140</f>
        <v>17918.936329987613</v>
      </c>
      <c r="Z1140" s="8">
        <f>Y1140/W1140</f>
        <v>0.2956122550169672</v>
      </c>
      <c r="AA1140" s="2">
        <v>523</v>
      </c>
      <c r="AB1140" s="2">
        <v>1896</v>
      </c>
      <c r="AC1140" s="2">
        <f>2016-AB1140</f>
        <v>120</v>
      </c>
      <c r="AD1140" s="2" t="s">
        <v>148</v>
      </c>
    </row>
    <row r="1141" spans="1:30" x14ac:dyDescent="0.2">
      <c r="A1141">
        <v>19</v>
      </c>
      <c r="B1141" s="6" t="s">
        <v>1122</v>
      </c>
      <c r="C1141" s="6" t="s">
        <v>22</v>
      </c>
      <c r="D1141" s="6" t="s">
        <v>23</v>
      </c>
      <c r="E1141" s="6" t="s">
        <v>2767</v>
      </c>
      <c r="F1141" s="6">
        <v>59</v>
      </c>
      <c r="G1141" s="6">
        <v>68</v>
      </c>
      <c r="H1141" s="7">
        <v>42490</v>
      </c>
      <c r="I1141" s="7">
        <v>42500</v>
      </c>
      <c r="J1141" s="7" t="s">
        <v>2537</v>
      </c>
      <c r="K1141" s="17">
        <f>IF(J1141="Januar",238.19,IF(J1141="Februar",240.59,IF(J1141="Mars",245.99,IF(J1141="April",250.79,IF(J1141="Mai",256.52,IF(J1141="Juni",259.83,IF(J1141="Juli",265.66,IF(J1141="August",272.21,IF(J1141="September",275.91,IF(J1141="Oktober",281.13,IF(J1141="November",284.38,IF(J1141="Desember",287.34,0))))))))))))</f>
        <v>256.52</v>
      </c>
      <c r="L1141" s="20">
        <f>$K$2/K1141</f>
        <v>0.92854358334632781</v>
      </c>
      <c r="M1141" s="6">
        <v>10</v>
      </c>
      <c r="N1141" s="6">
        <v>2900000</v>
      </c>
      <c r="O1141" s="6">
        <v>3450000</v>
      </c>
      <c r="P1141" s="6">
        <f>O1141-N1141</f>
        <v>550000</v>
      </c>
      <c r="Q1141" s="8">
        <f>P1141/N1141</f>
        <v>0.18965517241379309</v>
      </c>
      <c r="R1141" s="6">
        <v>14619</v>
      </c>
      <c r="S1141" s="9">
        <f>(N1141+R1141)/F1141</f>
        <v>49400.322033898308</v>
      </c>
      <c r="T1141" s="6">
        <v>58722</v>
      </c>
      <c r="U1141" s="5">
        <f>T1141-S1141</f>
        <v>9321.6779661016917</v>
      </c>
      <c r="V1141" s="4">
        <f>U1141/S1141</f>
        <v>0.18869670444061462</v>
      </c>
      <c r="W1141" s="22">
        <f>S1141*L1141</f>
        <v>45870.352039818485</v>
      </c>
      <c r="X1141" s="22">
        <f>T1141*L1141</f>
        <v>54525.936301263064</v>
      </c>
      <c r="Y1141" s="22">
        <f>X1141-W1141</f>
        <v>8655.5842614445792</v>
      </c>
      <c r="Z1141" s="8">
        <f>Y1141/W1141</f>
        <v>0.18869670444061476</v>
      </c>
      <c r="AA1141" s="10">
        <v>2445</v>
      </c>
      <c r="AB1141" s="6">
        <v>1898</v>
      </c>
      <c r="AC1141" s="6">
        <f>2016-AB1141</f>
        <v>118</v>
      </c>
      <c r="AD1141" s="6" t="s">
        <v>244</v>
      </c>
    </row>
    <row r="1142" spans="1:30" x14ac:dyDescent="0.2">
      <c r="A1142">
        <v>19</v>
      </c>
      <c r="B1142" s="2" t="s">
        <v>893</v>
      </c>
      <c r="C1142" s="2" t="s">
        <v>22</v>
      </c>
      <c r="D1142" s="2" t="s">
        <v>23</v>
      </c>
      <c r="E1142" s="6" t="s">
        <v>2767</v>
      </c>
      <c r="F1142" s="2">
        <v>61</v>
      </c>
      <c r="G1142" s="2">
        <v>70</v>
      </c>
      <c r="H1142" s="3">
        <v>42490</v>
      </c>
      <c r="I1142" s="3">
        <v>42500</v>
      </c>
      <c r="J1142" s="3" t="s">
        <v>2537</v>
      </c>
      <c r="K1142" s="17">
        <f>IF(J1142="Januar",238.19,IF(J1142="Februar",240.59,IF(J1142="Mars",245.99,IF(J1142="April",250.79,IF(J1142="Mai",256.52,IF(J1142="Juni",259.83,IF(J1142="Juli",265.66,IF(J1142="August",272.21,IF(J1142="September",275.91,IF(J1142="Oktober",281.13,IF(J1142="November",284.38,IF(J1142="Desember",287.34,0))))))))))))</f>
        <v>256.52</v>
      </c>
      <c r="L1142" s="20">
        <f>$K$2/K1142</f>
        <v>0.92854358334632781</v>
      </c>
      <c r="M1142" s="2">
        <v>10</v>
      </c>
      <c r="N1142" s="2">
        <v>3050000</v>
      </c>
      <c r="O1142" s="2">
        <v>3900000</v>
      </c>
      <c r="P1142" s="2">
        <f>O1142-N1142</f>
        <v>850000</v>
      </c>
      <c r="Q1142" s="4">
        <f>P1142/N1142</f>
        <v>0.27868852459016391</v>
      </c>
      <c r="R1142" s="2">
        <v>47002</v>
      </c>
      <c r="S1142" s="9">
        <f>(N1142+R1142)/F1142</f>
        <v>50770.524590163935</v>
      </c>
      <c r="T1142" s="2">
        <v>64705</v>
      </c>
      <c r="U1142" s="5">
        <f>T1142-S1142</f>
        <v>13934.475409836065</v>
      </c>
      <c r="V1142" s="4">
        <f>U1142/S1142</f>
        <v>0.27445994545692898</v>
      </c>
      <c r="W1142" s="22">
        <f>S1142*L1142</f>
        <v>47142.644831323669</v>
      </c>
      <c r="X1142" s="22">
        <f>T1142*L1142</f>
        <v>60081.412560424142</v>
      </c>
      <c r="Y1142" s="22">
        <f>X1142-W1142</f>
        <v>12938.767729100473</v>
      </c>
      <c r="Z1142" s="8">
        <f>Y1142/W1142</f>
        <v>0.27445994545692909</v>
      </c>
      <c r="AA1142" s="11">
        <v>1039</v>
      </c>
      <c r="AB1142" s="2">
        <v>1958</v>
      </c>
      <c r="AC1142" s="2">
        <f>2016-AB1142</f>
        <v>58</v>
      </c>
      <c r="AD1142" s="2" t="s">
        <v>37</v>
      </c>
    </row>
    <row r="1143" spans="1:30" x14ac:dyDescent="0.2">
      <c r="A1143">
        <v>19</v>
      </c>
      <c r="B1143" s="6" t="s">
        <v>113</v>
      </c>
      <c r="C1143" s="6" t="s">
        <v>22</v>
      </c>
      <c r="D1143" s="6" t="s">
        <v>23</v>
      </c>
      <c r="E1143" s="6" t="s">
        <v>2767</v>
      </c>
      <c r="F1143" s="6">
        <v>65</v>
      </c>
      <c r="G1143" s="6">
        <v>74</v>
      </c>
      <c r="H1143" s="7">
        <v>42490</v>
      </c>
      <c r="I1143" s="7">
        <v>42500</v>
      </c>
      <c r="J1143" s="3" t="s">
        <v>2537</v>
      </c>
      <c r="K1143" s="17">
        <f>IF(J1143="Januar",238.19,IF(J1143="Februar",240.59,IF(J1143="Mars",245.99,IF(J1143="April",250.79,IF(J1143="Mai",256.52,IF(J1143="Juni",259.83,IF(J1143="Juli",265.66,IF(J1143="August",272.21,IF(J1143="September",275.91,IF(J1143="Oktober",281.13,IF(J1143="November",284.38,IF(J1143="Desember",287.34,0))))))))))))</f>
        <v>256.52</v>
      </c>
      <c r="L1143" s="20">
        <f>$K$2/K1143</f>
        <v>0.92854358334632781</v>
      </c>
      <c r="M1143" s="6">
        <v>10</v>
      </c>
      <c r="N1143" s="6">
        <v>3400000</v>
      </c>
      <c r="O1143" s="6">
        <v>6600000</v>
      </c>
      <c r="P1143" s="6">
        <f>O1143-N1143</f>
        <v>3200000</v>
      </c>
      <c r="Q1143" s="8">
        <f>P1143/N1143</f>
        <v>0.94117647058823528</v>
      </c>
      <c r="R1143" s="6"/>
      <c r="S1143" s="9">
        <f>(N1143+R1143)/F1143</f>
        <v>52307.692307692305</v>
      </c>
      <c r="T1143" s="6">
        <v>101538</v>
      </c>
      <c r="U1143" s="5">
        <f>T1143-S1143</f>
        <v>49230.307692307695</v>
      </c>
      <c r="V1143" s="4">
        <f>U1143/S1143</f>
        <v>0.94116764705882361</v>
      </c>
      <c r="W1143" s="22">
        <f>S1143*L1143</f>
        <v>48569.972051961762</v>
      </c>
      <c r="X1143" s="22">
        <f>T1143*L1143</f>
        <v>94282.458365819431</v>
      </c>
      <c r="Y1143" s="22">
        <f>X1143-W1143</f>
        <v>45712.486313857669</v>
      </c>
      <c r="Z1143" s="8">
        <f>Y1143/W1143</f>
        <v>0.9411676470588235</v>
      </c>
      <c r="AA1143" s="10">
        <v>1014</v>
      </c>
      <c r="AB1143" s="6">
        <v>1955</v>
      </c>
      <c r="AC1143" s="6">
        <f>2016-AB1143</f>
        <v>61</v>
      </c>
      <c r="AD1143" s="6" t="s">
        <v>114</v>
      </c>
    </row>
    <row r="1144" spans="1:30" x14ac:dyDescent="0.2">
      <c r="A1144">
        <v>19</v>
      </c>
      <c r="B1144" s="2" t="s">
        <v>1314</v>
      </c>
      <c r="C1144" s="2" t="s">
        <v>22</v>
      </c>
      <c r="D1144" s="2" t="s">
        <v>23</v>
      </c>
      <c r="E1144" s="6" t="s">
        <v>2767</v>
      </c>
      <c r="F1144" s="2">
        <v>65</v>
      </c>
      <c r="G1144" s="2">
        <v>72</v>
      </c>
      <c r="H1144" s="3">
        <v>42490</v>
      </c>
      <c r="I1144" s="3">
        <v>42500</v>
      </c>
      <c r="J1144" s="7" t="s">
        <v>2537</v>
      </c>
      <c r="K1144" s="17">
        <f>IF(J1144="Januar",238.19,IF(J1144="Februar",240.59,IF(J1144="Mars",245.99,IF(J1144="April",250.79,IF(J1144="Mai",256.52,IF(J1144="Juni",259.83,IF(J1144="Juli",265.66,IF(J1144="August",272.21,IF(J1144="September",275.91,IF(J1144="Oktober",281.13,IF(J1144="November",284.38,IF(J1144="Desember",287.34,0))))))))))))</f>
        <v>256.52</v>
      </c>
      <c r="L1144" s="20">
        <f>$K$2/K1144</f>
        <v>0.92854358334632781</v>
      </c>
      <c r="M1144" s="2">
        <v>10</v>
      </c>
      <c r="N1144" s="2">
        <v>4400000</v>
      </c>
      <c r="O1144" s="2">
        <v>4850000</v>
      </c>
      <c r="P1144" s="2">
        <f>O1144-N1144</f>
        <v>450000</v>
      </c>
      <c r="Q1144" s="4">
        <f>P1144/N1144</f>
        <v>0.10227272727272728</v>
      </c>
      <c r="R1144" s="2"/>
      <c r="S1144" s="9">
        <f>(N1144+R1144)/F1144</f>
        <v>67692.307692307688</v>
      </c>
      <c r="T1144" s="2">
        <v>74615</v>
      </c>
      <c r="U1144" s="5">
        <f>T1144-S1144</f>
        <v>6922.6923076923122</v>
      </c>
      <c r="V1144" s="4">
        <f>U1144/S1144</f>
        <v>0.10226704545454553</v>
      </c>
      <c r="W1144" s="22">
        <f>S1144*L1144</f>
        <v>62855.257949597573</v>
      </c>
      <c r="X1144" s="22">
        <f>T1144*L1144</f>
        <v>69283.279471386253</v>
      </c>
      <c r="Y1144" s="22">
        <f>X1144-W1144</f>
        <v>6428.0215217886798</v>
      </c>
      <c r="Z1144" s="8">
        <f>Y1144/W1144</f>
        <v>0.10226704545454554</v>
      </c>
      <c r="AA1144" s="2">
        <v>357</v>
      </c>
      <c r="AB1144" s="2">
        <v>1921</v>
      </c>
      <c r="AC1144" s="2">
        <f>2016-AB1144</f>
        <v>95</v>
      </c>
      <c r="AD1144" s="2" t="s">
        <v>130</v>
      </c>
    </row>
    <row r="1145" spans="1:30" x14ac:dyDescent="0.2">
      <c r="A1145">
        <v>19</v>
      </c>
      <c r="B1145" s="2" t="s">
        <v>1405</v>
      </c>
      <c r="C1145" s="2" t="s">
        <v>22</v>
      </c>
      <c r="D1145" s="2" t="s">
        <v>23</v>
      </c>
      <c r="E1145" s="6" t="s">
        <v>2767</v>
      </c>
      <c r="F1145" s="2">
        <v>67</v>
      </c>
      <c r="G1145" s="2">
        <v>76</v>
      </c>
      <c r="H1145" s="3">
        <v>42490</v>
      </c>
      <c r="I1145" s="3">
        <v>42500</v>
      </c>
      <c r="J1145" s="3" t="s">
        <v>2537</v>
      </c>
      <c r="K1145" s="17">
        <f>IF(J1145="Januar",238.19,IF(J1145="Februar",240.59,IF(J1145="Mars",245.99,IF(J1145="April",250.79,IF(J1145="Mai",256.52,IF(J1145="Juni",259.83,IF(J1145="Juli",265.66,IF(J1145="August",272.21,IF(J1145="September",275.91,IF(J1145="Oktober",281.13,IF(J1145="November",284.38,IF(J1145="Desember",287.34,0))))))))))))</f>
        <v>256.52</v>
      </c>
      <c r="L1145" s="20">
        <f>$K$2/K1145</f>
        <v>0.92854358334632781</v>
      </c>
      <c r="M1145" s="2">
        <v>10</v>
      </c>
      <c r="N1145" s="2">
        <v>4950000</v>
      </c>
      <c r="O1145" s="2">
        <v>5950000</v>
      </c>
      <c r="P1145" s="2">
        <f>O1145-N1145</f>
        <v>1000000</v>
      </c>
      <c r="Q1145" s="4">
        <f>P1145/N1145</f>
        <v>0.20202020202020202</v>
      </c>
      <c r="R1145" s="2"/>
      <c r="S1145" s="9">
        <f>(N1145+R1145)/F1145</f>
        <v>73880.59701492537</v>
      </c>
      <c r="T1145" s="2">
        <v>88806</v>
      </c>
      <c r="U1145" s="5">
        <f>T1145-S1145</f>
        <v>14925.40298507463</v>
      </c>
      <c r="V1145" s="4">
        <f>U1145/S1145</f>
        <v>0.20202060606060612</v>
      </c>
      <c r="W1145" s="22">
        <f>S1145*L1145</f>
        <v>68601.354292004806</v>
      </c>
      <c r="X1145" s="22">
        <f>T1145*L1145</f>
        <v>82460.241462653983</v>
      </c>
      <c r="Y1145" s="22">
        <f>X1145-W1145</f>
        <v>13858.887170649177</v>
      </c>
      <c r="Z1145" s="8">
        <f>Y1145/W1145</f>
        <v>0.20202060606060618</v>
      </c>
      <c r="AA1145" s="2">
        <v>496</v>
      </c>
      <c r="AB1145" s="2">
        <v>1875</v>
      </c>
      <c r="AC1145" s="2">
        <f>2016-AB1145</f>
        <v>141</v>
      </c>
      <c r="AD1145" s="2" t="s">
        <v>148</v>
      </c>
    </row>
    <row r="1146" spans="1:30" x14ac:dyDescent="0.2">
      <c r="A1146">
        <v>19</v>
      </c>
      <c r="B1146" s="6" t="s">
        <v>1454</v>
      </c>
      <c r="C1146" s="6" t="s">
        <v>22</v>
      </c>
      <c r="D1146" s="6" t="s">
        <v>23</v>
      </c>
      <c r="E1146" s="6" t="s">
        <v>2767</v>
      </c>
      <c r="F1146" s="6">
        <v>68</v>
      </c>
      <c r="G1146" s="6"/>
      <c r="H1146" s="7">
        <v>42490</v>
      </c>
      <c r="I1146" s="7">
        <v>42500</v>
      </c>
      <c r="J1146" s="3" t="s">
        <v>2537</v>
      </c>
      <c r="K1146" s="17">
        <f>IF(J1146="Januar",238.19,IF(J1146="Februar",240.59,IF(J1146="Mars",245.99,IF(J1146="April",250.79,IF(J1146="Mai",256.52,IF(J1146="Juni",259.83,IF(J1146="Juli",265.66,IF(J1146="August",272.21,IF(J1146="September",275.91,IF(J1146="Oktober",281.13,IF(J1146="November",284.38,IF(J1146="Desember",287.34,0))))))))))))</f>
        <v>256.52</v>
      </c>
      <c r="L1146" s="20">
        <f>$K$2/K1146</f>
        <v>0.92854358334632781</v>
      </c>
      <c r="M1146" s="6">
        <v>10</v>
      </c>
      <c r="N1146" s="6">
        <v>3800000</v>
      </c>
      <c r="O1146" s="6">
        <v>4100000</v>
      </c>
      <c r="P1146" s="6">
        <f>O1146-N1146</f>
        <v>300000</v>
      </c>
      <c r="Q1146" s="8">
        <f>P1146/N1146</f>
        <v>7.8947368421052627E-2</v>
      </c>
      <c r="R1146" s="6"/>
      <c r="S1146" s="9">
        <f>(N1146+R1146)/F1146</f>
        <v>55882.352941176468</v>
      </c>
      <c r="T1146" s="6">
        <v>60294</v>
      </c>
      <c r="U1146" s="5">
        <f>T1146-S1146</f>
        <v>4411.6470588235316</v>
      </c>
      <c r="V1146" s="4">
        <f>U1146/S1146</f>
        <v>7.8945263157894782E-2</v>
      </c>
      <c r="W1146" s="22">
        <f>S1146*L1146</f>
        <v>51889.200245824199</v>
      </c>
      <c r="X1146" s="22">
        <f>T1146*L1146</f>
        <v>55985.606814283492</v>
      </c>
      <c r="Y1146" s="22">
        <f>X1146-W1146</f>
        <v>4096.4065684592933</v>
      </c>
      <c r="Z1146" s="8">
        <f>Y1146/W1146</f>
        <v>7.8945263157894852E-2</v>
      </c>
      <c r="AA1146" s="10">
        <v>2788</v>
      </c>
      <c r="AB1146" s="6">
        <v>2006</v>
      </c>
      <c r="AC1146" s="6">
        <f>2016-AB1146</f>
        <v>10</v>
      </c>
      <c r="AD1146" s="6" t="s">
        <v>58</v>
      </c>
    </row>
    <row r="1147" spans="1:30" x14ac:dyDescent="0.2">
      <c r="A1147">
        <v>19</v>
      </c>
      <c r="B1147" s="2" t="s">
        <v>1629</v>
      </c>
      <c r="C1147" s="2" t="s">
        <v>22</v>
      </c>
      <c r="D1147" s="2" t="s">
        <v>23</v>
      </c>
      <c r="E1147" s="6" t="s">
        <v>2767</v>
      </c>
      <c r="F1147" s="2">
        <v>73</v>
      </c>
      <c r="G1147" s="2">
        <v>81</v>
      </c>
      <c r="H1147" s="3">
        <v>42490</v>
      </c>
      <c r="I1147" s="3">
        <v>42500</v>
      </c>
      <c r="J1147" s="7" t="s">
        <v>2537</v>
      </c>
      <c r="K1147" s="17">
        <f>IF(J1147="Januar",238.19,IF(J1147="Februar",240.59,IF(J1147="Mars",245.99,IF(J1147="April",250.79,IF(J1147="Mai",256.52,IF(J1147="Juni",259.83,IF(J1147="Juli",265.66,IF(J1147="August",272.21,IF(J1147="September",275.91,IF(J1147="Oktober",281.13,IF(J1147="November",284.38,IF(J1147="Desember",287.34,0))))))))))))</f>
        <v>256.52</v>
      </c>
      <c r="L1147" s="20">
        <f>$K$2/K1147</f>
        <v>0.92854358334632781</v>
      </c>
      <c r="M1147" s="2">
        <v>10</v>
      </c>
      <c r="N1147" s="2">
        <v>4290000</v>
      </c>
      <c r="O1147" s="2">
        <v>4810000</v>
      </c>
      <c r="P1147" s="2">
        <f>O1147-N1147</f>
        <v>520000</v>
      </c>
      <c r="Q1147" s="4">
        <f>P1147/N1147</f>
        <v>0.12121212121212122</v>
      </c>
      <c r="R1147" s="2"/>
      <c r="S1147" s="9">
        <f>(N1147+R1147)/F1147</f>
        <v>58767.123287671231</v>
      </c>
      <c r="T1147" s="2">
        <v>65890</v>
      </c>
      <c r="U1147" s="5">
        <f>T1147-S1147</f>
        <v>7122.8767123287689</v>
      </c>
      <c r="V1147" s="4">
        <f>U1147/S1147</f>
        <v>0.12120512820512824</v>
      </c>
      <c r="W1147" s="22">
        <f>S1147*L1147</f>
        <v>54567.835240489672</v>
      </c>
      <c r="X1147" s="22">
        <f>T1147*L1147</f>
        <v>61181.736706689539</v>
      </c>
      <c r="Y1147" s="22">
        <f>X1147-W1147</f>
        <v>6613.9014661998663</v>
      </c>
      <c r="Z1147" s="8">
        <f>Y1147/W1147</f>
        <v>0.12120512820512826</v>
      </c>
      <c r="AA1147" s="11">
        <v>3146</v>
      </c>
      <c r="AB1147" s="2">
        <v>2000</v>
      </c>
      <c r="AC1147" s="2">
        <f>2016-AB1147</f>
        <v>16</v>
      </c>
      <c r="AD1147" s="2" t="s">
        <v>46</v>
      </c>
    </row>
    <row r="1148" spans="1:30" x14ac:dyDescent="0.2">
      <c r="A1148">
        <v>19</v>
      </c>
      <c r="B1148" s="6" t="s">
        <v>1783</v>
      </c>
      <c r="C1148" s="6" t="s">
        <v>22</v>
      </c>
      <c r="D1148" s="6" t="s">
        <v>23</v>
      </c>
      <c r="E1148" s="6" t="s">
        <v>2767</v>
      </c>
      <c r="F1148" s="6">
        <v>78</v>
      </c>
      <c r="G1148" s="6">
        <v>90</v>
      </c>
      <c r="H1148" s="7">
        <v>42490</v>
      </c>
      <c r="I1148" s="7">
        <v>42500</v>
      </c>
      <c r="J1148" s="3" t="s">
        <v>2537</v>
      </c>
      <c r="K1148" s="17">
        <f>IF(J1148="Januar",238.19,IF(J1148="Februar",240.59,IF(J1148="Mars",245.99,IF(J1148="April",250.79,IF(J1148="Mai",256.52,IF(J1148="Juni",259.83,IF(J1148="Juli",265.66,IF(J1148="August",272.21,IF(J1148="September",275.91,IF(J1148="Oktober",281.13,IF(J1148="November",284.38,IF(J1148="Desember",287.34,0))))))))))))</f>
        <v>256.52</v>
      </c>
      <c r="L1148" s="20">
        <f>$K$2/K1148</f>
        <v>0.92854358334632781</v>
      </c>
      <c r="M1148" s="6">
        <v>10</v>
      </c>
      <c r="N1148" s="6">
        <v>4450000</v>
      </c>
      <c r="O1148" s="6">
        <v>5120000</v>
      </c>
      <c r="P1148" s="6">
        <f>O1148-N1148</f>
        <v>670000</v>
      </c>
      <c r="Q1148" s="8">
        <f>P1148/N1148</f>
        <v>0.15056179775280898</v>
      </c>
      <c r="R1148" s="6"/>
      <c r="S1148" s="9">
        <f>(N1148+R1148)/F1148</f>
        <v>57051.282051282054</v>
      </c>
      <c r="T1148" s="6">
        <v>65641</v>
      </c>
      <c r="U1148" s="5">
        <f>T1148-S1148</f>
        <v>8589.7179487179455</v>
      </c>
      <c r="V1148" s="4">
        <f>U1148/S1148</f>
        <v>0.15056134831460669</v>
      </c>
      <c r="W1148" s="22">
        <f>S1148*L1148</f>
        <v>52974.60187039947</v>
      </c>
      <c r="X1148" s="22">
        <f>T1148*L1148</f>
        <v>60950.529354436301</v>
      </c>
      <c r="Y1148" s="22">
        <f>X1148-W1148</f>
        <v>7975.9274840368307</v>
      </c>
      <c r="Z1148" s="8">
        <f>Y1148/W1148</f>
        <v>0.15056134831460671</v>
      </c>
      <c r="AA1148" s="10">
        <v>5362</v>
      </c>
      <c r="AB1148" s="6">
        <v>2014</v>
      </c>
      <c r="AC1148" s="6">
        <f>2016-AB1148</f>
        <v>2</v>
      </c>
      <c r="AD1148" s="6" t="s">
        <v>37</v>
      </c>
    </row>
    <row r="1149" spans="1:30" x14ac:dyDescent="0.2">
      <c r="A1149">
        <v>19</v>
      </c>
      <c r="B1149" s="2" t="s">
        <v>1823</v>
      </c>
      <c r="C1149" s="2" t="s">
        <v>22</v>
      </c>
      <c r="D1149" s="2" t="s">
        <v>23</v>
      </c>
      <c r="E1149" s="6" t="s">
        <v>2767</v>
      </c>
      <c r="F1149" s="2">
        <v>79</v>
      </c>
      <c r="G1149" s="2">
        <v>90</v>
      </c>
      <c r="H1149" s="3">
        <v>42490</v>
      </c>
      <c r="I1149" s="3">
        <v>42500</v>
      </c>
      <c r="J1149" s="7" t="s">
        <v>2537</v>
      </c>
      <c r="K1149" s="17">
        <f>IF(J1149="Januar",238.19,IF(J1149="Februar",240.59,IF(J1149="Mars",245.99,IF(J1149="April",250.79,IF(J1149="Mai",256.52,IF(J1149="Juni",259.83,IF(J1149="Juli",265.66,IF(J1149="August",272.21,IF(J1149="September",275.91,IF(J1149="Oktober",281.13,IF(J1149="November",284.38,IF(J1149="Desember",287.34,0))))))))))))</f>
        <v>256.52</v>
      </c>
      <c r="L1149" s="20">
        <f>$K$2/K1149</f>
        <v>0.92854358334632781</v>
      </c>
      <c r="M1149" s="2">
        <v>10</v>
      </c>
      <c r="N1149" s="2">
        <v>4600000</v>
      </c>
      <c r="O1149" s="2">
        <v>5350000</v>
      </c>
      <c r="P1149" s="2">
        <f>O1149-N1149</f>
        <v>750000</v>
      </c>
      <c r="Q1149" s="4">
        <f>P1149/N1149</f>
        <v>0.16304347826086957</v>
      </c>
      <c r="R1149" s="2">
        <v>42725</v>
      </c>
      <c r="S1149" s="9">
        <f>(N1149+R1149)/F1149</f>
        <v>58768.670886075946</v>
      </c>
      <c r="T1149" s="2">
        <v>68262</v>
      </c>
      <c r="U1149" s="5">
        <f>T1149-S1149</f>
        <v>9493.3291139240537</v>
      </c>
      <c r="V1149" s="4">
        <f>U1149/S1149</f>
        <v>0.16153724375232223</v>
      </c>
      <c r="W1149" s="22">
        <f>S1149*L1149</f>
        <v>54569.27225305797</v>
      </c>
      <c r="X1149" s="22">
        <f>T1149*L1149</f>
        <v>63384.242086387028</v>
      </c>
      <c r="Y1149" s="22">
        <f>X1149-W1149</f>
        <v>8814.969833329058</v>
      </c>
      <c r="Z1149" s="8">
        <f>Y1149/W1149</f>
        <v>0.1615372437523222</v>
      </c>
      <c r="AA1149" s="2">
        <v>431</v>
      </c>
      <c r="AB1149" s="2">
        <v>1897</v>
      </c>
      <c r="AC1149" s="2">
        <f>2016-AB1149</f>
        <v>119</v>
      </c>
      <c r="AD1149" s="2" t="s">
        <v>137</v>
      </c>
    </row>
    <row r="1150" spans="1:30" x14ac:dyDescent="0.2">
      <c r="A1150">
        <v>19</v>
      </c>
      <c r="B1150" s="2" t="s">
        <v>1898</v>
      </c>
      <c r="C1150" s="2" t="s">
        <v>22</v>
      </c>
      <c r="D1150" s="2" t="s">
        <v>23</v>
      </c>
      <c r="E1150" s="6" t="s">
        <v>2767</v>
      </c>
      <c r="F1150" s="2">
        <v>82</v>
      </c>
      <c r="G1150" s="2">
        <v>91</v>
      </c>
      <c r="H1150" s="3">
        <v>42490</v>
      </c>
      <c r="I1150" s="3">
        <v>42500</v>
      </c>
      <c r="J1150" s="3" t="s">
        <v>2537</v>
      </c>
      <c r="K1150" s="17">
        <f>IF(J1150="Januar",238.19,IF(J1150="Februar",240.59,IF(J1150="Mars",245.99,IF(J1150="April",250.79,IF(J1150="Mai",256.52,IF(J1150="Juni",259.83,IF(J1150="Juli",265.66,IF(J1150="August",272.21,IF(J1150="September",275.91,IF(J1150="Oktober",281.13,IF(J1150="November",284.38,IF(J1150="Desember",287.34,0))))))))))))</f>
        <v>256.52</v>
      </c>
      <c r="L1150" s="20">
        <f>$K$2/K1150</f>
        <v>0.92854358334632781</v>
      </c>
      <c r="M1150" s="2">
        <v>10</v>
      </c>
      <c r="N1150" s="2">
        <v>4700000</v>
      </c>
      <c r="O1150" s="2">
        <v>5010000</v>
      </c>
      <c r="P1150" s="2">
        <f>O1150-N1150</f>
        <v>310000</v>
      </c>
      <c r="Q1150" s="4">
        <f>P1150/N1150</f>
        <v>6.5957446808510636E-2</v>
      </c>
      <c r="R1150" s="2">
        <v>73021</v>
      </c>
      <c r="S1150" s="9">
        <f>(N1150+R1150)/F1150</f>
        <v>58207.57317073171</v>
      </c>
      <c r="T1150" s="2">
        <v>61988</v>
      </c>
      <c r="U1150" s="5">
        <f>T1150-S1150</f>
        <v>3780.42682926829</v>
      </c>
      <c r="V1150" s="4">
        <f>U1150/S1150</f>
        <v>6.4947336288694257E-2</v>
      </c>
      <c r="W1150" s="22">
        <f>S1150*L1150</f>
        <v>54048.268569844797</v>
      </c>
      <c r="X1150" s="22">
        <f>T1150*L1150</f>
        <v>57558.559644472167</v>
      </c>
      <c r="Y1150" s="22">
        <f>X1150-W1150</f>
        <v>3510.2910746273701</v>
      </c>
      <c r="Z1150" s="8">
        <f>Y1150/W1150</f>
        <v>6.4947336288694174E-2</v>
      </c>
      <c r="AA1150" s="11">
        <v>5130</v>
      </c>
      <c r="AB1150" s="2">
        <v>1958</v>
      </c>
      <c r="AC1150" s="2">
        <f>2016-AB1150</f>
        <v>58</v>
      </c>
      <c r="AD1150" s="2" t="s">
        <v>37</v>
      </c>
    </row>
    <row r="1151" spans="1:30" x14ac:dyDescent="0.2">
      <c r="A1151">
        <v>19</v>
      </c>
      <c r="B1151" s="2" t="s">
        <v>2200</v>
      </c>
      <c r="C1151" s="2" t="s">
        <v>22</v>
      </c>
      <c r="D1151" s="2" t="s">
        <v>23</v>
      </c>
      <c r="E1151" s="6" t="s">
        <v>2767</v>
      </c>
      <c r="F1151" s="2">
        <v>102</v>
      </c>
      <c r="G1151" s="2">
        <v>114</v>
      </c>
      <c r="H1151" s="3">
        <v>42490</v>
      </c>
      <c r="I1151" s="3">
        <v>42500</v>
      </c>
      <c r="J1151" s="7" t="s">
        <v>2537</v>
      </c>
      <c r="K1151" s="17">
        <f>IF(J1151="Januar",238.19,IF(J1151="Februar",240.59,IF(J1151="Mars",245.99,IF(J1151="April",250.79,IF(J1151="Mai",256.52,IF(J1151="Juni",259.83,IF(J1151="Juli",265.66,IF(J1151="August",272.21,IF(J1151="September",275.91,IF(J1151="Oktober",281.13,IF(J1151="November",284.38,IF(J1151="Desember",287.34,0))))))))))))</f>
        <v>256.52</v>
      </c>
      <c r="L1151" s="20">
        <f>$K$2/K1151</f>
        <v>0.92854358334632781</v>
      </c>
      <c r="M1151" s="2">
        <v>10</v>
      </c>
      <c r="N1151" s="2">
        <v>6190000</v>
      </c>
      <c r="O1151" s="2">
        <v>6700000</v>
      </c>
      <c r="P1151" s="2">
        <f>O1151-N1151</f>
        <v>510000</v>
      </c>
      <c r="Q1151" s="4">
        <f>P1151/N1151</f>
        <v>8.2390953150242321E-2</v>
      </c>
      <c r="R1151" s="2"/>
      <c r="S1151" s="9">
        <f>(N1151+R1151)/F1151</f>
        <v>60686.274509803923</v>
      </c>
      <c r="T1151" s="2">
        <v>65686</v>
      </c>
      <c r="U1151" s="5">
        <f>T1151-S1151</f>
        <v>4999.7254901960769</v>
      </c>
      <c r="V1151" s="4">
        <f>U1151/S1151</f>
        <v>8.2386429725363461E-2</v>
      </c>
      <c r="W1151" s="22">
        <f>S1151*L1151</f>
        <v>56349.85079327225</v>
      </c>
      <c r="X1151" s="22">
        <f>T1151*L1151</f>
        <v>60992.313815686888</v>
      </c>
      <c r="Y1151" s="22">
        <f>X1151-W1151</f>
        <v>4642.4630224146385</v>
      </c>
      <c r="Z1151" s="8">
        <f>Y1151/W1151</f>
        <v>8.2386429725363419E-2</v>
      </c>
      <c r="AA1151" s="2">
        <v>805</v>
      </c>
      <c r="AB1151" s="2">
        <v>1920</v>
      </c>
      <c r="AC1151" s="2">
        <f>2016-AB1151</f>
        <v>96</v>
      </c>
      <c r="AD1151" s="2" t="s">
        <v>46</v>
      </c>
    </row>
    <row r="1152" spans="1:30" x14ac:dyDescent="0.2">
      <c r="A1152">
        <v>19</v>
      </c>
      <c r="B1152" s="2" t="s">
        <v>2376</v>
      </c>
      <c r="C1152" s="2" t="s">
        <v>22</v>
      </c>
      <c r="D1152" s="2" t="s">
        <v>23</v>
      </c>
      <c r="E1152" s="6" t="s">
        <v>2767</v>
      </c>
      <c r="F1152" s="2">
        <v>122</v>
      </c>
      <c r="G1152" s="2">
        <v>142</v>
      </c>
      <c r="H1152" s="3">
        <v>42490</v>
      </c>
      <c r="I1152" s="3">
        <v>42500</v>
      </c>
      <c r="J1152" s="3" t="s">
        <v>2537</v>
      </c>
      <c r="K1152" s="17">
        <f>IF(J1152="Januar",238.19,IF(J1152="Februar",240.59,IF(J1152="Mars",245.99,IF(J1152="April",250.79,IF(J1152="Mai",256.52,IF(J1152="Juni",259.83,IF(J1152="Juli",265.66,IF(J1152="August",272.21,IF(J1152="September",275.91,IF(J1152="Oktober",281.13,IF(J1152="November",284.38,IF(J1152="Desember",287.34,0))))))))))))</f>
        <v>256.52</v>
      </c>
      <c r="L1152" s="20">
        <f>$K$2/K1152</f>
        <v>0.92854358334632781</v>
      </c>
      <c r="M1152" s="2">
        <v>10</v>
      </c>
      <c r="N1152" s="2">
        <v>7700000</v>
      </c>
      <c r="O1152" s="2">
        <v>8100000</v>
      </c>
      <c r="P1152" s="2">
        <f>O1152-N1152</f>
        <v>400000</v>
      </c>
      <c r="Q1152" s="4">
        <f>P1152/N1152</f>
        <v>5.1948051948051951E-2</v>
      </c>
      <c r="R1152" s="2">
        <v>1349</v>
      </c>
      <c r="S1152" s="9">
        <f>(N1152+R1152)/F1152</f>
        <v>63125.811475409835</v>
      </c>
      <c r="T1152" s="2">
        <v>66405</v>
      </c>
      <c r="U1152" s="5">
        <f>T1152-S1152</f>
        <v>3279.1885245901649</v>
      </c>
      <c r="V1152" s="4">
        <f>U1152/S1152</f>
        <v>5.1946873203642649E-2</v>
      </c>
      <c r="W1152" s="22">
        <f>S1152*L1152</f>
        <v>58615.067189021785</v>
      </c>
      <c r="X1152" s="22">
        <f>T1152*L1152</f>
        <v>61659.936652112898</v>
      </c>
      <c r="Y1152" s="22">
        <f>X1152-W1152</f>
        <v>3044.8694630911123</v>
      </c>
      <c r="Z1152" s="8">
        <f>Y1152/W1152</f>
        <v>5.1946873203642698E-2</v>
      </c>
      <c r="AA1152" s="11">
        <v>2124</v>
      </c>
      <c r="AB1152" s="2">
        <v>2012</v>
      </c>
      <c r="AC1152" s="2">
        <f>2016-AB1152</f>
        <v>4</v>
      </c>
      <c r="AD1152" s="2" t="s">
        <v>27</v>
      </c>
    </row>
    <row r="1153" spans="1:30" x14ac:dyDescent="0.2">
      <c r="A1153">
        <v>19</v>
      </c>
      <c r="B1153" s="2" t="s">
        <v>115</v>
      </c>
      <c r="C1153" s="2" t="s">
        <v>22</v>
      </c>
      <c r="D1153" s="2" t="s">
        <v>23</v>
      </c>
      <c r="E1153" s="6" t="s">
        <v>2767</v>
      </c>
      <c r="F1153" s="2">
        <v>27</v>
      </c>
      <c r="G1153" s="2"/>
      <c r="H1153" s="3">
        <v>42489</v>
      </c>
      <c r="I1153" s="3">
        <v>42500</v>
      </c>
      <c r="J1153" s="7" t="s">
        <v>2537</v>
      </c>
      <c r="K1153" s="17">
        <f>IF(J1153="Januar",238.19,IF(J1153="Februar",240.59,IF(J1153="Mars",245.99,IF(J1153="April",250.79,IF(J1153="Mai",256.52,IF(J1153="Juni",259.83,IF(J1153="Juli",265.66,IF(J1153="August",272.21,IF(J1153="September",275.91,IF(J1153="Oktober",281.13,IF(J1153="November",284.38,IF(J1153="Desember",287.34,0))))))))))))</f>
        <v>256.52</v>
      </c>
      <c r="L1153" s="20">
        <f>$K$2/K1153</f>
        <v>0.92854358334632781</v>
      </c>
      <c r="M1153" s="2">
        <v>11</v>
      </c>
      <c r="N1153" s="2">
        <v>2300000</v>
      </c>
      <c r="O1153" s="2">
        <v>2600000</v>
      </c>
      <c r="P1153" s="2">
        <f>O1153-N1153</f>
        <v>300000</v>
      </c>
      <c r="Q1153" s="4">
        <f>P1153/N1153</f>
        <v>0.13043478260869565</v>
      </c>
      <c r="R1153" s="2">
        <v>13460</v>
      </c>
      <c r="S1153" s="9">
        <f>(N1153+R1153)/F1153</f>
        <v>85683.703703703708</v>
      </c>
      <c r="T1153" s="2">
        <v>96795</v>
      </c>
      <c r="U1153" s="5">
        <f>T1153-S1153</f>
        <v>11111.296296296292</v>
      </c>
      <c r="V1153" s="4">
        <f>U1153/S1153</f>
        <v>0.12967805797377083</v>
      </c>
      <c r="W1153" s="22">
        <f>S1153*L1153</f>
        <v>79561.053271422061</v>
      </c>
      <c r="X1153" s="22">
        <f>T1153*L1153</f>
        <v>89878.376150007796</v>
      </c>
      <c r="Y1153" s="22">
        <f>X1153-W1153</f>
        <v>10317.322878585735</v>
      </c>
      <c r="Z1153" s="8">
        <f>Y1153/W1153</f>
        <v>0.12967805797377077</v>
      </c>
      <c r="AA1153" s="2">
        <v>713</v>
      </c>
      <c r="AB1153" s="2">
        <v>1900</v>
      </c>
      <c r="AC1153" s="2">
        <f>2016-AB1153</f>
        <v>116</v>
      </c>
      <c r="AD1153" s="2" t="s">
        <v>116</v>
      </c>
    </row>
    <row r="1154" spans="1:30" x14ac:dyDescent="0.2">
      <c r="A1154">
        <v>19</v>
      </c>
      <c r="B1154" s="2" t="s">
        <v>228</v>
      </c>
      <c r="C1154" s="2" t="s">
        <v>22</v>
      </c>
      <c r="D1154" s="2" t="s">
        <v>23</v>
      </c>
      <c r="E1154" s="6" t="s">
        <v>2767</v>
      </c>
      <c r="F1154" s="2">
        <v>33</v>
      </c>
      <c r="G1154" s="2">
        <v>38</v>
      </c>
      <c r="H1154" s="3">
        <v>42489</v>
      </c>
      <c r="I1154" s="3">
        <v>42500</v>
      </c>
      <c r="J1154" s="3" t="s">
        <v>2537</v>
      </c>
      <c r="K1154" s="17">
        <f>IF(J1154="Januar",238.19,IF(J1154="Februar",240.59,IF(J1154="Mars",245.99,IF(J1154="April",250.79,IF(J1154="Mai",256.52,IF(J1154="Juni",259.83,IF(J1154="Juli",265.66,IF(J1154="August",272.21,IF(J1154="September",275.91,IF(J1154="Oktober",281.13,IF(J1154="November",284.38,IF(J1154="Desember",287.34,0))))))))))))</f>
        <v>256.52</v>
      </c>
      <c r="L1154" s="20">
        <f>$K$2/K1154</f>
        <v>0.92854358334632781</v>
      </c>
      <c r="M1154" s="2">
        <v>11</v>
      </c>
      <c r="N1154" s="2">
        <v>2100000</v>
      </c>
      <c r="O1154" s="2">
        <v>2470000</v>
      </c>
      <c r="P1154" s="2">
        <f>O1154-N1154</f>
        <v>370000</v>
      </c>
      <c r="Q1154" s="4">
        <f>P1154/N1154</f>
        <v>0.1761904761904762</v>
      </c>
      <c r="R1154" s="2">
        <v>158000</v>
      </c>
      <c r="S1154" s="9">
        <f>(N1154+R1154)/F1154</f>
        <v>68424.242424242431</v>
      </c>
      <c r="T1154" s="2">
        <v>79636</v>
      </c>
      <c r="U1154" s="5">
        <f>T1154-S1154</f>
        <v>11211.757575757569</v>
      </c>
      <c r="V1154" s="4">
        <f>U1154/S1154</f>
        <v>0.16385651018600519</v>
      </c>
      <c r="W1154" s="22">
        <f>S1154*L1154</f>
        <v>63534.891248363892</v>
      </c>
      <c r="X1154" s="22">
        <f>T1154*L1154</f>
        <v>73945.496803368165</v>
      </c>
      <c r="Y1154" s="22">
        <f>X1154-W1154</f>
        <v>10410.605555004273</v>
      </c>
      <c r="Z1154" s="8">
        <f>Y1154/W1154</f>
        <v>0.16385651018600522</v>
      </c>
      <c r="AA1154" s="11">
        <v>2240</v>
      </c>
      <c r="AB1154" s="2">
        <v>1938</v>
      </c>
      <c r="AC1154" s="2">
        <f>2016-AB1154</f>
        <v>78</v>
      </c>
      <c r="AD1154" s="2" t="s">
        <v>37</v>
      </c>
    </row>
    <row r="1155" spans="1:30" x14ac:dyDescent="0.2">
      <c r="A1155">
        <v>19</v>
      </c>
      <c r="B1155" s="6" t="s">
        <v>345</v>
      </c>
      <c r="C1155" s="6" t="s">
        <v>22</v>
      </c>
      <c r="D1155" s="6" t="s">
        <v>23</v>
      </c>
      <c r="E1155" s="6" t="s">
        <v>2767</v>
      </c>
      <c r="F1155" s="6">
        <v>38</v>
      </c>
      <c r="G1155" s="6">
        <v>42</v>
      </c>
      <c r="H1155" s="7">
        <v>42489</v>
      </c>
      <c r="I1155" s="7">
        <v>42500</v>
      </c>
      <c r="J1155" s="3" t="s">
        <v>2537</v>
      </c>
      <c r="K1155" s="17">
        <f>IF(J1155="Januar",238.19,IF(J1155="Februar",240.59,IF(J1155="Mars",245.99,IF(J1155="April",250.79,IF(J1155="Mai",256.52,IF(J1155="Juni",259.83,IF(J1155="Juli",265.66,IF(J1155="August",272.21,IF(J1155="September",275.91,IF(J1155="Oktober",281.13,IF(J1155="November",284.38,IF(J1155="Desember",287.34,0))))))))))))</f>
        <v>256.52</v>
      </c>
      <c r="L1155" s="20">
        <f>$K$2/K1155</f>
        <v>0.92854358334632781</v>
      </c>
      <c r="M1155" s="6">
        <v>11</v>
      </c>
      <c r="N1155" s="6">
        <v>2890000</v>
      </c>
      <c r="O1155" s="6">
        <v>3070000</v>
      </c>
      <c r="P1155" s="6">
        <f>O1155-N1155</f>
        <v>180000</v>
      </c>
      <c r="Q1155" s="8">
        <f>P1155/N1155</f>
        <v>6.228373702422145E-2</v>
      </c>
      <c r="R1155" s="6">
        <v>150015</v>
      </c>
      <c r="S1155" s="9">
        <f>(N1155+R1155)/F1155</f>
        <v>80000.394736842107</v>
      </c>
      <c r="T1155" s="6">
        <v>84737</v>
      </c>
      <c r="U1155" s="9">
        <f>T1155-S1155</f>
        <v>4736.6052631578932</v>
      </c>
      <c r="V1155" s="4">
        <f>U1155/S1155</f>
        <v>5.9207273648320791E-2</v>
      </c>
      <c r="W1155" s="22">
        <f>S1155*L1155</f>
        <v>74283.853198068071</v>
      </c>
      <c r="X1155" s="22">
        <f>T1155*L1155</f>
        <v>78681.997622017778</v>
      </c>
      <c r="Y1155" s="22">
        <f>X1155-W1155</f>
        <v>4398.1444239497068</v>
      </c>
      <c r="Z1155" s="8">
        <f>Y1155/W1155</f>
        <v>5.9207273648320805E-2</v>
      </c>
      <c r="AA1155" s="10">
        <v>2309</v>
      </c>
      <c r="AB1155" s="6">
        <v>1939</v>
      </c>
      <c r="AC1155" s="6">
        <f>2016-AB1155</f>
        <v>77</v>
      </c>
      <c r="AD1155" s="6" t="s">
        <v>25</v>
      </c>
    </row>
    <row r="1156" spans="1:30" x14ac:dyDescent="0.2">
      <c r="A1156">
        <v>19</v>
      </c>
      <c r="B1156" s="2" t="s">
        <v>337</v>
      </c>
      <c r="C1156" s="2" t="s">
        <v>22</v>
      </c>
      <c r="D1156" s="2" t="s">
        <v>23</v>
      </c>
      <c r="E1156" s="6" t="s">
        <v>2767</v>
      </c>
      <c r="F1156" s="2">
        <v>43</v>
      </c>
      <c r="G1156" s="2">
        <v>47</v>
      </c>
      <c r="H1156" s="3">
        <v>42489</v>
      </c>
      <c r="I1156" s="3">
        <v>42500</v>
      </c>
      <c r="J1156" s="7" t="s">
        <v>2537</v>
      </c>
      <c r="K1156" s="17">
        <f>IF(J1156="Januar",238.19,IF(J1156="Februar",240.59,IF(J1156="Mars",245.99,IF(J1156="April",250.79,IF(J1156="Mai",256.52,IF(J1156="Juni",259.83,IF(J1156="Juli",265.66,IF(J1156="August",272.21,IF(J1156="September",275.91,IF(J1156="Oktober",281.13,IF(J1156="November",284.38,IF(J1156="Desember",287.34,0))))))))))))</f>
        <v>256.52</v>
      </c>
      <c r="L1156" s="20">
        <f>$K$2/K1156</f>
        <v>0.92854358334632781</v>
      </c>
      <c r="M1156" s="2">
        <v>11</v>
      </c>
      <c r="N1156" s="2">
        <v>2950000</v>
      </c>
      <c r="O1156" s="2">
        <v>3375000</v>
      </c>
      <c r="P1156" s="2">
        <f>O1156-N1156</f>
        <v>425000</v>
      </c>
      <c r="Q1156" s="4">
        <f>P1156/N1156</f>
        <v>0.1440677966101695</v>
      </c>
      <c r="R1156" s="2">
        <v>1695</v>
      </c>
      <c r="S1156" s="9">
        <f>(N1156+R1156)/F1156</f>
        <v>68644.069767441862</v>
      </c>
      <c r="T1156" s="2">
        <v>78528</v>
      </c>
      <c r="U1156" s="5">
        <f>T1156-S1156</f>
        <v>9883.9302325581375</v>
      </c>
      <c r="V1156" s="4">
        <f>U1156/S1156</f>
        <v>0.14398811530324099</v>
      </c>
      <c r="W1156" s="22">
        <f>S1156*L1156</f>
        <v>63739.010517335795</v>
      </c>
      <c r="X1156" s="22">
        <f>T1156*L1156</f>
        <v>72916.670513020435</v>
      </c>
      <c r="Y1156" s="22">
        <f>X1156-W1156</f>
        <v>9177.6599956846403</v>
      </c>
      <c r="Z1156" s="8">
        <f>Y1156/W1156</f>
        <v>0.14398811530324104</v>
      </c>
      <c r="AA1156" s="2">
        <v>215</v>
      </c>
      <c r="AB1156" s="2">
        <v>1938</v>
      </c>
      <c r="AC1156" s="2">
        <f>2016-AB1156</f>
        <v>78</v>
      </c>
      <c r="AD1156" s="2" t="s">
        <v>25</v>
      </c>
    </row>
    <row r="1157" spans="1:30" x14ac:dyDescent="0.2">
      <c r="A1157">
        <v>19</v>
      </c>
      <c r="B1157" s="6" t="s">
        <v>611</v>
      </c>
      <c r="C1157" s="6" t="s">
        <v>22</v>
      </c>
      <c r="D1157" s="6" t="s">
        <v>23</v>
      </c>
      <c r="E1157" s="6" t="s">
        <v>2767</v>
      </c>
      <c r="F1157" s="6">
        <v>47</v>
      </c>
      <c r="G1157" s="6">
        <v>52</v>
      </c>
      <c r="H1157" s="7">
        <v>42489</v>
      </c>
      <c r="I1157" s="7">
        <v>42500</v>
      </c>
      <c r="J1157" s="3" t="s">
        <v>2537</v>
      </c>
      <c r="K1157" s="17">
        <f>IF(J1157="Januar",238.19,IF(J1157="Februar",240.59,IF(J1157="Mars",245.99,IF(J1157="April",250.79,IF(J1157="Mai",256.52,IF(J1157="Juni",259.83,IF(J1157="Juli",265.66,IF(J1157="August",272.21,IF(J1157="September",275.91,IF(J1157="Oktober",281.13,IF(J1157="November",284.38,IF(J1157="Desember",287.34,0))))))))))))</f>
        <v>256.52</v>
      </c>
      <c r="L1157" s="20">
        <f>$K$2/K1157</f>
        <v>0.92854358334632781</v>
      </c>
      <c r="M1157" s="6">
        <v>11</v>
      </c>
      <c r="N1157" s="6">
        <v>3350000</v>
      </c>
      <c r="O1157" s="6">
        <v>3610000</v>
      </c>
      <c r="P1157" s="6">
        <f>O1157-N1157</f>
        <v>260000</v>
      </c>
      <c r="Q1157" s="8">
        <f>P1157/N1157</f>
        <v>7.7611940298507459E-2</v>
      </c>
      <c r="R1157" s="6"/>
      <c r="S1157" s="9">
        <f>(N1157+R1157)/F1157</f>
        <v>71276.595744680846</v>
      </c>
      <c r="T1157" s="6">
        <v>76809</v>
      </c>
      <c r="U1157" s="5">
        <f>T1157-S1157</f>
        <v>5532.4042553191539</v>
      </c>
      <c r="V1157" s="4">
        <f>U1157/S1157</f>
        <v>7.7618805970149335E-2</v>
      </c>
      <c r="W1157" s="22">
        <f>S1157*L1157</f>
        <v>66183.425621493574</v>
      </c>
      <c r="X1157" s="22">
        <f>T1157*L1157</f>
        <v>71320.504093248092</v>
      </c>
      <c r="Y1157" s="22">
        <f>X1157-W1157</f>
        <v>5137.0784717545175</v>
      </c>
      <c r="Z1157" s="8">
        <f>Y1157/W1157</f>
        <v>7.7618805970149293E-2</v>
      </c>
      <c r="AA1157" s="6">
        <v>717</v>
      </c>
      <c r="AB1157" s="6">
        <v>1966</v>
      </c>
      <c r="AC1157" s="6">
        <f>2016-AB1157</f>
        <v>50</v>
      </c>
      <c r="AD1157" s="6" t="s">
        <v>37</v>
      </c>
    </row>
    <row r="1158" spans="1:30" x14ac:dyDescent="0.2">
      <c r="A1158">
        <v>19</v>
      </c>
      <c r="B1158" s="2" t="s">
        <v>266</v>
      </c>
      <c r="C1158" s="2" t="s">
        <v>22</v>
      </c>
      <c r="D1158" s="2" t="s">
        <v>23</v>
      </c>
      <c r="E1158" s="6" t="s">
        <v>2767</v>
      </c>
      <c r="F1158" s="2">
        <v>48</v>
      </c>
      <c r="G1158" s="2">
        <v>53</v>
      </c>
      <c r="H1158" s="3">
        <v>42489</v>
      </c>
      <c r="I1158" s="3">
        <v>42500</v>
      </c>
      <c r="J1158" s="7" t="s">
        <v>2537</v>
      </c>
      <c r="K1158" s="17">
        <f>IF(J1158="Januar",238.19,IF(J1158="Februar",240.59,IF(J1158="Mars",245.99,IF(J1158="April",250.79,IF(J1158="Mai",256.52,IF(J1158="Juni",259.83,IF(J1158="Juli",265.66,IF(J1158="August",272.21,IF(J1158="September",275.91,IF(J1158="Oktober",281.13,IF(J1158="November",284.38,IF(J1158="Desember",287.34,0))))))))))))</f>
        <v>256.52</v>
      </c>
      <c r="L1158" s="20">
        <f>$K$2/K1158</f>
        <v>0.92854358334632781</v>
      </c>
      <c r="M1158" s="2">
        <v>11</v>
      </c>
      <c r="N1158" s="2">
        <v>2350000</v>
      </c>
      <c r="O1158" s="2">
        <v>2900000</v>
      </c>
      <c r="P1158" s="2">
        <f>O1158-N1158</f>
        <v>550000</v>
      </c>
      <c r="Q1158" s="4">
        <f>P1158/N1158</f>
        <v>0.23404255319148937</v>
      </c>
      <c r="R1158" s="2">
        <v>104396</v>
      </c>
      <c r="S1158" s="9">
        <f>(N1158+R1158)/F1158</f>
        <v>51133.25</v>
      </c>
      <c r="T1158" s="2">
        <v>62592</v>
      </c>
      <c r="U1158" s="5">
        <f>T1158-S1158</f>
        <v>11458.75</v>
      </c>
      <c r="V1158" s="4">
        <f>U1158/S1158</f>
        <v>0.22409586717057883</v>
      </c>
      <c r="W1158" s="22">
        <f>S1158*L1158</f>
        <v>47479.451183143618</v>
      </c>
      <c r="X1158" s="22">
        <f>T1158*L1158</f>
        <v>58119.399968813348</v>
      </c>
      <c r="Y1158" s="22">
        <f>X1158-W1158</f>
        <v>10639.948785669731</v>
      </c>
      <c r="Z1158" s="8">
        <f>Y1158/W1158</f>
        <v>0.22409586717057875</v>
      </c>
      <c r="AA1158" s="11">
        <v>1648</v>
      </c>
      <c r="AB1158" s="2">
        <v>1938</v>
      </c>
      <c r="AC1158" s="2">
        <f>2016-AB1158</f>
        <v>78</v>
      </c>
      <c r="AD1158" s="2" t="s">
        <v>209</v>
      </c>
    </row>
    <row r="1159" spans="1:30" x14ac:dyDescent="0.2">
      <c r="A1159">
        <v>19</v>
      </c>
      <c r="B1159" s="6" t="s">
        <v>829</v>
      </c>
      <c r="C1159" s="6" t="s">
        <v>22</v>
      </c>
      <c r="D1159" s="6" t="s">
        <v>23</v>
      </c>
      <c r="E1159" s="6" t="s">
        <v>2767</v>
      </c>
      <c r="F1159" s="6">
        <v>52</v>
      </c>
      <c r="G1159" s="6">
        <v>60</v>
      </c>
      <c r="H1159" s="7">
        <v>42489</v>
      </c>
      <c r="I1159" s="7">
        <v>42500</v>
      </c>
      <c r="J1159" s="7" t="s">
        <v>2537</v>
      </c>
      <c r="K1159" s="17">
        <f>IF(J1159="Januar",238.19,IF(J1159="Februar",240.59,IF(J1159="Mars",245.99,IF(J1159="April",250.79,IF(J1159="Mai",256.52,IF(J1159="Juni",259.83,IF(J1159="Juli",265.66,IF(J1159="August",272.21,IF(J1159="September",275.91,IF(J1159="Oktober",281.13,IF(J1159="November",284.38,IF(J1159="Desember",287.34,0))))))))))))</f>
        <v>256.52</v>
      </c>
      <c r="L1159" s="20">
        <f>$K$2/K1159</f>
        <v>0.92854358334632781</v>
      </c>
      <c r="M1159" s="6">
        <v>11</v>
      </c>
      <c r="N1159" s="6">
        <v>2900000</v>
      </c>
      <c r="O1159" s="6">
        <v>3450000</v>
      </c>
      <c r="P1159" s="6">
        <f>O1159-N1159</f>
        <v>550000</v>
      </c>
      <c r="Q1159" s="8">
        <f>P1159/N1159</f>
        <v>0.18965517241379309</v>
      </c>
      <c r="R1159" s="6"/>
      <c r="S1159" s="9">
        <f>(N1159+R1159)/F1159</f>
        <v>55769.230769230766</v>
      </c>
      <c r="T1159" s="6">
        <v>66346</v>
      </c>
      <c r="U1159" s="5">
        <f>T1159-S1159</f>
        <v>10576.769230769234</v>
      </c>
      <c r="V1159" s="4">
        <f>U1159/S1159</f>
        <v>0.18965241379310352</v>
      </c>
      <c r="W1159" s="22">
        <f>S1159*L1159</f>
        <v>51784.161378929814</v>
      </c>
      <c r="X1159" s="22">
        <f>T1159*L1159</f>
        <v>61605.152580695467</v>
      </c>
      <c r="Y1159" s="22">
        <f>X1159-W1159</f>
        <v>9820.9912017656534</v>
      </c>
      <c r="Z1159" s="8">
        <f>Y1159/W1159</f>
        <v>0.18965241379310363</v>
      </c>
      <c r="AA1159" s="10">
        <v>1428</v>
      </c>
      <c r="AB1159" s="6">
        <v>1984</v>
      </c>
      <c r="AC1159" s="6">
        <f>2016-AB1159</f>
        <v>32</v>
      </c>
      <c r="AD1159" s="6" t="s">
        <v>67</v>
      </c>
    </row>
    <row r="1160" spans="1:30" x14ac:dyDescent="0.2">
      <c r="A1160">
        <v>19</v>
      </c>
      <c r="B1160" s="6" t="s">
        <v>830</v>
      </c>
      <c r="C1160" s="6" t="s">
        <v>22</v>
      </c>
      <c r="D1160" s="6" t="s">
        <v>23</v>
      </c>
      <c r="E1160" s="6" t="s">
        <v>2767</v>
      </c>
      <c r="F1160" s="6">
        <v>52</v>
      </c>
      <c r="G1160" s="6">
        <v>58</v>
      </c>
      <c r="H1160" s="7">
        <v>42489</v>
      </c>
      <c r="I1160" s="7">
        <v>42500</v>
      </c>
      <c r="J1160" s="3" t="s">
        <v>2537</v>
      </c>
      <c r="K1160" s="17">
        <f>IF(J1160="Januar",238.19,IF(J1160="Februar",240.59,IF(J1160="Mars",245.99,IF(J1160="April",250.79,IF(J1160="Mai",256.52,IF(J1160="Juni",259.83,IF(J1160="Juli",265.66,IF(J1160="August",272.21,IF(J1160="September",275.91,IF(J1160="Oktober",281.13,IF(J1160="November",284.38,IF(J1160="Desember",287.34,0))))))))))))</f>
        <v>256.52</v>
      </c>
      <c r="L1160" s="20">
        <f>$K$2/K1160</f>
        <v>0.92854358334632781</v>
      </c>
      <c r="M1160" s="6">
        <v>11</v>
      </c>
      <c r="N1160" s="6">
        <v>2400000</v>
      </c>
      <c r="O1160" s="6">
        <v>2750000</v>
      </c>
      <c r="P1160" s="6">
        <f>O1160-N1160</f>
        <v>350000</v>
      </c>
      <c r="Q1160" s="8">
        <f>P1160/N1160</f>
        <v>0.14583333333333334</v>
      </c>
      <c r="R1160" s="6">
        <v>14414</v>
      </c>
      <c r="S1160" s="9">
        <f>(N1160+R1160)/F1160</f>
        <v>46431.038461538461</v>
      </c>
      <c r="T1160" s="6">
        <v>53162</v>
      </c>
      <c r="U1160" s="5">
        <f>T1160-S1160</f>
        <v>6730.961538461539</v>
      </c>
      <c r="V1160" s="4">
        <f>U1160/S1160</f>
        <v>0.14496685324057931</v>
      </c>
      <c r="W1160" s="22">
        <f>S1160*L1160</f>
        <v>43113.242831568088</v>
      </c>
      <c r="X1160" s="22">
        <f>T1160*L1160</f>
        <v>49363.233977857482</v>
      </c>
      <c r="Y1160" s="22">
        <f>X1160-W1160</f>
        <v>6249.9911462893942</v>
      </c>
      <c r="Z1160" s="8">
        <f>Y1160/W1160</f>
        <v>0.14496685324057942</v>
      </c>
      <c r="AA1160" s="10">
        <v>22824</v>
      </c>
      <c r="AB1160" s="6">
        <v>1964</v>
      </c>
      <c r="AC1160" s="6">
        <f>2016-AB1160</f>
        <v>52</v>
      </c>
      <c r="AD1160" s="6" t="s">
        <v>37</v>
      </c>
    </row>
    <row r="1161" spans="1:30" x14ac:dyDescent="0.2">
      <c r="A1161">
        <v>19</v>
      </c>
      <c r="B1161" s="6" t="s">
        <v>1189</v>
      </c>
      <c r="C1161" s="6" t="s">
        <v>22</v>
      </c>
      <c r="D1161" s="6" t="s">
        <v>23</v>
      </c>
      <c r="E1161" s="6" t="s">
        <v>2767</v>
      </c>
      <c r="F1161" s="6">
        <v>61</v>
      </c>
      <c r="G1161" s="6">
        <v>70</v>
      </c>
      <c r="H1161" s="7">
        <v>42489</v>
      </c>
      <c r="I1161" s="7">
        <v>42500</v>
      </c>
      <c r="J1161" s="7" t="s">
        <v>2537</v>
      </c>
      <c r="K1161" s="17">
        <f>IF(J1161="Januar",238.19,IF(J1161="Februar",240.59,IF(J1161="Mars",245.99,IF(J1161="April",250.79,IF(J1161="Mai",256.52,IF(J1161="Juni",259.83,IF(J1161="Juli",265.66,IF(J1161="August",272.21,IF(J1161="September",275.91,IF(J1161="Oktober",281.13,IF(J1161="November",284.38,IF(J1161="Desember",287.34,0))))))))))))</f>
        <v>256.52</v>
      </c>
      <c r="L1161" s="20">
        <f>$K$2/K1161</f>
        <v>0.92854358334632781</v>
      </c>
      <c r="M1161" s="6">
        <v>11</v>
      </c>
      <c r="N1161" s="6">
        <v>3590000</v>
      </c>
      <c r="O1161" s="6">
        <v>4350000</v>
      </c>
      <c r="P1161" s="6">
        <f>O1161-N1161</f>
        <v>760000</v>
      </c>
      <c r="Q1161" s="8">
        <f>P1161/N1161</f>
        <v>0.2116991643454039</v>
      </c>
      <c r="R1161" s="6"/>
      <c r="S1161" s="9">
        <f>(N1161+R1161)/F1161</f>
        <v>58852.459016393441</v>
      </c>
      <c r="T1161" s="6">
        <v>71311</v>
      </c>
      <c r="U1161" s="5">
        <f>T1161-S1161</f>
        <v>12458.540983606559</v>
      </c>
      <c r="V1161" s="4">
        <f>U1161/S1161</f>
        <v>0.21169108635097497</v>
      </c>
      <c r="W1161" s="22">
        <f>S1161*L1161</f>
        <v>54647.073183824861</v>
      </c>
      <c r="X1161" s="22">
        <f>T1161*L1161</f>
        <v>66215.371472009982</v>
      </c>
      <c r="Y1161" s="22">
        <f>X1161-W1161</f>
        <v>11568.29828818512</v>
      </c>
      <c r="Z1161" s="8">
        <f>Y1161/W1161</f>
        <v>0.21169108635097503</v>
      </c>
      <c r="AA1161" s="6">
        <v>912</v>
      </c>
      <c r="AB1161" s="6">
        <v>2001</v>
      </c>
      <c r="AC1161" s="6">
        <f>2016-AB1161</f>
        <v>15</v>
      </c>
      <c r="AD1161" s="6" t="s">
        <v>460</v>
      </c>
    </row>
    <row r="1162" spans="1:30" x14ac:dyDescent="0.2">
      <c r="A1162">
        <v>19</v>
      </c>
      <c r="B1162" s="2" t="s">
        <v>1104</v>
      </c>
      <c r="C1162" s="2" t="s">
        <v>22</v>
      </c>
      <c r="D1162" s="2" t="s">
        <v>23</v>
      </c>
      <c r="E1162" s="6" t="s">
        <v>2767</v>
      </c>
      <c r="F1162" s="2">
        <v>61</v>
      </c>
      <c r="G1162" s="2">
        <v>69</v>
      </c>
      <c r="H1162" s="3">
        <v>42489</v>
      </c>
      <c r="I1162" s="3">
        <v>42500</v>
      </c>
      <c r="J1162" s="7" t="s">
        <v>2537</v>
      </c>
      <c r="K1162" s="17">
        <f>IF(J1162="Januar",238.19,IF(J1162="Februar",240.59,IF(J1162="Mars",245.99,IF(J1162="April",250.79,IF(J1162="Mai",256.52,IF(J1162="Juni",259.83,IF(J1162="Juli",265.66,IF(J1162="August",272.21,IF(J1162="September",275.91,IF(J1162="Oktober",281.13,IF(J1162="November",284.38,IF(J1162="Desember",287.34,0))))))))))))</f>
        <v>256.52</v>
      </c>
      <c r="L1162" s="20">
        <f>$K$2/K1162</f>
        <v>0.92854358334632781</v>
      </c>
      <c r="M1162" s="2">
        <v>11</v>
      </c>
      <c r="N1162" s="2">
        <v>3800000</v>
      </c>
      <c r="O1162" s="2">
        <v>3800000</v>
      </c>
      <c r="P1162" s="2">
        <f>O1162-N1162</f>
        <v>0</v>
      </c>
      <c r="Q1162" s="4">
        <f>P1162/N1162</f>
        <v>0</v>
      </c>
      <c r="R1162" s="2"/>
      <c r="S1162" s="9">
        <f>(N1162+R1162)/F1162</f>
        <v>62295.081967213118</v>
      </c>
      <c r="T1162" s="2">
        <v>62295</v>
      </c>
      <c r="U1162" s="5">
        <f>T1162-S1162</f>
        <v>-8.1967213118332438E-2</v>
      </c>
      <c r="V1162" s="4">
        <f>U1162/S1162</f>
        <v>-1.3157894737416523E-6</v>
      </c>
      <c r="W1162" s="22">
        <f>S1162*L1162</f>
        <v>57843.698634689274</v>
      </c>
      <c r="X1162" s="22">
        <f>T1162*L1162</f>
        <v>57843.622524559491</v>
      </c>
      <c r="Y1162" s="22">
        <f>X1162-W1162</f>
        <v>-7.6110129783046432E-2</v>
      </c>
      <c r="Z1162" s="8">
        <f>Y1162/W1162</f>
        <v>-1.3157894736939012E-6</v>
      </c>
      <c r="AA1162" s="11">
        <v>28159</v>
      </c>
      <c r="AB1162" s="2">
        <v>1985</v>
      </c>
      <c r="AC1162" s="2">
        <f>2016-AB1162</f>
        <v>31</v>
      </c>
      <c r="AD1162" s="2" t="s">
        <v>46</v>
      </c>
    </row>
    <row r="1163" spans="1:30" x14ac:dyDescent="0.2">
      <c r="A1163">
        <v>19</v>
      </c>
      <c r="B1163" s="2" t="s">
        <v>1455</v>
      </c>
      <c r="C1163" s="2" t="s">
        <v>22</v>
      </c>
      <c r="D1163" s="2" t="s">
        <v>23</v>
      </c>
      <c r="E1163" s="6" t="s">
        <v>2767</v>
      </c>
      <c r="F1163" s="2">
        <v>68</v>
      </c>
      <c r="G1163" s="2">
        <v>78</v>
      </c>
      <c r="H1163" s="3">
        <v>42489</v>
      </c>
      <c r="I1163" s="3">
        <v>42500</v>
      </c>
      <c r="J1163" s="7" t="s">
        <v>2537</v>
      </c>
      <c r="K1163" s="17">
        <f>IF(J1163="Januar",238.19,IF(J1163="Februar",240.59,IF(J1163="Mars",245.99,IF(J1163="April",250.79,IF(J1163="Mai",256.52,IF(J1163="Juni",259.83,IF(J1163="Juli",265.66,IF(J1163="August",272.21,IF(J1163="September",275.91,IF(J1163="Oktober",281.13,IF(J1163="November",284.38,IF(J1163="Desember",287.34,0))))))))))))</f>
        <v>256.52</v>
      </c>
      <c r="L1163" s="20">
        <f>$K$2/K1163</f>
        <v>0.92854358334632781</v>
      </c>
      <c r="M1163" s="2">
        <v>11</v>
      </c>
      <c r="N1163" s="2">
        <v>3990000</v>
      </c>
      <c r="O1163" s="2">
        <v>4350000</v>
      </c>
      <c r="P1163" s="2">
        <f>O1163-N1163</f>
        <v>360000</v>
      </c>
      <c r="Q1163" s="4">
        <f>P1163/N1163</f>
        <v>9.0225563909774431E-2</v>
      </c>
      <c r="R1163" s="2"/>
      <c r="S1163" s="9">
        <f>(N1163+R1163)/F1163</f>
        <v>58676.470588235294</v>
      </c>
      <c r="T1163" s="2">
        <v>63971</v>
      </c>
      <c r="U1163" s="5">
        <f>T1163-S1163</f>
        <v>5294.5294117647063</v>
      </c>
      <c r="V1163" s="4">
        <f>U1163/S1163</f>
        <v>9.0232581453634095E-2</v>
      </c>
      <c r="W1163" s="22">
        <f>S1163*L1163</f>
        <v>54483.660258115407</v>
      </c>
      <c r="X1163" s="22">
        <f>T1163*L1163</f>
        <v>59399.861570247936</v>
      </c>
      <c r="Y1163" s="22">
        <f>X1163-W1163</f>
        <v>4916.201312132529</v>
      </c>
      <c r="Z1163" s="8">
        <f>Y1163/W1163</f>
        <v>9.0232581453634164E-2</v>
      </c>
      <c r="AA1163" s="11">
        <v>9083</v>
      </c>
      <c r="AB1163" s="2">
        <v>2008</v>
      </c>
      <c r="AC1163" s="2">
        <f>2016-AB1163</f>
        <v>8</v>
      </c>
      <c r="AD1163" s="2" t="s">
        <v>37</v>
      </c>
    </row>
    <row r="1164" spans="1:30" x14ac:dyDescent="0.2">
      <c r="A1164">
        <v>19</v>
      </c>
      <c r="B1164" s="6" t="s">
        <v>1516</v>
      </c>
      <c r="C1164" s="6" t="s">
        <v>22</v>
      </c>
      <c r="D1164" s="6" t="s">
        <v>23</v>
      </c>
      <c r="E1164" s="6" t="s">
        <v>2767</v>
      </c>
      <c r="F1164" s="6">
        <v>70</v>
      </c>
      <c r="G1164" s="6">
        <v>77</v>
      </c>
      <c r="H1164" s="7">
        <v>42489</v>
      </c>
      <c r="I1164" s="7">
        <v>42500</v>
      </c>
      <c r="J1164" s="3" t="s">
        <v>2537</v>
      </c>
      <c r="K1164" s="17">
        <f>IF(J1164="Januar",238.19,IF(J1164="Februar",240.59,IF(J1164="Mars",245.99,IF(J1164="April",250.79,IF(J1164="Mai",256.52,IF(J1164="Juni",259.83,IF(J1164="Juli",265.66,IF(J1164="August",272.21,IF(J1164="September",275.91,IF(J1164="Oktober",281.13,IF(J1164="November",284.38,IF(J1164="Desember",287.34,0))))))))))))</f>
        <v>256.52</v>
      </c>
      <c r="L1164" s="20">
        <f>$K$2/K1164</f>
        <v>0.92854358334632781</v>
      </c>
      <c r="M1164" s="6">
        <v>11</v>
      </c>
      <c r="N1164" s="6">
        <v>2600000</v>
      </c>
      <c r="O1164" s="6">
        <v>2720000</v>
      </c>
      <c r="P1164" s="6">
        <f>O1164-N1164</f>
        <v>120000</v>
      </c>
      <c r="Q1164" s="8">
        <f>P1164/N1164</f>
        <v>4.6153846153846156E-2</v>
      </c>
      <c r="R1164" s="6">
        <v>24494</v>
      </c>
      <c r="S1164" s="9">
        <f>(N1164+R1164)/F1164</f>
        <v>37492.771428571432</v>
      </c>
      <c r="T1164" s="6">
        <v>39207</v>
      </c>
      <c r="U1164" s="5">
        <f>T1164-S1164</f>
        <v>1714.2285714285681</v>
      </c>
      <c r="V1164" s="4">
        <f>U1164/S1164</f>
        <v>4.5721575282702022E-2</v>
      </c>
      <c r="W1164" s="22">
        <f>S1164*L1164</f>
        <v>34813.672331870534</v>
      </c>
      <c r="X1164" s="22">
        <f>T1164*L1164</f>
        <v>36405.408272259476</v>
      </c>
      <c r="Y1164" s="22">
        <f>X1164-W1164</f>
        <v>1591.7359403889423</v>
      </c>
      <c r="Z1164" s="8">
        <f>Y1164/W1164</f>
        <v>4.5721575282702112E-2</v>
      </c>
      <c r="AA1164" s="10">
        <v>32628</v>
      </c>
      <c r="AB1164" s="6">
        <v>1989</v>
      </c>
      <c r="AC1164" s="6">
        <f>2016-AB1164</f>
        <v>27</v>
      </c>
      <c r="AD1164" s="6" t="s">
        <v>181</v>
      </c>
    </row>
    <row r="1165" spans="1:30" x14ac:dyDescent="0.2">
      <c r="A1165">
        <v>19</v>
      </c>
      <c r="B1165" s="6" t="s">
        <v>1711</v>
      </c>
      <c r="C1165" s="6" t="s">
        <v>22</v>
      </c>
      <c r="D1165" s="6" t="s">
        <v>23</v>
      </c>
      <c r="E1165" s="6" t="s">
        <v>2767</v>
      </c>
      <c r="F1165" s="6">
        <v>76</v>
      </c>
      <c r="G1165" s="6">
        <v>84</v>
      </c>
      <c r="H1165" s="7">
        <v>42489</v>
      </c>
      <c r="I1165" s="7">
        <v>42500</v>
      </c>
      <c r="J1165" s="3" t="s">
        <v>2537</v>
      </c>
      <c r="K1165" s="17">
        <f>IF(J1165="Januar",238.19,IF(J1165="Februar",240.59,IF(J1165="Mars",245.99,IF(J1165="April",250.79,IF(J1165="Mai",256.52,IF(J1165="Juni",259.83,IF(J1165="Juli",265.66,IF(J1165="August",272.21,IF(J1165="September",275.91,IF(J1165="Oktober",281.13,IF(J1165="November",284.38,IF(J1165="Desember",287.34,0))))))))))))</f>
        <v>256.52</v>
      </c>
      <c r="L1165" s="20">
        <f>$K$2/K1165</f>
        <v>0.92854358334632781</v>
      </c>
      <c r="M1165" s="6">
        <v>11</v>
      </c>
      <c r="N1165" s="6">
        <v>4250000</v>
      </c>
      <c r="O1165" s="6">
        <v>4600000</v>
      </c>
      <c r="P1165" s="6">
        <f>O1165-N1165</f>
        <v>350000</v>
      </c>
      <c r="Q1165" s="8">
        <f>P1165/N1165</f>
        <v>8.2352941176470587E-2</v>
      </c>
      <c r="R1165" s="6">
        <v>259188</v>
      </c>
      <c r="S1165" s="9">
        <f>(N1165+R1165)/F1165</f>
        <v>59331.42105263158</v>
      </c>
      <c r="T1165" s="6">
        <v>63937</v>
      </c>
      <c r="U1165" s="5">
        <f>T1165-S1165</f>
        <v>4605.5789473684199</v>
      </c>
      <c r="V1165" s="4">
        <f>U1165/S1165</f>
        <v>7.7624618889254537E-2</v>
      </c>
      <c r="W1165" s="22">
        <f>S1165*L1165</f>
        <v>55091.810309240282</v>
      </c>
      <c r="X1165" s="22">
        <f>T1165*L1165</f>
        <v>59368.29108841416</v>
      </c>
      <c r="Y1165" s="22">
        <f>X1165-W1165</f>
        <v>4276.4807791738785</v>
      </c>
      <c r="Z1165" s="8">
        <f>Y1165/W1165</f>
        <v>7.7624618889254496E-2</v>
      </c>
      <c r="AA1165" s="10">
        <v>6377</v>
      </c>
      <c r="AB1165" s="6">
        <v>1956</v>
      </c>
      <c r="AC1165" s="6">
        <f>2016-AB1165</f>
        <v>60</v>
      </c>
      <c r="AD1165" s="6" t="s">
        <v>371</v>
      </c>
    </row>
    <row r="1166" spans="1:30" x14ac:dyDescent="0.2">
      <c r="A1166">
        <v>19</v>
      </c>
      <c r="B1166" s="2" t="s">
        <v>1747</v>
      </c>
      <c r="C1166" s="2" t="s">
        <v>22</v>
      </c>
      <c r="D1166" s="2" t="s">
        <v>23</v>
      </c>
      <c r="E1166" s="6" t="s">
        <v>2767</v>
      </c>
      <c r="F1166" s="2">
        <v>77</v>
      </c>
      <c r="G1166" s="2">
        <v>81</v>
      </c>
      <c r="H1166" s="3">
        <v>42489</v>
      </c>
      <c r="I1166" s="3">
        <v>42500</v>
      </c>
      <c r="J1166" s="7" t="s">
        <v>2537</v>
      </c>
      <c r="K1166" s="17">
        <f>IF(J1166="Januar",238.19,IF(J1166="Februar",240.59,IF(J1166="Mars",245.99,IF(J1166="April",250.79,IF(J1166="Mai",256.52,IF(J1166="Juni",259.83,IF(J1166="Juli",265.66,IF(J1166="August",272.21,IF(J1166="September",275.91,IF(J1166="Oktober",281.13,IF(J1166="November",284.38,IF(J1166="Desember",287.34,0))))))))))))</f>
        <v>256.52</v>
      </c>
      <c r="L1166" s="20">
        <f>$K$2/K1166</f>
        <v>0.92854358334632781</v>
      </c>
      <c r="M1166" s="2">
        <v>11</v>
      </c>
      <c r="N1166" s="2">
        <v>4200000</v>
      </c>
      <c r="O1166" s="2">
        <v>5050000</v>
      </c>
      <c r="P1166" s="2">
        <f>O1166-N1166</f>
        <v>850000</v>
      </c>
      <c r="Q1166" s="4">
        <f>P1166/N1166</f>
        <v>0.20238095238095238</v>
      </c>
      <c r="R1166" s="2"/>
      <c r="S1166" s="9">
        <f>(N1166+R1166)/F1166</f>
        <v>54545.454545454544</v>
      </c>
      <c r="T1166" s="2">
        <v>65584</v>
      </c>
      <c r="U1166" s="5">
        <f>T1166-S1166</f>
        <v>11038.545454545456</v>
      </c>
      <c r="V1166" s="4">
        <f>U1166/S1166</f>
        <v>0.20237333333333335</v>
      </c>
      <c r="W1166" s="22">
        <f>S1166*L1166</f>
        <v>50647.831818890605</v>
      </c>
      <c r="X1166" s="22">
        <f>T1166*L1166</f>
        <v>60897.602370185559</v>
      </c>
      <c r="Y1166" s="22">
        <f>X1166-W1166</f>
        <v>10249.770551294954</v>
      </c>
      <c r="Z1166" s="8">
        <f>Y1166/W1166</f>
        <v>0.20237333333333332</v>
      </c>
      <c r="AA1166" s="2">
        <v>232</v>
      </c>
      <c r="AB1166" s="2">
        <v>1892</v>
      </c>
      <c r="AC1166" s="2">
        <f>2016-AB1166</f>
        <v>124</v>
      </c>
      <c r="AD1166" s="2" t="s">
        <v>37</v>
      </c>
    </row>
    <row r="1167" spans="1:30" x14ac:dyDescent="0.2">
      <c r="A1167">
        <v>19</v>
      </c>
      <c r="B1167" s="6" t="s">
        <v>1784</v>
      </c>
      <c r="C1167" s="6" t="s">
        <v>22</v>
      </c>
      <c r="D1167" s="6" t="s">
        <v>23</v>
      </c>
      <c r="E1167" s="6" t="s">
        <v>2767</v>
      </c>
      <c r="F1167" s="6">
        <v>78</v>
      </c>
      <c r="G1167" s="6">
        <v>88</v>
      </c>
      <c r="H1167" s="7">
        <v>42489</v>
      </c>
      <c r="I1167" s="7">
        <v>42500</v>
      </c>
      <c r="J1167" s="7" t="s">
        <v>2537</v>
      </c>
      <c r="K1167" s="17">
        <f>IF(J1167="Januar",238.19,IF(J1167="Februar",240.59,IF(J1167="Mars",245.99,IF(J1167="April",250.79,IF(J1167="Mai",256.52,IF(J1167="Juni",259.83,IF(J1167="Juli",265.66,IF(J1167="August",272.21,IF(J1167="September",275.91,IF(J1167="Oktober",281.13,IF(J1167="November",284.38,IF(J1167="Desember",287.34,0))))))))))))</f>
        <v>256.52</v>
      </c>
      <c r="L1167" s="20">
        <f>$K$2/K1167</f>
        <v>0.92854358334632781</v>
      </c>
      <c r="M1167" s="6">
        <v>11</v>
      </c>
      <c r="N1167" s="6">
        <v>4950000</v>
      </c>
      <c r="O1167" s="6">
        <v>5650000</v>
      </c>
      <c r="P1167" s="6">
        <f>O1167-N1167</f>
        <v>700000</v>
      </c>
      <c r="Q1167" s="8">
        <f>P1167/N1167</f>
        <v>0.14141414141414141</v>
      </c>
      <c r="R1167" s="6">
        <v>24782</v>
      </c>
      <c r="S1167" s="9">
        <f>(N1167+R1167)/F1167</f>
        <v>63779.256410256414</v>
      </c>
      <c r="T1167" s="6">
        <v>72754</v>
      </c>
      <c r="U1167" s="5">
        <f>T1167-S1167</f>
        <v>8974.7435897435862</v>
      </c>
      <c r="V1167" s="4">
        <f>U1167/S1167</f>
        <v>0.14071571377399045</v>
      </c>
      <c r="W1167" s="22">
        <f>S1167*L1167</f>
        <v>59221.819290343738</v>
      </c>
      <c r="X1167" s="22">
        <f>T1167*L1167</f>
        <v>67555.259862778737</v>
      </c>
      <c r="Y1167" s="22">
        <f>X1167-W1167</f>
        <v>8333.4405724349999</v>
      </c>
      <c r="Z1167" s="8">
        <f>Y1167/W1167</f>
        <v>0.14071571377399053</v>
      </c>
      <c r="AA1167" s="10">
        <v>1005</v>
      </c>
      <c r="AB1167" s="6">
        <v>1892</v>
      </c>
      <c r="AC1167" s="6">
        <f>2016-AB1167</f>
        <v>124</v>
      </c>
      <c r="AD1167" s="6" t="s">
        <v>103</v>
      </c>
    </row>
    <row r="1168" spans="1:30" x14ac:dyDescent="0.2">
      <c r="A1168">
        <v>19</v>
      </c>
      <c r="B1168" s="2" t="s">
        <v>931</v>
      </c>
      <c r="C1168" s="2" t="s">
        <v>22</v>
      </c>
      <c r="D1168" s="2" t="s">
        <v>23</v>
      </c>
      <c r="E1168" s="6" t="s">
        <v>2767</v>
      </c>
      <c r="F1168" s="2">
        <v>84</v>
      </c>
      <c r="G1168" s="2">
        <v>93</v>
      </c>
      <c r="H1168" s="3">
        <v>42489</v>
      </c>
      <c r="I1168" s="3">
        <v>42500</v>
      </c>
      <c r="J1168" s="7" t="s">
        <v>2537</v>
      </c>
      <c r="K1168" s="17">
        <f>IF(J1168="Januar",238.19,IF(J1168="Februar",240.59,IF(J1168="Mars",245.99,IF(J1168="April",250.79,IF(J1168="Mai",256.52,IF(J1168="Juni",259.83,IF(J1168="Juli",265.66,IF(J1168="August",272.21,IF(J1168="September",275.91,IF(J1168="Oktober",281.13,IF(J1168="November",284.38,IF(J1168="Desember",287.34,0))))))))))))</f>
        <v>256.52</v>
      </c>
      <c r="L1168" s="20">
        <f>$K$2/K1168</f>
        <v>0.92854358334632781</v>
      </c>
      <c r="M1168" s="2">
        <v>11</v>
      </c>
      <c r="N1168" s="2">
        <v>3350000</v>
      </c>
      <c r="O1168" s="2">
        <v>3550000</v>
      </c>
      <c r="P1168" s="2">
        <f>O1168-N1168</f>
        <v>200000</v>
      </c>
      <c r="Q1168" s="4">
        <f>P1168/N1168</f>
        <v>5.9701492537313432E-2</v>
      </c>
      <c r="R1168" s="2"/>
      <c r="S1168" s="9">
        <f>(N1168+R1168)/F1168</f>
        <v>39880.952380952382</v>
      </c>
      <c r="T1168" s="2">
        <v>42262</v>
      </c>
      <c r="U1168" s="5">
        <f>T1168-S1168</f>
        <v>2381.0476190476184</v>
      </c>
      <c r="V1168" s="4">
        <f>U1168/S1168</f>
        <v>5.9703880597014904E-2</v>
      </c>
      <c r="W1168" s="22">
        <f>S1168*L1168</f>
        <v>37031.202431073791</v>
      </c>
      <c r="X1168" s="22">
        <f>T1168*L1168</f>
        <v>39242.108919382503</v>
      </c>
      <c r="Y1168" s="22">
        <f>X1168-W1168</f>
        <v>2210.9064883087121</v>
      </c>
      <c r="Z1168" s="8">
        <f>Y1168/W1168</f>
        <v>5.9703880597014758E-2</v>
      </c>
      <c r="AA1168" s="11">
        <v>4668</v>
      </c>
      <c r="AB1168" s="2">
        <v>1938</v>
      </c>
      <c r="AC1168" s="2">
        <f>2016-AB1168</f>
        <v>78</v>
      </c>
      <c r="AD1168" s="2" t="s">
        <v>209</v>
      </c>
    </row>
    <row r="1169" spans="1:30" x14ac:dyDescent="0.2">
      <c r="A1169">
        <v>19</v>
      </c>
      <c r="B1169" s="6" t="s">
        <v>1400</v>
      </c>
      <c r="C1169" s="6" t="s">
        <v>22</v>
      </c>
      <c r="D1169" s="6" t="s">
        <v>23</v>
      </c>
      <c r="E1169" s="6" t="s">
        <v>2767</v>
      </c>
      <c r="F1169" s="6">
        <v>116</v>
      </c>
      <c r="G1169" s="6">
        <v>130</v>
      </c>
      <c r="H1169" s="7">
        <v>42489</v>
      </c>
      <c r="I1169" s="7">
        <v>42500</v>
      </c>
      <c r="J1169" s="7" t="s">
        <v>2537</v>
      </c>
      <c r="K1169" s="17">
        <f>IF(J1169="Januar",238.19,IF(J1169="Februar",240.59,IF(J1169="Mars",245.99,IF(J1169="April",250.79,IF(J1169="Mai",256.52,IF(J1169="Juni",259.83,IF(J1169="Juli",265.66,IF(J1169="August",272.21,IF(J1169="September",275.91,IF(J1169="Oktober",281.13,IF(J1169="November",284.38,IF(J1169="Desember",287.34,0))))))))))))</f>
        <v>256.52</v>
      </c>
      <c r="L1169" s="20">
        <f>$K$2/K1169</f>
        <v>0.92854358334632781</v>
      </c>
      <c r="M1169" s="6">
        <v>11</v>
      </c>
      <c r="N1169" s="6">
        <v>8450000</v>
      </c>
      <c r="O1169" s="6">
        <v>8700000</v>
      </c>
      <c r="P1169" s="6">
        <f>O1169-N1169</f>
        <v>250000</v>
      </c>
      <c r="Q1169" s="8">
        <f>P1169/N1169</f>
        <v>2.9585798816568046E-2</v>
      </c>
      <c r="R1169" s="6"/>
      <c r="S1169" s="9">
        <f>(N1169+R1169)/F1169</f>
        <v>72844.827586206899</v>
      </c>
      <c r="T1169" s="6">
        <v>75000</v>
      </c>
      <c r="U1169" s="5">
        <f>T1169-S1169</f>
        <v>2155.1724137931014</v>
      </c>
      <c r="V1169" s="4">
        <f>U1169/S1169</f>
        <v>2.9585798816568018E-2</v>
      </c>
      <c r="W1169" s="22">
        <f>S1169*L1169</f>
        <v>67639.597235141991</v>
      </c>
      <c r="X1169" s="22">
        <f>T1169*L1169</f>
        <v>69640.768750974588</v>
      </c>
      <c r="Y1169" s="22">
        <f>X1169-W1169</f>
        <v>2001.1715158325969</v>
      </c>
      <c r="Z1169" s="8">
        <f>Y1169/W1169</f>
        <v>2.9585798816567952E-2</v>
      </c>
      <c r="AA1169" s="10">
        <v>5385</v>
      </c>
      <c r="AB1169" s="6">
        <v>2011</v>
      </c>
      <c r="AC1169" s="6">
        <f>2016-AB1169</f>
        <v>5</v>
      </c>
      <c r="AD1169" s="6" t="s">
        <v>83</v>
      </c>
    </row>
    <row r="1170" spans="1:30" x14ac:dyDescent="0.2">
      <c r="A1170">
        <v>19</v>
      </c>
      <c r="B1170" s="2" t="s">
        <v>165</v>
      </c>
      <c r="C1170" s="2" t="s">
        <v>22</v>
      </c>
      <c r="D1170" s="2" t="s">
        <v>23</v>
      </c>
      <c r="E1170" s="6" t="s">
        <v>2767</v>
      </c>
      <c r="F1170" s="2">
        <v>30</v>
      </c>
      <c r="G1170" s="2">
        <v>33</v>
      </c>
      <c r="H1170" s="3">
        <v>42488</v>
      </c>
      <c r="I1170" s="3">
        <v>42500</v>
      </c>
      <c r="J1170" s="3" t="s">
        <v>2537</v>
      </c>
      <c r="K1170" s="17">
        <f>IF(J1170="Januar",238.19,IF(J1170="Februar",240.59,IF(J1170="Mars",245.99,IF(J1170="April",250.79,IF(J1170="Mai",256.52,IF(J1170="Juni",259.83,IF(J1170="Juli",265.66,IF(J1170="August",272.21,IF(J1170="September",275.91,IF(J1170="Oktober",281.13,IF(J1170="November",284.38,IF(J1170="Desember",287.34,0))))))))))))</f>
        <v>256.52</v>
      </c>
      <c r="L1170" s="20">
        <f>$K$2/K1170</f>
        <v>0.92854358334632781</v>
      </c>
      <c r="M1170" s="2">
        <v>12</v>
      </c>
      <c r="N1170" s="2">
        <v>2200000</v>
      </c>
      <c r="O1170" s="2">
        <v>2780000</v>
      </c>
      <c r="P1170" s="2">
        <f>O1170-N1170</f>
        <v>580000</v>
      </c>
      <c r="Q1170" s="4">
        <f>P1170/N1170</f>
        <v>0.26363636363636361</v>
      </c>
      <c r="R1170" s="2">
        <v>64606</v>
      </c>
      <c r="S1170" s="9">
        <f>(N1170+R1170)/F1170</f>
        <v>75486.866666666669</v>
      </c>
      <c r="T1170" s="2">
        <v>94820</v>
      </c>
      <c r="U1170" s="5">
        <f>T1170-S1170</f>
        <v>19333.133333333331</v>
      </c>
      <c r="V1170" s="4">
        <f>U1170/S1170</f>
        <v>0.25611254231420383</v>
      </c>
      <c r="W1170" s="22">
        <f>S1170*L1170</f>
        <v>70092.84567025314</v>
      </c>
      <c r="X1170" s="22">
        <f>T1170*L1170</f>
        <v>88044.502572898797</v>
      </c>
      <c r="Y1170" s="22">
        <f>X1170-W1170</f>
        <v>17951.656902645656</v>
      </c>
      <c r="Z1170" s="8">
        <f>Y1170/W1170</f>
        <v>0.25611254231420372</v>
      </c>
      <c r="AA1170" s="11">
        <v>1214</v>
      </c>
      <c r="AB1170" s="2">
        <v>1930</v>
      </c>
      <c r="AC1170" s="2">
        <f>2016-AB1170</f>
        <v>86</v>
      </c>
      <c r="AD1170" s="2" t="s">
        <v>37</v>
      </c>
    </row>
    <row r="1171" spans="1:30" x14ac:dyDescent="0.2">
      <c r="A1171">
        <v>19</v>
      </c>
      <c r="B1171" s="2" t="s">
        <v>2331</v>
      </c>
      <c r="C1171" s="2" t="s">
        <v>22</v>
      </c>
      <c r="D1171" s="2" t="s">
        <v>23</v>
      </c>
      <c r="E1171" s="6" t="s">
        <v>2767</v>
      </c>
      <c r="F1171" s="2">
        <v>115</v>
      </c>
      <c r="G1171" s="2">
        <v>126</v>
      </c>
      <c r="H1171" s="3">
        <v>42488</v>
      </c>
      <c r="I1171" s="3">
        <v>42500</v>
      </c>
      <c r="J1171" s="3" t="s">
        <v>2537</v>
      </c>
      <c r="K1171" s="17">
        <f>IF(J1171="Januar",238.19,IF(J1171="Februar",240.59,IF(J1171="Mars",245.99,IF(J1171="April",250.79,IF(J1171="Mai",256.52,IF(J1171="Juni",259.83,IF(J1171="Juli",265.66,IF(J1171="August",272.21,IF(J1171="September",275.91,IF(J1171="Oktober",281.13,IF(J1171="November",284.38,IF(J1171="Desember",287.34,0))))))))))))</f>
        <v>256.52</v>
      </c>
      <c r="L1171" s="20">
        <f>$K$2/K1171</f>
        <v>0.92854358334632781</v>
      </c>
      <c r="M1171" s="2">
        <v>12</v>
      </c>
      <c r="N1171" s="2">
        <v>6000000</v>
      </c>
      <c r="O1171" s="2">
        <v>7100000</v>
      </c>
      <c r="P1171" s="2">
        <f>O1171-N1171</f>
        <v>1100000</v>
      </c>
      <c r="Q1171" s="4">
        <f>P1171/N1171</f>
        <v>0.18333333333333332</v>
      </c>
      <c r="R1171" s="2">
        <v>40902</v>
      </c>
      <c r="S1171" s="9">
        <f>(N1171+R1171)/F1171</f>
        <v>52529.582608695651</v>
      </c>
      <c r="T1171" s="2">
        <v>62095</v>
      </c>
      <c r="U1171" s="5">
        <f>T1171-S1171</f>
        <v>9565.4173913043487</v>
      </c>
      <c r="V1171" s="4">
        <f>U1171/S1171</f>
        <v>0.18209581946537126</v>
      </c>
      <c r="W1171" s="22">
        <f>S1171*L1171</f>
        <v>48776.006867165204</v>
      </c>
      <c r="X1171" s="22">
        <f>T1171*L1171</f>
        <v>57657.913807890225</v>
      </c>
      <c r="Y1171" s="22">
        <f>X1171-W1171</f>
        <v>8881.9069407250208</v>
      </c>
      <c r="Z1171" s="8">
        <f>Y1171/W1171</f>
        <v>0.18209581946537121</v>
      </c>
      <c r="AA1171" s="11">
        <v>37086</v>
      </c>
      <c r="AB1171" s="2">
        <v>1974</v>
      </c>
      <c r="AC1171" s="2">
        <f>2016-AB1171</f>
        <v>42</v>
      </c>
      <c r="AD1171" s="2" t="s">
        <v>83</v>
      </c>
    </row>
    <row r="1172" spans="1:30" x14ac:dyDescent="0.2">
      <c r="A1172">
        <v>19</v>
      </c>
      <c r="B1172" s="6" t="s">
        <v>1453</v>
      </c>
      <c r="C1172" s="6" t="s">
        <v>22</v>
      </c>
      <c r="D1172" s="6" t="s">
        <v>23</v>
      </c>
      <c r="E1172" s="6" t="s">
        <v>2767</v>
      </c>
      <c r="F1172" s="6">
        <v>68</v>
      </c>
      <c r="G1172" s="6">
        <v>75</v>
      </c>
      <c r="H1172" s="7">
        <v>42487</v>
      </c>
      <c r="I1172" s="7">
        <v>42500</v>
      </c>
      <c r="J1172" s="7" t="s">
        <v>2537</v>
      </c>
      <c r="K1172" s="17">
        <f>IF(J1172="Januar",238.19,IF(J1172="Februar",240.59,IF(J1172="Mars",245.99,IF(J1172="April",250.79,IF(J1172="Mai",256.52,IF(J1172="Juni",259.83,IF(J1172="Juli",265.66,IF(J1172="August",272.21,IF(J1172="September",275.91,IF(J1172="Oktober",281.13,IF(J1172="November",284.38,IF(J1172="Desember",287.34,0))))))))))))</f>
        <v>256.52</v>
      </c>
      <c r="L1172" s="20">
        <f>$K$2/K1172</f>
        <v>0.92854358334632781</v>
      </c>
      <c r="M1172" s="6">
        <v>13</v>
      </c>
      <c r="N1172" s="6">
        <v>4900000</v>
      </c>
      <c r="O1172" s="6">
        <v>5600000</v>
      </c>
      <c r="P1172" s="6">
        <f>O1172-N1172</f>
        <v>700000</v>
      </c>
      <c r="Q1172" s="8">
        <f>P1172/N1172</f>
        <v>0.14285714285714285</v>
      </c>
      <c r="R1172" s="6">
        <v>11969</v>
      </c>
      <c r="S1172" s="9">
        <f>(N1172+R1172)/F1172</f>
        <v>72234.838235294112</v>
      </c>
      <c r="T1172" s="6">
        <v>82529</v>
      </c>
      <c r="U1172" s="5">
        <f>T1172-S1172</f>
        <v>10294.161764705888</v>
      </c>
      <c r="V1172" s="4">
        <f>U1172/S1172</f>
        <v>0.14250965346076094</v>
      </c>
      <c r="W1172" s="22">
        <f>S1172*L1172</f>
        <v>67073.195537442327</v>
      </c>
      <c r="X1172" s="22">
        <f>T1172*L1172</f>
        <v>76631.773389989088</v>
      </c>
      <c r="Y1172" s="22">
        <f>X1172-W1172</f>
        <v>9558.5778525467613</v>
      </c>
      <c r="Z1172" s="8">
        <f>Y1172/W1172</f>
        <v>0.14250965346076092</v>
      </c>
      <c r="AA1172" s="10">
        <v>1774</v>
      </c>
      <c r="AB1172" s="6">
        <v>1973</v>
      </c>
      <c r="AC1172" s="6">
        <f>2016-AB1172</f>
        <v>43</v>
      </c>
      <c r="AD1172" s="6" t="s">
        <v>103</v>
      </c>
    </row>
    <row r="1173" spans="1:30" x14ac:dyDescent="0.2">
      <c r="A1173">
        <v>19</v>
      </c>
      <c r="B1173" s="6" t="s">
        <v>1822</v>
      </c>
      <c r="C1173" s="6" t="s">
        <v>22</v>
      </c>
      <c r="D1173" s="6" t="s">
        <v>23</v>
      </c>
      <c r="E1173" s="6" t="s">
        <v>2767</v>
      </c>
      <c r="F1173" s="6">
        <v>79</v>
      </c>
      <c r="G1173" s="6">
        <v>91</v>
      </c>
      <c r="H1173" s="7">
        <v>42482</v>
      </c>
      <c r="I1173" s="7">
        <v>42500</v>
      </c>
      <c r="J1173" s="3" t="s">
        <v>2537</v>
      </c>
      <c r="K1173" s="17">
        <f>IF(J1173="Januar",238.19,IF(J1173="Februar",240.59,IF(J1173="Mars",245.99,IF(J1173="April",250.79,IF(J1173="Mai",256.52,IF(J1173="Juni",259.83,IF(J1173="Juli",265.66,IF(J1173="August",272.21,IF(J1173="September",275.91,IF(J1173="Oktober",281.13,IF(J1173="November",284.38,IF(J1173="Desember",287.34,0))))))))))))</f>
        <v>256.52</v>
      </c>
      <c r="L1173" s="20">
        <f>$K$2/K1173</f>
        <v>0.92854358334632781</v>
      </c>
      <c r="M1173" s="6">
        <v>18</v>
      </c>
      <c r="N1173" s="6">
        <v>3000000</v>
      </c>
      <c r="O1173" s="6">
        <v>2800000</v>
      </c>
      <c r="P1173" s="6">
        <f>O1173-N1173</f>
        <v>-200000</v>
      </c>
      <c r="Q1173" s="8">
        <f>P1173/N1173</f>
        <v>-6.6666666666666666E-2</v>
      </c>
      <c r="R1173" s="6">
        <v>7887</v>
      </c>
      <c r="S1173" s="9">
        <f>(N1173+R1173)/F1173</f>
        <v>38074.518987341769</v>
      </c>
      <c r="T1173" s="6">
        <v>35543</v>
      </c>
      <c r="U1173" s="5">
        <f>T1173-S1173</f>
        <v>-2531.5189873417694</v>
      </c>
      <c r="V1173" s="4">
        <f>U1173/S1173</f>
        <v>-6.64885349748843E-2</v>
      </c>
      <c r="W1173" s="22">
        <f>S1173*L1173</f>
        <v>35353.850294694123</v>
      </c>
      <c r="X1173" s="22">
        <f>T1173*L1173</f>
        <v>33003.224582878531</v>
      </c>
      <c r="Y1173" s="22">
        <f>X1173-W1173</f>
        <v>-2350.6257118155918</v>
      </c>
      <c r="Z1173" s="8">
        <f>Y1173/W1173</f>
        <v>-6.6488534974884245E-2</v>
      </c>
      <c r="AA1173" s="10">
        <v>17500</v>
      </c>
      <c r="AB1173" s="6">
        <v>1998</v>
      </c>
      <c r="AC1173" s="6">
        <f>2016-AB1173</f>
        <v>18</v>
      </c>
      <c r="AD1173" s="6" t="s">
        <v>290</v>
      </c>
    </row>
    <row r="1174" spans="1:30" x14ac:dyDescent="0.2">
      <c r="A1174">
        <v>19</v>
      </c>
      <c r="B1174" s="6" t="s">
        <v>2105</v>
      </c>
      <c r="C1174" s="6" t="s">
        <v>22</v>
      </c>
      <c r="D1174" s="6" t="s">
        <v>23</v>
      </c>
      <c r="E1174" s="6" t="s">
        <v>2767</v>
      </c>
      <c r="F1174" s="6">
        <v>94</v>
      </c>
      <c r="G1174" s="6">
        <v>105</v>
      </c>
      <c r="H1174" s="7">
        <v>42482</v>
      </c>
      <c r="I1174" s="7">
        <v>42500</v>
      </c>
      <c r="J1174" s="3" t="s">
        <v>2537</v>
      </c>
      <c r="K1174" s="17">
        <f>IF(J1174="Januar",238.19,IF(J1174="Februar",240.59,IF(J1174="Mars",245.99,IF(J1174="April",250.79,IF(J1174="Mai",256.52,IF(J1174="Juni",259.83,IF(J1174="Juli",265.66,IF(J1174="August",272.21,IF(J1174="September",275.91,IF(J1174="Oktober",281.13,IF(J1174="November",284.38,IF(J1174="Desember",287.34,0))))))))))))</f>
        <v>256.52</v>
      </c>
      <c r="L1174" s="20">
        <f>$K$2/K1174</f>
        <v>0.92854358334632781</v>
      </c>
      <c r="M1174" s="6">
        <v>18</v>
      </c>
      <c r="N1174" s="6">
        <v>5950000</v>
      </c>
      <c r="O1174" s="6">
        <v>5900000</v>
      </c>
      <c r="P1174" s="6">
        <f>O1174-N1174</f>
        <v>-50000</v>
      </c>
      <c r="Q1174" s="8">
        <f>P1174/N1174</f>
        <v>-8.4033613445378148E-3</v>
      </c>
      <c r="R1174" s="6">
        <v>13405</v>
      </c>
      <c r="S1174" s="9">
        <f>(N1174+R1174)/F1174</f>
        <v>63440.478723404252</v>
      </c>
      <c r="T1174" s="6">
        <v>62909</v>
      </c>
      <c r="U1174" s="5">
        <f>T1174-S1174</f>
        <v>-531.47872340425238</v>
      </c>
      <c r="V1174" s="4">
        <f>U1174/S1174</f>
        <v>-8.3775963564439657E-3</v>
      </c>
      <c r="W1174" s="22">
        <f>S1174*L1174</f>
        <v>58907.249443036249</v>
      </c>
      <c r="X1174" s="22">
        <f>T1174*L1174</f>
        <v>58413.748284734138</v>
      </c>
      <c r="Y1174" s="22">
        <f>X1174-W1174</f>
        <v>-493.50115830211143</v>
      </c>
      <c r="Z1174" s="8">
        <f>Y1174/W1174</f>
        <v>-8.3775963564438824E-3</v>
      </c>
      <c r="AA1174" s="6">
        <v>618</v>
      </c>
      <c r="AB1174" s="6">
        <v>1935</v>
      </c>
      <c r="AC1174" s="6">
        <f>2016-AB1174</f>
        <v>81</v>
      </c>
      <c r="AD1174" s="6" t="s">
        <v>1292</v>
      </c>
    </row>
    <row r="1175" spans="1:30" x14ac:dyDescent="0.2">
      <c r="A1175">
        <v>19</v>
      </c>
      <c r="B1175" s="2" t="s">
        <v>636</v>
      </c>
      <c r="C1175" s="2" t="s">
        <v>22</v>
      </c>
      <c r="D1175" s="2" t="s">
        <v>23</v>
      </c>
      <c r="E1175" s="6" t="s">
        <v>2767</v>
      </c>
      <c r="F1175" s="2">
        <v>59</v>
      </c>
      <c r="G1175" s="2">
        <v>66</v>
      </c>
      <c r="H1175" s="3">
        <v>42479</v>
      </c>
      <c r="I1175" s="3">
        <v>42500</v>
      </c>
      <c r="J1175" s="3" t="s">
        <v>2537</v>
      </c>
      <c r="K1175" s="17">
        <f>IF(J1175="Januar",238.19,IF(J1175="Februar",240.59,IF(J1175="Mars",245.99,IF(J1175="April",250.79,IF(J1175="Mai",256.52,IF(J1175="Juni",259.83,IF(J1175="Juli",265.66,IF(J1175="August",272.21,IF(J1175="September",275.91,IF(J1175="Oktober",281.13,IF(J1175="November",284.38,IF(J1175="Desember",287.34,0))))))))))))</f>
        <v>256.52</v>
      </c>
      <c r="L1175" s="20">
        <f>$K$2/K1175</f>
        <v>0.92854358334632781</v>
      </c>
      <c r="M1175" s="2">
        <v>21</v>
      </c>
      <c r="N1175" s="2">
        <v>4690000</v>
      </c>
      <c r="O1175" s="2">
        <v>4950000</v>
      </c>
      <c r="P1175" s="2">
        <f>O1175-N1175</f>
        <v>260000</v>
      </c>
      <c r="Q1175" s="4">
        <f>P1175/N1175</f>
        <v>5.5437100213219619E-2</v>
      </c>
      <c r="R1175" s="2">
        <v>18977</v>
      </c>
      <c r="S1175" s="9">
        <f>(N1175+R1175)/F1175</f>
        <v>79813.169491525419</v>
      </c>
      <c r="T1175" s="2">
        <v>84220</v>
      </c>
      <c r="U1175" s="5">
        <f>T1175-S1175</f>
        <v>4406.8305084745807</v>
      </c>
      <c r="V1175" s="4">
        <f>U1175/S1175</f>
        <v>5.5214327867815084E-2</v>
      </c>
      <c r="W1175" s="22">
        <f>S1175*L1175</f>
        <v>74110.006397888821</v>
      </c>
      <c r="X1175" s="22">
        <f>T1175*L1175</f>
        <v>78201.94058942773</v>
      </c>
      <c r="Y1175" s="22">
        <f>X1175-W1175</f>
        <v>4091.9341915389086</v>
      </c>
      <c r="Z1175" s="8">
        <f>Y1175/W1175</f>
        <v>5.5214327867815105E-2</v>
      </c>
      <c r="AA1175" s="11">
        <v>6789</v>
      </c>
      <c r="AB1175" s="2">
        <v>2005</v>
      </c>
      <c r="AC1175" s="2">
        <f>2016-AB1175</f>
        <v>11</v>
      </c>
      <c r="AD1175" s="2" t="s">
        <v>213</v>
      </c>
    </row>
    <row r="1176" spans="1:30" x14ac:dyDescent="0.2">
      <c r="A1176">
        <v>19</v>
      </c>
      <c r="B1176" s="2" t="s">
        <v>739</v>
      </c>
      <c r="C1176" s="2" t="s">
        <v>22</v>
      </c>
      <c r="D1176" s="2" t="s">
        <v>23</v>
      </c>
      <c r="E1176" s="6" t="s">
        <v>2767</v>
      </c>
      <c r="F1176" s="2">
        <v>50</v>
      </c>
      <c r="G1176" s="2"/>
      <c r="H1176" s="3">
        <v>42491</v>
      </c>
      <c r="I1176" s="3">
        <v>42501</v>
      </c>
      <c r="J1176" s="7" t="s">
        <v>2537</v>
      </c>
      <c r="K1176" s="17">
        <f>IF(J1176="Januar",238.19,IF(J1176="Februar",240.59,IF(J1176="Mars",245.99,IF(J1176="April",250.79,IF(J1176="Mai",256.52,IF(J1176="Juni",259.83,IF(J1176="Juli",265.66,IF(J1176="August",272.21,IF(J1176="September",275.91,IF(J1176="Oktober",281.13,IF(J1176="November",284.38,IF(J1176="Desember",287.34,0))))))))))))</f>
        <v>256.52</v>
      </c>
      <c r="L1176" s="20">
        <f>$K$2/K1176</f>
        <v>0.92854358334632781</v>
      </c>
      <c r="M1176" s="2">
        <v>10</v>
      </c>
      <c r="N1176" s="2">
        <v>3150000</v>
      </c>
      <c r="O1176" s="2">
        <v>3750000</v>
      </c>
      <c r="P1176" s="2">
        <f>O1176-N1176</f>
        <v>600000</v>
      </c>
      <c r="Q1176" s="4">
        <f>P1176/N1176</f>
        <v>0.19047619047619047</v>
      </c>
      <c r="R1176" s="2">
        <v>105</v>
      </c>
      <c r="S1176" s="9">
        <f>(N1176+R1176)/F1176</f>
        <v>63002.1</v>
      </c>
      <c r="T1176" s="2">
        <v>75002</v>
      </c>
      <c r="U1176" s="5">
        <f>T1176-S1176</f>
        <v>11999.900000000001</v>
      </c>
      <c r="V1176" s="4">
        <f>U1176/S1176</f>
        <v>0.19046825423279545</v>
      </c>
      <c r="W1176" s="22">
        <f>S1176*L1176</f>
        <v>58500.195692343681</v>
      </c>
      <c r="X1176" s="22">
        <f>T1176*L1176</f>
        <v>69642.625838141277</v>
      </c>
      <c r="Y1176" s="22">
        <f>X1176-W1176</f>
        <v>11142.430145797596</v>
      </c>
      <c r="Z1176" s="8">
        <f>Y1176/W1176</f>
        <v>0.19046825423279537</v>
      </c>
      <c r="AA1176" s="2">
        <v>9</v>
      </c>
      <c r="AB1176" s="2">
        <v>2013</v>
      </c>
      <c r="AC1176" s="2">
        <f>2016-AB1176</f>
        <v>3</v>
      </c>
      <c r="AD1176" s="2" t="s">
        <v>40</v>
      </c>
    </row>
    <row r="1177" spans="1:30" x14ac:dyDescent="0.2">
      <c r="A1177">
        <v>19</v>
      </c>
      <c r="B1177" s="2" t="s">
        <v>740</v>
      </c>
      <c r="C1177" s="2" t="s">
        <v>22</v>
      </c>
      <c r="D1177" s="2" t="s">
        <v>23</v>
      </c>
      <c r="E1177" s="6" t="s">
        <v>2767</v>
      </c>
      <c r="F1177" s="2">
        <v>50</v>
      </c>
      <c r="G1177" s="2">
        <v>56</v>
      </c>
      <c r="H1177" s="3">
        <v>42491</v>
      </c>
      <c r="I1177" s="3">
        <v>42501</v>
      </c>
      <c r="J1177" s="3" t="s">
        <v>2537</v>
      </c>
      <c r="K1177" s="17">
        <f>IF(J1177="Januar",238.19,IF(J1177="Februar",240.59,IF(J1177="Mars",245.99,IF(J1177="April",250.79,IF(J1177="Mai",256.52,IF(J1177="Juni",259.83,IF(J1177="Juli",265.66,IF(J1177="August",272.21,IF(J1177="September",275.91,IF(J1177="Oktober",281.13,IF(J1177="November",284.38,IF(J1177="Desember",287.34,0))))))))))))</f>
        <v>256.52</v>
      </c>
      <c r="L1177" s="20">
        <f>$K$2/K1177</f>
        <v>0.92854358334632781</v>
      </c>
      <c r="M1177" s="2">
        <v>10</v>
      </c>
      <c r="N1177" s="2">
        <v>2800000</v>
      </c>
      <c r="O1177" s="2">
        <v>3200000</v>
      </c>
      <c r="P1177" s="2">
        <f>O1177-N1177</f>
        <v>400000</v>
      </c>
      <c r="Q1177" s="4">
        <f>P1177/N1177</f>
        <v>0.14285714285714285</v>
      </c>
      <c r="R1177" s="2">
        <v>14981</v>
      </c>
      <c r="S1177" s="9">
        <f>(N1177+R1177)/F1177</f>
        <v>56299.62</v>
      </c>
      <c r="T1177" s="2">
        <v>64300</v>
      </c>
      <c r="U1177" s="5">
        <f>T1177-S1177</f>
        <v>8000.3799999999974</v>
      </c>
      <c r="V1177" s="4">
        <f>U1177/S1177</f>
        <v>0.14210362343475846</v>
      </c>
      <c r="W1177" s="22">
        <f>S1177*L1177</f>
        <v>52276.650895836588</v>
      </c>
      <c r="X1177" s="22">
        <f>T1177*L1177</f>
        <v>59705.352409168881</v>
      </c>
      <c r="Y1177" s="22">
        <f>X1177-W1177</f>
        <v>7428.701513332293</v>
      </c>
      <c r="Z1177" s="8">
        <f>Y1177/W1177</f>
        <v>0.14210362343475849</v>
      </c>
      <c r="AA1177" s="2">
        <v>808</v>
      </c>
      <c r="AB1177" s="2">
        <v>1904</v>
      </c>
      <c r="AC1177" s="2">
        <f>2016-AB1177</f>
        <v>112</v>
      </c>
      <c r="AD1177" s="2" t="s">
        <v>433</v>
      </c>
    </row>
    <row r="1178" spans="1:30" x14ac:dyDescent="0.2">
      <c r="A1178">
        <v>19</v>
      </c>
      <c r="B1178" s="2" t="s">
        <v>1214</v>
      </c>
      <c r="C1178" s="2" t="s">
        <v>22</v>
      </c>
      <c r="D1178" s="2" t="s">
        <v>23</v>
      </c>
      <c r="E1178" s="6" t="s">
        <v>2767</v>
      </c>
      <c r="F1178" s="2">
        <v>62</v>
      </c>
      <c r="G1178" s="2">
        <v>69</v>
      </c>
      <c r="H1178" s="3">
        <v>42491</v>
      </c>
      <c r="I1178" s="3">
        <v>42501</v>
      </c>
      <c r="J1178" s="3" t="s">
        <v>2537</v>
      </c>
      <c r="K1178" s="17">
        <f>IF(J1178="Januar",238.19,IF(J1178="Februar",240.59,IF(J1178="Mars",245.99,IF(J1178="April",250.79,IF(J1178="Mai",256.52,IF(J1178="Juni",259.83,IF(J1178="Juli",265.66,IF(J1178="August",272.21,IF(J1178="September",275.91,IF(J1178="Oktober",281.13,IF(J1178="November",284.38,IF(J1178="Desember",287.34,0))))))))))))</f>
        <v>256.52</v>
      </c>
      <c r="L1178" s="20">
        <f>$K$2/K1178</f>
        <v>0.92854358334632781</v>
      </c>
      <c r="M1178" s="2">
        <v>10</v>
      </c>
      <c r="N1178" s="2">
        <v>3990000</v>
      </c>
      <c r="O1178" s="2">
        <v>3800000</v>
      </c>
      <c r="P1178" s="2">
        <f>O1178-N1178</f>
        <v>-190000</v>
      </c>
      <c r="Q1178" s="4">
        <f>P1178/N1178</f>
        <v>-4.7619047619047616E-2</v>
      </c>
      <c r="R1178" s="2"/>
      <c r="S1178" s="9">
        <f>(N1178+R1178)/F1178</f>
        <v>64354.838709677417</v>
      </c>
      <c r="T1178" s="2">
        <v>61290</v>
      </c>
      <c r="U1178" s="5">
        <f>T1178-S1178</f>
        <v>-3064.8387096774168</v>
      </c>
      <c r="V1178" s="4">
        <f>U1178/S1178</f>
        <v>-4.7624060150375902E-2</v>
      </c>
      <c r="W1178" s="22">
        <f>S1178*L1178</f>
        <v>59756.272541158833</v>
      </c>
      <c r="X1178" s="22">
        <f>T1178*L1178</f>
        <v>56910.436223296434</v>
      </c>
      <c r="Y1178" s="22">
        <f>X1178-W1178</f>
        <v>-2845.8363178623986</v>
      </c>
      <c r="Z1178" s="8">
        <f>Y1178/W1178</f>
        <v>-4.7624060150375812E-2</v>
      </c>
      <c r="AA1178" s="11">
        <v>3477</v>
      </c>
      <c r="AB1178" s="2">
        <v>2000</v>
      </c>
      <c r="AC1178" s="2">
        <f>2016-AB1178</f>
        <v>16</v>
      </c>
      <c r="AD1178" s="2" t="s">
        <v>797</v>
      </c>
    </row>
    <row r="1179" spans="1:30" x14ac:dyDescent="0.2">
      <c r="A1179">
        <v>19</v>
      </c>
      <c r="B1179" s="2" t="s">
        <v>1406</v>
      </c>
      <c r="C1179" s="2" t="s">
        <v>22</v>
      </c>
      <c r="D1179" s="2" t="s">
        <v>23</v>
      </c>
      <c r="E1179" s="6" t="s">
        <v>2767</v>
      </c>
      <c r="F1179" s="2">
        <v>67</v>
      </c>
      <c r="G1179" s="2">
        <v>74</v>
      </c>
      <c r="H1179" s="3">
        <v>42491</v>
      </c>
      <c r="I1179" s="3">
        <v>42501</v>
      </c>
      <c r="J1179" s="3" t="s">
        <v>2537</v>
      </c>
      <c r="K1179" s="17">
        <f>IF(J1179="Januar",238.19,IF(J1179="Februar",240.59,IF(J1179="Mars",245.99,IF(J1179="April",250.79,IF(J1179="Mai",256.52,IF(J1179="Juni",259.83,IF(J1179="Juli",265.66,IF(J1179="August",272.21,IF(J1179="September",275.91,IF(J1179="Oktober",281.13,IF(J1179="November",284.38,IF(J1179="Desember",287.34,0))))))))))))</f>
        <v>256.52</v>
      </c>
      <c r="L1179" s="20">
        <f>$K$2/K1179</f>
        <v>0.92854358334632781</v>
      </c>
      <c r="M1179" s="2">
        <v>10</v>
      </c>
      <c r="N1179" s="2">
        <v>3690000</v>
      </c>
      <c r="O1179" s="2">
        <v>4300000</v>
      </c>
      <c r="P1179" s="2">
        <f>O1179-N1179</f>
        <v>610000</v>
      </c>
      <c r="Q1179" s="4">
        <f>P1179/N1179</f>
        <v>0.16531165311653118</v>
      </c>
      <c r="R1179" s="2"/>
      <c r="S1179" s="9">
        <f>(N1179+R1179)/F1179</f>
        <v>55074.626865671642</v>
      </c>
      <c r="T1179" s="2">
        <v>64179</v>
      </c>
      <c r="U1179" s="5">
        <f>T1179-S1179</f>
        <v>9104.373134328358</v>
      </c>
      <c r="V1179" s="4">
        <f>U1179/S1179</f>
        <v>0.16530975609756096</v>
      </c>
      <c r="W1179" s="22">
        <f>S1179*L1179</f>
        <v>51139.191381312681</v>
      </c>
      <c r="X1179" s="22">
        <f>T1179*L1179</f>
        <v>59592.998635583972</v>
      </c>
      <c r="Y1179" s="22">
        <f>X1179-W1179</f>
        <v>8453.8072542712907</v>
      </c>
      <c r="Z1179" s="8">
        <f>Y1179/W1179</f>
        <v>0.16530975609756096</v>
      </c>
      <c r="AA1179" s="2">
        <v>979</v>
      </c>
      <c r="AB1179" s="2">
        <v>1981</v>
      </c>
      <c r="AC1179" s="2">
        <f>2016-AB1179</f>
        <v>35</v>
      </c>
      <c r="AD1179" s="2" t="s">
        <v>27</v>
      </c>
    </row>
    <row r="1180" spans="1:30" x14ac:dyDescent="0.2">
      <c r="A1180">
        <v>19</v>
      </c>
      <c r="B1180" s="6" t="s">
        <v>1710</v>
      </c>
      <c r="C1180" s="6" t="s">
        <v>22</v>
      </c>
      <c r="D1180" s="6" t="s">
        <v>23</v>
      </c>
      <c r="E1180" s="6" t="s">
        <v>2767</v>
      </c>
      <c r="F1180" s="6">
        <v>76</v>
      </c>
      <c r="G1180" s="6">
        <v>92</v>
      </c>
      <c r="H1180" s="7">
        <v>42491</v>
      </c>
      <c r="I1180" s="7">
        <v>42501</v>
      </c>
      <c r="J1180" s="7" t="s">
        <v>2537</v>
      </c>
      <c r="K1180" s="17">
        <f>IF(J1180="Januar",238.19,IF(J1180="Februar",240.59,IF(J1180="Mars",245.99,IF(J1180="April",250.79,IF(J1180="Mai",256.52,IF(J1180="Juni",259.83,IF(J1180="Juli",265.66,IF(J1180="August",272.21,IF(J1180="September",275.91,IF(J1180="Oktober",281.13,IF(J1180="November",284.38,IF(J1180="Desember",287.34,0))))))))))))</f>
        <v>256.52</v>
      </c>
      <c r="L1180" s="20">
        <f>$K$2/K1180</f>
        <v>0.92854358334632781</v>
      </c>
      <c r="M1180" s="6">
        <v>10</v>
      </c>
      <c r="N1180" s="6">
        <v>2700000</v>
      </c>
      <c r="O1180" s="6">
        <v>2810000</v>
      </c>
      <c r="P1180" s="6">
        <f>O1180-N1180</f>
        <v>110000</v>
      </c>
      <c r="Q1180" s="8">
        <f>P1180/N1180</f>
        <v>4.0740740740740744E-2</v>
      </c>
      <c r="R1180" s="6">
        <v>166979</v>
      </c>
      <c r="S1180" s="9">
        <f>(N1180+R1180)/F1180</f>
        <v>37723.40789473684</v>
      </c>
      <c r="T1180" s="6">
        <v>39171</v>
      </c>
      <c r="U1180" s="5">
        <f>T1180-S1180</f>
        <v>1447.5921052631602</v>
      </c>
      <c r="V1180" s="4">
        <f>U1180/S1180</f>
        <v>3.8373842291834083E-2</v>
      </c>
      <c r="W1180" s="22">
        <f>S1180*L1180</f>
        <v>35027.828342614099</v>
      </c>
      <c r="X1180" s="22">
        <f>T1180*L1180</f>
        <v>36371.980703259003</v>
      </c>
      <c r="Y1180" s="22">
        <f>X1180-W1180</f>
        <v>1344.1523606449045</v>
      </c>
      <c r="Z1180" s="8">
        <f>Y1180/W1180</f>
        <v>3.8373842291833944E-2</v>
      </c>
      <c r="AA1180" s="10">
        <v>19801</v>
      </c>
      <c r="AB1180" s="6">
        <v>1974</v>
      </c>
      <c r="AC1180" s="6">
        <f>2016-AB1180</f>
        <v>42</v>
      </c>
      <c r="AD1180" s="6" t="s">
        <v>130</v>
      </c>
    </row>
    <row r="1181" spans="1:30" x14ac:dyDescent="0.2">
      <c r="A1181">
        <v>19</v>
      </c>
      <c r="B1181" s="2" t="s">
        <v>1713</v>
      </c>
      <c r="C1181" s="2" t="s">
        <v>22</v>
      </c>
      <c r="D1181" s="2" t="s">
        <v>23</v>
      </c>
      <c r="E1181" s="6" t="s">
        <v>2767</v>
      </c>
      <c r="F1181" s="2">
        <v>76</v>
      </c>
      <c r="G1181" s="2">
        <v>2</v>
      </c>
      <c r="H1181" s="3">
        <v>42491</v>
      </c>
      <c r="I1181" s="3">
        <v>42501</v>
      </c>
      <c r="J1181" s="7" t="s">
        <v>2537</v>
      </c>
      <c r="K1181" s="17">
        <f>IF(J1181="Januar",238.19,IF(J1181="Februar",240.59,IF(J1181="Mars",245.99,IF(J1181="April",250.79,IF(J1181="Mai",256.52,IF(J1181="Juni",259.83,IF(J1181="Juli",265.66,IF(J1181="August",272.21,IF(J1181="September",275.91,IF(J1181="Oktober",281.13,IF(J1181="November",284.38,IF(J1181="Desember",287.34,0))))))))))))</f>
        <v>256.52</v>
      </c>
      <c r="L1181" s="20">
        <f>$K$2/K1181</f>
        <v>0.92854358334632781</v>
      </c>
      <c r="M1181" s="2">
        <v>10</v>
      </c>
      <c r="N1181" s="2">
        <v>3950000</v>
      </c>
      <c r="O1181" s="2">
        <v>4300000</v>
      </c>
      <c r="P1181" s="2">
        <f>O1181-N1181</f>
        <v>350000</v>
      </c>
      <c r="Q1181" s="4">
        <f>P1181/N1181</f>
        <v>8.8607594936708861E-2</v>
      </c>
      <c r="R1181" s="2">
        <v>32000</v>
      </c>
      <c r="S1181" s="9">
        <f>(N1181+R1181)/F1181</f>
        <v>52394.73684210526</v>
      </c>
      <c r="T1181" s="2">
        <v>57000</v>
      </c>
      <c r="U1181" s="5">
        <f>T1181-S1181</f>
        <v>4605.2631578947403</v>
      </c>
      <c r="V1181" s="4">
        <f>U1181/S1181</f>
        <v>8.7895529884480239E-2</v>
      </c>
      <c r="W1181" s="22">
        <f>S1181*L1181</f>
        <v>48650.796695856276</v>
      </c>
      <c r="X1181" s="22">
        <f>T1181*L1181</f>
        <v>52926.984250740687</v>
      </c>
      <c r="Y1181" s="22">
        <f>X1181-W1181</f>
        <v>4276.1875548844109</v>
      </c>
      <c r="Z1181" s="8">
        <f>Y1181/W1181</f>
        <v>8.7895529884480308E-2</v>
      </c>
      <c r="AA1181" s="11">
        <v>1431</v>
      </c>
      <c r="AB1181" s="2">
        <v>1929</v>
      </c>
      <c r="AC1181" s="2">
        <f>2016-AB1181</f>
        <v>87</v>
      </c>
      <c r="AD1181" s="2" t="s">
        <v>169</v>
      </c>
    </row>
    <row r="1182" spans="1:30" x14ac:dyDescent="0.2">
      <c r="A1182">
        <v>19</v>
      </c>
      <c r="B1182" s="6" t="s">
        <v>1746</v>
      </c>
      <c r="C1182" s="6" t="s">
        <v>22</v>
      </c>
      <c r="D1182" s="6" t="s">
        <v>23</v>
      </c>
      <c r="E1182" s="6" t="s">
        <v>2767</v>
      </c>
      <c r="F1182" s="6">
        <v>77</v>
      </c>
      <c r="G1182" s="6">
        <v>80</v>
      </c>
      <c r="H1182" s="7">
        <v>42491</v>
      </c>
      <c r="I1182" s="7">
        <v>42501</v>
      </c>
      <c r="J1182" s="3" t="s">
        <v>2537</v>
      </c>
      <c r="K1182" s="17">
        <f>IF(J1182="Januar",238.19,IF(J1182="Februar",240.59,IF(J1182="Mars",245.99,IF(J1182="April",250.79,IF(J1182="Mai",256.52,IF(J1182="Juni",259.83,IF(J1182="Juli",265.66,IF(J1182="August",272.21,IF(J1182="September",275.91,IF(J1182="Oktober",281.13,IF(J1182="November",284.38,IF(J1182="Desember",287.34,0))))))))))))</f>
        <v>256.52</v>
      </c>
      <c r="L1182" s="20">
        <f>$K$2/K1182</f>
        <v>0.92854358334632781</v>
      </c>
      <c r="M1182" s="6">
        <v>10</v>
      </c>
      <c r="N1182" s="6">
        <v>6500000</v>
      </c>
      <c r="O1182" s="6">
        <v>6300000</v>
      </c>
      <c r="P1182" s="6">
        <f>O1182-N1182</f>
        <v>-200000</v>
      </c>
      <c r="Q1182" s="8">
        <f>P1182/N1182</f>
        <v>-3.0769230769230771E-2</v>
      </c>
      <c r="R1182" s="6"/>
      <c r="S1182" s="9">
        <f>(N1182+R1182)/F1182</f>
        <v>84415.58441558441</v>
      </c>
      <c r="T1182" s="6">
        <v>81818</v>
      </c>
      <c r="U1182" s="5">
        <f>T1182-S1182</f>
        <v>-2597.5844155844097</v>
      </c>
      <c r="V1182" s="4">
        <f>U1182/S1182</f>
        <v>-3.0771384615384548E-2</v>
      </c>
      <c r="W1182" s="22">
        <f>S1182*L1182</f>
        <v>78383.549243521178</v>
      </c>
      <c r="X1182" s="22">
        <f>T1182*L1182</f>
        <v>75971.578902229841</v>
      </c>
      <c r="Y1182" s="22">
        <f>X1182-W1182</f>
        <v>-2411.9703412913368</v>
      </c>
      <c r="Z1182" s="8">
        <f>Y1182/W1182</f>
        <v>-3.0771384615384704E-2</v>
      </c>
      <c r="AA1182" s="6">
        <v>745</v>
      </c>
      <c r="AB1182" s="6">
        <v>1903</v>
      </c>
      <c r="AC1182" s="6">
        <f>2016-AB1182</f>
        <v>113</v>
      </c>
      <c r="AD1182" s="6" t="s">
        <v>102</v>
      </c>
    </row>
    <row r="1183" spans="1:30" x14ac:dyDescent="0.2">
      <c r="A1183">
        <v>19</v>
      </c>
      <c r="B1183" s="2" t="s">
        <v>1848</v>
      </c>
      <c r="C1183" s="2" t="s">
        <v>22</v>
      </c>
      <c r="D1183" s="2" t="s">
        <v>23</v>
      </c>
      <c r="E1183" s="6" t="s">
        <v>2767</v>
      </c>
      <c r="F1183" s="2">
        <v>80</v>
      </c>
      <c r="G1183" s="2">
        <v>88</v>
      </c>
      <c r="H1183" s="3">
        <v>42491</v>
      </c>
      <c r="I1183" s="3">
        <v>42501</v>
      </c>
      <c r="J1183" s="3" t="s">
        <v>2537</v>
      </c>
      <c r="K1183" s="17">
        <f>IF(J1183="Januar",238.19,IF(J1183="Februar",240.59,IF(J1183="Mars",245.99,IF(J1183="April",250.79,IF(J1183="Mai",256.52,IF(J1183="Juni",259.83,IF(J1183="Juli",265.66,IF(J1183="August",272.21,IF(J1183="September",275.91,IF(J1183="Oktober",281.13,IF(J1183="November",284.38,IF(J1183="Desember",287.34,0))))))))))))</f>
        <v>256.52</v>
      </c>
      <c r="L1183" s="20">
        <f>$K$2/K1183</f>
        <v>0.92854358334632781</v>
      </c>
      <c r="M1183" s="2">
        <v>10</v>
      </c>
      <c r="N1183" s="2">
        <v>5000000</v>
      </c>
      <c r="O1183" s="2">
        <v>6440000</v>
      </c>
      <c r="P1183" s="2">
        <f>O1183-N1183</f>
        <v>1440000</v>
      </c>
      <c r="Q1183" s="4">
        <f>P1183/N1183</f>
        <v>0.28799999999999998</v>
      </c>
      <c r="R1183" s="2">
        <v>1675</v>
      </c>
      <c r="S1183" s="9">
        <f>(N1183+R1183)/F1183</f>
        <v>62520.9375</v>
      </c>
      <c r="T1183" s="2">
        <v>80521</v>
      </c>
      <c r="U1183" s="5">
        <f>T1183-S1183</f>
        <v>18000.0625</v>
      </c>
      <c r="V1183" s="4">
        <f>U1183/S1183</f>
        <v>0.28790455197508835</v>
      </c>
      <c r="W1183" s="22">
        <f>S1183*L1183</f>
        <v>58053.415340421801</v>
      </c>
      <c r="X1183" s="22">
        <f>T1183*L1183</f>
        <v>74767.257874629664</v>
      </c>
      <c r="Y1183" s="22">
        <f>X1183-W1183</f>
        <v>16713.842534207863</v>
      </c>
      <c r="Z1183" s="8">
        <f>Y1183/W1183</f>
        <v>0.28790455197508841</v>
      </c>
      <c r="AA1183" s="2">
        <v>450</v>
      </c>
      <c r="AB1183" s="2">
        <v>1892</v>
      </c>
      <c r="AC1183" s="2">
        <f>2016-AB1183</f>
        <v>124</v>
      </c>
      <c r="AD1183" s="2" t="s">
        <v>29</v>
      </c>
    </row>
    <row r="1184" spans="1:30" x14ac:dyDescent="0.2">
      <c r="A1184">
        <v>19</v>
      </c>
      <c r="B1184" s="2" t="s">
        <v>374</v>
      </c>
      <c r="C1184" s="2" t="s">
        <v>22</v>
      </c>
      <c r="D1184" s="2" t="s">
        <v>23</v>
      </c>
      <c r="E1184" s="6" t="s">
        <v>2767</v>
      </c>
      <c r="F1184" s="2">
        <v>40</v>
      </c>
      <c r="G1184" s="2">
        <v>46</v>
      </c>
      <c r="H1184" s="3">
        <v>42490</v>
      </c>
      <c r="I1184" s="3">
        <v>42501</v>
      </c>
      <c r="J1184" s="7" t="s">
        <v>2537</v>
      </c>
      <c r="K1184" s="17">
        <f>IF(J1184="Januar",238.19,IF(J1184="Februar",240.59,IF(J1184="Mars",245.99,IF(J1184="April",250.79,IF(J1184="Mai",256.52,IF(J1184="Juni",259.83,IF(J1184="Juli",265.66,IF(J1184="August",272.21,IF(J1184="September",275.91,IF(J1184="Oktober",281.13,IF(J1184="November",284.38,IF(J1184="Desember",287.34,0))))))))))))</f>
        <v>256.52</v>
      </c>
      <c r="L1184" s="20">
        <f>$K$2/K1184</f>
        <v>0.92854358334632781</v>
      </c>
      <c r="M1184" s="2">
        <v>11</v>
      </c>
      <c r="N1184" s="2">
        <v>3100000</v>
      </c>
      <c r="O1184" s="2">
        <v>3100000</v>
      </c>
      <c r="P1184" s="2">
        <f>O1184-N1184</f>
        <v>0</v>
      </c>
      <c r="Q1184" s="4">
        <f>P1184/N1184</f>
        <v>0</v>
      </c>
      <c r="R1184" s="2">
        <v>56709</v>
      </c>
      <c r="S1184" s="9">
        <f>(N1184+R1184)/F1184</f>
        <v>78917.725000000006</v>
      </c>
      <c r="T1184" s="2">
        <v>78918</v>
      </c>
      <c r="U1184" s="5">
        <f>T1184-S1184</f>
        <v>0.27499999999417923</v>
      </c>
      <c r="V1184" s="4">
        <f>U1184/S1184</f>
        <v>3.4846417581624306E-6</v>
      </c>
      <c r="W1184" s="22">
        <f>S1184*L1184</f>
        <v>73278.547161040085</v>
      </c>
      <c r="X1184" s="22">
        <f>T1184*L1184</f>
        <v>73278.802510525493</v>
      </c>
      <c r="Y1184" s="22">
        <f>X1184-W1184</f>
        <v>0.25534948540735058</v>
      </c>
      <c r="Z1184" s="8">
        <f>Y1184/W1184</f>
        <v>3.4846417580602898E-6</v>
      </c>
      <c r="AA1184" s="2">
        <v>352</v>
      </c>
      <c r="AB1184" s="2">
        <v>1878</v>
      </c>
      <c r="AC1184" s="2">
        <f>2016-AB1184</f>
        <v>138</v>
      </c>
      <c r="AD1184" s="2" t="s">
        <v>395</v>
      </c>
    </row>
    <row r="1185" spans="1:30" x14ac:dyDescent="0.2">
      <c r="A1185">
        <v>19</v>
      </c>
      <c r="B1185" s="6" t="s">
        <v>430</v>
      </c>
      <c r="C1185" s="6" t="s">
        <v>22</v>
      </c>
      <c r="D1185" s="6" t="s">
        <v>23</v>
      </c>
      <c r="E1185" s="6" t="s">
        <v>2767</v>
      </c>
      <c r="F1185" s="6">
        <v>41</v>
      </c>
      <c r="G1185" s="6">
        <v>45</v>
      </c>
      <c r="H1185" s="7">
        <v>42490</v>
      </c>
      <c r="I1185" s="7">
        <v>42501</v>
      </c>
      <c r="J1185" s="3" t="s">
        <v>2537</v>
      </c>
      <c r="K1185" s="17">
        <f>IF(J1185="Januar",238.19,IF(J1185="Februar",240.59,IF(J1185="Mars",245.99,IF(J1185="April",250.79,IF(J1185="Mai",256.52,IF(J1185="Juni",259.83,IF(J1185="Juli",265.66,IF(J1185="August",272.21,IF(J1185="September",275.91,IF(J1185="Oktober",281.13,IF(J1185="November",284.38,IF(J1185="Desember",287.34,0))))))))))))</f>
        <v>256.52</v>
      </c>
      <c r="L1185" s="20">
        <f>$K$2/K1185</f>
        <v>0.92854358334632781</v>
      </c>
      <c r="M1185" s="6">
        <v>11</v>
      </c>
      <c r="N1185" s="6">
        <v>2850000</v>
      </c>
      <c r="O1185" s="6">
        <v>3030000</v>
      </c>
      <c r="P1185" s="6">
        <f>O1185-N1185</f>
        <v>180000</v>
      </c>
      <c r="Q1185" s="8">
        <f>P1185/N1185</f>
        <v>6.3157894736842107E-2</v>
      </c>
      <c r="R1185" s="6">
        <v>99</v>
      </c>
      <c r="S1185" s="9">
        <f>(N1185+R1185)/F1185</f>
        <v>69514.609756097561</v>
      </c>
      <c r="T1185" s="6">
        <v>73905</v>
      </c>
      <c r="U1185" s="5">
        <f>T1185-S1185</f>
        <v>4390.3902439024387</v>
      </c>
      <c r="V1185" s="4">
        <f>U1185/S1185</f>
        <v>6.3157806097261876E-2</v>
      </c>
      <c r="W1185" s="22">
        <f>S1185*L1185</f>
        <v>64547.344837848425</v>
      </c>
      <c r="X1185" s="22">
        <f>T1185*L1185</f>
        <v>68624.013527210351</v>
      </c>
      <c r="Y1185" s="22">
        <f>X1185-W1185</f>
        <v>4076.6686893619262</v>
      </c>
      <c r="Z1185" s="8">
        <f>Y1185/W1185</f>
        <v>6.3157806097261848E-2</v>
      </c>
      <c r="AA1185" s="6">
        <v>336</v>
      </c>
      <c r="AB1185" s="6">
        <v>1914</v>
      </c>
      <c r="AC1185" s="6">
        <f>2016-AB1185</f>
        <v>102</v>
      </c>
      <c r="AD1185" s="6" t="s">
        <v>37</v>
      </c>
    </row>
    <row r="1186" spans="1:30" x14ac:dyDescent="0.2">
      <c r="A1186">
        <v>19</v>
      </c>
      <c r="B1186" s="2" t="s">
        <v>447</v>
      </c>
      <c r="C1186" s="2" t="s">
        <v>22</v>
      </c>
      <c r="D1186" s="2" t="s">
        <v>23</v>
      </c>
      <c r="E1186" s="6" t="s">
        <v>2767</v>
      </c>
      <c r="F1186" s="2">
        <v>43</v>
      </c>
      <c r="G1186" s="2">
        <v>50</v>
      </c>
      <c r="H1186" s="3">
        <v>42490</v>
      </c>
      <c r="I1186" s="3">
        <v>42501</v>
      </c>
      <c r="J1186" s="7" t="s">
        <v>2537</v>
      </c>
      <c r="K1186" s="17">
        <f>IF(J1186="Januar",238.19,IF(J1186="Februar",240.59,IF(J1186="Mars",245.99,IF(J1186="April",250.79,IF(J1186="Mai",256.52,IF(J1186="Juni",259.83,IF(J1186="Juli",265.66,IF(J1186="August",272.21,IF(J1186="September",275.91,IF(J1186="Oktober",281.13,IF(J1186="November",284.38,IF(J1186="Desember",287.34,0))))))))))))</f>
        <v>256.52</v>
      </c>
      <c r="L1186" s="20">
        <f>$K$2/K1186</f>
        <v>0.92854358334632781</v>
      </c>
      <c r="M1186" s="2">
        <v>11</v>
      </c>
      <c r="N1186" s="2">
        <v>2850000</v>
      </c>
      <c r="O1186" s="2">
        <v>3000000</v>
      </c>
      <c r="P1186" s="2">
        <f>O1186-N1186</f>
        <v>150000</v>
      </c>
      <c r="Q1186" s="4">
        <f>P1186/N1186</f>
        <v>5.2631578947368418E-2</v>
      </c>
      <c r="R1186" s="2">
        <v>500</v>
      </c>
      <c r="S1186" s="9">
        <f>(N1186+R1186)/F1186</f>
        <v>66290.69767441861</v>
      </c>
      <c r="T1186" s="2">
        <v>69779</v>
      </c>
      <c r="U1186" s="5">
        <f>T1186-S1186</f>
        <v>3488.3023255813896</v>
      </c>
      <c r="V1186" s="4">
        <f>U1186/S1186</f>
        <v>5.2621294509735045E-2</v>
      </c>
      <c r="W1186" s="22">
        <f>S1186*L1186</f>
        <v>61553.801961132733</v>
      </c>
      <c r="X1186" s="22">
        <f>T1186*L1186</f>
        <v>64792.842702323411</v>
      </c>
      <c r="Y1186" s="22">
        <f>X1186-W1186</f>
        <v>3239.0407411906781</v>
      </c>
      <c r="Z1186" s="8">
        <f>Y1186/W1186</f>
        <v>5.2621294509735142E-2</v>
      </c>
      <c r="AA1186" s="11">
        <v>2466</v>
      </c>
      <c r="AB1186" s="2">
        <v>2007</v>
      </c>
      <c r="AC1186" s="2">
        <f>2016-AB1186</f>
        <v>9</v>
      </c>
      <c r="AD1186" s="2" t="s">
        <v>37</v>
      </c>
    </row>
    <row r="1187" spans="1:30" x14ac:dyDescent="0.2">
      <c r="A1187">
        <v>19</v>
      </c>
      <c r="B1187" s="2" t="s">
        <v>661</v>
      </c>
      <c r="C1187" s="2" t="s">
        <v>22</v>
      </c>
      <c r="D1187" s="2" t="s">
        <v>23</v>
      </c>
      <c r="E1187" s="6" t="s">
        <v>2767</v>
      </c>
      <c r="F1187" s="2">
        <v>48</v>
      </c>
      <c r="G1187" s="2">
        <v>56</v>
      </c>
      <c r="H1187" s="3">
        <v>42490</v>
      </c>
      <c r="I1187" s="3">
        <v>42501</v>
      </c>
      <c r="J1187" s="3" t="s">
        <v>2537</v>
      </c>
      <c r="K1187" s="17">
        <f>IF(J1187="Januar",238.19,IF(J1187="Februar",240.59,IF(J1187="Mars",245.99,IF(J1187="April",250.79,IF(J1187="Mai",256.52,IF(J1187="Juni",259.83,IF(J1187="Juli",265.66,IF(J1187="August",272.21,IF(J1187="September",275.91,IF(J1187="Oktober",281.13,IF(J1187="November",284.38,IF(J1187="Desember",287.34,0))))))))))))</f>
        <v>256.52</v>
      </c>
      <c r="L1187" s="20">
        <f>$K$2/K1187</f>
        <v>0.92854358334632781</v>
      </c>
      <c r="M1187" s="2">
        <v>11</v>
      </c>
      <c r="N1187" s="2">
        <v>3390000</v>
      </c>
      <c r="O1187" s="2">
        <v>3575000</v>
      </c>
      <c r="P1187" s="2">
        <f>O1187-N1187</f>
        <v>185000</v>
      </c>
      <c r="Q1187" s="4">
        <f>P1187/N1187</f>
        <v>5.4572271386430678E-2</v>
      </c>
      <c r="R1187" s="2">
        <v>452</v>
      </c>
      <c r="S1187" s="9">
        <f>(N1187+R1187)/F1187</f>
        <v>70634.416666666672</v>
      </c>
      <c r="T1187" s="2">
        <v>74489</v>
      </c>
      <c r="U1187" s="5">
        <f>T1187-S1187</f>
        <v>3854.5833333333285</v>
      </c>
      <c r="V1187" s="4">
        <f>U1187/S1187</f>
        <v>5.4570894972115737E-2</v>
      </c>
      <c r="W1187" s="22">
        <f>S1187*L1187</f>
        <v>65587.134359244257</v>
      </c>
      <c r="X1187" s="22">
        <f>T1187*L1187</f>
        <v>69166.282979884607</v>
      </c>
      <c r="Y1187" s="22">
        <f>X1187-W1187</f>
        <v>3579.1486206403497</v>
      </c>
      <c r="Z1187" s="8">
        <f>Y1187/W1187</f>
        <v>5.4570894972115556E-2</v>
      </c>
      <c r="AA1187" s="2">
        <v>775</v>
      </c>
      <c r="AB1187" s="2">
        <v>2015</v>
      </c>
      <c r="AC1187" s="2">
        <f>2016-AB1187</f>
        <v>1</v>
      </c>
      <c r="AD1187" s="2" t="s">
        <v>81</v>
      </c>
    </row>
    <row r="1188" spans="1:30" x14ac:dyDescent="0.2">
      <c r="A1188">
        <v>19</v>
      </c>
      <c r="B1188" s="2" t="s">
        <v>741</v>
      </c>
      <c r="C1188" s="2" t="s">
        <v>22</v>
      </c>
      <c r="D1188" s="2" t="s">
        <v>23</v>
      </c>
      <c r="E1188" s="6" t="s">
        <v>2767</v>
      </c>
      <c r="F1188" s="2">
        <v>50</v>
      </c>
      <c r="G1188" s="2">
        <v>55</v>
      </c>
      <c r="H1188" s="3">
        <v>42490</v>
      </c>
      <c r="I1188" s="3">
        <v>42501</v>
      </c>
      <c r="J1188" s="7" t="s">
        <v>2537</v>
      </c>
      <c r="K1188" s="17">
        <f>IF(J1188="Januar",238.19,IF(J1188="Februar",240.59,IF(J1188="Mars",245.99,IF(J1188="April",250.79,IF(J1188="Mai",256.52,IF(J1188="Juni",259.83,IF(J1188="Juli",265.66,IF(J1188="August",272.21,IF(J1188="September",275.91,IF(J1188="Oktober",281.13,IF(J1188="November",284.38,IF(J1188="Desember",287.34,0))))))))))))</f>
        <v>256.52</v>
      </c>
      <c r="L1188" s="20">
        <f>$K$2/K1188</f>
        <v>0.92854358334632781</v>
      </c>
      <c r="M1188" s="2">
        <v>11</v>
      </c>
      <c r="N1188" s="2">
        <v>2990000</v>
      </c>
      <c r="O1188" s="2">
        <v>3500000</v>
      </c>
      <c r="P1188" s="2">
        <f>O1188-N1188</f>
        <v>510000</v>
      </c>
      <c r="Q1188" s="4">
        <f>P1188/N1188</f>
        <v>0.1705685618729097</v>
      </c>
      <c r="R1188" s="2">
        <v>48514</v>
      </c>
      <c r="S1188" s="9">
        <f>(N1188+R1188)/F1188</f>
        <v>60770.28</v>
      </c>
      <c r="T1188" s="2">
        <v>70970</v>
      </c>
      <c r="U1188" s="5">
        <f>T1188-S1188</f>
        <v>10199.720000000001</v>
      </c>
      <c r="V1188" s="4">
        <f>U1188/S1188</f>
        <v>0.16784059576490351</v>
      </c>
      <c r="W1188" s="22">
        <f>S1188*L1188</f>
        <v>56427.853552159679</v>
      </c>
      <c r="X1188" s="22">
        <f>T1188*L1188</f>
        <v>65898.738110088889</v>
      </c>
      <c r="Y1188" s="22">
        <f>X1188-W1188</f>
        <v>9470.8845579292101</v>
      </c>
      <c r="Z1188" s="8">
        <f>Y1188/W1188</f>
        <v>0.16784059576490357</v>
      </c>
      <c r="AA1188" s="11">
        <v>6740</v>
      </c>
      <c r="AB1188" s="2">
        <v>1991</v>
      </c>
      <c r="AC1188" s="2">
        <f>2016-AB1188</f>
        <v>25</v>
      </c>
      <c r="AD1188" s="2" t="s">
        <v>395</v>
      </c>
    </row>
    <row r="1189" spans="1:30" x14ac:dyDescent="0.2">
      <c r="A1189">
        <v>19</v>
      </c>
      <c r="B1189" s="2" t="s">
        <v>877</v>
      </c>
      <c r="C1189" s="2" t="s">
        <v>22</v>
      </c>
      <c r="D1189" s="2" t="s">
        <v>23</v>
      </c>
      <c r="E1189" s="6" t="s">
        <v>2767</v>
      </c>
      <c r="F1189" s="2">
        <v>53</v>
      </c>
      <c r="G1189" s="2">
        <v>59</v>
      </c>
      <c r="H1189" s="3">
        <v>42490</v>
      </c>
      <c r="I1189" s="3">
        <v>42501</v>
      </c>
      <c r="J1189" s="3" t="s">
        <v>2537</v>
      </c>
      <c r="K1189" s="17">
        <f>IF(J1189="Januar",238.19,IF(J1189="Februar",240.59,IF(J1189="Mars",245.99,IF(J1189="April",250.79,IF(J1189="Mai",256.52,IF(J1189="Juni",259.83,IF(J1189="Juli",265.66,IF(J1189="August",272.21,IF(J1189="September",275.91,IF(J1189="Oktober",281.13,IF(J1189="November",284.38,IF(J1189="Desember",287.34,0))))))))))))</f>
        <v>256.52</v>
      </c>
      <c r="L1189" s="20">
        <f>$K$2/K1189</f>
        <v>0.92854358334632781</v>
      </c>
      <c r="M1189" s="2">
        <v>11</v>
      </c>
      <c r="N1189" s="2">
        <v>3200000</v>
      </c>
      <c r="O1189" s="2">
        <v>3650000</v>
      </c>
      <c r="P1189" s="2">
        <f>O1189-N1189</f>
        <v>450000</v>
      </c>
      <c r="Q1189" s="4">
        <f>P1189/N1189</f>
        <v>0.140625</v>
      </c>
      <c r="R1189" s="2">
        <v>110642</v>
      </c>
      <c r="S1189" s="9">
        <f>(N1189+R1189)/F1189</f>
        <v>62464.943396226416</v>
      </c>
      <c r="T1189" s="2">
        <v>70956</v>
      </c>
      <c r="U1189" s="5">
        <f>T1189-S1189</f>
        <v>8491.0566037735844</v>
      </c>
      <c r="V1189" s="4">
        <f>U1189/S1189</f>
        <v>0.13593315133439374</v>
      </c>
      <c r="W1189" s="22">
        <f>S1189*L1189</f>
        <v>58001.42237465761</v>
      </c>
      <c r="X1189" s="22">
        <f>T1189*L1189</f>
        <v>65885.738499922038</v>
      </c>
      <c r="Y1189" s="22">
        <f>X1189-W1189</f>
        <v>7884.3161252644277</v>
      </c>
      <c r="Z1189" s="8">
        <f>Y1189/W1189</f>
        <v>0.13593315133439379</v>
      </c>
      <c r="AA1189" s="2">
        <v>938</v>
      </c>
      <c r="AB1189" s="2">
        <v>1907</v>
      </c>
      <c r="AC1189" s="2">
        <f>2016-AB1189</f>
        <v>109</v>
      </c>
      <c r="AD1189" s="2" t="s">
        <v>148</v>
      </c>
    </row>
    <row r="1190" spans="1:30" x14ac:dyDescent="0.2">
      <c r="A1190">
        <v>19</v>
      </c>
      <c r="B1190" s="6" t="s">
        <v>404</v>
      </c>
      <c r="C1190" s="6" t="s">
        <v>22</v>
      </c>
      <c r="D1190" s="6" t="s">
        <v>23</v>
      </c>
      <c r="E1190" s="6" t="s">
        <v>2767</v>
      </c>
      <c r="F1190" s="6">
        <v>55</v>
      </c>
      <c r="G1190" s="6">
        <v>66</v>
      </c>
      <c r="H1190" s="7">
        <v>42490</v>
      </c>
      <c r="I1190" s="7">
        <v>42501</v>
      </c>
      <c r="J1190" s="7" t="s">
        <v>2537</v>
      </c>
      <c r="K1190" s="17">
        <f>IF(J1190="Januar",238.19,IF(J1190="Februar",240.59,IF(J1190="Mars",245.99,IF(J1190="April",250.79,IF(J1190="Mai",256.52,IF(J1190="Juni",259.83,IF(J1190="Juli",265.66,IF(J1190="August",272.21,IF(J1190="September",275.91,IF(J1190="Oktober",281.13,IF(J1190="November",284.38,IF(J1190="Desember",287.34,0))))))))))))</f>
        <v>256.52</v>
      </c>
      <c r="L1190" s="20">
        <f>$K$2/K1190</f>
        <v>0.92854358334632781</v>
      </c>
      <c r="M1190" s="6">
        <v>11</v>
      </c>
      <c r="N1190" s="6">
        <v>2700000</v>
      </c>
      <c r="O1190" s="6">
        <v>3100000</v>
      </c>
      <c r="P1190" s="6">
        <f>O1190-N1190</f>
        <v>400000</v>
      </c>
      <c r="Q1190" s="8">
        <f>P1190/N1190</f>
        <v>0.14814814814814814</v>
      </c>
      <c r="R1190" s="6"/>
      <c r="S1190" s="9">
        <f>(N1190+R1190)/F1190</f>
        <v>49090.909090909088</v>
      </c>
      <c r="T1190" s="6">
        <v>56364</v>
      </c>
      <c r="U1190" s="5">
        <f>T1190-S1190</f>
        <v>7273.0909090909117</v>
      </c>
      <c r="V1190" s="4">
        <f>U1190/S1190</f>
        <v>0.14815555555555562</v>
      </c>
      <c r="W1190" s="22">
        <f>S1190*L1190</f>
        <v>45583.048637001542</v>
      </c>
      <c r="X1190" s="22">
        <f>T1190*L1190</f>
        <v>52336.430531732418</v>
      </c>
      <c r="Y1190" s="22">
        <f>X1190-W1190</f>
        <v>6753.3818947308755</v>
      </c>
      <c r="Z1190" s="8">
        <f>Y1190/W1190</f>
        <v>0.14815555555555562</v>
      </c>
      <c r="AA1190" s="10">
        <v>7987</v>
      </c>
      <c r="AB1190" s="6">
        <v>2012</v>
      </c>
      <c r="AC1190" s="6">
        <f>2016-AB1190</f>
        <v>4</v>
      </c>
      <c r="AD1190" s="6" t="s">
        <v>200</v>
      </c>
    </row>
    <row r="1191" spans="1:30" x14ac:dyDescent="0.2">
      <c r="A1191">
        <v>19</v>
      </c>
      <c r="B1191" s="2" t="s">
        <v>1248</v>
      </c>
      <c r="C1191" s="2" t="s">
        <v>22</v>
      </c>
      <c r="D1191" s="2" t="s">
        <v>23</v>
      </c>
      <c r="E1191" s="6" t="s">
        <v>2767</v>
      </c>
      <c r="F1191" s="2">
        <v>63</v>
      </c>
      <c r="G1191" s="2">
        <v>69</v>
      </c>
      <c r="H1191" s="3">
        <v>42490</v>
      </c>
      <c r="I1191" s="3">
        <v>42501</v>
      </c>
      <c r="J1191" s="7" t="s">
        <v>2537</v>
      </c>
      <c r="K1191" s="17">
        <f>IF(J1191="Januar",238.19,IF(J1191="Februar",240.59,IF(J1191="Mars",245.99,IF(J1191="April",250.79,IF(J1191="Mai",256.52,IF(J1191="Juni",259.83,IF(J1191="Juli",265.66,IF(J1191="August",272.21,IF(J1191="September",275.91,IF(J1191="Oktober",281.13,IF(J1191="November",284.38,IF(J1191="Desember",287.34,0))))))))))))</f>
        <v>256.52</v>
      </c>
      <c r="L1191" s="20">
        <f>$K$2/K1191</f>
        <v>0.92854358334632781</v>
      </c>
      <c r="M1191" s="2">
        <v>11</v>
      </c>
      <c r="N1191" s="2">
        <v>3500000</v>
      </c>
      <c r="O1191" s="2">
        <v>3750000</v>
      </c>
      <c r="P1191" s="2">
        <f>O1191-N1191</f>
        <v>250000</v>
      </c>
      <c r="Q1191" s="4">
        <f>P1191/N1191</f>
        <v>7.1428571428571425E-2</v>
      </c>
      <c r="R1191" s="2">
        <v>35673</v>
      </c>
      <c r="S1191" s="9">
        <f>(N1191+R1191)/F1191</f>
        <v>56121.793650793654</v>
      </c>
      <c r="T1191" s="2">
        <v>60090</v>
      </c>
      <c r="U1191" s="5">
        <f>T1191-S1191</f>
        <v>3968.2063492063462</v>
      </c>
      <c r="V1191" s="4">
        <f>U1191/S1191</f>
        <v>7.0707047851993041E-2</v>
      </c>
      <c r="W1191" s="22">
        <f>S1191*L1191</f>
        <v>52111.531380331129</v>
      </c>
      <c r="X1191" s="22">
        <f>T1191*L1191</f>
        <v>55796.183923280834</v>
      </c>
      <c r="Y1191" s="22">
        <f>X1191-W1191</f>
        <v>3684.6525429497051</v>
      </c>
      <c r="Z1191" s="8">
        <f>Y1191/W1191</f>
        <v>7.0707047851992944E-2</v>
      </c>
      <c r="AA1191" s="11">
        <v>7548</v>
      </c>
      <c r="AB1191" s="2">
        <v>1988</v>
      </c>
      <c r="AC1191" s="2">
        <f>2016-AB1191</f>
        <v>28</v>
      </c>
      <c r="AD1191" s="2" t="s">
        <v>292</v>
      </c>
    </row>
    <row r="1192" spans="1:30" x14ac:dyDescent="0.2">
      <c r="A1192">
        <v>19</v>
      </c>
      <c r="B1192" s="6" t="s">
        <v>1280</v>
      </c>
      <c r="C1192" s="6" t="s">
        <v>22</v>
      </c>
      <c r="D1192" s="6" t="s">
        <v>23</v>
      </c>
      <c r="E1192" s="6" t="s">
        <v>2767</v>
      </c>
      <c r="F1192" s="6">
        <v>64</v>
      </c>
      <c r="G1192" s="6">
        <v>70</v>
      </c>
      <c r="H1192" s="7">
        <v>42490</v>
      </c>
      <c r="I1192" s="7">
        <v>42501</v>
      </c>
      <c r="J1192" s="3" t="s">
        <v>2537</v>
      </c>
      <c r="K1192" s="17">
        <f>IF(J1192="Januar",238.19,IF(J1192="Februar",240.59,IF(J1192="Mars",245.99,IF(J1192="April",250.79,IF(J1192="Mai",256.52,IF(J1192="Juni",259.83,IF(J1192="Juli",265.66,IF(J1192="August",272.21,IF(J1192="September",275.91,IF(J1192="Oktober",281.13,IF(J1192="November",284.38,IF(J1192="Desember",287.34,0))))))))))))</f>
        <v>256.52</v>
      </c>
      <c r="L1192" s="20">
        <f>$K$2/K1192</f>
        <v>0.92854358334632781</v>
      </c>
      <c r="M1192" s="6">
        <v>11</v>
      </c>
      <c r="N1192" s="6">
        <v>2450000</v>
      </c>
      <c r="O1192" s="6">
        <v>2785000</v>
      </c>
      <c r="P1192" s="6">
        <f>O1192-N1192</f>
        <v>335000</v>
      </c>
      <c r="Q1192" s="8">
        <f>P1192/N1192</f>
        <v>0.13673469387755102</v>
      </c>
      <c r="R1192" s="6">
        <v>26910</v>
      </c>
      <c r="S1192" s="9">
        <f>(N1192+R1192)/F1192</f>
        <v>38701.71875</v>
      </c>
      <c r="T1192" s="6">
        <v>43936</v>
      </c>
      <c r="U1192" s="5">
        <f>T1192-S1192</f>
        <v>5234.28125</v>
      </c>
      <c r="V1192" s="4">
        <f>U1192/S1192</f>
        <v>0.13524673888029842</v>
      </c>
      <c r="W1192" s="22">
        <f>S1192*L1192</f>
        <v>35936.232609786763</v>
      </c>
      <c r="X1192" s="22">
        <f>T1192*L1192</f>
        <v>40796.49087790426</v>
      </c>
      <c r="Y1192" s="22">
        <f>X1192-W1192</f>
        <v>4860.2582681174972</v>
      </c>
      <c r="Z1192" s="8">
        <f>Y1192/W1192</f>
        <v>0.13524673888029848</v>
      </c>
      <c r="AA1192" s="10">
        <v>34431</v>
      </c>
      <c r="AB1192" s="6">
        <v>1963</v>
      </c>
      <c r="AC1192" s="6">
        <f>2016-AB1192</f>
        <v>53</v>
      </c>
      <c r="AD1192" s="6" t="s">
        <v>37</v>
      </c>
    </row>
    <row r="1193" spans="1:30" x14ac:dyDescent="0.2">
      <c r="A1193">
        <v>19</v>
      </c>
      <c r="B1193" s="6" t="s">
        <v>1821</v>
      </c>
      <c r="C1193" s="6" t="s">
        <v>22</v>
      </c>
      <c r="D1193" s="6" t="s">
        <v>23</v>
      </c>
      <c r="E1193" s="6" t="s">
        <v>2767</v>
      </c>
      <c r="F1193" s="6">
        <v>79</v>
      </c>
      <c r="G1193" s="6">
        <v>85</v>
      </c>
      <c r="H1193" s="7">
        <v>42490</v>
      </c>
      <c r="I1193" s="7">
        <v>42501</v>
      </c>
      <c r="J1193" s="7" t="s">
        <v>2537</v>
      </c>
      <c r="K1193" s="17">
        <f>IF(J1193="Januar",238.19,IF(J1193="Februar",240.59,IF(J1193="Mars",245.99,IF(J1193="April",250.79,IF(J1193="Mai",256.52,IF(J1193="Juni",259.83,IF(J1193="Juli",265.66,IF(J1193="August",272.21,IF(J1193="September",275.91,IF(J1193="Oktober",281.13,IF(J1193="November",284.38,IF(J1193="Desember",287.34,0))))))))))))</f>
        <v>256.52</v>
      </c>
      <c r="L1193" s="20">
        <f>$K$2/K1193</f>
        <v>0.92854358334632781</v>
      </c>
      <c r="M1193" s="6">
        <v>11</v>
      </c>
      <c r="N1193" s="6">
        <v>4900000</v>
      </c>
      <c r="O1193" s="6">
        <v>5350000</v>
      </c>
      <c r="P1193" s="6">
        <f>O1193-N1193</f>
        <v>450000</v>
      </c>
      <c r="Q1193" s="8">
        <f>P1193/N1193</f>
        <v>9.1836734693877556E-2</v>
      </c>
      <c r="R1193" s="6"/>
      <c r="S1193" s="9">
        <f>(N1193+R1193)/F1193</f>
        <v>62025.3164556962</v>
      </c>
      <c r="T1193" s="6">
        <v>67722</v>
      </c>
      <c r="U1193" s="5">
        <f>T1193-S1193</f>
        <v>5696.6835443037999</v>
      </c>
      <c r="V1193" s="4">
        <f>U1193/S1193</f>
        <v>9.1844489795918416E-2</v>
      </c>
      <c r="W1193" s="22">
        <f>S1193*L1193</f>
        <v>57593.209599962101</v>
      </c>
      <c r="X1193" s="22">
        <f>T1193*L1193</f>
        <v>62882.828551380015</v>
      </c>
      <c r="Y1193" s="22">
        <f>X1193-W1193</f>
        <v>5289.6189514179132</v>
      </c>
      <c r="Z1193" s="8">
        <f>Y1193/W1193</f>
        <v>9.1844489795918471E-2</v>
      </c>
      <c r="AA1193" s="10">
        <v>1091</v>
      </c>
      <c r="AB1193" s="6">
        <v>1955</v>
      </c>
      <c r="AC1193" s="6">
        <f>2016-AB1193</f>
        <v>61</v>
      </c>
      <c r="AD1193" s="6" t="s">
        <v>295</v>
      </c>
    </row>
    <row r="1194" spans="1:30" x14ac:dyDescent="0.2">
      <c r="A1194">
        <v>19</v>
      </c>
      <c r="B1194" s="6" t="s">
        <v>1542</v>
      </c>
      <c r="C1194" s="6" t="s">
        <v>22</v>
      </c>
      <c r="D1194" s="6" t="s">
        <v>23</v>
      </c>
      <c r="E1194" s="6" t="s">
        <v>2767</v>
      </c>
      <c r="F1194" s="6">
        <v>91</v>
      </c>
      <c r="G1194" s="6">
        <v>102</v>
      </c>
      <c r="H1194" s="7">
        <v>42490</v>
      </c>
      <c r="I1194" s="7">
        <v>42501</v>
      </c>
      <c r="J1194" s="3" t="s">
        <v>2537</v>
      </c>
      <c r="K1194" s="17">
        <f>IF(J1194="Januar",238.19,IF(J1194="Februar",240.59,IF(J1194="Mars",245.99,IF(J1194="April",250.79,IF(J1194="Mai",256.52,IF(J1194="Juni",259.83,IF(J1194="Juli",265.66,IF(J1194="August",272.21,IF(J1194="September",275.91,IF(J1194="Oktober",281.13,IF(J1194="November",284.38,IF(J1194="Desember",287.34,0))))))))))))</f>
        <v>256.52</v>
      </c>
      <c r="L1194" s="20">
        <f>$K$2/K1194</f>
        <v>0.92854358334632781</v>
      </c>
      <c r="M1194" s="6">
        <v>11</v>
      </c>
      <c r="N1194" s="6">
        <v>4200000</v>
      </c>
      <c r="O1194" s="6">
        <v>4750000</v>
      </c>
      <c r="P1194" s="6">
        <f>O1194-N1194</f>
        <v>550000</v>
      </c>
      <c r="Q1194" s="8">
        <f>P1194/N1194</f>
        <v>0.13095238095238096</v>
      </c>
      <c r="R1194" s="6">
        <v>14454</v>
      </c>
      <c r="S1194" s="9">
        <f>(N1194+R1194)/F1194</f>
        <v>46312.681318681316</v>
      </c>
      <c r="T1194" s="6">
        <v>52357</v>
      </c>
      <c r="U1194" s="5">
        <f>T1194-S1194</f>
        <v>6044.318681318684</v>
      </c>
      <c r="V1194" s="4">
        <f>U1194/S1194</f>
        <v>0.130511093489216</v>
      </c>
      <c r="W1194" s="22">
        <f>S1194*L1194</f>
        <v>43003.343066024885</v>
      </c>
      <c r="X1194" s="22">
        <f>T1194*L1194</f>
        <v>48615.756393263684</v>
      </c>
      <c r="Y1194" s="22">
        <f>X1194-W1194</f>
        <v>5612.413327238799</v>
      </c>
      <c r="Z1194" s="8">
        <f>Y1194/W1194</f>
        <v>0.13051109348921591</v>
      </c>
      <c r="AA1194" s="10">
        <v>12807</v>
      </c>
      <c r="AB1194" s="6">
        <v>1973</v>
      </c>
      <c r="AC1194" s="6">
        <f>2016-AB1194</f>
        <v>43</v>
      </c>
      <c r="AD1194" s="6" t="s">
        <v>52</v>
      </c>
    </row>
    <row r="1195" spans="1:30" x14ac:dyDescent="0.2">
      <c r="A1195">
        <v>19</v>
      </c>
      <c r="B1195" s="2" t="s">
        <v>1406</v>
      </c>
      <c r="C1195" s="2" t="s">
        <v>22</v>
      </c>
      <c r="D1195" s="2" t="s">
        <v>23</v>
      </c>
      <c r="E1195" s="6" t="s">
        <v>2767</v>
      </c>
      <c r="F1195" s="2">
        <v>100</v>
      </c>
      <c r="G1195" s="2">
        <v>110</v>
      </c>
      <c r="H1195" s="3">
        <v>42490</v>
      </c>
      <c r="I1195" s="3">
        <v>42501</v>
      </c>
      <c r="J1195" s="7" t="s">
        <v>2537</v>
      </c>
      <c r="K1195" s="17">
        <f>IF(J1195="Januar",238.19,IF(J1195="Februar",240.59,IF(J1195="Mars",245.99,IF(J1195="April",250.79,IF(J1195="Mai",256.52,IF(J1195="Juni",259.83,IF(J1195="Juli",265.66,IF(J1195="August",272.21,IF(J1195="September",275.91,IF(J1195="Oktober",281.13,IF(J1195="November",284.38,IF(J1195="Desember",287.34,0))))))))))))</f>
        <v>256.52</v>
      </c>
      <c r="L1195" s="20">
        <f>$K$2/K1195</f>
        <v>0.92854358334632781</v>
      </c>
      <c r="M1195" s="2">
        <v>11</v>
      </c>
      <c r="N1195" s="2">
        <v>5250000</v>
      </c>
      <c r="O1195" s="2">
        <v>5600000</v>
      </c>
      <c r="P1195" s="2">
        <f>O1195-N1195</f>
        <v>350000</v>
      </c>
      <c r="Q1195" s="4">
        <f>P1195/N1195</f>
        <v>6.6666666666666666E-2</v>
      </c>
      <c r="R1195" s="2">
        <v>10318</v>
      </c>
      <c r="S1195" s="9">
        <f>(N1195+R1195)/F1195</f>
        <v>52603.18</v>
      </c>
      <c r="T1195" s="2">
        <v>56103</v>
      </c>
      <c r="U1195" s="5">
        <f>T1195-S1195</f>
        <v>3499.8199999999997</v>
      </c>
      <c r="V1195" s="4">
        <f>U1195/S1195</f>
        <v>6.6532479595340047E-2</v>
      </c>
      <c r="W1195" s="22">
        <f>S1195*L1195</f>
        <v>48844.345252611885</v>
      </c>
      <c r="X1195" s="22">
        <f>T1195*L1195</f>
        <v>52094.080656479025</v>
      </c>
      <c r="Y1195" s="22">
        <f>X1195-W1195</f>
        <v>3249.7354038671401</v>
      </c>
      <c r="Z1195" s="8">
        <f>Y1195/W1195</f>
        <v>6.6532479595339949E-2</v>
      </c>
      <c r="AA1195" s="2">
        <v>979</v>
      </c>
      <c r="AB1195" s="2">
        <v>1981</v>
      </c>
      <c r="AC1195" s="2">
        <f>2016-AB1195</f>
        <v>35</v>
      </c>
      <c r="AD1195" s="2" t="s">
        <v>25</v>
      </c>
    </row>
    <row r="1196" spans="1:30" x14ac:dyDescent="0.2">
      <c r="A1196">
        <v>19</v>
      </c>
      <c r="B1196" s="6" t="s">
        <v>2324</v>
      </c>
      <c r="C1196" s="6" t="s">
        <v>22</v>
      </c>
      <c r="D1196" s="6" t="s">
        <v>23</v>
      </c>
      <c r="E1196" s="6" t="s">
        <v>2767</v>
      </c>
      <c r="F1196" s="6">
        <v>114</v>
      </c>
      <c r="G1196" s="6">
        <v>140</v>
      </c>
      <c r="H1196" s="7">
        <v>42490</v>
      </c>
      <c r="I1196" s="7">
        <v>42501</v>
      </c>
      <c r="J1196" s="7" t="s">
        <v>2537</v>
      </c>
      <c r="K1196" s="17">
        <f>IF(J1196="Januar",238.19,IF(J1196="Februar",240.59,IF(J1196="Mars",245.99,IF(J1196="April",250.79,IF(J1196="Mai",256.52,IF(J1196="Juni",259.83,IF(J1196="Juli",265.66,IF(J1196="August",272.21,IF(J1196="September",275.91,IF(J1196="Oktober",281.13,IF(J1196="November",284.38,IF(J1196="Desember",287.34,0))))))))))))</f>
        <v>256.52</v>
      </c>
      <c r="L1196" s="20">
        <f>$K$2/K1196</f>
        <v>0.92854358334632781</v>
      </c>
      <c r="M1196" s="6">
        <v>11</v>
      </c>
      <c r="N1196" s="6">
        <v>6490000</v>
      </c>
      <c r="O1196" s="6">
        <v>7600000</v>
      </c>
      <c r="P1196" s="6">
        <f>O1196-N1196</f>
        <v>1110000</v>
      </c>
      <c r="Q1196" s="8">
        <f>P1196/N1196</f>
        <v>0.17103235747303544</v>
      </c>
      <c r="R1196" s="6"/>
      <c r="S1196" s="9">
        <f>(N1196+R1196)/F1196</f>
        <v>56929.824561403511</v>
      </c>
      <c r="T1196" s="6">
        <v>66667</v>
      </c>
      <c r="U1196" s="5">
        <f>T1196-S1196</f>
        <v>9737.1754385964887</v>
      </c>
      <c r="V1196" s="4">
        <f>U1196/S1196</f>
        <v>0.17103821263482274</v>
      </c>
      <c r="W1196" s="22">
        <f>S1196*L1196</f>
        <v>52861.823297523399</v>
      </c>
      <c r="X1196" s="22">
        <f>T1196*L1196</f>
        <v>61903.215070949635</v>
      </c>
      <c r="Y1196" s="22">
        <f>X1196-W1196</f>
        <v>9041.3917734262359</v>
      </c>
      <c r="Z1196" s="8">
        <f>Y1196/W1196</f>
        <v>0.17103821263482277</v>
      </c>
      <c r="AA1196" s="10">
        <v>1211</v>
      </c>
      <c r="AB1196" s="6">
        <v>1956</v>
      </c>
      <c r="AC1196" s="6">
        <f>2016-AB1196</f>
        <v>60</v>
      </c>
      <c r="AD1196" s="6" t="s">
        <v>94</v>
      </c>
    </row>
    <row r="1197" spans="1:30" x14ac:dyDescent="0.2">
      <c r="A1197">
        <v>19</v>
      </c>
      <c r="B1197" s="6" t="s">
        <v>2531</v>
      </c>
      <c r="C1197" s="6" t="s">
        <v>22</v>
      </c>
      <c r="D1197" s="6" t="s">
        <v>23</v>
      </c>
      <c r="E1197" s="6" t="s">
        <v>2767</v>
      </c>
      <c r="F1197" s="6">
        <v>258</v>
      </c>
      <c r="G1197" s="6">
        <v>276</v>
      </c>
      <c r="H1197" s="7">
        <v>42490</v>
      </c>
      <c r="I1197" s="7">
        <v>42501</v>
      </c>
      <c r="J1197" s="3" t="s">
        <v>2537</v>
      </c>
      <c r="K1197" s="17">
        <f>IF(J1197="Januar",238.19,IF(J1197="Februar",240.59,IF(J1197="Mars",245.99,IF(J1197="April",250.79,IF(J1197="Mai",256.52,IF(J1197="Juni",259.83,IF(J1197="Juli",265.66,IF(J1197="August",272.21,IF(J1197="September",275.91,IF(J1197="Oktober",281.13,IF(J1197="November",284.38,IF(J1197="Desember",287.34,0))))))))))))</f>
        <v>256.52</v>
      </c>
      <c r="L1197" s="20">
        <f>$K$2/K1197</f>
        <v>0.92854358334632781</v>
      </c>
      <c r="M1197" s="6">
        <v>11</v>
      </c>
      <c r="N1197" s="6">
        <v>23000000</v>
      </c>
      <c r="O1197" s="6">
        <v>23000000</v>
      </c>
      <c r="P1197" s="6">
        <f>O1197-N1197</f>
        <v>0</v>
      </c>
      <c r="Q1197" s="8">
        <f>P1197/N1197</f>
        <v>0</v>
      </c>
      <c r="R1197" s="6"/>
      <c r="S1197" s="9">
        <f>(N1197+R1197)/F1197</f>
        <v>89147.28682170542</v>
      </c>
      <c r="T1197" s="6">
        <v>89147</v>
      </c>
      <c r="U1197" s="5">
        <f>T1197-S1197</f>
        <v>-0.28682170542015228</v>
      </c>
      <c r="V1197" s="4">
        <f>U1197/S1197</f>
        <v>-3.2173913042782301E-6</v>
      </c>
      <c r="W1197" s="22">
        <f>S1197*L1197</f>
        <v>82777.141151029224</v>
      </c>
      <c r="X1197" s="22">
        <f>T1197*L1197</f>
        <v>82776.87482457509</v>
      </c>
      <c r="Y1197" s="22">
        <f>X1197-W1197</f>
        <v>-0.26632645413337741</v>
      </c>
      <c r="Z1197" s="8">
        <f>Y1197/W1197</f>
        <v>-3.2173913042908462E-6</v>
      </c>
      <c r="AA1197" s="6">
        <v>839</v>
      </c>
      <c r="AB1197" s="6">
        <v>1916</v>
      </c>
      <c r="AC1197" s="6">
        <f>2016-AB1197</f>
        <v>100</v>
      </c>
      <c r="AD1197" s="6" t="s">
        <v>213</v>
      </c>
    </row>
    <row r="1198" spans="1:30" x14ac:dyDescent="0.2">
      <c r="A1198">
        <v>19</v>
      </c>
      <c r="B1198" s="6" t="s">
        <v>60</v>
      </c>
      <c r="C1198" s="6" t="s">
        <v>22</v>
      </c>
      <c r="D1198" s="6" t="s">
        <v>23</v>
      </c>
      <c r="E1198" s="6" t="s">
        <v>2767</v>
      </c>
      <c r="F1198" s="6">
        <v>22</v>
      </c>
      <c r="G1198" s="6">
        <v>25</v>
      </c>
      <c r="H1198" s="7">
        <v>42489</v>
      </c>
      <c r="I1198" s="7">
        <v>42501</v>
      </c>
      <c r="J1198" s="7" t="s">
        <v>2537</v>
      </c>
      <c r="K1198" s="17">
        <f>IF(J1198="Januar",238.19,IF(J1198="Februar",240.59,IF(J1198="Mars",245.99,IF(J1198="April",250.79,IF(J1198="Mai",256.52,IF(J1198="Juni",259.83,IF(J1198="Juli",265.66,IF(J1198="August",272.21,IF(J1198="September",275.91,IF(J1198="Oktober",281.13,IF(J1198="November",284.38,IF(J1198="Desember",287.34,0))))))))))))</f>
        <v>256.52</v>
      </c>
      <c r="L1198" s="20">
        <f>$K$2/K1198</f>
        <v>0.92854358334632781</v>
      </c>
      <c r="M1198" s="6">
        <v>12</v>
      </c>
      <c r="N1198" s="6">
        <v>1990000</v>
      </c>
      <c r="O1198" s="6">
        <v>1990000</v>
      </c>
      <c r="P1198" s="6">
        <f>O1198-N1198</f>
        <v>0</v>
      </c>
      <c r="Q1198" s="8">
        <f>P1198/N1198</f>
        <v>0</v>
      </c>
      <c r="R1198" s="6"/>
      <c r="S1198" s="9">
        <f>(N1198+R1198)/F1198</f>
        <v>90454.545454545456</v>
      </c>
      <c r="T1198" s="6">
        <v>90455</v>
      </c>
      <c r="U1198" s="5">
        <f>T1198-S1198</f>
        <v>0.45454545454413164</v>
      </c>
      <c r="V1198" s="8">
        <f>U1198/S1198</f>
        <v>5.0251256281260781E-6</v>
      </c>
      <c r="W1198" s="22">
        <f>S1198*L1198</f>
        <v>83990.987766326929</v>
      </c>
      <c r="X1198" s="22">
        <f>T1198*L1198</f>
        <v>83991.409831592086</v>
      </c>
      <c r="Y1198" s="22">
        <f>X1198-W1198</f>
        <v>0.42206526515656151</v>
      </c>
      <c r="Z1198" s="8">
        <f>Y1198/W1198</f>
        <v>5.0251256281304615E-6</v>
      </c>
      <c r="AA1198" s="6">
        <v>799</v>
      </c>
      <c r="AB1198" s="6">
        <v>1881</v>
      </c>
      <c r="AC1198" s="6">
        <f>2016-AB1198</f>
        <v>135</v>
      </c>
      <c r="AD1198" s="6" t="s">
        <v>61</v>
      </c>
    </row>
    <row r="1199" spans="1:30" x14ac:dyDescent="0.2">
      <c r="A1199">
        <v>19</v>
      </c>
      <c r="B1199" s="6" t="s">
        <v>972</v>
      </c>
      <c r="C1199" s="6" t="s">
        <v>22</v>
      </c>
      <c r="D1199" s="6" t="s">
        <v>23</v>
      </c>
      <c r="E1199" s="6" t="s">
        <v>2767</v>
      </c>
      <c r="F1199" s="6">
        <v>66</v>
      </c>
      <c r="G1199" s="6">
        <v>78</v>
      </c>
      <c r="H1199" s="7">
        <v>42489</v>
      </c>
      <c r="I1199" s="7">
        <v>42501</v>
      </c>
      <c r="J1199" s="7" t="s">
        <v>2537</v>
      </c>
      <c r="K1199" s="17">
        <f>IF(J1199="Januar",238.19,IF(J1199="Februar",240.59,IF(J1199="Mars",245.99,IF(J1199="April",250.79,IF(J1199="Mai",256.52,IF(J1199="Juni",259.83,IF(J1199="Juli",265.66,IF(J1199="August",272.21,IF(J1199="September",275.91,IF(J1199="Oktober",281.13,IF(J1199="November",284.38,IF(J1199="Desember",287.34,0))))))))))))</f>
        <v>256.52</v>
      </c>
      <c r="L1199" s="20">
        <f>$K$2/K1199</f>
        <v>0.92854358334632781</v>
      </c>
      <c r="M1199" s="6">
        <v>12</v>
      </c>
      <c r="N1199" s="6">
        <v>4590000</v>
      </c>
      <c r="O1199" s="6">
        <v>5000000</v>
      </c>
      <c r="P1199" s="6">
        <f>O1199-N1199</f>
        <v>410000</v>
      </c>
      <c r="Q1199" s="8">
        <f>P1199/N1199</f>
        <v>8.9324618736383449E-2</v>
      </c>
      <c r="R1199" s="6"/>
      <c r="S1199" s="9">
        <f>(N1199+R1199)/F1199</f>
        <v>69545.454545454544</v>
      </c>
      <c r="T1199" s="6">
        <v>75758</v>
      </c>
      <c r="U1199" s="5">
        <f>T1199-S1199</f>
        <v>6212.5454545454559</v>
      </c>
      <c r="V1199" s="4">
        <f>U1199/S1199</f>
        <v>8.9330718954248392E-2</v>
      </c>
      <c r="W1199" s="22">
        <f>S1199*L1199</f>
        <v>64575.985569085526</v>
      </c>
      <c r="X1199" s="22">
        <f>T1199*L1199</f>
        <v>70344.604787151096</v>
      </c>
      <c r="Y1199" s="22">
        <f>X1199-W1199</f>
        <v>5768.6192180655707</v>
      </c>
      <c r="Z1199" s="8">
        <f>Y1199/W1199</f>
        <v>8.9330718954248267E-2</v>
      </c>
      <c r="AA1199" s="10">
        <v>1382</v>
      </c>
      <c r="AB1199" s="6">
        <v>1939</v>
      </c>
      <c r="AC1199" s="6">
        <f>2016-AB1199</f>
        <v>77</v>
      </c>
      <c r="AD1199" s="6" t="s">
        <v>67</v>
      </c>
    </row>
    <row r="1200" spans="1:30" x14ac:dyDescent="0.2">
      <c r="A1200">
        <v>19</v>
      </c>
      <c r="B1200" s="2" t="s">
        <v>1518</v>
      </c>
      <c r="C1200" s="2" t="s">
        <v>22</v>
      </c>
      <c r="D1200" s="2" t="s">
        <v>23</v>
      </c>
      <c r="E1200" s="6" t="s">
        <v>2767</v>
      </c>
      <c r="F1200" s="2">
        <v>70</v>
      </c>
      <c r="G1200" s="2">
        <v>77</v>
      </c>
      <c r="H1200" s="3">
        <v>42489</v>
      </c>
      <c r="I1200" s="3">
        <v>42501</v>
      </c>
      <c r="J1200" s="3" t="s">
        <v>2537</v>
      </c>
      <c r="K1200" s="17">
        <f>IF(J1200="Januar",238.19,IF(J1200="Februar",240.59,IF(J1200="Mars",245.99,IF(J1200="April",250.79,IF(J1200="Mai",256.52,IF(J1200="Juni",259.83,IF(J1200="Juli",265.66,IF(J1200="August",272.21,IF(J1200="September",275.91,IF(J1200="Oktober",281.13,IF(J1200="November",284.38,IF(J1200="Desember",287.34,0))))))))))))</f>
        <v>256.52</v>
      </c>
      <c r="L1200" s="20">
        <f>$K$2/K1200</f>
        <v>0.92854358334632781</v>
      </c>
      <c r="M1200" s="2">
        <v>12</v>
      </c>
      <c r="N1200" s="2">
        <v>4200000</v>
      </c>
      <c r="O1200" s="2">
        <v>4610000</v>
      </c>
      <c r="P1200" s="2">
        <f>O1200-N1200</f>
        <v>410000</v>
      </c>
      <c r="Q1200" s="4">
        <f>P1200/N1200</f>
        <v>9.7619047619047619E-2</v>
      </c>
      <c r="R1200" s="2"/>
      <c r="S1200" s="9">
        <f>(N1200+R1200)/F1200</f>
        <v>60000</v>
      </c>
      <c r="T1200" s="2">
        <v>65857</v>
      </c>
      <c r="U1200" s="5">
        <f>T1200-S1200</f>
        <v>5857</v>
      </c>
      <c r="V1200" s="4">
        <f>U1200/S1200</f>
        <v>9.7616666666666671E-2</v>
      </c>
      <c r="W1200" s="22">
        <f>S1200*L1200</f>
        <v>55712.615000779668</v>
      </c>
      <c r="X1200" s="22">
        <f>T1200*L1200</f>
        <v>61151.094768439107</v>
      </c>
      <c r="Y1200" s="22">
        <f>X1200-W1200</f>
        <v>5438.4797676594389</v>
      </c>
      <c r="Z1200" s="8">
        <f>Y1200/W1200</f>
        <v>9.7616666666666616E-2</v>
      </c>
      <c r="AA1200" s="11">
        <v>38754</v>
      </c>
      <c r="AB1200" s="2">
        <v>1982</v>
      </c>
      <c r="AC1200" s="2">
        <f>2016-AB1200</f>
        <v>34</v>
      </c>
      <c r="AD1200" s="2" t="s">
        <v>108</v>
      </c>
    </row>
    <row r="1201" spans="1:30" x14ac:dyDescent="0.2">
      <c r="A1201">
        <v>19</v>
      </c>
      <c r="B1201" s="6" t="s">
        <v>2044</v>
      </c>
      <c r="C1201" s="6" t="s">
        <v>22</v>
      </c>
      <c r="D1201" s="6" t="s">
        <v>23</v>
      </c>
      <c r="E1201" s="6" t="s">
        <v>2767</v>
      </c>
      <c r="F1201" s="6">
        <v>90</v>
      </c>
      <c r="G1201" s="6">
        <v>100</v>
      </c>
      <c r="H1201" s="7">
        <v>42489</v>
      </c>
      <c r="I1201" s="7">
        <v>42501</v>
      </c>
      <c r="J1201" s="7" t="s">
        <v>2537</v>
      </c>
      <c r="K1201" s="17">
        <f>IF(J1201="Januar",238.19,IF(J1201="Februar",240.59,IF(J1201="Mars",245.99,IF(J1201="April",250.79,IF(J1201="Mai",256.52,IF(J1201="Juni",259.83,IF(J1201="Juli",265.66,IF(J1201="August",272.21,IF(J1201="September",275.91,IF(J1201="Oktober",281.13,IF(J1201="November",284.38,IF(J1201="Desember",287.34,0))))))))))))</f>
        <v>256.52</v>
      </c>
      <c r="L1201" s="20">
        <f>$K$2/K1201</f>
        <v>0.92854358334632781</v>
      </c>
      <c r="M1201" s="6">
        <v>12</v>
      </c>
      <c r="N1201" s="6">
        <v>4850000</v>
      </c>
      <c r="O1201" s="6">
        <v>5100000</v>
      </c>
      <c r="P1201" s="6">
        <f>O1201-N1201</f>
        <v>250000</v>
      </c>
      <c r="Q1201" s="8">
        <f>P1201/N1201</f>
        <v>5.1546391752577317E-2</v>
      </c>
      <c r="R1201" s="6">
        <v>65054</v>
      </c>
      <c r="S1201" s="9">
        <f>(N1201+R1201)/F1201</f>
        <v>54611.711111111108</v>
      </c>
      <c r="T1201" s="6">
        <v>57389</v>
      </c>
      <c r="U1201" s="5">
        <f>T1201-S1201</f>
        <v>2777.288888888892</v>
      </c>
      <c r="V1201" s="4">
        <f>U1201/S1201</f>
        <v>5.085518897656064E-2</v>
      </c>
      <c r="W1201" s="22">
        <f>S1201*L1201</f>
        <v>50709.353927785574</v>
      </c>
      <c r="X1201" s="22">
        <f>T1201*L1201</f>
        <v>53288.187704662407</v>
      </c>
      <c r="Y1201" s="22">
        <f>X1201-W1201</f>
        <v>2578.8337768768324</v>
      </c>
      <c r="Z1201" s="8">
        <f>Y1201/W1201</f>
        <v>5.0855188976560627E-2</v>
      </c>
      <c r="AA1201" s="10">
        <v>1161</v>
      </c>
      <c r="AB1201" s="6">
        <v>1909</v>
      </c>
      <c r="AC1201" s="6">
        <f>2016-AB1201</f>
        <v>107</v>
      </c>
      <c r="AD1201" s="6" t="s">
        <v>103</v>
      </c>
    </row>
    <row r="1202" spans="1:30" x14ac:dyDescent="0.2">
      <c r="A1202">
        <v>19</v>
      </c>
      <c r="B1202" s="6" t="s">
        <v>2209</v>
      </c>
      <c r="C1202" s="6" t="s">
        <v>22</v>
      </c>
      <c r="D1202" s="6" t="s">
        <v>23</v>
      </c>
      <c r="E1202" s="6" t="s">
        <v>2767</v>
      </c>
      <c r="F1202" s="6">
        <v>103</v>
      </c>
      <c r="G1202" s="6">
        <v>120</v>
      </c>
      <c r="H1202" s="7">
        <v>42489</v>
      </c>
      <c r="I1202" s="7">
        <v>42501</v>
      </c>
      <c r="J1202" s="3" t="s">
        <v>2537</v>
      </c>
      <c r="K1202" s="17">
        <f>IF(J1202="Januar",238.19,IF(J1202="Februar",240.59,IF(J1202="Mars",245.99,IF(J1202="April",250.79,IF(J1202="Mai",256.52,IF(J1202="Juni",259.83,IF(J1202="Juli",265.66,IF(J1202="August",272.21,IF(J1202="September",275.91,IF(J1202="Oktober",281.13,IF(J1202="November",284.38,IF(J1202="Desember",287.34,0))))))))))))</f>
        <v>256.52</v>
      </c>
      <c r="L1202" s="20">
        <f>$K$2/K1202</f>
        <v>0.92854358334632781</v>
      </c>
      <c r="M1202" s="6">
        <v>12</v>
      </c>
      <c r="N1202" s="6">
        <v>7490000</v>
      </c>
      <c r="O1202" s="6">
        <v>7850000</v>
      </c>
      <c r="P1202" s="6">
        <f>O1202-N1202</f>
        <v>360000</v>
      </c>
      <c r="Q1202" s="8">
        <f>P1202/N1202</f>
        <v>4.8064085447263018E-2</v>
      </c>
      <c r="R1202" s="6">
        <v>11381</v>
      </c>
      <c r="S1202" s="9">
        <f>(N1202+R1202)/F1202</f>
        <v>72828.941747572811</v>
      </c>
      <c r="T1202" s="6">
        <v>76324</v>
      </c>
      <c r="U1202" s="5">
        <f>T1202-S1202</f>
        <v>3495.0582524271886</v>
      </c>
      <c r="V1202" s="4">
        <f>U1202/S1202</f>
        <v>4.7989963448063819E-2</v>
      </c>
      <c r="W1202" s="22">
        <f>S1202*L1202</f>
        <v>67624.846541612234</v>
      </c>
      <c r="X1202" s="22">
        <f>T1202*L1202</f>
        <v>70870.160455325124</v>
      </c>
      <c r="Y1202" s="22">
        <f>X1202-W1202</f>
        <v>3245.3139137128892</v>
      </c>
      <c r="Z1202" s="8">
        <f>Y1202/W1202</f>
        <v>4.7989963448063715E-2</v>
      </c>
      <c r="AA1202" s="10">
        <v>1286</v>
      </c>
      <c r="AB1202" s="6">
        <v>1975</v>
      </c>
      <c r="AC1202" s="6">
        <f>2016-AB1202</f>
        <v>41</v>
      </c>
      <c r="AD1202" s="6" t="s">
        <v>67</v>
      </c>
    </row>
    <row r="1203" spans="1:30" x14ac:dyDescent="0.2">
      <c r="A1203">
        <v>19</v>
      </c>
      <c r="B1203" s="2" t="s">
        <v>2527</v>
      </c>
      <c r="C1203" s="2" t="s">
        <v>22</v>
      </c>
      <c r="D1203" s="2" t="s">
        <v>23</v>
      </c>
      <c r="E1203" s="6" t="s">
        <v>2767</v>
      </c>
      <c r="F1203" s="2">
        <v>213</v>
      </c>
      <c r="G1203" s="2">
        <v>234</v>
      </c>
      <c r="H1203" s="3">
        <v>42489</v>
      </c>
      <c r="I1203" s="3">
        <v>42501</v>
      </c>
      <c r="J1203" s="7" t="s">
        <v>2537</v>
      </c>
      <c r="K1203" s="17">
        <f>IF(J1203="Januar",238.19,IF(J1203="Februar",240.59,IF(J1203="Mars",245.99,IF(J1203="April",250.79,IF(J1203="Mai",256.52,IF(J1203="Juni",259.83,IF(J1203="Juli",265.66,IF(J1203="August",272.21,IF(J1203="September",275.91,IF(J1203="Oktober",281.13,IF(J1203="November",284.38,IF(J1203="Desember",287.34,0))))))))))))</f>
        <v>256.52</v>
      </c>
      <c r="L1203" s="20">
        <f>$K$2/K1203</f>
        <v>0.92854358334632781</v>
      </c>
      <c r="M1203" s="2">
        <v>12</v>
      </c>
      <c r="N1203" s="2">
        <v>16000000</v>
      </c>
      <c r="O1203" s="2">
        <v>16000000</v>
      </c>
      <c r="P1203" s="2">
        <f>O1203-N1203</f>
        <v>0</v>
      </c>
      <c r="Q1203" s="4">
        <f>P1203/N1203</f>
        <v>0</v>
      </c>
      <c r="R1203" s="2"/>
      <c r="S1203" s="9">
        <f>(N1203+R1203)/F1203</f>
        <v>75117.370892018778</v>
      </c>
      <c r="T1203" s="2">
        <v>75117</v>
      </c>
      <c r="U1203" s="5">
        <f>T1203-S1203</f>
        <v>-0.37089201877824962</v>
      </c>
      <c r="V1203" s="4">
        <f>U1203/S1203</f>
        <v>-4.9374999999854486E-6</v>
      </c>
      <c r="W1203" s="22">
        <f>S1203*L1203</f>
        <v>69749.752739630261</v>
      </c>
      <c r="X1203" s="22">
        <f>T1203*L1203</f>
        <v>69749.408350226106</v>
      </c>
      <c r="Y1203" s="22">
        <f>X1203-W1203</f>
        <v>-0.34438940415566321</v>
      </c>
      <c r="Z1203" s="8">
        <f>Y1203/W1203</f>
        <v>-4.9375000000536034E-6</v>
      </c>
      <c r="AA1203" s="2"/>
      <c r="AB1203" s="2">
        <v>1997</v>
      </c>
      <c r="AC1203" s="2">
        <f>2016-AB1203</f>
        <v>19</v>
      </c>
      <c r="AD1203" s="2" t="s">
        <v>108</v>
      </c>
    </row>
    <row r="1204" spans="1:30" x14ac:dyDescent="0.2">
      <c r="A1204">
        <v>19</v>
      </c>
      <c r="B1204" s="2" t="s">
        <v>135</v>
      </c>
      <c r="C1204" s="2" t="s">
        <v>22</v>
      </c>
      <c r="D1204" s="2" t="s">
        <v>23</v>
      </c>
      <c r="E1204" s="6" t="s">
        <v>2767</v>
      </c>
      <c r="F1204" s="2">
        <v>28</v>
      </c>
      <c r="G1204" s="2">
        <v>31</v>
      </c>
      <c r="H1204" s="3">
        <v>42488</v>
      </c>
      <c r="I1204" s="3">
        <v>42501</v>
      </c>
      <c r="J1204" s="7" t="s">
        <v>2537</v>
      </c>
      <c r="K1204" s="17">
        <f>IF(J1204="Januar",238.19,IF(J1204="Februar",240.59,IF(J1204="Mars",245.99,IF(J1204="April",250.79,IF(J1204="Mai",256.52,IF(J1204="Juni",259.83,IF(J1204="Juli",265.66,IF(J1204="August",272.21,IF(J1204="September",275.91,IF(J1204="Oktober",281.13,IF(J1204="November",284.38,IF(J1204="Desember",287.34,0))))))))))))</f>
        <v>256.52</v>
      </c>
      <c r="L1204" s="20">
        <f>$K$2/K1204</f>
        <v>0.92854358334632781</v>
      </c>
      <c r="M1204" s="2">
        <v>13</v>
      </c>
      <c r="N1204" s="2">
        <v>2300000</v>
      </c>
      <c r="O1204" s="2">
        <v>2730000</v>
      </c>
      <c r="P1204" s="2">
        <f>O1204-N1204</f>
        <v>430000</v>
      </c>
      <c r="Q1204" s="4">
        <f>P1204/N1204</f>
        <v>0.18695652173913044</v>
      </c>
      <c r="R1204" s="2">
        <v>133251</v>
      </c>
      <c r="S1204" s="9">
        <f>(N1204+R1204)/F1204</f>
        <v>86901.821428571435</v>
      </c>
      <c r="T1204" s="2">
        <v>102259</v>
      </c>
      <c r="U1204" s="5">
        <f>T1204-S1204</f>
        <v>15357.178571428565</v>
      </c>
      <c r="V1204" s="4">
        <f>U1204/S1204</f>
        <v>0.17671871911282469</v>
      </c>
      <c r="W1204" s="22">
        <f>S1204*L1204</f>
        <v>80692.12866860842</v>
      </c>
      <c r="X1204" s="22">
        <f>T1204*L1204</f>
        <v>94951.938289412137</v>
      </c>
      <c r="Y1204" s="22">
        <f>X1204-W1204</f>
        <v>14259.809620803717</v>
      </c>
      <c r="Z1204" s="8">
        <f>Y1204/W1204</f>
        <v>0.17671871911282466</v>
      </c>
      <c r="AA1204" s="2">
        <v>531</v>
      </c>
      <c r="AB1204" s="2">
        <v>1935</v>
      </c>
      <c r="AC1204" s="2">
        <f>2016-AB1204</f>
        <v>81</v>
      </c>
      <c r="AD1204" s="2" t="s">
        <v>37</v>
      </c>
    </row>
    <row r="1205" spans="1:30" x14ac:dyDescent="0.2">
      <c r="A1205">
        <v>19</v>
      </c>
      <c r="B1205" s="2" t="s">
        <v>2407</v>
      </c>
      <c r="C1205" s="2" t="s">
        <v>22</v>
      </c>
      <c r="D1205" s="2" t="s">
        <v>23</v>
      </c>
      <c r="E1205" s="6" t="s">
        <v>2767</v>
      </c>
      <c r="F1205" s="2">
        <v>128</v>
      </c>
      <c r="G1205" s="2">
        <v>149</v>
      </c>
      <c r="H1205" s="3">
        <v>42484</v>
      </c>
      <c r="I1205" s="3">
        <v>42501</v>
      </c>
      <c r="J1205" s="3" t="s">
        <v>2537</v>
      </c>
      <c r="K1205" s="17">
        <f>IF(J1205="Januar",238.19,IF(J1205="Februar",240.59,IF(J1205="Mars",245.99,IF(J1205="April",250.79,IF(J1205="Mai",256.52,IF(J1205="Juni",259.83,IF(J1205="Juli",265.66,IF(J1205="August",272.21,IF(J1205="September",275.91,IF(J1205="Oktober",281.13,IF(J1205="November",284.38,IF(J1205="Desember",287.34,0))))))))))))</f>
        <v>256.52</v>
      </c>
      <c r="L1205" s="20">
        <f>$K$2/K1205</f>
        <v>0.92854358334632781</v>
      </c>
      <c r="M1205" s="2">
        <v>17</v>
      </c>
      <c r="N1205" s="2">
        <v>7490000</v>
      </c>
      <c r="O1205" s="2">
        <v>7650000</v>
      </c>
      <c r="P1205" s="2">
        <f>O1205-N1205</f>
        <v>160000</v>
      </c>
      <c r="Q1205" s="4">
        <f>P1205/N1205</f>
        <v>2.1361815754339118E-2</v>
      </c>
      <c r="R1205" s="2"/>
      <c r="S1205" s="9">
        <f>(N1205+R1205)/F1205</f>
        <v>58515.625</v>
      </c>
      <c r="T1205" s="2">
        <v>59766</v>
      </c>
      <c r="U1205" s="5">
        <f>T1205-S1205</f>
        <v>1250.375</v>
      </c>
      <c r="V1205" s="4">
        <f>U1205/S1205</f>
        <v>2.136822429906542E-2</v>
      </c>
      <c r="W1205" s="22">
        <f>S1205*L1205</f>
        <v>54334.308119249959</v>
      </c>
      <c r="X1205" s="22">
        <f>T1205*L1205</f>
        <v>55495.335802276626</v>
      </c>
      <c r="Y1205" s="22">
        <f>X1205-W1205</f>
        <v>1161.0276830266666</v>
      </c>
      <c r="Z1205" s="8">
        <f>Y1205/W1205</f>
        <v>2.1368224299065458E-2</v>
      </c>
      <c r="AA1205" s="11">
        <v>1538</v>
      </c>
      <c r="AB1205" s="2">
        <v>1997</v>
      </c>
      <c r="AC1205" s="2">
        <f>2016-AB1205</f>
        <v>19</v>
      </c>
      <c r="AD1205" s="2" t="s">
        <v>75</v>
      </c>
    </row>
    <row r="1206" spans="1:30" x14ac:dyDescent="0.2">
      <c r="A1206">
        <v>19</v>
      </c>
      <c r="B1206" s="6" t="s">
        <v>84</v>
      </c>
      <c r="C1206" s="6" t="s">
        <v>22</v>
      </c>
      <c r="D1206" s="6" t="s">
        <v>23</v>
      </c>
      <c r="E1206" s="6" t="s">
        <v>2767</v>
      </c>
      <c r="F1206" s="6">
        <v>25</v>
      </c>
      <c r="G1206" s="6">
        <v>31</v>
      </c>
      <c r="H1206" s="7">
        <v>42478</v>
      </c>
      <c r="I1206" s="7">
        <v>42501</v>
      </c>
      <c r="J1206" s="3" t="s">
        <v>2537</v>
      </c>
      <c r="K1206" s="17">
        <f>IF(J1206="Januar",238.19,IF(J1206="Februar",240.59,IF(J1206="Mars",245.99,IF(J1206="April",250.79,IF(J1206="Mai",256.52,IF(J1206="Juni",259.83,IF(J1206="Juli",265.66,IF(J1206="August",272.21,IF(J1206="September",275.91,IF(J1206="Oktober",281.13,IF(J1206="November",284.38,IF(J1206="Desember",287.34,0))))))))))))</f>
        <v>256.52</v>
      </c>
      <c r="L1206" s="20">
        <f>$K$2/K1206</f>
        <v>0.92854358334632781</v>
      </c>
      <c r="M1206" s="6">
        <v>23</v>
      </c>
      <c r="N1206" s="6">
        <v>2200000</v>
      </c>
      <c r="O1206" s="6">
        <v>2400000</v>
      </c>
      <c r="P1206" s="6">
        <f>O1206-N1206</f>
        <v>200000</v>
      </c>
      <c r="Q1206" s="8">
        <f>P1206/N1206</f>
        <v>9.0909090909090912E-2</v>
      </c>
      <c r="R1206" s="6"/>
      <c r="S1206" s="9">
        <f>(N1206+R1206)/F1206</f>
        <v>88000</v>
      </c>
      <c r="T1206" s="6">
        <v>96000</v>
      </c>
      <c r="U1206" s="5">
        <f>T1206-S1206</f>
        <v>8000</v>
      </c>
      <c r="V1206" s="8">
        <f>U1206/S1206</f>
        <v>9.0909090909090912E-2</v>
      </c>
      <c r="W1206" s="22">
        <f>S1206*L1206</f>
        <v>81711.83533447684</v>
      </c>
      <c r="X1206" s="22">
        <f>T1206*L1206</f>
        <v>89140.184001247471</v>
      </c>
      <c r="Y1206" s="22">
        <f>X1206-W1206</f>
        <v>7428.3486667706311</v>
      </c>
      <c r="Z1206" s="8">
        <f>Y1206/W1206</f>
        <v>9.0909090909091023E-2</v>
      </c>
      <c r="AA1206" s="6">
        <v>832</v>
      </c>
      <c r="AB1206" s="6">
        <v>1897</v>
      </c>
      <c r="AC1206" s="6">
        <f>2016-AB1206</f>
        <v>119</v>
      </c>
      <c r="AD1206" s="6" t="s">
        <v>86</v>
      </c>
    </row>
    <row r="1207" spans="1:30" x14ac:dyDescent="0.2">
      <c r="A1207">
        <v>19</v>
      </c>
      <c r="B1207" s="2" t="s">
        <v>1407</v>
      </c>
      <c r="C1207" s="2" t="s">
        <v>22</v>
      </c>
      <c r="D1207" s="2" t="s">
        <v>23</v>
      </c>
      <c r="E1207" s="6" t="s">
        <v>2767</v>
      </c>
      <c r="F1207" s="2">
        <v>67</v>
      </c>
      <c r="G1207" s="2">
        <v>74</v>
      </c>
      <c r="H1207" s="3">
        <v>42476</v>
      </c>
      <c r="I1207" s="3">
        <v>42501</v>
      </c>
      <c r="J1207" s="7" t="s">
        <v>2537</v>
      </c>
      <c r="K1207" s="17">
        <f>IF(J1207="Januar",238.19,IF(J1207="Februar",240.59,IF(J1207="Mars",245.99,IF(J1207="April",250.79,IF(J1207="Mai",256.52,IF(J1207="Juni",259.83,IF(J1207="Juli",265.66,IF(J1207="August",272.21,IF(J1207="September",275.91,IF(J1207="Oktober",281.13,IF(J1207="November",284.38,IF(J1207="Desember",287.34,0))))))))))))</f>
        <v>256.52</v>
      </c>
      <c r="L1207" s="20">
        <f>$K$2/K1207</f>
        <v>0.92854358334632781</v>
      </c>
      <c r="M1207" s="2">
        <v>25</v>
      </c>
      <c r="N1207" s="2">
        <v>4300000</v>
      </c>
      <c r="O1207" s="2">
        <v>4200000</v>
      </c>
      <c r="P1207" s="2">
        <f>O1207-N1207</f>
        <v>-100000</v>
      </c>
      <c r="Q1207" s="4">
        <f>P1207/N1207</f>
        <v>-2.3255813953488372E-2</v>
      </c>
      <c r="R1207" s="2">
        <v>39536</v>
      </c>
      <c r="S1207" s="9">
        <f>(N1207+R1207)/F1207</f>
        <v>64769.194029850747</v>
      </c>
      <c r="T1207" s="2">
        <v>63277</v>
      </c>
      <c r="U1207" s="5">
        <f>T1207-S1207</f>
        <v>-1492.194029850747</v>
      </c>
      <c r="V1207" s="4">
        <f>U1207/S1207</f>
        <v>-2.3038638232290284E-2</v>
      </c>
      <c r="W1207" s="22">
        <f>S1207*L1207</f>
        <v>60141.019514931191</v>
      </c>
      <c r="X1207" s="22">
        <f>T1207*L1207</f>
        <v>58755.452323405581</v>
      </c>
      <c r="Y1207" s="22">
        <f>X1207-W1207</f>
        <v>-1385.5671915256098</v>
      </c>
      <c r="Z1207" s="8">
        <f>Y1207/W1207</f>
        <v>-2.3038638232290284E-2</v>
      </c>
      <c r="AA1207" s="11">
        <v>29802</v>
      </c>
      <c r="AB1207" s="2">
        <v>1911</v>
      </c>
      <c r="AC1207" s="2">
        <f>2016-AB1207</f>
        <v>105</v>
      </c>
      <c r="AD1207" s="2" t="s">
        <v>169</v>
      </c>
    </row>
    <row r="1208" spans="1:30" x14ac:dyDescent="0.2">
      <c r="A1208">
        <v>19</v>
      </c>
      <c r="B1208" s="6" t="s">
        <v>1712</v>
      </c>
      <c r="C1208" s="6" t="s">
        <v>22</v>
      </c>
      <c r="D1208" s="6" t="s">
        <v>23</v>
      </c>
      <c r="E1208" s="6" t="s">
        <v>2767</v>
      </c>
      <c r="F1208" s="6">
        <v>76</v>
      </c>
      <c r="G1208" s="6">
        <v>95</v>
      </c>
      <c r="H1208" s="7">
        <v>42476</v>
      </c>
      <c r="I1208" s="7">
        <v>42501</v>
      </c>
      <c r="J1208" s="3" t="s">
        <v>2537</v>
      </c>
      <c r="K1208" s="17">
        <f>IF(J1208="Januar",238.19,IF(J1208="Februar",240.59,IF(J1208="Mars",245.99,IF(J1208="April",250.79,IF(J1208="Mai",256.52,IF(J1208="Juni",259.83,IF(J1208="Juli",265.66,IF(J1208="August",272.21,IF(J1208="September",275.91,IF(J1208="Oktober",281.13,IF(J1208="November",284.38,IF(J1208="Desember",287.34,0))))))))))))</f>
        <v>256.52</v>
      </c>
      <c r="L1208" s="20">
        <f>$K$2/K1208</f>
        <v>0.92854358334632781</v>
      </c>
      <c r="M1208" s="6">
        <v>25</v>
      </c>
      <c r="N1208" s="6">
        <v>2700000</v>
      </c>
      <c r="O1208" s="6">
        <v>2725000</v>
      </c>
      <c r="P1208" s="6">
        <f>O1208-N1208</f>
        <v>25000</v>
      </c>
      <c r="Q1208" s="8">
        <f>P1208/N1208</f>
        <v>9.2592592592592587E-3</v>
      </c>
      <c r="R1208" s="6">
        <v>147355</v>
      </c>
      <c r="S1208" s="9">
        <f>(N1208+R1208)/F1208</f>
        <v>37465.197368421053</v>
      </c>
      <c r="T1208" s="6">
        <v>37794</v>
      </c>
      <c r="U1208" s="5">
        <f>T1208-S1208</f>
        <v>328.8026315789466</v>
      </c>
      <c r="V1208" s="4">
        <f>U1208/S1208</f>
        <v>8.7762151189437008E-3</v>
      </c>
      <c r="W1208" s="22">
        <f>S1208*L1208</f>
        <v>34788.068615251097</v>
      </c>
      <c r="X1208" s="22">
        <f>T1208*L1208</f>
        <v>35093.376188991111</v>
      </c>
      <c r="Y1208" s="22">
        <f>X1208-W1208</f>
        <v>305.30757374001405</v>
      </c>
      <c r="Z1208" s="8">
        <f>Y1208/W1208</f>
        <v>8.7762151189436002E-3</v>
      </c>
      <c r="AA1208" s="10">
        <v>27472</v>
      </c>
      <c r="AB1208" s="6">
        <v>1974</v>
      </c>
      <c r="AC1208" s="6">
        <f>2016-AB1208</f>
        <v>42</v>
      </c>
      <c r="AD1208" s="6" t="s">
        <v>52</v>
      </c>
    </row>
    <row r="1209" spans="1:30" x14ac:dyDescent="0.2">
      <c r="A1209">
        <v>19</v>
      </c>
      <c r="B1209" s="6" t="s">
        <v>346</v>
      </c>
      <c r="C1209" s="6" t="s">
        <v>22</v>
      </c>
      <c r="D1209" s="6" t="s">
        <v>23</v>
      </c>
      <c r="E1209" s="6" t="s">
        <v>2767</v>
      </c>
      <c r="F1209" s="6">
        <v>38</v>
      </c>
      <c r="G1209" s="6">
        <v>42</v>
      </c>
      <c r="H1209" s="7">
        <v>42472</v>
      </c>
      <c r="I1209" s="7">
        <v>42501</v>
      </c>
      <c r="J1209" s="3" t="s">
        <v>2537</v>
      </c>
      <c r="K1209" s="17">
        <f>IF(J1209="Januar",238.19,IF(J1209="Februar",240.59,IF(J1209="Mars",245.99,IF(J1209="April",250.79,IF(J1209="Mai",256.52,IF(J1209="Juni",259.83,IF(J1209="Juli",265.66,IF(J1209="August",272.21,IF(J1209="September",275.91,IF(J1209="Oktober",281.13,IF(J1209="November",284.38,IF(J1209="Desember",287.34,0))))))))))))</f>
        <v>256.52</v>
      </c>
      <c r="L1209" s="20">
        <f>$K$2/K1209</f>
        <v>0.92854358334632781</v>
      </c>
      <c r="M1209" s="6">
        <v>29</v>
      </c>
      <c r="N1209" s="6">
        <v>4100000</v>
      </c>
      <c r="O1209" s="6">
        <v>4100000</v>
      </c>
      <c r="P1209" s="6">
        <f>O1209-N1209</f>
        <v>0</v>
      </c>
      <c r="Q1209" s="8">
        <f>P1209/N1209</f>
        <v>0</v>
      </c>
      <c r="R1209" s="6"/>
      <c r="S1209" s="9">
        <f>(N1209+R1209)/F1209</f>
        <v>107894.73684210527</v>
      </c>
      <c r="T1209" s="6">
        <v>107895</v>
      </c>
      <c r="U1209" s="9">
        <f>T1209-S1209</f>
        <v>0.26315789473301265</v>
      </c>
      <c r="V1209" s="4">
        <f>U1209/S1209</f>
        <v>2.4390243902084099E-6</v>
      </c>
      <c r="W1209" s="22">
        <f>S1209*L1209</f>
        <v>100184.96557157747</v>
      </c>
      <c r="X1209" s="22">
        <f>T1209*L1209</f>
        <v>100185.20992515204</v>
      </c>
      <c r="Y1209" s="22">
        <f>X1209-W1209</f>
        <v>0.24435357456968632</v>
      </c>
      <c r="Z1209" s="8">
        <f>Y1209/W1209</f>
        <v>2.4390243902924449E-6</v>
      </c>
      <c r="AA1209" s="10">
        <v>3265</v>
      </c>
      <c r="AB1209" s="6">
        <v>2008</v>
      </c>
      <c r="AC1209" s="6">
        <f>2016-AB1209</f>
        <v>8</v>
      </c>
      <c r="AD1209" s="6" t="s">
        <v>108</v>
      </c>
    </row>
    <row r="1210" spans="1:30" x14ac:dyDescent="0.2">
      <c r="A1210">
        <v>19</v>
      </c>
      <c r="B1210" s="6" t="s">
        <v>310</v>
      </c>
      <c r="C1210" s="6" t="s">
        <v>22</v>
      </c>
      <c r="D1210" s="6" t="s">
        <v>23</v>
      </c>
      <c r="E1210" s="6" t="s">
        <v>2767</v>
      </c>
      <c r="F1210" s="6">
        <v>60</v>
      </c>
      <c r="G1210" s="6">
        <v>65</v>
      </c>
      <c r="H1210" s="7">
        <v>42492</v>
      </c>
      <c r="I1210" s="7">
        <v>42502</v>
      </c>
      <c r="J1210" s="3" t="s">
        <v>2537</v>
      </c>
      <c r="K1210" s="17">
        <f>IF(J1210="Januar",238.19,IF(J1210="Februar",240.59,IF(J1210="Mars",245.99,IF(J1210="April",250.79,IF(J1210="Mai",256.52,IF(J1210="Juni",259.83,IF(J1210="Juli",265.66,IF(J1210="August",272.21,IF(J1210="September",275.91,IF(J1210="Oktober",281.13,IF(J1210="November",284.38,IF(J1210="Desember",287.34,0))))))))))))</f>
        <v>256.52</v>
      </c>
      <c r="L1210" s="20">
        <f>$K$2/K1210</f>
        <v>0.92854358334632781</v>
      </c>
      <c r="M1210" s="6">
        <v>10</v>
      </c>
      <c r="N1210" s="6">
        <v>4600000</v>
      </c>
      <c r="O1210" s="6">
        <v>4650000</v>
      </c>
      <c r="P1210" s="6">
        <f>O1210-N1210</f>
        <v>50000</v>
      </c>
      <c r="Q1210" s="8">
        <f>P1210/N1210</f>
        <v>1.0869565217391304E-2</v>
      </c>
      <c r="R1210" s="6">
        <v>43288</v>
      </c>
      <c r="S1210" s="9">
        <f>(N1210+R1210)/F1210</f>
        <v>77388.133333333331</v>
      </c>
      <c r="T1210" s="6">
        <v>78221</v>
      </c>
      <c r="U1210" s="5">
        <f>T1210-S1210</f>
        <v>832.86666666666861</v>
      </c>
      <c r="V1210" s="4">
        <f>U1210/S1210</f>
        <v>1.0762201267722381E-2</v>
      </c>
      <c r="W1210" s="22">
        <f>S1210*L1210</f>
        <v>71858.25463381673</v>
      </c>
      <c r="X1210" s="22">
        <f>T1210*L1210</f>
        <v>72631.607632933112</v>
      </c>
      <c r="Y1210" s="22">
        <f>X1210-W1210</f>
        <v>773.3529991163814</v>
      </c>
      <c r="Z1210" s="8">
        <f>Y1210/W1210</f>
        <v>1.0762201267722399E-2</v>
      </c>
      <c r="AA1210" s="6">
        <v>600</v>
      </c>
      <c r="AB1210" s="6">
        <v>1955</v>
      </c>
      <c r="AC1210" s="6">
        <f>2016-AB1210</f>
        <v>61</v>
      </c>
      <c r="AD1210" s="6" t="s">
        <v>67</v>
      </c>
    </row>
    <row r="1211" spans="1:30" x14ac:dyDescent="0.2">
      <c r="A1211">
        <v>19</v>
      </c>
      <c r="B1211" s="2" t="s">
        <v>1190</v>
      </c>
      <c r="C1211" s="2" t="s">
        <v>22</v>
      </c>
      <c r="D1211" s="2" t="s">
        <v>23</v>
      </c>
      <c r="E1211" s="6" t="s">
        <v>2767</v>
      </c>
      <c r="F1211" s="2">
        <v>61</v>
      </c>
      <c r="G1211" s="2">
        <v>66</v>
      </c>
      <c r="H1211" s="3">
        <v>42490</v>
      </c>
      <c r="I1211" s="3">
        <v>42502</v>
      </c>
      <c r="J1211" s="7" t="s">
        <v>2537</v>
      </c>
      <c r="K1211" s="17">
        <f>IF(J1211="Januar",238.19,IF(J1211="Februar",240.59,IF(J1211="Mars",245.99,IF(J1211="April",250.79,IF(J1211="Mai",256.52,IF(J1211="Juni",259.83,IF(J1211="Juli",265.66,IF(J1211="August",272.21,IF(J1211="September",275.91,IF(J1211="Oktober",281.13,IF(J1211="November",284.38,IF(J1211="Desember",287.34,0))))))))))))</f>
        <v>256.52</v>
      </c>
      <c r="L1211" s="20">
        <f>$K$2/K1211</f>
        <v>0.92854358334632781</v>
      </c>
      <c r="M1211" s="2">
        <v>12</v>
      </c>
      <c r="N1211" s="2">
        <v>2790000</v>
      </c>
      <c r="O1211" s="2">
        <v>3250000</v>
      </c>
      <c r="P1211" s="2">
        <f>O1211-N1211</f>
        <v>460000</v>
      </c>
      <c r="Q1211" s="4">
        <f>P1211/N1211</f>
        <v>0.16487455197132617</v>
      </c>
      <c r="R1211" s="2">
        <v>323113</v>
      </c>
      <c r="S1211" s="9">
        <f>(N1211+R1211)/F1211</f>
        <v>51034.639344262294</v>
      </c>
      <c r="T1211" s="2">
        <v>58576</v>
      </c>
      <c r="U1211" s="5">
        <f>T1211-S1211</f>
        <v>7541.3606557377061</v>
      </c>
      <c r="V1211" s="4">
        <f>U1211/S1211</f>
        <v>0.14776945134982253</v>
      </c>
      <c r="W1211" s="22">
        <f>S1211*L1211</f>
        <v>47387.886891508795</v>
      </c>
      <c r="X1211" s="22">
        <f>T1211*L1211</f>
        <v>54390.3689380945</v>
      </c>
      <c r="Y1211" s="22">
        <f>X1211-W1211</f>
        <v>7002.4820465857047</v>
      </c>
      <c r="Z1211" s="8">
        <f>Y1211/W1211</f>
        <v>0.14776945134982258</v>
      </c>
      <c r="AA1211" s="11">
        <v>1563</v>
      </c>
      <c r="AB1211" s="2">
        <v>1991</v>
      </c>
      <c r="AC1211" s="2">
        <f>2016-AB1211</f>
        <v>25</v>
      </c>
      <c r="AD1211" s="2" t="s">
        <v>27</v>
      </c>
    </row>
    <row r="1212" spans="1:30" x14ac:dyDescent="0.2">
      <c r="A1212">
        <v>19</v>
      </c>
      <c r="B1212" s="6" t="s">
        <v>1005</v>
      </c>
      <c r="C1212" s="6" t="s">
        <v>22</v>
      </c>
      <c r="D1212" s="6" t="s">
        <v>23</v>
      </c>
      <c r="E1212" s="6" t="s">
        <v>2767</v>
      </c>
      <c r="F1212" s="6">
        <v>56</v>
      </c>
      <c r="G1212" s="6"/>
      <c r="H1212" s="7">
        <v>42488</v>
      </c>
      <c r="I1212" s="7">
        <v>42502</v>
      </c>
      <c r="J1212" s="7" t="s">
        <v>2537</v>
      </c>
      <c r="K1212" s="17">
        <f>IF(J1212="Januar",238.19,IF(J1212="Februar",240.59,IF(J1212="Mars",245.99,IF(J1212="April",250.79,IF(J1212="Mai",256.52,IF(J1212="Juni",259.83,IF(J1212="Juli",265.66,IF(J1212="August",272.21,IF(J1212="September",275.91,IF(J1212="Oktober",281.13,IF(J1212="November",284.38,IF(J1212="Desember",287.34,0))))))))))))</f>
        <v>256.52</v>
      </c>
      <c r="L1212" s="20">
        <f>$K$2/K1212</f>
        <v>0.92854358334632781</v>
      </c>
      <c r="M1212" s="6">
        <v>14</v>
      </c>
      <c r="N1212" s="6">
        <v>3450000</v>
      </c>
      <c r="O1212" s="6">
        <v>2920000</v>
      </c>
      <c r="P1212" s="6">
        <f>O1212-N1212</f>
        <v>-530000</v>
      </c>
      <c r="Q1212" s="8">
        <f>P1212/N1212</f>
        <v>-0.15362318840579711</v>
      </c>
      <c r="R1212" s="6"/>
      <c r="S1212" s="9">
        <f>(N1212+R1212)/F1212</f>
        <v>61607.142857142855</v>
      </c>
      <c r="T1212" s="6">
        <v>52143</v>
      </c>
      <c r="U1212" s="5">
        <f>T1212-S1212</f>
        <v>-9464.1428571428551</v>
      </c>
      <c r="V1212" s="4">
        <f>U1212/S1212</f>
        <v>-0.15362086956521737</v>
      </c>
      <c r="W1212" s="22">
        <f>S1212*L1212</f>
        <v>57204.917188300547</v>
      </c>
      <c r="X1212" s="22">
        <f>T1212*L1212</f>
        <v>48417.048066427567</v>
      </c>
      <c r="Y1212" s="22">
        <f>X1212-W1212</f>
        <v>-8787.86912187298</v>
      </c>
      <c r="Z1212" s="8">
        <f>Y1212/W1212</f>
        <v>-0.15362086956521737</v>
      </c>
      <c r="AA1212" s="6"/>
      <c r="AB1212" s="6">
        <v>2016</v>
      </c>
      <c r="AC1212" s="6">
        <f>2016-AB1212</f>
        <v>0</v>
      </c>
      <c r="AD1212" s="6" t="s">
        <v>37</v>
      </c>
    </row>
    <row r="1213" spans="1:30" x14ac:dyDescent="0.2">
      <c r="A1213">
        <v>19</v>
      </c>
      <c r="B1213" s="6" t="s">
        <v>1628</v>
      </c>
      <c r="C1213" s="6" t="s">
        <v>22</v>
      </c>
      <c r="D1213" s="6" t="s">
        <v>23</v>
      </c>
      <c r="E1213" s="6" t="s">
        <v>2767</v>
      </c>
      <c r="F1213" s="6">
        <v>73</v>
      </c>
      <c r="G1213" s="6">
        <v>81</v>
      </c>
      <c r="H1213" s="7">
        <v>42492</v>
      </c>
      <c r="I1213" s="7">
        <v>42503</v>
      </c>
      <c r="J1213" s="7" t="s">
        <v>2537</v>
      </c>
      <c r="K1213" s="17">
        <f>IF(J1213="Januar",238.19,IF(J1213="Februar",240.59,IF(J1213="Mars",245.99,IF(J1213="April",250.79,IF(J1213="Mai",256.52,IF(J1213="Juni",259.83,IF(J1213="Juli",265.66,IF(J1213="August",272.21,IF(J1213="September",275.91,IF(J1213="Oktober",281.13,IF(J1213="November",284.38,IF(J1213="Desember",287.34,0))))))))))))</f>
        <v>256.52</v>
      </c>
      <c r="L1213" s="20">
        <f>$K$2/K1213</f>
        <v>0.92854358334632781</v>
      </c>
      <c r="M1213" s="6">
        <v>11</v>
      </c>
      <c r="N1213" s="6">
        <v>5300000</v>
      </c>
      <c r="O1213" s="6">
        <v>5400000</v>
      </c>
      <c r="P1213" s="6">
        <f>O1213-N1213</f>
        <v>100000</v>
      </c>
      <c r="Q1213" s="8">
        <f>P1213/N1213</f>
        <v>1.8867924528301886E-2</v>
      </c>
      <c r="R1213" s="6"/>
      <c r="S1213" s="9">
        <f>(N1213+R1213)/F1213</f>
        <v>72602.739726027401</v>
      </c>
      <c r="T1213" s="6">
        <v>73973</v>
      </c>
      <c r="U1213" s="5">
        <f>T1213-S1213</f>
        <v>1370.260273972599</v>
      </c>
      <c r="V1213" s="4">
        <f>U1213/S1213</f>
        <v>1.887339622641504E-2</v>
      </c>
      <c r="W1213" s="22">
        <f>S1213*L1213</f>
        <v>67414.808105966265</v>
      </c>
      <c r="X1213" s="22">
        <f>T1213*L1213</f>
        <v>68687.154490877903</v>
      </c>
      <c r="Y1213" s="22">
        <f>X1213-W1213</f>
        <v>1272.3463849116379</v>
      </c>
      <c r="Z1213" s="8">
        <f>Y1213/W1213</f>
        <v>1.887339622641504E-2</v>
      </c>
      <c r="AA1213" s="10">
        <v>3679</v>
      </c>
      <c r="AB1213" s="6">
        <v>2011</v>
      </c>
      <c r="AC1213" s="6">
        <f>2016-AB1213</f>
        <v>5</v>
      </c>
      <c r="AD1213" s="6" t="s">
        <v>37</v>
      </c>
    </row>
    <row r="1214" spans="1:30" x14ac:dyDescent="0.2">
      <c r="A1214">
        <v>19</v>
      </c>
      <c r="B1214" s="2" t="s">
        <v>577</v>
      </c>
      <c r="C1214" s="2" t="s">
        <v>22</v>
      </c>
      <c r="D1214" s="2" t="s">
        <v>23</v>
      </c>
      <c r="E1214" s="6" t="s">
        <v>2767</v>
      </c>
      <c r="F1214" s="2">
        <v>46</v>
      </c>
      <c r="G1214" s="2">
        <v>54</v>
      </c>
      <c r="H1214" s="3">
        <v>42490</v>
      </c>
      <c r="I1214" s="3">
        <v>42503</v>
      </c>
      <c r="J1214" s="7" t="s">
        <v>2537</v>
      </c>
      <c r="K1214" s="17">
        <f>IF(J1214="Januar",238.19,IF(J1214="Februar",240.59,IF(J1214="Mars",245.99,IF(J1214="April",250.79,IF(J1214="Mai",256.52,IF(J1214="Juni",259.83,IF(J1214="Juli",265.66,IF(J1214="August",272.21,IF(J1214="September",275.91,IF(J1214="Oktober",281.13,IF(J1214="November",284.38,IF(J1214="Desember",287.34,0))))))))))))</f>
        <v>256.52</v>
      </c>
      <c r="L1214" s="20">
        <f>$K$2/K1214</f>
        <v>0.92854358334632781</v>
      </c>
      <c r="M1214" s="2">
        <v>13</v>
      </c>
      <c r="N1214" s="2">
        <v>3390000</v>
      </c>
      <c r="O1214" s="2">
        <v>3390000</v>
      </c>
      <c r="P1214" s="2">
        <f>O1214-N1214</f>
        <v>0</v>
      </c>
      <c r="Q1214" s="4">
        <f>P1214/N1214</f>
        <v>0</v>
      </c>
      <c r="R1214" s="2">
        <v>26664</v>
      </c>
      <c r="S1214" s="9">
        <f>(N1214+R1214)/F1214</f>
        <v>74275.304347826081</v>
      </c>
      <c r="T1214" s="2">
        <v>74275</v>
      </c>
      <c r="U1214" s="5">
        <f>T1214-S1214</f>
        <v>-0.3043478260806296</v>
      </c>
      <c r="V1214" s="4">
        <f>U1214/S1214</f>
        <v>-4.0975641736234416E-6</v>
      </c>
      <c r="W1214" s="22">
        <f>S1214*L1214</f>
        <v>68967.857253269511</v>
      </c>
      <c r="X1214" s="22">
        <f>T1214*L1214</f>
        <v>68967.574653048505</v>
      </c>
      <c r="Y1214" s="22">
        <f>X1214-W1214</f>
        <v>-0.28260022100585047</v>
      </c>
      <c r="Z1214" s="8">
        <f>Y1214/W1214</f>
        <v>-4.0975641735259718E-6</v>
      </c>
      <c r="AA1214" s="11">
        <v>9256</v>
      </c>
      <c r="AB1214" s="2">
        <v>2006</v>
      </c>
      <c r="AC1214" s="2">
        <f>2016-AB1214</f>
        <v>10</v>
      </c>
      <c r="AD1214" s="2" t="s">
        <v>527</v>
      </c>
    </row>
    <row r="1215" spans="1:30" x14ac:dyDescent="0.2">
      <c r="A1215">
        <v>19</v>
      </c>
      <c r="B1215" s="6" t="s">
        <v>54</v>
      </c>
      <c r="C1215" s="6" t="s">
        <v>22</v>
      </c>
      <c r="D1215" s="6" t="s">
        <v>23</v>
      </c>
      <c r="E1215" s="6" t="s">
        <v>2767</v>
      </c>
      <c r="F1215" s="6">
        <v>22</v>
      </c>
      <c r="G1215" s="6">
        <v>24</v>
      </c>
      <c r="H1215" s="7">
        <v>42489</v>
      </c>
      <c r="I1215" s="7">
        <v>42503</v>
      </c>
      <c r="J1215" s="3" t="s">
        <v>2537</v>
      </c>
      <c r="K1215" s="17">
        <f>IF(J1215="Januar",238.19,IF(J1215="Februar",240.59,IF(J1215="Mars",245.99,IF(J1215="April",250.79,IF(J1215="Mai",256.52,IF(J1215="Juni",259.83,IF(J1215="Juli",265.66,IF(J1215="August",272.21,IF(J1215="September",275.91,IF(J1215="Oktober",281.13,IF(J1215="November",284.38,IF(J1215="Desember",287.34,0))))))))))))</f>
        <v>256.52</v>
      </c>
      <c r="L1215" s="20">
        <f>$K$2/K1215</f>
        <v>0.92854358334632781</v>
      </c>
      <c r="M1215" s="6">
        <v>14</v>
      </c>
      <c r="N1215" s="6">
        <v>2190000</v>
      </c>
      <c r="O1215" s="6">
        <v>2510000</v>
      </c>
      <c r="P1215" s="6">
        <f>O1215-N1215</f>
        <v>320000</v>
      </c>
      <c r="Q1215" s="8">
        <f>P1215/N1215</f>
        <v>0.14611872146118721</v>
      </c>
      <c r="R1215" s="6">
        <v>13258</v>
      </c>
      <c r="S1215" s="9">
        <f>(N1215+R1215)/F1215</f>
        <v>100148.09090909091</v>
      </c>
      <c r="T1215" s="6">
        <v>114694</v>
      </c>
      <c r="U1215" s="5">
        <f>T1215-S1215</f>
        <v>14545.909090909088</v>
      </c>
      <c r="V1215" s="8">
        <f>U1215/S1215</f>
        <v>0.14524399775241933</v>
      </c>
      <c r="W1215" s="22">
        <f>S1215*L1215</f>
        <v>92991.867198021064</v>
      </c>
      <c r="X1215" s="22">
        <f>T1215*L1215</f>
        <v>106498.37774832372</v>
      </c>
      <c r="Y1215" s="22">
        <f>X1215-W1215</f>
        <v>13506.510550302657</v>
      </c>
      <c r="Z1215" s="8">
        <f>Y1215/W1215</f>
        <v>0.14524399775241942</v>
      </c>
      <c r="AA1215" s="6">
        <v>515</v>
      </c>
      <c r="AB1215" s="6">
        <v>1952</v>
      </c>
      <c r="AC1215" s="6">
        <f>2016-AB1215</f>
        <v>64</v>
      </c>
      <c r="AD1215" s="6" t="s">
        <v>63</v>
      </c>
    </row>
    <row r="1216" spans="1:30" x14ac:dyDescent="0.2">
      <c r="A1216">
        <v>19</v>
      </c>
      <c r="B1216" s="2" t="s">
        <v>1284</v>
      </c>
      <c r="C1216" s="2" t="s">
        <v>22</v>
      </c>
      <c r="D1216" s="2" t="s">
        <v>23</v>
      </c>
      <c r="E1216" s="6" t="s">
        <v>2767</v>
      </c>
      <c r="F1216" s="2">
        <v>74</v>
      </c>
      <c r="G1216" s="2">
        <v>85</v>
      </c>
      <c r="H1216" s="3">
        <v>42489</v>
      </c>
      <c r="I1216" s="3">
        <v>42503</v>
      </c>
      <c r="J1216" s="3" t="s">
        <v>2537</v>
      </c>
      <c r="K1216" s="17">
        <f>IF(J1216="Januar",238.19,IF(J1216="Februar",240.59,IF(J1216="Mars",245.99,IF(J1216="April",250.79,IF(J1216="Mai",256.52,IF(J1216="Juni",259.83,IF(J1216="Juli",265.66,IF(J1216="August",272.21,IF(J1216="September",275.91,IF(J1216="Oktober",281.13,IF(J1216="November",284.38,IF(J1216="Desember",287.34,0))))))))))))</f>
        <v>256.52</v>
      </c>
      <c r="L1216" s="20">
        <f>$K$2/K1216</f>
        <v>0.92854358334632781</v>
      </c>
      <c r="M1216" s="2">
        <v>14</v>
      </c>
      <c r="N1216" s="2">
        <v>4800000</v>
      </c>
      <c r="O1216" s="2">
        <v>4800000</v>
      </c>
      <c r="P1216" s="2">
        <f>O1216-N1216</f>
        <v>0</v>
      </c>
      <c r="Q1216" s="4">
        <f>P1216/N1216</f>
        <v>0</v>
      </c>
      <c r="R1216" s="2"/>
      <c r="S1216" s="9">
        <f>(N1216+R1216)/F1216</f>
        <v>64864.864864864867</v>
      </c>
      <c r="T1216" s="2">
        <v>64865</v>
      </c>
      <c r="U1216" s="5">
        <f>T1216-S1216</f>
        <v>0.13513513513316866</v>
      </c>
      <c r="V1216" s="4">
        <f>U1216/S1216</f>
        <v>2.0833333333030169E-6</v>
      </c>
      <c r="W1216" s="22">
        <f>S1216*L1216</f>
        <v>60229.854054896939</v>
      </c>
      <c r="X1216" s="22">
        <f>T1216*L1216</f>
        <v>60229.97953375955</v>
      </c>
      <c r="Y1216" s="22">
        <f>X1216-W1216</f>
        <v>0.12547886261017993</v>
      </c>
      <c r="Z1216" s="8">
        <f>Y1216/W1216</f>
        <v>2.0833333332637882E-6</v>
      </c>
      <c r="AA1216" s="11">
        <v>2020</v>
      </c>
      <c r="AB1216" s="2">
        <v>1989</v>
      </c>
      <c r="AC1216" s="2">
        <f>2016-AB1216</f>
        <v>27</v>
      </c>
      <c r="AD1216" s="2" t="s">
        <v>37</v>
      </c>
    </row>
    <row r="1217" spans="1:30" x14ac:dyDescent="0.2">
      <c r="A1217">
        <v>19</v>
      </c>
      <c r="B1217" s="6" t="s">
        <v>1517</v>
      </c>
      <c r="C1217" s="6" t="s">
        <v>22</v>
      </c>
      <c r="D1217" s="6" t="s">
        <v>23</v>
      </c>
      <c r="E1217" s="6" t="s">
        <v>2767</v>
      </c>
      <c r="F1217" s="6">
        <v>70</v>
      </c>
      <c r="G1217" s="6">
        <v>78</v>
      </c>
      <c r="H1217" s="7">
        <v>42483</v>
      </c>
      <c r="I1217" s="7">
        <v>42503</v>
      </c>
      <c r="J1217" s="3" t="s">
        <v>2537</v>
      </c>
      <c r="K1217" s="17">
        <f>IF(J1217="Januar",238.19,IF(J1217="Februar",240.59,IF(J1217="Mars",245.99,IF(J1217="April",250.79,IF(J1217="Mai",256.52,IF(J1217="Juni",259.83,IF(J1217="Juli",265.66,IF(J1217="August",272.21,IF(J1217="September",275.91,IF(J1217="Oktober",281.13,IF(J1217="November",284.38,IF(J1217="Desember",287.34,0))))))))))))</f>
        <v>256.52</v>
      </c>
      <c r="L1217" s="20">
        <f>$K$2/K1217</f>
        <v>0.92854358334632781</v>
      </c>
      <c r="M1217" s="6">
        <v>20</v>
      </c>
      <c r="N1217" s="6">
        <v>2900000</v>
      </c>
      <c r="O1217" s="6">
        <v>2900000</v>
      </c>
      <c r="P1217" s="6">
        <f>O1217-N1217</f>
        <v>0</v>
      </c>
      <c r="Q1217" s="8">
        <f>P1217/N1217</f>
        <v>0</v>
      </c>
      <c r="R1217" s="6">
        <v>25000</v>
      </c>
      <c r="S1217" s="9">
        <f>(N1217+R1217)/F1217</f>
        <v>41785.714285714283</v>
      </c>
      <c r="T1217" s="6">
        <v>41786</v>
      </c>
      <c r="U1217" s="5">
        <f>T1217-S1217</f>
        <v>0.28571428571740398</v>
      </c>
      <c r="V1217" s="4">
        <f>U1217/S1217</f>
        <v>6.8376068376814631E-6</v>
      </c>
      <c r="W1217" s="22">
        <f>S1217*L1217</f>
        <v>38799.856875542981</v>
      </c>
      <c r="X1217" s="22">
        <f>T1217*L1217</f>
        <v>38800.122173709657</v>
      </c>
      <c r="Y1217" s="22">
        <f>X1217-W1217</f>
        <v>0.2652981666760752</v>
      </c>
      <c r="Z1217" s="8">
        <f>Y1217/W1217</f>
        <v>6.8376068377536379E-6</v>
      </c>
      <c r="AA1217" s="10">
        <v>32650</v>
      </c>
      <c r="AB1217" s="6">
        <v>1989</v>
      </c>
      <c r="AC1217" s="6">
        <f>2016-AB1217</f>
        <v>27</v>
      </c>
      <c r="AD1217" s="6" t="s">
        <v>37</v>
      </c>
    </row>
    <row r="1218" spans="1:30" x14ac:dyDescent="0.2">
      <c r="A1218">
        <v>19</v>
      </c>
      <c r="B1218" s="6" t="s">
        <v>1445</v>
      </c>
      <c r="C1218" s="6" t="s">
        <v>22</v>
      </c>
      <c r="D1218" s="6" t="s">
        <v>23</v>
      </c>
      <c r="E1218" s="6" t="s">
        <v>2767</v>
      </c>
      <c r="F1218" s="6">
        <v>122</v>
      </c>
      <c r="G1218" s="6">
        <v>140</v>
      </c>
      <c r="H1218" s="7">
        <v>42482</v>
      </c>
      <c r="I1218" s="7">
        <v>42503</v>
      </c>
      <c r="J1218" s="7" t="s">
        <v>2537</v>
      </c>
      <c r="K1218" s="17">
        <f>IF(J1218="Januar",238.19,IF(J1218="Februar",240.59,IF(J1218="Mars",245.99,IF(J1218="April",250.79,IF(J1218="Mai",256.52,IF(J1218="Juni",259.83,IF(J1218="Juli",265.66,IF(J1218="August",272.21,IF(J1218="September",275.91,IF(J1218="Oktober",281.13,IF(J1218="November",284.38,IF(J1218="Desember",287.34,0))))))))))))</f>
        <v>256.52</v>
      </c>
      <c r="L1218" s="20">
        <f>$K$2/K1218</f>
        <v>0.92854358334632781</v>
      </c>
      <c r="M1218" s="6">
        <v>21</v>
      </c>
      <c r="N1218" s="6">
        <v>8600000</v>
      </c>
      <c r="O1218" s="6">
        <v>8800000</v>
      </c>
      <c r="P1218" s="6">
        <f>O1218-N1218</f>
        <v>200000</v>
      </c>
      <c r="Q1218" s="8">
        <f>P1218/N1218</f>
        <v>2.3255813953488372E-2</v>
      </c>
      <c r="R1218" s="6">
        <v>129786</v>
      </c>
      <c r="S1218" s="9">
        <f>(N1218+R1218)/F1218</f>
        <v>71555.62295081967</v>
      </c>
      <c r="T1218" s="6">
        <v>73195</v>
      </c>
      <c r="U1218" s="5">
        <f>T1218-S1218</f>
        <v>1639.3770491803298</v>
      </c>
      <c r="V1218" s="4">
        <f>U1218/S1218</f>
        <v>2.2910527245455985E-2</v>
      </c>
      <c r="W1218" s="22">
        <f>S1218*L1218</f>
        <v>66442.514543332829</v>
      </c>
      <c r="X1218" s="22">
        <f>T1218*L1218</f>
        <v>67964.747583034463</v>
      </c>
      <c r="Y1218" s="22">
        <f>X1218-W1218</f>
        <v>1522.233039701634</v>
      </c>
      <c r="Z1218" s="8">
        <f>Y1218/W1218</f>
        <v>2.291052724545601E-2</v>
      </c>
      <c r="AA1218" s="6">
        <v>630</v>
      </c>
      <c r="AB1218" s="6">
        <v>1895</v>
      </c>
      <c r="AC1218" s="6">
        <f>2016-AB1218</f>
        <v>121</v>
      </c>
      <c r="AD1218" s="6" t="s">
        <v>61</v>
      </c>
    </row>
    <row r="1219" spans="1:30" x14ac:dyDescent="0.2">
      <c r="A1219">
        <v>19</v>
      </c>
      <c r="B1219" s="6" t="s">
        <v>2375</v>
      </c>
      <c r="C1219" s="6" t="s">
        <v>22</v>
      </c>
      <c r="D1219" s="6" t="s">
        <v>23</v>
      </c>
      <c r="E1219" s="6" t="s">
        <v>2767</v>
      </c>
      <c r="F1219" s="6">
        <v>122</v>
      </c>
      <c r="G1219" s="6">
        <v>133</v>
      </c>
      <c r="H1219" s="7">
        <v>42476</v>
      </c>
      <c r="I1219" s="7">
        <v>42503</v>
      </c>
      <c r="J1219" s="3" t="s">
        <v>2537</v>
      </c>
      <c r="K1219" s="17">
        <f>IF(J1219="Januar",238.19,IF(J1219="Februar",240.59,IF(J1219="Mars",245.99,IF(J1219="April",250.79,IF(J1219="Mai",256.52,IF(J1219="Juni",259.83,IF(J1219="Juli",265.66,IF(J1219="August",272.21,IF(J1219="September",275.91,IF(J1219="Oktober",281.13,IF(J1219="November",284.38,IF(J1219="Desember",287.34,0))))))))))))</f>
        <v>256.52</v>
      </c>
      <c r="L1219" s="20">
        <f>$K$2/K1219</f>
        <v>0.92854358334632781</v>
      </c>
      <c r="M1219" s="6">
        <v>27</v>
      </c>
      <c r="N1219" s="6">
        <v>7800000</v>
      </c>
      <c r="O1219" s="6">
        <v>7000000</v>
      </c>
      <c r="P1219" s="6">
        <f>O1219-N1219</f>
        <v>-800000</v>
      </c>
      <c r="Q1219" s="8">
        <f>P1219/N1219</f>
        <v>-0.10256410256410256</v>
      </c>
      <c r="R1219" s="6"/>
      <c r="S1219" s="9">
        <f>(N1219+R1219)/F1219</f>
        <v>63934.426229508194</v>
      </c>
      <c r="T1219" s="6">
        <v>57377</v>
      </c>
      <c r="U1219" s="5">
        <f>T1219-S1219</f>
        <v>-6557.4262295081935</v>
      </c>
      <c r="V1219" s="4">
        <f>U1219/S1219</f>
        <v>-0.10256487179487175</v>
      </c>
      <c r="W1219" s="22">
        <f>S1219*L1219</f>
        <v>59365.90123033899</v>
      </c>
      <c r="X1219" s="22">
        <f>T1219*L1219</f>
        <v>53277.045181662252</v>
      </c>
      <c r="Y1219" s="22">
        <f>X1219-W1219</f>
        <v>-6088.8560486767383</v>
      </c>
      <c r="Z1219" s="8">
        <f>Y1219/W1219</f>
        <v>-0.10256487179487177</v>
      </c>
      <c r="AA1219" s="10">
        <v>1283</v>
      </c>
      <c r="AB1219" s="6">
        <v>1938</v>
      </c>
      <c r="AC1219" s="6">
        <f>2016-AB1219</f>
        <v>78</v>
      </c>
      <c r="AD1219" s="6" t="s">
        <v>108</v>
      </c>
    </row>
    <row r="1220" spans="1:30" x14ac:dyDescent="0.2">
      <c r="A1220">
        <v>20</v>
      </c>
      <c r="B1220" s="2" t="s">
        <v>2002</v>
      </c>
      <c r="C1220" s="2" t="s">
        <v>22</v>
      </c>
      <c r="D1220" s="2" t="s">
        <v>23</v>
      </c>
      <c r="E1220" s="6" t="s">
        <v>2767</v>
      </c>
      <c r="F1220" s="2">
        <v>87</v>
      </c>
      <c r="G1220" s="2">
        <v>100</v>
      </c>
      <c r="H1220" s="3">
        <v>42482</v>
      </c>
      <c r="I1220" s="3">
        <v>42506</v>
      </c>
      <c r="J1220" s="7" t="s">
        <v>2537</v>
      </c>
      <c r="K1220" s="17">
        <f>IF(J1220="Januar",238.19,IF(J1220="Februar",240.59,IF(J1220="Mars",245.99,IF(J1220="April",250.79,IF(J1220="Mai",256.52,IF(J1220="Juni",259.83,IF(J1220="Juli",265.66,IF(J1220="August",272.21,IF(J1220="September",275.91,IF(J1220="Oktober",281.13,IF(J1220="November",284.38,IF(J1220="Desember",287.34,0))))))))))))</f>
        <v>256.52</v>
      </c>
      <c r="L1220" s="20">
        <f>$K$2/K1220</f>
        <v>0.92854358334632781</v>
      </c>
      <c r="M1220" s="2">
        <v>24</v>
      </c>
      <c r="N1220" s="2">
        <v>6800000</v>
      </c>
      <c r="O1220" s="2">
        <v>6700000</v>
      </c>
      <c r="P1220" s="2">
        <f>O1220-N1220</f>
        <v>-100000</v>
      </c>
      <c r="Q1220" s="4">
        <f>P1220/N1220</f>
        <v>-1.4705882352941176E-2</v>
      </c>
      <c r="R1220" s="2">
        <v>107804</v>
      </c>
      <c r="S1220" s="9">
        <f>(N1220+R1220)/F1220</f>
        <v>79400.045977011498</v>
      </c>
      <c r="T1220" s="2">
        <v>78251</v>
      </c>
      <c r="U1220" s="5">
        <f>T1220-S1220</f>
        <v>-1149.0459770114976</v>
      </c>
      <c r="V1220" s="4">
        <f>U1220/S1220</f>
        <v>-1.4471603421289933E-2</v>
      </c>
      <c r="W1220" s="22">
        <f>S1220*L1220</f>
        <v>73726.403209357435</v>
      </c>
      <c r="X1220" s="22">
        <f>T1220*L1220</f>
        <v>72659.463940433503</v>
      </c>
      <c r="Y1220" s="22">
        <f>X1220-W1220</f>
        <v>-1066.9392689239321</v>
      </c>
      <c r="Z1220" s="8">
        <f>Y1220/W1220</f>
        <v>-1.4471603421289852E-2</v>
      </c>
      <c r="AA1220" s="2">
        <v>455</v>
      </c>
      <c r="AB1220" s="2">
        <v>1876</v>
      </c>
      <c r="AC1220" s="2">
        <f>2016-AB1220</f>
        <v>140</v>
      </c>
      <c r="AD1220" s="2" t="s">
        <v>103</v>
      </c>
    </row>
    <row r="1221" spans="1:30" x14ac:dyDescent="0.2">
      <c r="A1221">
        <v>20</v>
      </c>
      <c r="B1221" s="6" t="s">
        <v>878</v>
      </c>
      <c r="C1221" s="6" t="s">
        <v>22</v>
      </c>
      <c r="D1221" s="6" t="s">
        <v>23</v>
      </c>
      <c r="E1221" s="6" t="s">
        <v>2767</v>
      </c>
      <c r="F1221" s="6">
        <v>53</v>
      </c>
      <c r="G1221" s="6">
        <v>60</v>
      </c>
      <c r="H1221" s="7">
        <v>42499</v>
      </c>
      <c r="I1221" s="7">
        <v>42509</v>
      </c>
      <c r="J1221" s="7" t="s">
        <v>2537</v>
      </c>
      <c r="K1221" s="17">
        <f>IF(J1221="Januar",238.19,IF(J1221="Februar",240.59,IF(J1221="Mars",245.99,IF(J1221="April",250.79,IF(J1221="Mai",256.52,IF(J1221="Juni",259.83,IF(J1221="Juli",265.66,IF(J1221="August",272.21,IF(J1221="September",275.91,IF(J1221="Oktober",281.13,IF(J1221="November",284.38,IF(J1221="Desember",287.34,0))))))))))))</f>
        <v>256.52</v>
      </c>
      <c r="L1221" s="20">
        <f>$K$2/K1221</f>
        <v>0.92854358334632781</v>
      </c>
      <c r="M1221" s="6">
        <v>10</v>
      </c>
      <c r="N1221" s="6">
        <v>3950000</v>
      </c>
      <c r="O1221" s="6">
        <v>4700000</v>
      </c>
      <c r="P1221" s="6">
        <f>O1221-N1221</f>
        <v>750000</v>
      </c>
      <c r="Q1221" s="8">
        <f>P1221/N1221</f>
        <v>0.189873417721519</v>
      </c>
      <c r="R1221" s="6">
        <v>17000</v>
      </c>
      <c r="S1221" s="9">
        <f>(N1221+R1221)/F1221</f>
        <v>74849.056603773584</v>
      </c>
      <c r="T1221" s="6">
        <v>89000</v>
      </c>
      <c r="U1221" s="5">
        <f>T1221-S1221</f>
        <v>14150.943396226416</v>
      </c>
      <c r="V1221" s="4">
        <f>U1221/S1221</f>
        <v>0.18905974287874969</v>
      </c>
      <c r="W1221" s="22">
        <f>S1221*L1221</f>
        <v>69500.611228960042</v>
      </c>
      <c r="X1221" s="22">
        <f>T1221*L1221</f>
        <v>82640.378917823182</v>
      </c>
      <c r="Y1221" s="22">
        <f>X1221-W1221</f>
        <v>13139.767688863139</v>
      </c>
      <c r="Z1221" s="8">
        <f>Y1221/W1221</f>
        <v>0.18905974287874983</v>
      </c>
      <c r="AA1221" s="6">
        <v>701</v>
      </c>
      <c r="AB1221" s="6">
        <v>1901</v>
      </c>
      <c r="AC1221" s="6">
        <f>2016-AB1221</f>
        <v>115</v>
      </c>
      <c r="AD1221" s="6" t="s">
        <v>40</v>
      </c>
    </row>
    <row r="1222" spans="1:30" x14ac:dyDescent="0.2">
      <c r="A1222">
        <v>20</v>
      </c>
      <c r="B1222" s="6" t="s">
        <v>2226</v>
      </c>
      <c r="C1222" s="6" t="s">
        <v>22</v>
      </c>
      <c r="D1222" s="6" t="s">
        <v>23</v>
      </c>
      <c r="E1222" s="6" t="s">
        <v>2767</v>
      </c>
      <c r="F1222" s="6">
        <v>104</v>
      </c>
      <c r="G1222" s="6">
        <v>117</v>
      </c>
      <c r="H1222" s="7">
        <v>42499</v>
      </c>
      <c r="I1222" s="7">
        <v>42509</v>
      </c>
      <c r="J1222" s="7" t="s">
        <v>2537</v>
      </c>
      <c r="K1222" s="17">
        <f>IF(J1222="Januar",238.19,IF(J1222="Februar",240.59,IF(J1222="Mars",245.99,IF(J1222="April",250.79,IF(J1222="Mai",256.52,IF(J1222="Juni",259.83,IF(J1222="Juli",265.66,IF(J1222="August",272.21,IF(J1222="September",275.91,IF(J1222="Oktober",281.13,IF(J1222="November",284.38,IF(J1222="Desember",287.34,0))))))))))))</f>
        <v>256.52</v>
      </c>
      <c r="L1222" s="20">
        <f>$K$2/K1222</f>
        <v>0.92854358334632781</v>
      </c>
      <c r="M1222" s="6">
        <v>10</v>
      </c>
      <c r="N1222" s="6">
        <v>3200000</v>
      </c>
      <c r="O1222" s="6">
        <v>3450000</v>
      </c>
      <c r="P1222" s="6">
        <f>O1222-N1222</f>
        <v>250000</v>
      </c>
      <c r="Q1222" s="8">
        <f>P1222/N1222</f>
        <v>7.8125E-2</v>
      </c>
      <c r="R1222" s="6">
        <v>7786</v>
      </c>
      <c r="S1222" s="9">
        <f>(N1222+R1222)/F1222</f>
        <v>30844.096153846152</v>
      </c>
      <c r="T1222" s="6">
        <v>33248</v>
      </c>
      <c r="U1222" s="5">
        <f>T1222-S1222</f>
        <v>2403.9038461538476</v>
      </c>
      <c r="V1222" s="4">
        <f>U1222/S1222</f>
        <v>7.7937243943330431E-2</v>
      </c>
      <c r="W1222" s="22">
        <f>S1222*L1222</f>
        <v>28640.087567770996</v>
      </c>
      <c r="X1222" s="22">
        <f>T1222*L1222</f>
        <v>30872.217059098708</v>
      </c>
      <c r="Y1222" s="22">
        <f>X1222-W1222</f>
        <v>2232.1294913277125</v>
      </c>
      <c r="Z1222" s="8">
        <f>Y1222/W1222</f>
        <v>7.7937243943330403E-2</v>
      </c>
      <c r="AA1222" s="10">
        <v>3717</v>
      </c>
      <c r="AB1222" s="6">
        <v>2006</v>
      </c>
      <c r="AC1222" s="6">
        <f>2016-AB1222</f>
        <v>10</v>
      </c>
      <c r="AD1222" s="6" t="s">
        <v>37</v>
      </c>
    </row>
    <row r="1223" spans="1:30" x14ac:dyDescent="0.2">
      <c r="A1223">
        <v>20</v>
      </c>
      <c r="B1223" s="6" t="s">
        <v>2091</v>
      </c>
      <c r="C1223" s="6" t="s">
        <v>22</v>
      </c>
      <c r="D1223" s="6" t="s">
        <v>23</v>
      </c>
      <c r="E1223" s="6" t="s">
        <v>2767</v>
      </c>
      <c r="F1223" s="6">
        <v>93</v>
      </c>
      <c r="G1223" s="6">
        <v>103</v>
      </c>
      <c r="H1223" s="7">
        <v>42497</v>
      </c>
      <c r="I1223" s="7">
        <v>42509</v>
      </c>
      <c r="J1223" s="3" t="s">
        <v>2537</v>
      </c>
      <c r="K1223" s="17">
        <f>IF(J1223="Januar",238.19,IF(J1223="Februar",240.59,IF(J1223="Mars",245.99,IF(J1223="April",250.79,IF(J1223="Mai",256.52,IF(J1223="Juni",259.83,IF(J1223="Juli",265.66,IF(J1223="August",272.21,IF(J1223="September",275.91,IF(J1223="Oktober",281.13,IF(J1223="November",284.38,IF(J1223="Desember",287.34,0))))))))))))</f>
        <v>256.52</v>
      </c>
      <c r="L1223" s="20">
        <f>$K$2/K1223</f>
        <v>0.92854358334632781</v>
      </c>
      <c r="M1223" s="6">
        <v>12</v>
      </c>
      <c r="N1223" s="6">
        <v>4800000</v>
      </c>
      <c r="O1223" s="6">
        <v>5550000</v>
      </c>
      <c r="P1223" s="6">
        <f>O1223-N1223</f>
        <v>750000</v>
      </c>
      <c r="Q1223" s="8">
        <f>P1223/N1223</f>
        <v>0.15625</v>
      </c>
      <c r="R1223" s="6">
        <v>13000</v>
      </c>
      <c r="S1223" s="9">
        <f>(N1223+R1223)/F1223</f>
        <v>51752.68817204301</v>
      </c>
      <c r="T1223" s="6">
        <v>59817</v>
      </c>
      <c r="U1223" s="5">
        <f>T1223-S1223</f>
        <v>8064.3118279569899</v>
      </c>
      <c r="V1223" s="4">
        <f>U1223/S1223</f>
        <v>0.15582401828381467</v>
      </c>
      <c r="W1223" s="22">
        <f>S1223*L1223</f>
        <v>48054.62652307393</v>
      </c>
      <c r="X1223" s="22">
        <f>T1223*L1223</f>
        <v>55542.691525027287</v>
      </c>
      <c r="Y1223" s="22">
        <f>X1223-W1223</f>
        <v>7488.0650019533568</v>
      </c>
      <c r="Z1223" s="8">
        <f>Y1223/W1223</f>
        <v>0.15582401828381465</v>
      </c>
      <c r="AA1223" s="10">
        <v>2876</v>
      </c>
      <c r="AB1223" s="6">
        <v>1985</v>
      </c>
      <c r="AC1223" s="6">
        <f>2016-AB1223</f>
        <v>31</v>
      </c>
      <c r="AD1223" s="6" t="s">
        <v>629</v>
      </c>
    </row>
    <row r="1224" spans="1:30" x14ac:dyDescent="0.2">
      <c r="A1224">
        <v>20</v>
      </c>
      <c r="B1224" s="6" t="s">
        <v>323</v>
      </c>
      <c r="C1224" s="6" t="s">
        <v>22</v>
      </c>
      <c r="D1224" s="6" t="s">
        <v>23</v>
      </c>
      <c r="E1224" s="6" t="s">
        <v>2767</v>
      </c>
      <c r="F1224" s="6">
        <v>37</v>
      </c>
      <c r="G1224" s="6">
        <v>42</v>
      </c>
      <c r="H1224" s="7">
        <v>42496</v>
      </c>
      <c r="I1224" s="7">
        <v>42509</v>
      </c>
      <c r="J1224" s="3" t="s">
        <v>2537</v>
      </c>
      <c r="K1224" s="17">
        <f>IF(J1224="Januar",238.19,IF(J1224="Februar",240.59,IF(J1224="Mars",245.99,IF(J1224="April",250.79,IF(J1224="Mai",256.52,IF(J1224="Juni",259.83,IF(J1224="Juli",265.66,IF(J1224="August",272.21,IF(J1224="September",275.91,IF(J1224="Oktober",281.13,IF(J1224="November",284.38,IF(J1224="Desember",287.34,0))))))))))))</f>
        <v>256.52</v>
      </c>
      <c r="L1224" s="20">
        <f>$K$2/K1224</f>
        <v>0.92854358334632781</v>
      </c>
      <c r="M1224" s="6">
        <v>13</v>
      </c>
      <c r="N1224" s="6">
        <v>3300000</v>
      </c>
      <c r="O1224" s="6">
        <v>3510000</v>
      </c>
      <c r="P1224" s="6">
        <f>O1224-N1224</f>
        <v>210000</v>
      </c>
      <c r="Q1224" s="8">
        <f>P1224/N1224</f>
        <v>6.363636363636363E-2</v>
      </c>
      <c r="R1224" s="6"/>
      <c r="S1224" s="9">
        <f>(N1224+R1224)/F1224</f>
        <v>89189.189189189186</v>
      </c>
      <c r="T1224" s="6">
        <v>94865</v>
      </c>
      <c r="U1224" s="5">
        <f>T1224-S1224</f>
        <v>5675.8108108108136</v>
      </c>
      <c r="V1224" s="4">
        <f>U1224/S1224</f>
        <v>6.3637878787878827E-2</v>
      </c>
      <c r="W1224" s="22">
        <f>S1224*L1224</f>
        <v>82816.049325483284</v>
      </c>
      <c r="X1224" s="22">
        <f>T1224*L1224</f>
        <v>88086.287034149384</v>
      </c>
      <c r="Y1224" s="22">
        <f>X1224-W1224</f>
        <v>5270.2377086660999</v>
      </c>
      <c r="Z1224" s="8">
        <f>Y1224/W1224</f>
        <v>6.363787878787884E-2</v>
      </c>
      <c r="AA1224" s="6">
        <v>681</v>
      </c>
      <c r="AB1224" s="6">
        <v>1904</v>
      </c>
      <c r="AC1224" s="6">
        <f>2016-AB1224</f>
        <v>112</v>
      </c>
      <c r="AD1224" s="6" t="s">
        <v>203</v>
      </c>
    </row>
    <row r="1225" spans="1:30" x14ac:dyDescent="0.2">
      <c r="A1225">
        <v>20</v>
      </c>
      <c r="B1225" s="6" t="s">
        <v>1657</v>
      </c>
      <c r="C1225" s="6" t="s">
        <v>22</v>
      </c>
      <c r="D1225" s="6" t="s">
        <v>23</v>
      </c>
      <c r="E1225" s="6" t="s">
        <v>2767</v>
      </c>
      <c r="F1225" s="6">
        <v>74</v>
      </c>
      <c r="G1225" s="6">
        <v>80</v>
      </c>
      <c r="H1225" s="7">
        <v>42496</v>
      </c>
      <c r="I1225" s="7">
        <v>42509</v>
      </c>
      <c r="J1225" s="3" t="s">
        <v>2537</v>
      </c>
      <c r="K1225" s="17">
        <f>IF(J1225="Januar",238.19,IF(J1225="Februar",240.59,IF(J1225="Mars",245.99,IF(J1225="April",250.79,IF(J1225="Mai",256.52,IF(J1225="Juni",259.83,IF(J1225="Juli",265.66,IF(J1225="August",272.21,IF(J1225="September",275.91,IF(J1225="Oktober",281.13,IF(J1225="November",284.38,IF(J1225="Desember",287.34,0))))))))))))</f>
        <v>256.52</v>
      </c>
      <c r="L1225" s="20">
        <f>$K$2/K1225</f>
        <v>0.92854358334632781</v>
      </c>
      <c r="M1225" s="6">
        <v>13</v>
      </c>
      <c r="N1225" s="6">
        <v>2450000</v>
      </c>
      <c r="O1225" s="6">
        <v>2710000</v>
      </c>
      <c r="P1225" s="6">
        <f>O1225-N1225</f>
        <v>260000</v>
      </c>
      <c r="Q1225" s="8">
        <f>P1225/N1225</f>
        <v>0.10612244897959183</v>
      </c>
      <c r="R1225" s="6">
        <v>19322</v>
      </c>
      <c r="S1225" s="9">
        <f>(N1225+R1225)/F1225</f>
        <v>33369.216216216213</v>
      </c>
      <c r="T1225" s="6">
        <v>36883</v>
      </c>
      <c r="U1225" s="5">
        <f>T1225-S1225</f>
        <v>3513.7837837837869</v>
      </c>
      <c r="V1225" s="4">
        <f>U1225/S1225</f>
        <v>0.10530015931498617</v>
      </c>
      <c r="W1225" s="22">
        <f>S1225*L1225</f>
        <v>30984.771598863794</v>
      </c>
      <c r="X1225" s="22">
        <f>T1225*L1225</f>
        <v>34247.472984562606</v>
      </c>
      <c r="Y1225" s="22">
        <f>X1225-W1225</f>
        <v>3262.7013856988124</v>
      </c>
      <c r="Z1225" s="8">
        <f>Y1225/W1225</f>
        <v>0.10530015931498604</v>
      </c>
      <c r="AA1225" s="10">
        <v>27960</v>
      </c>
      <c r="AB1225" s="6">
        <v>1983</v>
      </c>
      <c r="AC1225" s="6">
        <f>2016-AB1225</f>
        <v>33</v>
      </c>
      <c r="AD1225" s="6" t="s">
        <v>37</v>
      </c>
    </row>
    <row r="1226" spans="1:30" x14ac:dyDescent="0.2">
      <c r="A1226">
        <v>20</v>
      </c>
      <c r="B1226" s="2" t="s">
        <v>550</v>
      </c>
      <c r="C1226" s="2" t="s">
        <v>22</v>
      </c>
      <c r="D1226" s="2" t="s">
        <v>23</v>
      </c>
      <c r="E1226" s="6" t="s">
        <v>2767</v>
      </c>
      <c r="F1226" s="2">
        <v>85</v>
      </c>
      <c r="G1226" s="2">
        <v>96</v>
      </c>
      <c r="H1226" s="3">
        <v>42495</v>
      </c>
      <c r="I1226" s="3">
        <v>42509</v>
      </c>
      <c r="J1226" s="7" t="s">
        <v>2537</v>
      </c>
      <c r="K1226" s="17">
        <f>IF(J1226="Januar",238.19,IF(J1226="Februar",240.59,IF(J1226="Mars",245.99,IF(J1226="April",250.79,IF(J1226="Mai",256.52,IF(J1226="Juni",259.83,IF(J1226="Juli",265.66,IF(J1226="August",272.21,IF(J1226="September",275.91,IF(J1226="Oktober",281.13,IF(J1226="November",284.38,IF(J1226="Desember",287.34,0))))))))))))</f>
        <v>256.52</v>
      </c>
      <c r="L1226" s="20">
        <f>$K$2/K1226</f>
        <v>0.92854358334632781</v>
      </c>
      <c r="M1226" s="2">
        <v>14</v>
      </c>
      <c r="N1226" s="2">
        <v>5200000</v>
      </c>
      <c r="O1226" s="2">
        <v>6325000</v>
      </c>
      <c r="P1226" s="2">
        <f>O1226-N1226</f>
        <v>1125000</v>
      </c>
      <c r="Q1226" s="4">
        <f>P1226/N1226</f>
        <v>0.21634615384615385</v>
      </c>
      <c r="R1226" s="2">
        <v>1391</v>
      </c>
      <c r="S1226" s="9">
        <f>(N1226+R1226)/F1226</f>
        <v>61192.835294117649</v>
      </c>
      <c r="T1226" s="2">
        <v>74428</v>
      </c>
      <c r="U1226" s="5">
        <f>T1226-S1226</f>
        <v>13235.164705882351</v>
      </c>
      <c r="V1226" s="4">
        <f>U1226/S1226</f>
        <v>0.21628618190787807</v>
      </c>
      <c r="W1226" s="22">
        <f>S1226*L1226</f>
        <v>56820.214559121639</v>
      </c>
      <c r="X1226" s="22">
        <f>T1226*L1226</f>
        <v>69109.64182130048</v>
      </c>
      <c r="Y1226" s="22">
        <f>X1226-W1226</f>
        <v>12289.42726217884</v>
      </c>
      <c r="Z1226" s="8">
        <f>Y1226/W1226</f>
        <v>0.21628618190787799</v>
      </c>
      <c r="AA1226" s="11">
        <v>1529</v>
      </c>
      <c r="AB1226" s="2">
        <v>2004</v>
      </c>
      <c r="AC1226" s="2">
        <f>2016-AB1226</f>
        <v>12</v>
      </c>
      <c r="AD1226" s="2" t="s">
        <v>37</v>
      </c>
    </row>
    <row r="1227" spans="1:30" x14ac:dyDescent="0.2">
      <c r="A1227">
        <v>20</v>
      </c>
      <c r="B1227" s="2" t="s">
        <v>2445</v>
      </c>
      <c r="C1227" s="2" t="s">
        <v>22</v>
      </c>
      <c r="D1227" s="2" t="s">
        <v>23</v>
      </c>
      <c r="E1227" s="6" t="s">
        <v>2767</v>
      </c>
      <c r="F1227" s="2">
        <v>135</v>
      </c>
      <c r="G1227" s="2">
        <v>149</v>
      </c>
      <c r="H1227" s="3">
        <v>42486</v>
      </c>
      <c r="I1227" s="3">
        <v>42509</v>
      </c>
      <c r="J1227" s="3" t="s">
        <v>2537</v>
      </c>
      <c r="K1227" s="17">
        <f>IF(J1227="Januar",238.19,IF(J1227="Februar",240.59,IF(J1227="Mars",245.99,IF(J1227="April",250.79,IF(J1227="Mai",256.52,IF(J1227="Juni",259.83,IF(J1227="Juli",265.66,IF(J1227="August",272.21,IF(J1227="September",275.91,IF(J1227="Oktober",281.13,IF(J1227="November",284.38,IF(J1227="Desember",287.34,0))))))))))))</f>
        <v>256.52</v>
      </c>
      <c r="L1227" s="20">
        <f>$K$2/K1227</f>
        <v>0.92854358334632781</v>
      </c>
      <c r="M1227" s="2">
        <v>23</v>
      </c>
      <c r="N1227" s="2">
        <v>7300000</v>
      </c>
      <c r="O1227" s="2">
        <v>6900000</v>
      </c>
      <c r="P1227" s="2">
        <f>O1227-N1227</f>
        <v>-400000</v>
      </c>
      <c r="Q1227" s="4">
        <f>P1227/N1227</f>
        <v>-5.4794520547945202E-2</v>
      </c>
      <c r="R1227" s="2"/>
      <c r="S1227" s="9">
        <f>(N1227+R1227)/F1227</f>
        <v>54074.074074074073</v>
      </c>
      <c r="T1227" s="2">
        <v>51111</v>
      </c>
      <c r="U1227" s="5">
        <f>T1227-S1227</f>
        <v>-2963.074074074073</v>
      </c>
      <c r="V1227" s="4">
        <f>U1227/S1227</f>
        <v>-5.4796575342465736E-2</v>
      </c>
      <c r="W1227" s="22">
        <f>S1227*L1227</f>
        <v>50210.134506875504</v>
      </c>
      <c r="X1227" s="22">
        <f>T1227*L1227</f>
        <v>47458.79108841416</v>
      </c>
      <c r="Y1227" s="22">
        <f>X1227-W1227</f>
        <v>-2751.3434184613434</v>
      </c>
      <c r="Z1227" s="8">
        <f>Y1227/W1227</f>
        <v>-5.4796575342465757E-2</v>
      </c>
      <c r="AA1227" s="2"/>
      <c r="AB1227" s="2">
        <v>1975</v>
      </c>
      <c r="AC1227" s="2">
        <f>2016-AB1227</f>
        <v>41</v>
      </c>
      <c r="AD1227" s="2" t="s">
        <v>494</v>
      </c>
    </row>
    <row r="1228" spans="1:30" x14ac:dyDescent="0.2">
      <c r="A1228">
        <v>20</v>
      </c>
      <c r="B1228" s="6" t="s">
        <v>972</v>
      </c>
      <c r="C1228" s="6" t="s">
        <v>22</v>
      </c>
      <c r="D1228" s="6" t="s">
        <v>23</v>
      </c>
      <c r="E1228" s="6" t="s">
        <v>2767</v>
      </c>
      <c r="F1228" s="6">
        <v>63</v>
      </c>
      <c r="G1228" s="6">
        <v>70</v>
      </c>
      <c r="H1228" s="7">
        <v>42499</v>
      </c>
      <c r="I1228" s="7">
        <v>42510</v>
      </c>
      <c r="J1228" s="7" t="s">
        <v>2537</v>
      </c>
      <c r="K1228" s="17">
        <f>IF(J1228="Januar",238.19,IF(J1228="Februar",240.59,IF(J1228="Mars",245.99,IF(J1228="April",250.79,IF(J1228="Mai",256.52,IF(J1228="Juni",259.83,IF(J1228="Juli",265.66,IF(J1228="August",272.21,IF(J1228="September",275.91,IF(J1228="Oktober",281.13,IF(J1228="November",284.38,IF(J1228="Desember",287.34,0))))))))))))</f>
        <v>256.52</v>
      </c>
      <c r="L1228" s="20">
        <f>$K$2/K1228</f>
        <v>0.92854358334632781</v>
      </c>
      <c r="M1228" s="6">
        <v>11</v>
      </c>
      <c r="N1228" s="6">
        <v>4000000</v>
      </c>
      <c r="O1228" s="6">
        <v>4360000</v>
      </c>
      <c r="P1228" s="6">
        <f>O1228-N1228</f>
        <v>360000</v>
      </c>
      <c r="Q1228" s="8">
        <f>P1228/N1228</f>
        <v>0.09</v>
      </c>
      <c r="R1228" s="6"/>
      <c r="S1228" s="9">
        <f>(N1228+R1228)/F1228</f>
        <v>63492.063492063491</v>
      </c>
      <c r="T1228" s="6">
        <v>69206</v>
      </c>
      <c r="U1228" s="5">
        <f>T1228-S1228</f>
        <v>5713.9365079365089</v>
      </c>
      <c r="V1228" s="4">
        <f>U1228/S1228</f>
        <v>8.9994500000000019E-2</v>
      </c>
      <c r="W1228" s="22">
        <f>S1228*L1228</f>
        <v>58955.148148973196</v>
      </c>
      <c r="X1228" s="22">
        <f>T1228*L1228</f>
        <v>64260.787229065965</v>
      </c>
      <c r="Y1228" s="22">
        <f>X1228-W1228</f>
        <v>5305.6390800927693</v>
      </c>
      <c r="Z1228" s="8">
        <f>Y1228/W1228</f>
        <v>8.9994500000000019E-2</v>
      </c>
      <c r="AA1228" s="10">
        <v>1382</v>
      </c>
      <c r="AB1228" s="6">
        <v>1939</v>
      </c>
      <c r="AC1228" s="6">
        <f>2016-AB1228</f>
        <v>77</v>
      </c>
      <c r="AD1228" s="6" t="s">
        <v>61</v>
      </c>
    </row>
    <row r="1229" spans="1:30" x14ac:dyDescent="0.2">
      <c r="A1229">
        <v>20</v>
      </c>
      <c r="B1229" s="2" t="s">
        <v>1686</v>
      </c>
      <c r="C1229" s="2" t="s">
        <v>22</v>
      </c>
      <c r="D1229" s="2" t="s">
        <v>23</v>
      </c>
      <c r="E1229" s="6" t="s">
        <v>2767</v>
      </c>
      <c r="F1229" s="2">
        <v>75</v>
      </c>
      <c r="G1229" s="2">
        <v>82</v>
      </c>
      <c r="H1229" s="3">
        <v>42499</v>
      </c>
      <c r="I1229" s="3">
        <v>42510</v>
      </c>
      <c r="J1229" s="3" t="s">
        <v>2537</v>
      </c>
      <c r="K1229" s="17">
        <f>IF(J1229="Januar",238.19,IF(J1229="Februar",240.59,IF(J1229="Mars",245.99,IF(J1229="April",250.79,IF(J1229="Mai",256.52,IF(J1229="Juni",259.83,IF(J1229="Juli",265.66,IF(J1229="August",272.21,IF(J1229="September",275.91,IF(J1229="Oktober",281.13,IF(J1229="November",284.38,IF(J1229="Desember",287.34,0))))))))))))</f>
        <v>256.52</v>
      </c>
      <c r="L1229" s="20">
        <f>$K$2/K1229</f>
        <v>0.92854358334632781</v>
      </c>
      <c r="M1229" s="2">
        <v>11</v>
      </c>
      <c r="N1229" s="2">
        <v>4500000</v>
      </c>
      <c r="O1229" s="2">
        <v>4760000</v>
      </c>
      <c r="P1229" s="2">
        <f>O1229-N1229</f>
        <v>260000</v>
      </c>
      <c r="Q1229" s="4">
        <f>P1229/N1229</f>
        <v>5.7777777777777775E-2</v>
      </c>
      <c r="R1229" s="2"/>
      <c r="S1229" s="9">
        <f>(N1229+R1229)/F1229</f>
        <v>60000</v>
      </c>
      <c r="T1229" s="2">
        <v>63467</v>
      </c>
      <c r="U1229" s="5">
        <f>T1229-S1229</f>
        <v>3467</v>
      </c>
      <c r="V1229" s="4">
        <f>U1229/S1229</f>
        <v>5.7783333333333332E-2</v>
      </c>
      <c r="W1229" s="22">
        <f>S1229*L1229</f>
        <v>55712.615000779668</v>
      </c>
      <c r="X1229" s="22">
        <f>T1229*L1229</f>
        <v>58931.875604241388</v>
      </c>
      <c r="Y1229" s="22">
        <f>X1229-W1229</f>
        <v>3219.2606034617202</v>
      </c>
      <c r="Z1229" s="8">
        <f>Y1229/W1229</f>
        <v>5.7783333333333367E-2</v>
      </c>
      <c r="AA1229" s="11">
        <v>1649</v>
      </c>
      <c r="AB1229" s="2">
        <v>2016</v>
      </c>
      <c r="AC1229" s="2">
        <f>2016-AB1229</f>
        <v>0</v>
      </c>
      <c r="AD1229" s="2" t="s">
        <v>169</v>
      </c>
    </row>
    <row r="1230" spans="1:30" x14ac:dyDescent="0.2">
      <c r="A1230">
        <v>20</v>
      </c>
      <c r="B1230" s="6" t="s">
        <v>2273</v>
      </c>
      <c r="C1230" s="6" t="s">
        <v>22</v>
      </c>
      <c r="D1230" s="6" t="s">
        <v>23</v>
      </c>
      <c r="E1230" s="6" t="s">
        <v>2767</v>
      </c>
      <c r="F1230" s="6">
        <v>108</v>
      </c>
      <c r="G1230" s="6">
        <v>120</v>
      </c>
      <c r="H1230" s="7">
        <v>42497</v>
      </c>
      <c r="I1230" s="7">
        <v>42510</v>
      </c>
      <c r="J1230" s="7" t="s">
        <v>2537</v>
      </c>
      <c r="K1230" s="17">
        <f>IF(J1230="Januar",238.19,IF(J1230="Februar",240.59,IF(J1230="Mars",245.99,IF(J1230="April",250.79,IF(J1230="Mai",256.52,IF(J1230="Juni",259.83,IF(J1230="Juli",265.66,IF(J1230="August",272.21,IF(J1230="September",275.91,IF(J1230="Oktober",281.13,IF(J1230="November",284.38,IF(J1230="Desember",287.34,0))))))))))))</f>
        <v>256.52</v>
      </c>
      <c r="L1230" s="20">
        <f>$K$2/K1230</f>
        <v>0.92854358334632781</v>
      </c>
      <c r="M1230" s="6">
        <v>13</v>
      </c>
      <c r="N1230" s="6">
        <v>4300000</v>
      </c>
      <c r="O1230" s="6">
        <v>5500000</v>
      </c>
      <c r="P1230" s="6">
        <f>O1230-N1230</f>
        <v>1200000</v>
      </c>
      <c r="Q1230" s="8">
        <f>P1230/N1230</f>
        <v>0.27906976744186046</v>
      </c>
      <c r="R1230" s="6">
        <v>17765</v>
      </c>
      <c r="S1230" s="9">
        <f>(N1230+R1230)/F1230</f>
        <v>39979.305555555555</v>
      </c>
      <c r="T1230" s="6">
        <v>51090</v>
      </c>
      <c r="U1230" s="5">
        <f>T1230-S1230</f>
        <v>11110.694444444445</v>
      </c>
      <c r="V1230" s="4">
        <f>U1230/S1230</f>
        <v>0.27791114152808227</v>
      </c>
      <c r="W1230" s="22">
        <f>S1230*L1230</f>
        <v>37122.527640253305</v>
      </c>
      <c r="X1230" s="22">
        <f>T1230*L1230</f>
        <v>47439.291673163891</v>
      </c>
      <c r="Y1230" s="22">
        <f>X1230-W1230</f>
        <v>10316.764032910585</v>
      </c>
      <c r="Z1230" s="8">
        <f>Y1230/W1230</f>
        <v>0.27791114152808233</v>
      </c>
      <c r="AA1230" s="6"/>
      <c r="AB1230" s="6">
        <v>1893</v>
      </c>
      <c r="AC1230" s="6">
        <f>2016-AB1230</f>
        <v>123</v>
      </c>
      <c r="AD1230" s="6" t="s">
        <v>96</v>
      </c>
    </row>
    <row r="1231" spans="1:30" x14ac:dyDescent="0.2">
      <c r="A1231">
        <v>20</v>
      </c>
      <c r="B1231" s="6" t="s">
        <v>1588</v>
      </c>
      <c r="C1231" s="6" t="s">
        <v>22</v>
      </c>
      <c r="D1231" s="6" t="s">
        <v>23</v>
      </c>
      <c r="E1231" s="6" t="s">
        <v>2767</v>
      </c>
      <c r="F1231" s="6">
        <v>72</v>
      </c>
      <c r="G1231" s="6">
        <v>80</v>
      </c>
      <c r="H1231" s="7">
        <v>42492</v>
      </c>
      <c r="I1231" s="7">
        <v>42510</v>
      </c>
      <c r="J1231" s="7" t="s">
        <v>2537</v>
      </c>
      <c r="K1231" s="17">
        <f>IF(J1231="Januar",238.19,IF(J1231="Februar",240.59,IF(J1231="Mars",245.99,IF(J1231="April",250.79,IF(J1231="Mai",256.52,IF(J1231="Juni",259.83,IF(J1231="Juli",265.66,IF(J1231="August",272.21,IF(J1231="September",275.91,IF(J1231="Oktober",281.13,IF(J1231="November",284.38,IF(J1231="Desember",287.34,0))))))))))))</f>
        <v>256.52</v>
      </c>
      <c r="L1231" s="20">
        <f>$K$2/K1231</f>
        <v>0.92854358334632781</v>
      </c>
      <c r="M1231" s="6">
        <v>18</v>
      </c>
      <c r="N1231" s="6">
        <v>3950000</v>
      </c>
      <c r="O1231" s="6">
        <v>3900000</v>
      </c>
      <c r="P1231" s="6">
        <f>O1231-N1231</f>
        <v>-50000</v>
      </c>
      <c r="Q1231" s="8">
        <f>P1231/N1231</f>
        <v>-1.2658227848101266E-2</v>
      </c>
      <c r="R1231" s="6"/>
      <c r="S1231" s="9">
        <f>(N1231+R1231)/F1231</f>
        <v>54861.111111111109</v>
      </c>
      <c r="T1231" s="6">
        <v>54167</v>
      </c>
      <c r="U1231" s="5">
        <f>T1231-S1231</f>
        <v>-694.11111111110949</v>
      </c>
      <c r="V1231" s="4">
        <f>U1231/S1231</f>
        <v>-1.2652151898734148E-2</v>
      </c>
      <c r="W1231" s="22">
        <f>S1231*L1231</f>
        <v>50940.932697472148</v>
      </c>
      <c r="X1231" s="22">
        <f>T1231*L1231</f>
        <v>50296.420279120539</v>
      </c>
      <c r="Y1231" s="22">
        <f>X1231-W1231</f>
        <v>-644.51241835160909</v>
      </c>
      <c r="Z1231" s="8">
        <f>Y1231/W1231</f>
        <v>-1.2652151898734117E-2</v>
      </c>
      <c r="AA1231" s="10">
        <v>2199</v>
      </c>
      <c r="AB1231" s="6">
        <v>1938</v>
      </c>
      <c r="AC1231" s="6">
        <f>2016-AB1231</f>
        <v>78</v>
      </c>
      <c r="AD1231" s="6" t="s">
        <v>523</v>
      </c>
    </row>
    <row r="1232" spans="1:30" x14ac:dyDescent="0.2">
      <c r="A1232">
        <v>20</v>
      </c>
      <c r="B1232" s="6" t="s">
        <v>346</v>
      </c>
      <c r="C1232" s="6" t="s">
        <v>22</v>
      </c>
      <c r="D1232" s="6" t="s">
        <v>23</v>
      </c>
      <c r="E1232" s="6" t="s">
        <v>2767</v>
      </c>
      <c r="F1232" s="6">
        <v>64</v>
      </c>
      <c r="G1232" s="6">
        <v>74</v>
      </c>
      <c r="H1232" s="7">
        <v>42487</v>
      </c>
      <c r="I1232" s="7">
        <v>42510</v>
      </c>
      <c r="J1232" s="3" t="s">
        <v>2537</v>
      </c>
      <c r="K1232" s="17">
        <f>IF(J1232="Januar",238.19,IF(J1232="Februar",240.59,IF(J1232="Mars",245.99,IF(J1232="April",250.79,IF(J1232="Mai",256.52,IF(J1232="Juni",259.83,IF(J1232="Juli",265.66,IF(J1232="August",272.21,IF(J1232="September",275.91,IF(J1232="Oktober",281.13,IF(J1232="November",284.38,IF(J1232="Desember",287.34,0))))))))))))</f>
        <v>256.52</v>
      </c>
      <c r="L1232" s="20">
        <f>$K$2/K1232</f>
        <v>0.92854358334632781</v>
      </c>
      <c r="M1232" s="6">
        <v>23</v>
      </c>
      <c r="N1232" s="6">
        <v>6150000</v>
      </c>
      <c r="O1232" s="6">
        <v>6150000</v>
      </c>
      <c r="P1232" s="6">
        <f>O1232-N1232</f>
        <v>0</v>
      </c>
      <c r="Q1232" s="8">
        <f>P1232/N1232</f>
        <v>0</v>
      </c>
      <c r="R1232" s="6"/>
      <c r="S1232" s="9">
        <f>(N1232+R1232)/F1232</f>
        <v>96093.75</v>
      </c>
      <c r="T1232" s="6">
        <v>96094</v>
      </c>
      <c r="U1232" s="5">
        <f>T1232-S1232</f>
        <v>0.25</v>
      </c>
      <c r="V1232" s="4">
        <f>U1232/S1232</f>
        <v>2.6016260162601625E-6</v>
      </c>
      <c r="W1232" s="22">
        <f>S1232*L1232</f>
        <v>89227.234962186194</v>
      </c>
      <c r="X1232" s="22">
        <f>T1232*L1232</f>
        <v>89227.467098082023</v>
      </c>
      <c r="Y1232" s="22">
        <f>X1232-W1232</f>
        <v>0.23213589582883287</v>
      </c>
      <c r="Z1232" s="8">
        <f>Y1232/W1232</f>
        <v>2.6016260161733158E-6</v>
      </c>
      <c r="AA1232" s="10">
        <v>3265</v>
      </c>
      <c r="AB1232" s="6">
        <v>2008</v>
      </c>
      <c r="AC1232" s="6">
        <f>2016-AB1232</f>
        <v>8</v>
      </c>
      <c r="AD1232" s="6" t="s">
        <v>108</v>
      </c>
    </row>
    <row r="1233" spans="1:30" x14ac:dyDescent="0.2">
      <c r="A1233">
        <v>21</v>
      </c>
      <c r="B1233" s="2" t="s">
        <v>207</v>
      </c>
      <c r="C1233" s="2" t="s">
        <v>22</v>
      </c>
      <c r="D1233" s="2" t="s">
        <v>23</v>
      </c>
      <c r="E1233" s="6" t="s">
        <v>2767</v>
      </c>
      <c r="F1233" s="2">
        <v>32</v>
      </c>
      <c r="G1233" s="2">
        <v>35</v>
      </c>
      <c r="H1233" s="3">
        <v>42503</v>
      </c>
      <c r="I1233" s="3">
        <v>42513</v>
      </c>
      <c r="J1233" s="7" t="s">
        <v>2537</v>
      </c>
      <c r="K1233" s="17">
        <f>IF(J1233="Januar",238.19,IF(J1233="Februar",240.59,IF(J1233="Mars",245.99,IF(J1233="April",250.79,IF(J1233="Mai",256.52,IF(J1233="Juni",259.83,IF(J1233="Juli",265.66,IF(J1233="August",272.21,IF(J1233="September",275.91,IF(J1233="Oktober",281.13,IF(J1233="November",284.38,IF(J1233="Desember",287.34,0))))))))))))</f>
        <v>256.52</v>
      </c>
      <c r="L1233" s="20">
        <f>$K$2/K1233</f>
        <v>0.92854358334632781</v>
      </c>
      <c r="M1233" s="2">
        <v>10</v>
      </c>
      <c r="N1233" s="2">
        <v>2590000</v>
      </c>
      <c r="O1233" s="2">
        <v>2760000</v>
      </c>
      <c r="P1233" s="2">
        <f>O1233-N1233</f>
        <v>170000</v>
      </c>
      <c r="Q1233" s="4">
        <f>P1233/N1233</f>
        <v>6.5637065637065631E-2</v>
      </c>
      <c r="R1233" s="2"/>
      <c r="S1233" s="9">
        <f>(N1233+R1233)/F1233</f>
        <v>80937.5</v>
      </c>
      <c r="T1233" s="2">
        <v>86250</v>
      </c>
      <c r="U1233" s="5">
        <f>T1233-S1233</f>
        <v>5312.5</v>
      </c>
      <c r="V1233" s="4">
        <f>U1233/S1233</f>
        <v>6.5637065637065631E-2</v>
      </c>
      <c r="W1233" s="22">
        <f>S1233*L1233</f>
        <v>75153.996277093407</v>
      </c>
      <c r="X1233" s="22">
        <f>T1233*L1233</f>
        <v>80086.884063620775</v>
      </c>
      <c r="Y1233" s="22">
        <f>X1233-W1233</f>
        <v>4932.887786527368</v>
      </c>
      <c r="Z1233" s="8">
        <f>Y1233/W1233</f>
        <v>6.5637065637065659E-2</v>
      </c>
      <c r="AA1233" s="2">
        <v>972</v>
      </c>
      <c r="AB1233" s="2">
        <v>1985</v>
      </c>
      <c r="AC1233" s="2">
        <f>2016-AB1233</f>
        <v>31</v>
      </c>
      <c r="AD1233" s="2" t="s">
        <v>37</v>
      </c>
    </row>
    <row r="1234" spans="1:30" x14ac:dyDescent="0.2">
      <c r="A1234">
        <v>21</v>
      </c>
      <c r="B1234" s="6" t="s">
        <v>271</v>
      </c>
      <c r="C1234" s="6" t="s">
        <v>22</v>
      </c>
      <c r="D1234" s="6" t="s">
        <v>23</v>
      </c>
      <c r="E1234" s="6" t="s">
        <v>2767</v>
      </c>
      <c r="F1234" s="6">
        <v>35</v>
      </c>
      <c r="G1234" s="6"/>
      <c r="H1234" s="7">
        <v>42503</v>
      </c>
      <c r="I1234" s="7">
        <v>42513</v>
      </c>
      <c r="J1234" s="3" t="s">
        <v>2537</v>
      </c>
      <c r="K1234" s="17">
        <f>IF(J1234="Januar",238.19,IF(J1234="Februar",240.59,IF(J1234="Mars",245.99,IF(J1234="April",250.79,IF(J1234="Mai",256.52,IF(J1234="Juni",259.83,IF(J1234="Juli",265.66,IF(J1234="August",272.21,IF(J1234="September",275.91,IF(J1234="Oktober",281.13,IF(J1234="November",284.38,IF(J1234="Desember",287.34,0))))))))))))</f>
        <v>256.52</v>
      </c>
      <c r="L1234" s="20">
        <f>$K$2/K1234</f>
        <v>0.92854358334632781</v>
      </c>
      <c r="M1234" s="6">
        <v>10</v>
      </c>
      <c r="N1234" s="6">
        <v>2190000</v>
      </c>
      <c r="O1234" s="6">
        <v>2570000</v>
      </c>
      <c r="P1234" s="6">
        <f>O1234-N1234</f>
        <v>380000</v>
      </c>
      <c r="Q1234" s="8">
        <f>P1234/N1234</f>
        <v>0.17351598173515981</v>
      </c>
      <c r="R1234" s="6">
        <v>17073</v>
      </c>
      <c r="S1234" s="9">
        <f>(N1234+R1234)/F1234</f>
        <v>63059.228571428568</v>
      </c>
      <c r="T1234" s="6">
        <v>73916</v>
      </c>
      <c r="U1234" s="5">
        <f>T1234-S1234</f>
        <v>10856.771428571432</v>
      </c>
      <c r="V1234" s="4">
        <f>U1234/S1234</f>
        <v>0.17216784401784632</v>
      </c>
      <c r="W1234" s="22">
        <f>S1234*L1234</f>
        <v>58553.242060769415</v>
      </c>
      <c r="X1234" s="22">
        <f>T1234*L1234</f>
        <v>68634.227506627169</v>
      </c>
      <c r="Y1234" s="22">
        <f>X1234-W1234</f>
        <v>10080.985445857754</v>
      </c>
      <c r="Z1234" s="8">
        <f>Y1234/W1234</f>
        <v>0.17216784401784643</v>
      </c>
      <c r="AA1234" s="6"/>
      <c r="AB1234" s="6">
        <v>1880</v>
      </c>
      <c r="AC1234" s="6">
        <f>2016-AB1234</f>
        <v>136</v>
      </c>
      <c r="AD1234" s="6" t="s">
        <v>102</v>
      </c>
    </row>
    <row r="1235" spans="1:30" x14ac:dyDescent="0.2">
      <c r="A1235">
        <v>21</v>
      </c>
      <c r="B1235" s="2" t="s">
        <v>451</v>
      </c>
      <c r="C1235" s="2" t="s">
        <v>22</v>
      </c>
      <c r="D1235" s="2" t="s">
        <v>23</v>
      </c>
      <c r="E1235" s="6" t="s">
        <v>2767</v>
      </c>
      <c r="F1235" s="2">
        <v>42</v>
      </c>
      <c r="G1235" s="2">
        <v>46</v>
      </c>
      <c r="H1235" s="3">
        <v>42503</v>
      </c>
      <c r="I1235" s="3">
        <v>42513</v>
      </c>
      <c r="J1235" s="7" t="s">
        <v>2537</v>
      </c>
      <c r="K1235" s="17">
        <f>IF(J1235="Januar",238.19,IF(J1235="Februar",240.59,IF(J1235="Mars",245.99,IF(J1235="April",250.79,IF(J1235="Mai",256.52,IF(J1235="Juni",259.83,IF(J1235="Juli",265.66,IF(J1235="August",272.21,IF(J1235="September",275.91,IF(J1235="Oktober",281.13,IF(J1235="November",284.38,IF(J1235="Desember",287.34,0))))))))))))</f>
        <v>256.52</v>
      </c>
      <c r="L1235" s="20">
        <f>$K$2/K1235</f>
        <v>0.92854358334632781</v>
      </c>
      <c r="M1235" s="2">
        <v>10</v>
      </c>
      <c r="N1235" s="2">
        <v>3000000</v>
      </c>
      <c r="O1235" s="2">
        <v>3300000</v>
      </c>
      <c r="P1235" s="2">
        <f>O1235-N1235</f>
        <v>300000</v>
      </c>
      <c r="Q1235" s="4">
        <f>P1235/N1235</f>
        <v>0.1</v>
      </c>
      <c r="R1235" s="2"/>
      <c r="S1235" s="9">
        <f>(N1235+R1235)/F1235</f>
        <v>71428.571428571435</v>
      </c>
      <c r="T1235" s="2">
        <v>78571</v>
      </c>
      <c r="U1235" s="5">
        <f>T1235-S1235</f>
        <v>7142.4285714285652</v>
      </c>
      <c r="V1235" s="4">
        <f>U1235/S1235</f>
        <v>9.9993999999999902E-2</v>
      </c>
      <c r="W1235" s="22">
        <f>S1235*L1235</f>
        <v>66324.541667594851</v>
      </c>
      <c r="X1235" s="22">
        <f>T1235*L1235</f>
        <v>72956.597887104319</v>
      </c>
      <c r="Y1235" s="22">
        <f>X1235-W1235</f>
        <v>6632.0562195094681</v>
      </c>
      <c r="Z1235" s="8">
        <f>Y1235/W1235</f>
        <v>9.9993999999999833E-2</v>
      </c>
      <c r="AA1235" s="11">
        <v>1216</v>
      </c>
      <c r="AB1235" s="2">
        <v>2006</v>
      </c>
      <c r="AC1235" s="2">
        <f>2016-AB1235</f>
        <v>10</v>
      </c>
      <c r="AD1235" s="2" t="s">
        <v>37</v>
      </c>
    </row>
    <row r="1236" spans="1:30" x14ac:dyDescent="0.2">
      <c r="A1236">
        <v>21</v>
      </c>
      <c r="B1236" s="6" t="s">
        <v>478</v>
      </c>
      <c r="C1236" s="6" t="s">
        <v>22</v>
      </c>
      <c r="D1236" s="6" t="s">
        <v>23</v>
      </c>
      <c r="E1236" s="6" t="s">
        <v>2767</v>
      </c>
      <c r="F1236" s="6">
        <v>43</v>
      </c>
      <c r="G1236" s="6">
        <v>49</v>
      </c>
      <c r="H1236" s="7">
        <v>42503</v>
      </c>
      <c r="I1236" s="7">
        <v>42513</v>
      </c>
      <c r="J1236" s="3" t="s">
        <v>2537</v>
      </c>
      <c r="K1236" s="17">
        <f>IF(J1236="Januar",238.19,IF(J1236="Februar",240.59,IF(J1236="Mars",245.99,IF(J1236="April",250.79,IF(J1236="Mai",256.52,IF(J1236="Juni",259.83,IF(J1236="Juli",265.66,IF(J1236="August",272.21,IF(J1236="September",275.91,IF(J1236="Oktober",281.13,IF(J1236="November",284.38,IF(J1236="Desember",287.34,0))))))))))))</f>
        <v>256.52</v>
      </c>
      <c r="L1236" s="20">
        <f>$K$2/K1236</f>
        <v>0.92854358334632781</v>
      </c>
      <c r="M1236" s="6">
        <v>10</v>
      </c>
      <c r="N1236" s="6">
        <v>2600000</v>
      </c>
      <c r="O1236" s="6">
        <v>2930000</v>
      </c>
      <c r="P1236" s="6">
        <f>O1236-N1236</f>
        <v>330000</v>
      </c>
      <c r="Q1236" s="8">
        <f>P1236/N1236</f>
        <v>0.12692307692307692</v>
      </c>
      <c r="R1236" s="6">
        <v>72722</v>
      </c>
      <c r="S1236" s="9">
        <f>(N1236+R1236)/F1236</f>
        <v>62156.325581395351</v>
      </c>
      <c r="T1236" s="6">
        <v>69831</v>
      </c>
      <c r="U1236" s="5">
        <f>T1236-S1236</f>
        <v>7674.674418604649</v>
      </c>
      <c r="V1236" s="4">
        <f>U1236/S1236</f>
        <v>0.12347374698902464</v>
      </c>
      <c r="W1236" s="22">
        <f>S1236*L1236</f>
        <v>57714.857282989862</v>
      </c>
      <c r="X1236" s="22">
        <f>T1236*L1236</f>
        <v>64841.126968657416</v>
      </c>
      <c r="Y1236" s="22">
        <f>X1236-W1236</f>
        <v>7126.2696856675539</v>
      </c>
      <c r="Z1236" s="8">
        <f>Y1236/W1236</f>
        <v>0.12347374698902459</v>
      </c>
      <c r="AA1236" s="6">
        <v>527</v>
      </c>
      <c r="AB1236" s="6">
        <v>1904</v>
      </c>
      <c r="AC1236" s="6">
        <f>2016-AB1236</f>
        <v>112</v>
      </c>
      <c r="AD1236" s="6" t="s">
        <v>25</v>
      </c>
    </row>
    <row r="1237" spans="1:30" x14ac:dyDescent="0.2">
      <c r="A1237">
        <v>21</v>
      </c>
      <c r="B1237" s="6" t="s">
        <v>565</v>
      </c>
      <c r="C1237" s="6" t="s">
        <v>22</v>
      </c>
      <c r="D1237" s="6" t="s">
        <v>23</v>
      </c>
      <c r="E1237" s="6" t="s">
        <v>2767</v>
      </c>
      <c r="F1237" s="6">
        <v>49</v>
      </c>
      <c r="G1237" s="6">
        <v>54</v>
      </c>
      <c r="H1237" s="7">
        <v>42503</v>
      </c>
      <c r="I1237" s="7">
        <v>42513</v>
      </c>
      <c r="J1237" s="7" t="s">
        <v>2537</v>
      </c>
      <c r="K1237" s="17">
        <f>IF(J1237="Januar",238.19,IF(J1237="Februar",240.59,IF(J1237="Mars",245.99,IF(J1237="April",250.79,IF(J1237="Mai",256.52,IF(J1237="Juni",259.83,IF(J1237="Juli",265.66,IF(J1237="August",272.21,IF(J1237="September",275.91,IF(J1237="Oktober",281.13,IF(J1237="November",284.38,IF(J1237="Desember",287.34,0))))))))))))</f>
        <v>256.52</v>
      </c>
      <c r="L1237" s="20">
        <f>$K$2/K1237</f>
        <v>0.92854358334632781</v>
      </c>
      <c r="M1237" s="6">
        <v>10</v>
      </c>
      <c r="N1237" s="6">
        <v>2790000</v>
      </c>
      <c r="O1237" s="6">
        <v>3530000</v>
      </c>
      <c r="P1237" s="6">
        <f>O1237-N1237</f>
        <v>740000</v>
      </c>
      <c r="Q1237" s="8">
        <f>P1237/N1237</f>
        <v>0.26523297491039427</v>
      </c>
      <c r="R1237" s="6">
        <v>1258</v>
      </c>
      <c r="S1237" s="9">
        <f>(N1237+R1237)/F1237</f>
        <v>56964.448979591834</v>
      </c>
      <c r="T1237" s="6">
        <v>72066</v>
      </c>
      <c r="U1237" s="5">
        <f>T1237-S1237</f>
        <v>15101.551020408166</v>
      </c>
      <c r="V1237" s="4">
        <f>U1237/S1237</f>
        <v>0.26510483803360352</v>
      </c>
      <c r="W1237" s="22">
        <f>S1237*L1237</f>
        <v>52893.973578859266</v>
      </c>
      <c r="X1237" s="22">
        <f>T1237*L1237</f>
        <v>66916.421877436456</v>
      </c>
      <c r="Y1237" s="22">
        <f>X1237-W1237</f>
        <v>14022.44829857719</v>
      </c>
      <c r="Z1237" s="8">
        <f>Y1237/W1237</f>
        <v>0.26510483803360352</v>
      </c>
      <c r="AA1237" s="6">
        <v>676</v>
      </c>
      <c r="AB1237" s="6">
        <v>1976</v>
      </c>
      <c r="AC1237" s="6">
        <f>2016-AB1237</f>
        <v>40</v>
      </c>
      <c r="AD1237" s="6" t="s">
        <v>103</v>
      </c>
    </row>
    <row r="1238" spans="1:30" x14ac:dyDescent="0.2">
      <c r="A1238">
        <v>21</v>
      </c>
      <c r="B1238" s="6" t="s">
        <v>427</v>
      </c>
      <c r="C1238" s="6" t="s">
        <v>22</v>
      </c>
      <c r="D1238" s="6" t="s">
        <v>23</v>
      </c>
      <c r="E1238" s="6" t="s">
        <v>2767</v>
      </c>
      <c r="F1238" s="6">
        <v>50</v>
      </c>
      <c r="G1238" s="6">
        <v>57</v>
      </c>
      <c r="H1238" s="7">
        <v>42503</v>
      </c>
      <c r="I1238" s="7">
        <v>42513</v>
      </c>
      <c r="J1238" s="3" t="s">
        <v>2537</v>
      </c>
      <c r="K1238" s="17">
        <f>IF(J1238="Januar",238.19,IF(J1238="Februar",240.59,IF(J1238="Mars",245.99,IF(J1238="April",250.79,IF(J1238="Mai",256.52,IF(J1238="Juni",259.83,IF(J1238="Juli",265.66,IF(J1238="August",272.21,IF(J1238="September",275.91,IF(J1238="Oktober",281.13,IF(J1238="November",284.38,IF(J1238="Desember",287.34,0))))))))))))</f>
        <v>256.52</v>
      </c>
      <c r="L1238" s="20">
        <f>$K$2/K1238</f>
        <v>0.92854358334632781</v>
      </c>
      <c r="M1238" s="6">
        <v>10</v>
      </c>
      <c r="N1238" s="6">
        <v>3490000</v>
      </c>
      <c r="O1238" s="6">
        <v>3520000</v>
      </c>
      <c r="P1238" s="6">
        <f>O1238-N1238</f>
        <v>30000</v>
      </c>
      <c r="Q1238" s="8">
        <f>P1238/N1238</f>
        <v>8.5959885386819486E-3</v>
      </c>
      <c r="R1238" s="6">
        <v>42000</v>
      </c>
      <c r="S1238" s="9">
        <f>(N1238+R1238)/F1238</f>
        <v>70640</v>
      </c>
      <c r="T1238" s="6">
        <v>71240</v>
      </c>
      <c r="U1238" s="5">
        <f>T1238-S1238</f>
        <v>600</v>
      </c>
      <c r="V1238" s="4">
        <f>U1238/S1238</f>
        <v>8.4937712344280852E-3</v>
      </c>
      <c r="W1238" s="22">
        <f>S1238*L1238</f>
        <v>65592.318727584599</v>
      </c>
      <c r="X1238" s="22">
        <f>T1238*L1238</f>
        <v>66149.444877592396</v>
      </c>
      <c r="Y1238" s="22">
        <f>X1238-W1238</f>
        <v>557.12615000779624</v>
      </c>
      <c r="Z1238" s="8">
        <f>Y1238/W1238</f>
        <v>8.4937712344280783E-3</v>
      </c>
      <c r="AA1238" s="6">
        <v>850</v>
      </c>
      <c r="AB1238" s="6">
        <v>1905</v>
      </c>
      <c r="AC1238" s="6">
        <f>2016-AB1238</f>
        <v>111</v>
      </c>
      <c r="AD1238" s="6" t="s">
        <v>37</v>
      </c>
    </row>
    <row r="1239" spans="1:30" x14ac:dyDescent="0.2">
      <c r="A1239">
        <v>21</v>
      </c>
      <c r="B1239" s="6" t="s">
        <v>742</v>
      </c>
      <c r="C1239" s="6" t="s">
        <v>22</v>
      </c>
      <c r="D1239" s="6" t="s">
        <v>23</v>
      </c>
      <c r="E1239" s="6" t="s">
        <v>2767</v>
      </c>
      <c r="F1239" s="6">
        <v>50</v>
      </c>
      <c r="G1239" s="6">
        <v>55</v>
      </c>
      <c r="H1239" s="7">
        <v>42503</v>
      </c>
      <c r="I1239" s="7">
        <v>42513</v>
      </c>
      <c r="J1239" s="7" t="s">
        <v>2537</v>
      </c>
      <c r="K1239" s="17">
        <f>IF(J1239="Januar",238.19,IF(J1239="Februar",240.59,IF(J1239="Mars",245.99,IF(J1239="April",250.79,IF(J1239="Mai",256.52,IF(J1239="Juni",259.83,IF(J1239="Juli",265.66,IF(J1239="August",272.21,IF(J1239="September",275.91,IF(J1239="Oktober",281.13,IF(J1239="November",284.38,IF(J1239="Desember",287.34,0))))))))))))</f>
        <v>256.52</v>
      </c>
      <c r="L1239" s="20">
        <f>$K$2/K1239</f>
        <v>0.92854358334632781</v>
      </c>
      <c r="M1239" s="6">
        <v>10</v>
      </c>
      <c r="N1239" s="6">
        <v>3500000</v>
      </c>
      <c r="O1239" s="6">
        <v>3600000</v>
      </c>
      <c r="P1239" s="6">
        <f>O1239-N1239</f>
        <v>100000</v>
      </c>
      <c r="Q1239" s="8">
        <f>P1239/N1239</f>
        <v>2.8571428571428571E-2</v>
      </c>
      <c r="R1239" s="6">
        <v>31333</v>
      </c>
      <c r="S1239" s="9">
        <f>(N1239+R1239)/F1239</f>
        <v>70626.66</v>
      </c>
      <c r="T1239" s="6">
        <v>72627</v>
      </c>
      <c r="U1239" s="5">
        <f>T1239-S1239</f>
        <v>2000.3399999999965</v>
      </c>
      <c r="V1239" s="4">
        <f>U1239/S1239</f>
        <v>2.8322732520552386E-2</v>
      </c>
      <c r="W1239" s="22">
        <f>S1239*L1239</f>
        <v>65579.931956182758</v>
      </c>
      <c r="X1239" s="22">
        <f>T1239*L1239</f>
        <v>67437.334827693747</v>
      </c>
      <c r="Y1239" s="22">
        <f>X1239-W1239</f>
        <v>1857.4028715109889</v>
      </c>
      <c r="Z1239" s="8">
        <f>Y1239/W1239</f>
        <v>2.8322732520552368E-2</v>
      </c>
      <c r="AA1239" s="6">
        <v>642</v>
      </c>
      <c r="AB1239" s="6">
        <v>1895</v>
      </c>
      <c r="AC1239" s="6">
        <f>2016-AB1239</f>
        <v>121</v>
      </c>
      <c r="AD1239" s="6" t="s">
        <v>108</v>
      </c>
    </row>
    <row r="1240" spans="1:30" x14ac:dyDescent="0.2">
      <c r="A1240">
        <v>21</v>
      </c>
      <c r="B1240" s="6" t="s">
        <v>743</v>
      </c>
      <c r="C1240" s="6" t="s">
        <v>22</v>
      </c>
      <c r="D1240" s="6" t="s">
        <v>23</v>
      </c>
      <c r="E1240" s="6" t="s">
        <v>2767</v>
      </c>
      <c r="F1240" s="6">
        <v>50</v>
      </c>
      <c r="G1240" s="6">
        <v>59</v>
      </c>
      <c r="H1240" s="7">
        <v>42503</v>
      </c>
      <c r="I1240" s="7">
        <v>42513</v>
      </c>
      <c r="J1240" s="3" t="s">
        <v>2537</v>
      </c>
      <c r="K1240" s="17">
        <f>IF(J1240="Januar",238.19,IF(J1240="Februar",240.59,IF(J1240="Mars",245.99,IF(J1240="April",250.79,IF(J1240="Mai",256.52,IF(J1240="Juni",259.83,IF(J1240="Juli",265.66,IF(J1240="August",272.21,IF(J1240="September",275.91,IF(J1240="Oktober",281.13,IF(J1240="November",284.38,IF(J1240="Desember",287.34,0))))))))))))</f>
        <v>256.52</v>
      </c>
      <c r="L1240" s="20">
        <f>$K$2/K1240</f>
        <v>0.92854358334632781</v>
      </c>
      <c r="M1240" s="6">
        <v>10</v>
      </c>
      <c r="N1240" s="6">
        <v>2250000</v>
      </c>
      <c r="O1240" s="6">
        <v>2600000</v>
      </c>
      <c r="P1240" s="6">
        <f>O1240-N1240</f>
        <v>350000</v>
      </c>
      <c r="Q1240" s="8">
        <f>P1240/N1240</f>
        <v>0.15555555555555556</v>
      </c>
      <c r="R1240" s="6">
        <v>169408</v>
      </c>
      <c r="S1240" s="9">
        <f>(N1240+R1240)/F1240</f>
        <v>48388.160000000003</v>
      </c>
      <c r="T1240" s="6">
        <v>55388</v>
      </c>
      <c r="U1240" s="5">
        <f>T1240-S1240</f>
        <v>6999.8399999999965</v>
      </c>
      <c r="V1240" s="4">
        <f>U1240/S1240</f>
        <v>0.14466018133361541</v>
      </c>
      <c r="W1240" s="22">
        <f>S1240*L1240</f>
        <v>44930.515477935449</v>
      </c>
      <c r="X1240" s="22">
        <f>T1240*L1240</f>
        <v>51430.171994386401</v>
      </c>
      <c r="Y1240" s="22">
        <f>X1240-W1240</f>
        <v>6499.656516450952</v>
      </c>
      <c r="Z1240" s="8">
        <f>Y1240/W1240</f>
        <v>0.14466018133361533</v>
      </c>
      <c r="AA1240" s="10">
        <v>36152</v>
      </c>
      <c r="AB1240" s="6">
        <v>1986</v>
      </c>
      <c r="AC1240" s="6">
        <f>2016-AB1240</f>
        <v>30</v>
      </c>
      <c r="AD1240" s="6" t="s">
        <v>719</v>
      </c>
    </row>
    <row r="1241" spans="1:30" x14ac:dyDescent="0.2">
      <c r="A1241">
        <v>21</v>
      </c>
      <c r="B1241" s="6" t="s">
        <v>1154</v>
      </c>
      <c r="C1241" s="6" t="s">
        <v>22</v>
      </c>
      <c r="D1241" s="6" t="s">
        <v>23</v>
      </c>
      <c r="E1241" s="6" t="s">
        <v>2767</v>
      </c>
      <c r="F1241" s="6">
        <v>60</v>
      </c>
      <c r="G1241" s="6">
        <v>68</v>
      </c>
      <c r="H1241" s="7">
        <v>42503</v>
      </c>
      <c r="I1241" s="7">
        <v>42513</v>
      </c>
      <c r="J1241" s="7" t="s">
        <v>2537</v>
      </c>
      <c r="K1241" s="17">
        <f>IF(J1241="Januar",238.19,IF(J1241="Februar",240.59,IF(J1241="Mars",245.99,IF(J1241="April",250.79,IF(J1241="Mai",256.52,IF(J1241="Juni",259.83,IF(J1241="Juli",265.66,IF(J1241="August",272.21,IF(J1241="September",275.91,IF(J1241="Oktober",281.13,IF(J1241="November",284.38,IF(J1241="Desember",287.34,0))))))))))))</f>
        <v>256.52</v>
      </c>
      <c r="L1241" s="20">
        <f>$K$2/K1241</f>
        <v>0.92854358334632781</v>
      </c>
      <c r="M1241" s="6">
        <v>10</v>
      </c>
      <c r="N1241" s="6">
        <v>2500000</v>
      </c>
      <c r="O1241" s="6">
        <v>3100000</v>
      </c>
      <c r="P1241" s="6">
        <f>O1241-N1241</f>
        <v>600000</v>
      </c>
      <c r="Q1241" s="8">
        <f>P1241/N1241</f>
        <v>0.24</v>
      </c>
      <c r="R1241" s="6">
        <v>57512</v>
      </c>
      <c r="S1241" s="9">
        <f>(N1241+R1241)/F1241</f>
        <v>42625.2</v>
      </c>
      <c r="T1241" s="6">
        <v>52625</v>
      </c>
      <c r="U1241" s="5">
        <f>T1241-S1241</f>
        <v>9999.8000000000029</v>
      </c>
      <c r="V1241" s="4">
        <f>U1241/S1241</f>
        <v>0.23459831273518961</v>
      </c>
      <c r="W1241" s="22">
        <f>S1241*L1241</f>
        <v>39579.355948853889</v>
      </c>
      <c r="X1241" s="22">
        <f>T1241*L1241</f>
        <v>48864.606073600502</v>
      </c>
      <c r="Y1241" s="22">
        <f>X1241-W1241</f>
        <v>9285.2501247466134</v>
      </c>
      <c r="Z1241" s="8">
        <f>Y1241/W1241</f>
        <v>0.23459831273518966</v>
      </c>
      <c r="AA1241" s="10">
        <v>1075</v>
      </c>
      <c r="AB1241" s="6">
        <v>1923</v>
      </c>
      <c r="AC1241" s="6">
        <f>2016-AB1241</f>
        <v>93</v>
      </c>
      <c r="AD1241" s="6" t="s">
        <v>25</v>
      </c>
    </row>
    <row r="1242" spans="1:30" x14ac:dyDescent="0.2">
      <c r="A1242">
        <v>21</v>
      </c>
      <c r="B1242" s="6" t="s">
        <v>1215</v>
      </c>
      <c r="C1242" s="6" t="s">
        <v>22</v>
      </c>
      <c r="D1242" s="6" t="s">
        <v>23</v>
      </c>
      <c r="E1242" s="6" t="s">
        <v>2767</v>
      </c>
      <c r="F1242" s="6">
        <v>62</v>
      </c>
      <c r="G1242" s="6">
        <v>82</v>
      </c>
      <c r="H1242" s="7">
        <v>42503</v>
      </c>
      <c r="I1242" s="7">
        <v>42513</v>
      </c>
      <c r="J1242" s="3" t="s">
        <v>2537</v>
      </c>
      <c r="K1242" s="17">
        <f>IF(J1242="Januar",238.19,IF(J1242="Februar",240.59,IF(J1242="Mars",245.99,IF(J1242="April",250.79,IF(J1242="Mai",256.52,IF(J1242="Juni",259.83,IF(J1242="Juli",265.66,IF(J1242="August",272.21,IF(J1242="September",275.91,IF(J1242="Oktober",281.13,IF(J1242="November",284.38,IF(J1242="Desember",287.34,0))))))))))))</f>
        <v>256.52</v>
      </c>
      <c r="L1242" s="20">
        <f>$K$2/K1242</f>
        <v>0.92854358334632781</v>
      </c>
      <c r="M1242" s="6">
        <v>10</v>
      </c>
      <c r="N1242" s="6">
        <v>3900000</v>
      </c>
      <c r="O1242" s="6">
        <v>3900000</v>
      </c>
      <c r="P1242" s="6">
        <f>O1242-N1242</f>
        <v>0</v>
      </c>
      <c r="Q1242" s="8">
        <f>P1242/N1242</f>
        <v>0</v>
      </c>
      <c r="R1242" s="6">
        <v>66830</v>
      </c>
      <c r="S1242" s="9">
        <f>(N1242+R1242)/F1242</f>
        <v>63981.129032258068</v>
      </c>
      <c r="T1242" s="6">
        <v>63981</v>
      </c>
      <c r="U1242" s="5">
        <f>T1242-S1242</f>
        <v>-0.12903225806803675</v>
      </c>
      <c r="V1242" s="4">
        <f>U1242/S1242</f>
        <v>-2.016723681180761E-6</v>
      </c>
      <c r="W1242" s="22">
        <f>S1242*L1242</f>
        <v>59409.26681815667</v>
      </c>
      <c r="X1242" s="22">
        <f>T1242*L1242</f>
        <v>59409.147006081403</v>
      </c>
      <c r="Y1242" s="22">
        <f>X1242-W1242</f>
        <v>-0.1198120752669638</v>
      </c>
      <c r="Z1242" s="8">
        <f>Y1242/W1242</f>
        <v>-2.016723681066315E-6</v>
      </c>
      <c r="AA1242" s="6">
        <v>377</v>
      </c>
      <c r="AB1242" s="6">
        <v>1886</v>
      </c>
      <c r="AC1242" s="6">
        <f>2016-AB1242</f>
        <v>130</v>
      </c>
      <c r="AD1242" s="6" t="s">
        <v>37</v>
      </c>
    </row>
    <row r="1243" spans="1:30" x14ac:dyDescent="0.2">
      <c r="A1243">
        <v>21</v>
      </c>
      <c r="B1243" s="6" t="s">
        <v>1249</v>
      </c>
      <c r="C1243" s="6" t="s">
        <v>22</v>
      </c>
      <c r="D1243" s="6" t="s">
        <v>23</v>
      </c>
      <c r="E1243" s="6" t="s">
        <v>2767</v>
      </c>
      <c r="F1243" s="6">
        <v>63</v>
      </c>
      <c r="G1243" s="6">
        <v>74</v>
      </c>
      <c r="H1243" s="7">
        <v>42503</v>
      </c>
      <c r="I1243" s="7">
        <v>42513</v>
      </c>
      <c r="J1243" s="7" t="s">
        <v>2537</v>
      </c>
      <c r="K1243" s="17">
        <f>IF(J1243="Januar",238.19,IF(J1243="Februar",240.59,IF(J1243="Mars",245.99,IF(J1243="April",250.79,IF(J1243="Mai",256.52,IF(J1243="Juni",259.83,IF(J1243="Juli",265.66,IF(J1243="August",272.21,IF(J1243="September",275.91,IF(J1243="Oktober",281.13,IF(J1243="November",284.38,IF(J1243="Desember",287.34,0))))))))))))</f>
        <v>256.52</v>
      </c>
      <c r="L1243" s="20">
        <f>$K$2/K1243</f>
        <v>0.92854358334632781</v>
      </c>
      <c r="M1243" s="6">
        <v>10</v>
      </c>
      <c r="N1243" s="6">
        <v>3550000</v>
      </c>
      <c r="O1243" s="6">
        <v>4500000</v>
      </c>
      <c r="P1243" s="6">
        <f>O1243-N1243</f>
        <v>950000</v>
      </c>
      <c r="Q1243" s="8">
        <f>P1243/N1243</f>
        <v>0.26760563380281688</v>
      </c>
      <c r="R1243" s="6"/>
      <c r="S1243" s="9">
        <f>(N1243+R1243)/F1243</f>
        <v>56349.206349206346</v>
      </c>
      <c r="T1243" s="6">
        <v>71429</v>
      </c>
      <c r="U1243" s="5">
        <f>T1243-S1243</f>
        <v>15079.793650793654</v>
      </c>
      <c r="V1243" s="4">
        <f>U1243/S1243</f>
        <v>0.2676132394366198</v>
      </c>
      <c r="W1243" s="22">
        <f>S1243*L1243</f>
        <v>52322.693982213706</v>
      </c>
      <c r="X1243" s="22">
        <f>T1243*L1243</f>
        <v>66324.939614844843</v>
      </c>
      <c r="Y1243" s="22">
        <f>X1243-W1243</f>
        <v>14002.245632631137</v>
      </c>
      <c r="Z1243" s="8">
        <f>Y1243/W1243</f>
        <v>0.26761323943661969</v>
      </c>
      <c r="AA1243" s="10">
        <v>3404</v>
      </c>
      <c r="AB1243" s="6">
        <v>2004</v>
      </c>
      <c r="AC1243" s="6">
        <f>2016-AB1243</f>
        <v>12</v>
      </c>
      <c r="AD1243" s="6" t="s">
        <v>37</v>
      </c>
    </row>
    <row r="1244" spans="1:30" x14ac:dyDescent="0.2">
      <c r="A1244">
        <v>21</v>
      </c>
      <c r="B1244" s="2" t="s">
        <v>1718</v>
      </c>
      <c r="C1244" s="2" t="s">
        <v>22</v>
      </c>
      <c r="D1244" s="2" t="s">
        <v>23</v>
      </c>
      <c r="E1244" s="6" t="s">
        <v>2767</v>
      </c>
      <c r="F1244" s="2">
        <v>76</v>
      </c>
      <c r="G1244" s="2">
        <v>83</v>
      </c>
      <c r="H1244" s="3">
        <v>42503</v>
      </c>
      <c r="I1244" s="3">
        <v>42513</v>
      </c>
      <c r="J1244" s="7" t="s">
        <v>2537</v>
      </c>
      <c r="K1244" s="17">
        <f>IF(J1244="Januar",238.19,IF(J1244="Februar",240.59,IF(J1244="Mars",245.99,IF(J1244="April",250.79,IF(J1244="Mai",256.52,IF(J1244="Juni",259.83,IF(J1244="Juli",265.66,IF(J1244="August",272.21,IF(J1244="September",275.91,IF(J1244="Oktober",281.13,IF(J1244="November",284.38,IF(J1244="Desember",287.34,0))))))))))))</f>
        <v>256.52</v>
      </c>
      <c r="L1244" s="20">
        <f>$K$2/K1244</f>
        <v>0.92854358334632781</v>
      </c>
      <c r="M1244" s="2">
        <v>10</v>
      </c>
      <c r="N1244" s="2">
        <v>5990000</v>
      </c>
      <c r="O1244" s="2">
        <v>6510000</v>
      </c>
      <c r="P1244" s="2">
        <f>O1244-N1244</f>
        <v>520000</v>
      </c>
      <c r="Q1244" s="4">
        <f>P1244/N1244</f>
        <v>8.681135225375626E-2</v>
      </c>
      <c r="R1244" s="2"/>
      <c r="S1244" s="9">
        <f>(N1244+R1244)/F1244</f>
        <v>78815.789473684214</v>
      </c>
      <c r="T1244" s="2">
        <v>85658</v>
      </c>
      <c r="U1244" s="5">
        <f>T1244-S1244</f>
        <v>6842.2105263157864</v>
      </c>
      <c r="V1244" s="4">
        <f>U1244/S1244</f>
        <v>8.6812687813021663E-2</v>
      </c>
      <c r="W1244" s="22">
        <f>S1244*L1244</f>
        <v>73183.895582164521</v>
      </c>
      <c r="X1244" s="22">
        <f>T1244*L1244</f>
        <v>79537.186262279749</v>
      </c>
      <c r="Y1244" s="22">
        <f>X1244-W1244</f>
        <v>6353.2906801152276</v>
      </c>
      <c r="Z1244" s="8">
        <f>Y1244/W1244</f>
        <v>8.6812687813021719E-2</v>
      </c>
      <c r="AA1244" s="11">
        <v>1047</v>
      </c>
      <c r="AB1244" s="2">
        <v>2015</v>
      </c>
      <c r="AC1244" s="2">
        <f>2016-AB1244</f>
        <v>1</v>
      </c>
      <c r="AD1244" s="2" t="s">
        <v>1719</v>
      </c>
    </row>
    <row r="1245" spans="1:30" x14ac:dyDescent="0.2">
      <c r="A1245">
        <v>21</v>
      </c>
      <c r="B1245" s="2" t="s">
        <v>1786</v>
      </c>
      <c r="C1245" s="2" t="s">
        <v>22</v>
      </c>
      <c r="D1245" s="2" t="s">
        <v>23</v>
      </c>
      <c r="E1245" s="6" t="s">
        <v>2767</v>
      </c>
      <c r="F1245" s="2">
        <v>78</v>
      </c>
      <c r="G1245" s="2">
        <v>90</v>
      </c>
      <c r="H1245" s="3">
        <v>42503</v>
      </c>
      <c r="I1245" s="3">
        <v>42513</v>
      </c>
      <c r="J1245" s="3" t="s">
        <v>2537</v>
      </c>
      <c r="K1245" s="17">
        <f>IF(J1245="Januar",238.19,IF(J1245="Februar",240.59,IF(J1245="Mars",245.99,IF(J1245="April",250.79,IF(J1245="Mai",256.52,IF(J1245="Juni",259.83,IF(J1245="Juli",265.66,IF(J1245="August",272.21,IF(J1245="September",275.91,IF(J1245="Oktober",281.13,IF(J1245="November",284.38,IF(J1245="Desember",287.34,0))))))))))))</f>
        <v>256.52</v>
      </c>
      <c r="L1245" s="20">
        <f>$K$2/K1245</f>
        <v>0.92854358334632781</v>
      </c>
      <c r="M1245" s="2">
        <v>10</v>
      </c>
      <c r="N1245" s="2">
        <v>5200000</v>
      </c>
      <c r="O1245" s="2">
        <v>5200000</v>
      </c>
      <c r="P1245" s="2">
        <f>O1245-N1245</f>
        <v>0</v>
      </c>
      <c r="Q1245" s="4">
        <f>P1245/N1245</f>
        <v>0</v>
      </c>
      <c r="R1245" s="2">
        <v>7000</v>
      </c>
      <c r="S1245" s="9">
        <f>(N1245+R1245)/F1245</f>
        <v>66756.41025641025</v>
      </c>
      <c r="T1245" s="2">
        <v>66756</v>
      </c>
      <c r="U1245" s="5">
        <f>T1245-S1245</f>
        <v>-0.41025641025044024</v>
      </c>
      <c r="V1245" s="4">
        <f>U1245/S1245</f>
        <v>-6.14557326666686E-6</v>
      </c>
      <c r="W1245" s="22">
        <f>S1245*L1245</f>
        <v>61986.236390824721</v>
      </c>
      <c r="X1245" s="22">
        <f>T1245*L1245</f>
        <v>61985.855449867457</v>
      </c>
      <c r="Y1245" s="22">
        <f>X1245-W1245</f>
        <v>-0.3809409572641016</v>
      </c>
      <c r="Z1245" s="8">
        <f>Y1245/W1245</f>
        <v>-6.1455732666564822E-6</v>
      </c>
      <c r="AA1245" s="2"/>
      <c r="AB1245" s="2">
        <v>1932</v>
      </c>
      <c r="AC1245" s="2">
        <f>2016-AB1245</f>
        <v>84</v>
      </c>
      <c r="AD1245" s="2" t="s">
        <v>1787</v>
      </c>
    </row>
    <row r="1246" spans="1:30" x14ac:dyDescent="0.2">
      <c r="A1246">
        <v>21</v>
      </c>
      <c r="B1246" s="6" t="s">
        <v>1900</v>
      </c>
      <c r="C1246" s="6" t="s">
        <v>22</v>
      </c>
      <c r="D1246" s="6" t="s">
        <v>23</v>
      </c>
      <c r="E1246" s="6" t="s">
        <v>2767</v>
      </c>
      <c r="F1246" s="6">
        <v>82</v>
      </c>
      <c r="G1246" s="6">
        <v>100</v>
      </c>
      <c r="H1246" s="7">
        <v>42503</v>
      </c>
      <c r="I1246" s="7">
        <v>42513</v>
      </c>
      <c r="J1246" s="7" t="s">
        <v>2537</v>
      </c>
      <c r="K1246" s="17">
        <f>IF(J1246="Januar",238.19,IF(J1246="Februar",240.59,IF(J1246="Mars",245.99,IF(J1246="April",250.79,IF(J1246="Mai",256.52,IF(J1246="Juni",259.83,IF(J1246="Juli",265.66,IF(J1246="August",272.21,IF(J1246="September",275.91,IF(J1246="Oktober",281.13,IF(J1246="November",284.38,IF(J1246="Desember",287.34,0))))))))))))</f>
        <v>256.52</v>
      </c>
      <c r="L1246" s="20">
        <f>$K$2/K1246</f>
        <v>0.92854358334632781</v>
      </c>
      <c r="M1246" s="6">
        <v>10</v>
      </c>
      <c r="N1246" s="6">
        <v>2950000</v>
      </c>
      <c r="O1246" s="6">
        <v>3300000</v>
      </c>
      <c r="P1246" s="6">
        <f>O1246-N1246</f>
        <v>350000</v>
      </c>
      <c r="Q1246" s="8">
        <f>P1246/N1246</f>
        <v>0.11864406779661017</v>
      </c>
      <c r="R1246" s="6">
        <v>166981</v>
      </c>
      <c r="S1246" s="9">
        <f>(N1246+R1246)/F1246</f>
        <v>38011.963414634149</v>
      </c>
      <c r="T1246" s="6">
        <v>42280</v>
      </c>
      <c r="U1246" s="5">
        <f>T1246-S1246</f>
        <v>4268.0365853658514</v>
      </c>
      <c r="V1246" s="4">
        <f>U1246/S1246</f>
        <v>0.11228140306277125</v>
      </c>
      <c r="W1246" s="22">
        <f>S1246*L1246</f>
        <v>35295.764719053906</v>
      </c>
      <c r="X1246" s="22">
        <f>T1246*L1246</f>
        <v>39258.822703882739</v>
      </c>
      <c r="Y1246" s="22">
        <f>X1246-W1246</f>
        <v>3963.0579848288326</v>
      </c>
      <c r="Z1246" s="8">
        <f>Y1246/W1246</f>
        <v>0.11228140306277125</v>
      </c>
      <c r="AA1246" s="10">
        <v>19809</v>
      </c>
      <c r="AB1246" s="6">
        <v>1983</v>
      </c>
      <c r="AC1246" s="6">
        <f>2016-AB1246</f>
        <v>33</v>
      </c>
      <c r="AD1246" s="6" t="s">
        <v>719</v>
      </c>
    </row>
    <row r="1247" spans="1:30" x14ac:dyDescent="0.2">
      <c r="A1247">
        <v>21</v>
      </c>
      <c r="B1247" s="2" t="s">
        <v>2077</v>
      </c>
      <c r="C1247" s="2" t="s">
        <v>22</v>
      </c>
      <c r="D1247" s="2" t="s">
        <v>23</v>
      </c>
      <c r="E1247" s="6" t="s">
        <v>2767</v>
      </c>
      <c r="F1247" s="2">
        <v>92</v>
      </c>
      <c r="G1247" s="2">
        <v>105</v>
      </c>
      <c r="H1247" s="3">
        <v>42503</v>
      </c>
      <c r="I1247" s="3">
        <v>42513</v>
      </c>
      <c r="J1247" s="7" t="s">
        <v>2537</v>
      </c>
      <c r="K1247" s="17">
        <f>IF(J1247="Januar",238.19,IF(J1247="Februar",240.59,IF(J1247="Mars",245.99,IF(J1247="April",250.79,IF(J1247="Mai",256.52,IF(J1247="Juni",259.83,IF(J1247="Juli",265.66,IF(J1247="August",272.21,IF(J1247="September",275.91,IF(J1247="Oktober",281.13,IF(J1247="November",284.38,IF(J1247="Desember",287.34,0))))))))))))</f>
        <v>256.52</v>
      </c>
      <c r="L1247" s="20">
        <f>$K$2/K1247</f>
        <v>0.92854358334632781</v>
      </c>
      <c r="M1247" s="2">
        <v>10</v>
      </c>
      <c r="N1247" s="2">
        <v>5750000</v>
      </c>
      <c r="O1247" s="2">
        <v>6550000</v>
      </c>
      <c r="P1247" s="2">
        <f>O1247-N1247</f>
        <v>800000</v>
      </c>
      <c r="Q1247" s="4">
        <f>P1247/N1247</f>
        <v>0.1391304347826087</v>
      </c>
      <c r="R1247" s="2">
        <v>36583</v>
      </c>
      <c r="S1247" s="9">
        <f>(N1247+R1247)/F1247</f>
        <v>62897.641304347824</v>
      </c>
      <c r="T1247" s="2">
        <v>71593</v>
      </c>
      <c r="U1247" s="5">
        <f>T1247-S1247</f>
        <v>8695.3586956521758</v>
      </c>
      <c r="V1247" s="4">
        <f>U1247/S1247</f>
        <v>0.13824618086355975</v>
      </c>
      <c r="W1247" s="22">
        <f>S1247*L1247</f>
        <v>58403.201240771123</v>
      </c>
      <c r="X1247" s="22">
        <f>T1247*L1247</f>
        <v>66477.220762513651</v>
      </c>
      <c r="Y1247" s="22">
        <f>X1247-W1247</f>
        <v>8074.019521742528</v>
      </c>
      <c r="Z1247" s="8">
        <f>Y1247/W1247</f>
        <v>0.13824618086355986</v>
      </c>
      <c r="AA1247" s="2">
        <v>523</v>
      </c>
      <c r="AB1247" s="2">
        <v>1894</v>
      </c>
      <c r="AC1247" s="2">
        <f>2016-AB1247</f>
        <v>122</v>
      </c>
      <c r="AD1247" s="2" t="s">
        <v>37</v>
      </c>
    </row>
    <row r="1248" spans="1:30" x14ac:dyDescent="0.2">
      <c r="A1248">
        <v>21</v>
      </c>
      <c r="B1248" s="2" t="s">
        <v>2117</v>
      </c>
      <c r="C1248" s="2" t="s">
        <v>22</v>
      </c>
      <c r="D1248" s="2" t="s">
        <v>23</v>
      </c>
      <c r="E1248" s="6" t="s">
        <v>2767</v>
      </c>
      <c r="F1248" s="2">
        <v>95</v>
      </c>
      <c r="G1248" s="2">
        <v>104</v>
      </c>
      <c r="H1248" s="3">
        <v>42503</v>
      </c>
      <c r="I1248" s="3">
        <v>42513</v>
      </c>
      <c r="J1248" s="3" t="s">
        <v>2537</v>
      </c>
      <c r="K1248" s="17">
        <f>IF(J1248="Januar",238.19,IF(J1248="Februar",240.59,IF(J1248="Mars",245.99,IF(J1248="April",250.79,IF(J1248="Mai",256.52,IF(J1248="Juni",259.83,IF(J1248="Juli",265.66,IF(J1248="August",272.21,IF(J1248="September",275.91,IF(J1248="Oktober",281.13,IF(J1248="November",284.38,IF(J1248="Desember",287.34,0))))))))))))</f>
        <v>256.52</v>
      </c>
      <c r="L1248" s="20">
        <f>$K$2/K1248</f>
        <v>0.92854358334632781</v>
      </c>
      <c r="M1248" s="2">
        <v>10</v>
      </c>
      <c r="N1248" s="2">
        <v>6500000</v>
      </c>
      <c r="O1248" s="2">
        <v>6770000</v>
      </c>
      <c r="P1248" s="2">
        <f>O1248-N1248</f>
        <v>270000</v>
      </c>
      <c r="Q1248" s="4">
        <f>P1248/N1248</f>
        <v>4.1538461538461538E-2</v>
      </c>
      <c r="R1248" s="2"/>
      <c r="S1248" s="9">
        <f>(N1248+R1248)/F1248</f>
        <v>68421.052631578947</v>
      </c>
      <c r="T1248" s="2">
        <v>71263</v>
      </c>
      <c r="U1248" s="5">
        <f>T1248-S1248</f>
        <v>2841.9473684210534</v>
      </c>
      <c r="V1248" s="4">
        <f>U1248/S1248</f>
        <v>4.1536153846153855E-2</v>
      </c>
      <c r="W1248" s="22">
        <f>S1248*L1248</f>
        <v>63531.929386854004</v>
      </c>
      <c r="X1248" s="22">
        <f>T1248*L1248</f>
        <v>66170.801380009361</v>
      </c>
      <c r="Y1248" s="22">
        <f>X1248-W1248</f>
        <v>2638.8719931553569</v>
      </c>
      <c r="Z1248" s="8">
        <f>Y1248/W1248</f>
        <v>4.1536153846153945E-2</v>
      </c>
      <c r="AA1248" s="11">
        <v>8085</v>
      </c>
      <c r="AB1248" s="2">
        <v>2013</v>
      </c>
      <c r="AC1248" s="2">
        <f>2016-AB1248</f>
        <v>3</v>
      </c>
      <c r="AD1248" s="2" t="s">
        <v>209</v>
      </c>
    </row>
    <row r="1249" spans="1:30" x14ac:dyDescent="0.2">
      <c r="A1249">
        <v>21</v>
      </c>
      <c r="B1249" s="2" t="s">
        <v>2184</v>
      </c>
      <c r="C1249" s="2" t="s">
        <v>22</v>
      </c>
      <c r="D1249" s="2" t="s">
        <v>23</v>
      </c>
      <c r="E1249" s="6" t="s">
        <v>2767</v>
      </c>
      <c r="F1249" s="2">
        <v>100</v>
      </c>
      <c r="G1249" s="2">
        <v>111</v>
      </c>
      <c r="H1249" s="3">
        <v>42503</v>
      </c>
      <c r="I1249" s="3">
        <v>42513</v>
      </c>
      <c r="J1249" s="3" t="s">
        <v>2537</v>
      </c>
      <c r="K1249" s="17">
        <f>IF(J1249="Januar",238.19,IF(J1249="Februar",240.59,IF(J1249="Mars",245.99,IF(J1249="April",250.79,IF(J1249="Mai",256.52,IF(J1249="Juni",259.83,IF(J1249="Juli",265.66,IF(J1249="August",272.21,IF(J1249="September",275.91,IF(J1249="Oktober",281.13,IF(J1249="November",284.38,IF(J1249="Desember",287.34,0))))))))))))</f>
        <v>256.52</v>
      </c>
      <c r="L1249" s="20">
        <f>$K$2/K1249</f>
        <v>0.92854358334632781</v>
      </c>
      <c r="M1249" s="2">
        <v>10</v>
      </c>
      <c r="N1249" s="2">
        <v>7700000</v>
      </c>
      <c r="O1249" s="2">
        <v>7910000</v>
      </c>
      <c r="P1249" s="2">
        <f>O1249-N1249</f>
        <v>210000</v>
      </c>
      <c r="Q1249" s="4">
        <f>P1249/N1249</f>
        <v>2.7272727272727271E-2</v>
      </c>
      <c r="R1249" s="2"/>
      <c r="S1249" s="9">
        <f>(N1249+R1249)/F1249</f>
        <v>77000</v>
      </c>
      <c r="T1249" s="2">
        <v>79100</v>
      </c>
      <c r="U1249" s="5">
        <f>T1249-S1249</f>
        <v>2100</v>
      </c>
      <c r="V1249" s="4">
        <f>U1249/S1249</f>
        <v>2.7272727272727271E-2</v>
      </c>
      <c r="W1249" s="22">
        <f>S1249*L1249</f>
        <v>71497.855917667242</v>
      </c>
      <c r="X1249" s="22">
        <f>T1249*L1249</f>
        <v>73447.797442694529</v>
      </c>
      <c r="Y1249" s="22">
        <f>X1249-W1249</f>
        <v>1949.9415250272868</v>
      </c>
      <c r="Z1249" s="8">
        <f>Y1249/W1249</f>
        <v>2.7272727272727251E-2</v>
      </c>
      <c r="AA1249" s="2">
        <v>994</v>
      </c>
      <c r="AB1249" s="2">
        <v>1939</v>
      </c>
      <c r="AC1249" s="2">
        <f>2016-AB1249</f>
        <v>77</v>
      </c>
      <c r="AD1249" s="2" t="s">
        <v>108</v>
      </c>
    </row>
    <row r="1250" spans="1:30" x14ac:dyDescent="0.2">
      <c r="A1250">
        <v>21</v>
      </c>
      <c r="B1250" s="6" t="s">
        <v>128</v>
      </c>
      <c r="C1250" s="6" t="s">
        <v>22</v>
      </c>
      <c r="D1250" s="6" t="s">
        <v>23</v>
      </c>
      <c r="E1250" s="6" t="s">
        <v>2767</v>
      </c>
      <c r="F1250" s="6">
        <v>29</v>
      </c>
      <c r="G1250" s="6">
        <v>34</v>
      </c>
      <c r="H1250" s="7">
        <v>42502</v>
      </c>
      <c r="I1250" s="7">
        <v>42513</v>
      </c>
      <c r="J1250" s="3" t="s">
        <v>2537</v>
      </c>
      <c r="K1250" s="17">
        <f>IF(J1250="Januar",238.19,IF(J1250="Februar",240.59,IF(J1250="Mars",245.99,IF(J1250="April",250.79,IF(J1250="Mai",256.52,IF(J1250="Juni",259.83,IF(J1250="Juli",265.66,IF(J1250="August",272.21,IF(J1250="September",275.91,IF(J1250="Oktober",281.13,IF(J1250="November",284.38,IF(J1250="Desember",287.34,0))))))))))))</f>
        <v>256.52</v>
      </c>
      <c r="L1250" s="20">
        <f>$K$2/K1250</f>
        <v>0.92854358334632781</v>
      </c>
      <c r="M1250" s="6">
        <v>11</v>
      </c>
      <c r="N1250" s="6">
        <v>2150000</v>
      </c>
      <c r="O1250" s="6">
        <v>2400000</v>
      </c>
      <c r="P1250" s="6">
        <f>O1250-N1250</f>
        <v>250000</v>
      </c>
      <c r="Q1250" s="8">
        <f>P1250/N1250</f>
        <v>0.11627906976744186</v>
      </c>
      <c r="R1250" s="6">
        <v>22814</v>
      </c>
      <c r="S1250" s="9">
        <f>(N1250+R1250)/F1250</f>
        <v>74924.620689655174</v>
      </c>
      <c r="T1250" s="6">
        <v>83545</v>
      </c>
      <c r="U1250" s="5">
        <f>T1250-S1250</f>
        <v>8620.3793103448261</v>
      </c>
      <c r="V1250" s="8">
        <f>U1250/S1250</f>
        <v>0.11505402671374537</v>
      </c>
      <c r="W1250" s="22">
        <f>S1250*L1250</f>
        <v>69570.775776036826</v>
      </c>
      <c r="X1250" s="22">
        <f>T1250*L1250</f>
        <v>77575.173670668955</v>
      </c>
      <c r="Y1250" s="22">
        <f>X1250-W1250</f>
        <v>8004.3978946321295</v>
      </c>
      <c r="Z1250" s="8">
        <f>Y1250/W1250</f>
        <v>0.11505402671374536</v>
      </c>
      <c r="AA1250" s="6">
        <v>783</v>
      </c>
      <c r="AB1250" s="6">
        <v>1892</v>
      </c>
      <c r="AC1250" s="6">
        <f>2016-AB1250</f>
        <v>124</v>
      </c>
      <c r="AD1250" s="6" t="s">
        <v>67</v>
      </c>
    </row>
    <row r="1251" spans="1:30" x14ac:dyDescent="0.2">
      <c r="A1251">
        <v>21</v>
      </c>
      <c r="B1251" s="2" t="s">
        <v>272</v>
      </c>
      <c r="C1251" s="2" t="s">
        <v>22</v>
      </c>
      <c r="D1251" s="2" t="s">
        <v>23</v>
      </c>
      <c r="E1251" s="6" t="s">
        <v>2767</v>
      </c>
      <c r="F1251" s="2">
        <v>35</v>
      </c>
      <c r="G1251" s="2">
        <v>40</v>
      </c>
      <c r="H1251" s="3">
        <v>42502</v>
      </c>
      <c r="I1251" s="3">
        <v>42513</v>
      </c>
      <c r="J1251" s="7" t="s">
        <v>2537</v>
      </c>
      <c r="K1251" s="17">
        <f>IF(J1251="Januar",238.19,IF(J1251="Februar",240.59,IF(J1251="Mars",245.99,IF(J1251="April",250.79,IF(J1251="Mai",256.52,IF(J1251="Juni",259.83,IF(J1251="Juli",265.66,IF(J1251="August",272.21,IF(J1251="September",275.91,IF(J1251="Oktober",281.13,IF(J1251="November",284.38,IF(J1251="Desember",287.34,0))))))))))))</f>
        <v>256.52</v>
      </c>
      <c r="L1251" s="20">
        <f>$K$2/K1251</f>
        <v>0.92854358334632781</v>
      </c>
      <c r="M1251" s="2">
        <v>11</v>
      </c>
      <c r="N1251" s="2">
        <v>2290000</v>
      </c>
      <c r="O1251" s="2">
        <v>2500000</v>
      </c>
      <c r="P1251" s="2">
        <f>O1251-N1251</f>
        <v>210000</v>
      </c>
      <c r="Q1251" s="4">
        <f>P1251/N1251</f>
        <v>9.1703056768558958E-2</v>
      </c>
      <c r="R1251" s="2">
        <v>76762</v>
      </c>
      <c r="S1251" s="9">
        <f>(N1251+R1251)/F1251</f>
        <v>67621.771428571432</v>
      </c>
      <c r="T1251" s="2">
        <v>73622</v>
      </c>
      <c r="U1251" s="5">
        <f>T1251-S1251</f>
        <v>6000.2285714285681</v>
      </c>
      <c r="V1251" s="4">
        <f>U1251/S1251</f>
        <v>8.873220036488666E-2</v>
      </c>
      <c r="W1251" s="22">
        <f>S1251*L1251</f>
        <v>62789.761954512047</v>
      </c>
      <c r="X1251" s="22">
        <f>T1251*L1251</f>
        <v>68361.235693123352</v>
      </c>
      <c r="Y1251" s="22">
        <f>X1251-W1251</f>
        <v>5571.4737386113047</v>
      </c>
      <c r="Z1251" s="8">
        <f>Y1251/W1251</f>
        <v>8.8732200364886729E-2</v>
      </c>
      <c r="AA1251" s="11">
        <v>1700</v>
      </c>
      <c r="AB1251" s="2">
        <v>1938</v>
      </c>
      <c r="AC1251" s="2">
        <f>2016-AB1251</f>
        <v>78</v>
      </c>
      <c r="AD1251" s="2" t="s">
        <v>37</v>
      </c>
    </row>
    <row r="1252" spans="1:30" x14ac:dyDescent="0.2">
      <c r="A1252">
        <v>21</v>
      </c>
      <c r="B1252" s="6" t="s">
        <v>324</v>
      </c>
      <c r="C1252" s="6" t="s">
        <v>22</v>
      </c>
      <c r="D1252" s="6" t="s">
        <v>23</v>
      </c>
      <c r="E1252" s="6" t="s">
        <v>2767</v>
      </c>
      <c r="F1252" s="6">
        <v>37</v>
      </c>
      <c r="G1252" s="6">
        <v>41</v>
      </c>
      <c r="H1252" s="7">
        <v>42502</v>
      </c>
      <c r="I1252" s="7">
        <v>42513</v>
      </c>
      <c r="J1252" s="3" t="s">
        <v>2537</v>
      </c>
      <c r="K1252" s="17">
        <f>IF(J1252="Januar",238.19,IF(J1252="Februar",240.59,IF(J1252="Mars",245.99,IF(J1252="April",250.79,IF(J1252="Mai",256.52,IF(J1252="Juni",259.83,IF(J1252="Juli",265.66,IF(J1252="August",272.21,IF(J1252="September",275.91,IF(J1252="Oktober",281.13,IF(J1252="November",284.38,IF(J1252="Desember",287.34,0))))))))))))</f>
        <v>256.52</v>
      </c>
      <c r="L1252" s="20">
        <f>$K$2/K1252</f>
        <v>0.92854358334632781</v>
      </c>
      <c r="M1252" s="6">
        <v>11</v>
      </c>
      <c r="N1252" s="6">
        <v>2050000</v>
      </c>
      <c r="O1252" s="6">
        <v>2800000</v>
      </c>
      <c r="P1252" s="6">
        <f>O1252-N1252</f>
        <v>750000</v>
      </c>
      <c r="Q1252" s="8">
        <f>P1252/N1252</f>
        <v>0.36585365853658536</v>
      </c>
      <c r="R1252" s="6">
        <v>55992</v>
      </c>
      <c r="S1252" s="9">
        <f>(N1252+R1252)/F1252</f>
        <v>56918.7027027027</v>
      </c>
      <c r="T1252" s="6">
        <v>77189</v>
      </c>
      <c r="U1252" s="5">
        <f>T1252-S1252</f>
        <v>20270.2972972973</v>
      </c>
      <c r="V1252" s="4">
        <f>U1252/S1252</f>
        <v>0.35612718376897923</v>
      </c>
      <c r="W1252" s="22">
        <f>S1252*L1252</f>
        <v>52851.496166991878</v>
      </c>
      <c r="X1252" s="22">
        <f>T1252*L1252</f>
        <v>71673.35065491969</v>
      </c>
      <c r="Y1252" s="22">
        <f>X1252-W1252</f>
        <v>18821.854487927812</v>
      </c>
      <c r="Z1252" s="8">
        <f>Y1252/W1252</f>
        <v>0.35612718376897912</v>
      </c>
      <c r="AA1252" s="10">
        <v>2108</v>
      </c>
      <c r="AB1252" s="6">
        <v>1939</v>
      </c>
      <c r="AC1252" s="6">
        <f>2016-AB1252</f>
        <v>77</v>
      </c>
      <c r="AD1252" s="6" t="s">
        <v>75</v>
      </c>
    </row>
    <row r="1253" spans="1:30" x14ac:dyDescent="0.2">
      <c r="A1253">
        <v>21</v>
      </c>
      <c r="B1253" s="6" t="s">
        <v>1590</v>
      </c>
      <c r="C1253" s="6" t="s">
        <v>22</v>
      </c>
      <c r="D1253" s="6" t="s">
        <v>23</v>
      </c>
      <c r="E1253" s="6" t="s">
        <v>2767</v>
      </c>
      <c r="F1253" s="6">
        <v>72</v>
      </c>
      <c r="G1253" s="6">
        <v>82</v>
      </c>
      <c r="H1253" s="7">
        <v>42502</v>
      </c>
      <c r="I1253" s="7">
        <v>42513</v>
      </c>
      <c r="J1253" s="3" t="s">
        <v>2537</v>
      </c>
      <c r="K1253" s="17">
        <f>IF(J1253="Januar",238.19,IF(J1253="Februar",240.59,IF(J1253="Mars",245.99,IF(J1253="April",250.79,IF(J1253="Mai",256.52,IF(J1253="Juni",259.83,IF(J1253="Juli",265.66,IF(J1253="August",272.21,IF(J1253="September",275.91,IF(J1253="Oktober",281.13,IF(J1253="November",284.38,IF(J1253="Desember",287.34,0))))))))))))</f>
        <v>256.52</v>
      </c>
      <c r="L1253" s="20">
        <f>$K$2/K1253</f>
        <v>0.92854358334632781</v>
      </c>
      <c r="M1253" s="6">
        <v>11</v>
      </c>
      <c r="N1253" s="6">
        <v>4750000</v>
      </c>
      <c r="O1253" s="6">
        <v>5100000</v>
      </c>
      <c r="P1253" s="6">
        <f>O1253-N1253</f>
        <v>350000</v>
      </c>
      <c r="Q1253" s="8">
        <f>P1253/N1253</f>
        <v>7.3684210526315783E-2</v>
      </c>
      <c r="R1253" s="6">
        <v>49000</v>
      </c>
      <c r="S1253" s="9">
        <f>(N1253+R1253)/F1253</f>
        <v>66652.777777777781</v>
      </c>
      <c r="T1253" s="6">
        <v>71514</v>
      </c>
      <c r="U1253" s="5">
        <f>T1253-S1253</f>
        <v>4861.222222222219</v>
      </c>
      <c r="V1253" s="4">
        <f>U1253/S1253</f>
        <v>7.2933527818295429E-2</v>
      </c>
      <c r="W1253" s="22">
        <f>S1253*L1253</f>
        <v>61890.009117764268</v>
      </c>
      <c r="X1253" s="22">
        <f>T1253*L1253</f>
        <v>66403.86581942928</v>
      </c>
      <c r="Y1253" s="22">
        <f>X1253-W1253</f>
        <v>4513.8567016650122</v>
      </c>
      <c r="Z1253" s="8">
        <f>Y1253/W1253</f>
        <v>7.2933527818295332E-2</v>
      </c>
      <c r="AA1253" s="6">
        <v>987</v>
      </c>
      <c r="AB1253" s="6">
        <v>1937</v>
      </c>
      <c r="AC1253" s="6">
        <f>2016-AB1253</f>
        <v>79</v>
      </c>
      <c r="AD1253" s="6" t="s">
        <v>37</v>
      </c>
    </row>
    <row r="1254" spans="1:30" x14ac:dyDescent="0.2">
      <c r="A1254">
        <v>21</v>
      </c>
      <c r="B1254" s="2" t="s">
        <v>1952</v>
      </c>
      <c r="C1254" s="2" t="s">
        <v>22</v>
      </c>
      <c r="D1254" s="2" t="s">
        <v>23</v>
      </c>
      <c r="E1254" s="6" t="s">
        <v>2767</v>
      </c>
      <c r="F1254" s="2">
        <v>84</v>
      </c>
      <c r="G1254" s="2">
        <v>94</v>
      </c>
      <c r="H1254" s="3">
        <v>42502</v>
      </c>
      <c r="I1254" s="3">
        <v>42513</v>
      </c>
      <c r="J1254" s="3" t="s">
        <v>2537</v>
      </c>
      <c r="K1254" s="17">
        <f>IF(J1254="Januar",238.19,IF(J1254="Februar",240.59,IF(J1254="Mars",245.99,IF(J1254="April",250.79,IF(J1254="Mai",256.52,IF(J1254="Juni",259.83,IF(J1254="Juli",265.66,IF(J1254="August",272.21,IF(J1254="September",275.91,IF(J1254="Oktober",281.13,IF(J1254="November",284.38,IF(J1254="Desember",287.34,0))))))))))))</f>
        <v>256.52</v>
      </c>
      <c r="L1254" s="20">
        <f>$K$2/K1254</f>
        <v>0.92854358334632781</v>
      </c>
      <c r="M1254" s="2">
        <v>11</v>
      </c>
      <c r="N1254" s="2">
        <v>4400000</v>
      </c>
      <c r="O1254" s="2">
        <v>5410000</v>
      </c>
      <c r="P1254" s="2">
        <f>O1254-N1254</f>
        <v>1010000</v>
      </c>
      <c r="Q1254" s="4">
        <f>P1254/N1254</f>
        <v>0.22954545454545455</v>
      </c>
      <c r="R1254" s="2">
        <v>78975</v>
      </c>
      <c r="S1254" s="9">
        <f>(N1254+R1254)/F1254</f>
        <v>53321.130952380954</v>
      </c>
      <c r="T1254" s="2">
        <v>65345</v>
      </c>
      <c r="U1254" s="5">
        <f>T1254-S1254</f>
        <v>12023.869047619046</v>
      </c>
      <c r="V1254" s="4">
        <f>U1254/S1254</f>
        <v>0.22549913763751747</v>
      </c>
      <c r="W1254" s="22">
        <f>S1254*L1254</f>
        <v>49510.994002602602</v>
      </c>
      <c r="X1254" s="22">
        <f>T1254*L1254</f>
        <v>60675.680453765788</v>
      </c>
      <c r="Y1254" s="22">
        <f>X1254-W1254</f>
        <v>11164.686451163187</v>
      </c>
      <c r="Z1254" s="8">
        <f>Y1254/W1254</f>
        <v>0.22549913763751747</v>
      </c>
      <c r="AA1254" s="2">
        <v>712</v>
      </c>
      <c r="AB1254" s="2">
        <v>1928</v>
      </c>
      <c r="AC1254" s="2">
        <f>2016-AB1254</f>
        <v>88</v>
      </c>
      <c r="AD1254" s="2" t="s">
        <v>37</v>
      </c>
    </row>
    <row r="1255" spans="1:30" x14ac:dyDescent="0.2">
      <c r="A1255">
        <v>21</v>
      </c>
      <c r="B1255" s="2" t="s">
        <v>2141</v>
      </c>
      <c r="C1255" s="2" t="s">
        <v>22</v>
      </c>
      <c r="D1255" s="2" t="s">
        <v>23</v>
      </c>
      <c r="E1255" s="6" t="s">
        <v>2767</v>
      </c>
      <c r="F1255" s="2">
        <v>97</v>
      </c>
      <c r="G1255" s="2">
        <v>107</v>
      </c>
      <c r="H1255" s="3">
        <v>42502</v>
      </c>
      <c r="I1255" s="3">
        <v>42513</v>
      </c>
      <c r="J1255" s="7" t="s">
        <v>2537</v>
      </c>
      <c r="K1255" s="17">
        <f>IF(J1255="Januar",238.19,IF(J1255="Februar",240.59,IF(J1255="Mars",245.99,IF(J1255="April",250.79,IF(J1255="Mai",256.52,IF(J1255="Juni",259.83,IF(J1255="Juli",265.66,IF(J1255="August",272.21,IF(J1255="September",275.91,IF(J1255="Oktober",281.13,IF(J1255="November",284.38,IF(J1255="Desember",287.34,0))))))))))))</f>
        <v>256.52</v>
      </c>
      <c r="L1255" s="20">
        <f>$K$2/K1255</f>
        <v>0.92854358334632781</v>
      </c>
      <c r="M1255" s="2">
        <v>11</v>
      </c>
      <c r="N1255" s="2">
        <v>6700000</v>
      </c>
      <c r="O1255" s="2">
        <v>6700000</v>
      </c>
      <c r="P1255" s="2">
        <f>O1255-N1255</f>
        <v>0</v>
      </c>
      <c r="Q1255" s="4">
        <f>P1255/N1255</f>
        <v>0</v>
      </c>
      <c r="R1255" s="2">
        <v>1356</v>
      </c>
      <c r="S1255" s="9">
        <f>(N1255+R1255)/F1255</f>
        <v>69086.14432989691</v>
      </c>
      <c r="T1255" s="2">
        <v>69086</v>
      </c>
      <c r="U1255" s="5">
        <f>T1255-S1255</f>
        <v>-0.14432989690976683</v>
      </c>
      <c r="V1255" s="4">
        <f>U1255/S1255</f>
        <v>-2.0891294239923056E-6</v>
      </c>
      <c r="W1255" s="22">
        <f>S1255*L1255</f>
        <v>64149.496015664066</v>
      </c>
      <c r="X1255" s="22">
        <f>T1255*L1255</f>
        <v>64149.3619990644</v>
      </c>
      <c r="Y1255" s="22">
        <f>X1255-W1255</f>
        <v>-0.13401659966621082</v>
      </c>
      <c r="Z1255" s="8">
        <f>Y1255/W1255</f>
        <v>-2.0891294240797554E-6</v>
      </c>
      <c r="AA1255" s="11">
        <v>3012</v>
      </c>
      <c r="AB1255" s="2">
        <v>1935</v>
      </c>
      <c r="AC1255" s="2">
        <f>2016-AB1255</f>
        <v>81</v>
      </c>
      <c r="AD1255" s="2" t="s">
        <v>67</v>
      </c>
    </row>
    <row r="1256" spans="1:30" x14ac:dyDescent="0.2">
      <c r="A1256">
        <v>21</v>
      </c>
      <c r="B1256" s="2" t="s">
        <v>59</v>
      </c>
      <c r="C1256" s="2" t="s">
        <v>22</v>
      </c>
      <c r="D1256" s="2" t="s">
        <v>23</v>
      </c>
      <c r="E1256" s="6" t="s">
        <v>2767</v>
      </c>
      <c r="F1256" s="2">
        <v>22</v>
      </c>
      <c r="G1256" s="2">
        <v>24</v>
      </c>
      <c r="H1256" s="3">
        <v>42504</v>
      </c>
      <c r="I1256" s="3">
        <v>42514</v>
      </c>
      <c r="J1256" s="7" t="s">
        <v>2537</v>
      </c>
      <c r="K1256" s="17">
        <f>IF(J1256="Januar",238.19,IF(J1256="Februar",240.59,IF(J1256="Mars",245.99,IF(J1256="April",250.79,IF(J1256="Mai",256.52,IF(J1256="Juni",259.83,IF(J1256="Juli",265.66,IF(J1256="August",272.21,IF(J1256="September",275.91,IF(J1256="Oktober",281.13,IF(J1256="November",284.38,IF(J1256="Desember",287.34,0))))))))))))</f>
        <v>256.52</v>
      </c>
      <c r="L1256" s="20">
        <f>$K$2/K1256</f>
        <v>0.92854358334632781</v>
      </c>
      <c r="M1256" s="2">
        <v>10</v>
      </c>
      <c r="N1256" s="2">
        <v>1990000</v>
      </c>
      <c r="O1256" s="2">
        <v>2420000</v>
      </c>
      <c r="P1256" s="2">
        <f>O1256-N1256</f>
        <v>430000</v>
      </c>
      <c r="Q1256" s="4">
        <f>P1256/N1256</f>
        <v>0.21608040201005024</v>
      </c>
      <c r="R1256" s="2">
        <v>292</v>
      </c>
      <c r="S1256" s="9">
        <f>(N1256+R1256)/F1256</f>
        <v>90467.818181818177</v>
      </c>
      <c r="T1256" s="2">
        <v>110013</v>
      </c>
      <c r="U1256" s="5">
        <f>T1256-S1256</f>
        <v>19545.181818181823</v>
      </c>
      <c r="V1256" s="4">
        <f>U1256/S1256</f>
        <v>0.21604568575867267</v>
      </c>
      <c r="W1256" s="22">
        <f>S1256*L1256</f>
        <v>84003.312072069515</v>
      </c>
      <c r="X1256" s="22">
        <f>T1256*L1256</f>
        <v>102151.86523467956</v>
      </c>
      <c r="Y1256" s="22">
        <f>X1256-W1256</f>
        <v>18148.553162610042</v>
      </c>
      <c r="Z1256" s="8">
        <f>Y1256/W1256</f>
        <v>0.21604568575867264</v>
      </c>
      <c r="AA1256" s="11">
        <v>1527</v>
      </c>
      <c r="AB1256" s="2">
        <v>2004</v>
      </c>
      <c r="AC1256" s="2">
        <f>2016-AB1256</f>
        <v>12</v>
      </c>
      <c r="AD1256" s="2" t="s">
        <v>27</v>
      </c>
    </row>
    <row r="1257" spans="1:30" x14ac:dyDescent="0.2">
      <c r="A1257">
        <v>21</v>
      </c>
      <c r="B1257" s="2" t="s">
        <v>136</v>
      </c>
      <c r="C1257" s="2" t="s">
        <v>22</v>
      </c>
      <c r="D1257" s="2" t="s">
        <v>23</v>
      </c>
      <c r="E1257" s="6" t="s">
        <v>2767</v>
      </c>
      <c r="F1257" s="2">
        <v>28</v>
      </c>
      <c r="G1257" s="2">
        <v>32</v>
      </c>
      <c r="H1257" s="3">
        <v>42504</v>
      </c>
      <c r="I1257" s="3">
        <v>42514</v>
      </c>
      <c r="J1257" s="3" t="s">
        <v>2537</v>
      </c>
      <c r="K1257" s="17">
        <f>IF(J1257="Januar",238.19,IF(J1257="Februar",240.59,IF(J1257="Mars",245.99,IF(J1257="April",250.79,IF(J1257="Mai",256.52,IF(J1257="Juni",259.83,IF(J1257="Juli",265.66,IF(J1257="August",272.21,IF(J1257="September",275.91,IF(J1257="Oktober",281.13,IF(J1257="November",284.38,IF(J1257="Desember",287.34,0))))))))))))</f>
        <v>256.52</v>
      </c>
      <c r="L1257" s="20">
        <f>$K$2/K1257</f>
        <v>0.92854358334632781</v>
      </c>
      <c r="M1257" s="2">
        <v>10</v>
      </c>
      <c r="N1257" s="2">
        <v>2190000</v>
      </c>
      <c r="O1257" s="2">
        <v>2550000</v>
      </c>
      <c r="P1257" s="2">
        <f>O1257-N1257</f>
        <v>360000</v>
      </c>
      <c r="Q1257" s="4">
        <f>P1257/N1257</f>
        <v>0.16438356164383561</v>
      </c>
      <c r="R1257" s="2"/>
      <c r="S1257" s="9">
        <f>(N1257+R1257)/F1257</f>
        <v>78214.28571428571</v>
      </c>
      <c r="T1257" s="2">
        <v>91071</v>
      </c>
      <c r="U1257" s="5">
        <f>T1257-S1257</f>
        <v>12856.71428571429</v>
      </c>
      <c r="V1257" s="4">
        <f>U1257/S1257</f>
        <v>0.16437808219178088</v>
      </c>
      <c r="W1257" s="22">
        <f>S1257*L1257</f>
        <v>72625.373126016348</v>
      </c>
      <c r="X1257" s="22">
        <f>T1257*L1257</f>
        <v>84563.392678933422</v>
      </c>
      <c r="Y1257" s="22">
        <f>X1257-W1257</f>
        <v>11938.019552917074</v>
      </c>
      <c r="Z1257" s="8">
        <f>Y1257/W1257</f>
        <v>0.16437808219178093</v>
      </c>
      <c r="AA1257" s="2">
        <v>868</v>
      </c>
      <c r="AB1257" s="2">
        <v>1963</v>
      </c>
      <c r="AC1257" s="2">
        <f>2016-AB1257</f>
        <v>53</v>
      </c>
      <c r="AD1257" s="2" t="s">
        <v>137</v>
      </c>
    </row>
    <row r="1258" spans="1:30" x14ac:dyDescent="0.2">
      <c r="A1258">
        <v>21</v>
      </c>
      <c r="B1258" s="6" t="s">
        <v>204</v>
      </c>
      <c r="C1258" s="6" t="s">
        <v>22</v>
      </c>
      <c r="D1258" s="6" t="s">
        <v>23</v>
      </c>
      <c r="E1258" s="6" t="s">
        <v>2767</v>
      </c>
      <c r="F1258" s="6">
        <v>32</v>
      </c>
      <c r="G1258" s="6">
        <v>37</v>
      </c>
      <c r="H1258" s="7">
        <v>42504</v>
      </c>
      <c r="I1258" s="7">
        <v>42514</v>
      </c>
      <c r="J1258" s="3" t="s">
        <v>2537</v>
      </c>
      <c r="K1258" s="17">
        <f>IF(J1258="Januar",238.19,IF(J1258="Februar",240.59,IF(J1258="Mars",245.99,IF(J1258="April",250.79,IF(J1258="Mai",256.52,IF(J1258="Juni",259.83,IF(J1258="Juli",265.66,IF(J1258="August",272.21,IF(J1258="September",275.91,IF(J1258="Oktober",281.13,IF(J1258="November",284.38,IF(J1258="Desember",287.34,0))))))))))))</f>
        <v>256.52</v>
      </c>
      <c r="L1258" s="20">
        <f>$K$2/K1258</f>
        <v>0.92854358334632781</v>
      </c>
      <c r="M1258" s="6">
        <v>10</v>
      </c>
      <c r="N1258" s="6">
        <v>2900000</v>
      </c>
      <c r="O1258" s="6">
        <v>3150000</v>
      </c>
      <c r="P1258" s="6">
        <f>O1258-N1258</f>
        <v>250000</v>
      </c>
      <c r="Q1258" s="8">
        <f>P1258/N1258</f>
        <v>8.6206896551724144E-2</v>
      </c>
      <c r="R1258" s="6">
        <v>2139</v>
      </c>
      <c r="S1258" s="9">
        <f>(N1258+R1258)/F1258</f>
        <v>90691.84375</v>
      </c>
      <c r="T1258" s="6">
        <v>98504</v>
      </c>
      <c r="U1258" s="5">
        <f>T1258-S1258</f>
        <v>7812.15625</v>
      </c>
      <c r="V1258" s="8">
        <f>U1258/S1258</f>
        <v>8.6139568090983928E-2</v>
      </c>
      <c r="W1258" s="22">
        <f>S1258*L1258</f>
        <v>84211.329575910262</v>
      </c>
      <c r="X1258" s="22">
        <f>T1258*L1258</f>
        <v>91465.257133946681</v>
      </c>
      <c r="Y1258" s="22">
        <f>X1258-W1258</f>
        <v>7253.9275580364192</v>
      </c>
      <c r="Z1258" s="8">
        <f>Y1258/W1258</f>
        <v>8.6139568090984026E-2</v>
      </c>
      <c r="AA1258" s="6">
        <v>692</v>
      </c>
      <c r="AB1258" s="6">
        <v>1899</v>
      </c>
      <c r="AC1258" s="6">
        <f>2016-AB1258</f>
        <v>117</v>
      </c>
      <c r="AD1258" s="6" t="s">
        <v>108</v>
      </c>
    </row>
    <row r="1259" spans="1:30" x14ac:dyDescent="0.2">
      <c r="A1259">
        <v>21</v>
      </c>
      <c r="B1259" s="6" t="s">
        <v>205</v>
      </c>
      <c r="C1259" s="6" t="s">
        <v>22</v>
      </c>
      <c r="D1259" s="6" t="s">
        <v>23</v>
      </c>
      <c r="E1259" s="6" t="s">
        <v>2767</v>
      </c>
      <c r="F1259" s="6">
        <v>32</v>
      </c>
      <c r="G1259" s="6">
        <v>35</v>
      </c>
      <c r="H1259" s="7">
        <v>42504</v>
      </c>
      <c r="I1259" s="7">
        <v>42514</v>
      </c>
      <c r="J1259" s="7" t="s">
        <v>2537</v>
      </c>
      <c r="K1259" s="17">
        <f>IF(J1259="Januar",238.19,IF(J1259="Februar",240.59,IF(J1259="Mars",245.99,IF(J1259="April",250.79,IF(J1259="Mai",256.52,IF(J1259="Juni",259.83,IF(J1259="Juli",265.66,IF(J1259="August",272.21,IF(J1259="September",275.91,IF(J1259="Oktober",281.13,IF(J1259="November",284.38,IF(J1259="Desember",287.34,0))))))))))))</f>
        <v>256.52</v>
      </c>
      <c r="L1259" s="20">
        <f>$K$2/K1259</f>
        <v>0.92854358334632781</v>
      </c>
      <c r="M1259" s="6">
        <v>10</v>
      </c>
      <c r="N1259" s="6">
        <v>2490000</v>
      </c>
      <c r="O1259" s="6">
        <v>2800000</v>
      </c>
      <c r="P1259" s="6">
        <f>O1259-N1259</f>
        <v>310000</v>
      </c>
      <c r="Q1259" s="8">
        <f>P1259/N1259</f>
        <v>0.12449799196787148</v>
      </c>
      <c r="R1259" s="6">
        <v>19000</v>
      </c>
      <c r="S1259" s="9">
        <f>(N1259+R1259)/F1259</f>
        <v>78406.25</v>
      </c>
      <c r="T1259" s="6">
        <v>88094</v>
      </c>
      <c r="U1259" s="5">
        <f>T1259-S1259</f>
        <v>9687.75</v>
      </c>
      <c r="V1259" s="8">
        <f>U1259/S1259</f>
        <v>0.12355838979673177</v>
      </c>
      <c r="W1259" s="22">
        <f>S1259*L1259</f>
        <v>72803.62033174801</v>
      </c>
      <c r="X1259" s="22">
        <f>T1259*L1259</f>
        <v>81799.118431311406</v>
      </c>
      <c r="Y1259" s="22">
        <f>X1259-W1259</f>
        <v>8995.498099563396</v>
      </c>
      <c r="Z1259" s="8">
        <f>Y1259/W1259</f>
        <v>0.12355838979673189</v>
      </c>
      <c r="AA1259" s="6">
        <v>462</v>
      </c>
      <c r="AB1259" s="6">
        <v>1928</v>
      </c>
      <c r="AC1259" s="6">
        <f>2016-AB1259</f>
        <v>88</v>
      </c>
      <c r="AD1259" s="6" t="s">
        <v>206</v>
      </c>
    </row>
    <row r="1260" spans="1:30" x14ac:dyDescent="0.2">
      <c r="A1260">
        <v>21</v>
      </c>
      <c r="B1260" s="2" t="s">
        <v>449</v>
      </c>
      <c r="C1260" s="2" t="s">
        <v>22</v>
      </c>
      <c r="D1260" s="2" t="s">
        <v>23</v>
      </c>
      <c r="E1260" s="6" t="s">
        <v>2767</v>
      </c>
      <c r="F1260" s="2">
        <v>42</v>
      </c>
      <c r="G1260" s="2">
        <v>47</v>
      </c>
      <c r="H1260" s="3">
        <v>42504</v>
      </c>
      <c r="I1260" s="3">
        <v>42514</v>
      </c>
      <c r="J1260" s="3" t="s">
        <v>2537</v>
      </c>
      <c r="K1260" s="17">
        <f>IF(J1260="Januar",238.19,IF(J1260="Februar",240.59,IF(J1260="Mars",245.99,IF(J1260="April",250.79,IF(J1260="Mai",256.52,IF(J1260="Juni",259.83,IF(J1260="Juli",265.66,IF(J1260="August",272.21,IF(J1260="September",275.91,IF(J1260="Oktober",281.13,IF(J1260="November",284.38,IF(J1260="Desember",287.34,0))))))))))))</f>
        <v>256.52</v>
      </c>
      <c r="L1260" s="20">
        <f>$K$2/K1260</f>
        <v>0.92854358334632781</v>
      </c>
      <c r="M1260" s="2">
        <v>10</v>
      </c>
      <c r="N1260" s="2">
        <v>3300000</v>
      </c>
      <c r="O1260" s="2">
        <v>3500000</v>
      </c>
      <c r="P1260" s="2">
        <f>O1260-N1260</f>
        <v>200000</v>
      </c>
      <c r="Q1260" s="4">
        <f>P1260/N1260</f>
        <v>6.0606060606060608E-2</v>
      </c>
      <c r="R1260" s="2">
        <v>3280</v>
      </c>
      <c r="S1260" s="9">
        <f>(N1260+R1260)/F1260</f>
        <v>78649.523809523816</v>
      </c>
      <c r="T1260" s="2">
        <v>83411</v>
      </c>
      <c r="U1260" s="5">
        <f>T1260-S1260</f>
        <v>4761.4761904761835</v>
      </c>
      <c r="V1260" s="4">
        <f>U1260/S1260</f>
        <v>6.0540432539778553E-2</v>
      </c>
      <c r="W1260" s="22">
        <f>S1260*L1260</f>
        <v>73029.510666577567</v>
      </c>
      <c r="X1260" s="22">
        <f>T1260*L1260</f>
        <v>77450.748830500554</v>
      </c>
      <c r="Y1260" s="22">
        <f>X1260-W1260</f>
        <v>4421.2381639229861</v>
      </c>
      <c r="Z1260" s="8">
        <f>Y1260/W1260</f>
        <v>6.0540432539778671E-2</v>
      </c>
      <c r="AA1260" s="11">
        <v>1742</v>
      </c>
      <c r="AB1260" s="2">
        <v>1968</v>
      </c>
      <c r="AC1260" s="2">
        <f>2016-AB1260</f>
        <v>48</v>
      </c>
      <c r="AD1260" s="2" t="s">
        <v>90</v>
      </c>
    </row>
    <row r="1261" spans="1:30" x14ac:dyDescent="0.2">
      <c r="A1261">
        <v>21</v>
      </c>
      <c r="B1261" s="2" t="s">
        <v>450</v>
      </c>
      <c r="C1261" s="2" t="s">
        <v>22</v>
      </c>
      <c r="D1261" s="2" t="s">
        <v>23</v>
      </c>
      <c r="E1261" s="6" t="s">
        <v>2767</v>
      </c>
      <c r="F1261" s="2">
        <v>42</v>
      </c>
      <c r="G1261" s="2">
        <v>49</v>
      </c>
      <c r="H1261" s="3">
        <v>42504</v>
      </c>
      <c r="I1261" s="3">
        <v>42514</v>
      </c>
      <c r="J1261" s="7" t="s">
        <v>2537</v>
      </c>
      <c r="K1261" s="17">
        <f>IF(J1261="Januar",238.19,IF(J1261="Februar",240.59,IF(J1261="Mars",245.99,IF(J1261="April",250.79,IF(J1261="Mai",256.52,IF(J1261="Juni",259.83,IF(J1261="Juli",265.66,IF(J1261="August",272.21,IF(J1261="September",275.91,IF(J1261="Oktober",281.13,IF(J1261="November",284.38,IF(J1261="Desember",287.34,0))))))))))))</f>
        <v>256.52</v>
      </c>
      <c r="L1261" s="20">
        <f>$K$2/K1261</f>
        <v>0.92854358334632781</v>
      </c>
      <c r="M1261" s="2">
        <v>10</v>
      </c>
      <c r="N1261" s="2">
        <v>2950000</v>
      </c>
      <c r="O1261" s="2">
        <v>3500000</v>
      </c>
      <c r="P1261" s="2">
        <f>O1261-N1261</f>
        <v>550000</v>
      </c>
      <c r="Q1261" s="4">
        <f>P1261/N1261</f>
        <v>0.1864406779661017</v>
      </c>
      <c r="R1261" s="2"/>
      <c r="S1261" s="9">
        <f>(N1261+R1261)/F1261</f>
        <v>70238.095238095237</v>
      </c>
      <c r="T1261" s="2">
        <v>83333</v>
      </c>
      <c r="U1261" s="5">
        <f>T1261-S1261</f>
        <v>13094.904761904763</v>
      </c>
      <c r="V1261" s="4">
        <f>U1261/S1261</f>
        <v>0.18643593220338986</v>
      </c>
      <c r="W1261" s="22">
        <f>S1261*L1261</f>
        <v>65219.132639801595</v>
      </c>
      <c r="X1261" s="22">
        <f>T1261*L1261</f>
        <v>77378.322430999542</v>
      </c>
      <c r="Y1261" s="22">
        <f>X1261-W1261</f>
        <v>12159.189791197947</v>
      </c>
      <c r="Z1261" s="8">
        <f>Y1261/W1261</f>
        <v>0.18643593220338994</v>
      </c>
      <c r="AA1261" s="2">
        <v>410</v>
      </c>
      <c r="AB1261" s="2">
        <v>1895</v>
      </c>
      <c r="AC1261" s="2">
        <f>2016-AB1261</f>
        <v>121</v>
      </c>
      <c r="AD1261" s="2" t="s">
        <v>29</v>
      </c>
    </row>
    <row r="1262" spans="1:30" x14ac:dyDescent="0.2">
      <c r="A1262">
        <v>21</v>
      </c>
      <c r="B1262" s="2" t="s">
        <v>613</v>
      </c>
      <c r="C1262" s="2" t="s">
        <v>22</v>
      </c>
      <c r="D1262" s="2" t="s">
        <v>23</v>
      </c>
      <c r="E1262" s="6" t="s">
        <v>2767</v>
      </c>
      <c r="F1262" s="2">
        <v>47</v>
      </c>
      <c r="G1262" s="2">
        <v>52</v>
      </c>
      <c r="H1262" s="3">
        <v>42504</v>
      </c>
      <c r="I1262" s="3">
        <v>42514</v>
      </c>
      <c r="J1262" s="3" t="s">
        <v>2537</v>
      </c>
      <c r="K1262" s="17">
        <f>IF(J1262="Januar",238.19,IF(J1262="Februar",240.59,IF(J1262="Mars",245.99,IF(J1262="April",250.79,IF(J1262="Mai",256.52,IF(J1262="Juni",259.83,IF(J1262="Juli",265.66,IF(J1262="August",272.21,IF(J1262="September",275.91,IF(J1262="Oktober",281.13,IF(J1262="November",284.38,IF(J1262="Desember",287.34,0))))))))))))</f>
        <v>256.52</v>
      </c>
      <c r="L1262" s="20">
        <f>$K$2/K1262</f>
        <v>0.92854358334632781</v>
      </c>
      <c r="M1262" s="2">
        <v>10</v>
      </c>
      <c r="N1262" s="2">
        <v>3700000</v>
      </c>
      <c r="O1262" s="2">
        <v>4400000</v>
      </c>
      <c r="P1262" s="2">
        <f>O1262-N1262</f>
        <v>700000</v>
      </c>
      <c r="Q1262" s="4">
        <f>P1262/N1262</f>
        <v>0.1891891891891892</v>
      </c>
      <c r="R1262" s="2">
        <v>2741</v>
      </c>
      <c r="S1262" s="9">
        <f>(N1262+R1262)/F1262</f>
        <v>78781.723404255317</v>
      </c>
      <c r="T1262" s="2">
        <v>93675</v>
      </c>
      <c r="U1262" s="5">
        <f>T1262-S1262</f>
        <v>14893.276595744683</v>
      </c>
      <c r="V1262" s="4">
        <f>U1262/S1262</f>
        <v>0.18904481841965184</v>
      </c>
      <c r="W1262" s="22">
        <f>S1262*L1262</f>
        <v>73152.263751986495</v>
      </c>
      <c r="X1262" s="22">
        <f>T1262*L1262</f>
        <v>86981.32016996725</v>
      </c>
      <c r="Y1262" s="22">
        <f>X1262-W1262</f>
        <v>13829.056417980755</v>
      </c>
      <c r="Z1262" s="8">
        <f>Y1262/W1262</f>
        <v>0.18904481841965168</v>
      </c>
      <c r="AA1262" s="2">
        <v>496</v>
      </c>
      <c r="AB1262" s="2">
        <v>2006</v>
      </c>
      <c r="AC1262" s="2">
        <f>2016-AB1262</f>
        <v>10</v>
      </c>
      <c r="AD1262" s="2" t="s">
        <v>27</v>
      </c>
    </row>
    <row r="1263" spans="1:30" x14ac:dyDescent="0.2">
      <c r="A1263">
        <v>21</v>
      </c>
      <c r="B1263" s="2" t="s">
        <v>614</v>
      </c>
      <c r="C1263" s="2" t="s">
        <v>22</v>
      </c>
      <c r="D1263" s="2" t="s">
        <v>23</v>
      </c>
      <c r="E1263" s="6" t="s">
        <v>2767</v>
      </c>
      <c r="F1263" s="2">
        <v>47</v>
      </c>
      <c r="G1263" s="2"/>
      <c r="H1263" s="3">
        <v>42504</v>
      </c>
      <c r="I1263" s="3">
        <v>42514</v>
      </c>
      <c r="J1263" s="7" t="s">
        <v>2537</v>
      </c>
      <c r="K1263" s="17">
        <f>IF(J1263="Januar",238.19,IF(J1263="Februar",240.59,IF(J1263="Mars",245.99,IF(J1263="April",250.79,IF(J1263="Mai",256.52,IF(J1263="Juni",259.83,IF(J1263="Juli",265.66,IF(J1263="August",272.21,IF(J1263="September",275.91,IF(J1263="Oktober",281.13,IF(J1263="November",284.38,IF(J1263="Desember",287.34,0))))))))))))</f>
        <v>256.52</v>
      </c>
      <c r="L1263" s="20">
        <f>$K$2/K1263</f>
        <v>0.92854358334632781</v>
      </c>
      <c r="M1263" s="2">
        <v>10</v>
      </c>
      <c r="N1263" s="2">
        <v>2990000</v>
      </c>
      <c r="O1263" s="2">
        <v>3100000</v>
      </c>
      <c r="P1263" s="2">
        <f>O1263-N1263</f>
        <v>110000</v>
      </c>
      <c r="Q1263" s="4">
        <f>P1263/N1263</f>
        <v>3.678929765886288E-2</v>
      </c>
      <c r="R1263" s="2"/>
      <c r="S1263" s="9">
        <f>(N1263+R1263)/F1263</f>
        <v>63617.021276595748</v>
      </c>
      <c r="T1263" s="2">
        <v>65957</v>
      </c>
      <c r="U1263" s="5">
        <f>T1263-S1263</f>
        <v>2339.9787234042524</v>
      </c>
      <c r="V1263" s="4">
        <f>U1263/S1263</f>
        <v>3.6782274247491593E-2</v>
      </c>
      <c r="W1263" s="22">
        <f>S1263*L1263</f>
        <v>59071.17689798979</v>
      </c>
      <c r="X1263" s="22">
        <f>T1263*L1263</f>
        <v>61243.949126773747</v>
      </c>
      <c r="Y1263" s="22">
        <f>X1263-W1263</f>
        <v>2172.772228783957</v>
      </c>
      <c r="Z1263" s="8">
        <f>Y1263/W1263</f>
        <v>3.6782274247491711E-2</v>
      </c>
      <c r="AA1263" s="11">
        <v>9256</v>
      </c>
      <c r="AB1263" s="2">
        <v>2006</v>
      </c>
      <c r="AC1263" s="2">
        <f>2016-AB1263</f>
        <v>10</v>
      </c>
      <c r="AD1263" s="2" t="s">
        <v>37</v>
      </c>
    </row>
    <row r="1264" spans="1:30" x14ac:dyDescent="0.2">
      <c r="A1264">
        <v>21</v>
      </c>
      <c r="B1264" s="2" t="s">
        <v>664</v>
      </c>
      <c r="C1264" s="2" t="s">
        <v>22</v>
      </c>
      <c r="D1264" s="2" t="s">
        <v>23</v>
      </c>
      <c r="E1264" s="6" t="s">
        <v>2767</v>
      </c>
      <c r="F1264" s="2">
        <v>48</v>
      </c>
      <c r="G1264" s="2">
        <v>53</v>
      </c>
      <c r="H1264" s="3">
        <v>42504</v>
      </c>
      <c r="I1264" s="3">
        <v>42514</v>
      </c>
      <c r="J1264" s="3" t="s">
        <v>2537</v>
      </c>
      <c r="K1264" s="17">
        <f>IF(J1264="Januar",238.19,IF(J1264="Februar",240.59,IF(J1264="Mars",245.99,IF(J1264="April",250.79,IF(J1264="Mai",256.52,IF(J1264="Juni",259.83,IF(J1264="Juli",265.66,IF(J1264="August",272.21,IF(J1264="September",275.91,IF(J1264="Oktober",281.13,IF(J1264="November",284.38,IF(J1264="Desember",287.34,0))))))))))))</f>
        <v>256.52</v>
      </c>
      <c r="L1264" s="20">
        <f>$K$2/K1264</f>
        <v>0.92854358334632781</v>
      </c>
      <c r="M1264" s="2">
        <v>10</v>
      </c>
      <c r="N1264" s="2">
        <v>2850000</v>
      </c>
      <c r="O1264" s="2">
        <v>2860000</v>
      </c>
      <c r="P1264" s="2">
        <f>O1264-N1264</f>
        <v>10000</v>
      </c>
      <c r="Q1264" s="4">
        <f>P1264/N1264</f>
        <v>3.5087719298245615E-3</v>
      </c>
      <c r="R1264" s="2">
        <v>4513</v>
      </c>
      <c r="S1264" s="9">
        <f>(N1264+R1264)/F1264</f>
        <v>59469.020833333336</v>
      </c>
      <c r="T1264" s="2">
        <v>59677</v>
      </c>
      <c r="U1264" s="5">
        <f>T1264-S1264</f>
        <v>207.97916666666424</v>
      </c>
      <c r="V1264" s="4">
        <f>U1264/S1264</f>
        <v>3.4972690613074395E-3</v>
      </c>
      <c r="W1264" s="22">
        <f>S1264*L1264</f>
        <v>55219.577702680755</v>
      </c>
      <c r="X1264" s="22">
        <f>T1264*L1264</f>
        <v>55412.695423358804</v>
      </c>
      <c r="Y1264" s="22">
        <f>X1264-W1264</f>
        <v>193.1177206780485</v>
      </c>
      <c r="Z1264" s="8">
        <f>Y1264/W1264</f>
        <v>3.4972690613074568E-3</v>
      </c>
      <c r="AA1264" s="11">
        <v>5309</v>
      </c>
      <c r="AB1264" s="2">
        <v>1995</v>
      </c>
      <c r="AC1264" s="2">
        <f>2016-AB1264</f>
        <v>21</v>
      </c>
      <c r="AD1264" s="2" t="s">
        <v>46</v>
      </c>
    </row>
    <row r="1265" spans="1:30" x14ac:dyDescent="0.2">
      <c r="A1265">
        <v>21</v>
      </c>
      <c r="B1265" s="2" t="s">
        <v>699</v>
      </c>
      <c r="C1265" s="2" t="s">
        <v>22</v>
      </c>
      <c r="D1265" s="2" t="s">
        <v>23</v>
      </c>
      <c r="E1265" s="6" t="s">
        <v>2767</v>
      </c>
      <c r="F1265" s="2">
        <v>49</v>
      </c>
      <c r="G1265" s="2">
        <v>55</v>
      </c>
      <c r="H1265" s="3">
        <v>42504</v>
      </c>
      <c r="I1265" s="3">
        <v>42514</v>
      </c>
      <c r="J1265" s="7" t="s">
        <v>2537</v>
      </c>
      <c r="K1265" s="17">
        <f>IF(J1265="Januar",238.19,IF(J1265="Februar",240.59,IF(J1265="Mars",245.99,IF(J1265="April",250.79,IF(J1265="Mai",256.52,IF(J1265="Juni",259.83,IF(J1265="Juli",265.66,IF(J1265="August",272.21,IF(J1265="September",275.91,IF(J1265="Oktober",281.13,IF(J1265="November",284.38,IF(J1265="Desember",287.34,0))))))))))))</f>
        <v>256.52</v>
      </c>
      <c r="L1265" s="20">
        <f>$K$2/K1265</f>
        <v>0.92854358334632781</v>
      </c>
      <c r="M1265" s="2">
        <v>10</v>
      </c>
      <c r="N1265" s="2">
        <v>2850000</v>
      </c>
      <c r="O1265" s="2">
        <v>3400000</v>
      </c>
      <c r="P1265" s="2">
        <f>O1265-N1265</f>
        <v>550000</v>
      </c>
      <c r="Q1265" s="4">
        <f>P1265/N1265</f>
        <v>0.19298245614035087</v>
      </c>
      <c r="R1265" s="2"/>
      <c r="S1265" s="9">
        <f>(N1265+R1265)/F1265</f>
        <v>58163.265306122448</v>
      </c>
      <c r="T1265" s="2">
        <v>69388</v>
      </c>
      <c r="U1265" s="5">
        <f>T1265-S1265</f>
        <v>11224.734693877552</v>
      </c>
      <c r="V1265" s="4">
        <f>U1265/S1265</f>
        <v>0.1929866666666667</v>
      </c>
      <c r="W1265" s="22">
        <f>S1265*L1265</f>
        <v>54007.126786470086</v>
      </c>
      <c r="X1265" s="22">
        <f>T1265*L1265</f>
        <v>64429.782161234994</v>
      </c>
      <c r="Y1265" s="22">
        <f>X1265-W1265</f>
        <v>10422.655374764909</v>
      </c>
      <c r="Z1265" s="8">
        <f>Y1265/W1265</f>
        <v>0.1929866666666667</v>
      </c>
      <c r="AA1265" s="2">
        <v>292</v>
      </c>
      <c r="AB1265" s="2">
        <v>1933</v>
      </c>
      <c r="AC1265" s="2">
        <f>2016-AB1265</f>
        <v>83</v>
      </c>
      <c r="AD1265" s="2" t="s">
        <v>67</v>
      </c>
    </row>
    <row r="1266" spans="1:30" x14ac:dyDescent="0.2">
      <c r="A1266">
        <v>21</v>
      </c>
      <c r="B1266" s="6" t="s">
        <v>763</v>
      </c>
      <c r="C1266" s="6" t="s">
        <v>22</v>
      </c>
      <c r="D1266" s="6" t="s">
        <v>23</v>
      </c>
      <c r="E1266" s="6" t="s">
        <v>2767</v>
      </c>
      <c r="F1266" s="6">
        <v>51</v>
      </c>
      <c r="G1266" s="6">
        <v>57</v>
      </c>
      <c r="H1266" s="7">
        <v>42504</v>
      </c>
      <c r="I1266" s="7">
        <v>42514</v>
      </c>
      <c r="J1266" s="3" t="s">
        <v>2537</v>
      </c>
      <c r="K1266" s="17">
        <f>IF(J1266="Januar",238.19,IF(J1266="Februar",240.59,IF(J1266="Mars",245.99,IF(J1266="April",250.79,IF(J1266="Mai",256.52,IF(J1266="Juni",259.83,IF(J1266="Juli",265.66,IF(J1266="August",272.21,IF(J1266="September",275.91,IF(J1266="Oktober",281.13,IF(J1266="November",284.38,IF(J1266="Desember",287.34,0))))))))))))</f>
        <v>256.52</v>
      </c>
      <c r="L1266" s="20">
        <f>$K$2/K1266</f>
        <v>0.92854358334632781</v>
      </c>
      <c r="M1266" s="6">
        <v>10</v>
      </c>
      <c r="N1266" s="6">
        <v>3300000</v>
      </c>
      <c r="O1266" s="6">
        <v>3675000</v>
      </c>
      <c r="P1266" s="6">
        <f>O1266-N1266</f>
        <v>375000</v>
      </c>
      <c r="Q1266" s="8">
        <f>P1266/N1266</f>
        <v>0.11363636363636363</v>
      </c>
      <c r="R1266" s="6"/>
      <c r="S1266" s="9">
        <f>(N1266+R1266)/F1266</f>
        <v>64705.882352941175</v>
      </c>
      <c r="T1266" s="6">
        <v>72059</v>
      </c>
      <c r="U1266" s="5">
        <f>T1266-S1266</f>
        <v>7353.1176470588252</v>
      </c>
      <c r="V1266" s="4">
        <f>U1266/S1266</f>
        <v>0.11363909090909094</v>
      </c>
      <c r="W1266" s="22">
        <f>S1266*L1266</f>
        <v>60082.231863585912</v>
      </c>
      <c r="X1266" s="22">
        <f>T1266*L1266</f>
        <v>66909.922072353031</v>
      </c>
      <c r="Y1266" s="22">
        <f>X1266-W1266</f>
        <v>6827.6902087671187</v>
      </c>
      <c r="Z1266" s="8">
        <f>Y1266/W1266</f>
        <v>0.11363909090909093</v>
      </c>
      <c r="AA1266" s="6">
        <v>563</v>
      </c>
      <c r="AB1266" s="6">
        <v>2007</v>
      </c>
      <c r="AC1266" s="6">
        <f>2016-AB1266</f>
        <v>9</v>
      </c>
      <c r="AD1266" s="6" t="s">
        <v>240</v>
      </c>
    </row>
    <row r="1267" spans="1:30" x14ac:dyDescent="0.2">
      <c r="A1267">
        <v>21</v>
      </c>
      <c r="B1267" s="2" t="s">
        <v>924</v>
      </c>
      <c r="C1267" s="2" t="s">
        <v>22</v>
      </c>
      <c r="D1267" s="2" t="s">
        <v>23</v>
      </c>
      <c r="E1267" s="6" t="s">
        <v>2767</v>
      </c>
      <c r="F1267" s="2">
        <v>54</v>
      </c>
      <c r="G1267" s="2">
        <v>59</v>
      </c>
      <c r="H1267" s="3">
        <v>42504</v>
      </c>
      <c r="I1267" s="3">
        <v>42514</v>
      </c>
      <c r="J1267" s="3" t="s">
        <v>2537</v>
      </c>
      <c r="K1267" s="17">
        <f>IF(J1267="Januar",238.19,IF(J1267="Februar",240.59,IF(J1267="Mars",245.99,IF(J1267="April",250.79,IF(J1267="Mai",256.52,IF(J1267="Juni",259.83,IF(J1267="Juli",265.66,IF(J1267="August",272.21,IF(J1267="September",275.91,IF(J1267="Oktober",281.13,IF(J1267="November",284.38,IF(J1267="Desember",287.34,0))))))))))))</f>
        <v>256.52</v>
      </c>
      <c r="L1267" s="20">
        <f>$K$2/K1267</f>
        <v>0.92854358334632781</v>
      </c>
      <c r="M1267" s="2">
        <v>10</v>
      </c>
      <c r="N1267" s="2">
        <v>3400000</v>
      </c>
      <c r="O1267" s="2">
        <v>3510000</v>
      </c>
      <c r="P1267" s="2">
        <f>O1267-N1267</f>
        <v>110000</v>
      </c>
      <c r="Q1267" s="4">
        <f>P1267/N1267</f>
        <v>3.2352941176470591E-2</v>
      </c>
      <c r="R1267" s="2"/>
      <c r="S1267" s="9">
        <f>(N1267+R1267)/F1267</f>
        <v>62962.962962962964</v>
      </c>
      <c r="T1267" s="2">
        <v>65000</v>
      </c>
      <c r="U1267" s="5">
        <f>T1267-S1267</f>
        <v>2037.0370370370365</v>
      </c>
      <c r="V1267" s="4">
        <f>U1267/S1267</f>
        <v>3.2352941176470577E-2</v>
      </c>
      <c r="W1267" s="22">
        <f>S1267*L1267</f>
        <v>58463.85524773175</v>
      </c>
      <c r="X1267" s="22">
        <f>T1267*L1267</f>
        <v>60355.33291751131</v>
      </c>
      <c r="Y1267" s="22">
        <f>X1267-W1267</f>
        <v>1891.4776697795605</v>
      </c>
      <c r="Z1267" s="8">
        <f>Y1267/W1267</f>
        <v>3.2352941176470654E-2</v>
      </c>
      <c r="AA1267" s="11">
        <v>1401</v>
      </c>
      <c r="AB1267" s="2">
        <v>1897</v>
      </c>
      <c r="AC1267" s="2">
        <f>2016-AB1267</f>
        <v>119</v>
      </c>
      <c r="AD1267" s="2" t="s">
        <v>29</v>
      </c>
    </row>
    <row r="1268" spans="1:30" x14ac:dyDescent="0.2">
      <c r="A1268">
        <v>21</v>
      </c>
      <c r="B1268" s="6" t="s">
        <v>968</v>
      </c>
      <c r="C1268" s="6" t="s">
        <v>22</v>
      </c>
      <c r="D1268" s="6" t="s">
        <v>23</v>
      </c>
      <c r="E1268" s="6" t="s">
        <v>2767</v>
      </c>
      <c r="F1268" s="6">
        <v>55</v>
      </c>
      <c r="G1268" s="6">
        <v>69</v>
      </c>
      <c r="H1268" s="7">
        <v>42504</v>
      </c>
      <c r="I1268" s="7">
        <v>42514</v>
      </c>
      <c r="J1268" s="7" t="s">
        <v>2537</v>
      </c>
      <c r="K1268" s="17">
        <f>IF(J1268="Januar",238.19,IF(J1268="Februar",240.59,IF(J1268="Mars",245.99,IF(J1268="April",250.79,IF(J1268="Mai",256.52,IF(J1268="Juni",259.83,IF(J1268="Juli",265.66,IF(J1268="August",272.21,IF(J1268="September",275.91,IF(J1268="Oktober",281.13,IF(J1268="November",284.38,IF(J1268="Desember",287.34,0))))))))))))</f>
        <v>256.52</v>
      </c>
      <c r="L1268" s="20">
        <f>$K$2/K1268</f>
        <v>0.92854358334632781</v>
      </c>
      <c r="M1268" s="6">
        <v>10</v>
      </c>
      <c r="N1268" s="6">
        <v>2300000</v>
      </c>
      <c r="O1268" s="6">
        <v>2300000</v>
      </c>
      <c r="P1268" s="6">
        <f>O1268-N1268</f>
        <v>0</v>
      </c>
      <c r="Q1268" s="8">
        <f>P1268/N1268</f>
        <v>0</v>
      </c>
      <c r="R1268" s="6">
        <v>167000</v>
      </c>
      <c r="S1268" s="9">
        <f>(N1268+R1268)/F1268</f>
        <v>44854.545454545456</v>
      </c>
      <c r="T1268" s="6">
        <v>44855</v>
      </c>
      <c r="U1268" s="5">
        <f>T1268-S1268</f>
        <v>0.45454545454413164</v>
      </c>
      <c r="V1268" s="4">
        <f>U1268/S1268</f>
        <v>1.0133765707307353E-5</v>
      </c>
      <c r="W1268" s="22">
        <f>S1268*L1268</f>
        <v>41649.400365734378</v>
      </c>
      <c r="X1268" s="22">
        <f>T1268*L1268</f>
        <v>41649.822430999535</v>
      </c>
      <c r="Y1268" s="22">
        <f>X1268-W1268</f>
        <v>0.42206526515656151</v>
      </c>
      <c r="Z1268" s="8">
        <f>Y1268/W1268</f>
        <v>1.0133765707316193E-5</v>
      </c>
      <c r="AA1268" s="10">
        <v>19801</v>
      </c>
      <c r="AB1268" s="6">
        <v>1974</v>
      </c>
      <c r="AC1268" s="6">
        <f>2016-AB1268</f>
        <v>42</v>
      </c>
      <c r="AD1268" s="6" t="s">
        <v>969</v>
      </c>
    </row>
    <row r="1269" spans="1:30" x14ac:dyDescent="0.2">
      <c r="A1269">
        <v>21</v>
      </c>
      <c r="B1269" s="2" t="s">
        <v>993</v>
      </c>
      <c r="C1269" s="2" t="s">
        <v>22</v>
      </c>
      <c r="D1269" s="2" t="s">
        <v>23</v>
      </c>
      <c r="E1269" s="6" t="s">
        <v>2767</v>
      </c>
      <c r="F1269" s="2">
        <v>56</v>
      </c>
      <c r="G1269" s="2">
        <v>63</v>
      </c>
      <c r="H1269" s="3">
        <v>42504</v>
      </c>
      <c r="I1269" s="3">
        <v>42514</v>
      </c>
      <c r="J1269" s="3" t="s">
        <v>2537</v>
      </c>
      <c r="K1269" s="17">
        <f>IF(J1269="Januar",238.19,IF(J1269="Februar",240.59,IF(J1269="Mars",245.99,IF(J1269="April",250.79,IF(J1269="Mai",256.52,IF(J1269="Juni",259.83,IF(J1269="Juli",265.66,IF(J1269="August",272.21,IF(J1269="September",275.91,IF(J1269="Oktober",281.13,IF(J1269="November",284.38,IF(J1269="Desember",287.34,0))))))))))))</f>
        <v>256.52</v>
      </c>
      <c r="L1269" s="20">
        <f>$K$2/K1269</f>
        <v>0.92854358334632781</v>
      </c>
      <c r="M1269" s="2">
        <v>10</v>
      </c>
      <c r="N1269" s="2">
        <v>3600000</v>
      </c>
      <c r="O1269" s="2">
        <v>3960000</v>
      </c>
      <c r="P1269" s="2">
        <f>O1269-N1269</f>
        <v>360000</v>
      </c>
      <c r="Q1269" s="4">
        <f>P1269/N1269</f>
        <v>0.1</v>
      </c>
      <c r="R1269" s="2">
        <v>99047</v>
      </c>
      <c r="S1269" s="9">
        <f>(N1269+R1269)/F1269</f>
        <v>66054.41071428571</v>
      </c>
      <c r="T1269" s="2">
        <v>72483</v>
      </c>
      <c r="U1269" s="5">
        <f>T1269-S1269</f>
        <v>6428.5892857142899</v>
      </c>
      <c r="V1269" s="4">
        <f>U1269/S1269</f>
        <v>9.7322634721862214E-2</v>
      </c>
      <c r="W1269" s="22">
        <f>S1269*L1269</f>
        <v>61334.399220472922</v>
      </c>
      <c r="X1269" s="22">
        <f>T1269*L1269</f>
        <v>67303.624551691872</v>
      </c>
      <c r="Y1269" s="22">
        <f>X1269-W1269</f>
        <v>5969.2253312189496</v>
      </c>
      <c r="Z1269" s="8">
        <f>Y1269/W1269</f>
        <v>9.7322634721862103E-2</v>
      </c>
      <c r="AA1269" s="11">
        <v>3893</v>
      </c>
      <c r="AB1269" s="2">
        <v>1996</v>
      </c>
      <c r="AC1269" s="2">
        <f>2016-AB1269</f>
        <v>20</v>
      </c>
      <c r="AD1269" s="2" t="s">
        <v>37</v>
      </c>
    </row>
    <row r="1270" spans="1:30" x14ac:dyDescent="0.2">
      <c r="A1270">
        <v>21</v>
      </c>
      <c r="B1270" s="2" t="s">
        <v>1147</v>
      </c>
      <c r="C1270" s="2" t="s">
        <v>22</v>
      </c>
      <c r="D1270" s="2" t="s">
        <v>23</v>
      </c>
      <c r="E1270" s="6" t="s">
        <v>2767</v>
      </c>
      <c r="F1270" s="2">
        <v>60</v>
      </c>
      <c r="G1270" s="2">
        <v>69</v>
      </c>
      <c r="H1270" s="3">
        <v>42504</v>
      </c>
      <c r="I1270" s="3">
        <v>42514</v>
      </c>
      <c r="J1270" s="7" t="s">
        <v>2537</v>
      </c>
      <c r="K1270" s="17">
        <f>IF(J1270="Januar",238.19,IF(J1270="Februar",240.59,IF(J1270="Mars",245.99,IF(J1270="April",250.79,IF(J1270="Mai",256.52,IF(J1270="Juni",259.83,IF(J1270="Juli",265.66,IF(J1270="August",272.21,IF(J1270="September",275.91,IF(J1270="Oktober",281.13,IF(J1270="November",284.38,IF(J1270="Desember",287.34,0))))))))))))</f>
        <v>256.52</v>
      </c>
      <c r="L1270" s="20">
        <f>$K$2/K1270</f>
        <v>0.92854358334632781</v>
      </c>
      <c r="M1270" s="2">
        <v>10</v>
      </c>
      <c r="N1270" s="2">
        <v>4200000</v>
      </c>
      <c r="O1270" s="2">
        <v>4450000</v>
      </c>
      <c r="P1270" s="2">
        <f>O1270-N1270</f>
        <v>250000</v>
      </c>
      <c r="Q1270" s="4">
        <f>P1270/N1270</f>
        <v>5.9523809523809521E-2</v>
      </c>
      <c r="R1270" s="2"/>
      <c r="S1270" s="9">
        <f>(N1270+R1270)/F1270</f>
        <v>70000</v>
      </c>
      <c r="T1270" s="2">
        <v>74167</v>
      </c>
      <c r="U1270" s="5">
        <f>T1270-S1270</f>
        <v>4167</v>
      </c>
      <c r="V1270" s="4">
        <f>U1270/S1270</f>
        <v>5.9528571428571431E-2</v>
      </c>
      <c r="W1270" s="22">
        <f>S1270*L1270</f>
        <v>64998.050834242946</v>
      </c>
      <c r="X1270" s="22">
        <f>T1270*L1270</f>
        <v>68867.291946047088</v>
      </c>
      <c r="Y1270" s="22">
        <f>X1270-W1270</f>
        <v>3869.2411118041418</v>
      </c>
      <c r="Z1270" s="8">
        <f>Y1270/W1270</f>
        <v>5.9528571428571334E-2</v>
      </c>
      <c r="AA1270" s="11">
        <v>2958</v>
      </c>
      <c r="AB1270" s="2">
        <v>2009</v>
      </c>
      <c r="AC1270" s="2">
        <f>2016-AB1270</f>
        <v>7</v>
      </c>
      <c r="AD1270" s="2" t="s">
        <v>65</v>
      </c>
    </row>
    <row r="1271" spans="1:30" x14ac:dyDescent="0.2">
      <c r="A1271">
        <v>21</v>
      </c>
      <c r="B1271" s="2" t="s">
        <v>959</v>
      </c>
      <c r="C1271" s="2" t="s">
        <v>22</v>
      </c>
      <c r="D1271" s="2" t="s">
        <v>23</v>
      </c>
      <c r="E1271" s="6" t="s">
        <v>2767</v>
      </c>
      <c r="F1271" s="2">
        <v>60</v>
      </c>
      <c r="G1271" s="2">
        <v>66</v>
      </c>
      <c r="H1271" s="3">
        <v>42504</v>
      </c>
      <c r="I1271" s="3">
        <v>42514</v>
      </c>
      <c r="J1271" s="3" t="s">
        <v>2537</v>
      </c>
      <c r="K1271" s="17">
        <f>IF(J1271="Januar",238.19,IF(J1271="Februar",240.59,IF(J1271="Mars",245.99,IF(J1271="April",250.79,IF(J1271="Mai",256.52,IF(J1271="Juni",259.83,IF(J1271="Juli",265.66,IF(J1271="August",272.21,IF(J1271="September",275.91,IF(J1271="Oktober",281.13,IF(J1271="November",284.38,IF(J1271="Desember",287.34,0))))))))))))</f>
        <v>256.52</v>
      </c>
      <c r="L1271" s="20">
        <f>$K$2/K1271</f>
        <v>0.92854358334632781</v>
      </c>
      <c r="M1271" s="2">
        <v>10</v>
      </c>
      <c r="N1271" s="2">
        <v>3790000</v>
      </c>
      <c r="O1271" s="2">
        <v>4300000</v>
      </c>
      <c r="P1271" s="2">
        <f>O1271-N1271</f>
        <v>510000</v>
      </c>
      <c r="Q1271" s="4">
        <f>P1271/N1271</f>
        <v>0.13456464379947231</v>
      </c>
      <c r="R1271" s="2">
        <v>3398</v>
      </c>
      <c r="S1271" s="9">
        <f>(N1271+R1271)/F1271</f>
        <v>63223.3</v>
      </c>
      <c r="T1271" s="2">
        <v>71723</v>
      </c>
      <c r="U1271" s="5">
        <f>T1271-S1271</f>
        <v>8499.6999999999971</v>
      </c>
      <c r="V1271" s="4">
        <f>U1271/S1271</f>
        <v>0.13443936017259456</v>
      </c>
      <c r="W1271" s="22">
        <f>S1271*L1271</f>
        <v>58705.589532979888</v>
      </c>
      <c r="X1271" s="22">
        <f>T1271*L1271</f>
        <v>66597.931428348675</v>
      </c>
      <c r="Y1271" s="22">
        <f>X1271-W1271</f>
        <v>7892.3418953687869</v>
      </c>
      <c r="Z1271" s="8">
        <f>Y1271/W1271</f>
        <v>0.13443936017259467</v>
      </c>
      <c r="AA1271" s="11">
        <v>2406</v>
      </c>
      <c r="AB1271" s="2">
        <v>2013</v>
      </c>
      <c r="AC1271" s="2">
        <f>2016-AB1271</f>
        <v>3</v>
      </c>
      <c r="AD1271" s="2" t="s">
        <v>1155</v>
      </c>
    </row>
    <row r="1272" spans="1:30" x14ac:dyDescent="0.2">
      <c r="A1272">
        <v>21</v>
      </c>
      <c r="B1272" s="6" t="s">
        <v>1354</v>
      </c>
      <c r="C1272" s="6" t="s">
        <v>22</v>
      </c>
      <c r="D1272" s="6" t="s">
        <v>23</v>
      </c>
      <c r="E1272" s="6" t="s">
        <v>2767</v>
      </c>
      <c r="F1272" s="6">
        <v>66</v>
      </c>
      <c r="G1272" s="6">
        <v>74</v>
      </c>
      <c r="H1272" s="7">
        <v>42504</v>
      </c>
      <c r="I1272" s="7">
        <v>42514</v>
      </c>
      <c r="J1272" s="7" t="s">
        <v>2537</v>
      </c>
      <c r="K1272" s="17">
        <f>IF(J1272="Januar",238.19,IF(J1272="Februar",240.59,IF(J1272="Mars",245.99,IF(J1272="April",250.79,IF(J1272="Mai",256.52,IF(J1272="Juni",259.83,IF(J1272="Juli",265.66,IF(J1272="August",272.21,IF(J1272="September",275.91,IF(J1272="Oktober",281.13,IF(J1272="November",284.38,IF(J1272="Desember",287.34,0))))))))))))</f>
        <v>256.52</v>
      </c>
      <c r="L1272" s="20">
        <f>$K$2/K1272</f>
        <v>0.92854358334632781</v>
      </c>
      <c r="M1272" s="6">
        <v>10</v>
      </c>
      <c r="N1272" s="6">
        <v>2900000</v>
      </c>
      <c r="O1272" s="6">
        <v>3550000</v>
      </c>
      <c r="P1272" s="6">
        <f>O1272-N1272</f>
        <v>650000</v>
      </c>
      <c r="Q1272" s="8">
        <f>P1272/N1272</f>
        <v>0.22413793103448276</v>
      </c>
      <c r="R1272" s="6"/>
      <c r="S1272" s="9">
        <f>(N1272+R1272)/F1272</f>
        <v>43939.393939393936</v>
      </c>
      <c r="T1272" s="6">
        <v>53788</v>
      </c>
      <c r="U1272" s="5">
        <f>T1272-S1272</f>
        <v>9848.6060606060637</v>
      </c>
      <c r="V1272" s="4">
        <f>U1272/S1272</f>
        <v>0.2241406896551725</v>
      </c>
      <c r="W1272" s="22">
        <f>S1272*L1272</f>
        <v>40799.642298550767</v>
      </c>
      <c r="X1272" s="22">
        <f>T1272*L1272</f>
        <v>49944.502261032278</v>
      </c>
      <c r="Y1272" s="22">
        <f>X1272-W1272</f>
        <v>9144.8599624815106</v>
      </c>
      <c r="Z1272" s="8">
        <f>Y1272/W1272</f>
        <v>0.22414068965517236</v>
      </c>
      <c r="AA1272" s="6">
        <v>594</v>
      </c>
      <c r="AB1272" s="6">
        <v>1962</v>
      </c>
      <c r="AC1272" s="6">
        <f>2016-AB1272</f>
        <v>54</v>
      </c>
      <c r="AD1272" s="6" t="s">
        <v>37</v>
      </c>
    </row>
    <row r="1273" spans="1:30" x14ac:dyDescent="0.2">
      <c r="A1273">
        <v>21</v>
      </c>
      <c r="B1273" s="2" t="s">
        <v>1482</v>
      </c>
      <c r="C1273" s="2" t="s">
        <v>22</v>
      </c>
      <c r="D1273" s="2" t="s">
        <v>23</v>
      </c>
      <c r="E1273" s="6" t="s">
        <v>2767</v>
      </c>
      <c r="F1273" s="2">
        <v>69</v>
      </c>
      <c r="G1273" s="2">
        <v>76</v>
      </c>
      <c r="H1273" s="3">
        <v>42504</v>
      </c>
      <c r="I1273" s="3">
        <v>42514</v>
      </c>
      <c r="J1273" s="3" t="s">
        <v>2537</v>
      </c>
      <c r="K1273" s="17">
        <f>IF(J1273="Januar",238.19,IF(J1273="Februar",240.59,IF(J1273="Mars",245.99,IF(J1273="April",250.79,IF(J1273="Mai",256.52,IF(J1273="Juni",259.83,IF(J1273="Juli",265.66,IF(J1273="August",272.21,IF(J1273="September",275.91,IF(J1273="Oktober",281.13,IF(J1273="November",284.38,IF(J1273="Desember",287.34,0))))))))))))</f>
        <v>256.52</v>
      </c>
      <c r="L1273" s="20">
        <f>$K$2/K1273</f>
        <v>0.92854358334632781</v>
      </c>
      <c r="M1273" s="2">
        <v>10</v>
      </c>
      <c r="N1273" s="2">
        <v>4390000</v>
      </c>
      <c r="O1273" s="2">
        <v>4820000</v>
      </c>
      <c r="P1273" s="2">
        <f>O1273-N1273</f>
        <v>430000</v>
      </c>
      <c r="Q1273" s="4">
        <f>P1273/N1273</f>
        <v>9.7949886104783598E-2</v>
      </c>
      <c r="R1273" s="2">
        <v>5310</v>
      </c>
      <c r="S1273" s="9">
        <f>(N1273+R1273)/F1273</f>
        <v>63700.144927536232</v>
      </c>
      <c r="T1273" s="2">
        <v>69932</v>
      </c>
      <c r="U1273" s="5">
        <f>T1273-S1273</f>
        <v>6231.855072463768</v>
      </c>
      <c r="V1273" s="4">
        <f>U1273/S1273</f>
        <v>9.7831097237737502E-2</v>
      </c>
      <c r="W1273" s="22">
        <f>S1273*L1273</f>
        <v>59148.360830694903</v>
      </c>
      <c r="X1273" s="22">
        <f>T1273*L1273</f>
        <v>64934.909870575393</v>
      </c>
      <c r="Y1273" s="22">
        <f>X1273-W1273</f>
        <v>5786.5490398804905</v>
      </c>
      <c r="Z1273" s="8">
        <f>Y1273/W1273</f>
        <v>9.7831097237737391E-2</v>
      </c>
      <c r="AA1273" s="11">
        <v>18323</v>
      </c>
      <c r="AB1273" s="2">
        <v>2000</v>
      </c>
      <c r="AC1273" s="2">
        <f>2016-AB1273</f>
        <v>16</v>
      </c>
      <c r="AD1273" s="2" t="s">
        <v>105</v>
      </c>
    </row>
    <row r="1274" spans="1:30" x14ac:dyDescent="0.2">
      <c r="A1274">
        <v>21</v>
      </c>
      <c r="B1274" s="2" t="s">
        <v>1546</v>
      </c>
      <c r="C1274" s="2" t="s">
        <v>22</v>
      </c>
      <c r="D1274" s="2" t="s">
        <v>23</v>
      </c>
      <c r="E1274" s="6" t="s">
        <v>2767</v>
      </c>
      <c r="F1274" s="2">
        <v>71</v>
      </c>
      <c r="G1274" s="2">
        <v>80</v>
      </c>
      <c r="H1274" s="3">
        <v>42504</v>
      </c>
      <c r="I1274" s="3">
        <v>42514</v>
      </c>
      <c r="J1274" s="7" t="s">
        <v>2537</v>
      </c>
      <c r="K1274" s="17">
        <f>IF(J1274="Januar",238.19,IF(J1274="Februar",240.59,IF(J1274="Mars",245.99,IF(J1274="April",250.79,IF(J1274="Mai",256.52,IF(J1274="Juni",259.83,IF(J1274="Juli",265.66,IF(J1274="August",272.21,IF(J1274="September",275.91,IF(J1274="Oktober",281.13,IF(J1274="November",284.38,IF(J1274="Desember",287.34,0))))))))))))</f>
        <v>256.52</v>
      </c>
      <c r="L1274" s="20">
        <f>$K$2/K1274</f>
        <v>0.92854358334632781</v>
      </c>
      <c r="M1274" s="2">
        <v>10</v>
      </c>
      <c r="N1274" s="2">
        <v>3500000</v>
      </c>
      <c r="O1274" s="2">
        <v>3650000</v>
      </c>
      <c r="P1274" s="2">
        <f>O1274-N1274</f>
        <v>150000</v>
      </c>
      <c r="Q1274" s="4">
        <f>P1274/N1274</f>
        <v>4.2857142857142858E-2</v>
      </c>
      <c r="R1274" s="2"/>
      <c r="S1274" s="9">
        <f>(N1274+R1274)/F1274</f>
        <v>49295.774647887323</v>
      </c>
      <c r="T1274" s="2">
        <v>51408</v>
      </c>
      <c r="U1274" s="5">
        <f>T1274-S1274</f>
        <v>2112.2253521126768</v>
      </c>
      <c r="V1274" s="4">
        <f>U1274/S1274</f>
        <v>4.2848000000000018E-2</v>
      </c>
      <c r="W1274" s="22">
        <f>S1274*L1274</f>
        <v>45773.275235382353</v>
      </c>
      <c r="X1274" s="22">
        <f>T1274*L1274</f>
        <v>47734.568532668018</v>
      </c>
      <c r="Y1274" s="22">
        <f>X1274-W1274</f>
        <v>1961.2932972856652</v>
      </c>
      <c r="Z1274" s="8">
        <f>Y1274/W1274</f>
        <v>4.2848000000000046E-2</v>
      </c>
      <c r="AA1274" s="11">
        <v>3020</v>
      </c>
      <c r="AB1274" s="2">
        <v>1950</v>
      </c>
      <c r="AC1274" s="2">
        <f>2016-AB1274</f>
        <v>66</v>
      </c>
      <c r="AD1274" s="2" t="s">
        <v>292</v>
      </c>
    </row>
    <row r="1275" spans="1:30" x14ac:dyDescent="0.2">
      <c r="A1275">
        <v>21</v>
      </c>
      <c r="B1275" s="6" t="s">
        <v>1591</v>
      </c>
      <c r="C1275" s="6" t="s">
        <v>22</v>
      </c>
      <c r="D1275" s="6" t="s">
        <v>23</v>
      </c>
      <c r="E1275" s="6" t="s">
        <v>2767</v>
      </c>
      <c r="F1275" s="6">
        <v>72</v>
      </c>
      <c r="G1275" s="6">
        <v>80</v>
      </c>
      <c r="H1275" s="7">
        <v>42504</v>
      </c>
      <c r="I1275" s="7">
        <v>42514</v>
      </c>
      <c r="J1275" s="7" t="s">
        <v>2537</v>
      </c>
      <c r="K1275" s="17">
        <f>IF(J1275="Januar",238.19,IF(J1275="Februar",240.59,IF(J1275="Mars",245.99,IF(J1275="April",250.79,IF(J1275="Mai",256.52,IF(J1275="Juni",259.83,IF(J1275="Juli",265.66,IF(J1275="August",272.21,IF(J1275="September",275.91,IF(J1275="Oktober",281.13,IF(J1275="November",284.38,IF(J1275="Desember",287.34,0))))))))))))</f>
        <v>256.52</v>
      </c>
      <c r="L1275" s="20">
        <f>$K$2/K1275</f>
        <v>0.92854358334632781</v>
      </c>
      <c r="M1275" s="6">
        <v>10</v>
      </c>
      <c r="N1275" s="6">
        <v>2690000</v>
      </c>
      <c r="O1275" s="6">
        <v>3010000</v>
      </c>
      <c r="P1275" s="6">
        <f>O1275-N1275</f>
        <v>320000</v>
      </c>
      <c r="Q1275" s="8">
        <f>P1275/N1275</f>
        <v>0.11895910780669144</v>
      </c>
      <c r="R1275" s="6">
        <v>35878</v>
      </c>
      <c r="S1275" s="9">
        <f>(N1275+R1275)/F1275</f>
        <v>37859.416666666664</v>
      </c>
      <c r="T1275" s="6">
        <v>42304</v>
      </c>
      <c r="U1275" s="5">
        <f>T1275-S1275</f>
        <v>4444.5833333333358</v>
      </c>
      <c r="V1275" s="4">
        <f>U1275/S1275</f>
        <v>0.11739703684464242</v>
      </c>
      <c r="W1275" s="22">
        <f>S1275*L1275</f>
        <v>35154.118415068348</v>
      </c>
      <c r="X1275" s="22">
        <f>T1275*L1275</f>
        <v>39281.107749883049</v>
      </c>
      <c r="Y1275" s="22">
        <f>X1275-W1275</f>
        <v>4126.9893348147016</v>
      </c>
      <c r="Z1275" s="8">
        <f>Y1275/W1275</f>
        <v>0.11739703684464242</v>
      </c>
      <c r="AA1275" s="10">
        <v>11355</v>
      </c>
      <c r="AB1275" s="6">
        <v>1965</v>
      </c>
      <c r="AC1275" s="6">
        <f>2016-AB1275</f>
        <v>51</v>
      </c>
      <c r="AD1275" s="6" t="s">
        <v>37</v>
      </c>
    </row>
    <row r="1276" spans="1:30" x14ac:dyDescent="0.2">
      <c r="A1276">
        <v>21</v>
      </c>
      <c r="B1276" s="2" t="s">
        <v>946</v>
      </c>
      <c r="C1276" s="2" t="s">
        <v>22</v>
      </c>
      <c r="D1276" s="2" t="s">
        <v>23</v>
      </c>
      <c r="E1276" s="6" t="s">
        <v>2767</v>
      </c>
      <c r="F1276" s="2">
        <v>74</v>
      </c>
      <c r="G1276" s="2">
        <v>80</v>
      </c>
      <c r="H1276" s="3">
        <v>42504</v>
      </c>
      <c r="I1276" s="3">
        <v>42514</v>
      </c>
      <c r="J1276" s="7" t="s">
        <v>2537</v>
      </c>
      <c r="K1276" s="17">
        <f>IF(J1276="Januar",238.19,IF(J1276="Februar",240.59,IF(J1276="Mars",245.99,IF(J1276="April",250.79,IF(J1276="Mai",256.52,IF(J1276="Juni",259.83,IF(J1276="Juli",265.66,IF(J1276="August",272.21,IF(J1276="September",275.91,IF(J1276="Oktober",281.13,IF(J1276="November",284.38,IF(J1276="Desember",287.34,0))))))))))))</f>
        <v>256.52</v>
      </c>
      <c r="L1276" s="20">
        <f>$K$2/K1276</f>
        <v>0.92854358334632781</v>
      </c>
      <c r="M1276" s="2">
        <v>10</v>
      </c>
      <c r="N1276" s="2">
        <v>5000000</v>
      </c>
      <c r="O1276" s="2">
        <v>6700000</v>
      </c>
      <c r="P1276" s="2">
        <f>O1276-N1276</f>
        <v>1700000</v>
      </c>
      <c r="Q1276" s="4">
        <f>P1276/N1276</f>
        <v>0.34</v>
      </c>
      <c r="R1276" s="2">
        <v>89971</v>
      </c>
      <c r="S1276" s="9">
        <f>(N1276+R1276)/F1276</f>
        <v>68783.391891891893</v>
      </c>
      <c r="T1276" s="2">
        <v>91756</v>
      </c>
      <c r="U1276" s="5">
        <f>T1276-S1276</f>
        <v>22972.608108108107</v>
      </c>
      <c r="V1276" s="4">
        <f>U1276/S1276</f>
        <v>0.33398481052249607</v>
      </c>
      <c r="W1276" s="22">
        <f>S1276*L1276</f>
        <v>63868.377182012046</v>
      </c>
      <c r="X1276" s="22">
        <f>T1276*L1276</f>
        <v>85199.445033525655</v>
      </c>
      <c r="Y1276" s="22">
        <f>X1276-W1276</f>
        <v>21331.06785151361</v>
      </c>
      <c r="Z1276" s="8">
        <f>Y1276/W1276</f>
        <v>0.33398481052249612</v>
      </c>
      <c r="AA1276" s="2">
        <v>998</v>
      </c>
      <c r="AB1276" s="2">
        <v>1936</v>
      </c>
      <c r="AC1276" s="2">
        <f>2016-AB1276</f>
        <v>80</v>
      </c>
      <c r="AD1276" s="2" t="s">
        <v>37</v>
      </c>
    </row>
    <row r="1277" spans="1:30" x14ac:dyDescent="0.2">
      <c r="A1277">
        <v>21</v>
      </c>
      <c r="B1277" s="2" t="s">
        <v>1659</v>
      </c>
      <c r="C1277" s="2" t="s">
        <v>22</v>
      </c>
      <c r="D1277" s="2" t="s">
        <v>23</v>
      </c>
      <c r="E1277" s="6" t="s">
        <v>2767</v>
      </c>
      <c r="F1277" s="2">
        <v>74</v>
      </c>
      <c r="G1277" s="2">
        <v>82</v>
      </c>
      <c r="H1277" s="3">
        <v>42504</v>
      </c>
      <c r="I1277" s="3">
        <v>42514</v>
      </c>
      <c r="J1277" s="3" t="s">
        <v>2537</v>
      </c>
      <c r="K1277" s="17">
        <f>IF(J1277="Januar",238.19,IF(J1277="Februar",240.59,IF(J1277="Mars",245.99,IF(J1277="April",250.79,IF(J1277="Mai",256.52,IF(J1277="Juni",259.83,IF(J1277="Juli",265.66,IF(J1277="August",272.21,IF(J1277="September",275.91,IF(J1277="Oktober",281.13,IF(J1277="November",284.38,IF(J1277="Desember",287.34,0))))))))))))</f>
        <v>256.52</v>
      </c>
      <c r="L1277" s="20">
        <f>$K$2/K1277</f>
        <v>0.92854358334632781</v>
      </c>
      <c r="M1277" s="2">
        <v>10</v>
      </c>
      <c r="N1277" s="2">
        <v>3490000</v>
      </c>
      <c r="O1277" s="2">
        <v>3793000</v>
      </c>
      <c r="P1277" s="2">
        <f>O1277-N1277</f>
        <v>303000</v>
      </c>
      <c r="Q1277" s="4">
        <f>P1277/N1277</f>
        <v>8.681948424068768E-2</v>
      </c>
      <c r="R1277" s="2">
        <v>35835</v>
      </c>
      <c r="S1277" s="9">
        <f>(N1277+R1277)/F1277</f>
        <v>47646.41891891892</v>
      </c>
      <c r="T1277" s="2">
        <v>51741</v>
      </c>
      <c r="U1277" s="5">
        <f>T1277-S1277</f>
        <v>4094.5810810810799</v>
      </c>
      <c r="V1277" s="4">
        <f>U1277/S1277</f>
        <v>8.5936806458611903E-2</v>
      </c>
      <c r="W1277" s="22">
        <f>S1277*L1277</f>
        <v>44241.776556593242</v>
      </c>
      <c r="X1277" s="22">
        <f>T1277*L1277</f>
        <v>48043.773545922348</v>
      </c>
      <c r="Y1277" s="22">
        <f>X1277-W1277</f>
        <v>3801.9969893291054</v>
      </c>
      <c r="Z1277" s="8">
        <f>Y1277/W1277</f>
        <v>8.5936806458611875E-2</v>
      </c>
      <c r="AA1277" s="11">
        <v>31766</v>
      </c>
      <c r="AB1277" s="2">
        <v>1984</v>
      </c>
      <c r="AC1277" s="2">
        <f>2016-AB1277</f>
        <v>32</v>
      </c>
      <c r="AD1277" s="2" t="s">
        <v>25</v>
      </c>
    </row>
    <row r="1278" spans="1:30" x14ac:dyDescent="0.2">
      <c r="A1278">
        <v>21</v>
      </c>
      <c r="B1278" s="6" t="s">
        <v>1687</v>
      </c>
      <c r="C1278" s="6" t="s">
        <v>22</v>
      </c>
      <c r="D1278" s="6" t="s">
        <v>23</v>
      </c>
      <c r="E1278" s="6" t="s">
        <v>2767</v>
      </c>
      <c r="F1278" s="6">
        <v>75</v>
      </c>
      <c r="G1278" s="6">
        <v>83</v>
      </c>
      <c r="H1278" s="7">
        <v>42504</v>
      </c>
      <c r="I1278" s="7">
        <v>42514</v>
      </c>
      <c r="J1278" s="3" t="s">
        <v>2537</v>
      </c>
      <c r="K1278" s="17">
        <f>IF(J1278="Januar",238.19,IF(J1278="Februar",240.59,IF(J1278="Mars",245.99,IF(J1278="April",250.79,IF(J1278="Mai",256.52,IF(J1278="Juni",259.83,IF(J1278="Juli",265.66,IF(J1278="August",272.21,IF(J1278="September",275.91,IF(J1278="Oktober",281.13,IF(J1278="November",284.38,IF(J1278="Desember",287.34,0))))))))))))</f>
        <v>256.52</v>
      </c>
      <c r="L1278" s="20">
        <f>$K$2/K1278</f>
        <v>0.92854358334632781</v>
      </c>
      <c r="M1278" s="6">
        <v>10</v>
      </c>
      <c r="N1278" s="6">
        <v>4650000</v>
      </c>
      <c r="O1278" s="6">
        <v>4800000</v>
      </c>
      <c r="P1278" s="6">
        <f>O1278-N1278</f>
        <v>150000</v>
      </c>
      <c r="Q1278" s="8">
        <f>P1278/N1278</f>
        <v>3.2258064516129031E-2</v>
      </c>
      <c r="R1278" s="6">
        <v>20679</v>
      </c>
      <c r="S1278" s="9">
        <f>(N1278+R1278)/F1278</f>
        <v>62275.72</v>
      </c>
      <c r="T1278" s="6">
        <v>64276</v>
      </c>
      <c r="U1278" s="5">
        <f>T1278-S1278</f>
        <v>2000.2799999999988</v>
      </c>
      <c r="V1278" s="4">
        <f>U1278/S1278</f>
        <v>3.2119741048357187E-2</v>
      </c>
      <c r="W1278" s="22">
        <f>S1278*L1278</f>
        <v>57825.720204272577</v>
      </c>
      <c r="X1278" s="22">
        <f>T1278*L1278</f>
        <v>59683.067363168564</v>
      </c>
      <c r="Y1278" s="22">
        <f>X1278-W1278</f>
        <v>1857.3471588959874</v>
      </c>
      <c r="Z1278" s="8">
        <f>Y1278/W1278</f>
        <v>3.2119741048357117E-2</v>
      </c>
      <c r="AA1278" s="10">
        <v>1170</v>
      </c>
      <c r="AB1278" s="6">
        <v>1937</v>
      </c>
      <c r="AC1278" s="6">
        <f>2016-AB1278</f>
        <v>79</v>
      </c>
      <c r="AD1278" s="6" t="s">
        <v>67</v>
      </c>
    </row>
    <row r="1279" spans="1:30" x14ac:dyDescent="0.2">
      <c r="A1279">
        <v>21</v>
      </c>
      <c r="B1279" s="6" t="s">
        <v>1714</v>
      </c>
      <c r="C1279" s="6" t="s">
        <v>22</v>
      </c>
      <c r="D1279" s="6" t="s">
        <v>23</v>
      </c>
      <c r="E1279" s="6" t="s">
        <v>2767</v>
      </c>
      <c r="F1279" s="6">
        <v>76</v>
      </c>
      <c r="G1279" s="6">
        <v>84</v>
      </c>
      <c r="H1279" s="7">
        <v>42504</v>
      </c>
      <c r="I1279" s="7">
        <v>42514</v>
      </c>
      <c r="J1279" s="7" t="s">
        <v>2537</v>
      </c>
      <c r="K1279" s="17">
        <f>IF(J1279="Januar",238.19,IF(J1279="Februar",240.59,IF(J1279="Mars",245.99,IF(J1279="April",250.79,IF(J1279="Mai",256.52,IF(J1279="Juni",259.83,IF(J1279="Juli",265.66,IF(J1279="August",272.21,IF(J1279="September",275.91,IF(J1279="Oktober",281.13,IF(J1279="November",284.38,IF(J1279="Desember",287.34,0))))))))))))</f>
        <v>256.52</v>
      </c>
      <c r="L1279" s="20">
        <f>$K$2/K1279</f>
        <v>0.92854358334632781</v>
      </c>
      <c r="M1279" s="6">
        <v>10</v>
      </c>
      <c r="N1279" s="6">
        <v>4800000</v>
      </c>
      <c r="O1279" s="6">
        <v>5400000</v>
      </c>
      <c r="P1279" s="6">
        <f>O1279-N1279</f>
        <v>600000</v>
      </c>
      <c r="Q1279" s="8">
        <f>P1279/N1279</f>
        <v>0.125</v>
      </c>
      <c r="R1279" s="6"/>
      <c r="S1279" s="9">
        <f>(N1279+R1279)/F1279</f>
        <v>63157.894736842107</v>
      </c>
      <c r="T1279" s="6">
        <v>71053</v>
      </c>
      <c r="U1279" s="5">
        <f>T1279-S1279</f>
        <v>7895.1052631578932</v>
      </c>
      <c r="V1279" s="4">
        <f>U1279/S1279</f>
        <v>0.12500583333333332</v>
      </c>
      <c r="W1279" s="22">
        <f>S1279*L1279</f>
        <v>58644.85789555755</v>
      </c>
      <c r="X1279" s="22">
        <f>T1279*L1279</f>
        <v>65975.807227506622</v>
      </c>
      <c r="Y1279" s="22">
        <f>X1279-W1279</f>
        <v>7330.9493319490721</v>
      </c>
      <c r="Z1279" s="8">
        <f>Y1279/W1279</f>
        <v>0.12500583333333312</v>
      </c>
      <c r="AA1279" s="10">
        <v>1292</v>
      </c>
      <c r="AB1279" s="6">
        <v>1950</v>
      </c>
      <c r="AC1279" s="6">
        <f>2016-AB1279</f>
        <v>66</v>
      </c>
      <c r="AD1279" s="6" t="s">
        <v>67</v>
      </c>
    </row>
    <row r="1280" spans="1:30" x14ac:dyDescent="0.2">
      <c r="A1280">
        <v>21</v>
      </c>
      <c r="B1280" s="6" t="s">
        <v>1715</v>
      </c>
      <c r="C1280" s="6" t="s">
        <v>22</v>
      </c>
      <c r="D1280" s="6" t="s">
        <v>23</v>
      </c>
      <c r="E1280" s="6" t="s">
        <v>2767</v>
      </c>
      <c r="F1280" s="6">
        <v>76</v>
      </c>
      <c r="G1280" s="6">
        <v>83</v>
      </c>
      <c r="H1280" s="7">
        <v>42504</v>
      </c>
      <c r="I1280" s="7">
        <v>42514</v>
      </c>
      <c r="J1280" s="3" t="s">
        <v>2537</v>
      </c>
      <c r="K1280" s="17">
        <f>IF(J1280="Januar",238.19,IF(J1280="Februar",240.59,IF(J1280="Mars",245.99,IF(J1280="April",250.79,IF(J1280="Mai",256.52,IF(J1280="Juni",259.83,IF(J1280="Juli",265.66,IF(J1280="August",272.21,IF(J1280="September",275.91,IF(J1280="Oktober",281.13,IF(J1280="November",284.38,IF(J1280="Desember",287.34,0))))))))))))</f>
        <v>256.52</v>
      </c>
      <c r="L1280" s="20">
        <f>$K$2/K1280</f>
        <v>0.92854358334632781</v>
      </c>
      <c r="M1280" s="6">
        <v>10</v>
      </c>
      <c r="N1280" s="6">
        <v>2500000</v>
      </c>
      <c r="O1280" s="6">
        <v>2760000</v>
      </c>
      <c r="P1280" s="6">
        <f>O1280-N1280</f>
        <v>260000</v>
      </c>
      <c r="Q1280" s="8">
        <f>P1280/N1280</f>
        <v>0.104</v>
      </c>
      <c r="R1280" s="6">
        <v>9143</v>
      </c>
      <c r="S1280" s="9">
        <f>(N1280+R1280)/F1280</f>
        <v>33015.039473684214</v>
      </c>
      <c r="T1280" s="6">
        <v>36436</v>
      </c>
      <c r="U1280" s="5">
        <f>T1280-S1280</f>
        <v>3420.9605263157864</v>
      </c>
      <c r="V1280" s="4">
        <f>U1280/S1280</f>
        <v>0.10361824734580681</v>
      </c>
      <c r="W1280" s="22">
        <f>S1280*L1280</f>
        <v>30655.903057215201</v>
      </c>
      <c r="X1280" s="22">
        <f>T1280*L1280</f>
        <v>33832.4140028068</v>
      </c>
      <c r="Y1280" s="22">
        <f>X1280-W1280</f>
        <v>3176.510945591599</v>
      </c>
      <c r="Z1280" s="8">
        <f>Y1280/W1280</f>
        <v>0.10361824734580678</v>
      </c>
      <c r="AA1280" s="10">
        <v>16626</v>
      </c>
      <c r="AB1280" s="6">
        <v>1987</v>
      </c>
      <c r="AC1280" s="6">
        <f>2016-AB1280</f>
        <v>29</v>
      </c>
      <c r="AD1280" s="6" t="s">
        <v>37</v>
      </c>
    </row>
    <row r="1281" spans="1:30" x14ac:dyDescent="0.2">
      <c r="A1281">
        <v>21</v>
      </c>
      <c r="B1281" s="2" t="s">
        <v>1716</v>
      </c>
      <c r="C1281" s="2" t="s">
        <v>22</v>
      </c>
      <c r="D1281" s="2" t="s">
        <v>23</v>
      </c>
      <c r="E1281" s="6" t="s">
        <v>2767</v>
      </c>
      <c r="F1281" s="2">
        <v>76</v>
      </c>
      <c r="G1281" s="2">
        <v>89</v>
      </c>
      <c r="H1281" s="3">
        <v>42504</v>
      </c>
      <c r="I1281" s="3">
        <v>42514</v>
      </c>
      <c r="J1281" s="7" t="s">
        <v>2537</v>
      </c>
      <c r="K1281" s="17">
        <f>IF(J1281="Januar",238.19,IF(J1281="Februar",240.59,IF(J1281="Mars",245.99,IF(J1281="April",250.79,IF(J1281="Mai",256.52,IF(J1281="Juni",259.83,IF(J1281="Juli",265.66,IF(J1281="August",272.21,IF(J1281="September",275.91,IF(J1281="Oktober",281.13,IF(J1281="November",284.38,IF(J1281="Desember",287.34,0))))))))))))</f>
        <v>256.52</v>
      </c>
      <c r="L1281" s="20">
        <f>$K$2/K1281</f>
        <v>0.92854358334632781</v>
      </c>
      <c r="M1281" s="2">
        <v>10</v>
      </c>
      <c r="N1281" s="2">
        <v>5400000</v>
      </c>
      <c r="O1281" s="2">
        <v>5600000</v>
      </c>
      <c r="P1281" s="2">
        <f>O1281-N1281</f>
        <v>200000</v>
      </c>
      <c r="Q1281" s="4">
        <f>P1281/N1281</f>
        <v>3.7037037037037035E-2</v>
      </c>
      <c r="R1281" s="2">
        <v>6856</v>
      </c>
      <c r="S1281" s="9">
        <f>(N1281+R1281)/F1281</f>
        <v>71142.84210526316</v>
      </c>
      <c r="T1281" s="2">
        <v>73774</v>
      </c>
      <c r="U1281" s="5">
        <f>T1281-S1281</f>
        <v>2631.1578947368398</v>
      </c>
      <c r="V1281" s="4">
        <f>U1281/S1281</f>
        <v>3.6984154932182364E-2</v>
      </c>
      <c r="W1281" s="22">
        <f>S1281*L1281</f>
        <v>66059.229537863066</v>
      </c>
      <c r="X1281" s="22">
        <f>T1281*L1281</f>
        <v>68502.374317791982</v>
      </c>
      <c r="Y1281" s="22">
        <f>X1281-W1281</f>
        <v>2443.1447799289163</v>
      </c>
      <c r="Z1281" s="8">
        <f>Y1281/W1281</f>
        <v>3.6984154932182225E-2</v>
      </c>
      <c r="AA1281" s="11">
        <v>10317</v>
      </c>
      <c r="AB1281" s="2">
        <v>2013</v>
      </c>
      <c r="AC1281" s="2">
        <f>2016-AB1281</f>
        <v>3</v>
      </c>
      <c r="AD1281" s="2" t="s">
        <v>58</v>
      </c>
    </row>
    <row r="1282" spans="1:30" x14ac:dyDescent="0.2">
      <c r="A1282">
        <v>21</v>
      </c>
      <c r="B1282" s="2" t="s">
        <v>1717</v>
      </c>
      <c r="C1282" s="2" t="s">
        <v>22</v>
      </c>
      <c r="D1282" s="2" t="s">
        <v>23</v>
      </c>
      <c r="E1282" s="6" t="s">
        <v>2767</v>
      </c>
      <c r="F1282" s="2">
        <v>76</v>
      </c>
      <c r="G1282" s="2">
        <v>85</v>
      </c>
      <c r="H1282" s="3">
        <v>42504</v>
      </c>
      <c r="I1282" s="3">
        <v>42514</v>
      </c>
      <c r="J1282" s="3" t="s">
        <v>2537</v>
      </c>
      <c r="K1282" s="17">
        <f>IF(J1282="Januar",238.19,IF(J1282="Februar",240.59,IF(J1282="Mars",245.99,IF(J1282="April",250.79,IF(J1282="Mai",256.52,IF(J1282="Juni",259.83,IF(J1282="Juli",265.66,IF(J1282="August",272.21,IF(J1282="September",275.91,IF(J1282="Oktober",281.13,IF(J1282="November",284.38,IF(J1282="Desember",287.34,0))))))))))))</f>
        <v>256.52</v>
      </c>
      <c r="L1282" s="20">
        <f>$K$2/K1282</f>
        <v>0.92854358334632781</v>
      </c>
      <c r="M1282" s="2">
        <v>10</v>
      </c>
      <c r="N1282" s="2">
        <v>5250000</v>
      </c>
      <c r="O1282" s="2">
        <v>5600000</v>
      </c>
      <c r="P1282" s="2">
        <f>O1282-N1282</f>
        <v>350000</v>
      </c>
      <c r="Q1282" s="4">
        <f>P1282/N1282</f>
        <v>6.6666666666666666E-2</v>
      </c>
      <c r="R1282" s="2"/>
      <c r="S1282" s="9">
        <f>(N1282+R1282)/F1282</f>
        <v>69078.947368421053</v>
      </c>
      <c r="T1282" s="2">
        <v>73684</v>
      </c>
      <c r="U1282" s="5">
        <f>T1282-S1282</f>
        <v>4605.0526315789466</v>
      </c>
      <c r="V1282" s="4">
        <f>U1282/S1282</f>
        <v>6.6663619047619041E-2</v>
      </c>
      <c r="W1282" s="22">
        <f>S1282*L1282</f>
        <v>64142.813323266069</v>
      </c>
      <c r="X1282" s="22">
        <f>T1282*L1282</f>
        <v>68418.805395290823</v>
      </c>
      <c r="Y1282" s="22">
        <f>X1282-W1282</f>
        <v>4275.9920720247537</v>
      </c>
      <c r="Z1282" s="8">
        <f>Y1282/W1282</f>
        <v>6.6663619047619069E-2</v>
      </c>
      <c r="AA1282" s="11">
        <v>3305</v>
      </c>
      <c r="AB1282" s="2">
        <v>2005</v>
      </c>
      <c r="AC1282" s="2">
        <f>2016-AB1282</f>
        <v>11</v>
      </c>
      <c r="AD1282" s="2" t="s">
        <v>364</v>
      </c>
    </row>
    <row r="1283" spans="1:30" x14ac:dyDescent="0.2">
      <c r="A1283">
        <v>21</v>
      </c>
      <c r="B1283" s="2" t="s">
        <v>1553</v>
      </c>
      <c r="C1283" s="2" t="s">
        <v>22</v>
      </c>
      <c r="D1283" s="2" t="s">
        <v>23</v>
      </c>
      <c r="E1283" s="6" t="s">
        <v>2767</v>
      </c>
      <c r="F1283" s="2">
        <v>77</v>
      </c>
      <c r="G1283" s="2">
        <v>83</v>
      </c>
      <c r="H1283" s="3">
        <v>42504</v>
      </c>
      <c r="I1283" s="3">
        <v>42514</v>
      </c>
      <c r="J1283" s="3" t="s">
        <v>2537</v>
      </c>
      <c r="K1283" s="17">
        <f>IF(J1283="Januar",238.19,IF(J1283="Februar",240.59,IF(J1283="Mars",245.99,IF(J1283="April",250.79,IF(J1283="Mai",256.52,IF(J1283="Juni",259.83,IF(J1283="Juli",265.66,IF(J1283="August",272.21,IF(J1283="September",275.91,IF(J1283="Oktober",281.13,IF(J1283="November",284.38,IF(J1283="Desember",287.34,0))))))))))))</f>
        <v>256.52</v>
      </c>
      <c r="L1283" s="20">
        <f>$K$2/K1283</f>
        <v>0.92854358334632781</v>
      </c>
      <c r="M1283" s="2">
        <v>10</v>
      </c>
      <c r="N1283" s="2">
        <v>4850000</v>
      </c>
      <c r="O1283" s="2">
        <v>5200000</v>
      </c>
      <c r="P1283" s="2">
        <f>O1283-N1283</f>
        <v>350000</v>
      </c>
      <c r="Q1283" s="4">
        <f>P1283/N1283</f>
        <v>7.2164948453608241E-2</v>
      </c>
      <c r="R1283" s="2"/>
      <c r="S1283" s="9">
        <f>(N1283+R1283)/F1283</f>
        <v>62987.012987012989</v>
      </c>
      <c r="T1283" s="2">
        <v>67532</v>
      </c>
      <c r="U1283" s="5">
        <f>T1283-S1283</f>
        <v>4544.9870129870105</v>
      </c>
      <c r="V1283" s="4">
        <f>U1283/S1283</f>
        <v>7.2157525773195841E-2</v>
      </c>
      <c r="W1283" s="22">
        <f>S1283*L1283</f>
        <v>58486.186743242724</v>
      </c>
      <c r="X1283" s="22">
        <f>T1283*L1283</f>
        <v>62706.405270544208</v>
      </c>
      <c r="Y1283" s="22">
        <f>X1283-W1283</f>
        <v>4220.2185273014838</v>
      </c>
      <c r="Z1283" s="8">
        <f>Y1283/W1283</f>
        <v>7.2157525773195882E-2</v>
      </c>
      <c r="AA1283" s="2">
        <v>398</v>
      </c>
      <c r="AB1283" s="2">
        <v>1892</v>
      </c>
      <c r="AC1283" s="2">
        <f>2016-AB1283</f>
        <v>124</v>
      </c>
      <c r="AD1283" s="2" t="s">
        <v>44</v>
      </c>
    </row>
    <row r="1284" spans="1:30" x14ac:dyDescent="0.2">
      <c r="A1284">
        <v>21</v>
      </c>
      <c r="B1284" s="2" t="s">
        <v>1901</v>
      </c>
      <c r="C1284" s="2" t="s">
        <v>22</v>
      </c>
      <c r="D1284" s="2" t="s">
        <v>23</v>
      </c>
      <c r="E1284" s="6" t="s">
        <v>2767</v>
      </c>
      <c r="F1284" s="2">
        <v>82</v>
      </c>
      <c r="G1284" s="2"/>
      <c r="H1284" s="3">
        <v>42504</v>
      </c>
      <c r="I1284" s="3">
        <v>42514</v>
      </c>
      <c r="J1284" s="3" t="s">
        <v>2537</v>
      </c>
      <c r="K1284" s="17">
        <f>IF(J1284="Januar",238.19,IF(J1284="Februar",240.59,IF(J1284="Mars",245.99,IF(J1284="April",250.79,IF(J1284="Mai",256.52,IF(J1284="Juni",259.83,IF(J1284="Juli",265.66,IF(J1284="August",272.21,IF(J1284="September",275.91,IF(J1284="Oktober",281.13,IF(J1284="November",284.38,IF(J1284="Desember",287.34,0))))))))))))</f>
        <v>256.52</v>
      </c>
      <c r="L1284" s="20">
        <f>$K$2/K1284</f>
        <v>0.92854358334632781</v>
      </c>
      <c r="M1284" s="2">
        <v>10</v>
      </c>
      <c r="N1284" s="2">
        <v>3600000</v>
      </c>
      <c r="O1284" s="2">
        <v>4000000</v>
      </c>
      <c r="P1284" s="2">
        <f>O1284-N1284</f>
        <v>400000</v>
      </c>
      <c r="Q1284" s="4">
        <f>P1284/N1284</f>
        <v>0.1111111111111111</v>
      </c>
      <c r="R1284" s="2">
        <v>85000</v>
      </c>
      <c r="S1284" s="9">
        <f>(N1284+R1284)/F1284</f>
        <v>44939.024390243903</v>
      </c>
      <c r="T1284" s="2">
        <v>49817</v>
      </c>
      <c r="U1284" s="5">
        <f>T1284-S1284</f>
        <v>4877.9756097560967</v>
      </c>
      <c r="V1284" s="4">
        <f>U1284/S1284</f>
        <v>0.10854654002713703</v>
      </c>
      <c r="W1284" s="22">
        <f>S1284*L1284</f>
        <v>41727.842739405096</v>
      </c>
      <c r="X1284" s="22">
        <f>T1284*L1284</f>
        <v>46257.255691564009</v>
      </c>
      <c r="Y1284" s="22">
        <f>X1284-W1284</f>
        <v>4529.412952158913</v>
      </c>
      <c r="Z1284" s="8">
        <f>Y1284/W1284</f>
        <v>0.108546540027137</v>
      </c>
      <c r="AA1284" s="2"/>
      <c r="AB1284" s="2">
        <v>1898</v>
      </c>
      <c r="AC1284" s="2">
        <f>2016-AB1284</f>
        <v>118</v>
      </c>
      <c r="AD1284" s="2" t="s">
        <v>507</v>
      </c>
    </row>
    <row r="1285" spans="1:30" x14ac:dyDescent="0.2">
      <c r="A1285">
        <v>21</v>
      </c>
      <c r="B1285" s="2" t="s">
        <v>1941</v>
      </c>
      <c r="C1285" s="2" t="s">
        <v>22</v>
      </c>
      <c r="D1285" s="2" t="s">
        <v>23</v>
      </c>
      <c r="E1285" s="6" t="s">
        <v>2767</v>
      </c>
      <c r="F1285" s="2">
        <v>84</v>
      </c>
      <c r="G1285" s="2">
        <v>92</v>
      </c>
      <c r="H1285" s="3">
        <v>42504</v>
      </c>
      <c r="I1285" s="3">
        <v>42514</v>
      </c>
      <c r="J1285" s="7" t="s">
        <v>2537</v>
      </c>
      <c r="K1285" s="17">
        <f>IF(J1285="Januar",238.19,IF(J1285="Februar",240.59,IF(J1285="Mars",245.99,IF(J1285="April",250.79,IF(J1285="Mai",256.52,IF(J1285="Juni",259.83,IF(J1285="Juli",265.66,IF(J1285="August",272.21,IF(J1285="September",275.91,IF(J1285="Oktober",281.13,IF(J1285="November",284.38,IF(J1285="Desember",287.34,0))))))))))))</f>
        <v>256.52</v>
      </c>
      <c r="L1285" s="20">
        <f>$K$2/K1285</f>
        <v>0.92854358334632781</v>
      </c>
      <c r="M1285" s="2">
        <v>10</v>
      </c>
      <c r="N1285" s="2">
        <v>5500000</v>
      </c>
      <c r="O1285" s="2">
        <v>5850000</v>
      </c>
      <c r="P1285" s="2">
        <f>O1285-N1285</f>
        <v>350000</v>
      </c>
      <c r="Q1285" s="4">
        <f>P1285/N1285</f>
        <v>6.363636363636363E-2</v>
      </c>
      <c r="R1285" s="2">
        <v>40910</v>
      </c>
      <c r="S1285" s="9">
        <f>(N1285+R1285)/F1285</f>
        <v>65963.21428571429</v>
      </c>
      <c r="T1285" s="2">
        <v>70130</v>
      </c>
      <c r="U1285" s="5">
        <f>T1285-S1285</f>
        <v>4166.7857142857101</v>
      </c>
      <c r="V1285" s="4">
        <f>U1285/S1285</f>
        <v>6.3168324336616122E-2</v>
      </c>
      <c r="W1285" s="22">
        <f>S1285*L1285</f>
        <v>61249.719361898831</v>
      </c>
      <c r="X1285" s="22">
        <f>T1285*L1285</f>
        <v>65118.76150007797</v>
      </c>
      <c r="Y1285" s="22">
        <f>X1285-W1285</f>
        <v>3869.0421381791384</v>
      </c>
      <c r="Z1285" s="8">
        <f>Y1285/W1285</f>
        <v>6.3168324336616066E-2</v>
      </c>
      <c r="AA1285" s="11">
        <v>5878</v>
      </c>
      <c r="AB1285" s="2">
        <v>2008</v>
      </c>
      <c r="AC1285" s="2">
        <f>2016-AB1285</f>
        <v>8</v>
      </c>
      <c r="AD1285" s="2" t="s">
        <v>65</v>
      </c>
    </row>
    <row r="1286" spans="1:30" x14ac:dyDescent="0.2">
      <c r="A1286">
        <v>21</v>
      </c>
      <c r="B1286" s="2" t="s">
        <v>1953</v>
      </c>
      <c r="C1286" s="2" t="s">
        <v>22</v>
      </c>
      <c r="D1286" s="2" t="s">
        <v>23</v>
      </c>
      <c r="E1286" s="6" t="s">
        <v>2767</v>
      </c>
      <c r="F1286" s="2">
        <v>84</v>
      </c>
      <c r="G1286" s="2">
        <v>94</v>
      </c>
      <c r="H1286" s="3">
        <v>42504</v>
      </c>
      <c r="I1286" s="3">
        <v>42514</v>
      </c>
      <c r="J1286" s="3" t="s">
        <v>2537</v>
      </c>
      <c r="K1286" s="17">
        <f>IF(J1286="Januar",238.19,IF(J1286="Februar",240.59,IF(J1286="Mars",245.99,IF(J1286="April",250.79,IF(J1286="Mai",256.52,IF(J1286="Juni",259.83,IF(J1286="Juli",265.66,IF(J1286="August",272.21,IF(J1286="September",275.91,IF(J1286="Oktober",281.13,IF(J1286="November",284.38,IF(J1286="Desember",287.34,0))))))))))))</f>
        <v>256.52</v>
      </c>
      <c r="L1286" s="20">
        <f>$K$2/K1286</f>
        <v>0.92854358334632781</v>
      </c>
      <c r="M1286" s="2">
        <v>10</v>
      </c>
      <c r="N1286" s="2">
        <v>5000000</v>
      </c>
      <c r="O1286" s="2">
        <v>5000000</v>
      </c>
      <c r="P1286" s="2">
        <f>O1286-N1286</f>
        <v>0</v>
      </c>
      <c r="Q1286" s="4">
        <f>P1286/N1286</f>
        <v>0</v>
      </c>
      <c r="R1286" s="2"/>
      <c r="S1286" s="9">
        <f>(N1286+R1286)/F1286</f>
        <v>59523.809523809527</v>
      </c>
      <c r="T1286" s="2">
        <v>59524</v>
      </c>
      <c r="U1286" s="5">
        <f>T1286-S1286</f>
        <v>0.19047619047341868</v>
      </c>
      <c r="V1286" s="4">
        <f>U1286/S1286</f>
        <v>3.1999999999534338E-6</v>
      </c>
      <c r="W1286" s="22">
        <f>S1286*L1286</f>
        <v>55270.451389662368</v>
      </c>
      <c r="X1286" s="22">
        <f>T1286*L1286</f>
        <v>55270.628255106814</v>
      </c>
      <c r="Y1286" s="22">
        <f>X1286-W1286</f>
        <v>0.17686544444586616</v>
      </c>
      <c r="Z1286" s="8">
        <f>Y1286/W1286</f>
        <v>3.1999999999809408E-6</v>
      </c>
      <c r="AA1286" s="11">
        <v>1142</v>
      </c>
      <c r="AB1286" s="2">
        <v>1939</v>
      </c>
      <c r="AC1286" s="2">
        <f>2016-AB1286</f>
        <v>77</v>
      </c>
      <c r="AD1286" s="2" t="s">
        <v>203</v>
      </c>
    </row>
    <row r="1287" spans="1:30" x14ac:dyDescent="0.2">
      <c r="A1287">
        <v>21</v>
      </c>
      <c r="B1287" s="6" t="s">
        <v>1709</v>
      </c>
      <c r="C1287" s="6" t="s">
        <v>22</v>
      </c>
      <c r="D1287" s="6" t="s">
        <v>23</v>
      </c>
      <c r="E1287" s="6" t="s">
        <v>2767</v>
      </c>
      <c r="F1287" s="6">
        <v>85</v>
      </c>
      <c r="G1287" s="6">
        <v>121</v>
      </c>
      <c r="H1287" s="7">
        <v>42504</v>
      </c>
      <c r="I1287" s="7">
        <v>42514</v>
      </c>
      <c r="J1287" s="7" t="s">
        <v>2537</v>
      </c>
      <c r="K1287" s="17">
        <f>IF(J1287="Januar",238.19,IF(J1287="Februar",240.59,IF(J1287="Mars",245.99,IF(J1287="April",250.79,IF(J1287="Mai",256.52,IF(J1287="Juni",259.83,IF(J1287="Juli",265.66,IF(J1287="August",272.21,IF(J1287="September",275.91,IF(J1287="Oktober",281.13,IF(J1287="November",284.38,IF(J1287="Desember",287.34,0))))))))))))</f>
        <v>256.52</v>
      </c>
      <c r="L1287" s="20">
        <f>$K$2/K1287</f>
        <v>0.92854358334632781</v>
      </c>
      <c r="M1287" s="6">
        <v>10</v>
      </c>
      <c r="N1287" s="6">
        <v>5750000</v>
      </c>
      <c r="O1287" s="6">
        <v>5750000</v>
      </c>
      <c r="P1287" s="6">
        <f>O1287-N1287</f>
        <v>0</v>
      </c>
      <c r="Q1287" s="8">
        <f>P1287/N1287</f>
        <v>0</v>
      </c>
      <c r="R1287" s="6">
        <v>51859</v>
      </c>
      <c r="S1287" s="9">
        <f>(N1287+R1287)/F1287</f>
        <v>68257.164705882358</v>
      </c>
      <c r="T1287" s="6">
        <v>68257</v>
      </c>
      <c r="U1287" s="5">
        <f>T1287-S1287</f>
        <v>-0.16470588235824835</v>
      </c>
      <c r="V1287" s="4">
        <f>U1287/S1287</f>
        <v>-2.4130196891119051E-6</v>
      </c>
      <c r="W1287" s="22">
        <f>S1287*L1287</f>
        <v>63379.752305060501</v>
      </c>
      <c r="X1287" s="22">
        <f>T1287*L1287</f>
        <v>63379.599368470299</v>
      </c>
      <c r="Y1287" s="22">
        <f>X1287-W1287</f>
        <v>-0.15293659020244377</v>
      </c>
      <c r="Z1287" s="8">
        <f>Y1287/W1287</f>
        <v>-2.4130196891008153E-6</v>
      </c>
      <c r="AA1287" s="6">
        <v>674</v>
      </c>
      <c r="AB1287" s="6">
        <v>1897</v>
      </c>
      <c r="AC1287" s="6">
        <f>2016-AB1287</f>
        <v>119</v>
      </c>
      <c r="AD1287" s="6" t="s">
        <v>27</v>
      </c>
    </row>
    <row r="1288" spans="1:30" x14ac:dyDescent="0.2">
      <c r="A1288">
        <v>21</v>
      </c>
      <c r="B1288" s="2" t="s">
        <v>1969</v>
      </c>
      <c r="C1288" s="2" t="s">
        <v>22</v>
      </c>
      <c r="D1288" s="2" t="s">
        <v>23</v>
      </c>
      <c r="E1288" s="6" t="s">
        <v>2767</v>
      </c>
      <c r="F1288" s="2">
        <v>85</v>
      </c>
      <c r="G1288" s="2">
        <v>97</v>
      </c>
      <c r="H1288" s="3">
        <v>42504</v>
      </c>
      <c r="I1288" s="3">
        <v>42514</v>
      </c>
      <c r="J1288" s="7" t="s">
        <v>2537</v>
      </c>
      <c r="K1288" s="17">
        <f>IF(J1288="Januar",238.19,IF(J1288="Februar",240.59,IF(J1288="Mars",245.99,IF(J1288="April",250.79,IF(J1288="Mai",256.52,IF(J1288="Juni",259.83,IF(J1288="Juli",265.66,IF(J1288="August",272.21,IF(J1288="September",275.91,IF(J1288="Oktober",281.13,IF(J1288="November",284.38,IF(J1288="Desember",287.34,0))))))))))))</f>
        <v>256.52</v>
      </c>
      <c r="L1288" s="20">
        <f>$K$2/K1288</f>
        <v>0.92854358334632781</v>
      </c>
      <c r="M1288" s="2">
        <v>10</v>
      </c>
      <c r="N1288" s="2">
        <v>5600000</v>
      </c>
      <c r="O1288" s="2">
        <v>6600000</v>
      </c>
      <c r="P1288" s="2">
        <f>O1288-N1288</f>
        <v>1000000</v>
      </c>
      <c r="Q1288" s="4">
        <f>P1288/N1288</f>
        <v>0.17857142857142858</v>
      </c>
      <c r="R1288" s="2"/>
      <c r="S1288" s="9">
        <f>(N1288+R1288)/F1288</f>
        <v>65882.352941176476</v>
      </c>
      <c r="T1288" s="2">
        <v>77647</v>
      </c>
      <c r="U1288" s="5">
        <f>T1288-S1288</f>
        <v>11764.647058823524</v>
      </c>
      <c r="V1288" s="4">
        <f>U1288/S1288</f>
        <v>0.17857053571428563</v>
      </c>
      <c r="W1288" s="22">
        <f>S1288*L1288</f>
        <v>61174.636079287484</v>
      </c>
      <c r="X1288" s="22">
        <f>T1288*L1288</f>
        <v>72098.623616092314</v>
      </c>
      <c r="Y1288" s="22">
        <f>X1288-W1288</f>
        <v>10923.987536804831</v>
      </c>
      <c r="Z1288" s="8">
        <f>Y1288/W1288</f>
        <v>0.17857053571428561</v>
      </c>
      <c r="AA1288" s="11">
        <v>3943</v>
      </c>
      <c r="AB1288" s="2">
        <v>2012</v>
      </c>
      <c r="AC1288" s="2">
        <f>2016-AB1288</f>
        <v>4</v>
      </c>
      <c r="AD1288" s="2" t="s">
        <v>37</v>
      </c>
    </row>
    <row r="1289" spans="1:30" x14ac:dyDescent="0.2">
      <c r="A1289">
        <v>21</v>
      </c>
      <c r="B1289" s="6" t="s">
        <v>2018</v>
      </c>
      <c r="C1289" s="6" t="s">
        <v>22</v>
      </c>
      <c r="D1289" s="6" t="s">
        <v>23</v>
      </c>
      <c r="E1289" s="6" t="s">
        <v>2767</v>
      </c>
      <c r="F1289" s="6">
        <v>88</v>
      </c>
      <c r="G1289" s="6">
        <v>98</v>
      </c>
      <c r="H1289" s="7">
        <v>42504</v>
      </c>
      <c r="I1289" s="7">
        <v>42514</v>
      </c>
      <c r="J1289" s="3" t="s">
        <v>2537</v>
      </c>
      <c r="K1289" s="17">
        <f>IF(J1289="Januar",238.19,IF(J1289="Februar",240.59,IF(J1289="Mars",245.99,IF(J1289="April",250.79,IF(J1289="Mai",256.52,IF(J1289="Juni",259.83,IF(J1289="Juli",265.66,IF(J1289="August",272.21,IF(J1289="September",275.91,IF(J1289="Oktober",281.13,IF(J1289="November",284.38,IF(J1289="Desember",287.34,0))))))))))))</f>
        <v>256.52</v>
      </c>
      <c r="L1289" s="20">
        <f>$K$2/K1289</f>
        <v>0.92854358334632781</v>
      </c>
      <c r="M1289" s="6">
        <v>10</v>
      </c>
      <c r="N1289" s="6">
        <v>5500000</v>
      </c>
      <c r="O1289" s="6">
        <v>5750000</v>
      </c>
      <c r="P1289" s="6">
        <f>O1289-N1289</f>
        <v>250000</v>
      </c>
      <c r="Q1289" s="8">
        <f>P1289/N1289</f>
        <v>4.5454545454545456E-2</v>
      </c>
      <c r="R1289" s="6"/>
      <c r="S1289" s="9">
        <f>(N1289+R1289)/F1289</f>
        <v>62500</v>
      </c>
      <c r="T1289" s="6">
        <v>65341</v>
      </c>
      <c r="U1289" s="5">
        <f>T1289-S1289</f>
        <v>2841</v>
      </c>
      <c r="V1289" s="4">
        <f>U1289/S1289</f>
        <v>4.5456000000000003E-2</v>
      </c>
      <c r="W1289" s="22">
        <f>S1289*L1289</f>
        <v>58033.973959145485</v>
      </c>
      <c r="X1289" s="22">
        <f>T1289*L1289</f>
        <v>60671.966279432403</v>
      </c>
      <c r="Y1289" s="22">
        <f>X1289-W1289</f>
        <v>2637.9923202869177</v>
      </c>
      <c r="Z1289" s="8">
        <f>Y1289/W1289</f>
        <v>4.545600000000001E-2</v>
      </c>
      <c r="AA1289" s="10">
        <v>2001</v>
      </c>
      <c r="AB1289" s="6">
        <v>1925</v>
      </c>
      <c r="AC1289" s="6">
        <f>2016-AB1289</f>
        <v>91</v>
      </c>
      <c r="AD1289" s="6" t="s">
        <v>44</v>
      </c>
    </row>
    <row r="1290" spans="1:30" x14ac:dyDescent="0.2">
      <c r="A1290">
        <v>21</v>
      </c>
      <c r="B1290" s="6" t="s">
        <v>2031</v>
      </c>
      <c r="C1290" s="6" t="s">
        <v>22</v>
      </c>
      <c r="D1290" s="6" t="s">
        <v>23</v>
      </c>
      <c r="E1290" s="6" t="s">
        <v>2767</v>
      </c>
      <c r="F1290" s="6">
        <v>89</v>
      </c>
      <c r="G1290" s="6">
        <v>100</v>
      </c>
      <c r="H1290" s="7">
        <v>42504</v>
      </c>
      <c r="I1290" s="7">
        <v>42514</v>
      </c>
      <c r="J1290" s="7" t="s">
        <v>2537</v>
      </c>
      <c r="K1290" s="17">
        <f>IF(J1290="Januar",238.19,IF(J1290="Februar",240.59,IF(J1290="Mars",245.99,IF(J1290="April",250.79,IF(J1290="Mai",256.52,IF(J1290="Juni",259.83,IF(J1290="Juli",265.66,IF(J1290="August",272.21,IF(J1290="September",275.91,IF(J1290="Oktober",281.13,IF(J1290="November",284.38,IF(J1290="Desember",287.34,0))))))))))))</f>
        <v>256.52</v>
      </c>
      <c r="L1290" s="20">
        <f>$K$2/K1290</f>
        <v>0.92854358334632781</v>
      </c>
      <c r="M1290" s="6">
        <v>10</v>
      </c>
      <c r="N1290" s="6">
        <v>3600000</v>
      </c>
      <c r="O1290" s="6">
        <v>4000000</v>
      </c>
      <c r="P1290" s="6">
        <f>O1290-N1290</f>
        <v>400000</v>
      </c>
      <c r="Q1290" s="8">
        <f>P1290/N1290</f>
        <v>0.1111111111111111</v>
      </c>
      <c r="R1290" s="6">
        <v>27698</v>
      </c>
      <c r="S1290" s="9">
        <f>(N1290+R1290)/F1290</f>
        <v>40760.651685393255</v>
      </c>
      <c r="T1290" s="6">
        <v>45255</v>
      </c>
      <c r="U1290" s="5">
        <f>T1290-S1290</f>
        <v>4494.3483146067447</v>
      </c>
      <c r="V1290" s="4">
        <f>U1290/S1290</f>
        <v>0.11026193470349525</v>
      </c>
      <c r="W1290" s="22">
        <f>S1290*L1290</f>
        <v>37848.04157548659</v>
      </c>
      <c r="X1290" s="22">
        <f>T1290*L1290</f>
        <v>42021.239864338066</v>
      </c>
      <c r="Y1290" s="22">
        <f>X1290-W1290</f>
        <v>4173.1982888514758</v>
      </c>
      <c r="Z1290" s="8">
        <f>Y1290/W1290</f>
        <v>0.11026193470349525</v>
      </c>
      <c r="AA1290" s="10">
        <v>14168</v>
      </c>
      <c r="AB1290" s="6">
        <v>1994</v>
      </c>
      <c r="AC1290" s="6">
        <f>2016-AB1290</f>
        <v>22</v>
      </c>
      <c r="AD1290" s="6" t="s">
        <v>251</v>
      </c>
    </row>
    <row r="1291" spans="1:30" x14ac:dyDescent="0.2">
      <c r="A1291">
        <v>21</v>
      </c>
      <c r="B1291" s="2" t="s">
        <v>2118</v>
      </c>
      <c r="C1291" s="2" t="s">
        <v>22</v>
      </c>
      <c r="D1291" s="2" t="s">
        <v>23</v>
      </c>
      <c r="E1291" s="6" t="s">
        <v>2767</v>
      </c>
      <c r="F1291" s="2">
        <v>95</v>
      </c>
      <c r="G1291" s="2">
        <v>105</v>
      </c>
      <c r="H1291" s="3">
        <v>42504</v>
      </c>
      <c r="I1291" s="3">
        <v>42514</v>
      </c>
      <c r="J1291" s="7" t="s">
        <v>2537</v>
      </c>
      <c r="K1291" s="17">
        <f>IF(J1291="Januar",238.19,IF(J1291="Februar",240.59,IF(J1291="Mars",245.99,IF(J1291="April",250.79,IF(J1291="Mai",256.52,IF(J1291="Juni",259.83,IF(J1291="Juli",265.66,IF(J1291="August",272.21,IF(J1291="September",275.91,IF(J1291="Oktober",281.13,IF(J1291="November",284.38,IF(J1291="Desember",287.34,0))))))))))))</f>
        <v>256.52</v>
      </c>
      <c r="L1291" s="20">
        <f>$K$2/K1291</f>
        <v>0.92854358334632781</v>
      </c>
      <c r="M1291" s="2">
        <v>10</v>
      </c>
      <c r="N1291" s="2">
        <v>4550000</v>
      </c>
      <c r="O1291" s="2">
        <v>5200000</v>
      </c>
      <c r="P1291" s="2">
        <f>O1291-N1291</f>
        <v>650000</v>
      </c>
      <c r="Q1291" s="4">
        <f>P1291/N1291</f>
        <v>0.14285714285714285</v>
      </c>
      <c r="R1291" s="2">
        <v>12066</v>
      </c>
      <c r="S1291" s="9">
        <f>(N1291+R1291)/F1291</f>
        <v>48021.747368421049</v>
      </c>
      <c r="T1291" s="2">
        <v>54864</v>
      </c>
      <c r="U1291" s="5">
        <f>T1291-S1291</f>
        <v>6842.252631578951</v>
      </c>
      <c r="V1291" s="4">
        <f>U1291/S1291</f>
        <v>0.14248237530978297</v>
      </c>
      <c r="W1291" s="22">
        <f>S1291*L1291</f>
        <v>44590.285380025765</v>
      </c>
      <c r="X1291" s="22">
        <f>T1291*L1291</f>
        <v>50943.615156712927</v>
      </c>
      <c r="Y1291" s="22">
        <f>X1291-W1291</f>
        <v>6353.3297766871619</v>
      </c>
      <c r="Z1291" s="8">
        <f>Y1291/W1291</f>
        <v>0.14248237530978303</v>
      </c>
      <c r="AA1291" s="11">
        <v>9635</v>
      </c>
      <c r="AB1291" s="2">
        <v>1983</v>
      </c>
      <c r="AC1291" s="2">
        <f>2016-AB1291</f>
        <v>33</v>
      </c>
      <c r="AD1291" s="2" t="s">
        <v>46</v>
      </c>
    </row>
    <row r="1292" spans="1:30" x14ac:dyDescent="0.2">
      <c r="A1292">
        <v>21</v>
      </c>
      <c r="B1292" s="2" t="s">
        <v>2119</v>
      </c>
      <c r="C1292" s="2" t="s">
        <v>22</v>
      </c>
      <c r="D1292" s="2" t="s">
        <v>23</v>
      </c>
      <c r="E1292" s="6" t="s">
        <v>2767</v>
      </c>
      <c r="F1292" s="2">
        <v>95</v>
      </c>
      <c r="G1292" s="2">
        <v>102</v>
      </c>
      <c r="H1292" s="3">
        <v>42504</v>
      </c>
      <c r="I1292" s="3">
        <v>42514</v>
      </c>
      <c r="J1292" s="3" t="s">
        <v>2537</v>
      </c>
      <c r="K1292" s="17">
        <f>IF(J1292="Januar",238.19,IF(J1292="Februar",240.59,IF(J1292="Mars",245.99,IF(J1292="April",250.79,IF(J1292="Mai",256.52,IF(J1292="Juni",259.83,IF(J1292="Juli",265.66,IF(J1292="August",272.21,IF(J1292="September",275.91,IF(J1292="Oktober",281.13,IF(J1292="November",284.38,IF(J1292="Desember",287.34,0))))))))))))</f>
        <v>256.52</v>
      </c>
      <c r="L1292" s="20">
        <f>$K$2/K1292</f>
        <v>0.92854358334632781</v>
      </c>
      <c r="M1292" s="2">
        <v>10</v>
      </c>
      <c r="N1292" s="2">
        <v>5450000</v>
      </c>
      <c r="O1292" s="2">
        <v>5550000</v>
      </c>
      <c r="P1292" s="2">
        <f>O1292-N1292</f>
        <v>100000</v>
      </c>
      <c r="Q1292" s="4">
        <f>P1292/N1292</f>
        <v>1.834862385321101E-2</v>
      </c>
      <c r="R1292" s="2">
        <v>6410</v>
      </c>
      <c r="S1292" s="9">
        <f>(N1292+R1292)/F1292</f>
        <v>57435.894736842107</v>
      </c>
      <c r="T1292" s="2">
        <v>58489</v>
      </c>
      <c r="U1292" s="5">
        <f>T1292-S1292</f>
        <v>1053.1052631578932</v>
      </c>
      <c r="V1292" s="4">
        <f>U1292/S1292</f>
        <v>1.8335315711246011E-2</v>
      </c>
      <c r="W1292" s="22">
        <f>S1292*L1292</f>
        <v>53331.731511649858</v>
      </c>
      <c r="X1292" s="22">
        <f>T1292*L1292</f>
        <v>54309.585646343367</v>
      </c>
      <c r="Y1292" s="22">
        <f>X1292-W1292</f>
        <v>977.85413469350897</v>
      </c>
      <c r="Z1292" s="8">
        <f>Y1292/W1292</f>
        <v>1.8335315711246036E-2</v>
      </c>
      <c r="AA1292" s="11">
        <v>15212</v>
      </c>
      <c r="AB1292" s="2">
        <v>1965</v>
      </c>
      <c r="AC1292" s="2">
        <f>2016-AB1292</f>
        <v>51</v>
      </c>
      <c r="AD1292" s="2" t="s">
        <v>161</v>
      </c>
    </row>
    <row r="1293" spans="1:30" x14ac:dyDescent="0.2">
      <c r="A1293">
        <v>21</v>
      </c>
      <c r="B1293" s="6" t="s">
        <v>2249</v>
      </c>
      <c r="C1293" s="6" t="s">
        <v>22</v>
      </c>
      <c r="D1293" s="6" t="s">
        <v>23</v>
      </c>
      <c r="E1293" s="6" t="s">
        <v>2767</v>
      </c>
      <c r="F1293" s="6">
        <v>106</v>
      </c>
      <c r="G1293" s="6">
        <v>114</v>
      </c>
      <c r="H1293" s="7">
        <v>42504</v>
      </c>
      <c r="I1293" s="7">
        <v>42514</v>
      </c>
      <c r="J1293" s="3" t="s">
        <v>2537</v>
      </c>
      <c r="K1293" s="17">
        <f>IF(J1293="Januar",238.19,IF(J1293="Februar",240.59,IF(J1293="Mars",245.99,IF(J1293="April",250.79,IF(J1293="Mai",256.52,IF(J1293="Juni",259.83,IF(J1293="Juli",265.66,IF(J1293="August",272.21,IF(J1293="September",275.91,IF(J1293="Oktober",281.13,IF(J1293="November",284.38,IF(J1293="Desember",287.34,0))))))))))))</f>
        <v>256.52</v>
      </c>
      <c r="L1293" s="20">
        <f>$K$2/K1293</f>
        <v>0.92854358334632781</v>
      </c>
      <c r="M1293" s="6">
        <v>10</v>
      </c>
      <c r="N1293" s="6">
        <v>7500000</v>
      </c>
      <c r="O1293" s="6">
        <v>9000000</v>
      </c>
      <c r="P1293" s="6">
        <f>O1293-N1293</f>
        <v>1500000</v>
      </c>
      <c r="Q1293" s="8">
        <f>P1293/N1293</f>
        <v>0.2</v>
      </c>
      <c r="R1293" s="6"/>
      <c r="S1293" s="9">
        <f>(N1293+R1293)/F1293</f>
        <v>70754.716981132078</v>
      </c>
      <c r="T1293" s="6">
        <v>84906</v>
      </c>
      <c r="U1293" s="5">
        <f>T1293-S1293</f>
        <v>14151.283018867922</v>
      </c>
      <c r="V1293" s="4">
        <f>U1293/S1293</f>
        <v>0.20000479999999995</v>
      </c>
      <c r="W1293" s="22">
        <f>S1293*L1293</f>
        <v>65698.838444315654</v>
      </c>
      <c r="X1293" s="22">
        <f>T1293*L1293</f>
        <v>78838.921487603307</v>
      </c>
      <c r="Y1293" s="22">
        <f>X1293-W1293</f>
        <v>13140.083043287654</v>
      </c>
      <c r="Z1293" s="8">
        <f>Y1293/W1293</f>
        <v>0.20000479999999984</v>
      </c>
      <c r="AA1293" s="10">
        <v>1299</v>
      </c>
      <c r="AB1293" s="6">
        <v>1987</v>
      </c>
      <c r="AC1293" s="6">
        <f>2016-AB1293</f>
        <v>29</v>
      </c>
      <c r="AD1293" s="6" t="s">
        <v>44</v>
      </c>
    </row>
    <row r="1294" spans="1:30" x14ac:dyDescent="0.2">
      <c r="A1294">
        <v>21</v>
      </c>
      <c r="B1294" s="6" t="s">
        <v>2236</v>
      </c>
      <c r="C1294" s="6" t="s">
        <v>22</v>
      </c>
      <c r="D1294" s="6" t="s">
        <v>23</v>
      </c>
      <c r="E1294" s="6" t="s">
        <v>2767</v>
      </c>
      <c r="F1294" s="6">
        <v>106</v>
      </c>
      <c r="G1294" s="6">
        <v>122</v>
      </c>
      <c r="H1294" s="7">
        <v>42504</v>
      </c>
      <c r="I1294" s="7">
        <v>42514</v>
      </c>
      <c r="J1294" s="7" t="s">
        <v>2537</v>
      </c>
      <c r="K1294" s="17">
        <f>IF(J1294="Januar",238.19,IF(J1294="Februar",240.59,IF(J1294="Mars",245.99,IF(J1294="April",250.79,IF(J1294="Mai",256.52,IF(J1294="Juni",259.83,IF(J1294="Juli",265.66,IF(J1294="August",272.21,IF(J1294="September",275.91,IF(J1294="Oktober",281.13,IF(J1294="November",284.38,IF(J1294="Desember",287.34,0))))))))))))</f>
        <v>256.52</v>
      </c>
      <c r="L1294" s="20">
        <f>$K$2/K1294</f>
        <v>0.92854358334632781</v>
      </c>
      <c r="M1294" s="6">
        <v>10</v>
      </c>
      <c r="N1294" s="6">
        <v>6000000</v>
      </c>
      <c r="O1294" s="6">
        <v>5950000</v>
      </c>
      <c r="P1294" s="6">
        <f>O1294-N1294</f>
        <v>-50000</v>
      </c>
      <c r="Q1294" s="8">
        <f>P1294/N1294</f>
        <v>-8.3333333333333332E-3</v>
      </c>
      <c r="R1294" s="6"/>
      <c r="S1294" s="9">
        <f>(N1294+R1294)/F1294</f>
        <v>56603.773584905663</v>
      </c>
      <c r="T1294" s="6">
        <v>56132</v>
      </c>
      <c r="U1294" s="5">
        <f>T1294-S1294</f>
        <v>-471.77358490566257</v>
      </c>
      <c r="V1294" s="4">
        <f>U1294/S1294</f>
        <v>-8.3346666666667055E-3</v>
      </c>
      <c r="W1294" s="22">
        <f>S1294*L1294</f>
        <v>52559.070755452522</v>
      </c>
      <c r="X1294" s="22">
        <f>T1294*L1294</f>
        <v>52121.008420396072</v>
      </c>
      <c r="Y1294" s="22">
        <f>X1294-W1294</f>
        <v>-438.06233505644923</v>
      </c>
      <c r="Z1294" s="8">
        <f>Y1294/W1294</f>
        <v>-8.3346666666667488E-3</v>
      </c>
      <c r="AA1294" s="10">
        <v>9920</v>
      </c>
      <c r="AB1294" s="6">
        <v>2000</v>
      </c>
      <c r="AC1294" s="6">
        <f>2016-AB1294</f>
        <v>16</v>
      </c>
      <c r="AD1294" s="6" t="s">
        <v>94</v>
      </c>
    </row>
    <row r="1295" spans="1:30" x14ac:dyDescent="0.2">
      <c r="A1295">
        <v>21</v>
      </c>
      <c r="B1295" s="2" t="s">
        <v>2250</v>
      </c>
      <c r="C1295" s="2" t="s">
        <v>22</v>
      </c>
      <c r="D1295" s="2" t="s">
        <v>23</v>
      </c>
      <c r="E1295" s="6" t="s">
        <v>2767</v>
      </c>
      <c r="F1295" s="2">
        <v>106</v>
      </c>
      <c r="G1295" s="2">
        <v>118</v>
      </c>
      <c r="H1295" s="3">
        <v>42504</v>
      </c>
      <c r="I1295" s="3">
        <v>42514</v>
      </c>
      <c r="J1295" s="3" t="s">
        <v>2537</v>
      </c>
      <c r="K1295" s="17">
        <f>IF(J1295="Januar",238.19,IF(J1295="Februar",240.59,IF(J1295="Mars",245.99,IF(J1295="April",250.79,IF(J1295="Mai",256.52,IF(J1295="Juni",259.83,IF(J1295="Juli",265.66,IF(J1295="August",272.21,IF(J1295="September",275.91,IF(J1295="Oktober",281.13,IF(J1295="November",284.38,IF(J1295="Desember",287.34,0))))))))))))</f>
        <v>256.52</v>
      </c>
      <c r="L1295" s="20">
        <f>$K$2/K1295</f>
        <v>0.92854358334632781</v>
      </c>
      <c r="M1295" s="2">
        <v>10</v>
      </c>
      <c r="N1295" s="2">
        <v>6700000</v>
      </c>
      <c r="O1295" s="2">
        <v>7800000</v>
      </c>
      <c r="P1295" s="2">
        <f>O1295-N1295</f>
        <v>1100000</v>
      </c>
      <c r="Q1295" s="4">
        <f>P1295/N1295</f>
        <v>0.16417910447761194</v>
      </c>
      <c r="R1295" s="2"/>
      <c r="S1295" s="9">
        <f>(N1295+R1295)/F1295</f>
        <v>63207.547169811318</v>
      </c>
      <c r="T1295" s="2">
        <v>73585</v>
      </c>
      <c r="U1295" s="5">
        <f>T1295-S1295</f>
        <v>10377.452830188682</v>
      </c>
      <c r="V1295" s="4">
        <f>U1295/S1295</f>
        <v>0.16418059701492543</v>
      </c>
      <c r="W1295" s="22">
        <f>S1295*L1295</f>
        <v>58690.962343588639</v>
      </c>
      <c r="X1295" s="22">
        <f>T1295*L1295</f>
        <v>68326.879580539535</v>
      </c>
      <c r="Y1295" s="22">
        <f>X1295-W1295</f>
        <v>9635.917236950896</v>
      </c>
      <c r="Z1295" s="8">
        <f>Y1295/W1295</f>
        <v>0.16418059701492554</v>
      </c>
      <c r="AA1295" s="2">
        <v>479</v>
      </c>
      <c r="AB1295" s="2">
        <v>1897</v>
      </c>
      <c r="AC1295" s="2">
        <f>2016-AB1295</f>
        <v>119</v>
      </c>
      <c r="AD1295" s="2" t="s">
        <v>130</v>
      </c>
    </row>
    <row r="1296" spans="1:30" x14ac:dyDescent="0.2">
      <c r="A1296">
        <v>21</v>
      </c>
      <c r="B1296" s="2" t="s">
        <v>2329</v>
      </c>
      <c r="C1296" s="2" t="s">
        <v>22</v>
      </c>
      <c r="D1296" s="2" t="s">
        <v>23</v>
      </c>
      <c r="E1296" s="6" t="s">
        <v>2767</v>
      </c>
      <c r="F1296" s="2">
        <v>115</v>
      </c>
      <c r="G1296" s="2">
        <v>128</v>
      </c>
      <c r="H1296" s="3">
        <v>42504</v>
      </c>
      <c r="I1296" s="3">
        <v>42514</v>
      </c>
      <c r="J1296" s="3" t="s">
        <v>2537</v>
      </c>
      <c r="K1296" s="17">
        <f>IF(J1296="Januar",238.19,IF(J1296="Februar",240.59,IF(J1296="Mars",245.99,IF(J1296="April",250.79,IF(J1296="Mai",256.52,IF(J1296="Juni",259.83,IF(J1296="Juli",265.66,IF(J1296="August",272.21,IF(J1296="September",275.91,IF(J1296="Oktober",281.13,IF(J1296="November",284.38,IF(J1296="Desember",287.34,0))))))))))))</f>
        <v>256.52</v>
      </c>
      <c r="L1296" s="20">
        <f>$K$2/K1296</f>
        <v>0.92854358334632781</v>
      </c>
      <c r="M1296" s="2">
        <v>10</v>
      </c>
      <c r="N1296" s="2">
        <v>7000000</v>
      </c>
      <c r="O1296" s="2">
        <v>7500000</v>
      </c>
      <c r="P1296" s="2">
        <f>O1296-N1296</f>
        <v>500000</v>
      </c>
      <c r="Q1296" s="4">
        <f>P1296/N1296</f>
        <v>7.1428571428571425E-2</v>
      </c>
      <c r="R1296" s="2">
        <v>18500</v>
      </c>
      <c r="S1296" s="9">
        <f>(N1296+R1296)/F1296</f>
        <v>61030.434782608696</v>
      </c>
      <c r="T1296" s="2">
        <v>65378</v>
      </c>
      <c r="U1296" s="5">
        <f>T1296-S1296</f>
        <v>4347.565217391304</v>
      </c>
      <c r="V1296" s="4">
        <f>U1296/S1296</f>
        <v>7.1236019092398656E-2</v>
      </c>
      <c r="W1296" s="22">
        <f>S1296*L1296</f>
        <v>56669.418606227839</v>
      </c>
      <c r="X1296" s="22">
        <f>T1296*L1296</f>
        <v>60706.32239201622</v>
      </c>
      <c r="Y1296" s="22">
        <f>X1296-W1296</f>
        <v>4036.9037857883814</v>
      </c>
      <c r="Z1296" s="8">
        <f>Y1296/W1296</f>
        <v>7.1236019092398711E-2</v>
      </c>
      <c r="AA1296" s="11">
        <v>3757</v>
      </c>
      <c r="AB1296" s="2">
        <v>1968</v>
      </c>
      <c r="AC1296" s="2">
        <f>2016-AB1296</f>
        <v>48</v>
      </c>
      <c r="AD1296" s="2" t="s">
        <v>108</v>
      </c>
    </row>
    <row r="1297" spans="1:30" x14ac:dyDescent="0.2">
      <c r="A1297">
        <v>21</v>
      </c>
      <c r="B1297" s="6" t="s">
        <v>2477</v>
      </c>
      <c r="C1297" s="6" t="s">
        <v>22</v>
      </c>
      <c r="D1297" s="6" t="s">
        <v>23</v>
      </c>
      <c r="E1297" s="6" t="s">
        <v>2767</v>
      </c>
      <c r="F1297" s="6">
        <v>148</v>
      </c>
      <c r="G1297" s="6">
        <v>160</v>
      </c>
      <c r="H1297" s="7">
        <v>42504</v>
      </c>
      <c r="I1297" s="7">
        <v>42514</v>
      </c>
      <c r="J1297" s="7" t="s">
        <v>2537</v>
      </c>
      <c r="K1297" s="17">
        <f>IF(J1297="Januar",238.19,IF(J1297="Februar",240.59,IF(J1297="Mars",245.99,IF(J1297="April",250.79,IF(J1297="Mai",256.52,IF(J1297="Juni",259.83,IF(J1297="Juli",265.66,IF(J1297="August",272.21,IF(J1297="September",275.91,IF(J1297="Oktober",281.13,IF(J1297="November",284.38,IF(J1297="Desember",287.34,0))))))))))))</f>
        <v>256.52</v>
      </c>
      <c r="L1297" s="20">
        <f>$K$2/K1297</f>
        <v>0.92854358334632781</v>
      </c>
      <c r="M1297" s="6">
        <v>10</v>
      </c>
      <c r="N1297" s="6">
        <v>9500000</v>
      </c>
      <c r="O1297" s="6">
        <v>10950000</v>
      </c>
      <c r="P1297" s="6">
        <f>O1297-N1297</f>
        <v>1450000</v>
      </c>
      <c r="Q1297" s="8">
        <f>P1297/N1297</f>
        <v>0.15263157894736842</v>
      </c>
      <c r="R1297" s="6"/>
      <c r="S1297" s="9">
        <f>(N1297+R1297)/F1297</f>
        <v>64189.189189189186</v>
      </c>
      <c r="T1297" s="6">
        <v>73986</v>
      </c>
      <c r="U1297" s="5">
        <f>T1297-S1297</f>
        <v>9796.8108108108136</v>
      </c>
      <c r="V1297" s="4">
        <f>U1297/S1297</f>
        <v>0.15262400000000004</v>
      </c>
      <c r="W1297" s="22">
        <f>S1297*L1297</f>
        <v>59602.459741825092</v>
      </c>
      <c r="X1297" s="22">
        <f>T1297*L1297</f>
        <v>68699.22555746141</v>
      </c>
      <c r="Y1297" s="22">
        <f>X1297-W1297</f>
        <v>9096.7658156363177</v>
      </c>
      <c r="Z1297" s="8">
        <f>Y1297/W1297</f>
        <v>0.15262400000000009</v>
      </c>
      <c r="AA1297" s="6">
        <v>408</v>
      </c>
      <c r="AB1297" s="6">
        <v>1892</v>
      </c>
      <c r="AC1297" s="6">
        <f>2016-AB1297</f>
        <v>124</v>
      </c>
      <c r="AD1297" s="6" t="s">
        <v>67</v>
      </c>
    </row>
    <row r="1298" spans="1:30" x14ac:dyDescent="0.2">
      <c r="A1298">
        <v>21</v>
      </c>
      <c r="B1298" s="6" t="s">
        <v>166</v>
      </c>
      <c r="C1298" s="6" t="s">
        <v>22</v>
      </c>
      <c r="D1298" s="6" t="s">
        <v>23</v>
      </c>
      <c r="E1298" s="6" t="s">
        <v>2767</v>
      </c>
      <c r="F1298" s="6">
        <v>30</v>
      </c>
      <c r="G1298" s="6">
        <v>34</v>
      </c>
      <c r="H1298" s="7">
        <v>42503</v>
      </c>
      <c r="I1298" s="7">
        <v>42514</v>
      </c>
      <c r="J1298" s="7" t="s">
        <v>2537</v>
      </c>
      <c r="K1298" s="17">
        <f>IF(J1298="Januar",238.19,IF(J1298="Februar",240.59,IF(J1298="Mars",245.99,IF(J1298="April",250.79,IF(J1298="Mai",256.52,IF(J1298="Juni",259.83,IF(J1298="Juli",265.66,IF(J1298="August",272.21,IF(J1298="September",275.91,IF(J1298="Oktober",281.13,IF(J1298="November",284.38,IF(J1298="Desember",287.34,0))))))))))))</f>
        <v>256.52</v>
      </c>
      <c r="L1298" s="20">
        <f>$K$2/K1298</f>
        <v>0.92854358334632781</v>
      </c>
      <c r="M1298" s="6">
        <v>11</v>
      </c>
      <c r="N1298" s="6">
        <v>2690000</v>
      </c>
      <c r="O1298" s="6">
        <v>2930000</v>
      </c>
      <c r="P1298" s="6">
        <f>O1298-N1298</f>
        <v>240000</v>
      </c>
      <c r="Q1298" s="8">
        <f>P1298/N1298</f>
        <v>8.9219330855018583E-2</v>
      </c>
      <c r="R1298" s="6">
        <v>51426</v>
      </c>
      <c r="S1298" s="9">
        <f>(N1298+R1298)/F1298</f>
        <v>91380.866666666669</v>
      </c>
      <c r="T1298" s="6">
        <v>99381</v>
      </c>
      <c r="U1298" s="5">
        <f>T1298-S1298</f>
        <v>8000.1333333333314</v>
      </c>
      <c r="V1298" s="8">
        <f>U1298/S1298</f>
        <v>8.7547137876419032E-2</v>
      </c>
      <c r="W1298" s="22">
        <f>S1298*L1298</f>
        <v>84851.117383959674</v>
      </c>
      <c r="X1298" s="22">
        <f>T1298*L1298</f>
        <v>92279.58985654141</v>
      </c>
      <c r="Y1298" s="22">
        <f>X1298-W1298</f>
        <v>7428.4724725817359</v>
      </c>
      <c r="Z1298" s="8">
        <f>Y1298/W1298</f>
        <v>8.7547137876419059E-2</v>
      </c>
      <c r="AA1298" s="6">
        <v>405</v>
      </c>
      <c r="AB1298" s="6">
        <v>1900</v>
      </c>
      <c r="AC1298" s="6">
        <f>2016-AB1298</f>
        <v>116</v>
      </c>
      <c r="AD1298" s="6" t="s">
        <v>103</v>
      </c>
    </row>
    <row r="1299" spans="1:30" x14ac:dyDescent="0.2">
      <c r="A1299">
        <v>21</v>
      </c>
      <c r="B1299" s="2" t="s">
        <v>232</v>
      </c>
      <c r="C1299" s="2" t="s">
        <v>22</v>
      </c>
      <c r="D1299" s="2" t="s">
        <v>23</v>
      </c>
      <c r="E1299" s="6" t="s">
        <v>2767</v>
      </c>
      <c r="F1299" s="2">
        <v>34</v>
      </c>
      <c r="G1299" s="2">
        <v>38</v>
      </c>
      <c r="H1299" s="3">
        <v>42503</v>
      </c>
      <c r="I1299" s="3">
        <v>42514</v>
      </c>
      <c r="J1299" s="3" t="s">
        <v>2537</v>
      </c>
      <c r="K1299" s="17">
        <f>IF(J1299="Januar",238.19,IF(J1299="Februar",240.59,IF(J1299="Mars",245.99,IF(J1299="April",250.79,IF(J1299="Mai",256.52,IF(J1299="Juni",259.83,IF(J1299="Juli",265.66,IF(J1299="August",272.21,IF(J1299="September",275.91,IF(J1299="Oktober",281.13,IF(J1299="November",284.38,IF(J1299="Desember",287.34,0))))))))))))</f>
        <v>256.52</v>
      </c>
      <c r="L1299" s="20">
        <f>$K$2/K1299</f>
        <v>0.92854358334632781</v>
      </c>
      <c r="M1299" s="2">
        <v>11</v>
      </c>
      <c r="N1299" s="2">
        <v>2490000</v>
      </c>
      <c r="O1299" s="2">
        <v>2750000</v>
      </c>
      <c r="P1299" s="2">
        <f>O1299-N1299</f>
        <v>260000</v>
      </c>
      <c r="Q1299" s="4">
        <f>P1299/N1299</f>
        <v>0.10441767068273092</v>
      </c>
      <c r="R1299" s="2"/>
      <c r="S1299" s="9">
        <f>(N1299+R1299)/F1299</f>
        <v>73235.294117647063</v>
      </c>
      <c r="T1299" s="2">
        <v>80882</v>
      </c>
      <c r="U1299" s="5">
        <f>T1299-S1299</f>
        <v>7646.7058823529369</v>
      </c>
      <c r="V1299" s="4">
        <f>U1299/S1299</f>
        <v>0.10441285140562243</v>
      </c>
      <c r="W1299" s="22">
        <f>S1299*L1299</f>
        <v>68002.162427422241</v>
      </c>
      <c r="X1299" s="22">
        <f>T1299*L1299</f>
        <v>75102.462108217689</v>
      </c>
      <c r="Y1299" s="22">
        <f>X1299-W1299</f>
        <v>7100.2996807954478</v>
      </c>
      <c r="Z1299" s="8">
        <f>Y1299/W1299</f>
        <v>0.10441285140562255</v>
      </c>
      <c r="AA1299" s="11">
        <v>1907</v>
      </c>
      <c r="AB1299" s="2">
        <v>1965</v>
      </c>
      <c r="AC1299" s="2">
        <f>2016-AB1299</f>
        <v>51</v>
      </c>
      <c r="AD1299" s="2" t="s">
        <v>46</v>
      </c>
    </row>
    <row r="1300" spans="1:30" x14ac:dyDescent="0.2">
      <c r="A1300">
        <v>21</v>
      </c>
      <c r="B1300" s="2" t="s">
        <v>325</v>
      </c>
      <c r="C1300" s="2" t="s">
        <v>22</v>
      </c>
      <c r="D1300" s="2" t="s">
        <v>23</v>
      </c>
      <c r="E1300" s="6" t="s">
        <v>2767</v>
      </c>
      <c r="F1300" s="2">
        <v>37</v>
      </c>
      <c r="G1300" s="2">
        <v>43</v>
      </c>
      <c r="H1300" s="3">
        <v>42503</v>
      </c>
      <c r="I1300" s="3">
        <v>42514</v>
      </c>
      <c r="J1300" s="7" t="s">
        <v>2537</v>
      </c>
      <c r="K1300" s="17">
        <f>IF(J1300="Januar",238.19,IF(J1300="Februar",240.59,IF(J1300="Mars",245.99,IF(J1300="April",250.79,IF(J1300="Mai",256.52,IF(J1300="Juni",259.83,IF(J1300="Juli",265.66,IF(J1300="August",272.21,IF(J1300="September",275.91,IF(J1300="Oktober",281.13,IF(J1300="November",284.38,IF(J1300="Desember",287.34,0))))))))))))</f>
        <v>256.52</v>
      </c>
      <c r="L1300" s="20">
        <f>$K$2/K1300</f>
        <v>0.92854358334632781</v>
      </c>
      <c r="M1300" s="2">
        <v>11</v>
      </c>
      <c r="N1300" s="2">
        <v>2250000</v>
      </c>
      <c r="O1300" s="2">
        <v>2400000</v>
      </c>
      <c r="P1300" s="2">
        <f>O1300-N1300</f>
        <v>150000</v>
      </c>
      <c r="Q1300" s="4">
        <f>P1300/N1300</f>
        <v>6.6666666666666666E-2</v>
      </c>
      <c r="R1300" s="2">
        <v>4587</v>
      </c>
      <c r="S1300" s="9">
        <f>(N1300+R1300)/F1300</f>
        <v>60934.783783783787</v>
      </c>
      <c r="T1300" s="2">
        <v>64989</v>
      </c>
      <c r="U1300" s="5">
        <f>T1300-S1300</f>
        <v>4054.2162162162131</v>
      </c>
      <c r="V1300" s="4">
        <f>U1300/S1300</f>
        <v>6.6533693310570796E-2</v>
      </c>
      <c r="W1300" s="22">
        <f>S1300*L1300</f>
        <v>56580.602485028307</v>
      </c>
      <c r="X1300" s="22">
        <f>T1300*L1300</f>
        <v>60345.1189380945</v>
      </c>
      <c r="Y1300" s="22">
        <f>X1300-W1300</f>
        <v>3764.5164530661932</v>
      </c>
      <c r="Z1300" s="8">
        <f>Y1300/W1300</f>
        <v>6.6533693310570796E-2</v>
      </c>
      <c r="AA1300" s="11">
        <v>3599</v>
      </c>
      <c r="AB1300" s="2">
        <v>1936</v>
      </c>
      <c r="AC1300" s="2">
        <f>2016-AB1300</f>
        <v>80</v>
      </c>
      <c r="AD1300" s="2" t="s">
        <v>183</v>
      </c>
    </row>
    <row r="1301" spans="1:30" x14ac:dyDescent="0.2">
      <c r="A1301">
        <v>21</v>
      </c>
      <c r="B1301" s="6" t="s">
        <v>479</v>
      </c>
      <c r="C1301" s="6" t="s">
        <v>22</v>
      </c>
      <c r="D1301" s="6" t="s">
        <v>23</v>
      </c>
      <c r="E1301" s="6" t="s">
        <v>2767</v>
      </c>
      <c r="F1301" s="6">
        <v>43</v>
      </c>
      <c r="G1301" s="6">
        <v>47</v>
      </c>
      <c r="H1301" s="7">
        <v>42503</v>
      </c>
      <c r="I1301" s="7">
        <v>42514</v>
      </c>
      <c r="J1301" s="3" t="s">
        <v>2537</v>
      </c>
      <c r="K1301" s="17">
        <f>IF(J1301="Januar",238.19,IF(J1301="Februar",240.59,IF(J1301="Mars",245.99,IF(J1301="April",250.79,IF(J1301="Mai",256.52,IF(J1301="Juni",259.83,IF(J1301="Juli",265.66,IF(J1301="August",272.21,IF(J1301="September",275.91,IF(J1301="Oktober",281.13,IF(J1301="November",284.38,IF(J1301="Desember",287.34,0))))))))))))</f>
        <v>256.52</v>
      </c>
      <c r="L1301" s="20">
        <f>$K$2/K1301</f>
        <v>0.92854358334632781</v>
      </c>
      <c r="M1301" s="6">
        <v>11</v>
      </c>
      <c r="N1301" s="6">
        <v>2800000</v>
      </c>
      <c r="O1301" s="6">
        <v>2950000</v>
      </c>
      <c r="P1301" s="6">
        <f>O1301-N1301</f>
        <v>150000</v>
      </c>
      <c r="Q1301" s="8">
        <f>P1301/N1301</f>
        <v>5.3571428571428568E-2</v>
      </c>
      <c r="R1301" s="6">
        <v>2493</v>
      </c>
      <c r="S1301" s="9">
        <f>(N1301+R1301)/F1301</f>
        <v>65174.255813953489</v>
      </c>
      <c r="T1301" s="6">
        <v>68663</v>
      </c>
      <c r="U1301" s="5">
        <f>T1301-S1301</f>
        <v>3488.7441860465115</v>
      </c>
      <c r="V1301" s="4">
        <f>U1301/S1301</f>
        <v>5.3529482500045494E-2</v>
      </c>
      <c r="W1301" s="22">
        <f>S1301*L1301</f>
        <v>60517.137035418607</v>
      </c>
      <c r="X1301" s="22">
        <f>T1301*L1301</f>
        <v>63756.588063308904</v>
      </c>
      <c r="Y1301" s="22">
        <f>X1301-W1301</f>
        <v>3239.4510278902962</v>
      </c>
      <c r="Z1301" s="8">
        <f>Y1301/W1301</f>
        <v>5.3529482500045508E-2</v>
      </c>
      <c r="AA1301" s="10">
        <v>8185</v>
      </c>
      <c r="AB1301" s="6">
        <v>2012</v>
      </c>
      <c r="AC1301" s="6">
        <f>2016-AB1301</f>
        <v>4</v>
      </c>
      <c r="AD1301" s="6" t="s">
        <v>52</v>
      </c>
    </row>
    <row r="1302" spans="1:30" x14ac:dyDescent="0.2">
      <c r="A1302">
        <v>21</v>
      </c>
      <c r="B1302" s="2" t="s">
        <v>480</v>
      </c>
      <c r="C1302" s="2" t="s">
        <v>22</v>
      </c>
      <c r="D1302" s="2" t="s">
        <v>23</v>
      </c>
      <c r="E1302" s="6" t="s">
        <v>2767</v>
      </c>
      <c r="F1302" s="2">
        <v>43</v>
      </c>
      <c r="G1302" s="2">
        <v>48</v>
      </c>
      <c r="H1302" s="3">
        <v>42503</v>
      </c>
      <c r="I1302" s="3">
        <v>42514</v>
      </c>
      <c r="J1302" s="7" t="s">
        <v>2537</v>
      </c>
      <c r="K1302" s="17">
        <f>IF(J1302="Januar",238.19,IF(J1302="Februar",240.59,IF(J1302="Mars",245.99,IF(J1302="April",250.79,IF(J1302="Mai",256.52,IF(J1302="Juni",259.83,IF(J1302="Juli",265.66,IF(J1302="August",272.21,IF(J1302="September",275.91,IF(J1302="Oktober",281.13,IF(J1302="November",284.38,IF(J1302="Desember",287.34,0))))))))))))</f>
        <v>256.52</v>
      </c>
      <c r="L1302" s="20">
        <f>$K$2/K1302</f>
        <v>0.92854358334632781</v>
      </c>
      <c r="M1302" s="2">
        <v>11</v>
      </c>
      <c r="N1302" s="2">
        <v>2590000</v>
      </c>
      <c r="O1302" s="2">
        <v>3100000</v>
      </c>
      <c r="P1302" s="2">
        <f>O1302-N1302</f>
        <v>510000</v>
      </c>
      <c r="Q1302" s="4">
        <f>P1302/N1302</f>
        <v>0.19691119691119691</v>
      </c>
      <c r="R1302" s="2">
        <v>245039</v>
      </c>
      <c r="S1302" s="9">
        <f>(N1302+R1302)/F1302</f>
        <v>65931.139534883725</v>
      </c>
      <c r="T1302" s="2">
        <v>77792</v>
      </c>
      <c r="U1302" s="5">
        <f>T1302-S1302</f>
        <v>11860.860465116275</v>
      </c>
      <c r="V1302" s="4">
        <f>U1302/S1302</f>
        <v>0.17989770158364657</v>
      </c>
      <c r="W1302" s="22">
        <f>S1302*L1302</f>
        <v>61219.936557827677</v>
      </c>
      <c r="X1302" s="22">
        <f>T1302*L1302</f>
        <v>72233.262435677534</v>
      </c>
      <c r="Y1302" s="22">
        <f>X1302-W1302</f>
        <v>11013.325877849857</v>
      </c>
      <c r="Z1302" s="8">
        <f>Y1302/W1302</f>
        <v>0.17989770158364654</v>
      </c>
      <c r="AA1302" s="11">
        <v>6992</v>
      </c>
      <c r="AB1302" s="2">
        <v>1932</v>
      </c>
      <c r="AC1302" s="2">
        <f>2016-AB1302</f>
        <v>84</v>
      </c>
      <c r="AD1302" s="2" t="s">
        <v>25</v>
      </c>
    </row>
    <row r="1303" spans="1:30" x14ac:dyDescent="0.2">
      <c r="A1303">
        <v>21</v>
      </c>
      <c r="B1303" s="2" t="s">
        <v>578</v>
      </c>
      <c r="C1303" s="2" t="s">
        <v>22</v>
      </c>
      <c r="D1303" s="2" t="s">
        <v>23</v>
      </c>
      <c r="E1303" s="6" t="s">
        <v>2767</v>
      </c>
      <c r="F1303" s="2">
        <v>46</v>
      </c>
      <c r="G1303" s="2">
        <v>52</v>
      </c>
      <c r="H1303" s="3">
        <v>42503</v>
      </c>
      <c r="I1303" s="3">
        <v>42514</v>
      </c>
      <c r="J1303" s="7" t="s">
        <v>2537</v>
      </c>
      <c r="K1303" s="17">
        <f>IF(J1303="Januar",238.19,IF(J1303="Februar",240.59,IF(J1303="Mars",245.99,IF(J1303="April",250.79,IF(J1303="Mai",256.52,IF(J1303="Juni",259.83,IF(J1303="Juli",265.66,IF(J1303="August",272.21,IF(J1303="September",275.91,IF(J1303="Oktober",281.13,IF(J1303="November",284.38,IF(J1303="Desember",287.34,0))))))))))))</f>
        <v>256.52</v>
      </c>
      <c r="L1303" s="20">
        <f>$K$2/K1303</f>
        <v>0.92854358334632781</v>
      </c>
      <c r="M1303" s="2">
        <v>11</v>
      </c>
      <c r="N1303" s="2">
        <v>2300000</v>
      </c>
      <c r="O1303" s="2">
        <v>2875000</v>
      </c>
      <c r="P1303" s="2">
        <f>O1303-N1303</f>
        <v>575000</v>
      </c>
      <c r="Q1303" s="4">
        <f>P1303/N1303</f>
        <v>0.25</v>
      </c>
      <c r="R1303" s="2"/>
      <c r="S1303" s="9">
        <f>(N1303+R1303)/F1303</f>
        <v>50000</v>
      </c>
      <c r="T1303" s="2">
        <v>62500</v>
      </c>
      <c r="U1303" s="5">
        <f>T1303-S1303</f>
        <v>12500</v>
      </c>
      <c r="V1303" s="4">
        <f>U1303/S1303</f>
        <v>0.25</v>
      </c>
      <c r="W1303" s="22">
        <f>S1303*L1303</f>
        <v>46427.17916731639</v>
      </c>
      <c r="X1303" s="22">
        <f>T1303*L1303</f>
        <v>58033.973959145485</v>
      </c>
      <c r="Y1303" s="22">
        <f>X1303-W1303</f>
        <v>11606.794791829096</v>
      </c>
      <c r="Z1303" s="8">
        <f>Y1303/W1303</f>
        <v>0.24999999999999997</v>
      </c>
      <c r="AA1303" s="2">
        <v>159</v>
      </c>
      <c r="AB1303" s="2">
        <v>1938</v>
      </c>
      <c r="AC1303" s="2">
        <f>2016-AB1303</f>
        <v>78</v>
      </c>
      <c r="AD1303" s="2" t="s">
        <v>37</v>
      </c>
    </row>
    <row r="1304" spans="1:30" x14ac:dyDescent="0.2">
      <c r="A1304">
        <v>21</v>
      </c>
      <c r="B1304" s="6" t="s">
        <v>662</v>
      </c>
      <c r="C1304" s="6" t="s">
        <v>22</v>
      </c>
      <c r="D1304" s="6" t="s">
        <v>23</v>
      </c>
      <c r="E1304" s="6" t="s">
        <v>2767</v>
      </c>
      <c r="F1304" s="6">
        <v>48</v>
      </c>
      <c r="G1304" s="6">
        <v>55</v>
      </c>
      <c r="H1304" s="7">
        <v>42503</v>
      </c>
      <c r="I1304" s="7">
        <v>42514</v>
      </c>
      <c r="J1304" s="3" t="s">
        <v>2537</v>
      </c>
      <c r="K1304" s="17">
        <f>IF(J1304="Januar",238.19,IF(J1304="Februar",240.59,IF(J1304="Mars",245.99,IF(J1304="April",250.79,IF(J1304="Mai",256.52,IF(J1304="Juni",259.83,IF(J1304="Juli",265.66,IF(J1304="August",272.21,IF(J1304="September",275.91,IF(J1304="Oktober",281.13,IF(J1304="November",284.38,IF(J1304="Desember",287.34,0))))))))))))</f>
        <v>256.52</v>
      </c>
      <c r="L1304" s="20">
        <f>$K$2/K1304</f>
        <v>0.92854358334632781</v>
      </c>
      <c r="M1304" s="6">
        <v>11</v>
      </c>
      <c r="N1304" s="6">
        <v>3400000</v>
      </c>
      <c r="O1304" s="6">
        <v>3450000</v>
      </c>
      <c r="P1304" s="6">
        <f>O1304-N1304</f>
        <v>50000</v>
      </c>
      <c r="Q1304" s="8">
        <f>P1304/N1304</f>
        <v>1.4705882352941176E-2</v>
      </c>
      <c r="R1304" s="6">
        <v>15236</v>
      </c>
      <c r="S1304" s="9">
        <f>(N1304+R1304)/F1304</f>
        <v>71150.75</v>
      </c>
      <c r="T1304" s="6">
        <v>72192</v>
      </c>
      <c r="U1304" s="5">
        <f>T1304-S1304</f>
        <v>1041.25</v>
      </c>
      <c r="V1304" s="4">
        <f>U1304/S1304</f>
        <v>1.4634420578841404E-2</v>
      </c>
      <c r="W1304" s="22">
        <f>S1304*L1304</f>
        <v>66066.572362778737</v>
      </c>
      <c r="X1304" s="22">
        <f>T1304*L1304</f>
        <v>67033.418368938103</v>
      </c>
      <c r="Y1304" s="22">
        <f>X1304-W1304</f>
        <v>966.84600615936506</v>
      </c>
      <c r="Z1304" s="8">
        <f>Y1304/W1304</f>
        <v>1.4634420578841421E-2</v>
      </c>
      <c r="AA1304" s="6">
        <v>453</v>
      </c>
      <c r="AB1304" s="6">
        <v>1897</v>
      </c>
      <c r="AC1304" s="6">
        <f>2016-AB1304</f>
        <v>119</v>
      </c>
      <c r="AD1304" s="6" t="s">
        <v>108</v>
      </c>
    </row>
    <row r="1305" spans="1:30" x14ac:dyDescent="0.2">
      <c r="A1305">
        <v>21</v>
      </c>
      <c r="B1305" s="2" t="s">
        <v>663</v>
      </c>
      <c r="C1305" s="2" t="s">
        <v>22</v>
      </c>
      <c r="D1305" s="2" t="s">
        <v>23</v>
      </c>
      <c r="E1305" s="6" t="s">
        <v>2767</v>
      </c>
      <c r="F1305" s="2">
        <v>48</v>
      </c>
      <c r="G1305" s="2">
        <v>56</v>
      </c>
      <c r="H1305" s="3">
        <v>42503</v>
      </c>
      <c r="I1305" s="3">
        <v>42514</v>
      </c>
      <c r="J1305" s="7" t="s">
        <v>2537</v>
      </c>
      <c r="K1305" s="17">
        <f>IF(J1305="Januar",238.19,IF(J1305="Februar",240.59,IF(J1305="Mars",245.99,IF(J1305="April",250.79,IF(J1305="Mai",256.52,IF(J1305="Juni",259.83,IF(J1305="Juli",265.66,IF(J1305="August",272.21,IF(J1305="September",275.91,IF(J1305="Oktober",281.13,IF(J1305="November",284.38,IF(J1305="Desember",287.34,0))))))))))))</f>
        <v>256.52</v>
      </c>
      <c r="L1305" s="20">
        <f>$K$2/K1305</f>
        <v>0.92854358334632781</v>
      </c>
      <c r="M1305" s="2">
        <v>11</v>
      </c>
      <c r="N1305" s="2">
        <v>2600000</v>
      </c>
      <c r="O1305" s="2">
        <v>3350000</v>
      </c>
      <c r="P1305" s="2">
        <f>O1305-N1305</f>
        <v>750000</v>
      </c>
      <c r="Q1305" s="4">
        <f>P1305/N1305</f>
        <v>0.28846153846153844</v>
      </c>
      <c r="R1305" s="2">
        <v>55150</v>
      </c>
      <c r="S1305" s="9">
        <f>(N1305+R1305)/F1305</f>
        <v>55315.625</v>
      </c>
      <c r="T1305" s="2">
        <v>70941</v>
      </c>
      <c r="U1305" s="5">
        <f>T1305-S1305</f>
        <v>15625.375</v>
      </c>
      <c r="V1305" s="4">
        <f>U1305/S1305</f>
        <v>0.28247669623185129</v>
      </c>
      <c r="W1305" s="22">
        <f>S1305*L1305</f>
        <v>51362.968652541713</v>
      </c>
      <c r="X1305" s="22">
        <f>T1305*L1305</f>
        <v>65871.810346171842</v>
      </c>
      <c r="Y1305" s="22">
        <f>X1305-W1305</f>
        <v>14508.841693630129</v>
      </c>
      <c r="Z1305" s="8">
        <f>Y1305/W1305</f>
        <v>0.28247669623185134</v>
      </c>
      <c r="AA1305" s="2">
        <v>432</v>
      </c>
      <c r="AB1305" s="2">
        <v>1896</v>
      </c>
      <c r="AC1305" s="2">
        <f>2016-AB1305</f>
        <v>120</v>
      </c>
      <c r="AD1305" s="2" t="s">
        <v>37</v>
      </c>
    </row>
    <row r="1306" spans="1:30" x14ac:dyDescent="0.2">
      <c r="A1306">
        <v>21</v>
      </c>
      <c r="B1306" s="2" t="s">
        <v>700</v>
      </c>
      <c r="C1306" s="2" t="s">
        <v>22</v>
      </c>
      <c r="D1306" s="2" t="s">
        <v>23</v>
      </c>
      <c r="E1306" s="6" t="s">
        <v>2767</v>
      </c>
      <c r="F1306" s="2">
        <v>49</v>
      </c>
      <c r="G1306" s="2">
        <v>54</v>
      </c>
      <c r="H1306" s="3">
        <v>42503</v>
      </c>
      <c r="I1306" s="3">
        <v>42514</v>
      </c>
      <c r="J1306" s="3" t="s">
        <v>2537</v>
      </c>
      <c r="K1306" s="17">
        <f>IF(J1306="Januar",238.19,IF(J1306="Februar",240.59,IF(J1306="Mars",245.99,IF(J1306="April",250.79,IF(J1306="Mai",256.52,IF(J1306="Juni",259.83,IF(J1306="Juli",265.66,IF(J1306="August",272.21,IF(J1306="September",275.91,IF(J1306="Oktober",281.13,IF(J1306="November",284.38,IF(J1306="Desember",287.34,0))))))))))))</f>
        <v>256.52</v>
      </c>
      <c r="L1306" s="20">
        <f>$K$2/K1306</f>
        <v>0.92854358334632781</v>
      </c>
      <c r="M1306" s="2">
        <v>11</v>
      </c>
      <c r="N1306" s="2">
        <v>4200000</v>
      </c>
      <c r="O1306" s="2">
        <v>4560000</v>
      </c>
      <c r="P1306" s="2">
        <f>O1306-N1306</f>
        <v>360000</v>
      </c>
      <c r="Q1306" s="4">
        <f>P1306/N1306</f>
        <v>8.5714285714285715E-2</v>
      </c>
      <c r="R1306" s="2"/>
      <c r="S1306" s="9">
        <f>(N1306+R1306)/F1306</f>
        <v>85714.28571428571</v>
      </c>
      <c r="T1306" s="2">
        <v>93061</v>
      </c>
      <c r="U1306" s="5">
        <f>T1306-S1306</f>
        <v>7346.7142857142899</v>
      </c>
      <c r="V1306" s="4">
        <f>U1306/S1306</f>
        <v>8.5711666666666714E-2</v>
      </c>
      <c r="W1306" s="22">
        <f>S1306*L1306</f>
        <v>79589.450001113815</v>
      </c>
      <c r="X1306" s="22">
        <f>T1306*L1306</f>
        <v>86411.194409792617</v>
      </c>
      <c r="Y1306" s="22">
        <f>X1306-W1306</f>
        <v>6821.7444086788018</v>
      </c>
      <c r="Z1306" s="8">
        <f>Y1306/W1306</f>
        <v>8.5711666666666686E-2</v>
      </c>
      <c r="AA1306" s="2">
        <v>823</v>
      </c>
      <c r="AB1306" s="2">
        <v>2006</v>
      </c>
      <c r="AC1306" s="2">
        <f>2016-AB1306</f>
        <v>10</v>
      </c>
      <c r="AD1306" s="2" t="s">
        <v>37</v>
      </c>
    </row>
    <row r="1307" spans="1:30" x14ac:dyDescent="0.2">
      <c r="A1307">
        <v>21</v>
      </c>
      <c r="B1307" s="6" t="s">
        <v>744</v>
      </c>
      <c r="C1307" s="6" t="s">
        <v>22</v>
      </c>
      <c r="D1307" s="6" t="s">
        <v>23</v>
      </c>
      <c r="E1307" s="6" t="s">
        <v>2767</v>
      </c>
      <c r="F1307" s="6">
        <v>50</v>
      </c>
      <c r="G1307" s="6">
        <v>55</v>
      </c>
      <c r="H1307" s="7">
        <v>42503</v>
      </c>
      <c r="I1307" s="7">
        <v>42514</v>
      </c>
      <c r="J1307" s="7" t="s">
        <v>2537</v>
      </c>
      <c r="K1307" s="17">
        <f>IF(J1307="Januar",238.19,IF(J1307="Februar",240.59,IF(J1307="Mars",245.99,IF(J1307="April",250.79,IF(J1307="Mai",256.52,IF(J1307="Juni",259.83,IF(J1307="Juli",265.66,IF(J1307="August",272.21,IF(J1307="September",275.91,IF(J1307="Oktober",281.13,IF(J1307="November",284.38,IF(J1307="Desember",287.34,0))))))))))))</f>
        <v>256.52</v>
      </c>
      <c r="L1307" s="20">
        <f>$K$2/K1307</f>
        <v>0.92854358334632781</v>
      </c>
      <c r="M1307" s="6">
        <v>11</v>
      </c>
      <c r="N1307" s="6">
        <v>2500000</v>
      </c>
      <c r="O1307" s="6">
        <v>3060000</v>
      </c>
      <c r="P1307" s="6">
        <f>O1307-N1307</f>
        <v>560000</v>
      </c>
      <c r="Q1307" s="8">
        <f>P1307/N1307</f>
        <v>0.224</v>
      </c>
      <c r="R1307" s="6">
        <v>5508</v>
      </c>
      <c r="S1307" s="9">
        <f>(N1307+R1307)/F1307</f>
        <v>50110.16</v>
      </c>
      <c r="T1307" s="6">
        <v>61310</v>
      </c>
      <c r="U1307" s="5">
        <f>T1307-S1307</f>
        <v>11199.839999999997</v>
      </c>
      <c r="V1307" s="4">
        <f>U1307/S1307</f>
        <v>0.22350437516064597</v>
      </c>
      <c r="W1307" s="22">
        <f>S1307*L1307</f>
        <v>46529.467528457826</v>
      </c>
      <c r="X1307" s="22">
        <f>T1307*L1307</f>
        <v>56929.007094963359</v>
      </c>
      <c r="Y1307" s="22">
        <f>X1307-W1307</f>
        <v>10399.539566505533</v>
      </c>
      <c r="Z1307" s="8">
        <f>Y1307/W1307</f>
        <v>0.22350437516064597</v>
      </c>
      <c r="AA1307" s="10">
        <v>4143</v>
      </c>
      <c r="AB1307" s="6">
        <v>1992</v>
      </c>
      <c r="AC1307" s="6">
        <f>2016-AB1307</f>
        <v>24</v>
      </c>
      <c r="AD1307" s="6" t="s">
        <v>173</v>
      </c>
    </row>
    <row r="1308" spans="1:30" x14ac:dyDescent="0.2">
      <c r="A1308">
        <v>21</v>
      </c>
      <c r="B1308" s="6" t="s">
        <v>831</v>
      </c>
      <c r="C1308" s="6" t="s">
        <v>22</v>
      </c>
      <c r="D1308" s="6" t="s">
        <v>23</v>
      </c>
      <c r="E1308" s="6" t="s">
        <v>2767</v>
      </c>
      <c r="F1308" s="6">
        <v>52</v>
      </c>
      <c r="G1308" s="6">
        <v>60</v>
      </c>
      <c r="H1308" s="7">
        <v>42503</v>
      </c>
      <c r="I1308" s="7">
        <v>42514</v>
      </c>
      <c r="J1308" s="7" t="s">
        <v>2537</v>
      </c>
      <c r="K1308" s="17">
        <f>IF(J1308="Januar",238.19,IF(J1308="Februar",240.59,IF(J1308="Mars",245.99,IF(J1308="April",250.79,IF(J1308="Mai",256.52,IF(J1308="Juni",259.83,IF(J1308="Juli",265.66,IF(J1308="August",272.21,IF(J1308="September",275.91,IF(J1308="Oktober",281.13,IF(J1308="November",284.38,IF(J1308="Desember",287.34,0))))))))))))</f>
        <v>256.52</v>
      </c>
      <c r="L1308" s="20">
        <f>$K$2/K1308</f>
        <v>0.92854358334632781</v>
      </c>
      <c r="M1308" s="6">
        <v>11</v>
      </c>
      <c r="N1308" s="6">
        <v>2300000</v>
      </c>
      <c r="O1308" s="6">
        <v>2725000</v>
      </c>
      <c r="P1308" s="6">
        <f>O1308-N1308</f>
        <v>425000</v>
      </c>
      <c r="Q1308" s="8">
        <f>P1308/N1308</f>
        <v>0.18478260869565216</v>
      </c>
      <c r="R1308" s="6"/>
      <c r="S1308" s="9">
        <f>(N1308+R1308)/F1308</f>
        <v>44230.769230769234</v>
      </c>
      <c r="T1308" s="6">
        <v>52404</v>
      </c>
      <c r="U1308" s="5">
        <f>T1308-S1308</f>
        <v>8173.2307692307659</v>
      </c>
      <c r="V1308" s="4">
        <f>U1308/S1308</f>
        <v>0.18478608695652166</v>
      </c>
      <c r="W1308" s="22">
        <f>S1308*L1308</f>
        <v>41070.196955702966</v>
      </c>
      <c r="X1308" s="22">
        <f>T1308*L1308</f>
        <v>48659.39794168096</v>
      </c>
      <c r="Y1308" s="22">
        <f>X1308-W1308</f>
        <v>7589.2009859779937</v>
      </c>
      <c r="Z1308" s="8">
        <f>Y1308/W1308</f>
        <v>0.18478608695652152</v>
      </c>
      <c r="AA1308" s="10">
        <v>39821</v>
      </c>
      <c r="AB1308" s="6">
        <v>1989</v>
      </c>
      <c r="AC1308" s="6">
        <f>2016-AB1308</f>
        <v>27</v>
      </c>
      <c r="AD1308" s="6" t="s">
        <v>94</v>
      </c>
    </row>
    <row r="1309" spans="1:30" x14ac:dyDescent="0.2">
      <c r="A1309">
        <v>21</v>
      </c>
      <c r="B1309" s="2" t="s">
        <v>157</v>
      </c>
      <c r="C1309" s="2" t="s">
        <v>22</v>
      </c>
      <c r="D1309" s="2" t="s">
        <v>23</v>
      </c>
      <c r="E1309" s="6" t="s">
        <v>2767</v>
      </c>
      <c r="F1309" s="2">
        <v>53</v>
      </c>
      <c r="G1309" s="2">
        <v>60</v>
      </c>
      <c r="H1309" s="3">
        <v>42503</v>
      </c>
      <c r="I1309" s="3">
        <v>42514</v>
      </c>
      <c r="J1309" s="7" t="s">
        <v>2537</v>
      </c>
      <c r="K1309" s="17">
        <f>IF(J1309="Januar",238.19,IF(J1309="Februar",240.59,IF(J1309="Mars",245.99,IF(J1309="April",250.79,IF(J1309="Mai",256.52,IF(J1309="Juni",259.83,IF(J1309="Juli",265.66,IF(J1309="August",272.21,IF(J1309="September",275.91,IF(J1309="Oktober",281.13,IF(J1309="November",284.38,IF(J1309="Desember",287.34,0))))))))))))</f>
        <v>256.52</v>
      </c>
      <c r="L1309" s="20">
        <f>$K$2/K1309</f>
        <v>0.92854358334632781</v>
      </c>
      <c r="M1309" s="2">
        <v>11</v>
      </c>
      <c r="N1309" s="2">
        <v>3000000</v>
      </c>
      <c r="O1309" s="2">
        <v>3950000</v>
      </c>
      <c r="P1309" s="2">
        <f>O1309-N1309</f>
        <v>950000</v>
      </c>
      <c r="Q1309" s="4">
        <f>P1309/N1309</f>
        <v>0.31666666666666665</v>
      </c>
      <c r="R1309" s="2">
        <v>14773</v>
      </c>
      <c r="S1309" s="9">
        <f>(N1309+R1309)/F1309</f>
        <v>56882.509433962266</v>
      </c>
      <c r="T1309" s="2">
        <v>74807</v>
      </c>
      <c r="U1309" s="5">
        <f>T1309-S1309</f>
        <v>17924.490566037734</v>
      </c>
      <c r="V1309" s="4">
        <f>U1309/S1309</f>
        <v>0.31511427228517697</v>
      </c>
      <c r="W1309" s="22">
        <f>S1309*L1309</f>
        <v>52817.889139542618</v>
      </c>
      <c r="X1309" s="22">
        <f>T1309*L1309</f>
        <v>69461.559839388749</v>
      </c>
      <c r="Y1309" s="22">
        <f>X1309-W1309</f>
        <v>16643.67069984613</v>
      </c>
      <c r="Z1309" s="8">
        <f>Y1309/W1309</f>
        <v>0.31511427228517708</v>
      </c>
      <c r="AA1309" s="2">
        <v>338</v>
      </c>
      <c r="AB1309" s="2">
        <v>2003</v>
      </c>
      <c r="AC1309" s="2">
        <f>2016-AB1309</f>
        <v>13</v>
      </c>
      <c r="AD1309" s="2" t="s">
        <v>191</v>
      </c>
    </row>
    <row r="1310" spans="1:30" x14ac:dyDescent="0.2">
      <c r="A1310">
        <v>21</v>
      </c>
      <c r="B1310" s="6" t="s">
        <v>1049</v>
      </c>
      <c r="C1310" s="6" t="s">
        <v>22</v>
      </c>
      <c r="D1310" s="6" t="s">
        <v>23</v>
      </c>
      <c r="E1310" s="6" t="s">
        <v>2767</v>
      </c>
      <c r="F1310" s="6">
        <v>57</v>
      </c>
      <c r="G1310" s="6">
        <v>63</v>
      </c>
      <c r="H1310" s="7">
        <v>42503</v>
      </c>
      <c r="I1310" s="7">
        <v>42514</v>
      </c>
      <c r="J1310" s="7" t="s">
        <v>2537</v>
      </c>
      <c r="K1310" s="17">
        <f>IF(J1310="Januar",238.19,IF(J1310="Februar",240.59,IF(J1310="Mars",245.99,IF(J1310="April",250.79,IF(J1310="Mai",256.52,IF(J1310="Juni",259.83,IF(J1310="Juli",265.66,IF(J1310="August",272.21,IF(J1310="September",275.91,IF(J1310="Oktober",281.13,IF(J1310="November",284.38,IF(J1310="Desember",287.34,0))))))))))))</f>
        <v>256.52</v>
      </c>
      <c r="L1310" s="20">
        <f>$K$2/K1310</f>
        <v>0.92854358334632781</v>
      </c>
      <c r="M1310" s="6">
        <v>11</v>
      </c>
      <c r="N1310" s="6">
        <v>3300000</v>
      </c>
      <c r="O1310" s="6">
        <v>3200000</v>
      </c>
      <c r="P1310" s="6">
        <f>O1310-N1310</f>
        <v>-100000</v>
      </c>
      <c r="Q1310" s="8">
        <f>P1310/N1310</f>
        <v>-3.0303030303030304E-2</v>
      </c>
      <c r="R1310" s="6">
        <v>108123</v>
      </c>
      <c r="S1310" s="9">
        <f>(N1310+R1310)/F1310</f>
        <v>59791.631578947367</v>
      </c>
      <c r="T1310" s="6">
        <v>58037</v>
      </c>
      <c r="U1310" s="5">
        <f>T1310-S1310</f>
        <v>-1754.6315789473665</v>
      </c>
      <c r="V1310" s="4">
        <f>U1310/S1310</f>
        <v>-2.9345771851544061E-2</v>
      </c>
      <c r="W1310" s="22">
        <f>S1310*L1310</f>
        <v>55519.135840439238</v>
      </c>
      <c r="X1310" s="22">
        <f>T1310*L1310</f>
        <v>53889.88394667083</v>
      </c>
      <c r="Y1310" s="22">
        <f>X1310-W1310</f>
        <v>-1629.2518937684072</v>
      </c>
      <c r="Z1310" s="8">
        <f>Y1310/W1310</f>
        <v>-2.934577185154396E-2</v>
      </c>
      <c r="AA1310" s="6">
        <v>703</v>
      </c>
      <c r="AB1310" s="6">
        <v>1905</v>
      </c>
      <c r="AC1310" s="6">
        <f>2016-AB1310</f>
        <v>111</v>
      </c>
      <c r="AD1310" s="6" t="s">
        <v>37</v>
      </c>
    </row>
    <row r="1311" spans="1:30" x14ac:dyDescent="0.2">
      <c r="A1311">
        <v>21</v>
      </c>
      <c r="B1311" s="6" t="s">
        <v>1094</v>
      </c>
      <c r="C1311" s="6" t="s">
        <v>22</v>
      </c>
      <c r="D1311" s="6" t="s">
        <v>23</v>
      </c>
      <c r="E1311" s="6" t="s">
        <v>2767</v>
      </c>
      <c r="F1311" s="6">
        <v>58</v>
      </c>
      <c r="G1311" s="6">
        <v>64</v>
      </c>
      <c r="H1311" s="7">
        <v>42503</v>
      </c>
      <c r="I1311" s="7">
        <v>42514</v>
      </c>
      <c r="J1311" s="3" t="s">
        <v>2537</v>
      </c>
      <c r="K1311" s="17">
        <f>IF(J1311="Januar",238.19,IF(J1311="Februar",240.59,IF(J1311="Mars",245.99,IF(J1311="April",250.79,IF(J1311="Mai",256.52,IF(J1311="Juni",259.83,IF(J1311="Juli",265.66,IF(J1311="August",272.21,IF(J1311="September",275.91,IF(J1311="Oktober",281.13,IF(J1311="November",284.38,IF(J1311="Desember",287.34,0))))))))))))</f>
        <v>256.52</v>
      </c>
      <c r="L1311" s="20">
        <f>$K$2/K1311</f>
        <v>0.92854358334632781</v>
      </c>
      <c r="M1311" s="6">
        <v>11</v>
      </c>
      <c r="N1311" s="6">
        <v>2890000</v>
      </c>
      <c r="O1311" s="6">
        <v>3640000</v>
      </c>
      <c r="P1311" s="6">
        <f>O1311-N1311</f>
        <v>750000</v>
      </c>
      <c r="Q1311" s="8">
        <f>P1311/N1311</f>
        <v>0.25951557093425603</v>
      </c>
      <c r="R1311" s="6">
        <v>5902</v>
      </c>
      <c r="S1311" s="9">
        <f>(N1311+R1311)/F1311</f>
        <v>49929.34482758621</v>
      </c>
      <c r="T1311" s="6">
        <v>62860</v>
      </c>
      <c r="U1311" s="5">
        <f>T1311-S1311</f>
        <v>12930.65517241379</v>
      </c>
      <c r="V1311" s="4">
        <f>U1311/S1311</f>
        <v>0.25897906766181994</v>
      </c>
      <c r="W1311" s="22">
        <f>S1311*L1311</f>
        <v>46361.57276034134</v>
      </c>
      <c r="X1311" s="22">
        <f>T1311*L1311</f>
        <v>58368.249649150166</v>
      </c>
      <c r="Y1311" s="22">
        <f>X1311-W1311</f>
        <v>12006.676888808826</v>
      </c>
      <c r="Z1311" s="8">
        <f>Y1311/W1311</f>
        <v>0.25897906766181988</v>
      </c>
      <c r="AA1311" s="10">
        <v>12722</v>
      </c>
      <c r="AB1311" s="6">
        <v>1991</v>
      </c>
      <c r="AC1311" s="6">
        <f>2016-AB1311</f>
        <v>25</v>
      </c>
      <c r="AD1311" s="6" t="s">
        <v>965</v>
      </c>
    </row>
    <row r="1312" spans="1:30" x14ac:dyDescent="0.2">
      <c r="A1312">
        <v>21</v>
      </c>
      <c r="B1312" s="2" t="s">
        <v>1191</v>
      </c>
      <c r="C1312" s="2" t="s">
        <v>22</v>
      </c>
      <c r="D1312" s="2" t="s">
        <v>23</v>
      </c>
      <c r="E1312" s="6" t="s">
        <v>2767</v>
      </c>
      <c r="F1312" s="2">
        <v>61</v>
      </c>
      <c r="G1312" s="2">
        <v>68</v>
      </c>
      <c r="H1312" s="3">
        <v>42503</v>
      </c>
      <c r="I1312" s="3">
        <v>42514</v>
      </c>
      <c r="J1312" s="7" t="s">
        <v>2537</v>
      </c>
      <c r="K1312" s="17">
        <f>IF(J1312="Januar",238.19,IF(J1312="Februar",240.59,IF(J1312="Mars",245.99,IF(J1312="April",250.79,IF(J1312="Mai",256.52,IF(J1312="Juni",259.83,IF(J1312="Juli",265.66,IF(J1312="August",272.21,IF(J1312="September",275.91,IF(J1312="Oktober",281.13,IF(J1312="November",284.38,IF(J1312="Desember",287.34,0))))))))))))</f>
        <v>256.52</v>
      </c>
      <c r="L1312" s="20">
        <f>$K$2/K1312</f>
        <v>0.92854358334632781</v>
      </c>
      <c r="M1312" s="2">
        <v>11</v>
      </c>
      <c r="N1312" s="2">
        <v>4500000</v>
      </c>
      <c r="O1312" s="2">
        <v>4400000</v>
      </c>
      <c r="P1312" s="2">
        <f>O1312-N1312</f>
        <v>-100000</v>
      </c>
      <c r="Q1312" s="4">
        <f>P1312/N1312</f>
        <v>-2.2222222222222223E-2</v>
      </c>
      <c r="R1312" s="2">
        <v>14517</v>
      </c>
      <c r="S1312" s="9">
        <f>(N1312+R1312)/F1312</f>
        <v>74008.475409836072</v>
      </c>
      <c r="T1312" s="2">
        <v>72369</v>
      </c>
      <c r="U1312" s="5">
        <f>T1312-S1312</f>
        <v>-1639.4754098360718</v>
      </c>
      <c r="V1312" s="4">
        <f>U1312/S1312</f>
        <v>-2.2152535919124985E-2</v>
      </c>
      <c r="W1312" s="22">
        <f>S1312*L1312</f>
        <v>68720.094955047767</v>
      </c>
      <c r="X1312" s="22">
        <f>T1312*L1312</f>
        <v>67197.770583190402</v>
      </c>
      <c r="Y1312" s="22">
        <f>X1312-W1312</f>
        <v>-1522.3243718573649</v>
      </c>
      <c r="Z1312" s="8">
        <f>Y1312/W1312</f>
        <v>-2.2152535919124833E-2</v>
      </c>
      <c r="AA1312" s="11">
        <v>3905</v>
      </c>
      <c r="AB1312" s="2">
        <v>2015</v>
      </c>
      <c r="AC1312" s="2">
        <f>2016-AB1312</f>
        <v>1</v>
      </c>
      <c r="AD1312" s="2" t="s">
        <v>838</v>
      </c>
    </row>
    <row r="1313" spans="1:30" x14ac:dyDescent="0.2">
      <c r="A1313">
        <v>21</v>
      </c>
      <c r="B1313" s="6" t="s">
        <v>950</v>
      </c>
      <c r="C1313" s="6" t="s">
        <v>22</v>
      </c>
      <c r="D1313" s="6" t="s">
        <v>23</v>
      </c>
      <c r="E1313" s="6" t="s">
        <v>2767</v>
      </c>
      <c r="F1313" s="6">
        <v>62</v>
      </c>
      <c r="G1313" s="6">
        <v>68</v>
      </c>
      <c r="H1313" s="7">
        <v>42503</v>
      </c>
      <c r="I1313" s="7">
        <v>42514</v>
      </c>
      <c r="J1313" s="3" t="s">
        <v>2537</v>
      </c>
      <c r="K1313" s="17">
        <f>IF(J1313="Januar",238.19,IF(J1313="Februar",240.59,IF(J1313="Mars",245.99,IF(J1313="April",250.79,IF(J1313="Mai",256.52,IF(J1313="Juni",259.83,IF(J1313="Juli",265.66,IF(J1313="August",272.21,IF(J1313="September",275.91,IF(J1313="Oktober",281.13,IF(J1313="November",284.38,IF(J1313="Desember",287.34,0))))))))))))</f>
        <v>256.52</v>
      </c>
      <c r="L1313" s="20">
        <f>$K$2/K1313</f>
        <v>0.92854358334632781</v>
      </c>
      <c r="M1313" s="6">
        <v>11</v>
      </c>
      <c r="N1313" s="6">
        <v>3480000</v>
      </c>
      <c r="O1313" s="6">
        <v>3700000</v>
      </c>
      <c r="P1313" s="6">
        <f>O1313-N1313</f>
        <v>220000</v>
      </c>
      <c r="Q1313" s="8">
        <f>P1313/N1313</f>
        <v>6.3218390804597707E-2</v>
      </c>
      <c r="R1313" s="6"/>
      <c r="S1313" s="9">
        <f>(N1313+R1313)/F1313</f>
        <v>56129.032258064515</v>
      </c>
      <c r="T1313" s="6">
        <v>59677</v>
      </c>
      <c r="U1313" s="5">
        <f>T1313-S1313</f>
        <v>3547.9677419354848</v>
      </c>
      <c r="V1313" s="4">
        <f>U1313/S1313</f>
        <v>6.3210919540229907E-2</v>
      </c>
      <c r="W1313" s="22">
        <f>S1313*L1313</f>
        <v>52118.252742664852</v>
      </c>
      <c r="X1313" s="22">
        <f>T1313*L1313</f>
        <v>55412.695423358804</v>
      </c>
      <c r="Y1313" s="22">
        <f>X1313-W1313</f>
        <v>3294.4426806939518</v>
      </c>
      <c r="Z1313" s="8">
        <f>Y1313/W1313</f>
        <v>6.3210919540229851E-2</v>
      </c>
      <c r="AA1313" s="6"/>
      <c r="AB1313" s="6">
        <v>2013</v>
      </c>
      <c r="AC1313" s="6">
        <f>2016-AB1313</f>
        <v>3</v>
      </c>
      <c r="AD1313" s="6" t="s">
        <v>173</v>
      </c>
    </row>
    <row r="1314" spans="1:30" x14ac:dyDescent="0.2">
      <c r="A1314">
        <v>21</v>
      </c>
      <c r="B1314" s="2" t="s">
        <v>1147</v>
      </c>
      <c r="C1314" s="2" t="s">
        <v>22</v>
      </c>
      <c r="D1314" s="2" t="s">
        <v>23</v>
      </c>
      <c r="E1314" s="6" t="s">
        <v>2767</v>
      </c>
      <c r="F1314" s="2">
        <v>62</v>
      </c>
      <c r="G1314" s="2">
        <v>72</v>
      </c>
      <c r="H1314" s="3">
        <v>42503</v>
      </c>
      <c r="I1314" s="3">
        <v>42514</v>
      </c>
      <c r="J1314" s="7" t="s">
        <v>2537</v>
      </c>
      <c r="K1314" s="17">
        <f>IF(J1314="Januar",238.19,IF(J1314="Februar",240.59,IF(J1314="Mars",245.99,IF(J1314="April",250.79,IF(J1314="Mai",256.52,IF(J1314="Juni",259.83,IF(J1314="Juli",265.66,IF(J1314="August",272.21,IF(J1314="September",275.91,IF(J1314="Oktober",281.13,IF(J1314="November",284.38,IF(J1314="Desember",287.34,0))))))))))))</f>
        <v>256.52</v>
      </c>
      <c r="L1314" s="20">
        <f>$K$2/K1314</f>
        <v>0.92854358334632781</v>
      </c>
      <c r="M1314" s="2">
        <v>11</v>
      </c>
      <c r="N1314" s="2">
        <v>4300000</v>
      </c>
      <c r="O1314" s="2">
        <v>5100000</v>
      </c>
      <c r="P1314" s="2">
        <f>O1314-N1314</f>
        <v>800000</v>
      </c>
      <c r="Q1314" s="4">
        <f>P1314/N1314</f>
        <v>0.18604651162790697</v>
      </c>
      <c r="R1314" s="2"/>
      <c r="S1314" s="9">
        <f>(N1314+R1314)/F1314</f>
        <v>69354.838709677424</v>
      </c>
      <c r="T1314" s="2">
        <v>82258</v>
      </c>
      <c r="U1314" s="5">
        <f>T1314-S1314</f>
        <v>12903.161290322576</v>
      </c>
      <c r="V1314" s="4">
        <f>U1314/S1314</f>
        <v>0.18604558139534877</v>
      </c>
      <c r="W1314" s="22">
        <f>S1314*L1314</f>
        <v>64398.990457890483</v>
      </c>
      <c r="X1314" s="22">
        <f>T1314*L1314</f>
        <v>76380.138078902237</v>
      </c>
      <c r="Y1314" s="22">
        <f>X1314-W1314</f>
        <v>11981.147621011754</v>
      </c>
      <c r="Z1314" s="8">
        <f>Y1314/W1314</f>
        <v>0.1860455813953488</v>
      </c>
      <c r="AA1314" s="11">
        <v>2958</v>
      </c>
      <c r="AB1314" s="2">
        <v>2009</v>
      </c>
      <c r="AC1314" s="2">
        <f>2016-AB1314</f>
        <v>7</v>
      </c>
      <c r="AD1314" s="2" t="s">
        <v>29</v>
      </c>
    </row>
    <row r="1315" spans="1:30" x14ac:dyDescent="0.2">
      <c r="A1315">
        <v>21</v>
      </c>
      <c r="B1315" s="2" t="s">
        <v>1316</v>
      </c>
      <c r="C1315" s="2" t="s">
        <v>22</v>
      </c>
      <c r="D1315" s="2" t="s">
        <v>23</v>
      </c>
      <c r="E1315" s="6" t="s">
        <v>2767</v>
      </c>
      <c r="F1315" s="2">
        <v>65</v>
      </c>
      <c r="G1315" s="2">
        <v>72</v>
      </c>
      <c r="H1315" s="3">
        <v>42503</v>
      </c>
      <c r="I1315" s="3">
        <v>42514</v>
      </c>
      <c r="J1315" s="3" t="s">
        <v>2537</v>
      </c>
      <c r="K1315" s="17">
        <f>IF(J1315="Januar",238.19,IF(J1315="Februar",240.59,IF(J1315="Mars",245.99,IF(J1315="April",250.79,IF(J1315="Mai",256.52,IF(J1315="Juni",259.83,IF(J1315="Juli",265.66,IF(J1315="August",272.21,IF(J1315="September",275.91,IF(J1315="Oktober",281.13,IF(J1315="November",284.38,IF(J1315="Desember",287.34,0))))))))))))</f>
        <v>256.52</v>
      </c>
      <c r="L1315" s="20">
        <f>$K$2/K1315</f>
        <v>0.92854358334632781</v>
      </c>
      <c r="M1315" s="2">
        <v>11</v>
      </c>
      <c r="N1315" s="2">
        <v>3300000</v>
      </c>
      <c r="O1315" s="2">
        <v>3350000</v>
      </c>
      <c r="P1315" s="2">
        <f>O1315-N1315</f>
        <v>50000</v>
      </c>
      <c r="Q1315" s="4">
        <f>P1315/N1315</f>
        <v>1.5151515151515152E-2</v>
      </c>
      <c r="R1315" s="2"/>
      <c r="S1315" s="9">
        <f>(N1315+R1315)/F1315</f>
        <v>50769.230769230766</v>
      </c>
      <c r="T1315" s="2">
        <v>51538</v>
      </c>
      <c r="U1315" s="5">
        <f>T1315-S1315</f>
        <v>768.76923076923413</v>
      </c>
      <c r="V1315" s="4">
        <f>U1315/S1315</f>
        <v>1.514242424242431E-2</v>
      </c>
      <c r="W1315" s="22">
        <f>S1315*L1315</f>
        <v>47141.443462198178</v>
      </c>
      <c r="X1315" s="22">
        <f>T1315*L1315</f>
        <v>47855.279198503042</v>
      </c>
      <c r="Y1315" s="22">
        <f>X1315-W1315</f>
        <v>713.83573630486353</v>
      </c>
      <c r="Z1315" s="8">
        <f>Y1315/W1315</f>
        <v>1.5142424242424285E-2</v>
      </c>
      <c r="AA1315" s="2">
        <v>991</v>
      </c>
      <c r="AB1315" s="2">
        <v>1900</v>
      </c>
      <c r="AC1315" s="2">
        <f>2016-AB1315</f>
        <v>116</v>
      </c>
      <c r="AD1315" s="2" t="s">
        <v>37</v>
      </c>
    </row>
    <row r="1316" spans="1:30" x14ac:dyDescent="0.2">
      <c r="A1316">
        <v>21</v>
      </c>
      <c r="B1316" s="6" t="s">
        <v>1589</v>
      </c>
      <c r="C1316" s="6" t="s">
        <v>22</v>
      </c>
      <c r="D1316" s="6" t="s">
        <v>23</v>
      </c>
      <c r="E1316" s="6" t="s">
        <v>2767</v>
      </c>
      <c r="F1316" s="6">
        <v>72</v>
      </c>
      <c r="G1316" s="6">
        <v>81</v>
      </c>
      <c r="H1316" s="7">
        <v>42503</v>
      </c>
      <c r="I1316" s="7">
        <v>42514</v>
      </c>
      <c r="J1316" s="3" t="s">
        <v>2537</v>
      </c>
      <c r="K1316" s="17">
        <f>IF(J1316="Januar",238.19,IF(J1316="Februar",240.59,IF(J1316="Mars",245.99,IF(J1316="April",250.79,IF(J1316="Mai",256.52,IF(J1316="Juni",259.83,IF(J1316="Juli",265.66,IF(J1316="August",272.21,IF(J1316="September",275.91,IF(J1316="Oktober",281.13,IF(J1316="November",284.38,IF(J1316="Desember",287.34,0))))))))))))</f>
        <v>256.52</v>
      </c>
      <c r="L1316" s="20">
        <f>$K$2/K1316</f>
        <v>0.92854358334632781</v>
      </c>
      <c r="M1316" s="6">
        <v>11</v>
      </c>
      <c r="N1316" s="6">
        <v>5200000</v>
      </c>
      <c r="O1316" s="6">
        <v>5400000</v>
      </c>
      <c r="P1316" s="6">
        <f>O1316-N1316</f>
        <v>200000</v>
      </c>
      <c r="Q1316" s="8">
        <f>P1316/N1316</f>
        <v>3.8461538461538464E-2</v>
      </c>
      <c r="R1316" s="6">
        <v>1632</v>
      </c>
      <c r="S1316" s="9">
        <f>(N1316+R1316)/F1316</f>
        <v>72244.888888888891</v>
      </c>
      <c r="T1316" s="6">
        <v>75023</v>
      </c>
      <c r="U1316" s="5">
        <f>T1316-S1316</f>
        <v>2778.1111111111095</v>
      </c>
      <c r="V1316" s="4">
        <f>U1316/S1316</f>
        <v>3.8454085179420588E-2</v>
      </c>
      <c r="W1316" s="22">
        <f>S1316*L1316</f>
        <v>67082.528007346191</v>
      </c>
      <c r="X1316" s="22">
        <f>T1316*L1316</f>
        <v>69662.125253391554</v>
      </c>
      <c r="Y1316" s="22">
        <f>X1316-W1316</f>
        <v>2579.5972460453631</v>
      </c>
      <c r="Z1316" s="8">
        <f>Y1316/W1316</f>
        <v>3.8454085179420672E-2</v>
      </c>
      <c r="AA1316" s="6">
        <v>504</v>
      </c>
      <c r="AB1316" s="6">
        <v>1986</v>
      </c>
      <c r="AC1316" s="6">
        <f>2016-AB1316</f>
        <v>30</v>
      </c>
      <c r="AD1316" s="6" t="s">
        <v>108</v>
      </c>
    </row>
    <row r="1317" spans="1:30" x14ac:dyDescent="0.2">
      <c r="A1317">
        <v>21</v>
      </c>
      <c r="B1317" s="2" t="s">
        <v>1593</v>
      </c>
      <c r="C1317" s="2" t="s">
        <v>22</v>
      </c>
      <c r="D1317" s="2" t="s">
        <v>23</v>
      </c>
      <c r="E1317" s="6" t="s">
        <v>2767</v>
      </c>
      <c r="F1317" s="2">
        <v>72</v>
      </c>
      <c r="G1317" s="2">
        <v>79</v>
      </c>
      <c r="H1317" s="3">
        <v>42503</v>
      </c>
      <c r="I1317" s="3">
        <v>42514</v>
      </c>
      <c r="J1317" s="3" t="s">
        <v>2537</v>
      </c>
      <c r="K1317" s="17">
        <f>IF(J1317="Januar",238.19,IF(J1317="Februar",240.59,IF(J1317="Mars",245.99,IF(J1317="April",250.79,IF(J1317="Mai",256.52,IF(J1317="Juni",259.83,IF(J1317="Juli",265.66,IF(J1317="August",272.21,IF(J1317="September",275.91,IF(J1317="Oktober",281.13,IF(J1317="November",284.38,IF(J1317="Desember",287.34,0))))))))))))</f>
        <v>256.52</v>
      </c>
      <c r="L1317" s="20">
        <f>$K$2/K1317</f>
        <v>0.92854358334632781</v>
      </c>
      <c r="M1317" s="2">
        <v>11</v>
      </c>
      <c r="N1317" s="2">
        <v>3700000</v>
      </c>
      <c r="O1317" s="2">
        <v>4050000</v>
      </c>
      <c r="P1317" s="2">
        <f>O1317-N1317</f>
        <v>350000</v>
      </c>
      <c r="Q1317" s="4">
        <f>P1317/N1317</f>
        <v>9.45945945945946E-2</v>
      </c>
      <c r="R1317" s="2">
        <v>130926</v>
      </c>
      <c r="S1317" s="9">
        <f>(N1317+R1317)/F1317</f>
        <v>53207.305555555555</v>
      </c>
      <c r="T1317" s="2">
        <v>58068</v>
      </c>
      <c r="U1317" s="5">
        <f>T1317-S1317</f>
        <v>4860.6944444444453</v>
      </c>
      <c r="V1317" s="4">
        <f>U1317/S1317</f>
        <v>9.1353891983295965E-2</v>
      </c>
      <c r="W1317" s="22">
        <f>S1317*L1317</f>
        <v>49405.302160758532</v>
      </c>
      <c r="X1317" s="22">
        <f>T1317*L1317</f>
        <v>53918.668797754566</v>
      </c>
      <c r="Y1317" s="22">
        <f>X1317-W1317</f>
        <v>4513.3666369960338</v>
      </c>
      <c r="Z1317" s="8">
        <f>Y1317/W1317</f>
        <v>9.1353891983295965E-2</v>
      </c>
      <c r="AA1317" s="11">
        <v>4993</v>
      </c>
      <c r="AB1317" s="2">
        <v>1959</v>
      </c>
      <c r="AC1317" s="2">
        <f>2016-AB1317</f>
        <v>57</v>
      </c>
      <c r="AD1317" s="2" t="s">
        <v>37</v>
      </c>
    </row>
    <row r="1318" spans="1:30" x14ac:dyDescent="0.2">
      <c r="A1318">
        <v>21</v>
      </c>
      <c r="B1318" s="2" t="s">
        <v>1660</v>
      </c>
      <c r="C1318" s="2" t="s">
        <v>22</v>
      </c>
      <c r="D1318" s="2" t="s">
        <v>23</v>
      </c>
      <c r="E1318" s="6" t="s">
        <v>2767</v>
      </c>
      <c r="F1318" s="2">
        <v>74</v>
      </c>
      <c r="G1318" s="2">
        <v>81</v>
      </c>
      <c r="H1318" s="3">
        <v>42503</v>
      </c>
      <c r="I1318" s="3">
        <v>42514</v>
      </c>
      <c r="J1318" s="7" t="s">
        <v>2537</v>
      </c>
      <c r="K1318" s="17">
        <f>IF(J1318="Januar",238.19,IF(J1318="Februar",240.59,IF(J1318="Mars",245.99,IF(J1318="April",250.79,IF(J1318="Mai",256.52,IF(J1318="Juni",259.83,IF(J1318="Juli",265.66,IF(J1318="August",272.21,IF(J1318="September",275.91,IF(J1318="Oktober",281.13,IF(J1318="November",284.38,IF(J1318="Desember",287.34,0))))))))))))</f>
        <v>256.52</v>
      </c>
      <c r="L1318" s="20">
        <f>$K$2/K1318</f>
        <v>0.92854358334632781</v>
      </c>
      <c r="M1318" s="2">
        <v>11</v>
      </c>
      <c r="N1318" s="2">
        <v>4500000</v>
      </c>
      <c r="O1318" s="2">
        <v>4400000</v>
      </c>
      <c r="P1318" s="2">
        <f>O1318-N1318</f>
        <v>-100000</v>
      </c>
      <c r="Q1318" s="4">
        <f>P1318/N1318</f>
        <v>-2.2222222222222223E-2</v>
      </c>
      <c r="R1318" s="2"/>
      <c r="S1318" s="9">
        <f>(N1318+R1318)/F1318</f>
        <v>60810.810810810814</v>
      </c>
      <c r="T1318" s="2">
        <v>59459</v>
      </c>
      <c r="U1318" s="5">
        <f>T1318-S1318</f>
        <v>-1351.8108108108136</v>
      </c>
      <c r="V1318" s="4">
        <f>U1318/S1318</f>
        <v>-2.222977777777782E-2</v>
      </c>
      <c r="W1318" s="22">
        <f>S1318*L1318</f>
        <v>56465.488176465886</v>
      </c>
      <c r="X1318" s="22">
        <f>T1318*L1318</f>
        <v>55210.272922189302</v>
      </c>
      <c r="Y1318" s="22">
        <f>X1318-W1318</f>
        <v>-1255.2152542765834</v>
      </c>
      <c r="Z1318" s="8">
        <f>Y1318/W1318</f>
        <v>-2.2229777777777925E-2</v>
      </c>
      <c r="AA1318" s="11">
        <v>28159</v>
      </c>
      <c r="AB1318" s="2">
        <v>1985</v>
      </c>
      <c r="AC1318" s="2">
        <f>2016-AB1318</f>
        <v>31</v>
      </c>
      <c r="AD1318" s="2" t="s">
        <v>102</v>
      </c>
    </row>
    <row r="1319" spans="1:30" x14ac:dyDescent="0.2">
      <c r="A1319">
        <v>21</v>
      </c>
      <c r="B1319" s="6" t="s">
        <v>1785</v>
      </c>
      <c r="C1319" s="6" t="s">
        <v>22</v>
      </c>
      <c r="D1319" s="6" t="s">
        <v>23</v>
      </c>
      <c r="E1319" s="6" t="s">
        <v>2767</v>
      </c>
      <c r="F1319" s="6">
        <v>78</v>
      </c>
      <c r="G1319" s="6">
        <v>87</v>
      </c>
      <c r="H1319" s="7">
        <v>42503</v>
      </c>
      <c r="I1319" s="7">
        <v>42514</v>
      </c>
      <c r="J1319" s="7" t="s">
        <v>2537</v>
      </c>
      <c r="K1319" s="17">
        <f>IF(J1319="Januar",238.19,IF(J1319="Februar",240.59,IF(J1319="Mars",245.99,IF(J1319="April",250.79,IF(J1319="Mai",256.52,IF(J1319="Juni",259.83,IF(J1319="Juli",265.66,IF(J1319="August",272.21,IF(J1319="September",275.91,IF(J1319="Oktober",281.13,IF(J1319="November",284.38,IF(J1319="Desember",287.34,0))))))))))))</f>
        <v>256.52</v>
      </c>
      <c r="L1319" s="20">
        <f>$K$2/K1319</f>
        <v>0.92854358334632781</v>
      </c>
      <c r="M1319" s="6">
        <v>11</v>
      </c>
      <c r="N1319" s="6">
        <v>3990000</v>
      </c>
      <c r="O1319" s="6">
        <v>4950000</v>
      </c>
      <c r="P1319" s="6">
        <f>O1319-N1319</f>
        <v>960000</v>
      </c>
      <c r="Q1319" s="8">
        <f>P1319/N1319</f>
        <v>0.24060150375939848</v>
      </c>
      <c r="R1319" s="6">
        <v>9098</v>
      </c>
      <c r="S1319" s="9">
        <f>(N1319+R1319)/F1319</f>
        <v>51270.48717948718</v>
      </c>
      <c r="T1319" s="6">
        <v>63578</v>
      </c>
      <c r="U1319" s="5">
        <f>T1319-S1319</f>
        <v>12307.51282051282</v>
      </c>
      <c r="V1319" s="4">
        <f>U1319/S1319</f>
        <v>0.24005063141738461</v>
      </c>
      <c r="W1319" s="22">
        <f>S1319*L1319</f>
        <v>47606.881885552983</v>
      </c>
      <c r="X1319" s="22">
        <f>T1319*L1319</f>
        <v>59034.943941992831</v>
      </c>
      <c r="Y1319" s="22">
        <f>X1319-W1319</f>
        <v>11428.062056439849</v>
      </c>
      <c r="Z1319" s="8">
        <f>Y1319/W1319</f>
        <v>0.24005063141738472</v>
      </c>
      <c r="AA1319" s="6">
        <v>755</v>
      </c>
      <c r="AB1319" s="6">
        <v>1898</v>
      </c>
      <c r="AC1319" s="6">
        <f>2016-AB1319</f>
        <v>118</v>
      </c>
      <c r="AD1319" s="6" t="s">
        <v>729</v>
      </c>
    </row>
    <row r="1320" spans="1:30" x14ac:dyDescent="0.2">
      <c r="A1320">
        <v>21</v>
      </c>
      <c r="B1320" s="6" t="s">
        <v>858</v>
      </c>
      <c r="C1320" s="6" t="s">
        <v>22</v>
      </c>
      <c r="D1320" s="6" t="s">
        <v>23</v>
      </c>
      <c r="E1320" s="6" t="s">
        <v>2767</v>
      </c>
      <c r="F1320" s="6">
        <v>79</v>
      </c>
      <c r="G1320" s="6">
        <v>91</v>
      </c>
      <c r="H1320" s="7">
        <v>42503</v>
      </c>
      <c r="I1320" s="7">
        <v>42514</v>
      </c>
      <c r="J1320" s="3" t="s">
        <v>2537</v>
      </c>
      <c r="K1320" s="17">
        <f>IF(J1320="Januar",238.19,IF(J1320="Februar",240.59,IF(J1320="Mars",245.99,IF(J1320="April",250.79,IF(J1320="Mai",256.52,IF(J1320="Juni",259.83,IF(J1320="Juli",265.66,IF(J1320="August",272.21,IF(J1320="September",275.91,IF(J1320="Oktober",281.13,IF(J1320="November",284.38,IF(J1320="Desember",287.34,0))))))))))))</f>
        <v>256.52</v>
      </c>
      <c r="L1320" s="20">
        <f>$K$2/K1320</f>
        <v>0.92854358334632781</v>
      </c>
      <c r="M1320" s="6">
        <v>11</v>
      </c>
      <c r="N1320" s="6">
        <v>5550000</v>
      </c>
      <c r="O1320" s="6">
        <v>6400000</v>
      </c>
      <c r="P1320" s="6">
        <f>O1320-N1320</f>
        <v>850000</v>
      </c>
      <c r="Q1320" s="8">
        <f>P1320/N1320</f>
        <v>0.15315315315315314</v>
      </c>
      <c r="R1320" s="6"/>
      <c r="S1320" s="9">
        <f>(N1320+R1320)/F1320</f>
        <v>70253.16455696203</v>
      </c>
      <c r="T1320" s="6">
        <v>81013</v>
      </c>
      <c r="U1320" s="5">
        <f>T1320-S1320</f>
        <v>10759.83544303797</v>
      </c>
      <c r="V1320" s="4">
        <f>U1320/S1320</f>
        <v>0.15315801801801793</v>
      </c>
      <c r="W1320" s="22">
        <f>S1320*L1320</f>
        <v>65233.125159140756</v>
      </c>
      <c r="X1320" s="22">
        <f>T1320*L1320</f>
        <v>75224.101317636058</v>
      </c>
      <c r="Y1320" s="22">
        <f>X1320-W1320</f>
        <v>9990.9761584953012</v>
      </c>
      <c r="Z1320" s="8">
        <f>Y1320/W1320</f>
        <v>0.15315801801801796</v>
      </c>
      <c r="AA1320" s="10">
        <v>4847</v>
      </c>
      <c r="AB1320" s="6">
        <v>1995</v>
      </c>
      <c r="AC1320" s="6">
        <f>2016-AB1320</f>
        <v>21</v>
      </c>
      <c r="AD1320" s="6" t="s">
        <v>206</v>
      </c>
    </row>
    <row r="1321" spans="1:30" x14ac:dyDescent="0.2">
      <c r="A1321">
        <v>21</v>
      </c>
      <c r="B1321" s="6" t="s">
        <v>299</v>
      </c>
      <c r="C1321" s="6" t="s">
        <v>22</v>
      </c>
      <c r="D1321" s="6" t="s">
        <v>23</v>
      </c>
      <c r="E1321" s="6" t="s">
        <v>2767</v>
      </c>
      <c r="F1321" s="6">
        <v>80</v>
      </c>
      <c r="G1321" s="6">
        <v>95</v>
      </c>
      <c r="H1321" s="7">
        <v>42503</v>
      </c>
      <c r="I1321" s="7">
        <v>42514</v>
      </c>
      <c r="J1321" s="7" t="s">
        <v>2537</v>
      </c>
      <c r="K1321" s="17">
        <f>IF(J1321="Januar",238.19,IF(J1321="Februar",240.59,IF(J1321="Mars",245.99,IF(J1321="April",250.79,IF(J1321="Mai",256.52,IF(J1321="Juni",259.83,IF(J1321="Juli",265.66,IF(J1321="August",272.21,IF(J1321="September",275.91,IF(J1321="Oktober",281.13,IF(J1321="November",284.38,IF(J1321="Desember",287.34,0))))))))))))</f>
        <v>256.52</v>
      </c>
      <c r="L1321" s="20">
        <f>$K$2/K1321</f>
        <v>0.92854358334632781</v>
      </c>
      <c r="M1321" s="6">
        <v>11</v>
      </c>
      <c r="N1321" s="6">
        <v>6000000</v>
      </c>
      <c r="O1321" s="6">
        <v>5630000</v>
      </c>
      <c r="P1321" s="6">
        <f>O1321-N1321</f>
        <v>-370000</v>
      </c>
      <c r="Q1321" s="8">
        <f>P1321/N1321</f>
        <v>-6.1666666666666668E-2</v>
      </c>
      <c r="R1321" s="6"/>
      <c r="S1321" s="9">
        <f>(N1321+R1321)/F1321</f>
        <v>75000</v>
      </c>
      <c r="T1321" s="6">
        <v>70375</v>
      </c>
      <c r="U1321" s="5">
        <f>T1321-S1321</f>
        <v>-4625</v>
      </c>
      <c r="V1321" s="4">
        <f>U1321/S1321</f>
        <v>-6.1666666666666668E-2</v>
      </c>
      <c r="W1321" s="22">
        <f>S1321*L1321</f>
        <v>69640.768750974588</v>
      </c>
      <c r="X1321" s="22">
        <f>T1321*L1321</f>
        <v>65346.254677997822</v>
      </c>
      <c r="Y1321" s="22">
        <f>X1321-W1321</f>
        <v>-4294.5140729767663</v>
      </c>
      <c r="Z1321" s="8">
        <f>Y1321/W1321</f>
        <v>-6.1666666666666668E-2</v>
      </c>
      <c r="AA1321" s="10">
        <v>2542</v>
      </c>
      <c r="AB1321" s="6">
        <v>2009</v>
      </c>
      <c r="AC1321" s="6">
        <f>2016-AB1321</f>
        <v>7</v>
      </c>
      <c r="AD1321" s="6" t="s">
        <v>225</v>
      </c>
    </row>
    <row r="1322" spans="1:30" x14ac:dyDescent="0.2">
      <c r="A1322">
        <v>21</v>
      </c>
      <c r="B1322" s="6" t="s">
        <v>1949</v>
      </c>
      <c r="C1322" s="6" t="s">
        <v>22</v>
      </c>
      <c r="D1322" s="6" t="s">
        <v>23</v>
      </c>
      <c r="E1322" s="6" t="s">
        <v>2767</v>
      </c>
      <c r="F1322" s="6">
        <v>84</v>
      </c>
      <c r="G1322" s="6">
        <v>97</v>
      </c>
      <c r="H1322" s="7">
        <v>42503</v>
      </c>
      <c r="I1322" s="7">
        <v>42514</v>
      </c>
      <c r="J1322" s="7" t="s">
        <v>2537</v>
      </c>
      <c r="K1322" s="17">
        <f>IF(J1322="Januar",238.19,IF(J1322="Februar",240.59,IF(J1322="Mars",245.99,IF(J1322="April",250.79,IF(J1322="Mai",256.52,IF(J1322="Juni",259.83,IF(J1322="Juli",265.66,IF(J1322="August",272.21,IF(J1322="September",275.91,IF(J1322="Oktober",281.13,IF(J1322="November",284.38,IF(J1322="Desember",287.34,0))))))))))))</f>
        <v>256.52</v>
      </c>
      <c r="L1322" s="20">
        <f>$K$2/K1322</f>
        <v>0.92854358334632781</v>
      </c>
      <c r="M1322" s="6">
        <v>11</v>
      </c>
      <c r="N1322" s="6">
        <v>4900000</v>
      </c>
      <c r="O1322" s="6">
        <v>6100000</v>
      </c>
      <c r="P1322" s="6">
        <f>O1322-N1322</f>
        <v>1200000</v>
      </c>
      <c r="Q1322" s="8">
        <f>P1322/N1322</f>
        <v>0.24489795918367346</v>
      </c>
      <c r="R1322" s="6">
        <v>44026</v>
      </c>
      <c r="S1322" s="9">
        <f>(N1322+R1322)/F1322</f>
        <v>58857.452380952382</v>
      </c>
      <c r="T1322" s="6">
        <v>73143</v>
      </c>
      <c r="U1322" s="5">
        <f>T1322-S1322</f>
        <v>14285.547619047618</v>
      </c>
      <c r="V1322" s="4">
        <f>U1322/S1322</f>
        <v>0.2427143384763753</v>
      </c>
      <c r="W1322" s="22">
        <f>S1322*L1322</f>
        <v>54651.709740445374</v>
      </c>
      <c r="X1322" s="22">
        <f>T1322*L1322</f>
        <v>67916.46331670045</v>
      </c>
      <c r="Y1322" s="22">
        <f>X1322-W1322</f>
        <v>13264.753576255076</v>
      </c>
      <c r="Z1322" s="8">
        <f>Y1322/W1322</f>
        <v>0.2427143384763753</v>
      </c>
      <c r="AA1322" s="10">
        <v>2605</v>
      </c>
      <c r="AB1322" s="6">
        <v>1989</v>
      </c>
      <c r="AC1322" s="6">
        <f>2016-AB1322</f>
        <v>27</v>
      </c>
      <c r="AD1322" s="6" t="s">
        <v>191</v>
      </c>
    </row>
    <row r="1323" spans="1:30" x14ac:dyDescent="0.2">
      <c r="A1323">
        <v>21</v>
      </c>
      <c r="B1323" s="6" t="s">
        <v>1950</v>
      </c>
      <c r="C1323" s="6" t="s">
        <v>22</v>
      </c>
      <c r="D1323" s="6" t="s">
        <v>23</v>
      </c>
      <c r="E1323" s="6" t="s">
        <v>2767</v>
      </c>
      <c r="F1323" s="6">
        <v>84</v>
      </c>
      <c r="G1323" s="6">
        <v>92</v>
      </c>
      <c r="H1323" s="7">
        <v>42503</v>
      </c>
      <c r="I1323" s="7">
        <v>42514</v>
      </c>
      <c r="J1323" s="3" t="s">
        <v>2537</v>
      </c>
      <c r="K1323" s="17">
        <f>IF(J1323="Januar",238.19,IF(J1323="Februar",240.59,IF(J1323="Mars",245.99,IF(J1323="April",250.79,IF(J1323="Mai",256.52,IF(J1323="Juni",259.83,IF(J1323="Juli",265.66,IF(J1323="August",272.21,IF(J1323="September",275.91,IF(J1323="Oktober",281.13,IF(J1323="November",284.38,IF(J1323="Desember",287.34,0))))))))))))</f>
        <v>256.52</v>
      </c>
      <c r="L1323" s="20">
        <f>$K$2/K1323</f>
        <v>0.92854358334632781</v>
      </c>
      <c r="M1323" s="6">
        <v>11</v>
      </c>
      <c r="N1323" s="6">
        <v>5250000</v>
      </c>
      <c r="O1323" s="6">
        <v>5400000</v>
      </c>
      <c r="P1323" s="6">
        <f>O1323-N1323</f>
        <v>150000</v>
      </c>
      <c r="Q1323" s="8">
        <f>P1323/N1323</f>
        <v>2.8571428571428571E-2</v>
      </c>
      <c r="R1323" s="6">
        <v>8034</v>
      </c>
      <c r="S1323" s="9">
        <f>(N1323+R1323)/F1323</f>
        <v>62595.642857142855</v>
      </c>
      <c r="T1323" s="6">
        <v>64381</v>
      </c>
      <c r="U1323" s="5">
        <f>T1323-S1323</f>
        <v>1785.3571428571449</v>
      </c>
      <c r="V1323" s="4">
        <f>U1323/S1323</f>
        <v>2.8522067373470805E-2</v>
      </c>
      <c r="W1323" s="22">
        <f>S1323*L1323</f>
        <v>58122.782520438399</v>
      </c>
      <c r="X1323" s="22">
        <f>T1323*L1323</f>
        <v>59780.564439419933</v>
      </c>
      <c r="Y1323" s="22">
        <f>X1323-W1323</f>
        <v>1657.7819189815345</v>
      </c>
      <c r="Z1323" s="8">
        <f>Y1323/W1323</f>
        <v>2.8522067373470794E-2</v>
      </c>
      <c r="AA1323" s="10">
        <v>1198</v>
      </c>
      <c r="AB1323" s="6">
        <v>1936</v>
      </c>
      <c r="AC1323" s="6">
        <f>2016-AB1323</f>
        <v>80</v>
      </c>
      <c r="AD1323" s="6" t="s">
        <v>37</v>
      </c>
    </row>
    <row r="1324" spans="1:30" x14ac:dyDescent="0.2">
      <c r="A1324">
        <v>21</v>
      </c>
      <c r="B1324" s="2" t="s">
        <v>1968</v>
      </c>
      <c r="C1324" s="2" t="s">
        <v>22</v>
      </c>
      <c r="D1324" s="2" t="s">
        <v>23</v>
      </c>
      <c r="E1324" s="6" t="s">
        <v>2767</v>
      </c>
      <c r="F1324" s="2">
        <v>85</v>
      </c>
      <c r="G1324" s="2">
        <v>95</v>
      </c>
      <c r="H1324" s="3">
        <v>42503</v>
      </c>
      <c r="I1324" s="3">
        <v>42514</v>
      </c>
      <c r="J1324" s="3" t="s">
        <v>2537</v>
      </c>
      <c r="K1324" s="17">
        <f>IF(J1324="Januar",238.19,IF(J1324="Februar",240.59,IF(J1324="Mars",245.99,IF(J1324="April",250.79,IF(J1324="Mai",256.52,IF(J1324="Juni",259.83,IF(J1324="Juli",265.66,IF(J1324="August",272.21,IF(J1324="September",275.91,IF(J1324="Oktober",281.13,IF(J1324="November",284.38,IF(J1324="Desember",287.34,0))))))))))))</f>
        <v>256.52</v>
      </c>
      <c r="L1324" s="20">
        <f>$K$2/K1324</f>
        <v>0.92854358334632781</v>
      </c>
      <c r="M1324" s="2">
        <v>11</v>
      </c>
      <c r="N1324" s="2">
        <v>3990000</v>
      </c>
      <c r="O1324" s="2">
        <v>4350000</v>
      </c>
      <c r="P1324" s="2">
        <f>O1324-N1324</f>
        <v>360000</v>
      </c>
      <c r="Q1324" s="4">
        <f>P1324/N1324</f>
        <v>9.0225563909774431E-2</v>
      </c>
      <c r="R1324" s="2"/>
      <c r="S1324" s="9">
        <f>(N1324+R1324)/F1324</f>
        <v>46941.176470588238</v>
      </c>
      <c r="T1324" s="2">
        <v>51176</v>
      </c>
      <c r="U1324" s="5">
        <f>T1324-S1324</f>
        <v>4234.8235294117621</v>
      </c>
      <c r="V1324" s="4">
        <f>U1324/S1324</f>
        <v>9.0215538847117735E-2</v>
      </c>
      <c r="W1324" s="22">
        <f>S1324*L1324</f>
        <v>43586.928206492332</v>
      </c>
      <c r="X1324" s="22">
        <f>T1324*L1324</f>
        <v>47519.146421331672</v>
      </c>
      <c r="Y1324" s="22">
        <f>X1324-W1324</f>
        <v>3932.2182148393404</v>
      </c>
      <c r="Z1324" s="8">
        <f>Y1324/W1324</f>
        <v>9.0215538847117721E-2</v>
      </c>
      <c r="AA1324" s="11">
        <v>2861</v>
      </c>
      <c r="AB1324" s="2">
        <v>1932</v>
      </c>
      <c r="AC1324" s="2">
        <f>2016-AB1324</f>
        <v>84</v>
      </c>
      <c r="AD1324" s="2" t="s">
        <v>181</v>
      </c>
    </row>
    <row r="1325" spans="1:30" x14ac:dyDescent="0.2">
      <c r="A1325">
        <v>21</v>
      </c>
      <c r="B1325" s="6" t="s">
        <v>2045</v>
      </c>
      <c r="C1325" s="6" t="s">
        <v>22</v>
      </c>
      <c r="D1325" s="6" t="s">
        <v>23</v>
      </c>
      <c r="E1325" s="6" t="s">
        <v>2767</v>
      </c>
      <c r="F1325" s="6">
        <v>90</v>
      </c>
      <c r="G1325" s="6">
        <v>104</v>
      </c>
      <c r="H1325" s="7">
        <v>42503</v>
      </c>
      <c r="I1325" s="7">
        <v>42514</v>
      </c>
      <c r="J1325" s="3" t="s">
        <v>2537</v>
      </c>
      <c r="K1325" s="17">
        <f>IF(J1325="Januar",238.19,IF(J1325="Februar",240.59,IF(J1325="Mars",245.99,IF(J1325="April",250.79,IF(J1325="Mai",256.52,IF(J1325="Juni",259.83,IF(J1325="Juli",265.66,IF(J1325="August",272.21,IF(J1325="September",275.91,IF(J1325="Oktober",281.13,IF(J1325="November",284.38,IF(J1325="Desember",287.34,0))))))))))))</f>
        <v>256.52</v>
      </c>
      <c r="L1325" s="20">
        <f>$K$2/K1325</f>
        <v>0.92854358334632781</v>
      </c>
      <c r="M1325" s="6">
        <v>11</v>
      </c>
      <c r="N1325" s="6">
        <v>4800000</v>
      </c>
      <c r="O1325" s="6">
        <v>5175000</v>
      </c>
      <c r="P1325" s="6">
        <f>O1325-N1325</f>
        <v>375000</v>
      </c>
      <c r="Q1325" s="8">
        <f>P1325/N1325</f>
        <v>7.8125E-2</v>
      </c>
      <c r="R1325" s="6"/>
      <c r="S1325" s="9">
        <f>(N1325+R1325)/F1325</f>
        <v>53333.333333333336</v>
      </c>
      <c r="T1325" s="6">
        <v>57500</v>
      </c>
      <c r="U1325" s="5">
        <f>T1325-S1325</f>
        <v>4166.6666666666642</v>
      </c>
      <c r="V1325" s="4">
        <f>U1325/S1325</f>
        <v>7.8124999999999944E-2</v>
      </c>
      <c r="W1325" s="22">
        <f>S1325*L1325</f>
        <v>49522.324445137485</v>
      </c>
      <c r="X1325" s="22">
        <f>T1325*L1325</f>
        <v>53391.25604241385</v>
      </c>
      <c r="Y1325" s="22">
        <f>X1325-W1325</f>
        <v>3868.9315972763652</v>
      </c>
      <c r="Z1325" s="8">
        <f>Y1325/W1325</f>
        <v>7.8124999999999986E-2</v>
      </c>
      <c r="AA1325" s="10">
        <v>1247</v>
      </c>
      <c r="AB1325" s="6">
        <v>1938</v>
      </c>
      <c r="AC1325" s="6">
        <f>2016-AB1325</f>
        <v>78</v>
      </c>
      <c r="AD1325" s="6" t="s">
        <v>209</v>
      </c>
    </row>
    <row r="1326" spans="1:30" x14ac:dyDescent="0.2">
      <c r="A1326">
        <v>21</v>
      </c>
      <c r="B1326" s="2" t="s">
        <v>736</v>
      </c>
      <c r="C1326" s="2" t="s">
        <v>22</v>
      </c>
      <c r="D1326" s="2" t="s">
        <v>23</v>
      </c>
      <c r="E1326" s="6" t="s">
        <v>2767</v>
      </c>
      <c r="F1326" s="2">
        <v>92</v>
      </c>
      <c r="G1326" s="2">
        <v>105</v>
      </c>
      <c r="H1326" s="3">
        <v>42503</v>
      </c>
      <c r="I1326" s="3">
        <v>42514</v>
      </c>
      <c r="J1326" s="7" t="s">
        <v>2537</v>
      </c>
      <c r="K1326" s="17">
        <f>IF(J1326="Januar",238.19,IF(J1326="Februar",240.59,IF(J1326="Mars",245.99,IF(J1326="April",250.79,IF(J1326="Mai",256.52,IF(J1326="Juni",259.83,IF(J1326="Juli",265.66,IF(J1326="August",272.21,IF(J1326="September",275.91,IF(J1326="Oktober",281.13,IF(J1326="November",284.38,IF(J1326="Desember",287.34,0))))))))))))</f>
        <v>256.52</v>
      </c>
      <c r="L1326" s="20">
        <f>$K$2/K1326</f>
        <v>0.92854358334632781</v>
      </c>
      <c r="M1326" s="2">
        <v>11</v>
      </c>
      <c r="N1326" s="2">
        <v>6500000</v>
      </c>
      <c r="O1326" s="2">
        <v>7600000</v>
      </c>
      <c r="P1326" s="2">
        <f>O1326-N1326</f>
        <v>1100000</v>
      </c>
      <c r="Q1326" s="4">
        <f>P1326/N1326</f>
        <v>0.16923076923076924</v>
      </c>
      <c r="R1326" s="2"/>
      <c r="S1326" s="9">
        <f>(N1326+R1326)/F1326</f>
        <v>70652.173913043473</v>
      </c>
      <c r="T1326" s="2">
        <v>82609</v>
      </c>
      <c r="U1326" s="5">
        <f>T1326-S1326</f>
        <v>11956.826086956527</v>
      </c>
      <c r="V1326" s="4">
        <f>U1326/S1326</f>
        <v>0.16923507692307702</v>
      </c>
      <c r="W1326" s="22">
        <f>S1326*L1326</f>
        <v>65603.622736425328</v>
      </c>
      <c r="X1326" s="22">
        <f>T1326*L1326</f>
        <v>76706.056876656789</v>
      </c>
      <c r="Y1326" s="22">
        <f>X1326-W1326</f>
        <v>11102.43414023146</v>
      </c>
      <c r="Z1326" s="8">
        <f>Y1326/W1326</f>
        <v>0.16923507692307696</v>
      </c>
      <c r="AA1326" s="11">
        <v>1225</v>
      </c>
      <c r="AB1326" s="2">
        <v>2014</v>
      </c>
      <c r="AC1326" s="2">
        <f>2016-AB1326</f>
        <v>2</v>
      </c>
      <c r="AD1326" s="2" t="s">
        <v>37</v>
      </c>
    </row>
    <row r="1327" spans="1:30" x14ac:dyDescent="0.2">
      <c r="A1327">
        <v>21</v>
      </c>
      <c r="B1327" s="6" t="s">
        <v>1157</v>
      </c>
      <c r="C1327" s="6" t="s">
        <v>22</v>
      </c>
      <c r="D1327" s="6" t="s">
        <v>23</v>
      </c>
      <c r="E1327" s="6" t="s">
        <v>2767</v>
      </c>
      <c r="F1327" s="6">
        <v>98</v>
      </c>
      <c r="G1327" s="6">
        <v>111</v>
      </c>
      <c r="H1327" s="7">
        <v>42503</v>
      </c>
      <c r="I1327" s="7">
        <v>42514</v>
      </c>
      <c r="J1327" s="7" t="s">
        <v>2537</v>
      </c>
      <c r="K1327" s="17">
        <f>IF(J1327="Januar",238.19,IF(J1327="Februar",240.59,IF(J1327="Mars",245.99,IF(J1327="April",250.79,IF(J1327="Mai",256.52,IF(J1327="Juni",259.83,IF(J1327="Juli",265.66,IF(J1327="August",272.21,IF(J1327="September",275.91,IF(J1327="Oktober",281.13,IF(J1327="November",284.38,IF(J1327="Desember",287.34,0))))))))))))</f>
        <v>256.52</v>
      </c>
      <c r="L1327" s="20">
        <f>$K$2/K1327</f>
        <v>0.92854358334632781</v>
      </c>
      <c r="M1327" s="6">
        <v>11</v>
      </c>
      <c r="N1327" s="6">
        <v>4750000</v>
      </c>
      <c r="O1327" s="6">
        <v>4850000</v>
      </c>
      <c r="P1327" s="6">
        <f>O1327-N1327</f>
        <v>100000</v>
      </c>
      <c r="Q1327" s="8">
        <f>P1327/N1327</f>
        <v>2.1052631578947368E-2</v>
      </c>
      <c r="R1327" s="6"/>
      <c r="S1327" s="9">
        <f>(N1327+R1327)/F1327</f>
        <v>48469.387755102041</v>
      </c>
      <c r="T1327" s="6">
        <v>49490</v>
      </c>
      <c r="U1327" s="5">
        <f>T1327-S1327</f>
        <v>1020.6122448979586</v>
      </c>
      <c r="V1327" s="4">
        <f>U1327/S1327</f>
        <v>2.1056842105263145E-2</v>
      </c>
      <c r="W1327" s="22">
        <f>S1327*L1327</f>
        <v>45005.938988725073</v>
      </c>
      <c r="X1327" s="22">
        <f>T1327*L1327</f>
        <v>45953.62193980976</v>
      </c>
      <c r="Y1327" s="22">
        <f>X1327-W1327</f>
        <v>947.68295108468737</v>
      </c>
      <c r="Z1327" s="8">
        <f>Y1327/W1327</f>
        <v>2.1056842105263079E-2</v>
      </c>
      <c r="AA1327" s="6">
        <v>24</v>
      </c>
      <c r="AB1327" s="6">
        <v>2013</v>
      </c>
      <c r="AC1327" s="6">
        <f>2016-AB1327</f>
        <v>3</v>
      </c>
      <c r="AD1327" s="6" t="s">
        <v>200</v>
      </c>
    </row>
    <row r="1328" spans="1:30" x14ac:dyDescent="0.2">
      <c r="A1328">
        <v>21</v>
      </c>
      <c r="B1328" s="2" t="s">
        <v>2242</v>
      </c>
      <c r="C1328" s="2" t="s">
        <v>22</v>
      </c>
      <c r="D1328" s="2" t="s">
        <v>23</v>
      </c>
      <c r="E1328" s="6" t="s">
        <v>2767</v>
      </c>
      <c r="F1328" s="2">
        <v>105</v>
      </c>
      <c r="G1328" s="2">
        <v>118</v>
      </c>
      <c r="H1328" s="3">
        <v>42503</v>
      </c>
      <c r="I1328" s="3">
        <v>42514</v>
      </c>
      <c r="J1328" s="7" t="s">
        <v>2537</v>
      </c>
      <c r="K1328" s="17">
        <f>IF(J1328="Januar",238.19,IF(J1328="Februar",240.59,IF(J1328="Mars",245.99,IF(J1328="April",250.79,IF(J1328="Mai",256.52,IF(J1328="Juni",259.83,IF(J1328="Juli",265.66,IF(J1328="August",272.21,IF(J1328="September",275.91,IF(J1328="Oktober",281.13,IF(J1328="November",284.38,IF(J1328="Desember",287.34,0))))))))))))</f>
        <v>256.52</v>
      </c>
      <c r="L1328" s="20">
        <f>$K$2/K1328</f>
        <v>0.92854358334632781</v>
      </c>
      <c r="M1328" s="2">
        <v>11</v>
      </c>
      <c r="N1328" s="2">
        <v>6500000</v>
      </c>
      <c r="O1328" s="2">
        <v>6800000</v>
      </c>
      <c r="P1328" s="2">
        <f>O1328-N1328</f>
        <v>300000</v>
      </c>
      <c r="Q1328" s="4">
        <f>P1328/N1328</f>
        <v>4.6153846153846156E-2</v>
      </c>
      <c r="R1328" s="2"/>
      <c r="S1328" s="9">
        <f>(N1328+R1328)/F1328</f>
        <v>61904.761904761908</v>
      </c>
      <c r="T1328" s="2">
        <v>64762</v>
      </c>
      <c r="U1328" s="5">
        <f>T1328-S1328</f>
        <v>2857.2380952380918</v>
      </c>
      <c r="V1328" s="4">
        <f>U1328/S1328</f>
        <v>4.6155384615384557E-2</v>
      </c>
      <c r="W1328" s="22">
        <f>S1328*L1328</f>
        <v>57481.269445248865</v>
      </c>
      <c r="X1328" s="22">
        <f>T1328*L1328</f>
        <v>60134.339544674884</v>
      </c>
      <c r="Y1328" s="22">
        <f>X1328-W1328</f>
        <v>2653.0700994260187</v>
      </c>
      <c r="Z1328" s="8">
        <f>Y1328/W1328</f>
        <v>4.615538461538464E-2</v>
      </c>
      <c r="AA1328" s="11">
        <v>13705</v>
      </c>
      <c r="AB1328" s="2">
        <v>1985</v>
      </c>
      <c r="AC1328" s="2">
        <f>2016-AB1328</f>
        <v>31</v>
      </c>
      <c r="AD1328" s="2" t="s">
        <v>315</v>
      </c>
    </row>
    <row r="1329" spans="1:30" x14ac:dyDescent="0.2">
      <c r="A1329">
        <v>21</v>
      </c>
      <c r="B1329" s="6" t="s">
        <v>2299</v>
      </c>
      <c r="C1329" s="6" t="s">
        <v>22</v>
      </c>
      <c r="D1329" s="6" t="s">
        <v>23</v>
      </c>
      <c r="E1329" s="6" t="s">
        <v>2767</v>
      </c>
      <c r="F1329" s="6">
        <v>111</v>
      </c>
      <c r="G1329" s="6">
        <v>122</v>
      </c>
      <c r="H1329" s="7">
        <v>42503</v>
      </c>
      <c r="I1329" s="7">
        <v>42514</v>
      </c>
      <c r="J1329" s="7" t="s">
        <v>2537</v>
      </c>
      <c r="K1329" s="17">
        <f>IF(J1329="Januar",238.19,IF(J1329="Februar",240.59,IF(J1329="Mars",245.99,IF(J1329="April",250.79,IF(J1329="Mai",256.52,IF(J1329="Juni",259.83,IF(J1329="Juli",265.66,IF(J1329="August",272.21,IF(J1329="September",275.91,IF(J1329="Oktober",281.13,IF(J1329="November",284.38,IF(J1329="Desember",287.34,0))))))))))))</f>
        <v>256.52</v>
      </c>
      <c r="L1329" s="20">
        <f>$K$2/K1329</f>
        <v>0.92854358334632781</v>
      </c>
      <c r="M1329" s="6">
        <v>11</v>
      </c>
      <c r="N1329" s="6">
        <v>7300000</v>
      </c>
      <c r="O1329" s="6">
        <v>7800000</v>
      </c>
      <c r="P1329" s="6">
        <f>O1329-N1329</f>
        <v>500000</v>
      </c>
      <c r="Q1329" s="8">
        <f>P1329/N1329</f>
        <v>6.8493150684931503E-2</v>
      </c>
      <c r="R1329" s="6"/>
      <c r="S1329" s="9">
        <f>(N1329+R1329)/F1329</f>
        <v>65765.765765765769</v>
      </c>
      <c r="T1329" s="6">
        <v>70270</v>
      </c>
      <c r="U1329" s="5">
        <f>T1329-S1329</f>
        <v>4504.2342342342308</v>
      </c>
      <c r="V1329" s="4">
        <f>U1329/S1329</f>
        <v>6.8489041095890352E-2</v>
      </c>
      <c r="W1329" s="22">
        <f>S1329*L1329</f>
        <v>61066.379805659402</v>
      </c>
      <c r="X1329" s="22">
        <f>T1329*L1329</f>
        <v>65248.757601746453</v>
      </c>
      <c r="Y1329" s="22">
        <f>X1329-W1329</f>
        <v>4182.3777960870502</v>
      </c>
      <c r="Z1329" s="8">
        <f>Y1329/W1329</f>
        <v>6.8489041095890268E-2</v>
      </c>
      <c r="AA1329" s="6">
        <v>476</v>
      </c>
      <c r="AB1329" s="6">
        <v>1921</v>
      </c>
      <c r="AC1329" s="6">
        <f>2016-AB1329</f>
        <v>95</v>
      </c>
      <c r="AD1329" s="6" t="s">
        <v>48</v>
      </c>
    </row>
    <row r="1330" spans="1:30" x14ac:dyDescent="0.2">
      <c r="A1330">
        <v>21</v>
      </c>
      <c r="B1330" s="2" t="s">
        <v>2355</v>
      </c>
      <c r="C1330" s="2" t="s">
        <v>22</v>
      </c>
      <c r="D1330" s="2" t="s">
        <v>23</v>
      </c>
      <c r="E1330" s="6" t="s">
        <v>2767</v>
      </c>
      <c r="F1330" s="2">
        <v>118</v>
      </c>
      <c r="G1330" s="2">
        <v>130</v>
      </c>
      <c r="H1330" s="3">
        <v>42503</v>
      </c>
      <c r="I1330" s="3">
        <v>42514</v>
      </c>
      <c r="J1330" s="7" t="s">
        <v>2537</v>
      </c>
      <c r="K1330" s="17">
        <f>IF(J1330="Januar",238.19,IF(J1330="Februar",240.59,IF(J1330="Mars",245.99,IF(J1330="April",250.79,IF(J1330="Mai",256.52,IF(J1330="Juni",259.83,IF(J1330="Juli",265.66,IF(J1330="August",272.21,IF(J1330="September",275.91,IF(J1330="Oktober",281.13,IF(J1330="November",284.38,IF(J1330="Desember",287.34,0))))))))))))</f>
        <v>256.52</v>
      </c>
      <c r="L1330" s="20">
        <f>$K$2/K1330</f>
        <v>0.92854358334632781</v>
      </c>
      <c r="M1330" s="2">
        <v>11</v>
      </c>
      <c r="N1330" s="2">
        <v>6800000</v>
      </c>
      <c r="O1330" s="2">
        <v>8000000</v>
      </c>
      <c r="P1330" s="2">
        <f>O1330-N1330</f>
        <v>1200000</v>
      </c>
      <c r="Q1330" s="4">
        <f>P1330/N1330</f>
        <v>0.17647058823529413</v>
      </c>
      <c r="R1330" s="2">
        <v>109519</v>
      </c>
      <c r="S1330" s="9">
        <f>(N1330+R1330)/F1330</f>
        <v>58555.245762711864</v>
      </c>
      <c r="T1330" s="2">
        <v>68725</v>
      </c>
      <c r="U1330" s="5">
        <f>T1330-S1330</f>
        <v>10169.754237288136</v>
      </c>
      <c r="V1330" s="4">
        <f>U1330/S1330</f>
        <v>0.17367793619208516</v>
      </c>
      <c r="W1330" s="22">
        <f>S1330*L1330</f>
        <v>54371.097724233354</v>
      </c>
      <c r="X1330" s="22">
        <f>T1330*L1330</f>
        <v>63814.157765476375</v>
      </c>
      <c r="Y1330" s="22">
        <f>X1330-W1330</f>
        <v>9443.0600412430213</v>
      </c>
      <c r="Z1330" s="8">
        <f>Y1330/W1330</f>
        <v>0.17367793619208505</v>
      </c>
      <c r="AA1330" s="11">
        <v>2501</v>
      </c>
      <c r="AB1330" s="2">
        <v>1934</v>
      </c>
      <c r="AC1330" s="2">
        <f>2016-AB1330</f>
        <v>82</v>
      </c>
      <c r="AD1330" s="2" t="s">
        <v>494</v>
      </c>
    </row>
    <row r="1331" spans="1:30" x14ac:dyDescent="0.2">
      <c r="A1331">
        <v>21</v>
      </c>
      <c r="B1331" s="6" t="s">
        <v>2382</v>
      </c>
      <c r="C1331" s="6" t="s">
        <v>22</v>
      </c>
      <c r="D1331" s="6" t="s">
        <v>23</v>
      </c>
      <c r="E1331" s="6" t="s">
        <v>2767</v>
      </c>
      <c r="F1331" s="6">
        <v>123</v>
      </c>
      <c r="G1331" s="6">
        <v>135</v>
      </c>
      <c r="H1331" s="7">
        <v>42503</v>
      </c>
      <c r="I1331" s="7">
        <v>42514</v>
      </c>
      <c r="J1331" s="3" t="s">
        <v>2537</v>
      </c>
      <c r="K1331" s="17">
        <f>IF(J1331="Januar",238.19,IF(J1331="Februar",240.59,IF(J1331="Mars",245.99,IF(J1331="April",250.79,IF(J1331="Mai",256.52,IF(J1331="Juni",259.83,IF(J1331="Juli",265.66,IF(J1331="August",272.21,IF(J1331="September",275.91,IF(J1331="Oktober",281.13,IF(J1331="November",284.38,IF(J1331="Desember",287.34,0))))))))))))</f>
        <v>256.52</v>
      </c>
      <c r="L1331" s="20">
        <f>$K$2/K1331</f>
        <v>0.92854358334632781</v>
      </c>
      <c r="M1331" s="6">
        <v>11</v>
      </c>
      <c r="N1331" s="6">
        <v>8200000</v>
      </c>
      <c r="O1331" s="6">
        <v>8100000</v>
      </c>
      <c r="P1331" s="6">
        <f>O1331-N1331</f>
        <v>-100000</v>
      </c>
      <c r="Q1331" s="8">
        <f>P1331/N1331</f>
        <v>-1.2195121951219513E-2</v>
      </c>
      <c r="R1331" s="6">
        <v>35561</v>
      </c>
      <c r="S1331" s="9">
        <f>(N1331+R1331)/F1331</f>
        <v>66955.780487804877</v>
      </c>
      <c r="T1331" s="6">
        <v>66143</v>
      </c>
      <c r="U1331" s="5">
        <f>T1331-S1331</f>
        <v>-812.78048780487734</v>
      </c>
      <c r="V1331" s="4">
        <f>U1331/S1331</f>
        <v>-1.2139063750484019E-2</v>
      </c>
      <c r="W1331" s="22">
        <f>S1331*L1331</f>
        <v>62171.360339896477</v>
      </c>
      <c r="X1331" s="22">
        <f>T1331*L1331</f>
        <v>61416.658233276161</v>
      </c>
      <c r="Y1331" s="22">
        <f>X1331-W1331</f>
        <v>-754.70210662031604</v>
      </c>
      <c r="Z1331" s="8">
        <f>Y1331/W1331</f>
        <v>-1.2139063750484002E-2</v>
      </c>
      <c r="AA1331" s="6">
        <v>460</v>
      </c>
      <c r="AB1331" s="6">
        <v>1897</v>
      </c>
      <c r="AC1331" s="6">
        <f>2016-AB1331</f>
        <v>119</v>
      </c>
      <c r="AD1331" s="6" t="s">
        <v>422</v>
      </c>
    </row>
    <row r="1332" spans="1:30" x14ac:dyDescent="0.2">
      <c r="A1332">
        <v>21</v>
      </c>
      <c r="B1332" s="2" t="s">
        <v>374</v>
      </c>
      <c r="C1332" s="2" t="s">
        <v>22</v>
      </c>
      <c r="D1332" s="2" t="s">
        <v>23</v>
      </c>
      <c r="E1332" s="6" t="s">
        <v>2767</v>
      </c>
      <c r="F1332" s="2">
        <v>45</v>
      </c>
      <c r="G1332" s="2">
        <v>47</v>
      </c>
      <c r="H1332" s="3">
        <v>42502</v>
      </c>
      <c r="I1332" s="3">
        <v>42514</v>
      </c>
      <c r="J1332" s="3" t="s">
        <v>2537</v>
      </c>
      <c r="K1332" s="17">
        <f>IF(J1332="Januar",238.19,IF(J1332="Februar",240.59,IF(J1332="Mars",245.99,IF(J1332="April",250.79,IF(J1332="Mai",256.52,IF(J1332="Juni",259.83,IF(J1332="Juli",265.66,IF(J1332="August",272.21,IF(J1332="September",275.91,IF(J1332="Oktober",281.13,IF(J1332="November",284.38,IF(J1332="Desember",287.34,0))))))))))))</f>
        <v>256.52</v>
      </c>
      <c r="L1332" s="20">
        <f>$K$2/K1332</f>
        <v>0.92854358334632781</v>
      </c>
      <c r="M1332" s="2">
        <v>12</v>
      </c>
      <c r="N1332" s="2">
        <v>2500000</v>
      </c>
      <c r="O1332" s="2">
        <v>3010000</v>
      </c>
      <c r="P1332" s="2">
        <f>O1332-N1332</f>
        <v>510000</v>
      </c>
      <c r="Q1332" s="4">
        <f>P1332/N1332</f>
        <v>0.20399999999999999</v>
      </c>
      <c r="R1332" s="2"/>
      <c r="S1332" s="9">
        <f>(N1332+R1332)/F1332</f>
        <v>55555.555555555555</v>
      </c>
      <c r="T1332" s="2">
        <v>66889</v>
      </c>
      <c r="U1332" s="5">
        <f>T1332-S1332</f>
        <v>11333.444444444445</v>
      </c>
      <c r="V1332" s="4">
        <f>U1332/S1332</f>
        <v>0.20400200000000002</v>
      </c>
      <c r="W1332" s="22">
        <f>S1332*L1332</f>
        <v>51585.754630351541</v>
      </c>
      <c r="X1332" s="22">
        <f>T1332*L1332</f>
        <v>62109.351746452521</v>
      </c>
      <c r="Y1332" s="22">
        <f>X1332-W1332</f>
        <v>10523.59711610098</v>
      </c>
      <c r="Z1332" s="8">
        <f>Y1332/W1332</f>
        <v>0.2040020000000001</v>
      </c>
      <c r="AA1332" s="2">
        <v>352</v>
      </c>
      <c r="AB1332" s="2">
        <v>1878</v>
      </c>
      <c r="AC1332" s="2">
        <f>2016-AB1332</f>
        <v>138</v>
      </c>
      <c r="AD1332" s="2" t="s">
        <v>37</v>
      </c>
    </row>
    <row r="1333" spans="1:30" x14ac:dyDescent="0.2">
      <c r="A1333">
        <v>21</v>
      </c>
      <c r="B1333" s="6" t="s">
        <v>879</v>
      </c>
      <c r="C1333" s="6" t="s">
        <v>22</v>
      </c>
      <c r="D1333" s="6" t="s">
        <v>23</v>
      </c>
      <c r="E1333" s="6" t="s">
        <v>2767</v>
      </c>
      <c r="F1333" s="6">
        <v>53</v>
      </c>
      <c r="G1333" s="6"/>
      <c r="H1333" s="7">
        <v>42502</v>
      </c>
      <c r="I1333" s="7">
        <v>42514</v>
      </c>
      <c r="J1333" s="3" t="s">
        <v>2537</v>
      </c>
      <c r="K1333" s="17">
        <f>IF(J1333="Januar",238.19,IF(J1333="Februar",240.59,IF(J1333="Mars",245.99,IF(J1333="April",250.79,IF(J1333="Mai",256.52,IF(J1333="Juni",259.83,IF(J1333="Juli",265.66,IF(J1333="August",272.21,IF(J1333="September",275.91,IF(J1333="Oktober",281.13,IF(J1333="November",284.38,IF(J1333="Desember",287.34,0))))))))))))</f>
        <v>256.52</v>
      </c>
      <c r="L1333" s="20">
        <f>$K$2/K1333</f>
        <v>0.92854358334632781</v>
      </c>
      <c r="M1333" s="6">
        <v>12</v>
      </c>
      <c r="N1333" s="6">
        <v>4350000</v>
      </c>
      <c r="O1333" s="6">
        <v>4250000</v>
      </c>
      <c r="P1333" s="6">
        <f>O1333-N1333</f>
        <v>-100000</v>
      </c>
      <c r="Q1333" s="8">
        <f>P1333/N1333</f>
        <v>-2.2988505747126436E-2</v>
      </c>
      <c r="R1333" s="6"/>
      <c r="S1333" s="9">
        <f>(N1333+R1333)/F1333</f>
        <v>82075.471698113208</v>
      </c>
      <c r="T1333" s="6">
        <v>80189</v>
      </c>
      <c r="U1333" s="5">
        <f>T1333-S1333</f>
        <v>-1886.4716981132078</v>
      </c>
      <c r="V1333" s="4">
        <f>U1333/S1333</f>
        <v>-2.2984597701149429E-2</v>
      </c>
      <c r="W1333" s="22">
        <f>S1333*L1333</f>
        <v>76210.652595406151</v>
      </c>
      <c r="X1333" s="22">
        <f>T1333*L1333</f>
        <v>74458.981404958686</v>
      </c>
      <c r="Y1333" s="22">
        <f>X1333-W1333</f>
        <v>-1751.6711904474651</v>
      </c>
      <c r="Z1333" s="8">
        <f>Y1333/W1333</f>
        <v>-2.2984597701149363E-2</v>
      </c>
      <c r="AA1333" s="10">
        <v>3679</v>
      </c>
      <c r="AB1333" s="6">
        <v>2013</v>
      </c>
      <c r="AC1333" s="6">
        <f>2016-AB1333</f>
        <v>3</v>
      </c>
      <c r="AD1333" s="6" t="s">
        <v>37</v>
      </c>
    </row>
    <row r="1334" spans="1:30" x14ac:dyDescent="0.2">
      <c r="A1334">
        <v>21</v>
      </c>
      <c r="B1334" s="2" t="s">
        <v>1720</v>
      </c>
      <c r="C1334" s="2" t="s">
        <v>22</v>
      </c>
      <c r="D1334" s="2" t="s">
        <v>23</v>
      </c>
      <c r="E1334" s="6" t="s">
        <v>2767</v>
      </c>
      <c r="F1334" s="2">
        <v>76</v>
      </c>
      <c r="G1334" s="2">
        <v>85</v>
      </c>
      <c r="H1334" s="3">
        <v>42502</v>
      </c>
      <c r="I1334" s="3">
        <v>42514</v>
      </c>
      <c r="J1334" s="7" t="s">
        <v>2537</v>
      </c>
      <c r="K1334" s="17">
        <f>IF(J1334="Januar",238.19,IF(J1334="Februar",240.59,IF(J1334="Mars",245.99,IF(J1334="April",250.79,IF(J1334="Mai",256.52,IF(J1334="Juni",259.83,IF(J1334="Juli",265.66,IF(J1334="August",272.21,IF(J1334="September",275.91,IF(J1334="Oktober",281.13,IF(J1334="November",284.38,IF(J1334="Desember",287.34,0))))))))))))</f>
        <v>256.52</v>
      </c>
      <c r="L1334" s="20">
        <f>$K$2/K1334</f>
        <v>0.92854358334632781</v>
      </c>
      <c r="M1334" s="2">
        <v>12</v>
      </c>
      <c r="N1334" s="2">
        <v>4300000</v>
      </c>
      <c r="O1334" s="2">
        <v>4300000</v>
      </c>
      <c r="P1334" s="2">
        <f>O1334-N1334</f>
        <v>0</v>
      </c>
      <c r="Q1334" s="4">
        <f>P1334/N1334</f>
        <v>0</v>
      </c>
      <c r="R1334" s="2">
        <v>14640</v>
      </c>
      <c r="S1334" s="9">
        <f>(N1334+R1334)/F1334</f>
        <v>56771.57894736842</v>
      </c>
      <c r="T1334" s="2">
        <v>56772</v>
      </c>
      <c r="U1334" s="5">
        <f>T1334-S1334</f>
        <v>0.4210526315800962</v>
      </c>
      <c r="V1334" s="4">
        <f>U1334/S1334</f>
        <v>7.4166094969886975E-6</v>
      </c>
      <c r="W1334" s="22">
        <f>S1334*L1334</f>
        <v>52714.885348018419</v>
      </c>
      <c r="X1334" s="22">
        <f>T1334*L1334</f>
        <v>52715.276313737719</v>
      </c>
      <c r="Y1334" s="22">
        <f>X1334-W1334</f>
        <v>0.39096571929985657</v>
      </c>
      <c r="Z1334" s="8">
        <f>Y1334/W1334</f>
        <v>7.4166094968952291E-6</v>
      </c>
      <c r="AA1334" s="2">
        <v>580</v>
      </c>
      <c r="AB1334" s="2">
        <v>1888</v>
      </c>
      <c r="AC1334" s="2">
        <f>2016-AB1334</f>
        <v>128</v>
      </c>
      <c r="AD1334" s="2" t="s">
        <v>37</v>
      </c>
    </row>
    <row r="1335" spans="1:30" x14ac:dyDescent="0.2">
      <c r="A1335">
        <v>21</v>
      </c>
      <c r="B1335" s="2" t="s">
        <v>702</v>
      </c>
      <c r="C1335" s="2" t="s">
        <v>22</v>
      </c>
      <c r="D1335" s="2" t="s">
        <v>23</v>
      </c>
      <c r="E1335" s="6" t="s">
        <v>2767</v>
      </c>
      <c r="F1335" s="2">
        <v>92</v>
      </c>
      <c r="G1335" s="2">
        <v>108</v>
      </c>
      <c r="H1335" s="3">
        <v>42494</v>
      </c>
      <c r="I1335" s="3">
        <v>42514</v>
      </c>
      <c r="J1335" s="3" t="s">
        <v>2537</v>
      </c>
      <c r="K1335" s="17">
        <f>IF(J1335="Januar",238.19,IF(J1335="Februar",240.59,IF(J1335="Mars",245.99,IF(J1335="April",250.79,IF(J1335="Mai",256.52,IF(J1335="Juni",259.83,IF(J1335="Juli",265.66,IF(J1335="August",272.21,IF(J1335="September",275.91,IF(J1335="Oktober",281.13,IF(J1335="November",284.38,IF(J1335="Desember",287.34,0))))))))))))</f>
        <v>256.52</v>
      </c>
      <c r="L1335" s="20">
        <f>$K$2/K1335</f>
        <v>0.92854358334632781</v>
      </c>
      <c r="M1335" s="2">
        <v>20</v>
      </c>
      <c r="N1335" s="2">
        <v>5800000</v>
      </c>
      <c r="O1335" s="2">
        <v>5700000</v>
      </c>
      <c r="P1335" s="2">
        <f>O1335-N1335</f>
        <v>-100000</v>
      </c>
      <c r="Q1335" s="4">
        <f>P1335/N1335</f>
        <v>-1.7241379310344827E-2</v>
      </c>
      <c r="R1335" s="2"/>
      <c r="S1335" s="9">
        <f>(N1335+R1335)/F1335</f>
        <v>63043.478260869568</v>
      </c>
      <c r="T1335" s="2">
        <v>61957</v>
      </c>
      <c r="U1335" s="5">
        <f>T1335-S1335</f>
        <v>-1086.4782608695677</v>
      </c>
      <c r="V1335" s="4">
        <f>U1335/S1335</f>
        <v>-1.7233793103448317E-2</v>
      </c>
      <c r="W1335" s="22">
        <f>S1335*L1335</f>
        <v>58538.617210964148</v>
      </c>
      <c r="X1335" s="22">
        <f>T1335*L1335</f>
        <v>57529.774793388431</v>
      </c>
      <c r="Y1335" s="22">
        <f>X1335-W1335</f>
        <v>-1008.8424175757173</v>
      </c>
      <c r="Z1335" s="8">
        <f>Y1335/W1335</f>
        <v>-1.7233793103448358E-2</v>
      </c>
      <c r="AA1335" s="2">
        <v>792</v>
      </c>
      <c r="AB1335" s="2">
        <v>1995</v>
      </c>
      <c r="AC1335" s="2">
        <f>2016-AB1335</f>
        <v>21</v>
      </c>
      <c r="AD1335" s="2" t="s">
        <v>90</v>
      </c>
    </row>
    <row r="1336" spans="1:30" x14ac:dyDescent="0.2">
      <c r="A1336">
        <v>21</v>
      </c>
      <c r="B1336" s="6" t="s">
        <v>2227</v>
      </c>
      <c r="C1336" s="6" t="s">
        <v>22</v>
      </c>
      <c r="D1336" s="6" t="s">
        <v>23</v>
      </c>
      <c r="E1336" s="6" t="s">
        <v>2767</v>
      </c>
      <c r="F1336" s="6">
        <v>104</v>
      </c>
      <c r="G1336" s="6">
        <v>113</v>
      </c>
      <c r="H1336" s="7">
        <v>42490</v>
      </c>
      <c r="I1336" s="7">
        <v>42514</v>
      </c>
      <c r="J1336" s="3" t="s">
        <v>2537</v>
      </c>
      <c r="K1336" s="17">
        <f>IF(J1336="Januar",238.19,IF(J1336="Februar",240.59,IF(J1336="Mars",245.99,IF(J1336="April",250.79,IF(J1336="Mai",256.52,IF(J1336="Juni",259.83,IF(J1336="Juli",265.66,IF(J1336="August",272.21,IF(J1336="September",275.91,IF(J1336="Oktober",281.13,IF(J1336="November",284.38,IF(J1336="Desember",287.34,0))))))))))))</f>
        <v>256.52</v>
      </c>
      <c r="L1336" s="20">
        <f>$K$2/K1336</f>
        <v>0.92854358334632781</v>
      </c>
      <c r="M1336" s="6">
        <v>24</v>
      </c>
      <c r="N1336" s="6">
        <v>3290000</v>
      </c>
      <c r="O1336" s="6">
        <v>3520000</v>
      </c>
      <c r="P1336" s="6">
        <f>O1336-N1336</f>
        <v>230000</v>
      </c>
      <c r="Q1336" s="8">
        <f>P1336/N1336</f>
        <v>6.9908814589665649E-2</v>
      </c>
      <c r="R1336" s="6"/>
      <c r="S1336" s="9">
        <f>(N1336+R1336)/F1336</f>
        <v>31634.615384615383</v>
      </c>
      <c r="T1336" s="6">
        <v>33846</v>
      </c>
      <c r="U1336" s="5">
        <f>T1336-S1336</f>
        <v>2211.3846153846171</v>
      </c>
      <c r="V1336" s="4">
        <f>U1336/S1336</f>
        <v>6.9903951367781214E-2</v>
      </c>
      <c r="W1336" s="22">
        <f>S1336*L1336</f>
        <v>29374.119127013637</v>
      </c>
      <c r="X1336" s="22">
        <f>T1336*L1336</f>
        <v>31427.486121939812</v>
      </c>
      <c r="Y1336" s="22">
        <f>X1336-W1336</f>
        <v>2053.3669949261748</v>
      </c>
      <c r="Z1336" s="8">
        <f>Y1336/W1336</f>
        <v>6.990395136778127E-2</v>
      </c>
      <c r="AA1336" s="6">
        <v>550</v>
      </c>
      <c r="AB1336" s="6">
        <v>1990</v>
      </c>
      <c r="AC1336" s="6">
        <f>2016-AB1336</f>
        <v>26</v>
      </c>
      <c r="AD1336" s="6" t="s">
        <v>181</v>
      </c>
    </row>
    <row r="1337" spans="1:30" x14ac:dyDescent="0.2">
      <c r="A1337">
        <v>21</v>
      </c>
      <c r="B1337" s="6" t="s">
        <v>1658</v>
      </c>
      <c r="C1337" s="6" t="s">
        <v>22</v>
      </c>
      <c r="D1337" s="6" t="s">
        <v>23</v>
      </c>
      <c r="E1337" s="6" t="s">
        <v>2767</v>
      </c>
      <c r="F1337" s="6">
        <v>74</v>
      </c>
      <c r="G1337" s="6">
        <v>83</v>
      </c>
      <c r="H1337" s="7">
        <v>42505</v>
      </c>
      <c r="I1337" s="7">
        <v>42515</v>
      </c>
      <c r="J1337" s="7" t="s">
        <v>2537</v>
      </c>
      <c r="K1337" s="17">
        <f>IF(J1337="Januar",238.19,IF(J1337="Februar",240.59,IF(J1337="Mars",245.99,IF(J1337="April",250.79,IF(J1337="Mai",256.52,IF(J1337="Juni",259.83,IF(J1337="Juli",265.66,IF(J1337="August",272.21,IF(J1337="September",275.91,IF(J1337="Oktober",281.13,IF(J1337="November",284.38,IF(J1337="Desember",287.34,0))))))))))))</f>
        <v>256.52</v>
      </c>
      <c r="L1337" s="20">
        <f>$K$2/K1337</f>
        <v>0.92854358334632781</v>
      </c>
      <c r="M1337" s="6">
        <v>10</v>
      </c>
      <c r="N1337" s="6">
        <v>6500000</v>
      </c>
      <c r="O1337" s="6">
        <v>6800000</v>
      </c>
      <c r="P1337" s="6">
        <f>O1337-N1337</f>
        <v>300000</v>
      </c>
      <c r="Q1337" s="8">
        <f>P1337/N1337</f>
        <v>4.6153846153846156E-2</v>
      </c>
      <c r="R1337" s="6">
        <v>53228</v>
      </c>
      <c r="S1337" s="9">
        <f>(N1337+R1337)/F1337</f>
        <v>88557.135135135133</v>
      </c>
      <c r="T1337" s="6">
        <v>92611</v>
      </c>
      <c r="U1337" s="5">
        <f>T1337-S1337</f>
        <v>4053.8648648648668</v>
      </c>
      <c r="V1337" s="4">
        <f>U1337/S1337</f>
        <v>4.577682937324936E-2</v>
      </c>
      <c r="W1337" s="22">
        <f>S1337*L1337</f>
        <v>82229.159589263363</v>
      </c>
      <c r="X1337" s="22">
        <f>T1337*L1337</f>
        <v>85993.349797286763</v>
      </c>
      <c r="Y1337" s="22">
        <f>X1337-W1337</f>
        <v>3764.1902080233995</v>
      </c>
      <c r="Z1337" s="8">
        <f>Y1337/W1337</f>
        <v>4.5776829373249346E-2</v>
      </c>
      <c r="AA1337" s="6">
        <v>713</v>
      </c>
      <c r="AB1337" s="6">
        <v>1900</v>
      </c>
      <c r="AC1337" s="6">
        <f>2016-AB1337</f>
        <v>116</v>
      </c>
      <c r="AD1337" s="6" t="s">
        <v>108</v>
      </c>
    </row>
    <row r="1338" spans="1:30" x14ac:dyDescent="0.2">
      <c r="A1338">
        <v>21</v>
      </c>
      <c r="B1338" s="2" t="s">
        <v>348</v>
      </c>
      <c r="C1338" s="2" t="s">
        <v>22</v>
      </c>
      <c r="D1338" s="2" t="s">
        <v>23</v>
      </c>
      <c r="E1338" s="6" t="s">
        <v>2767</v>
      </c>
      <c r="F1338" s="2">
        <v>38</v>
      </c>
      <c r="G1338" s="2">
        <v>45</v>
      </c>
      <c r="H1338" s="3">
        <v>42504</v>
      </c>
      <c r="I1338" s="3">
        <v>42515</v>
      </c>
      <c r="J1338" s="7" t="s">
        <v>2537</v>
      </c>
      <c r="K1338" s="17">
        <f>IF(J1338="Januar",238.19,IF(J1338="Februar",240.59,IF(J1338="Mars",245.99,IF(J1338="April",250.79,IF(J1338="Mai",256.52,IF(J1338="Juni",259.83,IF(J1338="Juli",265.66,IF(J1338="August",272.21,IF(J1338="September",275.91,IF(J1338="Oktober",281.13,IF(J1338="November",284.38,IF(J1338="Desember",287.34,0))))))))))))</f>
        <v>256.52</v>
      </c>
      <c r="L1338" s="20">
        <f>$K$2/K1338</f>
        <v>0.92854358334632781</v>
      </c>
      <c r="M1338" s="2">
        <v>11</v>
      </c>
      <c r="N1338" s="2">
        <v>3200000</v>
      </c>
      <c r="O1338" s="2">
        <v>3200000</v>
      </c>
      <c r="P1338" s="2">
        <f>O1338-N1338</f>
        <v>0</v>
      </c>
      <c r="Q1338" s="4">
        <f>P1338/N1338</f>
        <v>0</v>
      </c>
      <c r="R1338" s="2"/>
      <c r="S1338" s="9">
        <f>(N1338+R1338)/F1338</f>
        <v>84210.526315789481</v>
      </c>
      <c r="T1338" s="2">
        <v>84211</v>
      </c>
      <c r="U1338" s="5">
        <f>T1338-S1338</f>
        <v>0.47368421051942278</v>
      </c>
      <c r="V1338" s="4">
        <f>U1338/S1338</f>
        <v>5.6249999999181448E-6</v>
      </c>
      <c r="W1338" s="22">
        <f>S1338*L1338</f>
        <v>78193.143860743396</v>
      </c>
      <c r="X1338" s="22">
        <f>T1338*L1338</f>
        <v>78193.583697177615</v>
      </c>
      <c r="Y1338" s="22">
        <f>X1338-W1338</f>
        <v>0.4398364342196146</v>
      </c>
      <c r="Z1338" s="8">
        <f>Y1338/W1338</f>
        <v>5.6250000000375095E-6</v>
      </c>
      <c r="AA1338" s="11">
        <v>1380</v>
      </c>
      <c r="AB1338" s="2">
        <v>2010</v>
      </c>
      <c r="AC1338" s="2">
        <f>2016-AB1338</f>
        <v>6</v>
      </c>
      <c r="AD1338" s="2" t="s">
        <v>88</v>
      </c>
    </row>
    <row r="1339" spans="1:30" x14ac:dyDescent="0.2">
      <c r="A1339">
        <v>21</v>
      </c>
      <c r="B1339" s="6" t="s">
        <v>612</v>
      </c>
      <c r="C1339" s="6" t="s">
        <v>22</v>
      </c>
      <c r="D1339" s="6" t="s">
        <v>23</v>
      </c>
      <c r="E1339" s="6" t="s">
        <v>2767</v>
      </c>
      <c r="F1339" s="6">
        <v>47</v>
      </c>
      <c r="G1339" s="6">
        <v>56</v>
      </c>
      <c r="H1339" s="7">
        <v>42504</v>
      </c>
      <c r="I1339" s="7">
        <v>42515</v>
      </c>
      <c r="J1339" s="7" t="s">
        <v>2537</v>
      </c>
      <c r="K1339" s="17">
        <f>IF(J1339="Januar",238.19,IF(J1339="Februar",240.59,IF(J1339="Mars",245.99,IF(J1339="April",250.79,IF(J1339="Mai",256.52,IF(J1339="Juni",259.83,IF(J1339="Juli",265.66,IF(J1339="August",272.21,IF(J1339="September",275.91,IF(J1339="Oktober",281.13,IF(J1339="November",284.38,IF(J1339="Desember",287.34,0))))))))))))</f>
        <v>256.52</v>
      </c>
      <c r="L1339" s="20">
        <f>$K$2/K1339</f>
        <v>0.92854358334632781</v>
      </c>
      <c r="M1339" s="6">
        <v>11</v>
      </c>
      <c r="N1339" s="6">
        <v>3500000</v>
      </c>
      <c r="O1339" s="6">
        <v>4000000</v>
      </c>
      <c r="P1339" s="6">
        <f>O1339-N1339</f>
        <v>500000</v>
      </c>
      <c r="Q1339" s="8">
        <f>P1339/N1339</f>
        <v>0.14285714285714285</v>
      </c>
      <c r="R1339" s="6"/>
      <c r="S1339" s="9">
        <f>(N1339+R1339)/F1339</f>
        <v>74468.085106382976</v>
      </c>
      <c r="T1339" s="6">
        <v>85106</v>
      </c>
      <c r="U1339" s="5">
        <f>T1339-S1339</f>
        <v>10637.914893617024</v>
      </c>
      <c r="V1339" s="4">
        <f>U1339/S1339</f>
        <v>0.14285200000000003</v>
      </c>
      <c r="W1339" s="22">
        <f>S1339*L1339</f>
        <v>69146.862589620156</v>
      </c>
      <c r="X1339" s="22">
        <f>T1339*L1339</f>
        <v>79024.630204272573</v>
      </c>
      <c r="Y1339" s="22">
        <f>X1339-W1339</f>
        <v>9877.7676146524173</v>
      </c>
      <c r="Z1339" s="8">
        <f>Y1339/W1339</f>
        <v>0.14285199999999998</v>
      </c>
      <c r="AA1339" s="6">
        <v>517</v>
      </c>
      <c r="AB1339" s="6">
        <v>1885</v>
      </c>
      <c r="AC1339" s="6">
        <f>2016-AB1339</f>
        <v>131</v>
      </c>
      <c r="AD1339" s="6" t="s">
        <v>67</v>
      </c>
    </row>
    <row r="1340" spans="1:30" x14ac:dyDescent="0.2">
      <c r="A1340">
        <v>21</v>
      </c>
      <c r="B1340" s="2" t="s">
        <v>1006</v>
      </c>
      <c r="C1340" s="2" t="s">
        <v>22</v>
      </c>
      <c r="D1340" s="2" t="s">
        <v>23</v>
      </c>
      <c r="E1340" s="6" t="s">
        <v>2767</v>
      </c>
      <c r="F1340" s="2">
        <v>56</v>
      </c>
      <c r="G1340" s="2">
        <v>63</v>
      </c>
      <c r="H1340" s="3">
        <v>42504</v>
      </c>
      <c r="I1340" s="3">
        <v>42515</v>
      </c>
      <c r="J1340" s="3" t="s">
        <v>2537</v>
      </c>
      <c r="K1340" s="17">
        <f>IF(J1340="Januar",238.19,IF(J1340="Februar",240.59,IF(J1340="Mars",245.99,IF(J1340="April",250.79,IF(J1340="Mai",256.52,IF(J1340="Juni",259.83,IF(J1340="Juli",265.66,IF(J1340="August",272.21,IF(J1340="September",275.91,IF(J1340="Oktober",281.13,IF(J1340="November",284.38,IF(J1340="Desember",287.34,0))))))))))))</f>
        <v>256.52</v>
      </c>
      <c r="L1340" s="20">
        <f>$K$2/K1340</f>
        <v>0.92854358334632781</v>
      </c>
      <c r="M1340" s="2">
        <v>11</v>
      </c>
      <c r="N1340" s="2">
        <v>3950000</v>
      </c>
      <c r="O1340" s="2">
        <v>4470000</v>
      </c>
      <c r="P1340" s="2">
        <f>O1340-N1340</f>
        <v>520000</v>
      </c>
      <c r="Q1340" s="4">
        <f>P1340/N1340</f>
        <v>0.13164556962025317</v>
      </c>
      <c r="R1340" s="2"/>
      <c r="S1340" s="9">
        <f>(N1340+R1340)/F1340</f>
        <v>70535.71428571429</v>
      </c>
      <c r="T1340" s="2">
        <v>79821</v>
      </c>
      <c r="U1340" s="5">
        <f>T1340-S1340</f>
        <v>9285.2857142857101</v>
      </c>
      <c r="V1340" s="4">
        <f>U1340/S1340</f>
        <v>0.13163949367088601</v>
      </c>
      <c r="W1340" s="22">
        <f>S1340*L1340</f>
        <v>65495.484896749913</v>
      </c>
      <c r="X1340" s="22">
        <f>T1340*L1340</f>
        <v>74117.277366287235</v>
      </c>
      <c r="Y1340" s="22">
        <f>X1340-W1340</f>
        <v>8621.7924695373222</v>
      </c>
      <c r="Z1340" s="8">
        <f>Y1340/W1340</f>
        <v>0.13163949367088604</v>
      </c>
      <c r="AA1340" s="11">
        <v>2343</v>
      </c>
      <c r="AB1340" s="2">
        <v>1939</v>
      </c>
      <c r="AC1340" s="2">
        <f>2016-AB1340</f>
        <v>77</v>
      </c>
      <c r="AD1340" s="2" t="s">
        <v>37</v>
      </c>
    </row>
    <row r="1341" spans="1:30" x14ac:dyDescent="0.2">
      <c r="A1341">
        <v>21</v>
      </c>
      <c r="B1341" s="2" t="s">
        <v>1007</v>
      </c>
      <c r="C1341" s="2" t="s">
        <v>22</v>
      </c>
      <c r="D1341" s="2" t="s">
        <v>23</v>
      </c>
      <c r="E1341" s="6" t="s">
        <v>2767</v>
      </c>
      <c r="F1341" s="2">
        <v>56</v>
      </c>
      <c r="G1341" s="2">
        <v>62</v>
      </c>
      <c r="H1341" s="3">
        <v>42504</v>
      </c>
      <c r="I1341" s="3">
        <v>42515</v>
      </c>
      <c r="J1341" s="7" t="s">
        <v>2537</v>
      </c>
      <c r="K1341" s="17">
        <f>IF(J1341="Januar",238.19,IF(J1341="Februar",240.59,IF(J1341="Mars",245.99,IF(J1341="April",250.79,IF(J1341="Mai",256.52,IF(J1341="Juni",259.83,IF(J1341="Juli",265.66,IF(J1341="August",272.21,IF(J1341="September",275.91,IF(J1341="Oktober",281.13,IF(J1341="November",284.38,IF(J1341="Desember",287.34,0))))))))))))</f>
        <v>256.52</v>
      </c>
      <c r="L1341" s="20">
        <f>$K$2/K1341</f>
        <v>0.92854358334632781</v>
      </c>
      <c r="M1341" s="2">
        <v>11</v>
      </c>
      <c r="N1341" s="2">
        <v>2800000</v>
      </c>
      <c r="O1341" s="2">
        <v>3390000</v>
      </c>
      <c r="P1341" s="2">
        <f>O1341-N1341</f>
        <v>590000</v>
      </c>
      <c r="Q1341" s="4">
        <f>P1341/N1341</f>
        <v>0.21071428571428572</v>
      </c>
      <c r="R1341" s="2"/>
      <c r="S1341" s="9">
        <f>(N1341+R1341)/F1341</f>
        <v>50000</v>
      </c>
      <c r="T1341" s="2">
        <v>60536</v>
      </c>
      <c r="U1341" s="5">
        <f>T1341-S1341</f>
        <v>10536</v>
      </c>
      <c r="V1341" s="4">
        <f>U1341/S1341</f>
        <v>0.21071999999999999</v>
      </c>
      <c r="W1341" s="22">
        <f>S1341*L1341</f>
        <v>46427.17916731639</v>
      </c>
      <c r="X1341" s="22">
        <f>T1341*L1341</f>
        <v>56210.314361453296</v>
      </c>
      <c r="Y1341" s="22">
        <f>X1341-W1341</f>
        <v>9783.1351941369066</v>
      </c>
      <c r="Z1341" s="8">
        <f>Y1341/W1341</f>
        <v>0.21071999999999994</v>
      </c>
      <c r="AA1341" s="2">
        <v>279</v>
      </c>
      <c r="AB1341" s="2">
        <v>1937</v>
      </c>
      <c r="AC1341" s="2">
        <f>2016-AB1341</f>
        <v>79</v>
      </c>
      <c r="AD1341" s="2" t="s">
        <v>133</v>
      </c>
    </row>
    <row r="1342" spans="1:30" x14ac:dyDescent="0.2">
      <c r="A1342">
        <v>21</v>
      </c>
      <c r="B1342" s="2" t="s">
        <v>399</v>
      </c>
      <c r="C1342" s="2" t="s">
        <v>22</v>
      </c>
      <c r="D1342" s="2" t="s">
        <v>23</v>
      </c>
      <c r="E1342" s="6" t="s">
        <v>2767</v>
      </c>
      <c r="F1342" s="2">
        <v>66</v>
      </c>
      <c r="G1342" s="2">
        <v>73</v>
      </c>
      <c r="H1342" s="3">
        <v>42504</v>
      </c>
      <c r="I1342" s="3">
        <v>42515</v>
      </c>
      <c r="J1342" s="3" t="s">
        <v>2537</v>
      </c>
      <c r="K1342" s="17">
        <f>IF(J1342="Januar",238.19,IF(J1342="Februar",240.59,IF(J1342="Mars",245.99,IF(J1342="April",250.79,IF(J1342="Mai",256.52,IF(J1342="Juni",259.83,IF(J1342="Juli",265.66,IF(J1342="August",272.21,IF(J1342="September",275.91,IF(J1342="Oktober",281.13,IF(J1342="November",284.38,IF(J1342="Desember",287.34,0))))))))))))</f>
        <v>256.52</v>
      </c>
      <c r="L1342" s="20">
        <f>$K$2/K1342</f>
        <v>0.92854358334632781</v>
      </c>
      <c r="M1342" s="2">
        <v>11</v>
      </c>
      <c r="N1342" s="2">
        <v>4000000</v>
      </c>
      <c r="O1342" s="2">
        <v>4250000</v>
      </c>
      <c r="P1342" s="2">
        <f>O1342-N1342</f>
        <v>250000</v>
      </c>
      <c r="Q1342" s="4">
        <f>P1342/N1342</f>
        <v>6.25E-2</v>
      </c>
      <c r="R1342" s="2">
        <v>20861</v>
      </c>
      <c r="S1342" s="9">
        <f>(N1342+R1342)/F1342</f>
        <v>60922.13636363636</v>
      </c>
      <c r="T1342" s="2">
        <v>64710</v>
      </c>
      <c r="U1342" s="5">
        <f>T1342-S1342</f>
        <v>3787.8636363636397</v>
      </c>
      <c r="V1342" s="4">
        <f>U1342/S1342</f>
        <v>6.2175489279534965E-2</v>
      </c>
      <c r="W1342" s="22">
        <f>S1342*L1342</f>
        <v>56568.85880420453</v>
      </c>
      <c r="X1342" s="22">
        <f>T1342*L1342</f>
        <v>60086.055278340871</v>
      </c>
      <c r="Y1342" s="22">
        <f>X1342-W1342</f>
        <v>3517.1964741363408</v>
      </c>
      <c r="Z1342" s="8">
        <f>Y1342/W1342</f>
        <v>6.2175489279534875E-2</v>
      </c>
      <c r="AA1342" s="11">
        <v>2294</v>
      </c>
      <c r="AB1342" s="2">
        <v>1966</v>
      </c>
      <c r="AC1342" s="2">
        <f>2016-AB1342</f>
        <v>50</v>
      </c>
      <c r="AD1342" s="2" t="s">
        <v>67</v>
      </c>
    </row>
    <row r="1343" spans="1:30" x14ac:dyDescent="0.2">
      <c r="A1343">
        <v>21</v>
      </c>
      <c r="B1343" s="2" t="s">
        <v>2274</v>
      </c>
      <c r="C1343" s="2" t="s">
        <v>22</v>
      </c>
      <c r="D1343" s="2" t="s">
        <v>23</v>
      </c>
      <c r="E1343" s="6" t="s">
        <v>2767</v>
      </c>
      <c r="F1343" s="2">
        <v>108</v>
      </c>
      <c r="G1343" s="2">
        <v>127</v>
      </c>
      <c r="H1343" s="3">
        <v>42504</v>
      </c>
      <c r="I1343" s="3">
        <v>42515</v>
      </c>
      <c r="J1343" s="7" t="s">
        <v>2537</v>
      </c>
      <c r="K1343" s="17">
        <f>IF(J1343="Januar",238.19,IF(J1343="Februar",240.59,IF(J1343="Mars",245.99,IF(J1343="April",250.79,IF(J1343="Mai",256.52,IF(J1343="Juni",259.83,IF(J1343="Juli",265.66,IF(J1343="August",272.21,IF(J1343="September",275.91,IF(J1343="Oktober",281.13,IF(J1343="November",284.38,IF(J1343="Desember",287.34,0))))))))))))</f>
        <v>256.52</v>
      </c>
      <c r="L1343" s="20">
        <f>$K$2/K1343</f>
        <v>0.92854358334632781</v>
      </c>
      <c r="M1343" s="2">
        <v>11</v>
      </c>
      <c r="N1343" s="2">
        <v>6200000</v>
      </c>
      <c r="O1343" s="2">
        <v>6200000</v>
      </c>
      <c r="P1343" s="2">
        <f>O1343-N1343</f>
        <v>0</v>
      </c>
      <c r="Q1343" s="4">
        <f>P1343/N1343</f>
        <v>0</v>
      </c>
      <c r="R1343" s="2">
        <v>58456</v>
      </c>
      <c r="S1343" s="9">
        <f>(N1343+R1343)/F1343</f>
        <v>57948.666666666664</v>
      </c>
      <c r="T1343" s="2">
        <v>57949</v>
      </c>
      <c r="U1343" s="5">
        <f>T1343-S1343</f>
        <v>0.33333333333575865</v>
      </c>
      <c r="V1343" s="4">
        <f>U1343/S1343</f>
        <v>5.7522174798803308E-6</v>
      </c>
      <c r="W1343" s="22">
        <f>S1343*L1343</f>
        <v>53807.862596808569</v>
      </c>
      <c r="X1343" s="22">
        <f>T1343*L1343</f>
        <v>53808.172111336353</v>
      </c>
      <c r="Y1343" s="22">
        <f>X1343-W1343</f>
        <v>0.30951452778390376</v>
      </c>
      <c r="Z1343" s="8">
        <f>Y1343/W1343</f>
        <v>5.7522174798718274E-6</v>
      </c>
      <c r="AA1343" s="11">
        <v>10012</v>
      </c>
      <c r="AB1343" s="2">
        <v>1987</v>
      </c>
      <c r="AC1343" s="2">
        <f>2016-AB1343</f>
        <v>29</v>
      </c>
      <c r="AD1343" s="2" t="s">
        <v>161</v>
      </c>
    </row>
    <row r="1344" spans="1:30" x14ac:dyDescent="0.2">
      <c r="A1344">
        <v>21</v>
      </c>
      <c r="B1344" s="6" t="s">
        <v>2348</v>
      </c>
      <c r="C1344" s="6" t="s">
        <v>22</v>
      </c>
      <c r="D1344" s="6" t="s">
        <v>23</v>
      </c>
      <c r="E1344" s="6" t="s">
        <v>2767</v>
      </c>
      <c r="F1344" s="6">
        <v>117</v>
      </c>
      <c r="G1344" s="6">
        <v>130</v>
      </c>
      <c r="H1344" s="7">
        <v>42504</v>
      </c>
      <c r="I1344" s="7">
        <v>42515</v>
      </c>
      <c r="J1344" s="3" t="s">
        <v>2537</v>
      </c>
      <c r="K1344" s="17">
        <f>IF(J1344="Januar",238.19,IF(J1344="Februar",240.59,IF(J1344="Mars",245.99,IF(J1344="April",250.79,IF(J1344="Mai",256.52,IF(J1344="Juni",259.83,IF(J1344="Juli",265.66,IF(J1344="August",272.21,IF(J1344="September",275.91,IF(J1344="Oktober",281.13,IF(J1344="November",284.38,IF(J1344="Desember",287.34,0))))))))))))</f>
        <v>256.52</v>
      </c>
      <c r="L1344" s="20">
        <f>$K$2/K1344</f>
        <v>0.92854358334632781</v>
      </c>
      <c r="M1344" s="6">
        <v>11</v>
      </c>
      <c r="N1344" s="6">
        <v>7400000</v>
      </c>
      <c r="O1344" s="6">
        <v>7600000</v>
      </c>
      <c r="P1344" s="6">
        <f>O1344-N1344</f>
        <v>200000</v>
      </c>
      <c r="Q1344" s="8">
        <f>P1344/N1344</f>
        <v>2.7027027027027029E-2</v>
      </c>
      <c r="R1344" s="6">
        <v>148648</v>
      </c>
      <c r="S1344" s="9">
        <f>(N1344+R1344)/F1344</f>
        <v>64518.358974358976</v>
      </c>
      <c r="T1344" s="6">
        <v>66228</v>
      </c>
      <c r="U1344" s="5">
        <f>T1344-S1344</f>
        <v>1709.6410256410236</v>
      </c>
      <c r="V1344" s="4">
        <f>U1344/S1344</f>
        <v>2.6498519999872794E-2</v>
      </c>
      <c r="W1344" s="22">
        <f>S1344*L1344</f>
        <v>59908.108233675994</v>
      </c>
      <c r="X1344" s="22">
        <f>T1344*L1344</f>
        <v>61495.584437860598</v>
      </c>
      <c r="Y1344" s="22">
        <f>X1344-W1344</f>
        <v>1587.4762041846043</v>
      </c>
      <c r="Z1344" s="8">
        <f>Y1344/W1344</f>
        <v>2.6498519999872742E-2</v>
      </c>
      <c r="AA1344" s="6">
        <v>841</v>
      </c>
      <c r="AB1344" s="6">
        <v>1880</v>
      </c>
      <c r="AC1344" s="6">
        <f>2016-AB1344</f>
        <v>136</v>
      </c>
      <c r="AD1344" s="6" t="s">
        <v>67</v>
      </c>
    </row>
    <row r="1345" spans="1:30" x14ac:dyDescent="0.2">
      <c r="A1345">
        <v>21</v>
      </c>
      <c r="B1345" s="2" t="s">
        <v>326</v>
      </c>
      <c r="C1345" s="2" t="s">
        <v>22</v>
      </c>
      <c r="D1345" s="2" t="s">
        <v>23</v>
      </c>
      <c r="E1345" s="6" t="s">
        <v>2767</v>
      </c>
      <c r="F1345" s="2">
        <v>37</v>
      </c>
      <c r="G1345" s="2">
        <v>43</v>
      </c>
      <c r="H1345" s="3">
        <v>42503</v>
      </c>
      <c r="I1345" s="3">
        <v>42515</v>
      </c>
      <c r="J1345" s="3" t="s">
        <v>2537</v>
      </c>
      <c r="K1345" s="17">
        <f>IF(J1345="Januar",238.19,IF(J1345="Februar",240.59,IF(J1345="Mars",245.99,IF(J1345="April",250.79,IF(J1345="Mai",256.52,IF(J1345="Juni",259.83,IF(J1345="Juli",265.66,IF(J1345="August",272.21,IF(J1345="September",275.91,IF(J1345="Oktober",281.13,IF(J1345="November",284.38,IF(J1345="Desember",287.34,0))))))))))))</f>
        <v>256.52</v>
      </c>
      <c r="L1345" s="20">
        <f>$K$2/K1345</f>
        <v>0.92854358334632781</v>
      </c>
      <c r="M1345" s="2">
        <v>12</v>
      </c>
      <c r="N1345" s="2">
        <v>2400000</v>
      </c>
      <c r="O1345" s="2">
        <v>2655000</v>
      </c>
      <c r="P1345" s="2">
        <f>O1345-N1345</f>
        <v>255000</v>
      </c>
      <c r="Q1345" s="4">
        <f>P1345/N1345</f>
        <v>0.10625</v>
      </c>
      <c r="R1345" s="2">
        <v>4587</v>
      </c>
      <c r="S1345" s="9">
        <f>(N1345+R1345)/F1345</f>
        <v>64988.83783783784</v>
      </c>
      <c r="T1345" s="2">
        <v>71881</v>
      </c>
      <c r="U1345" s="5">
        <f>T1345-S1345</f>
        <v>6892.1621621621598</v>
      </c>
      <c r="V1345" s="4">
        <f>U1345/S1345</f>
        <v>0.10605147578357527</v>
      </c>
      <c r="W1345" s="22">
        <f>S1345*L1345</f>
        <v>60344.96836345936</v>
      </c>
      <c r="X1345" s="22">
        <f>T1345*L1345</f>
        <v>66744.641314517386</v>
      </c>
      <c r="Y1345" s="22">
        <f>X1345-W1345</f>
        <v>6399.6729510580262</v>
      </c>
      <c r="Z1345" s="8">
        <f>Y1345/W1345</f>
        <v>0.10605147578357527</v>
      </c>
      <c r="AA1345" s="11">
        <v>3599</v>
      </c>
      <c r="AB1345" s="2">
        <v>1935</v>
      </c>
      <c r="AC1345" s="2">
        <f>2016-AB1345</f>
        <v>81</v>
      </c>
      <c r="AD1345" s="2" t="s">
        <v>37</v>
      </c>
    </row>
    <row r="1346" spans="1:30" x14ac:dyDescent="0.2">
      <c r="A1346">
        <v>21</v>
      </c>
      <c r="B1346" s="2" t="s">
        <v>349</v>
      </c>
      <c r="C1346" s="2" t="s">
        <v>22</v>
      </c>
      <c r="D1346" s="2" t="s">
        <v>23</v>
      </c>
      <c r="E1346" s="6" t="s">
        <v>2767</v>
      </c>
      <c r="F1346" s="2">
        <v>38</v>
      </c>
      <c r="G1346" s="2">
        <v>42</v>
      </c>
      <c r="H1346" s="3">
        <v>42503</v>
      </c>
      <c r="I1346" s="3">
        <v>42515</v>
      </c>
      <c r="J1346" s="3" t="s">
        <v>2537</v>
      </c>
      <c r="K1346" s="17">
        <f>IF(J1346="Januar",238.19,IF(J1346="Februar",240.59,IF(J1346="Mars",245.99,IF(J1346="April",250.79,IF(J1346="Mai",256.52,IF(J1346="Juni",259.83,IF(J1346="Juli",265.66,IF(J1346="August",272.21,IF(J1346="September",275.91,IF(J1346="Oktober",281.13,IF(J1346="November",284.38,IF(J1346="Desember",287.34,0))))))))))))</f>
        <v>256.52</v>
      </c>
      <c r="L1346" s="20">
        <f>$K$2/K1346</f>
        <v>0.92854358334632781</v>
      </c>
      <c r="M1346" s="2">
        <v>12</v>
      </c>
      <c r="N1346" s="2">
        <v>2800000</v>
      </c>
      <c r="O1346" s="2">
        <v>3325000</v>
      </c>
      <c r="P1346" s="2">
        <f>O1346-N1346</f>
        <v>525000</v>
      </c>
      <c r="Q1346" s="4">
        <f>P1346/N1346</f>
        <v>0.1875</v>
      </c>
      <c r="R1346" s="2">
        <v>1493</v>
      </c>
      <c r="S1346" s="9">
        <f>(N1346+R1346)/F1346</f>
        <v>73723.5</v>
      </c>
      <c r="T1346" s="2">
        <v>87539</v>
      </c>
      <c r="U1346" s="5">
        <f>T1346-S1346</f>
        <v>13815.5</v>
      </c>
      <c r="V1346" s="4">
        <f>U1346/S1346</f>
        <v>0.18739614912477026</v>
      </c>
      <c r="W1346" s="22">
        <f>S1346*L1346</f>
        <v>68455.482866833001</v>
      </c>
      <c r="X1346" s="22">
        <f>T1346*L1346</f>
        <v>81283.776742554197</v>
      </c>
      <c r="Y1346" s="22">
        <f>X1346-W1346</f>
        <v>12828.293875721196</v>
      </c>
      <c r="Z1346" s="8">
        <f>Y1346/W1346</f>
        <v>0.18739614912477032</v>
      </c>
      <c r="AA1346" s="11">
        <v>1556</v>
      </c>
      <c r="AB1346" s="2">
        <v>2010</v>
      </c>
      <c r="AC1346" s="2">
        <f>2016-AB1346</f>
        <v>6</v>
      </c>
      <c r="AD1346" s="2" t="s">
        <v>209</v>
      </c>
    </row>
    <row r="1347" spans="1:30" x14ac:dyDescent="0.2">
      <c r="A1347">
        <v>21</v>
      </c>
      <c r="B1347" s="6" t="s">
        <v>373</v>
      </c>
      <c r="C1347" s="6" t="s">
        <v>22</v>
      </c>
      <c r="D1347" s="6" t="s">
        <v>23</v>
      </c>
      <c r="E1347" s="6" t="s">
        <v>2767</v>
      </c>
      <c r="F1347" s="6">
        <v>39</v>
      </c>
      <c r="G1347" s="6">
        <v>44</v>
      </c>
      <c r="H1347" s="7">
        <v>42503</v>
      </c>
      <c r="I1347" s="7">
        <v>42515</v>
      </c>
      <c r="J1347" s="7" t="s">
        <v>2537</v>
      </c>
      <c r="K1347" s="17">
        <f>IF(J1347="Januar",238.19,IF(J1347="Februar",240.59,IF(J1347="Mars",245.99,IF(J1347="April",250.79,IF(J1347="Mai",256.52,IF(J1347="Juni",259.83,IF(J1347="Juli",265.66,IF(J1347="August",272.21,IF(J1347="September",275.91,IF(J1347="Oktober",281.13,IF(J1347="November",284.38,IF(J1347="Desember",287.34,0))))))))))))</f>
        <v>256.52</v>
      </c>
      <c r="L1347" s="20">
        <f>$K$2/K1347</f>
        <v>0.92854358334632781</v>
      </c>
      <c r="M1347" s="6">
        <v>12</v>
      </c>
      <c r="N1347" s="6">
        <v>2250000</v>
      </c>
      <c r="O1347" s="6">
        <v>2410000</v>
      </c>
      <c r="P1347" s="6">
        <f>O1347-N1347</f>
        <v>160000</v>
      </c>
      <c r="Q1347" s="8">
        <f>P1347/N1347</f>
        <v>7.1111111111111111E-2</v>
      </c>
      <c r="R1347" s="6">
        <v>53885</v>
      </c>
      <c r="S1347" s="9">
        <f>(N1347+R1347)/F1347</f>
        <v>59073.974358974359</v>
      </c>
      <c r="T1347" s="6">
        <v>63177</v>
      </c>
      <c r="U1347" s="9">
        <f>T1347-S1347</f>
        <v>4103.0256410256407</v>
      </c>
      <c r="V1347" s="4">
        <f>U1347/S1347</f>
        <v>6.9455723701486824E-2</v>
      </c>
      <c r="W1347" s="22">
        <f>S1347*L1347</f>
        <v>54852.75983379114</v>
      </c>
      <c r="X1347" s="22">
        <f>T1347*L1347</f>
        <v>58662.597965070949</v>
      </c>
      <c r="Y1347" s="22">
        <f>X1347-W1347</f>
        <v>3809.8381312798083</v>
      </c>
      <c r="Z1347" s="8">
        <f>Y1347/W1347</f>
        <v>6.9455723701486755E-2</v>
      </c>
      <c r="AA1347" s="10">
        <v>7813</v>
      </c>
      <c r="AB1347" s="6">
        <v>1956</v>
      </c>
      <c r="AC1347" s="6">
        <f>2016-AB1347</f>
        <v>60</v>
      </c>
      <c r="AD1347" s="6" t="s">
        <v>371</v>
      </c>
    </row>
    <row r="1348" spans="1:30" x14ac:dyDescent="0.2">
      <c r="A1348">
        <v>21</v>
      </c>
      <c r="B1348" s="2" t="s">
        <v>396</v>
      </c>
      <c r="C1348" s="2" t="s">
        <v>22</v>
      </c>
      <c r="D1348" s="2" t="s">
        <v>23</v>
      </c>
      <c r="E1348" s="6" t="s">
        <v>2767</v>
      </c>
      <c r="F1348" s="2">
        <v>40</v>
      </c>
      <c r="G1348" s="2">
        <v>44</v>
      </c>
      <c r="H1348" s="3">
        <v>42503</v>
      </c>
      <c r="I1348" s="3">
        <v>42515</v>
      </c>
      <c r="J1348" s="3" t="s">
        <v>2537</v>
      </c>
      <c r="K1348" s="17">
        <f>IF(J1348="Januar",238.19,IF(J1348="Februar",240.59,IF(J1348="Mars",245.99,IF(J1348="April",250.79,IF(J1348="Mai",256.52,IF(J1348="Juni",259.83,IF(J1348="Juli",265.66,IF(J1348="August",272.21,IF(J1348="September",275.91,IF(J1348="Oktober",281.13,IF(J1348="November",284.38,IF(J1348="Desember",287.34,0))))))))))))</f>
        <v>256.52</v>
      </c>
      <c r="L1348" s="20">
        <f>$K$2/K1348</f>
        <v>0.92854358334632781</v>
      </c>
      <c r="M1348" s="2">
        <v>12</v>
      </c>
      <c r="N1348" s="2">
        <v>2500000</v>
      </c>
      <c r="O1348" s="2">
        <v>3025000</v>
      </c>
      <c r="P1348" s="2">
        <f>O1348-N1348</f>
        <v>525000</v>
      </c>
      <c r="Q1348" s="4">
        <f>P1348/N1348</f>
        <v>0.21</v>
      </c>
      <c r="R1348" s="2">
        <v>57178</v>
      </c>
      <c r="S1348" s="9">
        <f>(N1348+R1348)/F1348</f>
        <v>63929.45</v>
      </c>
      <c r="T1348" s="2">
        <v>77054</v>
      </c>
      <c r="U1348" s="5">
        <f>T1348-S1348</f>
        <v>13124.550000000003</v>
      </c>
      <c r="V1348" s="4">
        <f>U1348/S1348</f>
        <v>0.20529740205804997</v>
      </c>
      <c r="W1348" s="22">
        <f>S1348*L1348</f>
        <v>59361.280584359891</v>
      </c>
      <c r="X1348" s="22">
        <f>T1348*L1348</f>
        <v>71547.997271167944</v>
      </c>
      <c r="Y1348" s="22">
        <f>X1348-W1348</f>
        <v>12186.716686808053</v>
      </c>
      <c r="Z1348" s="8">
        <f>Y1348/W1348</f>
        <v>0.20529740205805005</v>
      </c>
      <c r="AA1348" s="11">
        <v>2212</v>
      </c>
      <c r="AB1348" s="2">
        <v>1936</v>
      </c>
      <c r="AC1348" s="2">
        <f>2016-AB1348</f>
        <v>80</v>
      </c>
      <c r="AD1348" s="2" t="s">
        <v>37</v>
      </c>
    </row>
    <row r="1349" spans="1:30" x14ac:dyDescent="0.2">
      <c r="A1349">
        <v>21</v>
      </c>
      <c r="B1349" s="6" t="s">
        <v>1281</v>
      </c>
      <c r="C1349" s="6" t="s">
        <v>22</v>
      </c>
      <c r="D1349" s="6" t="s">
        <v>23</v>
      </c>
      <c r="E1349" s="6" t="s">
        <v>2767</v>
      </c>
      <c r="F1349" s="6">
        <v>64</v>
      </c>
      <c r="G1349" s="6">
        <v>70</v>
      </c>
      <c r="H1349" s="7">
        <v>42503</v>
      </c>
      <c r="I1349" s="7">
        <v>42515</v>
      </c>
      <c r="J1349" s="3" t="s">
        <v>2537</v>
      </c>
      <c r="K1349" s="17">
        <f>IF(J1349="Januar",238.19,IF(J1349="Februar",240.59,IF(J1349="Mars",245.99,IF(J1349="April",250.79,IF(J1349="Mai",256.52,IF(J1349="Juni",259.83,IF(J1349="Juli",265.66,IF(J1349="August",272.21,IF(J1349="September",275.91,IF(J1349="Oktober",281.13,IF(J1349="November",284.38,IF(J1349="Desember",287.34,0))))))))))))</f>
        <v>256.52</v>
      </c>
      <c r="L1349" s="20">
        <f>$K$2/K1349</f>
        <v>0.92854358334632781</v>
      </c>
      <c r="M1349" s="6">
        <v>12</v>
      </c>
      <c r="N1349" s="6">
        <v>2650000</v>
      </c>
      <c r="O1349" s="6">
        <v>3220000</v>
      </c>
      <c r="P1349" s="6">
        <f>O1349-N1349</f>
        <v>570000</v>
      </c>
      <c r="Q1349" s="8">
        <f>P1349/N1349</f>
        <v>0.21509433962264152</v>
      </c>
      <c r="R1349" s="6">
        <v>29362</v>
      </c>
      <c r="S1349" s="9">
        <f>(N1349+R1349)/F1349</f>
        <v>41865.03125</v>
      </c>
      <c r="T1349" s="6">
        <v>50771</v>
      </c>
      <c r="U1349" s="5">
        <f>T1349-S1349</f>
        <v>8905.96875</v>
      </c>
      <c r="V1349" s="4">
        <f>U1349/S1349</f>
        <v>0.21273049330400295</v>
      </c>
      <c r="W1349" s="22">
        <f>S1349*L1349</f>
        <v>38873.506133780997</v>
      </c>
      <c r="X1349" s="22">
        <f>T1349*L1349</f>
        <v>47143.086270076412</v>
      </c>
      <c r="Y1349" s="22">
        <f>X1349-W1349</f>
        <v>8269.5801362954153</v>
      </c>
      <c r="Z1349" s="8">
        <f>Y1349/W1349</f>
        <v>0.21273049330400293</v>
      </c>
      <c r="AA1349" s="10">
        <v>18211</v>
      </c>
      <c r="AB1349" s="6">
        <v>1965</v>
      </c>
      <c r="AC1349" s="6">
        <f>2016-AB1349</f>
        <v>51</v>
      </c>
      <c r="AD1349" s="6" t="s">
        <v>315</v>
      </c>
    </row>
    <row r="1350" spans="1:30" x14ac:dyDescent="0.2">
      <c r="A1350">
        <v>21</v>
      </c>
      <c r="B1350" s="6" t="s">
        <v>1315</v>
      </c>
      <c r="C1350" s="6" t="s">
        <v>22</v>
      </c>
      <c r="D1350" s="6" t="s">
        <v>23</v>
      </c>
      <c r="E1350" s="6" t="s">
        <v>2767</v>
      </c>
      <c r="F1350" s="6">
        <v>65</v>
      </c>
      <c r="G1350" s="6">
        <v>75</v>
      </c>
      <c r="H1350" s="7">
        <v>42503</v>
      </c>
      <c r="I1350" s="7">
        <v>42515</v>
      </c>
      <c r="J1350" s="7" t="s">
        <v>2537</v>
      </c>
      <c r="K1350" s="17">
        <f>IF(J1350="Januar",238.19,IF(J1350="Februar",240.59,IF(J1350="Mars",245.99,IF(J1350="April",250.79,IF(J1350="Mai",256.52,IF(J1350="Juni",259.83,IF(J1350="Juli",265.66,IF(J1350="August",272.21,IF(J1350="September",275.91,IF(J1350="Oktober",281.13,IF(J1350="November",284.38,IF(J1350="Desember",287.34,0))))))))))))</f>
        <v>256.52</v>
      </c>
      <c r="L1350" s="20">
        <f>$K$2/K1350</f>
        <v>0.92854358334632781</v>
      </c>
      <c r="M1350" s="6">
        <v>12</v>
      </c>
      <c r="N1350" s="6">
        <v>3900000</v>
      </c>
      <c r="O1350" s="6">
        <v>3950000</v>
      </c>
      <c r="P1350" s="6">
        <f>O1350-N1350</f>
        <v>50000</v>
      </c>
      <c r="Q1350" s="8">
        <f>P1350/N1350</f>
        <v>1.282051282051282E-2</v>
      </c>
      <c r="R1350" s="6"/>
      <c r="S1350" s="9">
        <f>(N1350+R1350)/F1350</f>
        <v>60000</v>
      </c>
      <c r="T1350" s="6">
        <v>60769</v>
      </c>
      <c r="U1350" s="5">
        <f>T1350-S1350</f>
        <v>769</v>
      </c>
      <c r="V1350" s="4">
        <f>U1350/S1350</f>
        <v>1.2816666666666667E-2</v>
      </c>
      <c r="W1350" s="22">
        <f>S1350*L1350</f>
        <v>55712.615000779668</v>
      </c>
      <c r="X1350" s="22">
        <f>T1350*L1350</f>
        <v>56426.665016372994</v>
      </c>
      <c r="Y1350" s="22">
        <f>X1350-W1350</f>
        <v>714.05001559332595</v>
      </c>
      <c r="Z1350" s="8">
        <f>Y1350/W1350</f>
        <v>1.2816666666666664E-2</v>
      </c>
      <c r="AA1350" s="10">
        <v>5385</v>
      </c>
      <c r="AB1350" s="6">
        <v>2011</v>
      </c>
      <c r="AC1350" s="6">
        <f>2016-AB1350</f>
        <v>5</v>
      </c>
      <c r="AD1350" s="6" t="s">
        <v>191</v>
      </c>
    </row>
    <row r="1351" spans="1:30" x14ac:dyDescent="0.2">
      <c r="A1351">
        <v>21</v>
      </c>
      <c r="B1351" s="2" t="s">
        <v>1592</v>
      </c>
      <c r="C1351" s="2" t="s">
        <v>22</v>
      </c>
      <c r="D1351" s="2" t="s">
        <v>23</v>
      </c>
      <c r="E1351" s="6" t="s">
        <v>2767</v>
      </c>
      <c r="F1351" s="2">
        <v>72</v>
      </c>
      <c r="G1351" s="2"/>
      <c r="H1351" s="3">
        <v>42503</v>
      </c>
      <c r="I1351" s="3">
        <v>42515</v>
      </c>
      <c r="J1351" s="7" t="s">
        <v>2537</v>
      </c>
      <c r="K1351" s="17">
        <f>IF(J1351="Januar",238.19,IF(J1351="Februar",240.59,IF(J1351="Mars",245.99,IF(J1351="April",250.79,IF(J1351="Mai",256.52,IF(J1351="Juni",259.83,IF(J1351="Juli",265.66,IF(J1351="August",272.21,IF(J1351="September",275.91,IF(J1351="Oktober",281.13,IF(J1351="November",284.38,IF(J1351="Desember",287.34,0))))))))))))</f>
        <v>256.52</v>
      </c>
      <c r="L1351" s="20">
        <f>$K$2/K1351</f>
        <v>0.92854358334632781</v>
      </c>
      <c r="M1351" s="2">
        <v>12</v>
      </c>
      <c r="N1351" s="2">
        <v>4990000</v>
      </c>
      <c r="O1351" s="2">
        <v>5430000</v>
      </c>
      <c r="P1351" s="2">
        <f>O1351-N1351</f>
        <v>440000</v>
      </c>
      <c r="Q1351" s="4">
        <f>P1351/N1351</f>
        <v>8.8176352705410826E-2</v>
      </c>
      <c r="R1351" s="2"/>
      <c r="S1351" s="9">
        <f>(N1351+R1351)/F1351</f>
        <v>69305.555555555562</v>
      </c>
      <c r="T1351" s="2">
        <v>75417</v>
      </c>
      <c r="U1351" s="5">
        <f>T1351-S1351</f>
        <v>6111.444444444438</v>
      </c>
      <c r="V1351" s="4">
        <f>U1351/S1351</f>
        <v>8.8181162324649204E-2</v>
      </c>
      <c r="W1351" s="22">
        <f>S1351*L1351</f>
        <v>64353.22890136356</v>
      </c>
      <c r="X1351" s="22">
        <f>T1351*L1351</f>
        <v>70027.971425230004</v>
      </c>
      <c r="Y1351" s="22">
        <f>X1351-W1351</f>
        <v>5674.7425238664437</v>
      </c>
      <c r="Z1351" s="8">
        <f>Y1351/W1351</f>
        <v>8.8181162324649162E-2</v>
      </c>
      <c r="AA1351" s="11">
        <v>7232</v>
      </c>
      <c r="AB1351" s="2">
        <v>2005</v>
      </c>
      <c r="AC1351" s="2">
        <f>2016-AB1351</f>
        <v>11</v>
      </c>
      <c r="AD1351" s="2" t="s">
        <v>460</v>
      </c>
    </row>
    <row r="1352" spans="1:30" x14ac:dyDescent="0.2">
      <c r="A1352">
        <v>21</v>
      </c>
      <c r="B1352" s="2" t="s">
        <v>361</v>
      </c>
      <c r="C1352" s="2" t="s">
        <v>22</v>
      </c>
      <c r="D1352" s="2" t="s">
        <v>23</v>
      </c>
      <c r="E1352" s="6" t="s">
        <v>2767</v>
      </c>
      <c r="F1352" s="2">
        <v>73</v>
      </c>
      <c r="G1352" s="2">
        <v>81</v>
      </c>
      <c r="H1352" s="3">
        <v>42503</v>
      </c>
      <c r="I1352" s="3">
        <v>42515</v>
      </c>
      <c r="J1352" s="3" t="s">
        <v>2537</v>
      </c>
      <c r="K1352" s="17">
        <f>IF(J1352="Januar",238.19,IF(J1352="Februar",240.59,IF(J1352="Mars",245.99,IF(J1352="April",250.79,IF(J1352="Mai",256.52,IF(J1352="Juni",259.83,IF(J1352="Juli",265.66,IF(J1352="August",272.21,IF(J1352="September",275.91,IF(J1352="Oktober",281.13,IF(J1352="November",284.38,IF(J1352="Desember",287.34,0))))))))))))</f>
        <v>256.52</v>
      </c>
      <c r="L1352" s="20">
        <f>$K$2/K1352</f>
        <v>0.92854358334632781</v>
      </c>
      <c r="M1352" s="2">
        <v>12</v>
      </c>
      <c r="N1352" s="2">
        <v>4700000</v>
      </c>
      <c r="O1352" s="2">
        <v>4900000</v>
      </c>
      <c r="P1352" s="2">
        <f>O1352-N1352</f>
        <v>200000</v>
      </c>
      <c r="Q1352" s="4">
        <f>P1352/N1352</f>
        <v>4.2553191489361701E-2</v>
      </c>
      <c r="R1352" s="2"/>
      <c r="S1352" s="9">
        <f>(N1352+R1352)/F1352</f>
        <v>64383.561643835616</v>
      </c>
      <c r="T1352" s="2">
        <v>67123</v>
      </c>
      <c r="U1352" s="5">
        <f>T1352-S1352</f>
        <v>2739.4383561643845</v>
      </c>
      <c r="V1352" s="4">
        <f>U1352/S1352</f>
        <v>4.2548723404255334E-2</v>
      </c>
      <c r="W1352" s="22">
        <f>S1352*L1352</f>
        <v>59782.943037366313</v>
      </c>
      <c r="X1352" s="22">
        <f>T1352*L1352</f>
        <v>62326.630944955563</v>
      </c>
      <c r="Y1352" s="22">
        <f>X1352-W1352</f>
        <v>2543.6879075892502</v>
      </c>
      <c r="Z1352" s="8">
        <f>Y1352/W1352</f>
        <v>4.2548723404255313E-2</v>
      </c>
      <c r="AA1352" s="11">
        <v>1462</v>
      </c>
      <c r="AB1352" s="2">
        <v>2014</v>
      </c>
      <c r="AC1352" s="2">
        <f>2016-AB1352</f>
        <v>2</v>
      </c>
      <c r="AD1352" s="2" t="s">
        <v>37</v>
      </c>
    </row>
    <row r="1353" spans="1:30" x14ac:dyDescent="0.2">
      <c r="A1353">
        <v>21</v>
      </c>
      <c r="B1353" s="6" t="s">
        <v>1929</v>
      </c>
      <c r="C1353" s="6" t="s">
        <v>22</v>
      </c>
      <c r="D1353" s="6" t="s">
        <v>23</v>
      </c>
      <c r="E1353" s="6" t="s">
        <v>2767</v>
      </c>
      <c r="F1353" s="6">
        <v>83</v>
      </c>
      <c r="G1353" s="6">
        <v>91</v>
      </c>
      <c r="H1353" s="7">
        <v>42503</v>
      </c>
      <c r="I1353" s="7">
        <v>42515</v>
      </c>
      <c r="J1353" s="3" t="s">
        <v>2537</v>
      </c>
      <c r="K1353" s="17">
        <f>IF(J1353="Januar",238.19,IF(J1353="Februar",240.59,IF(J1353="Mars",245.99,IF(J1353="April",250.79,IF(J1353="Mai",256.52,IF(J1353="Juni",259.83,IF(J1353="Juli",265.66,IF(J1353="August",272.21,IF(J1353="September",275.91,IF(J1353="Oktober",281.13,IF(J1353="November",284.38,IF(J1353="Desember",287.34,0))))))))))))</f>
        <v>256.52</v>
      </c>
      <c r="L1353" s="20">
        <f>$K$2/K1353</f>
        <v>0.92854358334632781</v>
      </c>
      <c r="M1353" s="6">
        <v>12</v>
      </c>
      <c r="N1353" s="6">
        <v>3190000</v>
      </c>
      <c r="O1353" s="6">
        <v>3180000</v>
      </c>
      <c r="P1353" s="6">
        <f>O1353-N1353</f>
        <v>-10000</v>
      </c>
      <c r="Q1353" s="8">
        <f>P1353/N1353</f>
        <v>-3.134796238244514E-3</v>
      </c>
      <c r="R1353" s="6"/>
      <c r="S1353" s="9">
        <f>(N1353+R1353)/F1353</f>
        <v>38433.734939759037</v>
      </c>
      <c r="T1353" s="6">
        <v>38313</v>
      </c>
      <c r="U1353" s="5">
        <f>T1353-S1353</f>
        <v>-120.73493975903693</v>
      </c>
      <c r="V1353" s="4">
        <f>U1353/S1353</f>
        <v>-3.141379310344848E-3</v>
      </c>
      <c r="W1353" s="22">
        <f>S1353*L1353</f>
        <v>35687.397962346819</v>
      </c>
      <c r="X1353" s="22">
        <f>T1353*L1353</f>
        <v>35575.290308747855</v>
      </c>
      <c r="Y1353" s="22">
        <f>X1353-W1353</f>
        <v>-112.10765359896322</v>
      </c>
      <c r="Z1353" s="8">
        <f>Y1353/W1353</f>
        <v>-3.1413793103449612E-3</v>
      </c>
      <c r="AA1353" s="10">
        <v>19801</v>
      </c>
      <c r="AB1353" s="6">
        <v>1974</v>
      </c>
      <c r="AC1353" s="6">
        <f>2016-AB1353</f>
        <v>42</v>
      </c>
      <c r="AD1353" s="6" t="s">
        <v>37</v>
      </c>
    </row>
    <row r="1354" spans="1:30" x14ac:dyDescent="0.2">
      <c r="A1354">
        <v>21</v>
      </c>
      <c r="B1354" s="2" t="s">
        <v>2003</v>
      </c>
      <c r="C1354" s="2" t="s">
        <v>22</v>
      </c>
      <c r="D1354" s="2" t="s">
        <v>23</v>
      </c>
      <c r="E1354" s="6" t="s">
        <v>2767</v>
      </c>
      <c r="F1354" s="2">
        <v>87</v>
      </c>
      <c r="G1354" s="2">
        <v>99</v>
      </c>
      <c r="H1354" s="3">
        <v>42503</v>
      </c>
      <c r="I1354" s="3">
        <v>42515</v>
      </c>
      <c r="J1354" s="3" t="s">
        <v>2537</v>
      </c>
      <c r="K1354" s="17">
        <f>IF(J1354="Januar",238.19,IF(J1354="Februar",240.59,IF(J1354="Mars",245.99,IF(J1354="April",250.79,IF(J1354="Mai",256.52,IF(J1354="Juni",259.83,IF(J1354="Juli",265.66,IF(J1354="August",272.21,IF(J1354="September",275.91,IF(J1354="Oktober",281.13,IF(J1354="November",284.38,IF(J1354="Desember",287.34,0))))))))))))</f>
        <v>256.52</v>
      </c>
      <c r="L1354" s="20">
        <f>$K$2/K1354</f>
        <v>0.92854358334632781</v>
      </c>
      <c r="M1354" s="2">
        <v>12</v>
      </c>
      <c r="N1354" s="2">
        <v>6250000</v>
      </c>
      <c r="O1354" s="2">
        <v>6350000</v>
      </c>
      <c r="P1354" s="2">
        <f>O1354-N1354</f>
        <v>100000</v>
      </c>
      <c r="Q1354" s="4">
        <f>P1354/N1354</f>
        <v>1.6E-2</v>
      </c>
      <c r="R1354" s="2">
        <v>4343</v>
      </c>
      <c r="S1354" s="9">
        <f>(N1354+R1354)/F1354</f>
        <v>71889</v>
      </c>
      <c r="T1354" s="2">
        <v>73038</v>
      </c>
      <c r="U1354" s="5">
        <f>T1354-S1354</f>
        <v>1149</v>
      </c>
      <c r="V1354" s="4">
        <f>U1354/S1354</f>
        <v>1.5982973751199767E-2</v>
      </c>
      <c r="W1354" s="22">
        <f>S1354*L1354</f>
        <v>66752.069663184157</v>
      </c>
      <c r="X1354" s="22">
        <f>T1354*L1354</f>
        <v>67818.966240449095</v>
      </c>
      <c r="Y1354" s="22">
        <f>X1354-W1354</f>
        <v>1066.896577264939</v>
      </c>
      <c r="Z1354" s="8">
        <f>Y1354/W1354</f>
        <v>1.5982973751199891E-2</v>
      </c>
      <c r="AA1354" s="11">
        <v>4842</v>
      </c>
      <c r="AB1354" s="2">
        <v>2011</v>
      </c>
      <c r="AC1354" s="2">
        <f>2016-AB1354</f>
        <v>5</v>
      </c>
      <c r="AD1354" s="2" t="s">
        <v>108</v>
      </c>
    </row>
    <row r="1355" spans="1:30" x14ac:dyDescent="0.2">
      <c r="A1355">
        <v>21</v>
      </c>
      <c r="B1355" s="6" t="s">
        <v>897</v>
      </c>
      <c r="C1355" s="6" t="s">
        <v>22</v>
      </c>
      <c r="D1355" s="6" t="s">
        <v>23</v>
      </c>
      <c r="E1355" s="6" t="s">
        <v>2767</v>
      </c>
      <c r="F1355" s="6">
        <v>130</v>
      </c>
      <c r="G1355" s="6">
        <v>142</v>
      </c>
      <c r="H1355" s="7">
        <v>42503</v>
      </c>
      <c r="I1355" s="7">
        <v>42515</v>
      </c>
      <c r="J1355" s="7" t="s">
        <v>2537</v>
      </c>
      <c r="K1355" s="17">
        <f>IF(J1355="Januar",238.19,IF(J1355="Februar",240.59,IF(J1355="Mars",245.99,IF(J1355="April",250.79,IF(J1355="Mai",256.52,IF(J1355="Juni",259.83,IF(J1355="Juli",265.66,IF(J1355="August",272.21,IF(J1355="September",275.91,IF(J1355="Oktober",281.13,IF(J1355="November",284.38,IF(J1355="Desember",287.34,0))))))))))))</f>
        <v>256.52</v>
      </c>
      <c r="L1355" s="20">
        <f>$K$2/K1355</f>
        <v>0.92854358334632781</v>
      </c>
      <c r="M1355" s="6">
        <v>12</v>
      </c>
      <c r="N1355" s="6">
        <v>7500000</v>
      </c>
      <c r="O1355" s="6">
        <v>7400000</v>
      </c>
      <c r="P1355" s="6">
        <f>O1355-N1355</f>
        <v>-100000</v>
      </c>
      <c r="Q1355" s="8">
        <f>P1355/N1355</f>
        <v>-1.3333333333333334E-2</v>
      </c>
      <c r="R1355" s="6"/>
      <c r="S1355" s="9">
        <f>(N1355+R1355)/F1355</f>
        <v>57692.307692307695</v>
      </c>
      <c r="T1355" s="6">
        <v>56923</v>
      </c>
      <c r="U1355" s="5">
        <f>T1355-S1355</f>
        <v>-769.30769230769511</v>
      </c>
      <c r="V1355" s="4">
        <f>U1355/S1355</f>
        <v>-1.3334666666666715E-2</v>
      </c>
      <c r="W1355" s="22">
        <f>S1355*L1355</f>
        <v>53569.822116134303</v>
      </c>
      <c r="X1355" s="22">
        <f>T1355*L1355</f>
        <v>52855.48639482302</v>
      </c>
      <c r="Y1355" s="22">
        <f>X1355-W1355</f>
        <v>-714.33572131128312</v>
      </c>
      <c r="Z1355" s="8">
        <f>Y1355/W1355</f>
        <v>-1.3334666666666746E-2</v>
      </c>
      <c r="AA1355" s="6">
        <v>608</v>
      </c>
      <c r="AB1355" s="6">
        <v>1892</v>
      </c>
      <c r="AC1355" s="6">
        <f>2016-AB1355</f>
        <v>124</v>
      </c>
      <c r="AD1355" s="6" t="s">
        <v>37</v>
      </c>
    </row>
    <row r="1356" spans="1:30" x14ac:dyDescent="0.2">
      <c r="A1356">
        <v>21</v>
      </c>
      <c r="B1356" s="6" t="s">
        <v>1951</v>
      </c>
      <c r="C1356" s="6" t="s">
        <v>22</v>
      </c>
      <c r="D1356" s="6" t="s">
        <v>23</v>
      </c>
      <c r="E1356" s="6" t="s">
        <v>2767</v>
      </c>
      <c r="F1356" s="6">
        <v>84</v>
      </c>
      <c r="G1356" s="6">
        <v>101</v>
      </c>
      <c r="H1356" s="7">
        <v>42493</v>
      </c>
      <c r="I1356" s="7">
        <v>42515</v>
      </c>
      <c r="J1356" s="7" t="s">
        <v>2537</v>
      </c>
      <c r="K1356" s="17">
        <f>IF(J1356="Januar",238.19,IF(J1356="Februar",240.59,IF(J1356="Mars",245.99,IF(J1356="April",250.79,IF(J1356="Mai",256.52,IF(J1356="Juni",259.83,IF(J1356="Juli",265.66,IF(J1356="August",272.21,IF(J1356="September",275.91,IF(J1356="Oktober",281.13,IF(J1356="November",284.38,IF(J1356="Desember",287.34,0))))))))))))</f>
        <v>256.52</v>
      </c>
      <c r="L1356" s="20">
        <f>$K$2/K1356</f>
        <v>0.92854358334632781</v>
      </c>
      <c r="M1356" s="6">
        <v>22</v>
      </c>
      <c r="N1356" s="6">
        <v>6290000</v>
      </c>
      <c r="O1356" s="6">
        <v>6100000</v>
      </c>
      <c r="P1356" s="6">
        <f>O1356-N1356</f>
        <v>-190000</v>
      </c>
      <c r="Q1356" s="8">
        <f>P1356/N1356</f>
        <v>-3.0206677265500796E-2</v>
      </c>
      <c r="R1356" s="6"/>
      <c r="S1356" s="9">
        <f>(N1356+R1356)/F1356</f>
        <v>74880.952380952382</v>
      </c>
      <c r="T1356" s="6">
        <v>72619</v>
      </c>
      <c r="U1356" s="5">
        <f>T1356-S1356</f>
        <v>-2261.9523809523816</v>
      </c>
      <c r="V1356" s="4">
        <f>U1356/S1356</f>
        <v>-3.0207313195548497E-2</v>
      </c>
      <c r="W1356" s="22">
        <f>S1356*L1356</f>
        <v>69530.227848195267</v>
      </c>
      <c r="X1356" s="22">
        <f>T1356*L1356</f>
        <v>67429.906479026977</v>
      </c>
      <c r="Y1356" s="22">
        <f>X1356-W1356</f>
        <v>-2100.3213691682904</v>
      </c>
      <c r="Z1356" s="8">
        <f>Y1356/W1356</f>
        <v>-3.0207313195548612E-2</v>
      </c>
      <c r="AA1356" s="6">
        <v>487</v>
      </c>
      <c r="AB1356" s="6">
        <v>1901</v>
      </c>
      <c r="AC1356" s="6">
        <f>2016-AB1356</f>
        <v>115</v>
      </c>
      <c r="AD1356" s="6" t="s">
        <v>102</v>
      </c>
    </row>
    <row r="1357" spans="1:30" x14ac:dyDescent="0.2">
      <c r="A1357">
        <v>21</v>
      </c>
      <c r="B1357" s="6" t="s">
        <v>1899</v>
      </c>
      <c r="C1357" s="6" t="s">
        <v>22</v>
      </c>
      <c r="D1357" s="6" t="s">
        <v>23</v>
      </c>
      <c r="E1357" s="6" t="s">
        <v>2767</v>
      </c>
      <c r="F1357" s="6">
        <v>82</v>
      </c>
      <c r="G1357" s="6">
        <v>99</v>
      </c>
      <c r="H1357" s="7">
        <v>42504</v>
      </c>
      <c r="I1357" s="7">
        <v>42516</v>
      </c>
      <c r="J1357" s="3" t="s">
        <v>2537</v>
      </c>
      <c r="K1357" s="17">
        <f>IF(J1357="Januar",238.19,IF(J1357="Februar",240.59,IF(J1357="Mars",245.99,IF(J1357="April",250.79,IF(J1357="Mai",256.52,IF(J1357="Juni",259.83,IF(J1357="Juli",265.66,IF(J1357="August",272.21,IF(J1357="September",275.91,IF(J1357="Oktober",281.13,IF(J1357="November",284.38,IF(J1357="Desember",287.34,0))))))))))))</f>
        <v>256.52</v>
      </c>
      <c r="L1357" s="20">
        <f>$K$2/K1357</f>
        <v>0.92854358334632781</v>
      </c>
      <c r="M1357" s="6">
        <v>12</v>
      </c>
      <c r="N1357" s="6">
        <v>4500000</v>
      </c>
      <c r="O1357" s="6">
        <v>4500000</v>
      </c>
      <c r="P1357" s="6">
        <f>O1357-N1357</f>
        <v>0</v>
      </c>
      <c r="Q1357" s="8">
        <f>P1357/N1357</f>
        <v>0</v>
      </c>
      <c r="R1357" s="6">
        <v>85375</v>
      </c>
      <c r="S1357" s="9">
        <f>(N1357+R1357)/F1357</f>
        <v>55919.207317073167</v>
      </c>
      <c r="T1357" s="6">
        <v>55919</v>
      </c>
      <c r="U1357" s="5">
        <f>T1357-S1357</f>
        <v>-0.20731707316735992</v>
      </c>
      <c r="V1357" s="4">
        <f>U1357/S1357</f>
        <v>-3.7074394132919367E-6</v>
      </c>
      <c r="W1357" s="22">
        <f>S1357*L1357</f>
        <v>51923.421140081315</v>
      </c>
      <c r="X1357" s="22">
        <f>T1357*L1357</f>
        <v>51923.228637143307</v>
      </c>
      <c r="Y1357" s="22">
        <f>X1357-W1357</f>
        <v>-0.19250293800723739</v>
      </c>
      <c r="Z1357" s="8">
        <f>Y1357/W1357</f>
        <v>-3.707439413283158E-6</v>
      </c>
      <c r="AA1357" s="6">
        <v>498</v>
      </c>
      <c r="AB1357" s="6">
        <v>1898</v>
      </c>
      <c r="AC1357" s="6">
        <f>2016-AB1357</f>
        <v>118</v>
      </c>
      <c r="AD1357" s="6" t="s">
        <v>37</v>
      </c>
    </row>
    <row r="1358" spans="1:30" x14ac:dyDescent="0.2">
      <c r="A1358">
        <v>21</v>
      </c>
      <c r="B1358" s="6" t="s">
        <v>2316</v>
      </c>
      <c r="C1358" s="6" t="s">
        <v>22</v>
      </c>
      <c r="D1358" s="6" t="s">
        <v>23</v>
      </c>
      <c r="E1358" s="6" t="s">
        <v>2767</v>
      </c>
      <c r="F1358" s="6">
        <v>113</v>
      </c>
      <c r="G1358" s="6">
        <v>125</v>
      </c>
      <c r="H1358" s="7">
        <v>42504</v>
      </c>
      <c r="I1358" s="7">
        <v>42516</v>
      </c>
      <c r="J1358" s="7" t="s">
        <v>2537</v>
      </c>
      <c r="K1358" s="17">
        <f>IF(J1358="Januar",238.19,IF(J1358="Februar",240.59,IF(J1358="Mars",245.99,IF(J1358="April",250.79,IF(J1358="Mai",256.52,IF(J1358="Juni",259.83,IF(J1358="Juli",265.66,IF(J1358="August",272.21,IF(J1358="September",275.91,IF(J1358="Oktober",281.13,IF(J1358="November",284.38,IF(J1358="Desember",287.34,0))))))))))))</f>
        <v>256.52</v>
      </c>
      <c r="L1358" s="20">
        <f>$K$2/K1358</f>
        <v>0.92854358334632781</v>
      </c>
      <c r="M1358" s="6">
        <v>12</v>
      </c>
      <c r="N1358" s="6">
        <v>6800000</v>
      </c>
      <c r="O1358" s="6">
        <v>6600000</v>
      </c>
      <c r="P1358" s="6">
        <f>O1358-N1358</f>
        <v>-200000</v>
      </c>
      <c r="Q1358" s="8">
        <f>P1358/N1358</f>
        <v>-2.9411764705882353E-2</v>
      </c>
      <c r="R1358" s="6"/>
      <c r="S1358" s="9">
        <f>(N1358+R1358)/F1358</f>
        <v>60176.991150442474</v>
      </c>
      <c r="T1358" s="6">
        <v>58407</v>
      </c>
      <c r="U1358" s="5">
        <f>T1358-S1358</f>
        <v>-1769.9911504424745</v>
      </c>
      <c r="V1358" s="4">
        <f>U1358/S1358</f>
        <v>-2.9413088235294062E-2</v>
      </c>
      <c r="W1358" s="22">
        <f>S1358*L1358</f>
        <v>55876.958997832109</v>
      </c>
      <c r="X1358" s="22">
        <f>T1358*L1358</f>
        <v>54233.44507250897</v>
      </c>
      <c r="Y1358" s="22">
        <f>X1358-W1358</f>
        <v>-1643.5139253231391</v>
      </c>
      <c r="Z1358" s="8">
        <f>Y1358/W1358</f>
        <v>-2.9413088235293969E-2</v>
      </c>
      <c r="AA1358" s="10">
        <v>1395</v>
      </c>
      <c r="AB1358" s="6">
        <v>2014</v>
      </c>
      <c r="AC1358" s="6">
        <f>2016-AB1358</f>
        <v>2</v>
      </c>
      <c r="AD1358" s="6" t="s">
        <v>94</v>
      </c>
    </row>
    <row r="1359" spans="1:30" x14ac:dyDescent="0.2">
      <c r="A1359">
        <v>21</v>
      </c>
      <c r="B1359" s="2" t="s">
        <v>2157</v>
      </c>
      <c r="C1359" s="2" t="s">
        <v>22</v>
      </c>
      <c r="D1359" s="2" t="s">
        <v>23</v>
      </c>
      <c r="E1359" s="6" t="s">
        <v>2767</v>
      </c>
      <c r="F1359" s="2">
        <v>98</v>
      </c>
      <c r="G1359" s="2">
        <v>105</v>
      </c>
      <c r="H1359" s="3">
        <v>42503</v>
      </c>
      <c r="I1359" s="3">
        <v>42517</v>
      </c>
      <c r="J1359" s="3" t="s">
        <v>2537</v>
      </c>
      <c r="K1359" s="17">
        <f>IF(J1359="Januar",238.19,IF(J1359="Februar",240.59,IF(J1359="Mars",245.99,IF(J1359="April",250.79,IF(J1359="Mai",256.52,IF(J1359="Juni",259.83,IF(J1359="Juli",265.66,IF(J1359="August",272.21,IF(J1359="September",275.91,IF(J1359="Oktober",281.13,IF(J1359="November",284.38,IF(J1359="Desember",287.34,0))))))))))))</f>
        <v>256.52</v>
      </c>
      <c r="L1359" s="20">
        <f>$K$2/K1359</f>
        <v>0.92854358334632781</v>
      </c>
      <c r="M1359" s="2">
        <v>14</v>
      </c>
      <c r="N1359" s="2">
        <v>5990000</v>
      </c>
      <c r="O1359" s="2">
        <v>5990000</v>
      </c>
      <c r="P1359" s="2">
        <f>O1359-N1359</f>
        <v>0</v>
      </c>
      <c r="Q1359" s="4">
        <f>P1359/N1359</f>
        <v>0</v>
      </c>
      <c r="R1359" s="2"/>
      <c r="S1359" s="9">
        <f>(N1359+R1359)/F1359</f>
        <v>61122.448979591834</v>
      </c>
      <c r="T1359" s="2">
        <v>61122</v>
      </c>
      <c r="U1359" s="5">
        <f>T1359-S1359</f>
        <v>-0.44897959183435887</v>
      </c>
      <c r="V1359" s="4">
        <f>U1359/S1359</f>
        <v>-7.3455759598943526E-6</v>
      </c>
      <c r="W1359" s="22">
        <f>S1359*L1359</f>
        <v>56754.857798413301</v>
      </c>
      <c r="X1359" s="22">
        <f>T1359*L1359</f>
        <v>56754.440901294249</v>
      </c>
      <c r="Y1359" s="22">
        <f>X1359-W1359</f>
        <v>-0.41689711905200966</v>
      </c>
      <c r="Z1359" s="8">
        <f>Y1359/W1359</f>
        <v>-7.3455759599077857E-6</v>
      </c>
      <c r="AA1359" s="2">
        <v>616</v>
      </c>
      <c r="AB1359" s="2">
        <v>1886</v>
      </c>
      <c r="AC1359" s="2">
        <f>2016-AB1359</f>
        <v>130</v>
      </c>
      <c r="AD1359" s="2" t="s">
        <v>27</v>
      </c>
    </row>
    <row r="1360" spans="1:30" x14ac:dyDescent="0.2">
      <c r="A1360">
        <v>21</v>
      </c>
      <c r="B1360" s="2" t="s">
        <v>2426</v>
      </c>
      <c r="C1360" s="2" t="s">
        <v>22</v>
      </c>
      <c r="D1360" s="2" t="s">
        <v>23</v>
      </c>
      <c r="E1360" s="6" t="s">
        <v>2767</v>
      </c>
      <c r="F1360" s="2">
        <v>131</v>
      </c>
      <c r="G1360" s="2">
        <v>147</v>
      </c>
      <c r="H1360" s="3">
        <v>42488</v>
      </c>
      <c r="I1360" s="3">
        <v>42517</v>
      </c>
      <c r="J1360" s="7" t="s">
        <v>2537</v>
      </c>
      <c r="K1360" s="17">
        <f>IF(J1360="Januar",238.19,IF(J1360="Februar",240.59,IF(J1360="Mars",245.99,IF(J1360="April",250.79,IF(J1360="Mai",256.52,IF(J1360="Juni",259.83,IF(J1360="Juli",265.66,IF(J1360="August",272.21,IF(J1360="September",275.91,IF(J1360="Oktober",281.13,IF(J1360="November",284.38,IF(J1360="Desember",287.34,0))))))))))))</f>
        <v>256.52</v>
      </c>
      <c r="L1360" s="20">
        <f>$K$2/K1360</f>
        <v>0.92854358334632781</v>
      </c>
      <c r="M1360" s="2">
        <v>29</v>
      </c>
      <c r="N1360" s="2">
        <v>7950000</v>
      </c>
      <c r="O1360" s="2">
        <v>7750000</v>
      </c>
      <c r="P1360" s="2">
        <f>O1360-N1360</f>
        <v>-200000</v>
      </c>
      <c r="Q1360" s="4">
        <f>P1360/N1360</f>
        <v>-2.5157232704402517E-2</v>
      </c>
      <c r="R1360" s="2"/>
      <c r="S1360" s="9">
        <f>(N1360+R1360)/F1360</f>
        <v>60687.022900763361</v>
      </c>
      <c r="T1360" s="2">
        <v>59160</v>
      </c>
      <c r="U1360" s="5">
        <f>T1360-S1360</f>
        <v>-1527.0229007633607</v>
      </c>
      <c r="V1360" s="4">
        <f>U1360/S1360</f>
        <v>-2.5162264150943428E-2</v>
      </c>
      <c r="W1360" s="22">
        <f>S1360*L1360</f>
        <v>56350.545706895471</v>
      </c>
      <c r="X1360" s="22">
        <f>T1360*L1360</f>
        <v>54932.638390768756</v>
      </c>
      <c r="Y1360" s="22">
        <f>X1360-W1360</f>
        <v>-1417.9073161267152</v>
      </c>
      <c r="Z1360" s="8">
        <f>Y1360/W1360</f>
        <v>-2.5162264150943432E-2</v>
      </c>
      <c r="AA1360" s="11">
        <v>28159</v>
      </c>
      <c r="AB1360" s="2">
        <v>1985</v>
      </c>
      <c r="AC1360" s="2">
        <f>2016-AB1360</f>
        <v>31</v>
      </c>
      <c r="AD1360" s="2" t="s">
        <v>75</v>
      </c>
    </row>
    <row r="1361" spans="1:30" x14ac:dyDescent="0.2">
      <c r="A1361">
        <v>21</v>
      </c>
      <c r="B1361" s="6" t="s">
        <v>1874</v>
      </c>
      <c r="C1361" s="6" t="s">
        <v>22</v>
      </c>
      <c r="D1361" s="6" t="s">
        <v>23</v>
      </c>
      <c r="E1361" s="6" t="s">
        <v>2767</v>
      </c>
      <c r="F1361" s="6">
        <v>81</v>
      </c>
      <c r="G1361" s="6">
        <v>90</v>
      </c>
      <c r="H1361" s="7">
        <v>42504</v>
      </c>
      <c r="I1361" s="7">
        <v>42519</v>
      </c>
      <c r="J1361" s="3" t="s">
        <v>2537</v>
      </c>
      <c r="K1361" s="17">
        <f>IF(J1361="Januar",238.19,IF(J1361="Februar",240.59,IF(J1361="Mars",245.99,IF(J1361="April",250.79,IF(J1361="Mai",256.52,IF(J1361="Juni",259.83,IF(J1361="Juli",265.66,IF(J1361="August",272.21,IF(J1361="September",275.91,IF(J1361="Oktober",281.13,IF(J1361="November",284.38,IF(J1361="Desember",287.34,0))))))))))))</f>
        <v>256.52</v>
      </c>
      <c r="L1361" s="20">
        <f>$K$2/K1361</f>
        <v>0.92854358334632781</v>
      </c>
      <c r="M1361" s="6">
        <v>15</v>
      </c>
      <c r="N1361" s="6">
        <v>5500000</v>
      </c>
      <c r="O1361" s="6">
        <v>5570000</v>
      </c>
      <c r="P1361" s="6">
        <f>O1361-N1361</f>
        <v>70000</v>
      </c>
      <c r="Q1361" s="8">
        <f>P1361/N1361</f>
        <v>1.2727272727272728E-2</v>
      </c>
      <c r="R1361" s="6">
        <v>5657</v>
      </c>
      <c r="S1361" s="9">
        <f>(N1361+R1361)/F1361</f>
        <v>67971.074074074073</v>
      </c>
      <c r="T1361" s="6">
        <v>68835</v>
      </c>
      <c r="U1361" s="5">
        <f>T1361-S1361</f>
        <v>863.925925925927</v>
      </c>
      <c r="V1361" s="4">
        <f>U1361/S1361</f>
        <v>1.2710199709135547E-2</v>
      </c>
      <c r="W1361" s="22">
        <f>S1361*L1361</f>
        <v>63114.104684639417</v>
      </c>
      <c r="X1361" s="22">
        <f>T1361*L1361</f>
        <v>63916.297559644474</v>
      </c>
      <c r="Y1361" s="22">
        <f>X1361-W1361</f>
        <v>802.19287500505743</v>
      </c>
      <c r="Z1361" s="8">
        <f>Y1361/W1361</f>
        <v>1.2710199709135596E-2</v>
      </c>
      <c r="AA1361" s="6">
        <v>760</v>
      </c>
      <c r="AB1361" s="6">
        <v>1936</v>
      </c>
      <c r="AC1361" s="6">
        <f>2016-AB1361</f>
        <v>80</v>
      </c>
      <c r="AD1361" s="6" t="s">
        <v>61</v>
      </c>
    </row>
    <row r="1362" spans="1:30" x14ac:dyDescent="0.2">
      <c r="A1362">
        <v>22</v>
      </c>
      <c r="B1362" s="2" t="s">
        <v>208</v>
      </c>
      <c r="C1362" s="2" t="s">
        <v>22</v>
      </c>
      <c r="D1362" s="2" t="s">
        <v>23</v>
      </c>
      <c r="E1362" s="6" t="s">
        <v>2767</v>
      </c>
      <c r="F1362" s="2">
        <v>32</v>
      </c>
      <c r="G1362" s="2">
        <v>37</v>
      </c>
      <c r="H1362" s="3">
        <v>42510</v>
      </c>
      <c r="I1362" s="3">
        <v>42520</v>
      </c>
      <c r="J1362" s="7" t="s">
        <v>2537</v>
      </c>
      <c r="K1362" s="17">
        <f>IF(J1362="Januar",238.19,IF(J1362="Februar",240.59,IF(J1362="Mars",245.99,IF(J1362="April",250.79,IF(J1362="Mai",256.52,IF(J1362="Juni",259.83,IF(J1362="Juli",265.66,IF(J1362="August",272.21,IF(J1362="September",275.91,IF(J1362="Oktober",281.13,IF(J1362="November",284.38,IF(J1362="Desember",287.34,0))))))))))))</f>
        <v>256.52</v>
      </c>
      <c r="L1362" s="20">
        <f>$K$2/K1362</f>
        <v>0.92854358334632781</v>
      </c>
      <c r="M1362" s="2">
        <v>10</v>
      </c>
      <c r="N1362" s="2">
        <v>2400000</v>
      </c>
      <c r="O1362" s="2">
        <v>2615000</v>
      </c>
      <c r="P1362" s="2">
        <f>O1362-N1362</f>
        <v>215000</v>
      </c>
      <c r="Q1362" s="4">
        <f>P1362/N1362</f>
        <v>8.9583333333333334E-2</v>
      </c>
      <c r="R1362" s="2">
        <v>68778</v>
      </c>
      <c r="S1362" s="9">
        <f>(N1362+R1362)/F1362</f>
        <v>77149.3125</v>
      </c>
      <c r="T1362" s="2">
        <v>83868</v>
      </c>
      <c r="U1362" s="5">
        <f>T1362-S1362</f>
        <v>6718.6875</v>
      </c>
      <c r="V1362" s="4">
        <f>U1362/S1362</f>
        <v>8.7086809749600813E-2</v>
      </c>
      <c r="W1362" s="22">
        <f>S1362*L1362</f>
        <v>71636.499081455637</v>
      </c>
      <c r="X1362" s="22">
        <f>T1362*L1362</f>
        <v>77875.093248089819</v>
      </c>
      <c r="Y1362" s="22">
        <f>X1362-W1362</f>
        <v>6238.5941666341823</v>
      </c>
      <c r="Z1362" s="8">
        <f>Y1362/W1362</f>
        <v>8.7086809749600841E-2</v>
      </c>
      <c r="AA1362" s="11">
        <v>1616</v>
      </c>
      <c r="AB1362" s="2">
        <v>1930</v>
      </c>
      <c r="AC1362" s="2">
        <f>2016-AB1362</f>
        <v>86</v>
      </c>
      <c r="AD1362" s="2" t="s">
        <v>37</v>
      </c>
    </row>
    <row r="1363" spans="1:30" x14ac:dyDescent="0.2">
      <c r="A1363">
        <v>22</v>
      </c>
      <c r="B1363" s="6" t="s">
        <v>273</v>
      </c>
      <c r="C1363" s="6" t="s">
        <v>22</v>
      </c>
      <c r="D1363" s="6" t="s">
        <v>23</v>
      </c>
      <c r="E1363" s="6" t="s">
        <v>2767</v>
      </c>
      <c r="F1363" s="6">
        <v>35</v>
      </c>
      <c r="G1363" s="6">
        <v>42</v>
      </c>
      <c r="H1363" s="7">
        <v>42510</v>
      </c>
      <c r="I1363" s="7">
        <v>42520</v>
      </c>
      <c r="J1363" s="3" t="s">
        <v>2537</v>
      </c>
      <c r="K1363" s="17">
        <f>IF(J1363="Januar",238.19,IF(J1363="Februar",240.59,IF(J1363="Mars",245.99,IF(J1363="April",250.79,IF(J1363="Mai",256.52,IF(J1363="Juni",259.83,IF(J1363="Juli",265.66,IF(J1363="August",272.21,IF(J1363="September",275.91,IF(J1363="Oktober",281.13,IF(J1363="November",284.38,IF(J1363="Desember",287.34,0))))))))))))</f>
        <v>256.52</v>
      </c>
      <c r="L1363" s="20">
        <f>$K$2/K1363</f>
        <v>0.92854358334632781</v>
      </c>
      <c r="M1363" s="6">
        <v>10</v>
      </c>
      <c r="N1363" s="6">
        <v>2300000</v>
      </c>
      <c r="O1363" s="6">
        <v>2850000</v>
      </c>
      <c r="P1363" s="6">
        <f>O1363-N1363</f>
        <v>550000</v>
      </c>
      <c r="Q1363" s="8">
        <f>P1363/N1363</f>
        <v>0.2391304347826087</v>
      </c>
      <c r="R1363" s="6">
        <v>38000</v>
      </c>
      <c r="S1363" s="9">
        <f>(N1363+R1363)/F1363</f>
        <v>66800</v>
      </c>
      <c r="T1363" s="6">
        <v>82514</v>
      </c>
      <c r="U1363" s="5">
        <f>T1363-S1363</f>
        <v>15714</v>
      </c>
      <c r="V1363" s="4">
        <f>U1363/S1363</f>
        <v>0.23523952095808384</v>
      </c>
      <c r="W1363" s="22">
        <f>S1363*L1363</f>
        <v>62026.711367534699</v>
      </c>
      <c r="X1363" s="22">
        <f>T1363*L1363</f>
        <v>76617.845236238893</v>
      </c>
      <c r="Y1363" s="22">
        <f>X1363-W1363</f>
        <v>14591.133868704193</v>
      </c>
      <c r="Z1363" s="8">
        <f>Y1363/W1363</f>
        <v>0.23523952095808379</v>
      </c>
      <c r="AA1363" s="10">
        <v>1443</v>
      </c>
      <c r="AB1363" s="6">
        <v>1938</v>
      </c>
      <c r="AC1363" s="6">
        <f>2016-AB1363</f>
        <v>78</v>
      </c>
      <c r="AD1363" s="6" t="s">
        <v>37</v>
      </c>
    </row>
    <row r="1364" spans="1:30" x14ac:dyDescent="0.2">
      <c r="A1364">
        <v>22</v>
      </c>
      <c r="B1364" s="6" t="s">
        <v>579</v>
      </c>
      <c r="C1364" s="6" t="s">
        <v>22</v>
      </c>
      <c r="D1364" s="6" t="s">
        <v>23</v>
      </c>
      <c r="E1364" s="6" t="s">
        <v>2767</v>
      </c>
      <c r="F1364" s="6">
        <v>46</v>
      </c>
      <c r="G1364" s="6">
        <v>51</v>
      </c>
      <c r="H1364" s="7">
        <v>42510</v>
      </c>
      <c r="I1364" s="7">
        <v>42520</v>
      </c>
      <c r="J1364" s="3" t="s">
        <v>2537</v>
      </c>
      <c r="K1364" s="17">
        <f>IF(J1364="Januar",238.19,IF(J1364="Februar",240.59,IF(J1364="Mars",245.99,IF(J1364="April",250.79,IF(J1364="Mai",256.52,IF(J1364="Juni",259.83,IF(J1364="Juli",265.66,IF(J1364="August",272.21,IF(J1364="September",275.91,IF(J1364="Oktober",281.13,IF(J1364="November",284.38,IF(J1364="Desember",287.34,0))))))))))))</f>
        <v>256.52</v>
      </c>
      <c r="L1364" s="20">
        <f>$K$2/K1364</f>
        <v>0.92854358334632781</v>
      </c>
      <c r="M1364" s="6">
        <v>10</v>
      </c>
      <c r="N1364" s="6">
        <v>2350000</v>
      </c>
      <c r="O1364" s="6">
        <v>2350000</v>
      </c>
      <c r="P1364" s="6">
        <f>O1364-N1364</f>
        <v>0</v>
      </c>
      <c r="Q1364" s="8">
        <f>P1364/N1364</f>
        <v>0</v>
      </c>
      <c r="R1364" s="6">
        <v>7174</v>
      </c>
      <c r="S1364" s="9">
        <f>(N1364+R1364)/F1364</f>
        <v>51242.913043478264</v>
      </c>
      <c r="T1364" s="6">
        <v>51243</v>
      </c>
      <c r="U1364" s="5">
        <f>T1364-S1364</f>
        <v>8.6956521736283321E-2</v>
      </c>
      <c r="V1364" s="4">
        <f>U1364/S1364</f>
        <v>1.6969472766410254E-6</v>
      </c>
      <c r="W1364" s="22">
        <f>S1364*L1364</f>
        <v>47581.27809849559</v>
      </c>
      <c r="X1364" s="22">
        <f>T1364*L1364</f>
        <v>47581.358841415873</v>
      </c>
      <c r="Y1364" s="22">
        <f>X1364-W1364</f>
        <v>8.0742920283228159E-2</v>
      </c>
      <c r="Z1364" s="8">
        <f>Y1364/W1364</f>
        <v>1.696947276533563E-6</v>
      </c>
      <c r="AA1364" s="10">
        <v>4219</v>
      </c>
      <c r="AB1364" s="6">
        <v>2007</v>
      </c>
      <c r="AC1364" s="6">
        <f>2016-AB1364</f>
        <v>9</v>
      </c>
      <c r="AD1364" s="6" t="s">
        <v>37</v>
      </c>
    </row>
    <row r="1365" spans="1:30" x14ac:dyDescent="0.2">
      <c r="A1365">
        <v>22</v>
      </c>
      <c r="B1365" s="2" t="s">
        <v>59</v>
      </c>
      <c r="C1365" s="2" t="s">
        <v>22</v>
      </c>
      <c r="D1365" s="2" t="s">
        <v>23</v>
      </c>
      <c r="E1365" s="6" t="s">
        <v>2767</v>
      </c>
      <c r="F1365" s="2">
        <v>55</v>
      </c>
      <c r="G1365" s="2">
        <v>60</v>
      </c>
      <c r="H1365" s="3">
        <v>42510</v>
      </c>
      <c r="I1365" s="3">
        <v>42520</v>
      </c>
      <c r="J1365" s="3" t="s">
        <v>2537</v>
      </c>
      <c r="K1365" s="17">
        <f>IF(J1365="Januar",238.19,IF(J1365="Februar",240.59,IF(J1365="Mars",245.99,IF(J1365="April",250.79,IF(J1365="Mai",256.52,IF(J1365="Juni",259.83,IF(J1365="Juli",265.66,IF(J1365="August",272.21,IF(J1365="September",275.91,IF(J1365="Oktober",281.13,IF(J1365="November",284.38,IF(J1365="Desember",287.34,0))))))))))))</f>
        <v>256.52</v>
      </c>
      <c r="L1365" s="20">
        <f>$K$2/K1365</f>
        <v>0.92854358334632781</v>
      </c>
      <c r="M1365" s="2">
        <v>10</v>
      </c>
      <c r="N1365" s="2">
        <v>3300000</v>
      </c>
      <c r="O1365" s="2">
        <v>3750000</v>
      </c>
      <c r="P1365" s="2">
        <f>O1365-N1365</f>
        <v>450000</v>
      </c>
      <c r="Q1365" s="4">
        <f>P1365/N1365</f>
        <v>0.13636363636363635</v>
      </c>
      <c r="R1365" s="2">
        <v>866</v>
      </c>
      <c r="S1365" s="9">
        <f>(N1365+R1365)/F1365</f>
        <v>60015.745454545453</v>
      </c>
      <c r="T1365" s="2">
        <v>68198</v>
      </c>
      <c r="U1365" s="5">
        <f>T1365-S1365</f>
        <v>8182.254545454547</v>
      </c>
      <c r="V1365" s="4">
        <f>U1365/S1365</f>
        <v>0.13633513144732326</v>
      </c>
      <c r="W1365" s="22">
        <f>S1365*L1365</f>
        <v>55727.235341564723</v>
      </c>
      <c r="X1365" s="22">
        <f>T1365*L1365</f>
        <v>63324.815297052861</v>
      </c>
      <c r="Y1365" s="22">
        <f>X1365-W1365</f>
        <v>7597.5799554881378</v>
      </c>
      <c r="Z1365" s="8">
        <f>Y1365/W1365</f>
        <v>0.13633513144732312</v>
      </c>
      <c r="AA1365" s="11">
        <v>1529</v>
      </c>
      <c r="AB1365" s="2">
        <v>2004</v>
      </c>
      <c r="AC1365" s="2">
        <f>2016-AB1365</f>
        <v>12</v>
      </c>
      <c r="AD1365" s="2" t="s">
        <v>75</v>
      </c>
    </row>
    <row r="1366" spans="1:30" x14ac:dyDescent="0.2">
      <c r="A1366">
        <v>22</v>
      </c>
      <c r="B1366" s="2" t="s">
        <v>1009</v>
      </c>
      <c r="C1366" s="2" t="s">
        <v>22</v>
      </c>
      <c r="D1366" s="2" t="s">
        <v>23</v>
      </c>
      <c r="E1366" s="6" t="s">
        <v>2767</v>
      </c>
      <c r="F1366" s="2">
        <v>56</v>
      </c>
      <c r="G1366" s="2">
        <v>61</v>
      </c>
      <c r="H1366" s="3">
        <v>42510</v>
      </c>
      <c r="I1366" s="3">
        <v>42520</v>
      </c>
      <c r="J1366" s="7" t="s">
        <v>2537</v>
      </c>
      <c r="K1366" s="17">
        <f>IF(J1366="Januar",238.19,IF(J1366="Februar",240.59,IF(J1366="Mars",245.99,IF(J1366="April",250.79,IF(J1366="Mai",256.52,IF(J1366="Juni",259.83,IF(J1366="Juli",265.66,IF(J1366="August",272.21,IF(J1366="September",275.91,IF(J1366="Oktober",281.13,IF(J1366="November",284.38,IF(J1366="Desember",287.34,0))))))))))))</f>
        <v>256.52</v>
      </c>
      <c r="L1366" s="20">
        <f>$K$2/K1366</f>
        <v>0.92854358334632781</v>
      </c>
      <c r="M1366" s="2">
        <v>10</v>
      </c>
      <c r="N1366" s="2">
        <v>3000000</v>
      </c>
      <c r="O1366" s="2">
        <v>3630000</v>
      </c>
      <c r="P1366" s="2">
        <f>O1366-N1366</f>
        <v>630000</v>
      </c>
      <c r="Q1366" s="4">
        <f>P1366/N1366</f>
        <v>0.21</v>
      </c>
      <c r="R1366" s="2"/>
      <c r="S1366" s="9">
        <f>(N1366+R1366)/F1366</f>
        <v>53571.428571428572</v>
      </c>
      <c r="T1366" s="2">
        <v>64821</v>
      </c>
      <c r="U1366" s="5">
        <f>T1366-S1366</f>
        <v>11249.571428571428</v>
      </c>
      <c r="V1366" s="4">
        <f>U1366/S1366</f>
        <v>0.20999199999999998</v>
      </c>
      <c r="W1366" s="22">
        <f>S1366*L1366</f>
        <v>49743.406250696135</v>
      </c>
      <c r="X1366" s="22">
        <f>T1366*L1366</f>
        <v>60189.123616092314</v>
      </c>
      <c r="Y1366" s="22">
        <f>X1366-W1366</f>
        <v>10445.71736539618</v>
      </c>
      <c r="Z1366" s="8">
        <f>Y1366/W1366</f>
        <v>0.20999199999999996</v>
      </c>
      <c r="AA1366" s="11">
        <v>6992</v>
      </c>
      <c r="AB1366" s="2">
        <v>1932</v>
      </c>
      <c r="AC1366" s="2">
        <f>2016-AB1366</f>
        <v>84</v>
      </c>
      <c r="AD1366" s="2" t="s">
        <v>29</v>
      </c>
    </row>
    <row r="1367" spans="1:30" x14ac:dyDescent="0.2">
      <c r="A1367">
        <v>22</v>
      </c>
      <c r="B1367" s="6" t="s">
        <v>1282</v>
      </c>
      <c r="C1367" s="6" t="s">
        <v>22</v>
      </c>
      <c r="D1367" s="6" t="s">
        <v>23</v>
      </c>
      <c r="E1367" s="6" t="s">
        <v>2767</v>
      </c>
      <c r="F1367" s="6">
        <v>64</v>
      </c>
      <c r="G1367" s="6">
        <v>70</v>
      </c>
      <c r="H1367" s="7">
        <v>42510</v>
      </c>
      <c r="I1367" s="7">
        <v>42520</v>
      </c>
      <c r="J1367" s="3" t="s">
        <v>2537</v>
      </c>
      <c r="K1367" s="17">
        <f>IF(J1367="Januar",238.19,IF(J1367="Februar",240.59,IF(J1367="Mars",245.99,IF(J1367="April",250.79,IF(J1367="Mai",256.52,IF(J1367="Juni",259.83,IF(J1367="Juli",265.66,IF(J1367="August",272.21,IF(J1367="September",275.91,IF(J1367="Oktober",281.13,IF(J1367="November",284.38,IF(J1367="Desember",287.34,0))))))))))))</f>
        <v>256.52</v>
      </c>
      <c r="L1367" s="20">
        <f>$K$2/K1367</f>
        <v>0.92854358334632781</v>
      </c>
      <c r="M1367" s="6">
        <v>10</v>
      </c>
      <c r="N1367" s="6">
        <v>3250000</v>
      </c>
      <c r="O1367" s="6">
        <v>3815000</v>
      </c>
      <c r="P1367" s="6">
        <f>O1367-N1367</f>
        <v>565000</v>
      </c>
      <c r="Q1367" s="8">
        <f>P1367/N1367</f>
        <v>0.17384615384615384</v>
      </c>
      <c r="R1367" s="6"/>
      <c r="S1367" s="9">
        <f>(N1367+R1367)/F1367</f>
        <v>50781.25</v>
      </c>
      <c r="T1367" s="6">
        <v>59609</v>
      </c>
      <c r="U1367" s="5">
        <f>T1367-S1367</f>
        <v>8827.75</v>
      </c>
      <c r="V1367" s="4">
        <f>U1367/S1367</f>
        <v>0.17383876923076924</v>
      </c>
      <c r="W1367" s="22">
        <f>S1367*L1367</f>
        <v>47152.603841805707</v>
      </c>
      <c r="X1367" s="22">
        <f>T1367*L1367</f>
        <v>55349.554459691251</v>
      </c>
      <c r="Y1367" s="22">
        <f>X1367-W1367</f>
        <v>8196.9506178855445</v>
      </c>
      <c r="Z1367" s="8">
        <f>Y1367/W1367</f>
        <v>0.17383876923076921</v>
      </c>
      <c r="AA1367" s="10">
        <v>8058</v>
      </c>
      <c r="AB1367" s="6">
        <v>1990</v>
      </c>
      <c r="AC1367" s="6">
        <f>2016-AB1367</f>
        <v>26</v>
      </c>
      <c r="AD1367" s="6" t="s">
        <v>37</v>
      </c>
    </row>
    <row r="1368" spans="1:30" x14ac:dyDescent="0.2">
      <c r="A1368">
        <v>22</v>
      </c>
      <c r="B1368" s="2" t="s">
        <v>1355</v>
      </c>
      <c r="C1368" s="2" t="s">
        <v>22</v>
      </c>
      <c r="D1368" s="2" t="s">
        <v>23</v>
      </c>
      <c r="E1368" s="6" t="s">
        <v>2767</v>
      </c>
      <c r="F1368" s="2">
        <v>66</v>
      </c>
      <c r="G1368" s="2">
        <v>74</v>
      </c>
      <c r="H1368" s="3">
        <v>42510</v>
      </c>
      <c r="I1368" s="3">
        <v>42520</v>
      </c>
      <c r="J1368" s="3" t="s">
        <v>2537</v>
      </c>
      <c r="K1368" s="17">
        <f>IF(J1368="Januar",238.19,IF(J1368="Februar",240.59,IF(J1368="Mars",245.99,IF(J1368="April",250.79,IF(J1368="Mai",256.52,IF(J1368="Juni",259.83,IF(J1368="Juli",265.66,IF(J1368="August",272.21,IF(J1368="September",275.91,IF(J1368="Oktober",281.13,IF(J1368="November",284.38,IF(J1368="Desember",287.34,0))))))))))))</f>
        <v>256.52</v>
      </c>
      <c r="L1368" s="20">
        <f>$K$2/K1368</f>
        <v>0.92854358334632781</v>
      </c>
      <c r="M1368" s="2">
        <v>10</v>
      </c>
      <c r="N1368" s="2">
        <v>3300000</v>
      </c>
      <c r="O1368" s="2">
        <v>3650000</v>
      </c>
      <c r="P1368" s="2">
        <f>O1368-N1368</f>
        <v>350000</v>
      </c>
      <c r="Q1368" s="4">
        <f>P1368/N1368</f>
        <v>0.10606060606060606</v>
      </c>
      <c r="R1368" s="2">
        <v>161000</v>
      </c>
      <c r="S1368" s="9">
        <f>(N1368+R1368)/F1368</f>
        <v>52439.393939393936</v>
      </c>
      <c r="T1368" s="2">
        <v>57742</v>
      </c>
      <c r="U1368" s="5">
        <f>T1368-S1368</f>
        <v>5302.6060606060637</v>
      </c>
      <c r="V1368" s="4">
        <f>U1368/S1368</f>
        <v>0.10111875180583653</v>
      </c>
      <c r="W1368" s="22">
        <f>S1368*L1368</f>
        <v>48692.262756994547</v>
      </c>
      <c r="X1368" s="22">
        <f>T1368*L1368</f>
        <v>53615.963589583662</v>
      </c>
      <c r="Y1368" s="22">
        <f>X1368-W1368</f>
        <v>4923.7008325891147</v>
      </c>
      <c r="Z1368" s="8">
        <f>Y1368/W1368</f>
        <v>0.10111875180583664</v>
      </c>
      <c r="AA1368" s="11">
        <v>2104</v>
      </c>
      <c r="AB1368" s="2">
        <v>1936</v>
      </c>
      <c r="AC1368" s="2">
        <f>2016-AB1368</f>
        <v>80</v>
      </c>
      <c r="AD1368" s="2" t="s">
        <v>81</v>
      </c>
    </row>
    <row r="1369" spans="1:30" x14ac:dyDescent="0.2">
      <c r="A1369">
        <v>22</v>
      </c>
      <c r="B1369" s="6" t="s">
        <v>1661</v>
      </c>
      <c r="C1369" s="6" t="s">
        <v>22</v>
      </c>
      <c r="D1369" s="6" t="s">
        <v>23</v>
      </c>
      <c r="E1369" s="6" t="s">
        <v>2767</v>
      </c>
      <c r="F1369" s="6">
        <v>74</v>
      </c>
      <c r="G1369" s="6">
        <v>82</v>
      </c>
      <c r="H1369" s="7">
        <v>42510</v>
      </c>
      <c r="I1369" s="7">
        <v>42520</v>
      </c>
      <c r="J1369" s="7" t="s">
        <v>2537</v>
      </c>
      <c r="K1369" s="17">
        <f>IF(J1369="Januar",238.19,IF(J1369="Februar",240.59,IF(J1369="Mars",245.99,IF(J1369="April",250.79,IF(J1369="Mai",256.52,IF(J1369="Juni",259.83,IF(J1369="Juli",265.66,IF(J1369="August",272.21,IF(J1369="September",275.91,IF(J1369="Oktober",281.13,IF(J1369="November",284.38,IF(J1369="Desember",287.34,0))))))))))))</f>
        <v>256.52</v>
      </c>
      <c r="L1369" s="20">
        <f>$K$2/K1369</f>
        <v>0.92854358334632781</v>
      </c>
      <c r="M1369" s="6">
        <v>10</v>
      </c>
      <c r="N1369" s="6">
        <v>4800000</v>
      </c>
      <c r="O1369" s="6">
        <v>5200000</v>
      </c>
      <c r="P1369" s="6">
        <f>O1369-N1369</f>
        <v>400000</v>
      </c>
      <c r="Q1369" s="8">
        <f>P1369/N1369</f>
        <v>8.3333333333333329E-2</v>
      </c>
      <c r="R1369" s="6"/>
      <c r="S1369" s="9">
        <f>(N1369+R1369)/F1369</f>
        <v>64864.864864864867</v>
      </c>
      <c r="T1369" s="6">
        <v>70270</v>
      </c>
      <c r="U1369" s="5">
        <f>T1369-S1369</f>
        <v>5405.1351351351332</v>
      </c>
      <c r="V1369" s="4">
        <f>U1369/S1369</f>
        <v>8.3329166666666635E-2</v>
      </c>
      <c r="W1369" s="22">
        <f>S1369*L1369</f>
        <v>60229.854054896939</v>
      </c>
      <c r="X1369" s="22">
        <f>T1369*L1369</f>
        <v>65248.757601746453</v>
      </c>
      <c r="Y1369" s="22">
        <f>X1369-W1369</f>
        <v>5018.9035468495131</v>
      </c>
      <c r="Z1369" s="8">
        <f>Y1369/W1369</f>
        <v>8.3329166666666621E-2</v>
      </c>
      <c r="AA1369" s="6">
        <v>844</v>
      </c>
      <c r="AB1369" s="6">
        <v>1936</v>
      </c>
      <c r="AC1369" s="6">
        <f>2016-AB1369</f>
        <v>80</v>
      </c>
      <c r="AD1369" s="6" t="s">
        <v>112</v>
      </c>
    </row>
    <row r="1370" spans="1:30" x14ac:dyDescent="0.2">
      <c r="A1370">
        <v>22</v>
      </c>
      <c r="B1370" s="2" t="s">
        <v>1954</v>
      </c>
      <c r="C1370" s="2" t="s">
        <v>22</v>
      </c>
      <c r="D1370" s="2" t="s">
        <v>23</v>
      </c>
      <c r="E1370" s="6" t="s">
        <v>2767</v>
      </c>
      <c r="F1370" s="2">
        <v>84</v>
      </c>
      <c r="G1370" s="2">
        <v>92</v>
      </c>
      <c r="H1370" s="3">
        <v>42510</v>
      </c>
      <c r="I1370" s="3">
        <v>42520</v>
      </c>
      <c r="J1370" s="3" t="s">
        <v>2537</v>
      </c>
      <c r="K1370" s="17">
        <f>IF(J1370="Januar",238.19,IF(J1370="Februar",240.59,IF(J1370="Mars",245.99,IF(J1370="April",250.79,IF(J1370="Mai",256.52,IF(J1370="Juni",259.83,IF(J1370="Juli",265.66,IF(J1370="August",272.21,IF(J1370="September",275.91,IF(J1370="Oktober",281.13,IF(J1370="November",284.38,IF(J1370="Desember",287.34,0))))))))))))</f>
        <v>256.52</v>
      </c>
      <c r="L1370" s="20">
        <f>$K$2/K1370</f>
        <v>0.92854358334632781</v>
      </c>
      <c r="M1370" s="2">
        <v>10</v>
      </c>
      <c r="N1370" s="2">
        <v>3950000</v>
      </c>
      <c r="O1370" s="2">
        <v>4500000</v>
      </c>
      <c r="P1370" s="2">
        <f>O1370-N1370</f>
        <v>550000</v>
      </c>
      <c r="Q1370" s="4">
        <f>P1370/N1370</f>
        <v>0.13924050632911392</v>
      </c>
      <c r="R1370" s="2"/>
      <c r="S1370" s="9">
        <f>(N1370+R1370)/F1370</f>
        <v>47023.809523809527</v>
      </c>
      <c r="T1370" s="2">
        <v>53571</v>
      </c>
      <c r="U1370" s="5">
        <f>T1370-S1370</f>
        <v>6547.1904761904734</v>
      </c>
      <c r="V1370" s="4">
        <f>U1370/S1370</f>
        <v>0.13923139240506321</v>
      </c>
      <c r="W1370" s="22">
        <f>S1370*L1370</f>
        <v>43663.656597833273</v>
      </c>
      <c r="X1370" s="22">
        <f>T1370*L1370</f>
        <v>49743.008303446128</v>
      </c>
      <c r="Y1370" s="22">
        <f>X1370-W1370</f>
        <v>6079.3517056128549</v>
      </c>
      <c r="Z1370" s="8">
        <f>Y1370/W1370</f>
        <v>0.13923139240506327</v>
      </c>
      <c r="AA1370" s="11">
        <v>2055</v>
      </c>
      <c r="AB1370" s="2">
        <v>1931</v>
      </c>
      <c r="AC1370" s="2">
        <f>2016-AB1370</f>
        <v>85</v>
      </c>
      <c r="AD1370" s="2" t="s">
        <v>37</v>
      </c>
    </row>
    <row r="1371" spans="1:30" x14ac:dyDescent="0.2">
      <c r="A1371">
        <v>22</v>
      </c>
      <c r="B1371" s="2" t="s">
        <v>1647</v>
      </c>
      <c r="C1371" s="2" t="s">
        <v>22</v>
      </c>
      <c r="D1371" s="2" t="s">
        <v>23</v>
      </c>
      <c r="E1371" s="6" t="s">
        <v>2767</v>
      </c>
      <c r="F1371" s="2">
        <v>88</v>
      </c>
      <c r="G1371" s="2">
        <v>100</v>
      </c>
      <c r="H1371" s="3">
        <v>42510</v>
      </c>
      <c r="I1371" s="3">
        <v>42520</v>
      </c>
      <c r="J1371" s="7" t="s">
        <v>2537</v>
      </c>
      <c r="K1371" s="17">
        <f>IF(J1371="Januar",238.19,IF(J1371="Februar",240.59,IF(J1371="Mars",245.99,IF(J1371="April",250.79,IF(J1371="Mai",256.52,IF(J1371="Juni",259.83,IF(J1371="Juli",265.66,IF(J1371="August",272.21,IF(J1371="September",275.91,IF(J1371="Oktober",281.13,IF(J1371="November",284.38,IF(J1371="Desember",287.34,0))))))))))))</f>
        <v>256.52</v>
      </c>
      <c r="L1371" s="20">
        <f>$K$2/K1371</f>
        <v>0.92854358334632781</v>
      </c>
      <c r="M1371" s="2">
        <v>10</v>
      </c>
      <c r="N1371" s="2">
        <v>5300000</v>
      </c>
      <c r="O1371" s="2">
        <v>5950000</v>
      </c>
      <c r="P1371" s="2">
        <f>O1371-N1371</f>
        <v>650000</v>
      </c>
      <c r="Q1371" s="4">
        <f>P1371/N1371</f>
        <v>0.12264150943396226</v>
      </c>
      <c r="R1371" s="2"/>
      <c r="S1371" s="9">
        <f>(N1371+R1371)/F1371</f>
        <v>60227.272727272728</v>
      </c>
      <c r="T1371" s="2">
        <v>67614</v>
      </c>
      <c r="U1371" s="5">
        <f>T1371-S1371</f>
        <v>7386.7272727272721</v>
      </c>
      <c r="V1371" s="4">
        <f>U1371/S1371</f>
        <v>0.12264754716981131</v>
      </c>
      <c r="W1371" s="22">
        <f>S1371*L1371</f>
        <v>55923.647633358378</v>
      </c>
      <c r="X1371" s="22">
        <f>T1371*L1371</f>
        <v>62782.545844378605</v>
      </c>
      <c r="Y1371" s="22">
        <f>X1371-W1371</f>
        <v>6858.8982110202269</v>
      </c>
      <c r="Z1371" s="8">
        <f>Y1371/W1371</f>
        <v>0.12264754716981129</v>
      </c>
      <c r="AA1371" s="11">
        <v>13215</v>
      </c>
      <c r="AB1371" s="2">
        <v>1998</v>
      </c>
      <c r="AC1371" s="2">
        <f>2016-AB1371</f>
        <v>18</v>
      </c>
      <c r="AD1371" s="2" t="s">
        <v>83</v>
      </c>
    </row>
    <row r="1372" spans="1:30" x14ac:dyDescent="0.2">
      <c r="A1372">
        <v>22</v>
      </c>
      <c r="B1372" s="6" t="s">
        <v>2361</v>
      </c>
      <c r="C1372" s="6" t="s">
        <v>22</v>
      </c>
      <c r="D1372" s="6" t="s">
        <v>23</v>
      </c>
      <c r="E1372" s="6" t="s">
        <v>2767</v>
      </c>
      <c r="F1372" s="6">
        <v>120</v>
      </c>
      <c r="G1372" s="6">
        <v>132</v>
      </c>
      <c r="H1372" s="7">
        <v>42510</v>
      </c>
      <c r="I1372" s="7">
        <v>42520</v>
      </c>
      <c r="J1372" s="3" t="s">
        <v>2537</v>
      </c>
      <c r="K1372" s="17">
        <f>IF(J1372="Januar",238.19,IF(J1372="Februar",240.59,IF(J1372="Mars",245.99,IF(J1372="April",250.79,IF(J1372="Mai",256.52,IF(J1372="Juni",259.83,IF(J1372="Juli",265.66,IF(J1372="August",272.21,IF(J1372="September",275.91,IF(J1372="Oktober",281.13,IF(J1372="November",284.38,IF(J1372="Desember",287.34,0))))))))))))</f>
        <v>256.52</v>
      </c>
      <c r="L1372" s="20">
        <f>$K$2/K1372</f>
        <v>0.92854358334632781</v>
      </c>
      <c r="M1372" s="6">
        <v>10</v>
      </c>
      <c r="N1372" s="6">
        <v>7400000</v>
      </c>
      <c r="O1372" s="6">
        <v>7200000</v>
      </c>
      <c r="P1372" s="6">
        <f>O1372-N1372</f>
        <v>-200000</v>
      </c>
      <c r="Q1372" s="8">
        <f>P1372/N1372</f>
        <v>-2.7027027027027029E-2</v>
      </c>
      <c r="R1372" s="6">
        <v>127482</v>
      </c>
      <c r="S1372" s="9">
        <f>(N1372+R1372)/F1372</f>
        <v>62729.01666666667</v>
      </c>
      <c r="T1372" s="6">
        <v>61062</v>
      </c>
      <c r="U1372" s="5">
        <f>T1372-S1372</f>
        <v>-1667.0166666666701</v>
      </c>
      <c r="V1372" s="4">
        <f>U1372/S1372</f>
        <v>-2.6574889186051907E-2</v>
      </c>
      <c r="W1372" s="22">
        <f>S1372*L1372</f>
        <v>58246.625915458186</v>
      </c>
      <c r="X1372" s="22">
        <f>T1372*L1372</f>
        <v>56698.728286293466</v>
      </c>
      <c r="Y1372" s="22">
        <f>X1372-W1372</f>
        <v>-1547.8976291647195</v>
      </c>
      <c r="Z1372" s="8">
        <f>Y1372/W1372</f>
        <v>-2.657488918605189E-2</v>
      </c>
      <c r="AA1372" s="6">
        <v>664</v>
      </c>
      <c r="AB1372" s="6">
        <v>1899</v>
      </c>
      <c r="AC1372" s="6">
        <f>2016-AB1372</f>
        <v>117</v>
      </c>
      <c r="AD1372" s="6" t="s">
        <v>67</v>
      </c>
    </row>
    <row r="1373" spans="1:30" x14ac:dyDescent="0.2">
      <c r="A1373">
        <v>22</v>
      </c>
      <c r="B1373" s="6" t="s">
        <v>2142</v>
      </c>
      <c r="C1373" s="6" t="s">
        <v>22</v>
      </c>
      <c r="D1373" s="6" t="s">
        <v>23</v>
      </c>
      <c r="E1373" s="6" t="s">
        <v>2767</v>
      </c>
      <c r="F1373" s="6">
        <v>97</v>
      </c>
      <c r="G1373" s="6">
        <v>107</v>
      </c>
      <c r="H1373" s="7">
        <v>42504</v>
      </c>
      <c r="I1373" s="7">
        <v>42520</v>
      </c>
      <c r="J1373" s="3" t="s">
        <v>2537</v>
      </c>
      <c r="K1373" s="17">
        <f>IF(J1373="Januar",238.19,IF(J1373="Februar",240.59,IF(J1373="Mars",245.99,IF(J1373="April",250.79,IF(J1373="Mai",256.52,IF(J1373="Juni",259.83,IF(J1373="Juli",265.66,IF(J1373="August",272.21,IF(J1373="September",275.91,IF(J1373="Oktober",281.13,IF(J1373="November",284.38,IF(J1373="Desember",287.34,0))))))))))))</f>
        <v>256.52</v>
      </c>
      <c r="L1373" s="20">
        <f>$K$2/K1373</f>
        <v>0.92854358334632781</v>
      </c>
      <c r="M1373" s="6">
        <v>16</v>
      </c>
      <c r="N1373" s="6">
        <v>6990000</v>
      </c>
      <c r="O1373" s="6">
        <v>6925000</v>
      </c>
      <c r="P1373" s="6">
        <f>O1373-N1373</f>
        <v>-65000</v>
      </c>
      <c r="Q1373" s="8">
        <f>P1373/N1373</f>
        <v>-9.2989985693848354E-3</v>
      </c>
      <c r="R1373" s="6"/>
      <c r="S1373" s="9">
        <f>(N1373+R1373)/F1373</f>
        <v>72061.85567010309</v>
      </c>
      <c r="T1373" s="6">
        <v>71392</v>
      </c>
      <c r="U1373" s="5">
        <f>T1373-S1373</f>
        <v>-669.85567010309023</v>
      </c>
      <c r="V1373" s="4">
        <f>U1373/S1373</f>
        <v>-9.2955650929899512E-3</v>
      </c>
      <c r="W1373" s="22">
        <f>S1373*L1373</f>
        <v>66912.573686503412</v>
      </c>
      <c r="X1373" s="22">
        <f>T1373*L1373</f>
        <v>66290.583502261041</v>
      </c>
      <c r="Y1373" s="22">
        <f>X1373-W1373</f>
        <v>-621.99018424237147</v>
      </c>
      <c r="Z1373" s="8">
        <f>Y1373/W1373</f>
        <v>-9.2955650929898385E-3</v>
      </c>
      <c r="AA1373" s="6">
        <v>16</v>
      </c>
      <c r="AB1373" s="6">
        <v>1969</v>
      </c>
      <c r="AC1373" s="6">
        <f>2016-AB1373</f>
        <v>47</v>
      </c>
      <c r="AD1373" s="6" t="s">
        <v>27</v>
      </c>
    </row>
    <row r="1374" spans="1:30" x14ac:dyDescent="0.2">
      <c r="A1374">
        <v>22</v>
      </c>
      <c r="B1374" s="6" t="s">
        <v>2214</v>
      </c>
      <c r="C1374" s="6" t="s">
        <v>22</v>
      </c>
      <c r="D1374" s="6" t="s">
        <v>23</v>
      </c>
      <c r="E1374" s="6" t="s">
        <v>2767</v>
      </c>
      <c r="F1374" s="6">
        <v>103</v>
      </c>
      <c r="G1374" s="6">
        <v>115</v>
      </c>
      <c r="H1374" s="7">
        <v>42504</v>
      </c>
      <c r="I1374" s="7">
        <v>42520</v>
      </c>
      <c r="J1374" s="7" t="s">
        <v>2537</v>
      </c>
      <c r="K1374" s="17">
        <f>IF(J1374="Januar",238.19,IF(J1374="Februar",240.59,IF(J1374="Mars",245.99,IF(J1374="April",250.79,IF(J1374="Mai",256.52,IF(J1374="Juni",259.83,IF(J1374="Juli",265.66,IF(J1374="August",272.21,IF(J1374="September",275.91,IF(J1374="Oktober",281.13,IF(J1374="November",284.38,IF(J1374="Desember",287.34,0))))))))))))</f>
        <v>256.52</v>
      </c>
      <c r="L1374" s="20">
        <f>$K$2/K1374</f>
        <v>0.92854358334632781</v>
      </c>
      <c r="M1374" s="6">
        <v>16</v>
      </c>
      <c r="N1374" s="6">
        <v>6750000</v>
      </c>
      <c r="O1374" s="6">
        <v>6825000</v>
      </c>
      <c r="P1374" s="6">
        <f>O1374-N1374</f>
        <v>75000</v>
      </c>
      <c r="Q1374" s="8">
        <f>P1374/N1374</f>
        <v>1.1111111111111112E-2</v>
      </c>
      <c r="R1374" s="6">
        <v>7628</v>
      </c>
      <c r="S1374" s="9">
        <f>(N1374+R1374)/F1374</f>
        <v>65608.038834951454</v>
      </c>
      <c r="T1374" s="6">
        <v>66336</v>
      </c>
      <c r="U1374" s="5">
        <f>T1374-S1374</f>
        <v>727.96116504854581</v>
      </c>
      <c r="V1374" s="4">
        <f>U1374/S1374</f>
        <v>1.1095609287756032E-2</v>
      </c>
      <c r="W1374" s="22">
        <f>S1374*L1374</f>
        <v>60919.923476130854</v>
      </c>
      <c r="X1374" s="22">
        <f>T1374*L1374</f>
        <v>61595.867144862001</v>
      </c>
      <c r="Y1374" s="22">
        <f>X1374-W1374</f>
        <v>675.94366873114632</v>
      </c>
      <c r="Z1374" s="8">
        <f>Y1374/W1374</f>
        <v>1.1095609287756067E-2</v>
      </c>
      <c r="AA1374" s="10">
        <v>1130</v>
      </c>
      <c r="AB1374" s="6">
        <v>1936</v>
      </c>
      <c r="AC1374" s="6">
        <f>2016-AB1374</f>
        <v>80</v>
      </c>
      <c r="AD1374" s="6" t="s">
        <v>103</v>
      </c>
    </row>
    <row r="1375" spans="1:30" x14ac:dyDescent="0.2">
      <c r="A1375">
        <v>22</v>
      </c>
      <c r="B1375" s="2" t="s">
        <v>207</v>
      </c>
      <c r="C1375" s="2" t="s">
        <v>22</v>
      </c>
      <c r="D1375" s="2" t="s">
        <v>23</v>
      </c>
      <c r="E1375" s="6" t="s">
        <v>2767</v>
      </c>
      <c r="F1375" s="2">
        <v>41</v>
      </c>
      <c r="G1375" s="2">
        <v>46</v>
      </c>
      <c r="H1375" s="3">
        <v>42503</v>
      </c>
      <c r="I1375" s="3">
        <v>42520</v>
      </c>
      <c r="J1375" s="7" t="s">
        <v>2537</v>
      </c>
      <c r="K1375" s="17">
        <f>IF(J1375="Januar",238.19,IF(J1375="Februar",240.59,IF(J1375="Mars",245.99,IF(J1375="April",250.79,IF(J1375="Mai",256.52,IF(J1375="Juni",259.83,IF(J1375="Juli",265.66,IF(J1375="August",272.21,IF(J1375="September",275.91,IF(J1375="Oktober",281.13,IF(J1375="November",284.38,IF(J1375="Desember",287.34,0))))))))))))</f>
        <v>256.52</v>
      </c>
      <c r="L1375" s="20">
        <f>$K$2/K1375</f>
        <v>0.92854358334632781</v>
      </c>
      <c r="M1375" s="2">
        <v>17</v>
      </c>
      <c r="N1375" s="2">
        <v>2990000</v>
      </c>
      <c r="O1375" s="2">
        <v>3000000</v>
      </c>
      <c r="P1375" s="2">
        <f>O1375-N1375</f>
        <v>10000</v>
      </c>
      <c r="Q1375" s="4">
        <f>P1375/N1375</f>
        <v>3.3444816053511705E-3</v>
      </c>
      <c r="R1375" s="2">
        <v>955</v>
      </c>
      <c r="S1375" s="9">
        <f>(N1375+R1375)/F1375</f>
        <v>72950.121951219509</v>
      </c>
      <c r="T1375" s="2">
        <v>73194</v>
      </c>
      <c r="U1375" s="5">
        <f>T1375-S1375</f>
        <v>243.87804878049064</v>
      </c>
      <c r="V1375" s="4">
        <f>U1375/S1375</f>
        <v>3.3430793843438355E-3</v>
      </c>
      <c r="W1375" s="22">
        <f>S1375*L1375</f>
        <v>67737.367642136975</v>
      </c>
      <c r="X1375" s="22">
        <f>T1375*L1375</f>
        <v>67963.819039451118</v>
      </c>
      <c r="Y1375" s="22">
        <f>X1375-W1375</f>
        <v>226.45139731414383</v>
      </c>
      <c r="Z1375" s="8">
        <f>Y1375/W1375</f>
        <v>3.3430793843437839E-3</v>
      </c>
      <c r="AA1375" s="2">
        <v>972</v>
      </c>
      <c r="AB1375" s="2">
        <v>1985</v>
      </c>
      <c r="AC1375" s="2">
        <f>2016-AB1375</f>
        <v>31</v>
      </c>
      <c r="AD1375" s="2" t="s">
        <v>37</v>
      </c>
    </row>
    <row r="1376" spans="1:30" x14ac:dyDescent="0.2">
      <c r="A1376">
        <v>22</v>
      </c>
      <c r="B1376" s="2" t="s">
        <v>893</v>
      </c>
      <c r="C1376" s="2" t="s">
        <v>22</v>
      </c>
      <c r="D1376" s="2" t="s">
        <v>23</v>
      </c>
      <c r="E1376" s="6" t="s">
        <v>2767</v>
      </c>
      <c r="F1376" s="2">
        <v>64</v>
      </c>
      <c r="G1376" s="2">
        <v>71</v>
      </c>
      <c r="H1376" s="3">
        <v>42502</v>
      </c>
      <c r="I1376" s="3">
        <v>42520</v>
      </c>
      <c r="J1376" s="7" t="s">
        <v>2537</v>
      </c>
      <c r="K1376" s="17">
        <f>IF(J1376="Januar",238.19,IF(J1376="Februar",240.59,IF(J1376="Mars",245.99,IF(J1376="April",250.79,IF(J1376="Mai",256.52,IF(J1376="Juni",259.83,IF(J1376="Juli",265.66,IF(J1376="August",272.21,IF(J1376="September",275.91,IF(J1376="Oktober",281.13,IF(J1376="November",284.38,IF(J1376="Desember",287.34,0))))))))))))</f>
        <v>256.52</v>
      </c>
      <c r="L1376" s="20">
        <f>$K$2/K1376</f>
        <v>0.92854358334632781</v>
      </c>
      <c r="M1376" s="2">
        <v>18</v>
      </c>
      <c r="N1376" s="2">
        <v>3400000</v>
      </c>
      <c r="O1376" s="2">
        <v>3800000</v>
      </c>
      <c r="P1376" s="2">
        <f>O1376-N1376</f>
        <v>400000</v>
      </c>
      <c r="Q1376" s="4">
        <f>P1376/N1376</f>
        <v>0.11764705882352941</v>
      </c>
      <c r="R1376" s="2">
        <v>47002</v>
      </c>
      <c r="S1376" s="9">
        <f>(N1376+R1376)/F1376</f>
        <v>53859.40625</v>
      </c>
      <c r="T1376" s="2">
        <v>60109</v>
      </c>
      <c r="U1376" s="5">
        <f>T1376-S1376</f>
        <v>6249.59375</v>
      </c>
      <c r="V1376" s="4">
        <f>U1376/S1376</f>
        <v>0.11603532577004597</v>
      </c>
      <c r="W1376" s="22">
        <f>S1376*L1376</f>
        <v>50010.806076280605</v>
      </c>
      <c r="X1376" s="22">
        <f>T1376*L1376</f>
        <v>55813.826251364415</v>
      </c>
      <c r="Y1376" s="22">
        <f>X1376-W1376</f>
        <v>5803.0201750838096</v>
      </c>
      <c r="Z1376" s="8">
        <f>Y1376/W1376</f>
        <v>0.11603532577004587</v>
      </c>
      <c r="AA1376" s="11">
        <v>1039</v>
      </c>
      <c r="AB1376" s="2">
        <v>1958</v>
      </c>
      <c r="AC1376" s="2">
        <f>2016-AB1376</f>
        <v>58</v>
      </c>
      <c r="AD1376" s="2" t="s">
        <v>105</v>
      </c>
    </row>
    <row r="1377" spans="1:30" x14ac:dyDescent="0.2">
      <c r="A1377">
        <v>22</v>
      </c>
      <c r="B1377" s="6" t="s">
        <v>1547</v>
      </c>
      <c r="C1377" s="6" t="s">
        <v>22</v>
      </c>
      <c r="D1377" s="6" t="s">
        <v>23</v>
      </c>
      <c r="E1377" s="6" t="s">
        <v>2767</v>
      </c>
      <c r="F1377" s="6">
        <v>71</v>
      </c>
      <c r="G1377" s="6">
        <v>80</v>
      </c>
      <c r="H1377" s="7">
        <v>42502</v>
      </c>
      <c r="I1377" s="7">
        <v>42520</v>
      </c>
      <c r="J1377" s="3" t="s">
        <v>2537</v>
      </c>
      <c r="K1377" s="17">
        <f>IF(J1377="Januar",238.19,IF(J1377="Februar",240.59,IF(J1377="Mars",245.99,IF(J1377="April",250.79,IF(J1377="Mai",256.52,IF(J1377="Juni",259.83,IF(J1377="Juli",265.66,IF(J1377="August",272.21,IF(J1377="September",275.91,IF(J1377="Oktober",281.13,IF(J1377="November",284.38,IF(J1377="Desember",287.34,0))))))))))))</f>
        <v>256.52</v>
      </c>
      <c r="L1377" s="20">
        <f>$K$2/K1377</f>
        <v>0.92854358334632781</v>
      </c>
      <c r="M1377" s="6">
        <v>18</v>
      </c>
      <c r="N1377" s="6">
        <v>4900000</v>
      </c>
      <c r="O1377" s="6">
        <v>5100000</v>
      </c>
      <c r="P1377" s="6">
        <f>O1377-N1377</f>
        <v>200000</v>
      </c>
      <c r="Q1377" s="8">
        <f>P1377/N1377</f>
        <v>4.0816326530612242E-2</v>
      </c>
      <c r="R1377" s="6">
        <v>46891</v>
      </c>
      <c r="S1377" s="9">
        <f>(N1377+R1377)/F1377</f>
        <v>69674.521126760563</v>
      </c>
      <c r="T1377" s="6">
        <v>72491</v>
      </c>
      <c r="U1377" s="5">
        <f>T1377-S1377</f>
        <v>2816.4788732394372</v>
      </c>
      <c r="V1377" s="4">
        <f>U1377/S1377</f>
        <v>4.042336894020912E-2</v>
      </c>
      <c r="W1377" s="22">
        <f>S1377*L1377</f>
        <v>64695.829514981677</v>
      </c>
      <c r="X1377" s="22">
        <f>T1377*L1377</f>
        <v>67311.052900358656</v>
      </c>
      <c r="Y1377" s="22">
        <f>X1377-W1377</f>
        <v>2615.2233853769794</v>
      </c>
      <c r="Z1377" s="8">
        <f>Y1377/W1377</f>
        <v>4.0423368940209189E-2</v>
      </c>
      <c r="AA1377" s="6"/>
      <c r="AB1377" s="6">
        <v>1895</v>
      </c>
      <c r="AC1377" s="6">
        <f>2016-AB1377</f>
        <v>121</v>
      </c>
      <c r="AD1377" s="6" t="s">
        <v>46</v>
      </c>
    </row>
    <row r="1378" spans="1:30" x14ac:dyDescent="0.2">
      <c r="A1378">
        <v>22</v>
      </c>
      <c r="B1378" s="6" t="s">
        <v>282</v>
      </c>
      <c r="C1378" s="6" t="s">
        <v>22</v>
      </c>
      <c r="D1378" s="6" t="s">
        <v>23</v>
      </c>
      <c r="E1378" s="6" t="s">
        <v>2767</v>
      </c>
      <c r="F1378" s="6">
        <v>50</v>
      </c>
      <c r="G1378" s="6">
        <v>56</v>
      </c>
      <c r="H1378" s="7">
        <v>42501</v>
      </c>
      <c r="I1378" s="7">
        <v>42520</v>
      </c>
      <c r="J1378" s="7" t="s">
        <v>2537</v>
      </c>
      <c r="K1378" s="17">
        <f>IF(J1378="Januar",238.19,IF(J1378="Februar",240.59,IF(J1378="Mars",245.99,IF(J1378="April",250.79,IF(J1378="Mai",256.52,IF(J1378="Juni",259.83,IF(J1378="Juli",265.66,IF(J1378="August",272.21,IF(J1378="September",275.91,IF(J1378="Oktober",281.13,IF(J1378="November",284.38,IF(J1378="Desember",287.34,0))))))))))))</f>
        <v>256.52</v>
      </c>
      <c r="L1378" s="20">
        <f>$K$2/K1378</f>
        <v>0.92854358334632781</v>
      </c>
      <c r="M1378" s="6">
        <v>19</v>
      </c>
      <c r="N1378" s="6">
        <v>3690000</v>
      </c>
      <c r="O1378" s="6">
        <v>3520000</v>
      </c>
      <c r="P1378" s="6">
        <f>O1378-N1378</f>
        <v>-170000</v>
      </c>
      <c r="Q1378" s="8">
        <f>P1378/N1378</f>
        <v>-4.6070460704607047E-2</v>
      </c>
      <c r="R1378" s="6">
        <v>77059</v>
      </c>
      <c r="S1378" s="9">
        <f>(N1378+R1378)/F1378</f>
        <v>75341.179999999993</v>
      </c>
      <c r="T1378" s="6">
        <v>71941</v>
      </c>
      <c r="U1378" s="5">
        <f>T1378-S1378</f>
        <v>-3400.179999999993</v>
      </c>
      <c r="V1378" s="4">
        <f>U1378/S1378</f>
        <v>-4.5130431989517467E-2</v>
      </c>
      <c r="W1378" s="22">
        <f>S1378*L1378</f>
        <v>69957.569250740678</v>
      </c>
      <c r="X1378" s="22">
        <f>T1378*L1378</f>
        <v>66800.353929518169</v>
      </c>
      <c r="Y1378" s="22">
        <f>X1378-W1378</f>
        <v>-3157.2153212225094</v>
      </c>
      <c r="Z1378" s="8">
        <f>Y1378/W1378</f>
        <v>-4.5130431989517453E-2</v>
      </c>
      <c r="AA1378" s="6">
        <v>610</v>
      </c>
      <c r="AB1378" s="6">
        <v>1969</v>
      </c>
      <c r="AC1378" s="6">
        <f>2016-AB1378</f>
        <v>47</v>
      </c>
      <c r="AD1378" s="6" t="s">
        <v>75</v>
      </c>
    </row>
    <row r="1379" spans="1:30" x14ac:dyDescent="0.2">
      <c r="A1379">
        <v>22</v>
      </c>
      <c r="B1379" s="2" t="s">
        <v>1473</v>
      </c>
      <c r="C1379" s="2" t="s">
        <v>22</v>
      </c>
      <c r="D1379" s="2" t="s">
        <v>23</v>
      </c>
      <c r="E1379" s="6" t="s">
        <v>2767</v>
      </c>
      <c r="F1379" s="2">
        <v>69</v>
      </c>
      <c r="G1379" s="2">
        <v>76</v>
      </c>
      <c r="H1379" s="3">
        <v>42497</v>
      </c>
      <c r="I1379" s="3">
        <v>42520</v>
      </c>
      <c r="J1379" s="7" t="s">
        <v>2537</v>
      </c>
      <c r="K1379" s="17">
        <f>IF(J1379="Januar",238.19,IF(J1379="Februar",240.59,IF(J1379="Mars",245.99,IF(J1379="April",250.79,IF(J1379="Mai",256.52,IF(J1379="Juni",259.83,IF(J1379="Juli",265.66,IF(J1379="August",272.21,IF(J1379="September",275.91,IF(J1379="Oktober",281.13,IF(J1379="November",284.38,IF(J1379="Desember",287.34,0))))))))))))</f>
        <v>256.52</v>
      </c>
      <c r="L1379" s="20">
        <f>$K$2/K1379</f>
        <v>0.92854358334632781</v>
      </c>
      <c r="M1379" s="2">
        <v>23</v>
      </c>
      <c r="N1379" s="2">
        <v>4050000</v>
      </c>
      <c r="O1379" s="2">
        <v>4075000</v>
      </c>
      <c r="P1379" s="2">
        <f>O1379-N1379</f>
        <v>25000</v>
      </c>
      <c r="Q1379" s="4">
        <f>P1379/N1379</f>
        <v>6.1728395061728392E-3</v>
      </c>
      <c r="R1379" s="2"/>
      <c r="S1379" s="9">
        <f>(N1379+R1379)/F1379</f>
        <v>58695.65217391304</v>
      </c>
      <c r="T1379" s="2">
        <v>59058</v>
      </c>
      <c r="U1379" s="5">
        <f>T1379-S1379</f>
        <v>362.34782608695969</v>
      </c>
      <c r="V1379" s="4">
        <f>U1379/S1379</f>
        <v>6.1733333333333874E-3</v>
      </c>
      <c r="W1379" s="22">
        <f>S1379*L1379</f>
        <v>54501.471196414888</v>
      </c>
      <c r="X1379" s="22">
        <f>T1379*L1379</f>
        <v>54837.926945267427</v>
      </c>
      <c r="Y1379" s="22">
        <f>X1379-W1379</f>
        <v>336.45574885253882</v>
      </c>
      <c r="Z1379" s="8">
        <f>Y1379/W1379</f>
        <v>6.1733333333334108E-3</v>
      </c>
      <c r="AA1379" s="11">
        <v>1360</v>
      </c>
      <c r="AB1379" s="2">
        <v>1993</v>
      </c>
      <c r="AC1379" s="2">
        <f>2016-AB1379</f>
        <v>23</v>
      </c>
      <c r="AD1379" s="2" t="s">
        <v>83</v>
      </c>
    </row>
    <row r="1380" spans="1:30" x14ac:dyDescent="0.2">
      <c r="A1380">
        <v>22</v>
      </c>
      <c r="B1380" s="2" t="s">
        <v>185</v>
      </c>
      <c r="C1380" s="2" t="s">
        <v>22</v>
      </c>
      <c r="D1380" s="2" t="s">
        <v>23</v>
      </c>
      <c r="E1380" s="6" t="s">
        <v>2767</v>
      </c>
      <c r="F1380" s="2">
        <v>31</v>
      </c>
      <c r="G1380" s="2">
        <v>34</v>
      </c>
      <c r="H1380" s="3">
        <v>42511</v>
      </c>
      <c r="I1380" s="3">
        <v>42521</v>
      </c>
      <c r="J1380" s="7" t="s">
        <v>2537</v>
      </c>
      <c r="K1380" s="17">
        <f>IF(J1380="Januar",238.19,IF(J1380="Februar",240.59,IF(J1380="Mars",245.99,IF(J1380="April",250.79,IF(J1380="Mai",256.52,IF(J1380="Juni",259.83,IF(J1380="Juli",265.66,IF(J1380="August",272.21,IF(J1380="September",275.91,IF(J1380="Oktober",281.13,IF(J1380="November",284.38,IF(J1380="Desember",287.34,0))))))))))))</f>
        <v>256.52</v>
      </c>
      <c r="L1380" s="20">
        <f>$K$2/K1380</f>
        <v>0.92854358334632781</v>
      </c>
      <c r="M1380" s="2">
        <v>10</v>
      </c>
      <c r="N1380" s="2">
        <v>2390000</v>
      </c>
      <c r="O1380" s="2">
        <v>2550000</v>
      </c>
      <c r="P1380" s="2">
        <f>O1380-N1380</f>
        <v>160000</v>
      </c>
      <c r="Q1380" s="4">
        <f>P1380/N1380</f>
        <v>6.6945606694560664E-2</v>
      </c>
      <c r="R1380" s="2"/>
      <c r="S1380" s="9">
        <f>(N1380+R1380)/F1380</f>
        <v>77096.774193548394</v>
      </c>
      <c r="T1380" s="2">
        <v>82258</v>
      </c>
      <c r="U1380" s="5">
        <f>T1380-S1380</f>
        <v>5161.2258064516063</v>
      </c>
      <c r="V1380" s="4">
        <f>U1380/S1380</f>
        <v>6.6944769874476895E-2</v>
      </c>
      <c r="W1380" s="22">
        <f>S1380*L1380</f>
        <v>71587.714974120114</v>
      </c>
      <c r="X1380" s="22">
        <f>T1380*L1380</f>
        <v>76380.138078902237</v>
      </c>
      <c r="Y1380" s="22">
        <f>X1380-W1380</f>
        <v>4792.4231047821231</v>
      </c>
      <c r="Z1380" s="8">
        <f>Y1380/W1380</f>
        <v>6.6944769874477006E-2</v>
      </c>
      <c r="AA1380" s="11">
        <v>1216</v>
      </c>
      <c r="AB1380" s="2">
        <v>2006</v>
      </c>
      <c r="AC1380" s="2">
        <f>2016-AB1380</f>
        <v>10</v>
      </c>
      <c r="AD1380" s="2" t="s">
        <v>186</v>
      </c>
    </row>
    <row r="1381" spans="1:30" x14ac:dyDescent="0.2">
      <c r="A1381">
        <v>22</v>
      </c>
      <c r="B1381" s="6" t="s">
        <v>397</v>
      </c>
      <c r="C1381" s="6" t="s">
        <v>22</v>
      </c>
      <c r="D1381" s="6" t="s">
        <v>23</v>
      </c>
      <c r="E1381" s="6" t="s">
        <v>2767</v>
      </c>
      <c r="F1381" s="6">
        <v>40</v>
      </c>
      <c r="G1381" s="6">
        <v>45</v>
      </c>
      <c r="H1381" s="7">
        <v>42511</v>
      </c>
      <c r="I1381" s="7">
        <v>42521</v>
      </c>
      <c r="J1381" s="3" t="s">
        <v>2537</v>
      </c>
      <c r="K1381" s="17">
        <f>IF(J1381="Januar",238.19,IF(J1381="Februar",240.59,IF(J1381="Mars",245.99,IF(J1381="April",250.79,IF(J1381="Mai",256.52,IF(J1381="Juni",259.83,IF(J1381="Juli",265.66,IF(J1381="August",272.21,IF(J1381="September",275.91,IF(J1381="Oktober",281.13,IF(J1381="November",284.38,IF(J1381="Desember",287.34,0))))))))))))</f>
        <v>256.52</v>
      </c>
      <c r="L1381" s="20">
        <f>$K$2/K1381</f>
        <v>0.92854358334632781</v>
      </c>
      <c r="M1381" s="6">
        <v>10</v>
      </c>
      <c r="N1381" s="6">
        <v>2000000</v>
      </c>
      <c r="O1381" s="6">
        <v>2300000</v>
      </c>
      <c r="P1381" s="6">
        <f>O1381-N1381</f>
        <v>300000</v>
      </c>
      <c r="Q1381" s="8">
        <f>P1381/N1381</f>
        <v>0.15</v>
      </c>
      <c r="R1381" s="6">
        <v>62127</v>
      </c>
      <c r="S1381" s="9">
        <f>(N1381+R1381)/F1381</f>
        <v>51553.175000000003</v>
      </c>
      <c r="T1381" s="6">
        <v>59053</v>
      </c>
      <c r="U1381" s="9">
        <f>T1381-S1381</f>
        <v>7499.8249999999971</v>
      </c>
      <c r="V1381" s="4">
        <f>U1381/S1381</f>
        <v>0.14547746089353364</v>
      </c>
      <c r="W1381" s="22">
        <f>S1381*L1381</f>
        <v>47869.369847380323</v>
      </c>
      <c r="X1381" s="22">
        <f>T1381*L1381</f>
        <v>54833.284227350698</v>
      </c>
      <c r="Y1381" s="22">
        <f>X1381-W1381</f>
        <v>6963.9143799703743</v>
      </c>
      <c r="Z1381" s="8">
        <f>Y1381/W1381</f>
        <v>0.14547746089353375</v>
      </c>
      <c r="AA1381" s="10">
        <v>1973</v>
      </c>
      <c r="AB1381" s="6">
        <v>1957</v>
      </c>
      <c r="AC1381" s="6">
        <f>2016-AB1381</f>
        <v>59</v>
      </c>
      <c r="AD1381" s="6" t="s">
        <v>81</v>
      </c>
    </row>
    <row r="1382" spans="1:30" x14ac:dyDescent="0.2">
      <c r="A1382">
        <v>22</v>
      </c>
      <c r="B1382" s="6" t="s">
        <v>925</v>
      </c>
      <c r="C1382" s="6" t="s">
        <v>22</v>
      </c>
      <c r="D1382" s="6" t="s">
        <v>23</v>
      </c>
      <c r="E1382" s="6" t="s">
        <v>2767</v>
      </c>
      <c r="F1382" s="6">
        <v>54</v>
      </c>
      <c r="G1382" s="6">
        <v>61</v>
      </c>
      <c r="H1382" s="7">
        <v>42511</v>
      </c>
      <c r="I1382" s="7">
        <v>42521</v>
      </c>
      <c r="J1382" s="3" t="s">
        <v>2537</v>
      </c>
      <c r="K1382" s="17">
        <f>IF(J1382="Januar",238.19,IF(J1382="Februar",240.59,IF(J1382="Mars",245.99,IF(J1382="April",250.79,IF(J1382="Mai",256.52,IF(J1382="Juni",259.83,IF(J1382="Juli",265.66,IF(J1382="August",272.21,IF(J1382="September",275.91,IF(J1382="Oktober",281.13,IF(J1382="November",284.38,IF(J1382="Desember",287.34,0))))))))))))</f>
        <v>256.52</v>
      </c>
      <c r="L1382" s="20">
        <f>$K$2/K1382</f>
        <v>0.92854358334632781</v>
      </c>
      <c r="M1382" s="6">
        <v>10</v>
      </c>
      <c r="N1382" s="6">
        <v>3950000</v>
      </c>
      <c r="O1382" s="6">
        <v>4570000</v>
      </c>
      <c r="P1382" s="6">
        <f>O1382-N1382</f>
        <v>620000</v>
      </c>
      <c r="Q1382" s="8">
        <f>P1382/N1382</f>
        <v>0.1569620253164557</v>
      </c>
      <c r="R1382" s="6">
        <v>47078</v>
      </c>
      <c r="S1382" s="9">
        <f>(N1382+R1382)/F1382</f>
        <v>74019.962962962964</v>
      </c>
      <c r="T1382" s="6">
        <v>85501</v>
      </c>
      <c r="U1382" s="5">
        <f>T1382-S1382</f>
        <v>11481.037037037036</v>
      </c>
      <c r="V1382" s="4">
        <f>U1382/S1382</f>
        <v>0.1551073058869504</v>
      </c>
      <c r="W1382" s="22">
        <f>S1382*L1382</f>
        <v>68730.761648792104</v>
      </c>
      <c r="X1382" s="22">
        <f>T1382*L1382</f>
        <v>79391.404919694367</v>
      </c>
      <c r="Y1382" s="22">
        <f>X1382-W1382</f>
        <v>10660.643270902263</v>
      </c>
      <c r="Z1382" s="8">
        <f>Y1382/W1382</f>
        <v>0.15510730588695021</v>
      </c>
      <c r="AA1382" s="6">
        <v>524</v>
      </c>
      <c r="AB1382" s="6">
        <v>1897</v>
      </c>
      <c r="AC1382" s="6">
        <f>2016-AB1382</f>
        <v>119</v>
      </c>
      <c r="AD1382" s="6" t="s">
        <v>94</v>
      </c>
    </row>
    <row r="1383" spans="1:30" x14ac:dyDescent="0.2">
      <c r="A1383">
        <v>22</v>
      </c>
      <c r="B1383" s="2" t="s">
        <v>970</v>
      </c>
      <c r="C1383" s="2" t="s">
        <v>22</v>
      </c>
      <c r="D1383" s="2" t="s">
        <v>23</v>
      </c>
      <c r="E1383" s="6" t="s">
        <v>2767</v>
      </c>
      <c r="F1383" s="2">
        <v>55</v>
      </c>
      <c r="G1383" s="2">
        <v>60</v>
      </c>
      <c r="H1383" s="3">
        <v>42511</v>
      </c>
      <c r="I1383" s="3">
        <v>42521</v>
      </c>
      <c r="J1383" s="7" t="s">
        <v>2537</v>
      </c>
      <c r="K1383" s="17">
        <f>IF(J1383="Januar",238.19,IF(J1383="Februar",240.59,IF(J1383="Mars",245.99,IF(J1383="April",250.79,IF(J1383="Mai",256.52,IF(J1383="Juni",259.83,IF(J1383="Juli",265.66,IF(J1383="August",272.21,IF(J1383="September",275.91,IF(J1383="Oktober",281.13,IF(J1383="November",284.38,IF(J1383="Desember",287.34,0))))))))))))</f>
        <v>256.52</v>
      </c>
      <c r="L1383" s="20">
        <f>$K$2/K1383</f>
        <v>0.92854358334632781</v>
      </c>
      <c r="M1383" s="2">
        <v>10</v>
      </c>
      <c r="N1383" s="2">
        <v>3500000</v>
      </c>
      <c r="O1383" s="2">
        <v>4180000</v>
      </c>
      <c r="P1383" s="2">
        <f>O1383-N1383</f>
        <v>680000</v>
      </c>
      <c r="Q1383" s="4">
        <f>P1383/N1383</f>
        <v>0.19428571428571428</v>
      </c>
      <c r="R1383" s="2">
        <v>30608</v>
      </c>
      <c r="S1383" s="9">
        <f>(N1383+R1383)/F1383</f>
        <v>64192.872727272726</v>
      </c>
      <c r="T1383" s="2">
        <v>76557</v>
      </c>
      <c r="U1383" s="5">
        <f>T1383-S1383</f>
        <v>12364.127272727274</v>
      </c>
      <c r="V1383" s="4">
        <f>U1383/S1383</f>
        <v>0.19260903504438898</v>
      </c>
      <c r="W1383" s="22">
        <f>S1383*L1383</f>
        <v>59605.880067476573</v>
      </c>
      <c r="X1383" s="22">
        <f>T1383*L1383</f>
        <v>71086.511110244814</v>
      </c>
      <c r="Y1383" s="22">
        <f>X1383-W1383</f>
        <v>11480.63104276824</v>
      </c>
      <c r="Z1383" s="8">
        <f>Y1383/W1383</f>
        <v>0.19260903504438895</v>
      </c>
      <c r="AA1383" s="2">
        <v>465</v>
      </c>
      <c r="AB1383" s="2">
        <v>1895</v>
      </c>
      <c r="AC1383" s="2">
        <f>2016-AB1383</f>
        <v>121</v>
      </c>
      <c r="AD1383" s="2" t="s">
        <v>148</v>
      </c>
    </row>
    <row r="1384" spans="1:30" x14ac:dyDescent="0.2">
      <c r="A1384">
        <v>22</v>
      </c>
      <c r="B1384" s="2" t="s">
        <v>1051</v>
      </c>
      <c r="C1384" s="2" t="s">
        <v>22</v>
      </c>
      <c r="D1384" s="2" t="s">
        <v>23</v>
      </c>
      <c r="E1384" s="6" t="s">
        <v>2767</v>
      </c>
      <c r="F1384" s="2">
        <v>57</v>
      </c>
      <c r="G1384" s="2">
        <v>63</v>
      </c>
      <c r="H1384" s="3">
        <v>42511</v>
      </c>
      <c r="I1384" s="3">
        <v>42521</v>
      </c>
      <c r="J1384" s="3" t="s">
        <v>2537</v>
      </c>
      <c r="K1384" s="17">
        <f>IF(J1384="Januar",238.19,IF(J1384="Februar",240.59,IF(J1384="Mars",245.99,IF(J1384="April",250.79,IF(J1384="Mai",256.52,IF(J1384="Juni",259.83,IF(J1384="Juli",265.66,IF(J1384="August",272.21,IF(J1384="September",275.91,IF(J1384="Oktober",281.13,IF(J1384="November",284.38,IF(J1384="Desember",287.34,0))))))))))))</f>
        <v>256.52</v>
      </c>
      <c r="L1384" s="20">
        <f>$K$2/K1384</f>
        <v>0.92854358334632781</v>
      </c>
      <c r="M1384" s="2">
        <v>10</v>
      </c>
      <c r="N1384" s="2">
        <v>3700000</v>
      </c>
      <c r="O1384" s="2">
        <v>4500000</v>
      </c>
      <c r="P1384" s="2">
        <f>O1384-N1384</f>
        <v>800000</v>
      </c>
      <c r="Q1384" s="4">
        <f>P1384/N1384</f>
        <v>0.21621621621621623</v>
      </c>
      <c r="R1384" s="2">
        <v>912</v>
      </c>
      <c r="S1384" s="9">
        <f>(N1384+R1384)/F1384</f>
        <v>64928.280701754389</v>
      </c>
      <c r="T1384" s="2">
        <v>78963</v>
      </c>
      <c r="U1384" s="5">
        <f>T1384-S1384</f>
        <v>14034.719298245611</v>
      </c>
      <c r="V1384" s="4">
        <f>U1384/S1384</f>
        <v>0.21615726069682278</v>
      </c>
      <c r="W1384" s="22">
        <f>S1384*L1384</f>
        <v>60288.738423323244</v>
      </c>
      <c r="X1384" s="22">
        <f>T1384*L1384</f>
        <v>73320.58697177608</v>
      </c>
      <c r="Y1384" s="22">
        <f>X1384-W1384</f>
        <v>13031.848548452836</v>
      </c>
      <c r="Z1384" s="8">
        <f>Y1384/W1384</f>
        <v>0.21615726069682273</v>
      </c>
      <c r="AA1384" s="11">
        <v>4851</v>
      </c>
      <c r="AB1384" s="2">
        <v>2014</v>
      </c>
      <c r="AC1384" s="2">
        <f>2016-AB1384</f>
        <v>2</v>
      </c>
      <c r="AD1384" s="2" t="s">
        <v>148</v>
      </c>
    </row>
    <row r="1385" spans="1:30" x14ac:dyDescent="0.2">
      <c r="A1385">
        <v>22</v>
      </c>
      <c r="B1385" s="2" t="s">
        <v>1123</v>
      </c>
      <c r="C1385" s="2" t="s">
        <v>22</v>
      </c>
      <c r="D1385" s="2" t="s">
        <v>23</v>
      </c>
      <c r="E1385" s="6" t="s">
        <v>2767</v>
      </c>
      <c r="F1385" s="2">
        <v>59</v>
      </c>
      <c r="G1385" s="2">
        <v>65</v>
      </c>
      <c r="H1385" s="3">
        <v>42511</v>
      </c>
      <c r="I1385" s="3">
        <v>42521</v>
      </c>
      <c r="J1385" s="7" t="s">
        <v>2537</v>
      </c>
      <c r="K1385" s="17">
        <f>IF(J1385="Januar",238.19,IF(J1385="Februar",240.59,IF(J1385="Mars",245.99,IF(J1385="April",250.79,IF(J1385="Mai",256.52,IF(J1385="Juni",259.83,IF(J1385="Juli",265.66,IF(J1385="August",272.21,IF(J1385="September",275.91,IF(J1385="Oktober",281.13,IF(J1385="November",284.38,IF(J1385="Desember",287.34,0))))))))))))</f>
        <v>256.52</v>
      </c>
      <c r="L1385" s="20">
        <f>$K$2/K1385</f>
        <v>0.92854358334632781</v>
      </c>
      <c r="M1385" s="2">
        <v>10</v>
      </c>
      <c r="N1385" s="2">
        <v>3500000</v>
      </c>
      <c r="O1385" s="2">
        <v>3810000</v>
      </c>
      <c r="P1385" s="2">
        <f>O1385-N1385</f>
        <v>310000</v>
      </c>
      <c r="Q1385" s="4">
        <f>P1385/N1385</f>
        <v>8.8571428571428565E-2</v>
      </c>
      <c r="R1385" s="2">
        <v>77116</v>
      </c>
      <c r="S1385" s="9">
        <f>(N1385+R1385)/F1385</f>
        <v>60629.08474576271</v>
      </c>
      <c r="T1385" s="2">
        <v>65883</v>
      </c>
      <c r="U1385" s="5">
        <f>T1385-S1385</f>
        <v>5253.9152542372904</v>
      </c>
      <c r="V1385" s="4">
        <f>U1385/S1385</f>
        <v>8.6656680968691016E-2</v>
      </c>
      <c r="W1385" s="22">
        <f>S1385*L1385</f>
        <v>56296.747604838689</v>
      </c>
      <c r="X1385" s="22">
        <f>T1385*L1385</f>
        <v>61175.236901606113</v>
      </c>
      <c r="Y1385" s="22">
        <f>X1385-W1385</f>
        <v>4878.4892967674241</v>
      </c>
      <c r="Z1385" s="8">
        <f>Y1385/W1385</f>
        <v>8.6656680968690974E-2</v>
      </c>
      <c r="AA1385" s="2">
        <v>714</v>
      </c>
      <c r="AB1385" s="2">
        <v>1952</v>
      </c>
      <c r="AC1385" s="2">
        <f>2016-AB1385</f>
        <v>64</v>
      </c>
      <c r="AD1385" s="2" t="s">
        <v>244</v>
      </c>
    </row>
    <row r="1386" spans="1:30" x14ac:dyDescent="0.2">
      <c r="A1386">
        <v>22</v>
      </c>
      <c r="B1386" s="2" t="s">
        <v>131</v>
      </c>
      <c r="C1386" s="2" t="s">
        <v>22</v>
      </c>
      <c r="D1386" s="2" t="s">
        <v>23</v>
      </c>
      <c r="E1386" s="6" t="s">
        <v>2767</v>
      </c>
      <c r="F1386" s="2">
        <v>61</v>
      </c>
      <c r="G1386" s="2">
        <v>67</v>
      </c>
      <c r="H1386" s="3">
        <v>42511</v>
      </c>
      <c r="I1386" s="3">
        <v>42521</v>
      </c>
      <c r="J1386" s="3" t="s">
        <v>2537</v>
      </c>
      <c r="K1386" s="17">
        <f>IF(J1386="Januar",238.19,IF(J1386="Februar",240.59,IF(J1386="Mars",245.99,IF(J1386="April",250.79,IF(J1386="Mai",256.52,IF(J1386="Juni",259.83,IF(J1386="Juli",265.66,IF(J1386="August",272.21,IF(J1386="September",275.91,IF(J1386="Oktober",281.13,IF(J1386="November",284.38,IF(J1386="Desember",287.34,0))))))))))))</f>
        <v>256.52</v>
      </c>
      <c r="L1386" s="20">
        <f>$K$2/K1386</f>
        <v>0.92854358334632781</v>
      </c>
      <c r="M1386" s="2">
        <v>10</v>
      </c>
      <c r="N1386" s="2">
        <v>3250000</v>
      </c>
      <c r="O1386" s="2">
        <v>3700000</v>
      </c>
      <c r="P1386" s="2">
        <f>O1386-N1386</f>
        <v>450000</v>
      </c>
      <c r="Q1386" s="4">
        <f>P1386/N1386</f>
        <v>0.13846153846153847</v>
      </c>
      <c r="R1386" s="2">
        <v>22808</v>
      </c>
      <c r="S1386" s="9">
        <f>(N1386+R1386)/F1386</f>
        <v>53652.590163934423</v>
      </c>
      <c r="T1386" s="2">
        <v>61030</v>
      </c>
      <c r="U1386" s="5">
        <f>T1386-S1386</f>
        <v>7377.4098360655771</v>
      </c>
      <c r="V1386" s="4">
        <f>U1386/S1386</f>
        <v>0.13750333047340396</v>
      </c>
      <c r="W1386" s="22">
        <f>S1386*L1386</f>
        <v>49818.768326631609</v>
      </c>
      <c r="X1386" s="22">
        <f>T1386*L1386</f>
        <v>56669.014891626386</v>
      </c>
      <c r="Y1386" s="22">
        <f>X1386-W1386</f>
        <v>6850.2465649947771</v>
      </c>
      <c r="Z1386" s="8">
        <f>Y1386/W1386</f>
        <v>0.13750333047340399</v>
      </c>
      <c r="AA1386" s="11">
        <v>4086</v>
      </c>
      <c r="AB1386" s="2">
        <v>1979</v>
      </c>
      <c r="AC1386" s="2">
        <f>2016-AB1386</f>
        <v>37</v>
      </c>
      <c r="AD1386" s="2" t="s">
        <v>27</v>
      </c>
    </row>
    <row r="1387" spans="1:30" x14ac:dyDescent="0.2">
      <c r="A1387">
        <v>22</v>
      </c>
      <c r="B1387" s="2" t="s">
        <v>437</v>
      </c>
      <c r="C1387" s="2" t="s">
        <v>22</v>
      </c>
      <c r="D1387" s="2" t="s">
        <v>23</v>
      </c>
      <c r="E1387" s="6" t="s">
        <v>2767</v>
      </c>
      <c r="F1387" s="2">
        <v>62</v>
      </c>
      <c r="G1387" s="2">
        <v>71</v>
      </c>
      <c r="H1387" s="3">
        <v>42511</v>
      </c>
      <c r="I1387" s="3">
        <v>42521</v>
      </c>
      <c r="J1387" s="7" t="s">
        <v>2537</v>
      </c>
      <c r="K1387" s="17">
        <f>IF(J1387="Januar",238.19,IF(J1387="Februar",240.59,IF(J1387="Mars",245.99,IF(J1387="April",250.79,IF(J1387="Mai",256.52,IF(J1387="Juni",259.83,IF(J1387="Juli",265.66,IF(J1387="August",272.21,IF(J1387="September",275.91,IF(J1387="Oktober",281.13,IF(J1387="November",284.38,IF(J1387="Desember",287.34,0))))))))))))</f>
        <v>256.52</v>
      </c>
      <c r="L1387" s="20">
        <f>$K$2/K1387</f>
        <v>0.92854358334632781</v>
      </c>
      <c r="M1387" s="2">
        <v>10</v>
      </c>
      <c r="N1387" s="2">
        <v>3000000</v>
      </c>
      <c r="O1387" s="2">
        <v>3050000</v>
      </c>
      <c r="P1387" s="2">
        <f>O1387-N1387</f>
        <v>50000</v>
      </c>
      <c r="Q1387" s="4">
        <f>P1387/N1387</f>
        <v>1.6666666666666666E-2</v>
      </c>
      <c r="R1387" s="2">
        <v>96000</v>
      </c>
      <c r="S1387" s="9">
        <f>(N1387+R1387)/F1387</f>
        <v>49935.483870967742</v>
      </c>
      <c r="T1387" s="2">
        <v>50742</v>
      </c>
      <c r="U1387" s="5">
        <f>T1387-S1387</f>
        <v>806.5161290322576</v>
      </c>
      <c r="V1387" s="4">
        <f>U1387/S1387</f>
        <v>1.6151162790697664E-2</v>
      </c>
      <c r="W1387" s="22">
        <f>S1387*L1387</f>
        <v>46367.273129681147</v>
      </c>
      <c r="X1387" s="22">
        <f>T1387*L1387</f>
        <v>47116.158506159365</v>
      </c>
      <c r="Y1387" s="22">
        <f>X1387-W1387</f>
        <v>748.88537647821795</v>
      </c>
      <c r="Z1387" s="8">
        <f>Y1387/W1387</f>
        <v>1.615116279069758E-2</v>
      </c>
      <c r="AA1387" s="11">
        <v>1877</v>
      </c>
      <c r="AB1387" s="2">
        <v>1966</v>
      </c>
      <c r="AC1387" s="2">
        <f>2016-AB1387</f>
        <v>50</v>
      </c>
      <c r="AD1387" s="2" t="s">
        <v>50</v>
      </c>
    </row>
    <row r="1388" spans="1:30" x14ac:dyDescent="0.2">
      <c r="A1388">
        <v>22</v>
      </c>
      <c r="B1388" s="2" t="s">
        <v>1283</v>
      </c>
      <c r="C1388" s="2" t="s">
        <v>22</v>
      </c>
      <c r="D1388" s="2" t="s">
        <v>23</v>
      </c>
      <c r="E1388" s="6" t="s">
        <v>2767</v>
      </c>
      <c r="F1388" s="2">
        <v>64</v>
      </c>
      <c r="G1388" s="2">
        <v>70</v>
      </c>
      <c r="H1388" s="3">
        <v>42511</v>
      </c>
      <c r="I1388" s="3">
        <v>42521</v>
      </c>
      <c r="J1388" s="3" t="s">
        <v>2537</v>
      </c>
      <c r="K1388" s="17">
        <f>IF(J1388="Januar",238.19,IF(J1388="Februar",240.59,IF(J1388="Mars",245.99,IF(J1388="April",250.79,IF(J1388="Mai",256.52,IF(J1388="Juni",259.83,IF(J1388="Juli",265.66,IF(J1388="August",272.21,IF(J1388="September",275.91,IF(J1388="Oktober",281.13,IF(J1388="November",284.38,IF(J1388="Desember",287.34,0))))))))))))</f>
        <v>256.52</v>
      </c>
      <c r="L1388" s="20">
        <f>$K$2/K1388</f>
        <v>0.92854358334632781</v>
      </c>
      <c r="M1388" s="2">
        <v>10</v>
      </c>
      <c r="N1388" s="2">
        <v>4200000</v>
      </c>
      <c r="O1388" s="2">
        <v>5035000</v>
      </c>
      <c r="P1388" s="2">
        <f>O1388-N1388</f>
        <v>835000</v>
      </c>
      <c r="Q1388" s="4">
        <f>P1388/N1388</f>
        <v>0.1988095238095238</v>
      </c>
      <c r="R1388" s="2">
        <v>33377</v>
      </c>
      <c r="S1388" s="9">
        <f>(N1388+R1388)/F1388</f>
        <v>66146.515625</v>
      </c>
      <c r="T1388" s="2">
        <v>79193</v>
      </c>
      <c r="U1388" s="5">
        <f>T1388-S1388</f>
        <v>13046.484375</v>
      </c>
      <c r="V1388" s="4">
        <f>U1388/S1388</f>
        <v>0.19723615449320955</v>
      </c>
      <c r="W1388" s="22">
        <f>S1388*L1388</f>
        <v>61419.922644311358</v>
      </c>
      <c r="X1388" s="22">
        <f>T1388*L1388</f>
        <v>73534.151995945736</v>
      </c>
      <c r="Y1388" s="22">
        <f>X1388-W1388</f>
        <v>12114.229351634378</v>
      </c>
      <c r="Z1388" s="8">
        <f>Y1388/W1388</f>
        <v>0.19723615449320961</v>
      </c>
      <c r="AA1388" s="2">
        <v>684</v>
      </c>
      <c r="AB1388" s="2">
        <v>1899</v>
      </c>
      <c r="AC1388" s="2">
        <f>2016-AB1388</f>
        <v>117</v>
      </c>
      <c r="AD1388" s="2" t="s">
        <v>37</v>
      </c>
    </row>
    <row r="1389" spans="1:30" x14ac:dyDescent="0.2">
      <c r="A1389">
        <v>22</v>
      </c>
      <c r="B1389" s="2" t="s">
        <v>561</v>
      </c>
      <c r="C1389" s="2" t="s">
        <v>22</v>
      </c>
      <c r="D1389" s="2" t="s">
        <v>23</v>
      </c>
      <c r="E1389" s="6" t="s">
        <v>2767</v>
      </c>
      <c r="F1389" s="2">
        <v>65</v>
      </c>
      <c r="G1389" s="2">
        <v>71</v>
      </c>
      <c r="H1389" s="3">
        <v>42511</v>
      </c>
      <c r="I1389" s="3">
        <v>42521</v>
      </c>
      <c r="J1389" s="3" t="s">
        <v>2537</v>
      </c>
      <c r="K1389" s="17">
        <f>IF(J1389="Januar",238.19,IF(J1389="Februar",240.59,IF(J1389="Mars",245.99,IF(J1389="April",250.79,IF(J1389="Mai",256.52,IF(J1389="Juni",259.83,IF(J1389="Juli",265.66,IF(J1389="August",272.21,IF(J1389="September",275.91,IF(J1389="Oktober",281.13,IF(J1389="November",284.38,IF(J1389="Desember",287.34,0))))))))))))</f>
        <v>256.52</v>
      </c>
      <c r="L1389" s="20">
        <f>$K$2/K1389</f>
        <v>0.92854358334632781</v>
      </c>
      <c r="M1389" s="2">
        <v>10</v>
      </c>
      <c r="N1389" s="2">
        <v>4000000</v>
      </c>
      <c r="O1389" s="2">
        <v>4500000</v>
      </c>
      <c r="P1389" s="2">
        <f>O1389-N1389</f>
        <v>500000</v>
      </c>
      <c r="Q1389" s="4">
        <f>P1389/N1389</f>
        <v>0.125</v>
      </c>
      <c r="R1389" s="2"/>
      <c r="S1389" s="9">
        <f>(N1389+R1389)/F1389</f>
        <v>61538.461538461539</v>
      </c>
      <c r="T1389" s="2">
        <v>69231</v>
      </c>
      <c r="U1389" s="5">
        <f>T1389-S1389</f>
        <v>7692.538461538461</v>
      </c>
      <c r="V1389" s="4">
        <f>U1389/S1389</f>
        <v>0.12500375</v>
      </c>
      <c r="W1389" s="22">
        <f>S1389*L1389</f>
        <v>57141.143590543252</v>
      </c>
      <c r="X1389" s="22">
        <f>T1389*L1389</f>
        <v>64284.00081864962</v>
      </c>
      <c r="Y1389" s="22">
        <f>X1389-W1389</f>
        <v>7142.857228106368</v>
      </c>
      <c r="Z1389" s="8">
        <f>Y1389/W1389</f>
        <v>0.12500374999999994</v>
      </c>
      <c r="AA1389" s="11">
        <v>18871</v>
      </c>
      <c r="AB1389" s="2">
        <v>2006</v>
      </c>
      <c r="AC1389" s="2">
        <f>2016-AB1389</f>
        <v>10</v>
      </c>
      <c r="AD1389" s="2" t="s">
        <v>105</v>
      </c>
    </row>
    <row r="1390" spans="1:30" x14ac:dyDescent="0.2">
      <c r="A1390">
        <v>22</v>
      </c>
      <c r="B1390" s="6" t="s">
        <v>439</v>
      </c>
      <c r="C1390" s="6" t="s">
        <v>22</v>
      </c>
      <c r="D1390" s="6" t="s">
        <v>23</v>
      </c>
      <c r="E1390" s="6" t="s">
        <v>2767</v>
      </c>
      <c r="F1390" s="6">
        <v>71</v>
      </c>
      <c r="G1390" s="6">
        <v>78</v>
      </c>
      <c r="H1390" s="7">
        <v>42511</v>
      </c>
      <c r="I1390" s="7">
        <v>42521</v>
      </c>
      <c r="J1390" s="7" t="s">
        <v>2537</v>
      </c>
      <c r="K1390" s="17">
        <f>IF(J1390="Januar",238.19,IF(J1390="Februar",240.59,IF(J1390="Mars",245.99,IF(J1390="April",250.79,IF(J1390="Mai",256.52,IF(J1390="Juni",259.83,IF(J1390="Juli",265.66,IF(J1390="August",272.21,IF(J1390="September",275.91,IF(J1390="Oktober",281.13,IF(J1390="November",284.38,IF(J1390="Desember",287.34,0))))))))))))</f>
        <v>256.52</v>
      </c>
      <c r="L1390" s="20">
        <f>$K$2/K1390</f>
        <v>0.92854358334632781</v>
      </c>
      <c r="M1390" s="6">
        <v>10</v>
      </c>
      <c r="N1390" s="6">
        <v>2650000</v>
      </c>
      <c r="O1390" s="6">
        <v>3720000</v>
      </c>
      <c r="P1390" s="6">
        <f>O1390-N1390</f>
        <v>1070000</v>
      </c>
      <c r="Q1390" s="8">
        <f>P1390/N1390</f>
        <v>0.4037735849056604</v>
      </c>
      <c r="R1390" s="6">
        <v>71868</v>
      </c>
      <c r="S1390" s="9">
        <f>(N1390+R1390)/F1390</f>
        <v>38336.169014084509</v>
      </c>
      <c r="T1390" s="6">
        <v>53407</v>
      </c>
      <c r="U1390" s="5">
        <f>T1390-S1390</f>
        <v>15070.830985915491</v>
      </c>
      <c r="V1390" s="4">
        <f>U1390/S1390</f>
        <v>0.39312303168265317</v>
      </c>
      <c r="W1390" s="22">
        <f>S1390*L1390</f>
        <v>35596.80374810849</v>
      </c>
      <c r="X1390" s="22">
        <f>T1390*L1390</f>
        <v>49590.727155777327</v>
      </c>
      <c r="Y1390" s="22">
        <f>X1390-W1390</f>
        <v>13993.923407668837</v>
      </c>
      <c r="Z1390" s="8">
        <f>Y1390/W1390</f>
        <v>0.39312303168265306</v>
      </c>
      <c r="AA1390" s="10">
        <v>2935</v>
      </c>
      <c r="AB1390" s="6">
        <v>1967</v>
      </c>
      <c r="AC1390" s="6">
        <f>2016-AB1390</f>
        <v>49</v>
      </c>
      <c r="AD1390" s="6" t="s">
        <v>37</v>
      </c>
    </row>
    <row r="1391" spans="1:30" x14ac:dyDescent="0.2">
      <c r="A1391">
        <v>22</v>
      </c>
      <c r="B1391" s="2" t="s">
        <v>1548</v>
      </c>
      <c r="C1391" s="2" t="s">
        <v>22</v>
      </c>
      <c r="D1391" s="2" t="s">
        <v>23</v>
      </c>
      <c r="E1391" s="6" t="s">
        <v>2767</v>
      </c>
      <c r="F1391" s="2">
        <v>71</v>
      </c>
      <c r="G1391" s="2">
        <v>80</v>
      </c>
      <c r="H1391" s="3">
        <v>42511</v>
      </c>
      <c r="I1391" s="3">
        <v>42521</v>
      </c>
      <c r="J1391" s="3" t="s">
        <v>2537</v>
      </c>
      <c r="K1391" s="17">
        <f>IF(J1391="Januar",238.19,IF(J1391="Februar",240.59,IF(J1391="Mars",245.99,IF(J1391="April",250.79,IF(J1391="Mai",256.52,IF(J1391="Juni",259.83,IF(J1391="Juli",265.66,IF(J1391="August",272.21,IF(J1391="September",275.91,IF(J1391="Oktober",281.13,IF(J1391="November",284.38,IF(J1391="Desember",287.34,0))))))))))))</f>
        <v>256.52</v>
      </c>
      <c r="L1391" s="20">
        <f>$K$2/K1391</f>
        <v>0.92854358334632781</v>
      </c>
      <c r="M1391" s="2">
        <v>10</v>
      </c>
      <c r="N1391" s="2">
        <v>5000000</v>
      </c>
      <c r="O1391" s="2">
        <v>5600000</v>
      </c>
      <c r="P1391" s="2">
        <f>O1391-N1391</f>
        <v>600000</v>
      </c>
      <c r="Q1391" s="4">
        <f>P1391/N1391</f>
        <v>0.12</v>
      </c>
      <c r="R1391" s="2">
        <v>1540</v>
      </c>
      <c r="S1391" s="9">
        <f>(N1391+R1391)/F1391</f>
        <v>70444.225352112669</v>
      </c>
      <c r="T1391" s="2">
        <v>78895</v>
      </c>
      <c r="U1391" s="5">
        <f>T1391-S1391</f>
        <v>8450.7746478873305</v>
      </c>
      <c r="V1391" s="4">
        <f>U1391/S1391</f>
        <v>0.11996405107226984</v>
      </c>
      <c r="W1391" s="22">
        <f>S1391*L1391</f>
        <v>65410.533434506928</v>
      </c>
      <c r="X1391" s="22">
        <f>T1391*L1391</f>
        <v>73257.446008108527</v>
      </c>
      <c r="Y1391" s="22">
        <f>X1391-W1391</f>
        <v>7846.9125736015994</v>
      </c>
      <c r="Z1391" s="8">
        <f>Y1391/W1391</f>
        <v>0.11996405107226979</v>
      </c>
      <c r="AA1391" s="11">
        <v>1806</v>
      </c>
      <c r="AB1391" s="2">
        <v>1935</v>
      </c>
      <c r="AC1391" s="2">
        <f>2016-AB1391</f>
        <v>81</v>
      </c>
      <c r="AD1391" s="2" t="s">
        <v>25</v>
      </c>
    </row>
    <row r="1392" spans="1:30" x14ac:dyDescent="0.2">
      <c r="A1392">
        <v>22</v>
      </c>
      <c r="B1392" s="6" t="s">
        <v>1594</v>
      </c>
      <c r="C1392" s="6" t="s">
        <v>22</v>
      </c>
      <c r="D1392" s="6" t="s">
        <v>23</v>
      </c>
      <c r="E1392" s="6" t="s">
        <v>2767</v>
      </c>
      <c r="F1392" s="6">
        <v>72</v>
      </c>
      <c r="G1392" s="6">
        <v>83</v>
      </c>
      <c r="H1392" s="7">
        <v>42511</v>
      </c>
      <c r="I1392" s="7">
        <v>42521</v>
      </c>
      <c r="J1392" s="7" t="s">
        <v>2537</v>
      </c>
      <c r="K1392" s="17">
        <f>IF(J1392="Januar",238.19,IF(J1392="Februar",240.59,IF(J1392="Mars",245.99,IF(J1392="April",250.79,IF(J1392="Mai",256.52,IF(J1392="Juni",259.83,IF(J1392="Juli",265.66,IF(J1392="August",272.21,IF(J1392="September",275.91,IF(J1392="Oktober",281.13,IF(J1392="November",284.38,IF(J1392="Desember",287.34,0))))))))))))</f>
        <v>256.52</v>
      </c>
      <c r="L1392" s="20">
        <f>$K$2/K1392</f>
        <v>0.92854358334632781</v>
      </c>
      <c r="M1392" s="6">
        <v>10</v>
      </c>
      <c r="N1392" s="6">
        <v>3800000</v>
      </c>
      <c r="O1392" s="6">
        <v>4200000</v>
      </c>
      <c r="P1392" s="6">
        <f>O1392-N1392</f>
        <v>400000</v>
      </c>
      <c r="Q1392" s="8">
        <f>P1392/N1392</f>
        <v>0.10526315789473684</v>
      </c>
      <c r="R1392" s="6"/>
      <c r="S1392" s="9">
        <f>(N1392+R1392)/F1392</f>
        <v>52777.777777777781</v>
      </c>
      <c r="T1392" s="6">
        <v>58333</v>
      </c>
      <c r="U1392" s="5">
        <f>T1392-S1392</f>
        <v>5555.222222222219</v>
      </c>
      <c r="V1392" s="4">
        <f>U1392/S1392</f>
        <v>0.10525684210526309</v>
      </c>
      <c r="W1392" s="22">
        <f>S1392*L1392</f>
        <v>49006.466898833969</v>
      </c>
      <c r="X1392" s="22">
        <f>T1392*L1392</f>
        <v>54164.732847341336</v>
      </c>
      <c r="Y1392" s="22">
        <f>X1392-W1392</f>
        <v>5158.2659485073673</v>
      </c>
      <c r="Z1392" s="8">
        <f>Y1392/W1392</f>
        <v>0.10525684210526305</v>
      </c>
      <c r="AA1392" s="6">
        <v>546</v>
      </c>
      <c r="AB1392" s="6">
        <v>2001</v>
      </c>
      <c r="AC1392" s="6">
        <f>2016-AB1392</f>
        <v>15</v>
      </c>
      <c r="AD1392" s="6" t="s">
        <v>629</v>
      </c>
    </row>
    <row r="1393" spans="1:30" x14ac:dyDescent="0.2">
      <c r="A1393">
        <v>22</v>
      </c>
      <c r="B1393" s="6" t="s">
        <v>1315</v>
      </c>
      <c r="C1393" s="6" t="s">
        <v>22</v>
      </c>
      <c r="D1393" s="6" t="s">
        <v>23</v>
      </c>
      <c r="E1393" s="6" t="s">
        <v>2767</v>
      </c>
      <c r="F1393" s="6">
        <v>73</v>
      </c>
      <c r="G1393" s="6">
        <v>81</v>
      </c>
      <c r="H1393" s="7">
        <v>42511</v>
      </c>
      <c r="I1393" s="7">
        <v>42521</v>
      </c>
      <c r="J1393" s="3" t="s">
        <v>2537</v>
      </c>
      <c r="K1393" s="17">
        <f>IF(J1393="Januar",238.19,IF(J1393="Februar",240.59,IF(J1393="Mars",245.99,IF(J1393="April",250.79,IF(J1393="Mai",256.52,IF(J1393="Juni",259.83,IF(J1393="Juli",265.66,IF(J1393="August",272.21,IF(J1393="September",275.91,IF(J1393="Oktober",281.13,IF(J1393="November",284.38,IF(J1393="Desember",287.34,0))))))))))))</f>
        <v>256.52</v>
      </c>
      <c r="L1393" s="20">
        <f>$K$2/K1393</f>
        <v>0.92854358334632781</v>
      </c>
      <c r="M1393" s="6">
        <v>10</v>
      </c>
      <c r="N1393" s="6">
        <v>4600000</v>
      </c>
      <c r="O1393" s="6">
        <v>4600000</v>
      </c>
      <c r="P1393" s="6">
        <f>O1393-N1393</f>
        <v>0</v>
      </c>
      <c r="Q1393" s="8">
        <f>P1393/N1393</f>
        <v>0</v>
      </c>
      <c r="R1393" s="6"/>
      <c r="S1393" s="9">
        <f>(N1393+R1393)/F1393</f>
        <v>63013.698630136983</v>
      </c>
      <c r="T1393" s="6">
        <v>63014</v>
      </c>
      <c r="U1393" s="5">
        <f>T1393-S1393</f>
        <v>0.30136986301658908</v>
      </c>
      <c r="V1393" s="4">
        <f>U1393/S1393</f>
        <v>4.7826086956980446E-6</v>
      </c>
      <c r="W1393" s="22">
        <f>S1393*L1393</f>
        <v>58510.965525932981</v>
      </c>
      <c r="X1393" s="22">
        <f>T1393*L1393</f>
        <v>58511.2453609855</v>
      </c>
      <c r="Y1393" s="22">
        <f>X1393-W1393</f>
        <v>0.27983505251904717</v>
      </c>
      <c r="Z1393" s="8">
        <f>Y1393/W1393</f>
        <v>4.7826086957156756E-6</v>
      </c>
      <c r="AA1393" s="10">
        <v>6005</v>
      </c>
      <c r="AB1393" s="6">
        <v>2011</v>
      </c>
      <c r="AC1393" s="6">
        <f>2016-AB1393</f>
        <v>5</v>
      </c>
      <c r="AD1393" s="6" t="s">
        <v>94</v>
      </c>
    </row>
    <row r="1394" spans="1:30" x14ac:dyDescent="0.2">
      <c r="A1394">
        <v>22</v>
      </c>
      <c r="B1394" s="6" t="s">
        <v>309</v>
      </c>
      <c r="C1394" s="6" t="s">
        <v>22</v>
      </c>
      <c r="D1394" s="6" t="s">
        <v>23</v>
      </c>
      <c r="E1394" s="6" t="s">
        <v>2767</v>
      </c>
      <c r="F1394" s="6">
        <v>80</v>
      </c>
      <c r="G1394" s="6">
        <v>90</v>
      </c>
      <c r="H1394" s="7">
        <v>42511</v>
      </c>
      <c r="I1394" s="7">
        <v>42521</v>
      </c>
      <c r="J1394" s="7" t="s">
        <v>2537</v>
      </c>
      <c r="K1394" s="17">
        <f>IF(J1394="Januar",238.19,IF(J1394="Februar",240.59,IF(J1394="Mars",245.99,IF(J1394="April",250.79,IF(J1394="Mai",256.52,IF(J1394="Juni",259.83,IF(J1394="Juli",265.66,IF(J1394="August",272.21,IF(J1394="September",275.91,IF(J1394="Oktober",281.13,IF(J1394="November",284.38,IF(J1394="Desember",287.34,0))))))))))))</f>
        <v>256.52</v>
      </c>
      <c r="L1394" s="20">
        <f>$K$2/K1394</f>
        <v>0.92854358334632781</v>
      </c>
      <c r="M1394" s="6">
        <v>10</v>
      </c>
      <c r="N1394" s="6">
        <v>5400000</v>
      </c>
      <c r="O1394" s="6">
        <v>6710000</v>
      </c>
      <c r="P1394" s="6">
        <f>O1394-N1394</f>
        <v>1310000</v>
      </c>
      <c r="Q1394" s="8">
        <f>P1394/N1394</f>
        <v>0.24259259259259258</v>
      </c>
      <c r="R1394" s="6"/>
      <c r="S1394" s="9">
        <f>(N1394+R1394)/F1394</f>
        <v>67500</v>
      </c>
      <c r="T1394" s="6">
        <v>83875</v>
      </c>
      <c r="U1394" s="5">
        <f>T1394-S1394</f>
        <v>16375</v>
      </c>
      <c r="V1394" s="4">
        <f>U1394/S1394</f>
        <v>0.24259259259259258</v>
      </c>
      <c r="W1394" s="22">
        <f>S1394*L1394</f>
        <v>62676.691875877128</v>
      </c>
      <c r="X1394" s="22">
        <f>T1394*L1394</f>
        <v>77881.593053173245</v>
      </c>
      <c r="Y1394" s="22">
        <f>X1394-W1394</f>
        <v>15204.901177296117</v>
      </c>
      <c r="Z1394" s="8">
        <f>Y1394/W1394</f>
        <v>0.24259259259259258</v>
      </c>
      <c r="AA1394" s="10">
        <v>1452</v>
      </c>
      <c r="AB1394" s="6">
        <v>2007</v>
      </c>
      <c r="AC1394" s="6">
        <f>2016-AB1394</f>
        <v>9</v>
      </c>
      <c r="AD1394" s="6" t="s">
        <v>191</v>
      </c>
    </row>
    <row r="1395" spans="1:30" x14ac:dyDescent="0.2">
      <c r="A1395">
        <v>22</v>
      </c>
      <c r="B1395" s="6" t="s">
        <v>1990</v>
      </c>
      <c r="C1395" s="6" t="s">
        <v>22</v>
      </c>
      <c r="D1395" s="6" t="s">
        <v>23</v>
      </c>
      <c r="E1395" s="6" t="s">
        <v>2767</v>
      </c>
      <c r="F1395" s="6">
        <v>86</v>
      </c>
      <c r="G1395" s="6">
        <v>96</v>
      </c>
      <c r="H1395" s="7">
        <v>42511</v>
      </c>
      <c r="I1395" s="7">
        <v>42521</v>
      </c>
      <c r="J1395" s="3" t="s">
        <v>2537</v>
      </c>
      <c r="K1395" s="17">
        <f>IF(J1395="Januar",238.19,IF(J1395="Februar",240.59,IF(J1395="Mars",245.99,IF(J1395="April",250.79,IF(J1395="Mai",256.52,IF(J1395="Juni",259.83,IF(J1395="Juli",265.66,IF(J1395="August",272.21,IF(J1395="September",275.91,IF(J1395="Oktober",281.13,IF(J1395="November",284.38,IF(J1395="Desember",287.34,0))))))))))))</f>
        <v>256.52</v>
      </c>
      <c r="L1395" s="20">
        <f>$K$2/K1395</f>
        <v>0.92854358334632781</v>
      </c>
      <c r="M1395" s="6">
        <v>10</v>
      </c>
      <c r="N1395" s="6">
        <v>2750000</v>
      </c>
      <c r="O1395" s="6">
        <v>3350000</v>
      </c>
      <c r="P1395" s="6">
        <f>O1395-N1395</f>
        <v>600000</v>
      </c>
      <c r="Q1395" s="8">
        <f>P1395/N1395</f>
        <v>0.21818181818181817</v>
      </c>
      <c r="R1395" s="6"/>
      <c r="S1395" s="9">
        <f>(N1395+R1395)/F1395</f>
        <v>31976.744186046511</v>
      </c>
      <c r="T1395" s="6">
        <v>38953</v>
      </c>
      <c r="U1395" s="5">
        <f>T1395-S1395</f>
        <v>6976.2558139534885</v>
      </c>
      <c r="V1395" s="4">
        <f>U1395/S1395</f>
        <v>0.21816654545454547</v>
      </c>
      <c r="W1395" s="22">
        <f>S1395*L1395</f>
        <v>29691.800630260481</v>
      </c>
      <c r="X1395" s="22">
        <f>T1395*L1395</f>
        <v>36169.558202089509</v>
      </c>
      <c r="Y1395" s="22">
        <f>X1395-W1395</f>
        <v>6477.7575718290282</v>
      </c>
      <c r="Z1395" s="8">
        <f>Y1395/W1395</f>
        <v>0.21816654545454559</v>
      </c>
      <c r="AA1395" s="10">
        <v>44644</v>
      </c>
      <c r="AB1395" s="6">
        <v>1983</v>
      </c>
      <c r="AC1395" s="6">
        <f>2016-AB1395</f>
        <v>33</v>
      </c>
      <c r="AD1395" s="6" t="s">
        <v>37</v>
      </c>
    </row>
    <row r="1396" spans="1:30" x14ac:dyDescent="0.2">
      <c r="A1396">
        <v>22</v>
      </c>
      <c r="B1396" s="2" t="s">
        <v>1416</v>
      </c>
      <c r="C1396" s="2" t="s">
        <v>22</v>
      </c>
      <c r="D1396" s="2" t="s">
        <v>23</v>
      </c>
      <c r="E1396" s="6" t="s">
        <v>2767</v>
      </c>
      <c r="F1396" s="2">
        <v>88</v>
      </c>
      <c r="G1396" s="2">
        <v>96</v>
      </c>
      <c r="H1396" s="3">
        <v>42511</v>
      </c>
      <c r="I1396" s="3">
        <v>42521</v>
      </c>
      <c r="J1396" s="7" t="s">
        <v>2537</v>
      </c>
      <c r="K1396" s="17">
        <f>IF(J1396="Januar",238.19,IF(J1396="Februar",240.59,IF(J1396="Mars",245.99,IF(J1396="April",250.79,IF(J1396="Mai",256.52,IF(J1396="Juni",259.83,IF(J1396="Juli",265.66,IF(J1396="August",272.21,IF(J1396="September",275.91,IF(J1396="Oktober",281.13,IF(J1396="November",284.38,IF(J1396="Desember",287.34,0))))))))))))</f>
        <v>256.52</v>
      </c>
      <c r="L1396" s="20">
        <f>$K$2/K1396</f>
        <v>0.92854358334632781</v>
      </c>
      <c r="M1396" s="2">
        <v>10</v>
      </c>
      <c r="N1396" s="2">
        <v>3990000</v>
      </c>
      <c r="O1396" s="2">
        <v>5100000</v>
      </c>
      <c r="P1396" s="2">
        <f>O1396-N1396</f>
        <v>1110000</v>
      </c>
      <c r="Q1396" s="4">
        <f>P1396/N1396</f>
        <v>0.2781954887218045</v>
      </c>
      <c r="R1396" s="2">
        <v>4865</v>
      </c>
      <c r="S1396" s="9">
        <f>(N1396+R1396)/F1396</f>
        <v>45396.193181818184</v>
      </c>
      <c r="T1396" s="2">
        <v>58010</v>
      </c>
      <c r="U1396" s="5">
        <f>T1396-S1396</f>
        <v>12613.806818181816</v>
      </c>
      <c r="V1396" s="4">
        <f>U1396/S1396</f>
        <v>0.27786045335699699</v>
      </c>
      <c r="W1396" s="22">
        <f>S1396*L1396</f>
        <v>42152.343887327588</v>
      </c>
      <c r="X1396" s="22">
        <f>T1396*L1396</f>
        <v>53864.813269920473</v>
      </c>
      <c r="Y1396" s="22">
        <f>X1396-W1396</f>
        <v>11712.469382592884</v>
      </c>
      <c r="Z1396" s="8">
        <f>Y1396/W1396</f>
        <v>0.27786045335699699</v>
      </c>
      <c r="AA1396" s="11">
        <v>2655</v>
      </c>
      <c r="AB1396" s="2">
        <v>1982</v>
      </c>
      <c r="AC1396" s="2">
        <f>2016-AB1396</f>
        <v>34</v>
      </c>
      <c r="AD1396" s="2" t="s">
        <v>395</v>
      </c>
    </row>
    <row r="1397" spans="1:30" x14ac:dyDescent="0.2">
      <c r="A1397">
        <v>22</v>
      </c>
      <c r="B1397" s="6" t="s">
        <v>2251</v>
      </c>
      <c r="C1397" s="6" t="s">
        <v>22</v>
      </c>
      <c r="D1397" s="6" t="s">
        <v>23</v>
      </c>
      <c r="E1397" s="6" t="s">
        <v>2767</v>
      </c>
      <c r="F1397" s="6">
        <v>106</v>
      </c>
      <c r="G1397" s="6">
        <v>115</v>
      </c>
      <c r="H1397" s="7">
        <v>42511</v>
      </c>
      <c r="I1397" s="7">
        <v>42521</v>
      </c>
      <c r="J1397" s="3" t="s">
        <v>2537</v>
      </c>
      <c r="K1397" s="17">
        <f>IF(J1397="Januar",238.19,IF(J1397="Februar",240.59,IF(J1397="Mars",245.99,IF(J1397="April",250.79,IF(J1397="Mai",256.52,IF(J1397="Juni",259.83,IF(J1397="Juli",265.66,IF(J1397="August",272.21,IF(J1397="September",275.91,IF(J1397="Oktober",281.13,IF(J1397="November",284.38,IF(J1397="Desember",287.34,0))))))))))))</f>
        <v>256.52</v>
      </c>
      <c r="L1397" s="20">
        <f>$K$2/K1397</f>
        <v>0.92854358334632781</v>
      </c>
      <c r="M1397" s="6">
        <v>10</v>
      </c>
      <c r="N1397" s="6">
        <v>5500000</v>
      </c>
      <c r="O1397" s="6">
        <v>5750000</v>
      </c>
      <c r="P1397" s="6">
        <f>O1397-N1397</f>
        <v>250000</v>
      </c>
      <c r="Q1397" s="8">
        <f>P1397/N1397</f>
        <v>4.5454545454545456E-2</v>
      </c>
      <c r="R1397" s="6"/>
      <c r="S1397" s="9">
        <f>(N1397+R1397)/F1397</f>
        <v>51886.792452830188</v>
      </c>
      <c r="T1397" s="6">
        <v>54245</v>
      </c>
      <c r="U1397" s="5">
        <f>T1397-S1397</f>
        <v>2358.2075471698117</v>
      </c>
      <c r="V1397" s="4">
        <f>U1397/S1397</f>
        <v>4.5449090909090918E-2</v>
      </c>
      <c r="W1397" s="22">
        <f>S1397*L1397</f>
        <v>48179.148192498142</v>
      </c>
      <c r="X1397" s="22">
        <f>T1397*L1397</f>
        <v>50368.84667862155</v>
      </c>
      <c r="Y1397" s="22">
        <f>X1397-W1397</f>
        <v>2189.6984861234087</v>
      </c>
      <c r="Z1397" s="8">
        <f>Y1397/W1397</f>
        <v>4.5449090909090863E-2</v>
      </c>
      <c r="AA1397" s="6">
        <v>734</v>
      </c>
      <c r="AB1397" s="6">
        <v>1973</v>
      </c>
      <c r="AC1397" s="6">
        <f>2016-AB1397</f>
        <v>43</v>
      </c>
      <c r="AD1397" s="6" t="s">
        <v>96</v>
      </c>
    </row>
    <row r="1398" spans="1:30" x14ac:dyDescent="0.2">
      <c r="A1398">
        <v>22</v>
      </c>
      <c r="B1398" s="2" t="s">
        <v>2341</v>
      </c>
      <c r="C1398" s="2" t="s">
        <v>22</v>
      </c>
      <c r="D1398" s="2" t="s">
        <v>23</v>
      </c>
      <c r="E1398" s="6" t="s">
        <v>2767</v>
      </c>
      <c r="F1398" s="2">
        <v>116</v>
      </c>
      <c r="G1398" s="2">
        <v>126</v>
      </c>
      <c r="H1398" s="3">
        <v>42511</v>
      </c>
      <c r="I1398" s="3">
        <v>42521</v>
      </c>
      <c r="J1398" s="3" t="s">
        <v>2537</v>
      </c>
      <c r="K1398" s="17">
        <f>IF(J1398="Januar",238.19,IF(J1398="Februar",240.59,IF(J1398="Mars",245.99,IF(J1398="April",250.79,IF(J1398="Mai",256.52,IF(J1398="Juni",259.83,IF(J1398="Juli",265.66,IF(J1398="August",272.21,IF(J1398="September",275.91,IF(J1398="Oktober",281.13,IF(J1398="November",284.38,IF(J1398="Desember",287.34,0))))))))))))</f>
        <v>256.52</v>
      </c>
      <c r="L1398" s="20">
        <f>$K$2/K1398</f>
        <v>0.92854358334632781</v>
      </c>
      <c r="M1398" s="2">
        <v>10</v>
      </c>
      <c r="N1398" s="2">
        <v>5600000</v>
      </c>
      <c r="O1398" s="2">
        <v>5400000</v>
      </c>
      <c r="P1398" s="2">
        <f>O1398-N1398</f>
        <v>-200000</v>
      </c>
      <c r="Q1398" s="4">
        <f>P1398/N1398</f>
        <v>-3.5714285714285712E-2</v>
      </c>
      <c r="R1398" s="2">
        <v>61331</v>
      </c>
      <c r="S1398" s="9">
        <f>(N1398+R1398)/F1398</f>
        <v>48804.577586206899</v>
      </c>
      <c r="T1398" s="2">
        <v>47080</v>
      </c>
      <c r="U1398" s="5">
        <f>T1398-S1398</f>
        <v>-1724.5775862068986</v>
      </c>
      <c r="V1398" s="4">
        <f>U1398/S1398</f>
        <v>-3.5336389976138159E-2</v>
      </c>
      <c r="W1398" s="22">
        <f>S1398*L1398</f>
        <v>45317.177355600426</v>
      </c>
      <c r="X1398" s="22">
        <f>T1398*L1398</f>
        <v>43715.831903945116</v>
      </c>
      <c r="Y1398" s="22">
        <f>X1398-W1398</f>
        <v>-1601.3454516553102</v>
      </c>
      <c r="Z1398" s="8">
        <f>Y1398/W1398</f>
        <v>-3.5336389976138076E-2</v>
      </c>
      <c r="AA1398" s="11">
        <v>10011</v>
      </c>
      <c r="AB1398" s="2">
        <v>1986</v>
      </c>
      <c r="AC1398" s="2">
        <f>2016-AB1398</f>
        <v>30</v>
      </c>
      <c r="AD1398" s="2" t="s">
        <v>161</v>
      </c>
    </row>
    <row r="1399" spans="1:30" x14ac:dyDescent="0.2">
      <c r="A1399">
        <v>22</v>
      </c>
      <c r="B1399" s="6" t="s">
        <v>219</v>
      </c>
      <c r="C1399" s="6" t="s">
        <v>22</v>
      </c>
      <c r="D1399" s="6" t="s">
        <v>23</v>
      </c>
      <c r="E1399" s="6" t="s">
        <v>2767</v>
      </c>
      <c r="F1399" s="6">
        <v>34</v>
      </c>
      <c r="G1399" s="6">
        <v>38</v>
      </c>
      <c r="H1399" s="7">
        <v>42510</v>
      </c>
      <c r="I1399" s="7">
        <v>42521</v>
      </c>
      <c r="J1399" s="3" t="s">
        <v>2537</v>
      </c>
      <c r="K1399" s="17">
        <f>IF(J1399="Januar",238.19,IF(J1399="Februar",240.59,IF(J1399="Mars",245.99,IF(J1399="April",250.79,IF(J1399="Mai",256.52,IF(J1399="Juni",259.83,IF(J1399="Juli",265.66,IF(J1399="August",272.21,IF(J1399="September",275.91,IF(J1399="Oktober",281.13,IF(J1399="November",284.38,IF(J1399="Desember",287.34,0))))))))))))</f>
        <v>256.52</v>
      </c>
      <c r="L1399" s="20">
        <f>$K$2/K1399</f>
        <v>0.92854358334632781</v>
      </c>
      <c r="M1399" s="6">
        <v>11</v>
      </c>
      <c r="N1399" s="6">
        <v>3000000</v>
      </c>
      <c r="O1399" s="6">
        <v>3120000</v>
      </c>
      <c r="P1399" s="6">
        <f>O1399-N1399</f>
        <v>120000</v>
      </c>
      <c r="Q1399" s="8">
        <f>P1399/N1399</f>
        <v>0.04</v>
      </c>
      <c r="R1399" s="6">
        <v>94007</v>
      </c>
      <c r="S1399" s="9">
        <f>(N1399+R1399)/F1399</f>
        <v>91000.205882352937</v>
      </c>
      <c r="T1399" s="6">
        <v>94530</v>
      </c>
      <c r="U1399" s="5">
        <f>T1399-S1399</f>
        <v>3529.7941176470631</v>
      </c>
      <c r="V1399" s="4">
        <f>U1399/S1399</f>
        <v>3.8788858590171303E-2</v>
      </c>
      <c r="W1399" s="22">
        <f>S1399*L1399</f>
        <v>84497.65725525358</v>
      </c>
      <c r="X1399" s="22">
        <f>T1399*L1399</f>
        <v>87775.224933728372</v>
      </c>
      <c r="Y1399" s="22">
        <f>X1399-W1399</f>
        <v>3277.567678474792</v>
      </c>
      <c r="Z1399" s="8">
        <f>Y1399/W1399</f>
        <v>3.8788858590171289E-2</v>
      </c>
      <c r="AA1399" s="10">
        <v>1010</v>
      </c>
      <c r="AB1399" s="6">
        <v>1940</v>
      </c>
      <c r="AC1399" s="6">
        <f>2016-AB1399</f>
        <v>76</v>
      </c>
      <c r="AD1399" s="6" t="s">
        <v>103</v>
      </c>
    </row>
    <row r="1400" spans="1:30" x14ac:dyDescent="0.2">
      <c r="A1400">
        <v>22</v>
      </c>
      <c r="B1400" s="6" t="s">
        <v>249</v>
      </c>
      <c r="C1400" s="6" t="s">
        <v>22</v>
      </c>
      <c r="D1400" s="6" t="s">
        <v>23</v>
      </c>
      <c r="E1400" s="6" t="s">
        <v>2767</v>
      </c>
      <c r="F1400" s="6">
        <v>34</v>
      </c>
      <c r="G1400" s="6">
        <v>38</v>
      </c>
      <c r="H1400" s="7">
        <v>42510</v>
      </c>
      <c r="I1400" s="7">
        <v>42521</v>
      </c>
      <c r="J1400" s="7" t="s">
        <v>2537</v>
      </c>
      <c r="K1400" s="17">
        <f>IF(J1400="Januar",238.19,IF(J1400="Februar",240.59,IF(J1400="Mars",245.99,IF(J1400="April",250.79,IF(J1400="Mai",256.52,IF(J1400="Juni",259.83,IF(J1400="Juli",265.66,IF(J1400="August",272.21,IF(J1400="September",275.91,IF(J1400="Oktober",281.13,IF(J1400="November",284.38,IF(J1400="Desember",287.34,0))))))))))))</f>
        <v>256.52</v>
      </c>
      <c r="L1400" s="20">
        <f>$K$2/K1400</f>
        <v>0.92854358334632781</v>
      </c>
      <c r="M1400" s="6">
        <v>11</v>
      </c>
      <c r="N1400" s="6">
        <v>2990000</v>
      </c>
      <c r="O1400" s="6">
        <v>3630000</v>
      </c>
      <c r="P1400" s="6">
        <f>O1400-N1400</f>
        <v>640000</v>
      </c>
      <c r="Q1400" s="8">
        <f>P1400/N1400</f>
        <v>0.21404682274247491</v>
      </c>
      <c r="R1400" s="6"/>
      <c r="S1400" s="9">
        <f>(N1400+R1400)/F1400</f>
        <v>87941.176470588238</v>
      </c>
      <c r="T1400" s="6">
        <v>106765</v>
      </c>
      <c r="U1400" s="5">
        <f>T1400-S1400</f>
        <v>18823.823529411762</v>
      </c>
      <c r="V1400" s="4">
        <f>U1400/S1400</f>
        <v>0.21405016722408024</v>
      </c>
      <c r="W1400" s="22">
        <f>S1400*L1400</f>
        <v>81657.215123691771</v>
      </c>
      <c r="X1400" s="22">
        <f>T1400*L1400</f>
        <v>99135.95567597069</v>
      </c>
      <c r="Y1400" s="22">
        <f>X1400-W1400</f>
        <v>17478.740552278919</v>
      </c>
      <c r="Z1400" s="8">
        <f>Y1400/W1400</f>
        <v>0.21405016722408027</v>
      </c>
      <c r="AA1400" s="6">
        <v>461</v>
      </c>
      <c r="AB1400" s="6">
        <v>2005</v>
      </c>
      <c r="AC1400" s="6">
        <f>2016-AB1400</f>
        <v>11</v>
      </c>
      <c r="AD1400" s="6" t="s">
        <v>103</v>
      </c>
    </row>
    <row r="1401" spans="1:30" x14ac:dyDescent="0.2">
      <c r="A1401">
        <v>22</v>
      </c>
      <c r="B1401" s="2" t="s">
        <v>398</v>
      </c>
      <c r="C1401" s="2" t="s">
        <v>22</v>
      </c>
      <c r="D1401" s="2" t="s">
        <v>23</v>
      </c>
      <c r="E1401" s="6" t="s">
        <v>2767</v>
      </c>
      <c r="F1401" s="2">
        <v>40</v>
      </c>
      <c r="G1401" s="2">
        <v>44</v>
      </c>
      <c r="H1401" s="3">
        <v>42510</v>
      </c>
      <c r="I1401" s="3">
        <v>42521</v>
      </c>
      <c r="J1401" s="7" t="s">
        <v>2537</v>
      </c>
      <c r="K1401" s="17">
        <f>IF(J1401="Januar",238.19,IF(J1401="Februar",240.59,IF(J1401="Mars",245.99,IF(J1401="April",250.79,IF(J1401="Mai",256.52,IF(J1401="Juni",259.83,IF(J1401="Juli",265.66,IF(J1401="August",272.21,IF(J1401="September",275.91,IF(J1401="Oktober",281.13,IF(J1401="November",284.38,IF(J1401="Desember",287.34,0))))))))))))</f>
        <v>256.52</v>
      </c>
      <c r="L1401" s="20">
        <f>$K$2/K1401</f>
        <v>0.92854358334632781</v>
      </c>
      <c r="M1401" s="2">
        <v>11</v>
      </c>
      <c r="N1401" s="2">
        <v>2790000</v>
      </c>
      <c r="O1401" s="2">
        <v>3150000</v>
      </c>
      <c r="P1401" s="2">
        <f>O1401-N1401</f>
        <v>360000</v>
      </c>
      <c r="Q1401" s="4">
        <f>P1401/N1401</f>
        <v>0.12903225806451613</v>
      </c>
      <c r="R1401" s="2">
        <v>916</v>
      </c>
      <c r="S1401" s="9">
        <f>(N1401+R1401)/F1401</f>
        <v>69772.899999999994</v>
      </c>
      <c r="T1401" s="2">
        <v>78773</v>
      </c>
      <c r="U1401" s="5">
        <f>T1401-S1401</f>
        <v>9000.1000000000058</v>
      </c>
      <c r="V1401" s="4">
        <f>U1401/S1401</f>
        <v>0.12899134191068462</v>
      </c>
      <c r="W1401" s="22">
        <f>S1401*L1401</f>
        <v>64787.178586464986</v>
      </c>
      <c r="X1401" s="22">
        <f>T1401*L1401</f>
        <v>73144.163690940273</v>
      </c>
      <c r="Y1401" s="22">
        <f>X1401-W1401</f>
        <v>8356.9851044752868</v>
      </c>
      <c r="Z1401" s="8">
        <f>Y1401/W1401</f>
        <v>0.12899134191068456</v>
      </c>
      <c r="AA1401" s="11">
        <v>2505</v>
      </c>
      <c r="AB1401" s="2">
        <v>1963</v>
      </c>
      <c r="AC1401" s="2">
        <f>2016-AB1401</f>
        <v>53</v>
      </c>
      <c r="AD1401" s="2" t="s">
        <v>25</v>
      </c>
    </row>
    <row r="1402" spans="1:30" x14ac:dyDescent="0.2">
      <c r="A1402">
        <v>22</v>
      </c>
      <c r="B1402" s="2" t="s">
        <v>474</v>
      </c>
      <c r="C1402" s="2" t="s">
        <v>22</v>
      </c>
      <c r="D1402" s="2" t="s">
        <v>23</v>
      </c>
      <c r="E1402" s="6" t="s">
        <v>2767</v>
      </c>
      <c r="F1402" s="2">
        <v>43</v>
      </c>
      <c r="G1402" s="2">
        <v>48</v>
      </c>
      <c r="H1402" s="3">
        <v>42510</v>
      </c>
      <c r="I1402" s="3">
        <v>42521</v>
      </c>
      <c r="J1402" s="3" t="s">
        <v>2537</v>
      </c>
      <c r="K1402" s="17">
        <f>IF(J1402="Januar",238.19,IF(J1402="Februar",240.59,IF(J1402="Mars",245.99,IF(J1402="April",250.79,IF(J1402="Mai",256.52,IF(J1402="Juni",259.83,IF(J1402="Juli",265.66,IF(J1402="August",272.21,IF(J1402="September",275.91,IF(J1402="Oktober",281.13,IF(J1402="November",284.38,IF(J1402="Desember",287.34,0))))))))))))</f>
        <v>256.52</v>
      </c>
      <c r="L1402" s="20">
        <f>$K$2/K1402</f>
        <v>0.92854358334632781</v>
      </c>
      <c r="M1402" s="2">
        <v>11</v>
      </c>
      <c r="N1402" s="2">
        <v>2750000</v>
      </c>
      <c r="O1402" s="2">
        <v>3340000</v>
      </c>
      <c r="P1402" s="2">
        <f>O1402-N1402</f>
        <v>590000</v>
      </c>
      <c r="Q1402" s="4">
        <f>P1402/N1402</f>
        <v>0.21454545454545454</v>
      </c>
      <c r="R1402" s="2"/>
      <c r="S1402" s="9">
        <f>(N1402+R1402)/F1402</f>
        <v>63953.488372093023</v>
      </c>
      <c r="T1402" s="2">
        <v>77674</v>
      </c>
      <c r="U1402" s="5">
        <f>T1402-S1402</f>
        <v>13720.511627906977</v>
      </c>
      <c r="V1402" s="4">
        <f>U1402/S1402</f>
        <v>0.21453890909090909</v>
      </c>
      <c r="W1402" s="22">
        <f>S1402*L1402</f>
        <v>59383.601260520962</v>
      </c>
      <c r="X1402" s="22">
        <f>T1402*L1402</f>
        <v>72123.694292842672</v>
      </c>
      <c r="Y1402" s="22">
        <f>X1402-W1402</f>
        <v>12740.093032321711</v>
      </c>
      <c r="Z1402" s="8">
        <f>Y1402/W1402</f>
        <v>0.21453890909090925</v>
      </c>
      <c r="AA1402" s="11">
        <v>3321</v>
      </c>
      <c r="AB1402" s="2">
        <v>2010</v>
      </c>
      <c r="AC1402" s="2">
        <f>2016-AB1402</f>
        <v>6</v>
      </c>
      <c r="AD1402" s="2" t="s">
        <v>94</v>
      </c>
    </row>
    <row r="1403" spans="1:30" x14ac:dyDescent="0.2">
      <c r="A1403">
        <v>22</v>
      </c>
      <c r="B1403" s="2" t="s">
        <v>926</v>
      </c>
      <c r="C1403" s="2" t="s">
        <v>22</v>
      </c>
      <c r="D1403" s="2" t="s">
        <v>23</v>
      </c>
      <c r="E1403" s="6" t="s">
        <v>2767</v>
      </c>
      <c r="F1403" s="2">
        <v>54</v>
      </c>
      <c r="G1403" s="2">
        <v>62</v>
      </c>
      <c r="H1403" s="3">
        <v>42510</v>
      </c>
      <c r="I1403" s="3">
        <v>42521</v>
      </c>
      <c r="J1403" s="7" t="s">
        <v>2537</v>
      </c>
      <c r="K1403" s="17">
        <f>IF(J1403="Januar",238.19,IF(J1403="Februar",240.59,IF(J1403="Mars",245.99,IF(J1403="April",250.79,IF(J1403="Mai",256.52,IF(J1403="Juni",259.83,IF(J1403="Juli",265.66,IF(J1403="August",272.21,IF(J1403="September",275.91,IF(J1403="Oktober",281.13,IF(J1403="November",284.38,IF(J1403="Desember",287.34,0))))))))))))</f>
        <v>256.52</v>
      </c>
      <c r="L1403" s="20">
        <f>$K$2/K1403</f>
        <v>0.92854358334632781</v>
      </c>
      <c r="M1403" s="2">
        <v>11</v>
      </c>
      <c r="N1403" s="2">
        <v>3390000</v>
      </c>
      <c r="O1403" s="2">
        <v>3700000</v>
      </c>
      <c r="P1403" s="2">
        <f>O1403-N1403</f>
        <v>310000</v>
      </c>
      <c r="Q1403" s="4">
        <f>P1403/N1403</f>
        <v>9.1445427728613568E-2</v>
      </c>
      <c r="R1403" s="2"/>
      <c r="S1403" s="9">
        <f>(N1403+R1403)/F1403</f>
        <v>62777.777777777781</v>
      </c>
      <c r="T1403" s="2">
        <v>68519</v>
      </c>
      <c r="U1403" s="5">
        <f>T1403-S1403</f>
        <v>5741.222222222219</v>
      </c>
      <c r="V1403" s="4">
        <f>U1403/S1403</f>
        <v>9.1453097345132683E-2</v>
      </c>
      <c r="W1403" s="22">
        <f>S1403*L1403</f>
        <v>58291.902732297247</v>
      </c>
      <c r="X1403" s="22">
        <f>T1403*L1403</f>
        <v>63622.877787307036</v>
      </c>
      <c r="Y1403" s="22">
        <f>X1403-W1403</f>
        <v>5330.9750550097888</v>
      </c>
      <c r="Z1403" s="8">
        <f>Y1403/W1403</f>
        <v>9.1453097345132725E-2</v>
      </c>
      <c r="AA1403" s="11">
        <v>1395</v>
      </c>
      <c r="AB1403" s="2">
        <v>1996</v>
      </c>
      <c r="AC1403" s="2">
        <f>2016-AB1403</f>
        <v>20</v>
      </c>
      <c r="AD1403" s="2" t="s">
        <v>48</v>
      </c>
    </row>
    <row r="1404" spans="1:30" x14ac:dyDescent="0.2">
      <c r="A1404">
        <v>22</v>
      </c>
      <c r="B1404" s="2" t="s">
        <v>927</v>
      </c>
      <c r="C1404" s="2" t="s">
        <v>22</v>
      </c>
      <c r="D1404" s="2" t="s">
        <v>23</v>
      </c>
      <c r="E1404" s="6" t="s">
        <v>2767</v>
      </c>
      <c r="F1404" s="2">
        <v>54</v>
      </c>
      <c r="G1404" s="2">
        <v>62</v>
      </c>
      <c r="H1404" s="3">
        <v>42510</v>
      </c>
      <c r="I1404" s="3">
        <v>42521</v>
      </c>
      <c r="J1404" s="3" t="s">
        <v>2537</v>
      </c>
      <c r="K1404" s="17">
        <f>IF(J1404="Januar",238.19,IF(J1404="Februar",240.59,IF(J1404="Mars",245.99,IF(J1404="April",250.79,IF(J1404="Mai",256.52,IF(J1404="Juni",259.83,IF(J1404="Juli",265.66,IF(J1404="August",272.21,IF(J1404="September",275.91,IF(J1404="Oktober",281.13,IF(J1404="November",284.38,IF(J1404="Desember",287.34,0))))))))))))</f>
        <v>256.52</v>
      </c>
      <c r="L1404" s="20">
        <f>$K$2/K1404</f>
        <v>0.92854358334632781</v>
      </c>
      <c r="M1404" s="2">
        <v>11</v>
      </c>
      <c r="N1404" s="2">
        <v>3200000</v>
      </c>
      <c r="O1404" s="2">
        <v>3750000</v>
      </c>
      <c r="P1404" s="2">
        <f>O1404-N1404</f>
        <v>550000</v>
      </c>
      <c r="Q1404" s="4">
        <f>P1404/N1404</f>
        <v>0.171875</v>
      </c>
      <c r="R1404" s="2"/>
      <c r="S1404" s="9">
        <f>(N1404+R1404)/F1404</f>
        <v>59259.259259259263</v>
      </c>
      <c r="T1404" s="2">
        <v>69444</v>
      </c>
      <c r="U1404" s="5">
        <f>T1404-S1404</f>
        <v>10184.740740740737</v>
      </c>
      <c r="V1404" s="4">
        <f>U1404/S1404</f>
        <v>0.17186749999999992</v>
      </c>
      <c r="W1404" s="22">
        <f>S1404*L1404</f>
        <v>55024.804939041649</v>
      </c>
      <c r="X1404" s="22">
        <f>T1404*L1404</f>
        <v>64481.780601902385</v>
      </c>
      <c r="Y1404" s="22">
        <f>X1404-W1404</f>
        <v>9456.9756628607356</v>
      </c>
      <c r="Z1404" s="8">
        <f>Y1404/W1404</f>
        <v>0.1718674999999999</v>
      </c>
      <c r="AA1404" s="11">
        <v>12848</v>
      </c>
      <c r="AB1404" s="2">
        <v>1987</v>
      </c>
      <c r="AC1404" s="2">
        <f>2016-AB1404</f>
        <v>29</v>
      </c>
      <c r="AD1404" s="2" t="s">
        <v>108</v>
      </c>
    </row>
    <row r="1405" spans="1:30" x14ac:dyDescent="0.2">
      <c r="A1405">
        <v>22</v>
      </c>
      <c r="B1405" s="2" t="s">
        <v>342</v>
      </c>
      <c r="C1405" s="2" t="s">
        <v>22</v>
      </c>
      <c r="D1405" s="2" t="s">
        <v>23</v>
      </c>
      <c r="E1405" s="6" t="s">
        <v>2767</v>
      </c>
      <c r="F1405" s="2">
        <v>55</v>
      </c>
      <c r="G1405" s="2">
        <v>60</v>
      </c>
      <c r="H1405" s="3">
        <v>42510</v>
      </c>
      <c r="I1405" s="3">
        <v>42521</v>
      </c>
      <c r="J1405" s="3" t="s">
        <v>2537</v>
      </c>
      <c r="K1405" s="17">
        <f>IF(J1405="Januar",238.19,IF(J1405="Februar",240.59,IF(J1405="Mars",245.99,IF(J1405="April",250.79,IF(J1405="Mai",256.52,IF(J1405="Juni",259.83,IF(J1405="Juli",265.66,IF(J1405="August",272.21,IF(J1405="September",275.91,IF(J1405="Oktober",281.13,IF(J1405="November",284.38,IF(J1405="Desember",287.34,0))))))))))))</f>
        <v>256.52</v>
      </c>
      <c r="L1405" s="20">
        <f>$K$2/K1405</f>
        <v>0.92854358334632781</v>
      </c>
      <c r="M1405" s="2">
        <v>11</v>
      </c>
      <c r="N1405" s="2">
        <v>3200000</v>
      </c>
      <c r="O1405" s="2">
        <v>3250000</v>
      </c>
      <c r="P1405" s="2">
        <f>O1405-N1405</f>
        <v>50000</v>
      </c>
      <c r="Q1405" s="4">
        <f>P1405/N1405</f>
        <v>1.5625E-2</v>
      </c>
      <c r="R1405" s="2"/>
      <c r="S1405" s="9">
        <f>(N1405+R1405)/F1405</f>
        <v>58181.818181818184</v>
      </c>
      <c r="T1405" s="2">
        <v>59091</v>
      </c>
      <c r="U1405" s="5">
        <f>T1405-S1405</f>
        <v>909.1818181818162</v>
      </c>
      <c r="V1405" s="4">
        <f>U1405/S1405</f>
        <v>1.5626562499999965E-2</v>
      </c>
      <c r="W1405" s="22">
        <f>S1405*L1405</f>
        <v>54024.35394014998</v>
      </c>
      <c r="X1405" s="22">
        <f>T1405*L1405</f>
        <v>54868.568883517859</v>
      </c>
      <c r="Y1405" s="22">
        <f>X1405-W1405</f>
        <v>844.21494336787873</v>
      </c>
      <c r="Z1405" s="8">
        <f>Y1405/W1405</f>
        <v>1.5626562500000069E-2</v>
      </c>
      <c r="AA1405" s="11">
        <v>1014</v>
      </c>
      <c r="AB1405" s="2">
        <v>2003</v>
      </c>
      <c r="AC1405" s="2">
        <f>2016-AB1405</f>
        <v>13</v>
      </c>
      <c r="AD1405" s="2" t="s">
        <v>25</v>
      </c>
    </row>
    <row r="1406" spans="1:30" x14ac:dyDescent="0.2">
      <c r="A1406">
        <v>22</v>
      </c>
      <c r="B1406" s="6" t="s">
        <v>1008</v>
      </c>
      <c r="C1406" s="6" t="s">
        <v>22</v>
      </c>
      <c r="D1406" s="6" t="s">
        <v>23</v>
      </c>
      <c r="E1406" s="6" t="s">
        <v>2767</v>
      </c>
      <c r="F1406" s="6">
        <v>56</v>
      </c>
      <c r="G1406" s="6"/>
      <c r="H1406" s="7">
        <v>42510</v>
      </c>
      <c r="I1406" s="7">
        <v>42521</v>
      </c>
      <c r="J1406" s="7" t="s">
        <v>2537</v>
      </c>
      <c r="K1406" s="17">
        <f>IF(J1406="Januar",238.19,IF(J1406="Februar",240.59,IF(J1406="Mars",245.99,IF(J1406="April",250.79,IF(J1406="Mai",256.52,IF(J1406="Juni",259.83,IF(J1406="Juli",265.66,IF(J1406="August",272.21,IF(J1406="September",275.91,IF(J1406="Oktober",281.13,IF(J1406="November",284.38,IF(J1406="Desember",287.34,0))))))))))))</f>
        <v>256.52</v>
      </c>
      <c r="L1406" s="20">
        <f>$K$2/K1406</f>
        <v>0.92854358334632781</v>
      </c>
      <c r="M1406" s="6">
        <v>11</v>
      </c>
      <c r="N1406" s="6">
        <v>2950000</v>
      </c>
      <c r="O1406" s="6">
        <v>3400000</v>
      </c>
      <c r="P1406" s="6">
        <f>O1406-N1406</f>
        <v>450000</v>
      </c>
      <c r="Q1406" s="8">
        <f>P1406/N1406</f>
        <v>0.15254237288135594</v>
      </c>
      <c r="R1406" s="6">
        <v>132444</v>
      </c>
      <c r="S1406" s="9">
        <f>(N1406+R1406)/F1406</f>
        <v>55043.642857142855</v>
      </c>
      <c r="T1406" s="6">
        <v>63079</v>
      </c>
      <c r="U1406" s="5">
        <f>T1406-S1406</f>
        <v>8035.3571428571449</v>
      </c>
      <c r="V1406" s="4">
        <f>U1406/S1406</f>
        <v>0.14598156527742276</v>
      </c>
      <c r="W1406" s="22">
        <f>S1406*L1406</f>
        <v>51110.421379006926</v>
      </c>
      <c r="X1406" s="22">
        <f>T1406*L1406</f>
        <v>58571.600693903012</v>
      </c>
      <c r="Y1406" s="22">
        <f>X1406-W1406</f>
        <v>7461.179314896086</v>
      </c>
      <c r="Z1406" s="8">
        <f>Y1406/W1406</f>
        <v>0.14598156527742281</v>
      </c>
      <c r="AA1406" s="10">
        <v>1490</v>
      </c>
      <c r="AB1406" s="6">
        <v>1990</v>
      </c>
      <c r="AC1406" s="6">
        <f>2016-AB1406</f>
        <v>26</v>
      </c>
      <c r="AD1406" s="6" t="s">
        <v>37</v>
      </c>
    </row>
    <row r="1407" spans="1:30" x14ac:dyDescent="0.2">
      <c r="A1407">
        <v>22</v>
      </c>
      <c r="B1407" s="2" t="s">
        <v>1047</v>
      </c>
      <c r="C1407" s="2" t="s">
        <v>22</v>
      </c>
      <c r="D1407" s="2" t="s">
        <v>23</v>
      </c>
      <c r="E1407" s="6" t="s">
        <v>2767</v>
      </c>
      <c r="F1407" s="2">
        <v>59</v>
      </c>
      <c r="G1407" s="2">
        <v>66</v>
      </c>
      <c r="H1407" s="3">
        <v>42510</v>
      </c>
      <c r="I1407" s="3">
        <v>42521</v>
      </c>
      <c r="J1407" s="3" t="s">
        <v>2537</v>
      </c>
      <c r="K1407" s="17">
        <f>IF(J1407="Januar",238.19,IF(J1407="Februar",240.59,IF(J1407="Mars",245.99,IF(J1407="April",250.79,IF(J1407="Mai",256.52,IF(J1407="Juni",259.83,IF(J1407="Juli",265.66,IF(J1407="August",272.21,IF(J1407="September",275.91,IF(J1407="Oktober",281.13,IF(J1407="November",284.38,IF(J1407="Desember",287.34,0))))))))))))</f>
        <v>256.52</v>
      </c>
      <c r="L1407" s="20">
        <f>$K$2/K1407</f>
        <v>0.92854358334632781</v>
      </c>
      <c r="M1407" s="2">
        <v>11</v>
      </c>
      <c r="N1407" s="2">
        <v>3490000</v>
      </c>
      <c r="O1407" s="2">
        <v>3800000</v>
      </c>
      <c r="P1407" s="2">
        <f>O1407-N1407</f>
        <v>310000</v>
      </c>
      <c r="Q1407" s="4">
        <f>P1407/N1407</f>
        <v>8.882521489971347E-2</v>
      </c>
      <c r="R1407" s="2">
        <v>39853</v>
      </c>
      <c r="S1407" s="9">
        <f>(N1407+R1407)/F1407</f>
        <v>59828.016949152545</v>
      </c>
      <c r="T1407" s="2">
        <v>65082</v>
      </c>
      <c r="U1407" s="5">
        <f>T1407-S1407</f>
        <v>5253.9830508474552</v>
      </c>
      <c r="V1407" s="4">
        <f>U1407/S1407</f>
        <v>8.7818104606622385E-2</v>
      </c>
      <c r="W1407" s="22">
        <f>S1407*L1407</f>
        <v>55552.92124247094</v>
      </c>
      <c r="X1407" s="22">
        <f>T1407*L1407</f>
        <v>60431.473491345707</v>
      </c>
      <c r="Y1407" s="22">
        <f>X1407-W1407</f>
        <v>4878.5522488747665</v>
      </c>
      <c r="Z1407" s="8">
        <f>Y1407/W1407</f>
        <v>8.7818104606622358E-2</v>
      </c>
      <c r="AA1407" s="11">
        <v>5580</v>
      </c>
      <c r="AB1407" s="2">
        <v>1990</v>
      </c>
      <c r="AC1407" s="2">
        <f>2016-AB1407</f>
        <v>26</v>
      </c>
      <c r="AD1407" s="2" t="s">
        <v>37</v>
      </c>
    </row>
    <row r="1408" spans="1:30" x14ac:dyDescent="0.2">
      <c r="A1408">
        <v>22</v>
      </c>
      <c r="B1408" s="2" t="s">
        <v>1317</v>
      </c>
      <c r="C1408" s="2" t="s">
        <v>22</v>
      </c>
      <c r="D1408" s="2" t="s">
        <v>23</v>
      </c>
      <c r="E1408" s="6" t="s">
        <v>2767</v>
      </c>
      <c r="F1408" s="2">
        <v>65</v>
      </c>
      <c r="G1408" s="2">
        <v>74</v>
      </c>
      <c r="H1408" s="3">
        <v>42510</v>
      </c>
      <c r="I1408" s="3">
        <v>42521</v>
      </c>
      <c r="J1408" s="7" t="s">
        <v>2537</v>
      </c>
      <c r="K1408" s="17">
        <f>IF(J1408="Januar",238.19,IF(J1408="Februar",240.59,IF(J1408="Mars",245.99,IF(J1408="April",250.79,IF(J1408="Mai",256.52,IF(J1408="Juni",259.83,IF(J1408="Juli",265.66,IF(J1408="August",272.21,IF(J1408="September",275.91,IF(J1408="Oktober",281.13,IF(J1408="November",284.38,IF(J1408="Desember",287.34,0))))))))))))</f>
        <v>256.52</v>
      </c>
      <c r="L1408" s="20">
        <f>$K$2/K1408</f>
        <v>0.92854358334632781</v>
      </c>
      <c r="M1408" s="2">
        <v>11</v>
      </c>
      <c r="N1408" s="2">
        <v>4400000</v>
      </c>
      <c r="O1408" s="2">
        <v>4770000</v>
      </c>
      <c r="P1408" s="2">
        <f>O1408-N1408</f>
        <v>370000</v>
      </c>
      <c r="Q1408" s="4">
        <f>P1408/N1408</f>
        <v>8.4090909090909091E-2</v>
      </c>
      <c r="R1408" s="2">
        <v>13706</v>
      </c>
      <c r="S1408" s="9">
        <f>(N1408+R1408)/F1408</f>
        <v>67903.169230769228</v>
      </c>
      <c r="T1408" s="2">
        <v>73595</v>
      </c>
      <c r="U1408" s="5">
        <f>T1408-S1408</f>
        <v>5691.8307692307717</v>
      </c>
      <c r="V1408" s="4">
        <f>U1408/S1408</f>
        <v>8.3822755752195582E-2</v>
      </c>
      <c r="W1408" s="22">
        <f>S1408*L1408</f>
        <v>63051.052078110566</v>
      </c>
      <c r="X1408" s="22">
        <f>T1408*L1408</f>
        <v>68336.165016372994</v>
      </c>
      <c r="Y1408" s="22">
        <f>X1408-W1408</f>
        <v>5285.1129382624276</v>
      </c>
      <c r="Z1408" s="8">
        <f>Y1408/W1408</f>
        <v>8.382275575219561E-2</v>
      </c>
      <c r="AA1408" s="11">
        <v>1304</v>
      </c>
      <c r="AB1408" s="2">
        <v>1931</v>
      </c>
      <c r="AC1408" s="2">
        <f>2016-AB1408</f>
        <v>85</v>
      </c>
      <c r="AD1408" s="2" t="s">
        <v>583</v>
      </c>
    </row>
    <row r="1409" spans="1:30" x14ac:dyDescent="0.2">
      <c r="A1409">
        <v>22</v>
      </c>
      <c r="B1409" s="2" t="s">
        <v>1408</v>
      </c>
      <c r="C1409" s="2" t="s">
        <v>22</v>
      </c>
      <c r="D1409" s="2" t="s">
        <v>23</v>
      </c>
      <c r="E1409" s="6" t="s">
        <v>2767</v>
      </c>
      <c r="F1409" s="2">
        <v>67</v>
      </c>
      <c r="G1409" s="2">
        <v>73</v>
      </c>
      <c r="H1409" s="3">
        <v>42510</v>
      </c>
      <c r="I1409" s="3">
        <v>42521</v>
      </c>
      <c r="J1409" s="7" t="s">
        <v>2537</v>
      </c>
      <c r="K1409" s="17">
        <f>IF(J1409="Januar",238.19,IF(J1409="Februar",240.59,IF(J1409="Mars",245.99,IF(J1409="April",250.79,IF(J1409="Mai",256.52,IF(J1409="Juni",259.83,IF(J1409="Juli",265.66,IF(J1409="August",272.21,IF(J1409="September",275.91,IF(J1409="Oktober",281.13,IF(J1409="November",284.38,IF(J1409="Desember",287.34,0))))))))))))</f>
        <v>256.52</v>
      </c>
      <c r="L1409" s="20">
        <f>$K$2/K1409</f>
        <v>0.92854358334632781</v>
      </c>
      <c r="M1409" s="2">
        <v>11</v>
      </c>
      <c r="N1409" s="2">
        <v>3250000</v>
      </c>
      <c r="O1409" s="2">
        <v>4060000</v>
      </c>
      <c r="P1409" s="2">
        <f>O1409-N1409</f>
        <v>810000</v>
      </c>
      <c r="Q1409" s="4">
        <f>P1409/N1409</f>
        <v>0.24923076923076923</v>
      </c>
      <c r="R1409" s="2">
        <v>25359</v>
      </c>
      <c r="S1409" s="9">
        <f>(N1409+R1409)/F1409</f>
        <v>48885.955223880599</v>
      </c>
      <c r="T1409" s="2">
        <v>60976</v>
      </c>
      <c r="U1409" s="5">
        <f>T1409-S1409</f>
        <v>12090.044776119401</v>
      </c>
      <c r="V1409" s="4">
        <f>U1409/S1409</f>
        <v>0.24731121077109405</v>
      </c>
      <c r="W1409" s="22">
        <f>S1409*L1409</f>
        <v>45392.740038890224</v>
      </c>
      <c r="X1409" s="22">
        <f>T1409*L1409</f>
        <v>56618.873538125685</v>
      </c>
      <c r="Y1409" s="22">
        <f>X1409-W1409</f>
        <v>11226.13349923546</v>
      </c>
      <c r="Z1409" s="8">
        <f>Y1409/W1409</f>
        <v>0.24731121077109405</v>
      </c>
      <c r="AA1409" s="11">
        <v>2800</v>
      </c>
      <c r="AB1409" s="2">
        <v>1994</v>
      </c>
      <c r="AC1409" s="2">
        <f>2016-AB1409</f>
        <v>22</v>
      </c>
      <c r="AD1409" s="2" t="s">
        <v>37</v>
      </c>
    </row>
    <row r="1410" spans="1:30" x14ac:dyDescent="0.2">
      <c r="A1410">
        <v>22</v>
      </c>
      <c r="B1410" s="6" t="s">
        <v>1519</v>
      </c>
      <c r="C1410" s="6" t="s">
        <v>22</v>
      </c>
      <c r="D1410" s="6" t="s">
        <v>23</v>
      </c>
      <c r="E1410" s="6" t="s">
        <v>2767</v>
      </c>
      <c r="F1410" s="6">
        <v>70</v>
      </c>
      <c r="G1410" s="6">
        <v>77</v>
      </c>
      <c r="H1410" s="7">
        <v>42510</v>
      </c>
      <c r="I1410" s="7">
        <v>42521</v>
      </c>
      <c r="J1410" s="3" t="s">
        <v>2537</v>
      </c>
      <c r="K1410" s="17">
        <f>IF(J1410="Januar",238.19,IF(J1410="Februar",240.59,IF(J1410="Mars",245.99,IF(J1410="April",250.79,IF(J1410="Mai",256.52,IF(J1410="Juni",259.83,IF(J1410="Juli",265.66,IF(J1410="August",272.21,IF(J1410="September",275.91,IF(J1410="Oktober",281.13,IF(J1410="November",284.38,IF(J1410="Desember",287.34,0))))))))))))</f>
        <v>256.52</v>
      </c>
      <c r="L1410" s="20">
        <f>$K$2/K1410</f>
        <v>0.92854358334632781</v>
      </c>
      <c r="M1410" s="6">
        <v>11</v>
      </c>
      <c r="N1410" s="6">
        <v>2800000</v>
      </c>
      <c r="O1410" s="6">
        <v>3250000</v>
      </c>
      <c r="P1410" s="6">
        <f>O1410-N1410</f>
        <v>450000</v>
      </c>
      <c r="Q1410" s="8">
        <f>P1410/N1410</f>
        <v>0.16071428571428573</v>
      </c>
      <c r="R1410" s="6">
        <v>74000</v>
      </c>
      <c r="S1410" s="9">
        <f>(N1410+R1410)/F1410</f>
        <v>41057.142857142855</v>
      </c>
      <c r="T1410" s="6">
        <v>47486</v>
      </c>
      <c r="U1410" s="5">
        <f>T1410-S1410</f>
        <v>6428.8571428571449</v>
      </c>
      <c r="V1410" s="4">
        <f>U1410/S1410</f>
        <v>0.15658315935977737</v>
      </c>
      <c r="W1410" s="22">
        <f>S1410*L1410</f>
        <v>38123.346550533512</v>
      </c>
      <c r="X1410" s="22">
        <f>T1410*L1410</f>
        <v>44092.820598783721</v>
      </c>
      <c r="Y1410" s="22">
        <f>X1410-W1410</f>
        <v>5969.4740482502093</v>
      </c>
      <c r="Z1410" s="8">
        <f>Y1410/W1410</f>
        <v>0.1565831593597774</v>
      </c>
      <c r="AA1410" s="6"/>
      <c r="AB1410" s="6">
        <v>1966</v>
      </c>
      <c r="AC1410" s="6">
        <f>2016-AB1410</f>
        <v>50</v>
      </c>
      <c r="AD1410" s="6" t="s">
        <v>37</v>
      </c>
    </row>
    <row r="1411" spans="1:30" x14ac:dyDescent="0.2">
      <c r="A1411">
        <v>22</v>
      </c>
      <c r="B1411" s="6" t="s">
        <v>1662</v>
      </c>
      <c r="C1411" s="6" t="s">
        <v>22</v>
      </c>
      <c r="D1411" s="6" t="s">
        <v>23</v>
      </c>
      <c r="E1411" s="6" t="s">
        <v>2767</v>
      </c>
      <c r="F1411" s="6">
        <v>74</v>
      </c>
      <c r="G1411" s="6">
        <v>81</v>
      </c>
      <c r="H1411" s="7">
        <v>42510</v>
      </c>
      <c r="I1411" s="7">
        <v>42521</v>
      </c>
      <c r="J1411" s="7" t="s">
        <v>2537</v>
      </c>
      <c r="K1411" s="17">
        <f>IF(J1411="Januar",238.19,IF(J1411="Februar",240.59,IF(J1411="Mars",245.99,IF(J1411="April",250.79,IF(J1411="Mai",256.52,IF(J1411="Juni",259.83,IF(J1411="Juli",265.66,IF(J1411="August",272.21,IF(J1411="September",275.91,IF(J1411="Oktober",281.13,IF(J1411="November",284.38,IF(J1411="Desember",287.34,0))))))))))))</f>
        <v>256.52</v>
      </c>
      <c r="L1411" s="20">
        <f>$K$2/K1411</f>
        <v>0.92854358334632781</v>
      </c>
      <c r="M1411" s="6">
        <v>11</v>
      </c>
      <c r="N1411" s="6">
        <v>2700000</v>
      </c>
      <c r="O1411" s="6">
        <v>2820000</v>
      </c>
      <c r="P1411" s="6">
        <f>O1411-N1411</f>
        <v>120000</v>
      </c>
      <c r="Q1411" s="8">
        <f>P1411/N1411</f>
        <v>4.4444444444444446E-2</v>
      </c>
      <c r="R1411" s="6"/>
      <c r="S1411" s="9">
        <f>(N1411+R1411)/F1411</f>
        <v>36486.486486486487</v>
      </c>
      <c r="T1411" s="6">
        <v>38108</v>
      </c>
      <c r="U1411" s="5">
        <f>T1411-S1411</f>
        <v>1621.5135135135133</v>
      </c>
      <c r="V1411" s="4">
        <f>U1411/S1411</f>
        <v>4.4441481481481478E-2</v>
      </c>
      <c r="W1411" s="22">
        <f>S1411*L1411</f>
        <v>33879.292905879527</v>
      </c>
      <c r="X1411" s="22">
        <f>T1411*L1411</f>
        <v>35384.93887416186</v>
      </c>
      <c r="Y1411" s="22">
        <f>X1411-W1411</f>
        <v>1505.6459682823333</v>
      </c>
      <c r="Z1411" s="8">
        <f>Y1411/W1411</f>
        <v>4.4441481481481526E-2</v>
      </c>
      <c r="AA1411" s="10">
        <v>3141</v>
      </c>
      <c r="AB1411" s="6">
        <v>2013</v>
      </c>
      <c r="AC1411" s="6">
        <f>2016-AB1411</f>
        <v>3</v>
      </c>
      <c r="AD1411" s="6" t="s">
        <v>94</v>
      </c>
    </row>
    <row r="1412" spans="1:30" x14ac:dyDescent="0.2">
      <c r="A1412">
        <v>22</v>
      </c>
      <c r="B1412" s="2" t="s">
        <v>1788</v>
      </c>
      <c r="C1412" s="2" t="s">
        <v>22</v>
      </c>
      <c r="D1412" s="2" t="s">
        <v>23</v>
      </c>
      <c r="E1412" s="6" t="s">
        <v>2767</v>
      </c>
      <c r="F1412" s="2">
        <v>78</v>
      </c>
      <c r="G1412" s="2">
        <v>86</v>
      </c>
      <c r="H1412" s="3">
        <v>42510</v>
      </c>
      <c r="I1412" s="3">
        <v>42521</v>
      </c>
      <c r="J1412" s="3" t="s">
        <v>2537</v>
      </c>
      <c r="K1412" s="17">
        <f>IF(J1412="Januar",238.19,IF(J1412="Februar",240.59,IF(J1412="Mars",245.99,IF(J1412="April",250.79,IF(J1412="Mai",256.52,IF(J1412="Juni",259.83,IF(J1412="Juli",265.66,IF(J1412="August",272.21,IF(J1412="September",275.91,IF(J1412="Oktober",281.13,IF(J1412="November",284.38,IF(J1412="Desember",287.34,0))))))))))))</f>
        <v>256.52</v>
      </c>
      <c r="L1412" s="20">
        <f>$K$2/K1412</f>
        <v>0.92854358334632781</v>
      </c>
      <c r="M1412" s="2">
        <v>11</v>
      </c>
      <c r="N1412" s="2">
        <v>5500000</v>
      </c>
      <c r="O1412" s="2">
        <v>6525000</v>
      </c>
      <c r="P1412" s="2">
        <f>O1412-N1412</f>
        <v>1025000</v>
      </c>
      <c r="Q1412" s="4">
        <f>P1412/N1412</f>
        <v>0.18636363636363637</v>
      </c>
      <c r="R1412" s="2">
        <v>5221</v>
      </c>
      <c r="S1412" s="9">
        <f>(N1412+R1412)/F1412</f>
        <v>70579.756410256407</v>
      </c>
      <c r="T1412" s="2">
        <v>83721</v>
      </c>
      <c r="U1412" s="5">
        <f>T1412-S1412</f>
        <v>13141.243589743593</v>
      </c>
      <c r="V1412" s="4">
        <f>U1412/S1412</f>
        <v>0.18618998220053298</v>
      </c>
      <c r="W1412" s="22">
        <f>S1412*L1412</f>
        <v>65536.379928890441</v>
      </c>
      <c r="X1412" s="22">
        <f>T1412*L1412</f>
        <v>77738.597341337911</v>
      </c>
      <c r="Y1412" s="22">
        <f>X1412-W1412</f>
        <v>12202.21741244747</v>
      </c>
      <c r="Z1412" s="8">
        <f>Y1412/W1412</f>
        <v>0.18618998220053284</v>
      </c>
      <c r="AA1412" s="11">
        <v>6699</v>
      </c>
      <c r="AB1412" s="2">
        <v>2005</v>
      </c>
      <c r="AC1412" s="2">
        <f>2016-AB1412</f>
        <v>11</v>
      </c>
      <c r="AD1412" s="2" t="s">
        <v>103</v>
      </c>
    </row>
    <row r="1413" spans="1:30" x14ac:dyDescent="0.2">
      <c r="A1413">
        <v>22</v>
      </c>
      <c r="B1413" s="6" t="s">
        <v>2133</v>
      </c>
      <c r="C1413" s="6" t="s">
        <v>22</v>
      </c>
      <c r="D1413" s="6" t="s">
        <v>23</v>
      </c>
      <c r="E1413" s="6" t="s">
        <v>2767</v>
      </c>
      <c r="F1413" s="6">
        <v>96</v>
      </c>
      <c r="G1413" s="6">
        <v>110</v>
      </c>
      <c r="H1413" s="7">
        <v>42510</v>
      </c>
      <c r="I1413" s="7">
        <v>42521</v>
      </c>
      <c r="J1413" s="3" t="s">
        <v>2537</v>
      </c>
      <c r="K1413" s="17">
        <f>IF(J1413="Januar",238.19,IF(J1413="Februar",240.59,IF(J1413="Mars",245.99,IF(J1413="April",250.79,IF(J1413="Mai",256.52,IF(J1413="Juni",259.83,IF(J1413="Juli",265.66,IF(J1413="August",272.21,IF(J1413="September",275.91,IF(J1413="Oktober",281.13,IF(J1413="November",284.38,IF(J1413="Desember",287.34,0))))))))))))</f>
        <v>256.52</v>
      </c>
      <c r="L1413" s="20">
        <f>$K$2/K1413</f>
        <v>0.92854358334632781</v>
      </c>
      <c r="M1413" s="6">
        <v>11</v>
      </c>
      <c r="N1413" s="6">
        <v>5190000</v>
      </c>
      <c r="O1413" s="6">
        <v>5700000</v>
      </c>
      <c r="P1413" s="6">
        <f>O1413-N1413</f>
        <v>510000</v>
      </c>
      <c r="Q1413" s="8">
        <f>P1413/N1413</f>
        <v>9.8265895953757232E-2</v>
      </c>
      <c r="R1413" s="6"/>
      <c r="S1413" s="9">
        <f>(N1413+R1413)/F1413</f>
        <v>54062.5</v>
      </c>
      <c r="T1413" s="6">
        <v>59375</v>
      </c>
      <c r="U1413" s="5">
        <f>T1413-S1413</f>
        <v>5312.5</v>
      </c>
      <c r="V1413" s="4">
        <f>U1413/S1413</f>
        <v>9.8265895953757232E-2</v>
      </c>
      <c r="W1413" s="22">
        <f>S1413*L1413</f>
        <v>50199.387474660849</v>
      </c>
      <c r="X1413" s="22">
        <f>T1413*L1413</f>
        <v>55132.275261188217</v>
      </c>
      <c r="Y1413" s="22">
        <f>X1413-W1413</f>
        <v>4932.887786527368</v>
      </c>
      <c r="Z1413" s="8">
        <f>Y1413/W1413</f>
        <v>9.8265895953757246E-2</v>
      </c>
      <c r="AA1413" s="10">
        <v>3279</v>
      </c>
      <c r="AB1413" s="6">
        <v>1938</v>
      </c>
      <c r="AC1413" s="6">
        <f>2016-AB1413</f>
        <v>78</v>
      </c>
      <c r="AD1413" s="6" t="s">
        <v>75</v>
      </c>
    </row>
    <row r="1414" spans="1:30" x14ac:dyDescent="0.2">
      <c r="A1414">
        <v>22</v>
      </c>
      <c r="B1414" s="6" t="s">
        <v>2185</v>
      </c>
      <c r="C1414" s="6" t="s">
        <v>22</v>
      </c>
      <c r="D1414" s="6" t="s">
        <v>23</v>
      </c>
      <c r="E1414" s="6" t="s">
        <v>2767</v>
      </c>
      <c r="F1414" s="6">
        <v>100</v>
      </c>
      <c r="G1414" s="6">
        <v>110</v>
      </c>
      <c r="H1414" s="7">
        <v>42510</v>
      </c>
      <c r="I1414" s="7">
        <v>42521</v>
      </c>
      <c r="J1414" s="7" t="s">
        <v>2537</v>
      </c>
      <c r="K1414" s="17">
        <f>IF(J1414="Januar",238.19,IF(J1414="Februar",240.59,IF(J1414="Mars",245.99,IF(J1414="April",250.79,IF(J1414="Mai",256.52,IF(J1414="Juni",259.83,IF(J1414="Juli",265.66,IF(J1414="August",272.21,IF(J1414="September",275.91,IF(J1414="Oktober",281.13,IF(J1414="November",284.38,IF(J1414="Desember",287.34,0))))))))))))</f>
        <v>256.52</v>
      </c>
      <c r="L1414" s="20">
        <f>$K$2/K1414</f>
        <v>0.92854358334632781</v>
      </c>
      <c r="M1414" s="6">
        <v>11</v>
      </c>
      <c r="N1414" s="6">
        <v>4500000</v>
      </c>
      <c r="O1414" s="6">
        <v>4625000</v>
      </c>
      <c r="P1414" s="6">
        <f>O1414-N1414</f>
        <v>125000</v>
      </c>
      <c r="Q1414" s="8">
        <f>P1414/N1414</f>
        <v>2.7777777777777776E-2</v>
      </c>
      <c r="R1414" s="6">
        <v>29942</v>
      </c>
      <c r="S1414" s="9">
        <f>(N1414+R1414)/F1414</f>
        <v>45299.42</v>
      </c>
      <c r="T1414" s="6">
        <v>46549</v>
      </c>
      <c r="U1414" s="5">
        <f>T1414-S1414</f>
        <v>1249.5800000000017</v>
      </c>
      <c r="V1414" s="4">
        <f>U1414/S1414</f>
        <v>2.7584900645527068E-2</v>
      </c>
      <c r="W1414" s="22">
        <f>S1414*L1414</f>
        <v>42062.485770310304</v>
      </c>
      <c r="X1414" s="22">
        <f>T1414*L1414</f>
        <v>43222.77526118821</v>
      </c>
      <c r="Y1414" s="22">
        <f>X1414-W1414</f>
        <v>1160.2894908779053</v>
      </c>
      <c r="Z1414" s="8">
        <f>Y1414/W1414</f>
        <v>2.7584900645527058E-2</v>
      </c>
      <c r="AA1414" s="10">
        <v>24845</v>
      </c>
      <c r="AB1414" s="6">
        <v>1984</v>
      </c>
      <c r="AC1414" s="6">
        <f>2016-AB1414</f>
        <v>32</v>
      </c>
      <c r="AD1414" s="6" t="s">
        <v>507</v>
      </c>
    </row>
    <row r="1415" spans="1:30" x14ac:dyDescent="0.2">
      <c r="A1415">
        <v>22</v>
      </c>
      <c r="B1415" s="6" t="s">
        <v>2332</v>
      </c>
      <c r="C1415" s="6" t="s">
        <v>22</v>
      </c>
      <c r="D1415" s="6" t="s">
        <v>23</v>
      </c>
      <c r="E1415" s="6" t="s">
        <v>2767</v>
      </c>
      <c r="F1415" s="6">
        <v>115</v>
      </c>
      <c r="G1415" s="6">
        <v>128</v>
      </c>
      <c r="H1415" s="7">
        <v>42510</v>
      </c>
      <c r="I1415" s="7">
        <v>42521</v>
      </c>
      <c r="J1415" s="7" t="s">
        <v>2537</v>
      </c>
      <c r="K1415" s="17">
        <f>IF(J1415="Januar",238.19,IF(J1415="Februar",240.59,IF(J1415="Mars",245.99,IF(J1415="April",250.79,IF(J1415="Mai",256.52,IF(J1415="Juni",259.83,IF(J1415="Juli",265.66,IF(J1415="August",272.21,IF(J1415="September",275.91,IF(J1415="Oktober",281.13,IF(J1415="November",284.38,IF(J1415="Desember",287.34,0))))))))))))</f>
        <v>256.52</v>
      </c>
      <c r="L1415" s="20">
        <f>$K$2/K1415</f>
        <v>0.92854358334632781</v>
      </c>
      <c r="M1415" s="6">
        <v>11</v>
      </c>
      <c r="N1415" s="6">
        <v>7000000</v>
      </c>
      <c r="O1415" s="6">
        <v>8200000</v>
      </c>
      <c r="P1415" s="6">
        <f>O1415-N1415</f>
        <v>1200000</v>
      </c>
      <c r="Q1415" s="8">
        <f>P1415/N1415</f>
        <v>0.17142857142857143</v>
      </c>
      <c r="R1415" s="6">
        <v>25924</v>
      </c>
      <c r="S1415" s="9">
        <f>(N1415+R1415)/F1415</f>
        <v>61094.991304347823</v>
      </c>
      <c r="T1415" s="6">
        <v>71530</v>
      </c>
      <c r="U1415" s="5">
        <f>T1415-S1415</f>
        <v>10435.008695652177</v>
      </c>
      <c r="V1415" s="4">
        <f>U1415/S1415</f>
        <v>0.17079974107320267</v>
      </c>
      <c r="W1415" s="22">
        <f>S1415*L1415</f>
        <v>56729.362150251865</v>
      </c>
      <c r="X1415" s="22">
        <f>T1415*L1415</f>
        <v>66418.722516762835</v>
      </c>
      <c r="Y1415" s="22">
        <f>X1415-W1415</f>
        <v>9689.3603665109695</v>
      </c>
      <c r="Z1415" s="8">
        <f>Y1415/W1415</f>
        <v>0.17079974107320278</v>
      </c>
      <c r="AA1415" s="6">
        <v>663</v>
      </c>
      <c r="AB1415" s="6">
        <v>1897</v>
      </c>
      <c r="AC1415" s="6">
        <f>2016-AB1415</f>
        <v>119</v>
      </c>
      <c r="AD1415" s="6" t="s">
        <v>364</v>
      </c>
    </row>
    <row r="1416" spans="1:30" x14ac:dyDescent="0.2">
      <c r="A1416">
        <v>22</v>
      </c>
      <c r="B1416" s="2" t="s">
        <v>2341</v>
      </c>
      <c r="C1416" s="2" t="s">
        <v>22</v>
      </c>
      <c r="D1416" s="2" t="s">
        <v>23</v>
      </c>
      <c r="E1416" s="6" t="s">
        <v>2767</v>
      </c>
      <c r="F1416" s="2">
        <v>117</v>
      </c>
      <c r="G1416" s="2">
        <v>135</v>
      </c>
      <c r="H1416" s="3">
        <v>42510</v>
      </c>
      <c r="I1416" s="3">
        <v>42521</v>
      </c>
      <c r="J1416" s="7" t="s">
        <v>2537</v>
      </c>
      <c r="K1416" s="17">
        <f>IF(J1416="Januar",238.19,IF(J1416="Februar",240.59,IF(J1416="Mars",245.99,IF(J1416="April",250.79,IF(J1416="Mai",256.52,IF(J1416="Juni",259.83,IF(J1416="Juli",265.66,IF(J1416="August",272.21,IF(J1416="September",275.91,IF(J1416="Oktober",281.13,IF(J1416="November",284.38,IF(J1416="Desember",287.34,0))))))))))))</f>
        <v>256.52</v>
      </c>
      <c r="L1416" s="20">
        <f>$K$2/K1416</f>
        <v>0.92854358334632781</v>
      </c>
      <c r="M1416" s="2">
        <v>11</v>
      </c>
      <c r="N1416" s="2">
        <v>7700000</v>
      </c>
      <c r="O1416" s="2">
        <v>10000000</v>
      </c>
      <c r="P1416" s="2">
        <f>O1416-N1416</f>
        <v>2300000</v>
      </c>
      <c r="Q1416" s="4">
        <f>P1416/N1416</f>
        <v>0.29870129870129869</v>
      </c>
      <c r="R1416" s="2">
        <v>59893</v>
      </c>
      <c r="S1416" s="9">
        <f>(N1416+R1416)/F1416</f>
        <v>66323.871794871797</v>
      </c>
      <c r="T1416" s="2">
        <v>85982</v>
      </c>
      <c r="U1416" s="5">
        <f>T1416-S1416</f>
        <v>19658.128205128203</v>
      </c>
      <c r="V1416" s="4">
        <f>U1416/S1416</f>
        <v>0.2963959683464707</v>
      </c>
      <c r="W1416" s="22">
        <f>S1416*L1416</f>
        <v>61584.605577812697</v>
      </c>
      <c r="X1416" s="22">
        <f>T1416*L1416</f>
        <v>79838.034383283957</v>
      </c>
      <c r="Y1416" s="22">
        <f>X1416-W1416</f>
        <v>18253.42880547126</v>
      </c>
      <c r="Z1416" s="8">
        <f>Y1416/W1416</f>
        <v>0.29639596834647075</v>
      </c>
      <c r="AA1416" s="11">
        <v>10011</v>
      </c>
      <c r="AB1416" s="2">
        <v>1987</v>
      </c>
      <c r="AC1416" s="2">
        <f>2016-AB1416</f>
        <v>29</v>
      </c>
      <c r="AD1416" s="2" t="s">
        <v>83</v>
      </c>
    </row>
    <row r="1417" spans="1:30" x14ac:dyDescent="0.2">
      <c r="A1417">
        <v>22</v>
      </c>
      <c r="B1417" s="2" t="s">
        <v>1925</v>
      </c>
      <c r="C1417" s="2" t="s">
        <v>22</v>
      </c>
      <c r="D1417" s="2" t="s">
        <v>23</v>
      </c>
      <c r="E1417" s="6" t="s">
        <v>2767</v>
      </c>
      <c r="F1417" s="2">
        <v>119</v>
      </c>
      <c r="G1417" s="2">
        <v>134</v>
      </c>
      <c r="H1417" s="3">
        <v>42510</v>
      </c>
      <c r="I1417" s="3">
        <v>42521</v>
      </c>
      <c r="J1417" s="3" t="s">
        <v>2537</v>
      </c>
      <c r="K1417" s="17">
        <f>IF(J1417="Januar",238.19,IF(J1417="Februar",240.59,IF(J1417="Mars",245.99,IF(J1417="April",250.79,IF(J1417="Mai",256.52,IF(J1417="Juni",259.83,IF(J1417="Juli",265.66,IF(J1417="August",272.21,IF(J1417="September",275.91,IF(J1417="Oktober",281.13,IF(J1417="November",284.38,IF(J1417="Desember",287.34,0))))))))))))</f>
        <v>256.52</v>
      </c>
      <c r="L1417" s="20">
        <f>$K$2/K1417</f>
        <v>0.92854358334632781</v>
      </c>
      <c r="M1417" s="2">
        <v>11</v>
      </c>
      <c r="N1417" s="2">
        <v>7100000</v>
      </c>
      <c r="O1417" s="2">
        <v>7650000</v>
      </c>
      <c r="P1417" s="2">
        <f>O1417-N1417</f>
        <v>550000</v>
      </c>
      <c r="Q1417" s="4">
        <f>P1417/N1417</f>
        <v>7.746478873239436E-2</v>
      </c>
      <c r="R1417" s="2">
        <v>10456</v>
      </c>
      <c r="S1417" s="9">
        <f>(N1417+R1417)/F1417</f>
        <v>59751.731092436974</v>
      </c>
      <c r="T1417" s="2">
        <v>64374</v>
      </c>
      <c r="U1417" s="5">
        <f>T1417-S1417</f>
        <v>4622.268907563026</v>
      </c>
      <c r="V1417" s="4">
        <f>U1417/S1417</f>
        <v>7.7357907847260446E-2</v>
      </c>
      <c r="W1417" s="22">
        <f>S1417*L1417</f>
        <v>55482.086499717618</v>
      </c>
      <c r="X1417" s="22">
        <f>T1417*L1417</f>
        <v>59774.064634336508</v>
      </c>
      <c r="Y1417" s="22">
        <f>X1417-W1417</f>
        <v>4291.9781346188902</v>
      </c>
      <c r="Z1417" s="8">
        <f>Y1417/W1417</f>
        <v>7.7357907847260474E-2</v>
      </c>
      <c r="AA1417" s="11">
        <v>10318</v>
      </c>
      <c r="AB1417" s="2">
        <v>2013</v>
      </c>
      <c r="AC1417" s="2">
        <f>2016-AB1417</f>
        <v>3</v>
      </c>
      <c r="AD1417" s="2" t="s">
        <v>209</v>
      </c>
    </row>
    <row r="1418" spans="1:30" x14ac:dyDescent="0.2">
      <c r="A1418">
        <v>22</v>
      </c>
      <c r="B1418" s="2" t="s">
        <v>2387</v>
      </c>
      <c r="C1418" s="2" t="s">
        <v>22</v>
      </c>
      <c r="D1418" s="2" t="s">
        <v>23</v>
      </c>
      <c r="E1418" s="6" t="s">
        <v>2767</v>
      </c>
      <c r="F1418" s="2">
        <v>124</v>
      </c>
      <c r="G1418" s="2">
        <v>143</v>
      </c>
      <c r="H1418" s="3">
        <v>42510</v>
      </c>
      <c r="I1418" s="3">
        <v>42521</v>
      </c>
      <c r="J1418" s="7" t="s">
        <v>2537</v>
      </c>
      <c r="K1418" s="17">
        <f>IF(J1418="Januar",238.19,IF(J1418="Februar",240.59,IF(J1418="Mars",245.99,IF(J1418="April",250.79,IF(J1418="Mai",256.52,IF(J1418="Juni",259.83,IF(J1418="Juli",265.66,IF(J1418="August",272.21,IF(J1418="September",275.91,IF(J1418="Oktober",281.13,IF(J1418="November",284.38,IF(J1418="Desember",287.34,0))))))))))))</f>
        <v>256.52</v>
      </c>
      <c r="L1418" s="20">
        <f>$K$2/K1418</f>
        <v>0.92854358334632781</v>
      </c>
      <c r="M1418" s="2">
        <v>11</v>
      </c>
      <c r="N1418" s="2">
        <v>7500000</v>
      </c>
      <c r="O1418" s="2">
        <v>8580000</v>
      </c>
      <c r="P1418" s="2">
        <f>O1418-N1418</f>
        <v>1080000</v>
      </c>
      <c r="Q1418" s="4">
        <f>P1418/N1418</f>
        <v>0.14399999999999999</v>
      </c>
      <c r="R1418" s="2"/>
      <c r="S1418" s="9">
        <f>(N1418+R1418)/F1418</f>
        <v>60483.870967741932</v>
      </c>
      <c r="T1418" s="2">
        <v>69194</v>
      </c>
      <c r="U1418" s="5">
        <f>T1418-S1418</f>
        <v>8710.129032258068</v>
      </c>
      <c r="V1418" s="4">
        <f>U1418/S1418</f>
        <v>0.14400746666666672</v>
      </c>
      <c r="W1418" s="22">
        <f>S1418*L1418</f>
        <v>56161.910283044017</v>
      </c>
      <c r="X1418" s="22">
        <f>T1418*L1418</f>
        <v>64249.644706065803</v>
      </c>
      <c r="Y1418" s="22">
        <f>X1418-W1418</f>
        <v>8087.7344230217859</v>
      </c>
      <c r="Z1418" s="8">
        <f>Y1418/W1418</f>
        <v>0.14400746666666667</v>
      </c>
      <c r="AA1418" s="2">
        <v>930</v>
      </c>
      <c r="AB1418" s="2">
        <v>1928</v>
      </c>
      <c r="AC1418" s="2">
        <f>2016-AB1418</f>
        <v>88</v>
      </c>
      <c r="AD1418" s="2" t="s">
        <v>225</v>
      </c>
    </row>
    <row r="1419" spans="1:30" x14ac:dyDescent="0.2">
      <c r="A1419">
        <v>22</v>
      </c>
      <c r="B1419" s="6" t="s">
        <v>2479</v>
      </c>
      <c r="C1419" s="6" t="s">
        <v>22</v>
      </c>
      <c r="D1419" s="6" t="s">
        <v>23</v>
      </c>
      <c r="E1419" s="6" t="s">
        <v>2767</v>
      </c>
      <c r="F1419" s="6">
        <v>150</v>
      </c>
      <c r="G1419" s="6">
        <v>168</v>
      </c>
      <c r="H1419" s="7">
        <v>42510</v>
      </c>
      <c r="I1419" s="7">
        <v>42521</v>
      </c>
      <c r="J1419" s="7" t="s">
        <v>2537</v>
      </c>
      <c r="K1419" s="17">
        <f>IF(J1419="Januar",238.19,IF(J1419="Februar",240.59,IF(J1419="Mars",245.99,IF(J1419="April",250.79,IF(J1419="Mai",256.52,IF(J1419="Juni",259.83,IF(J1419="Juli",265.66,IF(J1419="August",272.21,IF(J1419="September",275.91,IF(J1419="Oktober",281.13,IF(J1419="November",284.38,IF(J1419="Desember",287.34,0))))))))))))</f>
        <v>256.52</v>
      </c>
      <c r="L1419" s="20">
        <f>$K$2/K1419</f>
        <v>0.92854358334632781</v>
      </c>
      <c r="M1419" s="6">
        <v>11</v>
      </c>
      <c r="N1419" s="6">
        <v>9900000</v>
      </c>
      <c r="O1419" s="6">
        <v>11200000</v>
      </c>
      <c r="P1419" s="6">
        <f>O1419-N1419</f>
        <v>1300000</v>
      </c>
      <c r="Q1419" s="8">
        <f>P1419/N1419</f>
        <v>0.13131313131313133</v>
      </c>
      <c r="R1419" s="6"/>
      <c r="S1419" s="9">
        <f>(N1419+R1419)/F1419</f>
        <v>66000</v>
      </c>
      <c r="T1419" s="6">
        <v>74667</v>
      </c>
      <c r="U1419" s="5">
        <f>T1419-S1419</f>
        <v>8667</v>
      </c>
      <c r="V1419" s="4">
        <f>U1419/S1419</f>
        <v>0.13131818181818181</v>
      </c>
      <c r="W1419" s="22">
        <f>S1419*L1419</f>
        <v>61283.876500857637</v>
      </c>
      <c r="X1419" s="22">
        <f>T1419*L1419</f>
        <v>69331.563737720251</v>
      </c>
      <c r="Y1419" s="22">
        <f>X1419-W1419</f>
        <v>8047.6872368626136</v>
      </c>
      <c r="Z1419" s="8">
        <f>Y1419/W1419</f>
        <v>0.13131818181818167</v>
      </c>
      <c r="AA1419" s="10">
        <v>1333</v>
      </c>
      <c r="AB1419" s="6">
        <v>1898</v>
      </c>
      <c r="AC1419" s="6">
        <f>2016-AB1419</f>
        <v>118</v>
      </c>
      <c r="AD1419" s="6" t="s">
        <v>108</v>
      </c>
    </row>
    <row r="1420" spans="1:30" x14ac:dyDescent="0.2">
      <c r="A1420">
        <v>22</v>
      </c>
      <c r="B1420" s="6" t="s">
        <v>581</v>
      </c>
      <c r="C1420" s="6" t="s">
        <v>22</v>
      </c>
      <c r="D1420" s="6" t="s">
        <v>23</v>
      </c>
      <c r="E1420" s="6" t="s">
        <v>2767</v>
      </c>
      <c r="F1420" s="6">
        <v>50</v>
      </c>
      <c r="G1420" s="6">
        <v>57</v>
      </c>
      <c r="H1420" s="7">
        <v>42509</v>
      </c>
      <c r="I1420" s="7">
        <v>42521</v>
      </c>
      <c r="J1420" s="7" t="s">
        <v>2537</v>
      </c>
      <c r="K1420" s="17">
        <f>IF(J1420="Januar",238.19,IF(J1420="Februar",240.59,IF(J1420="Mars",245.99,IF(J1420="April",250.79,IF(J1420="Mai",256.52,IF(J1420="Juni",259.83,IF(J1420="Juli",265.66,IF(J1420="August",272.21,IF(J1420="September",275.91,IF(J1420="Oktober",281.13,IF(J1420="November",284.38,IF(J1420="Desember",287.34,0))))))))))))</f>
        <v>256.52</v>
      </c>
      <c r="L1420" s="20">
        <f>$K$2/K1420</f>
        <v>0.92854358334632781</v>
      </c>
      <c r="M1420" s="6">
        <v>12</v>
      </c>
      <c r="N1420" s="6">
        <v>2900000</v>
      </c>
      <c r="O1420" s="6">
        <v>3000000</v>
      </c>
      <c r="P1420" s="6">
        <f>O1420-N1420</f>
        <v>100000</v>
      </c>
      <c r="Q1420" s="8">
        <f>P1420/N1420</f>
        <v>3.4482758620689655E-2</v>
      </c>
      <c r="R1420" s="6">
        <v>60784</v>
      </c>
      <c r="S1420" s="9">
        <f>(N1420+R1420)/F1420</f>
        <v>59215.68</v>
      </c>
      <c r="T1420" s="6">
        <v>61216</v>
      </c>
      <c r="U1420" s="5">
        <f>T1420-S1420</f>
        <v>2000.3199999999997</v>
      </c>
      <c r="V1420" s="4">
        <f>U1420/S1420</f>
        <v>3.3780241989959409E-2</v>
      </c>
      <c r="W1420" s="22">
        <f>S1420*L1420</f>
        <v>54984.339697489479</v>
      </c>
      <c r="X1420" s="22">
        <f>T1420*L1420</f>
        <v>56841.7239981288</v>
      </c>
      <c r="Y1420" s="22">
        <f>X1420-W1420</f>
        <v>1857.3843006393217</v>
      </c>
      <c r="Z1420" s="8">
        <f>Y1420/W1420</f>
        <v>3.3780241989959332E-2</v>
      </c>
      <c r="AA1420" s="10">
        <v>1960</v>
      </c>
      <c r="AB1420" s="6">
        <v>1992</v>
      </c>
      <c r="AC1420" s="6">
        <f>2016-AB1420</f>
        <v>24</v>
      </c>
      <c r="AD1420" s="6" t="s">
        <v>181</v>
      </c>
    </row>
    <row r="1421" spans="1:30" x14ac:dyDescent="0.2">
      <c r="A1421">
        <v>22</v>
      </c>
      <c r="B1421" s="2" t="s">
        <v>2420</v>
      </c>
      <c r="C1421" s="2" t="s">
        <v>22</v>
      </c>
      <c r="D1421" s="2" t="s">
        <v>23</v>
      </c>
      <c r="E1421" s="6" t="s">
        <v>2767</v>
      </c>
      <c r="F1421" s="2">
        <v>130</v>
      </c>
      <c r="G1421" s="2">
        <v>148</v>
      </c>
      <c r="H1421" s="3">
        <v>42509</v>
      </c>
      <c r="I1421" s="3">
        <v>42521</v>
      </c>
      <c r="J1421" s="3" t="s">
        <v>2537</v>
      </c>
      <c r="K1421" s="17">
        <f>IF(J1421="Januar",238.19,IF(J1421="Februar",240.59,IF(J1421="Mars",245.99,IF(J1421="April",250.79,IF(J1421="Mai",256.52,IF(J1421="Juni",259.83,IF(J1421="Juli",265.66,IF(J1421="August",272.21,IF(J1421="September",275.91,IF(J1421="Oktober",281.13,IF(J1421="November",284.38,IF(J1421="Desember",287.34,0))))))))))))</f>
        <v>256.52</v>
      </c>
      <c r="L1421" s="20">
        <f>$K$2/K1421</f>
        <v>0.92854358334632781</v>
      </c>
      <c r="M1421" s="2">
        <v>12</v>
      </c>
      <c r="N1421" s="2">
        <v>9000000</v>
      </c>
      <c r="O1421" s="2">
        <v>9300000</v>
      </c>
      <c r="P1421" s="2">
        <f>O1421-N1421</f>
        <v>300000</v>
      </c>
      <c r="Q1421" s="4">
        <f>P1421/N1421</f>
        <v>3.3333333333333333E-2</v>
      </c>
      <c r="R1421" s="2"/>
      <c r="S1421" s="9">
        <f>(N1421+R1421)/F1421</f>
        <v>69230.769230769234</v>
      </c>
      <c r="T1421" s="2">
        <v>71538</v>
      </c>
      <c r="U1421" s="5">
        <f>T1421-S1421</f>
        <v>2307.2307692307659</v>
      </c>
      <c r="V1421" s="4">
        <f>U1421/S1421</f>
        <v>3.3326666666666616E-2</v>
      </c>
      <c r="W1421" s="22">
        <f>S1421*L1421</f>
        <v>64283.786539361157</v>
      </c>
      <c r="X1421" s="22">
        <f>T1421*L1421</f>
        <v>66426.150865429605</v>
      </c>
      <c r="Y1421" s="22">
        <f>X1421-W1421</f>
        <v>2142.3643260684476</v>
      </c>
      <c r="Z1421" s="8">
        <f>Y1421/W1421</f>
        <v>3.332666666666674E-2</v>
      </c>
      <c r="AA1421" s="11">
        <v>8844</v>
      </c>
      <c r="AB1421" s="2">
        <v>1997</v>
      </c>
      <c r="AC1421" s="2">
        <f>2016-AB1421</f>
        <v>19</v>
      </c>
      <c r="AD1421" s="2" t="s">
        <v>186</v>
      </c>
    </row>
    <row r="1422" spans="1:30" x14ac:dyDescent="0.2">
      <c r="A1422">
        <v>22</v>
      </c>
      <c r="B1422" s="2" t="s">
        <v>419</v>
      </c>
      <c r="C1422" s="2" t="s">
        <v>22</v>
      </c>
      <c r="D1422" s="2" t="s">
        <v>23</v>
      </c>
      <c r="E1422" s="6" t="s">
        <v>2767</v>
      </c>
      <c r="F1422" s="2">
        <v>60</v>
      </c>
      <c r="G1422" s="2">
        <v>59</v>
      </c>
      <c r="H1422" s="3">
        <v>42506</v>
      </c>
      <c r="I1422" s="3">
        <v>42521</v>
      </c>
      <c r="J1422" s="7" t="s">
        <v>2537</v>
      </c>
      <c r="K1422" s="17">
        <f>IF(J1422="Januar",238.19,IF(J1422="Februar",240.59,IF(J1422="Mars",245.99,IF(J1422="April",250.79,IF(J1422="Mai",256.52,IF(J1422="Juni",259.83,IF(J1422="Juli",265.66,IF(J1422="August",272.21,IF(J1422="September",275.91,IF(J1422="Oktober",281.13,IF(J1422="November",284.38,IF(J1422="Desember",287.34,0))))))))))))</f>
        <v>256.52</v>
      </c>
      <c r="L1422" s="20">
        <f>$K$2/K1422</f>
        <v>0.92854358334632781</v>
      </c>
      <c r="M1422" s="2">
        <v>15</v>
      </c>
      <c r="N1422" s="2">
        <v>4190000</v>
      </c>
      <c r="O1422" s="2">
        <v>4630000</v>
      </c>
      <c r="P1422" s="2">
        <f>O1422-N1422</f>
        <v>440000</v>
      </c>
      <c r="Q1422" s="4">
        <f>P1422/N1422</f>
        <v>0.10501193317422435</v>
      </c>
      <c r="R1422" s="2"/>
      <c r="S1422" s="9">
        <f>(N1422+R1422)/F1422</f>
        <v>69833.333333333328</v>
      </c>
      <c r="T1422" s="2">
        <v>77167</v>
      </c>
      <c r="U1422" s="5">
        <f>T1422-S1422</f>
        <v>7333.6666666666715</v>
      </c>
      <c r="V1422" s="4">
        <f>U1422/S1422</f>
        <v>0.10501670644391416</v>
      </c>
      <c r="W1422" s="22">
        <f>S1422*L1422</f>
        <v>64843.293570351889</v>
      </c>
      <c r="X1422" s="22">
        <f>T1422*L1422</f>
        <v>71652.922696086083</v>
      </c>
      <c r="Y1422" s="22">
        <f>X1422-W1422</f>
        <v>6809.6291257341945</v>
      </c>
      <c r="Z1422" s="8">
        <f>Y1422/W1422</f>
        <v>0.10501670644391421</v>
      </c>
      <c r="AA1422" s="11">
        <v>16731</v>
      </c>
      <c r="AB1422" s="2">
        <v>2009</v>
      </c>
      <c r="AC1422" s="2">
        <f>2016-AB1422</f>
        <v>7</v>
      </c>
      <c r="AD1422" s="2" t="s">
        <v>37</v>
      </c>
    </row>
    <row r="1423" spans="1:30" x14ac:dyDescent="0.2">
      <c r="A1423">
        <v>22</v>
      </c>
      <c r="B1423" s="2" t="s">
        <v>2134</v>
      </c>
      <c r="C1423" s="2" t="s">
        <v>22</v>
      </c>
      <c r="D1423" s="2" t="s">
        <v>23</v>
      </c>
      <c r="E1423" s="6" t="s">
        <v>2767</v>
      </c>
      <c r="F1423" s="2">
        <v>188</v>
      </c>
      <c r="G1423" s="2">
        <v>218</v>
      </c>
      <c r="H1423" s="3">
        <v>42504</v>
      </c>
      <c r="I1423" s="3">
        <v>42521</v>
      </c>
      <c r="J1423" s="7" t="s">
        <v>2537</v>
      </c>
      <c r="K1423" s="17">
        <f>IF(J1423="Januar",238.19,IF(J1423="Februar",240.59,IF(J1423="Mars",245.99,IF(J1423="April",250.79,IF(J1423="Mai",256.52,IF(J1423="Juni",259.83,IF(J1423="Juli",265.66,IF(J1423="August",272.21,IF(J1423="September",275.91,IF(J1423="Oktober",281.13,IF(J1423="November",284.38,IF(J1423="Desember",287.34,0))))))))))))</f>
        <v>256.52</v>
      </c>
      <c r="L1423" s="20">
        <f>$K$2/K1423</f>
        <v>0.92854358334632781</v>
      </c>
      <c r="M1423" s="2">
        <v>17</v>
      </c>
      <c r="N1423" s="2">
        <v>12950000</v>
      </c>
      <c r="O1423" s="2">
        <v>12500000</v>
      </c>
      <c r="P1423" s="2">
        <f>O1423-N1423</f>
        <v>-450000</v>
      </c>
      <c r="Q1423" s="4">
        <f>P1423/N1423</f>
        <v>-3.4749034749034749E-2</v>
      </c>
      <c r="R1423" s="2"/>
      <c r="S1423" s="9">
        <f>(N1423+R1423)/F1423</f>
        <v>68882.97872340426</v>
      </c>
      <c r="T1423" s="2">
        <v>66489</v>
      </c>
      <c r="U1423" s="5">
        <f>T1423-S1423</f>
        <v>-2393.9787234042597</v>
      </c>
      <c r="V1423" s="4">
        <f>U1423/S1423</f>
        <v>-3.4754285714285772E-2</v>
      </c>
      <c r="W1423" s="22">
        <f>S1423*L1423</f>
        <v>63960.847895398649</v>
      </c>
      <c r="X1423" s="22">
        <f>T1423*L1423</f>
        <v>61737.93431311399</v>
      </c>
      <c r="Y1423" s="22">
        <f>X1423-W1423</f>
        <v>-2222.9135822846583</v>
      </c>
      <c r="Z1423" s="8">
        <f>Y1423/W1423</f>
        <v>-3.4754285714285772E-2</v>
      </c>
      <c r="AA1423" s="11">
        <v>1446</v>
      </c>
      <c r="AB1423" s="2">
        <v>1998</v>
      </c>
      <c r="AC1423" s="2">
        <f>2016-AB1423</f>
        <v>18</v>
      </c>
      <c r="AD1423" s="2" t="s">
        <v>96</v>
      </c>
    </row>
    <row r="1424" spans="1:30" x14ac:dyDescent="0.2">
      <c r="A1424">
        <v>22</v>
      </c>
      <c r="B1424" s="2" t="s">
        <v>2499</v>
      </c>
      <c r="C1424" s="2" t="s">
        <v>22</v>
      </c>
      <c r="D1424" s="2" t="s">
        <v>23</v>
      </c>
      <c r="E1424" s="6" t="s">
        <v>2767</v>
      </c>
      <c r="F1424" s="2">
        <v>166</v>
      </c>
      <c r="G1424" s="2">
        <v>192</v>
      </c>
      <c r="H1424" s="3">
        <v>42503</v>
      </c>
      <c r="I1424" s="3">
        <v>42521</v>
      </c>
      <c r="J1424" s="3" t="s">
        <v>2537</v>
      </c>
      <c r="K1424" s="17">
        <f>IF(J1424="Januar",238.19,IF(J1424="Februar",240.59,IF(J1424="Mars",245.99,IF(J1424="April",250.79,IF(J1424="Mai",256.52,IF(J1424="Juni",259.83,IF(J1424="Juli",265.66,IF(J1424="August",272.21,IF(J1424="September",275.91,IF(J1424="Oktober",281.13,IF(J1424="November",284.38,IF(J1424="Desember",287.34,0))))))))))))</f>
        <v>256.52</v>
      </c>
      <c r="L1424" s="20">
        <f>$K$2/K1424</f>
        <v>0.92854358334632781</v>
      </c>
      <c r="M1424" s="2">
        <v>18</v>
      </c>
      <c r="N1424" s="2">
        <v>12000000</v>
      </c>
      <c r="O1424" s="2">
        <v>11800000</v>
      </c>
      <c r="P1424" s="2">
        <f>O1424-N1424</f>
        <v>-200000</v>
      </c>
      <c r="Q1424" s="4">
        <f>P1424/N1424</f>
        <v>-1.6666666666666666E-2</v>
      </c>
      <c r="R1424" s="2">
        <v>194130</v>
      </c>
      <c r="S1424" s="9">
        <f>(N1424+R1424)/F1424</f>
        <v>73458.614457831325</v>
      </c>
      <c r="T1424" s="2">
        <v>72254</v>
      </c>
      <c r="U1424" s="5">
        <f>T1424-S1424</f>
        <v>-1204.6144578313251</v>
      </c>
      <c r="V1424" s="4">
        <f>U1424/S1424</f>
        <v>-1.6398545857720066E-2</v>
      </c>
      <c r="W1424" s="22">
        <f>S1424*L1424</f>
        <v>68209.525096331068</v>
      </c>
      <c r="X1424" s="22">
        <f>T1424*L1424</f>
        <v>67090.988071105574</v>
      </c>
      <c r="Y1424" s="22">
        <f>X1424-W1424</f>
        <v>-1118.5370252254943</v>
      </c>
      <c r="Z1424" s="8">
        <f>Y1424/W1424</f>
        <v>-1.639854585772009E-2</v>
      </c>
      <c r="AA1424" s="2">
        <v>782</v>
      </c>
      <c r="AB1424" s="2">
        <v>1901</v>
      </c>
      <c r="AC1424" s="2">
        <f>2016-AB1424</f>
        <v>115</v>
      </c>
      <c r="AD1424" s="2" t="s">
        <v>2500</v>
      </c>
    </row>
    <row r="1425" spans="1:30" x14ac:dyDescent="0.2">
      <c r="A1425">
        <v>22</v>
      </c>
      <c r="B1425" s="2" t="s">
        <v>2517</v>
      </c>
      <c r="C1425" s="2" t="s">
        <v>22</v>
      </c>
      <c r="D1425" s="2" t="s">
        <v>23</v>
      </c>
      <c r="E1425" s="6" t="s">
        <v>2767</v>
      </c>
      <c r="F1425" s="2">
        <v>188</v>
      </c>
      <c r="G1425" s="2">
        <v>218</v>
      </c>
      <c r="H1425" s="3">
        <v>42494</v>
      </c>
      <c r="I1425" s="3">
        <v>42521</v>
      </c>
      <c r="J1425" s="3" t="s">
        <v>2537</v>
      </c>
      <c r="K1425" s="17">
        <f>IF(J1425="Januar",238.19,IF(J1425="Februar",240.59,IF(J1425="Mars",245.99,IF(J1425="April",250.79,IF(J1425="Mai",256.52,IF(J1425="Juni",259.83,IF(J1425="Juli",265.66,IF(J1425="August",272.21,IF(J1425="September",275.91,IF(J1425="Oktober",281.13,IF(J1425="November",284.38,IF(J1425="Desember",287.34,0))))))))))))</f>
        <v>256.52</v>
      </c>
      <c r="L1425" s="20">
        <f>$K$2/K1425</f>
        <v>0.92854358334632781</v>
      </c>
      <c r="M1425" s="2">
        <v>27</v>
      </c>
      <c r="N1425" s="2">
        <v>12400000</v>
      </c>
      <c r="O1425" s="2">
        <v>11500000</v>
      </c>
      <c r="P1425" s="2">
        <f>O1425-N1425</f>
        <v>-900000</v>
      </c>
      <c r="Q1425" s="4">
        <f>P1425/N1425</f>
        <v>-7.2580645161290328E-2</v>
      </c>
      <c r="R1425" s="2"/>
      <c r="S1425" s="9">
        <f>(N1425+R1425)/F1425</f>
        <v>65957.446808510635</v>
      </c>
      <c r="T1425" s="2">
        <v>61170</v>
      </c>
      <c r="U1425" s="5">
        <f>T1425-S1425</f>
        <v>-4787.4468085106346</v>
      </c>
      <c r="V1425" s="4">
        <f>U1425/S1425</f>
        <v>-7.2583870967741881E-2</v>
      </c>
      <c r="W1425" s="22">
        <f>S1425*L1425</f>
        <v>61244.364007949276</v>
      </c>
      <c r="X1425" s="22">
        <f>T1425*L1425</f>
        <v>56799.010993294869</v>
      </c>
      <c r="Y1425" s="22">
        <f>X1425-W1425</f>
        <v>-4445.3530146544072</v>
      </c>
      <c r="Z1425" s="8">
        <f>Y1425/W1425</f>
        <v>-7.2583870967741909E-2</v>
      </c>
      <c r="AA1425" s="11">
        <v>1446</v>
      </c>
      <c r="AB1425" s="2">
        <v>1998</v>
      </c>
      <c r="AC1425" s="2">
        <f>2016-AB1425</f>
        <v>18</v>
      </c>
      <c r="AD1425" s="2" t="s">
        <v>96</v>
      </c>
    </row>
    <row r="1426" spans="1:30" x14ac:dyDescent="0.2">
      <c r="A1426">
        <v>22</v>
      </c>
      <c r="B1426" s="6" t="s">
        <v>841</v>
      </c>
      <c r="C1426" s="6" t="s">
        <v>22</v>
      </c>
      <c r="D1426" s="6" t="s">
        <v>23</v>
      </c>
      <c r="E1426" s="6" t="s">
        <v>2767</v>
      </c>
      <c r="F1426" s="6">
        <v>64</v>
      </c>
      <c r="G1426" s="6">
        <v>74</v>
      </c>
      <c r="H1426" s="7">
        <v>42512</v>
      </c>
      <c r="I1426" s="7">
        <v>42522</v>
      </c>
      <c r="J1426" s="3" t="s">
        <v>2538</v>
      </c>
      <c r="K1426" s="17">
        <f>IF(J1426="Januar",238.19,IF(J1426="Februar",240.59,IF(J1426="Mars",245.99,IF(J1426="April",250.79,IF(J1426="Mai",256.52,IF(J1426="Juni",259.83,IF(J1426="Juli",265.66,IF(J1426="August",272.21,IF(J1426="September",275.91,IF(J1426="Oktober",281.13,IF(J1426="November",284.38,IF(J1426="Desember",287.34,0))))))))))))</f>
        <v>259.83</v>
      </c>
      <c r="L1426" s="20">
        <f>$K$2/K1426</f>
        <v>0.91671477504522192</v>
      </c>
      <c r="M1426" s="6">
        <v>10</v>
      </c>
      <c r="N1426" s="6">
        <v>4100000</v>
      </c>
      <c r="O1426" s="6">
        <v>5100000</v>
      </c>
      <c r="P1426" s="6">
        <f>O1426-N1426</f>
        <v>1000000</v>
      </c>
      <c r="Q1426" s="8">
        <f>P1426/N1426</f>
        <v>0.24390243902439024</v>
      </c>
      <c r="R1426" s="6">
        <v>2346</v>
      </c>
      <c r="S1426" s="9">
        <f>(N1426+R1426)/F1426</f>
        <v>64099.15625</v>
      </c>
      <c r="T1426" s="6">
        <v>79724</v>
      </c>
      <c r="U1426" s="5">
        <f>T1426-S1426</f>
        <v>15624.84375</v>
      </c>
      <c r="V1426" s="4">
        <f>U1426/S1426</f>
        <v>0.24376052141871993</v>
      </c>
      <c r="W1426" s="22">
        <f>S1426*L1426</f>
        <v>58760.643602307282</v>
      </c>
      <c r="X1426" s="22">
        <f>T1426*L1426</f>
        <v>73084.168725705269</v>
      </c>
      <c r="Y1426" s="22">
        <f>X1426-W1426</f>
        <v>14323.525123397987</v>
      </c>
      <c r="Z1426" s="8">
        <f>Y1426/W1426</f>
        <v>0.24376052141871984</v>
      </c>
      <c r="AA1426" s="6">
        <v>425</v>
      </c>
      <c r="AB1426" s="6">
        <v>2007</v>
      </c>
      <c r="AC1426" s="6">
        <f>2016-AB1426</f>
        <v>9</v>
      </c>
      <c r="AD1426" s="6" t="s">
        <v>29</v>
      </c>
    </row>
    <row r="1427" spans="1:30" x14ac:dyDescent="0.2">
      <c r="A1427">
        <v>22</v>
      </c>
      <c r="B1427" s="6" t="s">
        <v>2019</v>
      </c>
      <c r="C1427" s="6" t="s">
        <v>22</v>
      </c>
      <c r="D1427" s="6" t="s">
        <v>23</v>
      </c>
      <c r="E1427" s="6" t="s">
        <v>2767</v>
      </c>
      <c r="F1427" s="6">
        <v>88</v>
      </c>
      <c r="G1427" s="6">
        <v>109</v>
      </c>
      <c r="H1427" s="7">
        <v>42512</v>
      </c>
      <c r="I1427" s="7">
        <v>42522</v>
      </c>
      <c r="J1427" s="3" t="s">
        <v>2538</v>
      </c>
      <c r="K1427" s="17">
        <f>IF(J1427="Januar",238.19,IF(J1427="Februar",240.59,IF(J1427="Mars",245.99,IF(J1427="April",250.79,IF(J1427="Mai",256.52,IF(J1427="Juni",259.83,IF(J1427="Juli",265.66,IF(J1427="August",272.21,IF(J1427="September",275.91,IF(J1427="Oktober",281.13,IF(J1427="November",284.38,IF(J1427="Desember",287.34,0))))))))))))</f>
        <v>259.83</v>
      </c>
      <c r="L1427" s="20">
        <f>$K$2/K1427</f>
        <v>0.91671477504522192</v>
      </c>
      <c r="M1427" s="6">
        <v>10</v>
      </c>
      <c r="N1427" s="6">
        <v>6500000</v>
      </c>
      <c r="O1427" s="6">
        <v>7150000</v>
      </c>
      <c r="P1427" s="6">
        <f>O1427-N1427</f>
        <v>650000</v>
      </c>
      <c r="Q1427" s="8">
        <f>P1427/N1427</f>
        <v>0.1</v>
      </c>
      <c r="R1427" s="6"/>
      <c r="S1427" s="9">
        <f>(N1427+R1427)/F1427</f>
        <v>73863.636363636368</v>
      </c>
      <c r="T1427" s="6">
        <v>81250</v>
      </c>
      <c r="U1427" s="5">
        <f>T1427-S1427</f>
        <v>7386.3636363636324</v>
      </c>
      <c r="V1427" s="4">
        <f>U1427/S1427</f>
        <v>9.9999999999999936E-2</v>
      </c>
      <c r="W1427" s="22">
        <f>S1427*L1427</f>
        <v>67711.886793112993</v>
      </c>
      <c r="X1427" s="22">
        <f>T1427*L1427</f>
        <v>74483.075472424287</v>
      </c>
      <c r="Y1427" s="22">
        <f>X1427-W1427</f>
        <v>6771.1886793112935</v>
      </c>
      <c r="Z1427" s="8">
        <f>Y1427/W1427</f>
        <v>9.9999999999999908E-2</v>
      </c>
      <c r="AA1427" s="10">
        <v>1251</v>
      </c>
      <c r="AB1427" s="6">
        <v>1937</v>
      </c>
      <c r="AC1427" s="6">
        <f>2016-AB1427</f>
        <v>79</v>
      </c>
      <c r="AD1427" s="6" t="s">
        <v>127</v>
      </c>
    </row>
    <row r="1428" spans="1:30" x14ac:dyDescent="0.2">
      <c r="A1428">
        <v>22</v>
      </c>
      <c r="B1428" s="6" t="s">
        <v>2452</v>
      </c>
      <c r="C1428" s="6" t="s">
        <v>22</v>
      </c>
      <c r="D1428" s="6" t="s">
        <v>23</v>
      </c>
      <c r="E1428" s="6" t="s">
        <v>2767</v>
      </c>
      <c r="F1428" s="6">
        <v>139</v>
      </c>
      <c r="G1428" s="6">
        <v>154</v>
      </c>
      <c r="H1428" s="7">
        <v>42512</v>
      </c>
      <c r="I1428" s="7">
        <v>42522</v>
      </c>
      <c r="J1428" s="7" t="s">
        <v>2538</v>
      </c>
      <c r="K1428" s="17">
        <f>IF(J1428="Januar",238.19,IF(J1428="Februar",240.59,IF(J1428="Mars",245.99,IF(J1428="April",250.79,IF(J1428="Mai",256.52,IF(J1428="Juni",259.83,IF(J1428="Juli",265.66,IF(J1428="August",272.21,IF(J1428="September",275.91,IF(J1428="Oktober",281.13,IF(J1428="November",284.38,IF(J1428="Desember",287.34,0))))))))))))</f>
        <v>259.83</v>
      </c>
      <c r="L1428" s="20">
        <f>$K$2/K1428</f>
        <v>0.91671477504522192</v>
      </c>
      <c r="M1428" s="6">
        <v>10</v>
      </c>
      <c r="N1428" s="6">
        <v>7990000</v>
      </c>
      <c r="O1428" s="6">
        <v>7675000</v>
      </c>
      <c r="P1428" s="6">
        <f>O1428-N1428</f>
        <v>-315000</v>
      </c>
      <c r="Q1428" s="8">
        <f>P1428/N1428</f>
        <v>-3.9424280350438046E-2</v>
      </c>
      <c r="R1428" s="6"/>
      <c r="S1428" s="9">
        <f>(N1428+R1428)/F1428</f>
        <v>57482.01438848921</v>
      </c>
      <c r="T1428" s="6">
        <v>55216</v>
      </c>
      <c r="U1428" s="5">
        <f>T1428-S1428</f>
        <v>-2266.0143884892095</v>
      </c>
      <c r="V1428" s="4">
        <f>U1428/S1428</f>
        <v>-3.9421276595744695E-2</v>
      </c>
      <c r="W1428" s="22">
        <f>S1428*L1428</f>
        <v>52694.611889290092</v>
      </c>
      <c r="X1428" s="22">
        <f>T1428*L1428</f>
        <v>50617.323018896976</v>
      </c>
      <c r="Y1428" s="22">
        <f>X1428-W1428</f>
        <v>-2077.2888703931167</v>
      </c>
      <c r="Z1428" s="8">
        <f>Y1428/W1428</f>
        <v>-3.9421276595744598E-2</v>
      </c>
      <c r="AA1428" s="6">
        <v>487</v>
      </c>
      <c r="AB1428" s="6">
        <v>1900</v>
      </c>
      <c r="AC1428" s="6">
        <f>2016-AB1428</f>
        <v>116</v>
      </c>
      <c r="AD1428" s="6" t="s">
        <v>37</v>
      </c>
    </row>
    <row r="1429" spans="1:30" x14ac:dyDescent="0.2">
      <c r="A1429">
        <v>22</v>
      </c>
      <c r="B1429" s="6" t="s">
        <v>298</v>
      </c>
      <c r="C1429" s="6" t="s">
        <v>22</v>
      </c>
      <c r="D1429" s="6" t="s">
        <v>23</v>
      </c>
      <c r="E1429" s="6" t="s">
        <v>2767</v>
      </c>
      <c r="F1429" s="6">
        <v>36</v>
      </c>
      <c r="G1429" s="6">
        <v>40</v>
      </c>
      <c r="H1429" s="7">
        <v>42511</v>
      </c>
      <c r="I1429" s="7">
        <v>42522</v>
      </c>
      <c r="J1429" s="7" t="s">
        <v>2538</v>
      </c>
      <c r="K1429" s="17">
        <f>IF(J1429="Januar",238.19,IF(J1429="Februar",240.59,IF(J1429="Mars",245.99,IF(J1429="April",250.79,IF(J1429="Mai",256.52,IF(J1429="Juni",259.83,IF(J1429="Juli",265.66,IF(J1429="August",272.21,IF(J1429="September",275.91,IF(J1429="Oktober",281.13,IF(J1429="November",284.38,IF(J1429="Desember",287.34,0))))))))))))</f>
        <v>259.83</v>
      </c>
      <c r="L1429" s="20">
        <f>$K$2/K1429</f>
        <v>0.91671477504522192</v>
      </c>
      <c r="M1429" s="6">
        <v>11</v>
      </c>
      <c r="N1429" s="6">
        <v>2190000</v>
      </c>
      <c r="O1429" s="6">
        <v>2700000</v>
      </c>
      <c r="P1429" s="6">
        <f>O1429-N1429</f>
        <v>510000</v>
      </c>
      <c r="Q1429" s="8">
        <f>P1429/N1429</f>
        <v>0.23287671232876711</v>
      </c>
      <c r="R1429" s="6"/>
      <c r="S1429" s="9">
        <f>(N1429+R1429)/F1429</f>
        <v>60833.333333333336</v>
      </c>
      <c r="T1429" s="6">
        <v>75000</v>
      </c>
      <c r="U1429" s="5">
        <f>T1429-S1429</f>
        <v>14166.666666666664</v>
      </c>
      <c r="V1429" s="4">
        <f>U1429/S1429</f>
        <v>0.23287671232876708</v>
      </c>
      <c r="W1429" s="22">
        <f>S1429*L1429</f>
        <v>55766.815481917671</v>
      </c>
      <c r="X1429" s="22">
        <f>T1429*L1429</f>
        <v>68753.608128391643</v>
      </c>
      <c r="Y1429" s="22">
        <f>X1429-W1429</f>
        <v>12986.792646473972</v>
      </c>
      <c r="Z1429" s="8">
        <f>Y1429/W1429</f>
        <v>0.23287671232876703</v>
      </c>
      <c r="AA1429" s="10">
        <v>1491</v>
      </c>
      <c r="AB1429" s="6">
        <v>1938</v>
      </c>
      <c r="AC1429" s="6">
        <f>2016-AB1429</f>
        <v>78</v>
      </c>
      <c r="AD1429" s="6" t="s">
        <v>37</v>
      </c>
    </row>
    <row r="1430" spans="1:30" x14ac:dyDescent="0.2">
      <c r="A1430">
        <v>22</v>
      </c>
      <c r="B1430" s="2" t="s">
        <v>832</v>
      </c>
      <c r="C1430" s="2" t="s">
        <v>22</v>
      </c>
      <c r="D1430" s="2" t="s">
        <v>23</v>
      </c>
      <c r="E1430" s="6" t="s">
        <v>2767</v>
      </c>
      <c r="F1430" s="2">
        <v>52</v>
      </c>
      <c r="G1430" s="2">
        <v>60</v>
      </c>
      <c r="H1430" s="3">
        <v>42511</v>
      </c>
      <c r="I1430" s="3">
        <v>42522</v>
      </c>
      <c r="J1430" s="3" t="s">
        <v>2538</v>
      </c>
      <c r="K1430" s="17">
        <f>IF(J1430="Januar",238.19,IF(J1430="Februar",240.59,IF(J1430="Mars",245.99,IF(J1430="April",250.79,IF(J1430="Mai",256.52,IF(J1430="Juni",259.83,IF(J1430="Juli",265.66,IF(J1430="August",272.21,IF(J1430="September",275.91,IF(J1430="Oktober",281.13,IF(J1430="November",284.38,IF(J1430="Desember",287.34,0))))))))))))</f>
        <v>259.83</v>
      </c>
      <c r="L1430" s="20">
        <f>$K$2/K1430</f>
        <v>0.91671477504522192</v>
      </c>
      <c r="M1430" s="2">
        <v>11</v>
      </c>
      <c r="N1430" s="2">
        <v>3500000</v>
      </c>
      <c r="O1430" s="2">
        <v>3525000</v>
      </c>
      <c r="P1430" s="2">
        <f>O1430-N1430</f>
        <v>25000</v>
      </c>
      <c r="Q1430" s="4">
        <f>P1430/N1430</f>
        <v>7.1428571428571426E-3</v>
      </c>
      <c r="R1430" s="2">
        <v>71993</v>
      </c>
      <c r="S1430" s="9">
        <f>(N1430+R1430)/F1430</f>
        <v>68692.173076923078</v>
      </c>
      <c r="T1430" s="2">
        <v>69173</v>
      </c>
      <c r="U1430" s="5">
        <f>T1430-S1430</f>
        <v>480.82692307692196</v>
      </c>
      <c r="V1430" s="4">
        <f>U1430/S1430</f>
        <v>6.9997337620762252E-3</v>
      </c>
      <c r="W1430" s="22">
        <f>S1430*L1430</f>
        <v>62971.129989578993</v>
      </c>
      <c r="X1430" s="22">
        <f>T1430*L1430</f>
        <v>63411.911134203139</v>
      </c>
      <c r="Y1430" s="22">
        <f>X1430-W1430</f>
        <v>440.78114462414669</v>
      </c>
      <c r="Z1430" s="8">
        <f>Y1430/W1430</f>
        <v>6.9997337620762243E-3</v>
      </c>
      <c r="AA1430" s="2">
        <v>363</v>
      </c>
      <c r="AB1430" s="2">
        <v>1879</v>
      </c>
      <c r="AC1430" s="2">
        <f>2016-AB1430</f>
        <v>137</v>
      </c>
      <c r="AD1430" s="2" t="s">
        <v>90</v>
      </c>
    </row>
    <row r="1431" spans="1:30" x14ac:dyDescent="0.2">
      <c r="A1431">
        <v>22</v>
      </c>
      <c r="B1431" s="6" t="s">
        <v>1157</v>
      </c>
      <c r="C1431" s="6" t="s">
        <v>22</v>
      </c>
      <c r="D1431" s="6" t="s">
        <v>23</v>
      </c>
      <c r="E1431" s="6" t="s">
        <v>2767</v>
      </c>
      <c r="F1431" s="6">
        <v>60</v>
      </c>
      <c r="G1431" s="6">
        <v>70</v>
      </c>
      <c r="H1431" s="7">
        <v>42511</v>
      </c>
      <c r="I1431" s="7">
        <v>42522</v>
      </c>
      <c r="J1431" s="3" t="s">
        <v>2538</v>
      </c>
      <c r="K1431" s="17">
        <f>IF(J1431="Januar",238.19,IF(J1431="Februar",240.59,IF(J1431="Mars",245.99,IF(J1431="April",250.79,IF(J1431="Mai",256.52,IF(J1431="Juni",259.83,IF(J1431="Juli",265.66,IF(J1431="August",272.21,IF(J1431="September",275.91,IF(J1431="Oktober",281.13,IF(J1431="November",284.38,IF(J1431="Desember",287.34,0))))))))))))</f>
        <v>259.83</v>
      </c>
      <c r="L1431" s="20">
        <f>$K$2/K1431</f>
        <v>0.91671477504522192</v>
      </c>
      <c r="M1431" s="6">
        <v>11</v>
      </c>
      <c r="N1431" s="6">
        <v>3350000</v>
      </c>
      <c r="O1431" s="6">
        <v>3375000</v>
      </c>
      <c r="P1431" s="6">
        <f>O1431-N1431</f>
        <v>25000</v>
      </c>
      <c r="Q1431" s="8">
        <f>P1431/N1431</f>
        <v>7.462686567164179E-3</v>
      </c>
      <c r="R1431" s="6"/>
      <c r="S1431" s="9">
        <f>(N1431+R1431)/F1431</f>
        <v>55833.333333333336</v>
      </c>
      <c r="T1431" s="6">
        <v>56250</v>
      </c>
      <c r="U1431" s="5">
        <f>T1431-S1431</f>
        <v>416.66666666666424</v>
      </c>
      <c r="V1431" s="4">
        <f>U1431/S1431</f>
        <v>7.4626865671641356E-3</v>
      </c>
      <c r="W1431" s="22">
        <f>S1431*L1431</f>
        <v>51183.241606691561</v>
      </c>
      <c r="X1431" s="22">
        <f>T1431*L1431</f>
        <v>51565.206096293732</v>
      </c>
      <c r="Y1431" s="22">
        <f>X1431-W1431</f>
        <v>381.96448960217094</v>
      </c>
      <c r="Z1431" s="8">
        <f>Y1431/W1431</f>
        <v>7.4626865671640836E-3</v>
      </c>
      <c r="AA1431" s="10">
        <v>6432</v>
      </c>
      <c r="AB1431" s="6">
        <v>2013</v>
      </c>
      <c r="AC1431" s="6">
        <f>2016-AB1431</f>
        <v>3</v>
      </c>
      <c r="AD1431" s="6" t="s">
        <v>37</v>
      </c>
    </row>
    <row r="1432" spans="1:30" x14ac:dyDescent="0.2">
      <c r="A1432">
        <v>22</v>
      </c>
      <c r="B1432" s="6" t="s">
        <v>2092</v>
      </c>
      <c r="C1432" s="6" t="s">
        <v>22</v>
      </c>
      <c r="D1432" s="6" t="s">
        <v>23</v>
      </c>
      <c r="E1432" s="6" t="s">
        <v>2767</v>
      </c>
      <c r="F1432" s="6">
        <v>93</v>
      </c>
      <c r="G1432" s="6">
        <v>105</v>
      </c>
      <c r="H1432" s="7">
        <v>42511</v>
      </c>
      <c r="I1432" s="7">
        <v>42522</v>
      </c>
      <c r="J1432" s="7" t="s">
        <v>2538</v>
      </c>
      <c r="K1432" s="17">
        <f>IF(J1432="Januar",238.19,IF(J1432="Februar",240.59,IF(J1432="Mars",245.99,IF(J1432="April",250.79,IF(J1432="Mai",256.52,IF(J1432="Juni",259.83,IF(J1432="Juli",265.66,IF(J1432="August",272.21,IF(J1432="September",275.91,IF(J1432="Oktober",281.13,IF(J1432="November",284.38,IF(J1432="Desember",287.34,0))))))))))))</f>
        <v>259.83</v>
      </c>
      <c r="L1432" s="20">
        <f>$K$2/K1432</f>
        <v>0.91671477504522192</v>
      </c>
      <c r="M1432" s="6">
        <v>11</v>
      </c>
      <c r="N1432" s="6">
        <v>7490000</v>
      </c>
      <c r="O1432" s="6">
        <v>7400000</v>
      </c>
      <c r="P1432" s="6">
        <f>O1432-N1432</f>
        <v>-90000</v>
      </c>
      <c r="Q1432" s="8">
        <f>P1432/N1432</f>
        <v>-1.2016021361815754E-2</v>
      </c>
      <c r="R1432" s="6">
        <v>119223</v>
      </c>
      <c r="S1432" s="9">
        <f>(N1432+R1432)/F1432</f>
        <v>81819.602150537641</v>
      </c>
      <c r="T1432" s="6">
        <v>80852</v>
      </c>
      <c r="U1432" s="5">
        <f>T1432-S1432</f>
        <v>-967.60215053764114</v>
      </c>
      <c r="V1432" s="4">
        <f>U1432/S1432</f>
        <v>-1.1826043210982332E-2</v>
      </c>
      <c r="W1432" s="22">
        <f>S1432*L1432</f>
        <v>75005.238179719672</v>
      </c>
      <c r="X1432" s="22">
        <f>T1432*L1432</f>
        <v>74118.222991956281</v>
      </c>
      <c r="Y1432" s="22">
        <f>X1432-W1432</f>
        <v>-887.01518776339071</v>
      </c>
      <c r="Z1432" s="8">
        <f>Y1432/W1432</f>
        <v>-1.1826043210982386E-2</v>
      </c>
      <c r="AA1432" s="6">
        <v>725</v>
      </c>
      <c r="AB1432" s="6">
        <v>1917</v>
      </c>
      <c r="AC1432" s="6">
        <f>2016-AB1432</f>
        <v>99</v>
      </c>
      <c r="AD1432" s="6" t="s">
        <v>90</v>
      </c>
    </row>
    <row r="1433" spans="1:30" x14ac:dyDescent="0.2">
      <c r="A1433">
        <v>22</v>
      </c>
      <c r="B1433" s="6" t="s">
        <v>345</v>
      </c>
      <c r="C1433" s="6" t="s">
        <v>22</v>
      </c>
      <c r="D1433" s="6" t="s">
        <v>23</v>
      </c>
      <c r="E1433" s="6" t="s">
        <v>2767</v>
      </c>
      <c r="F1433" s="6">
        <v>55</v>
      </c>
      <c r="G1433" s="6">
        <v>60</v>
      </c>
      <c r="H1433" s="7">
        <v>42510</v>
      </c>
      <c r="I1433" s="7">
        <v>42522</v>
      </c>
      <c r="J1433" s="7" t="s">
        <v>2538</v>
      </c>
      <c r="K1433" s="17">
        <f>IF(J1433="Januar",238.19,IF(J1433="Februar",240.59,IF(J1433="Mars",245.99,IF(J1433="April",250.79,IF(J1433="Mai",256.52,IF(J1433="Juni",259.83,IF(J1433="Juli",265.66,IF(J1433="August",272.21,IF(J1433="September",275.91,IF(J1433="Oktober",281.13,IF(J1433="November",284.38,IF(J1433="Desember",287.34,0))))))))))))</f>
        <v>259.83</v>
      </c>
      <c r="L1433" s="20">
        <f>$K$2/K1433</f>
        <v>0.91671477504522192</v>
      </c>
      <c r="M1433" s="6">
        <v>12</v>
      </c>
      <c r="N1433" s="6">
        <v>4000000</v>
      </c>
      <c r="O1433" s="6">
        <v>4430000</v>
      </c>
      <c r="P1433" s="6">
        <f>O1433-N1433</f>
        <v>430000</v>
      </c>
      <c r="Q1433" s="8">
        <f>P1433/N1433</f>
        <v>0.1075</v>
      </c>
      <c r="R1433" s="6">
        <v>196891</v>
      </c>
      <c r="S1433" s="9">
        <f>(N1433+R1433)/F1433</f>
        <v>76307.109090909085</v>
      </c>
      <c r="T1433" s="6">
        <v>84125</v>
      </c>
      <c r="U1433" s="5">
        <f>T1433-S1433</f>
        <v>7817.8909090909146</v>
      </c>
      <c r="V1433" s="4">
        <f>U1433/S1433</f>
        <v>0.10245298245772891</v>
      </c>
      <c r="W1433" s="22">
        <f>S1433*L1433</f>
        <v>69951.854344623935</v>
      </c>
      <c r="X1433" s="22">
        <f>T1433*L1433</f>
        <v>77118.630450679295</v>
      </c>
      <c r="Y1433" s="22">
        <f>X1433-W1433</f>
        <v>7166.7761060553603</v>
      </c>
      <c r="Z1433" s="8">
        <f>Y1433/W1433</f>
        <v>0.10245298245772885</v>
      </c>
      <c r="AA1433" s="10">
        <v>2312</v>
      </c>
      <c r="AB1433" s="6">
        <v>1939</v>
      </c>
      <c r="AC1433" s="6">
        <f>2016-AB1433</f>
        <v>77</v>
      </c>
      <c r="AD1433" s="6" t="s">
        <v>103</v>
      </c>
    </row>
    <row r="1434" spans="1:30" x14ac:dyDescent="0.2">
      <c r="A1434">
        <v>22</v>
      </c>
      <c r="B1434" s="2" t="s">
        <v>1158</v>
      </c>
      <c r="C1434" s="2" t="s">
        <v>22</v>
      </c>
      <c r="D1434" s="2" t="s">
        <v>23</v>
      </c>
      <c r="E1434" s="6" t="s">
        <v>2767</v>
      </c>
      <c r="F1434" s="2">
        <v>60</v>
      </c>
      <c r="G1434" s="2">
        <v>66</v>
      </c>
      <c r="H1434" s="3">
        <v>42510</v>
      </c>
      <c r="I1434" s="3">
        <v>42522</v>
      </c>
      <c r="J1434" s="7" t="s">
        <v>2538</v>
      </c>
      <c r="K1434" s="17">
        <f>IF(J1434="Januar",238.19,IF(J1434="Februar",240.59,IF(J1434="Mars",245.99,IF(J1434="April",250.79,IF(J1434="Mai",256.52,IF(J1434="Juni",259.83,IF(J1434="Juli",265.66,IF(J1434="August",272.21,IF(J1434="September",275.91,IF(J1434="Oktober",281.13,IF(J1434="November",284.38,IF(J1434="Desember",287.34,0))))))))))))</f>
        <v>259.83</v>
      </c>
      <c r="L1434" s="20">
        <f>$K$2/K1434</f>
        <v>0.91671477504522192</v>
      </c>
      <c r="M1434" s="2">
        <v>12</v>
      </c>
      <c r="N1434" s="2">
        <v>3700000</v>
      </c>
      <c r="O1434" s="2">
        <v>4200000</v>
      </c>
      <c r="P1434" s="2">
        <f>O1434-N1434</f>
        <v>500000</v>
      </c>
      <c r="Q1434" s="4">
        <f>P1434/N1434</f>
        <v>0.13513513513513514</v>
      </c>
      <c r="R1434" s="2"/>
      <c r="S1434" s="9">
        <f>(N1434+R1434)/F1434</f>
        <v>61666.666666666664</v>
      </c>
      <c r="T1434" s="2">
        <v>70000</v>
      </c>
      <c r="U1434" s="5">
        <f>T1434-S1434</f>
        <v>8333.3333333333358</v>
      </c>
      <c r="V1434" s="4">
        <f>U1434/S1434</f>
        <v>0.13513513513513517</v>
      </c>
      <c r="W1434" s="22">
        <f>S1434*L1434</f>
        <v>56530.744461122013</v>
      </c>
      <c r="X1434" s="22">
        <f>T1434*L1434</f>
        <v>64170.034253165533</v>
      </c>
      <c r="Y1434" s="22">
        <f>X1434-W1434</f>
        <v>7639.2897920435207</v>
      </c>
      <c r="Z1434" s="8">
        <f>Y1434/W1434</f>
        <v>0.13513513513513523</v>
      </c>
      <c r="AA1434" s="11">
        <v>5996</v>
      </c>
      <c r="AB1434" s="2">
        <v>2006</v>
      </c>
      <c r="AC1434" s="2">
        <f>2016-AB1434</f>
        <v>10</v>
      </c>
      <c r="AD1434" s="2" t="s">
        <v>1159</v>
      </c>
    </row>
    <row r="1435" spans="1:30" x14ac:dyDescent="0.2">
      <c r="A1435">
        <v>22</v>
      </c>
      <c r="B1435" s="6" t="s">
        <v>2300</v>
      </c>
      <c r="C1435" s="6" t="s">
        <v>22</v>
      </c>
      <c r="D1435" s="6" t="s">
        <v>23</v>
      </c>
      <c r="E1435" s="6" t="s">
        <v>2767</v>
      </c>
      <c r="F1435" s="6">
        <v>111</v>
      </c>
      <c r="G1435" s="6">
        <v>125</v>
      </c>
      <c r="H1435" s="7">
        <v>42510</v>
      </c>
      <c r="I1435" s="7">
        <v>42522</v>
      </c>
      <c r="J1435" s="3" t="s">
        <v>2538</v>
      </c>
      <c r="K1435" s="17">
        <f>IF(J1435="Januar",238.19,IF(J1435="Februar",240.59,IF(J1435="Mars",245.99,IF(J1435="April",250.79,IF(J1435="Mai",256.52,IF(J1435="Juni",259.83,IF(J1435="Juli",265.66,IF(J1435="August",272.21,IF(J1435="September",275.91,IF(J1435="Oktober",281.13,IF(J1435="November",284.38,IF(J1435="Desember",287.34,0))))))))))))</f>
        <v>259.83</v>
      </c>
      <c r="L1435" s="20">
        <f>$K$2/K1435</f>
        <v>0.91671477504522192</v>
      </c>
      <c r="M1435" s="6">
        <v>12</v>
      </c>
      <c r="N1435" s="6">
        <v>9800000</v>
      </c>
      <c r="O1435" s="6">
        <v>10400000</v>
      </c>
      <c r="P1435" s="6">
        <f>O1435-N1435</f>
        <v>600000</v>
      </c>
      <c r="Q1435" s="8">
        <f>P1435/N1435</f>
        <v>6.1224489795918366E-2</v>
      </c>
      <c r="R1435" s="6"/>
      <c r="S1435" s="9">
        <f>(N1435+R1435)/F1435</f>
        <v>88288.288288288284</v>
      </c>
      <c r="T1435" s="6">
        <v>93694</v>
      </c>
      <c r="U1435" s="5">
        <f>T1435-S1435</f>
        <v>5405.7117117117159</v>
      </c>
      <c r="V1435" s="4">
        <f>U1435/S1435</f>
        <v>6.1227959183673519E-2</v>
      </c>
      <c r="W1435" s="22">
        <f>S1435*L1435</f>
        <v>80935.178337325895</v>
      </c>
      <c r="X1435" s="22">
        <f>T1435*L1435</f>
        <v>85890.674133087028</v>
      </c>
      <c r="Y1435" s="22">
        <f>X1435-W1435</f>
        <v>4955.4957957611332</v>
      </c>
      <c r="Z1435" s="8">
        <f>Y1435/W1435</f>
        <v>6.1227959183673596E-2</v>
      </c>
      <c r="AA1435" s="10">
        <v>1512</v>
      </c>
      <c r="AB1435" s="6">
        <v>1872</v>
      </c>
      <c r="AC1435" s="6">
        <f>2016-AB1435</f>
        <v>144</v>
      </c>
      <c r="AD1435" s="6" t="s">
        <v>90</v>
      </c>
    </row>
    <row r="1436" spans="1:30" x14ac:dyDescent="0.2">
      <c r="A1436">
        <v>22</v>
      </c>
      <c r="B1436" s="2" t="s">
        <v>1030</v>
      </c>
      <c r="C1436" s="2" t="s">
        <v>22</v>
      </c>
      <c r="D1436" s="2" t="s">
        <v>23</v>
      </c>
      <c r="E1436" s="6" t="s">
        <v>2767</v>
      </c>
      <c r="F1436" s="2">
        <v>67</v>
      </c>
      <c r="G1436" s="2"/>
      <c r="H1436" s="3">
        <v>42509</v>
      </c>
      <c r="I1436" s="3">
        <v>42522</v>
      </c>
      <c r="J1436" s="7" t="s">
        <v>2538</v>
      </c>
      <c r="K1436" s="17">
        <f>IF(J1436="Januar",238.19,IF(J1436="Februar",240.59,IF(J1436="Mars",245.99,IF(J1436="April",250.79,IF(J1436="Mai",256.52,IF(J1436="Juni",259.83,IF(J1436="Juli",265.66,IF(J1436="August",272.21,IF(J1436="September",275.91,IF(J1436="Oktober",281.13,IF(J1436="November",284.38,IF(J1436="Desember",287.34,0))))))))))))</f>
        <v>259.83</v>
      </c>
      <c r="L1436" s="20">
        <f>$K$2/K1436</f>
        <v>0.91671477504522192</v>
      </c>
      <c r="M1436" s="2">
        <v>13</v>
      </c>
      <c r="N1436" s="2">
        <v>4200000</v>
      </c>
      <c r="O1436" s="2">
        <v>4500000</v>
      </c>
      <c r="P1436" s="2">
        <f>O1436-N1436</f>
        <v>300000</v>
      </c>
      <c r="Q1436" s="4">
        <f>P1436/N1436</f>
        <v>7.1428571428571425E-2</v>
      </c>
      <c r="R1436" s="2">
        <v>29000</v>
      </c>
      <c r="S1436" s="9">
        <f>(N1436+R1436)/F1436</f>
        <v>63119.40298507463</v>
      </c>
      <c r="T1436" s="2">
        <v>67597</v>
      </c>
      <c r="U1436" s="5">
        <f>T1436-S1436</f>
        <v>4477.5970149253699</v>
      </c>
      <c r="V1436" s="4">
        <f>U1436/S1436</f>
        <v>7.0938519744620426E-2</v>
      </c>
      <c r="W1436" s="22">
        <f>S1436*L1436</f>
        <v>57862.489308451397</v>
      </c>
      <c r="X1436" s="22">
        <f>T1436*L1436</f>
        <v>61967.168648731866</v>
      </c>
      <c r="Y1436" s="22">
        <f>X1436-W1436</f>
        <v>4104.6793402804688</v>
      </c>
      <c r="Z1436" s="8">
        <f>Y1436/W1436</f>
        <v>7.093851974462044E-2</v>
      </c>
      <c r="AA1436" s="11">
        <v>5430</v>
      </c>
      <c r="AB1436" s="2">
        <v>1994</v>
      </c>
      <c r="AC1436" s="2">
        <f>2016-AB1436</f>
        <v>22</v>
      </c>
      <c r="AD1436" s="2" t="s">
        <v>213</v>
      </c>
    </row>
    <row r="1437" spans="1:30" x14ac:dyDescent="0.2">
      <c r="A1437">
        <v>22</v>
      </c>
      <c r="B1437" s="6" t="s">
        <v>880</v>
      </c>
      <c r="C1437" s="6" t="s">
        <v>22</v>
      </c>
      <c r="D1437" s="6" t="s">
        <v>23</v>
      </c>
      <c r="E1437" s="6" t="s">
        <v>2767</v>
      </c>
      <c r="F1437" s="6">
        <v>53</v>
      </c>
      <c r="G1437" s="6">
        <v>61</v>
      </c>
      <c r="H1437" s="7">
        <v>42513</v>
      </c>
      <c r="I1437" s="7">
        <v>42523</v>
      </c>
      <c r="J1437" s="3" t="s">
        <v>2538</v>
      </c>
      <c r="K1437" s="17">
        <f>IF(J1437="Januar",238.19,IF(J1437="Februar",240.59,IF(J1437="Mars",245.99,IF(J1437="April",250.79,IF(J1437="Mai",256.52,IF(J1437="Juni",259.83,IF(J1437="Juli",265.66,IF(J1437="August",272.21,IF(J1437="September",275.91,IF(J1437="Oktober",281.13,IF(J1437="November",284.38,IF(J1437="Desember",287.34,0))))))))))))</f>
        <v>259.83</v>
      </c>
      <c r="L1437" s="20">
        <f>$K$2/K1437</f>
        <v>0.91671477504522192</v>
      </c>
      <c r="M1437" s="6">
        <v>10</v>
      </c>
      <c r="N1437" s="6">
        <v>3100000</v>
      </c>
      <c r="O1437" s="6">
        <v>3500000</v>
      </c>
      <c r="P1437" s="6">
        <f>O1437-N1437</f>
        <v>400000</v>
      </c>
      <c r="Q1437" s="8">
        <f>P1437/N1437</f>
        <v>0.12903225806451613</v>
      </c>
      <c r="R1437" s="6">
        <v>71285</v>
      </c>
      <c r="S1437" s="9">
        <f>(N1437+R1437)/F1437</f>
        <v>59835.566037735851</v>
      </c>
      <c r="T1437" s="6">
        <v>67383</v>
      </c>
      <c r="U1437" s="5">
        <f>T1437-S1437</f>
        <v>7547.4339622641492</v>
      </c>
      <c r="V1437" s="4">
        <f>U1437/S1437</f>
        <v>0.12613625076270341</v>
      </c>
      <c r="W1437" s="22">
        <f>S1437*L1437</f>
        <v>54852.14745998654</v>
      </c>
      <c r="X1437" s="22">
        <f>T1437*L1437</f>
        <v>61770.991686872192</v>
      </c>
      <c r="Y1437" s="22">
        <f>X1437-W1437</f>
        <v>6918.8442268856525</v>
      </c>
      <c r="Z1437" s="8">
        <f>Y1437/W1437</f>
        <v>0.12613625076270352</v>
      </c>
      <c r="AA1437" s="6">
        <v>379</v>
      </c>
      <c r="AB1437" s="6">
        <v>1899</v>
      </c>
      <c r="AC1437" s="6">
        <f>2016-AB1437</f>
        <v>117</v>
      </c>
      <c r="AD1437" s="6" t="s">
        <v>37</v>
      </c>
    </row>
    <row r="1438" spans="1:30" x14ac:dyDescent="0.2">
      <c r="A1438">
        <v>22</v>
      </c>
      <c r="B1438" s="2" t="s">
        <v>1483</v>
      </c>
      <c r="C1438" s="2" t="s">
        <v>22</v>
      </c>
      <c r="D1438" s="2" t="s">
        <v>23</v>
      </c>
      <c r="E1438" s="6" t="s">
        <v>2767</v>
      </c>
      <c r="F1438" s="2">
        <v>69</v>
      </c>
      <c r="G1438" s="2">
        <v>80</v>
      </c>
      <c r="H1438" s="3">
        <v>42513</v>
      </c>
      <c r="I1438" s="3">
        <v>42523</v>
      </c>
      <c r="J1438" s="7" t="s">
        <v>2538</v>
      </c>
      <c r="K1438" s="17">
        <f>IF(J1438="Januar",238.19,IF(J1438="Februar",240.59,IF(J1438="Mars",245.99,IF(J1438="April",250.79,IF(J1438="Mai",256.52,IF(J1438="Juni",259.83,IF(J1438="Juli",265.66,IF(J1438="August",272.21,IF(J1438="September",275.91,IF(J1438="Oktober",281.13,IF(J1438="November",284.38,IF(J1438="Desember",287.34,0))))))))))))</f>
        <v>259.83</v>
      </c>
      <c r="L1438" s="20">
        <f>$K$2/K1438</f>
        <v>0.91671477504522192</v>
      </c>
      <c r="M1438" s="2">
        <v>10</v>
      </c>
      <c r="N1438" s="2">
        <v>4590000</v>
      </c>
      <c r="O1438" s="2">
        <v>4600000</v>
      </c>
      <c r="P1438" s="2">
        <f>O1438-N1438</f>
        <v>10000</v>
      </c>
      <c r="Q1438" s="4">
        <f>P1438/N1438</f>
        <v>2.1786492374727671E-3</v>
      </c>
      <c r="R1438" s="2">
        <v>1876</v>
      </c>
      <c r="S1438" s="9">
        <f>(N1438+R1438)/F1438</f>
        <v>66548.927536231888</v>
      </c>
      <c r="T1438" s="2">
        <v>66694</v>
      </c>
      <c r="U1438" s="5">
        <f>T1438-S1438</f>
        <v>145.07246376811236</v>
      </c>
      <c r="V1438" s="4">
        <f>U1438/S1438</f>
        <v>2.179936914672729E-3</v>
      </c>
      <c r="W1438" s="22">
        <f>S1438*L1438</f>
        <v>61006.385135877586</v>
      </c>
      <c r="X1438" s="22">
        <f>T1438*L1438</f>
        <v>61139.375206866032</v>
      </c>
      <c r="Y1438" s="22">
        <f>X1438-W1438</f>
        <v>132.99007098844595</v>
      </c>
      <c r="Z1438" s="8">
        <f>Y1438/W1438</f>
        <v>2.1799369146728066E-3</v>
      </c>
      <c r="AA1438" s="11">
        <v>6384</v>
      </c>
      <c r="AB1438" s="2">
        <v>2002</v>
      </c>
      <c r="AC1438" s="2">
        <f>2016-AB1438</f>
        <v>14</v>
      </c>
      <c r="AD1438" s="2" t="s">
        <v>46</v>
      </c>
    </row>
    <row r="1439" spans="1:30" x14ac:dyDescent="0.2">
      <c r="A1439">
        <v>22</v>
      </c>
      <c r="B1439" s="6" t="s">
        <v>1050</v>
      </c>
      <c r="C1439" s="6" t="s">
        <v>22</v>
      </c>
      <c r="D1439" s="6" t="s">
        <v>23</v>
      </c>
      <c r="E1439" s="6" t="s">
        <v>2767</v>
      </c>
      <c r="F1439" s="6">
        <v>57</v>
      </c>
      <c r="G1439" s="6">
        <v>63</v>
      </c>
      <c r="H1439" s="7">
        <v>42511</v>
      </c>
      <c r="I1439" s="7">
        <v>42523</v>
      </c>
      <c r="J1439" s="7" t="s">
        <v>2538</v>
      </c>
      <c r="K1439" s="17">
        <f>IF(J1439="Januar",238.19,IF(J1439="Februar",240.59,IF(J1439="Mars",245.99,IF(J1439="April",250.79,IF(J1439="Mai",256.52,IF(J1439="Juni",259.83,IF(J1439="Juli",265.66,IF(J1439="August",272.21,IF(J1439="September",275.91,IF(J1439="Oktober",281.13,IF(J1439="November",284.38,IF(J1439="Desember",287.34,0))))))))))))</f>
        <v>259.83</v>
      </c>
      <c r="L1439" s="20">
        <f>$K$2/K1439</f>
        <v>0.91671477504522192</v>
      </c>
      <c r="M1439" s="6">
        <v>12</v>
      </c>
      <c r="N1439" s="6">
        <v>2090000</v>
      </c>
      <c r="O1439" s="6">
        <v>2650000</v>
      </c>
      <c r="P1439" s="6">
        <f>O1439-N1439</f>
        <v>560000</v>
      </c>
      <c r="Q1439" s="8">
        <f>P1439/N1439</f>
        <v>0.26794258373205743</v>
      </c>
      <c r="R1439" s="6">
        <v>31065</v>
      </c>
      <c r="S1439" s="9">
        <f>(N1439+R1439)/F1439</f>
        <v>37211.666666666664</v>
      </c>
      <c r="T1439" s="6">
        <v>47036</v>
      </c>
      <c r="U1439" s="5">
        <f>T1439-S1439</f>
        <v>9824.3333333333358</v>
      </c>
      <c r="V1439" s="4">
        <f>U1439/S1439</f>
        <v>0.26401218255923331</v>
      </c>
      <c r="W1439" s="22">
        <f>S1439*L1439</f>
        <v>34112.484637391113</v>
      </c>
      <c r="X1439" s="22">
        <f>T1439*L1439</f>
        <v>43118.59615902706</v>
      </c>
      <c r="Y1439" s="22">
        <f>X1439-W1439</f>
        <v>9006.1115216359467</v>
      </c>
      <c r="Z1439" s="8">
        <f>Y1439/W1439</f>
        <v>0.26401218255923337</v>
      </c>
      <c r="AA1439" s="10">
        <v>11355</v>
      </c>
      <c r="AB1439" s="6">
        <v>1965</v>
      </c>
      <c r="AC1439" s="6">
        <f>2016-AB1439</f>
        <v>51</v>
      </c>
      <c r="AD1439" s="6" t="s">
        <v>88</v>
      </c>
    </row>
    <row r="1440" spans="1:30" x14ac:dyDescent="0.2">
      <c r="A1440">
        <v>22</v>
      </c>
      <c r="B1440" s="6" t="s">
        <v>1156</v>
      </c>
      <c r="C1440" s="6" t="s">
        <v>22</v>
      </c>
      <c r="D1440" s="6" t="s">
        <v>23</v>
      </c>
      <c r="E1440" s="6" t="s">
        <v>2767</v>
      </c>
      <c r="F1440" s="6">
        <v>60</v>
      </c>
      <c r="G1440" s="6">
        <v>68</v>
      </c>
      <c r="H1440" s="7">
        <v>42511</v>
      </c>
      <c r="I1440" s="7">
        <v>42523</v>
      </c>
      <c r="J1440" s="3" t="s">
        <v>2538</v>
      </c>
      <c r="K1440" s="17">
        <f>IF(J1440="Januar",238.19,IF(J1440="Februar",240.59,IF(J1440="Mars",245.99,IF(J1440="April",250.79,IF(J1440="Mai",256.52,IF(J1440="Juni",259.83,IF(J1440="Juli",265.66,IF(J1440="August",272.21,IF(J1440="September",275.91,IF(J1440="Oktober",281.13,IF(J1440="November",284.38,IF(J1440="Desember",287.34,0))))))))))))</f>
        <v>259.83</v>
      </c>
      <c r="L1440" s="20">
        <f>$K$2/K1440</f>
        <v>0.91671477504522192</v>
      </c>
      <c r="M1440" s="6">
        <v>12</v>
      </c>
      <c r="N1440" s="6">
        <v>3450000</v>
      </c>
      <c r="O1440" s="6">
        <v>3600000</v>
      </c>
      <c r="P1440" s="6">
        <f>O1440-N1440</f>
        <v>150000</v>
      </c>
      <c r="Q1440" s="8">
        <f>P1440/N1440</f>
        <v>4.3478260869565216E-2</v>
      </c>
      <c r="R1440" s="6"/>
      <c r="S1440" s="9">
        <f>(N1440+R1440)/F1440</f>
        <v>57500</v>
      </c>
      <c r="T1440" s="6">
        <v>60000</v>
      </c>
      <c r="U1440" s="5">
        <f>T1440-S1440</f>
        <v>2500</v>
      </c>
      <c r="V1440" s="4">
        <f>U1440/S1440</f>
        <v>4.3478260869565216E-2</v>
      </c>
      <c r="W1440" s="22">
        <f>S1440*L1440</f>
        <v>52711.099565100259</v>
      </c>
      <c r="X1440" s="22">
        <f>T1440*L1440</f>
        <v>55002.886502713314</v>
      </c>
      <c r="Y1440" s="22">
        <f>X1440-W1440</f>
        <v>2291.7869376130548</v>
      </c>
      <c r="Z1440" s="8">
        <f>Y1440/W1440</f>
        <v>4.3478260869565216E-2</v>
      </c>
      <c r="AA1440" s="10">
        <v>3993</v>
      </c>
      <c r="AB1440" s="6">
        <v>2006</v>
      </c>
      <c r="AC1440" s="6">
        <f>2016-AB1440</f>
        <v>10</v>
      </c>
      <c r="AD1440" s="6" t="s">
        <v>181</v>
      </c>
    </row>
    <row r="1441" spans="1:30" x14ac:dyDescent="0.2">
      <c r="A1441">
        <v>22</v>
      </c>
      <c r="B1441" s="6" t="s">
        <v>1338</v>
      </c>
      <c r="C1441" s="6" t="s">
        <v>22</v>
      </c>
      <c r="D1441" s="6" t="s">
        <v>23</v>
      </c>
      <c r="E1441" s="6" t="s">
        <v>2767</v>
      </c>
      <c r="F1441" s="6">
        <v>102</v>
      </c>
      <c r="G1441" s="6">
        <v>114</v>
      </c>
      <c r="H1441" s="7">
        <v>42495</v>
      </c>
      <c r="I1441" s="7">
        <v>42523</v>
      </c>
      <c r="J1441" s="3" t="s">
        <v>2538</v>
      </c>
      <c r="K1441" s="17">
        <f>IF(J1441="Januar",238.19,IF(J1441="Februar",240.59,IF(J1441="Mars",245.99,IF(J1441="April",250.79,IF(J1441="Mai",256.52,IF(J1441="Juni",259.83,IF(J1441="Juli",265.66,IF(J1441="August",272.21,IF(J1441="September",275.91,IF(J1441="Oktober",281.13,IF(J1441="November",284.38,IF(J1441="Desember",287.34,0))))))))))))</f>
        <v>259.83</v>
      </c>
      <c r="L1441" s="20">
        <f>$K$2/K1441</f>
        <v>0.91671477504522192</v>
      </c>
      <c r="M1441" s="6">
        <v>28</v>
      </c>
      <c r="N1441" s="6">
        <v>7490000</v>
      </c>
      <c r="O1441" s="6">
        <v>7500000</v>
      </c>
      <c r="P1441" s="6">
        <f>O1441-N1441</f>
        <v>10000</v>
      </c>
      <c r="Q1441" s="8">
        <f>P1441/N1441</f>
        <v>1.3351134846461949E-3</v>
      </c>
      <c r="R1441" s="6">
        <v>12678</v>
      </c>
      <c r="S1441" s="9">
        <f>(N1441+R1441)/F1441</f>
        <v>73555.666666666672</v>
      </c>
      <c r="T1441" s="6">
        <v>73654</v>
      </c>
      <c r="U1441" s="5">
        <f>T1441-S1441</f>
        <v>98.333333333328483</v>
      </c>
      <c r="V1441" s="4">
        <f>U1441/S1441</f>
        <v>1.3368559866223106E-3</v>
      </c>
      <c r="W1441" s="22">
        <f>S1441*L1441</f>
        <v>67429.566421634663</v>
      </c>
      <c r="X1441" s="22">
        <f>T1441*L1441</f>
        <v>67519.710041180777</v>
      </c>
      <c r="Y1441" s="22">
        <f>X1441-W1441</f>
        <v>90.143619546113769</v>
      </c>
      <c r="Z1441" s="8">
        <f>Y1441/W1441</f>
        <v>1.3368559866223809E-3</v>
      </c>
      <c r="AA1441" s="10">
        <v>2981</v>
      </c>
      <c r="AB1441" s="6">
        <v>1993</v>
      </c>
      <c r="AC1441" s="6">
        <f>2016-AB1441</f>
        <v>23</v>
      </c>
      <c r="AD1441" s="6" t="s">
        <v>383</v>
      </c>
    </row>
    <row r="1442" spans="1:30" x14ac:dyDescent="0.2">
      <c r="A1442">
        <v>22</v>
      </c>
      <c r="B1442" s="6" t="s">
        <v>501</v>
      </c>
      <c r="C1442" s="6" t="s">
        <v>22</v>
      </c>
      <c r="D1442" s="6" t="s">
        <v>23</v>
      </c>
      <c r="E1442" s="6" t="s">
        <v>2767</v>
      </c>
      <c r="F1442" s="6">
        <v>148</v>
      </c>
      <c r="G1442" s="6">
        <v>163</v>
      </c>
      <c r="H1442" s="7">
        <v>42511</v>
      </c>
      <c r="I1442" s="7">
        <v>42525</v>
      </c>
      <c r="J1442" s="3" t="s">
        <v>2538</v>
      </c>
      <c r="K1442" s="17">
        <f>IF(J1442="Januar",238.19,IF(J1442="Februar",240.59,IF(J1442="Mars",245.99,IF(J1442="April",250.79,IF(J1442="Mai",256.52,IF(J1442="Juni",259.83,IF(J1442="Juli",265.66,IF(J1442="August",272.21,IF(J1442="September",275.91,IF(J1442="Oktober",281.13,IF(J1442="November",284.38,IF(J1442="Desember",287.34,0))))))))))))</f>
        <v>259.83</v>
      </c>
      <c r="L1442" s="20">
        <f>$K$2/K1442</f>
        <v>0.91671477504522192</v>
      </c>
      <c r="M1442" s="6">
        <v>14</v>
      </c>
      <c r="N1442" s="6">
        <v>7790000</v>
      </c>
      <c r="O1442" s="6">
        <v>7900000</v>
      </c>
      <c r="P1442" s="6">
        <f>O1442-N1442</f>
        <v>110000</v>
      </c>
      <c r="Q1442" s="8">
        <f>P1442/N1442</f>
        <v>1.4120667522464698E-2</v>
      </c>
      <c r="R1442" s="6"/>
      <c r="S1442" s="9">
        <f>(N1442+R1442)/F1442</f>
        <v>52635.135135135133</v>
      </c>
      <c r="T1442" s="6">
        <v>53378</v>
      </c>
      <c r="U1442" s="5">
        <f>T1442-S1442</f>
        <v>742.86486486486683</v>
      </c>
      <c r="V1442" s="4">
        <f>U1442/S1442</f>
        <v>1.4113478818998755E-2</v>
      </c>
      <c r="W1442" s="22">
        <f>S1442*L1442</f>
        <v>48251.406064880262</v>
      </c>
      <c r="X1442" s="22">
        <f>T1442*L1442</f>
        <v>48932.401262363855</v>
      </c>
      <c r="Y1442" s="22">
        <f>X1442-W1442</f>
        <v>680.99519748359307</v>
      </c>
      <c r="Z1442" s="8">
        <f>Y1442/W1442</f>
        <v>1.4113478818998701E-2</v>
      </c>
      <c r="AA1442" s="10">
        <v>1689</v>
      </c>
      <c r="AB1442" s="6">
        <v>1924</v>
      </c>
      <c r="AC1442" s="6">
        <f>2016-AB1442</f>
        <v>92</v>
      </c>
      <c r="AD1442" s="6" t="s">
        <v>27</v>
      </c>
    </row>
    <row r="1443" spans="1:30" x14ac:dyDescent="0.2">
      <c r="A1443">
        <v>22</v>
      </c>
      <c r="B1443" s="6" t="s">
        <v>822</v>
      </c>
      <c r="C1443" s="6" t="s">
        <v>22</v>
      </c>
      <c r="D1443" s="6" t="s">
        <v>23</v>
      </c>
      <c r="E1443" s="6" t="s">
        <v>2767</v>
      </c>
      <c r="F1443" s="6">
        <v>63</v>
      </c>
      <c r="G1443" s="6">
        <v>67</v>
      </c>
      <c r="H1443" s="7">
        <v>42510</v>
      </c>
      <c r="I1443" s="7">
        <v>42525</v>
      </c>
      <c r="J1443" s="7" t="s">
        <v>2538</v>
      </c>
      <c r="K1443" s="17">
        <f>IF(J1443="Januar",238.19,IF(J1443="Februar",240.59,IF(J1443="Mars",245.99,IF(J1443="April",250.79,IF(J1443="Mai",256.52,IF(J1443="Juni",259.83,IF(J1443="Juli",265.66,IF(J1443="August",272.21,IF(J1443="September",275.91,IF(J1443="Oktober",281.13,IF(J1443="November",284.38,IF(J1443="Desember",287.34,0))))))))))))</f>
        <v>259.83</v>
      </c>
      <c r="L1443" s="20">
        <f>$K$2/K1443</f>
        <v>0.91671477504522192</v>
      </c>
      <c r="M1443" s="6">
        <v>15</v>
      </c>
      <c r="N1443" s="6">
        <v>3500000</v>
      </c>
      <c r="O1443" s="6">
        <v>3700000</v>
      </c>
      <c r="P1443" s="6">
        <f>O1443-N1443</f>
        <v>200000</v>
      </c>
      <c r="Q1443" s="8">
        <f>P1443/N1443</f>
        <v>5.7142857142857141E-2</v>
      </c>
      <c r="R1443" s="6"/>
      <c r="S1443" s="9">
        <f>(N1443+R1443)/F1443</f>
        <v>55555.555555555555</v>
      </c>
      <c r="T1443" s="6">
        <v>58730</v>
      </c>
      <c r="U1443" s="5">
        <f>T1443-S1443</f>
        <v>3174.4444444444453</v>
      </c>
      <c r="V1443" s="4">
        <f>U1443/S1443</f>
        <v>5.7140000000000017E-2</v>
      </c>
      <c r="W1443" s="22">
        <f>S1443*L1443</f>
        <v>50928.598613623442</v>
      </c>
      <c r="X1443" s="22">
        <f>T1443*L1443</f>
        <v>53838.65873840588</v>
      </c>
      <c r="Y1443" s="22">
        <f>X1443-W1443</f>
        <v>2910.0601247824379</v>
      </c>
      <c r="Z1443" s="8">
        <f>Y1443/W1443</f>
        <v>5.7139999999999892E-2</v>
      </c>
      <c r="AA1443" s="6">
        <v>235</v>
      </c>
      <c r="AB1443" s="6">
        <v>1850</v>
      </c>
      <c r="AC1443" s="6">
        <f>2016-AB1443</f>
        <v>166</v>
      </c>
      <c r="AD1443" s="6" t="s">
        <v>191</v>
      </c>
    </row>
    <row r="1444" spans="1:30" x14ac:dyDescent="0.2">
      <c r="A1444">
        <v>23</v>
      </c>
      <c r="B1444" s="2" t="s">
        <v>122</v>
      </c>
      <c r="C1444" s="2" t="s">
        <v>22</v>
      </c>
      <c r="D1444" s="2" t="s">
        <v>23</v>
      </c>
      <c r="E1444" s="6" t="s">
        <v>2767</v>
      </c>
      <c r="F1444" s="2">
        <v>33</v>
      </c>
      <c r="G1444" s="2">
        <v>37</v>
      </c>
      <c r="H1444" s="3">
        <v>42517</v>
      </c>
      <c r="I1444" s="3">
        <v>42527</v>
      </c>
      <c r="J1444" s="7" t="s">
        <v>2538</v>
      </c>
      <c r="K1444" s="17">
        <f>IF(J1444="Januar",238.19,IF(J1444="Februar",240.59,IF(J1444="Mars",245.99,IF(J1444="April",250.79,IF(J1444="Mai",256.52,IF(J1444="Juni",259.83,IF(J1444="Juli",265.66,IF(J1444="August",272.21,IF(J1444="September",275.91,IF(J1444="Oktober",281.13,IF(J1444="November",284.38,IF(J1444="Desember",287.34,0))))))))))))</f>
        <v>259.83</v>
      </c>
      <c r="L1444" s="20">
        <f>$K$2/K1444</f>
        <v>0.91671477504522192</v>
      </c>
      <c r="M1444" s="2">
        <v>10</v>
      </c>
      <c r="N1444" s="2">
        <v>2250000</v>
      </c>
      <c r="O1444" s="2">
        <v>3000000</v>
      </c>
      <c r="P1444" s="2">
        <f>O1444-N1444</f>
        <v>750000</v>
      </c>
      <c r="Q1444" s="4">
        <f>P1444/N1444</f>
        <v>0.33333333333333331</v>
      </c>
      <c r="R1444" s="2">
        <v>695</v>
      </c>
      <c r="S1444" s="9">
        <f>(N1444+R1444)/F1444</f>
        <v>68202.878787878784</v>
      </c>
      <c r="T1444" s="2">
        <v>90930</v>
      </c>
      <c r="U1444" s="5">
        <f>T1444-S1444</f>
        <v>22727.121212121216</v>
      </c>
      <c r="V1444" s="4">
        <f>U1444/S1444</f>
        <v>0.33322818062865034</v>
      </c>
      <c r="W1444" s="22">
        <f>S1444*L1444</f>
        <v>62522.586685466835</v>
      </c>
      <c r="X1444" s="22">
        <f>T1444*L1444</f>
        <v>83356.87449486203</v>
      </c>
      <c r="Y1444" s="22">
        <f>X1444-W1444</f>
        <v>20834.287809395195</v>
      </c>
      <c r="Z1444" s="8">
        <f>Y1444/W1444</f>
        <v>0.33322818062865039</v>
      </c>
      <c r="AA1444" s="2">
        <v>272</v>
      </c>
      <c r="AB1444" s="2">
        <v>1895</v>
      </c>
      <c r="AC1444" s="2">
        <f>2016-AB1444</f>
        <v>121</v>
      </c>
      <c r="AD1444" s="2" t="s">
        <v>37</v>
      </c>
    </row>
    <row r="1445" spans="1:30" x14ac:dyDescent="0.2">
      <c r="A1445">
        <v>23</v>
      </c>
      <c r="B1445" s="2" t="s">
        <v>665</v>
      </c>
      <c r="C1445" s="2" t="s">
        <v>22</v>
      </c>
      <c r="D1445" s="2" t="s">
        <v>23</v>
      </c>
      <c r="E1445" s="6" t="s">
        <v>2767</v>
      </c>
      <c r="F1445" s="2">
        <v>48</v>
      </c>
      <c r="G1445" s="2">
        <v>52</v>
      </c>
      <c r="H1445" s="3">
        <v>42517</v>
      </c>
      <c r="I1445" s="3">
        <v>42527</v>
      </c>
      <c r="J1445" s="3" t="s">
        <v>2538</v>
      </c>
      <c r="K1445" s="17">
        <f>IF(J1445="Januar",238.19,IF(J1445="Februar",240.59,IF(J1445="Mars",245.99,IF(J1445="April",250.79,IF(J1445="Mai",256.52,IF(J1445="Juni",259.83,IF(J1445="Juli",265.66,IF(J1445="August",272.21,IF(J1445="September",275.91,IF(J1445="Oktober",281.13,IF(J1445="November",284.38,IF(J1445="Desember",287.34,0))))))))))))</f>
        <v>259.83</v>
      </c>
      <c r="L1445" s="20">
        <f>$K$2/K1445</f>
        <v>0.91671477504522192</v>
      </c>
      <c r="M1445" s="2">
        <v>10</v>
      </c>
      <c r="N1445" s="2">
        <v>3100000</v>
      </c>
      <c r="O1445" s="2">
        <v>3670000</v>
      </c>
      <c r="P1445" s="2">
        <f>O1445-N1445</f>
        <v>570000</v>
      </c>
      <c r="Q1445" s="4">
        <f>P1445/N1445</f>
        <v>0.18387096774193548</v>
      </c>
      <c r="R1445" s="2"/>
      <c r="S1445" s="9">
        <f>(N1445+R1445)/F1445</f>
        <v>64583.333333333336</v>
      </c>
      <c r="T1445" s="2">
        <v>76458</v>
      </c>
      <c r="U1445" s="5">
        <f>T1445-S1445</f>
        <v>11874.666666666664</v>
      </c>
      <c r="V1445" s="4">
        <f>U1445/S1445</f>
        <v>0.18386580645161285</v>
      </c>
      <c r="W1445" s="22">
        <f>S1445*L1445</f>
        <v>59204.495888337253</v>
      </c>
      <c r="X1445" s="22">
        <f>T1445*L1445</f>
        <v>70090.178270407574</v>
      </c>
      <c r="Y1445" s="22">
        <f>X1445-W1445</f>
        <v>10885.682382070321</v>
      </c>
      <c r="Z1445" s="8">
        <f>Y1445/W1445</f>
        <v>0.18386580645161277</v>
      </c>
      <c r="AA1445" s="11">
        <v>1913</v>
      </c>
      <c r="AB1445" s="2">
        <v>2004</v>
      </c>
      <c r="AC1445" s="2">
        <f>2016-AB1445</f>
        <v>12</v>
      </c>
      <c r="AD1445" s="2" t="s">
        <v>37</v>
      </c>
    </row>
    <row r="1446" spans="1:30" x14ac:dyDescent="0.2">
      <c r="A1446">
        <v>23</v>
      </c>
      <c r="B1446" s="2" t="s">
        <v>745</v>
      </c>
      <c r="C1446" s="2" t="s">
        <v>22</v>
      </c>
      <c r="D1446" s="2" t="s">
        <v>23</v>
      </c>
      <c r="E1446" s="6" t="s">
        <v>2767</v>
      </c>
      <c r="F1446" s="2">
        <v>50</v>
      </c>
      <c r="G1446" s="2">
        <v>55</v>
      </c>
      <c r="H1446" s="3">
        <v>42517</v>
      </c>
      <c r="I1446" s="3">
        <v>42527</v>
      </c>
      <c r="J1446" s="7" t="s">
        <v>2538</v>
      </c>
      <c r="K1446" s="17">
        <f>IF(J1446="Januar",238.19,IF(J1446="Februar",240.59,IF(J1446="Mars",245.99,IF(J1446="April",250.79,IF(J1446="Mai",256.52,IF(J1446="Juni",259.83,IF(J1446="Juli",265.66,IF(J1446="August",272.21,IF(J1446="September",275.91,IF(J1446="Oktober",281.13,IF(J1446="November",284.38,IF(J1446="Desember",287.34,0))))))))))))</f>
        <v>259.83</v>
      </c>
      <c r="L1446" s="20">
        <f>$K$2/K1446</f>
        <v>0.91671477504522192</v>
      </c>
      <c r="M1446" s="2">
        <v>10</v>
      </c>
      <c r="N1446" s="2">
        <v>3700000</v>
      </c>
      <c r="O1446" s="2">
        <v>3900000</v>
      </c>
      <c r="P1446" s="2">
        <f>O1446-N1446</f>
        <v>200000</v>
      </c>
      <c r="Q1446" s="4">
        <f>P1446/N1446</f>
        <v>5.4054054054054057E-2</v>
      </c>
      <c r="R1446" s="2">
        <v>29000</v>
      </c>
      <c r="S1446" s="9">
        <f>(N1446+R1446)/F1446</f>
        <v>74580</v>
      </c>
      <c r="T1446" s="2">
        <v>78580</v>
      </c>
      <c r="U1446" s="5">
        <f>T1446-S1446</f>
        <v>4000</v>
      </c>
      <c r="V1446" s="4">
        <f>U1446/S1446</f>
        <v>5.3633681952266025E-2</v>
      </c>
      <c r="W1446" s="22">
        <f>S1446*L1446</f>
        <v>68368.587922872655</v>
      </c>
      <c r="X1446" s="22">
        <f>T1446*L1446</f>
        <v>72035.447023053537</v>
      </c>
      <c r="Y1446" s="22">
        <f>X1446-W1446</f>
        <v>3666.8591001808818</v>
      </c>
      <c r="Z1446" s="8">
        <f>Y1446/W1446</f>
        <v>5.3633681952265935E-2</v>
      </c>
      <c r="AA1446" s="2">
        <v>400</v>
      </c>
      <c r="AB1446" s="2">
        <v>1896</v>
      </c>
      <c r="AC1446" s="2">
        <f>2016-AB1446</f>
        <v>120</v>
      </c>
      <c r="AD1446" s="2" t="s">
        <v>37</v>
      </c>
    </row>
    <row r="1447" spans="1:30" x14ac:dyDescent="0.2">
      <c r="A1447">
        <v>23</v>
      </c>
      <c r="B1447" s="2" t="s">
        <v>903</v>
      </c>
      <c r="C1447" s="2" t="s">
        <v>22</v>
      </c>
      <c r="D1447" s="2" t="s">
        <v>23</v>
      </c>
      <c r="E1447" s="6" t="s">
        <v>2767</v>
      </c>
      <c r="F1447" s="2">
        <v>59</v>
      </c>
      <c r="G1447" s="2">
        <v>68</v>
      </c>
      <c r="H1447" s="3">
        <v>42517</v>
      </c>
      <c r="I1447" s="3">
        <v>42527</v>
      </c>
      <c r="J1447" s="3" t="s">
        <v>2538</v>
      </c>
      <c r="K1447" s="17">
        <f>IF(J1447="Januar",238.19,IF(J1447="Februar",240.59,IF(J1447="Mars",245.99,IF(J1447="April",250.79,IF(J1447="Mai",256.52,IF(J1447="Juni",259.83,IF(J1447="Juli",265.66,IF(J1447="August",272.21,IF(J1447="September",275.91,IF(J1447="Oktober",281.13,IF(J1447="November",284.38,IF(J1447="Desember",287.34,0))))))))))))</f>
        <v>259.83</v>
      </c>
      <c r="L1447" s="20">
        <f>$K$2/K1447</f>
        <v>0.91671477504522192</v>
      </c>
      <c r="M1447" s="2">
        <v>10</v>
      </c>
      <c r="N1447" s="2">
        <v>2400000</v>
      </c>
      <c r="O1447" s="2">
        <v>3000000</v>
      </c>
      <c r="P1447" s="2">
        <f>O1447-N1447</f>
        <v>600000</v>
      </c>
      <c r="Q1447" s="4">
        <f>P1447/N1447</f>
        <v>0.25</v>
      </c>
      <c r="R1447" s="2">
        <v>105000</v>
      </c>
      <c r="S1447" s="9">
        <f>(N1447+R1447)/F1447</f>
        <v>42457.627118644064</v>
      </c>
      <c r="T1447" s="2">
        <v>52627</v>
      </c>
      <c r="U1447" s="5">
        <f>T1447-S1447</f>
        <v>10169.372881355936</v>
      </c>
      <c r="V1447" s="4">
        <f>U1447/S1447</f>
        <v>0.2395181636726548</v>
      </c>
      <c r="W1447" s="22">
        <f>S1447*L1447</f>
        <v>38921.534093021706</v>
      </c>
      <c r="X1447" s="22">
        <f>T1447*L1447</f>
        <v>48243.948466304893</v>
      </c>
      <c r="Y1447" s="22">
        <f>X1447-W1447</f>
        <v>9322.4143732831872</v>
      </c>
      <c r="Z1447" s="8">
        <f>Y1447/W1447</f>
        <v>0.2395181636726548</v>
      </c>
      <c r="AA1447" s="11">
        <v>4431</v>
      </c>
      <c r="AB1447" s="2">
        <v>1934</v>
      </c>
      <c r="AC1447" s="2">
        <f>2016-AB1447</f>
        <v>82</v>
      </c>
      <c r="AD1447" s="2" t="s">
        <v>37</v>
      </c>
    </row>
    <row r="1448" spans="1:30" x14ac:dyDescent="0.2">
      <c r="A1448">
        <v>23</v>
      </c>
      <c r="B1448" s="2" t="s">
        <v>570</v>
      </c>
      <c r="C1448" s="2" t="s">
        <v>22</v>
      </c>
      <c r="D1448" s="2" t="s">
        <v>23</v>
      </c>
      <c r="E1448" s="6" t="s">
        <v>2767</v>
      </c>
      <c r="F1448" s="2">
        <v>60</v>
      </c>
      <c r="G1448" s="2">
        <v>66</v>
      </c>
      <c r="H1448" s="3">
        <v>42517</v>
      </c>
      <c r="I1448" s="3">
        <v>42527</v>
      </c>
      <c r="J1448" s="7" t="s">
        <v>2538</v>
      </c>
      <c r="K1448" s="17">
        <f>IF(J1448="Januar",238.19,IF(J1448="Februar",240.59,IF(J1448="Mars",245.99,IF(J1448="April",250.79,IF(J1448="Mai",256.52,IF(J1448="Juni",259.83,IF(J1448="Juli",265.66,IF(J1448="August",272.21,IF(J1448="September",275.91,IF(J1448="Oktober",281.13,IF(J1448="November",284.38,IF(J1448="Desember",287.34,0))))))))))))</f>
        <v>259.83</v>
      </c>
      <c r="L1448" s="20">
        <f>$K$2/K1448</f>
        <v>0.91671477504522192</v>
      </c>
      <c r="M1448" s="2">
        <v>10</v>
      </c>
      <c r="N1448" s="2">
        <v>3990000</v>
      </c>
      <c r="O1448" s="2">
        <v>4510000</v>
      </c>
      <c r="P1448" s="2">
        <f>O1448-N1448</f>
        <v>520000</v>
      </c>
      <c r="Q1448" s="4">
        <f>P1448/N1448</f>
        <v>0.13032581453634084</v>
      </c>
      <c r="R1448" s="2"/>
      <c r="S1448" s="9">
        <f>(N1448+R1448)/F1448</f>
        <v>66500</v>
      </c>
      <c r="T1448" s="2">
        <v>75167</v>
      </c>
      <c r="U1448" s="5">
        <f>T1448-S1448</f>
        <v>8667</v>
      </c>
      <c r="V1448" s="4">
        <f>U1448/S1448</f>
        <v>0.13033082706766919</v>
      </c>
      <c r="W1448" s="22">
        <f>S1448*L1448</f>
        <v>60961.532540507258</v>
      </c>
      <c r="X1448" s="22">
        <f>T1448*L1448</f>
        <v>68906.699495824199</v>
      </c>
      <c r="Y1448" s="22">
        <f>X1448-W1448</f>
        <v>7945.1669553169413</v>
      </c>
      <c r="Z1448" s="8">
        <f>Y1448/W1448</f>
        <v>0.13033082706766921</v>
      </c>
      <c r="AA1448" s="11">
        <v>18884</v>
      </c>
      <c r="AB1448" s="2">
        <v>2006</v>
      </c>
      <c r="AC1448" s="2">
        <f>2016-AB1448</f>
        <v>10</v>
      </c>
      <c r="AD1448" s="2" t="s">
        <v>213</v>
      </c>
    </row>
    <row r="1449" spans="1:30" x14ac:dyDescent="0.2">
      <c r="A1449">
        <v>23</v>
      </c>
      <c r="B1449" s="2" t="s">
        <v>1217</v>
      </c>
      <c r="C1449" s="2" t="s">
        <v>22</v>
      </c>
      <c r="D1449" s="2" t="s">
        <v>23</v>
      </c>
      <c r="E1449" s="6" t="s">
        <v>2767</v>
      </c>
      <c r="F1449" s="2">
        <v>62</v>
      </c>
      <c r="G1449" s="2">
        <v>70</v>
      </c>
      <c r="H1449" s="3">
        <v>42517</v>
      </c>
      <c r="I1449" s="3">
        <v>42527</v>
      </c>
      <c r="J1449" s="3" t="s">
        <v>2538</v>
      </c>
      <c r="K1449" s="17">
        <f>IF(J1449="Januar",238.19,IF(J1449="Februar",240.59,IF(J1449="Mars",245.99,IF(J1449="April",250.79,IF(J1449="Mai",256.52,IF(J1449="Juni",259.83,IF(J1449="Juli",265.66,IF(J1449="August",272.21,IF(J1449="September",275.91,IF(J1449="Oktober",281.13,IF(J1449="November",284.38,IF(J1449="Desember",287.34,0))))))))))))</f>
        <v>259.83</v>
      </c>
      <c r="L1449" s="20">
        <f>$K$2/K1449</f>
        <v>0.91671477504522192</v>
      </c>
      <c r="M1449" s="2">
        <v>10</v>
      </c>
      <c r="N1449" s="2">
        <v>3700000</v>
      </c>
      <c r="O1449" s="2">
        <v>4750000</v>
      </c>
      <c r="P1449" s="2">
        <f>O1449-N1449</f>
        <v>1050000</v>
      </c>
      <c r="Q1449" s="4">
        <f>P1449/N1449</f>
        <v>0.28378378378378377</v>
      </c>
      <c r="R1449" s="2"/>
      <c r="S1449" s="9">
        <f>(N1449+R1449)/F1449</f>
        <v>59677.419354838712</v>
      </c>
      <c r="T1449" s="2">
        <v>76613</v>
      </c>
      <c r="U1449" s="5">
        <f>T1449-S1449</f>
        <v>16935.580645161288</v>
      </c>
      <c r="V1449" s="4">
        <f>U1449/S1449</f>
        <v>0.28378540540540537</v>
      </c>
      <c r="W1449" s="22">
        <f>S1449*L1449</f>
        <v>54707.17205915034</v>
      </c>
      <c r="X1449" s="22">
        <f>T1449*L1449</f>
        <v>70232.269060539591</v>
      </c>
      <c r="Y1449" s="22">
        <f>X1449-W1449</f>
        <v>15525.097001389251</v>
      </c>
      <c r="Z1449" s="8">
        <f>Y1449/W1449</f>
        <v>0.28378540540540548</v>
      </c>
      <c r="AA1449" s="11">
        <v>1227</v>
      </c>
      <c r="AB1449" s="2">
        <v>2007</v>
      </c>
      <c r="AC1449" s="2">
        <f>2016-AB1449</f>
        <v>9</v>
      </c>
      <c r="AD1449" s="2" t="s">
        <v>364</v>
      </c>
    </row>
    <row r="1450" spans="1:30" x14ac:dyDescent="0.2">
      <c r="A1450">
        <v>23</v>
      </c>
      <c r="B1450" s="6" t="s">
        <v>1663</v>
      </c>
      <c r="C1450" s="6" t="s">
        <v>22</v>
      </c>
      <c r="D1450" s="6" t="s">
        <v>23</v>
      </c>
      <c r="E1450" s="6" t="s">
        <v>2767</v>
      </c>
      <c r="F1450" s="6">
        <v>74</v>
      </c>
      <c r="G1450" s="6">
        <v>82</v>
      </c>
      <c r="H1450" s="7">
        <v>42517</v>
      </c>
      <c r="I1450" s="7">
        <v>42527</v>
      </c>
      <c r="J1450" s="3" t="s">
        <v>2538</v>
      </c>
      <c r="K1450" s="17">
        <f>IF(J1450="Januar",238.19,IF(J1450="Februar",240.59,IF(J1450="Mars",245.99,IF(J1450="April",250.79,IF(J1450="Mai",256.52,IF(J1450="Juni",259.83,IF(J1450="Juli",265.66,IF(J1450="August",272.21,IF(J1450="September",275.91,IF(J1450="Oktober",281.13,IF(J1450="November",284.38,IF(J1450="Desember",287.34,0))))))))))))</f>
        <v>259.83</v>
      </c>
      <c r="L1450" s="20">
        <f>$K$2/K1450</f>
        <v>0.91671477504522192</v>
      </c>
      <c r="M1450" s="6">
        <v>10</v>
      </c>
      <c r="N1450" s="6">
        <v>4950000</v>
      </c>
      <c r="O1450" s="6">
        <v>5375000</v>
      </c>
      <c r="P1450" s="6">
        <f>O1450-N1450</f>
        <v>425000</v>
      </c>
      <c r="Q1450" s="8">
        <f>P1450/N1450</f>
        <v>8.5858585858585856E-2</v>
      </c>
      <c r="R1450" s="6">
        <v>77694</v>
      </c>
      <c r="S1450" s="9">
        <f>(N1450+R1450)/F1450</f>
        <v>67941.810810810814</v>
      </c>
      <c r="T1450" s="6">
        <v>73685</v>
      </c>
      <c r="U1450" s="5">
        <f>T1450-S1450</f>
        <v>5743.1891891891864</v>
      </c>
      <c r="V1450" s="4">
        <f>U1450/S1450</f>
        <v>8.4530999698867862E-2</v>
      </c>
      <c r="W1450" s="22">
        <f>S1450*L1450</f>
        <v>62283.261813597463</v>
      </c>
      <c r="X1450" s="22">
        <f>T1450*L1450</f>
        <v>67548.128199207174</v>
      </c>
      <c r="Y1450" s="22">
        <f>X1450-W1450</f>
        <v>5264.8663856097119</v>
      </c>
      <c r="Z1450" s="8">
        <f>Y1450/W1450</f>
        <v>8.4530999698867806E-2</v>
      </c>
      <c r="AA1450" s="6">
        <v>494</v>
      </c>
      <c r="AB1450" s="6">
        <v>1896</v>
      </c>
      <c r="AC1450" s="6">
        <f>2016-AB1450</f>
        <v>120</v>
      </c>
      <c r="AD1450" s="6" t="s">
        <v>103</v>
      </c>
    </row>
    <row r="1451" spans="1:30" x14ac:dyDescent="0.2">
      <c r="A1451">
        <v>23</v>
      </c>
      <c r="B1451" s="2" t="s">
        <v>2194</v>
      </c>
      <c r="C1451" s="2" t="s">
        <v>22</v>
      </c>
      <c r="D1451" s="2" t="s">
        <v>23</v>
      </c>
      <c r="E1451" s="6" t="s">
        <v>2767</v>
      </c>
      <c r="F1451" s="2">
        <v>101</v>
      </c>
      <c r="G1451" s="2">
        <v>112</v>
      </c>
      <c r="H1451" s="3">
        <v>42517</v>
      </c>
      <c r="I1451" s="3">
        <v>42527</v>
      </c>
      <c r="J1451" s="7" t="s">
        <v>2538</v>
      </c>
      <c r="K1451" s="17">
        <f>IF(J1451="Januar",238.19,IF(J1451="Februar",240.59,IF(J1451="Mars",245.99,IF(J1451="April",250.79,IF(J1451="Mai",256.52,IF(J1451="Juni",259.83,IF(J1451="Juli",265.66,IF(J1451="August",272.21,IF(J1451="September",275.91,IF(J1451="Oktober",281.13,IF(J1451="November",284.38,IF(J1451="Desember",287.34,0))))))))))))</f>
        <v>259.83</v>
      </c>
      <c r="L1451" s="20">
        <f>$K$2/K1451</f>
        <v>0.91671477504522192</v>
      </c>
      <c r="M1451" s="2">
        <v>10</v>
      </c>
      <c r="N1451" s="2">
        <v>6800000</v>
      </c>
      <c r="O1451" s="2">
        <v>7825000</v>
      </c>
      <c r="P1451" s="2">
        <f>O1451-N1451</f>
        <v>1025000</v>
      </c>
      <c r="Q1451" s="4">
        <f>P1451/N1451</f>
        <v>0.15073529411764705</v>
      </c>
      <c r="R1451" s="2">
        <v>5704</v>
      </c>
      <c r="S1451" s="9">
        <f>(N1451+R1451)/F1451</f>
        <v>67383.207920792076</v>
      </c>
      <c r="T1451" s="2">
        <v>77532</v>
      </c>
      <c r="U1451" s="5">
        <f>T1451-S1451</f>
        <v>10148.792079207924</v>
      </c>
      <c r="V1451" s="4">
        <f>U1451/S1451</f>
        <v>0.15061307397441917</v>
      </c>
      <c r="W1451" s="22">
        <f>S1451*L1451</f>
        <v>61771.182290934325</v>
      </c>
      <c r="X1451" s="22">
        <f>T1451*L1451</f>
        <v>71074.729938806151</v>
      </c>
      <c r="Y1451" s="22">
        <f>X1451-W1451</f>
        <v>9303.5476478718265</v>
      </c>
      <c r="Z1451" s="8">
        <f>Y1451/W1451</f>
        <v>0.15061307397441923</v>
      </c>
      <c r="AA1451" s="11">
        <v>1090</v>
      </c>
      <c r="AB1451" s="2">
        <v>1980</v>
      </c>
      <c r="AC1451" s="2">
        <f>2016-AB1451</f>
        <v>36</v>
      </c>
      <c r="AD1451" s="2" t="s">
        <v>90</v>
      </c>
    </row>
    <row r="1452" spans="1:30" x14ac:dyDescent="0.2">
      <c r="A1452">
        <v>23</v>
      </c>
      <c r="B1452" s="2" t="s">
        <v>1001</v>
      </c>
      <c r="C1452" s="2" t="s">
        <v>22</v>
      </c>
      <c r="D1452" s="2" t="s">
        <v>23</v>
      </c>
      <c r="E1452" s="6" t="s">
        <v>2767</v>
      </c>
      <c r="F1452" s="2">
        <v>68</v>
      </c>
      <c r="G1452" s="2">
        <v>80</v>
      </c>
      <c r="H1452" s="3">
        <v>42515</v>
      </c>
      <c r="I1452" s="3">
        <v>42527</v>
      </c>
      <c r="J1452" s="3" t="s">
        <v>2538</v>
      </c>
      <c r="K1452" s="17">
        <f>IF(J1452="Januar",238.19,IF(J1452="Februar",240.59,IF(J1452="Mars",245.99,IF(J1452="April",250.79,IF(J1452="Mai",256.52,IF(J1452="Juni",259.83,IF(J1452="Juli",265.66,IF(J1452="August",272.21,IF(J1452="September",275.91,IF(J1452="Oktober",281.13,IF(J1452="November",284.38,IF(J1452="Desember",287.34,0))))))))))))</f>
        <v>259.83</v>
      </c>
      <c r="L1452" s="20">
        <f>$K$2/K1452</f>
        <v>0.91671477504522192</v>
      </c>
      <c r="M1452" s="2">
        <v>12</v>
      </c>
      <c r="N1452" s="2">
        <v>4750000</v>
      </c>
      <c r="O1452" s="2">
        <v>5200000</v>
      </c>
      <c r="P1452" s="2">
        <f>O1452-N1452</f>
        <v>450000</v>
      </c>
      <c r="Q1452" s="4">
        <f>P1452/N1452</f>
        <v>9.4736842105263161E-2</v>
      </c>
      <c r="R1452" s="2">
        <v>3381</v>
      </c>
      <c r="S1452" s="9">
        <f>(N1452+R1452)/F1452</f>
        <v>69902.661764705888</v>
      </c>
      <c r="T1452" s="2">
        <v>76520</v>
      </c>
      <c r="U1452" s="5">
        <f>T1452-S1452</f>
        <v>6617.3382352941117</v>
      </c>
      <c r="V1452" s="4">
        <f>U1452/S1452</f>
        <v>9.4665039474007992E-2</v>
      </c>
      <c r="W1452" s="22">
        <f>S1452*L1452</f>
        <v>64080.802854694593</v>
      </c>
      <c r="X1452" s="22">
        <f>T1452*L1452</f>
        <v>70147.014586460384</v>
      </c>
      <c r="Y1452" s="22">
        <f>X1452-W1452</f>
        <v>6066.2117317657903</v>
      </c>
      <c r="Z1452" s="8">
        <f>Y1452/W1452</f>
        <v>9.4665039474008034E-2</v>
      </c>
      <c r="AA1452" s="11">
        <v>3313</v>
      </c>
      <c r="AB1452" s="2">
        <v>2010</v>
      </c>
      <c r="AC1452" s="2">
        <f>2016-AB1452</f>
        <v>6</v>
      </c>
      <c r="AD1452" s="2" t="s">
        <v>90</v>
      </c>
    </row>
    <row r="1453" spans="1:30" x14ac:dyDescent="0.2">
      <c r="A1453">
        <v>23</v>
      </c>
      <c r="B1453" s="6" t="s">
        <v>2317</v>
      </c>
      <c r="C1453" s="6" t="s">
        <v>22</v>
      </c>
      <c r="D1453" s="6" t="s">
        <v>23</v>
      </c>
      <c r="E1453" s="6" t="s">
        <v>2767</v>
      </c>
      <c r="F1453" s="6">
        <v>113</v>
      </c>
      <c r="G1453" s="6">
        <v>124</v>
      </c>
      <c r="H1453" s="7">
        <v>42515</v>
      </c>
      <c r="I1453" s="7">
        <v>42527</v>
      </c>
      <c r="J1453" s="7" t="s">
        <v>2538</v>
      </c>
      <c r="K1453" s="17">
        <f>IF(J1453="Januar",238.19,IF(J1453="Februar",240.59,IF(J1453="Mars",245.99,IF(J1453="April",250.79,IF(J1453="Mai",256.52,IF(J1453="Juni",259.83,IF(J1453="Juli",265.66,IF(J1453="August",272.21,IF(J1453="September",275.91,IF(J1453="Oktober",281.13,IF(J1453="November",284.38,IF(J1453="Desember",287.34,0))))))))))))</f>
        <v>259.83</v>
      </c>
      <c r="L1453" s="20">
        <f>$K$2/K1453</f>
        <v>0.91671477504522192</v>
      </c>
      <c r="M1453" s="6">
        <v>12</v>
      </c>
      <c r="N1453" s="6">
        <v>8700000</v>
      </c>
      <c r="O1453" s="6">
        <v>11200000</v>
      </c>
      <c r="P1453" s="6">
        <f>O1453-N1453</f>
        <v>2500000</v>
      </c>
      <c r="Q1453" s="8">
        <f>P1453/N1453</f>
        <v>0.28735632183908044</v>
      </c>
      <c r="R1453" s="6">
        <v>11430</v>
      </c>
      <c r="S1453" s="9">
        <f>(N1453+R1453)/F1453</f>
        <v>77092.300884955752</v>
      </c>
      <c r="T1453" s="6">
        <v>99216</v>
      </c>
      <c r="U1453" s="5">
        <f>T1453-S1453</f>
        <v>22123.699115044248</v>
      </c>
      <c r="V1453" s="4">
        <f>U1453/S1453</f>
        <v>0.28697676500872993</v>
      </c>
      <c r="W1453" s="22">
        <f>S1453*L1453</f>
        <v>70671.651263470776</v>
      </c>
      <c r="X1453" s="22">
        <f>T1453*L1453</f>
        <v>90952.773120886734</v>
      </c>
      <c r="Y1453" s="22">
        <f>X1453-W1453</f>
        <v>20281.121857415957</v>
      </c>
      <c r="Z1453" s="8">
        <f>Y1453/W1453</f>
        <v>0.28697676500872982</v>
      </c>
      <c r="AA1453" s="10">
        <v>2330</v>
      </c>
      <c r="AB1453" s="6">
        <v>1986</v>
      </c>
      <c r="AC1453" s="6">
        <f>2016-AB1453</f>
        <v>30</v>
      </c>
      <c r="AD1453" s="6" t="s">
        <v>61</v>
      </c>
    </row>
    <row r="1454" spans="1:30" x14ac:dyDescent="0.2">
      <c r="A1454">
        <v>23</v>
      </c>
      <c r="B1454" s="2" t="s">
        <v>550</v>
      </c>
      <c r="C1454" s="2" t="s">
        <v>22</v>
      </c>
      <c r="D1454" s="2" t="s">
        <v>23</v>
      </c>
      <c r="E1454" s="6" t="s">
        <v>2767</v>
      </c>
      <c r="F1454" s="2">
        <v>103</v>
      </c>
      <c r="G1454" s="2">
        <v>112</v>
      </c>
      <c r="H1454" s="3">
        <v>42513</v>
      </c>
      <c r="I1454" s="3">
        <v>42527</v>
      </c>
      <c r="J1454" s="3" t="s">
        <v>2538</v>
      </c>
      <c r="K1454" s="17">
        <f>IF(J1454="Januar",238.19,IF(J1454="Februar",240.59,IF(J1454="Mars",245.99,IF(J1454="April",250.79,IF(J1454="Mai",256.52,IF(J1454="Juni",259.83,IF(J1454="Juli",265.66,IF(J1454="August",272.21,IF(J1454="September",275.91,IF(J1454="Oktober",281.13,IF(J1454="November",284.38,IF(J1454="Desember",287.34,0))))))))))))</f>
        <v>259.83</v>
      </c>
      <c r="L1454" s="20">
        <f>$K$2/K1454</f>
        <v>0.91671477504522192</v>
      </c>
      <c r="M1454" s="2">
        <v>14</v>
      </c>
      <c r="N1454" s="2">
        <v>6200000</v>
      </c>
      <c r="O1454" s="2">
        <v>6565000</v>
      </c>
      <c r="P1454" s="2">
        <f>O1454-N1454</f>
        <v>365000</v>
      </c>
      <c r="Q1454" s="4">
        <f>P1454/N1454</f>
        <v>5.8870967741935482E-2</v>
      </c>
      <c r="R1454" s="2">
        <v>2420</v>
      </c>
      <c r="S1454" s="9">
        <f>(N1454+R1454)/F1454</f>
        <v>60217.669902912625</v>
      </c>
      <c r="T1454" s="2">
        <v>63761</v>
      </c>
      <c r="U1454" s="5">
        <f>T1454-S1454</f>
        <v>3543.3300970873752</v>
      </c>
      <c r="V1454" s="4">
        <f>U1454/S1454</f>
        <v>5.8842032625974962E-2</v>
      </c>
      <c r="W1454" s="22">
        <f>S1454*L1454</f>
        <v>55202.427718795974</v>
      </c>
      <c r="X1454" s="22">
        <f>T1454*L1454</f>
        <v>58450.650771658395</v>
      </c>
      <c r="Y1454" s="22">
        <f>X1454-W1454</f>
        <v>3248.2230528624204</v>
      </c>
      <c r="Z1454" s="8">
        <f>Y1454/W1454</f>
        <v>5.8842032625975017E-2</v>
      </c>
      <c r="AA1454" s="11">
        <v>1527</v>
      </c>
      <c r="AB1454" s="2">
        <v>2004</v>
      </c>
      <c r="AC1454" s="2">
        <f>2016-AB1454</f>
        <v>12</v>
      </c>
      <c r="AD1454" s="2" t="s">
        <v>27</v>
      </c>
    </row>
    <row r="1455" spans="1:30" x14ac:dyDescent="0.2">
      <c r="A1455">
        <v>23</v>
      </c>
      <c r="B1455" s="2" t="s">
        <v>1596</v>
      </c>
      <c r="C1455" s="2" t="s">
        <v>22</v>
      </c>
      <c r="D1455" s="2" t="s">
        <v>23</v>
      </c>
      <c r="E1455" s="6" t="s">
        <v>2767</v>
      </c>
      <c r="F1455" s="2">
        <v>72</v>
      </c>
      <c r="G1455" s="2">
        <v>82</v>
      </c>
      <c r="H1455" s="3">
        <v>42511</v>
      </c>
      <c r="I1455" s="3">
        <v>42527</v>
      </c>
      <c r="J1455" s="7" t="s">
        <v>2538</v>
      </c>
      <c r="K1455" s="17">
        <f>IF(J1455="Januar",238.19,IF(J1455="Februar",240.59,IF(J1455="Mars",245.99,IF(J1455="April",250.79,IF(J1455="Mai",256.52,IF(J1455="Juni",259.83,IF(J1455="Juli",265.66,IF(J1455="August",272.21,IF(J1455="September",275.91,IF(J1455="Oktober",281.13,IF(J1455="November",284.38,IF(J1455="Desember",287.34,0))))))))))))</f>
        <v>259.83</v>
      </c>
      <c r="L1455" s="20">
        <f>$K$2/K1455</f>
        <v>0.91671477504522192</v>
      </c>
      <c r="M1455" s="2">
        <v>16</v>
      </c>
      <c r="N1455" s="2">
        <v>5400000</v>
      </c>
      <c r="O1455" s="2">
        <v>5500000</v>
      </c>
      <c r="P1455" s="2">
        <f>O1455-N1455</f>
        <v>100000</v>
      </c>
      <c r="Q1455" s="4">
        <f>P1455/N1455</f>
        <v>1.8518518518518517E-2</v>
      </c>
      <c r="R1455" s="2"/>
      <c r="S1455" s="9">
        <f>(N1455+R1455)/F1455</f>
        <v>75000</v>
      </c>
      <c r="T1455" s="2">
        <v>76389</v>
      </c>
      <c r="U1455" s="5">
        <f>T1455-S1455</f>
        <v>1389</v>
      </c>
      <c r="V1455" s="4">
        <f>U1455/S1455</f>
        <v>1.8519999999999998E-2</v>
      </c>
      <c r="W1455" s="22">
        <f>S1455*L1455</f>
        <v>68753.608128391643</v>
      </c>
      <c r="X1455" s="22">
        <f>T1455*L1455</f>
        <v>70026.92495092946</v>
      </c>
      <c r="Y1455" s="22">
        <f>X1455-W1455</f>
        <v>1273.3168225378176</v>
      </c>
      <c r="Z1455" s="8">
        <f>Y1455/W1455</f>
        <v>1.8520000000000064E-2</v>
      </c>
      <c r="AA1455" s="11">
        <v>4669</v>
      </c>
      <c r="AB1455" s="2">
        <v>2005</v>
      </c>
      <c r="AC1455" s="2">
        <f>2016-AB1455</f>
        <v>11</v>
      </c>
      <c r="AD1455" s="2" t="s">
        <v>37</v>
      </c>
    </row>
    <row r="1456" spans="1:30" x14ac:dyDescent="0.2">
      <c r="A1456">
        <v>23</v>
      </c>
      <c r="B1456" s="2" t="s">
        <v>2065</v>
      </c>
      <c r="C1456" s="2" t="s">
        <v>22</v>
      </c>
      <c r="D1456" s="2" t="s">
        <v>23</v>
      </c>
      <c r="E1456" s="6" t="s">
        <v>2767</v>
      </c>
      <c r="F1456" s="2">
        <v>91</v>
      </c>
      <c r="G1456" s="2">
        <v>100</v>
      </c>
      <c r="H1456" s="3">
        <v>42503</v>
      </c>
      <c r="I1456" s="3">
        <v>42527</v>
      </c>
      <c r="J1456" s="3" t="s">
        <v>2538</v>
      </c>
      <c r="K1456" s="17">
        <f>IF(J1456="Januar",238.19,IF(J1456="Februar",240.59,IF(J1456="Mars",245.99,IF(J1456="April",250.79,IF(J1456="Mai",256.52,IF(J1456="Juni",259.83,IF(J1456="Juli",265.66,IF(J1456="August",272.21,IF(J1456="September",275.91,IF(J1456="Oktober",281.13,IF(J1456="November",284.38,IF(J1456="Desember",287.34,0))))))))))))</f>
        <v>259.83</v>
      </c>
      <c r="L1456" s="20">
        <f>$K$2/K1456</f>
        <v>0.91671477504522192</v>
      </c>
      <c r="M1456" s="2">
        <v>24</v>
      </c>
      <c r="N1456" s="2">
        <v>5200000</v>
      </c>
      <c r="O1456" s="2">
        <v>4925000</v>
      </c>
      <c r="P1456" s="2">
        <f>O1456-N1456</f>
        <v>-275000</v>
      </c>
      <c r="Q1456" s="4">
        <f>P1456/N1456</f>
        <v>-5.2884615384615384E-2</v>
      </c>
      <c r="R1456" s="2">
        <v>222056</v>
      </c>
      <c r="S1456" s="9">
        <f>(N1456+R1456)/F1456</f>
        <v>59583.032967032967</v>
      </c>
      <c r="T1456" s="2">
        <v>56561</v>
      </c>
      <c r="U1456" s="5">
        <f>T1456-S1456</f>
        <v>-3022.0329670329666</v>
      </c>
      <c r="V1456" s="4">
        <f>U1456/S1456</f>
        <v>-5.0719690095417672E-2</v>
      </c>
      <c r="W1456" s="22">
        <f>S1456*L1456</f>
        <v>54620.646662885665</v>
      </c>
      <c r="X1456" s="22">
        <f>T1456*L1456</f>
        <v>51850.3043913328</v>
      </c>
      <c r="Y1456" s="22">
        <f>X1456-W1456</f>
        <v>-2770.342271552865</v>
      </c>
      <c r="Z1456" s="8">
        <f>Y1456/W1456</f>
        <v>-5.0719690095417574E-2</v>
      </c>
      <c r="AA1456" s="2">
        <v>622</v>
      </c>
      <c r="AB1456" s="2">
        <v>1881</v>
      </c>
      <c r="AC1456" s="2">
        <f>2016-AB1456</f>
        <v>135</v>
      </c>
      <c r="AD1456" s="2" t="s">
        <v>885</v>
      </c>
    </row>
    <row r="1457" spans="1:30" x14ac:dyDescent="0.2">
      <c r="A1457">
        <v>23</v>
      </c>
      <c r="B1457" s="6" t="s">
        <v>322</v>
      </c>
      <c r="C1457" s="6" t="s">
        <v>22</v>
      </c>
      <c r="D1457" s="6" t="s">
        <v>23</v>
      </c>
      <c r="E1457" s="6" t="s">
        <v>2767</v>
      </c>
      <c r="F1457" s="6">
        <v>67</v>
      </c>
      <c r="G1457" s="6">
        <v>74</v>
      </c>
      <c r="H1457" s="7">
        <v>42501</v>
      </c>
      <c r="I1457" s="7">
        <v>42527</v>
      </c>
      <c r="J1457" s="7" t="s">
        <v>2538</v>
      </c>
      <c r="K1457" s="17">
        <f>IF(J1457="Januar",238.19,IF(J1457="Februar",240.59,IF(J1457="Mars",245.99,IF(J1457="April",250.79,IF(J1457="Mai",256.52,IF(J1457="Juni",259.83,IF(J1457="Juli",265.66,IF(J1457="August",272.21,IF(J1457="September",275.91,IF(J1457="Oktober",281.13,IF(J1457="November",284.38,IF(J1457="Desember",287.34,0))))))))))))</f>
        <v>259.83</v>
      </c>
      <c r="L1457" s="20">
        <f>$K$2/K1457</f>
        <v>0.91671477504522192</v>
      </c>
      <c r="M1457" s="6">
        <v>26</v>
      </c>
      <c r="N1457" s="6">
        <v>4200000</v>
      </c>
      <c r="O1457" s="6">
        <v>4674000</v>
      </c>
      <c r="P1457" s="6">
        <f>O1457-N1457</f>
        <v>474000</v>
      </c>
      <c r="Q1457" s="8">
        <f>P1457/N1457</f>
        <v>0.11285714285714285</v>
      </c>
      <c r="R1457" s="6"/>
      <c r="S1457" s="9">
        <f>(N1457+R1457)/F1457</f>
        <v>62686.567164179105</v>
      </c>
      <c r="T1457" s="6">
        <v>69761</v>
      </c>
      <c r="U1457" s="5">
        <f>T1457-S1457</f>
        <v>7074.432835820895</v>
      </c>
      <c r="V1457" s="4">
        <f>U1457/S1457</f>
        <v>0.1128540476190476</v>
      </c>
      <c r="W1457" s="22">
        <f>S1457*L1457</f>
        <v>57465.702316267641</v>
      </c>
      <c r="X1457" s="22">
        <f>T1457*L1457</f>
        <v>63950.939421929725</v>
      </c>
      <c r="Y1457" s="22">
        <f>X1457-W1457</f>
        <v>6485.2371056620832</v>
      </c>
      <c r="Z1457" s="8">
        <f>Y1457/W1457</f>
        <v>0.11285404761904762</v>
      </c>
      <c r="AA1457" s="10">
        <v>2412</v>
      </c>
      <c r="AB1457" s="6">
        <v>2007</v>
      </c>
      <c r="AC1457" s="6">
        <f>2016-AB1457</f>
        <v>9</v>
      </c>
      <c r="AD1457" s="6" t="s">
        <v>460</v>
      </c>
    </row>
    <row r="1458" spans="1:30" x14ac:dyDescent="0.2">
      <c r="A1458">
        <v>23</v>
      </c>
      <c r="B1458" s="6" t="s">
        <v>1033</v>
      </c>
      <c r="C1458" s="6" t="s">
        <v>22</v>
      </c>
      <c r="D1458" s="6" t="s">
        <v>23</v>
      </c>
      <c r="E1458" s="6" t="s">
        <v>2767</v>
      </c>
      <c r="F1458" s="6">
        <v>86</v>
      </c>
      <c r="G1458" s="6">
        <v>96</v>
      </c>
      <c r="H1458" s="7">
        <v>42499</v>
      </c>
      <c r="I1458" s="7">
        <v>42527</v>
      </c>
      <c r="J1458" s="7" t="s">
        <v>2538</v>
      </c>
      <c r="K1458" s="17">
        <f>IF(J1458="Januar",238.19,IF(J1458="Februar",240.59,IF(J1458="Mars",245.99,IF(J1458="April",250.79,IF(J1458="Mai",256.52,IF(J1458="Juni",259.83,IF(J1458="Juli",265.66,IF(J1458="August",272.21,IF(J1458="September",275.91,IF(J1458="Oktober",281.13,IF(J1458="November",284.38,IF(J1458="Desember",287.34,0))))))))))))</f>
        <v>259.83</v>
      </c>
      <c r="L1458" s="20">
        <f>$K$2/K1458</f>
        <v>0.91671477504522192</v>
      </c>
      <c r="M1458" s="6">
        <v>28</v>
      </c>
      <c r="N1458" s="6">
        <v>5900000</v>
      </c>
      <c r="O1458" s="6">
        <v>5550000</v>
      </c>
      <c r="P1458" s="6">
        <f>O1458-N1458</f>
        <v>-350000</v>
      </c>
      <c r="Q1458" s="8">
        <f>P1458/N1458</f>
        <v>-5.9322033898305086E-2</v>
      </c>
      <c r="R1458" s="6">
        <v>1728</v>
      </c>
      <c r="S1458" s="9">
        <f>(N1458+R1458)/F1458</f>
        <v>68624.744186046519</v>
      </c>
      <c r="T1458" s="6">
        <v>64555</v>
      </c>
      <c r="U1458" s="5">
        <f>T1458-S1458</f>
        <v>-4069.7441860465187</v>
      </c>
      <c r="V1458" s="4">
        <f>U1458/S1458</f>
        <v>-5.9304325783906098E-2</v>
      </c>
      <c r="W1458" s="22">
        <f>S1458*L1458</f>
        <v>62909.316929047534</v>
      </c>
      <c r="X1458" s="22">
        <f>T1458*L1458</f>
        <v>59178.522303044301</v>
      </c>
      <c r="Y1458" s="22">
        <f>X1458-W1458</f>
        <v>-3730.7946260032331</v>
      </c>
      <c r="Z1458" s="8">
        <f>Y1458/W1458</f>
        <v>-5.9304325783906084E-2</v>
      </c>
      <c r="AA1458" s="10">
        <v>8581</v>
      </c>
      <c r="AB1458" s="6">
        <v>2001</v>
      </c>
      <c r="AC1458" s="6">
        <f>2016-AB1458</f>
        <v>15</v>
      </c>
      <c r="AD1458" s="6" t="s">
        <v>108</v>
      </c>
    </row>
    <row r="1459" spans="1:30" x14ac:dyDescent="0.2">
      <c r="A1459">
        <v>23</v>
      </c>
      <c r="B1459" s="2" t="s">
        <v>64</v>
      </c>
      <c r="C1459" s="2" t="s">
        <v>22</v>
      </c>
      <c r="D1459" s="2" t="s">
        <v>23</v>
      </c>
      <c r="E1459" s="6" t="s">
        <v>2767</v>
      </c>
      <c r="F1459" s="2">
        <v>22</v>
      </c>
      <c r="G1459" s="2">
        <v>25</v>
      </c>
      <c r="H1459" s="3">
        <v>42518</v>
      </c>
      <c r="I1459" s="3">
        <v>42528</v>
      </c>
      <c r="J1459" s="3" t="s">
        <v>2538</v>
      </c>
      <c r="K1459" s="17">
        <f>IF(J1459="Januar",238.19,IF(J1459="Februar",240.59,IF(J1459="Mars",245.99,IF(J1459="April",250.79,IF(J1459="Mai",256.52,IF(J1459="Juni",259.83,IF(J1459="Juli",265.66,IF(J1459="August",272.21,IF(J1459="September",275.91,IF(J1459="Oktober",281.13,IF(J1459="November",284.38,IF(J1459="Desember",287.34,0))))))))))))</f>
        <v>259.83</v>
      </c>
      <c r="L1459" s="20">
        <f>$K$2/K1459</f>
        <v>0.91671477504522192</v>
      </c>
      <c r="M1459" s="2">
        <v>10</v>
      </c>
      <c r="N1459" s="2">
        <v>1900000</v>
      </c>
      <c r="O1459" s="2">
        <v>2300000</v>
      </c>
      <c r="P1459" s="2">
        <f>O1459-N1459</f>
        <v>400000</v>
      </c>
      <c r="Q1459" s="4">
        <f>P1459/N1459</f>
        <v>0.21052631578947367</v>
      </c>
      <c r="R1459" s="2">
        <v>2497</v>
      </c>
      <c r="S1459" s="9">
        <f>(N1459+R1459)/F1459</f>
        <v>86477.136363636368</v>
      </c>
      <c r="T1459" s="2">
        <v>104659</v>
      </c>
      <c r="U1459" s="5">
        <f>T1459-S1459</f>
        <v>18181.863636363632</v>
      </c>
      <c r="V1459" s="4">
        <f>U1459/S1459</f>
        <v>0.2102505286473513</v>
      </c>
      <c r="W1459" s="22">
        <f>S1459*L1459</f>
        <v>79274.868608145887</v>
      </c>
      <c r="X1459" s="22">
        <f>T1459*L1459</f>
        <v>95942.451641457883</v>
      </c>
      <c r="Y1459" s="22">
        <f>X1459-W1459</f>
        <v>16667.583033311996</v>
      </c>
      <c r="Z1459" s="8">
        <f>Y1459/W1459</f>
        <v>0.21025052864735141</v>
      </c>
      <c r="AA1459" s="2">
        <v>681</v>
      </c>
      <c r="AB1459" s="2">
        <v>1972</v>
      </c>
      <c r="AC1459" s="2">
        <f>2016-AB1459</f>
        <v>44</v>
      </c>
      <c r="AD1459" s="2" t="s">
        <v>65</v>
      </c>
    </row>
    <row r="1460" spans="1:30" x14ac:dyDescent="0.2">
      <c r="A1460">
        <v>23</v>
      </c>
      <c r="B1460" s="6" t="s">
        <v>452</v>
      </c>
      <c r="C1460" s="6" t="s">
        <v>22</v>
      </c>
      <c r="D1460" s="6" t="s">
        <v>23</v>
      </c>
      <c r="E1460" s="6" t="s">
        <v>2767</v>
      </c>
      <c r="F1460" s="6">
        <v>42</v>
      </c>
      <c r="G1460" s="6">
        <v>48</v>
      </c>
      <c r="H1460" s="7">
        <v>42518</v>
      </c>
      <c r="I1460" s="7">
        <v>42528</v>
      </c>
      <c r="J1460" s="3" t="s">
        <v>2538</v>
      </c>
      <c r="K1460" s="17">
        <f>IF(J1460="Januar",238.19,IF(J1460="Februar",240.59,IF(J1460="Mars",245.99,IF(J1460="April",250.79,IF(J1460="Mai",256.52,IF(J1460="Juni",259.83,IF(J1460="Juli",265.66,IF(J1460="August",272.21,IF(J1460="September",275.91,IF(J1460="Oktober",281.13,IF(J1460="November",284.38,IF(J1460="Desember",287.34,0))))))))))))</f>
        <v>259.83</v>
      </c>
      <c r="L1460" s="20">
        <f>$K$2/K1460</f>
        <v>0.91671477504522192</v>
      </c>
      <c r="M1460" s="6">
        <v>10</v>
      </c>
      <c r="N1460" s="6">
        <v>3490000</v>
      </c>
      <c r="O1460" s="6">
        <v>4010000</v>
      </c>
      <c r="P1460" s="6">
        <f>O1460-N1460</f>
        <v>520000</v>
      </c>
      <c r="Q1460" s="8">
        <f>P1460/N1460</f>
        <v>0.14899713467048711</v>
      </c>
      <c r="R1460" s="6">
        <v>70331</v>
      </c>
      <c r="S1460" s="9">
        <f>(N1460+R1460)/F1460</f>
        <v>84769.78571428571</v>
      </c>
      <c r="T1460" s="6">
        <v>97151</v>
      </c>
      <c r="U1460" s="5">
        <f>T1460-S1460</f>
        <v>12381.21428571429</v>
      </c>
      <c r="V1460" s="4">
        <f>U1460/S1460</f>
        <v>0.14605692560607433</v>
      </c>
      <c r="W1460" s="22">
        <f>S1460*L1460</f>
        <v>77709.715041703093</v>
      </c>
      <c r="X1460" s="22">
        <f>T1460*L1460</f>
        <v>89059.757110418359</v>
      </c>
      <c r="Y1460" s="22">
        <f>X1460-W1460</f>
        <v>11350.042068715265</v>
      </c>
      <c r="Z1460" s="8">
        <f>Y1460/W1460</f>
        <v>0.14605692560607436</v>
      </c>
      <c r="AA1460" s="6">
        <v>733</v>
      </c>
      <c r="AB1460" s="6">
        <v>1899</v>
      </c>
      <c r="AC1460" s="6">
        <f>2016-AB1460</f>
        <v>117</v>
      </c>
      <c r="AD1460" s="6" t="s">
        <v>67</v>
      </c>
    </row>
    <row r="1461" spans="1:30" x14ac:dyDescent="0.2">
      <c r="A1461">
        <v>23</v>
      </c>
      <c r="B1461" s="6" t="s">
        <v>481</v>
      </c>
      <c r="C1461" s="6" t="s">
        <v>22</v>
      </c>
      <c r="D1461" s="6" t="s">
        <v>23</v>
      </c>
      <c r="E1461" s="6" t="s">
        <v>2767</v>
      </c>
      <c r="F1461" s="6">
        <v>43</v>
      </c>
      <c r="G1461" s="6">
        <v>48</v>
      </c>
      <c r="H1461" s="7">
        <v>42518</v>
      </c>
      <c r="I1461" s="7">
        <v>42528</v>
      </c>
      <c r="J1461" s="7" t="s">
        <v>2538</v>
      </c>
      <c r="K1461" s="17">
        <f>IF(J1461="Januar",238.19,IF(J1461="Februar",240.59,IF(J1461="Mars",245.99,IF(J1461="April",250.79,IF(J1461="Mai",256.52,IF(J1461="Juni",259.83,IF(J1461="Juli",265.66,IF(J1461="August",272.21,IF(J1461="September",275.91,IF(J1461="Oktober",281.13,IF(J1461="November",284.38,IF(J1461="Desember",287.34,0))))))))))))</f>
        <v>259.83</v>
      </c>
      <c r="L1461" s="20">
        <f>$K$2/K1461</f>
        <v>0.91671477504522192</v>
      </c>
      <c r="M1461" s="6">
        <v>10</v>
      </c>
      <c r="N1461" s="6">
        <v>2900000</v>
      </c>
      <c r="O1461" s="6">
        <v>3150000</v>
      </c>
      <c r="P1461" s="6">
        <f>O1461-N1461</f>
        <v>250000</v>
      </c>
      <c r="Q1461" s="8">
        <f>P1461/N1461</f>
        <v>8.6206896551724144E-2</v>
      </c>
      <c r="R1461" s="6"/>
      <c r="S1461" s="9">
        <f>(N1461+R1461)/F1461</f>
        <v>67441.860465116275</v>
      </c>
      <c r="T1461" s="6">
        <v>73256</v>
      </c>
      <c r="U1461" s="5">
        <f>T1461-S1461</f>
        <v>5814.139534883725</v>
      </c>
      <c r="V1461" s="4">
        <f>U1461/S1461</f>
        <v>8.6209655172413857E-2</v>
      </c>
      <c r="W1461" s="22">
        <f>S1461*L1461</f>
        <v>61824.94994491031</v>
      </c>
      <c r="X1461" s="22">
        <f>T1461*L1461</f>
        <v>67154.857560712771</v>
      </c>
      <c r="Y1461" s="22">
        <f>X1461-W1461</f>
        <v>5329.9076158024618</v>
      </c>
      <c r="Z1461" s="8">
        <f>Y1461/W1461</f>
        <v>8.6209655172413802E-2</v>
      </c>
      <c r="AA1461" s="10">
        <v>2413</v>
      </c>
      <c r="AB1461" s="6">
        <v>2007</v>
      </c>
      <c r="AC1461" s="6">
        <f>2016-AB1461</f>
        <v>9</v>
      </c>
      <c r="AD1461" s="6" t="s">
        <v>148</v>
      </c>
    </row>
    <row r="1462" spans="1:30" x14ac:dyDescent="0.2">
      <c r="A1462">
        <v>23</v>
      </c>
      <c r="B1462" s="6" t="s">
        <v>299</v>
      </c>
      <c r="C1462" s="6" t="s">
        <v>22</v>
      </c>
      <c r="D1462" s="6" t="s">
        <v>23</v>
      </c>
      <c r="E1462" s="6" t="s">
        <v>2767</v>
      </c>
      <c r="F1462" s="6">
        <v>46</v>
      </c>
      <c r="G1462" s="6">
        <v>53</v>
      </c>
      <c r="H1462" s="7">
        <v>42518</v>
      </c>
      <c r="I1462" s="7">
        <v>42528</v>
      </c>
      <c r="J1462" s="3" t="s">
        <v>2538</v>
      </c>
      <c r="K1462" s="17">
        <f>IF(J1462="Januar",238.19,IF(J1462="Februar",240.59,IF(J1462="Mars",245.99,IF(J1462="April",250.79,IF(J1462="Mai",256.52,IF(J1462="Juni",259.83,IF(J1462="Juli",265.66,IF(J1462="August",272.21,IF(J1462="September",275.91,IF(J1462="Oktober",281.13,IF(J1462="November",284.38,IF(J1462="Desember",287.34,0))))))))))))</f>
        <v>259.83</v>
      </c>
      <c r="L1462" s="20">
        <f>$K$2/K1462</f>
        <v>0.91671477504522192</v>
      </c>
      <c r="M1462" s="6">
        <v>10</v>
      </c>
      <c r="N1462" s="6">
        <v>3850000</v>
      </c>
      <c r="O1462" s="6">
        <v>4275000</v>
      </c>
      <c r="P1462" s="6">
        <f>O1462-N1462</f>
        <v>425000</v>
      </c>
      <c r="Q1462" s="8">
        <f>P1462/N1462</f>
        <v>0.11038961038961038</v>
      </c>
      <c r="R1462" s="6"/>
      <c r="S1462" s="9">
        <f>(N1462+R1462)/F1462</f>
        <v>83695.65217391304</v>
      </c>
      <c r="T1462" s="6">
        <v>92935</v>
      </c>
      <c r="U1462" s="5">
        <f>T1462-S1462</f>
        <v>9239.3478260869597</v>
      </c>
      <c r="V1462" s="4">
        <f>U1462/S1462</f>
        <v>0.11039220779220783</v>
      </c>
      <c r="W1462" s="22">
        <f>S1462*L1462</f>
        <v>76725.040954871831</v>
      </c>
      <c r="X1462" s="22">
        <f>T1462*L1462</f>
        <v>85194.887618827706</v>
      </c>
      <c r="Y1462" s="22">
        <f>X1462-W1462</f>
        <v>8469.8466639558756</v>
      </c>
      <c r="Z1462" s="8">
        <f>Y1462/W1462</f>
        <v>0.11039220779220794</v>
      </c>
      <c r="AA1462" s="10">
        <v>2542</v>
      </c>
      <c r="AB1462" s="6">
        <v>2008</v>
      </c>
      <c r="AC1462" s="6">
        <f>2016-AB1462</f>
        <v>8</v>
      </c>
      <c r="AD1462" s="6" t="s">
        <v>67</v>
      </c>
    </row>
    <row r="1463" spans="1:30" x14ac:dyDescent="0.2">
      <c r="A1463">
        <v>23</v>
      </c>
      <c r="B1463" s="2" t="s">
        <v>701</v>
      </c>
      <c r="C1463" s="2" t="s">
        <v>22</v>
      </c>
      <c r="D1463" s="2" t="s">
        <v>23</v>
      </c>
      <c r="E1463" s="6" t="s">
        <v>2767</v>
      </c>
      <c r="F1463" s="2">
        <v>49</v>
      </c>
      <c r="G1463" s="2">
        <v>55</v>
      </c>
      <c r="H1463" s="3">
        <v>42518</v>
      </c>
      <c r="I1463" s="3">
        <v>42528</v>
      </c>
      <c r="J1463" s="7" t="s">
        <v>2538</v>
      </c>
      <c r="K1463" s="17">
        <f>IF(J1463="Januar",238.19,IF(J1463="Februar",240.59,IF(J1463="Mars",245.99,IF(J1463="April",250.79,IF(J1463="Mai",256.52,IF(J1463="Juni",259.83,IF(J1463="Juli",265.66,IF(J1463="August",272.21,IF(J1463="September",275.91,IF(J1463="Oktober",281.13,IF(J1463="November",284.38,IF(J1463="Desember",287.34,0))))))))))))</f>
        <v>259.83</v>
      </c>
      <c r="L1463" s="20">
        <f>$K$2/K1463</f>
        <v>0.91671477504522192</v>
      </c>
      <c r="M1463" s="2">
        <v>10</v>
      </c>
      <c r="N1463" s="2">
        <v>3400000</v>
      </c>
      <c r="O1463" s="2">
        <v>3975000</v>
      </c>
      <c r="P1463" s="2">
        <f>O1463-N1463</f>
        <v>575000</v>
      </c>
      <c r="Q1463" s="4">
        <f>P1463/N1463</f>
        <v>0.16911764705882354</v>
      </c>
      <c r="R1463" s="2"/>
      <c r="S1463" s="9">
        <f>(N1463+R1463)/F1463</f>
        <v>69387.755102040814</v>
      </c>
      <c r="T1463" s="2">
        <v>81122</v>
      </c>
      <c r="U1463" s="5">
        <f>T1463-S1463</f>
        <v>11734.244897959186</v>
      </c>
      <c r="V1463" s="4">
        <f>U1463/S1463</f>
        <v>0.16911117647058829</v>
      </c>
      <c r="W1463" s="22">
        <f>S1463*L1463</f>
        <v>63608.780309260292</v>
      </c>
      <c r="X1463" s="22">
        <f>T1463*L1463</f>
        <v>74365.735981218488</v>
      </c>
      <c r="Y1463" s="22">
        <f>X1463-W1463</f>
        <v>10756.955671958196</v>
      </c>
      <c r="Z1463" s="8">
        <f>Y1463/W1463</f>
        <v>0.16911117647058824</v>
      </c>
      <c r="AA1463" s="11">
        <v>1401</v>
      </c>
      <c r="AB1463" s="2">
        <v>2013</v>
      </c>
      <c r="AC1463" s="2">
        <f>2016-AB1463</f>
        <v>3</v>
      </c>
      <c r="AD1463" s="2" t="s">
        <v>148</v>
      </c>
    </row>
    <row r="1464" spans="1:30" x14ac:dyDescent="0.2">
      <c r="A1464">
        <v>23</v>
      </c>
      <c r="B1464" s="2" t="s">
        <v>882</v>
      </c>
      <c r="C1464" s="2" t="s">
        <v>22</v>
      </c>
      <c r="D1464" s="2" t="s">
        <v>23</v>
      </c>
      <c r="E1464" s="6" t="s">
        <v>2767</v>
      </c>
      <c r="F1464" s="2">
        <v>53</v>
      </c>
      <c r="G1464" s="2">
        <v>62</v>
      </c>
      <c r="H1464" s="3">
        <v>42518</v>
      </c>
      <c r="I1464" s="3">
        <v>42528</v>
      </c>
      <c r="J1464" s="3" t="s">
        <v>2538</v>
      </c>
      <c r="K1464" s="17">
        <f>IF(J1464="Januar",238.19,IF(J1464="Februar",240.59,IF(J1464="Mars",245.99,IF(J1464="April",250.79,IF(J1464="Mai",256.52,IF(J1464="Juni",259.83,IF(J1464="Juli",265.66,IF(J1464="August",272.21,IF(J1464="September",275.91,IF(J1464="Oktober",281.13,IF(J1464="November",284.38,IF(J1464="Desember",287.34,0))))))))))))</f>
        <v>259.83</v>
      </c>
      <c r="L1464" s="20">
        <f>$K$2/K1464</f>
        <v>0.91671477504522192</v>
      </c>
      <c r="M1464" s="2">
        <v>10</v>
      </c>
      <c r="N1464" s="2">
        <v>3650000</v>
      </c>
      <c r="O1464" s="2">
        <v>3850000</v>
      </c>
      <c r="P1464" s="2">
        <f>O1464-N1464</f>
        <v>200000</v>
      </c>
      <c r="Q1464" s="4">
        <f>P1464/N1464</f>
        <v>5.4794520547945202E-2</v>
      </c>
      <c r="R1464" s="2"/>
      <c r="S1464" s="9">
        <f>(N1464+R1464)/F1464</f>
        <v>68867.924528301883</v>
      </c>
      <c r="T1464" s="2">
        <v>72642</v>
      </c>
      <c r="U1464" s="5">
        <f>T1464-S1464</f>
        <v>3774.0754716981173</v>
      </c>
      <c r="V1464" s="4">
        <f>U1464/S1464</f>
        <v>5.4801643835616504E-2</v>
      </c>
      <c r="W1464" s="22">
        <f>S1464*L1464</f>
        <v>63132.243941793582</v>
      </c>
      <c r="X1464" s="22">
        <f>T1464*L1464</f>
        <v>66591.99468883501</v>
      </c>
      <c r="Y1464" s="22">
        <f>X1464-W1464</f>
        <v>3459.7507470414275</v>
      </c>
      <c r="Z1464" s="8">
        <f>Y1464/W1464</f>
        <v>5.4801643835616469E-2</v>
      </c>
      <c r="AA1464" s="11">
        <v>1172</v>
      </c>
      <c r="AB1464" s="2">
        <v>2011</v>
      </c>
      <c r="AC1464" s="2">
        <f>2016-AB1464</f>
        <v>5</v>
      </c>
      <c r="AD1464" s="2" t="s">
        <v>37</v>
      </c>
    </row>
    <row r="1465" spans="1:30" x14ac:dyDescent="0.2">
      <c r="A1465">
        <v>23</v>
      </c>
      <c r="B1465" s="2" t="s">
        <v>378</v>
      </c>
      <c r="C1465" s="2" t="s">
        <v>22</v>
      </c>
      <c r="D1465" s="2" t="s">
        <v>23</v>
      </c>
      <c r="E1465" s="6" t="s">
        <v>2767</v>
      </c>
      <c r="F1465" s="2">
        <v>56</v>
      </c>
      <c r="G1465" s="2">
        <v>62</v>
      </c>
      <c r="H1465" s="3">
        <v>42518</v>
      </c>
      <c r="I1465" s="3">
        <v>42528</v>
      </c>
      <c r="J1465" s="7" t="s">
        <v>2538</v>
      </c>
      <c r="K1465" s="17">
        <f>IF(J1465="Januar",238.19,IF(J1465="Februar",240.59,IF(J1465="Mars",245.99,IF(J1465="April",250.79,IF(J1465="Mai",256.52,IF(J1465="Juni",259.83,IF(J1465="Juli",265.66,IF(J1465="August",272.21,IF(J1465="September",275.91,IF(J1465="Oktober",281.13,IF(J1465="November",284.38,IF(J1465="Desember",287.34,0))))))))))))</f>
        <v>259.83</v>
      </c>
      <c r="L1465" s="20">
        <f>$K$2/K1465</f>
        <v>0.91671477504522192</v>
      </c>
      <c r="M1465" s="2">
        <v>10</v>
      </c>
      <c r="N1465" s="2">
        <v>4490000</v>
      </c>
      <c r="O1465" s="2">
        <v>4900000</v>
      </c>
      <c r="P1465" s="2">
        <f>O1465-N1465</f>
        <v>410000</v>
      </c>
      <c r="Q1465" s="4">
        <f>P1465/N1465</f>
        <v>9.1314031180400893E-2</v>
      </c>
      <c r="R1465" s="2"/>
      <c r="S1465" s="9">
        <f>(N1465+R1465)/F1465</f>
        <v>80178.571428571435</v>
      </c>
      <c r="T1465" s="2">
        <v>87500</v>
      </c>
      <c r="U1465" s="5">
        <f>T1465-S1465</f>
        <v>7321.4285714285652</v>
      </c>
      <c r="V1465" s="4">
        <f>U1465/S1465</f>
        <v>9.1314031180400809E-2</v>
      </c>
      <c r="W1465" s="22">
        <f>S1465*L1465</f>
        <v>73500.881070590127</v>
      </c>
      <c r="X1465" s="22">
        <f>T1465*L1465</f>
        <v>80212.542816456917</v>
      </c>
      <c r="Y1465" s="22">
        <f>X1465-W1465</f>
        <v>6711.6617458667897</v>
      </c>
      <c r="Z1465" s="8">
        <f>Y1465/W1465</f>
        <v>9.1314031180400684E-2</v>
      </c>
      <c r="AA1465" s="11">
        <v>6175</v>
      </c>
      <c r="AB1465" s="2">
        <v>2013</v>
      </c>
      <c r="AC1465" s="2">
        <f>2016-AB1465</f>
        <v>3</v>
      </c>
      <c r="AD1465" s="2" t="s">
        <v>213</v>
      </c>
    </row>
    <row r="1466" spans="1:30" x14ac:dyDescent="0.2">
      <c r="A1466">
        <v>23</v>
      </c>
      <c r="B1466" s="2" t="s">
        <v>1193</v>
      </c>
      <c r="C1466" s="2" t="s">
        <v>22</v>
      </c>
      <c r="D1466" s="2" t="s">
        <v>23</v>
      </c>
      <c r="E1466" s="6" t="s">
        <v>2767</v>
      </c>
      <c r="F1466" s="2">
        <v>61</v>
      </c>
      <c r="G1466" s="2">
        <v>68</v>
      </c>
      <c r="H1466" s="3">
        <v>42518</v>
      </c>
      <c r="I1466" s="3">
        <v>42528</v>
      </c>
      <c r="J1466" s="7" t="s">
        <v>2538</v>
      </c>
      <c r="K1466" s="17">
        <f>IF(J1466="Januar",238.19,IF(J1466="Februar",240.59,IF(J1466="Mars",245.99,IF(J1466="April",250.79,IF(J1466="Mai",256.52,IF(J1466="Juni",259.83,IF(J1466="Juli",265.66,IF(J1466="August",272.21,IF(J1466="September",275.91,IF(J1466="Oktober",281.13,IF(J1466="November",284.38,IF(J1466="Desember",287.34,0))))))))))))</f>
        <v>259.83</v>
      </c>
      <c r="L1466" s="20">
        <f>$K$2/K1466</f>
        <v>0.91671477504522192</v>
      </c>
      <c r="M1466" s="2">
        <v>10</v>
      </c>
      <c r="N1466" s="2">
        <v>4500000</v>
      </c>
      <c r="O1466" s="2">
        <v>5420000</v>
      </c>
      <c r="P1466" s="2">
        <f>O1466-N1466</f>
        <v>920000</v>
      </c>
      <c r="Q1466" s="4">
        <f>P1466/N1466</f>
        <v>0.20444444444444446</v>
      </c>
      <c r="R1466" s="2"/>
      <c r="S1466" s="9">
        <f>(N1466+R1466)/F1466</f>
        <v>73770.491803278695</v>
      </c>
      <c r="T1466" s="2">
        <v>88852</v>
      </c>
      <c r="U1466" s="5">
        <f>T1466-S1466</f>
        <v>15081.508196721305</v>
      </c>
      <c r="V1466" s="4">
        <f>U1466/S1466</f>
        <v>0.2044382222222221</v>
      </c>
      <c r="W1466" s="22">
        <f>S1466*L1466</f>
        <v>67626.499798418023</v>
      </c>
      <c r="X1466" s="22">
        <f>T1466*L1466</f>
        <v>81451.94119231806</v>
      </c>
      <c r="Y1466" s="22">
        <f>X1466-W1466</f>
        <v>13825.441393900037</v>
      </c>
      <c r="Z1466" s="8">
        <f>Y1466/W1466</f>
        <v>0.20443822222222202</v>
      </c>
      <c r="AA1466" s="11">
        <v>2031</v>
      </c>
      <c r="AB1466" s="2">
        <v>2000</v>
      </c>
      <c r="AC1466" s="2">
        <f>2016-AB1466</f>
        <v>16</v>
      </c>
      <c r="AD1466" s="2" t="s">
        <v>44</v>
      </c>
    </row>
    <row r="1467" spans="1:30" x14ac:dyDescent="0.2">
      <c r="A1467">
        <v>23</v>
      </c>
      <c r="B1467" s="2" t="s">
        <v>574</v>
      </c>
      <c r="C1467" s="2" t="s">
        <v>22</v>
      </c>
      <c r="D1467" s="2" t="s">
        <v>23</v>
      </c>
      <c r="E1467" s="6" t="s">
        <v>2767</v>
      </c>
      <c r="F1467" s="2">
        <v>67</v>
      </c>
      <c r="G1467" s="2">
        <v>76</v>
      </c>
      <c r="H1467" s="3">
        <v>42518</v>
      </c>
      <c r="I1467" s="3">
        <v>42528</v>
      </c>
      <c r="J1467" s="3" t="s">
        <v>2538</v>
      </c>
      <c r="K1467" s="17">
        <f>IF(J1467="Januar",238.19,IF(J1467="Februar",240.59,IF(J1467="Mars",245.99,IF(J1467="April",250.79,IF(J1467="Mai",256.52,IF(J1467="Juni",259.83,IF(J1467="Juli",265.66,IF(J1467="August",272.21,IF(J1467="September",275.91,IF(J1467="Oktober",281.13,IF(J1467="November",284.38,IF(J1467="Desember",287.34,0))))))))))))</f>
        <v>259.83</v>
      </c>
      <c r="L1467" s="20">
        <f>$K$2/K1467</f>
        <v>0.91671477504522192</v>
      </c>
      <c r="M1467" s="2">
        <v>10</v>
      </c>
      <c r="N1467" s="2">
        <v>5200000</v>
      </c>
      <c r="O1467" s="2">
        <v>5850000</v>
      </c>
      <c r="P1467" s="2">
        <f>O1467-N1467</f>
        <v>650000</v>
      </c>
      <c r="Q1467" s="4">
        <f>P1467/N1467</f>
        <v>0.125</v>
      </c>
      <c r="R1467" s="2"/>
      <c r="S1467" s="9">
        <f>(N1467+R1467)/F1467</f>
        <v>77611.940298507456</v>
      </c>
      <c r="T1467" s="2">
        <v>87313</v>
      </c>
      <c r="U1467" s="5">
        <f>T1467-S1467</f>
        <v>9701.0597014925443</v>
      </c>
      <c r="V1467" s="4">
        <f>U1467/S1467</f>
        <v>0.12499442307692318</v>
      </c>
      <c r="W1467" s="22">
        <f>S1467*L1467</f>
        <v>71148.012391569457</v>
      </c>
      <c r="X1467" s="22">
        <f>T1467*L1467</f>
        <v>80041.117153523461</v>
      </c>
      <c r="Y1467" s="22">
        <f>X1467-W1467</f>
        <v>8893.1047619540041</v>
      </c>
      <c r="Z1467" s="8">
        <f>Y1467/W1467</f>
        <v>0.12499442307692316</v>
      </c>
      <c r="AA1467" s="11">
        <v>1401</v>
      </c>
      <c r="AB1467" s="2">
        <v>2013</v>
      </c>
      <c r="AC1467" s="2">
        <f>2016-AB1467</f>
        <v>3</v>
      </c>
      <c r="AD1467" s="2" t="s">
        <v>67</v>
      </c>
    </row>
    <row r="1468" spans="1:30" x14ac:dyDescent="0.2">
      <c r="A1468">
        <v>23</v>
      </c>
      <c r="B1468" s="6" t="s">
        <v>1590</v>
      </c>
      <c r="C1468" s="6" t="s">
        <v>22</v>
      </c>
      <c r="D1468" s="6" t="s">
        <v>23</v>
      </c>
      <c r="E1468" s="6" t="s">
        <v>2767</v>
      </c>
      <c r="F1468" s="6">
        <v>72</v>
      </c>
      <c r="G1468" s="6">
        <v>82</v>
      </c>
      <c r="H1468" s="7">
        <v>42518</v>
      </c>
      <c r="I1468" s="7">
        <v>42528</v>
      </c>
      <c r="J1468" s="7" t="s">
        <v>2538</v>
      </c>
      <c r="K1468" s="17">
        <f>IF(J1468="Januar",238.19,IF(J1468="Februar",240.59,IF(J1468="Mars",245.99,IF(J1468="April",250.79,IF(J1468="Mai",256.52,IF(J1468="Juni",259.83,IF(J1468="Juli",265.66,IF(J1468="August",272.21,IF(J1468="September",275.91,IF(J1468="Oktober",281.13,IF(J1468="November",284.38,IF(J1468="Desember",287.34,0))))))))))))</f>
        <v>259.83</v>
      </c>
      <c r="L1468" s="20">
        <f>$K$2/K1468</f>
        <v>0.91671477504522192</v>
      </c>
      <c r="M1468" s="6">
        <v>10</v>
      </c>
      <c r="N1468" s="6">
        <v>4900000</v>
      </c>
      <c r="O1468" s="6">
        <v>5630000</v>
      </c>
      <c r="P1468" s="6">
        <f>O1468-N1468</f>
        <v>730000</v>
      </c>
      <c r="Q1468" s="8">
        <f>P1468/N1468</f>
        <v>0.1489795918367347</v>
      </c>
      <c r="R1468" s="6">
        <v>49691</v>
      </c>
      <c r="S1468" s="9">
        <f>(N1468+R1468)/F1468</f>
        <v>68745.708333333328</v>
      </c>
      <c r="T1468" s="6">
        <v>78885</v>
      </c>
      <c r="U1468" s="5">
        <f>T1468-S1468</f>
        <v>10139.291666666672</v>
      </c>
      <c r="V1468" s="4">
        <f>U1468/S1468</f>
        <v>0.147489813000448</v>
      </c>
      <c r="W1468" s="22">
        <f>S1468*L1468</f>
        <v>63020.206550116098</v>
      </c>
      <c r="X1468" s="22">
        <f>T1468*L1468</f>
        <v>72315.045029442335</v>
      </c>
      <c r="Y1468" s="22">
        <f>X1468-W1468</f>
        <v>9294.8384793262376</v>
      </c>
      <c r="Z1468" s="8">
        <f>Y1468/W1468</f>
        <v>0.14748981300044811</v>
      </c>
      <c r="AA1468" s="6">
        <v>987</v>
      </c>
      <c r="AB1468" s="6">
        <v>1937</v>
      </c>
      <c r="AC1468" s="6">
        <f>2016-AB1468</f>
        <v>79</v>
      </c>
      <c r="AD1468" s="6" t="s">
        <v>137</v>
      </c>
    </row>
    <row r="1469" spans="1:30" x14ac:dyDescent="0.2">
      <c r="A1469">
        <v>23</v>
      </c>
      <c r="B1469" s="6" t="s">
        <v>1595</v>
      </c>
      <c r="C1469" s="6" t="s">
        <v>22</v>
      </c>
      <c r="D1469" s="6" t="s">
        <v>23</v>
      </c>
      <c r="E1469" s="6" t="s">
        <v>2767</v>
      </c>
      <c r="F1469" s="6">
        <v>72</v>
      </c>
      <c r="G1469" s="6">
        <v>80</v>
      </c>
      <c r="H1469" s="7">
        <v>42518</v>
      </c>
      <c r="I1469" s="7">
        <v>42528</v>
      </c>
      <c r="J1469" s="3" t="s">
        <v>2538</v>
      </c>
      <c r="K1469" s="17">
        <f>IF(J1469="Januar",238.19,IF(J1469="Februar",240.59,IF(J1469="Mars",245.99,IF(J1469="April",250.79,IF(J1469="Mai",256.52,IF(J1469="Juni",259.83,IF(J1469="Juli",265.66,IF(J1469="August",272.21,IF(J1469="September",275.91,IF(J1469="Oktober",281.13,IF(J1469="November",284.38,IF(J1469="Desember",287.34,0))))))))))))</f>
        <v>259.83</v>
      </c>
      <c r="L1469" s="20">
        <f>$K$2/K1469</f>
        <v>0.91671477504522192</v>
      </c>
      <c r="M1469" s="6">
        <v>10</v>
      </c>
      <c r="N1469" s="6">
        <v>4900000</v>
      </c>
      <c r="O1469" s="6">
        <v>5625000</v>
      </c>
      <c r="P1469" s="6">
        <f>O1469-N1469</f>
        <v>725000</v>
      </c>
      <c r="Q1469" s="8">
        <f>P1469/N1469</f>
        <v>0.14795918367346939</v>
      </c>
      <c r="R1469" s="6">
        <v>9750</v>
      </c>
      <c r="S1469" s="9">
        <f>(N1469+R1469)/F1469</f>
        <v>68190.972222222219</v>
      </c>
      <c r="T1469" s="6">
        <v>78260</v>
      </c>
      <c r="U1469" s="5">
        <f>T1469-S1469</f>
        <v>10069.027777777781</v>
      </c>
      <c r="V1469" s="4">
        <f>U1469/S1469</f>
        <v>0.14765924945261985</v>
      </c>
      <c r="W1469" s="22">
        <f>S1469*L1469</f>
        <v>62511.671760809419</v>
      </c>
      <c r="X1469" s="22">
        <f>T1469*L1469</f>
        <v>71742.098295039061</v>
      </c>
      <c r="Y1469" s="22">
        <f>X1469-W1469</f>
        <v>9230.4265342296421</v>
      </c>
      <c r="Z1469" s="8">
        <f>Y1469/W1469</f>
        <v>0.14765924945261974</v>
      </c>
      <c r="AA1469" s="10">
        <v>2920</v>
      </c>
      <c r="AB1469" s="6">
        <v>1932</v>
      </c>
      <c r="AC1469" s="6">
        <f>2016-AB1469</f>
        <v>84</v>
      </c>
      <c r="AD1469" s="6" t="s">
        <v>37</v>
      </c>
    </row>
    <row r="1470" spans="1:30" x14ac:dyDescent="0.2">
      <c r="A1470">
        <v>23</v>
      </c>
      <c r="B1470" s="2" t="s">
        <v>1137</v>
      </c>
      <c r="C1470" s="2" t="s">
        <v>22</v>
      </c>
      <c r="D1470" s="2" t="s">
        <v>23</v>
      </c>
      <c r="E1470" s="6" t="s">
        <v>2767</v>
      </c>
      <c r="F1470" s="2">
        <v>73</v>
      </c>
      <c r="G1470" s="2">
        <v>80</v>
      </c>
      <c r="H1470" s="3">
        <v>42518</v>
      </c>
      <c r="I1470" s="3">
        <v>42528</v>
      </c>
      <c r="J1470" s="7" t="s">
        <v>2538</v>
      </c>
      <c r="K1470" s="17">
        <f>IF(J1470="Januar",238.19,IF(J1470="Februar",240.59,IF(J1470="Mars",245.99,IF(J1470="April",250.79,IF(J1470="Mai",256.52,IF(J1470="Juni",259.83,IF(J1470="Juli",265.66,IF(J1470="August",272.21,IF(J1470="September",275.91,IF(J1470="Oktober",281.13,IF(J1470="November",284.38,IF(J1470="Desember",287.34,0))))))))))))</f>
        <v>259.83</v>
      </c>
      <c r="L1470" s="20">
        <f>$K$2/K1470</f>
        <v>0.91671477504522192</v>
      </c>
      <c r="M1470" s="2">
        <v>10</v>
      </c>
      <c r="N1470" s="2">
        <v>4290000</v>
      </c>
      <c r="O1470" s="2">
        <v>4700000</v>
      </c>
      <c r="P1470" s="2">
        <f>O1470-N1470</f>
        <v>410000</v>
      </c>
      <c r="Q1470" s="4">
        <f>P1470/N1470</f>
        <v>9.5571095571095568E-2</v>
      </c>
      <c r="R1470" s="2">
        <v>3646</v>
      </c>
      <c r="S1470" s="9">
        <f>(N1470+R1470)/F1470</f>
        <v>58817.068493150684</v>
      </c>
      <c r="T1470" s="2">
        <v>64434</v>
      </c>
      <c r="U1470" s="5">
        <f>T1470-S1470</f>
        <v>5616.9315068493161</v>
      </c>
      <c r="V1470" s="4">
        <f>U1470/S1470</f>
        <v>9.5498324733804346E-2</v>
      </c>
      <c r="W1470" s="22">
        <f>S1470*L1470</f>
        <v>53918.47571251804</v>
      </c>
      <c r="X1470" s="22">
        <f>T1470*L1470</f>
        <v>59067.599815263828</v>
      </c>
      <c r="Y1470" s="22">
        <f>X1470-W1470</f>
        <v>5149.1241027457872</v>
      </c>
      <c r="Z1470" s="8">
        <f>Y1470/W1470</f>
        <v>9.5498324733804291E-2</v>
      </c>
      <c r="AA1470" s="2"/>
      <c r="AB1470" s="2">
        <v>2012</v>
      </c>
      <c r="AC1470" s="2">
        <f>2016-AB1470</f>
        <v>4</v>
      </c>
      <c r="AD1470" s="2" t="s">
        <v>105</v>
      </c>
    </row>
    <row r="1471" spans="1:30" x14ac:dyDescent="0.2">
      <c r="A1471">
        <v>23</v>
      </c>
      <c r="B1471" s="2" t="s">
        <v>459</v>
      </c>
      <c r="C1471" s="2" t="s">
        <v>22</v>
      </c>
      <c r="D1471" s="2" t="s">
        <v>23</v>
      </c>
      <c r="E1471" s="6" t="s">
        <v>2767</v>
      </c>
      <c r="F1471" s="2">
        <v>74</v>
      </c>
      <c r="G1471" s="2">
        <v>82</v>
      </c>
      <c r="H1471" s="3">
        <v>42518</v>
      </c>
      <c r="I1471" s="3">
        <v>42528</v>
      </c>
      <c r="J1471" s="3" t="s">
        <v>2538</v>
      </c>
      <c r="K1471" s="17">
        <f>IF(J1471="Januar",238.19,IF(J1471="Februar",240.59,IF(J1471="Mars",245.99,IF(J1471="April",250.79,IF(J1471="Mai",256.52,IF(J1471="Juni",259.83,IF(J1471="Juli",265.66,IF(J1471="August",272.21,IF(J1471="September",275.91,IF(J1471="Oktober",281.13,IF(J1471="November",284.38,IF(J1471="Desember",287.34,0))))))))))))</f>
        <v>259.83</v>
      </c>
      <c r="L1471" s="20">
        <f>$K$2/K1471</f>
        <v>0.91671477504522192</v>
      </c>
      <c r="M1471" s="2">
        <v>10</v>
      </c>
      <c r="N1471" s="2">
        <v>4250000</v>
      </c>
      <c r="O1471" s="2">
        <v>4730000</v>
      </c>
      <c r="P1471" s="2">
        <f>O1471-N1471</f>
        <v>480000</v>
      </c>
      <c r="Q1471" s="4">
        <f>P1471/N1471</f>
        <v>0.11294117647058824</v>
      </c>
      <c r="R1471" s="2"/>
      <c r="S1471" s="9">
        <f>(N1471+R1471)/F1471</f>
        <v>57432.432432432433</v>
      </c>
      <c r="T1471" s="2">
        <v>63919</v>
      </c>
      <c r="U1471" s="5">
        <f>T1471-S1471</f>
        <v>6486.5675675675666</v>
      </c>
      <c r="V1471" s="4">
        <f>U1471/S1471</f>
        <v>0.1129425882352941</v>
      </c>
      <c r="W1471" s="22">
        <f>S1471*L1471</f>
        <v>52649.159377597207</v>
      </c>
      <c r="X1471" s="22">
        <f>T1471*L1471</f>
        <v>58595.491706115543</v>
      </c>
      <c r="Y1471" s="22">
        <f>X1471-W1471</f>
        <v>5946.332328518336</v>
      </c>
      <c r="Z1471" s="8">
        <f>Y1471/W1471</f>
        <v>0.11294258823529413</v>
      </c>
      <c r="AA1471" s="2">
        <v>102</v>
      </c>
      <c r="AB1471" s="2">
        <v>2013</v>
      </c>
      <c r="AC1471" s="2">
        <f>2016-AB1471</f>
        <v>3</v>
      </c>
      <c r="AD1471" s="2" t="s">
        <v>460</v>
      </c>
    </row>
    <row r="1472" spans="1:30" x14ac:dyDescent="0.2">
      <c r="A1472">
        <v>23</v>
      </c>
      <c r="B1472" s="2" t="s">
        <v>1201</v>
      </c>
      <c r="C1472" s="2" t="s">
        <v>22</v>
      </c>
      <c r="D1472" s="2" t="s">
        <v>23</v>
      </c>
      <c r="E1472" s="6" t="s">
        <v>2767</v>
      </c>
      <c r="F1472" s="2">
        <v>74</v>
      </c>
      <c r="G1472" s="2">
        <v>83</v>
      </c>
      <c r="H1472" s="3">
        <v>42518</v>
      </c>
      <c r="I1472" s="3">
        <v>42528</v>
      </c>
      <c r="J1472" s="7" t="s">
        <v>2538</v>
      </c>
      <c r="K1472" s="17">
        <f>IF(J1472="Januar",238.19,IF(J1472="Februar",240.59,IF(J1472="Mars",245.99,IF(J1472="April",250.79,IF(J1472="Mai",256.52,IF(J1472="Juni",259.83,IF(J1472="Juli",265.66,IF(J1472="August",272.21,IF(J1472="September",275.91,IF(J1472="Oktober",281.13,IF(J1472="November",284.38,IF(J1472="Desember",287.34,0))))))))))))</f>
        <v>259.83</v>
      </c>
      <c r="L1472" s="20">
        <f>$K$2/K1472</f>
        <v>0.91671477504522192</v>
      </c>
      <c r="M1472" s="2">
        <v>10</v>
      </c>
      <c r="N1472" s="2">
        <v>3900000</v>
      </c>
      <c r="O1472" s="2">
        <v>5170000</v>
      </c>
      <c r="P1472" s="2">
        <f>O1472-N1472</f>
        <v>1270000</v>
      </c>
      <c r="Q1472" s="4">
        <f>P1472/N1472</f>
        <v>0.32564102564102565</v>
      </c>
      <c r="R1472" s="2">
        <v>10469</v>
      </c>
      <c r="S1472" s="9">
        <f>(N1472+R1472)/F1472</f>
        <v>52844.175675675673</v>
      </c>
      <c r="T1472" s="2">
        <v>70006</v>
      </c>
      <c r="U1472" s="5">
        <f>T1472-S1472</f>
        <v>17161.824324324327</v>
      </c>
      <c r="V1472" s="4">
        <f>U1472/S1472</f>
        <v>0.32476283535299738</v>
      </c>
      <c r="W1472" s="22">
        <f>S1472*L1472</f>
        <v>48443.03661697721</v>
      </c>
      <c r="X1472" s="22">
        <f>T1472*L1472</f>
        <v>64175.534541815803</v>
      </c>
      <c r="Y1472" s="22">
        <f>X1472-W1472</f>
        <v>15732.497924838593</v>
      </c>
      <c r="Z1472" s="8">
        <f>Y1472/W1472</f>
        <v>0.32476283535299738</v>
      </c>
      <c r="AA1472" s="2">
        <v>484</v>
      </c>
      <c r="AB1472" s="2">
        <v>1898</v>
      </c>
      <c r="AC1472" s="2">
        <f>2016-AB1472</f>
        <v>118</v>
      </c>
      <c r="AD1472" s="2" t="s">
        <v>191</v>
      </c>
    </row>
    <row r="1473" spans="1:30" x14ac:dyDescent="0.2">
      <c r="A1473">
        <v>23</v>
      </c>
      <c r="B1473" s="2" t="s">
        <v>1721</v>
      </c>
      <c r="C1473" s="2" t="s">
        <v>22</v>
      </c>
      <c r="D1473" s="2" t="s">
        <v>23</v>
      </c>
      <c r="E1473" s="6" t="s">
        <v>2767</v>
      </c>
      <c r="F1473" s="2">
        <v>76</v>
      </c>
      <c r="G1473" s="2">
        <v>84</v>
      </c>
      <c r="H1473" s="3">
        <v>42518</v>
      </c>
      <c r="I1473" s="3">
        <v>42528</v>
      </c>
      <c r="J1473" s="3" t="s">
        <v>2538</v>
      </c>
      <c r="K1473" s="17">
        <f>IF(J1473="Januar",238.19,IF(J1473="Februar",240.59,IF(J1473="Mars",245.99,IF(J1473="April",250.79,IF(J1473="Mai",256.52,IF(J1473="Juni",259.83,IF(J1473="Juli",265.66,IF(J1473="August",272.21,IF(J1473="September",275.91,IF(J1473="Oktober",281.13,IF(J1473="November",284.38,IF(J1473="Desember",287.34,0))))))))))))</f>
        <v>259.83</v>
      </c>
      <c r="L1473" s="20">
        <f>$K$2/K1473</f>
        <v>0.91671477504522192</v>
      </c>
      <c r="M1473" s="2">
        <v>10</v>
      </c>
      <c r="N1473" s="2">
        <v>4890000</v>
      </c>
      <c r="O1473" s="2">
        <v>5000000</v>
      </c>
      <c r="P1473" s="2">
        <f>O1473-N1473</f>
        <v>110000</v>
      </c>
      <c r="Q1473" s="4">
        <f>P1473/N1473</f>
        <v>2.2494887525562373E-2</v>
      </c>
      <c r="R1473" s="2"/>
      <c r="S1473" s="9">
        <f>(N1473+R1473)/F1473</f>
        <v>64342.105263157893</v>
      </c>
      <c r="T1473" s="2">
        <v>65789</v>
      </c>
      <c r="U1473" s="5">
        <f>T1473-S1473</f>
        <v>1446.8947368421068</v>
      </c>
      <c r="V1473" s="4">
        <f>U1473/S1473</f>
        <v>2.2487525562372213E-2</v>
      </c>
      <c r="W1473" s="22">
        <f>S1473*L1473</f>
        <v>58983.358552251775</v>
      </c>
      <c r="X1473" s="22">
        <f>T1473*L1473</f>
        <v>60309.748335450102</v>
      </c>
      <c r="Y1473" s="22">
        <f>X1473-W1473</f>
        <v>1326.3897831983268</v>
      </c>
      <c r="Z1473" s="8">
        <f>Y1473/W1473</f>
        <v>2.2487525562372202E-2</v>
      </c>
      <c r="AA1473" s="11">
        <v>7237</v>
      </c>
      <c r="AB1473" s="2">
        <v>2004</v>
      </c>
      <c r="AC1473" s="2">
        <f>2016-AB1473</f>
        <v>12</v>
      </c>
      <c r="AD1473" s="2" t="s">
        <v>37</v>
      </c>
    </row>
    <row r="1474" spans="1:30" x14ac:dyDescent="0.2">
      <c r="A1474">
        <v>23</v>
      </c>
      <c r="B1474" s="6" t="s">
        <v>1849</v>
      </c>
      <c r="C1474" s="6" t="s">
        <v>22</v>
      </c>
      <c r="D1474" s="6" t="s">
        <v>23</v>
      </c>
      <c r="E1474" s="6" t="s">
        <v>2767</v>
      </c>
      <c r="F1474" s="6">
        <v>80</v>
      </c>
      <c r="G1474" s="6">
        <v>86</v>
      </c>
      <c r="H1474" s="7">
        <v>42518</v>
      </c>
      <c r="I1474" s="7">
        <v>42528</v>
      </c>
      <c r="J1474" s="7" t="s">
        <v>2538</v>
      </c>
      <c r="K1474" s="17">
        <f>IF(J1474="Januar",238.19,IF(J1474="Februar",240.59,IF(J1474="Mars",245.99,IF(J1474="April",250.79,IF(J1474="Mai",256.52,IF(J1474="Juni",259.83,IF(J1474="Juli",265.66,IF(J1474="August",272.21,IF(J1474="September",275.91,IF(J1474="Oktober",281.13,IF(J1474="November",284.38,IF(J1474="Desember",287.34,0))))))))))))</f>
        <v>259.83</v>
      </c>
      <c r="L1474" s="20">
        <f>$K$2/K1474</f>
        <v>0.91671477504522192</v>
      </c>
      <c r="M1474" s="6">
        <v>10</v>
      </c>
      <c r="N1474" s="6">
        <v>4800000</v>
      </c>
      <c r="O1474" s="6">
        <v>5750000</v>
      </c>
      <c r="P1474" s="6">
        <f>O1474-N1474</f>
        <v>950000</v>
      </c>
      <c r="Q1474" s="8">
        <f>P1474/N1474</f>
        <v>0.19791666666666666</v>
      </c>
      <c r="R1474" s="6"/>
      <c r="S1474" s="9">
        <f>(N1474+R1474)/F1474</f>
        <v>60000</v>
      </c>
      <c r="T1474" s="6">
        <v>71875</v>
      </c>
      <c r="U1474" s="5">
        <f>T1474-S1474</f>
        <v>11875</v>
      </c>
      <c r="V1474" s="4">
        <f>U1474/S1474</f>
        <v>0.19791666666666666</v>
      </c>
      <c r="W1474" s="22">
        <f>S1474*L1474</f>
        <v>55002.886502713314</v>
      </c>
      <c r="X1474" s="22">
        <f>T1474*L1474</f>
        <v>65888.874456375328</v>
      </c>
      <c r="Y1474" s="22">
        <f>X1474-W1474</f>
        <v>10885.987953662014</v>
      </c>
      <c r="Z1474" s="8">
        <f>Y1474/W1474</f>
        <v>0.19791666666666674</v>
      </c>
      <c r="AA1474" s="10">
        <v>1493</v>
      </c>
      <c r="AB1474" s="6">
        <v>1952</v>
      </c>
      <c r="AC1474" s="6">
        <f>2016-AB1474</f>
        <v>64</v>
      </c>
      <c r="AD1474" s="6" t="s">
        <v>259</v>
      </c>
    </row>
    <row r="1475" spans="1:30" x14ac:dyDescent="0.2">
      <c r="A1475">
        <v>23</v>
      </c>
      <c r="B1475" s="6" t="s">
        <v>1875</v>
      </c>
      <c r="C1475" s="6" t="s">
        <v>22</v>
      </c>
      <c r="D1475" s="6" t="s">
        <v>23</v>
      </c>
      <c r="E1475" s="6" t="s">
        <v>2767</v>
      </c>
      <c r="F1475" s="6">
        <v>81</v>
      </c>
      <c r="G1475" s="6">
        <v>95</v>
      </c>
      <c r="H1475" s="7">
        <v>42518</v>
      </c>
      <c r="I1475" s="7">
        <v>42528</v>
      </c>
      <c r="J1475" s="3" t="s">
        <v>2538</v>
      </c>
      <c r="K1475" s="17">
        <f>IF(J1475="Januar",238.19,IF(J1475="Februar",240.59,IF(J1475="Mars",245.99,IF(J1475="April",250.79,IF(J1475="Mai",256.52,IF(J1475="Juni",259.83,IF(J1475="Juli",265.66,IF(J1475="August",272.21,IF(J1475="September",275.91,IF(J1475="Oktober",281.13,IF(J1475="November",284.38,IF(J1475="Desember",287.34,0))))))))))))</f>
        <v>259.83</v>
      </c>
      <c r="L1475" s="20">
        <f>$K$2/K1475</f>
        <v>0.91671477504522192</v>
      </c>
      <c r="M1475" s="6">
        <v>10</v>
      </c>
      <c r="N1475" s="6">
        <v>3000000</v>
      </c>
      <c r="O1475" s="6">
        <v>3400000</v>
      </c>
      <c r="P1475" s="6">
        <f>O1475-N1475</f>
        <v>400000</v>
      </c>
      <c r="Q1475" s="8">
        <f>P1475/N1475</f>
        <v>0.13333333333333333</v>
      </c>
      <c r="R1475" s="6">
        <v>6000</v>
      </c>
      <c r="S1475" s="9">
        <f>(N1475+R1475)/F1475</f>
        <v>37111.111111111109</v>
      </c>
      <c r="T1475" s="6">
        <v>42049</v>
      </c>
      <c r="U1475" s="5">
        <f>T1475-S1475</f>
        <v>4937.8888888888905</v>
      </c>
      <c r="V1475" s="4">
        <f>U1475/S1475</f>
        <v>0.13305688622754497</v>
      </c>
      <c r="W1475" s="22">
        <f>S1475*L1475</f>
        <v>34020.303873900455</v>
      </c>
      <c r="X1475" s="22">
        <f>T1475*L1475</f>
        <v>38546.939575876539</v>
      </c>
      <c r="Y1475" s="22">
        <f>X1475-W1475</f>
        <v>4526.6357019760835</v>
      </c>
      <c r="Z1475" s="8">
        <f>Y1475/W1475</f>
        <v>0.13305688622754508</v>
      </c>
      <c r="AA1475" s="10">
        <v>17457</v>
      </c>
      <c r="AB1475" s="6">
        <v>1999</v>
      </c>
      <c r="AC1475" s="6">
        <f>2016-AB1475</f>
        <v>17</v>
      </c>
      <c r="AD1475" s="6" t="s">
        <v>94</v>
      </c>
    </row>
    <row r="1476" spans="1:30" x14ac:dyDescent="0.2">
      <c r="A1476">
        <v>23</v>
      </c>
      <c r="B1476" s="2" t="s">
        <v>1991</v>
      </c>
      <c r="C1476" s="2" t="s">
        <v>22</v>
      </c>
      <c r="D1476" s="2" t="s">
        <v>23</v>
      </c>
      <c r="E1476" s="6" t="s">
        <v>2767</v>
      </c>
      <c r="F1476" s="2">
        <v>86</v>
      </c>
      <c r="G1476" s="2">
        <v>95</v>
      </c>
      <c r="H1476" s="3">
        <v>42518</v>
      </c>
      <c r="I1476" s="3">
        <v>42528</v>
      </c>
      <c r="J1476" s="7" t="s">
        <v>2538</v>
      </c>
      <c r="K1476" s="17">
        <f>IF(J1476="Januar",238.19,IF(J1476="Februar",240.59,IF(J1476="Mars",245.99,IF(J1476="April",250.79,IF(J1476="Mai",256.52,IF(J1476="Juni",259.83,IF(J1476="Juli",265.66,IF(J1476="August",272.21,IF(J1476="September",275.91,IF(J1476="Oktober",281.13,IF(J1476="November",284.38,IF(J1476="Desember",287.34,0))))))))))))</f>
        <v>259.83</v>
      </c>
      <c r="L1476" s="20">
        <f>$K$2/K1476</f>
        <v>0.91671477504522192</v>
      </c>
      <c r="M1476" s="2">
        <v>10</v>
      </c>
      <c r="N1476" s="2">
        <v>4700000</v>
      </c>
      <c r="O1476" s="2">
        <v>5500000</v>
      </c>
      <c r="P1476" s="2">
        <f>O1476-N1476</f>
        <v>800000</v>
      </c>
      <c r="Q1476" s="4">
        <f>P1476/N1476</f>
        <v>0.1702127659574468</v>
      </c>
      <c r="R1476" s="2"/>
      <c r="S1476" s="9">
        <f>(N1476+R1476)/F1476</f>
        <v>54651.162790697672</v>
      </c>
      <c r="T1476" s="2">
        <v>63953</v>
      </c>
      <c r="U1476" s="5">
        <f>T1476-S1476</f>
        <v>9301.8372093023281</v>
      </c>
      <c r="V1476" s="4">
        <f>U1476/S1476</f>
        <v>0.17020382978723408</v>
      </c>
      <c r="W1476" s="22">
        <f>S1476*L1476</f>
        <v>50099.52840363422</v>
      </c>
      <c r="X1476" s="22">
        <f>T1476*L1476</f>
        <v>58626.660008467079</v>
      </c>
      <c r="Y1476" s="22">
        <f>X1476-W1476</f>
        <v>8527.131604832859</v>
      </c>
      <c r="Z1476" s="8">
        <f>Y1476/W1476</f>
        <v>0.17020382978723411</v>
      </c>
      <c r="AA1476" s="11">
        <v>2265</v>
      </c>
      <c r="AB1476" s="2">
        <v>1996</v>
      </c>
      <c r="AC1476" s="2">
        <f>2016-AB1476</f>
        <v>20</v>
      </c>
      <c r="AD1476" s="2" t="s">
        <v>65</v>
      </c>
    </row>
    <row r="1477" spans="1:30" x14ac:dyDescent="0.2">
      <c r="A1477">
        <v>23</v>
      </c>
      <c r="B1477" s="2" t="s">
        <v>2004</v>
      </c>
      <c r="C1477" s="2" t="s">
        <v>22</v>
      </c>
      <c r="D1477" s="2" t="s">
        <v>23</v>
      </c>
      <c r="E1477" s="6" t="s">
        <v>2767</v>
      </c>
      <c r="F1477" s="2">
        <v>87</v>
      </c>
      <c r="G1477" s="2">
        <v>99</v>
      </c>
      <c r="H1477" s="3">
        <v>42518</v>
      </c>
      <c r="I1477" s="3">
        <v>42528</v>
      </c>
      <c r="J1477" s="3" t="s">
        <v>2538</v>
      </c>
      <c r="K1477" s="17">
        <f>IF(J1477="Januar",238.19,IF(J1477="Februar",240.59,IF(J1477="Mars",245.99,IF(J1477="April",250.79,IF(J1477="Mai",256.52,IF(J1477="Juni",259.83,IF(J1477="Juli",265.66,IF(J1477="August",272.21,IF(J1477="September",275.91,IF(J1477="Oktober",281.13,IF(J1477="November",284.38,IF(J1477="Desember",287.34,0))))))))))))</f>
        <v>259.83</v>
      </c>
      <c r="L1477" s="20">
        <f>$K$2/K1477</f>
        <v>0.91671477504522192</v>
      </c>
      <c r="M1477" s="2">
        <v>10</v>
      </c>
      <c r="N1477" s="2">
        <v>6190000</v>
      </c>
      <c r="O1477" s="2">
        <v>7000000</v>
      </c>
      <c r="P1477" s="2">
        <f>O1477-N1477</f>
        <v>810000</v>
      </c>
      <c r="Q1477" s="4">
        <f>P1477/N1477</f>
        <v>0.13085621970920841</v>
      </c>
      <c r="R1477" s="2"/>
      <c r="S1477" s="9">
        <f>(N1477+R1477)/F1477</f>
        <v>71149.425287356324</v>
      </c>
      <c r="T1477" s="2">
        <v>80460</v>
      </c>
      <c r="U1477" s="5">
        <f>T1477-S1477</f>
        <v>9310.5747126436763</v>
      </c>
      <c r="V1477" s="4">
        <f>U1477/S1477</f>
        <v>0.13085945072697897</v>
      </c>
      <c r="W1477" s="22">
        <f>S1477*L1477</f>
        <v>65223.729396895673</v>
      </c>
      <c r="X1477" s="22">
        <f>T1477*L1477</f>
        <v>73758.870800138553</v>
      </c>
      <c r="Y1477" s="22">
        <f>X1477-W1477</f>
        <v>8535.1414032428802</v>
      </c>
      <c r="Z1477" s="8">
        <f>Y1477/W1477</f>
        <v>0.13085945072697899</v>
      </c>
      <c r="AA1477" s="11">
        <v>1213</v>
      </c>
      <c r="AB1477" s="2">
        <v>2007</v>
      </c>
      <c r="AC1477" s="2">
        <f>2016-AB1477</f>
        <v>9</v>
      </c>
      <c r="AD1477" s="2" t="s">
        <v>37</v>
      </c>
    </row>
    <row r="1478" spans="1:30" x14ac:dyDescent="0.2">
      <c r="A1478">
        <v>23</v>
      </c>
      <c r="B1478" s="2" t="s">
        <v>2064</v>
      </c>
      <c r="C1478" s="2" t="s">
        <v>22</v>
      </c>
      <c r="D1478" s="2" t="s">
        <v>23</v>
      </c>
      <c r="E1478" s="6" t="s">
        <v>2767</v>
      </c>
      <c r="F1478" s="2">
        <v>91</v>
      </c>
      <c r="G1478" s="2">
        <v>103</v>
      </c>
      <c r="H1478" s="3">
        <v>42518</v>
      </c>
      <c r="I1478" s="3">
        <v>42528</v>
      </c>
      <c r="J1478" s="7" t="s">
        <v>2538</v>
      </c>
      <c r="K1478" s="17">
        <f>IF(J1478="Januar",238.19,IF(J1478="Februar",240.59,IF(J1478="Mars",245.99,IF(J1478="April",250.79,IF(J1478="Mai",256.52,IF(J1478="Juni",259.83,IF(J1478="Juli",265.66,IF(J1478="August",272.21,IF(J1478="September",275.91,IF(J1478="Oktober",281.13,IF(J1478="November",284.38,IF(J1478="Desember",287.34,0))))))))))))</f>
        <v>259.83</v>
      </c>
      <c r="L1478" s="20">
        <f>$K$2/K1478</f>
        <v>0.91671477504522192</v>
      </c>
      <c r="M1478" s="2">
        <v>10</v>
      </c>
      <c r="N1478" s="2">
        <v>5300000</v>
      </c>
      <c r="O1478" s="2">
        <v>5885000</v>
      </c>
      <c r="P1478" s="2">
        <f>O1478-N1478</f>
        <v>585000</v>
      </c>
      <c r="Q1478" s="4">
        <f>P1478/N1478</f>
        <v>0.11037735849056604</v>
      </c>
      <c r="R1478" s="2">
        <v>44644</v>
      </c>
      <c r="S1478" s="9">
        <f>(N1478+R1478)/F1478</f>
        <v>58732.351648351651</v>
      </c>
      <c r="T1478" s="2">
        <v>65161</v>
      </c>
      <c r="U1478" s="5">
        <f>T1478-S1478</f>
        <v>6428.6483516483495</v>
      </c>
      <c r="V1478" s="4">
        <f>U1478/S1478</f>
        <v>0.10945668224113707</v>
      </c>
      <c r="W1478" s="22">
        <f>S1478*L1478</f>
        <v>53840.814529195552</v>
      </c>
      <c r="X1478" s="22">
        <f>T1478*L1478</f>
        <v>59734.051456721703</v>
      </c>
      <c r="Y1478" s="22">
        <f>X1478-W1478</f>
        <v>5893.2369275261517</v>
      </c>
      <c r="Z1478" s="8">
        <f>Y1478/W1478</f>
        <v>0.10945668224113704</v>
      </c>
      <c r="AA1478" s="2">
        <v>672</v>
      </c>
      <c r="AB1478" s="2">
        <v>1901</v>
      </c>
      <c r="AC1478" s="2">
        <f>2016-AB1478</f>
        <v>115</v>
      </c>
      <c r="AD1478" s="2" t="s">
        <v>37</v>
      </c>
    </row>
    <row r="1479" spans="1:30" x14ac:dyDescent="0.2">
      <c r="A1479">
        <v>23</v>
      </c>
      <c r="B1479" s="6" t="s">
        <v>2363</v>
      </c>
      <c r="C1479" s="6" t="s">
        <v>22</v>
      </c>
      <c r="D1479" s="6" t="s">
        <v>23</v>
      </c>
      <c r="E1479" s="6" t="s">
        <v>2767</v>
      </c>
      <c r="F1479" s="6">
        <v>120</v>
      </c>
      <c r="G1479" s="6">
        <v>135</v>
      </c>
      <c r="H1479" s="7">
        <v>42518</v>
      </c>
      <c r="I1479" s="7">
        <v>42528</v>
      </c>
      <c r="J1479" s="3" t="s">
        <v>2538</v>
      </c>
      <c r="K1479" s="17">
        <f>IF(J1479="Januar",238.19,IF(J1479="Februar",240.59,IF(J1479="Mars",245.99,IF(J1479="April",250.79,IF(J1479="Mai",256.52,IF(J1479="Juni",259.83,IF(J1479="Juli",265.66,IF(J1479="August",272.21,IF(J1479="September",275.91,IF(J1479="Oktober",281.13,IF(J1479="November",284.38,IF(J1479="Desember",287.34,0))))))))))))</f>
        <v>259.83</v>
      </c>
      <c r="L1479" s="20">
        <f>$K$2/K1479</f>
        <v>0.91671477504522192</v>
      </c>
      <c r="M1479" s="6">
        <v>10</v>
      </c>
      <c r="N1479" s="6">
        <v>7200000</v>
      </c>
      <c r="O1479" s="6">
        <v>8100000</v>
      </c>
      <c r="P1479" s="6">
        <f>O1479-N1479</f>
        <v>900000</v>
      </c>
      <c r="Q1479" s="8">
        <f>P1479/N1479</f>
        <v>0.125</v>
      </c>
      <c r="R1479" s="6">
        <v>99000</v>
      </c>
      <c r="S1479" s="9">
        <f>(N1479+R1479)/F1479</f>
        <v>60825</v>
      </c>
      <c r="T1479" s="6">
        <v>68325</v>
      </c>
      <c r="U1479" s="5">
        <f>T1479-S1479</f>
        <v>7500</v>
      </c>
      <c r="V1479" s="4">
        <f>U1479/S1479</f>
        <v>0.12330456226880394</v>
      </c>
      <c r="W1479" s="22">
        <f>S1479*L1479</f>
        <v>55759.176192125626</v>
      </c>
      <c r="X1479" s="22">
        <f>T1479*L1479</f>
        <v>62634.53700496479</v>
      </c>
      <c r="Y1479" s="22">
        <f>X1479-W1479</f>
        <v>6875.3608128391643</v>
      </c>
      <c r="Z1479" s="8">
        <f>Y1479/W1479</f>
        <v>0.12330456226880394</v>
      </c>
      <c r="AA1479" s="6"/>
      <c r="AB1479" s="6">
        <v>1938</v>
      </c>
      <c r="AC1479" s="6">
        <f>2016-AB1479</f>
        <v>78</v>
      </c>
      <c r="AD1479" s="6" t="s">
        <v>507</v>
      </c>
    </row>
    <row r="1480" spans="1:30" x14ac:dyDescent="0.2">
      <c r="A1480">
        <v>23</v>
      </c>
      <c r="B1480" s="2" t="s">
        <v>101</v>
      </c>
      <c r="C1480" s="2" t="s">
        <v>22</v>
      </c>
      <c r="D1480" s="2" t="s">
        <v>23</v>
      </c>
      <c r="E1480" s="6" t="s">
        <v>2767</v>
      </c>
      <c r="F1480" s="2">
        <v>26</v>
      </c>
      <c r="G1480" s="2">
        <v>30</v>
      </c>
      <c r="H1480" s="3">
        <v>42517</v>
      </c>
      <c r="I1480" s="3">
        <v>42528</v>
      </c>
      <c r="J1480" s="7" t="s">
        <v>2538</v>
      </c>
      <c r="K1480" s="17">
        <f>IF(J1480="Januar",238.19,IF(J1480="Februar",240.59,IF(J1480="Mars",245.99,IF(J1480="April",250.79,IF(J1480="Mai",256.52,IF(J1480="Juni",259.83,IF(J1480="Juli",265.66,IF(J1480="August",272.21,IF(J1480="September",275.91,IF(J1480="Oktober",281.13,IF(J1480="November",284.38,IF(J1480="Desember",287.34,0))))))))))))</f>
        <v>259.83</v>
      </c>
      <c r="L1480" s="20">
        <f>$K$2/K1480</f>
        <v>0.91671477504522192</v>
      </c>
      <c r="M1480" s="2">
        <v>11</v>
      </c>
      <c r="N1480" s="2">
        <v>2600000</v>
      </c>
      <c r="O1480" s="2">
        <v>2730000</v>
      </c>
      <c r="P1480" s="2">
        <f>O1480-N1480</f>
        <v>130000</v>
      </c>
      <c r="Q1480" s="4">
        <f>P1480/N1480</f>
        <v>0.05</v>
      </c>
      <c r="R1480" s="2"/>
      <c r="S1480" s="9">
        <f>(N1480+R1480)/F1480</f>
        <v>100000</v>
      </c>
      <c r="T1480" s="2">
        <v>105000</v>
      </c>
      <c r="U1480" s="5">
        <f>T1480-S1480</f>
        <v>5000</v>
      </c>
      <c r="V1480" s="4">
        <f>U1480/S1480</f>
        <v>0.05</v>
      </c>
      <c r="W1480" s="22">
        <f>S1480*L1480</f>
        <v>91671.47750452219</v>
      </c>
      <c r="X1480" s="22">
        <f>T1480*L1480</f>
        <v>96255.0513797483</v>
      </c>
      <c r="Y1480" s="22">
        <f>X1480-W1480</f>
        <v>4583.5738752261095</v>
      </c>
      <c r="Z1480" s="8">
        <f>Y1480/W1480</f>
        <v>0.05</v>
      </c>
      <c r="AA1480" s="11">
        <v>2058</v>
      </c>
      <c r="AB1480" s="2">
        <v>1940</v>
      </c>
      <c r="AC1480" s="2">
        <f>2016-AB1480</f>
        <v>76</v>
      </c>
      <c r="AD1480" s="2" t="s">
        <v>27</v>
      </c>
    </row>
    <row r="1481" spans="1:30" x14ac:dyDescent="0.2">
      <c r="A1481">
        <v>23</v>
      </c>
      <c r="B1481" s="6" t="s">
        <v>106</v>
      </c>
      <c r="C1481" s="6" t="s">
        <v>22</v>
      </c>
      <c r="D1481" s="6" t="s">
        <v>23</v>
      </c>
      <c r="E1481" s="6" t="s">
        <v>2767</v>
      </c>
      <c r="F1481" s="6">
        <v>28</v>
      </c>
      <c r="G1481" s="6">
        <v>31</v>
      </c>
      <c r="H1481" s="7">
        <v>42517</v>
      </c>
      <c r="I1481" s="7">
        <v>42528</v>
      </c>
      <c r="J1481" s="3" t="s">
        <v>2538</v>
      </c>
      <c r="K1481" s="17">
        <f>IF(J1481="Januar",238.19,IF(J1481="Februar",240.59,IF(J1481="Mars",245.99,IF(J1481="April",250.79,IF(J1481="Mai",256.52,IF(J1481="Juni",259.83,IF(J1481="Juli",265.66,IF(J1481="August",272.21,IF(J1481="September",275.91,IF(J1481="Oktober",281.13,IF(J1481="November",284.38,IF(J1481="Desember",287.34,0))))))))))))</f>
        <v>259.83</v>
      </c>
      <c r="L1481" s="20">
        <f>$K$2/K1481</f>
        <v>0.91671477504522192</v>
      </c>
      <c r="M1481" s="6">
        <v>11</v>
      </c>
      <c r="N1481" s="6">
        <v>2350000</v>
      </c>
      <c r="O1481" s="6">
        <v>2800000</v>
      </c>
      <c r="P1481" s="6">
        <f>O1481-N1481</f>
        <v>450000</v>
      </c>
      <c r="Q1481" s="8">
        <f>P1481/N1481</f>
        <v>0.19148936170212766</v>
      </c>
      <c r="R1481" s="6"/>
      <c r="S1481" s="9">
        <f>(N1481+R1481)/F1481</f>
        <v>83928.571428571435</v>
      </c>
      <c r="T1481" s="6">
        <v>100000</v>
      </c>
      <c r="U1481" s="5">
        <f>T1481-S1481</f>
        <v>16071.428571428565</v>
      </c>
      <c r="V1481" s="8">
        <f>U1481/S1481</f>
        <v>0.19148936170212758</v>
      </c>
      <c r="W1481" s="22">
        <f>S1481*L1481</f>
        <v>76938.561477009702</v>
      </c>
      <c r="X1481" s="22">
        <f>T1481*L1481</f>
        <v>91671.47750452219</v>
      </c>
      <c r="Y1481" s="22">
        <f>X1481-W1481</f>
        <v>14732.916027512489</v>
      </c>
      <c r="Z1481" s="8">
        <f>Y1481/W1481</f>
        <v>0.19148936170212758</v>
      </c>
      <c r="AA1481" s="10">
        <v>3020</v>
      </c>
      <c r="AB1481" s="6">
        <v>1935</v>
      </c>
      <c r="AC1481" s="6">
        <f>2016-AB1481</f>
        <v>81</v>
      </c>
      <c r="AD1481" s="6" t="s">
        <v>108</v>
      </c>
    </row>
    <row r="1482" spans="1:30" x14ac:dyDescent="0.2">
      <c r="A1482">
        <v>23</v>
      </c>
      <c r="B1482" s="2" t="s">
        <v>375</v>
      </c>
      <c r="C1482" s="2" t="s">
        <v>22</v>
      </c>
      <c r="D1482" s="2" t="s">
        <v>23</v>
      </c>
      <c r="E1482" s="6" t="s">
        <v>2767</v>
      </c>
      <c r="F1482" s="2">
        <v>39</v>
      </c>
      <c r="G1482" s="2">
        <v>44</v>
      </c>
      <c r="H1482" s="3">
        <v>42517</v>
      </c>
      <c r="I1482" s="3">
        <v>42528</v>
      </c>
      <c r="J1482" s="7" t="s">
        <v>2538</v>
      </c>
      <c r="K1482" s="17">
        <f>IF(J1482="Januar",238.19,IF(J1482="Februar",240.59,IF(J1482="Mars",245.99,IF(J1482="April",250.79,IF(J1482="Mai",256.52,IF(J1482="Juni",259.83,IF(J1482="Juli",265.66,IF(J1482="August",272.21,IF(J1482="September",275.91,IF(J1482="Oktober",281.13,IF(J1482="November",284.38,IF(J1482="Desember",287.34,0))))))))))))</f>
        <v>259.83</v>
      </c>
      <c r="L1482" s="20">
        <f>$K$2/K1482</f>
        <v>0.91671477504522192</v>
      </c>
      <c r="M1482" s="2">
        <v>11</v>
      </c>
      <c r="N1482" s="2">
        <v>2600000</v>
      </c>
      <c r="O1482" s="2">
        <v>3125000</v>
      </c>
      <c r="P1482" s="2">
        <f>O1482-N1482</f>
        <v>525000</v>
      </c>
      <c r="Q1482" s="4">
        <f>P1482/N1482</f>
        <v>0.20192307692307693</v>
      </c>
      <c r="R1482" s="2"/>
      <c r="S1482" s="9">
        <f>(N1482+R1482)/F1482</f>
        <v>66666.666666666672</v>
      </c>
      <c r="T1482" s="2">
        <v>80128</v>
      </c>
      <c r="U1482" s="5">
        <f>T1482-S1482</f>
        <v>13461.333333333328</v>
      </c>
      <c r="V1482" s="4">
        <f>U1482/S1482</f>
        <v>0.20191999999999991</v>
      </c>
      <c r="W1482" s="22">
        <f>S1482*L1482</f>
        <v>61114.318336348129</v>
      </c>
      <c r="X1482" s="22">
        <f>T1482*L1482</f>
        <v>73454.521494823537</v>
      </c>
      <c r="Y1482" s="22">
        <f>X1482-W1482</f>
        <v>12340.203158475408</v>
      </c>
      <c r="Z1482" s="8">
        <f>Y1482/W1482</f>
        <v>0.20191999999999991</v>
      </c>
      <c r="AA1482" s="11">
        <v>2171</v>
      </c>
      <c r="AB1482" s="2">
        <v>2009</v>
      </c>
      <c r="AC1482" s="2">
        <f>2016-AB1482</f>
        <v>7</v>
      </c>
      <c r="AD1482" s="2" t="s">
        <v>52</v>
      </c>
    </row>
    <row r="1483" spans="1:30" x14ac:dyDescent="0.2">
      <c r="A1483">
        <v>23</v>
      </c>
      <c r="B1483" s="2" t="s">
        <v>615</v>
      </c>
      <c r="C1483" s="2" t="s">
        <v>22</v>
      </c>
      <c r="D1483" s="2" t="s">
        <v>23</v>
      </c>
      <c r="E1483" s="6" t="s">
        <v>2767</v>
      </c>
      <c r="F1483" s="2">
        <v>47</v>
      </c>
      <c r="G1483" s="2">
        <v>52</v>
      </c>
      <c r="H1483" s="3">
        <v>42517</v>
      </c>
      <c r="I1483" s="3">
        <v>42528</v>
      </c>
      <c r="J1483" s="7" t="s">
        <v>2538</v>
      </c>
      <c r="K1483" s="17">
        <f>IF(J1483="Januar",238.19,IF(J1483="Februar",240.59,IF(J1483="Mars",245.99,IF(J1483="April",250.79,IF(J1483="Mai",256.52,IF(J1483="Juni",259.83,IF(J1483="Juli",265.66,IF(J1483="August",272.21,IF(J1483="September",275.91,IF(J1483="Oktober",281.13,IF(J1483="November",284.38,IF(J1483="Desember",287.34,0))))))))))))</f>
        <v>259.83</v>
      </c>
      <c r="L1483" s="20">
        <f>$K$2/K1483</f>
        <v>0.91671477504522192</v>
      </c>
      <c r="M1483" s="2">
        <v>11</v>
      </c>
      <c r="N1483" s="2">
        <v>3200000</v>
      </c>
      <c r="O1483" s="2">
        <v>3250000</v>
      </c>
      <c r="P1483" s="2">
        <f>O1483-N1483</f>
        <v>50000</v>
      </c>
      <c r="Q1483" s="4">
        <f>P1483/N1483</f>
        <v>1.5625E-2</v>
      </c>
      <c r="R1483" s="2"/>
      <c r="S1483" s="9">
        <f>(N1483+R1483)/F1483</f>
        <v>68085.106382978716</v>
      </c>
      <c r="T1483" s="2">
        <v>69149</v>
      </c>
      <c r="U1483" s="5">
        <f>T1483-S1483</f>
        <v>1063.8936170212837</v>
      </c>
      <c r="V1483" s="4">
        <f>U1483/S1483</f>
        <v>1.5625937500000107E-2</v>
      </c>
      <c r="W1483" s="22">
        <f>S1483*L1483</f>
        <v>62414.622981802335</v>
      </c>
      <c r="X1483" s="22">
        <f>T1483*L1483</f>
        <v>63389.909979602053</v>
      </c>
      <c r="Y1483" s="22">
        <f>X1483-W1483</f>
        <v>975.28699779971794</v>
      </c>
      <c r="Z1483" s="8">
        <f>Y1483/W1483</f>
        <v>1.5625937500000176E-2</v>
      </c>
      <c r="AA1483" s="11">
        <v>4884</v>
      </c>
      <c r="AB1483" s="2">
        <v>2005</v>
      </c>
      <c r="AC1483" s="2">
        <f>2016-AB1483</f>
        <v>11</v>
      </c>
      <c r="AD1483" s="2" t="s">
        <v>213</v>
      </c>
    </row>
    <row r="1484" spans="1:30" x14ac:dyDescent="0.2">
      <c r="A1484">
        <v>23</v>
      </c>
      <c r="B1484" s="2" t="s">
        <v>666</v>
      </c>
      <c r="C1484" s="2" t="s">
        <v>22</v>
      </c>
      <c r="D1484" s="2" t="s">
        <v>23</v>
      </c>
      <c r="E1484" s="6" t="s">
        <v>2767</v>
      </c>
      <c r="F1484" s="2">
        <v>48</v>
      </c>
      <c r="G1484" s="2">
        <v>52</v>
      </c>
      <c r="H1484" s="3">
        <v>42517</v>
      </c>
      <c r="I1484" s="3">
        <v>42528</v>
      </c>
      <c r="J1484" s="3" t="s">
        <v>2538</v>
      </c>
      <c r="K1484" s="17">
        <f>IF(J1484="Januar",238.19,IF(J1484="Februar",240.59,IF(J1484="Mars",245.99,IF(J1484="April",250.79,IF(J1484="Mai",256.52,IF(J1484="Juni",259.83,IF(J1484="Juli",265.66,IF(J1484="August",272.21,IF(J1484="September",275.91,IF(J1484="Oktober",281.13,IF(J1484="November",284.38,IF(J1484="Desember",287.34,0))))))))))))</f>
        <v>259.83</v>
      </c>
      <c r="L1484" s="20">
        <f>$K$2/K1484</f>
        <v>0.91671477504522192</v>
      </c>
      <c r="M1484" s="2">
        <v>11</v>
      </c>
      <c r="N1484" s="2">
        <v>2890000</v>
      </c>
      <c r="O1484" s="2">
        <v>3400000</v>
      </c>
      <c r="P1484" s="2">
        <f>O1484-N1484</f>
        <v>510000</v>
      </c>
      <c r="Q1484" s="4">
        <f>P1484/N1484</f>
        <v>0.17647058823529413</v>
      </c>
      <c r="R1484" s="2"/>
      <c r="S1484" s="9">
        <f>(N1484+R1484)/F1484</f>
        <v>60208.333333333336</v>
      </c>
      <c r="T1484" s="2">
        <v>70833</v>
      </c>
      <c r="U1484" s="5">
        <f>T1484-S1484</f>
        <v>10624.666666666664</v>
      </c>
      <c r="V1484" s="4">
        <f>U1484/S1484</f>
        <v>0.17646505190311415</v>
      </c>
      <c r="W1484" s="22">
        <f>S1484*L1484</f>
        <v>55193.868747514403</v>
      </c>
      <c r="X1484" s="22">
        <f>T1484*L1484</f>
        <v>64933.657660778204</v>
      </c>
      <c r="Y1484" s="22">
        <f>X1484-W1484</f>
        <v>9739.7889132638011</v>
      </c>
      <c r="Z1484" s="8">
        <f>Y1484/W1484</f>
        <v>0.17646505190311418</v>
      </c>
      <c r="AA1484" s="11">
        <v>3020</v>
      </c>
      <c r="AB1484" s="2">
        <v>1950</v>
      </c>
      <c r="AC1484" s="2">
        <f>2016-AB1484</f>
        <v>66</v>
      </c>
      <c r="AD1484" s="2" t="s">
        <v>37</v>
      </c>
    </row>
    <row r="1485" spans="1:30" x14ac:dyDescent="0.2">
      <c r="A1485">
        <v>23</v>
      </c>
      <c r="B1485" s="2" t="s">
        <v>746</v>
      </c>
      <c r="C1485" s="2" t="s">
        <v>22</v>
      </c>
      <c r="D1485" s="2" t="s">
        <v>23</v>
      </c>
      <c r="E1485" s="6" t="s">
        <v>2767</v>
      </c>
      <c r="F1485" s="2">
        <v>50</v>
      </c>
      <c r="G1485" s="2">
        <v>55</v>
      </c>
      <c r="H1485" s="3">
        <v>42517</v>
      </c>
      <c r="I1485" s="3">
        <v>42528</v>
      </c>
      <c r="J1485" s="3" t="s">
        <v>2538</v>
      </c>
      <c r="K1485" s="17">
        <f>IF(J1485="Januar",238.19,IF(J1485="Februar",240.59,IF(J1485="Mars",245.99,IF(J1485="April",250.79,IF(J1485="Mai",256.52,IF(J1485="Juni",259.83,IF(J1485="Juli",265.66,IF(J1485="August",272.21,IF(J1485="September",275.91,IF(J1485="Oktober",281.13,IF(J1485="November",284.38,IF(J1485="Desember",287.34,0))))))))))))</f>
        <v>259.83</v>
      </c>
      <c r="L1485" s="20">
        <f>$K$2/K1485</f>
        <v>0.91671477504522192</v>
      </c>
      <c r="M1485" s="2">
        <v>11</v>
      </c>
      <c r="N1485" s="2">
        <v>3100000</v>
      </c>
      <c r="O1485" s="2">
        <v>4050000</v>
      </c>
      <c r="P1485" s="2">
        <f>O1485-N1485</f>
        <v>950000</v>
      </c>
      <c r="Q1485" s="4">
        <f>P1485/N1485</f>
        <v>0.30645161290322581</v>
      </c>
      <c r="R1485" s="2"/>
      <c r="S1485" s="9">
        <f>(N1485+R1485)/F1485</f>
        <v>62000</v>
      </c>
      <c r="T1485" s="2">
        <v>81000</v>
      </c>
      <c r="U1485" s="5">
        <f>T1485-S1485</f>
        <v>19000</v>
      </c>
      <c r="V1485" s="4">
        <f>U1485/S1485</f>
        <v>0.30645161290322581</v>
      </c>
      <c r="W1485" s="22">
        <f>S1485*L1485</f>
        <v>56836.316052803762</v>
      </c>
      <c r="X1485" s="22">
        <f>T1485*L1485</f>
        <v>74253.89677866298</v>
      </c>
      <c r="Y1485" s="22">
        <f>X1485-W1485</f>
        <v>17417.580725859218</v>
      </c>
      <c r="Z1485" s="8">
        <f>Y1485/W1485</f>
        <v>0.30645161290322581</v>
      </c>
      <c r="AA1485" s="11">
        <v>2958</v>
      </c>
      <c r="AB1485" s="2">
        <v>2009</v>
      </c>
      <c r="AC1485" s="2">
        <f>2016-AB1485</f>
        <v>7</v>
      </c>
      <c r="AD1485" s="2" t="s">
        <v>27</v>
      </c>
    </row>
    <row r="1486" spans="1:30" x14ac:dyDescent="0.2">
      <c r="A1486">
        <v>23</v>
      </c>
      <c r="B1486" s="6" t="s">
        <v>786</v>
      </c>
      <c r="C1486" s="6" t="s">
        <v>22</v>
      </c>
      <c r="D1486" s="6" t="s">
        <v>23</v>
      </c>
      <c r="E1486" s="6" t="s">
        <v>2767</v>
      </c>
      <c r="F1486" s="6">
        <v>51</v>
      </c>
      <c r="G1486" s="6">
        <v>54</v>
      </c>
      <c r="H1486" s="7">
        <v>42517</v>
      </c>
      <c r="I1486" s="7">
        <v>42528</v>
      </c>
      <c r="J1486" s="7" t="s">
        <v>2538</v>
      </c>
      <c r="K1486" s="17">
        <f>IF(J1486="Januar",238.19,IF(J1486="Februar",240.59,IF(J1486="Mars",245.99,IF(J1486="April",250.79,IF(J1486="Mai",256.52,IF(J1486="Juni",259.83,IF(J1486="Juli",265.66,IF(J1486="August",272.21,IF(J1486="September",275.91,IF(J1486="Oktober",281.13,IF(J1486="November",284.38,IF(J1486="Desember",287.34,0))))))))))))</f>
        <v>259.83</v>
      </c>
      <c r="L1486" s="20">
        <f>$K$2/K1486</f>
        <v>0.91671477504522192</v>
      </c>
      <c r="M1486" s="6">
        <v>11</v>
      </c>
      <c r="N1486" s="6">
        <v>3800000</v>
      </c>
      <c r="O1486" s="6">
        <v>3700000</v>
      </c>
      <c r="P1486" s="6">
        <f>O1486-N1486</f>
        <v>-100000</v>
      </c>
      <c r="Q1486" s="8">
        <f>P1486/N1486</f>
        <v>-2.6315789473684209E-2</v>
      </c>
      <c r="R1486" s="6"/>
      <c r="S1486" s="9">
        <f>(N1486+R1486)/F1486</f>
        <v>74509.803921568629</v>
      </c>
      <c r="T1486" s="6">
        <v>72549</v>
      </c>
      <c r="U1486" s="5">
        <f>T1486-S1486</f>
        <v>-1960.8039215686294</v>
      </c>
      <c r="V1486" s="4">
        <f>U1486/S1486</f>
        <v>-2.6316052631578973E-2</v>
      </c>
      <c r="W1486" s="22">
        <f>S1486*L1486</f>
        <v>68304.23814062438</v>
      </c>
      <c r="X1486" s="22">
        <f>T1486*L1486</f>
        <v>66506.740214755802</v>
      </c>
      <c r="Y1486" s="22">
        <f>X1486-W1486</f>
        <v>-1797.497925868578</v>
      </c>
      <c r="Z1486" s="8">
        <f>Y1486/W1486</f>
        <v>-2.6316052631579018E-2</v>
      </c>
      <c r="AA1486" s="10">
        <v>4847</v>
      </c>
      <c r="AB1486" s="6">
        <v>1995</v>
      </c>
      <c r="AC1486" s="6">
        <f>2016-AB1486</f>
        <v>21</v>
      </c>
      <c r="AD1486" s="6" t="s">
        <v>37</v>
      </c>
    </row>
    <row r="1487" spans="1:30" x14ac:dyDescent="0.2">
      <c r="A1487">
        <v>23</v>
      </c>
      <c r="B1487" s="6" t="s">
        <v>881</v>
      </c>
      <c r="C1487" s="6" t="s">
        <v>22</v>
      </c>
      <c r="D1487" s="6" t="s">
        <v>23</v>
      </c>
      <c r="E1487" s="6" t="s">
        <v>2767</v>
      </c>
      <c r="F1487" s="6">
        <v>53</v>
      </c>
      <c r="G1487" s="6">
        <v>61</v>
      </c>
      <c r="H1487" s="7">
        <v>42517</v>
      </c>
      <c r="I1487" s="7">
        <v>42528</v>
      </c>
      <c r="J1487" s="3" t="s">
        <v>2538</v>
      </c>
      <c r="K1487" s="17">
        <f>IF(J1487="Januar",238.19,IF(J1487="Februar",240.59,IF(J1487="Mars",245.99,IF(J1487="April",250.79,IF(J1487="Mai",256.52,IF(J1487="Juni",259.83,IF(J1487="Juli",265.66,IF(J1487="August",272.21,IF(J1487="September",275.91,IF(J1487="Oktober",281.13,IF(J1487="November",284.38,IF(J1487="Desember",287.34,0))))))))))))</f>
        <v>259.83</v>
      </c>
      <c r="L1487" s="20">
        <f>$K$2/K1487</f>
        <v>0.91671477504522192</v>
      </c>
      <c r="M1487" s="6">
        <v>11</v>
      </c>
      <c r="N1487" s="6">
        <v>2700000</v>
      </c>
      <c r="O1487" s="6">
        <v>2800000</v>
      </c>
      <c r="P1487" s="6">
        <f>O1487-N1487</f>
        <v>100000</v>
      </c>
      <c r="Q1487" s="8">
        <f>P1487/N1487</f>
        <v>3.7037037037037035E-2</v>
      </c>
      <c r="R1487" s="6">
        <v>120240</v>
      </c>
      <c r="S1487" s="9">
        <f>(N1487+R1487)/F1487</f>
        <v>53212.07547169811</v>
      </c>
      <c r="T1487" s="6">
        <v>55099</v>
      </c>
      <c r="U1487" s="5">
        <f>T1487-S1487</f>
        <v>1886.9245283018899</v>
      </c>
      <c r="V1487" s="4">
        <f>U1487/S1487</f>
        <v>3.5460457266048344E-2</v>
      </c>
      <c r="W1487" s="22">
        <f>S1487*L1487</f>
        <v>48780.295795727106</v>
      </c>
      <c r="X1487" s="22">
        <f>T1487*L1487</f>
        <v>50510.067390216682</v>
      </c>
      <c r="Y1487" s="22">
        <f>X1487-W1487</f>
        <v>1729.7715944895754</v>
      </c>
      <c r="Z1487" s="8">
        <f>Y1487/W1487</f>
        <v>3.5460457266048274E-2</v>
      </c>
      <c r="AA1487" s="6"/>
      <c r="AB1487" s="6">
        <v>1896</v>
      </c>
      <c r="AC1487" s="6">
        <f>2016-AB1487</f>
        <v>120</v>
      </c>
      <c r="AD1487" s="6" t="s">
        <v>37</v>
      </c>
    </row>
    <row r="1488" spans="1:30" x14ac:dyDescent="0.2">
      <c r="A1488">
        <v>23</v>
      </c>
      <c r="B1488" s="6" t="s">
        <v>792</v>
      </c>
      <c r="C1488" s="6" t="s">
        <v>22</v>
      </c>
      <c r="D1488" s="6" t="s">
        <v>23</v>
      </c>
      <c r="E1488" s="6" t="s">
        <v>2767</v>
      </c>
      <c r="F1488" s="6">
        <v>53</v>
      </c>
      <c r="G1488" s="6">
        <v>59</v>
      </c>
      <c r="H1488" s="7">
        <v>42517</v>
      </c>
      <c r="I1488" s="7">
        <v>42528</v>
      </c>
      <c r="J1488" s="7" t="s">
        <v>2538</v>
      </c>
      <c r="K1488" s="17">
        <f>IF(J1488="Januar",238.19,IF(J1488="Februar",240.59,IF(J1488="Mars",245.99,IF(J1488="April",250.79,IF(J1488="Mai",256.52,IF(J1488="Juni",259.83,IF(J1488="Juli",265.66,IF(J1488="August",272.21,IF(J1488="September",275.91,IF(J1488="Oktober",281.13,IF(J1488="November",284.38,IF(J1488="Desember",287.34,0))))))))))))</f>
        <v>259.83</v>
      </c>
      <c r="L1488" s="20">
        <f>$K$2/K1488</f>
        <v>0.91671477504522192</v>
      </c>
      <c r="M1488" s="6">
        <v>11</v>
      </c>
      <c r="N1488" s="6">
        <v>3750000</v>
      </c>
      <c r="O1488" s="6">
        <v>4750000</v>
      </c>
      <c r="P1488" s="6">
        <f>O1488-N1488</f>
        <v>1000000</v>
      </c>
      <c r="Q1488" s="8">
        <f>P1488/N1488</f>
        <v>0.26666666666666666</v>
      </c>
      <c r="R1488" s="6">
        <v>57651</v>
      </c>
      <c r="S1488" s="9">
        <f>(N1488+R1488)/F1488</f>
        <v>71842.471698113208</v>
      </c>
      <c r="T1488" s="6">
        <v>90710</v>
      </c>
      <c r="U1488" s="5">
        <f>T1488-S1488</f>
        <v>18867.528301886792</v>
      </c>
      <c r="V1488" s="4">
        <f>U1488/S1488</f>
        <v>0.26262359654285544</v>
      </c>
      <c r="W1488" s="22">
        <f>S1488*L1488</f>
        <v>65859.055281428577</v>
      </c>
      <c r="X1488" s="22">
        <f>T1488*L1488</f>
        <v>83155.197244352079</v>
      </c>
      <c r="Y1488" s="22">
        <f>X1488-W1488</f>
        <v>17296.141962923502</v>
      </c>
      <c r="Z1488" s="8">
        <f>Y1488/W1488</f>
        <v>0.26262359654285533</v>
      </c>
      <c r="AA1488" s="10">
        <v>1512</v>
      </c>
      <c r="AB1488" s="6">
        <v>1941</v>
      </c>
      <c r="AC1488" s="6">
        <f>2016-AB1488</f>
        <v>75</v>
      </c>
      <c r="AD1488" s="6" t="s">
        <v>37</v>
      </c>
    </row>
    <row r="1489" spans="1:30" x14ac:dyDescent="0.2">
      <c r="A1489">
        <v>23</v>
      </c>
      <c r="B1489" s="2" t="s">
        <v>971</v>
      </c>
      <c r="C1489" s="2" t="s">
        <v>22</v>
      </c>
      <c r="D1489" s="2" t="s">
        <v>23</v>
      </c>
      <c r="E1489" s="6" t="s">
        <v>2767</v>
      </c>
      <c r="F1489" s="2">
        <v>55</v>
      </c>
      <c r="G1489" s="2">
        <v>60</v>
      </c>
      <c r="H1489" s="3">
        <v>42517</v>
      </c>
      <c r="I1489" s="3">
        <v>42528</v>
      </c>
      <c r="J1489" s="3" t="s">
        <v>2538</v>
      </c>
      <c r="K1489" s="17">
        <f>IF(J1489="Januar",238.19,IF(J1489="Februar",240.59,IF(J1489="Mars",245.99,IF(J1489="April",250.79,IF(J1489="Mai",256.52,IF(J1489="Juni",259.83,IF(J1489="Juli",265.66,IF(J1489="August",272.21,IF(J1489="September",275.91,IF(J1489="Oktober",281.13,IF(J1489="November",284.38,IF(J1489="Desember",287.34,0))))))))))))</f>
        <v>259.83</v>
      </c>
      <c r="L1489" s="20">
        <f>$K$2/K1489</f>
        <v>0.91671477504522192</v>
      </c>
      <c r="M1489" s="2">
        <v>11</v>
      </c>
      <c r="N1489" s="2">
        <v>3290000</v>
      </c>
      <c r="O1489" s="2">
        <v>3400000</v>
      </c>
      <c r="P1489" s="2">
        <f>O1489-N1489</f>
        <v>110000</v>
      </c>
      <c r="Q1489" s="4">
        <f>P1489/N1489</f>
        <v>3.3434650455927049E-2</v>
      </c>
      <c r="R1489" s="2"/>
      <c r="S1489" s="9">
        <f>(N1489+R1489)/F1489</f>
        <v>59818.181818181816</v>
      </c>
      <c r="T1489" s="2">
        <v>61818</v>
      </c>
      <c r="U1489" s="5">
        <f>T1489-S1489</f>
        <v>1999.8181818181838</v>
      </c>
      <c r="V1489" s="4">
        <f>U1489/S1489</f>
        <v>3.3431610942249272E-2</v>
      </c>
      <c r="W1489" s="22">
        <f>S1489*L1489</f>
        <v>54836.211089068725</v>
      </c>
      <c r="X1489" s="22">
        <f>T1489*L1489</f>
        <v>56669.473963745528</v>
      </c>
      <c r="Y1489" s="22">
        <f>X1489-W1489</f>
        <v>1833.2628746768023</v>
      </c>
      <c r="Z1489" s="8">
        <f>Y1489/W1489</f>
        <v>3.34316109422493E-2</v>
      </c>
      <c r="AA1489" s="11">
        <v>1181</v>
      </c>
      <c r="AB1489" s="2">
        <v>1988</v>
      </c>
      <c r="AC1489" s="2">
        <f>2016-AB1489</f>
        <v>28</v>
      </c>
      <c r="AD1489" s="2" t="s">
        <v>213</v>
      </c>
    </row>
    <row r="1490" spans="1:30" x14ac:dyDescent="0.2">
      <c r="A1490">
        <v>23</v>
      </c>
      <c r="B1490" s="6" t="s">
        <v>1177</v>
      </c>
      <c r="C1490" s="6" t="s">
        <v>22</v>
      </c>
      <c r="D1490" s="6" t="s">
        <v>23</v>
      </c>
      <c r="E1490" s="6" t="s">
        <v>2767</v>
      </c>
      <c r="F1490" s="6">
        <v>61</v>
      </c>
      <c r="G1490" s="6">
        <v>66</v>
      </c>
      <c r="H1490" s="7">
        <v>42517</v>
      </c>
      <c r="I1490" s="7">
        <v>42528</v>
      </c>
      <c r="J1490" s="3" t="s">
        <v>2538</v>
      </c>
      <c r="K1490" s="17">
        <f>IF(J1490="Januar",238.19,IF(J1490="Februar",240.59,IF(J1490="Mars",245.99,IF(J1490="April",250.79,IF(J1490="Mai",256.52,IF(J1490="Juni",259.83,IF(J1490="Juli",265.66,IF(J1490="August",272.21,IF(J1490="September",275.91,IF(J1490="Oktober",281.13,IF(J1490="November",284.38,IF(J1490="Desember",287.34,0))))))))))))</f>
        <v>259.83</v>
      </c>
      <c r="L1490" s="20">
        <f>$K$2/K1490</f>
        <v>0.91671477504522192</v>
      </c>
      <c r="M1490" s="6">
        <v>11</v>
      </c>
      <c r="N1490" s="6">
        <v>3990000</v>
      </c>
      <c r="O1490" s="6">
        <v>3900000</v>
      </c>
      <c r="P1490" s="6">
        <f>O1490-N1490</f>
        <v>-90000</v>
      </c>
      <c r="Q1490" s="8">
        <f>P1490/N1490</f>
        <v>-2.2556390977443608E-2</v>
      </c>
      <c r="R1490" s="6">
        <v>3706</v>
      </c>
      <c r="S1490" s="9">
        <f>(N1490+R1490)/F1490</f>
        <v>65470.590163934423</v>
      </c>
      <c r="T1490" s="6">
        <v>63995</v>
      </c>
      <c r="U1490" s="5">
        <f>T1490-S1490</f>
        <v>-1475.5901639344229</v>
      </c>
      <c r="V1490" s="4">
        <f>U1490/S1490</f>
        <v>-2.2538213879539404E-2</v>
      </c>
      <c r="W1490" s="22">
        <f>S1490*L1490</f>
        <v>60017.85733420906</v>
      </c>
      <c r="X1490" s="22">
        <f>T1490*L1490</f>
        <v>58665.162029018975</v>
      </c>
      <c r="Y1490" s="22">
        <f>X1490-W1490</f>
        <v>-1352.6953051900855</v>
      </c>
      <c r="Z1490" s="8">
        <f>Y1490/W1490</f>
        <v>-2.2538213879539387E-2</v>
      </c>
      <c r="AA1490" s="6">
        <v>927</v>
      </c>
      <c r="AB1490" s="6">
        <v>1950</v>
      </c>
      <c r="AC1490" s="6">
        <f>2016-AB1490</f>
        <v>66</v>
      </c>
      <c r="AD1490" s="6" t="s">
        <v>103</v>
      </c>
    </row>
    <row r="1491" spans="1:30" x14ac:dyDescent="0.2">
      <c r="A1491">
        <v>23</v>
      </c>
      <c r="B1491" s="2" t="s">
        <v>1218</v>
      </c>
      <c r="C1491" s="2" t="s">
        <v>22</v>
      </c>
      <c r="D1491" s="2" t="s">
        <v>23</v>
      </c>
      <c r="E1491" s="6" t="s">
        <v>2767</v>
      </c>
      <c r="F1491" s="2">
        <v>62</v>
      </c>
      <c r="G1491" s="2">
        <v>70</v>
      </c>
      <c r="H1491" s="3">
        <v>42517</v>
      </c>
      <c r="I1491" s="3">
        <v>42528</v>
      </c>
      <c r="J1491" s="3" t="s">
        <v>2538</v>
      </c>
      <c r="K1491" s="17">
        <f>IF(J1491="Januar",238.19,IF(J1491="Februar",240.59,IF(J1491="Mars",245.99,IF(J1491="April",250.79,IF(J1491="Mai",256.52,IF(J1491="Juni",259.83,IF(J1491="Juli",265.66,IF(J1491="August",272.21,IF(J1491="September",275.91,IF(J1491="Oktober",281.13,IF(J1491="November",284.38,IF(J1491="Desember",287.34,0))))))))))))</f>
        <v>259.83</v>
      </c>
      <c r="L1491" s="20">
        <f>$K$2/K1491</f>
        <v>0.91671477504522192</v>
      </c>
      <c r="M1491" s="2">
        <v>11</v>
      </c>
      <c r="N1491" s="2">
        <v>4300000</v>
      </c>
      <c r="O1491" s="2">
        <v>4250000</v>
      </c>
      <c r="P1491" s="2">
        <f>O1491-N1491</f>
        <v>-50000</v>
      </c>
      <c r="Q1491" s="4">
        <f>P1491/N1491</f>
        <v>-1.1627906976744186E-2</v>
      </c>
      <c r="R1491" s="2"/>
      <c r="S1491" s="9">
        <f>(N1491+R1491)/F1491</f>
        <v>69354.838709677424</v>
      </c>
      <c r="T1491" s="2">
        <v>68548</v>
      </c>
      <c r="U1491" s="5">
        <f>T1491-S1491</f>
        <v>-806.83870967742405</v>
      </c>
      <c r="V1491" s="4">
        <f>U1491/S1491</f>
        <v>-1.163348837209309E-2</v>
      </c>
      <c r="W1491" s="22">
        <f>S1491*L1491</f>
        <v>63578.605366039592</v>
      </c>
      <c r="X1491" s="22">
        <f>T1491*L1491</f>
        <v>62838.964399799872</v>
      </c>
      <c r="Y1491" s="22">
        <f>X1491-W1491</f>
        <v>-739.64096623972</v>
      </c>
      <c r="Z1491" s="8">
        <f>Y1491/W1491</f>
        <v>-1.1633488372093138E-2</v>
      </c>
      <c r="AA1491" s="11">
        <v>9256</v>
      </c>
      <c r="AB1491" s="2">
        <v>2006</v>
      </c>
      <c r="AC1491" s="2">
        <f>2016-AB1491</f>
        <v>10</v>
      </c>
      <c r="AD1491" s="2" t="s">
        <v>108</v>
      </c>
    </row>
    <row r="1492" spans="1:30" x14ac:dyDescent="0.2">
      <c r="A1492">
        <v>23</v>
      </c>
      <c r="B1492" s="6" t="s">
        <v>1931</v>
      </c>
      <c r="C1492" s="6" t="s">
        <v>22</v>
      </c>
      <c r="D1492" s="6" t="s">
        <v>23</v>
      </c>
      <c r="E1492" s="6" t="s">
        <v>2767</v>
      </c>
      <c r="F1492" s="6">
        <v>83</v>
      </c>
      <c r="G1492" s="6">
        <v>92</v>
      </c>
      <c r="H1492" s="7">
        <v>42517</v>
      </c>
      <c r="I1492" s="7">
        <v>42528</v>
      </c>
      <c r="J1492" s="7" t="s">
        <v>2538</v>
      </c>
      <c r="K1492" s="17">
        <f>IF(J1492="Januar",238.19,IF(J1492="Februar",240.59,IF(J1492="Mars",245.99,IF(J1492="April",250.79,IF(J1492="Mai",256.52,IF(J1492="Juni",259.83,IF(J1492="Juli",265.66,IF(J1492="August",272.21,IF(J1492="September",275.91,IF(J1492="Oktober",281.13,IF(J1492="November",284.38,IF(J1492="Desember",287.34,0))))))))))))</f>
        <v>259.83</v>
      </c>
      <c r="L1492" s="20">
        <f>$K$2/K1492</f>
        <v>0.91671477504522192</v>
      </c>
      <c r="M1492" s="6">
        <v>11</v>
      </c>
      <c r="N1492" s="6">
        <v>5000000</v>
      </c>
      <c r="O1492" s="6">
        <v>4800000</v>
      </c>
      <c r="P1492" s="6">
        <f>O1492-N1492</f>
        <v>-200000</v>
      </c>
      <c r="Q1492" s="8">
        <f>P1492/N1492</f>
        <v>-0.04</v>
      </c>
      <c r="R1492" s="6">
        <v>18449</v>
      </c>
      <c r="S1492" s="9">
        <f>(N1492+R1492)/F1492</f>
        <v>60463.240963855424</v>
      </c>
      <c r="T1492" s="6">
        <v>58054</v>
      </c>
      <c r="U1492" s="5">
        <f>T1492-S1492</f>
        <v>-2409.2409638554236</v>
      </c>
      <c r="V1492" s="4">
        <f>U1492/S1492</f>
        <v>-3.9846374846092915E-2</v>
      </c>
      <c r="W1492" s="22">
        <f>S1492*L1492</f>
        <v>55427.546338685774</v>
      </c>
      <c r="X1492" s="22">
        <f>T1492*L1492</f>
        <v>53218.959550475316</v>
      </c>
      <c r="Y1492" s="22">
        <f>X1492-W1492</f>
        <v>-2208.5867882104576</v>
      </c>
      <c r="Z1492" s="8">
        <f>Y1492/W1492</f>
        <v>-3.9846374846092901E-2</v>
      </c>
      <c r="AA1492" s="10">
        <v>2330</v>
      </c>
      <c r="AB1492" s="6">
        <v>2005</v>
      </c>
      <c r="AC1492" s="6">
        <f>2016-AB1492</f>
        <v>11</v>
      </c>
      <c r="AD1492" s="6" t="s">
        <v>94</v>
      </c>
    </row>
    <row r="1493" spans="1:30" x14ac:dyDescent="0.2">
      <c r="A1493">
        <v>23</v>
      </c>
      <c r="B1493" s="6" t="s">
        <v>1970</v>
      </c>
      <c r="C1493" s="6" t="s">
        <v>22</v>
      </c>
      <c r="D1493" s="6" t="s">
        <v>23</v>
      </c>
      <c r="E1493" s="6" t="s">
        <v>2767</v>
      </c>
      <c r="F1493" s="6">
        <v>85</v>
      </c>
      <c r="G1493" s="6">
        <v>90</v>
      </c>
      <c r="H1493" s="7">
        <v>42517</v>
      </c>
      <c r="I1493" s="7">
        <v>42528</v>
      </c>
      <c r="J1493" s="3" t="s">
        <v>2538</v>
      </c>
      <c r="K1493" s="17">
        <f>IF(J1493="Januar",238.19,IF(J1493="Februar",240.59,IF(J1493="Mars",245.99,IF(J1493="April",250.79,IF(J1493="Mai",256.52,IF(J1493="Juni",259.83,IF(J1493="Juli",265.66,IF(J1493="August",272.21,IF(J1493="September",275.91,IF(J1493="Oktober",281.13,IF(J1493="November",284.38,IF(J1493="Desember",287.34,0))))))))))))</f>
        <v>259.83</v>
      </c>
      <c r="L1493" s="20">
        <f>$K$2/K1493</f>
        <v>0.91671477504522192</v>
      </c>
      <c r="M1493" s="6">
        <v>11</v>
      </c>
      <c r="N1493" s="6">
        <v>2800000</v>
      </c>
      <c r="O1493" s="6">
        <v>3200000</v>
      </c>
      <c r="P1493" s="6">
        <f>O1493-N1493</f>
        <v>400000</v>
      </c>
      <c r="Q1493" s="8">
        <f>P1493/N1493</f>
        <v>0.14285714285714285</v>
      </c>
      <c r="R1493" s="6">
        <v>262592</v>
      </c>
      <c r="S1493" s="9">
        <f>(N1493+R1493)/F1493</f>
        <v>36030.49411764706</v>
      </c>
      <c r="T1493" s="6">
        <v>40736</v>
      </c>
      <c r="U1493" s="5">
        <f>T1493-S1493</f>
        <v>4705.5058823529398</v>
      </c>
      <c r="V1493" s="4">
        <f>U1493/S1493</f>
        <v>0.13059787265166234</v>
      </c>
      <c r="W1493" s="22">
        <f>S1493*L1493</f>
        <v>33029.686309827019</v>
      </c>
      <c r="X1493" s="22">
        <f>T1493*L1493</f>
        <v>37343.29307624216</v>
      </c>
      <c r="Y1493" s="22">
        <f>X1493-W1493</f>
        <v>4313.6067664151415</v>
      </c>
      <c r="Z1493" s="8">
        <f>Y1493/W1493</f>
        <v>0.13059787265166226</v>
      </c>
      <c r="AA1493" s="10">
        <v>36152</v>
      </c>
      <c r="AB1493" s="6">
        <v>1987</v>
      </c>
      <c r="AC1493" s="6">
        <f>2016-AB1493</f>
        <v>29</v>
      </c>
      <c r="AD1493" s="6" t="s">
        <v>719</v>
      </c>
    </row>
    <row r="1494" spans="1:30" x14ac:dyDescent="0.2">
      <c r="A1494">
        <v>23</v>
      </c>
      <c r="B1494" s="2" t="s">
        <v>1297</v>
      </c>
      <c r="C1494" s="2" t="s">
        <v>22</v>
      </c>
      <c r="D1494" s="2" t="s">
        <v>23</v>
      </c>
      <c r="E1494" s="6" t="s">
        <v>2767</v>
      </c>
      <c r="F1494" s="2">
        <v>91</v>
      </c>
      <c r="G1494" s="2">
        <v>105</v>
      </c>
      <c r="H1494" s="3">
        <v>42517</v>
      </c>
      <c r="I1494" s="3">
        <v>42528</v>
      </c>
      <c r="J1494" s="3" t="s">
        <v>2538</v>
      </c>
      <c r="K1494" s="17">
        <f>IF(J1494="Januar",238.19,IF(J1494="Februar",240.59,IF(J1494="Mars",245.99,IF(J1494="April",250.79,IF(J1494="Mai",256.52,IF(J1494="Juni",259.83,IF(J1494="Juli",265.66,IF(J1494="August",272.21,IF(J1494="September",275.91,IF(J1494="Oktober",281.13,IF(J1494="November",284.38,IF(J1494="Desember",287.34,0))))))))))))</f>
        <v>259.83</v>
      </c>
      <c r="L1494" s="20">
        <f>$K$2/K1494</f>
        <v>0.91671477504522192</v>
      </c>
      <c r="M1494" s="2">
        <v>11</v>
      </c>
      <c r="N1494" s="2">
        <v>8500000</v>
      </c>
      <c r="O1494" s="2">
        <v>9000000</v>
      </c>
      <c r="P1494" s="2">
        <f>O1494-N1494</f>
        <v>500000</v>
      </c>
      <c r="Q1494" s="4">
        <f>P1494/N1494</f>
        <v>5.8823529411764705E-2</v>
      </c>
      <c r="R1494" s="2"/>
      <c r="S1494" s="9">
        <f>(N1494+R1494)/F1494</f>
        <v>93406.593406593413</v>
      </c>
      <c r="T1494" s="2">
        <v>98901</v>
      </c>
      <c r="U1494" s="5">
        <f>T1494-S1494</f>
        <v>5494.4065934065875</v>
      </c>
      <c r="V1494" s="4">
        <f>U1494/S1494</f>
        <v>5.8822470588235226E-2</v>
      </c>
      <c r="W1494" s="22">
        <f>S1494*L1494</f>
        <v>85627.204262465792</v>
      </c>
      <c r="X1494" s="22">
        <f>T1494*L1494</f>
        <v>90664.007966747493</v>
      </c>
      <c r="Y1494" s="22">
        <f>X1494-W1494</f>
        <v>5036.8037042817014</v>
      </c>
      <c r="Z1494" s="8">
        <f>Y1494/W1494</f>
        <v>5.8822470588235198E-2</v>
      </c>
      <c r="AA1494" s="2">
        <v>666</v>
      </c>
      <c r="AB1494" s="2">
        <v>2004</v>
      </c>
      <c r="AC1494" s="2">
        <f>2016-AB1494</f>
        <v>12</v>
      </c>
      <c r="AD1494" s="2" t="s">
        <v>25</v>
      </c>
    </row>
    <row r="1495" spans="1:30" x14ac:dyDescent="0.2">
      <c r="A1495">
        <v>23</v>
      </c>
      <c r="B1495" s="2" t="s">
        <v>2215</v>
      </c>
      <c r="C1495" s="2" t="s">
        <v>22</v>
      </c>
      <c r="D1495" s="2" t="s">
        <v>23</v>
      </c>
      <c r="E1495" s="6" t="s">
        <v>2767</v>
      </c>
      <c r="F1495" s="2">
        <v>103</v>
      </c>
      <c r="G1495" s="2">
        <v>114</v>
      </c>
      <c r="H1495" s="3">
        <v>42517</v>
      </c>
      <c r="I1495" s="3">
        <v>42528</v>
      </c>
      <c r="J1495" s="7" t="s">
        <v>2538</v>
      </c>
      <c r="K1495" s="17">
        <f>IF(J1495="Januar",238.19,IF(J1495="Februar",240.59,IF(J1495="Mars",245.99,IF(J1495="April",250.79,IF(J1495="Mai",256.52,IF(J1495="Juni",259.83,IF(J1495="Juli",265.66,IF(J1495="August",272.21,IF(J1495="September",275.91,IF(J1495="Oktober",281.13,IF(J1495="November",284.38,IF(J1495="Desember",287.34,0))))))))))))</f>
        <v>259.83</v>
      </c>
      <c r="L1495" s="20">
        <f>$K$2/K1495</f>
        <v>0.91671477504522192</v>
      </c>
      <c r="M1495" s="2">
        <v>11</v>
      </c>
      <c r="N1495" s="2">
        <v>5900000</v>
      </c>
      <c r="O1495" s="2">
        <v>5830000</v>
      </c>
      <c r="P1495" s="2">
        <f>O1495-N1495</f>
        <v>-70000</v>
      </c>
      <c r="Q1495" s="4">
        <f>P1495/N1495</f>
        <v>-1.1864406779661017E-2</v>
      </c>
      <c r="R1495" s="2"/>
      <c r="S1495" s="9">
        <f>(N1495+R1495)/F1495</f>
        <v>57281.553398058255</v>
      </c>
      <c r="T1495" s="2">
        <v>56602</v>
      </c>
      <c r="U1495" s="5">
        <f>T1495-S1495</f>
        <v>-679.55339805825497</v>
      </c>
      <c r="V1495" s="4">
        <f>U1495/S1495</f>
        <v>-1.1863389830508518E-2</v>
      </c>
      <c r="W1495" s="22">
        <f>S1495*L1495</f>
        <v>52510.846337541843</v>
      </c>
      <c r="X1495" s="22">
        <f>T1495*L1495</f>
        <v>51887.889697109655</v>
      </c>
      <c r="Y1495" s="22">
        <f>X1495-W1495</f>
        <v>-622.95664043218858</v>
      </c>
      <c r="Z1495" s="8">
        <f>Y1495/W1495</f>
        <v>-1.1863389830508502E-2</v>
      </c>
      <c r="AA1495" s="11">
        <v>3217</v>
      </c>
      <c r="AB1495" s="2">
        <v>1987</v>
      </c>
      <c r="AC1495" s="2">
        <f>2016-AB1495</f>
        <v>29</v>
      </c>
      <c r="AD1495" s="2" t="s">
        <v>161</v>
      </c>
    </row>
    <row r="1496" spans="1:30" x14ac:dyDescent="0.2">
      <c r="A1496">
        <v>23</v>
      </c>
      <c r="B1496" s="2" t="s">
        <v>2228</v>
      </c>
      <c r="C1496" s="2" t="s">
        <v>22</v>
      </c>
      <c r="D1496" s="2" t="s">
        <v>23</v>
      </c>
      <c r="E1496" s="6" t="s">
        <v>2767</v>
      </c>
      <c r="F1496" s="2">
        <v>104</v>
      </c>
      <c r="G1496" s="2">
        <v>120</v>
      </c>
      <c r="H1496" s="3">
        <v>42517</v>
      </c>
      <c r="I1496" s="3">
        <v>42528</v>
      </c>
      <c r="J1496" s="3" t="s">
        <v>2538</v>
      </c>
      <c r="K1496" s="17">
        <f>IF(J1496="Januar",238.19,IF(J1496="Februar",240.59,IF(J1496="Mars",245.99,IF(J1496="April",250.79,IF(J1496="Mai",256.52,IF(J1496="Juni",259.83,IF(J1496="Juli",265.66,IF(J1496="August",272.21,IF(J1496="September",275.91,IF(J1496="Oktober",281.13,IF(J1496="November",284.38,IF(J1496="Desember",287.34,0))))))))))))</f>
        <v>259.83</v>
      </c>
      <c r="L1496" s="20">
        <f>$K$2/K1496</f>
        <v>0.91671477504522192</v>
      </c>
      <c r="M1496" s="2">
        <v>11</v>
      </c>
      <c r="N1496" s="2">
        <v>4600000</v>
      </c>
      <c r="O1496" s="2">
        <v>5400000</v>
      </c>
      <c r="P1496" s="2">
        <f>O1496-N1496</f>
        <v>800000</v>
      </c>
      <c r="Q1496" s="4">
        <f>P1496/N1496</f>
        <v>0.17391304347826086</v>
      </c>
      <c r="R1496" s="2"/>
      <c r="S1496" s="9">
        <f>(N1496+R1496)/F1496</f>
        <v>44230.769230769234</v>
      </c>
      <c r="T1496" s="2">
        <v>51923</v>
      </c>
      <c r="U1496" s="5">
        <f>T1496-S1496</f>
        <v>7692.2307692307659</v>
      </c>
      <c r="V1496" s="4">
        <f>U1496/S1496</f>
        <v>0.17391130434782601</v>
      </c>
      <c r="W1496" s="22">
        <f>S1496*L1496</f>
        <v>40546.999665461743</v>
      </c>
      <c r="X1496" s="22">
        <f>T1496*L1496</f>
        <v>47598.581264673056</v>
      </c>
      <c r="Y1496" s="22">
        <f>X1496-W1496</f>
        <v>7051.581599211313</v>
      </c>
      <c r="Z1496" s="8">
        <f>Y1496/W1496</f>
        <v>0.17391130434782592</v>
      </c>
      <c r="AA1496" s="2">
        <v>751</v>
      </c>
      <c r="AB1496" s="2">
        <v>1878</v>
      </c>
      <c r="AC1496" s="2">
        <f>2016-AB1496</f>
        <v>138</v>
      </c>
      <c r="AD1496" s="2" t="s">
        <v>2229</v>
      </c>
    </row>
    <row r="1497" spans="1:30" x14ac:dyDescent="0.2">
      <c r="A1497">
        <v>23</v>
      </c>
      <c r="B1497" s="6" t="s">
        <v>2289</v>
      </c>
      <c r="C1497" s="6" t="s">
        <v>22</v>
      </c>
      <c r="D1497" s="6" t="s">
        <v>23</v>
      </c>
      <c r="E1497" s="6" t="s">
        <v>2767</v>
      </c>
      <c r="F1497" s="6">
        <v>110</v>
      </c>
      <c r="G1497" s="6">
        <v>122</v>
      </c>
      <c r="H1497" s="7">
        <v>42517</v>
      </c>
      <c r="I1497" s="7">
        <v>42528</v>
      </c>
      <c r="J1497" s="7" t="s">
        <v>2538</v>
      </c>
      <c r="K1497" s="17">
        <f>IF(J1497="Januar",238.19,IF(J1497="Februar",240.59,IF(J1497="Mars",245.99,IF(J1497="April",250.79,IF(J1497="Mai",256.52,IF(J1497="Juni",259.83,IF(J1497="Juli",265.66,IF(J1497="August",272.21,IF(J1497="September",275.91,IF(J1497="Oktober",281.13,IF(J1497="November",284.38,IF(J1497="Desember",287.34,0))))))))))))</f>
        <v>259.83</v>
      </c>
      <c r="L1497" s="20">
        <f>$K$2/K1497</f>
        <v>0.91671477504522192</v>
      </c>
      <c r="M1497" s="6">
        <v>11</v>
      </c>
      <c r="N1497" s="6">
        <v>6990000</v>
      </c>
      <c r="O1497" s="6">
        <v>7800000</v>
      </c>
      <c r="P1497" s="6">
        <f>O1497-N1497</f>
        <v>810000</v>
      </c>
      <c r="Q1497" s="8">
        <f>P1497/N1497</f>
        <v>0.11587982832618025</v>
      </c>
      <c r="R1497" s="6"/>
      <c r="S1497" s="9">
        <f>(N1497+R1497)/F1497</f>
        <v>63545.454545454544</v>
      </c>
      <c r="T1497" s="6">
        <v>70909</v>
      </c>
      <c r="U1497" s="5">
        <f>T1497-S1497</f>
        <v>7363.5454545454559</v>
      </c>
      <c r="V1497" s="4">
        <f>U1497/S1497</f>
        <v>0.11587839771101575</v>
      </c>
      <c r="W1497" s="22">
        <f>S1497*L1497</f>
        <v>58253.057068782735</v>
      </c>
      <c r="X1497" s="22">
        <f>T1497*L1497</f>
        <v>65003.327983681644</v>
      </c>
      <c r="Y1497" s="22">
        <f>X1497-W1497</f>
        <v>6750.2709148989088</v>
      </c>
      <c r="Z1497" s="8">
        <f>Y1497/W1497</f>
        <v>0.11587839771101585</v>
      </c>
      <c r="AA1497" s="10">
        <v>1735</v>
      </c>
      <c r="AB1497" s="6">
        <v>1939</v>
      </c>
      <c r="AC1497" s="6">
        <f>2016-AB1497</f>
        <v>77</v>
      </c>
      <c r="AD1497" s="6" t="s">
        <v>797</v>
      </c>
    </row>
    <row r="1498" spans="1:30" x14ac:dyDescent="0.2">
      <c r="A1498">
        <v>23</v>
      </c>
      <c r="B1498" s="6" t="s">
        <v>2333</v>
      </c>
      <c r="C1498" s="6" t="s">
        <v>22</v>
      </c>
      <c r="D1498" s="6" t="s">
        <v>23</v>
      </c>
      <c r="E1498" s="6" t="s">
        <v>2767</v>
      </c>
      <c r="F1498" s="6">
        <v>115</v>
      </c>
      <c r="G1498" s="6">
        <v>130</v>
      </c>
      <c r="H1498" s="7">
        <v>42517</v>
      </c>
      <c r="I1498" s="7">
        <v>42528</v>
      </c>
      <c r="J1498" s="3" t="s">
        <v>2538</v>
      </c>
      <c r="K1498" s="17">
        <f>IF(J1498="Januar",238.19,IF(J1498="Februar",240.59,IF(J1498="Mars",245.99,IF(J1498="April",250.79,IF(J1498="Mai",256.52,IF(J1498="Juni",259.83,IF(J1498="Juli",265.66,IF(J1498="August",272.21,IF(J1498="September",275.91,IF(J1498="Oktober",281.13,IF(J1498="November",284.38,IF(J1498="Desember",287.34,0))))))))))))</f>
        <v>259.83</v>
      </c>
      <c r="L1498" s="20">
        <f>$K$2/K1498</f>
        <v>0.91671477504522192</v>
      </c>
      <c r="M1498" s="6">
        <v>11</v>
      </c>
      <c r="N1498" s="6">
        <v>8400000</v>
      </c>
      <c r="O1498" s="6">
        <v>9010000</v>
      </c>
      <c r="P1498" s="6">
        <f>O1498-N1498</f>
        <v>610000</v>
      </c>
      <c r="Q1498" s="8">
        <f>P1498/N1498</f>
        <v>7.2619047619047625E-2</v>
      </c>
      <c r="R1498" s="6">
        <v>139598</v>
      </c>
      <c r="S1498" s="9">
        <f>(N1498+R1498)/F1498</f>
        <v>74257.373913043484</v>
      </c>
      <c r="T1498" s="6">
        <v>79562</v>
      </c>
      <c r="U1498" s="5">
        <f>T1498-S1498</f>
        <v>5304.6260869565158</v>
      </c>
      <c r="V1498" s="4">
        <f>U1498/S1498</f>
        <v>7.1435681164382592E-2</v>
      </c>
      <c r="W1498" s="22">
        <f>S1498*L1498</f>
        <v>68072.831822144595</v>
      </c>
      <c r="X1498" s="22">
        <f>T1498*L1498</f>
        <v>72935.660932147948</v>
      </c>
      <c r="Y1498" s="22">
        <f>X1498-W1498</f>
        <v>4862.829110003353</v>
      </c>
      <c r="Z1498" s="8">
        <f>Y1498/W1498</f>
        <v>7.1435681164382508E-2</v>
      </c>
      <c r="AA1498" s="6">
        <v>644</v>
      </c>
      <c r="AB1498" s="6">
        <v>1897</v>
      </c>
      <c r="AC1498" s="6">
        <f>2016-AB1498</f>
        <v>119</v>
      </c>
      <c r="AD1498" s="6" t="s">
        <v>127</v>
      </c>
    </row>
    <row r="1499" spans="1:30" x14ac:dyDescent="0.2">
      <c r="A1499">
        <v>23</v>
      </c>
      <c r="B1499" s="2" t="s">
        <v>2368</v>
      </c>
      <c r="C1499" s="2" t="s">
        <v>22</v>
      </c>
      <c r="D1499" s="2" t="s">
        <v>23</v>
      </c>
      <c r="E1499" s="6" t="s">
        <v>2767</v>
      </c>
      <c r="F1499" s="2">
        <v>121</v>
      </c>
      <c r="G1499" s="2">
        <v>134</v>
      </c>
      <c r="H1499" s="3">
        <v>42517</v>
      </c>
      <c r="I1499" s="3">
        <v>42528</v>
      </c>
      <c r="J1499" s="7" t="s">
        <v>2538</v>
      </c>
      <c r="K1499" s="17">
        <f>IF(J1499="Januar",238.19,IF(J1499="Februar",240.59,IF(J1499="Mars",245.99,IF(J1499="April",250.79,IF(J1499="Mai",256.52,IF(J1499="Juni",259.83,IF(J1499="Juli",265.66,IF(J1499="August",272.21,IF(J1499="September",275.91,IF(J1499="Oktober",281.13,IF(J1499="November",284.38,IF(J1499="Desember",287.34,0))))))))))))</f>
        <v>259.83</v>
      </c>
      <c r="L1499" s="20">
        <f>$K$2/K1499</f>
        <v>0.91671477504522192</v>
      </c>
      <c r="M1499" s="2">
        <v>11</v>
      </c>
      <c r="N1499" s="2">
        <v>6100000</v>
      </c>
      <c r="O1499" s="2">
        <v>6300000</v>
      </c>
      <c r="P1499" s="2">
        <f>O1499-N1499</f>
        <v>200000</v>
      </c>
      <c r="Q1499" s="4">
        <f>P1499/N1499</f>
        <v>3.2786885245901641E-2</v>
      </c>
      <c r="R1499" s="2"/>
      <c r="S1499" s="9">
        <f>(N1499+R1499)/F1499</f>
        <v>50413.223140495866</v>
      </c>
      <c r="T1499" s="2">
        <v>52066</v>
      </c>
      <c r="U1499" s="5">
        <f>T1499-S1499</f>
        <v>1652.7768595041343</v>
      </c>
      <c r="V1499" s="4">
        <f>U1499/S1499</f>
        <v>3.2784590163934473E-2</v>
      </c>
      <c r="W1499" s="22">
        <f>S1499*L1499</f>
        <v>46214.546510544242</v>
      </c>
      <c r="X1499" s="22">
        <f>T1499*L1499</f>
        <v>47729.671477504526</v>
      </c>
      <c r="Y1499" s="22">
        <f>X1499-W1499</f>
        <v>1515.1249669602839</v>
      </c>
      <c r="Z1499" s="8">
        <f>Y1499/W1499</f>
        <v>3.2784590163934535E-2</v>
      </c>
      <c r="AA1499" s="2">
        <v>375</v>
      </c>
      <c r="AB1499" s="2">
        <v>1887</v>
      </c>
      <c r="AC1499" s="2">
        <f>2016-AB1499</f>
        <v>129</v>
      </c>
      <c r="AD1499" s="2" t="s">
        <v>103</v>
      </c>
    </row>
    <row r="1500" spans="1:30" x14ac:dyDescent="0.2">
      <c r="A1500">
        <v>23</v>
      </c>
      <c r="B1500" s="6" t="s">
        <v>2438</v>
      </c>
      <c r="C1500" s="6" t="s">
        <v>22</v>
      </c>
      <c r="D1500" s="6" t="s">
        <v>23</v>
      </c>
      <c r="E1500" s="6" t="s">
        <v>2767</v>
      </c>
      <c r="F1500" s="6">
        <v>151</v>
      </c>
      <c r="G1500" s="6">
        <v>165</v>
      </c>
      <c r="H1500" s="7">
        <v>42517</v>
      </c>
      <c r="I1500" s="7">
        <v>42528</v>
      </c>
      <c r="J1500" s="3" t="s">
        <v>2538</v>
      </c>
      <c r="K1500" s="17">
        <f>IF(J1500="Januar",238.19,IF(J1500="Februar",240.59,IF(J1500="Mars",245.99,IF(J1500="April",250.79,IF(J1500="Mai",256.52,IF(J1500="Juni",259.83,IF(J1500="Juli",265.66,IF(J1500="August",272.21,IF(J1500="September",275.91,IF(J1500="Oktober",281.13,IF(J1500="November",284.38,IF(J1500="Desember",287.34,0))))))))))))</f>
        <v>259.83</v>
      </c>
      <c r="L1500" s="20">
        <f>$K$2/K1500</f>
        <v>0.91671477504522192</v>
      </c>
      <c r="M1500" s="6">
        <v>11</v>
      </c>
      <c r="N1500" s="6">
        <v>9500000</v>
      </c>
      <c r="O1500" s="6">
        <v>10600000</v>
      </c>
      <c r="P1500" s="6">
        <f>O1500-N1500</f>
        <v>1100000</v>
      </c>
      <c r="Q1500" s="8">
        <f>P1500/N1500</f>
        <v>0.11578947368421053</v>
      </c>
      <c r="R1500" s="6">
        <v>382189</v>
      </c>
      <c r="S1500" s="9">
        <f>(N1500+R1500)/F1500</f>
        <v>65444.960264900663</v>
      </c>
      <c r="T1500" s="6">
        <v>72730</v>
      </c>
      <c r="U1500" s="5">
        <f>T1500-S1500</f>
        <v>7285.0397350993371</v>
      </c>
      <c r="V1500" s="4">
        <f>U1500/S1500</f>
        <v>0.11131551926400111</v>
      </c>
      <c r="W1500" s="22">
        <f>S1500*L1500</f>
        <v>59994.362027081901</v>
      </c>
      <c r="X1500" s="22">
        <f>T1500*L1500</f>
        <v>66672.665589038996</v>
      </c>
      <c r="Y1500" s="22">
        <f>X1500-W1500</f>
        <v>6678.3035619570946</v>
      </c>
      <c r="Z1500" s="8">
        <f>Y1500/W1500</f>
        <v>0.11131551926400116</v>
      </c>
      <c r="AA1500" s="6">
        <v>507</v>
      </c>
      <c r="AB1500" s="6">
        <v>1899</v>
      </c>
      <c r="AC1500" s="6">
        <f>2016-AB1500</f>
        <v>117</v>
      </c>
      <c r="AD1500" s="6" t="s">
        <v>27</v>
      </c>
    </row>
    <row r="1501" spans="1:30" x14ac:dyDescent="0.2">
      <c r="A1501">
        <v>23</v>
      </c>
      <c r="B1501" s="6" t="s">
        <v>2505</v>
      </c>
      <c r="C1501" s="6" t="s">
        <v>22</v>
      </c>
      <c r="D1501" s="6" t="s">
        <v>23</v>
      </c>
      <c r="E1501" s="6" t="s">
        <v>2767</v>
      </c>
      <c r="F1501" s="6">
        <v>168</v>
      </c>
      <c r="G1501" s="6">
        <v>186</v>
      </c>
      <c r="H1501" s="7">
        <v>42517</v>
      </c>
      <c r="I1501" s="7">
        <v>42528</v>
      </c>
      <c r="J1501" s="7" t="s">
        <v>2538</v>
      </c>
      <c r="K1501" s="17">
        <f>IF(J1501="Januar",238.19,IF(J1501="Februar",240.59,IF(J1501="Mars",245.99,IF(J1501="April",250.79,IF(J1501="Mai",256.52,IF(J1501="Juni",259.83,IF(J1501="Juli",265.66,IF(J1501="August",272.21,IF(J1501="September",275.91,IF(J1501="Oktober",281.13,IF(J1501="November",284.38,IF(J1501="Desember",287.34,0))))))))))))</f>
        <v>259.83</v>
      </c>
      <c r="L1501" s="20">
        <f>$K$2/K1501</f>
        <v>0.91671477504522192</v>
      </c>
      <c r="M1501" s="6">
        <v>11</v>
      </c>
      <c r="N1501" s="6">
        <v>10490000</v>
      </c>
      <c r="O1501" s="6">
        <v>10490000</v>
      </c>
      <c r="P1501" s="6">
        <f>O1501-N1501</f>
        <v>0</v>
      </c>
      <c r="Q1501" s="8">
        <f>P1501/N1501</f>
        <v>0</v>
      </c>
      <c r="R1501" s="6"/>
      <c r="S1501" s="9">
        <f>(N1501+R1501)/F1501</f>
        <v>62440.476190476191</v>
      </c>
      <c r="T1501" s="6">
        <v>62440</v>
      </c>
      <c r="U1501" s="5">
        <f>T1501-S1501</f>
        <v>-0.47619047619082266</v>
      </c>
      <c r="V1501" s="4">
        <f>U1501/S1501</f>
        <v>-7.6263107721695148E-6</v>
      </c>
      <c r="W1501" s="22">
        <f>S1501*L1501</f>
        <v>57240.107084668918</v>
      </c>
      <c r="X1501" s="22">
        <f>T1501*L1501</f>
        <v>57239.670553823657</v>
      </c>
      <c r="Y1501" s="22">
        <f>X1501-W1501</f>
        <v>-0.43653084526158636</v>
      </c>
      <c r="Z1501" s="8">
        <f>Y1501/W1501</f>
        <v>-7.626310772198153E-6</v>
      </c>
      <c r="AA1501" s="6">
        <v>563</v>
      </c>
      <c r="AB1501" s="6">
        <v>1896</v>
      </c>
      <c r="AC1501" s="6">
        <f>2016-AB1501</f>
        <v>120</v>
      </c>
      <c r="AD1501" s="6" t="s">
        <v>67</v>
      </c>
    </row>
    <row r="1502" spans="1:30" x14ac:dyDescent="0.2">
      <c r="A1502">
        <v>23</v>
      </c>
      <c r="B1502" s="2" t="s">
        <v>928</v>
      </c>
      <c r="C1502" s="2" t="s">
        <v>22</v>
      </c>
      <c r="D1502" s="2" t="s">
        <v>23</v>
      </c>
      <c r="E1502" s="6" t="s">
        <v>2767</v>
      </c>
      <c r="F1502" s="2">
        <v>54</v>
      </c>
      <c r="G1502" s="2"/>
      <c r="H1502" s="3">
        <v>42512</v>
      </c>
      <c r="I1502" s="3">
        <v>42528</v>
      </c>
      <c r="J1502" s="7" t="s">
        <v>2538</v>
      </c>
      <c r="K1502" s="17">
        <f>IF(J1502="Januar",238.19,IF(J1502="Februar",240.59,IF(J1502="Mars",245.99,IF(J1502="April",250.79,IF(J1502="Mai",256.52,IF(J1502="Juni",259.83,IF(J1502="Juli",265.66,IF(J1502="August",272.21,IF(J1502="September",275.91,IF(J1502="Oktober",281.13,IF(J1502="November",284.38,IF(J1502="Desember",287.34,0))))))))))))</f>
        <v>259.83</v>
      </c>
      <c r="L1502" s="20">
        <f>$K$2/K1502</f>
        <v>0.91671477504522192</v>
      </c>
      <c r="M1502" s="2">
        <v>16</v>
      </c>
      <c r="N1502" s="2">
        <v>4690000</v>
      </c>
      <c r="O1502" s="2">
        <v>4580000</v>
      </c>
      <c r="P1502" s="2">
        <f>O1502-N1502</f>
        <v>-110000</v>
      </c>
      <c r="Q1502" s="4">
        <f>P1502/N1502</f>
        <v>-2.3454157782515993E-2</v>
      </c>
      <c r="R1502" s="2"/>
      <c r="S1502" s="9">
        <f>(N1502+R1502)/F1502</f>
        <v>86851.851851851854</v>
      </c>
      <c r="T1502" s="2">
        <v>84815</v>
      </c>
      <c r="U1502" s="5">
        <f>T1502-S1502</f>
        <v>-2036.851851851854</v>
      </c>
      <c r="V1502" s="4">
        <f>U1502/S1502</f>
        <v>-2.345202558635397E-2</v>
      </c>
      <c r="W1502" s="22">
        <f>S1502*L1502</f>
        <v>79618.375832631311</v>
      </c>
      <c r="X1502" s="22">
        <f>T1502*L1502</f>
        <v>77751.163645460503</v>
      </c>
      <c r="Y1502" s="22">
        <f>X1502-W1502</f>
        <v>-1867.2121871708077</v>
      </c>
      <c r="Z1502" s="8">
        <f>Y1502/W1502</f>
        <v>-2.3452025586353866E-2</v>
      </c>
      <c r="AA1502" s="2">
        <v>385</v>
      </c>
      <c r="AB1502" s="2">
        <v>2012</v>
      </c>
      <c r="AC1502" s="2">
        <f>2016-AB1502</f>
        <v>4</v>
      </c>
      <c r="AD1502" s="2" t="s">
        <v>25</v>
      </c>
    </row>
    <row r="1503" spans="1:30" x14ac:dyDescent="0.2">
      <c r="A1503">
        <v>23</v>
      </c>
      <c r="B1503" s="6" t="s">
        <v>807</v>
      </c>
      <c r="C1503" s="6" t="s">
        <v>22</v>
      </c>
      <c r="D1503" s="6" t="s">
        <v>23</v>
      </c>
      <c r="E1503" s="6" t="s">
        <v>2767</v>
      </c>
      <c r="F1503" s="6">
        <v>63</v>
      </c>
      <c r="G1503" s="6">
        <v>73</v>
      </c>
      <c r="H1503" s="7">
        <v>42510</v>
      </c>
      <c r="I1503" s="7">
        <v>42528</v>
      </c>
      <c r="J1503" s="7" t="s">
        <v>2538</v>
      </c>
      <c r="K1503" s="17">
        <f>IF(J1503="Januar",238.19,IF(J1503="Februar",240.59,IF(J1503="Mars",245.99,IF(J1503="April",250.79,IF(J1503="Mai",256.52,IF(J1503="Juni",259.83,IF(J1503="Juli",265.66,IF(J1503="August",272.21,IF(J1503="September",275.91,IF(J1503="Oktober",281.13,IF(J1503="November",284.38,IF(J1503="Desember",287.34,0))))))))))))</f>
        <v>259.83</v>
      </c>
      <c r="L1503" s="20">
        <f>$K$2/K1503</f>
        <v>0.91671477504522192</v>
      </c>
      <c r="M1503" s="6">
        <v>18</v>
      </c>
      <c r="N1503" s="6">
        <v>4600000</v>
      </c>
      <c r="O1503" s="6">
        <v>4850000</v>
      </c>
      <c r="P1503" s="6">
        <f>O1503-N1503</f>
        <v>250000</v>
      </c>
      <c r="Q1503" s="8">
        <f>P1503/N1503</f>
        <v>5.434782608695652E-2</v>
      </c>
      <c r="R1503" s="6"/>
      <c r="S1503" s="9">
        <f>(N1503+R1503)/F1503</f>
        <v>73015.873015873018</v>
      </c>
      <c r="T1503" s="6">
        <v>76984</v>
      </c>
      <c r="U1503" s="5">
        <f>T1503-S1503</f>
        <v>3968.1269841269823</v>
      </c>
      <c r="V1503" s="4">
        <f>U1503/S1503</f>
        <v>5.4346086956521711E-2</v>
      </c>
      <c r="W1503" s="22">
        <f>S1503*L1503</f>
        <v>66934.729606476525</v>
      </c>
      <c r="X1503" s="22">
        <f>T1503*L1503</f>
        <v>70572.370242081364</v>
      </c>
      <c r="Y1503" s="22">
        <f>X1503-W1503</f>
        <v>3637.6406356048392</v>
      </c>
      <c r="Z1503" s="8">
        <f>Y1503/W1503</f>
        <v>5.4346086956521676E-2</v>
      </c>
      <c r="AA1503" s="10">
        <v>2622</v>
      </c>
      <c r="AB1503" s="6">
        <v>1997</v>
      </c>
      <c r="AC1503" s="6">
        <f>2016-AB1503</f>
        <v>19</v>
      </c>
      <c r="AD1503" s="6" t="s">
        <v>94</v>
      </c>
    </row>
    <row r="1504" spans="1:30" x14ac:dyDescent="0.2">
      <c r="A1504">
        <v>23</v>
      </c>
      <c r="B1504" s="6" t="s">
        <v>1401</v>
      </c>
      <c r="C1504" s="6" t="s">
        <v>22</v>
      </c>
      <c r="D1504" s="6" t="s">
        <v>23</v>
      </c>
      <c r="E1504" s="6" t="s">
        <v>2767</v>
      </c>
      <c r="F1504" s="6">
        <v>67</v>
      </c>
      <c r="G1504" s="6">
        <v>78</v>
      </c>
      <c r="H1504" s="7">
        <v>42507</v>
      </c>
      <c r="I1504" s="7">
        <v>42528</v>
      </c>
      <c r="J1504" s="7" t="s">
        <v>2538</v>
      </c>
      <c r="K1504" s="17">
        <f>IF(J1504="Januar",238.19,IF(J1504="Februar",240.59,IF(J1504="Mars",245.99,IF(J1504="April",250.79,IF(J1504="Mai",256.52,IF(J1504="Juni",259.83,IF(J1504="Juli",265.66,IF(J1504="August",272.21,IF(J1504="September",275.91,IF(J1504="Oktober",281.13,IF(J1504="November",284.38,IF(J1504="Desember",287.34,0))))))))))))</f>
        <v>259.83</v>
      </c>
      <c r="L1504" s="20">
        <f>$K$2/K1504</f>
        <v>0.91671477504522192</v>
      </c>
      <c r="M1504" s="6">
        <v>21</v>
      </c>
      <c r="N1504" s="6">
        <v>2900000</v>
      </c>
      <c r="O1504" s="6">
        <v>2900000</v>
      </c>
      <c r="P1504" s="6">
        <f>O1504-N1504</f>
        <v>0</v>
      </c>
      <c r="Q1504" s="8">
        <f>P1504/N1504</f>
        <v>0</v>
      </c>
      <c r="R1504" s="6"/>
      <c r="S1504" s="9">
        <f>(N1504+R1504)/F1504</f>
        <v>43283.582089552241</v>
      </c>
      <c r="T1504" s="6">
        <v>43284</v>
      </c>
      <c r="U1504" s="5">
        <f>T1504-S1504</f>
        <v>0.41791044775891351</v>
      </c>
      <c r="V1504" s="4">
        <f>U1504/S1504</f>
        <v>9.6551724137404145E-6</v>
      </c>
      <c r="W1504" s="22">
        <f>S1504*L1504</f>
        <v>39678.699218375281</v>
      </c>
      <c r="X1504" s="22">
        <f>T1504*L1504</f>
        <v>39679.082323057388</v>
      </c>
      <c r="Y1504" s="22">
        <f>X1504-W1504</f>
        <v>0.38310468210693216</v>
      </c>
      <c r="Z1504" s="8">
        <f>Y1504/W1504</f>
        <v>9.6551724137548259E-6</v>
      </c>
      <c r="AA1504" s="10">
        <v>11685</v>
      </c>
      <c r="AB1504" s="6">
        <v>1999</v>
      </c>
      <c r="AC1504" s="6">
        <f>2016-AB1504</f>
        <v>17</v>
      </c>
      <c r="AD1504" s="6" t="s">
        <v>629</v>
      </c>
    </row>
    <row r="1505" spans="1:30" x14ac:dyDescent="0.2">
      <c r="A1505">
        <v>23</v>
      </c>
      <c r="B1505" s="6" t="s">
        <v>1356</v>
      </c>
      <c r="C1505" s="6" t="s">
        <v>22</v>
      </c>
      <c r="D1505" s="6" t="s">
        <v>23</v>
      </c>
      <c r="E1505" s="6" t="s">
        <v>2767</v>
      </c>
      <c r="F1505" s="6">
        <v>66</v>
      </c>
      <c r="G1505" s="6">
        <v>71</v>
      </c>
      <c r="H1505" s="7">
        <v>42503</v>
      </c>
      <c r="I1505" s="7">
        <v>42528</v>
      </c>
      <c r="J1505" s="3" t="s">
        <v>2538</v>
      </c>
      <c r="K1505" s="17">
        <f>IF(J1505="Januar",238.19,IF(J1505="Februar",240.59,IF(J1505="Mars",245.99,IF(J1505="April",250.79,IF(J1505="Mai",256.52,IF(J1505="Juni",259.83,IF(J1505="Juli",265.66,IF(J1505="August",272.21,IF(J1505="September",275.91,IF(J1505="Oktober",281.13,IF(J1505="November",284.38,IF(J1505="Desember",287.34,0))))))))))))</f>
        <v>259.83</v>
      </c>
      <c r="L1505" s="20">
        <f>$K$2/K1505</f>
        <v>0.91671477504522192</v>
      </c>
      <c r="M1505" s="6">
        <v>25</v>
      </c>
      <c r="N1505" s="6">
        <v>2700000</v>
      </c>
      <c r="O1505" s="6">
        <v>2780000</v>
      </c>
      <c r="P1505" s="6">
        <f>O1505-N1505</f>
        <v>80000</v>
      </c>
      <c r="Q1505" s="8">
        <f>P1505/N1505</f>
        <v>2.9629629629629631E-2</v>
      </c>
      <c r="R1505" s="6">
        <v>130774</v>
      </c>
      <c r="S1505" s="9">
        <f>(N1505+R1505)/F1505</f>
        <v>42890.515151515152</v>
      </c>
      <c r="T1505" s="6">
        <v>44103</v>
      </c>
      <c r="U1505" s="5">
        <f>T1505-S1505</f>
        <v>1212.484848484848</v>
      </c>
      <c r="V1505" s="4">
        <f>U1505/S1505</f>
        <v>2.8269300198461612E-2</v>
      </c>
      <c r="W1505" s="22">
        <f>S1505*L1505</f>
        <v>39318.368948694893</v>
      </c>
      <c r="X1505" s="22">
        <f>T1505*L1505</f>
        <v>40429.871723819422</v>
      </c>
      <c r="Y1505" s="22">
        <f>X1505-W1505</f>
        <v>1111.5027751245289</v>
      </c>
      <c r="Z1505" s="8">
        <f>Y1505/W1505</f>
        <v>2.8269300198461647E-2</v>
      </c>
      <c r="AA1505" s="6"/>
      <c r="AB1505" s="6">
        <v>1955</v>
      </c>
      <c r="AC1505" s="6">
        <f>2016-AB1505</f>
        <v>61</v>
      </c>
      <c r="AD1505" s="6" t="s">
        <v>719</v>
      </c>
    </row>
    <row r="1506" spans="1:30" x14ac:dyDescent="0.2">
      <c r="A1506">
        <v>23</v>
      </c>
      <c r="B1506" s="6" t="s">
        <v>2359</v>
      </c>
      <c r="C1506" s="6" t="s">
        <v>22</v>
      </c>
      <c r="D1506" s="6" t="s">
        <v>23</v>
      </c>
      <c r="E1506" s="6" t="s">
        <v>2767</v>
      </c>
      <c r="F1506" s="6">
        <v>119</v>
      </c>
      <c r="G1506" s="6">
        <v>143</v>
      </c>
      <c r="H1506" s="7">
        <v>42503</v>
      </c>
      <c r="I1506" s="7">
        <v>42528</v>
      </c>
      <c r="J1506" s="7" t="s">
        <v>2538</v>
      </c>
      <c r="K1506" s="17">
        <f>IF(J1506="Januar",238.19,IF(J1506="Februar",240.59,IF(J1506="Mars",245.99,IF(J1506="April",250.79,IF(J1506="Mai",256.52,IF(J1506="Juni",259.83,IF(J1506="Juli",265.66,IF(J1506="August",272.21,IF(J1506="September",275.91,IF(J1506="Oktober",281.13,IF(J1506="November",284.38,IF(J1506="Desember",287.34,0))))))))))))</f>
        <v>259.83</v>
      </c>
      <c r="L1506" s="20">
        <f>$K$2/K1506</f>
        <v>0.91671477504522192</v>
      </c>
      <c r="M1506" s="6">
        <v>25</v>
      </c>
      <c r="N1506" s="6">
        <v>5700000</v>
      </c>
      <c r="O1506" s="6">
        <v>5700000</v>
      </c>
      <c r="P1506" s="6">
        <f>O1506-N1506</f>
        <v>0</v>
      </c>
      <c r="Q1506" s="8">
        <f>P1506/N1506</f>
        <v>0</v>
      </c>
      <c r="R1506" s="6">
        <v>16354</v>
      </c>
      <c r="S1506" s="9">
        <f>(N1506+R1506)/F1506</f>
        <v>48036.588235294119</v>
      </c>
      <c r="T1506" s="6">
        <v>48037</v>
      </c>
      <c r="U1506" s="5">
        <f>T1506-S1506</f>
        <v>0.41176470588106895</v>
      </c>
      <c r="V1506" s="4">
        <f>U1506/S1506</f>
        <v>8.5718974017087127E-6</v>
      </c>
      <c r="W1506" s="22">
        <f>S1506*L1506</f>
        <v>44035.850178057604</v>
      </c>
      <c r="X1506" s="22">
        <f>T1506*L1506</f>
        <v>44036.227648847322</v>
      </c>
      <c r="Y1506" s="22">
        <f>X1506-W1506</f>
        <v>0.37747078971733572</v>
      </c>
      <c r="Z1506" s="8">
        <f>Y1506/W1506</f>
        <v>8.5718974015726775E-6</v>
      </c>
      <c r="AA1506" s="10">
        <v>10669</v>
      </c>
      <c r="AB1506" s="6">
        <v>1985</v>
      </c>
      <c r="AC1506" s="6">
        <f>2016-AB1506</f>
        <v>31</v>
      </c>
      <c r="AD1506" s="6" t="s">
        <v>200</v>
      </c>
    </row>
    <row r="1507" spans="1:30" x14ac:dyDescent="0.2">
      <c r="A1507">
        <v>23</v>
      </c>
      <c r="B1507" s="6" t="s">
        <v>100</v>
      </c>
      <c r="C1507" s="6" t="s">
        <v>22</v>
      </c>
      <c r="D1507" s="6" t="s">
        <v>23</v>
      </c>
      <c r="E1507" s="6" t="s">
        <v>2767</v>
      </c>
      <c r="F1507" s="6">
        <v>26</v>
      </c>
      <c r="G1507" s="6">
        <v>31</v>
      </c>
      <c r="H1507" s="7">
        <v>42519</v>
      </c>
      <c r="I1507" s="7">
        <v>42529</v>
      </c>
      <c r="J1507" s="3" t="s">
        <v>2538</v>
      </c>
      <c r="K1507" s="17">
        <f>IF(J1507="Januar",238.19,IF(J1507="Februar",240.59,IF(J1507="Mars",245.99,IF(J1507="April",250.79,IF(J1507="Mai",256.52,IF(J1507="Juni",259.83,IF(J1507="Juli",265.66,IF(J1507="August",272.21,IF(J1507="September",275.91,IF(J1507="Oktober",281.13,IF(J1507="November",284.38,IF(J1507="Desember",287.34,0))))))))))))</f>
        <v>259.83</v>
      </c>
      <c r="L1507" s="20">
        <f>$K$2/K1507</f>
        <v>0.91671477504522192</v>
      </c>
      <c r="M1507" s="6">
        <v>10</v>
      </c>
      <c r="N1507" s="6">
        <v>2200000</v>
      </c>
      <c r="O1507" s="6">
        <v>3000000</v>
      </c>
      <c r="P1507" s="6">
        <f>O1507-N1507</f>
        <v>800000</v>
      </c>
      <c r="Q1507" s="8">
        <f>P1507/N1507</f>
        <v>0.36363636363636365</v>
      </c>
      <c r="R1507" s="6">
        <v>22788</v>
      </c>
      <c r="S1507" s="9">
        <f>(N1507+R1507)/F1507</f>
        <v>85491.846153846156</v>
      </c>
      <c r="T1507" s="6">
        <v>116261</v>
      </c>
      <c r="U1507" s="5">
        <f>T1507-S1507</f>
        <v>30769.153846153844</v>
      </c>
      <c r="V1507" s="8">
        <f>U1507/S1507</f>
        <v>0.35990746755875952</v>
      </c>
      <c r="W1507" s="22">
        <f>S1507*L1507</f>
        <v>78371.638515123806</v>
      </c>
      <c r="X1507" s="22">
        <f>T1507*L1507</f>
        <v>106578.17646153255</v>
      </c>
      <c r="Y1507" s="22">
        <f>X1507-W1507</f>
        <v>28206.537946408745</v>
      </c>
      <c r="Z1507" s="8">
        <f>Y1507/W1507</f>
        <v>0.35990746755875946</v>
      </c>
      <c r="AA1507" s="6">
        <v>683</v>
      </c>
      <c r="AB1507" s="6">
        <v>1919</v>
      </c>
      <c r="AC1507" s="6">
        <f>2016-AB1507</f>
        <v>97</v>
      </c>
      <c r="AD1507" s="6" t="s">
        <v>44</v>
      </c>
    </row>
    <row r="1508" spans="1:30" x14ac:dyDescent="0.2">
      <c r="A1508">
        <v>23</v>
      </c>
      <c r="B1508" s="2" t="s">
        <v>374</v>
      </c>
      <c r="C1508" s="2" t="s">
        <v>22</v>
      </c>
      <c r="D1508" s="2" t="s">
        <v>23</v>
      </c>
      <c r="E1508" s="6" t="s">
        <v>2767</v>
      </c>
      <c r="F1508" s="2">
        <v>39</v>
      </c>
      <c r="G1508" s="2">
        <v>43</v>
      </c>
      <c r="H1508" s="3">
        <v>42519</v>
      </c>
      <c r="I1508" s="3">
        <v>42529</v>
      </c>
      <c r="J1508" s="7" t="s">
        <v>2538</v>
      </c>
      <c r="K1508" s="17">
        <f>IF(J1508="Januar",238.19,IF(J1508="Februar",240.59,IF(J1508="Mars",245.99,IF(J1508="April",250.79,IF(J1508="Mai",256.52,IF(J1508="Juni",259.83,IF(J1508="Juli",265.66,IF(J1508="August",272.21,IF(J1508="September",275.91,IF(J1508="Oktober",281.13,IF(J1508="November",284.38,IF(J1508="Desember",287.34,0))))))))))))</f>
        <v>259.83</v>
      </c>
      <c r="L1508" s="20">
        <f>$K$2/K1508</f>
        <v>0.91671477504522192</v>
      </c>
      <c r="M1508" s="2">
        <v>10</v>
      </c>
      <c r="N1508" s="2">
        <v>2900000</v>
      </c>
      <c r="O1508" s="2">
        <v>3250000</v>
      </c>
      <c r="P1508" s="2">
        <f>O1508-N1508</f>
        <v>350000</v>
      </c>
      <c r="Q1508" s="4">
        <f>P1508/N1508</f>
        <v>0.1206896551724138</v>
      </c>
      <c r="R1508" s="2">
        <v>5219</v>
      </c>
      <c r="S1508" s="9">
        <f>(N1508+R1508)/F1508</f>
        <v>74492.794871794875</v>
      </c>
      <c r="T1508" s="2">
        <v>83467</v>
      </c>
      <c r="U1508" s="5">
        <f>T1508-S1508</f>
        <v>8974.2051282051252</v>
      </c>
      <c r="V1508" s="4">
        <f>U1508/S1508</f>
        <v>0.12047078034392583</v>
      </c>
      <c r="W1508" s="22">
        <f>S1508*L1508</f>
        <v>68288.645693387298</v>
      </c>
      <c r="X1508" s="22">
        <f>T1508*L1508</f>
        <v>76515.43212869954</v>
      </c>
      <c r="Y1508" s="22">
        <f>X1508-W1508</f>
        <v>8226.7864353122422</v>
      </c>
      <c r="Z1508" s="8">
        <f>Y1508/W1508</f>
        <v>0.1204707803439259</v>
      </c>
      <c r="AA1508" s="2">
        <v>353</v>
      </c>
      <c r="AB1508" s="2">
        <v>1878</v>
      </c>
      <c r="AC1508" s="2">
        <f>2016-AB1508</f>
        <v>138</v>
      </c>
      <c r="AD1508" s="2" t="s">
        <v>37</v>
      </c>
    </row>
    <row r="1509" spans="1:30" x14ac:dyDescent="0.2">
      <c r="A1509">
        <v>23</v>
      </c>
      <c r="B1509" s="2" t="s">
        <v>399</v>
      </c>
      <c r="C1509" s="2" t="s">
        <v>22</v>
      </c>
      <c r="D1509" s="2" t="s">
        <v>23</v>
      </c>
      <c r="E1509" s="6" t="s">
        <v>2767</v>
      </c>
      <c r="F1509" s="2">
        <v>40</v>
      </c>
      <c r="G1509" s="2"/>
      <c r="H1509" s="3">
        <v>42519</v>
      </c>
      <c r="I1509" s="3">
        <v>42529</v>
      </c>
      <c r="J1509" s="3" t="s">
        <v>2538</v>
      </c>
      <c r="K1509" s="17">
        <f>IF(J1509="Januar",238.19,IF(J1509="Februar",240.59,IF(J1509="Mars",245.99,IF(J1509="April",250.79,IF(J1509="Mai",256.52,IF(J1509="Juni",259.83,IF(J1509="Juli",265.66,IF(J1509="August",272.21,IF(J1509="September",275.91,IF(J1509="Oktober",281.13,IF(J1509="November",284.38,IF(J1509="Desember",287.34,0))))))))))))</f>
        <v>259.83</v>
      </c>
      <c r="L1509" s="20">
        <f>$K$2/K1509</f>
        <v>0.91671477504522192</v>
      </c>
      <c r="M1509" s="2">
        <v>10</v>
      </c>
      <c r="N1509" s="2">
        <v>2700000</v>
      </c>
      <c r="O1509" s="2">
        <v>2890000</v>
      </c>
      <c r="P1509" s="2">
        <f>O1509-N1509</f>
        <v>190000</v>
      </c>
      <c r="Q1509" s="4">
        <f>P1509/N1509</f>
        <v>7.0370370370370375E-2</v>
      </c>
      <c r="R1509" s="2">
        <v>12516</v>
      </c>
      <c r="S1509" s="9">
        <f>(N1509+R1509)/F1509</f>
        <v>67812.899999999994</v>
      </c>
      <c r="T1509" s="2">
        <v>72563</v>
      </c>
      <c r="U1509" s="5">
        <f>T1509-S1509</f>
        <v>4750.1000000000058</v>
      </c>
      <c r="V1509" s="4">
        <f>U1509/S1509</f>
        <v>7.0047144422374003E-2</v>
      </c>
      <c r="W1509" s="22">
        <f>S1509*L1509</f>
        <v>62165.087368664121</v>
      </c>
      <c r="X1509" s="22">
        <f>T1509*L1509</f>
        <v>66519.574221606439</v>
      </c>
      <c r="Y1509" s="22">
        <f>X1509-W1509</f>
        <v>4354.4868529423184</v>
      </c>
      <c r="Z1509" s="8">
        <f>Y1509/W1509</f>
        <v>7.0047144422374086E-2</v>
      </c>
      <c r="AA1509" s="11">
        <v>2295</v>
      </c>
      <c r="AB1509" s="2">
        <v>1966</v>
      </c>
      <c r="AC1509" s="2">
        <f>2016-AB1509</f>
        <v>50</v>
      </c>
      <c r="AD1509" s="2" t="s">
        <v>217</v>
      </c>
    </row>
    <row r="1510" spans="1:30" x14ac:dyDescent="0.2">
      <c r="A1510">
        <v>23</v>
      </c>
      <c r="B1510" s="2" t="s">
        <v>909</v>
      </c>
      <c r="C1510" s="2" t="s">
        <v>22</v>
      </c>
      <c r="D1510" s="2" t="s">
        <v>23</v>
      </c>
      <c r="E1510" s="6" t="s">
        <v>2767</v>
      </c>
      <c r="F1510" s="2">
        <v>55</v>
      </c>
      <c r="G1510" s="2">
        <v>62</v>
      </c>
      <c r="H1510" s="3">
        <v>42519</v>
      </c>
      <c r="I1510" s="3">
        <v>42529</v>
      </c>
      <c r="J1510" s="3" t="s">
        <v>2538</v>
      </c>
      <c r="K1510" s="17">
        <f>IF(J1510="Januar",238.19,IF(J1510="Februar",240.59,IF(J1510="Mars",245.99,IF(J1510="April",250.79,IF(J1510="Mai",256.52,IF(J1510="Juni",259.83,IF(J1510="Juli",265.66,IF(J1510="August",272.21,IF(J1510="September",275.91,IF(J1510="Oktober",281.13,IF(J1510="November",284.38,IF(J1510="Desember",287.34,0))))))))))))</f>
        <v>259.83</v>
      </c>
      <c r="L1510" s="20">
        <f>$K$2/K1510</f>
        <v>0.91671477504522192</v>
      </c>
      <c r="M1510" s="2">
        <v>10</v>
      </c>
      <c r="N1510" s="2">
        <v>3850000</v>
      </c>
      <c r="O1510" s="2">
        <v>3950000</v>
      </c>
      <c r="P1510" s="2">
        <f>O1510-N1510</f>
        <v>100000</v>
      </c>
      <c r="Q1510" s="4">
        <f>P1510/N1510</f>
        <v>2.5974025974025976E-2</v>
      </c>
      <c r="R1510" s="2"/>
      <c r="S1510" s="9">
        <f>(N1510+R1510)/F1510</f>
        <v>70000</v>
      </c>
      <c r="T1510" s="2">
        <v>71818</v>
      </c>
      <c r="U1510" s="5">
        <f>T1510-S1510</f>
        <v>1818</v>
      </c>
      <c r="V1510" s="4">
        <f>U1510/S1510</f>
        <v>2.5971428571428572E-2</v>
      </c>
      <c r="W1510" s="22">
        <f>S1510*L1510</f>
        <v>64170.034253165533</v>
      </c>
      <c r="X1510" s="22">
        <f>T1510*L1510</f>
        <v>65836.621714197754</v>
      </c>
      <c r="Y1510" s="22">
        <f>X1510-W1510</f>
        <v>1666.5874610322207</v>
      </c>
      <c r="Z1510" s="8">
        <f>Y1510/W1510</f>
        <v>2.5971428571428687E-2</v>
      </c>
      <c r="AA1510" s="11">
        <v>1717</v>
      </c>
      <c r="AB1510" s="2">
        <v>2005</v>
      </c>
      <c r="AC1510" s="2">
        <f>2016-AB1510</f>
        <v>11</v>
      </c>
      <c r="AD1510" s="2" t="s">
        <v>127</v>
      </c>
    </row>
    <row r="1511" spans="1:30" x14ac:dyDescent="0.2">
      <c r="A1511">
        <v>23</v>
      </c>
      <c r="B1511" s="6" t="s">
        <v>787</v>
      </c>
      <c r="C1511" s="6" t="s">
        <v>22</v>
      </c>
      <c r="D1511" s="6" t="s">
        <v>23</v>
      </c>
      <c r="E1511" s="6" t="s">
        <v>2767</v>
      </c>
      <c r="F1511" s="6">
        <v>51</v>
      </c>
      <c r="G1511" s="6">
        <v>55</v>
      </c>
      <c r="H1511" s="7">
        <v>42518</v>
      </c>
      <c r="I1511" s="7">
        <v>42529</v>
      </c>
      <c r="J1511" s="7" t="s">
        <v>2538</v>
      </c>
      <c r="K1511" s="17">
        <f>IF(J1511="Januar",238.19,IF(J1511="Februar",240.59,IF(J1511="Mars",245.99,IF(J1511="April",250.79,IF(J1511="Mai",256.52,IF(J1511="Juni",259.83,IF(J1511="Juli",265.66,IF(J1511="August",272.21,IF(J1511="September",275.91,IF(J1511="Oktober",281.13,IF(J1511="November",284.38,IF(J1511="Desember",287.34,0))))))))))))</f>
        <v>259.83</v>
      </c>
      <c r="L1511" s="20">
        <f>$K$2/K1511</f>
        <v>0.91671477504522192</v>
      </c>
      <c r="M1511" s="6">
        <v>11</v>
      </c>
      <c r="N1511" s="6">
        <v>2300000</v>
      </c>
      <c r="O1511" s="6">
        <v>2450000</v>
      </c>
      <c r="P1511" s="6">
        <f>O1511-N1511</f>
        <v>150000</v>
      </c>
      <c r="Q1511" s="8">
        <f>P1511/N1511</f>
        <v>6.5217391304347824E-2</v>
      </c>
      <c r="R1511" s="6"/>
      <c r="S1511" s="9">
        <f>(N1511+R1511)/F1511</f>
        <v>45098.039215686273</v>
      </c>
      <c r="T1511" s="6">
        <v>48039</v>
      </c>
      <c r="U1511" s="5">
        <f>T1511-S1511</f>
        <v>2940.9607843137273</v>
      </c>
      <c r="V1511" s="4">
        <f>U1511/S1511</f>
        <v>6.5212608695652222E-2</v>
      </c>
      <c r="W1511" s="22">
        <f>S1511*L1511</f>
        <v>41342.038874588441</v>
      </c>
      <c r="X1511" s="22">
        <f>T1511*L1511</f>
        <v>44038.061078397419</v>
      </c>
      <c r="Y1511" s="22">
        <f>X1511-W1511</f>
        <v>2696.0222038089778</v>
      </c>
      <c r="Z1511" s="8">
        <f>Y1511/W1511</f>
        <v>6.5212608695652208E-2</v>
      </c>
      <c r="AA1511" s="10">
        <v>44664</v>
      </c>
      <c r="AB1511" s="6">
        <v>1981</v>
      </c>
      <c r="AC1511" s="6">
        <f>2016-AB1511</f>
        <v>35</v>
      </c>
      <c r="AD1511" s="6" t="s">
        <v>112</v>
      </c>
    </row>
    <row r="1512" spans="1:30" x14ac:dyDescent="0.2">
      <c r="A1512">
        <v>23</v>
      </c>
      <c r="B1512" s="2" t="s">
        <v>254</v>
      </c>
      <c r="C1512" s="2" t="s">
        <v>22</v>
      </c>
      <c r="D1512" s="2" t="s">
        <v>23</v>
      </c>
      <c r="E1512" s="6" t="s">
        <v>2767</v>
      </c>
      <c r="F1512" s="2">
        <v>59</v>
      </c>
      <c r="G1512" s="2">
        <v>70</v>
      </c>
      <c r="H1512" s="3">
        <v>42518</v>
      </c>
      <c r="I1512" s="3">
        <v>42529</v>
      </c>
      <c r="J1512" s="7" t="s">
        <v>2538</v>
      </c>
      <c r="K1512" s="17">
        <f>IF(J1512="Januar",238.19,IF(J1512="Februar",240.59,IF(J1512="Mars",245.99,IF(J1512="April",250.79,IF(J1512="Mai",256.52,IF(J1512="Juni",259.83,IF(J1512="Juli",265.66,IF(J1512="August",272.21,IF(J1512="September",275.91,IF(J1512="Oktober",281.13,IF(J1512="November",284.38,IF(J1512="Desember",287.34,0))))))))))))</f>
        <v>259.83</v>
      </c>
      <c r="L1512" s="20">
        <f>$K$2/K1512</f>
        <v>0.91671477504522192</v>
      </c>
      <c r="M1512" s="2">
        <v>11</v>
      </c>
      <c r="N1512" s="2">
        <v>3250000</v>
      </c>
      <c r="O1512" s="2">
        <v>3350000</v>
      </c>
      <c r="P1512" s="2">
        <f>O1512-N1512</f>
        <v>100000</v>
      </c>
      <c r="Q1512" s="4">
        <f>P1512/N1512</f>
        <v>3.0769230769230771E-2</v>
      </c>
      <c r="R1512" s="2">
        <v>274775</v>
      </c>
      <c r="S1512" s="9">
        <f>(N1512+R1512)/F1512</f>
        <v>59741.949152542373</v>
      </c>
      <c r="T1512" s="2">
        <v>61437</v>
      </c>
      <c r="U1512" s="5">
        <f>T1512-S1512</f>
        <v>1695.0508474576272</v>
      </c>
      <c r="V1512" s="4">
        <f>U1512/S1512</f>
        <v>2.8372874864353047E-2</v>
      </c>
      <c r="W1512" s="22">
        <f>S1512*L1512</f>
        <v>54766.327478135965</v>
      </c>
      <c r="X1512" s="22">
        <f>T1512*L1512</f>
        <v>56320.205634453298</v>
      </c>
      <c r="Y1512" s="22">
        <f>X1512-W1512</f>
        <v>1553.8781563173325</v>
      </c>
      <c r="Z1512" s="8">
        <f>Y1512/W1512</f>
        <v>2.8372874864353064E-2</v>
      </c>
      <c r="AA1512" s="11">
        <v>2671</v>
      </c>
      <c r="AB1512" s="2">
        <v>1935</v>
      </c>
      <c r="AC1512" s="2">
        <f>2016-AB1512</f>
        <v>81</v>
      </c>
      <c r="AD1512" s="2" t="s">
        <v>292</v>
      </c>
    </row>
    <row r="1513" spans="1:30" x14ac:dyDescent="0.2">
      <c r="A1513">
        <v>23</v>
      </c>
      <c r="B1513" s="6" t="s">
        <v>1160</v>
      </c>
      <c r="C1513" s="6" t="s">
        <v>22</v>
      </c>
      <c r="D1513" s="6" t="s">
        <v>23</v>
      </c>
      <c r="E1513" s="6" t="s">
        <v>2767</v>
      </c>
      <c r="F1513" s="6">
        <v>60</v>
      </c>
      <c r="G1513" s="6">
        <v>67</v>
      </c>
      <c r="H1513" s="7">
        <v>42518</v>
      </c>
      <c r="I1513" s="7">
        <v>42529</v>
      </c>
      <c r="J1513" s="3" t="s">
        <v>2538</v>
      </c>
      <c r="K1513" s="17">
        <f>IF(J1513="Januar",238.19,IF(J1513="Februar",240.59,IF(J1513="Mars",245.99,IF(J1513="April",250.79,IF(J1513="Mai",256.52,IF(J1513="Juni",259.83,IF(J1513="Juli",265.66,IF(J1513="August",272.21,IF(J1513="September",275.91,IF(J1513="Oktober",281.13,IF(J1513="November",284.38,IF(J1513="Desember",287.34,0))))))))))))</f>
        <v>259.83</v>
      </c>
      <c r="L1513" s="20">
        <f>$K$2/K1513</f>
        <v>0.91671477504522192</v>
      </c>
      <c r="M1513" s="6">
        <v>11</v>
      </c>
      <c r="N1513" s="6">
        <v>3300000</v>
      </c>
      <c r="O1513" s="6">
        <v>4200000</v>
      </c>
      <c r="P1513" s="6">
        <f>O1513-N1513</f>
        <v>900000</v>
      </c>
      <c r="Q1513" s="8">
        <f>P1513/N1513</f>
        <v>0.27272727272727271</v>
      </c>
      <c r="R1513" s="6">
        <v>257209</v>
      </c>
      <c r="S1513" s="9">
        <f>(N1513+R1513)/F1513</f>
        <v>59286.816666666666</v>
      </c>
      <c r="T1513" s="6">
        <v>74287</v>
      </c>
      <c r="U1513" s="5">
        <f>T1513-S1513</f>
        <v>15000.183333333334</v>
      </c>
      <c r="V1513" s="4">
        <f>U1513/S1513</f>
        <v>0.25301043599068823</v>
      </c>
      <c r="W1513" s="22">
        <f>S1513*L1513</f>
        <v>54349.100803730646</v>
      </c>
      <c r="X1513" s="22">
        <f>T1513*L1513</f>
        <v>68099.990493784397</v>
      </c>
      <c r="Y1513" s="22">
        <f>X1513-W1513</f>
        <v>13750.889690053751</v>
      </c>
      <c r="Z1513" s="8">
        <f>Y1513/W1513</f>
        <v>0.25301043599068818</v>
      </c>
      <c r="AA1513" s="6">
        <v>823</v>
      </c>
      <c r="AB1513" s="6">
        <v>1932</v>
      </c>
      <c r="AC1513" s="6">
        <f>2016-AB1513</f>
        <v>84</v>
      </c>
      <c r="AD1513" s="6" t="s">
        <v>44</v>
      </c>
    </row>
    <row r="1514" spans="1:30" x14ac:dyDescent="0.2">
      <c r="A1514">
        <v>23</v>
      </c>
      <c r="B1514" s="2" t="s">
        <v>1250</v>
      </c>
      <c r="C1514" s="2" t="s">
        <v>22</v>
      </c>
      <c r="D1514" s="2" t="s">
        <v>23</v>
      </c>
      <c r="E1514" s="6" t="s">
        <v>2767</v>
      </c>
      <c r="F1514" s="2">
        <v>63</v>
      </c>
      <c r="G1514" s="2">
        <v>70</v>
      </c>
      <c r="H1514" s="3">
        <v>42518</v>
      </c>
      <c r="I1514" s="3">
        <v>42529</v>
      </c>
      <c r="J1514" s="7" t="s">
        <v>2538</v>
      </c>
      <c r="K1514" s="17">
        <f>IF(J1514="Januar",238.19,IF(J1514="Februar",240.59,IF(J1514="Mars",245.99,IF(J1514="April",250.79,IF(J1514="Mai",256.52,IF(J1514="Juni",259.83,IF(J1514="Juli",265.66,IF(J1514="August",272.21,IF(J1514="September",275.91,IF(J1514="Oktober",281.13,IF(J1514="November",284.38,IF(J1514="Desember",287.34,0))))))))))))</f>
        <v>259.83</v>
      </c>
      <c r="L1514" s="20">
        <f>$K$2/K1514</f>
        <v>0.91671477504522192</v>
      </c>
      <c r="M1514" s="2">
        <v>11</v>
      </c>
      <c r="N1514" s="2">
        <v>3600000</v>
      </c>
      <c r="O1514" s="2">
        <v>4210000</v>
      </c>
      <c r="P1514" s="2">
        <f>O1514-N1514</f>
        <v>610000</v>
      </c>
      <c r="Q1514" s="4">
        <f>P1514/N1514</f>
        <v>0.16944444444444445</v>
      </c>
      <c r="R1514" s="2">
        <v>222802</v>
      </c>
      <c r="S1514" s="9">
        <f>(N1514+R1514)/F1514</f>
        <v>60679.396825396827</v>
      </c>
      <c r="T1514" s="2">
        <v>70362</v>
      </c>
      <c r="U1514" s="5">
        <f>T1514-S1514</f>
        <v>9682.6031746031731</v>
      </c>
      <c r="V1514" s="4">
        <f>U1514/S1514</f>
        <v>0.15956986524544037</v>
      </c>
      <c r="W1514" s="22">
        <f>S1514*L1514</f>
        <v>55625.699610673408</v>
      </c>
      <c r="X1514" s="22">
        <f>T1514*L1514</f>
        <v>64501.885001731906</v>
      </c>
      <c r="Y1514" s="22">
        <f>X1514-W1514</f>
        <v>8876.1853910584978</v>
      </c>
      <c r="Z1514" s="8">
        <f>Y1514/W1514</f>
        <v>0.15956986524544031</v>
      </c>
      <c r="AA1514" s="2">
        <v>510</v>
      </c>
      <c r="AB1514" s="2">
        <v>1938</v>
      </c>
      <c r="AC1514" s="2">
        <f>2016-AB1514</f>
        <v>78</v>
      </c>
      <c r="AD1514" s="2" t="s">
        <v>83</v>
      </c>
    </row>
    <row r="1515" spans="1:30" x14ac:dyDescent="0.2">
      <c r="A1515">
        <v>23</v>
      </c>
      <c r="B1515" s="2" t="s">
        <v>1840</v>
      </c>
      <c r="C1515" s="2" t="s">
        <v>22</v>
      </c>
      <c r="D1515" s="2" t="s">
        <v>23</v>
      </c>
      <c r="E1515" s="6" t="s">
        <v>2767</v>
      </c>
      <c r="F1515" s="2">
        <v>102</v>
      </c>
      <c r="G1515" s="2">
        <v>110</v>
      </c>
      <c r="H1515" s="3">
        <v>42518</v>
      </c>
      <c r="I1515" s="3">
        <v>42529</v>
      </c>
      <c r="J1515" s="7" t="s">
        <v>2538</v>
      </c>
      <c r="K1515" s="17">
        <f>IF(J1515="Januar",238.19,IF(J1515="Februar",240.59,IF(J1515="Mars",245.99,IF(J1515="April",250.79,IF(J1515="Mai",256.52,IF(J1515="Juni",259.83,IF(J1515="Juli",265.66,IF(J1515="August",272.21,IF(J1515="September",275.91,IF(J1515="Oktober",281.13,IF(J1515="November",284.38,IF(J1515="Desember",287.34,0))))))))))))</f>
        <v>259.83</v>
      </c>
      <c r="L1515" s="20">
        <f>$K$2/K1515</f>
        <v>0.91671477504522192</v>
      </c>
      <c r="M1515" s="2">
        <v>11</v>
      </c>
      <c r="N1515" s="2">
        <v>5200000</v>
      </c>
      <c r="O1515" s="2">
        <v>6000000</v>
      </c>
      <c r="P1515" s="2">
        <f>O1515-N1515</f>
        <v>800000</v>
      </c>
      <c r="Q1515" s="4">
        <f>P1515/N1515</f>
        <v>0.15384615384615385</v>
      </c>
      <c r="R1515" s="2"/>
      <c r="S1515" s="9">
        <f>(N1515+R1515)/F1515</f>
        <v>50980.392156862748</v>
      </c>
      <c r="T1515" s="2">
        <v>58824</v>
      </c>
      <c r="U1515" s="5">
        <f>T1515-S1515</f>
        <v>7843.6078431372516</v>
      </c>
      <c r="V1515" s="4">
        <f>U1515/S1515</f>
        <v>0.15385538461538453</v>
      </c>
      <c r="W1515" s="22">
        <f>S1515*L1515</f>
        <v>46734.478727795627</v>
      </c>
      <c r="X1515" s="22">
        <f>T1515*L1515</f>
        <v>53924.829927260136</v>
      </c>
      <c r="Y1515" s="22">
        <f>X1515-W1515</f>
        <v>7190.3511994645087</v>
      </c>
      <c r="Z1515" s="8">
        <f>Y1515/W1515</f>
        <v>0.15385538461538464</v>
      </c>
      <c r="AA1515" s="11">
        <v>21153</v>
      </c>
      <c r="AB1515" s="2">
        <v>1980</v>
      </c>
      <c r="AC1515" s="2">
        <f>2016-AB1515</f>
        <v>36</v>
      </c>
      <c r="AD1515" s="2" t="s">
        <v>37</v>
      </c>
    </row>
    <row r="1516" spans="1:30" x14ac:dyDescent="0.2">
      <c r="A1516">
        <v>23</v>
      </c>
      <c r="B1516" s="6" t="s">
        <v>2441</v>
      </c>
      <c r="C1516" s="6" t="s">
        <v>22</v>
      </c>
      <c r="D1516" s="6" t="s">
        <v>23</v>
      </c>
      <c r="E1516" s="6" t="s">
        <v>2767</v>
      </c>
      <c r="F1516" s="6">
        <v>134</v>
      </c>
      <c r="G1516" s="6">
        <v>145</v>
      </c>
      <c r="H1516" s="7">
        <v>42518</v>
      </c>
      <c r="I1516" s="7">
        <v>42529</v>
      </c>
      <c r="J1516" s="7" t="s">
        <v>2538</v>
      </c>
      <c r="K1516" s="17">
        <f>IF(J1516="Januar",238.19,IF(J1516="Februar",240.59,IF(J1516="Mars",245.99,IF(J1516="April",250.79,IF(J1516="Mai",256.52,IF(J1516="Juni",259.83,IF(J1516="Juli",265.66,IF(J1516="August",272.21,IF(J1516="September",275.91,IF(J1516="Oktober",281.13,IF(J1516="November",284.38,IF(J1516="Desember",287.34,0))))))))))))</f>
        <v>259.83</v>
      </c>
      <c r="L1516" s="20">
        <f>$K$2/K1516</f>
        <v>0.91671477504522192</v>
      </c>
      <c r="M1516" s="6">
        <v>11</v>
      </c>
      <c r="N1516" s="6">
        <v>9700000</v>
      </c>
      <c r="O1516" s="6">
        <v>12500000</v>
      </c>
      <c r="P1516" s="6">
        <f>O1516-N1516</f>
        <v>2800000</v>
      </c>
      <c r="Q1516" s="8">
        <f>P1516/N1516</f>
        <v>0.28865979381443296</v>
      </c>
      <c r="R1516" s="6"/>
      <c r="S1516" s="9">
        <f>(N1516+R1516)/F1516</f>
        <v>72388.059701492544</v>
      </c>
      <c r="T1516" s="6">
        <v>93284</v>
      </c>
      <c r="U1516" s="5">
        <f>T1516-S1516</f>
        <v>20895.940298507456</v>
      </c>
      <c r="V1516" s="4">
        <f>U1516/S1516</f>
        <v>0.28866556701030915</v>
      </c>
      <c r="W1516" s="22">
        <f>S1516*L1516</f>
        <v>66359.203865213829</v>
      </c>
      <c r="X1516" s="22">
        <f>T1516*L1516</f>
        <v>85514.821075318483</v>
      </c>
      <c r="Y1516" s="22">
        <f>X1516-W1516</f>
        <v>19155.617210104654</v>
      </c>
      <c r="Z1516" s="8">
        <f>Y1516/W1516</f>
        <v>0.28866556701030921</v>
      </c>
      <c r="AA1516" s="10">
        <v>5260</v>
      </c>
      <c r="AB1516" s="6">
        <v>1998</v>
      </c>
      <c r="AC1516" s="6">
        <f>2016-AB1516</f>
        <v>18</v>
      </c>
      <c r="AD1516" s="6" t="s">
        <v>94</v>
      </c>
    </row>
    <row r="1517" spans="1:30" x14ac:dyDescent="0.2">
      <c r="A1517">
        <v>23</v>
      </c>
      <c r="B1517" s="6" t="s">
        <v>1216</v>
      </c>
      <c r="C1517" s="6" t="s">
        <v>22</v>
      </c>
      <c r="D1517" s="6" t="s">
        <v>23</v>
      </c>
      <c r="E1517" s="6" t="s">
        <v>2767</v>
      </c>
      <c r="F1517" s="6">
        <v>62</v>
      </c>
      <c r="G1517" s="6">
        <v>72</v>
      </c>
      <c r="H1517" s="7">
        <v>42517</v>
      </c>
      <c r="I1517" s="7">
        <v>42529</v>
      </c>
      <c r="J1517" s="3" t="s">
        <v>2538</v>
      </c>
      <c r="K1517" s="17">
        <f>IF(J1517="Januar",238.19,IF(J1517="Februar",240.59,IF(J1517="Mars",245.99,IF(J1517="April",250.79,IF(J1517="Mai",256.52,IF(J1517="Juni",259.83,IF(J1517="Juli",265.66,IF(J1517="August",272.21,IF(J1517="September",275.91,IF(J1517="Oktober",281.13,IF(J1517="November",284.38,IF(J1517="Desember",287.34,0))))))))))))</f>
        <v>259.83</v>
      </c>
      <c r="L1517" s="20">
        <f>$K$2/K1517</f>
        <v>0.91671477504522192</v>
      </c>
      <c r="M1517" s="6">
        <v>12</v>
      </c>
      <c r="N1517" s="6">
        <v>3600000</v>
      </c>
      <c r="O1517" s="6">
        <v>4100000</v>
      </c>
      <c r="P1517" s="6">
        <f>O1517-N1517</f>
        <v>500000</v>
      </c>
      <c r="Q1517" s="8">
        <f>P1517/N1517</f>
        <v>0.1388888888888889</v>
      </c>
      <c r="R1517" s="6"/>
      <c r="S1517" s="9">
        <f>(N1517+R1517)/F1517</f>
        <v>58064.516129032258</v>
      </c>
      <c r="T1517" s="6">
        <v>66129</v>
      </c>
      <c r="U1517" s="5">
        <f>T1517-S1517</f>
        <v>8064.4838709677424</v>
      </c>
      <c r="V1517" s="4">
        <f>U1517/S1517</f>
        <v>0.13888833333333334</v>
      </c>
      <c r="W1517" s="22">
        <f>S1517*L1517</f>
        <v>53228.599841335468</v>
      </c>
      <c r="X1517" s="22">
        <f>T1517*L1517</f>
        <v>60621.431358965478</v>
      </c>
      <c r="Y1517" s="22">
        <f>X1517-W1517</f>
        <v>7392.8315176300093</v>
      </c>
      <c r="Z1517" s="8">
        <f>Y1517/W1517</f>
        <v>0.13888833333333325</v>
      </c>
      <c r="AA1517" s="6">
        <v>354</v>
      </c>
      <c r="AB1517" s="6">
        <v>1898</v>
      </c>
      <c r="AC1517" s="6">
        <f>2016-AB1517</f>
        <v>118</v>
      </c>
      <c r="AD1517" s="6" t="s">
        <v>103</v>
      </c>
    </row>
    <row r="1518" spans="1:30" x14ac:dyDescent="0.2">
      <c r="A1518">
        <v>23</v>
      </c>
      <c r="B1518" s="2" t="s">
        <v>1284</v>
      </c>
      <c r="C1518" s="2" t="s">
        <v>22</v>
      </c>
      <c r="D1518" s="2" t="s">
        <v>23</v>
      </c>
      <c r="E1518" s="6" t="s">
        <v>2767</v>
      </c>
      <c r="F1518" s="2">
        <v>64</v>
      </c>
      <c r="G1518" s="2">
        <v>71</v>
      </c>
      <c r="H1518" s="3">
        <v>42517</v>
      </c>
      <c r="I1518" s="3">
        <v>42529</v>
      </c>
      <c r="J1518" s="3" t="s">
        <v>2538</v>
      </c>
      <c r="K1518" s="17">
        <f>IF(J1518="Januar",238.19,IF(J1518="Februar",240.59,IF(J1518="Mars",245.99,IF(J1518="April",250.79,IF(J1518="Mai",256.52,IF(J1518="Juni",259.83,IF(J1518="Juli",265.66,IF(J1518="August",272.21,IF(J1518="September",275.91,IF(J1518="Oktober",281.13,IF(J1518="November",284.38,IF(J1518="Desember",287.34,0))))))))))))</f>
        <v>259.83</v>
      </c>
      <c r="L1518" s="20">
        <f>$K$2/K1518</f>
        <v>0.91671477504522192</v>
      </c>
      <c r="M1518" s="2">
        <v>12</v>
      </c>
      <c r="N1518" s="2">
        <v>3790000</v>
      </c>
      <c r="O1518" s="2">
        <v>3800000</v>
      </c>
      <c r="P1518" s="2">
        <f>O1518-N1518</f>
        <v>10000</v>
      </c>
      <c r="Q1518" s="4">
        <f>P1518/N1518</f>
        <v>2.6385224274406332E-3</v>
      </c>
      <c r="R1518" s="2"/>
      <c r="S1518" s="9">
        <f>(N1518+R1518)/F1518</f>
        <v>59218.75</v>
      </c>
      <c r="T1518" s="2">
        <v>59375</v>
      </c>
      <c r="U1518" s="5">
        <f>T1518-S1518</f>
        <v>156.25</v>
      </c>
      <c r="V1518" s="4">
        <f>U1518/S1518</f>
        <v>2.6385224274406332E-3</v>
      </c>
      <c r="W1518" s="22">
        <f>S1518*L1518</f>
        <v>54286.703084709232</v>
      </c>
      <c r="X1518" s="22">
        <f>T1518*L1518</f>
        <v>54429.939768310054</v>
      </c>
      <c r="Y1518" s="22">
        <f>X1518-W1518</f>
        <v>143.23668360082229</v>
      </c>
      <c r="Z1518" s="8">
        <f>Y1518/W1518</f>
        <v>2.6385224274407507E-3</v>
      </c>
      <c r="AA1518" s="11">
        <v>2021</v>
      </c>
      <c r="AB1518" s="2">
        <v>1958</v>
      </c>
      <c r="AC1518" s="2">
        <f>2016-AB1518</f>
        <v>58</v>
      </c>
      <c r="AD1518" s="2" t="s">
        <v>37</v>
      </c>
    </row>
    <row r="1519" spans="1:30" x14ac:dyDescent="0.2">
      <c r="A1519">
        <v>23</v>
      </c>
      <c r="B1519" s="6" t="s">
        <v>1484</v>
      </c>
      <c r="C1519" s="6" t="s">
        <v>22</v>
      </c>
      <c r="D1519" s="6" t="s">
        <v>23</v>
      </c>
      <c r="E1519" s="6" t="s">
        <v>2767</v>
      </c>
      <c r="F1519" s="6">
        <v>69</v>
      </c>
      <c r="G1519" s="6">
        <v>79</v>
      </c>
      <c r="H1519" s="7">
        <v>42517</v>
      </c>
      <c r="I1519" s="7">
        <v>42529</v>
      </c>
      <c r="J1519" s="3" t="s">
        <v>2538</v>
      </c>
      <c r="K1519" s="17">
        <f>IF(J1519="Januar",238.19,IF(J1519="Februar",240.59,IF(J1519="Mars",245.99,IF(J1519="April",250.79,IF(J1519="Mai",256.52,IF(J1519="Juni",259.83,IF(J1519="Juli",265.66,IF(J1519="August",272.21,IF(J1519="September",275.91,IF(J1519="Oktober",281.13,IF(J1519="November",284.38,IF(J1519="Desember",287.34,0))))))))))))</f>
        <v>259.83</v>
      </c>
      <c r="L1519" s="20">
        <f>$K$2/K1519</f>
        <v>0.91671477504522192</v>
      </c>
      <c r="M1519" s="6">
        <v>12</v>
      </c>
      <c r="N1519" s="6">
        <v>4800000</v>
      </c>
      <c r="O1519" s="6">
        <v>5050000</v>
      </c>
      <c r="P1519" s="6">
        <f>O1519-N1519</f>
        <v>250000</v>
      </c>
      <c r="Q1519" s="8">
        <f>P1519/N1519</f>
        <v>5.2083333333333336E-2</v>
      </c>
      <c r="R1519" s="6"/>
      <c r="S1519" s="9">
        <f>(N1519+R1519)/F1519</f>
        <v>69565.217391304352</v>
      </c>
      <c r="T1519" s="6">
        <v>73188</v>
      </c>
      <c r="U1519" s="5">
        <f>T1519-S1519</f>
        <v>3622.7826086956484</v>
      </c>
      <c r="V1519" s="4">
        <f>U1519/S1519</f>
        <v>5.2077499999999943E-2</v>
      </c>
      <c r="W1519" s="22">
        <f>S1519*L1519</f>
        <v>63771.462611841525</v>
      </c>
      <c r="X1519" s="22">
        <f>T1519*L1519</f>
        <v>67092.520956009699</v>
      </c>
      <c r="Y1519" s="22">
        <f>X1519-W1519</f>
        <v>3321.0583441681738</v>
      </c>
      <c r="Z1519" s="8">
        <f>Y1519/W1519</f>
        <v>5.207749999999995E-2</v>
      </c>
      <c r="AA1519" s="10">
        <v>3475</v>
      </c>
      <c r="AB1519" s="6">
        <v>1990</v>
      </c>
      <c r="AC1519" s="6">
        <f>2016-AB1519</f>
        <v>26</v>
      </c>
      <c r="AD1519" s="6" t="s">
        <v>635</v>
      </c>
    </row>
    <row r="1520" spans="1:30" x14ac:dyDescent="0.2">
      <c r="A1520">
        <v>23</v>
      </c>
      <c r="B1520" s="6" t="s">
        <v>1930</v>
      </c>
      <c r="C1520" s="6" t="s">
        <v>22</v>
      </c>
      <c r="D1520" s="6" t="s">
        <v>23</v>
      </c>
      <c r="E1520" s="6" t="s">
        <v>2767</v>
      </c>
      <c r="F1520" s="6">
        <v>83</v>
      </c>
      <c r="G1520" s="6">
        <v>91</v>
      </c>
      <c r="H1520" s="7">
        <v>42517</v>
      </c>
      <c r="I1520" s="7">
        <v>42529</v>
      </c>
      <c r="J1520" s="3" t="s">
        <v>2538</v>
      </c>
      <c r="K1520" s="17">
        <f>IF(J1520="Januar",238.19,IF(J1520="Februar",240.59,IF(J1520="Mars",245.99,IF(J1520="April",250.79,IF(J1520="Mai",256.52,IF(J1520="Juni",259.83,IF(J1520="Juli",265.66,IF(J1520="August",272.21,IF(J1520="September",275.91,IF(J1520="Oktober",281.13,IF(J1520="November",284.38,IF(J1520="Desember",287.34,0))))))))))))</f>
        <v>259.83</v>
      </c>
      <c r="L1520" s="20">
        <f>$K$2/K1520</f>
        <v>0.91671477504522192</v>
      </c>
      <c r="M1520" s="6">
        <v>12</v>
      </c>
      <c r="N1520" s="6">
        <v>7950000</v>
      </c>
      <c r="O1520" s="6">
        <v>8100000</v>
      </c>
      <c r="P1520" s="6">
        <f>O1520-N1520</f>
        <v>150000</v>
      </c>
      <c r="Q1520" s="8">
        <f>P1520/N1520</f>
        <v>1.8867924528301886E-2</v>
      </c>
      <c r="R1520" s="6"/>
      <c r="S1520" s="9">
        <f>(N1520+R1520)/F1520</f>
        <v>95783.132530120478</v>
      </c>
      <c r="T1520" s="6">
        <v>97590</v>
      </c>
      <c r="U1520" s="5">
        <f>T1520-S1520</f>
        <v>1806.8674698795221</v>
      </c>
      <c r="V1520" s="4">
        <f>U1520/S1520</f>
        <v>1.886415094339627E-2</v>
      </c>
      <c r="W1520" s="22">
        <f>S1520*L1520</f>
        <v>87805.812790476077</v>
      </c>
      <c r="X1520" s="22">
        <f>T1520*L1520</f>
        <v>89462.194896663204</v>
      </c>
      <c r="Y1520" s="22">
        <f>X1520-W1520</f>
        <v>1656.3821061871276</v>
      </c>
      <c r="Z1520" s="8">
        <f>Y1520/W1520</f>
        <v>1.886415094339618E-2</v>
      </c>
      <c r="AA1520" s="10">
        <v>1577</v>
      </c>
      <c r="AB1520" s="6">
        <v>2007</v>
      </c>
      <c r="AC1520" s="6">
        <f>2016-AB1520</f>
        <v>9</v>
      </c>
      <c r="AD1520" s="6" t="s">
        <v>635</v>
      </c>
    </row>
    <row r="1521" spans="1:30" x14ac:dyDescent="0.2">
      <c r="A1521">
        <v>23</v>
      </c>
      <c r="B1521" s="6" t="s">
        <v>2349</v>
      </c>
      <c r="C1521" s="6" t="s">
        <v>22</v>
      </c>
      <c r="D1521" s="6" t="s">
        <v>23</v>
      </c>
      <c r="E1521" s="6" t="s">
        <v>2767</v>
      </c>
      <c r="F1521" s="6">
        <v>117</v>
      </c>
      <c r="G1521" s="6">
        <v>128</v>
      </c>
      <c r="H1521" s="7">
        <v>42517</v>
      </c>
      <c r="I1521" s="7">
        <v>42529</v>
      </c>
      <c r="J1521" s="3" t="s">
        <v>2538</v>
      </c>
      <c r="K1521" s="17">
        <f>IF(J1521="Januar",238.19,IF(J1521="Februar",240.59,IF(J1521="Mars",245.99,IF(J1521="April",250.79,IF(J1521="Mai",256.52,IF(J1521="Juni",259.83,IF(J1521="Juli",265.66,IF(J1521="August",272.21,IF(J1521="September",275.91,IF(J1521="Oktober",281.13,IF(J1521="November",284.38,IF(J1521="Desember",287.34,0))))))))))))</f>
        <v>259.83</v>
      </c>
      <c r="L1521" s="20">
        <f>$K$2/K1521</f>
        <v>0.91671477504522192</v>
      </c>
      <c r="M1521" s="6">
        <v>12</v>
      </c>
      <c r="N1521" s="6">
        <v>9890000</v>
      </c>
      <c r="O1521" s="6">
        <v>10700000</v>
      </c>
      <c r="P1521" s="6">
        <f>O1521-N1521</f>
        <v>810000</v>
      </c>
      <c r="Q1521" s="8">
        <f>P1521/N1521</f>
        <v>8.1900910010111225E-2</v>
      </c>
      <c r="R1521" s="6"/>
      <c r="S1521" s="9">
        <f>(N1521+R1521)/F1521</f>
        <v>84529.914529914531</v>
      </c>
      <c r="T1521" s="6">
        <v>91453</v>
      </c>
      <c r="U1521" s="5">
        <f>T1521-S1521</f>
        <v>6923.0854700854688</v>
      </c>
      <c r="V1521" s="4">
        <f>U1521/S1521</f>
        <v>8.1901011122345782E-2</v>
      </c>
      <c r="W1521" s="22">
        <f>S1521*L1521</f>
        <v>77489.821582882432</v>
      </c>
      <c r="X1521" s="22">
        <f>T1521*L1521</f>
        <v>83836.316322210681</v>
      </c>
      <c r="Y1521" s="22">
        <f>X1521-W1521</f>
        <v>6346.4947393282491</v>
      </c>
      <c r="Z1521" s="8">
        <f>Y1521/W1521</f>
        <v>8.1901011122345838E-2</v>
      </c>
      <c r="AA1521" s="10">
        <v>2716</v>
      </c>
      <c r="AB1521" s="6">
        <v>1989</v>
      </c>
      <c r="AC1521" s="6">
        <f>2016-AB1521</f>
        <v>27</v>
      </c>
      <c r="AD1521" s="6" t="s">
        <v>635</v>
      </c>
    </row>
    <row r="1522" spans="1:30" x14ac:dyDescent="0.2">
      <c r="A1522">
        <v>23</v>
      </c>
      <c r="B1522" s="2" t="s">
        <v>2493</v>
      </c>
      <c r="C1522" s="2" t="s">
        <v>22</v>
      </c>
      <c r="D1522" s="2" t="s">
        <v>23</v>
      </c>
      <c r="E1522" s="6" t="s">
        <v>2767</v>
      </c>
      <c r="F1522" s="2">
        <v>162</v>
      </c>
      <c r="G1522" s="2">
        <v>172</v>
      </c>
      <c r="H1522" s="3">
        <v>42517</v>
      </c>
      <c r="I1522" s="3">
        <v>42529</v>
      </c>
      <c r="J1522" s="3" t="s">
        <v>2538</v>
      </c>
      <c r="K1522" s="17">
        <f>IF(J1522="Januar",238.19,IF(J1522="Februar",240.59,IF(J1522="Mars",245.99,IF(J1522="April",250.79,IF(J1522="Mai",256.52,IF(J1522="Juni",259.83,IF(J1522="Juli",265.66,IF(J1522="August",272.21,IF(J1522="September",275.91,IF(J1522="Oktober",281.13,IF(J1522="November",284.38,IF(J1522="Desember",287.34,0))))))))))))</f>
        <v>259.83</v>
      </c>
      <c r="L1522" s="20">
        <f>$K$2/K1522</f>
        <v>0.91671477504522192</v>
      </c>
      <c r="M1522" s="2">
        <v>12</v>
      </c>
      <c r="N1522" s="2">
        <v>7500000</v>
      </c>
      <c r="O1522" s="2">
        <v>8020000</v>
      </c>
      <c r="P1522" s="2">
        <f>O1522-N1522</f>
        <v>520000</v>
      </c>
      <c r="Q1522" s="4">
        <f>P1522/N1522</f>
        <v>6.933333333333333E-2</v>
      </c>
      <c r="R1522" s="2"/>
      <c r="S1522" s="9">
        <f>(N1522+R1522)/F1522</f>
        <v>46296.296296296299</v>
      </c>
      <c r="T1522" s="2">
        <v>49506</v>
      </c>
      <c r="U1522" s="5">
        <f>T1522-S1522</f>
        <v>3209.7037037037007</v>
      </c>
      <c r="V1522" s="4">
        <f>U1522/S1522</f>
        <v>6.9329599999999936E-2</v>
      </c>
      <c r="W1522" s="22">
        <f>S1522*L1522</f>
        <v>42440.498844686204</v>
      </c>
      <c r="X1522" s="22">
        <f>T1522*L1522</f>
        <v>45382.881653388758</v>
      </c>
      <c r="Y1522" s="22">
        <f>X1522-W1522</f>
        <v>2942.382808702554</v>
      </c>
      <c r="Z1522" s="8">
        <f>Y1522/W1522</f>
        <v>6.9329599999999936E-2</v>
      </c>
      <c r="AA1522" s="11">
        <v>38753</v>
      </c>
      <c r="AB1522" s="2">
        <v>1982</v>
      </c>
      <c r="AC1522" s="2">
        <f>2016-AB1522</f>
        <v>34</v>
      </c>
      <c r="AD1522" s="2" t="s">
        <v>108</v>
      </c>
    </row>
    <row r="1523" spans="1:30" x14ac:dyDescent="0.2">
      <c r="A1523">
        <v>23</v>
      </c>
      <c r="B1523" s="2" t="s">
        <v>1192</v>
      </c>
      <c r="C1523" s="2" t="s">
        <v>22</v>
      </c>
      <c r="D1523" s="2" t="s">
        <v>23</v>
      </c>
      <c r="E1523" s="6" t="s">
        <v>2767</v>
      </c>
      <c r="F1523" s="2">
        <v>61</v>
      </c>
      <c r="G1523" s="2">
        <v>67</v>
      </c>
      <c r="H1523" s="3">
        <v>42513</v>
      </c>
      <c r="I1523" s="3">
        <v>42529</v>
      </c>
      <c r="J1523" s="7" t="s">
        <v>2538</v>
      </c>
      <c r="K1523" s="17">
        <f>IF(J1523="Januar",238.19,IF(J1523="Februar",240.59,IF(J1523="Mars",245.99,IF(J1523="April",250.79,IF(J1523="Mai",256.52,IF(J1523="Juni",259.83,IF(J1523="Juli",265.66,IF(J1523="August",272.21,IF(J1523="September",275.91,IF(J1523="Oktober",281.13,IF(J1523="November",284.38,IF(J1523="Desember",287.34,0))))))))))))</f>
        <v>259.83</v>
      </c>
      <c r="L1523" s="20">
        <f>$K$2/K1523</f>
        <v>0.91671477504522192</v>
      </c>
      <c r="M1523" s="2">
        <v>16</v>
      </c>
      <c r="N1523" s="2">
        <v>3600000</v>
      </c>
      <c r="O1523" s="2">
        <v>3300000</v>
      </c>
      <c r="P1523" s="2">
        <f>O1523-N1523</f>
        <v>-300000</v>
      </c>
      <c r="Q1523" s="4">
        <f>P1523/N1523</f>
        <v>-8.3333333333333329E-2</v>
      </c>
      <c r="R1523" s="2">
        <v>94882</v>
      </c>
      <c r="S1523" s="9">
        <f>(N1523+R1523)/F1523</f>
        <v>60571.836065573771</v>
      </c>
      <c r="T1523" s="2">
        <v>55654</v>
      </c>
      <c r="U1523" s="5">
        <f>T1523-S1523</f>
        <v>-4917.8360655737706</v>
      </c>
      <c r="V1523" s="4">
        <f>U1523/S1523</f>
        <v>-8.1190143555328692E-2</v>
      </c>
      <c r="W1523" s="22">
        <f>S1523*L1523</f>
        <v>55527.097072928518</v>
      </c>
      <c r="X1523" s="22">
        <f>T1523*L1523</f>
        <v>51018.84409036678</v>
      </c>
      <c r="Y1523" s="22">
        <f>X1523-W1523</f>
        <v>-4508.2529825617385</v>
      </c>
      <c r="Z1523" s="8">
        <f>Y1523/W1523</f>
        <v>-8.1190143555328706E-2</v>
      </c>
      <c r="AA1523" s="2">
        <v>914</v>
      </c>
      <c r="AB1523" s="2">
        <v>1941</v>
      </c>
      <c r="AC1523" s="2">
        <f>2016-AB1523</f>
        <v>75</v>
      </c>
      <c r="AD1523" s="2" t="s">
        <v>422</v>
      </c>
    </row>
    <row r="1524" spans="1:30" x14ac:dyDescent="0.2">
      <c r="A1524">
        <v>23</v>
      </c>
      <c r="B1524" s="2" t="s">
        <v>1318</v>
      </c>
      <c r="C1524" s="2" t="s">
        <v>22</v>
      </c>
      <c r="D1524" s="2" t="s">
        <v>23</v>
      </c>
      <c r="E1524" s="6" t="s">
        <v>2767</v>
      </c>
      <c r="F1524" s="2">
        <v>65</v>
      </c>
      <c r="G1524" s="2">
        <v>69</v>
      </c>
      <c r="H1524" s="3">
        <v>42505</v>
      </c>
      <c r="I1524" s="3">
        <v>42529</v>
      </c>
      <c r="J1524" s="7" t="s">
        <v>2538</v>
      </c>
      <c r="K1524" s="17">
        <f>IF(J1524="Januar",238.19,IF(J1524="Februar",240.59,IF(J1524="Mars",245.99,IF(J1524="April",250.79,IF(J1524="Mai",256.52,IF(J1524="Juni",259.83,IF(J1524="Juli",265.66,IF(J1524="August",272.21,IF(J1524="September",275.91,IF(J1524="Oktober",281.13,IF(J1524="November",284.38,IF(J1524="Desember",287.34,0))))))))))))</f>
        <v>259.83</v>
      </c>
      <c r="L1524" s="20">
        <f>$K$2/K1524</f>
        <v>0.91671477504522192</v>
      </c>
      <c r="M1524" s="2">
        <v>24</v>
      </c>
      <c r="N1524" s="2">
        <v>4750000</v>
      </c>
      <c r="O1524" s="2">
        <v>4600000</v>
      </c>
      <c r="P1524" s="2">
        <f>O1524-N1524</f>
        <v>-150000</v>
      </c>
      <c r="Q1524" s="4">
        <f>P1524/N1524</f>
        <v>-3.1578947368421054E-2</v>
      </c>
      <c r="R1524" s="2"/>
      <c r="S1524" s="9">
        <f>(N1524+R1524)/F1524</f>
        <v>73076.923076923078</v>
      </c>
      <c r="T1524" s="2">
        <v>70769</v>
      </c>
      <c r="U1524" s="5">
        <f>T1524-S1524</f>
        <v>-2307.923076923078</v>
      </c>
      <c r="V1524" s="4">
        <f>U1524/S1524</f>
        <v>-3.1582105263157911E-2</v>
      </c>
      <c r="W1524" s="22">
        <f>S1524*L1524</f>
        <v>66990.69509945852</v>
      </c>
      <c r="X1524" s="22">
        <f>T1524*L1524</f>
        <v>64874.987915175312</v>
      </c>
      <c r="Y1524" s="22">
        <f>X1524-W1524</f>
        <v>-2115.7071842832083</v>
      </c>
      <c r="Z1524" s="8">
        <f>Y1524/W1524</f>
        <v>-3.15821052631578E-2</v>
      </c>
      <c r="AA1524" s="2">
        <v>489</v>
      </c>
      <c r="AB1524" s="2">
        <v>1986</v>
      </c>
      <c r="AC1524" s="2">
        <f>2016-AB1524</f>
        <v>30</v>
      </c>
      <c r="AD1524" s="2" t="s">
        <v>90</v>
      </c>
    </row>
    <row r="1525" spans="1:30" x14ac:dyDescent="0.2">
      <c r="A1525">
        <v>23</v>
      </c>
      <c r="B1525" s="6" t="s">
        <v>1748</v>
      </c>
      <c r="C1525" s="6" t="s">
        <v>22</v>
      </c>
      <c r="D1525" s="6" t="s">
        <v>23</v>
      </c>
      <c r="E1525" s="6" t="s">
        <v>2767</v>
      </c>
      <c r="F1525" s="6">
        <v>77</v>
      </c>
      <c r="G1525" s="6"/>
      <c r="H1525" s="7">
        <v>42504</v>
      </c>
      <c r="I1525" s="7">
        <v>42529</v>
      </c>
      <c r="J1525" s="7" t="s">
        <v>2538</v>
      </c>
      <c r="K1525" s="17">
        <f>IF(J1525="Januar",238.19,IF(J1525="Februar",240.59,IF(J1525="Mars",245.99,IF(J1525="April",250.79,IF(J1525="Mai",256.52,IF(J1525="Juni",259.83,IF(J1525="Juli",265.66,IF(J1525="August",272.21,IF(J1525="September",275.91,IF(J1525="Oktober",281.13,IF(J1525="November",284.38,IF(J1525="Desember",287.34,0))))))))))))</f>
        <v>259.83</v>
      </c>
      <c r="L1525" s="20">
        <f>$K$2/K1525</f>
        <v>0.91671477504522192</v>
      </c>
      <c r="M1525" s="6">
        <v>25</v>
      </c>
      <c r="N1525" s="6">
        <v>5490000</v>
      </c>
      <c r="O1525" s="6">
        <v>5400000</v>
      </c>
      <c r="P1525" s="6">
        <f>O1525-N1525</f>
        <v>-90000</v>
      </c>
      <c r="Q1525" s="8">
        <f>P1525/N1525</f>
        <v>-1.6393442622950821E-2</v>
      </c>
      <c r="R1525" s="6">
        <v>12929</v>
      </c>
      <c r="S1525" s="9">
        <f>(N1525+R1525)/F1525</f>
        <v>71466.610389610389</v>
      </c>
      <c r="T1525" s="6">
        <v>70298</v>
      </c>
      <c r="U1525" s="5">
        <f>T1525-S1525</f>
        <v>-1168.6103896103887</v>
      </c>
      <c r="V1525" s="4">
        <f>U1525/S1525</f>
        <v>-1.6351837357887034E-2</v>
      </c>
      <c r="W1525" s="22">
        <f>S1525*L1525</f>
        <v>65514.497666556206</v>
      </c>
      <c r="X1525" s="22">
        <f>T1525*L1525</f>
        <v>64443.215256129013</v>
      </c>
      <c r="Y1525" s="22">
        <f>X1525-W1525</f>
        <v>-1071.2824104271931</v>
      </c>
      <c r="Z1525" s="8">
        <f>Y1525/W1525</f>
        <v>-1.6351837357886978E-2</v>
      </c>
      <c r="AA1525" s="6"/>
      <c r="AB1525" s="6">
        <v>1890</v>
      </c>
      <c r="AC1525" s="6">
        <f>2016-AB1525</f>
        <v>126</v>
      </c>
      <c r="AD1525" s="6" t="s">
        <v>75</v>
      </c>
    </row>
    <row r="1526" spans="1:30" x14ac:dyDescent="0.2">
      <c r="A1526">
        <v>23</v>
      </c>
      <c r="B1526" s="6" t="s">
        <v>1971</v>
      </c>
      <c r="C1526" s="6" t="s">
        <v>22</v>
      </c>
      <c r="D1526" s="6" t="s">
        <v>23</v>
      </c>
      <c r="E1526" s="6" t="s">
        <v>2767</v>
      </c>
      <c r="F1526" s="6">
        <v>85</v>
      </c>
      <c r="G1526" s="6">
        <v>93</v>
      </c>
      <c r="H1526" s="7">
        <v>42518</v>
      </c>
      <c r="I1526" s="7">
        <v>42530</v>
      </c>
      <c r="J1526" s="7" t="s">
        <v>2538</v>
      </c>
      <c r="K1526" s="17">
        <f>IF(J1526="Januar",238.19,IF(J1526="Februar",240.59,IF(J1526="Mars",245.99,IF(J1526="April",250.79,IF(J1526="Mai",256.52,IF(J1526="Juni",259.83,IF(J1526="Juli",265.66,IF(J1526="August",272.21,IF(J1526="September",275.91,IF(J1526="Oktober",281.13,IF(J1526="November",284.38,IF(J1526="Desember",287.34,0))))))))))))</f>
        <v>259.83</v>
      </c>
      <c r="L1526" s="20">
        <f>$K$2/K1526</f>
        <v>0.91671477504522192</v>
      </c>
      <c r="M1526" s="6">
        <v>12</v>
      </c>
      <c r="N1526" s="6">
        <v>2450000</v>
      </c>
      <c r="O1526" s="6">
        <v>2600000</v>
      </c>
      <c r="P1526" s="6">
        <f>O1526-N1526</f>
        <v>150000</v>
      </c>
      <c r="Q1526" s="8">
        <f>P1526/N1526</f>
        <v>6.1224489795918366E-2</v>
      </c>
      <c r="R1526" s="6">
        <v>271647</v>
      </c>
      <c r="S1526" s="9">
        <f>(N1526+R1526)/F1526</f>
        <v>32019.376470588235</v>
      </c>
      <c r="T1526" s="6">
        <v>33784</v>
      </c>
      <c r="U1526" s="5">
        <f>T1526-S1526</f>
        <v>1764.623529411765</v>
      </c>
      <c r="V1526" s="4">
        <f>U1526/S1526</f>
        <v>5.5111114703706991E-2</v>
      </c>
      <c r="W1526" s="22">
        <f>S1526*L1526</f>
        <v>29352.635498323565</v>
      </c>
      <c r="X1526" s="22">
        <f>T1526*L1526</f>
        <v>30970.291960127779</v>
      </c>
      <c r="Y1526" s="22">
        <f>X1526-W1526</f>
        <v>1617.6564618042139</v>
      </c>
      <c r="Z1526" s="8">
        <f>Y1526/W1526</f>
        <v>5.5111114703707068E-2</v>
      </c>
      <c r="AA1526" s="10">
        <v>36152</v>
      </c>
      <c r="AB1526" s="6">
        <v>1987</v>
      </c>
      <c r="AC1526" s="6">
        <f>2016-AB1526</f>
        <v>29</v>
      </c>
      <c r="AD1526" s="6" t="s">
        <v>181</v>
      </c>
    </row>
    <row r="1527" spans="1:30" x14ac:dyDescent="0.2">
      <c r="A1527">
        <v>23</v>
      </c>
      <c r="B1527" s="2" t="s">
        <v>580</v>
      </c>
      <c r="C1527" s="2" t="s">
        <v>22</v>
      </c>
      <c r="D1527" s="2" t="s">
        <v>23</v>
      </c>
      <c r="E1527" s="6" t="s">
        <v>2767</v>
      </c>
      <c r="F1527" s="2">
        <v>46</v>
      </c>
      <c r="G1527" s="2">
        <v>57</v>
      </c>
      <c r="H1527" s="3">
        <v>42517</v>
      </c>
      <c r="I1527" s="3">
        <v>42530</v>
      </c>
      <c r="J1527" s="7" t="s">
        <v>2538</v>
      </c>
      <c r="K1527" s="17">
        <f>IF(J1527="Januar",238.19,IF(J1527="Februar",240.59,IF(J1527="Mars",245.99,IF(J1527="April",250.79,IF(J1527="Mai",256.52,IF(J1527="Juni",259.83,IF(J1527="Juli",265.66,IF(J1527="August",272.21,IF(J1527="September",275.91,IF(J1527="Oktober",281.13,IF(J1527="November",284.38,IF(J1527="Desember",287.34,0))))))))))))</f>
        <v>259.83</v>
      </c>
      <c r="L1527" s="20">
        <f>$K$2/K1527</f>
        <v>0.91671477504522192</v>
      </c>
      <c r="M1527" s="2">
        <v>13</v>
      </c>
      <c r="N1527" s="2">
        <v>3750000</v>
      </c>
      <c r="O1527" s="2">
        <v>3700000</v>
      </c>
      <c r="P1527" s="2">
        <f>O1527-N1527</f>
        <v>-50000</v>
      </c>
      <c r="Q1527" s="4">
        <f>P1527/N1527</f>
        <v>-1.3333333333333334E-2</v>
      </c>
      <c r="R1527" s="2"/>
      <c r="S1527" s="9">
        <f>(N1527+R1527)/F1527</f>
        <v>81521.739130434784</v>
      </c>
      <c r="T1527" s="2">
        <v>80435</v>
      </c>
      <c r="U1527" s="5">
        <f>T1527-S1527</f>
        <v>-1086.7391304347839</v>
      </c>
      <c r="V1527" s="4">
        <f>U1527/S1527</f>
        <v>-1.3330666666666682E-2</v>
      </c>
      <c r="W1527" s="22">
        <f>S1527*L1527</f>
        <v>74732.182748251784</v>
      </c>
      <c r="X1527" s="22">
        <f>T1527*L1527</f>
        <v>73735.952930762418</v>
      </c>
      <c r="Y1527" s="22">
        <f>X1527-W1527</f>
        <v>-996.22981748936581</v>
      </c>
      <c r="Z1527" s="8">
        <f>Y1527/W1527</f>
        <v>-1.3330666666666722E-2</v>
      </c>
      <c r="AA1527" s="11">
        <v>1717</v>
      </c>
      <c r="AB1527" s="2">
        <v>2005</v>
      </c>
      <c r="AC1527" s="2">
        <f>2016-AB1527</f>
        <v>11</v>
      </c>
      <c r="AD1527" s="2" t="s">
        <v>67</v>
      </c>
    </row>
    <row r="1528" spans="1:30" x14ac:dyDescent="0.2">
      <c r="A1528">
        <v>23</v>
      </c>
      <c r="B1528" s="6" t="s">
        <v>1955</v>
      </c>
      <c r="C1528" s="6" t="s">
        <v>22</v>
      </c>
      <c r="D1528" s="6" t="s">
        <v>23</v>
      </c>
      <c r="E1528" s="6" t="s">
        <v>2767</v>
      </c>
      <c r="F1528" s="6">
        <v>84</v>
      </c>
      <c r="G1528" s="6">
        <v>92</v>
      </c>
      <c r="H1528" s="7">
        <v>42513</v>
      </c>
      <c r="I1528" s="7">
        <v>42530</v>
      </c>
      <c r="J1528" s="3" t="s">
        <v>2538</v>
      </c>
      <c r="K1528" s="17">
        <f>IF(J1528="Januar",238.19,IF(J1528="Februar",240.59,IF(J1528="Mars",245.99,IF(J1528="April",250.79,IF(J1528="Mai",256.52,IF(J1528="Juni",259.83,IF(J1528="Juli",265.66,IF(J1528="August",272.21,IF(J1528="September",275.91,IF(J1528="Oktober",281.13,IF(J1528="November",284.38,IF(J1528="Desember",287.34,0))))))))))))</f>
        <v>259.83</v>
      </c>
      <c r="L1528" s="20">
        <f>$K$2/K1528</f>
        <v>0.91671477504522192</v>
      </c>
      <c r="M1528" s="6">
        <v>17</v>
      </c>
      <c r="N1528" s="6">
        <v>5300000</v>
      </c>
      <c r="O1528" s="6">
        <v>5350000</v>
      </c>
      <c r="P1528" s="6">
        <f>O1528-N1528</f>
        <v>50000</v>
      </c>
      <c r="Q1528" s="8">
        <f>P1528/N1528</f>
        <v>9.433962264150943E-3</v>
      </c>
      <c r="R1528" s="6"/>
      <c r="S1528" s="9">
        <f>(N1528+R1528)/F1528</f>
        <v>63095.238095238092</v>
      </c>
      <c r="T1528" s="6">
        <v>63690</v>
      </c>
      <c r="U1528" s="5">
        <f>T1528-S1528</f>
        <v>594.76190476190823</v>
      </c>
      <c r="V1528" s="4">
        <f>U1528/S1528</f>
        <v>9.4264150943396789E-3</v>
      </c>
      <c r="W1528" s="22">
        <f>S1528*L1528</f>
        <v>57840.336996900907</v>
      </c>
      <c r="X1528" s="22">
        <f>T1528*L1528</f>
        <v>58385.564022630184</v>
      </c>
      <c r="Y1528" s="22">
        <f>X1528-W1528</f>
        <v>545.22702572927665</v>
      </c>
      <c r="Z1528" s="8">
        <f>Y1528/W1528</f>
        <v>9.426415094339613E-3</v>
      </c>
      <c r="AA1528" s="10">
        <v>1349</v>
      </c>
      <c r="AB1528" s="6">
        <v>1958</v>
      </c>
      <c r="AC1528" s="6">
        <f>2016-AB1528</f>
        <v>58</v>
      </c>
      <c r="AD1528" s="6" t="s">
        <v>37</v>
      </c>
    </row>
    <row r="1529" spans="1:30" x14ac:dyDescent="0.2">
      <c r="A1529">
        <v>23</v>
      </c>
      <c r="B1529" s="2" t="s">
        <v>511</v>
      </c>
      <c r="C1529" s="2" t="s">
        <v>22</v>
      </c>
      <c r="D1529" s="2" t="s">
        <v>23</v>
      </c>
      <c r="E1529" s="6" t="s">
        <v>2767</v>
      </c>
      <c r="F1529" s="2">
        <v>50</v>
      </c>
      <c r="G1529" s="2">
        <v>58</v>
      </c>
      <c r="H1529" s="3">
        <v>42521</v>
      </c>
      <c r="I1529" s="3">
        <v>42531</v>
      </c>
      <c r="J1529" s="3" t="s">
        <v>2538</v>
      </c>
      <c r="K1529" s="17">
        <f>IF(J1529="Januar",238.19,IF(J1529="Februar",240.59,IF(J1529="Mars",245.99,IF(J1529="April",250.79,IF(J1529="Mai",256.52,IF(J1529="Juni",259.83,IF(J1529="Juli",265.66,IF(J1529="August",272.21,IF(J1529="September",275.91,IF(J1529="Oktober",281.13,IF(J1529="November",284.38,IF(J1529="Desember",287.34,0))))))))))))</f>
        <v>259.83</v>
      </c>
      <c r="L1529" s="20">
        <f>$K$2/K1529</f>
        <v>0.91671477504522192</v>
      </c>
      <c r="M1529" s="2">
        <v>10</v>
      </c>
      <c r="N1529" s="2">
        <v>3350000</v>
      </c>
      <c r="O1529" s="2">
        <v>3900000</v>
      </c>
      <c r="P1529" s="2">
        <f>O1529-N1529</f>
        <v>550000</v>
      </c>
      <c r="Q1529" s="4">
        <f>P1529/N1529</f>
        <v>0.16417910447761194</v>
      </c>
      <c r="R1529" s="2"/>
      <c r="S1529" s="9">
        <f>(N1529+R1529)/F1529</f>
        <v>67000</v>
      </c>
      <c r="T1529" s="2">
        <v>78000</v>
      </c>
      <c r="U1529" s="5">
        <f>T1529-S1529</f>
        <v>11000</v>
      </c>
      <c r="V1529" s="4">
        <f>U1529/S1529</f>
        <v>0.16417910447761194</v>
      </c>
      <c r="W1529" s="22">
        <f>S1529*L1529</f>
        <v>61419.889928029872</v>
      </c>
      <c r="X1529" s="22">
        <f>T1529*L1529</f>
        <v>71503.752453527311</v>
      </c>
      <c r="Y1529" s="22">
        <f>X1529-W1529</f>
        <v>10083.862525497439</v>
      </c>
      <c r="Z1529" s="8">
        <f>Y1529/W1529</f>
        <v>0.16417910447761191</v>
      </c>
      <c r="AA1529" s="2">
        <v>750</v>
      </c>
      <c r="AB1529" s="2">
        <v>2005</v>
      </c>
      <c r="AC1529" s="2">
        <f>2016-AB1529</f>
        <v>11</v>
      </c>
      <c r="AD1529" s="2" t="s">
        <v>83</v>
      </c>
    </row>
    <row r="1530" spans="1:30" x14ac:dyDescent="0.2">
      <c r="A1530">
        <v>23</v>
      </c>
      <c r="B1530" s="2" t="s">
        <v>2275</v>
      </c>
      <c r="C1530" s="2" t="s">
        <v>22</v>
      </c>
      <c r="D1530" s="2" t="s">
        <v>23</v>
      </c>
      <c r="E1530" s="6" t="s">
        <v>2767</v>
      </c>
      <c r="F1530" s="2">
        <v>108</v>
      </c>
      <c r="G1530" s="2">
        <v>119</v>
      </c>
      <c r="H1530" s="3">
        <v>42521</v>
      </c>
      <c r="I1530" s="3">
        <v>42531</v>
      </c>
      <c r="J1530" s="3" t="s">
        <v>2538</v>
      </c>
      <c r="K1530" s="17">
        <f>IF(J1530="Januar",238.19,IF(J1530="Februar",240.59,IF(J1530="Mars",245.99,IF(J1530="April",250.79,IF(J1530="Mai",256.52,IF(J1530="Juni",259.83,IF(J1530="Juli",265.66,IF(J1530="August",272.21,IF(J1530="September",275.91,IF(J1530="Oktober",281.13,IF(J1530="November",284.38,IF(J1530="Desember",287.34,0))))))))))))</f>
        <v>259.83</v>
      </c>
      <c r="L1530" s="20">
        <f>$K$2/K1530</f>
        <v>0.91671477504522192</v>
      </c>
      <c r="M1530" s="2">
        <v>10</v>
      </c>
      <c r="N1530" s="2">
        <v>6500000</v>
      </c>
      <c r="O1530" s="2">
        <v>6200000</v>
      </c>
      <c r="P1530" s="2">
        <f>O1530-N1530</f>
        <v>-300000</v>
      </c>
      <c r="Q1530" s="4">
        <f>P1530/N1530</f>
        <v>-4.6153846153846156E-2</v>
      </c>
      <c r="R1530" s="2">
        <v>121305</v>
      </c>
      <c r="S1530" s="9">
        <f>(N1530+R1530)/F1530</f>
        <v>61308.379629629628</v>
      </c>
      <c r="T1530" s="2">
        <v>58531</v>
      </c>
      <c r="U1530" s="5">
        <f>T1530-S1530</f>
        <v>-2777.3796296296277</v>
      </c>
      <c r="V1530" s="4">
        <f>U1530/S1530</f>
        <v>-4.5301794736838104E-2</v>
      </c>
      <c r="W1530" s="22">
        <f>S1530*L1530</f>
        <v>56202.297440562987</v>
      </c>
      <c r="X1530" s="22">
        <f>T1530*L1530</f>
        <v>53656.232498171885</v>
      </c>
      <c r="Y1530" s="22">
        <f>X1530-W1530</f>
        <v>-2546.0649423911018</v>
      </c>
      <c r="Z1530" s="8">
        <f>Y1530/W1530</f>
        <v>-4.5301794736838027E-2</v>
      </c>
      <c r="AA1530" s="11">
        <v>5843</v>
      </c>
      <c r="AB1530" s="2">
        <v>1984</v>
      </c>
      <c r="AC1530" s="2">
        <f>2016-AB1530</f>
        <v>32</v>
      </c>
      <c r="AD1530" s="2" t="s">
        <v>37</v>
      </c>
    </row>
    <row r="1531" spans="1:30" x14ac:dyDescent="0.2">
      <c r="A1531">
        <v>23</v>
      </c>
      <c r="B1531" s="6" t="s">
        <v>1315</v>
      </c>
      <c r="C1531" s="6" t="s">
        <v>22</v>
      </c>
      <c r="D1531" s="6" t="s">
        <v>23</v>
      </c>
      <c r="E1531" s="6" t="s">
        <v>2767</v>
      </c>
      <c r="F1531" s="6">
        <v>65</v>
      </c>
      <c r="G1531" s="6">
        <v>72</v>
      </c>
      <c r="H1531" s="7">
        <v>42517</v>
      </c>
      <c r="I1531" s="7">
        <v>42531</v>
      </c>
      <c r="J1531" s="7" t="s">
        <v>2538</v>
      </c>
      <c r="K1531" s="17">
        <f>IF(J1531="Januar",238.19,IF(J1531="Februar",240.59,IF(J1531="Mars",245.99,IF(J1531="April",250.79,IF(J1531="Mai",256.52,IF(J1531="Juni",259.83,IF(J1531="Juli",265.66,IF(J1531="August",272.21,IF(J1531="September",275.91,IF(J1531="Oktober",281.13,IF(J1531="November",284.38,IF(J1531="Desember",287.34,0))))))))))))</f>
        <v>259.83</v>
      </c>
      <c r="L1531" s="20">
        <f>$K$2/K1531</f>
        <v>0.91671477504522192</v>
      </c>
      <c r="M1531" s="6">
        <v>14</v>
      </c>
      <c r="N1531" s="6">
        <v>3800000</v>
      </c>
      <c r="O1531" s="6">
        <v>3750000</v>
      </c>
      <c r="P1531" s="6">
        <f>O1531-N1531</f>
        <v>-50000</v>
      </c>
      <c r="Q1531" s="8">
        <f>P1531/N1531</f>
        <v>-1.3157894736842105E-2</v>
      </c>
      <c r="R1531" s="6"/>
      <c r="S1531" s="9">
        <f>(N1531+R1531)/F1531</f>
        <v>58461.538461538461</v>
      </c>
      <c r="T1531" s="6">
        <v>57692</v>
      </c>
      <c r="U1531" s="5">
        <f>T1531-S1531</f>
        <v>-769.53846153846098</v>
      </c>
      <c r="V1531" s="4">
        <f>U1531/S1531</f>
        <v>-1.3163157894736833E-2</v>
      </c>
      <c r="W1531" s="22">
        <f>S1531*L1531</f>
        <v>53592.556079566821</v>
      </c>
      <c r="X1531" s="22">
        <f>T1531*L1531</f>
        <v>52887.108801908944</v>
      </c>
      <c r="Y1531" s="22">
        <f>X1531-W1531</f>
        <v>-705.44727765787684</v>
      </c>
      <c r="Z1531" s="8">
        <f>Y1531/W1531</f>
        <v>-1.316315789473684E-2</v>
      </c>
      <c r="AA1531" s="10">
        <v>5385</v>
      </c>
      <c r="AB1531" s="6">
        <v>2011</v>
      </c>
      <c r="AC1531" s="6">
        <f>2016-AB1531</f>
        <v>5</v>
      </c>
      <c r="AD1531" s="6" t="s">
        <v>315</v>
      </c>
    </row>
    <row r="1532" spans="1:30" x14ac:dyDescent="0.2">
      <c r="A1532">
        <v>23</v>
      </c>
      <c r="B1532" s="6" t="s">
        <v>1749</v>
      </c>
      <c r="C1532" s="6" t="s">
        <v>22</v>
      </c>
      <c r="D1532" s="6" t="s">
        <v>23</v>
      </c>
      <c r="E1532" s="6" t="s">
        <v>2767</v>
      </c>
      <c r="F1532" s="6">
        <v>77</v>
      </c>
      <c r="G1532" s="6">
        <v>86</v>
      </c>
      <c r="H1532" s="7">
        <v>42507</v>
      </c>
      <c r="I1532" s="7">
        <v>42531</v>
      </c>
      <c r="J1532" s="3" t="s">
        <v>2538</v>
      </c>
      <c r="K1532" s="17">
        <f>IF(J1532="Januar",238.19,IF(J1532="Februar",240.59,IF(J1532="Mars",245.99,IF(J1532="April",250.79,IF(J1532="Mai",256.52,IF(J1532="Juni",259.83,IF(J1532="Juli",265.66,IF(J1532="August",272.21,IF(J1532="September",275.91,IF(J1532="Oktober",281.13,IF(J1532="November",284.38,IF(J1532="Desember",287.34,0))))))))))))</f>
        <v>259.83</v>
      </c>
      <c r="L1532" s="20">
        <f>$K$2/K1532</f>
        <v>0.91671477504522192</v>
      </c>
      <c r="M1532" s="6">
        <v>24</v>
      </c>
      <c r="N1532" s="6">
        <v>3500000</v>
      </c>
      <c r="O1532" s="6">
        <v>3425000</v>
      </c>
      <c r="P1532" s="6">
        <f>O1532-N1532</f>
        <v>-75000</v>
      </c>
      <c r="Q1532" s="8">
        <f>P1532/N1532</f>
        <v>-2.1428571428571429E-2</v>
      </c>
      <c r="R1532" s="6"/>
      <c r="S1532" s="9">
        <f>(N1532+R1532)/F1532</f>
        <v>45454.545454545456</v>
      </c>
      <c r="T1532" s="6">
        <v>44481</v>
      </c>
      <c r="U1532" s="5">
        <f>T1532-S1532</f>
        <v>-973.54545454545587</v>
      </c>
      <c r="V1532" s="4">
        <f>U1532/S1532</f>
        <v>-2.1418000000000027E-2</v>
      </c>
      <c r="W1532" s="22">
        <f>S1532*L1532</f>
        <v>41668.853411146454</v>
      </c>
      <c r="X1532" s="22">
        <f>T1532*L1532</f>
        <v>40776.389908786514</v>
      </c>
      <c r="Y1532" s="22">
        <f>X1532-W1532</f>
        <v>-892.46350235994032</v>
      </c>
      <c r="Z1532" s="8">
        <f>Y1532/W1532</f>
        <v>-2.1418000000000135E-2</v>
      </c>
      <c r="AA1532" s="10">
        <v>5779</v>
      </c>
      <c r="AB1532" s="6">
        <v>2009</v>
      </c>
      <c r="AC1532" s="6">
        <f>2016-AB1532</f>
        <v>7</v>
      </c>
      <c r="AD1532" s="6" t="s">
        <v>259</v>
      </c>
    </row>
    <row r="1533" spans="1:30" x14ac:dyDescent="0.2">
      <c r="A1533">
        <v>23</v>
      </c>
      <c r="B1533" s="6" t="s">
        <v>1630</v>
      </c>
      <c r="C1533" s="6" t="s">
        <v>22</v>
      </c>
      <c r="D1533" s="6" t="s">
        <v>23</v>
      </c>
      <c r="E1533" s="6" t="s">
        <v>2767</v>
      </c>
      <c r="F1533" s="6">
        <v>73</v>
      </c>
      <c r="G1533" s="6">
        <v>83</v>
      </c>
      <c r="H1533" s="7">
        <v>42506</v>
      </c>
      <c r="I1533" s="7">
        <v>42531</v>
      </c>
      <c r="J1533" s="3" t="s">
        <v>2538</v>
      </c>
      <c r="K1533" s="17">
        <f>IF(J1533="Januar",238.19,IF(J1533="Februar",240.59,IF(J1533="Mars",245.99,IF(J1533="April",250.79,IF(J1533="Mai",256.52,IF(J1533="Juni",259.83,IF(J1533="Juli",265.66,IF(J1533="August",272.21,IF(J1533="September",275.91,IF(J1533="Oktober",281.13,IF(J1533="November",284.38,IF(J1533="Desember",287.34,0))))))))))))</f>
        <v>259.83</v>
      </c>
      <c r="L1533" s="20">
        <f>$K$2/K1533</f>
        <v>0.91671477504522192</v>
      </c>
      <c r="M1533" s="6">
        <v>25</v>
      </c>
      <c r="N1533" s="6">
        <v>4400000</v>
      </c>
      <c r="O1533" s="6">
        <v>4400000</v>
      </c>
      <c r="P1533" s="6">
        <f>O1533-N1533</f>
        <v>0</v>
      </c>
      <c r="Q1533" s="8">
        <f>P1533/N1533</f>
        <v>0</v>
      </c>
      <c r="R1533" s="6">
        <v>38466</v>
      </c>
      <c r="S1533" s="9">
        <f>(N1533+R1533)/F1533</f>
        <v>60800.904109589042</v>
      </c>
      <c r="T1533" s="6">
        <v>60801</v>
      </c>
      <c r="U1533" s="5">
        <f>T1533-S1533</f>
        <v>9.589041095750872E-2</v>
      </c>
      <c r="V1533" s="4">
        <f>U1533/S1533</f>
        <v>1.577121464915612E-6</v>
      </c>
      <c r="W1533" s="22">
        <f>S1533*L1533</f>
        <v>55737.087133368026</v>
      </c>
      <c r="X1533" s="22">
        <f>T1533*L1533</f>
        <v>55737.175037524539</v>
      </c>
      <c r="Y1533" s="22">
        <f>X1533-W1533</f>
        <v>8.7904156513104681E-2</v>
      </c>
      <c r="Z1533" s="8">
        <f>Y1533/W1533</f>
        <v>1.5771214649729919E-6</v>
      </c>
      <c r="AA1533" s="6">
        <v>438</v>
      </c>
      <c r="AB1533" s="6">
        <v>1896</v>
      </c>
      <c r="AC1533" s="6">
        <f>2016-AB1533</f>
        <v>120</v>
      </c>
      <c r="AD1533" s="6" t="s">
        <v>203</v>
      </c>
    </row>
    <row r="1534" spans="1:30" x14ac:dyDescent="0.2">
      <c r="A1534">
        <v>23</v>
      </c>
      <c r="B1534" s="2" t="s">
        <v>2134</v>
      </c>
      <c r="C1534" s="2" t="s">
        <v>22</v>
      </c>
      <c r="D1534" s="2" t="s">
        <v>23</v>
      </c>
      <c r="E1534" s="6" t="s">
        <v>2767</v>
      </c>
      <c r="F1534" s="2">
        <v>96</v>
      </c>
      <c r="G1534" s="2">
        <v>116</v>
      </c>
      <c r="H1534" s="3">
        <v>42504</v>
      </c>
      <c r="I1534" s="3">
        <v>42531</v>
      </c>
      <c r="J1534" s="7" t="s">
        <v>2538</v>
      </c>
      <c r="K1534" s="17">
        <f>IF(J1534="Januar",238.19,IF(J1534="Februar",240.59,IF(J1534="Mars",245.99,IF(J1534="April",250.79,IF(J1534="Mai",256.52,IF(J1534="Juni",259.83,IF(J1534="Juli",265.66,IF(J1534="August",272.21,IF(J1534="September",275.91,IF(J1534="Oktober",281.13,IF(J1534="November",284.38,IF(J1534="Desember",287.34,0))))))))))))</f>
        <v>259.83</v>
      </c>
      <c r="L1534" s="20">
        <f>$K$2/K1534</f>
        <v>0.91671477504522192</v>
      </c>
      <c r="M1534" s="2">
        <v>27</v>
      </c>
      <c r="N1534" s="2">
        <v>7450000</v>
      </c>
      <c r="O1534" s="2">
        <v>7850000</v>
      </c>
      <c r="P1534" s="2">
        <f>O1534-N1534</f>
        <v>400000</v>
      </c>
      <c r="Q1534" s="4">
        <f>P1534/N1534</f>
        <v>5.3691275167785234E-2</v>
      </c>
      <c r="R1534" s="2"/>
      <c r="S1534" s="9">
        <f>(N1534+R1534)/F1534</f>
        <v>77604.166666666672</v>
      </c>
      <c r="T1534" s="2">
        <v>81771</v>
      </c>
      <c r="U1534" s="5">
        <f>T1534-S1534</f>
        <v>4166.8333333333285</v>
      </c>
      <c r="V1534" s="4">
        <f>U1534/S1534</f>
        <v>5.3693422818791879E-2</v>
      </c>
      <c r="W1534" s="22">
        <f>S1534*L1534</f>
        <v>71140.886188405246</v>
      </c>
      <c r="X1534" s="22">
        <f>T1534*L1534</f>
        <v>74960.683870222842</v>
      </c>
      <c r="Y1534" s="22">
        <f>X1534-W1534</f>
        <v>3819.7976818175957</v>
      </c>
      <c r="Z1534" s="8">
        <f>Y1534/W1534</f>
        <v>5.36934228187919E-2</v>
      </c>
      <c r="AA1534" s="11">
        <v>1446</v>
      </c>
      <c r="AB1534" s="2">
        <v>1998</v>
      </c>
      <c r="AC1534" s="2">
        <f>2016-AB1534</f>
        <v>18</v>
      </c>
      <c r="AD1534" s="2" t="s">
        <v>96</v>
      </c>
    </row>
    <row r="1535" spans="1:30" x14ac:dyDescent="0.2">
      <c r="A1535">
        <v>23</v>
      </c>
      <c r="B1535" s="6" t="s">
        <v>2514</v>
      </c>
      <c r="C1535" s="6" t="s">
        <v>22</v>
      </c>
      <c r="D1535" s="6" t="s">
        <v>23</v>
      </c>
      <c r="E1535" s="6" t="s">
        <v>2767</v>
      </c>
      <c r="F1535" s="6">
        <v>180</v>
      </c>
      <c r="G1535" s="6">
        <v>195</v>
      </c>
      <c r="H1535" s="7">
        <v>42504</v>
      </c>
      <c r="I1535" s="7">
        <v>42531</v>
      </c>
      <c r="J1535" s="7" t="s">
        <v>2538</v>
      </c>
      <c r="K1535" s="17">
        <f>IF(J1535="Januar",238.19,IF(J1535="Februar",240.59,IF(J1535="Mars",245.99,IF(J1535="April",250.79,IF(J1535="Mai",256.52,IF(J1535="Juni",259.83,IF(J1535="Juli",265.66,IF(J1535="August",272.21,IF(J1535="September",275.91,IF(J1535="Oktober",281.13,IF(J1535="November",284.38,IF(J1535="Desember",287.34,0))))))))))))</f>
        <v>259.83</v>
      </c>
      <c r="L1535" s="20">
        <f>$K$2/K1535</f>
        <v>0.91671477504522192</v>
      </c>
      <c r="M1535" s="6">
        <v>27</v>
      </c>
      <c r="N1535" s="6">
        <v>15800000</v>
      </c>
      <c r="O1535" s="6">
        <v>16300000</v>
      </c>
      <c r="P1535" s="6">
        <f>O1535-N1535</f>
        <v>500000</v>
      </c>
      <c r="Q1535" s="8">
        <f>P1535/N1535</f>
        <v>3.1645569620253167E-2</v>
      </c>
      <c r="R1535" s="6"/>
      <c r="S1535" s="9">
        <f>(N1535+R1535)/F1535</f>
        <v>87777.777777777781</v>
      </c>
      <c r="T1535" s="6">
        <v>90556</v>
      </c>
      <c r="U1535" s="5">
        <f>T1535-S1535</f>
        <v>2778.222222222219</v>
      </c>
      <c r="V1535" s="4">
        <f>U1535/S1535</f>
        <v>3.1650632911392369E-2</v>
      </c>
      <c r="W1535" s="22">
        <f>S1535*L1535</f>
        <v>80467.185809525035</v>
      </c>
      <c r="X1535" s="22">
        <f>T1535*L1535</f>
        <v>83014.023168995118</v>
      </c>
      <c r="Y1535" s="22">
        <f>X1535-W1535</f>
        <v>2546.8373594700824</v>
      </c>
      <c r="Z1535" s="8">
        <f>Y1535/W1535</f>
        <v>3.1650632911392425E-2</v>
      </c>
      <c r="AA1535" s="6">
        <v>704</v>
      </c>
      <c r="AB1535" s="6">
        <v>1892</v>
      </c>
      <c r="AC1535" s="6">
        <f>2016-AB1535</f>
        <v>124</v>
      </c>
      <c r="AD1535" s="6" t="s">
        <v>67</v>
      </c>
    </row>
    <row r="1536" spans="1:30" x14ac:dyDescent="0.2">
      <c r="A1536">
        <v>23</v>
      </c>
      <c r="B1536" s="2" t="s">
        <v>1631</v>
      </c>
      <c r="C1536" s="2" t="s">
        <v>22</v>
      </c>
      <c r="D1536" s="2" t="s">
        <v>23</v>
      </c>
      <c r="E1536" s="6" t="s">
        <v>2767</v>
      </c>
      <c r="F1536" s="2">
        <v>73</v>
      </c>
      <c r="G1536" s="2">
        <v>82</v>
      </c>
      <c r="H1536" s="3">
        <v>42503</v>
      </c>
      <c r="I1536" s="3">
        <v>42531</v>
      </c>
      <c r="J1536" s="7" t="s">
        <v>2538</v>
      </c>
      <c r="K1536" s="17">
        <f>IF(J1536="Januar",238.19,IF(J1536="Februar",240.59,IF(J1536="Mars",245.99,IF(J1536="April",250.79,IF(J1536="Mai",256.52,IF(J1536="Juni",259.83,IF(J1536="Juli",265.66,IF(J1536="August",272.21,IF(J1536="September",275.91,IF(J1536="Oktober",281.13,IF(J1536="November",284.38,IF(J1536="Desember",287.34,0))))))))))))</f>
        <v>259.83</v>
      </c>
      <c r="L1536" s="20">
        <f>$K$2/K1536</f>
        <v>0.91671477504522192</v>
      </c>
      <c r="M1536" s="2">
        <v>28</v>
      </c>
      <c r="N1536" s="2">
        <v>4990000</v>
      </c>
      <c r="O1536" s="2">
        <v>5000000</v>
      </c>
      <c r="P1536" s="2">
        <f>O1536-N1536</f>
        <v>10000</v>
      </c>
      <c r="Q1536" s="4">
        <f>P1536/N1536</f>
        <v>2.004008016032064E-3</v>
      </c>
      <c r="R1536" s="2"/>
      <c r="S1536" s="9">
        <f>(N1536+R1536)/F1536</f>
        <v>68356.164383561641</v>
      </c>
      <c r="T1536" s="2">
        <v>68493</v>
      </c>
      <c r="U1536" s="5">
        <f>T1536-S1536</f>
        <v>136.83561643835856</v>
      </c>
      <c r="V1536" s="4">
        <f>U1536/S1536</f>
        <v>2.001803607214464E-3</v>
      </c>
      <c r="W1536" s="22">
        <f>S1536*L1536</f>
        <v>62663.105855830923</v>
      </c>
      <c r="X1536" s="22">
        <f>T1536*L1536</f>
        <v>62788.545087172388</v>
      </c>
      <c r="Y1536" s="22">
        <f>X1536-W1536</f>
        <v>125.43923134146462</v>
      </c>
      <c r="Z1536" s="8">
        <f>Y1536/W1536</f>
        <v>2.0018036072144718E-3</v>
      </c>
      <c r="AA1536" s="11">
        <v>13949</v>
      </c>
      <c r="AB1536" s="2">
        <v>2008</v>
      </c>
      <c r="AC1536" s="2">
        <f>2016-AB1536</f>
        <v>8</v>
      </c>
      <c r="AD1536" s="2" t="s">
        <v>108</v>
      </c>
    </row>
    <row r="1537" spans="1:30" x14ac:dyDescent="0.2">
      <c r="A1537">
        <v>23</v>
      </c>
      <c r="B1537" s="2" t="s">
        <v>2408</v>
      </c>
      <c r="C1537" s="2" t="s">
        <v>22</v>
      </c>
      <c r="D1537" s="2" t="s">
        <v>23</v>
      </c>
      <c r="E1537" s="6" t="s">
        <v>2767</v>
      </c>
      <c r="F1537" s="2">
        <v>128</v>
      </c>
      <c r="G1537" s="2">
        <v>140</v>
      </c>
      <c r="H1537" s="3">
        <v>42521</v>
      </c>
      <c r="I1537" s="3">
        <v>42532</v>
      </c>
      <c r="J1537" s="3" t="s">
        <v>2538</v>
      </c>
      <c r="K1537" s="17">
        <f>IF(J1537="Januar",238.19,IF(J1537="Februar",240.59,IF(J1537="Mars",245.99,IF(J1537="April",250.79,IF(J1537="Mai",256.52,IF(J1537="Juni",259.83,IF(J1537="Juli",265.66,IF(J1537="August",272.21,IF(J1537="September",275.91,IF(J1537="Oktober",281.13,IF(J1537="November",284.38,IF(J1537="Desember",287.34,0))))))))))))</f>
        <v>259.83</v>
      </c>
      <c r="L1537" s="20">
        <f>$K$2/K1537</f>
        <v>0.91671477504522192</v>
      </c>
      <c r="M1537" s="2">
        <v>11</v>
      </c>
      <c r="N1537" s="2">
        <v>9100000</v>
      </c>
      <c r="O1537" s="2">
        <v>8900000</v>
      </c>
      <c r="P1537" s="2">
        <f>O1537-N1537</f>
        <v>-200000</v>
      </c>
      <c r="Q1537" s="4">
        <f>P1537/N1537</f>
        <v>-2.197802197802198E-2</v>
      </c>
      <c r="R1537" s="2"/>
      <c r="S1537" s="9">
        <f>(N1537+R1537)/F1537</f>
        <v>71093.75</v>
      </c>
      <c r="T1537" s="2">
        <v>69531</v>
      </c>
      <c r="U1537" s="5">
        <f>T1537-S1537</f>
        <v>-1562.75</v>
      </c>
      <c r="V1537" s="4">
        <f>U1537/S1537</f>
        <v>-2.1981538461538462E-2</v>
      </c>
      <c r="W1537" s="22">
        <f>S1537*L1537</f>
        <v>65172.691038371246</v>
      </c>
      <c r="X1537" s="22">
        <f>T1537*L1537</f>
        <v>63740.095023669324</v>
      </c>
      <c r="Y1537" s="22">
        <f>X1537-W1537</f>
        <v>-1432.5960147019214</v>
      </c>
      <c r="Z1537" s="8">
        <f>Y1537/W1537</f>
        <v>-2.1981538461538472E-2</v>
      </c>
      <c r="AA1537" s="11">
        <v>2557</v>
      </c>
      <c r="AB1537" s="2">
        <v>1961</v>
      </c>
      <c r="AC1537" s="2">
        <f>2016-AB1537</f>
        <v>55</v>
      </c>
      <c r="AD1537" s="2" t="s">
        <v>1870</v>
      </c>
    </row>
    <row r="1538" spans="1:30" x14ac:dyDescent="0.2">
      <c r="A1538">
        <v>23</v>
      </c>
      <c r="B1538" s="6" t="s">
        <v>2362</v>
      </c>
      <c r="C1538" s="6" t="s">
        <v>22</v>
      </c>
      <c r="D1538" s="6" t="s">
        <v>23</v>
      </c>
      <c r="E1538" s="6" t="s">
        <v>2767</v>
      </c>
      <c r="F1538" s="6">
        <v>120</v>
      </c>
      <c r="G1538" s="6"/>
      <c r="H1538" s="7">
        <v>42523</v>
      </c>
      <c r="I1538" s="7">
        <v>42533</v>
      </c>
      <c r="J1538" s="7" t="s">
        <v>2538</v>
      </c>
      <c r="K1538" s="17">
        <f>IF(J1538="Januar",238.19,IF(J1538="Februar",240.59,IF(J1538="Mars",245.99,IF(J1538="April",250.79,IF(J1538="Mai",256.52,IF(J1538="Juni",259.83,IF(J1538="Juli",265.66,IF(J1538="August",272.21,IF(J1538="September",275.91,IF(J1538="Oktober",281.13,IF(J1538="November",284.38,IF(J1538="Desember",287.34,0))))))))))))</f>
        <v>259.83</v>
      </c>
      <c r="L1538" s="20">
        <f>$K$2/K1538</f>
        <v>0.91671477504522192</v>
      </c>
      <c r="M1538" s="6">
        <v>10</v>
      </c>
      <c r="N1538" s="6">
        <v>10410000</v>
      </c>
      <c r="O1538" s="6">
        <v>9900000</v>
      </c>
      <c r="P1538" s="6">
        <f>O1538-N1538</f>
        <v>-510000</v>
      </c>
      <c r="Q1538" s="8">
        <f>P1538/N1538</f>
        <v>-4.8991354466858789E-2</v>
      </c>
      <c r="R1538" s="6"/>
      <c r="S1538" s="9">
        <f>(N1538+R1538)/F1538</f>
        <v>86750</v>
      </c>
      <c r="T1538" s="6">
        <v>82500</v>
      </c>
      <c r="U1538" s="5">
        <f>T1538-S1538</f>
        <v>-4250</v>
      </c>
      <c r="V1538" s="4">
        <f>U1538/S1538</f>
        <v>-4.8991354466858789E-2</v>
      </c>
      <c r="W1538" s="22">
        <f>S1538*L1538</f>
        <v>79525.006735172996</v>
      </c>
      <c r="X1538" s="22">
        <f>T1538*L1538</f>
        <v>75628.968941230807</v>
      </c>
      <c r="Y1538" s="22">
        <f>X1538-W1538</f>
        <v>-3896.0377939421887</v>
      </c>
      <c r="Z1538" s="8">
        <f>Y1538/W1538</f>
        <v>-4.899135446685874E-2</v>
      </c>
      <c r="AA1538" s="10">
        <v>2239</v>
      </c>
      <c r="AB1538" s="6">
        <v>2015</v>
      </c>
      <c r="AC1538" s="6">
        <f>2016-AB1538</f>
        <v>1</v>
      </c>
      <c r="AD1538" s="6" t="s">
        <v>37</v>
      </c>
    </row>
    <row r="1539" spans="1:30" x14ac:dyDescent="0.2">
      <c r="A1539">
        <v>24</v>
      </c>
      <c r="B1539" s="2" t="s">
        <v>118</v>
      </c>
      <c r="C1539" s="2" t="s">
        <v>22</v>
      </c>
      <c r="D1539" s="2" t="s">
        <v>23</v>
      </c>
      <c r="E1539" s="6" t="s">
        <v>2767</v>
      </c>
      <c r="F1539" s="2">
        <v>27</v>
      </c>
      <c r="G1539" s="2">
        <v>31</v>
      </c>
      <c r="H1539" s="3">
        <v>42524</v>
      </c>
      <c r="I1539" s="3">
        <v>42534</v>
      </c>
      <c r="J1539" s="3" t="s">
        <v>2538</v>
      </c>
      <c r="K1539" s="17">
        <f>IF(J1539="Januar",238.19,IF(J1539="Februar",240.59,IF(J1539="Mars",245.99,IF(J1539="April",250.79,IF(J1539="Mai",256.52,IF(J1539="Juni",259.83,IF(J1539="Juli",265.66,IF(J1539="August",272.21,IF(J1539="September",275.91,IF(J1539="Oktober",281.13,IF(J1539="November",284.38,IF(J1539="Desember",287.34,0))))))))))))</f>
        <v>259.83</v>
      </c>
      <c r="L1539" s="20">
        <f>$K$2/K1539</f>
        <v>0.91671477504522192</v>
      </c>
      <c r="M1539" s="2">
        <v>10</v>
      </c>
      <c r="N1539" s="2">
        <v>1950000</v>
      </c>
      <c r="O1539" s="2">
        <v>2365000</v>
      </c>
      <c r="P1539" s="2">
        <f>O1539-N1539</f>
        <v>415000</v>
      </c>
      <c r="Q1539" s="4">
        <f>P1539/N1539</f>
        <v>0.21282051282051281</v>
      </c>
      <c r="R1539" s="2"/>
      <c r="S1539" s="9">
        <f>(N1539+R1539)/F1539</f>
        <v>72222.222222222219</v>
      </c>
      <c r="T1539" s="2">
        <v>87593</v>
      </c>
      <c r="U1539" s="5">
        <f>T1539-S1539</f>
        <v>15370.777777777781</v>
      </c>
      <c r="V1539" s="4">
        <f>U1539/S1539</f>
        <v>0.21282615384615389</v>
      </c>
      <c r="W1539" s="22">
        <f>S1539*L1539</f>
        <v>66207.178197710469</v>
      </c>
      <c r="X1539" s="22">
        <f>T1539*L1539</f>
        <v>80297.797290536124</v>
      </c>
      <c r="Y1539" s="22">
        <f>X1539-W1539</f>
        <v>14090.619092825655</v>
      </c>
      <c r="Z1539" s="8">
        <f>Y1539/W1539</f>
        <v>0.21282615384615389</v>
      </c>
      <c r="AA1539" s="11">
        <v>1291</v>
      </c>
      <c r="AB1539" s="2">
        <v>1936</v>
      </c>
      <c r="AC1539" s="2">
        <f>2016-AB1539</f>
        <v>80</v>
      </c>
      <c r="AD1539" s="2" t="s">
        <v>58</v>
      </c>
    </row>
    <row r="1540" spans="1:30" x14ac:dyDescent="0.2">
      <c r="A1540">
        <v>24</v>
      </c>
      <c r="B1540" s="6" t="s">
        <v>140</v>
      </c>
      <c r="C1540" s="6" t="s">
        <v>22</v>
      </c>
      <c r="D1540" s="6" t="s">
        <v>23</v>
      </c>
      <c r="E1540" s="6" t="s">
        <v>2767</v>
      </c>
      <c r="F1540" s="6">
        <v>28</v>
      </c>
      <c r="G1540" s="6">
        <v>32</v>
      </c>
      <c r="H1540" s="7">
        <v>42524</v>
      </c>
      <c r="I1540" s="7">
        <v>42534</v>
      </c>
      <c r="J1540" s="3" t="s">
        <v>2538</v>
      </c>
      <c r="K1540" s="17">
        <f>IF(J1540="Januar",238.19,IF(J1540="Februar",240.59,IF(J1540="Mars",245.99,IF(J1540="April",250.79,IF(J1540="Mai",256.52,IF(J1540="Juni",259.83,IF(J1540="Juli",265.66,IF(J1540="August",272.21,IF(J1540="September",275.91,IF(J1540="Oktober",281.13,IF(J1540="November",284.38,IF(J1540="Desember",287.34,0))))))))))))</f>
        <v>259.83</v>
      </c>
      <c r="L1540" s="20">
        <f>$K$2/K1540</f>
        <v>0.91671477504522192</v>
      </c>
      <c r="M1540" s="6">
        <v>10</v>
      </c>
      <c r="N1540" s="6">
        <v>1890000</v>
      </c>
      <c r="O1540" s="6">
        <v>2240000</v>
      </c>
      <c r="P1540" s="6">
        <f>O1540-N1540</f>
        <v>350000</v>
      </c>
      <c r="Q1540" s="8">
        <f>P1540/N1540</f>
        <v>0.18518518518518517</v>
      </c>
      <c r="R1540" s="6">
        <v>14000</v>
      </c>
      <c r="S1540" s="9">
        <f>(N1540+R1540)/F1540</f>
        <v>68000</v>
      </c>
      <c r="T1540" s="6">
        <v>80500</v>
      </c>
      <c r="U1540" s="5">
        <f>T1540-S1540</f>
        <v>12500</v>
      </c>
      <c r="V1540" s="8">
        <f>U1540/S1540</f>
        <v>0.18382352941176472</v>
      </c>
      <c r="W1540" s="22">
        <f>S1540*L1540</f>
        <v>62336.604703075092</v>
      </c>
      <c r="X1540" s="22">
        <f>T1540*L1540</f>
        <v>73795.539391140366</v>
      </c>
      <c r="Y1540" s="22">
        <f>X1540-W1540</f>
        <v>11458.934688065274</v>
      </c>
      <c r="Z1540" s="8">
        <f>Y1540/W1540</f>
        <v>0.18382352941176469</v>
      </c>
      <c r="AA1540" s="10">
        <v>11355</v>
      </c>
      <c r="AB1540" s="6">
        <v>1965</v>
      </c>
      <c r="AC1540" s="6">
        <f>2016-AB1540</f>
        <v>51</v>
      </c>
      <c r="AD1540" s="6" t="s">
        <v>37</v>
      </c>
    </row>
    <row r="1541" spans="1:30" x14ac:dyDescent="0.2">
      <c r="A1541">
        <v>24</v>
      </c>
      <c r="B1541" s="6" t="s">
        <v>328</v>
      </c>
      <c r="C1541" s="6" t="s">
        <v>22</v>
      </c>
      <c r="D1541" s="6" t="s">
        <v>23</v>
      </c>
      <c r="E1541" s="6" t="s">
        <v>2767</v>
      </c>
      <c r="F1541" s="6">
        <v>38</v>
      </c>
      <c r="G1541" s="6">
        <v>42</v>
      </c>
      <c r="H1541" s="7">
        <v>42524</v>
      </c>
      <c r="I1541" s="7">
        <v>42534</v>
      </c>
      <c r="J1541" s="7" t="s">
        <v>2538</v>
      </c>
      <c r="K1541" s="17">
        <f>IF(J1541="Januar",238.19,IF(J1541="Februar",240.59,IF(J1541="Mars",245.99,IF(J1541="April",250.79,IF(J1541="Mai",256.52,IF(J1541="Juni",259.83,IF(J1541="Juli",265.66,IF(J1541="August",272.21,IF(J1541="September",275.91,IF(J1541="Oktober",281.13,IF(J1541="November",284.38,IF(J1541="Desember",287.34,0))))))))))))</f>
        <v>259.83</v>
      </c>
      <c r="L1541" s="20">
        <f>$K$2/K1541</f>
        <v>0.91671477504522192</v>
      </c>
      <c r="M1541" s="6">
        <v>10</v>
      </c>
      <c r="N1541" s="6">
        <v>2100000</v>
      </c>
      <c r="O1541" s="6">
        <v>2350000</v>
      </c>
      <c r="P1541" s="6">
        <f>O1541-N1541</f>
        <v>250000</v>
      </c>
      <c r="Q1541" s="8">
        <f>P1541/N1541</f>
        <v>0.11904761904761904</v>
      </c>
      <c r="R1541" s="6">
        <v>62000</v>
      </c>
      <c r="S1541" s="9">
        <f>(N1541+R1541)/F1541</f>
        <v>56894.73684210526</v>
      </c>
      <c r="T1541" s="6">
        <v>63474</v>
      </c>
      <c r="U1541" s="9">
        <f>T1541-S1541</f>
        <v>6579.2631578947403</v>
      </c>
      <c r="V1541" s="4">
        <f>U1541/S1541</f>
        <v>0.1156392229417207</v>
      </c>
      <c r="W1541" s="22">
        <f>S1541*L1541</f>
        <v>52156.245885467622</v>
      </c>
      <c r="X1541" s="22">
        <f>T1541*L1541</f>
        <v>58187.553631220413</v>
      </c>
      <c r="Y1541" s="22">
        <f>X1541-W1541</f>
        <v>6031.3077457527907</v>
      </c>
      <c r="Z1541" s="8">
        <f>Y1541/W1541</f>
        <v>0.11563922294172065</v>
      </c>
      <c r="AA1541" s="6"/>
      <c r="AB1541" s="6">
        <v>1958</v>
      </c>
      <c r="AC1541" s="6">
        <f>2016-AB1541</f>
        <v>58</v>
      </c>
      <c r="AD1541" s="6" t="s">
        <v>37</v>
      </c>
    </row>
    <row r="1542" spans="1:30" x14ac:dyDescent="0.2">
      <c r="A1542">
        <v>24</v>
      </c>
      <c r="B1542" s="6" t="s">
        <v>929</v>
      </c>
      <c r="C1542" s="6" t="s">
        <v>22</v>
      </c>
      <c r="D1542" s="6" t="s">
        <v>23</v>
      </c>
      <c r="E1542" s="6" t="s">
        <v>2767</v>
      </c>
      <c r="F1542" s="6">
        <v>54</v>
      </c>
      <c r="G1542" s="6">
        <v>62</v>
      </c>
      <c r="H1542" s="7">
        <v>42524</v>
      </c>
      <c r="I1542" s="7">
        <v>42534</v>
      </c>
      <c r="J1542" s="3" t="s">
        <v>2538</v>
      </c>
      <c r="K1542" s="17">
        <f>IF(J1542="Januar",238.19,IF(J1542="Februar",240.59,IF(J1542="Mars",245.99,IF(J1542="April",250.79,IF(J1542="Mai",256.52,IF(J1542="Juni",259.83,IF(J1542="Juli",265.66,IF(J1542="August",272.21,IF(J1542="September",275.91,IF(J1542="Oktober",281.13,IF(J1542="November",284.38,IF(J1542="Desember",287.34,0))))))))))))</f>
        <v>259.83</v>
      </c>
      <c r="L1542" s="20">
        <f>$K$2/K1542</f>
        <v>0.91671477504522192</v>
      </c>
      <c r="M1542" s="6">
        <v>10</v>
      </c>
      <c r="N1542" s="6">
        <v>3990000</v>
      </c>
      <c r="O1542" s="6">
        <v>4650000</v>
      </c>
      <c r="P1542" s="6">
        <f>O1542-N1542</f>
        <v>660000</v>
      </c>
      <c r="Q1542" s="8">
        <f>P1542/N1542</f>
        <v>0.16541353383458646</v>
      </c>
      <c r="R1542" s="6"/>
      <c r="S1542" s="9">
        <f>(N1542+R1542)/F1542</f>
        <v>73888.888888888891</v>
      </c>
      <c r="T1542" s="6">
        <v>86111</v>
      </c>
      <c r="U1542" s="5">
        <f>T1542-S1542</f>
        <v>12222.111111111109</v>
      </c>
      <c r="V1542" s="4">
        <f>U1542/S1542</f>
        <v>0.16541203007518795</v>
      </c>
      <c r="W1542" s="22">
        <f>S1542*L1542</f>
        <v>67735.036156119182</v>
      </c>
      <c r="X1542" s="22">
        <f>T1542*L1542</f>
        <v>78939.225993919099</v>
      </c>
      <c r="Y1542" s="22">
        <f>X1542-W1542</f>
        <v>11204.189837799917</v>
      </c>
      <c r="Z1542" s="8">
        <f>Y1542/W1542</f>
        <v>0.16541203007518776</v>
      </c>
      <c r="AA1542" s="10">
        <v>1833</v>
      </c>
      <c r="AB1542" s="6">
        <v>2015</v>
      </c>
      <c r="AC1542" s="6">
        <f>2016-AB1542</f>
        <v>1</v>
      </c>
      <c r="AD1542" s="6" t="s">
        <v>37</v>
      </c>
    </row>
    <row r="1543" spans="1:30" x14ac:dyDescent="0.2">
      <c r="A1543">
        <v>24</v>
      </c>
      <c r="B1543" s="6" t="s">
        <v>1095</v>
      </c>
      <c r="C1543" s="6" t="s">
        <v>22</v>
      </c>
      <c r="D1543" s="6" t="s">
        <v>23</v>
      </c>
      <c r="E1543" s="6" t="s">
        <v>2767</v>
      </c>
      <c r="F1543" s="6">
        <v>58</v>
      </c>
      <c r="G1543" s="6">
        <v>68</v>
      </c>
      <c r="H1543" s="7">
        <v>42524</v>
      </c>
      <c r="I1543" s="7">
        <v>42534</v>
      </c>
      <c r="J1543" s="7" t="s">
        <v>2538</v>
      </c>
      <c r="K1543" s="17">
        <f>IF(J1543="Januar",238.19,IF(J1543="Februar",240.59,IF(J1543="Mars",245.99,IF(J1543="April",250.79,IF(J1543="Mai",256.52,IF(J1543="Juni",259.83,IF(J1543="Juli",265.66,IF(J1543="August",272.21,IF(J1543="September",275.91,IF(J1543="Oktober",281.13,IF(J1543="November",284.38,IF(J1543="Desember",287.34,0))))))))))))</f>
        <v>259.83</v>
      </c>
      <c r="L1543" s="20">
        <f>$K$2/K1543</f>
        <v>0.91671477504522192</v>
      </c>
      <c r="M1543" s="6">
        <v>10</v>
      </c>
      <c r="N1543" s="6">
        <v>3750000</v>
      </c>
      <c r="O1543" s="6">
        <v>4200000</v>
      </c>
      <c r="P1543" s="6">
        <f>O1543-N1543</f>
        <v>450000</v>
      </c>
      <c r="Q1543" s="8">
        <f>P1543/N1543</f>
        <v>0.12</v>
      </c>
      <c r="R1543" s="6">
        <v>2159</v>
      </c>
      <c r="S1543" s="9">
        <f>(N1543+R1543)/F1543</f>
        <v>64692.396551724138</v>
      </c>
      <c r="T1543" s="6">
        <v>72451</v>
      </c>
      <c r="U1543" s="5">
        <f>T1543-S1543</f>
        <v>7758.6034482758623</v>
      </c>
      <c r="V1543" s="4">
        <f>U1543/S1543</f>
        <v>0.11993068524015107</v>
      </c>
      <c r="W1543" s="22">
        <f>S1543*L1543</f>
        <v>59304.475752050086</v>
      </c>
      <c r="X1543" s="22">
        <f>T1543*L1543</f>
        <v>66416.902166801374</v>
      </c>
      <c r="Y1543" s="22">
        <f>X1543-W1543</f>
        <v>7112.4264147512877</v>
      </c>
      <c r="Z1543" s="8">
        <f>Y1543/W1543</f>
        <v>0.11993068524015102</v>
      </c>
      <c r="AA1543" s="6">
        <v>610</v>
      </c>
      <c r="AB1543" s="6">
        <v>1975</v>
      </c>
      <c r="AC1543" s="6">
        <f>2016-AB1543</f>
        <v>41</v>
      </c>
      <c r="AD1543" s="6" t="s">
        <v>94</v>
      </c>
    </row>
    <row r="1544" spans="1:30" x14ac:dyDescent="0.2">
      <c r="A1544">
        <v>24</v>
      </c>
      <c r="B1544" s="2" t="s">
        <v>1789</v>
      </c>
      <c r="C1544" s="2" t="s">
        <v>22</v>
      </c>
      <c r="D1544" s="2" t="s">
        <v>23</v>
      </c>
      <c r="E1544" s="6" t="s">
        <v>2767</v>
      </c>
      <c r="F1544" s="2">
        <v>78</v>
      </c>
      <c r="G1544" s="2">
        <v>90</v>
      </c>
      <c r="H1544" s="3">
        <v>42524</v>
      </c>
      <c r="I1544" s="3">
        <v>42534</v>
      </c>
      <c r="J1544" s="7" t="s">
        <v>2538</v>
      </c>
      <c r="K1544" s="17">
        <f>IF(J1544="Januar",238.19,IF(J1544="Februar",240.59,IF(J1544="Mars",245.99,IF(J1544="April",250.79,IF(J1544="Mai",256.52,IF(J1544="Juni",259.83,IF(J1544="Juli",265.66,IF(J1544="August",272.21,IF(J1544="September",275.91,IF(J1544="Oktober",281.13,IF(J1544="November",284.38,IF(J1544="Desember",287.34,0))))))))))))</f>
        <v>259.83</v>
      </c>
      <c r="L1544" s="20">
        <f>$K$2/K1544</f>
        <v>0.91671477504522192</v>
      </c>
      <c r="M1544" s="2">
        <v>10</v>
      </c>
      <c r="N1544" s="2">
        <v>5000000</v>
      </c>
      <c r="O1544" s="2">
        <v>5600000</v>
      </c>
      <c r="P1544" s="2">
        <f>O1544-N1544</f>
        <v>600000</v>
      </c>
      <c r="Q1544" s="4">
        <f>P1544/N1544</f>
        <v>0.12</v>
      </c>
      <c r="R1544" s="2">
        <v>29000</v>
      </c>
      <c r="S1544" s="9">
        <f>(N1544+R1544)/F1544</f>
        <v>64474.358974358976</v>
      </c>
      <c r="T1544" s="2">
        <v>72167</v>
      </c>
      <c r="U1544" s="5">
        <f>T1544-S1544</f>
        <v>7692.6410256410236</v>
      </c>
      <c r="V1544" s="4">
        <f>U1544/S1544</f>
        <v>0.1193131835354941</v>
      </c>
      <c r="W1544" s="22">
        <f>S1544*L1544</f>
        <v>59104.597483364378</v>
      </c>
      <c r="X1544" s="22">
        <f>T1544*L1544</f>
        <v>66156.555170688531</v>
      </c>
      <c r="Y1544" s="22">
        <f>X1544-W1544</f>
        <v>7051.9576873241531</v>
      </c>
      <c r="Z1544" s="8">
        <f>Y1544/W1544</f>
        <v>0.11931318353549404</v>
      </c>
      <c r="AA1544" s="11">
        <v>2979</v>
      </c>
      <c r="AB1544" s="2">
        <v>1995</v>
      </c>
      <c r="AC1544" s="2">
        <f>2016-AB1544</f>
        <v>21</v>
      </c>
      <c r="AD1544" s="2" t="s">
        <v>108</v>
      </c>
    </row>
    <row r="1545" spans="1:30" x14ac:dyDescent="0.2">
      <c r="A1545">
        <v>24</v>
      </c>
      <c r="B1545" s="6" t="s">
        <v>1949</v>
      </c>
      <c r="C1545" s="6" t="s">
        <v>22</v>
      </c>
      <c r="D1545" s="6" t="s">
        <v>23</v>
      </c>
      <c r="E1545" s="6" t="s">
        <v>2767</v>
      </c>
      <c r="F1545" s="6">
        <v>99</v>
      </c>
      <c r="G1545" s="6">
        <v>115</v>
      </c>
      <c r="H1545" s="7">
        <v>42524</v>
      </c>
      <c r="I1545" s="7">
        <v>42534</v>
      </c>
      <c r="J1545" s="3" t="s">
        <v>2538</v>
      </c>
      <c r="K1545" s="17">
        <f>IF(J1545="Januar",238.19,IF(J1545="Februar",240.59,IF(J1545="Mars",245.99,IF(J1545="April",250.79,IF(J1545="Mai",256.52,IF(J1545="Juni",259.83,IF(J1545="Juli",265.66,IF(J1545="August",272.21,IF(J1545="September",275.91,IF(J1545="Oktober",281.13,IF(J1545="November",284.38,IF(J1545="Desember",287.34,0))))))))))))</f>
        <v>259.83</v>
      </c>
      <c r="L1545" s="20">
        <f>$K$2/K1545</f>
        <v>0.91671477504522192</v>
      </c>
      <c r="M1545" s="6">
        <v>10</v>
      </c>
      <c r="N1545" s="6">
        <v>4000000</v>
      </c>
      <c r="O1545" s="6">
        <v>4600000</v>
      </c>
      <c r="P1545" s="6">
        <f>O1545-N1545</f>
        <v>600000</v>
      </c>
      <c r="Q1545" s="8">
        <f>P1545/N1545</f>
        <v>0.15</v>
      </c>
      <c r="R1545" s="6">
        <v>50605</v>
      </c>
      <c r="S1545" s="9">
        <f>(N1545+R1545)/F1545</f>
        <v>40915.202020202021</v>
      </c>
      <c r="T1545" s="6">
        <v>46976</v>
      </c>
      <c r="U1545" s="5">
        <f>T1545-S1545</f>
        <v>6060.7979797979788</v>
      </c>
      <c r="V1545" s="4">
        <f>U1545/S1545</f>
        <v>0.14813071133818279</v>
      </c>
      <c r="W1545" s="22">
        <f>S1545*L1545</f>
        <v>37507.570215879306</v>
      </c>
      <c r="X1545" s="22">
        <f>T1545*L1545</f>
        <v>43063.593272524347</v>
      </c>
      <c r="Y1545" s="22">
        <f>X1545-W1545</f>
        <v>5556.0230566450409</v>
      </c>
      <c r="Z1545" s="8">
        <f>Y1545/W1545</f>
        <v>0.14813071133818281</v>
      </c>
      <c r="AA1545" s="10">
        <v>2608</v>
      </c>
      <c r="AB1545" s="6">
        <v>1989</v>
      </c>
      <c r="AC1545" s="6">
        <f>2016-AB1545</f>
        <v>27</v>
      </c>
      <c r="AD1545" s="6" t="s">
        <v>37</v>
      </c>
    </row>
    <row r="1546" spans="1:30" x14ac:dyDescent="0.2">
      <c r="A1546">
        <v>24</v>
      </c>
      <c r="B1546" s="6" t="s">
        <v>747</v>
      </c>
      <c r="C1546" s="6" t="s">
        <v>22</v>
      </c>
      <c r="D1546" s="6" t="s">
        <v>23</v>
      </c>
      <c r="E1546" s="6" t="s">
        <v>2767</v>
      </c>
      <c r="F1546" s="6">
        <v>50</v>
      </c>
      <c r="G1546" s="6">
        <v>58</v>
      </c>
      <c r="H1546" s="7">
        <v>42523</v>
      </c>
      <c r="I1546" s="7">
        <v>42534</v>
      </c>
      <c r="J1546" s="7" t="s">
        <v>2538</v>
      </c>
      <c r="K1546" s="17">
        <f>IF(J1546="Januar",238.19,IF(J1546="Februar",240.59,IF(J1546="Mars",245.99,IF(J1546="April",250.79,IF(J1546="Mai",256.52,IF(J1546="Juni",259.83,IF(J1546="Juli",265.66,IF(J1546="August",272.21,IF(J1546="September",275.91,IF(J1546="Oktober",281.13,IF(J1546="November",284.38,IF(J1546="Desember",287.34,0))))))))))))</f>
        <v>259.83</v>
      </c>
      <c r="L1546" s="20">
        <f>$K$2/K1546</f>
        <v>0.91671477504522192</v>
      </c>
      <c r="M1546" s="6">
        <v>11</v>
      </c>
      <c r="N1546" s="6">
        <v>2550000</v>
      </c>
      <c r="O1546" s="6">
        <v>2720000</v>
      </c>
      <c r="P1546" s="6">
        <f>O1546-N1546</f>
        <v>170000</v>
      </c>
      <c r="Q1546" s="8">
        <f>P1546/N1546</f>
        <v>6.6666666666666666E-2</v>
      </c>
      <c r="R1546" s="6">
        <v>127000</v>
      </c>
      <c r="S1546" s="9">
        <f>(N1546+R1546)/F1546</f>
        <v>53540</v>
      </c>
      <c r="T1546" s="6">
        <v>56940</v>
      </c>
      <c r="U1546" s="5">
        <f>T1546-S1546</f>
        <v>3400</v>
      </c>
      <c r="V1546" s="4">
        <f>U1546/S1546</f>
        <v>6.3503922301083301E-2</v>
      </c>
      <c r="W1546" s="22">
        <f>S1546*L1546</f>
        <v>49080.909055921184</v>
      </c>
      <c r="X1546" s="22">
        <f>T1546*L1546</f>
        <v>52197.739291074933</v>
      </c>
      <c r="Y1546" s="22">
        <f>X1546-W1546</f>
        <v>3116.8302351537495</v>
      </c>
      <c r="Z1546" s="8">
        <f>Y1546/W1546</f>
        <v>6.3503922301083204E-2</v>
      </c>
      <c r="AA1546" s="10">
        <v>24109</v>
      </c>
      <c r="AB1546" s="6">
        <v>1969</v>
      </c>
      <c r="AC1546" s="6">
        <f>2016-AB1546</f>
        <v>47</v>
      </c>
      <c r="AD1546" s="6" t="s">
        <v>81</v>
      </c>
    </row>
    <row r="1547" spans="1:30" x14ac:dyDescent="0.2">
      <c r="A1547">
        <v>24</v>
      </c>
      <c r="B1547" s="6" t="s">
        <v>1456</v>
      </c>
      <c r="C1547" s="6" t="s">
        <v>22</v>
      </c>
      <c r="D1547" s="6" t="s">
        <v>23</v>
      </c>
      <c r="E1547" s="6" t="s">
        <v>2767</v>
      </c>
      <c r="F1547" s="6">
        <v>68</v>
      </c>
      <c r="G1547" s="6">
        <v>80</v>
      </c>
      <c r="H1547" s="7">
        <v>42523</v>
      </c>
      <c r="I1547" s="7">
        <v>42534</v>
      </c>
      <c r="J1547" s="7" t="s">
        <v>2538</v>
      </c>
      <c r="K1547" s="17">
        <f>IF(J1547="Januar",238.19,IF(J1547="Februar",240.59,IF(J1547="Mars",245.99,IF(J1547="April",250.79,IF(J1547="Mai",256.52,IF(J1547="Juni",259.83,IF(J1547="Juli",265.66,IF(J1547="August",272.21,IF(J1547="September",275.91,IF(J1547="Oktober",281.13,IF(J1547="November",284.38,IF(J1547="Desember",287.34,0))))))))))))</f>
        <v>259.83</v>
      </c>
      <c r="L1547" s="20">
        <f>$K$2/K1547</f>
        <v>0.91671477504522192</v>
      </c>
      <c r="M1547" s="6">
        <v>11</v>
      </c>
      <c r="N1547" s="6">
        <v>3490000</v>
      </c>
      <c r="O1547" s="6">
        <v>4030000</v>
      </c>
      <c r="P1547" s="6">
        <f>O1547-N1547</f>
        <v>540000</v>
      </c>
      <c r="Q1547" s="8">
        <f>P1547/N1547</f>
        <v>0.15472779369627507</v>
      </c>
      <c r="R1547" s="6">
        <v>2022</v>
      </c>
      <c r="S1547" s="9">
        <f>(N1547+R1547)/F1547</f>
        <v>51353.26470588235</v>
      </c>
      <c r="T1547" s="6">
        <v>59294</v>
      </c>
      <c r="U1547" s="5">
        <f>T1547-S1547</f>
        <v>7940.7352941176505</v>
      </c>
      <c r="V1547" s="4">
        <f>U1547/S1547</f>
        <v>0.15462961000818445</v>
      </c>
      <c r="W1547" s="22">
        <f>S1547*L1547</f>
        <v>47076.296502690675</v>
      </c>
      <c r="X1547" s="22">
        <f>T1547*L1547</f>
        <v>54355.685871531387</v>
      </c>
      <c r="Y1547" s="22">
        <f>X1547-W1547</f>
        <v>7279.3893688407115</v>
      </c>
      <c r="Z1547" s="8">
        <f>Y1547/W1547</f>
        <v>0.15462961000818434</v>
      </c>
      <c r="AA1547" s="6">
        <v>648</v>
      </c>
      <c r="AB1547" s="6">
        <v>1887</v>
      </c>
      <c r="AC1547" s="6">
        <f>2016-AB1547</f>
        <v>129</v>
      </c>
      <c r="AD1547" s="6" t="s">
        <v>37</v>
      </c>
    </row>
    <row r="1548" spans="1:30" x14ac:dyDescent="0.2">
      <c r="A1548">
        <v>24</v>
      </c>
      <c r="B1548" s="6" t="s">
        <v>138</v>
      </c>
      <c r="C1548" s="6" t="s">
        <v>22</v>
      </c>
      <c r="D1548" s="6" t="s">
        <v>23</v>
      </c>
      <c r="E1548" s="6" t="s">
        <v>2767</v>
      </c>
      <c r="F1548" s="6">
        <v>28</v>
      </c>
      <c r="G1548" s="6">
        <v>32</v>
      </c>
      <c r="H1548" s="7">
        <v>42522</v>
      </c>
      <c r="I1548" s="7">
        <v>42534</v>
      </c>
      <c r="J1548" s="7" t="s">
        <v>2538</v>
      </c>
      <c r="K1548" s="17">
        <f>IF(J1548="Januar",238.19,IF(J1548="Februar",240.59,IF(J1548="Mars",245.99,IF(J1548="April",250.79,IF(J1548="Mai",256.52,IF(J1548="Juni",259.83,IF(J1548="Juli",265.66,IF(J1548="August",272.21,IF(J1548="September",275.91,IF(J1548="Oktober",281.13,IF(J1548="November",284.38,IF(J1548="Desember",287.34,0))))))))))))</f>
        <v>259.83</v>
      </c>
      <c r="L1548" s="20">
        <f>$K$2/K1548</f>
        <v>0.91671477504522192</v>
      </c>
      <c r="M1548" s="6">
        <v>12</v>
      </c>
      <c r="N1548" s="6">
        <v>1790000</v>
      </c>
      <c r="O1548" s="6">
        <v>2270000</v>
      </c>
      <c r="P1548" s="6">
        <f>O1548-N1548</f>
        <v>480000</v>
      </c>
      <c r="Q1548" s="8">
        <f>P1548/N1548</f>
        <v>0.26815642458100558</v>
      </c>
      <c r="R1548" s="6"/>
      <c r="S1548" s="9">
        <f>(N1548+R1548)/F1548</f>
        <v>63928.571428571428</v>
      </c>
      <c r="T1548" s="6">
        <v>81071</v>
      </c>
      <c r="U1548" s="5">
        <f>T1548-S1548</f>
        <v>17142.428571428572</v>
      </c>
      <c r="V1548" s="8">
        <f>U1548/S1548</f>
        <v>0.26814972067039106</v>
      </c>
      <c r="W1548" s="22">
        <f>S1548*L1548</f>
        <v>58604.265976105256</v>
      </c>
      <c r="X1548" s="22">
        <f>T1548*L1548</f>
        <v>74318.983527691191</v>
      </c>
      <c r="Y1548" s="22">
        <f>X1548-W1548</f>
        <v>15714.717551585934</v>
      </c>
      <c r="Z1548" s="8">
        <f>Y1548/W1548</f>
        <v>0.26814972067039117</v>
      </c>
      <c r="AA1548" s="6">
        <v>778</v>
      </c>
      <c r="AB1548" s="6">
        <v>1898</v>
      </c>
      <c r="AC1548" s="6">
        <f>2016-AB1548</f>
        <v>118</v>
      </c>
      <c r="AD1548" s="6" t="s">
        <v>139</v>
      </c>
    </row>
    <row r="1549" spans="1:30" x14ac:dyDescent="0.2">
      <c r="A1549">
        <v>24</v>
      </c>
      <c r="B1549" s="2" t="s">
        <v>702</v>
      </c>
      <c r="C1549" s="2" t="s">
        <v>22</v>
      </c>
      <c r="D1549" s="2" t="s">
        <v>23</v>
      </c>
      <c r="E1549" s="6" t="s">
        <v>2767</v>
      </c>
      <c r="F1549" s="2">
        <v>49</v>
      </c>
      <c r="G1549" s="2">
        <v>55</v>
      </c>
      <c r="H1549" s="3">
        <v>42517</v>
      </c>
      <c r="I1549" s="3">
        <v>42534</v>
      </c>
      <c r="J1549" s="3" t="s">
        <v>2538</v>
      </c>
      <c r="K1549" s="17">
        <f>IF(J1549="Januar",238.19,IF(J1549="Februar",240.59,IF(J1549="Mars",245.99,IF(J1549="April",250.79,IF(J1549="Mai",256.52,IF(J1549="Juni",259.83,IF(J1549="Juli",265.66,IF(J1549="August",272.21,IF(J1549="September",275.91,IF(J1549="Oktober",281.13,IF(J1549="November",284.38,IF(J1549="Desember",287.34,0))))))))))))</f>
        <v>259.83</v>
      </c>
      <c r="L1549" s="20">
        <f>$K$2/K1549</f>
        <v>0.91671477504522192</v>
      </c>
      <c r="M1549" s="2">
        <v>17</v>
      </c>
      <c r="N1549" s="2">
        <v>3450000</v>
      </c>
      <c r="O1549" s="2">
        <v>3600000</v>
      </c>
      <c r="P1549" s="2">
        <f>O1549-N1549</f>
        <v>150000</v>
      </c>
      <c r="Q1549" s="4">
        <f>P1549/N1549</f>
        <v>4.3478260869565216E-2</v>
      </c>
      <c r="R1549" s="2"/>
      <c r="S1549" s="9">
        <f>(N1549+R1549)/F1549</f>
        <v>70408.163265306124</v>
      </c>
      <c r="T1549" s="2">
        <v>73469</v>
      </c>
      <c r="U1549" s="5">
        <f>T1549-S1549</f>
        <v>3060.8367346938758</v>
      </c>
      <c r="V1549" s="4">
        <f>U1549/S1549</f>
        <v>4.3472753623188379E-2</v>
      </c>
      <c r="W1549" s="22">
        <f>S1549*L1549</f>
        <v>64544.203549102363</v>
      </c>
      <c r="X1549" s="22">
        <f>T1549*L1549</f>
        <v>67350.117807797404</v>
      </c>
      <c r="Y1549" s="22">
        <f>X1549-W1549</f>
        <v>2805.9142586950402</v>
      </c>
      <c r="Z1549" s="8">
        <f>Y1549/W1549</f>
        <v>4.3472753623188261E-2</v>
      </c>
      <c r="AA1549" s="2">
        <v>792</v>
      </c>
      <c r="AB1549" s="2">
        <v>2001</v>
      </c>
      <c r="AC1549" s="2">
        <f>2016-AB1549</f>
        <v>15</v>
      </c>
      <c r="AD1549" s="2" t="s">
        <v>90</v>
      </c>
    </row>
    <row r="1550" spans="1:30" x14ac:dyDescent="0.2">
      <c r="A1550">
        <v>24</v>
      </c>
      <c r="B1550" s="6" t="s">
        <v>1549</v>
      </c>
      <c r="C1550" s="6" t="s">
        <v>22</v>
      </c>
      <c r="D1550" s="6" t="s">
        <v>23</v>
      </c>
      <c r="E1550" s="6" t="s">
        <v>2767</v>
      </c>
      <c r="F1550" s="6">
        <v>71</v>
      </c>
      <c r="G1550" s="6">
        <v>77</v>
      </c>
      <c r="H1550" s="7">
        <v>42516</v>
      </c>
      <c r="I1550" s="7">
        <v>42534</v>
      </c>
      <c r="J1550" s="3" t="s">
        <v>2538</v>
      </c>
      <c r="K1550" s="17">
        <f>IF(J1550="Januar",238.19,IF(J1550="Februar",240.59,IF(J1550="Mars",245.99,IF(J1550="April",250.79,IF(J1550="Mai",256.52,IF(J1550="Juni",259.83,IF(J1550="Juli",265.66,IF(J1550="August",272.21,IF(J1550="September",275.91,IF(J1550="Oktober",281.13,IF(J1550="November",284.38,IF(J1550="Desember",287.34,0))))))))))))</f>
        <v>259.83</v>
      </c>
      <c r="L1550" s="20">
        <f>$K$2/K1550</f>
        <v>0.91671477504522192</v>
      </c>
      <c r="M1550" s="6">
        <v>18</v>
      </c>
      <c r="N1550" s="6">
        <v>2850000</v>
      </c>
      <c r="O1550" s="6">
        <v>2850000</v>
      </c>
      <c r="P1550" s="6">
        <f>O1550-N1550</f>
        <v>0</v>
      </c>
      <c r="Q1550" s="8">
        <f>P1550/N1550</f>
        <v>0</v>
      </c>
      <c r="R1550" s="6">
        <v>204882</v>
      </c>
      <c r="S1550" s="9">
        <f>(N1550+R1550)/F1550</f>
        <v>43026.507042253521</v>
      </c>
      <c r="T1550" s="6">
        <v>43027</v>
      </c>
      <c r="U1550" s="5">
        <f>T1550-S1550</f>
        <v>0.4929577464790782</v>
      </c>
      <c r="V1550" s="4">
        <f>U1550/S1550</f>
        <v>1.1457071009621501E-5</v>
      </c>
      <c r="W1550" s="22">
        <f>S1550*L1550</f>
        <v>39443.034724221092</v>
      </c>
      <c r="X1550" s="22">
        <f>T1550*L1550</f>
        <v>39443.486625870763</v>
      </c>
      <c r="Y1550" s="22">
        <f>X1550-W1550</f>
        <v>0.45190164967061719</v>
      </c>
      <c r="Z1550" s="8">
        <f>Y1550/W1550</f>
        <v>1.1457071009627827E-5</v>
      </c>
      <c r="AA1550" s="10">
        <v>33109</v>
      </c>
      <c r="AB1550" s="6">
        <v>1970</v>
      </c>
      <c r="AC1550" s="6">
        <f>2016-AB1550</f>
        <v>46</v>
      </c>
      <c r="AD1550" s="6" t="s">
        <v>37</v>
      </c>
    </row>
    <row r="1551" spans="1:30" x14ac:dyDescent="0.2">
      <c r="A1551">
        <v>24</v>
      </c>
      <c r="B1551" s="6" t="s">
        <v>1055</v>
      </c>
      <c r="C1551" s="6" t="s">
        <v>22</v>
      </c>
      <c r="D1551" s="6" t="s">
        <v>23</v>
      </c>
      <c r="E1551" s="6" t="s">
        <v>2767</v>
      </c>
      <c r="F1551" s="6">
        <v>66</v>
      </c>
      <c r="G1551" s="6">
        <v>74</v>
      </c>
      <c r="H1551" s="7">
        <v>42512</v>
      </c>
      <c r="I1551" s="7">
        <v>42534</v>
      </c>
      <c r="J1551" s="3" t="s">
        <v>2538</v>
      </c>
      <c r="K1551" s="17">
        <f>IF(J1551="Januar",238.19,IF(J1551="Februar",240.59,IF(J1551="Mars",245.99,IF(J1551="April",250.79,IF(J1551="Mai",256.52,IF(J1551="Juni",259.83,IF(J1551="Juli",265.66,IF(J1551="August",272.21,IF(J1551="September",275.91,IF(J1551="Oktober",281.13,IF(J1551="November",284.38,IF(J1551="Desember",287.34,0))))))))))))</f>
        <v>259.83</v>
      </c>
      <c r="L1551" s="20">
        <f>$K$2/K1551</f>
        <v>0.91671477504522192</v>
      </c>
      <c r="M1551" s="6">
        <v>22</v>
      </c>
      <c r="N1551" s="6">
        <v>4295000</v>
      </c>
      <c r="O1551" s="6">
        <v>4325000</v>
      </c>
      <c r="P1551" s="6">
        <f>O1551-N1551</f>
        <v>30000</v>
      </c>
      <c r="Q1551" s="8">
        <f>P1551/N1551</f>
        <v>6.9848661233993014E-3</v>
      </c>
      <c r="R1551" s="6">
        <v>2378</v>
      </c>
      <c r="S1551" s="9">
        <f>(N1551+R1551)/F1551</f>
        <v>65111.78787878788</v>
      </c>
      <c r="T1551" s="6">
        <v>65566</v>
      </c>
      <c r="U1551" s="5">
        <f>T1551-S1551</f>
        <v>454.21212121212011</v>
      </c>
      <c r="V1551" s="4">
        <f>U1551/S1551</f>
        <v>6.9758815724378738E-3</v>
      </c>
      <c r="W1551" s="22">
        <f>S1551*L1551</f>
        <v>59688.937978095237</v>
      </c>
      <c r="X1551" s="22">
        <f>T1551*L1551</f>
        <v>60105.32094061502</v>
      </c>
      <c r="Y1551" s="22">
        <f>X1551-W1551</f>
        <v>416.38296251978318</v>
      </c>
      <c r="Z1551" s="8">
        <f>Y1551/W1551</f>
        <v>6.975881572437898E-3</v>
      </c>
      <c r="AA1551" s="6">
        <v>502</v>
      </c>
      <c r="AB1551" s="6">
        <v>1935</v>
      </c>
      <c r="AC1551" s="6">
        <f>2016-AB1551</f>
        <v>81</v>
      </c>
      <c r="AD1551" s="6" t="s">
        <v>75</v>
      </c>
    </row>
    <row r="1552" spans="1:30" x14ac:dyDescent="0.2">
      <c r="A1552">
        <v>24</v>
      </c>
      <c r="B1552" s="2" t="s">
        <v>117</v>
      </c>
      <c r="C1552" s="2" t="s">
        <v>22</v>
      </c>
      <c r="D1552" s="2" t="s">
        <v>23</v>
      </c>
      <c r="E1552" s="6" t="s">
        <v>2767</v>
      </c>
      <c r="F1552" s="2">
        <v>27</v>
      </c>
      <c r="G1552" s="2">
        <v>32</v>
      </c>
      <c r="H1552" s="3">
        <v>42525</v>
      </c>
      <c r="I1552" s="3">
        <v>42535</v>
      </c>
      <c r="J1552" s="3" t="s">
        <v>2538</v>
      </c>
      <c r="K1552" s="17">
        <f>IF(J1552="Januar",238.19,IF(J1552="Februar",240.59,IF(J1552="Mars",245.99,IF(J1552="April",250.79,IF(J1552="Mai",256.52,IF(J1552="Juni",259.83,IF(J1552="Juli",265.66,IF(J1552="August",272.21,IF(J1552="September",275.91,IF(J1552="Oktober",281.13,IF(J1552="November",284.38,IF(J1552="Desember",287.34,0))))))))))))</f>
        <v>259.83</v>
      </c>
      <c r="L1552" s="20">
        <f>$K$2/K1552</f>
        <v>0.91671477504522192</v>
      </c>
      <c r="M1552" s="2">
        <v>10</v>
      </c>
      <c r="N1552" s="2">
        <v>2350000</v>
      </c>
      <c r="O1552" s="2">
        <v>2250000</v>
      </c>
      <c r="P1552" s="2">
        <f>O1552-N1552</f>
        <v>-100000</v>
      </c>
      <c r="Q1552" s="4">
        <f>P1552/N1552</f>
        <v>-4.2553191489361701E-2</v>
      </c>
      <c r="R1552" s="2"/>
      <c r="S1552" s="9">
        <f>(N1552+R1552)/F1552</f>
        <v>87037.037037037036</v>
      </c>
      <c r="T1552" s="2">
        <v>83333</v>
      </c>
      <c r="U1552" s="5">
        <f>T1552-S1552</f>
        <v>-3704.0370370370365</v>
      </c>
      <c r="V1552" s="4">
        <f>U1552/S1552</f>
        <v>-4.255702127659574E-2</v>
      </c>
      <c r="W1552" s="22">
        <f>S1552*L1552</f>
        <v>79788.137828010062</v>
      </c>
      <c r="X1552" s="22">
        <f>T1552*L1552</f>
        <v>76392.592348843478</v>
      </c>
      <c r="Y1552" s="22">
        <f>X1552-W1552</f>
        <v>-3395.5454791665834</v>
      </c>
      <c r="Z1552" s="8">
        <f>Y1552/W1552</f>
        <v>-4.2557021276595809E-2</v>
      </c>
      <c r="AA1552" s="2">
        <v>462</v>
      </c>
      <c r="AB1552" s="2">
        <v>1898</v>
      </c>
      <c r="AC1552" s="2">
        <f>2016-AB1552</f>
        <v>118</v>
      </c>
      <c r="AD1552" s="2" t="s">
        <v>112</v>
      </c>
    </row>
    <row r="1553" spans="1:30" x14ac:dyDescent="0.2">
      <c r="A1553">
        <v>24</v>
      </c>
      <c r="B1553" s="6" t="s">
        <v>190</v>
      </c>
      <c r="C1553" s="6" t="s">
        <v>22</v>
      </c>
      <c r="D1553" s="6" t="s">
        <v>23</v>
      </c>
      <c r="E1553" s="6" t="s">
        <v>2767</v>
      </c>
      <c r="F1553" s="6">
        <v>32</v>
      </c>
      <c r="G1553" s="6">
        <v>36</v>
      </c>
      <c r="H1553" s="7">
        <v>42525</v>
      </c>
      <c r="I1553" s="7">
        <v>42535</v>
      </c>
      <c r="J1553" s="7" t="s">
        <v>2538</v>
      </c>
      <c r="K1553" s="17">
        <f>IF(J1553="Januar",238.19,IF(J1553="Februar",240.59,IF(J1553="Mars",245.99,IF(J1553="April",250.79,IF(J1553="Mai",256.52,IF(J1553="Juni",259.83,IF(J1553="Juli",265.66,IF(J1553="August",272.21,IF(J1553="September",275.91,IF(J1553="Oktober",281.13,IF(J1553="November",284.38,IF(J1553="Desember",287.34,0))))))))))))</f>
        <v>259.83</v>
      </c>
      <c r="L1553" s="20">
        <f>$K$2/K1553</f>
        <v>0.91671477504522192</v>
      </c>
      <c r="M1553" s="6">
        <v>10</v>
      </c>
      <c r="N1553" s="6">
        <v>2600000</v>
      </c>
      <c r="O1553" s="6">
        <v>2900000</v>
      </c>
      <c r="P1553" s="6">
        <f>O1553-N1553</f>
        <v>300000</v>
      </c>
      <c r="Q1553" s="8">
        <f>P1553/N1553</f>
        <v>0.11538461538461539</v>
      </c>
      <c r="R1553" s="6"/>
      <c r="S1553" s="9">
        <f>(N1553+R1553)/F1553</f>
        <v>81250</v>
      </c>
      <c r="T1553" s="6">
        <v>90625</v>
      </c>
      <c r="U1553" s="5">
        <f>T1553-S1553</f>
        <v>9375</v>
      </c>
      <c r="V1553" s="8">
        <f>U1553/S1553</f>
        <v>0.11538461538461539</v>
      </c>
      <c r="W1553" s="22">
        <f>S1553*L1553</f>
        <v>74483.075472424287</v>
      </c>
      <c r="X1553" s="22">
        <f>T1553*L1553</f>
        <v>83077.276488473231</v>
      </c>
      <c r="Y1553" s="22">
        <f>X1553-W1553</f>
        <v>8594.2010160489444</v>
      </c>
      <c r="Z1553" s="8">
        <f>Y1553/W1553</f>
        <v>0.11538461538461522</v>
      </c>
      <c r="AA1553" s="6">
        <v>184</v>
      </c>
      <c r="AB1553" s="6">
        <v>2009</v>
      </c>
      <c r="AC1553" s="6">
        <f>2016-AB1553</f>
        <v>7</v>
      </c>
      <c r="AD1553" s="6" t="s">
        <v>209</v>
      </c>
    </row>
    <row r="1554" spans="1:30" x14ac:dyDescent="0.2">
      <c r="A1554">
        <v>24</v>
      </c>
      <c r="B1554" s="6" t="s">
        <v>350</v>
      </c>
      <c r="C1554" s="6" t="s">
        <v>22</v>
      </c>
      <c r="D1554" s="6" t="s">
        <v>23</v>
      </c>
      <c r="E1554" s="6" t="s">
        <v>2767</v>
      </c>
      <c r="F1554" s="6">
        <v>38</v>
      </c>
      <c r="G1554" s="6">
        <v>45</v>
      </c>
      <c r="H1554" s="7">
        <v>42525</v>
      </c>
      <c r="I1554" s="7">
        <v>42535</v>
      </c>
      <c r="J1554" s="7" t="s">
        <v>2538</v>
      </c>
      <c r="K1554" s="17">
        <f>IF(J1554="Januar",238.19,IF(J1554="Februar",240.59,IF(J1554="Mars",245.99,IF(J1554="April",250.79,IF(J1554="Mai",256.52,IF(J1554="Juni",259.83,IF(J1554="Juli",265.66,IF(J1554="August",272.21,IF(J1554="September",275.91,IF(J1554="Oktober",281.13,IF(J1554="November",284.38,IF(J1554="Desember",287.34,0))))))))))))</f>
        <v>259.83</v>
      </c>
      <c r="L1554" s="20">
        <f>$K$2/K1554</f>
        <v>0.91671477504522192</v>
      </c>
      <c r="M1554" s="6">
        <v>10</v>
      </c>
      <c r="N1554" s="6">
        <v>3100000</v>
      </c>
      <c r="O1554" s="6">
        <v>4000000</v>
      </c>
      <c r="P1554" s="6">
        <f>O1554-N1554</f>
        <v>900000</v>
      </c>
      <c r="Q1554" s="8">
        <f>P1554/N1554</f>
        <v>0.29032258064516131</v>
      </c>
      <c r="R1554" s="6"/>
      <c r="S1554" s="9">
        <f>(N1554+R1554)/F1554</f>
        <v>81578.947368421053</v>
      </c>
      <c r="T1554" s="6">
        <v>105263</v>
      </c>
      <c r="U1554" s="9">
        <f>T1554-S1554</f>
        <v>23684.052631578947</v>
      </c>
      <c r="V1554" s="4">
        <f>U1554/S1554</f>
        <v>0.2903206451612903</v>
      </c>
      <c r="W1554" s="22">
        <f>S1554*L1554</f>
        <v>74784.6263852681</v>
      </c>
      <c r="X1554" s="22">
        <f>T1554*L1554</f>
        <v>96496.147365585188</v>
      </c>
      <c r="Y1554" s="22">
        <f>X1554-W1554</f>
        <v>21711.520980317087</v>
      </c>
      <c r="Z1554" s="8">
        <f>Y1554/W1554</f>
        <v>0.2903206451612903</v>
      </c>
      <c r="AA1554" s="6">
        <v>539</v>
      </c>
      <c r="AB1554" s="6">
        <v>1952</v>
      </c>
      <c r="AC1554" s="6">
        <f>2016-AB1554</f>
        <v>64</v>
      </c>
      <c r="AD1554" s="6" t="s">
        <v>37</v>
      </c>
    </row>
    <row r="1555" spans="1:30" x14ac:dyDescent="0.2">
      <c r="A1555">
        <v>24</v>
      </c>
      <c r="B1555" s="2" t="s">
        <v>351</v>
      </c>
      <c r="C1555" s="2" t="s">
        <v>22</v>
      </c>
      <c r="D1555" s="2" t="s">
        <v>23</v>
      </c>
      <c r="E1555" s="6" t="s">
        <v>2767</v>
      </c>
      <c r="F1555" s="2">
        <v>38</v>
      </c>
      <c r="G1555" s="2">
        <v>43</v>
      </c>
      <c r="H1555" s="3">
        <v>42525</v>
      </c>
      <c r="I1555" s="3">
        <v>42535</v>
      </c>
      <c r="J1555" s="3" t="s">
        <v>2538</v>
      </c>
      <c r="K1555" s="17">
        <f>IF(J1555="Januar",238.19,IF(J1555="Februar",240.59,IF(J1555="Mars",245.99,IF(J1555="April",250.79,IF(J1555="Mai",256.52,IF(J1555="Juni",259.83,IF(J1555="Juli",265.66,IF(J1555="August",272.21,IF(J1555="September",275.91,IF(J1555="Oktober",281.13,IF(J1555="November",284.38,IF(J1555="Desember",287.34,0))))))))))))</f>
        <v>259.83</v>
      </c>
      <c r="L1555" s="20">
        <f>$K$2/K1555</f>
        <v>0.91671477504522192</v>
      </c>
      <c r="M1555" s="2">
        <v>10</v>
      </c>
      <c r="N1555" s="2">
        <v>3100000</v>
      </c>
      <c r="O1555" s="2">
        <v>3350000</v>
      </c>
      <c r="P1555" s="2">
        <f>O1555-N1555</f>
        <v>250000</v>
      </c>
      <c r="Q1555" s="4">
        <f>P1555/N1555</f>
        <v>8.0645161290322578E-2</v>
      </c>
      <c r="R1555" s="2"/>
      <c r="S1555" s="9">
        <f>(N1555+R1555)/F1555</f>
        <v>81578.947368421053</v>
      </c>
      <c r="T1555" s="2">
        <v>88158</v>
      </c>
      <c r="U1555" s="5">
        <f>T1555-S1555</f>
        <v>6579.0526315789466</v>
      </c>
      <c r="V1555" s="4">
        <f>U1555/S1555</f>
        <v>8.0646451612903222E-2</v>
      </c>
      <c r="W1555" s="22">
        <f>S1555*L1555</f>
        <v>74784.6263852681</v>
      </c>
      <c r="X1555" s="22">
        <f>T1555*L1555</f>
        <v>80815.741138436671</v>
      </c>
      <c r="Y1555" s="22">
        <f>X1555-W1555</f>
        <v>6031.114753168571</v>
      </c>
      <c r="Z1555" s="8">
        <f>Y1555/W1555</f>
        <v>8.064645161290325E-2</v>
      </c>
      <c r="AA1555" s="11">
        <v>1705</v>
      </c>
      <c r="AB1555" s="2">
        <v>1957</v>
      </c>
      <c r="AC1555" s="2">
        <f>2016-AB1555</f>
        <v>59</v>
      </c>
      <c r="AD1555" s="2" t="s">
        <v>67</v>
      </c>
    </row>
    <row r="1556" spans="1:30" x14ac:dyDescent="0.2">
      <c r="A1556">
        <v>24</v>
      </c>
      <c r="B1556" s="6" t="s">
        <v>843</v>
      </c>
      <c r="C1556" s="6" t="s">
        <v>22</v>
      </c>
      <c r="D1556" s="6" t="s">
        <v>23</v>
      </c>
      <c r="E1556" s="6" t="s">
        <v>2767</v>
      </c>
      <c r="F1556" s="6">
        <v>53</v>
      </c>
      <c r="G1556" s="6">
        <v>58</v>
      </c>
      <c r="H1556" s="7">
        <v>42525</v>
      </c>
      <c r="I1556" s="7">
        <v>42535</v>
      </c>
      <c r="J1556" s="7" t="s">
        <v>2538</v>
      </c>
      <c r="K1556" s="17">
        <f>IF(J1556="Januar",238.19,IF(J1556="Februar",240.59,IF(J1556="Mars",245.99,IF(J1556="April",250.79,IF(J1556="Mai",256.52,IF(J1556="Juni",259.83,IF(J1556="Juli",265.66,IF(J1556="August",272.21,IF(J1556="September",275.91,IF(J1556="Oktober",281.13,IF(J1556="November",284.38,IF(J1556="Desember",287.34,0))))))))))))</f>
        <v>259.83</v>
      </c>
      <c r="L1556" s="20">
        <f>$K$2/K1556</f>
        <v>0.91671477504522192</v>
      </c>
      <c r="M1556" s="6">
        <v>10</v>
      </c>
      <c r="N1556" s="6">
        <v>2300000</v>
      </c>
      <c r="O1556" s="6">
        <v>2810000</v>
      </c>
      <c r="P1556" s="6">
        <f>O1556-N1556</f>
        <v>510000</v>
      </c>
      <c r="Q1556" s="8">
        <f>P1556/N1556</f>
        <v>0.22173913043478261</v>
      </c>
      <c r="R1556" s="6">
        <v>14415</v>
      </c>
      <c r="S1556" s="9">
        <f>(N1556+R1556)/F1556</f>
        <v>43668.207547169812</v>
      </c>
      <c r="T1556" s="6">
        <v>53291</v>
      </c>
      <c r="U1556" s="5">
        <f>T1556-S1556</f>
        <v>9622.7924528301883</v>
      </c>
      <c r="V1556" s="4">
        <f>U1556/S1556</f>
        <v>0.22036151684118879</v>
      </c>
      <c r="W1556" s="22">
        <f>S1556*L1556</f>
        <v>40031.291058231836</v>
      </c>
      <c r="X1556" s="22">
        <f>T1556*L1556</f>
        <v>48852.647076934918</v>
      </c>
      <c r="Y1556" s="22">
        <f>X1556-W1556</f>
        <v>8821.3560187030816</v>
      </c>
      <c r="Z1556" s="8">
        <f>Y1556/W1556</f>
        <v>0.22036151684118871</v>
      </c>
      <c r="AA1556" s="10">
        <v>22810</v>
      </c>
      <c r="AB1556" s="6">
        <v>1963</v>
      </c>
      <c r="AC1556" s="6">
        <f>2016-AB1556</f>
        <v>53</v>
      </c>
      <c r="AD1556" s="6" t="s">
        <v>569</v>
      </c>
    </row>
    <row r="1557" spans="1:30" x14ac:dyDescent="0.2">
      <c r="A1557">
        <v>24</v>
      </c>
      <c r="B1557" s="2" t="s">
        <v>1096</v>
      </c>
      <c r="C1557" s="2" t="s">
        <v>22</v>
      </c>
      <c r="D1557" s="2" t="s">
        <v>23</v>
      </c>
      <c r="E1557" s="6" t="s">
        <v>2767</v>
      </c>
      <c r="F1557" s="2">
        <v>58</v>
      </c>
      <c r="G1557" s="2">
        <v>64</v>
      </c>
      <c r="H1557" s="3">
        <v>42525</v>
      </c>
      <c r="I1557" s="3">
        <v>42535</v>
      </c>
      <c r="J1557" s="7" t="s">
        <v>2538</v>
      </c>
      <c r="K1557" s="17">
        <f>IF(J1557="Januar",238.19,IF(J1557="Februar",240.59,IF(J1557="Mars",245.99,IF(J1557="April",250.79,IF(J1557="Mai",256.52,IF(J1557="Juni",259.83,IF(J1557="Juli",265.66,IF(J1557="August",272.21,IF(J1557="September",275.91,IF(J1557="Oktober",281.13,IF(J1557="November",284.38,IF(J1557="Desember",287.34,0))))))))))))</f>
        <v>259.83</v>
      </c>
      <c r="L1557" s="20">
        <f>$K$2/K1557</f>
        <v>0.91671477504522192</v>
      </c>
      <c r="M1557" s="2">
        <v>10</v>
      </c>
      <c r="N1557" s="2">
        <v>3490000</v>
      </c>
      <c r="O1557" s="2">
        <v>3925000</v>
      </c>
      <c r="P1557" s="2">
        <f>O1557-N1557</f>
        <v>435000</v>
      </c>
      <c r="Q1557" s="4">
        <f>P1557/N1557</f>
        <v>0.12464183381088825</v>
      </c>
      <c r="R1557" s="2">
        <v>4967</v>
      </c>
      <c r="S1557" s="9">
        <f>(N1557+R1557)/F1557</f>
        <v>60258.051724137928</v>
      </c>
      <c r="T1557" s="2">
        <v>67758</v>
      </c>
      <c r="U1557" s="5">
        <f>T1557-S1557</f>
        <v>7499.9482758620725</v>
      </c>
      <c r="V1557" s="4">
        <f>U1557/S1557</f>
        <v>0.12446383613922542</v>
      </c>
      <c r="W1557" s="22">
        <f>S1557*L1557</f>
        <v>55239.446330956445</v>
      </c>
      <c r="X1557" s="22">
        <f>T1557*L1557</f>
        <v>62114.759727514145</v>
      </c>
      <c r="Y1557" s="22">
        <f>X1557-W1557</f>
        <v>6875.3133965576999</v>
      </c>
      <c r="Z1557" s="8">
        <f>Y1557/W1557</f>
        <v>0.12446383613922542</v>
      </c>
      <c r="AA1557" s="11">
        <v>14183</v>
      </c>
      <c r="AB1557" s="2">
        <v>2014</v>
      </c>
      <c r="AC1557" s="2">
        <f>2016-AB1557</f>
        <v>2</v>
      </c>
      <c r="AD1557" s="2" t="s">
        <v>65</v>
      </c>
    </row>
    <row r="1558" spans="1:30" x14ac:dyDescent="0.2">
      <c r="A1558">
        <v>24</v>
      </c>
      <c r="B1558" s="6" t="s">
        <v>1357</v>
      </c>
      <c r="C1558" s="6" t="s">
        <v>22</v>
      </c>
      <c r="D1558" s="6" t="s">
        <v>23</v>
      </c>
      <c r="E1558" s="6" t="s">
        <v>2767</v>
      </c>
      <c r="F1558" s="6">
        <v>66</v>
      </c>
      <c r="G1558" s="6">
        <v>73</v>
      </c>
      <c r="H1558" s="7">
        <v>42525</v>
      </c>
      <c r="I1558" s="7">
        <v>42535</v>
      </c>
      <c r="J1558" s="7" t="s">
        <v>2538</v>
      </c>
      <c r="K1558" s="17">
        <f>IF(J1558="Januar",238.19,IF(J1558="Februar",240.59,IF(J1558="Mars",245.99,IF(J1558="April",250.79,IF(J1558="Mai",256.52,IF(J1558="Juni",259.83,IF(J1558="Juli",265.66,IF(J1558="August",272.21,IF(J1558="September",275.91,IF(J1558="Oktober",281.13,IF(J1558="November",284.38,IF(J1558="Desember",287.34,0))))))))))))</f>
        <v>259.83</v>
      </c>
      <c r="L1558" s="20">
        <f>$K$2/K1558</f>
        <v>0.91671477504522192</v>
      </c>
      <c r="M1558" s="6">
        <v>10</v>
      </c>
      <c r="N1558" s="6">
        <v>4250000</v>
      </c>
      <c r="O1558" s="6">
        <v>5125000</v>
      </c>
      <c r="P1558" s="6">
        <f>O1558-N1558</f>
        <v>875000</v>
      </c>
      <c r="Q1558" s="8">
        <f>P1558/N1558</f>
        <v>0.20588235294117646</v>
      </c>
      <c r="R1558" s="6">
        <v>48960</v>
      </c>
      <c r="S1558" s="9">
        <f>(N1558+R1558)/F1558</f>
        <v>65135.757575757576</v>
      </c>
      <c r="T1558" s="6">
        <v>78393</v>
      </c>
      <c r="U1558" s="5">
        <f>T1558-S1558</f>
        <v>13257.242424242424</v>
      </c>
      <c r="V1558" s="4">
        <f>U1558/S1558</f>
        <v>0.20353248227478274</v>
      </c>
      <c r="W1558" s="22">
        <f>S1558*L1558</f>
        <v>59710.911353460717</v>
      </c>
      <c r="X1558" s="22">
        <f>T1558*L1558</f>
        <v>71864.021360120081</v>
      </c>
      <c r="Y1558" s="22">
        <f>X1558-W1558</f>
        <v>12153.110006659364</v>
      </c>
      <c r="Z1558" s="8">
        <f>Y1558/W1558</f>
        <v>0.20353248227478271</v>
      </c>
      <c r="AA1558" s="6">
        <v>288</v>
      </c>
      <c r="AB1558" s="6">
        <v>1893</v>
      </c>
      <c r="AC1558" s="6">
        <f>2016-AB1558</f>
        <v>123</v>
      </c>
      <c r="AD1558" s="6" t="s">
        <v>37</v>
      </c>
    </row>
    <row r="1559" spans="1:30" x14ac:dyDescent="0.2">
      <c r="A1559">
        <v>24</v>
      </c>
      <c r="B1559" s="6" t="s">
        <v>1410</v>
      </c>
      <c r="C1559" s="6" t="s">
        <v>22</v>
      </c>
      <c r="D1559" s="6" t="s">
        <v>23</v>
      </c>
      <c r="E1559" s="6" t="s">
        <v>2767</v>
      </c>
      <c r="F1559" s="6">
        <v>67</v>
      </c>
      <c r="G1559" s="6">
        <v>72</v>
      </c>
      <c r="H1559" s="7">
        <v>42525</v>
      </c>
      <c r="I1559" s="7">
        <v>42535</v>
      </c>
      <c r="J1559" s="7" t="s">
        <v>2538</v>
      </c>
      <c r="K1559" s="17">
        <f>IF(J1559="Januar",238.19,IF(J1559="Februar",240.59,IF(J1559="Mars",245.99,IF(J1559="April",250.79,IF(J1559="Mai",256.52,IF(J1559="Juni",259.83,IF(J1559="Juli",265.66,IF(J1559="August",272.21,IF(J1559="September",275.91,IF(J1559="Oktober",281.13,IF(J1559="November",284.38,IF(J1559="Desember",287.34,0))))))))))))</f>
        <v>259.83</v>
      </c>
      <c r="L1559" s="20">
        <f>$K$2/K1559</f>
        <v>0.91671477504522192</v>
      </c>
      <c r="M1559" s="6">
        <v>10</v>
      </c>
      <c r="N1559" s="6">
        <v>2700000</v>
      </c>
      <c r="O1559" s="6">
        <v>3050000</v>
      </c>
      <c r="P1559" s="6">
        <f>O1559-N1559</f>
        <v>350000</v>
      </c>
      <c r="Q1559" s="8">
        <f>P1559/N1559</f>
        <v>0.12962962962962962</v>
      </c>
      <c r="R1559" s="6">
        <v>128000</v>
      </c>
      <c r="S1559" s="9">
        <f>(N1559+R1559)/F1559</f>
        <v>42208.955223880599</v>
      </c>
      <c r="T1559" s="6">
        <v>47433</v>
      </c>
      <c r="U1559" s="5">
        <f>T1559-S1559</f>
        <v>5224.0447761194009</v>
      </c>
      <c r="V1559" s="4">
        <f>U1559/S1559</f>
        <v>0.12376626591230547</v>
      </c>
      <c r="W1559" s="22">
        <f>S1559*L1559</f>
        <v>38693.572892953547</v>
      </c>
      <c r="X1559" s="22">
        <f>T1559*L1559</f>
        <v>43482.53192472001</v>
      </c>
      <c r="Y1559" s="22">
        <f>X1559-W1559</f>
        <v>4788.9590317664624</v>
      </c>
      <c r="Z1559" s="8">
        <f>Y1559/W1559</f>
        <v>0.12376626591230544</v>
      </c>
      <c r="AA1559" s="6"/>
      <c r="AB1559" s="6">
        <v>1954</v>
      </c>
      <c r="AC1559" s="6">
        <f>2016-AB1559</f>
        <v>62</v>
      </c>
      <c r="AD1559" s="6" t="s">
        <v>259</v>
      </c>
    </row>
    <row r="1560" spans="1:30" x14ac:dyDescent="0.2">
      <c r="A1560">
        <v>24</v>
      </c>
      <c r="B1560" s="2" t="s">
        <v>1520</v>
      </c>
      <c r="C1560" s="2" t="s">
        <v>22</v>
      </c>
      <c r="D1560" s="2" t="s">
        <v>23</v>
      </c>
      <c r="E1560" s="6" t="s">
        <v>2767</v>
      </c>
      <c r="F1560" s="2">
        <v>70</v>
      </c>
      <c r="G1560" s="2">
        <v>78</v>
      </c>
      <c r="H1560" s="3">
        <v>42525</v>
      </c>
      <c r="I1560" s="3">
        <v>42535</v>
      </c>
      <c r="J1560" s="7" t="s">
        <v>2538</v>
      </c>
      <c r="K1560" s="17">
        <f>IF(J1560="Januar",238.19,IF(J1560="Februar",240.59,IF(J1560="Mars",245.99,IF(J1560="April",250.79,IF(J1560="Mai",256.52,IF(J1560="Juni",259.83,IF(J1560="Juli",265.66,IF(J1560="August",272.21,IF(J1560="September",275.91,IF(J1560="Oktober",281.13,IF(J1560="November",284.38,IF(J1560="Desember",287.34,0))))))))))))</f>
        <v>259.83</v>
      </c>
      <c r="L1560" s="20">
        <f>$K$2/K1560</f>
        <v>0.91671477504522192</v>
      </c>
      <c r="M1560" s="2">
        <v>10</v>
      </c>
      <c r="N1560" s="2">
        <v>3950000</v>
      </c>
      <c r="O1560" s="2">
        <v>4650000</v>
      </c>
      <c r="P1560" s="2">
        <f>O1560-N1560</f>
        <v>700000</v>
      </c>
      <c r="Q1560" s="4">
        <f>P1560/N1560</f>
        <v>0.17721518987341772</v>
      </c>
      <c r="R1560" s="2">
        <v>63707</v>
      </c>
      <c r="S1560" s="9">
        <f>(N1560+R1560)/F1560</f>
        <v>57338.671428571426</v>
      </c>
      <c r="T1560" s="2">
        <v>67339</v>
      </c>
      <c r="U1560" s="5">
        <f>T1560-S1560</f>
        <v>10000.328571428574</v>
      </c>
      <c r="V1560" s="4">
        <f>U1560/S1560</f>
        <v>0.17440809705342222</v>
      </c>
      <c r="W1560" s="22">
        <f>S1560*L1560</f>
        <v>52563.207280034745</v>
      </c>
      <c r="X1560" s="22">
        <f>T1560*L1560</f>
        <v>61730.656236770199</v>
      </c>
      <c r="Y1560" s="22">
        <f>X1560-W1560</f>
        <v>9167.448956735454</v>
      </c>
      <c r="Z1560" s="8">
        <f>Y1560/W1560</f>
        <v>0.17440809705342231</v>
      </c>
      <c r="AA1560" s="2">
        <v>671</v>
      </c>
      <c r="AB1560" s="2">
        <v>1899</v>
      </c>
      <c r="AC1560" s="2">
        <f>2016-AB1560</f>
        <v>117</v>
      </c>
      <c r="AD1560" s="2" t="s">
        <v>507</v>
      </c>
    </row>
    <row r="1561" spans="1:30" x14ac:dyDescent="0.2">
      <c r="A1561">
        <v>24</v>
      </c>
      <c r="B1561" s="2" t="s">
        <v>1597</v>
      </c>
      <c r="C1561" s="2" t="s">
        <v>22</v>
      </c>
      <c r="D1561" s="2" t="s">
        <v>23</v>
      </c>
      <c r="E1561" s="6" t="s">
        <v>2767</v>
      </c>
      <c r="F1561" s="2">
        <v>72</v>
      </c>
      <c r="G1561" s="2">
        <v>78</v>
      </c>
      <c r="H1561" s="3">
        <v>42525</v>
      </c>
      <c r="I1561" s="3">
        <v>42535</v>
      </c>
      <c r="J1561" s="7" t="s">
        <v>2538</v>
      </c>
      <c r="K1561" s="17">
        <f>IF(J1561="Januar",238.19,IF(J1561="Februar",240.59,IF(J1561="Mars",245.99,IF(J1561="April",250.79,IF(J1561="Mai",256.52,IF(J1561="Juni",259.83,IF(J1561="Juli",265.66,IF(J1561="August",272.21,IF(J1561="September",275.91,IF(J1561="Oktober",281.13,IF(J1561="November",284.38,IF(J1561="Desember",287.34,0))))))))))))</f>
        <v>259.83</v>
      </c>
      <c r="L1561" s="20">
        <f>$K$2/K1561</f>
        <v>0.91671477504522192</v>
      </c>
      <c r="M1561" s="2">
        <v>10</v>
      </c>
      <c r="N1561" s="2">
        <v>4500000</v>
      </c>
      <c r="O1561" s="2">
        <v>5300000</v>
      </c>
      <c r="P1561" s="2">
        <f>O1561-N1561</f>
        <v>800000</v>
      </c>
      <c r="Q1561" s="4">
        <f>P1561/N1561</f>
        <v>0.17777777777777778</v>
      </c>
      <c r="R1561" s="2">
        <v>3463</v>
      </c>
      <c r="S1561" s="9">
        <f>(N1561+R1561)/F1561</f>
        <v>62548.097222222219</v>
      </c>
      <c r="T1561" s="2">
        <v>73659</v>
      </c>
      <c r="U1561" s="5">
        <f>T1561-S1561</f>
        <v>11110.902777777781</v>
      </c>
      <c r="V1561" s="4">
        <f>U1561/S1561</f>
        <v>0.17763774233295584</v>
      </c>
      <c r="W1561" s="22">
        <f>S1561*L1561</f>
        <v>57338.764874576111</v>
      </c>
      <c r="X1561" s="22">
        <f>T1561*L1561</f>
        <v>67524.293615055998</v>
      </c>
      <c r="Y1561" s="22">
        <f>X1561-W1561</f>
        <v>10185.528740479887</v>
      </c>
      <c r="Z1561" s="8">
        <f>Y1561/W1561</f>
        <v>0.17763774233295579</v>
      </c>
      <c r="AA1561" s="2">
        <v>920</v>
      </c>
      <c r="AB1561" s="2">
        <v>2002</v>
      </c>
      <c r="AC1561" s="2">
        <f>2016-AB1561</f>
        <v>14</v>
      </c>
      <c r="AD1561" s="2" t="s">
        <v>148</v>
      </c>
    </row>
    <row r="1562" spans="1:30" x14ac:dyDescent="0.2">
      <c r="A1562">
        <v>24</v>
      </c>
      <c r="B1562" s="2" t="s">
        <v>1750</v>
      </c>
      <c r="C1562" s="2" t="s">
        <v>22</v>
      </c>
      <c r="D1562" s="2" t="s">
        <v>23</v>
      </c>
      <c r="E1562" s="6" t="s">
        <v>2767</v>
      </c>
      <c r="F1562" s="2">
        <v>77</v>
      </c>
      <c r="G1562" s="2">
        <v>88</v>
      </c>
      <c r="H1562" s="3">
        <v>42525</v>
      </c>
      <c r="I1562" s="3">
        <v>42535</v>
      </c>
      <c r="J1562" s="7" t="s">
        <v>2538</v>
      </c>
      <c r="K1562" s="17">
        <f>IF(J1562="Januar",238.19,IF(J1562="Februar",240.59,IF(J1562="Mars",245.99,IF(J1562="April",250.79,IF(J1562="Mai",256.52,IF(J1562="Juni",259.83,IF(J1562="Juli",265.66,IF(J1562="August",272.21,IF(J1562="September",275.91,IF(J1562="Oktober",281.13,IF(J1562="November",284.38,IF(J1562="Desember",287.34,0))))))))))))</f>
        <v>259.83</v>
      </c>
      <c r="L1562" s="20">
        <f>$K$2/K1562</f>
        <v>0.91671477504522192</v>
      </c>
      <c r="M1562" s="2">
        <v>10</v>
      </c>
      <c r="N1562" s="2">
        <v>5200000</v>
      </c>
      <c r="O1562" s="2">
        <v>5300000</v>
      </c>
      <c r="P1562" s="2">
        <f>O1562-N1562</f>
        <v>100000</v>
      </c>
      <c r="Q1562" s="4">
        <f>P1562/N1562</f>
        <v>1.9230769230769232E-2</v>
      </c>
      <c r="R1562" s="2"/>
      <c r="S1562" s="9">
        <f>(N1562+R1562)/F1562</f>
        <v>67532.467532467534</v>
      </c>
      <c r="T1562" s="2">
        <v>68831</v>
      </c>
      <c r="U1562" s="5">
        <f>T1562-S1562</f>
        <v>1298.5324675324664</v>
      </c>
      <c r="V1562" s="4">
        <f>U1562/S1562</f>
        <v>1.9228269230769212E-2</v>
      </c>
      <c r="W1562" s="22">
        <f>S1562*L1562</f>
        <v>61908.01078227473</v>
      </c>
      <c r="X1562" s="22">
        <f>T1562*L1562</f>
        <v>63098.394681137666</v>
      </c>
      <c r="Y1562" s="22">
        <f>X1562-W1562</f>
        <v>1190.3838988629359</v>
      </c>
      <c r="Z1562" s="8">
        <f>Y1562/W1562</f>
        <v>1.9228269230769115E-2</v>
      </c>
      <c r="AA1562" s="11">
        <v>1188</v>
      </c>
      <c r="AB1562" s="2">
        <v>2014</v>
      </c>
      <c r="AC1562" s="2">
        <f>2016-AB1562</f>
        <v>2</v>
      </c>
      <c r="AD1562" s="2" t="s">
        <v>148</v>
      </c>
    </row>
    <row r="1563" spans="1:30" x14ac:dyDescent="0.2">
      <c r="A1563">
        <v>24</v>
      </c>
      <c r="B1563" s="2" t="s">
        <v>2093</v>
      </c>
      <c r="C1563" s="2" t="s">
        <v>22</v>
      </c>
      <c r="D1563" s="2" t="s">
        <v>23</v>
      </c>
      <c r="E1563" s="6" t="s">
        <v>2767</v>
      </c>
      <c r="F1563" s="2">
        <v>93</v>
      </c>
      <c r="G1563" s="2">
        <v>103</v>
      </c>
      <c r="H1563" s="3">
        <v>42525</v>
      </c>
      <c r="I1563" s="3">
        <v>42535</v>
      </c>
      <c r="J1563" s="3" t="s">
        <v>2538</v>
      </c>
      <c r="K1563" s="17">
        <f>IF(J1563="Januar",238.19,IF(J1563="Februar",240.59,IF(J1563="Mars",245.99,IF(J1563="April",250.79,IF(J1563="Mai",256.52,IF(J1563="Juni",259.83,IF(J1563="Juli",265.66,IF(J1563="August",272.21,IF(J1563="September",275.91,IF(J1563="Oktober",281.13,IF(J1563="November",284.38,IF(J1563="Desember",287.34,0))))))))))))</f>
        <v>259.83</v>
      </c>
      <c r="L1563" s="20">
        <f>$K$2/K1563</f>
        <v>0.91671477504522192</v>
      </c>
      <c r="M1563" s="2">
        <v>10</v>
      </c>
      <c r="N1563" s="2">
        <v>4990000</v>
      </c>
      <c r="O1563" s="2">
        <v>5180000</v>
      </c>
      <c r="P1563" s="2">
        <f>O1563-N1563</f>
        <v>190000</v>
      </c>
      <c r="Q1563" s="4">
        <f>P1563/N1563</f>
        <v>3.8076152304609222E-2</v>
      </c>
      <c r="R1563" s="2"/>
      <c r="S1563" s="9">
        <f>(N1563+R1563)/F1563</f>
        <v>53655.913978494624</v>
      </c>
      <c r="T1563" s="2">
        <v>55699</v>
      </c>
      <c r="U1563" s="5">
        <f>T1563-S1563</f>
        <v>2043.0860215053763</v>
      </c>
      <c r="V1563" s="4">
        <f>U1563/S1563</f>
        <v>3.8077555110220436E-2</v>
      </c>
      <c r="W1563" s="22">
        <f>S1563*L1563</f>
        <v>49187.169112641481</v>
      </c>
      <c r="X1563" s="22">
        <f>T1563*L1563</f>
        <v>51060.096255243814</v>
      </c>
      <c r="Y1563" s="22">
        <f>X1563-W1563</f>
        <v>1872.9271426023333</v>
      </c>
      <c r="Z1563" s="8">
        <f>Y1563/W1563</f>
        <v>3.8077555110220332E-2</v>
      </c>
      <c r="AA1563" s="11">
        <v>21166</v>
      </c>
      <c r="AB1563" s="2">
        <v>1980</v>
      </c>
      <c r="AC1563" s="2">
        <f>2016-AB1563</f>
        <v>36</v>
      </c>
      <c r="AD1563" s="2" t="s">
        <v>67</v>
      </c>
    </row>
    <row r="1564" spans="1:30" x14ac:dyDescent="0.2">
      <c r="A1564">
        <v>24</v>
      </c>
      <c r="B1564" s="2" t="s">
        <v>2186</v>
      </c>
      <c r="C1564" s="2" t="s">
        <v>22</v>
      </c>
      <c r="D1564" s="2" t="s">
        <v>23</v>
      </c>
      <c r="E1564" s="6" t="s">
        <v>2767</v>
      </c>
      <c r="F1564" s="2">
        <v>100</v>
      </c>
      <c r="G1564" s="2">
        <v>115</v>
      </c>
      <c r="H1564" s="3">
        <v>42525</v>
      </c>
      <c r="I1564" s="3">
        <v>42535</v>
      </c>
      <c r="J1564" s="3" t="s">
        <v>2538</v>
      </c>
      <c r="K1564" s="17">
        <f>IF(J1564="Januar",238.19,IF(J1564="Februar",240.59,IF(J1564="Mars",245.99,IF(J1564="April",250.79,IF(J1564="Mai",256.52,IF(J1564="Juni",259.83,IF(J1564="Juli",265.66,IF(J1564="August",272.21,IF(J1564="September",275.91,IF(J1564="Oktober",281.13,IF(J1564="November",284.38,IF(J1564="Desember",287.34,0))))))))))))</f>
        <v>259.83</v>
      </c>
      <c r="L1564" s="20">
        <f>$K$2/K1564</f>
        <v>0.91671477504522192</v>
      </c>
      <c r="M1564" s="2">
        <v>10</v>
      </c>
      <c r="N1564" s="2">
        <v>8900000</v>
      </c>
      <c r="O1564" s="2">
        <v>8950000</v>
      </c>
      <c r="P1564" s="2">
        <f>O1564-N1564</f>
        <v>50000</v>
      </c>
      <c r="Q1564" s="4">
        <f>P1564/N1564</f>
        <v>5.6179775280898875E-3</v>
      </c>
      <c r="R1564" s="2"/>
      <c r="S1564" s="9">
        <f>(N1564+R1564)/F1564</f>
        <v>89000</v>
      </c>
      <c r="T1564" s="2">
        <v>89500</v>
      </c>
      <c r="U1564" s="5">
        <f>T1564-S1564</f>
        <v>500</v>
      </c>
      <c r="V1564" s="4">
        <f>U1564/S1564</f>
        <v>5.6179775280898875E-3</v>
      </c>
      <c r="W1564" s="22">
        <f>S1564*L1564</f>
        <v>81587.614979024744</v>
      </c>
      <c r="X1564" s="22">
        <f>T1564*L1564</f>
        <v>82045.972366547358</v>
      </c>
      <c r="Y1564" s="22">
        <f>X1564-W1564</f>
        <v>458.35738752261386</v>
      </c>
      <c r="Z1564" s="8">
        <f>Y1564/W1564</f>
        <v>5.6179775280899239E-3</v>
      </c>
      <c r="AA1564" s="11">
        <v>1013</v>
      </c>
      <c r="AB1564" s="2">
        <v>2003</v>
      </c>
      <c r="AC1564" s="2">
        <f>2016-AB1564</f>
        <v>13</v>
      </c>
      <c r="AD1564" s="2" t="s">
        <v>25</v>
      </c>
    </row>
    <row r="1565" spans="1:30" x14ac:dyDescent="0.2">
      <c r="A1565">
        <v>24</v>
      </c>
      <c r="B1565" s="2" t="s">
        <v>2230</v>
      </c>
      <c r="C1565" s="2" t="s">
        <v>22</v>
      </c>
      <c r="D1565" s="2" t="s">
        <v>23</v>
      </c>
      <c r="E1565" s="6" t="s">
        <v>2767</v>
      </c>
      <c r="F1565" s="2">
        <v>104</v>
      </c>
      <c r="G1565" s="2">
        <v>119</v>
      </c>
      <c r="H1565" s="3">
        <v>42525</v>
      </c>
      <c r="I1565" s="3">
        <v>42535</v>
      </c>
      <c r="J1565" s="7" t="s">
        <v>2538</v>
      </c>
      <c r="K1565" s="17">
        <f>IF(J1565="Januar",238.19,IF(J1565="Februar",240.59,IF(J1565="Mars",245.99,IF(J1565="April",250.79,IF(J1565="Mai",256.52,IF(J1565="Juni",259.83,IF(J1565="Juli",265.66,IF(J1565="August",272.21,IF(J1565="September",275.91,IF(J1565="Oktober",281.13,IF(J1565="November",284.38,IF(J1565="Desember",287.34,0))))))))))))</f>
        <v>259.83</v>
      </c>
      <c r="L1565" s="20">
        <f>$K$2/K1565</f>
        <v>0.91671477504522192</v>
      </c>
      <c r="M1565" s="2">
        <v>10</v>
      </c>
      <c r="N1565" s="2">
        <v>4985000</v>
      </c>
      <c r="O1565" s="2">
        <v>5700000</v>
      </c>
      <c r="P1565" s="2">
        <f>O1565-N1565</f>
        <v>715000</v>
      </c>
      <c r="Q1565" s="4">
        <f>P1565/N1565</f>
        <v>0.14343029087261785</v>
      </c>
      <c r="R1565" s="2">
        <v>13866</v>
      </c>
      <c r="S1565" s="9">
        <f>(N1565+R1565)/F1565</f>
        <v>48066.019230769234</v>
      </c>
      <c r="T1565" s="2">
        <v>54941</v>
      </c>
      <c r="U1565" s="5">
        <f>T1565-S1565</f>
        <v>6874.9807692307659</v>
      </c>
      <c r="V1565" s="4">
        <f>U1565/S1565</f>
        <v>0.14303203966659631</v>
      </c>
      <c r="W1565" s="22">
        <f>S1565*L1565</f>
        <v>44062.830006453929</v>
      </c>
      <c r="X1565" s="22">
        <f>T1565*L1565</f>
        <v>50365.226455759541</v>
      </c>
      <c r="Y1565" s="22">
        <f>X1565-W1565</f>
        <v>6302.3964493056119</v>
      </c>
      <c r="Z1565" s="8">
        <f>Y1565/W1565</f>
        <v>0.14303203966659639</v>
      </c>
      <c r="AA1565" s="11">
        <v>9596</v>
      </c>
      <c r="AB1565" s="2">
        <v>1982</v>
      </c>
      <c r="AC1565" s="2">
        <f>2016-AB1565</f>
        <v>34</v>
      </c>
      <c r="AD1565" s="2" t="s">
        <v>46</v>
      </c>
    </row>
    <row r="1566" spans="1:30" x14ac:dyDescent="0.2">
      <c r="A1566">
        <v>24</v>
      </c>
      <c r="B1566" s="2" t="s">
        <v>1824</v>
      </c>
      <c r="C1566" s="2" t="s">
        <v>22</v>
      </c>
      <c r="D1566" s="2" t="s">
        <v>23</v>
      </c>
      <c r="E1566" s="6" t="s">
        <v>2767</v>
      </c>
      <c r="F1566" s="2">
        <v>115</v>
      </c>
      <c r="G1566" s="2">
        <v>128</v>
      </c>
      <c r="H1566" s="3">
        <v>42525</v>
      </c>
      <c r="I1566" s="3">
        <v>42535</v>
      </c>
      <c r="J1566" s="3" t="s">
        <v>2538</v>
      </c>
      <c r="K1566" s="17">
        <f>IF(J1566="Januar",238.19,IF(J1566="Februar",240.59,IF(J1566="Mars",245.99,IF(J1566="April",250.79,IF(J1566="Mai",256.52,IF(J1566="Juni",259.83,IF(J1566="Juli",265.66,IF(J1566="August",272.21,IF(J1566="September",275.91,IF(J1566="Oktober",281.13,IF(J1566="November",284.38,IF(J1566="Desember",287.34,0))))))))))))</f>
        <v>259.83</v>
      </c>
      <c r="L1566" s="20">
        <f>$K$2/K1566</f>
        <v>0.91671477504522192</v>
      </c>
      <c r="M1566" s="2">
        <v>10</v>
      </c>
      <c r="N1566" s="2">
        <v>5900000</v>
      </c>
      <c r="O1566" s="2">
        <v>6250000</v>
      </c>
      <c r="P1566" s="2">
        <f>O1566-N1566</f>
        <v>350000</v>
      </c>
      <c r="Q1566" s="4">
        <f>P1566/N1566</f>
        <v>5.9322033898305086E-2</v>
      </c>
      <c r="R1566" s="2">
        <v>39709</v>
      </c>
      <c r="S1566" s="9">
        <f>(N1566+R1566)/F1566</f>
        <v>51649.64347826087</v>
      </c>
      <c r="T1566" s="2">
        <v>54693</v>
      </c>
      <c r="U1566" s="5">
        <f>T1566-S1566</f>
        <v>3043.3565217391297</v>
      </c>
      <c r="V1566" s="4">
        <f>U1566/S1566</f>
        <v>5.8923088656363455E-2</v>
      </c>
      <c r="W1566" s="22">
        <f>S1566*L1566</f>
        <v>47347.991302339826</v>
      </c>
      <c r="X1566" s="22">
        <f>T1566*L1566</f>
        <v>50137.881191548324</v>
      </c>
      <c r="Y1566" s="22">
        <f>X1566-W1566</f>
        <v>2789.8898892084981</v>
      </c>
      <c r="Z1566" s="8">
        <f>Y1566/W1566</f>
        <v>5.8923088656363511E-2</v>
      </c>
      <c r="AA1566" s="11">
        <v>37107</v>
      </c>
      <c r="AB1566" s="2">
        <v>1974</v>
      </c>
      <c r="AC1566" s="2">
        <f>2016-AB1566</f>
        <v>42</v>
      </c>
      <c r="AD1566" s="2" t="s">
        <v>161</v>
      </c>
    </row>
    <row r="1567" spans="1:30" x14ac:dyDescent="0.2">
      <c r="A1567">
        <v>24</v>
      </c>
      <c r="B1567" s="2" t="s">
        <v>2409</v>
      </c>
      <c r="C1567" s="2" t="s">
        <v>22</v>
      </c>
      <c r="D1567" s="2" t="s">
        <v>23</v>
      </c>
      <c r="E1567" s="6" t="s">
        <v>2767</v>
      </c>
      <c r="F1567" s="2">
        <v>128</v>
      </c>
      <c r="G1567" s="2">
        <v>141</v>
      </c>
      <c r="H1567" s="3">
        <v>42525</v>
      </c>
      <c r="I1567" s="3">
        <v>42535</v>
      </c>
      <c r="J1567" s="3" t="s">
        <v>2538</v>
      </c>
      <c r="K1567" s="17">
        <f>IF(J1567="Januar",238.19,IF(J1567="Februar",240.59,IF(J1567="Mars",245.99,IF(J1567="April",250.79,IF(J1567="Mai",256.52,IF(J1567="Juni",259.83,IF(J1567="Juli",265.66,IF(J1567="August",272.21,IF(J1567="September",275.91,IF(J1567="Oktober",281.13,IF(J1567="November",284.38,IF(J1567="Desember",287.34,0))))))))))))</f>
        <v>259.83</v>
      </c>
      <c r="L1567" s="20">
        <f>$K$2/K1567</f>
        <v>0.91671477504522192</v>
      </c>
      <c r="M1567" s="2">
        <v>10</v>
      </c>
      <c r="N1567" s="2">
        <v>8450000</v>
      </c>
      <c r="O1567" s="2">
        <v>9150000</v>
      </c>
      <c r="P1567" s="2">
        <f>O1567-N1567</f>
        <v>700000</v>
      </c>
      <c r="Q1567" s="4">
        <f>P1567/N1567</f>
        <v>8.2840236686390539E-2</v>
      </c>
      <c r="R1567" s="2">
        <v>547428</v>
      </c>
      <c r="S1567" s="9">
        <f>(N1567+R1567)/F1567</f>
        <v>70292.40625</v>
      </c>
      <c r="T1567" s="2">
        <v>75761</v>
      </c>
      <c r="U1567" s="5">
        <f>T1567-S1567</f>
        <v>5468.59375</v>
      </c>
      <c r="V1567" s="4">
        <f>U1567/S1567</f>
        <v>7.7797788434650433E-2</v>
      </c>
      <c r="W1567" s="22">
        <f>S1567*L1567</f>
        <v>64438.087382856102</v>
      </c>
      <c r="X1567" s="22">
        <f>T1567*L1567</f>
        <v>69451.228072201062</v>
      </c>
      <c r="Y1567" s="22">
        <f>X1567-W1567</f>
        <v>5013.1406893449603</v>
      </c>
      <c r="Z1567" s="8">
        <f>Y1567/W1567</f>
        <v>7.7797788434650489E-2</v>
      </c>
      <c r="AA1567" s="2">
        <v>500</v>
      </c>
      <c r="AB1567" s="2">
        <v>1903</v>
      </c>
      <c r="AC1567" s="2">
        <f>2016-AB1567</f>
        <v>113</v>
      </c>
      <c r="AD1567" s="2" t="s">
        <v>108</v>
      </c>
    </row>
    <row r="1568" spans="1:30" x14ac:dyDescent="0.2">
      <c r="A1568">
        <v>24</v>
      </c>
      <c r="B1568" s="2" t="s">
        <v>2421</v>
      </c>
      <c r="C1568" s="2" t="s">
        <v>22</v>
      </c>
      <c r="D1568" s="2" t="s">
        <v>23</v>
      </c>
      <c r="E1568" s="6" t="s">
        <v>2767</v>
      </c>
      <c r="F1568" s="2">
        <v>130</v>
      </c>
      <c r="G1568" s="2">
        <v>150</v>
      </c>
      <c r="H1568" s="3">
        <v>42525</v>
      </c>
      <c r="I1568" s="3">
        <v>42535</v>
      </c>
      <c r="J1568" s="7" t="s">
        <v>2538</v>
      </c>
      <c r="K1568" s="17">
        <f>IF(J1568="Januar",238.19,IF(J1568="Februar",240.59,IF(J1568="Mars",245.99,IF(J1568="April",250.79,IF(J1568="Mai",256.52,IF(J1568="Juni",259.83,IF(J1568="Juli",265.66,IF(J1568="August",272.21,IF(J1568="September",275.91,IF(J1568="Oktober",281.13,IF(J1568="November",284.38,IF(J1568="Desember",287.34,0))))))))))))</f>
        <v>259.83</v>
      </c>
      <c r="L1568" s="20">
        <f>$K$2/K1568</f>
        <v>0.91671477504522192</v>
      </c>
      <c r="M1568" s="2">
        <v>10</v>
      </c>
      <c r="N1568" s="2">
        <v>8500000</v>
      </c>
      <c r="O1568" s="2">
        <v>8700000</v>
      </c>
      <c r="P1568" s="2">
        <f>O1568-N1568</f>
        <v>200000</v>
      </c>
      <c r="Q1568" s="4">
        <f>P1568/N1568</f>
        <v>2.3529411764705882E-2</v>
      </c>
      <c r="R1568" s="2"/>
      <c r="S1568" s="9">
        <f>(N1568+R1568)/F1568</f>
        <v>65384.615384615383</v>
      </c>
      <c r="T1568" s="2">
        <v>66923</v>
      </c>
      <c r="U1568" s="5">
        <f>T1568-S1568</f>
        <v>1538.3846153846171</v>
      </c>
      <c r="V1568" s="4">
        <f>U1568/S1568</f>
        <v>2.3528235294117673E-2</v>
      </c>
      <c r="W1568" s="22">
        <f>S1568*L1568</f>
        <v>59939.042983726045</v>
      </c>
      <c r="X1568" s="22">
        <f>T1568*L1568</f>
        <v>61349.302890351384</v>
      </c>
      <c r="Y1568" s="22">
        <f>X1568-W1568</f>
        <v>1410.2599066253388</v>
      </c>
      <c r="Z1568" s="8">
        <f>Y1568/W1568</f>
        <v>2.3528235294117662E-2</v>
      </c>
      <c r="AA1568" s="11">
        <v>5543</v>
      </c>
      <c r="AB1568" s="2">
        <v>1978</v>
      </c>
      <c r="AC1568" s="2">
        <f>2016-AB1568</f>
        <v>38</v>
      </c>
      <c r="AD1568" s="2" t="s">
        <v>50</v>
      </c>
    </row>
    <row r="1569" spans="1:30" x14ac:dyDescent="0.2">
      <c r="A1569">
        <v>24</v>
      </c>
      <c r="B1569" s="2" t="s">
        <v>1328</v>
      </c>
      <c r="C1569" s="2" t="s">
        <v>22</v>
      </c>
      <c r="D1569" s="2" t="s">
        <v>23</v>
      </c>
      <c r="E1569" s="6" t="s">
        <v>2767</v>
      </c>
      <c r="F1569" s="2">
        <v>148</v>
      </c>
      <c r="G1569" s="2">
        <v>160</v>
      </c>
      <c r="H1569" s="3">
        <v>42525</v>
      </c>
      <c r="I1569" s="3">
        <v>42535</v>
      </c>
      <c r="J1569" s="7" t="s">
        <v>2538</v>
      </c>
      <c r="K1569" s="17">
        <f>IF(J1569="Januar",238.19,IF(J1569="Februar",240.59,IF(J1569="Mars",245.99,IF(J1569="April",250.79,IF(J1569="Mai",256.52,IF(J1569="Juni",259.83,IF(J1569="Juli",265.66,IF(J1569="August",272.21,IF(J1569="September",275.91,IF(J1569="Oktober",281.13,IF(J1569="November",284.38,IF(J1569="Desember",287.34,0))))))))))))</f>
        <v>259.83</v>
      </c>
      <c r="L1569" s="20">
        <f>$K$2/K1569</f>
        <v>0.91671477504522192</v>
      </c>
      <c r="M1569" s="2">
        <v>10</v>
      </c>
      <c r="N1569" s="2">
        <v>8600000</v>
      </c>
      <c r="O1569" s="2">
        <v>9200000</v>
      </c>
      <c r="P1569" s="2">
        <f>O1569-N1569</f>
        <v>600000</v>
      </c>
      <c r="Q1569" s="4">
        <f>P1569/N1569</f>
        <v>6.9767441860465115E-2</v>
      </c>
      <c r="R1569" s="2"/>
      <c r="S1569" s="9">
        <f>(N1569+R1569)/F1569</f>
        <v>58108.108108108107</v>
      </c>
      <c r="T1569" s="2">
        <v>62162</v>
      </c>
      <c r="U1569" s="5">
        <f>T1569-S1569</f>
        <v>4053.8918918918935</v>
      </c>
      <c r="V1569" s="4">
        <f>U1569/S1569</f>
        <v>6.9764651162790722E-2</v>
      </c>
      <c r="W1569" s="22">
        <f>S1569*L1569</f>
        <v>53268.561252627762</v>
      </c>
      <c r="X1569" s="22">
        <f>T1569*L1569</f>
        <v>56984.823846361083</v>
      </c>
      <c r="Y1569" s="22">
        <f>X1569-W1569</f>
        <v>3716.2625937333214</v>
      </c>
      <c r="Z1569" s="8">
        <f>Y1569/W1569</f>
        <v>6.9764651162790639E-2</v>
      </c>
      <c r="AA1569" s="11">
        <v>38753</v>
      </c>
      <c r="AB1569" s="2">
        <v>1982</v>
      </c>
      <c r="AC1569" s="2">
        <f>2016-AB1569</f>
        <v>34</v>
      </c>
      <c r="AD1569" s="2" t="s">
        <v>838</v>
      </c>
    </row>
    <row r="1570" spans="1:30" x14ac:dyDescent="0.2">
      <c r="A1570">
        <v>24</v>
      </c>
      <c r="B1570" s="6" t="s">
        <v>66</v>
      </c>
      <c r="C1570" s="6" t="s">
        <v>22</v>
      </c>
      <c r="D1570" s="6" t="s">
        <v>23</v>
      </c>
      <c r="E1570" s="6" t="s">
        <v>2767</v>
      </c>
      <c r="F1570" s="6">
        <v>22</v>
      </c>
      <c r="G1570" s="6">
        <v>26</v>
      </c>
      <c r="H1570" s="7">
        <v>42524</v>
      </c>
      <c r="I1570" s="7">
        <v>42535</v>
      </c>
      <c r="J1570" s="7" t="s">
        <v>2538</v>
      </c>
      <c r="K1570" s="17">
        <f>IF(J1570="Januar",238.19,IF(J1570="Februar",240.59,IF(J1570="Mars",245.99,IF(J1570="April",250.79,IF(J1570="Mai",256.52,IF(J1570="Juni",259.83,IF(J1570="Juli",265.66,IF(J1570="August",272.21,IF(J1570="September",275.91,IF(J1570="Oktober",281.13,IF(J1570="November",284.38,IF(J1570="Desember",287.34,0))))))))))))</f>
        <v>259.83</v>
      </c>
      <c r="L1570" s="20">
        <f>$K$2/K1570</f>
        <v>0.91671477504522192</v>
      </c>
      <c r="M1570" s="6">
        <v>11</v>
      </c>
      <c r="N1570" s="6">
        <v>2150000</v>
      </c>
      <c r="O1570" s="6">
        <v>2620000</v>
      </c>
      <c r="P1570" s="6">
        <f>O1570-N1570</f>
        <v>470000</v>
      </c>
      <c r="Q1570" s="8">
        <f>P1570/N1570</f>
        <v>0.21860465116279071</v>
      </c>
      <c r="R1570" s="6">
        <v>14158</v>
      </c>
      <c r="S1570" s="9">
        <f>(N1570+R1570)/F1570</f>
        <v>98370.818181818177</v>
      </c>
      <c r="T1570" s="6">
        <v>119734</v>
      </c>
      <c r="U1570" s="5">
        <f>T1570-S1570</f>
        <v>21363.181818181823</v>
      </c>
      <c r="V1570" s="8">
        <f>U1570/S1570</f>
        <v>0.21716991088451035</v>
      </c>
      <c r="W1570" s="22">
        <f>S1570*L1570</f>
        <v>90177.98246055987</v>
      </c>
      <c r="X1570" s="22">
        <f>T1570*L1570</f>
        <v>109761.9268752646</v>
      </c>
      <c r="Y1570" s="22">
        <f>X1570-W1570</f>
        <v>19583.944414704732</v>
      </c>
      <c r="Z1570" s="8">
        <f>Y1570/W1570</f>
        <v>0.21716991088451043</v>
      </c>
      <c r="AA1570" s="10">
        <v>1715</v>
      </c>
      <c r="AB1570" s="6">
        <v>1937</v>
      </c>
      <c r="AC1570" s="6">
        <f>2016-AB1570</f>
        <v>79</v>
      </c>
      <c r="AD1570" s="6" t="s">
        <v>67</v>
      </c>
    </row>
    <row r="1571" spans="1:30" x14ac:dyDescent="0.2">
      <c r="A1571">
        <v>24</v>
      </c>
      <c r="B1571" s="6" t="s">
        <v>274</v>
      </c>
      <c r="C1571" s="6" t="s">
        <v>22</v>
      </c>
      <c r="D1571" s="6" t="s">
        <v>23</v>
      </c>
      <c r="E1571" s="6" t="s">
        <v>2767</v>
      </c>
      <c r="F1571" s="6">
        <v>35</v>
      </c>
      <c r="G1571" s="6">
        <v>40</v>
      </c>
      <c r="H1571" s="7">
        <v>42524</v>
      </c>
      <c r="I1571" s="7">
        <v>42535</v>
      </c>
      <c r="J1571" s="3" t="s">
        <v>2538</v>
      </c>
      <c r="K1571" s="17">
        <f>IF(J1571="Januar",238.19,IF(J1571="Februar",240.59,IF(J1571="Mars",245.99,IF(J1571="April",250.79,IF(J1571="Mai",256.52,IF(J1571="Juni",259.83,IF(J1571="Juli",265.66,IF(J1571="August",272.21,IF(J1571="September",275.91,IF(J1571="Oktober",281.13,IF(J1571="November",284.38,IF(J1571="Desember",287.34,0))))))))))))</f>
        <v>259.83</v>
      </c>
      <c r="L1571" s="20">
        <f>$K$2/K1571</f>
        <v>0.91671477504522192</v>
      </c>
      <c r="M1571" s="6">
        <v>11</v>
      </c>
      <c r="N1571" s="6">
        <v>1990000</v>
      </c>
      <c r="O1571" s="6">
        <v>2280000</v>
      </c>
      <c r="P1571" s="6">
        <f>O1571-N1571</f>
        <v>290000</v>
      </c>
      <c r="Q1571" s="8">
        <f>P1571/N1571</f>
        <v>0.14572864321608039</v>
      </c>
      <c r="R1571" s="6">
        <v>1652</v>
      </c>
      <c r="S1571" s="9">
        <f>(N1571+R1571)/F1571</f>
        <v>56904.342857142859</v>
      </c>
      <c r="T1571" s="6">
        <v>65190</v>
      </c>
      <c r="U1571" s="5">
        <f>T1571-S1571</f>
        <v>8285.6571428571406</v>
      </c>
      <c r="V1571" s="4">
        <f>U1571/S1571</f>
        <v>0.1456067626272059</v>
      </c>
      <c r="W1571" s="22">
        <f>S1571*L1571</f>
        <v>52165.0518613819</v>
      </c>
      <c r="X1571" s="22">
        <f>T1571*L1571</f>
        <v>59760.636185198018</v>
      </c>
      <c r="Y1571" s="22">
        <f>X1571-W1571</f>
        <v>7595.5843238161178</v>
      </c>
      <c r="Z1571" s="8">
        <f>Y1571/W1571</f>
        <v>0.14560676262720587</v>
      </c>
      <c r="AA1571" s="10">
        <v>15460</v>
      </c>
      <c r="AB1571" s="6">
        <v>1969</v>
      </c>
      <c r="AC1571" s="6">
        <f>2016-AB1571</f>
        <v>47</v>
      </c>
      <c r="AD1571" s="6" t="s">
        <v>96</v>
      </c>
    </row>
    <row r="1572" spans="1:30" x14ac:dyDescent="0.2">
      <c r="A1572">
        <v>24</v>
      </c>
      <c r="B1572" s="2" t="s">
        <v>453</v>
      </c>
      <c r="C1572" s="2" t="s">
        <v>22</v>
      </c>
      <c r="D1572" s="2" t="s">
        <v>23</v>
      </c>
      <c r="E1572" s="6" t="s">
        <v>2767</v>
      </c>
      <c r="F1572" s="2">
        <v>42</v>
      </c>
      <c r="G1572" s="2">
        <v>45</v>
      </c>
      <c r="H1572" s="3">
        <v>42524</v>
      </c>
      <c r="I1572" s="3">
        <v>42535</v>
      </c>
      <c r="J1572" s="7" t="s">
        <v>2538</v>
      </c>
      <c r="K1572" s="17">
        <f>IF(J1572="Januar",238.19,IF(J1572="Februar",240.59,IF(J1572="Mars",245.99,IF(J1572="April",250.79,IF(J1572="Mai",256.52,IF(J1572="Juni",259.83,IF(J1572="Juli",265.66,IF(J1572="August",272.21,IF(J1572="September",275.91,IF(J1572="Oktober",281.13,IF(J1572="November",284.38,IF(J1572="Desember",287.34,0))))))))))))</f>
        <v>259.83</v>
      </c>
      <c r="L1572" s="20">
        <f>$K$2/K1572</f>
        <v>0.91671477504522192</v>
      </c>
      <c r="M1572" s="2">
        <v>11</v>
      </c>
      <c r="N1572" s="2">
        <v>2800000</v>
      </c>
      <c r="O1572" s="2">
        <v>3300000</v>
      </c>
      <c r="P1572" s="2">
        <f>O1572-N1572</f>
        <v>500000</v>
      </c>
      <c r="Q1572" s="4">
        <f>P1572/N1572</f>
        <v>0.17857142857142858</v>
      </c>
      <c r="R1572" s="2"/>
      <c r="S1572" s="9">
        <f>(N1572+R1572)/F1572</f>
        <v>66666.666666666672</v>
      </c>
      <c r="T1572" s="2">
        <v>78571</v>
      </c>
      <c r="U1572" s="5">
        <f>T1572-S1572</f>
        <v>11904.333333333328</v>
      </c>
      <c r="V1572" s="4">
        <f>U1572/S1572</f>
        <v>0.17856499999999992</v>
      </c>
      <c r="W1572" s="22">
        <f>S1572*L1572</f>
        <v>61114.318336348129</v>
      </c>
      <c r="X1572" s="22">
        <f>T1572*L1572</f>
        <v>72027.196590078136</v>
      </c>
      <c r="Y1572" s="22">
        <f>X1572-W1572</f>
        <v>10912.878253730007</v>
      </c>
      <c r="Z1572" s="8">
        <f>Y1572/W1572</f>
        <v>0.17856500000000006</v>
      </c>
      <c r="AA1572" s="2">
        <v>403</v>
      </c>
      <c r="AB1572" s="2">
        <v>1880</v>
      </c>
      <c r="AC1572" s="2">
        <f>2016-AB1572</f>
        <v>136</v>
      </c>
      <c r="AD1572" s="2" t="s">
        <v>37</v>
      </c>
    </row>
    <row r="1573" spans="1:30" x14ac:dyDescent="0.2">
      <c r="A1573">
        <v>24</v>
      </c>
      <c r="B1573" s="2" t="s">
        <v>545</v>
      </c>
      <c r="C1573" s="2" t="s">
        <v>22</v>
      </c>
      <c r="D1573" s="2" t="s">
        <v>23</v>
      </c>
      <c r="E1573" s="6" t="s">
        <v>2767</v>
      </c>
      <c r="F1573" s="2">
        <v>45</v>
      </c>
      <c r="G1573" s="2">
        <v>50</v>
      </c>
      <c r="H1573" s="3">
        <v>42524</v>
      </c>
      <c r="I1573" s="3">
        <v>42535</v>
      </c>
      <c r="J1573" s="3" t="s">
        <v>2538</v>
      </c>
      <c r="K1573" s="17">
        <f>IF(J1573="Januar",238.19,IF(J1573="Februar",240.59,IF(J1573="Mars",245.99,IF(J1573="April",250.79,IF(J1573="Mai",256.52,IF(J1573="Juni",259.83,IF(J1573="Juli",265.66,IF(J1573="August",272.21,IF(J1573="September",275.91,IF(J1573="Oktober",281.13,IF(J1573="November",284.38,IF(J1573="Desember",287.34,0))))))))))))</f>
        <v>259.83</v>
      </c>
      <c r="L1573" s="20">
        <f>$K$2/K1573</f>
        <v>0.91671477504522192</v>
      </c>
      <c r="M1573" s="2">
        <v>11</v>
      </c>
      <c r="N1573" s="2">
        <v>3000000</v>
      </c>
      <c r="O1573" s="2">
        <v>3600000</v>
      </c>
      <c r="P1573" s="2">
        <f>O1573-N1573</f>
        <v>600000</v>
      </c>
      <c r="Q1573" s="4">
        <f>P1573/N1573</f>
        <v>0.2</v>
      </c>
      <c r="R1573" s="2"/>
      <c r="S1573" s="9">
        <f>(N1573+R1573)/F1573</f>
        <v>66666.666666666672</v>
      </c>
      <c r="T1573" s="2">
        <v>80000</v>
      </c>
      <c r="U1573" s="5">
        <f>T1573-S1573</f>
        <v>13333.333333333328</v>
      </c>
      <c r="V1573" s="4">
        <f>U1573/S1573</f>
        <v>0.1999999999999999</v>
      </c>
      <c r="W1573" s="22">
        <f>S1573*L1573</f>
        <v>61114.318336348129</v>
      </c>
      <c r="X1573" s="22">
        <f>T1573*L1573</f>
        <v>73337.182003617752</v>
      </c>
      <c r="Y1573" s="22">
        <f>X1573-W1573</f>
        <v>12222.863667269623</v>
      </c>
      <c r="Z1573" s="8">
        <f>Y1573/W1573</f>
        <v>0.19999999999999996</v>
      </c>
      <c r="AA1573" s="11">
        <v>1823</v>
      </c>
      <c r="AB1573" s="2">
        <v>2006</v>
      </c>
      <c r="AC1573" s="2">
        <f>2016-AB1573</f>
        <v>10</v>
      </c>
      <c r="AD1573" s="2" t="s">
        <v>209</v>
      </c>
    </row>
    <row r="1574" spans="1:30" x14ac:dyDescent="0.2">
      <c r="A1574">
        <v>24</v>
      </c>
      <c r="B1574" s="2" t="s">
        <v>803</v>
      </c>
      <c r="C1574" s="2" t="s">
        <v>22</v>
      </c>
      <c r="D1574" s="2" t="s">
        <v>23</v>
      </c>
      <c r="E1574" s="6" t="s">
        <v>2767</v>
      </c>
      <c r="F1574" s="2">
        <v>52</v>
      </c>
      <c r="G1574" s="2">
        <v>56</v>
      </c>
      <c r="H1574" s="3">
        <v>42524</v>
      </c>
      <c r="I1574" s="3">
        <v>42535</v>
      </c>
      <c r="J1574" s="3" t="s">
        <v>2538</v>
      </c>
      <c r="K1574" s="17">
        <f>IF(J1574="Januar",238.19,IF(J1574="Februar",240.59,IF(J1574="Mars",245.99,IF(J1574="April",250.79,IF(J1574="Mai",256.52,IF(J1574="Juni",259.83,IF(J1574="Juli",265.66,IF(J1574="August",272.21,IF(J1574="September",275.91,IF(J1574="Oktober",281.13,IF(J1574="November",284.38,IF(J1574="Desember",287.34,0))))))))))))</f>
        <v>259.83</v>
      </c>
      <c r="L1574" s="20">
        <f>$K$2/K1574</f>
        <v>0.91671477504522192</v>
      </c>
      <c r="M1574" s="2">
        <v>11</v>
      </c>
      <c r="N1574" s="2">
        <v>3490000</v>
      </c>
      <c r="O1574" s="2">
        <v>4600000</v>
      </c>
      <c r="P1574" s="2">
        <f>O1574-N1574</f>
        <v>1110000</v>
      </c>
      <c r="Q1574" s="4">
        <f>P1574/N1574</f>
        <v>0.31805157593123207</v>
      </c>
      <c r="R1574" s="2">
        <v>66425</v>
      </c>
      <c r="S1574" s="9">
        <f>(N1574+R1574)/F1574</f>
        <v>68392.788461538468</v>
      </c>
      <c r="T1574" s="2">
        <v>89739</v>
      </c>
      <c r="U1574" s="5">
        <f>T1574-S1574</f>
        <v>21346.211538461532</v>
      </c>
      <c r="V1574" s="4">
        <f>U1574/S1574</f>
        <v>0.31211202260697174</v>
      </c>
      <c r="W1574" s="22">
        <f>S1574*L1574</f>
        <v>62696.679689234683</v>
      </c>
      <c r="X1574" s="22">
        <f>T1574*L1574</f>
        <v>82265.067197783166</v>
      </c>
      <c r="Y1574" s="22">
        <f>X1574-W1574</f>
        <v>19568.387508548483</v>
      </c>
      <c r="Z1574" s="8">
        <f>Y1574/W1574</f>
        <v>0.3121120226069718</v>
      </c>
      <c r="AA1574" s="2">
        <v>438</v>
      </c>
      <c r="AB1574" s="2">
        <v>1890</v>
      </c>
      <c r="AC1574" s="2">
        <f>2016-AB1574</f>
        <v>126</v>
      </c>
      <c r="AD1574" s="2" t="s">
        <v>213</v>
      </c>
    </row>
    <row r="1575" spans="1:30" x14ac:dyDescent="0.2">
      <c r="A1575">
        <v>24</v>
      </c>
      <c r="B1575" s="6" t="s">
        <v>922</v>
      </c>
      <c r="C1575" s="6" t="s">
        <v>22</v>
      </c>
      <c r="D1575" s="6" t="s">
        <v>23</v>
      </c>
      <c r="E1575" s="6" t="s">
        <v>2767</v>
      </c>
      <c r="F1575" s="6">
        <v>56</v>
      </c>
      <c r="G1575" s="6">
        <v>62</v>
      </c>
      <c r="H1575" s="7">
        <v>42524</v>
      </c>
      <c r="I1575" s="7">
        <v>42535</v>
      </c>
      <c r="J1575" s="3" t="s">
        <v>2538</v>
      </c>
      <c r="K1575" s="17">
        <f>IF(J1575="Januar",238.19,IF(J1575="Februar",240.59,IF(J1575="Mars",245.99,IF(J1575="April",250.79,IF(J1575="Mai",256.52,IF(J1575="Juni",259.83,IF(J1575="Juli",265.66,IF(J1575="August",272.21,IF(J1575="September",275.91,IF(J1575="Oktober",281.13,IF(J1575="November",284.38,IF(J1575="Desember",287.34,0))))))))))))</f>
        <v>259.83</v>
      </c>
      <c r="L1575" s="20">
        <f>$K$2/K1575</f>
        <v>0.91671477504522192</v>
      </c>
      <c r="M1575" s="6">
        <v>11</v>
      </c>
      <c r="N1575" s="6">
        <v>2350000</v>
      </c>
      <c r="O1575" s="6">
        <v>2825000</v>
      </c>
      <c r="P1575" s="6">
        <f>O1575-N1575</f>
        <v>475000</v>
      </c>
      <c r="Q1575" s="8">
        <f>P1575/N1575</f>
        <v>0.20212765957446807</v>
      </c>
      <c r="R1575" s="6">
        <v>4192</v>
      </c>
      <c r="S1575" s="9">
        <f>(N1575+R1575)/F1575</f>
        <v>42039.142857142855</v>
      </c>
      <c r="T1575" s="6">
        <v>50521</v>
      </c>
      <c r="U1575" s="5">
        <f>T1575-S1575</f>
        <v>8481.8571428571449</v>
      </c>
      <c r="V1575" s="4">
        <f>U1575/S1575</f>
        <v>0.20176094388223226</v>
      </c>
      <c r="W1575" s="22">
        <f>S1575*L1575</f>
        <v>38537.903387379658</v>
      </c>
      <c r="X1575" s="22">
        <f>T1575*L1575</f>
        <v>46313.347150059657</v>
      </c>
      <c r="Y1575" s="22">
        <f>X1575-W1575</f>
        <v>7775.4437626799991</v>
      </c>
      <c r="Z1575" s="8">
        <f>Y1575/W1575</f>
        <v>0.20176094388223234</v>
      </c>
      <c r="AA1575" s="10">
        <v>13105</v>
      </c>
      <c r="AB1575" s="6">
        <v>1990</v>
      </c>
      <c r="AC1575" s="6">
        <f>2016-AB1575</f>
        <v>26</v>
      </c>
      <c r="AD1575" s="6" t="s">
        <v>37</v>
      </c>
    </row>
    <row r="1576" spans="1:30" x14ac:dyDescent="0.2">
      <c r="A1576">
        <v>24</v>
      </c>
      <c r="B1576" s="2" t="s">
        <v>1550</v>
      </c>
      <c r="C1576" s="2" t="s">
        <v>22</v>
      </c>
      <c r="D1576" s="2" t="s">
        <v>23</v>
      </c>
      <c r="E1576" s="6" t="s">
        <v>2767</v>
      </c>
      <c r="F1576" s="2">
        <v>71</v>
      </c>
      <c r="G1576" s="2">
        <v>83</v>
      </c>
      <c r="H1576" s="3">
        <v>42524</v>
      </c>
      <c r="I1576" s="3">
        <v>42535</v>
      </c>
      <c r="J1576" s="3" t="s">
        <v>2538</v>
      </c>
      <c r="K1576" s="17">
        <f>IF(J1576="Januar",238.19,IF(J1576="Februar",240.59,IF(J1576="Mars",245.99,IF(J1576="April",250.79,IF(J1576="Mai",256.52,IF(J1576="Juni",259.83,IF(J1576="Juli",265.66,IF(J1576="August",272.21,IF(J1576="September",275.91,IF(J1576="Oktober",281.13,IF(J1576="November",284.38,IF(J1576="Desember",287.34,0))))))))))))</f>
        <v>259.83</v>
      </c>
      <c r="L1576" s="20">
        <f>$K$2/K1576</f>
        <v>0.91671477504522192</v>
      </c>
      <c r="M1576" s="2">
        <v>11</v>
      </c>
      <c r="N1576" s="2">
        <v>4500000</v>
      </c>
      <c r="O1576" s="2">
        <v>4700000</v>
      </c>
      <c r="P1576" s="2">
        <f>O1576-N1576</f>
        <v>200000</v>
      </c>
      <c r="Q1576" s="4">
        <f>P1576/N1576</f>
        <v>4.4444444444444446E-2</v>
      </c>
      <c r="R1576" s="2">
        <v>30965</v>
      </c>
      <c r="S1576" s="9">
        <f>(N1576+R1576)/F1576</f>
        <v>63816.408450704228</v>
      </c>
      <c r="T1576" s="2">
        <v>66633</v>
      </c>
      <c r="U1576" s="5">
        <f>T1576-S1576</f>
        <v>2816.591549295772</v>
      </c>
      <c r="V1576" s="4">
        <f>U1576/S1576</f>
        <v>4.4135851854958004E-2</v>
      </c>
      <c r="W1576" s="22">
        <f>S1576*L1576</f>
        <v>58501.444517081327</v>
      </c>
      <c r="X1576" s="22">
        <f>T1576*L1576</f>
        <v>61083.455605588271</v>
      </c>
      <c r="Y1576" s="22">
        <f>X1576-W1576</f>
        <v>2582.0110885069444</v>
      </c>
      <c r="Z1576" s="8">
        <f>Y1576/W1576</f>
        <v>4.4135851854957962E-2</v>
      </c>
      <c r="AA1576" s="11">
        <v>4755</v>
      </c>
      <c r="AB1576" s="2">
        <v>1995</v>
      </c>
      <c r="AC1576" s="2">
        <f>2016-AB1576</f>
        <v>21</v>
      </c>
      <c r="AD1576" s="2" t="s">
        <v>161</v>
      </c>
    </row>
    <row r="1577" spans="1:30" x14ac:dyDescent="0.2">
      <c r="A1577">
        <v>24</v>
      </c>
      <c r="B1577" s="2" t="s">
        <v>562</v>
      </c>
      <c r="C1577" s="2" t="s">
        <v>22</v>
      </c>
      <c r="D1577" s="2" t="s">
        <v>23</v>
      </c>
      <c r="E1577" s="6" t="s">
        <v>2767</v>
      </c>
      <c r="F1577" s="2">
        <v>73</v>
      </c>
      <c r="G1577" s="2">
        <v>80</v>
      </c>
      <c r="H1577" s="3">
        <v>42524</v>
      </c>
      <c r="I1577" s="3">
        <v>42535</v>
      </c>
      <c r="J1577" s="3" t="s">
        <v>2538</v>
      </c>
      <c r="K1577" s="17">
        <f>IF(J1577="Januar",238.19,IF(J1577="Februar",240.59,IF(J1577="Mars",245.99,IF(J1577="April",250.79,IF(J1577="Mai",256.52,IF(J1577="Juni",259.83,IF(J1577="Juli",265.66,IF(J1577="August",272.21,IF(J1577="September",275.91,IF(J1577="Oktober",281.13,IF(J1577="November",284.38,IF(J1577="Desember",287.34,0))))))))))))</f>
        <v>259.83</v>
      </c>
      <c r="L1577" s="20">
        <f>$K$2/K1577</f>
        <v>0.91671477504522192</v>
      </c>
      <c r="M1577" s="2">
        <v>11</v>
      </c>
      <c r="N1577" s="2">
        <v>4000000</v>
      </c>
      <c r="O1577" s="2">
        <v>4550000</v>
      </c>
      <c r="P1577" s="2">
        <f>O1577-N1577</f>
        <v>550000</v>
      </c>
      <c r="Q1577" s="4">
        <f>P1577/N1577</f>
        <v>0.13750000000000001</v>
      </c>
      <c r="R1577" s="2"/>
      <c r="S1577" s="9">
        <f>(N1577+R1577)/F1577</f>
        <v>54794.520547945205</v>
      </c>
      <c r="T1577" s="2">
        <v>62329</v>
      </c>
      <c r="U1577" s="5">
        <f>T1577-S1577</f>
        <v>7534.4794520547948</v>
      </c>
      <c r="V1577" s="4">
        <f>U1577/S1577</f>
        <v>0.13750424999999999</v>
      </c>
      <c r="W1577" s="22">
        <f>S1577*L1577</f>
        <v>50230.946577820381</v>
      </c>
      <c r="X1577" s="22">
        <f>T1577*L1577</f>
        <v>57137.91521379364</v>
      </c>
      <c r="Y1577" s="22">
        <f>X1577-W1577</f>
        <v>6906.9686359732586</v>
      </c>
      <c r="Z1577" s="8">
        <f>Y1577/W1577</f>
        <v>0.13750425000000002</v>
      </c>
      <c r="AA1577" s="11">
        <v>18871</v>
      </c>
      <c r="AB1577" s="2">
        <v>2006</v>
      </c>
      <c r="AC1577" s="2">
        <f>2016-AB1577</f>
        <v>10</v>
      </c>
      <c r="AD1577" s="2" t="s">
        <v>37</v>
      </c>
    </row>
    <row r="1578" spans="1:30" x14ac:dyDescent="0.2">
      <c r="A1578">
        <v>24</v>
      </c>
      <c r="B1578" s="2" t="s">
        <v>2032</v>
      </c>
      <c r="C1578" s="2" t="s">
        <v>22</v>
      </c>
      <c r="D1578" s="2" t="s">
        <v>23</v>
      </c>
      <c r="E1578" s="6" t="s">
        <v>2767</v>
      </c>
      <c r="F1578" s="2">
        <v>89</v>
      </c>
      <c r="G1578" s="2">
        <v>99</v>
      </c>
      <c r="H1578" s="3">
        <v>42524</v>
      </c>
      <c r="I1578" s="3">
        <v>42535</v>
      </c>
      <c r="J1578" s="7" t="s">
        <v>2538</v>
      </c>
      <c r="K1578" s="17">
        <f>IF(J1578="Januar",238.19,IF(J1578="Februar",240.59,IF(J1578="Mars",245.99,IF(J1578="April",250.79,IF(J1578="Mai",256.52,IF(J1578="Juni",259.83,IF(J1578="Juli",265.66,IF(J1578="August",272.21,IF(J1578="September",275.91,IF(J1578="Oktober",281.13,IF(J1578="November",284.38,IF(J1578="Desember",287.34,0))))))))))))</f>
        <v>259.83</v>
      </c>
      <c r="L1578" s="20">
        <f>$K$2/K1578</f>
        <v>0.91671477504522192</v>
      </c>
      <c r="M1578" s="2">
        <v>11</v>
      </c>
      <c r="N1578" s="2">
        <v>5990000</v>
      </c>
      <c r="O1578" s="2">
        <v>6550000</v>
      </c>
      <c r="P1578" s="2">
        <f>O1578-N1578</f>
        <v>560000</v>
      </c>
      <c r="Q1578" s="4">
        <f>P1578/N1578</f>
        <v>9.3489148580968282E-2</v>
      </c>
      <c r="R1578" s="2">
        <v>61691</v>
      </c>
      <c r="S1578" s="9">
        <f>(N1578+R1578)/F1578</f>
        <v>67996.528089887637</v>
      </c>
      <c r="T1578" s="2">
        <v>74289</v>
      </c>
      <c r="U1578" s="5">
        <f>T1578-S1578</f>
        <v>6292.4719101123628</v>
      </c>
      <c r="V1578" s="4">
        <f>U1578/S1578</f>
        <v>9.2541076535467573E-2</v>
      </c>
      <c r="W1578" s="22">
        <f>S1578*L1578</f>
        <v>62333.421951777462</v>
      </c>
      <c r="X1578" s="22">
        <f>T1578*L1578</f>
        <v>68101.823923334494</v>
      </c>
      <c r="Y1578" s="22">
        <f>X1578-W1578</f>
        <v>5768.4019715570321</v>
      </c>
      <c r="Z1578" s="8">
        <f>Y1578/W1578</f>
        <v>9.2541076535467559E-2</v>
      </c>
      <c r="AA1578" s="2">
        <v>538</v>
      </c>
      <c r="AB1578" s="2">
        <v>1900</v>
      </c>
      <c r="AC1578" s="2">
        <f>2016-AB1578</f>
        <v>116</v>
      </c>
      <c r="AD1578" s="2" t="s">
        <v>120</v>
      </c>
    </row>
    <row r="1579" spans="1:30" x14ac:dyDescent="0.2">
      <c r="A1579">
        <v>24</v>
      </c>
      <c r="B1579" s="6" t="s">
        <v>2143</v>
      </c>
      <c r="C1579" s="6" t="s">
        <v>22</v>
      </c>
      <c r="D1579" s="6" t="s">
        <v>23</v>
      </c>
      <c r="E1579" s="6" t="s">
        <v>2767</v>
      </c>
      <c r="F1579" s="6">
        <v>97</v>
      </c>
      <c r="G1579" s="6">
        <v>108</v>
      </c>
      <c r="H1579" s="7">
        <v>42524</v>
      </c>
      <c r="I1579" s="7">
        <v>42535</v>
      </c>
      <c r="J1579" s="7" t="s">
        <v>2538</v>
      </c>
      <c r="K1579" s="17">
        <f>IF(J1579="Januar",238.19,IF(J1579="Februar",240.59,IF(J1579="Mars",245.99,IF(J1579="April",250.79,IF(J1579="Mai",256.52,IF(J1579="Juni",259.83,IF(J1579="Juli",265.66,IF(J1579="August",272.21,IF(J1579="September",275.91,IF(J1579="Oktober",281.13,IF(J1579="November",284.38,IF(J1579="Desember",287.34,0))))))))))))</f>
        <v>259.83</v>
      </c>
      <c r="L1579" s="20">
        <f>$K$2/K1579</f>
        <v>0.91671477504522192</v>
      </c>
      <c r="M1579" s="6">
        <v>11</v>
      </c>
      <c r="N1579" s="6">
        <v>8300000</v>
      </c>
      <c r="O1579" s="6">
        <v>9100000</v>
      </c>
      <c r="P1579" s="6">
        <f>O1579-N1579</f>
        <v>800000</v>
      </c>
      <c r="Q1579" s="8">
        <f>P1579/N1579</f>
        <v>9.6385542168674704E-2</v>
      </c>
      <c r="R1579" s="6">
        <v>14540</v>
      </c>
      <c r="S1579" s="9">
        <f>(N1579+R1579)/F1579</f>
        <v>85716.907216494845</v>
      </c>
      <c r="T1579" s="6">
        <v>93964</v>
      </c>
      <c r="U1579" s="5">
        <f>T1579-S1579</f>
        <v>8247.0927835051552</v>
      </c>
      <c r="V1579" s="4">
        <f>U1579/S1579</f>
        <v>9.6213139873041698E-2</v>
      </c>
      <c r="W1579" s="22">
        <f>S1579*L1579</f>
        <v>78577.955316541236</v>
      </c>
      <c r="X1579" s="22">
        <f>T1579*L1579</f>
        <v>86138.187122349234</v>
      </c>
      <c r="Y1579" s="22">
        <f>X1579-W1579</f>
        <v>7560.2318058079982</v>
      </c>
      <c r="Z1579" s="8">
        <f>Y1579/W1579</f>
        <v>9.6213139873041642E-2</v>
      </c>
      <c r="AA1579" s="10">
        <v>2714</v>
      </c>
      <c r="AB1579" s="6">
        <v>1990</v>
      </c>
      <c r="AC1579" s="6">
        <f>2016-AB1579</f>
        <v>26</v>
      </c>
      <c r="AD1579" s="6" t="s">
        <v>25</v>
      </c>
    </row>
    <row r="1580" spans="1:30" x14ac:dyDescent="0.2">
      <c r="A1580">
        <v>24</v>
      </c>
      <c r="B1580" s="2" t="s">
        <v>414</v>
      </c>
      <c r="C1580" s="2" t="s">
        <v>22</v>
      </c>
      <c r="D1580" s="2" t="s">
        <v>23</v>
      </c>
      <c r="E1580" s="6" t="s">
        <v>2767</v>
      </c>
      <c r="F1580" s="2">
        <v>97</v>
      </c>
      <c r="G1580" s="2">
        <v>109</v>
      </c>
      <c r="H1580" s="3">
        <v>42524</v>
      </c>
      <c r="I1580" s="3">
        <v>42535</v>
      </c>
      <c r="J1580" s="7" t="s">
        <v>2538</v>
      </c>
      <c r="K1580" s="17">
        <f>IF(J1580="Januar",238.19,IF(J1580="Februar",240.59,IF(J1580="Mars",245.99,IF(J1580="April",250.79,IF(J1580="Mai",256.52,IF(J1580="Juni",259.83,IF(J1580="Juli",265.66,IF(J1580="August",272.21,IF(J1580="September",275.91,IF(J1580="Oktober",281.13,IF(J1580="November",284.38,IF(J1580="Desember",287.34,0))))))))))))</f>
        <v>259.83</v>
      </c>
      <c r="L1580" s="20">
        <f>$K$2/K1580</f>
        <v>0.91671477504522192</v>
      </c>
      <c r="M1580" s="2">
        <v>11</v>
      </c>
      <c r="N1580" s="2">
        <v>6500000</v>
      </c>
      <c r="O1580" s="2">
        <v>6230000</v>
      </c>
      <c r="P1580" s="2">
        <f>O1580-N1580</f>
        <v>-270000</v>
      </c>
      <c r="Q1580" s="4">
        <f>P1580/N1580</f>
        <v>-4.1538461538461538E-2</v>
      </c>
      <c r="R1580" s="2">
        <v>46954</v>
      </c>
      <c r="S1580" s="9">
        <f>(N1580+R1580)/F1580</f>
        <v>67494.371134020621</v>
      </c>
      <c r="T1580" s="2">
        <v>64711</v>
      </c>
      <c r="U1580" s="5">
        <f>T1580-S1580</f>
        <v>-2783.371134020621</v>
      </c>
      <c r="V1580" s="4">
        <f>U1580/S1580</f>
        <v>-4.1238566820539786E-2</v>
      </c>
      <c r="W1580" s="22">
        <f>S1580*L1580</f>
        <v>61873.08725094243</v>
      </c>
      <c r="X1580" s="22">
        <f>T1580*L1580</f>
        <v>59321.529807951352</v>
      </c>
      <c r="Y1580" s="22">
        <f>X1580-W1580</f>
        <v>-2551.5574429910776</v>
      </c>
      <c r="Z1580" s="8">
        <f>Y1580/W1580</f>
        <v>-4.1238566820539786E-2</v>
      </c>
      <c r="AA1580" s="11">
        <v>5879</v>
      </c>
      <c r="AB1580" s="2">
        <v>1973</v>
      </c>
      <c r="AC1580" s="2">
        <f>2016-AB1580</f>
        <v>43</v>
      </c>
      <c r="AD1580" s="2" t="s">
        <v>25</v>
      </c>
    </row>
    <row r="1581" spans="1:30" x14ac:dyDescent="0.2">
      <c r="A1581">
        <v>24</v>
      </c>
      <c r="B1581" s="6" t="s">
        <v>2392</v>
      </c>
      <c r="C1581" s="6" t="s">
        <v>22</v>
      </c>
      <c r="D1581" s="6" t="s">
        <v>23</v>
      </c>
      <c r="E1581" s="6" t="s">
        <v>2767</v>
      </c>
      <c r="F1581" s="6">
        <v>125</v>
      </c>
      <c r="G1581" s="6">
        <v>140</v>
      </c>
      <c r="H1581" s="7">
        <v>42524</v>
      </c>
      <c r="I1581" s="7">
        <v>42535</v>
      </c>
      <c r="J1581" s="7" t="s">
        <v>2538</v>
      </c>
      <c r="K1581" s="17">
        <f>IF(J1581="Januar",238.19,IF(J1581="Februar",240.59,IF(J1581="Mars",245.99,IF(J1581="April",250.79,IF(J1581="Mai",256.52,IF(J1581="Juni",259.83,IF(J1581="Juli",265.66,IF(J1581="August",272.21,IF(J1581="September",275.91,IF(J1581="Oktober",281.13,IF(J1581="November",284.38,IF(J1581="Desember",287.34,0))))))))))))</f>
        <v>259.83</v>
      </c>
      <c r="L1581" s="20">
        <f>$K$2/K1581</f>
        <v>0.91671477504522192</v>
      </c>
      <c r="M1581" s="6">
        <v>11</v>
      </c>
      <c r="N1581" s="6">
        <v>8700000</v>
      </c>
      <c r="O1581" s="6">
        <v>8575000</v>
      </c>
      <c r="P1581" s="6">
        <f>O1581-N1581</f>
        <v>-125000</v>
      </c>
      <c r="Q1581" s="8">
        <f>P1581/N1581</f>
        <v>-1.4367816091954023E-2</v>
      </c>
      <c r="R1581" s="6"/>
      <c r="S1581" s="9">
        <f>(N1581+R1581)/F1581</f>
        <v>69600</v>
      </c>
      <c r="T1581" s="6">
        <v>68600</v>
      </c>
      <c r="U1581" s="5">
        <f>T1581-S1581</f>
        <v>-1000</v>
      </c>
      <c r="V1581" s="4">
        <f>U1581/S1581</f>
        <v>-1.4367816091954023E-2</v>
      </c>
      <c r="W1581" s="22">
        <f>S1581*L1581</f>
        <v>63803.348343147445</v>
      </c>
      <c r="X1581" s="22">
        <f>T1581*L1581</f>
        <v>62886.633568102225</v>
      </c>
      <c r="Y1581" s="22">
        <f>X1581-W1581</f>
        <v>-916.71477504522045</v>
      </c>
      <c r="Z1581" s="8">
        <f>Y1581/W1581</f>
        <v>-1.4367816091954E-2</v>
      </c>
      <c r="AA1581" s="10">
        <v>1088</v>
      </c>
      <c r="AB1581" s="6">
        <v>1903</v>
      </c>
      <c r="AC1581" s="6">
        <f>2016-AB1581</f>
        <v>113</v>
      </c>
      <c r="AD1581" s="6" t="s">
        <v>27</v>
      </c>
    </row>
    <row r="1582" spans="1:30" x14ac:dyDescent="0.2">
      <c r="A1582">
        <v>24</v>
      </c>
      <c r="B1582" s="6" t="s">
        <v>1956</v>
      </c>
      <c r="C1582" s="6" t="s">
        <v>22</v>
      </c>
      <c r="D1582" s="6" t="s">
        <v>23</v>
      </c>
      <c r="E1582" s="6" t="s">
        <v>2767</v>
      </c>
      <c r="F1582" s="6">
        <v>138</v>
      </c>
      <c r="G1582" s="6">
        <v>158</v>
      </c>
      <c r="H1582" s="7">
        <v>42524</v>
      </c>
      <c r="I1582" s="7">
        <v>42535</v>
      </c>
      <c r="J1582" s="3" t="s">
        <v>2538</v>
      </c>
      <c r="K1582" s="17">
        <f>IF(J1582="Januar",238.19,IF(J1582="Februar",240.59,IF(J1582="Mars",245.99,IF(J1582="April",250.79,IF(J1582="Mai",256.52,IF(J1582="Juni",259.83,IF(J1582="Juli",265.66,IF(J1582="August",272.21,IF(J1582="September",275.91,IF(J1582="Oktober",281.13,IF(J1582="November",284.38,IF(J1582="Desember",287.34,0))))))))))))</f>
        <v>259.83</v>
      </c>
      <c r="L1582" s="20">
        <f>$K$2/K1582</f>
        <v>0.91671477504522192</v>
      </c>
      <c r="M1582" s="6">
        <v>11</v>
      </c>
      <c r="N1582" s="6">
        <v>7300000</v>
      </c>
      <c r="O1582" s="6">
        <v>8050000</v>
      </c>
      <c r="P1582" s="6">
        <f>O1582-N1582</f>
        <v>750000</v>
      </c>
      <c r="Q1582" s="8">
        <f>P1582/N1582</f>
        <v>0.10273972602739725</v>
      </c>
      <c r="R1582" s="6"/>
      <c r="S1582" s="9">
        <f>(N1582+R1582)/F1582</f>
        <v>52898.55072463768</v>
      </c>
      <c r="T1582" s="6">
        <v>58333</v>
      </c>
      <c r="U1582" s="5">
        <f>T1582-S1582</f>
        <v>5434.4492753623199</v>
      </c>
      <c r="V1582" s="4">
        <f>U1582/S1582</f>
        <v>0.10273342465753427</v>
      </c>
      <c r="W1582" s="22">
        <f>S1582*L1582</f>
        <v>48492.883027754491</v>
      </c>
      <c r="X1582" s="22">
        <f>T1582*L1582</f>
        <v>53474.722972712931</v>
      </c>
      <c r="Y1582" s="22">
        <f>X1582-W1582</f>
        <v>4981.8399449584394</v>
      </c>
      <c r="Z1582" s="8">
        <f>Y1582/W1582</f>
        <v>0.10273342465753429</v>
      </c>
      <c r="AA1582" s="6"/>
      <c r="AB1582" s="6">
        <v>1875</v>
      </c>
      <c r="AC1582" s="6">
        <f>2016-AB1582</f>
        <v>141</v>
      </c>
      <c r="AD1582" s="6" t="s">
        <v>494</v>
      </c>
    </row>
    <row r="1583" spans="1:30" x14ac:dyDescent="0.2">
      <c r="A1583">
        <v>24</v>
      </c>
      <c r="B1583" s="6" t="s">
        <v>1411</v>
      </c>
      <c r="C1583" s="6" t="s">
        <v>22</v>
      </c>
      <c r="D1583" s="6" t="s">
        <v>23</v>
      </c>
      <c r="E1583" s="6" t="s">
        <v>2767</v>
      </c>
      <c r="F1583" s="6">
        <v>67</v>
      </c>
      <c r="G1583" s="6">
        <v>74</v>
      </c>
      <c r="H1583" s="7">
        <v>42521</v>
      </c>
      <c r="I1583" s="7">
        <v>42535</v>
      </c>
      <c r="J1583" s="3" t="s">
        <v>2538</v>
      </c>
      <c r="K1583" s="17">
        <f>IF(J1583="Januar",238.19,IF(J1583="Februar",240.59,IF(J1583="Mars",245.99,IF(J1583="April",250.79,IF(J1583="Mai",256.52,IF(J1583="Juni",259.83,IF(J1583="Juli",265.66,IF(J1583="August",272.21,IF(J1583="September",275.91,IF(J1583="Oktober",281.13,IF(J1583="November",284.38,IF(J1583="Desember",287.34,0))))))))))))</f>
        <v>259.83</v>
      </c>
      <c r="L1583" s="20">
        <f>$K$2/K1583</f>
        <v>0.91671477504522192</v>
      </c>
      <c r="M1583" s="6">
        <v>14</v>
      </c>
      <c r="N1583" s="6">
        <v>2290000</v>
      </c>
      <c r="O1583" s="6">
        <v>2725000</v>
      </c>
      <c r="P1583" s="6">
        <f>O1583-N1583</f>
        <v>435000</v>
      </c>
      <c r="Q1583" s="8">
        <f>P1583/N1583</f>
        <v>0.18995633187772926</v>
      </c>
      <c r="R1583" s="6">
        <v>6253</v>
      </c>
      <c r="S1583" s="9">
        <f>(N1583+R1583)/F1583</f>
        <v>34272.432835820895</v>
      </c>
      <c r="T1583" s="6">
        <v>40765</v>
      </c>
      <c r="U1583" s="5">
        <f>T1583-S1583</f>
        <v>6492.567164179105</v>
      </c>
      <c r="V1583" s="4">
        <f>U1583/S1583</f>
        <v>0.18943992669797277</v>
      </c>
      <c r="W1583" s="22">
        <f>S1583*L1583</f>
        <v>31418.045557342029</v>
      </c>
      <c r="X1583" s="22">
        <f>T1583*L1583</f>
        <v>37369.877804718475</v>
      </c>
      <c r="Y1583" s="22">
        <f>X1583-W1583</f>
        <v>5951.8322473764456</v>
      </c>
      <c r="Z1583" s="8">
        <f>Y1583/W1583</f>
        <v>0.18943992669797285</v>
      </c>
      <c r="AA1583" s="10">
        <v>20200</v>
      </c>
      <c r="AB1583" s="6">
        <v>1962</v>
      </c>
      <c r="AC1583" s="6">
        <f>2016-AB1583</f>
        <v>54</v>
      </c>
      <c r="AD1583" s="6" t="s">
        <v>116</v>
      </c>
    </row>
    <row r="1584" spans="1:30" x14ac:dyDescent="0.2">
      <c r="A1584">
        <v>24</v>
      </c>
      <c r="B1584" s="2" t="s">
        <v>1096</v>
      </c>
      <c r="C1584" s="2" t="s">
        <v>22</v>
      </c>
      <c r="D1584" s="2" t="s">
        <v>23</v>
      </c>
      <c r="E1584" s="6" t="s">
        <v>2767</v>
      </c>
      <c r="F1584" s="2">
        <v>58</v>
      </c>
      <c r="G1584" s="2">
        <v>64</v>
      </c>
      <c r="H1584" s="3">
        <v>42519</v>
      </c>
      <c r="I1584" s="3">
        <v>42535</v>
      </c>
      <c r="J1584" s="3" t="s">
        <v>2538</v>
      </c>
      <c r="K1584" s="17">
        <f>IF(J1584="Januar",238.19,IF(J1584="Februar",240.59,IF(J1584="Mars",245.99,IF(J1584="April",250.79,IF(J1584="Mai",256.52,IF(J1584="Juni",259.83,IF(J1584="Juli",265.66,IF(J1584="August",272.21,IF(J1584="September",275.91,IF(J1584="Oktober",281.13,IF(J1584="November",284.38,IF(J1584="Desember",287.34,0))))))))))))</f>
        <v>259.83</v>
      </c>
      <c r="L1584" s="20">
        <f>$K$2/K1584</f>
        <v>0.91671477504522192</v>
      </c>
      <c r="M1584" s="2">
        <v>16</v>
      </c>
      <c r="N1584" s="2">
        <v>3490000</v>
      </c>
      <c r="O1584" s="2">
        <v>3490000</v>
      </c>
      <c r="P1584" s="2">
        <f>O1584-N1584</f>
        <v>0</v>
      </c>
      <c r="Q1584" s="4">
        <f>P1584/N1584</f>
        <v>0</v>
      </c>
      <c r="R1584" s="2">
        <v>4967</v>
      </c>
      <c r="S1584" s="9">
        <f>(N1584+R1584)/F1584</f>
        <v>60258.051724137928</v>
      </c>
      <c r="T1584" s="2">
        <v>60258</v>
      </c>
      <c r="U1584" s="5">
        <f>T1584-S1584</f>
        <v>-5.1724137927521951E-2</v>
      </c>
      <c r="V1584" s="4">
        <f>U1584/S1584</f>
        <v>-8.5837720350328729E-7</v>
      </c>
      <c r="W1584" s="22">
        <f>S1584*L1584</f>
        <v>55239.446330956445</v>
      </c>
      <c r="X1584" s="22">
        <f>T1584*L1584</f>
        <v>55239.398914674981</v>
      </c>
      <c r="Y1584" s="22">
        <f>X1584-W1584</f>
        <v>-4.7416281464393251E-2</v>
      </c>
      <c r="Z1584" s="8">
        <f>Y1584/W1584</f>
        <v>-8.5837720349888706E-7</v>
      </c>
      <c r="AA1584" s="2">
        <v>33</v>
      </c>
      <c r="AB1584" s="2">
        <v>2014</v>
      </c>
      <c r="AC1584" s="2">
        <f>2016-AB1584</f>
        <v>2</v>
      </c>
      <c r="AD1584" s="2" t="s">
        <v>108</v>
      </c>
    </row>
    <row r="1585" spans="1:30" x14ac:dyDescent="0.2">
      <c r="A1585">
        <v>24</v>
      </c>
      <c r="B1585" s="6" t="s">
        <v>616</v>
      </c>
      <c r="C1585" s="6" t="s">
        <v>22</v>
      </c>
      <c r="D1585" s="6" t="s">
        <v>23</v>
      </c>
      <c r="E1585" s="6" t="s">
        <v>2767</v>
      </c>
      <c r="F1585" s="6">
        <v>47</v>
      </c>
      <c r="G1585" s="6">
        <v>52</v>
      </c>
      <c r="H1585" s="7">
        <v>42518</v>
      </c>
      <c r="I1585" s="7">
        <v>42535</v>
      </c>
      <c r="J1585" s="7" t="s">
        <v>2538</v>
      </c>
      <c r="K1585" s="17">
        <f>IF(J1585="Januar",238.19,IF(J1585="Februar",240.59,IF(J1585="Mars",245.99,IF(J1585="April",250.79,IF(J1585="Mai",256.52,IF(J1585="Juni",259.83,IF(J1585="Juli",265.66,IF(J1585="August",272.21,IF(J1585="September",275.91,IF(J1585="Oktober",281.13,IF(J1585="November",284.38,IF(J1585="Desember",287.34,0))))))))))))</f>
        <v>259.83</v>
      </c>
      <c r="L1585" s="20">
        <f>$K$2/K1585</f>
        <v>0.91671477504522192</v>
      </c>
      <c r="M1585" s="6">
        <v>17</v>
      </c>
      <c r="N1585" s="6">
        <v>4250000</v>
      </c>
      <c r="O1585" s="6">
        <v>4565000</v>
      </c>
      <c r="P1585" s="6">
        <f>O1585-N1585</f>
        <v>315000</v>
      </c>
      <c r="Q1585" s="8">
        <f>P1585/N1585</f>
        <v>7.4117647058823524E-2</v>
      </c>
      <c r="R1585" s="6">
        <v>15408</v>
      </c>
      <c r="S1585" s="9">
        <f>(N1585+R1585)/F1585</f>
        <v>90753.361702127659</v>
      </c>
      <c r="T1585" s="6">
        <v>97455</v>
      </c>
      <c r="U1585" s="5">
        <f>T1585-S1585</f>
        <v>6701.6382978723414</v>
      </c>
      <c r="V1585" s="4">
        <f>U1585/S1585</f>
        <v>7.3844518507959853E-2</v>
      </c>
      <c r="W1585" s="22">
        <f>S1585*L1585</f>
        <v>83194.947557363615</v>
      </c>
      <c r="X1585" s="22">
        <f>T1585*L1585</f>
        <v>89338.438402032101</v>
      </c>
      <c r="Y1585" s="22">
        <f>X1585-W1585</f>
        <v>6143.4908446684858</v>
      </c>
      <c r="Z1585" s="8">
        <f>Y1585/W1585</f>
        <v>7.3844518507959839E-2</v>
      </c>
      <c r="AA1585" s="6">
        <v>361</v>
      </c>
      <c r="AB1585" s="6">
        <v>1894</v>
      </c>
      <c r="AC1585" s="6">
        <f>2016-AB1585</f>
        <v>122</v>
      </c>
      <c r="AD1585" s="6" t="s">
        <v>90</v>
      </c>
    </row>
    <row r="1586" spans="1:30" x14ac:dyDescent="0.2">
      <c r="A1586">
        <v>24</v>
      </c>
      <c r="B1586" s="6" t="s">
        <v>1409</v>
      </c>
      <c r="C1586" s="6" t="s">
        <v>22</v>
      </c>
      <c r="D1586" s="6" t="s">
        <v>23</v>
      </c>
      <c r="E1586" s="6" t="s">
        <v>2767</v>
      </c>
      <c r="F1586" s="6">
        <v>67</v>
      </c>
      <c r="G1586" s="6">
        <v>73</v>
      </c>
      <c r="H1586" s="7">
        <v>42518</v>
      </c>
      <c r="I1586" s="7">
        <v>42535</v>
      </c>
      <c r="J1586" s="3" t="s">
        <v>2538</v>
      </c>
      <c r="K1586" s="17">
        <f>IF(J1586="Januar",238.19,IF(J1586="Februar",240.59,IF(J1586="Mars",245.99,IF(J1586="April",250.79,IF(J1586="Mai",256.52,IF(J1586="Juni",259.83,IF(J1586="Juli",265.66,IF(J1586="August",272.21,IF(J1586="September",275.91,IF(J1586="Oktober",281.13,IF(J1586="November",284.38,IF(J1586="Desember",287.34,0))))))))))))</f>
        <v>259.83</v>
      </c>
      <c r="L1586" s="20">
        <f>$K$2/K1586</f>
        <v>0.91671477504522192</v>
      </c>
      <c r="M1586" s="6">
        <v>17</v>
      </c>
      <c r="N1586" s="6">
        <v>5300000</v>
      </c>
      <c r="O1586" s="6">
        <v>5300000</v>
      </c>
      <c r="P1586" s="6">
        <f>O1586-N1586</f>
        <v>0</v>
      </c>
      <c r="Q1586" s="8">
        <f>P1586/N1586</f>
        <v>0</v>
      </c>
      <c r="R1586" s="6"/>
      <c r="S1586" s="9">
        <f>(N1586+R1586)/F1586</f>
        <v>79104.477611940296</v>
      </c>
      <c r="T1586" s="6">
        <v>79104</v>
      </c>
      <c r="U1586" s="5">
        <f>T1586-S1586</f>
        <v>-0.47761194029590115</v>
      </c>
      <c r="V1586" s="4">
        <f>U1586/S1586</f>
        <v>-6.0377358490236565E-6</v>
      </c>
      <c r="W1586" s="22">
        <f>S1586*L1586</f>
        <v>72516.243399099636</v>
      </c>
      <c r="X1586" s="22">
        <f>T1586*L1586</f>
        <v>72515.80556517723</v>
      </c>
      <c r="Y1586" s="22">
        <f>X1586-W1586</f>
        <v>-0.43783392240584362</v>
      </c>
      <c r="Z1586" s="8">
        <f>Y1586/W1586</f>
        <v>-6.0377358490040011E-6</v>
      </c>
      <c r="AA1586" s="10">
        <v>3679</v>
      </c>
      <c r="AB1586" s="6">
        <v>2013</v>
      </c>
      <c r="AC1586" s="6">
        <f>2016-AB1586</f>
        <v>3</v>
      </c>
      <c r="AD1586" s="6" t="s">
        <v>27</v>
      </c>
    </row>
    <row r="1587" spans="1:30" x14ac:dyDescent="0.2">
      <c r="A1587">
        <v>24</v>
      </c>
      <c r="B1587" s="2" t="s">
        <v>1824</v>
      </c>
      <c r="C1587" s="2" t="s">
        <v>22</v>
      </c>
      <c r="D1587" s="2" t="s">
        <v>23</v>
      </c>
      <c r="E1587" s="6" t="s">
        <v>2767</v>
      </c>
      <c r="F1587" s="2">
        <v>79</v>
      </c>
      <c r="G1587" s="2"/>
      <c r="H1587" s="3">
        <v>42518</v>
      </c>
      <c r="I1587" s="3">
        <v>42535</v>
      </c>
      <c r="J1587" s="3" t="s">
        <v>2538</v>
      </c>
      <c r="K1587" s="17">
        <f>IF(J1587="Januar",238.19,IF(J1587="Februar",240.59,IF(J1587="Mars",245.99,IF(J1587="April",250.79,IF(J1587="Mai",256.52,IF(J1587="Juni",259.83,IF(J1587="Juli",265.66,IF(J1587="August",272.21,IF(J1587="September",275.91,IF(J1587="Oktober",281.13,IF(J1587="November",284.38,IF(J1587="Desember",287.34,0))))))))))))</f>
        <v>259.83</v>
      </c>
      <c r="L1587" s="20">
        <f>$K$2/K1587</f>
        <v>0.91671477504522192</v>
      </c>
      <c r="M1587" s="2">
        <v>17</v>
      </c>
      <c r="N1587" s="2">
        <v>3790000</v>
      </c>
      <c r="O1587" s="2">
        <v>3850000</v>
      </c>
      <c r="P1587" s="2">
        <f>O1587-N1587</f>
        <v>60000</v>
      </c>
      <c r="Q1587" s="4">
        <f>P1587/N1587</f>
        <v>1.5831134564643801E-2</v>
      </c>
      <c r="R1587" s="2">
        <v>29000</v>
      </c>
      <c r="S1587" s="9">
        <f>(N1587+R1587)/F1587</f>
        <v>48341.772151898731</v>
      </c>
      <c r="T1587" s="2">
        <v>49101</v>
      </c>
      <c r="U1587" s="5">
        <f>T1587-S1587</f>
        <v>759.22784810126905</v>
      </c>
      <c r="V1587" s="4">
        <f>U1587/S1587</f>
        <v>1.5705420267085692E-2</v>
      </c>
      <c r="W1587" s="22">
        <f>S1587*L1587</f>
        <v>44315.616783515216</v>
      </c>
      <c r="X1587" s="22">
        <f>T1587*L1587</f>
        <v>45011.612169495442</v>
      </c>
      <c r="Y1587" s="22">
        <f>X1587-W1587</f>
        <v>695.99538598022627</v>
      </c>
      <c r="Z1587" s="8">
        <f>Y1587/W1587</f>
        <v>1.5705420267085771E-2</v>
      </c>
      <c r="AA1587" s="11">
        <v>37107</v>
      </c>
      <c r="AB1587" s="2">
        <v>1973</v>
      </c>
      <c r="AC1587" s="2">
        <f>2016-AB1587</f>
        <v>43</v>
      </c>
      <c r="AD1587" s="2" t="s">
        <v>186</v>
      </c>
    </row>
    <row r="1588" spans="1:30" x14ac:dyDescent="0.2">
      <c r="A1588">
        <v>24</v>
      </c>
      <c r="B1588" s="6" t="s">
        <v>2144</v>
      </c>
      <c r="C1588" s="6" t="s">
        <v>22</v>
      </c>
      <c r="D1588" s="6" t="s">
        <v>23</v>
      </c>
      <c r="E1588" s="6" t="s">
        <v>2767</v>
      </c>
      <c r="F1588" s="6">
        <v>97</v>
      </c>
      <c r="G1588" s="6"/>
      <c r="H1588" s="7">
        <v>42514</v>
      </c>
      <c r="I1588" s="7">
        <v>42535</v>
      </c>
      <c r="J1588" s="3" t="s">
        <v>2538</v>
      </c>
      <c r="K1588" s="17">
        <f>IF(J1588="Januar",238.19,IF(J1588="Februar",240.59,IF(J1588="Mars",245.99,IF(J1588="April",250.79,IF(J1588="Mai",256.52,IF(J1588="Juni",259.83,IF(J1588="Juli",265.66,IF(J1588="August",272.21,IF(J1588="September",275.91,IF(J1588="Oktober",281.13,IF(J1588="November",284.38,IF(J1588="Desember",287.34,0))))))))))))</f>
        <v>259.83</v>
      </c>
      <c r="L1588" s="20">
        <f>$K$2/K1588</f>
        <v>0.91671477504522192</v>
      </c>
      <c r="M1588" s="6">
        <v>21</v>
      </c>
      <c r="N1588" s="6">
        <v>7990000</v>
      </c>
      <c r="O1588" s="6">
        <v>7650000</v>
      </c>
      <c r="P1588" s="6">
        <f>O1588-N1588</f>
        <v>-340000</v>
      </c>
      <c r="Q1588" s="8">
        <f>P1588/N1588</f>
        <v>-4.2553191489361701E-2</v>
      </c>
      <c r="R1588" s="6"/>
      <c r="S1588" s="9">
        <f>(N1588+R1588)/F1588</f>
        <v>82371.134020618556</v>
      </c>
      <c r="T1588" s="6">
        <v>78866</v>
      </c>
      <c r="U1588" s="5">
        <f>T1588-S1588</f>
        <v>-3505.134020618556</v>
      </c>
      <c r="V1588" s="4">
        <f>U1588/S1588</f>
        <v>-4.2552941176470578E-2</v>
      </c>
      <c r="W1588" s="22">
        <f>S1588*L1588</f>
        <v>75510.835593931159</v>
      </c>
      <c r="X1588" s="22">
        <f>T1588*L1588</f>
        <v>72297.627448716477</v>
      </c>
      <c r="Y1588" s="22">
        <f>X1588-W1588</f>
        <v>-3213.2081452146813</v>
      </c>
      <c r="Z1588" s="8">
        <f>Y1588/W1588</f>
        <v>-4.2552941176470419E-2</v>
      </c>
      <c r="AA1588" s="10">
        <v>2714</v>
      </c>
      <c r="AB1588" s="6">
        <v>1989</v>
      </c>
      <c r="AC1588" s="6">
        <f>2016-AB1588</f>
        <v>27</v>
      </c>
      <c r="AD1588" s="6" t="s">
        <v>635</v>
      </c>
    </row>
    <row r="1589" spans="1:30" x14ac:dyDescent="0.2">
      <c r="A1589">
        <v>24</v>
      </c>
      <c r="B1589" s="2" t="s">
        <v>407</v>
      </c>
      <c r="C1589" s="2" t="s">
        <v>22</v>
      </c>
      <c r="D1589" s="2" t="s">
        <v>23</v>
      </c>
      <c r="E1589" s="6" t="s">
        <v>2767</v>
      </c>
      <c r="F1589" s="2">
        <v>55</v>
      </c>
      <c r="G1589" s="2">
        <v>60</v>
      </c>
      <c r="H1589" s="3">
        <v>42526</v>
      </c>
      <c r="I1589" s="3">
        <v>42536</v>
      </c>
      <c r="J1589" s="7" t="s">
        <v>2538</v>
      </c>
      <c r="K1589" s="17">
        <f>IF(J1589="Januar",238.19,IF(J1589="Februar",240.59,IF(J1589="Mars",245.99,IF(J1589="April",250.79,IF(J1589="Mai",256.52,IF(J1589="Juni",259.83,IF(J1589="Juli",265.66,IF(J1589="August",272.21,IF(J1589="September",275.91,IF(J1589="Oktober",281.13,IF(J1589="November",284.38,IF(J1589="Desember",287.34,0))))))))))))</f>
        <v>259.83</v>
      </c>
      <c r="L1589" s="20">
        <f>$K$2/K1589</f>
        <v>0.91671477504522192</v>
      </c>
      <c r="M1589" s="2">
        <v>10</v>
      </c>
      <c r="N1589" s="2">
        <v>3300000</v>
      </c>
      <c r="O1589" s="2">
        <v>3450000</v>
      </c>
      <c r="P1589" s="2">
        <f>O1589-N1589</f>
        <v>150000</v>
      </c>
      <c r="Q1589" s="4">
        <f>P1589/N1589</f>
        <v>4.5454545454545456E-2</v>
      </c>
      <c r="R1589" s="2"/>
      <c r="S1589" s="9">
        <f>(N1589+R1589)/F1589</f>
        <v>60000</v>
      </c>
      <c r="T1589" s="2">
        <v>62727</v>
      </c>
      <c r="U1589" s="5">
        <f>T1589-S1589</f>
        <v>2727</v>
      </c>
      <c r="V1589" s="4">
        <f>U1589/S1589</f>
        <v>4.5449999999999997E-2</v>
      </c>
      <c r="W1589" s="22">
        <f>S1589*L1589</f>
        <v>55002.886502713314</v>
      </c>
      <c r="X1589" s="22">
        <f>T1589*L1589</f>
        <v>57502.767694261638</v>
      </c>
      <c r="Y1589" s="22">
        <f>X1589-W1589</f>
        <v>2499.8811915483238</v>
      </c>
      <c r="Z1589" s="8">
        <f>Y1589/W1589</f>
        <v>4.5450000000000067E-2</v>
      </c>
      <c r="AA1589" s="11">
        <v>16731</v>
      </c>
      <c r="AB1589" s="2">
        <v>2009</v>
      </c>
      <c r="AC1589" s="2">
        <f>2016-AB1589</f>
        <v>7</v>
      </c>
      <c r="AD1589" s="2" t="s">
        <v>148</v>
      </c>
    </row>
    <row r="1590" spans="1:30" x14ac:dyDescent="0.2">
      <c r="A1590">
        <v>24</v>
      </c>
      <c r="B1590" s="2" t="s">
        <v>848</v>
      </c>
      <c r="C1590" s="2" t="s">
        <v>22</v>
      </c>
      <c r="D1590" s="2" t="s">
        <v>23</v>
      </c>
      <c r="E1590" s="6" t="s">
        <v>2767</v>
      </c>
      <c r="F1590" s="2">
        <v>70</v>
      </c>
      <c r="G1590" s="2">
        <v>80</v>
      </c>
      <c r="H1590" s="3">
        <v>42526</v>
      </c>
      <c r="I1590" s="3">
        <v>42536</v>
      </c>
      <c r="J1590" s="3" t="s">
        <v>2538</v>
      </c>
      <c r="K1590" s="17">
        <f>IF(J1590="Januar",238.19,IF(J1590="Februar",240.59,IF(J1590="Mars",245.99,IF(J1590="April",250.79,IF(J1590="Mai",256.52,IF(J1590="Juni",259.83,IF(J1590="Juli",265.66,IF(J1590="August",272.21,IF(J1590="September",275.91,IF(J1590="Oktober",281.13,IF(J1590="November",284.38,IF(J1590="Desember",287.34,0))))))))))))</f>
        <v>259.83</v>
      </c>
      <c r="L1590" s="20">
        <f>$K$2/K1590</f>
        <v>0.91671477504522192</v>
      </c>
      <c r="M1590" s="2">
        <v>10</v>
      </c>
      <c r="N1590" s="2">
        <v>5200000</v>
      </c>
      <c r="O1590" s="2">
        <v>5850000</v>
      </c>
      <c r="P1590" s="2">
        <f>O1590-N1590</f>
        <v>650000</v>
      </c>
      <c r="Q1590" s="4">
        <f>P1590/N1590</f>
        <v>0.125</v>
      </c>
      <c r="R1590" s="2">
        <v>1383</v>
      </c>
      <c r="S1590" s="9">
        <f>(N1590+R1590)/F1590</f>
        <v>74305.471428571429</v>
      </c>
      <c r="T1590" s="2">
        <v>83591</v>
      </c>
      <c r="U1590" s="5">
        <f>T1590-S1590</f>
        <v>9285.528571428571</v>
      </c>
      <c r="V1590" s="4">
        <f>U1590/S1590</f>
        <v>0.12496426431201085</v>
      </c>
      <c r="W1590" s="22">
        <f>S1590*L1590</f>
        <v>68116.923525272025</v>
      </c>
      <c r="X1590" s="22">
        <f>T1590*L1590</f>
        <v>76629.104760805145</v>
      </c>
      <c r="Y1590" s="22">
        <f>X1590-W1590</f>
        <v>8512.1812355331203</v>
      </c>
      <c r="Z1590" s="8">
        <f>Y1590/W1590</f>
        <v>0.12496426431201081</v>
      </c>
      <c r="AA1590" s="2">
        <v>810</v>
      </c>
      <c r="AB1590" s="2">
        <v>2002</v>
      </c>
      <c r="AC1590" s="2">
        <f>2016-AB1590</f>
        <v>14</v>
      </c>
      <c r="AD1590" s="2" t="s">
        <v>203</v>
      </c>
    </row>
    <row r="1591" spans="1:30" x14ac:dyDescent="0.2">
      <c r="A1591">
        <v>24</v>
      </c>
      <c r="B1591" s="6" t="s">
        <v>2046</v>
      </c>
      <c r="C1591" s="6" t="s">
        <v>22</v>
      </c>
      <c r="D1591" s="6" t="s">
        <v>23</v>
      </c>
      <c r="E1591" s="6" t="s">
        <v>2767</v>
      </c>
      <c r="F1591" s="6">
        <v>90</v>
      </c>
      <c r="G1591" s="6">
        <v>101</v>
      </c>
      <c r="H1591" s="7">
        <v>42526</v>
      </c>
      <c r="I1591" s="7">
        <v>42536</v>
      </c>
      <c r="J1591" s="3" t="s">
        <v>2538</v>
      </c>
      <c r="K1591" s="17">
        <f>IF(J1591="Januar",238.19,IF(J1591="Februar",240.59,IF(J1591="Mars",245.99,IF(J1591="April",250.79,IF(J1591="Mai",256.52,IF(J1591="Juni",259.83,IF(J1591="Juli",265.66,IF(J1591="August",272.21,IF(J1591="September",275.91,IF(J1591="Oktober",281.13,IF(J1591="November",284.38,IF(J1591="Desember",287.34,0))))))))))))</f>
        <v>259.83</v>
      </c>
      <c r="L1591" s="20">
        <f>$K$2/K1591</f>
        <v>0.91671477504522192</v>
      </c>
      <c r="M1591" s="6">
        <v>10</v>
      </c>
      <c r="N1591" s="6">
        <v>6000000</v>
      </c>
      <c r="O1591" s="6">
        <v>6050000</v>
      </c>
      <c r="P1591" s="6">
        <f>O1591-N1591</f>
        <v>50000</v>
      </c>
      <c r="Q1591" s="8">
        <f>P1591/N1591</f>
        <v>8.3333333333333332E-3</v>
      </c>
      <c r="R1591" s="6">
        <v>105045</v>
      </c>
      <c r="S1591" s="9">
        <f>(N1591+R1591)/F1591</f>
        <v>67833.833333333328</v>
      </c>
      <c r="T1591" s="6">
        <v>68389</v>
      </c>
      <c r="U1591" s="5">
        <f>T1591-S1591</f>
        <v>555.16666666667152</v>
      </c>
      <c r="V1591" s="4">
        <f>U1591/S1591</f>
        <v>8.1842148583672093E-3</v>
      </c>
      <c r="W1591" s="22">
        <f>S1591*L1591</f>
        <v>62184.277264621742</v>
      </c>
      <c r="X1591" s="22">
        <f>T1591*L1591</f>
        <v>62693.206750567682</v>
      </c>
      <c r="Y1591" s="22">
        <f>X1591-W1591</f>
        <v>508.92948594594054</v>
      </c>
      <c r="Z1591" s="8">
        <f>Y1591/W1591</f>
        <v>8.1842148583671625E-3</v>
      </c>
      <c r="AA1591" s="6">
        <v>598</v>
      </c>
      <c r="AB1591" s="6">
        <v>1893</v>
      </c>
      <c r="AC1591" s="6">
        <f>2016-AB1591</f>
        <v>123</v>
      </c>
      <c r="AD1591" s="6" t="s">
        <v>148</v>
      </c>
    </row>
    <row r="1592" spans="1:30" x14ac:dyDescent="0.2">
      <c r="A1592">
        <v>24</v>
      </c>
      <c r="B1592" s="6" t="s">
        <v>2483</v>
      </c>
      <c r="C1592" s="6" t="s">
        <v>22</v>
      </c>
      <c r="D1592" s="6" t="s">
        <v>23</v>
      </c>
      <c r="E1592" s="6" t="s">
        <v>2767</v>
      </c>
      <c r="F1592" s="6">
        <v>155</v>
      </c>
      <c r="G1592" s="6">
        <v>172</v>
      </c>
      <c r="H1592" s="7">
        <v>42526</v>
      </c>
      <c r="I1592" s="7">
        <v>42536</v>
      </c>
      <c r="J1592" s="3" t="s">
        <v>2538</v>
      </c>
      <c r="K1592" s="17">
        <f>IF(J1592="Januar",238.19,IF(J1592="Februar",240.59,IF(J1592="Mars",245.99,IF(J1592="April",250.79,IF(J1592="Mai",256.52,IF(J1592="Juni",259.83,IF(J1592="Juli",265.66,IF(J1592="August",272.21,IF(J1592="September",275.91,IF(J1592="Oktober",281.13,IF(J1592="November",284.38,IF(J1592="Desember",287.34,0))))))))))))</f>
        <v>259.83</v>
      </c>
      <c r="L1592" s="20">
        <f>$K$2/K1592</f>
        <v>0.91671477504522192</v>
      </c>
      <c r="M1592" s="6">
        <v>10</v>
      </c>
      <c r="N1592" s="6">
        <v>10250000</v>
      </c>
      <c r="O1592" s="6">
        <v>9825000</v>
      </c>
      <c r="P1592" s="6">
        <f>O1592-N1592</f>
        <v>-425000</v>
      </c>
      <c r="Q1592" s="8">
        <f>P1592/N1592</f>
        <v>-4.1463414634146344E-2</v>
      </c>
      <c r="R1592" s="6"/>
      <c r="S1592" s="9">
        <f>(N1592+R1592)/F1592</f>
        <v>66129.032258064515</v>
      </c>
      <c r="T1592" s="6">
        <v>63387</v>
      </c>
      <c r="U1592" s="5">
        <f>T1592-S1592</f>
        <v>-2742.0322580645152</v>
      </c>
      <c r="V1592" s="4">
        <f>U1592/S1592</f>
        <v>-4.1464878048780476E-2</v>
      </c>
      <c r="W1592" s="22">
        <f>S1592*L1592</f>
        <v>60621.460930409834</v>
      </c>
      <c r="X1592" s="22">
        <f>T1592*L1592</f>
        <v>58107.799445791483</v>
      </c>
      <c r="Y1592" s="22">
        <f>X1592-W1592</f>
        <v>-2513.6614846183511</v>
      </c>
      <c r="Z1592" s="8">
        <f>Y1592/W1592</f>
        <v>-4.1464878048780428E-2</v>
      </c>
      <c r="AA1592" s="6">
        <v>760</v>
      </c>
      <c r="AB1592" s="6">
        <v>1902</v>
      </c>
      <c r="AC1592" s="6">
        <f>2016-AB1592</f>
        <v>114</v>
      </c>
      <c r="AD1592" s="6" t="s">
        <v>422</v>
      </c>
    </row>
    <row r="1593" spans="1:30" x14ac:dyDescent="0.2">
      <c r="A1593">
        <v>24</v>
      </c>
      <c r="B1593" s="2" t="s">
        <v>376</v>
      </c>
      <c r="C1593" s="2" t="s">
        <v>22</v>
      </c>
      <c r="D1593" s="2" t="s">
        <v>23</v>
      </c>
      <c r="E1593" s="6" t="s">
        <v>2767</v>
      </c>
      <c r="F1593" s="2">
        <v>39</v>
      </c>
      <c r="G1593" s="2">
        <v>46</v>
      </c>
      <c r="H1593" s="3">
        <v>42525</v>
      </c>
      <c r="I1593" s="3">
        <v>42536</v>
      </c>
      <c r="J1593" s="7" t="s">
        <v>2538</v>
      </c>
      <c r="K1593" s="17">
        <f>IF(J1593="Januar",238.19,IF(J1593="Februar",240.59,IF(J1593="Mars",245.99,IF(J1593="April",250.79,IF(J1593="Mai",256.52,IF(J1593="Juni",259.83,IF(J1593="Juli",265.66,IF(J1593="August",272.21,IF(J1593="September",275.91,IF(J1593="Oktober",281.13,IF(J1593="November",284.38,IF(J1593="Desember",287.34,0))))))))))))</f>
        <v>259.83</v>
      </c>
      <c r="L1593" s="20">
        <f>$K$2/K1593</f>
        <v>0.91671477504522192</v>
      </c>
      <c r="M1593" s="2">
        <v>11</v>
      </c>
      <c r="N1593" s="2">
        <v>2700000</v>
      </c>
      <c r="O1593" s="2">
        <v>2750000</v>
      </c>
      <c r="P1593" s="2">
        <f>O1593-N1593</f>
        <v>50000</v>
      </c>
      <c r="Q1593" s="4">
        <f>P1593/N1593</f>
        <v>1.8518518518518517E-2</v>
      </c>
      <c r="R1593" s="2">
        <v>99509</v>
      </c>
      <c r="S1593" s="9">
        <f>(N1593+R1593)/F1593</f>
        <v>71782.282051282047</v>
      </c>
      <c r="T1593" s="2">
        <v>73064</v>
      </c>
      <c r="U1593" s="5">
        <f>T1593-S1593</f>
        <v>1281.7179487179528</v>
      </c>
      <c r="V1593" s="4">
        <f>U1593/S1593</f>
        <v>1.785563111245585E-2</v>
      </c>
      <c r="W1593" s="22">
        <f>S1593*L1593</f>
        <v>65803.878542873688</v>
      </c>
      <c r="X1593" s="22">
        <f>T1593*L1593</f>
        <v>66978.848323904094</v>
      </c>
      <c r="Y1593" s="22">
        <f>X1593-W1593</f>
        <v>1174.969781030406</v>
      </c>
      <c r="Z1593" s="8">
        <f>Y1593/W1593</f>
        <v>1.785563111245592E-2</v>
      </c>
      <c r="AA1593" s="11">
        <v>1058</v>
      </c>
      <c r="AB1593" s="2">
        <v>1917</v>
      </c>
      <c r="AC1593" s="2">
        <f>2016-AB1593</f>
        <v>99</v>
      </c>
      <c r="AD1593" s="2" t="s">
        <v>96</v>
      </c>
    </row>
    <row r="1594" spans="1:30" x14ac:dyDescent="0.2">
      <c r="A1594">
        <v>24</v>
      </c>
      <c r="B1594" s="2" t="s">
        <v>1052</v>
      </c>
      <c r="C1594" s="2" t="s">
        <v>22</v>
      </c>
      <c r="D1594" s="2" t="s">
        <v>23</v>
      </c>
      <c r="E1594" s="6" t="s">
        <v>2767</v>
      </c>
      <c r="F1594" s="2">
        <v>57</v>
      </c>
      <c r="G1594" s="2">
        <v>63</v>
      </c>
      <c r="H1594" s="3">
        <v>42525</v>
      </c>
      <c r="I1594" s="3">
        <v>42536</v>
      </c>
      <c r="J1594" s="3" t="s">
        <v>2538</v>
      </c>
      <c r="K1594" s="17">
        <f>IF(J1594="Januar",238.19,IF(J1594="Februar",240.59,IF(J1594="Mars",245.99,IF(J1594="April",250.79,IF(J1594="Mai",256.52,IF(J1594="Juni",259.83,IF(J1594="Juli",265.66,IF(J1594="August",272.21,IF(J1594="September",275.91,IF(J1594="Oktober",281.13,IF(J1594="November",284.38,IF(J1594="Desember",287.34,0))))))))))))</f>
        <v>259.83</v>
      </c>
      <c r="L1594" s="20">
        <f>$K$2/K1594</f>
        <v>0.91671477504522192</v>
      </c>
      <c r="M1594" s="2">
        <v>11</v>
      </c>
      <c r="N1594" s="2">
        <v>3300000</v>
      </c>
      <c r="O1594" s="2">
        <v>3950000</v>
      </c>
      <c r="P1594" s="2">
        <f>O1594-N1594</f>
        <v>650000</v>
      </c>
      <c r="Q1594" s="4">
        <f>P1594/N1594</f>
        <v>0.19696969696969696</v>
      </c>
      <c r="R1594" s="2"/>
      <c r="S1594" s="9">
        <f>(N1594+R1594)/F1594</f>
        <v>57894.73684210526</v>
      </c>
      <c r="T1594" s="2">
        <v>69298</v>
      </c>
      <c r="U1594" s="5">
        <f>T1594-S1594</f>
        <v>11403.26315789474</v>
      </c>
      <c r="V1594" s="4">
        <f>U1594/S1594</f>
        <v>0.19696545454545461</v>
      </c>
      <c r="W1594" s="22">
        <f>S1594*L1594</f>
        <v>53072.960660512843</v>
      </c>
      <c r="X1594" s="22">
        <f>T1594*L1594</f>
        <v>63526.500481083785</v>
      </c>
      <c r="Y1594" s="22">
        <f>X1594-W1594</f>
        <v>10453.539820570943</v>
      </c>
      <c r="Z1594" s="8">
        <f>Y1594/W1594</f>
        <v>0.19696545454545461</v>
      </c>
      <c r="AA1594" s="11">
        <v>3668</v>
      </c>
      <c r="AB1594" s="2">
        <v>1914</v>
      </c>
      <c r="AC1594" s="2">
        <f>2016-AB1594</f>
        <v>102</v>
      </c>
      <c r="AD1594" s="2" t="s">
        <v>105</v>
      </c>
    </row>
    <row r="1595" spans="1:30" x14ac:dyDescent="0.2">
      <c r="A1595">
        <v>24</v>
      </c>
      <c r="B1595" s="6" t="s">
        <v>1161</v>
      </c>
      <c r="C1595" s="6" t="s">
        <v>22</v>
      </c>
      <c r="D1595" s="6" t="s">
        <v>23</v>
      </c>
      <c r="E1595" s="6" t="s">
        <v>2767</v>
      </c>
      <c r="F1595" s="6">
        <v>60</v>
      </c>
      <c r="G1595" s="6">
        <v>66</v>
      </c>
      <c r="H1595" s="7">
        <v>42525</v>
      </c>
      <c r="I1595" s="7">
        <v>42536</v>
      </c>
      <c r="J1595" s="7" t="s">
        <v>2538</v>
      </c>
      <c r="K1595" s="17">
        <f>IF(J1595="Januar",238.19,IF(J1595="Februar",240.59,IF(J1595="Mars",245.99,IF(J1595="April",250.79,IF(J1595="Mai",256.52,IF(J1595="Juni",259.83,IF(J1595="Juli",265.66,IF(J1595="August",272.21,IF(J1595="September",275.91,IF(J1595="Oktober",281.13,IF(J1595="November",284.38,IF(J1595="Desember",287.34,0))))))))))))</f>
        <v>259.83</v>
      </c>
      <c r="L1595" s="20">
        <f>$K$2/K1595</f>
        <v>0.91671477504522192</v>
      </c>
      <c r="M1595" s="6">
        <v>11</v>
      </c>
      <c r="N1595" s="6">
        <v>3800000</v>
      </c>
      <c r="O1595" s="6">
        <v>4350000</v>
      </c>
      <c r="P1595" s="6">
        <f>O1595-N1595</f>
        <v>550000</v>
      </c>
      <c r="Q1595" s="8">
        <f>P1595/N1595</f>
        <v>0.14473684210526316</v>
      </c>
      <c r="R1595" s="6">
        <v>36899</v>
      </c>
      <c r="S1595" s="9">
        <f>(N1595+R1595)/F1595</f>
        <v>63948.316666666666</v>
      </c>
      <c r="T1595" s="6">
        <v>73115</v>
      </c>
      <c r="U1595" s="5">
        <f>T1595-S1595</f>
        <v>9166.6833333333343</v>
      </c>
      <c r="V1595" s="4">
        <f>U1595/S1595</f>
        <v>0.14334518578675123</v>
      </c>
      <c r="W1595" s="22">
        <f>S1595*L1595</f>
        <v>58622.366727603949</v>
      </c>
      <c r="X1595" s="22">
        <f>T1595*L1595</f>
        <v>67025.600777431406</v>
      </c>
      <c r="Y1595" s="22">
        <f>X1595-W1595</f>
        <v>8403.2340498274571</v>
      </c>
      <c r="Z1595" s="8">
        <f>Y1595/W1595</f>
        <v>0.14334518578675132</v>
      </c>
      <c r="AA1595" s="10">
        <v>1113</v>
      </c>
      <c r="AB1595" s="6">
        <v>1957</v>
      </c>
      <c r="AC1595" s="6">
        <f>2016-AB1595</f>
        <v>59</v>
      </c>
      <c r="AD1595" s="6" t="s">
        <v>137</v>
      </c>
    </row>
    <row r="1596" spans="1:30" x14ac:dyDescent="0.2">
      <c r="A1596">
        <v>24</v>
      </c>
      <c r="B1596" s="2" t="s">
        <v>2168</v>
      </c>
      <c r="C1596" s="2" t="s">
        <v>22</v>
      </c>
      <c r="D1596" s="2" t="s">
        <v>23</v>
      </c>
      <c r="E1596" s="6" t="s">
        <v>2767</v>
      </c>
      <c r="F1596" s="2">
        <v>103</v>
      </c>
      <c r="G1596" s="2">
        <v>115</v>
      </c>
      <c r="H1596" s="3">
        <v>42525</v>
      </c>
      <c r="I1596" s="3">
        <v>42536</v>
      </c>
      <c r="J1596" s="7" t="s">
        <v>2538</v>
      </c>
      <c r="K1596" s="17">
        <f>IF(J1596="Januar",238.19,IF(J1596="Februar",240.59,IF(J1596="Mars",245.99,IF(J1596="April",250.79,IF(J1596="Mai",256.52,IF(J1596="Juni",259.83,IF(J1596="Juli",265.66,IF(J1596="August",272.21,IF(J1596="September",275.91,IF(J1596="Oktober",281.13,IF(J1596="November",284.38,IF(J1596="Desember",287.34,0))))))))))))</f>
        <v>259.83</v>
      </c>
      <c r="L1596" s="20">
        <f>$K$2/K1596</f>
        <v>0.91671477504522192</v>
      </c>
      <c r="M1596" s="2">
        <v>11</v>
      </c>
      <c r="N1596" s="2">
        <v>6990000</v>
      </c>
      <c r="O1596" s="2">
        <v>7100000</v>
      </c>
      <c r="P1596" s="2">
        <f>O1596-N1596</f>
        <v>110000</v>
      </c>
      <c r="Q1596" s="4">
        <f>P1596/N1596</f>
        <v>1.5736766809728183E-2</v>
      </c>
      <c r="R1596" s="2"/>
      <c r="S1596" s="9">
        <f>(N1596+R1596)/F1596</f>
        <v>67864.077669902908</v>
      </c>
      <c r="T1596" s="2">
        <v>68932</v>
      </c>
      <c r="U1596" s="5">
        <f>T1596-S1596</f>
        <v>1067.9223300970916</v>
      </c>
      <c r="V1596" s="4">
        <f>U1596/S1596</f>
        <v>1.5736194563662438E-2</v>
      </c>
      <c r="W1596" s="22">
        <f>S1596*L1596</f>
        <v>62212.00269481651</v>
      </c>
      <c r="X1596" s="22">
        <f>T1596*L1596</f>
        <v>63190.982873417241</v>
      </c>
      <c r="Y1596" s="22">
        <f>X1596-W1596</f>
        <v>978.98017860073014</v>
      </c>
      <c r="Z1596" s="8">
        <f>Y1596/W1596</f>
        <v>1.5736194563662528E-2</v>
      </c>
      <c r="AA1596" s="11">
        <v>1197</v>
      </c>
      <c r="AB1596" s="2">
        <v>2006</v>
      </c>
      <c r="AC1596" s="2">
        <f>2016-AB1596</f>
        <v>10</v>
      </c>
      <c r="AD1596" s="2" t="s">
        <v>67</v>
      </c>
    </row>
    <row r="1597" spans="1:30" x14ac:dyDescent="0.2">
      <c r="A1597">
        <v>24</v>
      </c>
      <c r="B1597" s="6" t="s">
        <v>124</v>
      </c>
      <c r="C1597" s="6" t="s">
        <v>22</v>
      </c>
      <c r="D1597" s="6" t="s">
        <v>23</v>
      </c>
      <c r="E1597" s="6" t="s">
        <v>2767</v>
      </c>
      <c r="F1597" s="6">
        <v>38</v>
      </c>
      <c r="G1597" s="6">
        <v>43</v>
      </c>
      <c r="H1597" s="7">
        <v>42524</v>
      </c>
      <c r="I1597" s="7">
        <v>42536</v>
      </c>
      <c r="J1597" s="3" t="s">
        <v>2538</v>
      </c>
      <c r="K1597" s="17">
        <f>IF(J1597="Januar",238.19,IF(J1597="Februar",240.59,IF(J1597="Mars",245.99,IF(J1597="April",250.79,IF(J1597="Mai",256.52,IF(J1597="Juni",259.83,IF(J1597="Juli",265.66,IF(J1597="August",272.21,IF(J1597="September",275.91,IF(J1597="Oktober",281.13,IF(J1597="November",284.38,IF(J1597="Desember",287.34,0))))))))))))</f>
        <v>259.83</v>
      </c>
      <c r="L1597" s="20">
        <f>$K$2/K1597</f>
        <v>0.91671477504522192</v>
      </c>
      <c r="M1597" s="6">
        <v>12</v>
      </c>
      <c r="N1597" s="6">
        <v>2800000</v>
      </c>
      <c r="O1597" s="6">
        <v>3350000</v>
      </c>
      <c r="P1597" s="6">
        <f>O1597-N1597</f>
        <v>550000</v>
      </c>
      <c r="Q1597" s="8">
        <f>P1597/N1597</f>
        <v>0.19642857142857142</v>
      </c>
      <c r="R1597" s="6">
        <v>7467</v>
      </c>
      <c r="S1597" s="9">
        <f>(N1597+R1597)/F1597</f>
        <v>73880.710526315786</v>
      </c>
      <c r="T1597" s="6">
        <v>88354</v>
      </c>
      <c r="U1597" s="9">
        <f>T1597-S1597</f>
        <v>14473.289473684214</v>
      </c>
      <c r="V1597" s="4">
        <f>U1597/S1597</f>
        <v>0.1959007888605637</v>
      </c>
      <c r="W1597" s="22">
        <f>S1597*L1597</f>
        <v>67727.53893031273</v>
      </c>
      <c r="X1597" s="22">
        <f>T1597*L1597</f>
        <v>80995.417234345543</v>
      </c>
      <c r="Y1597" s="22">
        <f>X1597-W1597</f>
        <v>13267.878304032813</v>
      </c>
      <c r="Z1597" s="8">
        <f>Y1597/W1597</f>
        <v>0.19590078886056386</v>
      </c>
      <c r="AA1597" s="6">
        <v>684</v>
      </c>
      <c r="AB1597" s="6">
        <v>1931</v>
      </c>
      <c r="AC1597" s="6">
        <f>2016-AB1597</f>
        <v>85</v>
      </c>
      <c r="AD1597" s="6" t="s">
        <v>209</v>
      </c>
    </row>
    <row r="1598" spans="1:30" x14ac:dyDescent="0.2">
      <c r="A1598">
        <v>24</v>
      </c>
      <c r="B1598" s="6" t="s">
        <v>833</v>
      </c>
      <c r="C1598" s="6" t="s">
        <v>22</v>
      </c>
      <c r="D1598" s="6" t="s">
        <v>23</v>
      </c>
      <c r="E1598" s="6" t="s">
        <v>2767</v>
      </c>
      <c r="F1598" s="6">
        <v>52</v>
      </c>
      <c r="G1598" s="6"/>
      <c r="H1598" s="7">
        <v>42524</v>
      </c>
      <c r="I1598" s="7">
        <v>42536</v>
      </c>
      <c r="J1598" s="3" t="s">
        <v>2538</v>
      </c>
      <c r="K1598" s="17">
        <f>IF(J1598="Januar",238.19,IF(J1598="Februar",240.59,IF(J1598="Mars",245.99,IF(J1598="April",250.79,IF(J1598="Mai",256.52,IF(J1598="Juni",259.83,IF(J1598="Juli",265.66,IF(J1598="August",272.21,IF(J1598="September",275.91,IF(J1598="Oktober",281.13,IF(J1598="November",284.38,IF(J1598="Desember",287.34,0))))))))))))</f>
        <v>259.83</v>
      </c>
      <c r="L1598" s="20">
        <f>$K$2/K1598</f>
        <v>0.91671477504522192</v>
      </c>
      <c r="M1598" s="6">
        <v>12</v>
      </c>
      <c r="N1598" s="6">
        <v>6690000</v>
      </c>
      <c r="O1598" s="6">
        <v>6400000</v>
      </c>
      <c r="P1598" s="6">
        <f>O1598-N1598</f>
        <v>-290000</v>
      </c>
      <c r="Q1598" s="8">
        <f>P1598/N1598</f>
        <v>-4.3348281016442454E-2</v>
      </c>
      <c r="R1598" s="6"/>
      <c r="S1598" s="9">
        <f>(N1598+R1598)/F1598</f>
        <v>128653.84615384616</v>
      </c>
      <c r="T1598" s="6">
        <v>123077</v>
      </c>
      <c r="U1598" s="5">
        <f>T1598-S1598</f>
        <v>-5576.8461538461561</v>
      </c>
      <c r="V1598" s="4">
        <f>U1598/S1598</f>
        <v>-4.3347683109118101E-2</v>
      </c>
      <c r="W1598" s="22">
        <f>S1598*L1598</f>
        <v>117938.88163562567</v>
      </c>
      <c r="X1598" s="22">
        <f>T1598*L1598</f>
        <v>112826.50436824078</v>
      </c>
      <c r="Y1598" s="22">
        <f>X1598-W1598</f>
        <v>-5112.3772673848871</v>
      </c>
      <c r="Z1598" s="8">
        <f>Y1598/W1598</f>
        <v>-4.3347683109118074E-2</v>
      </c>
      <c r="AA1598" s="6">
        <v>543</v>
      </c>
      <c r="AB1598" s="6">
        <v>2012</v>
      </c>
      <c r="AC1598" s="6">
        <f>2016-AB1598</f>
        <v>4</v>
      </c>
      <c r="AD1598" s="6" t="s">
        <v>635</v>
      </c>
    </row>
    <row r="1599" spans="1:30" x14ac:dyDescent="0.2">
      <c r="A1599">
        <v>24</v>
      </c>
      <c r="B1599" s="2" t="s">
        <v>1285</v>
      </c>
      <c r="C1599" s="2" t="s">
        <v>22</v>
      </c>
      <c r="D1599" s="2" t="s">
        <v>23</v>
      </c>
      <c r="E1599" s="6" t="s">
        <v>2767</v>
      </c>
      <c r="F1599" s="2">
        <v>64</v>
      </c>
      <c r="G1599" s="2">
        <v>74</v>
      </c>
      <c r="H1599" s="3">
        <v>42524</v>
      </c>
      <c r="I1599" s="3">
        <v>42536</v>
      </c>
      <c r="J1599" s="3" t="s">
        <v>2538</v>
      </c>
      <c r="K1599" s="17">
        <f>IF(J1599="Januar",238.19,IF(J1599="Februar",240.59,IF(J1599="Mars",245.99,IF(J1599="April",250.79,IF(J1599="Mai",256.52,IF(J1599="Juni",259.83,IF(J1599="Juli",265.66,IF(J1599="August",272.21,IF(J1599="September",275.91,IF(J1599="Oktober",281.13,IF(J1599="November",284.38,IF(J1599="Desember",287.34,0))))))))))))</f>
        <v>259.83</v>
      </c>
      <c r="L1599" s="20">
        <f>$K$2/K1599</f>
        <v>0.91671477504522192</v>
      </c>
      <c r="M1599" s="2">
        <v>12</v>
      </c>
      <c r="N1599" s="2">
        <v>4500000</v>
      </c>
      <c r="O1599" s="2">
        <v>5320000</v>
      </c>
      <c r="P1599" s="2">
        <f>O1599-N1599</f>
        <v>820000</v>
      </c>
      <c r="Q1599" s="4">
        <f>P1599/N1599</f>
        <v>0.18222222222222223</v>
      </c>
      <c r="R1599" s="2"/>
      <c r="S1599" s="9">
        <f>(N1599+R1599)/F1599</f>
        <v>70312.5</v>
      </c>
      <c r="T1599" s="2">
        <v>83125</v>
      </c>
      <c r="U1599" s="5">
        <f>T1599-S1599</f>
        <v>12812.5</v>
      </c>
      <c r="V1599" s="4">
        <f>U1599/S1599</f>
        <v>0.18222222222222223</v>
      </c>
      <c r="W1599" s="22">
        <f>S1599*L1599</f>
        <v>64456.507620367163</v>
      </c>
      <c r="X1599" s="22">
        <f>T1599*L1599</f>
        <v>76201.915675634067</v>
      </c>
      <c r="Y1599" s="22">
        <f>X1599-W1599</f>
        <v>11745.408055266904</v>
      </c>
      <c r="Z1599" s="8">
        <f>Y1599/W1599</f>
        <v>0.1822222222222222</v>
      </c>
      <c r="AA1599" s="11">
        <v>1986</v>
      </c>
      <c r="AB1599" s="2">
        <v>2004</v>
      </c>
      <c r="AC1599" s="2">
        <f>2016-AB1599</f>
        <v>12</v>
      </c>
      <c r="AD1599" s="2" t="s">
        <v>209</v>
      </c>
    </row>
    <row r="1600" spans="1:30" x14ac:dyDescent="0.2">
      <c r="A1600">
        <v>24</v>
      </c>
      <c r="B1600" s="6" t="s">
        <v>1932</v>
      </c>
      <c r="C1600" s="6" t="s">
        <v>22</v>
      </c>
      <c r="D1600" s="6" t="s">
        <v>23</v>
      </c>
      <c r="E1600" s="6" t="s">
        <v>2767</v>
      </c>
      <c r="F1600" s="6">
        <v>83</v>
      </c>
      <c r="G1600" s="6">
        <v>93</v>
      </c>
      <c r="H1600" s="7">
        <v>42524</v>
      </c>
      <c r="I1600" s="7">
        <v>42536</v>
      </c>
      <c r="J1600" s="7" t="s">
        <v>2538</v>
      </c>
      <c r="K1600" s="17">
        <f>IF(J1600="Januar",238.19,IF(J1600="Februar",240.59,IF(J1600="Mars",245.99,IF(J1600="April",250.79,IF(J1600="Mai",256.52,IF(J1600="Juni",259.83,IF(J1600="Juli",265.66,IF(J1600="August",272.21,IF(J1600="September",275.91,IF(J1600="Oktober",281.13,IF(J1600="November",284.38,IF(J1600="Desember",287.34,0))))))))))))</f>
        <v>259.83</v>
      </c>
      <c r="L1600" s="20">
        <f>$K$2/K1600</f>
        <v>0.91671477504522192</v>
      </c>
      <c r="M1600" s="6">
        <v>12</v>
      </c>
      <c r="N1600" s="6">
        <v>2800000</v>
      </c>
      <c r="O1600" s="6">
        <v>3000000</v>
      </c>
      <c r="P1600" s="6">
        <f>O1600-N1600</f>
        <v>200000</v>
      </c>
      <c r="Q1600" s="8">
        <f>P1600/N1600</f>
        <v>7.1428571428571425E-2</v>
      </c>
      <c r="R1600" s="6"/>
      <c r="S1600" s="9">
        <f>(N1600+R1600)/F1600</f>
        <v>33734.939759036148</v>
      </c>
      <c r="T1600" s="6">
        <v>36145</v>
      </c>
      <c r="U1600" s="5">
        <f>T1600-S1600</f>
        <v>2410.0602409638523</v>
      </c>
      <c r="V1600" s="4">
        <f>U1600/S1600</f>
        <v>7.1441071428571326E-2</v>
      </c>
      <c r="W1600" s="22">
        <f>S1600*L1600</f>
        <v>30925.317712368935</v>
      </c>
      <c r="X1600" s="22">
        <f>T1600*L1600</f>
        <v>33134.655544009547</v>
      </c>
      <c r="Y1600" s="22">
        <f>X1600-W1600</f>
        <v>2209.3378316406124</v>
      </c>
      <c r="Z1600" s="8">
        <f>Y1600/W1600</f>
        <v>7.1441071428571368E-2</v>
      </c>
      <c r="AA1600" s="10">
        <v>1799</v>
      </c>
      <c r="AB1600" s="6">
        <v>2005</v>
      </c>
      <c r="AC1600" s="6">
        <f>2016-AB1600</f>
        <v>11</v>
      </c>
      <c r="AD1600" s="6" t="s">
        <v>94</v>
      </c>
    </row>
    <row r="1601" spans="1:30" x14ac:dyDescent="0.2">
      <c r="A1601">
        <v>24</v>
      </c>
      <c r="B1601" s="2" t="s">
        <v>2078</v>
      </c>
      <c r="C1601" s="2" t="s">
        <v>22</v>
      </c>
      <c r="D1601" s="2" t="s">
        <v>23</v>
      </c>
      <c r="E1601" s="6" t="s">
        <v>2767</v>
      </c>
      <c r="F1601" s="2">
        <v>92</v>
      </c>
      <c r="G1601" s="2">
        <v>105</v>
      </c>
      <c r="H1601" s="3">
        <v>42524</v>
      </c>
      <c r="I1601" s="3">
        <v>42536</v>
      </c>
      <c r="J1601" s="7" t="s">
        <v>2538</v>
      </c>
      <c r="K1601" s="17">
        <f>IF(J1601="Januar",238.19,IF(J1601="Februar",240.59,IF(J1601="Mars",245.99,IF(J1601="April",250.79,IF(J1601="Mai",256.52,IF(J1601="Juni",259.83,IF(J1601="Juli",265.66,IF(J1601="August",272.21,IF(J1601="September",275.91,IF(J1601="Oktober",281.13,IF(J1601="November",284.38,IF(J1601="Desember",287.34,0))))))))))))</f>
        <v>259.83</v>
      </c>
      <c r="L1601" s="20">
        <f>$K$2/K1601</f>
        <v>0.91671477504522192</v>
      </c>
      <c r="M1601" s="2">
        <v>12</v>
      </c>
      <c r="N1601" s="2">
        <v>5400000</v>
      </c>
      <c r="O1601" s="2">
        <v>6200000</v>
      </c>
      <c r="P1601" s="2">
        <f>O1601-N1601</f>
        <v>800000</v>
      </c>
      <c r="Q1601" s="4">
        <f>P1601/N1601</f>
        <v>0.14814814814814814</v>
      </c>
      <c r="R1601" s="2">
        <v>13380</v>
      </c>
      <c r="S1601" s="9">
        <f>(N1601+R1601)/F1601</f>
        <v>58841.086956521736</v>
      </c>
      <c r="T1601" s="2">
        <v>67537</v>
      </c>
      <c r="U1601" s="5">
        <f>T1601-S1601</f>
        <v>8695.9130434782637</v>
      </c>
      <c r="V1601" s="4">
        <f>U1601/S1601</f>
        <v>0.14778641070828213</v>
      </c>
      <c r="W1601" s="22">
        <f>S1601*L1601</f>
        <v>53940.493792764166</v>
      </c>
      <c r="X1601" s="22">
        <f>T1601*L1601</f>
        <v>61912.165762229153</v>
      </c>
      <c r="Y1601" s="22">
        <f>X1601-W1601</f>
        <v>7971.6719694649873</v>
      </c>
      <c r="Z1601" s="8">
        <f>Y1601/W1601</f>
        <v>0.14778641070828211</v>
      </c>
      <c r="AA1601" s="11">
        <v>1198</v>
      </c>
      <c r="AB1601" s="2">
        <v>1896</v>
      </c>
      <c r="AC1601" s="2">
        <f>2016-AB1601</f>
        <v>120</v>
      </c>
      <c r="AD1601" s="2" t="s">
        <v>103</v>
      </c>
    </row>
    <row r="1602" spans="1:30" x14ac:dyDescent="0.2">
      <c r="A1602">
        <v>24</v>
      </c>
      <c r="B1602" s="2" t="s">
        <v>2145</v>
      </c>
      <c r="C1602" s="2" t="s">
        <v>22</v>
      </c>
      <c r="D1602" s="2" t="s">
        <v>23</v>
      </c>
      <c r="E1602" s="6" t="s">
        <v>2767</v>
      </c>
      <c r="F1602" s="2">
        <v>97</v>
      </c>
      <c r="G1602" s="2">
        <v>115</v>
      </c>
      <c r="H1602" s="3">
        <v>42524</v>
      </c>
      <c r="I1602" s="3">
        <v>42536</v>
      </c>
      <c r="J1602" s="3" t="s">
        <v>2538</v>
      </c>
      <c r="K1602" s="17">
        <f>IF(J1602="Januar",238.19,IF(J1602="Februar",240.59,IF(J1602="Mars",245.99,IF(J1602="April",250.79,IF(J1602="Mai",256.52,IF(J1602="Juni",259.83,IF(J1602="Juli",265.66,IF(J1602="August",272.21,IF(J1602="September",275.91,IF(J1602="Oktober",281.13,IF(J1602="November",284.38,IF(J1602="Desember",287.34,0))))))))))))</f>
        <v>259.83</v>
      </c>
      <c r="L1602" s="20">
        <f>$K$2/K1602</f>
        <v>0.91671477504522192</v>
      </c>
      <c r="M1602" s="2">
        <v>12</v>
      </c>
      <c r="N1602" s="2">
        <v>5100000</v>
      </c>
      <c r="O1602" s="2">
        <v>5200000</v>
      </c>
      <c r="P1602" s="2">
        <f>O1602-N1602</f>
        <v>100000</v>
      </c>
      <c r="Q1602" s="4">
        <f>P1602/N1602</f>
        <v>1.9607843137254902E-2</v>
      </c>
      <c r="R1602" s="2">
        <v>412707</v>
      </c>
      <c r="S1602" s="9">
        <f>(N1602+R1602)/F1602</f>
        <v>56832.030927835054</v>
      </c>
      <c r="T1602" s="2">
        <v>57863</v>
      </c>
      <c r="U1602" s="5">
        <f>T1602-S1602</f>
        <v>1030.9690721649458</v>
      </c>
      <c r="V1602" s="4">
        <f>U1602/S1602</f>
        <v>1.8140633993426414E-2</v>
      </c>
      <c r="W1602" s="22">
        <f>S1602*L1602</f>
        <v>52098.762447373403</v>
      </c>
      <c r="X1602" s="22">
        <f>T1602*L1602</f>
        <v>53043.867028441673</v>
      </c>
      <c r="Y1602" s="22">
        <f>X1602-W1602</f>
        <v>945.10458106826991</v>
      </c>
      <c r="Z1602" s="8">
        <f>Y1602/W1602</f>
        <v>1.8140633993426421E-2</v>
      </c>
      <c r="AA1602" s="11">
        <v>1880</v>
      </c>
      <c r="AB1602" s="2">
        <v>1892</v>
      </c>
      <c r="AC1602" s="2">
        <f>2016-AB1602</f>
        <v>124</v>
      </c>
      <c r="AD1602" s="2" t="s">
        <v>295</v>
      </c>
    </row>
    <row r="1603" spans="1:30" x14ac:dyDescent="0.2">
      <c r="A1603">
        <v>24</v>
      </c>
      <c r="B1603" s="6" t="s">
        <v>2528</v>
      </c>
      <c r="C1603" s="6" t="s">
        <v>22</v>
      </c>
      <c r="D1603" s="6" t="s">
        <v>23</v>
      </c>
      <c r="E1603" s="6" t="s">
        <v>2767</v>
      </c>
      <c r="F1603" s="6">
        <v>215</v>
      </c>
      <c r="G1603" s="6">
        <v>242</v>
      </c>
      <c r="H1603" s="7">
        <v>42521</v>
      </c>
      <c r="I1603" s="7">
        <v>42536</v>
      </c>
      <c r="J1603" s="7" t="s">
        <v>2538</v>
      </c>
      <c r="K1603" s="17">
        <f>IF(J1603="Januar",238.19,IF(J1603="Februar",240.59,IF(J1603="Mars",245.99,IF(J1603="April",250.79,IF(J1603="Mai",256.52,IF(J1603="Juni",259.83,IF(J1603="Juli",265.66,IF(J1603="August",272.21,IF(J1603="September",275.91,IF(J1603="Oktober",281.13,IF(J1603="November",284.38,IF(J1603="Desember",287.34,0))))))))))))</f>
        <v>259.83</v>
      </c>
      <c r="L1603" s="20">
        <f>$K$2/K1603</f>
        <v>0.91671477504522192</v>
      </c>
      <c r="M1603" s="6">
        <v>15</v>
      </c>
      <c r="N1603" s="6">
        <v>17000000</v>
      </c>
      <c r="O1603" s="6">
        <v>16500000</v>
      </c>
      <c r="P1603" s="6">
        <f>O1603-N1603</f>
        <v>-500000</v>
      </c>
      <c r="Q1603" s="8">
        <f>P1603/N1603</f>
        <v>-2.9411764705882353E-2</v>
      </c>
      <c r="R1603" s="6">
        <v>8829</v>
      </c>
      <c r="S1603" s="9">
        <f>(N1603+R1603)/F1603</f>
        <v>79110.832558139533</v>
      </c>
      <c r="T1603" s="6">
        <v>76785</v>
      </c>
      <c r="U1603" s="5">
        <f>T1603-S1603</f>
        <v>-2325.8325581395329</v>
      </c>
      <c r="V1603" s="4">
        <f>U1603/S1603</f>
        <v>-2.9399672370155498E-2</v>
      </c>
      <c r="W1603" s="22">
        <f>S1603*L1603</f>
        <v>72522.069072175102</v>
      </c>
      <c r="X1603" s="22">
        <f>T1603*L1603</f>
        <v>70389.944001847369</v>
      </c>
      <c r="Y1603" s="22">
        <f>X1603-W1603</f>
        <v>-2132.1250703277328</v>
      </c>
      <c r="Z1603" s="8">
        <f>Y1603/W1603</f>
        <v>-2.939967237015547E-2</v>
      </c>
      <c r="AA1603" s="10">
        <v>1187</v>
      </c>
      <c r="AB1603" s="6">
        <v>1929</v>
      </c>
      <c r="AC1603" s="6">
        <f>2016-AB1603</f>
        <v>87</v>
      </c>
      <c r="AD1603" s="6" t="s">
        <v>127</v>
      </c>
    </row>
    <row r="1604" spans="1:30" x14ac:dyDescent="0.2">
      <c r="A1604">
        <v>24</v>
      </c>
      <c r="B1604" s="2" t="s">
        <v>1284</v>
      </c>
      <c r="C1604" s="2" t="s">
        <v>22</v>
      </c>
      <c r="D1604" s="2" t="s">
        <v>23</v>
      </c>
      <c r="E1604" s="6" t="s">
        <v>2767</v>
      </c>
      <c r="F1604" s="2">
        <v>69</v>
      </c>
      <c r="G1604" s="2">
        <v>78</v>
      </c>
      <c r="H1604" s="3">
        <v>42517</v>
      </c>
      <c r="I1604" s="3">
        <v>42536</v>
      </c>
      <c r="J1604" s="7" t="s">
        <v>2538</v>
      </c>
      <c r="K1604" s="17">
        <f>IF(J1604="Januar",238.19,IF(J1604="Februar",240.59,IF(J1604="Mars",245.99,IF(J1604="April",250.79,IF(J1604="Mai",256.52,IF(J1604="Juni",259.83,IF(J1604="Juli",265.66,IF(J1604="August",272.21,IF(J1604="September",275.91,IF(J1604="Oktober",281.13,IF(J1604="November",284.38,IF(J1604="Desember",287.34,0))))))))))))</f>
        <v>259.83</v>
      </c>
      <c r="L1604" s="20">
        <f>$K$2/K1604</f>
        <v>0.91671477504522192</v>
      </c>
      <c r="M1604" s="2">
        <v>19</v>
      </c>
      <c r="N1604" s="2">
        <v>4390000</v>
      </c>
      <c r="O1604" s="2">
        <v>4100000</v>
      </c>
      <c r="P1604" s="2">
        <f>O1604-N1604</f>
        <v>-290000</v>
      </c>
      <c r="Q1604" s="4">
        <f>P1604/N1604</f>
        <v>-6.6059225512528477E-2</v>
      </c>
      <c r="R1604" s="2"/>
      <c r="S1604" s="9">
        <f>(N1604+R1604)/F1604</f>
        <v>63623.188405797104</v>
      </c>
      <c r="T1604" s="2">
        <v>59420</v>
      </c>
      <c r="U1604" s="5">
        <f>T1604-S1604</f>
        <v>-4203.1884057971038</v>
      </c>
      <c r="V1604" s="4">
        <f>U1604/S1604</f>
        <v>-6.6063781321184539E-2</v>
      </c>
      <c r="W1604" s="22">
        <f>S1604*L1604</f>
        <v>58324.316847080067</v>
      </c>
      <c r="X1604" s="22">
        <f>T1604*L1604</f>
        <v>54471.191933187089</v>
      </c>
      <c r="Y1604" s="22">
        <f>X1604-W1604</f>
        <v>-3853.1249138929779</v>
      </c>
      <c r="Z1604" s="8">
        <f>Y1604/W1604</f>
        <v>-6.6063781321184553E-2</v>
      </c>
      <c r="AA1604" s="11">
        <v>2021</v>
      </c>
      <c r="AB1604" s="2">
        <v>1996</v>
      </c>
      <c r="AC1604" s="2">
        <f>2016-AB1604</f>
        <v>20</v>
      </c>
      <c r="AD1604" s="2" t="s">
        <v>37</v>
      </c>
    </row>
    <row r="1605" spans="1:30" x14ac:dyDescent="0.2">
      <c r="A1605">
        <v>24</v>
      </c>
      <c r="B1605" s="6" t="s">
        <v>2216</v>
      </c>
      <c r="C1605" s="6" t="s">
        <v>22</v>
      </c>
      <c r="D1605" s="6" t="s">
        <v>23</v>
      </c>
      <c r="E1605" s="6" t="s">
        <v>2767</v>
      </c>
      <c r="F1605" s="6">
        <v>103</v>
      </c>
      <c r="G1605" s="6">
        <v>114</v>
      </c>
      <c r="H1605" s="7">
        <v>42527</v>
      </c>
      <c r="I1605" s="7">
        <v>42537</v>
      </c>
      <c r="J1605" s="3" t="s">
        <v>2538</v>
      </c>
      <c r="K1605" s="17">
        <f>IF(J1605="Januar",238.19,IF(J1605="Februar",240.59,IF(J1605="Mars",245.99,IF(J1605="April",250.79,IF(J1605="Mai",256.52,IF(J1605="Juni",259.83,IF(J1605="Juli",265.66,IF(J1605="August",272.21,IF(J1605="September",275.91,IF(J1605="Oktober",281.13,IF(J1605="November",284.38,IF(J1605="Desember",287.34,0))))))))))))</f>
        <v>259.83</v>
      </c>
      <c r="L1605" s="20">
        <f>$K$2/K1605</f>
        <v>0.91671477504522192</v>
      </c>
      <c r="M1605" s="6">
        <v>10</v>
      </c>
      <c r="N1605" s="6">
        <v>6490000</v>
      </c>
      <c r="O1605" s="6">
        <v>6825000</v>
      </c>
      <c r="P1605" s="6">
        <f>O1605-N1605</f>
        <v>335000</v>
      </c>
      <c r="Q1605" s="8">
        <f>P1605/N1605</f>
        <v>5.1617873651771957E-2</v>
      </c>
      <c r="R1605" s="6">
        <v>6584</v>
      </c>
      <c r="S1605" s="9">
        <f>(N1605+R1605)/F1605</f>
        <v>63073.631067961163</v>
      </c>
      <c r="T1605" s="6">
        <v>66326</v>
      </c>
      <c r="U1605" s="5">
        <f>T1605-S1605</f>
        <v>3252.3689320388366</v>
      </c>
      <c r="V1605" s="4">
        <f>U1605/S1605</f>
        <v>5.1564637661885106E-2</v>
      </c>
      <c r="W1605" s="22">
        <f>S1605*L1605</f>
        <v>57820.529515751339</v>
      </c>
      <c r="X1605" s="22">
        <f>T1605*L1605</f>
        <v>60802.02416964939</v>
      </c>
      <c r="Y1605" s="22">
        <f>X1605-W1605</f>
        <v>2981.4946538980512</v>
      </c>
      <c r="Z1605" s="8">
        <f>Y1605/W1605</f>
        <v>5.1564637661885113E-2</v>
      </c>
      <c r="AA1605" s="10">
        <v>1795</v>
      </c>
      <c r="AB1605" s="6">
        <v>1988</v>
      </c>
      <c r="AC1605" s="6">
        <f>2016-AB1605</f>
        <v>28</v>
      </c>
      <c r="AD1605" s="6" t="s">
        <v>838</v>
      </c>
    </row>
    <row r="1606" spans="1:30" x14ac:dyDescent="0.2">
      <c r="A1606">
        <v>24</v>
      </c>
      <c r="B1606" s="2" t="s">
        <v>748</v>
      </c>
      <c r="C1606" s="2" t="s">
        <v>22</v>
      </c>
      <c r="D1606" s="2" t="s">
        <v>23</v>
      </c>
      <c r="E1606" s="6" t="s">
        <v>2767</v>
      </c>
      <c r="F1606" s="2">
        <v>50</v>
      </c>
      <c r="G1606" s="2">
        <v>56</v>
      </c>
      <c r="H1606" s="3">
        <v>42525</v>
      </c>
      <c r="I1606" s="3">
        <v>42537</v>
      </c>
      <c r="J1606" s="3" t="s">
        <v>2538</v>
      </c>
      <c r="K1606" s="17">
        <f>IF(J1606="Januar",238.19,IF(J1606="Februar",240.59,IF(J1606="Mars",245.99,IF(J1606="April",250.79,IF(J1606="Mai",256.52,IF(J1606="Juni",259.83,IF(J1606="Juli",265.66,IF(J1606="August",272.21,IF(J1606="September",275.91,IF(J1606="Oktober",281.13,IF(J1606="November",284.38,IF(J1606="Desember",287.34,0))))))))))))</f>
        <v>259.83</v>
      </c>
      <c r="L1606" s="20">
        <f>$K$2/K1606</f>
        <v>0.91671477504522192</v>
      </c>
      <c r="M1606" s="2">
        <v>12</v>
      </c>
      <c r="N1606" s="2">
        <v>2800000</v>
      </c>
      <c r="O1606" s="2">
        <v>2850000</v>
      </c>
      <c r="P1606" s="2">
        <f>O1606-N1606</f>
        <v>50000</v>
      </c>
      <c r="Q1606" s="4">
        <f>P1606/N1606</f>
        <v>1.7857142857142856E-2</v>
      </c>
      <c r="R1606" s="2">
        <v>284787</v>
      </c>
      <c r="S1606" s="9">
        <f>(N1606+R1606)/F1606</f>
        <v>61695.74</v>
      </c>
      <c r="T1606" s="2">
        <v>62696</v>
      </c>
      <c r="U1606" s="5">
        <f>T1606-S1606</f>
        <v>1000.260000000002</v>
      </c>
      <c r="V1606" s="4">
        <f>U1606/S1606</f>
        <v>1.6212788759807438E-2</v>
      </c>
      <c r="W1606" s="22">
        <f>S1606*L1606</f>
        <v>56557.396415348499</v>
      </c>
      <c r="X1606" s="22">
        <f>T1606*L1606</f>
        <v>57474.349536235233</v>
      </c>
      <c r="Y1606" s="22">
        <f>X1606-W1606</f>
        <v>916.95312088673381</v>
      </c>
      <c r="Z1606" s="8">
        <f>Y1606/W1606</f>
        <v>1.6212788759807407E-2</v>
      </c>
      <c r="AA1606" s="11">
        <v>1428</v>
      </c>
      <c r="AB1606" s="2">
        <v>1936</v>
      </c>
      <c r="AC1606" s="2">
        <f>2016-AB1606</f>
        <v>80</v>
      </c>
      <c r="AD1606" s="2" t="s">
        <v>88</v>
      </c>
    </row>
    <row r="1607" spans="1:30" x14ac:dyDescent="0.2">
      <c r="A1607">
        <v>24</v>
      </c>
      <c r="B1607" s="6" t="s">
        <v>1688</v>
      </c>
      <c r="C1607" s="6" t="s">
        <v>22</v>
      </c>
      <c r="D1607" s="6" t="s">
        <v>23</v>
      </c>
      <c r="E1607" s="6" t="s">
        <v>2767</v>
      </c>
      <c r="F1607" s="6">
        <v>75</v>
      </c>
      <c r="G1607" s="6"/>
      <c r="H1607" s="7">
        <v>42525</v>
      </c>
      <c r="I1607" s="7">
        <v>42537</v>
      </c>
      <c r="J1607" s="7" t="s">
        <v>2538</v>
      </c>
      <c r="K1607" s="17">
        <f>IF(J1607="Januar",238.19,IF(J1607="Februar",240.59,IF(J1607="Mars",245.99,IF(J1607="April",250.79,IF(J1607="Mai",256.52,IF(J1607="Juni",259.83,IF(J1607="Juli",265.66,IF(J1607="August",272.21,IF(J1607="September",275.91,IF(J1607="Oktober",281.13,IF(J1607="November",284.38,IF(J1607="Desember",287.34,0))))))))))))</f>
        <v>259.83</v>
      </c>
      <c r="L1607" s="20">
        <f>$K$2/K1607</f>
        <v>0.91671477504522192</v>
      </c>
      <c r="M1607" s="6">
        <v>12</v>
      </c>
      <c r="N1607" s="6">
        <v>5100000</v>
      </c>
      <c r="O1607" s="6">
        <v>4900000</v>
      </c>
      <c r="P1607" s="6">
        <f>O1607-N1607</f>
        <v>-200000</v>
      </c>
      <c r="Q1607" s="8">
        <f>P1607/N1607</f>
        <v>-3.9215686274509803E-2</v>
      </c>
      <c r="R1607" s="6"/>
      <c r="S1607" s="9">
        <f>(N1607+R1607)/F1607</f>
        <v>68000</v>
      </c>
      <c r="T1607" s="6">
        <v>65333</v>
      </c>
      <c r="U1607" s="5">
        <f>T1607-S1607</f>
        <v>-2667</v>
      </c>
      <c r="V1607" s="4">
        <f>U1607/S1607</f>
        <v>-3.9220588235294118E-2</v>
      </c>
      <c r="W1607" s="22">
        <f>S1607*L1607</f>
        <v>62336.604703075092</v>
      </c>
      <c r="X1607" s="22">
        <f>T1607*L1607</f>
        <v>59891.726398029481</v>
      </c>
      <c r="Y1607" s="22">
        <f>X1607-W1607</f>
        <v>-2444.8783050456113</v>
      </c>
      <c r="Z1607" s="8">
        <f>Y1607/W1607</f>
        <v>-3.9220588235294188E-2</v>
      </c>
      <c r="AA1607" s="6">
        <v>518</v>
      </c>
      <c r="AB1607" s="6">
        <v>1900</v>
      </c>
      <c r="AC1607" s="6">
        <f>2016-AB1607</f>
        <v>116</v>
      </c>
      <c r="AD1607" s="6" t="s">
        <v>635</v>
      </c>
    </row>
    <row r="1608" spans="1:30" x14ac:dyDescent="0.2">
      <c r="A1608">
        <v>24</v>
      </c>
      <c r="B1608" s="2" t="s">
        <v>2391</v>
      </c>
      <c r="C1608" s="2" t="s">
        <v>22</v>
      </c>
      <c r="D1608" s="2" t="s">
        <v>23</v>
      </c>
      <c r="E1608" s="6" t="s">
        <v>2767</v>
      </c>
      <c r="F1608" s="2">
        <v>125</v>
      </c>
      <c r="G1608" s="2">
        <v>136</v>
      </c>
      <c r="H1608" s="3">
        <v>42513</v>
      </c>
      <c r="I1608" s="3">
        <v>42537</v>
      </c>
      <c r="J1608" s="3" t="s">
        <v>2538</v>
      </c>
      <c r="K1608" s="17">
        <f>IF(J1608="Januar",238.19,IF(J1608="Februar",240.59,IF(J1608="Mars",245.99,IF(J1608="April",250.79,IF(J1608="Mai",256.52,IF(J1608="Juni",259.83,IF(J1608="Juli",265.66,IF(J1608="August",272.21,IF(J1608="September",275.91,IF(J1608="Oktober",281.13,IF(J1608="November",284.38,IF(J1608="Desember",287.34,0))))))))))))</f>
        <v>259.83</v>
      </c>
      <c r="L1608" s="20">
        <f>$K$2/K1608</f>
        <v>0.91671477504522192</v>
      </c>
      <c r="M1608" s="2">
        <v>24</v>
      </c>
      <c r="N1608" s="2">
        <v>6750000</v>
      </c>
      <c r="O1608" s="2">
        <v>6800000</v>
      </c>
      <c r="P1608" s="2">
        <f>O1608-N1608</f>
        <v>50000</v>
      </c>
      <c r="Q1608" s="4">
        <f>P1608/N1608</f>
        <v>7.4074074074074077E-3</v>
      </c>
      <c r="R1608" s="2">
        <v>200165</v>
      </c>
      <c r="S1608" s="9">
        <f>(N1608+R1608)/F1608</f>
        <v>55601.32</v>
      </c>
      <c r="T1608" s="2">
        <v>56001</v>
      </c>
      <c r="U1608" s="5">
        <f>T1608-S1608</f>
        <v>399.68000000000029</v>
      </c>
      <c r="V1608" s="4">
        <f>U1608/S1608</f>
        <v>7.1883185507106715E-3</v>
      </c>
      <c r="W1608" s="22">
        <f>S1608*L1608</f>
        <v>50970.551556017395</v>
      </c>
      <c r="X1608" s="22">
        <f>T1608*L1608</f>
        <v>51336.944117307474</v>
      </c>
      <c r="Y1608" s="22">
        <f>X1608-W1608</f>
        <v>366.39256129007845</v>
      </c>
      <c r="Z1608" s="8">
        <f>Y1608/W1608</f>
        <v>7.1883185507107487E-3</v>
      </c>
      <c r="AA1608" s="2"/>
      <c r="AB1608" s="2">
        <v>1977</v>
      </c>
      <c r="AC1608" s="2">
        <f>2016-AB1608</f>
        <v>39</v>
      </c>
      <c r="AD1608" s="2" t="s">
        <v>108</v>
      </c>
    </row>
    <row r="1609" spans="1:30" x14ac:dyDescent="0.2">
      <c r="A1609">
        <v>24</v>
      </c>
      <c r="B1609" s="2" t="s">
        <v>1622</v>
      </c>
      <c r="C1609" s="2" t="s">
        <v>22</v>
      </c>
      <c r="D1609" s="2" t="s">
        <v>23</v>
      </c>
      <c r="E1609" s="6" t="s">
        <v>2767</v>
      </c>
      <c r="F1609" s="2">
        <v>125</v>
      </c>
      <c r="G1609" s="2">
        <v>132</v>
      </c>
      <c r="H1609" s="3">
        <v>42511</v>
      </c>
      <c r="I1609" s="3">
        <v>42537</v>
      </c>
      <c r="J1609" s="7" t="s">
        <v>2538</v>
      </c>
      <c r="K1609" s="17">
        <f>IF(J1609="Januar",238.19,IF(J1609="Februar",240.59,IF(J1609="Mars",245.99,IF(J1609="April",250.79,IF(J1609="Mai",256.52,IF(J1609="Juni",259.83,IF(J1609="Juli",265.66,IF(J1609="August",272.21,IF(J1609="September",275.91,IF(J1609="Oktober",281.13,IF(J1609="November",284.38,IF(J1609="Desember",287.34,0))))))))))))</f>
        <v>259.83</v>
      </c>
      <c r="L1609" s="20">
        <f>$K$2/K1609</f>
        <v>0.91671477504522192</v>
      </c>
      <c r="M1609" s="2">
        <v>26</v>
      </c>
      <c r="N1609" s="2">
        <v>7200000</v>
      </c>
      <c r="O1609" s="2">
        <v>7200000</v>
      </c>
      <c r="P1609" s="2">
        <f>O1609-N1609</f>
        <v>0</v>
      </c>
      <c r="Q1609" s="4">
        <f>P1609/N1609</f>
        <v>0</v>
      </c>
      <c r="R1609" s="2"/>
      <c r="S1609" s="9">
        <f>(N1609+R1609)/F1609</f>
        <v>57600</v>
      </c>
      <c r="T1609" s="2">
        <v>57600</v>
      </c>
      <c r="U1609" s="5">
        <f>T1609-S1609</f>
        <v>0</v>
      </c>
      <c r="V1609" s="4">
        <f>U1609/S1609</f>
        <v>0</v>
      </c>
      <c r="W1609" s="22">
        <f>S1609*L1609</f>
        <v>52802.771042604785</v>
      </c>
      <c r="X1609" s="22">
        <f>T1609*L1609</f>
        <v>52802.771042604785</v>
      </c>
      <c r="Y1609" s="22">
        <f>X1609-W1609</f>
        <v>0</v>
      </c>
      <c r="Z1609" s="8">
        <f>Y1609/W1609</f>
        <v>0</v>
      </c>
      <c r="AA1609" s="2">
        <v>469</v>
      </c>
      <c r="AB1609" s="2">
        <v>1896</v>
      </c>
      <c r="AC1609" s="2">
        <f>2016-AB1609</f>
        <v>120</v>
      </c>
      <c r="AD1609" s="2" t="s">
        <v>206</v>
      </c>
    </row>
    <row r="1610" spans="1:30" x14ac:dyDescent="0.2">
      <c r="A1610">
        <v>24</v>
      </c>
      <c r="B1610" s="6" t="s">
        <v>2427</v>
      </c>
      <c r="C1610" s="6" t="s">
        <v>22</v>
      </c>
      <c r="D1610" s="6" t="s">
        <v>23</v>
      </c>
      <c r="E1610" s="6" t="s">
        <v>2767</v>
      </c>
      <c r="F1610" s="6">
        <v>131</v>
      </c>
      <c r="G1610" s="6">
        <v>146</v>
      </c>
      <c r="H1610" s="7">
        <v>42524</v>
      </c>
      <c r="I1610" s="7">
        <v>42538</v>
      </c>
      <c r="J1610" s="7" t="s">
        <v>2538</v>
      </c>
      <c r="K1610" s="17">
        <f>IF(J1610="Januar",238.19,IF(J1610="Februar",240.59,IF(J1610="Mars",245.99,IF(J1610="April",250.79,IF(J1610="Mai",256.52,IF(J1610="Juni",259.83,IF(J1610="Juli",265.66,IF(J1610="August",272.21,IF(J1610="September",275.91,IF(J1610="Oktober",281.13,IF(J1610="November",284.38,IF(J1610="Desember",287.34,0))))))))))))</f>
        <v>259.83</v>
      </c>
      <c r="L1610" s="20">
        <f>$K$2/K1610</f>
        <v>0.91671477504522192</v>
      </c>
      <c r="M1610" s="6">
        <v>14</v>
      </c>
      <c r="N1610" s="6">
        <v>7500000</v>
      </c>
      <c r="O1610" s="6">
        <v>7600000</v>
      </c>
      <c r="P1610" s="6">
        <f>O1610-N1610</f>
        <v>100000</v>
      </c>
      <c r="Q1610" s="8">
        <f>P1610/N1610</f>
        <v>1.3333333333333334E-2</v>
      </c>
      <c r="R1610" s="6">
        <v>77958</v>
      </c>
      <c r="S1610" s="9">
        <f>(N1610+R1610)/F1610</f>
        <v>57847.007633587789</v>
      </c>
      <c r="T1610" s="6">
        <v>58610</v>
      </c>
      <c r="U1610" s="5">
        <f>T1610-S1610</f>
        <v>762.99236641221069</v>
      </c>
      <c r="V1610" s="4">
        <f>U1610/S1610</f>
        <v>1.3189832933885303E-2</v>
      </c>
      <c r="W1610" s="22">
        <f>S1610*L1610</f>
        <v>53029.206589863665</v>
      </c>
      <c r="X1610" s="22">
        <f>T1610*L1610</f>
        <v>53728.652965400455</v>
      </c>
      <c r="Y1610" s="22">
        <f>X1610-W1610</f>
        <v>699.44637553679058</v>
      </c>
      <c r="Z1610" s="8">
        <f>Y1610/W1610</f>
        <v>1.3189832933885289E-2</v>
      </c>
      <c r="AA1610" s="6">
        <v>474</v>
      </c>
      <c r="AB1610" s="6">
        <v>1895</v>
      </c>
      <c r="AC1610" s="6">
        <f>2016-AB1610</f>
        <v>121</v>
      </c>
      <c r="AD1610" s="6" t="s">
        <v>27</v>
      </c>
    </row>
    <row r="1611" spans="1:30" x14ac:dyDescent="0.2">
      <c r="A1611">
        <v>24</v>
      </c>
      <c r="B1611" s="6" t="s">
        <v>299</v>
      </c>
      <c r="C1611" s="6" t="s">
        <v>22</v>
      </c>
      <c r="D1611" s="6" t="s">
        <v>23</v>
      </c>
      <c r="E1611" s="6" t="s">
        <v>2767</v>
      </c>
      <c r="F1611" s="6">
        <v>36</v>
      </c>
      <c r="G1611" s="6">
        <v>40</v>
      </c>
      <c r="H1611" s="7">
        <v>42523</v>
      </c>
      <c r="I1611" s="7">
        <v>42538</v>
      </c>
      <c r="J1611" s="7" t="s">
        <v>2538</v>
      </c>
      <c r="K1611" s="17">
        <f>IF(J1611="Januar",238.19,IF(J1611="Februar",240.59,IF(J1611="Mars",245.99,IF(J1611="April",250.79,IF(J1611="Mai",256.52,IF(J1611="Juni",259.83,IF(J1611="Juli",265.66,IF(J1611="August",272.21,IF(J1611="September",275.91,IF(J1611="Oktober",281.13,IF(J1611="November",284.38,IF(J1611="Desember",287.34,0))))))))))))</f>
        <v>259.83</v>
      </c>
      <c r="L1611" s="20">
        <f>$K$2/K1611</f>
        <v>0.91671477504522192</v>
      </c>
      <c r="M1611" s="6">
        <v>15</v>
      </c>
      <c r="N1611" s="6">
        <v>2900000</v>
      </c>
      <c r="O1611" s="6">
        <v>3550000</v>
      </c>
      <c r="P1611" s="6">
        <f>O1611-N1611</f>
        <v>650000</v>
      </c>
      <c r="Q1611" s="8">
        <f>P1611/N1611</f>
        <v>0.22413793103448276</v>
      </c>
      <c r="R1611" s="6"/>
      <c r="S1611" s="9">
        <f>(N1611+R1611)/F1611</f>
        <v>80555.555555555562</v>
      </c>
      <c r="T1611" s="6">
        <v>98611</v>
      </c>
      <c r="U1611" s="5">
        <f>T1611-S1611</f>
        <v>18055.444444444438</v>
      </c>
      <c r="V1611" s="4">
        <f>U1611/S1611</f>
        <v>0.22413655172413782</v>
      </c>
      <c r="W1611" s="22">
        <f>S1611*L1611</f>
        <v>73846.46798975399</v>
      </c>
      <c r="X1611" s="22">
        <f>T1611*L1611</f>
        <v>90398.160681984373</v>
      </c>
      <c r="Y1611" s="22">
        <f>X1611-W1611</f>
        <v>16551.692692230383</v>
      </c>
      <c r="Z1611" s="8">
        <f>Y1611/W1611</f>
        <v>0.22413655172413782</v>
      </c>
      <c r="AA1611" s="10">
        <v>2542</v>
      </c>
      <c r="AB1611" s="6">
        <v>2008</v>
      </c>
      <c r="AC1611" s="6">
        <f>2016-AB1611</f>
        <v>8</v>
      </c>
      <c r="AD1611" s="6" t="s">
        <v>105</v>
      </c>
    </row>
    <row r="1612" spans="1:30" x14ac:dyDescent="0.2">
      <c r="A1612">
        <v>24</v>
      </c>
      <c r="B1612" s="2" t="s">
        <v>2007</v>
      </c>
      <c r="C1612" s="2" t="s">
        <v>22</v>
      </c>
      <c r="D1612" s="2" t="s">
        <v>23</v>
      </c>
      <c r="E1612" s="6" t="s">
        <v>2767</v>
      </c>
      <c r="F1612" s="2">
        <v>107</v>
      </c>
      <c r="G1612" s="2">
        <v>120</v>
      </c>
      <c r="H1612" s="3">
        <v>42518</v>
      </c>
      <c r="I1612" s="3">
        <v>42538</v>
      </c>
      <c r="J1612" s="3" t="s">
        <v>2538</v>
      </c>
      <c r="K1612" s="17">
        <f>IF(J1612="Januar",238.19,IF(J1612="Februar",240.59,IF(J1612="Mars",245.99,IF(J1612="April",250.79,IF(J1612="Mai",256.52,IF(J1612="Juni",259.83,IF(J1612="Juli",265.66,IF(J1612="August",272.21,IF(J1612="September",275.91,IF(J1612="Oktober",281.13,IF(J1612="November",284.38,IF(J1612="Desember",287.34,0))))))))))))</f>
        <v>259.83</v>
      </c>
      <c r="L1612" s="20">
        <f>$K$2/K1612</f>
        <v>0.91671477504522192</v>
      </c>
      <c r="M1612" s="2">
        <v>20</v>
      </c>
      <c r="N1612" s="2">
        <v>5600000</v>
      </c>
      <c r="O1612" s="2">
        <v>5550000</v>
      </c>
      <c r="P1612" s="2">
        <f>O1612-N1612</f>
        <v>-50000</v>
      </c>
      <c r="Q1612" s="4">
        <f>P1612/N1612</f>
        <v>-8.9285714285714281E-3</v>
      </c>
      <c r="R1612" s="2">
        <v>8821</v>
      </c>
      <c r="S1612" s="9">
        <f>(N1612+R1612)/F1612</f>
        <v>52418.88785046729</v>
      </c>
      <c r="T1612" s="2">
        <v>51952</v>
      </c>
      <c r="U1612" s="5">
        <f>T1612-S1612</f>
        <v>-466.88785046729026</v>
      </c>
      <c r="V1612" s="4">
        <f>U1612/S1612</f>
        <v>-8.9068629574736036E-3</v>
      </c>
      <c r="W1612" s="22">
        <f>S1612*L1612</f>
        <v>48053.168983961841</v>
      </c>
      <c r="X1612" s="22">
        <f>T1612*L1612</f>
        <v>47625.16599314937</v>
      </c>
      <c r="Y1612" s="22">
        <f>X1612-W1612</f>
        <v>-428.00299081247067</v>
      </c>
      <c r="Z1612" s="8">
        <f>Y1612/W1612</f>
        <v>-8.9068629574736349E-3</v>
      </c>
      <c r="AA1612" s="11">
        <v>2065</v>
      </c>
      <c r="AB1612" s="2">
        <v>1929</v>
      </c>
      <c r="AC1612" s="2">
        <f>2016-AB1612</f>
        <v>87</v>
      </c>
      <c r="AD1612" s="2" t="s">
        <v>148</v>
      </c>
    </row>
    <row r="1613" spans="1:30" x14ac:dyDescent="0.2">
      <c r="A1613">
        <v>25</v>
      </c>
      <c r="B1613" s="2" t="s">
        <v>167</v>
      </c>
      <c r="C1613" s="2" t="s">
        <v>22</v>
      </c>
      <c r="D1613" s="2" t="s">
        <v>23</v>
      </c>
      <c r="E1613" s="6" t="s">
        <v>2767</v>
      </c>
      <c r="F1613" s="2">
        <v>30</v>
      </c>
      <c r="G1613" s="2">
        <v>35</v>
      </c>
      <c r="H1613" s="3">
        <v>42531</v>
      </c>
      <c r="I1613" s="3">
        <v>42541</v>
      </c>
      <c r="J1613" s="7" t="s">
        <v>2538</v>
      </c>
      <c r="K1613" s="17">
        <f>IF(J1613="Januar",238.19,IF(J1613="Februar",240.59,IF(J1613="Mars",245.99,IF(J1613="April",250.79,IF(J1613="Mai",256.52,IF(J1613="Juni",259.83,IF(J1613="Juli",265.66,IF(J1613="August",272.21,IF(J1613="September",275.91,IF(J1613="Oktober",281.13,IF(J1613="November",284.38,IF(J1613="Desember",287.34,0))))))))))))</f>
        <v>259.83</v>
      </c>
      <c r="L1613" s="20">
        <f>$K$2/K1613</f>
        <v>0.91671477504522192</v>
      </c>
      <c r="M1613" s="2">
        <v>10</v>
      </c>
      <c r="N1613" s="2">
        <v>2250000</v>
      </c>
      <c r="O1613" s="2">
        <v>2750000</v>
      </c>
      <c r="P1613" s="2">
        <f>O1613-N1613</f>
        <v>500000</v>
      </c>
      <c r="Q1613" s="4">
        <f>P1613/N1613</f>
        <v>0.22222222222222221</v>
      </c>
      <c r="R1613" s="2">
        <v>34751</v>
      </c>
      <c r="S1613" s="9">
        <f>(N1613+R1613)/F1613</f>
        <v>76158.366666666669</v>
      </c>
      <c r="T1613" s="2">
        <v>92825</v>
      </c>
      <c r="U1613" s="5">
        <f>T1613-S1613</f>
        <v>16666.633333333331</v>
      </c>
      <c r="V1613" s="4">
        <f>U1613/S1613</f>
        <v>0.2188417906371416</v>
      </c>
      <c r="W1613" s="22">
        <f>S1613*L1613</f>
        <v>69815.499966644857</v>
      </c>
      <c r="X1613" s="22">
        <f>T1613*L1613</f>
        <v>85094.048993572724</v>
      </c>
      <c r="Y1613" s="22">
        <f>X1613-W1613</f>
        <v>15278.549026927867</v>
      </c>
      <c r="Z1613" s="8">
        <f>Y1613/W1613</f>
        <v>0.21884179063714171</v>
      </c>
      <c r="AA1613" s="2">
        <v>234</v>
      </c>
      <c r="AB1613" s="2">
        <v>1936</v>
      </c>
      <c r="AC1613" s="2">
        <f>2016-AB1613</f>
        <v>80</v>
      </c>
      <c r="AD1613" s="2" t="s">
        <v>37</v>
      </c>
    </row>
    <row r="1614" spans="1:30" x14ac:dyDescent="0.2">
      <c r="A1614">
        <v>25</v>
      </c>
      <c r="B1614" s="2" t="s">
        <v>197</v>
      </c>
      <c r="C1614" s="2" t="s">
        <v>22</v>
      </c>
      <c r="D1614" s="2" t="s">
        <v>23</v>
      </c>
      <c r="E1614" s="6" t="s">
        <v>2767</v>
      </c>
      <c r="F1614" s="2">
        <v>47</v>
      </c>
      <c r="G1614" s="2">
        <v>52</v>
      </c>
      <c r="H1614" s="3">
        <v>42531</v>
      </c>
      <c r="I1614" s="3">
        <v>42541</v>
      </c>
      <c r="J1614" s="7" t="s">
        <v>2538</v>
      </c>
      <c r="K1614" s="17">
        <f>IF(J1614="Januar",238.19,IF(J1614="Februar",240.59,IF(J1614="Mars",245.99,IF(J1614="April",250.79,IF(J1614="Mai",256.52,IF(J1614="Juni",259.83,IF(J1614="Juli",265.66,IF(J1614="August",272.21,IF(J1614="September",275.91,IF(J1614="Oktober",281.13,IF(J1614="November",284.38,IF(J1614="Desember",287.34,0))))))))))))</f>
        <v>259.83</v>
      </c>
      <c r="L1614" s="20">
        <f>$K$2/K1614</f>
        <v>0.91671477504522192</v>
      </c>
      <c r="M1614" s="2">
        <v>10</v>
      </c>
      <c r="N1614" s="2">
        <v>2990000</v>
      </c>
      <c r="O1614" s="2">
        <v>3250000</v>
      </c>
      <c r="P1614" s="2">
        <f>O1614-N1614</f>
        <v>260000</v>
      </c>
      <c r="Q1614" s="4">
        <f>P1614/N1614</f>
        <v>8.6956521739130432E-2</v>
      </c>
      <c r="R1614" s="2"/>
      <c r="S1614" s="9">
        <f>(N1614+R1614)/F1614</f>
        <v>63617.021276595748</v>
      </c>
      <c r="T1614" s="2">
        <v>69149</v>
      </c>
      <c r="U1614" s="5">
        <f>T1614-S1614</f>
        <v>5531.9787234042524</v>
      </c>
      <c r="V1614" s="4">
        <f>U1614/S1614</f>
        <v>8.6957525083611986E-2</v>
      </c>
      <c r="W1614" s="22">
        <f>S1614*L1614</f>
        <v>58318.663348621565</v>
      </c>
      <c r="X1614" s="22">
        <f>T1614*L1614</f>
        <v>63389.909979602053</v>
      </c>
      <c r="Y1614" s="22">
        <f>X1614-W1614</f>
        <v>5071.2466309804877</v>
      </c>
      <c r="Z1614" s="8">
        <f>Y1614/W1614</f>
        <v>8.6957525083612069E-2</v>
      </c>
      <c r="AA1614" s="11">
        <v>1401</v>
      </c>
      <c r="AB1614" s="2">
        <v>1881</v>
      </c>
      <c r="AC1614" s="2">
        <f>2016-AB1614</f>
        <v>135</v>
      </c>
      <c r="AD1614" s="2" t="s">
        <v>37</v>
      </c>
    </row>
    <row r="1615" spans="1:30" x14ac:dyDescent="0.2">
      <c r="A1615">
        <v>25</v>
      </c>
      <c r="B1615" s="6" t="s">
        <v>667</v>
      </c>
      <c r="C1615" s="6" t="s">
        <v>22</v>
      </c>
      <c r="D1615" s="6" t="s">
        <v>23</v>
      </c>
      <c r="E1615" s="6" t="s">
        <v>2767</v>
      </c>
      <c r="F1615" s="6">
        <v>48</v>
      </c>
      <c r="G1615" s="6">
        <v>53</v>
      </c>
      <c r="H1615" s="7">
        <v>42531</v>
      </c>
      <c r="I1615" s="7">
        <v>42541</v>
      </c>
      <c r="J1615" s="3" t="s">
        <v>2538</v>
      </c>
      <c r="K1615" s="17">
        <f>IF(J1615="Januar",238.19,IF(J1615="Februar",240.59,IF(J1615="Mars",245.99,IF(J1615="April",250.79,IF(J1615="Mai",256.52,IF(J1615="Juni",259.83,IF(J1615="Juli",265.66,IF(J1615="August",272.21,IF(J1615="September",275.91,IF(J1615="Oktober",281.13,IF(J1615="November",284.38,IF(J1615="Desember",287.34,0))))))))))))</f>
        <v>259.83</v>
      </c>
      <c r="L1615" s="20">
        <f>$K$2/K1615</f>
        <v>0.91671477504522192</v>
      </c>
      <c r="M1615" s="6">
        <v>10</v>
      </c>
      <c r="N1615" s="6">
        <v>3000000</v>
      </c>
      <c r="O1615" s="6">
        <v>3200000</v>
      </c>
      <c r="P1615" s="6">
        <f>O1615-N1615</f>
        <v>200000</v>
      </c>
      <c r="Q1615" s="8">
        <f>P1615/N1615</f>
        <v>6.6666666666666666E-2</v>
      </c>
      <c r="R1615" s="6">
        <v>36972</v>
      </c>
      <c r="S1615" s="9">
        <f>(N1615+R1615)/F1615</f>
        <v>63270.25</v>
      </c>
      <c r="T1615" s="6">
        <v>67437</v>
      </c>
      <c r="U1615" s="5">
        <f>T1615-S1615</f>
        <v>4166.75</v>
      </c>
      <c r="V1615" s="4">
        <f>U1615/S1615</f>
        <v>6.5856385900166348E-2</v>
      </c>
      <c r="W1615" s="22">
        <f>S1615*L1615</f>
        <v>58000.772995804953</v>
      </c>
      <c r="X1615" s="22">
        <f>T1615*L1615</f>
        <v>61820.494284724628</v>
      </c>
      <c r="Y1615" s="22">
        <f>X1615-W1615</f>
        <v>3819.7212889196744</v>
      </c>
      <c r="Z1615" s="8">
        <f>Y1615/W1615</f>
        <v>6.5856385900166278E-2</v>
      </c>
      <c r="AA1615" s="6">
        <v>485</v>
      </c>
      <c r="AB1615" s="6">
        <v>1893</v>
      </c>
      <c r="AC1615" s="6">
        <f>2016-AB1615</f>
        <v>123</v>
      </c>
      <c r="AD1615" s="6" t="s">
        <v>37</v>
      </c>
    </row>
    <row r="1616" spans="1:30" x14ac:dyDescent="0.2">
      <c r="A1616">
        <v>25</v>
      </c>
      <c r="B1616" s="6" t="s">
        <v>834</v>
      </c>
      <c r="C1616" s="6" t="s">
        <v>22</v>
      </c>
      <c r="D1616" s="6" t="s">
        <v>23</v>
      </c>
      <c r="E1616" s="6" t="s">
        <v>2767</v>
      </c>
      <c r="F1616" s="6">
        <v>52</v>
      </c>
      <c r="G1616" s="6">
        <v>59</v>
      </c>
      <c r="H1616" s="7">
        <v>42531</v>
      </c>
      <c r="I1616" s="7">
        <v>42541</v>
      </c>
      <c r="J1616" s="7" t="s">
        <v>2538</v>
      </c>
      <c r="K1616" s="17">
        <f>IF(J1616="Januar",238.19,IF(J1616="Februar",240.59,IF(J1616="Mars",245.99,IF(J1616="April",250.79,IF(J1616="Mai",256.52,IF(J1616="Juni",259.83,IF(J1616="Juli",265.66,IF(J1616="August",272.21,IF(J1616="September",275.91,IF(J1616="Oktober",281.13,IF(J1616="November",284.38,IF(J1616="Desember",287.34,0))))))))))))</f>
        <v>259.83</v>
      </c>
      <c r="L1616" s="20">
        <f>$K$2/K1616</f>
        <v>0.91671477504522192</v>
      </c>
      <c r="M1616" s="6">
        <v>10</v>
      </c>
      <c r="N1616" s="6">
        <v>2700000</v>
      </c>
      <c r="O1616" s="6">
        <v>3420000</v>
      </c>
      <c r="P1616" s="6">
        <f>O1616-N1616</f>
        <v>720000</v>
      </c>
      <c r="Q1616" s="8">
        <f>P1616/N1616</f>
        <v>0.26666666666666666</v>
      </c>
      <c r="R1616" s="6"/>
      <c r="S1616" s="9">
        <f>(N1616+R1616)/F1616</f>
        <v>51923.076923076922</v>
      </c>
      <c r="T1616" s="6">
        <v>65769</v>
      </c>
      <c r="U1616" s="5">
        <f>T1616-S1616</f>
        <v>13845.923076923078</v>
      </c>
      <c r="V1616" s="4">
        <f>U1616/S1616</f>
        <v>0.26666222222222224</v>
      </c>
      <c r="W1616" s="22">
        <f>S1616*L1616</f>
        <v>47598.651781194218</v>
      </c>
      <c r="X1616" s="22">
        <f>T1616*L1616</f>
        <v>60291.414039949203</v>
      </c>
      <c r="Y1616" s="22">
        <f>X1616-W1616</f>
        <v>12692.762258754985</v>
      </c>
      <c r="Z1616" s="8">
        <f>Y1616/W1616</f>
        <v>0.26666222222222219</v>
      </c>
      <c r="AA1616" s="10">
        <v>21284</v>
      </c>
      <c r="AB1616" s="6">
        <v>1984</v>
      </c>
      <c r="AC1616" s="6">
        <f>2016-AB1616</f>
        <v>32</v>
      </c>
      <c r="AD1616" s="6" t="s">
        <v>203</v>
      </c>
    </row>
    <row r="1617" spans="1:30" x14ac:dyDescent="0.2">
      <c r="A1617">
        <v>25</v>
      </c>
      <c r="B1617" s="6" t="s">
        <v>1010</v>
      </c>
      <c r="C1617" s="6" t="s">
        <v>22</v>
      </c>
      <c r="D1617" s="6" t="s">
        <v>23</v>
      </c>
      <c r="E1617" s="6" t="s">
        <v>2767</v>
      </c>
      <c r="F1617" s="6">
        <v>56</v>
      </c>
      <c r="G1617" s="6">
        <v>64</v>
      </c>
      <c r="H1617" s="7">
        <v>42531</v>
      </c>
      <c r="I1617" s="7">
        <v>42541</v>
      </c>
      <c r="J1617" s="7" t="s">
        <v>2538</v>
      </c>
      <c r="K1617" s="17">
        <f>IF(J1617="Januar",238.19,IF(J1617="Februar",240.59,IF(J1617="Mars",245.99,IF(J1617="April",250.79,IF(J1617="Mai",256.52,IF(J1617="Juni",259.83,IF(J1617="Juli",265.66,IF(J1617="August",272.21,IF(J1617="September",275.91,IF(J1617="Oktober",281.13,IF(J1617="November",284.38,IF(J1617="Desember",287.34,0))))))))))))</f>
        <v>259.83</v>
      </c>
      <c r="L1617" s="20">
        <f>$K$2/K1617</f>
        <v>0.91671477504522192</v>
      </c>
      <c r="M1617" s="6">
        <v>10</v>
      </c>
      <c r="N1617" s="6">
        <v>3300000</v>
      </c>
      <c r="O1617" s="6">
        <v>4010000</v>
      </c>
      <c r="P1617" s="6">
        <f>O1617-N1617</f>
        <v>710000</v>
      </c>
      <c r="Q1617" s="8">
        <f>P1617/N1617</f>
        <v>0.21515151515151515</v>
      </c>
      <c r="R1617" s="6"/>
      <c r="S1617" s="9">
        <f>(N1617+R1617)/F1617</f>
        <v>58928.571428571428</v>
      </c>
      <c r="T1617" s="6">
        <v>71607</v>
      </c>
      <c r="U1617" s="5">
        <f>T1617-S1617</f>
        <v>12678.428571428572</v>
      </c>
      <c r="V1617" s="4">
        <f>U1617/S1617</f>
        <v>0.21514909090909093</v>
      </c>
      <c r="W1617" s="22">
        <f>S1617*L1617</f>
        <v>54020.692100879147</v>
      </c>
      <c r="X1617" s="22">
        <f>T1617*L1617</f>
        <v>65643.194896663204</v>
      </c>
      <c r="Y1617" s="22">
        <f>X1617-W1617</f>
        <v>11622.502795784058</v>
      </c>
      <c r="Z1617" s="8">
        <f>Y1617/W1617</f>
        <v>0.21514909090909093</v>
      </c>
      <c r="AA1617" s="10">
        <v>4852</v>
      </c>
      <c r="AB1617" s="6">
        <v>2003</v>
      </c>
      <c r="AC1617" s="6">
        <f>2016-AB1617</f>
        <v>13</v>
      </c>
      <c r="AD1617" s="6" t="s">
        <v>426</v>
      </c>
    </row>
    <row r="1618" spans="1:30" x14ac:dyDescent="0.2">
      <c r="A1618">
        <v>25</v>
      </c>
      <c r="B1618" s="6" t="s">
        <v>1011</v>
      </c>
      <c r="C1618" s="6" t="s">
        <v>22</v>
      </c>
      <c r="D1618" s="6" t="s">
        <v>23</v>
      </c>
      <c r="E1618" s="6" t="s">
        <v>2767</v>
      </c>
      <c r="F1618" s="6">
        <v>56</v>
      </c>
      <c r="G1618" s="6">
        <v>65</v>
      </c>
      <c r="H1618" s="7">
        <v>42531</v>
      </c>
      <c r="I1618" s="7">
        <v>42541</v>
      </c>
      <c r="J1618" s="3" t="s">
        <v>2538</v>
      </c>
      <c r="K1618" s="17">
        <f>IF(J1618="Januar",238.19,IF(J1618="Februar",240.59,IF(J1618="Mars",245.99,IF(J1618="April",250.79,IF(J1618="Mai",256.52,IF(J1618="Juni",259.83,IF(J1618="Juli",265.66,IF(J1618="August",272.21,IF(J1618="September",275.91,IF(J1618="Oktober",281.13,IF(J1618="November",284.38,IF(J1618="Desember",287.34,0))))))))))))</f>
        <v>259.83</v>
      </c>
      <c r="L1618" s="20">
        <f>$K$2/K1618</f>
        <v>0.91671477504522192</v>
      </c>
      <c r="M1618" s="6">
        <v>10</v>
      </c>
      <c r="N1618" s="6">
        <v>2700000</v>
      </c>
      <c r="O1618" s="6">
        <v>2700000</v>
      </c>
      <c r="P1618" s="6">
        <f>O1618-N1618</f>
        <v>0</v>
      </c>
      <c r="Q1618" s="8">
        <f>P1618/N1618</f>
        <v>0</v>
      </c>
      <c r="R1618" s="6">
        <v>5318</v>
      </c>
      <c r="S1618" s="9">
        <f>(N1618+R1618)/F1618</f>
        <v>48309.25</v>
      </c>
      <c r="T1618" s="6">
        <v>48309</v>
      </c>
      <c r="U1618" s="5">
        <f>T1618-S1618</f>
        <v>-0.25</v>
      </c>
      <c r="V1618" s="4">
        <f>U1618/S1618</f>
        <v>-5.1749923668862591E-6</v>
      </c>
      <c r="W1618" s="22">
        <f>S1618*L1618</f>
        <v>44285.803246353389</v>
      </c>
      <c r="X1618" s="22">
        <f>T1618*L1618</f>
        <v>44285.574067659625</v>
      </c>
      <c r="Y1618" s="22">
        <f>X1618-W1618</f>
        <v>-0.22917869376396993</v>
      </c>
      <c r="Z1618" s="8">
        <f>Y1618/W1618</f>
        <v>-5.1749923669464238E-6</v>
      </c>
      <c r="AA1618" s="10">
        <v>8235</v>
      </c>
      <c r="AB1618" s="6">
        <v>2013</v>
      </c>
      <c r="AC1618" s="6">
        <f>2016-AB1618</f>
        <v>3</v>
      </c>
      <c r="AD1618" s="6" t="s">
        <v>37</v>
      </c>
    </row>
    <row r="1619" spans="1:30" x14ac:dyDescent="0.2">
      <c r="A1619">
        <v>25</v>
      </c>
      <c r="B1619" s="6" t="s">
        <v>1053</v>
      </c>
      <c r="C1619" s="6" t="s">
        <v>22</v>
      </c>
      <c r="D1619" s="6" t="s">
        <v>23</v>
      </c>
      <c r="E1619" s="6" t="s">
        <v>2767</v>
      </c>
      <c r="F1619" s="6">
        <v>57</v>
      </c>
      <c r="G1619" s="6">
        <v>65</v>
      </c>
      <c r="H1619" s="7">
        <v>42531</v>
      </c>
      <c r="I1619" s="7">
        <v>42541</v>
      </c>
      <c r="J1619" s="7" t="s">
        <v>2538</v>
      </c>
      <c r="K1619" s="17">
        <f>IF(J1619="Januar",238.19,IF(J1619="Februar",240.59,IF(J1619="Mars",245.99,IF(J1619="April",250.79,IF(J1619="Mai",256.52,IF(J1619="Juni",259.83,IF(J1619="Juli",265.66,IF(J1619="August",272.21,IF(J1619="September",275.91,IF(J1619="Oktober",281.13,IF(J1619="November",284.38,IF(J1619="Desember",287.34,0))))))))))))</f>
        <v>259.83</v>
      </c>
      <c r="L1619" s="20">
        <f>$K$2/K1619</f>
        <v>0.91671477504522192</v>
      </c>
      <c r="M1619" s="6">
        <v>10</v>
      </c>
      <c r="N1619" s="6">
        <v>2600000</v>
      </c>
      <c r="O1619" s="6">
        <v>2910000</v>
      </c>
      <c r="P1619" s="6">
        <f>O1619-N1619</f>
        <v>310000</v>
      </c>
      <c r="Q1619" s="8">
        <f>P1619/N1619</f>
        <v>0.11923076923076924</v>
      </c>
      <c r="R1619" s="6">
        <v>101304</v>
      </c>
      <c r="S1619" s="9">
        <f>(N1619+R1619)/F1619</f>
        <v>47391.298245614038</v>
      </c>
      <c r="T1619" s="6">
        <v>52830</v>
      </c>
      <c r="U1619" s="5">
        <f>T1619-S1619</f>
        <v>5438.701754385962</v>
      </c>
      <c r="V1619" s="4">
        <f>U1619/S1619</f>
        <v>0.11476161142914675</v>
      </c>
      <c r="W1619" s="22">
        <f>S1619*L1619</f>
        <v>43444.303310329095</v>
      </c>
      <c r="X1619" s="22">
        <f>T1619*L1619</f>
        <v>48430.041565639076</v>
      </c>
      <c r="Y1619" s="22">
        <f>X1619-W1619</f>
        <v>4985.7382553099815</v>
      </c>
      <c r="Z1619" s="8">
        <f>Y1619/W1619</f>
        <v>0.11476161142914675</v>
      </c>
      <c r="AA1619" s="10">
        <v>1628</v>
      </c>
      <c r="AB1619" s="6">
        <v>1960</v>
      </c>
      <c r="AC1619" s="6">
        <f>2016-AB1619</f>
        <v>56</v>
      </c>
      <c r="AD1619" s="6" t="s">
        <v>238</v>
      </c>
    </row>
    <row r="1620" spans="1:30" x14ac:dyDescent="0.2">
      <c r="A1620">
        <v>25</v>
      </c>
      <c r="B1620" s="6" t="s">
        <v>1219</v>
      </c>
      <c r="C1620" s="6" t="s">
        <v>22</v>
      </c>
      <c r="D1620" s="6" t="s">
        <v>23</v>
      </c>
      <c r="E1620" s="6" t="s">
        <v>2767</v>
      </c>
      <c r="F1620" s="6">
        <v>62</v>
      </c>
      <c r="G1620" s="6">
        <v>67</v>
      </c>
      <c r="H1620" s="7">
        <v>42531</v>
      </c>
      <c r="I1620" s="7">
        <v>42541</v>
      </c>
      <c r="J1620" s="3" t="s">
        <v>2538</v>
      </c>
      <c r="K1620" s="17">
        <f>IF(J1620="Januar",238.19,IF(J1620="Februar",240.59,IF(J1620="Mars",245.99,IF(J1620="April",250.79,IF(J1620="Mai",256.52,IF(J1620="Juni",259.83,IF(J1620="Juli",265.66,IF(J1620="August",272.21,IF(J1620="September",275.91,IF(J1620="Oktober",281.13,IF(J1620="November",284.38,IF(J1620="Desember",287.34,0))))))))))))</f>
        <v>259.83</v>
      </c>
      <c r="L1620" s="20">
        <f>$K$2/K1620</f>
        <v>0.91671477504522192</v>
      </c>
      <c r="M1620" s="6">
        <v>10</v>
      </c>
      <c r="N1620" s="6">
        <v>3500000</v>
      </c>
      <c r="O1620" s="6">
        <v>4000000</v>
      </c>
      <c r="P1620" s="6">
        <f>O1620-N1620</f>
        <v>500000</v>
      </c>
      <c r="Q1620" s="8">
        <f>P1620/N1620</f>
        <v>0.14285714285714285</v>
      </c>
      <c r="R1620" s="6">
        <v>27198</v>
      </c>
      <c r="S1620" s="9">
        <f>(N1620+R1620)/F1620</f>
        <v>56890.290322580644</v>
      </c>
      <c r="T1620" s="6">
        <v>64955</v>
      </c>
      <c r="U1620" s="5">
        <f>T1620-S1620</f>
        <v>8064.709677419356</v>
      </c>
      <c r="V1620" s="4">
        <f>U1620/S1620</f>
        <v>0.14175898262586906</v>
      </c>
      <c r="W1620" s="22">
        <f>S1620*L1620</f>
        <v>52152.169695321878</v>
      </c>
      <c r="X1620" s="22">
        <f>T1620*L1620</f>
        <v>59545.208213062389</v>
      </c>
      <c r="Y1620" s="22">
        <f>X1620-W1620</f>
        <v>7393.0385177405115</v>
      </c>
      <c r="Z1620" s="8">
        <f>Y1620/W1620</f>
        <v>0.14175898262586911</v>
      </c>
      <c r="AA1620" s="6">
        <v>679</v>
      </c>
      <c r="AB1620" s="6">
        <v>1898</v>
      </c>
      <c r="AC1620" s="6">
        <f>2016-AB1620</f>
        <v>118</v>
      </c>
      <c r="AD1620" s="6" t="s">
        <v>103</v>
      </c>
    </row>
    <row r="1621" spans="1:30" x14ac:dyDescent="0.2">
      <c r="A1621">
        <v>25</v>
      </c>
      <c r="B1621" s="6" t="s">
        <v>1236</v>
      </c>
      <c r="C1621" s="6" t="s">
        <v>22</v>
      </c>
      <c r="D1621" s="6" t="s">
        <v>23</v>
      </c>
      <c r="E1621" s="6" t="s">
        <v>2767</v>
      </c>
      <c r="F1621" s="6">
        <v>63</v>
      </c>
      <c r="G1621" s="6">
        <v>70</v>
      </c>
      <c r="H1621" s="7">
        <v>42531</v>
      </c>
      <c r="I1621" s="7">
        <v>42541</v>
      </c>
      <c r="J1621" s="7" t="s">
        <v>2538</v>
      </c>
      <c r="K1621" s="17">
        <f>IF(J1621="Januar",238.19,IF(J1621="Februar",240.59,IF(J1621="Mars",245.99,IF(J1621="April",250.79,IF(J1621="Mai",256.52,IF(J1621="Juni",259.83,IF(J1621="Juli",265.66,IF(J1621="August",272.21,IF(J1621="September",275.91,IF(J1621="Oktober",281.13,IF(J1621="November",284.38,IF(J1621="Desember",287.34,0))))))))))))</f>
        <v>259.83</v>
      </c>
      <c r="L1621" s="20">
        <f>$K$2/K1621</f>
        <v>0.91671477504522192</v>
      </c>
      <c r="M1621" s="6">
        <v>10</v>
      </c>
      <c r="N1621" s="6">
        <v>4490000</v>
      </c>
      <c r="O1621" s="6">
        <v>5750000</v>
      </c>
      <c r="P1621" s="6">
        <f>O1621-N1621</f>
        <v>1260000</v>
      </c>
      <c r="Q1621" s="8">
        <f>P1621/N1621</f>
        <v>0.28062360801781738</v>
      </c>
      <c r="R1621" s="6"/>
      <c r="S1621" s="9">
        <f>(N1621+R1621)/F1621</f>
        <v>71269.841269841272</v>
      </c>
      <c r="T1621" s="6">
        <v>91270</v>
      </c>
      <c r="U1621" s="5">
        <f>T1621-S1621</f>
        <v>20000.158730158728</v>
      </c>
      <c r="V1621" s="4">
        <f>U1621/S1621</f>
        <v>0.28062583518930956</v>
      </c>
      <c r="W1621" s="22">
        <f>S1621*L1621</f>
        <v>65334.116507191218</v>
      </c>
      <c r="X1621" s="22">
        <f>T1621*L1621</f>
        <v>83668.557518377405</v>
      </c>
      <c r="Y1621" s="22">
        <f>X1621-W1621</f>
        <v>18334.441011186187</v>
      </c>
      <c r="Z1621" s="8">
        <f>Y1621/W1621</f>
        <v>0.2806258351893095</v>
      </c>
      <c r="AA1621" s="10">
        <v>2622</v>
      </c>
      <c r="AB1621" s="6">
        <v>1995</v>
      </c>
      <c r="AC1621" s="6">
        <f>2016-AB1621</f>
        <v>21</v>
      </c>
      <c r="AD1621" s="6" t="s">
        <v>213</v>
      </c>
    </row>
    <row r="1622" spans="1:30" x14ac:dyDescent="0.2">
      <c r="A1622">
        <v>25</v>
      </c>
      <c r="B1622" s="6" t="s">
        <v>1485</v>
      </c>
      <c r="C1622" s="6" t="s">
        <v>22</v>
      </c>
      <c r="D1622" s="6" t="s">
        <v>23</v>
      </c>
      <c r="E1622" s="6" t="s">
        <v>2767</v>
      </c>
      <c r="F1622" s="6">
        <v>69</v>
      </c>
      <c r="G1622" s="6">
        <v>80</v>
      </c>
      <c r="H1622" s="7">
        <v>42531</v>
      </c>
      <c r="I1622" s="7">
        <v>42541</v>
      </c>
      <c r="J1622" s="3" t="s">
        <v>2538</v>
      </c>
      <c r="K1622" s="17">
        <f>IF(J1622="Januar",238.19,IF(J1622="Februar",240.59,IF(J1622="Mars",245.99,IF(J1622="April",250.79,IF(J1622="Mai",256.52,IF(J1622="Juni",259.83,IF(J1622="Juli",265.66,IF(J1622="August",272.21,IF(J1622="September",275.91,IF(J1622="Oktober",281.13,IF(J1622="November",284.38,IF(J1622="Desember",287.34,0))))))))))))</f>
        <v>259.83</v>
      </c>
      <c r="L1622" s="20">
        <f>$K$2/K1622</f>
        <v>0.91671477504522192</v>
      </c>
      <c r="M1622" s="6">
        <v>10</v>
      </c>
      <c r="N1622" s="6">
        <v>2200000</v>
      </c>
      <c r="O1622" s="6">
        <v>2600000</v>
      </c>
      <c r="P1622" s="6">
        <f>O1622-N1622</f>
        <v>400000</v>
      </c>
      <c r="Q1622" s="8">
        <f>P1622/N1622</f>
        <v>0.18181818181818182</v>
      </c>
      <c r="R1622" s="6"/>
      <c r="S1622" s="9">
        <f>(N1622+R1622)/F1622</f>
        <v>31884.057971014492</v>
      </c>
      <c r="T1622" s="6">
        <v>37681</v>
      </c>
      <c r="U1622" s="5">
        <f>T1622-S1622</f>
        <v>5796.9420289855079</v>
      </c>
      <c r="V1622" s="4">
        <f>U1622/S1622</f>
        <v>0.18181318181818185</v>
      </c>
      <c r="W1622" s="22">
        <f>S1622*L1622</f>
        <v>29228.587030427367</v>
      </c>
      <c r="X1622" s="22">
        <f>T1622*L1622</f>
        <v>34542.729438479008</v>
      </c>
      <c r="Y1622" s="22">
        <f>X1622-W1622</f>
        <v>5314.1424080516408</v>
      </c>
      <c r="Z1622" s="8">
        <f>Y1622/W1622</f>
        <v>0.18181318181818179</v>
      </c>
      <c r="AA1622" s="10">
        <v>15113</v>
      </c>
      <c r="AB1622" s="6">
        <v>1990</v>
      </c>
      <c r="AC1622" s="6">
        <f>2016-AB1622</f>
        <v>26</v>
      </c>
      <c r="AD1622" s="6" t="s">
        <v>94</v>
      </c>
    </row>
    <row r="1623" spans="1:30" x14ac:dyDescent="0.2">
      <c r="A1623">
        <v>25</v>
      </c>
      <c r="B1623" s="6" t="s">
        <v>1632</v>
      </c>
      <c r="C1623" s="6" t="s">
        <v>22</v>
      </c>
      <c r="D1623" s="6" t="s">
        <v>23</v>
      </c>
      <c r="E1623" s="6" t="s">
        <v>2767</v>
      </c>
      <c r="F1623" s="6">
        <v>73</v>
      </c>
      <c r="G1623" s="6">
        <v>80</v>
      </c>
      <c r="H1623" s="7">
        <v>42531</v>
      </c>
      <c r="I1623" s="7">
        <v>42541</v>
      </c>
      <c r="J1623" s="7" t="s">
        <v>2538</v>
      </c>
      <c r="K1623" s="17">
        <f>IF(J1623="Januar",238.19,IF(J1623="Februar",240.59,IF(J1623="Mars",245.99,IF(J1623="April",250.79,IF(J1623="Mai",256.52,IF(J1623="Juni",259.83,IF(J1623="Juli",265.66,IF(J1623="August",272.21,IF(J1623="September",275.91,IF(J1623="Oktober",281.13,IF(J1623="November",284.38,IF(J1623="Desember",287.34,0))))))))))))</f>
        <v>259.83</v>
      </c>
      <c r="L1623" s="20">
        <f>$K$2/K1623</f>
        <v>0.91671477504522192</v>
      </c>
      <c r="M1623" s="6">
        <v>10</v>
      </c>
      <c r="N1623" s="6">
        <v>4990000</v>
      </c>
      <c r="O1623" s="6">
        <v>5750000</v>
      </c>
      <c r="P1623" s="6">
        <f>O1623-N1623</f>
        <v>760000</v>
      </c>
      <c r="Q1623" s="8">
        <f>P1623/N1623</f>
        <v>0.15230460921843689</v>
      </c>
      <c r="R1623" s="6">
        <v>51760</v>
      </c>
      <c r="S1623" s="9">
        <f>(N1623+R1623)/F1623</f>
        <v>69065.205479452052</v>
      </c>
      <c r="T1623" s="6">
        <v>79476</v>
      </c>
      <c r="U1623" s="5">
        <f>T1623-S1623</f>
        <v>10410.794520547948</v>
      </c>
      <c r="V1623" s="4">
        <f>U1623/S1623</f>
        <v>0.15073863095426998</v>
      </c>
      <c r="W1623" s="22">
        <f>S1623*L1623</f>
        <v>63313.094304547914</v>
      </c>
      <c r="X1623" s="22">
        <f>T1623*L1623</f>
        <v>72856.823461494059</v>
      </c>
      <c r="Y1623" s="22">
        <f>X1623-W1623</f>
        <v>9543.7291569461449</v>
      </c>
      <c r="Z1623" s="8">
        <f>Y1623/W1623</f>
        <v>0.15073863095427004</v>
      </c>
      <c r="AA1623" s="10">
        <v>2336</v>
      </c>
      <c r="AB1623" s="6">
        <v>1930</v>
      </c>
      <c r="AC1623" s="6">
        <f>2016-AB1623</f>
        <v>86</v>
      </c>
      <c r="AD1623" s="6" t="s">
        <v>213</v>
      </c>
    </row>
    <row r="1624" spans="1:30" x14ac:dyDescent="0.2">
      <c r="A1624">
        <v>25</v>
      </c>
      <c r="B1624" s="2" t="s">
        <v>2048</v>
      </c>
      <c r="C1624" s="2" t="s">
        <v>22</v>
      </c>
      <c r="D1624" s="2" t="s">
        <v>23</v>
      </c>
      <c r="E1624" s="6" t="s">
        <v>2767</v>
      </c>
      <c r="F1624" s="2">
        <v>90</v>
      </c>
      <c r="G1624" s="2">
        <v>99</v>
      </c>
      <c r="H1624" s="3">
        <v>42531</v>
      </c>
      <c r="I1624" s="3">
        <v>42541</v>
      </c>
      <c r="J1624" s="7" t="s">
        <v>2538</v>
      </c>
      <c r="K1624" s="17">
        <f>IF(J1624="Januar",238.19,IF(J1624="Februar",240.59,IF(J1624="Mars",245.99,IF(J1624="April",250.79,IF(J1624="Mai",256.52,IF(J1624="Juni",259.83,IF(J1624="Juli",265.66,IF(J1624="August",272.21,IF(J1624="September",275.91,IF(J1624="Oktober",281.13,IF(J1624="November",284.38,IF(J1624="Desember",287.34,0))))))))))))</f>
        <v>259.83</v>
      </c>
      <c r="L1624" s="20">
        <f>$K$2/K1624</f>
        <v>0.91671477504522192</v>
      </c>
      <c r="M1624" s="2">
        <v>10</v>
      </c>
      <c r="N1624" s="2">
        <v>4500000</v>
      </c>
      <c r="O1624" s="2">
        <v>5100000</v>
      </c>
      <c r="P1624" s="2">
        <f>O1624-N1624</f>
        <v>600000</v>
      </c>
      <c r="Q1624" s="4">
        <f>P1624/N1624</f>
        <v>0.13333333333333333</v>
      </c>
      <c r="R1624" s="2"/>
      <c r="S1624" s="9">
        <f>(N1624+R1624)/F1624</f>
        <v>50000</v>
      </c>
      <c r="T1624" s="2">
        <v>56667</v>
      </c>
      <c r="U1624" s="5">
        <f>T1624-S1624</f>
        <v>6667</v>
      </c>
      <c r="V1624" s="4">
        <f>U1624/S1624</f>
        <v>0.13333999999999999</v>
      </c>
      <c r="W1624" s="22">
        <f>S1624*L1624</f>
        <v>45835.738752261095</v>
      </c>
      <c r="X1624" s="22">
        <f>T1624*L1624</f>
        <v>51947.476157487588</v>
      </c>
      <c r="Y1624" s="22">
        <f>X1624-W1624</f>
        <v>6111.7374052264931</v>
      </c>
      <c r="Z1624" s="8">
        <f>Y1624/W1624</f>
        <v>0.13333999999999996</v>
      </c>
      <c r="AA1624" s="2">
        <v>414</v>
      </c>
      <c r="AB1624" s="2">
        <v>1874</v>
      </c>
      <c r="AC1624" s="2">
        <f>2016-AB1624</f>
        <v>142</v>
      </c>
      <c r="AD1624" s="2" t="s">
        <v>37</v>
      </c>
    </row>
    <row r="1625" spans="1:30" x14ac:dyDescent="0.2">
      <c r="A1625">
        <v>25</v>
      </c>
      <c r="B1625" s="6" t="s">
        <v>2169</v>
      </c>
      <c r="C1625" s="6" t="s">
        <v>22</v>
      </c>
      <c r="D1625" s="6" t="s">
        <v>23</v>
      </c>
      <c r="E1625" s="6" t="s">
        <v>2767</v>
      </c>
      <c r="F1625" s="6">
        <v>99</v>
      </c>
      <c r="G1625" s="6">
        <v>109</v>
      </c>
      <c r="H1625" s="7">
        <v>42531</v>
      </c>
      <c r="I1625" s="7">
        <v>42541</v>
      </c>
      <c r="J1625" s="3" t="s">
        <v>2538</v>
      </c>
      <c r="K1625" s="17">
        <f>IF(J1625="Januar",238.19,IF(J1625="Februar",240.59,IF(J1625="Mars",245.99,IF(J1625="April",250.79,IF(J1625="Mai",256.52,IF(J1625="Juni",259.83,IF(J1625="Juli",265.66,IF(J1625="August",272.21,IF(J1625="September",275.91,IF(J1625="Oktober",281.13,IF(J1625="November",284.38,IF(J1625="Desember",287.34,0))))))))))))</f>
        <v>259.83</v>
      </c>
      <c r="L1625" s="20">
        <f>$K$2/K1625</f>
        <v>0.91671477504522192</v>
      </c>
      <c r="M1625" s="6">
        <v>10</v>
      </c>
      <c r="N1625" s="6">
        <v>6950000</v>
      </c>
      <c r="O1625" s="6">
        <v>7500000</v>
      </c>
      <c r="P1625" s="6">
        <f>O1625-N1625</f>
        <v>550000</v>
      </c>
      <c r="Q1625" s="8">
        <f>P1625/N1625</f>
        <v>7.9136690647482008E-2</v>
      </c>
      <c r="R1625" s="6">
        <v>86266</v>
      </c>
      <c r="S1625" s="9">
        <f>(N1625+R1625)/F1625</f>
        <v>71073.393939393936</v>
      </c>
      <c r="T1625" s="6">
        <v>76629</v>
      </c>
      <c r="U1625" s="5">
        <f>T1625-S1625</f>
        <v>5555.6060606060637</v>
      </c>
      <c r="V1625" s="4">
        <f>U1625/S1625</f>
        <v>7.8167169916543849E-2</v>
      </c>
      <c r="W1625" s="22">
        <f>S1625*L1625</f>
        <v>65154.030336851953</v>
      </c>
      <c r="X1625" s="22">
        <f>T1625*L1625</f>
        <v>70246.93649694031</v>
      </c>
      <c r="Y1625" s="22">
        <f>X1625-W1625</f>
        <v>5092.9061600883579</v>
      </c>
      <c r="Z1625" s="8">
        <f>Y1625/W1625</f>
        <v>7.8167169916543822E-2</v>
      </c>
      <c r="AA1625" s="10">
        <v>7622</v>
      </c>
      <c r="AB1625" s="6">
        <v>1938</v>
      </c>
      <c r="AC1625" s="6">
        <f>2016-AB1625</f>
        <v>78</v>
      </c>
      <c r="AD1625" s="6" t="s">
        <v>67</v>
      </c>
    </row>
    <row r="1626" spans="1:30" x14ac:dyDescent="0.2">
      <c r="A1626">
        <v>25</v>
      </c>
      <c r="B1626" s="6" t="s">
        <v>2195</v>
      </c>
      <c r="C1626" s="6" t="s">
        <v>22</v>
      </c>
      <c r="D1626" s="6" t="s">
        <v>23</v>
      </c>
      <c r="E1626" s="6" t="s">
        <v>2767</v>
      </c>
      <c r="F1626" s="6">
        <v>101</v>
      </c>
      <c r="G1626" s="6">
        <v>151</v>
      </c>
      <c r="H1626" s="7">
        <v>42531</v>
      </c>
      <c r="I1626" s="7">
        <v>42541</v>
      </c>
      <c r="J1626" s="7" t="s">
        <v>2538</v>
      </c>
      <c r="K1626" s="17">
        <f>IF(J1626="Januar",238.19,IF(J1626="Februar",240.59,IF(J1626="Mars",245.99,IF(J1626="April",250.79,IF(J1626="Mai",256.52,IF(J1626="Juni",259.83,IF(J1626="Juli",265.66,IF(J1626="August",272.21,IF(J1626="September",275.91,IF(J1626="Oktober",281.13,IF(J1626="November",284.38,IF(J1626="Desember",287.34,0))))))))))))</f>
        <v>259.83</v>
      </c>
      <c r="L1626" s="20">
        <f>$K$2/K1626</f>
        <v>0.91671477504522192</v>
      </c>
      <c r="M1626" s="6">
        <v>10</v>
      </c>
      <c r="N1626" s="6">
        <v>4990000</v>
      </c>
      <c r="O1626" s="6">
        <v>5620000</v>
      </c>
      <c r="P1626" s="6">
        <f>O1626-N1626</f>
        <v>630000</v>
      </c>
      <c r="Q1626" s="8">
        <f>P1626/N1626</f>
        <v>0.12625250501002003</v>
      </c>
      <c r="R1626" s="6">
        <v>21466</v>
      </c>
      <c r="S1626" s="9">
        <f>(N1626+R1626)/F1626</f>
        <v>49618.475247524751</v>
      </c>
      <c r="T1626" s="6">
        <v>55856</v>
      </c>
      <c r="U1626" s="5">
        <f>T1626-S1626</f>
        <v>6237.5247524752485</v>
      </c>
      <c r="V1626" s="4">
        <f>U1626/S1626</f>
        <v>0.12570972246444456</v>
      </c>
      <c r="W1626" s="22">
        <f>S1626*L1626</f>
        <v>45485.989374621568</v>
      </c>
      <c r="X1626" s="22">
        <f>T1626*L1626</f>
        <v>51204.020474925914</v>
      </c>
      <c r="Y1626" s="22">
        <f>X1626-W1626</f>
        <v>5718.0311003043462</v>
      </c>
      <c r="Z1626" s="8">
        <f>Y1626/W1626</f>
        <v>0.12570972246444445</v>
      </c>
      <c r="AA1626" s="6">
        <v>344</v>
      </c>
      <c r="AB1626" s="6">
        <v>1880</v>
      </c>
      <c r="AC1626" s="6">
        <f>2016-AB1626</f>
        <v>136</v>
      </c>
      <c r="AD1626" s="6" t="s">
        <v>181</v>
      </c>
    </row>
    <row r="1627" spans="1:30" x14ac:dyDescent="0.2">
      <c r="A1627">
        <v>25</v>
      </c>
      <c r="B1627" s="2" t="s">
        <v>2304</v>
      </c>
      <c r="C1627" s="2" t="s">
        <v>22</v>
      </c>
      <c r="D1627" s="2" t="s">
        <v>23</v>
      </c>
      <c r="E1627" s="6" t="s">
        <v>2767</v>
      </c>
      <c r="F1627" s="2">
        <v>112</v>
      </c>
      <c r="G1627" s="2">
        <v>128</v>
      </c>
      <c r="H1627" s="3">
        <v>42531</v>
      </c>
      <c r="I1627" s="3">
        <v>42541</v>
      </c>
      <c r="J1627" s="3" t="s">
        <v>2538</v>
      </c>
      <c r="K1627" s="17">
        <f>IF(J1627="Januar",238.19,IF(J1627="Februar",240.59,IF(J1627="Mars",245.99,IF(J1627="April",250.79,IF(J1627="Mai",256.52,IF(J1627="Juni",259.83,IF(J1627="Juli",265.66,IF(J1627="August",272.21,IF(J1627="September",275.91,IF(J1627="Oktober",281.13,IF(J1627="November",284.38,IF(J1627="Desember",287.34,0))))))))))))</f>
        <v>259.83</v>
      </c>
      <c r="L1627" s="20">
        <f>$K$2/K1627</f>
        <v>0.91671477504522192</v>
      </c>
      <c r="M1627" s="2">
        <v>10</v>
      </c>
      <c r="N1627" s="2">
        <v>6700000</v>
      </c>
      <c r="O1627" s="2">
        <v>7200000</v>
      </c>
      <c r="P1627" s="2">
        <f>O1627-N1627</f>
        <v>500000</v>
      </c>
      <c r="Q1627" s="4">
        <f>P1627/N1627</f>
        <v>7.4626865671641784E-2</v>
      </c>
      <c r="R1627" s="2">
        <v>2558</v>
      </c>
      <c r="S1627" s="9">
        <f>(N1627+R1627)/F1627</f>
        <v>59844.267857142855</v>
      </c>
      <c r="T1627" s="2">
        <v>64309</v>
      </c>
      <c r="U1627" s="5">
        <f>T1627-S1627</f>
        <v>4464.7321428571449</v>
      </c>
      <c r="V1627" s="4">
        <f>U1627/S1627</f>
        <v>7.460584451488525E-2</v>
      </c>
      <c r="W1627" s="22">
        <f>S1627*L1627</f>
        <v>54860.124546406718</v>
      </c>
      <c r="X1627" s="22">
        <f>T1627*L1627</f>
        <v>58953.010468383174</v>
      </c>
      <c r="Y1627" s="22">
        <f>X1627-W1627</f>
        <v>4092.8859219764563</v>
      </c>
      <c r="Z1627" s="8">
        <f>Y1627/W1627</f>
        <v>7.4605844514885195E-2</v>
      </c>
      <c r="AA1627" s="11">
        <v>2704</v>
      </c>
      <c r="AB1627" s="2">
        <v>1996</v>
      </c>
      <c r="AC1627" s="2">
        <f>2016-AB1627</f>
        <v>20</v>
      </c>
      <c r="AD1627" s="2" t="s">
        <v>108</v>
      </c>
    </row>
    <row r="1628" spans="1:30" x14ac:dyDescent="0.2">
      <c r="A1628">
        <v>25</v>
      </c>
      <c r="B1628" s="2" t="s">
        <v>2319</v>
      </c>
      <c r="C1628" s="2" t="s">
        <v>22</v>
      </c>
      <c r="D1628" s="2" t="s">
        <v>23</v>
      </c>
      <c r="E1628" s="6" t="s">
        <v>2767</v>
      </c>
      <c r="F1628" s="2">
        <v>113</v>
      </c>
      <c r="G1628" s="2">
        <v>127</v>
      </c>
      <c r="H1628" s="3">
        <v>42531</v>
      </c>
      <c r="I1628" s="3">
        <v>42541</v>
      </c>
      <c r="J1628" s="7" t="s">
        <v>2538</v>
      </c>
      <c r="K1628" s="17">
        <f>IF(J1628="Januar",238.19,IF(J1628="Februar",240.59,IF(J1628="Mars",245.99,IF(J1628="April",250.79,IF(J1628="Mai",256.52,IF(J1628="Juni",259.83,IF(J1628="Juli",265.66,IF(J1628="August",272.21,IF(J1628="September",275.91,IF(J1628="Oktober",281.13,IF(J1628="November",284.38,IF(J1628="Desember",287.34,0))))))))))))</f>
        <v>259.83</v>
      </c>
      <c r="L1628" s="20">
        <f>$K$2/K1628</f>
        <v>0.91671477504522192</v>
      </c>
      <c r="M1628" s="2">
        <v>10</v>
      </c>
      <c r="N1628" s="2">
        <v>10000000</v>
      </c>
      <c r="O1628" s="2">
        <v>11400000</v>
      </c>
      <c r="P1628" s="2">
        <f>O1628-N1628</f>
        <v>1400000</v>
      </c>
      <c r="Q1628" s="4">
        <f>P1628/N1628</f>
        <v>0.14000000000000001</v>
      </c>
      <c r="R1628" s="2"/>
      <c r="S1628" s="9">
        <f>(N1628+R1628)/F1628</f>
        <v>88495.575221238934</v>
      </c>
      <c r="T1628" s="2">
        <v>100885</v>
      </c>
      <c r="U1628" s="5">
        <f>T1628-S1628</f>
        <v>12389.424778761066</v>
      </c>
      <c r="V1628" s="4">
        <f>U1628/S1628</f>
        <v>0.14000050000000006</v>
      </c>
      <c r="W1628" s="22">
        <f>S1628*L1628</f>
        <v>81125.201331435572</v>
      </c>
      <c r="X1628" s="22">
        <f>T1628*L1628</f>
        <v>92482.770080437214</v>
      </c>
      <c r="Y1628" s="22">
        <f>X1628-W1628</f>
        <v>11357.568749001643</v>
      </c>
      <c r="Z1628" s="8">
        <f>Y1628/W1628</f>
        <v>0.14000049999999997</v>
      </c>
      <c r="AA1628" s="11">
        <v>6155</v>
      </c>
      <c r="AB1628" s="2">
        <v>1986</v>
      </c>
      <c r="AC1628" s="2">
        <f>2016-AB1628</f>
        <v>30</v>
      </c>
      <c r="AD1628" s="2" t="s">
        <v>494</v>
      </c>
    </row>
    <row r="1629" spans="1:30" x14ac:dyDescent="0.2">
      <c r="A1629">
        <v>25</v>
      </c>
      <c r="B1629" s="6" t="s">
        <v>141</v>
      </c>
      <c r="C1629" s="6" t="s">
        <v>22</v>
      </c>
      <c r="D1629" s="6" t="s">
        <v>23</v>
      </c>
      <c r="E1629" s="6" t="s">
        <v>2767</v>
      </c>
      <c r="F1629" s="6">
        <v>28</v>
      </c>
      <c r="G1629" s="6">
        <v>31</v>
      </c>
      <c r="H1629" s="7">
        <v>42530</v>
      </c>
      <c r="I1629" s="7">
        <v>42541</v>
      </c>
      <c r="J1629" s="3" t="s">
        <v>2538</v>
      </c>
      <c r="K1629" s="17">
        <f>IF(J1629="Januar",238.19,IF(J1629="Februar",240.59,IF(J1629="Mars",245.99,IF(J1629="April",250.79,IF(J1629="Mai",256.52,IF(J1629="Juni",259.83,IF(J1629="Juli",265.66,IF(J1629="August",272.21,IF(J1629="September",275.91,IF(J1629="Oktober",281.13,IF(J1629="November",284.38,IF(J1629="Desember",287.34,0))))))))))))</f>
        <v>259.83</v>
      </c>
      <c r="L1629" s="20">
        <f>$K$2/K1629</f>
        <v>0.91671477504522192</v>
      </c>
      <c r="M1629" s="6">
        <v>11</v>
      </c>
      <c r="N1629" s="6">
        <v>2250000</v>
      </c>
      <c r="O1629" s="6">
        <v>2550000</v>
      </c>
      <c r="P1629" s="6">
        <f>O1629-N1629</f>
        <v>300000</v>
      </c>
      <c r="Q1629" s="8">
        <f>P1629/N1629</f>
        <v>0.13333333333333333</v>
      </c>
      <c r="R1629" s="6">
        <v>46636</v>
      </c>
      <c r="S1629" s="9">
        <f>(N1629+R1629)/F1629</f>
        <v>82022.71428571429</v>
      </c>
      <c r="T1629" s="6">
        <v>92737</v>
      </c>
      <c r="U1629" s="5">
        <f>T1629-S1629</f>
        <v>10714.28571428571</v>
      </c>
      <c r="V1629" s="8">
        <f>U1629/S1629</f>
        <v>0.13062583709390599</v>
      </c>
      <c r="W1629" s="22">
        <f>S1629*L1629</f>
        <v>75191.434075027079</v>
      </c>
      <c r="X1629" s="22">
        <f>T1629*L1629</f>
        <v>85013.378093368752</v>
      </c>
      <c r="Y1629" s="22">
        <f>X1629-W1629</f>
        <v>9821.9440183416737</v>
      </c>
      <c r="Z1629" s="8">
        <f>Y1629/W1629</f>
        <v>0.13062583709390618</v>
      </c>
      <c r="AA1629" s="6">
        <v>764</v>
      </c>
      <c r="AB1629" s="6">
        <v>1937</v>
      </c>
      <c r="AC1629" s="6">
        <f>2016-AB1629</f>
        <v>79</v>
      </c>
      <c r="AD1629" s="6" t="s">
        <v>103</v>
      </c>
    </row>
    <row r="1630" spans="1:30" x14ac:dyDescent="0.2">
      <c r="A1630">
        <v>25</v>
      </c>
      <c r="B1630" s="2" t="s">
        <v>455</v>
      </c>
      <c r="C1630" s="2" t="s">
        <v>22</v>
      </c>
      <c r="D1630" s="2" t="s">
        <v>23</v>
      </c>
      <c r="E1630" s="6" t="s">
        <v>2767</v>
      </c>
      <c r="F1630" s="2">
        <v>42</v>
      </c>
      <c r="G1630" s="2">
        <v>49</v>
      </c>
      <c r="H1630" s="3">
        <v>42530</v>
      </c>
      <c r="I1630" s="3">
        <v>42541</v>
      </c>
      <c r="J1630" s="3" t="s">
        <v>2538</v>
      </c>
      <c r="K1630" s="17">
        <f>IF(J1630="Januar",238.19,IF(J1630="Februar",240.59,IF(J1630="Mars",245.99,IF(J1630="April",250.79,IF(J1630="Mai",256.52,IF(J1630="Juni",259.83,IF(J1630="Juli",265.66,IF(J1630="August",272.21,IF(J1630="September",275.91,IF(J1630="Oktober",281.13,IF(J1630="November",284.38,IF(J1630="Desember",287.34,0))))))))))))</f>
        <v>259.83</v>
      </c>
      <c r="L1630" s="20">
        <f>$K$2/K1630</f>
        <v>0.91671477504522192</v>
      </c>
      <c r="M1630" s="2">
        <v>11</v>
      </c>
      <c r="N1630" s="2">
        <v>2190000</v>
      </c>
      <c r="O1630" s="2">
        <v>2450000</v>
      </c>
      <c r="P1630" s="2">
        <f>O1630-N1630</f>
        <v>260000</v>
      </c>
      <c r="Q1630" s="4">
        <f>P1630/N1630</f>
        <v>0.11872146118721461</v>
      </c>
      <c r="R1630" s="2">
        <v>47013</v>
      </c>
      <c r="S1630" s="9">
        <f>(N1630+R1630)/F1630</f>
        <v>53262.214285714283</v>
      </c>
      <c r="T1630" s="2">
        <v>59453</v>
      </c>
      <c r="U1630" s="5">
        <f>T1630-S1630</f>
        <v>6190.7857142857174</v>
      </c>
      <c r="V1630" s="4">
        <f>U1630/S1630</f>
        <v>0.11623222574030645</v>
      </c>
      <c r="W1630" s="22">
        <f>S1630*L1630</f>
        <v>48826.258787338971</v>
      </c>
      <c r="X1630" s="22">
        <f>T1630*L1630</f>
        <v>54501.443520763576</v>
      </c>
      <c r="Y1630" s="22">
        <f>X1630-W1630</f>
        <v>5675.1847334246049</v>
      </c>
      <c r="Z1630" s="8">
        <f>Y1630/W1630</f>
        <v>0.11623222574030645</v>
      </c>
      <c r="AA1630" s="11">
        <v>1922</v>
      </c>
      <c r="AB1630" s="2">
        <v>1936</v>
      </c>
      <c r="AC1630" s="2">
        <f>2016-AB1630</f>
        <v>80</v>
      </c>
      <c r="AD1630" s="2" t="s">
        <v>181</v>
      </c>
    </row>
    <row r="1631" spans="1:30" x14ac:dyDescent="0.2">
      <c r="A1631">
        <v>25</v>
      </c>
      <c r="B1631" s="2" t="s">
        <v>1324</v>
      </c>
      <c r="C1631" s="2" t="s">
        <v>22</v>
      </c>
      <c r="D1631" s="2" t="s">
        <v>23</v>
      </c>
      <c r="E1631" s="6" t="s">
        <v>2767</v>
      </c>
      <c r="F1631" s="2">
        <v>88</v>
      </c>
      <c r="G1631" s="2">
        <v>105</v>
      </c>
      <c r="H1631" s="3">
        <v>42530</v>
      </c>
      <c r="I1631" s="3">
        <v>42541</v>
      </c>
      <c r="J1631" s="3" t="s">
        <v>2538</v>
      </c>
      <c r="K1631" s="17">
        <f>IF(J1631="Januar",238.19,IF(J1631="Februar",240.59,IF(J1631="Mars",245.99,IF(J1631="April",250.79,IF(J1631="Mai",256.52,IF(J1631="Juni",259.83,IF(J1631="Juli",265.66,IF(J1631="August",272.21,IF(J1631="September",275.91,IF(J1631="Oktober",281.13,IF(J1631="November",284.38,IF(J1631="Desember",287.34,0))))))))))))</f>
        <v>259.83</v>
      </c>
      <c r="L1631" s="20">
        <f>$K$2/K1631</f>
        <v>0.91671477504522192</v>
      </c>
      <c r="M1631" s="2">
        <v>11</v>
      </c>
      <c r="N1631" s="2">
        <v>5490000</v>
      </c>
      <c r="O1631" s="2">
        <v>6700000</v>
      </c>
      <c r="P1631" s="2">
        <f>O1631-N1631</f>
        <v>1210000</v>
      </c>
      <c r="Q1631" s="4">
        <f>P1631/N1631</f>
        <v>0.22040072859744991</v>
      </c>
      <c r="R1631" s="2"/>
      <c r="S1631" s="9">
        <f>(N1631+R1631)/F1631</f>
        <v>62386.36363636364</v>
      </c>
      <c r="T1631" s="2">
        <v>76136</v>
      </c>
      <c r="U1631" s="5">
        <f>T1631-S1631</f>
        <v>13749.63636363636</v>
      </c>
      <c r="V1631" s="4">
        <f>U1631/S1631</f>
        <v>0.22039489981785057</v>
      </c>
      <c r="W1631" s="22">
        <f>S1631*L1631</f>
        <v>57190.501306798506</v>
      </c>
      <c r="X1631" s="22">
        <f>T1631*L1631</f>
        <v>69794.996112843015</v>
      </c>
      <c r="Y1631" s="22">
        <f>X1631-W1631</f>
        <v>12604.494806044509</v>
      </c>
      <c r="Z1631" s="8">
        <f>Y1631/W1631</f>
        <v>0.22039489981785057</v>
      </c>
      <c r="AA1631" s="2">
        <v>71</v>
      </c>
      <c r="AB1631" s="2">
        <v>2012</v>
      </c>
      <c r="AC1631" s="2">
        <f>2016-AB1631</f>
        <v>4</v>
      </c>
      <c r="AD1631" s="2" t="s">
        <v>1870</v>
      </c>
    </row>
    <row r="1632" spans="1:30" x14ac:dyDescent="0.2">
      <c r="A1632">
        <v>25</v>
      </c>
      <c r="B1632" s="6" t="s">
        <v>917</v>
      </c>
      <c r="C1632" s="6" t="s">
        <v>22</v>
      </c>
      <c r="D1632" s="6" t="s">
        <v>23</v>
      </c>
      <c r="E1632" s="6" t="s">
        <v>2767</v>
      </c>
      <c r="F1632" s="6">
        <v>54</v>
      </c>
      <c r="G1632" s="6">
        <v>59</v>
      </c>
      <c r="H1632" s="7">
        <v>42524</v>
      </c>
      <c r="I1632" s="7">
        <v>42541</v>
      </c>
      <c r="J1632" s="3" t="s">
        <v>2538</v>
      </c>
      <c r="K1632" s="17">
        <f>IF(J1632="Januar",238.19,IF(J1632="Februar",240.59,IF(J1632="Mars",245.99,IF(J1632="April",250.79,IF(J1632="Mai",256.52,IF(J1632="Juni",259.83,IF(J1632="Juli",265.66,IF(J1632="August",272.21,IF(J1632="September",275.91,IF(J1632="Oktober",281.13,IF(J1632="November",284.38,IF(J1632="Desember",287.34,0))))))))))))</f>
        <v>259.83</v>
      </c>
      <c r="L1632" s="20">
        <f>$K$2/K1632</f>
        <v>0.91671477504522192</v>
      </c>
      <c r="M1632" s="6">
        <v>17</v>
      </c>
      <c r="N1632" s="6">
        <v>2590000</v>
      </c>
      <c r="O1632" s="6">
        <v>2830000</v>
      </c>
      <c r="P1632" s="6">
        <f>O1632-N1632</f>
        <v>240000</v>
      </c>
      <c r="Q1632" s="8">
        <f>P1632/N1632</f>
        <v>9.2664092664092659E-2</v>
      </c>
      <c r="R1632" s="6">
        <v>194000</v>
      </c>
      <c r="S1632" s="9">
        <f>(N1632+R1632)/F1632</f>
        <v>51555.555555555555</v>
      </c>
      <c r="T1632" s="6">
        <v>56000</v>
      </c>
      <c r="U1632" s="5">
        <f>T1632-S1632</f>
        <v>4444.4444444444453</v>
      </c>
      <c r="V1632" s="4">
        <f>U1632/S1632</f>
        <v>8.6206896551724158E-2</v>
      </c>
      <c r="W1632" s="22">
        <f>S1632*L1632</f>
        <v>47261.739513442553</v>
      </c>
      <c r="X1632" s="22">
        <f>T1632*L1632</f>
        <v>51336.027402532425</v>
      </c>
      <c r="Y1632" s="22">
        <f>X1632-W1632</f>
        <v>4074.2878890898719</v>
      </c>
      <c r="Z1632" s="8">
        <f>Y1632/W1632</f>
        <v>8.620689655172406E-2</v>
      </c>
      <c r="AA1632" s="10">
        <v>6377</v>
      </c>
      <c r="AB1632" s="6">
        <v>1956</v>
      </c>
      <c r="AC1632" s="6">
        <f>2016-AB1632</f>
        <v>60</v>
      </c>
      <c r="AD1632" s="6" t="s">
        <v>37</v>
      </c>
    </row>
    <row r="1633" spans="1:30" x14ac:dyDescent="0.2">
      <c r="A1633">
        <v>25</v>
      </c>
      <c r="B1633" s="2" t="s">
        <v>253</v>
      </c>
      <c r="C1633" s="2" t="s">
        <v>22</v>
      </c>
      <c r="D1633" s="2" t="s">
        <v>23</v>
      </c>
      <c r="E1633" s="6" t="s">
        <v>2767</v>
      </c>
      <c r="F1633" s="2">
        <v>34</v>
      </c>
      <c r="G1633" s="2">
        <v>38</v>
      </c>
      <c r="H1633" s="3">
        <v>42532</v>
      </c>
      <c r="I1633" s="3">
        <v>42542</v>
      </c>
      <c r="J1633" s="3" t="s">
        <v>2538</v>
      </c>
      <c r="K1633" s="17">
        <f>IF(J1633="Januar",238.19,IF(J1633="Februar",240.59,IF(J1633="Mars",245.99,IF(J1633="April",250.79,IF(J1633="Mai",256.52,IF(J1633="Juni",259.83,IF(J1633="Juli",265.66,IF(J1633="August",272.21,IF(J1633="September",275.91,IF(J1633="Oktober",281.13,IF(J1633="November",284.38,IF(J1633="Desember",287.34,0))))))))))))</f>
        <v>259.83</v>
      </c>
      <c r="L1633" s="20">
        <f>$K$2/K1633</f>
        <v>0.91671477504522192</v>
      </c>
      <c r="M1633" s="2">
        <v>10</v>
      </c>
      <c r="N1633" s="2">
        <v>2275000</v>
      </c>
      <c r="O1633" s="2">
        <v>2630000</v>
      </c>
      <c r="P1633" s="2">
        <f>O1633-N1633</f>
        <v>355000</v>
      </c>
      <c r="Q1633" s="4">
        <f>P1633/N1633</f>
        <v>0.15604395604395604</v>
      </c>
      <c r="R1633" s="2">
        <v>25000</v>
      </c>
      <c r="S1633" s="9">
        <f>(N1633+R1633)/F1633</f>
        <v>67647.058823529413</v>
      </c>
      <c r="T1633" s="2">
        <v>78088</v>
      </c>
      <c r="U1633" s="5">
        <f>T1633-S1633</f>
        <v>10440.941176470587</v>
      </c>
      <c r="V1633" s="4">
        <f>U1633/S1633</f>
        <v>0.15434434782608694</v>
      </c>
      <c r="W1633" s="22">
        <f>S1633*L1633</f>
        <v>62013.058311882662</v>
      </c>
      <c r="X1633" s="22">
        <f>T1633*L1633</f>
        <v>71584.423353731283</v>
      </c>
      <c r="Y1633" s="22">
        <f>X1633-W1633</f>
        <v>9571.3650418486213</v>
      </c>
      <c r="Z1633" s="8">
        <f>Y1633/W1633</f>
        <v>0.1543443478260868</v>
      </c>
      <c r="AA1633" s="2">
        <v>497</v>
      </c>
      <c r="AB1633" s="2">
        <v>1900</v>
      </c>
      <c r="AC1633" s="2">
        <f>2016-AB1633</f>
        <v>116</v>
      </c>
      <c r="AD1633" s="2" t="s">
        <v>65</v>
      </c>
    </row>
    <row r="1634" spans="1:30" x14ac:dyDescent="0.2">
      <c r="A1634">
        <v>25</v>
      </c>
      <c r="B1634" s="2" t="s">
        <v>275</v>
      </c>
      <c r="C1634" s="2" t="s">
        <v>22</v>
      </c>
      <c r="D1634" s="2" t="s">
        <v>23</v>
      </c>
      <c r="E1634" s="6" t="s">
        <v>2767</v>
      </c>
      <c r="F1634" s="2">
        <v>35</v>
      </c>
      <c r="G1634" s="2">
        <v>39</v>
      </c>
      <c r="H1634" s="3">
        <v>42532</v>
      </c>
      <c r="I1634" s="3">
        <v>42542</v>
      </c>
      <c r="J1634" s="7" t="s">
        <v>2538</v>
      </c>
      <c r="K1634" s="17">
        <f>IF(J1634="Januar",238.19,IF(J1634="Februar",240.59,IF(J1634="Mars",245.99,IF(J1634="April",250.79,IF(J1634="Mai",256.52,IF(J1634="Juni",259.83,IF(J1634="Juli",265.66,IF(J1634="August",272.21,IF(J1634="September",275.91,IF(J1634="Oktober",281.13,IF(J1634="November",284.38,IF(J1634="Desember",287.34,0))))))))))))</f>
        <v>259.83</v>
      </c>
      <c r="L1634" s="20">
        <f>$K$2/K1634</f>
        <v>0.91671477504522192</v>
      </c>
      <c r="M1634" s="2">
        <v>10</v>
      </c>
      <c r="N1634" s="2">
        <v>2790000</v>
      </c>
      <c r="O1634" s="2">
        <v>3325000</v>
      </c>
      <c r="P1634" s="2">
        <f>O1634-N1634</f>
        <v>535000</v>
      </c>
      <c r="Q1634" s="4">
        <f>P1634/N1634</f>
        <v>0.1917562724014337</v>
      </c>
      <c r="R1634" s="2"/>
      <c r="S1634" s="9">
        <f>(N1634+R1634)/F1634</f>
        <v>79714.28571428571</v>
      </c>
      <c r="T1634" s="2">
        <v>95000</v>
      </c>
      <c r="U1634" s="5">
        <f>T1634-S1634</f>
        <v>15285.71428571429</v>
      </c>
      <c r="V1634" s="4">
        <f>U1634/S1634</f>
        <v>0.19175627240143375</v>
      </c>
      <c r="W1634" s="22">
        <f>S1634*L1634</f>
        <v>73075.263496461979</v>
      </c>
      <c r="X1634" s="22">
        <f>T1634*L1634</f>
        <v>87087.903629296081</v>
      </c>
      <c r="Y1634" s="22">
        <f>X1634-W1634</f>
        <v>14012.640132834102</v>
      </c>
      <c r="Z1634" s="8">
        <f>Y1634/W1634</f>
        <v>0.19175627240143361</v>
      </c>
      <c r="AA1634" s="11">
        <v>1649</v>
      </c>
      <c r="AB1634" s="2">
        <v>1997</v>
      </c>
      <c r="AC1634" s="2">
        <f>2016-AB1634</f>
        <v>19</v>
      </c>
      <c r="AD1634" s="2" t="s">
        <v>37</v>
      </c>
    </row>
    <row r="1635" spans="1:30" x14ac:dyDescent="0.2">
      <c r="A1635">
        <v>25</v>
      </c>
      <c r="B1635" s="2" t="s">
        <v>276</v>
      </c>
      <c r="C1635" s="2" t="s">
        <v>22</v>
      </c>
      <c r="D1635" s="2" t="s">
        <v>23</v>
      </c>
      <c r="E1635" s="6" t="s">
        <v>2767</v>
      </c>
      <c r="F1635" s="2">
        <v>35</v>
      </c>
      <c r="G1635" s="2">
        <v>39</v>
      </c>
      <c r="H1635" s="3">
        <v>42532</v>
      </c>
      <c r="I1635" s="3">
        <v>42542</v>
      </c>
      <c r="J1635" s="3" t="s">
        <v>2538</v>
      </c>
      <c r="K1635" s="17">
        <f>IF(J1635="Januar",238.19,IF(J1635="Februar",240.59,IF(J1635="Mars",245.99,IF(J1635="April",250.79,IF(J1635="Mai",256.52,IF(J1635="Juni",259.83,IF(J1635="Juli",265.66,IF(J1635="August",272.21,IF(J1635="September",275.91,IF(J1635="Oktober",281.13,IF(J1635="November",284.38,IF(J1635="Desember",287.34,0))))))))))))</f>
        <v>259.83</v>
      </c>
      <c r="L1635" s="20">
        <f>$K$2/K1635</f>
        <v>0.91671477504522192</v>
      </c>
      <c r="M1635" s="2">
        <v>10</v>
      </c>
      <c r="N1635" s="2">
        <v>2500000</v>
      </c>
      <c r="O1635" s="2">
        <v>3230000</v>
      </c>
      <c r="P1635" s="2">
        <f>O1635-N1635</f>
        <v>730000</v>
      </c>
      <c r="Q1635" s="4">
        <f>P1635/N1635</f>
        <v>0.29199999999999998</v>
      </c>
      <c r="R1635" s="2"/>
      <c r="S1635" s="9">
        <f>(N1635+R1635)/F1635</f>
        <v>71428.571428571435</v>
      </c>
      <c r="T1635" s="2">
        <v>92286</v>
      </c>
      <c r="U1635" s="5">
        <f>T1635-S1635</f>
        <v>20857.428571428565</v>
      </c>
      <c r="V1635" s="4">
        <f>U1635/S1635</f>
        <v>0.29200399999999987</v>
      </c>
      <c r="W1635" s="22">
        <f>S1635*L1635</f>
        <v>65479.626788944428</v>
      </c>
      <c r="X1635" s="22">
        <f>T1635*L1635</f>
        <v>84599.939729823353</v>
      </c>
      <c r="Y1635" s="22">
        <f>X1635-W1635</f>
        <v>19120.312940878925</v>
      </c>
      <c r="Z1635" s="8">
        <f>Y1635/W1635</f>
        <v>0.29200399999999993</v>
      </c>
      <c r="AA1635" s="2"/>
      <c r="AB1635" s="2">
        <v>1937</v>
      </c>
      <c r="AC1635" s="2">
        <f>2016-AB1635</f>
        <v>79</v>
      </c>
      <c r="AD1635" s="2" t="s">
        <v>50</v>
      </c>
    </row>
    <row r="1636" spans="1:30" x14ac:dyDescent="0.2">
      <c r="A1636">
        <v>25</v>
      </c>
      <c r="B1636" s="6" t="s">
        <v>581</v>
      </c>
      <c r="C1636" s="6" t="s">
        <v>22</v>
      </c>
      <c r="D1636" s="6" t="s">
        <v>23</v>
      </c>
      <c r="E1636" s="6" t="s">
        <v>2767</v>
      </c>
      <c r="F1636" s="6">
        <v>46</v>
      </c>
      <c r="G1636" s="6">
        <v>53</v>
      </c>
      <c r="H1636" s="7">
        <v>42532</v>
      </c>
      <c r="I1636" s="7">
        <v>42542</v>
      </c>
      <c r="J1636" s="3" t="s">
        <v>2538</v>
      </c>
      <c r="K1636" s="17">
        <f>IF(J1636="Januar",238.19,IF(J1636="Februar",240.59,IF(J1636="Mars",245.99,IF(J1636="April",250.79,IF(J1636="Mai",256.52,IF(J1636="Juni",259.83,IF(J1636="Juli",265.66,IF(J1636="August",272.21,IF(J1636="September",275.91,IF(J1636="Oktober",281.13,IF(J1636="November",284.38,IF(J1636="Desember",287.34,0))))))))))))</f>
        <v>259.83</v>
      </c>
      <c r="L1636" s="20">
        <f>$K$2/K1636</f>
        <v>0.91671477504522192</v>
      </c>
      <c r="M1636" s="6">
        <v>10</v>
      </c>
      <c r="N1636" s="6">
        <v>2700000</v>
      </c>
      <c r="O1636" s="6">
        <v>2970000</v>
      </c>
      <c r="P1636" s="6">
        <f>O1636-N1636</f>
        <v>270000</v>
      </c>
      <c r="Q1636" s="8">
        <f>P1636/N1636</f>
        <v>0.1</v>
      </c>
      <c r="R1636" s="6">
        <v>57000</v>
      </c>
      <c r="S1636" s="9">
        <f>(N1636+R1636)/F1636</f>
        <v>59934.782608695656</v>
      </c>
      <c r="T1636" s="6">
        <v>65804</v>
      </c>
      <c r="U1636" s="5">
        <f>T1636-S1636</f>
        <v>5869.2173913043443</v>
      </c>
      <c r="V1636" s="4">
        <f>U1636/S1636</f>
        <v>9.7926731955023508E-2</v>
      </c>
      <c r="W1636" s="22">
        <f>S1636*L1636</f>
        <v>54943.100756514716</v>
      </c>
      <c r="X1636" s="22">
        <f>T1636*L1636</f>
        <v>60323.49905707578</v>
      </c>
      <c r="Y1636" s="22">
        <f>X1636-W1636</f>
        <v>5380.3983005610644</v>
      </c>
      <c r="Z1636" s="8">
        <f>Y1636/W1636</f>
        <v>9.792673195502348E-2</v>
      </c>
      <c r="AA1636" s="10">
        <v>1960</v>
      </c>
      <c r="AB1636" s="6">
        <v>1992</v>
      </c>
      <c r="AC1636" s="6">
        <f>2016-AB1636</f>
        <v>24</v>
      </c>
      <c r="AD1636" s="6" t="s">
        <v>65</v>
      </c>
    </row>
    <row r="1637" spans="1:30" x14ac:dyDescent="0.2">
      <c r="A1637">
        <v>25</v>
      </c>
      <c r="B1637" s="2" t="s">
        <v>305</v>
      </c>
      <c r="C1637" s="2" t="s">
        <v>22</v>
      </c>
      <c r="D1637" s="2" t="s">
        <v>23</v>
      </c>
      <c r="E1637" s="6" t="s">
        <v>2767</v>
      </c>
      <c r="F1637" s="2">
        <v>52</v>
      </c>
      <c r="G1637" s="2">
        <v>59</v>
      </c>
      <c r="H1637" s="3">
        <v>42532</v>
      </c>
      <c r="I1637" s="3">
        <v>42542</v>
      </c>
      <c r="J1637" s="3" t="s">
        <v>2538</v>
      </c>
      <c r="K1637" s="17">
        <f>IF(J1637="Januar",238.19,IF(J1637="Februar",240.59,IF(J1637="Mars",245.99,IF(J1637="April",250.79,IF(J1637="Mai",256.52,IF(J1637="Juni",259.83,IF(J1637="Juli",265.66,IF(J1637="August",272.21,IF(J1637="September",275.91,IF(J1637="Oktober",281.13,IF(J1637="November",284.38,IF(J1637="Desember",287.34,0))))))))))))</f>
        <v>259.83</v>
      </c>
      <c r="L1637" s="20">
        <f>$K$2/K1637</f>
        <v>0.91671477504522192</v>
      </c>
      <c r="M1637" s="2">
        <v>10</v>
      </c>
      <c r="N1637" s="2">
        <v>3000000</v>
      </c>
      <c r="O1637" s="2">
        <v>3570000</v>
      </c>
      <c r="P1637" s="2">
        <f>O1637-N1637</f>
        <v>570000</v>
      </c>
      <c r="Q1637" s="4">
        <f>P1637/N1637</f>
        <v>0.19</v>
      </c>
      <c r="R1637" s="2">
        <v>52370</v>
      </c>
      <c r="S1637" s="9">
        <f>(N1637+R1637)/F1637</f>
        <v>58699.423076923078</v>
      </c>
      <c r="T1637" s="2">
        <v>69661</v>
      </c>
      <c r="U1637" s="5">
        <f>T1637-S1637</f>
        <v>10961.576923076922</v>
      </c>
      <c r="V1637" s="4">
        <f>U1637/S1637</f>
        <v>0.18674079485776623</v>
      </c>
      <c r="W1637" s="22">
        <f>S1637*L1637</f>
        <v>53810.628421245849</v>
      </c>
      <c r="X1637" s="22">
        <f>T1637*L1637</f>
        <v>63859.267944425206</v>
      </c>
      <c r="Y1637" s="22">
        <f>X1637-W1637</f>
        <v>10048.639523179358</v>
      </c>
      <c r="Z1637" s="8">
        <f>Y1637/W1637</f>
        <v>0.18674079485776626</v>
      </c>
      <c r="AA1637" s="2">
        <v>445</v>
      </c>
      <c r="AB1637" s="2">
        <v>1889</v>
      </c>
      <c r="AC1637" s="2">
        <f>2016-AB1637</f>
        <v>127</v>
      </c>
      <c r="AD1637" s="2" t="s">
        <v>148</v>
      </c>
    </row>
    <row r="1638" spans="1:30" x14ac:dyDescent="0.2">
      <c r="A1638">
        <v>25</v>
      </c>
      <c r="B1638" s="2" t="s">
        <v>1012</v>
      </c>
      <c r="C1638" s="2" t="s">
        <v>22</v>
      </c>
      <c r="D1638" s="2" t="s">
        <v>23</v>
      </c>
      <c r="E1638" s="6" t="s">
        <v>2767</v>
      </c>
      <c r="F1638" s="2">
        <v>56</v>
      </c>
      <c r="G1638" s="2">
        <v>60</v>
      </c>
      <c r="H1638" s="3">
        <v>42532</v>
      </c>
      <c r="I1638" s="3">
        <v>42542</v>
      </c>
      <c r="J1638" s="7" t="s">
        <v>2538</v>
      </c>
      <c r="K1638" s="17">
        <f>IF(J1638="Januar",238.19,IF(J1638="Februar",240.59,IF(J1638="Mars",245.99,IF(J1638="April",250.79,IF(J1638="Mai",256.52,IF(J1638="Juni",259.83,IF(J1638="Juli",265.66,IF(J1638="August",272.21,IF(J1638="September",275.91,IF(J1638="Oktober",281.13,IF(J1638="November",284.38,IF(J1638="Desember",287.34,0))))))))))))</f>
        <v>259.83</v>
      </c>
      <c r="L1638" s="20">
        <f>$K$2/K1638</f>
        <v>0.91671477504522192</v>
      </c>
      <c r="M1638" s="2">
        <v>10</v>
      </c>
      <c r="N1638" s="2">
        <v>3990000</v>
      </c>
      <c r="O1638" s="2">
        <v>4460000</v>
      </c>
      <c r="P1638" s="2">
        <f>O1638-N1638</f>
        <v>470000</v>
      </c>
      <c r="Q1638" s="4">
        <f>P1638/N1638</f>
        <v>0.11779448621553884</v>
      </c>
      <c r="R1638" s="2">
        <v>9005</v>
      </c>
      <c r="S1638" s="9">
        <f>(N1638+R1638)/F1638</f>
        <v>71410.803571428565</v>
      </c>
      <c r="T1638" s="2">
        <v>79804</v>
      </c>
      <c r="U1638" s="5">
        <f>T1638-S1638</f>
        <v>8393.1964285714348</v>
      </c>
      <c r="V1638" s="4">
        <f>U1638/S1638</f>
        <v>0.11753398657916167</v>
      </c>
      <c r="W1638" s="22">
        <f>S1638*L1638</f>
        <v>65463.33873178067</v>
      </c>
      <c r="X1638" s="22">
        <f>T1638*L1638</f>
        <v>73157.505907708895</v>
      </c>
      <c r="Y1638" s="22">
        <f>X1638-W1638</f>
        <v>7694.1671759282253</v>
      </c>
      <c r="Z1638" s="8">
        <f>Y1638/W1638</f>
        <v>0.1175339865791617</v>
      </c>
      <c r="AA1638" s="2">
        <v>429</v>
      </c>
      <c r="AB1638" s="2">
        <v>1895</v>
      </c>
      <c r="AC1638" s="2">
        <f>2016-AB1638</f>
        <v>121</v>
      </c>
      <c r="AD1638" s="2" t="s">
        <v>27</v>
      </c>
    </row>
    <row r="1639" spans="1:30" x14ac:dyDescent="0.2">
      <c r="A1639">
        <v>25</v>
      </c>
      <c r="B1639" s="2" t="s">
        <v>1098</v>
      </c>
      <c r="C1639" s="2" t="s">
        <v>22</v>
      </c>
      <c r="D1639" s="2" t="s">
        <v>23</v>
      </c>
      <c r="E1639" s="6" t="s">
        <v>2767</v>
      </c>
      <c r="F1639" s="2">
        <v>58</v>
      </c>
      <c r="G1639" s="2">
        <v>64</v>
      </c>
      <c r="H1639" s="3">
        <v>42532</v>
      </c>
      <c r="I1639" s="3">
        <v>42542</v>
      </c>
      <c r="J1639" s="7" t="s">
        <v>2538</v>
      </c>
      <c r="K1639" s="17">
        <f>IF(J1639="Januar",238.19,IF(J1639="Februar",240.59,IF(J1639="Mars",245.99,IF(J1639="April",250.79,IF(J1639="Mai",256.52,IF(J1639="Juni",259.83,IF(J1639="Juli",265.66,IF(J1639="August",272.21,IF(J1639="September",275.91,IF(J1639="Oktober",281.13,IF(J1639="November",284.38,IF(J1639="Desember",287.34,0))))))))))))</f>
        <v>259.83</v>
      </c>
      <c r="L1639" s="20">
        <f>$K$2/K1639</f>
        <v>0.91671477504522192</v>
      </c>
      <c r="M1639" s="2">
        <v>10</v>
      </c>
      <c r="N1639" s="2">
        <v>4000000</v>
      </c>
      <c r="O1639" s="2">
        <v>4200000</v>
      </c>
      <c r="P1639" s="2">
        <f>O1639-N1639</f>
        <v>200000</v>
      </c>
      <c r="Q1639" s="4">
        <f>P1639/N1639</f>
        <v>0.05</v>
      </c>
      <c r="R1639" s="2">
        <v>33324</v>
      </c>
      <c r="S1639" s="9">
        <f>(N1639+R1639)/F1639</f>
        <v>69540.068965517246</v>
      </c>
      <c r="T1639" s="2">
        <v>72988</v>
      </c>
      <c r="U1639" s="5">
        <f>T1639-S1639</f>
        <v>3447.9310344827536</v>
      </c>
      <c r="V1639" s="4">
        <f>U1639/S1639</f>
        <v>4.9581932916869485E-2</v>
      </c>
      <c r="W1639" s="22">
        <f>S1639*L1639</f>
        <v>63748.408678353364</v>
      </c>
      <c r="X1639" s="22">
        <f>T1639*L1639</f>
        <v>66909.178001000662</v>
      </c>
      <c r="Y1639" s="22">
        <f>X1639-W1639</f>
        <v>3160.7693226472984</v>
      </c>
      <c r="Z1639" s="8">
        <f>Y1639/W1639</f>
        <v>4.9581932916869506E-2</v>
      </c>
      <c r="AA1639" s="2">
        <v>401</v>
      </c>
      <c r="AB1639" s="2">
        <v>1896</v>
      </c>
      <c r="AC1639" s="2">
        <f>2016-AB1639</f>
        <v>120</v>
      </c>
      <c r="AD1639" s="2" t="s">
        <v>65</v>
      </c>
    </row>
    <row r="1640" spans="1:30" x14ac:dyDescent="0.2">
      <c r="A1640">
        <v>25</v>
      </c>
      <c r="B1640" s="6" t="s">
        <v>1149</v>
      </c>
      <c r="C1640" s="6" t="s">
        <v>22</v>
      </c>
      <c r="D1640" s="6" t="s">
        <v>23</v>
      </c>
      <c r="E1640" s="6" t="s">
        <v>2767</v>
      </c>
      <c r="F1640" s="6">
        <v>60</v>
      </c>
      <c r="G1640" s="6">
        <v>66</v>
      </c>
      <c r="H1640" s="7">
        <v>42532</v>
      </c>
      <c r="I1640" s="7">
        <v>42542</v>
      </c>
      <c r="J1640" s="3" t="s">
        <v>2538</v>
      </c>
      <c r="K1640" s="17">
        <f>IF(J1640="Januar",238.19,IF(J1640="Februar",240.59,IF(J1640="Mars",245.99,IF(J1640="April",250.79,IF(J1640="Mai",256.52,IF(J1640="Juni",259.83,IF(J1640="Juli",265.66,IF(J1640="August",272.21,IF(J1640="September",275.91,IF(J1640="Oktober",281.13,IF(J1640="November",284.38,IF(J1640="Desember",287.34,0))))))))))))</f>
        <v>259.83</v>
      </c>
      <c r="L1640" s="20">
        <f>$K$2/K1640</f>
        <v>0.91671477504522192</v>
      </c>
      <c r="M1640" s="6">
        <v>10</v>
      </c>
      <c r="N1640" s="6">
        <v>3850000</v>
      </c>
      <c r="O1640" s="6">
        <v>4600000</v>
      </c>
      <c r="P1640" s="6">
        <f>O1640-N1640</f>
        <v>750000</v>
      </c>
      <c r="Q1640" s="8">
        <f>P1640/N1640</f>
        <v>0.19480519480519481</v>
      </c>
      <c r="R1640" s="6">
        <v>11425</v>
      </c>
      <c r="S1640" s="9">
        <f>(N1640+R1640)/F1640</f>
        <v>64357.083333333336</v>
      </c>
      <c r="T1640" s="6">
        <v>76857</v>
      </c>
      <c r="U1640" s="5">
        <f>T1640-S1640</f>
        <v>12499.916666666664</v>
      </c>
      <c r="V1640" s="4">
        <f>U1640/S1640</f>
        <v>0.19422751963329596</v>
      </c>
      <c r="W1640" s="22">
        <f>S1640*L1640</f>
        <v>58997.089170483268</v>
      </c>
      <c r="X1640" s="22">
        <f>T1640*L1640</f>
        <v>70455.947465650621</v>
      </c>
      <c r="Y1640" s="22">
        <f>X1640-W1640</f>
        <v>11458.858295167352</v>
      </c>
      <c r="Z1640" s="8">
        <f>Y1640/W1640</f>
        <v>0.19422751963329599</v>
      </c>
      <c r="AA1640" s="10">
        <v>2524</v>
      </c>
      <c r="AB1640" s="6">
        <v>1951</v>
      </c>
      <c r="AC1640" s="6">
        <f>2016-AB1640</f>
        <v>65</v>
      </c>
      <c r="AD1640" s="6" t="s">
        <v>29</v>
      </c>
    </row>
    <row r="1641" spans="1:30" x14ac:dyDescent="0.2">
      <c r="A1641">
        <v>25</v>
      </c>
      <c r="B1641" s="2" t="s">
        <v>598</v>
      </c>
      <c r="C1641" s="2" t="s">
        <v>22</v>
      </c>
      <c r="D1641" s="2" t="s">
        <v>23</v>
      </c>
      <c r="E1641" s="6" t="s">
        <v>2767</v>
      </c>
      <c r="F1641" s="2">
        <v>60</v>
      </c>
      <c r="G1641" s="2">
        <v>67</v>
      </c>
      <c r="H1641" s="3">
        <v>42532</v>
      </c>
      <c r="I1641" s="3">
        <v>42542</v>
      </c>
      <c r="J1641" s="7" t="s">
        <v>2538</v>
      </c>
      <c r="K1641" s="17">
        <f>IF(J1641="Januar",238.19,IF(J1641="Februar",240.59,IF(J1641="Mars",245.99,IF(J1641="April",250.79,IF(J1641="Mai",256.52,IF(J1641="Juni",259.83,IF(J1641="Juli",265.66,IF(J1641="August",272.21,IF(J1641="September",275.91,IF(J1641="Oktober",281.13,IF(J1641="November",284.38,IF(J1641="Desember",287.34,0))))))))))))</f>
        <v>259.83</v>
      </c>
      <c r="L1641" s="20">
        <f>$K$2/K1641</f>
        <v>0.91671477504522192</v>
      </c>
      <c r="M1641" s="2">
        <v>10</v>
      </c>
      <c r="N1641" s="2">
        <v>4000000</v>
      </c>
      <c r="O1641" s="2">
        <v>5075000</v>
      </c>
      <c r="P1641" s="2">
        <f>O1641-N1641</f>
        <v>1075000</v>
      </c>
      <c r="Q1641" s="4">
        <f>P1641/N1641</f>
        <v>0.26874999999999999</v>
      </c>
      <c r="R1641" s="2"/>
      <c r="S1641" s="9">
        <f>(N1641+R1641)/F1641</f>
        <v>66666.666666666672</v>
      </c>
      <c r="T1641" s="2">
        <v>84583</v>
      </c>
      <c r="U1641" s="5">
        <f>T1641-S1641</f>
        <v>17916.333333333328</v>
      </c>
      <c r="V1641" s="4">
        <f>U1641/S1641</f>
        <v>0.2687449999999999</v>
      </c>
      <c r="W1641" s="22">
        <f>S1641*L1641</f>
        <v>61114.318336348129</v>
      </c>
      <c r="X1641" s="22">
        <f>T1641*L1641</f>
        <v>77538.485817649998</v>
      </c>
      <c r="Y1641" s="22">
        <f>X1641-W1641</f>
        <v>16424.167481301869</v>
      </c>
      <c r="Z1641" s="8">
        <f>Y1641/W1641</f>
        <v>0.26874499999999985</v>
      </c>
      <c r="AA1641" s="11">
        <v>1509</v>
      </c>
      <c r="AB1641" s="2">
        <v>2012</v>
      </c>
      <c r="AC1641" s="2">
        <f>2016-AB1641</f>
        <v>4</v>
      </c>
      <c r="AD1641" s="2" t="s">
        <v>130</v>
      </c>
    </row>
    <row r="1642" spans="1:30" x14ac:dyDescent="0.2">
      <c r="A1642">
        <v>25</v>
      </c>
      <c r="B1642" s="2" t="s">
        <v>1635</v>
      </c>
      <c r="C1642" s="2" t="s">
        <v>22</v>
      </c>
      <c r="D1642" s="2" t="s">
        <v>23</v>
      </c>
      <c r="E1642" s="6" t="s">
        <v>2767</v>
      </c>
      <c r="F1642" s="2">
        <v>73</v>
      </c>
      <c r="G1642" s="2">
        <v>126</v>
      </c>
      <c r="H1642" s="3">
        <v>42532</v>
      </c>
      <c r="I1642" s="3">
        <v>42542</v>
      </c>
      <c r="J1642" s="7" t="s">
        <v>2538</v>
      </c>
      <c r="K1642" s="17">
        <f>IF(J1642="Januar",238.19,IF(J1642="Februar",240.59,IF(J1642="Mars",245.99,IF(J1642="April",250.79,IF(J1642="Mai",256.52,IF(J1642="Juni",259.83,IF(J1642="Juli",265.66,IF(J1642="August",272.21,IF(J1642="September",275.91,IF(J1642="Oktober",281.13,IF(J1642="November",284.38,IF(J1642="Desember",287.34,0))))))))))))</f>
        <v>259.83</v>
      </c>
      <c r="L1642" s="20">
        <f>$K$2/K1642</f>
        <v>0.91671477504522192</v>
      </c>
      <c r="M1642" s="2">
        <v>10</v>
      </c>
      <c r="N1642" s="2">
        <v>3900000</v>
      </c>
      <c r="O1642" s="2">
        <v>4400000</v>
      </c>
      <c r="P1642" s="2">
        <f>O1642-N1642</f>
        <v>500000</v>
      </c>
      <c r="Q1642" s="4">
        <f>P1642/N1642</f>
        <v>0.12820512820512819</v>
      </c>
      <c r="R1642" s="2">
        <v>26496</v>
      </c>
      <c r="S1642" s="9">
        <f>(N1642+R1642)/F1642</f>
        <v>53787.616438356163</v>
      </c>
      <c r="T1642" s="2">
        <v>60637</v>
      </c>
      <c r="U1642" s="5">
        <f>T1642-S1642</f>
        <v>6849.3835616438373</v>
      </c>
      <c r="V1642" s="4">
        <f>U1642/S1642</f>
        <v>0.1273412732370032</v>
      </c>
      <c r="W1642" s="22">
        <f>S1642*L1642</f>
        <v>49307.902703506348</v>
      </c>
      <c r="X1642" s="22">
        <f>T1642*L1642</f>
        <v>55586.833814417121</v>
      </c>
      <c r="Y1642" s="22">
        <f>X1642-W1642</f>
        <v>6278.931110910773</v>
      </c>
      <c r="Z1642" s="8">
        <f>Y1642/W1642</f>
        <v>0.12734127323700326</v>
      </c>
      <c r="AA1642" s="11">
        <v>2195</v>
      </c>
      <c r="AB1642" s="2">
        <v>1953</v>
      </c>
      <c r="AC1642" s="2">
        <f>2016-AB1642</f>
        <v>63</v>
      </c>
      <c r="AD1642" s="2" t="s">
        <v>90</v>
      </c>
    </row>
    <row r="1643" spans="1:30" x14ac:dyDescent="0.2">
      <c r="A1643">
        <v>25</v>
      </c>
      <c r="B1643" s="2" t="s">
        <v>613</v>
      </c>
      <c r="C1643" s="2" t="s">
        <v>22</v>
      </c>
      <c r="D1643" s="2" t="s">
        <v>23</v>
      </c>
      <c r="E1643" s="6" t="s">
        <v>2767</v>
      </c>
      <c r="F1643" s="2">
        <v>77</v>
      </c>
      <c r="G1643" s="2">
        <v>84</v>
      </c>
      <c r="H1643" s="3">
        <v>42532</v>
      </c>
      <c r="I1643" s="3">
        <v>42542</v>
      </c>
      <c r="J1643" s="3" t="s">
        <v>2538</v>
      </c>
      <c r="K1643" s="17">
        <f>IF(J1643="Januar",238.19,IF(J1643="Februar",240.59,IF(J1643="Mars",245.99,IF(J1643="April",250.79,IF(J1643="Mai",256.52,IF(J1643="Juni",259.83,IF(J1643="Juli",265.66,IF(J1643="August",272.21,IF(J1643="September",275.91,IF(J1643="Oktober",281.13,IF(J1643="November",284.38,IF(J1643="Desember",287.34,0))))))))))))</f>
        <v>259.83</v>
      </c>
      <c r="L1643" s="20">
        <f>$K$2/K1643</f>
        <v>0.91671477504522192</v>
      </c>
      <c r="M1643" s="2">
        <v>10</v>
      </c>
      <c r="N1643" s="2">
        <v>5950000</v>
      </c>
      <c r="O1643" s="2">
        <v>6100000</v>
      </c>
      <c r="P1643" s="2">
        <f>O1643-N1643</f>
        <v>150000</v>
      </c>
      <c r="Q1643" s="4">
        <f>P1643/N1643</f>
        <v>2.5210084033613446E-2</v>
      </c>
      <c r="R1643" s="2">
        <v>4548</v>
      </c>
      <c r="S1643" s="9">
        <f>(N1643+R1643)/F1643</f>
        <v>77331.792207792212</v>
      </c>
      <c r="T1643" s="2">
        <v>79280</v>
      </c>
      <c r="U1643" s="5">
        <f>T1643-S1643</f>
        <v>1948.2077922077879</v>
      </c>
      <c r="V1643" s="4">
        <f>U1643/S1643</f>
        <v>2.5192844192371892E-2</v>
      </c>
      <c r="W1643" s="22">
        <f>S1643*L1643</f>
        <v>70891.196497610086</v>
      </c>
      <c r="X1643" s="22">
        <f>T1643*L1643</f>
        <v>72677.147365585188</v>
      </c>
      <c r="Y1643" s="22">
        <f>X1643-W1643</f>
        <v>1785.9508679751016</v>
      </c>
      <c r="Z1643" s="8">
        <f>Y1643/W1643</f>
        <v>2.519284419237176E-2</v>
      </c>
      <c r="AA1643" s="11">
        <v>1335</v>
      </c>
      <c r="AB1643" s="2">
        <v>2006</v>
      </c>
      <c r="AC1643" s="2">
        <f>2016-AB1643</f>
        <v>10</v>
      </c>
      <c r="AD1643" s="2" t="s">
        <v>27</v>
      </c>
    </row>
    <row r="1644" spans="1:30" x14ac:dyDescent="0.2">
      <c r="A1644">
        <v>25</v>
      </c>
      <c r="B1644" s="2" t="s">
        <v>1902</v>
      </c>
      <c r="C1644" s="2" t="s">
        <v>22</v>
      </c>
      <c r="D1644" s="2" t="s">
        <v>23</v>
      </c>
      <c r="E1644" s="6" t="s">
        <v>2767</v>
      </c>
      <c r="F1644" s="2">
        <v>82</v>
      </c>
      <c r="G1644" s="2">
        <v>92</v>
      </c>
      <c r="H1644" s="3">
        <v>42532</v>
      </c>
      <c r="I1644" s="3">
        <v>42542</v>
      </c>
      <c r="J1644" s="7" t="s">
        <v>2538</v>
      </c>
      <c r="K1644" s="17">
        <f>IF(J1644="Januar",238.19,IF(J1644="Februar",240.59,IF(J1644="Mars",245.99,IF(J1644="April",250.79,IF(J1644="Mai",256.52,IF(J1644="Juni",259.83,IF(J1644="Juli",265.66,IF(J1644="August",272.21,IF(J1644="September",275.91,IF(J1644="Oktober",281.13,IF(J1644="November",284.38,IF(J1644="Desember",287.34,0))))))))))))</f>
        <v>259.83</v>
      </c>
      <c r="L1644" s="20">
        <f>$K$2/K1644</f>
        <v>0.91671477504522192</v>
      </c>
      <c r="M1644" s="2">
        <v>10</v>
      </c>
      <c r="N1644" s="2">
        <v>5250000</v>
      </c>
      <c r="O1644" s="2">
        <v>6000000</v>
      </c>
      <c r="P1644" s="2">
        <f>O1644-N1644</f>
        <v>750000</v>
      </c>
      <c r="Q1644" s="4">
        <f>P1644/N1644</f>
        <v>0.14285714285714285</v>
      </c>
      <c r="R1644" s="2"/>
      <c r="S1644" s="9">
        <f>(N1644+R1644)/F1644</f>
        <v>64024.390243902439</v>
      </c>
      <c r="T1644" s="2">
        <v>73171</v>
      </c>
      <c r="U1644" s="5">
        <f>T1644-S1644</f>
        <v>9146.6097560975613</v>
      </c>
      <c r="V1644" s="4">
        <f>U1644/S1644</f>
        <v>0.14286133333333334</v>
      </c>
      <c r="W1644" s="22">
        <f>S1644*L1644</f>
        <v>58692.104499846522</v>
      </c>
      <c r="X1644" s="22">
        <f>T1644*L1644</f>
        <v>67076.936804833938</v>
      </c>
      <c r="Y1644" s="22">
        <f>X1644-W1644</f>
        <v>8384.8323049874161</v>
      </c>
      <c r="Z1644" s="8">
        <f>Y1644/W1644</f>
        <v>0.14286133333333348</v>
      </c>
      <c r="AA1644" s="2">
        <v>693</v>
      </c>
      <c r="AB1644" s="2">
        <v>1986</v>
      </c>
      <c r="AC1644" s="2">
        <f>2016-AB1644</f>
        <v>30</v>
      </c>
      <c r="AD1644" s="2" t="s">
        <v>315</v>
      </c>
    </row>
    <row r="1645" spans="1:30" x14ac:dyDescent="0.2">
      <c r="A1645">
        <v>25</v>
      </c>
      <c r="B1645" s="2" t="s">
        <v>1933</v>
      </c>
      <c r="C1645" s="2" t="s">
        <v>22</v>
      </c>
      <c r="D1645" s="2" t="s">
        <v>23</v>
      </c>
      <c r="E1645" s="6" t="s">
        <v>2767</v>
      </c>
      <c r="F1645" s="2">
        <v>83</v>
      </c>
      <c r="G1645" s="2">
        <v>91</v>
      </c>
      <c r="H1645" s="3">
        <v>42532</v>
      </c>
      <c r="I1645" s="3">
        <v>42542</v>
      </c>
      <c r="J1645" s="7" t="s">
        <v>2538</v>
      </c>
      <c r="K1645" s="17">
        <f>IF(J1645="Januar",238.19,IF(J1645="Februar",240.59,IF(J1645="Mars",245.99,IF(J1645="April",250.79,IF(J1645="Mai",256.52,IF(J1645="Juni",259.83,IF(J1645="Juli",265.66,IF(J1645="August",272.21,IF(J1645="September",275.91,IF(J1645="Oktober",281.13,IF(J1645="November",284.38,IF(J1645="Desember",287.34,0))))))))))))</f>
        <v>259.83</v>
      </c>
      <c r="L1645" s="20">
        <f>$K$2/K1645</f>
        <v>0.91671477504522192</v>
      </c>
      <c r="M1645" s="2">
        <v>10</v>
      </c>
      <c r="N1645" s="2">
        <v>5390000</v>
      </c>
      <c r="O1645" s="2">
        <v>5800000</v>
      </c>
      <c r="P1645" s="2">
        <f>O1645-N1645</f>
        <v>410000</v>
      </c>
      <c r="Q1645" s="4">
        <f>P1645/N1645</f>
        <v>7.6066790352504632E-2</v>
      </c>
      <c r="R1645" s="2">
        <v>96885</v>
      </c>
      <c r="S1645" s="9">
        <f>(N1645+R1645)/F1645</f>
        <v>66107.048192771079</v>
      </c>
      <c r="T1645" s="2">
        <v>71047</v>
      </c>
      <c r="U1645" s="5">
        <f>T1645-S1645</f>
        <v>4939.9518072289211</v>
      </c>
      <c r="V1645" s="4">
        <f>U1645/S1645</f>
        <v>7.4726552497455384E-2</v>
      </c>
      <c r="W1645" s="22">
        <f>S1645*L1645</f>
        <v>60601.307812939784</v>
      </c>
      <c r="X1645" s="22">
        <f>T1645*L1645</f>
        <v>65129.834622637878</v>
      </c>
      <c r="Y1645" s="22">
        <f>X1645-W1645</f>
        <v>4528.5268096980944</v>
      </c>
      <c r="Z1645" s="8">
        <f>Y1645/W1645</f>
        <v>7.4726552497455329E-2</v>
      </c>
      <c r="AA1645" s="11">
        <v>1317</v>
      </c>
      <c r="AB1645" s="2">
        <v>1928</v>
      </c>
      <c r="AC1645" s="2">
        <f>2016-AB1645</f>
        <v>88</v>
      </c>
      <c r="AD1645" s="2" t="s">
        <v>25</v>
      </c>
    </row>
    <row r="1646" spans="1:30" x14ac:dyDescent="0.2">
      <c r="A1646">
        <v>25</v>
      </c>
      <c r="B1646" s="2" t="s">
        <v>1972</v>
      </c>
      <c r="C1646" s="2" t="s">
        <v>22</v>
      </c>
      <c r="D1646" s="2" t="s">
        <v>23</v>
      </c>
      <c r="E1646" s="6" t="s">
        <v>2767</v>
      </c>
      <c r="F1646" s="2">
        <v>85</v>
      </c>
      <c r="G1646" s="2">
        <v>100</v>
      </c>
      <c r="H1646" s="3">
        <v>42532</v>
      </c>
      <c r="I1646" s="3">
        <v>42542</v>
      </c>
      <c r="J1646" s="3" t="s">
        <v>2538</v>
      </c>
      <c r="K1646" s="17">
        <f>IF(J1646="Januar",238.19,IF(J1646="Februar",240.59,IF(J1646="Mars",245.99,IF(J1646="April",250.79,IF(J1646="Mai",256.52,IF(J1646="Juni",259.83,IF(J1646="Juli",265.66,IF(J1646="August",272.21,IF(J1646="September",275.91,IF(J1646="Oktober",281.13,IF(J1646="November",284.38,IF(J1646="Desember",287.34,0))))))))))))</f>
        <v>259.83</v>
      </c>
      <c r="L1646" s="20">
        <f>$K$2/K1646</f>
        <v>0.91671477504522192</v>
      </c>
      <c r="M1646" s="2">
        <v>10</v>
      </c>
      <c r="N1646" s="2">
        <v>4800000</v>
      </c>
      <c r="O1646" s="2">
        <v>5500000</v>
      </c>
      <c r="P1646" s="2">
        <f>O1646-N1646</f>
        <v>700000</v>
      </c>
      <c r="Q1646" s="4">
        <f>P1646/N1646</f>
        <v>0.14583333333333334</v>
      </c>
      <c r="R1646" s="2">
        <v>48437</v>
      </c>
      <c r="S1646" s="9">
        <f>(N1646+R1646)/F1646</f>
        <v>57040.435294117648</v>
      </c>
      <c r="T1646" s="2">
        <v>65276</v>
      </c>
      <c r="U1646" s="5">
        <f>T1646-S1646</f>
        <v>8235.5647058823524</v>
      </c>
      <c r="V1646" s="4">
        <f>U1646/S1646</f>
        <v>0.14438116861165773</v>
      </c>
      <c r="W1646" s="22">
        <f>S1646*L1646</f>
        <v>52289.809809128594</v>
      </c>
      <c r="X1646" s="22">
        <f>T1646*L1646</f>
        <v>59839.473655851907</v>
      </c>
      <c r="Y1646" s="22">
        <f>X1646-W1646</f>
        <v>7549.6638467233133</v>
      </c>
      <c r="Z1646" s="8">
        <f>Y1646/W1646</f>
        <v>0.14438116861165778</v>
      </c>
      <c r="AA1646" s="2">
        <v>286</v>
      </c>
      <c r="AB1646" s="2">
        <v>1879</v>
      </c>
      <c r="AC1646" s="2">
        <f>2016-AB1646</f>
        <v>137</v>
      </c>
      <c r="AD1646" s="2" t="s">
        <v>433</v>
      </c>
    </row>
    <row r="1647" spans="1:30" x14ac:dyDescent="0.2">
      <c r="A1647">
        <v>25</v>
      </c>
      <c r="B1647" s="6" t="s">
        <v>2047</v>
      </c>
      <c r="C1647" s="6" t="s">
        <v>22</v>
      </c>
      <c r="D1647" s="6" t="s">
        <v>23</v>
      </c>
      <c r="E1647" s="6" t="s">
        <v>2767</v>
      </c>
      <c r="F1647" s="6">
        <v>90</v>
      </c>
      <c r="G1647" s="6">
        <v>100</v>
      </c>
      <c r="H1647" s="7">
        <v>42532</v>
      </c>
      <c r="I1647" s="7">
        <v>42542</v>
      </c>
      <c r="J1647" s="7" t="s">
        <v>2538</v>
      </c>
      <c r="K1647" s="17">
        <f>IF(J1647="Januar",238.19,IF(J1647="Februar",240.59,IF(J1647="Mars",245.99,IF(J1647="April",250.79,IF(J1647="Mai",256.52,IF(J1647="Juni",259.83,IF(J1647="Juli",265.66,IF(J1647="August",272.21,IF(J1647="September",275.91,IF(J1647="Oktober",281.13,IF(J1647="November",284.38,IF(J1647="Desember",287.34,0))))))))))))</f>
        <v>259.83</v>
      </c>
      <c r="L1647" s="20">
        <f>$K$2/K1647</f>
        <v>0.91671477504522192</v>
      </c>
      <c r="M1647" s="6">
        <v>10</v>
      </c>
      <c r="N1647" s="6">
        <v>6290000</v>
      </c>
      <c r="O1647" s="6">
        <v>6600000</v>
      </c>
      <c r="P1647" s="6">
        <f>O1647-N1647</f>
        <v>310000</v>
      </c>
      <c r="Q1647" s="8">
        <f>P1647/N1647</f>
        <v>4.9284578696343402E-2</v>
      </c>
      <c r="R1647" s="6">
        <v>84000</v>
      </c>
      <c r="S1647" s="9">
        <f>(N1647+R1647)/F1647</f>
        <v>70822.222222222219</v>
      </c>
      <c r="T1647" s="6">
        <v>74267</v>
      </c>
      <c r="U1647" s="5">
        <f>T1647-S1647</f>
        <v>3444.777777777781</v>
      </c>
      <c r="V1647" s="4">
        <f>U1647/S1647</f>
        <v>4.8639786633197415E-2</v>
      </c>
      <c r="W1647" s="22">
        <f>S1647*L1647</f>
        <v>64923.777512647161</v>
      </c>
      <c r="X1647" s="22">
        <f>T1647*L1647</f>
        <v>68081.656198283497</v>
      </c>
      <c r="Y1647" s="22">
        <f>X1647-W1647</f>
        <v>3157.8786856363367</v>
      </c>
      <c r="Z1647" s="8">
        <f>Y1647/W1647</f>
        <v>4.8639786633197395E-2</v>
      </c>
      <c r="AA1647" s="6">
        <v>768</v>
      </c>
      <c r="AB1647" s="6">
        <v>1950</v>
      </c>
      <c r="AC1647" s="6">
        <f>2016-AB1647</f>
        <v>66</v>
      </c>
      <c r="AD1647" s="6" t="s">
        <v>206</v>
      </c>
    </row>
    <row r="1648" spans="1:30" x14ac:dyDescent="0.2">
      <c r="A1648">
        <v>25</v>
      </c>
      <c r="B1648" s="6" t="s">
        <v>2289</v>
      </c>
      <c r="C1648" s="6" t="s">
        <v>22</v>
      </c>
      <c r="D1648" s="6" t="s">
        <v>23</v>
      </c>
      <c r="E1648" s="6" t="s">
        <v>2767</v>
      </c>
      <c r="F1648" s="6">
        <v>111</v>
      </c>
      <c r="G1648" s="6">
        <v>119</v>
      </c>
      <c r="H1648" s="7">
        <v>42532</v>
      </c>
      <c r="I1648" s="7">
        <v>42542</v>
      </c>
      <c r="J1648" s="7" t="s">
        <v>2538</v>
      </c>
      <c r="K1648" s="17">
        <f>IF(J1648="Januar",238.19,IF(J1648="Februar",240.59,IF(J1648="Mars",245.99,IF(J1648="April",250.79,IF(J1648="Mai",256.52,IF(J1648="Juni",259.83,IF(J1648="Juli",265.66,IF(J1648="August",272.21,IF(J1648="September",275.91,IF(J1648="Oktober",281.13,IF(J1648="November",284.38,IF(J1648="Desember",287.34,0))))))))))))</f>
        <v>259.83</v>
      </c>
      <c r="L1648" s="20">
        <f>$K$2/K1648</f>
        <v>0.91671477504522192</v>
      </c>
      <c r="M1648" s="6">
        <v>10</v>
      </c>
      <c r="N1648" s="6">
        <v>7400000</v>
      </c>
      <c r="O1648" s="6">
        <v>7400000</v>
      </c>
      <c r="P1648" s="6">
        <f>O1648-N1648</f>
        <v>0</v>
      </c>
      <c r="Q1648" s="8">
        <f>P1648/N1648</f>
        <v>0</v>
      </c>
      <c r="R1648" s="6"/>
      <c r="S1648" s="9">
        <f>(N1648+R1648)/F1648</f>
        <v>66666.666666666672</v>
      </c>
      <c r="T1648" s="6">
        <v>66667</v>
      </c>
      <c r="U1648" s="5">
        <f>T1648-S1648</f>
        <v>0.33333333332848269</v>
      </c>
      <c r="V1648" s="4">
        <f>U1648/S1648</f>
        <v>4.9999999999272403E-6</v>
      </c>
      <c r="W1648" s="22">
        <f>S1648*L1648</f>
        <v>61114.318336348129</v>
      </c>
      <c r="X1648" s="22">
        <f>T1648*L1648</f>
        <v>61114.623907939807</v>
      </c>
      <c r="Y1648" s="22">
        <f>X1648-W1648</f>
        <v>0.30557159167801728</v>
      </c>
      <c r="Z1648" s="8">
        <f>Y1648/W1648</f>
        <v>4.9999999999390759E-6</v>
      </c>
      <c r="AA1648" s="10">
        <v>1728</v>
      </c>
      <c r="AB1648" s="6">
        <v>1928</v>
      </c>
      <c r="AC1648" s="6">
        <f>2016-AB1648</f>
        <v>88</v>
      </c>
      <c r="AD1648" s="6" t="s">
        <v>108</v>
      </c>
    </row>
    <row r="1649" spans="1:30" x14ac:dyDescent="0.2">
      <c r="A1649">
        <v>25</v>
      </c>
      <c r="B1649" s="6" t="s">
        <v>2318</v>
      </c>
      <c r="C1649" s="6" t="s">
        <v>22</v>
      </c>
      <c r="D1649" s="6" t="s">
        <v>23</v>
      </c>
      <c r="E1649" s="6" t="s">
        <v>2767</v>
      </c>
      <c r="F1649" s="6">
        <v>113</v>
      </c>
      <c r="G1649" s="6">
        <v>124</v>
      </c>
      <c r="H1649" s="7">
        <v>42532</v>
      </c>
      <c r="I1649" s="7">
        <v>42542</v>
      </c>
      <c r="J1649" s="3" t="s">
        <v>2538</v>
      </c>
      <c r="K1649" s="17">
        <f>IF(J1649="Januar",238.19,IF(J1649="Februar",240.59,IF(J1649="Mars",245.99,IF(J1649="April",250.79,IF(J1649="Mai",256.52,IF(J1649="Juni",259.83,IF(J1649="Juli",265.66,IF(J1649="August",272.21,IF(J1649="September",275.91,IF(J1649="Oktober",281.13,IF(J1649="November",284.38,IF(J1649="Desember",287.34,0))))))))))))</f>
        <v>259.83</v>
      </c>
      <c r="L1649" s="20">
        <f>$K$2/K1649</f>
        <v>0.91671477504522192</v>
      </c>
      <c r="M1649" s="6">
        <v>10</v>
      </c>
      <c r="N1649" s="6">
        <v>4600000</v>
      </c>
      <c r="O1649" s="6">
        <v>5300000</v>
      </c>
      <c r="P1649" s="6">
        <f>O1649-N1649</f>
        <v>700000</v>
      </c>
      <c r="Q1649" s="8">
        <f>P1649/N1649</f>
        <v>0.15217391304347827</v>
      </c>
      <c r="R1649" s="6">
        <v>106000</v>
      </c>
      <c r="S1649" s="9">
        <f>(N1649+R1649)/F1649</f>
        <v>41646.017699115044</v>
      </c>
      <c r="T1649" s="6">
        <v>47841</v>
      </c>
      <c r="U1649" s="5">
        <f>T1649-S1649</f>
        <v>6194.9823008849562</v>
      </c>
      <c r="V1649" s="4">
        <f>U1649/S1649</f>
        <v>0.14875329366765833</v>
      </c>
      <c r="W1649" s="22">
        <f>S1649*L1649</f>
        <v>38177.519746573576</v>
      </c>
      <c r="X1649" s="22">
        <f>T1649*L1649</f>
        <v>43856.551552938465</v>
      </c>
      <c r="Y1649" s="22">
        <f>X1649-W1649</f>
        <v>5679.0318063648883</v>
      </c>
      <c r="Z1649" s="8">
        <f>Y1649/W1649</f>
        <v>0.14875329366765844</v>
      </c>
      <c r="AA1649" s="10">
        <v>15847</v>
      </c>
      <c r="AB1649" s="6">
        <v>1985</v>
      </c>
      <c r="AC1649" s="6">
        <f>2016-AB1649</f>
        <v>31</v>
      </c>
      <c r="AD1649" s="6" t="s">
        <v>507</v>
      </c>
    </row>
    <row r="1650" spans="1:30" x14ac:dyDescent="0.2">
      <c r="A1650">
        <v>25</v>
      </c>
      <c r="B1650" s="2" t="s">
        <v>2325</v>
      </c>
      <c r="C1650" s="2" t="s">
        <v>22</v>
      </c>
      <c r="D1650" s="2" t="s">
        <v>23</v>
      </c>
      <c r="E1650" s="6" t="s">
        <v>2767</v>
      </c>
      <c r="F1650" s="2">
        <v>114</v>
      </c>
      <c r="G1650" s="2">
        <v>124</v>
      </c>
      <c r="H1650" s="3">
        <v>42532</v>
      </c>
      <c r="I1650" s="3">
        <v>42542</v>
      </c>
      <c r="J1650" s="7" t="s">
        <v>2538</v>
      </c>
      <c r="K1650" s="17">
        <f>IF(J1650="Januar",238.19,IF(J1650="Februar",240.59,IF(J1650="Mars",245.99,IF(J1650="April",250.79,IF(J1650="Mai",256.52,IF(J1650="Juni",259.83,IF(J1650="Juli",265.66,IF(J1650="August",272.21,IF(J1650="September",275.91,IF(J1650="Oktober",281.13,IF(J1650="November",284.38,IF(J1650="Desember",287.34,0))))))))))))</f>
        <v>259.83</v>
      </c>
      <c r="L1650" s="20">
        <f>$K$2/K1650</f>
        <v>0.91671477504522192</v>
      </c>
      <c r="M1650" s="2">
        <v>10</v>
      </c>
      <c r="N1650" s="2">
        <v>7000000</v>
      </c>
      <c r="O1650" s="2">
        <v>7650000</v>
      </c>
      <c r="P1650" s="2">
        <f>O1650-N1650</f>
        <v>650000</v>
      </c>
      <c r="Q1650" s="4">
        <f>P1650/N1650</f>
        <v>9.285714285714286E-2</v>
      </c>
      <c r="R1650" s="2"/>
      <c r="S1650" s="9">
        <f>(N1650+R1650)/F1650</f>
        <v>61403.508771929824</v>
      </c>
      <c r="T1650" s="2">
        <v>67105</v>
      </c>
      <c r="U1650" s="5">
        <f>T1650-S1650</f>
        <v>5701.4912280701756</v>
      </c>
      <c r="V1650" s="4">
        <f>U1650/S1650</f>
        <v>9.285285714285714E-2</v>
      </c>
      <c r="W1650" s="22">
        <f>S1650*L1650</f>
        <v>56289.503730846962</v>
      </c>
      <c r="X1650" s="22">
        <f>T1650*L1650</f>
        <v>61516.144979409619</v>
      </c>
      <c r="Y1650" s="22">
        <f>X1650-W1650</f>
        <v>5226.641248562657</v>
      </c>
      <c r="Z1650" s="8">
        <f>Y1650/W1650</f>
        <v>9.285285714285714E-2</v>
      </c>
      <c r="AA1650" s="11">
        <v>7849</v>
      </c>
      <c r="AB1650" s="2">
        <v>1983</v>
      </c>
      <c r="AC1650" s="2">
        <f>2016-AB1650</f>
        <v>33</v>
      </c>
      <c r="AD1650" s="2" t="s">
        <v>46</v>
      </c>
    </row>
    <row r="1651" spans="1:30" x14ac:dyDescent="0.2">
      <c r="A1651">
        <v>25</v>
      </c>
      <c r="B1651" s="2" t="s">
        <v>2350</v>
      </c>
      <c r="C1651" s="2" t="s">
        <v>22</v>
      </c>
      <c r="D1651" s="2" t="s">
        <v>23</v>
      </c>
      <c r="E1651" s="6" t="s">
        <v>2767</v>
      </c>
      <c r="F1651" s="2">
        <v>117</v>
      </c>
      <c r="G1651" s="2">
        <v>129</v>
      </c>
      <c r="H1651" s="3">
        <v>42532</v>
      </c>
      <c r="I1651" s="3">
        <v>42542</v>
      </c>
      <c r="J1651" s="7" t="s">
        <v>2538</v>
      </c>
      <c r="K1651" s="17">
        <f>IF(J1651="Januar",238.19,IF(J1651="Februar",240.59,IF(J1651="Mars",245.99,IF(J1651="April",250.79,IF(J1651="Mai",256.52,IF(J1651="Juni",259.83,IF(J1651="Juli",265.66,IF(J1651="August",272.21,IF(J1651="September",275.91,IF(J1651="Oktober",281.13,IF(J1651="November",284.38,IF(J1651="Desember",287.34,0))))))))))))</f>
        <v>259.83</v>
      </c>
      <c r="L1651" s="20">
        <f>$K$2/K1651</f>
        <v>0.91671477504522192</v>
      </c>
      <c r="M1651" s="2">
        <v>10</v>
      </c>
      <c r="N1651" s="2">
        <v>6750000</v>
      </c>
      <c r="O1651" s="2">
        <v>7300000</v>
      </c>
      <c r="P1651" s="2">
        <f>O1651-N1651</f>
        <v>550000</v>
      </c>
      <c r="Q1651" s="4">
        <f>P1651/N1651</f>
        <v>8.1481481481481488E-2</v>
      </c>
      <c r="R1651" s="2">
        <v>7621</v>
      </c>
      <c r="S1651" s="9">
        <f>(N1651+R1651)/F1651</f>
        <v>57757.444444444445</v>
      </c>
      <c r="T1651" s="2">
        <v>62458</v>
      </c>
      <c r="U1651" s="5">
        <f>T1651-S1651</f>
        <v>4700.5555555555547</v>
      </c>
      <c r="V1651" s="4">
        <f>U1651/S1651</f>
        <v>8.1384410282849526E-2</v>
      </c>
      <c r="W1651" s="22">
        <f>S1651*L1651</f>
        <v>52947.102691075794</v>
      </c>
      <c r="X1651" s="22">
        <f>T1651*L1651</f>
        <v>57256.171419774473</v>
      </c>
      <c r="Y1651" s="22">
        <f>X1651-W1651</f>
        <v>4309.0687286986795</v>
      </c>
      <c r="Z1651" s="8">
        <f>Y1651/W1651</f>
        <v>8.138441028284954E-2</v>
      </c>
      <c r="AA1651" s="11">
        <v>15212</v>
      </c>
      <c r="AB1651" s="2">
        <v>1965</v>
      </c>
      <c r="AC1651" s="2">
        <f>2016-AB1651</f>
        <v>51</v>
      </c>
      <c r="AD1651" s="2" t="s">
        <v>83</v>
      </c>
    </row>
    <row r="1652" spans="1:30" x14ac:dyDescent="0.2">
      <c r="A1652">
        <v>25</v>
      </c>
      <c r="B1652" s="6" t="s">
        <v>304</v>
      </c>
      <c r="C1652" s="6" t="s">
        <v>22</v>
      </c>
      <c r="D1652" s="6" t="s">
        <v>23</v>
      </c>
      <c r="E1652" s="6" t="s">
        <v>2767</v>
      </c>
      <c r="F1652" s="6">
        <v>48</v>
      </c>
      <c r="G1652" s="6">
        <v>52</v>
      </c>
      <c r="H1652" s="7">
        <v>42531</v>
      </c>
      <c r="I1652" s="7">
        <v>42542</v>
      </c>
      <c r="J1652" s="7" t="s">
        <v>2538</v>
      </c>
      <c r="K1652" s="17">
        <f>IF(J1652="Januar",238.19,IF(J1652="Februar",240.59,IF(J1652="Mars",245.99,IF(J1652="April",250.79,IF(J1652="Mai",256.52,IF(J1652="Juni",259.83,IF(J1652="Juli",265.66,IF(J1652="August",272.21,IF(J1652="September",275.91,IF(J1652="Oktober",281.13,IF(J1652="November",284.38,IF(J1652="Desember",287.34,0))))))))))))</f>
        <v>259.83</v>
      </c>
      <c r="L1652" s="20">
        <f>$K$2/K1652</f>
        <v>0.91671477504522192</v>
      </c>
      <c r="M1652" s="6">
        <v>11</v>
      </c>
      <c r="N1652" s="6">
        <v>3150000</v>
      </c>
      <c r="O1652" s="6">
        <v>3200000</v>
      </c>
      <c r="P1652" s="6">
        <f>O1652-N1652</f>
        <v>50000</v>
      </c>
      <c r="Q1652" s="8">
        <f>P1652/N1652</f>
        <v>1.5873015873015872E-2</v>
      </c>
      <c r="R1652" s="6">
        <v>116160</v>
      </c>
      <c r="S1652" s="9">
        <f>(N1652+R1652)/F1652</f>
        <v>68045</v>
      </c>
      <c r="T1652" s="6">
        <v>69087</v>
      </c>
      <c r="U1652" s="5">
        <f>T1652-S1652</f>
        <v>1042</v>
      </c>
      <c r="V1652" s="4">
        <f>U1652/S1652</f>
        <v>1.5313395547064443E-2</v>
      </c>
      <c r="W1652" s="22">
        <f>S1652*L1652</f>
        <v>62377.856867952127</v>
      </c>
      <c r="X1652" s="22">
        <f>T1652*L1652</f>
        <v>63333.07366354925</v>
      </c>
      <c r="Y1652" s="22">
        <f>X1652-W1652</f>
        <v>955.21679559712356</v>
      </c>
      <c r="Z1652" s="8">
        <f>Y1652/W1652</f>
        <v>1.5313395547064479E-2</v>
      </c>
      <c r="AA1652" s="6">
        <v>990</v>
      </c>
      <c r="AB1652" s="6">
        <v>1973</v>
      </c>
      <c r="AC1652" s="6">
        <f>2016-AB1652</f>
        <v>43</v>
      </c>
      <c r="AD1652" s="6" t="s">
        <v>183</v>
      </c>
    </row>
    <row r="1653" spans="1:30" x14ac:dyDescent="0.2">
      <c r="A1653">
        <v>25</v>
      </c>
      <c r="B1653" s="6" t="s">
        <v>668</v>
      </c>
      <c r="C1653" s="6" t="s">
        <v>22</v>
      </c>
      <c r="D1653" s="6" t="s">
        <v>23</v>
      </c>
      <c r="E1653" s="6" t="s">
        <v>2767</v>
      </c>
      <c r="F1653" s="6">
        <v>48</v>
      </c>
      <c r="G1653" s="6">
        <v>53</v>
      </c>
      <c r="H1653" s="7">
        <v>42531</v>
      </c>
      <c r="I1653" s="7">
        <v>42542</v>
      </c>
      <c r="J1653" s="3" t="s">
        <v>2538</v>
      </c>
      <c r="K1653" s="17">
        <f>IF(J1653="Januar",238.19,IF(J1653="Februar",240.59,IF(J1653="Mars",245.99,IF(J1653="April",250.79,IF(J1653="Mai",256.52,IF(J1653="Juni",259.83,IF(J1653="Juli",265.66,IF(J1653="August",272.21,IF(J1653="September",275.91,IF(J1653="Oktober",281.13,IF(J1653="November",284.38,IF(J1653="Desember",287.34,0))))))))))))</f>
        <v>259.83</v>
      </c>
      <c r="L1653" s="20">
        <f>$K$2/K1653</f>
        <v>0.91671477504522192</v>
      </c>
      <c r="M1653" s="6">
        <v>11</v>
      </c>
      <c r="N1653" s="6">
        <v>2900000</v>
      </c>
      <c r="O1653" s="6">
        <v>3400000</v>
      </c>
      <c r="P1653" s="6">
        <f>O1653-N1653</f>
        <v>500000</v>
      </c>
      <c r="Q1653" s="8">
        <f>P1653/N1653</f>
        <v>0.17241379310344829</v>
      </c>
      <c r="R1653" s="6"/>
      <c r="S1653" s="9">
        <f>(N1653+R1653)/F1653</f>
        <v>60416.666666666664</v>
      </c>
      <c r="T1653" s="6">
        <v>70833</v>
      </c>
      <c r="U1653" s="5">
        <f>T1653-S1653</f>
        <v>10416.333333333336</v>
      </c>
      <c r="V1653" s="4">
        <f>U1653/S1653</f>
        <v>0.172408275862069</v>
      </c>
      <c r="W1653" s="22">
        <f>S1653*L1653</f>
        <v>55384.850992315485</v>
      </c>
      <c r="X1653" s="22">
        <f>T1653*L1653</f>
        <v>64933.657660778204</v>
      </c>
      <c r="Y1653" s="22">
        <f>X1653-W1653</f>
        <v>9548.8066684627192</v>
      </c>
      <c r="Z1653" s="8">
        <f>Y1653/W1653</f>
        <v>0.17240827586206908</v>
      </c>
      <c r="AA1653" s="10">
        <v>6221</v>
      </c>
      <c r="AB1653" s="6">
        <v>2012</v>
      </c>
      <c r="AC1653" s="6">
        <f>2016-AB1653</f>
        <v>4</v>
      </c>
      <c r="AD1653" s="6" t="s">
        <v>621</v>
      </c>
    </row>
    <row r="1654" spans="1:30" x14ac:dyDescent="0.2">
      <c r="A1654">
        <v>25</v>
      </c>
      <c r="B1654" s="6" t="s">
        <v>703</v>
      </c>
      <c r="C1654" s="6" t="s">
        <v>22</v>
      </c>
      <c r="D1654" s="6" t="s">
        <v>23</v>
      </c>
      <c r="E1654" s="6" t="s">
        <v>2767</v>
      </c>
      <c r="F1654" s="6">
        <v>49</v>
      </c>
      <c r="G1654" s="6">
        <v>54</v>
      </c>
      <c r="H1654" s="7">
        <v>42531</v>
      </c>
      <c r="I1654" s="7">
        <v>42542</v>
      </c>
      <c r="J1654" s="7" t="s">
        <v>2538</v>
      </c>
      <c r="K1654" s="17">
        <f>IF(J1654="Januar",238.19,IF(J1654="Februar",240.59,IF(J1654="Mars",245.99,IF(J1654="April",250.79,IF(J1654="Mai",256.52,IF(J1654="Juni",259.83,IF(J1654="Juli",265.66,IF(J1654="August",272.21,IF(J1654="September",275.91,IF(J1654="Oktober",281.13,IF(J1654="November",284.38,IF(J1654="Desember",287.34,0))))))))))))</f>
        <v>259.83</v>
      </c>
      <c r="L1654" s="20">
        <f>$K$2/K1654</f>
        <v>0.91671477504522192</v>
      </c>
      <c r="M1654" s="6">
        <v>11</v>
      </c>
      <c r="N1654" s="6">
        <v>3000000</v>
      </c>
      <c r="O1654" s="6">
        <v>3130000</v>
      </c>
      <c r="P1654" s="6">
        <f>O1654-N1654</f>
        <v>130000</v>
      </c>
      <c r="Q1654" s="8">
        <f>P1654/N1654</f>
        <v>4.3333333333333335E-2</v>
      </c>
      <c r="R1654" s="6">
        <v>9347</v>
      </c>
      <c r="S1654" s="9">
        <f>(N1654+R1654)/F1654</f>
        <v>61415.244897959186</v>
      </c>
      <c r="T1654" s="6">
        <v>64068</v>
      </c>
      <c r="U1654" s="5">
        <f>T1654-S1654</f>
        <v>2652.7551020408137</v>
      </c>
      <c r="V1654" s="4">
        <f>U1654/S1654</f>
        <v>4.3193755987594604E-2</v>
      </c>
      <c r="W1654" s="22">
        <f>S1654*L1654</f>
        <v>56300.262410979871</v>
      </c>
      <c r="X1654" s="22">
        <f>T1654*L1654</f>
        <v>58732.082207597276</v>
      </c>
      <c r="Y1654" s="22">
        <f>X1654-W1654</f>
        <v>2431.8197966174048</v>
      </c>
      <c r="Z1654" s="8">
        <f>Y1654/W1654</f>
        <v>4.3193755987594527E-2</v>
      </c>
      <c r="AA1654" s="10">
        <v>1535</v>
      </c>
      <c r="AB1654" s="6">
        <v>1982</v>
      </c>
      <c r="AC1654" s="6">
        <f>2016-AB1654</f>
        <v>34</v>
      </c>
      <c r="AD1654" s="6" t="s">
        <v>37</v>
      </c>
    </row>
    <row r="1655" spans="1:30" x14ac:dyDescent="0.2">
      <c r="A1655">
        <v>25</v>
      </c>
      <c r="B1655" s="6" t="s">
        <v>835</v>
      </c>
      <c r="C1655" s="6" t="s">
        <v>22</v>
      </c>
      <c r="D1655" s="6" t="s">
        <v>23</v>
      </c>
      <c r="E1655" s="6" t="s">
        <v>2767</v>
      </c>
      <c r="F1655" s="6">
        <v>52</v>
      </c>
      <c r="G1655" s="6">
        <v>58</v>
      </c>
      <c r="H1655" s="7">
        <v>42531</v>
      </c>
      <c r="I1655" s="7">
        <v>42542</v>
      </c>
      <c r="J1655" s="7" t="s">
        <v>2538</v>
      </c>
      <c r="K1655" s="17">
        <f>IF(J1655="Januar",238.19,IF(J1655="Februar",240.59,IF(J1655="Mars",245.99,IF(J1655="April",250.79,IF(J1655="Mai",256.52,IF(J1655="Juni",259.83,IF(J1655="Juli",265.66,IF(J1655="August",272.21,IF(J1655="September",275.91,IF(J1655="Oktober",281.13,IF(J1655="November",284.38,IF(J1655="Desember",287.34,0))))))))))))</f>
        <v>259.83</v>
      </c>
      <c r="L1655" s="20">
        <f>$K$2/K1655</f>
        <v>0.91671477504522192</v>
      </c>
      <c r="M1655" s="6">
        <v>11</v>
      </c>
      <c r="N1655" s="6">
        <v>4200000</v>
      </c>
      <c r="O1655" s="6">
        <v>4125000</v>
      </c>
      <c r="P1655" s="6">
        <f>O1655-N1655</f>
        <v>-75000</v>
      </c>
      <c r="Q1655" s="8">
        <f>P1655/N1655</f>
        <v>-1.7857142857142856E-2</v>
      </c>
      <c r="R1655" s="6"/>
      <c r="S1655" s="9">
        <f>(N1655+R1655)/F1655</f>
        <v>80769.230769230766</v>
      </c>
      <c r="T1655" s="6">
        <v>79327</v>
      </c>
      <c r="U1655" s="5">
        <f>T1655-S1655</f>
        <v>-1442.2307692307659</v>
      </c>
      <c r="V1655" s="4">
        <f>U1655/S1655</f>
        <v>-1.7856190476190435E-2</v>
      </c>
      <c r="W1655" s="22">
        <f>S1655*L1655</f>
        <v>74042.347215190995</v>
      </c>
      <c r="X1655" s="22">
        <f>T1655*L1655</f>
        <v>72720.232960012319</v>
      </c>
      <c r="Y1655" s="22">
        <f>X1655-W1655</f>
        <v>-1322.1142551786761</v>
      </c>
      <c r="Z1655" s="8">
        <f>Y1655/W1655</f>
        <v>-1.7856190476190397E-2</v>
      </c>
      <c r="AA1655" s="10">
        <v>13651</v>
      </c>
      <c r="AB1655" s="6">
        <v>2004</v>
      </c>
      <c r="AC1655" s="6">
        <f>2016-AB1655</f>
        <v>12</v>
      </c>
      <c r="AD1655" s="6" t="s">
        <v>108</v>
      </c>
    </row>
    <row r="1656" spans="1:30" x14ac:dyDescent="0.2">
      <c r="A1656">
        <v>25</v>
      </c>
      <c r="B1656" s="2" t="s">
        <v>931</v>
      </c>
      <c r="C1656" s="2" t="s">
        <v>22</v>
      </c>
      <c r="D1656" s="2" t="s">
        <v>23</v>
      </c>
      <c r="E1656" s="6" t="s">
        <v>2767</v>
      </c>
      <c r="F1656" s="2">
        <v>54</v>
      </c>
      <c r="G1656" s="2">
        <v>59</v>
      </c>
      <c r="H1656" s="3">
        <v>42531</v>
      </c>
      <c r="I1656" s="3">
        <v>42542</v>
      </c>
      <c r="J1656" s="7" t="s">
        <v>2538</v>
      </c>
      <c r="K1656" s="17">
        <f>IF(J1656="Januar",238.19,IF(J1656="Februar",240.59,IF(J1656="Mars",245.99,IF(J1656="April",250.79,IF(J1656="Mai",256.52,IF(J1656="Juni",259.83,IF(J1656="Juli",265.66,IF(J1656="August",272.21,IF(J1656="September",275.91,IF(J1656="Oktober",281.13,IF(J1656="November",284.38,IF(J1656="Desember",287.34,0))))))))))))</f>
        <v>259.83</v>
      </c>
      <c r="L1656" s="20">
        <f>$K$2/K1656</f>
        <v>0.91671477504522192</v>
      </c>
      <c r="M1656" s="2">
        <v>11</v>
      </c>
      <c r="N1656" s="2">
        <v>2800000</v>
      </c>
      <c r="O1656" s="2">
        <v>3490000</v>
      </c>
      <c r="P1656" s="2">
        <f>O1656-N1656</f>
        <v>690000</v>
      </c>
      <c r="Q1656" s="4">
        <f>P1656/N1656</f>
        <v>0.24642857142857144</v>
      </c>
      <c r="R1656" s="2"/>
      <c r="S1656" s="9">
        <f>(N1656+R1656)/F1656</f>
        <v>51851.851851851854</v>
      </c>
      <c r="T1656" s="2">
        <v>64630</v>
      </c>
      <c r="U1656" s="5">
        <f>T1656-S1656</f>
        <v>12778.148148148146</v>
      </c>
      <c r="V1656" s="4">
        <f>U1656/S1656</f>
        <v>0.24643571428571423</v>
      </c>
      <c r="W1656" s="22">
        <f>S1656*L1656</f>
        <v>47533.358706048544</v>
      </c>
      <c r="X1656" s="22">
        <f>T1656*L1656</f>
        <v>59247.275911172692</v>
      </c>
      <c r="Y1656" s="22">
        <f>X1656-W1656</f>
        <v>11713.917205124148</v>
      </c>
      <c r="Z1656" s="8">
        <f>Y1656/W1656</f>
        <v>0.24643571428571426</v>
      </c>
      <c r="AA1656" s="11">
        <v>4676</v>
      </c>
      <c r="AB1656" s="2">
        <v>1938</v>
      </c>
      <c r="AC1656" s="2">
        <f>2016-AB1656</f>
        <v>78</v>
      </c>
      <c r="AD1656" s="2" t="s">
        <v>203</v>
      </c>
    </row>
    <row r="1657" spans="1:30" x14ac:dyDescent="0.2">
      <c r="A1657">
        <v>25</v>
      </c>
      <c r="B1657" s="2" t="s">
        <v>1054</v>
      </c>
      <c r="C1657" s="2" t="s">
        <v>22</v>
      </c>
      <c r="D1657" s="2" t="s">
        <v>23</v>
      </c>
      <c r="E1657" s="6" t="s">
        <v>2767</v>
      </c>
      <c r="F1657" s="2">
        <v>57</v>
      </c>
      <c r="G1657" s="2">
        <v>66</v>
      </c>
      <c r="H1657" s="3">
        <v>42531</v>
      </c>
      <c r="I1657" s="3">
        <v>42542</v>
      </c>
      <c r="J1657" s="3" t="s">
        <v>2538</v>
      </c>
      <c r="K1657" s="17">
        <f>IF(J1657="Januar",238.19,IF(J1657="Februar",240.59,IF(J1657="Mars",245.99,IF(J1657="April",250.79,IF(J1657="Mai",256.52,IF(J1657="Juni",259.83,IF(J1657="Juli",265.66,IF(J1657="August",272.21,IF(J1657="September",275.91,IF(J1657="Oktober",281.13,IF(J1657="November",284.38,IF(J1657="Desember",287.34,0))))))))))))</f>
        <v>259.83</v>
      </c>
      <c r="L1657" s="20">
        <f>$K$2/K1657</f>
        <v>0.91671477504522192</v>
      </c>
      <c r="M1657" s="2">
        <v>11</v>
      </c>
      <c r="N1657" s="2">
        <v>3500000</v>
      </c>
      <c r="O1657" s="2">
        <v>4000000</v>
      </c>
      <c r="P1657" s="2">
        <f>O1657-N1657</f>
        <v>500000</v>
      </c>
      <c r="Q1657" s="4">
        <f>P1657/N1657</f>
        <v>0.14285714285714285</v>
      </c>
      <c r="R1657" s="2"/>
      <c r="S1657" s="9">
        <f>(N1657+R1657)/F1657</f>
        <v>61403.508771929824</v>
      </c>
      <c r="T1657" s="2">
        <v>70175</v>
      </c>
      <c r="U1657" s="5">
        <f>T1657-S1657</f>
        <v>8771.4912280701756</v>
      </c>
      <c r="V1657" s="4">
        <f>U1657/S1657</f>
        <v>0.14285</v>
      </c>
      <c r="W1657" s="22">
        <f>S1657*L1657</f>
        <v>56289.503730846962</v>
      </c>
      <c r="X1657" s="22">
        <f>T1657*L1657</f>
        <v>64330.45933879845</v>
      </c>
      <c r="Y1657" s="22">
        <f>X1657-W1657</f>
        <v>8040.9556079514878</v>
      </c>
      <c r="Z1657" s="8">
        <f>Y1657/W1657</f>
        <v>0.14284999999999998</v>
      </c>
      <c r="AA1657" s="2">
        <v>51</v>
      </c>
      <c r="AB1657" s="2">
        <v>2011</v>
      </c>
      <c r="AC1657" s="2">
        <f>2016-AB1657</f>
        <v>5</v>
      </c>
      <c r="AD1657" s="2" t="s">
        <v>37</v>
      </c>
    </row>
    <row r="1658" spans="1:30" x14ac:dyDescent="0.2">
      <c r="A1658">
        <v>25</v>
      </c>
      <c r="B1658" s="6" t="s">
        <v>1319</v>
      </c>
      <c r="C1658" s="6" t="s">
        <v>22</v>
      </c>
      <c r="D1658" s="6" t="s">
        <v>23</v>
      </c>
      <c r="E1658" s="6" t="s">
        <v>2767</v>
      </c>
      <c r="F1658" s="6">
        <v>65</v>
      </c>
      <c r="G1658" s="6">
        <v>73</v>
      </c>
      <c r="H1658" s="7">
        <v>42531</v>
      </c>
      <c r="I1658" s="7">
        <v>42542</v>
      </c>
      <c r="J1658" s="3" t="s">
        <v>2538</v>
      </c>
      <c r="K1658" s="17">
        <f>IF(J1658="Januar",238.19,IF(J1658="Februar",240.59,IF(J1658="Mars",245.99,IF(J1658="April",250.79,IF(J1658="Mai",256.52,IF(J1658="Juni",259.83,IF(J1658="Juli",265.66,IF(J1658="August",272.21,IF(J1658="September",275.91,IF(J1658="Oktober",281.13,IF(J1658="November",284.38,IF(J1658="Desember",287.34,0))))))))))))</f>
        <v>259.83</v>
      </c>
      <c r="L1658" s="20">
        <f>$K$2/K1658</f>
        <v>0.91671477504522192</v>
      </c>
      <c r="M1658" s="6">
        <v>11</v>
      </c>
      <c r="N1658" s="6">
        <v>4200000</v>
      </c>
      <c r="O1658" s="6">
        <v>4825000</v>
      </c>
      <c r="P1658" s="6">
        <f>O1658-N1658</f>
        <v>625000</v>
      </c>
      <c r="Q1658" s="8">
        <f>P1658/N1658</f>
        <v>0.14880952380952381</v>
      </c>
      <c r="R1658" s="6">
        <v>5109</v>
      </c>
      <c r="S1658" s="9">
        <f>(N1658+R1658)/F1658</f>
        <v>64693.984615384616</v>
      </c>
      <c r="T1658" s="6">
        <v>74309</v>
      </c>
      <c r="U1658" s="5">
        <f>T1658-S1658</f>
        <v>9615.0153846153844</v>
      </c>
      <c r="V1658" s="4">
        <f>U1658/S1658</f>
        <v>0.1486230202356229</v>
      </c>
      <c r="W1658" s="22">
        <f>S1658*L1658</f>
        <v>59305.931553471353</v>
      </c>
      <c r="X1658" s="22">
        <f>T1658*L1658</f>
        <v>68120.158218835393</v>
      </c>
      <c r="Y1658" s="22">
        <f>X1658-W1658</f>
        <v>8814.2266653640399</v>
      </c>
      <c r="Z1658" s="8">
        <f>Y1658/W1658</f>
        <v>0.1486230202356229</v>
      </c>
      <c r="AA1658" s="6"/>
      <c r="AB1658" s="6">
        <v>1922</v>
      </c>
      <c r="AC1658" s="6">
        <f>2016-AB1658</f>
        <v>94</v>
      </c>
      <c r="AD1658" s="6" t="s">
        <v>37</v>
      </c>
    </row>
    <row r="1659" spans="1:30" x14ac:dyDescent="0.2">
      <c r="A1659">
        <v>25</v>
      </c>
      <c r="B1659" s="2" t="s">
        <v>1360</v>
      </c>
      <c r="C1659" s="2" t="s">
        <v>22</v>
      </c>
      <c r="D1659" s="2" t="s">
        <v>23</v>
      </c>
      <c r="E1659" s="6" t="s">
        <v>2767</v>
      </c>
      <c r="F1659" s="2">
        <v>66</v>
      </c>
      <c r="G1659" s="2">
        <v>72</v>
      </c>
      <c r="H1659" s="3">
        <v>42531</v>
      </c>
      <c r="I1659" s="3">
        <v>42542</v>
      </c>
      <c r="J1659" s="7" t="s">
        <v>2538</v>
      </c>
      <c r="K1659" s="17">
        <f>IF(J1659="Januar",238.19,IF(J1659="Februar",240.59,IF(J1659="Mars",245.99,IF(J1659="April",250.79,IF(J1659="Mai",256.52,IF(J1659="Juni",259.83,IF(J1659="Juli",265.66,IF(J1659="August",272.21,IF(J1659="September",275.91,IF(J1659="Oktober",281.13,IF(J1659="November",284.38,IF(J1659="Desember",287.34,0))))))))))))</f>
        <v>259.83</v>
      </c>
      <c r="L1659" s="20">
        <f>$K$2/K1659</f>
        <v>0.91671477504522192</v>
      </c>
      <c r="M1659" s="2">
        <v>11</v>
      </c>
      <c r="N1659" s="2">
        <v>3000000</v>
      </c>
      <c r="O1659" s="2">
        <v>3500000</v>
      </c>
      <c r="P1659" s="2">
        <f>O1659-N1659</f>
        <v>500000</v>
      </c>
      <c r="Q1659" s="4">
        <f>P1659/N1659</f>
        <v>0.16666666666666666</v>
      </c>
      <c r="R1659" s="2"/>
      <c r="S1659" s="9">
        <f>(N1659+R1659)/F1659</f>
        <v>45454.545454545456</v>
      </c>
      <c r="T1659" s="2">
        <v>53030</v>
      </c>
      <c r="U1659" s="5">
        <f>T1659-S1659</f>
        <v>7575.4545454545441</v>
      </c>
      <c r="V1659" s="4">
        <f>U1659/S1659</f>
        <v>0.16665999999999997</v>
      </c>
      <c r="W1659" s="22">
        <f>S1659*L1659</f>
        <v>41668.853411146454</v>
      </c>
      <c r="X1659" s="22">
        <f>T1659*L1659</f>
        <v>48613.38452064812</v>
      </c>
      <c r="Y1659" s="22">
        <f>X1659-W1659</f>
        <v>6944.5311095016659</v>
      </c>
      <c r="Z1659" s="8">
        <f>Y1659/W1659</f>
        <v>0.16665999999999995</v>
      </c>
      <c r="AA1659" s="11">
        <v>6907</v>
      </c>
      <c r="AB1659" s="2">
        <v>1973</v>
      </c>
      <c r="AC1659" s="2">
        <f>2016-AB1659</f>
        <v>43</v>
      </c>
      <c r="AD1659" s="2" t="s">
        <v>161</v>
      </c>
    </row>
    <row r="1660" spans="1:30" x14ac:dyDescent="0.2">
      <c r="A1660">
        <v>25</v>
      </c>
      <c r="B1660" s="2" t="s">
        <v>1412</v>
      </c>
      <c r="C1660" s="2" t="s">
        <v>22</v>
      </c>
      <c r="D1660" s="2" t="s">
        <v>23</v>
      </c>
      <c r="E1660" s="6" t="s">
        <v>2767</v>
      </c>
      <c r="F1660" s="2">
        <v>67</v>
      </c>
      <c r="G1660" s="2">
        <v>74</v>
      </c>
      <c r="H1660" s="3">
        <v>42531</v>
      </c>
      <c r="I1660" s="3">
        <v>42542</v>
      </c>
      <c r="J1660" s="3" t="s">
        <v>2538</v>
      </c>
      <c r="K1660" s="17">
        <f>IF(J1660="Januar",238.19,IF(J1660="Februar",240.59,IF(J1660="Mars",245.99,IF(J1660="April",250.79,IF(J1660="Mai",256.52,IF(J1660="Juni",259.83,IF(J1660="Juli",265.66,IF(J1660="August",272.21,IF(J1660="September",275.91,IF(J1660="Oktober",281.13,IF(J1660="November",284.38,IF(J1660="Desember",287.34,0))))))))))))</f>
        <v>259.83</v>
      </c>
      <c r="L1660" s="20">
        <f>$K$2/K1660</f>
        <v>0.91671477504522192</v>
      </c>
      <c r="M1660" s="2">
        <v>11</v>
      </c>
      <c r="N1660" s="2">
        <v>3800000</v>
      </c>
      <c r="O1660" s="2">
        <v>4375000</v>
      </c>
      <c r="P1660" s="2">
        <f>O1660-N1660</f>
        <v>575000</v>
      </c>
      <c r="Q1660" s="4">
        <f>P1660/N1660</f>
        <v>0.15131578947368421</v>
      </c>
      <c r="R1660" s="2">
        <v>39279</v>
      </c>
      <c r="S1660" s="9">
        <f>(N1660+R1660)/F1660</f>
        <v>57302.671641791043</v>
      </c>
      <c r="T1660" s="2">
        <v>65885</v>
      </c>
      <c r="U1660" s="5">
        <f>T1660-S1660</f>
        <v>8582.3283582089571</v>
      </c>
      <c r="V1660" s="4">
        <f>U1660/S1660</f>
        <v>0.14977187122894692</v>
      </c>
      <c r="W1660" s="22">
        <f>S1660*L1660</f>
        <v>52530.205743594692</v>
      </c>
      <c r="X1660" s="22">
        <f>T1660*L1660</f>
        <v>60397.752953854448</v>
      </c>
      <c r="Y1660" s="22">
        <f>X1660-W1660</f>
        <v>7867.547210259756</v>
      </c>
      <c r="Z1660" s="8">
        <f>Y1660/W1660</f>
        <v>0.149771871228947</v>
      </c>
      <c r="AA1660" s="11">
        <v>29591</v>
      </c>
      <c r="AB1660" s="2">
        <v>1911</v>
      </c>
      <c r="AC1660" s="2">
        <f>2016-AB1660</f>
        <v>105</v>
      </c>
      <c r="AD1660" s="2" t="s">
        <v>133</v>
      </c>
    </row>
    <row r="1661" spans="1:30" x14ac:dyDescent="0.2">
      <c r="A1661">
        <v>25</v>
      </c>
      <c r="B1661" s="6" t="s">
        <v>1633</v>
      </c>
      <c r="C1661" s="6" t="s">
        <v>22</v>
      </c>
      <c r="D1661" s="6" t="s">
        <v>23</v>
      </c>
      <c r="E1661" s="6" t="s">
        <v>2767</v>
      </c>
      <c r="F1661" s="6">
        <v>73</v>
      </c>
      <c r="G1661" s="6">
        <v>80</v>
      </c>
      <c r="H1661" s="7">
        <v>42531</v>
      </c>
      <c r="I1661" s="7">
        <v>42542</v>
      </c>
      <c r="J1661" s="7" t="s">
        <v>2538</v>
      </c>
      <c r="K1661" s="17">
        <f>IF(J1661="Januar",238.19,IF(J1661="Februar",240.59,IF(J1661="Mars",245.99,IF(J1661="April",250.79,IF(J1661="Mai",256.52,IF(J1661="Juni",259.83,IF(J1661="Juli",265.66,IF(J1661="August",272.21,IF(J1661="September",275.91,IF(J1661="Oktober",281.13,IF(J1661="November",284.38,IF(J1661="Desember",287.34,0))))))))))))</f>
        <v>259.83</v>
      </c>
      <c r="L1661" s="20">
        <f>$K$2/K1661</f>
        <v>0.91671477504522192</v>
      </c>
      <c r="M1661" s="6">
        <v>11</v>
      </c>
      <c r="N1661" s="6">
        <v>4490000</v>
      </c>
      <c r="O1661" s="6">
        <v>4710000</v>
      </c>
      <c r="P1661" s="6">
        <f>O1661-N1661</f>
        <v>220000</v>
      </c>
      <c r="Q1661" s="8">
        <f>P1661/N1661</f>
        <v>4.8997772828507792E-2</v>
      </c>
      <c r="R1661" s="6">
        <v>15424</v>
      </c>
      <c r="S1661" s="9">
        <f>(N1661+R1661)/F1661</f>
        <v>61718.136986301368</v>
      </c>
      <c r="T1661" s="6">
        <v>64732</v>
      </c>
      <c r="U1661" s="5">
        <f>T1661-S1661</f>
        <v>3013.8630136986321</v>
      </c>
      <c r="V1661" s="4">
        <f>U1661/S1661</f>
        <v>4.8832695879455552E-2</v>
      </c>
      <c r="W1661" s="22">
        <f>S1661*L1661</f>
        <v>56577.928063607447</v>
      </c>
      <c r="X1661" s="22">
        <f>T1661*L1661</f>
        <v>59340.780818227307</v>
      </c>
      <c r="Y1661" s="22">
        <f>X1661-W1661</f>
        <v>2762.8527546198602</v>
      </c>
      <c r="Z1661" s="8">
        <f>Y1661/W1661</f>
        <v>4.8832695879455629E-2</v>
      </c>
      <c r="AA1661" s="6"/>
      <c r="AB1661" s="6">
        <v>1894</v>
      </c>
      <c r="AC1661" s="6">
        <f>2016-AB1661</f>
        <v>122</v>
      </c>
      <c r="AD1661" s="6" t="s">
        <v>37</v>
      </c>
    </row>
    <row r="1662" spans="1:30" x14ac:dyDescent="0.2">
      <c r="A1662">
        <v>25</v>
      </c>
      <c r="B1662" s="2" t="s">
        <v>1634</v>
      </c>
      <c r="C1662" s="2" t="s">
        <v>22</v>
      </c>
      <c r="D1662" s="2" t="s">
        <v>23</v>
      </c>
      <c r="E1662" s="6" t="s">
        <v>2767</v>
      </c>
      <c r="F1662" s="2">
        <v>73</v>
      </c>
      <c r="G1662" s="2">
        <v>82</v>
      </c>
      <c r="H1662" s="3">
        <v>42531</v>
      </c>
      <c r="I1662" s="3">
        <v>42542</v>
      </c>
      <c r="J1662" s="3" t="s">
        <v>2538</v>
      </c>
      <c r="K1662" s="17">
        <f>IF(J1662="Januar",238.19,IF(J1662="Februar",240.59,IF(J1662="Mars",245.99,IF(J1662="April",250.79,IF(J1662="Mai",256.52,IF(J1662="Juni",259.83,IF(J1662="Juli",265.66,IF(J1662="August",272.21,IF(J1662="September",275.91,IF(J1662="Oktober",281.13,IF(J1662="November",284.38,IF(J1662="Desember",287.34,0))))))))))))</f>
        <v>259.83</v>
      </c>
      <c r="L1662" s="20">
        <f>$K$2/K1662</f>
        <v>0.91671477504522192</v>
      </c>
      <c r="M1662" s="2">
        <v>11</v>
      </c>
      <c r="N1662" s="2">
        <v>4900000</v>
      </c>
      <c r="O1662" s="2">
        <v>4900000</v>
      </c>
      <c r="P1662" s="2">
        <f>O1662-N1662</f>
        <v>0</v>
      </c>
      <c r="Q1662" s="4">
        <f>P1662/N1662</f>
        <v>0</v>
      </c>
      <c r="R1662" s="2">
        <v>4310</v>
      </c>
      <c r="S1662" s="9">
        <f>(N1662+R1662)/F1662</f>
        <v>67182.328767123283</v>
      </c>
      <c r="T1662" s="2">
        <v>67182</v>
      </c>
      <c r="U1662" s="5">
        <f>T1662-S1662</f>
        <v>-0.32876712328288704</v>
      </c>
      <c r="V1662" s="4">
        <f>U1662/S1662</f>
        <v>-4.8936547648192622E-6</v>
      </c>
      <c r="W1662" s="22">
        <f>S1662*L1662</f>
        <v>61587.033402767564</v>
      </c>
      <c r="X1662" s="22">
        <f>T1662*L1662</f>
        <v>61586.732017088099</v>
      </c>
      <c r="Y1662" s="22">
        <f>X1662-W1662</f>
        <v>-0.30138567946414696</v>
      </c>
      <c r="Z1662" s="8">
        <f>Y1662/W1662</f>
        <v>-4.8936547648454109E-6</v>
      </c>
      <c r="AA1662" s="11">
        <v>5631</v>
      </c>
      <c r="AB1662" s="2">
        <v>2012</v>
      </c>
      <c r="AC1662" s="2">
        <f>2016-AB1662</f>
        <v>4</v>
      </c>
      <c r="AD1662" s="2" t="s">
        <v>67</v>
      </c>
    </row>
    <row r="1663" spans="1:30" x14ac:dyDescent="0.2">
      <c r="A1663">
        <v>25</v>
      </c>
      <c r="B1663" s="6" t="s">
        <v>1664</v>
      </c>
      <c r="C1663" s="6" t="s">
        <v>22</v>
      </c>
      <c r="D1663" s="6" t="s">
        <v>23</v>
      </c>
      <c r="E1663" s="6" t="s">
        <v>2767</v>
      </c>
      <c r="F1663" s="6">
        <v>74</v>
      </c>
      <c r="G1663" s="6">
        <v>82</v>
      </c>
      <c r="H1663" s="7">
        <v>42531</v>
      </c>
      <c r="I1663" s="7">
        <v>42542</v>
      </c>
      <c r="J1663" s="3" t="s">
        <v>2538</v>
      </c>
      <c r="K1663" s="17">
        <f>IF(J1663="Januar",238.19,IF(J1663="Februar",240.59,IF(J1663="Mars",245.99,IF(J1663="April",250.79,IF(J1663="Mai",256.52,IF(J1663="Juni",259.83,IF(J1663="Juli",265.66,IF(J1663="August",272.21,IF(J1663="September",275.91,IF(J1663="Oktober",281.13,IF(J1663="November",284.38,IF(J1663="Desember",287.34,0))))))))))))</f>
        <v>259.83</v>
      </c>
      <c r="L1663" s="20">
        <f>$K$2/K1663</f>
        <v>0.91671477504522192</v>
      </c>
      <c r="M1663" s="6">
        <v>11</v>
      </c>
      <c r="N1663" s="6">
        <v>5290000</v>
      </c>
      <c r="O1663" s="6">
        <v>5800000</v>
      </c>
      <c r="P1663" s="6">
        <f>O1663-N1663</f>
        <v>510000</v>
      </c>
      <c r="Q1663" s="8">
        <f>P1663/N1663</f>
        <v>9.6408317580340269E-2</v>
      </c>
      <c r="R1663" s="6">
        <v>1489</v>
      </c>
      <c r="S1663" s="9">
        <f>(N1663+R1663)/F1663</f>
        <v>71506.608108108107</v>
      </c>
      <c r="T1663" s="6">
        <v>78399</v>
      </c>
      <c r="U1663" s="5">
        <f>T1663-S1663</f>
        <v>6892.3918918918935</v>
      </c>
      <c r="V1663" s="4">
        <f>U1663/S1663</f>
        <v>9.6388181096096037E-2</v>
      </c>
      <c r="W1663" s="22">
        <f>S1663*L1663</f>
        <v>65551.164166071161</v>
      </c>
      <c r="X1663" s="22">
        <f>T1663*L1663</f>
        <v>71869.521648770358</v>
      </c>
      <c r="Y1663" s="22">
        <f>X1663-W1663</f>
        <v>6318.3574826991971</v>
      </c>
      <c r="Z1663" s="8">
        <f>Y1663/W1663</f>
        <v>9.6388181096096176E-2</v>
      </c>
      <c r="AA1663" s="10">
        <v>8582</v>
      </c>
      <c r="AB1663" s="6">
        <v>2000</v>
      </c>
      <c r="AC1663" s="6">
        <f>2016-AB1663</f>
        <v>16</v>
      </c>
      <c r="AD1663" s="6" t="s">
        <v>103</v>
      </c>
    </row>
    <row r="1664" spans="1:30" x14ac:dyDescent="0.2">
      <c r="A1664">
        <v>25</v>
      </c>
      <c r="B1664" s="6" t="s">
        <v>1649</v>
      </c>
      <c r="C1664" s="6" t="s">
        <v>22</v>
      </c>
      <c r="D1664" s="6" t="s">
        <v>23</v>
      </c>
      <c r="E1664" s="6" t="s">
        <v>2767</v>
      </c>
      <c r="F1664" s="6">
        <v>74</v>
      </c>
      <c r="G1664" s="6">
        <v>85</v>
      </c>
      <c r="H1664" s="7">
        <v>42531</v>
      </c>
      <c r="I1664" s="7">
        <v>42542</v>
      </c>
      <c r="J1664" s="7" t="s">
        <v>2538</v>
      </c>
      <c r="K1664" s="17">
        <f>IF(J1664="Januar",238.19,IF(J1664="Februar",240.59,IF(J1664="Mars",245.99,IF(J1664="April",250.79,IF(J1664="Mai",256.52,IF(J1664="Juni",259.83,IF(J1664="Juli",265.66,IF(J1664="August",272.21,IF(J1664="September",275.91,IF(J1664="Oktober",281.13,IF(J1664="November",284.38,IF(J1664="Desember",287.34,0))))))))))))</f>
        <v>259.83</v>
      </c>
      <c r="L1664" s="20">
        <f>$K$2/K1664</f>
        <v>0.91671477504522192</v>
      </c>
      <c r="M1664" s="6">
        <v>11</v>
      </c>
      <c r="N1664" s="6">
        <v>3800000</v>
      </c>
      <c r="O1664" s="6">
        <v>4100000</v>
      </c>
      <c r="P1664" s="6">
        <f>O1664-N1664</f>
        <v>300000</v>
      </c>
      <c r="Q1664" s="8">
        <f>P1664/N1664</f>
        <v>7.8947368421052627E-2</v>
      </c>
      <c r="R1664" s="6"/>
      <c r="S1664" s="9">
        <f>(N1664+R1664)/F1664</f>
        <v>51351.351351351354</v>
      </c>
      <c r="T1664" s="6">
        <v>55405</v>
      </c>
      <c r="U1664" s="5">
        <f>T1664-S1664</f>
        <v>4053.6486486486465</v>
      </c>
      <c r="V1664" s="4">
        <f>U1664/S1664</f>
        <v>7.8939473684210476E-2</v>
      </c>
      <c r="W1664" s="22">
        <f>S1664*L1664</f>
        <v>47074.542502322205</v>
      </c>
      <c r="X1664" s="22">
        <f>T1664*L1664</f>
        <v>50790.582111380521</v>
      </c>
      <c r="Y1664" s="22">
        <f>X1664-W1664</f>
        <v>3716.0396090583163</v>
      </c>
      <c r="Z1664" s="8">
        <f>Y1664/W1664</f>
        <v>7.8939473684210587E-2</v>
      </c>
      <c r="AA1664" s="10">
        <v>4807</v>
      </c>
      <c r="AB1664" s="6">
        <v>2005</v>
      </c>
      <c r="AC1664" s="6">
        <f>2016-AB1664</f>
        <v>11</v>
      </c>
      <c r="AD1664" s="6" t="s">
        <v>206</v>
      </c>
    </row>
    <row r="1665" spans="1:30" x14ac:dyDescent="0.2">
      <c r="A1665">
        <v>25</v>
      </c>
      <c r="B1665" s="2" t="s">
        <v>1871</v>
      </c>
      <c r="C1665" s="2" t="s">
        <v>22</v>
      </c>
      <c r="D1665" s="2" t="s">
        <v>23</v>
      </c>
      <c r="E1665" s="6" t="s">
        <v>2767</v>
      </c>
      <c r="F1665" s="2">
        <v>81</v>
      </c>
      <c r="G1665" s="2">
        <v>88</v>
      </c>
      <c r="H1665" s="3">
        <v>42531</v>
      </c>
      <c r="I1665" s="3">
        <v>42542</v>
      </c>
      <c r="J1665" s="7" t="s">
        <v>2538</v>
      </c>
      <c r="K1665" s="17">
        <f>IF(J1665="Januar",238.19,IF(J1665="Februar",240.59,IF(J1665="Mars",245.99,IF(J1665="April",250.79,IF(J1665="Mai",256.52,IF(J1665="Juni",259.83,IF(J1665="Juli",265.66,IF(J1665="August",272.21,IF(J1665="September",275.91,IF(J1665="Oktober",281.13,IF(J1665="November",284.38,IF(J1665="Desember",287.34,0))))))))))))</f>
        <v>259.83</v>
      </c>
      <c r="L1665" s="20">
        <f>$K$2/K1665</f>
        <v>0.91671477504522192</v>
      </c>
      <c r="M1665" s="2">
        <v>11</v>
      </c>
      <c r="N1665" s="2">
        <v>4400000</v>
      </c>
      <c r="O1665" s="2">
        <v>5220000</v>
      </c>
      <c r="P1665" s="2">
        <f>O1665-N1665</f>
        <v>820000</v>
      </c>
      <c r="Q1665" s="4">
        <f>P1665/N1665</f>
        <v>0.18636363636363637</v>
      </c>
      <c r="R1665" s="2"/>
      <c r="S1665" s="9">
        <f>(N1665+R1665)/F1665</f>
        <v>54320.98765432099</v>
      </c>
      <c r="T1665" s="2">
        <v>64444</v>
      </c>
      <c r="U1665" s="5">
        <f>T1665-S1665</f>
        <v>10123.01234567901</v>
      </c>
      <c r="V1665" s="4">
        <f>U1665/S1665</f>
        <v>0.18635545454545449</v>
      </c>
      <c r="W1665" s="22">
        <f>S1665*L1665</f>
        <v>49796.851977765145</v>
      </c>
      <c r="X1665" s="22">
        <f>T1665*L1665</f>
        <v>59076.766963014285</v>
      </c>
      <c r="Y1665" s="22">
        <f>X1665-W1665</f>
        <v>9279.9149852491391</v>
      </c>
      <c r="Z1665" s="8">
        <f>Y1665/W1665</f>
        <v>0.18635545454545452</v>
      </c>
      <c r="AA1665" s="11">
        <v>10627</v>
      </c>
      <c r="AB1665" s="2">
        <v>1963</v>
      </c>
      <c r="AC1665" s="2">
        <f>2016-AB1665</f>
        <v>53</v>
      </c>
      <c r="AD1665" s="2" t="s">
        <v>1532</v>
      </c>
    </row>
    <row r="1666" spans="1:30" x14ac:dyDescent="0.2">
      <c r="A1666">
        <v>25</v>
      </c>
      <c r="B1666" s="6" t="s">
        <v>1594</v>
      </c>
      <c r="C1666" s="6" t="s">
        <v>22</v>
      </c>
      <c r="D1666" s="6" t="s">
        <v>23</v>
      </c>
      <c r="E1666" s="6" t="s">
        <v>2767</v>
      </c>
      <c r="F1666" s="6">
        <v>83</v>
      </c>
      <c r="G1666" s="6">
        <v>95</v>
      </c>
      <c r="H1666" s="7">
        <v>42531</v>
      </c>
      <c r="I1666" s="7">
        <v>42542</v>
      </c>
      <c r="J1666" s="3" t="s">
        <v>2538</v>
      </c>
      <c r="K1666" s="17">
        <f>IF(J1666="Januar",238.19,IF(J1666="Februar",240.59,IF(J1666="Mars",245.99,IF(J1666="April",250.79,IF(J1666="Mai",256.52,IF(J1666="Juni",259.83,IF(J1666="Juli",265.66,IF(J1666="August",272.21,IF(J1666="September",275.91,IF(J1666="Oktober",281.13,IF(J1666="November",284.38,IF(J1666="Desember",287.34,0))))))))))))</f>
        <v>259.83</v>
      </c>
      <c r="L1666" s="20">
        <f>$K$2/K1666</f>
        <v>0.91671477504522192</v>
      </c>
      <c r="M1666" s="6">
        <v>11</v>
      </c>
      <c r="N1666" s="6">
        <v>4500000</v>
      </c>
      <c r="O1666" s="6">
        <v>5450000</v>
      </c>
      <c r="P1666" s="6">
        <f>O1666-N1666</f>
        <v>950000</v>
      </c>
      <c r="Q1666" s="8">
        <f>P1666/N1666</f>
        <v>0.21111111111111111</v>
      </c>
      <c r="R1666" s="6"/>
      <c r="S1666" s="9">
        <f>(N1666+R1666)/F1666</f>
        <v>54216.867469879515</v>
      </c>
      <c r="T1666" s="6">
        <v>65663</v>
      </c>
      <c r="U1666" s="5">
        <f>T1666-S1666</f>
        <v>11446.132530120485</v>
      </c>
      <c r="V1666" s="4">
        <f>U1666/S1666</f>
        <v>0.21111755555555564</v>
      </c>
      <c r="W1666" s="22">
        <f>S1666*L1666</f>
        <v>49701.403466307209</v>
      </c>
      <c r="X1666" s="22">
        <f>T1666*L1666</f>
        <v>60194.242273794407</v>
      </c>
      <c r="Y1666" s="22">
        <f>X1666-W1666</f>
        <v>10492.838807487198</v>
      </c>
      <c r="Z1666" s="8">
        <f>Y1666/W1666</f>
        <v>0.21111755555555564</v>
      </c>
      <c r="AA1666" s="6">
        <v>546</v>
      </c>
      <c r="AB1666" s="6">
        <v>2001</v>
      </c>
      <c r="AC1666" s="6">
        <f>2016-AB1666</f>
        <v>15</v>
      </c>
      <c r="AD1666" s="6" t="s">
        <v>460</v>
      </c>
    </row>
    <row r="1667" spans="1:30" x14ac:dyDescent="0.2">
      <c r="A1667">
        <v>25</v>
      </c>
      <c r="B1667" s="6" t="s">
        <v>1917</v>
      </c>
      <c r="C1667" s="6" t="s">
        <v>22</v>
      </c>
      <c r="D1667" s="6" t="s">
        <v>23</v>
      </c>
      <c r="E1667" s="6" t="s">
        <v>2767</v>
      </c>
      <c r="F1667" s="6">
        <v>117</v>
      </c>
      <c r="G1667" s="6">
        <v>135</v>
      </c>
      <c r="H1667" s="7">
        <v>42531</v>
      </c>
      <c r="I1667" s="7">
        <v>42542</v>
      </c>
      <c r="J1667" s="3" t="s">
        <v>2538</v>
      </c>
      <c r="K1667" s="17">
        <f>IF(J1667="Januar",238.19,IF(J1667="Februar",240.59,IF(J1667="Mars",245.99,IF(J1667="April",250.79,IF(J1667="Mai",256.52,IF(J1667="Juni",259.83,IF(J1667="Juli",265.66,IF(J1667="August",272.21,IF(J1667="September",275.91,IF(J1667="Oktober",281.13,IF(J1667="November",284.38,IF(J1667="Desember",287.34,0))))))))))))</f>
        <v>259.83</v>
      </c>
      <c r="L1667" s="20">
        <f>$K$2/K1667</f>
        <v>0.91671477504522192</v>
      </c>
      <c r="M1667" s="6">
        <v>11</v>
      </c>
      <c r="N1667" s="6">
        <v>7900000</v>
      </c>
      <c r="O1667" s="6">
        <v>7900000</v>
      </c>
      <c r="P1667" s="6">
        <f>O1667-N1667</f>
        <v>0</v>
      </c>
      <c r="Q1667" s="8">
        <f>P1667/N1667</f>
        <v>0</v>
      </c>
      <c r="R1667" s="6">
        <v>68674</v>
      </c>
      <c r="S1667" s="9">
        <f>(N1667+R1667)/F1667</f>
        <v>68108.324786324782</v>
      </c>
      <c r="T1667" s="6">
        <v>68108</v>
      </c>
      <c r="U1667" s="5">
        <f>T1667-S1667</f>
        <v>-0.32478632478159852</v>
      </c>
      <c r="V1667" s="4">
        <f>U1667/S1667</f>
        <v>-4.7686729309602868E-6</v>
      </c>
      <c r="W1667" s="22">
        <f>S1667*L1667</f>
        <v>62435.907635202631</v>
      </c>
      <c r="X1667" s="22">
        <f>T1667*L1667</f>
        <v>62435.609898779978</v>
      </c>
      <c r="Y1667" s="22">
        <f>X1667-W1667</f>
        <v>-0.29773642265354283</v>
      </c>
      <c r="Z1667" s="8">
        <f>Y1667/W1667</f>
        <v>-4.7686729308580279E-6</v>
      </c>
      <c r="AA1667" s="6">
        <v>847</v>
      </c>
      <c r="AB1667" s="6">
        <v>1904</v>
      </c>
      <c r="AC1667" s="6">
        <f>2016-AB1667</f>
        <v>112</v>
      </c>
      <c r="AD1667" s="6" t="s">
        <v>67</v>
      </c>
    </row>
    <row r="1668" spans="1:30" x14ac:dyDescent="0.2">
      <c r="A1668">
        <v>25</v>
      </c>
      <c r="B1668" s="6" t="s">
        <v>749</v>
      </c>
      <c r="C1668" s="6" t="s">
        <v>22</v>
      </c>
      <c r="D1668" s="6" t="s">
        <v>23</v>
      </c>
      <c r="E1668" s="6" t="s">
        <v>2767</v>
      </c>
      <c r="F1668" s="6">
        <v>50</v>
      </c>
      <c r="G1668" s="6">
        <v>56</v>
      </c>
      <c r="H1668" s="7">
        <v>42530</v>
      </c>
      <c r="I1668" s="7">
        <v>42542</v>
      </c>
      <c r="J1668" s="3" t="s">
        <v>2538</v>
      </c>
      <c r="K1668" s="17">
        <f>IF(J1668="Januar",238.19,IF(J1668="Februar",240.59,IF(J1668="Mars",245.99,IF(J1668="April",250.79,IF(J1668="Mai",256.52,IF(J1668="Juni",259.83,IF(J1668="Juli",265.66,IF(J1668="August",272.21,IF(J1668="September",275.91,IF(J1668="Oktober",281.13,IF(J1668="November",284.38,IF(J1668="Desember",287.34,0))))))))))))</f>
        <v>259.83</v>
      </c>
      <c r="L1668" s="20">
        <f>$K$2/K1668</f>
        <v>0.91671477504522192</v>
      </c>
      <c r="M1668" s="6">
        <v>12</v>
      </c>
      <c r="N1668" s="6">
        <v>2290000</v>
      </c>
      <c r="O1668" s="6">
        <v>2830000</v>
      </c>
      <c r="P1668" s="6">
        <f>O1668-N1668</f>
        <v>540000</v>
      </c>
      <c r="Q1668" s="8">
        <f>P1668/N1668</f>
        <v>0.23580786026200873</v>
      </c>
      <c r="R1668" s="6">
        <v>130730</v>
      </c>
      <c r="S1668" s="9">
        <f>(N1668+R1668)/F1668</f>
        <v>48414.6</v>
      </c>
      <c r="T1668" s="6">
        <v>59215</v>
      </c>
      <c r="U1668" s="5">
        <f>T1668-S1668</f>
        <v>10800.400000000001</v>
      </c>
      <c r="V1668" s="4">
        <f>U1668/S1668</f>
        <v>0.22308146716073254</v>
      </c>
      <c r="W1668" s="22">
        <f>S1668*L1668</f>
        <v>44382.379147904401</v>
      </c>
      <c r="X1668" s="22">
        <f>T1668*L1668</f>
        <v>54283.265404302816</v>
      </c>
      <c r="Y1668" s="22">
        <f>X1668-W1668</f>
        <v>9900.8862563984148</v>
      </c>
      <c r="Z1668" s="8">
        <f>Y1668/W1668</f>
        <v>0.22308146716073252</v>
      </c>
      <c r="AA1668" s="10">
        <v>16942</v>
      </c>
      <c r="AB1668" s="6">
        <v>1966</v>
      </c>
      <c r="AC1668" s="6">
        <f>2016-AB1668</f>
        <v>50</v>
      </c>
      <c r="AD1668" s="6" t="s">
        <v>181</v>
      </c>
    </row>
    <row r="1669" spans="1:30" x14ac:dyDescent="0.2">
      <c r="A1669">
        <v>25</v>
      </c>
      <c r="B1669" s="2" t="s">
        <v>300</v>
      </c>
      <c r="C1669" s="2" t="s">
        <v>22</v>
      </c>
      <c r="D1669" s="2" t="s">
        <v>23</v>
      </c>
      <c r="E1669" s="6" t="s">
        <v>2767</v>
      </c>
      <c r="F1669" s="2">
        <v>36</v>
      </c>
      <c r="G1669" s="2">
        <v>42</v>
      </c>
      <c r="H1669" s="3">
        <v>42528</v>
      </c>
      <c r="I1669" s="3">
        <v>42542</v>
      </c>
      <c r="J1669" s="7" t="s">
        <v>2538</v>
      </c>
      <c r="K1669" s="17">
        <f>IF(J1669="Januar",238.19,IF(J1669="Februar",240.59,IF(J1669="Mars",245.99,IF(J1669="April",250.79,IF(J1669="Mai",256.52,IF(J1669="Juni",259.83,IF(J1669="Juli",265.66,IF(J1669="August",272.21,IF(J1669="September",275.91,IF(J1669="Oktober",281.13,IF(J1669="November",284.38,IF(J1669="Desember",287.34,0))))))))))))</f>
        <v>259.83</v>
      </c>
      <c r="L1669" s="20">
        <f>$K$2/K1669</f>
        <v>0.91671477504522192</v>
      </c>
      <c r="M1669" s="2">
        <v>14</v>
      </c>
      <c r="N1669" s="2">
        <v>2800000</v>
      </c>
      <c r="O1669" s="2">
        <v>3100000</v>
      </c>
      <c r="P1669" s="2">
        <f>O1669-N1669</f>
        <v>300000</v>
      </c>
      <c r="Q1669" s="4">
        <f>P1669/N1669</f>
        <v>0.10714285714285714</v>
      </c>
      <c r="R1669" s="2"/>
      <c r="S1669" s="9">
        <f>(N1669+R1669)/F1669</f>
        <v>77777.777777777781</v>
      </c>
      <c r="T1669" s="2">
        <v>86111</v>
      </c>
      <c r="U1669" s="5">
        <f>T1669-S1669</f>
        <v>8333.222222222219</v>
      </c>
      <c r="V1669" s="4">
        <f>U1669/S1669</f>
        <v>0.10714142857142853</v>
      </c>
      <c r="W1669" s="22">
        <f>S1669*L1669</f>
        <v>71300.038059072816</v>
      </c>
      <c r="X1669" s="22">
        <f>T1669*L1669</f>
        <v>78939.225993919099</v>
      </c>
      <c r="Y1669" s="22">
        <f>X1669-W1669</f>
        <v>7639.1879348462826</v>
      </c>
      <c r="Z1669" s="8">
        <f>Y1669/W1669</f>
        <v>0.10714142857142848</v>
      </c>
      <c r="AA1669" s="2">
        <v>784</v>
      </c>
      <c r="AB1669" s="2">
        <v>1933</v>
      </c>
      <c r="AC1669" s="2">
        <f>2016-AB1669</f>
        <v>83</v>
      </c>
      <c r="AD1669" s="2" t="s">
        <v>301</v>
      </c>
    </row>
    <row r="1670" spans="1:30" x14ac:dyDescent="0.2">
      <c r="A1670">
        <v>25</v>
      </c>
      <c r="B1670" s="6" t="s">
        <v>680</v>
      </c>
      <c r="C1670" s="6" t="s">
        <v>22</v>
      </c>
      <c r="D1670" s="6" t="s">
        <v>23</v>
      </c>
      <c r="E1670" s="6" t="s">
        <v>2767</v>
      </c>
      <c r="F1670" s="6">
        <v>107</v>
      </c>
      <c r="G1670" s="6">
        <v>120</v>
      </c>
      <c r="H1670" s="7">
        <v>42527</v>
      </c>
      <c r="I1670" s="7">
        <v>42542</v>
      </c>
      <c r="J1670" s="3" t="s">
        <v>2538</v>
      </c>
      <c r="K1670" s="17">
        <f>IF(J1670="Januar",238.19,IF(J1670="Februar",240.59,IF(J1670="Mars",245.99,IF(J1670="April",250.79,IF(J1670="Mai",256.52,IF(J1670="Juni",259.83,IF(J1670="Juli",265.66,IF(J1670="August",272.21,IF(J1670="September",275.91,IF(J1670="Oktober",281.13,IF(J1670="November",284.38,IF(J1670="Desember",287.34,0))))))))))))</f>
        <v>259.83</v>
      </c>
      <c r="L1670" s="20">
        <f>$K$2/K1670</f>
        <v>0.91671477504522192</v>
      </c>
      <c r="M1670" s="6">
        <v>15</v>
      </c>
      <c r="N1670" s="6">
        <v>2790000</v>
      </c>
      <c r="O1670" s="6">
        <v>2900000</v>
      </c>
      <c r="P1670" s="6">
        <f>O1670-N1670</f>
        <v>110000</v>
      </c>
      <c r="Q1670" s="8">
        <f>P1670/N1670</f>
        <v>3.9426523297491037E-2</v>
      </c>
      <c r="R1670" s="6">
        <v>68367</v>
      </c>
      <c r="S1670" s="9">
        <f>(N1670+R1670)/F1670</f>
        <v>26713.710280373831</v>
      </c>
      <c r="T1670" s="6">
        <v>27742</v>
      </c>
      <c r="U1670" s="5">
        <f>T1670-S1670</f>
        <v>1028.2897196261692</v>
      </c>
      <c r="V1670" s="4">
        <f>U1670/S1670</f>
        <v>3.8492957692276786E-2</v>
      </c>
      <c r="W1670" s="22">
        <f>S1670*L1670</f>
        <v>24488.852910296129</v>
      </c>
      <c r="X1670" s="22">
        <f>T1670*L1670</f>
        <v>25431.501289304546</v>
      </c>
      <c r="Y1670" s="22">
        <f>X1670-W1670</f>
        <v>942.64837900841667</v>
      </c>
      <c r="Z1670" s="8">
        <f>Y1670/W1670</f>
        <v>3.8492957692276723E-2</v>
      </c>
      <c r="AA1670" s="10">
        <v>20213</v>
      </c>
      <c r="AB1670" s="6">
        <v>1978</v>
      </c>
      <c r="AC1670" s="6">
        <f>2016-AB1670</f>
        <v>38</v>
      </c>
      <c r="AD1670" s="6" t="s">
        <v>37</v>
      </c>
    </row>
    <row r="1671" spans="1:30" x14ac:dyDescent="0.2">
      <c r="A1671">
        <v>25</v>
      </c>
      <c r="B1671" s="6" t="s">
        <v>972</v>
      </c>
      <c r="C1671" s="6" t="s">
        <v>22</v>
      </c>
      <c r="D1671" s="6" t="s">
        <v>23</v>
      </c>
      <c r="E1671" s="6" t="s">
        <v>2767</v>
      </c>
      <c r="F1671" s="6">
        <v>55</v>
      </c>
      <c r="G1671" s="6">
        <v>61</v>
      </c>
      <c r="H1671" s="7">
        <v>42525</v>
      </c>
      <c r="I1671" s="7">
        <v>42542</v>
      </c>
      <c r="J1671" s="3" t="s">
        <v>2538</v>
      </c>
      <c r="K1671" s="17">
        <f>IF(J1671="Januar",238.19,IF(J1671="Februar",240.59,IF(J1671="Mars",245.99,IF(J1671="April",250.79,IF(J1671="Mai",256.52,IF(J1671="Juni",259.83,IF(J1671="Juli",265.66,IF(J1671="August",272.21,IF(J1671="September",275.91,IF(J1671="Oktober",281.13,IF(J1671="November",284.38,IF(J1671="Desember",287.34,0))))))))))))</f>
        <v>259.83</v>
      </c>
      <c r="L1671" s="20">
        <f>$K$2/K1671</f>
        <v>0.91671477504522192</v>
      </c>
      <c r="M1671" s="6">
        <v>17</v>
      </c>
      <c r="N1671" s="6">
        <v>3950000</v>
      </c>
      <c r="O1671" s="6">
        <v>3650000</v>
      </c>
      <c r="P1671" s="6">
        <f>O1671-N1671</f>
        <v>-300000</v>
      </c>
      <c r="Q1671" s="8">
        <f>P1671/N1671</f>
        <v>-7.5949367088607597E-2</v>
      </c>
      <c r="R1671" s="6"/>
      <c r="S1671" s="9">
        <f>(N1671+R1671)/F1671</f>
        <v>71818.181818181823</v>
      </c>
      <c r="T1671" s="6">
        <v>66364</v>
      </c>
      <c r="U1671" s="5">
        <f>T1671-S1671</f>
        <v>-5454.1818181818235</v>
      </c>
      <c r="V1671" s="4">
        <f>U1671/S1671</f>
        <v>-7.5944303797468429E-2</v>
      </c>
      <c r="W1671" s="22">
        <f>S1671*L1671</f>
        <v>65836.788389611393</v>
      </c>
      <c r="X1671" s="22">
        <f>T1671*L1671</f>
        <v>60836.859331101106</v>
      </c>
      <c r="Y1671" s="22">
        <f>X1671-W1671</f>
        <v>-4999.9290585102863</v>
      </c>
      <c r="Z1671" s="8">
        <f>Y1671/W1671</f>
        <v>-7.5944303797468374E-2</v>
      </c>
      <c r="AA1671" s="10">
        <v>1383</v>
      </c>
      <c r="AB1671" s="6">
        <v>1939</v>
      </c>
      <c r="AC1671" s="6">
        <f>2016-AB1671</f>
        <v>77</v>
      </c>
      <c r="AD1671" s="6" t="s">
        <v>395</v>
      </c>
    </row>
    <row r="1672" spans="1:30" x14ac:dyDescent="0.2">
      <c r="A1672">
        <v>25</v>
      </c>
      <c r="B1672" s="6" t="s">
        <v>1609</v>
      </c>
      <c r="C1672" s="6" t="s">
        <v>22</v>
      </c>
      <c r="D1672" s="6" t="s">
        <v>23</v>
      </c>
      <c r="E1672" s="6" t="s">
        <v>2767</v>
      </c>
      <c r="F1672" s="6">
        <v>82</v>
      </c>
      <c r="G1672" s="6">
        <v>96</v>
      </c>
      <c r="H1672" s="7">
        <v>42524</v>
      </c>
      <c r="I1672" s="7">
        <v>42542</v>
      </c>
      <c r="J1672" s="3" t="s">
        <v>2538</v>
      </c>
      <c r="K1672" s="17">
        <f>IF(J1672="Januar",238.19,IF(J1672="Februar",240.59,IF(J1672="Mars",245.99,IF(J1672="April",250.79,IF(J1672="Mai",256.52,IF(J1672="Juni",259.83,IF(J1672="Juli",265.66,IF(J1672="August",272.21,IF(J1672="September",275.91,IF(J1672="Oktober",281.13,IF(J1672="November",284.38,IF(J1672="Desember",287.34,0))))))))))))</f>
        <v>259.83</v>
      </c>
      <c r="L1672" s="20">
        <f>$K$2/K1672</f>
        <v>0.91671477504522192</v>
      </c>
      <c r="M1672" s="6">
        <v>18</v>
      </c>
      <c r="N1672" s="6">
        <v>4500000</v>
      </c>
      <c r="O1672" s="6">
        <v>4225000</v>
      </c>
      <c r="P1672" s="6">
        <f>O1672-N1672</f>
        <v>-275000</v>
      </c>
      <c r="Q1672" s="8">
        <f>P1672/N1672</f>
        <v>-6.1111111111111109E-2</v>
      </c>
      <c r="R1672" s="6">
        <v>28188</v>
      </c>
      <c r="S1672" s="9">
        <f>(N1672+R1672)/F1672</f>
        <v>55221.804878048781</v>
      </c>
      <c r="T1672" s="6">
        <v>51868</v>
      </c>
      <c r="U1672" s="5">
        <f>T1672-S1672</f>
        <v>-3353.8048780487807</v>
      </c>
      <c r="V1672" s="4">
        <f>U1672/S1672</f>
        <v>-6.0733344110271044E-2</v>
      </c>
      <c r="W1672" s="22">
        <f>S1672*L1672</f>
        <v>50622.644436371629</v>
      </c>
      <c r="X1672" s="22">
        <f>T1672*L1672</f>
        <v>47548.161952045572</v>
      </c>
      <c r="Y1672" s="22">
        <f>X1672-W1672</f>
        <v>-3074.4824843260576</v>
      </c>
      <c r="Z1672" s="8">
        <f>Y1672/W1672</f>
        <v>-6.0733344110271072E-2</v>
      </c>
      <c r="AA1672" s="10">
        <v>1032</v>
      </c>
      <c r="AB1672" s="6">
        <v>1900</v>
      </c>
      <c r="AC1672" s="6">
        <f>2016-AB1672</f>
        <v>116</v>
      </c>
      <c r="AD1672" s="6" t="s">
        <v>103</v>
      </c>
    </row>
    <row r="1673" spans="1:30" x14ac:dyDescent="0.2">
      <c r="A1673">
        <v>25</v>
      </c>
      <c r="B1673" s="6" t="s">
        <v>2442</v>
      </c>
      <c r="C1673" s="6" t="s">
        <v>22</v>
      </c>
      <c r="D1673" s="6" t="s">
        <v>23</v>
      </c>
      <c r="E1673" s="6" t="s">
        <v>2767</v>
      </c>
      <c r="F1673" s="6">
        <v>134</v>
      </c>
      <c r="G1673" s="6">
        <v>150</v>
      </c>
      <c r="H1673" s="7">
        <v>42524</v>
      </c>
      <c r="I1673" s="7">
        <v>42542</v>
      </c>
      <c r="J1673" s="3" t="s">
        <v>2538</v>
      </c>
      <c r="K1673" s="17">
        <f>IF(J1673="Januar",238.19,IF(J1673="Februar",240.59,IF(J1673="Mars",245.99,IF(J1673="April",250.79,IF(J1673="Mai",256.52,IF(J1673="Juni",259.83,IF(J1673="Juli",265.66,IF(J1673="August",272.21,IF(J1673="September",275.91,IF(J1673="Oktober",281.13,IF(J1673="November",284.38,IF(J1673="Desember",287.34,0))))))))))))</f>
        <v>259.83</v>
      </c>
      <c r="L1673" s="20">
        <f>$K$2/K1673</f>
        <v>0.91671477504522192</v>
      </c>
      <c r="M1673" s="6">
        <v>18</v>
      </c>
      <c r="N1673" s="6">
        <v>8900000</v>
      </c>
      <c r="O1673" s="6">
        <v>9700000</v>
      </c>
      <c r="P1673" s="6">
        <f>O1673-N1673</f>
        <v>800000</v>
      </c>
      <c r="Q1673" s="8">
        <f>P1673/N1673</f>
        <v>8.98876404494382E-2</v>
      </c>
      <c r="R1673" s="6">
        <v>37186</v>
      </c>
      <c r="S1673" s="9">
        <f>(N1673+R1673)/F1673</f>
        <v>66695.417910447766</v>
      </c>
      <c r="T1673" s="6">
        <v>72666</v>
      </c>
      <c r="U1673" s="5">
        <f>T1673-S1673</f>
        <v>5970.5820895522338</v>
      </c>
      <c r="V1673" s="4">
        <f>U1673/S1673</f>
        <v>8.9520124119605346E-2</v>
      </c>
      <c r="W1673" s="22">
        <f>S1673*L1673</f>
        <v>61140.675026323188</v>
      </c>
      <c r="X1673" s="22">
        <f>T1673*L1673</f>
        <v>66613.995843436089</v>
      </c>
      <c r="Y1673" s="22">
        <f>X1673-W1673</f>
        <v>5473.3208171129008</v>
      </c>
      <c r="Z1673" s="8">
        <f>Y1673/W1673</f>
        <v>8.9520124119605249E-2</v>
      </c>
      <c r="AA1673" s="6">
        <v>815</v>
      </c>
      <c r="AB1673" s="6">
        <v>1894</v>
      </c>
      <c r="AC1673" s="6">
        <f>2016-AB1673</f>
        <v>122</v>
      </c>
      <c r="AD1673" s="6" t="s">
        <v>67</v>
      </c>
    </row>
    <row r="1674" spans="1:30" x14ac:dyDescent="0.2">
      <c r="A1674">
        <v>25</v>
      </c>
      <c r="B1674" s="2" t="s">
        <v>252</v>
      </c>
      <c r="C1674" s="2" t="s">
        <v>22</v>
      </c>
      <c r="D1674" s="2" t="s">
        <v>23</v>
      </c>
      <c r="E1674" s="6" t="s">
        <v>2767</v>
      </c>
      <c r="F1674" s="2">
        <v>34</v>
      </c>
      <c r="G1674" s="2">
        <v>39</v>
      </c>
      <c r="H1674" s="3">
        <v>42533</v>
      </c>
      <c r="I1674" s="3">
        <v>42543</v>
      </c>
      <c r="J1674" s="7" t="s">
        <v>2538</v>
      </c>
      <c r="K1674" s="17">
        <f>IF(J1674="Januar",238.19,IF(J1674="Februar",240.59,IF(J1674="Mars",245.99,IF(J1674="April",250.79,IF(J1674="Mai",256.52,IF(J1674="Juni",259.83,IF(J1674="Juli",265.66,IF(J1674="August",272.21,IF(J1674="September",275.91,IF(J1674="Oktober",281.13,IF(J1674="November",284.38,IF(J1674="Desember",287.34,0))))))))))))</f>
        <v>259.83</v>
      </c>
      <c r="L1674" s="20">
        <f>$K$2/K1674</f>
        <v>0.91671477504522192</v>
      </c>
      <c r="M1674" s="2">
        <v>10</v>
      </c>
      <c r="N1674" s="2">
        <v>2400000</v>
      </c>
      <c r="O1674" s="2">
        <v>2910000</v>
      </c>
      <c r="P1674" s="2">
        <f>O1674-N1674</f>
        <v>510000</v>
      </c>
      <c r="Q1674" s="4">
        <f>P1674/N1674</f>
        <v>0.21249999999999999</v>
      </c>
      <c r="R1674" s="2">
        <v>69693</v>
      </c>
      <c r="S1674" s="9">
        <f>(N1674+R1674)/F1674</f>
        <v>72638.029411764699</v>
      </c>
      <c r="T1674" s="2">
        <v>87638</v>
      </c>
      <c r="U1674" s="5">
        <f>T1674-S1674</f>
        <v>14999.970588235301</v>
      </c>
      <c r="V1674" s="4">
        <f>U1674/S1674</f>
        <v>0.20650299450174589</v>
      </c>
      <c r="W1674" s="22">
        <f>S1674*L1674</f>
        <v>66588.354791934093</v>
      </c>
      <c r="X1674" s="22">
        <f>T1674*L1674</f>
        <v>80339.049455413158</v>
      </c>
      <c r="Y1674" s="22">
        <f>X1674-W1674</f>
        <v>13750.694663479066</v>
      </c>
      <c r="Z1674" s="8">
        <f>Y1674/W1674</f>
        <v>0.20650299450174581</v>
      </c>
      <c r="AA1674" s="11">
        <v>1214</v>
      </c>
      <c r="AB1674" s="2">
        <v>1930</v>
      </c>
      <c r="AC1674" s="2">
        <f>2016-AB1674</f>
        <v>86</v>
      </c>
      <c r="AD1674" s="2" t="s">
        <v>29</v>
      </c>
    </row>
    <row r="1675" spans="1:30" x14ac:dyDescent="0.2">
      <c r="A1675">
        <v>25</v>
      </c>
      <c r="B1675" s="2" t="s">
        <v>617</v>
      </c>
      <c r="C1675" s="2" t="s">
        <v>22</v>
      </c>
      <c r="D1675" s="2" t="s">
        <v>23</v>
      </c>
      <c r="E1675" s="6" t="s">
        <v>2767</v>
      </c>
      <c r="F1675" s="2">
        <v>47</v>
      </c>
      <c r="G1675" s="2">
        <v>55</v>
      </c>
      <c r="H1675" s="3">
        <v>42533</v>
      </c>
      <c r="I1675" s="3">
        <v>42543</v>
      </c>
      <c r="J1675" s="3" t="s">
        <v>2538</v>
      </c>
      <c r="K1675" s="17">
        <f>IF(J1675="Januar",238.19,IF(J1675="Februar",240.59,IF(J1675="Mars",245.99,IF(J1675="April",250.79,IF(J1675="Mai",256.52,IF(J1675="Juni",259.83,IF(J1675="Juli",265.66,IF(J1675="August",272.21,IF(J1675="September",275.91,IF(J1675="Oktober",281.13,IF(J1675="November",284.38,IF(J1675="Desember",287.34,0))))))))))))</f>
        <v>259.83</v>
      </c>
      <c r="L1675" s="20">
        <f>$K$2/K1675</f>
        <v>0.91671477504522192</v>
      </c>
      <c r="M1675" s="2">
        <v>10</v>
      </c>
      <c r="N1675" s="2">
        <v>3250000</v>
      </c>
      <c r="O1675" s="2">
        <v>3425000</v>
      </c>
      <c r="P1675" s="2">
        <f>O1675-N1675</f>
        <v>175000</v>
      </c>
      <c r="Q1675" s="4">
        <f>P1675/N1675</f>
        <v>5.3846153846153849E-2</v>
      </c>
      <c r="R1675" s="2">
        <v>29874</v>
      </c>
      <c r="S1675" s="9">
        <f>(N1675+R1675)/F1675</f>
        <v>69784.553191489365</v>
      </c>
      <c r="T1675" s="2">
        <v>73508</v>
      </c>
      <c r="U1675" s="5">
        <f>T1675-S1675</f>
        <v>3723.4468085106346</v>
      </c>
      <c r="V1675" s="4">
        <f>U1675/S1675</f>
        <v>5.3356317956116547E-2</v>
      </c>
      <c r="W1675" s="22">
        <f>S1675*L1675</f>
        <v>63972.530980567499</v>
      </c>
      <c r="X1675" s="22">
        <f>T1675*L1675</f>
        <v>67385.869684024176</v>
      </c>
      <c r="Y1675" s="22">
        <f>X1675-W1675</f>
        <v>3413.3387034566767</v>
      </c>
      <c r="Z1675" s="8">
        <f>Y1675/W1675</f>
        <v>5.3356317956116561E-2</v>
      </c>
      <c r="AA1675" s="11">
        <v>7548</v>
      </c>
      <c r="AB1675" s="2">
        <v>1967</v>
      </c>
      <c r="AC1675" s="2">
        <f>2016-AB1675</f>
        <v>49</v>
      </c>
      <c r="AD1675" s="2" t="s">
        <v>63</v>
      </c>
    </row>
    <row r="1676" spans="1:30" x14ac:dyDescent="0.2">
      <c r="A1676">
        <v>25</v>
      </c>
      <c r="B1676" s="2" t="s">
        <v>883</v>
      </c>
      <c r="C1676" s="2" t="s">
        <v>22</v>
      </c>
      <c r="D1676" s="2" t="s">
        <v>23</v>
      </c>
      <c r="E1676" s="6" t="s">
        <v>2767</v>
      </c>
      <c r="F1676" s="2">
        <v>53</v>
      </c>
      <c r="G1676" s="2">
        <v>60</v>
      </c>
      <c r="H1676" s="3">
        <v>42533</v>
      </c>
      <c r="I1676" s="3">
        <v>42543</v>
      </c>
      <c r="J1676" s="7" t="s">
        <v>2538</v>
      </c>
      <c r="K1676" s="17">
        <f>IF(J1676="Januar",238.19,IF(J1676="Februar",240.59,IF(J1676="Mars",245.99,IF(J1676="April",250.79,IF(J1676="Mai",256.52,IF(J1676="Juni",259.83,IF(J1676="Juli",265.66,IF(J1676="August",272.21,IF(J1676="September",275.91,IF(J1676="Oktober",281.13,IF(J1676="November",284.38,IF(J1676="Desember",287.34,0))))))))))))</f>
        <v>259.83</v>
      </c>
      <c r="L1676" s="20">
        <f>$K$2/K1676</f>
        <v>0.91671477504522192</v>
      </c>
      <c r="M1676" s="2">
        <v>10</v>
      </c>
      <c r="N1676" s="2">
        <v>2500000</v>
      </c>
      <c r="O1676" s="2">
        <v>3300000</v>
      </c>
      <c r="P1676" s="2">
        <f>O1676-N1676</f>
        <v>800000</v>
      </c>
      <c r="Q1676" s="4">
        <f>P1676/N1676</f>
        <v>0.32</v>
      </c>
      <c r="R1676" s="2">
        <v>96018</v>
      </c>
      <c r="S1676" s="9">
        <f>(N1676+R1676)/F1676</f>
        <v>48981.471698113208</v>
      </c>
      <c r="T1676" s="2">
        <v>64076</v>
      </c>
      <c r="U1676" s="5">
        <f>T1676-S1676</f>
        <v>15094.528301886792</v>
      </c>
      <c r="V1676" s="4">
        <f>U1676/S1676</f>
        <v>0.30816812518249104</v>
      </c>
      <c r="W1676" s="22">
        <f>S1676*L1676</f>
        <v>44902.038809119753</v>
      </c>
      <c r="X1676" s="22">
        <f>T1676*L1676</f>
        <v>58739.415925797643</v>
      </c>
      <c r="Y1676" s="22">
        <f>X1676-W1676</f>
        <v>13837.37711667789</v>
      </c>
      <c r="Z1676" s="8">
        <f>Y1676/W1676</f>
        <v>0.30816812518249109</v>
      </c>
      <c r="AA1676" s="11">
        <v>5819</v>
      </c>
      <c r="AB1676" s="2">
        <v>1934</v>
      </c>
      <c r="AC1676" s="2">
        <f>2016-AB1676</f>
        <v>82</v>
      </c>
      <c r="AD1676" s="2" t="s">
        <v>130</v>
      </c>
    </row>
    <row r="1677" spans="1:30" x14ac:dyDescent="0.2">
      <c r="A1677">
        <v>25</v>
      </c>
      <c r="B1677" s="6" t="s">
        <v>2422</v>
      </c>
      <c r="C1677" s="6" t="s">
        <v>22</v>
      </c>
      <c r="D1677" s="6" t="s">
        <v>23</v>
      </c>
      <c r="E1677" s="6" t="s">
        <v>2767</v>
      </c>
      <c r="F1677" s="6">
        <v>130</v>
      </c>
      <c r="G1677" s="6">
        <v>143</v>
      </c>
      <c r="H1677" s="7">
        <v>42533</v>
      </c>
      <c r="I1677" s="7">
        <v>42543</v>
      </c>
      <c r="J1677" s="7" t="s">
        <v>2538</v>
      </c>
      <c r="K1677" s="17">
        <f>IF(J1677="Januar",238.19,IF(J1677="Februar",240.59,IF(J1677="Mars",245.99,IF(J1677="April",250.79,IF(J1677="Mai",256.52,IF(J1677="Juni",259.83,IF(J1677="Juli",265.66,IF(J1677="August",272.21,IF(J1677="September",275.91,IF(J1677="Oktober",281.13,IF(J1677="November",284.38,IF(J1677="Desember",287.34,0))))))))))))</f>
        <v>259.83</v>
      </c>
      <c r="L1677" s="20">
        <f>$K$2/K1677</f>
        <v>0.91671477504522192</v>
      </c>
      <c r="M1677" s="6">
        <v>10</v>
      </c>
      <c r="N1677" s="6">
        <v>6900000</v>
      </c>
      <c r="O1677" s="6">
        <v>6900000</v>
      </c>
      <c r="P1677" s="6">
        <f>O1677-N1677</f>
        <v>0</v>
      </c>
      <c r="Q1677" s="8">
        <f>P1677/N1677</f>
        <v>0</v>
      </c>
      <c r="R1677" s="6"/>
      <c r="S1677" s="9">
        <f>(N1677+R1677)/F1677</f>
        <v>53076.923076923078</v>
      </c>
      <c r="T1677" s="6">
        <v>53077</v>
      </c>
      <c r="U1677" s="5">
        <f>T1677-S1677</f>
        <v>7.6923076921957545E-2</v>
      </c>
      <c r="V1677" s="4">
        <f>U1677/S1677</f>
        <v>1.4492753622977507E-6</v>
      </c>
      <c r="W1677" s="22">
        <f>S1677*L1677</f>
        <v>48656.39959855409</v>
      </c>
      <c r="X1677" s="22">
        <f>T1677*L1677</f>
        <v>48656.470115075244</v>
      </c>
      <c r="Y1677" s="22">
        <f>X1677-W1677</f>
        <v>7.051652115478646E-2</v>
      </c>
      <c r="Z1677" s="8">
        <f>Y1677/W1677</f>
        <v>1.4492753622666725E-6</v>
      </c>
      <c r="AA1677" s="10">
        <v>1230</v>
      </c>
      <c r="AB1677" s="6">
        <v>1954</v>
      </c>
      <c r="AC1677" s="6">
        <f>2016-AB1677</f>
        <v>62</v>
      </c>
      <c r="AD1677" s="6" t="s">
        <v>569</v>
      </c>
    </row>
    <row r="1678" spans="1:30" x14ac:dyDescent="0.2">
      <c r="A1678">
        <v>25</v>
      </c>
      <c r="B1678" s="6" t="s">
        <v>234</v>
      </c>
      <c r="C1678" s="6" t="s">
        <v>22</v>
      </c>
      <c r="D1678" s="6" t="s">
        <v>23</v>
      </c>
      <c r="E1678" s="6" t="s">
        <v>2767</v>
      </c>
      <c r="F1678" s="6">
        <v>40</v>
      </c>
      <c r="G1678" s="6">
        <v>45</v>
      </c>
      <c r="H1678" s="7">
        <v>42532</v>
      </c>
      <c r="I1678" s="7">
        <v>42543</v>
      </c>
      <c r="J1678" s="3" t="s">
        <v>2538</v>
      </c>
      <c r="K1678" s="17">
        <f>IF(J1678="Januar",238.19,IF(J1678="Februar",240.59,IF(J1678="Mars",245.99,IF(J1678="April",250.79,IF(J1678="Mai",256.52,IF(J1678="Juni",259.83,IF(J1678="Juli",265.66,IF(J1678="August",272.21,IF(J1678="September",275.91,IF(J1678="Oktober",281.13,IF(J1678="November",284.38,IF(J1678="Desember",287.34,0))))))))))))</f>
        <v>259.83</v>
      </c>
      <c r="L1678" s="20">
        <f>$K$2/K1678</f>
        <v>0.91671477504522192</v>
      </c>
      <c r="M1678" s="6">
        <v>11</v>
      </c>
      <c r="N1678" s="6">
        <v>2690000</v>
      </c>
      <c r="O1678" s="6">
        <v>3000000</v>
      </c>
      <c r="P1678" s="6">
        <f>O1678-N1678</f>
        <v>310000</v>
      </c>
      <c r="Q1678" s="8">
        <f>P1678/N1678</f>
        <v>0.11524163568773234</v>
      </c>
      <c r="R1678" s="6"/>
      <c r="S1678" s="9">
        <f>(N1678+R1678)/F1678</f>
        <v>67250</v>
      </c>
      <c r="T1678" s="6">
        <v>75000</v>
      </c>
      <c r="U1678" s="9">
        <f>T1678-S1678</f>
        <v>7750</v>
      </c>
      <c r="V1678" s="4">
        <f>U1678/S1678</f>
        <v>0.11524163568773234</v>
      </c>
      <c r="W1678" s="22">
        <f>S1678*L1678</f>
        <v>61649.068621791172</v>
      </c>
      <c r="X1678" s="22">
        <f>T1678*L1678</f>
        <v>68753.608128391643</v>
      </c>
      <c r="Y1678" s="22">
        <f>X1678-W1678</f>
        <v>7104.5395066004712</v>
      </c>
      <c r="Z1678" s="8">
        <f>Y1678/W1678</f>
        <v>0.11524163568773237</v>
      </c>
      <c r="AA1678" s="6">
        <v>815</v>
      </c>
      <c r="AB1678" s="6">
        <v>1934</v>
      </c>
      <c r="AC1678" s="6">
        <f>2016-AB1678</f>
        <v>82</v>
      </c>
      <c r="AD1678" s="6" t="s">
        <v>206</v>
      </c>
    </row>
    <row r="1679" spans="1:30" x14ac:dyDescent="0.2">
      <c r="A1679">
        <v>25</v>
      </c>
      <c r="B1679" s="2" t="s">
        <v>400</v>
      </c>
      <c r="C1679" s="2" t="s">
        <v>22</v>
      </c>
      <c r="D1679" s="2" t="s">
        <v>23</v>
      </c>
      <c r="E1679" s="6" t="s">
        <v>2767</v>
      </c>
      <c r="F1679" s="2">
        <v>40</v>
      </c>
      <c r="G1679" s="2">
        <v>45</v>
      </c>
      <c r="H1679" s="3">
        <v>42532</v>
      </c>
      <c r="I1679" s="3">
        <v>42543</v>
      </c>
      <c r="J1679" s="7" t="s">
        <v>2538</v>
      </c>
      <c r="K1679" s="17">
        <f>IF(J1679="Januar",238.19,IF(J1679="Februar",240.59,IF(J1679="Mars",245.99,IF(J1679="April",250.79,IF(J1679="Mai",256.52,IF(J1679="Juni",259.83,IF(J1679="Juli",265.66,IF(J1679="August",272.21,IF(J1679="September",275.91,IF(J1679="Oktober",281.13,IF(J1679="November",284.38,IF(J1679="Desember",287.34,0))))))))))))</f>
        <v>259.83</v>
      </c>
      <c r="L1679" s="20">
        <f>$K$2/K1679</f>
        <v>0.91671477504522192</v>
      </c>
      <c r="M1679" s="2">
        <v>11</v>
      </c>
      <c r="N1679" s="2">
        <v>2400000</v>
      </c>
      <c r="O1679" s="2">
        <v>2550000</v>
      </c>
      <c r="P1679" s="2">
        <f>O1679-N1679</f>
        <v>150000</v>
      </c>
      <c r="Q1679" s="4">
        <f>P1679/N1679</f>
        <v>6.25E-2</v>
      </c>
      <c r="R1679" s="2">
        <v>28912</v>
      </c>
      <c r="S1679" s="9">
        <f>(N1679+R1679)/F1679</f>
        <v>60722.8</v>
      </c>
      <c r="T1679" s="2">
        <v>64473</v>
      </c>
      <c r="U1679" s="5">
        <f>T1679-S1679</f>
        <v>3750.1999999999971</v>
      </c>
      <c r="V1679" s="4">
        <f>U1679/S1679</f>
        <v>6.1759339160908207E-2</v>
      </c>
      <c r="W1679" s="22">
        <f>S1679*L1679</f>
        <v>55665.487942116008</v>
      </c>
      <c r="X1679" s="22">
        <f>T1679*L1679</f>
        <v>59103.351691490592</v>
      </c>
      <c r="Y1679" s="22">
        <f>X1679-W1679</f>
        <v>3437.8637493745846</v>
      </c>
      <c r="Z1679" s="8">
        <f>Y1679/W1679</f>
        <v>6.175933916090813E-2</v>
      </c>
      <c r="AA1679" s="2">
        <v>497</v>
      </c>
      <c r="AB1679" s="2">
        <v>1900</v>
      </c>
      <c r="AC1679" s="2">
        <f>2016-AB1679</f>
        <v>116</v>
      </c>
      <c r="AD1679" s="2" t="s">
        <v>65</v>
      </c>
    </row>
    <row r="1680" spans="1:30" x14ac:dyDescent="0.2">
      <c r="A1680">
        <v>25</v>
      </c>
      <c r="B1680" s="2" t="s">
        <v>454</v>
      </c>
      <c r="C1680" s="2" t="s">
        <v>22</v>
      </c>
      <c r="D1680" s="2" t="s">
        <v>23</v>
      </c>
      <c r="E1680" s="6" t="s">
        <v>2767</v>
      </c>
      <c r="F1680" s="2">
        <v>42</v>
      </c>
      <c r="G1680" s="2">
        <v>47</v>
      </c>
      <c r="H1680" s="3">
        <v>42532</v>
      </c>
      <c r="I1680" s="3">
        <v>42543</v>
      </c>
      <c r="J1680" s="3" t="s">
        <v>2538</v>
      </c>
      <c r="K1680" s="17">
        <f>IF(J1680="Januar",238.19,IF(J1680="Februar",240.59,IF(J1680="Mars",245.99,IF(J1680="April",250.79,IF(J1680="Mai",256.52,IF(J1680="Juni",259.83,IF(J1680="Juli",265.66,IF(J1680="August",272.21,IF(J1680="September",275.91,IF(J1680="Oktober",281.13,IF(J1680="November",284.38,IF(J1680="Desember",287.34,0))))))))))))</f>
        <v>259.83</v>
      </c>
      <c r="L1680" s="20">
        <f>$K$2/K1680</f>
        <v>0.91671477504522192</v>
      </c>
      <c r="M1680" s="2">
        <v>11</v>
      </c>
      <c r="N1680" s="2">
        <v>3000000</v>
      </c>
      <c r="O1680" s="2">
        <v>3550000</v>
      </c>
      <c r="P1680" s="2">
        <f>O1680-N1680</f>
        <v>550000</v>
      </c>
      <c r="Q1680" s="4">
        <f>P1680/N1680</f>
        <v>0.18333333333333332</v>
      </c>
      <c r="R1680" s="2"/>
      <c r="S1680" s="9">
        <f>(N1680+R1680)/F1680</f>
        <v>71428.571428571435</v>
      </c>
      <c r="T1680" s="2">
        <v>84524</v>
      </c>
      <c r="U1680" s="5">
        <f>T1680-S1680</f>
        <v>13095.428571428565</v>
      </c>
      <c r="V1680" s="4">
        <f>U1680/S1680</f>
        <v>0.18333599999999989</v>
      </c>
      <c r="W1680" s="22">
        <f>S1680*L1680</f>
        <v>65479.626788944428</v>
      </c>
      <c r="X1680" s="22">
        <f>T1680*L1680</f>
        <v>77484.399645922342</v>
      </c>
      <c r="Y1680" s="22">
        <f>X1680-W1680</f>
        <v>12004.772856977914</v>
      </c>
      <c r="Z1680" s="8">
        <f>Y1680/W1680</f>
        <v>0.18333599999999997</v>
      </c>
      <c r="AA1680" s="11">
        <v>3378</v>
      </c>
      <c r="AB1680" s="2">
        <v>2009</v>
      </c>
      <c r="AC1680" s="2">
        <f>2016-AB1680</f>
        <v>7</v>
      </c>
      <c r="AD1680" s="2" t="s">
        <v>67</v>
      </c>
    </row>
    <row r="1681" spans="1:30" x14ac:dyDescent="0.2">
      <c r="A1681">
        <v>25</v>
      </c>
      <c r="B1681" s="2" t="s">
        <v>836</v>
      </c>
      <c r="C1681" s="2" t="s">
        <v>22</v>
      </c>
      <c r="D1681" s="2" t="s">
        <v>23</v>
      </c>
      <c r="E1681" s="6" t="s">
        <v>2767</v>
      </c>
      <c r="F1681" s="2">
        <v>52</v>
      </c>
      <c r="G1681" s="2"/>
      <c r="H1681" s="3">
        <v>42532</v>
      </c>
      <c r="I1681" s="3">
        <v>42543</v>
      </c>
      <c r="J1681" s="3" t="s">
        <v>2538</v>
      </c>
      <c r="K1681" s="17">
        <f>IF(J1681="Januar",238.19,IF(J1681="Februar",240.59,IF(J1681="Mars",245.99,IF(J1681="April",250.79,IF(J1681="Mai",256.52,IF(J1681="Juni",259.83,IF(J1681="Juli",265.66,IF(J1681="August",272.21,IF(J1681="September",275.91,IF(J1681="Oktober",281.13,IF(J1681="November",284.38,IF(J1681="Desember",287.34,0))))))))))))</f>
        <v>259.83</v>
      </c>
      <c r="L1681" s="20">
        <f>$K$2/K1681</f>
        <v>0.91671477504522192</v>
      </c>
      <c r="M1681" s="2">
        <v>11</v>
      </c>
      <c r="N1681" s="2">
        <v>4200000</v>
      </c>
      <c r="O1681" s="2">
        <v>5200000</v>
      </c>
      <c r="P1681" s="2">
        <f>O1681-N1681</f>
        <v>1000000</v>
      </c>
      <c r="Q1681" s="4">
        <f>P1681/N1681</f>
        <v>0.23809523809523808</v>
      </c>
      <c r="R1681" s="2">
        <v>2913</v>
      </c>
      <c r="S1681" s="9">
        <f>(N1681+R1681)/F1681</f>
        <v>80825.25</v>
      </c>
      <c r="T1681" s="2">
        <v>100056</v>
      </c>
      <c r="U1681" s="5">
        <f>T1681-S1681</f>
        <v>19230.75</v>
      </c>
      <c r="V1681" s="4">
        <f>U1681/S1681</f>
        <v>0.23792997856486681</v>
      </c>
      <c r="W1681" s="22">
        <f>S1681*L1681</f>
        <v>74093.70087172382</v>
      </c>
      <c r="X1681" s="22">
        <f>T1681*L1681</f>
        <v>91722.813531924723</v>
      </c>
      <c r="Y1681" s="22">
        <f>X1681-W1681</f>
        <v>17629.112660200903</v>
      </c>
      <c r="Z1681" s="8">
        <f>Y1681/W1681</f>
        <v>0.23792997856486681</v>
      </c>
      <c r="AA1681" s="11">
        <v>4646</v>
      </c>
      <c r="AB1681" s="2">
        <v>1937</v>
      </c>
      <c r="AC1681" s="2">
        <f>2016-AB1681</f>
        <v>79</v>
      </c>
      <c r="AD1681" s="2" t="s">
        <v>91</v>
      </c>
    </row>
    <row r="1682" spans="1:30" x14ac:dyDescent="0.2">
      <c r="A1682">
        <v>25</v>
      </c>
      <c r="B1682" s="2" t="s">
        <v>973</v>
      </c>
      <c r="C1682" s="2" t="s">
        <v>22</v>
      </c>
      <c r="D1682" s="2" t="s">
        <v>23</v>
      </c>
      <c r="E1682" s="6" t="s">
        <v>2767</v>
      </c>
      <c r="F1682" s="2">
        <v>55</v>
      </c>
      <c r="G1682" s="2">
        <v>61</v>
      </c>
      <c r="H1682" s="3">
        <v>42532</v>
      </c>
      <c r="I1682" s="3">
        <v>42543</v>
      </c>
      <c r="J1682" s="7" t="s">
        <v>2538</v>
      </c>
      <c r="K1682" s="17">
        <f>IF(J1682="Januar",238.19,IF(J1682="Februar",240.59,IF(J1682="Mars",245.99,IF(J1682="April",250.79,IF(J1682="Mai",256.52,IF(J1682="Juni",259.83,IF(J1682="Juli",265.66,IF(J1682="August",272.21,IF(J1682="September",275.91,IF(J1682="Oktober",281.13,IF(J1682="November",284.38,IF(J1682="Desember",287.34,0))))))))))))</f>
        <v>259.83</v>
      </c>
      <c r="L1682" s="20">
        <f>$K$2/K1682</f>
        <v>0.91671477504522192</v>
      </c>
      <c r="M1682" s="2">
        <v>11</v>
      </c>
      <c r="N1682" s="2">
        <v>4800000</v>
      </c>
      <c r="O1682" s="2">
        <v>5000000</v>
      </c>
      <c r="P1682" s="2">
        <f>O1682-N1682</f>
        <v>200000</v>
      </c>
      <c r="Q1682" s="4">
        <f>P1682/N1682</f>
        <v>4.1666666666666664E-2</v>
      </c>
      <c r="R1682" s="2"/>
      <c r="S1682" s="9">
        <f>(N1682+R1682)/F1682</f>
        <v>87272.727272727279</v>
      </c>
      <c r="T1682" s="2">
        <v>90909</v>
      </c>
      <c r="U1682" s="5">
        <f>T1682-S1682</f>
        <v>3636.2727272727207</v>
      </c>
      <c r="V1682" s="4">
        <f>U1682/S1682</f>
        <v>4.1665624999999921E-2</v>
      </c>
      <c r="W1682" s="22">
        <f>S1682*L1682</f>
        <v>80004.19854940119</v>
      </c>
      <c r="X1682" s="22">
        <f>T1682*L1682</f>
        <v>83337.623484586074</v>
      </c>
      <c r="Y1682" s="22">
        <f>X1682-W1682</f>
        <v>3333.4249351848848</v>
      </c>
      <c r="Z1682" s="8">
        <f>Y1682/W1682</f>
        <v>4.1665624999999887E-2</v>
      </c>
      <c r="AA1682" s="2">
        <v>535</v>
      </c>
      <c r="AB1682" s="2">
        <v>1957</v>
      </c>
      <c r="AC1682" s="2">
        <f>2016-AB1682</f>
        <v>59</v>
      </c>
      <c r="AD1682" s="2" t="s">
        <v>137</v>
      </c>
    </row>
    <row r="1683" spans="1:30" x14ac:dyDescent="0.2">
      <c r="A1683">
        <v>25</v>
      </c>
      <c r="B1683" s="6" t="s">
        <v>1162</v>
      </c>
      <c r="C1683" s="6" t="s">
        <v>22</v>
      </c>
      <c r="D1683" s="6" t="s">
        <v>23</v>
      </c>
      <c r="E1683" s="6" t="s">
        <v>2767</v>
      </c>
      <c r="F1683" s="6">
        <v>60</v>
      </c>
      <c r="G1683" s="6">
        <v>67</v>
      </c>
      <c r="H1683" s="7">
        <v>42532</v>
      </c>
      <c r="I1683" s="7">
        <v>42543</v>
      </c>
      <c r="J1683" s="7" t="s">
        <v>2538</v>
      </c>
      <c r="K1683" s="17">
        <f>IF(J1683="Januar",238.19,IF(J1683="Februar",240.59,IF(J1683="Mars",245.99,IF(J1683="April",250.79,IF(J1683="Mai",256.52,IF(J1683="Juni",259.83,IF(J1683="Juli",265.66,IF(J1683="August",272.21,IF(J1683="September",275.91,IF(J1683="Oktober",281.13,IF(J1683="November",284.38,IF(J1683="Desember",287.34,0))))))))))))</f>
        <v>259.83</v>
      </c>
      <c r="L1683" s="20">
        <f>$K$2/K1683</f>
        <v>0.91671477504522192</v>
      </c>
      <c r="M1683" s="6">
        <v>11</v>
      </c>
      <c r="N1683" s="6">
        <v>3350000</v>
      </c>
      <c r="O1683" s="6">
        <v>3800000</v>
      </c>
      <c r="P1683" s="6">
        <f>O1683-N1683</f>
        <v>450000</v>
      </c>
      <c r="Q1683" s="8">
        <f>P1683/N1683</f>
        <v>0.13432835820895522</v>
      </c>
      <c r="R1683" s="6">
        <v>168372</v>
      </c>
      <c r="S1683" s="9">
        <f>(N1683+R1683)/F1683</f>
        <v>58639.533333333333</v>
      </c>
      <c r="T1683" s="6">
        <v>66140</v>
      </c>
      <c r="U1683" s="5">
        <f>T1683-S1683</f>
        <v>7500.4666666666672</v>
      </c>
      <c r="V1683" s="4">
        <f>U1683/S1683</f>
        <v>0.12790802109612059</v>
      </c>
      <c r="W1683" s="22">
        <f>S1683*L1683</f>
        <v>53755.726608423458</v>
      </c>
      <c r="X1683" s="22">
        <f>T1683*L1683</f>
        <v>60631.515221490976</v>
      </c>
      <c r="Y1683" s="22">
        <f>X1683-W1683</f>
        <v>6875.7886130675179</v>
      </c>
      <c r="Z1683" s="8">
        <f>Y1683/W1683</f>
        <v>0.12790802109612057</v>
      </c>
      <c r="AA1683" s="6">
        <v>299</v>
      </c>
      <c r="AB1683" s="6">
        <v>1892</v>
      </c>
      <c r="AC1683" s="6">
        <f>2016-AB1683</f>
        <v>124</v>
      </c>
      <c r="AD1683" s="6" t="s">
        <v>25</v>
      </c>
    </row>
    <row r="1684" spans="1:30" x14ac:dyDescent="0.2">
      <c r="A1684">
        <v>25</v>
      </c>
      <c r="B1684" s="2" t="s">
        <v>636</v>
      </c>
      <c r="C1684" s="2" t="s">
        <v>22</v>
      </c>
      <c r="D1684" s="2" t="s">
        <v>23</v>
      </c>
      <c r="E1684" s="6" t="s">
        <v>2767</v>
      </c>
      <c r="F1684" s="2">
        <v>64</v>
      </c>
      <c r="G1684" s="2">
        <v>70</v>
      </c>
      <c r="H1684" s="3">
        <v>42532</v>
      </c>
      <c r="I1684" s="3">
        <v>42543</v>
      </c>
      <c r="J1684" s="7" t="s">
        <v>2538</v>
      </c>
      <c r="K1684" s="17">
        <f>IF(J1684="Januar",238.19,IF(J1684="Februar",240.59,IF(J1684="Mars",245.99,IF(J1684="April",250.79,IF(J1684="Mai",256.52,IF(J1684="Juni",259.83,IF(J1684="Juli",265.66,IF(J1684="August",272.21,IF(J1684="September",275.91,IF(J1684="Oktober",281.13,IF(J1684="November",284.38,IF(J1684="Desember",287.34,0))))))))))))</f>
        <v>259.83</v>
      </c>
      <c r="L1684" s="20">
        <f>$K$2/K1684</f>
        <v>0.91671477504522192</v>
      </c>
      <c r="M1684" s="2">
        <v>11</v>
      </c>
      <c r="N1684" s="2">
        <v>6700000</v>
      </c>
      <c r="O1684" s="2">
        <v>6780000</v>
      </c>
      <c r="P1684" s="2">
        <f>O1684-N1684</f>
        <v>80000</v>
      </c>
      <c r="Q1684" s="4">
        <f>P1684/N1684</f>
        <v>1.1940298507462687E-2</v>
      </c>
      <c r="R1684" s="2">
        <v>20199</v>
      </c>
      <c r="S1684" s="9">
        <f>(N1684+R1684)/F1684</f>
        <v>105003.109375</v>
      </c>
      <c r="T1684" s="2">
        <v>106253</v>
      </c>
      <c r="U1684" s="5">
        <f>T1684-S1684</f>
        <v>1249.890625</v>
      </c>
      <c r="V1684" s="4">
        <f>U1684/S1684</f>
        <v>1.1903367742532624E-2</v>
      </c>
      <c r="W1684" s="22">
        <f>S1684*L1684</f>
        <v>96257.901789751952</v>
      </c>
      <c r="X1684" s="22">
        <f>T1684*L1684</f>
        <v>97403.694992879959</v>
      </c>
      <c r="Y1684" s="22">
        <f>X1684-W1684</f>
        <v>1145.793203128007</v>
      </c>
      <c r="Z1684" s="8">
        <f>Y1684/W1684</f>
        <v>1.1903367742532627E-2</v>
      </c>
      <c r="AA1684" s="11">
        <v>11730</v>
      </c>
      <c r="AB1684" s="2">
        <v>2005</v>
      </c>
      <c r="AC1684" s="2">
        <f>2016-AB1684</f>
        <v>11</v>
      </c>
      <c r="AD1684" s="2" t="s">
        <v>569</v>
      </c>
    </row>
    <row r="1685" spans="1:30" x14ac:dyDescent="0.2">
      <c r="A1685">
        <v>25</v>
      </c>
      <c r="B1685" s="2" t="s">
        <v>1358</v>
      </c>
      <c r="C1685" s="2" t="s">
        <v>22</v>
      </c>
      <c r="D1685" s="2" t="s">
        <v>23</v>
      </c>
      <c r="E1685" s="6" t="s">
        <v>2767</v>
      </c>
      <c r="F1685" s="2">
        <v>66</v>
      </c>
      <c r="G1685" s="2">
        <v>76</v>
      </c>
      <c r="H1685" s="3">
        <v>42532</v>
      </c>
      <c r="I1685" s="3">
        <v>42543</v>
      </c>
      <c r="J1685" s="3" t="s">
        <v>2538</v>
      </c>
      <c r="K1685" s="17">
        <f>IF(J1685="Januar",238.19,IF(J1685="Februar",240.59,IF(J1685="Mars",245.99,IF(J1685="April",250.79,IF(J1685="Mai",256.52,IF(J1685="Juni",259.83,IF(J1685="Juli",265.66,IF(J1685="August",272.21,IF(J1685="September",275.91,IF(J1685="Oktober",281.13,IF(J1685="November",284.38,IF(J1685="Desember",287.34,0))))))))))))</f>
        <v>259.83</v>
      </c>
      <c r="L1685" s="20">
        <f>$K$2/K1685</f>
        <v>0.91671477504522192</v>
      </c>
      <c r="M1685" s="2">
        <v>11</v>
      </c>
      <c r="N1685" s="2">
        <v>3700000</v>
      </c>
      <c r="O1685" s="2">
        <v>4450000</v>
      </c>
      <c r="P1685" s="2">
        <f>O1685-N1685</f>
        <v>750000</v>
      </c>
      <c r="Q1685" s="4">
        <f>P1685/N1685</f>
        <v>0.20270270270270271</v>
      </c>
      <c r="R1685" s="2">
        <v>9206</v>
      </c>
      <c r="S1685" s="9">
        <f>(N1685+R1685)/F1685</f>
        <v>56200.090909090912</v>
      </c>
      <c r="T1685" s="2">
        <v>67564</v>
      </c>
      <c r="U1685" s="5">
        <f>T1685-S1685</f>
        <v>11363.909090909088</v>
      </c>
      <c r="V1685" s="4">
        <f>U1685/S1685</f>
        <v>0.20220446100863629</v>
      </c>
      <c r="W1685" s="22">
        <f>S1685*L1685</f>
        <v>51519.453695248296</v>
      </c>
      <c r="X1685" s="22">
        <f>T1685*L1685</f>
        <v>61936.917061155371</v>
      </c>
      <c r="Y1685" s="22">
        <f>X1685-W1685</f>
        <v>10417.463365907075</v>
      </c>
      <c r="Z1685" s="8">
        <f>Y1685/W1685</f>
        <v>0.20220446100863626</v>
      </c>
      <c r="AA1685" s="2">
        <v>353</v>
      </c>
      <c r="AB1685" s="2">
        <v>1896</v>
      </c>
      <c r="AC1685" s="2">
        <f>2016-AB1685</f>
        <v>120</v>
      </c>
      <c r="AD1685" s="2" t="s">
        <v>50</v>
      </c>
    </row>
    <row r="1686" spans="1:30" x14ac:dyDescent="0.2">
      <c r="A1686">
        <v>25</v>
      </c>
      <c r="B1686" s="6" t="s">
        <v>2201</v>
      </c>
      <c r="C1686" s="6" t="s">
        <v>22</v>
      </c>
      <c r="D1686" s="6" t="s">
        <v>23</v>
      </c>
      <c r="E1686" s="6" t="s">
        <v>2767</v>
      </c>
      <c r="F1686" s="6">
        <v>102</v>
      </c>
      <c r="G1686" s="6">
        <v>113</v>
      </c>
      <c r="H1686" s="7">
        <v>42532</v>
      </c>
      <c r="I1686" s="7">
        <v>42543</v>
      </c>
      <c r="J1686" s="3" t="s">
        <v>2538</v>
      </c>
      <c r="K1686" s="17">
        <f>IF(J1686="Januar",238.19,IF(J1686="Februar",240.59,IF(J1686="Mars",245.99,IF(J1686="April",250.79,IF(J1686="Mai",256.52,IF(J1686="Juni",259.83,IF(J1686="Juli",265.66,IF(J1686="August",272.21,IF(J1686="September",275.91,IF(J1686="Oktober",281.13,IF(J1686="November",284.38,IF(J1686="Desember",287.34,0))))))))))))</f>
        <v>259.83</v>
      </c>
      <c r="L1686" s="20">
        <f>$K$2/K1686</f>
        <v>0.91671477504522192</v>
      </c>
      <c r="M1686" s="6">
        <v>11</v>
      </c>
      <c r="N1686" s="6">
        <v>5390000</v>
      </c>
      <c r="O1686" s="6">
        <v>6700000</v>
      </c>
      <c r="P1686" s="6">
        <f>O1686-N1686</f>
        <v>1310000</v>
      </c>
      <c r="Q1686" s="8">
        <f>P1686/N1686</f>
        <v>0.24304267161410018</v>
      </c>
      <c r="R1686" s="6"/>
      <c r="S1686" s="9">
        <f>(N1686+R1686)/F1686</f>
        <v>52843.137254901958</v>
      </c>
      <c r="T1686" s="6">
        <v>65686</v>
      </c>
      <c r="U1686" s="5">
        <f>T1686-S1686</f>
        <v>12842.862745098042</v>
      </c>
      <c r="V1686" s="4">
        <f>U1686/S1686</f>
        <v>0.24303747680890544</v>
      </c>
      <c r="W1686" s="22">
        <f>S1686*L1686</f>
        <v>48442.084681311237</v>
      </c>
      <c r="X1686" s="22">
        <f>T1686*L1686</f>
        <v>60215.326713620445</v>
      </c>
      <c r="Y1686" s="22">
        <f>X1686-W1686</f>
        <v>11773.242032309208</v>
      </c>
      <c r="Z1686" s="8">
        <f>Y1686/W1686</f>
        <v>0.24303747680890533</v>
      </c>
      <c r="AA1686" s="6">
        <v>653</v>
      </c>
      <c r="AB1686" s="6">
        <v>1911</v>
      </c>
      <c r="AC1686" s="6">
        <f>2016-AB1686</f>
        <v>105</v>
      </c>
      <c r="AD1686" s="6" t="s">
        <v>203</v>
      </c>
    </row>
    <row r="1687" spans="1:30" x14ac:dyDescent="0.2">
      <c r="A1687">
        <v>25</v>
      </c>
      <c r="B1687" s="2" t="s">
        <v>2252</v>
      </c>
      <c r="C1687" s="2" t="s">
        <v>22</v>
      </c>
      <c r="D1687" s="2" t="s">
        <v>23</v>
      </c>
      <c r="E1687" s="6" t="s">
        <v>2767</v>
      </c>
      <c r="F1687" s="2">
        <v>106</v>
      </c>
      <c r="G1687" s="2">
        <v>117</v>
      </c>
      <c r="H1687" s="3">
        <v>42532</v>
      </c>
      <c r="I1687" s="3">
        <v>42543</v>
      </c>
      <c r="J1687" s="7" t="s">
        <v>2538</v>
      </c>
      <c r="K1687" s="17">
        <f>IF(J1687="Januar",238.19,IF(J1687="Februar",240.59,IF(J1687="Mars",245.99,IF(J1687="April",250.79,IF(J1687="Mai",256.52,IF(J1687="Juni",259.83,IF(J1687="Juli",265.66,IF(J1687="August",272.21,IF(J1687="September",275.91,IF(J1687="Oktober",281.13,IF(J1687="November",284.38,IF(J1687="Desember",287.34,0))))))))))))</f>
        <v>259.83</v>
      </c>
      <c r="L1687" s="20">
        <f>$K$2/K1687</f>
        <v>0.91671477504522192</v>
      </c>
      <c r="M1687" s="2">
        <v>11</v>
      </c>
      <c r="N1687" s="2">
        <v>5490000</v>
      </c>
      <c r="O1687" s="2">
        <v>5750000</v>
      </c>
      <c r="P1687" s="2">
        <f>O1687-N1687</f>
        <v>260000</v>
      </c>
      <c r="Q1687" s="4">
        <f>P1687/N1687</f>
        <v>4.7358834244080147E-2</v>
      </c>
      <c r="R1687" s="2">
        <v>130634</v>
      </c>
      <c r="S1687" s="9">
        <f>(N1687+R1687)/F1687</f>
        <v>53024.849056603773</v>
      </c>
      <c r="T1687" s="2">
        <v>55478</v>
      </c>
      <c r="U1687" s="5">
        <f>T1687-S1687</f>
        <v>2453.1509433962274</v>
      </c>
      <c r="V1687" s="4">
        <f>U1687/S1687</f>
        <v>4.6264175891901183E-2</v>
      </c>
      <c r="W1687" s="22">
        <f>S1687*L1687</f>
        <v>48608.662574731374</v>
      </c>
      <c r="X1687" s="22">
        <f>T1687*L1687</f>
        <v>50857.502289958822</v>
      </c>
      <c r="Y1687" s="22">
        <f>X1687-W1687</f>
        <v>2248.8397152274483</v>
      </c>
      <c r="Z1687" s="8">
        <f>Y1687/W1687</f>
        <v>4.6264175891901217E-2</v>
      </c>
      <c r="AA1687" s="11">
        <v>31566</v>
      </c>
      <c r="AB1687" s="2">
        <v>1980</v>
      </c>
      <c r="AC1687" s="2">
        <f>2016-AB1687</f>
        <v>36</v>
      </c>
      <c r="AD1687" s="2" t="s">
        <v>108</v>
      </c>
    </row>
    <row r="1688" spans="1:30" x14ac:dyDescent="0.2">
      <c r="A1688">
        <v>25</v>
      </c>
      <c r="B1688" s="6" t="s">
        <v>199</v>
      </c>
      <c r="C1688" s="6" t="s">
        <v>22</v>
      </c>
      <c r="D1688" s="6" t="s">
        <v>23</v>
      </c>
      <c r="E1688" s="6" t="s">
        <v>2767</v>
      </c>
      <c r="F1688" s="6">
        <v>50</v>
      </c>
      <c r="G1688" s="6">
        <v>56</v>
      </c>
      <c r="H1688" s="7">
        <v>42531</v>
      </c>
      <c r="I1688" s="7">
        <v>42543</v>
      </c>
      <c r="J1688" s="7" t="s">
        <v>2538</v>
      </c>
      <c r="K1688" s="17">
        <f>IF(J1688="Januar",238.19,IF(J1688="Februar",240.59,IF(J1688="Mars",245.99,IF(J1688="April",250.79,IF(J1688="Mai",256.52,IF(J1688="Juni",259.83,IF(J1688="Juli",265.66,IF(J1688="August",272.21,IF(J1688="September",275.91,IF(J1688="Oktober",281.13,IF(J1688="November",284.38,IF(J1688="Desember",287.34,0))))))))))))</f>
        <v>259.83</v>
      </c>
      <c r="L1688" s="20">
        <f>$K$2/K1688</f>
        <v>0.91671477504522192</v>
      </c>
      <c r="M1688" s="6">
        <v>12</v>
      </c>
      <c r="N1688" s="6">
        <v>3150000</v>
      </c>
      <c r="O1688" s="6">
        <v>3700000</v>
      </c>
      <c r="P1688" s="6">
        <f>O1688-N1688</f>
        <v>550000</v>
      </c>
      <c r="Q1688" s="8">
        <f>P1688/N1688</f>
        <v>0.17460317460317459</v>
      </c>
      <c r="R1688" s="6">
        <v>1600</v>
      </c>
      <c r="S1688" s="9">
        <f>(N1688+R1688)/F1688</f>
        <v>63032</v>
      </c>
      <c r="T1688" s="6">
        <v>74032</v>
      </c>
      <c r="U1688" s="5">
        <f>T1688-S1688</f>
        <v>11000</v>
      </c>
      <c r="V1688" s="4">
        <f>U1688/S1688</f>
        <v>0.17451453230105343</v>
      </c>
      <c r="W1688" s="22">
        <f>S1688*L1688</f>
        <v>57782.365700650429</v>
      </c>
      <c r="X1688" s="22">
        <f>T1688*L1688</f>
        <v>67866.228226147869</v>
      </c>
      <c r="Y1688" s="22">
        <f>X1688-W1688</f>
        <v>10083.862525497439</v>
      </c>
      <c r="Z1688" s="8">
        <f>Y1688/W1688</f>
        <v>0.1745145323010534</v>
      </c>
      <c r="AA1688" s="6">
        <v>605</v>
      </c>
      <c r="AB1688" s="6">
        <v>1939</v>
      </c>
      <c r="AC1688" s="6">
        <f>2016-AB1688</f>
        <v>77</v>
      </c>
      <c r="AD1688" s="6" t="s">
        <v>173</v>
      </c>
    </row>
    <row r="1689" spans="1:30" x14ac:dyDescent="0.2">
      <c r="A1689">
        <v>25</v>
      </c>
      <c r="B1689" s="6" t="s">
        <v>930</v>
      </c>
      <c r="C1689" s="6" t="s">
        <v>22</v>
      </c>
      <c r="D1689" s="6" t="s">
        <v>23</v>
      </c>
      <c r="E1689" s="6" t="s">
        <v>2767</v>
      </c>
      <c r="F1689" s="6">
        <v>54</v>
      </c>
      <c r="G1689" s="6"/>
      <c r="H1689" s="7">
        <v>42531</v>
      </c>
      <c r="I1689" s="7">
        <v>42543</v>
      </c>
      <c r="J1689" s="3" t="s">
        <v>2538</v>
      </c>
      <c r="K1689" s="17">
        <f>IF(J1689="Januar",238.19,IF(J1689="Februar",240.59,IF(J1689="Mars",245.99,IF(J1689="April",250.79,IF(J1689="Mai",256.52,IF(J1689="Juni",259.83,IF(J1689="Juli",265.66,IF(J1689="August",272.21,IF(J1689="September",275.91,IF(J1689="Oktober",281.13,IF(J1689="November",284.38,IF(J1689="Desember",287.34,0))))))))))))</f>
        <v>259.83</v>
      </c>
      <c r="L1689" s="20">
        <f>$K$2/K1689</f>
        <v>0.91671477504522192</v>
      </c>
      <c r="M1689" s="6">
        <v>12</v>
      </c>
      <c r="N1689" s="6">
        <v>2380000</v>
      </c>
      <c r="O1689" s="6">
        <v>2650000</v>
      </c>
      <c r="P1689" s="6">
        <f>O1689-N1689</f>
        <v>270000</v>
      </c>
      <c r="Q1689" s="8">
        <f>P1689/N1689</f>
        <v>0.1134453781512605</v>
      </c>
      <c r="R1689" s="6">
        <v>22884</v>
      </c>
      <c r="S1689" s="9">
        <f>(N1689+R1689)/F1689</f>
        <v>44497.851851851854</v>
      </c>
      <c r="T1689" s="6">
        <v>49498</v>
      </c>
      <c r="U1689" s="5">
        <f>T1689-S1689</f>
        <v>5000.148148148146</v>
      </c>
      <c r="V1689" s="4">
        <f>U1689/S1689</f>
        <v>0.11236830408792096</v>
      </c>
      <c r="W1689" s="22">
        <f>S1689*L1689</f>
        <v>40791.838250365981</v>
      </c>
      <c r="X1689" s="22">
        <f>T1689*L1689</f>
        <v>45375.547935188391</v>
      </c>
      <c r="Y1689" s="22">
        <f>X1689-W1689</f>
        <v>4583.7096848224101</v>
      </c>
      <c r="Z1689" s="8">
        <f>Y1689/W1689</f>
        <v>0.11236830408792095</v>
      </c>
      <c r="AA1689" s="10">
        <v>4511</v>
      </c>
      <c r="AB1689" s="6">
        <v>1956</v>
      </c>
      <c r="AC1689" s="6">
        <f>2016-AB1689</f>
        <v>60</v>
      </c>
      <c r="AD1689" s="6" t="s">
        <v>371</v>
      </c>
    </row>
    <row r="1690" spans="1:30" x14ac:dyDescent="0.2">
      <c r="A1690">
        <v>25</v>
      </c>
      <c r="B1690" s="6" t="s">
        <v>1097</v>
      </c>
      <c r="C1690" s="6" t="s">
        <v>22</v>
      </c>
      <c r="D1690" s="6" t="s">
        <v>23</v>
      </c>
      <c r="E1690" s="6" t="s">
        <v>2767</v>
      </c>
      <c r="F1690" s="6">
        <v>58</v>
      </c>
      <c r="G1690" s="6">
        <v>67</v>
      </c>
      <c r="H1690" s="7">
        <v>42531</v>
      </c>
      <c r="I1690" s="7">
        <v>42543</v>
      </c>
      <c r="J1690" s="3" t="s">
        <v>2538</v>
      </c>
      <c r="K1690" s="17">
        <f>IF(J1690="Januar",238.19,IF(J1690="Februar",240.59,IF(J1690="Mars",245.99,IF(J1690="April",250.79,IF(J1690="Mai",256.52,IF(J1690="Juni",259.83,IF(J1690="Juli",265.66,IF(J1690="August",272.21,IF(J1690="September",275.91,IF(J1690="Oktober",281.13,IF(J1690="November",284.38,IF(J1690="Desember",287.34,0))))))))))))</f>
        <v>259.83</v>
      </c>
      <c r="L1690" s="20">
        <f>$K$2/K1690</f>
        <v>0.91671477504522192</v>
      </c>
      <c r="M1690" s="6">
        <v>12</v>
      </c>
      <c r="N1690" s="6">
        <v>3190000</v>
      </c>
      <c r="O1690" s="6">
        <v>3350000</v>
      </c>
      <c r="P1690" s="6">
        <f>O1690-N1690</f>
        <v>160000</v>
      </c>
      <c r="Q1690" s="8">
        <f>P1690/N1690</f>
        <v>5.0156739811912224E-2</v>
      </c>
      <c r="R1690" s="6">
        <v>3353</v>
      </c>
      <c r="S1690" s="9">
        <f>(N1690+R1690)/F1690</f>
        <v>55057.810344827587</v>
      </c>
      <c r="T1690" s="6">
        <v>57816</v>
      </c>
      <c r="U1690" s="5">
        <f>T1690-S1690</f>
        <v>2758.189655172413</v>
      </c>
      <c r="V1690" s="4">
        <f>U1690/S1690</f>
        <v>5.0096246797644968E-2</v>
      </c>
      <c r="W1690" s="22">
        <f>S1690*L1690</f>
        <v>50472.308224741115</v>
      </c>
      <c r="X1690" s="22">
        <f>T1690*L1690</f>
        <v>53000.781434014549</v>
      </c>
      <c r="Y1690" s="22">
        <f>X1690-W1690</f>
        <v>2528.4732092734339</v>
      </c>
      <c r="Z1690" s="8">
        <f>Y1690/W1690</f>
        <v>5.0096246797644912E-2</v>
      </c>
      <c r="AA1690" s="10">
        <v>4683</v>
      </c>
      <c r="AB1690" s="6">
        <v>1999</v>
      </c>
      <c r="AC1690" s="6">
        <f>2016-AB1690</f>
        <v>17</v>
      </c>
      <c r="AD1690" s="6" t="s">
        <v>364</v>
      </c>
    </row>
    <row r="1691" spans="1:30" x14ac:dyDescent="0.2">
      <c r="A1691">
        <v>25</v>
      </c>
      <c r="B1691" s="2" t="s">
        <v>636</v>
      </c>
      <c r="C1691" s="2" t="s">
        <v>22</v>
      </c>
      <c r="D1691" s="2" t="s">
        <v>23</v>
      </c>
      <c r="E1691" s="6" t="s">
        <v>2767</v>
      </c>
      <c r="F1691" s="2">
        <v>62</v>
      </c>
      <c r="G1691" s="2">
        <v>69</v>
      </c>
      <c r="H1691" s="3">
        <v>42531</v>
      </c>
      <c r="I1691" s="3">
        <v>42543</v>
      </c>
      <c r="J1691" s="7" t="s">
        <v>2538</v>
      </c>
      <c r="K1691" s="17">
        <f>IF(J1691="Januar",238.19,IF(J1691="Februar",240.59,IF(J1691="Mars",245.99,IF(J1691="April",250.79,IF(J1691="Mai",256.52,IF(J1691="Juni",259.83,IF(J1691="Juli",265.66,IF(J1691="August",272.21,IF(J1691="September",275.91,IF(J1691="Oktober",281.13,IF(J1691="November",284.38,IF(J1691="Desember",287.34,0))))))))))))</f>
        <v>259.83</v>
      </c>
      <c r="L1691" s="20">
        <f>$K$2/K1691</f>
        <v>0.91671477504522192</v>
      </c>
      <c r="M1691" s="2">
        <v>12</v>
      </c>
      <c r="N1691" s="2">
        <v>4500000</v>
      </c>
      <c r="O1691" s="2">
        <v>5080000</v>
      </c>
      <c r="P1691" s="2">
        <f>O1691-N1691</f>
        <v>580000</v>
      </c>
      <c r="Q1691" s="4">
        <f>P1691/N1691</f>
        <v>0.12888888888888889</v>
      </c>
      <c r="R1691" s="2">
        <v>19000</v>
      </c>
      <c r="S1691" s="9">
        <f>(N1691+R1691)/F1691</f>
        <v>72887.096774193546</v>
      </c>
      <c r="T1691" s="2">
        <v>82242</v>
      </c>
      <c r="U1691" s="5">
        <f>T1691-S1691</f>
        <v>9354.9032258064544</v>
      </c>
      <c r="V1691" s="4">
        <f>U1691/S1691</f>
        <v>0.12834786457180797</v>
      </c>
      <c r="W1691" s="22">
        <f>S1691*L1691</f>
        <v>66816.678523054157</v>
      </c>
      <c r="X1691" s="22">
        <f>T1691*L1691</f>
        <v>75392.45652926914</v>
      </c>
      <c r="Y1691" s="22">
        <f>X1691-W1691</f>
        <v>8575.7780062149832</v>
      </c>
      <c r="Z1691" s="8">
        <f>Y1691/W1691</f>
        <v>0.12834786457180794</v>
      </c>
      <c r="AA1691" s="11">
        <v>6795</v>
      </c>
      <c r="AB1691" s="2">
        <v>2005</v>
      </c>
      <c r="AC1691" s="2">
        <f>2016-AB1691</f>
        <v>11</v>
      </c>
      <c r="AD1691" s="2" t="s">
        <v>37</v>
      </c>
    </row>
    <row r="1692" spans="1:30" x14ac:dyDescent="0.2">
      <c r="A1692">
        <v>25</v>
      </c>
      <c r="B1692" s="2" t="s">
        <v>1413</v>
      </c>
      <c r="C1692" s="2" t="s">
        <v>22</v>
      </c>
      <c r="D1692" s="2" t="s">
        <v>23</v>
      </c>
      <c r="E1692" s="6" t="s">
        <v>2767</v>
      </c>
      <c r="F1692" s="2">
        <v>67</v>
      </c>
      <c r="G1692" s="2">
        <v>74</v>
      </c>
      <c r="H1692" s="3">
        <v>42531</v>
      </c>
      <c r="I1692" s="3">
        <v>42543</v>
      </c>
      <c r="J1692" s="7" t="s">
        <v>2538</v>
      </c>
      <c r="K1692" s="17">
        <f>IF(J1692="Januar",238.19,IF(J1692="Februar",240.59,IF(J1692="Mars",245.99,IF(J1692="April",250.79,IF(J1692="Mai",256.52,IF(J1692="Juni",259.83,IF(J1692="Juli",265.66,IF(J1692="August",272.21,IF(J1692="September",275.91,IF(J1692="Oktober",281.13,IF(J1692="November",284.38,IF(J1692="Desember",287.34,0))))))))))))</f>
        <v>259.83</v>
      </c>
      <c r="L1692" s="20">
        <f>$K$2/K1692</f>
        <v>0.91671477504522192</v>
      </c>
      <c r="M1692" s="2">
        <v>12</v>
      </c>
      <c r="N1692" s="2">
        <v>3900000</v>
      </c>
      <c r="O1692" s="2">
        <v>4550000</v>
      </c>
      <c r="P1692" s="2">
        <f>O1692-N1692</f>
        <v>650000</v>
      </c>
      <c r="Q1692" s="4">
        <f>P1692/N1692</f>
        <v>0.16666666666666666</v>
      </c>
      <c r="R1692" s="2"/>
      <c r="S1692" s="9">
        <f>(N1692+R1692)/F1692</f>
        <v>58208.955223880599</v>
      </c>
      <c r="T1692" s="2">
        <v>67910</v>
      </c>
      <c r="U1692" s="5">
        <f>T1692-S1692</f>
        <v>9701.0447761194009</v>
      </c>
      <c r="V1692" s="4">
        <f>U1692/S1692</f>
        <v>0.16665897435897431</v>
      </c>
      <c r="W1692" s="22">
        <f>S1692*L1692</f>
        <v>53361.009293677096</v>
      </c>
      <c r="X1692" s="22">
        <f>T1692*L1692</f>
        <v>62254.100373321024</v>
      </c>
      <c r="Y1692" s="22">
        <f>X1692-W1692</f>
        <v>8893.0910796439275</v>
      </c>
      <c r="Z1692" s="8">
        <f>Y1692/W1692</f>
        <v>0.16665897435897442</v>
      </c>
      <c r="AA1692" s="11">
        <v>4550</v>
      </c>
      <c r="AB1692" s="2">
        <v>1991</v>
      </c>
      <c r="AC1692" s="2">
        <f>2016-AB1692</f>
        <v>25</v>
      </c>
      <c r="AD1692" s="2" t="s">
        <v>37</v>
      </c>
    </row>
    <row r="1693" spans="1:30" x14ac:dyDescent="0.2">
      <c r="A1693">
        <v>25</v>
      </c>
      <c r="B1693" s="2" t="s">
        <v>582</v>
      </c>
      <c r="C1693" s="2" t="s">
        <v>22</v>
      </c>
      <c r="D1693" s="2" t="s">
        <v>23</v>
      </c>
      <c r="E1693" s="6" t="s">
        <v>2767</v>
      </c>
      <c r="F1693" s="2">
        <v>46</v>
      </c>
      <c r="G1693" s="2">
        <v>51</v>
      </c>
      <c r="H1693" s="3">
        <v>42528</v>
      </c>
      <c r="I1693" s="3">
        <v>42543</v>
      </c>
      <c r="J1693" s="7" t="s">
        <v>2538</v>
      </c>
      <c r="K1693" s="17">
        <f>IF(J1693="Januar",238.19,IF(J1693="Februar",240.59,IF(J1693="Mars",245.99,IF(J1693="April",250.79,IF(J1693="Mai",256.52,IF(J1693="Juni",259.83,IF(J1693="Juli",265.66,IF(J1693="August",272.21,IF(J1693="September",275.91,IF(J1693="Oktober",281.13,IF(J1693="November",284.38,IF(J1693="Desember",287.34,0))))))))))))</f>
        <v>259.83</v>
      </c>
      <c r="L1693" s="20">
        <f>$K$2/K1693</f>
        <v>0.91671477504522192</v>
      </c>
      <c r="M1693" s="2">
        <v>15</v>
      </c>
      <c r="N1693" s="2">
        <v>2950000</v>
      </c>
      <c r="O1693" s="2">
        <v>2800000</v>
      </c>
      <c r="P1693" s="2">
        <f>O1693-N1693</f>
        <v>-150000</v>
      </c>
      <c r="Q1693" s="4">
        <f>P1693/N1693</f>
        <v>-5.0847457627118647E-2</v>
      </c>
      <c r="R1693" s="2">
        <v>28938</v>
      </c>
      <c r="S1693" s="9">
        <f>(N1693+R1693)/F1693</f>
        <v>64759.521739130432</v>
      </c>
      <c r="T1693" s="2">
        <v>61499</v>
      </c>
      <c r="U1693" s="5">
        <f>T1693-S1693</f>
        <v>-3260.5217391304323</v>
      </c>
      <c r="V1693" s="4">
        <f>U1693/S1693</f>
        <v>-5.0348144204411062E-2</v>
      </c>
      <c r="W1693" s="22">
        <f>S1693*L1693</f>
        <v>59366.010403123109</v>
      </c>
      <c r="X1693" s="22">
        <f>T1693*L1693</f>
        <v>56377.0419505061</v>
      </c>
      <c r="Y1693" s="22">
        <f>X1693-W1693</f>
        <v>-2988.9684526170095</v>
      </c>
      <c r="Z1693" s="8">
        <f>Y1693/W1693</f>
        <v>-5.0348144204411062E-2</v>
      </c>
      <c r="AA1693" s="2">
        <v>474</v>
      </c>
      <c r="AB1693" s="2">
        <v>1899</v>
      </c>
      <c r="AC1693" s="2">
        <f>2016-AB1693</f>
        <v>117</v>
      </c>
      <c r="AD1693" s="2" t="s">
        <v>583</v>
      </c>
    </row>
    <row r="1694" spans="1:30" x14ac:dyDescent="0.2">
      <c r="A1694">
        <v>25</v>
      </c>
      <c r="B1694" s="2" t="s">
        <v>1163</v>
      </c>
      <c r="C1694" s="2" t="s">
        <v>22</v>
      </c>
      <c r="D1694" s="2" t="s">
        <v>23</v>
      </c>
      <c r="E1694" s="6" t="s">
        <v>2767</v>
      </c>
      <c r="F1694" s="2">
        <v>60</v>
      </c>
      <c r="G1694" s="2">
        <v>68</v>
      </c>
      <c r="H1694" s="3">
        <v>42525</v>
      </c>
      <c r="I1694" s="3">
        <v>42543</v>
      </c>
      <c r="J1694" s="3" t="s">
        <v>2538</v>
      </c>
      <c r="K1694" s="17">
        <f>IF(J1694="Januar",238.19,IF(J1694="Februar",240.59,IF(J1694="Mars",245.99,IF(J1694="April",250.79,IF(J1694="Mai",256.52,IF(J1694="Juni",259.83,IF(J1694="Juli",265.66,IF(J1694="August",272.21,IF(J1694="September",275.91,IF(J1694="Oktober",281.13,IF(J1694="November",284.38,IF(J1694="Desember",287.34,0))))))))))))</f>
        <v>259.83</v>
      </c>
      <c r="L1694" s="20">
        <f>$K$2/K1694</f>
        <v>0.91671477504522192</v>
      </c>
      <c r="M1694" s="2">
        <v>18</v>
      </c>
      <c r="N1694" s="2">
        <v>3300000</v>
      </c>
      <c r="O1694" s="2">
        <v>3500000</v>
      </c>
      <c r="P1694" s="2">
        <f>O1694-N1694</f>
        <v>200000</v>
      </c>
      <c r="Q1694" s="4">
        <f>P1694/N1694</f>
        <v>6.0606060606060608E-2</v>
      </c>
      <c r="R1694" s="2">
        <v>83526</v>
      </c>
      <c r="S1694" s="9">
        <f>(N1694+R1694)/F1694</f>
        <v>56392.1</v>
      </c>
      <c r="T1694" s="2">
        <v>59725</v>
      </c>
      <c r="U1694" s="5">
        <f>T1694-S1694</f>
        <v>3332.9000000000015</v>
      </c>
      <c r="V1694" s="4">
        <f>U1694/S1694</f>
        <v>5.910225013787395E-2</v>
      </c>
      <c r="W1694" s="22">
        <f>S1694*L1694</f>
        <v>51695.471265827655</v>
      </c>
      <c r="X1694" s="22">
        <f>T1694*L1694</f>
        <v>54750.78993957588</v>
      </c>
      <c r="Y1694" s="22">
        <f>X1694-W1694</f>
        <v>3055.3186737482247</v>
      </c>
      <c r="Z1694" s="8">
        <f>Y1694/W1694</f>
        <v>5.9102250137874013E-2</v>
      </c>
      <c r="AA1694" s="11">
        <v>31552</v>
      </c>
      <c r="AB1694" s="2">
        <v>1980</v>
      </c>
      <c r="AC1694" s="2">
        <f>2016-AB1694</f>
        <v>36</v>
      </c>
      <c r="AD1694" s="2" t="s">
        <v>46</v>
      </c>
    </row>
    <row r="1695" spans="1:30" x14ac:dyDescent="0.2">
      <c r="A1695">
        <v>25</v>
      </c>
      <c r="B1695" s="6" t="s">
        <v>1286</v>
      </c>
      <c r="C1695" s="6" t="s">
        <v>22</v>
      </c>
      <c r="D1695" s="6" t="s">
        <v>23</v>
      </c>
      <c r="E1695" s="6" t="s">
        <v>2767</v>
      </c>
      <c r="F1695" s="6">
        <v>64</v>
      </c>
      <c r="G1695" s="6">
        <v>75</v>
      </c>
      <c r="H1695" s="7">
        <v>42524</v>
      </c>
      <c r="I1695" s="7">
        <v>42543</v>
      </c>
      <c r="J1695" s="3" t="s">
        <v>2538</v>
      </c>
      <c r="K1695" s="17">
        <f>IF(J1695="Januar",238.19,IF(J1695="Februar",240.59,IF(J1695="Mars",245.99,IF(J1695="April",250.79,IF(J1695="Mai",256.52,IF(J1695="Juni",259.83,IF(J1695="Juli",265.66,IF(J1695="August",272.21,IF(J1695="September",275.91,IF(J1695="Oktober",281.13,IF(J1695="November",284.38,IF(J1695="Desember",287.34,0))))))))))))</f>
        <v>259.83</v>
      </c>
      <c r="L1695" s="20">
        <f>$K$2/K1695</f>
        <v>0.91671477504522192</v>
      </c>
      <c r="M1695" s="6">
        <v>19</v>
      </c>
      <c r="N1695" s="6">
        <v>3650000</v>
      </c>
      <c r="O1695" s="6">
        <v>3610000</v>
      </c>
      <c r="P1695" s="6">
        <f>O1695-N1695</f>
        <v>-40000</v>
      </c>
      <c r="Q1695" s="8">
        <f>P1695/N1695</f>
        <v>-1.0958904109589041E-2</v>
      </c>
      <c r="R1695" s="6"/>
      <c r="S1695" s="9">
        <f>(N1695+R1695)/F1695</f>
        <v>57031.25</v>
      </c>
      <c r="T1695" s="6">
        <v>56406</v>
      </c>
      <c r="U1695" s="5">
        <f>T1695-S1695</f>
        <v>-625.25</v>
      </c>
      <c r="V1695" s="4">
        <f>U1695/S1695</f>
        <v>-1.0963287671232877E-2</v>
      </c>
      <c r="W1695" s="22">
        <f>S1695*L1695</f>
        <v>52281.389514297814</v>
      </c>
      <c r="X1695" s="22">
        <f>T1695*L1695</f>
        <v>51708.21360120079</v>
      </c>
      <c r="Y1695" s="22">
        <f>X1695-W1695</f>
        <v>-573.17591309702402</v>
      </c>
      <c r="Z1695" s="8">
        <f>Y1695/W1695</f>
        <v>-1.0963287671232858E-2</v>
      </c>
      <c r="AA1695" s="10">
        <v>1622</v>
      </c>
      <c r="AB1695" s="6">
        <v>2013</v>
      </c>
      <c r="AC1695" s="6">
        <f>2016-AB1695</f>
        <v>3</v>
      </c>
      <c r="AD1695" s="6" t="s">
        <v>37</v>
      </c>
    </row>
    <row r="1696" spans="1:30" x14ac:dyDescent="0.2">
      <c r="A1696">
        <v>25</v>
      </c>
      <c r="B1696" s="6" t="s">
        <v>2283</v>
      </c>
      <c r="C1696" s="6" t="s">
        <v>22</v>
      </c>
      <c r="D1696" s="6" t="s">
        <v>23</v>
      </c>
      <c r="E1696" s="6" t="s">
        <v>2767</v>
      </c>
      <c r="F1696" s="6">
        <v>109</v>
      </c>
      <c r="G1696" s="6">
        <v>120</v>
      </c>
      <c r="H1696" s="7">
        <v>42524</v>
      </c>
      <c r="I1696" s="7">
        <v>42543</v>
      </c>
      <c r="J1696" s="3" t="s">
        <v>2538</v>
      </c>
      <c r="K1696" s="17">
        <f>IF(J1696="Januar",238.19,IF(J1696="Februar",240.59,IF(J1696="Mars",245.99,IF(J1696="April",250.79,IF(J1696="Mai",256.52,IF(J1696="Juni",259.83,IF(J1696="Juli",265.66,IF(J1696="August",272.21,IF(J1696="September",275.91,IF(J1696="Oktober",281.13,IF(J1696="November",284.38,IF(J1696="Desember",287.34,0))))))))))))</f>
        <v>259.83</v>
      </c>
      <c r="L1696" s="20">
        <f>$K$2/K1696</f>
        <v>0.91671477504522192</v>
      </c>
      <c r="M1696" s="6">
        <v>19</v>
      </c>
      <c r="N1696" s="6">
        <v>8800000</v>
      </c>
      <c r="O1696" s="6">
        <v>8500000</v>
      </c>
      <c r="P1696" s="6">
        <f>O1696-N1696</f>
        <v>-300000</v>
      </c>
      <c r="Q1696" s="8">
        <f>P1696/N1696</f>
        <v>-3.4090909090909088E-2</v>
      </c>
      <c r="R1696" s="6"/>
      <c r="S1696" s="9">
        <f>(N1696+R1696)/F1696</f>
        <v>80733.944954128441</v>
      </c>
      <c r="T1696" s="6">
        <v>77982</v>
      </c>
      <c r="U1696" s="5">
        <f>T1696-S1696</f>
        <v>-2751.9449541284412</v>
      </c>
      <c r="V1696" s="4">
        <f>U1696/S1696</f>
        <v>-3.4086590909090921E-2</v>
      </c>
      <c r="W1696" s="22">
        <f>S1696*L1696</f>
        <v>74010.000187137179</v>
      </c>
      <c r="X1696" s="22">
        <f>T1696*L1696</f>
        <v>71487.251587576495</v>
      </c>
      <c r="Y1696" s="22">
        <f>X1696-W1696</f>
        <v>-2522.7485995606839</v>
      </c>
      <c r="Z1696" s="8">
        <f>Y1696/W1696</f>
        <v>-3.4086590909090872E-2</v>
      </c>
      <c r="AA1696" s="10">
        <v>4294</v>
      </c>
      <c r="AB1696" s="6">
        <v>1977</v>
      </c>
      <c r="AC1696" s="6">
        <f>2016-AB1696</f>
        <v>39</v>
      </c>
      <c r="AD1696" s="6" t="s">
        <v>108</v>
      </c>
    </row>
    <row r="1697" spans="1:30" x14ac:dyDescent="0.2">
      <c r="A1697">
        <v>25</v>
      </c>
      <c r="B1697" s="6" t="s">
        <v>2464</v>
      </c>
      <c r="C1697" s="6" t="s">
        <v>22</v>
      </c>
      <c r="D1697" s="6" t="s">
        <v>23</v>
      </c>
      <c r="E1697" s="6" t="s">
        <v>2767</v>
      </c>
      <c r="F1697" s="6">
        <v>143</v>
      </c>
      <c r="G1697" s="6">
        <v>156</v>
      </c>
      <c r="H1697" s="7">
        <v>42517</v>
      </c>
      <c r="I1697" s="7">
        <v>42543</v>
      </c>
      <c r="J1697" s="3" t="s">
        <v>2538</v>
      </c>
      <c r="K1697" s="17">
        <f>IF(J1697="Januar",238.19,IF(J1697="Februar",240.59,IF(J1697="Mars",245.99,IF(J1697="April",250.79,IF(J1697="Mai",256.52,IF(J1697="Juni",259.83,IF(J1697="Juli",265.66,IF(J1697="August",272.21,IF(J1697="September",275.91,IF(J1697="Oktober",281.13,IF(J1697="November",284.38,IF(J1697="Desember",287.34,0))))))))))))</f>
        <v>259.83</v>
      </c>
      <c r="L1697" s="20">
        <f>$K$2/K1697</f>
        <v>0.91671477504522192</v>
      </c>
      <c r="M1697" s="6">
        <v>26</v>
      </c>
      <c r="N1697" s="6">
        <v>12900000</v>
      </c>
      <c r="O1697" s="6">
        <v>12300000</v>
      </c>
      <c r="P1697" s="6">
        <f>O1697-N1697</f>
        <v>-600000</v>
      </c>
      <c r="Q1697" s="8">
        <f>P1697/N1697</f>
        <v>-4.6511627906976744E-2</v>
      </c>
      <c r="R1697" s="6">
        <v>34827</v>
      </c>
      <c r="S1697" s="9">
        <f>(N1697+R1697)/F1697</f>
        <v>90453.335664335667</v>
      </c>
      <c r="T1697" s="6">
        <v>86258</v>
      </c>
      <c r="U1697" s="5">
        <f>T1697-S1697</f>
        <v>-4195.3356643356674</v>
      </c>
      <c r="V1697" s="4">
        <f>U1697/S1697</f>
        <v>-4.638121561270208E-2</v>
      </c>
      <c r="W1697" s="22">
        <f>S1697*L1697</f>
        <v>82919.909255621416</v>
      </c>
      <c r="X1697" s="22">
        <f>T1697*L1697</f>
        <v>79073.983065850756</v>
      </c>
      <c r="Y1697" s="22">
        <f>X1697-W1697</f>
        <v>-3845.9261897706601</v>
      </c>
      <c r="Z1697" s="8">
        <f>Y1697/W1697</f>
        <v>-4.638121561270199E-2</v>
      </c>
      <c r="AA1697" s="10">
        <v>1054</v>
      </c>
      <c r="AB1697" s="6">
        <v>1938</v>
      </c>
      <c r="AC1697" s="6">
        <f>2016-AB1697</f>
        <v>78</v>
      </c>
      <c r="AD1697" s="6" t="s">
        <v>67</v>
      </c>
    </row>
    <row r="1698" spans="1:30" x14ac:dyDescent="0.2">
      <c r="A1698">
        <v>25</v>
      </c>
      <c r="B1698" s="2" t="s">
        <v>1013</v>
      </c>
      <c r="C1698" s="2" t="s">
        <v>22</v>
      </c>
      <c r="D1698" s="2" t="s">
        <v>23</v>
      </c>
      <c r="E1698" s="6" t="s">
        <v>2767</v>
      </c>
      <c r="F1698" s="2">
        <v>56</v>
      </c>
      <c r="G1698" s="2">
        <v>66</v>
      </c>
      <c r="H1698" s="3">
        <v>42532</v>
      </c>
      <c r="I1698" s="3">
        <v>42544</v>
      </c>
      <c r="J1698" s="7" t="s">
        <v>2538</v>
      </c>
      <c r="K1698" s="17">
        <f>IF(J1698="Januar",238.19,IF(J1698="Februar",240.59,IF(J1698="Mars",245.99,IF(J1698="April",250.79,IF(J1698="Mai",256.52,IF(J1698="Juni",259.83,IF(J1698="Juli",265.66,IF(J1698="August",272.21,IF(J1698="September",275.91,IF(J1698="Oktober",281.13,IF(J1698="November",284.38,IF(J1698="Desember",287.34,0))))))))))))</f>
        <v>259.83</v>
      </c>
      <c r="L1698" s="20">
        <f>$K$2/K1698</f>
        <v>0.91671477504522192</v>
      </c>
      <c r="M1698" s="2">
        <v>12</v>
      </c>
      <c r="N1698" s="2">
        <v>3200000</v>
      </c>
      <c r="O1698" s="2">
        <v>3250000</v>
      </c>
      <c r="P1698" s="2">
        <f>O1698-N1698</f>
        <v>50000</v>
      </c>
      <c r="Q1698" s="4">
        <f>P1698/N1698</f>
        <v>1.5625E-2</v>
      </c>
      <c r="R1698" s="2">
        <v>23908</v>
      </c>
      <c r="S1698" s="9">
        <f>(N1698+R1698)/F1698</f>
        <v>57569.785714285717</v>
      </c>
      <c r="T1698" s="2">
        <v>58463</v>
      </c>
      <c r="U1698" s="5">
        <f>T1698-S1698</f>
        <v>893.2142857142826</v>
      </c>
      <c r="V1698" s="4">
        <f>U1698/S1698</f>
        <v>1.5515331082648706E-2</v>
      </c>
      <c r="W1698" s="22">
        <f>S1698*L1698</f>
        <v>52775.073160473061</v>
      </c>
      <c r="X1698" s="22">
        <f>T1698*L1698</f>
        <v>53593.895893468813</v>
      </c>
      <c r="Y1698" s="22">
        <f>X1698-W1698</f>
        <v>818.82273299575172</v>
      </c>
      <c r="Z1698" s="8">
        <f>Y1698/W1698</f>
        <v>1.5515331082648793E-2</v>
      </c>
      <c r="AA1698" s="11">
        <v>1848</v>
      </c>
      <c r="AB1698" s="2">
        <v>1985</v>
      </c>
      <c r="AC1698" s="2">
        <f>2016-AB1698</f>
        <v>31</v>
      </c>
      <c r="AD1698" s="2" t="s">
        <v>130</v>
      </c>
    </row>
    <row r="1699" spans="1:30" x14ac:dyDescent="0.2">
      <c r="A1699">
        <v>25</v>
      </c>
      <c r="B1699" s="6" t="s">
        <v>1064</v>
      </c>
      <c r="C1699" s="6" t="s">
        <v>22</v>
      </c>
      <c r="D1699" s="6" t="s">
        <v>23</v>
      </c>
      <c r="E1699" s="6" t="s">
        <v>2767</v>
      </c>
      <c r="F1699" s="6">
        <v>66</v>
      </c>
      <c r="G1699" s="6">
        <v>76</v>
      </c>
      <c r="H1699" s="7">
        <v>42531</v>
      </c>
      <c r="I1699" s="7">
        <v>42544</v>
      </c>
      <c r="J1699" s="7" t="s">
        <v>2538</v>
      </c>
      <c r="K1699" s="17">
        <f>IF(J1699="Januar",238.19,IF(J1699="Februar",240.59,IF(J1699="Mars",245.99,IF(J1699="April",250.79,IF(J1699="Mai",256.52,IF(J1699="Juni",259.83,IF(J1699="Juli",265.66,IF(J1699="August",272.21,IF(J1699="September",275.91,IF(J1699="Oktober",281.13,IF(J1699="November",284.38,IF(J1699="Desember",287.34,0))))))))))))</f>
        <v>259.83</v>
      </c>
      <c r="L1699" s="20">
        <f>$K$2/K1699</f>
        <v>0.91671477504522192</v>
      </c>
      <c r="M1699" s="6">
        <v>13</v>
      </c>
      <c r="N1699" s="6">
        <v>3750000</v>
      </c>
      <c r="O1699" s="6">
        <v>3900000</v>
      </c>
      <c r="P1699" s="6">
        <f>O1699-N1699</f>
        <v>150000</v>
      </c>
      <c r="Q1699" s="8">
        <f>P1699/N1699</f>
        <v>0.04</v>
      </c>
      <c r="R1699" s="6">
        <v>24839</v>
      </c>
      <c r="S1699" s="9">
        <f>(N1699+R1699)/F1699</f>
        <v>57194.530303030304</v>
      </c>
      <c r="T1699" s="6">
        <v>59467</v>
      </c>
      <c r="U1699" s="5">
        <f>T1699-S1699</f>
        <v>2272.4696969696961</v>
      </c>
      <c r="V1699" s="4">
        <f>U1699/S1699</f>
        <v>3.9732290569213666E-2</v>
      </c>
      <c r="W1699" s="22">
        <f>S1699*L1699</f>
        <v>52431.070980559554</v>
      </c>
      <c r="X1699" s="22">
        <f>T1699*L1699</f>
        <v>54514.277527614213</v>
      </c>
      <c r="Y1699" s="22">
        <f>X1699-W1699</f>
        <v>2083.2065470546586</v>
      </c>
      <c r="Z1699" s="8">
        <f>Y1699/W1699</f>
        <v>3.9732290569213666E-2</v>
      </c>
      <c r="AA1699" s="6">
        <v>517</v>
      </c>
      <c r="AB1699" s="6">
        <v>1902</v>
      </c>
      <c r="AC1699" s="6">
        <f>2016-AB1699</f>
        <v>114</v>
      </c>
      <c r="AD1699" s="6" t="s">
        <v>112</v>
      </c>
    </row>
    <row r="1700" spans="1:30" x14ac:dyDescent="0.2">
      <c r="A1700">
        <v>25</v>
      </c>
      <c r="B1700" s="2" t="s">
        <v>1359</v>
      </c>
      <c r="C1700" s="2" t="s">
        <v>22</v>
      </c>
      <c r="D1700" s="2" t="s">
        <v>23</v>
      </c>
      <c r="E1700" s="6" t="s">
        <v>2767</v>
      </c>
      <c r="F1700" s="2">
        <v>66</v>
      </c>
      <c r="G1700" s="2">
        <v>73</v>
      </c>
      <c r="H1700" s="3">
        <v>42523</v>
      </c>
      <c r="I1700" s="3">
        <v>42544</v>
      </c>
      <c r="J1700" s="3" t="s">
        <v>2538</v>
      </c>
      <c r="K1700" s="17">
        <f>IF(J1700="Januar",238.19,IF(J1700="Februar",240.59,IF(J1700="Mars",245.99,IF(J1700="April",250.79,IF(J1700="Mai",256.52,IF(J1700="Juni",259.83,IF(J1700="Juli",265.66,IF(J1700="August",272.21,IF(J1700="September",275.91,IF(J1700="Oktober",281.13,IF(J1700="November",284.38,IF(J1700="Desember",287.34,0))))))))))))</f>
        <v>259.83</v>
      </c>
      <c r="L1700" s="20">
        <f>$K$2/K1700</f>
        <v>0.91671477504522192</v>
      </c>
      <c r="M1700" s="2">
        <v>21</v>
      </c>
      <c r="N1700" s="2">
        <v>3500000</v>
      </c>
      <c r="O1700" s="2">
        <v>4050000</v>
      </c>
      <c r="P1700" s="2">
        <f>O1700-N1700</f>
        <v>550000</v>
      </c>
      <c r="Q1700" s="4">
        <f>P1700/N1700</f>
        <v>0.15714285714285714</v>
      </c>
      <c r="R1700" s="2">
        <v>94533</v>
      </c>
      <c r="S1700" s="9">
        <f>(N1700+R1700)/F1700</f>
        <v>54462.621212121216</v>
      </c>
      <c r="T1700" s="2">
        <v>62796</v>
      </c>
      <c r="U1700" s="5">
        <f>T1700-S1700</f>
        <v>8333.3787878787844</v>
      </c>
      <c r="V1700" s="4">
        <f>U1700/S1700</f>
        <v>0.15301097527829061</v>
      </c>
      <c r="W1700" s="22">
        <f>S1700*L1700</f>
        <v>49926.689552842829</v>
      </c>
      <c r="X1700" s="22">
        <f>T1700*L1700</f>
        <v>57566.021013739759</v>
      </c>
      <c r="Y1700" s="22">
        <f>X1700-W1700</f>
        <v>7639.3314608969304</v>
      </c>
      <c r="Z1700" s="8">
        <f>Y1700/W1700</f>
        <v>0.15301097527829075</v>
      </c>
      <c r="AA1700" s="2">
        <v>490</v>
      </c>
      <c r="AB1700" s="2">
        <v>1888</v>
      </c>
      <c r="AC1700" s="2">
        <f>2016-AB1700</f>
        <v>128</v>
      </c>
      <c r="AD1700" s="2" t="s">
        <v>139</v>
      </c>
    </row>
    <row r="1701" spans="1:30" x14ac:dyDescent="0.2">
      <c r="A1701">
        <v>25</v>
      </c>
      <c r="B1701" s="6" t="s">
        <v>1194</v>
      </c>
      <c r="C1701" s="6" t="s">
        <v>22</v>
      </c>
      <c r="D1701" s="6" t="s">
        <v>23</v>
      </c>
      <c r="E1701" s="6" t="s">
        <v>2767</v>
      </c>
      <c r="F1701" s="6">
        <v>61</v>
      </c>
      <c r="G1701" s="6">
        <v>67</v>
      </c>
      <c r="H1701" s="7">
        <v>42514</v>
      </c>
      <c r="I1701" s="7">
        <v>42544</v>
      </c>
      <c r="J1701" s="3" t="s">
        <v>2538</v>
      </c>
      <c r="K1701" s="17">
        <f>IF(J1701="Januar",238.19,IF(J1701="Februar",240.59,IF(J1701="Mars",245.99,IF(J1701="April",250.79,IF(J1701="Mai",256.52,IF(J1701="Juni",259.83,IF(J1701="Juli",265.66,IF(J1701="August",272.21,IF(J1701="September",275.91,IF(J1701="Oktober",281.13,IF(J1701="November",284.38,IF(J1701="Desember",287.34,0))))))))))))</f>
        <v>259.83</v>
      </c>
      <c r="L1701" s="20">
        <f>$K$2/K1701</f>
        <v>0.91671477504522192</v>
      </c>
      <c r="M1701" s="6">
        <v>30</v>
      </c>
      <c r="N1701" s="6">
        <v>6000000</v>
      </c>
      <c r="O1701" s="6">
        <v>6000000</v>
      </c>
      <c r="P1701" s="6">
        <f>O1701-N1701</f>
        <v>0</v>
      </c>
      <c r="Q1701" s="8">
        <f>P1701/N1701</f>
        <v>0</v>
      </c>
      <c r="R1701" s="6">
        <v>1653</v>
      </c>
      <c r="S1701" s="9">
        <f>(N1701+R1701)/F1701</f>
        <v>98387.75409836066</v>
      </c>
      <c r="T1701" s="6">
        <v>98388</v>
      </c>
      <c r="U1701" s="5">
        <f>T1701-S1701</f>
        <v>0.2459016393404454</v>
      </c>
      <c r="V1701" s="4">
        <f>U1701/S1701</f>
        <v>2.4993114396595685E-6</v>
      </c>
      <c r="W1701" s="22">
        <f>S1701*L1701</f>
        <v>90193.507865483305</v>
      </c>
      <c r="X1701" s="22">
        <f>T1701*L1701</f>
        <v>90193.733287149298</v>
      </c>
      <c r="Y1701" s="22">
        <f>X1701-W1701</f>
        <v>0.22542166599305347</v>
      </c>
      <c r="Z1701" s="8">
        <f>Y1701/W1701</f>
        <v>2.4993114396798113E-6</v>
      </c>
      <c r="AA1701" s="6">
        <v>456</v>
      </c>
      <c r="AB1701" s="6">
        <v>1955</v>
      </c>
      <c r="AC1701" s="6">
        <f>2016-AB1701</f>
        <v>61</v>
      </c>
      <c r="AD1701" s="6" t="s">
        <v>108</v>
      </c>
    </row>
    <row r="1702" spans="1:30" x14ac:dyDescent="0.2">
      <c r="A1702">
        <v>25</v>
      </c>
      <c r="B1702" s="6" t="s">
        <v>1956</v>
      </c>
      <c r="C1702" s="6" t="s">
        <v>22</v>
      </c>
      <c r="D1702" s="6" t="s">
        <v>23</v>
      </c>
      <c r="E1702" s="6" t="s">
        <v>2767</v>
      </c>
      <c r="F1702" s="6">
        <v>84</v>
      </c>
      <c r="G1702" s="6">
        <v>99</v>
      </c>
      <c r="H1702" s="7">
        <v>42532</v>
      </c>
      <c r="I1702" s="7">
        <v>42545</v>
      </c>
      <c r="J1702" s="7" t="s">
        <v>2538</v>
      </c>
      <c r="K1702" s="17">
        <f>IF(J1702="Januar",238.19,IF(J1702="Februar",240.59,IF(J1702="Mars",245.99,IF(J1702="April",250.79,IF(J1702="Mai",256.52,IF(J1702="Juni",259.83,IF(J1702="Juli",265.66,IF(J1702="August",272.21,IF(J1702="September",275.91,IF(J1702="Oktober",281.13,IF(J1702="November",284.38,IF(J1702="Desember",287.34,0))))))))))))</f>
        <v>259.83</v>
      </c>
      <c r="L1702" s="20">
        <f>$K$2/K1702</f>
        <v>0.91671477504522192</v>
      </c>
      <c r="M1702" s="6">
        <v>13</v>
      </c>
      <c r="N1702" s="6">
        <v>4950000</v>
      </c>
      <c r="O1702" s="6">
        <v>5300000</v>
      </c>
      <c r="P1702" s="6">
        <f>O1702-N1702</f>
        <v>350000</v>
      </c>
      <c r="Q1702" s="8">
        <f>P1702/N1702</f>
        <v>7.0707070707070704E-2</v>
      </c>
      <c r="R1702" s="6"/>
      <c r="S1702" s="9">
        <f>(N1702+R1702)/F1702</f>
        <v>58928.571428571428</v>
      </c>
      <c r="T1702" s="6">
        <v>63095</v>
      </c>
      <c r="U1702" s="5">
        <f>T1702-S1702</f>
        <v>4166.4285714285725</v>
      </c>
      <c r="V1702" s="4">
        <f>U1702/S1702</f>
        <v>7.0703030303030323E-2</v>
      </c>
      <c r="W1702" s="22">
        <f>S1702*L1702</f>
        <v>54020.692100879147</v>
      </c>
      <c r="X1702" s="22">
        <f>T1702*L1702</f>
        <v>57840.11873147828</v>
      </c>
      <c r="Y1702" s="22">
        <f>X1702-W1702</f>
        <v>3819.4266305991332</v>
      </c>
      <c r="Z1702" s="8">
        <f>Y1702/W1702</f>
        <v>7.0703030303030392E-2</v>
      </c>
      <c r="AA1702" s="6">
        <v>469</v>
      </c>
      <c r="AB1702" s="6">
        <v>1876</v>
      </c>
      <c r="AC1702" s="6">
        <f>2016-AB1702</f>
        <v>140</v>
      </c>
      <c r="AD1702" s="6" t="s">
        <v>27</v>
      </c>
    </row>
    <row r="1703" spans="1:30" x14ac:dyDescent="0.2">
      <c r="A1703">
        <v>25</v>
      </c>
      <c r="B1703" s="6" t="s">
        <v>2066</v>
      </c>
      <c r="C1703" s="6" t="s">
        <v>22</v>
      </c>
      <c r="D1703" s="6" t="s">
        <v>23</v>
      </c>
      <c r="E1703" s="6" t="s">
        <v>2767</v>
      </c>
      <c r="F1703" s="6">
        <v>91</v>
      </c>
      <c r="G1703" s="6">
        <v>103</v>
      </c>
      <c r="H1703" s="7">
        <v>42524</v>
      </c>
      <c r="I1703" s="7">
        <v>42545</v>
      </c>
      <c r="J1703" s="3" t="s">
        <v>2538</v>
      </c>
      <c r="K1703" s="17">
        <f>IF(J1703="Januar",238.19,IF(J1703="Februar",240.59,IF(J1703="Mars",245.99,IF(J1703="April",250.79,IF(J1703="Mai",256.52,IF(J1703="Juni",259.83,IF(J1703="Juli",265.66,IF(J1703="August",272.21,IF(J1703="September",275.91,IF(J1703="Oktober",281.13,IF(J1703="November",284.38,IF(J1703="Desember",287.34,0))))))))))))</f>
        <v>259.83</v>
      </c>
      <c r="L1703" s="20">
        <f>$K$2/K1703</f>
        <v>0.91671477504522192</v>
      </c>
      <c r="M1703" s="6">
        <v>21</v>
      </c>
      <c r="N1703" s="6">
        <v>7990000</v>
      </c>
      <c r="O1703" s="6">
        <v>7910000</v>
      </c>
      <c r="P1703" s="6">
        <f>O1703-N1703</f>
        <v>-80000</v>
      </c>
      <c r="Q1703" s="8">
        <f>P1703/N1703</f>
        <v>-1.0012515644555695E-2</v>
      </c>
      <c r="R1703" s="6">
        <v>87556</v>
      </c>
      <c r="S1703" s="9">
        <f>(N1703+R1703)/F1703</f>
        <v>88764.351648351643</v>
      </c>
      <c r="T1703" s="6">
        <v>87885</v>
      </c>
      <c r="U1703" s="5">
        <f>T1703-S1703</f>
        <v>-879.35164835164323</v>
      </c>
      <c r="V1703" s="4">
        <f>U1703/S1703</f>
        <v>-9.9065856058440874E-3</v>
      </c>
      <c r="W1703" s="22">
        <f>S1703*L1703</f>
        <v>81371.592653353655</v>
      </c>
      <c r="X1703" s="22">
        <f>T1703*L1703</f>
        <v>80565.478004849327</v>
      </c>
      <c r="Y1703" s="22">
        <f>X1703-W1703</f>
        <v>-806.11464850432822</v>
      </c>
      <c r="Z1703" s="8">
        <f>Y1703/W1703</f>
        <v>-9.9065856058441655E-3</v>
      </c>
      <c r="AA1703" s="6">
        <v>677</v>
      </c>
      <c r="AB1703" s="6">
        <v>1991</v>
      </c>
      <c r="AC1703" s="6">
        <f>2016-AB1703</f>
        <v>25</v>
      </c>
      <c r="AD1703" s="6" t="s">
        <v>67</v>
      </c>
    </row>
    <row r="1704" spans="1:30" x14ac:dyDescent="0.2">
      <c r="A1704">
        <v>26</v>
      </c>
      <c r="B1704" s="6" t="s">
        <v>346</v>
      </c>
      <c r="C1704" s="6" t="s">
        <v>22</v>
      </c>
      <c r="D1704" s="6" t="s">
        <v>23</v>
      </c>
      <c r="E1704" s="6" t="s">
        <v>2767</v>
      </c>
      <c r="F1704" s="6">
        <v>38</v>
      </c>
      <c r="G1704" s="6">
        <v>42</v>
      </c>
      <c r="H1704" s="7">
        <v>42538</v>
      </c>
      <c r="I1704" s="7">
        <v>42548</v>
      </c>
      <c r="J1704" s="7" t="s">
        <v>2538</v>
      </c>
      <c r="K1704" s="17">
        <f>IF(J1704="Januar",238.19,IF(J1704="Februar",240.59,IF(J1704="Mars",245.99,IF(J1704="April",250.79,IF(J1704="Mai",256.52,IF(J1704="Juni",259.83,IF(J1704="Juli",265.66,IF(J1704="August",272.21,IF(J1704="September",275.91,IF(J1704="Oktober",281.13,IF(J1704="November",284.38,IF(J1704="Desember",287.34,0))))))))))))</f>
        <v>259.83</v>
      </c>
      <c r="L1704" s="20">
        <f>$K$2/K1704</f>
        <v>0.91671477504522192</v>
      </c>
      <c r="M1704" s="6">
        <v>10</v>
      </c>
      <c r="N1704" s="6">
        <v>4050000</v>
      </c>
      <c r="O1704" s="6">
        <v>4080000</v>
      </c>
      <c r="P1704" s="6">
        <f>O1704-N1704</f>
        <v>30000</v>
      </c>
      <c r="Q1704" s="8">
        <f>P1704/N1704</f>
        <v>7.4074074074074077E-3</v>
      </c>
      <c r="R1704" s="6"/>
      <c r="S1704" s="9">
        <f>(N1704+R1704)/F1704</f>
        <v>106578.94736842105</v>
      </c>
      <c r="T1704" s="6">
        <v>107368</v>
      </c>
      <c r="U1704" s="9">
        <f>T1704-S1704</f>
        <v>789.0526315789466</v>
      </c>
      <c r="V1704" s="4">
        <f>U1704/S1704</f>
        <v>7.4034567901234494E-3</v>
      </c>
      <c r="W1704" s="22">
        <f>S1704*L1704</f>
        <v>97702.495761398648</v>
      </c>
      <c r="X1704" s="22">
        <f>T1704*L1704</f>
        <v>98425.83196705539</v>
      </c>
      <c r="Y1704" s="22">
        <f>X1704-W1704</f>
        <v>723.3362056567421</v>
      </c>
      <c r="Z1704" s="8">
        <f>Y1704/W1704</f>
        <v>7.4034567901235283E-3</v>
      </c>
      <c r="AA1704" s="10">
        <v>3265</v>
      </c>
      <c r="AB1704" s="6">
        <v>2008</v>
      </c>
      <c r="AC1704" s="6">
        <f>2016-AB1704</f>
        <v>8</v>
      </c>
      <c r="AD1704" s="6" t="s">
        <v>108</v>
      </c>
    </row>
    <row r="1705" spans="1:30" x14ac:dyDescent="0.2">
      <c r="A1705">
        <v>26</v>
      </c>
      <c r="B1705" s="6" t="s">
        <v>482</v>
      </c>
      <c r="C1705" s="6" t="s">
        <v>22</v>
      </c>
      <c r="D1705" s="6" t="s">
        <v>23</v>
      </c>
      <c r="E1705" s="6" t="s">
        <v>2767</v>
      </c>
      <c r="F1705" s="6">
        <v>43</v>
      </c>
      <c r="G1705" s="6">
        <v>48</v>
      </c>
      <c r="H1705" s="7">
        <v>42538</v>
      </c>
      <c r="I1705" s="7">
        <v>42548</v>
      </c>
      <c r="J1705" s="3" t="s">
        <v>2538</v>
      </c>
      <c r="K1705" s="17">
        <f>IF(J1705="Januar",238.19,IF(J1705="Februar",240.59,IF(J1705="Mars",245.99,IF(J1705="April",250.79,IF(J1705="Mai",256.52,IF(J1705="Juni",259.83,IF(J1705="Juli",265.66,IF(J1705="August",272.21,IF(J1705="September",275.91,IF(J1705="Oktober",281.13,IF(J1705="November",284.38,IF(J1705="Desember",287.34,0))))))))))))</f>
        <v>259.83</v>
      </c>
      <c r="L1705" s="20">
        <f>$K$2/K1705</f>
        <v>0.91671477504522192</v>
      </c>
      <c r="M1705" s="6">
        <v>10</v>
      </c>
      <c r="N1705" s="6">
        <v>2550000</v>
      </c>
      <c r="O1705" s="6">
        <v>3125000</v>
      </c>
      <c r="P1705" s="6">
        <f>O1705-N1705</f>
        <v>575000</v>
      </c>
      <c r="Q1705" s="8">
        <f>P1705/N1705</f>
        <v>0.22549019607843138</v>
      </c>
      <c r="R1705" s="6">
        <v>271</v>
      </c>
      <c r="S1705" s="9">
        <f>(N1705+R1705)/F1705</f>
        <v>59308.627906976741</v>
      </c>
      <c r="T1705" s="6">
        <v>72681</v>
      </c>
      <c r="U1705" s="5">
        <f>T1705-S1705</f>
        <v>13372.372093023259</v>
      </c>
      <c r="V1705" s="4">
        <f>U1705/S1705</f>
        <v>0.22547094014714522</v>
      </c>
      <c r="W1705" s="22">
        <f>S1705*L1705</f>
        <v>54369.095489984953</v>
      </c>
      <c r="X1705" s="22">
        <f>T1705*L1705</f>
        <v>66627.746565061781</v>
      </c>
      <c r="Y1705" s="22">
        <f>X1705-W1705</f>
        <v>12258.651075076828</v>
      </c>
      <c r="Z1705" s="8">
        <f>Y1705/W1705</f>
        <v>0.22547094014714536</v>
      </c>
      <c r="AA1705" s="6">
        <v>775</v>
      </c>
      <c r="AB1705" s="6">
        <v>1903</v>
      </c>
      <c r="AC1705" s="6">
        <f>2016-AB1705</f>
        <v>113</v>
      </c>
      <c r="AD1705" s="6" t="s">
        <v>191</v>
      </c>
    </row>
    <row r="1706" spans="1:30" x14ac:dyDescent="0.2">
      <c r="A1706">
        <v>26</v>
      </c>
      <c r="B1706" s="2" t="s">
        <v>618</v>
      </c>
      <c r="C1706" s="2" t="s">
        <v>22</v>
      </c>
      <c r="D1706" s="2" t="s">
        <v>23</v>
      </c>
      <c r="E1706" s="6" t="s">
        <v>2767</v>
      </c>
      <c r="F1706" s="2">
        <v>47</v>
      </c>
      <c r="G1706" s="2">
        <v>52</v>
      </c>
      <c r="H1706" s="3">
        <v>42538</v>
      </c>
      <c r="I1706" s="3">
        <v>42548</v>
      </c>
      <c r="J1706" s="7" t="s">
        <v>2538</v>
      </c>
      <c r="K1706" s="17">
        <f>IF(J1706="Januar",238.19,IF(J1706="Februar",240.59,IF(J1706="Mars",245.99,IF(J1706="April",250.79,IF(J1706="Mai",256.52,IF(J1706="Juni",259.83,IF(J1706="Juli",265.66,IF(J1706="August",272.21,IF(J1706="September",275.91,IF(J1706="Oktober",281.13,IF(J1706="November",284.38,IF(J1706="Desember",287.34,0))))))))))))</f>
        <v>259.83</v>
      </c>
      <c r="L1706" s="20">
        <f>$K$2/K1706</f>
        <v>0.91671477504522192</v>
      </c>
      <c r="M1706" s="2">
        <v>10</v>
      </c>
      <c r="N1706" s="2">
        <v>2900000</v>
      </c>
      <c r="O1706" s="2">
        <v>3490000</v>
      </c>
      <c r="P1706" s="2">
        <f>O1706-N1706</f>
        <v>590000</v>
      </c>
      <c r="Q1706" s="4">
        <f>P1706/N1706</f>
        <v>0.20344827586206896</v>
      </c>
      <c r="R1706" s="2"/>
      <c r="S1706" s="9">
        <f>(N1706+R1706)/F1706</f>
        <v>61702.127659574471</v>
      </c>
      <c r="T1706" s="2">
        <v>74255</v>
      </c>
      <c r="U1706" s="5">
        <f>T1706-S1706</f>
        <v>12552.872340425529</v>
      </c>
      <c r="V1706" s="4">
        <f>U1706/S1706</f>
        <v>0.20344310344827579</v>
      </c>
      <c r="W1706" s="22">
        <f>S1706*L1706</f>
        <v>56563.252077258374</v>
      </c>
      <c r="X1706" s="22">
        <f>T1706*L1706</f>
        <v>68070.655620982958</v>
      </c>
      <c r="Y1706" s="22">
        <f>X1706-W1706</f>
        <v>11507.403543724584</v>
      </c>
      <c r="Z1706" s="8">
        <f>Y1706/W1706</f>
        <v>0.20344310344827593</v>
      </c>
      <c r="AA1706" s="2"/>
      <c r="AB1706" s="2">
        <v>2011</v>
      </c>
      <c r="AC1706" s="2">
        <f>2016-AB1706</f>
        <v>5</v>
      </c>
      <c r="AD1706" s="2" t="s">
        <v>460</v>
      </c>
    </row>
    <row r="1707" spans="1:30" x14ac:dyDescent="0.2">
      <c r="A1707">
        <v>26</v>
      </c>
      <c r="B1707" s="6" t="s">
        <v>1320</v>
      </c>
      <c r="C1707" s="6" t="s">
        <v>22</v>
      </c>
      <c r="D1707" s="6" t="s">
        <v>23</v>
      </c>
      <c r="E1707" s="6" t="s">
        <v>2767</v>
      </c>
      <c r="F1707" s="6">
        <v>65</v>
      </c>
      <c r="G1707" s="6">
        <v>73</v>
      </c>
      <c r="H1707" s="7">
        <v>42538</v>
      </c>
      <c r="I1707" s="7">
        <v>42548</v>
      </c>
      <c r="J1707" s="7" t="s">
        <v>2538</v>
      </c>
      <c r="K1707" s="17">
        <f>IF(J1707="Januar",238.19,IF(J1707="Februar",240.59,IF(J1707="Mars",245.99,IF(J1707="April",250.79,IF(J1707="Mai",256.52,IF(J1707="Juni",259.83,IF(J1707="Juli",265.66,IF(J1707="August",272.21,IF(J1707="September",275.91,IF(J1707="Oktober",281.13,IF(J1707="November",284.38,IF(J1707="Desember",287.34,0))))))))))))</f>
        <v>259.83</v>
      </c>
      <c r="L1707" s="20">
        <f>$K$2/K1707</f>
        <v>0.91671477504522192</v>
      </c>
      <c r="M1707" s="6">
        <v>10</v>
      </c>
      <c r="N1707" s="6">
        <v>2600000</v>
      </c>
      <c r="O1707" s="6">
        <v>2675000</v>
      </c>
      <c r="P1707" s="6">
        <f>O1707-N1707</f>
        <v>75000</v>
      </c>
      <c r="Q1707" s="8">
        <f>P1707/N1707</f>
        <v>2.8846153846153848E-2</v>
      </c>
      <c r="R1707" s="6"/>
      <c r="S1707" s="9">
        <f>(N1707+R1707)/F1707</f>
        <v>40000</v>
      </c>
      <c r="T1707" s="6">
        <v>41154</v>
      </c>
      <c r="U1707" s="5">
        <f>T1707-S1707</f>
        <v>1154</v>
      </c>
      <c r="V1707" s="4">
        <f>U1707/S1707</f>
        <v>2.8850000000000001E-2</v>
      </c>
      <c r="W1707" s="22">
        <f>S1707*L1707</f>
        <v>36668.591001808876</v>
      </c>
      <c r="X1707" s="22">
        <f>T1707*L1707</f>
        <v>37726.479852211065</v>
      </c>
      <c r="Y1707" s="22">
        <f>X1707-W1707</f>
        <v>1057.8888504021888</v>
      </c>
      <c r="Z1707" s="8">
        <f>Y1707/W1707</f>
        <v>2.8850000000000077E-2</v>
      </c>
      <c r="AA1707" s="10">
        <v>3391</v>
      </c>
      <c r="AB1707" s="6">
        <v>1999</v>
      </c>
      <c r="AC1707" s="6">
        <f>2016-AB1707</f>
        <v>17</v>
      </c>
      <c r="AD1707" s="6" t="s">
        <v>37</v>
      </c>
    </row>
    <row r="1708" spans="1:30" x14ac:dyDescent="0.2">
      <c r="A1708">
        <v>26</v>
      </c>
      <c r="B1708" s="2" t="s">
        <v>1487</v>
      </c>
      <c r="C1708" s="2" t="s">
        <v>22</v>
      </c>
      <c r="D1708" s="2" t="s">
        <v>23</v>
      </c>
      <c r="E1708" s="6" t="s">
        <v>2767</v>
      </c>
      <c r="F1708" s="2">
        <v>69</v>
      </c>
      <c r="G1708" s="2">
        <v>77</v>
      </c>
      <c r="H1708" s="3">
        <v>42534</v>
      </c>
      <c r="I1708" s="3">
        <v>42548</v>
      </c>
      <c r="J1708" s="3" t="s">
        <v>2538</v>
      </c>
      <c r="K1708" s="17">
        <f>IF(J1708="Januar",238.19,IF(J1708="Februar",240.59,IF(J1708="Mars",245.99,IF(J1708="April",250.79,IF(J1708="Mai",256.52,IF(J1708="Juni",259.83,IF(J1708="Juli",265.66,IF(J1708="August",272.21,IF(J1708="September",275.91,IF(J1708="Oktober",281.13,IF(J1708="November",284.38,IF(J1708="Desember",287.34,0))))))))))))</f>
        <v>259.83</v>
      </c>
      <c r="L1708" s="20">
        <f>$K$2/K1708</f>
        <v>0.91671477504522192</v>
      </c>
      <c r="M1708" s="2">
        <v>14</v>
      </c>
      <c r="N1708" s="2">
        <v>3700000</v>
      </c>
      <c r="O1708" s="2">
        <v>3900000</v>
      </c>
      <c r="P1708" s="2">
        <f>O1708-N1708</f>
        <v>200000</v>
      </c>
      <c r="Q1708" s="4">
        <f>P1708/N1708</f>
        <v>5.4054054054054057E-2</v>
      </c>
      <c r="R1708" s="2">
        <v>338070</v>
      </c>
      <c r="S1708" s="9">
        <f>(N1708+R1708)/F1708</f>
        <v>58522.753623188408</v>
      </c>
      <c r="T1708" s="2">
        <v>61421</v>
      </c>
      <c r="U1708" s="5">
        <f>T1708-S1708</f>
        <v>2898.2463768115922</v>
      </c>
      <c r="V1708" s="4">
        <f>U1708/S1708</f>
        <v>4.952341093641266E-2</v>
      </c>
      <c r="W1708" s="22">
        <f>S1708*L1708</f>
        <v>53648.672922708109</v>
      </c>
      <c r="X1708" s="22">
        <f>T1708*L1708</f>
        <v>56305.538198052578</v>
      </c>
      <c r="Y1708" s="22">
        <f>X1708-W1708</f>
        <v>2656.8652753444694</v>
      </c>
      <c r="Z1708" s="8">
        <f>Y1708/W1708</f>
        <v>4.952341093641268E-2</v>
      </c>
      <c r="AA1708" s="11">
        <v>16714</v>
      </c>
      <c r="AB1708" s="2">
        <v>1959</v>
      </c>
      <c r="AC1708" s="2">
        <f>2016-AB1708</f>
        <v>57</v>
      </c>
      <c r="AD1708" s="2" t="s">
        <v>1488</v>
      </c>
    </row>
    <row r="1709" spans="1:30" x14ac:dyDescent="0.2">
      <c r="A1709">
        <v>26</v>
      </c>
      <c r="B1709" s="6" t="s">
        <v>1251</v>
      </c>
      <c r="C1709" s="6" t="s">
        <v>22</v>
      </c>
      <c r="D1709" s="6" t="s">
        <v>23</v>
      </c>
      <c r="E1709" s="6" t="s">
        <v>2767</v>
      </c>
      <c r="F1709" s="6">
        <v>63</v>
      </c>
      <c r="G1709" s="6">
        <v>69</v>
      </c>
      <c r="H1709" s="7">
        <v>42521</v>
      </c>
      <c r="I1709" s="7">
        <v>42548</v>
      </c>
      <c r="J1709" s="3" t="s">
        <v>2538</v>
      </c>
      <c r="K1709" s="17">
        <f>IF(J1709="Januar",238.19,IF(J1709="Februar",240.59,IF(J1709="Mars",245.99,IF(J1709="April",250.79,IF(J1709="Mai",256.52,IF(J1709="Juni",259.83,IF(J1709="Juli",265.66,IF(J1709="August",272.21,IF(J1709="September",275.91,IF(J1709="Oktober",281.13,IF(J1709="November",284.38,IF(J1709="Desember",287.34,0))))))))))))</f>
        <v>259.83</v>
      </c>
      <c r="L1709" s="20">
        <f>$K$2/K1709</f>
        <v>0.91671477504522192</v>
      </c>
      <c r="M1709" s="6">
        <v>27</v>
      </c>
      <c r="N1709" s="6">
        <v>2690000</v>
      </c>
      <c r="O1709" s="6">
        <v>2750000</v>
      </c>
      <c r="P1709" s="6">
        <f>O1709-N1709</f>
        <v>60000</v>
      </c>
      <c r="Q1709" s="8">
        <f>P1709/N1709</f>
        <v>2.2304832713754646E-2</v>
      </c>
      <c r="R1709" s="6">
        <v>180755</v>
      </c>
      <c r="S1709" s="9">
        <f>(N1709+R1709)/F1709</f>
        <v>45567.539682539682</v>
      </c>
      <c r="T1709" s="6">
        <v>46520</v>
      </c>
      <c r="U1709" s="5">
        <f>T1709-S1709</f>
        <v>952.46031746031804</v>
      </c>
      <c r="V1709" s="4">
        <f>U1709/S1709</f>
        <v>2.0902166851577385E-2</v>
      </c>
      <c r="W1709" s="22">
        <f>S1709*L1709</f>
        <v>41772.43688944359</v>
      </c>
      <c r="X1709" s="22">
        <f>T1709*L1709</f>
        <v>42645.571335103727</v>
      </c>
      <c r="Y1709" s="22">
        <f>X1709-W1709</f>
        <v>873.13444566013641</v>
      </c>
      <c r="Z1709" s="8">
        <f>Y1709/W1709</f>
        <v>2.0902166851577392E-2</v>
      </c>
      <c r="AA1709" s="10">
        <v>33129</v>
      </c>
      <c r="AB1709" s="6">
        <v>1970</v>
      </c>
      <c r="AC1709" s="6">
        <f>2016-AB1709</f>
        <v>46</v>
      </c>
      <c r="AD1709" s="6" t="s">
        <v>75</v>
      </c>
    </row>
    <row r="1710" spans="1:30" x14ac:dyDescent="0.2">
      <c r="A1710">
        <v>26</v>
      </c>
      <c r="B1710" s="2" t="s">
        <v>53</v>
      </c>
      <c r="C1710" s="2" t="s">
        <v>22</v>
      </c>
      <c r="D1710" s="2" t="s">
        <v>23</v>
      </c>
      <c r="E1710" s="6" t="s">
        <v>2767</v>
      </c>
      <c r="F1710" s="2">
        <v>21</v>
      </c>
      <c r="G1710" s="2">
        <v>26</v>
      </c>
      <c r="H1710" s="3">
        <v>42539</v>
      </c>
      <c r="I1710" s="3">
        <v>42549</v>
      </c>
      <c r="J1710" s="7" t="s">
        <v>2538</v>
      </c>
      <c r="K1710" s="17">
        <f>IF(J1710="Januar",238.19,IF(J1710="Februar",240.59,IF(J1710="Mars",245.99,IF(J1710="April",250.79,IF(J1710="Mai",256.52,IF(J1710="Juni",259.83,IF(J1710="Juli",265.66,IF(J1710="August",272.21,IF(J1710="September",275.91,IF(J1710="Oktober",281.13,IF(J1710="November",284.38,IF(J1710="Desember",287.34,0))))))))))))</f>
        <v>259.83</v>
      </c>
      <c r="L1710" s="20">
        <f>$K$2/K1710</f>
        <v>0.91671477504522192</v>
      </c>
      <c r="M1710" s="2">
        <v>10</v>
      </c>
      <c r="N1710" s="2">
        <v>2050000</v>
      </c>
      <c r="O1710" s="2">
        <v>2482766</v>
      </c>
      <c r="P1710" s="2">
        <f>O1710-N1710</f>
        <v>432766</v>
      </c>
      <c r="Q1710" s="4">
        <f>P1710/N1710</f>
        <v>0.21110536585365855</v>
      </c>
      <c r="R1710" s="2">
        <v>86673</v>
      </c>
      <c r="S1710" s="9">
        <f>(N1710+R1710)/F1710</f>
        <v>101746.33333333333</v>
      </c>
      <c r="T1710" s="2">
        <v>122354</v>
      </c>
      <c r="U1710" s="5">
        <f>T1710-S1710</f>
        <v>20607.666666666672</v>
      </c>
      <c r="V1710" s="4">
        <f>U1710/S1710</f>
        <v>0.20253964925845</v>
      </c>
      <c r="W1710" s="22">
        <f>S1710*L1710</f>
        <v>93272.36707334283</v>
      </c>
      <c r="X1710" s="22">
        <f>T1710*L1710</f>
        <v>112163.71958588308</v>
      </c>
      <c r="Y1710" s="22">
        <f>X1710-W1710</f>
        <v>18891.352512540252</v>
      </c>
      <c r="Z1710" s="8">
        <f>Y1710/W1710</f>
        <v>0.20253964925844994</v>
      </c>
      <c r="AA1710" s="11">
        <v>1856</v>
      </c>
      <c r="AB1710" s="2">
        <v>1922</v>
      </c>
      <c r="AC1710" s="2">
        <f>2016-AB1710</f>
        <v>94</v>
      </c>
      <c r="AD1710" s="2" t="s">
        <v>34</v>
      </c>
    </row>
    <row r="1711" spans="1:30" x14ac:dyDescent="0.2">
      <c r="A1711">
        <v>26</v>
      </c>
      <c r="B1711" s="2" t="s">
        <v>168</v>
      </c>
      <c r="C1711" s="2" t="s">
        <v>22</v>
      </c>
      <c r="D1711" s="2" t="s">
        <v>23</v>
      </c>
      <c r="E1711" s="6" t="s">
        <v>2767</v>
      </c>
      <c r="F1711" s="2">
        <v>30</v>
      </c>
      <c r="G1711" s="2">
        <v>36</v>
      </c>
      <c r="H1711" s="3">
        <v>42539</v>
      </c>
      <c r="I1711" s="3">
        <v>42549</v>
      </c>
      <c r="J1711" s="3" t="s">
        <v>2538</v>
      </c>
      <c r="K1711" s="17">
        <f>IF(J1711="Januar",238.19,IF(J1711="Februar",240.59,IF(J1711="Mars",245.99,IF(J1711="April",250.79,IF(J1711="Mai",256.52,IF(J1711="Juni",259.83,IF(J1711="Juli",265.66,IF(J1711="August",272.21,IF(J1711="September",275.91,IF(J1711="Oktober",281.13,IF(J1711="November",284.38,IF(J1711="Desember",287.34,0))))))))))))</f>
        <v>259.83</v>
      </c>
      <c r="L1711" s="20">
        <f>$K$2/K1711</f>
        <v>0.91671477504522192</v>
      </c>
      <c r="M1711" s="2">
        <v>10</v>
      </c>
      <c r="N1711" s="2">
        <v>2350000</v>
      </c>
      <c r="O1711" s="2">
        <v>2750000</v>
      </c>
      <c r="P1711" s="2">
        <f>O1711-N1711</f>
        <v>400000</v>
      </c>
      <c r="Q1711" s="4">
        <f>P1711/N1711</f>
        <v>0.1702127659574468</v>
      </c>
      <c r="R1711" s="2">
        <v>142274</v>
      </c>
      <c r="S1711" s="9">
        <f>(N1711+R1711)/F1711</f>
        <v>83075.8</v>
      </c>
      <c r="T1711" s="2">
        <v>96409</v>
      </c>
      <c r="U1711" s="5">
        <f>T1711-S1711</f>
        <v>13333.199999999997</v>
      </c>
      <c r="V1711" s="4">
        <f>U1711/S1711</f>
        <v>0.16049439186863076</v>
      </c>
      <c r="W1711" s="22">
        <f>S1711*L1711</f>
        <v>76156.81330870185</v>
      </c>
      <c r="X1711" s="22">
        <f>T1711*L1711</f>
        <v>88379.554747334798</v>
      </c>
      <c r="Y1711" s="22">
        <f>X1711-W1711</f>
        <v>12222.741438632947</v>
      </c>
      <c r="Z1711" s="8">
        <f>Y1711/W1711</f>
        <v>0.16049439186863074</v>
      </c>
      <c r="AA1711" s="2"/>
      <c r="AB1711" s="2">
        <v>1901</v>
      </c>
      <c r="AC1711" s="2">
        <f>2016-AB1711</f>
        <v>115</v>
      </c>
      <c r="AD1711" s="2" t="s">
        <v>169</v>
      </c>
    </row>
    <row r="1712" spans="1:30" x14ac:dyDescent="0.2">
      <c r="A1712">
        <v>26</v>
      </c>
      <c r="B1712" s="6" t="s">
        <v>377</v>
      </c>
      <c r="C1712" s="6" t="s">
        <v>22</v>
      </c>
      <c r="D1712" s="6" t="s">
        <v>23</v>
      </c>
      <c r="E1712" s="6" t="s">
        <v>2767</v>
      </c>
      <c r="F1712" s="6">
        <v>39</v>
      </c>
      <c r="G1712" s="6">
        <v>73</v>
      </c>
      <c r="H1712" s="7">
        <v>42539</v>
      </c>
      <c r="I1712" s="7">
        <v>42549</v>
      </c>
      <c r="J1712" s="7" t="s">
        <v>2538</v>
      </c>
      <c r="K1712" s="17">
        <f>IF(J1712="Januar",238.19,IF(J1712="Februar",240.59,IF(J1712="Mars",245.99,IF(J1712="April",250.79,IF(J1712="Mai",256.52,IF(J1712="Juni",259.83,IF(J1712="Juli",265.66,IF(J1712="August",272.21,IF(J1712="September",275.91,IF(J1712="Oktober",281.13,IF(J1712="November",284.38,IF(J1712="Desember",287.34,0))))))))))))</f>
        <v>259.83</v>
      </c>
      <c r="L1712" s="20">
        <f>$K$2/K1712</f>
        <v>0.91671477504522192</v>
      </c>
      <c r="M1712" s="6">
        <v>10</v>
      </c>
      <c r="N1712" s="6">
        <v>1650000</v>
      </c>
      <c r="O1712" s="6">
        <v>2130000</v>
      </c>
      <c r="P1712" s="6">
        <f>O1712-N1712</f>
        <v>480000</v>
      </c>
      <c r="Q1712" s="8">
        <f>P1712/N1712</f>
        <v>0.29090909090909089</v>
      </c>
      <c r="R1712" s="6">
        <v>17778</v>
      </c>
      <c r="S1712" s="9">
        <f>(N1712+R1712)/F1712</f>
        <v>42763.538461538461</v>
      </c>
      <c r="T1712" s="6">
        <v>55071</v>
      </c>
      <c r="U1712" s="5">
        <f>T1712-S1712</f>
        <v>12307.461538461539</v>
      </c>
      <c r="V1712" s="4">
        <f>U1712/S1712</f>
        <v>0.28780269316419815</v>
      </c>
      <c r="W1712" s="22">
        <f>S1712*L1712</f>
        <v>39201.967540906924</v>
      </c>
      <c r="X1712" s="22">
        <f>T1712*L1712</f>
        <v>50484.399376515415</v>
      </c>
      <c r="Y1712" s="22">
        <f>X1712-W1712</f>
        <v>11282.431835608491</v>
      </c>
      <c r="Z1712" s="8">
        <f>Y1712/W1712</f>
        <v>0.28780269316419815</v>
      </c>
      <c r="AA1712" s="6"/>
      <c r="AB1712" s="6">
        <v>1956</v>
      </c>
      <c r="AC1712" s="6">
        <f>2016-AB1712</f>
        <v>60</v>
      </c>
      <c r="AD1712" s="6" t="s">
        <v>37</v>
      </c>
    </row>
    <row r="1713" spans="1:30" x14ac:dyDescent="0.2">
      <c r="A1713">
        <v>26</v>
      </c>
      <c r="B1713" s="2" t="s">
        <v>484</v>
      </c>
      <c r="C1713" s="2" t="s">
        <v>22</v>
      </c>
      <c r="D1713" s="2" t="s">
        <v>23</v>
      </c>
      <c r="E1713" s="6" t="s">
        <v>2767</v>
      </c>
      <c r="F1713" s="2">
        <v>43</v>
      </c>
      <c r="G1713" s="2">
        <v>48</v>
      </c>
      <c r="H1713" s="3">
        <v>42539</v>
      </c>
      <c r="I1713" s="3">
        <v>42549</v>
      </c>
      <c r="J1713" s="7" t="s">
        <v>2538</v>
      </c>
      <c r="K1713" s="17">
        <f>IF(J1713="Januar",238.19,IF(J1713="Februar",240.59,IF(J1713="Mars",245.99,IF(J1713="April",250.79,IF(J1713="Mai",256.52,IF(J1713="Juni",259.83,IF(J1713="Juli",265.66,IF(J1713="August",272.21,IF(J1713="September",275.91,IF(J1713="Oktober",281.13,IF(J1713="November",284.38,IF(J1713="Desember",287.34,0))))))))))))</f>
        <v>259.83</v>
      </c>
      <c r="L1713" s="20">
        <f>$K$2/K1713</f>
        <v>0.91671477504522192</v>
      </c>
      <c r="M1713" s="2">
        <v>10</v>
      </c>
      <c r="N1713" s="2">
        <v>3650000</v>
      </c>
      <c r="O1713" s="2">
        <v>3800000</v>
      </c>
      <c r="P1713" s="2">
        <f>O1713-N1713</f>
        <v>150000</v>
      </c>
      <c r="Q1713" s="4">
        <f>P1713/N1713</f>
        <v>4.1095890410958902E-2</v>
      </c>
      <c r="R1713" s="2"/>
      <c r="S1713" s="9">
        <f>(N1713+R1713)/F1713</f>
        <v>84883.720930232565</v>
      </c>
      <c r="T1713" s="2">
        <v>88372</v>
      </c>
      <c r="U1713" s="5">
        <f>T1713-S1713</f>
        <v>3488.2790697674354</v>
      </c>
      <c r="V1713" s="4">
        <f>U1713/S1713</f>
        <v>4.1094794520547866E-2</v>
      </c>
      <c r="W1713" s="22">
        <f>S1713*L1713</f>
        <v>77814.161137559538</v>
      </c>
      <c r="X1713" s="22">
        <f>T1713*L1713</f>
        <v>81011.918100296345</v>
      </c>
      <c r="Y1713" s="22">
        <f>X1713-W1713</f>
        <v>3197.7569627368066</v>
      </c>
      <c r="Z1713" s="8">
        <f>Y1713/W1713</f>
        <v>4.1094794520547817E-2</v>
      </c>
      <c r="AA1713" s="11">
        <v>13949</v>
      </c>
      <c r="AB1713" s="2">
        <v>2007</v>
      </c>
      <c r="AC1713" s="2">
        <f>2016-AB1713</f>
        <v>9</v>
      </c>
      <c r="AD1713" s="2" t="s">
        <v>67</v>
      </c>
    </row>
    <row r="1714" spans="1:30" x14ac:dyDescent="0.2">
      <c r="A1714">
        <v>26</v>
      </c>
      <c r="B1714" s="2" t="s">
        <v>513</v>
      </c>
      <c r="C1714" s="2" t="s">
        <v>22</v>
      </c>
      <c r="D1714" s="2" t="s">
        <v>23</v>
      </c>
      <c r="E1714" s="6" t="s">
        <v>2767</v>
      </c>
      <c r="F1714" s="2">
        <v>44</v>
      </c>
      <c r="G1714" s="2">
        <v>49</v>
      </c>
      <c r="H1714" s="3">
        <v>42539</v>
      </c>
      <c r="I1714" s="3">
        <v>42549</v>
      </c>
      <c r="J1714" s="3" t="s">
        <v>2538</v>
      </c>
      <c r="K1714" s="17">
        <f>IF(J1714="Januar",238.19,IF(J1714="Februar",240.59,IF(J1714="Mars",245.99,IF(J1714="April",250.79,IF(J1714="Mai",256.52,IF(J1714="Juni",259.83,IF(J1714="Juli",265.66,IF(J1714="August",272.21,IF(J1714="September",275.91,IF(J1714="Oktober",281.13,IF(J1714="November",284.38,IF(J1714="Desember",287.34,0))))))))))))</f>
        <v>259.83</v>
      </c>
      <c r="L1714" s="20">
        <f>$K$2/K1714</f>
        <v>0.91671477504522192</v>
      </c>
      <c r="M1714" s="2">
        <v>10</v>
      </c>
      <c r="N1714" s="2">
        <v>3085000</v>
      </c>
      <c r="O1714" s="2">
        <v>3085000</v>
      </c>
      <c r="P1714" s="2">
        <f>O1714-N1714</f>
        <v>0</v>
      </c>
      <c r="Q1714" s="4">
        <f>P1714/N1714</f>
        <v>0</v>
      </c>
      <c r="R1714" s="2">
        <v>88799</v>
      </c>
      <c r="S1714" s="9">
        <f>(N1714+R1714)/F1714</f>
        <v>72131.795454545456</v>
      </c>
      <c r="T1714" s="2">
        <v>72132</v>
      </c>
      <c r="U1714" s="5">
        <f>T1714-S1714</f>
        <v>0.20454545454413164</v>
      </c>
      <c r="V1714" s="4">
        <f>U1714/S1714</f>
        <v>2.8357183299704212E-6</v>
      </c>
      <c r="W1714" s="22">
        <f>S1714*L1714</f>
        <v>66124.282643721599</v>
      </c>
      <c r="X1714" s="22">
        <f>T1714*L1714</f>
        <v>66124.470153561953</v>
      </c>
      <c r="Y1714" s="22">
        <f>X1714-W1714</f>
        <v>0.18750984035432339</v>
      </c>
      <c r="Z1714" s="8">
        <f>Y1714/W1714</f>
        <v>2.8357183300517389E-6</v>
      </c>
      <c r="AA1714" s="11">
        <v>4062</v>
      </c>
      <c r="AB1714" s="2">
        <v>1989</v>
      </c>
      <c r="AC1714" s="2">
        <f>2016-AB1714</f>
        <v>27</v>
      </c>
      <c r="AD1714" s="2" t="s">
        <v>383</v>
      </c>
    </row>
    <row r="1715" spans="1:30" x14ac:dyDescent="0.2">
      <c r="A1715">
        <v>26</v>
      </c>
      <c r="B1715" s="2" t="s">
        <v>704</v>
      </c>
      <c r="C1715" s="2" t="s">
        <v>22</v>
      </c>
      <c r="D1715" s="2" t="s">
        <v>23</v>
      </c>
      <c r="E1715" s="6" t="s">
        <v>2767</v>
      </c>
      <c r="F1715" s="2">
        <v>49</v>
      </c>
      <c r="G1715" s="2">
        <v>53</v>
      </c>
      <c r="H1715" s="3">
        <v>42539</v>
      </c>
      <c r="I1715" s="3">
        <v>42549</v>
      </c>
      <c r="J1715" s="7" t="s">
        <v>2538</v>
      </c>
      <c r="K1715" s="17">
        <f>IF(J1715="Januar",238.19,IF(J1715="Februar",240.59,IF(J1715="Mars",245.99,IF(J1715="April",250.79,IF(J1715="Mai",256.52,IF(J1715="Juni",259.83,IF(J1715="Juli",265.66,IF(J1715="August",272.21,IF(J1715="September",275.91,IF(J1715="Oktober",281.13,IF(J1715="November",284.38,IF(J1715="Desember",287.34,0))))))))))))</f>
        <v>259.83</v>
      </c>
      <c r="L1715" s="20">
        <f>$K$2/K1715</f>
        <v>0.91671477504522192</v>
      </c>
      <c r="M1715" s="2">
        <v>10</v>
      </c>
      <c r="N1715" s="2">
        <v>3250000</v>
      </c>
      <c r="O1715" s="2">
        <v>3675000</v>
      </c>
      <c r="P1715" s="2">
        <f>O1715-N1715</f>
        <v>425000</v>
      </c>
      <c r="Q1715" s="4">
        <f>P1715/N1715</f>
        <v>0.13076923076923078</v>
      </c>
      <c r="R1715" s="2">
        <v>197110</v>
      </c>
      <c r="S1715" s="9">
        <f>(N1715+R1715)/F1715</f>
        <v>70349.183673469393</v>
      </c>
      <c r="T1715" s="2">
        <v>79023</v>
      </c>
      <c r="U1715" s="5">
        <f>T1715-S1715</f>
        <v>8673.8163265306066</v>
      </c>
      <c r="V1715" s="4">
        <f>U1715/S1715</f>
        <v>0.12329661658606766</v>
      </c>
      <c r="W1715" s="22">
        <f>S1715*L1715</f>
        <v>64490.136085839491</v>
      </c>
      <c r="X1715" s="22">
        <f>T1715*L1715</f>
        <v>72441.551668398577</v>
      </c>
      <c r="Y1715" s="22">
        <f>X1715-W1715</f>
        <v>7951.415582559086</v>
      </c>
      <c r="Z1715" s="8">
        <f>Y1715/W1715</f>
        <v>0.12329661658606779</v>
      </c>
      <c r="AA1715" s="11">
        <v>3533</v>
      </c>
      <c r="AB1715" s="2">
        <v>1939</v>
      </c>
      <c r="AC1715" s="2">
        <f>2016-AB1715</f>
        <v>77</v>
      </c>
      <c r="AD1715" s="2" t="s">
        <v>37</v>
      </c>
    </row>
    <row r="1716" spans="1:30" x14ac:dyDescent="0.2">
      <c r="A1716">
        <v>26</v>
      </c>
      <c r="B1716" s="6" t="s">
        <v>750</v>
      </c>
      <c r="C1716" s="6" t="s">
        <v>22</v>
      </c>
      <c r="D1716" s="6" t="s">
        <v>23</v>
      </c>
      <c r="E1716" s="6" t="s">
        <v>2767</v>
      </c>
      <c r="F1716" s="6">
        <v>50</v>
      </c>
      <c r="G1716" s="6">
        <v>55</v>
      </c>
      <c r="H1716" s="7">
        <v>42539</v>
      </c>
      <c r="I1716" s="7">
        <v>42549</v>
      </c>
      <c r="J1716" s="3" t="s">
        <v>2538</v>
      </c>
      <c r="K1716" s="17">
        <f>IF(J1716="Januar",238.19,IF(J1716="Februar",240.59,IF(J1716="Mars",245.99,IF(J1716="April",250.79,IF(J1716="Mai",256.52,IF(J1716="Juni",259.83,IF(J1716="Juli",265.66,IF(J1716="August",272.21,IF(J1716="September",275.91,IF(J1716="Oktober",281.13,IF(J1716="November",284.38,IF(J1716="Desember",287.34,0))))))))))))</f>
        <v>259.83</v>
      </c>
      <c r="L1716" s="20">
        <f>$K$2/K1716</f>
        <v>0.91671477504522192</v>
      </c>
      <c r="M1716" s="6">
        <v>10</v>
      </c>
      <c r="N1716" s="6">
        <v>2800000</v>
      </c>
      <c r="O1716" s="6">
        <v>3950000</v>
      </c>
      <c r="P1716" s="6">
        <f>O1716-N1716</f>
        <v>1150000</v>
      </c>
      <c r="Q1716" s="8">
        <f>P1716/N1716</f>
        <v>0.4107142857142857</v>
      </c>
      <c r="R1716" s="6">
        <v>63053</v>
      </c>
      <c r="S1716" s="9">
        <f>(N1716+R1716)/F1716</f>
        <v>57261.06</v>
      </c>
      <c r="T1716" s="6">
        <v>80261</v>
      </c>
      <c r="U1716" s="5">
        <f>T1716-S1716</f>
        <v>22999.940000000002</v>
      </c>
      <c r="V1716" s="4">
        <f>U1716/S1716</f>
        <v>0.40166807949416239</v>
      </c>
      <c r="W1716" s="22">
        <f>S1716*L1716</f>
        <v>52492.059736750954</v>
      </c>
      <c r="X1716" s="22">
        <f>T1716*L1716</f>
        <v>73576.444559904558</v>
      </c>
      <c r="Y1716" s="22">
        <f>X1716-W1716</f>
        <v>21084.384823153603</v>
      </c>
      <c r="Z1716" s="8">
        <f>Y1716/W1716</f>
        <v>0.40166807949416239</v>
      </c>
      <c r="AA1716" s="10">
        <v>6535</v>
      </c>
      <c r="AB1716" s="6">
        <v>1930</v>
      </c>
      <c r="AC1716" s="6">
        <f>2016-AB1716</f>
        <v>86</v>
      </c>
      <c r="AD1716" s="6" t="s">
        <v>108</v>
      </c>
    </row>
    <row r="1717" spans="1:30" x14ac:dyDescent="0.2">
      <c r="A1717">
        <v>26</v>
      </c>
      <c r="B1717" s="2" t="s">
        <v>758</v>
      </c>
      <c r="C1717" s="2" t="s">
        <v>22</v>
      </c>
      <c r="D1717" s="2" t="s">
        <v>23</v>
      </c>
      <c r="E1717" s="6" t="s">
        <v>2767</v>
      </c>
      <c r="F1717" s="2">
        <v>51</v>
      </c>
      <c r="G1717" s="2">
        <v>60</v>
      </c>
      <c r="H1717" s="3">
        <v>42539</v>
      </c>
      <c r="I1717" s="3">
        <v>42549</v>
      </c>
      <c r="J1717" s="7" t="s">
        <v>2538</v>
      </c>
      <c r="K1717" s="17">
        <f>IF(J1717="Januar",238.19,IF(J1717="Februar",240.59,IF(J1717="Mars",245.99,IF(J1717="April",250.79,IF(J1717="Mai",256.52,IF(J1717="Juni",259.83,IF(J1717="Juli",265.66,IF(J1717="August",272.21,IF(J1717="September",275.91,IF(J1717="Oktober",281.13,IF(J1717="November",284.38,IF(J1717="Desember",287.34,0))))))))))))</f>
        <v>259.83</v>
      </c>
      <c r="L1717" s="20">
        <f>$K$2/K1717</f>
        <v>0.91671477504522192</v>
      </c>
      <c r="M1717" s="2">
        <v>10</v>
      </c>
      <c r="N1717" s="2">
        <v>3450000</v>
      </c>
      <c r="O1717" s="2">
        <v>3800000</v>
      </c>
      <c r="P1717" s="2">
        <f>O1717-N1717</f>
        <v>350000</v>
      </c>
      <c r="Q1717" s="4">
        <f>P1717/N1717</f>
        <v>0.10144927536231885</v>
      </c>
      <c r="R1717" s="2">
        <v>75961</v>
      </c>
      <c r="S1717" s="9">
        <f>(N1717+R1717)/F1717</f>
        <v>69136.490196078434</v>
      </c>
      <c r="T1717" s="2">
        <v>75999</v>
      </c>
      <c r="U1717" s="5">
        <f>T1717-S1717</f>
        <v>6862.5098039215663</v>
      </c>
      <c r="V1717" s="4">
        <f>U1717/S1717</f>
        <v>9.9260315131108903E-2</v>
      </c>
      <c r="W1717" s="22">
        <f>S1717*L1717</f>
        <v>63378.442057514229</v>
      </c>
      <c r="X1717" s="22">
        <f>T1717*L1717</f>
        <v>69669.406188661815</v>
      </c>
      <c r="Y1717" s="22">
        <f>X1717-W1717</f>
        <v>6290.9641311475862</v>
      </c>
      <c r="Z1717" s="8">
        <f>Y1717/W1717</f>
        <v>9.9260315131108862E-2</v>
      </c>
      <c r="AA1717" s="2">
        <v>348</v>
      </c>
      <c r="AB1717" s="2">
        <v>1890</v>
      </c>
      <c r="AC1717" s="2">
        <f>2016-AB1717</f>
        <v>126</v>
      </c>
      <c r="AD1717" s="2" t="s">
        <v>25</v>
      </c>
    </row>
    <row r="1718" spans="1:30" x14ac:dyDescent="0.2">
      <c r="A1718">
        <v>26</v>
      </c>
      <c r="B1718" s="2" t="s">
        <v>837</v>
      </c>
      <c r="C1718" s="2" t="s">
        <v>22</v>
      </c>
      <c r="D1718" s="2" t="s">
        <v>23</v>
      </c>
      <c r="E1718" s="6" t="s">
        <v>2767</v>
      </c>
      <c r="F1718" s="2">
        <v>52</v>
      </c>
      <c r="G1718" s="2">
        <v>60</v>
      </c>
      <c r="H1718" s="3">
        <v>42539</v>
      </c>
      <c r="I1718" s="3">
        <v>42549</v>
      </c>
      <c r="J1718" s="3" t="s">
        <v>2538</v>
      </c>
      <c r="K1718" s="17">
        <f>IF(J1718="Januar",238.19,IF(J1718="Februar",240.59,IF(J1718="Mars",245.99,IF(J1718="April",250.79,IF(J1718="Mai",256.52,IF(J1718="Juni",259.83,IF(J1718="Juli",265.66,IF(J1718="August",272.21,IF(J1718="September",275.91,IF(J1718="Oktober",281.13,IF(J1718="November",284.38,IF(J1718="Desember",287.34,0))))))))))))</f>
        <v>259.83</v>
      </c>
      <c r="L1718" s="20">
        <f>$K$2/K1718</f>
        <v>0.91671477504522192</v>
      </c>
      <c r="M1718" s="2">
        <v>10</v>
      </c>
      <c r="N1718" s="2">
        <v>2990000</v>
      </c>
      <c r="O1718" s="2">
        <v>3950000</v>
      </c>
      <c r="P1718" s="2">
        <f>O1718-N1718</f>
        <v>960000</v>
      </c>
      <c r="Q1718" s="4">
        <f>P1718/N1718</f>
        <v>0.32107023411371238</v>
      </c>
      <c r="R1718" s="2">
        <v>55312</v>
      </c>
      <c r="S1718" s="9">
        <f>(N1718+R1718)/F1718</f>
        <v>58563.692307692305</v>
      </c>
      <c r="T1718" s="2">
        <v>77025</v>
      </c>
      <c r="U1718" s="5">
        <f>T1718-S1718</f>
        <v>18461.307692307695</v>
      </c>
      <c r="V1718" s="4">
        <f>U1718/S1718</f>
        <v>0.31523469516423941</v>
      </c>
      <c r="W1718" s="22">
        <f>S1718*L1718</f>
        <v>53686.202019663746</v>
      </c>
      <c r="X1718" s="22">
        <f>T1718*L1718</f>
        <v>70609.955547858219</v>
      </c>
      <c r="Y1718" s="22">
        <f>X1718-W1718</f>
        <v>16923.753528194473</v>
      </c>
      <c r="Z1718" s="8">
        <f>Y1718/W1718</f>
        <v>0.31523469516423935</v>
      </c>
      <c r="AA1718" s="11">
        <v>2921</v>
      </c>
      <c r="AB1718" s="2">
        <v>1936</v>
      </c>
      <c r="AC1718" s="2">
        <f>2016-AB1718</f>
        <v>80</v>
      </c>
      <c r="AD1718" s="2" t="s">
        <v>838</v>
      </c>
    </row>
    <row r="1719" spans="1:30" x14ac:dyDescent="0.2">
      <c r="A1719">
        <v>26</v>
      </c>
      <c r="B1719" s="2" t="s">
        <v>1057</v>
      </c>
      <c r="C1719" s="2" t="s">
        <v>22</v>
      </c>
      <c r="D1719" s="2" t="s">
        <v>23</v>
      </c>
      <c r="E1719" s="6" t="s">
        <v>2767</v>
      </c>
      <c r="F1719" s="2">
        <v>57</v>
      </c>
      <c r="G1719" s="2">
        <v>65</v>
      </c>
      <c r="H1719" s="3">
        <v>42539</v>
      </c>
      <c r="I1719" s="3">
        <v>42549</v>
      </c>
      <c r="J1719" s="3" t="s">
        <v>2538</v>
      </c>
      <c r="K1719" s="17">
        <f>IF(J1719="Januar",238.19,IF(J1719="Februar",240.59,IF(J1719="Mars",245.99,IF(J1719="April",250.79,IF(J1719="Mai",256.52,IF(J1719="Juni",259.83,IF(J1719="Juli",265.66,IF(J1719="August",272.21,IF(J1719="September",275.91,IF(J1719="Oktober",281.13,IF(J1719="November",284.38,IF(J1719="Desember",287.34,0))))))))))))</f>
        <v>259.83</v>
      </c>
      <c r="L1719" s="20">
        <f>$K$2/K1719</f>
        <v>0.91671477504522192</v>
      </c>
      <c r="M1719" s="2">
        <v>10</v>
      </c>
      <c r="N1719" s="2">
        <v>3500000</v>
      </c>
      <c r="O1719" s="2">
        <v>4050000</v>
      </c>
      <c r="P1719" s="2">
        <f>O1719-N1719</f>
        <v>550000</v>
      </c>
      <c r="Q1719" s="4">
        <f>P1719/N1719</f>
        <v>0.15714285714285714</v>
      </c>
      <c r="R1719" s="2">
        <v>1504</v>
      </c>
      <c r="S1719" s="9">
        <f>(N1719+R1719)/F1719</f>
        <v>61429.894736842107</v>
      </c>
      <c r="T1719" s="2">
        <v>71079</v>
      </c>
      <c r="U1719" s="5">
        <f>T1719-S1719</f>
        <v>9649.1052631578932</v>
      </c>
      <c r="V1719" s="4">
        <f>U1719/S1719</f>
        <v>0.15707507402533308</v>
      </c>
      <c r="W1719" s="22">
        <f>S1719*L1719</f>
        <v>56313.692134735873</v>
      </c>
      <c r="X1719" s="22">
        <f>T1719*L1719</f>
        <v>65159.169495439332</v>
      </c>
      <c r="Y1719" s="22">
        <f>X1719-W1719</f>
        <v>8845.4773607034585</v>
      </c>
      <c r="Z1719" s="8">
        <f>Y1719/W1719</f>
        <v>0.15707507402533316</v>
      </c>
      <c r="AA1719" s="2">
        <v>557</v>
      </c>
      <c r="AB1719" s="2">
        <v>1902</v>
      </c>
      <c r="AC1719" s="2">
        <f>2016-AB1719</f>
        <v>114</v>
      </c>
      <c r="AD1719" s="2" t="s">
        <v>137</v>
      </c>
    </row>
    <row r="1720" spans="1:30" x14ac:dyDescent="0.2">
      <c r="A1720">
        <v>26</v>
      </c>
      <c r="B1720" s="6" t="s">
        <v>486</v>
      </c>
      <c r="C1720" s="6" t="s">
        <v>22</v>
      </c>
      <c r="D1720" s="6" t="s">
        <v>23</v>
      </c>
      <c r="E1720" s="6" t="s">
        <v>2767</v>
      </c>
      <c r="F1720" s="6">
        <v>64</v>
      </c>
      <c r="G1720" s="6">
        <v>74</v>
      </c>
      <c r="H1720" s="7">
        <v>42539</v>
      </c>
      <c r="I1720" s="7">
        <v>42549</v>
      </c>
      <c r="J1720" s="7" t="s">
        <v>2538</v>
      </c>
      <c r="K1720" s="17">
        <f>IF(J1720="Januar",238.19,IF(J1720="Februar",240.59,IF(J1720="Mars",245.99,IF(J1720="April",250.79,IF(J1720="Mai",256.52,IF(J1720="Juni",259.83,IF(J1720="Juli",265.66,IF(J1720="August",272.21,IF(J1720="September",275.91,IF(J1720="Oktober",281.13,IF(J1720="November",284.38,IF(J1720="Desember",287.34,0))))))))))))</f>
        <v>259.83</v>
      </c>
      <c r="L1720" s="20">
        <f>$K$2/K1720</f>
        <v>0.91671477504522192</v>
      </c>
      <c r="M1720" s="6">
        <v>10</v>
      </c>
      <c r="N1720" s="6">
        <v>4700000</v>
      </c>
      <c r="O1720" s="6">
        <v>5150000</v>
      </c>
      <c r="P1720" s="6">
        <f>O1720-N1720</f>
        <v>450000</v>
      </c>
      <c r="Q1720" s="8">
        <f>P1720/N1720</f>
        <v>9.5744680851063829E-2</v>
      </c>
      <c r="R1720" s="6"/>
      <c r="S1720" s="9">
        <f>(N1720+R1720)/F1720</f>
        <v>73437.5</v>
      </c>
      <c r="T1720" s="6">
        <v>80469</v>
      </c>
      <c r="U1720" s="5">
        <f>T1720-S1720</f>
        <v>7031.5</v>
      </c>
      <c r="V1720" s="4">
        <f>U1720/S1720</f>
        <v>9.5748085106382982E-2</v>
      </c>
      <c r="W1720" s="22">
        <f>S1720*L1720</f>
        <v>67321.241292383478</v>
      </c>
      <c r="X1720" s="22">
        <f>T1720*L1720</f>
        <v>73767.121233113969</v>
      </c>
      <c r="Y1720" s="22">
        <f>X1720-W1720</f>
        <v>6445.8799407304905</v>
      </c>
      <c r="Z1720" s="8">
        <f>Y1720/W1720</f>
        <v>9.5748085106383177E-2</v>
      </c>
      <c r="AA1720" s="6">
        <v>425</v>
      </c>
      <c r="AB1720" s="6">
        <v>2007</v>
      </c>
      <c r="AC1720" s="6">
        <f>2016-AB1720</f>
        <v>9</v>
      </c>
      <c r="AD1720" s="6" t="s">
        <v>29</v>
      </c>
    </row>
    <row r="1721" spans="1:30" x14ac:dyDescent="0.2">
      <c r="A1721">
        <v>26</v>
      </c>
      <c r="B1721" s="2" t="s">
        <v>1723</v>
      </c>
      <c r="C1721" s="2" t="s">
        <v>22</v>
      </c>
      <c r="D1721" s="2" t="s">
        <v>23</v>
      </c>
      <c r="E1721" s="6" t="s">
        <v>2767</v>
      </c>
      <c r="F1721" s="2">
        <v>76</v>
      </c>
      <c r="G1721" s="2">
        <v>84</v>
      </c>
      <c r="H1721" s="3">
        <v>42539</v>
      </c>
      <c r="I1721" s="3">
        <v>42549</v>
      </c>
      <c r="J1721" s="3" t="s">
        <v>2538</v>
      </c>
      <c r="K1721" s="17">
        <f>IF(J1721="Januar",238.19,IF(J1721="Februar",240.59,IF(J1721="Mars",245.99,IF(J1721="April",250.79,IF(J1721="Mai",256.52,IF(J1721="Juni",259.83,IF(J1721="Juli",265.66,IF(J1721="August",272.21,IF(J1721="September",275.91,IF(J1721="Oktober",281.13,IF(J1721="November",284.38,IF(J1721="Desember",287.34,0))))))))))))</f>
        <v>259.83</v>
      </c>
      <c r="L1721" s="20">
        <f>$K$2/K1721</f>
        <v>0.91671477504522192</v>
      </c>
      <c r="M1721" s="2">
        <v>10</v>
      </c>
      <c r="N1721" s="2">
        <v>4950000</v>
      </c>
      <c r="O1721" s="2">
        <v>5500000</v>
      </c>
      <c r="P1721" s="2">
        <f>O1721-N1721</f>
        <v>550000</v>
      </c>
      <c r="Q1721" s="4">
        <f>P1721/N1721</f>
        <v>0.1111111111111111</v>
      </c>
      <c r="R1721" s="2"/>
      <c r="S1721" s="9">
        <f>(N1721+R1721)/F1721</f>
        <v>65131.57894736842</v>
      </c>
      <c r="T1721" s="2">
        <v>72368</v>
      </c>
      <c r="U1721" s="5">
        <f>T1721-S1721</f>
        <v>7236.4210526315801</v>
      </c>
      <c r="V1721" s="4">
        <f>U1721/S1721</f>
        <v>0.11110464646464649</v>
      </c>
      <c r="W1721" s="22">
        <f>S1721*L1721</f>
        <v>59707.080743076956</v>
      </c>
      <c r="X1721" s="22">
        <f>T1721*L1721</f>
        <v>66340.814840472623</v>
      </c>
      <c r="Y1721" s="22">
        <f>X1721-W1721</f>
        <v>6633.734097395667</v>
      </c>
      <c r="Z1721" s="8">
        <f>Y1721/W1721</f>
        <v>0.11110464646464648</v>
      </c>
      <c r="AA1721" s="11">
        <v>1516</v>
      </c>
      <c r="AB1721" s="2">
        <v>1997</v>
      </c>
      <c r="AC1721" s="2">
        <f>2016-AB1721</f>
        <v>19</v>
      </c>
      <c r="AD1721" s="2" t="s">
        <v>27</v>
      </c>
    </row>
    <row r="1722" spans="1:30" x14ac:dyDescent="0.2">
      <c r="A1722">
        <v>26</v>
      </c>
      <c r="B1722" s="6" t="s">
        <v>1751</v>
      </c>
      <c r="C1722" s="6" t="s">
        <v>22</v>
      </c>
      <c r="D1722" s="6" t="s">
        <v>23</v>
      </c>
      <c r="E1722" s="6" t="s">
        <v>2767</v>
      </c>
      <c r="F1722" s="6">
        <v>77</v>
      </c>
      <c r="G1722" s="6">
        <v>84</v>
      </c>
      <c r="H1722" s="7">
        <v>42539</v>
      </c>
      <c r="I1722" s="7">
        <v>42549</v>
      </c>
      <c r="J1722" s="7" t="s">
        <v>2538</v>
      </c>
      <c r="K1722" s="17">
        <f>IF(J1722="Januar",238.19,IF(J1722="Februar",240.59,IF(J1722="Mars",245.99,IF(J1722="April",250.79,IF(J1722="Mai",256.52,IF(J1722="Juni",259.83,IF(J1722="Juli",265.66,IF(J1722="August",272.21,IF(J1722="September",275.91,IF(J1722="Oktober",281.13,IF(J1722="November",284.38,IF(J1722="Desember",287.34,0))))))))))))</f>
        <v>259.83</v>
      </c>
      <c r="L1722" s="20">
        <f>$K$2/K1722</f>
        <v>0.91671477504522192</v>
      </c>
      <c r="M1722" s="6">
        <v>10</v>
      </c>
      <c r="N1722" s="6">
        <v>4100000</v>
      </c>
      <c r="O1722" s="6">
        <v>5400000</v>
      </c>
      <c r="P1722" s="6">
        <f>O1722-N1722</f>
        <v>1300000</v>
      </c>
      <c r="Q1722" s="8">
        <f>P1722/N1722</f>
        <v>0.31707317073170732</v>
      </c>
      <c r="R1722" s="6">
        <v>447024</v>
      </c>
      <c r="S1722" s="9">
        <f>(N1722+R1722)/F1722</f>
        <v>59052.259740259738</v>
      </c>
      <c r="T1722" s="6">
        <v>75935</v>
      </c>
      <c r="U1722" s="5">
        <f>T1722-S1722</f>
        <v>16882.740259740262</v>
      </c>
      <c r="V1722" s="4">
        <f>U1722/S1722</f>
        <v>0.28589490620678498</v>
      </c>
      <c r="W1722" s="22">
        <f>S1722*L1722</f>
        <v>54134.079003704224</v>
      </c>
      <c r="X1722" s="22">
        <f>T1722*L1722</f>
        <v>69610.736443058922</v>
      </c>
      <c r="Y1722" s="22">
        <f>X1722-W1722</f>
        <v>15476.657439354698</v>
      </c>
      <c r="Z1722" s="8">
        <f>Y1722/W1722</f>
        <v>0.28589490620678482</v>
      </c>
      <c r="AA1722" s="6">
        <v>546</v>
      </c>
      <c r="AB1722" s="6">
        <v>1898</v>
      </c>
      <c r="AC1722" s="6">
        <f>2016-AB1722</f>
        <v>118</v>
      </c>
      <c r="AD1722" s="6" t="s">
        <v>244</v>
      </c>
    </row>
    <row r="1723" spans="1:30" x14ac:dyDescent="0.2">
      <c r="A1723">
        <v>26</v>
      </c>
      <c r="B1723" s="6" t="s">
        <v>2301</v>
      </c>
      <c r="C1723" s="6" t="s">
        <v>22</v>
      </c>
      <c r="D1723" s="6" t="s">
        <v>23</v>
      </c>
      <c r="E1723" s="6" t="s">
        <v>2767</v>
      </c>
      <c r="F1723" s="6">
        <v>111</v>
      </c>
      <c r="G1723" s="6">
        <v>123</v>
      </c>
      <c r="H1723" s="7">
        <v>42539</v>
      </c>
      <c r="I1723" s="7">
        <v>42549</v>
      </c>
      <c r="J1723" s="7" t="s">
        <v>2538</v>
      </c>
      <c r="K1723" s="17">
        <f>IF(J1723="Januar",238.19,IF(J1723="Februar",240.59,IF(J1723="Mars",245.99,IF(J1723="April",250.79,IF(J1723="Mai",256.52,IF(J1723="Juni",259.83,IF(J1723="Juli",265.66,IF(J1723="August",272.21,IF(J1723="September",275.91,IF(J1723="Oktober",281.13,IF(J1723="November",284.38,IF(J1723="Desember",287.34,0))))))))))))</f>
        <v>259.83</v>
      </c>
      <c r="L1723" s="20">
        <f>$K$2/K1723</f>
        <v>0.91671477504522192</v>
      </c>
      <c r="M1723" s="6">
        <v>10</v>
      </c>
      <c r="N1723" s="6">
        <v>7700000</v>
      </c>
      <c r="O1723" s="6">
        <v>8300000</v>
      </c>
      <c r="P1723" s="6">
        <f>O1723-N1723</f>
        <v>600000</v>
      </c>
      <c r="Q1723" s="8">
        <f>P1723/N1723</f>
        <v>7.792207792207792E-2</v>
      </c>
      <c r="R1723" s="6">
        <v>44269</v>
      </c>
      <c r="S1723" s="9">
        <f>(N1723+R1723)/F1723</f>
        <v>69768.189189189186</v>
      </c>
      <c r="T1723" s="6">
        <v>75174</v>
      </c>
      <c r="U1723" s="5">
        <f>T1723-S1723</f>
        <v>5405.8108108108136</v>
      </c>
      <c r="V1723" s="4">
        <f>U1723/S1723</f>
        <v>7.7482458318532108E-2</v>
      </c>
      <c r="W1723" s="22">
        <f>S1723*L1723</f>
        <v>63957.52985788005</v>
      </c>
      <c r="X1723" s="22">
        <f>T1723*L1723</f>
        <v>68913.116499249518</v>
      </c>
      <c r="Y1723" s="22">
        <f>X1723-W1723</f>
        <v>4955.5866413694675</v>
      </c>
      <c r="Z1723" s="8">
        <f>Y1723/W1723</f>
        <v>7.7482458318532163E-2</v>
      </c>
      <c r="AA1723" s="6">
        <v>900</v>
      </c>
      <c r="AB1723" s="6">
        <v>1935</v>
      </c>
      <c r="AC1723" s="6">
        <f>2016-AB1723</f>
        <v>81</v>
      </c>
      <c r="AD1723" s="6" t="s">
        <v>94</v>
      </c>
    </row>
    <row r="1724" spans="1:30" x14ac:dyDescent="0.2">
      <c r="A1724">
        <v>26</v>
      </c>
      <c r="B1724" s="2" t="s">
        <v>72</v>
      </c>
      <c r="C1724" s="2" t="s">
        <v>22</v>
      </c>
      <c r="D1724" s="2" t="s">
        <v>23</v>
      </c>
      <c r="E1724" s="6" t="s">
        <v>2767</v>
      </c>
      <c r="F1724" s="2">
        <v>23</v>
      </c>
      <c r="G1724" s="2">
        <v>28</v>
      </c>
      <c r="H1724" s="3">
        <v>42538</v>
      </c>
      <c r="I1724" s="3">
        <v>42549</v>
      </c>
      <c r="J1724" s="3" t="s">
        <v>2538</v>
      </c>
      <c r="K1724" s="17">
        <f>IF(J1724="Januar",238.19,IF(J1724="Februar",240.59,IF(J1724="Mars",245.99,IF(J1724="April",250.79,IF(J1724="Mai",256.52,IF(J1724="Juni",259.83,IF(J1724="Juli",265.66,IF(J1724="August",272.21,IF(J1724="September",275.91,IF(J1724="Oktober",281.13,IF(J1724="November",284.38,IF(J1724="Desember",287.34,0))))))))))))</f>
        <v>259.83</v>
      </c>
      <c r="L1724" s="20">
        <f>$K$2/K1724</f>
        <v>0.91671477504522192</v>
      </c>
      <c r="M1724" s="2">
        <v>11</v>
      </c>
      <c r="N1724" s="2">
        <v>1990000</v>
      </c>
      <c r="O1724" s="2">
        <v>2370000</v>
      </c>
      <c r="P1724" s="2">
        <f>O1724-N1724</f>
        <v>380000</v>
      </c>
      <c r="Q1724" s="4">
        <f>P1724/N1724</f>
        <v>0.19095477386934673</v>
      </c>
      <c r="R1724" s="2"/>
      <c r="S1724" s="9">
        <f>(N1724+R1724)/F1724</f>
        <v>86521.739130434784</v>
      </c>
      <c r="T1724" s="2">
        <v>103043</v>
      </c>
      <c r="U1724" s="5">
        <f>T1724-S1724</f>
        <v>16521.260869565216</v>
      </c>
      <c r="V1724" s="4">
        <f>U1724/S1724</f>
        <v>0.19094924623115575</v>
      </c>
      <c r="W1724" s="22">
        <f>S1724*L1724</f>
        <v>79315.756623477893</v>
      </c>
      <c r="X1724" s="22">
        <f>T1724*L1724</f>
        <v>94461.040564984796</v>
      </c>
      <c r="Y1724" s="22">
        <f>X1724-W1724</f>
        <v>15145.283941506903</v>
      </c>
      <c r="Z1724" s="8">
        <f>Y1724/W1724</f>
        <v>0.19094924623115575</v>
      </c>
      <c r="AA1724" s="2">
        <v>289</v>
      </c>
      <c r="AB1724" s="2">
        <v>1848</v>
      </c>
      <c r="AC1724" s="2">
        <f>2016-AB1724</f>
        <v>168</v>
      </c>
      <c r="AD1724" s="2" t="s">
        <v>73</v>
      </c>
    </row>
    <row r="1725" spans="1:30" x14ac:dyDescent="0.2">
      <c r="A1725">
        <v>26</v>
      </c>
      <c r="B1725" s="6" t="s">
        <v>1164</v>
      </c>
      <c r="C1725" s="6" t="s">
        <v>22</v>
      </c>
      <c r="D1725" s="6" t="s">
        <v>23</v>
      </c>
      <c r="E1725" s="6" t="s">
        <v>2767</v>
      </c>
      <c r="F1725" s="6">
        <v>60</v>
      </c>
      <c r="G1725" s="6">
        <v>70</v>
      </c>
      <c r="H1725" s="7">
        <v>42538</v>
      </c>
      <c r="I1725" s="7">
        <v>42549</v>
      </c>
      <c r="J1725" s="7" t="s">
        <v>2538</v>
      </c>
      <c r="K1725" s="17">
        <f>IF(J1725="Januar",238.19,IF(J1725="Februar",240.59,IF(J1725="Mars",245.99,IF(J1725="April",250.79,IF(J1725="Mai",256.52,IF(J1725="Juni",259.83,IF(J1725="Juli",265.66,IF(J1725="August",272.21,IF(J1725="September",275.91,IF(J1725="Oktober",281.13,IF(J1725="November",284.38,IF(J1725="Desember",287.34,0))))))))))))</f>
        <v>259.83</v>
      </c>
      <c r="L1725" s="20">
        <f>$K$2/K1725</f>
        <v>0.91671477504522192</v>
      </c>
      <c r="M1725" s="6">
        <v>11</v>
      </c>
      <c r="N1725" s="6">
        <v>3790000</v>
      </c>
      <c r="O1725" s="6">
        <v>4110000</v>
      </c>
      <c r="P1725" s="6">
        <f>O1725-N1725</f>
        <v>320000</v>
      </c>
      <c r="Q1725" s="8">
        <f>P1725/N1725</f>
        <v>8.4432717678100261E-2</v>
      </c>
      <c r="R1725" s="6"/>
      <c r="S1725" s="9">
        <f>(N1725+R1725)/F1725</f>
        <v>63166.666666666664</v>
      </c>
      <c r="T1725" s="6">
        <v>68500</v>
      </c>
      <c r="U1725" s="5">
        <f>T1725-S1725</f>
        <v>5333.3333333333358</v>
      </c>
      <c r="V1725" s="4">
        <f>U1725/S1725</f>
        <v>8.4432717678100302E-2</v>
      </c>
      <c r="W1725" s="22">
        <f>S1725*L1725</f>
        <v>57905.816623689847</v>
      </c>
      <c r="X1725" s="22">
        <f>T1725*L1725</f>
        <v>62794.962090597699</v>
      </c>
      <c r="Y1725" s="22">
        <f>X1725-W1725</f>
        <v>4889.1454669078521</v>
      </c>
      <c r="Z1725" s="8">
        <f>Y1725/W1725</f>
        <v>8.4432717678100302E-2</v>
      </c>
      <c r="AA1725" s="6">
        <v>322</v>
      </c>
      <c r="AB1725" s="6">
        <v>1892</v>
      </c>
      <c r="AC1725" s="6">
        <f>2016-AB1725</f>
        <v>124</v>
      </c>
      <c r="AD1725" s="6" t="s">
        <v>37</v>
      </c>
    </row>
    <row r="1726" spans="1:30" x14ac:dyDescent="0.2">
      <c r="A1726">
        <v>26</v>
      </c>
      <c r="B1726" s="2" t="s">
        <v>746</v>
      </c>
      <c r="C1726" s="2" t="s">
        <v>22</v>
      </c>
      <c r="D1726" s="2" t="s">
        <v>23</v>
      </c>
      <c r="E1726" s="6" t="s">
        <v>2767</v>
      </c>
      <c r="F1726" s="2">
        <v>63</v>
      </c>
      <c r="G1726" s="2">
        <v>69</v>
      </c>
      <c r="H1726" s="3">
        <v>42538</v>
      </c>
      <c r="I1726" s="3">
        <v>42549</v>
      </c>
      <c r="J1726" s="3" t="s">
        <v>2538</v>
      </c>
      <c r="K1726" s="17">
        <f>IF(J1726="Januar",238.19,IF(J1726="Februar",240.59,IF(J1726="Mars",245.99,IF(J1726="April",250.79,IF(J1726="Mai",256.52,IF(J1726="Juni",259.83,IF(J1726="Juli",265.66,IF(J1726="August",272.21,IF(J1726="September",275.91,IF(J1726="Oktober",281.13,IF(J1726="November",284.38,IF(J1726="Desember",287.34,0))))))))))))</f>
        <v>259.83</v>
      </c>
      <c r="L1726" s="20">
        <f>$K$2/K1726</f>
        <v>0.91671477504522192</v>
      </c>
      <c r="M1726" s="2">
        <v>11</v>
      </c>
      <c r="N1726" s="2">
        <v>4200000</v>
      </c>
      <c r="O1726" s="2">
        <v>4570000</v>
      </c>
      <c r="P1726" s="2">
        <f>O1726-N1726</f>
        <v>370000</v>
      </c>
      <c r="Q1726" s="4">
        <f>P1726/N1726</f>
        <v>8.8095238095238101E-2</v>
      </c>
      <c r="R1726" s="2"/>
      <c r="S1726" s="9">
        <f>(N1726+R1726)/F1726</f>
        <v>66666.666666666672</v>
      </c>
      <c r="T1726" s="2">
        <v>72540</v>
      </c>
      <c r="U1726" s="5">
        <f>T1726-S1726</f>
        <v>5873.3333333333285</v>
      </c>
      <c r="V1726" s="4">
        <f>U1726/S1726</f>
        <v>8.8099999999999914E-2</v>
      </c>
      <c r="W1726" s="22">
        <f>S1726*L1726</f>
        <v>61114.318336348129</v>
      </c>
      <c r="X1726" s="22">
        <f>T1726*L1726</f>
        <v>66498.489781780401</v>
      </c>
      <c r="Y1726" s="22">
        <f>X1726-W1726</f>
        <v>5384.1714454322719</v>
      </c>
      <c r="Z1726" s="8">
        <f>Y1726/W1726</f>
        <v>8.8100000000000026E-2</v>
      </c>
      <c r="AA1726" s="11">
        <v>2958</v>
      </c>
      <c r="AB1726" s="2">
        <v>2009</v>
      </c>
      <c r="AC1726" s="2">
        <f>2016-AB1726</f>
        <v>7</v>
      </c>
      <c r="AD1726" s="2" t="s">
        <v>103</v>
      </c>
    </row>
    <row r="1727" spans="1:30" x14ac:dyDescent="0.2">
      <c r="A1727">
        <v>26</v>
      </c>
      <c r="B1727" s="2" t="s">
        <v>1486</v>
      </c>
      <c r="C1727" s="2" t="s">
        <v>22</v>
      </c>
      <c r="D1727" s="2" t="s">
        <v>23</v>
      </c>
      <c r="E1727" s="6" t="s">
        <v>2767</v>
      </c>
      <c r="F1727" s="2">
        <v>69</v>
      </c>
      <c r="G1727" s="2">
        <v>84</v>
      </c>
      <c r="H1727" s="3">
        <v>42538</v>
      </c>
      <c r="I1727" s="3">
        <v>42549</v>
      </c>
      <c r="J1727" s="3" t="s">
        <v>2538</v>
      </c>
      <c r="K1727" s="17">
        <f>IF(J1727="Januar",238.19,IF(J1727="Februar",240.59,IF(J1727="Mars",245.99,IF(J1727="April",250.79,IF(J1727="Mai",256.52,IF(J1727="Juni",259.83,IF(J1727="Juli",265.66,IF(J1727="August",272.21,IF(J1727="September",275.91,IF(J1727="Oktober",281.13,IF(J1727="November",284.38,IF(J1727="Desember",287.34,0))))))))))))</f>
        <v>259.83</v>
      </c>
      <c r="L1727" s="20">
        <f>$K$2/K1727</f>
        <v>0.91671477504522192</v>
      </c>
      <c r="M1727" s="2">
        <v>11</v>
      </c>
      <c r="N1727" s="2">
        <v>4300000</v>
      </c>
      <c r="O1727" s="2">
        <v>4720000</v>
      </c>
      <c r="P1727" s="2">
        <f>O1727-N1727</f>
        <v>420000</v>
      </c>
      <c r="Q1727" s="4">
        <f>P1727/N1727</f>
        <v>9.7674418604651161E-2</v>
      </c>
      <c r="R1727" s="2">
        <v>98251</v>
      </c>
      <c r="S1727" s="9">
        <f>(N1727+R1727)/F1727</f>
        <v>63742.768115942032</v>
      </c>
      <c r="T1727" s="2">
        <v>69830</v>
      </c>
      <c r="U1727" s="5">
        <f>T1727-S1727</f>
        <v>6087.2318840579683</v>
      </c>
      <c r="V1727" s="4">
        <f>U1727/S1727</f>
        <v>9.5496823623754029E-2</v>
      </c>
      <c r="W1727" s="22">
        <f>S1727*L1727</f>
        <v>58433.937334165545</v>
      </c>
      <c r="X1727" s="22">
        <f>T1727*L1727</f>
        <v>64014.192741407845</v>
      </c>
      <c r="Y1727" s="22">
        <f>X1727-W1727</f>
        <v>5580.2554072423009</v>
      </c>
      <c r="Z1727" s="8">
        <f>Y1727/W1727</f>
        <v>9.5496823623754001E-2</v>
      </c>
      <c r="AA1727" s="2">
        <v>854</v>
      </c>
      <c r="AB1727" s="2">
        <v>1988</v>
      </c>
      <c r="AC1727" s="2">
        <f>2016-AB1727</f>
        <v>28</v>
      </c>
      <c r="AD1727" s="2" t="s">
        <v>37</v>
      </c>
    </row>
    <row r="1728" spans="1:30" x14ac:dyDescent="0.2">
      <c r="A1728">
        <v>26</v>
      </c>
      <c r="B1728" s="6" t="s">
        <v>1791</v>
      </c>
      <c r="C1728" s="6" t="s">
        <v>22</v>
      </c>
      <c r="D1728" s="6" t="s">
        <v>23</v>
      </c>
      <c r="E1728" s="6" t="s">
        <v>2767</v>
      </c>
      <c r="F1728" s="6">
        <v>78</v>
      </c>
      <c r="G1728" s="6">
        <v>91</v>
      </c>
      <c r="H1728" s="7">
        <v>42538</v>
      </c>
      <c r="I1728" s="7">
        <v>42549</v>
      </c>
      <c r="J1728" s="3" t="s">
        <v>2538</v>
      </c>
      <c r="K1728" s="17">
        <f>IF(J1728="Januar",238.19,IF(J1728="Februar",240.59,IF(J1728="Mars",245.99,IF(J1728="April",250.79,IF(J1728="Mai",256.52,IF(J1728="Juni",259.83,IF(J1728="Juli",265.66,IF(J1728="August",272.21,IF(J1728="September",275.91,IF(J1728="Oktober",281.13,IF(J1728="November",284.38,IF(J1728="Desember",287.34,0))))))))))))</f>
        <v>259.83</v>
      </c>
      <c r="L1728" s="20">
        <f>$K$2/K1728</f>
        <v>0.91671477504522192</v>
      </c>
      <c r="M1728" s="6">
        <v>11</v>
      </c>
      <c r="N1728" s="6">
        <v>4290000</v>
      </c>
      <c r="O1728" s="6">
        <v>4600000</v>
      </c>
      <c r="P1728" s="6">
        <f>O1728-N1728</f>
        <v>310000</v>
      </c>
      <c r="Q1728" s="8">
        <f>P1728/N1728</f>
        <v>7.2261072261072257E-2</v>
      </c>
      <c r="R1728" s="6">
        <v>33875</v>
      </c>
      <c r="S1728" s="9">
        <f>(N1728+R1728)/F1728</f>
        <v>55434.294871794875</v>
      </c>
      <c r="T1728" s="6">
        <v>59409</v>
      </c>
      <c r="U1728" s="5">
        <f>T1728-S1728</f>
        <v>3974.7051282051252</v>
      </c>
      <c r="V1728" s="4">
        <f>U1728/S1728</f>
        <v>7.1701193952184036E-2</v>
      </c>
      <c r="W1728" s="22">
        <f>S1728*L1728</f>
        <v>50817.437153187937</v>
      </c>
      <c r="X1728" s="22">
        <f>T1728*L1728</f>
        <v>54461.10807066159</v>
      </c>
      <c r="Y1728" s="22">
        <f>X1728-W1728</f>
        <v>3643.6709174736534</v>
      </c>
      <c r="Z1728" s="8">
        <f>Y1728/W1728</f>
        <v>7.1701193952184078E-2</v>
      </c>
      <c r="AA1728" s="6">
        <v>562</v>
      </c>
      <c r="AB1728" s="6">
        <v>1875</v>
      </c>
      <c r="AC1728" s="6">
        <f>2016-AB1728</f>
        <v>141</v>
      </c>
      <c r="AD1728" s="6" t="s">
        <v>25</v>
      </c>
    </row>
    <row r="1729" spans="1:30" x14ac:dyDescent="0.2">
      <c r="A1729">
        <v>26</v>
      </c>
      <c r="B1729" s="2" t="s">
        <v>2411</v>
      </c>
      <c r="C1729" s="2" t="s">
        <v>22</v>
      </c>
      <c r="D1729" s="2" t="s">
        <v>23</v>
      </c>
      <c r="E1729" s="6" t="s">
        <v>2767</v>
      </c>
      <c r="F1729" s="2">
        <v>129</v>
      </c>
      <c r="G1729" s="2">
        <v>148</v>
      </c>
      <c r="H1729" s="3">
        <v>42538</v>
      </c>
      <c r="I1729" s="3">
        <v>42549</v>
      </c>
      <c r="J1729" s="3" t="s">
        <v>2538</v>
      </c>
      <c r="K1729" s="17">
        <f>IF(J1729="Januar",238.19,IF(J1729="Februar",240.59,IF(J1729="Mars",245.99,IF(J1729="April",250.79,IF(J1729="Mai",256.52,IF(J1729="Juni",259.83,IF(J1729="Juli",265.66,IF(J1729="August",272.21,IF(J1729="September",275.91,IF(J1729="Oktober",281.13,IF(J1729="November",284.38,IF(J1729="Desember",287.34,0))))))))))))</f>
        <v>259.83</v>
      </c>
      <c r="L1729" s="20">
        <f>$K$2/K1729</f>
        <v>0.91671477504522192</v>
      </c>
      <c r="M1729" s="2">
        <v>11</v>
      </c>
      <c r="N1729" s="2">
        <v>5200000</v>
      </c>
      <c r="O1729" s="2">
        <v>5800000</v>
      </c>
      <c r="P1729" s="2">
        <f>O1729-N1729</f>
        <v>600000</v>
      </c>
      <c r="Q1729" s="4">
        <f>P1729/N1729</f>
        <v>0.11538461538461539</v>
      </c>
      <c r="R1729" s="2"/>
      <c r="S1729" s="9">
        <f>(N1729+R1729)/F1729</f>
        <v>40310.077519379847</v>
      </c>
      <c r="T1729" s="2">
        <v>44961</v>
      </c>
      <c r="U1729" s="5">
        <f>T1729-S1729</f>
        <v>4650.9224806201528</v>
      </c>
      <c r="V1729" s="4">
        <f>U1729/S1729</f>
        <v>0.11537865384615378</v>
      </c>
      <c r="W1729" s="22">
        <f>S1729*L1729</f>
        <v>36952.843645233756</v>
      </c>
      <c r="X1729" s="22">
        <f>T1729*L1729</f>
        <v>41216.413000808221</v>
      </c>
      <c r="Y1729" s="22">
        <f>X1729-W1729</f>
        <v>4263.5693555744656</v>
      </c>
      <c r="Z1729" s="8">
        <f>Y1729/W1729</f>
        <v>0.11537865384615369</v>
      </c>
      <c r="AA1729" s="11">
        <v>15653</v>
      </c>
      <c r="AB1729" s="2">
        <v>1979</v>
      </c>
      <c r="AC1729" s="2">
        <f>2016-AB1729</f>
        <v>37</v>
      </c>
      <c r="AD1729" s="2" t="s">
        <v>37</v>
      </c>
    </row>
    <row r="1730" spans="1:30" x14ac:dyDescent="0.2">
      <c r="A1730">
        <v>26</v>
      </c>
      <c r="B1730" s="2" t="s">
        <v>59</v>
      </c>
      <c r="C1730" s="2" t="s">
        <v>22</v>
      </c>
      <c r="D1730" s="2" t="s">
        <v>23</v>
      </c>
      <c r="E1730" s="6" t="s">
        <v>2767</v>
      </c>
      <c r="F1730" s="2">
        <v>24</v>
      </c>
      <c r="G1730" s="2">
        <v>27</v>
      </c>
      <c r="H1730" s="3">
        <v>42537</v>
      </c>
      <c r="I1730" s="3">
        <v>42549</v>
      </c>
      <c r="J1730" s="7" t="s">
        <v>2538</v>
      </c>
      <c r="K1730" s="17">
        <f>IF(J1730="Januar",238.19,IF(J1730="Februar",240.59,IF(J1730="Mars",245.99,IF(J1730="April",250.79,IF(J1730="Mai",256.52,IF(J1730="Juni",259.83,IF(J1730="Juli",265.66,IF(J1730="August",272.21,IF(J1730="September",275.91,IF(J1730="Oktober",281.13,IF(J1730="November",284.38,IF(J1730="Desember",287.34,0))))))))))))</f>
        <v>259.83</v>
      </c>
      <c r="L1730" s="20">
        <f>$K$2/K1730</f>
        <v>0.91671477504522192</v>
      </c>
      <c r="M1730" s="2">
        <v>12</v>
      </c>
      <c r="N1730" s="2">
        <v>1990000</v>
      </c>
      <c r="O1730" s="2">
        <v>2580000</v>
      </c>
      <c r="P1730" s="2">
        <f>O1730-N1730</f>
        <v>590000</v>
      </c>
      <c r="Q1730" s="4">
        <f>P1730/N1730</f>
        <v>0.29648241206030151</v>
      </c>
      <c r="R1730" s="2">
        <v>550</v>
      </c>
      <c r="S1730" s="9">
        <f>(N1730+R1730)/F1730</f>
        <v>82939.583333333328</v>
      </c>
      <c r="T1730" s="2">
        <v>107523</v>
      </c>
      <c r="U1730" s="5">
        <f>T1730-S1730</f>
        <v>24583.416666666672</v>
      </c>
      <c r="V1730" s="4">
        <f>U1730/S1730</f>
        <v>0.29640149707367319</v>
      </c>
      <c r="W1730" s="22">
        <f>S1730*L1730</f>
        <v>76031.941477761095</v>
      </c>
      <c r="X1730" s="22">
        <f>T1730*L1730</f>
        <v>98567.922757187393</v>
      </c>
      <c r="Y1730" s="22">
        <f>X1730-W1730</f>
        <v>22535.981279426298</v>
      </c>
      <c r="Z1730" s="8">
        <f>Y1730/W1730</f>
        <v>0.29640149707367319</v>
      </c>
      <c r="AA1730" s="11">
        <v>1529</v>
      </c>
      <c r="AB1730" s="2">
        <v>1958</v>
      </c>
      <c r="AC1730" s="2">
        <f>2016-AB1730</f>
        <v>58</v>
      </c>
      <c r="AD1730" s="2" t="s">
        <v>46</v>
      </c>
    </row>
    <row r="1731" spans="1:30" x14ac:dyDescent="0.2">
      <c r="A1731">
        <v>26</v>
      </c>
      <c r="B1731" s="6" t="s">
        <v>1476</v>
      </c>
      <c r="C1731" s="6" t="s">
        <v>22</v>
      </c>
      <c r="D1731" s="6" t="s">
        <v>23</v>
      </c>
      <c r="E1731" s="6" t="s">
        <v>2767</v>
      </c>
      <c r="F1731" s="6">
        <v>76</v>
      </c>
      <c r="G1731" s="6">
        <v>84</v>
      </c>
      <c r="H1731" s="7">
        <v>42535</v>
      </c>
      <c r="I1731" s="7">
        <v>42549</v>
      </c>
      <c r="J1731" s="7" t="s">
        <v>2538</v>
      </c>
      <c r="K1731" s="17">
        <f>IF(J1731="Januar",238.19,IF(J1731="Februar",240.59,IF(J1731="Mars",245.99,IF(J1731="April",250.79,IF(J1731="Mai",256.52,IF(J1731="Juni",259.83,IF(J1731="Juli",265.66,IF(J1731="August",272.21,IF(J1731="September",275.91,IF(J1731="Oktober",281.13,IF(J1731="November",284.38,IF(J1731="Desember",287.34,0))))))))))))</f>
        <v>259.83</v>
      </c>
      <c r="L1731" s="20">
        <f>$K$2/K1731</f>
        <v>0.91671477504522192</v>
      </c>
      <c r="M1731" s="6">
        <v>14</v>
      </c>
      <c r="N1731" s="6">
        <v>4300000</v>
      </c>
      <c r="O1731" s="6">
        <v>4300000</v>
      </c>
      <c r="P1731" s="6">
        <f>O1731-N1731</f>
        <v>0</v>
      </c>
      <c r="Q1731" s="8">
        <f>P1731/N1731</f>
        <v>0</v>
      </c>
      <c r="R1731" s="6"/>
      <c r="S1731" s="9">
        <f>(N1731+R1731)/F1731</f>
        <v>56578.947368421053</v>
      </c>
      <c r="T1731" s="6">
        <v>56579</v>
      </c>
      <c r="U1731" s="5">
        <f>T1731-S1731</f>
        <v>5.2631578946602531E-2</v>
      </c>
      <c r="V1731" s="4">
        <f>U1731/S1731</f>
        <v>9.3023255812599822E-7</v>
      </c>
      <c r="W1731" s="22">
        <f>S1731*L1731</f>
        <v>51866.75700913756</v>
      </c>
      <c r="X1731" s="22">
        <f>T1731*L1731</f>
        <v>51866.80525728361</v>
      </c>
      <c r="Y1731" s="22">
        <f>X1731-W1731</f>
        <v>4.8248146049445495E-2</v>
      </c>
      <c r="Z1731" s="8">
        <f>Y1731/W1731</f>
        <v>9.302325580322178E-7</v>
      </c>
      <c r="AA1731" s="10">
        <v>2789</v>
      </c>
      <c r="AB1731" s="6">
        <v>2006</v>
      </c>
      <c r="AC1731" s="6">
        <f>2016-AB1731</f>
        <v>10</v>
      </c>
      <c r="AD1731" s="6" t="s">
        <v>137</v>
      </c>
    </row>
    <row r="1732" spans="1:30" x14ac:dyDescent="0.2">
      <c r="A1732">
        <v>26</v>
      </c>
      <c r="B1732" s="2" t="s">
        <v>2005</v>
      </c>
      <c r="C1732" s="2" t="s">
        <v>22</v>
      </c>
      <c r="D1732" s="2" t="s">
        <v>23</v>
      </c>
      <c r="E1732" s="6" t="s">
        <v>2767</v>
      </c>
      <c r="F1732" s="2">
        <v>87</v>
      </c>
      <c r="G1732" s="2">
        <v>100</v>
      </c>
      <c r="H1732" s="3">
        <v>42529</v>
      </c>
      <c r="I1732" s="3">
        <v>42549</v>
      </c>
      <c r="J1732" s="7" t="s">
        <v>2538</v>
      </c>
      <c r="K1732" s="17">
        <f>IF(J1732="Januar",238.19,IF(J1732="Februar",240.59,IF(J1732="Mars",245.99,IF(J1732="April",250.79,IF(J1732="Mai",256.52,IF(J1732="Juni",259.83,IF(J1732="Juli",265.66,IF(J1732="August",272.21,IF(J1732="September",275.91,IF(J1732="Oktober",281.13,IF(J1732="November",284.38,IF(J1732="Desember",287.34,0))))))))))))</f>
        <v>259.83</v>
      </c>
      <c r="L1732" s="20">
        <f>$K$2/K1732</f>
        <v>0.91671477504522192</v>
      </c>
      <c r="M1732" s="2">
        <v>20</v>
      </c>
      <c r="N1732" s="2">
        <v>6200000</v>
      </c>
      <c r="O1732" s="2">
        <v>6550000</v>
      </c>
      <c r="P1732" s="2">
        <f>O1732-N1732</f>
        <v>350000</v>
      </c>
      <c r="Q1732" s="4">
        <f>P1732/N1732</f>
        <v>5.6451612903225805E-2</v>
      </c>
      <c r="R1732" s="2">
        <v>2327</v>
      </c>
      <c r="S1732" s="9">
        <f>(N1732+R1732)/F1732</f>
        <v>71291.114942528729</v>
      </c>
      <c r="T1732" s="2">
        <v>75314</v>
      </c>
      <c r="U1732" s="5">
        <f>T1732-S1732</f>
        <v>4022.8850574712706</v>
      </c>
      <c r="V1732" s="4">
        <f>U1732/S1732</f>
        <v>5.6428982219093024E-2</v>
      </c>
      <c r="W1732" s="22">
        <f>S1732*L1732</f>
        <v>65353.618397263286</v>
      </c>
      <c r="X1732" s="22">
        <f>T1732*L1732</f>
        <v>69041.456567755842</v>
      </c>
      <c r="Y1732" s="22">
        <f>X1732-W1732</f>
        <v>3687.8381704925559</v>
      </c>
      <c r="Z1732" s="8">
        <f>Y1732/W1732</f>
        <v>5.6428982219092948E-2</v>
      </c>
      <c r="AA1732" s="11">
        <v>1815</v>
      </c>
      <c r="AB1732" s="2">
        <v>2015</v>
      </c>
      <c r="AC1732" s="2">
        <f>2016-AB1732</f>
        <v>1</v>
      </c>
      <c r="AD1732" s="2" t="s">
        <v>52</v>
      </c>
    </row>
    <row r="1733" spans="1:30" x14ac:dyDescent="0.2">
      <c r="A1733">
        <v>26</v>
      </c>
      <c r="B1733" s="6" t="s">
        <v>974</v>
      </c>
      <c r="C1733" s="6" t="s">
        <v>22</v>
      </c>
      <c r="D1733" s="6" t="s">
        <v>23</v>
      </c>
      <c r="E1733" s="6" t="s">
        <v>2767</v>
      </c>
      <c r="F1733" s="6">
        <v>55</v>
      </c>
      <c r="G1733" s="6">
        <v>60</v>
      </c>
      <c r="H1733" s="7">
        <v>42527</v>
      </c>
      <c r="I1733" s="7">
        <v>42549</v>
      </c>
      <c r="J1733" s="7" t="s">
        <v>2538</v>
      </c>
      <c r="K1733" s="17">
        <f>IF(J1733="Januar",238.19,IF(J1733="Februar",240.59,IF(J1733="Mars",245.99,IF(J1733="April",250.79,IF(J1733="Mai",256.52,IF(J1733="Juni",259.83,IF(J1733="Juli",265.66,IF(J1733="August",272.21,IF(J1733="September",275.91,IF(J1733="Oktober",281.13,IF(J1733="November",284.38,IF(J1733="Desember",287.34,0))))))))))))</f>
        <v>259.83</v>
      </c>
      <c r="L1733" s="20">
        <f>$K$2/K1733</f>
        <v>0.91671477504522192</v>
      </c>
      <c r="M1733" s="6">
        <v>22</v>
      </c>
      <c r="N1733" s="6">
        <v>3550000</v>
      </c>
      <c r="O1733" s="6">
        <v>3475000</v>
      </c>
      <c r="P1733" s="6">
        <f>O1733-N1733</f>
        <v>-75000</v>
      </c>
      <c r="Q1733" s="8">
        <f>P1733/N1733</f>
        <v>-2.1126760563380281E-2</v>
      </c>
      <c r="R1733" s="6">
        <v>2030</v>
      </c>
      <c r="S1733" s="9">
        <f>(N1733+R1733)/F1733</f>
        <v>64582.36363636364</v>
      </c>
      <c r="T1733" s="6">
        <v>63219</v>
      </c>
      <c r="U1733" s="5">
        <f>T1733-S1733</f>
        <v>-1363.3636363636397</v>
      </c>
      <c r="V1733" s="4">
        <f>U1733/S1733</f>
        <v>-2.1110463594057532E-2</v>
      </c>
      <c r="W1733" s="22">
        <f>S1733*L1733</f>
        <v>59203.606952797811</v>
      </c>
      <c r="X1733" s="22">
        <f>T1733*L1733</f>
        <v>57953.791363583885</v>
      </c>
      <c r="Y1733" s="22">
        <f>X1733-W1733</f>
        <v>-1249.8155892139257</v>
      </c>
      <c r="Z1733" s="8">
        <f>Y1733/W1733</f>
        <v>-2.1110463594057466E-2</v>
      </c>
      <c r="AA1733" s="10">
        <v>2564</v>
      </c>
      <c r="AB1733" s="6">
        <v>2008</v>
      </c>
      <c r="AC1733" s="6">
        <f>2016-AB1733</f>
        <v>8</v>
      </c>
      <c r="AD1733" s="6" t="s">
        <v>975</v>
      </c>
    </row>
    <row r="1734" spans="1:30" x14ac:dyDescent="0.2">
      <c r="A1734">
        <v>26</v>
      </c>
      <c r="B1734" s="2" t="s">
        <v>378</v>
      </c>
      <c r="C1734" s="2" t="s">
        <v>22</v>
      </c>
      <c r="D1734" s="2" t="s">
        <v>23</v>
      </c>
      <c r="E1734" s="6" t="s">
        <v>2767</v>
      </c>
      <c r="F1734" s="2">
        <v>39</v>
      </c>
      <c r="G1734" s="2">
        <v>44</v>
      </c>
      <c r="H1734" s="3">
        <v>42525</v>
      </c>
      <c r="I1734" s="3">
        <v>42549</v>
      </c>
      <c r="J1734" s="3" t="s">
        <v>2538</v>
      </c>
      <c r="K1734" s="17">
        <f>IF(J1734="Januar",238.19,IF(J1734="Februar",240.59,IF(J1734="Mars",245.99,IF(J1734="April",250.79,IF(J1734="Mai",256.52,IF(J1734="Juni",259.83,IF(J1734="Juli",265.66,IF(J1734="August",272.21,IF(J1734="September",275.91,IF(J1734="Oktober",281.13,IF(J1734="November",284.38,IF(J1734="Desember",287.34,0))))))))))))</f>
        <v>259.83</v>
      </c>
      <c r="L1734" s="20">
        <f>$K$2/K1734</f>
        <v>0.91671477504522192</v>
      </c>
      <c r="M1734" s="2">
        <v>24</v>
      </c>
      <c r="N1734" s="2">
        <v>3090000</v>
      </c>
      <c r="O1734" s="2">
        <v>3500000</v>
      </c>
      <c r="P1734" s="2">
        <f>O1734-N1734</f>
        <v>410000</v>
      </c>
      <c r="Q1734" s="4">
        <f>P1734/N1734</f>
        <v>0.13268608414239483</v>
      </c>
      <c r="R1734" s="2"/>
      <c r="S1734" s="9">
        <f>(N1734+R1734)/F1734</f>
        <v>79230.769230769234</v>
      </c>
      <c r="T1734" s="2">
        <v>89744</v>
      </c>
      <c r="U1734" s="5">
        <f>T1734-S1734</f>
        <v>10513.230769230766</v>
      </c>
      <c r="V1734" s="4">
        <f>U1734/S1734</f>
        <v>0.13269126213592228</v>
      </c>
      <c r="W1734" s="22">
        <f>S1734*L1734</f>
        <v>72632.016792044509</v>
      </c>
      <c r="X1734" s="22">
        <f>T1734*L1734</f>
        <v>82269.650771658402</v>
      </c>
      <c r="Y1734" s="22">
        <f>X1734-W1734</f>
        <v>9637.6339796138927</v>
      </c>
      <c r="Z1734" s="8">
        <f>Y1734/W1734</f>
        <v>0.13269126213592236</v>
      </c>
      <c r="AA1734" s="11">
        <v>6175</v>
      </c>
      <c r="AB1734" s="2">
        <v>2013</v>
      </c>
      <c r="AC1734" s="2">
        <f>2016-AB1734</f>
        <v>3</v>
      </c>
      <c r="AD1734" s="2" t="s">
        <v>364</v>
      </c>
    </row>
    <row r="1735" spans="1:30" x14ac:dyDescent="0.2">
      <c r="A1735">
        <v>26</v>
      </c>
      <c r="B1735" s="2" t="s">
        <v>2196</v>
      </c>
      <c r="C1735" s="2" t="s">
        <v>22</v>
      </c>
      <c r="D1735" s="2" t="s">
        <v>23</v>
      </c>
      <c r="E1735" s="6" t="s">
        <v>2767</v>
      </c>
      <c r="F1735" s="2">
        <v>101</v>
      </c>
      <c r="G1735" s="2">
        <v>111</v>
      </c>
      <c r="H1735" s="3">
        <v>42525</v>
      </c>
      <c r="I1735" s="3">
        <v>42549</v>
      </c>
      <c r="J1735" s="3" t="s">
        <v>2538</v>
      </c>
      <c r="K1735" s="17">
        <f>IF(J1735="Januar",238.19,IF(J1735="Februar",240.59,IF(J1735="Mars",245.99,IF(J1735="April",250.79,IF(J1735="Mai",256.52,IF(J1735="Juni",259.83,IF(J1735="Juli",265.66,IF(J1735="August",272.21,IF(J1735="September",275.91,IF(J1735="Oktober",281.13,IF(J1735="November",284.38,IF(J1735="Desember",287.34,0))))))))))))</f>
        <v>259.83</v>
      </c>
      <c r="L1735" s="20">
        <f>$K$2/K1735</f>
        <v>0.91671477504522192</v>
      </c>
      <c r="M1735" s="2">
        <v>24</v>
      </c>
      <c r="N1735" s="2">
        <v>6250000</v>
      </c>
      <c r="O1735" s="2">
        <v>6400000</v>
      </c>
      <c r="P1735" s="2">
        <f>O1735-N1735</f>
        <v>150000</v>
      </c>
      <c r="Q1735" s="4">
        <f>P1735/N1735</f>
        <v>2.4E-2</v>
      </c>
      <c r="R1735" s="2"/>
      <c r="S1735" s="9">
        <f>(N1735+R1735)/F1735</f>
        <v>61881.188118811879</v>
      </c>
      <c r="T1735" s="2">
        <v>63366</v>
      </c>
      <c r="U1735" s="5">
        <f>T1735-S1735</f>
        <v>1484.8118811881213</v>
      </c>
      <c r="V1735" s="4">
        <f>U1735/S1735</f>
        <v>2.3994560000000043E-2</v>
      </c>
      <c r="W1735" s="22">
        <f>S1735*L1735</f>
        <v>56727.39944586769</v>
      </c>
      <c r="X1735" s="22">
        <f>T1735*L1735</f>
        <v>58088.548435515535</v>
      </c>
      <c r="Y1735" s="22">
        <f>X1735-W1735</f>
        <v>1361.1489896478452</v>
      </c>
      <c r="Z1735" s="8">
        <f>Y1735/W1735</f>
        <v>2.3994560000000109E-2</v>
      </c>
      <c r="AA1735" s="11">
        <v>18340</v>
      </c>
      <c r="AB1735" s="2">
        <v>2002</v>
      </c>
      <c r="AC1735" s="2">
        <f>2016-AB1735</f>
        <v>14</v>
      </c>
      <c r="AD1735" s="2" t="s">
        <v>105</v>
      </c>
    </row>
    <row r="1736" spans="1:30" x14ac:dyDescent="0.2">
      <c r="A1736">
        <v>26</v>
      </c>
      <c r="B1736" s="2" t="s">
        <v>254</v>
      </c>
      <c r="C1736" s="2" t="s">
        <v>22</v>
      </c>
      <c r="D1736" s="2" t="s">
        <v>23</v>
      </c>
      <c r="E1736" s="6" t="s">
        <v>2767</v>
      </c>
      <c r="F1736" s="2">
        <v>34</v>
      </c>
      <c r="G1736" s="2">
        <v>39</v>
      </c>
      <c r="H1736" s="3">
        <v>42540</v>
      </c>
      <c r="I1736" s="3">
        <v>42550</v>
      </c>
      <c r="J1736" s="7" t="s">
        <v>2538</v>
      </c>
      <c r="K1736" s="17">
        <f>IF(J1736="Januar",238.19,IF(J1736="Februar",240.59,IF(J1736="Mars",245.99,IF(J1736="April",250.79,IF(J1736="Mai",256.52,IF(J1736="Juni",259.83,IF(J1736="Juli",265.66,IF(J1736="August",272.21,IF(J1736="September",275.91,IF(J1736="Oktober",281.13,IF(J1736="November",284.38,IF(J1736="Desember",287.34,0))))))))))))</f>
        <v>259.83</v>
      </c>
      <c r="L1736" s="20">
        <f>$K$2/K1736</f>
        <v>0.91671477504522192</v>
      </c>
      <c r="M1736" s="2">
        <v>10</v>
      </c>
      <c r="N1736" s="2">
        <v>2650000</v>
      </c>
      <c r="O1736" s="2">
        <v>3370000</v>
      </c>
      <c r="P1736" s="2">
        <f>O1736-N1736</f>
        <v>720000</v>
      </c>
      <c r="Q1736" s="4">
        <f>P1736/N1736</f>
        <v>0.27169811320754716</v>
      </c>
      <c r="R1736" s="2">
        <v>210476</v>
      </c>
      <c r="S1736" s="9">
        <f>(N1736+R1736)/F1736</f>
        <v>84131.647058823524</v>
      </c>
      <c r="T1736" s="2">
        <v>105308</v>
      </c>
      <c r="U1736" s="5">
        <f>T1736-S1736</f>
        <v>21176.352941176476</v>
      </c>
      <c r="V1736" s="4">
        <f>U1736/S1736</f>
        <v>0.25170496099250622</v>
      </c>
      <c r="W1736" s="22">
        <f>S1736*L1736</f>
        <v>77124.723907713415</v>
      </c>
      <c r="X1736" s="22">
        <f>T1736*L1736</f>
        <v>96537.399530462237</v>
      </c>
      <c r="Y1736" s="22">
        <f>X1736-W1736</f>
        <v>19412.675622748822</v>
      </c>
      <c r="Z1736" s="8">
        <f>Y1736/W1736</f>
        <v>0.25170496099250628</v>
      </c>
      <c r="AA1736" s="11">
        <v>2671</v>
      </c>
      <c r="AB1736" s="2">
        <v>1935</v>
      </c>
      <c r="AC1736" s="2">
        <f>2016-AB1736</f>
        <v>81</v>
      </c>
      <c r="AD1736" s="2" t="s">
        <v>148</v>
      </c>
    </row>
    <row r="1737" spans="1:30" x14ac:dyDescent="0.2">
      <c r="A1737">
        <v>26</v>
      </c>
      <c r="B1737" s="6" t="s">
        <v>884</v>
      </c>
      <c r="C1737" s="6" t="s">
        <v>22</v>
      </c>
      <c r="D1737" s="6" t="s">
        <v>23</v>
      </c>
      <c r="E1737" s="6" t="s">
        <v>2767</v>
      </c>
      <c r="F1737" s="6">
        <v>53</v>
      </c>
      <c r="G1737" s="6">
        <v>59</v>
      </c>
      <c r="H1737" s="7">
        <v>42540</v>
      </c>
      <c r="I1737" s="7">
        <v>42550</v>
      </c>
      <c r="J1737" s="3" t="s">
        <v>2538</v>
      </c>
      <c r="K1737" s="17">
        <f>IF(J1737="Januar",238.19,IF(J1737="Februar",240.59,IF(J1737="Mars",245.99,IF(J1737="April",250.79,IF(J1737="Mai",256.52,IF(J1737="Juni",259.83,IF(J1737="Juli",265.66,IF(J1737="August",272.21,IF(J1737="September",275.91,IF(J1737="Oktober",281.13,IF(J1737="November",284.38,IF(J1737="Desember",287.34,0))))))))))))</f>
        <v>259.83</v>
      </c>
      <c r="L1737" s="20">
        <f>$K$2/K1737</f>
        <v>0.91671477504522192</v>
      </c>
      <c r="M1737" s="6">
        <v>10</v>
      </c>
      <c r="N1737" s="6">
        <v>3400000</v>
      </c>
      <c r="O1737" s="6">
        <v>3150000</v>
      </c>
      <c r="P1737" s="6">
        <f>O1737-N1737</f>
        <v>-250000</v>
      </c>
      <c r="Q1737" s="8">
        <f>P1737/N1737</f>
        <v>-7.3529411764705885E-2</v>
      </c>
      <c r="R1737" s="6"/>
      <c r="S1737" s="9">
        <f>(N1737+R1737)/F1737</f>
        <v>64150.943396226416</v>
      </c>
      <c r="T1737" s="6">
        <v>59434</v>
      </c>
      <c r="U1737" s="5">
        <f>T1737-S1737</f>
        <v>-4716.9433962264156</v>
      </c>
      <c r="V1737" s="4">
        <f>U1737/S1737</f>
        <v>-7.3528823529411771E-2</v>
      </c>
      <c r="W1737" s="22">
        <f>S1737*L1737</f>
        <v>58808.117644410464</v>
      </c>
      <c r="X1737" s="22">
        <f>T1737*L1737</f>
        <v>54484.025940037718</v>
      </c>
      <c r="Y1737" s="22">
        <f>X1737-W1737</f>
        <v>-4324.0917043727459</v>
      </c>
      <c r="Z1737" s="8">
        <f>Y1737/W1737</f>
        <v>-7.3528823529411813E-2</v>
      </c>
      <c r="AA1737" s="6"/>
      <c r="AB1737" s="6">
        <v>2016</v>
      </c>
      <c r="AC1737" s="6">
        <f>2016-AB1737</f>
        <v>0</v>
      </c>
      <c r="AD1737" s="6" t="s">
        <v>885</v>
      </c>
    </row>
    <row r="1738" spans="1:30" x14ac:dyDescent="0.2">
      <c r="A1738">
        <v>26</v>
      </c>
      <c r="B1738" s="2" t="s">
        <v>1252</v>
      </c>
      <c r="C1738" s="2" t="s">
        <v>22</v>
      </c>
      <c r="D1738" s="2" t="s">
        <v>23</v>
      </c>
      <c r="E1738" s="6" t="s">
        <v>2767</v>
      </c>
      <c r="F1738" s="2">
        <v>63</v>
      </c>
      <c r="G1738" s="2">
        <v>70</v>
      </c>
      <c r="H1738" s="3">
        <v>42540</v>
      </c>
      <c r="I1738" s="3">
        <v>42550</v>
      </c>
      <c r="J1738" s="7" t="s">
        <v>2538</v>
      </c>
      <c r="K1738" s="17">
        <f>IF(J1738="Januar",238.19,IF(J1738="Februar",240.59,IF(J1738="Mars",245.99,IF(J1738="April",250.79,IF(J1738="Mai",256.52,IF(J1738="Juni",259.83,IF(J1738="Juli",265.66,IF(J1738="August",272.21,IF(J1738="September",275.91,IF(J1738="Oktober",281.13,IF(J1738="November",284.38,IF(J1738="Desember",287.34,0))))))))))))</f>
        <v>259.83</v>
      </c>
      <c r="L1738" s="20">
        <f>$K$2/K1738</f>
        <v>0.91671477504522192</v>
      </c>
      <c r="M1738" s="2">
        <v>10</v>
      </c>
      <c r="N1738" s="2">
        <v>3950000</v>
      </c>
      <c r="O1738" s="2">
        <v>4600000</v>
      </c>
      <c r="P1738" s="2">
        <f>O1738-N1738</f>
        <v>650000</v>
      </c>
      <c r="Q1738" s="4">
        <f>P1738/N1738</f>
        <v>0.16455696202531644</v>
      </c>
      <c r="R1738" s="2"/>
      <c r="S1738" s="9">
        <f>(N1738+R1738)/F1738</f>
        <v>62698.4126984127</v>
      </c>
      <c r="T1738" s="2">
        <v>73016</v>
      </c>
      <c r="U1738" s="5">
        <f>T1738-S1738</f>
        <v>10317.5873015873</v>
      </c>
      <c r="V1738" s="4">
        <f>U1738/S1738</f>
        <v>0.16455898734177213</v>
      </c>
      <c r="W1738" s="22">
        <f>S1738*L1738</f>
        <v>57476.561292517887</v>
      </c>
      <c r="X1738" s="22">
        <f>T1738*L1738</f>
        <v>66934.846014701921</v>
      </c>
      <c r="Y1738" s="22">
        <f>X1738-W1738</f>
        <v>9458.2847221840348</v>
      </c>
      <c r="Z1738" s="8">
        <f>Y1738/W1738</f>
        <v>0.16455898734177202</v>
      </c>
      <c r="AA1738" s="2">
        <v>670</v>
      </c>
      <c r="AB1738" s="2">
        <v>1899</v>
      </c>
      <c r="AC1738" s="2">
        <f>2016-AB1738</f>
        <v>117</v>
      </c>
      <c r="AD1738" s="2" t="s">
        <v>44</v>
      </c>
    </row>
    <row r="1739" spans="1:30" x14ac:dyDescent="0.2">
      <c r="A1739">
        <v>26</v>
      </c>
      <c r="B1739" s="2" t="s">
        <v>1361</v>
      </c>
      <c r="C1739" s="2" t="s">
        <v>22</v>
      </c>
      <c r="D1739" s="2" t="s">
        <v>23</v>
      </c>
      <c r="E1739" s="6" t="s">
        <v>2767</v>
      </c>
      <c r="F1739" s="2">
        <v>66</v>
      </c>
      <c r="G1739" s="2">
        <v>73</v>
      </c>
      <c r="H1739" s="3">
        <v>42540</v>
      </c>
      <c r="I1739" s="3">
        <v>42550</v>
      </c>
      <c r="J1739" s="3" t="s">
        <v>2538</v>
      </c>
      <c r="K1739" s="17">
        <f>IF(J1739="Januar",238.19,IF(J1739="Februar",240.59,IF(J1739="Mars",245.99,IF(J1739="April",250.79,IF(J1739="Mai",256.52,IF(J1739="Juni",259.83,IF(J1739="Juli",265.66,IF(J1739="August",272.21,IF(J1739="September",275.91,IF(J1739="Oktober",281.13,IF(J1739="November",284.38,IF(J1739="Desember",287.34,0))))))))))))</f>
        <v>259.83</v>
      </c>
      <c r="L1739" s="20">
        <f>$K$2/K1739</f>
        <v>0.91671477504522192</v>
      </c>
      <c r="M1739" s="2">
        <v>10</v>
      </c>
      <c r="N1739" s="2">
        <v>3700000</v>
      </c>
      <c r="O1739" s="2">
        <v>4300000</v>
      </c>
      <c r="P1739" s="2">
        <f>O1739-N1739</f>
        <v>600000</v>
      </c>
      <c r="Q1739" s="4">
        <f>P1739/N1739</f>
        <v>0.16216216216216217</v>
      </c>
      <c r="R1739" s="2">
        <v>36242</v>
      </c>
      <c r="S1739" s="9">
        <f>(N1739+R1739)/F1739</f>
        <v>56609.727272727272</v>
      </c>
      <c r="T1739" s="2">
        <v>65701</v>
      </c>
      <c r="U1739" s="5">
        <f>T1739-S1739</f>
        <v>9091.2727272727279</v>
      </c>
      <c r="V1739" s="4">
        <f>U1739/S1739</f>
        <v>0.16059559311200935</v>
      </c>
      <c r="W1739" s="22">
        <f>S1739*L1739</f>
        <v>51894.973402189542</v>
      </c>
      <c r="X1739" s="22">
        <f>T1739*L1739</f>
        <v>60229.077435246123</v>
      </c>
      <c r="Y1739" s="22">
        <f>X1739-W1739</f>
        <v>8334.1040330565811</v>
      </c>
      <c r="Z1739" s="8">
        <f>Y1739/W1739</f>
        <v>0.16059559311200938</v>
      </c>
      <c r="AA1739" s="11">
        <v>1132</v>
      </c>
      <c r="AB1739" s="2">
        <v>1955</v>
      </c>
      <c r="AC1739" s="2">
        <f>2016-AB1739</f>
        <v>61</v>
      </c>
      <c r="AD1739" s="2" t="s">
        <v>169</v>
      </c>
    </row>
    <row r="1740" spans="1:30" x14ac:dyDescent="0.2">
      <c r="A1740">
        <v>26</v>
      </c>
      <c r="B1740" s="6" t="s">
        <v>2260</v>
      </c>
      <c r="C1740" s="6" t="s">
        <v>22</v>
      </c>
      <c r="D1740" s="6" t="s">
        <v>23</v>
      </c>
      <c r="E1740" s="6" t="s">
        <v>2767</v>
      </c>
      <c r="F1740" s="6">
        <v>107</v>
      </c>
      <c r="G1740" s="6">
        <v>122</v>
      </c>
      <c r="H1740" s="7">
        <v>42540</v>
      </c>
      <c r="I1740" s="7">
        <v>42550</v>
      </c>
      <c r="J1740" s="7" t="s">
        <v>2538</v>
      </c>
      <c r="K1740" s="17">
        <f>IF(J1740="Januar",238.19,IF(J1740="Februar",240.59,IF(J1740="Mars",245.99,IF(J1740="April",250.79,IF(J1740="Mai",256.52,IF(J1740="Juni",259.83,IF(J1740="Juli",265.66,IF(J1740="August",272.21,IF(J1740="September",275.91,IF(J1740="Oktober",281.13,IF(J1740="November",284.38,IF(J1740="Desember",287.34,0))))))))))))</f>
        <v>259.83</v>
      </c>
      <c r="L1740" s="20">
        <f>$K$2/K1740</f>
        <v>0.91671477504522192</v>
      </c>
      <c r="M1740" s="6">
        <v>10</v>
      </c>
      <c r="N1740" s="6">
        <v>4800000</v>
      </c>
      <c r="O1740" s="6">
        <v>5135000</v>
      </c>
      <c r="P1740" s="6">
        <f>O1740-N1740</f>
        <v>335000</v>
      </c>
      <c r="Q1740" s="8">
        <f>P1740/N1740</f>
        <v>6.9791666666666669E-2</v>
      </c>
      <c r="R1740" s="6"/>
      <c r="S1740" s="9">
        <f>(N1740+R1740)/F1740</f>
        <v>44859.813084112153</v>
      </c>
      <c r="T1740" s="6">
        <v>47991</v>
      </c>
      <c r="U1740" s="5">
        <f>T1740-S1740</f>
        <v>3131.1869158878471</v>
      </c>
      <c r="V1740" s="4">
        <f>U1740/S1740</f>
        <v>6.9799374999999927E-2</v>
      </c>
      <c r="W1740" s="22">
        <f>S1740*L1740</f>
        <v>41123.653459972578</v>
      </c>
      <c r="X1740" s="22">
        <f>T1740*L1740</f>
        <v>43994.058769195246</v>
      </c>
      <c r="Y1740" s="22">
        <f>X1740-W1740</f>
        <v>2870.4053092226677</v>
      </c>
      <c r="Z1740" s="8">
        <f>Y1740/W1740</f>
        <v>6.9799374999999858E-2</v>
      </c>
      <c r="AA1740" s="10">
        <v>2817</v>
      </c>
      <c r="AB1740" s="6">
        <v>2004</v>
      </c>
      <c r="AC1740" s="6">
        <f>2016-AB1740</f>
        <v>12</v>
      </c>
      <c r="AD1740" s="6" t="s">
        <v>37</v>
      </c>
    </row>
    <row r="1741" spans="1:30" x14ac:dyDescent="0.2">
      <c r="A1741">
        <v>26</v>
      </c>
      <c r="B1741" s="2" t="s">
        <v>160</v>
      </c>
      <c r="C1741" s="2" t="s">
        <v>22</v>
      </c>
      <c r="D1741" s="2" t="s">
        <v>23</v>
      </c>
      <c r="E1741" s="6" t="s">
        <v>2767</v>
      </c>
      <c r="F1741" s="2">
        <v>54</v>
      </c>
      <c r="G1741" s="2">
        <v>60</v>
      </c>
      <c r="H1741" s="3">
        <v>42539</v>
      </c>
      <c r="I1741" s="3">
        <v>42550</v>
      </c>
      <c r="J1741" s="7" t="s">
        <v>2538</v>
      </c>
      <c r="K1741" s="17">
        <f>IF(J1741="Januar",238.19,IF(J1741="Februar",240.59,IF(J1741="Mars",245.99,IF(J1741="April",250.79,IF(J1741="Mai",256.52,IF(J1741="Juni",259.83,IF(J1741="Juli",265.66,IF(J1741="August",272.21,IF(J1741="September",275.91,IF(J1741="Oktober",281.13,IF(J1741="November",284.38,IF(J1741="Desember",287.34,0))))))))))))</f>
        <v>259.83</v>
      </c>
      <c r="L1741" s="20">
        <f>$K$2/K1741</f>
        <v>0.91671477504522192</v>
      </c>
      <c r="M1741" s="2">
        <v>11</v>
      </c>
      <c r="N1741" s="2">
        <v>3200000</v>
      </c>
      <c r="O1741" s="2">
        <v>3600000</v>
      </c>
      <c r="P1741" s="2">
        <f>O1741-N1741</f>
        <v>400000</v>
      </c>
      <c r="Q1741" s="4">
        <f>P1741/N1741</f>
        <v>0.125</v>
      </c>
      <c r="R1741" s="2"/>
      <c r="S1741" s="9">
        <f>(N1741+R1741)/F1741</f>
        <v>59259.259259259263</v>
      </c>
      <c r="T1741" s="2">
        <v>66667</v>
      </c>
      <c r="U1741" s="5">
        <f>T1741-S1741</f>
        <v>7407.7407407407372</v>
      </c>
      <c r="V1741" s="4">
        <f>U1741/S1741</f>
        <v>0.12500562499999993</v>
      </c>
      <c r="W1741" s="22">
        <f>S1741*L1741</f>
        <v>54323.83852119834</v>
      </c>
      <c r="X1741" s="22">
        <f>T1741*L1741</f>
        <v>61114.623907939807</v>
      </c>
      <c r="Y1741" s="22">
        <f>X1741-W1741</f>
        <v>6790.7853867414669</v>
      </c>
      <c r="Z1741" s="8">
        <f>Y1741/W1741</f>
        <v>0.12500562499999987</v>
      </c>
      <c r="AA1741" s="11">
        <v>1452</v>
      </c>
      <c r="AB1741" s="2">
        <v>1958</v>
      </c>
      <c r="AC1741" s="2">
        <f>2016-AB1741</f>
        <v>58</v>
      </c>
      <c r="AD1741" s="2" t="s">
        <v>94</v>
      </c>
    </row>
    <row r="1742" spans="1:30" x14ac:dyDescent="0.2">
      <c r="A1742">
        <v>26</v>
      </c>
      <c r="B1742" s="2" t="s">
        <v>1414</v>
      </c>
      <c r="C1742" s="2" t="s">
        <v>22</v>
      </c>
      <c r="D1742" s="2" t="s">
        <v>23</v>
      </c>
      <c r="E1742" s="6" t="s">
        <v>2767</v>
      </c>
      <c r="F1742" s="2">
        <v>67</v>
      </c>
      <c r="G1742" s="2">
        <v>78</v>
      </c>
      <c r="H1742" s="3">
        <v>42539</v>
      </c>
      <c r="I1742" s="3">
        <v>42550</v>
      </c>
      <c r="J1742" s="7" t="s">
        <v>2538</v>
      </c>
      <c r="K1742" s="17">
        <f>IF(J1742="Januar",238.19,IF(J1742="Februar",240.59,IF(J1742="Mars",245.99,IF(J1742="April",250.79,IF(J1742="Mai",256.52,IF(J1742="Juni",259.83,IF(J1742="Juli",265.66,IF(J1742="August",272.21,IF(J1742="September",275.91,IF(J1742="Oktober",281.13,IF(J1742="November",284.38,IF(J1742="Desember",287.34,0))))))))))))</f>
        <v>259.83</v>
      </c>
      <c r="L1742" s="20">
        <f>$K$2/K1742</f>
        <v>0.91671477504522192</v>
      </c>
      <c r="M1742" s="2">
        <v>11</v>
      </c>
      <c r="N1742" s="2">
        <v>2900000</v>
      </c>
      <c r="O1742" s="2">
        <v>3400000</v>
      </c>
      <c r="P1742" s="2">
        <f>O1742-N1742</f>
        <v>500000</v>
      </c>
      <c r="Q1742" s="4">
        <f>P1742/N1742</f>
        <v>0.17241379310344829</v>
      </c>
      <c r="R1742" s="2">
        <v>387311</v>
      </c>
      <c r="S1742" s="9">
        <f>(N1742+R1742)/F1742</f>
        <v>49064.343283582093</v>
      </c>
      <c r="T1742" s="2">
        <v>56527</v>
      </c>
      <c r="U1742" s="5">
        <f>T1742-S1742</f>
        <v>7462.6567164179069</v>
      </c>
      <c r="V1742" s="4">
        <f>U1742/S1742</f>
        <v>0.15209939065698369</v>
      </c>
      <c r="W1742" s="22">
        <f>S1742*L1742</f>
        <v>44978.008415950506</v>
      </c>
      <c r="X1742" s="22">
        <f>T1742*L1742</f>
        <v>51819.136088981257</v>
      </c>
      <c r="Y1742" s="22">
        <f>X1742-W1742</f>
        <v>6841.1276730307509</v>
      </c>
      <c r="Z1742" s="8">
        <f>Y1742/W1742</f>
        <v>0.15209939065698358</v>
      </c>
      <c r="AA1742" s="11">
        <v>1428</v>
      </c>
      <c r="AB1742" s="2">
        <v>1936</v>
      </c>
      <c r="AC1742" s="2">
        <f>2016-AB1742</f>
        <v>80</v>
      </c>
      <c r="AD1742" s="2" t="s">
        <v>231</v>
      </c>
    </row>
    <row r="1743" spans="1:30" x14ac:dyDescent="0.2">
      <c r="A1743">
        <v>26</v>
      </c>
      <c r="B1743" s="6" t="s">
        <v>1790</v>
      </c>
      <c r="C1743" s="6" t="s">
        <v>22</v>
      </c>
      <c r="D1743" s="6" t="s">
        <v>23</v>
      </c>
      <c r="E1743" s="6" t="s">
        <v>2767</v>
      </c>
      <c r="F1743" s="6">
        <v>78</v>
      </c>
      <c r="G1743" s="6">
        <v>85</v>
      </c>
      <c r="H1743" s="7">
        <v>42539</v>
      </c>
      <c r="I1743" s="7">
        <v>42550</v>
      </c>
      <c r="J1743" s="3" t="s">
        <v>2538</v>
      </c>
      <c r="K1743" s="17">
        <f>IF(J1743="Januar",238.19,IF(J1743="Februar",240.59,IF(J1743="Mars",245.99,IF(J1743="April",250.79,IF(J1743="Mai",256.52,IF(J1743="Juni",259.83,IF(J1743="Juli",265.66,IF(J1743="August",272.21,IF(J1743="September",275.91,IF(J1743="Oktober",281.13,IF(J1743="November",284.38,IF(J1743="Desember",287.34,0))))))))))))</f>
        <v>259.83</v>
      </c>
      <c r="L1743" s="20">
        <f>$K$2/K1743</f>
        <v>0.91671477504522192</v>
      </c>
      <c r="M1743" s="6">
        <v>11</v>
      </c>
      <c r="N1743" s="6">
        <v>3800000</v>
      </c>
      <c r="O1743" s="6">
        <v>4030000</v>
      </c>
      <c r="P1743" s="6">
        <f>O1743-N1743</f>
        <v>230000</v>
      </c>
      <c r="Q1743" s="8">
        <f>P1743/N1743</f>
        <v>6.0526315789473685E-2</v>
      </c>
      <c r="R1743" s="6">
        <v>2324</v>
      </c>
      <c r="S1743" s="9">
        <f>(N1743+R1743)/F1743</f>
        <v>48747.743589743586</v>
      </c>
      <c r="T1743" s="6">
        <v>51696</v>
      </c>
      <c r="U1743" s="5">
        <f>T1743-S1743</f>
        <v>2948.2564102564138</v>
      </c>
      <c r="V1743" s="4">
        <f>U1743/S1743</f>
        <v>6.0479853899878151E-2</v>
      </c>
      <c r="W1743" s="22">
        <f>S1743*L1743</f>
        <v>44687.776798833947</v>
      </c>
      <c r="X1743" s="22">
        <f>T1743*L1743</f>
        <v>47390.487010737794</v>
      </c>
      <c r="Y1743" s="22">
        <f>X1743-W1743</f>
        <v>2702.7102119038464</v>
      </c>
      <c r="Z1743" s="8">
        <f>Y1743/W1743</f>
        <v>6.0479853899878255E-2</v>
      </c>
      <c r="AA1743" s="6">
        <v>648</v>
      </c>
      <c r="AB1743" s="6">
        <v>1887</v>
      </c>
      <c r="AC1743" s="6">
        <f>2016-AB1743</f>
        <v>129</v>
      </c>
      <c r="AD1743" s="6" t="s">
        <v>29</v>
      </c>
    </row>
    <row r="1744" spans="1:30" x14ac:dyDescent="0.2">
      <c r="A1744">
        <v>26</v>
      </c>
      <c r="B1744" s="6" t="s">
        <v>274</v>
      </c>
      <c r="C1744" s="6" t="s">
        <v>22</v>
      </c>
      <c r="D1744" s="6" t="s">
        <v>23</v>
      </c>
      <c r="E1744" s="6" t="s">
        <v>2767</v>
      </c>
      <c r="F1744" s="6">
        <v>35</v>
      </c>
      <c r="G1744" s="6">
        <v>39</v>
      </c>
      <c r="H1744" s="7">
        <v>42538</v>
      </c>
      <c r="I1744" s="7">
        <v>42550</v>
      </c>
      <c r="J1744" s="3" t="s">
        <v>2538</v>
      </c>
      <c r="K1744" s="17">
        <f>IF(J1744="Januar",238.19,IF(J1744="Februar",240.59,IF(J1744="Mars",245.99,IF(J1744="April",250.79,IF(J1744="Mai",256.52,IF(J1744="Juni",259.83,IF(J1744="Juli",265.66,IF(J1744="August",272.21,IF(J1744="September",275.91,IF(J1744="Oktober",281.13,IF(J1744="November",284.38,IF(J1744="Desember",287.34,0))))))))))))</f>
        <v>259.83</v>
      </c>
      <c r="L1744" s="20">
        <f>$K$2/K1744</f>
        <v>0.91671477504522192</v>
      </c>
      <c r="M1744" s="6">
        <v>12</v>
      </c>
      <c r="N1744" s="6">
        <v>2000000</v>
      </c>
      <c r="O1744" s="6">
        <v>2300000</v>
      </c>
      <c r="P1744" s="6">
        <f>O1744-N1744</f>
        <v>300000</v>
      </c>
      <c r="Q1744" s="8">
        <f>P1744/N1744</f>
        <v>0.15</v>
      </c>
      <c r="R1744" s="6">
        <v>1652</v>
      </c>
      <c r="S1744" s="9">
        <f>(N1744+R1744)/F1744</f>
        <v>57190.057142857142</v>
      </c>
      <c r="T1744" s="6">
        <v>65761</v>
      </c>
      <c r="U1744" s="5">
        <f>T1744-S1744</f>
        <v>8570.942857142858</v>
      </c>
      <c r="V1744" s="4">
        <f>U1744/S1744</f>
        <v>0.14986770927214124</v>
      </c>
      <c r="W1744" s="22">
        <f>S1744*L1744</f>
        <v>52426.970368537673</v>
      </c>
      <c r="X1744" s="22">
        <f>T1744*L1744</f>
        <v>60284.080321748836</v>
      </c>
      <c r="Y1744" s="22">
        <f>X1744-W1744</f>
        <v>7857.1099532111621</v>
      </c>
      <c r="Z1744" s="8">
        <f>Y1744/W1744</f>
        <v>0.14986770927214113</v>
      </c>
      <c r="AA1744" s="10">
        <v>15460</v>
      </c>
      <c r="AB1744" s="6">
        <v>1969</v>
      </c>
      <c r="AC1744" s="6">
        <f>2016-AB1744</f>
        <v>47</v>
      </c>
      <c r="AD1744" s="6" t="s">
        <v>200</v>
      </c>
    </row>
    <row r="1745" spans="1:30" x14ac:dyDescent="0.2">
      <c r="A1745">
        <v>26</v>
      </c>
      <c r="B1745" s="2" t="s">
        <v>456</v>
      </c>
      <c r="C1745" s="2" t="s">
        <v>22</v>
      </c>
      <c r="D1745" s="2" t="s">
        <v>23</v>
      </c>
      <c r="E1745" s="6" t="s">
        <v>2767</v>
      </c>
      <c r="F1745" s="2">
        <v>42</v>
      </c>
      <c r="G1745" s="2">
        <v>47</v>
      </c>
      <c r="H1745" s="3">
        <v>42538</v>
      </c>
      <c r="I1745" s="3">
        <v>42550</v>
      </c>
      <c r="J1745" s="7" t="s">
        <v>2538</v>
      </c>
      <c r="K1745" s="17">
        <f>IF(J1745="Januar",238.19,IF(J1745="Februar",240.59,IF(J1745="Mars",245.99,IF(J1745="April",250.79,IF(J1745="Mai",256.52,IF(J1745="Juni",259.83,IF(J1745="Juli",265.66,IF(J1745="August",272.21,IF(J1745="September",275.91,IF(J1745="Oktober",281.13,IF(J1745="November",284.38,IF(J1745="Desember",287.34,0))))))))))))</f>
        <v>259.83</v>
      </c>
      <c r="L1745" s="20">
        <f>$K$2/K1745</f>
        <v>0.91671477504522192</v>
      </c>
      <c r="M1745" s="2">
        <v>12</v>
      </c>
      <c r="N1745" s="2">
        <v>2400000</v>
      </c>
      <c r="O1745" s="2">
        <v>2725000</v>
      </c>
      <c r="P1745" s="2">
        <f>O1745-N1745</f>
        <v>325000</v>
      </c>
      <c r="Q1745" s="4">
        <f>P1745/N1745</f>
        <v>0.13541666666666666</v>
      </c>
      <c r="R1745" s="2">
        <v>126152</v>
      </c>
      <c r="S1745" s="9">
        <f>(N1745+R1745)/F1745</f>
        <v>60146.476190476191</v>
      </c>
      <c r="T1745" s="2">
        <v>67885</v>
      </c>
      <c r="U1745" s="5">
        <f>T1745-S1745</f>
        <v>7738.5238095238092</v>
      </c>
      <c r="V1745" s="4">
        <f>U1745/S1745</f>
        <v>0.12866129987427519</v>
      </c>
      <c r="W1745" s="22">
        <f>S1745*L1745</f>
        <v>55137.163390715177</v>
      </c>
      <c r="X1745" s="22">
        <f>T1745*L1745</f>
        <v>62231.182503944889</v>
      </c>
      <c r="Y1745" s="22">
        <f>X1745-W1745</f>
        <v>7094.0191132297114</v>
      </c>
      <c r="Z1745" s="8">
        <f>Y1745/W1745</f>
        <v>0.12866129987427516</v>
      </c>
      <c r="AA1745" s="2"/>
      <c r="AB1745" s="2">
        <v>1961</v>
      </c>
      <c r="AC1745" s="2">
        <f>2016-AB1745</f>
        <v>55</v>
      </c>
      <c r="AD1745" s="2" t="s">
        <v>83</v>
      </c>
    </row>
    <row r="1746" spans="1:30" x14ac:dyDescent="0.2">
      <c r="A1746">
        <v>26</v>
      </c>
      <c r="B1746" s="6" t="s">
        <v>1056</v>
      </c>
      <c r="C1746" s="6" t="s">
        <v>22</v>
      </c>
      <c r="D1746" s="6" t="s">
        <v>23</v>
      </c>
      <c r="E1746" s="6" t="s">
        <v>2767</v>
      </c>
      <c r="F1746" s="6">
        <v>57</v>
      </c>
      <c r="G1746" s="6"/>
      <c r="H1746" s="7">
        <v>42537</v>
      </c>
      <c r="I1746" s="7">
        <v>42550</v>
      </c>
      <c r="J1746" s="3" t="s">
        <v>2538</v>
      </c>
      <c r="K1746" s="17">
        <f>IF(J1746="Januar",238.19,IF(J1746="Februar",240.59,IF(J1746="Mars",245.99,IF(J1746="April",250.79,IF(J1746="Mai",256.52,IF(J1746="Juni",259.83,IF(J1746="Juli",265.66,IF(J1746="August",272.21,IF(J1746="September",275.91,IF(J1746="Oktober",281.13,IF(J1746="November",284.38,IF(J1746="Desember",287.34,0))))))))))))</f>
        <v>259.83</v>
      </c>
      <c r="L1746" s="20">
        <f>$K$2/K1746</f>
        <v>0.91671477504522192</v>
      </c>
      <c r="M1746" s="6">
        <v>13</v>
      </c>
      <c r="N1746" s="6">
        <v>5200000</v>
      </c>
      <c r="O1746" s="6">
        <v>5150000</v>
      </c>
      <c r="P1746" s="6">
        <f>O1746-N1746</f>
        <v>-50000</v>
      </c>
      <c r="Q1746" s="8">
        <f>P1746/N1746</f>
        <v>-9.6153846153846159E-3</v>
      </c>
      <c r="R1746" s="6"/>
      <c r="S1746" s="9">
        <f>(N1746+R1746)/F1746</f>
        <v>91228.070175438595</v>
      </c>
      <c r="T1746" s="6">
        <v>90351</v>
      </c>
      <c r="U1746" s="5">
        <f>T1746-S1746</f>
        <v>-877.07017543859547</v>
      </c>
      <c r="V1746" s="4">
        <f>U1746/S1746</f>
        <v>-9.6140384615384499E-3</v>
      </c>
      <c r="W1746" s="22">
        <f>S1746*L1746</f>
        <v>83630.119828686904</v>
      </c>
      <c r="X1746" s="22">
        <f>T1746*L1746</f>
        <v>82826.096640110845</v>
      </c>
      <c r="Y1746" s="22">
        <f>X1746-W1746</f>
        <v>-804.0231885760586</v>
      </c>
      <c r="Z1746" s="8">
        <f>Y1746/W1746</f>
        <v>-9.6140384615383701E-3</v>
      </c>
      <c r="AA1746" s="10">
        <v>1194</v>
      </c>
      <c r="AB1746" s="6">
        <v>2012</v>
      </c>
      <c r="AC1746" s="6">
        <f>2016-AB1746</f>
        <v>4</v>
      </c>
      <c r="AD1746" s="6" t="s">
        <v>259</v>
      </c>
    </row>
    <row r="1747" spans="1:30" x14ac:dyDescent="0.2">
      <c r="A1747">
        <v>26</v>
      </c>
      <c r="B1747" s="2" t="s">
        <v>1058</v>
      </c>
      <c r="C1747" s="2" t="s">
        <v>22</v>
      </c>
      <c r="D1747" s="2" t="s">
        <v>23</v>
      </c>
      <c r="E1747" s="6" t="s">
        <v>2767</v>
      </c>
      <c r="F1747" s="2">
        <v>57</v>
      </c>
      <c r="G1747" s="2">
        <v>63</v>
      </c>
      <c r="H1747" s="3">
        <v>42531</v>
      </c>
      <c r="I1747" s="3">
        <v>42550</v>
      </c>
      <c r="J1747" s="7" t="s">
        <v>2538</v>
      </c>
      <c r="K1747" s="17">
        <f>IF(J1747="Januar",238.19,IF(J1747="Februar",240.59,IF(J1747="Mars",245.99,IF(J1747="April",250.79,IF(J1747="Mai",256.52,IF(J1747="Juni",259.83,IF(J1747="Juli",265.66,IF(J1747="August",272.21,IF(J1747="September",275.91,IF(J1747="Oktober",281.13,IF(J1747="November",284.38,IF(J1747="Desember",287.34,0))))))))))))</f>
        <v>259.83</v>
      </c>
      <c r="L1747" s="20">
        <f>$K$2/K1747</f>
        <v>0.91671477504522192</v>
      </c>
      <c r="M1747" s="2">
        <v>19</v>
      </c>
      <c r="N1747" s="2">
        <v>3600000</v>
      </c>
      <c r="O1747" s="2">
        <v>3675000</v>
      </c>
      <c r="P1747" s="2">
        <f>O1747-N1747</f>
        <v>75000</v>
      </c>
      <c r="Q1747" s="4">
        <f>P1747/N1747</f>
        <v>2.0833333333333332E-2</v>
      </c>
      <c r="R1747" s="2"/>
      <c r="S1747" s="9">
        <f>(N1747+R1747)/F1747</f>
        <v>63157.894736842107</v>
      </c>
      <c r="T1747" s="2">
        <v>64474</v>
      </c>
      <c r="U1747" s="5">
        <f>T1747-S1747</f>
        <v>1316.1052631578932</v>
      </c>
      <c r="V1747" s="4">
        <f>U1747/S1747</f>
        <v>2.0838333333333309E-2</v>
      </c>
      <c r="W1747" s="22">
        <f>S1747*L1747</f>
        <v>57897.775266014018</v>
      </c>
      <c r="X1747" s="22">
        <f>T1747*L1747</f>
        <v>59104.268406265641</v>
      </c>
      <c r="Y1747" s="22">
        <f>X1747-W1747</f>
        <v>1206.4931402516231</v>
      </c>
      <c r="Z1747" s="8">
        <f>Y1747/W1747</f>
        <v>2.0838333333333351E-2</v>
      </c>
      <c r="AA1747" s="11">
        <v>4884</v>
      </c>
      <c r="AB1747" s="2">
        <v>2005</v>
      </c>
      <c r="AC1747" s="2">
        <f>2016-AB1747</f>
        <v>11</v>
      </c>
      <c r="AD1747" s="2" t="s">
        <v>46</v>
      </c>
    </row>
    <row r="1748" spans="1:30" x14ac:dyDescent="0.2">
      <c r="A1748">
        <v>26</v>
      </c>
      <c r="B1748" s="6" t="s">
        <v>1165</v>
      </c>
      <c r="C1748" s="6" t="s">
        <v>22</v>
      </c>
      <c r="D1748" s="6" t="s">
        <v>23</v>
      </c>
      <c r="E1748" s="6" t="s">
        <v>2767</v>
      </c>
      <c r="F1748" s="6">
        <v>60</v>
      </c>
      <c r="G1748" s="6">
        <v>66</v>
      </c>
      <c r="H1748" s="7">
        <v>42528</v>
      </c>
      <c r="I1748" s="7">
        <v>42550</v>
      </c>
      <c r="J1748" s="3" t="s">
        <v>2538</v>
      </c>
      <c r="K1748" s="17">
        <f>IF(J1748="Januar",238.19,IF(J1748="Februar",240.59,IF(J1748="Mars",245.99,IF(J1748="April",250.79,IF(J1748="Mai",256.52,IF(J1748="Juni",259.83,IF(J1748="Juli",265.66,IF(J1748="August",272.21,IF(J1748="September",275.91,IF(J1748="Oktober",281.13,IF(J1748="November",284.38,IF(J1748="Desember",287.34,0))))))))))))</f>
        <v>259.83</v>
      </c>
      <c r="L1748" s="20">
        <f>$K$2/K1748</f>
        <v>0.91671477504522192</v>
      </c>
      <c r="M1748" s="6">
        <v>22</v>
      </c>
      <c r="N1748" s="6">
        <v>5100000</v>
      </c>
      <c r="O1748" s="6">
        <v>5250000</v>
      </c>
      <c r="P1748" s="6">
        <f>O1748-N1748</f>
        <v>150000</v>
      </c>
      <c r="Q1748" s="8">
        <f>P1748/N1748</f>
        <v>2.9411764705882353E-2</v>
      </c>
      <c r="R1748" s="6">
        <v>69129</v>
      </c>
      <c r="S1748" s="9">
        <f>(N1748+R1748)/F1748</f>
        <v>86152.15</v>
      </c>
      <c r="T1748" s="6">
        <v>88652</v>
      </c>
      <c r="U1748" s="5">
        <f>T1748-S1748</f>
        <v>2499.8500000000058</v>
      </c>
      <c r="V1748" s="4">
        <f>U1748/S1748</f>
        <v>2.9016687337460597E-2</v>
      </c>
      <c r="W1748" s="22">
        <f>S1748*L1748</f>
        <v>78976.948806912216</v>
      </c>
      <c r="X1748" s="22">
        <f>T1748*L1748</f>
        <v>81268.598237309008</v>
      </c>
      <c r="Y1748" s="22">
        <f>X1748-W1748</f>
        <v>2291.649430396792</v>
      </c>
      <c r="Z1748" s="8">
        <f>Y1748/W1748</f>
        <v>2.9016687337460451E-2</v>
      </c>
      <c r="AA1748" s="10">
        <v>1159</v>
      </c>
      <c r="AB1748" s="6">
        <v>1933</v>
      </c>
      <c r="AC1748" s="6">
        <f>2016-AB1748</f>
        <v>83</v>
      </c>
      <c r="AD1748" s="6" t="s">
        <v>108</v>
      </c>
    </row>
    <row r="1749" spans="1:30" x14ac:dyDescent="0.2">
      <c r="A1749">
        <v>26</v>
      </c>
      <c r="B1749" s="2" t="s">
        <v>1000</v>
      </c>
      <c r="C1749" s="2" t="s">
        <v>22</v>
      </c>
      <c r="D1749" s="2" t="s">
        <v>23</v>
      </c>
      <c r="E1749" s="6" t="s">
        <v>2767</v>
      </c>
      <c r="F1749" s="2">
        <v>143</v>
      </c>
      <c r="G1749" s="2">
        <v>156</v>
      </c>
      <c r="H1749" s="3">
        <v>42520</v>
      </c>
      <c r="I1749" s="3">
        <v>42550</v>
      </c>
      <c r="J1749" s="3" t="s">
        <v>2538</v>
      </c>
      <c r="K1749" s="17">
        <f>IF(J1749="Januar",238.19,IF(J1749="Februar",240.59,IF(J1749="Mars",245.99,IF(J1749="April",250.79,IF(J1749="Mai",256.52,IF(J1749="Juni",259.83,IF(J1749="Juli",265.66,IF(J1749="August",272.21,IF(J1749="September",275.91,IF(J1749="Oktober",281.13,IF(J1749="November",284.38,IF(J1749="Desember",287.34,0))))))))))))</f>
        <v>259.83</v>
      </c>
      <c r="L1749" s="20">
        <f>$K$2/K1749</f>
        <v>0.91671477504522192</v>
      </c>
      <c r="M1749" s="2">
        <v>30</v>
      </c>
      <c r="N1749" s="2">
        <v>7490000</v>
      </c>
      <c r="O1749" s="2">
        <v>7200000</v>
      </c>
      <c r="P1749" s="2">
        <f>O1749-N1749</f>
        <v>-290000</v>
      </c>
      <c r="Q1749" s="4">
        <f>P1749/N1749</f>
        <v>-3.8718291054739652E-2</v>
      </c>
      <c r="R1749" s="2">
        <v>215317</v>
      </c>
      <c r="S1749" s="9">
        <f>(N1749+R1749)/F1749</f>
        <v>53883.335664335667</v>
      </c>
      <c r="T1749" s="2">
        <v>51855</v>
      </c>
      <c r="U1749" s="5">
        <f>T1749-S1749</f>
        <v>-2028.3356643356674</v>
      </c>
      <c r="V1749" s="4">
        <f>U1749/S1749</f>
        <v>-3.7643097616879409E-2</v>
      </c>
      <c r="W1749" s="22">
        <f>S1749*L1749</f>
        <v>49395.649932217653</v>
      </c>
      <c r="X1749" s="22">
        <f>T1749*L1749</f>
        <v>47536.244659969983</v>
      </c>
      <c r="Y1749" s="22">
        <f>X1749-W1749</f>
        <v>-1859.4052722476699</v>
      </c>
      <c r="Z1749" s="8">
        <f>Y1749/W1749</f>
        <v>-3.7643097616879367E-2</v>
      </c>
      <c r="AA1749" s="2">
        <v>732</v>
      </c>
      <c r="AB1749" s="2">
        <v>1898</v>
      </c>
      <c r="AC1749" s="2">
        <f>2016-AB1749</f>
        <v>118</v>
      </c>
      <c r="AD1749" s="2" t="s">
        <v>75</v>
      </c>
    </row>
    <row r="1750" spans="1:30" x14ac:dyDescent="0.2">
      <c r="A1750">
        <v>26</v>
      </c>
      <c r="B1750" s="6" t="s">
        <v>1850</v>
      </c>
      <c r="C1750" s="6" t="s">
        <v>22</v>
      </c>
      <c r="D1750" s="6" t="s">
        <v>23</v>
      </c>
      <c r="E1750" s="6" t="s">
        <v>2767</v>
      </c>
      <c r="F1750" s="6">
        <v>80</v>
      </c>
      <c r="G1750" s="6">
        <v>90</v>
      </c>
      <c r="H1750" s="7">
        <v>42541</v>
      </c>
      <c r="I1750" s="7">
        <v>42551</v>
      </c>
      <c r="J1750" s="7" t="s">
        <v>2538</v>
      </c>
      <c r="K1750" s="17">
        <f>IF(J1750="Januar",238.19,IF(J1750="Februar",240.59,IF(J1750="Mars",245.99,IF(J1750="April",250.79,IF(J1750="Mai",256.52,IF(J1750="Juni",259.83,IF(J1750="Juli",265.66,IF(J1750="August",272.21,IF(J1750="September",275.91,IF(J1750="Oktober",281.13,IF(J1750="November",284.38,IF(J1750="Desember",287.34,0))))))))))))</f>
        <v>259.83</v>
      </c>
      <c r="L1750" s="20">
        <f>$K$2/K1750</f>
        <v>0.91671477504522192</v>
      </c>
      <c r="M1750" s="6">
        <v>10</v>
      </c>
      <c r="N1750" s="6">
        <v>2800000</v>
      </c>
      <c r="O1750" s="6">
        <v>3010000</v>
      </c>
      <c r="P1750" s="6">
        <f>O1750-N1750</f>
        <v>210000</v>
      </c>
      <c r="Q1750" s="8">
        <f>P1750/N1750</f>
        <v>7.4999999999999997E-2</v>
      </c>
      <c r="R1750" s="6">
        <v>5000</v>
      </c>
      <c r="S1750" s="9">
        <f>(N1750+R1750)/F1750</f>
        <v>35062.5</v>
      </c>
      <c r="T1750" s="6">
        <v>37688</v>
      </c>
      <c r="U1750" s="5">
        <f>T1750-S1750</f>
        <v>2625.5</v>
      </c>
      <c r="V1750" s="4">
        <f>U1750/S1750</f>
        <v>7.4880570409982181E-2</v>
      </c>
      <c r="W1750" s="22">
        <f>S1750*L1750</f>
        <v>32142.311800023093</v>
      </c>
      <c r="X1750" s="22">
        <f>T1750*L1750</f>
        <v>34549.146441904326</v>
      </c>
      <c r="Y1750" s="22">
        <f>X1750-W1750</f>
        <v>2406.8346418812325</v>
      </c>
      <c r="Z1750" s="8">
        <f>Y1750/W1750</f>
        <v>7.488057040998225E-2</v>
      </c>
      <c r="AA1750" s="10">
        <v>17467</v>
      </c>
      <c r="AB1750" s="6">
        <v>1999</v>
      </c>
      <c r="AC1750" s="6">
        <f>2016-AB1750</f>
        <v>17</v>
      </c>
      <c r="AD1750" s="6" t="s">
        <v>112</v>
      </c>
    </row>
    <row r="1751" spans="1:30" x14ac:dyDescent="0.2">
      <c r="A1751">
        <v>26</v>
      </c>
      <c r="B1751" s="2" t="s">
        <v>2323</v>
      </c>
      <c r="C1751" s="2" t="s">
        <v>22</v>
      </c>
      <c r="D1751" s="2" t="s">
        <v>23</v>
      </c>
      <c r="E1751" s="6" t="s">
        <v>2767</v>
      </c>
      <c r="F1751" s="2">
        <v>114</v>
      </c>
      <c r="G1751" s="2">
        <v>123</v>
      </c>
      <c r="H1751" s="3">
        <v>42539</v>
      </c>
      <c r="I1751" s="3">
        <v>42551</v>
      </c>
      <c r="J1751" s="3" t="s">
        <v>2538</v>
      </c>
      <c r="K1751" s="17">
        <f>IF(J1751="Januar",238.19,IF(J1751="Februar",240.59,IF(J1751="Mars",245.99,IF(J1751="April",250.79,IF(J1751="Mai",256.52,IF(J1751="Juni",259.83,IF(J1751="Juli",265.66,IF(J1751="August",272.21,IF(J1751="September",275.91,IF(J1751="Oktober",281.13,IF(J1751="November",284.38,IF(J1751="Desember",287.34,0))))))))))))</f>
        <v>259.83</v>
      </c>
      <c r="L1751" s="20">
        <f>$K$2/K1751</f>
        <v>0.91671477504522192</v>
      </c>
      <c r="M1751" s="2">
        <v>12</v>
      </c>
      <c r="N1751" s="2">
        <v>5800000</v>
      </c>
      <c r="O1751" s="2">
        <v>5950000</v>
      </c>
      <c r="P1751" s="2">
        <f>O1751-N1751</f>
        <v>150000</v>
      </c>
      <c r="Q1751" s="4">
        <f>P1751/N1751</f>
        <v>2.5862068965517241E-2</v>
      </c>
      <c r="R1751" s="2">
        <v>195000</v>
      </c>
      <c r="S1751" s="9">
        <f>(N1751+R1751)/F1751</f>
        <v>52587.719298245611</v>
      </c>
      <c r="T1751" s="2">
        <v>53904</v>
      </c>
      <c r="U1751" s="5">
        <f>T1751-S1751</f>
        <v>1316.2807017543892</v>
      </c>
      <c r="V1751" s="4">
        <f>U1751/S1751</f>
        <v>2.5030191826522163E-2</v>
      </c>
      <c r="W1751" s="22">
        <f>S1751*L1751</f>
        <v>48207.9392666325</v>
      </c>
      <c r="X1751" s="22">
        <f>T1751*L1751</f>
        <v>49414.593234037646</v>
      </c>
      <c r="Y1751" s="22">
        <f>X1751-W1751</f>
        <v>1206.6539674051455</v>
      </c>
      <c r="Z1751" s="8">
        <f>Y1751/W1751</f>
        <v>2.5030191826522243E-2</v>
      </c>
      <c r="AA1751" s="2"/>
      <c r="AB1751" s="2">
        <v>1977</v>
      </c>
      <c r="AC1751" s="2">
        <f>2016-AB1751</f>
        <v>39</v>
      </c>
      <c r="AD1751" s="2" t="s">
        <v>67</v>
      </c>
    </row>
    <row r="1752" spans="1:30" x14ac:dyDescent="0.2">
      <c r="A1752">
        <v>26</v>
      </c>
      <c r="B1752" s="6" t="s">
        <v>1055</v>
      </c>
      <c r="C1752" s="6" t="s">
        <v>22</v>
      </c>
      <c r="D1752" s="6" t="s">
        <v>23</v>
      </c>
      <c r="E1752" s="6" t="s">
        <v>2767</v>
      </c>
      <c r="F1752" s="6">
        <v>57</v>
      </c>
      <c r="G1752" s="6">
        <v>62</v>
      </c>
      <c r="H1752" s="7">
        <v>42531</v>
      </c>
      <c r="I1752" s="7">
        <v>42551</v>
      </c>
      <c r="J1752" s="7" t="s">
        <v>2538</v>
      </c>
      <c r="K1752" s="17">
        <f>IF(J1752="Januar",238.19,IF(J1752="Februar",240.59,IF(J1752="Mars",245.99,IF(J1752="April",250.79,IF(J1752="Mai",256.52,IF(J1752="Juni",259.83,IF(J1752="Juli",265.66,IF(J1752="August",272.21,IF(J1752="September",275.91,IF(J1752="Oktober",281.13,IF(J1752="November",284.38,IF(J1752="Desember",287.34,0))))))))))))</f>
        <v>259.83</v>
      </c>
      <c r="L1752" s="20">
        <f>$K$2/K1752</f>
        <v>0.91671477504522192</v>
      </c>
      <c r="M1752" s="6">
        <v>20</v>
      </c>
      <c r="N1752" s="6">
        <v>3750000</v>
      </c>
      <c r="O1752" s="6">
        <v>3900000</v>
      </c>
      <c r="P1752" s="6">
        <f>O1752-N1752</f>
        <v>150000</v>
      </c>
      <c r="Q1752" s="8">
        <f>P1752/N1752</f>
        <v>0.04</v>
      </c>
      <c r="R1752" s="6">
        <v>2208</v>
      </c>
      <c r="S1752" s="9">
        <f>(N1752+R1752)/F1752</f>
        <v>65828.210526315786</v>
      </c>
      <c r="T1752" s="6">
        <v>68460</v>
      </c>
      <c r="U1752" s="5">
        <f>T1752-S1752</f>
        <v>2631.7894736842136</v>
      </c>
      <c r="V1752" s="4">
        <f>U1752/S1752</f>
        <v>3.9979659976206061E-2</v>
      </c>
      <c r="W1752" s="22">
        <f>S1752*L1752</f>
        <v>60345.693204261086</v>
      </c>
      <c r="X1752" s="22">
        <f>T1752*L1752</f>
        <v>62758.293499595893</v>
      </c>
      <c r="Y1752" s="22">
        <f>X1752-W1752</f>
        <v>2412.600295334807</v>
      </c>
      <c r="Z1752" s="8">
        <f>Y1752/W1752</f>
        <v>3.9979659976206061E-2</v>
      </c>
      <c r="AA1752" s="6"/>
      <c r="AB1752" s="6">
        <v>1935</v>
      </c>
      <c r="AC1752" s="6">
        <f>2016-AB1752</f>
        <v>81</v>
      </c>
      <c r="AD1752" s="6" t="s">
        <v>83</v>
      </c>
    </row>
    <row r="1753" spans="1:30" x14ac:dyDescent="0.2">
      <c r="A1753">
        <v>26</v>
      </c>
      <c r="B1753" s="6" t="s">
        <v>1457</v>
      </c>
      <c r="C1753" s="6" t="s">
        <v>22</v>
      </c>
      <c r="D1753" s="6" t="s">
        <v>23</v>
      </c>
      <c r="E1753" s="6" t="s">
        <v>2767</v>
      </c>
      <c r="F1753" s="6">
        <v>68</v>
      </c>
      <c r="G1753" s="6">
        <v>76</v>
      </c>
      <c r="H1753" s="7">
        <v>42531</v>
      </c>
      <c r="I1753" s="7">
        <v>42551</v>
      </c>
      <c r="J1753" s="3" t="s">
        <v>2538</v>
      </c>
      <c r="K1753" s="17">
        <f>IF(J1753="Januar",238.19,IF(J1753="Februar",240.59,IF(J1753="Mars",245.99,IF(J1753="April",250.79,IF(J1753="Mai",256.52,IF(J1753="Juni",259.83,IF(J1753="Juli",265.66,IF(J1753="August",272.21,IF(J1753="September",275.91,IF(J1753="Oktober",281.13,IF(J1753="November",284.38,IF(J1753="Desember",287.34,0))))))))))))</f>
        <v>259.83</v>
      </c>
      <c r="L1753" s="20">
        <f>$K$2/K1753</f>
        <v>0.91671477504522192</v>
      </c>
      <c r="M1753" s="6">
        <v>20</v>
      </c>
      <c r="N1753" s="6">
        <v>3850000</v>
      </c>
      <c r="O1753" s="6">
        <v>3900000</v>
      </c>
      <c r="P1753" s="6">
        <f>O1753-N1753</f>
        <v>50000</v>
      </c>
      <c r="Q1753" s="8">
        <f>P1753/N1753</f>
        <v>1.2987012987012988E-2</v>
      </c>
      <c r="R1753" s="6"/>
      <c r="S1753" s="9">
        <f>(N1753+R1753)/F1753</f>
        <v>56617.647058823532</v>
      </c>
      <c r="T1753" s="6">
        <v>57353</v>
      </c>
      <c r="U1753" s="5">
        <f>T1753-S1753</f>
        <v>735.35294117646845</v>
      </c>
      <c r="V1753" s="4">
        <f>U1753/S1753</f>
        <v>1.298805194805191E-2</v>
      </c>
      <c r="W1753" s="22">
        <f>S1753*L1753</f>
        <v>51902.233587119183</v>
      </c>
      <c r="X1753" s="22">
        <f>T1753*L1753</f>
        <v>52576.34249316861</v>
      </c>
      <c r="Y1753" s="22">
        <f>X1753-W1753</f>
        <v>674.10890604942688</v>
      </c>
      <c r="Z1753" s="8">
        <f>Y1753/W1753</f>
        <v>1.2988051948051877E-2</v>
      </c>
      <c r="AA1753" s="6">
        <v>484</v>
      </c>
      <c r="AB1753" s="6">
        <v>1915</v>
      </c>
      <c r="AC1753" s="6">
        <f>2016-AB1753</f>
        <v>101</v>
      </c>
      <c r="AD1753" s="6" t="s">
        <v>112</v>
      </c>
    </row>
    <row r="1754" spans="1:30" x14ac:dyDescent="0.2">
      <c r="A1754">
        <v>26</v>
      </c>
      <c r="B1754" s="2" t="s">
        <v>483</v>
      </c>
      <c r="C1754" s="2" t="s">
        <v>22</v>
      </c>
      <c r="D1754" s="2" t="s">
        <v>23</v>
      </c>
      <c r="E1754" s="6" t="s">
        <v>2767</v>
      </c>
      <c r="F1754" s="2">
        <v>43</v>
      </c>
      <c r="G1754" s="2">
        <v>49</v>
      </c>
      <c r="H1754" s="3">
        <v>42542</v>
      </c>
      <c r="I1754" s="3">
        <v>42552</v>
      </c>
      <c r="J1754" s="3" t="s">
        <v>2539</v>
      </c>
      <c r="K1754" s="17">
        <f>IF(J1754="Januar",238.19,IF(J1754="Februar",240.59,IF(J1754="Mars",245.99,IF(J1754="April",250.79,IF(J1754="Mai",256.52,IF(J1754="Juni",259.83,IF(J1754="Juli",265.66,IF(J1754="August",272.21,IF(J1754="September",275.91,IF(J1754="Oktober",281.13,IF(J1754="November",284.38,IF(J1754="Desember",287.34,0))))))))))))</f>
        <v>265.66000000000003</v>
      </c>
      <c r="L1754" s="20">
        <f>$K$2/K1754</f>
        <v>0.89659715425732134</v>
      </c>
      <c r="M1754" s="2">
        <v>10</v>
      </c>
      <c r="N1754" s="2">
        <v>3100000</v>
      </c>
      <c r="O1754" s="2">
        <v>3100000</v>
      </c>
      <c r="P1754" s="2">
        <f>O1754-N1754</f>
        <v>0</v>
      </c>
      <c r="Q1754" s="4">
        <f>P1754/N1754</f>
        <v>0</v>
      </c>
      <c r="R1754" s="2">
        <v>5199</v>
      </c>
      <c r="S1754" s="9">
        <f>(N1754+R1754)/F1754</f>
        <v>72213.930232558138</v>
      </c>
      <c r="T1754" s="2">
        <v>72214</v>
      </c>
      <c r="U1754" s="5">
        <f>T1754-S1754</f>
        <v>6.9767441862495616E-2</v>
      </c>
      <c r="V1754" s="4">
        <f>U1754/S1754</f>
        <v>9.6612165599928102E-7</v>
      </c>
      <c r="W1754" s="22">
        <f>S1754*L1754</f>
        <v>64746.804344248369</v>
      </c>
      <c r="X1754" s="22">
        <f>T1754*L1754</f>
        <v>64746.866897538202</v>
      </c>
      <c r="Y1754" s="22">
        <f>X1754-W1754</f>
        <v>6.2553289833886083E-2</v>
      </c>
      <c r="Z1754" s="8">
        <f>Y1754/W1754</f>
        <v>9.6612165600174293E-7</v>
      </c>
      <c r="AA1754" s="11">
        <v>5171</v>
      </c>
      <c r="AB1754" s="2">
        <v>1983</v>
      </c>
      <c r="AC1754" s="2">
        <f>2016-AB1754</f>
        <v>33</v>
      </c>
      <c r="AD1754" s="2" t="s">
        <v>37</v>
      </c>
    </row>
    <row r="1755" spans="1:30" x14ac:dyDescent="0.2">
      <c r="A1755">
        <v>26</v>
      </c>
      <c r="B1755" s="6" t="s">
        <v>1722</v>
      </c>
      <c r="C1755" s="6" t="s">
        <v>22</v>
      </c>
      <c r="D1755" s="6" t="s">
        <v>23</v>
      </c>
      <c r="E1755" s="6" t="s">
        <v>2767</v>
      </c>
      <c r="F1755" s="6">
        <v>76</v>
      </c>
      <c r="G1755" s="6">
        <v>86</v>
      </c>
      <c r="H1755" s="7">
        <v>42535</v>
      </c>
      <c r="I1755" s="7">
        <v>42552</v>
      </c>
      <c r="J1755" s="7" t="s">
        <v>2539</v>
      </c>
      <c r="K1755" s="17">
        <f>IF(J1755="Januar",238.19,IF(J1755="Februar",240.59,IF(J1755="Mars",245.99,IF(J1755="April",250.79,IF(J1755="Mai",256.52,IF(J1755="Juni",259.83,IF(J1755="Juli",265.66,IF(J1755="August",272.21,IF(J1755="September",275.91,IF(J1755="Oktober",281.13,IF(J1755="November",284.38,IF(J1755="Desember",287.34,0))))))))))))</f>
        <v>265.66000000000003</v>
      </c>
      <c r="L1755" s="20">
        <f>$K$2/K1755</f>
        <v>0.89659715425732134</v>
      </c>
      <c r="M1755" s="6">
        <v>17</v>
      </c>
      <c r="N1755" s="6">
        <v>7950000</v>
      </c>
      <c r="O1755" s="6">
        <v>7800000</v>
      </c>
      <c r="P1755" s="6">
        <f>O1755-N1755</f>
        <v>-150000</v>
      </c>
      <c r="Q1755" s="8">
        <f>P1755/N1755</f>
        <v>-1.8867924528301886E-2</v>
      </c>
      <c r="R1755" s="6">
        <v>4086</v>
      </c>
      <c r="S1755" s="9">
        <f>(N1755+R1755)/F1755</f>
        <v>104659.02631578948</v>
      </c>
      <c r="T1755" s="6">
        <v>102685</v>
      </c>
      <c r="U1755" s="5">
        <f>T1755-S1755</f>
        <v>-1974.0263157894806</v>
      </c>
      <c r="V1755" s="4">
        <f>U1755/S1755</f>
        <v>-1.886150086886168E-2</v>
      </c>
      <c r="W1755" s="22">
        <f>S1755*L1755</f>
        <v>93836.985162078956</v>
      </c>
      <c r="X1755" s="22">
        <f>T1755*L1755</f>
        <v>92067.078784913043</v>
      </c>
      <c r="Y1755" s="22">
        <f>X1755-W1755</f>
        <v>-1769.906377165913</v>
      </c>
      <c r="Z1755" s="8">
        <f>Y1755/W1755</f>
        <v>-1.8861500868861684E-2</v>
      </c>
      <c r="AA1755" s="10">
        <v>1378</v>
      </c>
      <c r="AB1755" s="6">
        <v>1915</v>
      </c>
      <c r="AC1755" s="6">
        <f>2016-AB1755</f>
        <v>101</v>
      </c>
      <c r="AD1755" s="6" t="s">
        <v>108</v>
      </c>
    </row>
    <row r="1756" spans="1:30" x14ac:dyDescent="0.2">
      <c r="A1756">
        <v>26</v>
      </c>
      <c r="B1756" s="2" t="s">
        <v>2067</v>
      </c>
      <c r="C1756" s="2" t="s">
        <v>22</v>
      </c>
      <c r="D1756" s="2" t="s">
        <v>23</v>
      </c>
      <c r="E1756" s="6" t="s">
        <v>2767</v>
      </c>
      <c r="F1756" s="2">
        <v>91</v>
      </c>
      <c r="G1756" s="2">
        <v>102</v>
      </c>
      <c r="H1756" s="3">
        <v>42544</v>
      </c>
      <c r="I1756" s="3">
        <v>42554</v>
      </c>
      <c r="J1756" s="3" t="s">
        <v>2539</v>
      </c>
      <c r="K1756" s="17">
        <f>IF(J1756="Januar",238.19,IF(J1756="Februar",240.59,IF(J1756="Mars",245.99,IF(J1756="April",250.79,IF(J1756="Mai",256.52,IF(J1756="Juni",259.83,IF(J1756="Juli",265.66,IF(J1756="August",272.21,IF(J1756="September",275.91,IF(J1756="Oktober",281.13,IF(J1756="November",284.38,IF(J1756="Desember",287.34,0))))))))))))</f>
        <v>265.66000000000003</v>
      </c>
      <c r="L1756" s="20">
        <f>$K$2/K1756</f>
        <v>0.89659715425732134</v>
      </c>
      <c r="M1756" s="2">
        <v>10</v>
      </c>
      <c r="N1756" s="2">
        <v>6200000</v>
      </c>
      <c r="O1756" s="2">
        <v>6300000</v>
      </c>
      <c r="P1756" s="2">
        <f>O1756-N1756</f>
        <v>100000</v>
      </c>
      <c r="Q1756" s="4">
        <f>P1756/N1756</f>
        <v>1.6129032258064516E-2</v>
      </c>
      <c r="R1756" s="2"/>
      <c r="S1756" s="9">
        <f>(N1756+R1756)/F1756</f>
        <v>68131.868131868134</v>
      </c>
      <c r="T1756" s="2">
        <v>69231</v>
      </c>
      <c r="U1756" s="5">
        <f>T1756-S1756</f>
        <v>1099.1318681318662</v>
      </c>
      <c r="V1756" s="4">
        <f>U1756/S1756</f>
        <v>1.6132419354838681E-2</v>
      </c>
      <c r="W1756" s="22">
        <f>S1756*L1756</f>
        <v>61086.839081268052</v>
      </c>
      <c r="X1756" s="22">
        <f>T1756*L1756</f>
        <v>62072.317586388614</v>
      </c>
      <c r="Y1756" s="22">
        <f>X1756-W1756</f>
        <v>985.47850512056175</v>
      </c>
      <c r="Z1756" s="8">
        <f>Y1756/W1756</f>
        <v>1.6132419354838633E-2</v>
      </c>
      <c r="AA1756" s="11">
        <v>12765</v>
      </c>
      <c r="AB1756" s="2">
        <v>2016</v>
      </c>
      <c r="AC1756" s="2">
        <f>2016-AB1756</f>
        <v>0</v>
      </c>
      <c r="AD1756" s="2" t="s">
        <v>63</v>
      </c>
    </row>
    <row r="1757" spans="1:30" x14ac:dyDescent="0.2">
      <c r="A1757">
        <v>27</v>
      </c>
      <c r="B1757" s="2" t="s">
        <v>1195</v>
      </c>
      <c r="C1757" s="2" t="s">
        <v>22</v>
      </c>
      <c r="D1757" s="2" t="s">
        <v>23</v>
      </c>
      <c r="E1757" s="6" t="s">
        <v>2767</v>
      </c>
      <c r="F1757" s="2">
        <v>61</v>
      </c>
      <c r="G1757" s="2">
        <v>71</v>
      </c>
      <c r="H1757" s="3">
        <v>42545</v>
      </c>
      <c r="I1757" s="3">
        <v>42555</v>
      </c>
      <c r="J1757" s="3" t="s">
        <v>2539</v>
      </c>
      <c r="K1757" s="17">
        <f>IF(J1757="Januar",238.19,IF(J1757="Februar",240.59,IF(J1757="Mars",245.99,IF(J1757="April",250.79,IF(J1757="Mai",256.52,IF(J1757="Juni",259.83,IF(J1757="Juli",265.66,IF(J1757="August",272.21,IF(J1757="September",275.91,IF(J1757="Oktober",281.13,IF(J1757="November",284.38,IF(J1757="Desember",287.34,0))))))))))))</f>
        <v>265.66000000000003</v>
      </c>
      <c r="L1757" s="20">
        <f>$K$2/K1757</f>
        <v>0.89659715425732134</v>
      </c>
      <c r="M1757" s="2">
        <v>10</v>
      </c>
      <c r="N1757" s="2">
        <v>3890000</v>
      </c>
      <c r="O1757" s="2">
        <v>4630000</v>
      </c>
      <c r="P1757" s="2">
        <f>O1757-N1757</f>
        <v>740000</v>
      </c>
      <c r="Q1757" s="4">
        <f>P1757/N1757</f>
        <v>0.19023136246786632</v>
      </c>
      <c r="R1757" s="2"/>
      <c r="S1757" s="9">
        <f>(N1757+R1757)/F1757</f>
        <v>63770.491803278688</v>
      </c>
      <c r="T1757" s="2">
        <v>75902</v>
      </c>
      <c r="U1757" s="5">
        <f>T1757-S1757</f>
        <v>12131.508196721312</v>
      </c>
      <c r="V1757" s="4">
        <f>U1757/S1757</f>
        <v>0.19023701799485862</v>
      </c>
      <c r="W1757" s="22">
        <f>S1757*L1757</f>
        <v>57176.441476409505</v>
      </c>
      <c r="X1757" s="22">
        <f>T1757*L1757</f>
        <v>68053.517202439209</v>
      </c>
      <c r="Y1757" s="22">
        <f>X1757-W1757</f>
        <v>10877.075726029703</v>
      </c>
      <c r="Z1757" s="8">
        <f>Y1757/W1757</f>
        <v>0.19023701799485876</v>
      </c>
      <c r="AA1757" s="2">
        <v>346</v>
      </c>
      <c r="AB1757" s="2">
        <v>1891</v>
      </c>
      <c r="AC1757" s="2">
        <f>2016-AB1757</f>
        <v>125</v>
      </c>
      <c r="AD1757" s="2" t="s">
        <v>103</v>
      </c>
    </row>
    <row r="1758" spans="1:30" x14ac:dyDescent="0.2">
      <c r="A1758">
        <v>27</v>
      </c>
      <c r="B1758" s="6" t="s">
        <v>1220</v>
      </c>
      <c r="C1758" s="6" t="s">
        <v>22</v>
      </c>
      <c r="D1758" s="6" t="s">
        <v>23</v>
      </c>
      <c r="E1758" s="6" t="s">
        <v>2767</v>
      </c>
      <c r="F1758" s="6">
        <v>62</v>
      </c>
      <c r="G1758" s="6">
        <v>67</v>
      </c>
      <c r="H1758" s="7">
        <v>42545</v>
      </c>
      <c r="I1758" s="7">
        <v>42555</v>
      </c>
      <c r="J1758" s="7" t="s">
        <v>2539</v>
      </c>
      <c r="K1758" s="17">
        <f>IF(J1758="Januar",238.19,IF(J1758="Februar",240.59,IF(J1758="Mars",245.99,IF(J1758="April",250.79,IF(J1758="Mai",256.52,IF(J1758="Juni",259.83,IF(J1758="Juli",265.66,IF(J1758="August",272.21,IF(J1758="September",275.91,IF(J1758="Oktober",281.13,IF(J1758="November",284.38,IF(J1758="Desember",287.34,0))))))))))))</f>
        <v>265.66000000000003</v>
      </c>
      <c r="L1758" s="20">
        <f>$K$2/K1758</f>
        <v>0.89659715425732134</v>
      </c>
      <c r="M1758" s="6">
        <v>10</v>
      </c>
      <c r="N1758" s="6">
        <v>2200000</v>
      </c>
      <c r="O1758" s="6">
        <v>2500000</v>
      </c>
      <c r="P1758" s="6">
        <f>O1758-N1758</f>
        <v>300000</v>
      </c>
      <c r="Q1758" s="8">
        <f>P1758/N1758</f>
        <v>0.13636363636363635</v>
      </c>
      <c r="R1758" s="6">
        <v>81000</v>
      </c>
      <c r="S1758" s="9">
        <f>(N1758+R1758)/F1758</f>
        <v>36790.322580645159</v>
      </c>
      <c r="T1758" s="6">
        <v>41629</v>
      </c>
      <c r="U1758" s="5">
        <f>T1758-S1758</f>
        <v>4838.6774193548408</v>
      </c>
      <c r="V1758" s="4">
        <f>U1758/S1758</f>
        <v>0.13152038579570371</v>
      </c>
      <c r="W1758" s="22">
        <f>S1758*L1758</f>
        <v>32986.098530015319</v>
      </c>
      <c r="X1758" s="22">
        <f>T1758*L1758</f>
        <v>37324.44293457803</v>
      </c>
      <c r="Y1758" s="22">
        <f>X1758-W1758</f>
        <v>4338.3444045627111</v>
      </c>
      <c r="Z1758" s="8">
        <f>Y1758/W1758</f>
        <v>0.13152038579570374</v>
      </c>
      <c r="AA1758" s="6"/>
      <c r="AB1758" s="6">
        <v>1954</v>
      </c>
      <c r="AC1758" s="6">
        <f>2016-AB1758</f>
        <v>62</v>
      </c>
      <c r="AD1758" s="6" t="s">
        <v>37</v>
      </c>
    </row>
    <row r="1759" spans="1:30" x14ac:dyDescent="0.2">
      <c r="A1759">
        <v>27</v>
      </c>
      <c r="B1759" s="6" t="s">
        <v>106</v>
      </c>
      <c r="C1759" s="6" t="s">
        <v>22</v>
      </c>
      <c r="D1759" s="6" t="s">
        <v>23</v>
      </c>
      <c r="E1759" s="6" t="s">
        <v>2767</v>
      </c>
      <c r="F1759" s="6">
        <v>48</v>
      </c>
      <c r="G1759" s="6">
        <v>54</v>
      </c>
      <c r="H1759" s="7">
        <v>42539</v>
      </c>
      <c r="I1759" s="7">
        <v>42555</v>
      </c>
      <c r="J1759" s="7" t="s">
        <v>2539</v>
      </c>
      <c r="K1759" s="17">
        <f>IF(J1759="Januar",238.19,IF(J1759="Februar",240.59,IF(J1759="Mars",245.99,IF(J1759="April",250.79,IF(J1759="Mai",256.52,IF(J1759="Juni",259.83,IF(J1759="Juli",265.66,IF(J1759="August",272.21,IF(J1759="September",275.91,IF(J1759="Oktober",281.13,IF(J1759="November",284.38,IF(J1759="Desember",287.34,0))))))))))))</f>
        <v>265.66000000000003</v>
      </c>
      <c r="L1759" s="20">
        <f>$K$2/K1759</f>
        <v>0.89659715425732134</v>
      </c>
      <c r="M1759" s="6">
        <v>16</v>
      </c>
      <c r="N1759" s="6">
        <v>3490000</v>
      </c>
      <c r="O1759" s="6">
        <v>3500000</v>
      </c>
      <c r="P1759" s="6">
        <f>O1759-N1759</f>
        <v>10000</v>
      </c>
      <c r="Q1759" s="8">
        <f>P1759/N1759</f>
        <v>2.8653295128939827E-3</v>
      </c>
      <c r="R1759" s="6"/>
      <c r="S1759" s="9">
        <f>(N1759+R1759)/F1759</f>
        <v>72708.333333333328</v>
      </c>
      <c r="T1759" s="6">
        <v>72917</v>
      </c>
      <c r="U1759" s="5">
        <f>T1759-S1759</f>
        <v>208.66666666667152</v>
      </c>
      <c r="V1759" s="4">
        <f>U1759/S1759</f>
        <v>2.8699140401146801E-3</v>
      </c>
      <c r="W1759" s="22">
        <f>S1759*L1759</f>
        <v>65190.084757459401</v>
      </c>
      <c r="X1759" s="22">
        <f>T1759*L1759</f>
        <v>65377.174696981099</v>
      </c>
      <c r="Y1759" s="22">
        <f>X1759-W1759</f>
        <v>187.0899395216984</v>
      </c>
      <c r="Z1759" s="8">
        <f>Y1759/W1759</f>
        <v>2.8699140401146749E-3</v>
      </c>
      <c r="AA1759" s="10">
        <v>3020</v>
      </c>
      <c r="AB1759" s="6">
        <v>1935</v>
      </c>
      <c r="AC1759" s="6">
        <f>2016-AB1759</f>
        <v>81</v>
      </c>
      <c r="AD1759" s="6" t="s">
        <v>206</v>
      </c>
    </row>
    <row r="1760" spans="1:30" x14ac:dyDescent="0.2">
      <c r="A1760">
        <v>27</v>
      </c>
      <c r="B1760" s="2" t="s">
        <v>1321</v>
      </c>
      <c r="C1760" s="2" t="s">
        <v>22</v>
      </c>
      <c r="D1760" s="2" t="s">
        <v>23</v>
      </c>
      <c r="E1760" s="6" t="s">
        <v>2767</v>
      </c>
      <c r="F1760" s="2">
        <v>65</v>
      </c>
      <c r="G1760" s="2">
        <v>75</v>
      </c>
      <c r="H1760" s="3">
        <v>42539</v>
      </c>
      <c r="I1760" s="3">
        <v>42555</v>
      </c>
      <c r="J1760" s="3" t="s">
        <v>2539</v>
      </c>
      <c r="K1760" s="17">
        <f>IF(J1760="Januar",238.19,IF(J1760="Februar",240.59,IF(J1760="Mars",245.99,IF(J1760="April",250.79,IF(J1760="Mai",256.52,IF(J1760="Juni",259.83,IF(J1760="Juli",265.66,IF(J1760="August",272.21,IF(J1760="September",275.91,IF(J1760="Oktober",281.13,IF(J1760="November",284.38,IF(J1760="Desember",287.34,0))))))))))))</f>
        <v>265.66000000000003</v>
      </c>
      <c r="L1760" s="20">
        <f>$K$2/K1760</f>
        <v>0.89659715425732134</v>
      </c>
      <c r="M1760" s="2">
        <v>16</v>
      </c>
      <c r="N1760" s="2">
        <v>3000000</v>
      </c>
      <c r="O1760" s="2">
        <v>3500000</v>
      </c>
      <c r="P1760" s="2">
        <f>O1760-N1760</f>
        <v>500000</v>
      </c>
      <c r="Q1760" s="4">
        <f>P1760/N1760</f>
        <v>0.16666666666666666</v>
      </c>
      <c r="R1760" s="2">
        <v>89955</v>
      </c>
      <c r="S1760" s="9">
        <f>(N1760+R1760)/F1760</f>
        <v>47537.769230769234</v>
      </c>
      <c r="T1760" s="2">
        <v>55230</v>
      </c>
      <c r="U1760" s="5">
        <f>T1760-S1760</f>
        <v>7692.2307692307659</v>
      </c>
      <c r="V1760" s="4">
        <f>U1760/S1760</f>
        <v>0.16181303611217632</v>
      </c>
      <c r="W1760" s="22">
        <f>S1760*L1760</f>
        <v>42622.228612048944</v>
      </c>
      <c r="X1760" s="22">
        <f>T1760*L1760</f>
        <v>49519.060829631861</v>
      </c>
      <c r="Y1760" s="22">
        <f>X1760-W1760</f>
        <v>6896.8322175829162</v>
      </c>
      <c r="Z1760" s="8">
        <f>Y1760/W1760</f>
        <v>0.16181303611217646</v>
      </c>
      <c r="AA1760" s="11">
        <v>4404</v>
      </c>
      <c r="AB1760" s="2">
        <v>1933</v>
      </c>
      <c r="AC1760" s="2">
        <f>2016-AB1760</f>
        <v>83</v>
      </c>
      <c r="AD1760" s="2" t="s">
        <v>148</v>
      </c>
    </row>
    <row r="1761" spans="1:30" x14ac:dyDescent="0.2">
      <c r="A1761">
        <v>27</v>
      </c>
      <c r="B1761" s="6" t="s">
        <v>1710</v>
      </c>
      <c r="C1761" s="6" t="s">
        <v>22</v>
      </c>
      <c r="D1761" s="6" t="s">
        <v>23</v>
      </c>
      <c r="E1761" s="6" t="s">
        <v>2767</v>
      </c>
      <c r="F1761" s="6">
        <v>82</v>
      </c>
      <c r="G1761" s="6">
        <v>98</v>
      </c>
      <c r="H1761" s="7">
        <v>42538</v>
      </c>
      <c r="I1761" s="7">
        <v>42555</v>
      </c>
      <c r="J1761" s="7" t="s">
        <v>2539</v>
      </c>
      <c r="K1761" s="17">
        <f>IF(J1761="Januar",238.19,IF(J1761="Februar",240.59,IF(J1761="Mars",245.99,IF(J1761="April",250.79,IF(J1761="Mai",256.52,IF(J1761="Juni",259.83,IF(J1761="Juli",265.66,IF(J1761="August",272.21,IF(J1761="September",275.91,IF(J1761="Oktober",281.13,IF(J1761="November",284.38,IF(J1761="Desember",287.34,0))))))))))))</f>
        <v>265.66000000000003</v>
      </c>
      <c r="L1761" s="20">
        <f>$K$2/K1761</f>
        <v>0.89659715425732134</v>
      </c>
      <c r="M1761" s="6">
        <v>17</v>
      </c>
      <c r="N1761" s="6">
        <v>3050000</v>
      </c>
      <c r="O1761" s="6">
        <v>3100000</v>
      </c>
      <c r="P1761" s="6">
        <f>O1761-N1761</f>
        <v>50000</v>
      </c>
      <c r="Q1761" s="8">
        <f>P1761/N1761</f>
        <v>1.6393442622950821E-2</v>
      </c>
      <c r="R1761" s="6">
        <v>167000</v>
      </c>
      <c r="S1761" s="9">
        <f>(N1761+R1761)/F1761</f>
        <v>39231.707317073167</v>
      </c>
      <c r="T1761" s="6">
        <v>39841</v>
      </c>
      <c r="U1761" s="5">
        <f>T1761-S1761</f>
        <v>609.29268292683264</v>
      </c>
      <c r="V1761" s="4">
        <f>U1761/S1761</f>
        <v>1.5530618588747368E-2</v>
      </c>
      <c r="W1761" s="22">
        <f>S1761*L1761</f>
        <v>35175.037137143932</v>
      </c>
      <c r="X1761" s="22">
        <f>T1761*L1761</f>
        <v>35721.32722276594</v>
      </c>
      <c r="Y1761" s="22">
        <f>X1761-W1761</f>
        <v>546.29008562200761</v>
      </c>
      <c r="Z1761" s="8">
        <f>Y1761/W1761</f>
        <v>1.5530618588747398E-2</v>
      </c>
      <c r="AA1761" s="10">
        <v>19809</v>
      </c>
      <c r="AB1761" s="6">
        <v>1973</v>
      </c>
      <c r="AC1761" s="6">
        <f>2016-AB1761</f>
        <v>43</v>
      </c>
      <c r="AD1761" s="6" t="s">
        <v>37</v>
      </c>
    </row>
    <row r="1762" spans="1:30" x14ac:dyDescent="0.2">
      <c r="A1762">
        <v>27</v>
      </c>
      <c r="B1762" s="2" t="s">
        <v>185</v>
      </c>
      <c r="C1762" s="2" t="s">
        <v>22</v>
      </c>
      <c r="D1762" s="2" t="s">
        <v>23</v>
      </c>
      <c r="E1762" s="6" t="s">
        <v>2767</v>
      </c>
      <c r="F1762" s="2">
        <v>35</v>
      </c>
      <c r="G1762" s="2">
        <v>41</v>
      </c>
      <c r="H1762" s="3">
        <v>42546</v>
      </c>
      <c r="I1762" s="3">
        <v>42556</v>
      </c>
      <c r="J1762" s="3" t="s">
        <v>2539</v>
      </c>
      <c r="K1762" s="17">
        <f>IF(J1762="Januar",238.19,IF(J1762="Februar",240.59,IF(J1762="Mars",245.99,IF(J1762="April",250.79,IF(J1762="Mai",256.52,IF(J1762="Juni",259.83,IF(J1762="Juli",265.66,IF(J1762="August",272.21,IF(J1762="September",275.91,IF(J1762="Oktober",281.13,IF(J1762="November",284.38,IF(J1762="Desember",287.34,0))))))))))))</f>
        <v>265.66000000000003</v>
      </c>
      <c r="L1762" s="20">
        <f>$K$2/K1762</f>
        <v>0.89659715425732134</v>
      </c>
      <c r="M1762" s="2">
        <v>10</v>
      </c>
      <c r="N1762" s="2">
        <v>2600000</v>
      </c>
      <c r="O1762" s="2">
        <v>3100000</v>
      </c>
      <c r="P1762" s="2">
        <f>O1762-N1762</f>
        <v>500000</v>
      </c>
      <c r="Q1762" s="4">
        <f>P1762/N1762</f>
        <v>0.19230769230769232</v>
      </c>
      <c r="R1762" s="2"/>
      <c r="S1762" s="9">
        <f>(N1762+R1762)/F1762</f>
        <v>74285.71428571429</v>
      </c>
      <c r="T1762" s="2">
        <v>88571</v>
      </c>
      <c r="U1762" s="5">
        <f>T1762-S1762</f>
        <v>14285.28571428571</v>
      </c>
      <c r="V1762" s="4">
        <f>U1762/S1762</f>
        <v>0.19230192307692301</v>
      </c>
      <c r="W1762" s="22">
        <f>S1762*L1762</f>
        <v>66604.360030543874</v>
      </c>
      <c r="X1762" s="22">
        <f>T1762*L1762</f>
        <v>79412.506549725207</v>
      </c>
      <c r="Y1762" s="22">
        <f>X1762-W1762</f>
        <v>12808.146519181333</v>
      </c>
      <c r="Z1762" s="8">
        <f>Y1762/W1762</f>
        <v>0.19230192307692301</v>
      </c>
      <c r="AA1762" s="11">
        <v>1217</v>
      </c>
      <c r="AB1762" s="2">
        <v>2006</v>
      </c>
      <c r="AC1762" s="2">
        <f>2016-AB1762</f>
        <v>10</v>
      </c>
      <c r="AD1762" s="2" t="s">
        <v>137</v>
      </c>
    </row>
    <row r="1763" spans="1:30" x14ac:dyDescent="0.2">
      <c r="A1763">
        <v>27</v>
      </c>
      <c r="B1763" s="2" t="s">
        <v>584</v>
      </c>
      <c r="C1763" s="2" t="s">
        <v>22</v>
      </c>
      <c r="D1763" s="2" t="s">
        <v>23</v>
      </c>
      <c r="E1763" s="6" t="s">
        <v>2767</v>
      </c>
      <c r="F1763" s="2">
        <v>46</v>
      </c>
      <c r="G1763" s="2">
        <v>51</v>
      </c>
      <c r="H1763" s="3">
        <v>42546</v>
      </c>
      <c r="I1763" s="3">
        <v>42556</v>
      </c>
      <c r="J1763" s="7" t="s">
        <v>2539</v>
      </c>
      <c r="K1763" s="17">
        <f>IF(J1763="Januar",238.19,IF(J1763="Februar",240.59,IF(J1763="Mars",245.99,IF(J1763="April",250.79,IF(J1763="Mai",256.52,IF(J1763="Juni",259.83,IF(J1763="Juli",265.66,IF(J1763="August",272.21,IF(J1763="September",275.91,IF(J1763="Oktober",281.13,IF(J1763="November",284.38,IF(J1763="Desember",287.34,0))))))))))))</f>
        <v>265.66000000000003</v>
      </c>
      <c r="L1763" s="20">
        <f>$K$2/K1763</f>
        <v>0.89659715425732134</v>
      </c>
      <c r="M1763" s="2">
        <v>10</v>
      </c>
      <c r="N1763" s="2">
        <v>3400000</v>
      </c>
      <c r="O1763" s="2">
        <v>3950000</v>
      </c>
      <c r="P1763" s="2">
        <f>O1763-N1763</f>
        <v>550000</v>
      </c>
      <c r="Q1763" s="4">
        <f>P1763/N1763</f>
        <v>0.16176470588235295</v>
      </c>
      <c r="R1763" s="2"/>
      <c r="S1763" s="9">
        <f>(N1763+R1763)/F1763</f>
        <v>73913.043478260865</v>
      </c>
      <c r="T1763" s="2">
        <v>85870</v>
      </c>
      <c r="U1763" s="5">
        <f>T1763-S1763</f>
        <v>11956.956521739135</v>
      </c>
      <c r="V1763" s="4">
        <f>U1763/S1763</f>
        <v>0.16177058823529419</v>
      </c>
      <c r="W1763" s="22">
        <f>S1763*L1763</f>
        <v>66270.22444510636</v>
      </c>
      <c r="X1763" s="22">
        <f>T1763*L1763</f>
        <v>76990.797636076182</v>
      </c>
      <c r="Y1763" s="22">
        <f>X1763-W1763</f>
        <v>10720.573190969822</v>
      </c>
      <c r="Z1763" s="8">
        <f>Y1763/W1763</f>
        <v>0.16177058823529411</v>
      </c>
      <c r="AA1763" s="11">
        <v>2958</v>
      </c>
      <c r="AB1763" s="2">
        <v>2009</v>
      </c>
      <c r="AC1763" s="2">
        <f>2016-AB1763</f>
        <v>7</v>
      </c>
      <c r="AD1763" s="2" t="s">
        <v>65</v>
      </c>
    </row>
    <row r="1764" spans="1:30" x14ac:dyDescent="0.2">
      <c r="A1764">
        <v>27</v>
      </c>
      <c r="B1764" s="2" t="s">
        <v>1973</v>
      </c>
      <c r="C1764" s="2" t="s">
        <v>22</v>
      </c>
      <c r="D1764" s="2" t="s">
        <v>23</v>
      </c>
      <c r="E1764" s="6" t="s">
        <v>2767</v>
      </c>
      <c r="F1764" s="2">
        <v>85</v>
      </c>
      <c r="G1764" s="2">
        <v>95</v>
      </c>
      <c r="H1764" s="3">
        <v>42546</v>
      </c>
      <c r="I1764" s="3">
        <v>42556</v>
      </c>
      <c r="J1764" s="7" t="s">
        <v>2539</v>
      </c>
      <c r="K1764" s="17">
        <f>IF(J1764="Januar",238.19,IF(J1764="Februar",240.59,IF(J1764="Mars",245.99,IF(J1764="April",250.79,IF(J1764="Mai",256.52,IF(J1764="Juni",259.83,IF(J1764="Juli",265.66,IF(J1764="August",272.21,IF(J1764="September",275.91,IF(J1764="Oktober",281.13,IF(J1764="November",284.38,IF(J1764="Desember",287.34,0))))))))))))</f>
        <v>265.66000000000003</v>
      </c>
      <c r="L1764" s="20">
        <f>$K$2/K1764</f>
        <v>0.89659715425732134</v>
      </c>
      <c r="M1764" s="2">
        <v>10</v>
      </c>
      <c r="N1764" s="2">
        <v>5000000</v>
      </c>
      <c r="O1764" s="2">
        <v>5460000</v>
      </c>
      <c r="P1764" s="2">
        <f>O1764-N1764</f>
        <v>460000</v>
      </c>
      <c r="Q1764" s="4">
        <f>P1764/N1764</f>
        <v>9.1999999999999998E-2</v>
      </c>
      <c r="R1764" s="2">
        <v>55568</v>
      </c>
      <c r="S1764" s="9">
        <f>(N1764+R1764)/F1764</f>
        <v>59477.270588235297</v>
      </c>
      <c r="T1764" s="2">
        <v>64889</v>
      </c>
      <c r="U1764" s="5">
        <f>T1764-S1764</f>
        <v>5411.7294117647034</v>
      </c>
      <c r="V1764" s="4">
        <f>U1764/S1764</f>
        <v>9.0988193611479418E-2</v>
      </c>
      <c r="W1764" s="22">
        <f>S1764*L1764</f>
        <v>53327.151552404444</v>
      </c>
      <c r="X1764" s="22">
        <f>T1764*L1764</f>
        <v>58179.292742603327</v>
      </c>
      <c r="Y1764" s="22">
        <f>X1764-W1764</f>
        <v>4852.1411901988831</v>
      </c>
      <c r="Z1764" s="8">
        <f>Y1764/W1764</f>
        <v>9.0988193611479459E-2</v>
      </c>
      <c r="AA1764" s="2">
        <v>759</v>
      </c>
      <c r="AB1764" s="2">
        <v>1895</v>
      </c>
      <c r="AC1764" s="2">
        <f>2016-AB1764</f>
        <v>121</v>
      </c>
      <c r="AD1764" s="2" t="s">
        <v>27</v>
      </c>
    </row>
    <row r="1765" spans="1:30" x14ac:dyDescent="0.2">
      <c r="A1765">
        <v>27</v>
      </c>
      <c r="B1765" s="2" t="s">
        <v>489</v>
      </c>
      <c r="C1765" s="2" t="s">
        <v>22</v>
      </c>
      <c r="D1765" s="2" t="s">
        <v>23</v>
      </c>
      <c r="E1765" s="6" t="s">
        <v>2767</v>
      </c>
      <c r="F1765" s="2">
        <v>58</v>
      </c>
      <c r="G1765" s="2">
        <v>64</v>
      </c>
      <c r="H1765" s="3">
        <v>42545</v>
      </c>
      <c r="I1765" s="3">
        <v>42556</v>
      </c>
      <c r="J1765" s="3" t="s">
        <v>2539</v>
      </c>
      <c r="K1765" s="17">
        <f>IF(J1765="Januar",238.19,IF(J1765="Februar",240.59,IF(J1765="Mars",245.99,IF(J1765="April",250.79,IF(J1765="Mai",256.52,IF(J1765="Juni",259.83,IF(J1765="Juli",265.66,IF(J1765="August",272.21,IF(J1765="September",275.91,IF(J1765="Oktober",281.13,IF(J1765="November",284.38,IF(J1765="Desember",287.34,0))))))))))))</f>
        <v>265.66000000000003</v>
      </c>
      <c r="L1765" s="20">
        <f>$K$2/K1765</f>
        <v>0.89659715425732134</v>
      </c>
      <c r="M1765" s="2">
        <v>11</v>
      </c>
      <c r="N1765" s="2">
        <v>3950000</v>
      </c>
      <c r="O1765" s="2">
        <v>4900000</v>
      </c>
      <c r="P1765" s="2">
        <f>O1765-N1765</f>
        <v>950000</v>
      </c>
      <c r="Q1765" s="4">
        <f>P1765/N1765</f>
        <v>0.24050632911392406</v>
      </c>
      <c r="R1765" s="2"/>
      <c r="S1765" s="9">
        <f>(N1765+R1765)/F1765</f>
        <v>68103.448275862072</v>
      </c>
      <c r="T1765" s="2">
        <v>84483</v>
      </c>
      <c r="U1765" s="5">
        <f>T1765-S1765</f>
        <v>16379.551724137928</v>
      </c>
      <c r="V1765" s="4">
        <f>U1765/S1765</f>
        <v>0.24050987341772145</v>
      </c>
      <c r="W1765" s="22">
        <f>S1765*L1765</f>
        <v>61061.357919248614</v>
      </c>
      <c r="X1765" s="22">
        <f>T1765*L1765</f>
        <v>75747.217383121286</v>
      </c>
      <c r="Y1765" s="22">
        <f>X1765-W1765</f>
        <v>14685.859463872672</v>
      </c>
      <c r="Z1765" s="8">
        <f>Y1765/W1765</f>
        <v>0.24050987341772151</v>
      </c>
      <c r="AA1765" s="11">
        <v>5918</v>
      </c>
      <c r="AB1765" s="2">
        <v>2004</v>
      </c>
      <c r="AC1765" s="2">
        <f>2016-AB1765</f>
        <v>12</v>
      </c>
      <c r="AD1765" s="2" t="s">
        <v>37</v>
      </c>
    </row>
    <row r="1766" spans="1:30" x14ac:dyDescent="0.2">
      <c r="A1766">
        <v>27</v>
      </c>
      <c r="B1766" s="2" t="s">
        <v>1752</v>
      </c>
      <c r="C1766" s="2" t="s">
        <v>22</v>
      </c>
      <c r="D1766" s="2" t="s">
        <v>23</v>
      </c>
      <c r="E1766" s="6" t="s">
        <v>2767</v>
      </c>
      <c r="F1766" s="2">
        <v>77</v>
      </c>
      <c r="G1766" s="2">
        <v>82</v>
      </c>
      <c r="H1766" s="3">
        <v>42545</v>
      </c>
      <c r="I1766" s="3">
        <v>42556</v>
      </c>
      <c r="J1766" s="7" t="s">
        <v>2539</v>
      </c>
      <c r="K1766" s="17">
        <f>IF(J1766="Januar",238.19,IF(J1766="Februar",240.59,IF(J1766="Mars",245.99,IF(J1766="April",250.79,IF(J1766="Mai",256.52,IF(J1766="Juni",259.83,IF(J1766="Juli",265.66,IF(J1766="August",272.21,IF(J1766="September",275.91,IF(J1766="Oktober",281.13,IF(J1766="November",284.38,IF(J1766="Desember",287.34,0))))))))))))</f>
        <v>265.66000000000003</v>
      </c>
      <c r="L1766" s="20">
        <f>$K$2/K1766</f>
        <v>0.89659715425732134</v>
      </c>
      <c r="M1766" s="2">
        <v>11</v>
      </c>
      <c r="N1766" s="2">
        <v>3900000</v>
      </c>
      <c r="O1766" s="2">
        <v>5020000</v>
      </c>
      <c r="P1766" s="2">
        <f>O1766-N1766</f>
        <v>1120000</v>
      </c>
      <c r="Q1766" s="4">
        <f>P1766/N1766</f>
        <v>0.28717948717948716</v>
      </c>
      <c r="R1766" s="2">
        <v>63884</v>
      </c>
      <c r="S1766" s="9">
        <f>(N1766+R1766)/F1766</f>
        <v>51479.012987012989</v>
      </c>
      <c r="T1766" s="2">
        <v>66024</v>
      </c>
      <c r="U1766" s="5">
        <f>T1766-S1766</f>
        <v>14544.987012987011</v>
      </c>
      <c r="V1766" s="4">
        <f>U1766/S1766</f>
        <v>0.28254207237144169</v>
      </c>
      <c r="W1766" s="22">
        <f>S1766*L1766</f>
        <v>46155.936548131533</v>
      </c>
      <c r="X1766" s="22">
        <f>T1766*L1766</f>
        <v>59196.930512685387</v>
      </c>
      <c r="Y1766" s="22">
        <f>X1766-W1766</f>
        <v>13040.993964553854</v>
      </c>
      <c r="Z1766" s="8">
        <f>Y1766/W1766</f>
        <v>0.2825420723714418</v>
      </c>
      <c r="AA1766" s="2"/>
      <c r="AB1766" s="2">
        <v>1983</v>
      </c>
      <c r="AC1766" s="2">
        <f>2016-AB1766</f>
        <v>33</v>
      </c>
      <c r="AD1766" s="2" t="s">
        <v>1292</v>
      </c>
    </row>
    <row r="1767" spans="1:30" x14ac:dyDescent="0.2">
      <c r="A1767">
        <v>27</v>
      </c>
      <c r="B1767" s="6" t="s">
        <v>1876</v>
      </c>
      <c r="C1767" s="6" t="s">
        <v>22</v>
      </c>
      <c r="D1767" s="6" t="s">
        <v>23</v>
      </c>
      <c r="E1767" s="6" t="s">
        <v>2767</v>
      </c>
      <c r="F1767" s="6">
        <v>81</v>
      </c>
      <c r="G1767" s="6">
        <v>90</v>
      </c>
      <c r="H1767" s="7">
        <v>42545</v>
      </c>
      <c r="I1767" s="7">
        <v>42556</v>
      </c>
      <c r="J1767" s="3" t="s">
        <v>2539</v>
      </c>
      <c r="K1767" s="17">
        <f>IF(J1767="Januar",238.19,IF(J1767="Februar",240.59,IF(J1767="Mars",245.99,IF(J1767="April",250.79,IF(J1767="Mai",256.52,IF(J1767="Juni",259.83,IF(J1767="Juli",265.66,IF(J1767="August",272.21,IF(J1767="September",275.91,IF(J1767="Oktober",281.13,IF(J1767="November",284.38,IF(J1767="Desember",287.34,0))))))))))))</f>
        <v>265.66000000000003</v>
      </c>
      <c r="L1767" s="20">
        <f>$K$2/K1767</f>
        <v>0.89659715425732134</v>
      </c>
      <c r="M1767" s="6">
        <v>11</v>
      </c>
      <c r="N1767" s="6">
        <v>5890000</v>
      </c>
      <c r="O1767" s="6">
        <v>6620000</v>
      </c>
      <c r="P1767" s="6">
        <f>O1767-N1767</f>
        <v>730000</v>
      </c>
      <c r="Q1767" s="8">
        <f>P1767/N1767</f>
        <v>0.12393887945670629</v>
      </c>
      <c r="R1767" s="6"/>
      <c r="S1767" s="9">
        <f>(N1767+R1767)/F1767</f>
        <v>72716.049382716054</v>
      </c>
      <c r="T1767" s="6">
        <v>81728</v>
      </c>
      <c r="U1767" s="5">
        <f>T1767-S1767</f>
        <v>9011.9506172839465</v>
      </c>
      <c r="V1767" s="4">
        <f>U1767/S1767</f>
        <v>0.12393344651952455</v>
      </c>
      <c r="W1767" s="22">
        <f>S1767*L1767</f>
        <v>65197.002945378059</v>
      </c>
      <c r="X1767" s="22">
        <f>T1767*L1767</f>
        <v>73277.092223142361</v>
      </c>
      <c r="Y1767" s="22">
        <f>X1767-W1767</f>
        <v>8080.0892777643021</v>
      </c>
      <c r="Z1767" s="8">
        <f>Y1767/W1767</f>
        <v>0.12393344651952463</v>
      </c>
      <c r="AA1767" s="6">
        <v>363</v>
      </c>
      <c r="AB1767" s="6">
        <v>1932</v>
      </c>
      <c r="AC1767" s="6">
        <f>2016-AB1767</f>
        <v>84</v>
      </c>
      <c r="AD1767" s="6" t="s">
        <v>27</v>
      </c>
    </row>
    <row r="1768" spans="1:30" x14ac:dyDescent="0.2">
      <c r="A1768">
        <v>27</v>
      </c>
      <c r="B1768" s="6" t="s">
        <v>2351</v>
      </c>
      <c r="C1768" s="6" t="s">
        <v>22</v>
      </c>
      <c r="D1768" s="6" t="s">
        <v>23</v>
      </c>
      <c r="E1768" s="6" t="s">
        <v>2767</v>
      </c>
      <c r="F1768" s="6">
        <v>117</v>
      </c>
      <c r="G1768" s="6">
        <v>130</v>
      </c>
      <c r="H1768" s="7">
        <v>42547</v>
      </c>
      <c r="I1768" s="7">
        <v>42557</v>
      </c>
      <c r="J1768" s="7" t="s">
        <v>2539</v>
      </c>
      <c r="K1768" s="17">
        <f>IF(J1768="Januar",238.19,IF(J1768="Februar",240.59,IF(J1768="Mars",245.99,IF(J1768="April",250.79,IF(J1768="Mai",256.52,IF(J1768="Juni",259.83,IF(J1768="Juli",265.66,IF(J1768="August",272.21,IF(J1768="September",275.91,IF(J1768="Oktober",281.13,IF(J1768="November",284.38,IF(J1768="Desember",287.34,0))))))))))))</f>
        <v>265.66000000000003</v>
      </c>
      <c r="L1768" s="20">
        <f>$K$2/K1768</f>
        <v>0.89659715425732134</v>
      </c>
      <c r="M1768" s="6">
        <v>10</v>
      </c>
      <c r="N1768" s="6">
        <v>7000000</v>
      </c>
      <c r="O1768" s="6">
        <v>7300000</v>
      </c>
      <c r="P1768" s="6">
        <f>O1768-N1768</f>
        <v>300000</v>
      </c>
      <c r="Q1768" s="8">
        <f>P1768/N1768</f>
        <v>4.2857142857142858E-2</v>
      </c>
      <c r="R1768" s="6">
        <v>32512</v>
      </c>
      <c r="S1768" s="9">
        <f>(N1768+R1768)/F1768</f>
        <v>60106.940170940172</v>
      </c>
      <c r="T1768" s="6">
        <v>62671</v>
      </c>
      <c r="U1768" s="5">
        <f>T1768-S1768</f>
        <v>2564.0598290598282</v>
      </c>
      <c r="V1768" s="4">
        <f>U1768/S1768</f>
        <v>4.265829905444881E-2</v>
      </c>
      <c r="W1768" s="22">
        <f>S1768*L1768</f>
        <v>53891.711508380031</v>
      </c>
      <c r="X1768" s="22">
        <f>T1768*L1768</f>
        <v>56190.640254460588</v>
      </c>
      <c r="Y1768" s="22">
        <f>X1768-W1768</f>
        <v>2298.9287460805572</v>
      </c>
      <c r="Z1768" s="8">
        <f>Y1768/W1768</f>
        <v>4.2658299054448831E-2</v>
      </c>
      <c r="AA1768" s="6">
        <v>701</v>
      </c>
      <c r="AB1768" s="6">
        <v>1901</v>
      </c>
      <c r="AC1768" s="6">
        <f>2016-AB1768</f>
        <v>115</v>
      </c>
      <c r="AD1768" s="6" t="s">
        <v>102</v>
      </c>
    </row>
    <row r="1769" spans="1:30" x14ac:dyDescent="0.2">
      <c r="A1769">
        <v>27</v>
      </c>
      <c r="B1769" s="2" t="s">
        <v>705</v>
      </c>
      <c r="C1769" s="2" t="s">
        <v>22</v>
      </c>
      <c r="D1769" s="2" t="s">
        <v>23</v>
      </c>
      <c r="E1769" s="6" t="s">
        <v>2767</v>
      </c>
      <c r="F1769" s="2">
        <v>49</v>
      </c>
      <c r="G1769" s="2">
        <v>56</v>
      </c>
      <c r="H1769" s="3">
        <v>42546</v>
      </c>
      <c r="I1769" s="3">
        <v>42557</v>
      </c>
      <c r="J1769" s="3" t="s">
        <v>2539</v>
      </c>
      <c r="K1769" s="17">
        <f>IF(J1769="Januar",238.19,IF(J1769="Februar",240.59,IF(J1769="Mars",245.99,IF(J1769="April",250.79,IF(J1769="Mai",256.52,IF(J1769="Juni",259.83,IF(J1769="Juli",265.66,IF(J1769="August",272.21,IF(J1769="September",275.91,IF(J1769="Oktober",281.13,IF(J1769="November",284.38,IF(J1769="Desember",287.34,0))))))))))))</f>
        <v>265.66000000000003</v>
      </c>
      <c r="L1769" s="20">
        <f>$K$2/K1769</f>
        <v>0.89659715425732134</v>
      </c>
      <c r="M1769" s="2">
        <v>11</v>
      </c>
      <c r="N1769" s="2">
        <v>2950000</v>
      </c>
      <c r="O1769" s="2">
        <v>3625000</v>
      </c>
      <c r="P1769" s="2">
        <f>O1769-N1769</f>
        <v>675000</v>
      </c>
      <c r="Q1769" s="4">
        <f>P1769/N1769</f>
        <v>0.2288135593220339</v>
      </c>
      <c r="R1769" s="2">
        <v>60398</v>
      </c>
      <c r="S1769" s="9">
        <f>(N1769+R1769)/F1769</f>
        <v>61436.693877551021</v>
      </c>
      <c r="T1769" s="2">
        <v>75212</v>
      </c>
      <c r="U1769" s="5">
        <f>T1769-S1769</f>
        <v>13775.306122448979</v>
      </c>
      <c r="V1769" s="4">
        <f>U1769/S1769</f>
        <v>0.22421952180409369</v>
      </c>
      <c r="W1769" s="22">
        <f>S1769*L1769</f>
        <v>55083.964897590442</v>
      </c>
      <c r="X1769" s="22">
        <f>T1769*L1769</f>
        <v>67434.865166001648</v>
      </c>
      <c r="Y1769" s="22">
        <f>X1769-W1769</f>
        <v>12350.900268411206</v>
      </c>
      <c r="Z1769" s="8">
        <f>Y1769/W1769</f>
        <v>0.22421952180409357</v>
      </c>
      <c r="AA1769" s="2">
        <v>855</v>
      </c>
      <c r="AB1769" s="2">
        <v>1947</v>
      </c>
      <c r="AC1769" s="2">
        <f>2016-AB1769</f>
        <v>69</v>
      </c>
      <c r="AD1769" s="2" t="s">
        <v>231</v>
      </c>
    </row>
    <row r="1770" spans="1:30" x14ac:dyDescent="0.2">
      <c r="A1770">
        <v>27</v>
      </c>
      <c r="B1770" s="6" t="s">
        <v>1903</v>
      </c>
      <c r="C1770" s="6" t="s">
        <v>22</v>
      </c>
      <c r="D1770" s="6" t="s">
        <v>23</v>
      </c>
      <c r="E1770" s="6" t="s">
        <v>2767</v>
      </c>
      <c r="F1770" s="6">
        <v>82</v>
      </c>
      <c r="G1770" s="6">
        <v>91</v>
      </c>
      <c r="H1770" s="7">
        <v>42546</v>
      </c>
      <c r="I1770" s="7">
        <v>42557</v>
      </c>
      <c r="J1770" s="7" t="s">
        <v>2539</v>
      </c>
      <c r="K1770" s="17">
        <f>IF(J1770="Januar",238.19,IF(J1770="Februar",240.59,IF(J1770="Mars",245.99,IF(J1770="April",250.79,IF(J1770="Mai",256.52,IF(J1770="Juni",259.83,IF(J1770="Juli",265.66,IF(J1770="August",272.21,IF(J1770="September",275.91,IF(J1770="Oktober",281.13,IF(J1770="November",284.38,IF(J1770="Desember",287.34,0))))))))))))</f>
        <v>265.66000000000003</v>
      </c>
      <c r="L1770" s="20">
        <f>$K$2/K1770</f>
        <v>0.89659715425732134</v>
      </c>
      <c r="M1770" s="6">
        <v>11</v>
      </c>
      <c r="N1770" s="6">
        <v>2700000</v>
      </c>
      <c r="O1770" s="6">
        <v>3200000</v>
      </c>
      <c r="P1770" s="6">
        <f>O1770-N1770</f>
        <v>500000</v>
      </c>
      <c r="Q1770" s="8">
        <f>P1770/N1770</f>
        <v>0.18518518518518517</v>
      </c>
      <c r="R1770" s="6"/>
      <c r="S1770" s="9">
        <f>(N1770+R1770)/F1770</f>
        <v>32926.829268292684</v>
      </c>
      <c r="T1770" s="6">
        <v>39024</v>
      </c>
      <c r="U1770" s="5">
        <f>T1770-S1770</f>
        <v>6097.170731707316</v>
      </c>
      <c r="V1770" s="4">
        <f>U1770/S1770</f>
        <v>0.1851733333333333</v>
      </c>
      <c r="W1770" s="22">
        <f>S1770*L1770</f>
        <v>29522.101420667899</v>
      </c>
      <c r="X1770" s="22">
        <f>T1770*L1770</f>
        <v>34988.807347737711</v>
      </c>
      <c r="Y1770" s="22">
        <f>X1770-W1770</f>
        <v>5466.7059270698119</v>
      </c>
      <c r="Z1770" s="8">
        <f>Y1770/W1770</f>
        <v>0.18517333333333338</v>
      </c>
      <c r="AA1770" s="10">
        <v>44644</v>
      </c>
      <c r="AB1770" s="6">
        <v>1983</v>
      </c>
      <c r="AC1770" s="6">
        <f>2016-AB1770</f>
        <v>33</v>
      </c>
      <c r="AD1770" s="6" t="s">
        <v>37</v>
      </c>
    </row>
    <row r="1771" spans="1:30" x14ac:dyDescent="0.2">
      <c r="A1771">
        <v>27</v>
      </c>
      <c r="B1771" s="6" t="s">
        <v>654</v>
      </c>
      <c r="C1771" s="6" t="s">
        <v>22</v>
      </c>
      <c r="D1771" s="6" t="s">
        <v>23</v>
      </c>
      <c r="E1771" s="6" t="s">
        <v>2767</v>
      </c>
      <c r="F1771" s="6">
        <v>67</v>
      </c>
      <c r="G1771" s="6"/>
      <c r="H1771" s="7">
        <v>42536</v>
      </c>
      <c r="I1771" s="7">
        <v>42557</v>
      </c>
      <c r="J1771" s="7" t="s">
        <v>2539</v>
      </c>
      <c r="K1771" s="17">
        <f>IF(J1771="Januar",238.19,IF(J1771="Februar",240.59,IF(J1771="Mars",245.99,IF(J1771="April",250.79,IF(J1771="Mai",256.52,IF(J1771="Juni",259.83,IF(J1771="Juli",265.66,IF(J1771="August",272.21,IF(J1771="September",275.91,IF(J1771="Oktober",281.13,IF(J1771="November",284.38,IF(J1771="Desember",287.34,0))))))))))))</f>
        <v>265.66000000000003</v>
      </c>
      <c r="L1771" s="20">
        <f>$K$2/K1771</f>
        <v>0.89659715425732134</v>
      </c>
      <c r="M1771" s="6">
        <v>21</v>
      </c>
      <c r="N1771" s="6">
        <v>5300000</v>
      </c>
      <c r="O1771" s="6">
        <v>5050000</v>
      </c>
      <c r="P1771" s="6">
        <f>O1771-N1771</f>
        <v>-250000</v>
      </c>
      <c r="Q1771" s="8">
        <f>P1771/N1771</f>
        <v>-4.716981132075472E-2</v>
      </c>
      <c r="R1771" s="6"/>
      <c r="S1771" s="9">
        <f>(N1771+R1771)/F1771</f>
        <v>79104.477611940296</v>
      </c>
      <c r="T1771" s="6">
        <v>75373</v>
      </c>
      <c r="U1771" s="5">
        <f>T1771-S1771</f>
        <v>-3731.4776119402959</v>
      </c>
      <c r="V1771" s="4">
        <f>U1771/S1771</f>
        <v>-4.7171509433962235E-2</v>
      </c>
      <c r="W1771" s="22">
        <f>S1771*L1771</f>
        <v>70924.84951587765</v>
      </c>
      <c r="X1771" s="22">
        <f>T1771*L1771</f>
        <v>67579.217307837083</v>
      </c>
      <c r="Y1771" s="22">
        <f>X1771-W1771</f>
        <v>-3345.6322080405662</v>
      </c>
      <c r="Z1771" s="8">
        <f>Y1771/W1771</f>
        <v>-4.7171509433962117E-2</v>
      </c>
      <c r="AA1771" s="10">
        <v>3394</v>
      </c>
      <c r="AB1771" s="6">
        <v>2012</v>
      </c>
      <c r="AC1771" s="6">
        <f>2016-AB1771</f>
        <v>4</v>
      </c>
      <c r="AD1771" s="6" t="s">
        <v>37</v>
      </c>
    </row>
    <row r="1772" spans="1:30" x14ac:dyDescent="0.2">
      <c r="A1772">
        <v>27</v>
      </c>
      <c r="B1772" s="2" t="s">
        <v>1825</v>
      </c>
      <c r="C1772" s="2" t="s">
        <v>22</v>
      </c>
      <c r="D1772" s="2" t="s">
        <v>23</v>
      </c>
      <c r="E1772" s="6" t="s">
        <v>2767</v>
      </c>
      <c r="F1772" s="2">
        <v>79</v>
      </c>
      <c r="G1772" s="2">
        <v>87</v>
      </c>
      <c r="H1772" s="3">
        <v>42532</v>
      </c>
      <c r="I1772" s="3">
        <v>42557</v>
      </c>
      <c r="J1772" s="3" t="s">
        <v>2539</v>
      </c>
      <c r="K1772" s="17">
        <f>IF(J1772="Januar",238.19,IF(J1772="Februar",240.59,IF(J1772="Mars",245.99,IF(J1772="April",250.79,IF(J1772="Mai",256.52,IF(J1772="Juni",259.83,IF(J1772="Juli",265.66,IF(J1772="August",272.21,IF(J1772="September",275.91,IF(J1772="Oktober",281.13,IF(J1772="November",284.38,IF(J1772="Desember",287.34,0))))))))))))</f>
        <v>265.66000000000003</v>
      </c>
      <c r="L1772" s="20">
        <f>$K$2/K1772</f>
        <v>0.89659715425732134</v>
      </c>
      <c r="M1772" s="2">
        <v>25</v>
      </c>
      <c r="N1772" s="2">
        <v>5000000</v>
      </c>
      <c r="O1772" s="2">
        <v>4900000</v>
      </c>
      <c r="P1772" s="2">
        <f>O1772-N1772</f>
        <v>-100000</v>
      </c>
      <c r="Q1772" s="4">
        <f>P1772/N1772</f>
        <v>-0.02</v>
      </c>
      <c r="R1772" s="2"/>
      <c r="S1772" s="9">
        <f>(N1772+R1772)/F1772</f>
        <v>63291.139240506331</v>
      </c>
      <c r="T1772" s="2">
        <v>62025</v>
      </c>
      <c r="U1772" s="5">
        <f>T1772-S1772</f>
        <v>-1266.1392405063307</v>
      </c>
      <c r="V1772" s="4">
        <f>U1772/S1772</f>
        <v>-2.0005000000000023E-2</v>
      </c>
      <c r="W1772" s="22">
        <f>S1772*L1772</f>
        <v>56746.655332741859</v>
      </c>
      <c r="X1772" s="22">
        <f>T1772*L1772</f>
        <v>55611.438492810354</v>
      </c>
      <c r="Y1772" s="22">
        <f>X1772-W1772</f>
        <v>-1135.2168399315051</v>
      </c>
      <c r="Z1772" s="8">
        <f>Y1772/W1772</f>
        <v>-2.0005000000000075E-2</v>
      </c>
      <c r="AA1772" s="11">
        <v>4653</v>
      </c>
      <c r="AB1772" s="2">
        <v>2014</v>
      </c>
      <c r="AC1772" s="2">
        <f>2016-AB1772</f>
        <v>2</v>
      </c>
      <c r="AD1772" s="2" t="s">
        <v>206</v>
      </c>
    </row>
    <row r="1773" spans="1:30" x14ac:dyDescent="0.2">
      <c r="A1773">
        <v>27</v>
      </c>
      <c r="B1773" s="6" t="s">
        <v>2253</v>
      </c>
      <c r="C1773" s="6" t="s">
        <v>22</v>
      </c>
      <c r="D1773" s="6" t="s">
        <v>23</v>
      </c>
      <c r="E1773" s="6" t="s">
        <v>2767</v>
      </c>
      <c r="F1773" s="6">
        <v>106</v>
      </c>
      <c r="G1773" s="6">
        <v>120</v>
      </c>
      <c r="H1773" s="7">
        <v>42531</v>
      </c>
      <c r="I1773" s="7">
        <v>42557</v>
      </c>
      <c r="J1773" s="3" t="s">
        <v>2539</v>
      </c>
      <c r="K1773" s="17">
        <f>IF(J1773="Januar",238.19,IF(J1773="Februar",240.59,IF(J1773="Mars",245.99,IF(J1773="April",250.79,IF(J1773="Mai",256.52,IF(J1773="Juni",259.83,IF(J1773="Juli",265.66,IF(J1773="August",272.21,IF(J1773="September",275.91,IF(J1773="Oktober",281.13,IF(J1773="November",284.38,IF(J1773="Desember",287.34,0))))))))))))</f>
        <v>265.66000000000003</v>
      </c>
      <c r="L1773" s="20">
        <f>$K$2/K1773</f>
        <v>0.89659715425732134</v>
      </c>
      <c r="M1773" s="6">
        <v>26</v>
      </c>
      <c r="N1773" s="6">
        <v>3690000</v>
      </c>
      <c r="O1773" s="6">
        <v>3650000</v>
      </c>
      <c r="P1773" s="6">
        <f>O1773-N1773</f>
        <v>-40000</v>
      </c>
      <c r="Q1773" s="8">
        <f>P1773/N1773</f>
        <v>-1.0840108401084011E-2</v>
      </c>
      <c r="R1773" s="6"/>
      <c r="S1773" s="9">
        <f>(N1773+R1773)/F1773</f>
        <v>34811.32075471698</v>
      </c>
      <c r="T1773" s="6">
        <v>34434</v>
      </c>
      <c r="U1773" s="5">
        <f>T1773-S1773</f>
        <v>-377.32075471698045</v>
      </c>
      <c r="V1773" s="4">
        <f>U1773/S1773</f>
        <v>-1.0839024390243883E-2</v>
      </c>
      <c r="W1773" s="22">
        <f>S1773*L1773</f>
        <v>31211.731124618072</v>
      </c>
      <c r="X1773" s="22">
        <f>T1773*L1773</f>
        <v>30873.426409696604</v>
      </c>
      <c r="Y1773" s="22">
        <f>X1773-W1773</f>
        <v>-338.30471492146899</v>
      </c>
      <c r="Z1773" s="8">
        <f>Y1773/W1773</f>
        <v>-1.0839024390243869E-2</v>
      </c>
      <c r="AA1773" s="10">
        <v>18291</v>
      </c>
      <c r="AB1773" s="6">
        <v>1995</v>
      </c>
      <c r="AC1773" s="6">
        <f>2016-AB1773</f>
        <v>21</v>
      </c>
      <c r="AD1773" s="6" t="s">
        <v>181</v>
      </c>
    </row>
    <row r="1774" spans="1:30" x14ac:dyDescent="0.2">
      <c r="A1774">
        <v>27</v>
      </c>
      <c r="B1774" s="2" t="s">
        <v>485</v>
      </c>
      <c r="C1774" s="2" t="s">
        <v>22</v>
      </c>
      <c r="D1774" s="2" t="s">
        <v>23</v>
      </c>
      <c r="E1774" s="6" t="s">
        <v>2767</v>
      </c>
      <c r="F1774" s="2">
        <v>43</v>
      </c>
      <c r="G1774" s="2">
        <v>49</v>
      </c>
      <c r="H1774" s="3">
        <v>42548</v>
      </c>
      <c r="I1774" s="3">
        <v>42559</v>
      </c>
      <c r="J1774" s="3" t="s">
        <v>2539</v>
      </c>
      <c r="K1774" s="17">
        <f>IF(J1774="Januar",238.19,IF(J1774="Februar",240.59,IF(J1774="Mars",245.99,IF(J1774="April",250.79,IF(J1774="Mai",256.52,IF(J1774="Juni",259.83,IF(J1774="Juli",265.66,IF(J1774="August",272.21,IF(J1774="September",275.91,IF(J1774="Oktober",281.13,IF(J1774="November",284.38,IF(J1774="Desember",287.34,0))))))))))))</f>
        <v>265.66000000000003</v>
      </c>
      <c r="L1774" s="20">
        <f>$K$2/K1774</f>
        <v>0.89659715425732134</v>
      </c>
      <c r="M1774" s="2">
        <v>11</v>
      </c>
      <c r="N1774" s="2">
        <v>3490000</v>
      </c>
      <c r="O1774" s="2">
        <v>3490000</v>
      </c>
      <c r="P1774" s="2">
        <f>O1774-N1774</f>
        <v>0</v>
      </c>
      <c r="Q1774" s="4">
        <f>P1774/N1774</f>
        <v>0</v>
      </c>
      <c r="R1774" s="2"/>
      <c r="S1774" s="9">
        <f>(N1774+R1774)/F1774</f>
        <v>81162.790697674413</v>
      </c>
      <c r="T1774" s="2">
        <v>81163</v>
      </c>
      <c r="U1774" s="5">
        <f>T1774-S1774</f>
        <v>0.20930232558748685</v>
      </c>
      <c r="V1774" s="4">
        <f>U1774/S1774</f>
        <v>2.5787965616796375E-6</v>
      </c>
      <c r="W1774" s="22">
        <f>S1774*L1774</f>
        <v>72770.327171117475</v>
      </c>
      <c r="X1774" s="22">
        <f>T1774*L1774</f>
        <v>72770.514830986969</v>
      </c>
      <c r="Y1774" s="22">
        <f>X1774-W1774</f>
        <v>0.18765986949438229</v>
      </c>
      <c r="Z1774" s="8">
        <f>Y1774/W1774</f>
        <v>2.5787965615862238E-6</v>
      </c>
      <c r="AA1774" s="11">
        <v>16731</v>
      </c>
      <c r="AB1774" s="2">
        <v>2009</v>
      </c>
      <c r="AC1774" s="2">
        <f>2016-AB1774</f>
        <v>7</v>
      </c>
      <c r="AD1774" s="2" t="s">
        <v>127</v>
      </c>
    </row>
    <row r="1775" spans="1:30" x14ac:dyDescent="0.2">
      <c r="A1775">
        <v>28</v>
      </c>
      <c r="B1775" s="6" t="s">
        <v>230</v>
      </c>
      <c r="C1775" s="6" t="s">
        <v>22</v>
      </c>
      <c r="D1775" s="6" t="s">
        <v>23</v>
      </c>
      <c r="E1775" s="6" t="s">
        <v>2767</v>
      </c>
      <c r="F1775" s="6">
        <v>41</v>
      </c>
      <c r="G1775" s="6">
        <v>45</v>
      </c>
      <c r="H1775" s="7">
        <v>42552</v>
      </c>
      <c r="I1775" s="7">
        <v>42562</v>
      </c>
      <c r="J1775" s="7" t="s">
        <v>2539</v>
      </c>
      <c r="K1775" s="17">
        <f>IF(J1775="Januar",238.19,IF(J1775="Februar",240.59,IF(J1775="Mars",245.99,IF(J1775="April",250.79,IF(J1775="Mai",256.52,IF(J1775="Juni",259.83,IF(J1775="Juli",265.66,IF(J1775="August",272.21,IF(J1775="September",275.91,IF(J1775="Oktober",281.13,IF(J1775="November",284.38,IF(J1775="Desember",287.34,0))))))))))))</f>
        <v>265.66000000000003</v>
      </c>
      <c r="L1775" s="20">
        <f>$K$2/K1775</f>
        <v>0.89659715425732134</v>
      </c>
      <c r="M1775" s="6">
        <v>10</v>
      </c>
      <c r="N1775" s="6">
        <v>1900000</v>
      </c>
      <c r="O1775" s="6">
        <v>2210000</v>
      </c>
      <c r="P1775" s="6">
        <f>O1775-N1775</f>
        <v>310000</v>
      </c>
      <c r="Q1775" s="8">
        <f>P1775/N1775</f>
        <v>0.16315789473684211</v>
      </c>
      <c r="R1775" s="6">
        <v>4925</v>
      </c>
      <c r="S1775" s="9">
        <f>(N1775+R1775)/F1775</f>
        <v>46461.585365853658</v>
      </c>
      <c r="T1775" s="6">
        <v>54023</v>
      </c>
      <c r="U1775" s="5">
        <f>T1775-S1775</f>
        <v>7561.414634146342</v>
      </c>
      <c r="V1775" s="4">
        <f>U1775/S1775</f>
        <v>0.16274551491528538</v>
      </c>
      <c r="W1775" s="22">
        <f>S1775*L1775</f>
        <v>41657.325221307998</v>
      </c>
      <c r="X1775" s="22">
        <f>T1775*L1775</f>
        <v>48436.868064443268</v>
      </c>
      <c r="Y1775" s="22">
        <f>X1775-W1775</f>
        <v>6779.5428431352702</v>
      </c>
      <c r="Z1775" s="8">
        <f>Y1775/W1775</f>
        <v>0.16274551491528527</v>
      </c>
      <c r="AA1775" s="10">
        <v>1537</v>
      </c>
      <c r="AB1775" s="6">
        <v>1962</v>
      </c>
      <c r="AC1775" s="6">
        <f>2016-AB1775</f>
        <v>54</v>
      </c>
      <c r="AD1775" s="6" t="s">
        <v>37</v>
      </c>
    </row>
    <row r="1776" spans="1:30" x14ac:dyDescent="0.2">
      <c r="A1776">
        <v>28</v>
      </c>
      <c r="B1776" s="2" t="s">
        <v>514</v>
      </c>
      <c r="C1776" s="2" t="s">
        <v>22</v>
      </c>
      <c r="D1776" s="2" t="s">
        <v>23</v>
      </c>
      <c r="E1776" s="6" t="s">
        <v>2767</v>
      </c>
      <c r="F1776" s="2">
        <v>44</v>
      </c>
      <c r="G1776" s="2"/>
      <c r="H1776" s="3">
        <v>42552</v>
      </c>
      <c r="I1776" s="3">
        <v>42562</v>
      </c>
      <c r="J1776" s="3" t="s">
        <v>2539</v>
      </c>
      <c r="K1776" s="17">
        <f>IF(J1776="Januar",238.19,IF(J1776="Februar",240.59,IF(J1776="Mars",245.99,IF(J1776="April",250.79,IF(J1776="Mai",256.52,IF(J1776="Juni",259.83,IF(J1776="Juli",265.66,IF(J1776="August",272.21,IF(J1776="September",275.91,IF(J1776="Oktober",281.13,IF(J1776="November",284.38,IF(J1776="Desember",287.34,0))))))))))))</f>
        <v>265.66000000000003</v>
      </c>
      <c r="L1776" s="20">
        <f>$K$2/K1776</f>
        <v>0.89659715425732134</v>
      </c>
      <c r="M1776" s="2">
        <v>10</v>
      </c>
      <c r="N1776" s="2">
        <v>2650000</v>
      </c>
      <c r="O1776" s="2">
        <v>3650000</v>
      </c>
      <c r="P1776" s="2">
        <f>O1776-N1776</f>
        <v>1000000</v>
      </c>
      <c r="Q1776" s="4">
        <f>P1776/N1776</f>
        <v>0.37735849056603776</v>
      </c>
      <c r="R1776" s="2">
        <v>187385</v>
      </c>
      <c r="S1776" s="9">
        <f>(N1776+R1776)/F1776</f>
        <v>64486.022727272728</v>
      </c>
      <c r="T1776" s="2">
        <v>87213</v>
      </c>
      <c r="U1776" s="5">
        <f>T1776-S1776</f>
        <v>22726.977272727272</v>
      </c>
      <c r="V1776" s="4">
        <f>U1776/S1776</f>
        <v>0.35243260960356099</v>
      </c>
      <c r="W1776" s="22">
        <f>S1776*L1776</f>
        <v>57817.984466645677</v>
      </c>
      <c r="X1776" s="22">
        <f>T1776*L1776</f>
        <v>78194.927614243759</v>
      </c>
      <c r="Y1776" s="22">
        <f>X1776-W1776</f>
        <v>20376.943147598082</v>
      </c>
      <c r="Z1776" s="8">
        <f>Y1776/W1776</f>
        <v>0.35243260960356088</v>
      </c>
      <c r="AA1776" s="11">
        <v>3514</v>
      </c>
      <c r="AB1776" s="2">
        <v>1939</v>
      </c>
      <c r="AC1776" s="2">
        <f>2016-AB1776</f>
        <v>77</v>
      </c>
      <c r="AD1776" s="2" t="s">
        <v>244</v>
      </c>
    </row>
    <row r="1777" spans="1:30" x14ac:dyDescent="0.2">
      <c r="A1777">
        <v>28</v>
      </c>
      <c r="B1777" s="2" t="s">
        <v>788</v>
      </c>
      <c r="C1777" s="2" t="s">
        <v>22</v>
      </c>
      <c r="D1777" s="2" t="s">
        <v>23</v>
      </c>
      <c r="E1777" s="6" t="s">
        <v>2767</v>
      </c>
      <c r="F1777" s="2">
        <v>51</v>
      </c>
      <c r="G1777" s="2">
        <v>58</v>
      </c>
      <c r="H1777" s="3">
        <v>42552</v>
      </c>
      <c r="I1777" s="3">
        <v>42562</v>
      </c>
      <c r="J1777" s="7" t="s">
        <v>2539</v>
      </c>
      <c r="K1777" s="17">
        <f>IF(J1777="Januar",238.19,IF(J1777="Februar",240.59,IF(J1777="Mars",245.99,IF(J1777="April",250.79,IF(J1777="Mai",256.52,IF(J1777="Juni",259.83,IF(J1777="Juli",265.66,IF(J1777="August",272.21,IF(J1777="September",275.91,IF(J1777="Oktober",281.13,IF(J1777="November",284.38,IF(J1777="Desember",287.34,0))))))))))))</f>
        <v>265.66000000000003</v>
      </c>
      <c r="L1777" s="20">
        <f>$K$2/K1777</f>
        <v>0.89659715425732134</v>
      </c>
      <c r="M1777" s="2">
        <v>10</v>
      </c>
      <c r="N1777" s="2">
        <v>2750000</v>
      </c>
      <c r="O1777" s="2">
        <v>3450000</v>
      </c>
      <c r="P1777" s="2">
        <f>O1777-N1777</f>
        <v>700000</v>
      </c>
      <c r="Q1777" s="4">
        <f>P1777/N1777</f>
        <v>0.25454545454545452</v>
      </c>
      <c r="R1777" s="2">
        <v>24696</v>
      </c>
      <c r="S1777" s="9">
        <f>(N1777+R1777)/F1777</f>
        <v>54405.803921568629</v>
      </c>
      <c r="T1777" s="2">
        <v>68131</v>
      </c>
      <c r="U1777" s="5">
        <f>T1777-S1777</f>
        <v>13725.196078431371</v>
      </c>
      <c r="V1777" s="4">
        <f>U1777/S1777</f>
        <v>0.25227448340286646</v>
      </c>
      <c r="W1777" s="22">
        <f>S1777*L1777</f>
        <v>48780.088971160243</v>
      </c>
      <c r="X1777" s="22">
        <f>T1777*L1777</f>
        <v>61086.060716705557</v>
      </c>
      <c r="Y1777" s="22">
        <f>X1777-W1777</f>
        <v>12305.971745545314</v>
      </c>
      <c r="Z1777" s="8">
        <f>Y1777/W1777</f>
        <v>0.25227448340286646</v>
      </c>
      <c r="AA1777" s="11">
        <v>3524</v>
      </c>
      <c r="AB1777" s="2">
        <v>1937</v>
      </c>
      <c r="AC1777" s="2">
        <f>2016-AB1777</f>
        <v>79</v>
      </c>
      <c r="AD1777" s="2" t="s">
        <v>90</v>
      </c>
    </row>
    <row r="1778" spans="1:30" x14ac:dyDescent="0.2">
      <c r="A1778">
        <v>28</v>
      </c>
      <c r="B1778" s="2" t="s">
        <v>1598</v>
      </c>
      <c r="C1778" s="2" t="s">
        <v>22</v>
      </c>
      <c r="D1778" s="2" t="s">
        <v>23</v>
      </c>
      <c r="E1778" s="6" t="s">
        <v>2767</v>
      </c>
      <c r="F1778" s="2">
        <v>72</v>
      </c>
      <c r="G1778" s="2">
        <v>82</v>
      </c>
      <c r="H1778" s="3">
        <v>42552</v>
      </c>
      <c r="I1778" s="3">
        <v>42562</v>
      </c>
      <c r="J1778" s="3" t="s">
        <v>2539</v>
      </c>
      <c r="K1778" s="17">
        <f>IF(J1778="Januar",238.19,IF(J1778="Februar",240.59,IF(J1778="Mars",245.99,IF(J1778="April",250.79,IF(J1778="Mai",256.52,IF(J1778="Juni",259.83,IF(J1778="Juli",265.66,IF(J1778="August",272.21,IF(J1778="September",275.91,IF(J1778="Oktober",281.13,IF(J1778="November",284.38,IF(J1778="Desember",287.34,0))))))))))))</f>
        <v>265.66000000000003</v>
      </c>
      <c r="L1778" s="20">
        <f>$K$2/K1778</f>
        <v>0.89659715425732134</v>
      </c>
      <c r="M1778" s="2">
        <v>10</v>
      </c>
      <c r="N1778" s="2">
        <v>4900000</v>
      </c>
      <c r="O1778" s="2">
        <v>5600000</v>
      </c>
      <c r="P1778" s="2">
        <f>O1778-N1778</f>
        <v>700000</v>
      </c>
      <c r="Q1778" s="4">
        <f>P1778/N1778</f>
        <v>0.14285714285714285</v>
      </c>
      <c r="R1778" s="2"/>
      <c r="S1778" s="9">
        <f>(N1778+R1778)/F1778</f>
        <v>68055.555555555562</v>
      </c>
      <c r="T1778" s="2">
        <v>77778</v>
      </c>
      <c r="U1778" s="5">
        <f>T1778-S1778</f>
        <v>9722.444444444438</v>
      </c>
      <c r="V1778" s="4">
        <f>U1778/S1778</f>
        <v>0.1428604081632652</v>
      </c>
      <c r="W1778" s="22">
        <f>S1778*L1778</f>
        <v>61018.417442512153</v>
      </c>
      <c r="X1778" s="22">
        <f>T1778*L1778</f>
        <v>69735.533463825937</v>
      </c>
      <c r="Y1778" s="22">
        <f>X1778-W1778</f>
        <v>8717.1160213137846</v>
      </c>
      <c r="Z1778" s="8">
        <f>Y1778/W1778</f>
        <v>0.14286040816326517</v>
      </c>
      <c r="AA1778" s="11">
        <v>1203</v>
      </c>
      <c r="AB1778" s="2">
        <v>2016</v>
      </c>
      <c r="AC1778" s="2">
        <f>2016-AB1778</f>
        <v>0</v>
      </c>
      <c r="AD1778" s="2" t="s">
        <v>37</v>
      </c>
    </row>
    <row r="1779" spans="1:30" x14ac:dyDescent="0.2">
      <c r="A1779">
        <v>28</v>
      </c>
      <c r="B1779" s="6" t="s">
        <v>255</v>
      </c>
      <c r="C1779" s="6" t="s">
        <v>22</v>
      </c>
      <c r="D1779" s="6" t="s">
        <v>23</v>
      </c>
      <c r="E1779" s="6" t="s">
        <v>2767</v>
      </c>
      <c r="F1779" s="6">
        <v>34</v>
      </c>
      <c r="G1779" s="6">
        <v>34</v>
      </c>
      <c r="H1779" s="7">
        <v>42552</v>
      </c>
      <c r="I1779" s="7">
        <v>42563</v>
      </c>
      <c r="J1779" s="7" t="s">
        <v>2539</v>
      </c>
      <c r="K1779" s="17">
        <f>IF(J1779="Januar",238.19,IF(J1779="Februar",240.59,IF(J1779="Mars",245.99,IF(J1779="April",250.79,IF(J1779="Mai",256.52,IF(J1779="Juni",259.83,IF(J1779="Juli",265.66,IF(J1779="August",272.21,IF(J1779="September",275.91,IF(J1779="Oktober",281.13,IF(J1779="November",284.38,IF(J1779="Desember",287.34,0))))))))))))</f>
        <v>265.66000000000003</v>
      </c>
      <c r="L1779" s="20">
        <f>$K$2/K1779</f>
        <v>0.89659715425732134</v>
      </c>
      <c r="M1779" s="6">
        <v>11</v>
      </c>
      <c r="N1779" s="6">
        <v>2000000</v>
      </c>
      <c r="O1779" s="6">
        <v>2225000</v>
      </c>
      <c r="P1779" s="6">
        <f>O1779-N1779</f>
        <v>225000</v>
      </c>
      <c r="Q1779" s="8">
        <f>P1779/N1779</f>
        <v>0.1125</v>
      </c>
      <c r="R1779" s="6"/>
      <c r="S1779" s="9">
        <f>(N1779+R1779)/F1779</f>
        <v>58823.529411764706</v>
      </c>
      <c r="T1779" s="6">
        <v>65441</v>
      </c>
      <c r="U1779" s="5">
        <f>T1779-S1779</f>
        <v>6617.4705882352937</v>
      </c>
      <c r="V1779" s="4">
        <f>U1779/S1779</f>
        <v>0.11249699999999999</v>
      </c>
      <c r="W1779" s="22">
        <f>S1779*L1779</f>
        <v>52741.009073960078</v>
      </c>
      <c r="X1779" s="22">
        <f>T1779*L1779</f>
        <v>58674.214371753369</v>
      </c>
      <c r="Y1779" s="22">
        <f>X1779-W1779</f>
        <v>5933.2052977932908</v>
      </c>
      <c r="Z1779" s="8">
        <f>Y1779/W1779</f>
        <v>0.11249700000000007</v>
      </c>
      <c r="AA1779" s="10">
        <v>4225</v>
      </c>
      <c r="AB1779" s="6">
        <v>1969</v>
      </c>
      <c r="AC1779" s="6">
        <f>2016-AB1779</f>
        <v>47</v>
      </c>
      <c r="AD1779" s="6" t="s">
        <v>233</v>
      </c>
    </row>
    <row r="1780" spans="1:30" x14ac:dyDescent="0.2">
      <c r="A1780">
        <v>28</v>
      </c>
      <c r="B1780" s="6" t="s">
        <v>1826</v>
      </c>
      <c r="C1780" s="6" t="s">
        <v>22</v>
      </c>
      <c r="D1780" s="6" t="s">
        <v>23</v>
      </c>
      <c r="E1780" s="6" t="s">
        <v>2767</v>
      </c>
      <c r="F1780" s="6">
        <v>79</v>
      </c>
      <c r="G1780" s="6">
        <v>87</v>
      </c>
      <c r="H1780" s="7">
        <v>42552</v>
      </c>
      <c r="I1780" s="7">
        <v>42563</v>
      </c>
      <c r="J1780" s="7" t="s">
        <v>2539</v>
      </c>
      <c r="K1780" s="17">
        <f>IF(J1780="Januar",238.19,IF(J1780="Februar",240.59,IF(J1780="Mars",245.99,IF(J1780="April",250.79,IF(J1780="Mai",256.52,IF(J1780="Juni",259.83,IF(J1780="Juli",265.66,IF(J1780="August",272.21,IF(J1780="September",275.91,IF(J1780="Oktober",281.13,IF(J1780="November",284.38,IF(J1780="Desember",287.34,0))))))))))))</f>
        <v>265.66000000000003</v>
      </c>
      <c r="L1780" s="20">
        <f>$K$2/K1780</f>
        <v>0.89659715425732134</v>
      </c>
      <c r="M1780" s="6">
        <v>11</v>
      </c>
      <c r="N1780" s="6">
        <v>2790000</v>
      </c>
      <c r="O1780" s="6">
        <v>3280000</v>
      </c>
      <c r="P1780" s="6">
        <f>O1780-N1780</f>
        <v>490000</v>
      </c>
      <c r="Q1780" s="8">
        <f>P1780/N1780</f>
        <v>0.17562724014336917</v>
      </c>
      <c r="R1780" s="6">
        <v>102000</v>
      </c>
      <c r="S1780" s="9">
        <f>(N1780+R1780)/F1780</f>
        <v>36607.594936708861</v>
      </c>
      <c r="T1780" s="6">
        <v>42810</v>
      </c>
      <c r="U1780" s="5">
        <f>T1780-S1780</f>
        <v>6202.4050632911385</v>
      </c>
      <c r="V1780" s="4">
        <f>U1780/S1780</f>
        <v>0.16942946058091285</v>
      </c>
      <c r="W1780" s="22">
        <f>S1780*L1780</f>
        <v>32822.265444457887</v>
      </c>
      <c r="X1780" s="22">
        <f>T1780*L1780</f>
        <v>38383.324173755929</v>
      </c>
      <c r="Y1780" s="22">
        <f>X1780-W1780</f>
        <v>5561.0587292980417</v>
      </c>
      <c r="Z1780" s="8">
        <f>Y1780/W1780</f>
        <v>0.16942946058091304</v>
      </c>
      <c r="AA1780" s="6"/>
      <c r="AB1780" s="6">
        <v>1957</v>
      </c>
      <c r="AC1780" s="6">
        <f>2016-AB1780</f>
        <v>59</v>
      </c>
      <c r="AD1780" s="6" t="s">
        <v>37</v>
      </c>
    </row>
    <row r="1781" spans="1:30" x14ac:dyDescent="0.2">
      <c r="A1781">
        <v>28</v>
      </c>
      <c r="B1781" s="2" t="s">
        <v>515</v>
      </c>
      <c r="C1781" s="2" t="s">
        <v>22</v>
      </c>
      <c r="D1781" s="2" t="s">
        <v>23</v>
      </c>
      <c r="E1781" s="6" t="s">
        <v>2767</v>
      </c>
      <c r="F1781" s="2">
        <v>44</v>
      </c>
      <c r="G1781" s="2">
        <v>50</v>
      </c>
      <c r="H1781" s="3">
        <v>42550</v>
      </c>
      <c r="I1781" s="3">
        <v>42563</v>
      </c>
      <c r="J1781" s="3" t="s">
        <v>2539</v>
      </c>
      <c r="K1781" s="17">
        <f>IF(J1781="Januar",238.19,IF(J1781="Februar",240.59,IF(J1781="Mars",245.99,IF(J1781="April",250.79,IF(J1781="Mai",256.52,IF(J1781="Juni",259.83,IF(J1781="Juli",265.66,IF(J1781="August",272.21,IF(J1781="September",275.91,IF(J1781="Oktober",281.13,IF(J1781="November",284.38,IF(J1781="Desember",287.34,0))))))))))))</f>
        <v>265.66000000000003</v>
      </c>
      <c r="L1781" s="20">
        <f>$K$2/K1781</f>
        <v>0.89659715425732134</v>
      </c>
      <c r="M1781" s="2">
        <v>13</v>
      </c>
      <c r="N1781" s="2">
        <v>3190000</v>
      </c>
      <c r="O1781" s="2">
        <v>4350000</v>
      </c>
      <c r="P1781" s="2">
        <f>O1781-N1781</f>
        <v>1160000</v>
      </c>
      <c r="Q1781" s="4">
        <f>P1781/N1781</f>
        <v>0.36363636363636365</v>
      </c>
      <c r="R1781" s="2">
        <v>16457</v>
      </c>
      <c r="S1781" s="9">
        <f>(N1781+R1781)/F1781</f>
        <v>72874.022727272721</v>
      </c>
      <c r="T1781" s="2">
        <v>99238</v>
      </c>
      <c r="U1781" s="5">
        <f>T1781-S1781</f>
        <v>26363.977272727279</v>
      </c>
      <c r="V1781" s="4">
        <f>U1781/S1781</f>
        <v>0.36177469400026274</v>
      </c>
      <c r="W1781" s="22">
        <f>S1781*L1781</f>
        <v>65338.641396556079</v>
      </c>
      <c r="X1781" s="22">
        <f>T1781*L1781</f>
        <v>88976.508394188058</v>
      </c>
      <c r="Y1781" s="22">
        <f>X1781-W1781</f>
        <v>23637.86699763198</v>
      </c>
      <c r="Z1781" s="8">
        <f>Y1781/W1781</f>
        <v>0.3617746940002628</v>
      </c>
      <c r="AA1781" s="2">
        <v>469</v>
      </c>
      <c r="AB1781" s="2">
        <v>1892</v>
      </c>
      <c r="AC1781" s="2">
        <f>2016-AB1781</f>
        <v>124</v>
      </c>
      <c r="AD1781" s="2" t="s">
        <v>37</v>
      </c>
    </row>
    <row r="1782" spans="1:30" x14ac:dyDescent="0.2">
      <c r="A1782">
        <v>28</v>
      </c>
      <c r="B1782" s="6" t="s">
        <v>431</v>
      </c>
      <c r="C1782" s="6" t="s">
        <v>22</v>
      </c>
      <c r="D1782" s="6" t="s">
        <v>23</v>
      </c>
      <c r="E1782" s="6" t="s">
        <v>2767</v>
      </c>
      <c r="F1782" s="6">
        <v>41</v>
      </c>
      <c r="G1782" s="6">
        <v>46</v>
      </c>
      <c r="H1782" s="7">
        <v>42556</v>
      </c>
      <c r="I1782" s="7">
        <v>42565</v>
      </c>
      <c r="J1782" s="3" t="s">
        <v>2539</v>
      </c>
      <c r="K1782" s="17">
        <f>IF(J1782="Januar",238.19,IF(J1782="Februar",240.59,IF(J1782="Mars",245.99,IF(J1782="April",250.79,IF(J1782="Mai",256.52,IF(J1782="Juni",259.83,IF(J1782="Juli",265.66,IF(J1782="August",272.21,IF(J1782="September",275.91,IF(J1782="Oktober",281.13,IF(J1782="November",284.38,IF(J1782="Desember",287.34,0))))))))))))</f>
        <v>265.66000000000003</v>
      </c>
      <c r="L1782" s="20">
        <f>$K$2/K1782</f>
        <v>0.89659715425732134</v>
      </c>
      <c r="M1782" s="6">
        <v>9</v>
      </c>
      <c r="N1782" s="6">
        <v>2650000</v>
      </c>
      <c r="O1782" s="6">
        <v>3200000</v>
      </c>
      <c r="P1782" s="6">
        <f>O1782-N1782</f>
        <v>550000</v>
      </c>
      <c r="Q1782" s="8">
        <f>P1782/N1782</f>
        <v>0.20754716981132076</v>
      </c>
      <c r="R1782" s="6">
        <v>42561</v>
      </c>
      <c r="S1782" s="9">
        <f>(N1782+R1782)/F1782</f>
        <v>65672.219512195123</v>
      </c>
      <c r="T1782" s="6">
        <v>79087</v>
      </c>
      <c r="U1782" s="5">
        <f>T1782-S1782</f>
        <v>13414.780487804877</v>
      </c>
      <c r="V1782" s="4">
        <f>U1782/S1782</f>
        <v>0.20426872408833077</v>
      </c>
      <c r="W1782" s="22">
        <f>S1782*L1782</f>
        <v>58881.525128396279</v>
      </c>
      <c r="X1782" s="22">
        <f>T1782*L1782</f>
        <v>70909.179138748776</v>
      </c>
      <c r="Y1782" s="22">
        <f>X1782-W1782</f>
        <v>12027.654010352497</v>
      </c>
      <c r="Z1782" s="8">
        <f>Y1782/W1782</f>
        <v>0.2042687240883308</v>
      </c>
      <c r="AA1782" s="6">
        <v>449</v>
      </c>
      <c r="AB1782" s="6">
        <v>1899</v>
      </c>
      <c r="AC1782" s="6">
        <f>2016-AB1782</f>
        <v>117</v>
      </c>
      <c r="AD1782" s="6" t="s">
        <v>433</v>
      </c>
    </row>
    <row r="1783" spans="1:30" x14ac:dyDescent="0.2">
      <c r="A1783">
        <v>28</v>
      </c>
      <c r="B1783" s="6" t="s">
        <v>1415</v>
      </c>
      <c r="C1783" s="6" t="s">
        <v>22</v>
      </c>
      <c r="D1783" s="6" t="s">
        <v>23</v>
      </c>
      <c r="E1783" s="6" t="s">
        <v>2767</v>
      </c>
      <c r="F1783" s="6">
        <v>67</v>
      </c>
      <c r="G1783" s="6"/>
      <c r="H1783" s="7">
        <v>42550</v>
      </c>
      <c r="I1783" s="7">
        <v>42567</v>
      </c>
      <c r="J1783" s="7" t="s">
        <v>2539</v>
      </c>
      <c r="K1783" s="17">
        <f>IF(J1783="Januar",238.19,IF(J1783="Februar",240.59,IF(J1783="Mars",245.99,IF(J1783="April",250.79,IF(J1783="Mai",256.52,IF(J1783="Juni",259.83,IF(J1783="Juli",265.66,IF(J1783="August",272.21,IF(J1783="September",275.91,IF(J1783="Oktober",281.13,IF(J1783="November",284.38,IF(J1783="Desember",287.34,0))))))))))))</f>
        <v>265.66000000000003</v>
      </c>
      <c r="L1783" s="20">
        <f>$K$2/K1783</f>
        <v>0.89659715425732134</v>
      </c>
      <c r="M1783" s="6">
        <v>17</v>
      </c>
      <c r="N1783" s="6">
        <v>4890000</v>
      </c>
      <c r="O1783" s="6">
        <v>4800000</v>
      </c>
      <c r="P1783" s="6">
        <f>O1783-N1783</f>
        <v>-90000</v>
      </c>
      <c r="Q1783" s="8">
        <f>P1783/N1783</f>
        <v>-1.8404907975460124E-2</v>
      </c>
      <c r="R1783" s="6"/>
      <c r="S1783" s="9">
        <f>(N1783+R1783)/F1783</f>
        <v>72985.074626865666</v>
      </c>
      <c r="T1783" s="6">
        <v>71642</v>
      </c>
      <c r="U1783" s="5">
        <f>T1783-S1783</f>
        <v>-1343.0746268656658</v>
      </c>
      <c r="V1783" s="4">
        <f>U1783/S1783</f>
        <v>-1.8402044989774973E-2</v>
      </c>
      <c r="W1783" s="22">
        <f>S1783*L1783</f>
        <v>65438.210213705985</v>
      </c>
      <c r="X1783" s="22">
        <f>T1783*L1783</f>
        <v>64234.013325303014</v>
      </c>
      <c r="Y1783" s="22">
        <f>X1783-W1783</f>
        <v>-1204.1968884029702</v>
      </c>
      <c r="Z1783" s="8">
        <f>Y1783/W1783</f>
        <v>-1.840204498977498E-2</v>
      </c>
      <c r="AA1783" s="10">
        <v>1469</v>
      </c>
      <c r="AB1783" s="6">
        <v>1828</v>
      </c>
      <c r="AC1783" s="6">
        <f>2016-AB1783</f>
        <v>188</v>
      </c>
      <c r="AD1783" s="6" t="s">
        <v>37</v>
      </c>
    </row>
    <row r="1784" spans="1:30" x14ac:dyDescent="0.2">
      <c r="A1784">
        <v>29</v>
      </c>
      <c r="B1784" s="6" t="s">
        <v>1974</v>
      </c>
      <c r="C1784" s="6" t="s">
        <v>22</v>
      </c>
      <c r="D1784" s="6" t="s">
        <v>23</v>
      </c>
      <c r="E1784" s="6" t="s">
        <v>2767</v>
      </c>
      <c r="F1784" s="6">
        <v>85</v>
      </c>
      <c r="G1784" s="6">
        <v>93</v>
      </c>
      <c r="H1784" s="7">
        <v>42557</v>
      </c>
      <c r="I1784" s="7">
        <v>42569</v>
      </c>
      <c r="J1784" s="3" t="s">
        <v>2539</v>
      </c>
      <c r="K1784" s="17">
        <f>IF(J1784="Januar",238.19,IF(J1784="Februar",240.59,IF(J1784="Mars",245.99,IF(J1784="April",250.79,IF(J1784="Mai",256.52,IF(J1784="Juni",259.83,IF(J1784="Juli",265.66,IF(J1784="August",272.21,IF(J1784="September",275.91,IF(J1784="Oktober",281.13,IF(J1784="November",284.38,IF(J1784="Desember",287.34,0))))))))))))</f>
        <v>265.66000000000003</v>
      </c>
      <c r="L1784" s="20">
        <f>$K$2/K1784</f>
        <v>0.89659715425732134</v>
      </c>
      <c r="M1784" s="6">
        <v>12</v>
      </c>
      <c r="N1784" s="6">
        <v>2800000</v>
      </c>
      <c r="O1784" s="6">
        <v>3150000</v>
      </c>
      <c r="P1784" s="6">
        <f>O1784-N1784</f>
        <v>350000</v>
      </c>
      <c r="Q1784" s="8">
        <f>P1784/N1784</f>
        <v>0.125</v>
      </c>
      <c r="R1784" s="6">
        <v>10198</v>
      </c>
      <c r="S1784" s="9">
        <f>(N1784+R1784)/F1784</f>
        <v>33061.152941176471</v>
      </c>
      <c r="T1784" s="6">
        <v>37179</v>
      </c>
      <c r="U1784" s="5">
        <f>T1784-S1784</f>
        <v>4117.8470588235286</v>
      </c>
      <c r="V1784" s="4">
        <f>U1784/S1784</f>
        <v>0.12455243367193342</v>
      </c>
      <c r="W1784" s="22">
        <f>S1784*L1784</f>
        <v>29642.535643524894</v>
      </c>
      <c r="X1784" s="22">
        <f>T1784*L1784</f>
        <v>33334.585598132951</v>
      </c>
      <c r="Y1784" s="22">
        <f>X1784-W1784</f>
        <v>3692.0499546080573</v>
      </c>
      <c r="Z1784" s="8">
        <f>Y1784/W1784</f>
        <v>0.12455243367193344</v>
      </c>
      <c r="AA1784" s="10">
        <v>16635</v>
      </c>
      <c r="AB1784" s="6">
        <v>1987</v>
      </c>
      <c r="AC1784" s="6">
        <f>2016-AB1784</f>
        <v>29</v>
      </c>
      <c r="AD1784" s="6" t="s">
        <v>975</v>
      </c>
    </row>
    <row r="1785" spans="1:30" x14ac:dyDescent="0.2">
      <c r="A1785">
        <v>29</v>
      </c>
      <c r="B1785" s="6" t="s">
        <v>230</v>
      </c>
      <c r="C1785" s="6" t="s">
        <v>22</v>
      </c>
      <c r="D1785" s="6" t="s">
        <v>23</v>
      </c>
      <c r="E1785" s="6" t="s">
        <v>2767</v>
      </c>
      <c r="F1785" s="6">
        <v>34</v>
      </c>
      <c r="G1785" s="6">
        <v>38</v>
      </c>
      <c r="H1785" s="7">
        <v>42560</v>
      </c>
      <c r="I1785" s="7">
        <v>42570</v>
      </c>
      <c r="J1785" s="7" t="s">
        <v>2539</v>
      </c>
      <c r="K1785" s="17">
        <f>IF(J1785="Januar",238.19,IF(J1785="Februar",240.59,IF(J1785="Mars",245.99,IF(J1785="April",250.79,IF(J1785="Mai",256.52,IF(J1785="Juni",259.83,IF(J1785="Juli",265.66,IF(J1785="August",272.21,IF(J1785="September",275.91,IF(J1785="Oktober",281.13,IF(J1785="November",284.38,IF(J1785="Desember",287.34,0))))))))))))</f>
        <v>265.66000000000003</v>
      </c>
      <c r="L1785" s="20">
        <f>$K$2/K1785</f>
        <v>0.89659715425732134</v>
      </c>
      <c r="M1785" s="6">
        <v>10</v>
      </c>
      <c r="N1785" s="6">
        <v>1900000</v>
      </c>
      <c r="O1785" s="6">
        <v>2550000</v>
      </c>
      <c r="P1785" s="6">
        <f>O1785-N1785</f>
        <v>650000</v>
      </c>
      <c r="Q1785" s="8">
        <f>P1785/N1785</f>
        <v>0.34210526315789475</v>
      </c>
      <c r="R1785" s="6">
        <v>4925</v>
      </c>
      <c r="S1785" s="9">
        <f>(N1785+R1785)/F1785</f>
        <v>56027.205882352944</v>
      </c>
      <c r="T1785" s="6">
        <v>75145</v>
      </c>
      <c r="U1785" s="5">
        <f>T1785-S1785</f>
        <v>19117.794117647056</v>
      </c>
      <c r="V1785" s="4">
        <f>U1785/S1785</f>
        <v>0.34122340774571169</v>
      </c>
      <c r="W1785" s="22">
        <f>S1785*L1785</f>
        <v>50233.833355106704</v>
      </c>
      <c r="X1785" s="22">
        <f>T1785*L1785</f>
        <v>67374.793156666405</v>
      </c>
      <c r="Y1785" s="22">
        <f>X1785-W1785</f>
        <v>17140.9598015597</v>
      </c>
      <c r="Z1785" s="8">
        <f>Y1785/W1785</f>
        <v>0.34122340774571153</v>
      </c>
      <c r="AA1785" s="10">
        <v>1536</v>
      </c>
      <c r="AB1785" s="6">
        <v>1962</v>
      </c>
      <c r="AC1785" s="6">
        <f>2016-AB1785</f>
        <v>54</v>
      </c>
      <c r="AD1785" s="6" t="s">
        <v>37</v>
      </c>
    </row>
    <row r="1786" spans="1:30" x14ac:dyDescent="0.2">
      <c r="A1786">
        <v>29</v>
      </c>
      <c r="B1786" s="2" t="s">
        <v>1877</v>
      </c>
      <c r="C1786" s="2" t="s">
        <v>22</v>
      </c>
      <c r="D1786" s="2" t="s">
        <v>23</v>
      </c>
      <c r="E1786" s="6" t="s">
        <v>2767</v>
      </c>
      <c r="F1786" s="2">
        <v>81</v>
      </c>
      <c r="G1786" s="2">
        <v>92</v>
      </c>
      <c r="H1786" s="3">
        <v>42559</v>
      </c>
      <c r="I1786" s="3">
        <v>42570</v>
      </c>
      <c r="J1786" s="3" t="s">
        <v>2539</v>
      </c>
      <c r="K1786" s="17">
        <f>IF(J1786="Januar",238.19,IF(J1786="Februar",240.59,IF(J1786="Mars",245.99,IF(J1786="April",250.79,IF(J1786="Mai",256.52,IF(J1786="Juni",259.83,IF(J1786="Juli",265.66,IF(J1786="August",272.21,IF(J1786="September",275.91,IF(J1786="Oktober",281.13,IF(J1786="November",284.38,IF(J1786="Desember",287.34,0))))))))))))</f>
        <v>265.66000000000003</v>
      </c>
      <c r="L1786" s="20">
        <f>$K$2/K1786</f>
        <v>0.89659715425732134</v>
      </c>
      <c r="M1786" s="2">
        <v>11</v>
      </c>
      <c r="N1786" s="2">
        <v>4690000</v>
      </c>
      <c r="O1786" s="2">
        <v>5250000</v>
      </c>
      <c r="P1786" s="2">
        <f>O1786-N1786</f>
        <v>560000</v>
      </c>
      <c r="Q1786" s="4">
        <f>P1786/N1786</f>
        <v>0.11940298507462686</v>
      </c>
      <c r="R1786" s="2">
        <v>5017</v>
      </c>
      <c r="S1786" s="9">
        <f>(N1786+R1786)/F1786</f>
        <v>57963.172839506173</v>
      </c>
      <c r="T1786" s="2">
        <v>64877</v>
      </c>
      <c r="U1786" s="5">
        <f>T1786-S1786</f>
        <v>6913.8271604938273</v>
      </c>
      <c r="V1786" s="4">
        <f>U1786/S1786</f>
        <v>0.11927965330050988</v>
      </c>
      <c r="W1786" s="22">
        <f>S1786*L1786</f>
        <v>51969.615819626495</v>
      </c>
      <c r="X1786" s="22">
        <f>T1786*L1786</f>
        <v>58168.533576752234</v>
      </c>
      <c r="Y1786" s="22">
        <f>X1786-W1786</f>
        <v>6198.9177571257387</v>
      </c>
      <c r="Z1786" s="8">
        <f>Y1786/W1786</f>
        <v>0.11927965330050982</v>
      </c>
      <c r="AA1786" s="11">
        <v>5631</v>
      </c>
      <c r="AB1786" s="2">
        <v>2012</v>
      </c>
      <c r="AC1786" s="2">
        <f>2016-AB1786</f>
        <v>4</v>
      </c>
      <c r="AD1786" s="2" t="s">
        <v>37</v>
      </c>
    </row>
    <row r="1787" spans="1:30" x14ac:dyDescent="0.2">
      <c r="A1787">
        <v>30</v>
      </c>
      <c r="B1787" s="6" t="s">
        <v>1059</v>
      </c>
      <c r="C1787" s="6" t="s">
        <v>22</v>
      </c>
      <c r="D1787" s="6" t="s">
        <v>23</v>
      </c>
      <c r="E1787" s="6" t="s">
        <v>2767</v>
      </c>
      <c r="F1787" s="6">
        <v>57</v>
      </c>
      <c r="G1787" s="6">
        <v>63</v>
      </c>
      <c r="H1787" s="7">
        <v>42566</v>
      </c>
      <c r="I1787" s="7">
        <v>42576</v>
      </c>
      <c r="J1787" s="7" t="s">
        <v>2539</v>
      </c>
      <c r="K1787" s="17">
        <f>IF(J1787="Januar",238.19,IF(J1787="Februar",240.59,IF(J1787="Mars",245.99,IF(J1787="April",250.79,IF(J1787="Mai",256.52,IF(J1787="Juni",259.83,IF(J1787="Juli",265.66,IF(J1787="August",272.21,IF(J1787="September",275.91,IF(J1787="Oktober",281.13,IF(J1787="November",284.38,IF(J1787="Desember",287.34,0))))))))))))</f>
        <v>265.66000000000003</v>
      </c>
      <c r="L1787" s="20">
        <f>$K$2/K1787</f>
        <v>0.89659715425732134</v>
      </c>
      <c r="M1787" s="6">
        <v>10</v>
      </c>
      <c r="N1787" s="6">
        <v>2990000</v>
      </c>
      <c r="O1787" s="6">
        <v>3750000</v>
      </c>
      <c r="P1787" s="6">
        <f>O1787-N1787</f>
        <v>760000</v>
      </c>
      <c r="Q1787" s="8">
        <f>P1787/N1787</f>
        <v>0.25418060200668896</v>
      </c>
      <c r="R1787" s="6">
        <v>1929</v>
      </c>
      <c r="S1787" s="9">
        <f>(N1787+R1787)/F1787</f>
        <v>52489.982456140351</v>
      </c>
      <c r="T1787" s="6">
        <v>65823</v>
      </c>
      <c r="U1787" s="5">
        <f>T1787-S1787</f>
        <v>13333.017543859649</v>
      </c>
      <c r="V1787" s="4">
        <f>U1787/S1787</f>
        <v>0.25401070680487403</v>
      </c>
      <c r="W1787" s="22">
        <f>S1787*L1787</f>
        <v>47062.368897192158</v>
      </c>
      <c r="X1787" s="22">
        <f>T1787*L1787</f>
        <v>59016.714484679665</v>
      </c>
      <c r="Y1787" s="22">
        <f>X1787-W1787</f>
        <v>11954.345587487507</v>
      </c>
      <c r="Z1787" s="8">
        <f>Y1787/W1787</f>
        <v>0.2540107068048742</v>
      </c>
      <c r="AA1787" s="10">
        <v>1946</v>
      </c>
      <c r="AB1787" s="6">
        <v>1926</v>
      </c>
      <c r="AC1787" s="6">
        <f>2016-AB1787</f>
        <v>90</v>
      </c>
      <c r="AD1787" s="6" t="s">
        <v>37</v>
      </c>
    </row>
    <row r="1788" spans="1:30" x14ac:dyDescent="0.2">
      <c r="A1788">
        <v>30</v>
      </c>
      <c r="B1788" s="2" t="s">
        <v>1489</v>
      </c>
      <c r="C1788" s="2" t="s">
        <v>22</v>
      </c>
      <c r="D1788" s="2" t="s">
        <v>23</v>
      </c>
      <c r="E1788" s="6" t="s">
        <v>2767</v>
      </c>
      <c r="F1788" s="2">
        <v>69</v>
      </c>
      <c r="G1788" s="2">
        <v>78</v>
      </c>
      <c r="H1788" s="3">
        <v>42566</v>
      </c>
      <c r="I1788" s="3">
        <v>42576</v>
      </c>
      <c r="J1788" s="3" t="s">
        <v>2539</v>
      </c>
      <c r="K1788" s="17">
        <f>IF(J1788="Januar",238.19,IF(J1788="Februar",240.59,IF(J1788="Mars",245.99,IF(J1788="April",250.79,IF(J1788="Mai",256.52,IF(J1788="Juni",259.83,IF(J1788="Juli",265.66,IF(J1788="August",272.21,IF(J1788="September",275.91,IF(J1788="Oktober",281.13,IF(J1788="November",284.38,IF(J1788="Desember",287.34,0))))))))))))</f>
        <v>265.66000000000003</v>
      </c>
      <c r="L1788" s="20">
        <f>$K$2/K1788</f>
        <v>0.89659715425732134</v>
      </c>
      <c r="M1788" s="2">
        <v>10</v>
      </c>
      <c r="N1788" s="2">
        <v>4200000</v>
      </c>
      <c r="O1788" s="2">
        <v>5100000</v>
      </c>
      <c r="P1788" s="2">
        <f>O1788-N1788</f>
        <v>900000</v>
      </c>
      <c r="Q1788" s="4">
        <f>P1788/N1788</f>
        <v>0.21428571428571427</v>
      </c>
      <c r="R1788" s="2"/>
      <c r="S1788" s="9">
        <f>(N1788+R1788)/F1788</f>
        <v>60869.565217391304</v>
      </c>
      <c r="T1788" s="2">
        <v>73913</v>
      </c>
      <c r="U1788" s="5">
        <f>T1788-S1788</f>
        <v>13043.434782608696</v>
      </c>
      <c r="V1788" s="4">
        <f>U1788/S1788</f>
        <v>0.214285</v>
      </c>
      <c r="W1788" s="22">
        <f>S1788*L1788</f>
        <v>54575.478954793471</v>
      </c>
      <c r="X1788" s="22">
        <f>T1788*L1788</f>
        <v>66270.18546262139</v>
      </c>
      <c r="Y1788" s="22">
        <f>X1788-W1788</f>
        <v>11694.706507827919</v>
      </c>
      <c r="Z1788" s="8">
        <f>Y1788/W1788</f>
        <v>0.214285</v>
      </c>
      <c r="AA1788" s="11">
        <v>9083</v>
      </c>
      <c r="AB1788" s="2">
        <v>2008</v>
      </c>
      <c r="AC1788" s="2">
        <f>2016-AB1788</f>
        <v>8</v>
      </c>
      <c r="AD1788" s="2" t="s">
        <v>37</v>
      </c>
    </row>
    <row r="1789" spans="1:30" x14ac:dyDescent="0.2">
      <c r="A1789">
        <v>30</v>
      </c>
      <c r="B1789" s="2" t="s">
        <v>2364</v>
      </c>
      <c r="C1789" s="2" t="s">
        <v>22</v>
      </c>
      <c r="D1789" s="2" t="s">
        <v>23</v>
      </c>
      <c r="E1789" s="6" t="s">
        <v>2767</v>
      </c>
      <c r="F1789" s="2">
        <v>120</v>
      </c>
      <c r="G1789" s="2">
        <v>132</v>
      </c>
      <c r="H1789" s="3">
        <v>42566</v>
      </c>
      <c r="I1789" s="3">
        <v>42576</v>
      </c>
      <c r="J1789" s="7" t="s">
        <v>2539</v>
      </c>
      <c r="K1789" s="17">
        <f>IF(J1789="Januar",238.19,IF(J1789="Februar",240.59,IF(J1789="Mars",245.99,IF(J1789="April",250.79,IF(J1789="Mai",256.52,IF(J1789="Juni",259.83,IF(J1789="Juli",265.66,IF(J1789="August",272.21,IF(J1789="September",275.91,IF(J1789="Oktober",281.13,IF(J1789="November",284.38,IF(J1789="Desember",287.34,0))))))))))))</f>
        <v>265.66000000000003</v>
      </c>
      <c r="L1789" s="20">
        <f>$K$2/K1789</f>
        <v>0.89659715425732134</v>
      </c>
      <c r="M1789" s="2">
        <v>10</v>
      </c>
      <c r="N1789" s="2">
        <v>6500000</v>
      </c>
      <c r="O1789" s="2">
        <v>7010000</v>
      </c>
      <c r="P1789" s="2">
        <f>O1789-N1789</f>
        <v>510000</v>
      </c>
      <c r="Q1789" s="4">
        <f>P1789/N1789</f>
        <v>7.8461538461538458E-2</v>
      </c>
      <c r="R1789" s="2"/>
      <c r="S1789" s="9">
        <f>(N1789+R1789)/F1789</f>
        <v>54166.666666666664</v>
      </c>
      <c r="T1789" s="2">
        <v>58417</v>
      </c>
      <c r="U1789" s="5">
        <f>T1789-S1789</f>
        <v>4250.3333333333358</v>
      </c>
      <c r="V1789" s="4">
        <f>U1789/S1789</f>
        <v>7.8467692307692349E-2</v>
      </c>
      <c r="W1789" s="22">
        <f>S1789*L1789</f>
        <v>48565.679188938237</v>
      </c>
      <c r="X1789" s="22">
        <f>T1789*L1789</f>
        <v>52376.515960249941</v>
      </c>
      <c r="Y1789" s="22">
        <f>X1789-W1789</f>
        <v>3810.8367713117041</v>
      </c>
      <c r="Z1789" s="8">
        <f>Y1789/W1789</f>
        <v>7.8467692307692363E-2</v>
      </c>
      <c r="AA1789" s="2">
        <v>950</v>
      </c>
      <c r="AB1789" s="2">
        <v>1870</v>
      </c>
      <c r="AC1789" s="2">
        <f>2016-AB1789</f>
        <v>146</v>
      </c>
      <c r="AD1789" s="2" t="s">
        <v>90</v>
      </c>
    </row>
    <row r="1790" spans="1:30" x14ac:dyDescent="0.2">
      <c r="A1790">
        <v>30</v>
      </c>
      <c r="B1790" s="6" t="s">
        <v>230</v>
      </c>
      <c r="C1790" s="6" t="s">
        <v>22</v>
      </c>
      <c r="D1790" s="6" t="s">
        <v>23</v>
      </c>
      <c r="E1790" s="6" t="s">
        <v>2767</v>
      </c>
      <c r="F1790" s="6">
        <v>33</v>
      </c>
      <c r="G1790" s="6">
        <v>37</v>
      </c>
      <c r="H1790" s="7">
        <v>42567</v>
      </c>
      <c r="I1790" s="7">
        <v>42577</v>
      </c>
      <c r="J1790" s="3" t="s">
        <v>2539</v>
      </c>
      <c r="K1790" s="17">
        <f>IF(J1790="Januar",238.19,IF(J1790="Februar",240.59,IF(J1790="Mars",245.99,IF(J1790="April",250.79,IF(J1790="Mai",256.52,IF(J1790="Juni",259.83,IF(J1790="Juli",265.66,IF(J1790="August",272.21,IF(J1790="September",275.91,IF(J1790="Oktober",281.13,IF(J1790="November",284.38,IF(J1790="Desember",287.34,0))))))))))))</f>
        <v>265.66000000000003</v>
      </c>
      <c r="L1790" s="20">
        <f>$K$2/K1790</f>
        <v>0.89659715425732134</v>
      </c>
      <c r="M1790" s="6">
        <v>10</v>
      </c>
      <c r="N1790" s="6">
        <v>1700000</v>
      </c>
      <c r="O1790" s="6">
        <v>2280000</v>
      </c>
      <c r="P1790" s="6">
        <f>O1790-N1790</f>
        <v>580000</v>
      </c>
      <c r="Q1790" s="8">
        <f>P1790/N1790</f>
        <v>0.3411764705882353</v>
      </c>
      <c r="R1790" s="6">
        <v>4925</v>
      </c>
      <c r="S1790" s="9">
        <f>(N1790+R1790)/F1790</f>
        <v>51664.393939393936</v>
      </c>
      <c r="T1790" s="6">
        <v>69240</v>
      </c>
      <c r="U1790" s="5">
        <f>T1790-S1790</f>
        <v>17575.606060606064</v>
      </c>
      <c r="V1790" s="4">
        <f>U1790/S1790</f>
        <v>0.34018798480871598</v>
      </c>
      <c r="W1790" s="22">
        <f>S1790*L1790</f>
        <v>46322.148582489805</v>
      </c>
      <c r="X1790" s="22">
        <f>T1790*L1790</f>
        <v>62080.38696077693</v>
      </c>
      <c r="Y1790" s="22">
        <f>X1790-W1790</f>
        <v>15758.238378287126</v>
      </c>
      <c r="Z1790" s="8">
        <f>Y1790/W1790</f>
        <v>0.34018798480871598</v>
      </c>
      <c r="AA1790" s="10">
        <v>1536</v>
      </c>
      <c r="AB1790" s="6">
        <v>1962</v>
      </c>
      <c r="AC1790" s="6">
        <f>2016-AB1790</f>
        <v>54</v>
      </c>
      <c r="AD1790" s="6" t="s">
        <v>37</v>
      </c>
    </row>
    <row r="1791" spans="1:30" x14ac:dyDescent="0.2">
      <c r="A1791">
        <v>30</v>
      </c>
      <c r="B1791" s="2" t="s">
        <v>789</v>
      </c>
      <c r="C1791" s="2" t="s">
        <v>22</v>
      </c>
      <c r="D1791" s="2" t="s">
        <v>23</v>
      </c>
      <c r="E1791" s="6" t="s">
        <v>2767</v>
      </c>
      <c r="F1791" s="2">
        <v>51</v>
      </c>
      <c r="G1791" s="2">
        <v>58</v>
      </c>
      <c r="H1791" s="3">
        <v>42567</v>
      </c>
      <c r="I1791" s="3">
        <v>42577</v>
      </c>
      <c r="J1791" s="7" t="s">
        <v>2539</v>
      </c>
      <c r="K1791" s="17">
        <f>IF(J1791="Januar",238.19,IF(J1791="Februar",240.59,IF(J1791="Mars",245.99,IF(J1791="April",250.79,IF(J1791="Mai",256.52,IF(J1791="Juni",259.83,IF(J1791="Juli",265.66,IF(J1791="August",272.21,IF(J1791="September",275.91,IF(J1791="Oktober",281.13,IF(J1791="November",284.38,IF(J1791="Desember",287.34,0))))))))))))</f>
        <v>265.66000000000003</v>
      </c>
      <c r="L1791" s="20">
        <f>$K$2/K1791</f>
        <v>0.89659715425732134</v>
      </c>
      <c r="M1791" s="2">
        <v>10</v>
      </c>
      <c r="N1791" s="2">
        <v>3300000</v>
      </c>
      <c r="O1791" s="2">
        <v>3900000</v>
      </c>
      <c r="P1791" s="2">
        <f>O1791-N1791</f>
        <v>600000</v>
      </c>
      <c r="Q1791" s="4">
        <f>P1791/N1791</f>
        <v>0.18181818181818182</v>
      </c>
      <c r="R1791" s="2">
        <v>116712</v>
      </c>
      <c r="S1791" s="9">
        <f>(N1791+R1791)/F1791</f>
        <v>66994.352941176476</v>
      </c>
      <c r="T1791" s="2">
        <v>78759</v>
      </c>
      <c r="U1791" s="5">
        <f>T1791-S1791</f>
        <v>11764.647058823524</v>
      </c>
      <c r="V1791" s="4">
        <f>U1791/S1791</f>
        <v>0.17560654804970383</v>
      </c>
      <c r="W1791" s="22">
        <f>S1791*L1791</f>
        <v>60066.946198369435</v>
      </c>
      <c r="X1791" s="22">
        <f>T1791*L1791</f>
        <v>70615.095272152364</v>
      </c>
      <c r="Y1791" s="22">
        <f>X1791-W1791</f>
        <v>10548.14907378293</v>
      </c>
      <c r="Z1791" s="8">
        <f>Y1791/W1791</f>
        <v>0.17560654804970371</v>
      </c>
      <c r="AA1791" s="2">
        <v>818</v>
      </c>
      <c r="AB1791" s="2">
        <v>1899</v>
      </c>
      <c r="AC1791" s="2">
        <f>2016-AB1791</f>
        <v>117</v>
      </c>
      <c r="AD1791" s="2" t="s">
        <v>37</v>
      </c>
    </row>
    <row r="1792" spans="1:30" x14ac:dyDescent="0.2">
      <c r="A1792">
        <v>30</v>
      </c>
      <c r="B1792" s="2" t="s">
        <v>485</v>
      </c>
      <c r="C1792" s="2" t="s">
        <v>22</v>
      </c>
      <c r="D1792" s="2" t="s">
        <v>23</v>
      </c>
      <c r="E1792" s="6" t="s">
        <v>2767</v>
      </c>
      <c r="F1792" s="2">
        <v>51</v>
      </c>
      <c r="G1792" s="2">
        <v>56</v>
      </c>
      <c r="H1792" s="3">
        <v>42566</v>
      </c>
      <c r="I1792" s="3">
        <v>42577</v>
      </c>
      <c r="J1792" s="3" t="s">
        <v>2539</v>
      </c>
      <c r="K1792" s="17">
        <f>IF(J1792="Januar",238.19,IF(J1792="Februar",240.59,IF(J1792="Mars",245.99,IF(J1792="April",250.79,IF(J1792="Mai",256.52,IF(J1792="Juni",259.83,IF(J1792="Juli",265.66,IF(J1792="August",272.21,IF(J1792="September",275.91,IF(J1792="Oktober",281.13,IF(J1792="November",284.38,IF(J1792="Desember",287.34,0))))))))))))</f>
        <v>265.66000000000003</v>
      </c>
      <c r="L1792" s="20">
        <f>$K$2/K1792</f>
        <v>0.89659715425732134</v>
      </c>
      <c r="M1792" s="2">
        <v>11</v>
      </c>
      <c r="N1792" s="2">
        <v>3890000</v>
      </c>
      <c r="O1792" s="2">
        <v>3700000</v>
      </c>
      <c r="P1792" s="2">
        <f>O1792-N1792</f>
        <v>-190000</v>
      </c>
      <c r="Q1792" s="4">
        <f>P1792/N1792</f>
        <v>-4.8843187660668377E-2</v>
      </c>
      <c r="R1792" s="2"/>
      <c r="S1792" s="9">
        <f>(N1792+R1792)/F1792</f>
        <v>76274.509803921566</v>
      </c>
      <c r="T1792" s="2">
        <v>72549</v>
      </c>
      <c r="U1792" s="5">
        <f>T1792-S1792</f>
        <v>-3725.5098039215663</v>
      </c>
      <c r="V1792" s="4">
        <f>U1792/S1792</f>
        <v>-4.8843444730077096E-2</v>
      </c>
      <c r="W1792" s="22">
        <f>S1792*L1792</f>
        <v>68387.50843256824</v>
      </c>
      <c r="X1792" s="22">
        <f>T1792*L1792</f>
        <v>65047.226944214402</v>
      </c>
      <c r="Y1792" s="22">
        <f>X1792-W1792</f>
        <v>-3340.2814883538376</v>
      </c>
      <c r="Z1792" s="8">
        <f>Y1792/W1792</f>
        <v>-4.8843444730077235E-2</v>
      </c>
      <c r="AA1792" s="11">
        <v>16732</v>
      </c>
      <c r="AB1792" s="2">
        <v>2009</v>
      </c>
      <c r="AC1792" s="2">
        <f>2016-AB1792</f>
        <v>7</v>
      </c>
      <c r="AD1792" s="2" t="s">
        <v>90</v>
      </c>
    </row>
    <row r="1793" spans="1:30" x14ac:dyDescent="0.2">
      <c r="A1793">
        <v>30</v>
      </c>
      <c r="B1793" s="6" t="s">
        <v>30</v>
      </c>
      <c r="C1793" s="6" t="s">
        <v>22</v>
      </c>
      <c r="D1793" s="6" t="s">
        <v>23</v>
      </c>
      <c r="E1793" s="6" t="s">
        <v>2767</v>
      </c>
      <c r="F1793" s="6">
        <v>26</v>
      </c>
      <c r="G1793" s="6">
        <v>29</v>
      </c>
      <c r="H1793" s="7">
        <v>42568</v>
      </c>
      <c r="I1793" s="7">
        <v>42578</v>
      </c>
      <c r="J1793" s="7" t="s">
        <v>2539</v>
      </c>
      <c r="K1793" s="17">
        <f>IF(J1793="Januar",238.19,IF(J1793="Februar",240.59,IF(J1793="Mars",245.99,IF(J1793="April",250.79,IF(J1793="Mai",256.52,IF(J1793="Juni",259.83,IF(J1793="Juli",265.66,IF(J1793="August",272.21,IF(J1793="September",275.91,IF(J1793="Oktober",281.13,IF(J1793="November",284.38,IF(J1793="Desember",287.34,0))))))))))))</f>
        <v>265.66000000000003</v>
      </c>
      <c r="L1793" s="20">
        <f>$K$2/K1793</f>
        <v>0.89659715425732134</v>
      </c>
      <c r="M1793" s="6">
        <v>10</v>
      </c>
      <c r="N1793" s="6">
        <v>2400000</v>
      </c>
      <c r="O1793" s="6">
        <v>2925000</v>
      </c>
      <c r="P1793" s="6">
        <f>O1793-N1793</f>
        <v>525000</v>
      </c>
      <c r="Q1793" s="8">
        <f>P1793/N1793</f>
        <v>0.21875</v>
      </c>
      <c r="R1793" s="6">
        <v>12107</v>
      </c>
      <c r="S1793" s="9">
        <f>(N1793+R1793)/F1793</f>
        <v>92773.346153846156</v>
      </c>
      <c r="T1793" s="6">
        <v>112966</v>
      </c>
      <c r="U1793" s="5">
        <f>T1793-S1793</f>
        <v>20192.653846153844</v>
      </c>
      <c r="V1793" s="8">
        <f>U1793/S1793</f>
        <v>0.2176557673436543</v>
      </c>
      <c r="W1793" s="22">
        <f>S1793*L1793</f>
        <v>83180.318152467866</v>
      </c>
      <c r="X1793" s="22">
        <f>T1793*L1793</f>
        <v>101284.99412783256</v>
      </c>
      <c r="Y1793" s="22">
        <f>X1793-W1793</f>
        <v>18104.675975364691</v>
      </c>
      <c r="Z1793" s="8">
        <f>Y1793/W1793</f>
        <v>0.2176557673436543</v>
      </c>
      <c r="AA1793" s="6">
        <v>481</v>
      </c>
      <c r="AB1793" s="6">
        <v>1921</v>
      </c>
      <c r="AC1793" s="6">
        <f>2016-AB1793</f>
        <v>95</v>
      </c>
      <c r="AD1793" s="6" t="s">
        <v>102</v>
      </c>
    </row>
    <row r="1794" spans="1:30" x14ac:dyDescent="0.2">
      <c r="A1794">
        <v>30</v>
      </c>
      <c r="B1794" s="2" t="s">
        <v>1014</v>
      </c>
      <c r="C1794" s="2" t="s">
        <v>22</v>
      </c>
      <c r="D1794" s="2" t="s">
        <v>23</v>
      </c>
      <c r="E1794" s="6" t="s">
        <v>2767</v>
      </c>
      <c r="F1794" s="2">
        <v>56</v>
      </c>
      <c r="G1794" s="2">
        <v>61</v>
      </c>
      <c r="H1794" s="3">
        <v>42568</v>
      </c>
      <c r="I1794" s="3">
        <v>42578</v>
      </c>
      <c r="J1794" s="3" t="s">
        <v>2539</v>
      </c>
      <c r="K1794" s="17">
        <f>IF(J1794="Januar",238.19,IF(J1794="Februar",240.59,IF(J1794="Mars",245.99,IF(J1794="April",250.79,IF(J1794="Mai",256.52,IF(J1794="Juni",259.83,IF(J1794="Juli",265.66,IF(J1794="August",272.21,IF(J1794="September",275.91,IF(J1794="Oktober",281.13,IF(J1794="November",284.38,IF(J1794="Desember",287.34,0))))))))))))</f>
        <v>265.66000000000003</v>
      </c>
      <c r="L1794" s="20">
        <f>$K$2/K1794</f>
        <v>0.89659715425732134</v>
      </c>
      <c r="M1794" s="2">
        <v>10</v>
      </c>
      <c r="N1794" s="2">
        <v>2900000</v>
      </c>
      <c r="O1794" s="2">
        <v>4050000</v>
      </c>
      <c r="P1794" s="2">
        <f>O1794-N1794</f>
        <v>1150000</v>
      </c>
      <c r="Q1794" s="4">
        <f>P1794/N1794</f>
        <v>0.39655172413793105</v>
      </c>
      <c r="R1794" s="2">
        <v>72675</v>
      </c>
      <c r="S1794" s="9">
        <f>(N1794+R1794)/F1794</f>
        <v>53083.482142857145</v>
      </c>
      <c r="T1794" s="2">
        <v>73619</v>
      </c>
      <c r="U1794" s="5">
        <f>T1794-S1794</f>
        <v>20535.517857142855</v>
      </c>
      <c r="V1794" s="4">
        <f>U1794/S1794</f>
        <v>0.38685325506488261</v>
      </c>
      <c r="W1794" s="22">
        <f>S1794*L1794</f>
        <v>47594.49902735505</v>
      </c>
      <c r="X1794" s="22">
        <f>T1794*L1794</f>
        <v>66006.585899269747</v>
      </c>
      <c r="Y1794" s="22">
        <f>X1794-W1794</f>
        <v>18412.086871914697</v>
      </c>
      <c r="Z1794" s="8">
        <f>Y1794/W1794</f>
        <v>0.38685325506488272</v>
      </c>
      <c r="AA1794" s="2">
        <v>259</v>
      </c>
      <c r="AB1794" s="2">
        <v>1892</v>
      </c>
      <c r="AC1794" s="2">
        <f>2016-AB1794</f>
        <v>124</v>
      </c>
      <c r="AD1794" s="2" t="s">
        <v>523</v>
      </c>
    </row>
    <row r="1795" spans="1:30" x14ac:dyDescent="0.2">
      <c r="A1795">
        <v>30</v>
      </c>
      <c r="B1795" s="2" t="s">
        <v>211</v>
      </c>
      <c r="C1795" s="2" t="s">
        <v>22</v>
      </c>
      <c r="D1795" s="2" t="s">
        <v>23</v>
      </c>
      <c r="E1795" s="6" t="s">
        <v>2767</v>
      </c>
      <c r="F1795" s="2">
        <v>33</v>
      </c>
      <c r="G1795" s="2">
        <v>40</v>
      </c>
      <c r="H1795" s="3">
        <v>42567</v>
      </c>
      <c r="I1795" s="3">
        <v>42578</v>
      </c>
      <c r="J1795" s="3" t="s">
        <v>2539</v>
      </c>
      <c r="K1795" s="17">
        <f>IF(J1795="Januar",238.19,IF(J1795="Februar",240.59,IF(J1795="Mars",245.99,IF(J1795="April",250.79,IF(J1795="Mai",256.52,IF(J1795="Juni",259.83,IF(J1795="Juli",265.66,IF(J1795="August",272.21,IF(J1795="September",275.91,IF(J1795="Oktober",281.13,IF(J1795="November",284.38,IF(J1795="Desember",287.34,0))))))))))))</f>
        <v>265.66000000000003</v>
      </c>
      <c r="L1795" s="20">
        <f>$K$2/K1795</f>
        <v>0.89659715425732134</v>
      </c>
      <c r="M1795" s="2">
        <v>11</v>
      </c>
      <c r="N1795" s="2">
        <v>2000000</v>
      </c>
      <c r="O1795" s="2">
        <v>2950000</v>
      </c>
      <c r="P1795" s="2">
        <f>O1795-N1795</f>
        <v>950000</v>
      </c>
      <c r="Q1795" s="4">
        <f>P1795/N1795</f>
        <v>0.47499999999999998</v>
      </c>
      <c r="R1795" s="2">
        <v>142000</v>
      </c>
      <c r="S1795" s="9">
        <f>(N1795+R1795)/F1795</f>
        <v>64909.090909090912</v>
      </c>
      <c r="T1795" s="2">
        <v>93697</v>
      </c>
      <c r="U1795" s="5">
        <f>T1795-S1795</f>
        <v>28787.909090909088</v>
      </c>
      <c r="V1795" s="4">
        <f>U1795/S1795</f>
        <v>0.44351120448179265</v>
      </c>
      <c r="W1795" s="22">
        <f>S1795*L1795</f>
        <v>58197.306194520679</v>
      </c>
      <c r="X1795" s="22">
        <f>T1795*L1795</f>
        <v>84008.463562448233</v>
      </c>
      <c r="Y1795" s="22">
        <f>X1795-W1795</f>
        <v>25811.157367927553</v>
      </c>
      <c r="Z1795" s="8">
        <f>Y1795/W1795</f>
        <v>0.44351120448179254</v>
      </c>
      <c r="AA1795" s="11">
        <v>21015</v>
      </c>
      <c r="AB1795" s="2">
        <v>1964</v>
      </c>
      <c r="AC1795" s="2">
        <f>2016-AB1795</f>
        <v>52</v>
      </c>
      <c r="AD1795" s="2" t="s">
        <v>231</v>
      </c>
    </row>
    <row r="1796" spans="1:30" x14ac:dyDescent="0.2">
      <c r="A1796">
        <v>30</v>
      </c>
      <c r="B1796" s="6" t="s">
        <v>457</v>
      </c>
      <c r="C1796" s="6" t="s">
        <v>22</v>
      </c>
      <c r="D1796" s="6" t="s">
        <v>23</v>
      </c>
      <c r="E1796" s="6" t="s">
        <v>2767</v>
      </c>
      <c r="F1796" s="6">
        <v>42</v>
      </c>
      <c r="G1796" s="6">
        <v>53</v>
      </c>
      <c r="H1796" s="7">
        <v>42558</v>
      </c>
      <c r="I1796" s="7">
        <v>42578</v>
      </c>
      <c r="J1796" s="7" t="s">
        <v>2539</v>
      </c>
      <c r="K1796" s="17">
        <f>IF(J1796="Januar",238.19,IF(J1796="Februar",240.59,IF(J1796="Mars",245.99,IF(J1796="April",250.79,IF(J1796="Mai",256.52,IF(J1796="Juni",259.83,IF(J1796="Juli",265.66,IF(J1796="August",272.21,IF(J1796="September",275.91,IF(J1796="Oktober",281.13,IF(J1796="November",284.38,IF(J1796="Desember",287.34,0))))))))))))</f>
        <v>265.66000000000003</v>
      </c>
      <c r="L1796" s="20">
        <f>$K$2/K1796</f>
        <v>0.89659715425732134</v>
      </c>
      <c r="M1796" s="6">
        <v>20</v>
      </c>
      <c r="N1796" s="6">
        <v>2950000</v>
      </c>
      <c r="O1796" s="6">
        <v>3150000</v>
      </c>
      <c r="P1796" s="6">
        <f>O1796-N1796</f>
        <v>200000</v>
      </c>
      <c r="Q1796" s="8">
        <f>P1796/N1796</f>
        <v>6.7796610169491525E-2</v>
      </c>
      <c r="R1796" s="6"/>
      <c r="S1796" s="9">
        <f>(N1796+R1796)/F1796</f>
        <v>70238.095238095237</v>
      </c>
      <c r="T1796" s="6">
        <v>75000</v>
      </c>
      <c r="U1796" s="5">
        <f>T1796-S1796</f>
        <v>4761.9047619047633</v>
      </c>
      <c r="V1796" s="4">
        <f>U1796/S1796</f>
        <v>6.7796610169491553E-2</v>
      </c>
      <c r="W1796" s="22">
        <f>S1796*L1796</f>
        <v>62975.276310930902</v>
      </c>
      <c r="X1796" s="22">
        <f>T1796*L1796</f>
        <v>67244.786569299104</v>
      </c>
      <c r="Y1796" s="22">
        <f>X1796-W1796</f>
        <v>4269.5102583682019</v>
      </c>
      <c r="Z1796" s="8">
        <f>Y1796/W1796</f>
        <v>6.7796610169491608E-2</v>
      </c>
      <c r="AA1796" s="6">
        <v>377</v>
      </c>
      <c r="AB1796" s="6">
        <v>1892</v>
      </c>
      <c r="AC1796" s="6">
        <f>2016-AB1796</f>
        <v>124</v>
      </c>
      <c r="AD1796" s="6" t="s">
        <v>37</v>
      </c>
    </row>
    <row r="1797" spans="1:30" x14ac:dyDescent="0.2">
      <c r="A1797">
        <v>31</v>
      </c>
      <c r="B1797" s="2" t="s">
        <v>211</v>
      </c>
      <c r="C1797" s="2" t="s">
        <v>22</v>
      </c>
      <c r="D1797" s="2" t="s">
        <v>23</v>
      </c>
      <c r="E1797" s="6" t="s">
        <v>2767</v>
      </c>
      <c r="F1797" s="2">
        <v>72</v>
      </c>
      <c r="G1797" s="2">
        <v>86</v>
      </c>
      <c r="H1797" s="3">
        <v>42573</v>
      </c>
      <c r="I1797" s="3">
        <v>42583</v>
      </c>
      <c r="J1797" s="3" t="s">
        <v>2540</v>
      </c>
      <c r="K1797" s="17">
        <f>IF(J1797="Januar",238.19,IF(J1797="Februar",240.59,IF(J1797="Mars",245.99,IF(J1797="April",250.79,IF(J1797="Mai",256.52,IF(J1797="Juni",259.83,IF(J1797="Juli",265.66,IF(J1797="August",272.21,IF(J1797="September",275.91,IF(J1797="Oktober",281.13,IF(J1797="November",284.38,IF(J1797="Desember",287.34,0))))))))))))</f>
        <v>272.20999999999998</v>
      </c>
      <c r="L1797" s="20">
        <f>$K$2/K1797</f>
        <v>0.87502296021454029</v>
      </c>
      <c r="M1797" s="2">
        <v>10</v>
      </c>
      <c r="N1797" s="2">
        <v>3390000</v>
      </c>
      <c r="O1797" s="2">
        <v>4200000</v>
      </c>
      <c r="P1797" s="2">
        <f>O1797-N1797</f>
        <v>810000</v>
      </c>
      <c r="Q1797" s="4">
        <f>P1797/N1797</f>
        <v>0.23893805309734514</v>
      </c>
      <c r="R1797" s="2">
        <v>303000</v>
      </c>
      <c r="S1797" s="9">
        <f>(N1797+R1797)/F1797</f>
        <v>51291.666666666664</v>
      </c>
      <c r="T1797" s="2">
        <v>62542</v>
      </c>
      <c r="U1797" s="5">
        <f>T1797-S1797</f>
        <v>11250.333333333336</v>
      </c>
      <c r="V1797" s="4">
        <f>U1797/S1797</f>
        <v>0.21934037367993506</v>
      </c>
      <c r="W1797" s="22">
        <f>S1797*L1797</f>
        <v>44881.386001004124</v>
      </c>
      <c r="X1797" s="22">
        <f>T1797*L1797</f>
        <v>54725.685977737776</v>
      </c>
      <c r="Y1797" s="22">
        <f>X1797-W1797</f>
        <v>9844.2999767336514</v>
      </c>
      <c r="Z1797" s="8">
        <f>Y1797/W1797</f>
        <v>0.21934037367993506</v>
      </c>
      <c r="AA1797" s="11">
        <v>21033</v>
      </c>
      <c r="AB1797" s="2">
        <v>1968</v>
      </c>
      <c r="AC1797" s="2">
        <f>2016-AB1797</f>
        <v>48</v>
      </c>
      <c r="AD1797" s="2" t="s">
        <v>37</v>
      </c>
    </row>
    <row r="1798" spans="1:30" x14ac:dyDescent="0.2">
      <c r="A1798">
        <v>31</v>
      </c>
      <c r="B1798" s="2" t="s">
        <v>396</v>
      </c>
      <c r="C1798" s="2" t="s">
        <v>22</v>
      </c>
      <c r="D1798" s="2" t="s">
        <v>23</v>
      </c>
      <c r="E1798" s="6" t="s">
        <v>2767</v>
      </c>
      <c r="F1798" s="2">
        <v>40</v>
      </c>
      <c r="G1798" s="2">
        <v>45</v>
      </c>
      <c r="H1798" s="3">
        <v>42566</v>
      </c>
      <c r="I1798" s="3">
        <v>42583</v>
      </c>
      <c r="J1798" s="3" t="s">
        <v>2540</v>
      </c>
      <c r="K1798" s="17">
        <f>IF(J1798="Januar",238.19,IF(J1798="Februar",240.59,IF(J1798="Mars",245.99,IF(J1798="April",250.79,IF(J1798="Mai",256.52,IF(J1798="Juni",259.83,IF(J1798="Juli",265.66,IF(J1798="August",272.21,IF(J1798="September",275.91,IF(J1798="Oktober",281.13,IF(J1798="November",284.38,IF(J1798="Desember",287.34,0))))))))))))</f>
        <v>272.20999999999998</v>
      </c>
      <c r="L1798" s="20">
        <f>$K$2/K1798</f>
        <v>0.87502296021454029</v>
      </c>
      <c r="M1798" s="2">
        <v>17</v>
      </c>
      <c r="N1798" s="2">
        <v>3100000</v>
      </c>
      <c r="O1798" s="2">
        <v>3050000</v>
      </c>
      <c r="P1798" s="2">
        <f>O1798-N1798</f>
        <v>-50000</v>
      </c>
      <c r="Q1798" s="4">
        <f>P1798/N1798</f>
        <v>-1.6129032258064516E-2</v>
      </c>
      <c r="R1798" s="2">
        <v>56149</v>
      </c>
      <c r="S1798" s="9">
        <f>(N1798+R1798)/F1798</f>
        <v>78903.725000000006</v>
      </c>
      <c r="T1798" s="2">
        <v>77654</v>
      </c>
      <c r="U1798" s="5">
        <f>T1798-S1798</f>
        <v>-1249.7250000000058</v>
      </c>
      <c r="V1798" s="4">
        <f>U1798/S1798</f>
        <v>-1.5838605845288112E-2</v>
      </c>
      <c r="W1798" s="22">
        <f>S1798*L1798</f>
        <v>69042.57102145403</v>
      </c>
      <c r="X1798" s="22">
        <f>T1798*L1798</f>
        <v>67949.032952499911</v>
      </c>
      <c r="Y1798" s="22">
        <f>X1798-W1798</f>
        <v>-1093.5380689541198</v>
      </c>
      <c r="Z1798" s="8">
        <f>Y1798/W1798</f>
        <v>-1.5838605845288088E-2</v>
      </c>
      <c r="AA1798" s="11">
        <v>2225</v>
      </c>
      <c r="AB1798" s="2">
        <v>1936</v>
      </c>
      <c r="AC1798" s="2">
        <f>2016-AB1798</f>
        <v>80</v>
      </c>
      <c r="AD1798" s="2" t="s">
        <v>90</v>
      </c>
    </row>
    <row r="1799" spans="1:30" x14ac:dyDescent="0.2">
      <c r="A1799">
        <v>31</v>
      </c>
      <c r="B1799" s="2" t="s">
        <v>198</v>
      </c>
      <c r="C1799" s="2" t="s">
        <v>22</v>
      </c>
      <c r="D1799" s="2" t="s">
        <v>23</v>
      </c>
      <c r="E1799" s="6" t="s">
        <v>2767</v>
      </c>
      <c r="F1799" s="2">
        <v>32</v>
      </c>
      <c r="G1799" s="2">
        <v>36</v>
      </c>
      <c r="H1799" s="3">
        <v>42574</v>
      </c>
      <c r="I1799" s="3">
        <v>42584</v>
      </c>
      <c r="J1799" s="3" t="s">
        <v>2540</v>
      </c>
      <c r="K1799" s="17">
        <f>IF(J1799="Januar",238.19,IF(J1799="Februar",240.59,IF(J1799="Mars",245.99,IF(J1799="April",250.79,IF(J1799="Mai",256.52,IF(J1799="Juni",259.83,IF(J1799="Juli",265.66,IF(J1799="August",272.21,IF(J1799="September",275.91,IF(J1799="Oktober",281.13,IF(J1799="November",284.38,IF(J1799="Desember",287.34,0))))))))))))</f>
        <v>272.20999999999998</v>
      </c>
      <c r="L1799" s="20">
        <f>$K$2/K1799</f>
        <v>0.87502296021454029</v>
      </c>
      <c r="M1799" s="2">
        <v>10</v>
      </c>
      <c r="N1799" s="2">
        <v>2500000</v>
      </c>
      <c r="O1799" s="2">
        <v>3000000</v>
      </c>
      <c r="P1799" s="2">
        <f>O1799-N1799</f>
        <v>500000</v>
      </c>
      <c r="Q1799" s="4">
        <f>P1799/N1799</f>
        <v>0.2</v>
      </c>
      <c r="R1799" s="2"/>
      <c r="S1799" s="9">
        <f>(N1799+R1799)/F1799</f>
        <v>78125</v>
      </c>
      <c r="T1799" s="2">
        <v>93750</v>
      </c>
      <c r="U1799" s="5">
        <f>T1799-S1799</f>
        <v>15625</v>
      </c>
      <c r="V1799" s="4">
        <f>U1799/S1799</f>
        <v>0.2</v>
      </c>
      <c r="W1799" s="22">
        <f>S1799*L1799</f>
        <v>68361.168766760966</v>
      </c>
      <c r="X1799" s="22">
        <f>T1799*L1799</f>
        <v>82033.402520113159</v>
      </c>
      <c r="Y1799" s="22">
        <f>X1799-W1799</f>
        <v>13672.233753352193</v>
      </c>
      <c r="Z1799" s="8">
        <f>Y1799/W1799</f>
        <v>0.2</v>
      </c>
      <c r="AA1799" s="11">
        <v>2213</v>
      </c>
      <c r="AB1799" s="2">
        <v>2004</v>
      </c>
      <c r="AC1799" s="2">
        <f>2016-AB1799</f>
        <v>12</v>
      </c>
      <c r="AD1799" s="2" t="s">
        <v>137</v>
      </c>
    </row>
    <row r="1800" spans="1:30" x14ac:dyDescent="0.2">
      <c r="A1800">
        <v>31</v>
      </c>
      <c r="B1800" s="2" t="s">
        <v>327</v>
      </c>
      <c r="C1800" s="2" t="s">
        <v>22</v>
      </c>
      <c r="D1800" s="2" t="s">
        <v>23</v>
      </c>
      <c r="E1800" s="6" t="s">
        <v>2767</v>
      </c>
      <c r="F1800" s="2">
        <v>37</v>
      </c>
      <c r="G1800" s="2">
        <v>42</v>
      </c>
      <c r="H1800" s="3">
        <v>42574</v>
      </c>
      <c r="I1800" s="3">
        <v>42584</v>
      </c>
      <c r="J1800" s="3" t="s">
        <v>2540</v>
      </c>
      <c r="K1800" s="17">
        <f>IF(J1800="Januar",238.19,IF(J1800="Februar",240.59,IF(J1800="Mars",245.99,IF(J1800="April",250.79,IF(J1800="Mai",256.52,IF(J1800="Juni",259.83,IF(J1800="Juli",265.66,IF(J1800="August",272.21,IF(J1800="September",275.91,IF(J1800="Oktober",281.13,IF(J1800="November",284.38,IF(J1800="Desember",287.34,0))))))))))))</f>
        <v>272.20999999999998</v>
      </c>
      <c r="L1800" s="20">
        <f>$K$2/K1800</f>
        <v>0.87502296021454029</v>
      </c>
      <c r="M1800" s="2">
        <v>10</v>
      </c>
      <c r="N1800" s="2">
        <v>2900000</v>
      </c>
      <c r="O1800" s="2">
        <v>3480000</v>
      </c>
      <c r="P1800" s="2">
        <f>O1800-N1800</f>
        <v>580000</v>
      </c>
      <c r="Q1800" s="4">
        <f>P1800/N1800</f>
        <v>0.2</v>
      </c>
      <c r="R1800" s="2">
        <v>4513</v>
      </c>
      <c r="S1800" s="9">
        <f>(N1800+R1800)/F1800</f>
        <v>78500.351351351346</v>
      </c>
      <c r="T1800" s="2">
        <v>94176</v>
      </c>
      <c r="U1800" s="5">
        <f>T1800-S1800</f>
        <v>15675.648648648654</v>
      </c>
      <c r="V1800" s="4">
        <f>U1800/S1800</f>
        <v>0.19968889793228684</v>
      </c>
      <c r="W1800" s="22">
        <f>S1800*L1800</f>
        <v>68689.609817340941</v>
      </c>
      <c r="X1800" s="22">
        <f>T1800*L1800</f>
        <v>82406.162301164542</v>
      </c>
      <c r="Y1800" s="22">
        <f>X1800-W1800</f>
        <v>13716.552483823602</v>
      </c>
      <c r="Z1800" s="8">
        <f>Y1800/W1800</f>
        <v>0.19968889793228681</v>
      </c>
      <c r="AA1800" s="11">
        <v>1769</v>
      </c>
      <c r="AB1800" s="2">
        <v>1939</v>
      </c>
      <c r="AC1800" s="2">
        <f>2016-AB1800</f>
        <v>77</v>
      </c>
      <c r="AD1800" s="2" t="s">
        <v>67</v>
      </c>
    </row>
    <row r="1801" spans="1:30" x14ac:dyDescent="0.2">
      <c r="A1801">
        <v>31</v>
      </c>
      <c r="B1801" s="2" t="s">
        <v>537</v>
      </c>
      <c r="C1801" s="2" t="s">
        <v>22</v>
      </c>
      <c r="D1801" s="2" t="s">
        <v>23</v>
      </c>
      <c r="E1801" s="6" t="s">
        <v>2767</v>
      </c>
      <c r="F1801" s="2">
        <v>45</v>
      </c>
      <c r="G1801" s="2">
        <v>51</v>
      </c>
      <c r="H1801" s="3">
        <v>42574</v>
      </c>
      <c r="I1801" s="3">
        <v>42584</v>
      </c>
      <c r="J1801" s="3" t="s">
        <v>2540</v>
      </c>
      <c r="K1801" s="17">
        <f>IF(J1801="Januar",238.19,IF(J1801="Februar",240.59,IF(J1801="Mars",245.99,IF(J1801="April",250.79,IF(J1801="Mai",256.52,IF(J1801="Juni",259.83,IF(J1801="Juli",265.66,IF(J1801="August",272.21,IF(J1801="September",275.91,IF(J1801="Oktober",281.13,IF(J1801="November",284.38,IF(J1801="Desember",287.34,0))))))))))))</f>
        <v>272.20999999999998</v>
      </c>
      <c r="L1801" s="20">
        <f>$K$2/K1801</f>
        <v>0.87502296021454029</v>
      </c>
      <c r="M1801" s="2">
        <v>10</v>
      </c>
      <c r="N1801" s="2">
        <v>2650000</v>
      </c>
      <c r="O1801" s="2">
        <v>3400000</v>
      </c>
      <c r="P1801" s="2">
        <f>O1801-N1801</f>
        <v>750000</v>
      </c>
      <c r="Q1801" s="4">
        <f>P1801/N1801</f>
        <v>0.28301886792452829</v>
      </c>
      <c r="R1801" s="2">
        <v>8000</v>
      </c>
      <c r="S1801" s="9">
        <f>(N1801+R1801)/F1801</f>
        <v>59066.666666666664</v>
      </c>
      <c r="T1801" s="2">
        <v>75733</v>
      </c>
      <c r="U1801" s="5">
        <f>T1801-S1801</f>
        <v>16666.333333333336</v>
      </c>
      <c r="V1801" s="4">
        <f>U1801/S1801</f>
        <v>0.28216139954853281</v>
      </c>
      <c r="W1801" s="22">
        <f>S1801*L1801</f>
        <v>51684.689516672181</v>
      </c>
      <c r="X1801" s="22">
        <f>T1801*L1801</f>
        <v>66268.113845927786</v>
      </c>
      <c r="Y1801" s="22">
        <f>X1801-W1801</f>
        <v>14583.424329255606</v>
      </c>
      <c r="Z1801" s="8">
        <f>Y1801/W1801</f>
        <v>0.28216139954853281</v>
      </c>
      <c r="AA1801" s="11">
        <v>4769</v>
      </c>
      <c r="AB1801" s="2">
        <v>1972</v>
      </c>
      <c r="AC1801" s="2">
        <f>2016-AB1801</f>
        <v>44</v>
      </c>
      <c r="AD1801" s="2" t="s">
        <v>231</v>
      </c>
    </row>
    <row r="1802" spans="1:30" x14ac:dyDescent="0.2">
      <c r="A1802">
        <v>31</v>
      </c>
      <c r="B1802" s="2" t="s">
        <v>669</v>
      </c>
      <c r="C1802" s="2" t="s">
        <v>22</v>
      </c>
      <c r="D1802" s="2" t="s">
        <v>23</v>
      </c>
      <c r="E1802" s="6" t="s">
        <v>2767</v>
      </c>
      <c r="F1802" s="2">
        <v>48</v>
      </c>
      <c r="G1802" s="2">
        <v>54</v>
      </c>
      <c r="H1802" s="3">
        <v>42574</v>
      </c>
      <c r="I1802" s="3">
        <v>42584</v>
      </c>
      <c r="J1802" s="3" t="s">
        <v>2540</v>
      </c>
      <c r="K1802" s="17">
        <f>IF(J1802="Januar",238.19,IF(J1802="Februar",240.59,IF(J1802="Mars",245.99,IF(J1802="April",250.79,IF(J1802="Mai",256.52,IF(J1802="Juni",259.83,IF(J1802="Juli",265.66,IF(J1802="August",272.21,IF(J1802="September",275.91,IF(J1802="Oktober",281.13,IF(J1802="November",284.38,IF(J1802="Desember",287.34,0))))))))))))</f>
        <v>272.20999999999998</v>
      </c>
      <c r="L1802" s="20">
        <f>$K$2/K1802</f>
        <v>0.87502296021454029</v>
      </c>
      <c r="M1802" s="2">
        <v>10</v>
      </c>
      <c r="N1802" s="2">
        <v>3300000</v>
      </c>
      <c r="O1802" s="2">
        <v>3700000</v>
      </c>
      <c r="P1802" s="2">
        <f>O1802-N1802</f>
        <v>400000</v>
      </c>
      <c r="Q1802" s="4">
        <f>P1802/N1802</f>
        <v>0.12121212121212122</v>
      </c>
      <c r="R1802" s="2">
        <v>18733</v>
      </c>
      <c r="S1802" s="9">
        <f>(N1802+R1802)/F1802</f>
        <v>69140.270833333328</v>
      </c>
      <c r="T1802" s="2">
        <v>77474</v>
      </c>
      <c r="U1802" s="5">
        <f>T1802-S1802</f>
        <v>8333.7291666666715</v>
      </c>
      <c r="V1802" s="4">
        <f>U1802/S1802</f>
        <v>0.12053364943790304</v>
      </c>
      <c r="W1802" s="22">
        <f>S1802*L1802</f>
        <v>60499.324454618371</v>
      </c>
      <c r="X1802" s="22">
        <f>T1802*L1802</f>
        <v>67791.528819661296</v>
      </c>
      <c r="Y1802" s="22">
        <f>X1802-W1802</f>
        <v>7292.2043650429259</v>
      </c>
      <c r="Z1802" s="8">
        <f>Y1802/W1802</f>
        <v>0.12053364943790305</v>
      </c>
      <c r="AA1802" s="2">
        <v>566</v>
      </c>
      <c r="AB1802" s="2">
        <v>1880</v>
      </c>
      <c r="AC1802" s="2">
        <f>2016-AB1802</f>
        <v>136</v>
      </c>
      <c r="AD1802" s="2" t="s">
        <v>27</v>
      </c>
    </row>
    <row r="1803" spans="1:30" x14ac:dyDescent="0.2">
      <c r="A1803">
        <v>31</v>
      </c>
      <c r="B1803" s="2" t="s">
        <v>886</v>
      </c>
      <c r="C1803" s="2" t="s">
        <v>22</v>
      </c>
      <c r="D1803" s="2" t="s">
        <v>23</v>
      </c>
      <c r="E1803" s="6" t="s">
        <v>2767</v>
      </c>
      <c r="F1803" s="2">
        <v>53</v>
      </c>
      <c r="G1803" s="2">
        <v>64</v>
      </c>
      <c r="H1803" s="3">
        <v>42574</v>
      </c>
      <c r="I1803" s="3">
        <v>42584</v>
      </c>
      <c r="J1803" s="3" t="s">
        <v>2540</v>
      </c>
      <c r="K1803" s="17">
        <f>IF(J1803="Januar",238.19,IF(J1803="Februar",240.59,IF(J1803="Mars",245.99,IF(J1803="April",250.79,IF(J1803="Mai",256.52,IF(J1803="Juni",259.83,IF(J1803="Juli",265.66,IF(J1803="August",272.21,IF(J1803="September",275.91,IF(J1803="Oktober",281.13,IF(J1803="November",284.38,IF(J1803="Desember",287.34,0))))))))))))</f>
        <v>272.20999999999998</v>
      </c>
      <c r="L1803" s="20">
        <f>$K$2/K1803</f>
        <v>0.87502296021454029</v>
      </c>
      <c r="M1803" s="2">
        <v>10</v>
      </c>
      <c r="N1803" s="2">
        <v>3300000</v>
      </c>
      <c r="O1803" s="2">
        <v>3580000</v>
      </c>
      <c r="P1803" s="2">
        <f>O1803-N1803</f>
        <v>280000</v>
      </c>
      <c r="Q1803" s="4">
        <f>P1803/N1803</f>
        <v>8.4848484848484854E-2</v>
      </c>
      <c r="R1803" s="2"/>
      <c r="S1803" s="9">
        <f>(N1803+R1803)/F1803</f>
        <v>62264.150943396227</v>
      </c>
      <c r="T1803" s="2">
        <v>67547</v>
      </c>
      <c r="U1803" s="5">
        <f>T1803-S1803</f>
        <v>5282.8490566037726</v>
      </c>
      <c r="V1803" s="4">
        <f>U1803/S1803</f>
        <v>8.484575757575756E-2</v>
      </c>
      <c r="W1803" s="22">
        <f>S1803*L1803</f>
        <v>54482.56167373553</v>
      </c>
      <c r="X1803" s="22">
        <f>T1803*L1803</f>
        <v>59105.175893611551</v>
      </c>
      <c r="Y1803" s="22">
        <f>X1803-W1803</f>
        <v>4622.6142198760208</v>
      </c>
      <c r="Z1803" s="8">
        <f>Y1803/W1803</f>
        <v>8.4845757575757491E-2</v>
      </c>
      <c r="AA1803" s="2">
        <v>29</v>
      </c>
      <c r="AB1803" s="2">
        <v>2014</v>
      </c>
      <c r="AC1803" s="2">
        <f>2016-AB1803</f>
        <v>2</v>
      </c>
      <c r="AD1803" s="2" t="s">
        <v>240</v>
      </c>
    </row>
    <row r="1804" spans="1:30" x14ac:dyDescent="0.2">
      <c r="A1804">
        <v>31</v>
      </c>
      <c r="B1804" s="2" t="s">
        <v>314</v>
      </c>
      <c r="C1804" s="2" t="s">
        <v>22</v>
      </c>
      <c r="D1804" s="2" t="s">
        <v>23</v>
      </c>
      <c r="E1804" s="6" t="s">
        <v>2767</v>
      </c>
      <c r="F1804" s="2">
        <v>57</v>
      </c>
      <c r="G1804" s="2">
        <v>61</v>
      </c>
      <c r="H1804" s="3">
        <v>42574</v>
      </c>
      <c r="I1804" s="3">
        <v>42584</v>
      </c>
      <c r="J1804" s="3" t="s">
        <v>2540</v>
      </c>
      <c r="K1804" s="17">
        <f>IF(J1804="Januar",238.19,IF(J1804="Februar",240.59,IF(J1804="Mars",245.99,IF(J1804="April",250.79,IF(J1804="Mai",256.52,IF(J1804="Juni",259.83,IF(J1804="Juli",265.66,IF(J1804="August",272.21,IF(J1804="September",275.91,IF(J1804="Oktober",281.13,IF(J1804="November",284.38,IF(J1804="Desember",287.34,0))))))))))))</f>
        <v>272.20999999999998</v>
      </c>
      <c r="L1804" s="20">
        <f>$K$2/K1804</f>
        <v>0.87502296021454029</v>
      </c>
      <c r="M1804" s="2">
        <v>10</v>
      </c>
      <c r="N1804" s="2">
        <v>3700000</v>
      </c>
      <c r="O1804" s="2">
        <v>4010000</v>
      </c>
      <c r="P1804" s="2">
        <f>O1804-N1804</f>
        <v>310000</v>
      </c>
      <c r="Q1804" s="4">
        <f>P1804/N1804</f>
        <v>8.3783783783783788E-2</v>
      </c>
      <c r="R1804" s="2"/>
      <c r="S1804" s="9">
        <f>(N1804+R1804)/F1804</f>
        <v>64912.280701754389</v>
      </c>
      <c r="T1804" s="2">
        <v>70351</v>
      </c>
      <c r="U1804" s="5">
        <f>T1804-S1804</f>
        <v>5438.7192982456108</v>
      </c>
      <c r="V1804" s="4">
        <f>U1804/S1804</f>
        <v>8.3785675675675617E-2</v>
      </c>
      <c r="W1804" s="22">
        <f>S1804*L1804</f>
        <v>56799.736013926304</v>
      </c>
      <c r="X1804" s="22">
        <f>T1804*L1804</f>
        <v>61558.740274053125</v>
      </c>
      <c r="Y1804" s="22">
        <f>X1804-W1804</f>
        <v>4759.0042601268215</v>
      </c>
      <c r="Z1804" s="8">
        <f>Y1804/W1804</f>
        <v>8.3785675675675617E-2</v>
      </c>
      <c r="AA1804" s="11">
        <v>1983</v>
      </c>
      <c r="AB1804" s="2">
        <v>1901</v>
      </c>
      <c r="AC1804" s="2">
        <f>2016-AB1804</f>
        <v>115</v>
      </c>
      <c r="AD1804" s="2" t="s">
        <v>29</v>
      </c>
    </row>
    <row r="1805" spans="1:30" x14ac:dyDescent="0.2">
      <c r="A1805">
        <v>31</v>
      </c>
      <c r="B1805" s="2" t="s">
        <v>2079</v>
      </c>
      <c r="C1805" s="2" t="s">
        <v>22</v>
      </c>
      <c r="D1805" s="2" t="s">
        <v>23</v>
      </c>
      <c r="E1805" s="6" t="s">
        <v>2767</v>
      </c>
      <c r="F1805" s="2">
        <v>92</v>
      </c>
      <c r="G1805" s="2">
        <v>102</v>
      </c>
      <c r="H1805" s="3">
        <v>42574</v>
      </c>
      <c r="I1805" s="3">
        <v>42584</v>
      </c>
      <c r="J1805" s="3" t="s">
        <v>2540</v>
      </c>
      <c r="K1805" s="17">
        <f>IF(J1805="Januar",238.19,IF(J1805="Februar",240.59,IF(J1805="Mars",245.99,IF(J1805="April",250.79,IF(J1805="Mai",256.52,IF(J1805="Juni",259.83,IF(J1805="Juli",265.66,IF(J1805="August",272.21,IF(J1805="September",275.91,IF(J1805="Oktober",281.13,IF(J1805="November",284.38,IF(J1805="Desember",287.34,0))))))))))))</f>
        <v>272.20999999999998</v>
      </c>
      <c r="L1805" s="20">
        <f>$K$2/K1805</f>
        <v>0.87502296021454029</v>
      </c>
      <c r="M1805" s="2">
        <v>10</v>
      </c>
      <c r="N1805" s="2">
        <v>5290000</v>
      </c>
      <c r="O1805" s="2">
        <v>6050000</v>
      </c>
      <c r="P1805" s="2">
        <f>O1805-N1805</f>
        <v>760000</v>
      </c>
      <c r="Q1805" s="4">
        <f>P1805/N1805</f>
        <v>0.14366729678638943</v>
      </c>
      <c r="R1805" s="2"/>
      <c r="S1805" s="9">
        <f>(N1805+R1805)/F1805</f>
        <v>57500</v>
      </c>
      <c r="T1805" s="2">
        <v>65761</v>
      </c>
      <c r="U1805" s="5">
        <f>T1805-S1805</f>
        <v>8261</v>
      </c>
      <c r="V1805" s="4">
        <f>U1805/S1805</f>
        <v>0.1436695652173913</v>
      </c>
      <c r="W1805" s="22">
        <f>S1805*L1805</f>
        <v>50313.820212336068</v>
      </c>
      <c r="X1805" s="22">
        <f>T1805*L1805</f>
        <v>57542.384886668384</v>
      </c>
      <c r="Y1805" s="22">
        <f>X1805-W1805</f>
        <v>7228.5646743323159</v>
      </c>
      <c r="Z1805" s="8">
        <f>Y1805/W1805</f>
        <v>0.14366956521739127</v>
      </c>
      <c r="AA1805" s="11">
        <v>1171</v>
      </c>
      <c r="AB1805" s="2">
        <v>1905</v>
      </c>
      <c r="AC1805" s="2">
        <f>2016-AB1805</f>
        <v>111</v>
      </c>
      <c r="AD1805" s="2" t="s">
        <v>27</v>
      </c>
    </row>
    <row r="1806" spans="1:30" x14ac:dyDescent="0.2">
      <c r="A1806">
        <v>31</v>
      </c>
      <c r="B1806" s="6" t="s">
        <v>106</v>
      </c>
      <c r="C1806" s="6" t="s">
        <v>22</v>
      </c>
      <c r="D1806" s="6" t="s">
        <v>23</v>
      </c>
      <c r="E1806" s="6" t="s">
        <v>2767</v>
      </c>
      <c r="F1806" s="6">
        <v>28</v>
      </c>
      <c r="G1806" s="6"/>
      <c r="H1806" s="7">
        <v>42573</v>
      </c>
      <c r="I1806" s="7">
        <v>42584</v>
      </c>
      <c r="J1806" s="3" t="s">
        <v>2540</v>
      </c>
      <c r="K1806" s="17">
        <f>IF(J1806="Januar",238.19,IF(J1806="Februar",240.59,IF(J1806="Mars",245.99,IF(J1806="April",250.79,IF(J1806="Mai",256.52,IF(J1806="Juni",259.83,IF(J1806="Juli",265.66,IF(J1806="August",272.21,IF(J1806="September",275.91,IF(J1806="Oktober",281.13,IF(J1806="November",284.38,IF(J1806="Desember",287.34,0))))))))))))</f>
        <v>272.20999999999998</v>
      </c>
      <c r="L1806" s="20">
        <f>$K$2/K1806</f>
        <v>0.87502296021454029</v>
      </c>
      <c r="M1806" s="6">
        <v>11</v>
      </c>
      <c r="N1806" s="6">
        <v>2650000</v>
      </c>
      <c r="O1806" s="6">
        <v>2850000</v>
      </c>
      <c r="P1806" s="6">
        <f>O1806-N1806</f>
        <v>200000</v>
      </c>
      <c r="Q1806" s="8">
        <f>P1806/N1806</f>
        <v>7.5471698113207544E-2</v>
      </c>
      <c r="R1806" s="6"/>
      <c r="S1806" s="9">
        <f>(N1806+R1806)/F1806</f>
        <v>94642.857142857145</v>
      </c>
      <c r="T1806" s="6">
        <v>101786</v>
      </c>
      <c r="U1806" s="5">
        <f>T1806-S1806</f>
        <v>7143.1428571428551</v>
      </c>
      <c r="V1806" s="8">
        <f>U1806/S1806</f>
        <v>7.5474716981132048E-2</v>
      </c>
      <c r="W1806" s="22">
        <f>S1806*L1806</f>
        <v>82814.673020304705</v>
      </c>
      <c r="X1806" s="22">
        <f>T1806*L1806</f>
        <v>89065.087028397204</v>
      </c>
      <c r="Y1806" s="22">
        <f>X1806-W1806</f>
        <v>6250.414008092499</v>
      </c>
      <c r="Z1806" s="8">
        <f>Y1806/W1806</f>
        <v>7.5474716981132159E-2</v>
      </c>
      <c r="AA1806" s="10">
        <v>3020</v>
      </c>
      <c r="AB1806" s="6">
        <v>1935</v>
      </c>
      <c r="AC1806" s="6">
        <f>2016-AB1806</f>
        <v>81</v>
      </c>
      <c r="AD1806" s="6" t="s">
        <v>27</v>
      </c>
    </row>
    <row r="1807" spans="1:30" x14ac:dyDescent="0.2">
      <c r="A1807">
        <v>31</v>
      </c>
      <c r="B1807" s="2" t="s">
        <v>232</v>
      </c>
      <c r="C1807" s="2" t="s">
        <v>22</v>
      </c>
      <c r="D1807" s="2" t="s">
        <v>23</v>
      </c>
      <c r="E1807" s="6" t="s">
        <v>2767</v>
      </c>
      <c r="F1807" s="2">
        <v>33</v>
      </c>
      <c r="G1807" s="2">
        <v>37</v>
      </c>
      <c r="H1807" s="3">
        <v>42573</v>
      </c>
      <c r="I1807" s="3">
        <v>42584</v>
      </c>
      <c r="J1807" s="3" t="s">
        <v>2540</v>
      </c>
      <c r="K1807" s="17">
        <f>IF(J1807="Januar",238.19,IF(J1807="Februar",240.59,IF(J1807="Mars",245.99,IF(J1807="April",250.79,IF(J1807="Mai",256.52,IF(J1807="Juni",259.83,IF(J1807="Juli",265.66,IF(J1807="August",272.21,IF(J1807="September",275.91,IF(J1807="Oktober",281.13,IF(J1807="November",284.38,IF(J1807="Desember",287.34,0))))))))))))</f>
        <v>272.20999999999998</v>
      </c>
      <c r="L1807" s="20">
        <f>$K$2/K1807</f>
        <v>0.87502296021454029</v>
      </c>
      <c r="M1807" s="2">
        <v>11</v>
      </c>
      <c r="N1807" s="2">
        <v>2350000</v>
      </c>
      <c r="O1807" s="2">
        <v>2650000</v>
      </c>
      <c r="P1807" s="2">
        <f>O1807-N1807</f>
        <v>300000</v>
      </c>
      <c r="Q1807" s="4">
        <f>P1807/N1807</f>
        <v>0.1276595744680851</v>
      </c>
      <c r="R1807" s="2"/>
      <c r="S1807" s="9">
        <f>(N1807+R1807)/F1807</f>
        <v>71212.121212121216</v>
      </c>
      <c r="T1807" s="2">
        <v>80303</v>
      </c>
      <c r="U1807" s="5">
        <f>T1807-S1807</f>
        <v>9090.8787878787844</v>
      </c>
      <c r="V1807" s="4">
        <f>U1807/S1807</f>
        <v>0.12765914893617017</v>
      </c>
      <c r="W1807" s="22">
        <f>S1807*L1807</f>
        <v>62312.241106186964</v>
      </c>
      <c r="X1807" s="22">
        <f>T1807*L1807</f>
        <v>70266.968774108231</v>
      </c>
      <c r="Y1807" s="22">
        <f>X1807-W1807</f>
        <v>7954.7276679212664</v>
      </c>
      <c r="Z1807" s="8">
        <f>Y1807/W1807</f>
        <v>0.12765914893617017</v>
      </c>
      <c r="AA1807" s="11">
        <v>1907</v>
      </c>
      <c r="AB1807" s="2">
        <v>1965</v>
      </c>
      <c r="AC1807" s="2">
        <f>2016-AB1807</f>
        <v>51</v>
      </c>
      <c r="AD1807" s="2" t="s">
        <v>233</v>
      </c>
    </row>
    <row r="1808" spans="1:30" x14ac:dyDescent="0.2">
      <c r="A1808">
        <v>31</v>
      </c>
      <c r="B1808" s="2" t="s">
        <v>546</v>
      </c>
      <c r="C1808" s="2" t="s">
        <v>22</v>
      </c>
      <c r="D1808" s="2" t="s">
        <v>23</v>
      </c>
      <c r="E1808" s="6" t="s">
        <v>2767</v>
      </c>
      <c r="F1808" s="2">
        <v>45</v>
      </c>
      <c r="G1808" s="2">
        <v>52</v>
      </c>
      <c r="H1808" s="3">
        <v>42573</v>
      </c>
      <c r="I1808" s="3">
        <v>42584</v>
      </c>
      <c r="J1808" s="3" t="s">
        <v>2540</v>
      </c>
      <c r="K1808" s="17">
        <f>IF(J1808="Januar",238.19,IF(J1808="Februar",240.59,IF(J1808="Mars",245.99,IF(J1808="April",250.79,IF(J1808="Mai",256.52,IF(J1808="Juni",259.83,IF(J1808="Juli",265.66,IF(J1808="August",272.21,IF(J1808="September",275.91,IF(J1808="Oktober",281.13,IF(J1808="November",284.38,IF(J1808="Desember",287.34,0))))))))))))</f>
        <v>272.20999999999998</v>
      </c>
      <c r="L1808" s="20">
        <f>$K$2/K1808</f>
        <v>0.87502296021454029</v>
      </c>
      <c r="M1808" s="2">
        <v>11</v>
      </c>
      <c r="N1808" s="2">
        <v>2500000</v>
      </c>
      <c r="O1808" s="2">
        <v>3225000</v>
      </c>
      <c r="P1808" s="2">
        <f>O1808-N1808</f>
        <v>725000</v>
      </c>
      <c r="Q1808" s="4">
        <f>P1808/N1808</f>
        <v>0.28999999999999998</v>
      </c>
      <c r="R1808" s="2">
        <v>107414</v>
      </c>
      <c r="S1808" s="9">
        <f>(N1808+R1808)/F1808</f>
        <v>57942.533333333333</v>
      </c>
      <c r="T1808" s="2">
        <v>74054</v>
      </c>
      <c r="U1808" s="5">
        <f>T1808-S1808</f>
        <v>16111.466666666667</v>
      </c>
      <c r="V1808" s="4">
        <f>U1808/S1808</f>
        <v>0.2780594105884221</v>
      </c>
      <c r="W1808" s="22">
        <f>S1808*L1808</f>
        <v>50701.047039663004</v>
      </c>
      <c r="X1808" s="22">
        <f>T1808*L1808</f>
        <v>64798.950295727569</v>
      </c>
      <c r="Y1808" s="22">
        <f>X1808-W1808</f>
        <v>14097.903256064565</v>
      </c>
      <c r="Z1808" s="8">
        <f>Y1808/W1808</f>
        <v>0.27805941058842221</v>
      </c>
      <c r="AA1808" s="11">
        <v>1936</v>
      </c>
      <c r="AB1808" s="2">
        <v>1938</v>
      </c>
      <c r="AC1808" s="2">
        <f>2016-AB1808</f>
        <v>78</v>
      </c>
      <c r="AD1808" s="2" t="s">
        <v>173</v>
      </c>
    </row>
    <row r="1809" spans="1:30" x14ac:dyDescent="0.2">
      <c r="A1809">
        <v>31</v>
      </c>
      <c r="B1809" s="6" t="s">
        <v>1287</v>
      </c>
      <c r="C1809" s="6" t="s">
        <v>22</v>
      </c>
      <c r="D1809" s="6" t="s">
        <v>23</v>
      </c>
      <c r="E1809" s="6" t="s">
        <v>2767</v>
      </c>
      <c r="F1809" s="6">
        <v>64</v>
      </c>
      <c r="G1809" s="6">
        <v>71</v>
      </c>
      <c r="H1809" s="7">
        <v>42572</v>
      </c>
      <c r="I1809" s="7">
        <v>42584</v>
      </c>
      <c r="J1809" s="3" t="s">
        <v>2540</v>
      </c>
      <c r="K1809" s="17">
        <f>IF(J1809="Januar",238.19,IF(J1809="Februar",240.59,IF(J1809="Mars",245.99,IF(J1809="April",250.79,IF(J1809="Mai",256.52,IF(J1809="Juni",259.83,IF(J1809="Juli",265.66,IF(J1809="August",272.21,IF(J1809="September",275.91,IF(J1809="Oktober",281.13,IF(J1809="November",284.38,IF(J1809="Desember",287.34,0))))))))))))</f>
        <v>272.20999999999998</v>
      </c>
      <c r="L1809" s="20">
        <f>$K$2/K1809</f>
        <v>0.87502296021454029</v>
      </c>
      <c r="M1809" s="6">
        <v>12</v>
      </c>
      <c r="N1809" s="6">
        <v>4900000</v>
      </c>
      <c r="O1809" s="6">
        <v>5000000</v>
      </c>
      <c r="P1809" s="6">
        <f>O1809-N1809</f>
        <v>100000</v>
      </c>
      <c r="Q1809" s="8">
        <f>P1809/N1809</f>
        <v>2.0408163265306121E-2</v>
      </c>
      <c r="R1809" s="6">
        <v>100032</v>
      </c>
      <c r="S1809" s="9">
        <f>(N1809+R1809)/F1809</f>
        <v>78125.5</v>
      </c>
      <c r="T1809" s="6">
        <v>79688</v>
      </c>
      <c r="U1809" s="5">
        <f>T1809-S1809</f>
        <v>1562.5</v>
      </c>
      <c r="V1809" s="4">
        <f>U1809/S1809</f>
        <v>1.9999872000819194E-2</v>
      </c>
      <c r="W1809" s="22">
        <f>S1809*L1809</f>
        <v>68361.606278241074</v>
      </c>
      <c r="X1809" s="22">
        <f>T1809*L1809</f>
        <v>69728.829653576293</v>
      </c>
      <c r="Y1809" s="22">
        <f>X1809-W1809</f>
        <v>1367.2233753352193</v>
      </c>
      <c r="Z1809" s="8">
        <f>Y1809/W1809</f>
        <v>1.9999872000819194E-2</v>
      </c>
      <c r="AA1809" s="6">
        <v>701</v>
      </c>
      <c r="AB1809" s="6">
        <v>1935</v>
      </c>
      <c r="AC1809" s="6">
        <f>2016-AB1809</f>
        <v>81</v>
      </c>
      <c r="AD1809" s="6" t="s">
        <v>116</v>
      </c>
    </row>
    <row r="1810" spans="1:30" x14ac:dyDescent="0.2">
      <c r="A1810">
        <v>31</v>
      </c>
      <c r="B1810" s="6" t="s">
        <v>170</v>
      </c>
      <c r="C1810" s="6" t="s">
        <v>22</v>
      </c>
      <c r="D1810" s="6" t="s">
        <v>23</v>
      </c>
      <c r="E1810" s="6" t="s">
        <v>2767</v>
      </c>
      <c r="F1810" s="6">
        <v>30</v>
      </c>
      <c r="G1810" s="6">
        <v>33</v>
      </c>
      <c r="H1810" s="7">
        <v>42575</v>
      </c>
      <c r="I1810" s="7">
        <v>42585</v>
      </c>
      <c r="J1810" s="3" t="s">
        <v>2540</v>
      </c>
      <c r="K1810" s="17">
        <f>IF(J1810="Januar",238.19,IF(J1810="Februar",240.59,IF(J1810="Mars",245.99,IF(J1810="April",250.79,IF(J1810="Mai",256.52,IF(J1810="Juni",259.83,IF(J1810="Juli",265.66,IF(J1810="August",272.21,IF(J1810="September",275.91,IF(J1810="Oktober",281.13,IF(J1810="November",284.38,IF(J1810="Desember",287.34,0))))))))))))</f>
        <v>272.20999999999998</v>
      </c>
      <c r="L1810" s="20">
        <f>$K$2/K1810</f>
        <v>0.87502296021454029</v>
      </c>
      <c r="M1810" s="6">
        <v>10</v>
      </c>
      <c r="N1810" s="6">
        <v>2250000</v>
      </c>
      <c r="O1810" s="6">
        <v>3100000</v>
      </c>
      <c r="P1810" s="6">
        <f>O1810-N1810</f>
        <v>850000</v>
      </c>
      <c r="Q1810" s="8">
        <f>P1810/N1810</f>
        <v>0.37777777777777777</v>
      </c>
      <c r="R1810" s="6"/>
      <c r="S1810" s="9">
        <f>(N1810+R1810)/F1810</f>
        <v>75000</v>
      </c>
      <c r="T1810" s="6">
        <v>103333</v>
      </c>
      <c r="U1810" s="5">
        <f>T1810-S1810</f>
        <v>28333</v>
      </c>
      <c r="V1810" s="8">
        <f>U1810/S1810</f>
        <v>0.37777333333333335</v>
      </c>
      <c r="W1810" s="22">
        <f>S1810*L1810</f>
        <v>65626.722016090527</v>
      </c>
      <c r="X1810" s="22">
        <f>T1810*L1810</f>
        <v>90418.747547849096</v>
      </c>
      <c r="Y1810" s="22">
        <f>X1810-W1810</f>
        <v>24792.025531758569</v>
      </c>
      <c r="Z1810" s="8">
        <f>Y1810/W1810</f>
        <v>0.37777333333333329</v>
      </c>
      <c r="AA1810" s="6">
        <v>798</v>
      </c>
      <c r="AB1810" s="6">
        <v>1939</v>
      </c>
      <c r="AC1810" s="6">
        <f>2016-AB1810</f>
        <v>77</v>
      </c>
      <c r="AD1810" s="6" t="s">
        <v>67</v>
      </c>
    </row>
    <row r="1811" spans="1:30" x14ac:dyDescent="0.2">
      <c r="A1811">
        <v>31</v>
      </c>
      <c r="B1811" s="6" t="s">
        <v>274</v>
      </c>
      <c r="C1811" s="6" t="s">
        <v>22</v>
      </c>
      <c r="D1811" s="6" t="s">
        <v>23</v>
      </c>
      <c r="E1811" s="6" t="s">
        <v>2767</v>
      </c>
      <c r="F1811" s="6">
        <v>35</v>
      </c>
      <c r="G1811" s="6">
        <v>39</v>
      </c>
      <c r="H1811" s="7">
        <v>42575</v>
      </c>
      <c r="I1811" s="7">
        <v>42585</v>
      </c>
      <c r="J1811" s="3" t="s">
        <v>2540</v>
      </c>
      <c r="K1811" s="17">
        <f>IF(J1811="Januar",238.19,IF(J1811="Februar",240.59,IF(J1811="Mars",245.99,IF(J1811="April",250.79,IF(J1811="Mai",256.52,IF(J1811="Juni",259.83,IF(J1811="Juli",265.66,IF(J1811="August",272.21,IF(J1811="September",275.91,IF(J1811="Oktober",281.13,IF(J1811="November",284.38,IF(J1811="Desember",287.34,0))))))))))))</f>
        <v>272.20999999999998</v>
      </c>
      <c r="L1811" s="20">
        <f>$K$2/K1811</f>
        <v>0.87502296021454029</v>
      </c>
      <c r="M1811" s="6">
        <v>10</v>
      </c>
      <c r="N1811" s="6">
        <v>2000000</v>
      </c>
      <c r="O1811" s="6">
        <v>2470000</v>
      </c>
      <c r="P1811" s="6">
        <f>O1811-N1811</f>
        <v>470000</v>
      </c>
      <c r="Q1811" s="8">
        <f>P1811/N1811</f>
        <v>0.23499999999999999</v>
      </c>
      <c r="R1811" s="6">
        <v>1652</v>
      </c>
      <c r="S1811" s="9">
        <f>(N1811+R1811)/F1811</f>
        <v>57190.057142857142</v>
      </c>
      <c r="T1811" s="6">
        <v>70619</v>
      </c>
      <c r="U1811" s="5">
        <f>T1811-S1811</f>
        <v>13428.942857142858</v>
      </c>
      <c r="V1811" s="4">
        <f>U1811/S1811</f>
        <v>0.23481254483796385</v>
      </c>
      <c r="W1811" s="22">
        <f>S1811*L1811</f>
        <v>50042.613095981571</v>
      </c>
      <c r="X1811" s="22">
        <f>T1811*L1811</f>
        <v>61793.246427390623</v>
      </c>
      <c r="Y1811" s="22">
        <f>X1811-W1811</f>
        <v>11750.633331409052</v>
      </c>
      <c r="Z1811" s="8">
        <f>Y1811/W1811</f>
        <v>0.23481254483796388</v>
      </c>
      <c r="AA1811" s="10">
        <v>15460</v>
      </c>
      <c r="AB1811" s="6">
        <v>1969</v>
      </c>
      <c r="AC1811" s="6">
        <f>2016-AB1811</f>
        <v>47</v>
      </c>
      <c r="AD1811" s="6" t="s">
        <v>200</v>
      </c>
    </row>
    <row r="1812" spans="1:30" x14ac:dyDescent="0.2">
      <c r="A1812">
        <v>31</v>
      </c>
      <c r="B1812" s="2" t="s">
        <v>1416</v>
      </c>
      <c r="C1812" s="2" t="s">
        <v>22</v>
      </c>
      <c r="D1812" s="2" t="s">
        <v>23</v>
      </c>
      <c r="E1812" s="6" t="s">
        <v>2767</v>
      </c>
      <c r="F1812" s="2">
        <v>67</v>
      </c>
      <c r="G1812" s="2">
        <v>73</v>
      </c>
      <c r="H1812" s="3">
        <v>42575</v>
      </c>
      <c r="I1812" s="3">
        <v>42585</v>
      </c>
      <c r="J1812" s="3" t="s">
        <v>2540</v>
      </c>
      <c r="K1812" s="17">
        <f>IF(J1812="Januar",238.19,IF(J1812="Februar",240.59,IF(J1812="Mars",245.99,IF(J1812="April",250.79,IF(J1812="Mai",256.52,IF(J1812="Juni",259.83,IF(J1812="Juli",265.66,IF(J1812="August",272.21,IF(J1812="September",275.91,IF(J1812="Oktober",281.13,IF(J1812="November",284.38,IF(J1812="Desember",287.34,0))))))))))))</f>
        <v>272.20999999999998</v>
      </c>
      <c r="L1812" s="20">
        <f>$K$2/K1812</f>
        <v>0.87502296021454029</v>
      </c>
      <c r="M1812" s="2">
        <v>10</v>
      </c>
      <c r="N1812" s="2">
        <v>3800000</v>
      </c>
      <c r="O1812" s="2">
        <v>4400000</v>
      </c>
      <c r="P1812" s="2">
        <f>O1812-N1812</f>
        <v>600000</v>
      </c>
      <c r="Q1812" s="4">
        <f>P1812/N1812</f>
        <v>0.15789473684210525</v>
      </c>
      <c r="R1812" s="2">
        <v>3613</v>
      </c>
      <c r="S1812" s="9">
        <f>(N1812+R1812)/F1812</f>
        <v>56770.343283582093</v>
      </c>
      <c r="T1812" s="2">
        <v>65726</v>
      </c>
      <c r="U1812" s="5">
        <f>T1812-S1812</f>
        <v>8955.6567164179069</v>
      </c>
      <c r="V1812" s="4">
        <f>U1812/S1812</f>
        <v>0.15775237911953707</v>
      </c>
      <c r="W1812" s="22">
        <f>S1812*L1812</f>
        <v>49675.353832395645</v>
      </c>
      <c r="X1812" s="22">
        <f>T1812*L1812</f>
        <v>57511.759083060875</v>
      </c>
      <c r="Y1812" s="22">
        <f>X1812-W1812</f>
        <v>7836.4052506652297</v>
      </c>
      <c r="Z1812" s="8">
        <f>Y1812/W1812</f>
        <v>0.15775237911953713</v>
      </c>
      <c r="AA1812" s="11">
        <v>2655</v>
      </c>
      <c r="AB1812" s="2">
        <v>1984</v>
      </c>
      <c r="AC1812" s="2">
        <f>2016-AB1812</f>
        <v>32</v>
      </c>
      <c r="AD1812" s="2" t="s">
        <v>130</v>
      </c>
    </row>
    <row r="1813" spans="1:30" x14ac:dyDescent="0.2">
      <c r="A1813">
        <v>31</v>
      </c>
      <c r="B1813" s="2" t="s">
        <v>447</v>
      </c>
      <c r="C1813" s="2" t="s">
        <v>22</v>
      </c>
      <c r="D1813" s="2" t="s">
        <v>23</v>
      </c>
      <c r="E1813" s="6" t="s">
        <v>2767</v>
      </c>
      <c r="F1813" s="2">
        <v>44</v>
      </c>
      <c r="G1813" s="2">
        <v>49</v>
      </c>
      <c r="H1813" s="3">
        <v>42574</v>
      </c>
      <c r="I1813" s="3">
        <v>42585</v>
      </c>
      <c r="J1813" s="3" t="s">
        <v>2540</v>
      </c>
      <c r="K1813" s="17">
        <f>IF(J1813="Januar",238.19,IF(J1813="Februar",240.59,IF(J1813="Mars",245.99,IF(J1813="April",250.79,IF(J1813="Mai",256.52,IF(J1813="Juni",259.83,IF(J1813="Juli",265.66,IF(J1813="August",272.21,IF(J1813="September",275.91,IF(J1813="Oktober",281.13,IF(J1813="November",284.38,IF(J1813="Desember",287.34,0))))))))))))</f>
        <v>272.20999999999998</v>
      </c>
      <c r="L1813" s="20">
        <f>$K$2/K1813</f>
        <v>0.87502296021454029</v>
      </c>
      <c r="M1813" s="2">
        <v>11</v>
      </c>
      <c r="N1813" s="2">
        <v>3090000</v>
      </c>
      <c r="O1813" s="2">
        <v>3720000</v>
      </c>
      <c r="P1813" s="2">
        <f>O1813-N1813</f>
        <v>630000</v>
      </c>
      <c r="Q1813" s="4">
        <f>P1813/N1813</f>
        <v>0.20388349514563106</v>
      </c>
      <c r="R1813" s="2">
        <v>500</v>
      </c>
      <c r="S1813" s="9">
        <f>(N1813+R1813)/F1813</f>
        <v>70238.636363636368</v>
      </c>
      <c r="T1813" s="2">
        <v>84557</v>
      </c>
      <c r="U1813" s="5">
        <f>T1813-S1813</f>
        <v>14318.363636363632</v>
      </c>
      <c r="V1813" s="4">
        <f>U1813/S1813</f>
        <v>0.20385309820417402</v>
      </c>
      <c r="W1813" s="22">
        <f>S1813*L1813</f>
        <v>61460.419512341745</v>
      </c>
      <c r="X1813" s="22">
        <f>T1813*L1813</f>
        <v>73989.316446860888</v>
      </c>
      <c r="Y1813" s="22">
        <f>X1813-W1813</f>
        <v>12528.896934519144</v>
      </c>
      <c r="Z1813" s="8">
        <f>Y1813/W1813</f>
        <v>0.20385309820417416</v>
      </c>
      <c r="AA1813" s="11">
        <v>2465</v>
      </c>
      <c r="AB1813" s="2">
        <v>2007</v>
      </c>
      <c r="AC1813" s="2">
        <f>2016-AB1813</f>
        <v>9</v>
      </c>
      <c r="AD1813" s="2" t="s">
        <v>105</v>
      </c>
    </row>
    <row r="1814" spans="1:30" x14ac:dyDescent="0.2">
      <c r="A1814">
        <v>31</v>
      </c>
      <c r="B1814" s="2" t="s">
        <v>839</v>
      </c>
      <c r="C1814" s="2" t="s">
        <v>22</v>
      </c>
      <c r="D1814" s="2" t="s">
        <v>23</v>
      </c>
      <c r="E1814" s="6" t="s">
        <v>2767</v>
      </c>
      <c r="F1814" s="2">
        <v>52</v>
      </c>
      <c r="G1814" s="2">
        <v>58</v>
      </c>
      <c r="H1814" s="3">
        <v>42574</v>
      </c>
      <c r="I1814" s="3">
        <v>42585</v>
      </c>
      <c r="J1814" s="3" t="s">
        <v>2540</v>
      </c>
      <c r="K1814" s="17">
        <f>IF(J1814="Januar",238.19,IF(J1814="Februar",240.59,IF(J1814="Mars",245.99,IF(J1814="April",250.79,IF(J1814="Mai",256.52,IF(J1814="Juni",259.83,IF(J1814="Juli",265.66,IF(J1814="August",272.21,IF(J1814="September",275.91,IF(J1814="Oktober",281.13,IF(J1814="November",284.38,IF(J1814="Desember",287.34,0))))))))))))</f>
        <v>272.20999999999998</v>
      </c>
      <c r="L1814" s="20">
        <f>$K$2/K1814</f>
        <v>0.87502296021454029</v>
      </c>
      <c r="M1814" s="2">
        <v>11</v>
      </c>
      <c r="N1814" s="2">
        <v>3250000</v>
      </c>
      <c r="O1814" s="2">
        <v>4150000</v>
      </c>
      <c r="P1814" s="2">
        <f>O1814-N1814</f>
        <v>900000</v>
      </c>
      <c r="Q1814" s="4">
        <f>P1814/N1814</f>
        <v>0.27692307692307694</v>
      </c>
      <c r="R1814" s="2"/>
      <c r="S1814" s="9">
        <f>(N1814+R1814)/F1814</f>
        <v>62500</v>
      </c>
      <c r="T1814" s="2">
        <v>79808</v>
      </c>
      <c r="U1814" s="5">
        <f>T1814-S1814</f>
        <v>17308</v>
      </c>
      <c r="V1814" s="4">
        <f>U1814/S1814</f>
        <v>0.27692800000000001</v>
      </c>
      <c r="W1814" s="22">
        <f>S1814*L1814</f>
        <v>54688.935013408765</v>
      </c>
      <c r="X1814" s="22">
        <f>T1814*L1814</f>
        <v>69833.832408802031</v>
      </c>
      <c r="Y1814" s="22">
        <f>X1814-W1814</f>
        <v>15144.897395393265</v>
      </c>
      <c r="Z1814" s="8">
        <f>Y1814/W1814</f>
        <v>0.27692800000000006</v>
      </c>
      <c r="AA1814" s="11">
        <v>6339</v>
      </c>
      <c r="AB1814" s="2">
        <v>2012</v>
      </c>
      <c r="AC1814" s="2">
        <f>2016-AB1814</f>
        <v>4</v>
      </c>
      <c r="AD1814" s="2" t="s">
        <v>29</v>
      </c>
    </row>
    <row r="1815" spans="1:30" x14ac:dyDescent="0.2">
      <c r="A1815">
        <v>31</v>
      </c>
      <c r="B1815" s="2" t="s">
        <v>887</v>
      </c>
      <c r="C1815" s="2" t="s">
        <v>22</v>
      </c>
      <c r="D1815" s="2" t="s">
        <v>23</v>
      </c>
      <c r="E1815" s="6" t="s">
        <v>2767</v>
      </c>
      <c r="F1815" s="2">
        <v>53</v>
      </c>
      <c r="G1815" s="2">
        <v>59</v>
      </c>
      <c r="H1815" s="3">
        <v>42573</v>
      </c>
      <c r="I1815" s="3">
        <v>42585</v>
      </c>
      <c r="J1815" s="3" t="s">
        <v>2540</v>
      </c>
      <c r="K1815" s="17">
        <f>IF(J1815="Januar",238.19,IF(J1815="Februar",240.59,IF(J1815="Mars",245.99,IF(J1815="April",250.79,IF(J1815="Mai",256.52,IF(J1815="Juni",259.83,IF(J1815="Juli",265.66,IF(J1815="August",272.21,IF(J1815="September",275.91,IF(J1815="Oktober",281.13,IF(J1815="November",284.38,IF(J1815="Desember",287.34,0))))))))))))</f>
        <v>272.20999999999998</v>
      </c>
      <c r="L1815" s="20">
        <f>$K$2/K1815</f>
        <v>0.87502296021454029</v>
      </c>
      <c r="M1815" s="2">
        <v>12</v>
      </c>
      <c r="N1815" s="2">
        <v>2950000</v>
      </c>
      <c r="O1815" s="2">
        <v>3810000</v>
      </c>
      <c r="P1815" s="2">
        <f>O1815-N1815</f>
        <v>860000</v>
      </c>
      <c r="Q1815" s="4">
        <f>P1815/N1815</f>
        <v>0.29152542372881357</v>
      </c>
      <c r="R1815" s="2">
        <v>188680</v>
      </c>
      <c r="S1815" s="9">
        <f>(N1815+R1815)/F1815</f>
        <v>59220.377358490565</v>
      </c>
      <c r="T1815" s="2">
        <v>75447</v>
      </c>
      <c r="U1815" s="5">
        <f>T1815-S1815</f>
        <v>16226.622641509435</v>
      </c>
      <c r="V1815" s="4">
        <f>U1815/S1815</f>
        <v>0.27400403991486871</v>
      </c>
      <c r="W1815" s="22">
        <f>S1815*L1815</f>
        <v>51819.189901248552</v>
      </c>
      <c r="X1815" s="22">
        <f>T1815*L1815</f>
        <v>66017.857279306423</v>
      </c>
      <c r="Y1815" s="22">
        <f>X1815-W1815</f>
        <v>14198.667378057871</v>
      </c>
      <c r="Z1815" s="8">
        <f>Y1815/W1815</f>
        <v>0.27400403991486871</v>
      </c>
      <c r="AA1815" s="11">
        <v>1485</v>
      </c>
      <c r="AB1815" s="2">
        <v>1937</v>
      </c>
      <c r="AC1815" s="2">
        <f>2016-AB1815</f>
        <v>79</v>
      </c>
      <c r="AD1815" s="2" t="s">
        <v>120</v>
      </c>
    </row>
    <row r="1816" spans="1:30" x14ac:dyDescent="0.2">
      <c r="A1816">
        <v>31</v>
      </c>
      <c r="B1816" s="6" t="s">
        <v>932</v>
      </c>
      <c r="C1816" s="6" t="s">
        <v>22</v>
      </c>
      <c r="D1816" s="6" t="s">
        <v>23</v>
      </c>
      <c r="E1816" s="6" t="s">
        <v>2767</v>
      </c>
      <c r="F1816" s="6">
        <v>54</v>
      </c>
      <c r="G1816" s="6">
        <v>60</v>
      </c>
      <c r="H1816" s="7">
        <v>42575</v>
      </c>
      <c r="I1816" s="7">
        <v>42586</v>
      </c>
      <c r="J1816" s="3" t="s">
        <v>2540</v>
      </c>
      <c r="K1816" s="17">
        <f>IF(J1816="Januar",238.19,IF(J1816="Februar",240.59,IF(J1816="Mars",245.99,IF(J1816="April",250.79,IF(J1816="Mai",256.52,IF(J1816="Juni",259.83,IF(J1816="Juli",265.66,IF(J1816="August",272.21,IF(J1816="September",275.91,IF(J1816="Oktober",281.13,IF(J1816="November",284.38,IF(J1816="Desember",287.34,0))))))))))))</f>
        <v>272.20999999999998</v>
      </c>
      <c r="L1816" s="20">
        <f>$K$2/K1816</f>
        <v>0.87502296021454029</v>
      </c>
      <c r="M1816" s="6">
        <v>11</v>
      </c>
      <c r="N1816" s="6">
        <v>2800000</v>
      </c>
      <c r="O1816" s="6">
        <v>3450000</v>
      </c>
      <c r="P1816" s="6">
        <f>O1816-N1816</f>
        <v>650000</v>
      </c>
      <c r="Q1816" s="8">
        <f>P1816/N1816</f>
        <v>0.23214285714285715</v>
      </c>
      <c r="R1816" s="6"/>
      <c r="S1816" s="9">
        <f>(N1816+R1816)/F1816</f>
        <v>51851.851851851854</v>
      </c>
      <c r="T1816" s="6">
        <v>63889</v>
      </c>
      <c r="U1816" s="5">
        <f>T1816-S1816</f>
        <v>12037.148148148146</v>
      </c>
      <c r="V1816" s="4">
        <f>U1816/S1816</f>
        <v>0.23214499999999996</v>
      </c>
      <c r="W1816" s="22">
        <f>S1816*L1816</f>
        <v>45371.560900013203</v>
      </c>
      <c r="X1816" s="22">
        <f>T1816*L1816</f>
        <v>55904.341905146764</v>
      </c>
      <c r="Y1816" s="22">
        <f>X1816-W1816</f>
        <v>10532.781005133562</v>
      </c>
      <c r="Z1816" s="8">
        <f>Y1816/W1816</f>
        <v>0.23214499999999993</v>
      </c>
      <c r="AA1816" s="6">
        <v>302</v>
      </c>
      <c r="AB1816" s="6">
        <v>1892</v>
      </c>
      <c r="AC1816" s="6">
        <f>2016-AB1816</f>
        <v>124</v>
      </c>
      <c r="AD1816" s="6" t="s">
        <v>96</v>
      </c>
    </row>
    <row r="1817" spans="1:30" x14ac:dyDescent="0.2">
      <c r="A1817">
        <v>31</v>
      </c>
      <c r="B1817" s="2" t="s">
        <v>388</v>
      </c>
      <c r="C1817" s="2" t="s">
        <v>22</v>
      </c>
      <c r="D1817" s="2" t="s">
        <v>23</v>
      </c>
      <c r="E1817" s="6" t="s">
        <v>2767</v>
      </c>
      <c r="F1817" s="2">
        <v>44</v>
      </c>
      <c r="G1817" s="2">
        <v>50</v>
      </c>
      <c r="H1817" s="3">
        <v>42574</v>
      </c>
      <c r="I1817" s="3">
        <v>42586</v>
      </c>
      <c r="J1817" s="3" t="s">
        <v>2540</v>
      </c>
      <c r="K1817" s="17">
        <f>IF(J1817="Januar",238.19,IF(J1817="Februar",240.59,IF(J1817="Mars",245.99,IF(J1817="April",250.79,IF(J1817="Mai",256.52,IF(J1817="Juni",259.83,IF(J1817="Juli",265.66,IF(J1817="August",272.21,IF(J1817="September",275.91,IF(J1817="Oktober",281.13,IF(J1817="November",284.38,IF(J1817="Desember",287.34,0))))))))))))</f>
        <v>272.20999999999998</v>
      </c>
      <c r="L1817" s="20">
        <f>$K$2/K1817</f>
        <v>0.87502296021454029</v>
      </c>
      <c r="M1817" s="2">
        <v>12</v>
      </c>
      <c r="N1817" s="2">
        <v>3200000</v>
      </c>
      <c r="O1817" s="2">
        <v>3700000</v>
      </c>
      <c r="P1817" s="2">
        <f>O1817-N1817</f>
        <v>500000</v>
      </c>
      <c r="Q1817" s="4">
        <f>P1817/N1817</f>
        <v>0.15625</v>
      </c>
      <c r="R1817" s="2">
        <v>13855</v>
      </c>
      <c r="S1817" s="9">
        <f>(N1817+R1817)/F1817</f>
        <v>73042.159090909088</v>
      </c>
      <c r="T1817" s="2">
        <v>84406</v>
      </c>
      <c r="U1817" s="5">
        <f>T1817-S1817</f>
        <v>11363.840909090912</v>
      </c>
      <c r="V1817" s="4">
        <f>U1817/S1817</f>
        <v>0.15557920316878021</v>
      </c>
      <c r="W1817" s="22">
        <f>S1817*L1817</f>
        <v>63913.566268188668</v>
      </c>
      <c r="X1817" s="22">
        <f>T1817*L1817</f>
        <v>73857.187979868482</v>
      </c>
      <c r="Y1817" s="22">
        <f>X1817-W1817</f>
        <v>9943.6217116798143</v>
      </c>
      <c r="Z1817" s="8">
        <f>Y1817/W1817</f>
        <v>0.15557920316878007</v>
      </c>
      <c r="AA1817" s="2">
        <v>987</v>
      </c>
      <c r="AB1817" s="2">
        <v>1898</v>
      </c>
      <c r="AC1817" s="2">
        <f>2016-AB1817</f>
        <v>118</v>
      </c>
      <c r="AD1817" s="2" t="s">
        <v>88</v>
      </c>
    </row>
    <row r="1818" spans="1:30" x14ac:dyDescent="0.2">
      <c r="A1818">
        <v>31</v>
      </c>
      <c r="B1818" s="2" t="s">
        <v>1099</v>
      </c>
      <c r="C1818" s="2" t="s">
        <v>22</v>
      </c>
      <c r="D1818" s="2" t="s">
        <v>23</v>
      </c>
      <c r="E1818" s="6" t="s">
        <v>2767</v>
      </c>
      <c r="F1818" s="2">
        <v>58</v>
      </c>
      <c r="G1818" s="2">
        <v>65</v>
      </c>
      <c r="H1818" s="3">
        <v>42574</v>
      </c>
      <c r="I1818" s="3">
        <v>42586</v>
      </c>
      <c r="J1818" s="3" t="s">
        <v>2540</v>
      </c>
      <c r="K1818" s="17">
        <f>IF(J1818="Januar",238.19,IF(J1818="Februar",240.59,IF(J1818="Mars",245.99,IF(J1818="April",250.79,IF(J1818="Mai",256.52,IF(J1818="Juni",259.83,IF(J1818="Juli",265.66,IF(J1818="August",272.21,IF(J1818="September",275.91,IF(J1818="Oktober",281.13,IF(J1818="November",284.38,IF(J1818="Desember",287.34,0))))))))))))</f>
        <v>272.20999999999998</v>
      </c>
      <c r="L1818" s="20">
        <f>$K$2/K1818</f>
        <v>0.87502296021454029</v>
      </c>
      <c r="M1818" s="2">
        <v>12</v>
      </c>
      <c r="N1818" s="2">
        <v>3300000</v>
      </c>
      <c r="O1818" s="2">
        <v>4250000</v>
      </c>
      <c r="P1818" s="2">
        <f>O1818-N1818</f>
        <v>950000</v>
      </c>
      <c r="Q1818" s="4">
        <f>P1818/N1818</f>
        <v>0.2878787878787879</v>
      </c>
      <c r="R1818" s="2">
        <v>144458</v>
      </c>
      <c r="S1818" s="9">
        <f>(N1818+R1818)/F1818</f>
        <v>59387.206896551725</v>
      </c>
      <c r="T1818" s="2">
        <v>75767</v>
      </c>
      <c r="U1818" s="5">
        <f>T1818-S1818</f>
        <v>16379.793103448275</v>
      </c>
      <c r="V1818" s="4">
        <f>U1818/S1818</f>
        <v>0.27581349518559956</v>
      </c>
      <c r="W1818" s="22">
        <f>S1818*L1818</f>
        <v>51965.169577494053</v>
      </c>
      <c r="X1818" s="22">
        <f>T1818*L1818</f>
        <v>66297.864626575072</v>
      </c>
      <c r="Y1818" s="22">
        <f>X1818-W1818</f>
        <v>14332.69504908102</v>
      </c>
      <c r="Z1818" s="8">
        <f>Y1818/W1818</f>
        <v>0.27581349518559956</v>
      </c>
      <c r="AA1818" s="2">
        <v>855</v>
      </c>
      <c r="AB1818" s="2">
        <v>1949</v>
      </c>
      <c r="AC1818" s="2">
        <f>2016-AB1818</f>
        <v>67</v>
      </c>
      <c r="AD1818" s="2" t="s">
        <v>231</v>
      </c>
    </row>
    <row r="1819" spans="1:30" x14ac:dyDescent="0.2">
      <c r="A1819">
        <v>31</v>
      </c>
      <c r="B1819" s="6" t="s">
        <v>247</v>
      </c>
      <c r="C1819" s="6" t="s">
        <v>22</v>
      </c>
      <c r="D1819" s="6" t="s">
        <v>23</v>
      </c>
      <c r="E1819" s="6" t="s">
        <v>2767</v>
      </c>
      <c r="F1819" s="6">
        <v>53</v>
      </c>
      <c r="G1819" s="6">
        <v>64</v>
      </c>
      <c r="H1819" s="7">
        <v>42575</v>
      </c>
      <c r="I1819" s="7">
        <v>42587</v>
      </c>
      <c r="J1819" s="3" t="s">
        <v>2540</v>
      </c>
      <c r="K1819" s="17">
        <f>IF(J1819="Januar",238.19,IF(J1819="Februar",240.59,IF(J1819="Mars",245.99,IF(J1819="April",250.79,IF(J1819="Mai",256.52,IF(J1819="Juni",259.83,IF(J1819="Juli",265.66,IF(J1819="August",272.21,IF(J1819="September",275.91,IF(J1819="Oktober",281.13,IF(J1819="November",284.38,IF(J1819="Desember",287.34,0))))))))))))</f>
        <v>272.20999999999998</v>
      </c>
      <c r="L1819" s="20">
        <f>$K$2/K1819</f>
        <v>0.87502296021454029</v>
      </c>
      <c r="M1819" s="6">
        <v>12</v>
      </c>
      <c r="N1819" s="6">
        <v>3900000</v>
      </c>
      <c r="O1819" s="6">
        <v>3820000</v>
      </c>
      <c r="P1819" s="6">
        <f>O1819-N1819</f>
        <v>-80000</v>
      </c>
      <c r="Q1819" s="8">
        <f>P1819/N1819</f>
        <v>-2.0512820512820513E-2</v>
      </c>
      <c r="R1819" s="6"/>
      <c r="S1819" s="9">
        <f>(N1819+R1819)/F1819</f>
        <v>73584.905660377364</v>
      </c>
      <c r="T1819" s="6">
        <v>72075</v>
      </c>
      <c r="U1819" s="5">
        <f>T1819-S1819</f>
        <v>-1509.9056603773643</v>
      </c>
      <c r="V1819" s="4">
        <f>U1819/S1819</f>
        <v>-2.0519230769230845E-2</v>
      </c>
      <c r="W1819" s="22">
        <f>S1819*L1819</f>
        <v>64388.481978051081</v>
      </c>
      <c r="X1819" s="22">
        <f>T1819*L1819</f>
        <v>63067.279857462992</v>
      </c>
      <c r="Y1819" s="22">
        <f>X1819-W1819</f>
        <v>-1321.2021205880883</v>
      </c>
      <c r="Z1819" s="8">
        <f>Y1819/W1819</f>
        <v>-2.0519230769230797E-2</v>
      </c>
      <c r="AA1819" s="6">
        <v>426</v>
      </c>
      <c r="AB1819" s="6">
        <v>1879</v>
      </c>
      <c r="AC1819" s="6">
        <f>2016-AB1819</f>
        <v>137</v>
      </c>
      <c r="AD1819" s="6" t="s">
        <v>123</v>
      </c>
    </row>
    <row r="1820" spans="1:30" x14ac:dyDescent="0.2">
      <c r="A1820">
        <v>32</v>
      </c>
      <c r="B1820" s="6" t="s">
        <v>68</v>
      </c>
      <c r="C1820" s="6" t="s">
        <v>22</v>
      </c>
      <c r="D1820" s="6" t="s">
        <v>23</v>
      </c>
      <c r="E1820" s="6" t="s">
        <v>2767</v>
      </c>
      <c r="F1820" s="6">
        <v>22</v>
      </c>
      <c r="G1820" s="6">
        <v>25</v>
      </c>
      <c r="H1820" s="7">
        <v>42580</v>
      </c>
      <c r="I1820" s="7">
        <v>42590</v>
      </c>
      <c r="J1820" s="3" t="s">
        <v>2540</v>
      </c>
      <c r="K1820" s="17">
        <f>IF(J1820="Januar",238.19,IF(J1820="Februar",240.59,IF(J1820="Mars",245.99,IF(J1820="April",250.79,IF(J1820="Mai",256.52,IF(J1820="Juni",259.83,IF(J1820="Juli",265.66,IF(J1820="August",272.21,IF(J1820="September",275.91,IF(J1820="Oktober",281.13,IF(J1820="November",284.38,IF(J1820="Desember",287.34,0))))))))))))</f>
        <v>272.20999999999998</v>
      </c>
      <c r="L1820" s="20">
        <f>$K$2/K1820</f>
        <v>0.87502296021454029</v>
      </c>
      <c r="M1820" s="6">
        <v>10</v>
      </c>
      <c r="N1820" s="6">
        <v>1490000</v>
      </c>
      <c r="O1820" s="6">
        <v>1660000</v>
      </c>
      <c r="P1820" s="6">
        <f>O1820-N1820</f>
        <v>170000</v>
      </c>
      <c r="Q1820" s="8">
        <f>P1820/N1820</f>
        <v>0.11409395973154363</v>
      </c>
      <c r="R1820" s="6">
        <v>1648</v>
      </c>
      <c r="S1820" s="9">
        <f>(N1820+R1820)/F1820</f>
        <v>67802.181818181823</v>
      </c>
      <c r="T1820" s="6">
        <v>75529</v>
      </c>
      <c r="U1820" s="5">
        <f>T1820-S1820</f>
        <v>7726.8181818181765</v>
      </c>
      <c r="V1820" s="8">
        <f>U1820/S1820</f>
        <v>0.11396120264298271</v>
      </c>
      <c r="W1820" s="22">
        <f>S1820*L1820</f>
        <v>59328.465843549944</v>
      </c>
      <c r="X1820" s="22">
        <f>T1820*L1820</f>
        <v>66089.609162044013</v>
      </c>
      <c r="Y1820" s="22">
        <f>X1820-W1820</f>
        <v>6761.1433184940688</v>
      </c>
      <c r="Z1820" s="8">
        <f>Y1820/W1820</f>
        <v>0.11396120264298264</v>
      </c>
      <c r="AA1820" s="10">
        <v>2509</v>
      </c>
      <c r="AB1820" s="6">
        <v>2005</v>
      </c>
      <c r="AC1820" s="6">
        <f>2016-AB1820</f>
        <v>11</v>
      </c>
      <c r="AD1820" s="6" t="s">
        <v>37</v>
      </c>
    </row>
    <row r="1821" spans="1:30" x14ac:dyDescent="0.2">
      <c r="A1821">
        <v>32</v>
      </c>
      <c r="B1821" s="2" t="s">
        <v>619</v>
      </c>
      <c r="C1821" s="2" t="s">
        <v>22</v>
      </c>
      <c r="D1821" s="2" t="s">
        <v>23</v>
      </c>
      <c r="E1821" s="6" t="s">
        <v>2767</v>
      </c>
      <c r="F1821" s="2">
        <v>47</v>
      </c>
      <c r="G1821" s="2">
        <v>54</v>
      </c>
      <c r="H1821" s="3">
        <v>42580</v>
      </c>
      <c r="I1821" s="3">
        <v>42590</v>
      </c>
      <c r="J1821" s="3" t="s">
        <v>2540</v>
      </c>
      <c r="K1821" s="17">
        <f>IF(J1821="Januar",238.19,IF(J1821="Februar",240.59,IF(J1821="Mars",245.99,IF(J1821="April",250.79,IF(J1821="Mai",256.52,IF(J1821="Juni",259.83,IF(J1821="Juli",265.66,IF(J1821="August",272.21,IF(J1821="September",275.91,IF(J1821="Oktober",281.13,IF(J1821="November",284.38,IF(J1821="Desember",287.34,0))))))))))))</f>
        <v>272.20999999999998</v>
      </c>
      <c r="L1821" s="20">
        <f>$K$2/K1821</f>
        <v>0.87502296021454029</v>
      </c>
      <c r="M1821" s="2">
        <v>10</v>
      </c>
      <c r="N1821" s="2">
        <v>3190000</v>
      </c>
      <c r="O1821" s="2">
        <v>3500000</v>
      </c>
      <c r="P1821" s="2">
        <f>O1821-N1821</f>
        <v>310000</v>
      </c>
      <c r="Q1821" s="4">
        <f>P1821/N1821</f>
        <v>9.7178683385579931E-2</v>
      </c>
      <c r="R1821" s="2">
        <v>27415</v>
      </c>
      <c r="S1821" s="9">
        <f>(N1821+R1821)/F1821</f>
        <v>68455.638297872341</v>
      </c>
      <c r="T1821" s="2">
        <v>75051</v>
      </c>
      <c r="U1821" s="5">
        <f>T1821-S1821</f>
        <v>6595.3617021276586</v>
      </c>
      <c r="V1821" s="4">
        <f>U1821/S1821</f>
        <v>9.6345047188503799E-2</v>
      </c>
      <c r="W1821" s="22">
        <f>S1821*L1821</f>
        <v>59900.255266780114</v>
      </c>
      <c r="X1821" s="22">
        <f>T1821*L1821</f>
        <v>65671.348187061463</v>
      </c>
      <c r="Y1821" s="22">
        <f>X1821-W1821</f>
        <v>5771.0929202813495</v>
      </c>
      <c r="Z1821" s="8">
        <f>Y1821/W1821</f>
        <v>9.634504718850373E-2</v>
      </c>
      <c r="AA1821" s="11">
        <v>29591</v>
      </c>
      <c r="AB1821" s="2">
        <v>1916</v>
      </c>
      <c r="AC1821" s="2">
        <f>2016-AB1821</f>
        <v>100</v>
      </c>
      <c r="AD1821" s="2" t="s">
        <v>25</v>
      </c>
    </row>
    <row r="1822" spans="1:30" x14ac:dyDescent="0.2">
      <c r="A1822">
        <v>32</v>
      </c>
      <c r="B1822" s="2" t="s">
        <v>976</v>
      </c>
      <c r="C1822" s="2" t="s">
        <v>22</v>
      </c>
      <c r="D1822" s="2" t="s">
        <v>23</v>
      </c>
      <c r="E1822" s="6" t="s">
        <v>2767</v>
      </c>
      <c r="F1822" s="2">
        <v>55</v>
      </c>
      <c r="G1822" s="2">
        <v>64</v>
      </c>
      <c r="H1822" s="3">
        <v>42580</v>
      </c>
      <c r="I1822" s="3">
        <v>42590</v>
      </c>
      <c r="J1822" s="3" t="s">
        <v>2540</v>
      </c>
      <c r="K1822" s="17">
        <f>IF(J1822="Januar",238.19,IF(J1822="Februar",240.59,IF(J1822="Mars",245.99,IF(J1822="April",250.79,IF(J1822="Mai",256.52,IF(J1822="Juni",259.83,IF(J1822="Juli",265.66,IF(J1822="August",272.21,IF(J1822="September",275.91,IF(J1822="Oktober",281.13,IF(J1822="November",284.38,IF(J1822="Desember",287.34,0))))))))))))</f>
        <v>272.20999999999998</v>
      </c>
      <c r="L1822" s="20">
        <f>$K$2/K1822</f>
        <v>0.87502296021454029</v>
      </c>
      <c r="M1822" s="2">
        <v>10</v>
      </c>
      <c r="N1822" s="2">
        <v>3500000</v>
      </c>
      <c r="O1822" s="2">
        <v>4060000</v>
      </c>
      <c r="P1822" s="2">
        <f>O1822-N1822</f>
        <v>560000</v>
      </c>
      <c r="Q1822" s="4">
        <f>P1822/N1822</f>
        <v>0.16</v>
      </c>
      <c r="R1822" s="2"/>
      <c r="S1822" s="9">
        <f>(N1822+R1822)/F1822</f>
        <v>63636.36363636364</v>
      </c>
      <c r="T1822" s="2">
        <v>73818</v>
      </c>
      <c r="U1822" s="5">
        <f>T1822-S1822</f>
        <v>10181.63636363636</v>
      </c>
      <c r="V1822" s="4">
        <f>U1822/S1822</f>
        <v>0.15999714285714281</v>
      </c>
      <c r="W1822" s="22">
        <f>S1822*L1822</f>
        <v>55683.279286379839</v>
      </c>
      <c r="X1822" s="22">
        <f>T1822*L1822</f>
        <v>64592.444877116934</v>
      </c>
      <c r="Y1822" s="22">
        <f>X1822-W1822</f>
        <v>8909.165590737095</v>
      </c>
      <c r="Z1822" s="8">
        <f>Y1822/W1822</f>
        <v>0.15999714285714278</v>
      </c>
      <c r="AA1822" s="11">
        <v>2268</v>
      </c>
      <c r="AB1822" s="2">
        <v>2014</v>
      </c>
      <c r="AC1822" s="2">
        <f>2016-AB1822</f>
        <v>2</v>
      </c>
      <c r="AD1822" s="2" t="s">
        <v>37</v>
      </c>
    </row>
    <row r="1823" spans="1:30" x14ac:dyDescent="0.2">
      <c r="A1823">
        <v>32</v>
      </c>
      <c r="B1823" s="6" t="s">
        <v>1322</v>
      </c>
      <c r="C1823" s="6" t="s">
        <v>22</v>
      </c>
      <c r="D1823" s="6" t="s">
        <v>23</v>
      </c>
      <c r="E1823" s="6" t="s">
        <v>2767</v>
      </c>
      <c r="F1823" s="6">
        <v>65</v>
      </c>
      <c r="G1823" s="6">
        <v>72</v>
      </c>
      <c r="H1823" s="7">
        <v>42580</v>
      </c>
      <c r="I1823" s="7">
        <v>42590</v>
      </c>
      <c r="J1823" s="3" t="s">
        <v>2540</v>
      </c>
      <c r="K1823" s="17">
        <f>IF(J1823="Januar",238.19,IF(J1823="Februar",240.59,IF(J1823="Mars",245.99,IF(J1823="April",250.79,IF(J1823="Mai",256.52,IF(J1823="Juni",259.83,IF(J1823="Juli",265.66,IF(J1823="August",272.21,IF(J1823="September",275.91,IF(J1823="Oktober",281.13,IF(J1823="November",284.38,IF(J1823="Desember",287.34,0))))))))))))</f>
        <v>272.20999999999998</v>
      </c>
      <c r="L1823" s="20">
        <f>$K$2/K1823</f>
        <v>0.87502296021454029</v>
      </c>
      <c r="M1823" s="6">
        <v>10</v>
      </c>
      <c r="N1823" s="6">
        <v>2750000</v>
      </c>
      <c r="O1823" s="6">
        <v>3275000</v>
      </c>
      <c r="P1823" s="6">
        <f>O1823-N1823</f>
        <v>525000</v>
      </c>
      <c r="Q1823" s="8">
        <f>P1823/N1823</f>
        <v>0.19090909090909092</v>
      </c>
      <c r="R1823" s="6">
        <v>42000</v>
      </c>
      <c r="S1823" s="9">
        <f>(N1823+R1823)/F1823</f>
        <v>42953.846153846156</v>
      </c>
      <c r="T1823" s="6">
        <v>51031</v>
      </c>
      <c r="U1823" s="5">
        <f>T1823-S1823</f>
        <v>8077.1538461538439</v>
      </c>
      <c r="V1823" s="4">
        <f>U1823/S1823</f>
        <v>0.18804262177650424</v>
      </c>
      <c r="W1823" s="22">
        <f>S1823*L1823</f>
        <v>37585.60161413841</v>
      </c>
      <c r="X1823" s="22">
        <f>T1823*L1823</f>
        <v>44653.296682708205</v>
      </c>
      <c r="Y1823" s="22">
        <f>X1823-W1823</f>
        <v>7067.6950685697957</v>
      </c>
      <c r="Z1823" s="8">
        <f>Y1823/W1823</f>
        <v>0.18804262177650422</v>
      </c>
      <c r="AA1823" s="10">
        <v>9917</v>
      </c>
      <c r="AB1823" s="6">
        <v>1954</v>
      </c>
      <c r="AC1823" s="6">
        <f>2016-AB1823</f>
        <v>62</v>
      </c>
      <c r="AD1823" s="6" t="s">
        <v>37</v>
      </c>
    </row>
    <row r="1824" spans="1:30" x14ac:dyDescent="0.2">
      <c r="A1824">
        <v>32</v>
      </c>
      <c r="B1824" s="6" t="s">
        <v>1851</v>
      </c>
      <c r="C1824" s="6" t="s">
        <v>22</v>
      </c>
      <c r="D1824" s="6" t="s">
        <v>23</v>
      </c>
      <c r="E1824" s="6" t="s">
        <v>2767</v>
      </c>
      <c r="F1824" s="6">
        <v>80</v>
      </c>
      <c r="G1824" s="6">
        <v>93</v>
      </c>
      <c r="H1824" s="7">
        <v>42580</v>
      </c>
      <c r="I1824" s="7">
        <v>42590</v>
      </c>
      <c r="J1824" s="3" t="s">
        <v>2540</v>
      </c>
      <c r="K1824" s="17">
        <f>IF(J1824="Januar",238.19,IF(J1824="Februar",240.59,IF(J1824="Mars",245.99,IF(J1824="April",250.79,IF(J1824="Mai",256.52,IF(J1824="Juni",259.83,IF(J1824="Juli",265.66,IF(J1824="August",272.21,IF(J1824="September",275.91,IF(J1824="Oktober",281.13,IF(J1824="November",284.38,IF(J1824="Desember",287.34,0))))))))))))</f>
        <v>272.20999999999998</v>
      </c>
      <c r="L1824" s="20">
        <f>$K$2/K1824</f>
        <v>0.87502296021454029</v>
      </c>
      <c r="M1824" s="6">
        <v>10</v>
      </c>
      <c r="N1824" s="6">
        <v>4450000</v>
      </c>
      <c r="O1824" s="6">
        <v>5700000</v>
      </c>
      <c r="P1824" s="6">
        <f>O1824-N1824</f>
        <v>1250000</v>
      </c>
      <c r="Q1824" s="8">
        <f>P1824/N1824</f>
        <v>0.2808988764044944</v>
      </c>
      <c r="R1824" s="6">
        <v>2462</v>
      </c>
      <c r="S1824" s="9">
        <f>(N1824+R1824)/F1824</f>
        <v>55655.775000000001</v>
      </c>
      <c r="T1824" s="6">
        <v>71281</v>
      </c>
      <c r="U1824" s="5">
        <f>T1824-S1824</f>
        <v>15625.224999999999</v>
      </c>
      <c r="V1824" s="4">
        <f>U1824/S1824</f>
        <v>0.28074759537532268</v>
      </c>
      <c r="W1824" s="22">
        <f>S1824*L1824</f>
        <v>48700.080993534408</v>
      </c>
      <c r="X1824" s="22">
        <f>T1824*L1824</f>
        <v>62372.511627052649</v>
      </c>
      <c r="Y1824" s="22">
        <f>X1824-W1824</f>
        <v>13672.430633518241</v>
      </c>
      <c r="Z1824" s="8">
        <f>Y1824/W1824</f>
        <v>0.28074759537532268</v>
      </c>
      <c r="AA1824" s="6">
        <v>698</v>
      </c>
      <c r="AB1824" s="6">
        <v>1937</v>
      </c>
      <c r="AC1824" s="6">
        <f>2016-AB1824</f>
        <v>79</v>
      </c>
      <c r="AD1824" s="6" t="s">
        <v>37</v>
      </c>
    </row>
    <row r="1825" spans="1:30" x14ac:dyDescent="0.2">
      <c r="A1825">
        <v>32</v>
      </c>
      <c r="B1825" s="2" t="s">
        <v>2261</v>
      </c>
      <c r="C1825" s="2" t="s">
        <v>22</v>
      </c>
      <c r="D1825" s="2" t="s">
        <v>23</v>
      </c>
      <c r="E1825" s="6" t="s">
        <v>2767</v>
      </c>
      <c r="F1825" s="2">
        <v>107</v>
      </c>
      <c r="G1825" s="2">
        <v>121</v>
      </c>
      <c r="H1825" s="3">
        <v>42580</v>
      </c>
      <c r="I1825" s="3">
        <v>42590</v>
      </c>
      <c r="J1825" s="3" t="s">
        <v>2540</v>
      </c>
      <c r="K1825" s="17">
        <f>IF(J1825="Januar",238.19,IF(J1825="Februar",240.59,IF(J1825="Mars",245.99,IF(J1825="April",250.79,IF(J1825="Mai",256.52,IF(J1825="Juni",259.83,IF(J1825="Juli",265.66,IF(J1825="August",272.21,IF(J1825="September",275.91,IF(J1825="Oktober",281.13,IF(J1825="November",284.38,IF(J1825="Desember",287.34,0))))))))))))</f>
        <v>272.20999999999998</v>
      </c>
      <c r="L1825" s="20">
        <f>$K$2/K1825</f>
        <v>0.87502296021454029</v>
      </c>
      <c r="M1825" s="2">
        <v>10</v>
      </c>
      <c r="N1825" s="2">
        <v>7200000</v>
      </c>
      <c r="O1825" s="2">
        <v>7250000</v>
      </c>
      <c r="P1825" s="2">
        <f>O1825-N1825</f>
        <v>50000</v>
      </c>
      <c r="Q1825" s="4">
        <f>P1825/N1825</f>
        <v>6.9444444444444441E-3</v>
      </c>
      <c r="R1825" s="2"/>
      <c r="S1825" s="9">
        <f>(N1825+R1825)/F1825</f>
        <v>67289.719626168226</v>
      </c>
      <c r="T1825" s="2">
        <v>67757</v>
      </c>
      <c r="U1825" s="5">
        <f>T1825-S1825</f>
        <v>467.28037383177434</v>
      </c>
      <c r="V1825" s="4">
        <f>U1825/S1825</f>
        <v>6.9443055555555352E-3</v>
      </c>
      <c r="W1825" s="22">
        <f>S1825*L1825</f>
        <v>58880.049659296172</v>
      </c>
      <c r="X1825" s="22">
        <f>T1825*L1825</f>
        <v>59288.930715256603</v>
      </c>
      <c r="Y1825" s="22">
        <f>X1825-W1825</f>
        <v>408.88105596043169</v>
      </c>
      <c r="Z1825" s="8">
        <f>Y1825/W1825</f>
        <v>6.9443055555554589E-3</v>
      </c>
      <c r="AA1825" s="11">
        <v>6559</v>
      </c>
      <c r="AB1825" s="2">
        <v>2011</v>
      </c>
      <c r="AC1825" s="2">
        <f>2016-AB1825</f>
        <v>5</v>
      </c>
      <c r="AD1825" s="2" t="s">
        <v>37</v>
      </c>
    </row>
    <row r="1826" spans="1:30" x14ac:dyDescent="0.2">
      <c r="A1826">
        <v>32</v>
      </c>
      <c r="B1826" s="6" t="s">
        <v>2302</v>
      </c>
      <c r="C1826" s="6" t="s">
        <v>22</v>
      </c>
      <c r="D1826" s="6" t="s">
        <v>23</v>
      </c>
      <c r="E1826" s="6" t="s">
        <v>2767</v>
      </c>
      <c r="F1826" s="6">
        <v>111</v>
      </c>
      <c r="G1826" s="6">
        <v>124</v>
      </c>
      <c r="H1826" s="7">
        <v>42580</v>
      </c>
      <c r="I1826" s="7">
        <v>42590</v>
      </c>
      <c r="J1826" s="3" t="s">
        <v>2540</v>
      </c>
      <c r="K1826" s="17">
        <f>IF(J1826="Januar",238.19,IF(J1826="Februar",240.59,IF(J1826="Mars",245.99,IF(J1826="April",250.79,IF(J1826="Mai",256.52,IF(J1826="Juni",259.83,IF(J1826="Juli",265.66,IF(J1826="August",272.21,IF(J1826="September",275.91,IF(J1826="Oktober",281.13,IF(J1826="November",284.38,IF(J1826="Desember",287.34,0))))))))))))</f>
        <v>272.20999999999998</v>
      </c>
      <c r="L1826" s="20">
        <f>$K$2/K1826</f>
        <v>0.87502296021454029</v>
      </c>
      <c r="M1826" s="6">
        <v>10</v>
      </c>
      <c r="N1826" s="6">
        <v>7500000</v>
      </c>
      <c r="O1826" s="6">
        <v>8250000</v>
      </c>
      <c r="P1826" s="6">
        <f>O1826-N1826</f>
        <v>750000</v>
      </c>
      <c r="Q1826" s="8">
        <f>P1826/N1826</f>
        <v>0.1</v>
      </c>
      <c r="R1826" s="6"/>
      <c r="S1826" s="9">
        <f>(N1826+R1826)/F1826</f>
        <v>67567.567567567574</v>
      </c>
      <c r="T1826" s="6">
        <v>74324</v>
      </c>
      <c r="U1826" s="5">
        <f>T1826-S1826</f>
        <v>6756.4324324324261</v>
      </c>
      <c r="V1826" s="4">
        <f>U1826/S1826</f>
        <v>9.9995199999999895E-2</v>
      </c>
      <c r="W1826" s="22">
        <f>S1826*L1826</f>
        <v>59123.172987468941</v>
      </c>
      <c r="X1826" s="22">
        <f>T1826*L1826</f>
        <v>65035.20649498549</v>
      </c>
      <c r="Y1826" s="22">
        <f>X1826-W1826</f>
        <v>5912.0335075165494</v>
      </c>
      <c r="Z1826" s="8">
        <f>Y1826/W1826</f>
        <v>9.9995199999999923E-2</v>
      </c>
      <c r="AA1826" s="6">
        <v>667</v>
      </c>
      <c r="AB1826" s="6">
        <v>1895</v>
      </c>
      <c r="AC1826" s="6">
        <f>2016-AB1826</f>
        <v>121</v>
      </c>
      <c r="AD1826" s="6" t="s">
        <v>583</v>
      </c>
    </row>
    <row r="1827" spans="1:30" x14ac:dyDescent="0.2">
      <c r="A1827">
        <v>32</v>
      </c>
      <c r="B1827" s="2" t="s">
        <v>223</v>
      </c>
      <c r="C1827" s="2" t="s">
        <v>22</v>
      </c>
      <c r="D1827" s="2" t="s">
        <v>23</v>
      </c>
      <c r="E1827" s="6" t="s">
        <v>2767</v>
      </c>
      <c r="F1827" s="2">
        <v>33</v>
      </c>
      <c r="G1827" s="2">
        <v>37</v>
      </c>
      <c r="H1827" s="3">
        <v>42581</v>
      </c>
      <c r="I1827" s="3">
        <v>42591</v>
      </c>
      <c r="J1827" s="3" t="s">
        <v>2540</v>
      </c>
      <c r="K1827" s="17">
        <f>IF(J1827="Januar",238.19,IF(J1827="Februar",240.59,IF(J1827="Mars",245.99,IF(J1827="April",250.79,IF(J1827="Mai",256.52,IF(J1827="Juni",259.83,IF(J1827="Juli",265.66,IF(J1827="August",272.21,IF(J1827="September",275.91,IF(J1827="Oktober",281.13,IF(J1827="November",284.38,IF(J1827="Desember",287.34,0))))))))))))</f>
        <v>272.20999999999998</v>
      </c>
      <c r="L1827" s="20">
        <f>$K$2/K1827</f>
        <v>0.87502296021454029</v>
      </c>
      <c r="M1827" s="2">
        <v>10</v>
      </c>
      <c r="N1827" s="2">
        <v>2100000</v>
      </c>
      <c r="O1827" s="2">
        <v>2650000</v>
      </c>
      <c r="P1827" s="2">
        <f>O1827-N1827</f>
        <v>550000</v>
      </c>
      <c r="Q1827" s="4">
        <f>P1827/N1827</f>
        <v>0.26190476190476192</v>
      </c>
      <c r="R1827" s="2">
        <v>119898</v>
      </c>
      <c r="S1827" s="9">
        <f>(N1827+R1827)/F1827</f>
        <v>67269.636363636368</v>
      </c>
      <c r="T1827" s="2">
        <v>83936</v>
      </c>
      <c r="U1827" s="5">
        <f>T1827-S1827</f>
        <v>16666.363636363632</v>
      </c>
      <c r="V1827" s="4">
        <f>U1827/S1827</f>
        <v>0.24775462656392314</v>
      </c>
      <c r="W1827" s="22">
        <f>S1827*L1827</f>
        <v>58862.476343464776</v>
      </c>
      <c r="X1827" s="22">
        <f>T1827*L1827</f>
        <v>73445.927188567657</v>
      </c>
      <c r="Y1827" s="22">
        <f>X1827-W1827</f>
        <v>14583.450845102881</v>
      </c>
      <c r="Z1827" s="8">
        <f>Y1827/W1827</f>
        <v>0.24775462656392325</v>
      </c>
      <c r="AA1827" s="2">
        <v>855</v>
      </c>
      <c r="AB1827" s="2">
        <v>1949</v>
      </c>
      <c r="AC1827" s="2">
        <f>2016-AB1827</f>
        <v>67</v>
      </c>
      <c r="AD1827" s="2" t="s">
        <v>37</v>
      </c>
    </row>
    <row r="1828" spans="1:30" x14ac:dyDescent="0.2">
      <c r="A1828">
        <v>32</v>
      </c>
      <c r="B1828" s="2" t="s">
        <v>276</v>
      </c>
      <c r="C1828" s="2" t="s">
        <v>22</v>
      </c>
      <c r="D1828" s="2" t="s">
        <v>23</v>
      </c>
      <c r="E1828" s="6" t="s">
        <v>2767</v>
      </c>
      <c r="F1828" s="2">
        <v>39</v>
      </c>
      <c r="G1828" s="2">
        <v>44</v>
      </c>
      <c r="H1828" s="3">
        <v>42581</v>
      </c>
      <c r="I1828" s="3">
        <v>42591</v>
      </c>
      <c r="J1828" s="3" t="s">
        <v>2540</v>
      </c>
      <c r="K1828" s="17">
        <f>IF(J1828="Januar",238.19,IF(J1828="Februar",240.59,IF(J1828="Mars",245.99,IF(J1828="April",250.79,IF(J1828="Mai",256.52,IF(J1828="Juni",259.83,IF(J1828="Juli",265.66,IF(J1828="August",272.21,IF(J1828="September",275.91,IF(J1828="Oktober",281.13,IF(J1828="November",284.38,IF(J1828="Desember",287.34,0))))))))))))</f>
        <v>272.20999999999998</v>
      </c>
      <c r="L1828" s="20">
        <f>$K$2/K1828</f>
        <v>0.87502296021454029</v>
      </c>
      <c r="M1828" s="2">
        <v>10</v>
      </c>
      <c r="N1828" s="2">
        <v>2850000</v>
      </c>
      <c r="O1828" s="2">
        <v>3200000</v>
      </c>
      <c r="P1828" s="2">
        <f>O1828-N1828</f>
        <v>350000</v>
      </c>
      <c r="Q1828" s="4">
        <f>P1828/N1828</f>
        <v>0.12280701754385964</v>
      </c>
      <c r="R1828" s="2">
        <v>105180</v>
      </c>
      <c r="S1828" s="9">
        <f>(N1828+R1828)/F1828</f>
        <v>75773.846153846156</v>
      </c>
      <c r="T1828" s="2">
        <v>84748</v>
      </c>
      <c r="U1828" s="5">
        <f>T1828-S1828</f>
        <v>8974.1538461538439</v>
      </c>
      <c r="V1828" s="4">
        <f>U1828/S1828</f>
        <v>0.11843339492010635</v>
      </c>
      <c r="W1828" s="22">
        <f>S1828*L1828</f>
        <v>66303.855168379625</v>
      </c>
      <c r="X1828" s="22">
        <f>T1828*L1828</f>
        <v>74156.445832261859</v>
      </c>
      <c r="Y1828" s="22">
        <f>X1828-W1828</f>
        <v>7852.5906638822344</v>
      </c>
      <c r="Z1828" s="8">
        <f>Y1828/W1828</f>
        <v>0.11843339492010628</v>
      </c>
      <c r="AA1828" s="11">
        <v>1605</v>
      </c>
      <c r="AB1828" s="2">
        <v>1939</v>
      </c>
      <c r="AC1828" s="2">
        <f>2016-AB1828</f>
        <v>77</v>
      </c>
      <c r="AD1828" s="2" t="s">
        <v>37</v>
      </c>
    </row>
    <row r="1829" spans="1:30" x14ac:dyDescent="0.2">
      <c r="A1829">
        <v>32</v>
      </c>
      <c r="B1829" s="2" t="s">
        <v>434</v>
      </c>
      <c r="C1829" s="2" t="s">
        <v>22</v>
      </c>
      <c r="D1829" s="2" t="s">
        <v>23</v>
      </c>
      <c r="E1829" s="6" t="s">
        <v>2767</v>
      </c>
      <c r="F1829" s="2">
        <v>41</v>
      </c>
      <c r="G1829" s="2">
        <v>49</v>
      </c>
      <c r="H1829" s="3">
        <v>42581</v>
      </c>
      <c r="I1829" s="3">
        <v>42591</v>
      </c>
      <c r="J1829" s="3" t="s">
        <v>2540</v>
      </c>
      <c r="K1829" s="17">
        <f>IF(J1829="Januar",238.19,IF(J1829="Februar",240.59,IF(J1829="Mars",245.99,IF(J1829="April",250.79,IF(J1829="Mai",256.52,IF(J1829="Juni",259.83,IF(J1829="Juli",265.66,IF(J1829="August",272.21,IF(J1829="September",275.91,IF(J1829="Oktober",281.13,IF(J1829="November",284.38,IF(J1829="Desember",287.34,0))))))))))))</f>
        <v>272.20999999999998</v>
      </c>
      <c r="L1829" s="20">
        <f>$K$2/K1829</f>
        <v>0.87502296021454029</v>
      </c>
      <c r="M1829" s="2">
        <v>10</v>
      </c>
      <c r="N1829" s="2">
        <v>2650000</v>
      </c>
      <c r="O1829" s="2">
        <v>3200000</v>
      </c>
      <c r="P1829" s="2">
        <f>O1829-N1829</f>
        <v>550000</v>
      </c>
      <c r="Q1829" s="4">
        <f>P1829/N1829</f>
        <v>0.20754716981132076</v>
      </c>
      <c r="R1829" s="2">
        <v>4368</v>
      </c>
      <c r="S1829" s="9">
        <f>(N1829+R1829)/F1829</f>
        <v>64740.682926829271</v>
      </c>
      <c r="T1829" s="2">
        <v>78155</v>
      </c>
      <c r="U1829" s="5">
        <f>T1829-S1829</f>
        <v>13414.317073170729</v>
      </c>
      <c r="V1829" s="4">
        <f>U1829/S1829</f>
        <v>0.2072007347888461</v>
      </c>
      <c r="W1829" s="22">
        <f>S1829*L1829</f>
        <v>56649.584020945098</v>
      </c>
      <c r="X1829" s="22">
        <f>T1829*L1829</f>
        <v>68387.419455567389</v>
      </c>
      <c r="Y1829" s="22">
        <f>X1829-W1829</f>
        <v>11737.835434622291</v>
      </c>
      <c r="Z1829" s="8">
        <f>Y1829/W1829</f>
        <v>0.20720073478884596</v>
      </c>
      <c r="AA1829" s="11">
        <v>3599</v>
      </c>
      <c r="AB1829" s="2">
        <v>1936</v>
      </c>
      <c r="AC1829" s="2">
        <f>2016-AB1829</f>
        <v>80</v>
      </c>
      <c r="AD1829" s="2" t="s">
        <v>67</v>
      </c>
    </row>
    <row r="1830" spans="1:30" x14ac:dyDescent="0.2">
      <c r="A1830">
        <v>32</v>
      </c>
      <c r="B1830" s="2" t="s">
        <v>670</v>
      </c>
      <c r="C1830" s="2" t="s">
        <v>22</v>
      </c>
      <c r="D1830" s="2" t="s">
        <v>23</v>
      </c>
      <c r="E1830" s="6" t="s">
        <v>2767</v>
      </c>
      <c r="F1830" s="2">
        <v>48</v>
      </c>
      <c r="G1830" s="2">
        <v>54</v>
      </c>
      <c r="H1830" s="3">
        <v>42581</v>
      </c>
      <c r="I1830" s="3">
        <v>42591</v>
      </c>
      <c r="J1830" s="3" t="s">
        <v>2540</v>
      </c>
      <c r="K1830" s="17">
        <f>IF(J1830="Januar",238.19,IF(J1830="Februar",240.59,IF(J1830="Mars",245.99,IF(J1830="April",250.79,IF(J1830="Mai",256.52,IF(J1830="Juni",259.83,IF(J1830="Juli",265.66,IF(J1830="August",272.21,IF(J1830="September",275.91,IF(J1830="Oktober",281.13,IF(J1830="November",284.38,IF(J1830="Desember",287.34,0))))))))))))</f>
        <v>272.20999999999998</v>
      </c>
      <c r="L1830" s="20">
        <f>$K$2/K1830</f>
        <v>0.87502296021454029</v>
      </c>
      <c r="M1830" s="2">
        <v>10</v>
      </c>
      <c r="N1830" s="2">
        <v>3490000</v>
      </c>
      <c r="O1830" s="2">
        <v>4400000</v>
      </c>
      <c r="P1830" s="2">
        <f>O1830-N1830</f>
        <v>910000</v>
      </c>
      <c r="Q1830" s="4">
        <f>P1830/N1830</f>
        <v>0.26074498567335241</v>
      </c>
      <c r="R1830" s="2"/>
      <c r="S1830" s="9">
        <f>(N1830+R1830)/F1830</f>
        <v>72708.333333333328</v>
      </c>
      <c r="T1830" s="2">
        <v>91667</v>
      </c>
      <c r="U1830" s="5">
        <f>T1830-S1830</f>
        <v>18958.666666666672</v>
      </c>
      <c r="V1830" s="4">
        <f>U1830/S1830</f>
        <v>0.26074957020057316</v>
      </c>
      <c r="W1830" s="22">
        <f>S1830*L1830</f>
        <v>63621.461065598865</v>
      </c>
      <c r="X1830" s="22">
        <f>T1830*L1830</f>
        <v>80210.729693986272</v>
      </c>
      <c r="Y1830" s="22">
        <f>X1830-W1830</f>
        <v>16589.268628387406</v>
      </c>
      <c r="Z1830" s="8">
        <f>Y1830/W1830</f>
        <v>0.26074957020057321</v>
      </c>
      <c r="AA1830" s="11">
        <v>2937</v>
      </c>
      <c r="AB1830" s="2">
        <v>2011</v>
      </c>
      <c r="AC1830" s="2">
        <f>2016-AB1830</f>
        <v>5</v>
      </c>
      <c r="AD1830" s="2" t="s">
        <v>65</v>
      </c>
    </row>
    <row r="1831" spans="1:30" x14ac:dyDescent="0.2">
      <c r="A1831">
        <v>32</v>
      </c>
      <c r="B1831" s="2" t="s">
        <v>671</v>
      </c>
      <c r="C1831" s="2" t="s">
        <v>22</v>
      </c>
      <c r="D1831" s="2" t="s">
        <v>23</v>
      </c>
      <c r="E1831" s="6" t="s">
        <v>2767</v>
      </c>
      <c r="F1831" s="2">
        <v>48</v>
      </c>
      <c r="G1831" s="2">
        <v>53</v>
      </c>
      <c r="H1831" s="3">
        <v>42581</v>
      </c>
      <c r="I1831" s="3">
        <v>42591</v>
      </c>
      <c r="J1831" s="3" t="s">
        <v>2540</v>
      </c>
      <c r="K1831" s="17">
        <f>IF(J1831="Januar",238.19,IF(J1831="Februar",240.59,IF(J1831="Mars",245.99,IF(J1831="April",250.79,IF(J1831="Mai",256.52,IF(J1831="Juni",259.83,IF(J1831="Juli",265.66,IF(J1831="August",272.21,IF(J1831="September",275.91,IF(J1831="Oktober",281.13,IF(J1831="November",284.38,IF(J1831="Desember",287.34,0))))))))))))</f>
        <v>272.20999999999998</v>
      </c>
      <c r="L1831" s="20">
        <f>$K$2/K1831</f>
        <v>0.87502296021454029</v>
      </c>
      <c r="M1831" s="2">
        <v>10</v>
      </c>
      <c r="N1831" s="2">
        <v>3000000</v>
      </c>
      <c r="O1831" s="2">
        <v>3930000</v>
      </c>
      <c r="P1831" s="2">
        <f>O1831-N1831</f>
        <v>930000</v>
      </c>
      <c r="Q1831" s="4">
        <f>P1831/N1831</f>
        <v>0.31</v>
      </c>
      <c r="R1831" s="2"/>
      <c r="S1831" s="9">
        <f>(N1831+R1831)/F1831</f>
        <v>62500</v>
      </c>
      <c r="T1831" s="2">
        <v>81875</v>
      </c>
      <c r="U1831" s="5">
        <f>T1831-S1831</f>
        <v>19375</v>
      </c>
      <c r="V1831" s="4">
        <f>U1831/S1831</f>
        <v>0.31</v>
      </c>
      <c r="W1831" s="22">
        <f>S1831*L1831</f>
        <v>54688.935013408765</v>
      </c>
      <c r="X1831" s="22">
        <f>T1831*L1831</f>
        <v>71642.504867565483</v>
      </c>
      <c r="Y1831" s="22">
        <f>X1831-W1831</f>
        <v>16953.569854156718</v>
      </c>
      <c r="Z1831" s="8">
        <f>Y1831/W1831</f>
        <v>0.31</v>
      </c>
      <c r="AA1831" s="11">
        <v>1435</v>
      </c>
      <c r="AB1831" s="2">
        <v>1879</v>
      </c>
      <c r="AC1831" s="2">
        <f>2016-AB1831</f>
        <v>137</v>
      </c>
      <c r="AD1831" s="2" t="s">
        <v>29</v>
      </c>
    </row>
    <row r="1832" spans="1:30" x14ac:dyDescent="0.2">
      <c r="A1832">
        <v>32</v>
      </c>
      <c r="B1832" s="6" t="s">
        <v>751</v>
      </c>
      <c r="C1832" s="6" t="s">
        <v>22</v>
      </c>
      <c r="D1832" s="6" t="s">
        <v>23</v>
      </c>
      <c r="E1832" s="6" t="s">
        <v>2767</v>
      </c>
      <c r="F1832" s="6">
        <v>50</v>
      </c>
      <c r="G1832" s="6">
        <v>55</v>
      </c>
      <c r="H1832" s="7">
        <v>42581</v>
      </c>
      <c r="I1832" s="7">
        <v>42591</v>
      </c>
      <c r="J1832" s="3" t="s">
        <v>2540</v>
      </c>
      <c r="K1832" s="17">
        <f>IF(J1832="Januar",238.19,IF(J1832="Februar",240.59,IF(J1832="Mars",245.99,IF(J1832="April",250.79,IF(J1832="Mai",256.52,IF(J1832="Juni",259.83,IF(J1832="Juli",265.66,IF(J1832="August",272.21,IF(J1832="September",275.91,IF(J1832="Oktober",281.13,IF(J1832="November",284.38,IF(J1832="Desember",287.34,0))))))))))))</f>
        <v>272.20999999999998</v>
      </c>
      <c r="L1832" s="20">
        <f>$K$2/K1832</f>
        <v>0.87502296021454029</v>
      </c>
      <c r="M1832" s="6">
        <v>10</v>
      </c>
      <c r="N1832" s="6">
        <v>2750000</v>
      </c>
      <c r="O1832" s="6">
        <v>3400000</v>
      </c>
      <c r="P1832" s="6">
        <f>O1832-N1832</f>
        <v>650000</v>
      </c>
      <c r="Q1832" s="8">
        <f>P1832/N1832</f>
        <v>0.23636363636363636</v>
      </c>
      <c r="R1832" s="6"/>
      <c r="S1832" s="9">
        <f>(N1832+R1832)/F1832</f>
        <v>55000</v>
      </c>
      <c r="T1832" s="6">
        <v>68000</v>
      </c>
      <c r="U1832" s="5">
        <f>T1832-S1832</f>
        <v>13000</v>
      </c>
      <c r="V1832" s="4">
        <f>U1832/S1832</f>
        <v>0.23636363636363636</v>
      </c>
      <c r="W1832" s="22">
        <f>S1832*L1832</f>
        <v>48126.262811799716</v>
      </c>
      <c r="X1832" s="22">
        <f>T1832*L1832</f>
        <v>59501.561294588741</v>
      </c>
      <c r="Y1832" s="22">
        <f>X1832-W1832</f>
        <v>11375.298482789025</v>
      </c>
      <c r="Z1832" s="8">
        <f>Y1832/W1832</f>
        <v>0.23636363636363639</v>
      </c>
      <c r="AA1832" s="10">
        <v>3509</v>
      </c>
      <c r="AB1832" s="6">
        <v>2005</v>
      </c>
      <c r="AC1832" s="6">
        <f>2016-AB1832</f>
        <v>11</v>
      </c>
      <c r="AD1832" s="6" t="s">
        <v>137</v>
      </c>
    </row>
    <row r="1833" spans="1:30" x14ac:dyDescent="0.2">
      <c r="A1833">
        <v>32</v>
      </c>
      <c r="B1833" s="2" t="s">
        <v>837</v>
      </c>
      <c r="C1833" s="2" t="s">
        <v>22</v>
      </c>
      <c r="D1833" s="2" t="s">
        <v>23</v>
      </c>
      <c r="E1833" s="6" t="s">
        <v>2767</v>
      </c>
      <c r="F1833" s="2">
        <v>52</v>
      </c>
      <c r="G1833" s="2">
        <v>58</v>
      </c>
      <c r="H1833" s="3">
        <v>42581</v>
      </c>
      <c r="I1833" s="3">
        <v>42591</v>
      </c>
      <c r="J1833" s="3" t="s">
        <v>2540</v>
      </c>
      <c r="K1833" s="17">
        <f>IF(J1833="Januar",238.19,IF(J1833="Februar",240.59,IF(J1833="Mars",245.99,IF(J1833="April",250.79,IF(J1833="Mai",256.52,IF(J1833="Juni",259.83,IF(J1833="Juli",265.66,IF(J1833="August",272.21,IF(J1833="September",275.91,IF(J1833="Oktober",281.13,IF(J1833="November",284.38,IF(J1833="Desember",287.34,0))))))))))))</f>
        <v>272.20999999999998</v>
      </c>
      <c r="L1833" s="20">
        <f>$K$2/K1833</f>
        <v>0.87502296021454029</v>
      </c>
      <c r="M1833" s="2">
        <v>10</v>
      </c>
      <c r="N1833" s="2">
        <v>2940000</v>
      </c>
      <c r="O1833" s="2">
        <v>3310000</v>
      </c>
      <c r="P1833" s="2">
        <f>O1833-N1833</f>
        <v>370000</v>
      </c>
      <c r="Q1833" s="4">
        <f>P1833/N1833</f>
        <v>0.12585034013605442</v>
      </c>
      <c r="R1833" s="2">
        <v>55312</v>
      </c>
      <c r="S1833" s="9">
        <f>(N1833+R1833)/F1833</f>
        <v>57602.153846153844</v>
      </c>
      <c r="T1833" s="2">
        <v>64718</v>
      </c>
      <c r="U1833" s="5">
        <f>T1833-S1833</f>
        <v>7115.8461538461561</v>
      </c>
      <c r="V1833" s="4">
        <f>U1833/S1833</f>
        <v>0.12353437638549845</v>
      </c>
      <c r="W1833" s="22">
        <f>S1833*L1833</f>
        <v>50403.207173194904</v>
      </c>
      <c r="X1833" s="22">
        <f>T1833*L1833</f>
        <v>56629.735939164617</v>
      </c>
      <c r="Y1833" s="22">
        <f>X1833-W1833</f>
        <v>6226.5287659697133</v>
      </c>
      <c r="Z1833" s="8">
        <f>Y1833/W1833</f>
        <v>0.12353437638549843</v>
      </c>
      <c r="AA1833" s="11">
        <v>2921</v>
      </c>
      <c r="AB1833" s="2">
        <v>1936</v>
      </c>
      <c r="AC1833" s="2">
        <f>2016-AB1833</f>
        <v>80</v>
      </c>
      <c r="AD1833" s="2" t="s">
        <v>148</v>
      </c>
    </row>
    <row r="1834" spans="1:30" x14ac:dyDescent="0.2">
      <c r="A1834">
        <v>32</v>
      </c>
      <c r="B1834" s="2" t="s">
        <v>746</v>
      </c>
      <c r="C1834" s="2" t="s">
        <v>22</v>
      </c>
      <c r="D1834" s="2" t="s">
        <v>23</v>
      </c>
      <c r="E1834" s="6" t="s">
        <v>2767</v>
      </c>
      <c r="F1834" s="2">
        <v>61</v>
      </c>
      <c r="G1834" s="2">
        <v>67</v>
      </c>
      <c r="H1834" s="3">
        <v>42581</v>
      </c>
      <c r="I1834" s="3">
        <v>42591</v>
      </c>
      <c r="J1834" s="3" t="s">
        <v>2540</v>
      </c>
      <c r="K1834" s="17">
        <f>IF(J1834="Januar",238.19,IF(J1834="Februar",240.59,IF(J1834="Mars",245.99,IF(J1834="April",250.79,IF(J1834="Mai",256.52,IF(J1834="Juni",259.83,IF(J1834="Juli",265.66,IF(J1834="August",272.21,IF(J1834="September",275.91,IF(J1834="Oktober",281.13,IF(J1834="November",284.38,IF(J1834="Desember",287.34,0))))))))))))</f>
        <v>272.20999999999998</v>
      </c>
      <c r="L1834" s="20">
        <f>$K$2/K1834</f>
        <v>0.87502296021454029</v>
      </c>
      <c r="M1834" s="2">
        <v>10</v>
      </c>
      <c r="N1834" s="2">
        <v>4200000</v>
      </c>
      <c r="O1834" s="2">
        <v>4925000</v>
      </c>
      <c r="P1834" s="2">
        <f>O1834-N1834</f>
        <v>725000</v>
      </c>
      <c r="Q1834" s="4">
        <f>P1834/N1834</f>
        <v>0.17261904761904762</v>
      </c>
      <c r="R1834" s="2"/>
      <c r="S1834" s="9">
        <f>(N1834+R1834)/F1834</f>
        <v>68852.459016393448</v>
      </c>
      <c r="T1834" s="2">
        <v>80738</v>
      </c>
      <c r="U1834" s="5">
        <f>T1834-S1834</f>
        <v>11885.540983606552</v>
      </c>
      <c r="V1834" s="4">
        <f>U1834/S1834</f>
        <v>0.17262333333333324</v>
      </c>
      <c r="W1834" s="22">
        <f>S1834*L1834</f>
        <v>60247.48250657491</v>
      </c>
      <c r="X1834" s="22">
        <f>T1834*L1834</f>
        <v>70647.603761801554</v>
      </c>
      <c r="Y1834" s="22">
        <f>X1834-W1834</f>
        <v>10400.121255226644</v>
      </c>
      <c r="Z1834" s="8">
        <f>Y1834/W1834</f>
        <v>0.17262333333333324</v>
      </c>
      <c r="AA1834" s="11">
        <v>2958</v>
      </c>
      <c r="AB1834" s="2">
        <v>2009</v>
      </c>
      <c r="AC1834" s="2">
        <f>2016-AB1834</f>
        <v>7</v>
      </c>
      <c r="AD1834" s="2" t="s">
        <v>130</v>
      </c>
    </row>
    <row r="1835" spans="1:30" x14ac:dyDescent="0.2">
      <c r="A1835">
        <v>32</v>
      </c>
      <c r="B1835" s="6" t="s">
        <v>1253</v>
      </c>
      <c r="C1835" s="6" t="s">
        <v>22</v>
      </c>
      <c r="D1835" s="6" t="s">
        <v>23</v>
      </c>
      <c r="E1835" s="6" t="s">
        <v>2767</v>
      </c>
      <c r="F1835" s="6">
        <v>63</v>
      </c>
      <c r="G1835" s="6">
        <v>73</v>
      </c>
      <c r="H1835" s="7">
        <v>42581</v>
      </c>
      <c r="I1835" s="7">
        <v>42591</v>
      </c>
      <c r="J1835" s="3" t="s">
        <v>2540</v>
      </c>
      <c r="K1835" s="17">
        <f>IF(J1835="Januar",238.19,IF(J1835="Februar",240.59,IF(J1835="Mars",245.99,IF(J1835="April",250.79,IF(J1835="Mai",256.52,IF(J1835="Juni",259.83,IF(J1835="Juli",265.66,IF(J1835="August",272.21,IF(J1835="September",275.91,IF(J1835="Oktober",281.13,IF(J1835="November",284.38,IF(J1835="Desember",287.34,0))))))))))))</f>
        <v>272.20999999999998</v>
      </c>
      <c r="L1835" s="20">
        <f>$K$2/K1835</f>
        <v>0.87502296021454029</v>
      </c>
      <c r="M1835" s="6">
        <v>10</v>
      </c>
      <c r="N1835" s="6">
        <v>3900000</v>
      </c>
      <c r="O1835" s="6">
        <v>4300000</v>
      </c>
      <c r="P1835" s="6">
        <f>O1835-N1835</f>
        <v>400000</v>
      </c>
      <c r="Q1835" s="8">
        <f>P1835/N1835</f>
        <v>0.10256410256410256</v>
      </c>
      <c r="R1835" s="6"/>
      <c r="S1835" s="9">
        <f>(N1835+R1835)/F1835</f>
        <v>61904.761904761908</v>
      </c>
      <c r="T1835" s="6">
        <v>68254</v>
      </c>
      <c r="U1835" s="5">
        <f>T1835-S1835</f>
        <v>6349.2380952380918</v>
      </c>
      <c r="V1835" s="4">
        <f>U1835/S1835</f>
        <v>0.10256461538461532</v>
      </c>
      <c r="W1835" s="22">
        <f>S1835*L1835</f>
        <v>54168.088013281071</v>
      </c>
      <c r="X1835" s="22">
        <f>T1835*L1835</f>
        <v>59723.817126483234</v>
      </c>
      <c r="Y1835" s="22">
        <f>X1835-W1835</f>
        <v>5555.7291132021637</v>
      </c>
      <c r="Z1835" s="8">
        <f>Y1835/W1835</f>
        <v>0.10256461538461531</v>
      </c>
      <c r="AA1835" s="6"/>
      <c r="AB1835" s="6">
        <v>2011</v>
      </c>
      <c r="AC1835" s="6">
        <f>2016-AB1835</f>
        <v>5</v>
      </c>
      <c r="AD1835" s="6" t="s">
        <v>191</v>
      </c>
    </row>
    <row r="1836" spans="1:30" x14ac:dyDescent="0.2">
      <c r="A1836">
        <v>32</v>
      </c>
      <c r="B1836" s="2" t="s">
        <v>1362</v>
      </c>
      <c r="C1836" s="2" t="s">
        <v>22</v>
      </c>
      <c r="D1836" s="2" t="s">
        <v>23</v>
      </c>
      <c r="E1836" s="6" t="s">
        <v>2767</v>
      </c>
      <c r="F1836" s="2">
        <v>66</v>
      </c>
      <c r="G1836" s="2">
        <v>72</v>
      </c>
      <c r="H1836" s="3">
        <v>42581</v>
      </c>
      <c r="I1836" s="3">
        <v>42591</v>
      </c>
      <c r="J1836" s="3" t="s">
        <v>2540</v>
      </c>
      <c r="K1836" s="17">
        <f>IF(J1836="Januar",238.19,IF(J1836="Februar",240.59,IF(J1836="Mars",245.99,IF(J1836="April",250.79,IF(J1836="Mai",256.52,IF(J1836="Juni",259.83,IF(J1836="Juli",265.66,IF(J1836="August",272.21,IF(J1836="September",275.91,IF(J1836="Oktober",281.13,IF(J1836="November",284.38,IF(J1836="Desember",287.34,0))))))))))))</f>
        <v>272.20999999999998</v>
      </c>
      <c r="L1836" s="20">
        <f>$K$2/K1836</f>
        <v>0.87502296021454029</v>
      </c>
      <c r="M1836" s="2">
        <v>10</v>
      </c>
      <c r="N1836" s="2">
        <v>4350000</v>
      </c>
      <c r="O1836" s="2">
        <v>4920000</v>
      </c>
      <c r="P1836" s="2">
        <f>O1836-N1836</f>
        <v>570000</v>
      </c>
      <c r="Q1836" s="4">
        <f>P1836/N1836</f>
        <v>0.1310344827586207</v>
      </c>
      <c r="R1836" s="2"/>
      <c r="S1836" s="9">
        <f>(N1836+R1836)/F1836</f>
        <v>65909.090909090912</v>
      </c>
      <c r="T1836" s="2">
        <v>74545</v>
      </c>
      <c r="U1836" s="5">
        <f>T1836-S1836</f>
        <v>8635.9090909090883</v>
      </c>
      <c r="V1836" s="4">
        <f>U1836/S1836</f>
        <v>0.1310275862068965</v>
      </c>
      <c r="W1836" s="22">
        <f>S1836*L1836</f>
        <v>57671.967832321978</v>
      </c>
      <c r="X1836" s="22">
        <f>T1836*L1836</f>
        <v>65228.586569192907</v>
      </c>
      <c r="Y1836" s="22">
        <f>X1836-W1836</f>
        <v>7556.6187368709288</v>
      </c>
      <c r="Z1836" s="8">
        <f>Y1836/W1836</f>
        <v>0.13102758620689647</v>
      </c>
      <c r="AA1836" s="11">
        <v>18872</v>
      </c>
      <c r="AB1836" s="2">
        <v>2006</v>
      </c>
      <c r="AC1836" s="2">
        <f>2016-AB1836</f>
        <v>10</v>
      </c>
      <c r="AD1836" s="2" t="s">
        <v>137</v>
      </c>
    </row>
    <row r="1837" spans="1:30" x14ac:dyDescent="0.2">
      <c r="A1837">
        <v>32</v>
      </c>
      <c r="B1837" s="6" t="s">
        <v>1551</v>
      </c>
      <c r="C1837" s="6" t="s">
        <v>22</v>
      </c>
      <c r="D1837" s="6" t="s">
        <v>23</v>
      </c>
      <c r="E1837" s="6" t="s">
        <v>2767</v>
      </c>
      <c r="F1837" s="6">
        <v>71</v>
      </c>
      <c r="G1837" s="6">
        <v>78</v>
      </c>
      <c r="H1837" s="7">
        <v>42581</v>
      </c>
      <c r="I1837" s="7">
        <v>42591</v>
      </c>
      <c r="J1837" s="3" t="s">
        <v>2540</v>
      </c>
      <c r="K1837" s="17">
        <f>IF(J1837="Januar",238.19,IF(J1837="Februar",240.59,IF(J1837="Mars",245.99,IF(J1837="April",250.79,IF(J1837="Mai",256.52,IF(J1837="Juni",259.83,IF(J1837="Juli",265.66,IF(J1837="August",272.21,IF(J1837="September",275.91,IF(J1837="Oktober",281.13,IF(J1837="November",284.38,IF(J1837="Desember",287.34,0))))))))))))</f>
        <v>272.20999999999998</v>
      </c>
      <c r="L1837" s="20">
        <f>$K$2/K1837</f>
        <v>0.87502296021454029</v>
      </c>
      <c r="M1837" s="6">
        <v>10</v>
      </c>
      <c r="N1837" s="6">
        <v>2450000</v>
      </c>
      <c r="O1837" s="6">
        <v>3160000</v>
      </c>
      <c r="P1837" s="6">
        <f>O1837-N1837</f>
        <v>710000</v>
      </c>
      <c r="Q1837" s="8">
        <f>P1837/N1837</f>
        <v>0.28979591836734692</v>
      </c>
      <c r="R1837" s="6">
        <v>90779</v>
      </c>
      <c r="S1837" s="9">
        <f>(N1837+R1837)/F1837</f>
        <v>35785.619718309856</v>
      </c>
      <c r="T1837" s="6">
        <v>45786</v>
      </c>
      <c r="U1837" s="5">
        <f>T1837-S1837</f>
        <v>10000.380281690144</v>
      </c>
      <c r="V1837" s="4">
        <f>U1837/S1837</f>
        <v>0.27945248288025065</v>
      </c>
      <c r="W1837" s="22">
        <f>S1837*L1837</f>
        <v>31313.238899027314</v>
      </c>
      <c r="X1837" s="22">
        <f>T1837*L1837</f>
        <v>40063.80125638294</v>
      </c>
      <c r="Y1837" s="22">
        <f>X1837-W1837</f>
        <v>8750.5623573556259</v>
      </c>
      <c r="Z1837" s="8">
        <f>Y1837/W1837</f>
        <v>0.27945248288025054</v>
      </c>
      <c r="AA1837" s="6"/>
      <c r="AB1837" s="6">
        <v>1957</v>
      </c>
      <c r="AC1837" s="6">
        <f>2016-AB1837</f>
        <v>59</v>
      </c>
      <c r="AD1837" s="6" t="s">
        <v>37</v>
      </c>
    </row>
    <row r="1838" spans="1:30" x14ac:dyDescent="0.2">
      <c r="A1838">
        <v>32</v>
      </c>
      <c r="B1838" s="2" t="s">
        <v>414</v>
      </c>
      <c r="C1838" s="2" t="s">
        <v>22</v>
      </c>
      <c r="D1838" s="2" t="s">
        <v>23</v>
      </c>
      <c r="E1838" s="6" t="s">
        <v>2767</v>
      </c>
      <c r="F1838" s="2">
        <v>72</v>
      </c>
      <c r="G1838" s="2">
        <v>78</v>
      </c>
      <c r="H1838" s="3">
        <v>42581</v>
      </c>
      <c r="I1838" s="3">
        <v>42591</v>
      </c>
      <c r="J1838" s="3" t="s">
        <v>2540</v>
      </c>
      <c r="K1838" s="17">
        <f>IF(J1838="Januar",238.19,IF(J1838="Februar",240.59,IF(J1838="Mars",245.99,IF(J1838="April",250.79,IF(J1838="Mai",256.52,IF(J1838="Juni",259.83,IF(J1838="Juli",265.66,IF(J1838="August",272.21,IF(J1838="September",275.91,IF(J1838="Oktober",281.13,IF(J1838="November",284.38,IF(J1838="Desember",287.34,0))))))))))))</f>
        <v>272.20999999999998</v>
      </c>
      <c r="L1838" s="20">
        <f>$K$2/K1838</f>
        <v>0.87502296021454029</v>
      </c>
      <c r="M1838" s="2">
        <v>10</v>
      </c>
      <c r="N1838" s="2">
        <v>4800000</v>
      </c>
      <c r="O1838" s="2">
        <v>5350000</v>
      </c>
      <c r="P1838" s="2">
        <f>O1838-N1838</f>
        <v>550000</v>
      </c>
      <c r="Q1838" s="4">
        <f>P1838/N1838</f>
        <v>0.11458333333333333</v>
      </c>
      <c r="R1838" s="2"/>
      <c r="S1838" s="9">
        <f>(N1838+R1838)/F1838</f>
        <v>66666.666666666672</v>
      </c>
      <c r="T1838" s="2">
        <v>74306</v>
      </c>
      <c r="U1838" s="5">
        <f>T1838-S1838</f>
        <v>7639.3333333333285</v>
      </c>
      <c r="V1838" s="4">
        <f>U1838/S1838</f>
        <v>0.11458999999999991</v>
      </c>
      <c r="W1838" s="22">
        <f>S1838*L1838</f>
        <v>58334.864014302693</v>
      </c>
      <c r="X1838" s="22">
        <f>T1838*L1838</f>
        <v>65019.456081701632</v>
      </c>
      <c r="Y1838" s="22">
        <f>X1838-W1838</f>
        <v>6684.5920673989385</v>
      </c>
      <c r="Z1838" s="8">
        <f>Y1838/W1838</f>
        <v>0.11458999999999987</v>
      </c>
      <c r="AA1838" s="11">
        <v>5875</v>
      </c>
      <c r="AB1838" s="2">
        <v>2007</v>
      </c>
      <c r="AC1838" s="2">
        <f>2016-AB1838</f>
        <v>9</v>
      </c>
      <c r="AD1838" s="2" t="s">
        <v>65</v>
      </c>
    </row>
    <row r="1839" spans="1:30" x14ac:dyDescent="0.2">
      <c r="A1839">
        <v>32</v>
      </c>
      <c r="B1839" s="6" t="s">
        <v>802</v>
      </c>
      <c r="C1839" s="6" t="s">
        <v>22</v>
      </c>
      <c r="D1839" s="6" t="s">
        <v>23</v>
      </c>
      <c r="E1839" s="6" t="s">
        <v>2767</v>
      </c>
      <c r="F1839" s="6">
        <v>85</v>
      </c>
      <c r="G1839" s="6">
        <v>97</v>
      </c>
      <c r="H1839" s="7">
        <v>42581</v>
      </c>
      <c r="I1839" s="7">
        <v>42591</v>
      </c>
      <c r="J1839" s="3" t="s">
        <v>2540</v>
      </c>
      <c r="K1839" s="17">
        <f>IF(J1839="Januar",238.19,IF(J1839="Februar",240.59,IF(J1839="Mars",245.99,IF(J1839="April",250.79,IF(J1839="Mai",256.52,IF(J1839="Juni",259.83,IF(J1839="Juli",265.66,IF(J1839="August",272.21,IF(J1839="September",275.91,IF(J1839="Oktober",281.13,IF(J1839="November",284.38,IF(J1839="Desember",287.34,0))))))))))))</f>
        <v>272.20999999999998</v>
      </c>
      <c r="L1839" s="20">
        <f>$K$2/K1839</f>
        <v>0.87502296021454029</v>
      </c>
      <c r="M1839" s="6">
        <v>10</v>
      </c>
      <c r="N1839" s="6">
        <v>4550000</v>
      </c>
      <c r="O1839" s="6">
        <v>5530000</v>
      </c>
      <c r="P1839" s="6">
        <f>O1839-N1839</f>
        <v>980000</v>
      </c>
      <c r="Q1839" s="8">
        <f>P1839/N1839</f>
        <v>0.2153846153846154</v>
      </c>
      <c r="R1839" s="6">
        <v>109114</v>
      </c>
      <c r="S1839" s="9">
        <f>(N1839+R1839)/F1839</f>
        <v>54813.105882352938</v>
      </c>
      <c r="T1839" s="6">
        <v>66343</v>
      </c>
      <c r="U1839" s="5">
        <f>T1839-S1839</f>
        <v>11529.894117647062</v>
      </c>
      <c r="V1839" s="4">
        <f>U1839/S1839</f>
        <v>0.21034922090337355</v>
      </c>
      <c r="W1839" s="22">
        <f>S1839*L1839</f>
        <v>47962.726167729503</v>
      </c>
      <c r="X1839" s="22">
        <f>T1839*L1839</f>
        <v>58051.648249513244</v>
      </c>
      <c r="Y1839" s="22">
        <f>X1839-W1839</f>
        <v>10088.922081783741</v>
      </c>
      <c r="Z1839" s="8">
        <f>Y1839/W1839</f>
        <v>0.21034922090337341</v>
      </c>
      <c r="AA1839" s="6">
        <v>695</v>
      </c>
      <c r="AB1839" s="6">
        <v>1972</v>
      </c>
      <c r="AC1839" s="6">
        <f>2016-AB1839</f>
        <v>44</v>
      </c>
      <c r="AD1839" s="6" t="s">
        <v>34</v>
      </c>
    </row>
    <row r="1840" spans="1:30" x14ac:dyDescent="0.2">
      <c r="A1840">
        <v>32</v>
      </c>
      <c r="B1840" s="2" t="s">
        <v>2094</v>
      </c>
      <c r="C1840" s="2" t="s">
        <v>22</v>
      </c>
      <c r="D1840" s="2" t="s">
        <v>23</v>
      </c>
      <c r="E1840" s="6" t="s">
        <v>2767</v>
      </c>
      <c r="F1840" s="2">
        <v>93</v>
      </c>
      <c r="G1840" s="2">
        <v>101</v>
      </c>
      <c r="H1840" s="3">
        <v>42581</v>
      </c>
      <c r="I1840" s="3">
        <v>42591</v>
      </c>
      <c r="J1840" s="3" t="s">
        <v>2540</v>
      </c>
      <c r="K1840" s="17">
        <f>IF(J1840="Januar",238.19,IF(J1840="Februar",240.59,IF(J1840="Mars",245.99,IF(J1840="April",250.79,IF(J1840="Mai",256.52,IF(J1840="Juni",259.83,IF(J1840="Juli",265.66,IF(J1840="August",272.21,IF(J1840="September",275.91,IF(J1840="Oktober",281.13,IF(J1840="November",284.38,IF(J1840="Desember",287.34,0))))))))))))</f>
        <v>272.20999999999998</v>
      </c>
      <c r="L1840" s="20">
        <f>$K$2/K1840</f>
        <v>0.87502296021454029</v>
      </c>
      <c r="M1840" s="2">
        <v>10</v>
      </c>
      <c r="N1840" s="2">
        <v>6800000</v>
      </c>
      <c r="O1840" s="2">
        <v>7400000</v>
      </c>
      <c r="P1840" s="2">
        <f>O1840-N1840</f>
        <v>600000</v>
      </c>
      <c r="Q1840" s="4">
        <f>P1840/N1840</f>
        <v>8.8235294117647065E-2</v>
      </c>
      <c r="R1840" s="2"/>
      <c r="S1840" s="9">
        <f>(N1840+R1840)/F1840</f>
        <v>73118.279569892475</v>
      </c>
      <c r="T1840" s="2">
        <v>79570</v>
      </c>
      <c r="U1840" s="5">
        <f>T1840-S1840</f>
        <v>6451.7204301075253</v>
      </c>
      <c r="V1840" s="4">
        <f>U1840/S1840</f>
        <v>8.8236764705882334E-2</v>
      </c>
      <c r="W1840" s="22">
        <f>S1840*L1840</f>
        <v>63980.173435041659</v>
      </c>
      <c r="X1840" s="22">
        <f>T1840*L1840</f>
        <v>69625.576944270972</v>
      </c>
      <c r="Y1840" s="22">
        <f>X1840-W1840</f>
        <v>5645.4035092293125</v>
      </c>
      <c r="Z1840" s="8">
        <f>Y1840/W1840</f>
        <v>8.8236764705882306E-2</v>
      </c>
      <c r="AA1840" s="2">
        <v>394</v>
      </c>
      <c r="AB1840" s="2">
        <v>2013</v>
      </c>
      <c r="AC1840" s="2">
        <f>2016-AB1840</f>
        <v>3</v>
      </c>
      <c r="AD1840" s="2" t="s">
        <v>203</v>
      </c>
    </row>
    <row r="1841" spans="1:30" x14ac:dyDescent="0.2">
      <c r="A1841">
        <v>32</v>
      </c>
      <c r="B1841" s="6" t="s">
        <v>2488</v>
      </c>
      <c r="C1841" s="6" t="s">
        <v>22</v>
      </c>
      <c r="D1841" s="6" t="s">
        <v>23</v>
      </c>
      <c r="E1841" s="6" t="s">
        <v>2767</v>
      </c>
      <c r="F1841" s="6">
        <v>158</v>
      </c>
      <c r="G1841" s="6">
        <v>175</v>
      </c>
      <c r="H1841" s="7">
        <v>42581</v>
      </c>
      <c r="I1841" s="7">
        <v>42591</v>
      </c>
      <c r="J1841" s="3" t="s">
        <v>2540</v>
      </c>
      <c r="K1841" s="17">
        <f>IF(J1841="Januar",238.19,IF(J1841="Februar",240.59,IF(J1841="Mars",245.99,IF(J1841="April",250.79,IF(J1841="Mai",256.52,IF(J1841="Juni",259.83,IF(J1841="Juli",265.66,IF(J1841="August",272.21,IF(J1841="September",275.91,IF(J1841="Oktober",281.13,IF(J1841="November",284.38,IF(J1841="Desember",287.34,0))))))))))))</f>
        <v>272.20999999999998</v>
      </c>
      <c r="L1841" s="20">
        <f>$K$2/K1841</f>
        <v>0.87502296021454029</v>
      </c>
      <c r="M1841" s="6">
        <v>10</v>
      </c>
      <c r="N1841" s="6">
        <v>9000000</v>
      </c>
      <c r="O1841" s="6">
        <v>9900000</v>
      </c>
      <c r="P1841" s="6">
        <f>O1841-N1841</f>
        <v>900000</v>
      </c>
      <c r="Q1841" s="8">
        <f>P1841/N1841</f>
        <v>0.1</v>
      </c>
      <c r="R1841" s="6"/>
      <c r="S1841" s="9">
        <f>(N1841+R1841)/F1841</f>
        <v>56962.0253164557</v>
      </c>
      <c r="T1841" s="6">
        <v>62658</v>
      </c>
      <c r="U1841" s="5">
        <f>T1841-S1841</f>
        <v>5695.9746835443002</v>
      </c>
      <c r="V1841" s="4">
        <f>U1841/S1841</f>
        <v>9.9995999999999932E-2</v>
      </c>
      <c r="W1841" s="22">
        <f>S1841*L1841</f>
        <v>49843.080012220649</v>
      </c>
      <c r="X1841" s="22">
        <f>T1841*L1841</f>
        <v>54827.188641122666</v>
      </c>
      <c r="Y1841" s="22">
        <f>X1841-W1841</f>
        <v>4984.1086289020168</v>
      </c>
      <c r="Z1841" s="8">
        <f>Y1841/W1841</f>
        <v>9.9996000000000015E-2</v>
      </c>
      <c r="AA1841" s="10">
        <v>3696</v>
      </c>
      <c r="AB1841" s="6">
        <v>1986</v>
      </c>
      <c r="AC1841" s="6">
        <f>2016-AB1841</f>
        <v>30</v>
      </c>
      <c r="AD1841" s="6" t="s">
        <v>37</v>
      </c>
    </row>
    <row r="1842" spans="1:30" x14ac:dyDescent="0.2">
      <c r="A1842">
        <v>32</v>
      </c>
      <c r="B1842" s="2" t="s">
        <v>21</v>
      </c>
      <c r="C1842" s="2" t="s">
        <v>22</v>
      </c>
      <c r="D1842" s="2" t="s">
        <v>23</v>
      </c>
      <c r="E1842" s="6" t="s">
        <v>2767</v>
      </c>
      <c r="F1842" s="2">
        <v>13</v>
      </c>
      <c r="G1842" s="2">
        <v>15</v>
      </c>
      <c r="H1842" s="3">
        <v>42580</v>
      </c>
      <c r="I1842" s="3">
        <v>42591</v>
      </c>
      <c r="J1842" s="3" t="s">
        <v>2540</v>
      </c>
      <c r="K1842" s="17">
        <f>IF(J1842="Januar",238.19,IF(J1842="Februar",240.59,IF(J1842="Mars",245.99,IF(J1842="April",250.79,IF(J1842="Mai",256.52,IF(J1842="Juni",259.83,IF(J1842="Juli",265.66,IF(J1842="August",272.21,IF(J1842="September",275.91,IF(J1842="Oktober",281.13,IF(J1842="November",284.38,IF(J1842="Desember",287.34,0))))))))))))</f>
        <v>272.20999999999998</v>
      </c>
      <c r="L1842" s="20">
        <f>$K$2/K1842</f>
        <v>0.87502296021454029</v>
      </c>
      <c r="M1842" s="2">
        <v>11</v>
      </c>
      <c r="N1842" s="2">
        <v>1490000</v>
      </c>
      <c r="O1842" s="2">
        <v>1875000</v>
      </c>
      <c r="P1842" s="2">
        <f>O1842-N1842</f>
        <v>385000</v>
      </c>
      <c r="Q1842" s="4">
        <f>P1842/N1842</f>
        <v>0.25838926174496646</v>
      </c>
      <c r="R1842" s="2">
        <v>34116</v>
      </c>
      <c r="S1842" s="9">
        <f>(N1842+R1842)/F1842</f>
        <v>117239.69230769231</v>
      </c>
      <c r="T1842" s="2">
        <v>146855</v>
      </c>
      <c r="U1842" s="5">
        <f>T1842-S1842</f>
        <v>29615.307692307688</v>
      </c>
      <c r="V1842" s="4">
        <f>U1842/S1842</f>
        <v>0.2526047886118904</v>
      </c>
      <c r="W1842" s="22">
        <f>S1842*L1842</f>
        <v>102587.4226177188</v>
      </c>
      <c r="X1842" s="22">
        <f>T1842*L1842</f>
        <v>128501.49682230632</v>
      </c>
      <c r="Y1842" s="22">
        <f>X1842-W1842</f>
        <v>25914.074204587523</v>
      </c>
      <c r="Z1842" s="8">
        <f>Y1842/W1842</f>
        <v>0.25260478861189045</v>
      </c>
      <c r="AA1842" s="2">
        <v>415</v>
      </c>
      <c r="AB1842" s="2">
        <v>1936</v>
      </c>
      <c r="AC1842" s="2">
        <f>2016-AB1842</f>
        <v>80</v>
      </c>
      <c r="AD1842" s="2" t="s">
        <v>25</v>
      </c>
    </row>
    <row r="1843" spans="1:30" x14ac:dyDescent="0.2">
      <c r="A1843">
        <v>32</v>
      </c>
      <c r="B1843" s="2" t="s">
        <v>888</v>
      </c>
      <c r="C1843" s="2" t="s">
        <v>22</v>
      </c>
      <c r="D1843" s="2" t="s">
        <v>23</v>
      </c>
      <c r="E1843" s="6" t="s">
        <v>2767</v>
      </c>
      <c r="F1843" s="2">
        <v>53</v>
      </c>
      <c r="G1843" s="2">
        <v>60</v>
      </c>
      <c r="H1843" s="3">
        <v>42580</v>
      </c>
      <c r="I1843" s="3">
        <v>42591</v>
      </c>
      <c r="J1843" s="3" t="s">
        <v>2540</v>
      </c>
      <c r="K1843" s="17">
        <f>IF(J1843="Januar",238.19,IF(J1843="Februar",240.59,IF(J1843="Mars",245.99,IF(J1843="April",250.79,IF(J1843="Mai",256.52,IF(J1843="Juni",259.83,IF(J1843="Juli",265.66,IF(J1843="August",272.21,IF(J1843="September",275.91,IF(J1843="Oktober",281.13,IF(J1843="November",284.38,IF(J1843="Desember",287.34,0))))))))))))</f>
        <v>272.20999999999998</v>
      </c>
      <c r="L1843" s="20">
        <f>$K$2/K1843</f>
        <v>0.87502296021454029</v>
      </c>
      <c r="M1843" s="2">
        <v>11</v>
      </c>
      <c r="N1843" s="2">
        <v>3400000</v>
      </c>
      <c r="O1843" s="2">
        <v>4000000</v>
      </c>
      <c r="P1843" s="2">
        <f>O1843-N1843</f>
        <v>600000</v>
      </c>
      <c r="Q1843" s="4">
        <f>P1843/N1843</f>
        <v>0.17647058823529413</v>
      </c>
      <c r="R1843" s="2">
        <v>5000</v>
      </c>
      <c r="S1843" s="9">
        <f>(N1843+R1843)/F1843</f>
        <v>64245.283018867922</v>
      </c>
      <c r="T1843" s="2">
        <v>75566</v>
      </c>
      <c r="U1843" s="5">
        <f>T1843-S1843</f>
        <v>11320.716981132078</v>
      </c>
      <c r="V1843" s="4">
        <f>U1843/S1843</f>
        <v>0.17621086637298097</v>
      </c>
      <c r="W1843" s="22">
        <f>S1843*L1843</f>
        <v>56216.097726990745</v>
      </c>
      <c r="X1843" s="22">
        <f>T1843*L1843</f>
        <v>66121.985011571946</v>
      </c>
      <c r="Y1843" s="22">
        <f>X1843-W1843</f>
        <v>9905.8872845812002</v>
      </c>
      <c r="Z1843" s="8">
        <f>Y1843/W1843</f>
        <v>0.17621086637298089</v>
      </c>
      <c r="AA1843" s="2">
        <v>719</v>
      </c>
      <c r="AB1843" s="2">
        <v>1892</v>
      </c>
      <c r="AC1843" s="2">
        <f>2016-AB1843</f>
        <v>124</v>
      </c>
      <c r="AD1843" s="2" t="s">
        <v>27</v>
      </c>
    </row>
    <row r="1844" spans="1:30" x14ac:dyDescent="0.2">
      <c r="A1844">
        <v>32</v>
      </c>
      <c r="B1844" s="6" t="s">
        <v>922</v>
      </c>
      <c r="C1844" s="6" t="s">
        <v>22</v>
      </c>
      <c r="D1844" s="6" t="s">
        <v>23</v>
      </c>
      <c r="E1844" s="6" t="s">
        <v>2767</v>
      </c>
      <c r="F1844" s="6">
        <v>54</v>
      </c>
      <c r="G1844" s="6">
        <v>62</v>
      </c>
      <c r="H1844" s="7">
        <v>42580</v>
      </c>
      <c r="I1844" s="7">
        <v>42591</v>
      </c>
      <c r="J1844" s="3" t="s">
        <v>2540</v>
      </c>
      <c r="K1844" s="17">
        <f>IF(J1844="Januar",238.19,IF(J1844="Februar",240.59,IF(J1844="Mars",245.99,IF(J1844="April",250.79,IF(J1844="Mai",256.52,IF(J1844="Juni",259.83,IF(J1844="Juli",265.66,IF(J1844="August",272.21,IF(J1844="September",275.91,IF(J1844="Oktober",281.13,IF(J1844="November",284.38,IF(J1844="Desember",287.34,0))))))))))))</f>
        <v>272.20999999999998</v>
      </c>
      <c r="L1844" s="20">
        <f>$K$2/K1844</f>
        <v>0.87502296021454029</v>
      </c>
      <c r="M1844" s="6">
        <v>11</v>
      </c>
      <c r="N1844" s="6">
        <v>2650000</v>
      </c>
      <c r="O1844" s="6">
        <v>3170000</v>
      </c>
      <c r="P1844" s="6">
        <f>O1844-N1844</f>
        <v>520000</v>
      </c>
      <c r="Q1844" s="8">
        <f>P1844/N1844</f>
        <v>0.19622641509433963</v>
      </c>
      <c r="R1844" s="6">
        <v>4192</v>
      </c>
      <c r="S1844" s="9">
        <f>(N1844+R1844)/F1844</f>
        <v>49151.703703703701</v>
      </c>
      <c r="T1844" s="6">
        <v>58781</v>
      </c>
      <c r="U1844" s="5">
        <f>T1844-S1844</f>
        <v>9629.2962962962993</v>
      </c>
      <c r="V1844" s="4">
        <f>U1844/S1844</f>
        <v>0.19590971564980988</v>
      </c>
      <c r="W1844" s="22">
        <f>S1844*L1844</f>
        <v>43008.869274402794</v>
      </c>
      <c r="X1844" s="22">
        <f>T1844*L1844</f>
        <v>51434.724624370894</v>
      </c>
      <c r="Y1844" s="22">
        <f>X1844-W1844</f>
        <v>8425.8553499681002</v>
      </c>
      <c r="Z1844" s="8">
        <f>Y1844/W1844</f>
        <v>0.19590971564980997</v>
      </c>
      <c r="AA1844" s="10">
        <v>13105</v>
      </c>
      <c r="AB1844" s="6">
        <v>1990</v>
      </c>
      <c r="AC1844" s="6">
        <f>2016-AB1844</f>
        <v>26</v>
      </c>
      <c r="AD1844" s="6" t="s">
        <v>94</v>
      </c>
    </row>
    <row r="1845" spans="1:30" x14ac:dyDescent="0.2">
      <c r="A1845">
        <v>32</v>
      </c>
      <c r="B1845" s="2" t="s">
        <v>935</v>
      </c>
      <c r="C1845" s="2" t="s">
        <v>22</v>
      </c>
      <c r="D1845" s="2" t="s">
        <v>23</v>
      </c>
      <c r="E1845" s="6" t="s">
        <v>2767</v>
      </c>
      <c r="F1845" s="2">
        <v>54</v>
      </c>
      <c r="G1845" s="2">
        <v>59</v>
      </c>
      <c r="H1845" s="3">
        <v>42580</v>
      </c>
      <c r="I1845" s="3">
        <v>42591</v>
      </c>
      <c r="J1845" s="3" t="s">
        <v>2540</v>
      </c>
      <c r="K1845" s="17">
        <f>IF(J1845="Januar",238.19,IF(J1845="Februar",240.59,IF(J1845="Mars",245.99,IF(J1845="April",250.79,IF(J1845="Mai",256.52,IF(J1845="Juni",259.83,IF(J1845="Juli",265.66,IF(J1845="August",272.21,IF(J1845="September",275.91,IF(J1845="Oktober",281.13,IF(J1845="November",284.38,IF(J1845="Desember",287.34,0))))))))))))</f>
        <v>272.20999999999998</v>
      </c>
      <c r="L1845" s="20">
        <f>$K$2/K1845</f>
        <v>0.87502296021454029</v>
      </c>
      <c r="M1845" s="2">
        <v>11</v>
      </c>
      <c r="N1845" s="2">
        <v>3100000</v>
      </c>
      <c r="O1845" s="2">
        <v>3860000</v>
      </c>
      <c r="P1845" s="2">
        <f>O1845-N1845</f>
        <v>760000</v>
      </c>
      <c r="Q1845" s="4">
        <f>P1845/N1845</f>
        <v>0.24516129032258063</v>
      </c>
      <c r="R1845" s="2">
        <v>2141</v>
      </c>
      <c r="S1845" s="9">
        <f>(N1845+R1845)/F1845</f>
        <v>57447.055555555555</v>
      </c>
      <c r="T1845" s="2">
        <v>71521</v>
      </c>
      <c r="U1845" s="5">
        <f>T1845-S1845</f>
        <v>14073.944444444445</v>
      </c>
      <c r="V1845" s="4">
        <f>U1845/S1845</f>
        <v>0.24498983121656948</v>
      </c>
      <c r="W1845" s="22">
        <f>S1845*L1845</f>
        <v>50267.492607831373</v>
      </c>
      <c r="X1845" s="22">
        <f>T1845*L1845</f>
        <v>62582.517137504139</v>
      </c>
      <c r="Y1845" s="22">
        <f>X1845-W1845</f>
        <v>12315.024529672766</v>
      </c>
      <c r="Z1845" s="8">
        <f>Y1845/W1845</f>
        <v>0.24498983121656956</v>
      </c>
      <c r="AA1845" s="11">
        <v>2472</v>
      </c>
      <c r="AB1845" s="2">
        <v>2003</v>
      </c>
      <c r="AC1845" s="2">
        <f>2016-AB1845</f>
        <v>13</v>
      </c>
      <c r="AD1845" s="2" t="s">
        <v>130</v>
      </c>
    </row>
    <row r="1846" spans="1:30" x14ac:dyDescent="0.2">
      <c r="A1846">
        <v>32</v>
      </c>
      <c r="B1846" s="6" t="s">
        <v>646</v>
      </c>
      <c r="C1846" s="6" t="s">
        <v>22</v>
      </c>
      <c r="D1846" s="6" t="s">
        <v>23</v>
      </c>
      <c r="E1846" s="6" t="s">
        <v>2767</v>
      </c>
      <c r="F1846" s="6">
        <v>59</v>
      </c>
      <c r="G1846" s="6">
        <v>66</v>
      </c>
      <c r="H1846" s="7">
        <v>42580</v>
      </c>
      <c r="I1846" s="7">
        <v>42591</v>
      </c>
      <c r="J1846" s="3" t="s">
        <v>2540</v>
      </c>
      <c r="K1846" s="17">
        <f>IF(J1846="Januar",238.19,IF(J1846="Februar",240.59,IF(J1846="Mars",245.99,IF(J1846="April",250.79,IF(J1846="Mai",256.52,IF(J1846="Juni",259.83,IF(J1846="Juli",265.66,IF(J1846="August",272.21,IF(J1846="September",275.91,IF(J1846="Oktober",281.13,IF(J1846="November",284.38,IF(J1846="Desember",287.34,0))))))))))))</f>
        <v>272.20999999999998</v>
      </c>
      <c r="L1846" s="20">
        <f>$K$2/K1846</f>
        <v>0.87502296021454029</v>
      </c>
      <c r="M1846" s="6">
        <v>11</v>
      </c>
      <c r="N1846" s="6">
        <v>4800000</v>
      </c>
      <c r="O1846" s="6">
        <v>5165000</v>
      </c>
      <c r="P1846" s="6">
        <f>O1846-N1846</f>
        <v>365000</v>
      </c>
      <c r="Q1846" s="8">
        <f>P1846/N1846</f>
        <v>7.604166666666666E-2</v>
      </c>
      <c r="R1846" s="6">
        <v>1918</v>
      </c>
      <c r="S1846" s="9">
        <f>(N1846+R1846)/F1846</f>
        <v>81388.440677966108</v>
      </c>
      <c r="T1846" s="6">
        <v>87575</v>
      </c>
      <c r="U1846" s="5">
        <f>T1846-S1846</f>
        <v>6186.5593220338924</v>
      </c>
      <c r="V1846" s="4">
        <f>U1846/S1846</f>
        <v>7.6012751571351206E-2</v>
      </c>
      <c r="W1846" s="22">
        <f>S1846*L1846</f>
        <v>71216.754289279415</v>
      </c>
      <c r="X1846" s="22">
        <f>T1846*L1846</f>
        <v>76630.135740788362</v>
      </c>
      <c r="Y1846" s="22">
        <f>X1846-W1846</f>
        <v>5413.3814515089471</v>
      </c>
      <c r="Z1846" s="8">
        <f>Y1846/W1846</f>
        <v>7.6012751571351067E-2</v>
      </c>
      <c r="AA1846" s="10">
        <v>3636</v>
      </c>
      <c r="AB1846" s="6">
        <v>2012</v>
      </c>
      <c r="AC1846" s="6">
        <f>2016-AB1846</f>
        <v>4</v>
      </c>
      <c r="AD1846" s="6" t="s">
        <v>37</v>
      </c>
    </row>
    <row r="1847" spans="1:30" x14ac:dyDescent="0.2">
      <c r="A1847">
        <v>32</v>
      </c>
      <c r="B1847" s="2" t="s">
        <v>1490</v>
      </c>
      <c r="C1847" s="2" t="s">
        <v>22</v>
      </c>
      <c r="D1847" s="2" t="s">
        <v>23</v>
      </c>
      <c r="E1847" s="6" t="s">
        <v>2767</v>
      </c>
      <c r="F1847" s="2">
        <v>69</v>
      </c>
      <c r="G1847" s="2">
        <v>79</v>
      </c>
      <c r="H1847" s="3">
        <v>42580</v>
      </c>
      <c r="I1847" s="3">
        <v>42591</v>
      </c>
      <c r="J1847" s="3" t="s">
        <v>2540</v>
      </c>
      <c r="K1847" s="17">
        <f>IF(J1847="Januar",238.19,IF(J1847="Februar",240.59,IF(J1847="Mars",245.99,IF(J1847="April",250.79,IF(J1847="Mai",256.52,IF(J1847="Juni",259.83,IF(J1847="Juli",265.66,IF(J1847="August",272.21,IF(J1847="September",275.91,IF(J1847="Oktober",281.13,IF(J1847="November",284.38,IF(J1847="Desember",287.34,0))))))))))))</f>
        <v>272.20999999999998</v>
      </c>
      <c r="L1847" s="20">
        <f>$K$2/K1847</f>
        <v>0.87502296021454029</v>
      </c>
      <c r="M1847" s="2">
        <v>11</v>
      </c>
      <c r="N1847" s="2">
        <v>5500000</v>
      </c>
      <c r="O1847" s="2">
        <v>5850000</v>
      </c>
      <c r="P1847" s="2">
        <f>O1847-N1847</f>
        <v>350000</v>
      </c>
      <c r="Q1847" s="4">
        <f>P1847/N1847</f>
        <v>6.363636363636363E-2</v>
      </c>
      <c r="R1847" s="2"/>
      <c r="S1847" s="9">
        <f>(N1847+R1847)/F1847</f>
        <v>79710.144927536225</v>
      </c>
      <c r="T1847" s="2">
        <v>84783</v>
      </c>
      <c r="U1847" s="5">
        <f>T1847-S1847</f>
        <v>5072.8550724637753</v>
      </c>
      <c r="V1847" s="4">
        <f>U1847/S1847</f>
        <v>6.3641272727272824E-2</v>
      </c>
      <c r="W1847" s="22">
        <f>S1847*L1847</f>
        <v>69748.206973622771</v>
      </c>
      <c r="X1847" s="22">
        <f>T1847*L1847</f>
        <v>74187.071635869375</v>
      </c>
      <c r="Y1847" s="22">
        <f>X1847-W1847</f>
        <v>4438.864662246604</v>
      </c>
      <c r="Z1847" s="8">
        <f>Y1847/W1847</f>
        <v>6.3641272727272893E-2</v>
      </c>
      <c r="AA1847" s="2">
        <v>746</v>
      </c>
      <c r="AB1847" s="2">
        <v>2005</v>
      </c>
      <c r="AC1847" s="2">
        <f>2016-AB1847</f>
        <v>11</v>
      </c>
      <c r="AD1847" s="2" t="s">
        <v>37</v>
      </c>
    </row>
    <row r="1848" spans="1:30" x14ac:dyDescent="0.2">
      <c r="A1848">
        <v>32</v>
      </c>
      <c r="B1848" s="2" t="s">
        <v>1600</v>
      </c>
      <c r="C1848" s="2" t="s">
        <v>22</v>
      </c>
      <c r="D1848" s="2" t="s">
        <v>23</v>
      </c>
      <c r="E1848" s="6" t="s">
        <v>2767</v>
      </c>
      <c r="F1848" s="2">
        <v>72</v>
      </c>
      <c r="G1848" s="2">
        <v>80</v>
      </c>
      <c r="H1848" s="3">
        <v>42580</v>
      </c>
      <c r="I1848" s="3">
        <v>42591</v>
      </c>
      <c r="J1848" s="3" t="s">
        <v>2540</v>
      </c>
      <c r="K1848" s="17">
        <f>IF(J1848="Januar",238.19,IF(J1848="Februar",240.59,IF(J1848="Mars",245.99,IF(J1848="April",250.79,IF(J1848="Mai",256.52,IF(J1848="Juni",259.83,IF(J1848="Juli",265.66,IF(J1848="August",272.21,IF(J1848="September",275.91,IF(J1848="Oktober",281.13,IF(J1848="November",284.38,IF(J1848="Desember",287.34,0))))))))))))</f>
        <v>272.20999999999998</v>
      </c>
      <c r="L1848" s="20">
        <f>$K$2/K1848</f>
        <v>0.87502296021454029</v>
      </c>
      <c r="M1848" s="2">
        <v>11</v>
      </c>
      <c r="N1848" s="2">
        <v>4790000</v>
      </c>
      <c r="O1848" s="2">
        <v>5100000</v>
      </c>
      <c r="P1848" s="2">
        <f>O1848-N1848</f>
        <v>310000</v>
      </c>
      <c r="Q1848" s="4">
        <f>P1848/N1848</f>
        <v>6.471816283924843E-2</v>
      </c>
      <c r="R1848" s="2">
        <v>208475</v>
      </c>
      <c r="S1848" s="9">
        <f>(N1848+R1848)/F1848</f>
        <v>69423.263888888891</v>
      </c>
      <c r="T1848" s="2">
        <v>73729</v>
      </c>
      <c r="U1848" s="5">
        <f>T1848-S1848</f>
        <v>4305.7361111111095</v>
      </c>
      <c r="V1848" s="4">
        <f>U1848/S1848</f>
        <v>6.2021516562551553E-2</v>
      </c>
      <c r="W1848" s="22">
        <f>S1848*L1848</f>
        <v>60746.949875810758</v>
      </c>
      <c r="X1848" s="22">
        <f>T1848*L1848</f>
        <v>64514.567833657842</v>
      </c>
      <c r="Y1848" s="22">
        <f>X1848-W1848</f>
        <v>3767.6179578470837</v>
      </c>
      <c r="Z1848" s="8">
        <f>Y1848/W1848</f>
        <v>6.2021516562551518E-2</v>
      </c>
      <c r="AA1848" s="2">
        <v>656</v>
      </c>
      <c r="AB1848" s="2">
        <v>1905</v>
      </c>
      <c r="AC1848" s="2">
        <f>2016-AB1848</f>
        <v>111</v>
      </c>
      <c r="AD1848" s="2" t="s">
        <v>27</v>
      </c>
    </row>
    <row r="1849" spans="1:30" x14ac:dyDescent="0.2">
      <c r="A1849">
        <v>32</v>
      </c>
      <c r="B1849" s="2" t="s">
        <v>2049</v>
      </c>
      <c r="C1849" s="2" t="s">
        <v>22</v>
      </c>
      <c r="D1849" s="2" t="s">
        <v>23</v>
      </c>
      <c r="E1849" s="6" t="s">
        <v>2767</v>
      </c>
      <c r="F1849" s="2">
        <v>90</v>
      </c>
      <c r="G1849" s="2">
        <v>99</v>
      </c>
      <c r="H1849" s="3">
        <v>42580</v>
      </c>
      <c r="I1849" s="3">
        <v>42591</v>
      </c>
      <c r="J1849" s="3" t="s">
        <v>2540</v>
      </c>
      <c r="K1849" s="17">
        <f>IF(J1849="Januar",238.19,IF(J1849="Februar",240.59,IF(J1849="Mars",245.99,IF(J1849="April",250.79,IF(J1849="Mai",256.52,IF(J1849="Juni",259.83,IF(J1849="Juli",265.66,IF(J1849="August",272.21,IF(J1849="September",275.91,IF(J1849="Oktober",281.13,IF(J1849="November",284.38,IF(J1849="Desember",287.34,0))))))))))))</f>
        <v>272.20999999999998</v>
      </c>
      <c r="L1849" s="20">
        <f>$K$2/K1849</f>
        <v>0.87502296021454029</v>
      </c>
      <c r="M1849" s="2">
        <v>11</v>
      </c>
      <c r="N1849" s="2">
        <v>5200000</v>
      </c>
      <c r="O1849" s="2">
        <v>5800000</v>
      </c>
      <c r="P1849" s="2">
        <f>O1849-N1849</f>
        <v>600000</v>
      </c>
      <c r="Q1849" s="4">
        <f>P1849/N1849</f>
        <v>0.11538461538461539</v>
      </c>
      <c r="R1849" s="2"/>
      <c r="S1849" s="9">
        <f>(N1849+R1849)/F1849</f>
        <v>57777.777777777781</v>
      </c>
      <c r="T1849" s="2">
        <v>64444</v>
      </c>
      <c r="U1849" s="5">
        <f>T1849-S1849</f>
        <v>6666.222222222219</v>
      </c>
      <c r="V1849" s="4">
        <f>U1849/S1849</f>
        <v>0.11537692307692302</v>
      </c>
      <c r="W1849" s="22">
        <f>S1849*L1849</f>
        <v>50556.882145728996</v>
      </c>
      <c r="X1849" s="22">
        <f>T1849*L1849</f>
        <v>56389.979648065833</v>
      </c>
      <c r="Y1849" s="22">
        <f>X1849-W1849</f>
        <v>5833.0975023368374</v>
      </c>
      <c r="Z1849" s="8">
        <f>Y1849/W1849</f>
        <v>0.11537692307692303</v>
      </c>
      <c r="AA1849" s="11">
        <v>3169</v>
      </c>
      <c r="AB1849" s="2">
        <v>1996</v>
      </c>
      <c r="AC1849" s="2">
        <f>2016-AB1849</f>
        <v>20</v>
      </c>
      <c r="AD1849" s="2" t="s">
        <v>37</v>
      </c>
    </row>
    <row r="1850" spans="1:30" x14ac:dyDescent="0.2">
      <c r="A1850">
        <v>32</v>
      </c>
      <c r="B1850" s="2" t="s">
        <v>2080</v>
      </c>
      <c r="C1850" s="2" t="s">
        <v>22</v>
      </c>
      <c r="D1850" s="2" t="s">
        <v>23</v>
      </c>
      <c r="E1850" s="6" t="s">
        <v>2767</v>
      </c>
      <c r="F1850" s="2">
        <v>92</v>
      </c>
      <c r="G1850" s="2">
        <v>102</v>
      </c>
      <c r="H1850" s="3">
        <v>42580</v>
      </c>
      <c r="I1850" s="3">
        <v>42591</v>
      </c>
      <c r="J1850" s="3" t="s">
        <v>2540</v>
      </c>
      <c r="K1850" s="17">
        <f>IF(J1850="Januar",238.19,IF(J1850="Februar",240.59,IF(J1850="Mars",245.99,IF(J1850="April",250.79,IF(J1850="Mai",256.52,IF(J1850="Juni",259.83,IF(J1850="Juli",265.66,IF(J1850="August",272.21,IF(J1850="September",275.91,IF(J1850="Oktober",281.13,IF(J1850="November",284.38,IF(J1850="Desember",287.34,0))))))))))))</f>
        <v>272.20999999999998</v>
      </c>
      <c r="L1850" s="20">
        <f>$K$2/K1850</f>
        <v>0.87502296021454029</v>
      </c>
      <c r="M1850" s="2">
        <v>11</v>
      </c>
      <c r="N1850" s="2">
        <v>5890000</v>
      </c>
      <c r="O1850" s="2">
        <v>6800000</v>
      </c>
      <c r="P1850" s="2">
        <f>O1850-N1850</f>
        <v>910000</v>
      </c>
      <c r="Q1850" s="4">
        <f>P1850/N1850</f>
        <v>0.15449915110356535</v>
      </c>
      <c r="R1850" s="2">
        <v>108000</v>
      </c>
      <c r="S1850" s="9">
        <f>(N1850+R1850)/F1850</f>
        <v>65195.65217391304</v>
      </c>
      <c r="T1850" s="2">
        <v>75087</v>
      </c>
      <c r="U1850" s="5">
        <f>T1850-S1850</f>
        <v>9891.3478260869597</v>
      </c>
      <c r="V1850" s="4">
        <f>U1850/S1850</f>
        <v>0.15171790596865628</v>
      </c>
      <c r="W1850" s="22">
        <f>S1850*L1850</f>
        <v>57047.692558334915</v>
      </c>
      <c r="X1850" s="22">
        <f>T1850*L1850</f>
        <v>65702.84901362918</v>
      </c>
      <c r="Y1850" s="22">
        <f>X1850-W1850</f>
        <v>8655.1564552942655</v>
      </c>
      <c r="Z1850" s="8">
        <f>Y1850/W1850</f>
        <v>0.15171790596865622</v>
      </c>
      <c r="AA1850" s="11">
        <v>31566</v>
      </c>
      <c r="AB1850" s="2">
        <v>1980</v>
      </c>
      <c r="AC1850" s="2">
        <f>2016-AB1850</f>
        <v>36</v>
      </c>
      <c r="AD1850" s="2" t="s">
        <v>838</v>
      </c>
    </row>
    <row r="1851" spans="1:30" x14ac:dyDescent="0.2">
      <c r="A1851">
        <v>32</v>
      </c>
      <c r="B1851" s="6" t="s">
        <v>2472</v>
      </c>
      <c r="C1851" s="6" t="s">
        <v>22</v>
      </c>
      <c r="D1851" s="6" t="s">
        <v>23</v>
      </c>
      <c r="E1851" s="6" t="s">
        <v>2767</v>
      </c>
      <c r="F1851" s="6">
        <v>146</v>
      </c>
      <c r="G1851" s="6">
        <v>160</v>
      </c>
      <c r="H1851" s="7">
        <v>42580</v>
      </c>
      <c r="I1851" s="7">
        <v>42591</v>
      </c>
      <c r="J1851" s="3" t="s">
        <v>2540</v>
      </c>
      <c r="K1851" s="17">
        <f>IF(J1851="Januar",238.19,IF(J1851="Februar",240.59,IF(J1851="Mars",245.99,IF(J1851="April",250.79,IF(J1851="Mai",256.52,IF(J1851="Juni",259.83,IF(J1851="Juli",265.66,IF(J1851="August",272.21,IF(J1851="September",275.91,IF(J1851="Oktober",281.13,IF(J1851="November",284.38,IF(J1851="Desember",287.34,0))))))))))))</f>
        <v>272.20999999999998</v>
      </c>
      <c r="L1851" s="20">
        <f>$K$2/K1851</f>
        <v>0.87502296021454029</v>
      </c>
      <c r="M1851" s="6">
        <v>11</v>
      </c>
      <c r="N1851" s="6">
        <v>8600000</v>
      </c>
      <c r="O1851" s="6">
        <v>11600000</v>
      </c>
      <c r="P1851" s="6">
        <f>O1851-N1851</f>
        <v>3000000</v>
      </c>
      <c r="Q1851" s="8">
        <f>P1851/N1851</f>
        <v>0.34883720930232559</v>
      </c>
      <c r="R1851" s="6">
        <v>5381</v>
      </c>
      <c r="S1851" s="9">
        <f>(N1851+R1851)/F1851</f>
        <v>58940.965753424658</v>
      </c>
      <c r="T1851" s="6">
        <v>79489</v>
      </c>
      <c r="U1851" s="5">
        <f>T1851-S1851</f>
        <v>20548.034246575342</v>
      </c>
      <c r="V1851" s="4">
        <f>U1851/S1851</f>
        <v>0.34862058983791649</v>
      </c>
      <c r="W1851" s="22">
        <f>S1851*L1851</f>
        <v>51574.698331465486</v>
      </c>
      <c r="X1851" s="22">
        <f>T1851*L1851</f>
        <v>69554.700084493597</v>
      </c>
      <c r="Y1851" s="22">
        <f>X1851-W1851</f>
        <v>17980.001753028111</v>
      </c>
      <c r="Z1851" s="8">
        <f>Y1851/W1851</f>
        <v>0.34862058983791661</v>
      </c>
      <c r="AA1851" s="6">
        <v>653</v>
      </c>
      <c r="AB1851" s="6">
        <v>1935</v>
      </c>
      <c r="AC1851" s="6">
        <f>2016-AB1851</f>
        <v>81</v>
      </c>
      <c r="AD1851" s="6" t="s">
        <v>583</v>
      </c>
    </row>
    <row r="1852" spans="1:30" x14ac:dyDescent="0.2">
      <c r="A1852">
        <v>32</v>
      </c>
      <c r="B1852" s="2" t="s">
        <v>257</v>
      </c>
      <c r="C1852" s="2" t="s">
        <v>22</v>
      </c>
      <c r="D1852" s="2" t="s">
        <v>23</v>
      </c>
      <c r="E1852" s="6" t="s">
        <v>2767</v>
      </c>
      <c r="F1852" s="2">
        <v>34</v>
      </c>
      <c r="G1852" s="2">
        <v>37</v>
      </c>
      <c r="H1852" s="3">
        <v>42579</v>
      </c>
      <c r="I1852" s="3">
        <v>42591</v>
      </c>
      <c r="J1852" s="3" t="s">
        <v>2540</v>
      </c>
      <c r="K1852" s="17">
        <f>IF(J1852="Januar",238.19,IF(J1852="Februar",240.59,IF(J1852="Mars",245.99,IF(J1852="April",250.79,IF(J1852="Mai",256.52,IF(J1852="Juni",259.83,IF(J1852="Juli",265.66,IF(J1852="August",272.21,IF(J1852="September",275.91,IF(J1852="Oktober",281.13,IF(J1852="November",284.38,IF(J1852="Desember",287.34,0))))))))))))</f>
        <v>272.20999999999998</v>
      </c>
      <c r="L1852" s="20">
        <f>$K$2/K1852</f>
        <v>0.87502296021454029</v>
      </c>
      <c r="M1852" s="2">
        <v>12</v>
      </c>
      <c r="N1852" s="2">
        <v>2290000</v>
      </c>
      <c r="O1852" s="2">
        <v>3100000</v>
      </c>
      <c r="P1852" s="2">
        <f>O1852-N1852</f>
        <v>810000</v>
      </c>
      <c r="Q1852" s="4">
        <f>P1852/N1852</f>
        <v>0.35371179039301309</v>
      </c>
      <c r="R1852" s="2">
        <v>196111</v>
      </c>
      <c r="S1852" s="9">
        <f>(N1852+R1852)/F1852</f>
        <v>73120.911764705888</v>
      </c>
      <c r="T1852" s="2">
        <v>96944</v>
      </c>
      <c r="U1852" s="5">
        <f>T1852-S1852</f>
        <v>23823.088235294112</v>
      </c>
      <c r="V1852" s="4">
        <f>U1852/S1852</f>
        <v>0.32580403690744286</v>
      </c>
      <c r="W1852" s="22">
        <f>S1852*L1852</f>
        <v>63982.476665939153</v>
      </c>
      <c r="X1852" s="22">
        <f>T1852*L1852</f>
        <v>84828.225855038399</v>
      </c>
      <c r="Y1852" s="22">
        <f>X1852-W1852</f>
        <v>20845.749189099246</v>
      </c>
      <c r="Z1852" s="8">
        <f>Y1852/W1852</f>
        <v>0.32580403690744292</v>
      </c>
      <c r="AA1852" s="11">
        <v>2041</v>
      </c>
      <c r="AB1852" s="2">
        <v>1936</v>
      </c>
      <c r="AC1852" s="2">
        <f>2016-AB1852</f>
        <v>80</v>
      </c>
      <c r="AD1852" s="2" t="s">
        <v>37</v>
      </c>
    </row>
    <row r="1853" spans="1:30" x14ac:dyDescent="0.2">
      <c r="A1853">
        <v>32</v>
      </c>
      <c r="B1853" s="2" t="s">
        <v>1167</v>
      </c>
      <c r="C1853" s="2" t="s">
        <v>22</v>
      </c>
      <c r="D1853" s="2" t="s">
        <v>23</v>
      </c>
      <c r="E1853" s="6" t="s">
        <v>2767</v>
      </c>
      <c r="F1853" s="2">
        <v>81</v>
      </c>
      <c r="G1853" s="2">
        <v>92</v>
      </c>
      <c r="H1853" s="3">
        <v>42579</v>
      </c>
      <c r="I1853" s="3">
        <v>42591</v>
      </c>
      <c r="J1853" s="3" t="s">
        <v>2540</v>
      </c>
      <c r="K1853" s="17">
        <f>IF(J1853="Januar",238.19,IF(J1853="Februar",240.59,IF(J1853="Mars",245.99,IF(J1853="April",250.79,IF(J1853="Mai",256.52,IF(J1853="Juni",259.83,IF(J1853="Juli",265.66,IF(J1853="August",272.21,IF(J1853="September",275.91,IF(J1853="Oktober",281.13,IF(J1853="November",284.38,IF(J1853="Desember",287.34,0))))))))))))</f>
        <v>272.20999999999998</v>
      </c>
      <c r="L1853" s="20">
        <f>$K$2/K1853</f>
        <v>0.87502296021454029</v>
      </c>
      <c r="M1853" s="2">
        <v>12</v>
      </c>
      <c r="N1853" s="2">
        <v>4600000</v>
      </c>
      <c r="O1853" s="2">
        <v>5475000</v>
      </c>
      <c r="P1853" s="2">
        <f>O1853-N1853</f>
        <v>875000</v>
      </c>
      <c r="Q1853" s="4">
        <f>P1853/N1853</f>
        <v>0.19021739130434784</v>
      </c>
      <c r="R1853" s="2">
        <v>4247</v>
      </c>
      <c r="S1853" s="9">
        <f>(N1853+R1853)/F1853</f>
        <v>56842.555555555555</v>
      </c>
      <c r="T1853" s="2">
        <v>67645</v>
      </c>
      <c r="U1853" s="5">
        <f>T1853-S1853</f>
        <v>10802.444444444445</v>
      </c>
      <c r="V1853" s="4">
        <f>U1853/S1853</f>
        <v>0.19004149864244904</v>
      </c>
      <c r="W1853" s="22">
        <f>S1853*L1853</f>
        <v>49738.541228381684</v>
      </c>
      <c r="X1853" s="22">
        <f>T1853*L1853</f>
        <v>59190.928143712576</v>
      </c>
      <c r="Y1853" s="22">
        <f>X1853-W1853</f>
        <v>9452.3869153308915</v>
      </c>
      <c r="Z1853" s="8">
        <f>Y1853/W1853</f>
        <v>0.19004149864244901</v>
      </c>
      <c r="AA1853" s="11">
        <v>7939</v>
      </c>
      <c r="AB1853" s="2">
        <v>2012</v>
      </c>
      <c r="AC1853" s="2">
        <f>2016-AB1853</f>
        <v>4</v>
      </c>
      <c r="AD1853" s="2" t="s">
        <v>52</v>
      </c>
    </row>
    <row r="1854" spans="1:30" x14ac:dyDescent="0.2">
      <c r="A1854">
        <v>32</v>
      </c>
      <c r="B1854" s="2" t="s">
        <v>380</v>
      </c>
      <c r="C1854" s="2" t="s">
        <v>22</v>
      </c>
      <c r="D1854" s="2" t="s">
        <v>23</v>
      </c>
      <c r="E1854" s="6" t="s">
        <v>2767</v>
      </c>
      <c r="F1854" s="2">
        <v>39</v>
      </c>
      <c r="G1854" s="2">
        <v>43</v>
      </c>
      <c r="H1854" s="3">
        <v>42582</v>
      </c>
      <c r="I1854" s="3">
        <v>42592</v>
      </c>
      <c r="J1854" s="3" t="s">
        <v>2540</v>
      </c>
      <c r="K1854" s="17">
        <f>IF(J1854="Januar",238.19,IF(J1854="Februar",240.59,IF(J1854="Mars",245.99,IF(J1854="April",250.79,IF(J1854="Mai",256.52,IF(J1854="Juni",259.83,IF(J1854="Juli",265.66,IF(J1854="August",272.21,IF(J1854="September",275.91,IF(J1854="Oktober",281.13,IF(J1854="November",284.38,IF(J1854="Desember",287.34,0))))))))))))</f>
        <v>272.20999999999998</v>
      </c>
      <c r="L1854" s="20">
        <f>$K$2/K1854</f>
        <v>0.87502296021454029</v>
      </c>
      <c r="M1854" s="2">
        <v>10</v>
      </c>
      <c r="N1854" s="2">
        <v>2700000</v>
      </c>
      <c r="O1854" s="2">
        <v>3420000</v>
      </c>
      <c r="P1854" s="2">
        <f>O1854-N1854</f>
        <v>720000</v>
      </c>
      <c r="Q1854" s="4">
        <f>P1854/N1854</f>
        <v>0.26666666666666666</v>
      </c>
      <c r="R1854" s="2">
        <v>126743</v>
      </c>
      <c r="S1854" s="9">
        <f>(N1854+R1854)/F1854</f>
        <v>72480.58974358975</v>
      </c>
      <c r="T1854" s="2">
        <v>90942</v>
      </c>
      <c r="U1854" s="5">
        <f>T1854-S1854</f>
        <v>18461.41025641025</v>
      </c>
      <c r="V1854" s="4">
        <f>U1854/S1854</f>
        <v>0.25470833393768011</v>
      </c>
      <c r="W1854" s="22">
        <f>S1854*L1854</f>
        <v>63422.180195531553</v>
      </c>
      <c r="X1854" s="22">
        <f>T1854*L1854</f>
        <v>79576.338047830723</v>
      </c>
      <c r="Y1854" s="22">
        <f>X1854-W1854</f>
        <v>16154.157852299169</v>
      </c>
      <c r="Z1854" s="8">
        <f>Y1854/W1854</f>
        <v>0.25470833393768005</v>
      </c>
      <c r="AA1854" s="2">
        <v>817</v>
      </c>
      <c r="AB1854" s="2">
        <v>1936</v>
      </c>
      <c r="AC1854" s="2">
        <f>2016-AB1854</f>
        <v>80</v>
      </c>
      <c r="AD1854" s="2" t="s">
        <v>130</v>
      </c>
    </row>
    <row r="1855" spans="1:30" x14ac:dyDescent="0.2">
      <c r="A1855">
        <v>32</v>
      </c>
      <c r="B1855" s="6" t="s">
        <v>487</v>
      </c>
      <c r="C1855" s="6" t="s">
        <v>22</v>
      </c>
      <c r="D1855" s="6" t="s">
        <v>23</v>
      </c>
      <c r="E1855" s="6" t="s">
        <v>2767</v>
      </c>
      <c r="F1855" s="6">
        <v>43</v>
      </c>
      <c r="G1855" s="6">
        <v>59</v>
      </c>
      <c r="H1855" s="7">
        <v>42582</v>
      </c>
      <c r="I1855" s="7">
        <v>42592</v>
      </c>
      <c r="J1855" s="3" t="s">
        <v>2540</v>
      </c>
      <c r="K1855" s="17">
        <f>IF(J1855="Januar",238.19,IF(J1855="Februar",240.59,IF(J1855="Mars",245.99,IF(J1855="April",250.79,IF(J1855="Mai",256.52,IF(J1855="Juni",259.83,IF(J1855="Juli",265.66,IF(J1855="August",272.21,IF(J1855="September",275.91,IF(J1855="Oktober",281.13,IF(J1855="November",284.38,IF(J1855="Desember",287.34,0))))))))))))</f>
        <v>272.20999999999998</v>
      </c>
      <c r="L1855" s="20">
        <f>$K$2/K1855</f>
        <v>0.87502296021454029</v>
      </c>
      <c r="M1855" s="6">
        <v>10</v>
      </c>
      <c r="N1855" s="6">
        <v>2500000</v>
      </c>
      <c r="O1855" s="6">
        <v>2680000</v>
      </c>
      <c r="P1855" s="6">
        <f>O1855-N1855</f>
        <v>180000</v>
      </c>
      <c r="Q1855" s="8">
        <f>P1855/N1855</f>
        <v>7.1999999999999995E-2</v>
      </c>
      <c r="R1855" s="6">
        <v>67775</v>
      </c>
      <c r="S1855" s="9">
        <f>(N1855+R1855)/F1855</f>
        <v>59715.697674418603</v>
      </c>
      <c r="T1855" s="6">
        <v>63902</v>
      </c>
      <c r="U1855" s="5">
        <f>T1855-S1855</f>
        <v>4186.3023255813969</v>
      </c>
      <c r="V1855" s="4">
        <f>U1855/S1855</f>
        <v>7.0103883712552717E-2</v>
      </c>
      <c r="W1855" s="22">
        <f>S1855*L1855</f>
        <v>52252.606550346303</v>
      </c>
      <c r="X1855" s="22">
        <f>T1855*L1855</f>
        <v>55915.717203629552</v>
      </c>
      <c r="Y1855" s="22">
        <f>X1855-W1855</f>
        <v>3663.1106532832491</v>
      </c>
      <c r="Z1855" s="8">
        <f>Y1855/W1855</f>
        <v>7.0103883712552745E-2</v>
      </c>
      <c r="AA1855" s="10">
        <v>1971</v>
      </c>
      <c r="AB1855" s="6">
        <v>1957</v>
      </c>
      <c r="AC1855" s="6">
        <f>2016-AB1855</f>
        <v>59</v>
      </c>
      <c r="AD1855" s="6" t="s">
        <v>127</v>
      </c>
    </row>
    <row r="1856" spans="1:30" x14ac:dyDescent="0.2">
      <c r="A1856">
        <v>32</v>
      </c>
      <c r="B1856" s="2" t="s">
        <v>934</v>
      </c>
      <c r="C1856" s="2" t="s">
        <v>22</v>
      </c>
      <c r="D1856" s="2" t="s">
        <v>23</v>
      </c>
      <c r="E1856" s="6" t="s">
        <v>2767</v>
      </c>
      <c r="F1856" s="2">
        <v>54</v>
      </c>
      <c r="G1856" s="2">
        <v>61</v>
      </c>
      <c r="H1856" s="3">
        <v>42581</v>
      </c>
      <c r="I1856" s="3">
        <v>42592</v>
      </c>
      <c r="J1856" s="3" t="s">
        <v>2540</v>
      </c>
      <c r="K1856" s="17">
        <f>IF(J1856="Januar",238.19,IF(J1856="Februar",240.59,IF(J1856="Mars",245.99,IF(J1856="April",250.79,IF(J1856="Mai",256.52,IF(J1856="Juni",259.83,IF(J1856="Juli",265.66,IF(J1856="August",272.21,IF(J1856="September",275.91,IF(J1856="Oktober",281.13,IF(J1856="November",284.38,IF(J1856="Desember",287.34,0))))))))))))</f>
        <v>272.20999999999998</v>
      </c>
      <c r="L1856" s="20">
        <f>$K$2/K1856</f>
        <v>0.87502296021454029</v>
      </c>
      <c r="M1856" s="2">
        <v>11</v>
      </c>
      <c r="N1856" s="2">
        <v>3000000</v>
      </c>
      <c r="O1856" s="2">
        <v>3900000</v>
      </c>
      <c r="P1856" s="2">
        <f>O1856-N1856</f>
        <v>900000</v>
      </c>
      <c r="Q1856" s="4">
        <f>P1856/N1856</f>
        <v>0.3</v>
      </c>
      <c r="R1856" s="2">
        <v>17872</v>
      </c>
      <c r="S1856" s="9">
        <f>(N1856+R1856)/F1856</f>
        <v>55886.518518518518</v>
      </c>
      <c r="T1856" s="2">
        <v>72553</v>
      </c>
      <c r="U1856" s="5">
        <f>T1856-S1856</f>
        <v>16666.481481481482</v>
      </c>
      <c r="V1856" s="4">
        <f>U1856/S1856</f>
        <v>0.29822007030119235</v>
      </c>
      <c r="W1856" s="22">
        <f>S1856*L1856</f>
        <v>48901.986870158798</v>
      </c>
      <c r="X1856" s="22">
        <f>T1856*L1856</f>
        <v>63485.540832445542</v>
      </c>
      <c r="Y1856" s="22">
        <f>X1856-W1856</f>
        <v>14583.553962286744</v>
      </c>
      <c r="Z1856" s="8">
        <f>Y1856/W1856</f>
        <v>0.29822007030119241</v>
      </c>
      <c r="AA1856" s="2">
        <v>394</v>
      </c>
      <c r="AB1856" s="2">
        <v>1924</v>
      </c>
      <c r="AC1856" s="2">
        <f>2016-AB1856</f>
        <v>92</v>
      </c>
      <c r="AD1856" s="2" t="s">
        <v>88</v>
      </c>
    </row>
    <row r="1857" spans="1:30" x14ac:dyDescent="0.2">
      <c r="A1857">
        <v>32</v>
      </c>
      <c r="B1857" s="2" t="s">
        <v>157</v>
      </c>
      <c r="C1857" s="2" t="s">
        <v>22</v>
      </c>
      <c r="D1857" s="2" t="s">
        <v>23</v>
      </c>
      <c r="E1857" s="6" t="s">
        <v>2767</v>
      </c>
      <c r="F1857" s="2">
        <v>54</v>
      </c>
      <c r="G1857" s="2">
        <v>60</v>
      </c>
      <c r="H1857" s="3">
        <v>42581</v>
      </c>
      <c r="I1857" s="3">
        <v>42592</v>
      </c>
      <c r="J1857" s="3" t="s">
        <v>2540</v>
      </c>
      <c r="K1857" s="17">
        <f>IF(J1857="Januar",238.19,IF(J1857="Februar",240.59,IF(J1857="Mars",245.99,IF(J1857="April",250.79,IF(J1857="Mai",256.52,IF(J1857="Juni",259.83,IF(J1857="Juli",265.66,IF(J1857="August",272.21,IF(J1857="September",275.91,IF(J1857="Oktober",281.13,IF(J1857="November",284.38,IF(J1857="Desember",287.34,0))))))))))))</f>
        <v>272.20999999999998</v>
      </c>
      <c r="L1857" s="20">
        <f>$K$2/K1857</f>
        <v>0.87502296021454029</v>
      </c>
      <c r="M1857" s="2">
        <v>11</v>
      </c>
      <c r="N1857" s="2">
        <v>3250000</v>
      </c>
      <c r="O1857" s="2">
        <v>4350000</v>
      </c>
      <c r="P1857" s="2">
        <f>O1857-N1857</f>
        <v>1100000</v>
      </c>
      <c r="Q1857" s="4">
        <f>P1857/N1857</f>
        <v>0.33846153846153848</v>
      </c>
      <c r="R1857" s="2">
        <v>14626</v>
      </c>
      <c r="S1857" s="9">
        <f>(N1857+R1857)/F1857</f>
        <v>60456.037037037036</v>
      </c>
      <c r="T1857" s="2">
        <v>80826</v>
      </c>
      <c r="U1857" s="5">
        <f>T1857-S1857</f>
        <v>20369.962962962964</v>
      </c>
      <c r="V1857" s="4">
        <f>U1857/S1857</f>
        <v>0.33693844256585592</v>
      </c>
      <c r="W1857" s="22">
        <f>S1857*L1857</f>
        <v>52900.420490988035</v>
      </c>
      <c r="X1857" s="22">
        <f>T1857*L1857</f>
        <v>70724.605782300438</v>
      </c>
      <c r="Y1857" s="22">
        <f>X1857-W1857</f>
        <v>17824.185291312402</v>
      </c>
      <c r="Z1857" s="8">
        <f>Y1857/W1857</f>
        <v>0.33693844256585598</v>
      </c>
      <c r="AA1857" s="2">
        <v>339</v>
      </c>
      <c r="AB1857" s="2">
        <v>2003</v>
      </c>
      <c r="AC1857" s="2">
        <f>2016-AB1857</f>
        <v>13</v>
      </c>
      <c r="AD1857" s="2" t="s">
        <v>191</v>
      </c>
    </row>
    <row r="1858" spans="1:30" x14ac:dyDescent="0.2">
      <c r="A1858">
        <v>32</v>
      </c>
      <c r="B1858" s="2" t="s">
        <v>1015</v>
      </c>
      <c r="C1858" s="2" t="s">
        <v>22</v>
      </c>
      <c r="D1858" s="2" t="s">
        <v>23</v>
      </c>
      <c r="E1858" s="6" t="s">
        <v>2767</v>
      </c>
      <c r="F1858" s="2">
        <v>56</v>
      </c>
      <c r="G1858" s="2">
        <v>65</v>
      </c>
      <c r="H1858" s="3">
        <v>42581</v>
      </c>
      <c r="I1858" s="3">
        <v>42592</v>
      </c>
      <c r="J1858" s="3" t="s">
        <v>2540</v>
      </c>
      <c r="K1858" s="17">
        <f>IF(J1858="Januar",238.19,IF(J1858="Februar",240.59,IF(J1858="Mars",245.99,IF(J1858="April",250.79,IF(J1858="Mai",256.52,IF(J1858="Juni",259.83,IF(J1858="Juli",265.66,IF(J1858="August",272.21,IF(J1858="September",275.91,IF(J1858="Oktober",281.13,IF(J1858="November",284.38,IF(J1858="Desember",287.34,0))))))))))))</f>
        <v>272.20999999999998</v>
      </c>
      <c r="L1858" s="20">
        <f>$K$2/K1858</f>
        <v>0.87502296021454029</v>
      </c>
      <c r="M1858" s="2">
        <v>11</v>
      </c>
      <c r="N1858" s="2">
        <v>4300000</v>
      </c>
      <c r="O1858" s="2">
        <v>5490000</v>
      </c>
      <c r="P1858" s="2">
        <f>O1858-N1858</f>
        <v>1190000</v>
      </c>
      <c r="Q1858" s="4">
        <f>P1858/N1858</f>
        <v>0.27674418604651163</v>
      </c>
      <c r="R1858" s="2">
        <v>6641</v>
      </c>
      <c r="S1858" s="9">
        <f>(N1858+R1858)/F1858</f>
        <v>76904.303571428565</v>
      </c>
      <c r="T1858" s="2">
        <v>98154</v>
      </c>
      <c r="U1858" s="5">
        <f>T1858-S1858</f>
        <v>21249.696428571435</v>
      </c>
      <c r="V1858" s="4">
        <f>U1858/S1858</f>
        <v>0.27631348886522011</v>
      </c>
      <c r="W1858" s="22">
        <f>S1858*L1858</f>
        <v>67293.031364309063</v>
      </c>
      <c r="X1858" s="22">
        <f>T1858*L1858</f>
        <v>85887.003636897993</v>
      </c>
      <c r="Y1858" s="22">
        <f>X1858-W1858</f>
        <v>18593.97227258893</v>
      </c>
      <c r="Z1858" s="8">
        <f>Y1858/W1858</f>
        <v>0.27631348886522028</v>
      </c>
      <c r="AA1858" s="2">
        <v>565</v>
      </c>
      <c r="AB1858" s="2">
        <v>2008</v>
      </c>
      <c r="AC1858" s="2">
        <f>2016-AB1858</f>
        <v>8</v>
      </c>
      <c r="AD1858" s="2" t="s">
        <v>67</v>
      </c>
    </row>
    <row r="1859" spans="1:30" x14ac:dyDescent="0.2">
      <c r="A1859">
        <v>32</v>
      </c>
      <c r="B1859" s="2" t="s">
        <v>171</v>
      </c>
      <c r="C1859" s="2" t="s">
        <v>22</v>
      </c>
      <c r="D1859" s="2" t="s">
        <v>23</v>
      </c>
      <c r="E1859" s="6" t="s">
        <v>2767</v>
      </c>
      <c r="F1859" s="2">
        <v>30</v>
      </c>
      <c r="G1859" s="2">
        <v>35</v>
      </c>
      <c r="H1859" s="3">
        <v>42580</v>
      </c>
      <c r="I1859" s="3">
        <v>42592</v>
      </c>
      <c r="J1859" s="3" t="s">
        <v>2540</v>
      </c>
      <c r="K1859" s="17">
        <f>IF(J1859="Januar",238.19,IF(J1859="Februar",240.59,IF(J1859="Mars",245.99,IF(J1859="April",250.79,IF(J1859="Mai",256.52,IF(J1859="Juni",259.83,IF(J1859="Juli",265.66,IF(J1859="August",272.21,IF(J1859="September",275.91,IF(J1859="Oktober",281.13,IF(J1859="November",284.38,IF(J1859="Desember",287.34,0))))))))))))</f>
        <v>272.20999999999998</v>
      </c>
      <c r="L1859" s="20">
        <f>$K$2/K1859</f>
        <v>0.87502296021454029</v>
      </c>
      <c r="M1859" s="2">
        <v>12</v>
      </c>
      <c r="N1859" s="2">
        <v>2300000</v>
      </c>
      <c r="O1859" s="2">
        <v>2960000</v>
      </c>
      <c r="P1859" s="2">
        <f>O1859-N1859</f>
        <v>660000</v>
      </c>
      <c r="Q1859" s="4">
        <f>P1859/N1859</f>
        <v>0.28695652173913044</v>
      </c>
      <c r="R1859" s="2">
        <v>107330</v>
      </c>
      <c r="S1859" s="9">
        <f>(N1859+R1859)/F1859</f>
        <v>80244.333333333328</v>
      </c>
      <c r="T1859" s="2">
        <v>102244</v>
      </c>
      <c r="U1859" s="5">
        <f>T1859-S1859</f>
        <v>21999.666666666672</v>
      </c>
      <c r="V1859" s="4">
        <f>U1859/S1859</f>
        <v>0.27415850755816618</v>
      </c>
      <c r="W1859" s="22">
        <f>S1859*L1859</f>
        <v>70215.634093775632</v>
      </c>
      <c r="X1859" s="22">
        <f>T1859*L1859</f>
        <v>89465.847544175456</v>
      </c>
      <c r="Y1859" s="22">
        <f>X1859-W1859</f>
        <v>19250.213450399824</v>
      </c>
      <c r="Z1859" s="8">
        <f>Y1859/W1859</f>
        <v>0.27415850755816629</v>
      </c>
      <c r="AA1859" s="11">
        <v>2266</v>
      </c>
      <c r="AB1859" s="2">
        <v>1935</v>
      </c>
      <c r="AC1859" s="2">
        <f>2016-AB1859</f>
        <v>81</v>
      </c>
      <c r="AD1859" s="2" t="s">
        <v>37</v>
      </c>
    </row>
    <row r="1860" spans="1:30" x14ac:dyDescent="0.2">
      <c r="A1860">
        <v>32</v>
      </c>
      <c r="B1860" s="2" t="s">
        <v>256</v>
      </c>
      <c r="C1860" s="2" t="s">
        <v>22</v>
      </c>
      <c r="D1860" s="2" t="s">
        <v>23</v>
      </c>
      <c r="E1860" s="6" t="s">
        <v>2767</v>
      </c>
      <c r="F1860" s="2">
        <v>34</v>
      </c>
      <c r="G1860" s="2">
        <v>40</v>
      </c>
      <c r="H1860" s="3">
        <v>42580</v>
      </c>
      <c r="I1860" s="3">
        <v>42592</v>
      </c>
      <c r="J1860" s="3" t="s">
        <v>2540</v>
      </c>
      <c r="K1860" s="17">
        <f>IF(J1860="Januar",238.19,IF(J1860="Februar",240.59,IF(J1860="Mars",245.99,IF(J1860="April",250.79,IF(J1860="Mai",256.52,IF(J1860="Juni",259.83,IF(J1860="Juli",265.66,IF(J1860="August",272.21,IF(J1860="September",275.91,IF(J1860="Oktober",281.13,IF(J1860="November",284.38,IF(J1860="Desember",287.34,0))))))))))))</f>
        <v>272.20999999999998</v>
      </c>
      <c r="L1860" s="20">
        <f>$K$2/K1860</f>
        <v>0.87502296021454029</v>
      </c>
      <c r="M1860" s="2">
        <v>12</v>
      </c>
      <c r="N1860" s="2">
        <v>2590000</v>
      </c>
      <c r="O1860" s="2">
        <v>2950000</v>
      </c>
      <c r="P1860" s="2">
        <f>O1860-N1860</f>
        <v>360000</v>
      </c>
      <c r="Q1860" s="4">
        <f>P1860/N1860</f>
        <v>0.138996138996139</v>
      </c>
      <c r="R1860" s="2">
        <v>71000</v>
      </c>
      <c r="S1860" s="9">
        <f>(N1860+R1860)/F1860</f>
        <v>78264.705882352937</v>
      </c>
      <c r="T1860" s="2">
        <v>88853</v>
      </c>
      <c r="U1860" s="5">
        <f>T1860-S1860</f>
        <v>10588.294117647063</v>
      </c>
      <c r="V1860" s="4">
        <f>U1860/S1860</f>
        <v>0.13528823750469754</v>
      </c>
      <c r="W1860" s="22">
        <f>S1860*L1860</f>
        <v>68483.414621496806</v>
      </c>
      <c r="X1860" s="22">
        <f>T1860*L1860</f>
        <v>77748.415083942542</v>
      </c>
      <c r="Y1860" s="22">
        <f>X1860-W1860</f>
        <v>9265.000462445736</v>
      </c>
      <c r="Z1860" s="8">
        <f>Y1860/W1860</f>
        <v>0.13528823750469754</v>
      </c>
      <c r="AA1860" s="11">
        <v>1217</v>
      </c>
      <c r="AB1860" s="2">
        <v>1930</v>
      </c>
      <c r="AC1860" s="2">
        <f>2016-AB1860</f>
        <v>86</v>
      </c>
      <c r="AD1860" s="2" t="s">
        <v>88</v>
      </c>
    </row>
    <row r="1861" spans="1:30" x14ac:dyDescent="0.2">
      <c r="A1861">
        <v>32</v>
      </c>
      <c r="B1861" s="2" t="s">
        <v>533</v>
      </c>
      <c r="C1861" s="2" t="s">
        <v>22</v>
      </c>
      <c r="D1861" s="2" t="s">
        <v>23</v>
      </c>
      <c r="E1861" s="6" t="s">
        <v>2767</v>
      </c>
      <c r="F1861" s="2">
        <v>63</v>
      </c>
      <c r="G1861" s="2">
        <v>70</v>
      </c>
      <c r="H1861" s="3">
        <v>42580</v>
      </c>
      <c r="I1861" s="3">
        <v>42592</v>
      </c>
      <c r="J1861" s="3" t="s">
        <v>2540</v>
      </c>
      <c r="K1861" s="17">
        <f>IF(J1861="Januar",238.19,IF(J1861="Februar",240.59,IF(J1861="Mars",245.99,IF(J1861="April",250.79,IF(J1861="Mai",256.52,IF(J1861="Juni",259.83,IF(J1861="Juli",265.66,IF(J1861="August",272.21,IF(J1861="September",275.91,IF(J1861="Oktober",281.13,IF(J1861="November",284.38,IF(J1861="Desember",287.34,0))))))))))))</f>
        <v>272.20999999999998</v>
      </c>
      <c r="L1861" s="20">
        <f>$K$2/K1861</f>
        <v>0.87502296021454029</v>
      </c>
      <c r="M1861" s="2">
        <v>12</v>
      </c>
      <c r="N1861" s="2">
        <v>3750000</v>
      </c>
      <c r="O1861" s="2">
        <v>4300000</v>
      </c>
      <c r="P1861" s="2">
        <f>O1861-N1861</f>
        <v>550000</v>
      </c>
      <c r="Q1861" s="4">
        <f>P1861/N1861</f>
        <v>0.14666666666666667</v>
      </c>
      <c r="R1861" s="2">
        <v>41000</v>
      </c>
      <c r="S1861" s="9">
        <f>(N1861+R1861)/F1861</f>
        <v>60174.603174603173</v>
      </c>
      <c r="T1861" s="2">
        <v>68905</v>
      </c>
      <c r="U1861" s="5">
        <f>T1861-S1861</f>
        <v>8730.3968253968269</v>
      </c>
      <c r="V1861" s="4">
        <f>U1861/S1861</f>
        <v>0.14508441044579271</v>
      </c>
      <c r="W1861" s="22">
        <f>S1861*L1861</f>
        <v>52654.159399576543</v>
      </c>
      <c r="X1861" s="22">
        <f>T1861*L1861</f>
        <v>60293.457073582897</v>
      </c>
      <c r="Y1861" s="22">
        <f>X1861-W1861</f>
        <v>7639.2976740063532</v>
      </c>
      <c r="Z1861" s="8">
        <f>Y1861/W1861</f>
        <v>0.14508441044579262</v>
      </c>
      <c r="AA1861" s="11">
        <v>3284</v>
      </c>
      <c r="AB1861" s="2">
        <v>1890</v>
      </c>
      <c r="AC1861" s="2">
        <f>2016-AB1861</f>
        <v>126</v>
      </c>
      <c r="AD1861" s="2" t="s">
        <v>37</v>
      </c>
    </row>
    <row r="1862" spans="1:30" x14ac:dyDescent="0.2">
      <c r="A1862">
        <v>32</v>
      </c>
      <c r="B1862" s="2" t="s">
        <v>933</v>
      </c>
      <c r="C1862" s="2" t="s">
        <v>22</v>
      </c>
      <c r="D1862" s="2" t="s">
        <v>23</v>
      </c>
      <c r="E1862" s="6" t="s">
        <v>2767</v>
      </c>
      <c r="F1862" s="2">
        <v>54</v>
      </c>
      <c r="G1862" s="2">
        <v>60</v>
      </c>
      <c r="H1862" s="3">
        <v>42583</v>
      </c>
      <c r="I1862" s="3">
        <v>42593</v>
      </c>
      <c r="J1862" s="3" t="s">
        <v>2540</v>
      </c>
      <c r="K1862" s="17">
        <f>IF(J1862="Januar",238.19,IF(J1862="Februar",240.59,IF(J1862="Mars",245.99,IF(J1862="April",250.79,IF(J1862="Mai",256.52,IF(J1862="Juni",259.83,IF(J1862="Juli",265.66,IF(J1862="August",272.21,IF(J1862="September",275.91,IF(J1862="Oktober",281.13,IF(J1862="November",284.38,IF(J1862="Desember",287.34,0))))))))))))</f>
        <v>272.20999999999998</v>
      </c>
      <c r="L1862" s="20">
        <f>$K$2/K1862</f>
        <v>0.87502296021454029</v>
      </c>
      <c r="M1862" s="2">
        <v>10</v>
      </c>
      <c r="N1862" s="2">
        <v>2900000</v>
      </c>
      <c r="O1862" s="2">
        <v>3350000</v>
      </c>
      <c r="P1862" s="2">
        <f>O1862-N1862</f>
        <v>450000</v>
      </c>
      <c r="Q1862" s="4">
        <f>P1862/N1862</f>
        <v>0.15517241379310345</v>
      </c>
      <c r="R1862" s="2">
        <v>96000</v>
      </c>
      <c r="S1862" s="9">
        <f>(N1862+R1862)/F1862</f>
        <v>55481.481481481482</v>
      </c>
      <c r="T1862" s="2">
        <v>63815</v>
      </c>
      <c r="U1862" s="5">
        <f>T1862-S1862</f>
        <v>8333.5185185185182</v>
      </c>
      <c r="V1862" s="4">
        <f>U1862/S1862</f>
        <v>0.15020360480640854</v>
      </c>
      <c r="W1862" s="22">
        <f>S1862*L1862</f>
        <v>48547.570163014127</v>
      </c>
      <c r="X1862" s="22">
        <f>T1862*L1862</f>
        <v>55839.590206090892</v>
      </c>
      <c r="Y1862" s="22">
        <f>X1862-W1862</f>
        <v>7292.0200430767654</v>
      </c>
      <c r="Z1862" s="8">
        <f>Y1862/W1862</f>
        <v>0.15020360480640857</v>
      </c>
      <c r="AA1862" s="11">
        <v>5819</v>
      </c>
      <c r="AB1862" s="2">
        <v>1936</v>
      </c>
      <c r="AC1862" s="2">
        <f>2016-AB1862</f>
        <v>80</v>
      </c>
      <c r="AD1862" s="2" t="s">
        <v>183</v>
      </c>
    </row>
    <row r="1863" spans="1:30" x14ac:dyDescent="0.2">
      <c r="A1863">
        <v>32</v>
      </c>
      <c r="B1863" s="6" t="s">
        <v>2284</v>
      </c>
      <c r="C1863" s="6" t="s">
        <v>22</v>
      </c>
      <c r="D1863" s="6" t="s">
        <v>23</v>
      </c>
      <c r="E1863" s="6" t="s">
        <v>2767</v>
      </c>
      <c r="F1863" s="6">
        <v>109</v>
      </c>
      <c r="G1863" s="6"/>
      <c r="H1863" s="7">
        <v>42583</v>
      </c>
      <c r="I1863" s="7">
        <v>42593</v>
      </c>
      <c r="J1863" s="3" t="s">
        <v>2540</v>
      </c>
      <c r="K1863" s="17">
        <f>IF(J1863="Januar",238.19,IF(J1863="Februar",240.59,IF(J1863="Mars",245.99,IF(J1863="April",250.79,IF(J1863="Mai",256.52,IF(J1863="Juni",259.83,IF(J1863="Juli",265.66,IF(J1863="August",272.21,IF(J1863="September",275.91,IF(J1863="Oktober",281.13,IF(J1863="November",284.38,IF(J1863="Desember",287.34,0))))))))))))</f>
        <v>272.20999999999998</v>
      </c>
      <c r="L1863" s="20">
        <f>$K$2/K1863</f>
        <v>0.87502296021454029</v>
      </c>
      <c r="M1863" s="6">
        <v>10</v>
      </c>
      <c r="N1863" s="6">
        <v>5300000</v>
      </c>
      <c r="O1863" s="6">
        <v>5530000</v>
      </c>
      <c r="P1863" s="6">
        <f>O1863-N1863</f>
        <v>230000</v>
      </c>
      <c r="Q1863" s="8">
        <f>P1863/N1863</f>
        <v>4.3396226415094337E-2</v>
      </c>
      <c r="R1863" s="6"/>
      <c r="S1863" s="9">
        <f>(N1863+R1863)/F1863</f>
        <v>48623.853211009176</v>
      </c>
      <c r="T1863" s="6">
        <v>50734</v>
      </c>
      <c r="U1863" s="5">
        <f>T1863-S1863</f>
        <v>2110.1467889908236</v>
      </c>
      <c r="V1863" s="4">
        <f>U1863/S1863</f>
        <v>4.3397358490565995E-2</v>
      </c>
      <c r="W1863" s="22">
        <f>S1863*L1863</f>
        <v>42546.987973734533</v>
      </c>
      <c r="X1863" s="22">
        <f>T1863*L1863</f>
        <v>44393.414863524486</v>
      </c>
      <c r="Y1863" s="22">
        <f>X1863-W1863</f>
        <v>1846.4268897899528</v>
      </c>
      <c r="Z1863" s="8">
        <f>Y1863/W1863</f>
        <v>4.3397358490565884E-2</v>
      </c>
      <c r="AA1863" s="6">
        <v>597</v>
      </c>
      <c r="AB1863" s="6">
        <v>1882</v>
      </c>
      <c r="AC1863" s="6">
        <f>2016-AB1863</f>
        <v>134</v>
      </c>
      <c r="AD1863" s="6" t="s">
        <v>123</v>
      </c>
    </row>
    <row r="1864" spans="1:30" x14ac:dyDescent="0.2">
      <c r="A1864">
        <v>32</v>
      </c>
      <c r="B1864" s="2" t="s">
        <v>1599</v>
      </c>
      <c r="C1864" s="2" t="s">
        <v>22</v>
      </c>
      <c r="D1864" s="2" t="s">
        <v>23</v>
      </c>
      <c r="E1864" s="6" t="s">
        <v>2767</v>
      </c>
      <c r="F1864" s="2">
        <v>72</v>
      </c>
      <c r="G1864" s="2">
        <v>80</v>
      </c>
      <c r="H1864" s="3">
        <v>42582</v>
      </c>
      <c r="I1864" s="3">
        <v>42593</v>
      </c>
      <c r="J1864" s="3" t="s">
        <v>2540</v>
      </c>
      <c r="K1864" s="17">
        <f>IF(J1864="Januar",238.19,IF(J1864="Februar",240.59,IF(J1864="Mars",245.99,IF(J1864="April",250.79,IF(J1864="Mai",256.52,IF(J1864="Juni",259.83,IF(J1864="Juli",265.66,IF(J1864="August",272.21,IF(J1864="September",275.91,IF(J1864="Oktober",281.13,IF(J1864="November",284.38,IF(J1864="Desember",287.34,0))))))))))))</f>
        <v>272.20999999999998</v>
      </c>
      <c r="L1864" s="20">
        <f>$K$2/K1864</f>
        <v>0.87502296021454029</v>
      </c>
      <c r="M1864" s="2">
        <v>11</v>
      </c>
      <c r="N1864" s="2">
        <v>4200000</v>
      </c>
      <c r="O1864" s="2">
        <v>5520000</v>
      </c>
      <c r="P1864" s="2">
        <f>O1864-N1864</f>
        <v>1320000</v>
      </c>
      <c r="Q1864" s="4">
        <f>P1864/N1864</f>
        <v>0.31428571428571428</v>
      </c>
      <c r="R1864" s="2"/>
      <c r="S1864" s="9">
        <f>(N1864+R1864)/F1864</f>
        <v>58333.333333333336</v>
      </c>
      <c r="T1864" s="2">
        <v>76667</v>
      </c>
      <c r="U1864" s="5">
        <f>T1864-S1864</f>
        <v>18333.666666666664</v>
      </c>
      <c r="V1864" s="4">
        <f>U1864/S1864</f>
        <v>0.3142914285714285</v>
      </c>
      <c r="W1864" s="22">
        <f>S1864*L1864</f>
        <v>51043.006012514852</v>
      </c>
      <c r="X1864" s="22">
        <f>T1864*L1864</f>
        <v>67085.385290768158</v>
      </c>
      <c r="Y1864" s="22">
        <f>X1864-W1864</f>
        <v>16042.379278253306</v>
      </c>
      <c r="Z1864" s="8">
        <f>Y1864/W1864</f>
        <v>0.31429142857142844</v>
      </c>
      <c r="AA1864" s="11">
        <v>1207</v>
      </c>
      <c r="AB1864" s="2">
        <v>1904</v>
      </c>
      <c r="AC1864" s="2">
        <f>2016-AB1864</f>
        <v>112</v>
      </c>
      <c r="AD1864" s="2" t="s">
        <v>44</v>
      </c>
    </row>
    <row r="1865" spans="1:30" x14ac:dyDescent="0.2">
      <c r="A1865">
        <v>32</v>
      </c>
      <c r="B1865" s="6" t="s">
        <v>884</v>
      </c>
      <c r="C1865" s="6" t="s">
        <v>22</v>
      </c>
      <c r="D1865" s="6" t="s">
        <v>23</v>
      </c>
      <c r="E1865" s="6" t="s">
        <v>2767</v>
      </c>
      <c r="F1865" s="6">
        <v>73</v>
      </c>
      <c r="G1865" s="6">
        <v>77</v>
      </c>
      <c r="H1865" s="7">
        <v>42581</v>
      </c>
      <c r="I1865" s="7">
        <v>42593</v>
      </c>
      <c r="J1865" s="3" t="s">
        <v>2540</v>
      </c>
      <c r="K1865" s="17">
        <f>IF(J1865="Januar",238.19,IF(J1865="Februar",240.59,IF(J1865="Mars",245.99,IF(J1865="April",250.79,IF(J1865="Mai",256.52,IF(J1865="Juni",259.83,IF(J1865="Juli",265.66,IF(J1865="August",272.21,IF(J1865="September",275.91,IF(J1865="Oktober",281.13,IF(J1865="November",284.38,IF(J1865="Desember",287.34,0))))))))))))</f>
        <v>272.20999999999998</v>
      </c>
      <c r="L1865" s="20">
        <f>$K$2/K1865</f>
        <v>0.87502296021454029</v>
      </c>
      <c r="M1865" s="6">
        <v>12</v>
      </c>
      <c r="N1865" s="6">
        <v>4790000</v>
      </c>
      <c r="O1865" s="6">
        <v>4790000</v>
      </c>
      <c r="P1865" s="6">
        <f>O1865-N1865</f>
        <v>0</v>
      </c>
      <c r="Q1865" s="8">
        <f>P1865/N1865</f>
        <v>0</v>
      </c>
      <c r="R1865" s="6"/>
      <c r="S1865" s="9">
        <f>(N1865+R1865)/F1865</f>
        <v>65616.438356164377</v>
      </c>
      <c r="T1865" s="6">
        <v>65616</v>
      </c>
      <c r="U1865" s="5">
        <f>T1865-S1865</f>
        <v>-0.43835616437718272</v>
      </c>
      <c r="V1865" s="4">
        <f>U1865/S1865</f>
        <v>-6.6805845510510104E-6</v>
      </c>
      <c r="W1865" s="22">
        <f>S1865*L1865</f>
        <v>57415.890129145861</v>
      </c>
      <c r="X1865" s="22">
        <f>T1865*L1865</f>
        <v>57415.506557437278</v>
      </c>
      <c r="Y1865" s="22">
        <f>X1865-W1865</f>
        <v>-0.38357170858216705</v>
      </c>
      <c r="Z1865" s="8">
        <f>Y1865/W1865</f>
        <v>-6.6805845510606421E-6</v>
      </c>
      <c r="AA1865" s="10">
        <v>8767</v>
      </c>
      <c r="AB1865" s="6">
        <v>2016</v>
      </c>
      <c r="AC1865" s="6">
        <f>2016-AB1865</f>
        <v>0</v>
      </c>
      <c r="AD1865" s="6" t="s">
        <v>65</v>
      </c>
    </row>
    <row r="1866" spans="1:30" x14ac:dyDescent="0.2">
      <c r="A1866">
        <v>32</v>
      </c>
      <c r="B1866" s="2" t="s">
        <v>351</v>
      </c>
      <c r="C1866" s="2" t="s">
        <v>22</v>
      </c>
      <c r="D1866" s="2" t="s">
        <v>23</v>
      </c>
      <c r="E1866" s="6" t="s">
        <v>2767</v>
      </c>
      <c r="F1866" s="2">
        <v>41</v>
      </c>
      <c r="G1866" s="2">
        <v>46</v>
      </c>
      <c r="H1866" s="3">
        <v>42580</v>
      </c>
      <c r="I1866" s="3">
        <v>42593</v>
      </c>
      <c r="J1866" s="3" t="s">
        <v>2540</v>
      </c>
      <c r="K1866" s="17">
        <f>IF(J1866="Januar",238.19,IF(J1866="Februar",240.59,IF(J1866="Mars",245.99,IF(J1866="April",250.79,IF(J1866="Mai",256.52,IF(J1866="Juni",259.83,IF(J1866="Juli",265.66,IF(J1866="August",272.21,IF(J1866="September",275.91,IF(J1866="Oktober",281.13,IF(J1866="November",284.38,IF(J1866="Desember",287.34,0))))))))))))</f>
        <v>272.20999999999998</v>
      </c>
      <c r="L1866" s="20">
        <f>$K$2/K1866</f>
        <v>0.87502296021454029</v>
      </c>
      <c r="M1866" s="2">
        <v>13</v>
      </c>
      <c r="N1866" s="2">
        <v>2990000</v>
      </c>
      <c r="O1866" s="2">
        <v>3525000</v>
      </c>
      <c r="P1866" s="2">
        <f>O1866-N1866</f>
        <v>535000</v>
      </c>
      <c r="Q1866" s="4">
        <f>P1866/N1866</f>
        <v>0.17892976588628762</v>
      </c>
      <c r="R1866" s="2"/>
      <c r="S1866" s="9">
        <f>(N1866+R1866)/F1866</f>
        <v>72926.829268292684</v>
      </c>
      <c r="T1866" s="2">
        <v>85976</v>
      </c>
      <c r="U1866" s="5">
        <f>T1866-S1866</f>
        <v>13049.170731707316</v>
      </c>
      <c r="V1866" s="4">
        <f>U1866/S1866</f>
        <v>0.17893511705685616</v>
      </c>
      <c r="W1866" s="22">
        <f>S1866*L1866</f>
        <v>63812.650025401839</v>
      </c>
      <c r="X1866" s="22">
        <f>T1866*L1866</f>
        <v>75230.974027405318</v>
      </c>
      <c r="Y1866" s="22">
        <f>X1866-W1866</f>
        <v>11418.324002003479</v>
      </c>
      <c r="Z1866" s="8">
        <f>Y1866/W1866</f>
        <v>0.17893511705685625</v>
      </c>
      <c r="AA1866" s="2">
        <v>24</v>
      </c>
      <c r="AB1866" s="2">
        <v>2010</v>
      </c>
      <c r="AC1866" s="2">
        <f>2016-AB1866</f>
        <v>6</v>
      </c>
      <c r="AD1866" s="2" t="s">
        <v>88</v>
      </c>
    </row>
    <row r="1867" spans="1:30" x14ac:dyDescent="0.2">
      <c r="A1867">
        <v>32</v>
      </c>
      <c r="B1867" s="6" t="s">
        <v>486</v>
      </c>
      <c r="C1867" s="6" t="s">
        <v>22</v>
      </c>
      <c r="D1867" s="6" t="s">
        <v>23</v>
      </c>
      <c r="E1867" s="6" t="s">
        <v>2767</v>
      </c>
      <c r="F1867" s="6">
        <v>43</v>
      </c>
      <c r="G1867" s="6">
        <v>48</v>
      </c>
      <c r="H1867" s="7">
        <v>42580</v>
      </c>
      <c r="I1867" s="7">
        <v>42593</v>
      </c>
      <c r="J1867" s="3" t="s">
        <v>2540</v>
      </c>
      <c r="K1867" s="17">
        <f>IF(J1867="Januar",238.19,IF(J1867="Februar",240.59,IF(J1867="Mars",245.99,IF(J1867="April",250.79,IF(J1867="Mai",256.52,IF(J1867="Juni",259.83,IF(J1867="Juli",265.66,IF(J1867="August",272.21,IF(J1867="September",275.91,IF(J1867="Oktober",281.13,IF(J1867="November",284.38,IF(J1867="Desember",287.34,0))))))))))))</f>
        <v>272.20999999999998</v>
      </c>
      <c r="L1867" s="20">
        <f>$K$2/K1867</f>
        <v>0.87502296021454029</v>
      </c>
      <c r="M1867" s="6">
        <v>13</v>
      </c>
      <c r="N1867" s="6">
        <v>2790000</v>
      </c>
      <c r="O1867" s="6">
        <v>3500000</v>
      </c>
      <c r="P1867" s="6">
        <f>O1867-N1867</f>
        <v>710000</v>
      </c>
      <c r="Q1867" s="8">
        <f>P1867/N1867</f>
        <v>0.25448028673835127</v>
      </c>
      <c r="R1867" s="6"/>
      <c r="S1867" s="9">
        <f>(N1867+R1867)/F1867</f>
        <v>64883.720930232557</v>
      </c>
      <c r="T1867" s="6">
        <v>81395</v>
      </c>
      <c r="U1867" s="5">
        <f>T1867-S1867</f>
        <v>16511.279069767443</v>
      </c>
      <c r="V1867" s="4">
        <f>U1867/S1867</f>
        <v>0.25447491039426523</v>
      </c>
      <c r="W1867" s="22">
        <f>S1867*L1867</f>
        <v>56774.745558106217</v>
      </c>
      <c r="X1867" s="22">
        <f>T1867*L1867</f>
        <v>71222.493846662503</v>
      </c>
      <c r="Y1867" s="22">
        <f>X1867-W1867</f>
        <v>14447.748288556286</v>
      </c>
      <c r="Z1867" s="8">
        <f>Y1867/W1867</f>
        <v>0.25447491039426523</v>
      </c>
      <c r="AA1867" s="6"/>
      <c r="AB1867" s="6">
        <v>2006</v>
      </c>
      <c r="AC1867" s="6">
        <f>2016-AB1867</f>
        <v>10</v>
      </c>
      <c r="AD1867" s="6" t="s">
        <v>203</v>
      </c>
    </row>
    <row r="1868" spans="1:30" x14ac:dyDescent="0.2">
      <c r="A1868">
        <v>32</v>
      </c>
      <c r="B1868" s="2" t="s">
        <v>1016</v>
      </c>
      <c r="C1868" s="2" t="s">
        <v>22</v>
      </c>
      <c r="D1868" s="2" t="s">
        <v>23</v>
      </c>
      <c r="E1868" s="6" t="s">
        <v>2767</v>
      </c>
      <c r="F1868" s="2">
        <v>56</v>
      </c>
      <c r="G1868" s="2">
        <v>62</v>
      </c>
      <c r="H1868" s="3">
        <v>42582</v>
      </c>
      <c r="I1868" s="3">
        <v>42594</v>
      </c>
      <c r="J1868" s="3" t="s">
        <v>2540</v>
      </c>
      <c r="K1868" s="17">
        <f>IF(J1868="Januar",238.19,IF(J1868="Februar",240.59,IF(J1868="Mars",245.99,IF(J1868="April",250.79,IF(J1868="Mai",256.52,IF(J1868="Juni",259.83,IF(J1868="Juli",265.66,IF(J1868="August",272.21,IF(J1868="September",275.91,IF(J1868="Oktober",281.13,IF(J1868="November",284.38,IF(J1868="Desember",287.34,0))))))))))))</f>
        <v>272.20999999999998</v>
      </c>
      <c r="L1868" s="20">
        <f>$K$2/K1868</f>
        <v>0.87502296021454029</v>
      </c>
      <c r="M1868" s="2">
        <v>12</v>
      </c>
      <c r="N1868" s="2">
        <v>3000000</v>
      </c>
      <c r="O1868" s="2">
        <v>3130000</v>
      </c>
      <c r="P1868" s="2">
        <f>O1868-N1868</f>
        <v>130000</v>
      </c>
      <c r="Q1868" s="4">
        <f>P1868/N1868</f>
        <v>4.3333333333333335E-2</v>
      </c>
      <c r="R1868" s="2">
        <v>296504</v>
      </c>
      <c r="S1868" s="9">
        <f>(N1868+R1868)/F1868</f>
        <v>58866.142857142855</v>
      </c>
      <c r="T1868" s="2">
        <v>61188</v>
      </c>
      <c r="U1868" s="5">
        <f>T1868-S1868</f>
        <v>2321.8571428571449</v>
      </c>
      <c r="V1868" s="4">
        <f>U1868/S1868</f>
        <v>3.9442997794026678E-2</v>
      </c>
      <c r="W1868" s="22">
        <f>S1868*L1868</f>
        <v>51509.226579269154</v>
      </c>
      <c r="X1868" s="22">
        <f>T1868*L1868</f>
        <v>53540.904889607293</v>
      </c>
      <c r="Y1868" s="22">
        <f>X1868-W1868</f>
        <v>2031.6783103381385</v>
      </c>
      <c r="Z1868" s="8">
        <f>Y1868/W1868</f>
        <v>3.9442997794026775E-2</v>
      </c>
      <c r="AA1868" s="11">
        <v>6992</v>
      </c>
      <c r="AB1868" s="2">
        <v>1932</v>
      </c>
      <c r="AC1868" s="2">
        <f>2016-AB1868</f>
        <v>84</v>
      </c>
      <c r="AD1868" s="2" t="s">
        <v>88</v>
      </c>
    </row>
    <row r="1869" spans="1:30" x14ac:dyDescent="0.2">
      <c r="A1869">
        <v>33</v>
      </c>
      <c r="B1869" s="6" t="s">
        <v>234</v>
      </c>
      <c r="C1869" s="6" t="s">
        <v>22</v>
      </c>
      <c r="D1869" s="6" t="s">
        <v>23</v>
      </c>
      <c r="E1869" s="6" t="s">
        <v>2767</v>
      </c>
      <c r="F1869" s="6">
        <v>33</v>
      </c>
      <c r="G1869" s="6">
        <v>36</v>
      </c>
      <c r="H1869" s="7">
        <v>42587</v>
      </c>
      <c r="I1869" s="7">
        <v>42597</v>
      </c>
      <c r="J1869" s="3" t="s">
        <v>2540</v>
      </c>
      <c r="K1869" s="17">
        <f>IF(J1869="Januar",238.19,IF(J1869="Februar",240.59,IF(J1869="Mars",245.99,IF(J1869="April",250.79,IF(J1869="Mai",256.52,IF(J1869="Juni",259.83,IF(J1869="Juli",265.66,IF(J1869="August",272.21,IF(J1869="September",275.91,IF(J1869="Oktober",281.13,IF(J1869="November",284.38,IF(J1869="Desember",287.34,0))))))))))))</f>
        <v>272.20999999999998</v>
      </c>
      <c r="L1869" s="20">
        <f>$K$2/K1869</f>
        <v>0.87502296021454029</v>
      </c>
      <c r="M1869" s="6">
        <v>10</v>
      </c>
      <c r="N1869" s="6">
        <v>2900000</v>
      </c>
      <c r="O1869" s="6">
        <v>3400000</v>
      </c>
      <c r="P1869" s="6">
        <f>O1869-N1869</f>
        <v>500000</v>
      </c>
      <c r="Q1869" s="8">
        <f>P1869/N1869</f>
        <v>0.17241379310344829</v>
      </c>
      <c r="R1869" s="6"/>
      <c r="S1869" s="9">
        <f>(N1869+R1869)/F1869</f>
        <v>87878.787878787873</v>
      </c>
      <c r="T1869" s="6">
        <v>103030</v>
      </c>
      <c r="U1869" s="5">
        <f>T1869-S1869</f>
        <v>15151.212121212127</v>
      </c>
      <c r="V1869" s="4">
        <f>U1869/S1869</f>
        <v>0.1724103448275863</v>
      </c>
      <c r="W1869" s="22">
        <f>S1869*L1869</f>
        <v>76895.957109762632</v>
      </c>
      <c r="X1869" s="22">
        <f>T1869*L1869</f>
        <v>90153.615590904083</v>
      </c>
      <c r="Y1869" s="22">
        <f>X1869-W1869</f>
        <v>13257.65848114145</v>
      </c>
      <c r="Z1869" s="8">
        <f>Y1869/W1869</f>
        <v>0.17241034482758616</v>
      </c>
      <c r="AA1869" s="6">
        <v>815</v>
      </c>
      <c r="AB1869" s="6">
        <v>1934</v>
      </c>
      <c r="AC1869" s="6">
        <f>2016-AB1869</f>
        <v>82</v>
      </c>
      <c r="AD1869" s="6" t="s">
        <v>206</v>
      </c>
    </row>
    <row r="1870" spans="1:30" x14ac:dyDescent="0.2">
      <c r="A1870">
        <v>33</v>
      </c>
      <c r="B1870" s="6" t="s">
        <v>672</v>
      </c>
      <c r="C1870" s="6" t="s">
        <v>22</v>
      </c>
      <c r="D1870" s="6" t="s">
        <v>23</v>
      </c>
      <c r="E1870" s="6" t="s">
        <v>2767</v>
      </c>
      <c r="F1870" s="6">
        <v>48</v>
      </c>
      <c r="G1870" s="6">
        <v>54</v>
      </c>
      <c r="H1870" s="7">
        <v>42587</v>
      </c>
      <c r="I1870" s="7">
        <v>42597</v>
      </c>
      <c r="J1870" s="3" t="s">
        <v>2540</v>
      </c>
      <c r="K1870" s="17">
        <f>IF(J1870="Januar",238.19,IF(J1870="Februar",240.59,IF(J1870="Mars",245.99,IF(J1870="April",250.79,IF(J1870="Mai",256.52,IF(J1870="Juni",259.83,IF(J1870="Juli",265.66,IF(J1870="August",272.21,IF(J1870="September",275.91,IF(J1870="Oktober",281.13,IF(J1870="November",284.38,IF(J1870="Desember",287.34,0))))))))))))</f>
        <v>272.20999999999998</v>
      </c>
      <c r="L1870" s="20">
        <f>$K$2/K1870</f>
        <v>0.87502296021454029</v>
      </c>
      <c r="M1870" s="6">
        <v>10</v>
      </c>
      <c r="N1870" s="6">
        <v>3400000</v>
      </c>
      <c r="O1870" s="6">
        <v>3660000</v>
      </c>
      <c r="P1870" s="6">
        <f>O1870-N1870</f>
        <v>260000</v>
      </c>
      <c r="Q1870" s="8">
        <f>P1870/N1870</f>
        <v>7.6470588235294124E-2</v>
      </c>
      <c r="R1870" s="6"/>
      <c r="S1870" s="9">
        <f>(N1870+R1870)/F1870</f>
        <v>70833.333333333328</v>
      </c>
      <c r="T1870" s="6">
        <v>76250</v>
      </c>
      <c r="U1870" s="5">
        <f>T1870-S1870</f>
        <v>5416.6666666666715</v>
      </c>
      <c r="V1870" s="4">
        <f>U1870/S1870</f>
        <v>7.6470588235294193E-2</v>
      </c>
      <c r="W1870" s="22">
        <f>S1870*L1870</f>
        <v>61980.793015196599</v>
      </c>
      <c r="X1870" s="22">
        <f>T1870*L1870</f>
        <v>66720.5007163587</v>
      </c>
      <c r="Y1870" s="22">
        <f>X1870-W1870</f>
        <v>4739.7077011621004</v>
      </c>
      <c r="Z1870" s="8">
        <f>Y1870/W1870</f>
        <v>7.6470588235294235E-2</v>
      </c>
      <c r="AA1870" s="10">
        <v>6221</v>
      </c>
      <c r="AB1870" s="6">
        <v>2013</v>
      </c>
      <c r="AC1870" s="6">
        <f>2016-AB1870</f>
        <v>3</v>
      </c>
      <c r="AD1870" s="6" t="s">
        <v>37</v>
      </c>
    </row>
    <row r="1871" spans="1:30" x14ac:dyDescent="0.2">
      <c r="A1871">
        <v>33</v>
      </c>
      <c r="B1871" s="2" t="s">
        <v>1166</v>
      </c>
      <c r="C1871" s="2" t="s">
        <v>22</v>
      </c>
      <c r="D1871" s="2" t="s">
        <v>23</v>
      </c>
      <c r="E1871" s="6" t="s">
        <v>2767</v>
      </c>
      <c r="F1871" s="2">
        <v>60</v>
      </c>
      <c r="G1871" s="2">
        <v>67</v>
      </c>
      <c r="H1871" s="3">
        <v>42587</v>
      </c>
      <c r="I1871" s="3">
        <v>42597</v>
      </c>
      <c r="J1871" s="3" t="s">
        <v>2540</v>
      </c>
      <c r="K1871" s="17">
        <f>IF(J1871="Januar",238.19,IF(J1871="Februar",240.59,IF(J1871="Mars",245.99,IF(J1871="April",250.79,IF(J1871="Mai",256.52,IF(J1871="Juni",259.83,IF(J1871="Juli",265.66,IF(J1871="August",272.21,IF(J1871="September",275.91,IF(J1871="Oktober",281.13,IF(J1871="November",284.38,IF(J1871="Desember",287.34,0))))))))))))</f>
        <v>272.20999999999998</v>
      </c>
      <c r="L1871" s="20">
        <f>$K$2/K1871</f>
        <v>0.87502296021454029</v>
      </c>
      <c r="M1871" s="2">
        <v>10</v>
      </c>
      <c r="N1871" s="2">
        <v>3200000</v>
      </c>
      <c r="O1871" s="2">
        <v>4220000</v>
      </c>
      <c r="P1871" s="2">
        <f>O1871-N1871</f>
        <v>1020000</v>
      </c>
      <c r="Q1871" s="4">
        <f>P1871/N1871</f>
        <v>0.31874999999999998</v>
      </c>
      <c r="R1871" s="2"/>
      <c r="S1871" s="9">
        <f>(N1871+R1871)/F1871</f>
        <v>53333.333333333336</v>
      </c>
      <c r="T1871" s="2">
        <v>70333</v>
      </c>
      <c r="U1871" s="5">
        <f>T1871-S1871</f>
        <v>16999.666666666664</v>
      </c>
      <c r="V1871" s="4">
        <f>U1871/S1871</f>
        <v>0.31874374999999994</v>
      </c>
      <c r="W1871" s="22">
        <f>S1871*L1871</f>
        <v>46667.891211442155</v>
      </c>
      <c r="X1871" s="22">
        <f>T1871*L1871</f>
        <v>61542.989860769259</v>
      </c>
      <c r="Y1871" s="22">
        <f>X1871-W1871</f>
        <v>14875.098649327105</v>
      </c>
      <c r="Z1871" s="8">
        <f>Y1871/W1871</f>
        <v>0.31874374999999977</v>
      </c>
      <c r="AA1871" s="2">
        <v>325</v>
      </c>
      <c r="AB1871" s="2">
        <v>1890</v>
      </c>
      <c r="AC1871" s="2">
        <f>2016-AB1871</f>
        <v>126</v>
      </c>
      <c r="AD1871" s="2" t="s">
        <v>37</v>
      </c>
    </row>
    <row r="1872" spans="1:30" x14ac:dyDescent="0.2">
      <c r="A1872">
        <v>33</v>
      </c>
      <c r="B1872" s="6" t="s">
        <v>1521</v>
      </c>
      <c r="C1872" s="6" t="s">
        <v>22</v>
      </c>
      <c r="D1872" s="6" t="s">
        <v>23</v>
      </c>
      <c r="E1872" s="6" t="s">
        <v>2767</v>
      </c>
      <c r="F1872" s="6">
        <v>70</v>
      </c>
      <c r="G1872" s="6">
        <v>78</v>
      </c>
      <c r="H1872" s="7">
        <v>42587</v>
      </c>
      <c r="I1872" s="7">
        <v>42597</v>
      </c>
      <c r="J1872" s="3" t="s">
        <v>2540</v>
      </c>
      <c r="K1872" s="17">
        <f>IF(J1872="Januar",238.19,IF(J1872="Februar",240.59,IF(J1872="Mars",245.99,IF(J1872="April",250.79,IF(J1872="Mai",256.52,IF(J1872="Juni",259.83,IF(J1872="Juli",265.66,IF(J1872="August",272.21,IF(J1872="September",275.91,IF(J1872="Oktober",281.13,IF(J1872="November",284.38,IF(J1872="Desember",287.34,0))))))))))))</f>
        <v>272.20999999999998</v>
      </c>
      <c r="L1872" s="20">
        <f>$K$2/K1872</f>
        <v>0.87502296021454029</v>
      </c>
      <c r="M1872" s="6">
        <v>10</v>
      </c>
      <c r="N1872" s="6">
        <v>3400000</v>
      </c>
      <c r="O1872" s="6">
        <v>3475000</v>
      </c>
      <c r="P1872" s="6">
        <f>O1872-N1872</f>
        <v>75000</v>
      </c>
      <c r="Q1872" s="8">
        <f>P1872/N1872</f>
        <v>2.2058823529411766E-2</v>
      </c>
      <c r="R1872" s="6"/>
      <c r="S1872" s="9">
        <f>(N1872+R1872)/F1872</f>
        <v>48571.428571428572</v>
      </c>
      <c r="T1872" s="6">
        <v>49643</v>
      </c>
      <c r="U1872" s="5">
        <f>T1872-S1872</f>
        <v>1071.5714285714275</v>
      </c>
      <c r="V1872" s="4">
        <f>U1872/S1872</f>
        <v>2.2061764705882329E-2</v>
      </c>
      <c r="W1872" s="22">
        <f>S1872*L1872</f>
        <v>42501.115210420532</v>
      </c>
      <c r="X1872" s="22">
        <f>T1872*L1872</f>
        <v>43438.764813930422</v>
      </c>
      <c r="Y1872" s="22">
        <f>X1872-W1872</f>
        <v>937.64960350988986</v>
      </c>
      <c r="Z1872" s="8">
        <f>Y1872/W1872</f>
        <v>2.2061764705882225E-2</v>
      </c>
      <c r="AA1872" s="10">
        <v>1936</v>
      </c>
      <c r="AB1872" s="6">
        <v>2003</v>
      </c>
      <c r="AC1872" s="6">
        <f>2016-AB1872</f>
        <v>13</v>
      </c>
      <c r="AD1872" s="6" t="s">
        <v>25</v>
      </c>
    </row>
    <row r="1873" spans="1:30" x14ac:dyDescent="0.2">
      <c r="A1873">
        <v>33</v>
      </c>
      <c r="B1873" s="6" t="s">
        <v>1738</v>
      </c>
      <c r="C1873" s="6" t="s">
        <v>22</v>
      </c>
      <c r="D1873" s="6" t="s">
        <v>23</v>
      </c>
      <c r="E1873" s="6" t="s">
        <v>2767</v>
      </c>
      <c r="F1873" s="6">
        <v>79</v>
      </c>
      <c r="G1873" s="6">
        <v>82</v>
      </c>
      <c r="H1873" s="7">
        <v>42587</v>
      </c>
      <c r="I1873" s="7">
        <v>42597</v>
      </c>
      <c r="J1873" s="3" t="s">
        <v>2540</v>
      </c>
      <c r="K1873" s="17">
        <f>IF(J1873="Januar",238.19,IF(J1873="Februar",240.59,IF(J1873="Mars",245.99,IF(J1873="April",250.79,IF(J1873="Mai",256.52,IF(J1873="Juni",259.83,IF(J1873="Juli",265.66,IF(J1873="August",272.21,IF(J1873="September",275.91,IF(J1873="Oktober",281.13,IF(J1873="November",284.38,IF(J1873="Desember",287.34,0))))))))))))</f>
        <v>272.20999999999998</v>
      </c>
      <c r="L1873" s="20">
        <f>$K$2/K1873</f>
        <v>0.87502296021454029</v>
      </c>
      <c r="M1873" s="6">
        <v>10</v>
      </c>
      <c r="N1873" s="6">
        <v>3750000</v>
      </c>
      <c r="O1873" s="6">
        <v>4050000</v>
      </c>
      <c r="P1873" s="6">
        <f>O1873-N1873</f>
        <v>300000</v>
      </c>
      <c r="Q1873" s="8">
        <f>P1873/N1873</f>
        <v>0.08</v>
      </c>
      <c r="R1873" s="6"/>
      <c r="S1873" s="9">
        <f>(N1873+R1873)/F1873</f>
        <v>47468.354430379746</v>
      </c>
      <c r="T1873" s="6">
        <v>51266</v>
      </c>
      <c r="U1873" s="5">
        <f>T1873-S1873</f>
        <v>3797.6455696202538</v>
      </c>
      <c r="V1873" s="4">
        <f>U1873/S1873</f>
        <v>8.0003733333333354E-2</v>
      </c>
      <c r="W1873" s="22">
        <f>S1873*L1873</f>
        <v>41535.900010183876</v>
      </c>
      <c r="X1873" s="22">
        <f>T1873*L1873</f>
        <v>44858.927078358625</v>
      </c>
      <c r="Y1873" s="22">
        <f>X1873-W1873</f>
        <v>3323.0270681747497</v>
      </c>
      <c r="Z1873" s="8">
        <f>Y1873/W1873</f>
        <v>8.0003733333333368E-2</v>
      </c>
      <c r="AA1873" s="10">
        <v>7987</v>
      </c>
      <c r="AB1873" s="6">
        <v>2012</v>
      </c>
      <c r="AC1873" s="6">
        <f>2016-AB1873</f>
        <v>4</v>
      </c>
      <c r="AD1873" s="6" t="s">
        <v>37</v>
      </c>
    </row>
    <row r="1874" spans="1:30" x14ac:dyDescent="0.2">
      <c r="A1874">
        <v>33</v>
      </c>
      <c r="B1874" s="2" t="s">
        <v>1853</v>
      </c>
      <c r="C1874" s="2" t="s">
        <v>22</v>
      </c>
      <c r="D1874" s="2" t="s">
        <v>23</v>
      </c>
      <c r="E1874" s="6" t="s">
        <v>2767</v>
      </c>
      <c r="F1874" s="2">
        <v>80</v>
      </c>
      <c r="G1874" s="2">
        <v>89</v>
      </c>
      <c r="H1874" s="3">
        <v>42587</v>
      </c>
      <c r="I1874" s="3">
        <v>42597</v>
      </c>
      <c r="J1874" s="3" t="s">
        <v>2540</v>
      </c>
      <c r="K1874" s="17">
        <f>IF(J1874="Januar",238.19,IF(J1874="Februar",240.59,IF(J1874="Mars",245.99,IF(J1874="April",250.79,IF(J1874="Mai",256.52,IF(J1874="Juni",259.83,IF(J1874="Juli",265.66,IF(J1874="August",272.21,IF(J1874="September",275.91,IF(J1874="Oktober",281.13,IF(J1874="November",284.38,IF(J1874="Desember",287.34,0))))))))))))</f>
        <v>272.20999999999998</v>
      </c>
      <c r="L1874" s="20">
        <f>$K$2/K1874</f>
        <v>0.87502296021454029</v>
      </c>
      <c r="M1874" s="2">
        <v>10</v>
      </c>
      <c r="N1874" s="2">
        <v>4900000</v>
      </c>
      <c r="O1874" s="2">
        <v>6000000</v>
      </c>
      <c r="P1874" s="2">
        <f>O1874-N1874</f>
        <v>1100000</v>
      </c>
      <c r="Q1874" s="4">
        <f>P1874/N1874</f>
        <v>0.22448979591836735</v>
      </c>
      <c r="R1874" s="2"/>
      <c r="S1874" s="9">
        <f>(N1874+R1874)/F1874</f>
        <v>61250</v>
      </c>
      <c r="T1874" s="2">
        <v>75000</v>
      </c>
      <c r="U1874" s="5">
        <f>T1874-S1874</f>
        <v>13750</v>
      </c>
      <c r="V1874" s="4">
        <f>U1874/S1874</f>
        <v>0.22448979591836735</v>
      </c>
      <c r="W1874" s="22">
        <f>S1874*L1874</f>
        <v>53595.156313140593</v>
      </c>
      <c r="X1874" s="22">
        <f>T1874*L1874</f>
        <v>65626.722016090527</v>
      </c>
      <c r="Y1874" s="22">
        <f>X1874-W1874</f>
        <v>12031.565702949934</v>
      </c>
      <c r="Z1874" s="8">
        <f>Y1874/W1874</f>
        <v>0.22448979591836746</v>
      </c>
      <c r="AA1874" s="11">
        <v>1204</v>
      </c>
      <c r="AB1874" s="2">
        <v>1898</v>
      </c>
      <c r="AC1874" s="2">
        <f>2016-AB1874</f>
        <v>118</v>
      </c>
      <c r="AD1874" s="2" t="s">
        <v>103</v>
      </c>
    </row>
    <row r="1875" spans="1:30" x14ac:dyDescent="0.2">
      <c r="A1875">
        <v>33</v>
      </c>
      <c r="B1875" s="2" t="s">
        <v>2051</v>
      </c>
      <c r="C1875" s="2" t="s">
        <v>22</v>
      </c>
      <c r="D1875" s="2" t="s">
        <v>23</v>
      </c>
      <c r="E1875" s="6" t="s">
        <v>2767</v>
      </c>
      <c r="F1875" s="2">
        <v>90</v>
      </c>
      <c r="G1875" s="2">
        <v>105</v>
      </c>
      <c r="H1875" s="3">
        <v>42587</v>
      </c>
      <c r="I1875" s="3">
        <v>42597</v>
      </c>
      <c r="J1875" s="3" t="s">
        <v>2540</v>
      </c>
      <c r="K1875" s="17">
        <f>IF(J1875="Januar",238.19,IF(J1875="Februar",240.59,IF(J1875="Mars",245.99,IF(J1875="April",250.79,IF(J1875="Mai",256.52,IF(J1875="Juni",259.83,IF(J1875="Juli",265.66,IF(J1875="August",272.21,IF(J1875="September",275.91,IF(J1875="Oktober",281.13,IF(J1875="November",284.38,IF(J1875="Desember",287.34,0))))))))))))</f>
        <v>272.20999999999998</v>
      </c>
      <c r="L1875" s="20">
        <f>$K$2/K1875</f>
        <v>0.87502296021454029</v>
      </c>
      <c r="M1875" s="2">
        <v>10</v>
      </c>
      <c r="N1875" s="2">
        <v>5100000</v>
      </c>
      <c r="O1875" s="2">
        <v>5550000</v>
      </c>
      <c r="P1875" s="2">
        <f>O1875-N1875</f>
        <v>450000</v>
      </c>
      <c r="Q1875" s="4">
        <f>P1875/N1875</f>
        <v>8.8235294117647065E-2</v>
      </c>
      <c r="R1875" s="2">
        <v>46881</v>
      </c>
      <c r="S1875" s="9">
        <f>(N1875+R1875)/F1875</f>
        <v>57187.566666666666</v>
      </c>
      <c r="T1875" s="2">
        <v>62188</v>
      </c>
      <c r="U1875" s="5">
        <f>T1875-S1875</f>
        <v>5000.4333333333343</v>
      </c>
      <c r="V1875" s="4">
        <f>U1875/S1875</f>
        <v>8.743916946982068E-2</v>
      </c>
      <c r="W1875" s="22">
        <f>S1875*L1875</f>
        <v>50040.433872133035</v>
      </c>
      <c r="X1875" s="22">
        <f>T1875*L1875</f>
        <v>54415.927849821834</v>
      </c>
      <c r="Y1875" s="22">
        <f>X1875-W1875</f>
        <v>4375.4939776887986</v>
      </c>
      <c r="Z1875" s="8">
        <f>Y1875/W1875</f>
        <v>8.7439169469820749E-2</v>
      </c>
      <c r="AA1875" s="11">
        <v>11889</v>
      </c>
      <c r="AB1875" s="2">
        <v>1992</v>
      </c>
      <c r="AC1875" s="2">
        <f>2016-AB1875</f>
        <v>24</v>
      </c>
      <c r="AD1875" s="2" t="s">
        <v>27</v>
      </c>
    </row>
    <row r="1876" spans="1:30" x14ac:dyDescent="0.2">
      <c r="A1876">
        <v>33</v>
      </c>
      <c r="B1876" s="2" t="s">
        <v>2262</v>
      </c>
      <c r="C1876" s="2" t="s">
        <v>22</v>
      </c>
      <c r="D1876" s="2" t="s">
        <v>23</v>
      </c>
      <c r="E1876" s="6" t="s">
        <v>2767</v>
      </c>
      <c r="F1876" s="2">
        <v>107</v>
      </c>
      <c r="G1876" s="2">
        <v>117</v>
      </c>
      <c r="H1876" s="3">
        <v>42587</v>
      </c>
      <c r="I1876" s="3">
        <v>42597</v>
      </c>
      <c r="J1876" s="3" t="s">
        <v>2540</v>
      </c>
      <c r="K1876" s="17">
        <f>IF(J1876="Januar",238.19,IF(J1876="Februar",240.59,IF(J1876="Mars",245.99,IF(J1876="April",250.79,IF(J1876="Mai",256.52,IF(J1876="Juni",259.83,IF(J1876="Juli",265.66,IF(J1876="August",272.21,IF(J1876="September",275.91,IF(J1876="Oktober",281.13,IF(J1876="November",284.38,IF(J1876="Desember",287.34,0))))))))))))</f>
        <v>272.20999999999998</v>
      </c>
      <c r="L1876" s="20">
        <f>$K$2/K1876</f>
        <v>0.87502296021454029</v>
      </c>
      <c r="M1876" s="2">
        <v>10</v>
      </c>
      <c r="N1876" s="2">
        <v>5900000</v>
      </c>
      <c r="O1876" s="2">
        <v>5900000</v>
      </c>
      <c r="P1876" s="2">
        <f>O1876-N1876</f>
        <v>0</v>
      </c>
      <c r="Q1876" s="4">
        <f>P1876/N1876</f>
        <v>0</v>
      </c>
      <c r="R1876" s="2">
        <v>213000</v>
      </c>
      <c r="S1876" s="9">
        <f>(N1876+R1876)/F1876</f>
        <v>57130.84112149533</v>
      </c>
      <c r="T1876" s="2">
        <v>57131</v>
      </c>
      <c r="U1876" s="5">
        <f>T1876-S1876</f>
        <v>0.15887850466970121</v>
      </c>
      <c r="V1876" s="4">
        <f>U1876/S1876</f>
        <v>2.780958612736468E-6</v>
      </c>
      <c r="W1876" s="22">
        <f>S1876*L1876</f>
        <v>49990.797717677429</v>
      </c>
      <c r="X1876" s="22">
        <f>T1876*L1876</f>
        <v>49990.936740016899</v>
      </c>
      <c r="Y1876" s="22">
        <f>X1876-W1876</f>
        <v>0.13902233947010245</v>
      </c>
      <c r="Z1876" s="8">
        <f>Y1876/W1876</f>
        <v>2.780958612727683E-6</v>
      </c>
      <c r="AA1876" s="2"/>
      <c r="AB1876" s="2">
        <v>1977</v>
      </c>
      <c r="AC1876" s="2">
        <f>2016-AB1876</f>
        <v>39</v>
      </c>
      <c r="AD1876" s="2" t="s">
        <v>422</v>
      </c>
    </row>
    <row r="1877" spans="1:30" x14ac:dyDescent="0.2">
      <c r="A1877">
        <v>33</v>
      </c>
      <c r="B1877" s="2" t="s">
        <v>1310</v>
      </c>
      <c r="C1877" s="2" t="s">
        <v>22</v>
      </c>
      <c r="D1877" s="2" t="s">
        <v>23</v>
      </c>
      <c r="E1877" s="6" t="s">
        <v>2767</v>
      </c>
      <c r="F1877" s="2">
        <v>140</v>
      </c>
      <c r="G1877" s="2">
        <v>155</v>
      </c>
      <c r="H1877" s="3">
        <v>42587</v>
      </c>
      <c r="I1877" s="3">
        <v>42597</v>
      </c>
      <c r="J1877" s="3" t="s">
        <v>2540</v>
      </c>
      <c r="K1877" s="17">
        <f>IF(J1877="Januar",238.19,IF(J1877="Februar",240.59,IF(J1877="Mars",245.99,IF(J1877="April",250.79,IF(J1877="Mai",256.52,IF(J1877="Juni",259.83,IF(J1877="Juli",265.66,IF(J1877="August",272.21,IF(J1877="September",275.91,IF(J1877="Oktober",281.13,IF(J1877="November",284.38,IF(J1877="Desember",287.34,0))))))))))))</f>
        <v>272.20999999999998</v>
      </c>
      <c r="L1877" s="20">
        <f>$K$2/K1877</f>
        <v>0.87502296021454029</v>
      </c>
      <c r="M1877" s="2">
        <v>10</v>
      </c>
      <c r="N1877" s="2">
        <v>7500000</v>
      </c>
      <c r="O1877" s="2">
        <v>7150000</v>
      </c>
      <c r="P1877" s="2">
        <f>O1877-N1877</f>
        <v>-350000</v>
      </c>
      <c r="Q1877" s="4">
        <f>P1877/N1877</f>
        <v>-4.6666666666666669E-2</v>
      </c>
      <c r="R1877" s="2">
        <v>11367</v>
      </c>
      <c r="S1877" s="9">
        <f>(N1877+R1877)/F1877</f>
        <v>53652.62142857143</v>
      </c>
      <c r="T1877" s="2">
        <v>51153</v>
      </c>
      <c r="U1877" s="5">
        <f>T1877-S1877</f>
        <v>-2499.6214285714304</v>
      </c>
      <c r="V1877" s="4">
        <f>U1877/S1877</f>
        <v>-4.6588989727169537E-2</v>
      </c>
      <c r="W1877" s="22">
        <f>S1877*L1877</f>
        <v>46947.275625698654</v>
      </c>
      <c r="X1877" s="22">
        <f>T1877*L1877</f>
        <v>44760.049483854382</v>
      </c>
      <c r="Y1877" s="22">
        <f>X1877-W1877</f>
        <v>-2187.2261418442722</v>
      </c>
      <c r="Z1877" s="8">
        <f>Y1877/W1877</f>
        <v>-4.6588989727169551E-2</v>
      </c>
      <c r="AA1877" s="2"/>
      <c r="AB1877" s="2">
        <v>1976</v>
      </c>
      <c r="AC1877" s="2">
        <f>2016-AB1877</f>
        <v>40</v>
      </c>
      <c r="AD1877" s="2" t="s">
        <v>37</v>
      </c>
    </row>
    <row r="1878" spans="1:30" x14ac:dyDescent="0.2">
      <c r="A1878">
        <v>33</v>
      </c>
      <c r="B1878" s="6" t="s">
        <v>620</v>
      </c>
      <c r="C1878" s="6" t="s">
        <v>22</v>
      </c>
      <c r="D1878" s="6" t="s">
        <v>23</v>
      </c>
      <c r="E1878" s="6" t="s">
        <v>2767</v>
      </c>
      <c r="F1878" s="6">
        <v>47</v>
      </c>
      <c r="G1878" s="6">
        <v>53</v>
      </c>
      <c r="H1878" s="7">
        <v>42586</v>
      </c>
      <c r="I1878" s="7">
        <v>42597</v>
      </c>
      <c r="J1878" s="3" t="s">
        <v>2540</v>
      </c>
      <c r="K1878" s="17">
        <f>IF(J1878="Januar",238.19,IF(J1878="Februar",240.59,IF(J1878="Mars",245.99,IF(J1878="April",250.79,IF(J1878="Mai",256.52,IF(J1878="Juni",259.83,IF(J1878="Juli",265.66,IF(J1878="August",272.21,IF(J1878="September",275.91,IF(J1878="Oktober",281.13,IF(J1878="November",284.38,IF(J1878="Desember",287.34,0))))))))))))</f>
        <v>272.20999999999998</v>
      </c>
      <c r="L1878" s="20">
        <f>$K$2/K1878</f>
        <v>0.87502296021454029</v>
      </c>
      <c r="M1878" s="6">
        <v>11</v>
      </c>
      <c r="N1878" s="6">
        <v>2900000</v>
      </c>
      <c r="O1878" s="6">
        <v>3625000</v>
      </c>
      <c r="P1878" s="6">
        <f>O1878-N1878</f>
        <v>725000</v>
      </c>
      <c r="Q1878" s="8">
        <f>P1878/N1878</f>
        <v>0.25</v>
      </c>
      <c r="R1878" s="6">
        <v>2725</v>
      </c>
      <c r="S1878" s="9">
        <f>(N1878+R1878)/F1878</f>
        <v>61760.106382978724</v>
      </c>
      <c r="T1878" s="6">
        <v>77186</v>
      </c>
      <c r="U1878" s="5">
        <f>T1878-S1878</f>
        <v>15425.893617021276</v>
      </c>
      <c r="V1878" s="4">
        <f>U1878/S1878</f>
        <v>0.24977116330344762</v>
      </c>
      <c r="W1878" s="22">
        <f>S1878*L1878</f>
        <v>54041.511110398969</v>
      </c>
      <c r="X1878" s="22">
        <f>T1878*L1878</f>
        <v>67539.522207119502</v>
      </c>
      <c r="Y1878" s="22">
        <f>X1878-W1878</f>
        <v>13498.011096720533</v>
      </c>
      <c r="Z1878" s="8">
        <f>Y1878/W1878</f>
        <v>0.24977116330344748</v>
      </c>
      <c r="AA1878" s="10">
        <v>8184</v>
      </c>
      <c r="AB1878" s="6">
        <v>2013</v>
      </c>
      <c r="AC1878" s="6">
        <f>2016-AB1878</f>
        <v>3</v>
      </c>
      <c r="AD1878" s="6" t="s">
        <v>621</v>
      </c>
    </row>
    <row r="1879" spans="1:30" x14ac:dyDescent="0.2">
      <c r="A1879">
        <v>33</v>
      </c>
      <c r="B1879" s="6" t="s">
        <v>1323</v>
      </c>
      <c r="C1879" s="6" t="s">
        <v>22</v>
      </c>
      <c r="D1879" s="6" t="s">
        <v>23</v>
      </c>
      <c r="E1879" s="6" t="s">
        <v>2767</v>
      </c>
      <c r="F1879" s="6">
        <v>65</v>
      </c>
      <c r="G1879" s="6">
        <v>72</v>
      </c>
      <c r="H1879" s="7">
        <v>42585</v>
      </c>
      <c r="I1879" s="7">
        <v>42597</v>
      </c>
      <c r="J1879" s="3" t="s">
        <v>2540</v>
      </c>
      <c r="K1879" s="17">
        <f>IF(J1879="Januar",238.19,IF(J1879="Februar",240.59,IF(J1879="Mars",245.99,IF(J1879="April",250.79,IF(J1879="Mai",256.52,IF(J1879="Juni",259.83,IF(J1879="Juli",265.66,IF(J1879="August",272.21,IF(J1879="September",275.91,IF(J1879="Oktober",281.13,IF(J1879="November",284.38,IF(J1879="Desember",287.34,0))))))))))))</f>
        <v>272.20999999999998</v>
      </c>
      <c r="L1879" s="20">
        <f>$K$2/K1879</f>
        <v>0.87502296021454029</v>
      </c>
      <c r="M1879" s="6">
        <v>12</v>
      </c>
      <c r="N1879" s="6">
        <v>3600000</v>
      </c>
      <c r="O1879" s="6">
        <v>3625000</v>
      </c>
      <c r="P1879" s="6">
        <f>O1879-N1879</f>
        <v>25000</v>
      </c>
      <c r="Q1879" s="8">
        <f>P1879/N1879</f>
        <v>6.9444444444444441E-3</v>
      </c>
      <c r="R1879" s="6">
        <v>255455</v>
      </c>
      <c r="S1879" s="9">
        <f>(N1879+R1879)/F1879</f>
        <v>59314.692307692305</v>
      </c>
      <c r="T1879" s="6">
        <v>59699</v>
      </c>
      <c r="U1879" s="5">
        <f>T1879-S1879</f>
        <v>384.30769230769511</v>
      </c>
      <c r="V1879" s="4">
        <f>U1879/S1879</f>
        <v>6.4791315162542901E-3</v>
      </c>
      <c r="W1879" s="22">
        <f>S1879*L1879</f>
        <v>51901.717647291545</v>
      </c>
      <c r="X1879" s="22">
        <f>T1879*L1879</f>
        <v>52237.995701847838</v>
      </c>
      <c r="Y1879" s="22">
        <f>X1879-W1879</f>
        <v>336.27805455629277</v>
      </c>
      <c r="Z1879" s="8">
        <f>Y1879/W1879</f>
        <v>6.4791315162541869E-3</v>
      </c>
      <c r="AA1879" s="10">
        <v>1502</v>
      </c>
      <c r="AB1879" s="6">
        <v>1949</v>
      </c>
      <c r="AC1879" s="6">
        <f>2016-AB1879</f>
        <v>67</v>
      </c>
      <c r="AD1879" s="6" t="s">
        <v>183</v>
      </c>
    </row>
    <row r="1880" spans="1:30" x14ac:dyDescent="0.2">
      <c r="A1880">
        <v>33</v>
      </c>
      <c r="B1880" s="6" t="s">
        <v>1522</v>
      </c>
      <c r="C1880" s="6" t="s">
        <v>22</v>
      </c>
      <c r="D1880" s="6" t="s">
        <v>23</v>
      </c>
      <c r="E1880" s="6" t="s">
        <v>2767</v>
      </c>
      <c r="F1880" s="6">
        <v>70</v>
      </c>
      <c r="G1880" s="6">
        <v>83</v>
      </c>
      <c r="H1880" s="7">
        <v>42580</v>
      </c>
      <c r="I1880" s="7">
        <v>42597</v>
      </c>
      <c r="J1880" s="3" t="s">
        <v>2540</v>
      </c>
      <c r="K1880" s="17">
        <f>IF(J1880="Januar",238.19,IF(J1880="Februar",240.59,IF(J1880="Mars",245.99,IF(J1880="April",250.79,IF(J1880="Mai",256.52,IF(J1880="Juni",259.83,IF(J1880="Juli",265.66,IF(J1880="August",272.21,IF(J1880="September",275.91,IF(J1880="Oktober",281.13,IF(J1880="November",284.38,IF(J1880="Desember",287.34,0))))))))))))</f>
        <v>272.20999999999998</v>
      </c>
      <c r="L1880" s="20">
        <f>$K$2/K1880</f>
        <v>0.87502296021454029</v>
      </c>
      <c r="M1880" s="6">
        <v>17</v>
      </c>
      <c r="N1880" s="6">
        <v>4900000</v>
      </c>
      <c r="O1880" s="6">
        <v>5210000</v>
      </c>
      <c r="P1880" s="6">
        <f>O1880-N1880</f>
        <v>310000</v>
      </c>
      <c r="Q1880" s="8">
        <f>P1880/N1880</f>
        <v>6.3265306122448975E-2</v>
      </c>
      <c r="R1880" s="6"/>
      <c r="S1880" s="9">
        <f>(N1880+R1880)/F1880</f>
        <v>70000</v>
      </c>
      <c r="T1880" s="6">
        <v>74429</v>
      </c>
      <c r="U1880" s="5">
        <f>T1880-S1880</f>
        <v>4429</v>
      </c>
      <c r="V1880" s="4">
        <f>U1880/S1880</f>
        <v>6.3271428571428576E-2</v>
      </c>
      <c r="W1880" s="22">
        <f>S1880*L1880</f>
        <v>61251.607215017822</v>
      </c>
      <c r="X1880" s="22">
        <f>T1880*L1880</f>
        <v>65127.083905808016</v>
      </c>
      <c r="Y1880" s="22">
        <f>X1880-W1880</f>
        <v>3875.476690790194</v>
      </c>
      <c r="Z1880" s="8">
        <f>Y1880/W1880</f>
        <v>6.3271428571428492E-2</v>
      </c>
      <c r="AA1880" s="10">
        <v>1758</v>
      </c>
      <c r="AB1880" s="6">
        <v>1896</v>
      </c>
      <c r="AC1880" s="6">
        <f>2016-AB1880</f>
        <v>120</v>
      </c>
      <c r="AD1880" s="6" t="s">
        <v>37</v>
      </c>
    </row>
    <row r="1881" spans="1:30" x14ac:dyDescent="0.2">
      <c r="A1881">
        <v>33</v>
      </c>
      <c r="B1881" s="6" t="s">
        <v>230</v>
      </c>
      <c r="C1881" s="6" t="s">
        <v>22</v>
      </c>
      <c r="D1881" s="6" t="s">
        <v>23</v>
      </c>
      <c r="E1881" s="6" t="s">
        <v>2767</v>
      </c>
      <c r="F1881" s="6">
        <v>34</v>
      </c>
      <c r="G1881" s="6">
        <v>39</v>
      </c>
      <c r="H1881" s="7">
        <v>42588</v>
      </c>
      <c r="I1881" s="7">
        <v>42598</v>
      </c>
      <c r="J1881" s="3" t="s">
        <v>2540</v>
      </c>
      <c r="K1881" s="17">
        <f>IF(J1881="Januar",238.19,IF(J1881="Februar",240.59,IF(J1881="Mars",245.99,IF(J1881="April",250.79,IF(J1881="Mai",256.52,IF(J1881="Juni",259.83,IF(J1881="Juli",265.66,IF(J1881="August",272.21,IF(J1881="September",275.91,IF(J1881="Oktober",281.13,IF(J1881="November",284.38,IF(J1881="Desember",287.34,0))))))))))))</f>
        <v>272.20999999999998</v>
      </c>
      <c r="L1881" s="20">
        <f>$K$2/K1881</f>
        <v>0.87502296021454029</v>
      </c>
      <c r="M1881" s="6">
        <v>10</v>
      </c>
      <c r="N1881" s="6">
        <v>1900000</v>
      </c>
      <c r="O1881" s="6">
        <v>2215000</v>
      </c>
      <c r="P1881" s="6">
        <f>O1881-N1881</f>
        <v>315000</v>
      </c>
      <c r="Q1881" s="8">
        <f>P1881/N1881</f>
        <v>0.16578947368421051</v>
      </c>
      <c r="R1881" s="6">
        <v>4925</v>
      </c>
      <c r="S1881" s="9">
        <f>(N1881+R1881)/F1881</f>
        <v>56027.205882352944</v>
      </c>
      <c r="T1881" s="6">
        <v>65292</v>
      </c>
      <c r="U1881" s="5">
        <f>T1881-S1881</f>
        <v>9264.7941176470558</v>
      </c>
      <c r="V1881" s="4">
        <f>U1881/S1881</f>
        <v>0.16536241584314337</v>
      </c>
      <c r="W1881" s="22">
        <f>S1881*L1881</f>
        <v>49025.091543725975</v>
      </c>
      <c r="X1881" s="22">
        <f>T1881*L1881</f>
        <v>57131.999118327767</v>
      </c>
      <c r="Y1881" s="22">
        <f>X1881-W1881</f>
        <v>8106.9075746017916</v>
      </c>
      <c r="Z1881" s="8">
        <f>Y1881/W1881</f>
        <v>0.16536241584314348</v>
      </c>
      <c r="AA1881" s="10">
        <v>1536</v>
      </c>
      <c r="AB1881" s="6">
        <v>1962</v>
      </c>
      <c r="AC1881" s="6">
        <f>2016-AB1881</f>
        <v>54</v>
      </c>
      <c r="AD1881" s="6" t="s">
        <v>217</v>
      </c>
    </row>
    <row r="1882" spans="1:30" x14ac:dyDescent="0.2">
      <c r="A1882">
        <v>33</v>
      </c>
      <c r="B1882" s="2" t="s">
        <v>378</v>
      </c>
      <c r="C1882" s="2" t="s">
        <v>22</v>
      </c>
      <c r="D1882" s="2" t="s">
        <v>23</v>
      </c>
      <c r="E1882" s="6" t="s">
        <v>2767</v>
      </c>
      <c r="F1882" s="2">
        <v>39</v>
      </c>
      <c r="G1882" s="2"/>
      <c r="H1882" s="3">
        <v>42588</v>
      </c>
      <c r="I1882" s="3">
        <v>42598</v>
      </c>
      <c r="J1882" s="3" t="s">
        <v>2540</v>
      </c>
      <c r="K1882" s="17">
        <f>IF(J1882="Januar",238.19,IF(J1882="Februar",240.59,IF(J1882="Mars",245.99,IF(J1882="April",250.79,IF(J1882="Mai",256.52,IF(J1882="Juni",259.83,IF(J1882="Juli",265.66,IF(J1882="August",272.21,IF(J1882="September",275.91,IF(J1882="Oktober",281.13,IF(J1882="November",284.38,IF(J1882="Desember",287.34,0))))))))))))</f>
        <v>272.20999999999998</v>
      </c>
      <c r="L1882" s="20">
        <f>$K$2/K1882</f>
        <v>0.87502296021454029</v>
      </c>
      <c r="M1882" s="2">
        <v>10</v>
      </c>
      <c r="N1882" s="2">
        <v>3490000</v>
      </c>
      <c r="O1882" s="2">
        <v>3750000</v>
      </c>
      <c r="P1882" s="2">
        <f>O1882-N1882</f>
        <v>260000</v>
      </c>
      <c r="Q1882" s="4">
        <f>P1882/N1882</f>
        <v>7.4498567335243557E-2</v>
      </c>
      <c r="R1882" s="2"/>
      <c r="S1882" s="9">
        <f>(N1882+R1882)/F1882</f>
        <v>89487.179487179485</v>
      </c>
      <c r="T1882" s="2">
        <v>96154</v>
      </c>
      <c r="U1882" s="5">
        <f>T1882-S1882</f>
        <v>6666.8205128205154</v>
      </c>
      <c r="V1882" s="4">
        <f>U1882/S1882</f>
        <v>7.4500286532951321E-2</v>
      </c>
      <c r="W1882" s="22">
        <f>S1882*L1882</f>
        <v>78303.336696121682</v>
      </c>
      <c r="X1882" s="22">
        <f>T1882*L1882</f>
        <v>84136.957716468911</v>
      </c>
      <c r="Y1882" s="22">
        <f>X1882-W1882</f>
        <v>5833.6210203472292</v>
      </c>
      <c r="Z1882" s="8">
        <f>Y1882/W1882</f>
        <v>7.4500286532951349E-2</v>
      </c>
      <c r="AA1882" s="11">
        <v>6175</v>
      </c>
      <c r="AB1882" s="2">
        <v>2013</v>
      </c>
      <c r="AC1882" s="2">
        <f>2016-AB1882</f>
        <v>3</v>
      </c>
      <c r="AD1882" s="2" t="s">
        <v>25</v>
      </c>
    </row>
    <row r="1883" spans="1:30" x14ac:dyDescent="0.2">
      <c r="A1883">
        <v>33</v>
      </c>
      <c r="B1883" s="2" t="s">
        <v>516</v>
      </c>
      <c r="C1883" s="2" t="s">
        <v>22</v>
      </c>
      <c r="D1883" s="2" t="s">
        <v>23</v>
      </c>
      <c r="E1883" s="6" t="s">
        <v>2767</v>
      </c>
      <c r="F1883" s="2">
        <v>44</v>
      </c>
      <c r="G1883" s="2">
        <v>50</v>
      </c>
      <c r="H1883" s="3">
        <v>42588</v>
      </c>
      <c r="I1883" s="3">
        <v>42598</v>
      </c>
      <c r="J1883" s="3" t="s">
        <v>2540</v>
      </c>
      <c r="K1883" s="17">
        <f>IF(J1883="Januar",238.19,IF(J1883="Februar",240.59,IF(J1883="Mars",245.99,IF(J1883="April",250.79,IF(J1883="Mai",256.52,IF(J1883="Juni",259.83,IF(J1883="Juli",265.66,IF(J1883="August",272.21,IF(J1883="September",275.91,IF(J1883="Oktober",281.13,IF(J1883="November",284.38,IF(J1883="Desember",287.34,0))))))))))))</f>
        <v>272.20999999999998</v>
      </c>
      <c r="L1883" s="20">
        <f>$K$2/K1883</f>
        <v>0.87502296021454029</v>
      </c>
      <c r="M1883" s="2">
        <v>10</v>
      </c>
      <c r="N1883" s="2">
        <v>3390000</v>
      </c>
      <c r="O1883" s="2">
        <v>3525000</v>
      </c>
      <c r="P1883" s="2">
        <f>O1883-N1883</f>
        <v>135000</v>
      </c>
      <c r="Q1883" s="4">
        <f>P1883/N1883</f>
        <v>3.9823008849557522E-2</v>
      </c>
      <c r="R1883" s="2"/>
      <c r="S1883" s="9">
        <f>(N1883+R1883)/F1883</f>
        <v>77045.454545454544</v>
      </c>
      <c r="T1883" s="2">
        <v>80114</v>
      </c>
      <c r="U1883" s="5">
        <f>T1883-S1883</f>
        <v>3068.5454545454559</v>
      </c>
      <c r="V1883" s="4">
        <f>U1883/S1883</f>
        <v>3.9827728613569341E-2</v>
      </c>
      <c r="W1883" s="22">
        <f>S1883*L1883</f>
        <v>67416.541707438446</v>
      </c>
      <c r="X1883" s="22">
        <f>T1883*L1883</f>
        <v>70101.589434627676</v>
      </c>
      <c r="Y1883" s="22">
        <f>X1883-W1883</f>
        <v>2685.0477271892305</v>
      </c>
      <c r="Z1883" s="8">
        <f>Y1883/W1883</f>
        <v>3.9827728613569244E-2</v>
      </c>
      <c r="AA1883" s="2">
        <v>781</v>
      </c>
      <c r="AB1883" s="2">
        <v>1933</v>
      </c>
      <c r="AC1883" s="2">
        <f>2016-AB1883</f>
        <v>83</v>
      </c>
      <c r="AD1883" s="2" t="s">
        <v>25</v>
      </c>
    </row>
    <row r="1884" spans="1:30" x14ac:dyDescent="0.2">
      <c r="A1884">
        <v>33</v>
      </c>
      <c r="B1884" s="2" t="s">
        <v>622</v>
      </c>
      <c r="C1884" s="2" t="s">
        <v>22</v>
      </c>
      <c r="D1884" s="2" t="s">
        <v>23</v>
      </c>
      <c r="E1884" s="6" t="s">
        <v>2767</v>
      </c>
      <c r="F1884" s="2">
        <v>47</v>
      </c>
      <c r="G1884" s="2">
        <v>52</v>
      </c>
      <c r="H1884" s="3">
        <v>42588</v>
      </c>
      <c r="I1884" s="3">
        <v>42598</v>
      </c>
      <c r="J1884" s="3" t="s">
        <v>2540</v>
      </c>
      <c r="K1884" s="17">
        <f>IF(J1884="Januar",238.19,IF(J1884="Februar",240.59,IF(J1884="Mars",245.99,IF(J1884="April",250.79,IF(J1884="Mai",256.52,IF(J1884="Juni",259.83,IF(J1884="Juli",265.66,IF(J1884="August",272.21,IF(J1884="September",275.91,IF(J1884="Oktober",281.13,IF(J1884="November",284.38,IF(J1884="Desember",287.34,0))))))))))))</f>
        <v>272.20999999999998</v>
      </c>
      <c r="L1884" s="20">
        <f>$K$2/K1884</f>
        <v>0.87502296021454029</v>
      </c>
      <c r="M1884" s="2">
        <v>10</v>
      </c>
      <c r="N1884" s="2">
        <v>2850000</v>
      </c>
      <c r="O1884" s="2">
        <v>3515000</v>
      </c>
      <c r="P1884" s="2">
        <f>O1884-N1884</f>
        <v>665000</v>
      </c>
      <c r="Q1884" s="4">
        <f>P1884/N1884</f>
        <v>0.23333333333333334</v>
      </c>
      <c r="R1884" s="2">
        <v>96537</v>
      </c>
      <c r="S1884" s="9">
        <f>(N1884+R1884)/F1884</f>
        <v>62692.276595744683</v>
      </c>
      <c r="T1884" s="2">
        <v>76841</v>
      </c>
      <c r="U1884" s="5">
        <f>T1884-S1884</f>
        <v>14148.723404255317</v>
      </c>
      <c r="V1884" s="4">
        <f>U1884/S1884</f>
        <v>0.22568527053961987</v>
      </c>
      <c r="W1884" s="22">
        <f>S1884*L1884</f>
        <v>54857.181449397256</v>
      </c>
      <c r="X1884" s="22">
        <f>T1884*L1884</f>
        <v>67237.639285845493</v>
      </c>
      <c r="Y1884" s="22">
        <f>X1884-W1884</f>
        <v>12380.457836448237</v>
      </c>
      <c r="Z1884" s="8">
        <f>Y1884/W1884</f>
        <v>0.22568527053961987</v>
      </c>
      <c r="AA1884" s="11">
        <v>2207</v>
      </c>
      <c r="AB1884" s="2">
        <v>2002</v>
      </c>
      <c r="AC1884" s="2">
        <f>2016-AB1884</f>
        <v>14</v>
      </c>
      <c r="AD1884" s="2" t="s">
        <v>50</v>
      </c>
    </row>
    <row r="1885" spans="1:30" x14ac:dyDescent="0.2">
      <c r="A1885">
        <v>33</v>
      </c>
      <c r="B1885" s="2" t="s">
        <v>673</v>
      </c>
      <c r="C1885" s="2" t="s">
        <v>22</v>
      </c>
      <c r="D1885" s="2" t="s">
        <v>23</v>
      </c>
      <c r="E1885" s="6" t="s">
        <v>2767</v>
      </c>
      <c r="F1885" s="2">
        <v>48</v>
      </c>
      <c r="G1885" s="2">
        <v>53</v>
      </c>
      <c r="H1885" s="3">
        <v>42588</v>
      </c>
      <c r="I1885" s="3">
        <v>42598</v>
      </c>
      <c r="J1885" s="3" t="s">
        <v>2540</v>
      </c>
      <c r="K1885" s="17">
        <f>IF(J1885="Januar",238.19,IF(J1885="Februar",240.59,IF(J1885="Mars",245.99,IF(J1885="April",250.79,IF(J1885="Mai",256.52,IF(J1885="Juni",259.83,IF(J1885="Juli",265.66,IF(J1885="August",272.21,IF(J1885="September",275.91,IF(J1885="Oktober",281.13,IF(J1885="November",284.38,IF(J1885="Desember",287.34,0))))))))))))</f>
        <v>272.20999999999998</v>
      </c>
      <c r="L1885" s="20">
        <f>$K$2/K1885</f>
        <v>0.87502296021454029</v>
      </c>
      <c r="M1885" s="2">
        <v>10</v>
      </c>
      <c r="N1885" s="2">
        <v>3250000</v>
      </c>
      <c r="O1885" s="2">
        <v>3600000</v>
      </c>
      <c r="P1885" s="2">
        <f>O1885-N1885</f>
        <v>350000</v>
      </c>
      <c r="Q1885" s="4">
        <f>P1885/N1885</f>
        <v>0.1076923076923077</v>
      </c>
      <c r="R1885" s="2">
        <v>98226</v>
      </c>
      <c r="S1885" s="9">
        <f>(N1885+R1885)/F1885</f>
        <v>69754.708333333328</v>
      </c>
      <c r="T1885" s="2">
        <v>77046</v>
      </c>
      <c r="U1885" s="5">
        <f>T1885-S1885</f>
        <v>7291.2916666666715</v>
      </c>
      <c r="V1885" s="4">
        <f>U1885/S1885</f>
        <v>0.10452759162613284</v>
      </c>
      <c r="W1885" s="22">
        <f>S1885*L1885</f>
        <v>61036.971374735193</v>
      </c>
      <c r="X1885" s="22">
        <f>T1885*L1885</f>
        <v>67417.018992689467</v>
      </c>
      <c r="Y1885" s="22">
        <f>X1885-W1885</f>
        <v>6380.0476179542748</v>
      </c>
      <c r="Z1885" s="8">
        <f>Y1885/W1885</f>
        <v>0.10452759162613275</v>
      </c>
      <c r="AA1885" s="11">
        <v>2205</v>
      </c>
      <c r="AB1885" s="2">
        <v>2002</v>
      </c>
      <c r="AC1885" s="2">
        <f>2016-AB1885</f>
        <v>14</v>
      </c>
      <c r="AD1885" s="2" t="s">
        <v>34</v>
      </c>
    </row>
    <row r="1886" spans="1:30" x14ac:dyDescent="0.2">
      <c r="A1886">
        <v>33</v>
      </c>
      <c r="B1886" s="2" t="s">
        <v>664</v>
      </c>
      <c r="C1886" s="2" t="s">
        <v>22</v>
      </c>
      <c r="D1886" s="2" t="s">
        <v>23</v>
      </c>
      <c r="E1886" s="6" t="s">
        <v>2767</v>
      </c>
      <c r="F1886" s="2">
        <v>48</v>
      </c>
      <c r="G1886" s="2">
        <v>52</v>
      </c>
      <c r="H1886" s="3">
        <v>42588</v>
      </c>
      <c r="I1886" s="3">
        <v>42598</v>
      </c>
      <c r="J1886" s="3" t="s">
        <v>2540</v>
      </c>
      <c r="K1886" s="17">
        <f>IF(J1886="Januar",238.19,IF(J1886="Februar",240.59,IF(J1886="Mars",245.99,IF(J1886="April",250.79,IF(J1886="Mai",256.52,IF(J1886="Juni",259.83,IF(J1886="Juli",265.66,IF(J1886="August",272.21,IF(J1886="September",275.91,IF(J1886="Oktober",281.13,IF(J1886="November",284.38,IF(J1886="Desember",287.34,0))))))))))))</f>
        <v>272.20999999999998</v>
      </c>
      <c r="L1886" s="20">
        <f>$K$2/K1886</f>
        <v>0.87502296021454029</v>
      </c>
      <c r="M1886" s="2">
        <v>10</v>
      </c>
      <c r="N1886" s="2">
        <v>2950000</v>
      </c>
      <c r="O1886" s="2">
        <v>3365000</v>
      </c>
      <c r="P1886" s="2">
        <f>O1886-N1886</f>
        <v>415000</v>
      </c>
      <c r="Q1886" s="4">
        <f>P1886/N1886</f>
        <v>0.14067796610169492</v>
      </c>
      <c r="R1886" s="2">
        <v>4513</v>
      </c>
      <c r="S1886" s="9">
        <f>(N1886+R1886)/F1886</f>
        <v>61552.354166666664</v>
      </c>
      <c r="T1886" s="2">
        <v>70198</v>
      </c>
      <c r="U1886" s="5">
        <f>T1886-S1886</f>
        <v>8645.6458333333358</v>
      </c>
      <c r="V1886" s="4">
        <f>U1886/S1886</f>
        <v>0.14046003520715603</v>
      </c>
      <c r="W1886" s="22">
        <f>S1886*L1886</f>
        <v>53859.72315109046</v>
      </c>
      <c r="X1886" s="22">
        <f>T1886*L1886</f>
        <v>61424.861761140302</v>
      </c>
      <c r="Y1886" s="22">
        <f>X1886-W1886</f>
        <v>7565.1386100498421</v>
      </c>
      <c r="Z1886" s="8">
        <f>Y1886/W1886</f>
        <v>0.14046003520715603</v>
      </c>
      <c r="AA1886" s="11">
        <v>5312</v>
      </c>
      <c r="AB1886" s="2">
        <v>1995</v>
      </c>
      <c r="AC1886" s="2">
        <f>2016-AB1886</f>
        <v>21</v>
      </c>
      <c r="AD1886" s="2" t="s">
        <v>37</v>
      </c>
    </row>
    <row r="1887" spans="1:30" x14ac:dyDescent="0.2">
      <c r="A1887">
        <v>33</v>
      </c>
      <c r="B1887" s="6" t="s">
        <v>706</v>
      </c>
      <c r="C1887" s="6" t="s">
        <v>22</v>
      </c>
      <c r="D1887" s="6" t="s">
        <v>23</v>
      </c>
      <c r="E1887" s="6" t="s">
        <v>2767</v>
      </c>
      <c r="F1887" s="6">
        <v>49</v>
      </c>
      <c r="G1887" s="6">
        <v>54</v>
      </c>
      <c r="H1887" s="7">
        <v>42588</v>
      </c>
      <c r="I1887" s="7">
        <v>42598</v>
      </c>
      <c r="J1887" s="3" t="s">
        <v>2540</v>
      </c>
      <c r="K1887" s="17">
        <f>IF(J1887="Januar",238.19,IF(J1887="Februar",240.59,IF(J1887="Mars",245.99,IF(J1887="April",250.79,IF(J1887="Mai",256.52,IF(J1887="Juni",259.83,IF(J1887="Juli",265.66,IF(J1887="August",272.21,IF(J1887="September",275.91,IF(J1887="Oktober",281.13,IF(J1887="November",284.38,IF(J1887="Desember",287.34,0))))))))))))</f>
        <v>272.20999999999998</v>
      </c>
      <c r="L1887" s="20">
        <f>$K$2/K1887</f>
        <v>0.87502296021454029</v>
      </c>
      <c r="M1887" s="6">
        <v>10</v>
      </c>
      <c r="N1887" s="6">
        <v>3800000</v>
      </c>
      <c r="O1887" s="6">
        <v>4250000</v>
      </c>
      <c r="P1887" s="6">
        <f>O1887-N1887</f>
        <v>450000</v>
      </c>
      <c r="Q1887" s="8">
        <f>P1887/N1887</f>
        <v>0.11842105263157894</v>
      </c>
      <c r="R1887" s="6">
        <v>29000</v>
      </c>
      <c r="S1887" s="9">
        <f>(N1887+R1887)/F1887</f>
        <v>78142.857142857145</v>
      </c>
      <c r="T1887" s="6">
        <v>87327</v>
      </c>
      <c r="U1887" s="5">
        <f>T1887-S1887</f>
        <v>9184.1428571428551</v>
      </c>
      <c r="V1887" s="4">
        <f>U1887/S1887</f>
        <v>0.11753016453382081</v>
      </c>
      <c r="W1887" s="22">
        <f>S1887*L1887</f>
        <v>68376.794176764786</v>
      </c>
      <c r="X1887" s="22">
        <f>T1887*L1887</f>
        <v>76413.130046655162</v>
      </c>
      <c r="Y1887" s="22">
        <f>X1887-W1887</f>
        <v>8036.3358698903758</v>
      </c>
      <c r="Z1887" s="8">
        <f>Y1887/W1887</f>
        <v>0.11753016453382095</v>
      </c>
      <c r="AA1887" s="10">
        <v>1003</v>
      </c>
      <c r="AB1887" s="6">
        <v>1938</v>
      </c>
      <c r="AC1887" s="6">
        <f>2016-AB1887</f>
        <v>78</v>
      </c>
      <c r="AD1887" s="6" t="s">
        <v>94</v>
      </c>
    </row>
    <row r="1888" spans="1:30" x14ac:dyDescent="0.2">
      <c r="A1888">
        <v>33</v>
      </c>
      <c r="B1888" s="2" t="s">
        <v>840</v>
      </c>
      <c r="C1888" s="2" t="s">
        <v>22</v>
      </c>
      <c r="D1888" s="2" t="s">
        <v>23</v>
      </c>
      <c r="E1888" s="6" t="s">
        <v>2767</v>
      </c>
      <c r="F1888" s="2">
        <v>52</v>
      </c>
      <c r="G1888" s="2">
        <v>57</v>
      </c>
      <c r="H1888" s="3">
        <v>42588</v>
      </c>
      <c r="I1888" s="3">
        <v>42598</v>
      </c>
      <c r="J1888" s="3" t="s">
        <v>2540</v>
      </c>
      <c r="K1888" s="17">
        <f>IF(J1888="Januar",238.19,IF(J1888="Februar",240.59,IF(J1888="Mars",245.99,IF(J1888="April",250.79,IF(J1888="Mai",256.52,IF(J1888="Juni",259.83,IF(J1888="Juli",265.66,IF(J1888="August",272.21,IF(J1888="September",275.91,IF(J1888="Oktober",281.13,IF(J1888="November",284.38,IF(J1888="Desember",287.34,0))))))))))))</f>
        <v>272.20999999999998</v>
      </c>
      <c r="L1888" s="20">
        <f>$K$2/K1888</f>
        <v>0.87502296021454029</v>
      </c>
      <c r="M1888" s="2">
        <v>10</v>
      </c>
      <c r="N1888" s="2">
        <v>3250000</v>
      </c>
      <c r="O1888" s="2">
        <v>3800000</v>
      </c>
      <c r="P1888" s="2">
        <f>O1888-N1888</f>
        <v>550000</v>
      </c>
      <c r="Q1888" s="4">
        <f>P1888/N1888</f>
        <v>0.16923076923076924</v>
      </c>
      <c r="R1888" s="2"/>
      <c r="S1888" s="9">
        <f>(N1888+R1888)/F1888</f>
        <v>62500</v>
      </c>
      <c r="T1888" s="2">
        <v>73077</v>
      </c>
      <c r="U1888" s="5">
        <f>T1888-S1888</f>
        <v>10577</v>
      </c>
      <c r="V1888" s="4">
        <f>U1888/S1888</f>
        <v>0.16923199999999999</v>
      </c>
      <c r="W1888" s="22">
        <f>S1888*L1888</f>
        <v>54688.935013408765</v>
      </c>
      <c r="X1888" s="22">
        <f>T1888*L1888</f>
        <v>63944.052863597964</v>
      </c>
      <c r="Y1888" s="22">
        <f>X1888-W1888</f>
        <v>9255.1178501891991</v>
      </c>
      <c r="Z1888" s="8">
        <f>Y1888/W1888</f>
        <v>0.16923200000000013</v>
      </c>
      <c r="AA1888" s="11">
        <v>6909</v>
      </c>
      <c r="AB1888" s="2">
        <v>2004</v>
      </c>
      <c r="AC1888" s="2">
        <f>2016-AB1888</f>
        <v>12</v>
      </c>
      <c r="AD1888" s="2" t="s">
        <v>206</v>
      </c>
    </row>
    <row r="1889" spans="1:30" x14ac:dyDescent="0.2">
      <c r="A1889">
        <v>33</v>
      </c>
      <c r="B1889" s="2" t="s">
        <v>937</v>
      </c>
      <c r="C1889" s="2" t="s">
        <v>22</v>
      </c>
      <c r="D1889" s="2" t="s">
        <v>23</v>
      </c>
      <c r="E1889" s="6" t="s">
        <v>2767</v>
      </c>
      <c r="F1889" s="2">
        <v>54</v>
      </c>
      <c r="G1889" s="2">
        <v>63</v>
      </c>
      <c r="H1889" s="3">
        <v>42588</v>
      </c>
      <c r="I1889" s="3">
        <v>42598</v>
      </c>
      <c r="J1889" s="3" t="s">
        <v>2540</v>
      </c>
      <c r="K1889" s="17">
        <f>IF(J1889="Januar",238.19,IF(J1889="Februar",240.59,IF(J1889="Mars",245.99,IF(J1889="April",250.79,IF(J1889="Mai",256.52,IF(J1889="Juni",259.83,IF(J1889="Juli",265.66,IF(J1889="August",272.21,IF(J1889="September",275.91,IF(J1889="Oktober",281.13,IF(J1889="November",284.38,IF(J1889="Desember",287.34,0))))))))))))</f>
        <v>272.20999999999998</v>
      </c>
      <c r="L1889" s="20">
        <f>$K$2/K1889</f>
        <v>0.87502296021454029</v>
      </c>
      <c r="M1889" s="2">
        <v>10</v>
      </c>
      <c r="N1889" s="2">
        <v>4250000</v>
      </c>
      <c r="O1889" s="2">
        <v>5650000</v>
      </c>
      <c r="P1889" s="2">
        <f>O1889-N1889</f>
        <v>1400000</v>
      </c>
      <c r="Q1889" s="4">
        <f>P1889/N1889</f>
        <v>0.32941176470588235</v>
      </c>
      <c r="R1889" s="2"/>
      <c r="S1889" s="9">
        <f>(N1889+R1889)/F1889</f>
        <v>78703.703703703708</v>
      </c>
      <c r="T1889" s="2">
        <v>104630</v>
      </c>
      <c r="U1889" s="5">
        <f>T1889-S1889</f>
        <v>25926.296296296292</v>
      </c>
      <c r="V1889" s="4">
        <f>U1889/S1889</f>
        <v>0.3294164705882352</v>
      </c>
      <c r="W1889" s="22">
        <f>S1889*L1889</f>
        <v>68867.547794662896</v>
      </c>
      <c r="X1889" s="22">
        <f>T1889*L1889</f>
        <v>91553.652327247357</v>
      </c>
      <c r="Y1889" s="22">
        <f>X1889-W1889</f>
        <v>22686.104532584461</v>
      </c>
      <c r="Z1889" s="8">
        <f>Y1889/W1889</f>
        <v>0.32941647058823531</v>
      </c>
      <c r="AA1889" s="11">
        <v>6175</v>
      </c>
      <c r="AB1889" s="2">
        <v>2012</v>
      </c>
      <c r="AC1889" s="2">
        <f>2016-AB1889</f>
        <v>4</v>
      </c>
      <c r="AD1889" s="2" t="s">
        <v>108</v>
      </c>
    </row>
    <row r="1890" spans="1:30" x14ac:dyDescent="0.2">
      <c r="A1890">
        <v>33</v>
      </c>
      <c r="B1890" s="6" t="s">
        <v>1221</v>
      </c>
      <c r="C1890" s="6" t="s">
        <v>22</v>
      </c>
      <c r="D1890" s="6" t="s">
        <v>23</v>
      </c>
      <c r="E1890" s="6" t="s">
        <v>2767</v>
      </c>
      <c r="F1890" s="6">
        <v>62</v>
      </c>
      <c r="G1890" s="6">
        <v>68</v>
      </c>
      <c r="H1890" s="7">
        <v>42588</v>
      </c>
      <c r="I1890" s="7">
        <v>42598</v>
      </c>
      <c r="J1890" s="3" t="s">
        <v>2540</v>
      </c>
      <c r="K1890" s="17">
        <f>IF(J1890="Januar",238.19,IF(J1890="Februar",240.59,IF(J1890="Mars",245.99,IF(J1890="April",250.79,IF(J1890="Mai",256.52,IF(J1890="Juni",259.83,IF(J1890="Juli",265.66,IF(J1890="August",272.21,IF(J1890="September",275.91,IF(J1890="Oktober",281.13,IF(J1890="November",284.38,IF(J1890="Desember",287.34,0))))))))))))</f>
        <v>272.20999999999998</v>
      </c>
      <c r="L1890" s="20">
        <f>$K$2/K1890</f>
        <v>0.87502296021454029</v>
      </c>
      <c r="M1890" s="6">
        <v>10</v>
      </c>
      <c r="N1890" s="6">
        <v>3450000</v>
      </c>
      <c r="O1890" s="6">
        <v>3750000</v>
      </c>
      <c r="P1890" s="6">
        <f>O1890-N1890</f>
        <v>300000</v>
      </c>
      <c r="Q1890" s="8">
        <f>P1890/N1890</f>
        <v>8.6956521739130432E-2</v>
      </c>
      <c r="R1890" s="6">
        <v>70115</v>
      </c>
      <c r="S1890" s="9">
        <f>(N1890+R1890)/F1890</f>
        <v>56776.048387096773</v>
      </c>
      <c r="T1890" s="6">
        <v>61615</v>
      </c>
      <c r="U1890" s="5">
        <f>T1890-S1890</f>
        <v>4838.9516129032272</v>
      </c>
      <c r="V1890" s="4">
        <f>U1890/S1890</f>
        <v>8.5228749628918396E-2</v>
      </c>
      <c r="W1890" s="22">
        <f>S1890*L1890</f>
        <v>49680.345928961397</v>
      </c>
      <c r="X1890" s="22">
        <f>T1890*L1890</f>
        <v>53914.539693618899</v>
      </c>
      <c r="Y1890" s="22">
        <f>X1890-W1890</f>
        <v>4234.1937646575025</v>
      </c>
      <c r="Z1890" s="8">
        <f>Y1890/W1890</f>
        <v>8.5228749628918327E-2</v>
      </c>
      <c r="AA1890" s="10">
        <v>8833</v>
      </c>
      <c r="AB1890" s="6">
        <v>1952</v>
      </c>
      <c r="AC1890" s="6">
        <f>2016-AB1890</f>
        <v>64</v>
      </c>
      <c r="AD1890" s="6" t="s">
        <v>27</v>
      </c>
    </row>
    <row r="1891" spans="1:30" x14ac:dyDescent="0.2">
      <c r="A1891">
        <v>33</v>
      </c>
      <c r="B1891" s="2" t="s">
        <v>1222</v>
      </c>
      <c r="C1891" s="2" t="s">
        <v>22</v>
      </c>
      <c r="D1891" s="2" t="s">
        <v>23</v>
      </c>
      <c r="E1891" s="6" t="s">
        <v>2767</v>
      </c>
      <c r="F1891" s="2">
        <v>62</v>
      </c>
      <c r="G1891" s="2">
        <v>70</v>
      </c>
      <c r="H1891" s="3">
        <v>42588</v>
      </c>
      <c r="I1891" s="3">
        <v>42598</v>
      </c>
      <c r="J1891" s="3" t="s">
        <v>2540</v>
      </c>
      <c r="K1891" s="17">
        <f>IF(J1891="Januar",238.19,IF(J1891="Februar",240.59,IF(J1891="Mars",245.99,IF(J1891="April",250.79,IF(J1891="Mai",256.52,IF(J1891="Juni",259.83,IF(J1891="Juli",265.66,IF(J1891="August",272.21,IF(J1891="September",275.91,IF(J1891="Oktober",281.13,IF(J1891="November",284.38,IF(J1891="Desember",287.34,0))))))))))))</f>
        <v>272.20999999999998</v>
      </c>
      <c r="L1891" s="20">
        <f>$K$2/K1891</f>
        <v>0.87502296021454029</v>
      </c>
      <c r="M1891" s="2">
        <v>10</v>
      </c>
      <c r="N1891" s="2">
        <v>3890000</v>
      </c>
      <c r="O1891" s="2">
        <v>4710000</v>
      </c>
      <c r="P1891" s="2">
        <f>O1891-N1891</f>
        <v>820000</v>
      </c>
      <c r="Q1891" s="4">
        <f>P1891/N1891</f>
        <v>0.21079691516709512</v>
      </c>
      <c r="R1891" s="2">
        <v>18000</v>
      </c>
      <c r="S1891" s="9">
        <f>(N1891+R1891)/F1891</f>
        <v>63032.258064516129</v>
      </c>
      <c r="T1891" s="2">
        <v>76258</v>
      </c>
      <c r="U1891" s="5">
        <f>T1891-S1891</f>
        <v>13225.741935483871</v>
      </c>
      <c r="V1891" s="4">
        <f>U1891/S1891</f>
        <v>0.20982497441146367</v>
      </c>
      <c r="W1891" s="22">
        <f>S1891*L1891</f>
        <v>55154.673040619731</v>
      </c>
      <c r="X1891" s="22">
        <f>T1891*L1891</f>
        <v>66727.50090004041</v>
      </c>
      <c r="Y1891" s="22">
        <f>X1891-W1891</f>
        <v>11572.827859420679</v>
      </c>
      <c r="Z1891" s="8">
        <f>Y1891/W1891</f>
        <v>0.20982497441146364</v>
      </c>
      <c r="AA1891" s="2">
        <v>474</v>
      </c>
      <c r="AB1891" s="2">
        <v>1870</v>
      </c>
      <c r="AC1891" s="2">
        <f>2016-AB1891</f>
        <v>146</v>
      </c>
      <c r="AD1891" s="2" t="s">
        <v>75</v>
      </c>
    </row>
    <row r="1892" spans="1:30" x14ac:dyDescent="0.2">
      <c r="A1892">
        <v>33</v>
      </c>
      <c r="B1892" s="2" t="s">
        <v>1491</v>
      </c>
      <c r="C1892" s="2" t="s">
        <v>22</v>
      </c>
      <c r="D1892" s="2" t="s">
        <v>23</v>
      </c>
      <c r="E1892" s="6" t="s">
        <v>2767</v>
      </c>
      <c r="F1892" s="2">
        <v>69</v>
      </c>
      <c r="G1892" s="2">
        <v>81</v>
      </c>
      <c r="H1892" s="3">
        <v>42588</v>
      </c>
      <c r="I1892" s="3">
        <v>42598</v>
      </c>
      <c r="J1892" s="3" t="s">
        <v>2540</v>
      </c>
      <c r="K1892" s="17">
        <f>IF(J1892="Januar",238.19,IF(J1892="Februar",240.59,IF(J1892="Mars",245.99,IF(J1892="April",250.79,IF(J1892="Mai",256.52,IF(J1892="Juni",259.83,IF(J1892="Juli",265.66,IF(J1892="August",272.21,IF(J1892="September",275.91,IF(J1892="Oktober",281.13,IF(J1892="November",284.38,IF(J1892="Desember",287.34,0))))))))))))</f>
        <v>272.20999999999998</v>
      </c>
      <c r="L1892" s="20">
        <f>$K$2/K1892</f>
        <v>0.87502296021454029</v>
      </c>
      <c r="M1892" s="2">
        <v>10</v>
      </c>
      <c r="N1892" s="2">
        <v>6350000</v>
      </c>
      <c r="O1892" s="2">
        <v>6750000</v>
      </c>
      <c r="P1892" s="2">
        <f>O1892-N1892</f>
        <v>400000</v>
      </c>
      <c r="Q1892" s="4">
        <f>P1892/N1892</f>
        <v>6.2992125984251968E-2</v>
      </c>
      <c r="R1892" s="2"/>
      <c r="S1892" s="9">
        <f>(N1892+R1892)/F1892</f>
        <v>92028.985507246383</v>
      </c>
      <c r="T1892" s="2">
        <v>97826</v>
      </c>
      <c r="U1892" s="5">
        <f>T1892-S1892</f>
        <v>5797.0144927536167</v>
      </c>
      <c r="V1892" s="4">
        <f>U1892/S1892</f>
        <v>6.2991181102362126E-2</v>
      </c>
      <c r="W1892" s="22">
        <f>S1892*L1892</f>
        <v>80527.475324091763</v>
      </c>
      <c r="X1892" s="22">
        <f>T1892*L1892</f>
        <v>85599.996105947619</v>
      </c>
      <c r="Y1892" s="22">
        <f>X1892-W1892</f>
        <v>5072.5207818558556</v>
      </c>
      <c r="Z1892" s="8">
        <f>Y1892/W1892</f>
        <v>6.2991181102362057E-2</v>
      </c>
      <c r="AA1892" s="11">
        <v>3312</v>
      </c>
      <c r="AB1892" s="2">
        <v>2009</v>
      </c>
      <c r="AC1892" s="2">
        <f>2016-AB1892</f>
        <v>7</v>
      </c>
      <c r="AD1892" s="2" t="s">
        <v>315</v>
      </c>
    </row>
    <row r="1893" spans="1:30" x14ac:dyDescent="0.2">
      <c r="A1893">
        <v>33</v>
      </c>
      <c r="B1893" s="6" t="s">
        <v>1552</v>
      </c>
      <c r="C1893" s="6" t="s">
        <v>22</v>
      </c>
      <c r="D1893" s="6" t="s">
        <v>23</v>
      </c>
      <c r="E1893" s="6" t="s">
        <v>2767</v>
      </c>
      <c r="F1893" s="6">
        <v>71</v>
      </c>
      <c r="G1893" s="6">
        <v>80</v>
      </c>
      <c r="H1893" s="7">
        <v>42588</v>
      </c>
      <c r="I1893" s="7">
        <v>42598</v>
      </c>
      <c r="J1893" s="3" t="s">
        <v>2540</v>
      </c>
      <c r="K1893" s="17">
        <f>IF(J1893="Januar",238.19,IF(J1893="Februar",240.59,IF(J1893="Mars",245.99,IF(J1893="April",250.79,IF(J1893="Mai",256.52,IF(J1893="Juni",259.83,IF(J1893="Juli",265.66,IF(J1893="August",272.21,IF(J1893="September",275.91,IF(J1893="Oktober",281.13,IF(J1893="November",284.38,IF(J1893="Desember",287.34,0))))))))))))</f>
        <v>272.20999999999998</v>
      </c>
      <c r="L1893" s="20">
        <f>$K$2/K1893</f>
        <v>0.87502296021454029</v>
      </c>
      <c r="M1893" s="6">
        <v>10</v>
      </c>
      <c r="N1893" s="6">
        <v>4700000</v>
      </c>
      <c r="O1893" s="6">
        <v>5570000</v>
      </c>
      <c r="P1893" s="6">
        <f>O1893-N1893</f>
        <v>870000</v>
      </c>
      <c r="Q1893" s="8">
        <f>P1893/N1893</f>
        <v>0.18510638297872339</v>
      </c>
      <c r="R1893" s="6"/>
      <c r="S1893" s="9">
        <f>(N1893+R1893)/F1893</f>
        <v>66197.183098591544</v>
      </c>
      <c r="T1893" s="6">
        <v>78451</v>
      </c>
      <c r="U1893" s="5">
        <f>T1893-S1893</f>
        <v>12253.816901408456</v>
      </c>
      <c r="V1893" s="4">
        <f>U1893/S1893</f>
        <v>0.18511085106382988</v>
      </c>
      <c r="W1893" s="22">
        <f>S1893*L1893</f>
        <v>57924.05511279351</v>
      </c>
      <c r="X1893" s="22">
        <f>T1893*L1893</f>
        <v>68646.426251790894</v>
      </c>
      <c r="Y1893" s="22">
        <f>X1893-W1893</f>
        <v>10722.371138997383</v>
      </c>
      <c r="Z1893" s="8">
        <f>Y1893/W1893</f>
        <v>0.18511085106382971</v>
      </c>
      <c r="AA1893" s="10">
        <v>1169</v>
      </c>
      <c r="AB1893" s="6">
        <v>2007</v>
      </c>
      <c r="AC1893" s="6">
        <f>2016-AB1893</f>
        <v>9</v>
      </c>
      <c r="AD1893" s="6" t="s">
        <v>130</v>
      </c>
    </row>
    <row r="1894" spans="1:30" x14ac:dyDescent="0.2">
      <c r="A1894">
        <v>33</v>
      </c>
      <c r="B1894" s="2" t="s">
        <v>1152</v>
      </c>
      <c r="C1894" s="2" t="s">
        <v>22</v>
      </c>
      <c r="D1894" s="2" t="s">
        <v>23</v>
      </c>
      <c r="E1894" s="6" t="s">
        <v>2767</v>
      </c>
      <c r="F1894" s="2">
        <v>72</v>
      </c>
      <c r="G1894" s="2">
        <v>82</v>
      </c>
      <c r="H1894" s="3">
        <v>42588</v>
      </c>
      <c r="I1894" s="3">
        <v>42598</v>
      </c>
      <c r="J1894" s="3" t="s">
        <v>2540</v>
      </c>
      <c r="K1894" s="17">
        <f>IF(J1894="Januar",238.19,IF(J1894="Februar",240.59,IF(J1894="Mars",245.99,IF(J1894="April",250.79,IF(J1894="Mai",256.52,IF(J1894="Juni",259.83,IF(J1894="Juli",265.66,IF(J1894="August",272.21,IF(J1894="September",275.91,IF(J1894="Oktober",281.13,IF(J1894="November",284.38,IF(J1894="Desember",287.34,0))))))))))))</f>
        <v>272.20999999999998</v>
      </c>
      <c r="L1894" s="20">
        <f>$K$2/K1894</f>
        <v>0.87502296021454029</v>
      </c>
      <c r="M1894" s="2">
        <v>10</v>
      </c>
      <c r="N1894" s="2">
        <v>5390000</v>
      </c>
      <c r="O1894" s="2">
        <v>6350000</v>
      </c>
      <c r="P1894" s="2">
        <f>O1894-N1894</f>
        <v>960000</v>
      </c>
      <c r="Q1894" s="4">
        <f>P1894/N1894</f>
        <v>0.17810760667903525</v>
      </c>
      <c r="R1894" s="2"/>
      <c r="S1894" s="9">
        <f>(N1894+R1894)/F1894</f>
        <v>74861.111111111109</v>
      </c>
      <c r="T1894" s="2">
        <v>88194</v>
      </c>
      <c r="U1894" s="5">
        <f>T1894-S1894</f>
        <v>13332.888888888891</v>
      </c>
      <c r="V1894" s="4">
        <f>U1894/S1894</f>
        <v>0.17810166975881264</v>
      </c>
      <c r="W1894" s="22">
        <f>S1894*L1894</f>
        <v>65505.19104939406</v>
      </c>
      <c r="X1894" s="22">
        <f>T1894*L1894</f>
        <v>77171.774953161163</v>
      </c>
      <c r="Y1894" s="22">
        <f>X1894-W1894</f>
        <v>11666.583903767103</v>
      </c>
      <c r="Z1894" s="8">
        <f>Y1894/W1894</f>
        <v>0.17810166975881253</v>
      </c>
      <c r="AA1894" s="2">
        <v>603</v>
      </c>
      <c r="AB1894" s="2">
        <v>2004</v>
      </c>
      <c r="AC1894" s="2">
        <f>2016-AB1894</f>
        <v>12</v>
      </c>
      <c r="AD1894" s="2" t="s">
        <v>65</v>
      </c>
    </row>
    <row r="1895" spans="1:30" x14ac:dyDescent="0.2">
      <c r="A1895">
        <v>33</v>
      </c>
      <c r="B1895" s="2" t="s">
        <v>1665</v>
      </c>
      <c r="C1895" s="2" t="s">
        <v>22</v>
      </c>
      <c r="D1895" s="2" t="s">
        <v>23</v>
      </c>
      <c r="E1895" s="6" t="s">
        <v>2767</v>
      </c>
      <c r="F1895" s="2">
        <v>74</v>
      </c>
      <c r="G1895" s="2">
        <v>81</v>
      </c>
      <c r="H1895" s="3">
        <v>42588</v>
      </c>
      <c r="I1895" s="3">
        <v>42598</v>
      </c>
      <c r="J1895" s="3" t="s">
        <v>2540</v>
      </c>
      <c r="K1895" s="17">
        <f>IF(J1895="Januar",238.19,IF(J1895="Februar",240.59,IF(J1895="Mars",245.99,IF(J1895="April",250.79,IF(J1895="Mai",256.52,IF(J1895="Juni",259.83,IF(J1895="Juli",265.66,IF(J1895="August",272.21,IF(J1895="September",275.91,IF(J1895="Oktober",281.13,IF(J1895="November",284.38,IF(J1895="Desember",287.34,0))))))))))))</f>
        <v>272.20999999999998</v>
      </c>
      <c r="L1895" s="20">
        <f>$K$2/K1895</f>
        <v>0.87502296021454029</v>
      </c>
      <c r="M1895" s="2">
        <v>10</v>
      </c>
      <c r="N1895" s="2">
        <v>4400000</v>
      </c>
      <c r="O1895" s="2">
        <v>5000000</v>
      </c>
      <c r="P1895" s="2">
        <f>O1895-N1895</f>
        <v>600000</v>
      </c>
      <c r="Q1895" s="4">
        <f>P1895/N1895</f>
        <v>0.13636363636363635</v>
      </c>
      <c r="R1895" s="2">
        <v>43000</v>
      </c>
      <c r="S1895" s="9">
        <f>(N1895+R1895)/F1895</f>
        <v>60040.54054054054</v>
      </c>
      <c r="T1895" s="2">
        <v>68149</v>
      </c>
      <c r="U1895" s="5">
        <f>T1895-S1895</f>
        <v>8108.45945945946</v>
      </c>
      <c r="V1895" s="4">
        <f>U1895/S1895</f>
        <v>0.13504974116587892</v>
      </c>
      <c r="W1895" s="22">
        <f>S1895*L1895</f>
        <v>52536.851516664901</v>
      </c>
      <c r="X1895" s="22">
        <f>T1895*L1895</f>
        <v>59631.939715660708</v>
      </c>
      <c r="Y1895" s="22">
        <f>X1895-W1895</f>
        <v>7095.088198995807</v>
      </c>
      <c r="Z1895" s="8">
        <f>Y1895/W1895</f>
        <v>0.13504974116587889</v>
      </c>
      <c r="AA1895" s="11">
        <v>29802</v>
      </c>
      <c r="AB1895" s="2">
        <v>1911</v>
      </c>
      <c r="AC1895" s="2">
        <f>2016-AB1895</f>
        <v>105</v>
      </c>
      <c r="AD1895" s="2" t="s">
        <v>137</v>
      </c>
    </row>
    <row r="1896" spans="1:30" x14ac:dyDescent="0.2">
      <c r="A1896">
        <v>33</v>
      </c>
      <c r="B1896" s="6" t="s">
        <v>1689</v>
      </c>
      <c r="C1896" s="6" t="s">
        <v>22</v>
      </c>
      <c r="D1896" s="6" t="s">
        <v>23</v>
      </c>
      <c r="E1896" s="6" t="s">
        <v>2767</v>
      </c>
      <c r="F1896" s="6">
        <v>75</v>
      </c>
      <c r="G1896" s="6">
        <v>86</v>
      </c>
      <c r="H1896" s="7">
        <v>42588</v>
      </c>
      <c r="I1896" s="7">
        <v>42598</v>
      </c>
      <c r="J1896" s="3" t="s">
        <v>2540</v>
      </c>
      <c r="K1896" s="17">
        <f>IF(J1896="Januar",238.19,IF(J1896="Februar",240.59,IF(J1896="Mars",245.99,IF(J1896="April",250.79,IF(J1896="Mai",256.52,IF(J1896="Juni",259.83,IF(J1896="Juli",265.66,IF(J1896="August",272.21,IF(J1896="September",275.91,IF(J1896="Oktober",281.13,IF(J1896="November",284.38,IF(J1896="Desember",287.34,0))))))))))))</f>
        <v>272.20999999999998</v>
      </c>
      <c r="L1896" s="20">
        <f>$K$2/K1896</f>
        <v>0.87502296021454029</v>
      </c>
      <c r="M1896" s="6">
        <v>10</v>
      </c>
      <c r="N1896" s="6">
        <v>5000000</v>
      </c>
      <c r="O1896" s="6">
        <v>6010000</v>
      </c>
      <c r="P1896" s="6">
        <f>O1896-N1896</f>
        <v>1010000</v>
      </c>
      <c r="Q1896" s="8">
        <f>P1896/N1896</f>
        <v>0.20200000000000001</v>
      </c>
      <c r="R1896" s="6">
        <v>180385</v>
      </c>
      <c r="S1896" s="9">
        <f>(N1896+R1896)/F1896</f>
        <v>69071.8</v>
      </c>
      <c r="T1896" s="6">
        <v>82538</v>
      </c>
      <c r="U1896" s="5">
        <f>T1896-S1896</f>
        <v>13466.199999999997</v>
      </c>
      <c r="V1896" s="4">
        <f>U1896/S1896</f>
        <v>0.19495944799469533</v>
      </c>
      <c r="W1896" s="22">
        <f>S1896*L1896</f>
        <v>60439.410903346688</v>
      </c>
      <c r="X1896" s="22">
        <f>T1896*L1896</f>
        <v>72222.645090187725</v>
      </c>
      <c r="Y1896" s="22">
        <f>X1896-W1896</f>
        <v>11783.234186841037</v>
      </c>
      <c r="Z1896" s="8">
        <f>Y1896/W1896</f>
        <v>0.19495944799469528</v>
      </c>
      <c r="AA1896" s="10">
        <v>1242</v>
      </c>
      <c r="AB1896" s="6">
        <v>1930</v>
      </c>
      <c r="AC1896" s="6">
        <f>2016-AB1896</f>
        <v>86</v>
      </c>
      <c r="AD1896" s="6" t="s">
        <v>108</v>
      </c>
    </row>
    <row r="1897" spans="1:30" x14ac:dyDescent="0.2">
      <c r="A1897">
        <v>33</v>
      </c>
      <c r="B1897" s="2" t="s">
        <v>1906</v>
      </c>
      <c r="C1897" s="2" t="s">
        <v>22</v>
      </c>
      <c r="D1897" s="2" t="s">
        <v>23</v>
      </c>
      <c r="E1897" s="6" t="s">
        <v>2767</v>
      </c>
      <c r="F1897" s="2">
        <v>82</v>
      </c>
      <c r="G1897" s="2">
        <v>93</v>
      </c>
      <c r="H1897" s="3">
        <v>42588</v>
      </c>
      <c r="I1897" s="3">
        <v>42598</v>
      </c>
      <c r="J1897" s="3" t="s">
        <v>2540</v>
      </c>
      <c r="K1897" s="17">
        <f>IF(J1897="Januar",238.19,IF(J1897="Februar",240.59,IF(J1897="Mars",245.99,IF(J1897="April",250.79,IF(J1897="Mai",256.52,IF(J1897="Juni",259.83,IF(J1897="Juli",265.66,IF(J1897="August",272.21,IF(J1897="September",275.91,IF(J1897="Oktober",281.13,IF(J1897="November",284.38,IF(J1897="Desember",287.34,0))))))))))))</f>
        <v>272.20999999999998</v>
      </c>
      <c r="L1897" s="20">
        <f>$K$2/K1897</f>
        <v>0.87502296021454029</v>
      </c>
      <c r="M1897" s="2">
        <v>10</v>
      </c>
      <c r="N1897" s="2">
        <v>4500000</v>
      </c>
      <c r="O1897" s="2">
        <v>5600000</v>
      </c>
      <c r="P1897" s="2">
        <f>O1897-N1897</f>
        <v>1100000</v>
      </c>
      <c r="Q1897" s="4">
        <f>P1897/N1897</f>
        <v>0.24444444444444444</v>
      </c>
      <c r="R1897" s="2"/>
      <c r="S1897" s="9">
        <f>(N1897+R1897)/F1897</f>
        <v>54878.048780487807</v>
      </c>
      <c r="T1897" s="2">
        <v>68293</v>
      </c>
      <c r="U1897" s="5">
        <f>T1897-S1897</f>
        <v>13414.951219512193</v>
      </c>
      <c r="V1897" s="4">
        <f>U1897/S1897</f>
        <v>0.24445022222222218</v>
      </c>
      <c r="W1897" s="22">
        <f>S1897*L1897</f>
        <v>48019.552694700382</v>
      </c>
      <c r="X1897" s="22">
        <f>T1897*L1897</f>
        <v>59757.943021931598</v>
      </c>
      <c r="Y1897" s="22">
        <f>X1897-W1897</f>
        <v>11738.390327231216</v>
      </c>
      <c r="Z1897" s="8">
        <f>Y1897/W1897</f>
        <v>0.24445022222222218</v>
      </c>
      <c r="AA1897" s="2">
        <v>939</v>
      </c>
      <c r="AB1897" s="2">
        <v>1898</v>
      </c>
      <c r="AC1897" s="2">
        <f>2016-AB1897</f>
        <v>118</v>
      </c>
      <c r="AD1897" s="2" t="s">
        <v>371</v>
      </c>
    </row>
    <row r="1898" spans="1:30" x14ac:dyDescent="0.2">
      <c r="A1898">
        <v>33</v>
      </c>
      <c r="B1898" s="2" t="s">
        <v>1957</v>
      </c>
      <c r="C1898" s="2" t="s">
        <v>22</v>
      </c>
      <c r="D1898" s="2" t="s">
        <v>23</v>
      </c>
      <c r="E1898" s="6" t="s">
        <v>2767</v>
      </c>
      <c r="F1898" s="2">
        <v>84</v>
      </c>
      <c r="G1898" s="2">
        <v>92</v>
      </c>
      <c r="H1898" s="3">
        <v>42588</v>
      </c>
      <c r="I1898" s="3">
        <v>42598</v>
      </c>
      <c r="J1898" s="3" t="s">
        <v>2540</v>
      </c>
      <c r="K1898" s="17">
        <f>IF(J1898="Januar",238.19,IF(J1898="Februar",240.59,IF(J1898="Mars",245.99,IF(J1898="April",250.79,IF(J1898="Mai",256.52,IF(J1898="Juni",259.83,IF(J1898="Juli",265.66,IF(J1898="August",272.21,IF(J1898="September",275.91,IF(J1898="Oktober",281.13,IF(J1898="November",284.38,IF(J1898="Desember",287.34,0))))))))))))</f>
        <v>272.20999999999998</v>
      </c>
      <c r="L1898" s="20">
        <f>$K$2/K1898</f>
        <v>0.87502296021454029</v>
      </c>
      <c r="M1898" s="2">
        <v>10</v>
      </c>
      <c r="N1898" s="2">
        <v>6400000</v>
      </c>
      <c r="O1898" s="2">
        <v>6600000</v>
      </c>
      <c r="P1898" s="2">
        <f>O1898-N1898</f>
        <v>200000</v>
      </c>
      <c r="Q1898" s="4">
        <f>P1898/N1898</f>
        <v>3.125E-2</v>
      </c>
      <c r="R1898" s="2">
        <v>1516</v>
      </c>
      <c r="S1898" s="9">
        <f>(N1898+R1898)/F1898</f>
        <v>76208.523809523816</v>
      </c>
      <c r="T1898" s="2">
        <v>78589</v>
      </c>
      <c r="U1898" s="5">
        <f>T1898-S1898</f>
        <v>2380.4761904761835</v>
      </c>
      <c r="V1898" s="4">
        <f>U1898/S1898</f>
        <v>3.1236350889382983E-2</v>
      </c>
      <c r="W1898" s="22">
        <f>S1898*L1898</f>
        <v>66684.208097389812</v>
      </c>
      <c r="X1898" s="22">
        <f>T1898*L1898</f>
        <v>68767.179420300512</v>
      </c>
      <c r="Y1898" s="22">
        <f>X1898-W1898</f>
        <v>2082.9713229107001</v>
      </c>
      <c r="Z1898" s="8">
        <f>Y1898/W1898</f>
        <v>3.1236350889382952E-2</v>
      </c>
      <c r="AA1898" s="11">
        <v>3762</v>
      </c>
      <c r="AB1898" s="2">
        <v>1994</v>
      </c>
      <c r="AC1898" s="2">
        <f>2016-AB1898</f>
        <v>22</v>
      </c>
      <c r="AD1898" s="2" t="s">
        <v>37</v>
      </c>
    </row>
    <row r="1899" spans="1:30" x14ac:dyDescent="0.2">
      <c r="A1899">
        <v>33</v>
      </c>
      <c r="B1899" s="6" t="s">
        <v>2001</v>
      </c>
      <c r="C1899" s="6" t="s">
        <v>22</v>
      </c>
      <c r="D1899" s="6" t="s">
        <v>23</v>
      </c>
      <c r="E1899" s="6" t="s">
        <v>2767</v>
      </c>
      <c r="F1899" s="6">
        <v>88</v>
      </c>
      <c r="G1899" s="6">
        <v>97</v>
      </c>
      <c r="H1899" s="7">
        <v>42588</v>
      </c>
      <c r="I1899" s="7">
        <v>42598</v>
      </c>
      <c r="J1899" s="3" t="s">
        <v>2540</v>
      </c>
      <c r="K1899" s="17">
        <f>IF(J1899="Januar",238.19,IF(J1899="Februar",240.59,IF(J1899="Mars",245.99,IF(J1899="April",250.79,IF(J1899="Mai",256.52,IF(J1899="Juni",259.83,IF(J1899="Juli",265.66,IF(J1899="August",272.21,IF(J1899="September",275.91,IF(J1899="Oktober",281.13,IF(J1899="November",284.38,IF(J1899="Desember",287.34,0))))))))))))</f>
        <v>272.20999999999998</v>
      </c>
      <c r="L1899" s="20">
        <f>$K$2/K1899</f>
        <v>0.87502296021454029</v>
      </c>
      <c r="M1899" s="6">
        <v>10</v>
      </c>
      <c r="N1899" s="6">
        <v>6000000</v>
      </c>
      <c r="O1899" s="6">
        <v>7200000</v>
      </c>
      <c r="P1899" s="6">
        <f>O1899-N1899</f>
        <v>1200000</v>
      </c>
      <c r="Q1899" s="8">
        <f>P1899/N1899</f>
        <v>0.2</v>
      </c>
      <c r="R1899" s="6"/>
      <c r="S1899" s="9">
        <f>(N1899+R1899)/F1899</f>
        <v>68181.818181818177</v>
      </c>
      <c r="T1899" s="6">
        <v>81818</v>
      </c>
      <c r="U1899" s="5">
        <f>T1899-S1899</f>
        <v>13636.181818181823</v>
      </c>
      <c r="V1899" s="4">
        <f>U1899/S1899</f>
        <v>0.19999733333333342</v>
      </c>
      <c r="W1899" s="22">
        <f>S1899*L1899</f>
        <v>59660.65637826411</v>
      </c>
      <c r="X1899" s="22">
        <f>T1899*L1899</f>
        <v>71592.628558833254</v>
      </c>
      <c r="Y1899" s="22">
        <f>X1899-W1899</f>
        <v>11931.972180569144</v>
      </c>
      <c r="Z1899" s="8">
        <f>Y1899/W1899</f>
        <v>0.1999973333333333</v>
      </c>
      <c r="AA1899" s="6">
        <v>525</v>
      </c>
      <c r="AB1899" s="6">
        <v>1914</v>
      </c>
      <c r="AC1899" s="6">
        <f>2016-AB1899</f>
        <v>102</v>
      </c>
      <c r="AD1899" s="6" t="s">
        <v>37</v>
      </c>
    </row>
    <row r="1900" spans="1:30" x14ac:dyDescent="0.2">
      <c r="A1900">
        <v>33</v>
      </c>
      <c r="B1900" s="2" t="s">
        <v>2243</v>
      </c>
      <c r="C1900" s="2" t="s">
        <v>22</v>
      </c>
      <c r="D1900" s="2" t="s">
        <v>23</v>
      </c>
      <c r="E1900" s="6" t="s">
        <v>2767</v>
      </c>
      <c r="F1900" s="2">
        <v>105</v>
      </c>
      <c r="G1900" s="2">
        <v>115</v>
      </c>
      <c r="H1900" s="3">
        <v>42588</v>
      </c>
      <c r="I1900" s="3">
        <v>42598</v>
      </c>
      <c r="J1900" s="3" t="s">
        <v>2540</v>
      </c>
      <c r="K1900" s="17">
        <f>IF(J1900="Januar",238.19,IF(J1900="Februar",240.59,IF(J1900="Mars",245.99,IF(J1900="April",250.79,IF(J1900="Mai",256.52,IF(J1900="Juni",259.83,IF(J1900="Juli",265.66,IF(J1900="August",272.21,IF(J1900="September",275.91,IF(J1900="Oktober",281.13,IF(J1900="November",284.38,IF(J1900="Desember",287.34,0))))))))))))</f>
        <v>272.20999999999998</v>
      </c>
      <c r="L1900" s="20">
        <f>$K$2/K1900</f>
        <v>0.87502296021454029</v>
      </c>
      <c r="M1900" s="2">
        <v>10</v>
      </c>
      <c r="N1900" s="2">
        <v>9000000</v>
      </c>
      <c r="O1900" s="2">
        <v>11000000</v>
      </c>
      <c r="P1900" s="2">
        <f>O1900-N1900</f>
        <v>2000000</v>
      </c>
      <c r="Q1900" s="4">
        <f>P1900/N1900</f>
        <v>0.22222222222222221</v>
      </c>
      <c r="R1900" s="2"/>
      <c r="S1900" s="9">
        <f>(N1900+R1900)/F1900</f>
        <v>85714.28571428571</v>
      </c>
      <c r="T1900" s="2">
        <v>104762</v>
      </c>
      <c r="U1900" s="5">
        <f>T1900-S1900</f>
        <v>19047.71428571429</v>
      </c>
      <c r="V1900" s="4">
        <f>U1900/S1900</f>
        <v>0.22222333333333338</v>
      </c>
      <c r="W1900" s="22">
        <f>S1900*L1900</f>
        <v>75001.968018389161</v>
      </c>
      <c r="X1900" s="22">
        <f>T1900*L1900</f>
        <v>91669.155357995667</v>
      </c>
      <c r="Y1900" s="22">
        <f>X1900-W1900</f>
        <v>16667.187339606506</v>
      </c>
      <c r="Z1900" s="8">
        <f>Y1900/W1900</f>
        <v>0.22222333333333341</v>
      </c>
      <c r="AA1900" s="11">
        <v>5490</v>
      </c>
      <c r="AB1900" s="2">
        <v>1938</v>
      </c>
      <c r="AC1900" s="2">
        <f>2016-AB1900</f>
        <v>78</v>
      </c>
      <c r="AD1900" s="2" t="s">
        <v>27</v>
      </c>
    </row>
    <row r="1901" spans="1:30" x14ac:dyDescent="0.2">
      <c r="A1901">
        <v>33</v>
      </c>
      <c r="B1901" s="2" t="s">
        <v>118</v>
      </c>
      <c r="C1901" s="2" t="s">
        <v>22</v>
      </c>
      <c r="D1901" s="2" t="s">
        <v>23</v>
      </c>
      <c r="E1901" s="6" t="s">
        <v>2767</v>
      </c>
      <c r="F1901" s="2">
        <v>27</v>
      </c>
      <c r="G1901" s="2">
        <v>30</v>
      </c>
      <c r="H1901" s="3">
        <v>42587</v>
      </c>
      <c r="I1901" s="3">
        <v>42598</v>
      </c>
      <c r="J1901" s="3" t="s">
        <v>2540</v>
      </c>
      <c r="K1901" s="17">
        <f>IF(J1901="Januar",238.19,IF(J1901="Februar",240.59,IF(J1901="Mars",245.99,IF(J1901="April",250.79,IF(J1901="Mai",256.52,IF(J1901="Juni",259.83,IF(J1901="Juli",265.66,IF(J1901="August",272.21,IF(J1901="September",275.91,IF(J1901="Oktober",281.13,IF(J1901="November",284.38,IF(J1901="Desember",287.34,0))))))))))))</f>
        <v>272.20999999999998</v>
      </c>
      <c r="L1901" s="20">
        <f>$K$2/K1901</f>
        <v>0.87502296021454029</v>
      </c>
      <c r="M1901" s="2">
        <v>11</v>
      </c>
      <c r="N1901" s="2">
        <v>2000000</v>
      </c>
      <c r="O1901" s="2">
        <v>2490000</v>
      </c>
      <c r="P1901" s="2">
        <f>O1901-N1901</f>
        <v>490000</v>
      </c>
      <c r="Q1901" s="4">
        <f>P1901/N1901</f>
        <v>0.245</v>
      </c>
      <c r="R1901" s="2"/>
      <c r="S1901" s="9">
        <f>(N1901+R1901)/F1901</f>
        <v>74074.074074074073</v>
      </c>
      <c r="T1901" s="2">
        <v>92222</v>
      </c>
      <c r="U1901" s="5">
        <f>T1901-S1901</f>
        <v>18147.925925925927</v>
      </c>
      <c r="V1901" s="4">
        <f>U1901/S1901</f>
        <v>0.24499700000000002</v>
      </c>
      <c r="W1901" s="22">
        <f>S1901*L1901</f>
        <v>64816.515571447431</v>
      </c>
      <c r="X1901" s="22">
        <f>T1901*L1901</f>
        <v>80696.367436905333</v>
      </c>
      <c r="Y1901" s="22">
        <f>X1901-W1901</f>
        <v>15879.851865457902</v>
      </c>
      <c r="Z1901" s="8">
        <f>Y1901/W1901</f>
        <v>0.24499699999999994</v>
      </c>
      <c r="AA1901" s="11">
        <v>1290</v>
      </c>
      <c r="AB1901" s="2">
        <v>1936</v>
      </c>
      <c r="AC1901" s="2">
        <f>2016-AB1901</f>
        <v>80</v>
      </c>
      <c r="AD1901" s="2" t="s">
        <v>88</v>
      </c>
    </row>
    <row r="1902" spans="1:30" x14ac:dyDescent="0.2">
      <c r="A1902">
        <v>33</v>
      </c>
      <c r="B1902" s="2" t="s">
        <v>302</v>
      </c>
      <c r="C1902" s="2" t="s">
        <v>22</v>
      </c>
      <c r="D1902" s="2" t="s">
        <v>23</v>
      </c>
      <c r="E1902" s="6" t="s">
        <v>2767</v>
      </c>
      <c r="F1902" s="2">
        <v>36</v>
      </c>
      <c r="G1902" s="2">
        <v>40</v>
      </c>
      <c r="H1902" s="3">
        <v>42587</v>
      </c>
      <c r="I1902" s="3">
        <v>42598</v>
      </c>
      <c r="J1902" s="3" t="s">
        <v>2540</v>
      </c>
      <c r="K1902" s="17">
        <f>IF(J1902="Januar",238.19,IF(J1902="Februar",240.59,IF(J1902="Mars",245.99,IF(J1902="April",250.79,IF(J1902="Mai",256.52,IF(J1902="Juni",259.83,IF(J1902="Juli",265.66,IF(J1902="August",272.21,IF(J1902="September",275.91,IF(J1902="Oktober",281.13,IF(J1902="November",284.38,IF(J1902="Desember",287.34,0))))))))))))</f>
        <v>272.20999999999998</v>
      </c>
      <c r="L1902" s="20">
        <f>$K$2/K1902</f>
        <v>0.87502296021454029</v>
      </c>
      <c r="M1902" s="2">
        <v>11</v>
      </c>
      <c r="N1902" s="2">
        <v>2990000</v>
      </c>
      <c r="O1902" s="2">
        <v>3875000</v>
      </c>
      <c r="P1902" s="2">
        <f>O1902-N1902</f>
        <v>885000</v>
      </c>
      <c r="Q1902" s="4">
        <f>P1902/N1902</f>
        <v>0.29598662207357862</v>
      </c>
      <c r="R1902" s="2">
        <v>11571</v>
      </c>
      <c r="S1902" s="9">
        <f>(N1902+R1902)/F1902</f>
        <v>83376.972222222219</v>
      </c>
      <c r="T1902" s="2">
        <v>107960</v>
      </c>
      <c r="U1902" s="5">
        <f>T1902-S1902</f>
        <v>24583.027777777781</v>
      </c>
      <c r="V1902" s="4">
        <f>U1902/S1902</f>
        <v>0.29484193444033147</v>
      </c>
      <c r="W1902" s="22">
        <f>S1902*L1902</f>
        <v>72956.76504761439</v>
      </c>
      <c r="X1902" s="22">
        <f>T1902*L1902</f>
        <v>94467.47878476177</v>
      </c>
      <c r="Y1902" s="22">
        <f>X1902-W1902</f>
        <v>21510.71373714738</v>
      </c>
      <c r="Z1902" s="8">
        <f>Y1902/W1902</f>
        <v>0.29484193444033135</v>
      </c>
      <c r="AA1902" s="11">
        <v>6789</v>
      </c>
      <c r="AB1902" s="2">
        <v>2005</v>
      </c>
      <c r="AC1902" s="2">
        <f>2016-AB1902</f>
        <v>11</v>
      </c>
      <c r="AD1902" s="2" t="s">
        <v>27</v>
      </c>
    </row>
    <row r="1903" spans="1:30" x14ac:dyDescent="0.2">
      <c r="A1903">
        <v>33</v>
      </c>
      <c r="B1903" s="6" t="s">
        <v>585</v>
      </c>
      <c r="C1903" s="6" t="s">
        <v>22</v>
      </c>
      <c r="D1903" s="6" t="s">
        <v>23</v>
      </c>
      <c r="E1903" s="6" t="s">
        <v>2767</v>
      </c>
      <c r="F1903" s="6">
        <v>46</v>
      </c>
      <c r="G1903" s="6">
        <v>55</v>
      </c>
      <c r="H1903" s="7">
        <v>42587</v>
      </c>
      <c r="I1903" s="7">
        <v>42598</v>
      </c>
      <c r="J1903" s="3" t="s">
        <v>2540</v>
      </c>
      <c r="K1903" s="17">
        <f>IF(J1903="Januar",238.19,IF(J1903="Februar",240.59,IF(J1903="Mars",245.99,IF(J1903="April",250.79,IF(J1903="Mai",256.52,IF(J1903="Juni",259.83,IF(J1903="Juli",265.66,IF(J1903="August",272.21,IF(J1903="September",275.91,IF(J1903="Oktober",281.13,IF(J1903="November",284.38,IF(J1903="Desember",287.34,0))))))))))))</f>
        <v>272.20999999999998</v>
      </c>
      <c r="L1903" s="20">
        <f>$K$2/K1903</f>
        <v>0.87502296021454029</v>
      </c>
      <c r="M1903" s="6">
        <v>11</v>
      </c>
      <c r="N1903" s="6">
        <v>3790000</v>
      </c>
      <c r="O1903" s="6">
        <v>3800000</v>
      </c>
      <c r="P1903" s="6">
        <f>O1903-N1903</f>
        <v>10000</v>
      </c>
      <c r="Q1903" s="8">
        <f>P1903/N1903</f>
        <v>2.6385224274406332E-3</v>
      </c>
      <c r="R1903" s="6">
        <v>174775</v>
      </c>
      <c r="S1903" s="9">
        <f>(N1903+R1903)/F1903</f>
        <v>86190.760869565216</v>
      </c>
      <c r="T1903" s="6">
        <v>86408</v>
      </c>
      <c r="U1903" s="5">
        <f>T1903-S1903</f>
        <v>217.23913043478387</v>
      </c>
      <c r="V1903" s="4">
        <f>U1903/S1903</f>
        <v>2.5204456747230444E-3</v>
      </c>
      <c r="W1903" s="22">
        <f>S1903*L1903</f>
        <v>75418.89471923052</v>
      </c>
      <c r="X1903" s="22">
        <f>T1903*L1903</f>
        <v>75608.983946217995</v>
      </c>
      <c r="Y1903" s="22">
        <f>X1903-W1903</f>
        <v>190.08922698747483</v>
      </c>
      <c r="Z1903" s="8">
        <f>Y1903/W1903</f>
        <v>2.5204456747230128E-3</v>
      </c>
      <c r="AA1903" s="6">
        <v>825</v>
      </c>
      <c r="AB1903" s="6">
        <v>1932</v>
      </c>
      <c r="AC1903" s="6">
        <f>2016-AB1903</f>
        <v>84</v>
      </c>
      <c r="AD1903" s="6" t="s">
        <v>90</v>
      </c>
    </row>
    <row r="1904" spans="1:30" x14ac:dyDescent="0.2">
      <c r="A1904">
        <v>33</v>
      </c>
      <c r="B1904" s="6" t="s">
        <v>889</v>
      </c>
      <c r="C1904" s="6" t="s">
        <v>22</v>
      </c>
      <c r="D1904" s="6" t="s">
        <v>23</v>
      </c>
      <c r="E1904" s="6" t="s">
        <v>2767</v>
      </c>
      <c r="F1904" s="6">
        <v>53</v>
      </c>
      <c r="G1904" s="6">
        <v>59</v>
      </c>
      <c r="H1904" s="7">
        <v>42587</v>
      </c>
      <c r="I1904" s="7">
        <v>42598</v>
      </c>
      <c r="J1904" s="3" t="s">
        <v>2540</v>
      </c>
      <c r="K1904" s="17">
        <f>IF(J1904="Januar",238.19,IF(J1904="Februar",240.59,IF(J1904="Mars",245.99,IF(J1904="April",250.79,IF(J1904="Mai",256.52,IF(J1904="Juni",259.83,IF(J1904="Juli",265.66,IF(J1904="August",272.21,IF(J1904="September",275.91,IF(J1904="Oktober",281.13,IF(J1904="November",284.38,IF(J1904="Desember",287.34,0))))))))))))</f>
        <v>272.20999999999998</v>
      </c>
      <c r="L1904" s="20">
        <f>$K$2/K1904</f>
        <v>0.87502296021454029</v>
      </c>
      <c r="M1904" s="6">
        <v>11</v>
      </c>
      <c r="N1904" s="6">
        <v>2690000</v>
      </c>
      <c r="O1904" s="6">
        <v>3400000</v>
      </c>
      <c r="P1904" s="6">
        <f>O1904-N1904</f>
        <v>710000</v>
      </c>
      <c r="Q1904" s="8">
        <f>P1904/N1904</f>
        <v>0.26394052044609667</v>
      </c>
      <c r="R1904" s="6">
        <v>54021</v>
      </c>
      <c r="S1904" s="9">
        <f>(N1904+R1904)/F1904</f>
        <v>51773.981132075474</v>
      </c>
      <c r="T1904" s="6">
        <v>65170</v>
      </c>
      <c r="U1904" s="5">
        <f>T1904-S1904</f>
        <v>13396.018867924526</v>
      </c>
      <c r="V1904" s="4">
        <f>U1904/S1904</f>
        <v>0.25874036678290718</v>
      </c>
      <c r="W1904" s="22">
        <f>S1904*L1904</f>
        <v>45303.422232280434</v>
      </c>
      <c r="X1904" s="22">
        <f>T1904*L1904</f>
        <v>57025.246317181591</v>
      </c>
      <c r="Y1904" s="22">
        <f>X1904-W1904</f>
        <v>11721.824084901156</v>
      </c>
      <c r="Z1904" s="8">
        <f>Y1904/W1904</f>
        <v>0.25874036678290729</v>
      </c>
      <c r="AA1904" s="10">
        <v>3670</v>
      </c>
      <c r="AB1904" s="6">
        <v>1939</v>
      </c>
      <c r="AC1904" s="6">
        <f>2016-AB1904</f>
        <v>77</v>
      </c>
      <c r="AD1904" s="6" t="s">
        <v>67</v>
      </c>
    </row>
    <row r="1905" spans="1:30" x14ac:dyDescent="0.2">
      <c r="A1905">
        <v>33</v>
      </c>
      <c r="B1905" s="2" t="s">
        <v>891</v>
      </c>
      <c r="C1905" s="2" t="s">
        <v>22</v>
      </c>
      <c r="D1905" s="2" t="s">
        <v>23</v>
      </c>
      <c r="E1905" s="6" t="s">
        <v>2767</v>
      </c>
      <c r="F1905" s="2">
        <v>53</v>
      </c>
      <c r="G1905" s="2">
        <v>58</v>
      </c>
      <c r="H1905" s="3">
        <v>42587</v>
      </c>
      <c r="I1905" s="3">
        <v>42598</v>
      </c>
      <c r="J1905" s="3" t="s">
        <v>2540</v>
      </c>
      <c r="K1905" s="17">
        <f>IF(J1905="Januar",238.19,IF(J1905="Februar",240.59,IF(J1905="Mars",245.99,IF(J1905="April",250.79,IF(J1905="Mai",256.52,IF(J1905="Juni",259.83,IF(J1905="Juli",265.66,IF(J1905="August",272.21,IF(J1905="September",275.91,IF(J1905="Oktober",281.13,IF(J1905="November",284.38,IF(J1905="Desember",287.34,0))))))))))))</f>
        <v>272.20999999999998</v>
      </c>
      <c r="L1905" s="20">
        <f>$K$2/K1905</f>
        <v>0.87502296021454029</v>
      </c>
      <c r="M1905" s="2">
        <v>11</v>
      </c>
      <c r="N1905" s="2">
        <v>3690000</v>
      </c>
      <c r="O1905" s="2">
        <v>4100000</v>
      </c>
      <c r="P1905" s="2">
        <f>O1905-N1905</f>
        <v>410000</v>
      </c>
      <c r="Q1905" s="4">
        <f>P1905/N1905</f>
        <v>0.1111111111111111</v>
      </c>
      <c r="R1905" s="2"/>
      <c r="S1905" s="9">
        <f>(N1905+R1905)/F1905</f>
        <v>69622.641509433961</v>
      </c>
      <c r="T1905" s="2">
        <v>77358</v>
      </c>
      <c r="U1905" s="5">
        <f>T1905-S1905</f>
        <v>7735.3584905660391</v>
      </c>
      <c r="V1905" s="4">
        <f>U1905/S1905</f>
        <v>0.11110406504065043</v>
      </c>
      <c r="W1905" s="22">
        <f>S1905*L1905</f>
        <v>60921.409871540636</v>
      </c>
      <c r="X1905" s="22">
        <f>T1905*L1905</f>
        <v>67690.026156276406</v>
      </c>
      <c r="Y1905" s="22">
        <f>X1905-W1905</f>
        <v>6768.61628473577</v>
      </c>
      <c r="Z1905" s="8">
        <f>Y1905/W1905</f>
        <v>0.11110406504065036</v>
      </c>
      <c r="AA1905" s="11">
        <v>3312</v>
      </c>
      <c r="AB1905" s="2">
        <v>2009</v>
      </c>
      <c r="AC1905" s="2">
        <f>2016-AB1905</f>
        <v>7</v>
      </c>
      <c r="AD1905" s="2" t="s">
        <v>27</v>
      </c>
    </row>
    <row r="1906" spans="1:30" x14ac:dyDescent="0.2">
      <c r="A1906">
        <v>33</v>
      </c>
      <c r="B1906" s="6" t="s">
        <v>1240</v>
      </c>
      <c r="C1906" s="6" t="s">
        <v>22</v>
      </c>
      <c r="D1906" s="6" t="s">
        <v>23</v>
      </c>
      <c r="E1906" s="6" t="s">
        <v>2767</v>
      </c>
      <c r="F1906" s="6">
        <v>63</v>
      </c>
      <c r="G1906" s="6">
        <v>72</v>
      </c>
      <c r="H1906" s="7">
        <v>42587</v>
      </c>
      <c r="I1906" s="7">
        <v>42598</v>
      </c>
      <c r="J1906" s="3" t="s">
        <v>2540</v>
      </c>
      <c r="K1906" s="17">
        <f>IF(J1906="Januar",238.19,IF(J1906="Februar",240.59,IF(J1906="Mars",245.99,IF(J1906="April",250.79,IF(J1906="Mai",256.52,IF(J1906="Juni",259.83,IF(J1906="Juli",265.66,IF(J1906="August",272.21,IF(J1906="September",275.91,IF(J1906="Oktober",281.13,IF(J1906="November",284.38,IF(J1906="Desember",287.34,0))))))))))))</f>
        <v>272.20999999999998</v>
      </c>
      <c r="L1906" s="20">
        <f>$K$2/K1906</f>
        <v>0.87502296021454029</v>
      </c>
      <c r="M1906" s="6">
        <v>11</v>
      </c>
      <c r="N1906" s="6">
        <v>3290000</v>
      </c>
      <c r="O1906" s="6">
        <v>4215000</v>
      </c>
      <c r="P1906" s="6">
        <f>O1906-N1906</f>
        <v>925000</v>
      </c>
      <c r="Q1906" s="8">
        <f>P1906/N1906</f>
        <v>0.28115501519756841</v>
      </c>
      <c r="R1906" s="6">
        <v>3202</v>
      </c>
      <c r="S1906" s="9">
        <f>(N1906+R1906)/F1906</f>
        <v>52273.047619047618</v>
      </c>
      <c r="T1906" s="6">
        <v>66956</v>
      </c>
      <c r="U1906" s="5">
        <f>T1906-S1906</f>
        <v>14682.952380952382</v>
      </c>
      <c r="V1906" s="4">
        <f>U1906/S1906</f>
        <v>0.28088954154649487</v>
      </c>
      <c r="W1906" s="22">
        <f>S1906*L1906</f>
        <v>45740.116867054676</v>
      </c>
      <c r="X1906" s="22">
        <f>T1906*L1906</f>
        <v>58588.037324124758</v>
      </c>
      <c r="Y1906" s="22">
        <f>X1906-W1906</f>
        <v>12847.920457070082</v>
      </c>
      <c r="Z1906" s="8">
        <f>Y1906/W1906</f>
        <v>0.28088954154649481</v>
      </c>
      <c r="AA1906" s="6">
        <v>843</v>
      </c>
      <c r="AB1906" s="6">
        <v>1991</v>
      </c>
      <c r="AC1906" s="6">
        <f>2016-AB1906</f>
        <v>25</v>
      </c>
      <c r="AD1906" s="6" t="s">
        <v>37</v>
      </c>
    </row>
    <row r="1907" spans="1:30" x14ac:dyDescent="0.2">
      <c r="A1907">
        <v>33</v>
      </c>
      <c r="B1907" s="6" t="s">
        <v>1254</v>
      </c>
      <c r="C1907" s="6" t="s">
        <v>22</v>
      </c>
      <c r="D1907" s="6" t="s">
        <v>23</v>
      </c>
      <c r="E1907" s="6" t="s">
        <v>2767</v>
      </c>
      <c r="F1907" s="6">
        <v>63</v>
      </c>
      <c r="G1907" s="6">
        <v>72</v>
      </c>
      <c r="H1907" s="7">
        <v>42587</v>
      </c>
      <c r="I1907" s="7">
        <v>42598</v>
      </c>
      <c r="J1907" s="3" t="s">
        <v>2540</v>
      </c>
      <c r="K1907" s="17">
        <f>IF(J1907="Januar",238.19,IF(J1907="Februar",240.59,IF(J1907="Mars",245.99,IF(J1907="April",250.79,IF(J1907="Mai",256.52,IF(J1907="Juni",259.83,IF(J1907="Juli",265.66,IF(J1907="August",272.21,IF(J1907="September",275.91,IF(J1907="Oktober",281.13,IF(J1907="November",284.38,IF(J1907="Desember",287.34,0))))))))))))</f>
        <v>272.20999999999998</v>
      </c>
      <c r="L1907" s="20">
        <f>$K$2/K1907</f>
        <v>0.87502296021454029</v>
      </c>
      <c r="M1907" s="6">
        <v>11</v>
      </c>
      <c r="N1907" s="6">
        <v>3900000</v>
      </c>
      <c r="O1907" s="6">
        <v>3975000</v>
      </c>
      <c r="P1907" s="6">
        <f>O1907-N1907</f>
        <v>75000</v>
      </c>
      <c r="Q1907" s="8">
        <f>P1907/N1907</f>
        <v>1.9230769230769232E-2</v>
      </c>
      <c r="R1907" s="6"/>
      <c r="S1907" s="9">
        <f>(N1907+R1907)/F1907</f>
        <v>61904.761904761908</v>
      </c>
      <c r="T1907" s="6">
        <v>63095</v>
      </c>
      <c r="U1907" s="5">
        <f>T1907-S1907</f>
        <v>1190.2380952380918</v>
      </c>
      <c r="V1907" s="4">
        <f>U1907/S1907</f>
        <v>1.922692307692302E-2</v>
      </c>
      <c r="W1907" s="22">
        <f>S1907*L1907</f>
        <v>54168.088013281071</v>
      </c>
      <c r="X1907" s="22">
        <f>T1907*L1907</f>
        <v>55209.573674736421</v>
      </c>
      <c r="Y1907" s="22">
        <f>X1907-W1907</f>
        <v>1041.4856614553501</v>
      </c>
      <c r="Z1907" s="8">
        <f>Y1907/W1907</f>
        <v>1.9226923076923003E-2</v>
      </c>
      <c r="AA1907" s="10">
        <v>7184</v>
      </c>
      <c r="AB1907" s="6">
        <v>2008</v>
      </c>
      <c r="AC1907" s="6">
        <f>2016-AB1907</f>
        <v>8</v>
      </c>
      <c r="AD1907" s="6" t="s">
        <v>621</v>
      </c>
    </row>
    <row r="1908" spans="1:30" x14ac:dyDescent="0.2">
      <c r="A1908">
        <v>33</v>
      </c>
      <c r="B1908" s="2" t="s">
        <v>1255</v>
      </c>
      <c r="C1908" s="2" t="s">
        <v>22</v>
      </c>
      <c r="D1908" s="2" t="s">
        <v>23</v>
      </c>
      <c r="E1908" s="6" t="s">
        <v>2767</v>
      </c>
      <c r="F1908" s="2">
        <v>63</v>
      </c>
      <c r="G1908" s="2">
        <v>70</v>
      </c>
      <c r="H1908" s="3">
        <v>42587</v>
      </c>
      <c r="I1908" s="3">
        <v>42598</v>
      </c>
      <c r="J1908" s="3" t="s">
        <v>2540</v>
      </c>
      <c r="K1908" s="17">
        <f>IF(J1908="Januar",238.19,IF(J1908="Februar",240.59,IF(J1908="Mars",245.99,IF(J1908="April",250.79,IF(J1908="Mai",256.52,IF(J1908="Juni",259.83,IF(J1908="Juli",265.66,IF(J1908="August",272.21,IF(J1908="September",275.91,IF(J1908="Oktober",281.13,IF(J1908="November",284.38,IF(J1908="Desember",287.34,0))))))))))))</f>
        <v>272.20999999999998</v>
      </c>
      <c r="L1908" s="20">
        <f>$K$2/K1908</f>
        <v>0.87502296021454029</v>
      </c>
      <c r="M1908" s="2">
        <v>11</v>
      </c>
      <c r="N1908" s="2">
        <v>4990000</v>
      </c>
      <c r="O1908" s="2">
        <v>5250000</v>
      </c>
      <c r="P1908" s="2">
        <f>O1908-N1908</f>
        <v>260000</v>
      </c>
      <c r="Q1908" s="4">
        <f>P1908/N1908</f>
        <v>5.2104208416833664E-2</v>
      </c>
      <c r="R1908" s="2"/>
      <c r="S1908" s="9">
        <f>(N1908+R1908)/F1908</f>
        <v>79206.349206349201</v>
      </c>
      <c r="T1908" s="2">
        <v>83333</v>
      </c>
      <c r="U1908" s="5">
        <f>T1908-S1908</f>
        <v>4126.6507936507987</v>
      </c>
      <c r="V1908" s="4">
        <f>U1908/S1908</f>
        <v>5.210000000000007E-2</v>
      </c>
      <c r="W1908" s="22">
        <f>S1908*L1908</f>
        <v>69307.374150326286</v>
      </c>
      <c r="X1908" s="22">
        <f>T1908*L1908</f>
        <v>72918.288343558292</v>
      </c>
      <c r="Y1908" s="22">
        <f>X1908-W1908</f>
        <v>3610.9141932320053</v>
      </c>
      <c r="Z1908" s="8">
        <f>Y1908/W1908</f>
        <v>5.2100000000000084E-2</v>
      </c>
      <c r="AA1908" s="11">
        <v>3943</v>
      </c>
      <c r="AB1908" s="2">
        <v>2012</v>
      </c>
      <c r="AC1908" s="2">
        <f>2016-AB1908</f>
        <v>4</v>
      </c>
      <c r="AD1908" s="2" t="s">
        <v>25</v>
      </c>
    </row>
    <row r="1909" spans="1:30" x14ac:dyDescent="0.2">
      <c r="A1909">
        <v>33</v>
      </c>
      <c r="B1909" s="2" t="s">
        <v>1553</v>
      </c>
      <c r="C1909" s="2" t="s">
        <v>22</v>
      </c>
      <c r="D1909" s="2" t="s">
        <v>23</v>
      </c>
      <c r="E1909" s="6" t="s">
        <v>2767</v>
      </c>
      <c r="F1909" s="2">
        <v>71</v>
      </c>
      <c r="G1909" s="2">
        <v>77</v>
      </c>
      <c r="H1909" s="3">
        <v>42587</v>
      </c>
      <c r="I1909" s="3">
        <v>42598</v>
      </c>
      <c r="J1909" s="3" t="s">
        <v>2540</v>
      </c>
      <c r="K1909" s="17">
        <f>IF(J1909="Januar",238.19,IF(J1909="Februar",240.59,IF(J1909="Mars",245.99,IF(J1909="April",250.79,IF(J1909="Mai",256.52,IF(J1909="Juni",259.83,IF(J1909="Juli",265.66,IF(J1909="August",272.21,IF(J1909="September",275.91,IF(J1909="Oktober",281.13,IF(J1909="November",284.38,IF(J1909="Desember",287.34,0))))))))))))</f>
        <v>272.20999999999998</v>
      </c>
      <c r="L1909" s="20">
        <f>$K$2/K1909</f>
        <v>0.87502296021454029</v>
      </c>
      <c r="M1909" s="2">
        <v>11</v>
      </c>
      <c r="N1909" s="2">
        <v>4700000</v>
      </c>
      <c r="O1909" s="2">
        <v>5050000</v>
      </c>
      <c r="P1909" s="2">
        <f>O1909-N1909</f>
        <v>350000</v>
      </c>
      <c r="Q1909" s="4">
        <f>P1909/N1909</f>
        <v>7.4468085106382975E-2</v>
      </c>
      <c r="R1909" s="2"/>
      <c r="S1909" s="9">
        <f>(N1909+R1909)/F1909</f>
        <v>66197.183098591544</v>
      </c>
      <c r="T1909" s="2">
        <v>71127</v>
      </c>
      <c r="U1909" s="5">
        <f>T1909-S1909</f>
        <v>4929.816901408456</v>
      </c>
      <c r="V1909" s="4">
        <f>U1909/S1909</f>
        <v>7.4471702127659661E-2</v>
      </c>
      <c r="W1909" s="22">
        <f>S1909*L1909</f>
        <v>57924.05511279351</v>
      </c>
      <c r="X1909" s="22">
        <f>T1909*L1909</f>
        <v>62237.75809117961</v>
      </c>
      <c r="Y1909" s="22">
        <f>X1909-W1909</f>
        <v>4313.7029783860999</v>
      </c>
      <c r="Z1909" s="8">
        <f>Y1909/W1909</f>
        <v>7.4471702127659661E-2</v>
      </c>
      <c r="AA1909" s="2">
        <v>354</v>
      </c>
      <c r="AB1909" s="2">
        <v>1880</v>
      </c>
      <c r="AC1909" s="2">
        <f>2016-AB1909</f>
        <v>136</v>
      </c>
      <c r="AD1909" s="2" t="s">
        <v>25</v>
      </c>
    </row>
    <row r="1910" spans="1:30" x14ac:dyDescent="0.2">
      <c r="A1910">
        <v>33</v>
      </c>
      <c r="B1910" s="6" t="s">
        <v>1724</v>
      </c>
      <c r="C1910" s="6" t="s">
        <v>22</v>
      </c>
      <c r="D1910" s="6" t="s">
        <v>23</v>
      </c>
      <c r="E1910" s="6" t="s">
        <v>2767</v>
      </c>
      <c r="F1910" s="6">
        <v>76</v>
      </c>
      <c r="G1910" s="6">
        <v>82</v>
      </c>
      <c r="H1910" s="7">
        <v>42587</v>
      </c>
      <c r="I1910" s="7">
        <v>42598</v>
      </c>
      <c r="J1910" s="3" t="s">
        <v>2540</v>
      </c>
      <c r="K1910" s="17">
        <f>IF(J1910="Januar",238.19,IF(J1910="Februar",240.59,IF(J1910="Mars",245.99,IF(J1910="April",250.79,IF(J1910="Mai",256.52,IF(J1910="Juni",259.83,IF(J1910="Juli",265.66,IF(J1910="August",272.21,IF(J1910="September",275.91,IF(J1910="Oktober",281.13,IF(J1910="November",284.38,IF(J1910="Desember",287.34,0))))))))))))</f>
        <v>272.20999999999998</v>
      </c>
      <c r="L1910" s="20">
        <f>$K$2/K1910</f>
        <v>0.87502296021454029</v>
      </c>
      <c r="M1910" s="6">
        <v>11</v>
      </c>
      <c r="N1910" s="6">
        <v>2800000</v>
      </c>
      <c r="O1910" s="6">
        <v>3050000</v>
      </c>
      <c r="P1910" s="6">
        <f>O1910-N1910</f>
        <v>250000</v>
      </c>
      <c r="Q1910" s="8">
        <f>P1910/N1910</f>
        <v>8.9285714285714288E-2</v>
      </c>
      <c r="R1910" s="6">
        <v>9143</v>
      </c>
      <c r="S1910" s="9">
        <f>(N1910+R1910)/F1910</f>
        <v>36962.40789473684</v>
      </c>
      <c r="T1910" s="6">
        <v>40252</v>
      </c>
      <c r="U1910" s="5">
        <f>T1910-S1910</f>
        <v>3289.5921052631602</v>
      </c>
      <c r="V1910" s="4">
        <f>U1910/S1910</f>
        <v>8.899831728039484E-2</v>
      </c>
      <c r="W1910" s="22">
        <f>S1910*L1910</f>
        <v>32342.955572709925</v>
      </c>
      <c r="X1910" s="22">
        <f>T1910*L1910</f>
        <v>35221.424194555679</v>
      </c>
      <c r="Y1910" s="22">
        <f>X1910-W1910</f>
        <v>2878.4686218457537</v>
      </c>
      <c r="Z1910" s="8">
        <f>Y1910/W1910</f>
        <v>8.8998317280394881E-2</v>
      </c>
      <c r="AA1910" s="10">
        <v>16635</v>
      </c>
      <c r="AB1910" s="6">
        <v>1987</v>
      </c>
      <c r="AC1910" s="6">
        <f>2016-AB1910</f>
        <v>29</v>
      </c>
      <c r="AD1910" s="6" t="s">
        <v>96</v>
      </c>
    </row>
    <row r="1911" spans="1:30" x14ac:dyDescent="0.2">
      <c r="A1911">
        <v>33</v>
      </c>
      <c r="B1911" s="6" t="s">
        <v>1753</v>
      </c>
      <c r="C1911" s="6" t="s">
        <v>22</v>
      </c>
      <c r="D1911" s="6" t="s">
        <v>23</v>
      </c>
      <c r="E1911" s="6" t="s">
        <v>2767</v>
      </c>
      <c r="F1911" s="6">
        <v>77</v>
      </c>
      <c r="G1911" s="6">
        <v>90</v>
      </c>
      <c r="H1911" s="7">
        <v>42587</v>
      </c>
      <c r="I1911" s="7">
        <v>42598</v>
      </c>
      <c r="J1911" s="3" t="s">
        <v>2540</v>
      </c>
      <c r="K1911" s="17">
        <f>IF(J1911="Januar",238.19,IF(J1911="Februar",240.59,IF(J1911="Mars",245.99,IF(J1911="April",250.79,IF(J1911="Mai",256.52,IF(J1911="Juni",259.83,IF(J1911="Juli",265.66,IF(J1911="August",272.21,IF(J1911="September",275.91,IF(J1911="Oktober",281.13,IF(J1911="November",284.38,IF(J1911="Desember",287.34,0))))))))))))</f>
        <v>272.20999999999998</v>
      </c>
      <c r="L1911" s="20">
        <f>$K$2/K1911</f>
        <v>0.87502296021454029</v>
      </c>
      <c r="M1911" s="6">
        <v>11</v>
      </c>
      <c r="N1911" s="6">
        <v>4900000</v>
      </c>
      <c r="O1911" s="6">
        <v>5590000</v>
      </c>
      <c r="P1911" s="6">
        <f>O1911-N1911</f>
        <v>690000</v>
      </c>
      <c r="Q1911" s="8">
        <f>P1911/N1911</f>
        <v>0.14081632653061224</v>
      </c>
      <c r="R1911" s="6"/>
      <c r="S1911" s="9">
        <f>(N1911+R1911)/F1911</f>
        <v>63636.36363636364</v>
      </c>
      <c r="T1911" s="6">
        <v>72597</v>
      </c>
      <c r="U1911" s="5">
        <f>T1911-S1911</f>
        <v>8960.6363636363603</v>
      </c>
      <c r="V1911" s="4">
        <f>U1911/S1911</f>
        <v>0.14080999999999994</v>
      </c>
      <c r="W1911" s="22">
        <f>S1911*L1911</f>
        <v>55683.279286379839</v>
      </c>
      <c r="X1911" s="22">
        <f>T1911*L1911</f>
        <v>63524.041842694984</v>
      </c>
      <c r="Y1911" s="22">
        <f>X1911-W1911</f>
        <v>7840.762556315145</v>
      </c>
      <c r="Z1911" s="8">
        <f>Y1911/W1911</f>
        <v>0.14080999999999999</v>
      </c>
      <c r="AA1911" s="6">
        <v>912</v>
      </c>
      <c r="AB1911" s="6">
        <v>2001</v>
      </c>
      <c r="AC1911" s="6">
        <f>2016-AB1911</f>
        <v>15</v>
      </c>
      <c r="AD1911" s="6" t="s">
        <v>460</v>
      </c>
    </row>
    <row r="1912" spans="1:30" x14ac:dyDescent="0.2">
      <c r="A1912">
        <v>33</v>
      </c>
      <c r="B1912" s="6" t="s">
        <v>1484</v>
      </c>
      <c r="C1912" s="6" t="s">
        <v>22</v>
      </c>
      <c r="D1912" s="6" t="s">
        <v>23</v>
      </c>
      <c r="E1912" s="6" t="s">
        <v>2767</v>
      </c>
      <c r="F1912" s="6">
        <v>77</v>
      </c>
      <c r="G1912" s="6">
        <v>88</v>
      </c>
      <c r="H1912" s="7">
        <v>42587</v>
      </c>
      <c r="I1912" s="7">
        <v>42598</v>
      </c>
      <c r="J1912" s="3" t="s">
        <v>2540</v>
      </c>
      <c r="K1912" s="17">
        <f>IF(J1912="Januar",238.19,IF(J1912="Februar",240.59,IF(J1912="Mars",245.99,IF(J1912="April",250.79,IF(J1912="Mai",256.52,IF(J1912="Juni",259.83,IF(J1912="Juli",265.66,IF(J1912="August",272.21,IF(J1912="September",275.91,IF(J1912="Oktober",281.13,IF(J1912="November",284.38,IF(J1912="Desember",287.34,0))))))))))))</f>
        <v>272.20999999999998</v>
      </c>
      <c r="L1912" s="20">
        <f>$K$2/K1912</f>
        <v>0.87502296021454029</v>
      </c>
      <c r="M1912" s="6">
        <v>11</v>
      </c>
      <c r="N1912" s="6">
        <v>7500000</v>
      </c>
      <c r="O1912" s="6">
        <v>7800000</v>
      </c>
      <c r="P1912" s="6">
        <f>O1912-N1912</f>
        <v>300000</v>
      </c>
      <c r="Q1912" s="8">
        <f>P1912/N1912</f>
        <v>0.04</v>
      </c>
      <c r="R1912" s="6"/>
      <c r="S1912" s="9">
        <f>(N1912+R1912)/F1912</f>
        <v>97402.597402597399</v>
      </c>
      <c r="T1912" s="6">
        <v>101299</v>
      </c>
      <c r="U1912" s="5">
        <f>T1912-S1912</f>
        <v>3896.4025974026008</v>
      </c>
      <c r="V1912" s="4">
        <f>U1912/S1912</f>
        <v>4.0003066666666705E-2</v>
      </c>
      <c r="W1912" s="22">
        <f>S1912*L1912</f>
        <v>85229.509111805863</v>
      </c>
      <c r="X1912" s="22">
        <f>T1912*L1912</f>
        <v>88638.950846772714</v>
      </c>
      <c r="Y1912" s="22">
        <f>X1912-W1912</f>
        <v>3409.4417349668511</v>
      </c>
      <c r="Z1912" s="8">
        <f>Y1912/W1912</f>
        <v>4.0003066666666746E-2</v>
      </c>
      <c r="AA1912" s="10">
        <v>3475</v>
      </c>
      <c r="AB1912" s="6">
        <v>1990</v>
      </c>
      <c r="AC1912" s="6">
        <f>2016-AB1912</f>
        <v>26</v>
      </c>
      <c r="AD1912" s="6" t="s">
        <v>635</v>
      </c>
    </row>
    <row r="1913" spans="1:30" x14ac:dyDescent="0.2">
      <c r="A1913">
        <v>33</v>
      </c>
      <c r="B1913" s="6" t="s">
        <v>1904</v>
      </c>
      <c r="C1913" s="6" t="s">
        <v>22</v>
      </c>
      <c r="D1913" s="6" t="s">
        <v>23</v>
      </c>
      <c r="E1913" s="6" t="s">
        <v>2767</v>
      </c>
      <c r="F1913" s="6">
        <v>82</v>
      </c>
      <c r="G1913" s="6">
        <v>88</v>
      </c>
      <c r="H1913" s="7">
        <v>42587</v>
      </c>
      <c r="I1913" s="7">
        <v>42598</v>
      </c>
      <c r="J1913" s="3" t="s">
        <v>2540</v>
      </c>
      <c r="K1913" s="17">
        <f>IF(J1913="Januar",238.19,IF(J1913="Februar",240.59,IF(J1913="Mars",245.99,IF(J1913="April",250.79,IF(J1913="Mai",256.52,IF(J1913="Juni",259.83,IF(J1913="Juli",265.66,IF(J1913="August",272.21,IF(J1913="September",275.91,IF(J1913="Oktober",281.13,IF(J1913="November",284.38,IF(J1913="Desember",287.34,0))))))))))))</f>
        <v>272.20999999999998</v>
      </c>
      <c r="L1913" s="20">
        <f>$K$2/K1913</f>
        <v>0.87502296021454029</v>
      </c>
      <c r="M1913" s="6">
        <v>11</v>
      </c>
      <c r="N1913" s="6">
        <v>5350000</v>
      </c>
      <c r="O1913" s="6">
        <v>5600000</v>
      </c>
      <c r="P1913" s="6">
        <f>O1913-N1913</f>
        <v>250000</v>
      </c>
      <c r="Q1913" s="8">
        <f>P1913/N1913</f>
        <v>4.6728971962616821E-2</v>
      </c>
      <c r="R1913" s="6">
        <v>149237</v>
      </c>
      <c r="S1913" s="9">
        <f>(N1913+R1913)/F1913</f>
        <v>67063.865853658543</v>
      </c>
      <c r="T1913" s="6">
        <v>70113</v>
      </c>
      <c r="U1913" s="5">
        <f>T1913-S1913</f>
        <v>3049.1341463414574</v>
      </c>
      <c r="V1913" s="4">
        <f>U1913/S1913</f>
        <v>4.5466125573420363E-2</v>
      </c>
      <c r="W1913" s="22">
        <f>S1913*L1913</f>
        <v>58682.422422699128</v>
      </c>
      <c r="X1913" s="22">
        <f>T1913*L1913</f>
        <v>61350.484809522066</v>
      </c>
      <c r="Y1913" s="22">
        <f>X1913-W1913</f>
        <v>2668.0623868229377</v>
      </c>
      <c r="Z1913" s="8">
        <f>Y1913/W1913</f>
        <v>4.546612557342037E-2</v>
      </c>
      <c r="AA1913" s="10">
        <v>1058</v>
      </c>
      <c r="AB1913" s="6">
        <v>1938</v>
      </c>
      <c r="AC1913" s="6">
        <f>2016-AB1913</f>
        <v>78</v>
      </c>
      <c r="AD1913" s="6" t="s">
        <v>48</v>
      </c>
    </row>
    <row r="1914" spans="1:30" x14ac:dyDescent="0.2">
      <c r="A1914">
        <v>33</v>
      </c>
      <c r="B1914" s="2" t="s">
        <v>584</v>
      </c>
      <c r="C1914" s="2" t="s">
        <v>22</v>
      </c>
      <c r="D1914" s="2" t="s">
        <v>23</v>
      </c>
      <c r="E1914" s="6" t="s">
        <v>2767</v>
      </c>
      <c r="F1914" s="2">
        <v>84</v>
      </c>
      <c r="G1914" s="2">
        <v>96</v>
      </c>
      <c r="H1914" s="3">
        <v>42587</v>
      </c>
      <c r="I1914" s="3">
        <v>42598</v>
      </c>
      <c r="J1914" s="3" t="s">
        <v>2540</v>
      </c>
      <c r="K1914" s="17">
        <f>IF(J1914="Januar",238.19,IF(J1914="Februar",240.59,IF(J1914="Mars",245.99,IF(J1914="April",250.79,IF(J1914="Mai",256.52,IF(J1914="Juni",259.83,IF(J1914="Juli",265.66,IF(J1914="August",272.21,IF(J1914="September",275.91,IF(J1914="Oktober",281.13,IF(J1914="November",284.38,IF(J1914="Desember",287.34,0))))))))))))</f>
        <v>272.20999999999998</v>
      </c>
      <c r="L1914" s="20">
        <f>$K$2/K1914</f>
        <v>0.87502296021454029</v>
      </c>
      <c r="M1914" s="2">
        <v>11</v>
      </c>
      <c r="N1914" s="2">
        <v>5500000</v>
      </c>
      <c r="O1914" s="2">
        <v>5850000</v>
      </c>
      <c r="P1914" s="2">
        <f>O1914-N1914</f>
        <v>350000</v>
      </c>
      <c r="Q1914" s="4">
        <f>P1914/N1914</f>
        <v>6.363636363636363E-2</v>
      </c>
      <c r="R1914" s="2"/>
      <c r="S1914" s="9">
        <f>(N1914+R1914)/F1914</f>
        <v>65476.190476190473</v>
      </c>
      <c r="T1914" s="2">
        <v>69643</v>
      </c>
      <c r="U1914" s="5">
        <f>T1914-S1914</f>
        <v>4166.8095238095266</v>
      </c>
      <c r="V1914" s="4">
        <f>U1914/S1914</f>
        <v>6.3638545454545503E-2</v>
      </c>
      <c r="W1914" s="22">
        <f>S1914*L1914</f>
        <v>57293.170014047275</v>
      </c>
      <c r="X1914" s="22">
        <f>T1914*L1914</f>
        <v>60939.224018221226</v>
      </c>
      <c r="Y1914" s="22">
        <f>X1914-W1914</f>
        <v>3646.0540041739514</v>
      </c>
      <c r="Z1914" s="8">
        <f>Y1914/W1914</f>
        <v>6.3638545454545517E-2</v>
      </c>
      <c r="AA1914" s="11">
        <v>2958</v>
      </c>
      <c r="AB1914" s="2">
        <v>2009</v>
      </c>
      <c r="AC1914" s="2">
        <f>2016-AB1914</f>
        <v>7</v>
      </c>
      <c r="AD1914" s="2" t="s">
        <v>37</v>
      </c>
    </row>
    <row r="1915" spans="1:30" x14ac:dyDescent="0.2">
      <c r="A1915">
        <v>33</v>
      </c>
      <c r="B1915" s="2" t="s">
        <v>2020</v>
      </c>
      <c r="C1915" s="2" t="s">
        <v>22</v>
      </c>
      <c r="D1915" s="2" t="s">
        <v>23</v>
      </c>
      <c r="E1915" s="6" t="s">
        <v>2767</v>
      </c>
      <c r="F1915" s="2">
        <v>88</v>
      </c>
      <c r="G1915" s="2">
        <v>102</v>
      </c>
      <c r="H1915" s="3">
        <v>42587</v>
      </c>
      <c r="I1915" s="3">
        <v>42598</v>
      </c>
      <c r="J1915" s="3" t="s">
        <v>2540</v>
      </c>
      <c r="K1915" s="17">
        <f>IF(J1915="Januar",238.19,IF(J1915="Februar",240.59,IF(J1915="Mars",245.99,IF(J1915="April",250.79,IF(J1915="Mai",256.52,IF(J1915="Juni",259.83,IF(J1915="Juli",265.66,IF(J1915="August",272.21,IF(J1915="September",275.91,IF(J1915="Oktober",281.13,IF(J1915="November",284.38,IF(J1915="Desember",287.34,0))))))))))))</f>
        <v>272.20999999999998</v>
      </c>
      <c r="L1915" s="20">
        <f>$K$2/K1915</f>
        <v>0.87502296021454029</v>
      </c>
      <c r="M1915" s="2">
        <v>11</v>
      </c>
      <c r="N1915" s="2">
        <v>5200000</v>
      </c>
      <c r="O1915" s="2">
        <v>5900000</v>
      </c>
      <c r="P1915" s="2">
        <f>O1915-N1915</f>
        <v>700000</v>
      </c>
      <c r="Q1915" s="4">
        <f>P1915/N1915</f>
        <v>0.13461538461538461</v>
      </c>
      <c r="R1915" s="2"/>
      <c r="S1915" s="9">
        <f>(N1915+R1915)/F1915</f>
        <v>59090.909090909088</v>
      </c>
      <c r="T1915" s="2">
        <v>67045</v>
      </c>
      <c r="U1915" s="5">
        <f>T1915-S1915</f>
        <v>7954.0909090909117</v>
      </c>
      <c r="V1915" s="4">
        <f>U1915/S1915</f>
        <v>0.13460769230769234</v>
      </c>
      <c r="W1915" s="22">
        <f>S1915*L1915</f>
        <v>51705.90219449556</v>
      </c>
      <c r="X1915" s="22">
        <f>T1915*L1915</f>
        <v>58665.914367583857</v>
      </c>
      <c r="Y1915" s="22">
        <f>X1915-W1915</f>
        <v>6960.0121730882965</v>
      </c>
      <c r="Z1915" s="8">
        <f>Y1915/W1915</f>
        <v>0.13460769230769243</v>
      </c>
      <c r="AA1915" s="11">
        <v>21153</v>
      </c>
      <c r="AB1915" s="2">
        <v>1980</v>
      </c>
      <c r="AC1915" s="2">
        <f>2016-AB1915</f>
        <v>36</v>
      </c>
      <c r="AD1915" s="2" t="s">
        <v>37</v>
      </c>
    </row>
    <row r="1916" spans="1:30" x14ac:dyDescent="0.2">
      <c r="A1916">
        <v>33</v>
      </c>
      <c r="B1916" s="6" t="s">
        <v>2050</v>
      </c>
      <c r="C1916" s="6" t="s">
        <v>22</v>
      </c>
      <c r="D1916" s="6" t="s">
        <v>23</v>
      </c>
      <c r="E1916" s="6" t="s">
        <v>2767</v>
      </c>
      <c r="F1916" s="6">
        <v>90</v>
      </c>
      <c r="G1916" s="6">
        <v>100</v>
      </c>
      <c r="H1916" s="7">
        <v>42587</v>
      </c>
      <c r="I1916" s="7">
        <v>42598</v>
      </c>
      <c r="J1916" s="3" t="s">
        <v>2540</v>
      </c>
      <c r="K1916" s="17">
        <f>IF(J1916="Januar",238.19,IF(J1916="Februar",240.59,IF(J1916="Mars",245.99,IF(J1916="April",250.79,IF(J1916="Mai",256.52,IF(J1916="Juni",259.83,IF(J1916="Juli",265.66,IF(J1916="August",272.21,IF(J1916="September",275.91,IF(J1916="Oktober",281.13,IF(J1916="November",284.38,IF(J1916="Desember",287.34,0))))))))))))</f>
        <v>272.20999999999998</v>
      </c>
      <c r="L1916" s="20">
        <f>$K$2/K1916</f>
        <v>0.87502296021454029</v>
      </c>
      <c r="M1916" s="6">
        <v>11</v>
      </c>
      <c r="N1916" s="6">
        <v>5600000</v>
      </c>
      <c r="O1916" s="6">
        <v>6300000</v>
      </c>
      <c r="P1916" s="6">
        <f>O1916-N1916</f>
        <v>700000</v>
      </c>
      <c r="Q1916" s="8">
        <f>P1916/N1916</f>
        <v>0.125</v>
      </c>
      <c r="R1916" s="6">
        <v>35866</v>
      </c>
      <c r="S1916" s="9">
        <f>(N1916+R1916)/F1916</f>
        <v>62620.73333333333</v>
      </c>
      <c r="T1916" s="6">
        <v>70399</v>
      </c>
      <c r="U1916" s="5">
        <f>T1916-S1916</f>
        <v>7778.2666666666701</v>
      </c>
      <c r="V1916" s="4">
        <f>U1916/S1916</f>
        <v>0.12421232158465094</v>
      </c>
      <c r="W1916" s="22">
        <f>S1916*L1916</f>
        <v>54794.579452138671</v>
      </c>
      <c r="X1916" s="22">
        <f>T1916*L1916</f>
        <v>61600.741376143422</v>
      </c>
      <c r="Y1916" s="22">
        <f>X1916-W1916</f>
        <v>6806.1619240047512</v>
      </c>
      <c r="Z1916" s="8">
        <f>Y1916/W1916</f>
        <v>0.12421232158465087</v>
      </c>
      <c r="AA1916" s="6">
        <v>368</v>
      </c>
      <c r="AB1916" s="6">
        <v>1895</v>
      </c>
      <c r="AC1916" s="6">
        <f>2016-AB1916</f>
        <v>121</v>
      </c>
      <c r="AD1916" s="6" t="s">
        <v>67</v>
      </c>
    </row>
    <row r="1917" spans="1:30" x14ac:dyDescent="0.2">
      <c r="A1917">
        <v>33</v>
      </c>
      <c r="B1917" s="6" t="s">
        <v>2068</v>
      </c>
      <c r="C1917" s="6" t="s">
        <v>22</v>
      </c>
      <c r="D1917" s="6" t="s">
        <v>23</v>
      </c>
      <c r="E1917" s="6" t="s">
        <v>2767</v>
      </c>
      <c r="F1917" s="6">
        <v>91</v>
      </c>
      <c r="G1917" s="6">
        <v>96</v>
      </c>
      <c r="H1917" s="7">
        <v>42587</v>
      </c>
      <c r="I1917" s="7">
        <v>42598</v>
      </c>
      <c r="J1917" s="3" t="s">
        <v>2540</v>
      </c>
      <c r="K1917" s="17">
        <f>IF(J1917="Januar",238.19,IF(J1917="Februar",240.59,IF(J1917="Mars",245.99,IF(J1917="April",250.79,IF(J1917="Mai",256.52,IF(J1917="Juni",259.83,IF(J1917="Juli",265.66,IF(J1917="August",272.21,IF(J1917="September",275.91,IF(J1917="Oktober",281.13,IF(J1917="November",284.38,IF(J1917="Desember",287.34,0))))))))))))</f>
        <v>272.20999999999998</v>
      </c>
      <c r="L1917" s="20">
        <f>$K$2/K1917</f>
        <v>0.87502296021454029</v>
      </c>
      <c r="M1917" s="6">
        <v>11</v>
      </c>
      <c r="N1917" s="6">
        <v>5300000</v>
      </c>
      <c r="O1917" s="6">
        <v>5560000</v>
      </c>
      <c r="P1917" s="6">
        <f>O1917-N1917</f>
        <v>260000</v>
      </c>
      <c r="Q1917" s="8">
        <f>P1917/N1917</f>
        <v>4.9056603773584909E-2</v>
      </c>
      <c r="R1917" s="6">
        <v>109001</v>
      </c>
      <c r="S1917" s="9">
        <f>(N1917+R1917)/F1917</f>
        <v>59439.571428571428</v>
      </c>
      <c r="T1917" s="6">
        <v>62297</v>
      </c>
      <c r="U1917" s="5">
        <f>T1917-S1917</f>
        <v>2857.4285714285725</v>
      </c>
      <c r="V1917" s="4">
        <f>U1917/S1917</f>
        <v>4.8072832672798563E-2</v>
      </c>
      <c r="W1917" s="22">
        <f>S1917*L1917</f>
        <v>52010.989745312181</v>
      </c>
      <c r="X1917" s="22">
        <f>T1917*L1917</f>
        <v>54511.305352485215</v>
      </c>
      <c r="Y1917" s="22">
        <f>X1917-W1917</f>
        <v>2500.3156071730336</v>
      </c>
      <c r="Z1917" s="8">
        <f>Y1917/W1917</f>
        <v>4.8072832672798549E-2</v>
      </c>
      <c r="AA1917" s="6">
        <v>865</v>
      </c>
      <c r="AB1917" s="6">
        <v>1880</v>
      </c>
      <c r="AC1917" s="6">
        <f>2016-AB1917</f>
        <v>136</v>
      </c>
      <c r="AD1917" s="6" t="s">
        <v>108</v>
      </c>
    </row>
    <row r="1918" spans="1:30" x14ac:dyDescent="0.2">
      <c r="A1918">
        <v>33</v>
      </c>
      <c r="B1918" s="2" t="s">
        <v>2342</v>
      </c>
      <c r="C1918" s="2" t="s">
        <v>22</v>
      </c>
      <c r="D1918" s="2" t="s">
        <v>23</v>
      </c>
      <c r="E1918" s="6" t="s">
        <v>2767</v>
      </c>
      <c r="F1918" s="2">
        <v>116</v>
      </c>
      <c r="G1918" s="2">
        <v>126</v>
      </c>
      <c r="H1918" s="3">
        <v>42587</v>
      </c>
      <c r="I1918" s="3">
        <v>42598</v>
      </c>
      <c r="J1918" s="3" t="s">
        <v>2540</v>
      </c>
      <c r="K1918" s="17">
        <f>IF(J1918="Januar",238.19,IF(J1918="Februar",240.59,IF(J1918="Mars",245.99,IF(J1918="April",250.79,IF(J1918="Mai",256.52,IF(J1918="Juni",259.83,IF(J1918="Juli",265.66,IF(J1918="August",272.21,IF(J1918="September",275.91,IF(J1918="Oktober",281.13,IF(J1918="November",284.38,IF(J1918="Desember",287.34,0))))))))))))</f>
        <v>272.20999999999998</v>
      </c>
      <c r="L1918" s="20">
        <f>$K$2/K1918</f>
        <v>0.87502296021454029</v>
      </c>
      <c r="M1918" s="2">
        <v>11</v>
      </c>
      <c r="N1918" s="2">
        <v>8400000</v>
      </c>
      <c r="O1918" s="2">
        <v>8600000</v>
      </c>
      <c r="P1918" s="2">
        <f>O1918-N1918</f>
        <v>200000</v>
      </c>
      <c r="Q1918" s="4">
        <f>P1918/N1918</f>
        <v>2.3809523809523808E-2</v>
      </c>
      <c r="R1918" s="2"/>
      <c r="S1918" s="9">
        <f>(N1918+R1918)/F1918</f>
        <v>72413.793103448275</v>
      </c>
      <c r="T1918" s="2">
        <v>74138</v>
      </c>
      <c r="U1918" s="5">
        <f>T1918-S1918</f>
        <v>1724.2068965517246</v>
      </c>
      <c r="V1918" s="4">
        <f>U1918/S1918</f>
        <v>2.3810476190476198E-2</v>
      </c>
      <c r="W1918" s="22">
        <f>S1918*L1918</f>
        <v>63363.731601742569</v>
      </c>
      <c r="X1918" s="22">
        <f>T1918*L1918</f>
        <v>64872.45222438559</v>
      </c>
      <c r="Y1918" s="22">
        <f>X1918-W1918</f>
        <v>1508.7206226430208</v>
      </c>
      <c r="Z1918" s="8">
        <f>Y1918/W1918</f>
        <v>2.3810476190476278E-2</v>
      </c>
      <c r="AA1918" s="11">
        <v>1981</v>
      </c>
      <c r="AB1918" s="2">
        <v>2001</v>
      </c>
      <c r="AC1918" s="2">
        <f>2016-AB1918</f>
        <v>15</v>
      </c>
      <c r="AD1918" s="2" t="s">
        <v>1292</v>
      </c>
    </row>
    <row r="1919" spans="1:30" x14ac:dyDescent="0.2">
      <c r="A1919">
        <v>33</v>
      </c>
      <c r="B1919" s="2" t="s">
        <v>2485</v>
      </c>
      <c r="C1919" s="2" t="s">
        <v>22</v>
      </c>
      <c r="D1919" s="2" t="s">
        <v>23</v>
      </c>
      <c r="E1919" s="6" t="s">
        <v>2767</v>
      </c>
      <c r="F1919" s="2">
        <v>157</v>
      </c>
      <c r="G1919" s="2">
        <v>176</v>
      </c>
      <c r="H1919" s="3">
        <v>42587</v>
      </c>
      <c r="I1919" s="3">
        <v>42598</v>
      </c>
      <c r="J1919" s="3" t="s">
        <v>2540</v>
      </c>
      <c r="K1919" s="17">
        <f>IF(J1919="Januar",238.19,IF(J1919="Februar",240.59,IF(J1919="Mars",245.99,IF(J1919="April",250.79,IF(J1919="Mai",256.52,IF(J1919="Juni",259.83,IF(J1919="Juli",265.66,IF(J1919="August",272.21,IF(J1919="September",275.91,IF(J1919="Oktober",281.13,IF(J1919="November",284.38,IF(J1919="Desember",287.34,0))))))))))))</f>
        <v>272.20999999999998</v>
      </c>
      <c r="L1919" s="20">
        <f>$K$2/K1919</f>
        <v>0.87502296021454029</v>
      </c>
      <c r="M1919" s="2">
        <v>11</v>
      </c>
      <c r="N1919" s="2">
        <v>8850000</v>
      </c>
      <c r="O1919" s="2">
        <v>9000000</v>
      </c>
      <c r="P1919" s="2">
        <f>O1919-N1919</f>
        <v>150000</v>
      </c>
      <c r="Q1919" s="4">
        <f>P1919/N1919</f>
        <v>1.6949152542372881E-2</v>
      </c>
      <c r="R1919" s="2"/>
      <c r="S1919" s="9">
        <f>(N1919+R1919)/F1919</f>
        <v>56369.426751592357</v>
      </c>
      <c r="T1919" s="2">
        <v>57325</v>
      </c>
      <c r="U1919" s="5">
        <f>T1919-S1919</f>
        <v>955.5732484076434</v>
      </c>
      <c r="V1919" s="4">
        <f>U1919/S1919</f>
        <v>1.6951977401129945E-2</v>
      </c>
      <c r="W1919" s="22">
        <f>S1919*L1919</f>
        <v>49324.542661775042</v>
      </c>
      <c r="X1919" s="22">
        <f>T1919*L1919</f>
        <v>50160.691194298524</v>
      </c>
      <c r="Y1919" s="22">
        <f>X1919-W1919</f>
        <v>836.14853252348257</v>
      </c>
      <c r="Z1919" s="8">
        <f>Y1919/W1919</f>
        <v>1.695197740112999E-2</v>
      </c>
      <c r="AA1919" s="11">
        <v>1704</v>
      </c>
      <c r="AB1919" s="2">
        <v>1917</v>
      </c>
      <c r="AC1919" s="2">
        <f>2016-AB1919</f>
        <v>99</v>
      </c>
      <c r="AD1919" s="2" t="s">
        <v>27</v>
      </c>
    </row>
    <row r="1920" spans="1:30" x14ac:dyDescent="0.2">
      <c r="A1920">
        <v>33</v>
      </c>
      <c r="B1920" s="6" t="s">
        <v>2511</v>
      </c>
      <c r="C1920" s="6" t="s">
        <v>22</v>
      </c>
      <c r="D1920" s="6" t="s">
        <v>23</v>
      </c>
      <c r="E1920" s="6" t="s">
        <v>2767</v>
      </c>
      <c r="F1920" s="6">
        <v>178</v>
      </c>
      <c r="G1920" s="6">
        <v>200</v>
      </c>
      <c r="H1920" s="7">
        <v>42587</v>
      </c>
      <c r="I1920" s="7">
        <v>42598</v>
      </c>
      <c r="J1920" s="3" t="s">
        <v>2540</v>
      </c>
      <c r="K1920" s="17">
        <f>IF(J1920="Januar",238.19,IF(J1920="Februar",240.59,IF(J1920="Mars",245.99,IF(J1920="April",250.79,IF(J1920="Mai",256.52,IF(J1920="Juni",259.83,IF(J1920="Juli",265.66,IF(J1920="August",272.21,IF(J1920="September",275.91,IF(J1920="Oktober",281.13,IF(J1920="November",284.38,IF(J1920="Desember",287.34,0))))))))))))</f>
        <v>272.20999999999998</v>
      </c>
      <c r="L1920" s="20">
        <f>$K$2/K1920</f>
        <v>0.87502296021454029</v>
      </c>
      <c r="M1920" s="6">
        <v>11</v>
      </c>
      <c r="N1920" s="6">
        <v>11000000</v>
      </c>
      <c r="O1920" s="6">
        <v>15000000</v>
      </c>
      <c r="P1920" s="6">
        <f>O1920-N1920</f>
        <v>4000000</v>
      </c>
      <c r="Q1920" s="8">
        <f>P1920/N1920</f>
        <v>0.36363636363636365</v>
      </c>
      <c r="R1920" s="6"/>
      <c r="S1920" s="9">
        <f>(N1920+R1920)/F1920</f>
        <v>61797.752808988764</v>
      </c>
      <c r="T1920" s="6">
        <v>84270</v>
      </c>
      <c r="U1920" s="5">
        <f>T1920-S1920</f>
        <v>22472.247191011236</v>
      </c>
      <c r="V1920" s="4">
        <f>U1920/S1920</f>
        <v>0.36364181818181818</v>
      </c>
      <c r="W1920" s="22">
        <f>S1920*L1920</f>
        <v>54074.452597527772</v>
      </c>
      <c r="X1920" s="22">
        <f>T1920*L1920</f>
        <v>73738.18485727931</v>
      </c>
      <c r="Y1920" s="22">
        <f>X1920-W1920</f>
        <v>19663.732259751538</v>
      </c>
      <c r="Z1920" s="8">
        <f>Y1920/W1920</f>
        <v>0.36364181818181812</v>
      </c>
      <c r="AA1920" s="6">
        <v>778</v>
      </c>
      <c r="AB1920" s="6">
        <v>1901</v>
      </c>
      <c r="AC1920" s="6">
        <f>2016-AB1920</f>
        <v>115</v>
      </c>
      <c r="AD1920" s="6" t="s">
        <v>213</v>
      </c>
    </row>
    <row r="1921" spans="1:30" x14ac:dyDescent="0.2">
      <c r="A1921">
        <v>33</v>
      </c>
      <c r="B1921" s="6" t="s">
        <v>1905</v>
      </c>
      <c r="C1921" s="6" t="s">
        <v>22</v>
      </c>
      <c r="D1921" s="6" t="s">
        <v>23</v>
      </c>
      <c r="E1921" s="6" t="s">
        <v>2767</v>
      </c>
      <c r="F1921" s="6">
        <v>82</v>
      </c>
      <c r="G1921" s="6">
        <v>87</v>
      </c>
      <c r="H1921" s="7">
        <v>42586</v>
      </c>
      <c r="I1921" s="7">
        <v>42598</v>
      </c>
      <c r="J1921" s="3" t="s">
        <v>2540</v>
      </c>
      <c r="K1921" s="17">
        <f>IF(J1921="Januar",238.19,IF(J1921="Februar",240.59,IF(J1921="Mars",245.99,IF(J1921="April",250.79,IF(J1921="Mai",256.52,IF(J1921="Juni",259.83,IF(J1921="Juli",265.66,IF(J1921="August",272.21,IF(J1921="September",275.91,IF(J1921="Oktober",281.13,IF(J1921="November",284.38,IF(J1921="Desember",287.34,0))))))))))))</f>
        <v>272.20999999999998</v>
      </c>
      <c r="L1921" s="20">
        <f>$K$2/K1921</f>
        <v>0.87502296021454029</v>
      </c>
      <c r="M1921" s="6">
        <v>12</v>
      </c>
      <c r="N1921" s="6">
        <v>4700000</v>
      </c>
      <c r="O1921" s="6">
        <v>5020000</v>
      </c>
      <c r="P1921" s="6">
        <f>O1921-N1921</f>
        <v>320000</v>
      </c>
      <c r="Q1921" s="8">
        <f>P1921/N1921</f>
        <v>6.8085106382978725E-2</v>
      </c>
      <c r="R1921" s="6">
        <v>38116</v>
      </c>
      <c r="S1921" s="9">
        <f>(N1921+R1921)/F1921</f>
        <v>57781.902439024387</v>
      </c>
      <c r="T1921" s="6">
        <v>61684</v>
      </c>
      <c r="U1921" s="5">
        <f>T1921-S1921</f>
        <v>3902.0975609756133</v>
      </c>
      <c r="V1921" s="4">
        <f>U1921/S1921</f>
        <v>6.753148297762239E-2</v>
      </c>
      <c r="W1921" s="22">
        <f>S1921*L1921</f>
        <v>50560.491319022884</v>
      </c>
      <c r="X1921" s="22">
        <f>T1921*L1921</f>
        <v>53974.916277873701</v>
      </c>
      <c r="Y1921" s="22">
        <f>X1921-W1921</f>
        <v>3414.4249588508173</v>
      </c>
      <c r="Z1921" s="8">
        <f>Y1921/W1921</f>
        <v>6.7531482977622362E-2</v>
      </c>
      <c r="AA1921" s="6">
        <v>504</v>
      </c>
      <c r="AB1921" s="6">
        <v>1887</v>
      </c>
      <c r="AC1921" s="6">
        <f>2016-AB1921</f>
        <v>129</v>
      </c>
      <c r="AD1921" s="6" t="s">
        <v>27</v>
      </c>
    </row>
    <row r="1922" spans="1:30" x14ac:dyDescent="0.2">
      <c r="A1922">
        <v>33</v>
      </c>
      <c r="B1922" s="2" t="s">
        <v>1455</v>
      </c>
      <c r="C1922" s="2" t="s">
        <v>22</v>
      </c>
      <c r="D1922" s="2" t="s">
        <v>23</v>
      </c>
      <c r="E1922" s="6" t="s">
        <v>2767</v>
      </c>
      <c r="F1922" s="2">
        <v>87</v>
      </c>
      <c r="G1922" s="2">
        <v>104</v>
      </c>
      <c r="H1922" s="3">
        <v>42586</v>
      </c>
      <c r="I1922" s="3">
        <v>42598</v>
      </c>
      <c r="J1922" s="3" t="s">
        <v>2540</v>
      </c>
      <c r="K1922" s="17">
        <f>IF(J1922="Januar",238.19,IF(J1922="Februar",240.59,IF(J1922="Mars",245.99,IF(J1922="April",250.79,IF(J1922="Mai",256.52,IF(J1922="Juni",259.83,IF(J1922="Juli",265.66,IF(J1922="August",272.21,IF(J1922="September",275.91,IF(J1922="Oktober",281.13,IF(J1922="November",284.38,IF(J1922="Desember",287.34,0))))))))))))</f>
        <v>272.20999999999998</v>
      </c>
      <c r="L1922" s="20">
        <f>$K$2/K1922</f>
        <v>0.87502296021454029</v>
      </c>
      <c r="M1922" s="2">
        <v>12</v>
      </c>
      <c r="N1922" s="2">
        <v>6200000</v>
      </c>
      <c r="O1922" s="2">
        <v>6500000</v>
      </c>
      <c r="P1922" s="2">
        <f>O1922-N1922</f>
        <v>300000</v>
      </c>
      <c r="Q1922" s="4">
        <f>P1922/N1922</f>
        <v>4.8387096774193547E-2</v>
      </c>
      <c r="R1922" s="2"/>
      <c r="S1922" s="9">
        <f>(N1922+R1922)/F1922</f>
        <v>71264.367816091952</v>
      </c>
      <c r="T1922" s="2">
        <v>74713</v>
      </c>
      <c r="U1922" s="5">
        <f>T1922-S1922</f>
        <v>3448.6321839080483</v>
      </c>
      <c r="V1922" s="4">
        <f>U1922/S1922</f>
        <v>4.839209677419358E-2</v>
      </c>
      <c r="W1922" s="22">
        <f>S1922*L1922</f>
        <v>62357.958084254591</v>
      </c>
      <c r="X1922" s="22">
        <f>T1922*L1922</f>
        <v>65375.590426508948</v>
      </c>
      <c r="Y1922" s="22">
        <f>X1922-W1922</f>
        <v>3017.6323422543574</v>
      </c>
      <c r="Z1922" s="8">
        <f>Y1922/W1922</f>
        <v>4.8392096774193614E-2</v>
      </c>
      <c r="AA1922" s="11">
        <v>9083</v>
      </c>
      <c r="AB1922" s="2">
        <v>2008</v>
      </c>
      <c r="AC1922" s="2">
        <f>2016-AB1922</f>
        <v>8</v>
      </c>
      <c r="AD1922" s="2" t="s">
        <v>52</v>
      </c>
    </row>
    <row r="1923" spans="1:30" x14ac:dyDescent="0.2">
      <c r="A1923">
        <v>33</v>
      </c>
      <c r="B1923" s="6" t="s">
        <v>890</v>
      </c>
      <c r="C1923" s="6" t="s">
        <v>22</v>
      </c>
      <c r="D1923" s="6" t="s">
        <v>23</v>
      </c>
      <c r="E1923" s="6" t="s">
        <v>2767</v>
      </c>
      <c r="F1923" s="6">
        <v>53</v>
      </c>
      <c r="G1923" s="6">
        <v>60</v>
      </c>
      <c r="H1923" s="7">
        <v>42585</v>
      </c>
      <c r="I1923" s="7">
        <v>42598</v>
      </c>
      <c r="J1923" s="3" t="s">
        <v>2540</v>
      </c>
      <c r="K1923" s="17">
        <f>IF(J1923="Januar",238.19,IF(J1923="Februar",240.59,IF(J1923="Mars",245.99,IF(J1923="April",250.79,IF(J1923="Mai",256.52,IF(J1923="Juni",259.83,IF(J1923="Juli",265.66,IF(J1923="August",272.21,IF(J1923="September",275.91,IF(J1923="Oktober",281.13,IF(J1923="November",284.38,IF(J1923="Desember",287.34,0))))))))))))</f>
        <v>272.20999999999998</v>
      </c>
      <c r="L1923" s="20">
        <f>$K$2/K1923</f>
        <v>0.87502296021454029</v>
      </c>
      <c r="M1923" s="6">
        <v>13</v>
      </c>
      <c r="N1923" s="6">
        <v>3600000</v>
      </c>
      <c r="O1923" s="6">
        <v>4210000</v>
      </c>
      <c r="P1923" s="6">
        <f>O1923-N1923</f>
        <v>610000</v>
      </c>
      <c r="Q1923" s="8">
        <f>P1923/N1923</f>
        <v>0.16944444444444445</v>
      </c>
      <c r="R1923" s="6">
        <v>2619</v>
      </c>
      <c r="S1923" s="9">
        <f>(N1923+R1923)/F1923</f>
        <v>67973.943396226416</v>
      </c>
      <c r="T1923" s="6">
        <v>79483</v>
      </c>
      <c r="U1923" s="5">
        <f>T1923-S1923</f>
        <v>11509.056603773584</v>
      </c>
      <c r="V1923" s="4">
        <f>U1923/S1923</f>
        <v>0.16931571170862086</v>
      </c>
      <c r="W1923" s="22">
        <f>S1923*L1923</f>
        <v>59478.761168021643</v>
      </c>
      <c r="X1923" s="22">
        <f>T1923*L1923</f>
        <v>69549.449946732304</v>
      </c>
      <c r="Y1923" s="22">
        <f>X1923-W1923</f>
        <v>10070.688778710661</v>
      </c>
      <c r="Z1923" s="8">
        <f>Y1923/W1923</f>
        <v>0.16931571170862078</v>
      </c>
      <c r="AA1923" s="10">
        <v>2600</v>
      </c>
      <c r="AB1923" s="6">
        <v>1992</v>
      </c>
      <c r="AC1923" s="6">
        <f>2016-AB1923</f>
        <v>24</v>
      </c>
      <c r="AD1923" s="6" t="s">
        <v>729</v>
      </c>
    </row>
    <row r="1924" spans="1:30" x14ac:dyDescent="0.2">
      <c r="A1924">
        <v>33</v>
      </c>
      <c r="B1924" s="6" t="s">
        <v>322</v>
      </c>
      <c r="C1924" s="6" t="s">
        <v>22</v>
      </c>
      <c r="D1924" s="6" t="s">
        <v>23</v>
      </c>
      <c r="E1924" s="6" t="s">
        <v>2767</v>
      </c>
      <c r="F1924" s="6">
        <v>38</v>
      </c>
      <c r="G1924" s="6">
        <v>42</v>
      </c>
      <c r="H1924" s="7">
        <v>42589</v>
      </c>
      <c r="I1924" s="7">
        <v>42599</v>
      </c>
      <c r="J1924" s="3" t="s">
        <v>2540</v>
      </c>
      <c r="K1924" s="17">
        <f>IF(J1924="Januar",238.19,IF(J1924="Februar",240.59,IF(J1924="Mars",245.99,IF(J1924="April",250.79,IF(J1924="Mai",256.52,IF(J1924="Juni",259.83,IF(J1924="Juli",265.66,IF(J1924="August",272.21,IF(J1924="September",275.91,IF(J1924="Oktober",281.13,IF(J1924="November",284.38,IF(J1924="Desember",287.34,0))))))))))))</f>
        <v>272.20999999999998</v>
      </c>
      <c r="L1924" s="20">
        <f>$K$2/K1924</f>
        <v>0.87502296021454029</v>
      </c>
      <c r="M1924" s="6">
        <v>10</v>
      </c>
      <c r="N1924" s="6">
        <v>2900000</v>
      </c>
      <c r="O1924" s="6">
        <v>3225000</v>
      </c>
      <c r="P1924" s="6">
        <f>O1924-N1924</f>
        <v>325000</v>
      </c>
      <c r="Q1924" s="8">
        <f>P1924/N1924</f>
        <v>0.11206896551724138</v>
      </c>
      <c r="R1924" s="6"/>
      <c r="S1924" s="9">
        <f>(N1924+R1924)/F1924</f>
        <v>76315.789473684214</v>
      </c>
      <c r="T1924" s="6">
        <v>84868</v>
      </c>
      <c r="U1924" s="9">
        <f>T1924-S1924</f>
        <v>8552.2105263157864</v>
      </c>
      <c r="V1924" s="4">
        <f>U1924/S1924</f>
        <v>0.11206344827586202</v>
      </c>
      <c r="W1924" s="22">
        <f>S1924*L1924</f>
        <v>66778.06801637281</v>
      </c>
      <c r="X1924" s="22">
        <f>T1924*L1924</f>
        <v>74261.448587487612</v>
      </c>
      <c r="Y1924" s="22">
        <f>X1924-W1924</f>
        <v>7483.3805711148016</v>
      </c>
      <c r="Z1924" s="8">
        <f>Y1924/W1924</f>
        <v>0.11206344827586219</v>
      </c>
      <c r="AA1924" s="10">
        <v>2413</v>
      </c>
      <c r="AB1924" s="6">
        <v>2007</v>
      </c>
      <c r="AC1924" s="6">
        <f>2016-AB1924</f>
        <v>9</v>
      </c>
      <c r="AD1924" s="6" t="s">
        <v>148</v>
      </c>
    </row>
    <row r="1925" spans="1:30" x14ac:dyDescent="0.2">
      <c r="A1925">
        <v>33</v>
      </c>
      <c r="B1925" s="6" t="s">
        <v>435</v>
      </c>
      <c r="C1925" s="6" t="s">
        <v>22</v>
      </c>
      <c r="D1925" s="6" t="s">
        <v>23</v>
      </c>
      <c r="E1925" s="6" t="s">
        <v>2767</v>
      </c>
      <c r="F1925" s="6">
        <v>41</v>
      </c>
      <c r="G1925" s="6">
        <v>50</v>
      </c>
      <c r="H1925" s="7">
        <v>42589</v>
      </c>
      <c r="I1925" s="7">
        <v>42599</v>
      </c>
      <c r="J1925" s="3" t="s">
        <v>2540</v>
      </c>
      <c r="K1925" s="17">
        <f>IF(J1925="Januar",238.19,IF(J1925="Februar",240.59,IF(J1925="Mars",245.99,IF(J1925="April",250.79,IF(J1925="Mai",256.52,IF(J1925="Juni",259.83,IF(J1925="Juli",265.66,IF(J1925="August",272.21,IF(J1925="September",275.91,IF(J1925="Oktober",281.13,IF(J1925="November",284.38,IF(J1925="Desember",287.34,0))))))))))))</f>
        <v>272.20999999999998</v>
      </c>
      <c r="L1925" s="20">
        <f>$K$2/K1925</f>
        <v>0.87502296021454029</v>
      </c>
      <c r="M1925" s="6">
        <v>10</v>
      </c>
      <c r="N1925" s="6">
        <v>1950000</v>
      </c>
      <c r="O1925" s="6">
        <v>2650000</v>
      </c>
      <c r="P1925" s="6">
        <f>O1925-N1925</f>
        <v>700000</v>
      </c>
      <c r="Q1925" s="8">
        <f>P1925/N1925</f>
        <v>0.35897435897435898</v>
      </c>
      <c r="R1925" s="6">
        <v>66160</v>
      </c>
      <c r="S1925" s="9">
        <f>(N1925+R1925)/F1925</f>
        <v>49174.634146341465</v>
      </c>
      <c r="T1925" s="6">
        <v>66248</v>
      </c>
      <c r="U1925" s="5">
        <f>T1925-S1925</f>
        <v>17073.365853658535</v>
      </c>
      <c r="V1925" s="4">
        <f>U1925/S1925</f>
        <v>0.34719863502896592</v>
      </c>
      <c r="W1925" s="22">
        <f>S1925*L1925</f>
        <v>43028.933938198723</v>
      </c>
      <c r="X1925" s="22">
        <f>T1925*L1925</f>
        <v>57968.521068292866</v>
      </c>
      <c r="Y1925" s="22">
        <f>X1925-W1925</f>
        <v>14939.587130094144</v>
      </c>
      <c r="Z1925" s="8">
        <f>Y1925/W1925</f>
        <v>0.34719863502896592</v>
      </c>
      <c r="AA1925" s="6"/>
      <c r="AB1925" s="6">
        <v>1958</v>
      </c>
      <c r="AC1925" s="6">
        <f>2016-AB1925</f>
        <v>58</v>
      </c>
      <c r="AD1925" s="6" t="s">
        <v>436</v>
      </c>
    </row>
    <row r="1926" spans="1:30" x14ac:dyDescent="0.2">
      <c r="A1926">
        <v>33</v>
      </c>
      <c r="B1926" s="2" t="s">
        <v>1324</v>
      </c>
      <c r="C1926" s="2" t="s">
        <v>22</v>
      </c>
      <c r="D1926" s="2" t="s">
        <v>23</v>
      </c>
      <c r="E1926" s="6" t="s">
        <v>2767</v>
      </c>
      <c r="F1926" s="2">
        <v>65</v>
      </c>
      <c r="G1926" s="2">
        <v>76</v>
      </c>
      <c r="H1926" s="3">
        <v>42589</v>
      </c>
      <c r="I1926" s="3">
        <v>42599</v>
      </c>
      <c r="J1926" s="3" t="s">
        <v>2540</v>
      </c>
      <c r="K1926" s="17">
        <f>IF(J1926="Januar",238.19,IF(J1926="Februar",240.59,IF(J1926="Mars",245.99,IF(J1926="April",250.79,IF(J1926="Mai",256.52,IF(J1926="Juni",259.83,IF(J1926="Juli",265.66,IF(J1926="August",272.21,IF(J1926="September",275.91,IF(J1926="Oktober",281.13,IF(J1926="November",284.38,IF(J1926="Desember",287.34,0))))))))))))</f>
        <v>272.20999999999998</v>
      </c>
      <c r="L1926" s="20">
        <f>$K$2/K1926</f>
        <v>0.87502296021454029</v>
      </c>
      <c r="M1926" s="2">
        <v>10</v>
      </c>
      <c r="N1926" s="2">
        <v>4300000</v>
      </c>
      <c r="O1926" s="2">
        <v>5200000</v>
      </c>
      <c r="P1926" s="2">
        <f>O1926-N1926</f>
        <v>900000</v>
      </c>
      <c r="Q1926" s="4">
        <f>P1926/N1926</f>
        <v>0.20930232558139536</v>
      </c>
      <c r="R1926" s="2"/>
      <c r="S1926" s="9">
        <f>(N1926+R1926)/F1926</f>
        <v>66153.846153846156</v>
      </c>
      <c r="T1926" s="2">
        <v>80000</v>
      </c>
      <c r="U1926" s="5">
        <f>T1926-S1926</f>
        <v>13846.153846153844</v>
      </c>
      <c r="V1926" s="4">
        <f>U1926/S1926</f>
        <v>0.2093023255813953</v>
      </c>
      <c r="W1926" s="22">
        <f>S1926*L1926</f>
        <v>57886.134291115741</v>
      </c>
      <c r="X1926" s="22">
        <f>T1926*L1926</f>
        <v>70001.836817163217</v>
      </c>
      <c r="Y1926" s="22">
        <f>X1926-W1926</f>
        <v>12115.702526047477</v>
      </c>
      <c r="Z1926" s="8">
        <f>Y1926/W1926</f>
        <v>0.20930232558139528</v>
      </c>
      <c r="AA1926" s="2">
        <v>26</v>
      </c>
      <c r="AB1926" s="2">
        <v>2012</v>
      </c>
      <c r="AC1926" s="2">
        <f>2016-AB1926</f>
        <v>4</v>
      </c>
      <c r="AD1926" s="2" t="s">
        <v>433</v>
      </c>
    </row>
    <row r="1927" spans="1:30" x14ac:dyDescent="0.2">
      <c r="A1927">
        <v>33</v>
      </c>
      <c r="B1927" s="6" t="s">
        <v>1601</v>
      </c>
      <c r="C1927" s="6" t="s">
        <v>22</v>
      </c>
      <c r="D1927" s="6" t="s">
        <v>23</v>
      </c>
      <c r="E1927" s="6" t="s">
        <v>2767</v>
      </c>
      <c r="F1927" s="6">
        <v>72</v>
      </c>
      <c r="G1927" s="6">
        <v>80</v>
      </c>
      <c r="H1927" s="7">
        <v>42589</v>
      </c>
      <c r="I1927" s="7">
        <v>42599</v>
      </c>
      <c r="J1927" s="3" t="s">
        <v>2540</v>
      </c>
      <c r="K1927" s="17">
        <f>IF(J1927="Januar",238.19,IF(J1927="Februar",240.59,IF(J1927="Mars",245.99,IF(J1927="April",250.79,IF(J1927="Mai",256.52,IF(J1927="Juni",259.83,IF(J1927="Juli",265.66,IF(J1927="August",272.21,IF(J1927="September",275.91,IF(J1927="Oktober",281.13,IF(J1927="November",284.38,IF(J1927="Desember",287.34,0))))))))))))</f>
        <v>272.20999999999998</v>
      </c>
      <c r="L1927" s="20">
        <f>$K$2/K1927</f>
        <v>0.87502296021454029</v>
      </c>
      <c r="M1927" s="6">
        <v>10</v>
      </c>
      <c r="N1927" s="6">
        <v>5250000</v>
      </c>
      <c r="O1927" s="6">
        <v>5175000</v>
      </c>
      <c r="P1927" s="6">
        <f>O1927-N1927</f>
        <v>-75000</v>
      </c>
      <c r="Q1927" s="8">
        <f>P1927/N1927</f>
        <v>-1.4285714285714285E-2</v>
      </c>
      <c r="R1927" s="6">
        <v>74977</v>
      </c>
      <c r="S1927" s="9">
        <f>(N1927+R1927)/F1927</f>
        <v>73958.013888888891</v>
      </c>
      <c r="T1927" s="6">
        <v>72916</v>
      </c>
      <c r="U1927" s="5">
        <f>T1927-S1927</f>
        <v>-1042.0138888888905</v>
      </c>
      <c r="V1927" s="4">
        <f>U1927/S1927</f>
        <v>-1.4089262732965816E-2</v>
      </c>
      <c r="W1927" s="22">
        <f>S1927*L1927</f>
        <v>64714.96024464364</v>
      </c>
      <c r="X1927" s="22">
        <f>T1927*L1927</f>
        <v>63803.174167003417</v>
      </c>
      <c r="Y1927" s="22">
        <f>X1927-W1927</f>
        <v>-911.78607764022308</v>
      </c>
      <c r="Z1927" s="8">
        <f>Y1927/W1927</f>
        <v>-1.4089262732965834E-2</v>
      </c>
      <c r="AA1927" s="6">
        <v>439</v>
      </c>
      <c r="AB1927" s="6">
        <v>1898</v>
      </c>
      <c r="AC1927" s="6">
        <f>2016-AB1927</f>
        <v>118</v>
      </c>
      <c r="AD1927" s="6" t="s">
        <v>34</v>
      </c>
    </row>
    <row r="1928" spans="1:30" x14ac:dyDescent="0.2">
      <c r="A1928">
        <v>33</v>
      </c>
      <c r="B1928" s="2" t="s">
        <v>623</v>
      </c>
      <c r="C1928" s="2" t="s">
        <v>22</v>
      </c>
      <c r="D1928" s="2" t="s">
        <v>23</v>
      </c>
      <c r="E1928" s="6" t="s">
        <v>2767</v>
      </c>
      <c r="F1928" s="2">
        <v>47</v>
      </c>
      <c r="G1928" s="2">
        <v>52</v>
      </c>
      <c r="H1928" s="3">
        <v>42588</v>
      </c>
      <c r="I1928" s="3">
        <v>42599</v>
      </c>
      <c r="J1928" s="3" t="s">
        <v>2540</v>
      </c>
      <c r="K1928" s="17">
        <f>IF(J1928="Januar",238.19,IF(J1928="Februar",240.59,IF(J1928="Mars",245.99,IF(J1928="April",250.79,IF(J1928="Mai",256.52,IF(J1928="Juni",259.83,IF(J1928="Juli",265.66,IF(J1928="August",272.21,IF(J1928="September",275.91,IF(J1928="Oktober",281.13,IF(J1928="November",284.38,IF(J1928="Desember",287.34,0))))))))))))</f>
        <v>272.20999999999998</v>
      </c>
      <c r="L1928" s="20">
        <f>$K$2/K1928</f>
        <v>0.87502296021454029</v>
      </c>
      <c r="M1928" s="2">
        <v>11</v>
      </c>
      <c r="N1928" s="2">
        <v>3700000</v>
      </c>
      <c r="O1928" s="2">
        <v>4410000</v>
      </c>
      <c r="P1928" s="2">
        <f>O1928-N1928</f>
        <v>710000</v>
      </c>
      <c r="Q1928" s="4">
        <f>P1928/N1928</f>
        <v>0.1918918918918919</v>
      </c>
      <c r="R1928" s="2"/>
      <c r="S1928" s="9">
        <f>(N1928+R1928)/F1928</f>
        <v>78723.404255319154</v>
      </c>
      <c r="T1928" s="2">
        <v>93830</v>
      </c>
      <c r="U1928" s="5">
        <f>T1928-S1928</f>
        <v>15106.595744680846</v>
      </c>
      <c r="V1928" s="4">
        <f>U1928/S1928</f>
        <v>0.19189459459459451</v>
      </c>
      <c r="W1928" s="22">
        <f>S1928*L1928</f>
        <v>68884.786229655307</v>
      </c>
      <c r="X1928" s="22">
        <f>T1928*L1928</f>
        <v>82103.404356930318</v>
      </c>
      <c r="Y1928" s="22">
        <f>X1928-W1928</f>
        <v>13218.618127275011</v>
      </c>
      <c r="Z1928" s="8">
        <f>Y1928/W1928</f>
        <v>0.19189459459459451</v>
      </c>
      <c r="AA1928" s="11">
        <v>6463</v>
      </c>
      <c r="AB1928" s="2">
        <v>2012</v>
      </c>
      <c r="AC1928" s="2">
        <f>2016-AB1928</f>
        <v>4</v>
      </c>
      <c r="AD1928" s="2" t="s">
        <v>27</v>
      </c>
    </row>
    <row r="1929" spans="1:30" x14ac:dyDescent="0.2">
      <c r="A1929">
        <v>33</v>
      </c>
      <c r="B1929" s="2" t="s">
        <v>936</v>
      </c>
      <c r="C1929" s="2" t="s">
        <v>22</v>
      </c>
      <c r="D1929" s="2" t="s">
        <v>23</v>
      </c>
      <c r="E1929" s="6" t="s">
        <v>2767</v>
      </c>
      <c r="F1929" s="2">
        <v>54</v>
      </c>
      <c r="G1929" s="2">
        <v>60</v>
      </c>
      <c r="H1929" s="3">
        <v>42588</v>
      </c>
      <c r="I1929" s="3">
        <v>42599</v>
      </c>
      <c r="J1929" s="3" t="s">
        <v>2540</v>
      </c>
      <c r="K1929" s="17">
        <f>IF(J1929="Januar",238.19,IF(J1929="Februar",240.59,IF(J1929="Mars",245.99,IF(J1929="April",250.79,IF(J1929="Mai",256.52,IF(J1929="Juni",259.83,IF(J1929="Juli",265.66,IF(J1929="August",272.21,IF(J1929="September",275.91,IF(J1929="Oktober",281.13,IF(J1929="November",284.38,IF(J1929="Desember",287.34,0))))))))))))</f>
        <v>272.20999999999998</v>
      </c>
      <c r="L1929" s="20">
        <f>$K$2/K1929</f>
        <v>0.87502296021454029</v>
      </c>
      <c r="M1929" s="2">
        <v>11</v>
      </c>
      <c r="N1929" s="2">
        <v>3750000</v>
      </c>
      <c r="O1929" s="2">
        <v>3750000</v>
      </c>
      <c r="P1929" s="2">
        <f>O1929-N1929</f>
        <v>0</v>
      </c>
      <c r="Q1929" s="4">
        <f>P1929/N1929</f>
        <v>0</v>
      </c>
      <c r="R1929" s="2"/>
      <c r="S1929" s="9">
        <f>(N1929+R1929)/F1929</f>
        <v>69444.444444444438</v>
      </c>
      <c r="T1929" s="2">
        <v>69444</v>
      </c>
      <c r="U1929" s="5">
        <f>T1929-S1929</f>
        <v>-0.44444444443797693</v>
      </c>
      <c r="V1929" s="4">
        <f>U1929/S1929</f>
        <v>-6.3999999999068684E-6</v>
      </c>
      <c r="W1929" s="22">
        <f>S1929*L1929</f>
        <v>60765.483348231959</v>
      </c>
      <c r="X1929" s="22">
        <f>T1929*L1929</f>
        <v>60765.094449138538</v>
      </c>
      <c r="Y1929" s="22">
        <f>X1929-W1929</f>
        <v>-0.38889909342105966</v>
      </c>
      <c r="Z1929" s="8">
        <f>Y1929/W1929</f>
        <v>-6.3999999998745194E-6</v>
      </c>
      <c r="AA1929" s="11">
        <v>7042</v>
      </c>
      <c r="AB1929" s="2">
        <v>1997</v>
      </c>
      <c r="AC1929" s="2">
        <f>2016-AB1929</f>
        <v>19</v>
      </c>
      <c r="AD1929" s="2" t="s">
        <v>27</v>
      </c>
    </row>
    <row r="1930" spans="1:30" x14ac:dyDescent="0.2">
      <c r="A1930">
        <v>33</v>
      </c>
      <c r="B1930" s="2" t="s">
        <v>938</v>
      </c>
      <c r="C1930" s="2" t="s">
        <v>22</v>
      </c>
      <c r="D1930" s="2" t="s">
        <v>23</v>
      </c>
      <c r="E1930" s="6" t="s">
        <v>2767</v>
      </c>
      <c r="F1930" s="2">
        <v>54</v>
      </c>
      <c r="G1930" s="2">
        <v>57</v>
      </c>
      <c r="H1930" s="3">
        <v>42588</v>
      </c>
      <c r="I1930" s="3">
        <v>42599</v>
      </c>
      <c r="J1930" s="3" t="s">
        <v>2540</v>
      </c>
      <c r="K1930" s="17">
        <f>IF(J1930="Januar",238.19,IF(J1930="Februar",240.59,IF(J1930="Mars",245.99,IF(J1930="April",250.79,IF(J1930="Mai",256.52,IF(J1930="Juni",259.83,IF(J1930="Juli",265.66,IF(J1930="August",272.21,IF(J1930="September",275.91,IF(J1930="Oktober",281.13,IF(J1930="November",284.38,IF(J1930="Desember",287.34,0))))))))))))</f>
        <v>272.20999999999998</v>
      </c>
      <c r="L1930" s="20">
        <f>$K$2/K1930</f>
        <v>0.87502296021454029</v>
      </c>
      <c r="M1930" s="2">
        <v>11</v>
      </c>
      <c r="N1930" s="2">
        <v>4200000</v>
      </c>
      <c r="O1930" s="2">
        <v>4200000</v>
      </c>
      <c r="P1930" s="2">
        <f>O1930-N1930</f>
        <v>0</v>
      </c>
      <c r="Q1930" s="4">
        <f>P1930/N1930</f>
        <v>0</v>
      </c>
      <c r="R1930" s="2"/>
      <c r="S1930" s="9">
        <f>(N1930+R1930)/F1930</f>
        <v>77777.777777777781</v>
      </c>
      <c r="T1930" s="2">
        <v>77778</v>
      </c>
      <c r="U1930" s="5">
        <f>T1930-S1930</f>
        <v>0.22222222221898846</v>
      </c>
      <c r="V1930" s="4">
        <f>U1930/S1930</f>
        <v>2.8571428571012802E-6</v>
      </c>
      <c r="W1930" s="22">
        <f>S1930*L1930</f>
        <v>68057.341350019808</v>
      </c>
      <c r="X1930" s="22">
        <f>T1930*L1930</f>
        <v>68057.535799566511</v>
      </c>
      <c r="Y1930" s="22">
        <f>X1930-W1930</f>
        <v>0.19444954670325387</v>
      </c>
      <c r="Z1930" s="8">
        <f>Y1930/W1930</f>
        <v>2.8571428569799292E-6</v>
      </c>
      <c r="AA1930" s="11">
        <v>4003</v>
      </c>
      <c r="AB1930" s="2">
        <v>1890</v>
      </c>
      <c r="AC1930" s="2">
        <f>2016-AB1930</f>
        <v>126</v>
      </c>
      <c r="AD1930" s="2" t="s">
        <v>161</v>
      </c>
    </row>
    <row r="1931" spans="1:30" x14ac:dyDescent="0.2">
      <c r="A1931">
        <v>33</v>
      </c>
      <c r="B1931" s="2" t="s">
        <v>1636</v>
      </c>
      <c r="C1931" s="2" t="s">
        <v>22</v>
      </c>
      <c r="D1931" s="2" t="s">
        <v>23</v>
      </c>
      <c r="E1931" s="6" t="s">
        <v>2767</v>
      </c>
      <c r="F1931" s="2">
        <v>73</v>
      </c>
      <c r="G1931" s="2">
        <v>82</v>
      </c>
      <c r="H1931" s="3">
        <v>42588</v>
      </c>
      <c r="I1931" s="3">
        <v>42599</v>
      </c>
      <c r="J1931" s="3" t="s">
        <v>2540</v>
      </c>
      <c r="K1931" s="17">
        <f>IF(J1931="Januar",238.19,IF(J1931="Februar",240.59,IF(J1931="Mars",245.99,IF(J1931="April",250.79,IF(J1931="Mai",256.52,IF(J1931="Juni",259.83,IF(J1931="Juli",265.66,IF(J1931="August",272.21,IF(J1931="September",275.91,IF(J1931="Oktober",281.13,IF(J1931="November",284.38,IF(J1931="Desember",287.34,0))))))))))))</f>
        <v>272.20999999999998</v>
      </c>
      <c r="L1931" s="20">
        <f>$K$2/K1931</f>
        <v>0.87502296021454029</v>
      </c>
      <c r="M1931" s="2">
        <v>11</v>
      </c>
      <c r="N1931" s="2">
        <v>5400000</v>
      </c>
      <c r="O1931" s="2">
        <v>5550000</v>
      </c>
      <c r="P1931" s="2">
        <f>O1931-N1931</f>
        <v>150000</v>
      </c>
      <c r="Q1931" s="4">
        <f>P1931/N1931</f>
        <v>2.7777777777777776E-2</v>
      </c>
      <c r="R1931" s="2"/>
      <c r="S1931" s="9">
        <f>(N1931+R1931)/F1931</f>
        <v>73972.602739726033</v>
      </c>
      <c r="T1931" s="2">
        <v>76027</v>
      </c>
      <c r="U1931" s="5">
        <f>T1931-S1931</f>
        <v>2054.3972602739668</v>
      </c>
      <c r="V1931" s="4">
        <f>U1931/S1931</f>
        <v>2.7772407407407326E-2</v>
      </c>
      <c r="W1931" s="22">
        <f>S1931*L1931</f>
        <v>64727.725824089284</v>
      </c>
      <c r="X1931" s="22">
        <f>T1931*L1931</f>
        <v>66525.37059623086</v>
      </c>
      <c r="Y1931" s="22">
        <f>X1931-W1931</f>
        <v>1797.6447721415752</v>
      </c>
      <c r="Z1931" s="8">
        <f>Y1931/W1931</f>
        <v>2.7772407407407444E-2</v>
      </c>
      <c r="AA1931" s="11">
        <v>8085</v>
      </c>
      <c r="AB1931" s="2">
        <v>2013</v>
      </c>
      <c r="AC1931" s="2">
        <f>2016-AB1931</f>
        <v>3</v>
      </c>
      <c r="AD1931" s="2" t="s">
        <v>148</v>
      </c>
    </row>
    <row r="1932" spans="1:30" x14ac:dyDescent="0.2">
      <c r="A1932">
        <v>33</v>
      </c>
      <c r="B1932" s="2" t="s">
        <v>1677</v>
      </c>
      <c r="C1932" s="2" t="s">
        <v>22</v>
      </c>
      <c r="D1932" s="2" t="s">
        <v>23</v>
      </c>
      <c r="E1932" s="6" t="s">
        <v>2767</v>
      </c>
      <c r="F1932" s="2">
        <v>77</v>
      </c>
      <c r="G1932" s="2">
        <v>85</v>
      </c>
      <c r="H1932" s="3">
        <v>42588</v>
      </c>
      <c r="I1932" s="3">
        <v>42599</v>
      </c>
      <c r="J1932" s="3" t="s">
        <v>2540</v>
      </c>
      <c r="K1932" s="17">
        <f>IF(J1932="Januar",238.19,IF(J1932="Februar",240.59,IF(J1932="Mars",245.99,IF(J1932="April",250.79,IF(J1932="Mai",256.52,IF(J1932="Juni",259.83,IF(J1932="Juli",265.66,IF(J1932="August",272.21,IF(J1932="September",275.91,IF(J1932="Oktober",281.13,IF(J1932="November",284.38,IF(J1932="Desember",287.34,0))))))))))))</f>
        <v>272.20999999999998</v>
      </c>
      <c r="L1932" s="20">
        <f>$K$2/K1932</f>
        <v>0.87502296021454029</v>
      </c>
      <c r="M1932" s="2">
        <v>11</v>
      </c>
      <c r="N1932" s="2">
        <v>4900000</v>
      </c>
      <c r="O1932" s="2">
        <v>5450000</v>
      </c>
      <c r="P1932" s="2">
        <f>O1932-N1932</f>
        <v>550000</v>
      </c>
      <c r="Q1932" s="4">
        <f>P1932/N1932</f>
        <v>0.11224489795918367</v>
      </c>
      <c r="R1932" s="2"/>
      <c r="S1932" s="9">
        <f>(N1932+R1932)/F1932</f>
        <v>63636.36363636364</v>
      </c>
      <c r="T1932" s="2">
        <v>70779</v>
      </c>
      <c r="U1932" s="5">
        <f>T1932-S1932</f>
        <v>7142.6363636363603</v>
      </c>
      <c r="V1932" s="4">
        <f>U1932/S1932</f>
        <v>0.11224142857142852</v>
      </c>
      <c r="W1932" s="22">
        <f>S1932*L1932</f>
        <v>55683.279286379839</v>
      </c>
      <c r="X1932" s="22">
        <f>T1932*L1932</f>
        <v>61933.250101024947</v>
      </c>
      <c r="Y1932" s="22">
        <f>X1932-W1932</f>
        <v>6249.9708146451085</v>
      </c>
      <c r="Z1932" s="8">
        <f>Y1932/W1932</f>
        <v>0.11224142857142853</v>
      </c>
      <c r="AA1932" s="11">
        <v>5918</v>
      </c>
      <c r="AB1932" s="2">
        <v>2006</v>
      </c>
      <c r="AC1932" s="2">
        <f>2016-AB1932</f>
        <v>10</v>
      </c>
      <c r="AD1932" s="2" t="s">
        <v>67</v>
      </c>
    </row>
    <row r="1933" spans="1:30" x14ac:dyDescent="0.2">
      <c r="A1933">
        <v>33</v>
      </c>
      <c r="B1933" s="2" t="s">
        <v>2064</v>
      </c>
      <c r="C1933" s="2" t="s">
        <v>22</v>
      </c>
      <c r="D1933" s="2" t="s">
        <v>23</v>
      </c>
      <c r="E1933" s="6" t="s">
        <v>2767</v>
      </c>
      <c r="F1933" s="2">
        <v>91</v>
      </c>
      <c r="G1933" s="2">
        <v>104</v>
      </c>
      <c r="H1933" s="3">
        <v>42588</v>
      </c>
      <c r="I1933" s="3">
        <v>42599</v>
      </c>
      <c r="J1933" s="3" t="s">
        <v>2540</v>
      </c>
      <c r="K1933" s="17">
        <f>IF(J1933="Januar",238.19,IF(J1933="Februar",240.59,IF(J1933="Mars",245.99,IF(J1933="April",250.79,IF(J1933="Mai",256.52,IF(J1933="Juni",259.83,IF(J1933="Juli",265.66,IF(J1933="August",272.21,IF(J1933="September",275.91,IF(J1933="Oktober",281.13,IF(J1933="November",284.38,IF(J1933="Desember",287.34,0))))))))))))</f>
        <v>272.20999999999998</v>
      </c>
      <c r="L1933" s="20">
        <f>$K$2/K1933</f>
        <v>0.87502296021454029</v>
      </c>
      <c r="M1933" s="2">
        <v>11</v>
      </c>
      <c r="N1933" s="2">
        <v>5000000</v>
      </c>
      <c r="O1933" s="2">
        <v>5275000</v>
      </c>
      <c r="P1933" s="2">
        <f>O1933-N1933</f>
        <v>275000</v>
      </c>
      <c r="Q1933" s="4">
        <f>P1933/N1933</f>
        <v>5.5E-2</v>
      </c>
      <c r="R1933" s="2">
        <v>44644</v>
      </c>
      <c r="S1933" s="9">
        <f>(N1933+R1933)/F1933</f>
        <v>55435.648351648349</v>
      </c>
      <c r="T1933" s="2">
        <v>58458</v>
      </c>
      <c r="U1933" s="5">
        <f>T1933-S1933</f>
        <v>3022.3516483516505</v>
      </c>
      <c r="V1933" s="4">
        <f>U1933/S1933</f>
        <v>5.4520001807858036E-2</v>
      </c>
      <c r="W1933" s="22">
        <f>S1933*L1933</f>
        <v>48507.465122071641</v>
      </c>
      <c r="X1933" s="22">
        <f>T1933*L1933</f>
        <v>51152.092208221598</v>
      </c>
      <c r="Y1933" s="22">
        <f>X1933-W1933</f>
        <v>2644.6270861499579</v>
      </c>
      <c r="Z1933" s="8">
        <f>Y1933/W1933</f>
        <v>5.4520001807858064E-2</v>
      </c>
      <c r="AA1933" s="2">
        <v>666</v>
      </c>
      <c r="AB1933" s="2">
        <v>1901</v>
      </c>
      <c r="AC1933" s="2">
        <f>2016-AB1933</f>
        <v>115</v>
      </c>
      <c r="AD1933" s="2" t="s">
        <v>25</v>
      </c>
    </row>
    <row r="1934" spans="1:30" x14ac:dyDescent="0.2">
      <c r="A1934">
        <v>33</v>
      </c>
      <c r="B1934" s="2" t="s">
        <v>2081</v>
      </c>
      <c r="C1934" s="2" t="s">
        <v>22</v>
      </c>
      <c r="D1934" s="2" t="s">
        <v>23</v>
      </c>
      <c r="E1934" s="6" t="s">
        <v>2767</v>
      </c>
      <c r="F1934" s="2">
        <v>92</v>
      </c>
      <c r="G1934" s="2">
        <v>100</v>
      </c>
      <c r="H1934" s="3">
        <v>42588</v>
      </c>
      <c r="I1934" s="3">
        <v>42599</v>
      </c>
      <c r="J1934" s="3" t="s">
        <v>2540</v>
      </c>
      <c r="K1934" s="17">
        <f>IF(J1934="Januar",238.19,IF(J1934="Februar",240.59,IF(J1934="Mars",245.99,IF(J1934="April",250.79,IF(J1934="Mai",256.52,IF(J1934="Juni",259.83,IF(J1934="Juli",265.66,IF(J1934="August",272.21,IF(J1934="September",275.91,IF(J1934="Oktober",281.13,IF(J1934="November",284.38,IF(J1934="Desember",287.34,0))))))))))))</f>
        <v>272.20999999999998</v>
      </c>
      <c r="L1934" s="20">
        <f>$K$2/K1934</f>
        <v>0.87502296021454029</v>
      </c>
      <c r="M1934" s="2">
        <v>11</v>
      </c>
      <c r="N1934" s="2">
        <v>3950000</v>
      </c>
      <c r="O1934" s="2">
        <v>4600000</v>
      </c>
      <c r="P1934" s="2">
        <f>O1934-N1934</f>
        <v>650000</v>
      </c>
      <c r="Q1934" s="4">
        <f>P1934/N1934</f>
        <v>0.16455696202531644</v>
      </c>
      <c r="R1934" s="2"/>
      <c r="S1934" s="9">
        <f>(N1934+R1934)/F1934</f>
        <v>42934.782608695656</v>
      </c>
      <c r="T1934" s="2">
        <v>50000</v>
      </c>
      <c r="U1934" s="5">
        <f>T1934-S1934</f>
        <v>7065.2173913043443</v>
      </c>
      <c r="V1934" s="4">
        <f>U1934/S1934</f>
        <v>0.16455696202531636</v>
      </c>
      <c r="W1934" s="22">
        <f>S1934*L1934</f>
        <v>37568.920574428637</v>
      </c>
      <c r="X1934" s="22">
        <f>T1934*L1934</f>
        <v>43751.148010727018</v>
      </c>
      <c r="Y1934" s="22">
        <f>X1934-W1934</f>
        <v>6182.2274362983808</v>
      </c>
      <c r="Z1934" s="8">
        <f>Y1934/W1934</f>
        <v>0.16455696202531639</v>
      </c>
      <c r="AA1934" s="2">
        <v>355</v>
      </c>
      <c r="AB1934" s="2">
        <v>1900</v>
      </c>
      <c r="AC1934" s="2">
        <f>2016-AB1934</f>
        <v>116</v>
      </c>
      <c r="AD1934" s="2" t="s">
        <v>130</v>
      </c>
    </row>
    <row r="1935" spans="1:30" x14ac:dyDescent="0.2">
      <c r="A1935">
        <v>33</v>
      </c>
      <c r="B1935" s="6" t="s">
        <v>2095</v>
      </c>
      <c r="C1935" s="6" t="s">
        <v>22</v>
      </c>
      <c r="D1935" s="6" t="s">
        <v>23</v>
      </c>
      <c r="E1935" s="6" t="s">
        <v>2767</v>
      </c>
      <c r="F1935" s="6">
        <v>93</v>
      </c>
      <c r="G1935" s="6">
        <v>101</v>
      </c>
      <c r="H1935" s="7">
        <v>42588</v>
      </c>
      <c r="I1935" s="7">
        <v>42599</v>
      </c>
      <c r="J1935" s="3" t="s">
        <v>2540</v>
      </c>
      <c r="K1935" s="17">
        <f>IF(J1935="Januar",238.19,IF(J1935="Februar",240.59,IF(J1935="Mars",245.99,IF(J1935="April",250.79,IF(J1935="Mai",256.52,IF(J1935="Juni",259.83,IF(J1935="Juli",265.66,IF(J1935="August",272.21,IF(J1935="September",275.91,IF(J1935="Oktober",281.13,IF(J1935="November",284.38,IF(J1935="Desember",287.34,0))))))))))))</f>
        <v>272.20999999999998</v>
      </c>
      <c r="L1935" s="20">
        <f>$K$2/K1935</f>
        <v>0.87502296021454029</v>
      </c>
      <c r="M1935" s="6">
        <v>11</v>
      </c>
      <c r="N1935" s="6">
        <v>2550000</v>
      </c>
      <c r="O1935" s="6">
        <v>3600000</v>
      </c>
      <c r="P1935" s="6">
        <f>O1935-N1935</f>
        <v>1050000</v>
      </c>
      <c r="Q1935" s="8">
        <f>P1935/N1935</f>
        <v>0.41176470588235292</v>
      </c>
      <c r="R1935" s="6">
        <v>117969</v>
      </c>
      <c r="S1935" s="9">
        <f>(N1935+R1935)/F1935</f>
        <v>28687.83870967742</v>
      </c>
      <c r="T1935" s="6">
        <v>39978</v>
      </c>
      <c r="U1935" s="5">
        <f>T1935-S1935</f>
        <v>11290.16129032258</v>
      </c>
      <c r="V1935" s="4">
        <f>U1935/S1935</f>
        <v>0.39355217395704367</v>
      </c>
      <c r="W1935" s="22">
        <f>S1935*L1935</f>
        <v>25102.517549899214</v>
      </c>
      <c r="X1935" s="22">
        <f>T1935*L1935</f>
        <v>34981.667903456895</v>
      </c>
      <c r="Y1935" s="22">
        <f>X1935-W1935</f>
        <v>9879.1503535576812</v>
      </c>
      <c r="Z1935" s="8">
        <f>Y1935/W1935</f>
        <v>0.39355217395704384</v>
      </c>
      <c r="AA1935" s="6"/>
      <c r="AB1935" s="6">
        <v>1956</v>
      </c>
      <c r="AC1935" s="6">
        <f>2016-AB1935</f>
        <v>60</v>
      </c>
      <c r="AD1935" s="6" t="s">
        <v>371</v>
      </c>
    </row>
    <row r="1936" spans="1:30" x14ac:dyDescent="0.2">
      <c r="A1936">
        <v>33</v>
      </c>
      <c r="B1936" s="2" t="s">
        <v>2263</v>
      </c>
      <c r="C1936" s="2" t="s">
        <v>22</v>
      </c>
      <c r="D1936" s="2" t="s">
        <v>23</v>
      </c>
      <c r="E1936" s="6" t="s">
        <v>2767</v>
      </c>
      <c r="F1936" s="2">
        <v>107</v>
      </c>
      <c r="G1936" s="2"/>
      <c r="H1936" s="3">
        <v>42588</v>
      </c>
      <c r="I1936" s="3">
        <v>42599</v>
      </c>
      <c r="J1936" s="3" t="s">
        <v>2540</v>
      </c>
      <c r="K1936" s="17">
        <f>IF(J1936="Januar",238.19,IF(J1936="Februar",240.59,IF(J1936="Mars",245.99,IF(J1936="April",250.79,IF(J1936="Mai",256.52,IF(J1936="Juni",259.83,IF(J1936="Juli",265.66,IF(J1936="August",272.21,IF(J1936="September",275.91,IF(J1936="Oktober",281.13,IF(J1936="November",284.38,IF(J1936="Desember",287.34,0))))))))))))</f>
        <v>272.20999999999998</v>
      </c>
      <c r="L1936" s="20">
        <f>$K$2/K1936</f>
        <v>0.87502296021454029</v>
      </c>
      <c r="M1936" s="2">
        <v>11</v>
      </c>
      <c r="N1936" s="2">
        <v>4200000</v>
      </c>
      <c r="O1936" s="2">
        <v>6520000</v>
      </c>
      <c r="P1936" s="2">
        <f>O1936-N1936</f>
        <v>2320000</v>
      </c>
      <c r="Q1936" s="4">
        <f>P1936/N1936</f>
        <v>0.55238095238095242</v>
      </c>
      <c r="R1936" s="2"/>
      <c r="S1936" s="9">
        <f>(N1936+R1936)/F1936</f>
        <v>39252.336448598129</v>
      </c>
      <c r="T1936" s="2">
        <v>60935</v>
      </c>
      <c r="U1936" s="5">
        <f>T1936-S1936</f>
        <v>21682.663551401871</v>
      </c>
      <c r="V1936" s="4">
        <f>U1936/S1936</f>
        <v>0.55239166666666673</v>
      </c>
      <c r="W1936" s="22">
        <f>S1936*L1936</f>
        <v>34346.695634589429</v>
      </c>
      <c r="X1936" s="22">
        <f>T1936*L1936</f>
        <v>53319.524080673014</v>
      </c>
      <c r="Y1936" s="22">
        <f>X1936-W1936</f>
        <v>18972.828446083586</v>
      </c>
      <c r="Z1936" s="8">
        <f>Y1936/W1936</f>
        <v>0.55239166666666684</v>
      </c>
      <c r="AA1936" s="11">
        <v>36688</v>
      </c>
      <c r="AB1936" s="2">
        <v>1983</v>
      </c>
      <c r="AC1936" s="2">
        <f>2016-AB1936</f>
        <v>33</v>
      </c>
      <c r="AD1936" s="2" t="s">
        <v>102</v>
      </c>
    </row>
    <row r="1937" spans="1:30" x14ac:dyDescent="0.2">
      <c r="A1937">
        <v>33</v>
      </c>
      <c r="B1937" s="2" t="s">
        <v>437</v>
      </c>
      <c r="C1937" s="2" t="s">
        <v>22</v>
      </c>
      <c r="D1937" s="2" t="s">
        <v>23</v>
      </c>
      <c r="E1937" s="6" t="s">
        <v>2767</v>
      </c>
      <c r="F1937" s="2">
        <v>41</v>
      </c>
      <c r="G1937" s="2">
        <v>45</v>
      </c>
      <c r="H1937" s="3">
        <v>42587</v>
      </c>
      <c r="I1937" s="3">
        <v>42599</v>
      </c>
      <c r="J1937" s="3" t="s">
        <v>2540</v>
      </c>
      <c r="K1937" s="17">
        <f>IF(J1937="Januar",238.19,IF(J1937="Februar",240.59,IF(J1937="Mars",245.99,IF(J1937="April",250.79,IF(J1937="Mai",256.52,IF(J1937="Juni",259.83,IF(J1937="Juli",265.66,IF(J1937="August",272.21,IF(J1937="September",275.91,IF(J1937="Oktober",281.13,IF(J1937="November",284.38,IF(J1937="Desember",287.34,0))))))))))))</f>
        <v>272.20999999999998</v>
      </c>
      <c r="L1937" s="20">
        <f>$K$2/K1937</f>
        <v>0.87502296021454029</v>
      </c>
      <c r="M1937" s="2">
        <v>12</v>
      </c>
      <c r="N1937" s="2">
        <v>2600000</v>
      </c>
      <c r="O1937" s="2">
        <v>2750000</v>
      </c>
      <c r="P1937" s="2">
        <f>O1937-N1937</f>
        <v>150000</v>
      </c>
      <c r="Q1937" s="4">
        <f>P1937/N1937</f>
        <v>5.7692307692307696E-2</v>
      </c>
      <c r="R1937" s="2">
        <v>54000</v>
      </c>
      <c r="S1937" s="9">
        <f>(N1937+R1937)/F1937</f>
        <v>64731.707317073167</v>
      </c>
      <c r="T1937" s="2">
        <v>68390</v>
      </c>
      <c r="U1937" s="5">
        <f>T1937-S1937</f>
        <v>3658.2926829268326</v>
      </c>
      <c r="V1937" s="4">
        <f>U1937/S1937</f>
        <v>5.6514694800301489E-2</v>
      </c>
      <c r="W1937" s="22">
        <f>S1937*L1937</f>
        <v>56641.730156326579</v>
      </c>
      <c r="X1937" s="22">
        <f>T1937*L1937</f>
        <v>59842.820249072407</v>
      </c>
      <c r="Y1937" s="22">
        <f>X1937-W1937</f>
        <v>3201.0900927458279</v>
      </c>
      <c r="Z1937" s="8">
        <f>Y1937/W1937</f>
        <v>5.6514694800301454E-2</v>
      </c>
      <c r="AA1937" s="11">
        <v>1871</v>
      </c>
      <c r="AB1937" s="2">
        <v>1966</v>
      </c>
      <c r="AC1937" s="2">
        <f>2016-AB1937</f>
        <v>50</v>
      </c>
      <c r="AD1937" s="2" t="s">
        <v>88</v>
      </c>
    </row>
    <row r="1938" spans="1:30" x14ac:dyDescent="0.2">
      <c r="A1938">
        <v>33</v>
      </c>
      <c r="B1938" s="2" t="s">
        <v>276</v>
      </c>
      <c r="C1938" s="2" t="s">
        <v>22</v>
      </c>
      <c r="D1938" s="2" t="s">
        <v>23</v>
      </c>
      <c r="E1938" s="6" t="s">
        <v>2767</v>
      </c>
      <c r="F1938" s="2">
        <v>50</v>
      </c>
      <c r="G1938" s="2"/>
      <c r="H1938" s="3">
        <v>42587</v>
      </c>
      <c r="I1938" s="3">
        <v>42599</v>
      </c>
      <c r="J1938" s="3" t="s">
        <v>2540</v>
      </c>
      <c r="K1938" s="17">
        <f>IF(J1938="Januar",238.19,IF(J1938="Februar",240.59,IF(J1938="Mars",245.99,IF(J1938="April",250.79,IF(J1938="Mai",256.52,IF(J1938="Juni",259.83,IF(J1938="Juli",265.66,IF(J1938="August",272.21,IF(J1938="September",275.91,IF(J1938="Oktober",281.13,IF(J1938="November",284.38,IF(J1938="Desember",287.34,0))))))))))))</f>
        <v>272.20999999999998</v>
      </c>
      <c r="L1938" s="20">
        <f>$K$2/K1938</f>
        <v>0.87502296021454029</v>
      </c>
      <c r="M1938" s="2">
        <v>12</v>
      </c>
      <c r="N1938" s="2">
        <v>3690000</v>
      </c>
      <c r="O1938" s="2">
        <v>3705000</v>
      </c>
      <c r="P1938" s="2">
        <f>O1938-N1938</f>
        <v>15000</v>
      </c>
      <c r="Q1938" s="4">
        <f>P1938/N1938</f>
        <v>4.0650406504065045E-3</v>
      </c>
      <c r="R1938" s="2">
        <v>110638</v>
      </c>
      <c r="S1938" s="9">
        <f>(N1938+R1938)/F1938</f>
        <v>76012.759999999995</v>
      </c>
      <c r="T1938" s="2">
        <v>76313</v>
      </c>
      <c r="U1938" s="5">
        <f>T1938-S1938</f>
        <v>300.24000000000524</v>
      </c>
      <c r="V1938" s="4">
        <f>U1938/S1938</f>
        <v>3.9498631545546465E-3</v>
      </c>
      <c r="W1938" s="22">
        <f>S1938*L1938</f>
        <v>66512.910269277389</v>
      </c>
      <c r="X1938" s="22">
        <f>T1938*L1938</f>
        <v>66775.627162852208</v>
      </c>
      <c r="Y1938" s="22">
        <f>X1938-W1938</f>
        <v>262.71689357481955</v>
      </c>
      <c r="Z1938" s="8">
        <f>Y1938/W1938</f>
        <v>3.9498631545546682E-3</v>
      </c>
      <c r="AA1938" s="11">
        <v>1606</v>
      </c>
      <c r="AB1938" s="2">
        <v>1947</v>
      </c>
      <c r="AC1938" s="2">
        <f>2016-AB1938</f>
        <v>69</v>
      </c>
      <c r="AD1938" s="2" t="s">
        <v>75</v>
      </c>
    </row>
    <row r="1939" spans="1:30" x14ac:dyDescent="0.2">
      <c r="A1939">
        <v>33</v>
      </c>
      <c r="B1939" s="6" t="s">
        <v>790</v>
      </c>
      <c r="C1939" s="6" t="s">
        <v>22</v>
      </c>
      <c r="D1939" s="6" t="s">
        <v>23</v>
      </c>
      <c r="E1939" s="6" t="s">
        <v>2767</v>
      </c>
      <c r="F1939" s="6">
        <v>51</v>
      </c>
      <c r="G1939" s="6">
        <v>59</v>
      </c>
      <c r="H1939" s="7">
        <v>42587</v>
      </c>
      <c r="I1939" s="7">
        <v>42599</v>
      </c>
      <c r="J1939" s="3" t="s">
        <v>2540</v>
      </c>
      <c r="K1939" s="17">
        <f>IF(J1939="Januar",238.19,IF(J1939="Februar",240.59,IF(J1939="Mars",245.99,IF(J1939="April",250.79,IF(J1939="Mai",256.52,IF(J1939="Juni",259.83,IF(J1939="Juli",265.66,IF(J1939="August",272.21,IF(J1939="September",275.91,IF(J1939="Oktober",281.13,IF(J1939="November",284.38,IF(J1939="Desember",287.34,0))))))))))))</f>
        <v>272.20999999999998</v>
      </c>
      <c r="L1939" s="20">
        <f>$K$2/K1939</f>
        <v>0.87502296021454029</v>
      </c>
      <c r="M1939" s="6">
        <v>12</v>
      </c>
      <c r="N1939" s="6">
        <v>2950000</v>
      </c>
      <c r="O1939" s="6">
        <v>3690000</v>
      </c>
      <c r="P1939" s="6">
        <f>O1939-N1939</f>
        <v>740000</v>
      </c>
      <c r="Q1939" s="8">
        <f>P1939/N1939</f>
        <v>0.25084745762711863</v>
      </c>
      <c r="R1939" s="6"/>
      <c r="S1939" s="9">
        <f>(N1939+R1939)/F1939</f>
        <v>57843.137254901958</v>
      </c>
      <c r="T1939" s="6">
        <v>72353</v>
      </c>
      <c r="U1939" s="5">
        <f>T1939-S1939</f>
        <v>14509.862745098042</v>
      </c>
      <c r="V1939" s="4">
        <f>U1939/S1939</f>
        <v>0.25084847457627124</v>
      </c>
      <c r="W1939" s="22">
        <f>S1939*L1939</f>
        <v>50614.073188880269</v>
      </c>
      <c r="X1939" s="22">
        <f>T1939*L1939</f>
        <v>63310.536240402631</v>
      </c>
      <c r="Y1939" s="22">
        <f>X1939-W1939</f>
        <v>12696.463051522362</v>
      </c>
      <c r="Z1939" s="8">
        <f>Y1939/W1939</f>
        <v>0.25084847457627119</v>
      </c>
      <c r="AA1939" s="10">
        <v>3712</v>
      </c>
      <c r="AB1939" s="6">
        <v>1990</v>
      </c>
      <c r="AC1939" s="6">
        <f>2016-AB1939</f>
        <v>26</v>
      </c>
      <c r="AD1939" s="6" t="s">
        <v>191</v>
      </c>
    </row>
    <row r="1940" spans="1:30" x14ac:dyDescent="0.2">
      <c r="A1940">
        <v>33</v>
      </c>
      <c r="B1940" s="2" t="s">
        <v>1060</v>
      </c>
      <c r="C1940" s="2" t="s">
        <v>22</v>
      </c>
      <c r="D1940" s="2" t="s">
        <v>23</v>
      </c>
      <c r="E1940" s="6" t="s">
        <v>2767</v>
      </c>
      <c r="F1940" s="2">
        <v>57</v>
      </c>
      <c r="G1940" s="2">
        <v>63</v>
      </c>
      <c r="H1940" s="3">
        <v>42587</v>
      </c>
      <c r="I1940" s="3">
        <v>42599</v>
      </c>
      <c r="J1940" s="3" t="s">
        <v>2540</v>
      </c>
      <c r="K1940" s="17">
        <f>IF(J1940="Januar",238.19,IF(J1940="Februar",240.59,IF(J1940="Mars",245.99,IF(J1940="April",250.79,IF(J1940="Mai",256.52,IF(J1940="Juni",259.83,IF(J1940="Juli",265.66,IF(J1940="August",272.21,IF(J1940="September",275.91,IF(J1940="Oktober",281.13,IF(J1940="November",284.38,IF(J1940="Desember",287.34,0))))))))))))</f>
        <v>272.20999999999998</v>
      </c>
      <c r="L1940" s="20">
        <f>$K$2/K1940</f>
        <v>0.87502296021454029</v>
      </c>
      <c r="M1940" s="2">
        <v>12</v>
      </c>
      <c r="N1940" s="2">
        <v>3850000</v>
      </c>
      <c r="O1940" s="2">
        <v>4200000</v>
      </c>
      <c r="P1940" s="2">
        <f>O1940-N1940</f>
        <v>350000</v>
      </c>
      <c r="Q1940" s="4">
        <f>P1940/N1940</f>
        <v>9.0909090909090912E-2</v>
      </c>
      <c r="R1940" s="2">
        <v>56425</v>
      </c>
      <c r="S1940" s="9">
        <f>(N1940+R1940)/F1940</f>
        <v>68533.771929824565</v>
      </c>
      <c r="T1940" s="2">
        <v>74674</v>
      </c>
      <c r="U1940" s="5">
        <f>T1940-S1940</f>
        <v>6140.2280701754353</v>
      </c>
      <c r="V1940" s="4">
        <f>U1940/S1940</f>
        <v>8.9594194180100672E-2</v>
      </c>
      <c r="W1940" s="22">
        <f>S1940*L1940</f>
        <v>59968.623988703257</v>
      </c>
      <c r="X1940" s="22">
        <f>T1940*L1940</f>
        <v>65341.464531060585</v>
      </c>
      <c r="Y1940" s="22">
        <f>X1940-W1940</f>
        <v>5372.8405423573276</v>
      </c>
      <c r="Z1940" s="8">
        <f>Y1940/W1940</f>
        <v>8.9594194180100756E-2</v>
      </c>
      <c r="AA1940" s="2">
        <v>908</v>
      </c>
      <c r="AB1940" s="2">
        <v>1932</v>
      </c>
      <c r="AC1940" s="2">
        <f>2016-AB1940</f>
        <v>84</v>
      </c>
      <c r="AD1940" s="2" t="s">
        <v>103</v>
      </c>
    </row>
    <row r="1941" spans="1:30" x14ac:dyDescent="0.2">
      <c r="A1941">
        <v>33</v>
      </c>
      <c r="B1941" s="2" t="s">
        <v>1854</v>
      </c>
      <c r="C1941" s="2" t="s">
        <v>22</v>
      </c>
      <c r="D1941" s="2" t="s">
        <v>23</v>
      </c>
      <c r="E1941" s="6" t="s">
        <v>2767</v>
      </c>
      <c r="F1941" s="2">
        <v>80</v>
      </c>
      <c r="G1941" s="2">
        <v>93</v>
      </c>
      <c r="H1941" s="3">
        <v>42587</v>
      </c>
      <c r="I1941" s="3">
        <v>42599</v>
      </c>
      <c r="J1941" s="3" t="s">
        <v>2540</v>
      </c>
      <c r="K1941" s="17">
        <f>IF(J1941="Januar",238.19,IF(J1941="Februar",240.59,IF(J1941="Mars",245.99,IF(J1941="April",250.79,IF(J1941="Mai",256.52,IF(J1941="Juni",259.83,IF(J1941="Juli",265.66,IF(J1941="August",272.21,IF(J1941="September",275.91,IF(J1941="Oktober",281.13,IF(J1941="November",284.38,IF(J1941="Desember",287.34,0))))))))))))</f>
        <v>272.20999999999998</v>
      </c>
      <c r="L1941" s="20">
        <f>$K$2/K1941</f>
        <v>0.87502296021454029</v>
      </c>
      <c r="M1941" s="2">
        <v>12</v>
      </c>
      <c r="N1941" s="2">
        <v>4490000</v>
      </c>
      <c r="O1941" s="2">
        <v>4700000</v>
      </c>
      <c r="P1941" s="2">
        <f>O1941-N1941</f>
        <v>210000</v>
      </c>
      <c r="Q1941" s="4">
        <f>P1941/N1941</f>
        <v>4.6770601336302897E-2</v>
      </c>
      <c r="R1941" s="2"/>
      <c r="S1941" s="9">
        <f>(N1941+R1941)/F1941</f>
        <v>56125</v>
      </c>
      <c r="T1941" s="2">
        <v>58750</v>
      </c>
      <c r="U1941" s="5">
        <f>T1941-S1941</f>
        <v>2625</v>
      </c>
      <c r="V1941" s="4">
        <f>U1941/S1941</f>
        <v>4.6770601336302897E-2</v>
      </c>
      <c r="W1941" s="22">
        <f>S1941*L1941</f>
        <v>49110.663642041072</v>
      </c>
      <c r="X1941" s="22">
        <f>T1941*L1941</f>
        <v>51407.59891260424</v>
      </c>
      <c r="Y1941" s="22">
        <f>X1941-W1941</f>
        <v>2296.9352705631682</v>
      </c>
      <c r="Z1941" s="8">
        <f>Y1941/W1941</f>
        <v>4.6770601336302897E-2</v>
      </c>
      <c r="AA1941" s="2">
        <v>410</v>
      </c>
      <c r="AB1941" s="2">
        <v>1890</v>
      </c>
      <c r="AC1941" s="2">
        <f>2016-AB1941</f>
        <v>126</v>
      </c>
      <c r="AD1941" s="2" t="s">
        <v>37</v>
      </c>
    </row>
    <row r="1942" spans="1:30" x14ac:dyDescent="0.2">
      <c r="A1942">
        <v>33</v>
      </c>
      <c r="B1942" s="2" t="s">
        <v>1061</v>
      </c>
      <c r="C1942" s="2" t="s">
        <v>22</v>
      </c>
      <c r="D1942" s="2" t="s">
        <v>23</v>
      </c>
      <c r="E1942" s="6" t="s">
        <v>2767</v>
      </c>
      <c r="F1942" s="2">
        <v>57</v>
      </c>
      <c r="G1942" s="2">
        <v>63</v>
      </c>
      <c r="H1942" s="3">
        <v>42583</v>
      </c>
      <c r="I1942" s="3">
        <v>42599</v>
      </c>
      <c r="J1942" s="3" t="s">
        <v>2540</v>
      </c>
      <c r="K1942" s="17">
        <f>IF(J1942="Januar",238.19,IF(J1942="Februar",240.59,IF(J1942="Mars",245.99,IF(J1942="April",250.79,IF(J1942="Mai",256.52,IF(J1942="Juni",259.83,IF(J1942="Juli",265.66,IF(J1942="August",272.21,IF(J1942="September",275.91,IF(J1942="Oktober",281.13,IF(J1942="November",284.38,IF(J1942="Desember",287.34,0))))))))))))</f>
        <v>272.20999999999998</v>
      </c>
      <c r="L1942" s="20">
        <f>$K$2/K1942</f>
        <v>0.87502296021454029</v>
      </c>
      <c r="M1942" s="2">
        <v>16</v>
      </c>
      <c r="N1942" s="2">
        <v>3890000</v>
      </c>
      <c r="O1942" s="2">
        <v>3850000</v>
      </c>
      <c r="P1942" s="2">
        <f>O1942-N1942</f>
        <v>-40000</v>
      </c>
      <c r="Q1942" s="4">
        <f>P1942/N1942</f>
        <v>-1.0282776349614395E-2</v>
      </c>
      <c r="R1942" s="2">
        <v>4540</v>
      </c>
      <c r="S1942" s="9">
        <f>(N1942+R1942)/F1942</f>
        <v>68325.263157894733</v>
      </c>
      <c r="T1942" s="2">
        <v>67624</v>
      </c>
      <c r="U1942" s="5">
        <f>T1942-S1942</f>
        <v>-701.26315789473301</v>
      </c>
      <c r="V1942" s="4">
        <f>U1942/S1942</f>
        <v>-1.0263599808963263E-2</v>
      </c>
      <c r="W1942" s="22">
        <f>S1942*L1942</f>
        <v>59786.17402585852</v>
      </c>
      <c r="X1942" s="22">
        <f>T1942*L1942</f>
        <v>59172.55266154807</v>
      </c>
      <c r="Y1942" s="22">
        <f>X1942-W1942</f>
        <v>-613.62136431044928</v>
      </c>
      <c r="Z1942" s="8">
        <f>Y1942/W1942</f>
        <v>-1.026359980896332E-2</v>
      </c>
      <c r="AA1942" s="11">
        <v>18339</v>
      </c>
      <c r="AB1942" s="2">
        <v>2001</v>
      </c>
      <c r="AC1942" s="2">
        <f>2016-AB1942</f>
        <v>15</v>
      </c>
      <c r="AD1942" s="2" t="s">
        <v>40</v>
      </c>
    </row>
    <row r="1943" spans="1:30" x14ac:dyDescent="0.2">
      <c r="A1943">
        <v>33</v>
      </c>
      <c r="B1943" s="2" t="s">
        <v>104</v>
      </c>
      <c r="C1943" s="2" t="s">
        <v>22</v>
      </c>
      <c r="D1943" s="2" t="s">
        <v>23</v>
      </c>
      <c r="E1943" s="6" t="s">
        <v>2767</v>
      </c>
      <c r="F1943" s="2">
        <v>50</v>
      </c>
      <c r="G1943" s="2">
        <v>57</v>
      </c>
      <c r="H1943" s="3">
        <v>42589</v>
      </c>
      <c r="I1943" s="3">
        <v>42600</v>
      </c>
      <c r="J1943" s="3" t="s">
        <v>2540</v>
      </c>
      <c r="K1943" s="17">
        <f>IF(J1943="Januar",238.19,IF(J1943="Februar",240.59,IF(J1943="Mars",245.99,IF(J1943="April",250.79,IF(J1943="Mai",256.52,IF(J1943="Juni",259.83,IF(J1943="Juli",265.66,IF(J1943="August",272.21,IF(J1943="September",275.91,IF(J1943="Oktober",281.13,IF(J1943="November",284.38,IF(J1943="Desember",287.34,0))))))))))))</f>
        <v>272.20999999999998</v>
      </c>
      <c r="L1943" s="20">
        <f>$K$2/K1943</f>
        <v>0.87502296021454029</v>
      </c>
      <c r="M1943" s="2">
        <v>11</v>
      </c>
      <c r="N1943" s="2">
        <v>4600000</v>
      </c>
      <c r="O1943" s="2">
        <v>4800000</v>
      </c>
      <c r="P1943" s="2">
        <f>O1943-N1943</f>
        <v>200000</v>
      </c>
      <c r="Q1943" s="4">
        <f>P1943/N1943</f>
        <v>4.3478260869565216E-2</v>
      </c>
      <c r="R1943" s="2"/>
      <c r="S1943" s="9">
        <f>(N1943+R1943)/F1943</f>
        <v>92000</v>
      </c>
      <c r="T1943" s="2">
        <v>96000</v>
      </c>
      <c r="U1943" s="5">
        <f>T1943-S1943</f>
        <v>4000</v>
      </c>
      <c r="V1943" s="4">
        <f>U1943/S1943</f>
        <v>4.3478260869565216E-2</v>
      </c>
      <c r="W1943" s="22">
        <f>S1943*L1943</f>
        <v>80502.112339737709</v>
      </c>
      <c r="X1943" s="22">
        <f>T1943*L1943</f>
        <v>84002.204180595872</v>
      </c>
      <c r="Y1943" s="22">
        <f>X1943-W1943</f>
        <v>3500.0918408581638</v>
      </c>
      <c r="Z1943" s="8">
        <f>Y1943/W1943</f>
        <v>4.3478260869565251E-2</v>
      </c>
      <c r="AA1943" s="11">
        <v>1259</v>
      </c>
      <c r="AB1943" s="2">
        <v>2007</v>
      </c>
      <c r="AC1943" s="2">
        <f>2016-AB1943</f>
        <v>9</v>
      </c>
      <c r="AD1943" s="2" t="s">
        <v>217</v>
      </c>
    </row>
    <row r="1944" spans="1:30" x14ac:dyDescent="0.2">
      <c r="A1944">
        <v>33</v>
      </c>
      <c r="B1944" s="6" t="s">
        <v>792</v>
      </c>
      <c r="C1944" s="6" t="s">
        <v>22</v>
      </c>
      <c r="D1944" s="6" t="s">
        <v>23</v>
      </c>
      <c r="E1944" s="6" t="s">
        <v>2767</v>
      </c>
      <c r="F1944" s="6">
        <v>53</v>
      </c>
      <c r="G1944" s="6">
        <v>59</v>
      </c>
      <c r="H1944" s="7">
        <v>42589</v>
      </c>
      <c r="I1944" s="7">
        <v>42600</v>
      </c>
      <c r="J1944" s="3" t="s">
        <v>2540</v>
      </c>
      <c r="K1944" s="17">
        <f>IF(J1944="Januar",238.19,IF(J1944="Februar",240.59,IF(J1944="Mars",245.99,IF(J1944="April",250.79,IF(J1944="Mai",256.52,IF(J1944="Juni",259.83,IF(J1944="Juli",265.66,IF(J1944="August",272.21,IF(J1944="September",275.91,IF(J1944="Oktober",281.13,IF(J1944="November",284.38,IF(J1944="Desember",287.34,0))))))))))))</f>
        <v>272.20999999999998</v>
      </c>
      <c r="L1944" s="20">
        <f>$K$2/K1944</f>
        <v>0.87502296021454029</v>
      </c>
      <c r="M1944" s="6">
        <v>11</v>
      </c>
      <c r="N1944" s="6">
        <v>4200000</v>
      </c>
      <c r="O1944" s="6">
        <v>4400000</v>
      </c>
      <c r="P1944" s="6">
        <f>O1944-N1944</f>
        <v>200000</v>
      </c>
      <c r="Q1944" s="8">
        <f>P1944/N1944</f>
        <v>4.7619047619047616E-2</v>
      </c>
      <c r="R1944" s="6">
        <v>56411</v>
      </c>
      <c r="S1944" s="9">
        <f>(N1944+R1944)/F1944</f>
        <v>80309.641509433961</v>
      </c>
      <c r="T1944" s="6">
        <v>84083</v>
      </c>
      <c r="U1944" s="5">
        <f>T1944-S1944</f>
        <v>3773.3584905660391</v>
      </c>
      <c r="V1944" s="4">
        <f>U1944/S1944</f>
        <v>4.698512432187589E-2</v>
      </c>
      <c r="W1944" s="22">
        <f>S1944*L1944</f>
        <v>70272.780247353425</v>
      </c>
      <c r="X1944" s="22">
        <f>T1944*L1944</f>
        <v>73574.555563719186</v>
      </c>
      <c r="Y1944" s="22">
        <f>X1944-W1944</f>
        <v>3301.7753163657617</v>
      </c>
      <c r="Z1944" s="8">
        <f>Y1944/W1944</f>
        <v>4.6985124321875842E-2</v>
      </c>
      <c r="AA1944" s="10">
        <v>1511</v>
      </c>
      <c r="AB1944" s="6">
        <v>1941</v>
      </c>
      <c r="AC1944" s="6">
        <f>2016-AB1944</f>
        <v>75</v>
      </c>
      <c r="AD1944" s="6" t="s">
        <v>102</v>
      </c>
    </row>
    <row r="1945" spans="1:30" x14ac:dyDescent="0.2">
      <c r="A1945">
        <v>33</v>
      </c>
      <c r="B1945" s="6" t="s">
        <v>1852</v>
      </c>
      <c r="C1945" s="6" t="s">
        <v>22</v>
      </c>
      <c r="D1945" s="6" t="s">
        <v>23</v>
      </c>
      <c r="E1945" s="6" t="s">
        <v>2767</v>
      </c>
      <c r="F1945" s="6">
        <v>80</v>
      </c>
      <c r="G1945" s="6">
        <v>92</v>
      </c>
      <c r="H1945" s="7">
        <v>42588</v>
      </c>
      <c r="I1945" s="7">
        <v>42600</v>
      </c>
      <c r="J1945" s="3" t="s">
        <v>2540</v>
      </c>
      <c r="K1945" s="17">
        <f>IF(J1945="Januar",238.19,IF(J1945="Februar",240.59,IF(J1945="Mars",245.99,IF(J1945="April",250.79,IF(J1945="Mai",256.52,IF(J1945="Juni",259.83,IF(J1945="Juli",265.66,IF(J1945="August",272.21,IF(J1945="September",275.91,IF(J1945="Oktober",281.13,IF(J1945="November",284.38,IF(J1945="Desember",287.34,0))))))))))))</f>
        <v>272.20999999999998</v>
      </c>
      <c r="L1945" s="20">
        <f>$K$2/K1945</f>
        <v>0.87502296021454029</v>
      </c>
      <c r="M1945" s="6">
        <v>12</v>
      </c>
      <c r="N1945" s="6">
        <v>2600000</v>
      </c>
      <c r="O1945" s="6">
        <v>3200000</v>
      </c>
      <c r="P1945" s="6">
        <f>O1945-N1945</f>
        <v>600000</v>
      </c>
      <c r="Q1945" s="8">
        <f>P1945/N1945</f>
        <v>0.23076923076923078</v>
      </c>
      <c r="R1945" s="6">
        <v>262592</v>
      </c>
      <c r="S1945" s="9">
        <f>(N1945+R1945)/F1945</f>
        <v>35782.400000000001</v>
      </c>
      <c r="T1945" s="6">
        <v>43282</v>
      </c>
      <c r="U1945" s="5">
        <f>T1945-S1945</f>
        <v>7499.5999999999985</v>
      </c>
      <c r="V1945" s="4">
        <f>U1945/S1945</f>
        <v>0.20958907172241098</v>
      </c>
      <c r="W1945" s="22">
        <f>S1945*L1945</f>
        <v>31310.42157158077</v>
      </c>
      <c r="X1945" s="22">
        <f>T1945*L1945</f>
        <v>37872.743764005732</v>
      </c>
      <c r="Y1945" s="22">
        <f>X1945-W1945</f>
        <v>6562.3221924249629</v>
      </c>
      <c r="Z1945" s="8">
        <f>Y1945/W1945</f>
        <v>0.2095890717224109</v>
      </c>
      <c r="AA1945" s="10">
        <v>36152</v>
      </c>
      <c r="AB1945" s="6">
        <v>1986</v>
      </c>
      <c r="AC1945" s="6">
        <f>2016-AB1945</f>
        <v>30</v>
      </c>
      <c r="AD1945" s="6" t="s">
        <v>37</v>
      </c>
    </row>
    <row r="1946" spans="1:30" x14ac:dyDescent="0.2">
      <c r="A1946">
        <v>33</v>
      </c>
      <c r="B1946" s="2" t="s">
        <v>1492</v>
      </c>
      <c r="C1946" s="2" t="s">
        <v>22</v>
      </c>
      <c r="D1946" s="2" t="s">
        <v>23</v>
      </c>
      <c r="E1946" s="6" t="s">
        <v>2767</v>
      </c>
      <c r="F1946" s="2">
        <v>69</v>
      </c>
      <c r="G1946" s="2">
        <v>78</v>
      </c>
      <c r="H1946" s="3">
        <v>42589</v>
      </c>
      <c r="I1946" s="3">
        <v>42601</v>
      </c>
      <c r="J1946" s="3" t="s">
        <v>2540</v>
      </c>
      <c r="K1946" s="17">
        <f>IF(J1946="Januar",238.19,IF(J1946="Februar",240.59,IF(J1946="Mars",245.99,IF(J1946="April",250.79,IF(J1946="Mai",256.52,IF(J1946="Juni",259.83,IF(J1946="Juli",265.66,IF(J1946="August",272.21,IF(J1946="September",275.91,IF(J1946="Oktober",281.13,IF(J1946="November",284.38,IF(J1946="Desember",287.34,0))))))))))))</f>
        <v>272.20999999999998</v>
      </c>
      <c r="L1946" s="20">
        <f>$K$2/K1946</f>
        <v>0.87502296021454029</v>
      </c>
      <c r="M1946" s="2">
        <v>12</v>
      </c>
      <c r="N1946" s="2">
        <v>3590000</v>
      </c>
      <c r="O1946" s="2">
        <v>3500000</v>
      </c>
      <c r="P1946" s="2">
        <f>O1946-N1946</f>
        <v>-90000</v>
      </c>
      <c r="Q1946" s="4">
        <f>P1946/N1946</f>
        <v>-2.5069637883008356E-2</v>
      </c>
      <c r="R1946" s="2">
        <v>3750</v>
      </c>
      <c r="S1946" s="9">
        <f>(N1946+R1946)/F1946</f>
        <v>52083.333333333336</v>
      </c>
      <c r="T1946" s="2">
        <v>50779</v>
      </c>
      <c r="U1946" s="5">
        <f>T1946-S1946</f>
        <v>-1304.3333333333358</v>
      </c>
      <c r="V1946" s="4">
        <f>U1946/S1946</f>
        <v>-2.5043200000000047E-2</v>
      </c>
      <c r="W1946" s="22">
        <f>S1946*L1946</f>
        <v>45574.112511173975</v>
      </c>
      <c r="X1946" s="22">
        <f>T1946*L1946</f>
        <v>44432.790896734143</v>
      </c>
      <c r="Y1946" s="22">
        <f>X1946-W1946</f>
        <v>-1141.321614439832</v>
      </c>
      <c r="Z1946" s="8">
        <f>Y1946/W1946</f>
        <v>-2.5043199999999998E-2</v>
      </c>
      <c r="AA1946" s="11">
        <v>11819</v>
      </c>
      <c r="AB1946" s="2">
        <v>1962</v>
      </c>
      <c r="AC1946" s="2">
        <f>2016-AB1946</f>
        <v>54</v>
      </c>
      <c r="AD1946" s="2" t="s">
        <v>421</v>
      </c>
    </row>
    <row r="1947" spans="1:30" x14ac:dyDescent="0.2">
      <c r="A1947">
        <v>33</v>
      </c>
      <c r="B1947" s="6" t="s">
        <v>2388</v>
      </c>
      <c r="C1947" s="6" t="s">
        <v>22</v>
      </c>
      <c r="D1947" s="6" t="s">
        <v>23</v>
      </c>
      <c r="E1947" s="6" t="s">
        <v>2767</v>
      </c>
      <c r="F1947" s="6">
        <v>124</v>
      </c>
      <c r="G1947" s="6">
        <v>158</v>
      </c>
      <c r="H1947" s="7">
        <v>42590</v>
      </c>
      <c r="I1947" s="7">
        <v>42602</v>
      </c>
      <c r="J1947" s="3" t="s">
        <v>2540</v>
      </c>
      <c r="K1947" s="17">
        <f>IF(J1947="Januar",238.19,IF(J1947="Februar",240.59,IF(J1947="Mars",245.99,IF(J1947="April",250.79,IF(J1947="Mai",256.52,IF(J1947="Juni",259.83,IF(J1947="Juli",265.66,IF(J1947="August",272.21,IF(J1947="September",275.91,IF(J1947="Oktober",281.13,IF(J1947="November",284.38,IF(J1947="Desember",287.34,0))))))))))))</f>
        <v>272.20999999999998</v>
      </c>
      <c r="L1947" s="20">
        <f>$K$2/K1947</f>
        <v>0.87502296021454029</v>
      </c>
      <c r="M1947" s="6">
        <v>12</v>
      </c>
      <c r="N1947" s="6">
        <v>7500000</v>
      </c>
      <c r="O1947" s="6">
        <v>7780000</v>
      </c>
      <c r="P1947" s="6">
        <f>O1947-N1947</f>
        <v>280000</v>
      </c>
      <c r="Q1947" s="8">
        <f>P1947/N1947</f>
        <v>3.7333333333333336E-2</v>
      </c>
      <c r="R1947" s="6">
        <v>56971</v>
      </c>
      <c r="S1947" s="9">
        <f>(N1947+R1947)/F1947</f>
        <v>60943.31451612903</v>
      </c>
      <c r="T1947" s="6">
        <v>63201</v>
      </c>
      <c r="U1947" s="5">
        <f>T1947-S1947</f>
        <v>2257.6854838709696</v>
      </c>
      <c r="V1947" s="4">
        <f>U1947/S1947</f>
        <v>3.7045662872068751E-2</v>
      </c>
      <c r="W1947" s="22">
        <f>S1947*L1947</f>
        <v>53326.799473188985</v>
      </c>
      <c r="X1947" s="22">
        <f>T1947*L1947</f>
        <v>55302.326108519163</v>
      </c>
      <c r="Y1947" s="22">
        <f>X1947-W1947</f>
        <v>1975.5266353301777</v>
      </c>
      <c r="Z1947" s="8">
        <f>Y1947/W1947</f>
        <v>3.7045662872068848E-2</v>
      </c>
      <c r="AA1947" s="6">
        <v>919</v>
      </c>
      <c r="AB1947" s="6">
        <v>1938</v>
      </c>
      <c r="AC1947" s="6">
        <f>2016-AB1947</f>
        <v>78</v>
      </c>
      <c r="AD1947" s="6" t="s">
        <v>81</v>
      </c>
    </row>
    <row r="1948" spans="1:30" x14ac:dyDescent="0.2">
      <c r="A1948">
        <v>34</v>
      </c>
      <c r="B1948" s="2" t="s">
        <v>488</v>
      </c>
      <c r="C1948" s="2" t="s">
        <v>22</v>
      </c>
      <c r="D1948" s="2" t="s">
        <v>23</v>
      </c>
      <c r="E1948" s="6" t="s">
        <v>2767</v>
      </c>
      <c r="F1948" s="2">
        <v>43</v>
      </c>
      <c r="G1948" s="2">
        <v>47</v>
      </c>
      <c r="H1948" s="3">
        <v>42594</v>
      </c>
      <c r="I1948" s="3">
        <v>42604</v>
      </c>
      <c r="J1948" s="3" t="s">
        <v>2540</v>
      </c>
      <c r="K1948" s="17">
        <f>IF(J1948="Januar",238.19,IF(J1948="Februar",240.59,IF(J1948="Mars",245.99,IF(J1948="April",250.79,IF(J1948="Mai",256.52,IF(J1948="Juni",259.83,IF(J1948="Juli",265.66,IF(J1948="August",272.21,IF(J1948="September",275.91,IF(J1948="Oktober",281.13,IF(J1948="November",284.38,IF(J1948="Desember",287.34,0))))))))))))</f>
        <v>272.20999999999998</v>
      </c>
      <c r="L1948" s="20">
        <f>$K$2/K1948</f>
        <v>0.87502296021454029</v>
      </c>
      <c r="M1948" s="2">
        <v>10</v>
      </c>
      <c r="N1948" s="2">
        <v>2890000</v>
      </c>
      <c r="O1948" s="2">
        <v>3000000</v>
      </c>
      <c r="P1948" s="2">
        <f>O1948-N1948</f>
        <v>110000</v>
      </c>
      <c r="Q1948" s="4">
        <f>P1948/N1948</f>
        <v>3.8062283737024222E-2</v>
      </c>
      <c r="R1948" s="2"/>
      <c r="S1948" s="9">
        <f>(N1948+R1948)/F1948</f>
        <v>67209.30232558139</v>
      </c>
      <c r="T1948" s="2">
        <v>69767</v>
      </c>
      <c r="U1948" s="5">
        <f>T1948-S1948</f>
        <v>2557.6976744186104</v>
      </c>
      <c r="V1948" s="4">
        <f>U1948/S1948</f>
        <v>3.805570934256064E-2</v>
      </c>
      <c r="W1948" s="22">
        <f>S1948*L1948</f>
        <v>58809.682674884214</v>
      </c>
      <c r="X1948" s="22">
        <f>T1948*L1948</f>
        <v>61047.726865287834</v>
      </c>
      <c r="Y1948" s="22">
        <f>X1948-W1948</f>
        <v>2238.0441904036197</v>
      </c>
      <c r="Z1948" s="8">
        <f>Y1948/W1948</f>
        <v>3.8055709342560674E-2</v>
      </c>
      <c r="AA1948" s="2">
        <v>297</v>
      </c>
      <c r="AB1948" s="2">
        <v>1875</v>
      </c>
      <c r="AC1948" s="2">
        <f>2016-AB1948</f>
        <v>141</v>
      </c>
      <c r="AD1948" s="2" t="s">
        <v>37</v>
      </c>
    </row>
    <row r="1949" spans="1:30" x14ac:dyDescent="0.2">
      <c r="A1949">
        <v>34</v>
      </c>
      <c r="B1949" s="6" t="s">
        <v>586</v>
      </c>
      <c r="C1949" s="6" t="s">
        <v>22</v>
      </c>
      <c r="D1949" s="6" t="s">
        <v>23</v>
      </c>
      <c r="E1949" s="6" t="s">
        <v>2767</v>
      </c>
      <c r="F1949" s="6">
        <v>46</v>
      </c>
      <c r="G1949" s="6">
        <v>50</v>
      </c>
      <c r="H1949" s="7">
        <v>42594</v>
      </c>
      <c r="I1949" s="7">
        <v>42604</v>
      </c>
      <c r="J1949" s="3" t="s">
        <v>2540</v>
      </c>
      <c r="K1949" s="17">
        <f>IF(J1949="Januar",238.19,IF(J1949="Februar",240.59,IF(J1949="Mars",245.99,IF(J1949="April",250.79,IF(J1949="Mai",256.52,IF(J1949="Juni",259.83,IF(J1949="Juli",265.66,IF(J1949="August",272.21,IF(J1949="September",275.91,IF(J1949="Oktober",281.13,IF(J1949="November",284.38,IF(J1949="Desember",287.34,0))))))))))))</f>
        <v>272.20999999999998</v>
      </c>
      <c r="L1949" s="20">
        <f>$K$2/K1949</f>
        <v>0.87502296021454029</v>
      </c>
      <c r="M1949" s="6">
        <v>10</v>
      </c>
      <c r="N1949" s="6">
        <v>2990000</v>
      </c>
      <c r="O1949" s="6">
        <v>3500000</v>
      </c>
      <c r="P1949" s="6">
        <f>O1949-N1949</f>
        <v>510000</v>
      </c>
      <c r="Q1949" s="8">
        <f>P1949/N1949</f>
        <v>0.1705685618729097</v>
      </c>
      <c r="R1949" s="6">
        <v>48562</v>
      </c>
      <c r="S1949" s="9">
        <f>(N1949+R1949)/F1949</f>
        <v>66055.695652173919</v>
      </c>
      <c r="T1949" s="6">
        <v>77143</v>
      </c>
      <c r="U1949" s="5">
        <f>T1949-S1949</f>
        <v>11087.304347826081</v>
      </c>
      <c r="V1949" s="4">
        <f>U1949/S1949</f>
        <v>0.16784781748735081</v>
      </c>
      <c r="W1949" s="22">
        <f>S1949*L1949</f>
        <v>57800.250348595961</v>
      </c>
      <c r="X1949" s="22">
        <f>T1949*L1949</f>
        <v>67501.896219830276</v>
      </c>
      <c r="Y1949" s="22">
        <f>X1949-W1949</f>
        <v>9701.6458712343156</v>
      </c>
      <c r="Z1949" s="8">
        <f>Y1949/W1949</f>
        <v>0.16784781748735073</v>
      </c>
      <c r="AA1949" s="6">
        <v>493</v>
      </c>
      <c r="AB1949" s="6">
        <v>1900</v>
      </c>
      <c r="AC1949" s="6">
        <f>2016-AB1949</f>
        <v>116</v>
      </c>
      <c r="AD1949" s="6" t="s">
        <v>213</v>
      </c>
    </row>
    <row r="1950" spans="1:30" x14ac:dyDescent="0.2">
      <c r="A1950">
        <v>34</v>
      </c>
      <c r="B1950" s="2" t="s">
        <v>588</v>
      </c>
      <c r="C1950" s="2" t="s">
        <v>22</v>
      </c>
      <c r="D1950" s="2" t="s">
        <v>23</v>
      </c>
      <c r="E1950" s="6" t="s">
        <v>2767</v>
      </c>
      <c r="F1950" s="2">
        <v>46</v>
      </c>
      <c r="G1950" s="2">
        <v>55</v>
      </c>
      <c r="H1950" s="3">
        <v>42594</v>
      </c>
      <c r="I1950" s="3">
        <v>42604</v>
      </c>
      <c r="J1950" s="3" t="s">
        <v>2540</v>
      </c>
      <c r="K1950" s="17">
        <f>IF(J1950="Januar",238.19,IF(J1950="Februar",240.59,IF(J1950="Mars",245.99,IF(J1950="April",250.79,IF(J1950="Mai",256.52,IF(J1950="Juni",259.83,IF(J1950="Juli",265.66,IF(J1950="August",272.21,IF(J1950="September",275.91,IF(J1950="Oktober",281.13,IF(J1950="November",284.38,IF(J1950="Desember",287.34,0))))))))))))</f>
        <v>272.20999999999998</v>
      </c>
      <c r="L1950" s="20">
        <f>$K$2/K1950</f>
        <v>0.87502296021454029</v>
      </c>
      <c r="M1950" s="2">
        <v>10</v>
      </c>
      <c r="N1950" s="2">
        <v>2900000</v>
      </c>
      <c r="O1950" s="2">
        <v>3200000</v>
      </c>
      <c r="P1950" s="2">
        <f>O1950-N1950</f>
        <v>300000</v>
      </c>
      <c r="Q1950" s="4">
        <f>P1950/N1950</f>
        <v>0.10344827586206896</v>
      </c>
      <c r="R1950" s="2">
        <v>84233</v>
      </c>
      <c r="S1950" s="9">
        <f>(N1950+R1950)/F1950</f>
        <v>64874.630434782608</v>
      </c>
      <c r="T1950" s="2">
        <v>71396</v>
      </c>
      <c r="U1950" s="5">
        <f>T1950-S1950</f>
        <v>6521.3695652173919</v>
      </c>
      <c r="V1950" s="4">
        <f>U1950/S1950</f>
        <v>0.10052264685766829</v>
      </c>
      <c r="W1950" s="22">
        <f>S1950*L1950</f>
        <v>56766.791165867784</v>
      </c>
      <c r="X1950" s="22">
        <f>T1950*L1950</f>
        <v>62473.139267477316</v>
      </c>
      <c r="Y1950" s="22">
        <f>X1950-W1950</f>
        <v>5706.348101609532</v>
      </c>
      <c r="Z1950" s="8">
        <f>Y1950/W1950</f>
        <v>0.1005226468576683</v>
      </c>
      <c r="AA1950" s="2">
        <v>695</v>
      </c>
      <c r="AB1950" s="2">
        <v>1936</v>
      </c>
      <c r="AC1950" s="2">
        <f>2016-AB1950</f>
        <v>80</v>
      </c>
      <c r="AD1950" s="2" t="s">
        <v>307</v>
      </c>
    </row>
    <row r="1951" spans="1:30" x14ac:dyDescent="0.2">
      <c r="A1951">
        <v>34</v>
      </c>
      <c r="B1951" s="2" t="s">
        <v>842</v>
      </c>
      <c r="C1951" s="2" t="s">
        <v>22</v>
      </c>
      <c r="D1951" s="2" t="s">
        <v>23</v>
      </c>
      <c r="E1951" s="6" t="s">
        <v>2767</v>
      </c>
      <c r="F1951" s="2">
        <v>52</v>
      </c>
      <c r="G1951" s="2">
        <v>57</v>
      </c>
      <c r="H1951" s="3">
        <v>42594</v>
      </c>
      <c r="I1951" s="3">
        <v>42604</v>
      </c>
      <c r="J1951" s="3" t="s">
        <v>2540</v>
      </c>
      <c r="K1951" s="17">
        <f>IF(J1951="Januar",238.19,IF(J1951="Februar",240.59,IF(J1951="Mars",245.99,IF(J1951="April",250.79,IF(J1951="Mai",256.52,IF(J1951="Juni",259.83,IF(J1951="Juli",265.66,IF(J1951="August",272.21,IF(J1951="September",275.91,IF(J1951="Oktober",281.13,IF(J1951="November",284.38,IF(J1951="Desember",287.34,0))))))))))))</f>
        <v>272.20999999999998</v>
      </c>
      <c r="L1951" s="20">
        <f>$K$2/K1951</f>
        <v>0.87502296021454029</v>
      </c>
      <c r="M1951" s="2">
        <v>10</v>
      </c>
      <c r="N1951" s="2">
        <v>3090000</v>
      </c>
      <c r="O1951" s="2">
        <v>3550000</v>
      </c>
      <c r="P1951" s="2">
        <f>O1951-N1951</f>
        <v>460000</v>
      </c>
      <c r="Q1951" s="4">
        <f>P1951/N1951</f>
        <v>0.14886731391585761</v>
      </c>
      <c r="R1951" s="2"/>
      <c r="S1951" s="9">
        <f>(N1951+R1951)/F1951</f>
        <v>59423.076923076922</v>
      </c>
      <c r="T1951" s="2">
        <v>68269</v>
      </c>
      <c r="U1951" s="5">
        <f>T1951-S1951</f>
        <v>8845.923076923078</v>
      </c>
      <c r="V1951" s="4">
        <f>U1951/S1951</f>
        <v>0.14886343042071198</v>
      </c>
      <c r="W1951" s="22">
        <f>S1951*L1951</f>
        <v>51996.556674287101</v>
      </c>
      <c r="X1951" s="22">
        <f>T1951*L1951</f>
        <v>59736.942470886454</v>
      </c>
      <c r="Y1951" s="22">
        <f>X1951-W1951</f>
        <v>7740.385796599352</v>
      </c>
      <c r="Z1951" s="8">
        <f>Y1951/W1951</f>
        <v>0.14886343042071212</v>
      </c>
      <c r="AA1951" s="11">
        <v>3309</v>
      </c>
      <c r="AB1951" s="2">
        <v>1962</v>
      </c>
      <c r="AC1951" s="2">
        <f>2016-AB1951</f>
        <v>54</v>
      </c>
      <c r="AD1951" s="2" t="s">
        <v>37</v>
      </c>
    </row>
    <row r="1952" spans="1:30" x14ac:dyDescent="0.2">
      <c r="A1952">
        <v>34</v>
      </c>
      <c r="B1952" s="6" t="s">
        <v>961</v>
      </c>
      <c r="C1952" s="6" t="s">
        <v>22</v>
      </c>
      <c r="D1952" s="6" t="s">
        <v>23</v>
      </c>
      <c r="E1952" s="6" t="s">
        <v>2767</v>
      </c>
      <c r="F1952" s="6">
        <v>60</v>
      </c>
      <c r="G1952" s="6">
        <v>68</v>
      </c>
      <c r="H1952" s="7">
        <v>42594</v>
      </c>
      <c r="I1952" s="7">
        <v>42604</v>
      </c>
      <c r="J1952" s="3" t="s">
        <v>2540</v>
      </c>
      <c r="K1952" s="17">
        <f>IF(J1952="Januar",238.19,IF(J1952="Februar",240.59,IF(J1952="Mars",245.99,IF(J1952="April",250.79,IF(J1952="Mai",256.52,IF(J1952="Juni",259.83,IF(J1952="Juli",265.66,IF(J1952="August",272.21,IF(J1952="September",275.91,IF(J1952="Oktober",281.13,IF(J1952="November",284.38,IF(J1952="Desember",287.34,0))))))))))))</f>
        <v>272.20999999999998</v>
      </c>
      <c r="L1952" s="20">
        <f>$K$2/K1952</f>
        <v>0.87502296021454029</v>
      </c>
      <c r="M1952" s="6">
        <v>10</v>
      </c>
      <c r="N1952" s="6">
        <v>3390000</v>
      </c>
      <c r="O1952" s="6">
        <v>4300000</v>
      </c>
      <c r="P1952" s="6">
        <f>O1952-N1952</f>
        <v>910000</v>
      </c>
      <c r="Q1952" s="8">
        <f>P1952/N1952</f>
        <v>0.26843657817109146</v>
      </c>
      <c r="R1952" s="6">
        <v>8806</v>
      </c>
      <c r="S1952" s="9">
        <f>(N1952+R1952)/F1952</f>
        <v>56646.76666666667</v>
      </c>
      <c r="T1952" s="6">
        <v>71813</v>
      </c>
      <c r="U1952" s="5">
        <f>T1952-S1952</f>
        <v>15166.23333333333</v>
      </c>
      <c r="V1952" s="4">
        <f>U1952/S1952</f>
        <v>0.26773343344692219</v>
      </c>
      <c r="W1952" s="22">
        <f>S1952*L1952</f>
        <v>49567.221455249019</v>
      </c>
      <c r="X1952" s="22">
        <f>T1952*L1952</f>
        <v>62838.023841886781</v>
      </c>
      <c r="Y1952" s="22">
        <f>X1952-W1952</f>
        <v>13270.802386637763</v>
      </c>
      <c r="Z1952" s="8">
        <f>Y1952/W1952</f>
        <v>0.26773343344692213</v>
      </c>
      <c r="AA1952" s="6">
        <v>928</v>
      </c>
      <c r="AB1952" s="6">
        <v>1935</v>
      </c>
      <c r="AC1952" s="6">
        <f>2016-AB1952</f>
        <v>81</v>
      </c>
      <c r="AD1952" s="6" t="s">
        <v>25</v>
      </c>
    </row>
    <row r="1953" spans="1:30" x14ac:dyDescent="0.2">
      <c r="A1953">
        <v>34</v>
      </c>
      <c r="B1953" s="2" t="s">
        <v>1257</v>
      </c>
      <c r="C1953" s="2" t="s">
        <v>22</v>
      </c>
      <c r="D1953" s="2" t="s">
        <v>23</v>
      </c>
      <c r="E1953" s="6" t="s">
        <v>2767</v>
      </c>
      <c r="F1953" s="2">
        <v>63</v>
      </c>
      <c r="G1953" s="2">
        <v>72</v>
      </c>
      <c r="H1953" s="3">
        <v>42594</v>
      </c>
      <c r="I1953" s="3">
        <v>42604</v>
      </c>
      <c r="J1953" s="3" t="s">
        <v>2540</v>
      </c>
      <c r="K1953" s="17">
        <f>IF(J1953="Januar",238.19,IF(J1953="Februar",240.59,IF(J1953="Mars",245.99,IF(J1953="April",250.79,IF(J1953="Mai",256.52,IF(J1953="Juni",259.83,IF(J1953="Juli",265.66,IF(J1953="August",272.21,IF(J1953="September",275.91,IF(J1953="Oktober",281.13,IF(J1953="November",284.38,IF(J1953="Desember",287.34,0))))))))))))</f>
        <v>272.20999999999998</v>
      </c>
      <c r="L1953" s="20">
        <f>$K$2/K1953</f>
        <v>0.87502296021454029</v>
      </c>
      <c r="M1953" s="2">
        <v>10</v>
      </c>
      <c r="N1953" s="2">
        <v>3890000</v>
      </c>
      <c r="O1953" s="2">
        <v>4350000</v>
      </c>
      <c r="P1953" s="2">
        <f>O1953-N1953</f>
        <v>460000</v>
      </c>
      <c r="Q1953" s="4">
        <f>P1953/N1953</f>
        <v>0.11825192802056556</v>
      </c>
      <c r="R1953" s="2"/>
      <c r="S1953" s="9">
        <f>(N1953+R1953)/F1953</f>
        <v>61746.031746031746</v>
      </c>
      <c r="T1953" s="2">
        <v>69048</v>
      </c>
      <c r="U1953" s="5">
        <f>T1953-S1953</f>
        <v>7301.9682539682544</v>
      </c>
      <c r="V1953" s="4">
        <f>U1953/S1953</f>
        <v>0.11825809768637532</v>
      </c>
      <c r="W1953" s="22">
        <f>S1953*L1953</f>
        <v>54029.19547991368</v>
      </c>
      <c r="X1953" s="22">
        <f>T1953*L1953</f>
        <v>60418.585356893578</v>
      </c>
      <c r="Y1953" s="22">
        <f>X1953-W1953</f>
        <v>6389.389876979898</v>
      </c>
      <c r="Z1953" s="8">
        <f>Y1953/W1953</f>
        <v>0.11825809768637528</v>
      </c>
      <c r="AA1953" s="2"/>
      <c r="AB1953" s="2">
        <v>2013</v>
      </c>
      <c r="AC1953" s="2">
        <f>2016-AB1953</f>
        <v>3</v>
      </c>
      <c r="AD1953" s="2" t="s">
        <v>460</v>
      </c>
    </row>
    <row r="1954" spans="1:30" x14ac:dyDescent="0.2">
      <c r="A1954">
        <v>34</v>
      </c>
      <c r="B1954" s="6" t="s">
        <v>1325</v>
      </c>
      <c r="C1954" s="6" t="s">
        <v>22</v>
      </c>
      <c r="D1954" s="6" t="s">
        <v>23</v>
      </c>
      <c r="E1954" s="6" t="s">
        <v>2767</v>
      </c>
      <c r="F1954" s="6">
        <v>65</v>
      </c>
      <c r="G1954" s="6">
        <v>71</v>
      </c>
      <c r="H1954" s="7">
        <v>42594</v>
      </c>
      <c r="I1954" s="7">
        <v>42604</v>
      </c>
      <c r="J1954" s="3" t="s">
        <v>2540</v>
      </c>
      <c r="K1954" s="17">
        <f>IF(J1954="Januar",238.19,IF(J1954="Februar",240.59,IF(J1954="Mars",245.99,IF(J1954="April",250.79,IF(J1954="Mai",256.52,IF(J1954="Juni",259.83,IF(J1954="Juli",265.66,IF(J1954="August",272.21,IF(J1954="September",275.91,IF(J1954="Oktober",281.13,IF(J1954="November",284.38,IF(J1954="Desember",287.34,0))))))))))))</f>
        <v>272.20999999999998</v>
      </c>
      <c r="L1954" s="20">
        <f>$K$2/K1954</f>
        <v>0.87502296021454029</v>
      </c>
      <c r="M1954" s="6">
        <v>10</v>
      </c>
      <c r="N1954" s="6">
        <v>3390000</v>
      </c>
      <c r="O1954" s="6">
        <v>4200000</v>
      </c>
      <c r="P1954" s="6">
        <f>O1954-N1954</f>
        <v>810000</v>
      </c>
      <c r="Q1954" s="8">
        <f>P1954/N1954</f>
        <v>0.23893805309734514</v>
      </c>
      <c r="R1954" s="6">
        <v>46000</v>
      </c>
      <c r="S1954" s="9">
        <f>(N1954+R1954)/F1954</f>
        <v>52861.538461538461</v>
      </c>
      <c r="T1954" s="6">
        <v>65323</v>
      </c>
      <c r="U1954" s="5">
        <f>T1954-S1954</f>
        <v>12461.461538461539</v>
      </c>
      <c r="V1954" s="4">
        <f>U1954/S1954</f>
        <v>0.23573777648428407</v>
      </c>
      <c r="W1954" s="22">
        <f>S1954*L1954</f>
        <v>46255.059866110161</v>
      </c>
      <c r="X1954" s="22">
        <f>T1954*L1954</f>
        <v>57159.124830094413</v>
      </c>
      <c r="Y1954" s="22">
        <f>X1954-W1954</f>
        <v>10904.064963984252</v>
      </c>
      <c r="Z1954" s="8">
        <f>Y1954/W1954</f>
        <v>0.23573777648428398</v>
      </c>
      <c r="AA1954" s="10">
        <v>8812</v>
      </c>
      <c r="AB1954" s="6">
        <v>1957</v>
      </c>
      <c r="AC1954" s="6">
        <f>2016-AB1954</f>
        <v>59</v>
      </c>
      <c r="AD1954" s="6" t="s">
        <v>37</v>
      </c>
    </row>
    <row r="1955" spans="1:30" x14ac:dyDescent="0.2">
      <c r="A1955">
        <v>34</v>
      </c>
      <c r="B1955" s="6" t="s">
        <v>1363</v>
      </c>
      <c r="C1955" s="6" t="s">
        <v>22</v>
      </c>
      <c r="D1955" s="6" t="s">
        <v>23</v>
      </c>
      <c r="E1955" s="6" t="s">
        <v>2767</v>
      </c>
      <c r="F1955" s="6">
        <v>66</v>
      </c>
      <c r="G1955" s="6">
        <v>74</v>
      </c>
      <c r="H1955" s="7">
        <v>42594</v>
      </c>
      <c r="I1955" s="7">
        <v>42604</v>
      </c>
      <c r="J1955" s="3" t="s">
        <v>2540</v>
      </c>
      <c r="K1955" s="17">
        <f>IF(J1955="Januar",238.19,IF(J1955="Februar",240.59,IF(J1955="Mars",245.99,IF(J1955="April",250.79,IF(J1955="Mai",256.52,IF(J1955="Juni",259.83,IF(J1955="Juli",265.66,IF(J1955="August",272.21,IF(J1955="September",275.91,IF(J1955="Oktober",281.13,IF(J1955="November",284.38,IF(J1955="Desember",287.34,0))))))))))))</f>
        <v>272.20999999999998</v>
      </c>
      <c r="L1955" s="20">
        <f>$K$2/K1955</f>
        <v>0.87502296021454029</v>
      </c>
      <c r="M1955" s="6">
        <v>10</v>
      </c>
      <c r="N1955" s="6">
        <v>4850000</v>
      </c>
      <c r="O1955" s="6">
        <v>5100000</v>
      </c>
      <c r="P1955" s="6">
        <f>O1955-N1955</f>
        <v>250000</v>
      </c>
      <c r="Q1955" s="8">
        <f>P1955/N1955</f>
        <v>5.1546391752577317E-2</v>
      </c>
      <c r="R1955" s="6">
        <v>110391</v>
      </c>
      <c r="S1955" s="9">
        <f>(N1955+R1955)/F1955</f>
        <v>75157.439393939392</v>
      </c>
      <c r="T1955" s="6">
        <v>78945</v>
      </c>
      <c r="U1955" s="5">
        <f>T1955-S1955</f>
        <v>3787.5606060606078</v>
      </c>
      <c r="V1955" s="4">
        <f>U1955/S1955</f>
        <v>5.0395019263602431E-2</v>
      </c>
      <c r="W1955" s="22">
        <f>S1955*L1955</f>
        <v>65764.485100629754</v>
      </c>
      <c r="X1955" s="22">
        <f>T1955*L1955</f>
        <v>69078.687594136878</v>
      </c>
      <c r="Y1955" s="22">
        <f>X1955-W1955</f>
        <v>3314.202493507124</v>
      </c>
      <c r="Z1955" s="8">
        <f>Y1955/W1955</f>
        <v>5.039501926360232E-2</v>
      </c>
      <c r="AA1955" s="10">
        <v>4834</v>
      </c>
      <c r="AB1955" s="6">
        <v>1938</v>
      </c>
      <c r="AC1955" s="6">
        <f>2016-AB1955</f>
        <v>78</v>
      </c>
      <c r="AD1955" s="6" t="s">
        <v>103</v>
      </c>
    </row>
    <row r="1956" spans="1:30" x14ac:dyDescent="0.2">
      <c r="A1956">
        <v>34</v>
      </c>
      <c r="B1956" s="6" t="s">
        <v>1417</v>
      </c>
      <c r="C1956" s="6" t="s">
        <v>22</v>
      </c>
      <c r="D1956" s="6" t="s">
        <v>23</v>
      </c>
      <c r="E1956" s="6" t="s">
        <v>2767</v>
      </c>
      <c r="F1956" s="6">
        <v>67</v>
      </c>
      <c r="G1956" s="6">
        <v>74</v>
      </c>
      <c r="H1956" s="7">
        <v>42594</v>
      </c>
      <c r="I1956" s="7">
        <v>42604</v>
      </c>
      <c r="J1956" s="3" t="s">
        <v>2540</v>
      </c>
      <c r="K1956" s="17">
        <f>IF(J1956="Januar",238.19,IF(J1956="Februar",240.59,IF(J1956="Mars",245.99,IF(J1956="April",250.79,IF(J1956="Mai",256.52,IF(J1956="Juni",259.83,IF(J1956="Juli",265.66,IF(J1956="August",272.21,IF(J1956="September",275.91,IF(J1956="Oktober",281.13,IF(J1956="November",284.38,IF(J1956="Desember",287.34,0))))))))))))</f>
        <v>272.20999999999998</v>
      </c>
      <c r="L1956" s="20">
        <f>$K$2/K1956</f>
        <v>0.87502296021454029</v>
      </c>
      <c r="M1956" s="6">
        <v>10</v>
      </c>
      <c r="N1956" s="6">
        <v>3500000</v>
      </c>
      <c r="O1956" s="6">
        <v>4135000</v>
      </c>
      <c r="P1956" s="6">
        <f>O1956-N1956</f>
        <v>635000</v>
      </c>
      <c r="Q1956" s="8">
        <f>P1956/N1956</f>
        <v>0.18142857142857144</v>
      </c>
      <c r="R1956" s="6">
        <v>72333</v>
      </c>
      <c r="S1956" s="9">
        <f>(N1956+R1956)/F1956</f>
        <v>53318.40298507463</v>
      </c>
      <c r="T1956" s="6">
        <v>62796</v>
      </c>
      <c r="U1956" s="5">
        <f>T1956-S1956</f>
        <v>9477.5970149253699</v>
      </c>
      <c r="V1956" s="4">
        <f>U1956/S1956</f>
        <v>0.17775470539840485</v>
      </c>
      <c r="W1956" s="22">
        <f>S1956*L1956</f>
        <v>46654.826813911786</v>
      </c>
      <c r="X1956" s="22">
        <f>T1956*L1956</f>
        <v>54947.94180963227</v>
      </c>
      <c r="Y1956" s="22">
        <f>X1956-W1956</f>
        <v>8293.1149957204834</v>
      </c>
      <c r="Z1956" s="8">
        <f>Y1956/W1956</f>
        <v>0.17775470539840474</v>
      </c>
      <c r="AA1956" s="10">
        <v>3672</v>
      </c>
      <c r="AB1956" s="6">
        <v>1939</v>
      </c>
      <c r="AC1956" s="6">
        <f>2016-AB1956</f>
        <v>77</v>
      </c>
      <c r="AD1956" s="6" t="s">
        <v>123</v>
      </c>
    </row>
    <row r="1957" spans="1:30" x14ac:dyDescent="0.2">
      <c r="A1957">
        <v>34</v>
      </c>
      <c r="B1957" s="6" t="s">
        <v>1878</v>
      </c>
      <c r="C1957" s="6" t="s">
        <v>22</v>
      </c>
      <c r="D1957" s="6" t="s">
        <v>23</v>
      </c>
      <c r="E1957" s="6" t="s">
        <v>2767</v>
      </c>
      <c r="F1957" s="6">
        <v>81</v>
      </c>
      <c r="G1957" s="6">
        <v>93</v>
      </c>
      <c r="H1957" s="7">
        <v>42594</v>
      </c>
      <c r="I1957" s="7">
        <v>42604</v>
      </c>
      <c r="J1957" s="3" t="s">
        <v>2540</v>
      </c>
      <c r="K1957" s="17">
        <f>IF(J1957="Januar",238.19,IF(J1957="Februar",240.59,IF(J1957="Mars",245.99,IF(J1957="April",250.79,IF(J1957="Mai",256.52,IF(J1957="Juni",259.83,IF(J1957="Juli",265.66,IF(J1957="August",272.21,IF(J1957="September",275.91,IF(J1957="Oktober",281.13,IF(J1957="November",284.38,IF(J1957="Desember",287.34,0))))))))))))</f>
        <v>272.20999999999998</v>
      </c>
      <c r="L1957" s="20">
        <f>$K$2/K1957</f>
        <v>0.87502296021454029</v>
      </c>
      <c r="M1957" s="6">
        <v>10</v>
      </c>
      <c r="N1957" s="6">
        <v>5800000</v>
      </c>
      <c r="O1957" s="6">
        <v>5850000</v>
      </c>
      <c r="P1957" s="6">
        <f>O1957-N1957</f>
        <v>50000</v>
      </c>
      <c r="Q1957" s="8">
        <f>P1957/N1957</f>
        <v>8.6206896551724137E-3</v>
      </c>
      <c r="R1957" s="6">
        <v>135684</v>
      </c>
      <c r="S1957" s="9">
        <f>(N1957+R1957)/F1957</f>
        <v>73280.049382716054</v>
      </c>
      <c r="T1957" s="6">
        <v>73897</v>
      </c>
      <c r="U1957" s="5">
        <f>T1957-S1957</f>
        <v>616.95061728394649</v>
      </c>
      <c r="V1957" s="4">
        <f>U1957/S1957</f>
        <v>8.4190802610111422E-3</v>
      </c>
      <c r="W1957" s="22">
        <f>S1957*L1957</f>
        <v>64121.725735531894</v>
      </c>
      <c r="X1957" s="22">
        <f>T1957*L1957</f>
        <v>64661.571690973884</v>
      </c>
      <c r="Y1957" s="22">
        <f>X1957-W1957</f>
        <v>539.84595544198964</v>
      </c>
      <c r="Z1957" s="8">
        <f>Y1957/W1957</f>
        <v>8.4190802610111873E-3</v>
      </c>
      <c r="AA1957" s="6">
        <v>588</v>
      </c>
      <c r="AB1957" s="6">
        <v>1898</v>
      </c>
      <c r="AC1957" s="6">
        <f>2016-AB1957</f>
        <v>118</v>
      </c>
      <c r="AD1957" s="6" t="s">
        <v>797</v>
      </c>
    </row>
    <row r="1958" spans="1:30" x14ac:dyDescent="0.2">
      <c r="A1958">
        <v>34</v>
      </c>
      <c r="B1958" s="6" t="s">
        <v>2033</v>
      </c>
      <c r="C1958" s="6" t="s">
        <v>22</v>
      </c>
      <c r="D1958" s="6" t="s">
        <v>23</v>
      </c>
      <c r="E1958" s="6" t="s">
        <v>2767</v>
      </c>
      <c r="F1958" s="6">
        <v>89</v>
      </c>
      <c r="G1958" s="6">
        <v>97</v>
      </c>
      <c r="H1958" s="7">
        <v>42594</v>
      </c>
      <c r="I1958" s="7">
        <v>42604</v>
      </c>
      <c r="J1958" s="3" t="s">
        <v>2540</v>
      </c>
      <c r="K1958" s="17">
        <f>IF(J1958="Januar",238.19,IF(J1958="Februar",240.59,IF(J1958="Mars",245.99,IF(J1958="April",250.79,IF(J1958="Mai",256.52,IF(J1958="Juni",259.83,IF(J1958="Juli",265.66,IF(J1958="August",272.21,IF(J1958="September",275.91,IF(J1958="Oktober",281.13,IF(J1958="November",284.38,IF(J1958="Desember",287.34,0))))))))))))</f>
        <v>272.20999999999998</v>
      </c>
      <c r="L1958" s="20">
        <f>$K$2/K1958</f>
        <v>0.87502296021454029</v>
      </c>
      <c r="M1958" s="6">
        <v>10</v>
      </c>
      <c r="N1958" s="6">
        <v>5000000</v>
      </c>
      <c r="O1958" s="6">
        <v>7150000</v>
      </c>
      <c r="P1958" s="6">
        <f>O1958-N1958</f>
        <v>2150000</v>
      </c>
      <c r="Q1958" s="8">
        <f>P1958/N1958</f>
        <v>0.43</v>
      </c>
      <c r="R1958" s="6">
        <v>1000</v>
      </c>
      <c r="S1958" s="9">
        <f>(N1958+R1958)/F1958</f>
        <v>56191.011235955055</v>
      </c>
      <c r="T1958" s="6">
        <v>80348</v>
      </c>
      <c r="U1958" s="5">
        <f>T1958-S1958</f>
        <v>24156.988764044945</v>
      </c>
      <c r="V1958" s="4">
        <f>U1958/S1958</f>
        <v>0.42990841831633675</v>
      </c>
      <c r="W1958" s="22">
        <f>S1958*L1958</f>
        <v>49168.424989133884</v>
      </c>
      <c r="X1958" s="22">
        <f>T1958*L1958</f>
        <v>70306.344807317888</v>
      </c>
      <c r="Y1958" s="22">
        <f>X1958-W1958</f>
        <v>21137.919818184004</v>
      </c>
      <c r="Z1958" s="8">
        <f>Y1958/W1958</f>
        <v>0.42990841831633692</v>
      </c>
      <c r="AA1958" s="10">
        <v>2337</v>
      </c>
      <c r="AB1958" s="6">
        <v>1987</v>
      </c>
      <c r="AC1958" s="6">
        <f>2016-AB1958</f>
        <v>29</v>
      </c>
      <c r="AD1958" s="6" t="s">
        <v>90</v>
      </c>
    </row>
    <row r="1959" spans="1:30" x14ac:dyDescent="0.2">
      <c r="A1959">
        <v>34</v>
      </c>
      <c r="B1959" s="6" t="s">
        <v>2106</v>
      </c>
      <c r="C1959" s="6" t="s">
        <v>22</v>
      </c>
      <c r="D1959" s="6" t="s">
        <v>23</v>
      </c>
      <c r="E1959" s="6" t="s">
        <v>2767</v>
      </c>
      <c r="F1959" s="6">
        <v>94</v>
      </c>
      <c r="G1959" s="6">
        <v>108</v>
      </c>
      <c r="H1959" s="7">
        <v>42594</v>
      </c>
      <c r="I1959" s="7">
        <v>42604</v>
      </c>
      <c r="J1959" s="3" t="s">
        <v>2540</v>
      </c>
      <c r="K1959" s="17">
        <f>IF(J1959="Januar",238.19,IF(J1959="Februar",240.59,IF(J1959="Mars",245.99,IF(J1959="April",250.79,IF(J1959="Mai",256.52,IF(J1959="Juni",259.83,IF(J1959="Juli",265.66,IF(J1959="August",272.21,IF(J1959="September",275.91,IF(J1959="Oktober",281.13,IF(J1959="November",284.38,IF(J1959="Desember",287.34,0))))))))))))</f>
        <v>272.20999999999998</v>
      </c>
      <c r="L1959" s="20">
        <f>$K$2/K1959</f>
        <v>0.87502296021454029</v>
      </c>
      <c r="M1959" s="6">
        <v>10</v>
      </c>
      <c r="N1959" s="6">
        <v>6250000</v>
      </c>
      <c r="O1959" s="6">
        <v>6900000</v>
      </c>
      <c r="P1959" s="6">
        <f>O1959-N1959</f>
        <v>650000</v>
      </c>
      <c r="Q1959" s="8">
        <f>P1959/N1959</f>
        <v>0.104</v>
      </c>
      <c r="R1959" s="6"/>
      <c r="S1959" s="9">
        <f>(N1959+R1959)/F1959</f>
        <v>66489.361702127659</v>
      </c>
      <c r="T1959" s="6">
        <v>73404</v>
      </c>
      <c r="U1959" s="5">
        <f>T1959-S1959</f>
        <v>6914.6382978723414</v>
      </c>
      <c r="V1959" s="4">
        <f>U1959/S1959</f>
        <v>0.10399616000000002</v>
      </c>
      <c r="W1959" s="22">
        <f>S1959*L1959</f>
        <v>58179.718099371028</v>
      </c>
      <c r="X1959" s="22">
        <f>T1959*L1959</f>
        <v>64230.185371588115</v>
      </c>
      <c r="Y1959" s="22">
        <f>X1959-W1959</f>
        <v>6050.4672722170872</v>
      </c>
      <c r="Z1959" s="8">
        <f>Y1959/W1959</f>
        <v>0.10399616000000003</v>
      </c>
      <c r="AA1959" s="10">
        <v>1131</v>
      </c>
      <c r="AB1959" s="6">
        <v>1936</v>
      </c>
      <c r="AC1959" s="6">
        <f>2016-AB1959</f>
        <v>80</v>
      </c>
      <c r="AD1959" s="6" t="s">
        <v>61</v>
      </c>
    </row>
    <row r="1960" spans="1:30" x14ac:dyDescent="0.2">
      <c r="A1960">
        <v>34</v>
      </c>
      <c r="B1960" s="2" t="s">
        <v>618</v>
      </c>
      <c r="C1960" s="2" t="s">
        <v>22</v>
      </c>
      <c r="D1960" s="2" t="s">
        <v>23</v>
      </c>
      <c r="E1960" s="6" t="s">
        <v>2767</v>
      </c>
      <c r="F1960" s="2">
        <v>98</v>
      </c>
      <c r="G1960" s="2">
        <v>110</v>
      </c>
      <c r="H1960" s="3">
        <v>42594</v>
      </c>
      <c r="I1960" s="3">
        <v>42604</v>
      </c>
      <c r="J1960" s="3" t="s">
        <v>2540</v>
      </c>
      <c r="K1960" s="17">
        <f>IF(J1960="Januar",238.19,IF(J1960="Februar",240.59,IF(J1960="Mars",245.99,IF(J1960="April",250.79,IF(J1960="Mai",256.52,IF(J1960="Juni",259.83,IF(J1960="Juli",265.66,IF(J1960="August",272.21,IF(J1960="September",275.91,IF(J1960="Oktober",281.13,IF(J1960="November",284.38,IF(J1960="Desember",287.34,0))))))))))))</f>
        <v>272.20999999999998</v>
      </c>
      <c r="L1960" s="20">
        <f>$K$2/K1960</f>
        <v>0.87502296021454029</v>
      </c>
      <c r="M1960" s="2">
        <v>10</v>
      </c>
      <c r="N1960" s="2">
        <v>7000000</v>
      </c>
      <c r="O1960" s="2">
        <v>6970000</v>
      </c>
      <c r="P1960" s="2">
        <f>O1960-N1960</f>
        <v>-30000</v>
      </c>
      <c r="Q1960" s="4">
        <f>P1960/N1960</f>
        <v>-4.2857142857142859E-3</v>
      </c>
      <c r="R1960" s="2"/>
      <c r="S1960" s="9">
        <f>(N1960+R1960)/F1960</f>
        <v>71428.571428571435</v>
      </c>
      <c r="T1960" s="2">
        <v>71122</v>
      </c>
      <c r="U1960" s="5">
        <f>T1960-S1960</f>
        <v>-306.57142857143481</v>
      </c>
      <c r="V1960" s="4">
        <f>U1960/S1960</f>
        <v>-4.2920000000000865E-3</v>
      </c>
      <c r="W1960" s="22">
        <f>S1960*L1960</f>
        <v>62501.640015324308</v>
      </c>
      <c r="X1960" s="22">
        <f>T1960*L1960</f>
        <v>62233.382976378532</v>
      </c>
      <c r="Y1960" s="22">
        <f>X1960-W1960</f>
        <v>-268.257038945776</v>
      </c>
      <c r="Z1960" s="8">
        <f>Y1960/W1960</f>
        <v>-4.2920000000000649E-3</v>
      </c>
      <c r="AA1960" s="11">
        <v>1236</v>
      </c>
      <c r="AB1960" s="2">
        <v>1964</v>
      </c>
      <c r="AC1960" s="2">
        <f>2016-AB1960</f>
        <v>52</v>
      </c>
      <c r="AD1960" s="2" t="s">
        <v>29</v>
      </c>
    </row>
    <row r="1961" spans="1:30" x14ac:dyDescent="0.2">
      <c r="A1961">
        <v>34</v>
      </c>
      <c r="B1961" s="2" t="s">
        <v>187</v>
      </c>
      <c r="C1961" s="2" t="s">
        <v>22</v>
      </c>
      <c r="D1961" s="2" t="s">
        <v>23</v>
      </c>
      <c r="E1961" s="6" t="s">
        <v>2767</v>
      </c>
      <c r="F1961" s="2">
        <v>31</v>
      </c>
      <c r="G1961" s="2">
        <v>38</v>
      </c>
      <c r="H1961" s="3">
        <v>42593</v>
      </c>
      <c r="I1961" s="3">
        <v>42604</v>
      </c>
      <c r="J1961" s="3" t="s">
        <v>2540</v>
      </c>
      <c r="K1961" s="17">
        <f>IF(J1961="Januar",238.19,IF(J1961="Februar",240.59,IF(J1961="Mars",245.99,IF(J1961="April",250.79,IF(J1961="Mai",256.52,IF(J1961="Juni",259.83,IF(J1961="Juli",265.66,IF(J1961="August",272.21,IF(J1961="September",275.91,IF(J1961="Oktober",281.13,IF(J1961="November",284.38,IF(J1961="Desember",287.34,0))))))))))))</f>
        <v>272.20999999999998</v>
      </c>
      <c r="L1961" s="20">
        <f>$K$2/K1961</f>
        <v>0.87502296021454029</v>
      </c>
      <c r="M1961" s="2">
        <v>11</v>
      </c>
      <c r="N1961" s="2">
        <v>2300000</v>
      </c>
      <c r="O1961" s="2">
        <v>2415000</v>
      </c>
      <c r="P1961" s="2">
        <f>O1961-N1961</f>
        <v>115000</v>
      </c>
      <c r="Q1961" s="4">
        <f>P1961/N1961</f>
        <v>0.05</v>
      </c>
      <c r="R1961" s="2"/>
      <c r="S1961" s="9">
        <f>(N1961+R1961)/F1961</f>
        <v>74193.548387096773</v>
      </c>
      <c r="T1961" s="2">
        <v>77903</v>
      </c>
      <c r="U1961" s="5">
        <f>T1961-S1961</f>
        <v>3709.4516129032272</v>
      </c>
      <c r="V1961" s="4">
        <f>U1961/S1961</f>
        <v>4.9996956521739147E-2</v>
      </c>
      <c r="W1961" s="22">
        <f>S1961*L1961</f>
        <v>64921.058338498151</v>
      </c>
      <c r="X1961" s="22">
        <f>T1961*L1961</f>
        <v>68166.913669593327</v>
      </c>
      <c r="Y1961" s="22">
        <f>X1961-W1961</f>
        <v>3245.8553310951756</v>
      </c>
      <c r="Z1961" s="8">
        <f>Y1961/W1961</f>
        <v>4.9996956521739036E-2</v>
      </c>
      <c r="AA1961" s="11">
        <v>1910</v>
      </c>
      <c r="AB1961" s="2">
        <v>1965</v>
      </c>
      <c r="AC1961" s="2">
        <f>2016-AB1961</f>
        <v>51</v>
      </c>
      <c r="AD1961" s="2" t="s">
        <v>188</v>
      </c>
    </row>
    <row r="1962" spans="1:30" x14ac:dyDescent="0.2">
      <c r="A1962">
        <v>34</v>
      </c>
      <c r="B1962" s="6" t="s">
        <v>1555</v>
      </c>
      <c r="C1962" s="6" t="s">
        <v>22</v>
      </c>
      <c r="D1962" s="6" t="s">
        <v>23</v>
      </c>
      <c r="E1962" s="6" t="s">
        <v>2767</v>
      </c>
      <c r="F1962" s="6">
        <v>71</v>
      </c>
      <c r="G1962" s="6">
        <v>79</v>
      </c>
      <c r="H1962" s="7">
        <v>42592</v>
      </c>
      <c r="I1962" s="7">
        <v>42604</v>
      </c>
      <c r="J1962" s="3" t="s">
        <v>2540</v>
      </c>
      <c r="K1962" s="17">
        <f>IF(J1962="Januar",238.19,IF(J1962="Februar",240.59,IF(J1962="Mars",245.99,IF(J1962="April",250.79,IF(J1962="Mai",256.52,IF(J1962="Juni",259.83,IF(J1962="Juli",265.66,IF(J1962="August",272.21,IF(J1962="September",275.91,IF(J1962="Oktober",281.13,IF(J1962="November",284.38,IF(J1962="Desember",287.34,0))))))))))))</f>
        <v>272.20999999999998</v>
      </c>
      <c r="L1962" s="20">
        <f>$K$2/K1962</f>
        <v>0.87502296021454029</v>
      </c>
      <c r="M1962" s="6">
        <v>12</v>
      </c>
      <c r="N1962" s="6">
        <v>5290000</v>
      </c>
      <c r="O1962" s="6">
        <v>5300000</v>
      </c>
      <c r="P1962" s="6">
        <f>O1962-N1962</f>
        <v>10000</v>
      </c>
      <c r="Q1962" s="8">
        <f>P1962/N1962</f>
        <v>1.890359168241966E-3</v>
      </c>
      <c r="R1962" s="6">
        <v>76702</v>
      </c>
      <c r="S1962" s="9">
        <f>(N1962+R1962)/F1962</f>
        <v>75587.352112676061</v>
      </c>
      <c r="T1962" s="6">
        <v>75728</v>
      </c>
      <c r="U1962" s="5">
        <f>T1962-S1962</f>
        <v>140.64788732393936</v>
      </c>
      <c r="V1962" s="4">
        <f>U1962/S1962</f>
        <v>1.8607330908255561E-3</v>
      </c>
      <c r="W1962" s="22">
        <f>S1962*L1962</f>
        <v>66140.668600412595</v>
      </c>
      <c r="X1962" s="22">
        <f>T1962*L1962</f>
        <v>66263.738731126708</v>
      </c>
      <c r="Y1962" s="22">
        <f>X1962-W1962</f>
        <v>123.07013071411347</v>
      </c>
      <c r="Z1962" s="8">
        <f>Y1962/W1962</f>
        <v>1.8607330908255401E-3</v>
      </c>
      <c r="AA1962" s="10">
        <v>1912</v>
      </c>
      <c r="AB1962" s="6">
        <v>1935</v>
      </c>
      <c r="AC1962" s="6">
        <f>2016-AB1962</f>
        <v>81</v>
      </c>
      <c r="AD1962" s="6" t="s">
        <v>75</v>
      </c>
    </row>
    <row r="1963" spans="1:30" x14ac:dyDescent="0.2">
      <c r="A1963">
        <v>34</v>
      </c>
      <c r="B1963" s="6" t="s">
        <v>1557</v>
      </c>
      <c r="C1963" s="6" t="s">
        <v>22</v>
      </c>
      <c r="D1963" s="6" t="s">
        <v>23</v>
      </c>
      <c r="E1963" s="6" t="s">
        <v>2767</v>
      </c>
      <c r="F1963" s="6">
        <v>71</v>
      </c>
      <c r="G1963" s="6">
        <v>79</v>
      </c>
      <c r="H1963" s="7">
        <v>42587</v>
      </c>
      <c r="I1963" s="7">
        <v>42604</v>
      </c>
      <c r="J1963" s="3" t="s">
        <v>2540</v>
      </c>
      <c r="K1963" s="17">
        <f>IF(J1963="Januar",238.19,IF(J1963="Februar",240.59,IF(J1963="Mars",245.99,IF(J1963="April",250.79,IF(J1963="Mai",256.52,IF(J1963="Juni",259.83,IF(J1963="Juli",265.66,IF(J1963="August",272.21,IF(J1963="September",275.91,IF(J1963="Oktober",281.13,IF(J1963="November",284.38,IF(J1963="Desember",287.34,0))))))))))))</f>
        <v>272.20999999999998</v>
      </c>
      <c r="L1963" s="20">
        <f>$K$2/K1963</f>
        <v>0.87502296021454029</v>
      </c>
      <c r="M1963" s="6">
        <v>17</v>
      </c>
      <c r="N1963" s="6">
        <v>2950000</v>
      </c>
      <c r="O1963" s="6">
        <v>3160000</v>
      </c>
      <c r="P1963" s="6">
        <f>O1963-N1963</f>
        <v>210000</v>
      </c>
      <c r="Q1963" s="8">
        <f>P1963/N1963</f>
        <v>7.1186440677966104E-2</v>
      </c>
      <c r="R1963" s="6">
        <v>203000</v>
      </c>
      <c r="S1963" s="9">
        <f>(N1963+R1963)/F1963</f>
        <v>44408.450704225354</v>
      </c>
      <c r="T1963" s="6">
        <v>47366</v>
      </c>
      <c r="U1963" s="5">
        <f>T1963-S1963</f>
        <v>2957.5492957746465</v>
      </c>
      <c r="V1963" s="4">
        <f>U1963/S1963</f>
        <v>6.6598794798604463E-2</v>
      </c>
      <c r="W1963" s="22">
        <f>S1963*L1963</f>
        <v>38858.413993752758</v>
      </c>
      <c r="X1963" s="22">
        <f>T1963*L1963</f>
        <v>41446.337533521917</v>
      </c>
      <c r="Y1963" s="22">
        <f>X1963-W1963</f>
        <v>2587.9235397691591</v>
      </c>
      <c r="Z1963" s="8">
        <f>Y1963/W1963</f>
        <v>6.6598794798604435E-2</v>
      </c>
      <c r="AA1963" s="10">
        <v>33109</v>
      </c>
      <c r="AB1963" s="6">
        <v>1969</v>
      </c>
      <c r="AC1963" s="6">
        <f>2016-AB1963</f>
        <v>47</v>
      </c>
      <c r="AD1963" s="6" t="s">
        <v>1295</v>
      </c>
    </row>
    <row r="1964" spans="1:30" x14ac:dyDescent="0.2">
      <c r="A1964">
        <v>34</v>
      </c>
      <c r="B1964" s="2" t="s">
        <v>1827</v>
      </c>
      <c r="C1964" s="2" t="s">
        <v>22</v>
      </c>
      <c r="D1964" s="2" t="s">
        <v>23</v>
      </c>
      <c r="E1964" s="6" t="s">
        <v>2767</v>
      </c>
      <c r="F1964" s="2">
        <v>79</v>
      </c>
      <c r="G1964" s="2">
        <v>89</v>
      </c>
      <c r="H1964" s="3">
        <v>42587</v>
      </c>
      <c r="I1964" s="3">
        <v>42604</v>
      </c>
      <c r="J1964" s="3" t="s">
        <v>2540</v>
      </c>
      <c r="K1964" s="17">
        <f>IF(J1964="Januar",238.19,IF(J1964="Februar",240.59,IF(J1964="Mars",245.99,IF(J1964="April",250.79,IF(J1964="Mai",256.52,IF(J1964="Juni",259.83,IF(J1964="Juli",265.66,IF(J1964="August",272.21,IF(J1964="September",275.91,IF(J1964="Oktober",281.13,IF(J1964="November",284.38,IF(J1964="Desember",287.34,0))))))))))))</f>
        <v>272.20999999999998</v>
      </c>
      <c r="L1964" s="20">
        <f>$K$2/K1964</f>
        <v>0.87502296021454029</v>
      </c>
      <c r="M1964" s="2">
        <v>17</v>
      </c>
      <c r="N1964" s="2">
        <v>4370000</v>
      </c>
      <c r="O1964" s="2">
        <v>5000000</v>
      </c>
      <c r="P1964" s="2">
        <f>O1964-N1964</f>
        <v>630000</v>
      </c>
      <c r="Q1964" s="4">
        <f>P1964/N1964</f>
        <v>0.14416475972540047</v>
      </c>
      <c r="R1964" s="2"/>
      <c r="S1964" s="9">
        <f>(N1964+R1964)/F1964</f>
        <v>55316.455696202531</v>
      </c>
      <c r="T1964" s="2">
        <v>63291</v>
      </c>
      <c r="U1964" s="5">
        <f>T1964-S1964</f>
        <v>7974.5443037974692</v>
      </c>
      <c r="V1964" s="4">
        <f>U1964/S1964</f>
        <v>0.14416224256292909</v>
      </c>
      <c r="W1964" s="22">
        <f>S1964*L1964</f>
        <v>48403.16881186761</v>
      </c>
      <c r="X1964" s="22">
        <f>T1964*L1964</f>
        <v>55381.07817493847</v>
      </c>
      <c r="Y1964" s="22">
        <f>X1964-W1964</f>
        <v>6977.9093630708594</v>
      </c>
      <c r="Z1964" s="8">
        <f>Y1964/W1964</f>
        <v>0.14416224256292903</v>
      </c>
      <c r="AA1964" s="2">
        <v>624</v>
      </c>
      <c r="AB1964" s="2">
        <v>1902</v>
      </c>
      <c r="AC1964" s="2">
        <f>2016-AB1964</f>
        <v>114</v>
      </c>
      <c r="AD1964" s="2" t="s">
        <v>50</v>
      </c>
    </row>
    <row r="1965" spans="1:30" x14ac:dyDescent="0.2">
      <c r="A1965">
        <v>34</v>
      </c>
      <c r="B1965" s="2" t="s">
        <v>158</v>
      </c>
      <c r="C1965" s="2" t="s">
        <v>22</v>
      </c>
      <c r="D1965" s="2" t="s">
        <v>23</v>
      </c>
      <c r="E1965" s="6" t="s">
        <v>2767</v>
      </c>
      <c r="F1965" s="2">
        <v>29</v>
      </c>
      <c r="G1965" s="2">
        <v>33</v>
      </c>
      <c r="H1965" s="3">
        <v>42595</v>
      </c>
      <c r="I1965" s="3">
        <v>42605</v>
      </c>
      <c r="J1965" s="3" t="s">
        <v>2540</v>
      </c>
      <c r="K1965" s="17">
        <f>IF(J1965="Januar",238.19,IF(J1965="Februar",240.59,IF(J1965="Mars",245.99,IF(J1965="April",250.79,IF(J1965="Mai",256.52,IF(J1965="Juni",259.83,IF(J1965="Juli",265.66,IF(J1965="August",272.21,IF(J1965="September",275.91,IF(J1965="Oktober",281.13,IF(J1965="November",284.38,IF(J1965="Desember",287.34,0))))))))))))</f>
        <v>272.20999999999998</v>
      </c>
      <c r="L1965" s="20">
        <f>$K$2/K1965</f>
        <v>0.87502296021454029</v>
      </c>
      <c r="M1965" s="2">
        <v>10</v>
      </c>
      <c r="N1965" s="2">
        <v>2390000</v>
      </c>
      <c r="O1965" s="2">
        <v>2900000</v>
      </c>
      <c r="P1965" s="2">
        <f>O1965-N1965</f>
        <v>510000</v>
      </c>
      <c r="Q1965" s="4">
        <f>P1965/N1965</f>
        <v>0.21338912133891214</v>
      </c>
      <c r="R1965" s="2">
        <v>2636</v>
      </c>
      <c r="S1965" s="9">
        <f>(N1965+R1965)/F1965</f>
        <v>82504.68965517242</v>
      </c>
      <c r="T1965" s="2">
        <v>100091</v>
      </c>
      <c r="U1965" s="5">
        <f>T1965-S1965</f>
        <v>17586.31034482758</v>
      </c>
      <c r="V1965" s="4">
        <f>U1965/S1965</f>
        <v>0.21315528145526513</v>
      </c>
      <c r="W1965" s="22">
        <f>S1965*L1965</f>
        <v>72193.497773650932</v>
      </c>
      <c r="X1965" s="22">
        <f>T1965*L1965</f>
        <v>87581.923110833552</v>
      </c>
      <c r="Y1965" s="22">
        <f>X1965-W1965</f>
        <v>15388.42533718262</v>
      </c>
      <c r="Z1965" s="8">
        <f>Y1965/W1965</f>
        <v>0.21315528145526511</v>
      </c>
      <c r="AA1965" s="11">
        <v>6552</v>
      </c>
      <c r="AB1965" s="2">
        <v>1964</v>
      </c>
      <c r="AC1965" s="2">
        <f>2016-AB1965</f>
        <v>52</v>
      </c>
      <c r="AD1965" s="2" t="s">
        <v>137</v>
      </c>
    </row>
    <row r="1966" spans="1:30" x14ac:dyDescent="0.2">
      <c r="A1966">
        <v>34</v>
      </c>
      <c r="B1966" s="2" t="s">
        <v>517</v>
      </c>
      <c r="C1966" s="2" t="s">
        <v>22</v>
      </c>
      <c r="D1966" s="2" t="s">
        <v>23</v>
      </c>
      <c r="E1966" s="6" t="s">
        <v>2767</v>
      </c>
      <c r="F1966" s="2">
        <v>44</v>
      </c>
      <c r="G1966" s="2">
        <v>49</v>
      </c>
      <c r="H1966" s="3">
        <v>42595</v>
      </c>
      <c r="I1966" s="3">
        <v>42605</v>
      </c>
      <c r="J1966" s="3" t="s">
        <v>2540</v>
      </c>
      <c r="K1966" s="17">
        <f>IF(J1966="Januar",238.19,IF(J1966="Februar",240.59,IF(J1966="Mars",245.99,IF(J1966="April",250.79,IF(J1966="Mai",256.52,IF(J1966="Juni",259.83,IF(J1966="Juli",265.66,IF(J1966="August",272.21,IF(J1966="September",275.91,IF(J1966="Oktober",281.13,IF(J1966="November",284.38,IF(J1966="Desember",287.34,0))))))))))))</f>
        <v>272.20999999999998</v>
      </c>
      <c r="L1966" s="20">
        <f>$K$2/K1966</f>
        <v>0.87502296021454029</v>
      </c>
      <c r="M1966" s="2">
        <v>10</v>
      </c>
      <c r="N1966" s="2">
        <v>3390000</v>
      </c>
      <c r="O1966" s="2">
        <v>3890000</v>
      </c>
      <c r="P1966" s="2">
        <f>O1966-N1966</f>
        <v>500000</v>
      </c>
      <c r="Q1966" s="4">
        <f>P1966/N1966</f>
        <v>0.14749262536873156</v>
      </c>
      <c r="R1966" s="2"/>
      <c r="S1966" s="9">
        <f>(N1966+R1966)/F1966</f>
        <v>77045.454545454544</v>
      </c>
      <c r="T1966" s="2">
        <v>88409</v>
      </c>
      <c r="U1966" s="5">
        <f>T1966-S1966</f>
        <v>11363.545454545456</v>
      </c>
      <c r="V1966" s="4">
        <f>U1966/S1966</f>
        <v>0.14749144542772863</v>
      </c>
      <c r="W1966" s="22">
        <f>S1966*L1966</f>
        <v>67416.541707438446</v>
      </c>
      <c r="X1966" s="22">
        <f>T1966*L1966</f>
        <v>77359.904889607293</v>
      </c>
      <c r="Y1966" s="22">
        <f>X1966-W1966</f>
        <v>9943.3631821688468</v>
      </c>
      <c r="Z1966" s="8">
        <f>Y1966/W1966</f>
        <v>0.1474914454277286</v>
      </c>
      <c r="AA1966" s="11">
        <v>1694</v>
      </c>
      <c r="AB1966" s="2">
        <v>2011</v>
      </c>
      <c r="AC1966" s="2">
        <f>2016-AB1966</f>
        <v>5</v>
      </c>
      <c r="AD1966" s="2" t="s">
        <v>65</v>
      </c>
    </row>
    <row r="1967" spans="1:30" x14ac:dyDescent="0.2">
      <c r="A1967">
        <v>34</v>
      </c>
      <c r="B1967" s="6" t="s">
        <v>587</v>
      </c>
      <c r="C1967" s="6" t="s">
        <v>22</v>
      </c>
      <c r="D1967" s="6" t="s">
        <v>23</v>
      </c>
      <c r="E1967" s="6" t="s">
        <v>2767</v>
      </c>
      <c r="F1967" s="6">
        <v>46</v>
      </c>
      <c r="G1967" s="6">
        <v>54</v>
      </c>
      <c r="H1967" s="7">
        <v>42595</v>
      </c>
      <c r="I1967" s="7">
        <v>42605</v>
      </c>
      <c r="J1967" s="3" t="s">
        <v>2540</v>
      </c>
      <c r="K1967" s="17">
        <f>IF(J1967="Januar",238.19,IF(J1967="Februar",240.59,IF(J1967="Mars",245.99,IF(J1967="April",250.79,IF(J1967="Mai",256.52,IF(J1967="Juni",259.83,IF(J1967="Juli",265.66,IF(J1967="August",272.21,IF(J1967="September",275.91,IF(J1967="Oktober",281.13,IF(J1967="November",284.38,IF(J1967="Desember",287.34,0))))))))))))</f>
        <v>272.20999999999998</v>
      </c>
      <c r="L1967" s="20">
        <f>$K$2/K1967</f>
        <v>0.87502296021454029</v>
      </c>
      <c r="M1967" s="6">
        <v>10</v>
      </c>
      <c r="N1967" s="6">
        <v>2950000</v>
      </c>
      <c r="O1967" s="6">
        <v>3000000</v>
      </c>
      <c r="P1967" s="6">
        <f>O1967-N1967</f>
        <v>50000</v>
      </c>
      <c r="Q1967" s="8">
        <f>P1967/N1967</f>
        <v>1.6949152542372881E-2</v>
      </c>
      <c r="R1967" s="6">
        <v>2488</v>
      </c>
      <c r="S1967" s="9">
        <f>(N1967+R1967)/F1967</f>
        <v>64184.521739130432</v>
      </c>
      <c r="T1967" s="6">
        <v>65271</v>
      </c>
      <c r="U1967" s="5">
        <f>T1967-S1967</f>
        <v>1086.4782608695677</v>
      </c>
      <c r="V1967" s="4">
        <f>U1967/S1967</f>
        <v>1.6927418502632397E-2</v>
      </c>
      <c r="W1967" s="22">
        <f>S1967*L1967</f>
        <v>56162.930212128427</v>
      </c>
      <c r="X1967" s="22">
        <f>T1967*L1967</f>
        <v>57113.623636163262</v>
      </c>
      <c r="Y1967" s="22">
        <f>X1967-W1967</f>
        <v>950.69342403483461</v>
      </c>
      <c r="Z1967" s="8">
        <f>Y1967/W1967</f>
        <v>1.6927418502632394E-2</v>
      </c>
      <c r="AA1967" s="10">
        <v>2939</v>
      </c>
      <c r="AB1967" s="6">
        <v>2005</v>
      </c>
      <c r="AC1967" s="6">
        <f>2016-AB1967</f>
        <v>11</v>
      </c>
      <c r="AD1967" s="6" t="s">
        <v>52</v>
      </c>
    </row>
    <row r="1968" spans="1:30" x14ac:dyDescent="0.2">
      <c r="A1968">
        <v>34</v>
      </c>
      <c r="B1968" s="6" t="s">
        <v>792</v>
      </c>
      <c r="C1968" s="6" t="s">
        <v>22</v>
      </c>
      <c r="D1968" s="6" t="s">
        <v>23</v>
      </c>
      <c r="E1968" s="6" t="s">
        <v>2767</v>
      </c>
      <c r="F1968" s="6">
        <v>51</v>
      </c>
      <c r="G1968" s="6">
        <v>58</v>
      </c>
      <c r="H1968" s="7">
        <v>42595</v>
      </c>
      <c r="I1968" s="7">
        <v>42605</v>
      </c>
      <c r="J1968" s="3" t="s">
        <v>2540</v>
      </c>
      <c r="K1968" s="17">
        <f>IF(J1968="Januar",238.19,IF(J1968="Februar",240.59,IF(J1968="Mars",245.99,IF(J1968="April",250.79,IF(J1968="Mai",256.52,IF(J1968="Juni",259.83,IF(J1968="Juli",265.66,IF(J1968="August",272.21,IF(J1968="September",275.91,IF(J1968="Oktober",281.13,IF(J1968="November",284.38,IF(J1968="Desember",287.34,0))))))))))))</f>
        <v>272.20999999999998</v>
      </c>
      <c r="L1968" s="20">
        <f>$K$2/K1968</f>
        <v>0.87502296021454029</v>
      </c>
      <c r="M1968" s="6">
        <v>10</v>
      </c>
      <c r="N1968" s="6">
        <v>3900000</v>
      </c>
      <c r="O1968" s="6">
        <v>4050000</v>
      </c>
      <c r="P1968" s="6">
        <f>O1968-N1968</f>
        <v>150000</v>
      </c>
      <c r="Q1968" s="8">
        <f>P1968/N1968</f>
        <v>3.8461538461538464E-2</v>
      </c>
      <c r="R1968" s="6">
        <v>54865</v>
      </c>
      <c r="S1968" s="9">
        <f>(N1968+R1968)/F1968</f>
        <v>77546.372549019608</v>
      </c>
      <c r="T1968" s="6">
        <v>80488</v>
      </c>
      <c r="U1968" s="5">
        <f>T1968-S1968</f>
        <v>2941.6274509803916</v>
      </c>
      <c r="V1968" s="4">
        <f>U1968/S1968</f>
        <v>3.7933785350448113E-2</v>
      </c>
      <c r="W1968" s="22">
        <f>S1968*L1968</f>
        <v>67854.856461742704</v>
      </c>
      <c r="X1968" s="22">
        <f>T1968*L1968</f>
        <v>70428.848021747923</v>
      </c>
      <c r="Y1968" s="22">
        <f>X1968-W1968</f>
        <v>2573.9915600052191</v>
      </c>
      <c r="Z1968" s="8">
        <f>Y1968/W1968</f>
        <v>3.7933785350448175E-2</v>
      </c>
      <c r="AA1968" s="10">
        <v>1511</v>
      </c>
      <c r="AB1968" s="6">
        <v>1939</v>
      </c>
      <c r="AC1968" s="6">
        <f>2016-AB1968</f>
        <v>77</v>
      </c>
      <c r="AD1968" s="6" t="s">
        <v>108</v>
      </c>
    </row>
    <row r="1969" spans="1:30" x14ac:dyDescent="0.2">
      <c r="A1969">
        <v>34</v>
      </c>
      <c r="B1969" s="2" t="s">
        <v>1223</v>
      </c>
      <c r="C1969" s="2" t="s">
        <v>22</v>
      </c>
      <c r="D1969" s="2" t="s">
        <v>23</v>
      </c>
      <c r="E1969" s="6" t="s">
        <v>2767</v>
      </c>
      <c r="F1969" s="2">
        <v>62</v>
      </c>
      <c r="G1969" s="2">
        <v>68</v>
      </c>
      <c r="H1969" s="3">
        <v>42595</v>
      </c>
      <c r="I1969" s="3">
        <v>42605</v>
      </c>
      <c r="J1969" s="3" t="s">
        <v>2540</v>
      </c>
      <c r="K1969" s="17">
        <f>IF(J1969="Januar",238.19,IF(J1969="Februar",240.59,IF(J1969="Mars",245.99,IF(J1969="April",250.79,IF(J1969="Mai",256.52,IF(J1969="Juni",259.83,IF(J1969="Juli",265.66,IF(J1969="August",272.21,IF(J1969="September",275.91,IF(J1969="Oktober",281.13,IF(J1969="November",284.38,IF(J1969="Desember",287.34,0))))))))))))</f>
        <v>272.20999999999998</v>
      </c>
      <c r="L1969" s="20">
        <f>$K$2/K1969</f>
        <v>0.87502296021454029</v>
      </c>
      <c r="M1969" s="2">
        <v>10</v>
      </c>
      <c r="N1969" s="2">
        <v>4800000</v>
      </c>
      <c r="O1969" s="2">
        <v>5320000</v>
      </c>
      <c r="P1969" s="2">
        <f>O1969-N1969</f>
        <v>520000</v>
      </c>
      <c r="Q1969" s="4">
        <f>P1969/N1969</f>
        <v>0.10833333333333334</v>
      </c>
      <c r="R1969" s="2">
        <v>31535</v>
      </c>
      <c r="S1969" s="9">
        <f>(N1969+R1969)/F1969</f>
        <v>77927.983870967742</v>
      </c>
      <c r="T1969" s="2">
        <v>86315</v>
      </c>
      <c r="U1969" s="5">
        <f>T1969-S1969</f>
        <v>8387.0161290322576</v>
      </c>
      <c r="V1969" s="4">
        <f>U1969/S1969</f>
        <v>0.10762521641672884</v>
      </c>
      <c r="W1969" s="22">
        <f>S1969*L1969</f>
        <v>68188.775130325143</v>
      </c>
      <c r="X1969" s="22">
        <f>T1969*L1969</f>
        <v>75527.606810918049</v>
      </c>
      <c r="Y1969" s="22">
        <f>X1969-W1969</f>
        <v>7338.8316805929062</v>
      </c>
      <c r="Z1969" s="8">
        <f>Y1969/W1969</f>
        <v>0.10762521641672892</v>
      </c>
      <c r="AA1969" s="2">
        <v>684</v>
      </c>
      <c r="AB1969" s="2">
        <v>1899</v>
      </c>
      <c r="AC1969" s="2">
        <f>2016-AB1969</f>
        <v>117</v>
      </c>
      <c r="AD1969" s="2" t="s">
        <v>37</v>
      </c>
    </row>
    <row r="1970" spans="1:30" x14ac:dyDescent="0.2">
      <c r="A1970">
        <v>34</v>
      </c>
      <c r="B1970" s="2" t="s">
        <v>1256</v>
      </c>
      <c r="C1970" s="2" t="s">
        <v>22</v>
      </c>
      <c r="D1970" s="2" t="s">
        <v>23</v>
      </c>
      <c r="E1970" s="6" t="s">
        <v>2767</v>
      </c>
      <c r="F1970" s="2">
        <v>63</v>
      </c>
      <c r="G1970" s="2">
        <v>71</v>
      </c>
      <c r="H1970" s="3">
        <v>42595</v>
      </c>
      <c r="I1970" s="3">
        <v>42605</v>
      </c>
      <c r="J1970" s="3" t="s">
        <v>2540</v>
      </c>
      <c r="K1970" s="17">
        <f>IF(J1970="Januar",238.19,IF(J1970="Februar",240.59,IF(J1970="Mars",245.99,IF(J1970="April",250.79,IF(J1970="Mai",256.52,IF(J1970="Juni",259.83,IF(J1970="Juli",265.66,IF(J1970="August",272.21,IF(J1970="September",275.91,IF(J1970="Oktober",281.13,IF(J1970="November",284.38,IF(J1970="Desember",287.34,0))))))))))))</f>
        <v>272.20999999999998</v>
      </c>
      <c r="L1970" s="20">
        <f>$K$2/K1970</f>
        <v>0.87502296021454029</v>
      </c>
      <c r="M1970" s="2">
        <v>10</v>
      </c>
      <c r="N1970" s="2">
        <v>3990000</v>
      </c>
      <c r="O1970" s="2">
        <v>4400000</v>
      </c>
      <c r="P1970" s="2">
        <f>O1970-N1970</f>
        <v>410000</v>
      </c>
      <c r="Q1970" s="4">
        <f>P1970/N1970</f>
        <v>0.10275689223057644</v>
      </c>
      <c r="R1970" s="2"/>
      <c r="S1970" s="9">
        <f>(N1970+R1970)/F1970</f>
        <v>63333.333333333336</v>
      </c>
      <c r="T1970" s="2">
        <v>69841</v>
      </c>
      <c r="U1970" s="5">
        <f>T1970-S1970</f>
        <v>6507.6666666666642</v>
      </c>
      <c r="V1970" s="4">
        <f>U1970/S1970</f>
        <v>0.10275263157894733</v>
      </c>
      <c r="W1970" s="22">
        <f>S1970*L1970</f>
        <v>55418.120813587557</v>
      </c>
      <c r="X1970" s="22">
        <f>T1970*L1970</f>
        <v>61112.478564343706</v>
      </c>
      <c r="Y1970" s="22">
        <f>X1970-W1970</f>
        <v>5694.3577507561495</v>
      </c>
      <c r="Z1970" s="8">
        <f>Y1970/W1970</f>
        <v>0.10275263157894723</v>
      </c>
      <c r="AA1970" s="2">
        <v>336</v>
      </c>
      <c r="AB1970" s="2">
        <v>1937</v>
      </c>
      <c r="AC1970" s="2">
        <f>2016-AB1970</f>
        <v>79</v>
      </c>
      <c r="AD1970" s="2" t="s">
        <v>27</v>
      </c>
    </row>
    <row r="1971" spans="1:30" x14ac:dyDescent="0.2">
      <c r="A1971">
        <v>34</v>
      </c>
      <c r="B1971" s="2" t="s">
        <v>1006</v>
      </c>
      <c r="C1971" s="2" t="s">
        <v>22</v>
      </c>
      <c r="D1971" s="2" t="s">
        <v>23</v>
      </c>
      <c r="E1971" s="6" t="s">
        <v>2767</v>
      </c>
      <c r="F1971" s="2">
        <v>81</v>
      </c>
      <c r="G1971" s="2">
        <v>92</v>
      </c>
      <c r="H1971" s="3">
        <v>42595</v>
      </c>
      <c r="I1971" s="3">
        <v>42605</v>
      </c>
      <c r="J1971" s="3" t="s">
        <v>2540</v>
      </c>
      <c r="K1971" s="17">
        <f>IF(J1971="Januar",238.19,IF(J1971="Februar",240.59,IF(J1971="Mars",245.99,IF(J1971="April",250.79,IF(J1971="Mai",256.52,IF(J1971="Juni",259.83,IF(J1971="Juli",265.66,IF(J1971="August",272.21,IF(J1971="September",275.91,IF(J1971="Oktober",281.13,IF(J1971="November",284.38,IF(J1971="Desember",287.34,0))))))))))))</f>
        <v>272.20999999999998</v>
      </c>
      <c r="L1971" s="20">
        <f>$K$2/K1971</f>
        <v>0.87502296021454029</v>
      </c>
      <c r="M1971" s="2">
        <v>10</v>
      </c>
      <c r="N1971" s="2">
        <v>5600000</v>
      </c>
      <c r="O1971" s="2">
        <v>5800000</v>
      </c>
      <c r="P1971" s="2">
        <f>O1971-N1971</f>
        <v>200000</v>
      </c>
      <c r="Q1971" s="4">
        <f>P1971/N1971</f>
        <v>3.5714285714285712E-2</v>
      </c>
      <c r="R1971" s="2">
        <v>83416</v>
      </c>
      <c r="S1971" s="9">
        <f>(N1971+R1971)/F1971</f>
        <v>70165.629629629635</v>
      </c>
      <c r="T1971" s="2">
        <v>72635</v>
      </c>
      <c r="U1971" s="5">
        <f>T1971-S1971</f>
        <v>2469.370370370365</v>
      </c>
      <c r="V1971" s="4">
        <f>U1971/S1971</f>
        <v>3.5193447039597231E-2</v>
      </c>
      <c r="W1971" s="22">
        <f>S1971*L1971</f>
        <v>61396.536943835585</v>
      </c>
      <c r="X1971" s="22">
        <f>T1971*L1971</f>
        <v>63557.292715183132</v>
      </c>
      <c r="Y1971" s="22">
        <f>X1971-W1971</f>
        <v>2160.7557713475471</v>
      </c>
      <c r="Z1971" s="8">
        <f>Y1971/W1971</f>
        <v>3.5193447039597141E-2</v>
      </c>
      <c r="AA1971" s="11">
        <v>2333</v>
      </c>
      <c r="AB1971" s="2">
        <v>1938</v>
      </c>
      <c r="AC1971" s="2">
        <f>2016-AB1971</f>
        <v>78</v>
      </c>
      <c r="AD1971" s="2" t="s">
        <v>460</v>
      </c>
    </row>
    <row r="1972" spans="1:30" x14ac:dyDescent="0.2">
      <c r="A1972">
        <v>34</v>
      </c>
      <c r="B1972" s="2" t="s">
        <v>637</v>
      </c>
      <c r="C1972" s="2" t="s">
        <v>22</v>
      </c>
      <c r="D1972" s="2" t="s">
        <v>23</v>
      </c>
      <c r="E1972" s="6" t="s">
        <v>2767</v>
      </c>
      <c r="F1972" s="2">
        <v>81</v>
      </c>
      <c r="G1972" s="2">
        <v>90</v>
      </c>
      <c r="H1972" s="3">
        <v>42595</v>
      </c>
      <c r="I1972" s="3">
        <v>42605</v>
      </c>
      <c r="J1972" s="3" t="s">
        <v>2540</v>
      </c>
      <c r="K1972" s="17">
        <f>IF(J1972="Januar",238.19,IF(J1972="Februar",240.59,IF(J1972="Mars",245.99,IF(J1972="April",250.79,IF(J1972="Mai",256.52,IF(J1972="Juni",259.83,IF(J1972="Juli",265.66,IF(J1972="August",272.21,IF(J1972="September",275.91,IF(J1972="Oktober",281.13,IF(J1972="November",284.38,IF(J1972="Desember",287.34,0))))))))))))</f>
        <v>272.20999999999998</v>
      </c>
      <c r="L1972" s="20">
        <f>$K$2/K1972</f>
        <v>0.87502296021454029</v>
      </c>
      <c r="M1972" s="2">
        <v>10</v>
      </c>
      <c r="N1972" s="2">
        <v>5500000</v>
      </c>
      <c r="O1972" s="2">
        <v>6525000</v>
      </c>
      <c r="P1972" s="2">
        <f>O1972-N1972</f>
        <v>1025000</v>
      </c>
      <c r="Q1972" s="4">
        <f>P1972/N1972</f>
        <v>0.18636363636363637</v>
      </c>
      <c r="R1972" s="2">
        <v>5341</v>
      </c>
      <c r="S1972" s="9">
        <f>(N1972+R1972)/F1972</f>
        <v>67967.17283950618</v>
      </c>
      <c r="T1972" s="2">
        <v>80621</v>
      </c>
      <c r="U1972" s="5">
        <f>T1972-S1972</f>
        <v>12653.82716049382</v>
      </c>
      <c r="V1972" s="4">
        <f>U1972/S1972</f>
        <v>0.1861755702326158</v>
      </c>
      <c r="W1972" s="22">
        <f>S1972*L1972</f>
        <v>59472.836775438001</v>
      </c>
      <c r="X1972" s="22">
        <f>T1972*L1972</f>
        <v>70545.226075456449</v>
      </c>
      <c r="Y1972" s="22">
        <f>X1972-W1972</f>
        <v>11072.389300018447</v>
      </c>
      <c r="Z1972" s="8">
        <f>Y1972/W1972</f>
        <v>0.18617557023261569</v>
      </c>
      <c r="AA1972" s="11">
        <v>6771</v>
      </c>
      <c r="AB1972" s="2">
        <v>2005</v>
      </c>
      <c r="AC1972" s="2">
        <f>2016-AB1972</f>
        <v>11</v>
      </c>
      <c r="AD1972" s="2" t="s">
        <v>25</v>
      </c>
    </row>
    <row r="1973" spans="1:30" x14ac:dyDescent="0.2">
      <c r="A1973">
        <v>34</v>
      </c>
      <c r="B1973" s="6" t="s">
        <v>2034</v>
      </c>
      <c r="C1973" s="6" t="s">
        <v>22</v>
      </c>
      <c r="D1973" s="6" t="s">
        <v>23</v>
      </c>
      <c r="E1973" s="6" t="s">
        <v>2767</v>
      </c>
      <c r="F1973" s="6">
        <v>89</v>
      </c>
      <c r="G1973" s="6">
        <v>97</v>
      </c>
      <c r="H1973" s="7">
        <v>42595</v>
      </c>
      <c r="I1973" s="7">
        <v>42605</v>
      </c>
      <c r="J1973" s="3" t="s">
        <v>2540</v>
      </c>
      <c r="K1973" s="17">
        <f>IF(J1973="Januar",238.19,IF(J1973="Februar",240.59,IF(J1973="Mars",245.99,IF(J1973="April",250.79,IF(J1973="Mai",256.52,IF(J1973="Juni",259.83,IF(J1973="Juli",265.66,IF(J1973="August",272.21,IF(J1973="September",275.91,IF(J1973="Oktober",281.13,IF(J1973="November",284.38,IF(J1973="Desember",287.34,0))))))))))))</f>
        <v>272.20999999999998</v>
      </c>
      <c r="L1973" s="20">
        <f>$K$2/K1973</f>
        <v>0.87502296021454029</v>
      </c>
      <c r="M1973" s="6">
        <v>10</v>
      </c>
      <c r="N1973" s="6">
        <v>2790000</v>
      </c>
      <c r="O1973" s="6">
        <v>3100000</v>
      </c>
      <c r="P1973" s="6">
        <f>O1973-N1973</f>
        <v>310000</v>
      </c>
      <c r="Q1973" s="8">
        <f>P1973/N1973</f>
        <v>0.1111111111111111</v>
      </c>
      <c r="R1973" s="6"/>
      <c r="S1973" s="9">
        <f>(N1973+R1973)/F1973</f>
        <v>31348.314606741573</v>
      </c>
      <c r="T1973" s="6">
        <v>34831</v>
      </c>
      <c r="U1973" s="5">
        <f>T1973-S1973</f>
        <v>3482.6853932584272</v>
      </c>
      <c r="V1973" s="4">
        <f>U1973/S1973</f>
        <v>0.11109641577060933</v>
      </c>
      <c r="W1973" s="22">
        <f>S1973*L1973</f>
        <v>27430.495044927724</v>
      </c>
      <c r="X1973" s="22">
        <f>T1973*L1973</f>
        <v>30477.924727232654</v>
      </c>
      <c r="Y1973" s="22">
        <f>X1973-W1973</f>
        <v>3047.4296823049299</v>
      </c>
      <c r="Z1973" s="8">
        <f>Y1973/W1973</f>
        <v>0.11109641577060934</v>
      </c>
      <c r="AA1973" s="10">
        <v>44644</v>
      </c>
      <c r="AB1973" s="6">
        <v>1981</v>
      </c>
      <c r="AC1973" s="6">
        <f>2016-AB1973</f>
        <v>35</v>
      </c>
      <c r="AD1973" s="6" t="s">
        <v>102</v>
      </c>
    </row>
    <row r="1974" spans="1:30" x14ac:dyDescent="0.2">
      <c r="A1974">
        <v>34</v>
      </c>
      <c r="B1974" s="2" t="s">
        <v>2052</v>
      </c>
      <c r="C1974" s="2" t="s">
        <v>22</v>
      </c>
      <c r="D1974" s="2" t="s">
        <v>23</v>
      </c>
      <c r="E1974" s="6" t="s">
        <v>2767</v>
      </c>
      <c r="F1974" s="2">
        <v>90</v>
      </c>
      <c r="G1974" s="2">
        <v>100</v>
      </c>
      <c r="H1974" s="3">
        <v>42595</v>
      </c>
      <c r="I1974" s="3">
        <v>42605</v>
      </c>
      <c r="J1974" s="3" t="s">
        <v>2540</v>
      </c>
      <c r="K1974" s="17">
        <f>IF(J1974="Januar",238.19,IF(J1974="Februar",240.59,IF(J1974="Mars",245.99,IF(J1974="April",250.79,IF(J1974="Mai",256.52,IF(J1974="Juni",259.83,IF(J1974="Juli",265.66,IF(J1974="August",272.21,IF(J1974="September",275.91,IF(J1974="Oktober",281.13,IF(J1974="November",284.38,IF(J1974="Desember",287.34,0))))))))))))</f>
        <v>272.20999999999998</v>
      </c>
      <c r="L1974" s="20">
        <f>$K$2/K1974</f>
        <v>0.87502296021454029</v>
      </c>
      <c r="M1974" s="2">
        <v>10</v>
      </c>
      <c r="N1974" s="2">
        <v>6900000</v>
      </c>
      <c r="O1974" s="2">
        <v>7200000</v>
      </c>
      <c r="P1974" s="2">
        <f>O1974-N1974</f>
        <v>300000</v>
      </c>
      <c r="Q1974" s="4">
        <f>P1974/N1974</f>
        <v>4.3478260869565216E-2</v>
      </c>
      <c r="R1974" s="2"/>
      <c r="S1974" s="9">
        <f>(N1974+R1974)/F1974</f>
        <v>76666.666666666672</v>
      </c>
      <c r="T1974" s="2">
        <v>80000</v>
      </c>
      <c r="U1974" s="5">
        <f>T1974-S1974</f>
        <v>3333.3333333333285</v>
      </c>
      <c r="V1974" s="4">
        <f>U1974/S1974</f>
        <v>4.3478260869565154E-2</v>
      </c>
      <c r="W1974" s="22">
        <f>S1974*L1974</f>
        <v>67085.093616448095</v>
      </c>
      <c r="X1974" s="22">
        <f>T1974*L1974</f>
        <v>70001.836817163217</v>
      </c>
      <c r="Y1974" s="22">
        <f>X1974-W1974</f>
        <v>2916.7432007151219</v>
      </c>
      <c r="Z1974" s="8">
        <f>Y1974/W1974</f>
        <v>4.3478260869565029E-2</v>
      </c>
      <c r="AA1974" s="11">
        <v>2277</v>
      </c>
      <c r="AB1974" s="2">
        <v>1982</v>
      </c>
      <c r="AC1974" s="2">
        <f>2016-AB1974</f>
        <v>34</v>
      </c>
      <c r="AD1974" s="2" t="s">
        <v>46</v>
      </c>
    </row>
    <row r="1975" spans="1:30" x14ac:dyDescent="0.2">
      <c r="A1975">
        <v>34</v>
      </c>
      <c r="B1975" s="6" t="s">
        <v>2120</v>
      </c>
      <c r="C1975" s="6" t="s">
        <v>22</v>
      </c>
      <c r="D1975" s="6" t="s">
        <v>23</v>
      </c>
      <c r="E1975" s="6" t="s">
        <v>2767</v>
      </c>
      <c r="F1975" s="6">
        <v>95</v>
      </c>
      <c r="G1975" s="6">
        <v>106</v>
      </c>
      <c r="H1975" s="7">
        <v>42595</v>
      </c>
      <c r="I1975" s="7">
        <v>42605</v>
      </c>
      <c r="J1975" s="3" t="s">
        <v>2540</v>
      </c>
      <c r="K1975" s="17">
        <f>IF(J1975="Januar",238.19,IF(J1975="Februar",240.59,IF(J1975="Mars",245.99,IF(J1975="April",250.79,IF(J1975="Mai",256.52,IF(J1975="Juni",259.83,IF(J1975="Juli",265.66,IF(J1975="August",272.21,IF(J1975="September",275.91,IF(J1975="Oktober",281.13,IF(J1975="November",284.38,IF(J1975="Desember",287.34,0))))))))))))</f>
        <v>272.20999999999998</v>
      </c>
      <c r="L1975" s="20">
        <f>$K$2/K1975</f>
        <v>0.87502296021454029</v>
      </c>
      <c r="M1975" s="6">
        <v>10</v>
      </c>
      <c r="N1975" s="6">
        <v>6900000</v>
      </c>
      <c r="O1975" s="6">
        <v>7100000</v>
      </c>
      <c r="P1975" s="6">
        <f>O1975-N1975</f>
        <v>200000</v>
      </c>
      <c r="Q1975" s="8">
        <f>P1975/N1975</f>
        <v>2.8985507246376812E-2</v>
      </c>
      <c r="R1975" s="6"/>
      <c r="S1975" s="9">
        <f>(N1975+R1975)/F1975</f>
        <v>72631.578947368427</v>
      </c>
      <c r="T1975" s="6">
        <v>74737</v>
      </c>
      <c r="U1975" s="5">
        <f>T1975-S1975</f>
        <v>2105.4210526315728</v>
      </c>
      <c r="V1975" s="4">
        <f>U1975/S1975</f>
        <v>2.8987681159420204E-2</v>
      </c>
      <c r="W1975" s="22">
        <f>S1975*L1975</f>
        <v>63554.299215582403</v>
      </c>
      <c r="X1975" s="22">
        <f>T1975*L1975</f>
        <v>65396.5909775541</v>
      </c>
      <c r="Y1975" s="22">
        <f>X1975-W1975</f>
        <v>1842.2917619716973</v>
      </c>
      <c r="Z1975" s="8">
        <f>Y1975/W1975</f>
        <v>2.8987681159420284E-2</v>
      </c>
      <c r="AA1975" s="6">
        <v>466</v>
      </c>
      <c r="AB1975" s="6">
        <v>1897</v>
      </c>
      <c r="AC1975" s="6">
        <f>2016-AB1975</f>
        <v>119</v>
      </c>
      <c r="AD1975" s="6" t="s">
        <v>27</v>
      </c>
    </row>
    <row r="1976" spans="1:30" x14ac:dyDescent="0.2">
      <c r="A1976">
        <v>34</v>
      </c>
      <c r="B1976" s="2" t="s">
        <v>652</v>
      </c>
      <c r="C1976" s="2" t="s">
        <v>22</v>
      </c>
      <c r="D1976" s="2" t="s">
        <v>23</v>
      </c>
      <c r="E1976" s="6" t="s">
        <v>2767</v>
      </c>
      <c r="F1976" s="2">
        <v>101</v>
      </c>
      <c r="G1976" s="2">
        <v>118</v>
      </c>
      <c r="H1976" s="3">
        <v>42595</v>
      </c>
      <c r="I1976" s="3">
        <v>42605</v>
      </c>
      <c r="J1976" s="3" t="s">
        <v>2540</v>
      </c>
      <c r="K1976" s="17">
        <f>IF(J1976="Januar",238.19,IF(J1976="Februar",240.59,IF(J1976="Mars",245.99,IF(J1976="April",250.79,IF(J1976="Mai",256.52,IF(J1976="Juni",259.83,IF(J1976="Juli",265.66,IF(J1976="August",272.21,IF(J1976="September",275.91,IF(J1976="Oktober",281.13,IF(J1976="November",284.38,IF(J1976="Desember",287.34,0))))))))))))</f>
        <v>272.20999999999998</v>
      </c>
      <c r="L1976" s="20">
        <f>$K$2/K1976</f>
        <v>0.87502296021454029</v>
      </c>
      <c r="M1976" s="2">
        <v>10</v>
      </c>
      <c r="N1976" s="2">
        <v>7100000</v>
      </c>
      <c r="O1976" s="2">
        <v>7650000</v>
      </c>
      <c r="P1976" s="2">
        <f>O1976-N1976</f>
        <v>550000</v>
      </c>
      <c r="Q1976" s="4">
        <f>P1976/N1976</f>
        <v>7.746478873239436E-2</v>
      </c>
      <c r="R1976" s="2"/>
      <c r="S1976" s="9">
        <f>(N1976+R1976)/F1976</f>
        <v>70297.029702970292</v>
      </c>
      <c r="T1976" s="2">
        <v>75743</v>
      </c>
      <c r="U1976" s="5">
        <f>T1976-S1976</f>
        <v>5445.9702970297076</v>
      </c>
      <c r="V1976" s="4">
        <f>U1976/S1976</f>
        <v>7.7470845070422609E-2</v>
      </c>
      <c r="W1976" s="22">
        <f>S1976*L1976</f>
        <v>61511.515024982531</v>
      </c>
      <c r="X1976" s="22">
        <f>T1976*L1976</f>
        <v>66276.864075529928</v>
      </c>
      <c r="Y1976" s="22">
        <f>X1976-W1976</f>
        <v>4765.3490505473965</v>
      </c>
      <c r="Z1976" s="8">
        <f>Y1976/W1976</f>
        <v>7.747084507042265E-2</v>
      </c>
      <c r="AA1976" s="2">
        <v>35</v>
      </c>
      <c r="AB1976" s="2">
        <v>2015</v>
      </c>
      <c r="AC1976" s="2">
        <f>2016-AB1976</f>
        <v>1</v>
      </c>
      <c r="AD1976" s="2" t="s">
        <v>494</v>
      </c>
    </row>
    <row r="1977" spans="1:30" x14ac:dyDescent="0.2">
      <c r="A1977">
        <v>34</v>
      </c>
      <c r="B1977" s="2" t="s">
        <v>2244</v>
      </c>
      <c r="C1977" s="2" t="s">
        <v>22</v>
      </c>
      <c r="D1977" s="2" t="s">
        <v>23</v>
      </c>
      <c r="E1977" s="6" t="s">
        <v>2767</v>
      </c>
      <c r="F1977" s="2">
        <v>105</v>
      </c>
      <c r="G1977" s="2">
        <v>113</v>
      </c>
      <c r="H1977" s="3">
        <v>42595</v>
      </c>
      <c r="I1977" s="3">
        <v>42605</v>
      </c>
      <c r="J1977" s="3" t="s">
        <v>2540</v>
      </c>
      <c r="K1977" s="17">
        <f>IF(J1977="Januar",238.19,IF(J1977="Februar",240.59,IF(J1977="Mars",245.99,IF(J1977="April",250.79,IF(J1977="Mai",256.52,IF(J1977="Juni",259.83,IF(J1977="Juli",265.66,IF(J1977="August",272.21,IF(J1977="September",275.91,IF(J1977="Oktober",281.13,IF(J1977="November",284.38,IF(J1977="Desember",287.34,0))))))))))))</f>
        <v>272.20999999999998</v>
      </c>
      <c r="L1977" s="20">
        <f>$K$2/K1977</f>
        <v>0.87502296021454029</v>
      </c>
      <c r="M1977" s="2">
        <v>10</v>
      </c>
      <c r="N1977" s="2">
        <v>5900000</v>
      </c>
      <c r="O1977" s="2">
        <v>6850000</v>
      </c>
      <c r="P1977" s="2">
        <f>O1977-N1977</f>
        <v>950000</v>
      </c>
      <c r="Q1977" s="4">
        <f>P1977/N1977</f>
        <v>0.16101694915254236</v>
      </c>
      <c r="R1977" s="2">
        <v>50558</v>
      </c>
      <c r="S1977" s="9">
        <f>(N1977+R1977)/F1977</f>
        <v>56671.980952380953</v>
      </c>
      <c r="T1977" s="2">
        <v>65720</v>
      </c>
      <c r="U1977" s="5">
        <f>T1977-S1977</f>
        <v>9048.0190476190473</v>
      </c>
      <c r="V1977" s="4">
        <f>U1977/S1977</f>
        <v>0.15965595159311111</v>
      </c>
      <c r="W1977" s="22">
        <f>S1977*L1977</f>
        <v>49589.284534174425</v>
      </c>
      <c r="X1977" s="22">
        <f>T1977*L1977</f>
        <v>57506.508945299589</v>
      </c>
      <c r="Y1977" s="22">
        <f>X1977-W1977</f>
        <v>7917.2244111251639</v>
      </c>
      <c r="Z1977" s="8">
        <f>Y1977/W1977</f>
        <v>0.15965595159311108</v>
      </c>
      <c r="AA1977" s="2">
        <v>669</v>
      </c>
      <c r="AB1977" s="2">
        <v>1901</v>
      </c>
      <c r="AC1977" s="2">
        <f>2016-AB1977</f>
        <v>115</v>
      </c>
      <c r="AD1977" s="2" t="s">
        <v>130</v>
      </c>
    </row>
    <row r="1978" spans="1:30" x14ac:dyDescent="0.2">
      <c r="A1978">
        <v>34</v>
      </c>
      <c r="B1978" s="6" t="s">
        <v>2264</v>
      </c>
      <c r="C1978" s="6" t="s">
        <v>22</v>
      </c>
      <c r="D1978" s="6" t="s">
        <v>23</v>
      </c>
      <c r="E1978" s="6" t="s">
        <v>2767</v>
      </c>
      <c r="F1978" s="6">
        <v>107</v>
      </c>
      <c r="G1978" s="6">
        <v>116</v>
      </c>
      <c r="H1978" s="7">
        <v>42595</v>
      </c>
      <c r="I1978" s="7">
        <v>42605</v>
      </c>
      <c r="J1978" s="3" t="s">
        <v>2540</v>
      </c>
      <c r="K1978" s="17">
        <f>IF(J1978="Januar",238.19,IF(J1978="Februar",240.59,IF(J1978="Mars",245.99,IF(J1978="April",250.79,IF(J1978="Mai",256.52,IF(J1978="Juni",259.83,IF(J1978="Juli",265.66,IF(J1978="August",272.21,IF(J1978="September",275.91,IF(J1978="Oktober",281.13,IF(J1978="November",284.38,IF(J1978="Desember",287.34,0))))))))))))</f>
        <v>272.20999999999998</v>
      </c>
      <c r="L1978" s="20">
        <f>$K$2/K1978</f>
        <v>0.87502296021454029</v>
      </c>
      <c r="M1978" s="6">
        <v>10</v>
      </c>
      <c r="N1978" s="6">
        <v>4950000</v>
      </c>
      <c r="O1978" s="6">
        <v>5300000</v>
      </c>
      <c r="P1978" s="6">
        <f>O1978-N1978</f>
        <v>350000</v>
      </c>
      <c r="Q1978" s="8">
        <f>P1978/N1978</f>
        <v>7.0707070707070704E-2</v>
      </c>
      <c r="R1978" s="6"/>
      <c r="S1978" s="9">
        <f>(N1978+R1978)/F1978</f>
        <v>46261.682242990653</v>
      </c>
      <c r="T1978" s="6">
        <v>49533</v>
      </c>
      <c r="U1978" s="5">
        <f>T1978-S1978</f>
        <v>3271.3177570093467</v>
      </c>
      <c r="V1978" s="4">
        <f>U1978/S1978</f>
        <v>7.071333333333335E-2</v>
      </c>
      <c r="W1978" s="22">
        <f>S1978*L1978</f>
        <v>40480.034140766118</v>
      </c>
      <c r="X1978" s="22">
        <f>T1978*L1978</f>
        <v>43342.512288306825</v>
      </c>
      <c r="Y1978" s="22">
        <f>X1978-W1978</f>
        <v>2862.4781475407071</v>
      </c>
      <c r="Z1978" s="8">
        <f>Y1978/W1978</f>
        <v>7.0713333333333309E-2</v>
      </c>
      <c r="AA1978" s="10">
        <v>1622</v>
      </c>
      <c r="AB1978" s="6">
        <v>2015</v>
      </c>
      <c r="AC1978" s="6">
        <f>2016-AB1978</f>
        <v>1</v>
      </c>
      <c r="AD1978" s="6" t="s">
        <v>259</v>
      </c>
    </row>
    <row r="1979" spans="1:30" x14ac:dyDescent="0.2">
      <c r="A1979">
        <v>34</v>
      </c>
      <c r="B1979" s="2" t="s">
        <v>2393</v>
      </c>
      <c r="C1979" s="2" t="s">
        <v>22</v>
      </c>
      <c r="D1979" s="2" t="s">
        <v>23</v>
      </c>
      <c r="E1979" s="6" t="s">
        <v>2767</v>
      </c>
      <c r="F1979" s="2">
        <v>125</v>
      </c>
      <c r="G1979" s="2">
        <v>138</v>
      </c>
      <c r="H1979" s="3">
        <v>42595</v>
      </c>
      <c r="I1979" s="3">
        <v>42605</v>
      </c>
      <c r="J1979" s="3" t="s">
        <v>2540</v>
      </c>
      <c r="K1979" s="17">
        <f>IF(J1979="Januar",238.19,IF(J1979="Februar",240.59,IF(J1979="Mars",245.99,IF(J1979="April",250.79,IF(J1979="Mai",256.52,IF(J1979="Juni",259.83,IF(J1979="Juli",265.66,IF(J1979="August",272.21,IF(J1979="September",275.91,IF(J1979="Oktober",281.13,IF(J1979="November",284.38,IF(J1979="Desember",287.34,0))))))))))))</f>
        <v>272.20999999999998</v>
      </c>
      <c r="L1979" s="20">
        <f>$K$2/K1979</f>
        <v>0.87502296021454029</v>
      </c>
      <c r="M1979" s="2">
        <v>10</v>
      </c>
      <c r="N1979" s="2">
        <v>6900000</v>
      </c>
      <c r="O1979" s="2">
        <v>7400000</v>
      </c>
      <c r="P1979" s="2">
        <f>O1979-N1979</f>
        <v>500000</v>
      </c>
      <c r="Q1979" s="4">
        <f>P1979/N1979</f>
        <v>7.2463768115942032E-2</v>
      </c>
      <c r="R1979" s="2"/>
      <c r="S1979" s="9">
        <f>(N1979+R1979)/F1979</f>
        <v>55200</v>
      </c>
      <c r="T1979" s="2">
        <v>59200</v>
      </c>
      <c r="U1979" s="5">
        <f>T1979-S1979</f>
        <v>4000</v>
      </c>
      <c r="V1979" s="4">
        <f>U1979/S1979</f>
        <v>7.2463768115942032E-2</v>
      </c>
      <c r="W1979" s="22">
        <f>S1979*L1979</f>
        <v>48301.267403842627</v>
      </c>
      <c r="X1979" s="22">
        <f>T1979*L1979</f>
        <v>51801.359244700783</v>
      </c>
      <c r="Y1979" s="22">
        <f>X1979-W1979</f>
        <v>3500.0918408581565</v>
      </c>
      <c r="Z1979" s="8">
        <f>Y1979/W1979</f>
        <v>7.2463768115941934E-2</v>
      </c>
      <c r="AA1979" s="2">
        <v>521</v>
      </c>
      <c r="AB1979" s="2">
        <v>1895</v>
      </c>
      <c r="AC1979" s="2">
        <f>2016-AB1979</f>
        <v>121</v>
      </c>
      <c r="AD1979" s="2" t="s">
        <v>108</v>
      </c>
    </row>
    <row r="1980" spans="1:30" x14ac:dyDescent="0.2">
      <c r="A1980">
        <v>34</v>
      </c>
      <c r="B1980" s="6" t="s">
        <v>2352</v>
      </c>
      <c r="C1980" s="6" t="s">
        <v>22</v>
      </c>
      <c r="D1980" s="6" t="s">
        <v>23</v>
      </c>
      <c r="E1980" s="6" t="s">
        <v>2767</v>
      </c>
      <c r="F1980" s="6">
        <v>126</v>
      </c>
      <c r="G1980" s="6">
        <v>141</v>
      </c>
      <c r="H1980" s="7">
        <v>42595</v>
      </c>
      <c r="I1980" s="7">
        <v>42605</v>
      </c>
      <c r="J1980" s="3" t="s">
        <v>2540</v>
      </c>
      <c r="K1980" s="17">
        <f>IF(J1980="Januar",238.19,IF(J1980="Februar",240.59,IF(J1980="Mars",245.99,IF(J1980="April",250.79,IF(J1980="Mai",256.52,IF(J1980="Juni",259.83,IF(J1980="Juli",265.66,IF(J1980="August",272.21,IF(J1980="September",275.91,IF(J1980="Oktober",281.13,IF(J1980="November",284.38,IF(J1980="Desember",287.34,0))))))))))))</f>
        <v>272.20999999999998</v>
      </c>
      <c r="L1980" s="20">
        <f>$K$2/K1980</f>
        <v>0.87502296021454029</v>
      </c>
      <c r="M1980" s="6">
        <v>10</v>
      </c>
      <c r="N1980" s="6">
        <v>9800000</v>
      </c>
      <c r="O1980" s="6">
        <v>10400000</v>
      </c>
      <c r="P1980" s="6">
        <f>O1980-N1980</f>
        <v>600000</v>
      </c>
      <c r="Q1980" s="8">
        <f>P1980/N1980</f>
        <v>6.1224489795918366E-2</v>
      </c>
      <c r="R1980" s="6">
        <v>9900</v>
      </c>
      <c r="S1980" s="9">
        <f>(N1980+R1980)/F1980</f>
        <v>77856.349206349201</v>
      </c>
      <c r="T1980" s="6">
        <v>82618</v>
      </c>
      <c r="U1980" s="5">
        <f>T1980-S1980</f>
        <v>4761.6507936507987</v>
      </c>
      <c r="V1980" s="4">
        <f>U1980/S1980</f>
        <v>6.1159440972894795E-2</v>
      </c>
      <c r="W1980" s="22">
        <f>S1980*L1980</f>
        <v>68126.093154036658</v>
      </c>
      <c r="X1980" s="22">
        <f>T1980*L1980</f>
        <v>72292.646927004884</v>
      </c>
      <c r="Y1980" s="22">
        <f>X1980-W1980</f>
        <v>4166.5537729682255</v>
      </c>
      <c r="Z1980" s="8">
        <f>Y1980/W1980</f>
        <v>6.1159440972894621E-2</v>
      </c>
      <c r="AA1980" s="6">
        <v>920</v>
      </c>
      <c r="AB1980" s="6">
        <v>1893</v>
      </c>
      <c r="AC1980" s="6">
        <f>2016-AB1980</f>
        <v>123</v>
      </c>
      <c r="AD1980" s="6" t="s">
        <v>108</v>
      </c>
    </row>
    <row r="1981" spans="1:30" x14ac:dyDescent="0.2">
      <c r="A1981">
        <v>34</v>
      </c>
      <c r="B1981" s="6" t="s">
        <v>69</v>
      </c>
      <c r="C1981" s="6" t="s">
        <v>22</v>
      </c>
      <c r="D1981" s="6" t="s">
        <v>23</v>
      </c>
      <c r="E1981" s="6" t="s">
        <v>2767</v>
      </c>
      <c r="F1981" s="6">
        <v>26</v>
      </c>
      <c r="G1981" s="6">
        <v>31</v>
      </c>
      <c r="H1981" s="7">
        <v>42594</v>
      </c>
      <c r="I1981" s="7">
        <v>42605</v>
      </c>
      <c r="J1981" s="3" t="s">
        <v>2540</v>
      </c>
      <c r="K1981" s="17">
        <f>IF(J1981="Januar",238.19,IF(J1981="Februar",240.59,IF(J1981="Mars",245.99,IF(J1981="April",250.79,IF(J1981="Mai",256.52,IF(J1981="Juni",259.83,IF(J1981="Juli",265.66,IF(J1981="August",272.21,IF(J1981="September",275.91,IF(J1981="Oktober",281.13,IF(J1981="November",284.38,IF(J1981="Desember",287.34,0))))))))))))</f>
        <v>272.20999999999998</v>
      </c>
      <c r="L1981" s="20">
        <f>$K$2/K1981</f>
        <v>0.87502296021454029</v>
      </c>
      <c r="M1981" s="6">
        <v>11</v>
      </c>
      <c r="N1981" s="6">
        <v>2350000</v>
      </c>
      <c r="O1981" s="6">
        <v>2420000</v>
      </c>
      <c r="P1981" s="6">
        <f>O1981-N1981</f>
        <v>70000</v>
      </c>
      <c r="Q1981" s="8">
        <f>P1981/N1981</f>
        <v>2.9787234042553193E-2</v>
      </c>
      <c r="R1981" s="6">
        <v>120000</v>
      </c>
      <c r="S1981" s="9">
        <f>(N1981+R1981)/F1981</f>
        <v>95000</v>
      </c>
      <c r="T1981" s="6">
        <v>97692</v>
      </c>
      <c r="U1981" s="5">
        <f>T1981-S1981</f>
        <v>2692</v>
      </c>
      <c r="V1981" s="8">
        <f>U1981/S1981</f>
        <v>2.8336842105263157E-2</v>
      </c>
      <c r="W1981" s="22">
        <f>S1981*L1981</f>
        <v>83127.181220381332</v>
      </c>
      <c r="X1981" s="22">
        <f>T1981*L1981</f>
        <v>85482.743029278863</v>
      </c>
      <c r="Y1981" s="22">
        <f>X1981-W1981</f>
        <v>2355.5618088975316</v>
      </c>
      <c r="Z1981" s="8">
        <f>Y1981/W1981</f>
        <v>2.8336842105263025E-2</v>
      </c>
      <c r="AA1981" s="10">
        <v>1020</v>
      </c>
      <c r="AB1981" s="6">
        <v>1932</v>
      </c>
      <c r="AC1981" s="6">
        <f>2016-AB1981</f>
        <v>84</v>
      </c>
      <c r="AD1981" s="6" t="s">
        <v>103</v>
      </c>
    </row>
    <row r="1982" spans="1:30" x14ac:dyDescent="0.2">
      <c r="A1982">
        <v>34</v>
      </c>
      <c r="B1982" s="2" t="s">
        <v>258</v>
      </c>
      <c r="C1982" s="2" t="s">
        <v>22</v>
      </c>
      <c r="D1982" s="2" t="s">
        <v>23</v>
      </c>
      <c r="E1982" s="6" t="s">
        <v>2767</v>
      </c>
      <c r="F1982" s="2">
        <v>34</v>
      </c>
      <c r="G1982" s="2">
        <v>38</v>
      </c>
      <c r="H1982" s="3">
        <v>42594</v>
      </c>
      <c r="I1982" s="3">
        <v>42605</v>
      </c>
      <c r="J1982" s="3" t="s">
        <v>2540</v>
      </c>
      <c r="K1982" s="17">
        <f>IF(J1982="Januar",238.19,IF(J1982="Februar",240.59,IF(J1982="Mars",245.99,IF(J1982="April",250.79,IF(J1982="Mai",256.52,IF(J1982="Juni",259.83,IF(J1982="Juli",265.66,IF(J1982="August",272.21,IF(J1982="September",275.91,IF(J1982="Oktober",281.13,IF(J1982="November",284.38,IF(J1982="Desember",287.34,0))))))))))))</f>
        <v>272.20999999999998</v>
      </c>
      <c r="L1982" s="20">
        <f>$K$2/K1982</f>
        <v>0.87502296021454029</v>
      </c>
      <c r="M1982" s="2">
        <v>11</v>
      </c>
      <c r="N1982" s="2">
        <v>2690000</v>
      </c>
      <c r="O1982" s="2">
        <v>3125000</v>
      </c>
      <c r="P1982" s="2">
        <f>O1982-N1982</f>
        <v>435000</v>
      </c>
      <c r="Q1982" s="4">
        <f>P1982/N1982</f>
        <v>0.16171003717472118</v>
      </c>
      <c r="R1982" s="2">
        <v>2652</v>
      </c>
      <c r="S1982" s="9">
        <f>(N1982+R1982)/F1982</f>
        <v>79195.647058823524</v>
      </c>
      <c r="T1982" s="2">
        <v>91990</v>
      </c>
      <c r="U1982" s="5">
        <f>T1982-S1982</f>
        <v>12794.352941176476</v>
      </c>
      <c r="V1982" s="4">
        <f>U1982/S1982</f>
        <v>0.16155373958461777</v>
      </c>
      <c r="W1982" s="22">
        <f>S1982*L1982</f>
        <v>69298.009525517715</v>
      </c>
      <c r="X1982" s="22">
        <f>T1982*L1982</f>
        <v>80493.362110135567</v>
      </c>
      <c r="Y1982" s="22">
        <f>X1982-W1982</f>
        <v>11195.352584617853</v>
      </c>
      <c r="Z1982" s="8">
        <f>Y1982/W1982</f>
        <v>0.1615537395846178</v>
      </c>
      <c r="AA1982" s="11">
        <v>1743</v>
      </c>
      <c r="AB1982" s="2">
        <v>1968</v>
      </c>
      <c r="AC1982" s="2">
        <f>2016-AB1982</f>
        <v>48</v>
      </c>
      <c r="AD1982" s="2" t="s">
        <v>103</v>
      </c>
    </row>
    <row r="1983" spans="1:30" x14ac:dyDescent="0.2">
      <c r="A1983">
        <v>34</v>
      </c>
      <c r="B1983" s="6" t="s">
        <v>328</v>
      </c>
      <c r="C1983" s="6" t="s">
        <v>22</v>
      </c>
      <c r="D1983" s="6" t="s">
        <v>23</v>
      </c>
      <c r="E1983" s="6" t="s">
        <v>2767</v>
      </c>
      <c r="F1983" s="6">
        <v>37</v>
      </c>
      <c r="G1983" s="6">
        <v>42</v>
      </c>
      <c r="H1983" s="7">
        <v>42594</v>
      </c>
      <c r="I1983" s="7">
        <v>42605</v>
      </c>
      <c r="J1983" s="3" t="s">
        <v>2540</v>
      </c>
      <c r="K1983" s="17">
        <f>IF(J1983="Januar",238.19,IF(J1983="Februar",240.59,IF(J1983="Mars",245.99,IF(J1983="April",250.79,IF(J1983="Mai",256.52,IF(J1983="Juni",259.83,IF(J1983="Juli",265.66,IF(J1983="August",272.21,IF(J1983="September",275.91,IF(J1983="Oktober",281.13,IF(J1983="November",284.38,IF(J1983="Desember",287.34,0))))))))))))</f>
        <v>272.20999999999998</v>
      </c>
      <c r="L1983" s="20">
        <f>$K$2/K1983</f>
        <v>0.87502296021454029</v>
      </c>
      <c r="M1983" s="6">
        <v>11</v>
      </c>
      <c r="N1983" s="6">
        <v>1990000</v>
      </c>
      <c r="O1983" s="6">
        <v>2400000</v>
      </c>
      <c r="P1983" s="6">
        <f>O1983-N1983</f>
        <v>410000</v>
      </c>
      <c r="Q1983" s="8">
        <f>P1983/N1983</f>
        <v>0.20603015075376885</v>
      </c>
      <c r="R1983" s="6">
        <v>62000</v>
      </c>
      <c r="S1983" s="9">
        <f>(N1983+R1983)/F1983</f>
        <v>55459.45945945946</v>
      </c>
      <c r="T1983" s="6">
        <v>66541</v>
      </c>
      <c r="U1983" s="5">
        <f>T1983-S1983</f>
        <v>11081.54054054054</v>
      </c>
      <c r="V1983" s="4">
        <f>U1983/S1983</f>
        <v>0.19981335282651072</v>
      </c>
      <c r="W1983" s="22">
        <f>S1983*L1983</f>
        <v>48528.300388114505</v>
      </c>
      <c r="X1983" s="22">
        <f>T1983*L1983</f>
        <v>58224.902795635724</v>
      </c>
      <c r="Y1983" s="22">
        <f>X1983-W1983</f>
        <v>9696.602407521219</v>
      </c>
      <c r="Z1983" s="8">
        <f>Y1983/W1983</f>
        <v>0.19981335282651069</v>
      </c>
      <c r="AA1983" s="6"/>
      <c r="AB1983" s="6">
        <v>1958</v>
      </c>
      <c r="AC1983" s="6">
        <f>2016-AB1983</f>
        <v>58</v>
      </c>
      <c r="AD1983" s="6" t="s">
        <v>37</v>
      </c>
    </row>
    <row r="1984" spans="1:30" x14ac:dyDescent="0.2">
      <c r="A1984">
        <v>34</v>
      </c>
      <c r="B1984" s="2" t="s">
        <v>41</v>
      </c>
      <c r="C1984" s="2" t="s">
        <v>22</v>
      </c>
      <c r="D1984" s="2" t="s">
        <v>23</v>
      </c>
      <c r="E1984" s="6" t="s">
        <v>2767</v>
      </c>
      <c r="F1984" s="2">
        <v>49</v>
      </c>
      <c r="G1984" s="2">
        <v>53</v>
      </c>
      <c r="H1984" s="3">
        <v>42594</v>
      </c>
      <c r="I1984" s="3">
        <v>42605</v>
      </c>
      <c r="J1984" s="3" t="s">
        <v>2540</v>
      </c>
      <c r="K1984" s="17">
        <f>IF(J1984="Januar",238.19,IF(J1984="Februar",240.59,IF(J1984="Mars",245.99,IF(J1984="April",250.79,IF(J1984="Mai",256.52,IF(J1984="Juni",259.83,IF(J1984="Juli",265.66,IF(J1984="August",272.21,IF(J1984="September",275.91,IF(J1984="Oktober",281.13,IF(J1984="November",284.38,IF(J1984="Desember",287.34,0))))))))))))</f>
        <v>272.20999999999998</v>
      </c>
      <c r="L1984" s="20">
        <f>$K$2/K1984</f>
        <v>0.87502296021454029</v>
      </c>
      <c r="M1984" s="2">
        <v>11</v>
      </c>
      <c r="N1984" s="2">
        <v>3990000</v>
      </c>
      <c r="O1984" s="2">
        <v>4850000</v>
      </c>
      <c r="P1984" s="2">
        <f>O1984-N1984</f>
        <v>860000</v>
      </c>
      <c r="Q1984" s="4">
        <f>P1984/N1984</f>
        <v>0.21553884711779447</v>
      </c>
      <c r="R1984" s="2"/>
      <c r="S1984" s="9">
        <f>(N1984+R1984)/F1984</f>
        <v>81428.571428571435</v>
      </c>
      <c r="T1984" s="2">
        <v>98980</v>
      </c>
      <c r="U1984" s="5">
        <f>T1984-S1984</f>
        <v>17551.428571428565</v>
      </c>
      <c r="V1984" s="4">
        <f>U1984/S1984</f>
        <v>0.2155438596491227</v>
      </c>
      <c r="W1984" s="22">
        <f>S1984*L1984</f>
        <v>71251.869617469711</v>
      </c>
      <c r="X1984" s="22">
        <f>T1984*L1984</f>
        <v>86609.772602035198</v>
      </c>
      <c r="Y1984" s="22">
        <f>X1984-W1984</f>
        <v>15357.902984565488</v>
      </c>
      <c r="Z1984" s="8">
        <f>Y1984/W1984</f>
        <v>0.21554385964912279</v>
      </c>
      <c r="AA1984" s="11">
        <v>5011</v>
      </c>
      <c r="AB1984" s="2">
        <v>2007</v>
      </c>
      <c r="AC1984" s="2">
        <f>2016-AB1984</f>
        <v>9</v>
      </c>
      <c r="AD1984" s="2" t="s">
        <v>48</v>
      </c>
    </row>
    <row r="1985" spans="1:30" x14ac:dyDescent="0.2">
      <c r="A1985">
        <v>34</v>
      </c>
      <c r="B1985" s="2" t="s">
        <v>707</v>
      </c>
      <c r="C1985" s="2" t="s">
        <v>22</v>
      </c>
      <c r="D1985" s="2" t="s">
        <v>23</v>
      </c>
      <c r="E1985" s="6" t="s">
        <v>2767</v>
      </c>
      <c r="F1985" s="2">
        <v>49</v>
      </c>
      <c r="G1985" s="2">
        <v>55</v>
      </c>
      <c r="H1985" s="3">
        <v>42594</v>
      </c>
      <c r="I1985" s="3">
        <v>42605</v>
      </c>
      <c r="J1985" s="3" t="s">
        <v>2540</v>
      </c>
      <c r="K1985" s="17">
        <f>IF(J1985="Januar",238.19,IF(J1985="Februar",240.59,IF(J1985="Mars",245.99,IF(J1985="April",250.79,IF(J1985="Mai",256.52,IF(J1985="Juni",259.83,IF(J1985="Juli",265.66,IF(J1985="August",272.21,IF(J1985="September",275.91,IF(J1985="Oktober",281.13,IF(J1985="November",284.38,IF(J1985="Desember",287.34,0))))))))))))</f>
        <v>272.20999999999998</v>
      </c>
      <c r="L1985" s="20">
        <f>$K$2/K1985</f>
        <v>0.87502296021454029</v>
      </c>
      <c r="M1985" s="2">
        <v>11</v>
      </c>
      <c r="N1985" s="2">
        <v>2600000</v>
      </c>
      <c r="O1985" s="2">
        <v>3300000</v>
      </c>
      <c r="P1985" s="2">
        <f>O1985-N1985</f>
        <v>700000</v>
      </c>
      <c r="Q1985" s="4">
        <f>P1985/N1985</f>
        <v>0.26923076923076922</v>
      </c>
      <c r="R1985" s="2">
        <v>12133</v>
      </c>
      <c r="S1985" s="9">
        <f>(N1985+R1985)/F1985</f>
        <v>53308.836734693876</v>
      </c>
      <c r="T1985" s="2">
        <v>67595</v>
      </c>
      <c r="U1985" s="5">
        <f>T1985-S1985</f>
        <v>14286.163265306124</v>
      </c>
      <c r="V1985" s="4">
        <f>U1985/S1985</f>
        <v>0.26798865142012296</v>
      </c>
      <c r="W1985" s="22">
        <f>S1985*L1985</f>
        <v>46646.456125185461</v>
      </c>
      <c r="X1985" s="22">
        <f>T1985*L1985</f>
        <v>59147.176995701848</v>
      </c>
      <c r="Y1985" s="22">
        <f>X1985-W1985</f>
        <v>12500.720870516387</v>
      </c>
      <c r="Z1985" s="8">
        <f>Y1985/W1985</f>
        <v>0.26798865142012296</v>
      </c>
      <c r="AA1985" s="2">
        <v>432</v>
      </c>
      <c r="AB1985" s="2">
        <v>1891</v>
      </c>
      <c r="AC1985" s="2">
        <f>2016-AB1985</f>
        <v>125</v>
      </c>
      <c r="AD1985" s="2" t="s">
        <v>169</v>
      </c>
    </row>
    <row r="1986" spans="1:30" x14ac:dyDescent="0.2">
      <c r="A1986">
        <v>34</v>
      </c>
      <c r="B1986" s="6" t="s">
        <v>791</v>
      </c>
      <c r="C1986" s="6" t="s">
        <v>22</v>
      </c>
      <c r="D1986" s="6" t="s">
        <v>23</v>
      </c>
      <c r="E1986" s="6" t="s">
        <v>2767</v>
      </c>
      <c r="F1986" s="6">
        <v>51</v>
      </c>
      <c r="G1986" s="6">
        <v>58</v>
      </c>
      <c r="H1986" s="7">
        <v>42594</v>
      </c>
      <c r="I1986" s="7">
        <v>42605</v>
      </c>
      <c r="J1986" s="3" t="s">
        <v>2540</v>
      </c>
      <c r="K1986" s="17">
        <f>IF(J1986="Januar",238.19,IF(J1986="Februar",240.59,IF(J1986="Mars",245.99,IF(J1986="April",250.79,IF(J1986="Mai",256.52,IF(J1986="Juni",259.83,IF(J1986="Juli",265.66,IF(J1986="August",272.21,IF(J1986="September",275.91,IF(J1986="Oktober",281.13,IF(J1986="November",284.38,IF(J1986="Desember",287.34,0))))))))))))</f>
        <v>272.20999999999998</v>
      </c>
      <c r="L1986" s="20">
        <f>$K$2/K1986</f>
        <v>0.87502296021454029</v>
      </c>
      <c r="M1986" s="6">
        <v>11</v>
      </c>
      <c r="N1986" s="6">
        <v>3090000</v>
      </c>
      <c r="O1986" s="6">
        <v>3630000</v>
      </c>
      <c r="P1986" s="6">
        <f>O1986-N1986</f>
        <v>540000</v>
      </c>
      <c r="Q1986" s="8">
        <f>P1986/N1986</f>
        <v>0.17475728155339806</v>
      </c>
      <c r="R1986" s="6">
        <v>10000</v>
      </c>
      <c r="S1986" s="9">
        <f>(N1986+R1986)/F1986</f>
        <v>60784.313725490196</v>
      </c>
      <c r="T1986" s="6">
        <v>71373</v>
      </c>
      <c r="U1986" s="5">
        <f>T1986-S1986</f>
        <v>10588.686274509804</v>
      </c>
      <c r="V1986" s="4">
        <f>U1986/S1986</f>
        <v>0.1742009677419355</v>
      </c>
      <c r="W1986" s="22">
        <f>S1986*L1986</f>
        <v>53187.670130687744</v>
      </c>
      <c r="X1986" s="22">
        <f>T1986*L1986</f>
        <v>62453.013739392387</v>
      </c>
      <c r="Y1986" s="22">
        <f>X1986-W1986</f>
        <v>9265.343608704643</v>
      </c>
      <c r="Z1986" s="8">
        <f>Y1986/W1986</f>
        <v>0.17420096774193553</v>
      </c>
      <c r="AA1986" s="10">
        <v>1130</v>
      </c>
      <c r="AB1986" s="6">
        <v>1939</v>
      </c>
      <c r="AC1986" s="6">
        <f>2016-AB1986</f>
        <v>77</v>
      </c>
      <c r="AD1986" s="6" t="s">
        <v>37</v>
      </c>
    </row>
    <row r="1987" spans="1:30" x14ac:dyDescent="0.2">
      <c r="A1987">
        <v>34</v>
      </c>
      <c r="B1987" s="2" t="s">
        <v>793</v>
      </c>
      <c r="C1987" s="2" t="s">
        <v>22</v>
      </c>
      <c r="D1987" s="2" t="s">
        <v>23</v>
      </c>
      <c r="E1987" s="6" t="s">
        <v>2767</v>
      </c>
      <c r="F1987" s="2">
        <v>51</v>
      </c>
      <c r="G1987" s="2">
        <v>56</v>
      </c>
      <c r="H1987" s="3">
        <v>42594</v>
      </c>
      <c r="I1987" s="3">
        <v>42605</v>
      </c>
      <c r="J1987" s="3" t="s">
        <v>2540</v>
      </c>
      <c r="K1987" s="17">
        <f>IF(J1987="Januar",238.19,IF(J1987="Februar",240.59,IF(J1987="Mars",245.99,IF(J1987="April",250.79,IF(J1987="Mai",256.52,IF(J1987="Juni",259.83,IF(J1987="Juli",265.66,IF(J1987="August",272.21,IF(J1987="September",275.91,IF(J1987="Oktober",281.13,IF(J1987="November",284.38,IF(J1987="Desember",287.34,0))))))))))))</f>
        <v>272.20999999999998</v>
      </c>
      <c r="L1987" s="20">
        <f>$K$2/K1987</f>
        <v>0.87502296021454029</v>
      </c>
      <c r="M1987" s="2">
        <v>11</v>
      </c>
      <c r="N1987" s="2">
        <v>2650000</v>
      </c>
      <c r="O1987" s="2">
        <v>2940000</v>
      </c>
      <c r="P1987" s="2">
        <f>O1987-N1987</f>
        <v>290000</v>
      </c>
      <c r="Q1987" s="4">
        <f>P1987/N1987</f>
        <v>0.10943396226415095</v>
      </c>
      <c r="R1987" s="2">
        <v>55312</v>
      </c>
      <c r="S1987" s="9">
        <f>(N1987+R1987)/F1987</f>
        <v>53045.333333333336</v>
      </c>
      <c r="T1987" s="2">
        <v>58732</v>
      </c>
      <c r="U1987" s="5">
        <f>T1987-S1987</f>
        <v>5686.6666666666642</v>
      </c>
      <c r="V1987" s="4">
        <f>U1987/S1987</f>
        <v>0.10720390106575503</v>
      </c>
      <c r="W1987" s="22">
        <f>S1987*L1987</f>
        <v>46415.88459890036</v>
      </c>
      <c r="X1987" s="22">
        <f>T1987*L1987</f>
        <v>51391.848499320382</v>
      </c>
      <c r="Y1987" s="22">
        <f>X1987-W1987</f>
        <v>4975.9639004200217</v>
      </c>
      <c r="Z1987" s="8">
        <f>Y1987/W1987</f>
        <v>0.10720390106575513</v>
      </c>
      <c r="AA1987" s="11">
        <v>2921</v>
      </c>
      <c r="AB1987" s="2">
        <v>1936</v>
      </c>
      <c r="AC1987" s="2">
        <f>2016-AB1987</f>
        <v>80</v>
      </c>
      <c r="AD1987" s="2" t="s">
        <v>108</v>
      </c>
    </row>
    <row r="1988" spans="1:30" x14ac:dyDescent="0.2">
      <c r="A1988">
        <v>34</v>
      </c>
      <c r="B1988" s="6" t="s">
        <v>841</v>
      </c>
      <c r="C1988" s="6" t="s">
        <v>22</v>
      </c>
      <c r="D1988" s="6" t="s">
        <v>23</v>
      </c>
      <c r="E1988" s="6" t="s">
        <v>2767</v>
      </c>
      <c r="F1988" s="6">
        <v>52</v>
      </c>
      <c r="G1988" s="6">
        <v>57</v>
      </c>
      <c r="H1988" s="7">
        <v>42594</v>
      </c>
      <c r="I1988" s="7">
        <v>42605</v>
      </c>
      <c r="J1988" s="3" t="s">
        <v>2540</v>
      </c>
      <c r="K1988" s="17">
        <f>IF(J1988="Januar",238.19,IF(J1988="Februar",240.59,IF(J1988="Mars",245.99,IF(J1988="April",250.79,IF(J1988="Mai",256.52,IF(J1988="Juni",259.83,IF(J1988="Juli",265.66,IF(J1988="August",272.21,IF(J1988="September",275.91,IF(J1988="Oktober",281.13,IF(J1988="November",284.38,IF(J1988="Desember",287.34,0))))))))))))</f>
        <v>272.20999999999998</v>
      </c>
      <c r="L1988" s="20">
        <f>$K$2/K1988</f>
        <v>0.87502296021454029</v>
      </c>
      <c r="M1988" s="6">
        <v>11</v>
      </c>
      <c r="N1988" s="6">
        <v>3250000</v>
      </c>
      <c r="O1988" s="6">
        <v>3960000</v>
      </c>
      <c r="P1988" s="6">
        <f>O1988-N1988</f>
        <v>710000</v>
      </c>
      <c r="Q1988" s="8">
        <f>P1988/N1988</f>
        <v>0.21846153846153846</v>
      </c>
      <c r="R1988" s="6"/>
      <c r="S1988" s="9">
        <f>(N1988+R1988)/F1988</f>
        <v>62500</v>
      </c>
      <c r="T1988" s="6">
        <v>76154</v>
      </c>
      <c r="U1988" s="5">
        <f>T1988-S1988</f>
        <v>13654</v>
      </c>
      <c r="V1988" s="4">
        <f>U1988/S1988</f>
        <v>0.21846399999999999</v>
      </c>
      <c r="W1988" s="22">
        <f>S1988*L1988</f>
        <v>54688.935013408765</v>
      </c>
      <c r="X1988" s="22">
        <f>T1988*L1988</f>
        <v>66636.498512178106</v>
      </c>
      <c r="Y1988" s="22">
        <f>X1988-W1988</f>
        <v>11947.563498769341</v>
      </c>
      <c r="Z1988" s="8">
        <f>Y1988/W1988</f>
        <v>0.21846400000000016</v>
      </c>
      <c r="AA1988" s="6">
        <v>425</v>
      </c>
      <c r="AB1988" s="6">
        <v>2007</v>
      </c>
      <c r="AC1988" s="6">
        <f>2016-AB1988</f>
        <v>9</v>
      </c>
      <c r="AD1988" s="6" t="s">
        <v>37</v>
      </c>
    </row>
    <row r="1989" spans="1:30" x14ac:dyDescent="0.2">
      <c r="A1989">
        <v>34</v>
      </c>
      <c r="B1989" s="6" t="s">
        <v>853</v>
      </c>
      <c r="C1989" s="6" t="s">
        <v>22</v>
      </c>
      <c r="D1989" s="6" t="s">
        <v>23</v>
      </c>
      <c r="E1989" s="6" t="s">
        <v>2767</v>
      </c>
      <c r="F1989" s="6">
        <v>55</v>
      </c>
      <c r="G1989" s="6">
        <v>61</v>
      </c>
      <c r="H1989" s="7">
        <v>42594</v>
      </c>
      <c r="I1989" s="7">
        <v>42605</v>
      </c>
      <c r="J1989" s="3" t="s">
        <v>2540</v>
      </c>
      <c r="K1989" s="17">
        <f>IF(J1989="Januar",238.19,IF(J1989="Februar",240.59,IF(J1989="Mars",245.99,IF(J1989="April",250.79,IF(J1989="Mai",256.52,IF(J1989="Juni",259.83,IF(J1989="Juli",265.66,IF(J1989="August",272.21,IF(J1989="September",275.91,IF(J1989="Oktober",281.13,IF(J1989="November",284.38,IF(J1989="Desember",287.34,0))))))))))))</f>
        <v>272.20999999999998</v>
      </c>
      <c r="L1989" s="20">
        <f>$K$2/K1989</f>
        <v>0.87502296021454029</v>
      </c>
      <c r="M1989" s="6">
        <v>11</v>
      </c>
      <c r="N1989" s="6">
        <v>4000000</v>
      </c>
      <c r="O1989" s="6">
        <v>5000000</v>
      </c>
      <c r="P1989" s="6">
        <f>O1989-N1989</f>
        <v>1000000</v>
      </c>
      <c r="Q1989" s="8">
        <f>P1989/N1989</f>
        <v>0.25</v>
      </c>
      <c r="R1989" s="6">
        <v>4992</v>
      </c>
      <c r="S1989" s="9">
        <f>(N1989+R1989)/F1989</f>
        <v>72818.036363636362</v>
      </c>
      <c r="T1989" s="6">
        <v>91000</v>
      </c>
      <c r="U1989" s="5">
        <f>T1989-S1989</f>
        <v>18181.963636363638</v>
      </c>
      <c r="V1989" s="4">
        <f>U1989/S1989</f>
        <v>0.2496903863977756</v>
      </c>
      <c r="W1989" s="22">
        <f>S1989*L1989</f>
        <v>63717.453735919131</v>
      </c>
      <c r="X1989" s="22">
        <f>T1989*L1989</f>
        <v>79627.089379523168</v>
      </c>
      <c r="Y1989" s="22">
        <f>X1989-W1989</f>
        <v>15909.635643604037</v>
      </c>
      <c r="Z1989" s="8">
        <f>Y1989/W1989</f>
        <v>0.24969038639777558</v>
      </c>
      <c r="AA1989" s="10">
        <v>1097</v>
      </c>
      <c r="AB1989" s="6">
        <v>1933</v>
      </c>
      <c r="AC1989" s="6">
        <f>2016-AB1989</f>
        <v>83</v>
      </c>
      <c r="AD1989" s="6" t="s">
        <v>27</v>
      </c>
    </row>
    <row r="1990" spans="1:30" x14ac:dyDescent="0.2">
      <c r="A1990">
        <v>34</v>
      </c>
      <c r="B1990" s="2" t="s">
        <v>1062</v>
      </c>
      <c r="C1990" s="2" t="s">
        <v>22</v>
      </c>
      <c r="D1990" s="2" t="s">
        <v>23</v>
      </c>
      <c r="E1990" s="6" t="s">
        <v>2767</v>
      </c>
      <c r="F1990" s="2">
        <v>57</v>
      </c>
      <c r="G1990" s="2">
        <v>62</v>
      </c>
      <c r="H1990" s="3">
        <v>42594</v>
      </c>
      <c r="I1990" s="3">
        <v>42605</v>
      </c>
      <c r="J1990" s="3" t="s">
        <v>2540</v>
      </c>
      <c r="K1990" s="17">
        <f>IF(J1990="Januar",238.19,IF(J1990="Februar",240.59,IF(J1990="Mars",245.99,IF(J1990="April",250.79,IF(J1990="Mai",256.52,IF(J1990="Juni",259.83,IF(J1990="Juli",265.66,IF(J1990="August",272.21,IF(J1990="September",275.91,IF(J1990="Oktober",281.13,IF(J1990="November",284.38,IF(J1990="Desember",287.34,0))))))))))))</f>
        <v>272.20999999999998</v>
      </c>
      <c r="L1990" s="20">
        <f>$K$2/K1990</f>
        <v>0.87502296021454029</v>
      </c>
      <c r="M1990" s="2">
        <v>11</v>
      </c>
      <c r="N1990" s="2">
        <v>3100000</v>
      </c>
      <c r="O1990" s="2">
        <v>3750000</v>
      </c>
      <c r="P1990" s="2">
        <f>O1990-N1990</f>
        <v>650000</v>
      </c>
      <c r="Q1990" s="4">
        <f>P1990/N1990</f>
        <v>0.20967741935483872</v>
      </c>
      <c r="R1990" s="2"/>
      <c r="S1990" s="9">
        <f>(N1990+R1990)/F1990</f>
        <v>54385.964912280702</v>
      </c>
      <c r="T1990" s="2">
        <v>65789</v>
      </c>
      <c r="U1990" s="5">
        <f>T1990-S1990</f>
        <v>11403.035087719298</v>
      </c>
      <c r="V1990" s="4">
        <f>U1990/S1990</f>
        <v>0.20966870967741935</v>
      </c>
      <c r="W1990" s="22">
        <f>S1990*L1990</f>
        <v>47588.968011667981</v>
      </c>
      <c r="X1990" s="22">
        <f>T1990*L1990</f>
        <v>57566.885529554391</v>
      </c>
      <c r="Y1990" s="22">
        <f>X1990-W1990</f>
        <v>9977.9175178864098</v>
      </c>
      <c r="Z1990" s="8">
        <f>Y1990/W1990</f>
        <v>0.20966870967741935</v>
      </c>
      <c r="AA1990" s="2"/>
      <c r="AB1990" s="2">
        <v>1976</v>
      </c>
      <c r="AC1990" s="2">
        <f>2016-AB1990</f>
        <v>40</v>
      </c>
      <c r="AD1990" s="2" t="s">
        <v>583</v>
      </c>
    </row>
    <row r="1991" spans="1:30" x14ac:dyDescent="0.2">
      <c r="A1991">
        <v>34</v>
      </c>
      <c r="B1991" s="6" t="s">
        <v>646</v>
      </c>
      <c r="C1991" s="6" t="s">
        <v>22</v>
      </c>
      <c r="D1991" s="6" t="s">
        <v>23</v>
      </c>
      <c r="E1991" s="6" t="s">
        <v>2767</v>
      </c>
      <c r="F1991" s="6">
        <v>60</v>
      </c>
      <c r="G1991" s="6">
        <v>65</v>
      </c>
      <c r="H1991" s="7">
        <v>42594</v>
      </c>
      <c r="I1991" s="7">
        <v>42605</v>
      </c>
      <c r="J1991" s="3" t="s">
        <v>2540</v>
      </c>
      <c r="K1991" s="17">
        <f>IF(J1991="Januar",238.19,IF(J1991="Februar",240.59,IF(J1991="Mars",245.99,IF(J1991="April",250.79,IF(J1991="Mai",256.52,IF(J1991="Juni",259.83,IF(J1991="Juli",265.66,IF(J1991="August",272.21,IF(J1991="September",275.91,IF(J1991="Oktober",281.13,IF(J1991="November",284.38,IF(J1991="Desember",287.34,0))))))))))))</f>
        <v>272.20999999999998</v>
      </c>
      <c r="L1991" s="20">
        <f>$K$2/K1991</f>
        <v>0.87502296021454029</v>
      </c>
      <c r="M1991" s="6">
        <v>11</v>
      </c>
      <c r="N1991" s="6">
        <v>4800000</v>
      </c>
      <c r="O1991" s="6">
        <v>5250000</v>
      </c>
      <c r="P1991" s="6">
        <f>O1991-N1991</f>
        <v>450000</v>
      </c>
      <c r="Q1991" s="8">
        <f>P1991/N1991</f>
        <v>9.375E-2</v>
      </c>
      <c r="R1991" s="6">
        <v>1918</v>
      </c>
      <c r="S1991" s="9">
        <f>(N1991+R1991)/F1991</f>
        <v>80031.96666666666</v>
      </c>
      <c r="T1991" s="6">
        <v>87532</v>
      </c>
      <c r="U1991" s="5">
        <f>T1991-S1991</f>
        <v>7500.0333333333401</v>
      </c>
      <c r="V1991" s="4">
        <f>U1991/S1991</f>
        <v>9.37129705255276E-2</v>
      </c>
      <c r="W1991" s="22">
        <f>S1991*L1991</f>
        <v>70029.808384458069</v>
      </c>
      <c r="X1991" s="22">
        <f>T1991*L1991</f>
        <v>76592.509753499136</v>
      </c>
      <c r="Y1991" s="22">
        <f>X1991-W1991</f>
        <v>6562.7013690410677</v>
      </c>
      <c r="Z1991" s="8">
        <f>Y1991/W1991</f>
        <v>9.3712970525527642E-2</v>
      </c>
      <c r="AA1991" s="10">
        <v>3636</v>
      </c>
      <c r="AB1991" s="6">
        <v>2012</v>
      </c>
      <c r="AC1991" s="6">
        <f>2016-AB1991</f>
        <v>4</v>
      </c>
      <c r="AD1991" s="6" t="s">
        <v>583</v>
      </c>
    </row>
    <row r="1992" spans="1:30" x14ac:dyDescent="0.2">
      <c r="A1992">
        <v>34</v>
      </c>
      <c r="B1992" s="2" t="s">
        <v>1167</v>
      </c>
      <c r="C1992" s="2" t="s">
        <v>22</v>
      </c>
      <c r="D1992" s="2" t="s">
        <v>23</v>
      </c>
      <c r="E1992" s="6" t="s">
        <v>2767</v>
      </c>
      <c r="F1992" s="2">
        <v>60</v>
      </c>
      <c r="G1992" s="2">
        <v>66</v>
      </c>
      <c r="H1992" s="3">
        <v>42594</v>
      </c>
      <c r="I1992" s="3">
        <v>42605</v>
      </c>
      <c r="J1992" s="3" t="s">
        <v>2540</v>
      </c>
      <c r="K1992" s="17">
        <f>IF(J1992="Januar",238.19,IF(J1992="Februar",240.59,IF(J1992="Mars",245.99,IF(J1992="April",250.79,IF(J1992="Mai",256.52,IF(J1992="Juni",259.83,IF(J1992="Juli",265.66,IF(J1992="August",272.21,IF(J1992="September",275.91,IF(J1992="Oktober",281.13,IF(J1992="November",284.38,IF(J1992="Desember",287.34,0))))))))))))</f>
        <v>272.20999999999998</v>
      </c>
      <c r="L1992" s="20">
        <f>$K$2/K1992</f>
        <v>0.87502296021454029</v>
      </c>
      <c r="M1992" s="2">
        <v>11</v>
      </c>
      <c r="N1992" s="2">
        <v>3990000</v>
      </c>
      <c r="O1992" s="2">
        <v>3950000</v>
      </c>
      <c r="P1992" s="2">
        <f>O1992-N1992</f>
        <v>-40000</v>
      </c>
      <c r="Q1992" s="4">
        <f>P1992/N1992</f>
        <v>-1.0025062656641603E-2</v>
      </c>
      <c r="R1992" s="2">
        <v>2996</v>
      </c>
      <c r="S1992" s="9">
        <f>(N1992+R1992)/F1992</f>
        <v>66549.933333333334</v>
      </c>
      <c r="T1992" s="2">
        <v>65883</v>
      </c>
      <c r="U1992" s="5">
        <f>T1992-S1992</f>
        <v>-666.9333333333343</v>
      </c>
      <c r="V1992" s="4">
        <f>U1992/S1992</f>
        <v>-1.0021547730075376E-2</v>
      </c>
      <c r="W1992" s="22">
        <f>S1992*L1992</f>
        <v>58232.719667413643</v>
      </c>
      <c r="X1992" s="22">
        <f>T1992*L1992</f>
        <v>57649.13768781456</v>
      </c>
      <c r="Y1992" s="22">
        <f>X1992-W1992</f>
        <v>-583.58197959908284</v>
      </c>
      <c r="Z1992" s="8">
        <f>Y1992/W1992</f>
        <v>-1.0021547730075341E-2</v>
      </c>
      <c r="AA1992" s="11">
        <v>7393</v>
      </c>
      <c r="AB1992" s="2">
        <v>2012</v>
      </c>
      <c r="AC1992" s="2">
        <f>2016-AB1992</f>
        <v>4</v>
      </c>
      <c r="AD1992" s="2" t="s">
        <v>37</v>
      </c>
    </row>
    <row r="1993" spans="1:30" x14ac:dyDescent="0.2">
      <c r="A1993">
        <v>34</v>
      </c>
      <c r="B1993" s="6" t="s">
        <v>749</v>
      </c>
      <c r="C1993" s="6" t="s">
        <v>22</v>
      </c>
      <c r="D1993" s="6" t="s">
        <v>23</v>
      </c>
      <c r="E1993" s="6" t="s">
        <v>2767</v>
      </c>
      <c r="F1993" s="6">
        <v>65</v>
      </c>
      <c r="G1993" s="6">
        <v>84</v>
      </c>
      <c r="H1993" s="7">
        <v>42594</v>
      </c>
      <c r="I1993" s="7">
        <v>42605</v>
      </c>
      <c r="J1993" s="3" t="s">
        <v>2540</v>
      </c>
      <c r="K1993" s="17">
        <f>IF(J1993="Januar",238.19,IF(J1993="Februar",240.59,IF(J1993="Mars",245.99,IF(J1993="April",250.79,IF(J1993="Mai",256.52,IF(J1993="Juni",259.83,IF(J1993="Juli",265.66,IF(J1993="August",272.21,IF(J1993="September",275.91,IF(J1993="Oktober",281.13,IF(J1993="November",284.38,IF(J1993="Desember",287.34,0))))))))))))</f>
        <v>272.20999999999998</v>
      </c>
      <c r="L1993" s="20">
        <f>$K$2/K1993</f>
        <v>0.87502296021454029</v>
      </c>
      <c r="M1993" s="6">
        <v>11</v>
      </c>
      <c r="N1993" s="6">
        <v>2990000</v>
      </c>
      <c r="O1993" s="6">
        <v>3430000</v>
      </c>
      <c r="P1993" s="6">
        <f>O1993-N1993</f>
        <v>440000</v>
      </c>
      <c r="Q1993" s="8">
        <f>P1993/N1993</f>
        <v>0.14715719063545152</v>
      </c>
      <c r="R1993" s="6">
        <v>147071</v>
      </c>
      <c r="S1993" s="9">
        <f>(N1993+R1993)/F1993</f>
        <v>48262.630769230767</v>
      </c>
      <c r="T1993" s="6">
        <v>55032</v>
      </c>
      <c r="U1993" s="5">
        <f>T1993-S1993</f>
        <v>6769.3692307692327</v>
      </c>
      <c r="V1993" s="4">
        <f>U1993/S1993</f>
        <v>0.14026109067980932</v>
      </c>
      <c r="W1993" s="22">
        <f>S1993*L1993</f>
        <v>42230.910043433665</v>
      </c>
      <c r="X1993" s="22">
        <f>T1993*L1993</f>
        <v>48154.263546526585</v>
      </c>
      <c r="Y1993" s="22">
        <f>X1993-W1993</f>
        <v>5923.3535030929197</v>
      </c>
      <c r="Z1993" s="8">
        <f>Y1993/W1993</f>
        <v>0.14026109067980932</v>
      </c>
      <c r="AA1993" s="10">
        <v>16920</v>
      </c>
      <c r="AB1993" s="6">
        <v>1964</v>
      </c>
      <c r="AC1993" s="6">
        <f>2016-AB1993</f>
        <v>52</v>
      </c>
      <c r="AD1993" s="6" t="s">
        <v>37</v>
      </c>
    </row>
    <row r="1994" spans="1:30" x14ac:dyDescent="0.2">
      <c r="A1994">
        <v>34</v>
      </c>
      <c r="B1994" s="6" t="s">
        <v>1458</v>
      </c>
      <c r="C1994" s="6" t="s">
        <v>22</v>
      </c>
      <c r="D1994" s="6" t="s">
        <v>23</v>
      </c>
      <c r="E1994" s="6" t="s">
        <v>2767</v>
      </c>
      <c r="F1994" s="6">
        <v>68</v>
      </c>
      <c r="G1994" s="6">
        <v>77</v>
      </c>
      <c r="H1994" s="7">
        <v>42594</v>
      </c>
      <c r="I1994" s="7">
        <v>42605</v>
      </c>
      <c r="J1994" s="3" t="s">
        <v>2540</v>
      </c>
      <c r="K1994" s="17">
        <f>IF(J1994="Januar",238.19,IF(J1994="Februar",240.59,IF(J1994="Mars",245.99,IF(J1994="April",250.79,IF(J1994="Mai",256.52,IF(J1994="Juni",259.83,IF(J1994="Juli",265.66,IF(J1994="August",272.21,IF(J1994="September",275.91,IF(J1994="Oktober",281.13,IF(J1994="November",284.38,IF(J1994="Desember",287.34,0))))))))))))</f>
        <v>272.20999999999998</v>
      </c>
      <c r="L1994" s="20">
        <f>$K$2/K1994</f>
        <v>0.87502296021454029</v>
      </c>
      <c r="M1994" s="6">
        <v>11</v>
      </c>
      <c r="N1994" s="6">
        <v>4650000</v>
      </c>
      <c r="O1994" s="6">
        <v>5375000</v>
      </c>
      <c r="P1994" s="6">
        <f>O1994-N1994</f>
        <v>725000</v>
      </c>
      <c r="Q1994" s="8">
        <f>P1994/N1994</f>
        <v>0.15591397849462366</v>
      </c>
      <c r="R1994" s="6">
        <v>86449</v>
      </c>
      <c r="S1994" s="9">
        <f>(N1994+R1994)/F1994</f>
        <v>69653.661764705888</v>
      </c>
      <c r="T1994" s="6">
        <v>80315</v>
      </c>
      <c r="U1994" s="5">
        <f>T1994-S1994</f>
        <v>10661.338235294112</v>
      </c>
      <c r="V1994" s="4">
        <f>U1994/S1994</f>
        <v>0.1530621357899134</v>
      </c>
      <c r="W1994" s="22">
        <f>S1994*L1994</f>
        <v>60948.553307135284</v>
      </c>
      <c r="X1994" s="22">
        <f>T1994*L1994</f>
        <v>70277.469049630803</v>
      </c>
      <c r="Y1994" s="22">
        <f>X1994-W1994</f>
        <v>9328.9157424955192</v>
      </c>
      <c r="Z1994" s="8">
        <f>Y1994/W1994</f>
        <v>0.15306213578991346</v>
      </c>
      <c r="AA1994" s="10">
        <v>4783</v>
      </c>
      <c r="AB1994" s="6">
        <v>1940</v>
      </c>
      <c r="AC1994" s="6">
        <f>2016-AB1994</f>
        <v>76</v>
      </c>
      <c r="AD1994" s="6" t="s">
        <v>103</v>
      </c>
    </row>
    <row r="1995" spans="1:30" x14ac:dyDescent="0.2">
      <c r="A1995">
        <v>34</v>
      </c>
      <c r="B1995" s="2" t="s">
        <v>1493</v>
      </c>
      <c r="C1995" s="2" t="s">
        <v>22</v>
      </c>
      <c r="D1995" s="2" t="s">
        <v>23</v>
      </c>
      <c r="E1995" s="6" t="s">
        <v>2767</v>
      </c>
      <c r="F1995" s="2">
        <v>69</v>
      </c>
      <c r="G1995" s="2">
        <v>82</v>
      </c>
      <c r="H1995" s="3">
        <v>42594</v>
      </c>
      <c r="I1995" s="3">
        <v>42605</v>
      </c>
      <c r="J1995" s="3" t="s">
        <v>2540</v>
      </c>
      <c r="K1995" s="17">
        <f>IF(J1995="Januar",238.19,IF(J1995="Februar",240.59,IF(J1995="Mars",245.99,IF(J1995="April",250.79,IF(J1995="Mai",256.52,IF(J1995="Juni",259.83,IF(J1995="Juli",265.66,IF(J1995="August",272.21,IF(J1995="September",275.91,IF(J1995="Oktober",281.13,IF(J1995="November",284.38,IF(J1995="Desember",287.34,0))))))))))))</f>
        <v>272.20999999999998</v>
      </c>
      <c r="L1995" s="20">
        <f>$K$2/K1995</f>
        <v>0.87502296021454029</v>
      </c>
      <c r="M1995" s="2">
        <v>11</v>
      </c>
      <c r="N1995" s="2">
        <v>3800000</v>
      </c>
      <c r="O1995" s="2">
        <v>3800000</v>
      </c>
      <c r="P1995" s="2">
        <f>O1995-N1995</f>
        <v>0</v>
      </c>
      <c r="Q1995" s="4">
        <f>P1995/N1995</f>
        <v>0</v>
      </c>
      <c r="R1995" s="2"/>
      <c r="S1995" s="9">
        <f>(N1995+R1995)/F1995</f>
        <v>55072.463768115944</v>
      </c>
      <c r="T1995" s="2">
        <v>55072</v>
      </c>
      <c r="U1995" s="5">
        <f>T1995-S1995</f>
        <v>-0.46376811594382161</v>
      </c>
      <c r="V1995" s="4">
        <f>U1995/S1995</f>
        <v>-8.421052631611498E-6</v>
      </c>
      <c r="W1995" s="22">
        <f>S1995*L1995</f>
        <v>48189.670272684831</v>
      </c>
      <c r="X1995" s="22">
        <f>T1995*L1995</f>
        <v>48189.264464935164</v>
      </c>
      <c r="Y1995" s="22">
        <f>X1995-W1995</f>
        <v>-0.40580774966656463</v>
      </c>
      <c r="Z1995" s="8">
        <f>Y1995/W1995</f>
        <v>-8.4210526316173425E-6</v>
      </c>
      <c r="AA1995" s="11">
        <v>9083</v>
      </c>
      <c r="AB1995" s="2">
        <v>2007</v>
      </c>
      <c r="AC1995" s="2">
        <f>2016-AB1995</f>
        <v>9</v>
      </c>
      <c r="AD1995" s="2" t="s">
        <v>52</v>
      </c>
    </row>
    <row r="1996" spans="1:30" x14ac:dyDescent="0.2">
      <c r="A1996">
        <v>34</v>
      </c>
      <c r="B1996" s="6" t="s">
        <v>1554</v>
      </c>
      <c r="C1996" s="6" t="s">
        <v>22</v>
      </c>
      <c r="D1996" s="6" t="s">
        <v>23</v>
      </c>
      <c r="E1996" s="6" t="s">
        <v>2767</v>
      </c>
      <c r="F1996" s="6">
        <v>71</v>
      </c>
      <c r="G1996" s="6">
        <v>79</v>
      </c>
      <c r="H1996" s="7">
        <v>42594</v>
      </c>
      <c r="I1996" s="7">
        <v>42605</v>
      </c>
      <c r="J1996" s="3" t="s">
        <v>2540</v>
      </c>
      <c r="K1996" s="17">
        <f>IF(J1996="Januar",238.19,IF(J1996="Februar",240.59,IF(J1996="Mars",245.99,IF(J1996="April",250.79,IF(J1996="Mai",256.52,IF(J1996="Juni",259.83,IF(J1996="Juli",265.66,IF(J1996="August",272.21,IF(J1996="September",275.91,IF(J1996="Oktober",281.13,IF(J1996="November",284.38,IF(J1996="Desember",287.34,0))))))))))))</f>
        <v>272.20999999999998</v>
      </c>
      <c r="L1996" s="20">
        <f>$K$2/K1996</f>
        <v>0.87502296021454029</v>
      </c>
      <c r="M1996" s="6">
        <v>11</v>
      </c>
      <c r="N1996" s="6">
        <v>4500000</v>
      </c>
      <c r="O1996" s="6">
        <v>5050000</v>
      </c>
      <c r="P1996" s="6">
        <f>O1996-N1996</f>
        <v>550000</v>
      </c>
      <c r="Q1996" s="8">
        <f>P1996/N1996</f>
        <v>0.12222222222222222</v>
      </c>
      <c r="R1996" s="6">
        <v>37000</v>
      </c>
      <c r="S1996" s="9">
        <f>(N1996+R1996)/F1996</f>
        <v>63901.408450704228</v>
      </c>
      <c r="T1996" s="6">
        <v>71648</v>
      </c>
      <c r="U1996" s="5">
        <f>T1996-S1996</f>
        <v>7746.591549295772</v>
      </c>
      <c r="V1996" s="4">
        <f>U1996/S1996</f>
        <v>0.1212272426713687</v>
      </c>
      <c r="W1996" s="22">
        <f>S1996*L1996</f>
        <v>55915.199584413655</v>
      </c>
      <c r="X1996" s="22">
        <f>T1996*L1996</f>
        <v>62693.645053451386</v>
      </c>
      <c r="Y1996" s="22">
        <f>X1996-W1996</f>
        <v>6778.4454690377315</v>
      </c>
      <c r="Z1996" s="8">
        <f>Y1996/W1996</f>
        <v>0.12122724267136875</v>
      </c>
      <c r="AA1996" s="10">
        <v>1878</v>
      </c>
      <c r="AB1996" s="6">
        <v>1940</v>
      </c>
      <c r="AC1996" s="6">
        <f>2016-AB1996</f>
        <v>76</v>
      </c>
      <c r="AD1996" s="6" t="s">
        <v>37</v>
      </c>
    </row>
    <row r="1997" spans="1:30" x14ac:dyDescent="0.2">
      <c r="A1997">
        <v>34</v>
      </c>
      <c r="B1997" s="2" t="s">
        <v>1559</v>
      </c>
      <c r="C1997" s="2" t="s">
        <v>22</v>
      </c>
      <c r="D1997" s="2" t="s">
        <v>23</v>
      </c>
      <c r="E1997" s="6" t="s">
        <v>2767</v>
      </c>
      <c r="F1997" s="2">
        <v>71</v>
      </c>
      <c r="G1997" s="2">
        <v>80</v>
      </c>
      <c r="H1997" s="3">
        <v>42594</v>
      </c>
      <c r="I1997" s="3">
        <v>42605</v>
      </c>
      <c r="J1997" s="3" t="s">
        <v>2540</v>
      </c>
      <c r="K1997" s="17">
        <f>IF(J1997="Januar",238.19,IF(J1997="Februar",240.59,IF(J1997="Mars",245.99,IF(J1997="April",250.79,IF(J1997="Mai",256.52,IF(J1997="Juni",259.83,IF(J1997="Juli",265.66,IF(J1997="August",272.21,IF(J1997="September",275.91,IF(J1997="Oktober",281.13,IF(J1997="November",284.38,IF(J1997="Desember",287.34,0))))))))))))</f>
        <v>272.20999999999998</v>
      </c>
      <c r="L1997" s="20">
        <f>$K$2/K1997</f>
        <v>0.87502296021454029</v>
      </c>
      <c r="M1997" s="2">
        <v>11</v>
      </c>
      <c r="N1997" s="2">
        <v>4900000</v>
      </c>
      <c r="O1997" s="2">
        <v>5400000</v>
      </c>
      <c r="P1997" s="2">
        <f>O1997-N1997</f>
        <v>500000</v>
      </c>
      <c r="Q1997" s="4">
        <f>P1997/N1997</f>
        <v>0.10204081632653061</v>
      </c>
      <c r="R1997" s="2"/>
      <c r="S1997" s="9">
        <f>(N1997+R1997)/F1997</f>
        <v>69014.084507042251</v>
      </c>
      <c r="T1997" s="2">
        <v>76056</v>
      </c>
      <c r="U1997" s="5">
        <f>T1997-S1997</f>
        <v>7041.9154929577489</v>
      </c>
      <c r="V1997" s="4">
        <f>U1997/S1997</f>
        <v>0.10203591836734698</v>
      </c>
      <c r="W1997" s="22">
        <f>S1997*L1997</f>
        <v>60388.908521848556</v>
      </c>
      <c r="X1997" s="22">
        <f>T1997*L1997</f>
        <v>66550.746262077082</v>
      </c>
      <c r="Y1997" s="22">
        <f>X1997-W1997</f>
        <v>6161.8377402285259</v>
      </c>
      <c r="Z1997" s="8">
        <f>Y1997/W1997</f>
        <v>0.10203591836734702</v>
      </c>
      <c r="AA1997" s="2">
        <v>318</v>
      </c>
      <c r="AB1997" s="2">
        <v>1892</v>
      </c>
      <c r="AC1997" s="2">
        <f>2016-AB1997</f>
        <v>124</v>
      </c>
      <c r="AD1997" s="2" t="s">
        <v>29</v>
      </c>
    </row>
    <row r="1998" spans="1:30" x14ac:dyDescent="0.2">
      <c r="A1998">
        <v>34</v>
      </c>
      <c r="B1998" s="2" t="s">
        <v>356</v>
      </c>
      <c r="C1998" s="2" t="s">
        <v>22</v>
      </c>
      <c r="D1998" s="2" t="s">
        <v>23</v>
      </c>
      <c r="E1998" s="6" t="s">
        <v>2767</v>
      </c>
      <c r="F1998" s="2">
        <v>75</v>
      </c>
      <c r="G1998" s="2">
        <v>83</v>
      </c>
      <c r="H1998" s="3">
        <v>42594</v>
      </c>
      <c r="I1998" s="3">
        <v>42605</v>
      </c>
      <c r="J1998" s="3" t="s">
        <v>2540</v>
      </c>
      <c r="K1998" s="17">
        <f>IF(J1998="Januar",238.19,IF(J1998="Februar",240.59,IF(J1998="Mars",245.99,IF(J1998="April",250.79,IF(J1998="Mai",256.52,IF(J1998="Juni",259.83,IF(J1998="Juli",265.66,IF(J1998="August",272.21,IF(J1998="September",275.91,IF(J1998="Oktober",281.13,IF(J1998="November",284.38,IF(J1998="Desember",287.34,0))))))))))))</f>
        <v>272.20999999999998</v>
      </c>
      <c r="L1998" s="20">
        <f>$K$2/K1998</f>
        <v>0.87502296021454029</v>
      </c>
      <c r="M1998" s="2">
        <v>11</v>
      </c>
      <c r="N1998" s="2">
        <v>5490000</v>
      </c>
      <c r="O1998" s="2">
        <v>5550000</v>
      </c>
      <c r="P1998" s="2">
        <f>O1998-N1998</f>
        <v>60000</v>
      </c>
      <c r="Q1998" s="4">
        <f>P1998/N1998</f>
        <v>1.092896174863388E-2</v>
      </c>
      <c r="R1998" s="2"/>
      <c r="S1998" s="9">
        <f>(N1998+R1998)/F1998</f>
        <v>73200</v>
      </c>
      <c r="T1998" s="2">
        <v>74000</v>
      </c>
      <c r="U1998" s="5">
        <f>T1998-S1998</f>
        <v>800</v>
      </c>
      <c r="V1998" s="4">
        <f>U1998/S1998</f>
        <v>1.092896174863388E-2</v>
      </c>
      <c r="W1998" s="22">
        <f>S1998*L1998</f>
        <v>64051.680687704349</v>
      </c>
      <c r="X1998" s="22">
        <f>T1998*L1998</f>
        <v>64751.699055875979</v>
      </c>
      <c r="Y1998" s="22">
        <f>X1998-W1998</f>
        <v>700.01836817162985</v>
      </c>
      <c r="Z1998" s="8">
        <f>Y1998/W1998</f>
        <v>1.0928961748633843E-2</v>
      </c>
      <c r="AA1998" s="11">
        <v>4894</v>
      </c>
      <c r="AB1998" s="2">
        <v>1962</v>
      </c>
      <c r="AC1998" s="2">
        <f>2016-AB1998</f>
        <v>54</v>
      </c>
      <c r="AD1998" s="2" t="s">
        <v>94</v>
      </c>
    </row>
    <row r="1999" spans="1:30" x14ac:dyDescent="0.2">
      <c r="A1999">
        <v>34</v>
      </c>
      <c r="B1999" s="2" t="s">
        <v>1342</v>
      </c>
      <c r="C1999" s="2" t="s">
        <v>22</v>
      </c>
      <c r="D1999" s="2" t="s">
        <v>23</v>
      </c>
      <c r="E1999" s="6" t="s">
        <v>2767</v>
      </c>
      <c r="F1999" s="2">
        <v>80</v>
      </c>
      <c r="G1999" s="2">
        <v>88</v>
      </c>
      <c r="H1999" s="3">
        <v>42594</v>
      </c>
      <c r="I1999" s="3">
        <v>42605</v>
      </c>
      <c r="J1999" s="3" t="s">
        <v>2540</v>
      </c>
      <c r="K1999" s="17">
        <f>IF(J1999="Januar",238.19,IF(J1999="Februar",240.59,IF(J1999="Mars",245.99,IF(J1999="April",250.79,IF(J1999="Mai",256.52,IF(J1999="Juni",259.83,IF(J1999="Juli",265.66,IF(J1999="August",272.21,IF(J1999="September",275.91,IF(J1999="Oktober",281.13,IF(J1999="November",284.38,IF(J1999="Desember",287.34,0))))))))))))</f>
        <v>272.20999999999998</v>
      </c>
      <c r="L1999" s="20">
        <f>$K$2/K1999</f>
        <v>0.87502296021454029</v>
      </c>
      <c r="M1999" s="2">
        <v>11</v>
      </c>
      <c r="N1999" s="2">
        <v>5600000</v>
      </c>
      <c r="O1999" s="2">
        <v>6800000</v>
      </c>
      <c r="P1999" s="2">
        <f>O1999-N1999</f>
        <v>1200000</v>
      </c>
      <c r="Q1999" s="4">
        <f>P1999/N1999</f>
        <v>0.21428571428571427</v>
      </c>
      <c r="R1999" s="2"/>
      <c r="S1999" s="9">
        <f>(N1999+R1999)/F1999</f>
        <v>70000</v>
      </c>
      <c r="T1999" s="2">
        <v>85000</v>
      </c>
      <c r="U1999" s="5">
        <f>T1999-S1999</f>
        <v>15000</v>
      </c>
      <c r="V1999" s="4">
        <f>U1999/S1999</f>
        <v>0.21428571428571427</v>
      </c>
      <c r="W1999" s="22">
        <f>S1999*L1999</f>
        <v>61251.607215017822</v>
      </c>
      <c r="X1999" s="22">
        <f>T1999*L1999</f>
        <v>74376.951618235922</v>
      </c>
      <c r="Y1999" s="22">
        <f>X1999-W1999</f>
        <v>13125.3444032181</v>
      </c>
      <c r="Z1999" s="8">
        <f>Y1999/W1999</f>
        <v>0.21428571428571419</v>
      </c>
      <c r="AA1999" s="11">
        <v>1509</v>
      </c>
      <c r="AB1999" s="2">
        <v>2012</v>
      </c>
      <c r="AC1999" s="2">
        <f>2016-AB1999</f>
        <v>4</v>
      </c>
      <c r="AD1999" s="2" t="s">
        <v>46</v>
      </c>
    </row>
    <row r="2000" spans="1:30" x14ac:dyDescent="0.2">
      <c r="A2000">
        <v>34</v>
      </c>
      <c r="B2000" s="2" t="s">
        <v>1958</v>
      </c>
      <c r="C2000" s="2" t="s">
        <v>22</v>
      </c>
      <c r="D2000" s="2" t="s">
        <v>23</v>
      </c>
      <c r="E2000" s="6" t="s">
        <v>2767</v>
      </c>
      <c r="F2000" s="2">
        <v>84</v>
      </c>
      <c r="G2000" s="2">
        <v>92</v>
      </c>
      <c r="H2000" s="3">
        <v>42594</v>
      </c>
      <c r="I2000" s="3">
        <v>42605</v>
      </c>
      <c r="J2000" s="3" t="s">
        <v>2540</v>
      </c>
      <c r="K2000" s="17">
        <f>IF(J2000="Januar",238.19,IF(J2000="Februar",240.59,IF(J2000="Mars",245.99,IF(J2000="April",250.79,IF(J2000="Mai",256.52,IF(J2000="Juni",259.83,IF(J2000="Juli",265.66,IF(J2000="August",272.21,IF(J2000="September",275.91,IF(J2000="Oktober",281.13,IF(J2000="November",284.38,IF(J2000="Desember",287.34,0))))))))))))</f>
        <v>272.20999999999998</v>
      </c>
      <c r="L2000" s="20">
        <f>$K$2/K2000</f>
        <v>0.87502296021454029</v>
      </c>
      <c r="M2000" s="2">
        <v>11</v>
      </c>
      <c r="N2000" s="2">
        <v>5650000</v>
      </c>
      <c r="O2000" s="2">
        <v>6450000</v>
      </c>
      <c r="P2000" s="2">
        <f>O2000-N2000</f>
        <v>800000</v>
      </c>
      <c r="Q2000" s="4">
        <f>P2000/N2000</f>
        <v>0.1415929203539823</v>
      </c>
      <c r="R2000" s="2">
        <v>160041</v>
      </c>
      <c r="S2000" s="9">
        <f>(N2000+R2000)/F2000</f>
        <v>69167.154761904763</v>
      </c>
      <c r="T2000" s="2">
        <v>78691</v>
      </c>
      <c r="U2000" s="5">
        <f>T2000-S2000</f>
        <v>9523.8452380952367</v>
      </c>
      <c r="V2000" s="4">
        <f>U2000/S2000</f>
        <v>0.13769317634763675</v>
      </c>
      <c r="W2000" s="22">
        <f>S2000*L2000</f>
        <v>60522.848509379146</v>
      </c>
      <c r="X2000" s="22">
        <f>T2000*L2000</f>
        <v>68856.431762242384</v>
      </c>
      <c r="Y2000" s="22">
        <f>X2000-W2000</f>
        <v>8333.5832528632382</v>
      </c>
      <c r="Z2000" s="8">
        <f>Y2000/W2000</f>
        <v>0.13769317634763661</v>
      </c>
      <c r="AA2000" s="2">
        <v>670</v>
      </c>
      <c r="AB2000" s="2">
        <v>1879</v>
      </c>
      <c r="AC2000" s="2">
        <f>2016-AB2000</f>
        <v>137</v>
      </c>
      <c r="AD2000" s="2" t="s">
        <v>27</v>
      </c>
    </row>
    <row r="2001" spans="1:30" x14ac:dyDescent="0.2">
      <c r="A2001">
        <v>34</v>
      </c>
      <c r="B2001" s="2" t="s">
        <v>1260</v>
      </c>
      <c r="C2001" s="2" t="s">
        <v>22</v>
      </c>
      <c r="D2001" s="2" t="s">
        <v>23</v>
      </c>
      <c r="E2001" s="6" t="s">
        <v>2767</v>
      </c>
      <c r="F2001" s="2">
        <v>94</v>
      </c>
      <c r="G2001" s="2">
        <v>106</v>
      </c>
      <c r="H2001" s="3">
        <v>42594</v>
      </c>
      <c r="I2001" s="3">
        <v>42605</v>
      </c>
      <c r="J2001" s="3" t="s">
        <v>2540</v>
      </c>
      <c r="K2001" s="17">
        <f>IF(J2001="Januar",238.19,IF(J2001="Februar",240.59,IF(J2001="Mars",245.99,IF(J2001="April",250.79,IF(J2001="Mai",256.52,IF(J2001="Juni",259.83,IF(J2001="Juli",265.66,IF(J2001="August",272.21,IF(J2001="September",275.91,IF(J2001="Oktober",281.13,IF(J2001="November",284.38,IF(J2001="Desember",287.34,0))))))))))))</f>
        <v>272.20999999999998</v>
      </c>
      <c r="L2001" s="20">
        <f>$K$2/K2001</f>
        <v>0.87502296021454029</v>
      </c>
      <c r="M2001" s="2">
        <v>11</v>
      </c>
      <c r="N2001" s="2">
        <v>4390000</v>
      </c>
      <c r="O2001" s="2">
        <v>5500000</v>
      </c>
      <c r="P2001" s="2">
        <f>O2001-N2001</f>
        <v>1110000</v>
      </c>
      <c r="Q2001" s="4">
        <f>P2001/N2001</f>
        <v>0.2528473804100228</v>
      </c>
      <c r="R2001" s="2"/>
      <c r="S2001" s="9">
        <f>(N2001+R2001)/F2001</f>
        <v>46702.127659574471</v>
      </c>
      <c r="T2001" s="2">
        <v>58511</v>
      </c>
      <c r="U2001" s="5">
        <f>T2001-S2001</f>
        <v>11808.872340425529</v>
      </c>
      <c r="V2001" s="4">
        <f>U2001/S2001</f>
        <v>0.25285512528473797</v>
      </c>
      <c r="W2001" s="22">
        <f>S2001*L2001</f>
        <v>40865.433992998216</v>
      </c>
      <c r="X2001" s="22">
        <f>T2001*L2001</f>
        <v>51198.468425112966</v>
      </c>
      <c r="Y2001" s="22">
        <f>X2001-W2001</f>
        <v>10333.03443211475</v>
      </c>
      <c r="Z2001" s="8">
        <f>Y2001/W2001</f>
        <v>0.25285512528473786</v>
      </c>
      <c r="AA2001" s="2">
        <v>543</v>
      </c>
      <c r="AB2001" s="2">
        <v>1880</v>
      </c>
      <c r="AC2001" s="2">
        <f>2016-AB2001</f>
        <v>136</v>
      </c>
      <c r="AD2001" s="2" t="s">
        <v>37</v>
      </c>
    </row>
    <row r="2002" spans="1:30" x14ac:dyDescent="0.2">
      <c r="A2002">
        <v>34</v>
      </c>
      <c r="B2002" s="2" t="s">
        <v>2170</v>
      </c>
      <c r="C2002" s="2" t="s">
        <v>22</v>
      </c>
      <c r="D2002" s="2" t="s">
        <v>23</v>
      </c>
      <c r="E2002" s="6" t="s">
        <v>2767</v>
      </c>
      <c r="F2002" s="2">
        <v>99</v>
      </c>
      <c r="G2002" s="2">
        <v>108</v>
      </c>
      <c r="H2002" s="3">
        <v>42594</v>
      </c>
      <c r="I2002" s="3">
        <v>42605</v>
      </c>
      <c r="J2002" s="3" t="s">
        <v>2540</v>
      </c>
      <c r="K2002" s="17">
        <f>IF(J2002="Januar",238.19,IF(J2002="Februar",240.59,IF(J2002="Mars",245.99,IF(J2002="April",250.79,IF(J2002="Mai",256.52,IF(J2002="Juni",259.83,IF(J2002="Juli",265.66,IF(J2002="August",272.21,IF(J2002="September",275.91,IF(J2002="Oktober",281.13,IF(J2002="November",284.38,IF(J2002="Desember",287.34,0))))))))))))</f>
        <v>272.20999999999998</v>
      </c>
      <c r="L2002" s="20">
        <f>$K$2/K2002</f>
        <v>0.87502296021454029</v>
      </c>
      <c r="M2002" s="2">
        <v>11</v>
      </c>
      <c r="N2002" s="2">
        <v>6250000</v>
      </c>
      <c r="O2002" s="2">
        <v>7300000</v>
      </c>
      <c r="P2002" s="2">
        <f>O2002-N2002</f>
        <v>1050000</v>
      </c>
      <c r="Q2002" s="4">
        <f>P2002/N2002</f>
        <v>0.16800000000000001</v>
      </c>
      <c r="R2002" s="2">
        <v>89383</v>
      </c>
      <c r="S2002" s="9">
        <f>(N2002+R2002)/F2002</f>
        <v>64034.171717171717</v>
      </c>
      <c r="T2002" s="2">
        <v>74640</v>
      </c>
      <c r="U2002" s="5">
        <f>T2002-S2002</f>
        <v>10605.828282828283</v>
      </c>
      <c r="V2002" s="4">
        <f>U2002/S2002</f>
        <v>0.165627632846919</v>
      </c>
      <c r="W2002" s="22">
        <f>S2002*L2002</f>
        <v>56031.370490845788</v>
      </c>
      <c r="X2002" s="22">
        <f>T2002*L2002</f>
        <v>65311.713750413284</v>
      </c>
      <c r="Y2002" s="22">
        <f>X2002-W2002</f>
        <v>9280.3432595674967</v>
      </c>
      <c r="Z2002" s="8">
        <f>Y2002/W2002</f>
        <v>0.16562763284691898</v>
      </c>
      <c r="AA2002" s="11">
        <v>1884</v>
      </c>
      <c r="AB2002" s="2">
        <v>1984</v>
      </c>
      <c r="AC2002" s="2">
        <f>2016-AB2002</f>
        <v>32</v>
      </c>
      <c r="AD2002" s="2" t="s">
        <v>161</v>
      </c>
    </row>
    <row r="2003" spans="1:30" x14ac:dyDescent="0.2">
      <c r="A2003">
        <v>34</v>
      </c>
      <c r="B2003" s="6" t="s">
        <v>2290</v>
      </c>
      <c r="C2003" s="6" t="s">
        <v>22</v>
      </c>
      <c r="D2003" s="6" t="s">
        <v>23</v>
      </c>
      <c r="E2003" s="6" t="s">
        <v>2767</v>
      </c>
      <c r="F2003" s="6">
        <v>110</v>
      </c>
      <c r="G2003" s="6">
        <v>121</v>
      </c>
      <c r="H2003" s="7">
        <v>42594</v>
      </c>
      <c r="I2003" s="7">
        <v>42605</v>
      </c>
      <c r="J2003" s="3" t="s">
        <v>2540</v>
      </c>
      <c r="K2003" s="17">
        <f>IF(J2003="Januar",238.19,IF(J2003="Februar",240.59,IF(J2003="Mars",245.99,IF(J2003="April",250.79,IF(J2003="Mai",256.52,IF(J2003="Juni",259.83,IF(J2003="Juli",265.66,IF(J2003="August",272.21,IF(J2003="September",275.91,IF(J2003="Oktober",281.13,IF(J2003="November",284.38,IF(J2003="Desember",287.34,0))))))))))))</f>
        <v>272.20999999999998</v>
      </c>
      <c r="L2003" s="20">
        <f>$K$2/K2003</f>
        <v>0.87502296021454029</v>
      </c>
      <c r="M2003" s="6">
        <v>11</v>
      </c>
      <c r="N2003" s="6">
        <v>8400000</v>
      </c>
      <c r="O2003" s="6">
        <v>8450000</v>
      </c>
      <c r="P2003" s="6">
        <f>O2003-N2003</f>
        <v>50000</v>
      </c>
      <c r="Q2003" s="8">
        <f>P2003/N2003</f>
        <v>5.9523809523809521E-3</v>
      </c>
      <c r="R2003" s="6">
        <v>440</v>
      </c>
      <c r="S2003" s="9">
        <f>(N2003+R2003)/F2003</f>
        <v>76367.636363636368</v>
      </c>
      <c r="T2003" s="6">
        <v>76822</v>
      </c>
      <c r="U2003" s="5">
        <f>T2003-S2003</f>
        <v>454.36363636363239</v>
      </c>
      <c r="V2003" s="4">
        <f>U2003/S2003</f>
        <v>5.9496883496578225E-3</v>
      </c>
      <c r="W2003" s="22">
        <f>S2003*L2003</f>
        <v>66823.435235496669</v>
      </c>
      <c r="X2003" s="22">
        <f>T2003*L2003</f>
        <v>67221.013849601411</v>
      </c>
      <c r="Y2003" s="22">
        <f>X2003-W2003</f>
        <v>397.57861410474288</v>
      </c>
      <c r="Z2003" s="8">
        <f>Y2003/W2003</f>
        <v>5.9496883496577375E-3</v>
      </c>
      <c r="AA2003" s="10">
        <v>3312</v>
      </c>
      <c r="AB2003" s="6">
        <v>1989</v>
      </c>
      <c r="AC2003" s="6">
        <f>2016-AB2003</f>
        <v>27</v>
      </c>
      <c r="AD2003" s="6" t="s">
        <v>494</v>
      </c>
    </row>
    <row r="2004" spans="1:30" x14ac:dyDescent="0.2">
      <c r="A2004">
        <v>34</v>
      </c>
      <c r="B2004" s="2" t="s">
        <v>1811</v>
      </c>
      <c r="C2004" s="2" t="s">
        <v>22</v>
      </c>
      <c r="D2004" s="2" t="s">
        <v>23</v>
      </c>
      <c r="E2004" s="6" t="s">
        <v>2767</v>
      </c>
      <c r="F2004" s="2">
        <v>112</v>
      </c>
      <c r="G2004" s="2">
        <v>127</v>
      </c>
      <c r="H2004" s="3">
        <v>42594</v>
      </c>
      <c r="I2004" s="3">
        <v>42605</v>
      </c>
      <c r="J2004" s="3" t="s">
        <v>2540</v>
      </c>
      <c r="K2004" s="17">
        <f>IF(J2004="Januar",238.19,IF(J2004="Februar",240.59,IF(J2004="Mars",245.99,IF(J2004="April",250.79,IF(J2004="Mai",256.52,IF(J2004="Juni",259.83,IF(J2004="Juli",265.66,IF(J2004="August",272.21,IF(J2004="September",275.91,IF(J2004="Oktober",281.13,IF(J2004="November",284.38,IF(J2004="Desember",287.34,0))))))))))))</f>
        <v>272.20999999999998</v>
      </c>
      <c r="L2004" s="20">
        <f>$K$2/K2004</f>
        <v>0.87502296021454029</v>
      </c>
      <c r="M2004" s="2">
        <v>11</v>
      </c>
      <c r="N2004" s="2">
        <v>5500000</v>
      </c>
      <c r="O2004" s="2">
        <v>5600000</v>
      </c>
      <c r="P2004" s="2">
        <f>O2004-N2004</f>
        <v>100000</v>
      </c>
      <c r="Q2004" s="4">
        <f>P2004/N2004</f>
        <v>1.8181818181818181E-2</v>
      </c>
      <c r="R2004" s="2"/>
      <c r="S2004" s="9">
        <f>(N2004+R2004)/F2004</f>
        <v>49107.142857142855</v>
      </c>
      <c r="T2004" s="2">
        <v>50000</v>
      </c>
      <c r="U2004" s="5">
        <f>T2004-S2004</f>
        <v>892.85714285714494</v>
      </c>
      <c r="V2004" s="4">
        <f>U2004/S2004</f>
        <v>1.8181818181818226E-2</v>
      </c>
      <c r="W2004" s="22">
        <f>S2004*L2004</f>
        <v>42969.877510535458</v>
      </c>
      <c r="X2004" s="22">
        <f>T2004*L2004</f>
        <v>43751.148010727018</v>
      </c>
      <c r="Y2004" s="22">
        <f>X2004-W2004</f>
        <v>781.27050019156013</v>
      </c>
      <c r="Z2004" s="8">
        <f>Y2004/W2004</f>
        <v>1.818181818181833E-2</v>
      </c>
      <c r="AA2004" s="2"/>
      <c r="AB2004" s="2">
        <v>1975</v>
      </c>
      <c r="AC2004" s="2">
        <f>2016-AB2004</f>
        <v>41</v>
      </c>
      <c r="AD2004" s="2" t="s">
        <v>29</v>
      </c>
    </row>
    <row r="2005" spans="1:30" x14ac:dyDescent="0.2">
      <c r="A2005">
        <v>34</v>
      </c>
      <c r="B2005" s="2" t="s">
        <v>316</v>
      </c>
      <c r="C2005" s="2" t="s">
        <v>22</v>
      </c>
      <c r="D2005" s="2" t="s">
        <v>23</v>
      </c>
      <c r="E2005" s="6" t="s">
        <v>2767</v>
      </c>
      <c r="F2005" s="2">
        <v>120</v>
      </c>
      <c r="G2005" s="2">
        <v>138</v>
      </c>
      <c r="H2005" s="3">
        <v>42594</v>
      </c>
      <c r="I2005" s="3">
        <v>42605</v>
      </c>
      <c r="J2005" s="3" t="s">
        <v>2540</v>
      </c>
      <c r="K2005" s="17">
        <f>IF(J2005="Januar",238.19,IF(J2005="Februar",240.59,IF(J2005="Mars",245.99,IF(J2005="April",250.79,IF(J2005="Mai",256.52,IF(J2005="Juni",259.83,IF(J2005="Juli",265.66,IF(J2005="August",272.21,IF(J2005="September",275.91,IF(J2005="Oktober",281.13,IF(J2005="November",284.38,IF(J2005="Desember",287.34,0))))))))))))</f>
        <v>272.20999999999998</v>
      </c>
      <c r="L2005" s="20">
        <f>$K$2/K2005</f>
        <v>0.87502296021454029</v>
      </c>
      <c r="M2005" s="2">
        <v>11</v>
      </c>
      <c r="N2005" s="2">
        <v>6500000</v>
      </c>
      <c r="O2005" s="2">
        <v>6750000</v>
      </c>
      <c r="P2005" s="2">
        <f>O2005-N2005</f>
        <v>250000</v>
      </c>
      <c r="Q2005" s="4">
        <f>P2005/N2005</f>
        <v>3.8461538461538464E-2</v>
      </c>
      <c r="R2005" s="2">
        <v>8000</v>
      </c>
      <c r="S2005" s="9">
        <f>(N2005+R2005)/F2005</f>
        <v>54233.333333333336</v>
      </c>
      <c r="T2005" s="2">
        <v>56317</v>
      </c>
      <c r="U2005" s="5">
        <f>T2005-S2005</f>
        <v>2083.6666666666642</v>
      </c>
      <c r="V2005" s="4">
        <f>U2005/S2005</f>
        <v>3.842040565457893E-2</v>
      </c>
      <c r="W2005" s="22">
        <f>S2005*L2005</f>
        <v>47455.41187563524</v>
      </c>
      <c r="X2005" s="22">
        <f>T2005*L2005</f>
        <v>49278.668050402266</v>
      </c>
      <c r="Y2005" s="22">
        <f>X2005-W2005</f>
        <v>1823.2561747670261</v>
      </c>
      <c r="Z2005" s="8">
        <f>Y2005/W2005</f>
        <v>3.8420405654578882E-2</v>
      </c>
      <c r="AA2005" s="11">
        <v>6814</v>
      </c>
      <c r="AB2005" s="2">
        <v>2003</v>
      </c>
      <c r="AC2005" s="2">
        <f>2016-AB2005</f>
        <v>13</v>
      </c>
      <c r="AD2005" s="2" t="s">
        <v>37</v>
      </c>
    </row>
    <row r="2006" spans="1:30" x14ac:dyDescent="0.2">
      <c r="A2006">
        <v>34</v>
      </c>
      <c r="B2006" s="6" t="s">
        <v>2404</v>
      </c>
      <c r="C2006" s="6" t="s">
        <v>22</v>
      </c>
      <c r="D2006" s="6" t="s">
        <v>23</v>
      </c>
      <c r="E2006" s="6" t="s">
        <v>2767</v>
      </c>
      <c r="F2006" s="6">
        <v>127</v>
      </c>
      <c r="G2006" s="6">
        <v>137</v>
      </c>
      <c r="H2006" s="7">
        <v>42594</v>
      </c>
      <c r="I2006" s="7">
        <v>42605</v>
      </c>
      <c r="J2006" s="3" t="s">
        <v>2540</v>
      </c>
      <c r="K2006" s="17">
        <f>IF(J2006="Januar",238.19,IF(J2006="Februar",240.59,IF(J2006="Mars",245.99,IF(J2006="April",250.79,IF(J2006="Mai",256.52,IF(J2006="Juni",259.83,IF(J2006="Juli",265.66,IF(J2006="August",272.21,IF(J2006="September",275.91,IF(J2006="Oktober",281.13,IF(J2006="November",284.38,IF(J2006="Desember",287.34,0))))))))))))</f>
        <v>272.20999999999998</v>
      </c>
      <c r="L2006" s="20">
        <f>$K$2/K2006</f>
        <v>0.87502296021454029</v>
      </c>
      <c r="M2006" s="6">
        <v>11</v>
      </c>
      <c r="N2006" s="6">
        <v>10000000</v>
      </c>
      <c r="O2006" s="6">
        <v>13500000</v>
      </c>
      <c r="P2006" s="6">
        <f>O2006-N2006</f>
        <v>3500000</v>
      </c>
      <c r="Q2006" s="8">
        <f>P2006/N2006</f>
        <v>0.35</v>
      </c>
      <c r="R2006" s="6"/>
      <c r="S2006" s="9">
        <f>(N2006+R2006)/F2006</f>
        <v>78740.157480314956</v>
      </c>
      <c r="T2006" s="6">
        <v>106299</v>
      </c>
      <c r="U2006" s="5">
        <f>T2006-S2006</f>
        <v>27558.842519685044</v>
      </c>
      <c r="V2006" s="4">
        <f>U2006/S2006</f>
        <v>0.34999730000000007</v>
      </c>
      <c r="W2006" s="22">
        <f>S2006*L2006</f>
        <v>68899.445686184277</v>
      </c>
      <c r="X2006" s="22">
        <f>T2006*L2006</f>
        <v>93014.065647845418</v>
      </c>
      <c r="Y2006" s="22">
        <f>X2006-W2006</f>
        <v>24114.619961661141</v>
      </c>
      <c r="Z2006" s="8">
        <f>Y2006/W2006</f>
        <v>0.34999729999999996</v>
      </c>
      <c r="AA2006" s="6">
        <v>712</v>
      </c>
      <c r="AB2006" s="6">
        <v>1923</v>
      </c>
      <c r="AC2006" s="6">
        <f>2016-AB2006</f>
        <v>93</v>
      </c>
      <c r="AD2006" s="6" t="s">
        <v>108</v>
      </c>
    </row>
    <row r="2007" spans="1:30" x14ac:dyDescent="0.2">
      <c r="A2007">
        <v>34</v>
      </c>
      <c r="B2007" s="2" t="s">
        <v>2512</v>
      </c>
      <c r="C2007" s="2" t="s">
        <v>22</v>
      </c>
      <c r="D2007" s="2" t="s">
        <v>23</v>
      </c>
      <c r="E2007" s="6" t="s">
        <v>2767</v>
      </c>
      <c r="F2007" s="2">
        <v>178</v>
      </c>
      <c r="G2007" s="2">
        <v>199</v>
      </c>
      <c r="H2007" s="3">
        <v>42594</v>
      </c>
      <c r="I2007" s="3">
        <v>42605</v>
      </c>
      <c r="J2007" s="3" t="s">
        <v>2540</v>
      </c>
      <c r="K2007" s="17">
        <f>IF(J2007="Januar",238.19,IF(J2007="Februar",240.59,IF(J2007="Mars",245.99,IF(J2007="April",250.79,IF(J2007="Mai",256.52,IF(J2007="Juni",259.83,IF(J2007="Juli",265.66,IF(J2007="August",272.21,IF(J2007="September",275.91,IF(J2007="Oktober",281.13,IF(J2007="November",284.38,IF(J2007="Desember",287.34,0))))))))))))</f>
        <v>272.20999999999998</v>
      </c>
      <c r="L2007" s="20">
        <f>$K$2/K2007</f>
        <v>0.87502296021454029</v>
      </c>
      <c r="M2007" s="2">
        <v>11</v>
      </c>
      <c r="N2007" s="2">
        <v>11000000</v>
      </c>
      <c r="O2007" s="2">
        <v>14100000</v>
      </c>
      <c r="P2007" s="2">
        <f>O2007-N2007</f>
        <v>3100000</v>
      </c>
      <c r="Q2007" s="4">
        <f>P2007/N2007</f>
        <v>0.2818181818181818</v>
      </c>
      <c r="R2007" s="2">
        <v>265751</v>
      </c>
      <c r="S2007" s="9">
        <f>(N2007+R2007)/F2007</f>
        <v>63290.735955056181</v>
      </c>
      <c r="T2007" s="2">
        <v>80706</v>
      </c>
      <c r="U2007" s="5">
        <f>T2007-S2007</f>
        <v>17415.264044943819</v>
      </c>
      <c r="V2007" s="4">
        <f>U2007/S2007</f>
        <v>0.27516292522353808</v>
      </c>
      <c r="W2007" s="22">
        <f>S2007*L2007</f>
        <v>55380.8471295501</v>
      </c>
      <c r="X2007" s="22">
        <f>T2007*L2007</f>
        <v>70619.603027074685</v>
      </c>
      <c r="Y2007" s="22">
        <f>X2007-W2007</f>
        <v>15238.755897524585</v>
      </c>
      <c r="Z2007" s="8">
        <f>Y2007/W2007</f>
        <v>0.27516292522353802</v>
      </c>
      <c r="AA2007" s="11">
        <v>1135</v>
      </c>
      <c r="AB2007" s="2">
        <v>1890</v>
      </c>
      <c r="AC2007" s="2">
        <f>2016-AB2007</f>
        <v>126</v>
      </c>
      <c r="AD2007" s="2" t="s">
        <v>27</v>
      </c>
    </row>
    <row r="2008" spans="1:30" x14ac:dyDescent="0.2">
      <c r="A2008">
        <v>34</v>
      </c>
      <c r="B2008" s="6" t="s">
        <v>2291</v>
      </c>
      <c r="C2008" s="6" t="s">
        <v>22</v>
      </c>
      <c r="D2008" s="6" t="s">
        <v>23</v>
      </c>
      <c r="E2008" s="6" t="s">
        <v>2767</v>
      </c>
      <c r="F2008" s="6">
        <v>110</v>
      </c>
      <c r="G2008" s="6">
        <v>125</v>
      </c>
      <c r="H2008" s="7">
        <v>42587</v>
      </c>
      <c r="I2008" s="7">
        <v>42605</v>
      </c>
      <c r="J2008" s="3" t="s">
        <v>2540</v>
      </c>
      <c r="K2008" s="17">
        <f>IF(J2008="Januar",238.19,IF(J2008="Februar",240.59,IF(J2008="Mars",245.99,IF(J2008="April",250.79,IF(J2008="Mai",256.52,IF(J2008="Juni",259.83,IF(J2008="Juli",265.66,IF(J2008="August",272.21,IF(J2008="September",275.91,IF(J2008="Oktober",281.13,IF(J2008="November",284.38,IF(J2008="Desember",287.34,0))))))))))))</f>
        <v>272.20999999999998</v>
      </c>
      <c r="L2008" s="20">
        <f>$K$2/K2008</f>
        <v>0.87502296021454029</v>
      </c>
      <c r="M2008" s="6">
        <v>18</v>
      </c>
      <c r="N2008" s="6">
        <v>7100000</v>
      </c>
      <c r="O2008" s="6">
        <v>7100000</v>
      </c>
      <c r="P2008" s="6">
        <f>O2008-N2008</f>
        <v>0</v>
      </c>
      <c r="Q2008" s="8">
        <f>P2008/N2008</f>
        <v>0</v>
      </c>
      <c r="R2008" s="6"/>
      <c r="S2008" s="9">
        <f>(N2008+R2008)/F2008</f>
        <v>64545.454545454544</v>
      </c>
      <c r="T2008" s="6">
        <v>64545</v>
      </c>
      <c r="U2008" s="5">
        <f>T2008-S2008</f>
        <v>-0.45454545454413164</v>
      </c>
      <c r="V2008" s="4">
        <f>U2008/S2008</f>
        <v>-7.0422535211062651E-6</v>
      </c>
      <c r="W2008" s="22">
        <f>S2008*L2008</f>
        <v>56478.754704756691</v>
      </c>
      <c r="X2008" s="22">
        <f>T2008*L2008</f>
        <v>56478.356967047504</v>
      </c>
      <c r="Y2008" s="22">
        <f>X2008-W2008</f>
        <v>-0.39773770918691298</v>
      </c>
      <c r="Z2008" s="8">
        <f>Y2008/W2008</f>
        <v>-7.0422535210999462E-6</v>
      </c>
      <c r="AA2008" s="6">
        <v>615</v>
      </c>
      <c r="AB2008" s="6">
        <v>1877</v>
      </c>
      <c r="AC2008" s="6">
        <f>2016-AB2008</f>
        <v>139</v>
      </c>
      <c r="AD2008" s="6" t="s">
        <v>94</v>
      </c>
    </row>
    <row r="2009" spans="1:30" x14ac:dyDescent="0.2">
      <c r="A2009">
        <v>34</v>
      </c>
      <c r="B2009" s="2" t="s">
        <v>1017</v>
      </c>
      <c r="C2009" s="2" t="s">
        <v>22</v>
      </c>
      <c r="D2009" s="2" t="s">
        <v>23</v>
      </c>
      <c r="E2009" s="6" t="s">
        <v>2767</v>
      </c>
      <c r="F2009" s="2">
        <v>56</v>
      </c>
      <c r="G2009" s="2">
        <v>62</v>
      </c>
      <c r="H2009" s="3">
        <v>42581</v>
      </c>
      <c r="I2009" s="3">
        <v>42605</v>
      </c>
      <c r="J2009" s="3" t="s">
        <v>2540</v>
      </c>
      <c r="K2009" s="17">
        <f>IF(J2009="Januar",238.19,IF(J2009="Februar",240.59,IF(J2009="Mars",245.99,IF(J2009="April",250.79,IF(J2009="Mai",256.52,IF(J2009="Juni",259.83,IF(J2009="Juli",265.66,IF(J2009="August",272.21,IF(J2009="September",275.91,IF(J2009="Oktober",281.13,IF(J2009="November",284.38,IF(J2009="Desember",287.34,0))))))))))))</f>
        <v>272.20999999999998</v>
      </c>
      <c r="L2009" s="20">
        <f>$K$2/K2009</f>
        <v>0.87502296021454029</v>
      </c>
      <c r="M2009" s="2">
        <v>24</v>
      </c>
      <c r="N2009" s="2">
        <v>3950000</v>
      </c>
      <c r="O2009" s="2">
        <v>4170000</v>
      </c>
      <c r="P2009" s="2">
        <f>O2009-N2009</f>
        <v>220000</v>
      </c>
      <c r="Q2009" s="4">
        <f>P2009/N2009</f>
        <v>5.5696202531645568E-2</v>
      </c>
      <c r="R2009" s="2"/>
      <c r="S2009" s="9">
        <f>(N2009+R2009)/F2009</f>
        <v>70535.71428571429</v>
      </c>
      <c r="T2009" s="2">
        <v>74464</v>
      </c>
      <c r="U2009" s="5">
        <f>T2009-S2009</f>
        <v>3928.2857142857101</v>
      </c>
      <c r="V2009" s="4">
        <f>U2009/S2009</f>
        <v>5.5692151898734117E-2</v>
      </c>
      <c r="W2009" s="22">
        <f>S2009*L2009</f>
        <v>61720.369515132756</v>
      </c>
      <c r="X2009" s="22">
        <f>T2009*L2009</f>
        <v>65157.709709415525</v>
      </c>
      <c r="Y2009" s="22">
        <f>X2009-W2009</f>
        <v>3437.3401942827695</v>
      </c>
      <c r="Z2009" s="8">
        <f>Y2009/W2009</f>
        <v>5.5692151898734076E-2</v>
      </c>
      <c r="AA2009" s="2">
        <v>643</v>
      </c>
      <c r="AB2009" s="2">
        <v>2003</v>
      </c>
      <c r="AC2009" s="2">
        <f>2016-AB2009</f>
        <v>13</v>
      </c>
      <c r="AD2009" s="2" t="s">
        <v>25</v>
      </c>
    </row>
    <row r="2010" spans="1:30" x14ac:dyDescent="0.2">
      <c r="A2010">
        <v>34</v>
      </c>
      <c r="B2010" s="6" t="s">
        <v>119</v>
      </c>
      <c r="C2010" s="6" t="s">
        <v>22</v>
      </c>
      <c r="D2010" s="6" t="s">
        <v>23</v>
      </c>
      <c r="E2010" s="6" t="s">
        <v>2767</v>
      </c>
      <c r="F2010" s="6">
        <v>27</v>
      </c>
      <c r="G2010" s="6">
        <v>30</v>
      </c>
      <c r="H2010" s="7">
        <v>42596</v>
      </c>
      <c r="I2010" s="7">
        <v>42606</v>
      </c>
      <c r="J2010" s="3" t="s">
        <v>2540</v>
      </c>
      <c r="K2010" s="17">
        <f>IF(J2010="Januar",238.19,IF(J2010="Februar",240.59,IF(J2010="Mars",245.99,IF(J2010="April",250.79,IF(J2010="Mai",256.52,IF(J2010="Juni",259.83,IF(J2010="Juli",265.66,IF(J2010="August",272.21,IF(J2010="September",275.91,IF(J2010="Oktober",281.13,IF(J2010="November",284.38,IF(J2010="Desember",287.34,0))))))))))))</f>
        <v>272.20999999999998</v>
      </c>
      <c r="L2010" s="20">
        <f>$K$2/K2010</f>
        <v>0.87502296021454029</v>
      </c>
      <c r="M2010" s="6">
        <v>10</v>
      </c>
      <c r="N2010" s="6">
        <v>2490000</v>
      </c>
      <c r="O2010" s="6">
        <v>3000000</v>
      </c>
      <c r="P2010" s="6">
        <f>O2010-N2010</f>
        <v>510000</v>
      </c>
      <c r="Q2010" s="8">
        <f>P2010/N2010</f>
        <v>0.20481927710843373</v>
      </c>
      <c r="R2010" s="6"/>
      <c r="S2010" s="9">
        <f>(N2010+R2010)/F2010</f>
        <v>92222.222222222219</v>
      </c>
      <c r="T2010" s="6">
        <v>111111</v>
      </c>
      <c r="U2010" s="5">
        <f>T2010-S2010</f>
        <v>18888.777777777781</v>
      </c>
      <c r="V2010" s="8">
        <f>U2010/S2010</f>
        <v>0.20481807228915666</v>
      </c>
      <c r="W2010" s="22">
        <f>S2010*L2010</f>
        <v>80696.561886452051</v>
      </c>
      <c r="X2010" s="22">
        <f>T2010*L2010</f>
        <v>97224.676132397784</v>
      </c>
      <c r="Y2010" s="22">
        <f>X2010-W2010</f>
        <v>16528.114245945733</v>
      </c>
      <c r="Z2010" s="8">
        <f>Y2010/W2010</f>
        <v>0.20481807228915658</v>
      </c>
      <c r="AA2010" s="6">
        <v>587</v>
      </c>
      <c r="AB2010" s="6">
        <v>1898</v>
      </c>
      <c r="AC2010" s="6">
        <f>2016-AB2010</f>
        <v>118</v>
      </c>
      <c r="AD2010" s="6" t="s">
        <v>120</v>
      </c>
    </row>
    <row r="2011" spans="1:30" x14ac:dyDescent="0.2">
      <c r="A2011">
        <v>34</v>
      </c>
      <c r="B2011" s="6" t="s">
        <v>381</v>
      </c>
      <c r="C2011" s="6" t="s">
        <v>22</v>
      </c>
      <c r="D2011" s="6" t="s">
        <v>23</v>
      </c>
      <c r="E2011" s="6" t="s">
        <v>2767</v>
      </c>
      <c r="F2011" s="6">
        <v>39</v>
      </c>
      <c r="G2011" s="6">
        <v>45</v>
      </c>
      <c r="H2011" s="7">
        <v>42596</v>
      </c>
      <c r="I2011" s="7">
        <v>42606</v>
      </c>
      <c r="J2011" s="3" t="s">
        <v>2540</v>
      </c>
      <c r="K2011" s="17">
        <f>IF(J2011="Januar",238.19,IF(J2011="Februar",240.59,IF(J2011="Mars",245.99,IF(J2011="April",250.79,IF(J2011="Mai",256.52,IF(J2011="Juni",259.83,IF(J2011="Juli",265.66,IF(J2011="August",272.21,IF(J2011="September",275.91,IF(J2011="Oktober",281.13,IF(J2011="November",284.38,IF(J2011="Desember",287.34,0))))))))))))</f>
        <v>272.20999999999998</v>
      </c>
      <c r="L2011" s="20">
        <f>$K$2/K2011</f>
        <v>0.87502296021454029</v>
      </c>
      <c r="M2011" s="6">
        <v>10</v>
      </c>
      <c r="N2011" s="6">
        <v>4150000</v>
      </c>
      <c r="O2011" s="6">
        <v>4150000</v>
      </c>
      <c r="P2011" s="6">
        <f>O2011-N2011</f>
        <v>0</v>
      </c>
      <c r="Q2011" s="8">
        <f>P2011/N2011</f>
        <v>0</v>
      </c>
      <c r="R2011" s="6"/>
      <c r="S2011" s="9">
        <f>(N2011+R2011)/F2011</f>
        <v>106410.25641025641</v>
      </c>
      <c r="T2011" s="6">
        <v>106410</v>
      </c>
      <c r="U2011" s="9">
        <f>T2011-S2011</f>
        <v>-0.25641025640652515</v>
      </c>
      <c r="V2011" s="4">
        <f>U2011/S2011</f>
        <v>-2.4096385541818026E-6</v>
      </c>
      <c r="W2011" s="22">
        <f>S2011*L2011</f>
        <v>93111.417561290829</v>
      </c>
      <c r="X2011" s="22">
        <f>T2011*L2011</f>
        <v>93111.193196429231</v>
      </c>
      <c r="Y2011" s="22">
        <f>X2011-W2011</f>
        <v>-0.22436486159858759</v>
      </c>
      <c r="Z2011" s="8">
        <f>Y2011/W2011</f>
        <v>-2.4096385542718096E-6</v>
      </c>
      <c r="AA2011" s="10">
        <v>1643</v>
      </c>
      <c r="AB2011" s="6">
        <v>2008</v>
      </c>
      <c r="AC2011" s="6">
        <f>2016-AB2011</f>
        <v>8</v>
      </c>
      <c r="AD2011" s="6" t="s">
        <v>63</v>
      </c>
    </row>
    <row r="2012" spans="1:30" x14ac:dyDescent="0.2">
      <c r="A2012">
        <v>34</v>
      </c>
      <c r="B2012" s="6" t="s">
        <v>829</v>
      </c>
      <c r="C2012" s="6" t="s">
        <v>22</v>
      </c>
      <c r="D2012" s="6" t="s">
        <v>23</v>
      </c>
      <c r="E2012" s="6" t="s">
        <v>2767</v>
      </c>
      <c r="F2012" s="6">
        <v>52</v>
      </c>
      <c r="G2012" s="6">
        <v>59</v>
      </c>
      <c r="H2012" s="7">
        <v>42596</v>
      </c>
      <c r="I2012" s="7">
        <v>42606</v>
      </c>
      <c r="J2012" s="3" t="s">
        <v>2540</v>
      </c>
      <c r="K2012" s="17">
        <f>IF(J2012="Januar",238.19,IF(J2012="Februar",240.59,IF(J2012="Mars",245.99,IF(J2012="April",250.79,IF(J2012="Mai",256.52,IF(J2012="Juni",259.83,IF(J2012="Juli",265.66,IF(J2012="August",272.21,IF(J2012="September",275.91,IF(J2012="Oktober",281.13,IF(J2012="November",284.38,IF(J2012="Desember",287.34,0))))))))))))</f>
        <v>272.20999999999998</v>
      </c>
      <c r="L2012" s="20">
        <f>$K$2/K2012</f>
        <v>0.87502296021454029</v>
      </c>
      <c r="M2012" s="6">
        <v>10</v>
      </c>
      <c r="N2012" s="6">
        <v>3000000</v>
      </c>
      <c r="O2012" s="6">
        <v>3650000</v>
      </c>
      <c r="P2012" s="6">
        <f>O2012-N2012</f>
        <v>650000</v>
      </c>
      <c r="Q2012" s="8">
        <f>P2012/N2012</f>
        <v>0.21666666666666667</v>
      </c>
      <c r="R2012" s="6"/>
      <c r="S2012" s="9">
        <f>(N2012+R2012)/F2012</f>
        <v>57692.307692307695</v>
      </c>
      <c r="T2012" s="6">
        <v>70192</v>
      </c>
      <c r="U2012" s="5">
        <f>T2012-S2012</f>
        <v>12499.692307692305</v>
      </c>
      <c r="V2012" s="4">
        <f>U2012/S2012</f>
        <v>0.21666133333333326</v>
      </c>
      <c r="W2012" s="22">
        <f>S2012*L2012</f>
        <v>50482.093858531174</v>
      </c>
      <c r="X2012" s="22">
        <f>T2012*L2012</f>
        <v>61419.611623379009</v>
      </c>
      <c r="Y2012" s="22">
        <f>X2012-W2012</f>
        <v>10937.517764847835</v>
      </c>
      <c r="Z2012" s="8">
        <f>Y2012/W2012</f>
        <v>0.21666133333333318</v>
      </c>
      <c r="AA2012" s="10">
        <v>1426</v>
      </c>
      <c r="AB2012" s="6">
        <v>1984</v>
      </c>
      <c r="AC2012" s="6">
        <f>2016-AB2012</f>
        <v>32</v>
      </c>
      <c r="AD2012" s="6" t="s">
        <v>523</v>
      </c>
    </row>
    <row r="2013" spans="1:30" x14ac:dyDescent="0.2">
      <c r="A2013">
        <v>34</v>
      </c>
      <c r="B2013" s="6" t="s">
        <v>1556</v>
      </c>
      <c r="C2013" s="6" t="s">
        <v>22</v>
      </c>
      <c r="D2013" s="6" t="s">
        <v>23</v>
      </c>
      <c r="E2013" s="6" t="s">
        <v>2767</v>
      </c>
      <c r="F2013" s="6">
        <v>71</v>
      </c>
      <c r="G2013" s="6">
        <v>78</v>
      </c>
      <c r="H2013" s="7">
        <v>42596</v>
      </c>
      <c r="I2013" s="7">
        <v>42606</v>
      </c>
      <c r="J2013" s="3" t="s">
        <v>2540</v>
      </c>
      <c r="K2013" s="17">
        <f>IF(J2013="Januar",238.19,IF(J2013="Februar",240.59,IF(J2013="Mars",245.99,IF(J2013="April",250.79,IF(J2013="Mai",256.52,IF(J2013="Juni",259.83,IF(J2013="Juli",265.66,IF(J2013="August",272.21,IF(J2013="September",275.91,IF(J2013="Oktober",281.13,IF(J2013="November",284.38,IF(J2013="Desember",287.34,0))))))))))))</f>
        <v>272.20999999999998</v>
      </c>
      <c r="L2013" s="20">
        <f>$K$2/K2013</f>
        <v>0.87502296021454029</v>
      </c>
      <c r="M2013" s="6">
        <v>10</v>
      </c>
      <c r="N2013" s="6">
        <v>2900000</v>
      </c>
      <c r="O2013" s="6">
        <v>3000000</v>
      </c>
      <c r="P2013" s="6">
        <f>O2013-N2013</f>
        <v>100000</v>
      </c>
      <c r="Q2013" s="8">
        <f>P2013/N2013</f>
        <v>3.4482758620689655E-2</v>
      </c>
      <c r="R2013" s="6">
        <v>204884</v>
      </c>
      <c r="S2013" s="9">
        <f>(N2013+R2013)/F2013</f>
        <v>43730.760563380281</v>
      </c>
      <c r="T2013" s="6">
        <v>45139</v>
      </c>
      <c r="U2013" s="5">
        <f>T2013-S2013</f>
        <v>1408.2394366197186</v>
      </c>
      <c r="V2013" s="4">
        <f>U2013/S2013</f>
        <v>3.220249130080223E-2</v>
      </c>
      <c r="W2013" s="22">
        <f>S2013*L2013</f>
        <v>38265.419560602291</v>
      </c>
      <c r="X2013" s="22">
        <f>T2013*L2013</f>
        <v>39497.661401124133</v>
      </c>
      <c r="Y2013" s="22">
        <f>X2013-W2013</f>
        <v>1232.2418405218414</v>
      </c>
      <c r="Z2013" s="8">
        <f>Y2013/W2013</f>
        <v>3.2202491300802195E-2</v>
      </c>
      <c r="AA2013" s="10">
        <v>33109</v>
      </c>
      <c r="AB2013" s="6">
        <v>1970</v>
      </c>
      <c r="AC2013" s="6">
        <f>2016-AB2013</f>
        <v>46</v>
      </c>
      <c r="AD2013" s="6" t="s">
        <v>29</v>
      </c>
    </row>
    <row r="2014" spans="1:30" x14ac:dyDescent="0.2">
      <c r="A2014">
        <v>34</v>
      </c>
      <c r="B2014" s="6" t="s">
        <v>1010</v>
      </c>
      <c r="C2014" s="6" t="s">
        <v>22</v>
      </c>
      <c r="D2014" s="6" t="s">
        <v>23</v>
      </c>
      <c r="E2014" s="6" t="s">
        <v>2767</v>
      </c>
      <c r="F2014" s="6">
        <v>88</v>
      </c>
      <c r="G2014" s="6">
        <v>100</v>
      </c>
      <c r="H2014" s="7">
        <v>42596</v>
      </c>
      <c r="I2014" s="7">
        <v>42606</v>
      </c>
      <c r="J2014" s="3" t="s">
        <v>2540</v>
      </c>
      <c r="K2014" s="17">
        <f>IF(J2014="Januar",238.19,IF(J2014="Februar",240.59,IF(J2014="Mars",245.99,IF(J2014="April",250.79,IF(J2014="Mai",256.52,IF(J2014="Juni",259.83,IF(J2014="Juli",265.66,IF(J2014="August",272.21,IF(J2014="September",275.91,IF(J2014="Oktober",281.13,IF(J2014="November",284.38,IF(J2014="Desember",287.34,0))))))))))))</f>
        <v>272.20999999999998</v>
      </c>
      <c r="L2014" s="20">
        <f>$K$2/K2014</f>
        <v>0.87502296021454029</v>
      </c>
      <c r="M2014" s="6">
        <v>10</v>
      </c>
      <c r="N2014" s="6">
        <v>4900000</v>
      </c>
      <c r="O2014" s="6">
        <v>5350000</v>
      </c>
      <c r="P2014" s="6">
        <f>O2014-N2014</f>
        <v>450000</v>
      </c>
      <c r="Q2014" s="8">
        <f>P2014/N2014</f>
        <v>9.1836734693877556E-2</v>
      </c>
      <c r="R2014" s="6"/>
      <c r="S2014" s="9">
        <f>(N2014+R2014)/F2014</f>
        <v>55681.818181818184</v>
      </c>
      <c r="T2014" s="6">
        <v>60795</v>
      </c>
      <c r="U2014" s="5">
        <f>T2014-S2014</f>
        <v>5113.1818181818162</v>
      </c>
      <c r="V2014" s="4">
        <f>U2014/S2014</f>
        <v>9.1828571428571384E-2</v>
      </c>
      <c r="W2014" s="22">
        <f>S2014*L2014</f>
        <v>48722.869375582362</v>
      </c>
      <c r="X2014" s="22">
        <f>T2014*L2014</f>
        <v>53197.02086624298</v>
      </c>
      <c r="Y2014" s="22">
        <f>X2014-W2014</f>
        <v>4474.1514906606171</v>
      </c>
      <c r="Z2014" s="8">
        <f>Y2014/W2014</f>
        <v>9.1828571428571357E-2</v>
      </c>
      <c r="AA2014" s="10">
        <v>4852</v>
      </c>
      <c r="AB2014" s="6">
        <v>2003</v>
      </c>
      <c r="AC2014" s="6">
        <f>2016-AB2014</f>
        <v>13</v>
      </c>
      <c r="AD2014" s="6" t="s">
        <v>130</v>
      </c>
    </row>
    <row r="2015" spans="1:30" x14ac:dyDescent="0.2">
      <c r="A2015">
        <v>34</v>
      </c>
      <c r="B2015" s="2" t="s">
        <v>2135</v>
      </c>
      <c r="C2015" s="2" t="s">
        <v>22</v>
      </c>
      <c r="D2015" s="2" t="s">
        <v>23</v>
      </c>
      <c r="E2015" s="6" t="s">
        <v>2767</v>
      </c>
      <c r="F2015" s="2">
        <v>96</v>
      </c>
      <c r="G2015" s="2">
        <v>106</v>
      </c>
      <c r="H2015" s="3">
        <v>42596</v>
      </c>
      <c r="I2015" s="3">
        <v>42606</v>
      </c>
      <c r="J2015" s="3" t="s">
        <v>2540</v>
      </c>
      <c r="K2015" s="17">
        <f>IF(J2015="Januar",238.19,IF(J2015="Februar",240.59,IF(J2015="Mars",245.99,IF(J2015="April",250.79,IF(J2015="Mai",256.52,IF(J2015="Juni",259.83,IF(J2015="Juli",265.66,IF(J2015="August",272.21,IF(J2015="September",275.91,IF(J2015="Oktober",281.13,IF(J2015="November",284.38,IF(J2015="Desember",287.34,0))))))))))))</f>
        <v>272.20999999999998</v>
      </c>
      <c r="L2015" s="20">
        <f>$K$2/K2015</f>
        <v>0.87502296021454029</v>
      </c>
      <c r="M2015" s="2">
        <v>10</v>
      </c>
      <c r="N2015" s="2">
        <v>5200000</v>
      </c>
      <c r="O2015" s="2">
        <v>6050000</v>
      </c>
      <c r="P2015" s="2">
        <f>O2015-N2015</f>
        <v>850000</v>
      </c>
      <c r="Q2015" s="4">
        <f>P2015/N2015</f>
        <v>0.16346153846153846</v>
      </c>
      <c r="R2015" s="2"/>
      <c r="S2015" s="9">
        <f>(N2015+R2015)/F2015</f>
        <v>54166.666666666664</v>
      </c>
      <c r="T2015" s="2">
        <v>63021</v>
      </c>
      <c r="U2015" s="5">
        <f>T2015-S2015</f>
        <v>8854.3333333333358</v>
      </c>
      <c r="V2015" s="4">
        <f>U2015/S2015</f>
        <v>0.16346461538461543</v>
      </c>
      <c r="W2015" s="22">
        <f>S2015*L2015</f>
        <v>47397.077011620931</v>
      </c>
      <c r="X2015" s="22">
        <f>T2015*L2015</f>
        <v>55144.821975680541</v>
      </c>
      <c r="Y2015" s="22">
        <f>X2015-W2015</f>
        <v>7747.7449640596096</v>
      </c>
      <c r="Z2015" s="8">
        <f>Y2015/W2015</f>
        <v>0.16346461538461535</v>
      </c>
      <c r="AA2015" s="11">
        <v>1037</v>
      </c>
      <c r="AB2015" s="2">
        <v>1904</v>
      </c>
      <c r="AC2015" s="2">
        <f>2016-AB2015</f>
        <v>112</v>
      </c>
      <c r="AD2015" s="2" t="s">
        <v>169</v>
      </c>
    </row>
    <row r="2016" spans="1:30" x14ac:dyDescent="0.2">
      <c r="A2016">
        <v>34</v>
      </c>
      <c r="B2016" s="6" t="s">
        <v>2305</v>
      </c>
      <c r="C2016" s="6" t="s">
        <v>22</v>
      </c>
      <c r="D2016" s="6" t="s">
        <v>23</v>
      </c>
      <c r="E2016" s="6" t="s">
        <v>2767</v>
      </c>
      <c r="F2016" s="6">
        <v>112</v>
      </c>
      <c r="G2016" s="6">
        <v>122</v>
      </c>
      <c r="H2016" s="7">
        <v>42596</v>
      </c>
      <c r="I2016" s="7">
        <v>42606</v>
      </c>
      <c r="J2016" s="3" t="s">
        <v>2540</v>
      </c>
      <c r="K2016" s="17">
        <f>IF(J2016="Januar",238.19,IF(J2016="Februar",240.59,IF(J2016="Mars",245.99,IF(J2016="April",250.79,IF(J2016="Mai",256.52,IF(J2016="Juni",259.83,IF(J2016="Juli",265.66,IF(J2016="August",272.21,IF(J2016="September",275.91,IF(J2016="Oktober",281.13,IF(J2016="November",284.38,IF(J2016="Desember",287.34,0))))))))))))</f>
        <v>272.20999999999998</v>
      </c>
      <c r="L2016" s="20">
        <f>$K$2/K2016</f>
        <v>0.87502296021454029</v>
      </c>
      <c r="M2016" s="6">
        <v>10</v>
      </c>
      <c r="N2016" s="6">
        <v>6500000</v>
      </c>
      <c r="O2016" s="6">
        <v>7290000</v>
      </c>
      <c r="P2016" s="6">
        <f>O2016-N2016</f>
        <v>790000</v>
      </c>
      <c r="Q2016" s="8">
        <f>P2016/N2016</f>
        <v>0.12153846153846154</v>
      </c>
      <c r="R2016" s="6"/>
      <c r="S2016" s="9">
        <f>(N2016+R2016)/F2016</f>
        <v>58035.714285714283</v>
      </c>
      <c r="T2016" s="6">
        <v>65089</v>
      </c>
      <c r="U2016" s="5">
        <f>T2016-S2016</f>
        <v>7053.2857142857174</v>
      </c>
      <c r="V2016" s="4">
        <f>U2016/S2016</f>
        <v>0.12153353846153853</v>
      </c>
      <c r="W2016" s="22">
        <f>S2016*L2016</f>
        <v>50782.582512450994</v>
      </c>
      <c r="X2016" s="22">
        <f>T2016*L2016</f>
        <v>56954.369457404217</v>
      </c>
      <c r="Y2016" s="22">
        <f>X2016-W2016</f>
        <v>6171.7869449532227</v>
      </c>
      <c r="Z2016" s="8">
        <f>Y2016/W2016</f>
        <v>0.12153353846153865</v>
      </c>
      <c r="AA2016" s="10">
        <v>4294</v>
      </c>
      <c r="AB2016" s="6">
        <v>1977</v>
      </c>
      <c r="AC2016" s="6">
        <f>2016-AB2016</f>
        <v>39</v>
      </c>
      <c r="AD2016" s="6" t="s">
        <v>63</v>
      </c>
    </row>
    <row r="2017" spans="1:30" x14ac:dyDescent="0.2">
      <c r="A2017">
        <v>34</v>
      </c>
      <c r="B2017" s="2" t="s">
        <v>104</v>
      </c>
      <c r="C2017" s="2" t="s">
        <v>22</v>
      </c>
      <c r="D2017" s="2" t="s">
        <v>23</v>
      </c>
      <c r="E2017" s="6" t="s">
        <v>2767</v>
      </c>
      <c r="F2017" s="2">
        <v>26</v>
      </c>
      <c r="G2017" s="2">
        <v>29</v>
      </c>
      <c r="H2017" s="3">
        <v>42595</v>
      </c>
      <c r="I2017" s="3">
        <v>42606</v>
      </c>
      <c r="J2017" s="3" t="s">
        <v>2540</v>
      </c>
      <c r="K2017" s="17">
        <f>IF(J2017="Januar",238.19,IF(J2017="Februar",240.59,IF(J2017="Mars",245.99,IF(J2017="April",250.79,IF(J2017="Mai",256.52,IF(J2017="Juni",259.83,IF(J2017="Juli",265.66,IF(J2017="August",272.21,IF(J2017="September",275.91,IF(J2017="Oktober",281.13,IF(J2017="November",284.38,IF(J2017="Desember",287.34,0))))))))))))</f>
        <v>272.20999999999998</v>
      </c>
      <c r="L2017" s="20">
        <f>$K$2/K2017</f>
        <v>0.87502296021454029</v>
      </c>
      <c r="M2017" s="2">
        <v>11</v>
      </c>
      <c r="N2017" s="2">
        <v>2200000</v>
      </c>
      <c r="O2017" s="2">
        <v>2660000</v>
      </c>
      <c r="P2017" s="2">
        <f>O2017-N2017</f>
        <v>460000</v>
      </c>
      <c r="Q2017" s="4">
        <f>P2017/N2017</f>
        <v>0.20909090909090908</v>
      </c>
      <c r="R2017" s="2"/>
      <c r="S2017" s="9">
        <f>(N2017+R2017)/F2017</f>
        <v>84615.38461538461</v>
      </c>
      <c r="T2017" s="2">
        <v>102308</v>
      </c>
      <c r="U2017" s="5">
        <f>T2017-S2017</f>
        <v>17692.61538461539</v>
      </c>
      <c r="V2017" s="4">
        <f>U2017/S2017</f>
        <v>0.20909454545454553</v>
      </c>
      <c r="W2017" s="22">
        <f>S2017*L2017</f>
        <v>74040.40432584571</v>
      </c>
      <c r="X2017" s="22">
        <f>T2017*L2017</f>
        <v>89521.849013629195</v>
      </c>
      <c r="Y2017" s="22">
        <f>X2017-W2017</f>
        <v>15481.444687783485</v>
      </c>
      <c r="Z2017" s="8">
        <f>Y2017/W2017</f>
        <v>0.20909454545454567</v>
      </c>
      <c r="AA2017" s="11">
        <v>1259</v>
      </c>
      <c r="AB2017" s="2">
        <v>2007</v>
      </c>
      <c r="AC2017" s="2">
        <f>2016-AB2017</f>
        <v>9</v>
      </c>
      <c r="AD2017" s="2" t="s">
        <v>105</v>
      </c>
    </row>
    <row r="2018" spans="1:30" x14ac:dyDescent="0.2">
      <c r="A2018">
        <v>34</v>
      </c>
      <c r="B2018" s="6" t="s">
        <v>26</v>
      </c>
      <c r="C2018" s="6" t="s">
        <v>22</v>
      </c>
      <c r="D2018" s="6" t="s">
        <v>23</v>
      </c>
      <c r="E2018" s="6" t="s">
        <v>2767</v>
      </c>
      <c r="F2018" s="6">
        <v>39</v>
      </c>
      <c r="G2018" s="6">
        <v>47</v>
      </c>
      <c r="H2018" s="7">
        <v>42595</v>
      </c>
      <c r="I2018" s="7">
        <v>42606</v>
      </c>
      <c r="J2018" s="3" t="s">
        <v>2540</v>
      </c>
      <c r="K2018" s="17">
        <f>IF(J2018="Januar",238.19,IF(J2018="Februar",240.59,IF(J2018="Mars",245.99,IF(J2018="April",250.79,IF(J2018="Mai",256.52,IF(J2018="Juni",259.83,IF(J2018="Juli",265.66,IF(J2018="August",272.21,IF(J2018="September",275.91,IF(J2018="Oktober",281.13,IF(J2018="November",284.38,IF(J2018="Desember",287.34,0))))))))))))</f>
        <v>272.20999999999998</v>
      </c>
      <c r="L2018" s="20">
        <f>$K$2/K2018</f>
        <v>0.87502296021454029</v>
      </c>
      <c r="M2018" s="6">
        <v>11</v>
      </c>
      <c r="N2018" s="6">
        <v>3500000</v>
      </c>
      <c r="O2018" s="6">
        <v>4060000</v>
      </c>
      <c r="P2018" s="6">
        <f>O2018-N2018</f>
        <v>560000</v>
      </c>
      <c r="Q2018" s="8">
        <f>P2018/N2018</f>
        <v>0.16</v>
      </c>
      <c r="R2018" s="6">
        <v>18109</v>
      </c>
      <c r="S2018" s="9">
        <f>(N2018+R2018)/F2018</f>
        <v>90207.923076923078</v>
      </c>
      <c r="T2018" s="6">
        <v>104567</v>
      </c>
      <c r="U2018" s="9">
        <f>T2018-S2018</f>
        <v>14359.076923076922</v>
      </c>
      <c r="V2018" s="4">
        <f>U2018/S2018</f>
        <v>0.15917755817116525</v>
      </c>
      <c r="W2018" s="22">
        <f>S2018*L2018</f>
        <v>78934.00388557477</v>
      </c>
      <c r="X2018" s="22">
        <f>T2018*L2018</f>
        <v>91498.525880753834</v>
      </c>
      <c r="Y2018" s="22">
        <f>X2018-W2018</f>
        <v>12564.521995179064</v>
      </c>
      <c r="Z2018" s="8">
        <f>Y2018/W2018</f>
        <v>0.15917755817116527</v>
      </c>
      <c r="AA2018" s="6">
        <v>860</v>
      </c>
      <c r="AB2018" s="6">
        <v>2006</v>
      </c>
      <c r="AC2018" s="6">
        <f>2016-AB2018</f>
        <v>10</v>
      </c>
      <c r="AD2018" s="6" t="s">
        <v>44</v>
      </c>
    </row>
    <row r="2019" spans="1:30" x14ac:dyDescent="0.2">
      <c r="A2019">
        <v>34</v>
      </c>
      <c r="B2019" s="2" t="s">
        <v>674</v>
      </c>
      <c r="C2019" s="2" t="s">
        <v>22</v>
      </c>
      <c r="D2019" s="2" t="s">
        <v>23</v>
      </c>
      <c r="E2019" s="6" t="s">
        <v>2767</v>
      </c>
      <c r="F2019" s="2">
        <v>48</v>
      </c>
      <c r="G2019" s="2">
        <v>53</v>
      </c>
      <c r="H2019" s="3">
        <v>42595</v>
      </c>
      <c r="I2019" s="3">
        <v>42606</v>
      </c>
      <c r="J2019" s="3" t="s">
        <v>2540</v>
      </c>
      <c r="K2019" s="17">
        <f>IF(J2019="Januar",238.19,IF(J2019="Februar",240.59,IF(J2019="Mars",245.99,IF(J2019="April",250.79,IF(J2019="Mai",256.52,IF(J2019="Juni",259.83,IF(J2019="Juli",265.66,IF(J2019="August",272.21,IF(J2019="September",275.91,IF(J2019="Oktober",281.13,IF(J2019="November",284.38,IF(J2019="Desember",287.34,0))))))))))))</f>
        <v>272.20999999999998</v>
      </c>
      <c r="L2019" s="20">
        <f>$K$2/K2019</f>
        <v>0.87502296021454029</v>
      </c>
      <c r="M2019" s="2">
        <v>11</v>
      </c>
      <c r="N2019" s="2">
        <v>2950000</v>
      </c>
      <c r="O2019" s="2">
        <v>4125000</v>
      </c>
      <c r="P2019" s="2">
        <f>O2019-N2019</f>
        <v>1175000</v>
      </c>
      <c r="Q2019" s="4">
        <f>P2019/N2019</f>
        <v>0.39830508474576271</v>
      </c>
      <c r="R2019" s="2">
        <v>41000</v>
      </c>
      <c r="S2019" s="9">
        <f>(N2019+R2019)/F2019</f>
        <v>62312.5</v>
      </c>
      <c r="T2019" s="2">
        <v>86792</v>
      </c>
      <c r="U2019" s="5">
        <f>T2019-S2019</f>
        <v>24479.5</v>
      </c>
      <c r="V2019" s="4">
        <f>U2019/S2019</f>
        <v>0.39285055165496491</v>
      </c>
      <c r="W2019" s="22">
        <f>S2019*L2019</f>
        <v>54524.868208368542</v>
      </c>
      <c r="X2019" s="22">
        <f>T2019*L2019</f>
        <v>75944.992762940383</v>
      </c>
      <c r="Y2019" s="22">
        <f>X2019-W2019</f>
        <v>21420.124554571841</v>
      </c>
      <c r="Z2019" s="8">
        <f>Y2019/W2019</f>
        <v>0.39285055165496491</v>
      </c>
      <c r="AA2019" s="2">
        <v>700</v>
      </c>
      <c r="AB2019" s="2">
        <v>1988</v>
      </c>
      <c r="AC2019" s="2">
        <f>2016-AB2019</f>
        <v>28</v>
      </c>
      <c r="AD2019" s="2" t="s">
        <v>25</v>
      </c>
    </row>
    <row r="2020" spans="1:30" x14ac:dyDescent="0.2">
      <c r="A2020">
        <v>34</v>
      </c>
      <c r="B2020" s="6" t="s">
        <v>654</v>
      </c>
      <c r="C2020" s="6" t="s">
        <v>22</v>
      </c>
      <c r="D2020" s="6" t="s">
        <v>23</v>
      </c>
      <c r="E2020" s="6" t="s">
        <v>2767</v>
      </c>
      <c r="F2020" s="6">
        <v>71</v>
      </c>
      <c r="G2020" s="6">
        <v>81</v>
      </c>
      <c r="H2020" s="7">
        <v>42595</v>
      </c>
      <c r="I2020" s="7">
        <v>42606</v>
      </c>
      <c r="J2020" s="3" t="s">
        <v>2540</v>
      </c>
      <c r="K2020" s="17">
        <f>IF(J2020="Januar",238.19,IF(J2020="Februar",240.59,IF(J2020="Mars",245.99,IF(J2020="April",250.79,IF(J2020="Mai",256.52,IF(J2020="Juni",259.83,IF(J2020="Juli",265.66,IF(J2020="August",272.21,IF(J2020="September",275.91,IF(J2020="Oktober",281.13,IF(J2020="November",284.38,IF(J2020="Desember",287.34,0))))))))))))</f>
        <v>272.20999999999998</v>
      </c>
      <c r="L2020" s="20">
        <f>$K$2/K2020</f>
        <v>0.87502296021454029</v>
      </c>
      <c r="M2020" s="6">
        <v>11</v>
      </c>
      <c r="N2020" s="6">
        <v>5550000</v>
      </c>
      <c r="O2020" s="6">
        <v>5550000</v>
      </c>
      <c r="P2020" s="6">
        <f>O2020-N2020</f>
        <v>0</v>
      </c>
      <c r="Q2020" s="8">
        <f>P2020/N2020</f>
        <v>0</v>
      </c>
      <c r="R2020" s="6"/>
      <c r="S2020" s="9">
        <f>(N2020+R2020)/F2020</f>
        <v>78169.014084507042</v>
      </c>
      <c r="T2020" s="6">
        <v>78169</v>
      </c>
      <c r="U2020" s="5">
        <f>T2020-S2020</f>
        <v>-1.4084507041843608E-2</v>
      </c>
      <c r="V2020" s="4">
        <f>U2020/S2020</f>
        <v>-1.8018018017493624E-7</v>
      </c>
      <c r="W2020" s="22">
        <f>S2020*L2020</f>
        <v>68399.682101277445</v>
      </c>
      <c r="X2020" s="22">
        <f>T2020*L2020</f>
        <v>68399.669777010393</v>
      </c>
      <c r="Y2020" s="22">
        <f>X2020-W2020</f>
        <v>-1.2324267052463256E-2</v>
      </c>
      <c r="Z2020" s="8">
        <f>Y2020/W2020</f>
        <v>-1.8018018028526898E-7</v>
      </c>
      <c r="AA2020" s="10">
        <v>3636</v>
      </c>
      <c r="AB2020" s="6">
        <v>2013</v>
      </c>
      <c r="AC2020" s="6">
        <f>2016-AB2020</f>
        <v>3</v>
      </c>
      <c r="AD2020" s="6" t="s">
        <v>112</v>
      </c>
    </row>
    <row r="2021" spans="1:30" x14ac:dyDescent="0.2">
      <c r="A2021">
        <v>34</v>
      </c>
      <c r="B2021" s="6" t="s">
        <v>2412</v>
      </c>
      <c r="C2021" s="6" t="s">
        <v>22</v>
      </c>
      <c r="D2021" s="6" t="s">
        <v>23</v>
      </c>
      <c r="E2021" s="6" t="s">
        <v>2767</v>
      </c>
      <c r="F2021" s="6">
        <v>129</v>
      </c>
      <c r="G2021" s="6">
        <v>148</v>
      </c>
      <c r="H2021" s="7">
        <v>42595</v>
      </c>
      <c r="I2021" s="7">
        <v>42606</v>
      </c>
      <c r="J2021" s="3" t="s">
        <v>2540</v>
      </c>
      <c r="K2021" s="17">
        <f>IF(J2021="Januar",238.19,IF(J2021="Februar",240.59,IF(J2021="Mars",245.99,IF(J2021="April",250.79,IF(J2021="Mai",256.52,IF(J2021="Juni",259.83,IF(J2021="Juli",265.66,IF(J2021="August",272.21,IF(J2021="September",275.91,IF(J2021="Oktober",281.13,IF(J2021="November",284.38,IF(J2021="Desember",287.34,0))))))))))))</f>
        <v>272.20999999999998</v>
      </c>
      <c r="L2021" s="20">
        <f>$K$2/K2021</f>
        <v>0.87502296021454029</v>
      </c>
      <c r="M2021" s="6">
        <v>11</v>
      </c>
      <c r="N2021" s="6">
        <v>6900000</v>
      </c>
      <c r="O2021" s="6">
        <v>8250000</v>
      </c>
      <c r="P2021" s="6">
        <f>O2021-N2021</f>
        <v>1350000</v>
      </c>
      <c r="Q2021" s="8">
        <f>P2021/N2021</f>
        <v>0.19565217391304349</v>
      </c>
      <c r="R2021" s="6"/>
      <c r="S2021" s="9">
        <f>(N2021+R2021)/F2021</f>
        <v>53488.372093023259</v>
      </c>
      <c r="T2021" s="6">
        <v>63953</v>
      </c>
      <c r="U2021" s="5">
        <f>T2021-S2021</f>
        <v>10464.627906976741</v>
      </c>
      <c r="V2021" s="4">
        <f>U2021/S2021</f>
        <v>0.19564304347826078</v>
      </c>
      <c r="W2021" s="22">
        <f>S2021*L2021</f>
        <v>46803.553685894018</v>
      </c>
      <c r="X2021" s="22">
        <f>T2021*L2021</f>
        <v>55960.343374600496</v>
      </c>
      <c r="Y2021" s="22">
        <f>X2021-W2021</f>
        <v>9156.789688706478</v>
      </c>
      <c r="Z2021" s="8">
        <f>Y2021/W2021</f>
        <v>0.19564304347826084</v>
      </c>
      <c r="AA2021" s="10">
        <v>1313</v>
      </c>
      <c r="AB2021" s="6">
        <v>2006</v>
      </c>
      <c r="AC2021" s="6">
        <f>2016-AB2021</f>
        <v>10</v>
      </c>
      <c r="AD2021" s="6" t="s">
        <v>112</v>
      </c>
    </row>
    <row r="2022" spans="1:30" x14ac:dyDescent="0.2">
      <c r="A2022">
        <v>34</v>
      </c>
      <c r="B2022" s="2" t="s">
        <v>675</v>
      </c>
      <c r="C2022" s="2" t="s">
        <v>22</v>
      </c>
      <c r="D2022" s="2" t="s">
        <v>23</v>
      </c>
      <c r="E2022" s="6" t="s">
        <v>2767</v>
      </c>
      <c r="F2022" s="2">
        <v>48</v>
      </c>
      <c r="G2022" s="2">
        <v>55</v>
      </c>
      <c r="H2022" s="3">
        <v>42594</v>
      </c>
      <c r="I2022" s="3">
        <v>42606</v>
      </c>
      <c r="J2022" s="3" t="s">
        <v>2540</v>
      </c>
      <c r="K2022" s="17">
        <f>IF(J2022="Januar",238.19,IF(J2022="Februar",240.59,IF(J2022="Mars",245.99,IF(J2022="April",250.79,IF(J2022="Mai",256.52,IF(J2022="Juni",259.83,IF(J2022="Juli",265.66,IF(J2022="August",272.21,IF(J2022="September",275.91,IF(J2022="Oktober",281.13,IF(J2022="November",284.38,IF(J2022="Desember",287.34,0))))))))))))</f>
        <v>272.20999999999998</v>
      </c>
      <c r="L2022" s="20">
        <f>$K$2/K2022</f>
        <v>0.87502296021454029</v>
      </c>
      <c r="M2022" s="2">
        <v>12</v>
      </c>
      <c r="N2022" s="2">
        <v>2850000</v>
      </c>
      <c r="O2022" s="2">
        <v>2970000</v>
      </c>
      <c r="P2022" s="2">
        <f>O2022-N2022</f>
        <v>120000</v>
      </c>
      <c r="Q2022" s="4">
        <f>P2022/N2022</f>
        <v>4.2105263157894736E-2</v>
      </c>
      <c r="R2022" s="2">
        <v>77000</v>
      </c>
      <c r="S2022" s="9">
        <f>(N2022+R2022)/F2022</f>
        <v>60979.166666666664</v>
      </c>
      <c r="T2022" s="2">
        <v>63479</v>
      </c>
      <c r="U2022" s="5">
        <f>T2022-S2022</f>
        <v>2499.8333333333358</v>
      </c>
      <c r="V2022" s="4">
        <f>U2022/S2022</f>
        <v>4.0994875298940935E-2</v>
      </c>
      <c r="W2022" s="22">
        <f>S2022*L2022</f>
        <v>53358.170928082487</v>
      </c>
      <c r="X2022" s="22">
        <f>T2022*L2022</f>
        <v>55545.582491458801</v>
      </c>
      <c r="Y2022" s="22">
        <f>X2022-W2022</f>
        <v>2187.411563376314</v>
      </c>
      <c r="Z2022" s="8">
        <f>Y2022/W2022</f>
        <v>4.0994875298940879E-2</v>
      </c>
      <c r="AA2022" s="11">
        <v>2598</v>
      </c>
      <c r="AB2022" s="2">
        <v>1936</v>
      </c>
      <c r="AC2022" s="2">
        <f>2016-AB2022</f>
        <v>80</v>
      </c>
      <c r="AD2022" s="2" t="s">
        <v>183</v>
      </c>
    </row>
    <row r="2023" spans="1:30" x14ac:dyDescent="0.2">
      <c r="A2023">
        <v>34</v>
      </c>
      <c r="B2023" s="6" t="s">
        <v>1934</v>
      </c>
      <c r="C2023" s="6" t="s">
        <v>22</v>
      </c>
      <c r="D2023" s="6" t="s">
        <v>23</v>
      </c>
      <c r="E2023" s="6" t="s">
        <v>2767</v>
      </c>
      <c r="F2023" s="6">
        <v>83</v>
      </c>
      <c r="G2023" s="6">
        <v>93</v>
      </c>
      <c r="H2023" s="7">
        <v>42594</v>
      </c>
      <c r="I2023" s="7">
        <v>42606</v>
      </c>
      <c r="J2023" s="3" t="s">
        <v>2540</v>
      </c>
      <c r="K2023" s="17">
        <f>IF(J2023="Januar",238.19,IF(J2023="Februar",240.59,IF(J2023="Mars",245.99,IF(J2023="April",250.79,IF(J2023="Mai",256.52,IF(J2023="Juni",259.83,IF(J2023="Juli",265.66,IF(J2023="August",272.21,IF(J2023="September",275.91,IF(J2023="Oktober",281.13,IF(J2023="November",284.38,IF(J2023="Desember",287.34,0))))))))))))</f>
        <v>272.20999999999998</v>
      </c>
      <c r="L2023" s="20">
        <f>$K$2/K2023</f>
        <v>0.87502296021454029</v>
      </c>
      <c r="M2023" s="6">
        <v>12</v>
      </c>
      <c r="N2023" s="6">
        <v>5790000</v>
      </c>
      <c r="O2023" s="6">
        <v>6250000</v>
      </c>
      <c r="P2023" s="6">
        <f>O2023-N2023</f>
        <v>460000</v>
      </c>
      <c r="Q2023" s="8">
        <f>P2023/N2023</f>
        <v>7.9447322970639028E-2</v>
      </c>
      <c r="R2023" s="6">
        <v>56762</v>
      </c>
      <c r="S2023" s="9">
        <f>(N2023+R2023)/F2023</f>
        <v>70442.915662650601</v>
      </c>
      <c r="T2023" s="6">
        <v>75985</v>
      </c>
      <c r="U2023" s="5">
        <f>T2023-S2023</f>
        <v>5542.084337349399</v>
      </c>
      <c r="V2023" s="4">
        <f>U2023/S2023</f>
        <v>7.8674828905298366E-2</v>
      </c>
      <c r="W2023" s="22">
        <f>S2023*L2023</f>
        <v>61639.16858927573</v>
      </c>
      <c r="X2023" s="22">
        <f>T2023*L2023</f>
        <v>66488.619631901849</v>
      </c>
      <c r="Y2023" s="22">
        <f>X2023-W2023</f>
        <v>4849.4510426261186</v>
      </c>
      <c r="Z2023" s="8">
        <f>Y2023/W2023</f>
        <v>7.8674828905298519E-2</v>
      </c>
      <c r="AA2023" s="6">
        <v>741</v>
      </c>
      <c r="AB2023" s="6">
        <v>1898</v>
      </c>
      <c r="AC2023" s="6">
        <f>2016-AB2023</f>
        <v>118</v>
      </c>
      <c r="AD2023" s="6" t="s">
        <v>103</v>
      </c>
    </row>
    <row r="2024" spans="1:30" x14ac:dyDescent="0.2">
      <c r="A2024">
        <v>34</v>
      </c>
      <c r="B2024" s="2" t="s">
        <v>2431</v>
      </c>
      <c r="C2024" s="2" t="s">
        <v>22</v>
      </c>
      <c r="D2024" s="2" t="s">
        <v>23</v>
      </c>
      <c r="E2024" s="6" t="s">
        <v>2767</v>
      </c>
      <c r="F2024" s="2">
        <v>132</v>
      </c>
      <c r="G2024" s="2">
        <v>145</v>
      </c>
      <c r="H2024" s="3">
        <v>42594</v>
      </c>
      <c r="I2024" s="3">
        <v>42606</v>
      </c>
      <c r="J2024" s="3" t="s">
        <v>2540</v>
      </c>
      <c r="K2024" s="17">
        <f>IF(J2024="Januar",238.19,IF(J2024="Februar",240.59,IF(J2024="Mars",245.99,IF(J2024="April",250.79,IF(J2024="Mai",256.52,IF(J2024="Juni",259.83,IF(J2024="Juli",265.66,IF(J2024="August",272.21,IF(J2024="September",275.91,IF(J2024="Oktober",281.13,IF(J2024="November",284.38,IF(J2024="Desember",287.34,0))))))))))))</f>
        <v>272.20999999999998</v>
      </c>
      <c r="L2024" s="20">
        <f>$K$2/K2024</f>
        <v>0.87502296021454029</v>
      </c>
      <c r="M2024" s="2">
        <v>12</v>
      </c>
      <c r="N2024" s="2">
        <v>8350000</v>
      </c>
      <c r="O2024" s="2">
        <v>8225000</v>
      </c>
      <c r="P2024" s="2">
        <f>O2024-N2024</f>
        <v>-125000</v>
      </c>
      <c r="Q2024" s="4">
        <f>P2024/N2024</f>
        <v>-1.4970059880239521E-2</v>
      </c>
      <c r="R2024" s="2"/>
      <c r="S2024" s="9">
        <f>(N2024+R2024)/F2024</f>
        <v>63257.57575757576</v>
      </c>
      <c r="T2024" s="2">
        <v>62311</v>
      </c>
      <c r="U2024" s="5">
        <f>T2024-S2024</f>
        <v>-946.57575757575978</v>
      </c>
      <c r="V2024" s="4">
        <f>U2024/S2024</f>
        <v>-1.4963832335329375E-2</v>
      </c>
      <c r="W2024" s="22">
        <f>S2024*L2024</f>
        <v>55351.831195389481</v>
      </c>
      <c r="X2024" s="22">
        <f>T2024*L2024</f>
        <v>54523.555673928218</v>
      </c>
      <c r="Y2024" s="22">
        <f>X2024-W2024</f>
        <v>-828.27552146126254</v>
      </c>
      <c r="Z2024" s="8">
        <f>Y2024/W2024</f>
        <v>-1.4963832335329379E-2</v>
      </c>
      <c r="AA2024" s="11">
        <v>11907</v>
      </c>
      <c r="AB2024" s="2">
        <v>1990</v>
      </c>
      <c r="AC2024" s="2">
        <f>2016-AB2024</f>
        <v>26</v>
      </c>
      <c r="AD2024" s="2" t="s">
        <v>108</v>
      </c>
    </row>
    <row r="2025" spans="1:30" x14ac:dyDescent="0.2">
      <c r="A2025">
        <v>34</v>
      </c>
      <c r="B2025" s="2" t="s">
        <v>2136</v>
      </c>
      <c r="C2025" s="2" t="s">
        <v>22</v>
      </c>
      <c r="D2025" s="2" t="s">
        <v>23</v>
      </c>
      <c r="E2025" s="6" t="s">
        <v>2767</v>
      </c>
      <c r="F2025" s="2">
        <v>96</v>
      </c>
      <c r="G2025" s="2">
        <v>105</v>
      </c>
      <c r="H2025" s="3">
        <v>42589</v>
      </c>
      <c r="I2025" s="3">
        <v>42606</v>
      </c>
      <c r="J2025" s="3" t="s">
        <v>2540</v>
      </c>
      <c r="K2025" s="17">
        <f>IF(J2025="Januar",238.19,IF(J2025="Februar",240.59,IF(J2025="Mars",245.99,IF(J2025="April",250.79,IF(J2025="Mai",256.52,IF(J2025="Juni",259.83,IF(J2025="Juli",265.66,IF(J2025="August",272.21,IF(J2025="September",275.91,IF(J2025="Oktober",281.13,IF(J2025="November",284.38,IF(J2025="Desember",287.34,0))))))))))))</f>
        <v>272.20999999999998</v>
      </c>
      <c r="L2025" s="20">
        <f>$K$2/K2025</f>
        <v>0.87502296021454029</v>
      </c>
      <c r="M2025" s="2">
        <v>17</v>
      </c>
      <c r="N2025" s="2">
        <v>5200000</v>
      </c>
      <c r="O2025" s="2">
        <v>5140000</v>
      </c>
      <c r="P2025" s="2">
        <f>O2025-N2025</f>
        <v>-60000</v>
      </c>
      <c r="Q2025" s="4">
        <f>P2025/N2025</f>
        <v>-1.1538461538461539E-2</v>
      </c>
      <c r="R2025" s="2">
        <v>51000</v>
      </c>
      <c r="S2025" s="9">
        <f>(N2025+R2025)/F2025</f>
        <v>54697.916666666664</v>
      </c>
      <c r="T2025" s="2">
        <v>54073</v>
      </c>
      <c r="U2025" s="5">
        <f>T2025-S2025</f>
        <v>-624.91666666666424</v>
      </c>
      <c r="V2025" s="4">
        <f>U2025/S2025</f>
        <v>-1.1424871453056517E-2</v>
      </c>
      <c r="W2025" s="22">
        <f>S2025*L2025</f>
        <v>47861.932959234902</v>
      </c>
      <c r="X2025" s="22">
        <f>T2025*L2025</f>
        <v>47315.116527680839</v>
      </c>
      <c r="Y2025" s="22">
        <f>X2025-W2025</f>
        <v>-546.81643155406346</v>
      </c>
      <c r="Z2025" s="8">
        <f>Y2025/W2025</f>
        <v>-1.1424871453056429E-2</v>
      </c>
      <c r="AA2025" s="11">
        <v>2861</v>
      </c>
      <c r="AB2025" s="2">
        <v>1932</v>
      </c>
      <c r="AC2025" s="2">
        <f>2016-AB2025</f>
        <v>84</v>
      </c>
      <c r="AD2025" s="2" t="s">
        <v>37</v>
      </c>
    </row>
    <row r="2026" spans="1:30" x14ac:dyDescent="0.2">
      <c r="A2026">
        <v>34</v>
      </c>
      <c r="B2026" s="2" t="s">
        <v>38</v>
      </c>
      <c r="C2026" s="2" t="s">
        <v>22</v>
      </c>
      <c r="D2026" s="2" t="s">
        <v>23</v>
      </c>
      <c r="E2026" s="6" t="s">
        <v>2767</v>
      </c>
      <c r="F2026" s="2">
        <v>18</v>
      </c>
      <c r="G2026" s="2">
        <v>21</v>
      </c>
      <c r="H2026" s="3">
        <v>42584</v>
      </c>
      <c r="I2026" s="3">
        <v>42606</v>
      </c>
      <c r="J2026" s="3" t="s">
        <v>2540</v>
      </c>
      <c r="K2026" s="17">
        <f>IF(J2026="Januar",238.19,IF(J2026="Februar",240.59,IF(J2026="Mars",245.99,IF(J2026="April",250.79,IF(J2026="Mai",256.52,IF(J2026="Juni",259.83,IF(J2026="Juli",265.66,IF(J2026="August",272.21,IF(J2026="September",275.91,IF(J2026="Oktober",281.13,IF(J2026="November",284.38,IF(J2026="Desember",287.34,0))))))))))))</f>
        <v>272.20999999999998</v>
      </c>
      <c r="L2026" s="20">
        <f>$K$2/K2026</f>
        <v>0.87502296021454029</v>
      </c>
      <c r="M2026" s="2">
        <v>22</v>
      </c>
      <c r="N2026" s="2">
        <v>2490000</v>
      </c>
      <c r="O2026" s="2">
        <v>2490000</v>
      </c>
      <c r="P2026" s="2">
        <f>O2026-N2026</f>
        <v>0</v>
      </c>
      <c r="Q2026" s="4">
        <f>P2026/N2026</f>
        <v>0</v>
      </c>
      <c r="R2026" s="2">
        <v>45751</v>
      </c>
      <c r="S2026" s="9">
        <f>(N2026+R2026)/F2026</f>
        <v>140875.05555555556</v>
      </c>
      <c r="T2026" s="2">
        <v>140875</v>
      </c>
      <c r="U2026" s="5">
        <f>T2026-S2026</f>
        <v>-5.5555555562023073E-2</v>
      </c>
      <c r="V2026" s="4">
        <f>U2026/S2026</f>
        <v>-3.9436048733350208E-7</v>
      </c>
      <c r="W2026" s="22">
        <f>S2026*L2026</f>
        <v>123268.90813261004</v>
      </c>
      <c r="X2026" s="22">
        <f>T2026*L2026</f>
        <v>123268.85952022337</v>
      </c>
      <c r="Y2026" s="22">
        <f>X2026-W2026</f>
        <v>-4.8612386672175489E-2</v>
      </c>
      <c r="Z2026" s="8">
        <f>Y2026/W2026</f>
        <v>-3.9436048723559169E-7</v>
      </c>
      <c r="AA2026" s="11">
        <v>2108</v>
      </c>
      <c r="AB2026" s="2">
        <v>1969</v>
      </c>
      <c r="AC2026" s="2">
        <f>2016-AB2026</f>
        <v>47</v>
      </c>
      <c r="AD2026" s="2" t="s">
        <v>40</v>
      </c>
    </row>
    <row r="2027" spans="1:30" x14ac:dyDescent="0.2">
      <c r="A2027">
        <v>34</v>
      </c>
      <c r="B2027" s="2" t="s">
        <v>1666</v>
      </c>
      <c r="C2027" s="2" t="s">
        <v>22</v>
      </c>
      <c r="D2027" s="2" t="s">
        <v>23</v>
      </c>
      <c r="E2027" s="6" t="s">
        <v>2767</v>
      </c>
      <c r="F2027" s="2">
        <v>74</v>
      </c>
      <c r="G2027" s="2">
        <v>87</v>
      </c>
      <c r="H2027" s="3">
        <v>42583</v>
      </c>
      <c r="I2027" s="3">
        <v>42606</v>
      </c>
      <c r="J2027" s="3" t="s">
        <v>2540</v>
      </c>
      <c r="K2027" s="17">
        <f>IF(J2027="Januar",238.19,IF(J2027="Februar",240.59,IF(J2027="Mars",245.99,IF(J2027="April",250.79,IF(J2027="Mai",256.52,IF(J2027="Juni",259.83,IF(J2027="Juli",265.66,IF(J2027="August",272.21,IF(J2027="September",275.91,IF(J2027="Oktober",281.13,IF(J2027="November",284.38,IF(J2027="Desember",287.34,0))))))))))))</f>
        <v>272.20999999999998</v>
      </c>
      <c r="L2027" s="20">
        <f>$K$2/K2027</f>
        <v>0.87502296021454029</v>
      </c>
      <c r="M2027" s="2">
        <v>23</v>
      </c>
      <c r="N2027" s="2">
        <v>4970000</v>
      </c>
      <c r="O2027" s="2">
        <v>5060000</v>
      </c>
      <c r="P2027" s="2">
        <f>O2027-N2027</f>
        <v>90000</v>
      </c>
      <c r="Q2027" s="4">
        <f>P2027/N2027</f>
        <v>1.8108651911468814E-2</v>
      </c>
      <c r="R2027" s="2">
        <v>1612</v>
      </c>
      <c r="S2027" s="9">
        <f>(N2027+R2027)/F2027</f>
        <v>67183.945945945947</v>
      </c>
      <c r="T2027" s="2">
        <v>68400</v>
      </c>
      <c r="U2027" s="5">
        <f>T2027-S2027</f>
        <v>1216.0540540540533</v>
      </c>
      <c r="V2027" s="4">
        <f>U2027/S2027</f>
        <v>1.8100366641644588E-2</v>
      </c>
      <c r="W2027" s="22">
        <f>S2027*L2027</f>
        <v>58787.495260515287</v>
      </c>
      <c r="X2027" s="22">
        <f>T2027*L2027</f>
        <v>59851.570478674555</v>
      </c>
      <c r="Y2027" s="22">
        <f>X2027-W2027</f>
        <v>1064.0752181592688</v>
      </c>
      <c r="Z2027" s="8">
        <f>Y2027/W2027</f>
        <v>1.8100366641644564E-2</v>
      </c>
      <c r="AA2027" s="2">
        <v>860</v>
      </c>
      <c r="AB2027" s="2">
        <v>2014</v>
      </c>
      <c r="AC2027" s="2">
        <f>2016-AB2027</f>
        <v>2</v>
      </c>
      <c r="AD2027" s="2" t="s">
        <v>67</v>
      </c>
    </row>
    <row r="2028" spans="1:30" x14ac:dyDescent="0.2">
      <c r="A2028">
        <v>34</v>
      </c>
      <c r="B2028" s="2" t="s">
        <v>1792</v>
      </c>
      <c r="C2028" s="2" t="s">
        <v>22</v>
      </c>
      <c r="D2028" s="2" t="s">
        <v>23</v>
      </c>
      <c r="E2028" s="6" t="s">
        <v>2767</v>
      </c>
      <c r="F2028" s="2">
        <v>78</v>
      </c>
      <c r="G2028" s="2">
        <v>86</v>
      </c>
      <c r="H2028" s="3">
        <v>42597</v>
      </c>
      <c r="I2028" s="3">
        <v>42607</v>
      </c>
      <c r="J2028" s="3" t="s">
        <v>2540</v>
      </c>
      <c r="K2028" s="17">
        <f>IF(J2028="Januar",238.19,IF(J2028="Februar",240.59,IF(J2028="Mars",245.99,IF(J2028="April",250.79,IF(J2028="Mai",256.52,IF(J2028="Juni",259.83,IF(J2028="Juli",265.66,IF(J2028="August",272.21,IF(J2028="September",275.91,IF(J2028="Oktober",281.13,IF(J2028="November",284.38,IF(J2028="Desember",287.34,0))))))))))))</f>
        <v>272.20999999999998</v>
      </c>
      <c r="L2028" s="20">
        <f>$K$2/K2028</f>
        <v>0.87502296021454029</v>
      </c>
      <c r="M2028" s="2">
        <v>10</v>
      </c>
      <c r="N2028" s="2">
        <v>5400000</v>
      </c>
      <c r="O2028" s="2">
        <v>6000000</v>
      </c>
      <c r="P2028" s="2">
        <f>O2028-N2028</f>
        <v>600000</v>
      </c>
      <c r="Q2028" s="4">
        <f>P2028/N2028</f>
        <v>0.1111111111111111</v>
      </c>
      <c r="R2028" s="2"/>
      <c r="S2028" s="9">
        <f>(N2028+R2028)/F2028</f>
        <v>69230.769230769234</v>
      </c>
      <c r="T2028" s="2">
        <v>76923</v>
      </c>
      <c r="U2028" s="5">
        <f>T2028-S2028</f>
        <v>7692.2307692307659</v>
      </c>
      <c r="V2028" s="4">
        <f>U2028/S2028</f>
        <v>0.11110999999999994</v>
      </c>
      <c r="W2028" s="22">
        <f>S2028*L2028</f>
        <v>60578.512630237405</v>
      </c>
      <c r="X2028" s="22">
        <f>T2028*L2028</f>
        <v>67309.391168583083</v>
      </c>
      <c r="Y2028" s="22">
        <f>X2028-W2028</f>
        <v>6730.878538345678</v>
      </c>
      <c r="Z2028" s="8">
        <f>Y2028/W2028</f>
        <v>0.11111</v>
      </c>
      <c r="AA2028" s="11">
        <v>4653</v>
      </c>
      <c r="AB2028" s="2">
        <v>2014</v>
      </c>
      <c r="AC2028" s="2">
        <f>2016-AB2028</f>
        <v>2</v>
      </c>
      <c r="AD2028" s="2" t="s">
        <v>123</v>
      </c>
    </row>
    <row r="2029" spans="1:30" x14ac:dyDescent="0.2">
      <c r="A2029">
        <v>34</v>
      </c>
      <c r="B2029" s="2" t="s">
        <v>1558</v>
      </c>
      <c r="C2029" s="2" t="s">
        <v>22</v>
      </c>
      <c r="D2029" s="2" t="s">
        <v>23</v>
      </c>
      <c r="E2029" s="6" t="s">
        <v>2767</v>
      </c>
      <c r="F2029" s="2">
        <v>71</v>
      </c>
      <c r="G2029" s="2">
        <v>76</v>
      </c>
      <c r="H2029" s="3">
        <v>42595</v>
      </c>
      <c r="I2029" s="3">
        <v>42607</v>
      </c>
      <c r="J2029" s="3" t="s">
        <v>2540</v>
      </c>
      <c r="K2029" s="17">
        <f>IF(J2029="Januar",238.19,IF(J2029="Februar",240.59,IF(J2029="Mars",245.99,IF(J2029="April",250.79,IF(J2029="Mai",256.52,IF(J2029="Juni",259.83,IF(J2029="Juli",265.66,IF(J2029="August",272.21,IF(J2029="September",275.91,IF(J2029="Oktober",281.13,IF(J2029="November",284.38,IF(J2029="Desember",287.34,0))))))))))))</f>
        <v>272.20999999999998</v>
      </c>
      <c r="L2029" s="20">
        <f>$K$2/K2029</f>
        <v>0.87502296021454029</v>
      </c>
      <c r="M2029" s="2">
        <v>12</v>
      </c>
      <c r="N2029" s="2">
        <v>5100000</v>
      </c>
      <c r="O2029" s="2">
        <v>5100000</v>
      </c>
      <c r="P2029" s="2">
        <f>O2029-N2029</f>
        <v>0</v>
      </c>
      <c r="Q2029" s="4">
        <f>P2029/N2029</f>
        <v>0</v>
      </c>
      <c r="R2029" s="2">
        <v>56773</v>
      </c>
      <c r="S2029" s="9">
        <f>(N2029+R2029)/F2029</f>
        <v>72630.605633802814</v>
      </c>
      <c r="T2029" s="2">
        <v>72631</v>
      </c>
      <c r="U2029" s="5">
        <f>T2029-S2029</f>
        <v>0.39436619718617294</v>
      </c>
      <c r="V2029" s="4">
        <f>U2029/S2029</f>
        <v>5.4297522889253181E-6</v>
      </c>
      <c r="W2029" s="22">
        <f>S2029*L2029</f>
        <v>63553.447543865004</v>
      </c>
      <c r="X2029" s="22">
        <f>T2029*L2029</f>
        <v>63553.792623342277</v>
      </c>
      <c r="Y2029" s="22">
        <f>X2029-W2029</f>
        <v>0.34507947727252031</v>
      </c>
      <c r="Z2029" s="8">
        <f>Y2029/W2029</f>
        <v>5.4297522889587412E-6</v>
      </c>
      <c r="AA2029" s="2">
        <v>482</v>
      </c>
      <c r="AB2029" s="2">
        <v>1895</v>
      </c>
      <c r="AC2029" s="2">
        <f>2016-AB2029</f>
        <v>121</v>
      </c>
      <c r="AD2029" s="2" t="s">
        <v>25</v>
      </c>
    </row>
    <row r="2030" spans="1:30" x14ac:dyDescent="0.2">
      <c r="A2030">
        <v>34</v>
      </c>
      <c r="B2030" s="6" t="s">
        <v>1695</v>
      </c>
      <c r="C2030" s="6" t="s">
        <v>22</v>
      </c>
      <c r="D2030" s="6" t="s">
        <v>23</v>
      </c>
      <c r="E2030" s="6" t="s">
        <v>2767</v>
      </c>
      <c r="F2030" s="6">
        <v>95</v>
      </c>
      <c r="G2030" s="6">
        <v>105</v>
      </c>
      <c r="H2030" s="7">
        <v>42595</v>
      </c>
      <c r="I2030" s="7">
        <v>42607</v>
      </c>
      <c r="J2030" s="3" t="s">
        <v>2540</v>
      </c>
      <c r="K2030" s="17">
        <f>IF(J2030="Januar",238.19,IF(J2030="Februar",240.59,IF(J2030="Mars",245.99,IF(J2030="April",250.79,IF(J2030="Mai",256.52,IF(J2030="Juni",259.83,IF(J2030="Juli",265.66,IF(J2030="August",272.21,IF(J2030="September",275.91,IF(J2030="Oktober",281.13,IF(J2030="November",284.38,IF(J2030="Desember",287.34,0))))))))))))</f>
        <v>272.20999999999998</v>
      </c>
      <c r="L2030" s="20">
        <f>$K$2/K2030</f>
        <v>0.87502296021454029</v>
      </c>
      <c r="M2030" s="6">
        <v>12</v>
      </c>
      <c r="N2030" s="6">
        <v>6600000</v>
      </c>
      <c r="O2030" s="6">
        <v>6700000</v>
      </c>
      <c r="P2030" s="6">
        <f>O2030-N2030</f>
        <v>100000</v>
      </c>
      <c r="Q2030" s="8">
        <f>P2030/N2030</f>
        <v>1.5151515151515152E-2</v>
      </c>
      <c r="R2030" s="6">
        <v>191820</v>
      </c>
      <c r="S2030" s="9">
        <f>(N2030+R2030)/F2030</f>
        <v>71492.84210526316</v>
      </c>
      <c r="T2030" s="6">
        <v>72545</v>
      </c>
      <c r="U2030" s="5">
        <f>T2030-S2030</f>
        <v>1052.1578947368398</v>
      </c>
      <c r="V2030" s="4">
        <f>U2030/S2030</f>
        <v>1.4716968353107087E-2</v>
      </c>
      <c r="W2030" s="22">
        <f>S2030*L2030</f>
        <v>62557.878333098095</v>
      </c>
      <c r="X2030" s="22">
        <f>T2030*L2030</f>
        <v>63478.540648763825</v>
      </c>
      <c r="Y2030" s="22">
        <f>X2030-W2030</f>
        <v>920.66231566572969</v>
      </c>
      <c r="Z2030" s="8">
        <f>Y2030/W2030</f>
        <v>1.4716968353107112E-2</v>
      </c>
      <c r="AA2030" s="6">
        <v>733</v>
      </c>
      <c r="AB2030" s="6">
        <v>1899</v>
      </c>
      <c r="AC2030" s="6">
        <f>2016-AB2030</f>
        <v>117</v>
      </c>
      <c r="AD2030" s="6" t="s">
        <v>91</v>
      </c>
    </row>
    <row r="2031" spans="1:30" x14ac:dyDescent="0.2">
      <c r="A2031">
        <v>34</v>
      </c>
      <c r="B2031" s="2" t="s">
        <v>1224</v>
      </c>
      <c r="C2031" s="2" t="s">
        <v>22</v>
      </c>
      <c r="D2031" s="2" t="s">
        <v>23</v>
      </c>
      <c r="E2031" s="6" t="s">
        <v>2767</v>
      </c>
      <c r="F2031" s="2">
        <v>62</v>
      </c>
      <c r="G2031" s="2">
        <v>69</v>
      </c>
      <c r="H2031" s="3">
        <v>42594</v>
      </c>
      <c r="I2031" s="3">
        <v>42607</v>
      </c>
      <c r="J2031" s="3" t="s">
        <v>2540</v>
      </c>
      <c r="K2031" s="17">
        <f>IF(J2031="Januar",238.19,IF(J2031="Februar",240.59,IF(J2031="Mars",245.99,IF(J2031="April",250.79,IF(J2031="Mai",256.52,IF(J2031="Juni",259.83,IF(J2031="Juli",265.66,IF(J2031="August",272.21,IF(J2031="September",275.91,IF(J2031="Oktober",281.13,IF(J2031="November",284.38,IF(J2031="Desember",287.34,0))))))))))))</f>
        <v>272.20999999999998</v>
      </c>
      <c r="L2031" s="20">
        <f>$K$2/K2031</f>
        <v>0.87502296021454029</v>
      </c>
      <c r="M2031" s="2">
        <v>13</v>
      </c>
      <c r="N2031" s="2">
        <v>3600000</v>
      </c>
      <c r="O2031" s="2">
        <v>3620000</v>
      </c>
      <c r="P2031" s="2">
        <f>O2031-N2031</f>
        <v>20000</v>
      </c>
      <c r="Q2031" s="4">
        <f>P2031/N2031</f>
        <v>5.5555555555555558E-3</v>
      </c>
      <c r="R2031" s="2">
        <v>85277</v>
      </c>
      <c r="S2031" s="9">
        <f>(N2031+R2031)/F2031</f>
        <v>59439.951612903227</v>
      </c>
      <c r="T2031" s="2">
        <v>59763</v>
      </c>
      <c r="U2031" s="5">
        <f>T2031-S2031</f>
        <v>323.04838709677279</v>
      </c>
      <c r="V2031" s="4">
        <f>U2031/S2031</f>
        <v>5.4348696176705069E-3</v>
      </c>
      <c r="W2031" s="22">
        <f>S2031*L2031</f>
        <v>52011.322415331619</v>
      </c>
      <c r="X2031" s="22">
        <f>T2031*L2031</f>
        <v>52293.997171301569</v>
      </c>
      <c r="Y2031" s="22">
        <f>X2031-W2031</f>
        <v>282.67475596995064</v>
      </c>
      <c r="Z2031" s="8">
        <f>Y2031/W2031</f>
        <v>5.4348696176705034E-3</v>
      </c>
      <c r="AA2031" s="2">
        <v>369</v>
      </c>
      <c r="AB2031" s="2">
        <v>1886</v>
      </c>
      <c r="AC2031" s="2">
        <f>2016-AB2031</f>
        <v>130</v>
      </c>
      <c r="AD2031" s="2" t="s">
        <v>116</v>
      </c>
    </row>
    <row r="2032" spans="1:30" x14ac:dyDescent="0.2">
      <c r="A2032">
        <v>34</v>
      </c>
      <c r="B2032" s="2" t="s">
        <v>708</v>
      </c>
      <c r="C2032" s="2" t="s">
        <v>22</v>
      </c>
      <c r="D2032" s="2" t="s">
        <v>23</v>
      </c>
      <c r="E2032" s="6" t="s">
        <v>2767</v>
      </c>
      <c r="F2032" s="2">
        <v>49</v>
      </c>
      <c r="G2032" s="2">
        <v>55</v>
      </c>
      <c r="H2032" s="3">
        <v>42596</v>
      </c>
      <c r="I2032" s="3">
        <v>42608</v>
      </c>
      <c r="J2032" s="3" t="s">
        <v>2540</v>
      </c>
      <c r="K2032" s="17">
        <f>IF(J2032="Januar",238.19,IF(J2032="Februar",240.59,IF(J2032="Mars",245.99,IF(J2032="April",250.79,IF(J2032="Mai",256.52,IF(J2032="Juni",259.83,IF(J2032="Juli",265.66,IF(J2032="August",272.21,IF(J2032="September",275.91,IF(J2032="Oktober",281.13,IF(J2032="November",284.38,IF(J2032="Desember",287.34,0))))))))))))</f>
        <v>272.20999999999998</v>
      </c>
      <c r="L2032" s="20">
        <f>$K$2/K2032</f>
        <v>0.87502296021454029</v>
      </c>
      <c r="M2032" s="2">
        <v>12</v>
      </c>
      <c r="N2032" s="2">
        <v>3850000</v>
      </c>
      <c r="O2032" s="2">
        <v>3700000</v>
      </c>
      <c r="P2032" s="2">
        <f>O2032-N2032</f>
        <v>-150000</v>
      </c>
      <c r="Q2032" s="4">
        <f>P2032/N2032</f>
        <v>-3.896103896103896E-2</v>
      </c>
      <c r="R2032" s="2">
        <v>2673</v>
      </c>
      <c r="S2032" s="9">
        <f>(N2032+R2032)/F2032</f>
        <v>78625.979591836731</v>
      </c>
      <c r="T2032" s="2">
        <v>75565</v>
      </c>
      <c r="U2032" s="5">
        <f>T2032-S2032</f>
        <v>-3060.9795918367308</v>
      </c>
      <c r="V2032" s="4">
        <f>U2032/S2032</f>
        <v>-3.8930892915126671E-2</v>
      </c>
      <c r="W2032" s="22">
        <f>S2032*L2032</f>
        <v>68799.537412217003</v>
      </c>
      <c r="X2032" s="22">
        <f>T2032*L2032</f>
        <v>66121.10998861173</v>
      </c>
      <c r="Y2032" s="22">
        <f>X2032-W2032</f>
        <v>-2678.4274236052734</v>
      </c>
      <c r="Z2032" s="8">
        <f>Y2032/W2032</f>
        <v>-3.8930892915126698E-2</v>
      </c>
      <c r="AA2032" s="11">
        <v>1930</v>
      </c>
      <c r="AB2032" s="2">
        <v>2005</v>
      </c>
      <c r="AC2032" s="2">
        <f>2016-AB2032</f>
        <v>11</v>
      </c>
      <c r="AD2032" s="2" t="s">
        <v>63</v>
      </c>
    </row>
    <row r="2033" spans="1:30" x14ac:dyDescent="0.2">
      <c r="A2033">
        <v>34</v>
      </c>
      <c r="B2033" s="6" t="s">
        <v>547</v>
      </c>
      <c r="C2033" s="6" t="s">
        <v>22</v>
      </c>
      <c r="D2033" s="6" t="s">
        <v>23</v>
      </c>
      <c r="E2033" s="6" t="s">
        <v>2767</v>
      </c>
      <c r="F2033" s="6">
        <v>45</v>
      </c>
      <c r="G2033" s="6">
        <v>51</v>
      </c>
      <c r="H2033" s="7">
        <v>42595</v>
      </c>
      <c r="I2033" s="7">
        <v>42608</v>
      </c>
      <c r="J2033" s="3" t="s">
        <v>2540</v>
      </c>
      <c r="K2033" s="17">
        <f>IF(J2033="Januar",238.19,IF(J2033="Februar",240.59,IF(J2033="Mars",245.99,IF(J2033="April",250.79,IF(J2033="Mai",256.52,IF(J2033="Juni",259.83,IF(J2033="Juli",265.66,IF(J2033="August",272.21,IF(J2033="September",275.91,IF(J2033="Oktober",281.13,IF(J2033="November",284.38,IF(J2033="Desember",287.34,0))))))))))))</f>
        <v>272.20999999999998</v>
      </c>
      <c r="L2033" s="20">
        <f>$K$2/K2033</f>
        <v>0.87502296021454029</v>
      </c>
      <c r="M2033" s="6">
        <v>13</v>
      </c>
      <c r="N2033" s="6">
        <v>3750000</v>
      </c>
      <c r="O2033" s="6">
        <v>3950000</v>
      </c>
      <c r="P2033" s="6">
        <f>O2033-N2033</f>
        <v>200000</v>
      </c>
      <c r="Q2033" s="8">
        <f>P2033/N2033</f>
        <v>5.3333333333333337E-2</v>
      </c>
      <c r="R2033" s="6">
        <v>12300</v>
      </c>
      <c r="S2033" s="9">
        <f>(N2033+R2033)/F2033</f>
        <v>83606.666666666672</v>
      </c>
      <c r="T2033" s="6">
        <v>88051</v>
      </c>
      <c r="U2033" s="5">
        <f>T2033-S2033</f>
        <v>4444.3333333333285</v>
      </c>
      <c r="V2033" s="4">
        <f>U2033/S2033</f>
        <v>5.3157642931185647E-2</v>
      </c>
      <c r="W2033" s="22">
        <f>S2033*L2033</f>
        <v>73157.752960337006</v>
      </c>
      <c r="X2033" s="22">
        <f>T2033*L2033</f>
        <v>77046.646669850481</v>
      </c>
      <c r="Y2033" s="22">
        <f>X2033-W2033</f>
        <v>3888.8937095134752</v>
      </c>
      <c r="Z2033" s="8">
        <f>Y2033/W2033</f>
        <v>5.3157642931185523E-2</v>
      </c>
      <c r="AA2033" s="10">
        <v>3679</v>
      </c>
      <c r="AB2033" s="6">
        <v>2013</v>
      </c>
      <c r="AC2033" s="6">
        <f>2016-AB2033</f>
        <v>3</v>
      </c>
      <c r="AD2033" s="6" t="s">
        <v>37</v>
      </c>
    </row>
    <row r="2034" spans="1:30" x14ac:dyDescent="0.2">
      <c r="A2034">
        <v>34</v>
      </c>
      <c r="B2034" s="6" t="s">
        <v>1935</v>
      </c>
      <c r="C2034" s="6" t="s">
        <v>22</v>
      </c>
      <c r="D2034" s="6" t="s">
        <v>23</v>
      </c>
      <c r="E2034" s="6" t="s">
        <v>2767</v>
      </c>
      <c r="F2034" s="6">
        <v>83</v>
      </c>
      <c r="G2034" s="6">
        <v>90</v>
      </c>
      <c r="H2034" s="7">
        <v>42594</v>
      </c>
      <c r="I2034" s="7">
        <v>42608</v>
      </c>
      <c r="J2034" s="3" t="s">
        <v>2540</v>
      </c>
      <c r="K2034" s="17">
        <f>IF(J2034="Januar",238.19,IF(J2034="Februar",240.59,IF(J2034="Mars",245.99,IF(J2034="April",250.79,IF(J2034="Mai",256.52,IF(J2034="Juni",259.83,IF(J2034="Juli",265.66,IF(J2034="August",272.21,IF(J2034="September",275.91,IF(J2034="Oktober",281.13,IF(J2034="November",284.38,IF(J2034="Desember",287.34,0))))))))))))</f>
        <v>272.20999999999998</v>
      </c>
      <c r="L2034" s="20">
        <f>$K$2/K2034</f>
        <v>0.87502296021454029</v>
      </c>
      <c r="M2034" s="6">
        <v>14</v>
      </c>
      <c r="N2034" s="6">
        <v>4600000</v>
      </c>
      <c r="O2034" s="6">
        <v>4600000</v>
      </c>
      <c r="P2034" s="6">
        <f>O2034-N2034</f>
        <v>0</v>
      </c>
      <c r="Q2034" s="8">
        <f>P2034/N2034</f>
        <v>0</v>
      </c>
      <c r="R2034" s="6"/>
      <c r="S2034" s="9">
        <f>(N2034+R2034)/F2034</f>
        <v>55421.686746987951</v>
      </c>
      <c r="T2034" s="6">
        <v>55422</v>
      </c>
      <c r="U2034" s="5">
        <f>T2034-S2034</f>
        <v>0.31325301204924472</v>
      </c>
      <c r="V2034" s="4">
        <f>U2034/S2034</f>
        <v>5.6521739130624589E-6</v>
      </c>
      <c r="W2034" s="22">
        <f>S2034*L2034</f>
        <v>48495.248397432355</v>
      </c>
      <c r="X2034" s="22">
        <f>T2034*L2034</f>
        <v>48495.522501010251</v>
      </c>
      <c r="Y2034" s="22">
        <f>X2034-W2034</f>
        <v>0.27410357789631234</v>
      </c>
      <c r="Z2034" s="8">
        <f>Y2034/W2034</f>
        <v>5.6521739129977346E-6</v>
      </c>
      <c r="AA2034" s="10">
        <v>16700</v>
      </c>
      <c r="AB2034" s="6">
        <v>1995</v>
      </c>
      <c r="AC2034" s="6">
        <f>2016-AB2034</f>
        <v>21</v>
      </c>
      <c r="AD2034" s="6" t="s">
        <v>1295</v>
      </c>
    </row>
    <row r="2035" spans="1:30" x14ac:dyDescent="0.2">
      <c r="A2035">
        <v>34</v>
      </c>
      <c r="B2035" s="6" t="s">
        <v>381</v>
      </c>
      <c r="C2035" s="6" t="s">
        <v>22</v>
      </c>
      <c r="D2035" s="6" t="s">
        <v>23</v>
      </c>
      <c r="E2035" s="6" t="s">
        <v>2767</v>
      </c>
      <c r="F2035" s="6">
        <v>56</v>
      </c>
      <c r="G2035" s="6">
        <v>64</v>
      </c>
      <c r="H2035" s="7">
        <v>42585</v>
      </c>
      <c r="I2035" s="7">
        <v>42610</v>
      </c>
      <c r="J2035" s="3" t="s">
        <v>2540</v>
      </c>
      <c r="K2035" s="17">
        <f>IF(J2035="Januar",238.19,IF(J2035="Februar",240.59,IF(J2035="Mars",245.99,IF(J2035="April",250.79,IF(J2035="Mai",256.52,IF(J2035="Juni",259.83,IF(J2035="Juli",265.66,IF(J2035="August",272.21,IF(J2035="September",275.91,IF(J2035="Oktober",281.13,IF(J2035="November",284.38,IF(J2035="Desember",287.34,0))))))))))))</f>
        <v>272.20999999999998</v>
      </c>
      <c r="L2035" s="20">
        <f>$K$2/K2035</f>
        <v>0.87502296021454029</v>
      </c>
      <c r="M2035" s="6">
        <v>25</v>
      </c>
      <c r="N2035" s="6">
        <v>5550000</v>
      </c>
      <c r="O2035" s="6">
        <v>5550000</v>
      </c>
      <c r="P2035" s="6">
        <f>O2035-N2035</f>
        <v>0</v>
      </c>
      <c r="Q2035" s="8">
        <f>P2035/N2035</f>
        <v>0</v>
      </c>
      <c r="R2035" s="6">
        <v>3196</v>
      </c>
      <c r="S2035" s="9">
        <f>(N2035+R2035)/F2035</f>
        <v>99164.21428571429</v>
      </c>
      <c r="T2035" s="6">
        <v>99164</v>
      </c>
      <c r="U2035" s="5">
        <f>T2035-S2035</f>
        <v>-0.21428571428987198</v>
      </c>
      <c r="V2035" s="4">
        <f>U2035/S2035</f>
        <v>-2.160917785043573E-6</v>
      </c>
      <c r="W2035" s="22">
        <f>S2035*L2035</f>
        <v>86770.964331634721</v>
      </c>
      <c r="X2035" s="22">
        <f>T2035*L2035</f>
        <v>86770.776826714675</v>
      </c>
      <c r="Y2035" s="22">
        <f>X2035-W2035</f>
        <v>-0.18750492004619446</v>
      </c>
      <c r="Z2035" s="8">
        <f>Y2035/W2035</f>
        <v>-2.1609177850041991E-6</v>
      </c>
      <c r="AA2035" s="10">
        <v>1620</v>
      </c>
      <c r="AB2035" s="6">
        <v>2008</v>
      </c>
      <c r="AC2035" s="6">
        <f>2016-AB2035</f>
        <v>8</v>
      </c>
      <c r="AD2035" s="6" t="s">
        <v>63</v>
      </c>
    </row>
    <row r="2036" spans="1:30" x14ac:dyDescent="0.2">
      <c r="A2036">
        <v>35</v>
      </c>
      <c r="B2036" s="6" t="s">
        <v>235</v>
      </c>
      <c r="C2036" s="6" t="s">
        <v>22</v>
      </c>
      <c r="D2036" s="6" t="s">
        <v>23</v>
      </c>
      <c r="E2036" s="6" t="s">
        <v>2767</v>
      </c>
      <c r="F2036" s="6">
        <v>33</v>
      </c>
      <c r="G2036" s="6">
        <v>37</v>
      </c>
      <c r="H2036" s="7">
        <v>42601</v>
      </c>
      <c r="I2036" s="7">
        <v>42611</v>
      </c>
      <c r="J2036" s="3" t="s">
        <v>2540</v>
      </c>
      <c r="K2036" s="17">
        <f>IF(J2036="Januar",238.19,IF(J2036="Februar",240.59,IF(J2036="Mars",245.99,IF(J2036="April",250.79,IF(J2036="Mai",256.52,IF(J2036="Juni",259.83,IF(J2036="Juli",265.66,IF(J2036="August",272.21,IF(J2036="September",275.91,IF(J2036="Oktober",281.13,IF(J2036="November",284.38,IF(J2036="Desember",287.34,0))))))))))))</f>
        <v>272.20999999999998</v>
      </c>
      <c r="L2036" s="20">
        <f>$K$2/K2036</f>
        <v>0.87502296021454029</v>
      </c>
      <c r="M2036" s="6">
        <v>10</v>
      </c>
      <c r="N2036" s="6">
        <v>2900000</v>
      </c>
      <c r="O2036" s="6">
        <v>3310000</v>
      </c>
      <c r="P2036" s="6">
        <f>O2036-N2036</f>
        <v>410000</v>
      </c>
      <c r="Q2036" s="8">
        <f>P2036/N2036</f>
        <v>0.14137931034482759</v>
      </c>
      <c r="R2036" s="6">
        <v>96106</v>
      </c>
      <c r="S2036" s="9">
        <f>(N2036+R2036)/F2036</f>
        <v>90791.090909090912</v>
      </c>
      <c r="T2036" s="6">
        <v>103215</v>
      </c>
      <c r="U2036" s="5">
        <f>T2036-S2036</f>
        <v>12423.909090909088</v>
      </c>
      <c r="V2036" s="4">
        <f>U2036/S2036</f>
        <v>0.13684061912362244</v>
      </c>
      <c r="W2036" s="22">
        <f>S2036*L2036</f>
        <v>79444.289128380173</v>
      </c>
      <c r="X2036" s="22">
        <f>T2036*L2036</f>
        <v>90315.494838543775</v>
      </c>
      <c r="Y2036" s="22">
        <f>X2036-W2036</f>
        <v>10871.205710163602</v>
      </c>
      <c r="Z2036" s="8">
        <f>Y2036/W2036</f>
        <v>0.13684061912362233</v>
      </c>
      <c r="AA2036" s="10">
        <v>1011</v>
      </c>
      <c r="AB2036" s="6">
        <v>1940</v>
      </c>
      <c r="AC2036" s="6">
        <f>2016-AB2036</f>
        <v>76</v>
      </c>
      <c r="AD2036" s="6" t="s">
        <v>103</v>
      </c>
    </row>
    <row r="2037" spans="1:30" x14ac:dyDescent="0.2">
      <c r="A2037">
        <v>35</v>
      </c>
      <c r="B2037" s="2" t="s">
        <v>589</v>
      </c>
      <c r="C2037" s="2" t="s">
        <v>22</v>
      </c>
      <c r="D2037" s="2" t="s">
        <v>23</v>
      </c>
      <c r="E2037" s="6" t="s">
        <v>2767</v>
      </c>
      <c r="F2037" s="2">
        <v>46</v>
      </c>
      <c r="G2037" s="2">
        <v>52</v>
      </c>
      <c r="H2037" s="3">
        <v>42601</v>
      </c>
      <c r="I2037" s="3">
        <v>42611</v>
      </c>
      <c r="J2037" s="3" t="s">
        <v>2540</v>
      </c>
      <c r="K2037" s="17">
        <f>IF(J2037="Januar",238.19,IF(J2037="Februar",240.59,IF(J2037="Mars",245.99,IF(J2037="April",250.79,IF(J2037="Mai",256.52,IF(J2037="Juni",259.83,IF(J2037="Juli",265.66,IF(J2037="August",272.21,IF(J2037="September",275.91,IF(J2037="Oktober",281.13,IF(J2037="November",284.38,IF(J2037="Desember",287.34,0))))))))))))</f>
        <v>272.20999999999998</v>
      </c>
      <c r="L2037" s="20">
        <f>$K$2/K2037</f>
        <v>0.87502296021454029</v>
      </c>
      <c r="M2037" s="2">
        <v>10</v>
      </c>
      <c r="N2037" s="2">
        <v>3300000</v>
      </c>
      <c r="O2037" s="2">
        <v>4075000</v>
      </c>
      <c r="P2037" s="2">
        <f>O2037-N2037</f>
        <v>775000</v>
      </c>
      <c r="Q2037" s="4">
        <f>P2037/N2037</f>
        <v>0.23484848484848486</v>
      </c>
      <c r="R2037" s="2">
        <v>42000</v>
      </c>
      <c r="S2037" s="9">
        <f>(N2037+R2037)/F2037</f>
        <v>72652.173913043473</v>
      </c>
      <c r="T2037" s="2">
        <v>89500</v>
      </c>
      <c r="U2037" s="5">
        <f>T2037-S2037</f>
        <v>16847.826086956527</v>
      </c>
      <c r="V2037" s="4">
        <f>U2037/S2037</f>
        <v>0.23189706762417722</v>
      </c>
      <c r="W2037" s="22">
        <f>S2037*L2037</f>
        <v>63572.320283412897</v>
      </c>
      <c r="X2037" s="22">
        <f>T2037*L2037</f>
        <v>78314.554939201349</v>
      </c>
      <c r="Y2037" s="22">
        <f>X2037-W2037</f>
        <v>14742.234655788452</v>
      </c>
      <c r="Z2037" s="8">
        <f>Y2037/W2037</f>
        <v>0.23189706762417719</v>
      </c>
      <c r="AA2037" s="2">
        <v>913</v>
      </c>
      <c r="AB2037" s="2">
        <v>1939</v>
      </c>
      <c r="AC2037" s="2">
        <f>2016-AB2037</f>
        <v>77</v>
      </c>
      <c r="AD2037" s="2" t="s">
        <v>590</v>
      </c>
    </row>
    <row r="2038" spans="1:30" x14ac:dyDescent="0.2">
      <c r="A2038">
        <v>35</v>
      </c>
      <c r="B2038" s="6" t="s">
        <v>676</v>
      </c>
      <c r="C2038" s="6" t="s">
        <v>22</v>
      </c>
      <c r="D2038" s="6" t="s">
        <v>23</v>
      </c>
      <c r="E2038" s="6" t="s">
        <v>2767</v>
      </c>
      <c r="F2038" s="6">
        <v>48</v>
      </c>
      <c r="G2038" s="6">
        <v>64</v>
      </c>
      <c r="H2038" s="7">
        <v>42601</v>
      </c>
      <c r="I2038" s="7">
        <v>42611</v>
      </c>
      <c r="J2038" s="3" t="s">
        <v>2540</v>
      </c>
      <c r="K2038" s="17">
        <f>IF(J2038="Januar",238.19,IF(J2038="Februar",240.59,IF(J2038="Mars",245.99,IF(J2038="April",250.79,IF(J2038="Mai",256.52,IF(J2038="Juni",259.83,IF(J2038="Juli",265.66,IF(J2038="August",272.21,IF(J2038="September",275.91,IF(J2038="Oktober",281.13,IF(J2038="November",284.38,IF(J2038="Desember",287.34,0))))))))))))</f>
        <v>272.20999999999998</v>
      </c>
      <c r="L2038" s="20">
        <f>$K$2/K2038</f>
        <v>0.87502296021454029</v>
      </c>
      <c r="M2038" s="6">
        <v>10</v>
      </c>
      <c r="N2038" s="6">
        <v>4900000</v>
      </c>
      <c r="O2038" s="6">
        <v>5075000</v>
      </c>
      <c r="P2038" s="6">
        <f>O2038-N2038</f>
        <v>175000</v>
      </c>
      <c r="Q2038" s="8">
        <f>P2038/N2038</f>
        <v>3.5714285714285712E-2</v>
      </c>
      <c r="R2038" s="6">
        <v>60835</v>
      </c>
      <c r="S2038" s="9">
        <f>(N2038+R2038)/F2038</f>
        <v>103350.72916666667</v>
      </c>
      <c r="T2038" s="6">
        <v>106997</v>
      </c>
      <c r="U2038" s="5">
        <f>T2038-S2038</f>
        <v>3646.2708333333285</v>
      </c>
      <c r="V2038" s="4">
        <f>U2038/S2038</f>
        <v>3.528055256826719E-2</v>
      </c>
      <c r="W2038" s="22">
        <f>S2038*L2038</f>
        <v>90434.260975747893</v>
      </c>
      <c r="X2038" s="22">
        <f>T2038*L2038</f>
        <v>93624.831674075162</v>
      </c>
      <c r="Y2038" s="22">
        <f>X2038-W2038</f>
        <v>3190.5706983272685</v>
      </c>
      <c r="Z2038" s="8">
        <f>Y2038/W2038</f>
        <v>3.5280552568267197E-2</v>
      </c>
      <c r="AA2038" s="6">
        <v>494</v>
      </c>
      <c r="AB2038" s="6">
        <v>1925</v>
      </c>
      <c r="AC2038" s="6">
        <f>2016-AB2038</f>
        <v>91</v>
      </c>
      <c r="AD2038" s="6" t="s">
        <v>48</v>
      </c>
    </row>
    <row r="2039" spans="1:30" x14ac:dyDescent="0.2">
      <c r="A2039">
        <v>35</v>
      </c>
      <c r="B2039" s="2" t="s">
        <v>677</v>
      </c>
      <c r="C2039" s="2" t="s">
        <v>22</v>
      </c>
      <c r="D2039" s="2" t="s">
        <v>23</v>
      </c>
      <c r="E2039" s="6" t="s">
        <v>2767</v>
      </c>
      <c r="F2039" s="2">
        <v>48</v>
      </c>
      <c r="G2039" s="2">
        <v>54</v>
      </c>
      <c r="H2039" s="3">
        <v>42601</v>
      </c>
      <c r="I2039" s="3">
        <v>42611</v>
      </c>
      <c r="J2039" s="3" t="s">
        <v>2540</v>
      </c>
      <c r="K2039" s="17">
        <f>IF(J2039="Januar",238.19,IF(J2039="Februar",240.59,IF(J2039="Mars",245.99,IF(J2039="April",250.79,IF(J2039="Mai",256.52,IF(J2039="Juni",259.83,IF(J2039="Juli",265.66,IF(J2039="August",272.21,IF(J2039="September",275.91,IF(J2039="Oktober",281.13,IF(J2039="November",284.38,IF(J2039="Desember",287.34,0))))))))))))</f>
        <v>272.20999999999998</v>
      </c>
      <c r="L2039" s="20">
        <f>$K$2/K2039</f>
        <v>0.87502296021454029</v>
      </c>
      <c r="M2039" s="2">
        <v>10</v>
      </c>
      <c r="N2039" s="2">
        <v>3500000</v>
      </c>
      <c r="O2039" s="2">
        <v>4520000</v>
      </c>
      <c r="P2039" s="2">
        <f>O2039-N2039</f>
        <v>1020000</v>
      </c>
      <c r="Q2039" s="4">
        <f>P2039/N2039</f>
        <v>0.29142857142857143</v>
      </c>
      <c r="R2039" s="2">
        <v>67558</v>
      </c>
      <c r="S2039" s="9">
        <f>(N2039+R2039)/F2039</f>
        <v>74324.125</v>
      </c>
      <c r="T2039" s="2">
        <v>95574</v>
      </c>
      <c r="U2039" s="5">
        <f>T2039-S2039</f>
        <v>21249.875</v>
      </c>
      <c r="V2039" s="4">
        <f>U2039/S2039</f>
        <v>0.28590817584465339</v>
      </c>
      <c r="W2039" s="22">
        <f>S2039*L2039</f>
        <v>65035.315872855521</v>
      </c>
      <c r="X2039" s="22">
        <f>T2039*L2039</f>
        <v>83629.444399544474</v>
      </c>
      <c r="Y2039" s="22">
        <f>X2039-W2039</f>
        <v>18594.128526688954</v>
      </c>
      <c r="Z2039" s="8">
        <f>Y2039/W2039</f>
        <v>0.28590817584465339</v>
      </c>
      <c r="AA2039" s="2">
        <v>974</v>
      </c>
      <c r="AB2039" s="2">
        <v>1896</v>
      </c>
      <c r="AC2039" s="2">
        <f>2016-AB2039</f>
        <v>120</v>
      </c>
      <c r="AD2039" s="2" t="s">
        <v>46</v>
      </c>
    </row>
    <row r="2040" spans="1:30" x14ac:dyDescent="0.2">
      <c r="A2040">
        <v>35</v>
      </c>
      <c r="B2040" s="6" t="s">
        <v>1063</v>
      </c>
      <c r="C2040" s="6" t="s">
        <v>22</v>
      </c>
      <c r="D2040" s="6" t="s">
        <v>23</v>
      </c>
      <c r="E2040" s="6" t="s">
        <v>2767</v>
      </c>
      <c r="F2040" s="6">
        <v>57</v>
      </c>
      <c r="G2040" s="6">
        <v>69</v>
      </c>
      <c r="H2040" s="7">
        <v>42601</v>
      </c>
      <c r="I2040" s="7">
        <v>42611</v>
      </c>
      <c r="J2040" s="3" t="s">
        <v>2540</v>
      </c>
      <c r="K2040" s="17">
        <f>IF(J2040="Januar",238.19,IF(J2040="Februar",240.59,IF(J2040="Mars",245.99,IF(J2040="April",250.79,IF(J2040="Mai",256.52,IF(J2040="Juni",259.83,IF(J2040="Juli",265.66,IF(J2040="August",272.21,IF(J2040="September",275.91,IF(J2040="Oktober",281.13,IF(J2040="November",284.38,IF(J2040="Desember",287.34,0))))))))))))</f>
        <v>272.20999999999998</v>
      </c>
      <c r="L2040" s="20">
        <f>$K$2/K2040</f>
        <v>0.87502296021454029</v>
      </c>
      <c r="M2040" s="6">
        <v>10</v>
      </c>
      <c r="N2040" s="6">
        <v>2890000</v>
      </c>
      <c r="O2040" s="6">
        <v>3150000</v>
      </c>
      <c r="P2040" s="6">
        <f>O2040-N2040</f>
        <v>260000</v>
      </c>
      <c r="Q2040" s="8">
        <f>P2040/N2040</f>
        <v>8.9965397923875437E-2</v>
      </c>
      <c r="R2040" s="6"/>
      <c r="S2040" s="9">
        <f>(N2040+R2040)/F2040</f>
        <v>50701.754385964916</v>
      </c>
      <c r="T2040" s="6">
        <v>55263</v>
      </c>
      <c r="U2040" s="5">
        <f>T2040-S2040</f>
        <v>4561.2456140350841</v>
      </c>
      <c r="V2040" s="4">
        <f>U2040/S2040</f>
        <v>8.996228373702414E-2</v>
      </c>
      <c r="W2040" s="22">
        <f>S2040*L2040</f>
        <v>44365.199210877574</v>
      </c>
      <c r="X2040" s="22">
        <f>T2040*L2040</f>
        <v>48356.393850336142</v>
      </c>
      <c r="Y2040" s="22">
        <f>X2040-W2040</f>
        <v>3991.1946394585684</v>
      </c>
      <c r="Z2040" s="8">
        <f>Y2040/W2040</f>
        <v>8.9962283737024154E-2</v>
      </c>
      <c r="AA2040" s="6">
        <v>449</v>
      </c>
      <c r="AB2040" s="6">
        <v>1875</v>
      </c>
      <c r="AC2040" s="6">
        <f>2016-AB2040</f>
        <v>141</v>
      </c>
      <c r="AD2040" s="6" t="s">
        <v>37</v>
      </c>
    </row>
    <row r="2041" spans="1:30" x14ac:dyDescent="0.2">
      <c r="A2041">
        <v>35</v>
      </c>
      <c r="B2041" s="2" t="s">
        <v>1065</v>
      </c>
      <c r="C2041" s="2" t="s">
        <v>22</v>
      </c>
      <c r="D2041" s="2" t="s">
        <v>23</v>
      </c>
      <c r="E2041" s="6" t="s">
        <v>2767</v>
      </c>
      <c r="F2041" s="2">
        <v>57</v>
      </c>
      <c r="G2041" s="2">
        <v>63</v>
      </c>
      <c r="H2041" s="3">
        <v>42601</v>
      </c>
      <c r="I2041" s="3">
        <v>42611</v>
      </c>
      <c r="J2041" s="3" t="s">
        <v>2540</v>
      </c>
      <c r="K2041" s="17">
        <f>IF(J2041="Januar",238.19,IF(J2041="Februar",240.59,IF(J2041="Mars",245.99,IF(J2041="April",250.79,IF(J2041="Mai",256.52,IF(J2041="Juni",259.83,IF(J2041="Juli",265.66,IF(J2041="August",272.21,IF(J2041="September",275.91,IF(J2041="Oktober",281.13,IF(J2041="November",284.38,IF(J2041="Desember",287.34,0))))))))))))</f>
        <v>272.20999999999998</v>
      </c>
      <c r="L2041" s="20">
        <f>$K$2/K2041</f>
        <v>0.87502296021454029</v>
      </c>
      <c r="M2041" s="2">
        <v>10</v>
      </c>
      <c r="N2041" s="2">
        <v>3500000</v>
      </c>
      <c r="O2041" s="2">
        <v>3400000</v>
      </c>
      <c r="P2041" s="2">
        <f>O2041-N2041</f>
        <v>-100000</v>
      </c>
      <c r="Q2041" s="4">
        <f>P2041/N2041</f>
        <v>-2.8571428571428571E-2</v>
      </c>
      <c r="R2041" s="2">
        <v>67631</v>
      </c>
      <c r="S2041" s="9">
        <f>(N2041+R2041)/F2041</f>
        <v>62590.017543859649</v>
      </c>
      <c r="T2041" s="2">
        <v>60836</v>
      </c>
      <c r="U2041" s="5">
        <f>T2041-S2041</f>
        <v>-1754.0175438596489</v>
      </c>
      <c r="V2041" s="4">
        <f>U2041/S2041</f>
        <v>-2.802391839290554E-2</v>
      </c>
      <c r="W2041" s="22">
        <f>S2041*L2041</f>
        <v>54767.702431108082</v>
      </c>
      <c r="X2041" s="22">
        <f>T2041*L2041</f>
        <v>53232.896807611774</v>
      </c>
      <c r="Y2041" s="22">
        <f>X2041-W2041</f>
        <v>-1534.8056234963078</v>
      </c>
      <c r="Z2041" s="8">
        <f>Y2041/W2041</f>
        <v>-2.802391839290555E-2</v>
      </c>
      <c r="AA2041" s="2">
        <v>595</v>
      </c>
      <c r="AB2041" s="2">
        <v>1931</v>
      </c>
      <c r="AC2041" s="2">
        <f>2016-AB2041</f>
        <v>85</v>
      </c>
      <c r="AD2041" s="2" t="s">
        <v>25</v>
      </c>
    </row>
    <row r="2042" spans="1:30" x14ac:dyDescent="0.2">
      <c r="A2042">
        <v>35</v>
      </c>
      <c r="B2042" s="2" t="s">
        <v>1494</v>
      </c>
      <c r="C2042" s="2" t="s">
        <v>22</v>
      </c>
      <c r="D2042" s="2" t="s">
        <v>23</v>
      </c>
      <c r="E2042" s="6" t="s">
        <v>2767</v>
      </c>
      <c r="F2042" s="2">
        <v>69</v>
      </c>
      <c r="G2042" s="2">
        <v>77</v>
      </c>
      <c r="H2042" s="3">
        <v>42601</v>
      </c>
      <c r="I2042" s="3">
        <v>42611</v>
      </c>
      <c r="J2042" s="3" t="s">
        <v>2540</v>
      </c>
      <c r="K2042" s="17">
        <f>IF(J2042="Januar",238.19,IF(J2042="Februar",240.59,IF(J2042="Mars",245.99,IF(J2042="April",250.79,IF(J2042="Mai",256.52,IF(J2042="Juni",259.83,IF(J2042="Juli",265.66,IF(J2042="August",272.21,IF(J2042="September",275.91,IF(J2042="Oktober",281.13,IF(J2042="November",284.38,IF(J2042="Desember",287.34,0))))))))))))</f>
        <v>272.20999999999998</v>
      </c>
      <c r="L2042" s="20">
        <f>$K$2/K2042</f>
        <v>0.87502296021454029</v>
      </c>
      <c r="M2042" s="2">
        <v>10</v>
      </c>
      <c r="N2042" s="2">
        <v>4500000</v>
      </c>
      <c r="O2042" s="2">
        <v>5010000</v>
      </c>
      <c r="P2042" s="2">
        <f>O2042-N2042</f>
        <v>510000</v>
      </c>
      <c r="Q2042" s="4">
        <f>P2042/N2042</f>
        <v>0.11333333333333333</v>
      </c>
      <c r="R2042" s="2">
        <v>87623</v>
      </c>
      <c r="S2042" s="9">
        <f>(N2042+R2042)/F2042</f>
        <v>66487.289855072464</v>
      </c>
      <c r="T2042" s="2">
        <v>73879</v>
      </c>
      <c r="U2042" s="5">
        <f>T2042-S2042</f>
        <v>7391.710144927536</v>
      </c>
      <c r="V2042" s="4">
        <f>U2042/S2042</f>
        <v>0.11117478485045523</v>
      </c>
      <c r="W2042" s="22">
        <f>S2042*L2042</f>
        <v>58177.905185627678</v>
      </c>
      <c r="X2042" s="22">
        <f>T2042*L2042</f>
        <v>64645.821277690025</v>
      </c>
      <c r="Y2042" s="22">
        <f>X2042-W2042</f>
        <v>6467.9160920623472</v>
      </c>
      <c r="Z2042" s="8">
        <f>Y2042/W2042</f>
        <v>0.11117478485045534</v>
      </c>
      <c r="AA2042" s="11">
        <v>1317</v>
      </c>
      <c r="AB2042" s="2">
        <v>1928</v>
      </c>
      <c r="AC2042" s="2">
        <f>2016-AB2042</f>
        <v>88</v>
      </c>
      <c r="AD2042" s="2" t="s">
        <v>25</v>
      </c>
    </row>
    <row r="2043" spans="1:30" x14ac:dyDescent="0.2">
      <c r="A2043">
        <v>35</v>
      </c>
      <c r="B2043" s="6" t="s">
        <v>1524</v>
      </c>
      <c r="C2043" s="6" t="s">
        <v>22</v>
      </c>
      <c r="D2043" s="6" t="s">
        <v>23</v>
      </c>
      <c r="E2043" s="6" t="s">
        <v>2767</v>
      </c>
      <c r="F2043" s="6">
        <v>70</v>
      </c>
      <c r="G2043" s="6">
        <v>77</v>
      </c>
      <c r="H2043" s="7">
        <v>42601</v>
      </c>
      <c r="I2043" s="7">
        <v>42611</v>
      </c>
      <c r="J2043" s="3" t="s">
        <v>2540</v>
      </c>
      <c r="K2043" s="17">
        <f>IF(J2043="Januar",238.19,IF(J2043="Februar",240.59,IF(J2043="Mars",245.99,IF(J2043="April",250.79,IF(J2043="Mai",256.52,IF(J2043="Juni",259.83,IF(J2043="Juli",265.66,IF(J2043="August",272.21,IF(J2043="September",275.91,IF(J2043="Oktober",281.13,IF(J2043="November",284.38,IF(J2043="Desember",287.34,0))))))))))))</f>
        <v>272.20999999999998</v>
      </c>
      <c r="L2043" s="20">
        <f>$K$2/K2043</f>
        <v>0.87502296021454029</v>
      </c>
      <c r="M2043" s="6">
        <v>10</v>
      </c>
      <c r="N2043" s="6">
        <v>2750000</v>
      </c>
      <c r="O2043" s="6">
        <v>3075000</v>
      </c>
      <c r="P2043" s="6">
        <f>O2043-N2043</f>
        <v>325000</v>
      </c>
      <c r="Q2043" s="8">
        <f>P2043/N2043</f>
        <v>0.11818181818181818</v>
      </c>
      <c r="R2043" s="6">
        <v>74091</v>
      </c>
      <c r="S2043" s="9">
        <f>(N2043+R2043)/F2043</f>
        <v>40344.157142857141</v>
      </c>
      <c r="T2043" s="6">
        <v>44987</v>
      </c>
      <c r="U2043" s="5">
        <f>T2043-S2043</f>
        <v>4642.8428571428594</v>
      </c>
      <c r="V2043" s="4">
        <f>U2043/S2043</f>
        <v>0.11508092338384286</v>
      </c>
      <c r="W2043" s="22">
        <f>S2043*L2043</f>
        <v>35302.063810503445</v>
      </c>
      <c r="X2043" s="22">
        <f>T2043*L2043</f>
        <v>39364.657911171525</v>
      </c>
      <c r="Y2043" s="22">
        <f>X2043-W2043</f>
        <v>4062.5941006680805</v>
      </c>
      <c r="Z2043" s="8">
        <f>Y2043/W2043</f>
        <v>0.11508092338384292</v>
      </c>
      <c r="AA2043" s="6"/>
      <c r="AB2043" s="6">
        <v>1967</v>
      </c>
      <c r="AC2043" s="6">
        <f>2016-AB2043</f>
        <v>49</v>
      </c>
      <c r="AD2043" s="6" t="s">
        <v>37</v>
      </c>
    </row>
    <row r="2044" spans="1:30" x14ac:dyDescent="0.2">
      <c r="A2044">
        <v>35</v>
      </c>
      <c r="B2044" s="2" t="s">
        <v>277</v>
      </c>
      <c r="C2044" s="2" t="s">
        <v>22</v>
      </c>
      <c r="D2044" s="2" t="s">
        <v>23</v>
      </c>
      <c r="E2044" s="6" t="s">
        <v>2767</v>
      </c>
      <c r="F2044" s="2">
        <v>71</v>
      </c>
      <c r="G2044" s="2">
        <v>80</v>
      </c>
      <c r="H2044" s="3">
        <v>42601</v>
      </c>
      <c r="I2044" s="3">
        <v>42611</v>
      </c>
      <c r="J2044" s="3" t="s">
        <v>2540</v>
      </c>
      <c r="K2044" s="17">
        <f>IF(J2044="Januar",238.19,IF(J2044="Februar",240.59,IF(J2044="Mars",245.99,IF(J2044="April",250.79,IF(J2044="Mai",256.52,IF(J2044="Juni",259.83,IF(J2044="Juli",265.66,IF(J2044="August",272.21,IF(J2044="September",275.91,IF(J2044="Oktober",281.13,IF(J2044="November",284.38,IF(J2044="Desember",287.34,0))))))))))))</f>
        <v>272.20999999999998</v>
      </c>
      <c r="L2044" s="20">
        <f>$K$2/K2044</f>
        <v>0.87502296021454029</v>
      </c>
      <c r="M2044" s="2">
        <v>10</v>
      </c>
      <c r="N2044" s="2">
        <v>4250000</v>
      </c>
      <c r="O2044" s="2">
        <v>4600000</v>
      </c>
      <c r="P2044" s="2">
        <f>O2044-N2044</f>
        <v>350000</v>
      </c>
      <c r="Q2044" s="4">
        <f>P2044/N2044</f>
        <v>8.2352941176470587E-2</v>
      </c>
      <c r="R2044" s="2">
        <v>58898</v>
      </c>
      <c r="S2044" s="9">
        <f>(N2044+R2044)/F2044</f>
        <v>60688.704225352114</v>
      </c>
      <c r="T2044" s="2">
        <v>65618</v>
      </c>
      <c r="U2044" s="5">
        <f>T2044-S2044</f>
        <v>4929.295774647886</v>
      </c>
      <c r="V2044" s="4">
        <f>U2044/S2044</f>
        <v>8.1222623510698075E-2</v>
      </c>
      <c r="W2044" s="22">
        <f>S2044*L2044</f>
        <v>53104.009622852289</v>
      </c>
      <c r="X2044" s="22">
        <f>T2044*L2044</f>
        <v>57417.256603357702</v>
      </c>
      <c r="Y2044" s="22">
        <f>X2044-W2044</f>
        <v>4313.2469805054134</v>
      </c>
      <c r="Z2044" s="8">
        <f>Y2044/W2044</f>
        <v>8.1222623510697964E-2</v>
      </c>
      <c r="AA2044" s="2">
        <v>689</v>
      </c>
      <c r="AB2044" s="2">
        <v>1890</v>
      </c>
      <c r="AC2044" s="2">
        <f>2016-AB2044</f>
        <v>126</v>
      </c>
      <c r="AD2044" s="2" t="s">
        <v>37</v>
      </c>
    </row>
    <row r="2045" spans="1:30" x14ac:dyDescent="0.2">
      <c r="A2045">
        <v>35</v>
      </c>
      <c r="B2045" s="2" t="s">
        <v>1539</v>
      </c>
      <c r="C2045" s="2" t="s">
        <v>22</v>
      </c>
      <c r="D2045" s="2" t="s">
        <v>23</v>
      </c>
      <c r="E2045" s="6" t="s">
        <v>2767</v>
      </c>
      <c r="F2045" s="2">
        <v>72</v>
      </c>
      <c r="G2045" s="2">
        <v>80</v>
      </c>
      <c r="H2045" s="3">
        <v>42601</v>
      </c>
      <c r="I2045" s="3">
        <v>42611</v>
      </c>
      <c r="J2045" s="3" t="s">
        <v>2540</v>
      </c>
      <c r="K2045" s="17">
        <f>IF(J2045="Januar",238.19,IF(J2045="Februar",240.59,IF(J2045="Mars",245.99,IF(J2045="April",250.79,IF(J2045="Mai",256.52,IF(J2045="Juni",259.83,IF(J2045="Juli",265.66,IF(J2045="August",272.21,IF(J2045="September",275.91,IF(J2045="Oktober",281.13,IF(J2045="November",284.38,IF(J2045="Desember",287.34,0))))))))))))</f>
        <v>272.20999999999998</v>
      </c>
      <c r="L2045" s="20">
        <f>$K$2/K2045</f>
        <v>0.87502296021454029</v>
      </c>
      <c r="M2045" s="2">
        <v>10</v>
      </c>
      <c r="N2045" s="2">
        <v>4400000</v>
      </c>
      <c r="O2045" s="2">
        <v>4475000</v>
      </c>
      <c r="P2045" s="2">
        <f>O2045-N2045</f>
        <v>75000</v>
      </c>
      <c r="Q2045" s="4">
        <f>P2045/N2045</f>
        <v>1.7045454545454544E-2</v>
      </c>
      <c r="R2045" s="2">
        <v>149858</v>
      </c>
      <c r="S2045" s="9">
        <f>(N2045+R2045)/F2045</f>
        <v>63192.472222222219</v>
      </c>
      <c r="T2045" s="2">
        <v>64234</v>
      </c>
      <c r="U2045" s="5">
        <f>T2045-S2045</f>
        <v>1041.527777777781</v>
      </c>
      <c r="V2045" s="4">
        <f>U2045/S2045</f>
        <v>1.6481833059405423E-2</v>
      </c>
      <c r="W2045" s="22">
        <f>S2045*L2045</f>
        <v>55294.864107163994</v>
      </c>
      <c r="X2045" s="22">
        <f>T2045*L2045</f>
        <v>56206.224826420781</v>
      </c>
      <c r="Y2045" s="22">
        <f>X2045-W2045</f>
        <v>911.36071925678698</v>
      </c>
      <c r="Z2045" s="8">
        <f>Y2045/W2045</f>
        <v>1.6481833059405444E-2</v>
      </c>
      <c r="AA2045" s="11">
        <v>2578</v>
      </c>
      <c r="AB2045" s="2">
        <v>1935</v>
      </c>
      <c r="AC2045" s="2">
        <f>2016-AB2045</f>
        <v>81</v>
      </c>
      <c r="AD2045" s="2" t="s">
        <v>75</v>
      </c>
    </row>
    <row r="2046" spans="1:30" x14ac:dyDescent="0.2">
      <c r="A2046">
        <v>35</v>
      </c>
      <c r="B2046" s="2" t="s">
        <v>1637</v>
      </c>
      <c r="C2046" s="2" t="s">
        <v>22</v>
      </c>
      <c r="D2046" s="2" t="s">
        <v>23</v>
      </c>
      <c r="E2046" s="6" t="s">
        <v>2767</v>
      </c>
      <c r="F2046" s="2">
        <v>73</v>
      </c>
      <c r="G2046" s="2">
        <v>77</v>
      </c>
      <c r="H2046" s="3">
        <v>42601</v>
      </c>
      <c r="I2046" s="3">
        <v>42611</v>
      </c>
      <c r="J2046" s="3" t="s">
        <v>2540</v>
      </c>
      <c r="K2046" s="17">
        <f>IF(J2046="Januar",238.19,IF(J2046="Februar",240.59,IF(J2046="Mars",245.99,IF(J2046="April",250.79,IF(J2046="Mai",256.52,IF(J2046="Juni",259.83,IF(J2046="Juli",265.66,IF(J2046="August",272.21,IF(J2046="September",275.91,IF(J2046="Oktober",281.13,IF(J2046="November",284.38,IF(J2046="Desember",287.34,0))))))))))))</f>
        <v>272.20999999999998</v>
      </c>
      <c r="L2046" s="20">
        <f>$K$2/K2046</f>
        <v>0.87502296021454029</v>
      </c>
      <c r="M2046" s="2">
        <v>10</v>
      </c>
      <c r="N2046" s="2">
        <v>3300000</v>
      </c>
      <c r="O2046" s="2">
        <v>3450000</v>
      </c>
      <c r="P2046" s="2">
        <f>O2046-N2046</f>
        <v>150000</v>
      </c>
      <c r="Q2046" s="4">
        <f>P2046/N2046</f>
        <v>4.5454545454545456E-2</v>
      </c>
      <c r="R2046" s="2">
        <v>10152</v>
      </c>
      <c r="S2046" s="9">
        <f>(N2046+R2046)/F2046</f>
        <v>45344.547945205479</v>
      </c>
      <c r="T2046" s="2">
        <v>47399</v>
      </c>
      <c r="U2046" s="5">
        <f>T2046-S2046</f>
        <v>2054.4520547945212</v>
      </c>
      <c r="V2046" s="4">
        <f>U2046/S2046</f>
        <v>4.5307587083614306E-2</v>
      </c>
      <c r="W2046" s="22">
        <f>S2046*L2046</f>
        <v>39677.520572603848</v>
      </c>
      <c r="X2046" s="22">
        <f>T2046*L2046</f>
        <v>41475.213291208995</v>
      </c>
      <c r="Y2046" s="22">
        <f>X2046-W2046</f>
        <v>1797.6927186051471</v>
      </c>
      <c r="Z2046" s="8">
        <f>Y2046/W2046</f>
        <v>4.5307587083614306E-2</v>
      </c>
      <c r="AA2046" s="2"/>
      <c r="AB2046" s="2">
        <v>1974</v>
      </c>
      <c r="AC2046" s="2">
        <f>2016-AB2046</f>
        <v>42</v>
      </c>
      <c r="AD2046" s="2" t="s">
        <v>46</v>
      </c>
    </row>
    <row r="2047" spans="1:30" x14ac:dyDescent="0.2">
      <c r="A2047">
        <v>35</v>
      </c>
      <c r="B2047" s="2" t="s">
        <v>2400</v>
      </c>
      <c r="C2047" s="2" t="s">
        <v>22</v>
      </c>
      <c r="D2047" s="2" t="s">
        <v>23</v>
      </c>
      <c r="E2047" s="6" t="s">
        <v>2767</v>
      </c>
      <c r="F2047" s="2">
        <v>126</v>
      </c>
      <c r="G2047" s="2">
        <v>135</v>
      </c>
      <c r="H2047" s="3">
        <v>42601</v>
      </c>
      <c r="I2047" s="3">
        <v>42611</v>
      </c>
      <c r="J2047" s="3" t="s">
        <v>2540</v>
      </c>
      <c r="K2047" s="17">
        <f>IF(J2047="Januar",238.19,IF(J2047="Februar",240.59,IF(J2047="Mars",245.99,IF(J2047="April",250.79,IF(J2047="Mai",256.52,IF(J2047="Juni",259.83,IF(J2047="Juli",265.66,IF(J2047="August",272.21,IF(J2047="September",275.91,IF(J2047="Oktober",281.13,IF(J2047="November",284.38,IF(J2047="Desember",287.34,0))))))))))))</f>
        <v>272.20999999999998</v>
      </c>
      <c r="L2047" s="20">
        <f>$K$2/K2047</f>
        <v>0.87502296021454029</v>
      </c>
      <c r="M2047" s="2">
        <v>10</v>
      </c>
      <c r="N2047" s="2">
        <v>7000000</v>
      </c>
      <c r="O2047" s="2">
        <v>8930000</v>
      </c>
      <c r="P2047" s="2">
        <f>O2047-N2047</f>
        <v>1930000</v>
      </c>
      <c r="Q2047" s="4">
        <f>P2047/N2047</f>
        <v>0.27571428571428569</v>
      </c>
      <c r="R2047" s="2"/>
      <c r="S2047" s="9">
        <f>(N2047+R2047)/F2047</f>
        <v>55555.555555555555</v>
      </c>
      <c r="T2047" s="2">
        <v>70873</v>
      </c>
      <c r="U2047" s="5">
        <f>T2047-S2047</f>
        <v>15317.444444444445</v>
      </c>
      <c r="V2047" s="4">
        <f>U2047/S2047</f>
        <v>0.27571400000000001</v>
      </c>
      <c r="W2047" s="22">
        <f>S2047*L2047</f>
        <v>48612.386678585572</v>
      </c>
      <c r="X2047" s="22">
        <f>T2047*L2047</f>
        <v>62015.502259285116</v>
      </c>
      <c r="Y2047" s="22">
        <f>X2047-W2047</f>
        <v>13403.115580699545</v>
      </c>
      <c r="Z2047" s="8">
        <f>Y2047/W2047</f>
        <v>0.27571400000000007</v>
      </c>
      <c r="AA2047" s="11">
        <v>21153</v>
      </c>
      <c r="AB2047" s="2">
        <v>1980</v>
      </c>
      <c r="AC2047" s="2">
        <f>2016-AB2047</f>
        <v>36</v>
      </c>
      <c r="AD2047" s="2" t="s">
        <v>75</v>
      </c>
    </row>
    <row r="2048" spans="1:30" x14ac:dyDescent="0.2">
      <c r="A2048">
        <v>35</v>
      </c>
      <c r="B2048" s="2" t="s">
        <v>2460</v>
      </c>
      <c r="C2048" s="2" t="s">
        <v>22</v>
      </c>
      <c r="D2048" s="2" t="s">
        <v>23</v>
      </c>
      <c r="E2048" s="6" t="s">
        <v>2767</v>
      </c>
      <c r="F2048" s="2">
        <v>142</v>
      </c>
      <c r="G2048" s="2">
        <v>155</v>
      </c>
      <c r="H2048" s="3">
        <v>42601</v>
      </c>
      <c r="I2048" s="3">
        <v>42611</v>
      </c>
      <c r="J2048" s="3" t="s">
        <v>2540</v>
      </c>
      <c r="K2048" s="17">
        <f>IF(J2048="Januar",238.19,IF(J2048="Februar",240.59,IF(J2048="Mars",245.99,IF(J2048="April",250.79,IF(J2048="Mai",256.52,IF(J2048="Juni",259.83,IF(J2048="Juli",265.66,IF(J2048="August",272.21,IF(J2048="September",275.91,IF(J2048="Oktober",281.13,IF(J2048="November",284.38,IF(J2048="Desember",287.34,0))))))))))))</f>
        <v>272.20999999999998</v>
      </c>
      <c r="L2048" s="20">
        <f>$K$2/K2048</f>
        <v>0.87502296021454029</v>
      </c>
      <c r="M2048" s="2">
        <v>10</v>
      </c>
      <c r="N2048" s="2">
        <v>9250000</v>
      </c>
      <c r="O2048" s="2">
        <v>12100000</v>
      </c>
      <c r="P2048" s="2">
        <f>O2048-N2048</f>
        <v>2850000</v>
      </c>
      <c r="Q2048" s="4">
        <f>P2048/N2048</f>
        <v>0.30810810810810813</v>
      </c>
      <c r="R2048" s="2"/>
      <c r="S2048" s="9">
        <f>(N2048+R2048)/F2048</f>
        <v>65140.845070422532</v>
      </c>
      <c r="T2048" s="2">
        <v>85211</v>
      </c>
      <c r="U2048" s="5">
        <f>T2048-S2048</f>
        <v>20070.154929577468</v>
      </c>
      <c r="V2048" s="4">
        <f>U2048/S2048</f>
        <v>0.30810400000000004</v>
      </c>
      <c r="W2048" s="22">
        <f>S2048*L2048</f>
        <v>56999.735084397871</v>
      </c>
      <c r="X2048" s="22">
        <f>T2048*L2048</f>
        <v>74561.58146284119</v>
      </c>
      <c r="Y2048" s="22">
        <f>X2048-W2048</f>
        <v>17561.846378443319</v>
      </c>
      <c r="Z2048" s="8">
        <f>Y2048/W2048</f>
        <v>0.30810399999999993</v>
      </c>
      <c r="AA2048" s="11">
        <v>1293</v>
      </c>
      <c r="AB2048" s="2">
        <v>1898</v>
      </c>
      <c r="AC2048" s="2">
        <f>2016-AB2048</f>
        <v>118</v>
      </c>
      <c r="AD2048" s="2" t="s">
        <v>494</v>
      </c>
    </row>
    <row r="2049" spans="1:30" x14ac:dyDescent="0.2">
      <c r="A2049">
        <v>35</v>
      </c>
      <c r="B2049" s="6" t="s">
        <v>69</v>
      </c>
      <c r="C2049" s="6" t="s">
        <v>22</v>
      </c>
      <c r="D2049" s="6" t="s">
        <v>23</v>
      </c>
      <c r="E2049" s="6" t="s">
        <v>2767</v>
      </c>
      <c r="F2049" s="6">
        <v>27</v>
      </c>
      <c r="G2049" s="6">
        <v>32</v>
      </c>
      <c r="H2049" s="7">
        <v>42600</v>
      </c>
      <c r="I2049" s="7">
        <v>42611</v>
      </c>
      <c r="J2049" s="3" t="s">
        <v>2540</v>
      </c>
      <c r="K2049" s="17">
        <f>IF(J2049="Januar",238.19,IF(J2049="Februar",240.59,IF(J2049="Mars",245.99,IF(J2049="April",250.79,IF(J2049="Mai",256.52,IF(J2049="Juni",259.83,IF(J2049="Juli",265.66,IF(J2049="August",272.21,IF(J2049="September",275.91,IF(J2049="Oktober",281.13,IF(J2049="November",284.38,IF(J2049="Desember",287.34,0))))))))))))</f>
        <v>272.20999999999998</v>
      </c>
      <c r="L2049" s="20">
        <f>$K$2/K2049</f>
        <v>0.87502296021454029</v>
      </c>
      <c r="M2049" s="6">
        <v>11</v>
      </c>
      <c r="N2049" s="6">
        <v>2300000</v>
      </c>
      <c r="O2049" s="6">
        <v>2540000</v>
      </c>
      <c r="P2049" s="6">
        <f>O2049-N2049</f>
        <v>240000</v>
      </c>
      <c r="Q2049" s="8">
        <f>P2049/N2049</f>
        <v>0.10434782608695652</v>
      </c>
      <c r="R2049" s="6">
        <v>110000</v>
      </c>
      <c r="S2049" s="9">
        <f>(N2049+R2049)/F2049</f>
        <v>89259.259259259255</v>
      </c>
      <c r="T2049" s="6">
        <v>98148</v>
      </c>
      <c r="U2049" s="5">
        <f>T2049-S2049</f>
        <v>8888.7407407407445</v>
      </c>
      <c r="V2049" s="8">
        <f>U2049/S2049</f>
        <v>9.9583402489626605E-2</v>
      </c>
      <c r="W2049" s="22">
        <f>S2049*L2049</f>
        <v>78103.901263594147</v>
      </c>
      <c r="X2049" s="22">
        <f>T2049*L2049</f>
        <v>85881.753499136699</v>
      </c>
      <c r="Y2049" s="22">
        <f>X2049-W2049</f>
        <v>7777.8522355425521</v>
      </c>
      <c r="Z2049" s="8">
        <f>Y2049/W2049</f>
        <v>9.9583402489626605E-2</v>
      </c>
      <c r="AA2049" s="10">
        <v>1019</v>
      </c>
      <c r="AB2049" s="6">
        <v>1931</v>
      </c>
      <c r="AC2049" s="6">
        <f>2016-AB2049</f>
        <v>85</v>
      </c>
      <c r="AD2049" s="6" t="s">
        <v>37</v>
      </c>
    </row>
    <row r="2050" spans="1:30" x14ac:dyDescent="0.2">
      <c r="A2050">
        <v>35</v>
      </c>
      <c r="B2050" s="6" t="s">
        <v>892</v>
      </c>
      <c r="C2050" s="6" t="s">
        <v>22</v>
      </c>
      <c r="D2050" s="6" t="s">
        <v>23</v>
      </c>
      <c r="E2050" s="6" t="s">
        <v>2767</v>
      </c>
      <c r="F2050" s="6">
        <v>53</v>
      </c>
      <c r="G2050" s="6">
        <v>56</v>
      </c>
      <c r="H2050" s="7">
        <v>42600</v>
      </c>
      <c r="I2050" s="7">
        <v>42611</v>
      </c>
      <c r="J2050" s="3" t="s">
        <v>2540</v>
      </c>
      <c r="K2050" s="17">
        <f>IF(J2050="Januar",238.19,IF(J2050="Februar",240.59,IF(J2050="Mars",245.99,IF(J2050="April",250.79,IF(J2050="Mai",256.52,IF(J2050="Juni",259.83,IF(J2050="Juli",265.66,IF(J2050="August",272.21,IF(J2050="September",275.91,IF(J2050="Oktober",281.13,IF(J2050="November",284.38,IF(J2050="Desember",287.34,0))))))))))))</f>
        <v>272.20999999999998</v>
      </c>
      <c r="L2050" s="20">
        <f>$K$2/K2050</f>
        <v>0.87502296021454029</v>
      </c>
      <c r="M2050" s="6">
        <v>11</v>
      </c>
      <c r="N2050" s="6">
        <v>3900000</v>
      </c>
      <c r="O2050" s="6">
        <v>4200000</v>
      </c>
      <c r="P2050" s="6">
        <f>O2050-N2050</f>
        <v>300000</v>
      </c>
      <c r="Q2050" s="8">
        <f>P2050/N2050</f>
        <v>7.6923076923076927E-2</v>
      </c>
      <c r="R2050" s="6"/>
      <c r="S2050" s="9">
        <f>(N2050+R2050)/F2050</f>
        <v>73584.905660377364</v>
      </c>
      <c r="T2050" s="6">
        <v>79245</v>
      </c>
      <c r="U2050" s="5">
        <f>T2050-S2050</f>
        <v>5660.0943396226357</v>
      </c>
      <c r="V2050" s="4">
        <f>U2050/S2050</f>
        <v>7.6919230769230684E-2</v>
      </c>
      <c r="W2050" s="22">
        <f>S2050*L2050</f>
        <v>64388.481978051081</v>
      </c>
      <c r="X2050" s="22">
        <f>T2050*L2050</f>
        <v>69341.194482201245</v>
      </c>
      <c r="Y2050" s="22">
        <f>X2050-W2050</f>
        <v>4952.712504150164</v>
      </c>
      <c r="Z2050" s="8">
        <f>Y2050/W2050</f>
        <v>7.6919230769230712E-2</v>
      </c>
      <c r="AA2050" s="6">
        <v>883</v>
      </c>
      <c r="AB2050" s="6">
        <v>1938</v>
      </c>
      <c r="AC2050" s="6">
        <f>2016-AB2050</f>
        <v>78</v>
      </c>
      <c r="AD2050" s="6" t="s">
        <v>295</v>
      </c>
    </row>
    <row r="2051" spans="1:30" x14ac:dyDescent="0.2">
      <c r="A2051">
        <v>35</v>
      </c>
      <c r="B2051" s="6" t="s">
        <v>106</v>
      </c>
      <c r="C2051" s="6" t="s">
        <v>22</v>
      </c>
      <c r="D2051" s="6" t="s">
        <v>23</v>
      </c>
      <c r="E2051" s="6" t="s">
        <v>2767</v>
      </c>
      <c r="F2051" s="6">
        <v>89</v>
      </c>
      <c r="G2051" s="6">
        <v>100</v>
      </c>
      <c r="H2051" s="7">
        <v>42598</v>
      </c>
      <c r="I2051" s="7">
        <v>42611</v>
      </c>
      <c r="J2051" s="3" t="s">
        <v>2540</v>
      </c>
      <c r="K2051" s="17">
        <f>IF(J2051="Januar",238.19,IF(J2051="Februar",240.59,IF(J2051="Mars",245.99,IF(J2051="April",250.79,IF(J2051="Mai",256.52,IF(J2051="Juni",259.83,IF(J2051="Juli",265.66,IF(J2051="August",272.21,IF(J2051="September",275.91,IF(J2051="Oktober",281.13,IF(J2051="November",284.38,IF(J2051="Desember",287.34,0))))))))))))</f>
        <v>272.20999999999998</v>
      </c>
      <c r="L2051" s="20">
        <f>$K$2/K2051</f>
        <v>0.87502296021454029</v>
      </c>
      <c r="M2051" s="6">
        <v>13</v>
      </c>
      <c r="N2051" s="6">
        <v>5890000</v>
      </c>
      <c r="O2051" s="6">
        <v>5850000</v>
      </c>
      <c r="P2051" s="6">
        <f>O2051-N2051</f>
        <v>-40000</v>
      </c>
      <c r="Q2051" s="8">
        <f>P2051/N2051</f>
        <v>-6.7911714770797962E-3</v>
      </c>
      <c r="R2051" s="6"/>
      <c r="S2051" s="9">
        <f>(N2051+R2051)/F2051</f>
        <v>66179.775280898873</v>
      </c>
      <c r="T2051" s="6">
        <v>65730</v>
      </c>
      <c r="U2051" s="5">
        <f>T2051-S2051</f>
        <v>-449.77528089887346</v>
      </c>
      <c r="V2051" s="4">
        <f>U2051/S2051</f>
        <v>-6.7962648556875623E-3</v>
      </c>
      <c r="W2051" s="22">
        <f>S2051*L2051</f>
        <v>57908.822872625191</v>
      </c>
      <c r="X2051" s="22">
        <f>T2051*L2051</f>
        <v>57515.25917490173</v>
      </c>
      <c r="Y2051" s="22">
        <f>X2051-W2051</f>
        <v>-393.56369772346079</v>
      </c>
      <c r="Z2051" s="8">
        <f>Y2051/W2051</f>
        <v>-6.7962648556875995E-3</v>
      </c>
      <c r="AA2051" s="10">
        <v>3020</v>
      </c>
      <c r="AB2051" s="6">
        <v>1935</v>
      </c>
      <c r="AC2051" s="6">
        <f>2016-AB2051</f>
        <v>81</v>
      </c>
      <c r="AD2051" s="6" t="s">
        <v>206</v>
      </c>
    </row>
    <row r="2052" spans="1:30" x14ac:dyDescent="0.2">
      <c r="A2052">
        <v>35</v>
      </c>
      <c r="B2052" s="2" t="s">
        <v>302</v>
      </c>
      <c r="C2052" s="2" t="s">
        <v>22</v>
      </c>
      <c r="D2052" s="2" t="s">
        <v>23</v>
      </c>
      <c r="E2052" s="6" t="s">
        <v>2767</v>
      </c>
      <c r="F2052" s="2">
        <v>47</v>
      </c>
      <c r="G2052" s="2">
        <v>54</v>
      </c>
      <c r="H2052" s="3">
        <v>42596</v>
      </c>
      <c r="I2052" s="3">
        <v>42611</v>
      </c>
      <c r="J2052" s="3" t="s">
        <v>2540</v>
      </c>
      <c r="K2052" s="17">
        <f>IF(J2052="Januar",238.19,IF(J2052="Februar",240.59,IF(J2052="Mars",245.99,IF(J2052="April",250.79,IF(J2052="Mai",256.52,IF(J2052="Juni",259.83,IF(J2052="Juli",265.66,IF(J2052="August",272.21,IF(J2052="September",275.91,IF(J2052="Oktober",281.13,IF(J2052="November",284.38,IF(J2052="Desember",287.34,0))))))))))))</f>
        <v>272.20999999999998</v>
      </c>
      <c r="L2052" s="20">
        <f>$K$2/K2052</f>
        <v>0.87502296021454029</v>
      </c>
      <c r="M2052" s="2">
        <v>15</v>
      </c>
      <c r="N2052" s="2">
        <v>3895000</v>
      </c>
      <c r="O2052" s="2">
        <v>4550000</v>
      </c>
      <c r="P2052" s="2">
        <f>O2052-N2052</f>
        <v>655000</v>
      </c>
      <c r="Q2052" s="4">
        <f>P2052/N2052</f>
        <v>0.16816431322207959</v>
      </c>
      <c r="R2052" s="2">
        <v>16068</v>
      </c>
      <c r="S2052" s="9">
        <f>(N2052+R2052)/F2052</f>
        <v>83214.212765957447</v>
      </c>
      <c r="T2052" s="2">
        <v>97150</v>
      </c>
      <c r="U2052" s="5">
        <f>T2052-S2052</f>
        <v>13935.787234042553</v>
      </c>
      <c r="V2052" s="4">
        <f>U2052/S2052</f>
        <v>0.16746883459965412</v>
      </c>
      <c r="W2052" s="22">
        <f>S2052*L2052</f>
        <v>72814.34678639067</v>
      </c>
      <c r="X2052" s="22">
        <f>T2052*L2052</f>
        <v>85008.480584842589</v>
      </c>
      <c r="Y2052" s="22">
        <f>X2052-W2052</f>
        <v>12194.13379845192</v>
      </c>
      <c r="Z2052" s="8">
        <f>Y2052/W2052</f>
        <v>0.16746883459965417</v>
      </c>
      <c r="AA2052" s="11">
        <v>6795</v>
      </c>
      <c r="AB2052" s="2">
        <v>2005</v>
      </c>
      <c r="AC2052" s="2">
        <f>2016-AB2052</f>
        <v>11</v>
      </c>
      <c r="AD2052" s="2" t="s">
        <v>102</v>
      </c>
    </row>
    <row r="2053" spans="1:30" x14ac:dyDescent="0.2">
      <c r="A2053">
        <v>35</v>
      </c>
      <c r="B2053" s="6" t="s">
        <v>624</v>
      </c>
      <c r="C2053" s="6" t="s">
        <v>22</v>
      </c>
      <c r="D2053" s="6" t="s">
        <v>23</v>
      </c>
      <c r="E2053" s="6" t="s">
        <v>2767</v>
      </c>
      <c r="F2053" s="6">
        <v>47</v>
      </c>
      <c r="G2053" s="6">
        <v>53</v>
      </c>
      <c r="H2053" s="7">
        <v>42595</v>
      </c>
      <c r="I2053" s="7">
        <v>42611</v>
      </c>
      <c r="J2053" s="3" t="s">
        <v>2540</v>
      </c>
      <c r="K2053" s="17">
        <f>IF(J2053="Januar",238.19,IF(J2053="Februar",240.59,IF(J2053="Mars",245.99,IF(J2053="April",250.79,IF(J2053="Mai",256.52,IF(J2053="Juni",259.83,IF(J2053="Juli",265.66,IF(J2053="August",272.21,IF(J2053="September",275.91,IF(J2053="Oktober",281.13,IF(J2053="November",284.38,IF(J2053="Desember",287.34,0))))))))))))</f>
        <v>272.20999999999998</v>
      </c>
      <c r="L2053" s="20">
        <f>$K$2/K2053</f>
        <v>0.87502296021454029</v>
      </c>
      <c r="M2053" s="6">
        <v>16</v>
      </c>
      <c r="N2053" s="6">
        <v>3900000</v>
      </c>
      <c r="O2053" s="6">
        <v>3900000</v>
      </c>
      <c r="P2053" s="6">
        <f>O2053-N2053</f>
        <v>0</v>
      </c>
      <c r="Q2053" s="8">
        <f>P2053/N2053</f>
        <v>0</v>
      </c>
      <c r="R2053" s="6"/>
      <c r="S2053" s="9">
        <f>(N2053+R2053)/F2053</f>
        <v>82978.723404255317</v>
      </c>
      <c r="T2053" s="6">
        <v>82979</v>
      </c>
      <c r="U2053" s="5">
        <f>T2053-S2053</f>
        <v>0.27659574468270876</v>
      </c>
      <c r="V2053" s="4">
        <f>U2053/S2053</f>
        <v>3.3333333333557208E-6</v>
      </c>
      <c r="W2053" s="22">
        <f>S2053*L2053</f>
        <v>72608.288188015038</v>
      </c>
      <c r="X2053" s="22">
        <f>T2053*L2053</f>
        <v>72608.530215642342</v>
      </c>
      <c r="Y2053" s="22">
        <f>X2053-W2053</f>
        <v>0.24202762730419636</v>
      </c>
      <c r="Z2053" s="8">
        <f>Y2053/W2053</f>
        <v>3.3333333334822544E-6</v>
      </c>
      <c r="AA2053" s="6">
        <v>460</v>
      </c>
      <c r="AB2053" s="6">
        <v>1899</v>
      </c>
      <c r="AC2053" s="6">
        <f>2016-AB2053</f>
        <v>117</v>
      </c>
      <c r="AD2053" s="6" t="s">
        <v>112</v>
      </c>
    </row>
    <row r="2054" spans="1:30" x14ac:dyDescent="0.2">
      <c r="A2054">
        <v>35</v>
      </c>
      <c r="B2054" s="2" t="s">
        <v>1291</v>
      </c>
      <c r="C2054" s="2" t="s">
        <v>22</v>
      </c>
      <c r="D2054" s="2" t="s">
        <v>23</v>
      </c>
      <c r="E2054" s="6" t="s">
        <v>2767</v>
      </c>
      <c r="F2054" s="2">
        <v>64</v>
      </c>
      <c r="G2054" s="2">
        <v>70</v>
      </c>
      <c r="H2054" s="3">
        <v>42588</v>
      </c>
      <c r="I2054" s="3">
        <v>42611</v>
      </c>
      <c r="J2054" s="3" t="s">
        <v>2540</v>
      </c>
      <c r="K2054" s="17">
        <f>IF(J2054="Januar",238.19,IF(J2054="Februar",240.59,IF(J2054="Mars",245.99,IF(J2054="April",250.79,IF(J2054="Mai",256.52,IF(J2054="Juni",259.83,IF(J2054="Juli",265.66,IF(J2054="August",272.21,IF(J2054="September",275.91,IF(J2054="Oktober",281.13,IF(J2054="November",284.38,IF(J2054="Desember",287.34,0))))))))))))</f>
        <v>272.20999999999998</v>
      </c>
      <c r="L2054" s="20">
        <f>$K$2/K2054</f>
        <v>0.87502296021454029</v>
      </c>
      <c r="M2054" s="2">
        <v>23</v>
      </c>
      <c r="N2054" s="2">
        <v>4150000</v>
      </c>
      <c r="O2054" s="2">
        <v>4800000</v>
      </c>
      <c r="P2054" s="2">
        <f>O2054-N2054</f>
        <v>650000</v>
      </c>
      <c r="Q2054" s="4">
        <f>P2054/N2054</f>
        <v>0.15662650602409639</v>
      </c>
      <c r="R2054" s="2">
        <v>142733</v>
      </c>
      <c r="S2054" s="9">
        <f>(N2054+R2054)/F2054</f>
        <v>67073.953125</v>
      </c>
      <c r="T2054" s="2">
        <v>77230</v>
      </c>
      <c r="U2054" s="5">
        <f>T2054-S2054</f>
        <v>10156.046875</v>
      </c>
      <c r="V2054" s="4">
        <f>U2054/S2054</f>
        <v>0.15141565990710348</v>
      </c>
      <c r="W2054" s="22">
        <f>S2054*L2054</f>
        <v>58691.249016728812</v>
      </c>
      <c r="X2054" s="22">
        <f>T2054*L2054</f>
        <v>67578.023217368944</v>
      </c>
      <c r="Y2054" s="22">
        <f>X2054-W2054</f>
        <v>8886.7742006401313</v>
      </c>
      <c r="Z2054" s="8">
        <f>Y2054/W2054</f>
        <v>0.15141565990710348</v>
      </c>
      <c r="AA2054" s="11">
        <v>1585</v>
      </c>
      <c r="AB2054" s="2">
        <v>1951</v>
      </c>
      <c r="AC2054" s="2">
        <f>2016-AB2054</f>
        <v>65</v>
      </c>
      <c r="AD2054" s="2" t="s">
        <v>1292</v>
      </c>
    </row>
    <row r="2055" spans="1:30" x14ac:dyDescent="0.2">
      <c r="A2055">
        <v>35</v>
      </c>
      <c r="B2055" s="2" t="s">
        <v>2021</v>
      </c>
      <c r="C2055" s="2" t="s">
        <v>22</v>
      </c>
      <c r="D2055" s="2" t="s">
        <v>23</v>
      </c>
      <c r="E2055" s="6" t="s">
        <v>2767</v>
      </c>
      <c r="F2055" s="2">
        <v>88</v>
      </c>
      <c r="G2055" s="2">
        <v>98</v>
      </c>
      <c r="H2055" s="3">
        <v>42587</v>
      </c>
      <c r="I2055" s="3">
        <v>42611</v>
      </c>
      <c r="J2055" s="3" t="s">
        <v>2540</v>
      </c>
      <c r="K2055" s="17">
        <f>IF(J2055="Januar",238.19,IF(J2055="Februar",240.59,IF(J2055="Mars",245.99,IF(J2055="April",250.79,IF(J2055="Mai",256.52,IF(J2055="Juni",259.83,IF(J2055="Juli",265.66,IF(J2055="August",272.21,IF(J2055="September",275.91,IF(J2055="Oktober",281.13,IF(J2055="November",284.38,IF(J2055="Desember",287.34,0))))))))))))</f>
        <v>272.20999999999998</v>
      </c>
      <c r="L2055" s="20">
        <f>$K$2/K2055</f>
        <v>0.87502296021454029</v>
      </c>
      <c r="M2055" s="2">
        <v>24</v>
      </c>
      <c r="N2055" s="2">
        <v>4390000</v>
      </c>
      <c r="O2055" s="2">
        <v>4450000</v>
      </c>
      <c r="P2055" s="2">
        <f>O2055-N2055</f>
        <v>60000</v>
      </c>
      <c r="Q2055" s="4">
        <f>P2055/N2055</f>
        <v>1.366742596810934E-2</v>
      </c>
      <c r="R2055" s="2">
        <v>114116</v>
      </c>
      <c r="S2055" s="9">
        <f>(N2055+R2055)/F2055</f>
        <v>51183.13636363636</v>
      </c>
      <c r="T2055" s="2">
        <v>51865</v>
      </c>
      <c r="U2055" s="5">
        <f>T2055-S2055</f>
        <v>681.86363636363967</v>
      </c>
      <c r="V2055" s="4">
        <f>U2055/S2055</f>
        <v>1.332203699904716E-2</v>
      </c>
      <c r="W2055" s="22">
        <f>S2055*L2055</f>
        <v>44786.419493973568</v>
      </c>
      <c r="X2055" s="22">
        <f>T2055*L2055</f>
        <v>45383.065831527136</v>
      </c>
      <c r="Y2055" s="22">
        <f>X2055-W2055</f>
        <v>596.64633755356772</v>
      </c>
      <c r="Z2055" s="8">
        <f>Y2055/W2055</f>
        <v>1.3322036999047269E-2</v>
      </c>
      <c r="AA2055" s="11">
        <v>4348</v>
      </c>
      <c r="AB2055" s="2">
        <v>1950</v>
      </c>
      <c r="AC2055" s="2">
        <f>2016-AB2055</f>
        <v>66</v>
      </c>
      <c r="AD2055" s="2" t="s">
        <v>46</v>
      </c>
    </row>
    <row r="2056" spans="1:30" x14ac:dyDescent="0.2">
      <c r="A2056">
        <v>35</v>
      </c>
      <c r="B2056" s="2" t="s">
        <v>74</v>
      </c>
      <c r="C2056" s="2" t="s">
        <v>22</v>
      </c>
      <c r="D2056" s="2" t="s">
        <v>23</v>
      </c>
      <c r="E2056" s="6" t="s">
        <v>2767</v>
      </c>
      <c r="F2056" s="2">
        <v>23</v>
      </c>
      <c r="G2056" s="2">
        <v>28</v>
      </c>
      <c r="H2056" s="3">
        <v>42602</v>
      </c>
      <c r="I2056" s="3">
        <v>42612</v>
      </c>
      <c r="J2056" s="3" t="s">
        <v>2540</v>
      </c>
      <c r="K2056" s="17">
        <f>IF(J2056="Januar",238.19,IF(J2056="Februar",240.59,IF(J2056="Mars",245.99,IF(J2056="April",250.79,IF(J2056="Mai",256.52,IF(J2056="Juni",259.83,IF(J2056="Juli",265.66,IF(J2056="August",272.21,IF(J2056="September",275.91,IF(J2056="Oktober",281.13,IF(J2056="November",284.38,IF(J2056="Desember",287.34,0))))))))))))</f>
        <v>272.20999999999998</v>
      </c>
      <c r="L2056" s="20">
        <f>$K$2/K2056</f>
        <v>0.87502296021454029</v>
      </c>
      <c r="M2056" s="2">
        <v>10</v>
      </c>
      <c r="N2056" s="2">
        <v>2390000</v>
      </c>
      <c r="O2056" s="2">
        <v>2590000</v>
      </c>
      <c r="P2056" s="2">
        <f>O2056-N2056</f>
        <v>200000</v>
      </c>
      <c r="Q2056" s="4">
        <f>P2056/N2056</f>
        <v>8.3682008368200833E-2</v>
      </c>
      <c r="R2056" s="2"/>
      <c r="S2056" s="9">
        <f>(N2056+R2056)/F2056</f>
        <v>103913.04347826086</v>
      </c>
      <c r="T2056" s="2">
        <v>112609</v>
      </c>
      <c r="U2056" s="5">
        <f>T2056-S2056</f>
        <v>8695.9565217391355</v>
      </c>
      <c r="V2056" s="4">
        <f>U2056/S2056</f>
        <v>8.3684937238493781E-2</v>
      </c>
      <c r="W2056" s="22">
        <f>S2056*L2056</f>
        <v>90926.29890925005</v>
      </c>
      <c r="X2056" s="22">
        <f>T2056*L2056</f>
        <v>98535.460526799172</v>
      </c>
      <c r="Y2056" s="22">
        <f>X2056-W2056</f>
        <v>7609.1616175491217</v>
      </c>
      <c r="Z2056" s="8">
        <f>Y2056/W2056</f>
        <v>8.3684937238493851E-2</v>
      </c>
      <c r="AA2056" s="11">
        <v>1820</v>
      </c>
      <c r="AB2056" s="2">
        <v>1898</v>
      </c>
      <c r="AC2056" s="2">
        <f>2016-AB2056</f>
        <v>118</v>
      </c>
      <c r="AD2056" s="2" t="s">
        <v>75</v>
      </c>
    </row>
    <row r="2057" spans="1:30" x14ac:dyDescent="0.2">
      <c r="A2057">
        <v>35</v>
      </c>
      <c r="B2057" s="6" t="s">
        <v>329</v>
      </c>
      <c r="C2057" s="6" t="s">
        <v>22</v>
      </c>
      <c r="D2057" s="6" t="s">
        <v>23</v>
      </c>
      <c r="E2057" s="6" t="s">
        <v>2767</v>
      </c>
      <c r="F2057" s="6">
        <v>37</v>
      </c>
      <c r="G2057" s="6">
        <v>52</v>
      </c>
      <c r="H2057" s="7">
        <v>42602</v>
      </c>
      <c r="I2057" s="7">
        <v>42612</v>
      </c>
      <c r="J2057" s="3" t="s">
        <v>2540</v>
      </c>
      <c r="K2057" s="17">
        <f>IF(J2057="Januar",238.19,IF(J2057="Februar",240.59,IF(J2057="Mars",245.99,IF(J2057="April",250.79,IF(J2057="Mai",256.52,IF(J2057="Juni",259.83,IF(J2057="Juli",265.66,IF(J2057="August",272.21,IF(J2057="September",275.91,IF(J2057="Oktober",281.13,IF(J2057="November",284.38,IF(J2057="Desember",287.34,0))))))))))))</f>
        <v>272.20999999999998</v>
      </c>
      <c r="L2057" s="20">
        <f>$K$2/K2057</f>
        <v>0.87502296021454029</v>
      </c>
      <c r="M2057" s="6">
        <v>10</v>
      </c>
      <c r="N2057" s="6">
        <v>1900000</v>
      </c>
      <c r="O2057" s="6">
        <v>2270000</v>
      </c>
      <c r="P2057" s="6">
        <f>O2057-N2057</f>
        <v>370000</v>
      </c>
      <c r="Q2057" s="8">
        <f>P2057/N2057</f>
        <v>0.19473684210526315</v>
      </c>
      <c r="R2057" s="6">
        <v>212000</v>
      </c>
      <c r="S2057" s="9">
        <f>(N2057+R2057)/F2057</f>
        <v>57081.08108108108</v>
      </c>
      <c r="T2057" s="6">
        <v>67081</v>
      </c>
      <c r="U2057" s="5">
        <f>T2057-S2057</f>
        <v>9999.9189189189201</v>
      </c>
      <c r="V2057" s="4">
        <f>U2057/S2057</f>
        <v>0.17518797348484852</v>
      </c>
      <c r="W2057" s="22">
        <f>S2057*L2057</f>
        <v>49947.256539813759</v>
      </c>
      <c r="X2057" s="22">
        <f>T2057*L2057</f>
        <v>58697.415194151574</v>
      </c>
      <c r="Y2057" s="22">
        <f>X2057-W2057</f>
        <v>8750.1586543378144</v>
      </c>
      <c r="Z2057" s="8">
        <f>Y2057/W2057</f>
        <v>0.17518797348484841</v>
      </c>
      <c r="AA2057" s="6"/>
      <c r="AB2057" s="6">
        <v>1959</v>
      </c>
      <c r="AC2057" s="6">
        <f>2016-AB2057</f>
        <v>57</v>
      </c>
      <c r="AD2057" s="6" t="s">
        <v>297</v>
      </c>
    </row>
    <row r="2058" spans="1:30" x14ac:dyDescent="0.2">
      <c r="A2058">
        <v>35</v>
      </c>
      <c r="B2058" s="6" t="s">
        <v>401</v>
      </c>
      <c r="C2058" s="6" t="s">
        <v>22</v>
      </c>
      <c r="D2058" s="6" t="s">
        <v>23</v>
      </c>
      <c r="E2058" s="6" t="s">
        <v>2767</v>
      </c>
      <c r="F2058" s="6">
        <v>40</v>
      </c>
      <c r="G2058" s="6">
        <v>44</v>
      </c>
      <c r="H2058" s="7">
        <v>42602</v>
      </c>
      <c r="I2058" s="7">
        <v>42612</v>
      </c>
      <c r="J2058" s="3" t="s">
        <v>2540</v>
      </c>
      <c r="K2058" s="17">
        <f>IF(J2058="Januar",238.19,IF(J2058="Februar",240.59,IF(J2058="Mars",245.99,IF(J2058="April",250.79,IF(J2058="Mai",256.52,IF(J2058="Juni",259.83,IF(J2058="Juli",265.66,IF(J2058="August",272.21,IF(J2058="September",275.91,IF(J2058="Oktober",281.13,IF(J2058="November",284.38,IF(J2058="Desember",287.34,0))))))))))))</f>
        <v>272.20999999999998</v>
      </c>
      <c r="L2058" s="20">
        <f>$K$2/K2058</f>
        <v>0.87502296021454029</v>
      </c>
      <c r="M2058" s="6">
        <v>10</v>
      </c>
      <c r="N2058" s="6">
        <v>2700000</v>
      </c>
      <c r="O2058" s="6">
        <v>3600000</v>
      </c>
      <c r="P2058" s="6">
        <f>O2058-N2058</f>
        <v>900000</v>
      </c>
      <c r="Q2058" s="8">
        <f>P2058/N2058</f>
        <v>0.33333333333333331</v>
      </c>
      <c r="R2058" s="6"/>
      <c r="S2058" s="9">
        <f>(N2058+R2058)/F2058</f>
        <v>67500</v>
      </c>
      <c r="T2058" s="6">
        <v>90000</v>
      </c>
      <c r="U2058" s="9">
        <f>T2058-S2058</f>
        <v>22500</v>
      </c>
      <c r="V2058" s="4">
        <f>U2058/S2058</f>
        <v>0.33333333333333331</v>
      </c>
      <c r="W2058" s="22">
        <f>S2058*L2058</f>
        <v>59064.04981448147</v>
      </c>
      <c r="X2058" s="22">
        <f>T2058*L2058</f>
        <v>78752.066419308627</v>
      </c>
      <c r="Y2058" s="22">
        <f>X2058-W2058</f>
        <v>19688.016604827157</v>
      </c>
      <c r="Z2058" s="8">
        <f>Y2058/W2058</f>
        <v>0.33333333333333331</v>
      </c>
      <c r="AA2058" s="10">
        <v>2412</v>
      </c>
      <c r="AB2058" s="6">
        <v>2007</v>
      </c>
      <c r="AC2058" s="6">
        <f>2016-AB2058</f>
        <v>9</v>
      </c>
      <c r="AD2058" s="6" t="s">
        <v>29</v>
      </c>
    </row>
    <row r="2059" spans="1:30" x14ac:dyDescent="0.2">
      <c r="A2059">
        <v>35</v>
      </c>
      <c r="B2059" s="6" t="s">
        <v>458</v>
      </c>
      <c r="C2059" s="6" t="s">
        <v>22</v>
      </c>
      <c r="D2059" s="6" t="s">
        <v>23</v>
      </c>
      <c r="E2059" s="6" t="s">
        <v>2767</v>
      </c>
      <c r="F2059" s="6">
        <v>42</v>
      </c>
      <c r="G2059" s="6">
        <v>47</v>
      </c>
      <c r="H2059" s="7">
        <v>42602</v>
      </c>
      <c r="I2059" s="7">
        <v>42612</v>
      </c>
      <c r="J2059" s="3" t="s">
        <v>2540</v>
      </c>
      <c r="K2059" s="17">
        <f>IF(J2059="Januar",238.19,IF(J2059="Februar",240.59,IF(J2059="Mars",245.99,IF(J2059="April",250.79,IF(J2059="Mai",256.52,IF(J2059="Juni",259.83,IF(J2059="Juli",265.66,IF(J2059="August",272.21,IF(J2059="September",275.91,IF(J2059="Oktober",281.13,IF(J2059="November",284.38,IF(J2059="Desember",287.34,0))))))))))))</f>
        <v>272.20999999999998</v>
      </c>
      <c r="L2059" s="20">
        <f>$K$2/K2059</f>
        <v>0.87502296021454029</v>
      </c>
      <c r="M2059" s="6">
        <v>10</v>
      </c>
      <c r="N2059" s="6">
        <v>3490000</v>
      </c>
      <c r="O2059" s="6">
        <v>3725000</v>
      </c>
      <c r="P2059" s="6">
        <f>O2059-N2059</f>
        <v>235000</v>
      </c>
      <c r="Q2059" s="8">
        <f>P2059/N2059</f>
        <v>6.73352435530086E-2</v>
      </c>
      <c r="R2059" s="6">
        <v>30221</v>
      </c>
      <c r="S2059" s="9">
        <f>(N2059+R2059)/F2059</f>
        <v>83814.78571428571</v>
      </c>
      <c r="T2059" s="6">
        <v>89410</v>
      </c>
      <c r="U2059" s="5">
        <f>T2059-S2059</f>
        <v>5595.2142857142899</v>
      </c>
      <c r="V2059" s="4">
        <f>U2059/S2059</f>
        <v>6.6756888274912343E-2</v>
      </c>
      <c r="W2059" s="22">
        <f>S2059*L2059</f>
        <v>73339.861905461643</v>
      </c>
      <c r="X2059" s="22">
        <f>T2059*L2059</f>
        <v>78235.802872782049</v>
      </c>
      <c r="Y2059" s="22">
        <f>X2059-W2059</f>
        <v>4895.9409673204063</v>
      </c>
      <c r="Z2059" s="8">
        <f>Y2059/W2059</f>
        <v>6.6756888274912399E-2</v>
      </c>
      <c r="AA2059" s="6">
        <v>657</v>
      </c>
      <c r="AB2059" s="6">
        <v>1973</v>
      </c>
      <c r="AC2059" s="6">
        <f>2016-AB2059</f>
        <v>43</v>
      </c>
      <c r="AD2059" s="6" t="s">
        <v>67</v>
      </c>
    </row>
    <row r="2060" spans="1:30" x14ac:dyDescent="0.2">
      <c r="A2060">
        <v>35</v>
      </c>
      <c r="B2060" s="6" t="s">
        <v>518</v>
      </c>
      <c r="C2060" s="6" t="s">
        <v>22</v>
      </c>
      <c r="D2060" s="6" t="s">
        <v>23</v>
      </c>
      <c r="E2060" s="6" t="s">
        <v>2767</v>
      </c>
      <c r="F2060" s="6">
        <v>44</v>
      </c>
      <c r="G2060" s="6">
        <v>52</v>
      </c>
      <c r="H2060" s="7">
        <v>42602</v>
      </c>
      <c r="I2060" s="7">
        <v>42612</v>
      </c>
      <c r="J2060" s="3" t="s">
        <v>2540</v>
      </c>
      <c r="K2060" s="17">
        <f>IF(J2060="Januar",238.19,IF(J2060="Februar",240.59,IF(J2060="Mars",245.99,IF(J2060="April",250.79,IF(J2060="Mai",256.52,IF(J2060="Juni",259.83,IF(J2060="Juli",265.66,IF(J2060="August",272.21,IF(J2060="September",275.91,IF(J2060="Oktober",281.13,IF(J2060="November",284.38,IF(J2060="Desember",287.34,0))))))))))))</f>
        <v>272.20999999999998</v>
      </c>
      <c r="L2060" s="20">
        <f>$K$2/K2060</f>
        <v>0.87502296021454029</v>
      </c>
      <c r="M2060" s="6">
        <v>10</v>
      </c>
      <c r="N2060" s="6">
        <v>2600000</v>
      </c>
      <c r="O2060" s="6">
        <v>2930000</v>
      </c>
      <c r="P2060" s="6">
        <f>O2060-N2060</f>
        <v>330000</v>
      </c>
      <c r="Q2060" s="8">
        <f>P2060/N2060</f>
        <v>0.12692307692307692</v>
      </c>
      <c r="R2060" s="6"/>
      <c r="S2060" s="9">
        <f>(N2060+R2060)/F2060</f>
        <v>59090.909090909088</v>
      </c>
      <c r="T2060" s="6">
        <v>66591</v>
      </c>
      <c r="U2060" s="5">
        <f>T2060-S2060</f>
        <v>7500.0909090909117</v>
      </c>
      <c r="V2060" s="4">
        <f>U2060/S2060</f>
        <v>0.12692461538461544</v>
      </c>
      <c r="W2060" s="22">
        <f>S2060*L2060</f>
        <v>51705.90219449556</v>
      </c>
      <c r="X2060" s="22">
        <f>T2060*L2060</f>
        <v>58268.653943646452</v>
      </c>
      <c r="Y2060" s="22">
        <f>X2060-W2060</f>
        <v>6562.7517491508916</v>
      </c>
      <c r="Z2060" s="8">
        <f>Y2060/W2060</f>
        <v>0.12692461538461541</v>
      </c>
      <c r="AA2060" s="10">
        <v>2736</v>
      </c>
      <c r="AB2060" s="6">
        <v>2003</v>
      </c>
      <c r="AC2060" s="6">
        <f>2016-AB2060</f>
        <v>13</v>
      </c>
      <c r="AD2060" s="6" t="s">
        <v>88</v>
      </c>
    </row>
    <row r="2061" spans="1:30" x14ac:dyDescent="0.2">
      <c r="A2061">
        <v>35</v>
      </c>
      <c r="B2061" s="2" t="s">
        <v>625</v>
      </c>
      <c r="C2061" s="2" t="s">
        <v>22</v>
      </c>
      <c r="D2061" s="2" t="s">
        <v>23</v>
      </c>
      <c r="E2061" s="6" t="s">
        <v>2767</v>
      </c>
      <c r="F2061" s="2">
        <v>47</v>
      </c>
      <c r="G2061" s="2">
        <v>52</v>
      </c>
      <c r="H2061" s="3">
        <v>42602</v>
      </c>
      <c r="I2061" s="3">
        <v>42612</v>
      </c>
      <c r="J2061" s="3" t="s">
        <v>2540</v>
      </c>
      <c r="K2061" s="17">
        <f>IF(J2061="Januar",238.19,IF(J2061="Februar",240.59,IF(J2061="Mars",245.99,IF(J2061="April",250.79,IF(J2061="Mai",256.52,IF(J2061="Juni",259.83,IF(J2061="Juli",265.66,IF(J2061="August",272.21,IF(J2061="September",275.91,IF(J2061="Oktober",281.13,IF(J2061="November",284.38,IF(J2061="Desember",287.34,0))))))))))))</f>
        <v>272.20999999999998</v>
      </c>
      <c r="L2061" s="20">
        <f>$K$2/K2061</f>
        <v>0.87502296021454029</v>
      </c>
      <c r="M2061" s="2">
        <v>10</v>
      </c>
      <c r="N2061" s="2">
        <v>3190000</v>
      </c>
      <c r="O2061" s="2">
        <v>3750000</v>
      </c>
      <c r="P2061" s="2">
        <f>O2061-N2061</f>
        <v>560000</v>
      </c>
      <c r="Q2061" s="4">
        <f>P2061/N2061</f>
        <v>0.17554858934169279</v>
      </c>
      <c r="R2061" s="2">
        <v>17592</v>
      </c>
      <c r="S2061" s="9">
        <f>(N2061+R2061)/F2061</f>
        <v>68246.638297872341</v>
      </c>
      <c r="T2061" s="2">
        <v>80162</v>
      </c>
      <c r="U2061" s="5">
        <f>T2061-S2061</f>
        <v>11915.361702127659</v>
      </c>
      <c r="V2061" s="4">
        <f>U2061/S2061</f>
        <v>0.1745926539285545</v>
      </c>
      <c r="W2061" s="22">
        <f>S2061*L2061</f>
        <v>59717.37546809527</v>
      </c>
      <c r="X2061" s="22">
        <f>T2061*L2061</f>
        <v>70143.59053671798</v>
      </c>
      <c r="Y2061" s="22">
        <f>X2061-W2061</f>
        <v>10426.215068622711</v>
      </c>
      <c r="Z2061" s="8">
        <f>Y2061/W2061</f>
        <v>0.17459265392855455</v>
      </c>
      <c r="AA2061" s="2">
        <v>524</v>
      </c>
      <c r="AB2061" s="2">
        <v>1896</v>
      </c>
      <c r="AC2061" s="2">
        <f>2016-AB2061</f>
        <v>120</v>
      </c>
      <c r="AD2061" s="2" t="s">
        <v>34</v>
      </c>
    </row>
    <row r="2062" spans="1:30" x14ac:dyDescent="0.2">
      <c r="A2062">
        <v>35</v>
      </c>
      <c r="B2062" s="2" t="s">
        <v>978</v>
      </c>
      <c r="C2062" s="2" t="s">
        <v>22</v>
      </c>
      <c r="D2062" s="2" t="s">
        <v>23</v>
      </c>
      <c r="E2062" s="6" t="s">
        <v>2767</v>
      </c>
      <c r="F2062" s="2">
        <v>55</v>
      </c>
      <c r="G2062" s="2">
        <v>63</v>
      </c>
      <c r="H2062" s="3">
        <v>42602</v>
      </c>
      <c r="I2062" s="3">
        <v>42612</v>
      </c>
      <c r="J2062" s="3" t="s">
        <v>2540</v>
      </c>
      <c r="K2062" s="17">
        <f>IF(J2062="Januar",238.19,IF(J2062="Februar",240.59,IF(J2062="Mars",245.99,IF(J2062="April",250.79,IF(J2062="Mai",256.52,IF(J2062="Juni",259.83,IF(J2062="Juli",265.66,IF(J2062="August",272.21,IF(J2062="September",275.91,IF(J2062="Oktober",281.13,IF(J2062="November",284.38,IF(J2062="Desember",287.34,0))))))))))))</f>
        <v>272.20999999999998</v>
      </c>
      <c r="L2062" s="20">
        <f>$K$2/K2062</f>
        <v>0.87502296021454029</v>
      </c>
      <c r="M2062" s="2">
        <v>10</v>
      </c>
      <c r="N2062" s="2">
        <v>3300000</v>
      </c>
      <c r="O2062" s="2">
        <v>4050000</v>
      </c>
      <c r="P2062" s="2">
        <f>O2062-N2062</f>
        <v>750000</v>
      </c>
      <c r="Q2062" s="4">
        <f>P2062/N2062</f>
        <v>0.22727272727272727</v>
      </c>
      <c r="R2062" s="2">
        <v>21500</v>
      </c>
      <c r="S2062" s="9">
        <f>(N2062+R2062)/F2062</f>
        <v>60390.909090909088</v>
      </c>
      <c r="T2062" s="2">
        <v>74027</v>
      </c>
      <c r="U2062" s="5">
        <f>T2062-S2062</f>
        <v>13636.090909090912</v>
      </c>
      <c r="V2062" s="4">
        <f>U2062/S2062</f>
        <v>0.22579707963269613</v>
      </c>
      <c r="W2062" s="22">
        <f>S2062*L2062</f>
        <v>52843.432042774461</v>
      </c>
      <c r="X2062" s="22">
        <f>T2062*L2062</f>
        <v>64775.324675801778</v>
      </c>
      <c r="Y2062" s="22">
        <f>X2062-W2062</f>
        <v>11931.892633027317</v>
      </c>
      <c r="Z2062" s="8">
        <f>Y2062/W2062</f>
        <v>0.22579707963269624</v>
      </c>
      <c r="AA2062" s="2">
        <v>855</v>
      </c>
      <c r="AB2062" s="2">
        <v>1947</v>
      </c>
      <c r="AC2062" s="2">
        <f>2016-AB2062</f>
        <v>69</v>
      </c>
      <c r="AD2062" s="2" t="s">
        <v>203</v>
      </c>
    </row>
    <row r="2063" spans="1:30" x14ac:dyDescent="0.2">
      <c r="A2063">
        <v>35</v>
      </c>
      <c r="B2063" s="6" t="s">
        <v>1196</v>
      </c>
      <c r="C2063" s="6" t="s">
        <v>22</v>
      </c>
      <c r="D2063" s="6" t="s">
        <v>23</v>
      </c>
      <c r="E2063" s="6" t="s">
        <v>2767</v>
      </c>
      <c r="F2063" s="6">
        <v>61</v>
      </c>
      <c r="G2063" s="6">
        <v>68</v>
      </c>
      <c r="H2063" s="7">
        <v>42602</v>
      </c>
      <c r="I2063" s="7">
        <v>42612</v>
      </c>
      <c r="J2063" s="3" t="s">
        <v>2540</v>
      </c>
      <c r="K2063" s="17">
        <f>IF(J2063="Januar",238.19,IF(J2063="Februar",240.59,IF(J2063="Mars",245.99,IF(J2063="April",250.79,IF(J2063="Mai",256.52,IF(J2063="Juni",259.83,IF(J2063="Juli",265.66,IF(J2063="August",272.21,IF(J2063="September",275.91,IF(J2063="Oktober",281.13,IF(J2063="November",284.38,IF(J2063="Desember",287.34,0))))))))))))</f>
        <v>272.20999999999998</v>
      </c>
      <c r="L2063" s="20">
        <f>$K$2/K2063</f>
        <v>0.87502296021454029</v>
      </c>
      <c r="M2063" s="6">
        <v>10</v>
      </c>
      <c r="N2063" s="6">
        <v>4800000</v>
      </c>
      <c r="O2063" s="6">
        <v>5900000</v>
      </c>
      <c r="P2063" s="6">
        <f>O2063-N2063</f>
        <v>1100000</v>
      </c>
      <c r="Q2063" s="8">
        <f>P2063/N2063</f>
        <v>0.22916666666666666</v>
      </c>
      <c r="R2063" s="6">
        <v>34138</v>
      </c>
      <c r="S2063" s="9">
        <f>(N2063+R2063)/F2063</f>
        <v>79248.163934426237</v>
      </c>
      <c r="T2063" s="6">
        <v>97281</v>
      </c>
      <c r="U2063" s="5">
        <f>T2063-S2063</f>
        <v>18032.836065573763</v>
      </c>
      <c r="V2063" s="4">
        <f>U2063/S2063</f>
        <v>0.22754894461018685</v>
      </c>
      <c r="W2063" s="22">
        <f>S2063*L2063</f>
        <v>69343.962997468814</v>
      </c>
      <c r="X2063" s="22">
        <f>T2063*L2063</f>
        <v>85123.108592630699</v>
      </c>
      <c r="Y2063" s="22">
        <f>X2063-W2063</f>
        <v>15779.145595161885</v>
      </c>
      <c r="Z2063" s="8">
        <f>Y2063/W2063</f>
        <v>0.22754894461018696</v>
      </c>
      <c r="AA2063" s="6">
        <v>669</v>
      </c>
      <c r="AB2063" s="6">
        <v>1979</v>
      </c>
      <c r="AC2063" s="6">
        <f>2016-AB2063</f>
        <v>37</v>
      </c>
      <c r="AD2063" s="6" t="s">
        <v>67</v>
      </c>
    </row>
    <row r="2064" spans="1:30" x14ac:dyDescent="0.2">
      <c r="A2064">
        <v>35</v>
      </c>
      <c r="B2064" s="6" t="s">
        <v>1418</v>
      </c>
      <c r="C2064" s="6" t="s">
        <v>22</v>
      </c>
      <c r="D2064" s="6" t="s">
        <v>23</v>
      </c>
      <c r="E2064" s="6" t="s">
        <v>2767</v>
      </c>
      <c r="F2064" s="6">
        <v>67</v>
      </c>
      <c r="G2064" s="6">
        <v>74</v>
      </c>
      <c r="H2064" s="7">
        <v>42602</v>
      </c>
      <c r="I2064" s="7">
        <v>42612</v>
      </c>
      <c r="J2064" s="3" t="s">
        <v>2540</v>
      </c>
      <c r="K2064" s="17">
        <f>IF(J2064="Januar",238.19,IF(J2064="Februar",240.59,IF(J2064="Mars",245.99,IF(J2064="April",250.79,IF(J2064="Mai",256.52,IF(J2064="Juni",259.83,IF(J2064="Juli",265.66,IF(J2064="August",272.21,IF(J2064="September",275.91,IF(J2064="Oktober",281.13,IF(J2064="November",284.38,IF(J2064="Desember",287.34,0))))))))))))</f>
        <v>272.20999999999998</v>
      </c>
      <c r="L2064" s="20">
        <f>$K$2/K2064</f>
        <v>0.87502296021454029</v>
      </c>
      <c r="M2064" s="6">
        <v>10</v>
      </c>
      <c r="N2064" s="6">
        <v>3450000</v>
      </c>
      <c r="O2064" s="6">
        <v>4310000</v>
      </c>
      <c r="P2064" s="6">
        <f>O2064-N2064</f>
        <v>860000</v>
      </c>
      <c r="Q2064" s="8">
        <f>P2064/N2064</f>
        <v>0.24927536231884059</v>
      </c>
      <c r="R2064" s="6">
        <v>222518</v>
      </c>
      <c r="S2064" s="9">
        <f>(N2064+R2064)/F2064</f>
        <v>54813.701492537315</v>
      </c>
      <c r="T2064" s="6">
        <v>67650</v>
      </c>
      <c r="U2064" s="5">
        <f>T2064-S2064</f>
        <v>12836.298507462685</v>
      </c>
      <c r="V2064" s="4">
        <f>U2064/S2064</f>
        <v>0.23418047236255884</v>
      </c>
      <c r="W2064" s="22">
        <f>S2064*L2064</f>
        <v>47963.247340316164</v>
      </c>
      <c r="X2064" s="22">
        <f>T2064*L2064</f>
        <v>59195.303258513653</v>
      </c>
      <c r="Y2064" s="22">
        <f>X2064-W2064</f>
        <v>11232.05591819749</v>
      </c>
      <c r="Z2064" s="8">
        <f>Y2064/W2064</f>
        <v>0.23418047236255898</v>
      </c>
      <c r="AA2064" s="10">
        <v>2521</v>
      </c>
      <c r="AB2064" s="6">
        <v>1958</v>
      </c>
      <c r="AC2064" s="6">
        <f>2016-AB2064</f>
        <v>58</v>
      </c>
      <c r="AD2064" s="6" t="s">
        <v>371</v>
      </c>
    </row>
    <row r="2065" spans="1:30" x14ac:dyDescent="0.2">
      <c r="A2065">
        <v>35</v>
      </c>
      <c r="B2065" s="6" t="s">
        <v>1523</v>
      </c>
      <c r="C2065" s="6" t="s">
        <v>22</v>
      </c>
      <c r="D2065" s="6" t="s">
        <v>23</v>
      </c>
      <c r="E2065" s="6" t="s">
        <v>2767</v>
      </c>
      <c r="F2065" s="6">
        <v>70</v>
      </c>
      <c r="G2065" s="6">
        <v>78</v>
      </c>
      <c r="H2065" s="7">
        <v>42602</v>
      </c>
      <c r="I2065" s="7">
        <v>42612</v>
      </c>
      <c r="J2065" s="3" t="s">
        <v>2540</v>
      </c>
      <c r="K2065" s="17">
        <f>IF(J2065="Januar",238.19,IF(J2065="Februar",240.59,IF(J2065="Mars",245.99,IF(J2065="April",250.79,IF(J2065="Mai",256.52,IF(J2065="Juni",259.83,IF(J2065="Juli",265.66,IF(J2065="August",272.21,IF(J2065="September",275.91,IF(J2065="Oktober",281.13,IF(J2065="November",284.38,IF(J2065="Desember",287.34,0))))))))))))</f>
        <v>272.20999999999998</v>
      </c>
      <c r="L2065" s="20">
        <f>$K$2/K2065</f>
        <v>0.87502296021454029</v>
      </c>
      <c r="M2065" s="6">
        <v>10</v>
      </c>
      <c r="N2065" s="6">
        <v>4450000</v>
      </c>
      <c r="O2065" s="6">
        <v>4800000</v>
      </c>
      <c r="P2065" s="6">
        <f>O2065-N2065</f>
        <v>350000</v>
      </c>
      <c r="Q2065" s="8">
        <f>P2065/N2065</f>
        <v>7.8651685393258425E-2</v>
      </c>
      <c r="R2065" s="6"/>
      <c r="S2065" s="9">
        <f>(N2065+R2065)/F2065</f>
        <v>63571.428571428572</v>
      </c>
      <c r="T2065" s="6">
        <v>68571</v>
      </c>
      <c r="U2065" s="5">
        <f>T2065-S2065</f>
        <v>4999.5714285714275</v>
      </c>
      <c r="V2065" s="4">
        <f>U2065/S2065</f>
        <v>7.8644943820224703E-2</v>
      </c>
      <c r="W2065" s="22">
        <f>S2065*L2065</f>
        <v>55626.459613638632</v>
      </c>
      <c r="X2065" s="22">
        <f>T2065*L2065</f>
        <v>60001.199404871244</v>
      </c>
      <c r="Y2065" s="22">
        <f>X2065-W2065</f>
        <v>4374.7397912326123</v>
      </c>
      <c r="Z2065" s="8">
        <f>Y2065/W2065</f>
        <v>7.8644943820224772E-2</v>
      </c>
      <c r="AA2065" s="6">
        <v>681</v>
      </c>
      <c r="AB2065" s="6">
        <v>2007</v>
      </c>
      <c r="AC2065" s="6">
        <f>2016-AB2065</f>
        <v>9</v>
      </c>
      <c r="AD2065" s="6" t="s">
        <v>25</v>
      </c>
    </row>
    <row r="2066" spans="1:30" x14ac:dyDescent="0.2">
      <c r="A2066">
        <v>35</v>
      </c>
      <c r="B2066" s="2" t="s">
        <v>1525</v>
      </c>
      <c r="C2066" s="2" t="s">
        <v>22</v>
      </c>
      <c r="D2066" s="2" t="s">
        <v>23</v>
      </c>
      <c r="E2066" s="6" t="s">
        <v>2767</v>
      </c>
      <c r="F2066" s="2">
        <v>70</v>
      </c>
      <c r="G2066" s="2">
        <v>79</v>
      </c>
      <c r="H2066" s="3">
        <v>42602</v>
      </c>
      <c r="I2066" s="3">
        <v>42612</v>
      </c>
      <c r="J2066" s="3" t="s">
        <v>2540</v>
      </c>
      <c r="K2066" s="17">
        <f>IF(J2066="Januar",238.19,IF(J2066="Februar",240.59,IF(J2066="Mars",245.99,IF(J2066="April",250.79,IF(J2066="Mai",256.52,IF(J2066="Juni",259.83,IF(J2066="Juli",265.66,IF(J2066="August",272.21,IF(J2066="September",275.91,IF(J2066="Oktober",281.13,IF(J2066="November",284.38,IF(J2066="Desember",287.34,0))))))))))))</f>
        <v>272.20999999999998</v>
      </c>
      <c r="L2066" s="20">
        <f>$K$2/K2066</f>
        <v>0.87502296021454029</v>
      </c>
      <c r="M2066" s="2">
        <v>10</v>
      </c>
      <c r="N2066" s="2">
        <v>4200000</v>
      </c>
      <c r="O2066" s="2">
        <v>4100000</v>
      </c>
      <c r="P2066" s="2">
        <f>O2066-N2066</f>
        <v>-100000</v>
      </c>
      <c r="Q2066" s="4">
        <f>P2066/N2066</f>
        <v>-2.3809523809523808E-2</v>
      </c>
      <c r="R2066" s="2">
        <v>113000</v>
      </c>
      <c r="S2066" s="9">
        <f>(N2066+R2066)/F2066</f>
        <v>61614.285714285717</v>
      </c>
      <c r="T2066" s="2">
        <v>60186</v>
      </c>
      <c r="U2066" s="5">
        <f>T2066-S2066</f>
        <v>-1428.2857142857174</v>
      </c>
      <c r="V2066" s="4">
        <f>U2066/S2066</f>
        <v>-2.3181080454440114E-2</v>
      </c>
      <c r="W2066" s="22">
        <f>S2066*L2066</f>
        <v>53913.914677218752</v>
      </c>
      <c r="X2066" s="22">
        <f>T2066*L2066</f>
        <v>52664.131883472321</v>
      </c>
      <c r="Y2066" s="22">
        <f>X2066-W2066</f>
        <v>-1249.7827937464317</v>
      </c>
      <c r="Z2066" s="8">
        <f>Y2066/W2066</f>
        <v>-2.318108045444019E-2</v>
      </c>
      <c r="AA2066" s="2">
        <v>780</v>
      </c>
      <c r="AB2066" s="2">
        <v>1939</v>
      </c>
      <c r="AC2066" s="2">
        <f>2016-AB2066</f>
        <v>77</v>
      </c>
      <c r="AD2066" s="2" t="s">
        <v>161</v>
      </c>
    </row>
    <row r="2067" spans="1:30" x14ac:dyDescent="0.2">
      <c r="A2067">
        <v>35</v>
      </c>
      <c r="B2067" s="2" t="s">
        <v>1602</v>
      </c>
      <c r="C2067" s="2" t="s">
        <v>22</v>
      </c>
      <c r="D2067" s="2" t="s">
        <v>23</v>
      </c>
      <c r="E2067" s="6" t="s">
        <v>2767</v>
      </c>
      <c r="F2067" s="2">
        <v>72</v>
      </c>
      <c r="G2067" s="2">
        <v>82</v>
      </c>
      <c r="H2067" s="3">
        <v>42602</v>
      </c>
      <c r="I2067" s="3">
        <v>42612</v>
      </c>
      <c r="J2067" s="3" t="s">
        <v>2540</v>
      </c>
      <c r="K2067" s="17">
        <f>IF(J2067="Januar",238.19,IF(J2067="Februar",240.59,IF(J2067="Mars",245.99,IF(J2067="April",250.79,IF(J2067="Mai",256.52,IF(J2067="Juni",259.83,IF(J2067="Juli",265.66,IF(J2067="August",272.21,IF(J2067="September",275.91,IF(J2067="Oktober",281.13,IF(J2067="November",284.38,IF(J2067="Desember",287.34,0))))))))))))</f>
        <v>272.20999999999998</v>
      </c>
      <c r="L2067" s="20">
        <f>$K$2/K2067</f>
        <v>0.87502296021454029</v>
      </c>
      <c r="M2067" s="2">
        <v>10</v>
      </c>
      <c r="N2067" s="2">
        <v>5290000</v>
      </c>
      <c r="O2067" s="2">
        <v>5500000</v>
      </c>
      <c r="P2067" s="2">
        <f>O2067-N2067</f>
        <v>210000</v>
      </c>
      <c r="Q2067" s="4">
        <f>P2067/N2067</f>
        <v>3.9697542533081283E-2</v>
      </c>
      <c r="R2067" s="2"/>
      <c r="S2067" s="9">
        <f>(N2067+R2067)/F2067</f>
        <v>73472.222222222219</v>
      </c>
      <c r="T2067" s="2">
        <v>76389</v>
      </c>
      <c r="U2067" s="5">
        <f>T2067-S2067</f>
        <v>2916.777777777781</v>
      </c>
      <c r="V2067" s="4">
        <f>U2067/S2067</f>
        <v>3.9699054820415927E-2</v>
      </c>
      <c r="W2067" s="22">
        <f>S2067*L2067</f>
        <v>64289.881382429419</v>
      </c>
      <c r="X2067" s="22">
        <f>T2067*L2067</f>
        <v>66842.128907828519</v>
      </c>
      <c r="Y2067" s="22">
        <f>X2067-W2067</f>
        <v>2552.2475253990997</v>
      </c>
      <c r="Z2067" s="8">
        <f>Y2067/W2067</f>
        <v>3.9699054820415879E-2</v>
      </c>
      <c r="AA2067" s="11">
        <v>8085</v>
      </c>
      <c r="AB2067" s="2">
        <v>2013</v>
      </c>
      <c r="AC2067" s="2">
        <f>2016-AB2067</f>
        <v>3</v>
      </c>
      <c r="AD2067" s="2" t="s">
        <v>27</v>
      </c>
    </row>
    <row r="2068" spans="1:30" x14ac:dyDescent="0.2">
      <c r="A2068">
        <v>35</v>
      </c>
      <c r="B2068" s="6" t="s">
        <v>1667</v>
      </c>
      <c r="C2068" s="6" t="s">
        <v>22</v>
      </c>
      <c r="D2068" s="6" t="s">
        <v>23</v>
      </c>
      <c r="E2068" s="6" t="s">
        <v>2767</v>
      </c>
      <c r="F2068" s="6">
        <v>74</v>
      </c>
      <c r="G2068" s="6">
        <v>82</v>
      </c>
      <c r="H2068" s="7">
        <v>42602</v>
      </c>
      <c r="I2068" s="7">
        <v>42612</v>
      </c>
      <c r="J2068" s="3" t="s">
        <v>2540</v>
      </c>
      <c r="K2068" s="17">
        <f>IF(J2068="Januar",238.19,IF(J2068="Februar",240.59,IF(J2068="Mars",245.99,IF(J2068="April",250.79,IF(J2068="Mai",256.52,IF(J2068="Juni",259.83,IF(J2068="Juli",265.66,IF(J2068="August",272.21,IF(J2068="September",275.91,IF(J2068="Oktober",281.13,IF(J2068="November",284.38,IF(J2068="Desember",287.34,0))))))))))))</f>
        <v>272.20999999999998</v>
      </c>
      <c r="L2068" s="20">
        <f>$K$2/K2068</f>
        <v>0.87502296021454029</v>
      </c>
      <c r="M2068" s="6">
        <v>10</v>
      </c>
      <c r="N2068" s="6">
        <v>4300000</v>
      </c>
      <c r="O2068" s="6">
        <v>5475000</v>
      </c>
      <c r="P2068" s="6">
        <f>O2068-N2068</f>
        <v>1175000</v>
      </c>
      <c r="Q2068" s="8">
        <f>P2068/N2068</f>
        <v>0.27325581395348836</v>
      </c>
      <c r="R2068" s="6"/>
      <c r="S2068" s="9">
        <f>(N2068+R2068)/F2068</f>
        <v>58108.108108108107</v>
      </c>
      <c r="T2068" s="6">
        <v>73986</v>
      </c>
      <c r="U2068" s="5">
        <f>T2068-S2068</f>
        <v>15877.891891891893</v>
      </c>
      <c r="V2068" s="4">
        <f>U2068/S2068</f>
        <v>0.27324744186046512</v>
      </c>
      <c r="W2068" s="22">
        <f>S2068*L2068</f>
        <v>50845.928769223283</v>
      </c>
      <c r="X2068" s="22">
        <f>T2068*L2068</f>
        <v>64739.448734432975</v>
      </c>
      <c r="Y2068" s="22">
        <f>X2068-W2068</f>
        <v>13893.519965209693</v>
      </c>
      <c r="Z2068" s="8">
        <f>Y2068/W2068</f>
        <v>0.27324744186046518</v>
      </c>
      <c r="AA2068" s="10">
        <v>1451</v>
      </c>
      <c r="AB2068" s="6">
        <v>1948</v>
      </c>
      <c r="AC2068" s="6">
        <f>2016-AB2068</f>
        <v>68</v>
      </c>
      <c r="AD2068" s="6" t="s">
        <v>569</v>
      </c>
    </row>
    <row r="2069" spans="1:30" x14ac:dyDescent="0.2">
      <c r="A2069">
        <v>35</v>
      </c>
      <c r="B2069" s="2" t="s">
        <v>1669</v>
      </c>
      <c r="C2069" s="2" t="s">
        <v>22</v>
      </c>
      <c r="D2069" s="2" t="s">
        <v>23</v>
      </c>
      <c r="E2069" s="6" t="s">
        <v>2767</v>
      </c>
      <c r="F2069" s="2">
        <v>74</v>
      </c>
      <c r="G2069" s="2">
        <v>79</v>
      </c>
      <c r="H2069" s="3">
        <v>42602</v>
      </c>
      <c r="I2069" s="3">
        <v>42612</v>
      </c>
      <c r="J2069" s="3" t="s">
        <v>2540</v>
      </c>
      <c r="K2069" s="17">
        <f>IF(J2069="Januar",238.19,IF(J2069="Februar",240.59,IF(J2069="Mars",245.99,IF(J2069="April",250.79,IF(J2069="Mai",256.52,IF(J2069="Juni",259.83,IF(J2069="Juli",265.66,IF(J2069="August",272.21,IF(J2069="September",275.91,IF(J2069="Oktober",281.13,IF(J2069="November",284.38,IF(J2069="Desember",287.34,0))))))))))))</f>
        <v>272.20999999999998</v>
      </c>
      <c r="L2069" s="20">
        <f>$K$2/K2069</f>
        <v>0.87502296021454029</v>
      </c>
      <c r="M2069" s="2">
        <v>10</v>
      </c>
      <c r="N2069" s="2">
        <v>3150000</v>
      </c>
      <c r="O2069" s="2">
        <v>4300000</v>
      </c>
      <c r="P2069" s="2">
        <f>O2069-N2069</f>
        <v>1150000</v>
      </c>
      <c r="Q2069" s="4">
        <f>P2069/N2069</f>
        <v>0.36507936507936506</v>
      </c>
      <c r="R2069" s="2">
        <v>275619</v>
      </c>
      <c r="S2069" s="9">
        <f>(N2069+R2069)/F2069</f>
        <v>46292.148648648646</v>
      </c>
      <c r="T2069" s="2">
        <v>61833</v>
      </c>
      <c r="U2069" s="5">
        <f>T2069-S2069</f>
        <v>15540.851351351354</v>
      </c>
      <c r="V2069" s="4">
        <f>U2069/S2069</f>
        <v>0.33571246539676486</v>
      </c>
      <c r="W2069" s="22">
        <f>S2069*L2069</f>
        <v>40506.692945232069</v>
      </c>
      <c r="X2069" s="22">
        <f>T2069*L2069</f>
        <v>54105.294698945669</v>
      </c>
      <c r="Y2069" s="22">
        <f>X2069-W2069</f>
        <v>13598.601753713599</v>
      </c>
      <c r="Z2069" s="8">
        <f>Y2069/W2069</f>
        <v>0.33571246539676486</v>
      </c>
      <c r="AA2069" s="11">
        <v>2267</v>
      </c>
      <c r="AB2069" s="2">
        <v>1976</v>
      </c>
      <c r="AC2069" s="2">
        <f>2016-AB2069</f>
        <v>40</v>
      </c>
      <c r="AD2069" s="2" t="s">
        <v>37</v>
      </c>
    </row>
    <row r="2070" spans="1:30" x14ac:dyDescent="0.2">
      <c r="A2070">
        <v>35</v>
      </c>
      <c r="B2070" s="2" t="s">
        <v>715</v>
      </c>
      <c r="C2070" s="2" t="s">
        <v>22</v>
      </c>
      <c r="D2070" s="2" t="s">
        <v>23</v>
      </c>
      <c r="E2070" s="6" t="s">
        <v>2767</v>
      </c>
      <c r="F2070" s="2">
        <v>75</v>
      </c>
      <c r="G2070" s="2">
        <v>87</v>
      </c>
      <c r="H2070" s="3">
        <v>42602</v>
      </c>
      <c r="I2070" s="3">
        <v>42612</v>
      </c>
      <c r="J2070" s="3" t="s">
        <v>2540</v>
      </c>
      <c r="K2070" s="17">
        <f>IF(J2070="Januar",238.19,IF(J2070="Februar",240.59,IF(J2070="Mars",245.99,IF(J2070="April",250.79,IF(J2070="Mai",256.52,IF(J2070="Juni",259.83,IF(J2070="Juli",265.66,IF(J2070="August",272.21,IF(J2070="September",275.91,IF(J2070="Oktober",281.13,IF(J2070="November",284.38,IF(J2070="Desember",287.34,0))))))))))))</f>
        <v>272.20999999999998</v>
      </c>
      <c r="L2070" s="20">
        <f>$K$2/K2070</f>
        <v>0.87502296021454029</v>
      </c>
      <c r="M2070" s="2">
        <v>10</v>
      </c>
      <c r="N2070" s="2">
        <v>4550000</v>
      </c>
      <c r="O2070" s="2">
        <v>5100000</v>
      </c>
      <c r="P2070" s="2">
        <f>O2070-N2070</f>
        <v>550000</v>
      </c>
      <c r="Q2070" s="4">
        <f>P2070/N2070</f>
        <v>0.12087912087912088</v>
      </c>
      <c r="R2070" s="2"/>
      <c r="S2070" s="9">
        <f>(N2070+R2070)/F2070</f>
        <v>60666.666666666664</v>
      </c>
      <c r="T2070" s="2">
        <v>68000</v>
      </c>
      <c r="U2070" s="5">
        <f>T2070-S2070</f>
        <v>7333.3333333333358</v>
      </c>
      <c r="V2070" s="4">
        <f>U2070/S2070</f>
        <v>0.12087912087912092</v>
      </c>
      <c r="W2070" s="22">
        <f>S2070*L2070</f>
        <v>53084.72625301544</v>
      </c>
      <c r="X2070" s="22">
        <f>T2070*L2070</f>
        <v>59501.561294588741</v>
      </c>
      <c r="Y2070" s="22">
        <f>X2070-W2070</f>
        <v>6416.8350415733003</v>
      </c>
      <c r="Z2070" s="8">
        <f>Y2070/W2070</f>
        <v>0.12087912087912098</v>
      </c>
      <c r="AA2070" s="11">
        <v>4489</v>
      </c>
      <c r="AB2070" s="2">
        <v>2004</v>
      </c>
      <c r="AC2070" s="2">
        <f>2016-AB2070</f>
        <v>12</v>
      </c>
      <c r="AD2070" s="2" t="s">
        <v>65</v>
      </c>
    </row>
    <row r="2071" spans="1:30" x14ac:dyDescent="0.2">
      <c r="A2071">
        <v>35</v>
      </c>
      <c r="B2071" s="2" t="s">
        <v>600</v>
      </c>
      <c r="C2071" s="2" t="s">
        <v>22</v>
      </c>
      <c r="D2071" s="2" t="s">
        <v>23</v>
      </c>
      <c r="E2071" s="6" t="s">
        <v>2767</v>
      </c>
      <c r="F2071" s="2">
        <v>80</v>
      </c>
      <c r="G2071" s="2">
        <v>88</v>
      </c>
      <c r="H2071" s="3">
        <v>42602</v>
      </c>
      <c r="I2071" s="3">
        <v>42612</v>
      </c>
      <c r="J2071" s="3" t="s">
        <v>2540</v>
      </c>
      <c r="K2071" s="17">
        <f>IF(J2071="Januar",238.19,IF(J2071="Februar",240.59,IF(J2071="Mars",245.99,IF(J2071="April",250.79,IF(J2071="Mai",256.52,IF(J2071="Juni",259.83,IF(J2071="Juli",265.66,IF(J2071="August",272.21,IF(J2071="September",275.91,IF(J2071="Oktober",281.13,IF(J2071="November",284.38,IF(J2071="Desember",287.34,0))))))))))))</f>
        <v>272.20999999999998</v>
      </c>
      <c r="L2071" s="20">
        <f>$K$2/K2071</f>
        <v>0.87502296021454029</v>
      </c>
      <c r="M2071" s="2">
        <v>10</v>
      </c>
      <c r="N2071" s="2">
        <v>5000000</v>
      </c>
      <c r="O2071" s="2">
        <v>5710000</v>
      </c>
      <c r="P2071" s="2">
        <f>O2071-N2071</f>
        <v>710000</v>
      </c>
      <c r="Q2071" s="4">
        <f>P2071/N2071</f>
        <v>0.14199999999999999</v>
      </c>
      <c r="R2071" s="2"/>
      <c r="S2071" s="9">
        <f>(N2071+R2071)/F2071</f>
        <v>62500</v>
      </c>
      <c r="T2071" s="2">
        <v>71375</v>
      </c>
      <c r="U2071" s="5">
        <f>T2071-S2071</f>
        <v>8875</v>
      </c>
      <c r="V2071" s="4">
        <f>U2071/S2071</f>
        <v>0.14199999999999999</v>
      </c>
      <c r="W2071" s="22">
        <f>S2071*L2071</f>
        <v>54688.935013408765</v>
      </c>
      <c r="X2071" s="22">
        <f>T2071*L2071</f>
        <v>62454.763785312811</v>
      </c>
      <c r="Y2071" s="22">
        <f>X2071-W2071</f>
        <v>7765.8287719040454</v>
      </c>
      <c r="Z2071" s="8">
        <f>Y2071/W2071</f>
        <v>0.14200000000000002</v>
      </c>
      <c r="AA2071" s="11">
        <v>5922</v>
      </c>
      <c r="AB2071" s="2">
        <v>2005</v>
      </c>
      <c r="AC2071" s="2">
        <f>2016-AB2071</f>
        <v>11</v>
      </c>
      <c r="AD2071" s="2" t="s">
        <v>44</v>
      </c>
    </row>
    <row r="2072" spans="1:30" x14ac:dyDescent="0.2">
      <c r="A2072">
        <v>35</v>
      </c>
      <c r="B2072" s="6" t="s">
        <v>2107</v>
      </c>
      <c r="C2072" s="6" t="s">
        <v>22</v>
      </c>
      <c r="D2072" s="6" t="s">
        <v>23</v>
      </c>
      <c r="E2072" s="6" t="s">
        <v>2767</v>
      </c>
      <c r="F2072" s="6">
        <v>94</v>
      </c>
      <c r="G2072" s="6">
        <v>110</v>
      </c>
      <c r="H2072" s="7">
        <v>42602</v>
      </c>
      <c r="I2072" s="7">
        <v>42612</v>
      </c>
      <c r="J2072" s="3" t="s">
        <v>2540</v>
      </c>
      <c r="K2072" s="17">
        <f>IF(J2072="Januar",238.19,IF(J2072="Februar",240.59,IF(J2072="Mars",245.99,IF(J2072="April",250.79,IF(J2072="Mai",256.52,IF(J2072="Juni",259.83,IF(J2072="Juli",265.66,IF(J2072="August",272.21,IF(J2072="September",275.91,IF(J2072="Oktober",281.13,IF(J2072="November",284.38,IF(J2072="Desember",287.34,0))))))))))))</f>
        <v>272.20999999999998</v>
      </c>
      <c r="L2072" s="20">
        <f>$K$2/K2072</f>
        <v>0.87502296021454029</v>
      </c>
      <c r="M2072" s="6">
        <v>10</v>
      </c>
      <c r="N2072" s="6">
        <v>6190000</v>
      </c>
      <c r="O2072" s="6">
        <v>7000000</v>
      </c>
      <c r="P2072" s="6">
        <f>O2072-N2072</f>
        <v>810000</v>
      </c>
      <c r="Q2072" s="8">
        <f>P2072/N2072</f>
        <v>0.13085621970920841</v>
      </c>
      <c r="R2072" s="6"/>
      <c r="S2072" s="9">
        <f>(N2072+R2072)/F2072</f>
        <v>65851.063829787236</v>
      </c>
      <c r="T2072" s="6">
        <v>74468</v>
      </c>
      <c r="U2072" s="5">
        <f>T2072-S2072</f>
        <v>8616.9361702127644</v>
      </c>
      <c r="V2072" s="4">
        <f>U2072/S2072</f>
        <v>0.13085492730210013</v>
      </c>
      <c r="W2072" s="22">
        <f>S2072*L2072</f>
        <v>57621.192805617073</v>
      </c>
      <c r="X2072" s="22">
        <f>T2072*L2072</f>
        <v>65161.209801256387</v>
      </c>
      <c r="Y2072" s="22">
        <f>X2072-W2072</f>
        <v>7540.0169956393147</v>
      </c>
      <c r="Z2072" s="8">
        <f>Y2072/W2072</f>
        <v>0.13085492730210008</v>
      </c>
      <c r="AA2072" s="6">
        <v>542</v>
      </c>
      <c r="AB2072" s="6">
        <v>1889</v>
      </c>
      <c r="AC2072" s="6">
        <f>2016-AB2072</f>
        <v>127</v>
      </c>
      <c r="AD2072" s="6" t="s">
        <v>25</v>
      </c>
    </row>
    <row r="2073" spans="1:30" x14ac:dyDescent="0.2">
      <c r="A2073">
        <v>35</v>
      </c>
      <c r="B2073" s="2" t="s">
        <v>2172</v>
      </c>
      <c r="C2073" s="2" t="s">
        <v>22</v>
      </c>
      <c r="D2073" s="2" t="s">
        <v>23</v>
      </c>
      <c r="E2073" s="6" t="s">
        <v>2767</v>
      </c>
      <c r="F2073" s="2">
        <v>99</v>
      </c>
      <c r="G2073" s="2">
        <v>112</v>
      </c>
      <c r="H2073" s="3">
        <v>42602</v>
      </c>
      <c r="I2073" s="3">
        <v>42612</v>
      </c>
      <c r="J2073" s="3" t="s">
        <v>2540</v>
      </c>
      <c r="K2073" s="17">
        <f>IF(J2073="Januar",238.19,IF(J2073="Februar",240.59,IF(J2073="Mars",245.99,IF(J2073="April",250.79,IF(J2073="Mai",256.52,IF(J2073="Juni",259.83,IF(J2073="Juli",265.66,IF(J2073="August",272.21,IF(J2073="September",275.91,IF(J2073="Oktober",281.13,IF(J2073="November",284.38,IF(J2073="Desember",287.34,0))))))))))))</f>
        <v>272.20999999999998</v>
      </c>
      <c r="L2073" s="20">
        <f>$K$2/K2073</f>
        <v>0.87502296021454029</v>
      </c>
      <c r="M2073" s="2">
        <v>10</v>
      </c>
      <c r="N2073" s="2">
        <v>7100000</v>
      </c>
      <c r="O2073" s="2">
        <v>8825000</v>
      </c>
      <c r="P2073" s="2">
        <f>O2073-N2073</f>
        <v>1725000</v>
      </c>
      <c r="Q2073" s="4">
        <f>P2073/N2073</f>
        <v>0.24295774647887325</v>
      </c>
      <c r="R2073" s="2"/>
      <c r="S2073" s="9">
        <f>(N2073+R2073)/F2073</f>
        <v>71717.171717171717</v>
      </c>
      <c r="T2073" s="2">
        <v>89141</v>
      </c>
      <c r="U2073" s="5">
        <f>T2073-S2073</f>
        <v>17423.828282828283</v>
      </c>
      <c r="V2073" s="4">
        <f>U2073/S2073</f>
        <v>0.24295197183098591</v>
      </c>
      <c r="W2073" s="22">
        <f>S2073*L2073</f>
        <v>62754.171894174098</v>
      </c>
      <c r="X2073" s="22">
        <f>T2073*L2073</f>
        <v>78000.421696484336</v>
      </c>
      <c r="Y2073" s="22">
        <f>X2073-W2073</f>
        <v>15246.249802310238</v>
      </c>
      <c r="Z2073" s="8">
        <f>Y2073/W2073</f>
        <v>0.24295197183098599</v>
      </c>
      <c r="AA2073" s="11">
        <v>4393</v>
      </c>
      <c r="AB2073" s="2">
        <v>2014</v>
      </c>
      <c r="AC2073" s="2">
        <f>2016-AB2073</f>
        <v>2</v>
      </c>
      <c r="AD2073" s="2" t="s">
        <v>50</v>
      </c>
    </row>
    <row r="2074" spans="1:30" x14ac:dyDescent="0.2">
      <c r="A2074">
        <v>35</v>
      </c>
      <c r="B2074" s="2" t="s">
        <v>548</v>
      </c>
      <c r="C2074" s="2" t="s">
        <v>22</v>
      </c>
      <c r="D2074" s="2" t="s">
        <v>23</v>
      </c>
      <c r="E2074" s="6" t="s">
        <v>2767</v>
      </c>
      <c r="F2074" s="2">
        <v>104</v>
      </c>
      <c r="G2074" s="2">
        <v>116</v>
      </c>
      <c r="H2074" s="3">
        <v>42602</v>
      </c>
      <c r="I2074" s="3">
        <v>42612</v>
      </c>
      <c r="J2074" s="3" t="s">
        <v>2540</v>
      </c>
      <c r="K2074" s="17">
        <f>IF(J2074="Januar",238.19,IF(J2074="Februar",240.59,IF(J2074="Mars",245.99,IF(J2074="April",250.79,IF(J2074="Mai",256.52,IF(J2074="Juni",259.83,IF(J2074="Juli",265.66,IF(J2074="August",272.21,IF(J2074="September",275.91,IF(J2074="Oktober",281.13,IF(J2074="November",284.38,IF(J2074="Desember",287.34,0))))))))))))</f>
        <v>272.20999999999998</v>
      </c>
      <c r="L2074" s="20">
        <f>$K$2/K2074</f>
        <v>0.87502296021454029</v>
      </c>
      <c r="M2074" s="2">
        <v>10</v>
      </c>
      <c r="N2074" s="2">
        <v>5700000</v>
      </c>
      <c r="O2074" s="2">
        <v>7100000</v>
      </c>
      <c r="P2074" s="2">
        <f>O2074-N2074</f>
        <v>1400000</v>
      </c>
      <c r="Q2074" s="4">
        <f>P2074/N2074</f>
        <v>0.24561403508771928</v>
      </c>
      <c r="R2074" s="2"/>
      <c r="S2074" s="9">
        <f>(N2074+R2074)/F2074</f>
        <v>54807.692307692305</v>
      </c>
      <c r="T2074" s="2">
        <v>68269</v>
      </c>
      <c r="U2074" s="5">
        <f>T2074-S2074</f>
        <v>13461.307692307695</v>
      </c>
      <c r="V2074" s="4">
        <f>U2074/S2074</f>
        <v>0.24560982456140357</v>
      </c>
      <c r="W2074" s="22">
        <f>S2074*L2074</f>
        <v>47957.989165604609</v>
      </c>
      <c r="X2074" s="22">
        <f>T2074*L2074</f>
        <v>59736.942470886454</v>
      </c>
      <c r="Y2074" s="22">
        <f>X2074-W2074</f>
        <v>11778.953305281844</v>
      </c>
      <c r="Z2074" s="8">
        <f>Y2074/W2074</f>
        <v>0.24560982456140362</v>
      </c>
      <c r="AA2074" s="11">
        <v>18872</v>
      </c>
      <c r="AB2074" s="2">
        <v>2006</v>
      </c>
      <c r="AC2074" s="2">
        <f>2016-AB2074</f>
        <v>10</v>
      </c>
      <c r="AD2074" s="2" t="s">
        <v>161</v>
      </c>
    </row>
    <row r="2075" spans="1:30" x14ac:dyDescent="0.2">
      <c r="A2075">
        <v>35</v>
      </c>
      <c r="B2075" s="2" t="s">
        <v>2265</v>
      </c>
      <c r="C2075" s="2" t="s">
        <v>22</v>
      </c>
      <c r="D2075" s="2" t="s">
        <v>23</v>
      </c>
      <c r="E2075" s="6" t="s">
        <v>2767</v>
      </c>
      <c r="F2075" s="2">
        <v>107</v>
      </c>
      <c r="G2075" s="2">
        <v>120</v>
      </c>
      <c r="H2075" s="3">
        <v>42602</v>
      </c>
      <c r="I2075" s="3">
        <v>42612</v>
      </c>
      <c r="J2075" s="3" t="s">
        <v>2540</v>
      </c>
      <c r="K2075" s="17">
        <f>IF(J2075="Januar",238.19,IF(J2075="Februar",240.59,IF(J2075="Mars",245.99,IF(J2075="April",250.79,IF(J2075="Mai",256.52,IF(J2075="Juni",259.83,IF(J2075="Juli",265.66,IF(J2075="August",272.21,IF(J2075="September",275.91,IF(J2075="Oktober",281.13,IF(J2075="November",284.38,IF(J2075="Desember",287.34,0))))))))))))</f>
        <v>272.20999999999998</v>
      </c>
      <c r="L2075" s="20">
        <f>$K$2/K2075</f>
        <v>0.87502296021454029</v>
      </c>
      <c r="M2075" s="2">
        <v>10</v>
      </c>
      <c r="N2075" s="2">
        <v>5900000</v>
      </c>
      <c r="O2075" s="2">
        <v>7550000</v>
      </c>
      <c r="P2075" s="2">
        <f>O2075-N2075</f>
        <v>1650000</v>
      </c>
      <c r="Q2075" s="4">
        <f>P2075/N2075</f>
        <v>0.27966101694915252</v>
      </c>
      <c r="R2075" s="2">
        <v>4077</v>
      </c>
      <c r="S2075" s="9">
        <f>(N2075+R2075)/F2075</f>
        <v>55178.289719626169</v>
      </c>
      <c r="T2075" s="2">
        <v>70599</v>
      </c>
      <c r="U2075" s="5">
        <f>T2075-S2075</f>
        <v>15420.710280373831</v>
      </c>
      <c r="V2075" s="4">
        <f>U2075/S2075</f>
        <v>0.27947060988533851</v>
      </c>
      <c r="W2075" s="22">
        <f>S2075*L2075</f>
        <v>48282.270410042824</v>
      </c>
      <c r="X2075" s="22">
        <f>T2075*L2075</f>
        <v>61775.745968186333</v>
      </c>
      <c r="Y2075" s="22">
        <f>X2075-W2075</f>
        <v>13493.475558143509</v>
      </c>
      <c r="Z2075" s="8">
        <f>Y2075/W2075</f>
        <v>0.27947060988533867</v>
      </c>
      <c r="AA2075" s="11">
        <v>3557</v>
      </c>
      <c r="AB2075" s="2">
        <v>2004</v>
      </c>
      <c r="AC2075" s="2">
        <f>2016-AB2075</f>
        <v>12</v>
      </c>
      <c r="AD2075" s="2" t="s">
        <v>112</v>
      </c>
    </row>
    <row r="2076" spans="1:30" x14ac:dyDescent="0.2">
      <c r="A2076">
        <v>35</v>
      </c>
      <c r="B2076" s="2" t="s">
        <v>2468</v>
      </c>
      <c r="C2076" s="2" t="s">
        <v>22</v>
      </c>
      <c r="D2076" s="2" t="s">
        <v>23</v>
      </c>
      <c r="E2076" s="6" t="s">
        <v>2767</v>
      </c>
      <c r="F2076" s="2">
        <v>145</v>
      </c>
      <c r="G2076" s="2">
        <v>160</v>
      </c>
      <c r="H2076" s="3">
        <v>42602</v>
      </c>
      <c r="I2076" s="3">
        <v>42612</v>
      </c>
      <c r="J2076" s="3" t="s">
        <v>2540</v>
      </c>
      <c r="K2076" s="17">
        <f>IF(J2076="Januar",238.19,IF(J2076="Februar",240.59,IF(J2076="Mars",245.99,IF(J2076="April",250.79,IF(J2076="Mai",256.52,IF(J2076="Juni",259.83,IF(J2076="Juli",265.66,IF(J2076="August",272.21,IF(J2076="September",275.91,IF(J2076="Oktober",281.13,IF(J2076="November",284.38,IF(J2076="Desember",287.34,0))))))))))))</f>
        <v>272.20999999999998</v>
      </c>
      <c r="L2076" s="20">
        <f>$K$2/K2076</f>
        <v>0.87502296021454029</v>
      </c>
      <c r="M2076" s="2">
        <v>10</v>
      </c>
      <c r="N2076" s="2">
        <v>8500000</v>
      </c>
      <c r="O2076" s="2">
        <v>8700000</v>
      </c>
      <c r="P2076" s="2">
        <f>O2076-N2076</f>
        <v>200000</v>
      </c>
      <c r="Q2076" s="4">
        <f>P2076/N2076</f>
        <v>2.3529411764705882E-2</v>
      </c>
      <c r="R2076" s="2"/>
      <c r="S2076" s="9">
        <f>(N2076+R2076)/F2076</f>
        <v>58620.689655172413</v>
      </c>
      <c r="T2076" s="2">
        <v>60000</v>
      </c>
      <c r="U2076" s="5">
        <f>T2076-S2076</f>
        <v>1379.310344827587</v>
      </c>
      <c r="V2076" s="4">
        <f>U2076/S2076</f>
        <v>2.3529411764705896E-2</v>
      </c>
      <c r="W2076" s="22">
        <f>S2076*L2076</f>
        <v>51294.449391886847</v>
      </c>
      <c r="X2076" s="22">
        <f>T2076*L2076</f>
        <v>52501.37761287242</v>
      </c>
      <c r="Y2076" s="22">
        <f>X2076-W2076</f>
        <v>1206.9282209855737</v>
      </c>
      <c r="Z2076" s="8">
        <f>Y2076/W2076</f>
        <v>2.3529411764705899E-2</v>
      </c>
      <c r="AA2076" s="11">
        <v>38753</v>
      </c>
      <c r="AB2076" s="2">
        <v>1982</v>
      </c>
      <c r="AC2076" s="2">
        <f>2016-AB2076</f>
        <v>34</v>
      </c>
      <c r="AD2076" s="2" t="s">
        <v>108</v>
      </c>
    </row>
    <row r="2077" spans="1:30" x14ac:dyDescent="0.2">
      <c r="A2077">
        <v>35</v>
      </c>
      <c r="B2077" s="6" t="s">
        <v>45</v>
      </c>
      <c r="C2077" s="6" t="s">
        <v>22</v>
      </c>
      <c r="D2077" s="6" t="s">
        <v>23</v>
      </c>
      <c r="E2077" s="6" t="s">
        <v>2767</v>
      </c>
      <c r="F2077" s="6">
        <v>20</v>
      </c>
      <c r="G2077" s="6">
        <v>22</v>
      </c>
      <c r="H2077" s="7">
        <v>42601</v>
      </c>
      <c r="I2077" s="7">
        <v>42612</v>
      </c>
      <c r="J2077" s="3" t="s">
        <v>2540</v>
      </c>
      <c r="K2077" s="17">
        <f>IF(J2077="Januar",238.19,IF(J2077="Februar",240.59,IF(J2077="Mars",245.99,IF(J2077="April",250.79,IF(J2077="Mai",256.52,IF(J2077="Juni",259.83,IF(J2077="Juli",265.66,IF(J2077="August",272.21,IF(J2077="September",275.91,IF(J2077="Oktober",281.13,IF(J2077="November",284.38,IF(J2077="Desember",287.34,0))))))))))))</f>
        <v>272.20999999999998</v>
      </c>
      <c r="L2077" s="20">
        <f>$K$2/K2077</f>
        <v>0.87502296021454029</v>
      </c>
      <c r="M2077" s="6">
        <v>11</v>
      </c>
      <c r="N2077" s="6">
        <v>2490000</v>
      </c>
      <c r="O2077" s="6">
        <v>2570000</v>
      </c>
      <c r="P2077" s="6">
        <f>O2077-N2077</f>
        <v>80000</v>
      </c>
      <c r="Q2077" s="8">
        <f>P2077/N2077</f>
        <v>3.2128514056224897E-2</v>
      </c>
      <c r="R2077" s="6">
        <v>7929</v>
      </c>
      <c r="S2077" s="9">
        <f>(N2077+R2077)/F2077</f>
        <v>124896.45</v>
      </c>
      <c r="T2077" s="6">
        <v>128896</v>
      </c>
      <c r="U2077" s="5">
        <f>T2077-S2077</f>
        <v>3999.5500000000029</v>
      </c>
      <c r="V2077" s="8">
        <f>U2077/S2077</f>
        <v>3.2022927793384066E-2</v>
      </c>
      <c r="W2077" s="22">
        <f>S2077*L2077</f>
        <v>109287.26139928732</v>
      </c>
      <c r="X2077" s="22">
        <f>T2077*L2077</f>
        <v>112786.95947981339</v>
      </c>
      <c r="Y2077" s="22">
        <f>X2077-W2077</f>
        <v>3499.6980805260682</v>
      </c>
      <c r="Z2077" s="8">
        <f>Y2077/W2077</f>
        <v>3.2022927793384073E-2</v>
      </c>
      <c r="AA2077" s="10">
        <v>1161</v>
      </c>
      <c r="AB2077" s="6">
        <v>1937</v>
      </c>
      <c r="AC2077" s="6">
        <f>2016-AB2077</f>
        <v>79</v>
      </c>
      <c r="AD2077" s="6" t="s">
        <v>46</v>
      </c>
    </row>
    <row r="2078" spans="1:30" x14ac:dyDescent="0.2">
      <c r="A2078">
        <v>35</v>
      </c>
      <c r="B2078" s="2" t="s">
        <v>125</v>
      </c>
      <c r="C2078" s="2" t="s">
        <v>22</v>
      </c>
      <c r="D2078" s="2" t="s">
        <v>23</v>
      </c>
      <c r="E2078" s="6" t="s">
        <v>2767</v>
      </c>
      <c r="F2078" s="2">
        <v>33</v>
      </c>
      <c r="G2078" s="2">
        <v>37</v>
      </c>
      <c r="H2078" s="3">
        <v>42601</v>
      </c>
      <c r="I2078" s="3">
        <v>42612</v>
      </c>
      <c r="J2078" s="3" t="s">
        <v>2540</v>
      </c>
      <c r="K2078" s="17">
        <f>IF(J2078="Januar",238.19,IF(J2078="Februar",240.59,IF(J2078="Mars",245.99,IF(J2078="April",250.79,IF(J2078="Mai",256.52,IF(J2078="Juni",259.83,IF(J2078="Juli",265.66,IF(J2078="August",272.21,IF(J2078="September",275.91,IF(J2078="Oktober",281.13,IF(J2078="November",284.38,IF(J2078="Desember",287.34,0))))))))))))</f>
        <v>272.20999999999998</v>
      </c>
      <c r="L2078" s="20">
        <f>$K$2/K2078</f>
        <v>0.87502296021454029</v>
      </c>
      <c r="M2078" s="2">
        <v>11</v>
      </c>
      <c r="N2078" s="2">
        <v>2650000</v>
      </c>
      <c r="O2078" s="2">
        <v>3200000</v>
      </c>
      <c r="P2078" s="2">
        <f>O2078-N2078</f>
        <v>550000</v>
      </c>
      <c r="Q2078" s="4">
        <f>P2078/N2078</f>
        <v>0.20754716981132076</v>
      </c>
      <c r="R2078" s="2">
        <v>24871</v>
      </c>
      <c r="S2078" s="9">
        <f>(N2078+R2078)/F2078</f>
        <v>81056.696969696975</v>
      </c>
      <c r="T2078" s="2">
        <v>97723</v>
      </c>
      <c r="U2078" s="5">
        <f>T2078-S2078</f>
        <v>16666.303030303025</v>
      </c>
      <c r="V2078" s="4">
        <f>U2078/S2078</f>
        <v>0.20561290619248546</v>
      </c>
      <c r="W2078" s="22">
        <f>S2078*L2078</f>
        <v>70926.470927637201</v>
      </c>
      <c r="X2078" s="22">
        <f>T2078*L2078</f>
        <v>85509.868741045517</v>
      </c>
      <c r="Y2078" s="22">
        <f>X2078-W2078</f>
        <v>14583.397813408315</v>
      </c>
      <c r="Z2078" s="8">
        <f>Y2078/W2078</f>
        <v>0.20561290619248546</v>
      </c>
      <c r="AA2078" s="2">
        <v>656</v>
      </c>
      <c r="AB2078" s="2">
        <v>1932</v>
      </c>
      <c r="AC2078" s="2">
        <f>2016-AB2078</f>
        <v>84</v>
      </c>
      <c r="AD2078" s="2" t="s">
        <v>27</v>
      </c>
    </row>
    <row r="2079" spans="1:30" x14ac:dyDescent="0.2">
      <c r="A2079">
        <v>35</v>
      </c>
      <c r="B2079" s="2" t="s">
        <v>303</v>
      </c>
      <c r="C2079" s="2" t="s">
        <v>22</v>
      </c>
      <c r="D2079" s="2" t="s">
        <v>23</v>
      </c>
      <c r="E2079" s="6" t="s">
        <v>2767</v>
      </c>
      <c r="F2079" s="2">
        <v>36</v>
      </c>
      <c r="G2079" s="2">
        <v>40</v>
      </c>
      <c r="H2079" s="3">
        <v>42601</v>
      </c>
      <c r="I2079" s="3">
        <v>42612</v>
      </c>
      <c r="J2079" s="3" t="s">
        <v>2540</v>
      </c>
      <c r="K2079" s="17">
        <f>IF(J2079="Januar",238.19,IF(J2079="Februar",240.59,IF(J2079="Mars",245.99,IF(J2079="April",250.79,IF(J2079="Mai",256.52,IF(J2079="Juni",259.83,IF(J2079="Juli",265.66,IF(J2079="August",272.21,IF(J2079="September",275.91,IF(J2079="Oktober",281.13,IF(J2079="November",284.38,IF(J2079="Desember",287.34,0))))))))))))</f>
        <v>272.20999999999998</v>
      </c>
      <c r="L2079" s="20">
        <f>$K$2/K2079</f>
        <v>0.87502296021454029</v>
      </c>
      <c r="M2079" s="2">
        <v>11</v>
      </c>
      <c r="N2079" s="2">
        <v>3300000</v>
      </c>
      <c r="O2079" s="2">
        <v>4160000</v>
      </c>
      <c r="P2079" s="2">
        <f>O2079-N2079</f>
        <v>860000</v>
      </c>
      <c r="Q2079" s="4">
        <f>P2079/N2079</f>
        <v>0.26060606060606062</v>
      </c>
      <c r="R2079" s="2">
        <v>53077</v>
      </c>
      <c r="S2079" s="9">
        <f>(N2079+R2079)/F2079</f>
        <v>93141.027777777781</v>
      </c>
      <c r="T2079" s="2">
        <v>117030</v>
      </c>
      <c r="U2079" s="5">
        <f>T2079-S2079</f>
        <v>23888.972222222219</v>
      </c>
      <c r="V2079" s="4">
        <f>U2079/S2079</f>
        <v>0.25648173304698935</v>
      </c>
      <c r="W2079" s="22">
        <f>S2079*L2079</f>
        <v>81500.537843535843</v>
      </c>
      <c r="X2079" s="22">
        <f>T2079*L2079</f>
        <v>102403.93703390766</v>
      </c>
      <c r="Y2079" s="22">
        <f>X2079-W2079</f>
        <v>20903.399190371812</v>
      </c>
      <c r="Z2079" s="8">
        <f>Y2079/W2079</f>
        <v>0.25648173304698935</v>
      </c>
      <c r="AA2079" s="2">
        <v>622</v>
      </c>
      <c r="AB2079" s="2">
        <v>1892</v>
      </c>
      <c r="AC2079" s="2">
        <f>2016-AB2079</f>
        <v>124</v>
      </c>
      <c r="AD2079" s="2" t="s">
        <v>25</v>
      </c>
    </row>
    <row r="2080" spans="1:30" x14ac:dyDescent="0.2">
      <c r="A2080">
        <v>35</v>
      </c>
      <c r="B2080" s="2" t="s">
        <v>459</v>
      </c>
      <c r="C2080" s="2" t="s">
        <v>22</v>
      </c>
      <c r="D2080" s="2" t="s">
        <v>23</v>
      </c>
      <c r="E2080" s="6" t="s">
        <v>2767</v>
      </c>
      <c r="F2080" s="2">
        <v>42</v>
      </c>
      <c r="G2080" s="2">
        <v>46</v>
      </c>
      <c r="H2080" s="3">
        <v>42601</v>
      </c>
      <c r="I2080" s="3">
        <v>42612</v>
      </c>
      <c r="J2080" s="3" t="s">
        <v>2540</v>
      </c>
      <c r="K2080" s="17">
        <f>IF(J2080="Januar",238.19,IF(J2080="Februar",240.59,IF(J2080="Mars",245.99,IF(J2080="April",250.79,IF(J2080="Mai",256.52,IF(J2080="Juni",259.83,IF(J2080="Juli",265.66,IF(J2080="August",272.21,IF(J2080="September",275.91,IF(J2080="Oktober",281.13,IF(J2080="November",284.38,IF(J2080="Desember",287.34,0))))))))))))</f>
        <v>272.20999999999998</v>
      </c>
      <c r="L2080" s="20">
        <f>$K$2/K2080</f>
        <v>0.87502296021454029</v>
      </c>
      <c r="M2080" s="2">
        <v>11</v>
      </c>
      <c r="N2080" s="2">
        <v>2700000</v>
      </c>
      <c r="O2080" s="2">
        <v>3210000</v>
      </c>
      <c r="P2080" s="2">
        <f>O2080-N2080</f>
        <v>510000</v>
      </c>
      <c r="Q2080" s="4">
        <f>P2080/N2080</f>
        <v>0.18888888888888888</v>
      </c>
      <c r="R2080" s="2"/>
      <c r="S2080" s="9">
        <f>(N2080+R2080)/F2080</f>
        <v>64285.714285714283</v>
      </c>
      <c r="T2080" s="2">
        <v>76429</v>
      </c>
      <c r="U2080" s="5">
        <f>T2080-S2080</f>
        <v>12143.285714285717</v>
      </c>
      <c r="V2080" s="4">
        <f>U2080/S2080</f>
        <v>0.18889555555555562</v>
      </c>
      <c r="W2080" s="22">
        <f>S2080*L2080</f>
        <v>56251.476013791871</v>
      </c>
      <c r="X2080" s="22">
        <f>T2080*L2080</f>
        <v>66877.129826237098</v>
      </c>
      <c r="Y2080" s="22">
        <f>X2080-W2080</f>
        <v>10625.653812445227</v>
      </c>
      <c r="Z2080" s="8">
        <f>Y2080/W2080</f>
        <v>0.18889555555555562</v>
      </c>
      <c r="AA2080" s="2">
        <v>20</v>
      </c>
      <c r="AB2080" s="2">
        <v>2013</v>
      </c>
      <c r="AC2080" s="2">
        <f>2016-AB2080</f>
        <v>3</v>
      </c>
      <c r="AD2080" s="2" t="s">
        <v>460</v>
      </c>
    </row>
    <row r="2081" spans="1:30" x14ac:dyDescent="0.2">
      <c r="A2081">
        <v>35</v>
      </c>
      <c r="B2081" s="6" t="s">
        <v>866</v>
      </c>
      <c r="C2081" s="6" t="s">
        <v>22</v>
      </c>
      <c r="D2081" s="6" t="s">
        <v>23</v>
      </c>
      <c r="E2081" s="6" t="s">
        <v>2767</v>
      </c>
      <c r="F2081" s="6">
        <v>53</v>
      </c>
      <c r="G2081" s="6">
        <v>59</v>
      </c>
      <c r="H2081" s="7">
        <v>42601</v>
      </c>
      <c r="I2081" s="7">
        <v>42612</v>
      </c>
      <c r="J2081" s="3" t="s">
        <v>2540</v>
      </c>
      <c r="K2081" s="17">
        <f>IF(J2081="Januar",238.19,IF(J2081="Februar",240.59,IF(J2081="Mars",245.99,IF(J2081="April",250.79,IF(J2081="Mai",256.52,IF(J2081="Juni",259.83,IF(J2081="Juli",265.66,IF(J2081="August",272.21,IF(J2081="September",275.91,IF(J2081="Oktober",281.13,IF(J2081="November",284.38,IF(J2081="Desember",287.34,0))))))))))))</f>
        <v>272.20999999999998</v>
      </c>
      <c r="L2081" s="20">
        <f>$K$2/K2081</f>
        <v>0.87502296021454029</v>
      </c>
      <c r="M2081" s="6">
        <v>11</v>
      </c>
      <c r="N2081" s="6">
        <v>2850000</v>
      </c>
      <c r="O2081" s="6">
        <v>3600000</v>
      </c>
      <c r="P2081" s="6">
        <f>O2081-N2081</f>
        <v>750000</v>
      </c>
      <c r="Q2081" s="8">
        <f>P2081/N2081</f>
        <v>0.26315789473684209</v>
      </c>
      <c r="R2081" s="6">
        <v>67829</v>
      </c>
      <c r="S2081" s="9">
        <f>(N2081+R2081)/F2081</f>
        <v>55053.377358490565</v>
      </c>
      <c r="T2081" s="6">
        <v>69204</v>
      </c>
      <c r="U2081" s="5">
        <f>T2081-S2081</f>
        <v>14150.622641509435</v>
      </c>
      <c r="V2081" s="4">
        <f>U2081/S2081</f>
        <v>0.25703459661275563</v>
      </c>
      <c r="W2081" s="22">
        <f>S2081*L2081</f>
        <v>48172.969226034562</v>
      </c>
      <c r="X2081" s="22">
        <f>T2081*L2081</f>
        <v>60555.088938687048</v>
      </c>
      <c r="Y2081" s="22">
        <f>X2081-W2081</f>
        <v>12382.119712652486</v>
      </c>
      <c r="Z2081" s="8">
        <f>Y2081/W2081</f>
        <v>0.25703459661275568</v>
      </c>
      <c r="AA2081" s="10">
        <v>3894</v>
      </c>
      <c r="AB2081" s="6">
        <v>1988</v>
      </c>
      <c r="AC2081" s="6">
        <f>2016-AB2081</f>
        <v>28</v>
      </c>
      <c r="AD2081" s="6" t="s">
        <v>37</v>
      </c>
    </row>
    <row r="2082" spans="1:30" x14ac:dyDescent="0.2">
      <c r="A2082">
        <v>35</v>
      </c>
      <c r="B2082" s="2" t="s">
        <v>893</v>
      </c>
      <c r="C2082" s="2" t="s">
        <v>22</v>
      </c>
      <c r="D2082" s="2" t="s">
        <v>23</v>
      </c>
      <c r="E2082" s="6" t="s">
        <v>2767</v>
      </c>
      <c r="F2082" s="2">
        <v>53</v>
      </c>
      <c r="G2082" s="2">
        <v>59</v>
      </c>
      <c r="H2082" s="3">
        <v>42601</v>
      </c>
      <c r="I2082" s="3">
        <v>42612</v>
      </c>
      <c r="J2082" s="3" t="s">
        <v>2540</v>
      </c>
      <c r="K2082" s="17">
        <f>IF(J2082="Januar",238.19,IF(J2082="Februar",240.59,IF(J2082="Mars",245.99,IF(J2082="April",250.79,IF(J2082="Mai",256.52,IF(J2082="Juni",259.83,IF(J2082="Juli",265.66,IF(J2082="August",272.21,IF(J2082="September",275.91,IF(J2082="Oktober",281.13,IF(J2082="November",284.38,IF(J2082="Desember",287.34,0))))))))))))</f>
        <v>272.20999999999998</v>
      </c>
      <c r="L2082" s="20">
        <f>$K$2/K2082</f>
        <v>0.87502296021454029</v>
      </c>
      <c r="M2082" s="2">
        <v>11</v>
      </c>
      <c r="N2082" s="2">
        <v>2700000</v>
      </c>
      <c r="O2082" s="2">
        <v>3350000</v>
      </c>
      <c r="P2082" s="2">
        <f>O2082-N2082</f>
        <v>650000</v>
      </c>
      <c r="Q2082" s="4">
        <f>P2082/N2082</f>
        <v>0.24074074074074073</v>
      </c>
      <c r="R2082" s="2">
        <v>38632</v>
      </c>
      <c r="S2082" s="9">
        <f>(N2082+R2082)/F2082</f>
        <v>51672.301886792455</v>
      </c>
      <c r="T2082" s="2">
        <v>63936</v>
      </c>
      <c r="U2082" s="5">
        <f>T2082-S2082</f>
        <v>12263.698113207545</v>
      </c>
      <c r="V2082" s="4">
        <f>U2082/S2082</f>
        <v>0.23733601301671778</v>
      </c>
      <c r="W2082" s="22">
        <f>S2082*L2082</f>
        <v>45214.450558080513</v>
      </c>
      <c r="X2082" s="22">
        <f>T2082*L2082</f>
        <v>55945.467984276846</v>
      </c>
      <c r="Y2082" s="22">
        <f>X2082-W2082</f>
        <v>10731.017426196333</v>
      </c>
      <c r="Z2082" s="8">
        <f>Y2082/W2082</f>
        <v>0.23733601301671764</v>
      </c>
      <c r="AA2082" s="11">
        <v>1039</v>
      </c>
      <c r="AB2082" s="2">
        <v>1958</v>
      </c>
      <c r="AC2082" s="2">
        <f>2016-AB2082</f>
        <v>58</v>
      </c>
      <c r="AD2082" s="2" t="s">
        <v>233</v>
      </c>
    </row>
    <row r="2083" spans="1:30" x14ac:dyDescent="0.2">
      <c r="A2083">
        <v>35</v>
      </c>
      <c r="B2083" s="6" t="s">
        <v>1083</v>
      </c>
      <c r="C2083" s="6" t="s">
        <v>22</v>
      </c>
      <c r="D2083" s="6" t="s">
        <v>23</v>
      </c>
      <c r="E2083" s="6" t="s">
        <v>2767</v>
      </c>
      <c r="F2083" s="6">
        <v>58</v>
      </c>
      <c r="G2083" s="6">
        <v>60</v>
      </c>
      <c r="H2083" s="7">
        <v>42601</v>
      </c>
      <c r="I2083" s="7">
        <v>42612</v>
      </c>
      <c r="J2083" s="3" t="s">
        <v>2540</v>
      </c>
      <c r="K2083" s="17">
        <f>IF(J2083="Januar",238.19,IF(J2083="Februar",240.59,IF(J2083="Mars",245.99,IF(J2083="April",250.79,IF(J2083="Mai",256.52,IF(J2083="Juni",259.83,IF(J2083="Juli",265.66,IF(J2083="August",272.21,IF(J2083="September",275.91,IF(J2083="Oktober",281.13,IF(J2083="November",284.38,IF(J2083="Desember",287.34,0))))))))))))</f>
        <v>272.20999999999998</v>
      </c>
      <c r="L2083" s="20">
        <f>$K$2/K2083</f>
        <v>0.87502296021454029</v>
      </c>
      <c r="M2083" s="6">
        <v>11</v>
      </c>
      <c r="N2083" s="6">
        <v>2550000</v>
      </c>
      <c r="O2083" s="6">
        <v>3150000</v>
      </c>
      <c r="P2083" s="6">
        <f>O2083-N2083</f>
        <v>600000</v>
      </c>
      <c r="Q2083" s="8">
        <f>P2083/N2083</f>
        <v>0.23529411764705882</v>
      </c>
      <c r="R2083" s="6"/>
      <c r="S2083" s="9">
        <f>(N2083+R2083)/F2083</f>
        <v>43965.517241379312</v>
      </c>
      <c r="T2083" s="6">
        <v>54310</v>
      </c>
      <c r="U2083" s="5">
        <f>T2083-S2083</f>
        <v>10344.482758620688</v>
      </c>
      <c r="V2083" s="4">
        <f>U2083/S2083</f>
        <v>0.23528627450980388</v>
      </c>
      <c r="W2083" s="22">
        <f>S2083*L2083</f>
        <v>38470.837043915133</v>
      </c>
      <c r="X2083" s="22">
        <f>T2083*L2083</f>
        <v>47522.496969251682</v>
      </c>
      <c r="Y2083" s="22">
        <f>X2083-W2083</f>
        <v>9051.6599253365493</v>
      </c>
      <c r="Z2083" s="8">
        <f>Y2083/W2083</f>
        <v>0.23528627450980391</v>
      </c>
      <c r="AA2083" s="10">
        <v>3368</v>
      </c>
      <c r="AB2083" s="6">
        <v>1958</v>
      </c>
      <c r="AC2083" s="6">
        <f>2016-AB2083</f>
        <v>58</v>
      </c>
      <c r="AD2083" s="6" t="s">
        <v>315</v>
      </c>
    </row>
    <row r="2084" spans="1:30" x14ac:dyDescent="0.2">
      <c r="A2084">
        <v>35</v>
      </c>
      <c r="B2084" s="6" t="s">
        <v>1197</v>
      </c>
      <c r="C2084" s="6" t="s">
        <v>22</v>
      </c>
      <c r="D2084" s="6" t="s">
        <v>23</v>
      </c>
      <c r="E2084" s="6" t="s">
        <v>2767</v>
      </c>
      <c r="F2084" s="6">
        <v>61</v>
      </c>
      <c r="G2084" s="6">
        <v>66</v>
      </c>
      <c r="H2084" s="7">
        <v>42601</v>
      </c>
      <c r="I2084" s="7">
        <v>42612</v>
      </c>
      <c r="J2084" s="3" t="s">
        <v>2540</v>
      </c>
      <c r="K2084" s="17">
        <f>IF(J2084="Januar",238.19,IF(J2084="Februar",240.59,IF(J2084="Mars",245.99,IF(J2084="April",250.79,IF(J2084="Mai",256.52,IF(J2084="Juni",259.83,IF(J2084="Juli",265.66,IF(J2084="August",272.21,IF(J2084="September",275.91,IF(J2084="Oktober",281.13,IF(J2084="November",284.38,IF(J2084="Desember",287.34,0))))))))))))</f>
        <v>272.20999999999998</v>
      </c>
      <c r="L2084" s="20">
        <f>$K$2/K2084</f>
        <v>0.87502296021454029</v>
      </c>
      <c r="M2084" s="6">
        <v>11</v>
      </c>
      <c r="N2084" s="6">
        <v>3990000</v>
      </c>
      <c r="O2084" s="6">
        <v>5216000</v>
      </c>
      <c r="P2084" s="6">
        <f>O2084-N2084</f>
        <v>1226000</v>
      </c>
      <c r="Q2084" s="8">
        <f>P2084/N2084</f>
        <v>0.30726817042606519</v>
      </c>
      <c r="R2084" s="6">
        <v>4659</v>
      </c>
      <c r="S2084" s="9">
        <f>(N2084+R2084)/F2084</f>
        <v>65486.2131147541</v>
      </c>
      <c r="T2084" s="6">
        <v>85585</v>
      </c>
      <c r="U2084" s="5">
        <f>T2084-S2084</f>
        <v>20098.7868852459</v>
      </c>
      <c r="V2084" s="4">
        <f>U2084/S2084</f>
        <v>0.30691631000293135</v>
      </c>
      <c r="W2084" s="22">
        <f>S2084*L2084</f>
        <v>57301.940052912381</v>
      </c>
      <c r="X2084" s="22">
        <f>T2084*L2084</f>
        <v>74888.840049961436</v>
      </c>
      <c r="Y2084" s="22">
        <f>X2084-W2084</f>
        <v>17586.899997049055</v>
      </c>
      <c r="Z2084" s="8">
        <f>Y2084/W2084</f>
        <v>0.30691631000293151</v>
      </c>
      <c r="AA2084" s="10">
        <v>1223</v>
      </c>
      <c r="AB2084" s="6">
        <v>1952</v>
      </c>
      <c r="AC2084" s="6">
        <f>2016-AB2084</f>
        <v>64</v>
      </c>
      <c r="AD2084" s="6" t="s">
        <v>103</v>
      </c>
    </row>
    <row r="2085" spans="1:30" x14ac:dyDescent="0.2">
      <c r="A2085">
        <v>35</v>
      </c>
      <c r="B2085" s="6" t="s">
        <v>1225</v>
      </c>
      <c r="C2085" s="6" t="s">
        <v>22</v>
      </c>
      <c r="D2085" s="6" t="s">
        <v>23</v>
      </c>
      <c r="E2085" s="6" t="s">
        <v>2767</v>
      </c>
      <c r="F2085" s="6">
        <v>62</v>
      </c>
      <c r="G2085" s="6">
        <v>72</v>
      </c>
      <c r="H2085" s="7">
        <v>42601</v>
      </c>
      <c r="I2085" s="7">
        <v>42612</v>
      </c>
      <c r="J2085" s="3" t="s">
        <v>2540</v>
      </c>
      <c r="K2085" s="17">
        <f>IF(J2085="Januar",238.19,IF(J2085="Februar",240.59,IF(J2085="Mars",245.99,IF(J2085="April",250.79,IF(J2085="Mai",256.52,IF(J2085="Juni",259.83,IF(J2085="Juli",265.66,IF(J2085="August",272.21,IF(J2085="September",275.91,IF(J2085="Oktober",281.13,IF(J2085="November",284.38,IF(J2085="Desember",287.34,0))))))))))))</f>
        <v>272.20999999999998</v>
      </c>
      <c r="L2085" s="20">
        <f>$K$2/K2085</f>
        <v>0.87502296021454029</v>
      </c>
      <c r="M2085" s="6">
        <v>11</v>
      </c>
      <c r="N2085" s="6">
        <v>2290000</v>
      </c>
      <c r="O2085" s="6">
        <v>2785000</v>
      </c>
      <c r="P2085" s="6">
        <f>O2085-N2085</f>
        <v>495000</v>
      </c>
      <c r="Q2085" s="8">
        <f>P2085/N2085</f>
        <v>0.21615720524017468</v>
      </c>
      <c r="R2085" s="6"/>
      <c r="S2085" s="9">
        <f>(N2085+R2085)/F2085</f>
        <v>36935.483870967742</v>
      </c>
      <c r="T2085" s="6">
        <v>44919</v>
      </c>
      <c r="U2085" s="5">
        <f>T2085-S2085</f>
        <v>7983.5161290322576</v>
      </c>
      <c r="V2085" s="4">
        <f>U2085/S2085</f>
        <v>0.21614759825327509</v>
      </c>
      <c r="W2085" s="22">
        <f>S2085*L2085</f>
        <v>32319.396433730602</v>
      </c>
      <c r="X2085" s="22">
        <f>T2085*L2085</f>
        <v>39305.156349876932</v>
      </c>
      <c r="Y2085" s="22">
        <f>X2085-W2085</f>
        <v>6985.7599161463295</v>
      </c>
      <c r="Z2085" s="8">
        <f>Y2085/W2085</f>
        <v>0.21614759825327495</v>
      </c>
      <c r="AA2085" s="10">
        <v>15113</v>
      </c>
      <c r="AB2085" s="6">
        <v>1990</v>
      </c>
      <c r="AC2085" s="6">
        <f>2016-AB2085</f>
        <v>26</v>
      </c>
      <c r="AD2085" s="6" t="s">
        <v>37</v>
      </c>
    </row>
    <row r="2086" spans="1:30" x14ac:dyDescent="0.2">
      <c r="A2086">
        <v>35</v>
      </c>
      <c r="B2086" s="2" t="s">
        <v>1071</v>
      </c>
      <c r="C2086" s="2" t="s">
        <v>22</v>
      </c>
      <c r="D2086" s="2" t="s">
        <v>23</v>
      </c>
      <c r="E2086" s="6" t="s">
        <v>2767</v>
      </c>
      <c r="F2086" s="2">
        <v>62</v>
      </c>
      <c r="G2086" s="2">
        <v>68</v>
      </c>
      <c r="H2086" s="3">
        <v>42601</v>
      </c>
      <c r="I2086" s="3">
        <v>42612</v>
      </c>
      <c r="J2086" s="3" t="s">
        <v>2540</v>
      </c>
      <c r="K2086" s="17">
        <f>IF(J2086="Januar",238.19,IF(J2086="Februar",240.59,IF(J2086="Mars",245.99,IF(J2086="April",250.79,IF(J2086="Mai",256.52,IF(J2086="Juni",259.83,IF(J2086="Juli",265.66,IF(J2086="August",272.21,IF(J2086="September",275.91,IF(J2086="Oktober",281.13,IF(J2086="November",284.38,IF(J2086="Desember",287.34,0))))))))))))</f>
        <v>272.20999999999998</v>
      </c>
      <c r="L2086" s="20">
        <f>$K$2/K2086</f>
        <v>0.87502296021454029</v>
      </c>
      <c r="M2086" s="2">
        <v>11</v>
      </c>
      <c r="N2086" s="2">
        <v>4350000</v>
      </c>
      <c r="O2086" s="2">
        <v>4720000</v>
      </c>
      <c r="P2086" s="2">
        <f>O2086-N2086</f>
        <v>370000</v>
      </c>
      <c r="Q2086" s="4">
        <f>P2086/N2086</f>
        <v>8.5057471264367815E-2</v>
      </c>
      <c r="R2086" s="2"/>
      <c r="S2086" s="9">
        <f>(N2086+R2086)/F2086</f>
        <v>70161.290322580651</v>
      </c>
      <c r="T2086" s="2">
        <v>76129</v>
      </c>
      <c r="U2086" s="5">
        <f>T2086-S2086</f>
        <v>5967.7096774193487</v>
      </c>
      <c r="V2086" s="4">
        <f>U2086/S2086</f>
        <v>8.5057011494252779E-2</v>
      </c>
      <c r="W2086" s="22">
        <f>S2086*L2086</f>
        <v>61392.739950536299</v>
      </c>
      <c r="X2086" s="22">
        <f>T2086*L2086</f>
        <v>66614.622938172732</v>
      </c>
      <c r="Y2086" s="22">
        <f>X2086-W2086</f>
        <v>5221.8829876364325</v>
      </c>
      <c r="Z2086" s="8">
        <f>Y2086/W2086</f>
        <v>8.5057011494252696E-2</v>
      </c>
      <c r="AA2086" s="11">
        <v>18871</v>
      </c>
      <c r="AB2086" s="2">
        <v>2007</v>
      </c>
      <c r="AC2086" s="2">
        <f>2016-AB2086</f>
        <v>9</v>
      </c>
      <c r="AD2086" s="2" t="s">
        <v>105</v>
      </c>
    </row>
    <row r="2087" spans="1:30" x14ac:dyDescent="0.2">
      <c r="A2087">
        <v>35</v>
      </c>
      <c r="B2087" s="6" t="s">
        <v>1258</v>
      </c>
      <c r="C2087" s="6" t="s">
        <v>22</v>
      </c>
      <c r="D2087" s="6" t="s">
        <v>23</v>
      </c>
      <c r="E2087" s="6" t="s">
        <v>2767</v>
      </c>
      <c r="F2087" s="6">
        <v>63</v>
      </c>
      <c r="G2087" s="6">
        <v>69</v>
      </c>
      <c r="H2087" s="7">
        <v>42601</v>
      </c>
      <c r="I2087" s="7">
        <v>42612</v>
      </c>
      <c r="J2087" s="3" t="s">
        <v>2540</v>
      </c>
      <c r="K2087" s="17">
        <f>IF(J2087="Januar",238.19,IF(J2087="Februar",240.59,IF(J2087="Mars",245.99,IF(J2087="April",250.79,IF(J2087="Mai",256.52,IF(J2087="Juni",259.83,IF(J2087="Juli",265.66,IF(J2087="August",272.21,IF(J2087="September",275.91,IF(J2087="Oktober",281.13,IF(J2087="November",284.38,IF(J2087="Desember",287.34,0))))))))))))</f>
        <v>272.20999999999998</v>
      </c>
      <c r="L2087" s="20">
        <f>$K$2/K2087</f>
        <v>0.87502296021454029</v>
      </c>
      <c r="M2087" s="6">
        <v>11</v>
      </c>
      <c r="N2087" s="6">
        <v>4850000</v>
      </c>
      <c r="O2087" s="6">
        <v>6000000</v>
      </c>
      <c r="P2087" s="6">
        <f>O2087-N2087</f>
        <v>1150000</v>
      </c>
      <c r="Q2087" s="8">
        <f>P2087/N2087</f>
        <v>0.23711340206185566</v>
      </c>
      <c r="R2087" s="6">
        <v>10502</v>
      </c>
      <c r="S2087" s="9">
        <f>(N2087+R2087)/F2087</f>
        <v>77150.825396825399</v>
      </c>
      <c r="T2087" s="6">
        <v>95405</v>
      </c>
      <c r="U2087" s="5">
        <f>T2087-S2087</f>
        <v>18254.174603174601</v>
      </c>
      <c r="V2087" s="4">
        <f>U2087/S2087</f>
        <v>0.23660374998302641</v>
      </c>
      <c r="W2087" s="22">
        <f>S2087*L2087</f>
        <v>67508.743621725298</v>
      </c>
      <c r="X2087" s="22">
        <f>T2087*L2087</f>
        <v>83481.565519268217</v>
      </c>
      <c r="Y2087" s="22">
        <f>X2087-W2087</f>
        <v>15972.821897542919</v>
      </c>
      <c r="Z2087" s="8">
        <f>Y2087/W2087</f>
        <v>0.23660374998302638</v>
      </c>
      <c r="AA2087" s="10">
        <v>1804</v>
      </c>
      <c r="AB2087" s="6">
        <v>1974</v>
      </c>
      <c r="AC2087" s="6">
        <f>2016-AB2087</f>
        <v>42</v>
      </c>
      <c r="AD2087" s="6" t="s">
        <v>797</v>
      </c>
    </row>
    <row r="2088" spans="1:30" x14ac:dyDescent="0.2">
      <c r="A2088">
        <v>35</v>
      </c>
      <c r="B2088" s="6" t="s">
        <v>1289</v>
      </c>
      <c r="C2088" s="6" t="s">
        <v>22</v>
      </c>
      <c r="D2088" s="6" t="s">
        <v>23</v>
      </c>
      <c r="E2088" s="6" t="s">
        <v>2767</v>
      </c>
      <c r="F2088" s="6">
        <v>64</v>
      </c>
      <c r="G2088" s="6">
        <v>73</v>
      </c>
      <c r="H2088" s="7">
        <v>42601</v>
      </c>
      <c r="I2088" s="7">
        <v>42612</v>
      </c>
      <c r="J2088" s="3" t="s">
        <v>2540</v>
      </c>
      <c r="K2088" s="17">
        <f>IF(J2088="Januar",238.19,IF(J2088="Februar",240.59,IF(J2088="Mars",245.99,IF(J2088="April",250.79,IF(J2088="Mai",256.52,IF(J2088="Juni",259.83,IF(J2088="Juli",265.66,IF(J2088="August",272.21,IF(J2088="September",275.91,IF(J2088="Oktober",281.13,IF(J2088="November",284.38,IF(J2088="Desember",287.34,0))))))))))))</f>
        <v>272.20999999999998</v>
      </c>
      <c r="L2088" s="20">
        <f>$K$2/K2088</f>
        <v>0.87502296021454029</v>
      </c>
      <c r="M2088" s="6">
        <v>11</v>
      </c>
      <c r="N2088" s="6">
        <v>4900000</v>
      </c>
      <c r="O2088" s="6">
        <v>5550000</v>
      </c>
      <c r="P2088" s="6">
        <f>O2088-N2088</f>
        <v>650000</v>
      </c>
      <c r="Q2088" s="8">
        <f>P2088/N2088</f>
        <v>0.1326530612244898</v>
      </c>
      <c r="R2088" s="6"/>
      <c r="S2088" s="9">
        <f>(N2088+R2088)/F2088</f>
        <v>76562.5</v>
      </c>
      <c r="T2088" s="6">
        <v>86719</v>
      </c>
      <c r="U2088" s="5">
        <f>T2088-S2088</f>
        <v>10156.5</v>
      </c>
      <c r="V2088" s="4">
        <f>U2088/S2088</f>
        <v>0.13265632653061224</v>
      </c>
      <c r="W2088" s="22">
        <f>S2088*L2088</f>
        <v>66993.945391425746</v>
      </c>
      <c r="X2088" s="22">
        <f>T2088*L2088</f>
        <v>75881.116086844719</v>
      </c>
      <c r="Y2088" s="22">
        <f>X2088-W2088</f>
        <v>8887.1706954189722</v>
      </c>
      <c r="Z2088" s="8">
        <f>Y2088/W2088</f>
        <v>0.13265632653061213</v>
      </c>
      <c r="AA2088" s="6">
        <v>512</v>
      </c>
      <c r="AB2088" s="6">
        <v>1901</v>
      </c>
      <c r="AC2088" s="6">
        <f>2016-AB2088</f>
        <v>115</v>
      </c>
      <c r="AD2088" s="6" t="s">
        <v>102</v>
      </c>
    </row>
    <row r="2089" spans="1:30" x14ac:dyDescent="0.2">
      <c r="A2089">
        <v>35</v>
      </c>
      <c r="B2089" s="2" t="s">
        <v>1419</v>
      </c>
      <c r="C2089" s="2" t="s">
        <v>22</v>
      </c>
      <c r="D2089" s="2" t="s">
        <v>23</v>
      </c>
      <c r="E2089" s="6" t="s">
        <v>2767</v>
      </c>
      <c r="F2089" s="2">
        <v>67</v>
      </c>
      <c r="G2089" s="2">
        <v>73</v>
      </c>
      <c r="H2089" s="3">
        <v>42601</v>
      </c>
      <c r="I2089" s="3">
        <v>42612</v>
      </c>
      <c r="J2089" s="3" t="s">
        <v>2540</v>
      </c>
      <c r="K2089" s="17">
        <f>IF(J2089="Januar",238.19,IF(J2089="Februar",240.59,IF(J2089="Mars",245.99,IF(J2089="April",250.79,IF(J2089="Mai",256.52,IF(J2089="Juni",259.83,IF(J2089="Juli",265.66,IF(J2089="August",272.21,IF(J2089="September",275.91,IF(J2089="Oktober",281.13,IF(J2089="November",284.38,IF(J2089="Desember",287.34,0))))))))))))</f>
        <v>272.20999999999998</v>
      </c>
      <c r="L2089" s="20">
        <f>$K$2/K2089</f>
        <v>0.87502296021454029</v>
      </c>
      <c r="M2089" s="2">
        <v>11</v>
      </c>
      <c r="N2089" s="2">
        <v>4000000</v>
      </c>
      <c r="O2089" s="2">
        <v>4330000</v>
      </c>
      <c r="P2089" s="2">
        <f>O2089-N2089</f>
        <v>330000</v>
      </c>
      <c r="Q2089" s="4">
        <f>P2089/N2089</f>
        <v>8.2500000000000004E-2</v>
      </c>
      <c r="R2089" s="2"/>
      <c r="S2089" s="9">
        <f>(N2089+R2089)/F2089</f>
        <v>59701.492537313432</v>
      </c>
      <c r="T2089" s="2">
        <v>64627</v>
      </c>
      <c r="U2089" s="5">
        <f>T2089-S2089</f>
        <v>4925.507462686568</v>
      </c>
      <c r="V2089" s="4">
        <f>U2089/S2089</f>
        <v>8.2502250000000013E-2</v>
      </c>
      <c r="W2089" s="22">
        <f>S2089*L2089</f>
        <v>52240.176729226288</v>
      </c>
      <c r="X2089" s="22">
        <f>T2089*L2089</f>
        <v>56550.108849785094</v>
      </c>
      <c r="Y2089" s="22">
        <f>X2089-W2089</f>
        <v>4309.9321205588058</v>
      </c>
      <c r="Z2089" s="8">
        <f>Y2089/W2089</f>
        <v>8.250224999999993E-2</v>
      </c>
      <c r="AA2089" s="11">
        <v>1523</v>
      </c>
      <c r="AB2089" s="2">
        <v>1952</v>
      </c>
      <c r="AC2089" s="2">
        <f>2016-AB2089</f>
        <v>64</v>
      </c>
      <c r="AD2089" s="2" t="s">
        <v>46</v>
      </c>
    </row>
    <row r="2090" spans="1:30" x14ac:dyDescent="0.2">
      <c r="A2090">
        <v>35</v>
      </c>
      <c r="B2090" s="6" t="s">
        <v>1459</v>
      </c>
      <c r="C2090" s="6" t="s">
        <v>22</v>
      </c>
      <c r="D2090" s="6" t="s">
        <v>23</v>
      </c>
      <c r="E2090" s="6" t="s">
        <v>2767</v>
      </c>
      <c r="F2090" s="6">
        <v>68</v>
      </c>
      <c r="G2090" s="6">
        <v>68</v>
      </c>
      <c r="H2090" s="7">
        <v>42601</v>
      </c>
      <c r="I2090" s="7">
        <v>42612</v>
      </c>
      <c r="J2090" s="3" t="s">
        <v>2540</v>
      </c>
      <c r="K2090" s="17">
        <f>IF(J2090="Januar",238.19,IF(J2090="Februar",240.59,IF(J2090="Mars",245.99,IF(J2090="April",250.79,IF(J2090="Mai",256.52,IF(J2090="Juni",259.83,IF(J2090="Juli",265.66,IF(J2090="August",272.21,IF(J2090="September",275.91,IF(J2090="Oktober",281.13,IF(J2090="November",284.38,IF(J2090="Desember",287.34,0))))))))))))</f>
        <v>272.20999999999998</v>
      </c>
      <c r="L2090" s="20">
        <f>$K$2/K2090</f>
        <v>0.87502296021454029</v>
      </c>
      <c r="M2090" s="6">
        <v>11</v>
      </c>
      <c r="N2090" s="6">
        <v>4600000</v>
      </c>
      <c r="O2090" s="6">
        <v>4500000</v>
      </c>
      <c r="P2090" s="6">
        <f>O2090-N2090</f>
        <v>-100000</v>
      </c>
      <c r="Q2090" s="8">
        <f>P2090/N2090</f>
        <v>-2.1739130434782608E-2</v>
      </c>
      <c r="R2090" s="6">
        <v>13672</v>
      </c>
      <c r="S2090" s="9">
        <f>(N2090+R2090)/F2090</f>
        <v>67848.117647058825</v>
      </c>
      <c r="T2090" s="6">
        <v>66378</v>
      </c>
      <c r="U2090" s="5">
        <f>T2090-S2090</f>
        <v>-1470.1176470588252</v>
      </c>
      <c r="V2090" s="4">
        <f>U2090/S2090</f>
        <v>-2.166777352182819E-2</v>
      </c>
      <c r="W2090" s="22">
        <f>S2090*L2090</f>
        <v>59368.660748513801</v>
      </c>
      <c r="X2090" s="22">
        <f>T2090*L2090</f>
        <v>58082.274053120753</v>
      </c>
      <c r="Y2090" s="22">
        <f>X2090-W2090</f>
        <v>-1286.3866953930483</v>
      </c>
      <c r="Z2090" s="8">
        <f>Y2090/W2090</f>
        <v>-2.1667773521828197E-2</v>
      </c>
      <c r="AA2090" s="10">
        <v>2330</v>
      </c>
      <c r="AB2090" s="6">
        <v>1952</v>
      </c>
      <c r="AC2090" s="6">
        <f>2016-AB2090</f>
        <v>64</v>
      </c>
      <c r="AD2090" s="6" t="s">
        <v>108</v>
      </c>
    </row>
    <row r="2091" spans="1:30" x14ac:dyDescent="0.2">
      <c r="A2091">
        <v>35</v>
      </c>
      <c r="B2091" s="6" t="s">
        <v>397</v>
      </c>
      <c r="C2091" s="6" t="s">
        <v>22</v>
      </c>
      <c r="D2091" s="6" t="s">
        <v>23</v>
      </c>
      <c r="E2091" s="6" t="s">
        <v>2767</v>
      </c>
      <c r="F2091" s="6">
        <v>70</v>
      </c>
      <c r="G2091" s="6">
        <v>77</v>
      </c>
      <c r="H2091" s="7">
        <v>42601</v>
      </c>
      <c r="I2091" s="7">
        <v>42612</v>
      </c>
      <c r="J2091" s="3" t="s">
        <v>2540</v>
      </c>
      <c r="K2091" s="17">
        <f>IF(J2091="Januar",238.19,IF(J2091="Februar",240.59,IF(J2091="Mars",245.99,IF(J2091="April",250.79,IF(J2091="Mai",256.52,IF(J2091="Juni",259.83,IF(J2091="Juli",265.66,IF(J2091="August",272.21,IF(J2091="September",275.91,IF(J2091="Oktober",281.13,IF(J2091="November",284.38,IF(J2091="Desember",287.34,0))))))))))))</f>
        <v>272.20999999999998</v>
      </c>
      <c r="L2091" s="20">
        <f>$K$2/K2091</f>
        <v>0.87502296021454029</v>
      </c>
      <c r="M2091" s="6">
        <v>11</v>
      </c>
      <c r="N2091" s="6">
        <v>3700000</v>
      </c>
      <c r="O2091" s="6">
        <v>4015000</v>
      </c>
      <c r="P2091" s="6">
        <f>O2091-N2091</f>
        <v>315000</v>
      </c>
      <c r="Q2091" s="8">
        <f>P2091/N2091</f>
        <v>8.513513513513514E-2</v>
      </c>
      <c r="R2091" s="6">
        <v>112958</v>
      </c>
      <c r="S2091" s="9">
        <f>(N2091+R2091)/F2091</f>
        <v>54470.828571428574</v>
      </c>
      <c r="T2091" s="6">
        <v>58971</v>
      </c>
      <c r="U2091" s="5">
        <f>T2091-S2091</f>
        <v>4500.1714285714261</v>
      </c>
      <c r="V2091" s="4">
        <f>U2091/S2091</f>
        <v>8.2616173584917491E-2</v>
      </c>
      <c r="W2091" s="22">
        <f>S2091*L2091</f>
        <v>47663.22566191019</v>
      </c>
      <c r="X2091" s="22">
        <f>T2091*L2091</f>
        <v>51600.978986811657</v>
      </c>
      <c r="Y2091" s="22">
        <f>X2091-W2091</f>
        <v>3937.7533249014668</v>
      </c>
      <c r="Z2091" s="8">
        <f>Y2091/W2091</f>
        <v>8.2616173584917504E-2</v>
      </c>
      <c r="AA2091" s="10">
        <v>1971</v>
      </c>
      <c r="AB2091" s="6">
        <v>1957</v>
      </c>
      <c r="AC2091" s="6">
        <f>2016-AB2091</f>
        <v>59</v>
      </c>
      <c r="AD2091" s="6" t="s">
        <v>75</v>
      </c>
    </row>
    <row r="2092" spans="1:30" x14ac:dyDescent="0.2">
      <c r="A2092">
        <v>35</v>
      </c>
      <c r="B2092" s="6" t="s">
        <v>1668</v>
      </c>
      <c r="C2092" s="6" t="s">
        <v>22</v>
      </c>
      <c r="D2092" s="6" t="s">
        <v>23</v>
      </c>
      <c r="E2092" s="6" t="s">
        <v>2767</v>
      </c>
      <c r="F2092" s="6">
        <v>74</v>
      </c>
      <c r="G2092" s="6">
        <v>84</v>
      </c>
      <c r="H2092" s="7">
        <v>42601</v>
      </c>
      <c r="I2092" s="7">
        <v>42612</v>
      </c>
      <c r="J2092" s="3" t="s">
        <v>2540</v>
      </c>
      <c r="K2092" s="17">
        <f>IF(J2092="Januar",238.19,IF(J2092="Februar",240.59,IF(J2092="Mars",245.99,IF(J2092="April",250.79,IF(J2092="Mai",256.52,IF(J2092="Juni",259.83,IF(J2092="Juli",265.66,IF(J2092="August",272.21,IF(J2092="September",275.91,IF(J2092="Oktober",281.13,IF(J2092="November",284.38,IF(J2092="Desember",287.34,0))))))))))))</f>
        <v>272.20999999999998</v>
      </c>
      <c r="L2092" s="20">
        <f>$K$2/K2092</f>
        <v>0.87502296021454029</v>
      </c>
      <c r="M2092" s="6">
        <v>11</v>
      </c>
      <c r="N2092" s="6">
        <v>2990000</v>
      </c>
      <c r="O2092" s="6">
        <v>3500000</v>
      </c>
      <c r="P2092" s="6">
        <f>O2092-N2092</f>
        <v>510000</v>
      </c>
      <c r="Q2092" s="8">
        <f>P2092/N2092</f>
        <v>0.1705685618729097</v>
      </c>
      <c r="R2092" s="6">
        <v>17425</v>
      </c>
      <c r="S2092" s="9">
        <f>(N2092+R2092)/F2092</f>
        <v>40640.87837837838</v>
      </c>
      <c r="T2092" s="6">
        <v>47533</v>
      </c>
      <c r="U2092" s="5">
        <f>T2092-S2092</f>
        <v>6892.1216216216199</v>
      </c>
      <c r="V2092" s="4">
        <f>U2092/S2092</f>
        <v>0.16958594146154929</v>
      </c>
      <c r="W2092" s="22">
        <f>S2092*L2092</f>
        <v>35561.701704367755</v>
      </c>
      <c r="X2092" s="22">
        <f>T2092*L2092</f>
        <v>41592.466367877743</v>
      </c>
      <c r="Y2092" s="22">
        <f>X2092-W2092</f>
        <v>6030.7646635099882</v>
      </c>
      <c r="Z2092" s="8">
        <f>Y2092/W2092</f>
        <v>0.16958594146154929</v>
      </c>
      <c r="AA2092" s="10">
        <v>12930</v>
      </c>
      <c r="AB2092" s="6">
        <v>1993</v>
      </c>
      <c r="AC2092" s="6">
        <f>2016-AB2092</f>
        <v>23</v>
      </c>
      <c r="AD2092" s="6" t="s">
        <v>37</v>
      </c>
    </row>
    <row r="2093" spans="1:30" x14ac:dyDescent="0.2">
      <c r="A2093">
        <v>35</v>
      </c>
      <c r="B2093" s="6" t="s">
        <v>1754</v>
      </c>
      <c r="C2093" s="6" t="s">
        <v>22</v>
      </c>
      <c r="D2093" s="6" t="s">
        <v>23</v>
      </c>
      <c r="E2093" s="6" t="s">
        <v>2767</v>
      </c>
      <c r="F2093" s="6">
        <v>77</v>
      </c>
      <c r="G2093" s="6">
        <v>86</v>
      </c>
      <c r="H2093" s="7">
        <v>42601</v>
      </c>
      <c r="I2093" s="7">
        <v>42612</v>
      </c>
      <c r="J2093" s="3" t="s">
        <v>2540</v>
      </c>
      <c r="K2093" s="17">
        <f>IF(J2093="Januar",238.19,IF(J2093="Februar",240.59,IF(J2093="Mars",245.99,IF(J2093="April",250.79,IF(J2093="Mai",256.52,IF(J2093="Juni",259.83,IF(J2093="Juli",265.66,IF(J2093="August",272.21,IF(J2093="September",275.91,IF(J2093="Oktober",281.13,IF(J2093="November",284.38,IF(J2093="Desember",287.34,0))))))))))))</f>
        <v>272.20999999999998</v>
      </c>
      <c r="L2093" s="20">
        <f>$K$2/K2093</f>
        <v>0.87502296021454029</v>
      </c>
      <c r="M2093" s="6">
        <v>11</v>
      </c>
      <c r="N2093" s="6">
        <v>4500000</v>
      </c>
      <c r="O2093" s="6">
        <v>5435000</v>
      </c>
      <c r="P2093" s="6">
        <f>O2093-N2093</f>
        <v>935000</v>
      </c>
      <c r="Q2093" s="8">
        <f>P2093/N2093</f>
        <v>0.20777777777777778</v>
      </c>
      <c r="R2093" s="6">
        <v>77000</v>
      </c>
      <c r="S2093" s="9">
        <f>(N2093+R2093)/F2093</f>
        <v>59441.558441558438</v>
      </c>
      <c r="T2093" s="6">
        <v>71584</v>
      </c>
      <c r="U2093" s="5">
        <f>T2093-S2093</f>
        <v>12142.441558441562</v>
      </c>
      <c r="V2093" s="4">
        <f>U2093/S2093</f>
        <v>0.20427528949093299</v>
      </c>
      <c r="W2093" s="22">
        <f>S2093*L2093</f>
        <v>52012.728427298061</v>
      </c>
      <c r="X2093" s="22">
        <f>T2093*L2093</f>
        <v>62637.643583997655</v>
      </c>
      <c r="Y2093" s="22">
        <f>X2093-W2093</f>
        <v>10624.915156699593</v>
      </c>
      <c r="Z2093" s="8">
        <f>Y2093/W2093</f>
        <v>0.20427528949093304</v>
      </c>
      <c r="AA2093" s="10">
        <v>1279</v>
      </c>
      <c r="AB2093" s="6">
        <v>1936</v>
      </c>
      <c r="AC2093" s="6">
        <f>2016-AB2093</f>
        <v>80</v>
      </c>
      <c r="AD2093" s="6" t="s">
        <v>191</v>
      </c>
    </row>
    <row r="2094" spans="1:30" x14ac:dyDescent="0.2">
      <c r="A2094">
        <v>35</v>
      </c>
      <c r="B2094" s="2" t="s">
        <v>1285</v>
      </c>
      <c r="C2094" s="2" t="s">
        <v>22</v>
      </c>
      <c r="D2094" s="2" t="s">
        <v>23</v>
      </c>
      <c r="E2094" s="6" t="s">
        <v>2767</v>
      </c>
      <c r="F2094" s="2">
        <v>84</v>
      </c>
      <c r="G2094" s="2">
        <v>94</v>
      </c>
      <c r="H2094" s="3">
        <v>42601</v>
      </c>
      <c r="I2094" s="3">
        <v>42612</v>
      </c>
      <c r="J2094" s="3" t="s">
        <v>2540</v>
      </c>
      <c r="K2094" s="17">
        <f>IF(J2094="Januar",238.19,IF(J2094="Februar",240.59,IF(J2094="Mars",245.99,IF(J2094="April",250.79,IF(J2094="Mai",256.52,IF(J2094="Juni",259.83,IF(J2094="Juli",265.66,IF(J2094="August",272.21,IF(J2094="September",275.91,IF(J2094="Oktober",281.13,IF(J2094="November",284.38,IF(J2094="Desember",287.34,0))))))))))))</f>
        <v>272.20999999999998</v>
      </c>
      <c r="L2094" s="20">
        <f>$K$2/K2094</f>
        <v>0.87502296021454029</v>
      </c>
      <c r="M2094" s="2">
        <v>11</v>
      </c>
      <c r="N2094" s="2">
        <v>5900000</v>
      </c>
      <c r="O2094" s="2">
        <v>7400000</v>
      </c>
      <c r="P2094" s="2">
        <f>O2094-N2094</f>
        <v>1500000</v>
      </c>
      <c r="Q2094" s="4">
        <f>P2094/N2094</f>
        <v>0.25423728813559321</v>
      </c>
      <c r="R2094" s="2"/>
      <c r="S2094" s="9">
        <f>(N2094+R2094)/F2094</f>
        <v>70238.095238095237</v>
      </c>
      <c r="T2094" s="2">
        <v>88095</v>
      </c>
      <c r="U2094" s="5">
        <f>T2094-S2094</f>
        <v>17856.904761904763</v>
      </c>
      <c r="V2094" s="4">
        <f>U2094/S2094</f>
        <v>0.25423389830508475</v>
      </c>
      <c r="W2094" s="22">
        <f>S2094*L2094</f>
        <v>61459.946015068897</v>
      </c>
      <c r="X2094" s="22">
        <f>T2094*L2094</f>
        <v>77085.147680099923</v>
      </c>
      <c r="Y2094" s="22">
        <f>X2094-W2094</f>
        <v>15625.201665031025</v>
      </c>
      <c r="Z2094" s="8">
        <f>Y2094/W2094</f>
        <v>0.25423389830508475</v>
      </c>
      <c r="AA2094" s="11">
        <v>1987</v>
      </c>
      <c r="AB2094" s="2">
        <v>2004</v>
      </c>
      <c r="AC2094" s="2">
        <f>2016-AB2094</f>
        <v>12</v>
      </c>
      <c r="AD2094" s="2" t="s">
        <v>217</v>
      </c>
    </row>
    <row r="2095" spans="1:30" x14ac:dyDescent="0.2">
      <c r="A2095">
        <v>35</v>
      </c>
      <c r="B2095" s="6" t="s">
        <v>2082</v>
      </c>
      <c r="C2095" s="6" t="s">
        <v>22</v>
      </c>
      <c r="D2095" s="6" t="s">
        <v>23</v>
      </c>
      <c r="E2095" s="6" t="s">
        <v>2767</v>
      </c>
      <c r="F2095" s="6">
        <v>92</v>
      </c>
      <c r="G2095" s="6">
        <v>121</v>
      </c>
      <c r="H2095" s="7">
        <v>42601</v>
      </c>
      <c r="I2095" s="7">
        <v>42612</v>
      </c>
      <c r="J2095" s="3" t="s">
        <v>2540</v>
      </c>
      <c r="K2095" s="17">
        <f>IF(J2095="Januar",238.19,IF(J2095="Februar",240.59,IF(J2095="Mars",245.99,IF(J2095="April",250.79,IF(J2095="Mai",256.52,IF(J2095="Juni",259.83,IF(J2095="Juli",265.66,IF(J2095="August",272.21,IF(J2095="September",275.91,IF(J2095="Oktober",281.13,IF(J2095="November",284.38,IF(J2095="Desember",287.34,0))))))))))))</f>
        <v>272.20999999999998</v>
      </c>
      <c r="L2095" s="20">
        <f>$K$2/K2095</f>
        <v>0.87502296021454029</v>
      </c>
      <c r="M2095" s="6">
        <v>11</v>
      </c>
      <c r="N2095" s="6">
        <v>7500000</v>
      </c>
      <c r="O2095" s="6">
        <v>7600000</v>
      </c>
      <c r="P2095" s="6">
        <f>O2095-N2095</f>
        <v>100000</v>
      </c>
      <c r="Q2095" s="8">
        <f>P2095/N2095</f>
        <v>1.3333333333333334E-2</v>
      </c>
      <c r="R2095" s="6"/>
      <c r="S2095" s="9">
        <f>(N2095+R2095)/F2095</f>
        <v>81521.739130434784</v>
      </c>
      <c r="T2095" s="6">
        <v>82609</v>
      </c>
      <c r="U2095" s="5">
        <f>T2095-S2095</f>
        <v>1087.2608695652161</v>
      </c>
      <c r="V2095" s="4">
        <f>U2095/S2095</f>
        <v>1.3337066666666651E-2</v>
      </c>
      <c r="W2095" s="22">
        <f>S2095*L2095</f>
        <v>71333.39349575057</v>
      </c>
      <c r="X2095" s="22">
        <f>T2095*L2095</f>
        <v>72284.771720362958</v>
      </c>
      <c r="Y2095" s="22">
        <f>X2095-W2095</f>
        <v>951.37822461238829</v>
      </c>
      <c r="Z2095" s="8">
        <f>Y2095/W2095</f>
        <v>1.3337066666666618E-2</v>
      </c>
      <c r="AA2095" s="6">
        <v>661</v>
      </c>
      <c r="AB2095" s="6">
        <v>2006</v>
      </c>
      <c r="AC2095" s="6">
        <f>2016-AB2095</f>
        <v>10</v>
      </c>
      <c r="AD2095" s="6" t="s">
        <v>225</v>
      </c>
    </row>
    <row r="2096" spans="1:30" x14ac:dyDescent="0.2">
      <c r="A2096">
        <v>35</v>
      </c>
      <c r="B2096" s="2" t="s">
        <v>1817</v>
      </c>
      <c r="C2096" s="2" t="s">
        <v>22</v>
      </c>
      <c r="D2096" s="2" t="s">
        <v>23</v>
      </c>
      <c r="E2096" s="6" t="s">
        <v>2767</v>
      </c>
      <c r="F2096" s="2">
        <v>102</v>
      </c>
      <c r="G2096" s="2">
        <v>126</v>
      </c>
      <c r="H2096" s="3">
        <v>42601</v>
      </c>
      <c r="I2096" s="3">
        <v>42612</v>
      </c>
      <c r="J2096" s="3" t="s">
        <v>2540</v>
      </c>
      <c r="K2096" s="17">
        <f>IF(J2096="Januar",238.19,IF(J2096="Februar",240.59,IF(J2096="Mars",245.99,IF(J2096="April",250.79,IF(J2096="Mai",256.52,IF(J2096="Juni",259.83,IF(J2096="Juli",265.66,IF(J2096="August",272.21,IF(J2096="September",275.91,IF(J2096="Oktober",281.13,IF(J2096="November",284.38,IF(J2096="Desember",287.34,0))))))))))))</f>
        <v>272.20999999999998</v>
      </c>
      <c r="L2096" s="20">
        <f>$K$2/K2096</f>
        <v>0.87502296021454029</v>
      </c>
      <c r="M2096" s="2">
        <v>11</v>
      </c>
      <c r="N2096" s="2">
        <v>5800000</v>
      </c>
      <c r="O2096" s="2">
        <v>5900000</v>
      </c>
      <c r="P2096" s="2">
        <f>O2096-N2096</f>
        <v>100000</v>
      </c>
      <c r="Q2096" s="4">
        <f>P2096/N2096</f>
        <v>1.7241379310344827E-2</v>
      </c>
      <c r="R2096" s="2">
        <v>44287</v>
      </c>
      <c r="S2096" s="9">
        <f>(N2096+R2096)/F2096</f>
        <v>57296.931372549021</v>
      </c>
      <c r="T2096" s="2">
        <v>58277</v>
      </c>
      <c r="U2096" s="5">
        <f>T2096-S2096</f>
        <v>980.06862745097897</v>
      </c>
      <c r="V2096" s="4">
        <f>U2096/S2096</f>
        <v>1.7105080568425173E-2</v>
      </c>
      <c r="W2096" s="22">
        <f>S2096*L2096</f>
        <v>50136.130500817206</v>
      </c>
      <c r="X2096" s="22">
        <f>T2096*L2096</f>
        <v>50993.713052422761</v>
      </c>
      <c r="Y2096" s="22">
        <f>X2096-W2096</f>
        <v>857.58255160555564</v>
      </c>
      <c r="Z2096" s="8">
        <f>Y2096/W2096</f>
        <v>1.7105080568425145E-2</v>
      </c>
      <c r="AA2096" s="11">
        <v>4127</v>
      </c>
      <c r="AB2096" s="2">
        <v>1997</v>
      </c>
      <c r="AC2096" s="2">
        <f>2016-AB2096</f>
        <v>19</v>
      </c>
      <c r="AD2096" s="2" t="s">
        <v>48</v>
      </c>
    </row>
    <row r="2097" spans="1:30" x14ac:dyDescent="0.2">
      <c r="A2097">
        <v>35</v>
      </c>
      <c r="B2097" s="6" t="s">
        <v>2412</v>
      </c>
      <c r="C2097" s="6" t="s">
        <v>22</v>
      </c>
      <c r="D2097" s="6" t="s">
        <v>23</v>
      </c>
      <c r="E2097" s="6" t="s">
        <v>2767</v>
      </c>
      <c r="F2097" s="6">
        <v>138</v>
      </c>
      <c r="G2097" s="6">
        <v>164</v>
      </c>
      <c r="H2097" s="7">
        <v>42601</v>
      </c>
      <c r="I2097" s="7">
        <v>42612</v>
      </c>
      <c r="J2097" s="3" t="s">
        <v>2540</v>
      </c>
      <c r="K2097" s="17">
        <f>IF(J2097="Januar",238.19,IF(J2097="Februar",240.59,IF(J2097="Mars",245.99,IF(J2097="April",250.79,IF(J2097="Mai",256.52,IF(J2097="Juni",259.83,IF(J2097="Juli",265.66,IF(J2097="August",272.21,IF(J2097="September",275.91,IF(J2097="Oktober",281.13,IF(J2097="November",284.38,IF(J2097="Desember",287.34,0))))))))))))</f>
        <v>272.20999999999998</v>
      </c>
      <c r="L2097" s="20">
        <f>$K$2/K2097</f>
        <v>0.87502296021454029</v>
      </c>
      <c r="M2097" s="6">
        <v>11</v>
      </c>
      <c r="N2097" s="6">
        <v>6500000</v>
      </c>
      <c r="O2097" s="6">
        <v>8000000</v>
      </c>
      <c r="P2097" s="6">
        <f>O2097-N2097</f>
        <v>1500000</v>
      </c>
      <c r="Q2097" s="8">
        <f>P2097/N2097</f>
        <v>0.23076923076923078</v>
      </c>
      <c r="R2097" s="6"/>
      <c r="S2097" s="9">
        <f>(N2097+R2097)/F2097</f>
        <v>47101.44927536232</v>
      </c>
      <c r="T2097" s="6">
        <v>57971</v>
      </c>
      <c r="U2097" s="5">
        <f>T2097-S2097</f>
        <v>10869.55072463768</v>
      </c>
      <c r="V2097" s="4">
        <f>U2097/S2097</f>
        <v>0.23076892307692304</v>
      </c>
      <c r="W2097" s="22">
        <f>S2097*L2097</f>
        <v>41214.849575322551</v>
      </c>
      <c r="X2097" s="22">
        <f>T2097*L2097</f>
        <v>50725.956026597116</v>
      </c>
      <c r="Y2097" s="22">
        <f>X2097-W2097</f>
        <v>9511.1064512745652</v>
      </c>
      <c r="Z2097" s="8">
        <f>Y2097/W2097</f>
        <v>0.23076892307692307</v>
      </c>
      <c r="AA2097" s="10">
        <v>1313</v>
      </c>
      <c r="AB2097" s="6">
        <v>2006</v>
      </c>
      <c r="AC2097" s="6">
        <f>2016-AB2097</f>
        <v>10</v>
      </c>
      <c r="AD2097" s="6" t="s">
        <v>37</v>
      </c>
    </row>
    <row r="2098" spans="1:30" x14ac:dyDescent="0.2">
      <c r="A2098">
        <v>35</v>
      </c>
      <c r="B2098" s="6" t="s">
        <v>382</v>
      </c>
      <c r="C2098" s="6" t="s">
        <v>22</v>
      </c>
      <c r="D2098" s="6" t="s">
        <v>23</v>
      </c>
      <c r="E2098" s="6" t="s">
        <v>2767</v>
      </c>
      <c r="F2098" s="6">
        <v>39</v>
      </c>
      <c r="G2098" s="6">
        <v>43</v>
      </c>
      <c r="H2098" s="7">
        <v>42600</v>
      </c>
      <c r="I2098" s="7">
        <v>42612</v>
      </c>
      <c r="J2098" s="3" t="s">
        <v>2540</v>
      </c>
      <c r="K2098" s="17">
        <f>IF(J2098="Januar",238.19,IF(J2098="Februar",240.59,IF(J2098="Mars",245.99,IF(J2098="April",250.79,IF(J2098="Mai",256.52,IF(J2098="Juni",259.83,IF(J2098="Juli",265.66,IF(J2098="August",272.21,IF(J2098="September",275.91,IF(J2098="Oktober",281.13,IF(J2098="November",284.38,IF(J2098="Desember",287.34,0))))))))))))</f>
        <v>272.20999999999998</v>
      </c>
      <c r="L2098" s="20">
        <f>$K$2/K2098</f>
        <v>0.87502296021454029</v>
      </c>
      <c r="M2098" s="6">
        <v>12</v>
      </c>
      <c r="N2098" s="6">
        <v>4000000</v>
      </c>
      <c r="O2098" s="6">
        <v>4170000</v>
      </c>
      <c r="P2098" s="6">
        <f>O2098-N2098</f>
        <v>170000</v>
      </c>
      <c r="Q2098" s="8">
        <f>P2098/N2098</f>
        <v>4.2500000000000003E-2</v>
      </c>
      <c r="R2098" s="6"/>
      <c r="S2098" s="9">
        <f>(N2098+R2098)/F2098</f>
        <v>102564.10256410256</v>
      </c>
      <c r="T2098" s="6">
        <v>106923</v>
      </c>
      <c r="U2098" s="9">
        <f>T2098-S2098</f>
        <v>4358.8974358974374</v>
      </c>
      <c r="V2098" s="4">
        <f>U2098/S2098</f>
        <v>4.2499250000000016E-2</v>
      </c>
      <c r="W2098" s="22">
        <f>S2098*L2098</f>
        <v>89745.944637388748</v>
      </c>
      <c r="X2098" s="22">
        <f>T2098*L2098</f>
        <v>93560.079975019296</v>
      </c>
      <c r="Y2098" s="22">
        <f>X2098-W2098</f>
        <v>3814.1353376305487</v>
      </c>
      <c r="Z2098" s="8">
        <f>Y2098/W2098</f>
        <v>4.2499250000000058E-2</v>
      </c>
      <c r="AA2098" s="10">
        <v>1965</v>
      </c>
      <c r="AB2098" s="6">
        <v>2015</v>
      </c>
      <c r="AC2098" s="6">
        <f>2016-AB2098</f>
        <v>1</v>
      </c>
      <c r="AD2098" s="6" t="s">
        <v>206</v>
      </c>
    </row>
    <row r="2099" spans="1:30" x14ac:dyDescent="0.2">
      <c r="A2099">
        <v>35</v>
      </c>
      <c r="B2099" s="6" t="s">
        <v>1725</v>
      </c>
      <c r="C2099" s="6" t="s">
        <v>22</v>
      </c>
      <c r="D2099" s="6" t="s">
        <v>23</v>
      </c>
      <c r="E2099" s="6" t="s">
        <v>2767</v>
      </c>
      <c r="F2099" s="6">
        <v>76</v>
      </c>
      <c r="G2099" s="6">
        <v>83</v>
      </c>
      <c r="H2099" s="7">
        <v>42600</v>
      </c>
      <c r="I2099" s="7">
        <v>42612</v>
      </c>
      <c r="J2099" s="3" t="s">
        <v>2540</v>
      </c>
      <c r="K2099" s="17">
        <f>IF(J2099="Januar",238.19,IF(J2099="Februar",240.59,IF(J2099="Mars",245.99,IF(J2099="April",250.79,IF(J2099="Mai",256.52,IF(J2099="Juni",259.83,IF(J2099="Juli",265.66,IF(J2099="August",272.21,IF(J2099="September",275.91,IF(J2099="Oktober",281.13,IF(J2099="November",284.38,IF(J2099="Desember",287.34,0))))))))))))</f>
        <v>272.20999999999998</v>
      </c>
      <c r="L2099" s="20">
        <f>$K$2/K2099</f>
        <v>0.87502296021454029</v>
      </c>
      <c r="M2099" s="6">
        <v>12</v>
      </c>
      <c r="N2099" s="6">
        <v>3900000</v>
      </c>
      <c r="O2099" s="6">
        <v>4150000</v>
      </c>
      <c r="P2099" s="6">
        <f>O2099-N2099</f>
        <v>250000</v>
      </c>
      <c r="Q2099" s="8">
        <f>P2099/N2099</f>
        <v>6.4102564102564097E-2</v>
      </c>
      <c r="R2099" s="6"/>
      <c r="S2099" s="9">
        <f>(N2099+R2099)/F2099</f>
        <v>51315.789473684214</v>
      </c>
      <c r="T2099" s="6">
        <v>54605</v>
      </c>
      <c r="U2099" s="5">
        <f>T2099-S2099</f>
        <v>3289.2105263157864</v>
      </c>
      <c r="V2099" s="4">
        <f>U2099/S2099</f>
        <v>6.4097435897435828E-2</v>
      </c>
      <c r="W2099" s="22">
        <f>S2099*L2099</f>
        <v>44902.494011009308</v>
      </c>
      <c r="X2099" s="22">
        <f>T2099*L2099</f>
        <v>47780.628742514971</v>
      </c>
      <c r="Y2099" s="22">
        <f>X2099-W2099</f>
        <v>2878.1347315056628</v>
      </c>
      <c r="Z2099" s="8">
        <f>Y2099/W2099</f>
        <v>6.4097435897435773E-2</v>
      </c>
      <c r="AA2099" s="10">
        <v>6779</v>
      </c>
      <c r="AB2099" s="6">
        <v>2016</v>
      </c>
      <c r="AC2099" s="6">
        <f>2016-AB2099</f>
        <v>0</v>
      </c>
      <c r="AD2099" s="6" t="s">
        <v>67</v>
      </c>
    </row>
    <row r="2100" spans="1:30" x14ac:dyDescent="0.2">
      <c r="A2100">
        <v>35</v>
      </c>
      <c r="B2100" s="6" t="s">
        <v>2525</v>
      </c>
      <c r="C2100" s="6" t="s">
        <v>22</v>
      </c>
      <c r="D2100" s="6" t="s">
        <v>23</v>
      </c>
      <c r="E2100" s="6" t="s">
        <v>2767</v>
      </c>
      <c r="F2100" s="6">
        <v>204</v>
      </c>
      <c r="G2100" s="6">
        <v>228</v>
      </c>
      <c r="H2100" s="7">
        <v>42600</v>
      </c>
      <c r="I2100" s="7">
        <v>42612</v>
      </c>
      <c r="J2100" s="3" t="s">
        <v>2540</v>
      </c>
      <c r="K2100" s="17">
        <f>IF(J2100="Januar",238.19,IF(J2100="Februar",240.59,IF(J2100="Mars",245.99,IF(J2100="April",250.79,IF(J2100="Mai",256.52,IF(J2100="Juni",259.83,IF(J2100="Juli",265.66,IF(J2100="August",272.21,IF(J2100="September",275.91,IF(J2100="Oktober",281.13,IF(J2100="November",284.38,IF(J2100="Desember",287.34,0))))))))))))</f>
        <v>272.20999999999998</v>
      </c>
      <c r="L2100" s="20">
        <f>$K$2/K2100</f>
        <v>0.87502296021454029</v>
      </c>
      <c r="M2100" s="6">
        <v>12</v>
      </c>
      <c r="N2100" s="6">
        <v>13500000</v>
      </c>
      <c r="O2100" s="6">
        <v>14950000</v>
      </c>
      <c r="P2100" s="6">
        <f>O2100-N2100</f>
        <v>1450000</v>
      </c>
      <c r="Q2100" s="8">
        <f>P2100/N2100</f>
        <v>0.10740740740740741</v>
      </c>
      <c r="R2100" s="6"/>
      <c r="S2100" s="9">
        <f>(N2100+R2100)/F2100</f>
        <v>66176.470588235301</v>
      </c>
      <c r="T2100" s="6">
        <v>73284</v>
      </c>
      <c r="U2100" s="5">
        <f>T2100-S2100</f>
        <v>7107.529411764699</v>
      </c>
      <c r="V2100" s="4">
        <f>U2100/S2100</f>
        <v>0.10740266666666655</v>
      </c>
      <c r="W2100" s="22">
        <f>S2100*L2100</f>
        <v>57905.931190668111</v>
      </c>
      <c r="X2100" s="22">
        <f>T2100*L2100</f>
        <v>64125.18261636237</v>
      </c>
      <c r="Y2100" s="22">
        <f>X2100-W2100</f>
        <v>6219.2514256942595</v>
      </c>
      <c r="Z2100" s="8">
        <f>Y2100/W2100</f>
        <v>0.10740266666666659</v>
      </c>
      <c r="AA2100" s="6">
        <v>559</v>
      </c>
      <c r="AB2100" s="6">
        <v>1898</v>
      </c>
      <c r="AC2100" s="6">
        <f>2016-AB2100</f>
        <v>118</v>
      </c>
      <c r="AD2100" s="6" t="s">
        <v>27</v>
      </c>
    </row>
    <row r="2101" spans="1:30" x14ac:dyDescent="0.2">
      <c r="A2101">
        <v>35</v>
      </c>
      <c r="B2101" s="6" t="s">
        <v>843</v>
      </c>
      <c r="C2101" s="6" t="s">
        <v>22</v>
      </c>
      <c r="D2101" s="6" t="s">
        <v>23</v>
      </c>
      <c r="E2101" s="6" t="s">
        <v>2767</v>
      </c>
      <c r="F2101" s="6">
        <v>52</v>
      </c>
      <c r="G2101" s="6">
        <v>57</v>
      </c>
      <c r="H2101" s="7">
        <v>42597</v>
      </c>
      <c r="I2101" s="7">
        <v>42612</v>
      </c>
      <c r="J2101" s="3" t="s">
        <v>2540</v>
      </c>
      <c r="K2101" s="17">
        <f>IF(J2101="Januar",238.19,IF(J2101="Februar",240.59,IF(J2101="Mars",245.99,IF(J2101="April",250.79,IF(J2101="Mai",256.52,IF(J2101="Juni",259.83,IF(J2101="Juli",265.66,IF(J2101="August",272.21,IF(J2101="September",275.91,IF(J2101="Oktober",281.13,IF(J2101="November",284.38,IF(J2101="Desember",287.34,0))))))))))))</f>
        <v>272.20999999999998</v>
      </c>
      <c r="L2101" s="20">
        <f>$K$2/K2101</f>
        <v>0.87502296021454029</v>
      </c>
      <c r="M2101" s="6">
        <v>15</v>
      </c>
      <c r="N2101" s="6">
        <v>2850000</v>
      </c>
      <c r="O2101" s="6">
        <v>3020000</v>
      </c>
      <c r="P2101" s="6">
        <f>O2101-N2101</f>
        <v>170000</v>
      </c>
      <c r="Q2101" s="8">
        <f>P2101/N2101</f>
        <v>5.9649122807017542E-2</v>
      </c>
      <c r="R2101" s="6">
        <v>14415</v>
      </c>
      <c r="S2101" s="9">
        <f>(N2101+R2101)/F2101</f>
        <v>55084.903846153844</v>
      </c>
      <c r="T2101" s="6">
        <v>58354</v>
      </c>
      <c r="U2101" s="5">
        <f>T2101-S2101</f>
        <v>3269.0961538461561</v>
      </c>
      <c r="V2101" s="4">
        <f>U2101/S2101</f>
        <v>5.9346498325137984E-2</v>
      </c>
      <c r="W2101" s="22">
        <f>S2101*L2101</f>
        <v>48200.555626594854</v>
      </c>
      <c r="X2101" s="22">
        <f>T2101*L2101</f>
        <v>51061.089820359281</v>
      </c>
      <c r="Y2101" s="22">
        <f>X2101-W2101</f>
        <v>2860.5341937644262</v>
      </c>
      <c r="Z2101" s="8">
        <f>Y2101/W2101</f>
        <v>5.9346498325137866E-2</v>
      </c>
      <c r="AA2101" s="10">
        <v>22810</v>
      </c>
      <c r="AB2101" s="6">
        <v>1964</v>
      </c>
      <c r="AC2101" s="6">
        <f>2016-AB2101</f>
        <v>52</v>
      </c>
      <c r="AD2101" s="6" t="s">
        <v>436</v>
      </c>
    </row>
    <row r="2102" spans="1:30" x14ac:dyDescent="0.2">
      <c r="A2102">
        <v>35</v>
      </c>
      <c r="B2102" s="6" t="s">
        <v>286</v>
      </c>
      <c r="C2102" s="6" t="s">
        <v>22</v>
      </c>
      <c r="D2102" s="6" t="s">
        <v>23</v>
      </c>
      <c r="E2102" s="6" t="s">
        <v>2767</v>
      </c>
      <c r="F2102" s="6">
        <v>68</v>
      </c>
      <c r="G2102" s="6">
        <v>78</v>
      </c>
      <c r="H2102" s="7">
        <v>42595</v>
      </c>
      <c r="I2102" s="7">
        <v>42612</v>
      </c>
      <c r="J2102" s="3" t="s">
        <v>2540</v>
      </c>
      <c r="K2102" s="17">
        <f>IF(J2102="Januar",238.19,IF(J2102="Februar",240.59,IF(J2102="Mars",245.99,IF(J2102="April",250.79,IF(J2102="Mai",256.52,IF(J2102="Juni",259.83,IF(J2102="Juli",265.66,IF(J2102="August",272.21,IF(J2102="September",275.91,IF(J2102="Oktober",281.13,IF(J2102="November",284.38,IF(J2102="Desember",287.34,0))))))))))))</f>
        <v>272.20999999999998</v>
      </c>
      <c r="L2102" s="20">
        <f>$K$2/K2102</f>
        <v>0.87502296021454029</v>
      </c>
      <c r="M2102" s="6">
        <v>17</v>
      </c>
      <c r="N2102" s="6">
        <v>4245000</v>
      </c>
      <c r="O2102" s="6">
        <v>4400000</v>
      </c>
      <c r="P2102" s="6">
        <f>O2102-N2102</f>
        <v>155000</v>
      </c>
      <c r="Q2102" s="8">
        <f>P2102/N2102</f>
        <v>3.6513545347467612E-2</v>
      </c>
      <c r="R2102" s="6">
        <v>30483</v>
      </c>
      <c r="S2102" s="9">
        <f>(N2102+R2102)/F2102</f>
        <v>62874.75</v>
      </c>
      <c r="T2102" s="6">
        <v>65154</v>
      </c>
      <c r="U2102" s="5">
        <f>T2102-S2102</f>
        <v>2279.25</v>
      </c>
      <c r="V2102" s="4">
        <f>U2102/S2102</f>
        <v>3.6250641155630835E-2</v>
      </c>
      <c r="W2102" s="22">
        <f>S2102*L2102</f>
        <v>55016.849867749166</v>
      </c>
      <c r="X2102" s="22">
        <f>T2102*L2102</f>
        <v>57011.245949818156</v>
      </c>
      <c r="Y2102" s="22">
        <f>X2102-W2102</f>
        <v>1994.3960820689899</v>
      </c>
      <c r="Z2102" s="8">
        <f>Y2102/W2102</f>
        <v>3.6250641155630821E-2</v>
      </c>
      <c r="AA2102" s="6">
        <v>724</v>
      </c>
      <c r="AB2102" s="6">
        <v>1896</v>
      </c>
      <c r="AC2102" s="6">
        <f>2016-AB2102</f>
        <v>120</v>
      </c>
      <c r="AD2102" s="6" t="s">
        <v>133</v>
      </c>
    </row>
    <row r="2103" spans="1:30" x14ac:dyDescent="0.2">
      <c r="A2103">
        <v>35</v>
      </c>
      <c r="B2103" s="2" t="s">
        <v>2413</v>
      </c>
      <c r="C2103" s="2" t="s">
        <v>22</v>
      </c>
      <c r="D2103" s="2" t="s">
        <v>23</v>
      </c>
      <c r="E2103" s="6" t="s">
        <v>2767</v>
      </c>
      <c r="F2103" s="2">
        <v>129</v>
      </c>
      <c r="G2103" s="2">
        <v>142</v>
      </c>
      <c r="H2103" s="3">
        <v>42595</v>
      </c>
      <c r="I2103" s="3">
        <v>42612</v>
      </c>
      <c r="J2103" s="3" t="s">
        <v>2540</v>
      </c>
      <c r="K2103" s="17">
        <f>IF(J2103="Januar",238.19,IF(J2103="Februar",240.59,IF(J2103="Mars",245.99,IF(J2103="April",250.79,IF(J2103="Mai",256.52,IF(J2103="Juni",259.83,IF(J2103="Juli",265.66,IF(J2103="August",272.21,IF(J2103="September",275.91,IF(J2103="Oktober",281.13,IF(J2103="November",284.38,IF(J2103="Desember",287.34,0))))))))))))</f>
        <v>272.20999999999998</v>
      </c>
      <c r="L2103" s="20">
        <f>$K$2/K2103</f>
        <v>0.87502296021454029</v>
      </c>
      <c r="M2103" s="2">
        <v>17</v>
      </c>
      <c r="N2103" s="2">
        <v>6590000</v>
      </c>
      <c r="O2103" s="2">
        <v>6800000</v>
      </c>
      <c r="P2103" s="2">
        <f>O2103-N2103</f>
        <v>210000</v>
      </c>
      <c r="Q2103" s="4">
        <f>P2103/N2103</f>
        <v>3.1866464339908952E-2</v>
      </c>
      <c r="R2103" s="2">
        <v>14288</v>
      </c>
      <c r="S2103" s="9">
        <f>(N2103+R2103)/F2103</f>
        <v>51196.031007751939</v>
      </c>
      <c r="T2103" s="2">
        <v>52824</v>
      </c>
      <c r="U2103" s="5">
        <f>T2103-S2103</f>
        <v>1627.9689922480611</v>
      </c>
      <c r="V2103" s="4">
        <f>U2103/S2103</f>
        <v>3.1798734398015331E-2</v>
      </c>
      <c r="W2103" s="22">
        <f>S2103*L2103</f>
        <v>44797.702603638492</v>
      </c>
      <c r="X2103" s="22">
        <f>T2103*L2103</f>
        <v>46222.212850372875</v>
      </c>
      <c r="Y2103" s="22">
        <f>X2103-W2103</f>
        <v>1424.5102467343822</v>
      </c>
      <c r="Z2103" s="8">
        <f>Y2103/W2103</f>
        <v>3.1798734398015373E-2</v>
      </c>
      <c r="AA2103" s="2"/>
      <c r="AB2103" s="2">
        <v>1976</v>
      </c>
      <c r="AC2103" s="2">
        <f>2016-AB2103</f>
        <v>40</v>
      </c>
      <c r="AD2103" s="2" t="s">
        <v>37</v>
      </c>
    </row>
    <row r="2104" spans="1:30" x14ac:dyDescent="0.2">
      <c r="A2104">
        <v>35</v>
      </c>
      <c r="B2104" s="6" t="s">
        <v>237</v>
      </c>
      <c r="C2104" s="6" t="s">
        <v>22</v>
      </c>
      <c r="D2104" s="6" t="s">
        <v>23</v>
      </c>
      <c r="E2104" s="6" t="s">
        <v>2767</v>
      </c>
      <c r="F2104" s="6">
        <v>45</v>
      </c>
      <c r="G2104" s="6">
        <v>50</v>
      </c>
      <c r="H2104" s="7">
        <v>42603</v>
      </c>
      <c r="I2104" s="7">
        <v>42613</v>
      </c>
      <c r="J2104" s="3" t="s">
        <v>2540</v>
      </c>
      <c r="K2104" s="17">
        <f>IF(J2104="Januar",238.19,IF(J2104="Februar",240.59,IF(J2104="Mars",245.99,IF(J2104="April",250.79,IF(J2104="Mai",256.52,IF(J2104="Juni",259.83,IF(J2104="Juli",265.66,IF(J2104="August",272.21,IF(J2104="September",275.91,IF(J2104="Oktober",281.13,IF(J2104="November",284.38,IF(J2104="Desember",287.34,0))))))))))))</f>
        <v>272.20999999999998</v>
      </c>
      <c r="L2104" s="20">
        <f>$K$2/K2104</f>
        <v>0.87502296021454029</v>
      </c>
      <c r="M2104" s="6">
        <v>10</v>
      </c>
      <c r="N2104" s="6">
        <v>2990000</v>
      </c>
      <c r="O2104" s="6">
        <v>3720000</v>
      </c>
      <c r="P2104" s="6">
        <f>O2104-N2104</f>
        <v>730000</v>
      </c>
      <c r="Q2104" s="8">
        <f>P2104/N2104</f>
        <v>0.24414715719063546</v>
      </c>
      <c r="R2104" s="6">
        <v>13648</v>
      </c>
      <c r="S2104" s="9">
        <f>(N2104+R2104)/F2104</f>
        <v>66747.733333333337</v>
      </c>
      <c r="T2104" s="6">
        <v>82970</v>
      </c>
      <c r="U2104" s="5">
        <f>T2104-S2104</f>
        <v>16222.266666666663</v>
      </c>
      <c r="V2104" s="4">
        <f>U2104/S2104</f>
        <v>0.24303846522628478</v>
      </c>
      <c r="W2104" s="22">
        <f>S2104*L2104</f>
        <v>58405.799208944081</v>
      </c>
      <c r="X2104" s="22">
        <f>T2104*L2104</f>
        <v>72600.655009000402</v>
      </c>
      <c r="Y2104" s="22">
        <f>X2104-W2104</f>
        <v>14194.855800056321</v>
      </c>
      <c r="Z2104" s="8">
        <f>Y2104/W2104</f>
        <v>0.24303846522628467</v>
      </c>
      <c r="AA2104" s="10">
        <v>1109</v>
      </c>
      <c r="AB2104" s="6">
        <v>1931</v>
      </c>
      <c r="AC2104" s="6">
        <f>2016-AB2104</f>
        <v>85</v>
      </c>
      <c r="AD2104" s="6" t="s">
        <v>364</v>
      </c>
    </row>
    <row r="2105" spans="1:30" x14ac:dyDescent="0.2">
      <c r="A2105">
        <v>35</v>
      </c>
      <c r="B2105" s="2" t="s">
        <v>1168</v>
      </c>
      <c r="C2105" s="2" t="s">
        <v>22</v>
      </c>
      <c r="D2105" s="2" t="s">
        <v>23</v>
      </c>
      <c r="E2105" s="6" t="s">
        <v>2767</v>
      </c>
      <c r="F2105" s="2">
        <v>60</v>
      </c>
      <c r="G2105" s="2">
        <v>68</v>
      </c>
      <c r="H2105" s="3">
        <v>42603</v>
      </c>
      <c r="I2105" s="3">
        <v>42613</v>
      </c>
      <c r="J2105" s="3" t="s">
        <v>2540</v>
      </c>
      <c r="K2105" s="17">
        <f>IF(J2105="Januar",238.19,IF(J2105="Februar",240.59,IF(J2105="Mars",245.99,IF(J2105="April",250.79,IF(J2105="Mai",256.52,IF(J2105="Juni",259.83,IF(J2105="Juli",265.66,IF(J2105="August",272.21,IF(J2105="September",275.91,IF(J2105="Oktober",281.13,IF(J2105="November",284.38,IF(J2105="Desember",287.34,0))))))))))))</f>
        <v>272.20999999999998</v>
      </c>
      <c r="L2105" s="20">
        <f>$K$2/K2105</f>
        <v>0.87502296021454029</v>
      </c>
      <c r="M2105" s="2">
        <v>10</v>
      </c>
      <c r="N2105" s="2">
        <v>4000000</v>
      </c>
      <c r="O2105" s="2">
        <v>4600000</v>
      </c>
      <c r="P2105" s="2">
        <f>O2105-N2105</f>
        <v>600000</v>
      </c>
      <c r="Q2105" s="4">
        <f>P2105/N2105</f>
        <v>0.15</v>
      </c>
      <c r="R2105" s="2"/>
      <c r="S2105" s="9">
        <f>(N2105+R2105)/F2105</f>
        <v>66666.666666666672</v>
      </c>
      <c r="T2105" s="2">
        <v>76667</v>
      </c>
      <c r="U2105" s="5">
        <f>T2105-S2105</f>
        <v>10000.333333333328</v>
      </c>
      <c r="V2105" s="4">
        <f>U2105/S2105</f>
        <v>0.15000499999999992</v>
      </c>
      <c r="W2105" s="22">
        <f>S2105*L2105</f>
        <v>58334.864014302693</v>
      </c>
      <c r="X2105" s="22">
        <f>T2105*L2105</f>
        <v>67085.385290768158</v>
      </c>
      <c r="Y2105" s="22">
        <f>X2105-W2105</f>
        <v>8750.5212764654643</v>
      </c>
      <c r="Z2105" s="8">
        <f>Y2105/W2105</f>
        <v>0.15000499999999981</v>
      </c>
      <c r="AA2105" s="11">
        <v>18871</v>
      </c>
      <c r="AB2105" s="2">
        <v>2006</v>
      </c>
      <c r="AC2105" s="2">
        <f>2016-AB2105</f>
        <v>10</v>
      </c>
      <c r="AD2105" s="2" t="s">
        <v>105</v>
      </c>
    </row>
    <row r="2106" spans="1:30" x14ac:dyDescent="0.2">
      <c r="A2106">
        <v>35</v>
      </c>
      <c r="B2106" s="2" t="s">
        <v>1290</v>
      </c>
      <c r="C2106" s="2" t="s">
        <v>22</v>
      </c>
      <c r="D2106" s="2" t="s">
        <v>23</v>
      </c>
      <c r="E2106" s="6" t="s">
        <v>2767</v>
      </c>
      <c r="F2106" s="2">
        <v>64</v>
      </c>
      <c r="G2106" s="2">
        <v>70</v>
      </c>
      <c r="H2106" s="3">
        <v>42603</v>
      </c>
      <c r="I2106" s="3">
        <v>42613</v>
      </c>
      <c r="J2106" s="3" t="s">
        <v>2540</v>
      </c>
      <c r="K2106" s="17">
        <f>IF(J2106="Januar",238.19,IF(J2106="Februar",240.59,IF(J2106="Mars",245.99,IF(J2106="April",250.79,IF(J2106="Mai",256.52,IF(J2106="Juni",259.83,IF(J2106="Juli",265.66,IF(J2106="August",272.21,IF(J2106="September",275.91,IF(J2106="Oktober",281.13,IF(J2106="November",284.38,IF(J2106="Desember",287.34,0))))))))))))</f>
        <v>272.20999999999998</v>
      </c>
      <c r="L2106" s="20">
        <f>$K$2/K2106</f>
        <v>0.87502296021454029</v>
      </c>
      <c r="M2106" s="2">
        <v>10</v>
      </c>
      <c r="N2106" s="2">
        <v>4400000</v>
      </c>
      <c r="O2106" s="2">
        <v>5400000</v>
      </c>
      <c r="P2106" s="2">
        <f>O2106-N2106</f>
        <v>1000000</v>
      </c>
      <c r="Q2106" s="4">
        <f>P2106/N2106</f>
        <v>0.22727272727272727</v>
      </c>
      <c r="R2106" s="2"/>
      <c r="S2106" s="9">
        <f>(N2106+R2106)/F2106</f>
        <v>68750</v>
      </c>
      <c r="T2106" s="2">
        <v>84375</v>
      </c>
      <c r="U2106" s="5">
        <f>T2106-S2106</f>
        <v>15625</v>
      </c>
      <c r="V2106" s="4">
        <f>U2106/S2106</f>
        <v>0.22727272727272727</v>
      </c>
      <c r="W2106" s="22">
        <f>S2106*L2106</f>
        <v>60157.828514749643</v>
      </c>
      <c r="X2106" s="22">
        <f>T2106*L2106</f>
        <v>73830.062268101843</v>
      </c>
      <c r="Y2106" s="22">
        <f>X2106-W2106</f>
        <v>13672.2337533522</v>
      </c>
      <c r="Z2106" s="8">
        <f>Y2106/W2106</f>
        <v>0.22727272727272743</v>
      </c>
      <c r="AA2106" s="11">
        <v>3739</v>
      </c>
      <c r="AB2106" s="2">
        <v>2005</v>
      </c>
      <c r="AC2106" s="2">
        <f>2016-AB2106</f>
        <v>11</v>
      </c>
      <c r="AD2106" s="2" t="s">
        <v>130</v>
      </c>
    </row>
    <row r="2107" spans="1:30" x14ac:dyDescent="0.2">
      <c r="A2107">
        <v>35</v>
      </c>
      <c r="B2107" s="6" t="s">
        <v>1951</v>
      </c>
      <c r="C2107" s="6" t="s">
        <v>22</v>
      </c>
      <c r="D2107" s="6" t="s">
        <v>23</v>
      </c>
      <c r="E2107" s="6" t="s">
        <v>2767</v>
      </c>
      <c r="F2107" s="6">
        <v>113</v>
      </c>
      <c r="G2107" s="6">
        <v>131</v>
      </c>
      <c r="H2107" s="7">
        <v>42603</v>
      </c>
      <c r="I2107" s="7">
        <v>42613</v>
      </c>
      <c r="J2107" s="3" t="s">
        <v>2540</v>
      </c>
      <c r="K2107" s="17">
        <f>IF(J2107="Januar",238.19,IF(J2107="Februar",240.59,IF(J2107="Mars",245.99,IF(J2107="April",250.79,IF(J2107="Mai",256.52,IF(J2107="Juni",259.83,IF(J2107="Juli",265.66,IF(J2107="August",272.21,IF(J2107="September",275.91,IF(J2107="Oktober",281.13,IF(J2107="November",284.38,IF(J2107="Desember",287.34,0))))))))))))</f>
        <v>272.20999999999998</v>
      </c>
      <c r="L2107" s="20">
        <f>$K$2/K2107</f>
        <v>0.87502296021454029</v>
      </c>
      <c r="M2107" s="6">
        <v>10</v>
      </c>
      <c r="N2107" s="6">
        <v>8200000</v>
      </c>
      <c r="O2107" s="6">
        <v>8200000</v>
      </c>
      <c r="P2107" s="6">
        <f>O2107-N2107</f>
        <v>0</v>
      </c>
      <c r="Q2107" s="8">
        <f>P2107/N2107</f>
        <v>0</v>
      </c>
      <c r="R2107" s="6"/>
      <c r="S2107" s="9">
        <f>(N2107+R2107)/F2107</f>
        <v>72566.371681415927</v>
      </c>
      <c r="T2107" s="6">
        <v>72566</v>
      </c>
      <c r="U2107" s="5">
        <f>T2107-S2107</f>
        <v>-0.37168141592701431</v>
      </c>
      <c r="V2107" s="4">
        <f>U2107/S2107</f>
        <v>-5.1219512194820266E-6</v>
      </c>
      <c r="W2107" s="22">
        <f>S2107*L2107</f>
        <v>63497.241360701155</v>
      </c>
      <c r="X2107" s="22">
        <f>T2107*L2107</f>
        <v>63496.91613092833</v>
      </c>
      <c r="Y2107" s="22">
        <f>X2107-W2107</f>
        <v>-0.32522977282496868</v>
      </c>
      <c r="Z2107" s="8">
        <f>Y2107/W2107</f>
        <v>-5.1219512195415696E-6</v>
      </c>
      <c r="AA2107" s="6">
        <v>480</v>
      </c>
      <c r="AB2107" s="6">
        <v>1901</v>
      </c>
      <c r="AC2107" s="6">
        <f>2016-AB2107</f>
        <v>115</v>
      </c>
      <c r="AD2107" s="6" t="s">
        <v>90</v>
      </c>
    </row>
    <row r="2108" spans="1:30" x14ac:dyDescent="0.2">
      <c r="A2108">
        <v>35</v>
      </c>
      <c r="B2108" s="2" t="s">
        <v>1824</v>
      </c>
      <c r="C2108" s="2" t="s">
        <v>22</v>
      </c>
      <c r="D2108" s="2" t="s">
        <v>23</v>
      </c>
      <c r="E2108" s="6" t="s">
        <v>2767</v>
      </c>
      <c r="F2108" s="2">
        <v>115</v>
      </c>
      <c r="G2108" s="2">
        <v>124</v>
      </c>
      <c r="H2108" s="3">
        <v>42603</v>
      </c>
      <c r="I2108" s="3">
        <v>42613</v>
      </c>
      <c r="J2108" s="3" t="s">
        <v>2540</v>
      </c>
      <c r="K2108" s="17">
        <f>IF(J2108="Januar",238.19,IF(J2108="Februar",240.59,IF(J2108="Mars",245.99,IF(J2108="April",250.79,IF(J2108="Mai",256.52,IF(J2108="Juni",259.83,IF(J2108="Juli",265.66,IF(J2108="August",272.21,IF(J2108="September",275.91,IF(J2108="Oktober",281.13,IF(J2108="November",284.38,IF(J2108="Desember",287.34,0))))))))))))</f>
        <v>272.20999999999998</v>
      </c>
      <c r="L2108" s="20">
        <f>$K$2/K2108</f>
        <v>0.87502296021454029</v>
      </c>
      <c r="M2108" s="2">
        <v>10</v>
      </c>
      <c r="N2108" s="2">
        <v>6000000</v>
      </c>
      <c r="O2108" s="2">
        <v>6700000</v>
      </c>
      <c r="P2108" s="2">
        <f>O2108-N2108</f>
        <v>700000</v>
      </c>
      <c r="Q2108" s="4">
        <f>P2108/N2108</f>
        <v>0.11666666666666667</v>
      </c>
      <c r="R2108" s="2">
        <v>39000</v>
      </c>
      <c r="S2108" s="9">
        <f>(N2108+R2108)/F2108</f>
        <v>52513.043478260872</v>
      </c>
      <c r="T2108" s="2">
        <v>58600</v>
      </c>
      <c r="U2108" s="5">
        <f>T2108-S2108</f>
        <v>6086.9565217391282</v>
      </c>
      <c r="V2108" s="4">
        <f>U2108/S2108</f>
        <v>0.11591323066732898</v>
      </c>
      <c r="W2108" s="22">
        <f>S2108*L2108</f>
        <v>45950.118754222691</v>
      </c>
      <c r="X2108" s="22">
        <f>T2108*L2108</f>
        <v>51276.345468572064</v>
      </c>
      <c r="Y2108" s="22">
        <f>X2108-W2108</f>
        <v>5326.2267143493737</v>
      </c>
      <c r="Z2108" s="8">
        <f>Y2108/W2108</f>
        <v>0.11591323066732898</v>
      </c>
      <c r="AA2108" s="11">
        <v>37086</v>
      </c>
      <c r="AB2108" s="2">
        <v>1973</v>
      </c>
      <c r="AC2108" s="2">
        <f>2016-AB2108</f>
        <v>43</v>
      </c>
      <c r="AD2108" s="2" t="s">
        <v>186</v>
      </c>
    </row>
    <row r="2109" spans="1:30" x14ac:dyDescent="0.2">
      <c r="A2109">
        <v>35</v>
      </c>
      <c r="B2109" s="2" t="s">
        <v>489</v>
      </c>
      <c r="C2109" s="2" t="s">
        <v>22</v>
      </c>
      <c r="D2109" s="2" t="s">
        <v>23</v>
      </c>
      <c r="E2109" s="6" t="s">
        <v>2767</v>
      </c>
      <c r="F2109" s="2">
        <v>43</v>
      </c>
      <c r="G2109" s="2">
        <v>48</v>
      </c>
      <c r="H2109" s="3">
        <v>42602</v>
      </c>
      <c r="I2109" s="3">
        <v>42613</v>
      </c>
      <c r="J2109" s="3" t="s">
        <v>2540</v>
      </c>
      <c r="K2109" s="17">
        <f>IF(J2109="Januar",238.19,IF(J2109="Februar",240.59,IF(J2109="Mars",245.99,IF(J2109="April",250.79,IF(J2109="Mai",256.52,IF(J2109="Juni",259.83,IF(J2109="Juli",265.66,IF(J2109="August",272.21,IF(J2109="September",275.91,IF(J2109="Oktober",281.13,IF(J2109="November",284.38,IF(J2109="Desember",287.34,0))))))))))))</f>
        <v>272.20999999999998</v>
      </c>
      <c r="L2109" s="20">
        <f>$K$2/K2109</f>
        <v>0.87502296021454029</v>
      </c>
      <c r="M2109" s="2">
        <v>11</v>
      </c>
      <c r="N2109" s="2">
        <v>3200000</v>
      </c>
      <c r="O2109" s="2">
        <v>3650000</v>
      </c>
      <c r="P2109" s="2">
        <f>O2109-N2109</f>
        <v>450000</v>
      </c>
      <c r="Q2109" s="4">
        <f>P2109/N2109</f>
        <v>0.140625</v>
      </c>
      <c r="R2109" s="2"/>
      <c r="S2109" s="9">
        <f>(N2109+R2109)/F2109</f>
        <v>74418.604651162794</v>
      </c>
      <c r="T2109" s="2">
        <v>84884</v>
      </c>
      <c r="U2109" s="5">
        <f>T2109-S2109</f>
        <v>10465.395348837206</v>
      </c>
      <c r="V2109" s="4">
        <f>U2109/S2109</f>
        <v>0.14062874999999994</v>
      </c>
      <c r="W2109" s="22">
        <f>S2109*L2109</f>
        <v>65117.987736896022</v>
      </c>
      <c r="X2109" s="22">
        <f>T2109*L2109</f>
        <v>74275.448954851032</v>
      </c>
      <c r="Y2109" s="22">
        <f>X2109-W2109</f>
        <v>9157.4612179550095</v>
      </c>
      <c r="Z2109" s="8">
        <f>Y2109/W2109</f>
        <v>0.14062874999999989</v>
      </c>
      <c r="AA2109" s="11">
        <v>5918</v>
      </c>
      <c r="AB2109" s="2">
        <v>2006</v>
      </c>
      <c r="AC2109" s="2">
        <f>2016-AB2109</f>
        <v>10</v>
      </c>
      <c r="AD2109" s="2" t="s">
        <v>67</v>
      </c>
    </row>
    <row r="2110" spans="1:30" x14ac:dyDescent="0.2">
      <c r="A2110">
        <v>35</v>
      </c>
      <c r="B2110" s="2" t="s">
        <v>548</v>
      </c>
      <c r="C2110" s="2" t="s">
        <v>22</v>
      </c>
      <c r="D2110" s="2" t="s">
        <v>23</v>
      </c>
      <c r="E2110" s="6" t="s">
        <v>2767</v>
      </c>
      <c r="F2110" s="2">
        <v>45</v>
      </c>
      <c r="G2110" s="2">
        <v>51</v>
      </c>
      <c r="H2110" s="3">
        <v>42602</v>
      </c>
      <c r="I2110" s="3">
        <v>42613</v>
      </c>
      <c r="J2110" s="3" t="s">
        <v>2540</v>
      </c>
      <c r="K2110" s="17">
        <f>IF(J2110="Januar",238.19,IF(J2110="Februar",240.59,IF(J2110="Mars",245.99,IF(J2110="April",250.79,IF(J2110="Mai",256.52,IF(J2110="Juni",259.83,IF(J2110="Juli",265.66,IF(J2110="August",272.21,IF(J2110="September",275.91,IF(J2110="Oktober",281.13,IF(J2110="November",284.38,IF(J2110="Desember",287.34,0))))))))))))</f>
        <v>272.20999999999998</v>
      </c>
      <c r="L2110" s="20">
        <f>$K$2/K2110</f>
        <v>0.87502296021454029</v>
      </c>
      <c r="M2110" s="2">
        <v>11</v>
      </c>
      <c r="N2110" s="2">
        <v>3490000</v>
      </c>
      <c r="O2110" s="2">
        <v>3500000</v>
      </c>
      <c r="P2110" s="2">
        <f>O2110-N2110</f>
        <v>10000</v>
      </c>
      <c r="Q2110" s="4">
        <f>P2110/N2110</f>
        <v>2.8653295128939827E-3</v>
      </c>
      <c r="R2110" s="2"/>
      <c r="S2110" s="9">
        <f>(N2110+R2110)/F2110</f>
        <v>77555.555555555562</v>
      </c>
      <c r="T2110" s="2">
        <v>77778</v>
      </c>
      <c r="U2110" s="5">
        <f>T2110-S2110</f>
        <v>222.44444444443798</v>
      </c>
      <c r="V2110" s="4">
        <f>U2110/S2110</f>
        <v>2.8681948424067933E-3</v>
      </c>
      <c r="W2110" s="22">
        <f>S2110*L2110</f>
        <v>67862.891803305465</v>
      </c>
      <c r="X2110" s="22">
        <f>T2110*L2110</f>
        <v>68057.535799566511</v>
      </c>
      <c r="Y2110" s="22">
        <f>X2110-W2110</f>
        <v>194.64399626104569</v>
      </c>
      <c r="Z2110" s="8">
        <f>Y2110/W2110</f>
        <v>2.8681948424067153E-3</v>
      </c>
      <c r="AA2110" s="11">
        <v>18884</v>
      </c>
      <c r="AB2110" s="2">
        <v>2006</v>
      </c>
      <c r="AC2110" s="2">
        <f>2016-AB2110</f>
        <v>10</v>
      </c>
      <c r="AD2110" s="2" t="s">
        <v>37</v>
      </c>
    </row>
    <row r="2111" spans="1:30" x14ac:dyDescent="0.2">
      <c r="A2111">
        <v>35</v>
      </c>
      <c r="B2111" s="6" t="s">
        <v>2171</v>
      </c>
      <c r="C2111" s="6" t="s">
        <v>22</v>
      </c>
      <c r="D2111" s="6" t="s">
        <v>23</v>
      </c>
      <c r="E2111" s="6" t="s">
        <v>2767</v>
      </c>
      <c r="F2111" s="6">
        <v>99</v>
      </c>
      <c r="G2111" s="6"/>
      <c r="H2111" s="7">
        <v>42602</v>
      </c>
      <c r="I2111" s="7">
        <v>42613</v>
      </c>
      <c r="J2111" s="3" t="s">
        <v>2540</v>
      </c>
      <c r="K2111" s="17">
        <f>IF(J2111="Januar",238.19,IF(J2111="Februar",240.59,IF(J2111="Mars",245.99,IF(J2111="April",250.79,IF(J2111="Mai",256.52,IF(J2111="Juni",259.83,IF(J2111="Juli",265.66,IF(J2111="August",272.21,IF(J2111="September",275.91,IF(J2111="Oktober",281.13,IF(J2111="November",284.38,IF(J2111="Desember",287.34,0))))))))))))</f>
        <v>272.20999999999998</v>
      </c>
      <c r="L2111" s="20">
        <f>$K$2/K2111</f>
        <v>0.87502296021454029</v>
      </c>
      <c r="M2111" s="6">
        <v>11</v>
      </c>
      <c r="N2111" s="6">
        <v>6700000</v>
      </c>
      <c r="O2111" s="6">
        <v>7150000</v>
      </c>
      <c r="P2111" s="6">
        <f>O2111-N2111</f>
        <v>450000</v>
      </c>
      <c r="Q2111" s="8">
        <f>P2111/N2111</f>
        <v>6.7164179104477612E-2</v>
      </c>
      <c r="R2111" s="6"/>
      <c r="S2111" s="9">
        <f>(N2111+R2111)/F2111</f>
        <v>67676.767676767675</v>
      </c>
      <c r="T2111" s="6">
        <v>72222</v>
      </c>
      <c r="U2111" s="5">
        <f>T2111-S2111</f>
        <v>4545.2323232323251</v>
      </c>
      <c r="V2111" s="4">
        <f>U2111/S2111</f>
        <v>6.7160895522388089E-2</v>
      </c>
      <c r="W2111" s="22">
        <f>S2111*L2111</f>
        <v>59218.725590276968</v>
      </c>
      <c r="X2111" s="22">
        <f>T2111*L2111</f>
        <v>63195.908232614529</v>
      </c>
      <c r="Y2111" s="22">
        <f>X2111-W2111</f>
        <v>3977.1826423375605</v>
      </c>
      <c r="Z2111" s="8">
        <f>Y2111/W2111</f>
        <v>6.7160895522388075E-2</v>
      </c>
      <c r="AA2111" s="6">
        <v>550</v>
      </c>
      <c r="AB2111" s="6">
        <v>1895</v>
      </c>
      <c r="AC2111" s="6">
        <f>2016-AB2111</f>
        <v>121</v>
      </c>
      <c r="AD2111" s="6" t="s">
        <v>102</v>
      </c>
    </row>
    <row r="2112" spans="1:30" x14ac:dyDescent="0.2">
      <c r="A2112">
        <v>35</v>
      </c>
      <c r="B2112" s="2" t="s">
        <v>2197</v>
      </c>
      <c r="C2112" s="2" t="s">
        <v>22</v>
      </c>
      <c r="D2112" s="2" t="s">
        <v>23</v>
      </c>
      <c r="E2112" s="6" t="s">
        <v>2767</v>
      </c>
      <c r="F2112" s="2">
        <v>101</v>
      </c>
      <c r="G2112" s="2">
        <v>115</v>
      </c>
      <c r="H2112" s="3">
        <v>42602</v>
      </c>
      <c r="I2112" s="3">
        <v>42613</v>
      </c>
      <c r="J2112" s="3" t="s">
        <v>2540</v>
      </c>
      <c r="K2112" s="17">
        <f>IF(J2112="Januar",238.19,IF(J2112="Februar",240.59,IF(J2112="Mars",245.99,IF(J2112="April",250.79,IF(J2112="Mai",256.52,IF(J2112="Juni",259.83,IF(J2112="Juli",265.66,IF(J2112="August",272.21,IF(J2112="September",275.91,IF(J2112="Oktober",281.13,IF(J2112="November",284.38,IF(J2112="Desember",287.34,0))))))))))))</f>
        <v>272.20999999999998</v>
      </c>
      <c r="L2112" s="20">
        <f>$K$2/K2112</f>
        <v>0.87502296021454029</v>
      </c>
      <c r="M2112" s="2">
        <v>11</v>
      </c>
      <c r="N2112" s="2">
        <v>4500000</v>
      </c>
      <c r="O2112" s="2">
        <v>5550000</v>
      </c>
      <c r="P2112" s="2">
        <f>O2112-N2112</f>
        <v>1050000</v>
      </c>
      <c r="Q2112" s="4">
        <f>P2112/N2112</f>
        <v>0.23333333333333334</v>
      </c>
      <c r="R2112" s="2">
        <v>55945</v>
      </c>
      <c r="S2112" s="9">
        <f>(N2112+R2112)/F2112</f>
        <v>45108.366336633662</v>
      </c>
      <c r="T2112" s="2">
        <v>55504</v>
      </c>
      <c r="U2112" s="5">
        <f>T2112-S2112</f>
        <v>10395.633663366338</v>
      </c>
      <c r="V2112" s="4">
        <f>U2112/S2112</f>
        <v>0.23045910343518197</v>
      </c>
      <c r="W2112" s="22">
        <f>S2112*L2112</f>
        <v>39470.856242323105</v>
      </c>
      <c r="X2112" s="22">
        <f>T2112*L2112</f>
        <v>48567.274383747841</v>
      </c>
      <c r="Y2112" s="22">
        <f>X2112-W2112</f>
        <v>9096.4181414247359</v>
      </c>
      <c r="Z2112" s="8">
        <f>Y2112/W2112</f>
        <v>0.23045910343518192</v>
      </c>
      <c r="AA2112" s="2"/>
      <c r="AB2112" s="2">
        <v>1983</v>
      </c>
      <c r="AC2112" s="2">
        <f>2016-AB2112</f>
        <v>33</v>
      </c>
      <c r="AD2112" s="2" t="s">
        <v>46</v>
      </c>
    </row>
    <row r="2113" spans="1:30" x14ac:dyDescent="0.2">
      <c r="A2113">
        <v>35</v>
      </c>
      <c r="B2113" s="2" t="s">
        <v>2423</v>
      </c>
      <c r="C2113" s="2" t="s">
        <v>22</v>
      </c>
      <c r="D2113" s="2" t="s">
        <v>23</v>
      </c>
      <c r="E2113" s="6" t="s">
        <v>2767</v>
      </c>
      <c r="F2113" s="2">
        <v>130</v>
      </c>
      <c r="G2113" s="2">
        <v>149</v>
      </c>
      <c r="H2113" s="3">
        <v>42602</v>
      </c>
      <c r="I2113" s="3">
        <v>42613</v>
      </c>
      <c r="J2113" s="3" t="s">
        <v>2540</v>
      </c>
      <c r="K2113" s="17">
        <f>IF(J2113="Januar",238.19,IF(J2113="Februar",240.59,IF(J2113="Mars",245.99,IF(J2113="April",250.79,IF(J2113="Mai",256.52,IF(J2113="Juni",259.83,IF(J2113="Juli",265.66,IF(J2113="August",272.21,IF(J2113="September",275.91,IF(J2113="Oktober",281.13,IF(J2113="November",284.38,IF(J2113="Desember",287.34,0))))))))))))</f>
        <v>272.20999999999998</v>
      </c>
      <c r="L2113" s="20">
        <f>$K$2/K2113</f>
        <v>0.87502296021454029</v>
      </c>
      <c r="M2113" s="2">
        <v>11</v>
      </c>
      <c r="N2113" s="2">
        <v>10800000</v>
      </c>
      <c r="O2113" s="2">
        <v>10775000</v>
      </c>
      <c r="P2113" s="2">
        <f>O2113-N2113</f>
        <v>-25000</v>
      </c>
      <c r="Q2113" s="4">
        <f>P2113/N2113</f>
        <v>-2.3148148148148147E-3</v>
      </c>
      <c r="R2113" s="2"/>
      <c r="S2113" s="9">
        <f>(N2113+R2113)/F2113</f>
        <v>83076.923076923078</v>
      </c>
      <c r="T2113" s="2">
        <v>82885</v>
      </c>
      <c r="U2113" s="5">
        <f>T2113-S2113</f>
        <v>-191.92307692307804</v>
      </c>
      <c r="V2113" s="4">
        <f>U2113/S2113</f>
        <v>-2.3101851851851985E-3</v>
      </c>
      <c r="W2113" s="22">
        <f>S2113*L2113</f>
        <v>72694.215156284889</v>
      </c>
      <c r="X2113" s="22">
        <f>T2113*L2113</f>
        <v>72526.278057382166</v>
      </c>
      <c r="Y2113" s="22">
        <f>X2113-W2113</f>
        <v>-167.93709890272294</v>
      </c>
      <c r="Z2113" s="8">
        <f>Y2113/W2113</f>
        <v>-2.3101851851853122E-3</v>
      </c>
      <c r="AA2113" s="11">
        <v>1204</v>
      </c>
      <c r="AB2113" s="2">
        <v>2016</v>
      </c>
      <c r="AC2113" s="2">
        <f>2016-AB2113</f>
        <v>0</v>
      </c>
      <c r="AD2113" s="2" t="s">
        <v>240</v>
      </c>
    </row>
    <row r="2114" spans="1:30" x14ac:dyDescent="0.2">
      <c r="A2114">
        <v>35</v>
      </c>
      <c r="B2114" s="6" t="s">
        <v>1064</v>
      </c>
      <c r="C2114" s="6" t="s">
        <v>22</v>
      </c>
      <c r="D2114" s="6" t="s">
        <v>23</v>
      </c>
      <c r="E2114" s="6" t="s">
        <v>2767</v>
      </c>
      <c r="F2114" s="6">
        <v>57</v>
      </c>
      <c r="G2114" s="6">
        <v>65</v>
      </c>
      <c r="H2114" s="7">
        <v>42601</v>
      </c>
      <c r="I2114" s="7">
        <v>42613</v>
      </c>
      <c r="J2114" s="3" t="s">
        <v>2540</v>
      </c>
      <c r="K2114" s="17">
        <f>IF(J2114="Januar",238.19,IF(J2114="Februar",240.59,IF(J2114="Mars",245.99,IF(J2114="April",250.79,IF(J2114="Mai",256.52,IF(J2114="Juni",259.83,IF(J2114="Juli",265.66,IF(J2114="August",272.21,IF(J2114="September",275.91,IF(J2114="Oktober",281.13,IF(J2114="November",284.38,IF(J2114="Desember",287.34,0))))))))))))</f>
        <v>272.20999999999998</v>
      </c>
      <c r="L2114" s="20">
        <f>$K$2/K2114</f>
        <v>0.87502296021454029</v>
      </c>
      <c r="M2114" s="6">
        <v>12</v>
      </c>
      <c r="N2114" s="6">
        <v>3300000</v>
      </c>
      <c r="O2114" s="6">
        <v>3880000</v>
      </c>
      <c r="P2114" s="6">
        <f>O2114-N2114</f>
        <v>580000</v>
      </c>
      <c r="Q2114" s="8">
        <f>P2114/N2114</f>
        <v>0.17575757575757575</v>
      </c>
      <c r="R2114" s="6">
        <v>21332</v>
      </c>
      <c r="S2114" s="9">
        <f>(N2114+R2114)/F2114</f>
        <v>58268.982456140351</v>
      </c>
      <c r="T2114" s="6">
        <v>68444</v>
      </c>
      <c r="U2114" s="5">
        <f>T2114-S2114</f>
        <v>10175.017543859649</v>
      </c>
      <c r="V2114" s="4">
        <f>U2114/S2114</f>
        <v>0.17462150727479217</v>
      </c>
      <c r="W2114" s="22">
        <f>S2114*L2114</f>
        <v>50986.697517461042</v>
      </c>
      <c r="X2114" s="22">
        <f>T2114*L2114</f>
        <v>59890.071488923997</v>
      </c>
      <c r="Y2114" s="22">
        <f>X2114-W2114</f>
        <v>8903.3739714629555</v>
      </c>
      <c r="Z2114" s="8">
        <f>Y2114/W2114</f>
        <v>0.17462150727479225</v>
      </c>
      <c r="AA2114" s="6">
        <v>517</v>
      </c>
      <c r="AB2114" s="6">
        <v>1890</v>
      </c>
      <c r="AC2114" s="6">
        <f>2016-AB2114</f>
        <v>126</v>
      </c>
      <c r="AD2114" s="6" t="s">
        <v>94</v>
      </c>
    </row>
    <row r="2115" spans="1:30" x14ac:dyDescent="0.2">
      <c r="A2115">
        <v>35</v>
      </c>
      <c r="B2115" s="6" t="s">
        <v>1288</v>
      </c>
      <c r="C2115" s="6" t="s">
        <v>22</v>
      </c>
      <c r="D2115" s="6" t="s">
        <v>23</v>
      </c>
      <c r="E2115" s="6" t="s">
        <v>2767</v>
      </c>
      <c r="F2115" s="6">
        <v>64</v>
      </c>
      <c r="G2115" s="6">
        <v>70</v>
      </c>
      <c r="H2115" s="7">
        <v>42601</v>
      </c>
      <c r="I2115" s="7">
        <v>42613</v>
      </c>
      <c r="J2115" s="3" t="s">
        <v>2540</v>
      </c>
      <c r="K2115" s="17">
        <f>IF(J2115="Januar",238.19,IF(J2115="Februar",240.59,IF(J2115="Mars",245.99,IF(J2115="April",250.79,IF(J2115="Mai",256.52,IF(J2115="Juni",259.83,IF(J2115="Juli",265.66,IF(J2115="August",272.21,IF(J2115="September",275.91,IF(J2115="Oktober",281.13,IF(J2115="November",284.38,IF(J2115="Desember",287.34,0))))))))))))</f>
        <v>272.20999999999998</v>
      </c>
      <c r="L2115" s="20">
        <f>$K$2/K2115</f>
        <v>0.87502296021454029</v>
      </c>
      <c r="M2115" s="6">
        <v>12</v>
      </c>
      <c r="N2115" s="6">
        <v>5200000</v>
      </c>
      <c r="O2115" s="6">
        <v>5200000</v>
      </c>
      <c r="P2115" s="6">
        <f>O2115-N2115</f>
        <v>0</v>
      </c>
      <c r="Q2115" s="8">
        <f>P2115/N2115</f>
        <v>0</v>
      </c>
      <c r="R2115" s="6"/>
      <c r="S2115" s="9">
        <f>(N2115+R2115)/F2115</f>
        <v>81250</v>
      </c>
      <c r="T2115" s="6">
        <v>81250</v>
      </c>
      <c r="U2115" s="5">
        <f>T2115-S2115</f>
        <v>0</v>
      </c>
      <c r="V2115" s="4">
        <f>U2115/S2115</f>
        <v>0</v>
      </c>
      <c r="W2115" s="22">
        <f>S2115*L2115</f>
        <v>71095.615517431404</v>
      </c>
      <c r="X2115" s="22">
        <f>T2115*L2115</f>
        <v>71095.615517431404</v>
      </c>
      <c r="Y2115" s="22">
        <f>X2115-W2115</f>
        <v>0</v>
      </c>
      <c r="Z2115" s="8">
        <f>Y2115/W2115</f>
        <v>0</v>
      </c>
      <c r="AA2115" s="6"/>
      <c r="AB2115" s="6">
        <v>2016</v>
      </c>
      <c r="AC2115" s="6">
        <f>2016-AB2115</f>
        <v>0</v>
      </c>
      <c r="AD2115" s="6" t="s">
        <v>885</v>
      </c>
    </row>
    <row r="2116" spans="1:30" x14ac:dyDescent="0.2">
      <c r="A2116">
        <v>35</v>
      </c>
      <c r="B2116" s="2" t="s">
        <v>1651</v>
      </c>
      <c r="C2116" s="2" t="s">
        <v>22</v>
      </c>
      <c r="D2116" s="2" t="s">
        <v>23</v>
      </c>
      <c r="E2116" s="6" t="s">
        <v>2767</v>
      </c>
      <c r="F2116" s="2">
        <v>74</v>
      </c>
      <c r="G2116" s="2">
        <v>81</v>
      </c>
      <c r="H2116" s="3">
        <v>42601</v>
      </c>
      <c r="I2116" s="3">
        <v>42613</v>
      </c>
      <c r="J2116" s="3" t="s">
        <v>2540</v>
      </c>
      <c r="K2116" s="17">
        <f>IF(J2116="Januar",238.19,IF(J2116="Februar",240.59,IF(J2116="Mars",245.99,IF(J2116="April",250.79,IF(J2116="Mai",256.52,IF(J2116="Juni",259.83,IF(J2116="Juli",265.66,IF(J2116="August",272.21,IF(J2116="September",275.91,IF(J2116="Oktober",281.13,IF(J2116="November",284.38,IF(J2116="Desember",287.34,0))))))))))))</f>
        <v>272.20999999999998</v>
      </c>
      <c r="L2116" s="20">
        <f>$K$2/K2116</f>
        <v>0.87502296021454029</v>
      </c>
      <c r="M2116" s="2">
        <v>12</v>
      </c>
      <c r="N2116" s="2">
        <v>5850000</v>
      </c>
      <c r="O2116" s="2">
        <v>6450000</v>
      </c>
      <c r="P2116" s="2">
        <f>O2116-N2116</f>
        <v>600000</v>
      </c>
      <c r="Q2116" s="4">
        <f>P2116/N2116</f>
        <v>0.10256410256410256</v>
      </c>
      <c r="R2116" s="2"/>
      <c r="S2116" s="9">
        <f>(N2116+R2116)/F2116</f>
        <v>79054.054054054053</v>
      </c>
      <c r="T2116" s="2">
        <v>87162</v>
      </c>
      <c r="U2116" s="5">
        <f>T2116-S2116</f>
        <v>8107.9459459459467</v>
      </c>
      <c r="V2116" s="4">
        <f>U2116/S2116</f>
        <v>0.10256205128205129</v>
      </c>
      <c r="W2116" s="22">
        <f>S2116*L2116</f>
        <v>69174.112395338656</v>
      </c>
      <c r="X2116" s="22">
        <f>T2116*L2116</f>
        <v>76268.751258219767</v>
      </c>
      <c r="Y2116" s="22">
        <f>X2116-W2116</f>
        <v>7094.638862881111</v>
      </c>
      <c r="Z2116" s="8">
        <f>Y2116/W2116</f>
        <v>0.10256205128205141</v>
      </c>
      <c r="AA2116" s="11">
        <v>3542</v>
      </c>
      <c r="AB2116" s="2">
        <v>2011</v>
      </c>
      <c r="AC2116" s="2">
        <f>2016-AB2116</f>
        <v>5</v>
      </c>
      <c r="AD2116" s="2" t="s">
        <v>161</v>
      </c>
    </row>
    <row r="2117" spans="1:30" x14ac:dyDescent="0.2">
      <c r="A2117">
        <v>35</v>
      </c>
      <c r="B2117" s="6" t="s">
        <v>1755</v>
      </c>
      <c r="C2117" s="6" t="s">
        <v>22</v>
      </c>
      <c r="D2117" s="6" t="s">
        <v>23</v>
      </c>
      <c r="E2117" s="6" t="s">
        <v>2767</v>
      </c>
      <c r="F2117" s="6">
        <v>77</v>
      </c>
      <c r="G2117" s="6">
        <v>84</v>
      </c>
      <c r="H2117" s="7">
        <v>42601</v>
      </c>
      <c r="I2117" s="7">
        <v>42613</v>
      </c>
      <c r="J2117" s="3" t="s">
        <v>2540</v>
      </c>
      <c r="K2117" s="17">
        <f>IF(J2117="Januar",238.19,IF(J2117="Februar",240.59,IF(J2117="Mars",245.99,IF(J2117="April",250.79,IF(J2117="Mai",256.52,IF(J2117="Juni",259.83,IF(J2117="Juli",265.66,IF(J2117="August",272.21,IF(J2117="September",275.91,IF(J2117="Oktober",281.13,IF(J2117="November",284.38,IF(J2117="Desember",287.34,0))))))))))))</f>
        <v>272.20999999999998</v>
      </c>
      <c r="L2117" s="20">
        <f>$K$2/K2117</f>
        <v>0.87502296021454029</v>
      </c>
      <c r="M2117" s="6">
        <v>12</v>
      </c>
      <c r="N2117" s="6">
        <v>2350000</v>
      </c>
      <c r="O2117" s="6">
        <v>2780000</v>
      </c>
      <c r="P2117" s="6">
        <f>O2117-N2117</f>
        <v>430000</v>
      </c>
      <c r="Q2117" s="8">
        <f>P2117/N2117</f>
        <v>0.18297872340425531</v>
      </c>
      <c r="R2117" s="6">
        <v>247500</v>
      </c>
      <c r="S2117" s="9">
        <f>(N2117+R2117)/F2117</f>
        <v>33733.766233766233</v>
      </c>
      <c r="T2117" s="6">
        <v>39318</v>
      </c>
      <c r="U2117" s="5">
        <f>T2117-S2117</f>
        <v>5584.2337662337668</v>
      </c>
      <c r="V2117" s="4">
        <f>U2117/S2117</f>
        <v>0.1655384023099134</v>
      </c>
      <c r="W2117" s="22">
        <f>S2117*L2117</f>
        <v>29517.819989055435</v>
      </c>
      <c r="X2117" s="22">
        <f>T2117*L2117</f>
        <v>34404.152749715293</v>
      </c>
      <c r="Y2117" s="22">
        <f>X2117-W2117</f>
        <v>4886.3327606598577</v>
      </c>
      <c r="Z2117" s="8">
        <f>Y2117/W2117</f>
        <v>0.16553840230991326</v>
      </c>
      <c r="AA2117" s="10">
        <v>36152</v>
      </c>
      <c r="AB2117" s="6">
        <v>1986</v>
      </c>
      <c r="AC2117" s="6">
        <f>2016-AB2117</f>
        <v>30</v>
      </c>
      <c r="AD2117" s="6" t="s">
        <v>1756</v>
      </c>
    </row>
    <row r="2118" spans="1:30" x14ac:dyDescent="0.2">
      <c r="A2118">
        <v>35</v>
      </c>
      <c r="B2118" s="2" t="s">
        <v>1828</v>
      </c>
      <c r="C2118" s="2" t="s">
        <v>22</v>
      </c>
      <c r="D2118" s="2" t="s">
        <v>23</v>
      </c>
      <c r="E2118" s="6" t="s">
        <v>2767</v>
      </c>
      <c r="F2118" s="2">
        <v>79</v>
      </c>
      <c r="G2118" s="2">
        <v>90</v>
      </c>
      <c r="H2118" s="3">
        <v>42601</v>
      </c>
      <c r="I2118" s="3">
        <v>42613</v>
      </c>
      <c r="J2118" s="3" t="s">
        <v>2540</v>
      </c>
      <c r="K2118" s="17">
        <f>IF(J2118="Januar",238.19,IF(J2118="Februar",240.59,IF(J2118="Mars",245.99,IF(J2118="April",250.79,IF(J2118="Mai",256.52,IF(J2118="Juni",259.83,IF(J2118="Juli",265.66,IF(J2118="August",272.21,IF(J2118="September",275.91,IF(J2118="Oktober",281.13,IF(J2118="November",284.38,IF(J2118="Desember",287.34,0))))))))))))</f>
        <v>272.20999999999998</v>
      </c>
      <c r="L2118" s="20">
        <f>$K$2/K2118</f>
        <v>0.87502296021454029</v>
      </c>
      <c r="M2118" s="2">
        <v>12</v>
      </c>
      <c r="N2118" s="2">
        <v>5600000</v>
      </c>
      <c r="O2118" s="2">
        <v>6450000</v>
      </c>
      <c r="P2118" s="2">
        <f>O2118-N2118</f>
        <v>850000</v>
      </c>
      <c r="Q2118" s="4">
        <f>P2118/N2118</f>
        <v>0.15178571428571427</v>
      </c>
      <c r="R2118" s="2"/>
      <c r="S2118" s="9">
        <f>(N2118+R2118)/F2118</f>
        <v>70886.075949367092</v>
      </c>
      <c r="T2118" s="2">
        <v>81646</v>
      </c>
      <c r="U2118" s="5">
        <f>T2118-S2118</f>
        <v>10759.924050632908</v>
      </c>
      <c r="V2118" s="4">
        <f>U2118/S2118</f>
        <v>0.15179178571428567</v>
      </c>
      <c r="W2118" s="22">
        <f>S2118*L2118</f>
        <v>62026.944015207926</v>
      </c>
      <c r="X2118" s="22">
        <f>T2118*L2118</f>
        <v>71442.12460967635</v>
      </c>
      <c r="Y2118" s="22">
        <f>X2118-W2118</f>
        <v>9415.1805944684238</v>
      </c>
      <c r="Z2118" s="8">
        <f>Y2118/W2118</f>
        <v>0.15179178571428548</v>
      </c>
      <c r="AA2118" s="2">
        <v>804</v>
      </c>
      <c r="AB2118" s="2">
        <v>2013</v>
      </c>
      <c r="AC2118" s="2">
        <f>2016-AB2118</f>
        <v>3</v>
      </c>
      <c r="AD2118" s="2" t="s">
        <v>37</v>
      </c>
    </row>
    <row r="2119" spans="1:30" x14ac:dyDescent="0.2">
      <c r="A2119">
        <v>35</v>
      </c>
      <c r="B2119" s="6" t="s">
        <v>1936</v>
      </c>
      <c r="C2119" s="6" t="s">
        <v>22</v>
      </c>
      <c r="D2119" s="6" t="s">
        <v>23</v>
      </c>
      <c r="E2119" s="6" t="s">
        <v>2767</v>
      </c>
      <c r="F2119" s="6">
        <v>83</v>
      </c>
      <c r="G2119" s="6">
        <v>101</v>
      </c>
      <c r="H2119" s="7">
        <v>42601</v>
      </c>
      <c r="I2119" s="7">
        <v>42613</v>
      </c>
      <c r="J2119" s="3" t="s">
        <v>2540</v>
      </c>
      <c r="K2119" s="17">
        <f>IF(J2119="Januar",238.19,IF(J2119="Februar",240.59,IF(J2119="Mars",245.99,IF(J2119="April",250.79,IF(J2119="Mai",256.52,IF(J2119="Juni",259.83,IF(J2119="Juli",265.66,IF(J2119="August",272.21,IF(J2119="September",275.91,IF(J2119="Oktober",281.13,IF(J2119="November",284.38,IF(J2119="Desember",287.34,0))))))))))))</f>
        <v>272.20999999999998</v>
      </c>
      <c r="L2119" s="20">
        <f>$K$2/K2119</f>
        <v>0.87502296021454029</v>
      </c>
      <c r="M2119" s="6">
        <v>12</v>
      </c>
      <c r="N2119" s="6">
        <v>2850000</v>
      </c>
      <c r="O2119" s="6">
        <v>3100000</v>
      </c>
      <c r="P2119" s="6">
        <f>O2119-N2119</f>
        <v>250000</v>
      </c>
      <c r="Q2119" s="8">
        <f>P2119/N2119</f>
        <v>8.771929824561403E-2</v>
      </c>
      <c r="R2119" s="6">
        <v>147354</v>
      </c>
      <c r="S2119" s="9">
        <f>(N2119+R2119)/F2119</f>
        <v>36112.698795180724</v>
      </c>
      <c r="T2119" s="6">
        <v>39125</v>
      </c>
      <c r="U2119" s="5">
        <f>T2119-S2119</f>
        <v>3012.3012048192759</v>
      </c>
      <c r="V2119" s="4">
        <f>U2119/S2119</f>
        <v>8.3413904397011462E-2</v>
      </c>
      <c r="W2119" s="22">
        <f>S2119*L2119</f>
        <v>31599.440601095099</v>
      </c>
      <c r="X2119" s="22">
        <f>T2119*L2119</f>
        <v>34235.273318393891</v>
      </c>
      <c r="Y2119" s="22">
        <f>X2119-W2119</f>
        <v>2635.832717298792</v>
      </c>
      <c r="Z2119" s="8">
        <f>Y2119/W2119</f>
        <v>8.341390439701156E-2</v>
      </c>
      <c r="AA2119" s="10">
        <v>27471</v>
      </c>
      <c r="AB2119" s="6">
        <v>1974</v>
      </c>
      <c r="AC2119" s="6">
        <f>2016-AB2119</f>
        <v>42</v>
      </c>
      <c r="AD2119" s="6" t="s">
        <v>151</v>
      </c>
    </row>
    <row r="2120" spans="1:30" x14ac:dyDescent="0.2">
      <c r="A2120">
        <v>35</v>
      </c>
      <c r="B2120" s="2" t="s">
        <v>2096</v>
      </c>
      <c r="C2120" s="2" t="s">
        <v>22</v>
      </c>
      <c r="D2120" s="2" t="s">
        <v>23</v>
      </c>
      <c r="E2120" s="6" t="s">
        <v>2767</v>
      </c>
      <c r="F2120" s="2">
        <v>93</v>
      </c>
      <c r="G2120" s="2">
        <v>104</v>
      </c>
      <c r="H2120" s="3">
        <v>42601</v>
      </c>
      <c r="I2120" s="3">
        <v>42613</v>
      </c>
      <c r="J2120" s="3" t="s">
        <v>2540</v>
      </c>
      <c r="K2120" s="17">
        <f>IF(J2120="Januar",238.19,IF(J2120="Februar",240.59,IF(J2120="Mars",245.99,IF(J2120="April",250.79,IF(J2120="Mai",256.52,IF(J2120="Juni",259.83,IF(J2120="Juli",265.66,IF(J2120="August",272.21,IF(J2120="September",275.91,IF(J2120="Oktober",281.13,IF(J2120="November",284.38,IF(J2120="Desember",287.34,0))))))))))))</f>
        <v>272.20999999999998</v>
      </c>
      <c r="L2120" s="20">
        <f>$K$2/K2120</f>
        <v>0.87502296021454029</v>
      </c>
      <c r="M2120" s="2">
        <v>12</v>
      </c>
      <c r="N2120" s="2">
        <v>6650000</v>
      </c>
      <c r="O2120" s="2">
        <v>7075000</v>
      </c>
      <c r="P2120" s="2">
        <f>O2120-N2120</f>
        <v>425000</v>
      </c>
      <c r="Q2120" s="4">
        <f>P2120/N2120</f>
        <v>6.3909774436090222E-2</v>
      </c>
      <c r="R2120" s="2">
        <v>11142</v>
      </c>
      <c r="S2120" s="9">
        <f>(N2120+R2120)/F2120</f>
        <v>71625.182795698929</v>
      </c>
      <c r="T2120" s="2">
        <v>76195</v>
      </c>
      <c r="U2120" s="5">
        <f>T2120-S2120</f>
        <v>4569.8172043010709</v>
      </c>
      <c r="V2120" s="4">
        <f>U2120/S2120</f>
        <v>6.3801822570364E-2</v>
      </c>
      <c r="W2120" s="22">
        <f>S2120*L2120</f>
        <v>62673.67947580004</v>
      </c>
      <c r="X2120" s="22">
        <f>T2120*L2120</f>
        <v>66672.374453546901</v>
      </c>
      <c r="Y2120" s="22">
        <f>X2120-W2120</f>
        <v>3998.6949777468617</v>
      </c>
      <c r="Z2120" s="8">
        <f>Y2120/W2120</f>
        <v>6.3801822570364056E-2</v>
      </c>
      <c r="AA2120" s="11">
        <v>3078</v>
      </c>
      <c r="AB2120" s="2">
        <v>1996</v>
      </c>
      <c r="AC2120" s="2">
        <f>2016-AB2120</f>
        <v>20</v>
      </c>
      <c r="AD2120" s="2" t="s">
        <v>103</v>
      </c>
    </row>
    <row r="2121" spans="1:30" x14ac:dyDescent="0.2">
      <c r="A2121">
        <v>35</v>
      </c>
      <c r="B2121" s="2" t="s">
        <v>2334</v>
      </c>
      <c r="C2121" s="2" t="s">
        <v>22</v>
      </c>
      <c r="D2121" s="2" t="s">
        <v>23</v>
      </c>
      <c r="E2121" s="6" t="s">
        <v>2767</v>
      </c>
      <c r="F2121" s="2">
        <v>115</v>
      </c>
      <c r="G2121" s="2">
        <v>147</v>
      </c>
      <c r="H2121" s="3">
        <v>42601</v>
      </c>
      <c r="I2121" s="3">
        <v>42613</v>
      </c>
      <c r="J2121" s="3" t="s">
        <v>2540</v>
      </c>
      <c r="K2121" s="17">
        <f>IF(J2121="Januar",238.19,IF(J2121="Februar",240.59,IF(J2121="Mars",245.99,IF(J2121="April",250.79,IF(J2121="Mai",256.52,IF(J2121="Juni",259.83,IF(J2121="Juli",265.66,IF(J2121="August",272.21,IF(J2121="September",275.91,IF(J2121="Oktober",281.13,IF(J2121="November",284.38,IF(J2121="Desember",287.34,0))))))))))))</f>
        <v>272.20999999999998</v>
      </c>
      <c r="L2121" s="20">
        <f>$K$2/K2121</f>
        <v>0.87502296021454029</v>
      </c>
      <c r="M2121" s="2">
        <v>12</v>
      </c>
      <c r="N2121" s="2">
        <v>6290000</v>
      </c>
      <c r="O2121" s="2">
        <v>6800000</v>
      </c>
      <c r="P2121" s="2">
        <f>O2121-N2121</f>
        <v>510000</v>
      </c>
      <c r="Q2121" s="4">
        <f>P2121/N2121</f>
        <v>8.1081081081081086E-2</v>
      </c>
      <c r="R2121" s="2">
        <v>56000</v>
      </c>
      <c r="S2121" s="9">
        <f>(N2121+R2121)/F2121</f>
        <v>55182.608695652176</v>
      </c>
      <c r="T2121" s="2">
        <v>59617</v>
      </c>
      <c r="U2121" s="5">
        <f>T2121-S2121</f>
        <v>4434.3913043478242</v>
      </c>
      <c r="V2121" s="4">
        <f>U2121/S2121</f>
        <v>8.0358493539237283E-2</v>
      </c>
      <c r="W2121" s="22">
        <f>S2121*L2121</f>
        <v>48286.0496132302</v>
      </c>
      <c r="X2121" s="22">
        <f>T2121*L2121</f>
        <v>52166.243819110248</v>
      </c>
      <c r="Y2121" s="22">
        <f>X2121-W2121</f>
        <v>3880.1942058800487</v>
      </c>
      <c r="Z2121" s="8">
        <f>Y2121/W2121</f>
        <v>8.0358493539237255E-2</v>
      </c>
      <c r="AA2121" s="11">
        <v>16550</v>
      </c>
      <c r="AB2121" s="2">
        <v>1954</v>
      </c>
      <c r="AC2121" s="2">
        <f>2016-AB2121</f>
        <v>62</v>
      </c>
      <c r="AD2121" s="2" t="s">
        <v>37</v>
      </c>
    </row>
    <row r="2122" spans="1:30" x14ac:dyDescent="0.2">
      <c r="A2122">
        <v>35</v>
      </c>
      <c r="B2122" s="2" t="s">
        <v>2490</v>
      </c>
      <c r="C2122" s="2" t="s">
        <v>22</v>
      </c>
      <c r="D2122" s="2" t="s">
        <v>23</v>
      </c>
      <c r="E2122" s="6" t="s">
        <v>2767</v>
      </c>
      <c r="F2122" s="2">
        <v>160</v>
      </c>
      <c r="G2122" s="2">
        <v>178</v>
      </c>
      <c r="H2122" s="3">
        <v>42601</v>
      </c>
      <c r="I2122" s="3">
        <v>42613</v>
      </c>
      <c r="J2122" s="3" t="s">
        <v>2540</v>
      </c>
      <c r="K2122" s="17">
        <f>IF(J2122="Januar",238.19,IF(J2122="Februar",240.59,IF(J2122="Mars",245.99,IF(J2122="April",250.79,IF(J2122="Mai",256.52,IF(J2122="Juni",259.83,IF(J2122="Juli",265.66,IF(J2122="August",272.21,IF(J2122="September",275.91,IF(J2122="Oktober",281.13,IF(J2122="November",284.38,IF(J2122="Desember",287.34,0))))))))))))</f>
        <v>272.20999999999998</v>
      </c>
      <c r="L2122" s="20">
        <f>$K$2/K2122</f>
        <v>0.87502296021454029</v>
      </c>
      <c r="M2122" s="2">
        <v>12</v>
      </c>
      <c r="N2122" s="2">
        <v>13000000</v>
      </c>
      <c r="O2122" s="2">
        <v>11500000</v>
      </c>
      <c r="P2122" s="2">
        <f>O2122-N2122</f>
        <v>-1500000</v>
      </c>
      <c r="Q2122" s="4">
        <f>P2122/N2122</f>
        <v>-0.11538461538461539</v>
      </c>
      <c r="R2122" s="2">
        <v>81445</v>
      </c>
      <c r="S2122" s="9">
        <f>(N2122+R2122)/F2122</f>
        <v>81759.03125</v>
      </c>
      <c r="T2122" s="2">
        <v>72384</v>
      </c>
      <c r="U2122" s="5">
        <f>T2122-S2122</f>
        <v>-9375.03125</v>
      </c>
      <c r="V2122" s="4">
        <f>U2122/S2122</f>
        <v>-0.11466661366538636</v>
      </c>
      <c r="W2122" s="22">
        <f>S2122*L2122</f>
        <v>71541.029548648105</v>
      </c>
      <c r="X2122" s="22">
        <f>T2122*L2122</f>
        <v>63337.661952169285</v>
      </c>
      <c r="Y2122" s="22">
        <f>X2122-W2122</f>
        <v>-8203.3675964788199</v>
      </c>
      <c r="Z2122" s="8">
        <f>Y2122/W2122</f>
        <v>-0.11466661366538633</v>
      </c>
      <c r="AA2122" s="11">
        <v>16358</v>
      </c>
      <c r="AB2122" s="2">
        <v>2003</v>
      </c>
      <c r="AC2122" s="2">
        <f>2016-AB2122</f>
        <v>13</v>
      </c>
      <c r="AD2122" s="2" t="s">
        <v>127</v>
      </c>
    </row>
    <row r="2123" spans="1:30" x14ac:dyDescent="0.2">
      <c r="A2123">
        <v>35</v>
      </c>
      <c r="B2123" s="2" t="s">
        <v>122</v>
      </c>
      <c r="C2123" s="2" t="s">
        <v>22</v>
      </c>
      <c r="D2123" s="2" t="s">
        <v>23</v>
      </c>
      <c r="E2123" s="6" t="s">
        <v>2767</v>
      </c>
      <c r="F2123" s="2">
        <v>27</v>
      </c>
      <c r="G2123" s="2">
        <v>30</v>
      </c>
      <c r="H2123" s="3">
        <v>42599</v>
      </c>
      <c r="I2123" s="3">
        <v>42613</v>
      </c>
      <c r="J2123" s="3" t="s">
        <v>2540</v>
      </c>
      <c r="K2123" s="17">
        <f>IF(J2123="Januar",238.19,IF(J2123="Februar",240.59,IF(J2123="Mars",245.99,IF(J2123="April",250.79,IF(J2123="Mai",256.52,IF(J2123="Juni",259.83,IF(J2123="Juli",265.66,IF(J2123="August",272.21,IF(J2123="September",275.91,IF(J2123="Oktober",281.13,IF(J2123="November",284.38,IF(J2123="Desember",287.34,0))))))))))))</f>
        <v>272.20999999999998</v>
      </c>
      <c r="L2123" s="20">
        <f>$K$2/K2123</f>
        <v>0.87502296021454029</v>
      </c>
      <c r="M2123" s="2">
        <v>14</v>
      </c>
      <c r="N2123" s="2">
        <v>2920000</v>
      </c>
      <c r="O2123" s="2">
        <v>2920000</v>
      </c>
      <c r="P2123" s="2">
        <f>O2123-N2123</f>
        <v>0</v>
      </c>
      <c r="Q2123" s="4">
        <f>P2123/N2123</f>
        <v>0</v>
      </c>
      <c r="R2123" s="2">
        <v>590</v>
      </c>
      <c r="S2123" s="9">
        <f>(N2123+R2123)/F2123</f>
        <v>108170</v>
      </c>
      <c r="T2123" s="2">
        <v>108170</v>
      </c>
      <c r="U2123" s="5">
        <f>T2123-S2123</f>
        <v>0</v>
      </c>
      <c r="V2123" s="4">
        <f>U2123/S2123</f>
        <v>0</v>
      </c>
      <c r="W2123" s="22">
        <f>S2123*L2123</f>
        <v>94651.233606406822</v>
      </c>
      <c r="X2123" s="22">
        <f>T2123*L2123</f>
        <v>94651.233606406822</v>
      </c>
      <c r="Y2123" s="22">
        <f>X2123-W2123</f>
        <v>0</v>
      </c>
      <c r="Z2123" s="8">
        <f>Y2123/W2123</f>
        <v>0</v>
      </c>
      <c r="AA2123" s="2">
        <v>272</v>
      </c>
      <c r="AB2123" s="2">
        <v>1895</v>
      </c>
      <c r="AC2123" s="2">
        <f>2016-AB2123</f>
        <v>121</v>
      </c>
      <c r="AD2123" s="2" t="s">
        <v>123</v>
      </c>
    </row>
    <row r="2124" spans="1:30" x14ac:dyDescent="0.2">
      <c r="A2124">
        <v>35</v>
      </c>
      <c r="B2124" s="2" t="s">
        <v>277</v>
      </c>
      <c r="C2124" s="2" t="s">
        <v>22</v>
      </c>
      <c r="D2124" s="2" t="s">
        <v>23</v>
      </c>
      <c r="E2124" s="6" t="s">
        <v>2767</v>
      </c>
      <c r="F2124" s="2">
        <v>35</v>
      </c>
      <c r="G2124" s="2">
        <v>39</v>
      </c>
      <c r="H2124" s="3">
        <v>42598</v>
      </c>
      <c r="I2124" s="3">
        <v>42613</v>
      </c>
      <c r="J2124" s="3" t="s">
        <v>2540</v>
      </c>
      <c r="K2124" s="17">
        <f>IF(J2124="Januar",238.19,IF(J2124="Februar",240.59,IF(J2124="Mars",245.99,IF(J2124="April",250.79,IF(J2124="Mai",256.52,IF(J2124="Juni",259.83,IF(J2124="Juli",265.66,IF(J2124="August",272.21,IF(J2124="September",275.91,IF(J2124="Oktober",281.13,IF(J2124="November",284.38,IF(J2124="Desember",287.34,0))))))))))))</f>
        <v>272.20999999999998</v>
      </c>
      <c r="L2124" s="20">
        <f>$K$2/K2124</f>
        <v>0.87502296021454029</v>
      </c>
      <c r="M2124" s="2">
        <v>15</v>
      </c>
      <c r="N2124" s="2">
        <v>2800000</v>
      </c>
      <c r="O2124" s="2">
        <v>2710000</v>
      </c>
      <c r="P2124" s="2">
        <f>O2124-N2124</f>
        <v>-90000</v>
      </c>
      <c r="Q2124" s="4">
        <f>P2124/N2124</f>
        <v>-3.214285714285714E-2</v>
      </c>
      <c r="R2124" s="2">
        <v>31714</v>
      </c>
      <c r="S2124" s="9">
        <f>(N2124+R2124)/F2124</f>
        <v>80906.114285714284</v>
      </c>
      <c r="T2124" s="2">
        <v>78335</v>
      </c>
      <c r="U2124" s="5">
        <f>T2124-S2124</f>
        <v>-2571.1142857142841</v>
      </c>
      <c r="V2124" s="4">
        <f>U2124/S2124</f>
        <v>-3.1778986154675205E-2</v>
      </c>
      <c r="W2124" s="22">
        <f>S2124*L2124</f>
        <v>70794.707621741618</v>
      </c>
      <c r="X2124" s="22">
        <f>T2124*L2124</f>
        <v>68544.923588406018</v>
      </c>
      <c r="Y2124" s="22">
        <f>X2124-W2124</f>
        <v>-2249.7840333355998</v>
      </c>
      <c r="Z2124" s="8">
        <f>Y2124/W2124</f>
        <v>-3.1778986154675115E-2</v>
      </c>
      <c r="AA2124" s="2">
        <v>689</v>
      </c>
      <c r="AB2124" s="2">
        <v>1890</v>
      </c>
      <c r="AC2124" s="2">
        <f>2016-AB2124</f>
        <v>126</v>
      </c>
      <c r="AD2124" s="2" t="s">
        <v>278</v>
      </c>
    </row>
    <row r="2125" spans="1:30" x14ac:dyDescent="0.2">
      <c r="A2125">
        <v>35</v>
      </c>
      <c r="B2125" s="6" t="s">
        <v>1937</v>
      </c>
      <c r="C2125" s="6" t="s">
        <v>22</v>
      </c>
      <c r="D2125" s="6" t="s">
        <v>23</v>
      </c>
      <c r="E2125" s="6" t="s">
        <v>2767</v>
      </c>
      <c r="F2125" s="6">
        <v>83</v>
      </c>
      <c r="G2125" s="6">
        <v>96</v>
      </c>
      <c r="H2125" s="7">
        <v>42598</v>
      </c>
      <c r="I2125" s="7">
        <v>42613</v>
      </c>
      <c r="J2125" s="3" t="s">
        <v>2540</v>
      </c>
      <c r="K2125" s="17">
        <f>IF(J2125="Januar",238.19,IF(J2125="Februar",240.59,IF(J2125="Mars",245.99,IF(J2125="April",250.79,IF(J2125="Mai",256.52,IF(J2125="Juni",259.83,IF(J2125="Juli",265.66,IF(J2125="August",272.21,IF(J2125="September",275.91,IF(J2125="Oktober",281.13,IF(J2125="November",284.38,IF(J2125="Desember",287.34,0))))))))))))</f>
        <v>272.20999999999998</v>
      </c>
      <c r="L2125" s="20">
        <f>$K$2/K2125</f>
        <v>0.87502296021454029</v>
      </c>
      <c r="M2125" s="6">
        <v>15</v>
      </c>
      <c r="N2125" s="6">
        <v>3100000</v>
      </c>
      <c r="O2125" s="6">
        <v>3202000</v>
      </c>
      <c r="P2125" s="6">
        <f>O2125-N2125</f>
        <v>102000</v>
      </c>
      <c r="Q2125" s="8">
        <f>P2125/N2125</f>
        <v>3.2903225806451615E-2</v>
      </c>
      <c r="R2125" s="6">
        <v>143523</v>
      </c>
      <c r="S2125" s="9">
        <f>(N2125+R2125)/F2125</f>
        <v>39078.590361445786</v>
      </c>
      <c r="T2125" s="6">
        <v>40308</v>
      </c>
      <c r="U2125" s="5">
        <f>T2125-S2125</f>
        <v>1229.4096385542143</v>
      </c>
      <c r="V2125" s="4">
        <f>U2125/S2125</f>
        <v>3.1459927985711768E-2</v>
      </c>
      <c r="W2125" s="22">
        <f>S2125*L2125</f>
        <v>34194.663819083697</v>
      </c>
      <c r="X2125" s="22">
        <f>T2125*L2125</f>
        <v>35270.425480327693</v>
      </c>
      <c r="Y2125" s="22">
        <f>X2125-W2125</f>
        <v>1075.7616612439961</v>
      </c>
      <c r="Z2125" s="8">
        <f>Y2125/W2125</f>
        <v>3.1459927985711747E-2</v>
      </c>
      <c r="AA2125" s="10">
        <v>24472</v>
      </c>
      <c r="AB2125" s="6">
        <v>1974</v>
      </c>
      <c r="AC2125" s="6">
        <f>2016-AB2125</f>
        <v>42</v>
      </c>
      <c r="AD2125" s="6" t="s">
        <v>137</v>
      </c>
    </row>
    <row r="2126" spans="1:30" x14ac:dyDescent="0.2">
      <c r="A2126">
        <v>35</v>
      </c>
      <c r="B2126" s="6" t="s">
        <v>1018</v>
      </c>
      <c r="C2126" s="6" t="s">
        <v>22</v>
      </c>
      <c r="D2126" s="6" t="s">
        <v>23</v>
      </c>
      <c r="E2126" s="6" t="s">
        <v>2767</v>
      </c>
      <c r="F2126" s="6">
        <v>56</v>
      </c>
      <c r="G2126" s="6"/>
      <c r="H2126" s="7">
        <v>42593</v>
      </c>
      <c r="I2126" s="7">
        <v>42613</v>
      </c>
      <c r="J2126" s="3" t="s">
        <v>2540</v>
      </c>
      <c r="K2126" s="17">
        <f>IF(J2126="Januar",238.19,IF(J2126="Februar",240.59,IF(J2126="Mars",245.99,IF(J2126="April",250.79,IF(J2126="Mai",256.52,IF(J2126="Juni",259.83,IF(J2126="Juli",265.66,IF(J2126="August",272.21,IF(J2126="September",275.91,IF(J2126="Oktober",281.13,IF(J2126="November",284.38,IF(J2126="Desember",287.34,0))))))))))))</f>
        <v>272.20999999999998</v>
      </c>
      <c r="L2126" s="20">
        <f>$K$2/K2126</f>
        <v>0.87502296021454029</v>
      </c>
      <c r="M2126" s="6">
        <v>20</v>
      </c>
      <c r="N2126" s="6">
        <v>2950000</v>
      </c>
      <c r="O2126" s="6">
        <v>3340838</v>
      </c>
      <c r="P2126" s="6">
        <f>O2126-N2126</f>
        <v>390838</v>
      </c>
      <c r="Q2126" s="8">
        <f>P2126/N2126</f>
        <v>0.13248745762711864</v>
      </c>
      <c r="R2126" s="6">
        <v>15847</v>
      </c>
      <c r="S2126" s="9">
        <f>(N2126+R2126)/F2126</f>
        <v>52961.553571428572</v>
      </c>
      <c r="T2126" s="6">
        <v>59941</v>
      </c>
      <c r="U2126" s="5">
        <f>T2126-S2126</f>
        <v>6979.4464285714275</v>
      </c>
      <c r="V2126" s="4">
        <f>U2126/S2126</f>
        <v>0.13178326461209899</v>
      </c>
      <c r="W2126" s="22">
        <f>S2126*L2126</f>
        <v>46342.575383632386</v>
      </c>
      <c r="X2126" s="22">
        <f>T2126*L2126</f>
        <v>52449.75125821976</v>
      </c>
      <c r="Y2126" s="22">
        <f>X2126-W2126</f>
        <v>6107.175874587374</v>
      </c>
      <c r="Z2126" s="8">
        <f>Y2126/W2126</f>
        <v>0.13178326461209905</v>
      </c>
      <c r="AA2126" s="6"/>
      <c r="AB2126" s="6">
        <v>1988</v>
      </c>
      <c r="AC2126" s="6">
        <f>2016-AB2126</f>
        <v>28</v>
      </c>
      <c r="AD2126" s="6" t="s">
        <v>1019</v>
      </c>
    </row>
    <row r="2127" spans="1:30" x14ac:dyDescent="0.2">
      <c r="A2127">
        <v>35</v>
      </c>
      <c r="B2127" s="6" t="s">
        <v>977</v>
      </c>
      <c r="C2127" s="6" t="s">
        <v>22</v>
      </c>
      <c r="D2127" s="6" t="s">
        <v>23</v>
      </c>
      <c r="E2127" s="6" t="s">
        <v>2767</v>
      </c>
      <c r="F2127" s="6">
        <v>55</v>
      </c>
      <c r="G2127" s="6">
        <v>62</v>
      </c>
      <c r="H2127" s="7">
        <v>42604</v>
      </c>
      <c r="I2127" s="7">
        <v>42614</v>
      </c>
      <c r="J2127" s="7" t="s">
        <v>2541</v>
      </c>
      <c r="K2127" s="17">
        <f>IF(J2127="Januar",238.19,IF(J2127="Februar",240.59,IF(J2127="Mars",245.99,IF(J2127="April",250.79,IF(J2127="Mai",256.52,IF(J2127="Juni",259.83,IF(J2127="Juli",265.66,IF(J2127="August",272.21,IF(J2127="September",275.91,IF(J2127="Oktober",281.13,IF(J2127="November",284.38,IF(J2127="Desember",287.34,0))))))))))))</f>
        <v>275.91000000000003</v>
      </c>
      <c r="L2127" s="20">
        <f>$K$2/K2127</f>
        <v>0.86328875357906554</v>
      </c>
      <c r="M2127" s="6">
        <v>10</v>
      </c>
      <c r="N2127" s="6">
        <v>3600000</v>
      </c>
      <c r="O2127" s="6">
        <v>3800000</v>
      </c>
      <c r="P2127" s="6">
        <f>O2127-N2127</f>
        <v>200000</v>
      </c>
      <c r="Q2127" s="8">
        <f>P2127/N2127</f>
        <v>5.5555555555555552E-2</v>
      </c>
      <c r="R2127" s="6">
        <v>27246</v>
      </c>
      <c r="S2127" s="9">
        <f>(N2127+R2127)/F2127</f>
        <v>65949.927272727276</v>
      </c>
      <c r="T2127" s="6">
        <v>69586</v>
      </c>
      <c r="U2127" s="5">
        <f>T2127-S2127</f>
        <v>3636.0727272727236</v>
      </c>
      <c r="V2127" s="4">
        <f>U2127/S2127</f>
        <v>5.5133839833305984E-2</v>
      </c>
      <c r="W2127" s="22">
        <f>S2127*L2127</f>
        <v>56933.830513902751</v>
      </c>
      <c r="X2127" s="22">
        <f>T2127*L2127</f>
        <v>60072.811206552855</v>
      </c>
      <c r="Y2127" s="22">
        <f>X2127-W2127</f>
        <v>3138.9806926501042</v>
      </c>
      <c r="Z2127" s="8">
        <f>Y2127/W2127</f>
        <v>5.5133839833306005E-2</v>
      </c>
      <c r="AA2127" s="6">
        <v>876</v>
      </c>
      <c r="AB2127" s="6">
        <v>1937</v>
      </c>
      <c r="AC2127" s="6">
        <f>2016-AB2127</f>
        <v>79</v>
      </c>
      <c r="AD2127" s="6" t="s">
        <v>191</v>
      </c>
    </row>
    <row r="2128" spans="1:30" x14ac:dyDescent="0.2">
      <c r="A2128">
        <v>35</v>
      </c>
      <c r="B2128" s="6" t="s">
        <v>1033</v>
      </c>
      <c r="C2128" s="6" t="s">
        <v>22</v>
      </c>
      <c r="D2128" s="6" t="s">
        <v>23</v>
      </c>
      <c r="E2128" s="6" t="s">
        <v>2767</v>
      </c>
      <c r="F2128" s="6">
        <v>57</v>
      </c>
      <c r="G2128" s="6">
        <v>63</v>
      </c>
      <c r="H2128" s="7">
        <v>42603</v>
      </c>
      <c r="I2128" s="7">
        <v>42614</v>
      </c>
      <c r="J2128" s="7" t="s">
        <v>2541</v>
      </c>
      <c r="K2128" s="17">
        <f>IF(J2128="Januar",238.19,IF(J2128="Februar",240.59,IF(J2128="Mars",245.99,IF(J2128="April",250.79,IF(J2128="Mai",256.52,IF(J2128="Juni",259.83,IF(J2128="Juli",265.66,IF(J2128="August",272.21,IF(J2128="September",275.91,IF(J2128="Oktober",281.13,IF(J2128="November",284.38,IF(J2128="Desember",287.34,0))))))))))))</f>
        <v>275.91000000000003</v>
      </c>
      <c r="L2128" s="20">
        <f>$K$2/K2128</f>
        <v>0.86328875357906554</v>
      </c>
      <c r="M2128" s="6">
        <v>11</v>
      </c>
      <c r="N2128" s="6">
        <v>4190000</v>
      </c>
      <c r="O2128" s="6">
        <v>4650000</v>
      </c>
      <c r="P2128" s="6">
        <f>O2128-N2128</f>
        <v>460000</v>
      </c>
      <c r="Q2128" s="8">
        <f>P2128/N2128</f>
        <v>0.10978520286396182</v>
      </c>
      <c r="R2128" s="6">
        <v>1132</v>
      </c>
      <c r="S2128" s="9">
        <f>(N2128+R2128)/F2128</f>
        <v>73528.631578947374</v>
      </c>
      <c r="T2128" s="6">
        <v>81599</v>
      </c>
      <c r="U2128" s="5">
        <f>T2128-S2128</f>
        <v>8070.3684210526262</v>
      </c>
      <c r="V2128" s="4">
        <f>U2128/S2128</f>
        <v>0.10975817511832117</v>
      </c>
      <c r="W2128" s="22">
        <f>S2128*L2128</f>
        <v>63476.440708163798</v>
      </c>
      <c r="X2128" s="22">
        <f>T2128*L2128</f>
        <v>70443.499003298173</v>
      </c>
      <c r="Y2128" s="22">
        <f>X2128-W2128</f>
        <v>6967.0582951343749</v>
      </c>
      <c r="Z2128" s="8">
        <f>Y2128/W2128</f>
        <v>0.1097581751183212</v>
      </c>
      <c r="AA2128" s="10">
        <v>8815</v>
      </c>
      <c r="AB2128" s="6">
        <v>1999</v>
      </c>
      <c r="AC2128" s="6">
        <f>2016-AB2128</f>
        <v>17</v>
      </c>
      <c r="AD2128" s="6" t="s">
        <v>63</v>
      </c>
    </row>
    <row r="2129" spans="1:30" x14ac:dyDescent="0.2">
      <c r="A2129">
        <v>35</v>
      </c>
      <c r="B2129" s="2" t="s">
        <v>2530</v>
      </c>
      <c r="C2129" s="2" t="s">
        <v>22</v>
      </c>
      <c r="D2129" s="2" t="s">
        <v>23</v>
      </c>
      <c r="E2129" s="6" t="s">
        <v>2767</v>
      </c>
      <c r="F2129" s="2">
        <v>251</v>
      </c>
      <c r="G2129" s="2">
        <v>276</v>
      </c>
      <c r="H2129" s="3">
        <v>42603</v>
      </c>
      <c r="I2129" s="3">
        <v>42614</v>
      </c>
      <c r="J2129" s="7" t="s">
        <v>2541</v>
      </c>
      <c r="K2129" s="17">
        <f>IF(J2129="Januar",238.19,IF(J2129="Februar",240.59,IF(J2129="Mars",245.99,IF(J2129="April",250.79,IF(J2129="Mai",256.52,IF(J2129="Juni",259.83,IF(J2129="Juli",265.66,IF(J2129="August",272.21,IF(J2129="September",275.91,IF(J2129="Oktober",281.13,IF(J2129="November",284.38,IF(J2129="Desember",287.34,0))))))))))))</f>
        <v>275.91000000000003</v>
      </c>
      <c r="L2129" s="20">
        <f>$K$2/K2129</f>
        <v>0.86328875357906554</v>
      </c>
      <c r="M2129" s="2">
        <v>11</v>
      </c>
      <c r="N2129" s="2">
        <v>13000000</v>
      </c>
      <c r="O2129" s="2">
        <v>13000000</v>
      </c>
      <c r="P2129" s="2">
        <f>O2129-N2129</f>
        <v>0</v>
      </c>
      <c r="Q2129" s="4">
        <f>P2129/N2129</f>
        <v>0</v>
      </c>
      <c r="R2129" s="2"/>
      <c r="S2129" s="9">
        <f>(N2129+R2129)/F2129</f>
        <v>51792.828685258966</v>
      </c>
      <c r="T2129" s="2">
        <v>51793</v>
      </c>
      <c r="U2129" s="5">
        <f>T2129-S2129</f>
        <v>0.17131474103371147</v>
      </c>
      <c r="V2129" s="4">
        <f>U2129/S2129</f>
        <v>3.3076923076508904E-6</v>
      </c>
      <c r="W2129" s="22">
        <f>S2129*L2129</f>
        <v>44712.166520031285</v>
      </c>
      <c r="X2129" s="22">
        <f>T2129*L2129</f>
        <v>44712.314414120541</v>
      </c>
      <c r="Y2129" s="22">
        <f>X2129-W2129</f>
        <v>0.14789408925571479</v>
      </c>
      <c r="Z2129" s="8">
        <f>Y2129/W2129</f>
        <v>3.3076923076285614E-6</v>
      </c>
      <c r="AA2129" s="11">
        <v>3742</v>
      </c>
      <c r="AB2129" s="2">
        <v>1898</v>
      </c>
      <c r="AC2129" s="2">
        <f>2016-AB2129</f>
        <v>118</v>
      </c>
      <c r="AD2129" s="2" t="s">
        <v>127</v>
      </c>
    </row>
    <row r="2130" spans="1:30" x14ac:dyDescent="0.2">
      <c r="A2130">
        <v>35</v>
      </c>
      <c r="B2130" s="6" t="s">
        <v>324</v>
      </c>
      <c r="C2130" s="6" t="s">
        <v>22</v>
      </c>
      <c r="D2130" s="6" t="s">
        <v>23</v>
      </c>
      <c r="E2130" s="6" t="s">
        <v>2767</v>
      </c>
      <c r="F2130" s="6">
        <v>37</v>
      </c>
      <c r="G2130" s="6">
        <v>41</v>
      </c>
      <c r="H2130" s="7">
        <v>42602</v>
      </c>
      <c r="I2130" s="7">
        <v>42614</v>
      </c>
      <c r="J2130" s="7" t="s">
        <v>2541</v>
      </c>
      <c r="K2130" s="17">
        <f>IF(J2130="Januar",238.19,IF(J2130="Februar",240.59,IF(J2130="Mars",245.99,IF(J2130="April",250.79,IF(J2130="Mai",256.52,IF(J2130="Juni",259.83,IF(J2130="Juli",265.66,IF(J2130="August",272.21,IF(J2130="September",275.91,IF(J2130="Oktober",281.13,IF(J2130="November",284.38,IF(J2130="Desember",287.34,0))))))))))))</f>
        <v>275.91000000000003</v>
      </c>
      <c r="L2130" s="20">
        <f>$K$2/K2130</f>
        <v>0.86328875357906554</v>
      </c>
      <c r="M2130" s="6">
        <v>12</v>
      </c>
      <c r="N2130" s="6">
        <v>2450000</v>
      </c>
      <c r="O2130" s="6">
        <v>2900000</v>
      </c>
      <c r="P2130" s="6">
        <f>O2130-N2130</f>
        <v>450000</v>
      </c>
      <c r="Q2130" s="8">
        <f>P2130/N2130</f>
        <v>0.18367346938775511</v>
      </c>
      <c r="R2130" s="6">
        <v>55992</v>
      </c>
      <c r="S2130" s="9">
        <f>(N2130+R2130)/F2130</f>
        <v>67729.513513513521</v>
      </c>
      <c r="T2130" s="6">
        <v>79892</v>
      </c>
      <c r="U2130" s="5">
        <f>T2130-S2130</f>
        <v>12162.486486486479</v>
      </c>
      <c r="V2130" s="4">
        <f>U2130/S2130</f>
        <v>0.17957439608745746</v>
      </c>
      <c r="W2130" s="22">
        <f>S2130*L2130</f>
        <v>58470.12730159756</v>
      </c>
      <c r="X2130" s="22">
        <f>T2130*L2130</f>
        <v>68969.86510093871</v>
      </c>
      <c r="Y2130" s="22">
        <f>X2130-W2130</f>
        <v>10499.73779934115</v>
      </c>
      <c r="Z2130" s="8">
        <f>Y2130/W2130</f>
        <v>0.17957439608745762</v>
      </c>
      <c r="AA2130" s="10">
        <v>2108</v>
      </c>
      <c r="AB2130" s="6">
        <v>1939</v>
      </c>
      <c r="AC2130" s="6">
        <f>2016-AB2130</f>
        <v>77</v>
      </c>
      <c r="AD2130" s="6" t="s">
        <v>173</v>
      </c>
    </row>
    <row r="2131" spans="1:30" x14ac:dyDescent="0.2">
      <c r="A2131">
        <v>35</v>
      </c>
      <c r="B2131" s="6" t="s">
        <v>1364</v>
      </c>
      <c r="C2131" s="6" t="s">
        <v>22</v>
      </c>
      <c r="D2131" s="6" t="s">
        <v>23</v>
      </c>
      <c r="E2131" s="6" t="s">
        <v>2767</v>
      </c>
      <c r="F2131" s="6">
        <v>66</v>
      </c>
      <c r="G2131" s="6">
        <v>75</v>
      </c>
      <c r="H2131" s="7">
        <v>42601</v>
      </c>
      <c r="I2131" s="7">
        <v>42614</v>
      </c>
      <c r="J2131" s="7" t="s">
        <v>2541</v>
      </c>
      <c r="K2131" s="17">
        <f>IF(J2131="Januar",238.19,IF(J2131="Februar",240.59,IF(J2131="Mars",245.99,IF(J2131="April",250.79,IF(J2131="Mai",256.52,IF(J2131="Juni",259.83,IF(J2131="Juli",265.66,IF(J2131="August",272.21,IF(J2131="September",275.91,IF(J2131="Oktober",281.13,IF(J2131="November",284.38,IF(J2131="Desember",287.34,0))))))))))))</f>
        <v>275.91000000000003</v>
      </c>
      <c r="L2131" s="20">
        <f>$K$2/K2131</f>
        <v>0.86328875357906554</v>
      </c>
      <c r="M2131" s="6">
        <v>13</v>
      </c>
      <c r="N2131" s="6">
        <v>3100000</v>
      </c>
      <c r="O2131" s="6">
        <v>3275000</v>
      </c>
      <c r="P2131" s="6">
        <f>O2131-N2131</f>
        <v>175000</v>
      </c>
      <c r="Q2131" s="8">
        <f>P2131/N2131</f>
        <v>5.6451612903225805E-2</v>
      </c>
      <c r="R2131" s="6">
        <v>118338</v>
      </c>
      <c r="S2131" s="9">
        <f>(N2131+R2131)/F2131</f>
        <v>48762.696969696968</v>
      </c>
      <c r="T2131" s="6">
        <v>51414</v>
      </c>
      <c r="U2131" s="5">
        <f>T2131-S2131</f>
        <v>2651.3030303030318</v>
      </c>
      <c r="V2131" s="4">
        <f>U2131/S2131</f>
        <v>5.4371542081658328E-2</v>
      </c>
      <c r="W2131" s="22">
        <f>S2131*L2131</f>
        <v>42096.28788812337</v>
      </c>
      <c r="X2131" s="22">
        <f>T2131*L2131</f>
        <v>44385.127976514079</v>
      </c>
      <c r="Y2131" s="22">
        <f>X2131-W2131</f>
        <v>2288.8400883907088</v>
      </c>
      <c r="Z2131" s="8">
        <f>Y2131/W2131</f>
        <v>5.4371542081658453E-2</v>
      </c>
      <c r="AA2131" s="10">
        <v>5948</v>
      </c>
      <c r="AB2131" s="6">
        <v>1955</v>
      </c>
      <c r="AC2131" s="6">
        <f>2016-AB2131</f>
        <v>61</v>
      </c>
      <c r="AD2131" s="6" t="s">
        <v>37</v>
      </c>
    </row>
    <row r="2132" spans="1:30" x14ac:dyDescent="0.2">
      <c r="A2132">
        <v>35</v>
      </c>
      <c r="B2132" s="6" t="s">
        <v>1879</v>
      </c>
      <c r="C2132" s="6" t="s">
        <v>22</v>
      </c>
      <c r="D2132" s="6" t="s">
        <v>23</v>
      </c>
      <c r="E2132" s="6" t="s">
        <v>2767</v>
      </c>
      <c r="F2132" s="6">
        <v>81</v>
      </c>
      <c r="G2132" s="6">
        <v>89</v>
      </c>
      <c r="H2132" s="7">
        <v>42599</v>
      </c>
      <c r="I2132" s="7">
        <v>42614</v>
      </c>
      <c r="J2132" s="7" t="s">
        <v>2541</v>
      </c>
      <c r="K2132" s="17">
        <f>IF(J2132="Januar",238.19,IF(J2132="Februar",240.59,IF(J2132="Mars",245.99,IF(J2132="April",250.79,IF(J2132="Mai",256.52,IF(J2132="Juni",259.83,IF(J2132="Juli",265.66,IF(J2132="August",272.21,IF(J2132="September",275.91,IF(J2132="Oktober",281.13,IF(J2132="November",284.38,IF(J2132="Desember",287.34,0))))))))))))</f>
        <v>275.91000000000003</v>
      </c>
      <c r="L2132" s="20">
        <f>$K$2/K2132</f>
        <v>0.86328875357906554</v>
      </c>
      <c r="M2132" s="6">
        <v>15</v>
      </c>
      <c r="N2132" s="6">
        <v>3250000</v>
      </c>
      <c r="O2132" s="6">
        <v>3500000</v>
      </c>
      <c r="P2132" s="6">
        <f>O2132-N2132</f>
        <v>250000</v>
      </c>
      <c r="Q2132" s="8">
        <f>P2132/N2132</f>
        <v>7.6923076923076927E-2</v>
      </c>
      <c r="R2132" s="6"/>
      <c r="S2132" s="9">
        <f>(N2132+R2132)/F2132</f>
        <v>40123.456790123455</v>
      </c>
      <c r="T2132" s="6">
        <v>43210</v>
      </c>
      <c r="U2132" s="5">
        <f>T2132-S2132</f>
        <v>3086.543209876545</v>
      </c>
      <c r="V2132" s="4">
        <f>U2132/S2132</f>
        <v>7.6926153846153894E-2</v>
      </c>
      <c r="W2132" s="22">
        <f>S2132*L2132</f>
        <v>34638.129001629168</v>
      </c>
      <c r="X2132" s="22">
        <f>T2132*L2132</f>
        <v>37302.707042151422</v>
      </c>
      <c r="Y2132" s="22">
        <f>X2132-W2132</f>
        <v>2664.578040522254</v>
      </c>
      <c r="Z2132" s="8">
        <f>Y2132/W2132</f>
        <v>7.6926153846154005E-2</v>
      </c>
      <c r="AA2132" s="10">
        <v>4606</v>
      </c>
      <c r="AB2132" s="6">
        <v>2007</v>
      </c>
      <c r="AC2132" s="6">
        <f>2016-AB2132</f>
        <v>9</v>
      </c>
      <c r="AD2132" s="6" t="s">
        <v>719</v>
      </c>
    </row>
    <row r="2133" spans="1:30" x14ac:dyDescent="0.2">
      <c r="A2133">
        <v>35</v>
      </c>
      <c r="B2133" s="2" t="s">
        <v>1793</v>
      </c>
      <c r="C2133" s="2" t="s">
        <v>22</v>
      </c>
      <c r="D2133" s="2" t="s">
        <v>23</v>
      </c>
      <c r="E2133" s="6" t="s">
        <v>2767</v>
      </c>
      <c r="F2133" s="2">
        <v>78</v>
      </c>
      <c r="G2133" s="2">
        <v>84</v>
      </c>
      <c r="H2133" s="3">
        <v>42597</v>
      </c>
      <c r="I2133" s="3">
        <v>42614</v>
      </c>
      <c r="J2133" s="7" t="s">
        <v>2541</v>
      </c>
      <c r="K2133" s="17">
        <f>IF(J2133="Januar",238.19,IF(J2133="Februar",240.59,IF(J2133="Mars",245.99,IF(J2133="April",250.79,IF(J2133="Mai",256.52,IF(J2133="Juni",259.83,IF(J2133="Juli",265.66,IF(J2133="August",272.21,IF(J2133="September",275.91,IF(J2133="Oktober",281.13,IF(J2133="November",284.38,IF(J2133="Desember",287.34,0))))))))))))</f>
        <v>275.91000000000003</v>
      </c>
      <c r="L2133" s="20">
        <f>$K$2/K2133</f>
        <v>0.86328875357906554</v>
      </c>
      <c r="M2133" s="2">
        <v>17</v>
      </c>
      <c r="N2133" s="2">
        <v>5200000</v>
      </c>
      <c r="O2133" s="2">
        <v>5400000</v>
      </c>
      <c r="P2133" s="2">
        <f>O2133-N2133</f>
        <v>200000</v>
      </c>
      <c r="Q2133" s="4">
        <f>P2133/N2133</f>
        <v>3.8461538461538464E-2</v>
      </c>
      <c r="R2133" s="2">
        <v>264</v>
      </c>
      <c r="S2133" s="9">
        <f>(N2133+R2133)/F2133</f>
        <v>66670.051282051281</v>
      </c>
      <c r="T2133" s="2">
        <v>69234</v>
      </c>
      <c r="U2133" s="5">
        <f>T2133-S2133</f>
        <v>2563.9487179487187</v>
      </c>
      <c r="V2133" s="4">
        <f>U2133/S2133</f>
        <v>3.8457278322792852E-2</v>
      </c>
      <c r="W2133" s="22">
        <f>S2133*L2133</f>
        <v>57555.505472334429</v>
      </c>
      <c r="X2133" s="22">
        <f>T2133*L2133</f>
        <v>59768.933565293024</v>
      </c>
      <c r="Y2133" s="22">
        <f>X2133-W2133</f>
        <v>2213.4280929585948</v>
      </c>
      <c r="Z2133" s="8">
        <f>Y2133/W2133</f>
        <v>3.8457278322792894E-2</v>
      </c>
      <c r="AA2133" s="11">
        <v>3754</v>
      </c>
      <c r="AB2133" s="2">
        <v>2001</v>
      </c>
      <c r="AC2133" s="2">
        <f>2016-AB2133</f>
        <v>15</v>
      </c>
      <c r="AD2133" s="2" t="s">
        <v>103</v>
      </c>
    </row>
    <row r="2134" spans="1:30" x14ac:dyDescent="0.2">
      <c r="A2134">
        <v>35</v>
      </c>
      <c r="B2134" s="6" t="s">
        <v>2326</v>
      </c>
      <c r="C2134" s="6" t="s">
        <v>22</v>
      </c>
      <c r="D2134" s="6" t="s">
        <v>23</v>
      </c>
      <c r="E2134" s="6" t="s">
        <v>2767</v>
      </c>
      <c r="F2134" s="6">
        <v>114</v>
      </c>
      <c r="G2134" s="6">
        <v>128</v>
      </c>
      <c r="H2134" s="7">
        <v>42595</v>
      </c>
      <c r="I2134" s="7">
        <v>42614</v>
      </c>
      <c r="J2134" s="7" t="s">
        <v>2541</v>
      </c>
      <c r="K2134" s="17">
        <f>IF(J2134="Januar",238.19,IF(J2134="Februar",240.59,IF(J2134="Mars",245.99,IF(J2134="April",250.79,IF(J2134="Mai",256.52,IF(J2134="Juni",259.83,IF(J2134="Juli",265.66,IF(J2134="August",272.21,IF(J2134="September",275.91,IF(J2134="Oktober",281.13,IF(J2134="November",284.38,IF(J2134="Desember",287.34,0))))))))))))</f>
        <v>275.91000000000003</v>
      </c>
      <c r="L2134" s="20">
        <f>$K$2/K2134</f>
        <v>0.86328875357906554</v>
      </c>
      <c r="M2134" s="6">
        <v>19</v>
      </c>
      <c r="N2134" s="6">
        <v>6000000</v>
      </c>
      <c r="O2134" s="6">
        <v>6110000</v>
      </c>
      <c r="P2134" s="6">
        <f>O2134-N2134</f>
        <v>110000</v>
      </c>
      <c r="Q2134" s="8">
        <f>P2134/N2134</f>
        <v>1.8333333333333333E-2</v>
      </c>
      <c r="R2134" s="6">
        <v>6250</v>
      </c>
      <c r="S2134" s="9">
        <f>(N2134+R2134)/F2134</f>
        <v>52686.403508771931</v>
      </c>
      <c r="T2134" s="6">
        <v>53651</v>
      </c>
      <c r="U2134" s="5">
        <f>T2134-S2134</f>
        <v>964.59649122806877</v>
      </c>
      <c r="V2134" s="4">
        <f>U2134/S2134</f>
        <v>1.8308262226847009E-2</v>
      </c>
      <c r="W2134" s="22">
        <f>S2134*L2134</f>
        <v>45483.579615651426</v>
      </c>
      <c r="X2134" s="22">
        <f>T2134*L2134</f>
        <v>46316.304918270442</v>
      </c>
      <c r="Y2134" s="22">
        <f>X2134-W2134</f>
        <v>832.72530261901557</v>
      </c>
      <c r="Z2134" s="8">
        <f>Y2134/W2134</f>
        <v>1.8308262226846918E-2</v>
      </c>
      <c r="AA2134" s="10">
        <v>1300</v>
      </c>
      <c r="AB2134" s="6">
        <v>1990</v>
      </c>
      <c r="AC2134" s="6">
        <f>2016-AB2134</f>
        <v>26</v>
      </c>
      <c r="AD2134" s="6" t="s">
        <v>94</v>
      </c>
    </row>
    <row r="2135" spans="1:30" x14ac:dyDescent="0.2">
      <c r="A2135">
        <v>35</v>
      </c>
      <c r="B2135" s="2" t="s">
        <v>121</v>
      </c>
      <c r="C2135" s="2" t="s">
        <v>22</v>
      </c>
      <c r="D2135" s="2" t="s">
        <v>23</v>
      </c>
      <c r="E2135" s="6" t="s">
        <v>2767</v>
      </c>
      <c r="F2135" s="2">
        <v>27</v>
      </c>
      <c r="G2135" s="2">
        <v>30</v>
      </c>
      <c r="H2135" s="3">
        <v>42604</v>
      </c>
      <c r="I2135" s="3">
        <v>42615</v>
      </c>
      <c r="J2135" s="7" t="s">
        <v>2541</v>
      </c>
      <c r="K2135" s="17">
        <f>IF(J2135="Januar",238.19,IF(J2135="Februar",240.59,IF(J2135="Mars",245.99,IF(J2135="April",250.79,IF(J2135="Mai",256.52,IF(J2135="Juni",259.83,IF(J2135="Juli",265.66,IF(J2135="August",272.21,IF(J2135="September",275.91,IF(J2135="Oktober",281.13,IF(J2135="November",284.38,IF(J2135="Desember",287.34,0))))))))))))</f>
        <v>275.91000000000003</v>
      </c>
      <c r="L2135" s="20">
        <f>$K$2/K2135</f>
        <v>0.86328875357906554</v>
      </c>
      <c r="M2135" s="2">
        <v>11</v>
      </c>
      <c r="N2135" s="2">
        <v>2490000</v>
      </c>
      <c r="O2135" s="2">
        <v>2920000</v>
      </c>
      <c r="P2135" s="2">
        <f>O2135-N2135</f>
        <v>430000</v>
      </c>
      <c r="Q2135" s="4">
        <f>P2135/N2135</f>
        <v>0.17269076305220885</v>
      </c>
      <c r="R2135" s="2">
        <v>905</v>
      </c>
      <c r="S2135" s="9">
        <f>(N2135+R2135)/F2135</f>
        <v>92255.740740740745</v>
      </c>
      <c r="T2135" s="2">
        <v>108182</v>
      </c>
      <c r="U2135" s="5">
        <f>T2135-S2135</f>
        <v>15926.259259259255</v>
      </c>
      <c r="V2135" s="4">
        <f>U2135/S2135</f>
        <v>0.17263163388407021</v>
      </c>
      <c r="W2135" s="22">
        <f>S2135*L2135</f>
        <v>79643.343434587499</v>
      </c>
      <c r="X2135" s="22">
        <f>T2135*L2135</f>
        <v>93392.303939690464</v>
      </c>
      <c r="Y2135" s="22">
        <f>X2135-W2135</f>
        <v>13748.960505102965</v>
      </c>
      <c r="Z2135" s="8">
        <f>Y2135/W2135</f>
        <v>0.17263163388407007</v>
      </c>
      <c r="AA2135" s="2">
        <v>848</v>
      </c>
      <c r="AB2135" s="2">
        <v>2009</v>
      </c>
      <c r="AC2135" s="2">
        <f>2016-AB2135</f>
        <v>7</v>
      </c>
      <c r="AD2135" s="2" t="s">
        <v>105</v>
      </c>
    </row>
    <row r="2136" spans="1:30" x14ac:dyDescent="0.2">
      <c r="A2136">
        <v>35</v>
      </c>
      <c r="B2136" s="6" t="s">
        <v>236</v>
      </c>
      <c r="C2136" s="6" t="s">
        <v>22</v>
      </c>
      <c r="D2136" s="6" t="s">
        <v>23</v>
      </c>
      <c r="E2136" s="6" t="s">
        <v>2767</v>
      </c>
      <c r="F2136" s="6">
        <v>33</v>
      </c>
      <c r="G2136" s="6">
        <v>36</v>
      </c>
      <c r="H2136" s="7">
        <v>42596</v>
      </c>
      <c r="I2136" s="7">
        <v>42615</v>
      </c>
      <c r="J2136" s="7" t="s">
        <v>2541</v>
      </c>
      <c r="K2136" s="17">
        <f>IF(J2136="Januar",238.19,IF(J2136="Februar",240.59,IF(J2136="Mars",245.99,IF(J2136="April",250.79,IF(J2136="Mai",256.52,IF(J2136="Juni",259.83,IF(J2136="Juli",265.66,IF(J2136="August",272.21,IF(J2136="September",275.91,IF(J2136="Oktober",281.13,IF(J2136="November",284.38,IF(J2136="Desember",287.34,0))))))))))))</f>
        <v>275.91000000000003</v>
      </c>
      <c r="L2136" s="20">
        <f>$K$2/K2136</f>
        <v>0.86328875357906554</v>
      </c>
      <c r="M2136" s="6">
        <v>19</v>
      </c>
      <c r="N2136" s="6">
        <v>2800000</v>
      </c>
      <c r="O2136" s="6">
        <v>2850000</v>
      </c>
      <c r="P2136" s="6">
        <f>O2136-N2136</f>
        <v>50000</v>
      </c>
      <c r="Q2136" s="8">
        <f>P2136/N2136</f>
        <v>1.7857142857142856E-2</v>
      </c>
      <c r="R2136" s="6"/>
      <c r="S2136" s="9">
        <f>(N2136+R2136)/F2136</f>
        <v>84848.484848484848</v>
      </c>
      <c r="T2136" s="6">
        <v>86364</v>
      </c>
      <c r="U2136" s="5">
        <f>T2136-S2136</f>
        <v>1515.515151515152</v>
      </c>
      <c r="V2136" s="4">
        <f>U2136/S2136</f>
        <v>1.7861428571428577E-2</v>
      </c>
      <c r="W2136" s="22">
        <f>S2136*L2136</f>
        <v>73248.742727920719</v>
      </c>
      <c r="X2136" s="22">
        <f>T2136*L2136</f>
        <v>74557.069914102423</v>
      </c>
      <c r="Y2136" s="22">
        <f>X2136-W2136</f>
        <v>1308.3271861817047</v>
      </c>
      <c r="Z2136" s="8">
        <f>Y2136/W2136</f>
        <v>1.7861428571428584E-2</v>
      </c>
      <c r="AA2136" s="10">
        <v>4005</v>
      </c>
      <c r="AB2136" s="6">
        <v>1937</v>
      </c>
      <c r="AC2136" s="6">
        <f>2016-AB2136</f>
        <v>79</v>
      </c>
      <c r="AD2136" s="6" t="s">
        <v>206</v>
      </c>
    </row>
    <row r="2137" spans="1:30" x14ac:dyDescent="0.2">
      <c r="A2137">
        <v>35</v>
      </c>
      <c r="B2137" s="6" t="s">
        <v>2416</v>
      </c>
      <c r="C2137" s="6" t="s">
        <v>22</v>
      </c>
      <c r="D2137" s="6" t="s">
        <v>23</v>
      </c>
      <c r="E2137" s="6" t="s">
        <v>2767</v>
      </c>
      <c r="F2137" s="6">
        <v>164</v>
      </c>
      <c r="G2137" s="6">
        <v>180</v>
      </c>
      <c r="H2137" s="7">
        <v>42597</v>
      </c>
      <c r="I2137" s="7">
        <v>42617</v>
      </c>
      <c r="J2137" s="7" t="s">
        <v>2541</v>
      </c>
      <c r="K2137" s="17">
        <f>IF(J2137="Januar",238.19,IF(J2137="Februar",240.59,IF(J2137="Mars",245.99,IF(J2137="April",250.79,IF(J2137="Mai",256.52,IF(J2137="Juni",259.83,IF(J2137="Juli",265.66,IF(J2137="August",272.21,IF(J2137="September",275.91,IF(J2137="Oktober",281.13,IF(J2137="November",284.38,IF(J2137="Desember",287.34,0))))))))))))</f>
        <v>275.91000000000003</v>
      </c>
      <c r="L2137" s="20">
        <f>$K$2/K2137</f>
        <v>0.86328875357906554</v>
      </c>
      <c r="M2137" s="6">
        <v>20</v>
      </c>
      <c r="N2137" s="6">
        <v>8750000</v>
      </c>
      <c r="O2137" s="6">
        <v>8550000</v>
      </c>
      <c r="P2137" s="6">
        <f>O2137-N2137</f>
        <v>-200000</v>
      </c>
      <c r="Q2137" s="8">
        <f>P2137/N2137</f>
        <v>-2.2857142857142857E-2</v>
      </c>
      <c r="R2137" s="6"/>
      <c r="S2137" s="9">
        <f>(N2137+R2137)/F2137</f>
        <v>53353.658536585368</v>
      </c>
      <c r="T2137" s="6">
        <v>52134</v>
      </c>
      <c r="U2137" s="5">
        <f>T2137-S2137</f>
        <v>-1219.658536585368</v>
      </c>
      <c r="V2137" s="4">
        <f>U2137/S2137</f>
        <v>-2.2859885714285752E-2</v>
      </c>
      <c r="W2137" s="22">
        <f>S2137*L2137</f>
        <v>46059.613376931855</v>
      </c>
      <c r="X2137" s="22">
        <f>T2137*L2137</f>
        <v>45006.695879090999</v>
      </c>
      <c r="Y2137" s="22">
        <f>X2137-W2137</f>
        <v>-1052.9174978408555</v>
      </c>
      <c r="Z2137" s="8">
        <f>Y2137/W2137</f>
        <v>-2.2859885714285884E-2</v>
      </c>
      <c r="AA2137" s="6">
        <v>412</v>
      </c>
      <c r="AB2137" s="6">
        <v>1895</v>
      </c>
      <c r="AC2137" s="6">
        <f>2016-AB2137</f>
        <v>121</v>
      </c>
      <c r="AD2137" s="6" t="s">
        <v>127</v>
      </c>
    </row>
    <row r="2138" spans="1:30" x14ac:dyDescent="0.2">
      <c r="A2138">
        <v>36</v>
      </c>
      <c r="B2138" s="6" t="s">
        <v>35</v>
      </c>
      <c r="C2138" s="6" t="s">
        <v>22</v>
      </c>
      <c r="D2138" s="6" t="s">
        <v>23</v>
      </c>
      <c r="E2138" s="6" t="s">
        <v>2767</v>
      </c>
      <c r="F2138" s="6">
        <v>17</v>
      </c>
      <c r="G2138" s="6">
        <v>20</v>
      </c>
      <c r="H2138" s="7">
        <v>42608</v>
      </c>
      <c r="I2138" s="7">
        <v>42618</v>
      </c>
      <c r="J2138" s="7" t="s">
        <v>2541</v>
      </c>
      <c r="K2138" s="17">
        <f>IF(J2138="Januar",238.19,IF(J2138="Februar",240.59,IF(J2138="Mars",245.99,IF(J2138="April",250.79,IF(J2138="Mai",256.52,IF(J2138="Juni",259.83,IF(J2138="Juli",265.66,IF(J2138="August",272.21,IF(J2138="September",275.91,IF(J2138="Oktober",281.13,IF(J2138="November",284.38,IF(J2138="Desember",287.34,0))))))))))))</f>
        <v>275.91000000000003</v>
      </c>
      <c r="L2138" s="20">
        <f>$K$2/K2138</f>
        <v>0.86328875357906554</v>
      </c>
      <c r="M2138" s="6">
        <v>10</v>
      </c>
      <c r="N2138" s="6">
        <v>1790000</v>
      </c>
      <c r="O2138" s="6">
        <v>2070000</v>
      </c>
      <c r="P2138" s="6">
        <f>O2138-N2138</f>
        <v>280000</v>
      </c>
      <c r="Q2138" s="8">
        <f>P2138/N2138</f>
        <v>0.15642458100558659</v>
      </c>
      <c r="R2138" s="6">
        <v>39934</v>
      </c>
      <c r="S2138" s="9">
        <f>(N2138+R2138)/F2138</f>
        <v>107643.17647058824</v>
      </c>
      <c r="T2138" s="6">
        <v>124114</v>
      </c>
      <c r="U2138" s="5">
        <f>T2138-S2138</f>
        <v>16470.823529411762</v>
      </c>
      <c r="V2138" s="8">
        <f>U2138/S2138</f>
        <v>0.15301316878095053</v>
      </c>
      <c r="W2138" s="22">
        <f>S2138*L2138</f>
        <v>92927.143646585508</v>
      </c>
      <c r="X2138" s="22">
        <f>T2138*L2138</f>
        <v>107146.22036171214</v>
      </c>
      <c r="Y2138" s="22">
        <f>X2138-W2138</f>
        <v>14219.076715126634</v>
      </c>
      <c r="Z2138" s="8">
        <f>Y2138/W2138</f>
        <v>0.15301316878095064</v>
      </c>
      <c r="AA2138" s="10">
        <v>1640</v>
      </c>
      <c r="AB2138" s="6">
        <v>1942</v>
      </c>
      <c r="AC2138" s="6">
        <f>2016-AB2138</f>
        <v>74</v>
      </c>
      <c r="AD2138" s="6" t="s">
        <v>37</v>
      </c>
    </row>
    <row r="2139" spans="1:30" x14ac:dyDescent="0.2">
      <c r="A2139">
        <v>36</v>
      </c>
      <c r="B2139" s="6" t="s">
        <v>237</v>
      </c>
      <c r="C2139" s="6" t="s">
        <v>22</v>
      </c>
      <c r="D2139" s="6" t="s">
        <v>23</v>
      </c>
      <c r="E2139" s="6" t="s">
        <v>2767</v>
      </c>
      <c r="F2139" s="6">
        <v>33</v>
      </c>
      <c r="G2139" s="6">
        <v>36</v>
      </c>
      <c r="H2139" s="7">
        <v>42608</v>
      </c>
      <c r="I2139" s="7">
        <v>42618</v>
      </c>
      <c r="J2139" s="7" t="s">
        <v>2541</v>
      </c>
      <c r="K2139" s="17">
        <f>IF(J2139="Januar",238.19,IF(J2139="Februar",240.59,IF(J2139="Mars",245.99,IF(J2139="April",250.79,IF(J2139="Mai",256.52,IF(J2139="Juni",259.83,IF(J2139="Juli",265.66,IF(J2139="August",272.21,IF(J2139="September",275.91,IF(J2139="Oktober",281.13,IF(J2139="November",284.38,IF(J2139="Desember",287.34,0))))))))))))</f>
        <v>275.91000000000003</v>
      </c>
      <c r="L2139" s="20">
        <f>$K$2/K2139</f>
        <v>0.86328875357906554</v>
      </c>
      <c r="M2139" s="6">
        <v>10</v>
      </c>
      <c r="N2139" s="6">
        <v>3000000</v>
      </c>
      <c r="O2139" s="6">
        <v>3000000</v>
      </c>
      <c r="P2139" s="6">
        <f>O2139-N2139</f>
        <v>0</v>
      </c>
      <c r="Q2139" s="8">
        <f>P2139/N2139</f>
        <v>0</v>
      </c>
      <c r="R2139" s="6">
        <v>10156</v>
      </c>
      <c r="S2139" s="9">
        <f>(N2139+R2139)/F2139</f>
        <v>91216.84848484848</v>
      </c>
      <c r="T2139" s="6">
        <v>91217</v>
      </c>
      <c r="U2139" s="5">
        <f>T2139-S2139</f>
        <v>0.15151515151956119</v>
      </c>
      <c r="V2139" s="4">
        <f>U2139/S2139</f>
        <v>1.661043480851331E-6</v>
      </c>
      <c r="W2139" s="22">
        <f>S2139*L2139</f>
        <v>78746.479433895322</v>
      </c>
      <c r="X2139" s="22">
        <f>T2139*L2139</f>
        <v>78746.610235221626</v>
      </c>
      <c r="Y2139" s="22">
        <f>X2139-W2139</f>
        <v>0.13080132630420849</v>
      </c>
      <c r="Z2139" s="8">
        <f>Y2139/W2139</f>
        <v>1.6610434808582297E-6</v>
      </c>
      <c r="AA2139" s="10">
        <v>1115</v>
      </c>
      <c r="AB2139" s="6">
        <v>1931</v>
      </c>
      <c r="AC2139" s="6">
        <f>2016-AB2139</f>
        <v>85</v>
      </c>
      <c r="AD2139" s="6" t="s">
        <v>238</v>
      </c>
    </row>
    <row r="2140" spans="1:30" x14ac:dyDescent="0.2">
      <c r="A2140">
        <v>36</v>
      </c>
      <c r="B2140" s="6" t="s">
        <v>352</v>
      </c>
      <c r="C2140" s="6" t="s">
        <v>22</v>
      </c>
      <c r="D2140" s="6" t="s">
        <v>23</v>
      </c>
      <c r="E2140" s="6" t="s">
        <v>2767</v>
      </c>
      <c r="F2140" s="6">
        <v>38</v>
      </c>
      <c r="G2140" s="6">
        <v>44</v>
      </c>
      <c r="H2140" s="7">
        <v>42608</v>
      </c>
      <c r="I2140" s="7">
        <v>42618</v>
      </c>
      <c r="J2140" s="7" t="s">
        <v>2541</v>
      </c>
      <c r="K2140" s="17">
        <f>IF(J2140="Januar",238.19,IF(J2140="Februar",240.59,IF(J2140="Mars",245.99,IF(J2140="April",250.79,IF(J2140="Mai",256.52,IF(J2140="Juni",259.83,IF(J2140="Juli",265.66,IF(J2140="August",272.21,IF(J2140="September",275.91,IF(J2140="Oktober",281.13,IF(J2140="November",284.38,IF(J2140="Desember",287.34,0))))))))))))</f>
        <v>275.91000000000003</v>
      </c>
      <c r="L2140" s="20">
        <f>$K$2/K2140</f>
        <v>0.86328875357906554</v>
      </c>
      <c r="M2140" s="6">
        <v>10</v>
      </c>
      <c r="N2140" s="6">
        <v>1900000</v>
      </c>
      <c r="O2140" s="6">
        <v>2410000</v>
      </c>
      <c r="P2140" s="6">
        <f>O2140-N2140</f>
        <v>510000</v>
      </c>
      <c r="Q2140" s="8">
        <f>P2140/N2140</f>
        <v>0.26842105263157895</v>
      </c>
      <c r="R2140" s="6">
        <v>57386</v>
      </c>
      <c r="S2140" s="9">
        <f>(N2140+R2140)/F2140</f>
        <v>51510.15789473684</v>
      </c>
      <c r="T2140" s="6">
        <v>64931</v>
      </c>
      <c r="U2140" s="9">
        <f>T2140-S2140</f>
        <v>13420.84210526316</v>
      </c>
      <c r="V2140" s="4">
        <f>U2140/S2140</f>
        <v>0.26054748526861848</v>
      </c>
      <c r="W2140" s="22">
        <f>S2140*L2140</f>
        <v>44468.140005608228</v>
      </c>
      <c r="X2140" s="22">
        <f>T2140*L2140</f>
        <v>56054.202058642302</v>
      </c>
      <c r="Y2140" s="22">
        <f>X2140-W2140</f>
        <v>11586.062053034075</v>
      </c>
      <c r="Z2140" s="8">
        <f>Y2140/W2140</f>
        <v>0.26054748526861848</v>
      </c>
      <c r="AA2140" s="6"/>
      <c r="AB2140" s="6">
        <v>1957</v>
      </c>
      <c r="AC2140" s="6">
        <f>2016-AB2140</f>
        <v>59</v>
      </c>
      <c r="AD2140" s="6" t="s">
        <v>37</v>
      </c>
    </row>
    <row r="2141" spans="1:30" x14ac:dyDescent="0.2">
      <c r="A2141">
        <v>36</v>
      </c>
      <c r="B2141" s="2" t="s">
        <v>519</v>
      </c>
      <c r="C2141" s="2" t="s">
        <v>22</v>
      </c>
      <c r="D2141" s="2" t="s">
        <v>23</v>
      </c>
      <c r="E2141" s="6" t="s">
        <v>2767</v>
      </c>
      <c r="F2141" s="2">
        <v>44</v>
      </c>
      <c r="G2141" s="2">
        <v>50</v>
      </c>
      <c r="H2141" s="3">
        <v>42608</v>
      </c>
      <c r="I2141" s="3">
        <v>42618</v>
      </c>
      <c r="J2141" s="7" t="s">
        <v>2541</v>
      </c>
      <c r="K2141" s="17">
        <f>IF(J2141="Januar",238.19,IF(J2141="Februar",240.59,IF(J2141="Mars",245.99,IF(J2141="April",250.79,IF(J2141="Mai",256.52,IF(J2141="Juni",259.83,IF(J2141="Juli",265.66,IF(J2141="August",272.21,IF(J2141="September",275.91,IF(J2141="Oktober",281.13,IF(J2141="November",284.38,IF(J2141="Desember",287.34,0))))))))))))</f>
        <v>275.91000000000003</v>
      </c>
      <c r="L2141" s="20">
        <f>$K$2/K2141</f>
        <v>0.86328875357906554</v>
      </c>
      <c r="M2141" s="2">
        <v>10</v>
      </c>
      <c r="N2141" s="2">
        <v>3150000</v>
      </c>
      <c r="O2141" s="2">
        <v>3375000</v>
      </c>
      <c r="P2141" s="2">
        <f>O2141-N2141</f>
        <v>225000</v>
      </c>
      <c r="Q2141" s="4">
        <f>P2141/N2141</f>
        <v>7.1428571428571425E-2</v>
      </c>
      <c r="R2141" s="2">
        <v>48025</v>
      </c>
      <c r="S2141" s="9">
        <f>(N2141+R2141)/F2141</f>
        <v>72682.386363636368</v>
      </c>
      <c r="T2141" s="2">
        <v>77796</v>
      </c>
      <c r="U2141" s="5">
        <f>T2141-S2141</f>
        <v>5113.6136363636324</v>
      </c>
      <c r="V2141" s="4">
        <f>U2141/S2141</f>
        <v>7.035561010311045E-2</v>
      </c>
      <c r="W2141" s="22">
        <f>S2141*L2141</f>
        <v>62745.886731015707</v>
      </c>
      <c r="X2141" s="22">
        <f>T2141*L2141</f>
        <v>67160.411873436984</v>
      </c>
      <c r="Y2141" s="22">
        <f>X2141-W2141</f>
        <v>4414.5251424212765</v>
      </c>
      <c r="Z2141" s="8">
        <f>Y2141/W2141</f>
        <v>7.0355610103110519E-2</v>
      </c>
      <c r="AA2141" s="2">
        <v>419</v>
      </c>
      <c r="AB2141" s="2">
        <v>1895</v>
      </c>
      <c r="AC2141" s="2">
        <f>2016-AB2141</f>
        <v>121</v>
      </c>
      <c r="AD2141" s="2" t="s">
        <v>108</v>
      </c>
    </row>
    <row r="2142" spans="1:30" x14ac:dyDescent="0.2">
      <c r="A2142">
        <v>36</v>
      </c>
      <c r="B2142" s="6" t="s">
        <v>651</v>
      </c>
      <c r="C2142" s="6" t="s">
        <v>22</v>
      </c>
      <c r="D2142" s="6" t="s">
        <v>23</v>
      </c>
      <c r="E2142" s="6" t="s">
        <v>2767</v>
      </c>
      <c r="F2142" s="6">
        <v>49</v>
      </c>
      <c r="G2142" s="6">
        <v>56</v>
      </c>
      <c r="H2142" s="7">
        <v>42608</v>
      </c>
      <c r="I2142" s="7">
        <v>42618</v>
      </c>
      <c r="J2142" s="7" t="s">
        <v>2541</v>
      </c>
      <c r="K2142" s="17">
        <f>IF(J2142="Januar",238.19,IF(J2142="Februar",240.59,IF(J2142="Mars",245.99,IF(J2142="April",250.79,IF(J2142="Mai",256.52,IF(J2142="Juni",259.83,IF(J2142="Juli",265.66,IF(J2142="August",272.21,IF(J2142="September",275.91,IF(J2142="Oktober",281.13,IF(J2142="November",284.38,IF(J2142="Desember",287.34,0))))))))))))</f>
        <v>275.91000000000003</v>
      </c>
      <c r="L2142" s="20">
        <f>$K$2/K2142</f>
        <v>0.86328875357906554</v>
      </c>
      <c r="M2142" s="6">
        <v>10</v>
      </c>
      <c r="N2142" s="6">
        <v>2600000</v>
      </c>
      <c r="O2142" s="6">
        <v>3200000</v>
      </c>
      <c r="P2142" s="6">
        <f>O2142-N2142</f>
        <v>600000</v>
      </c>
      <c r="Q2142" s="8">
        <f>P2142/N2142</f>
        <v>0.23076923076923078</v>
      </c>
      <c r="R2142" s="6">
        <v>5954</v>
      </c>
      <c r="S2142" s="9">
        <f>(N2142+R2142)/F2142</f>
        <v>53182.734693877552</v>
      </c>
      <c r="T2142" s="6">
        <v>65428</v>
      </c>
      <c r="U2142" s="5">
        <f>T2142-S2142</f>
        <v>12245.265306122448</v>
      </c>
      <c r="V2142" s="4">
        <f>U2142/S2142</f>
        <v>0.2302488839020182</v>
      </c>
      <c r="W2142" s="22">
        <f>S2142*L2142</f>
        <v>45912.056745803675</v>
      </c>
      <c r="X2142" s="22">
        <f>T2142*L2142</f>
        <v>56483.256569171099</v>
      </c>
      <c r="Y2142" s="22">
        <f>X2142-W2142</f>
        <v>10571.199823367424</v>
      </c>
      <c r="Z2142" s="8">
        <f>Y2142/W2142</f>
        <v>0.23024888390201825</v>
      </c>
      <c r="AA2142" s="6">
        <v>17</v>
      </c>
      <c r="AB2142" s="6">
        <v>2014</v>
      </c>
      <c r="AC2142" s="6">
        <f>2016-AB2142</f>
        <v>2</v>
      </c>
      <c r="AD2142" s="6" t="s">
        <v>37</v>
      </c>
    </row>
    <row r="2143" spans="1:30" x14ac:dyDescent="0.2">
      <c r="A2143">
        <v>36</v>
      </c>
      <c r="B2143" s="6" t="s">
        <v>1124</v>
      </c>
      <c r="C2143" s="6" t="s">
        <v>22</v>
      </c>
      <c r="D2143" s="6" t="s">
        <v>23</v>
      </c>
      <c r="E2143" s="6" t="s">
        <v>2767</v>
      </c>
      <c r="F2143" s="6">
        <v>59</v>
      </c>
      <c r="G2143" s="6"/>
      <c r="H2143" s="7">
        <v>42608</v>
      </c>
      <c r="I2143" s="7">
        <v>42618</v>
      </c>
      <c r="J2143" s="7" t="s">
        <v>2541</v>
      </c>
      <c r="K2143" s="17">
        <f>IF(J2143="Januar",238.19,IF(J2143="Februar",240.59,IF(J2143="Mars",245.99,IF(J2143="April",250.79,IF(J2143="Mai",256.52,IF(J2143="Juni",259.83,IF(J2143="Juli",265.66,IF(J2143="August",272.21,IF(J2143="September",275.91,IF(J2143="Oktober",281.13,IF(J2143="November",284.38,IF(J2143="Desember",287.34,0))))))))))))</f>
        <v>275.91000000000003</v>
      </c>
      <c r="L2143" s="20">
        <f>$K$2/K2143</f>
        <v>0.86328875357906554</v>
      </c>
      <c r="M2143" s="6">
        <v>10</v>
      </c>
      <c r="N2143" s="6">
        <v>2600000</v>
      </c>
      <c r="O2143" s="6">
        <v>2865000</v>
      </c>
      <c r="P2143" s="6">
        <f>O2143-N2143</f>
        <v>265000</v>
      </c>
      <c r="Q2143" s="8">
        <f>P2143/N2143</f>
        <v>0.10192307692307692</v>
      </c>
      <c r="R2143" s="6">
        <v>2224</v>
      </c>
      <c r="S2143" s="9">
        <f>(N2143+R2143)/F2143</f>
        <v>44105.491525423728</v>
      </c>
      <c r="T2143" s="6">
        <v>48597</v>
      </c>
      <c r="U2143" s="5">
        <f>T2143-S2143</f>
        <v>4491.5084745762724</v>
      </c>
      <c r="V2143" s="4">
        <f>U2143/S2143</f>
        <v>0.10183558371608289</v>
      </c>
      <c r="W2143" s="22">
        <f>S2143*L2143</f>
        <v>38075.774804975088</v>
      </c>
      <c r="X2143" s="22">
        <f>T2143*L2143</f>
        <v>41953.243557681846</v>
      </c>
      <c r="Y2143" s="22">
        <f>X2143-W2143</f>
        <v>3877.4687527067581</v>
      </c>
      <c r="Z2143" s="8">
        <f>Y2143/W2143</f>
        <v>0.10183558371608284</v>
      </c>
      <c r="AA2143" s="10">
        <v>1285</v>
      </c>
      <c r="AB2143" s="6">
        <v>2004</v>
      </c>
      <c r="AC2143" s="6">
        <f>2016-AB2143</f>
        <v>12</v>
      </c>
      <c r="AD2143" s="6" t="s">
        <v>629</v>
      </c>
    </row>
    <row r="2144" spans="1:30" x14ac:dyDescent="0.2">
      <c r="A2144">
        <v>36</v>
      </c>
      <c r="B2144" s="2" t="s">
        <v>1366</v>
      </c>
      <c r="C2144" s="2" t="s">
        <v>22</v>
      </c>
      <c r="D2144" s="2" t="s">
        <v>23</v>
      </c>
      <c r="E2144" s="6" t="s">
        <v>2767</v>
      </c>
      <c r="F2144" s="2">
        <v>66</v>
      </c>
      <c r="G2144" s="2">
        <v>73</v>
      </c>
      <c r="H2144" s="3">
        <v>42608</v>
      </c>
      <c r="I2144" s="3">
        <v>42618</v>
      </c>
      <c r="J2144" s="7" t="s">
        <v>2541</v>
      </c>
      <c r="K2144" s="17">
        <f>IF(J2144="Januar",238.19,IF(J2144="Februar",240.59,IF(J2144="Mars",245.99,IF(J2144="April",250.79,IF(J2144="Mai",256.52,IF(J2144="Juni",259.83,IF(J2144="Juli",265.66,IF(J2144="August",272.21,IF(J2144="September",275.91,IF(J2144="Oktober",281.13,IF(J2144="November",284.38,IF(J2144="Desember",287.34,0))))))))))))</f>
        <v>275.91000000000003</v>
      </c>
      <c r="L2144" s="20">
        <f>$K$2/K2144</f>
        <v>0.86328875357906554</v>
      </c>
      <c r="M2144" s="2">
        <v>10</v>
      </c>
      <c r="N2144" s="2">
        <v>5200000</v>
      </c>
      <c r="O2144" s="2">
        <v>5900000</v>
      </c>
      <c r="P2144" s="2">
        <f>O2144-N2144</f>
        <v>700000</v>
      </c>
      <c r="Q2144" s="4">
        <f>P2144/N2144</f>
        <v>0.13461538461538461</v>
      </c>
      <c r="R2144" s="2"/>
      <c r="S2144" s="9">
        <f>(N2144+R2144)/F2144</f>
        <v>78787.878787878784</v>
      </c>
      <c r="T2144" s="2">
        <v>89394</v>
      </c>
      <c r="U2144" s="5">
        <f>T2144-S2144</f>
        <v>10606.121212121216</v>
      </c>
      <c r="V2144" s="4">
        <f>U2144/S2144</f>
        <v>0.13461615384615389</v>
      </c>
      <c r="W2144" s="22">
        <f>S2144*L2144</f>
        <v>68016.689675926376</v>
      </c>
      <c r="X2144" s="22">
        <f>T2144*L2144</f>
        <v>77172.834837446979</v>
      </c>
      <c r="Y2144" s="22">
        <f>X2144-W2144</f>
        <v>9156.1451615206024</v>
      </c>
      <c r="Z2144" s="8">
        <f>Y2144/W2144</f>
        <v>0.13461615384615375</v>
      </c>
      <c r="AA2144" s="11">
        <v>6339</v>
      </c>
      <c r="AB2144" s="2">
        <v>2012</v>
      </c>
      <c r="AC2144" s="2">
        <f>2016-AB2144</f>
        <v>4</v>
      </c>
      <c r="AD2144" s="2" t="s">
        <v>58</v>
      </c>
    </row>
    <row r="2145" spans="1:30" x14ac:dyDescent="0.2">
      <c r="A2145">
        <v>36</v>
      </c>
      <c r="B2145" s="6" t="s">
        <v>1948</v>
      </c>
      <c r="C2145" s="6" t="s">
        <v>22</v>
      </c>
      <c r="D2145" s="6" t="s">
        <v>23</v>
      </c>
      <c r="E2145" s="6" t="s">
        <v>2767</v>
      </c>
      <c r="F2145" s="6">
        <v>93</v>
      </c>
      <c r="G2145" s="6">
        <v>105</v>
      </c>
      <c r="H2145" s="7">
        <v>42608</v>
      </c>
      <c r="I2145" s="7">
        <v>42618</v>
      </c>
      <c r="J2145" s="7" t="s">
        <v>2541</v>
      </c>
      <c r="K2145" s="17">
        <f>IF(J2145="Januar",238.19,IF(J2145="Februar",240.59,IF(J2145="Mars",245.99,IF(J2145="April",250.79,IF(J2145="Mai",256.52,IF(J2145="Juni",259.83,IF(J2145="Juli",265.66,IF(J2145="August",272.21,IF(J2145="September",275.91,IF(J2145="Oktober",281.13,IF(J2145="November",284.38,IF(J2145="Desember",287.34,0))))))))))))</f>
        <v>275.91000000000003</v>
      </c>
      <c r="L2145" s="20">
        <f>$K$2/K2145</f>
        <v>0.86328875357906554</v>
      </c>
      <c r="M2145" s="6">
        <v>10</v>
      </c>
      <c r="N2145" s="6">
        <v>7500000</v>
      </c>
      <c r="O2145" s="6">
        <v>8100000</v>
      </c>
      <c r="P2145" s="6">
        <f>O2145-N2145</f>
        <v>600000</v>
      </c>
      <c r="Q2145" s="8">
        <f>P2145/N2145</f>
        <v>0.08</v>
      </c>
      <c r="R2145" s="6">
        <v>37000</v>
      </c>
      <c r="S2145" s="9">
        <f>(N2145+R2145)/F2145</f>
        <v>81043.010752688177</v>
      </c>
      <c r="T2145" s="6">
        <v>87495</v>
      </c>
      <c r="U2145" s="5">
        <f>T2145-S2145</f>
        <v>6451.9892473118234</v>
      </c>
      <c r="V2145" s="4">
        <f>U2145/S2145</f>
        <v>7.961191455486262E-2</v>
      </c>
      <c r="W2145" s="22">
        <f>S2145*L2145</f>
        <v>69963.519738982985</v>
      </c>
      <c r="X2145" s="22">
        <f>T2145*L2145</f>
        <v>75533.449494400338</v>
      </c>
      <c r="Y2145" s="22">
        <f>X2145-W2145</f>
        <v>5569.9297554173536</v>
      </c>
      <c r="Z2145" s="8">
        <f>Y2145/W2145</f>
        <v>7.9611914554862565E-2</v>
      </c>
      <c r="AA2145" s="10">
        <v>1398</v>
      </c>
      <c r="AB2145" s="6">
        <v>1896</v>
      </c>
      <c r="AC2145" s="6">
        <f>2016-AB2145</f>
        <v>120</v>
      </c>
      <c r="AD2145" s="6" t="s">
        <v>494</v>
      </c>
    </row>
    <row r="2146" spans="1:30" x14ac:dyDescent="0.2">
      <c r="A2146">
        <v>36</v>
      </c>
      <c r="B2146" s="2" t="s">
        <v>2245</v>
      </c>
      <c r="C2146" s="2" t="s">
        <v>22</v>
      </c>
      <c r="D2146" s="2" t="s">
        <v>23</v>
      </c>
      <c r="E2146" s="6" t="s">
        <v>2767</v>
      </c>
      <c r="F2146" s="2">
        <v>105</v>
      </c>
      <c r="G2146" s="2">
        <v>116</v>
      </c>
      <c r="H2146" s="3">
        <v>42608</v>
      </c>
      <c r="I2146" s="3">
        <v>42618</v>
      </c>
      <c r="J2146" s="7" t="s">
        <v>2541</v>
      </c>
      <c r="K2146" s="17">
        <f>IF(J2146="Januar",238.19,IF(J2146="Februar",240.59,IF(J2146="Mars",245.99,IF(J2146="April",250.79,IF(J2146="Mai",256.52,IF(J2146="Juni",259.83,IF(J2146="Juli",265.66,IF(J2146="August",272.21,IF(J2146="September",275.91,IF(J2146="Oktober",281.13,IF(J2146="November",284.38,IF(J2146="Desember",287.34,0))))))))))))</f>
        <v>275.91000000000003</v>
      </c>
      <c r="L2146" s="20">
        <f>$K$2/K2146</f>
        <v>0.86328875357906554</v>
      </c>
      <c r="M2146" s="2">
        <v>10</v>
      </c>
      <c r="N2146" s="2">
        <v>6290000</v>
      </c>
      <c r="O2146" s="2">
        <v>6200000</v>
      </c>
      <c r="P2146" s="2">
        <f>O2146-N2146</f>
        <v>-90000</v>
      </c>
      <c r="Q2146" s="4">
        <f>P2146/N2146</f>
        <v>-1.4308426073131956E-2</v>
      </c>
      <c r="R2146" s="2">
        <v>14738</v>
      </c>
      <c r="S2146" s="9">
        <f>(N2146+R2146)/F2146</f>
        <v>60045.123809523808</v>
      </c>
      <c r="T2146" s="2">
        <v>59188</v>
      </c>
      <c r="U2146" s="5">
        <f>T2146-S2146</f>
        <v>-857.12380952380772</v>
      </c>
      <c r="V2146" s="4">
        <f>U2146/S2146</f>
        <v>-1.4274661373716056E-2</v>
      </c>
      <c r="W2146" s="22">
        <f>S2146*L2146</f>
        <v>51836.280092024477</v>
      </c>
      <c r="X2146" s="22">
        <f>T2146*L2146</f>
        <v>51096.334746837732</v>
      </c>
      <c r="Y2146" s="22">
        <f>X2146-W2146</f>
        <v>-739.94534518674482</v>
      </c>
      <c r="Z2146" s="8">
        <f>Y2146/W2146</f>
        <v>-1.4274661373715988E-2</v>
      </c>
      <c r="AA2146" s="2">
        <v>766</v>
      </c>
      <c r="AB2146" s="2">
        <v>1913</v>
      </c>
      <c r="AC2146" s="2">
        <f>2016-AB2146</f>
        <v>103</v>
      </c>
      <c r="AD2146" s="2" t="s">
        <v>75</v>
      </c>
    </row>
    <row r="2147" spans="1:30" x14ac:dyDescent="0.2">
      <c r="A2147">
        <v>36</v>
      </c>
      <c r="B2147" s="6" t="s">
        <v>2276</v>
      </c>
      <c r="C2147" s="6" t="s">
        <v>22</v>
      </c>
      <c r="D2147" s="6" t="s">
        <v>23</v>
      </c>
      <c r="E2147" s="6" t="s">
        <v>2767</v>
      </c>
      <c r="F2147" s="6">
        <v>108</v>
      </c>
      <c r="G2147" s="6">
        <v>119</v>
      </c>
      <c r="H2147" s="7">
        <v>42608</v>
      </c>
      <c r="I2147" s="7">
        <v>42618</v>
      </c>
      <c r="J2147" s="7" t="s">
        <v>2541</v>
      </c>
      <c r="K2147" s="17">
        <f>IF(J2147="Januar",238.19,IF(J2147="Februar",240.59,IF(J2147="Mars",245.99,IF(J2147="April",250.79,IF(J2147="Mai",256.52,IF(J2147="Juni",259.83,IF(J2147="Juli",265.66,IF(J2147="August",272.21,IF(J2147="September",275.91,IF(J2147="Oktober",281.13,IF(J2147="November",284.38,IF(J2147="Desember",287.34,0))))))))))))</f>
        <v>275.91000000000003</v>
      </c>
      <c r="L2147" s="20">
        <f>$K$2/K2147</f>
        <v>0.86328875357906554</v>
      </c>
      <c r="M2147" s="6">
        <v>10</v>
      </c>
      <c r="N2147" s="6">
        <v>4700000</v>
      </c>
      <c r="O2147" s="6">
        <v>4950000</v>
      </c>
      <c r="P2147" s="6">
        <f>O2147-N2147</f>
        <v>250000</v>
      </c>
      <c r="Q2147" s="8">
        <f>P2147/N2147</f>
        <v>5.3191489361702128E-2</v>
      </c>
      <c r="R2147" s="6"/>
      <c r="S2147" s="9">
        <f>(N2147+R2147)/F2147</f>
        <v>43518.518518518518</v>
      </c>
      <c r="T2147" s="6">
        <v>45833</v>
      </c>
      <c r="U2147" s="5">
        <f>T2147-S2147</f>
        <v>2314.4814814814818</v>
      </c>
      <c r="V2147" s="4">
        <f>U2147/S2147</f>
        <v>5.3183829787234051E-2</v>
      </c>
      <c r="W2147" s="22">
        <f>S2147*L2147</f>
        <v>37569.047609459332</v>
      </c>
      <c r="X2147" s="22">
        <f>T2147*L2147</f>
        <v>39567.113442789312</v>
      </c>
      <c r="Y2147" s="22">
        <f>X2147-W2147</f>
        <v>1998.0658333299798</v>
      </c>
      <c r="Z2147" s="8">
        <f>Y2147/W2147</f>
        <v>5.3183829787234113E-2</v>
      </c>
      <c r="AA2147" s="10">
        <v>11951</v>
      </c>
      <c r="AB2147" s="6">
        <v>1970</v>
      </c>
      <c r="AC2147" s="6">
        <f>2016-AB2147</f>
        <v>46</v>
      </c>
      <c r="AD2147" s="6" t="s">
        <v>37</v>
      </c>
    </row>
    <row r="2148" spans="1:30" x14ac:dyDescent="0.2">
      <c r="A2148">
        <v>36</v>
      </c>
      <c r="B2148" s="6" t="s">
        <v>2501</v>
      </c>
      <c r="C2148" s="6" t="s">
        <v>22</v>
      </c>
      <c r="D2148" s="6" t="s">
        <v>23</v>
      </c>
      <c r="E2148" s="6" t="s">
        <v>2767</v>
      </c>
      <c r="F2148" s="6">
        <v>166</v>
      </c>
      <c r="G2148" s="6">
        <v>180</v>
      </c>
      <c r="H2148" s="7">
        <v>42608</v>
      </c>
      <c r="I2148" s="7">
        <v>42618</v>
      </c>
      <c r="J2148" s="7" t="s">
        <v>2541</v>
      </c>
      <c r="K2148" s="17">
        <f>IF(J2148="Januar",238.19,IF(J2148="Februar",240.59,IF(J2148="Mars",245.99,IF(J2148="April",250.79,IF(J2148="Mai",256.52,IF(J2148="Juni",259.83,IF(J2148="Juli",265.66,IF(J2148="August",272.21,IF(J2148="September",275.91,IF(J2148="Oktober",281.13,IF(J2148="November",284.38,IF(J2148="Desember",287.34,0))))))))))))</f>
        <v>275.91000000000003</v>
      </c>
      <c r="L2148" s="20">
        <f>$K$2/K2148</f>
        <v>0.86328875357906554</v>
      </c>
      <c r="M2148" s="6">
        <v>10</v>
      </c>
      <c r="N2148" s="6">
        <v>14500000</v>
      </c>
      <c r="O2148" s="6">
        <v>15100000</v>
      </c>
      <c r="P2148" s="6">
        <f>O2148-N2148</f>
        <v>600000</v>
      </c>
      <c r="Q2148" s="8">
        <f>P2148/N2148</f>
        <v>4.1379310344827586E-2</v>
      </c>
      <c r="R2148" s="6"/>
      <c r="S2148" s="9">
        <f>(N2148+R2148)/F2148</f>
        <v>87349.397590361448</v>
      </c>
      <c r="T2148" s="6">
        <v>90964</v>
      </c>
      <c r="U2148" s="5">
        <f>T2148-S2148</f>
        <v>3614.6024096385518</v>
      </c>
      <c r="V2148" s="4">
        <f>U2148/S2148</f>
        <v>4.1380965517241353E-2</v>
      </c>
      <c r="W2148" s="22">
        <f>S2148*L2148</f>
        <v>75407.752571665362</v>
      </c>
      <c r="X2148" s="22">
        <f>T2148*L2148</f>
        <v>78528.19818056612</v>
      </c>
      <c r="Y2148" s="22">
        <f>X2148-W2148</f>
        <v>3120.4456089007581</v>
      </c>
      <c r="Z2148" s="8">
        <f>Y2148/W2148</f>
        <v>4.1380965517241429E-2</v>
      </c>
      <c r="AA2148" s="10">
        <v>1352</v>
      </c>
      <c r="AB2148" s="6">
        <v>1990</v>
      </c>
      <c r="AC2148" s="6">
        <f>2016-AB2148</f>
        <v>26</v>
      </c>
      <c r="AD2148" s="6" t="s">
        <v>108</v>
      </c>
    </row>
    <row r="2149" spans="1:30" x14ac:dyDescent="0.2">
      <c r="A2149">
        <v>36</v>
      </c>
      <c r="B2149" s="2" t="s">
        <v>626</v>
      </c>
      <c r="C2149" s="2" t="s">
        <v>22</v>
      </c>
      <c r="D2149" s="2" t="s">
        <v>23</v>
      </c>
      <c r="E2149" s="6" t="s">
        <v>2767</v>
      </c>
      <c r="F2149" s="2">
        <v>47</v>
      </c>
      <c r="G2149" s="2">
        <v>50</v>
      </c>
      <c r="H2149" s="3">
        <v>42607</v>
      </c>
      <c r="I2149" s="3">
        <v>42618</v>
      </c>
      <c r="J2149" s="7" t="s">
        <v>2541</v>
      </c>
      <c r="K2149" s="17">
        <f>IF(J2149="Januar",238.19,IF(J2149="Februar",240.59,IF(J2149="Mars",245.99,IF(J2149="April",250.79,IF(J2149="Mai",256.52,IF(J2149="Juni",259.83,IF(J2149="Juli",265.66,IF(J2149="August",272.21,IF(J2149="September",275.91,IF(J2149="Oktober",281.13,IF(J2149="November",284.38,IF(J2149="Desember",287.34,0))))))))))))</f>
        <v>275.91000000000003</v>
      </c>
      <c r="L2149" s="20">
        <f>$K$2/K2149</f>
        <v>0.86328875357906554</v>
      </c>
      <c r="M2149" s="2">
        <v>11</v>
      </c>
      <c r="N2149" s="2">
        <v>3200000</v>
      </c>
      <c r="O2149" s="2">
        <v>3950000</v>
      </c>
      <c r="P2149" s="2">
        <f>O2149-N2149</f>
        <v>750000</v>
      </c>
      <c r="Q2149" s="4">
        <f>P2149/N2149</f>
        <v>0.234375</v>
      </c>
      <c r="R2149" s="2">
        <v>1575</v>
      </c>
      <c r="S2149" s="9">
        <f>(N2149+R2149)/F2149</f>
        <v>68118.617021276601</v>
      </c>
      <c r="T2149" s="2">
        <v>84076</v>
      </c>
      <c r="U2149" s="5">
        <f>T2149-S2149</f>
        <v>15957.382978723399</v>
      </c>
      <c r="V2149" s="4">
        <f>U2149/S2149</f>
        <v>0.23425876326495543</v>
      </c>
      <c r="W2149" s="22">
        <f>S2149*L2149</f>
        <v>58806.035983827598</v>
      </c>
      <c r="X2149" s="22">
        <f>T2149*L2149</f>
        <v>72581.865245913519</v>
      </c>
      <c r="Y2149" s="22">
        <f>X2149-W2149</f>
        <v>13775.829262085921</v>
      </c>
      <c r="Z2149" s="8">
        <f>Y2149/W2149</f>
        <v>0.23425876326495546</v>
      </c>
      <c r="AA2149" s="2">
        <v>847</v>
      </c>
      <c r="AB2149" s="2">
        <v>2010</v>
      </c>
      <c r="AC2149" s="2">
        <f>2016-AB2149</f>
        <v>6</v>
      </c>
      <c r="AD2149" s="2" t="s">
        <v>46</v>
      </c>
    </row>
    <row r="2150" spans="1:30" x14ac:dyDescent="0.2">
      <c r="A2150">
        <v>36</v>
      </c>
      <c r="B2150" s="2" t="s">
        <v>939</v>
      </c>
      <c r="C2150" s="2" t="s">
        <v>22</v>
      </c>
      <c r="D2150" s="2" t="s">
        <v>23</v>
      </c>
      <c r="E2150" s="6" t="s">
        <v>2767</v>
      </c>
      <c r="F2150" s="2">
        <v>54</v>
      </c>
      <c r="G2150" s="2">
        <v>59</v>
      </c>
      <c r="H2150" s="3">
        <v>42607</v>
      </c>
      <c r="I2150" s="3">
        <v>42618</v>
      </c>
      <c r="J2150" s="7" t="s">
        <v>2541</v>
      </c>
      <c r="K2150" s="17">
        <f>IF(J2150="Januar",238.19,IF(J2150="Februar",240.59,IF(J2150="Mars",245.99,IF(J2150="April",250.79,IF(J2150="Mai",256.52,IF(J2150="Juni",259.83,IF(J2150="Juli",265.66,IF(J2150="August",272.21,IF(J2150="September",275.91,IF(J2150="Oktober",281.13,IF(J2150="November",284.38,IF(J2150="Desember",287.34,0))))))))))))</f>
        <v>275.91000000000003</v>
      </c>
      <c r="L2150" s="20">
        <f>$K$2/K2150</f>
        <v>0.86328875357906554</v>
      </c>
      <c r="M2150" s="2">
        <v>11</v>
      </c>
      <c r="N2150" s="2">
        <v>4300000</v>
      </c>
      <c r="O2150" s="2">
        <v>5010000</v>
      </c>
      <c r="P2150" s="2">
        <f>O2150-N2150</f>
        <v>710000</v>
      </c>
      <c r="Q2150" s="4">
        <f>P2150/N2150</f>
        <v>0.16511627906976745</v>
      </c>
      <c r="R2150" s="2"/>
      <c r="S2150" s="9">
        <f>(N2150+R2150)/F2150</f>
        <v>79629.629629629635</v>
      </c>
      <c r="T2150" s="2">
        <v>92778</v>
      </c>
      <c r="U2150" s="5">
        <f>T2150-S2150</f>
        <v>13148.370370370365</v>
      </c>
      <c r="V2150" s="4">
        <f>U2150/S2150</f>
        <v>0.16511906976744178</v>
      </c>
      <c r="W2150" s="22">
        <f>S2150*L2150</f>
        <v>68743.363710925594</v>
      </c>
      <c r="X2150" s="22">
        <f>T2150*L2150</f>
        <v>80094.203979558544</v>
      </c>
      <c r="Y2150" s="22">
        <f>X2150-W2150</f>
        <v>11350.84026863295</v>
      </c>
      <c r="Z2150" s="8">
        <f>Y2150/W2150</f>
        <v>0.16511906976744181</v>
      </c>
      <c r="AA2150" s="2">
        <v>465</v>
      </c>
      <c r="AB2150" s="2">
        <v>1864</v>
      </c>
      <c r="AC2150" s="2">
        <f>2016-AB2150</f>
        <v>152</v>
      </c>
      <c r="AD2150" s="2" t="s">
        <v>108</v>
      </c>
    </row>
    <row r="2151" spans="1:30" x14ac:dyDescent="0.2">
      <c r="A2151">
        <v>36</v>
      </c>
      <c r="B2151" s="2" t="s">
        <v>78</v>
      </c>
      <c r="C2151" s="2" t="s">
        <v>22</v>
      </c>
      <c r="D2151" s="2" t="s">
        <v>23</v>
      </c>
      <c r="E2151" s="6" t="s">
        <v>2767</v>
      </c>
      <c r="F2151" s="2">
        <v>24</v>
      </c>
      <c r="G2151" s="2">
        <v>27</v>
      </c>
      <c r="H2151" s="3">
        <v>42604</v>
      </c>
      <c r="I2151" s="3">
        <v>42618</v>
      </c>
      <c r="J2151" s="7" t="s">
        <v>2541</v>
      </c>
      <c r="K2151" s="17">
        <f>IF(J2151="Januar",238.19,IF(J2151="Februar",240.59,IF(J2151="Mars",245.99,IF(J2151="April",250.79,IF(J2151="Mai",256.52,IF(J2151="Juni",259.83,IF(J2151="Juli",265.66,IF(J2151="August",272.21,IF(J2151="September",275.91,IF(J2151="Oktober",281.13,IF(J2151="November",284.38,IF(J2151="Desember",287.34,0))))))))))))</f>
        <v>275.91000000000003</v>
      </c>
      <c r="L2151" s="20">
        <f>$K$2/K2151</f>
        <v>0.86328875357906554</v>
      </c>
      <c r="M2151" s="2">
        <v>14</v>
      </c>
      <c r="N2151" s="2">
        <v>2500000</v>
      </c>
      <c r="O2151" s="2">
        <v>2650000</v>
      </c>
      <c r="P2151" s="2">
        <f>O2151-N2151</f>
        <v>150000</v>
      </c>
      <c r="Q2151" s="4">
        <f>P2151/N2151</f>
        <v>0.06</v>
      </c>
      <c r="R2151" s="2"/>
      <c r="S2151" s="9">
        <f>(N2151+R2151)/F2151</f>
        <v>104166.66666666667</v>
      </c>
      <c r="T2151" s="2">
        <v>110417</v>
      </c>
      <c r="U2151" s="5">
        <f>T2151-S2151</f>
        <v>6250.3333333333285</v>
      </c>
      <c r="V2151" s="4">
        <f>U2151/S2151</f>
        <v>6.0003199999999951E-2</v>
      </c>
      <c r="W2151" s="22">
        <f>S2151*L2151</f>
        <v>89925.911831152669</v>
      </c>
      <c r="X2151" s="22">
        <f>T2151*L2151</f>
        <v>95321.754303939684</v>
      </c>
      <c r="Y2151" s="22">
        <f>X2151-W2151</f>
        <v>5395.8424727870151</v>
      </c>
      <c r="Z2151" s="8">
        <f>Y2151/W2151</f>
        <v>6.0003199999999951E-2</v>
      </c>
      <c r="AA2151" s="2">
        <v>367</v>
      </c>
      <c r="AB2151" s="2">
        <v>1940</v>
      </c>
      <c r="AC2151" s="2">
        <f>2016-AB2151</f>
        <v>76</v>
      </c>
      <c r="AD2151" s="2" t="s">
        <v>79</v>
      </c>
    </row>
    <row r="2152" spans="1:30" x14ac:dyDescent="0.2">
      <c r="A2152">
        <v>36</v>
      </c>
      <c r="B2152" s="6" t="s">
        <v>255</v>
      </c>
      <c r="C2152" s="6" t="s">
        <v>22</v>
      </c>
      <c r="D2152" s="6" t="s">
        <v>23</v>
      </c>
      <c r="E2152" s="6" t="s">
        <v>2767</v>
      </c>
      <c r="F2152" s="6">
        <v>42</v>
      </c>
      <c r="G2152" s="6">
        <v>48</v>
      </c>
      <c r="H2152" s="7">
        <v>42604</v>
      </c>
      <c r="I2152" s="7">
        <v>42618</v>
      </c>
      <c r="J2152" s="7" t="s">
        <v>2541</v>
      </c>
      <c r="K2152" s="17">
        <f>IF(J2152="Januar",238.19,IF(J2152="Februar",240.59,IF(J2152="Mars",245.99,IF(J2152="April",250.79,IF(J2152="Mai",256.52,IF(J2152="Juni",259.83,IF(J2152="Juli",265.66,IF(J2152="August",272.21,IF(J2152="September",275.91,IF(J2152="Oktober",281.13,IF(J2152="November",284.38,IF(J2152="Desember",287.34,0))))))))))))</f>
        <v>275.91000000000003</v>
      </c>
      <c r="L2152" s="20">
        <f>$K$2/K2152</f>
        <v>0.86328875357906554</v>
      </c>
      <c r="M2152" s="6">
        <v>14</v>
      </c>
      <c r="N2152" s="6">
        <v>2380000</v>
      </c>
      <c r="O2152" s="6">
        <v>2200000</v>
      </c>
      <c r="P2152" s="6">
        <f>O2152-N2152</f>
        <v>-180000</v>
      </c>
      <c r="Q2152" s="8">
        <f>P2152/N2152</f>
        <v>-7.5630252100840331E-2</v>
      </c>
      <c r="R2152" s="6"/>
      <c r="S2152" s="9">
        <f>(N2152+R2152)/F2152</f>
        <v>56666.666666666664</v>
      </c>
      <c r="T2152" s="6">
        <v>52381</v>
      </c>
      <c r="U2152" s="5">
        <f>T2152-S2152</f>
        <v>-4285.6666666666642</v>
      </c>
      <c r="V2152" s="4">
        <f>U2152/S2152</f>
        <v>-7.5629411764705848E-2</v>
      </c>
      <c r="W2152" s="22">
        <f>S2152*L2152</f>
        <v>48919.696036147048</v>
      </c>
      <c r="X2152" s="22">
        <f>T2152*L2152</f>
        <v>45219.928201225033</v>
      </c>
      <c r="Y2152" s="22">
        <f>X2152-W2152</f>
        <v>-3699.767834922015</v>
      </c>
      <c r="Z2152" s="8">
        <f>Y2152/W2152</f>
        <v>-7.5629411764705876E-2</v>
      </c>
      <c r="AA2152" s="10">
        <v>4225</v>
      </c>
      <c r="AB2152" s="6">
        <v>1969</v>
      </c>
      <c r="AC2152" s="6">
        <f>2016-AB2152</f>
        <v>47</v>
      </c>
      <c r="AD2152" s="6" t="s">
        <v>461</v>
      </c>
    </row>
    <row r="2153" spans="1:30" x14ac:dyDescent="0.2">
      <c r="A2153">
        <v>36</v>
      </c>
      <c r="B2153" s="2" t="s">
        <v>1690</v>
      </c>
      <c r="C2153" s="2" t="s">
        <v>22</v>
      </c>
      <c r="D2153" s="2" t="s">
        <v>23</v>
      </c>
      <c r="E2153" s="6" t="s">
        <v>2767</v>
      </c>
      <c r="F2153" s="2">
        <v>75</v>
      </c>
      <c r="G2153" s="2">
        <v>84</v>
      </c>
      <c r="H2153" s="3">
        <v>42603</v>
      </c>
      <c r="I2153" s="3">
        <v>42618</v>
      </c>
      <c r="J2153" s="7" t="s">
        <v>2541</v>
      </c>
      <c r="K2153" s="17">
        <f>IF(J2153="Januar",238.19,IF(J2153="Februar",240.59,IF(J2153="Mars",245.99,IF(J2153="April",250.79,IF(J2153="Mai",256.52,IF(J2153="Juni",259.83,IF(J2153="Juli",265.66,IF(J2153="August",272.21,IF(J2153="September",275.91,IF(J2153="Oktober",281.13,IF(J2153="November",284.38,IF(J2153="Desember",287.34,0))))))))))))</f>
        <v>275.91000000000003</v>
      </c>
      <c r="L2153" s="20">
        <f>$K$2/K2153</f>
        <v>0.86328875357906554</v>
      </c>
      <c r="M2153" s="2">
        <v>15</v>
      </c>
      <c r="N2153" s="2">
        <v>5800000</v>
      </c>
      <c r="O2153" s="2">
        <v>6050000</v>
      </c>
      <c r="P2153" s="2">
        <f>O2153-N2153</f>
        <v>250000</v>
      </c>
      <c r="Q2153" s="4">
        <f>P2153/N2153</f>
        <v>4.3103448275862072E-2</v>
      </c>
      <c r="R2153" s="2"/>
      <c r="S2153" s="9">
        <f>(N2153+R2153)/F2153</f>
        <v>77333.333333333328</v>
      </c>
      <c r="T2153" s="2">
        <v>80667</v>
      </c>
      <c r="U2153" s="5">
        <f>T2153-S2153</f>
        <v>3333.6666666666715</v>
      </c>
      <c r="V2153" s="4">
        <f>U2153/S2153</f>
        <v>4.3107758620689718E-2</v>
      </c>
      <c r="W2153" s="22">
        <f>S2153*L2153</f>
        <v>66760.996943447724</v>
      </c>
      <c r="X2153" s="22">
        <f>T2153*L2153</f>
        <v>69638.913884962487</v>
      </c>
      <c r="Y2153" s="22">
        <f>X2153-W2153</f>
        <v>2877.9169415147626</v>
      </c>
      <c r="Z2153" s="8">
        <f>Y2153/W2153</f>
        <v>4.3107758620689926E-2</v>
      </c>
      <c r="AA2153" s="2"/>
      <c r="AB2153" s="2">
        <v>2002</v>
      </c>
      <c r="AC2153" s="2">
        <f>2016-AB2153</f>
        <v>14</v>
      </c>
      <c r="AD2153" s="2" t="s">
        <v>148</v>
      </c>
    </row>
    <row r="2154" spans="1:30" x14ac:dyDescent="0.2">
      <c r="A2154">
        <v>36</v>
      </c>
      <c r="B2154" s="6" t="s">
        <v>1726</v>
      </c>
      <c r="C2154" s="6" t="s">
        <v>22</v>
      </c>
      <c r="D2154" s="6" t="s">
        <v>23</v>
      </c>
      <c r="E2154" s="6" t="s">
        <v>2767</v>
      </c>
      <c r="F2154" s="6">
        <v>76</v>
      </c>
      <c r="G2154" s="6">
        <v>84</v>
      </c>
      <c r="H2154" s="7">
        <v>42602</v>
      </c>
      <c r="I2154" s="7">
        <v>42618</v>
      </c>
      <c r="J2154" s="7" t="s">
        <v>2541</v>
      </c>
      <c r="K2154" s="17">
        <f>IF(J2154="Januar",238.19,IF(J2154="Februar",240.59,IF(J2154="Mars",245.99,IF(J2154="April",250.79,IF(J2154="Mai",256.52,IF(J2154="Juni",259.83,IF(J2154="Juli",265.66,IF(J2154="August",272.21,IF(J2154="September",275.91,IF(J2154="Oktober",281.13,IF(J2154="November",284.38,IF(J2154="Desember",287.34,0))))))))))))</f>
        <v>275.91000000000003</v>
      </c>
      <c r="L2154" s="20">
        <f>$K$2/K2154</f>
        <v>0.86328875357906554</v>
      </c>
      <c r="M2154" s="6">
        <v>16</v>
      </c>
      <c r="N2154" s="6">
        <v>2900000</v>
      </c>
      <c r="O2154" s="6">
        <v>3200000</v>
      </c>
      <c r="P2154" s="6">
        <f>O2154-N2154</f>
        <v>300000</v>
      </c>
      <c r="Q2154" s="8">
        <f>P2154/N2154</f>
        <v>0.10344827586206896</v>
      </c>
      <c r="R2154" s="6">
        <v>25752</v>
      </c>
      <c r="S2154" s="9">
        <f>(N2154+R2154)/F2154</f>
        <v>38496.73684210526</v>
      </c>
      <c r="T2154" s="6">
        <v>42444</v>
      </c>
      <c r="U2154" s="5">
        <f>T2154-S2154</f>
        <v>3947.2631578947403</v>
      </c>
      <c r="V2154" s="4">
        <f>U2154/S2154</f>
        <v>0.10253500638468342</v>
      </c>
      <c r="W2154" s="22">
        <f>S2154*L2154</f>
        <v>33233.799965282342</v>
      </c>
      <c r="X2154" s="22">
        <f>T2154*L2154</f>
        <v>36641.427856909861</v>
      </c>
      <c r="Y2154" s="22">
        <f>X2154-W2154</f>
        <v>3407.6278916275187</v>
      </c>
      <c r="Z2154" s="8">
        <f>Y2154/W2154</f>
        <v>0.10253500638468349</v>
      </c>
      <c r="AA2154" s="10">
        <v>32628</v>
      </c>
      <c r="AB2154" s="6">
        <v>1989</v>
      </c>
      <c r="AC2154" s="6">
        <f>2016-AB2154</f>
        <v>27</v>
      </c>
      <c r="AD2154" s="6" t="s">
        <v>681</v>
      </c>
    </row>
    <row r="2155" spans="1:30" x14ac:dyDescent="0.2">
      <c r="A2155">
        <v>36</v>
      </c>
      <c r="B2155" s="2" t="s">
        <v>1907</v>
      </c>
      <c r="C2155" s="2" t="s">
        <v>22</v>
      </c>
      <c r="D2155" s="2" t="s">
        <v>23</v>
      </c>
      <c r="E2155" s="6" t="s">
        <v>2767</v>
      </c>
      <c r="F2155" s="2">
        <v>82</v>
      </c>
      <c r="G2155" s="2">
        <v>91</v>
      </c>
      <c r="H2155" s="3">
        <v>42602</v>
      </c>
      <c r="I2155" s="3">
        <v>42618</v>
      </c>
      <c r="J2155" s="7" t="s">
        <v>2541</v>
      </c>
      <c r="K2155" s="17">
        <f>IF(J2155="Januar",238.19,IF(J2155="Februar",240.59,IF(J2155="Mars",245.99,IF(J2155="April",250.79,IF(J2155="Mai",256.52,IF(J2155="Juni",259.83,IF(J2155="Juli",265.66,IF(J2155="August",272.21,IF(J2155="September",275.91,IF(J2155="Oktober",281.13,IF(J2155="November",284.38,IF(J2155="Desember",287.34,0))))))))))))</f>
        <v>275.91000000000003</v>
      </c>
      <c r="L2155" s="20">
        <f>$K$2/K2155</f>
        <v>0.86328875357906554</v>
      </c>
      <c r="M2155" s="2">
        <v>16</v>
      </c>
      <c r="N2155" s="2">
        <v>6200000</v>
      </c>
      <c r="O2155" s="2">
        <v>6260000</v>
      </c>
      <c r="P2155" s="2">
        <f>O2155-N2155</f>
        <v>60000</v>
      </c>
      <c r="Q2155" s="4">
        <f>P2155/N2155</f>
        <v>9.6774193548387101E-3</v>
      </c>
      <c r="R2155" s="2"/>
      <c r="S2155" s="9">
        <f>(N2155+R2155)/F2155</f>
        <v>75609.756097560981</v>
      </c>
      <c r="T2155" s="2">
        <v>76341</v>
      </c>
      <c r="U2155" s="5">
        <f>T2155-S2155</f>
        <v>731.24390243901871</v>
      </c>
      <c r="V2155" s="4">
        <f>U2155/S2155</f>
        <v>9.6712903225805689E-3</v>
      </c>
      <c r="W2155" s="22">
        <f>S2155*L2155</f>
        <v>65273.052099880573</v>
      </c>
      <c r="X2155" s="22">
        <f>T2155*L2155</f>
        <v>65904.326736979448</v>
      </c>
      <c r="Y2155" s="22">
        <f>X2155-W2155</f>
        <v>631.27463709887525</v>
      </c>
      <c r="Z2155" s="8">
        <f>Y2155/W2155</f>
        <v>9.6712903225806141E-3</v>
      </c>
      <c r="AA2155" s="11">
        <v>1172</v>
      </c>
      <c r="AB2155" s="2">
        <v>1952</v>
      </c>
      <c r="AC2155" s="2">
        <f>2016-AB2155</f>
        <v>64</v>
      </c>
      <c r="AD2155" s="2" t="s">
        <v>46</v>
      </c>
    </row>
    <row r="2156" spans="1:30" x14ac:dyDescent="0.2">
      <c r="A2156">
        <v>36</v>
      </c>
      <c r="B2156" s="6" t="s">
        <v>1944</v>
      </c>
      <c r="C2156" s="6" t="s">
        <v>22</v>
      </c>
      <c r="D2156" s="6" t="s">
        <v>23</v>
      </c>
      <c r="E2156" s="6" t="s">
        <v>2767</v>
      </c>
      <c r="F2156" s="6">
        <v>88</v>
      </c>
      <c r="G2156" s="6">
        <v>96</v>
      </c>
      <c r="H2156" s="7">
        <v>42601</v>
      </c>
      <c r="I2156" s="7">
        <v>42618</v>
      </c>
      <c r="J2156" s="7" t="s">
        <v>2541</v>
      </c>
      <c r="K2156" s="17">
        <f>IF(J2156="Januar",238.19,IF(J2156="Februar",240.59,IF(J2156="Mars",245.99,IF(J2156="April",250.79,IF(J2156="Mai",256.52,IF(J2156="Juni",259.83,IF(J2156="Juli",265.66,IF(J2156="August",272.21,IF(J2156="September",275.91,IF(J2156="Oktober",281.13,IF(J2156="November",284.38,IF(J2156="Desember",287.34,0))))))))))))</f>
        <v>275.91000000000003</v>
      </c>
      <c r="L2156" s="20">
        <f>$K$2/K2156</f>
        <v>0.86328875357906554</v>
      </c>
      <c r="M2156" s="6">
        <v>17</v>
      </c>
      <c r="N2156" s="6">
        <v>4990000</v>
      </c>
      <c r="O2156" s="6">
        <v>5370000</v>
      </c>
      <c r="P2156" s="6">
        <f>O2156-N2156</f>
        <v>380000</v>
      </c>
      <c r="Q2156" s="8">
        <f>P2156/N2156</f>
        <v>7.6152304609218444E-2</v>
      </c>
      <c r="R2156" s="6"/>
      <c r="S2156" s="9">
        <f>(N2156+R2156)/F2156</f>
        <v>56704.545454545456</v>
      </c>
      <c r="T2156" s="6">
        <v>61023</v>
      </c>
      <c r="U2156" s="5">
        <f>T2156-S2156</f>
        <v>4318.4545454545441</v>
      </c>
      <c r="V2156" s="4">
        <f>U2156/S2156</f>
        <v>7.615711422845689E-2</v>
      </c>
      <c r="W2156" s="22">
        <f>S2156*L2156</f>
        <v>48952.396367722016</v>
      </c>
      <c r="X2156" s="22">
        <f>T2156*L2156</f>
        <v>52680.469609655316</v>
      </c>
      <c r="Y2156" s="22">
        <f>X2156-W2156</f>
        <v>3728.0732419332999</v>
      </c>
      <c r="Z2156" s="8">
        <f>Y2156/W2156</f>
        <v>7.6157114228456807E-2</v>
      </c>
      <c r="AA2156" s="10">
        <v>6745</v>
      </c>
      <c r="AB2156" s="6">
        <v>2005</v>
      </c>
      <c r="AC2156" s="6">
        <f>2016-AB2156</f>
        <v>11</v>
      </c>
      <c r="AD2156" s="6" t="s">
        <v>105</v>
      </c>
    </row>
    <row r="2157" spans="1:30" x14ac:dyDescent="0.2">
      <c r="A2157">
        <v>36</v>
      </c>
      <c r="B2157" s="6" t="s">
        <v>106</v>
      </c>
      <c r="C2157" s="6" t="s">
        <v>22</v>
      </c>
      <c r="D2157" s="6" t="s">
        <v>23</v>
      </c>
      <c r="E2157" s="6" t="s">
        <v>2767</v>
      </c>
      <c r="F2157" s="6">
        <v>26</v>
      </c>
      <c r="G2157" s="6">
        <v>29</v>
      </c>
      <c r="H2157" s="7">
        <v>42599</v>
      </c>
      <c r="I2157" s="7">
        <v>42618</v>
      </c>
      <c r="J2157" s="7" t="s">
        <v>2541</v>
      </c>
      <c r="K2157" s="17">
        <f>IF(J2157="Januar",238.19,IF(J2157="Februar",240.59,IF(J2157="Mars",245.99,IF(J2157="April",250.79,IF(J2157="Mai",256.52,IF(J2157="Juni",259.83,IF(J2157="Juli",265.66,IF(J2157="August",272.21,IF(J2157="September",275.91,IF(J2157="Oktober",281.13,IF(J2157="November",284.38,IF(J2157="Desember",287.34,0))))))))))))</f>
        <v>275.91000000000003</v>
      </c>
      <c r="L2157" s="20">
        <f>$K$2/K2157</f>
        <v>0.86328875357906554</v>
      </c>
      <c r="M2157" s="6">
        <v>19</v>
      </c>
      <c r="N2157" s="6">
        <v>2490000</v>
      </c>
      <c r="O2157" s="6">
        <v>2700000</v>
      </c>
      <c r="P2157" s="6">
        <f>O2157-N2157</f>
        <v>210000</v>
      </c>
      <c r="Q2157" s="8">
        <f>P2157/N2157</f>
        <v>8.4337349397590355E-2</v>
      </c>
      <c r="R2157" s="6"/>
      <c r="S2157" s="9">
        <f>(N2157+R2157)/F2157</f>
        <v>95769.230769230766</v>
      </c>
      <c r="T2157" s="6">
        <v>103846</v>
      </c>
      <c r="U2157" s="5">
        <f>T2157-S2157</f>
        <v>8076.7692307692341</v>
      </c>
      <c r="V2157" s="8">
        <f>U2157/S2157</f>
        <v>8.433574297188759E-2</v>
      </c>
      <c r="W2157" s="22">
        <f>S2157*L2157</f>
        <v>82676.499861995122</v>
      </c>
      <c r="X2157" s="22">
        <f>T2157*L2157</f>
        <v>89649.083904171639</v>
      </c>
      <c r="Y2157" s="22">
        <f>X2157-W2157</f>
        <v>6972.584042176517</v>
      </c>
      <c r="Z2157" s="8">
        <f>Y2157/W2157</f>
        <v>8.4335742971887548E-2</v>
      </c>
      <c r="AA2157" s="10">
        <v>3020</v>
      </c>
      <c r="AB2157" s="6">
        <v>1935</v>
      </c>
      <c r="AC2157" s="6">
        <f>2016-AB2157</f>
        <v>81</v>
      </c>
      <c r="AD2157" s="6" t="s">
        <v>108</v>
      </c>
    </row>
    <row r="2158" spans="1:30" x14ac:dyDescent="0.2">
      <c r="A2158">
        <v>36</v>
      </c>
      <c r="B2158" s="6" t="s">
        <v>2520</v>
      </c>
      <c r="C2158" s="6" t="s">
        <v>22</v>
      </c>
      <c r="D2158" s="6" t="s">
        <v>23</v>
      </c>
      <c r="E2158" s="6" t="s">
        <v>2767</v>
      </c>
      <c r="F2158" s="6">
        <v>192</v>
      </c>
      <c r="G2158" s="6">
        <v>220</v>
      </c>
      <c r="H2158" s="7">
        <v>42599</v>
      </c>
      <c r="I2158" s="7">
        <v>42618</v>
      </c>
      <c r="J2158" s="7" t="s">
        <v>2541</v>
      </c>
      <c r="K2158" s="17">
        <f>IF(J2158="Januar",238.19,IF(J2158="Februar",240.59,IF(J2158="Mars",245.99,IF(J2158="April",250.79,IF(J2158="Mai",256.52,IF(J2158="Juni",259.83,IF(J2158="Juli",265.66,IF(J2158="August",272.21,IF(J2158="September",275.91,IF(J2158="Oktober",281.13,IF(J2158="November",284.38,IF(J2158="Desember",287.34,0))))))))))))</f>
        <v>275.91000000000003</v>
      </c>
      <c r="L2158" s="20">
        <f>$K$2/K2158</f>
        <v>0.86328875357906554</v>
      </c>
      <c r="M2158" s="6">
        <v>19</v>
      </c>
      <c r="N2158" s="6">
        <v>16000000</v>
      </c>
      <c r="O2158" s="6">
        <v>14900000</v>
      </c>
      <c r="P2158" s="6">
        <f>O2158-N2158</f>
        <v>-1100000</v>
      </c>
      <c r="Q2158" s="8">
        <f>P2158/N2158</f>
        <v>-6.8750000000000006E-2</v>
      </c>
      <c r="R2158" s="6"/>
      <c r="S2158" s="9">
        <f>(N2158+R2158)/F2158</f>
        <v>83333.333333333328</v>
      </c>
      <c r="T2158" s="6">
        <v>77604</v>
      </c>
      <c r="U2158" s="5">
        <f>T2158-S2158</f>
        <v>-5729.3333333333285</v>
      </c>
      <c r="V2158" s="4">
        <f>U2158/S2158</f>
        <v>-6.8751999999999952E-2</v>
      </c>
      <c r="W2158" s="22">
        <f>S2158*L2158</f>
        <v>71940.729464922129</v>
      </c>
      <c r="X2158" s="22">
        <f>T2158*L2158</f>
        <v>66994.660432749806</v>
      </c>
      <c r="Y2158" s="22">
        <f>X2158-W2158</f>
        <v>-4946.0690321723232</v>
      </c>
      <c r="Z2158" s="8">
        <f>Y2158/W2158</f>
        <v>-6.8751999999999952E-2</v>
      </c>
      <c r="AA2158" s="10">
        <v>3637</v>
      </c>
      <c r="AB2158" s="6">
        <v>1913</v>
      </c>
      <c r="AC2158" s="6">
        <f>2016-AB2158</f>
        <v>103</v>
      </c>
      <c r="AD2158" s="6" t="s">
        <v>75</v>
      </c>
    </row>
    <row r="2159" spans="1:30" x14ac:dyDescent="0.2">
      <c r="A2159">
        <v>36</v>
      </c>
      <c r="B2159" s="2" t="s">
        <v>279</v>
      </c>
      <c r="C2159" s="2" t="s">
        <v>22</v>
      </c>
      <c r="D2159" s="2" t="s">
        <v>23</v>
      </c>
      <c r="E2159" s="6" t="s">
        <v>2767</v>
      </c>
      <c r="F2159" s="2">
        <v>35</v>
      </c>
      <c r="G2159" s="2">
        <v>39</v>
      </c>
      <c r="H2159" s="3">
        <v>42609</v>
      </c>
      <c r="I2159" s="3">
        <v>42619</v>
      </c>
      <c r="J2159" s="7" t="s">
        <v>2541</v>
      </c>
      <c r="K2159" s="17">
        <f>IF(J2159="Januar",238.19,IF(J2159="Februar",240.59,IF(J2159="Mars",245.99,IF(J2159="April",250.79,IF(J2159="Mai",256.52,IF(J2159="Juni",259.83,IF(J2159="Juli",265.66,IF(J2159="August",272.21,IF(J2159="September",275.91,IF(J2159="Oktober",281.13,IF(J2159="November",284.38,IF(J2159="Desember",287.34,0))))))))))))</f>
        <v>275.91000000000003</v>
      </c>
      <c r="L2159" s="20">
        <f>$K$2/K2159</f>
        <v>0.86328875357906554</v>
      </c>
      <c r="M2159" s="2">
        <v>10</v>
      </c>
      <c r="N2159" s="2">
        <v>3000000</v>
      </c>
      <c r="O2159" s="2">
        <v>3300000</v>
      </c>
      <c r="P2159" s="2">
        <f>O2159-N2159</f>
        <v>300000</v>
      </c>
      <c r="Q2159" s="4">
        <f>P2159/N2159</f>
        <v>0.1</v>
      </c>
      <c r="R2159" s="2">
        <v>86833</v>
      </c>
      <c r="S2159" s="9">
        <f>(N2159+R2159)/F2159</f>
        <v>88195.228571428568</v>
      </c>
      <c r="T2159" s="2">
        <v>96767</v>
      </c>
      <c r="U2159" s="5">
        <f>T2159-S2159</f>
        <v>8571.7714285714319</v>
      </c>
      <c r="V2159" s="4">
        <f>U2159/S2159</f>
        <v>9.7190874919375336E-2</v>
      </c>
      <c r="W2159" s="22">
        <f>S2159*L2159</f>
        <v>76137.948945049357</v>
      </c>
      <c r="X2159" s="22">
        <f>T2159*L2159</f>
        <v>83537.862817585439</v>
      </c>
      <c r="Y2159" s="22">
        <f>X2159-W2159</f>
        <v>7399.9138725360826</v>
      </c>
      <c r="Z2159" s="8">
        <f>Y2159/W2159</f>
        <v>9.7190874919375406E-2</v>
      </c>
      <c r="AA2159" s="11">
        <v>2104</v>
      </c>
      <c r="AB2159" s="2">
        <v>1936</v>
      </c>
      <c r="AC2159" s="2">
        <f>2016-AB2159</f>
        <v>80</v>
      </c>
      <c r="AD2159" s="2" t="s">
        <v>25</v>
      </c>
    </row>
    <row r="2160" spans="1:30" x14ac:dyDescent="0.2">
      <c r="A2160">
        <v>36</v>
      </c>
      <c r="B2160" s="2" t="s">
        <v>438</v>
      </c>
      <c r="C2160" s="2" t="s">
        <v>22</v>
      </c>
      <c r="D2160" s="2" t="s">
        <v>23</v>
      </c>
      <c r="E2160" s="6" t="s">
        <v>2767</v>
      </c>
      <c r="F2160" s="2">
        <v>41</v>
      </c>
      <c r="G2160" s="2">
        <v>48</v>
      </c>
      <c r="H2160" s="3">
        <v>42609</v>
      </c>
      <c r="I2160" s="3">
        <v>42619</v>
      </c>
      <c r="J2160" s="7" t="s">
        <v>2541</v>
      </c>
      <c r="K2160" s="17">
        <f>IF(J2160="Januar",238.19,IF(J2160="Februar",240.59,IF(J2160="Mars",245.99,IF(J2160="April",250.79,IF(J2160="Mai",256.52,IF(J2160="Juni",259.83,IF(J2160="Juli",265.66,IF(J2160="August",272.21,IF(J2160="September",275.91,IF(J2160="Oktober",281.13,IF(J2160="November",284.38,IF(J2160="Desember",287.34,0))))))))))))</f>
        <v>275.91000000000003</v>
      </c>
      <c r="L2160" s="20">
        <f>$K$2/K2160</f>
        <v>0.86328875357906554</v>
      </c>
      <c r="M2160" s="2">
        <v>10</v>
      </c>
      <c r="N2160" s="2">
        <v>3200000</v>
      </c>
      <c r="O2160" s="2">
        <v>4050000</v>
      </c>
      <c r="P2160" s="2">
        <f>O2160-N2160</f>
        <v>850000</v>
      </c>
      <c r="Q2160" s="4">
        <f>P2160/N2160</f>
        <v>0.265625</v>
      </c>
      <c r="R2160" s="2"/>
      <c r="S2160" s="9">
        <f>(N2160+R2160)/F2160</f>
        <v>78048.780487804877</v>
      </c>
      <c r="T2160" s="2">
        <v>98780</v>
      </c>
      <c r="U2160" s="5">
        <f>T2160-S2160</f>
        <v>20731.219512195123</v>
      </c>
      <c r="V2160" s="4">
        <f>U2160/S2160</f>
        <v>0.26561875000000001</v>
      </c>
      <c r="W2160" s="22">
        <f>S2160*L2160</f>
        <v>67378.634425683165</v>
      </c>
      <c r="X2160" s="22">
        <f>T2160*L2160</f>
        <v>85275.663078540092</v>
      </c>
      <c r="Y2160" s="22">
        <f>X2160-W2160</f>
        <v>17897.028652856927</v>
      </c>
      <c r="Z2160" s="8">
        <f>Y2160/W2160</f>
        <v>0.26561874999999996</v>
      </c>
      <c r="AA2160" s="11">
        <v>1193</v>
      </c>
      <c r="AB2160" s="2">
        <v>1898</v>
      </c>
      <c r="AC2160" s="2">
        <f>2016-AB2160</f>
        <v>118</v>
      </c>
      <c r="AD2160" s="2" t="s">
        <v>112</v>
      </c>
    </row>
    <row r="2161" spans="1:30" x14ac:dyDescent="0.2">
      <c r="A2161">
        <v>36</v>
      </c>
      <c r="B2161" s="2" t="s">
        <v>845</v>
      </c>
      <c r="C2161" s="2" t="s">
        <v>22</v>
      </c>
      <c r="D2161" s="2" t="s">
        <v>23</v>
      </c>
      <c r="E2161" s="6" t="s">
        <v>2767</v>
      </c>
      <c r="F2161" s="2">
        <v>52</v>
      </c>
      <c r="G2161" s="2">
        <v>57</v>
      </c>
      <c r="H2161" s="3">
        <v>42609</v>
      </c>
      <c r="I2161" s="3">
        <v>42619</v>
      </c>
      <c r="J2161" s="7" t="s">
        <v>2541</v>
      </c>
      <c r="K2161" s="17">
        <f>IF(J2161="Januar",238.19,IF(J2161="Februar",240.59,IF(J2161="Mars",245.99,IF(J2161="April",250.79,IF(J2161="Mai",256.52,IF(J2161="Juni",259.83,IF(J2161="Juli",265.66,IF(J2161="August",272.21,IF(J2161="September",275.91,IF(J2161="Oktober",281.13,IF(J2161="November",284.38,IF(J2161="Desember",287.34,0))))))))))))</f>
        <v>275.91000000000003</v>
      </c>
      <c r="L2161" s="20">
        <f>$K$2/K2161</f>
        <v>0.86328875357906554</v>
      </c>
      <c r="M2161" s="2">
        <v>10</v>
      </c>
      <c r="N2161" s="2">
        <v>3490000</v>
      </c>
      <c r="O2161" s="2">
        <v>4300000</v>
      </c>
      <c r="P2161" s="2">
        <f>O2161-N2161</f>
        <v>810000</v>
      </c>
      <c r="Q2161" s="4">
        <f>P2161/N2161</f>
        <v>0.23209169054441262</v>
      </c>
      <c r="R2161" s="2">
        <v>2950</v>
      </c>
      <c r="S2161" s="9">
        <f>(N2161+R2161)/F2161</f>
        <v>67172.11538461539</v>
      </c>
      <c r="T2161" s="2">
        <v>82749</v>
      </c>
      <c r="U2161" s="5">
        <f>T2161-S2161</f>
        <v>15576.88461538461</v>
      </c>
      <c r="V2161" s="4">
        <f>U2161/S2161</f>
        <v>0.23189510299317187</v>
      </c>
      <c r="W2161" s="22">
        <f>S2161*L2161</f>
        <v>57988.93176565379</v>
      </c>
      <c r="X2161" s="22">
        <f>T2161*L2161</f>
        <v>71436.281069914097</v>
      </c>
      <c r="Y2161" s="22">
        <f>X2161-W2161</f>
        <v>13447.349304260308</v>
      </c>
      <c r="Z2161" s="8">
        <f>Y2161/W2161</f>
        <v>0.23189510299317198</v>
      </c>
      <c r="AA2161" s="11">
        <v>17810</v>
      </c>
      <c r="AB2161" s="2">
        <v>2004</v>
      </c>
      <c r="AC2161" s="2">
        <f>2016-AB2161</f>
        <v>12</v>
      </c>
      <c r="AD2161" s="2" t="s">
        <v>37</v>
      </c>
    </row>
    <row r="2162" spans="1:30" x14ac:dyDescent="0.2">
      <c r="A2162">
        <v>36</v>
      </c>
      <c r="B2162" s="6" t="s">
        <v>979</v>
      </c>
      <c r="C2162" s="6" t="s">
        <v>22</v>
      </c>
      <c r="D2162" s="6" t="s">
        <v>23</v>
      </c>
      <c r="E2162" s="6" t="s">
        <v>2767</v>
      </c>
      <c r="F2162" s="6">
        <v>55</v>
      </c>
      <c r="G2162" s="6">
        <v>60</v>
      </c>
      <c r="H2162" s="7">
        <v>42609</v>
      </c>
      <c r="I2162" s="7">
        <v>42619</v>
      </c>
      <c r="J2162" s="7" t="s">
        <v>2541</v>
      </c>
      <c r="K2162" s="17">
        <f>IF(J2162="Januar",238.19,IF(J2162="Februar",240.59,IF(J2162="Mars",245.99,IF(J2162="April",250.79,IF(J2162="Mai",256.52,IF(J2162="Juni",259.83,IF(J2162="Juli",265.66,IF(J2162="August",272.21,IF(J2162="September",275.91,IF(J2162="Oktober",281.13,IF(J2162="November",284.38,IF(J2162="Desember",287.34,0))))))))))))</f>
        <v>275.91000000000003</v>
      </c>
      <c r="L2162" s="20">
        <f>$K$2/K2162</f>
        <v>0.86328875357906554</v>
      </c>
      <c r="M2162" s="6">
        <v>10</v>
      </c>
      <c r="N2162" s="6">
        <v>3700000</v>
      </c>
      <c r="O2162" s="6">
        <v>4700000</v>
      </c>
      <c r="P2162" s="6">
        <f>O2162-N2162</f>
        <v>1000000</v>
      </c>
      <c r="Q2162" s="8">
        <f>P2162/N2162</f>
        <v>0.27027027027027029</v>
      </c>
      <c r="R2162" s="6"/>
      <c r="S2162" s="9">
        <f>(N2162+R2162)/F2162</f>
        <v>67272.727272727279</v>
      </c>
      <c r="T2162" s="6">
        <v>85455</v>
      </c>
      <c r="U2162" s="5">
        <f>T2162-S2162</f>
        <v>18182.272727272721</v>
      </c>
      <c r="V2162" s="4">
        <f>U2162/S2162</f>
        <v>0.27027702702702688</v>
      </c>
      <c r="W2162" s="22">
        <f>S2162*L2162</f>
        <v>58075.788877137144</v>
      </c>
      <c r="X2162" s="22">
        <f>T2162*L2162</f>
        <v>73772.340437099047</v>
      </c>
      <c r="Y2162" s="22">
        <f>X2162-W2162</f>
        <v>15696.551559961903</v>
      </c>
      <c r="Z2162" s="8">
        <f>Y2162/W2162</f>
        <v>0.27027702702702688</v>
      </c>
      <c r="AA2162" s="10">
        <v>2622</v>
      </c>
      <c r="AB2162" s="6">
        <v>1997</v>
      </c>
      <c r="AC2162" s="6">
        <f>2016-AB2162</f>
        <v>19</v>
      </c>
      <c r="AD2162" s="6" t="s">
        <v>25</v>
      </c>
    </row>
    <row r="2163" spans="1:30" x14ac:dyDescent="0.2">
      <c r="A2163">
        <v>36</v>
      </c>
      <c r="B2163" s="2" t="s">
        <v>1100</v>
      </c>
      <c r="C2163" s="2" t="s">
        <v>22</v>
      </c>
      <c r="D2163" s="2" t="s">
        <v>23</v>
      </c>
      <c r="E2163" s="6" t="s">
        <v>2767</v>
      </c>
      <c r="F2163" s="2">
        <v>58</v>
      </c>
      <c r="G2163" s="2">
        <v>65</v>
      </c>
      <c r="H2163" s="3">
        <v>42609</v>
      </c>
      <c r="I2163" s="3">
        <v>42619</v>
      </c>
      <c r="J2163" s="7" t="s">
        <v>2541</v>
      </c>
      <c r="K2163" s="17">
        <f>IF(J2163="Januar",238.19,IF(J2163="Februar",240.59,IF(J2163="Mars",245.99,IF(J2163="April",250.79,IF(J2163="Mai",256.52,IF(J2163="Juni",259.83,IF(J2163="Juli",265.66,IF(J2163="August",272.21,IF(J2163="September",275.91,IF(J2163="Oktober",281.13,IF(J2163="November",284.38,IF(J2163="Desember",287.34,0))))))))))))</f>
        <v>275.91000000000003</v>
      </c>
      <c r="L2163" s="20">
        <f>$K$2/K2163</f>
        <v>0.86328875357906554</v>
      </c>
      <c r="M2163" s="2">
        <v>10</v>
      </c>
      <c r="N2163" s="2">
        <v>3590000</v>
      </c>
      <c r="O2163" s="2">
        <v>4200000</v>
      </c>
      <c r="P2163" s="2">
        <f>O2163-N2163</f>
        <v>610000</v>
      </c>
      <c r="Q2163" s="4">
        <f>P2163/N2163</f>
        <v>0.16991643454038996</v>
      </c>
      <c r="R2163" s="2"/>
      <c r="S2163" s="9">
        <f>(N2163+R2163)/F2163</f>
        <v>61896.551724137928</v>
      </c>
      <c r="T2163" s="2">
        <v>72414</v>
      </c>
      <c r="U2163" s="5">
        <f>T2163-S2163</f>
        <v>10517.448275862072</v>
      </c>
      <c r="V2163" s="4">
        <f>U2163/S2163</f>
        <v>0.16991977715877443</v>
      </c>
      <c r="W2163" s="22">
        <f>S2163*L2163</f>
        <v>53434.596988773192</v>
      </c>
      <c r="X2163" s="22">
        <f>T2163*L2163</f>
        <v>62514.191801674453</v>
      </c>
      <c r="Y2163" s="22">
        <f>X2163-W2163</f>
        <v>9079.5948129012613</v>
      </c>
      <c r="Z2163" s="8">
        <f>Y2163/W2163</f>
        <v>0.16991977715877446</v>
      </c>
      <c r="AA2163" s="2">
        <v>732</v>
      </c>
      <c r="AB2163" s="2">
        <v>1899</v>
      </c>
      <c r="AC2163" s="2">
        <f>2016-AB2163</f>
        <v>117</v>
      </c>
      <c r="AD2163" s="2" t="s">
        <v>27</v>
      </c>
    </row>
    <row r="2164" spans="1:30" x14ac:dyDescent="0.2">
      <c r="A2164">
        <v>36</v>
      </c>
      <c r="B2164" s="2" t="s">
        <v>1101</v>
      </c>
      <c r="C2164" s="2" t="s">
        <v>22</v>
      </c>
      <c r="D2164" s="2" t="s">
        <v>23</v>
      </c>
      <c r="E2164" s="6" t="s">
        <v>2767</v>
      </c>
      <c r="F2164" s="2">
        <v>58</v>
      </c>
      <c r="G2164" s="2">
        <v>66</v>
      </c>
      <c r="H2164" s="3">
        <v>42609</v>
      </c>
      <c r="I2164" s="3">
        <v>42619</v>
      </c>
      <c r="J2164" s="7" t="s">
        <v>2541</v>
      </c>
      <c r="K2164" s="17">
        <f>IF(J2164="Januar",238.19,IF(J2164="Februar",240.59,IF(J2164="Mars",245.99,IF(J2164="April",250.79,IF(J2164="Mai",256.52,IF(J2164="Juni",259.83,IF(J2164="Juli",265.66,IF(J2164="August",272.21,IF(J2164="September",275.91,IF(J2164="Oktober",281.13,IF(J2164="November",284.38,IF(J2164="Desember",287.34,0))))))))))))</f>
        <v>275.91000000000003</v>
      </c>
      <c r="L2164" s="20">
        <f>$K$2/K2164</f>
        <v>0.86328875357906554</v>
      </c>
      <c r="M2164" s="2">
        <v>10</v>
      </c>
      <c r="N2164" s="2">
        <v>3690000</v>
      </c>
      <c r="O2164" s="2">
        <v>4560000</v>
      </c>
      <c r="P2164" s="2">
        <f>O2164-N2164</f>
        <v>870000</v>
      </c>
      <c r="Q2164" s="4">
        <f>P2164/N2164</f>
        <v>0.23577235772357724</v>
      </c>
      <c r="R2164" s="2"/>
      <c r="S2164" s="9">
        <f>(N2164+R2164)/F2164</f>
        <v>63620.689655172413</v>
      </c>
      <c r="T2164" s="2">
        <v>78621</v>
      </c>
      <c r="U2164" s="5">
        <f>T2164-S2164</f>
        <v>15000.310344827587</v>
      </c>
      <c r="V2164" s="4">
        <f>U2164/S2164</f>
        <v>0.23577723577235773</v>
      </c>
      <c r="W2164" s="22">
        <f>S2164*L2164</f>
        <v>54923.025874254345</v>
      </c>
      <c r="X2164" s="22">
        <f>T2164*L2164</f>
        <v>67872.625095139709</v>
      </c>
      <c r="Y2164" s="22">
        <f>X2164-W2164</f>
        <v>12949.599220885364</v>
      </c>
      <c r="Z2164" s="8">
        <f>Y2164/W2164</f>
        <v>0.2357772357723576</v>
      </c>
      <c r="AA2164" s="11">
        <v>1290</v>
      </c>
      <c r="AB2164" s="2">
        <v>1939</v>
      </c>
      <c r="AC2164" s="2">
        <f>2016-AB2164</f>
        <v>77</v>
      </c>
      <c r="AD2164" s="2" t="s">
        <v>67</v>
      </c>
    </row>
    <row r="2165" spans="1:30" x14ac:dyDescent="0.2">
      <c r="A2165">
        <v>36</v>
      </c>
      <c r="B2165" s="2" t="s">
        <v>1129</v>
      </c>
      <c r="C2165" s="2" t="s">
        <v>22</v>
      </c>
      <c r="D2165" s="2" t="s">
        <v>23</v>
      </c>
      <c r="E2165" s="6" t="s">
        <v>2767</v>
      </c>
      <c r="F2165" s="2">
        <v>61</v>
      </c>
      <c r="G2165" s="2">
        <v>67</v>
      </c>
      <c r="H2165" s="3">
        <v>42609</v>
      </c>
      <c r="I2165" s="3">
        <v>42619</v>
      </c>
      <c r="J2165" s="7" t="s">
        <v>2541</v>
      </c>
      <c r="K2165" s="17">
        <f>IF(J2165="Januar",238.19,IF(J2165="Februar",240.59,IF(J2165="Mars",245.99,IF(J2165="April",250.79,IF(J2165="Mai",256.52,IF(J2165="Juni",259.83,IF(J2165="Juli",265.66,IF(J2165="August",272.21,IF(J2165="September",275.91,IF(J2165="Oktober",281.13,IF(J2165="November",284.38,IF(J2165="Desember",287.34,0))))))))))))</f>
        <v>275.91000000000003</v>
      </c>
      <c r="L2165" s="20">
        <f>$K$2/K2165</f>
        <v>0.86328875357906554</v>
      </c>
      <c r="M2165" s="2">
        <v>10</v>
      </c>
      <c r="N2165" s="2">
        <v>2975000</v>
      </c>
      <c r="O2165" s="2">
        <v>4000000</v>
      </c>
      <c r="P2165" s="2">
        <f>O2165-N2165</f>
        <v>1025000</v>
      </c>
      <c r="Q2165" s="4">
        <f>P2165/N2165</f>
        <v>0.34453781512605042</v>
      </c>
      <c r="R2165" s="2">
        <v>43000</v>
      </c>
      <c r="S2165" s="9">
        <f>(N2165+R2165)/F2165</f>
        <v>49475.409836065577</v>
      </c>
      <c r="T2165" s="2">
        <v>66279</v>
      </c>
      <c r="U2165" s="5">
        <f>T2165-S2165</f>
        <v>16803.590163934423</v>
      </c>
      <c r="V2165" s="4">
        <f>U2165/S2165</f>
        <v>0.33963518886679911</v>
      </c>
      <c r="W2165" s="22">
        <f>S2165*L2165</f>
        <v>42711.564890190493</v>
      </c>
      <c r="X2165" s="22">
        <f>T2165*L2165</f>
        <v>57217.915298466884</v>
      </c>
      <c r="Y2165" s="22">
        <f>X2165-W2165</f>
        <v>14506.35040827639</v>
      </c>
      <c r="Z2165" s="8">
        <f>Y2165/W2165</f>
        <v>0.339635188866799</v>
      </c>
      <c r="AA2165" s="11">
        <v>41297</v>
      </c>
      <c r="AB2165" s="2">
        <v>1982</v>
      </c>
      <c r="AC2165" s="2">
        <f>2016-AB2165</f>
        <v>34</v>
      </c>
      <c r="AD2165" s="2" t="s">
        <v>108</v>
      </c>
    </row>
    <row r="2166" spans="1:30" x14ac:dyDescent="0.2">
      <c r="A2166">
        <v>36</v>
      </c>
      <c r="B2166" s="2" t="s">
        <v>1259</v>
      </c>
      <c r="C2166" s="2" t="s">
        <v>22</v>
      </c>
      <c r="D2166" s="2" t="s">
        <v>23</v>
      </c>
      <c r="E2166" s="6" t="s">
        <v>2767</v>
      </c>
      <c r="F2166" s="2">
        <v>63</v>
      </c>
      <c r="G2166" s="2">
        <v>73</v>
      </c>
      <c r="H2166" s="3">
        <v>42609</v>
      </c>
      <c r="I2166" s="3">
        <v>42619</v>
      </c>
      <c r="J2166" s="7" t="s">
        <v>2541</v>
      </c>
      <c r="K2166" s="17">
        <f>IF(J2166="Januar",238.19,IF(J2166="Februar",240.59,IF(J2166="Mars",245.99,IF(J2166="April",250.79,IF(J2166="Mai",256.52,IF(J2166="Juni",259.83,IF(J2166="Juli",265.66,IF(J2166="August",272.21,IF(J2166="September",275.91,IF(J2166="Oktober",281.13,IF(J2166="November",284.38,IF(J2166="Desember",287.34,0))))))))))))</f>
        <v>275.91000000000003</v>
      </c>
      <c r="L2166" s="20">
        <f>$K$2/K2166</f>
        <v>0.86328875357906554</v>
      </c>
      <c r="M2166" s="2">
        <v>10</v>
      </c>
      <c r="N2166" s="2">
        <v>3900000</v>
      </c>
      <c r="O2166" s="2">
        <v>4500000</v>
      </c>
      <c r="P2166" s="2">
        <f>O2166-N2166</f>
        <v>600000</v>
      </c>
      <c r="Q2166" s="4">
        <f>P2166/N2166</f>
        <v>0.15384615384615385</v>
      </c>
      <c r="R2166" s="2"/>
      <c r="S2166" s="9">
        <f>(N2166+R2166)/F2166</f>
        <v>61904.761904761908</v>
      </c>
      <c r="T2166" s="2">
        <v>71429</v>
      </c>
      <c r="U2166" s="5">
        <f>T2166-S2166</f>
        <v>9524.2380952380918</v>
      </c>
      <c r="V2166" s="4">
        <f>U2166/S2166</f>
        <v>0.15385307692307687</v>
      </c>
      <c r="W2166" s="22">
        <f>S2166*L2166</f>
        <v>53441.684745370723</v>
      </c>
      <c r="X2166" s="22">
        <f>T2166*L2166</f>
        <v>61663.852379399075</v>
      </c>
      <c r="Y2166" s="22">
        <f>X2166-W2166</f>
        <v>8222.167634028352</v>
      </c>
      <c r="Z2166" s="8">
        <f>Y2166/W2166</f>
        <v>0.15385307692307698</v>
      </c>
      <c r="AA2166" s="2">
        <v>890</v>
      </c>
      <c r="AB2166" s="2">
        <v>2013</v>
      </c>
      <c r="AC2166" s="2">
        <f>2016-AB2166</f>
        <v>3</v>
      </c>
      <c r="AD2166" s="2" t="s">
        <v>240</v>
      </c>
    </row>
    <row r="2167" spans="1:30" x14ac:dyDescent="0.2">
      <c r="A2167">
        <v>36</v>
      </c>
      <c r="B2167" s="6" t="s">
        <v>1365</v>
      </c>
      <c r="C2167" s="6" t="s">
        <v>22</v>
      </c>
      <c r="D2167" s="6" t="s">
        <v>23</v>
      </c>
      <c r="E2167" s="6" t="s">
        <v>2767</v>
      </c>
      <c r="F2167" s="6">
        <v>66</v>
      </c>
      <c r="G2167" s="6">
        <v>73</v>
      </c>
      <c r="H2167" s="7">
        <v>42609</v>
      </c>
      <c r="I2167" s="7">
        <v>42619</v>
      </c>
      <c r="J2167" s="7" t="s">
        <v>2541</v>
      </c>
      <c r="K2167" s="17">
        <f>IF(J2167="Januar",238.19,IF(J2167="Februar",240.59,IF(J2167="Mars",245.99,IF(J2167="April",250.79,IF(J2167="Mai",256.52,IF(J2167="Juni",259.83,IF(J2167="Juli",265.66,IF(J2167="August",272.21,IF(J2167="September",275.91,IF(J2167="Oktober",281.13,IF(J2167="November",284.38,IF(J2167="Desember",287.34,0))))))))))))</f>
        <v>275.91000000000003</v>
      </c>
      <c r="L2167" s="20">
        <f>$K$2/K2167</f>
        <v>0.86328875357906554</v>
      </c>
      <c r="M2167" s="6">
        <v>10</v>
      </c>
      <c r="N2167" s="6">
        <v>2750000</v>
      </c>
      <c r="O2167" s="6">
        <v>3450000</v>
      </c>
      <c r="P2167" s="6">
        <f>O2167-N2167</f>
        <v>700000</v>
      </c>
      <c r="Q2167" s="8">
        <f>P2167/N2167</f>
        <v>0.25454545454545452</v>
      </c>
      <c r="R2167" s="6">
        <v>126000</v>
      </c>
      <c r="S2167" s="9">
        <f>(N2167+R2167)/F2167</f>
        <v>43575.757575757576</v>
      </c>
      <c r="T2167" s="6">
        <v>54182</v>
      </c>
      <c r="U2167" s="5">
        <f>T2167-S2167</f>
        <v>10606.242424242424</v>
      </c>
      <c r="V2167" s="4">
        <f>U2167/S2167</f>
        <v>0.24339777468706536</v>
      </c>
      <c r="W2167" s="22">
        <f>S2167*L2167</f>
        <v>37618.461443839282</v>
      </c>
      <c r="X2167" s="22">
        <f>T2167*L2167</f>
        <v>46774.711246420928</v>
      </c>
      <c r="Y2167" s="22">
        <f>X2167-W2167</f>
        <v>9156.2498025816458</v>
      </c>
      <c r="Z2167" s="8">
        <f>Y2167/W2167</f>
        <v>0.24339777468706528</v>
      </c>
      <c r="AA2167" s="6"/>
      <c r="AB2167" s="6">
        <v>1955</v>
      </c>
      <c r="AC2167" s="6">
        <f>2016-AB2167</f>
        <v>61</v>
      </c>
      <c r="AD2167" s="6" t="s">
        <v>94</v>
      </c>
    </row>
    <row r="2168" spans="1:30" x14ac:dyDescent="0.2">
      <c r="A2168">
        <v>36</v>
      </c>
      <c r="B2168" s="6" t="s">
        <v>1460</v>
      </c>
      <c r="C2168" s="6" t="s">
        <v>22</v>
      </c>
      <c r="D2168" s="6" t="s">
        <v>23</v>
      </c>
      <c r="E2168" s="6" t="s">
        <v>2767</v>
      </c>
      <c r="F2168" s="6">
        <v>68</v>
      </c>
      <c r="G2168" s="6">
        <v>75</v>
      </c>
      <c r="H2168" s="7">
        <v>42609</v>
      </c>
      <c r="I2168" s="7">
        <v>42619</v>
      </c>
      <c r="J2168" s="7" t="s">
        <v>2541</v>
      </c>
      <c r="K2168" s="17">
        <f>IF(J2168="Januar",238.19,IF(J2168="Februar",240.59,IF(J2168="Mars",245.99,IF(J2168="April",250.79,IF(J2168="Mai",256.52,IF(J2168="Juni",259.83,IF(J2168="Juli",265.66,IF(J2168="August",272.21,IF(J2168="September",275.91,IF(J2168="Oktober",281.13,IF(J2168="November",284.38,IF(J2168="Desember",287.34,0))))))))))))</f>
        <v>275.91000000000003</v>
      </c>
      <c r="L2168" s="20">
        <f>$K$2/K2168</f>
        <v>0.86328875357906554</v>
      </c>
      <c r="M2168" s="6">
        <v>10</v>
      </c>
      <c r="N2168" s="6">
        <v>3300000</v>
      </c>
      <c r="O2168" s="6">
        <v>3600000</v>
      </c>
      <c r="P2168" s="6">
        <f>O2168-N2168</f>
        <v>300000</v>
      </c>
      <c r="Q2168" s="8">
        <f>P2168/N2168</f>
        <v>9.0909090909090912E-2</v>
      </c>
      <c r="R2168" s="6">
        <v>118336</v>
      </c>
      <c r="S2168" s="9">
        <f>(N2168+R2168)/F2168</f>
        <v>50269.647058823532</v>
      </c>
      <c r="T2168" s="6">
        <v>54681</v>
      </c>
      <c r="U2168" s="5">
        <f>T2168-S2168</f>
        <v>4411.3529411764684</v>
      </c>
      <c r="V2168" s="4">
        <f>U2168/S2168</f>
        <v>8.7753807700588785E-2</v>
      </c>
      <c r="W2168" s="22">
        <f>S2168*L2168</f>
        <v>43397.220952271302</v>
      </c>
      <c r="X2168" s="22">
        <f>T2168*L2168</f>
        <v>47205.492334456882</v>
      </c>
      <c r="Y2168" s="22">
        <f>X2168-W2168</f>
        <v>3808.2713821855796</v>
      </c>
      <c r="Z2168" s="8">
        <f>Y2168/W2168</f>
        <v>8.7753807700588812E-2</v>
      </c>
      <c r="AA2168" s="10">
        <v>5944</v>
      </c>
      <c r="AB2168" s="6">
        <v>1955</v>
      </c>
      <c r="AC2168" s="6">
        <f>2016-AB2168</f>
        <v>61</v>
      </c>
      <c r="AD2168" s="6" t="s">
        <v>569</v>
      </c>
    </row>
    <row r="2169" spans="1:30" x14ac:dyDescent="0.2">
      <c r="A2169">
        <v>36</v>
      </c>
      <c r="B2169" s="2" t="s">
        <v>1639</v>
      </c>
      <c r="C2169" s="2" t="s">
        <v>22</v>
      </c>
      <c r="D2169" s="2" t="s">
        <v>23</v>
      </c>
      <c r="E2169" s="6" t="s">
        <v>2767</v>
      </c>
      <c r="F2169" s="2">
        <v>73</v>
      </c>
      <c r="G2169" s="2">
        <v>85</v>
      </c>
      <c r="H2169" s="3">
        <v>42609</v>
      </c>
      <c r="I2169" s="3">
        <v>42619</v>
      </c>
      <c r="J2169" s="7" t="s">
        <v>2541</v>
      </c>
      <c r="K2169" s="17">
        <f>IF(J2169="Januar",238.19,IF(J2169="Februar",240.59,IF(J2169="Mars",245.99,IF(J2169="April",250.79,IF(J2169="Mai",256.52,IF(J2169="Juni",259.83,IF(J2169="Juli",265.66,IF(J2169="August",272.21,IF(J2169="September",275.91,IF(J2169="Oktober",281.13,IF(J2169="November",284.38,IF(J2169="Desember",287.34,0))))))))))))</f>
        <v>275.91000000000003</v>
      </c>
      <c r="L2169" s="20">
        <f>$K$2/K2169</f>
        <v>0.86328875357906554</v>
      </c>
      <c r="M2169" s="2">
        <v>10</v>
      </c>
      <c r="N2169" s="2">
        <v>5650000</v>
      </c>
      <c r="O2169" s="2">
        <v>6400000</v>
      </c>
      <c r="P2169" s="2">
        <f>O2169-N2169</f>
        <v>750000</v>
      </c>
      <c r="Q2169" s="4">
        <f>P2169/N2169</f>
        <v>0.13274336283185842</v>
      </c>
      <c r="R2169" s="2"/>
      <c r="S2169" s="9">
        <f>(N2169+R2169)/F2169</f>
        <v>77397.260273972599</v>
      </c>
      <c r="T2169" s="2">
        <v>87671</v>
      </c>
      <c r="U2169" s="5">
        <f>T2169-S2169</f>
        <v>10273.739726027401</v>
      </c>
      <c r="V2169" s="4">
        <f>U2169/S2169</f>
        <v>0.13274035398230094</v>
      </c>
      <c r="W2169" s="22">
        <f>S2169*L2169</f>
        <v>66816.184352352328</v>
      </c>
      <c r="X2169" s="22">
        <f>T2169*L2169</f>
        <v>75685.388315030257</v>
      </c>
      <c r="Y2169" s="22">
        <f>X2169-W2169</f>
        <v>8869.2039626779297</v>
      </c>
      <c r="Z2169" s="8">
        <f>Y2169/W2169</f>
        <v>0.132740353982301</v>
      </c>
      <c r="AA2169" s="11">
        <v>1077</v>
      </c>
      <c r="AB2169" s="2">
        <v>2004</v>
      </c>
      <c r="AC2169" s="2">
        <f>2016-AB2169</f>
        <v>12</v>
      </c>
      <c r="AD2169" s="2" t="s">
        <v>225</v>
      </c>
    </row>
    <row r="2170" spans="1:30" x14ac:dyDescent="0.2">
      <c r="A2170">
        <v>36</v>
      </c>
      <c r="B2170" s="2" t="s">
        <v>1727</v>
      </c>
      <c r="C2170" s="2" t="s">
        <v>22</v>
      </c>
      <c r="D2170" s="2" t="s">
        <v>23</v>
      </c>
      <c r="E2170" s="6" t="s">
        <v>2767</v>
      </c>
      <c r="F2170" s="2">
        <v>76</v>
      </c>
      <c r="G2170" s="2">
        <v>89</v>
      </c>
      <c r="H2170" s="3">
        <v>42609</v>
      </c>
      <c r="I2170" s="3">
        <v>42619</v>
      </c>
      <c r="J2170" s="7" t="s">
        <v>2541</v>
      </c>
      <c r="K2170" s="17">
        <f>IF(J2170="Januar",238.19,IF(J2170="Februar",240.59,IF(J2170="Mars",245.99,IF(J2170="April",250.79,IF(J2170="Mai",256.52,IF(J2170="Juni",259.83,IF(J2170="Juli",265.66,IF(J2170="August",272.21,IF(J2170="September",275.91,IF(J2170="Oktober",281.13,IF(J2170="November",284.38,IF(J2170="Desember",287.34,0))))))))))))</f>
        <v>275.91000000000003</v>
      </c>
      <c r="L2170" s="20">
        <f>$K$2/K2170</f>
        <v>0.86328875357906554</v>
      </c>
      <c r="M2170" s="2">
        <v>10</v>
      </c>
      <c r="N2170" s="2">
        <v>4500000</v>
      </c>
      <c r="O2170" s="2">
        <v>5400000</v>
      </c>
      <c r="P2170" s="2">
        <f>O2170-N2170</f>
        <v>900000</v>
      </c>
      <c r="Q2170" s="4">
        <f>P2170/N2170</f>
        <v>0.2</v>
      </c>
      <c r="R2170" s="2"/>
      <c r="S2170" s="9">
        <f>(N2170+R2170)/F2170</f>
        <v>59210.526315789473</v>
      </c>
      <c r="T2170" s="2">
        <v>71053</v>
      </c>
      <c r="U2170" s="5">
        <f>T2170-S2170</f>
        <v>11842.473684210527</v>
      </c>
      <c r="V2170" s="4">
        <f>U2170/S2170</f>
        <v>0.20000622222222222</v>
      </c>
      <c r="W2170" s="22">
        <f>S2170*L2170</f>
        <v>51115.781461918355</v>
      </c>
      <c r="X2170" s="22">
        <f>T2170*L2170</f>
        <v>61339.255808053342</v>
      </c>
      <c r="Y2170" s="22">
        <f>X2170-W2170</f>
        <v>10223.474346134986</v>
      </c>
      <c r="Z2170" s="8">
        <f>Y2170/W2170</f>
        <v>0.20000622222222217</v>
      </c>
      <c r="AA2170" s="11">
        <v>4667</v>
      </c>
      <c r="AB2170" s="2">
        <v>2009</v>
      </c>
      <c r="AC2170" s="2">
        <f>2016-AB2170</f>
        <v>7</v>
      </c>
      <c r="AD2170" s="2" t="s">
        <v>240</v>
      </c>
    </row>
    <row r="2171" spans="1:30" x14ac:dyDescent="0.2">
      <c r="A2171">
        <v>36</v>
      </c>
      <c r="B2171" s="2" t="s">
        <v>1750</v>
      </c>
      <c r="C2171" s="2" t="s">
        <v>22</v>
      </c>
      <c r="D2171" s="2" t="s">
        <v>23</v>
      </c>
      <c r="E2171" s="6" t="s">
        <v>2767</v>
      </c>
      <c r="F2171" s="2">
        <v>77</v>
      </c>
      <c r="G2171" s="2">
        <v>88</v>
      </c>
      <c r="H2171" s="3">
        <v>42609</v>
      </c>
      <c r="I2171" s="3">
        <v>42619</v>
      </c>
      <c r="J2171" s="7" t="s">
        <v>2541</v>
      </c>
      <c r="K2171" s="17">
        <f>IF(J2171="Januar",238.19,IF(J2171="Februar",240.59,IF(J2171="Mars",245.99,IF(J2171="April",250.79,IF(J2171="Mai",256.52,IF(J2171="Juni",259.83,IF(J2171="Juli",265.66,IF(J2171="August",272.21,IF(J2171="September",275.91,IF(J2171="Oktober",281.13,IF(J2171="November",284.38,IF(J2171="Desember",287.34,0))))))))))))</f>
        <v>275.91000000000003</v>
      </c>
      <c r="L2171" s="20">
        <f>$K$2/K2171</f>
        <v>0.86328875357906554</v>
      </c>
      <c r="M2171" s="2">
        <v>10</v>
      </c>
      <c r="N2171" s="2">
        <v>5500000</v>
      </c>
      <c r="O2171" s="2">
        <v>6500000</v>
      </c>
      <c r="P2171" s="2">
        <f>O2171-N2171</f>
        <v>1000000</v>
      </c>
      <c r="Q2171" s="4">
        <f>P2171/N2171</f>
        <v>0.18181818181818182</v>
      </c>
      <c r="R2171" s="2"/>
      <c r="S2171" s="9">
        <f>(N2171+R2171)/F2171</f>
        <v>71428.571428571435</v>
      </c>
      <c r="T2171" s="2">
        <v>84416</v>
      </c>
      <c r="U2171" s="5">
        <f>T2171-S2171</f>
        <v>12987.428571428565</v>
      </c>
      <c r="V2171" s="4">
        <f>U2171/S2171</f>
        <v>0.1818239999999999</v>
      </c>
      <c r="W2171" s="22">
        <f>S2171*L2171</f>
        <v>61663.48239850469</v>
      </c>
      <c r="X2171" s="22">
        <f>T2171*L2171</f>
        <v>72875.383422130399</v>
      </c>
      <c r="Y2171" s="22">
        <f>X2171-W2171</f>
        <v>11211.901023625709</v>
      </c>
      <c r="Z2171" s="8">
        <f>Y2171/W2171</f>
        <v>0.18182399999999987</v>
      </c>
      <c r="AA2171" s="11">
        <v>1188</v>
      </c>
      <c r="AB2171" s="2">
        <v>2014</v>
      </c>
      <c r="AC2171" s="2">
        <f>2016-AB2171</f>
        <v>2</v>
      </c>
      <c r="AD2171" s="2" t="s">
        <v>29</v>
      </c>
    </row>
    <row r="2172" spans="1:30" x14ac:dyDescent="0.2">
      <c r="A2172">
        <v>36</v>
      </c>
      <c r="B2172" s="6" t="s">
        <v>1829</v>
      </c>
      <c r="C2172" s="6" t="s">
        <v>22</v>
      </c>
      <c r="D2172" s="6" t="s">
        <v>23</v>
      </c>
      <c r="E2172" s="6" t="s">
        <v>2767</v>
      </c>
      <c r="F2172" s="6">
        <v>79</v>
      </c>
      <c r="G2172" s="6">
        <v>85</v>
      </c>
      <c r="H2172" s="7">
        <v>42609</v>
      </c>
      <c r="I2172" s="7">
        <v>42619</v>
      </c>
      <c r="J2172" s="7" t="s">
        <v>2541</v>
      </c>
      <c r="K2172" s="17">
        <f>IF(J2172="Januar",238.19,IF(J2172="Februar",240.59,IF(J2172="Mars",245.99,IF(J2172="April",250.79,IF(J2172="Mai",256.52,IF(J2172="Juni",259.83,IF(J2172="Juli",265.66,IF(J2172="August",272.21,IF(J2172="September",275.91,IF(J2172="Oktober",281.13,IF(J2172="November",284.38,IF(J2172="Desember",287.34,0))))))))))))</f>
        <v>275.91000000000003</v>
      </c>
      <c r="L2172" s="20">
        <f>$K$2/K2172</f>
        <v>0.86328875357906554</v>
      </c>
      <c r="M2172" s="6">
        <v>10</v>
      </c>
      <c r="N2172" s="6">
        <v>4750000</v>
      </c>
      <c r="O2172" s="6">
        <v>4750000</v>
      </c>
      <c r="P2172" s="6">
        <f>O2172-N2172</f>
        <v>0</v>
      </c>
      <c r="Q2172" s="8">
        <f>P2172/N2172</f>
        <v>0</v>
      </c>
      <c r="R2172" s="6"/>
      <c r="S2172" s="9">
        <f>(N2172+R2172)/F2172</f>
        <v>60126.582278481015</v>
      </c>
      <c r="T2172" s="6">
        <v>60127</v>
      </c>
      <c r="U2172" s="5">
        <f>T2172-S2172</f>
        <v>0.41772151898476295</v>
      </c>
      <c r="V2172" s="4">
        <f>U2172/S2172</f>
        <v>6.9473684210097412E-6</v>
      </c>
      <c r="W2172" s="22">
        <f>S2172*L2172</f>
        <v>51906.602272159005</v>
      </c>
      <c r="X2172" s="22">
        <f>T2172*L2172</f>
        <v>51906.962886448477</v>
      </c>
      <c r="Y2172" s="22">
        <f>X2172-W2172</f>
        <v>0.36061428947141394</v>
      </c>
      <c r="Z2172" s="8">
        <f>Y2172/W2172</f>
        <v>6.9473684210849526E-6</v>
      </c>
      <c r="AA2172" s="10">
        <v>1211</v>
      </c>
      <c r="AB2172" s="6">
        <v>1950</v>
      </c>
      <c r="AC2172" s="6">
        <f>2016-AB2172</f>
        <v>66</v>
      </c>
      <c r="AD2172" s="6" t="s">
        <v>94</v>
      </c>
    </row>
    <row r="2173" spans="1:30" x14ac:dyDescent="0.2">
      <c r="A2173">
        <v>36</v>
      </c>
      <c r="B2173" s="2" t="s">
        <v>782</v>
      </c>
      <c r="C2173" s="2" t="s">
        <v>22</v>
      </c>
      <c r="D2173" s="2" t="s">
        <v>23</v>
      </c>
      <c r="E2173" s="6" t="s">
        <v>2767</v>
      </c>
      <c r="F2173" s="2">
        <v>79</v>
      </c>
      <c r="G2173" s="2">
        <v>93</v>
      </c>
      <c r="H2173" s="3">
        <v>42609</v>
      </c>
      <c r="I2173" s="3">
        <v>42619</v>
      </c>
      <c r="J2173" s="7" t="s">
        <v>2541</v>
      </c>
      <c r="K2173" s="17">
        <f>IF(J2173="Januar",238.19,IF(J2173="Februar",240.59,IF(J2173="Mars",245.99,IF(J2173="April",250.79,IF(J2173="Mai",256.52,IF(J2173="Juni",259.83,IF(J2173="Juli",265.66,IF(J2173="August",272.21,IF(J2173="September",275.91,IF(J2173="Oktober",281.13,IF(J2173="November",284.38,IF(J2173="Desember",287.34,0))))))))))))</f>
        <v>275.91000000000003</v>
      </c>
      <c r="L2173" s="20">
        <f>$K$2/K2173</f>
        <v>0.86328875357906554</v>
      </c>
      <c r="M2173" s="2">
        <v>10</v>
      </c>
      <c r="N2173" s="2">
        <v>5700000</v>
      </c>
      <c r="O2173" s="2">
        <v>5850000</v>
      </c>
      <c r="P2173" s="2">
        <f>O2173-N2173</f>
        <v>150000</v>
      </c>
      <c r="Q2173" s="4">
        <f>P2173/N2173</f>
        <v>2.6315789473684209E-2</v>
      </c>
      <c r="R2173" s="2"/>
      <c r="S2173" s="9">
        <f>(N2173+R2173)/F2173</f>
        <v>72151.898734177215</v>
      </c>
      <c r="T2173" s="2">
        <v>74051</v>
      </c>
      <c r="U2173" s="5">
        <f>T2173-S2173</f>
        <v>1899.1012658227846</v>
      </c>
      <c r="V2173" s="4">
        <f>U2173/S2173</f>
        <v>2.6320877192982452E-2</v>
      </c>
      <c r="W2173" s="22">
        <f>S2173*L2173</f>
        <v>62287.922726590805</v>
      </c>
      <c r="X2173" s="22">
        <f>T2173*L2173</f>
        <v>63927.39549128338</v>
      </c>
      <c r="Y2173" s="22">
        <f>X2173-W2173</f>
        <v>1639.4727646925749</v>
      </c>
      <c r="Z2173" s="8">
        <f>Y2173/W2173</f>
        <v>2.6320877192982414E-2</v>
      </c>
      <c r="AA2173" s="11">
        <v>7702</v>
      </c>
      <c r="AB2173" s="2">
        <v>2012</v>
      </c>
      <c r="AC2173" s="2">
        <f>2016-AB2173</f>
        <v>4</v>
      </c>
      <c r="AD2173" s="2" t="s">
        <v>37</v>
      </c>
    </row>
    <row r="2174" spans="1:30" x14ac:dyDescent="0.2">
      <c r="A2174">
        <v>36</v>
      </c>
      <c r="B2174" s="6" t="s">
        <v>2022</v>
      </c>
      <c r="C2174" s="6" t="s">
        <v>22</v>
      </c>
      <c r="D2174" s="6" t="s">
        <v>23</v>
      </c>
      <c r="E2174" s="6" t="s">
        <v>2767</v>
      </c>
      <c r="F2174" s="6">
        <v>88</v>
      </c>
      <c r="G2174" s="6">
        <v>102</v>
      </c>
      <c r="H2174" s="7">
        <v>42609</v>
      </c>
      <c r="I2174" s="7">
        <v>42619</v>
      </c>
      <c r="J2174" s="7" t="s">
        <v>2541</v>
      </c>
      <c r="K2174" s="17">
        <f>IF(J2174="Januar",238.19,IF(J2174="Februar",240.59,IF(J2174="Mars",245.99,IF(J2174="April",250.79,IF(J2174="Mai",256.52,IF(J2174="Juni",259.83,IF(J2174="Juli",265.66,IF(J2174="August",272.21,IF(J2174="September",275.91,IF(J2174="Oktober",281.13,IF(J2174="November",284.38,IF(J2174="Desember",287.34,0))))))))))))</f>
        <v>275.91000000000003</v>
      </c>
      <c r="L2174" s="20">
        <f>$K$2/K2174</f>
        <v>0.86328875357906554</v>
      </c>
      <c r="M2174" s="6">
        <v>10</v>
      </c>
      <c r="N2174" s="6">
        <v>5990000</v>
      </c>
      <c r="O2174" s="6">
        <v>7300000</v>
      </c>
      <c r="P2174" s="6">
        <f>O2174-N2174</f>
        <v>1310000</v>
      </c>
      <c r="Q2174" s="8">
        <f>P2174/N2174</f>
        <v>0.21869782971619364</v>
      </c>
      <c r="R2174" s="6"/>
      <c r="S2174" s="9">
        <f>(N2174+R2174)/F2174</f>
        <v>68068.181818181823</v>
      </c>
      <c r="T2174" s="6">
        <v>82955</v>
      </c>
      <c r="U2174" s="5">
        <f>T2174-S2174</f>
        <v>14886.818181818177</v>
      </c>
      <c r="V2174" s="4">
        <f>U2174/S2174</f>
        <v>0.21870450751252077</v>
      </c>
      <c r="W2174" s="22">
        <f>S2174*L2174</f>
        <v>58762.495840211399</v>
      </c>
      <c r="X2174" s="22">
        <f>T2174*L2174</f>
        <v>71614.118553151377</v>
      </c>
      <c r="Y2174" s="22">
        <f>X2174-W2174</f>
        <v>12851.622712939978</v>
      </c>
      <c r="Z2174" s="8">
        <f>Y2174/W2174</f>
        <v>0.21870450751252066</v>
      </c>
      <c r="AA2174" s="10">
        <v>2811</v>
      </c>
      <c r="AB2174" s="6">
        <v>2012</v>
      </c>
      <c r="AC2174" s="6">
        <f>2016-AB2174</f>
        <v>4</v>
      </c>
      <c r="AD2174" s="6" t="s">
        <v>203</v>
      </c>
    </row>
    <row r="2175" spans="1:30" x14ac:dyDescent="0.2">
      <c r="A2175">
        <v>36</v>
      </c>
      <c r="B2175" s="2" t="s">
        <v>613</v>
      </c>
      <c r="C2175" s="2" t="s">
        <v>22</v>
      </c>
      <c r="D2175" s="2" t="s">
        <v>23</v>
      </c>
      <c r="E2175" s="6" t="s">
        <v>2767</v>
      </c>
      <c r="F2175" s="2">
        <v>92</v>
      </c>
      <c r="G2175" s="2">
        <v>101</v>
      </c>
      <c r="H2175" s="3">
        <v>42609</v>
      </c>
      <c r="I2175" s="3">
        <v>42619</v>
      </c>
      <c r="J2175" s="7" t="s">
        <v>2541</v>
      </c>
      <c r="K2175" s="17">
        <f>IF(J2175="Januar",238.19,IF(J2175="Februar",240.59,IF(J2175="Mars",245.99,IF(J2175="April",250.79,IF(J2175="Mai",256.52,IF(J2175="Juni",259.83,IF(J2175="Juli",265.66,IF(J2175="August",272.21,IF(J2175="September",275.91,IF(J2175="Oktober",281.13,IF(J2175="November",284.38,IF(J2175="Desember",287.34,0))))))))))))</f>
        <v>275.91000000000003</v>
      </c>
      <c r="L2175" s="20">
        <f>$K$2/K2175</f>
        <v>0.86328875357906554</v>
      </c>
      <c r="M2175" s="2">
        <v>10</v>
      </c>
      <c r="N2175" s="2">
        <v>7500000</v>
      </c>
      <c r="O2175" s="2">
        <v>8150000</v>
      </c>
      <c r="P2175" s="2">
        <f>O2175-N2175</f>
        <v>650000</v>
      </c>
      <c r="Q2175" s="4">
        <f>P2175/N2175</f>
        <v>8.666666666666667E-2</v>
      </c>
      <c r="R2175" s="2">
        <v>5481</v>
      </c>
      <c r="S2175" s="9">
        <f>(N2175+R2175)/F2175</f>
        <v>81581.315217391311</v>
      </c>
      <c r="T2175" s="2">
        <v>88647</v>
      </c>
      <c r="U2175" s="5">
        <f>T2175-S2175</f>
        <v>7065.6847826086887</v>
      </c>
      <c r="V2175" s="4">
        <f>U2175/S2175</f>
        <v>8.6609106065287392E-2</v>
      </c>
      <c r="W2175" s="22">
        <f>S2175*L2175</f>
        <v>70428.231929362591</v>
      </c>
      <c r="X2175" s="22">
        <f>T2175*L2175</f>
        <v>76527.95813852342</v>
      </c>
      <c r="Y2175" s="22">
        <f>X2175-W2175</f>
        <v>6099.7262091608281</v>
      </c>
      <c r="Z2175" s="8">
        <f>Y2175/W2175</f>
        <v>8.6609106065287433E-2</v>
      </c>
      <c r="AA2175" s="2">
        <v>496</v>
      </c>
      <c r="AB2175" s="2">
        <v>2006</v>
      </c>
      <c r="AC2175" s="2">
        <f>2016-AB2175</f>
        <v>10</v>
      </c>
      <c r="AD2175" s="2" t="s">
        <v>25</v>
      </c>
    </row>
    <row r="2176" spans="1:30" x14ac:dyDescent="0.2">
      <c r="A2176">
        <v>36</v>
      </c>
      <c r="B2176" s="2" t="s">
        <v>2343</v>
      </c>
      <c r="C2176" s="2" t="s">
        <v>22</v>
      </c>
      <c r="D2176" s="2" t="s">
        <v>23</v>
      </c>
      <c r="E2176" s="6" t="s">
        <v>2767</v>
      </c>
      <c r="F2176" s="2">
        <v>116</v>
      </c>
      <c r="G2176" s="2">
        <v>140</v>
      </c>
      <c r="H2176" s="3">
        <v>42609</v>
      </c>
      <c r="I2176" s="3">
        <v>42619</v>
      </c>
      <c r="J2176" s="7" t="s">
        <v>2541</v>
      </c>
      <c r="K2176" s="17">
        <f>IF(J2176="Januar",238.19,IF(J2176="Februar",240.59,IF(J2176="Mars",245.99,IF(J2176="April",250.79,IF(J2176="Mai",256.52,IF(J2176="Juni",259.83,IF(J2176="Juli",265.66,IF(J2176="August",272.21,IF(J2176="September",275.91,IF(J2176="Oktober",281.13,IF(J2176="November",284.38,IF(J2176="Desember",287.34,0))))))))))))</f>
        <v>275.91000000000003</v>
      </c>
      <c r="L2176" s="20">
        <f>$K$2/K2176</f>
        <v>0.86328875357906554</v>
      </c>
      <c r="M2176" s="2">
        <v>10</v>
      </c>
      <c r="N2176" s="2">
        <v>6490000</v>
      </c>
      <c r="O2176" s="2">
        <v>7425000</v>
      </c>
      <c r="P2176" s="2">
        <f>O2176-N2176</f>
        <v>935000</v>
      </c>
      <c r="Q2176" s="4">
        <f>P2176/N2176</f>
        <v>0.1440677966101695</v>
      </c>
      <c r="R2176" s="2"/>
      <c r="S2176" s="9">
        <f>(N2176+R2176)/F2176</f>
        <v>55948.275862068964</v>
      </c>
      <c r="T2176" s="2">
        <v>64009</v>
      </c>
      <c r="U2176" s="5">
        <f>T2176-S2176</f>
        <v>8060.7241379310362</v>
      </c>
      <c r="V2176" s="4">
        <f>U2176/S2176</f>
        <v>0.14407457627118647</v>
      </c>
      <c r="W2176" s="22">
        <f>S2176*L2176</f>
        <v>48299.517333863238</v>
      </c>
      <c r="X2176" s="22">
        <f>T2176*L2176</f>
        <v>55258.249827842403</v>
      </c>
      <c r="Y2176" s="22">
        <f>X2176-W2176</f>
        <v>6958.7324939791652</v>
      </c>
      <c r="Z2176" s="8">
        <f>Y2176/W2176</f>
        <v>0.14407457627118633</v>
      </c>
      <c r="AA2176" s="11">
        <v>3217</v>
      </c>
      <c r="AB2176" s="2">
        <v>1987</v>
      </c>
      <c r="AC2176" s="2">
        <f>2016-AB2176</f>
        <v>29</v>
      </c>
      <c r="AD2176" s="2" t="s">
        <v>83</v>
      </c>
    </row>
    <row r="2177" spans="1:30" x14ac:dyDescent="0.2">
      <c r="A2177">
        <v>36</v>
      </c>
      <c r="B2177" s="2" t="s">
        <v>2356</v>
      </c>
      <c r="C2177" s="2" t="s">
        <v>22</v>
      </c>
      <c r="D2177" s="2" t="s">
        <v>23</v>
      </c>
      <c r="E2177" s="6" t="s">
        <v>2767</v>
      </c>
      <c r="F2177" s="2">
        <v>118</v>
      </c>
      <c r="G2177" s="2">
        <v>132</v>
      </c>
      <c r="H2177" s="3">
        <v>42609</v>
      </c>
      <c r="I2177" s="3">
        <v>42619</v>
      </c>
      <c r="J2177" s="7" t="s">
        <v>2541</v>
      </c>
      <c r="K2177" s="17">
        <f>IF(J2177="Januar",238.19,IF(J2177="Februar",240.59,IF(J2177="Mars",245.99,IF(J2177="April",250.79,IF(J2177="Mai",256.52,IF(J2177="Juni",259.83,IF(J2177="Juli",265.66,IF(J2177="August",272.21,IF(J2177="September",275.91,IF(J2177="Oktober",281.13,IF(J2177="November",284.38,IF(J2177="Desember",287.34,0))))))))))))</f>
        <v>275.91000000000003</v>
      </c>
      <c r="L2177" s="20">
        <f>$K$2/K2177</f>
        <v>0.86328875357906554</v>
      </c>
      <c r="M2177" s="2">
        <v>10</v>
      </c>
      <c r="N2177" s="2">
        <v>9200000</v>
      </c>
      <c r="O2177" s="2">
        <v>9550000</v>
      </c>
      <c r="P2177" s="2">
        <f>O2177-N2177</f>
        <v>350000</v>
      </c>
      <c r="Q2177" s="4">
        <f>P2177/N2177</f>
        <v>3.8043478260869568E-2</v>
      </c>
      <c r="R2177" s="2"/>
      <c r="S2177" s="9">
        <f>(N2177+R2177)/F2177</f>
        <v>77966.101694915254</v>
      </c>
      <c r="T2177" s="2">
        <v>80932</v>
      </c>
      <c r="U2177" s="5">
        <f>T2177-S2177</f>
        <v>2965.8983050847455</v>
      </c>
      <c r="V2177" s="4">
        <f>U2177/S2177</f>
        <v>3.8040869565217385E-2</v>
      </c>
      <c r="W2177" s="22">
        <f>S2177*L2177</f>
        <v>67307.258753622053</v>
      </c>
      <c r="X2177" s="22">
        <f>T2177*L2177</f>
        <v>69867.685404660937</v>
      </c>
      <c r="Y2177" s="22">
        <f>X2177-W2177</f>
        <v>2560.4266510388843</v>
      </c>
      <c r="Z2177" s="8">
        <f>Y2177/W2177</f>
        <v>3.8040869565217558E-2</v>
      </c>
      <c r="AA2177" s="11">
        <v>6904</v>
      </c>
      <c r="AB2177" s="2">
        <v>2004</v>
      </c>
      <c r="AC2177" s="2">
        <f>2016-AB2177</f>
        <v>12</v>
      </c>
      <c r="AD2177" s="2" t="s">
        <v>67</v>
      </c>
    </row>
    <row r="2178" spans="1:30" x14ac:dyDescent="0.2">
      <c r="A2178">
        <v>36</v>
      </c>
      <c r="B2178" s="6" t="s">
        <v>77</v>
      </c>
      <c r="C2178" s="6" t="s">
        <v>22</v>
      </c>
      <c r="D2178" s="6" t="s">
        <v>23</v>
      </c>
      <c r="E2178" s="6" t="s">
        <v>2767</v>
      </c>
      <c r="F2178" s="6">
        <v>24</v>
      </c>
      <c r="G2178" s="6">
        <v>28</v>
      </c>
      <c r="H2178" s="7">
        <v>42608</v>
      </c>
      <c r="I2178" s="7">
        <v>42619</v>
      </c>
      <c r="J2178" s="7" t="s">
        <v>2541</v>
      </c>
      <c r="K2178" s="17">
        <f>IF(J2178="Januar",238.19,IF(J2178="Februar",240.59,IF(J2178="Mars",245.99,IF(J2178="April",250.79,IF(J2178="Mai",256.52,IF(J2178="Juni",259.83,IF(J2178="Juli",265.66,IF(J2178="August",272.21,IF(J2178="September",275.91,IF(J2178="Oktober",281.13,IF(J2178="November",284.38,IF(J2178="Desember",287.34,0))))))))))))</f>
        <v>275.91000000000003</v>
      </c>
      <c r="L2178" s="20">
        <f>$K$2/K2178</f>
        <v>0.86328875357906554</v>
      </c>
      <c r="M2178" s="6">
        <v>11</v>
      </c>
      <c r="N2178" s="6">
        <v>2250000</v>
      </c>
      <c r="O2178" s="6">
        <v>2875000</v>
      </c>
      <c r="P2178" s="6">
        <f>O2178-N2178</f>
        <v>625000</v>
      </c>
      <c r="Q2178" s="8">
        <f>P2178/N2178</f>
        <v>0.27777777777777779</v>
      </c>
      <c r="R2178" s="6">
        <v>16122</v>
      </c>
      <c r="S2178" s="9">
        <f>(N2178+R2178)/F2178</f>
        <v>94421.75</v>
      </c>
      <c r="T2178" s="6">
        <v>120463</v>
      </c>
      <c r="U2178" s="5">
        <f>T2178-S2178</f>
        <v>26041.25</v>
      </c>
      <c r="V2178" s="8">
        <f>U2178/S2178</f>
        <v>0.27579715478690026</v>
      </c>
      <c r="W2178" s="22">
        <f>S2178*L2178</f>
        <v>81513.234868254134</v>
      </c>
      <c r="X2178" s="22">
        <f>T2178*L2178</f>
        <v>103994.35312239497</v>
      </c>
      <c r="Y2178" s="22">
        <f>X2178-W2178</f>
        <v>22481.118254140834</v>
      </c>
      <c r="Z2178" s="8">
        <f>Y2178/W2178</f>
        <v>0.2757971547869002</v>
      </c>
      <c r="AA2178" s="10">
        <v>1270</v>
      </c>
      <c r="AB2178" s="6">
        <v>1976</v>
      </c>
      <c r="AC2178" s="6">
        <f>2016-AB2178</f>
        <v>40</v>
      </c>
      <c r="AD2178" s="6" t="s">
        <v>46</v>
      </c>
    </row>
    <row r="2179" spans="1:30" x14ac:dyDescent="0.2">
      <c r="A2179">
        <v>36</v>
      </c>
      <c r="B2179" s="2" t="s">
        <v>308</v>
      </c>
      <c r="C2179" s="2" t="s">
        <v>22</v>
      </c>
      <c r="D2179" s="2" t="s">
        <v>23</v>
      </c>
      <c r="E2179" s="6" t="s">
        <v>2767</v>
      </c>
      <c r="F2179" s="2">
        <v>38</v>
      </c>
      <c r="G2179" s="2">
        <v>42</v>
      </c>
      <c r="H2179" s="3">
        <v>42608</v>
      </c>
      <c r="I2179" s="3">
        <v>42619</v>
      </c>
      <c r="J2179" s="7" t="s">
        <v>2541</v>
      </c>
      <c r="K2179" s="17">
        <f>IF(J2179="Januar",238.19,IF(J2179="Februar",240.59,IF(J2179="Mars",245.99,IF(J2179="April",250.79,IF(J2179="Mai",256.52,IF(J2179="Juni",259.83,IF(J2179="Juli",265.66,IF(J2179="August",272.21,IF(J2179="September",275.91,IF(J2179="Oktober",281.13,IF(J2179="November",284.38,IF(J2179="Desember",287.34,0))))))))))))</f>
        <v>275.91000000000003</v>
      </c>
      <c r="L2179" s="20">
        <f>$K$2/K2179</f>
        <v>0.86328875357906554</v>
      </c>
      <c r="M2179" s="2">
        <v>11</v>
      </c>
      <c r="N2179" s="2">
        <v>2850000</v>
      </c>
      <c r="O2179" s="2">
        <v>2850000</v>
      </c>
      <c r="P2179" s="2">
        <f>O2179-N2179</f>
        <v>0</v>
      </c>
      <c r="Q2179" s="4">
        <f>P2179/N2179</f>
        <v>0</v>
      </c>
      <c r="R2179" s="2"/>
      <c r="S2179" s="9">
        <f>(N2179+R2179)/F2179</f>
        <v>75000</v>
      </c>
      <c r="T2179" s="2">
        <v>75000</v>
      </c>
      <c r="U2179" s="5">
        <f>T2179-S2179</f>
        <v>0</v>
      </c>
      <c r="V2179" s="4">
        <f>U2179/S2179</f>
        <v>0</v>
      </c>
      <c r="W2179" s="22">
        <f>S2179*L2179</f>
        <v>64746.656518429918</v>
      </c>
      <c r="X2179" s="22">
        <f>T2179*L2179</f>
        <v>64746.656518429918</v>
      </c>
      <c r="Y2179" s="22">
        <f>X2179-W2179</f>
        <v>0</v>
      </c>
      <c r="Z2179" s="8">
        <f>Y2179/W2179</f>
        <v>0</v>
      </c>
      <c r="AA2179" s="11">
        <v>2220</v>
      </c>
      <c r="AB2179" s="2">
        <v>1991</v>
      </c>
      <c r="AC2179" s="2">
        <f>2016-AB2179</f>
        <v>25</v>
      </c>
      <c r="AD2179" s="2" t="s">
        <v>48</v>
      </c>
    </row>
    <row r="2180" spans="1:30" x14ac:dyDescent="0.2">
      <c r="A2180">
        <v>36</v>
      </c>
      <c r="B2180" s="2" t="s">
        <v>627</v>
      </c>
      <c r="C2180" s="2" t="s">
        <v>22</v>
      </c>
      <c r="D2180" s="2" t="s">
        <v>23</v>
      </c>
      <c r="E2180" s="6" t="s">
        <v>2767</v>
      </c>
      <c r="F2180" s="2">
        <v>47</v>
      </c>
      <c r="G2180" s="2">
        <v>52</v>
      </c>
      <c r="H2180" s="3">
        <v>42608</v>
      </c>
      <c r="I2180" s="3">
        <v>42619</v>
      </c>
      <c r="J2180" s="7" t="s">
        <v>2541</v>
      </c>
      <c r="K2180" s="17">
        <f>IF(J2180="Januar",238.19,IF(J2180="Februar",240.59,IF(J2180="Mars",245.99,IF(J2180="April",250.79,IF(J2180="Mai",256.52,IF(J2180="Juni",259.83,IF(J2180="Juli",265.66,IF(J2180="August",272.21,IF(J2180="September",275.91,IF(J2180="Oktober",281.13,IF(J2180="November",284.38,IF(J2180="Desember",287.34,0))))))))))))</f>
        <v>275.91000000000003</v>
      </c>
      <c r="L2180" s="20">
        <f>$K$2/K2180</f>
        <v>0.86328875357906554</v>
      </c>
      <c r="M2180" s="2">
        <v>11</v>
      </c>
      <c r="N2180" s="2">
        <v>3650000</v>
      </c>
      <c r="O2180" s="2">
        <v>4160000</v>
      </c>
      <c r="P2180" s="2">
        <f>O2180-N2180</f>
        <v>510000</v>
      </c>
      <c r="Q2180" s="4">
        <f>P2180/N2180</f>
        <v>0.13972602739726028</v>
      </c>
      <c r="R2180" s="2"/>
      <c r="S2180" s="9">
        <f>(N2180+R2180)/F2180</f>
        <v>77659.574468085106</v>
      </c>
      <c r="T2180" s="2">
        <v>88511</v>
      </c>
      <c r="U2180" s="5">
        <f>T2180-S2180</f>
        <v>10851.425531914894</v>
      </c>
      <c r="V2180" s="4">
        <f>U2180/S2180</f>
        <v>0.13973068493150687</v>
      </c>
      <c r="W2180" s="22">
        <f>S2180*L2180</f>
        <v>67042.637246033817</v>
      </c>
      <c r="X2180" s="22">
        <f>T2180*L2180</f>
        <v>76410.550868036677</v>
      </c>
      <c r="Y2180" s="22">
        <f>X2180-W2180</f>
        <v>9367.9136220028595</v>
      </c>
      <c r="Z2180" s="8">
        <f>Y2180/W2180</f>
        <v>0.13973068493150689</v>
      </c>
      <c r="AA2180" s="11">
        <v>1310</v>
      </c>
      <c r="AB2180" s="2">
        <v>2016</v>
      </c>
      <c r="AC2180" s="2">
        <f>2016-AB2180</f>
        <v>0</v>
      </c>
      <c r="AD2180" s="2" t="s">
        <v>362</v>
      </c>
    </row>
    <row r="2181" spans="1:30" x14ac:dyDescent="0.2">
      <c r="A2181">
        <v>36</v>
      </c>
      <c r="B2181" s="2" t="s">
        <v>1226</v>
      </c>
      <c r="C2181" s="2" t="s">
        <v>22</v>
      </c>
      <c r="D2181" s="2" t="s">
        <v>23</v>
      </c>
      <c r="E2181" s="6" t="s">
        <v>2767</v>
      </c>
      <c r="F2181" s="2">
        <v>62</v>
      </c>
      <c r="G2181" s="2">
        <v>69</v>
      </c>
      <c r="H2181" s="3">
        <v>42608</v>
      </c>
      <c r="I2181" s="3">
        <v>42619</v>
      </c>
      <c r="J2181" s="7" t="s">
        <v>2541</v>
      </c>
      <c r="K2181" s="17">
        <f>IF(J2181="Januar",238.19,IF(J2181="Februar",240.59,IF(J2181="Mars",245.99,IF(J2181="April",250.79,IF(J2181="Mai",256.52,IF(J2181="Juni",259.83,IF(J2181="Juli",265.66,IF(J2181="August",272.21,IF(J2181="September",275.91,IF(J2181="Oktober",281.13,IF(J2181="November",284.38,IF(J2181="Desember",287.34,0))))))))))))</f>
        <v>275.91000000000003</v>
      </c>
      <c r="L2181" s="20">
        <f>$K$2/K2181</f>
        <v>0.86328875357906554</v>
      </c>
      <c r="M2181" s="2">
        <v>11</v>
      </c>
      <c r="N2181" s="2">
        <v>4000000</v>
      </c>
      <c r="O2181" s="2">
        <v>4980000</v>
      </c>
      <c r="P2181" s="2">
        <f>O2181-N2181</f>
        <v>980000</v>
      </c>
      <c r="Q2181" s="4">
        <f>P2181/N2181</f>
        <v>0.245</v>
      </c>
      <c r="R2181" s="2"/>
      <c r="S2181" s="9">
        <f>(N2181+R2181)/F2181</f>
        <v>64516.129032258068</v>
      </c>
      <c r="T2181" s="2">
        <v>80323</v>
      </c>
      <c r="U2181" s="5">
        <f>T2181-S2181</f>
        <v>15806.870967741932</v>
      </c>
      <c r="V2181" s="4">
        <f>U2181/S2181</f>
        <v>0.24500649999999993</v>
      </c>
      <c r="W2181" s="22">
        <f>S2181*L2181</f>
        <v>55696.048618004228</v>
      </c>
      <c r="X2181" s="22">
        <f>T2181*L2181</f>
        <v>69341.942553731278</v>
      </c>
      <c r="Y2181" s="22">
        <f>X2181-W2181</f>
        <v>13645.89393572705</v>
      </c>
      <c r="Z2181" s="8">
        <f>Y2181/W2181</f>
        <v>0.24500649999999996</v>
      </c>
      <c r="AA2181" s="2">
        <v>747</v>
      </c>
      <c r="AB2181" s="2">
        <v>1950</v>
      </c>
      <c r="AC2181" s="2">
        <f>2016-AB2181</f>
        <v>66</v>
      </c>
      <c r="AD2181" s="2" t="s">
        <v>46</v>
      </c>
    </row>
    <row r="2182" spans="1:30" x14ac:dyDescent="0.2">
      <c r="A2182">
        <v>36</v>
      </c>
      <c r="B2182" s="6" t="s">
        <v>1326</v>
      </c>
      <c r="C2182" s="6" t="s">
        <v>22</v>
      </c>
      <c r="D2182" s="6" t="s">
        <v>23</v>
      </c>
      <c r="E2182" s="6" t="s">
        <v>2767</v>
      </c>
      <c r="F2182" s="6">
        <v>65</v>
      </c>
      <c r="G2182" s="6">
        <v>71</v>
      </c>
      <c r="H2182" s="7">
        <v>42608</v>
      </c>
      <c r="I2182" s="7">
        <v>42619</v>
      </c>
      <c r="J2182" s="7" t="s">
        <v>2541</v>
      </c>
      <c r="K2182" s="17">
        <f>IF(J2182="Januar",238.19,IF(J2182="Februar",240.59,IF(J2182="Mars",245.99,IF(J2182="April",250.79,IF(J2182="Mai",256.52,IF(J2182="Juni",259.83,IF(J2182="Juli",265.66,IF(J2182="August",272.21,IF(J2182="September",275.91,IF(J2182="Oktober",281.13,IF(J2182="November",284.38,IF(J2182="Desember",287.34,0))))))))))))</f>
        <v>275.91000000000003</v>
      </c>
      <c r="L2182" s="20">
        <f>$K$2/K2182</f>
        <v>0.86328875357906554</v>
      </c>
      <c r="M2182" s="6">
        <v>11</v>
      </c>
      <c r="N2182" s="6">
        <v>5550000</v>
      </c>
      <c r="O2182" s="6">
        <v>6025000</v>
      </c>
      <c r="P2182" s="6">
        <f>O2182-N2182</f>
        <v>475000</v>
      </c>
      <c r="Q2182" s="8">
        <f>P2182/N2182</f>
        <v>8.5585585585585586E-2</v>
      </c>
      <c r="R2182" s="6"/>
      <c r="S2182" s="9">
        <f>(N2182+R2182)/F2182</f>
        <v>85384.61538461539</v>
      </c>
      <c r="T2182" s="6">
        <v>92692</v>
      </c>
      <c r="U2182" s="5">
        <f>T2182-S2182</f>
        <v>7307.3846153846098</v>
      </c>
      <c r="V2182" s="4">
        <f>U2182/S2182</f>
        <v>8.5581981981981914E-2</v>
      </c>
      <c r="W2182" s="22">
        <f>S2182*L2182</f>
        <v>73711.578190212531</v>
      </c>
      <c r="X2182" s="22">
        <f>T2182*L2182</f>
        <v>80019.961146750749</v>
      </c>
      <c r="Y2182" s="22">
        <f>X2182-W2182</f>
        <v>6308.3829565382184</v>
      </c>
      <c r="Z2182" s="8">
        <f>Y2182/W2182</f>
        <v>8.55819819819819E-2</v>
      </c>
      <c r="AA2182" s="10">
        <v>2240</v>
      </c>
      <c r="AB2182" s="6">
        <v>2015</v>
      </c>
      <c r="AC2182" s="6">
        <f>2016-AB2182</f>
        <v>1</v>
      </c>
      <c r="AD2182" s="6" t="s">
        <v>37</v>
      </c>
    </row>
    <row r="2183" spans="1:30" x14ac:dyDescent="0.2">
      <c r="A2183">
        <v>36</v>
      </c>
      <c r="B2183" s="2" t="s">
        <v>1367</v>
      </c>
      <c r="C2183" s="2" t="s">
        <v>22</v>
      </c>
      <c r="D2183" s="2" t="s">
        <v>23</v>
      </c>
      <c r="E2183" s="6" t="s">
        <v>2767</v>
      </c>
      <c r="F2183" s="2">
        <v>66</v>
      </c>
      <c r="G2183" s="2">
        <v>74</v>
      </c>
      <c r="H2183" s="3">
        <v>42608</v>
      </c>
      <c r="I2183" s="3">
        <v>42619</v>
      </c>
      <c r="J2183" s="7" t="s">
        <v>2541</v>
      </c>
      <c r="K2183" s="17">
        <f>IF(J2183="Januar",238.19,IF(J2183="Februar",240.59,IF(J2183="Mars",245.99,IF(J2183="April",250.79,IF(J2183="Mai",256.52,IF(J2183="Juni",259.83,IF(J2183="Juli",265.66,IF(J2183="August",272.21,IF(J2183="September",275.91,IF(J2183="Oktober",281.13,IF(J2183="November",284.38,IF(J2183="Desember",287.34,0))))))))))))</f>
        <v>275.91000000000003</v>
      </c>
      <c r="L2183" s="20">
        <f>$K$2/K2183</f>
        <v>0.86328875357906554</v>
      </c>
      <c r="M2183" s="2">
        <v>11</v>
      </c>
      <c r="N2183" s="2">
        <v>3250000</v>
      </c>
      <c r="O2183" s="2">
        <v>3560000</v>
      </c>
      <c r="P2183" s="2">
        <f>O2183-N2183</f>
        <v>310000</v>
      </c>
      <c r="Q2183" s="4">
        <f>P2183/N2183</f>
        <v>9.5384615384615387E-2</v>
      </c>
      <c r="R2183" s="2">
        <v>141723</v>
      </c>
      <c r="S2183" s="9">
        <f>(N2183+R2183)/F2183</f>
        <v>51389.742424242424</v>
      </c>
      <c r="T2183" s="2">
        <v>56087</v>
      </c>
      <c r="U2183" s="5">
        <f>T2183-S2183</f>
        <v>4697.257575757576</v>
      </c>
      <c r="V2183" s="4">
        <f>U2183/S2183</f>
        <v>9.1404575196736296E-2</v>
      </c>
      <c r="W2183" s="22">
        <f>S2183*L2183</f>
        <v>44364.186684173466</v>
      </c>
      <c r="X2183" s="22">
        <f>T2183*L2183</f>
        <v>48419.276321989048</v>
      </c>
      <c r="Y2183" s="22">
        <f>X2183-W2183</f>
        <v>4055.0896378155812</v>
      </c>
      <c r="Z2183" s="8">
        <f>Y2183/W2183</f>
        <v>9.140457519673631E-2</v>
      </c>
      <c r="AA2183" s="2">
        <v>523</v>
      </c>
      <c r="AB2183" s="2">
        <v>1892</v>
      </c>
      <c r="AC2183" s="2">
        <f>2016-AB2183</f>
        <v>124</v>
      </c>
      <c r="AD2183" s="2" t="s">
        <v>29</v>
      </c>
    </row>
    <row r="2184" spans="1:30" x14ac:dyDescent="0.2">
      <c r="A2184">
        <v>36</v>
      </c>
      <c r="B2184" s="2" t="s">
        <v>891</v>
      </c>
      <c r="C2184" s="2" t="s">
        <v>22</v>
      </c>
      <c r="D2184" s="2" t="s">
        <v>23</v>
      </c>
      <c r="E2184" s="6" t="s">
        <v>2767</v>
      </c>
      <c r="F2184" s="2">
        <v>71</v>
      </c>
      <c r="G2184" s="2">
        <v>78</v>
      </c>
      <c r="H2184" s="3">
        <v>42608</v>
      </c>
      <c r="I2184" s="3">
        <v>42619</v>
      </c>
      <c r="J2184" s="7" t="s">
        <v>2541</v>
      </c>
      <c r="K2184" s="17">
        <f>IF(J2184="Januar",238.19,IF(J2184="Februar",240.59,IF(J2184="Mars",245.99,IF(J2184="April",250.79,IF(J2184="Mai",256.52,IF(J2184="Juni",259.83,IF(J2184="Juli",265.66,IF(J2184="August",272.21,IF(J2184="September",275.91,IF(J2184="Oktober",281.13,IF(J2184="November",284.38,IF(J2184="Desember",287.34,0))))))))))))</f>
        <v>275.91000000000003</v>
      </c>
      <c r="L2184" s="20">
        <f>$K$2/K2184</f>
        <v>0.86328875357906554</v>
      </c>
      <c r="M2184" s="2">
        <v>11</v>
      </c>
      <c r="N2184" s="2">
        <v>6490000</v>
      </c>
      <c r="O2184" s="2">
        <v>7575000</v>
      </c>
      <c r="P2184" s="2">
        <f>O2184-N2184</f>
        <v>1085000</v>
      </c>
      <c r="Q2184" s="4">
        <f>P2184/N2184</f>
        <v>0.16718027734976887</v>
      </c>
      <c r="R2184" s="2"/>
      <c r="S2184" s="9">
        <f>(N2184+R2184)/F2184</f>
        <v>91408.450704225354</v>
      </c>
      <c r="T2184" s="2">
        <v>106690</v>
      </c>
      <c r="U2184" s="5">
        <f>T2184-S2184</f>
        <v>15281.549295774646</v>
      </c>
      <c r="V2184" s="4">
        <f>U2184/S2184</f>
        <v>0.16717873651771956</v>
      </c>
      <c r="W2184" s="22">
        <f>S2184*L2184</f>
        <v>78911.887475044161</v>
      </c>
      <c r="X2184" s="22">
        <f>T2184*L2184</f>
        <v>92104.277119350503</v>
      </c>
      <c r="Y2184" s="22">
        <f>X2184-W2184</f>
        <v>13192.389644306342</v>
      </c>
      <c r="Z2184" s="8">
        <f>Y2184/W2184</f>
        <v>0.16717873651771956</v>
      </c>
      <c r="AA2184" s="2"/>
      <c r="AB2184" s="2">
        <v>2010</v>
      </c>
      <c r="AC2184" s="2">
        <f>2016-AB2184</f>
        <v>6</v>
      </c>
      <c r="AD2184" s="2" t="s">
        <v>27</v>
      </c>
    </row>
    <row r="2185" spans="1:30" x14ac:dyDescent="0.2">
      <c r="A2185">
        <v>36</v>
      </c>
      <c r="B2185" s="6" t="s">
        <v>331</v>
      </c>
      <c r="C2185" s="6" t="s">
        <v>22</v>
      </c>
      <c r="D2185" s="6" t="s">
        <v>23</v>
      </c>
      <c r="E2185" s="6" t="s">
        <v>2767</v>
      </c>
      <c r="F2185" s="6">
        <v>74</v>
      </c>
      <c r="G2185" s="6">
        <v>82</v>
      </c>
      <c r="H2185" s="7">
        <v>42608</v>
      </c>
      <c r="I2185" s="7">
        <v>42619</v>
      </c>
      <c r="J2185" s="7" t="s">
        <v>2541</v>
      </c>
      <c r="K2185" s="17">
        <f>IF(J2185="Januar",238.19,IF(J2185="Februar",240.59,IF(J2185="Mars",245.99,IF(J2185="April",250.79,IF(J2185="Mai",256.52,IF(J2185="Juni",259.83,IF(J2185="Juli",265.66,IF(J2185="August",272.21,IF(J2185="September",275.91,IF(J2185="Oktober",281.13,IF(J2185="November",284.38,IF(J2185="Desember",287.34,0))))))))))))</f>
        <v>275.91000000000003</v>
      </c>
      <c r="L2185" s="20">
        <f>$K$2/K2185</f>
        <v>0.86328875357906554</v>
      </c>
      <c r="M2185" s="6">
        <v>11</v>
      </c>
      <c r="N2185" s="6">
        <v>4000000</v>
      </c>
      <c r="O2185" s="6">
        <v>4500000</v>
      </c>
      <c r="P2185" s="6">
        <f>O2185-N2185</f>
        <v>500000</v>
      </c>
      <c r="Q2185" s="8">
        <f>P2185/N2185</f>
        <v>0.125</v>
      </c>
      <c r="R2185" s="6"/>
      <c r="S2185" s="9">
        <f>(N2185+R2185)/F2185</f>
        <v>54054.054054054053</v>
      </c>
      <c r="T2185" s="6">
        <v>60811</v>
      </c>
      <c r="U2185" s="5">
        <f>T2185-S2185</f>
        <v>6756.9459459459467</v>
      </c>
      <c r="V2185" s="4">
        <f>U2185/S2185</f>
        <v>0.12500350000000002</v>
      </c>
      <c r="W2185" s="22">
        <f>S2185*L2185</f>
        <v>46664.256950219758</v>
      </c>
      <c r="X2185" s="22">
        <f>T2185*L2185</f>
        <v>52497.452393896558</v>
      </c>
      <c r="Y2185" s="22">
        <f>X2185-W2185</f>
        <v>5833.1954436767992</v>
      </c>
      <c r="Z2185" s="8">
        <f>Y2185/W2185</f>
        <v>0.12500350000000007</v>
      </c>
      <c r="AA2185" s="10">
        <v>2887</v>
      </c>
      <c r="AB2185" s="6">
        <v>2006</v>
      </c>
      <c r="AC2185" s="6">
        <f>2016-AB2185</f>
        <v>10</v>
      </c>
      <c r="AD2185" s="6" t="s">
        <v>112</v>
      </c>
    </row>
    <row r="2186" spans="1:30" x14ac:dyDescent="0.2">
      <c r="A2186">
        <v>36</v>
      </c>
      <c r="B2186" s="6" t="s">
        <v>195</v>
      </c>
      <c r="C2186" s="6" t="s">
        <v>22</v>
      </c>
      <c r="D2186" s="6" t="s">
        <v>23</v>
      </c>
      <c r="E2186" s="6" t="s">
        <v>2767</v>
      </c>
      <c r="F2186" s="6">
        <v>76</v>
      </c>
      <c r="G2186" s="6">
        <v>82</v>
      </c>
      <c r="H2186" s="7">
        <v>42608</v>
      </c>
      <c r="I2186" s="7">
        <v>42619</v>
      </c>
      <c r="J2186" s="7" t="s">
        <v>2541</v>
      </c>
      <c r="K2186" s="17">
        <f>IF(J2186="Januar",238.19,IF(J2186="Februar",240.59,IF(J2186="Mars",245.99,IF(J2186="April",250.79,IF(J2186="Mai",256.52,IF(J2186="Juni",259.83,IF(J2186="Juli",265.66,IF(J2186="August",272.21,IF(J2186="September",275.91,IF(J2186="Oktober",281.13,IF(J2186="November",284.38,IF(J2186="Desember",287.34,0))))))))))))</f>
        <v>275.91000000000003</v>
      </c>
      <c r="L2186" s="20">
        <f>$K$2/K2186</f>
        <v>0.86328875357906554</v>
      </c>
      <c r="M2186" s="6">
        <v>11</v>
      </c>
      <c r="N2186" s="6">
        <v>4150000</v>
      </c>
      <c r="O2186" s="6">
        <v>4440000</v>
      </c>
      <c r="P2186" s="6">
        <f>O2186-N2186</f>
        <v>290000</v>
      </c>
      <c r="Q2186" s="8">
        <f>P2186/N2186</f>
        <v>6.9879518072289162E-2</v>
      </c>
      <c r="R2186" s="6">
        <v>22244</v>
      </c>
      <c r="S2186" s="9">
        <f>(N2186+R2186)/F2186</f>
        <v>54897.947368421053</v>
      </c>
      <c r="T2186" s="6">
        <v>58714</v>
      </c>
      <c r="U2186" s="5">
        <f>T2186-S2186</f>
        <v>3816.0526315789466</v>
      </c>
      <c r="V2186" s="4">
        <f>U2186/S2186</f>
        <v>6.9511754346102461E-2</v>
      </c>
      <c r="W2186" s="22">
        <f>S2186*L2186</f>
        <v>47392.780557733349</v>
      </c>
      <c r="X2186" s="22">
        <f>T2186*L2186</f>
        <v>50687.135877641253</v>
      </c>
      <c r="Y2186" s="22">
        <f>X2186-W2186</f>
        <v>3294.3553199079033</v>
      </c>
      <c r="Z2186" s="8">
        <f>Y2186/W2186</f>
        <v>6.9511754346102503E-2</v>
      </c>
      <c r="AA2186" s="10">
        <v>1115</v>
      </c>
      <c r="AB2186" s="6">
        <v>1931</v>
      </c>
      <c r="AC2186" s="6">
        <f>2016-AB2186</f>
        <v>85</v>
      </c>
      <c r="AD2186" s="6" t="s">
        <v>103</v>
      </c>
    </row>
    <row r="2187" spans="1:30" x14ac:dyDescent="0.2">
      <c r="A2187">
        <v>36</v>
      </c>
      <c r="B2187" s="2" t="s">
        <v>1169</v>
      </c>
      <c r="C2187" s="2" t="s">
        <v>22</v>
      </c>
      <c r="D2187" s="2" t="s">
        <v>23</v>
      </c>
      <c r="E2187" s="6" t="s">
        <v>2767</v>
      </c>
      <c r="F2187" s="2">
        <v>82</v>
      </c>
      <c r="G2187" s="2">
        <v>93</v>
      </c>
      <c r="H2187" s="3">
        <v>42608</v>
      </c>
      <c r="I2187" s="3">
        <v>42619</v>
      </c>
      <c r="J2187" s="7" t="s">
        <v>2541</v>
      </c>
      <c r="K2187" s="17">
        <f>IF(J2187="Januar",238.19,IF(J2187="Februar",240.59,IF(J2187="Mars",245.99,IF(J2187="April",250.79,IF(J2187="Mai",256.52,IF(J2187="Juni",259.83,IF(J2187="Juli",265.66,IF(J2187="August",272.21,IF(J2187="September",275.91,IF(J2187="Oktober",281.13,IF(J2187="November",284.38,IF(J2187="Desember",287.34,0))))))))))))</f>
        <v>275.91000000000003</v>
      </c>
      <c r="L2187" s="20">
        <f>$K$2/K2187</f>
        <v>0.86328875357906554</v>
      </c>
      <c r="M2187" s="2">
        <v>11</v>
      </c>
      <c r="N2187" s="2">
        <v>5200000</v>
      </c>
      <c r="O2187" s="2">
        <v>6150000</v>
      </c>
      <c r="P2187" s="2">
        <f>O2187-N2187</f>
        <v>950000</v>
      </c>
      <c r="Q2187" s="4">
        <f>P2187/N2187</f>
        <v>0.18269230769230768</v>
      </c>
      <c r="R2187" s="2"/>
      <c r="S2187" s="9">
        <f>(N2187+R2187)/F2187</f>
        <v>63414.634146341465</v>
      </c>
      <c r="T2187" s="2">
        <v>75000</v>
      </c>
      <c r="U2187" s="5">
        <f>T2187-S2187</f>
        <v>11585.365853658535</v>
      </c>
      <c r="V2187" s="4">
        <f>U2187/S2187</f>
        <v>0.18269230769230768</v>
      </c>
      <c r="W2187" s="22">
        <f>S2187*L2187</f>
        <v>54745.140470867569</v>
      </c>
      <c r="X2187" s="22">
        <f>T2187*L2187</f>
        <v>64746.656518429918</v>
      </c>
      <c r="Y2187" s="22">
        <f>X2187-W2187</f>
        <v>10001.516047562349</v>
      </c>
      <c r="Z2187" s="8">
        <f>Y2187/W2187</f>
        <v>0.18269230769230776</v>
      </c>
      <c r="AA2187" s="11">
        <v>7393</v>
      </c>
      <c r="AB2187" s="2">
        <v>2012</v>
      </c>
      <c r="AC2187" s="2">
        <f>2016-AB2187</f>
        <v>4</v>
      </c>
      <c r="AD2187" s="2" t="s">
        <v>37</v>
      </c>
    </row>
    <row r="2188" spans="1:30" x14ac:dyDescent="0.2">
      <c r="A2188">
        <v>36</v>
      </c>
      <c r="B2188" s="6" t="s">
        <v>1992</v>
      </c>
      <c r="C2188" s="6" t="s">
        <v>22</v>
      </c>
      <c r="D2188" s="6" t="s">
        <v>23</v>
      </c>
      <c r="E2188" s="6" t="s">
        <v>2767</v>
      </c>
      <c r="F2188" s="6">
        <v>86</v>
      </c>
      <c r="G2188" s="6">
        <v>97</v>
      </c>
      <c r="H2188" s="7">
        <v>42608</v>
      </c>
      <c r="I2188" s="7">
        <v>42619</v>
      </c>
      <c r="J2188" s="7" t="s">
        <v>2541</v>
      </c>
      <c r="K2188" s="17">
        <f>IF(J2188="Januar",238.19,IF(J2188="Februar",240.59,IF(J2188="Mars",245.99,IF(J2188="April",250.79,IF(J2188="Mai",256.52,IF(J2188="Juni",259.83,IF(J2188="Juli",265.66,IF(J2188="August",272.21,IF(J2188="September",275.91,IF(J2188="Oktober",281.13,IF(J2188="November",284.38,IF(J2188="Desember",287.34,0))))))))))))</f>
        <v>275.91000000000003</v>
      </c>
      <c r="L2188" s="20">
        <f>$K$2/K2188</f>
        <v>0.86328875357906554</v>
      </c>
      <c r="M2188" s="6">
        <v>11</v>
      </c>
      <c r="N2188" s="6">
        <v>4290000</v>
      </c>
      <c r="O2188" s="6">
        <v>4450000</v>
      </c>
      <c r="P2188" s="6">
        <f>O2188-N2188</f>
        <v>160000</v>
      </c>
      <c r="Q2188" s="8">
        <f>P2188/N2188</f>
        <v>3.7296037296037296E-2</v>
      </c>
      <c r="R2188" s="6">
        <v>102538</v>
      </c>
      <c r="S2188" s="9">
        <f>(N2188+R2188)/F2188</f>
        <v>51076.023255813954</v>
      </c>
      <c r="T2188" s="6">
        <v>52936</v>
      </c>
      <c r="U2188" s="5">
        <f>T2188-S2188</f>
        <v>1859.9767441860458</v>
      </c>
      <c r="V2188" s="4">
        <f>U2188/S2188</f>
        <v>3.6415848878256704E-2</v>
      </c>
      <c r="W2188" s="22">
        <f>S2188*L2188</f>
        <v>44093.356454286994</v>
      </c>
      <c r="X2188" s="22">
        <f>T2188*L2188</f>
        <v>45699.053459461415</v>
      </c>
      <c r="Y2188" s="22">
        <f>X2188-W2188</f>
        <v>1605.6970051744211</v>
      </c>
      <c r="Z2188" s="8">
        <f>Y2188/W2188</f>
        <v>3.6415848878256725E-2</v>
      </c>
      <c r="AA2188" s="6">
        <v>566</v>
      </c>
      <c r="AB2188" s="6">
        <v>1930</v>
      </c>
      <c r="AC2188" s="6">
        <f>2016-AB2188</f>
        <v>86</v>
      </c>
      <c r="AD2188" s="6" t="s">
        <v>295</v>
      </c>
    </row>
    <row r="2189" spans="1:30" x14ac:dyDescent="0.2">
      <c r="A2189">
        <v>36</v>
      </c>
      <c r="B2189" s="2" t="s">
        <v>2306</v>
      </c>
      <c r="C2189" s="2" t="s">
        <v>22</v>
      </c>
      <c r="D2189" s="2" t="s">
        <v>23</v>
      </c>
      <c r="E2189" s="6" t="s">
        <v>2767</v>
      </c>
      <c r="F2189" s="2">
        <v>112</v>
      </c>
      <c r="G2189" s="2">
        <v>123</v>
      </c>
      <c r="H2189" s="3">
        <v>42608</v>
      </c>
      <c r="I2189" s="3">
        <v>42619</v>
      </c>
      <c r="J2189" s="7" t="s">
        <v>2541</v>
      </c>
      <c r="K2189" s="17">
        <f>IF(J2189="Januar",238.19,IF(J2189="Februar",240.59,IF(J2189="Mars",245.99,IF(J2189="April",250.79,IF(J2189="Mai",256.52,IF(J2189="Juni",259.83,IF(J2189="Juli",265.66,IF(J2189="August",272.21,IF(J2189="September",275.91,IF(J2189="Oktober",281.13,IF(J2189="November",284.38,IF(J2189="Desember",287.34,0))))))))))))</f>
        <v>275.91000000000003</v>
      </c>
      <c r="L2189" s="20">
        <f>$K$2/K2189</f>
        <v>0.86328875357906554</v>
      </c>
      <c r="M2189" s="2">
        <v>11</v>
      </c>
      <c r="N2189" s="2">
        <v>5950000</v>
      </c>
      <c r="O2189" s="2">
        <v>7700000</v>
      </c>
      <c r="P2189" s="2">
        <f>O2189-N2189</f>
        <v>1750000</v>
      </c>
      <c r="Q2189" s="4">
        <f>P2189/N2189</f>
        <v>0.29411764705882354</v>
      </c>
      <c r="R2189" s="2">
        <v>14821</v>
      </c>
      <c r="S2189" s="9">
        <f>(N2189+R2189)/F2189</f>
        <v>53257.330357142855</v>
      </c>
      <c r="T2189" s="2">
        <v>68882</v>
      </c>
      <c r="U2189" s="5">
        <f>T2189-S2189</f>
        <v>15624.669642857145</v>
      </c>
      <c r="V2189" s="4">
        <f>U2189/S2189</f>
        <v>0.29338063958666993</v>
      </c>
      <c r="W2189" s="22">
        <f>S2189*L2189</f>
        <v>45976.454342966383</v>
      </c>
      <c r="X2189" s="22">
        <f>T2189*L2189</f>
        <v>59465.055924033193</v>
      </c>
      <c r="Y2189" s="22">
        <f>X2189-W2189</f>
        <v>13488.60158106681</v>
      </c>
      <c r="Z2189" s="8">
        <f>Y2189/W2189</f>
        <v>0.29338063958667004</v>
      </c>
      <c r="AA2189" s="2"/>
      <c r="AB2189" s="2">
        <v>1983</v>
      </c>
      <c r="AC2189" s="2">
        <f>2016-AB2189</f>
        <v>33</v>
      </c>
      <c r="AD2189" s="2" t="s">
        <v>46</v>
      </c>
    </row>
    <row r="2190" spans="1:30" x14ac:dyDescent="0.2">
      <c r="A2190">
        <v>36</v>
      </c>
      <c r="B2190" s="6" t="s">
        <v>2335</v>
      </c>
      <c r="C2190" s="6" t="s">
        <v>22</v>
      </c>
      <c r="D2190" s="6" t="s">
        <v>23</v>
      </c>
      <c r="E2190" s="6" t="s">
        <v>2767</v>
      </c>
      <c r="F2190" s="6">
        <v>115</v>
      </c>
      <c r="G2190" s="6">
        <v>126</v>
      </c>
      <c r="H2190" s="7">
        <v>42608</v>
      </c>
      <c r="I2190" s="7">
        <v>42619</v>
      </c>
      <c r="J2190" s="7" t="s">
        <v>2541</v>
      </c>
      <c r="K2190" s="17">
        <f>IF(J2190="Januar",238.19,IF(J2190="Februar",240.59,IF(J2190="Mars",245.99,IF(J2190="April",250.79,IF(J2190="Mai",256.52,IF(J2190="Juni",259.83,IF(J2190="Juli",265.66,IF(J2190="August",272.21,IF(J2190="September",275.91,IF(J2190="Oktober",281.13,IF(J2190="November",284.38,IF(J2190="Desember",287.34,0))))))))))))</f>
        <v>275.91000000000003</v>
      </c>
      <c r="L2190" s="20">
        <f>$K$2/K2190</f>
        <v>0.86328875357906554</v>
      </c>
      <c r="M2190" s="6">
        <v>11</v>
      </c>
      <c r="N2190" s="6">
        <v>6500000</v>
      </c>
      <c r="O2190" s="6">
        <v>8000000</v>
      </c>
      <c r="P2190" s="6">
        <f>O2190-N2190</f>
        <v>1500000</v>
      </c>
      <c r="Q2190" s="8">
        <f>P2190/N2190</f>
        <v>0.23076923076923078</v>
      </c>
      <c r="R2190" s="6"/>
      <c r="S2190" s="9">
        <f>(N2190+R2190)/F2190</f>
        <v>56521.739130434784</v>
      </c>
      <c r="T2190" s="6">
        <v>69565</v>
      </c>
      <c r="U2190" s="5">
        <f>T2190-S2190</f>
        <v>13043.260869565216</v>
      </c>
      <c r="V2190" s="4">
        <f>U2190/S2190</f>
        <v>0.23076538461538459</v>
      </c>
      <c r="W2190" s="22">
        <f>S2190*L2190</f>
        <v>48794.581724034142</v>
      </c>
      <c r="X2190" s="22">
        <f>T2190*L2190</f>
        <v>60054.682142727695</v>
      </c>
      <c r="Y2190" s="22">
        <f>X2190-W2190</f>
        <v>11260.100418693553</v>
      </c>
      <c r="Z2190" s="8">
        <f>Y2190/W2190</f>
        <v>0.23076538461538457</v>
      </c>
      <c r="AA2190" s="10">
        <v>1786</v>
      </c>
      <c r="AB2190" s="6">
        <v>1988</v>
      </c>
      <c r="AC2190" s="6">
        <f>2016-AB2190</f>
        <v>28</v>
      </c>
      <c r="AD2190" s="6" t="s">
        <v>94</v>
      </c>
    </row>
    <row r="2191" spans="1:30" x14ac:dyDescent="0.2">
      <c r="A2191">
        <v>36</v>
      </c>
      <c r="B2191" s="6" t="s">
        <v>1638</v>
      </c>
      <c r="C2191" s="6" t="s">
        <v>22</v>
      </c>
      <c r="D2191" s="6" t="s">
        <v>23</v>
      </c>
      <c r="E2191" s="6" t="s">
        <v>2767</v>
      </c>
      <c r="F2191" s="6">
        <v>73</v>
      </c>
      <c r="G2191" s="6">
        <v>84</v>
      </c>
      <c r="H2191" s="7">
        <v>42607</v>
      </c>
      <c r="I2191" s="7">
        <v>42619</v>
      </c>
      <c r="J2191" s="7" t="s">
        <v>2541</v>
      </c>
      <c r="K2191" s="17">
        <f>IF(J2191="Januar",238.19,IF(J2191="Februar",240.59,IF(J2191="Mars",245.99,IF(J2191="April",250.79,IF(J2191="Mai",256.52,IF(J2191="Juni",259.83,IF(J2191="Juli",265.66,IF(J2191="August",272.21,IF(J2191="September",275.91,IF(J2191="Oktober",281.13,IF(J2191="November",284.38,IF(J2191="Desember",287.34,0))))))))))))</f>
        <v>275.91000000000003</v>
      </c>
      <c r="L2191" s="20">
        <f>$K$2/K2191</f>
        <v>0.86328875357906554</v>
      </c>
      <c r="M2191" s="6">
        <v>12</v>
      </c>
      <c r="N2191" s="6">
        <v>5000000</v>
      </c>
      <c r="O2191" s="6">
        <v>5555488</v>
      </c>
      <c r="P2191" s="6">
        <f>O2191-N2191</f>
        <v>555488</v>
      </c>
      <c r="Q2191" s="8">
        <f>P2191/N2191</f>
        <v>0.1110976</v>
      </c>
      <c r="R2191" s="6">
        <v>66505</v>
      </c>
      <c r="S2191" s="9">
        <f>(N2191+R2191)/F2191</f>
        <v>69404.178082191778</v>
      </c>
      <c r="T2191" s="6">
        <v>77014</v>
      </c>
      <c r="U2191" s="5">
        <f>T2191-S2191</f>
        <v>7609.8219178082218</v>
      </c>
      <c r="V2191" s="4">
        <f>U2191/S2191</f>
        <v>0.10964501169938651</v>
      </c>
      <c r="W2191" s="22">
        <f>S2191*L2191</f>
        <v>59915.846389754843</v>
      </c>
      <c r="X2191" s="22">
        <f>T2191*L2191</f>
        <v>66485.320068138157</v>
      </c>
      <c r="Y2191" s="22">
        <f>X2191-W2191</f>
        <v>6569.4736783833141</v>
      </c>
      <c r="Z2191" s="8">
        <f>Y2191/W2191</f>
        <v>0.10964501169938649</v>
      </c>
      <c r="AA2191" s="6">
        <v>767</v>
      </c>
      <c r="AB2191" s="6">
        <v>1914</v>
      </c>
      <c r="AC2191" s="6">
        <f>2016-AB2191</f>
        <v>102</v>
      </c>
      <c r="AD2191" s="6" t="s">
        <v>238</v>
      </c>
    </row>
    <row r="2192" spans="1:30" x14ac:dyDescent="0.2">
      <c r="A2192">
        <v>36</v>
      </c>
      <c r="B2192" s="2" t="s">
        <v>2481</v>
      </c>
      <c r="C2192" s="2" t="s">
        <v>22</v>
      </c>
      <c r="D2192" s="2" t="s">
        <v>23</v>
      </c>
      <c r="E2192" s="6" t="s">
        <v>2767</v>
      </c>
      <c r="F2192" s="2">
        <v>153</v>
      </c>
      <c r="G2192" s="2"/>
      <c r="H2192" s="3">
        <v>42607</v>
      </c>
      <c r="I2192" s="3">
        <v>42619</v>
      </c>
      <c r="J2192" s="7" t="s">
        <v>2541</v>
      </c>
      <c r="K2192" s="17">
        <f>IF(J2192="Januar",238.19,IF(J2192="Februar",240.59,IF(J2192="Mars",245.99,IF(J2192="April",250.79,IF(J2192="Mai",256.52,IF(J2192="Juni",259.83,IF(J2192="Juli",265.66,IF(J2192="August",272.21,IF(J2192="September",275.91,IF(J2192="Oktober",281.13,IF(J2192="November",284.38,IF(J2192="Desember",287.34,0))))))))))))</f>
        <v>275.91000000000003</v>
      </c>
      <c r="L2192" s="20">
        <f>$K$2/K2192</f>
        <v>0.86328875357906554</v>
      </c>
      <c r="M2192" s="2">
        <v>12</v>
      </c>
      <c r="N2192" s="2">
        <v>9000000</v>
      </c>
      <c r="O2192" s="2">
        <v>9200000</v>
      </c>
      <c r="P2192" s="2">
        <f>O2192-N2192</f>
        <v>200000</v>
      </c>
      <c r="Q2192" s="4">
        <f>P2192/N2192</f>
        <v>2.2222222222222223E-2</v>
      </c>
      <c r="R2192" s="2"/>
      <c r="S2192" s="9">
        <f>(N2192+R2192)/F2192</f>
        <v>58823.529411764706</v>
      </c>
      <c r="T2192" s="2">
        <v>60131</v>
      </c>
      <c r="U2192" s="5">
        <f>T2192-S2192</f>
        <v>1307.4705882352937</v>
      </c>
      <c r="V2192" s="4">
        <f>U2192/S2192</f>
        <v>2.2226999999999993E-2</v>
      </c>
      <c r="W2192" s="22">
        <f>S2192*L2192</f>
        <v>50781.691387003855</v>
      </c>
      <c r="X2192" s="22">
        <f>T2192*L2192</f>
        <v>51910.416041462791</v>
      </c>
      <c r="Y2192" s="22">
        <f>X2192-W2192</f>
        <v>1128.7246544589361</v>
      </c>
      <c r="Z2192" s="8">
        <f>Y2192/W2192</f>
        <v>2.2227000000000028E-2</v>
      </c>
      <c r="AA2192" s="11">
        <v>5639</v>
      </c>
      <c r="AB2192" s="2">
        <v>1981</v>
      </c>
      <c r="AC2192" s="2">
        <f>2016-AB2192</f>
        <v>35</v>
      </c>
      <c r="AD2192" s="2" t="s">
        <v>225</v>
      </c>
    </row>
    <row r="2193" spans="1:30" x14ac:dyDescent="0.2">
      <c r="A2193">
        <v>36</v>
      </c>
      <c r="B2193" s="2" t="s">
        <v>349</v>
      </c>
      <c r="C2193" s="2" t="s">
        <v>22</v>
      </c>
      <c r="D2193" s="2" t="s">
        <v>23</v>
      </c>
      <c r="E2193" s="6" t="s">
        <v>2767</v>
      </c>
      <c r="F2193" s="2">
        <v>40</v>
      </c>
      <c r="G2193" s="2">
        <v>45</v>
      </c>
      <c r="H2193" s="3">
        <v>42599</v>
      </c>
      <c r="I2193" s="3">
        <v>42619</v>
      </c>
      <c r="J2193" s="7" t="s">
        <v>2541</v>
      </c>
      <c r="K2193" s="17">
        <f>IF(J2193="Januar",238.19,IF(J2193="Februar",240.59,IF(J2193="Mars",245.99,IF(J2193="April",250.79,IF(J2193="Mai",256.52,IF(J2193="Juni",259.83,IF(J2193="Juli",265.66,IF(J2193="August",272.21,IF(J2193="September",275.91,IF(J2193="Oktober",281.13,IF(J2193="November",284.38,IF(J2193="Desember",287.34,0))))))))))))</f>
        <v>275.91000000000003</v>
      </c>
      <c r="L2193" s="20">
        <f>$K$2/K2193</f>
        <v>0.86328875357906554</v>
      </c>
      <c r="M2193" s="2">
        <v>20</v>
      </c>
      <c r="N2193" s="2">
        <v>3100000</v>
      </c>
      <c r="O2193" s="2">
        <v>3050000</v>
      </c>
      <c r="P2193" s="2">
        <f>O2193-N2193</f>
        <v>-50000</v>
      </c>
      <c r="Q2193" s="4">
        <f>P2193/N2193</f>
        <v>-1.6129032258064516E-2</v>
      </c>
      <c r="R2193" s="2">
        <v>1571</v>
      </c>
      <c r="S2193" s="9">
        <f>(N2193+R2193)/F2193</f>
        <v>77539.274999999994</v>
      </c>
      <c r="T2193" s="2">
        <v>76289</v>
      </c>
      <c r="U2193" s="5">
        <f>T2193-S2193</f>
        <v>-1250.2749999999942</v>
      </c>
      <c r="V2193" s="4">
        <f>U2193/S2193</f>
        <v>-1.6124409210687026E-2</v>
      </c>
      <c r="W2193" s="22">
        <f>S2193*L2193</f>
        <v>66938.784068174398</v>
      </c>
      <c r="X2193" s="22">
        <f>T2193*L2193</f>
        <v>65859.435721793328</v>
      </c>
      <c r="Y2193" s="22">
        <f>X2193-W2193</f>
        <v>-1079.3483463810699</v>
      </c>
      <c r="Z2193" s="8">
        <f>Y2193/W2193</f>
        <v>-1.6124409210687154E-2</v>
      </c>
      <c r="AA2193" s="11">
        <v>1557</v>
      </c>
      <c r="AB2193" s="2">
        <v>2010</v>
      </c>
      <c r="AC2193" s="2">
        <f>2016-AB2193</f>
        <v>6</v>
      </c>
      <c r="AD2193" s="2" t="s">
        <v>37</v>
      </c>
    </row>
    <row r="2194" spans="1:30" x14ac:dyDescent="0.2">
      <c r="A2194">
        <v>36</v>
      </c>
      <c r="B2194" s="6" t="s">
        <v>1942</v>
      </c>
      <c r="C2194" s="6" t="s">
        <v>22</v>
      </c>
      <c r="D2194" s="6" t="s">
        <v>23</v>
      </c>
      <c r="E2194" s="6" t="s">
        <v>2767</v>
      </c>
      <c r="F2194" s="6">
        <v>100</v>
      </c>
      <c r="G2194" s="6">
        <v>112</v>
      </c>
      <c r="H2194" s="7">
        <v>42597</v>
      </c>
      <c r="I2194" s="7">
        <v>42619</v>
      </c>
      <c r="J2194" s="7" t="s">
        <v>2541</v>
      </c>
      <c r="K2194" s="17">
        <f>IF(J2194="Januar",238.19,IF(J2194="Februar",240.59,IF(J2194="Mars",245.99,IF(J2194="April",250.79,IF(J2194="Mai",256.52,IF(J2194="Juni",259.83,IF(J2194="Juli",265.66,IF(J2194="August",272.21,IF(J2194="September",275.91,IF(J2194="Oktober",281.13,IF(J2194="November",284.38,IF(J2194="Desember",287.34,0))))))))))))</f>
        <v>275.91000000000003</v>
      </c>
      <c r="L2194" s="20">
        <f>$K$2/K2194</f>
        <v>0.86328875357906554</v>
      </c>
      <c r="M2194" s="6">
        <v>22</v>
      </c>
      <c r="N2194" s="6">
        <v>6600000</v>
      </c>
      <c r="O2194" s="6">
        <v>6900000</v>
      </c>
      <c r="P2194" s="6">
        <f>O2194-N2194</f>
        <v>300000</v>
      </c>
      <c r="Q2194" s="8">
        <f>P2194/N2194</f>
        <v>4.5454545454545456E-2</v>
      </c>
      <c r="R2194" s="6">
        <v>130634</v>
      </c>
      <c r="S2194" s="9">
        <f>(N2194+R2194)/F2194</f>
        <v>67306.34</v>
      </c>
      <c r="T2194" s="6">
        <v>70306</v>
      </c>
      <c r="U2194" s="5">
        <f>T2194-S2194</f>
        <v>2999.6600000000035</v>
      </c>
      <c r="V2194" s="4">
        <f>U2194/S2194</f>
        <v>4.4567272563030523E-2</v>
      </c>
      <c r="W2194" s="22">
        <f>S2194*L2194</f>
        <v>58104.806366568802</v>
      </c>
      <c r="X2194" s="22">
        <f>T2194*L2194</f>
        <v>60694.379109129783</v>
      </c>
      <c r="Y2194" s="22">
        <f>X2194-W2194</f>
        <v>2589.5727425609803</v>
      </c>
      <c r="Z2194" s="8">
        <f>Y2194/W2194</f>
        <v>4.4567272563030474E-2</v>
      </c>
      <c r="AA2194" s="6">
        <v>692</v>
      </c>
      <c r="AB2194" s="6">
        <v>1903</v>
      </c>
      <c r="AC2194" s="6">
        <f>2016-AB2194</f>
        <v>113</v>
      </c>
      <c r="AD2194" s="6" t="s">
        <v>90</v>
      </c>
    </row>
    <row r="2195" spans="1:30" x14ac:dyDescent="0.2">
      <c r="A2195">
        <v>36</v>
      </c>
      <c r="B2195" s="6" t="s">
        <v>402</v>
      </c>
      <c r="C2195" s="6" t="s">
        <v>22</v>
      </c>
      <c r="D2195" s="6" t="s">
        <v>23</v>
      </c>
      <c r="E2195" s="6" t="s">
        <v>2767</v>
      </c>
      <c r="F2195" s="6">
        <v>40</v>
      </c>
      <c r="G2195" s="6">
        <v>48</v>
      </c>
      <c r="H2195" s="7">
        <v>42610</v>
      </c>
      <c r="I2195" s="7">
        <v>42620</v>
      </c>
      <c r="J2195" s="7" t="s">
        <v>2541</v>
      </c>
      <c r="K2195" s="17">
        <f>IF(J2195="Januar",238.19,IF(J2195="Februar",240.59,IF(J2195="Mars",245.99,IF(J2195="April",250.79,IF(J2195="Mai",256.52,IF(J2195="Juni",259.83,IF(J2195="Juli",265.66,IF(J2195="August",272.21,IF(J2195="September",275.91,IF(J2195="Oktober",281.13,IF(J2195="November",284.38,IF(J2195="Desember",287.34,0))))))))))))</f>
        <v>275.91000000000003</v>
      </c>
      <c r="L2195" s="20">
        <f>$K$2/K2195</f>
        <v>0.86328875357906554</v>
      </c>
      <c r="M2195" s="6">
        <v>10</v>
      </c>
      <c r="N2195" s="6">
        <v>2000000</v>
      </c>
      <c r="O2195" s="6">
        <v>2650000</v>
      </c>
      <c r="P2195" s="6">
        <f>O2195-N2195</f>
        <v>650000</v>
      </c>
      <c r="Q2195" s="8">
        <f>P2195/N2195</f>
        <v>0.32500000000000001</v>
      </c>
      <c r="R2195" s="6">
        <v>63207</v>
      </c>
      <c r="S2195" s="9">
        <f>(N2195+R2195)/F2195</f>
        <v>51580.175000000003</v>
      </c>
      <c r="T2195" s="6">
        <v>67830</v>
      </c>
      <c r="U2195" s="9">
        <f>T2195-S2195</f>
        <v>16249.824999999997</v>
      </c>
      <c r="V2195" s="4">
        <f>U2195/S2195</f>
        <v>0.31504012927447406</v>
      </c>
      <c r="W2195" s="22">
        <f>S2195*L2195</f>
        <v>44528.584985140078</v>
      </c>
      <c r="X2195" s="22">
        <f>T2195*L2195</f>
        <v>58556.876155268015</v>
      </c>
      <c r="Y2195" s="22">
        <f>X2195-W2195</f>
        <v>14028.291170127937</v>
      </c>
      <c r="Z2195" s="8">
        <f>Y2195/W2195</f>
        <v>0.31504012927447411</v>
      </c>
      <c r="AA2195" s="6"/>
      <c r="AB2195" s="6">
        <v>1958</v>
      </c>
      <c r="AC2195" s="6">
        <f>2016-AB2195</f>
        <v>58</v>
      </c>
      <c r="AD2195" s="6" t="s">
        <v>130</v>
      </c>
    </row>
    <row r="2196" spans="1:30" x14ac:dyDescent="0.2">
      <c r="A2196">
        <v>36</v>
      </c>
      <c r="B2196" s="6" t="s">
        <v>2187</v>
      </c>
      <c r="C2196" s="6" t="s">
        <v>22</v>
      </c>
      <c r="D2196" s="6" t="s">
        <v>23</v>
      </c>
      <c r="E2196" s="6" t="s">
        <v>2767</v>
      </c>
      <c r="F2196" s="6">
        <v>100</v>
      </c>
      <c r="G2196" s="6">
        <v>115</v>
      </c>
      <c r="H2196" s="7">
        <v>42610</v>
      </c>
      <c r="I2196" s="7">
        <v>42620</v>
      </c>
      <c r="J2196" s="7" t="s">
        <v>2541</v>
      </c>
      <c r="K2196" s="17">
        <f>IF(J2196="Januar",238.19,IF(J2196="Februar",240.59,IF(J2196="Mars",245.99,IF(J2196="April",250.79,IF(J2196="Mai",256.52,IF(J2196="Juni",259.83,IF(J2196="Juli",265.66,IF(J2196="August",272.21,IF(J2196="September",275.91,IF(J2196="Oktober",281.13,IF(J2196="November",284.38,IF(J2196="Desember",287.34,0))))))))))))</f>
        <v>275.91000000000003</v>
      </c>
      <c r="L2196" s="20">
        <f>$K$2/K2196</f>
        <v>0.86328875357906554</v>
      </c>
      <c r="M2196" s="6">
        <v>10</v>
      </c>
      <c r="N2196" s="6">
        <v>5500000</v>
      </c>
      <c r="O2196" s="6">
        <v>5750000</v>
      </c>
      <c r="P2196" s="6">
        <f>O2196-N2196</f>
        <v>250000</v>
      </c>
      <c r="Q2196" s="8">
        <f>P2196/N2196</f>
        <v>4.5454545454545456E-2</v>
      </c>
      <c r="R2196" s="6">
        <v>24488</v>
      </c>
      <c r="S2196" s="9">
        <f>(N2196+R2196)/F2196</f>
        <v>55244.88</v>
      </c>
      <c r="T2196" s="6">
        <v>57745</v>
      </c>
      <c r="U2196" s="5">
        <f>T2196-S2196</f>
        <v>2500.1200000000026</v>
      </c>
      <c r="V2196" s="4">
        <f>U2196/S2196</f>
        <v>4.5255234512229958E-2</v>
      </c>
      <c r="W2196" s="22">
        <f>S2196*L2196</f>
        <v>47692.283596825044</v>
      </c>
      <c r="X2196" s="22">
        <f>T2196*L2196</f>
        <v>49850.609075423141</v>
      </c>
      <c r="Y2196" s="22">
        <f>X2196-W2196</f>
        <v>2158.3254785980971</v>
      </c>
      <c r="Z2196" s="8">
        <f>Y2196/W2196</f>
        <v>4.5255234512229993E-2</v>
      </c>
      <c r="AA2196" s="6">
        <v>906</v>
      </c>
      <c r="AB2196" s="6">
        <v>1937</v>
      </c>
      <c r="AC2196" s="6">
        <f>2016-AB2196</f>
        <v>79</v>
      </c>
      <c r="AD2196" s="6" t="s">
        <v>102</v>
      </c>
    </row>
    <row r="2197" spans="1:30" x14ac:dyDescent="0.2">
      <c r="A2197">
        <v>36</v>
      </c>
      <c r="B2197" s="2" t="s">
        <v>844</v>
      </c>
      <c r="C2197" s="2" t="s">
        <v>22</v>
      </c>
      <c r="D2197" s="2" t="s">
        <v>23</v>
      </c>
      <c r="E2197" s="6" t="s">
        <v>2767</v>
      </c>
      <c r="F2197" s="2">
        <v>52</v>
      </c>
      <c r="G2197" s="2">
        <v>58</v>
      </c>
      <c r="H2197" s="3">
        <v>42609</v>
      </c>
      <c r="I2197" s="3">
        <v>42620</v>
      </c>
      <c r="J2197" s="7" t="s">
        <v>2541</v>
      </c>
      <c r="K2197" s="17">
        <f>IF(J2197="Januar",238.19,IF(J2197="Februar",240.59,IF(J2197="Mars",245.99,IF(J2197="April",250.79,IF(J2197="Mai",256.52,IF(J2197="Juni",259.83,IF(J2197="Juli",265.66,IF(J2197="August",272.21,IF(J2197="September",275.91,IF(J2197="Oktober",281.13,IF(J2197="November",284.38,IF(J2197="Desember",287.34,0))))))))))))</f>
        <v>275.91000000000003</v>
      </c>
      <c r="L2197" s="20">
        <f>$K$2/K2197</f>
        <v>0.86328875357906554</v>
      </c>
      <c r="M2197" s="2">
        <v>11</v>
      </c>
      <c r="N2197" s="2">
        <v>3700000</v>
      </c>
      <c r="O2197" s="2">
        <v>4000000</v>
      </c>
      <c r="P2197" s="2">
        <f>O2197-N2197</f>
        <v>300000</v>
      </c>
      <c r="Q2197" s="4">
        <f>P2197/N2197</f>
        <v>8.1081081081081086E-2</v>
      </c>
      <c r="R2197" s="2">
        <v>19665</v>
      </c>
      <c r="S2197" s="9">
        <f>(N2197+R2197)/F2197</f>
        <v>71532.019230769234</v>
      </c>
      <c r="T2197" s="2">
        <v>77301</v>
      </c>
      <c r="U2197" s="5">
        <f>T2197-S2197</f>
        <v>5768.9807692307659</v>
      </c>
      <c r="V2197" s="4">
        <f>U2197/S2197</f>
        <v>8.0648929406277131E-2</v>
      </c>
      <c r="W2197" s="22">
        <f>S2197*L2197</f>
        <v>61752.787722724519</v>
      </c>
      <c r="X2197" s="22">
        <f>T2197*L2197</f>
        <v>66733.083940415352</v>
      </c>
      <c r="Y2197" s="22">
        <f>X2197-W2197</f>
        <v>4980.2962176908331</v>
      </c>
      <c r="Z2197" s="8">
        <f>Y2197/W2197</f>
        <v>8.0648929406277228E-2</v>
      </c>
      <c r="AA2197" s="11">
        <v>2453</v>
      </c>
      <c r="AB2197" s="2">
        <v>1991</v>
      </c>
      <c r="AC2197" s="2">
        <f>2016-AB2197</f>
        <v>25</v>
      </c>
      <c r="AD2197" s="2" t="s">
        <v>25</v>
      </c>
    </row>
    <row r="2198" spans="1:30" x14ac:dyDescent="0.2">
      <c r="A2198">
        <v>36</v>
      </c>
      <c r="B2198" s="6" t="s">
        <v>536</v>
      </c>
      <c r="C2198" s="6" t="s">
        <v>22</v>
      </c>
      <c r="D2198" s="6" t="s">
        <v>23</v>
      </c>
      <c r="E2198" s="6" t="s">
        <v>2767</v>
      </c>
      <c r="F2198" s="6">
        <v>93</v>
      </c>
      <c r="G2198" s="6">
        <v>104</v>
      </c>
      <c r="H2198" s="7">
        <v>42609</v>
      </c>
      <c r="I2198" s="7">
        <v>42620</v>
      </c>
      <c r="J2198" s="7" t="s">
        <v>2541</v>
      </c>
      <c r="K2198" s="17">
        <f>IF(J2198="Januar",238.19,IF(J2198="Februar",240.59,IF(J2198="Mars",245.99,IF(J2198="April",250.79,IF(J2198="Mai",256.52,IF(J2198="Juni",259.83,IF(J2198="Juli",265.66,IF(J2198="August",272.21,IF(J2198="September",275.91,IF(J2198="Oktober",281.13,IF(J2198="November",284.38,IF(J2198="Desember",287.34,0))))))))))))</f>
        <v>275.91000000000003</v>
      </c>
      <c r="L2198" s="20">
        <f>$K$2/K2198</f>
        <v>0.86328875357906554</v>
      </c>
      <c r="M2198" s="6">
        <v>11</v>
      </c>
      <c r="N2198" s="6">
        <v>5700000</v>
      </c>
      <c r="O2198" s="6">
        <v>6360000</v>
      </c>
      <c r="P2198" s="6">
        <f>O2198-N2198</f>
        <v>660000</v>
      </c>
      <c r="Q2198" s="8">
        <f>P2198/N2198</f>
        <v>0.11578947368421053</v>
      </c>
      <c r="R2198" s="6">
        <v>205879</v>
      </c>
      <c r="S2198" s="9">
        <f>(N2198+R2198)/F2198</f>
        <v>63504.075268817207</v>
      </c>
      <c r="T2198" s="6">
        <v>70601</v>
      </c>
      <c r="U2198" s="5">
        <f>T2198-S2198</f>
        <v>7096.924731182793</v>
      </c>
      <c r="V2198" s="4">
        <f>U2198/S2198</f>
        <v>0.11175542201254034</v>
      </c>
      <c r="W2198" s="22">
        <f>S2198*L2198</f>
        <v>54822.353986008369</v>
      </c>
      <c r="X2198" s="22">
        <f>T2198*L2198</f>
        <v>60949.049291435607</v>
      </c>
      <c r="Y2198" s="22">
        <f>X2198-W2198</f>
        <v>6126.6953054272381</v>
      </c>
      <c r="Z2198" s="8">
        <f>Y2198/W2198</f>
        <v>0.11175542201254034</v>
      </c>
      <c r="AA2198" s="6">
        <v>567</v>
      </c>
      <c r="AB2198" s="6">
        <v>1915</v>
      </c>
      <c r="AC2198" s="6">
        <f>2016-AB2198</f>
        <v>101</v>
      </c>
      <c r="AD2198" s="6" t="s">
        <v>112</v>
      </c>
    </row>
    <row r="2199" spans="1:30" x14ac:dyDescent="0.2">
      <c r="A2199">
        <v>36</v>
      </c>
      <c r="B2199" s="2" t="s">
        <v>952</v>
      </c>
      <c r="C2199" s="2" t="s">
        <v>22</v>
      </c>
      <c r="D2199" s="2" t="s">
        <v>23</v>
      </c>
      <c r="E2199" s="6" t="s">
        <v>2767</v>
      </c>
      <c r="F2199" s="2">
        <v>65</v>
      </c>
      <c r="G2199" s="2">
        <v>77</v>
      </c>
      <c r="H2199" s="3">
        <v>42608</v>
      </c>
      <c r="I2199" s="3">
        <v>42620</v>
      </c>
      <c r="J2199" s="7" t="s">
        <v>2541</v>
      </c>
      <c r="K2199" s="17">
        <f>IF(J2199="Januar",238.19,IF(J2199="Februar",240.59,IF(J2199="Mars",245.99,IF(J2199="April",250.79,IF(J2199="Mai",256.52,IF(J2199="Juni",259.83,IF(J2199="Juli",265.66,IF(J2199="August",272.21,IF(J2199="September",275.91,IF(J2199="Oktober",281.13,IF(J2199="November",284.38,IF(J2199="Desember",287.34,0))))))))))))</f>
        <v>275.91000000000003</v>
      </c>
      <c r="L2199" s="20">
        <f>$K$2/K2199</f>
        <v>0.86328875357906554</v>
      </c>
      <c r="M2199" s="2">
        <v>12</v>
      </c>
      <c r="N2199" s="2">
        <v>3900000</v>
      </c>
      <c r="O2199" s="2">
        <v>4400000</v>
      </c>
      <c r="P2199" s="2">
        <f>O2199-N2199</f>
        <v>500000</v>
      </c>
      <c r="Q2199" s="4">
        <f>P2199/N2199</f>
        <v>0.12820512820512819</v>
      </c>
      <c r="R2199" s="2"/>
      <c r="S2199" s="9">
        <f>(N2199+R2199)/F2199</f>
        <v>60000</v>
      </c>
      <c r="T2199" s="2">
        <v>67692</v>
      </c>
      <c r="U2199" s="5">
        <f>T2199-S2199</f>
        <v>7692</v>
      </c>
      <c r="V2199" s="4">
        <f>U2199/S2199</f>
        <v>0.12820000000000001</v>
      </c>
      <c r="W2199" s="22">
        <f>S2199*L2199</f>
        <v>51797.325214743934</v>
      </c>
      <c r="X2199" s="22">
        <f>T2199*L2199</f>
        <v>58437.742307274108</v>
      </c>
      <c r="Y2199" s="22">
        <f>X2199-W2199</f>
        <v>6640.4170925301732</v>
      </c>
      <c r="Z2199" s="8">
        <f>Y2199/W2199</f>
        <v>0.12820000000000001</v>
      </c>
      <c r="AA2199" s="11">
        <v>4550</v>
      </c>
      <c r="AB2199" s="2">
        <v>1991</v>
      </c>
      <c r="AC2199" s="2">
        <f>2016-AB2199</f>
        <v>25</v>
      </c>
      <c r="AD2199" s="2" t="s">
        <v>1327</v>
      </c>
    </row>
    <row r="2200" spans="1:30" x14ac:dyDescent="0.2">
      <c r="A2200">
        <v>36</v>
      </c>
      <c r="B2200" s="6" t="s">
        <v>1322</v>
      </c>
      <c r="C2200" s="6" t="s">
        <v>22</v>
      </c>
      <c r="D2200" s="6" t="s">
        <v>23</v>
      </c>
      <c r="E2200" s="6" t="s">
        <v>2767</v>
      </c>
      <c r="F2200" s="6">
        <v>67</v>
      </c>
      <c r="G2200" s="6">
        <v>73</v>
      </c>
      <c r="H2200" s="7">
        <v>42608</v>
      </c>
      <c r="I2200" s="7">
        <v>42620</v>
      </c>
      <c r="J2200" s="7" t="s">
        <v>2541</v>
      </c>
      <c r="K2200" s="17">
        <f>IF(J2200="Januar",238.19,IF(J2200="Februar",240.59,IF(J2200="Mars",245.99,IF(J2200="April",250.79,IF(J2200="Mai",256.52,IF(J2200="Juni",259.83,IF(J2200="Juli",265.66,IF(J2200="August",272.21,IF(J2200="September",275.91,IF(J2200="Oktober",281.13,IF(J2200="November",284.38,IF(J2200="Desember",287.34,0))))))))))))</f>
        <v>275.91000000000003</v>
      </c>
      <c r="L2200" s="20">
        <f>$K$2/K2200</f>
        <v>0.86328875357906554</v>
      </c>
      <c r="M2200" s="6">
        <v>12</v>
      </c>
      <c r="N2200" s="6">
        <v>3480000</v>
      </c>
      <c r="O2200" s="6">
        <v>3760000</v>
      </c>
      <c r="P2200" s="6">
        <f>O2200-N2200</f>
        <v>280000</v>
      </c>
      <c r="Q2200" s="8">
        <f>P2200/N2200</f>
        <v>8.0459770114942528E-2</v>
      </c>
      <c r="R2200" s="6">
        <v>46891</v>
      </c>
      <c r="S2200" s="9">
        <f>(N2200+R2200)/F2200</f>
        <v>52640.164179104475</v>
      </c>
      <c r="T2200" s="6">
        <v>56819</v>
      </c>
      <c r="U2200" s="5">
        <f>T2200-S2200</f>
        <v>4178.8358208955251</v>
      </c>
      <c r="V2200" s="4">
        <f>U2200/S2200</f>
        <v>7.9384931374403181E-2</v>
      </c>
      <c r="W2200" s="22">
        <f>S2200*L2200</f>
        <v>45443.661722376477</v>
      </c>
      <c r="X2200" s="22">
        <f>T2200*L2200</f>
        <v>49051.203689608927</v>
      </c>
      <c r="Y2200" s="22">
        <f>X2200-W2200</f>
        <v>3607.5419672324497</v>
      </c>
      <c r="Z2200" s="8">
        <f>Y2200/W2200</f>
        <v>7.9384931374403195E-2</v>
      </c>
      <c r="AA2200" s="10">
        <v>39296</v>
      </c>
      <c r="AB2200" s="6">
        <v>1955</v>
      </c>
      <c r="AC2200" s="6">
        <f>2016-AB2200</f>
        <v>61</v>
      </c>
      <c r="AD2200" s="6" t="s">
        <v>371</v>
      </c>
    </row>
    <row r="2201" spans="1:30" x14ac:dyDescent="0.2">
      <c r="A2201">
        <v>36</v>
      </c>
      <c r="B2201" s="6" t="s">
        <v>1560</v>
      </c>
      <c r="C2201" s="6" t="s">
        <v>22</v>
      </c>
      <c r="D2201" s="6" t="s">
        <v>23</v>
      </c>
      <c r="E2201" s="6" t="s">
        <v>2767</v>
      </c>
      <c r="F2201" s="6">
        <v>71</v>
      </c>
      <c r="G2201" s="6">
        <v>90</v>
      </c>
      <c r="H2201" s="7">
        <v>42608</v>
      </c>
      <c r="I2201" s="7">
        <v>42620</v>
      </c>
      <c r="J2201" s="7" t="s">
        <v>2541</v>
      </c>
      <c r="K2201" s="17">
        <f>IF(J2201="Januar",238.19,IF(J2201="Februar",240.59,IF(J2201="Mars",245.99,IF(J2201="April",250.79,IF(J2201="Mai",256.52,IF(J2201="Juni",259.83,IF(J2201="Juli",265.66,IF(J2201="August",272.21,IF(J2201="September",275.91,IF(J2201="Oktober",281.13,IF(J2201="November",284.38,IF(J2201="Desember",287.34,0))))))))))))</f>
        <v>275.91000000000003</v>
      </c>
      <c r="L2201" s="20">
        <f>$K$2/K2201</f>
        <v>0.86328875357906554</v>
      </c>
      <c r="M2201" s="6">
        <v>12</v>
      </c>
      <c r="N2201" s="6">
        <v>3950000</v>
      </c>
      <c r="O2201" s="6">
        <v>4250000</v>
      </c>
      <c r="P2201" s="6">
        <f>O2201-N2201</f>
        <v>300000</v>
      </c>
      <c r="Q2201" s="8">
        <f>P2201/N2201</f>
        <v>7.5949367088607597E-2</v>
      </c>
      <c r="R2201" s="6"/>
      <c r="S2201" s="9">
        <f>(N2201+R2201)/F2201</f>
        <v>55633.802816901407</v>
      </c>
      <c r="T2201" s="6">
        <v>59859</v>
      </c>
      <c r="U2201" s="5">
        <f>T2201-S2201</f>
        <v>4225.1971830985931</v>
      </c>
      <c r="V2201" s="4">
        <f>U2201/S2201</f>
        <v>7.5946582278481042E-2</v>
      </c>
      <c r="W2201" s="22">
        <f>S2201*L2201</f>
        <v>48028.036290666321</v>
      </c>
      <c r="X2201" s="22">
        <f>T2201*L2201</f>
        <v>51675.601500489283</v>
      </c>
      <c r="Y2201" s="22">
        <f>X2201-W2201</f>
        <v>3647.5652098229621</v>
      </c>
      <c r="Z2201" s="8">
        <f>Y2201/W2201</f>
        <v>7.5946582278481015E-2</v>
      </c>
      <c r="AA2201" s="10">
        <v>9540</v>
      </c>
      <c r="AB2201" s="6">
        <v>2012</v>
      </c>
      <c r="AC2201" s="6">
        <f>2016-AB2201</f>
        <v>4</v>
      </c>
      <c r="AD2201" s="6" t="s">
        <v>37</v>
      </c>
    </row>
    <row r="2202" spans="1:30" x14ac:dyDescent="0.2">
      <c r="A2202">
        <v>36</v>
      </c>
      <c r="B2202" s="2" t="s">
        <v>1561</v>
      </c>
      <c r="C2202" s="2" t="s">
        <v>22</v>
      </c>
      <c r="D2202" s="2" t="s">
        <v>23</v>
      </c>
      <c r="E2202" s="6" t="s">
        <v>2767</v>
      </c>
      <c r="F2202" s="2">
        <v>71</v>
      </c>
      <c r="G2202" s="2">
        <v>77</v>
      </c>
      <c r="H2202" s="3">
        <v>42608</v>
      </c>
      <c r="I2202" s="3">
        <v>42620</v>
      </c>
      <c r="J2202" s="7" t="s">
        <v>2541</v>
      </c>
      <c r="K2202" s="17">
        <f>IF(J2202="Januar",238.19,IF(J2202="Februar",240.59,IF(J2202="Mars",245.99,IF(J2202="April",250.79,IF(J2202="Mai",256.52,IF(J2202="Juni",259.83,IF(J2202="Juli",265.66,IF(J2202="August",272.21,IF(J2202="September",275.91,IF(J2202="Oktober",281.13,IF(J2202="November",284.38,IF(J2202="Desember",287.34,0))))))))))))</f>
        <v>275.91000000000003</v>
      </c>
      <c r="L2202" s="20">
        <f>$K$2/K2202</f>
        <v>0.86328875357906554</v>
      </c>
      <c r="M2202" s="2">
        <v>12</v>
      </c>
      <c r="N2202" s="2">
        <v>4290000</v>
      </c>
      <c r="O2202" s="2">
        <v>5000000</v>
      </c>
      <c r="P2202" s="2">
        <f>O2202-N2202</f>
        <v>710000</v>
      </c>
      <c r="Q2202" s="4">
        <f>P2202/N2202</f>
        <v>0.1655011655011655</v>
      </c>
      <c r="R2202" s="2"/>
      <c r="S2202" s="9">
        <f>(N2202+R2202)/F2202</f>
        <v>60422.535211267605</v>
      </c>
      <c r="T2202" s="2">
        <v>70423</v>
      </c>
      <c r="U2202" s="5">
        <f>T2202-S2202</f>
        <v>10000.464788732395</v>
      </c>
      <c r="V2202" s="4">
        <f>U2202/S2202</f>
        <v>0.16550885780885782</v>
      </c>
      <c r="W2202" s="22">
        <f>S2202*L2202</f>
        <v>52162.095110622409</v>
      </c>
      <c r="X2202" s="22">
        <f>T2202*L2202</f>
        <v>60795.383893298531</v>
      </c>
      <c r="Y2202" s="22">
        <f>X2202-W2202</f>
        <v>8633.2887826761216</v>
      </c>
      <c r="Z2202" s="8">
        <f>Y2202/W2202</f>
        <v>0.16550885780885782</v>
      </c>
      <c r="AA2202" s="11">
        <v>1572</v>
      </c>
      <c r="AB2202" s="2">
        <v>1954</v>
      </c>
      <c r="AC2202" s="2">
        <f>2016-AB2202</f>
        <v>62</v>
      </c>
      <c r="AD2202" s="2" t="s">
        <v>37</v>
      </c>
    </row>
    <row r="2203" spans="1:30" x14ac:dyDescent="0.2">
      <c r="A2203">
        <v>36</v>
      </c>
      <c r="B2203" s="6" t="s">
        <v>2069</v>
      </c>
      <c r="C2203" s="6" t="s">
        <v>22</v>
      </c>
      <c r="D2203" s="6" t="s">
        <v>23</v>
      </c>
      <c r="E2203" s="6" t="s">
        <v>2767</v>
      </c>
      <c r="F2203" s="6">
        <v>91</v>
      </c>
      <c r="G2203" s="6">
        <v>102</v>
      </c>
      <c r="H2203" s="7">
        <v>42608</v>
      </c>
      <c r="I2203" s="7">
        <v>42620</v>
      </c>
      <c r="J2203" s="7" t="s">
        <v>2541</v>
      </c>
      <c r="K2203" s="17">
        <f>IF(J2203="Januar",238.19,IF(J2203="Februar",240.59,IF(J2203="Mars",245.99,IF(J2203="April",250.79,IF(J2203="Mai",256.52,IF(J2203="Juni",259.83,IF(J2203="Juli",265.66,IF(J2203="August",272.21,IF(J2203="September",275.91,IF(J2203="Oktober",281.13,IF(J2203="November",284.38,IF(J2203="Desember",287.34,0))))))))))))</f>
        <v>275.91000000000003</v>
      </c>
      <c r="L2203" s="20">
        <f>$K$2/K2203</f>
        <v>0.86328875357906554</v>
      </c>
      <c r="M2203" s="6">
        <v>12</v>
      </c>
      <c r="N2203" s="6">
        <v>5950000</v>
      </c>
      <c r="O2203" s="6">
        <v>6700000</v>
      </c>
      <c r="P2203" s="6">
        <f>O2203-N2203</f>
        <v>750000</v>
      </c>
      <c r="Q2203" s="8">
        <f>P2203/N2203</f>
        <v>0.12605042016806722</v>
      </c>
      <c r="R2203" s="6"/>
      <c r="S2203" s="9">
        <f>(N2203+R2203)/F2203</f>
        <v>65384.615384615383</v>
      </c>
      <c r="T2203" s="6">
        <v>73626</v>
      </c>
      <c r="U2203" s="5">
        <f>T2203-S2203</f>
        <v>8241.3846153846171</v>
      </c>
      <c r="V2203" s="4">
        <f>U2203/S2203</f>
        <v>0.12604470588235298</v>
      </c>
      <c r="W2203" s="22">
        <f>S2203*L2203</f>
        <v>56445.803118631207</v>
      </c>
      <c r="X2203" s="22">
        <f>T2203*L2203</f>
        <v>63560.497771012277</v>
      </c>
      <c r="Y2203" s="22">
        <f>X2203-W2203</f>
        <v>7114.6946523810693</v>
      </c>
      <c r="Z2203" s="8">
        <f>Y2203/W2203</f>
        <v>0.12604470588235292</v>
      </c>
      <c r="AA2203" s="10">
        <v>1232</v>
      </c>
      <c r="AB2203" s="6">
        <v>1897</v>
      </c>
      <c r="AC2203" s="6">
        <f>2016-AB2203</f>
        <v>119</v>
      </c>
      <c r="AD2203" s="6" t="s">
        <v>103</v>
      </c>
    </row>
    <row r="2204" spans="1:30" x14ac:dyDescent="0.2">
      <c r="A2204">
        <v>36</v>
      </c>
      <c r="B2204" s="2" t="s">
        <v>2159</v>
      </c>
      <c r="C2204" s="2" t="s">
        <v>22</v>
      </c>
      <c r="D2204" s="2" t="s">
        <v>23</v>
      </c>
      <c r="E2204" s="6" t="s">
        <v>2767</v>
      </c>
      <c r="F2204" s="2">
        <v>98</v>
      </c>
      <c r="G2204" s="2">
        <v>112</v>
      </c>
      <c r="H2204" s="3">
        <v>42608</v>
      </c>
      <c r="I2204" s="3">
        <v>42620</v>
      </c>
      <c r="J2204" s="7" t="s">
        <v>2541</v>
      </c>
      <c r="K2204" s="17">
        <f>IF(J2204="Januar",238.19,IF(J2204="Februar",240.59,IF(J2204="Mars",245.99,IF(J2204="April",250.79,IF(J2204="Mai",256.52,IF(J2204="Juni",259.83,IF(J2204="Juli",265.66,IF(J2204="August",272.21,IF(J2204="September",275.91,IF(J2204="Oktober",281.13,IF(J2204="November",284.38,IF(J2204="Desember",287.34,0))))))))))))</f>
        <v>275.91000000000003</v>
      </c>
      <c r="L2204" s="20">
        <f>$K$2/K2204</f>
        <v>0.86328875357906554</v>
      </c>
      <c r="M2204" s="2">
        <v>12</v>
      </c>
      <c r="N2204" s="2">
        <v>5600000</v>
      </c>
      <c r="O2204" s="2">
        <v>6900000</v>
      </c>
      <c r="P2204" s="2">
        <f>O2204-N2204</f>
        <v>1300000</v>
      </c>
      <c r="Q2204" s="4">
        <f>P2204/N2204</f>
        <v>0.23214285714285715</v>
      </c>
      <c r="R2204" s="2">
        <v>29429</v>
      </c>
      <c r="S2204" s="9">
        <f>(N2204+R2204)/F2204</f>
        <v>57443.15306122449</v>
      </c>
      <c r="T2204" s="2">
        <v>70708</v>
      </c>
      <c r="U2204" s="5">
        <f>T2204-S2204</f>
        <v>13264.84693877551</v>
      </c>
      <c r="V2204" s="4">
        <f>U2204/S2204</f>
        <v>0.23092128881987853</v>
      </c>
      <c r="W2204" s="22">
        <f>S2204*L2204</f>
        <v>49590.028007875975</v>
      </c>
      <c r="X2204" s="22">
        <f>T2204*L2204</f>
        <v>61041.421188068569</v>
      </c>
      <c r="Y2204" s="22">
        <f>X2204-W2204</f>
        <v>11451.393180192594</v>
      </c>
      <c r="Z2204" s="8">
        <f>Y2204/W2204</f>
        <v>0.23092128881987853</v>
      </c>
      <c r="AA2204" s="2">
        <v>580</v>
      </c>
      <c r="AB2204" s="2">
        <v>1888</v>
      </c>
      <c r="AC2204" s="2">
        <f>2016-AB2204</f>
        <v>128</v>
      </c>
      <c r="AD2204" s="2" t="s">
        <v>37</v>
      </c>
    </row>
    <row r="2205" spans="1:30" x14ac:dyDescent="0.2">
      <c r="A2205">
        <v>36</v>
      </c>
      <c r="B2205" s="2" t="s">
        <v>2307</v>
      </c>
      <c r="C2205" s="2" t="s">
        <v>22</v>
      </c>
      <c r="D2205" s="2" t="s">
        <v>23</v>
      </c>
      <c r="E2205" s="6" t="s">
        <v>2767</v>
      </c>
      <c r="F2205" s="2">
        <v>112</v>
      </c>
      <c r="G2205" s="2">
        <v>123</v>
      </c>
      <c r="H2205" s="3">
        <v>42608</v>
      </c>
      <c r="I2205" s="3">
        <v>42620</v>
      </c>
      <c r="J2205" s="7" t="s">
        <v>2541</v>
      </c>
      <c r="K2205" s="17">
        <f>IF(J2205="Januar",238.19,IF(J2205="Februar",240.59,IF(J2205="Mars",245.99,IF(J2205="April",250.79,IF(J2205="Mai",256.52,IF(J2205="Juni",259.83,IF(J2205="Juli",265.66,IF(J2205="August",272.21,IF(J2205="September",275.91,IF(J2205="Oktober",281.13,IF(J2205="November",284.38,IF(J2205="Desember",287.34,0))))))))))))</f>
        <v>275.91000000000003</v>
      </c>
      <c r="L2205" s="20">
        <f>$K$2/K2205</f>
        <v>0.86328875357906554</v>
      </c>
      <c r="M2205" s="2">
        <v>12</v>
      </c>
      <c r="N2205" s="2">
        <v>7800000</v>
      </c>
      <c r="O2205" s="2">
        <v>8900000</v>
      </c>
      <c r="P2205" s="2">
        <f>O2205-N2205</f>
        <v>1100000</v>
      </c>
      <c r="Q2205" s="4">
        <f>P2205/N2205</f>
        <v>0.14102564102564102</v>
      </c>
      <c r="R2205" s="2">
        <v>134752</v>
      </c>
      <c r="S2205" s="9">
        <f>(N2205+R2205)/F2205</f>
        <v>70846</v>
      </c>
      <c r="T2205" s="2">
        <v>80667</v>
      </c>
      <c r="U2205" s="5">
        <f>T2205-S2205</f>
        <v>9821</v>
      </c>
      <c r="V2205" s="4">
        <f>U2205/S2205</f>
        <v>0.13862462242046128</v>
      </c>
      <c r="W2205" s="22">
        <f>S2205*L2205</f>
        <v>61160.555036062477</v>
      </c>
      <c r="X2205" s="22">
        <f>T2205*L2205</f>
        <v>69638.913884962487</v>
      </c>
      <c r="Y2205" s="22">
        <f>X2205-W2205</f>
        <v>8478.3588489000103</v>
      </c>
      <c r="Z2205" s="8">
        <f>Y2205/W2205</f>
        <v>0.13862462242046142</v>
      </c>
      <c r="AA2205" s="11">
        <v>2113</v>
      </c>
      <c r="AB2205" s="2">
        <v>1957</v>
      </c>
      <c r="AC2205" s="2">
        <f>2016-AB2205</f>
        <v>59</v>
      </c>
      <c r="AD2205" s="2" t="s">
        <v>1292</v>
      </c>
    </row>
    <row r="2206" spans="1:30" x14ac:dyDescent="0.2">
      <c r="A2206">
        <v>36</v>
      </c>
      <c r="B2206" s="2" t="s">
        <v>330</v>
      </c>
      <c r="C2206" s="2" t="s">
        <v>22</v>
      </c>
      <c r="D2206" s="2" t="s">
        <v>23</v>
      </c>
      <c r="E2206" s="6" t="s">
        <v>2767</v>
      </c>
      <c r="F2206" s="2">
        <v>37</v>
      </c>
      <c r="G2206" s="2">
        <v>41</v>
      </c>
      <c r="H2206" s="3">
        <v>42609</v>
      </c>
      <c r="I2206" s="3">
        <v>42621</v>
      </c>
      <c r="J2206" s="7" t="s">
        <v>2541</v>
      </c>
      <c r="K2206" s="17">
        <f>IF(J2206="Januar",238.19,IF(J2206="Februar",240.59,IF(J2206="Mars",245.99,IF(J2206="April",250.79,IF(J2206="Mai",256.52,IF(J2206="Juni",259.83,IF(J2206="Juli",265.66,IF(J2206="August",272.21,IF(J2206="September",275.91,IF(J2206="Oktober",281.13,IF(J2206="November",284.38,IF(J2206="Desember",287.34,0))))))))))))</f>
        <v>275.91000000000003</v>
      </c>
      <c r="L2206" s="20">
        <f>$K$2/K2206</f>
        <v>0.86328875357906554</v>
      </c>
      <c r="M2206" s="2">
        <v>12</v>
      </c>
      <c r="N2206" s="2">
        <v>3700000</v>
      </c>
      <c r="O2206" s="2">
        <v>3700000</v>
      </c>
      <c r="P2206" s="2">
        <f>O2206-N2206</f>
        <v>0</v>
      </c>
      <c r="Q2206" s="4">
        <f>P2206/N2206</f>
        <v>0</v>
      </c>
      <c r="R2206" s="2"/>
      <c r="S2206" s="9">
        <f>(N2206+R2206)/F2206</f>
        <v>100000</v>
      </c>
      <c r="T2206" s="2">
        <v>100000</v>
      </c>
      <c r="U2206" s="5">
        <f>T2206-S2206</f>
        <v>0</v>
      </c>
      <c r="V2206" s="4">
        <f>U2206/S2206</f>
        <v>0</v>
      </c>
      <c r="W2206" s="22">
        <f>S2206*L2206</f>
        <v>86328.875357906552</v>
      </c>
      <c r="X2206" s="22">
        <f>T2206*L2206</f>
        <v>86328.875357906552</v>
      </c>
      <c r="Y2206" s="22">
        <f>X2206-W2206</f>
        <v>0</v>
      </c>
      <c r="Z2206" s="8">
        <f>Y2206/W2206</f>
        <v>0</v>
      </c>
      <c r="AA2206" s="2">
        <v>521</v>
      </c>
      <c r="AB2206" s="2">
        <v>2007</v>
      </c>
      <c r="AC2206" s="2">
        <f>2016-AB2206</f>
        <v>9</v>
      </c>
      <c r="AD2206" s="2" t="s">
        <v>315</v>
      </c>
    </row>
    <row r="2207" spans="1:30" x14ac:dyDescent="0.2">
      <c r="A2207">
        <v>36</v>
      </c>
      <c r="B2207" s="2" t="s">
        <v>752</v>
      </c>
      <c r="C2207" s="2" t="s">
        <v>22</v>
      </c>
      <c r="D2207" s="2" t="s">
        <v>23</v>
      </c>
      <c r="E2207" s="6" t="s">
        <v>2767</v>
      </c>
      <c r="F2207" s="2">
        <v>50</v>
      </c>
      <c r="G2207" s="2">
        <v>57</v>
      </c>
      <c r="H2207" s="3">
        <v>42606</v>
      </c>
      <c r="I2207" s="3">
        <v>42621</v>
      </c>
      <c r="J2207" s="7" t="s">
        <v>2541</v>
      </c>
      <c r="K2207" s="17">
        <f>IF(J2207="Januar",238.19,IF(J2207="Februar",240.59,IF(J2207="Mars",245.99,IF(J2207="April",250.79,IF(J2207="Mai",256.52,IF(J2207="Juni",259.83,IF(J2207="Juli",265.66,IF(J2207="August",272.21,IF(J2207="September",275.91,IF(J2207="Oktober",281.13,IF(J2207="November",284.38,IF(J2207="Desember",287.34,0))))))))))))</f>
        <v>275.91000000000003</v>
      </c>
      <c r="L2207" s="20">
        <f>$K$2/K2207</f>
        <v>0.86328875357906554</v>
      </c>
      <c r="M2207" s="2">
        <v>15</v>
      </c>
      <c r="N2207" s="2">
        <v>2590000</v>
      </c>
      <c r="O2207" s="2">
        <v>3510000</v>
      </c>
      <c r="P2207" s="2">
        <f>O2207-N2207</f>
        <v>920000</v>
      </c>
      <c r="Q2207" s="4">
        <f>P2207/N2207</f>
        <v>0.35521235521235522</v>
      </c>
      <c r="R2207" s="2">
        <v>24875</v>
      </c>
      <c r="S2207" s="9">
        <f>(N2207+R2207)/F2207</f>
        <v>52297.5</v>
      </c>
      <c r="T2207" s="2">
        <v>70698</v>
      </c>
      <c r="U2207" s="5">
        <f>T2207-S2207</f>
        <v>18400.5</v>
      </c>
      <c r="V2207" s="4">
        <f>U2207/S2207</f>
        <v>0.3518428223146422</v>
      </c>
      <c r="W2207" s="22">
        <f>S2207*L2207</f>
        <v>45147.843590301178</v>
      </c>
      <c r="X2207" s="22">
        <f>T2207*L2207</f>
        <v>61032.788300532775</v>
      </c>
      <c r="Y2207" s="22">
        <f>X2207-W2207</f>
        <v>15884.944710231597</v>
      </c>
      <c r="Z2207" s="8">
        <f>Y2207/W2207</f>
        <v>0.35184282231464226</v>
      </c>
      <c r="AA2207" s="2"/>
      <c r="AB2207" s="2">
        <v>1937</v>
      </c>
      <c r="AC2207" s="2">
        <f>2016-AB2207</f>
        <v>79</v>
      </c>
      <c r="AD2207" s="2" t="s">
        <v>37</v>
      </c>
    </row>
    <row r="2208" spans="1:30" x14ac:dyDescent="0.2">
      <c r="A2208">
        <v>36</v>
      </c>
      <c r="B2208" s="2" t="s">
        <v>2377</v>
      </c>
      <c r="C2208" s="2" t="s">
        <v>22</v>
      </c>
      <c r="D2208" s="2" t="s">
        <v>23</v>
      </c>
      <c r="E2208" s="6" t="s">
        <v>2767</v>
      </c>
      <c r="F2208" s="2">
        <v>122</v>
      </c>
      <c r="G2208" s="2">
        <v>134</v>
      </c>
      <c r="H2208" s="3">
        <v>42609</v>
      </c>
      <c r="I2208" s="3">
        <v>42622</v>
      </c>
      <c r="J2208" s="7" t="s">
        <v>2541</v>
      </c>
      <c r="K2208" s="17">
        <f>IF(J2208="Januar",238.19,IF(J2208="Februar",240.59,IF(J2208="Mars",245.99,IF(J2208="April",250.79,IF(J2208="Mai",256.52,IF(J2208="Juni",259.83,IF(J2208="Juli",265.66,IF(J2208="August",272.21,IF(J2208="September",275.91,IF(J2208="Oktober",281.13,IF(J2208="November",284.38,IF(J2208="Desember",287.34,0))))))))))))</f>
        <v>275.91000000000003</v>
      </c>
      <c r="L2208" s="20">
        <f>$K$2/K2208</f>
        <v>0.86328875357906554</v>
      </c>
      <c r="M2208" s="2">
        <v>13</v>
      </c>
      <c r="N2208" s="2">
        <v>11200000</v>
      </c>
      <c r="O2208" s="2">
        <v>10200000</v>
      </c>
      <c r="P2208" s="2">
        <f>O2208-N2208</f>
        <v>-1000000</v>
      </c>
      <c r="Q2208" s="4">
        <f>P2208/N2208</f>
        <v>-8.9285714285714288E-2</v>
      </c>
      <c r="R2208" s="2"/>
      <c r="S2208" s="9">
        <f>(N2208+R2208)/F2208</f>
        <v>91803.278688524588</v>
      </c>
      <c r="T2208" s="2">
        <v>83607</v>
      </c>
      <c r="U2208" s="5">
        <f>T2208-S2208</f>
        <v>-8196.2786885245878</v>
      </c>
      <c r="V2208" s="4">
        <f>U2208/S2208</f>
        <v>-8.928089285714283E-2</v>
      </c>
      <c r="W2208" s="22">
        <f>S2208*L2208</f>
        <v>79252.738033487985</v>
      </c>
      <c r="X2208" s="22">
        <f>T2208*L2208</f>
        <v>72176.982820484933</v>
      </c>
      <c r="Y2208" s="22">
        <f>X2208-W2208</f>
        <v>-7075.7552130030526</v>
      </c>
      <c r="Z2208" s="8">
        <f>Y2208/W2208</f>
        <v>-8.9280892857142871E-2</v>
      </c>
      <c r="AA2208" s="11">
        <v>3905</v>
      </c>
      <c r="AB2208" s="2">
        <v>2015</v>
      </c>
      <c r="AC2208" s="2">
        <f>2016-AB2208</f>
        <v>1</v>
      </c>
      <c r="AD2208" s="2" t="s">
        <v>838</v>
      </c>
    </row>
    <row r="2209" spans="1:30" x14ac:dyDescent="0.2">
      <c r="A2209">
        <v>36</v>
      </c>
      <c r="B2209" s="6" t="s">
        <v>2158</v>
      </c>
      <c r="C2209" s="6" t="s">
        <v>22</v>
      </c>
      <c r="D2209" s="6" t="s">
        <v>23</v>
      </c>
      <c r="E2209" s="6" t="s">
        <v>2767</v>
      </c>
      <c r="F2209" s="6">
        <v>98</v>
      </c>
      <c r="G2209" s="6">
        <v>106</v>
      </c>
      <c r="H2209" s="7">
        <v>42595</v>
      </c>
      <c r="I2209" s="7">
        <v>42622</v>
      </c>
      <c r="J2209" s="7" t="s">
        <v>2541</v>
      </c>
      <c r="K2209" s="17">
        <f>IF(J2209="Januar",238.19,IF(J2209="Februar",240.59,IF(J2209="Mars",245.99,IF(J2209="April",250.79,IF(J2209="Mai",256.52,IF(J2209="Juni",259.83,IF(J2209="Juli",265.66,IF(J2209="August",272.21,IF(J2209="September",275.91,IF(J2209="Oktober",281.13,IF(J2209="November",284.38,IF(J2209="Desember",287.34,0))))))))))))</f>
        <v>275.91000000000003</v>
      </c>
      <c r="L2209" s="20">
        <f>$K$2/K2209</f>
        <v>0.86328875357906554</v>
      </c>
      <c r="M2209" s="6">
        <v>27</v>
      </c>
      <c r="N2209" s="6">
        <v>7500000</v>
      </c>
      <c r="O2209" s="6">
        <v>7200000</v>
      </c>
      <c r="P2209" s="6">
        <f>O2209-N2209</f>
        <v>-300000</v>
      </c>
      <c r="Q2209" s="8">
        <f>P2209/N2209</f>
        <v>-0.04</v>
      </c>
      <c r="R2209" s="6"/>
      <c r="S2209" s="9">
        <f>(N2209+R2209)/F2209</f>
        <v>76530.612244897959</v>
      </c>
      <c r="T2209" s="6">
        <v>73469</v>
      </c>
      <c r="U2209" s="5">
        <f>T2209-S2209</f>
        <v>-3061.6122448979586</v>
      </c>
      <c r="V2209" s="4">
        <f>U2209/S2209</f>
        <v>-4.0005066666666658E-2</v>
      </c>
      <c r="W2209" s="22">
        <f>S2209*L2209</f>
        <v>66068.016855540729</v>
      </c>
      <c r="X2209" s="22">
        <f>T2209*L2209</f>
        <v>63424.961436700367</v>
      </c>
      <c r="Y2209" s="22">
        <f>X2209-W2209</f>
        <v>-2643.0554188403621</v>
      </c>
      <c r="Z2209" s="8">
        <f>Y2209/W2209</f>
        <v>-4.0005066666666637E-2</v>
      </c>
      <c r="AA2209" s="6">
        <v>622</v>
      </c>
      <c r="AB2209" s="6">
        <v>1898</v>
      </c>
      <c r="AC2209" s="6">
        <f>2016-AB2209</f>
        <v>118</v>
      </c>
      <c r="AD2209" s="6" t="s">
        <v>90</v>
      </c>
    </row>
    <row r="2210" spans="1:30" x14ac:dyDescent="0.2">
      <c r="A2210">
        <v>37</v>
      </c>
      <c r="B2210" s="6" t="s">
        <v>940</v>
      </c>
      <c r="C2210" s="6" t="s">
        <v>22</v>
      </c>
      <c r="D2210" s="6" t="s">
        <v>23</v>
      </c>
      <c r="E2210" s="6" t="s">
        <v>2767</v>
      </c>
      <c r="F2210" s="6">
        <v>54</v>
      </c>
      <c r="G2210" s="6">
        <v>60</v>
      </c>
      <c r="H2210" s="7">
        <v>42615</v>
      </c>
      <c r="I2210" s="7">
        <v>42625</v>
      </c>
      <c r="J2210" s="7" t="s">
        <v>2541</v>
      </c>
      <c r="K2210" s="17">
        <f>IF(J2210="Januar",238.19,IF(J2210="Februar",240.59,IF(J2210="Mars",245.99,IF(J2210="April",250.79,IF(J2210="Mai",256.52,IF(J2210="Juni",259.83,IF(J2210="Juli",265.66,IF(J2210="August",272.21,IF(J2210="September",275.91,IF(J2210="Oktober",281.13,IF(J2210="November",284.38,IF(J2210="Desember",287.34,0))))))))))))</f>
        <v>275.91000000000003</v>
      </c>
      <c r="L2210" s="20">
        <f>$K$2/K2210</f>
        <v>0.86328875357906554</v>
      </c>
      <c r="M2210" s="6">
        <v>10</v>
      </c>
      <c r="N2210" s="6">
        <v>2900000</v>
      </c>
      <c r="O2210" s="6">
        <v>3910000</v>
      </c>
      <c r="P2210" s="6">
        <f>O2210-N2210</f>
        <v>1010000</v>
      </c>
      <c r="Q2210" s="8">
        <f>P2210/N2210</f>
        <v>0.34827586206896549</v>
      </c>
      <c r="R2210" s="6">
        <v>61636</v>
      </c>
      <c r="S2210" s="9">
        <f>(N2210+R2210)/F2210</f>
        <v>54845.111111111109</v>
      </c>
      <c r="T2210" s="6">
        <v>73549</v>
      </c>
      <c r="U2210" s="5">
        <f>T2210-S2210</f>
        <v>18703.888888888891</v>
      </c>
      <c r="V2210" s="4">
        <f>U2210/S2210</f>
        <v>0.34103110578072393</v>
      </c>
      <c r="W2210" s="22">
        <f>S2210*L2210</f>
        <v>47347.16761101647</v>
      </c>
      <c r="X2210" s="22">
        <f>T2210*L2210</f>
        <v>63494.02453698669</v>
      </c>
      <c r="Y2210" s="22">
        <f>X2210-W2210</f>
        <v>16146.85692597022</v>
      </c>
      <c r="Z2210" s="8">
        <f>Y2210/W2210</f>
        <v>0.34103110578072388</v>
      </c>
      <c r="AA2210" s="10">
        <v>1039</v>
      </c>
      <c r="AB2210" s="6">
        <v>1904</v>
      </c>
      <c r="AC2210" s="6">
        <f>2016-AB2210</f>
        <v>112</v>
      </c>
      <c r="AD2210" s="6" t="s">
        <v>75</v>
      </c>
    </row>
    <row r="2211" spans="1:30" x14ac:dyDescent="0.2">
      <c r="A2211">
        <v>37</v>
      </c>
      <c r="B2211" s="2" t="s">
        <v>1158</v>
      </c>
      <c r="C2211" s="2" t="s">
        <v>22</v>
      </c>
      <c r="D2211" s="2" t="s">
        <v>23</v>
      </c>
      <c r="E2211" s="6" t="s">
        <v>2767</v>
      </c>
      <c r="F2211" s="2">
        <v>61</v>
      </c>
      <c r="G2211" s="2"/>
      <c r="H2211" s="3">
        <v>42615</v>
      </c>
      <c r="I2211" s="3">
        <v>42625</v>
      </c>
      <c r="J2211" s="7" t="s">
        <v>2541</v>
      </c>
      <c r="K2211" s="17">
        <f>IF(J2211="Januar",238.19,IF(J2211="Februar",240.59,IF(J2211="Mars",245.99,IF(J2211="April",250.79,IF(J2211="Mai",256.52,IF(J2211="Juni",259.83,IF(J2211="Juli",265.66,IF(J2211="August",272.21,IF(J2211="September",275.91,IF(J2211="Oktober",281.13,IF(J2211="November",284.38,IF(J2211="Desember",287.34,0))))))))))))</f>
        <v>275.91000000000003</v>
      </c>
      <c r="L2211" s="20">
        <f>$K$2/K2211</f>
        <v>0.86328875357906554</v>
      </c>
      <c r="M2211" s="2">
        <v>10</v>
      </c>
      <c r="N2211" s="2">
        <v>3900000</v>
      </c>
      <c r="O2211" s="2">
        <v>3900000</v>
      </c>
      <c r="P2211" s="2">
        <f>O2211-N2211</f>
        <v>0</v>
      </c>
      <c r="Q2211" s="4">
        <f>P2211/N2211</f>
        <v>0</v>
      </c>
      <c r="R2211" s="2"/>
      <c r="S2211" s="9">
        <f>(N2211+R2211)/F2211</f>
        <v>63934.426229508194</v>
      </c>
      <c r="T2211" s="2">
        <v>63934</v>
      </c>
      <c r="U2211" s="5">
        <f>T2211-S2211</f>
        <v>-0.42622950819350081</v>
      </c>
      <c r="V2211" s="4">
        <f>U2211/S2211</f>
        <v>-6.6666666666162953E-6</v>
      </c>
      <c r="W2211" s="22">
        <f>S2211*L2211</f>
        <v>55193.871130464846</v>
      </c>
      <c r="X2211" s="22">
        <f>T2211*L2211</f>
        <v>55193.503171323973</v>
      </c>
      <c r="Y2211" s="22">
        <f>X2211-W2211</f>
        <v>-0.36795914087269921</v>
      </c>
      <c r="Z2211" s="8">
        <f>Y2211/W2211</f>
        <v>-6.6666666667198171E-6</v>
      </c>
      <c r="AA2211" s="11">
        <v>5996</v>
      </c>
      <c r="AB2211" s="2">
        <v>2006</v>
      </c>
      <c r="AC2211" s="2">
        <f>2016-AB2211</f>
        <v>10</v>
      </c>
      <c r="AD2211" s="2" t="s">
        <v>186</v>
      </c>
    </row>
    <row r="2212" spans="1:30" x14ac:dyDescent="0.2">
      <c r="A2212">
        <v>37</v>
      </c>
      <c r="B2212" s="6" t="s">
        <v>1794</v>
      </c>
      <c r="C2212" s="6" t="s">
        <v>22</v>
      </c>
      <c r="D2212" s="6" t="s">
        <v>23</v>
      </c>
      <c r="E2212" s="6" t="s">
        <v>2767</v>
      </c>
      <c r="F2212" s="6">
        <v>79</v>
      </c>
      <c r="G2212" s="6">
        <v>100</v>
      </c>
      <c r="H2212" s="7">
        <v>42615</v>
      </c>
      <c r="I2212" s="7">
        <v>42625</v>
      </c>
      <c r="J2212" s="7" t="s">
        <v>2541</v>
      </c>
      <c r="K2212" s="17">
        <f>IF(J2212="Januar",238.19,IF(J2212="Februar",240.59,IF(J2212="Mars",245.99,IF(J2212="April",250.79,IF(J2212="Mai",256.52,IF(J2212="Juni",259.83,IF(J2212="Juli",265.66,IF(J2212="August",272.21,IF(J2212="September",275.91,IF(J2212="Oktober",281.13,IF(J2212="November",284.38,IF(J2212="Desember",287.34,0))))))))))))</f>
        <v>275.91000000000003</v>
      </c>
      <c r="L2212" s="20">
        <f>$K$2/K2212</f>
        <v>0.86328875357906554</v>
      </c>
      <c r="M2212" s="6">
        <v>10</v>
      </c>
      <c r="N2212" s="6">
        <v>3290000</v>
      </c>
      <c r="O2212" s="6">
        <v>3800000</v>
      </c>
      <c r="P2212" s="6">
        <f>O2212-N2212</f>
        <v>510000</v>
      </c>
      <c r="Q2212" s="8">
        <f>P2212/N2212</f>
        <v>0.15501519756838905</v>
      </c>
      <c r="R2212" s="6">
        <v>1406</v>
      </c>
      <c r="S2212" s="9">
        <f>(N2212+R2212)/F2212</f>
        <v>41663.367088607592</v>
      </c>
      <c r="T2212" s="6">
        <v>48119</v>
      </c>
      <c r="U2212" s="5">
        <f>T2212-S2212</f>
        <v>6455.6329113924076</v>
      </c>
      <c r="V2212" s="4">
        <f>U2212/S2212</f>
        <v>0.15494746014317293</v>
      </c>
      <c r="W2212" s="22">
        <f>S2212*L2212</f>
        <v>35967.516243831109</v>
      </c>
      <c r="X2212" s="22">
        <f>T2212*L2212</f>
        <v>41540.591533471052</v>
      </c>
      <c r="Y2212" s="22">
        <f>X2212-W2212</f>
        <v>5573.0752896399426</v>
      </c>
      <c r="Z2212" s="8">
        <f>Y2212/W2212</f>
        <v>0.15494746014317284</v>
      </c>
      <c r="AA2212" s="10">
        <v>13491</v>
      </c>
      <c r="AB2212" s="6">
        <v>2012</v>
      </c>
      <c r="AC2212" s="6">
        <f>2016-AB2212</f>
        <v>4</v>
      </c>
      <c r="AD2212" s="6" t="s">
        <v>103</v>
      </c>
    </row>
    <row r="2213" spans="1:30" x14ac:dyDescent="0.2">
      <c r="A2213">
        <v>37</v>
      </c>
      <c r="B2213" s="2" t="s">
        <v>2121</v>
      </c>
      <c r="C2213" s="2" t="s">
        <v>22</v>
      </c>
      <c r="D2213" s="2" t="s">
        <v>23</v>
      </c>
      <c r="E2213" s="6" t="s">
        <v>2767</v>
      </c>
      <c r="F2213" s="2">
        <v>95</v>
      </c>
      <c r="G2213" s="2">
        <v>106</v>
      </c>
      <c r="H2213" s="3">
        <v>42615</v>
      </c>
      <c r="I2213" s="3">
        <v>42625</v>
      </c>
      <c r="J2213" s="7" t="s">
        <v>2541</v>
      </c>
      <c r="K2213" s="17">
        <f>IF(J2213="Januar",238.19,IF(J2213="Februar",240.59,IF(J2213="Mars",245.99,IF(J2213="April",250.79,IF(J2213="Mai",256.52,IF(J2213="Juni",259.83,IF(J2213="Juli",265.66,IF(J2213="August",272.21,IF(J2213="September",275.91,IF(J2213="Oktober",281.13,IF(J2213="November",284.38,IF(J2213="Desember",287.34,0))))))))))))</f>
        <v>275.91000000000003</v>
      </c>
      <c r="L2213" s="20">
        <f>$K$2/K2213</f>
        <v>0.86328875357906554</v>
      </c>
      <c r="M2213" s="2">
        <v>10</v>
      </c>
      <c r="N2213" s="2">
        <v>7500000</v>
      </c>
      <c r="O2213" s="2">
        <v>8200000</v>
      </c>
      <c r="P2213" s="2">
        <f>O2213-N2213</f>
        <v>700000</v>
      </c>
      <c r="Q2213" s="4">
        <f>P2213/N2213</f>
        <v>9.3333333333333338E-2</v>
      </c>
      <c r="R2213" s="2"/>
      <c r="S2213" s="9">
        <f>(N2213+R2213)/F2213</f>
        <v>78947.368421052626</v>
      </c>
      <c r="T2213" s="2">
        <v>86316</v>
      </c>
      <c r="U2213" s="5">
        <f>T2213-S2213</f>
        <v>7368.6315789473738</v>
      </c>
      <c r="V2213" s="4">
        <f>U2213/S2213</f>
        <v>9.3336000000000072E-2</v>
      </c>
      <c r="W2213" s="22">
        <f>S2213*L2213</f>
        <v>68154.375282557798</v>
      </c>
      <c r="X2213" s="22">
        <f>T2213*L2213</f>
        <v>74515.632053930618</v>
      </c>
      <c r="Y2213" s="22">
        <f>X2213-W2213</f>
        <v>6361.2567713728204</v>
      </c>
      <c r="Z2213" s="8">
        <f>Y2213/W2213</f>
        <v>9.3336000000000086E-2</v>
      </c>
      <c r="AA2213" s="11">
        <v>2485</v>
      </c>
      <c r="AB2213" s="2">
        <v>2012</v>
      </c>
      <c r="AC2213" s="2">
        <f>2016-AB2213</f>
        <v>4</v>
      </c>
      <c r="AD2213" s="2" t="s">
        <v>2122</v>
      </c>
    </row>
    <row r="2214" spans="1:30" x14ac:dyDescent="0.2">
      <c r="A2214">
        <v>37</v>
      </c>
      <c r="B2214" s="6" t="s">
        <v>639</v>
      </c>
      <c r="C2214" s="6" t="s">
        <v>22</v>
      </c>
      <c r="D2214" s="6" t="s">
        <v>23</v>
      </c>
      <c r="E2214" s="6" t="s">
        <v>2767</v>
      </c>
      <c r="F2214" s="6">
        <v>96</v>
      </c>
      <c r="G2214" s="6">
        <v>107</v>
      </c>
      <c r="H2214" s="7">
        <v>42615</v>
      </c>
      <c r="I2214" s="7">
        <v>42625</v>
      </c>
      <c r="J2214" s="7" t="s">
        <v>2541</v>
      </c>
      <c r="K2214" s="17">
        <f>IF(J2214="Januar",238.19,IF(J2214="Februar",240.59,IF(J2214="Mars",245.99,IF(J2214="April",250.79,IF(J2214="Mai",256.52,IF(J2214="Juni",259.83,IF(J2214="Juli",265.66,IF(J2214="August",272.21,IF(J2214="September",275.91,IF(J2214="Oktober",281.13,IF(J2214="November",284.38,IF(J2214="Desember",287.34,0))))))))))))</f>
        <v>275.91000000000003</v>
      </c>
      <c r="L2214" s="20">
        <f>$K$2/K2214</f>
        <v>0.86328875357906554</v>
      </c>
      <c r="M2214" s="6">
        <v>10</v>
      </c>
      <c r="N2214" s="6">
        <v>2890000</v>
      </c>
      <c r="O2214" s="6">
        <v>2870000</v>
      </c>
      <c r="P2214" s="6">
        <f>O2214-N2214</f>
        <v>-20000</v>
      </c>
      <c r="Q2214" s="8">
        <f>P2214/N2214</f>
        <v>-6.920415224913495E-3</v>
      </c>
      <c r="R2214" s="6">
        <v>129221</v>
      </c>
      <c r="S2214" s="9">
        <f>(N2214+R2214)/F2214</f>
        <v>31450.21875</v>
      </c>
      <c r="T2214" s="6">
        <v>31242</v>
      </c>
      <c r="U2214" s="5">
        <f>T2214-S2214</f>
        <v>-208.21875</v>
      </c>
      <c r="V2214" s="4">
        <f>U2214/S2214</f>
        <v>-6.6205819315644666E-3</v>
      </c>
      <c r="W2214" s="22">
        <f>S2214*L2214</f>
        <v>27150.620144476456</v>
      </c>
      <c r="X2214" s="22">
        <f>T2214*L2214</f>
        <v>26970.867239317166</v>
      </c>
      <c r="Y2214" s="22">
        <f>X2214-W2214</f>
        <v>-179.75290515929009</v>
      </c>
      <c r="Z2214" s="8">
        <f>Y2214/W2214</f>
        <v>-6.620581931564431E-3</v>
      </c>
      <c r="AA2214" s="10">
        <v>1679</v>
      </c>
      <c r="AB2214" s="6">
        <v>1973</v>
      </c>
      <c r="AC2214" s="6">
        <f>2016-AB2214</f>
        <v>43</v>
      </c>
      <c r="AD2214" s="6" t="s">
        <v>37</v>
      </c>
    </row>
    <row r="2215" spans="1:30" x14ac:dyDescent="0.2">
      <c r="A2215">
        <v>37</v>
      </c>
      <c r="B2215" s="2" t="s">
        <v>2410</v>
      </c>
      <c r="C2215" s="2" t="s">
        <v>22</v>
      </c>
      <c r="D2215" s="2" t="s">
        <v>23</v>
      </c>
      <c r="E2215" s="6" t="s">
        <v>2767</v>
      </c>
      <c r="F2215" s="2">
        <v>128</v>
      </c>
      <c r="G2215" s="2">
        <v>142</v>
      </c>
      <c r="H2215" s="3">
        <v>42615</v>
      </c>
      <c r="I2215" s="3">
        <v>42625</v>
      </c>
      <c r="J2215" s="7" t="s">
        <v>2541</v>
      </c>
      <c r="K2215" s="17">
        <f>IF(J2215="Januar",238.19,IF(J2215="Februar",240.59,IF(J2215="Mars",245.99,IF(J2215="April",250.79,IF(J2215="Mai",256.52,IF(J2215="Juni",259.83,IF(J2215="Juli",265.66,IF(J2215="August",272.21,IF(J2215="September",275.91,IF(J2215="Oktober",281.13,IF(J2215="November",284.38,IF(J2215="Desember",287.34,0))))))))))))</f>
        <v>275.91000000000003</v>
      </c>
      <c r="L2215" s="20">
        <f>$K$2/K2215</f>
        <v>0.86328875357906554</v>
      </c>
      <c r="M2215" s="2">
        <v>10</v>
      </c>
      <c r="N2215" s="2">
        <v>7600000</v>
      </c>
      <c r="O2215" s="2">
        <v>7800000</v>
      </c>
      <c r="P2215" s="2">
        <f>O2215-N2215</f>
        <v>200000</v>
      </c>
      <c r="Q2215" s="4">
        <f>P2215/N2215</f>
        <v>2.6315789473684209E-2</v>
      </c>
      <c r="R2215" s="2"/>
      <c r="S2215" s="9">
        <f>(N2215+R2215)/F2215</f>
        <v>59375</v>
      </c>
      <c r="T2215" s="2">
        <v>60938</v>
      </c>
      <c r="U2215" s="5">
        <f>T2215-S2215</f>
        <v>1563</v>
      </c>
      <c r="V2215" s="4">
        <f>U2215/S2215</f>
        <v>2.632421052631579E-2</v>
      </c>
      <c r="W2215" s="22">
        <f>S2215*L2215</f>
        <v>51257.769743757017</v>
      </c>
      <c r="X2215" s="22">
        <f>T2215*L2215</f>
        <v>52607.090065601093</v>
      </c>
      <c r="Y2215" s="22">
        <f>X2215-W2215</f>
        <v>1349.3203218440758</v>
      </c>
      <c r="Z2215" s="8">
        <f>Y2215/W2215</f>
        <v>2.6324210526315717E-2</v>
      </c>
      <c r="AA2215" s="11">
        <v>11713</v>
      </c>
      <c r="AB2215" s="2">
        <v>1979</v>
      </c>
      <c r="AC2215" s="2">
        <f>2016-AB2215</f>
        <v>37</v>
      </c>
      <c r="AD2215" s="2" t="s">
        <v>108</v>
      </c>
    </row>
    <row r="2216" spans="1:30" x14ac:dyDescent="0.2">
      <c r="A2216">
        <v>37</v>
      </c>
      <c r="B2216" s="6" t="s">
        <v>2428</v>
      </c>
      <c r="C2216" s="6" t="s">
        <v>22</v>
      </c>
      <c r="D2216" s="6" t="s">
        <v>23</v>
      </c>
      <c r="E2216" s="6" t="s">
        <v>2767</v>
      </c>
      <c r="F2216" s="6">
        <v>131</v>
      </c>
      <c r="G2216" s="6">
        <v>145</v>
      </c>
      <c r="H2216" s="7">
        <v>42615</v>
      </c>
      <c r="I2216" s="7">
        <v>42625</v>
      </c>
      <c r="J2216" s="7" t="s">
        <v>2541</v>
      </c>
      <c r="K2216" s="17">
        <f>IF(J2216="Januar",238.19,IF(J2216="Februar",240.59,IF(J2216="Mars",245.99,IF(J2216="April",250.79,IF(J2216="Mai",256.52,IF(J2216="Juni",259.83,IF(J2216="Juli",265.66,IF(J2216="August",272.21,IF(J2216="September",275.91,IF(J2216="Oktober",281.13,IF(J2216="November",284.38,IF(J2216="Desember",287.34,0))))))))))))</f>
        <v>275.91000000000003</v>
      </c>
      <c r="L2216" s="20">
        <f>$K$2/K2216</f>
        <v>0.86328875357906554</v>
      </c>
      <c r="M2216" s="6">
        <v>10</v>
      </c>
      <c r="N2216" s="6">
        <v>9950000</v>
      </c>
      <c r="O2216" s="6">
        <v>9850000</v>
      </c>
      <c r="P2216" s="6">
        <f>O2216-N2216</f>
        <v>-100000</v>
      </c>
      <c r="Q2216" s="8">
        <f>P2216/N2216</f>
        <v>-1.0050251256281407E-2</v>
      </c>
      <c r="R2216" s="6">
        <v>4847</v>
      </c>
      <c r="S2216" s="9">
        <f>(N2216+R2216)/F2216</f>
        <v>75991.198473282449</v>
      </c>
      <c r="T2216" s="6">
        <v>75228</v>
      </c>
      <c r="U2216" s="5">
        <f>T2216-S2216</f>
        <v>-763.19847328244941</v>
      </c>
      <c r="V2216" s="4">
        <f>U2216/S2216</f>
        <v>-1.0043248278954049E-2</v>
      </c>
      <c r="W2216" s="22">
        <f>S2216*L2216</f>
        <v>65602.3470129794</v>
      </c>
      <c r="X2216" s="22">
        <f>T2216*L2216</f>
        <v>64943.486354245942</v>
      </c>
      <c r="Y2216" s="22">
        <f>X2216-W2216</f>
        <v>-658.86065873345797</v>
      </c>
      <c r="Z2216" s="8">
        <f>Y2216/W2216</f>
        <v>-1.0043248278954146E-2</v>
      </c>
      <c r="AA2216" s="10">
        <v>1982</v>
      </c>
      <c r="AB2216" s="6">
        <v>1925</v>
      </c>
      <c r="AC2216" s="6">
        <f>2016-AB2216</f>
        <v>91</v>
      </c>
      <c r="AD2216" s="6" t="s">
        <v>103</v>
      </c>
    </row>
    <row r="2217" spans="1:30" x14ac:dyDescent="0.2">
      <c r="A2217">
        <v>37</v>
      </c>
      <c r="B2217" s="6" t="s">
        <v>439</v>
      </c>
      <c r="C2217" s="6" t="s">
        <v>22</v>
      </c>
      <c r="D2217" s="6" t="s">
        <v>23</v>
      </c>
      <c r="E2217" s="6" t="s">
        <v>2767</v>
      </c>
      <c r="F2217" s="6">
        <v>41</v>
      </c>
      <c r="G2217" s="6">
        <v>46</v>
      </c>
      <c r="H2217" s="7">
        <v>42614</v>
      </c>
      <c r="I2217" s="7">
        <v>42625</v>
      </c>
      <c r="J2217" s="7" t="s">
        <v>2541</v>
      </c>
      <c r="K2217" s="17">
        <f>IF(J2217="Januar",238.19,IF(J2217="Februar",240.59,IF(J2217="Mars",245.99,IF(J2217="April",250.79,IF(J2217="Mai",256.52,IF(J2217="Juni",259.83,IF(J2217="Juli",265.66,IF(J2217="August",272.21,IF(J2217="September",275.91,IF(J2217="Oktober",281.13,IF(J2217="November",284.38,IF(J2217="Desember",287.34,0))))))))))))</f>
        <v>275.91000000000003</v>
      </c>
      <c r="L2217" s="20">
        <f>$K$2/K2217</f>
        <v>0.86328875357906554</v>
      </c>
      <c r="M2217" s="6">
        <v>11</v>
      </c>
      <c r="N2217" s="6">
        <v>2200000</v>
      </c>
      <c r="O2217" s="6">
        <v>2600000</v>
      </c>
      <c r="P2217" s="6">
        <f>O2217-N2217</f>
        <v>400000</v>
      </c>
      <c r="Q2217" s="8">
        <f>P2217/N2217</f>
        <v>0.18181818181818182</v>
      </c>
      <c r="R2217" s="6">
        <v>57090</v>
      </c>
      <c r="S2217" s="9">
        <f>(N2217+R2217)/F2217</f>
        <v>55050.975609756097</v>
      </c>
      <c r="T2217" s="6">
        <v>64807</v>
      </c>
      <c r="U2217" s="5">
        <f>T2217-S2217</f>
        <v>9756.0243902439033</v>
      </c>
      <c r="V2217" s="4">
        <f>U2217/S2217</f>
        <v>0.17721801080151878</v>
      </c>
      <c r="W2217" s="22">
        <f>S2217*L2217</f>
        <v>47524.888117457878</v>
      </c>
      <c r="X2217" s="22">
        <f>T2217*L2217</f>
        <v>55947.154253198503</v>
      </c>
      <c r="Y2217" s="22">
        <f>X2217-W2217</f>
        <v>8422.266135740625</v>
      </c>
      <c r="Z2217" s="8">
        <f>Y2217/W2217</f>
        <v>0.17721801080151886</v>
      </c>
      <c r="AA2217" s="10">
        <v>2935</v>
      </c>
      <c r="AB2217" s="6">
        <v>1967</v>
      </c>
      <c r="AC2217" s="6">
        <f>2016-AB2217</f>
        <v>49</v>
      </c>
      <c r="AD2217" s="6" t="s">
        <v>139</v>
      </c>
    </row>
    <row r="2218" spans="1:30" x14ac:dyDescent="0.2">
      <c r="A2218">
        <v>37</v>
      </c>
      <c r="B2218" s="6" t="s">
        <v>980</v>
      </c>
      <c r="C2218" s="6" t="s">
        <v>22</v>
      </c>
      <c r="D2218" s="6" t="s">
        <v>23</v>
      </c>
      <c r="E2218" s="6" t="s">
        <v>2767</v>
      </c>
      <c r="F2218" s="6">
        <v>55</v>
      </c>
      <c r="G2218" s="6">
        <v>68</v>
      </c>
      <c r="H2218" s="7">
        <v>42614</v>
      </c>
      <c r="I2218" s="7">
        <v>42625</v>
      </c>
      <c r="J2218" s="7" t="s">
        <v>2541</v>
      </c>
      <c r="K2218" s="17">
        <f>IF(J2218="Januar",238.19,IF(J2218="Februar",240.59,IF(J2218="Mars",245.99,IF(J2218="April",250.79,IF(J2218="Mai",256.52,IF(J2218="Juni",259.83,IF(J2218="Juli",265.66,IF(J2218="August",272.21,IF(J2218="September",275.91,IF(J2218="Oktober",281.13,IF(J2218="November",284.38,IF(J2218="Desember",287.34,0))))))))))))</f>
        <v>275.91000000000003</v>
      </c>
      <c r="L2218" s="20">
        <f>$K$2/K2218</f>
        <v>0.86328875357906554</v>
      </c>
      <c r="M2218" s="6">
        <v>11</v>
      </c>
      <c r="N2218" s="6">
        <v>4200000</v>
      </c>
      <c r="O2218" s="6">
        <v>4460000</v>
      </c>
      <c r="P2218" s="6">
        <f>O2218-N2218</f>
        <v>260000</v>
      </c>
      <c r="Q2218" s="8">
        <f>P2218/N2218</f>
        <v>6.1904761904761907E-2</v>
      </c>
      <c r="R2218" s="6"/>
      <c r="S2218" s="9">
        <f>(N2218+R2218)/F2218</f>
        <v>76363.636363636368</v>
      </c>
      <c r="T2218" s="6">
        <v>81091</v>
      </c>
      <c r="U2218" s="5">
        <f>T2218-S2218</f>
        <v>4727.3636363636324</v>
      </c>
      <c r="V2218" s="4">
        <f>U2218/S2218</f>
        <v>6.1905952380952325E-2</v>
      </c>
      <c r="W2218" s="22">
        <f>S2218*L2218</f>
        <v>65923.868455128642</v>
      </c>
      <c r="X2218" s="22">
        <f>T2218*L2218</f>
        <v>70004.948316480004</v>
      </c>
      <c r="Y2218" s="22">
        <f>X2218-W2218</f>
        <v>4081.0798613513616</v>
      </c>
      <c r="Z2218" s="8">
        <f>Y2218/W2218</f>
        <v>6.1905952380952367E-2</v>
      </c>
      <c r="AA2218" s="10">
        <v>2056</v>
      </c>
      <c r="AB2218" s="6">
        <v>1987</v>
      </c>
      <c r="AC2218" s="6">
        <f>2016-AB2218</f>
        <v>29</v>
      </c>
      <c r="AD2218" s="6" t="s">
        <v>67</v>
      </c>
    </row>
    <row r="2219" spans="1:30" x14ac:dyDescent="0.2">
      <c r="A2219">
        <v>37</v>
      </c>
      <c r="B2219" s="6" t="s">
        <v>304</v>
      </c>
      <c r="C2219" s="6" t="s">
        <v>22</v>
      </c>
      <c r="D2219" s="6" t="s">
        <v>23</v>
      </c>
      <c r="E2219" s="6" t="s">
        <v>2767</v>
      </c>
      <c r="F2219" s="6">
        <v>36</v>
      </c>
      <c r="G2219" s="6">
        <v>40</v>
      </c>
      <c r="H2219" s="7">
        <v>42612</v>
      </c>
      <c r="I2219" s="7">
        <v>42625</v>
      </c>
      <c r="J2219" s="7" t="s">
        <v>2541</v>
      </c>
      <c r="K2219" s="17">
        <f>IF(J2219="Januar",238.19,IF(J2219="Februar",240.59,IF(J2219="Mars",245.99,IF(J2219="April",250.79,IF(J2219="Mai",256.52,IF(J2219="Juni",259.83,IF(J2219="Juli",265.66,IF(J2219="August",272.21,IF(J2219="September",275.91,IF(J2219="Oktober",281.13,IF(J2219="November",284.38,IF(J2219="Desember",287.34,0))))))))))))</f>
        <v>275.91000000000003</v>
      </c>
      <c r="L2219" s="20">
        <f>$K$2/K2219</f>
        <v>0.86328875357906554</v>
      </c>
      <c r="M2219" s="6">
        <v>13</v>
      </c>
      <c r="N2219" s="6">
        <v>3400000</v>
      </c>
      <c r="O2219" s="6">
        <v>3400000</v>
      </c>
      <c r="P2219" s="6">
        <f>O2219-N2219</f>
        <v>0</v>
      </c>
      <c r="Q2219" s="8">
        <f>P2219/N2219</f>
        <v>0</v>
      </c>
      <c r="R2219" s="6">
        <v>91301</v>
      </c>
      <c r="S2219" s="9">
        <f>(N2219+R2219)/F2219</f>
        <v>96980.583333333328</v>
      </c>
      <c r="T2219" s="6">
        <v>96981</v>
      </c>
      <c r="U2219" s="5">
        <f>T2219-S2219</f>
        <v>0.41666666667151731</v>
      </c>
      <c r="V2219" s="4">
        <f>U2219/S2219</f>
        <v>4.2963926628424826E-6</v>
      </c>
      <c r="W2219" s="22">
        <f>S2219*L2219</f>
        <v>83722.246907204026</v>
      </c>
      <c r="X2219" s="22">
        <f>T2219*L2219</f>
        <v>83722.606610851348</v>
      </c>
      <c r="Y2219" s="22">
        <f>X2219-W2219</f>
        <v>0.35970364732202142</v>
      </c>
      <c r="Z2219" s="8">
        <f>Y2219/W2219</f>
        <v>4.2963926627615401E-6</v>
      </c>
      <c r="AA2219" s="6">
        <v>994</v>
      </c>
      <c r="AB2219" s="6">
        <v>1973</v>
      </c>
      <c r="AC2219" s="6">
        <f>2016-AB2219</f>
        <v>43</v>
      </c>
      <c r="AD2219" s="6" t="s">
        <v>27</v>
      </c>
    </row>
    <row r="2220" spans="1:30" x14ac:dyDescent="0.2">
      <c r="A2220">
        <v>37</v>
      </c>
      <c r="B2220" s="6" t="s">
        <v>381</v>
      </c>
      <c r="C2220" s="6" t="s">
        <v>22</v>
      </c>
      <c r="D2220" s="6" t="s">
        <v>23</v>
      </c>
      <c r="E2220" s="6" t="s">
        <v>2767</v>
      </c>
      <c r="F2220" s="6">
        <v>39</v>
      </c>
      <c r="G2220" s="6">
        <v>45</v>
      </c>
      <c r="H2220" s="7">
        <v>42608</v>
      </c>
      <c r="I2220" s="7">
        <v>42625</v>
      </c>
      <c r="J2220" s="7" t="s">
        <v>2541</v>
      </c>
      <c r="K2220" s="17">
        <f>IF(J2220="Januar",238.19,IF(J2220="Februar",240.59,IF(J2220="Mars",245.99,IF(J2220="April",250.79,IF(J2220="Mai",256.52,IF(J2220="Juni",259.83,IF(J2220="Juli",265.66,IF(J2220="August",272.21,IF(J2220="September",275.91,IF(J2220="Oktober",281.13,IF(J2220="November",284.38,IF(J2220="Desember",287.34,0))))))))))))</f>
        <v>275.91000000000003</v>
      </c>
      <c r="L2220" s="20">
        <f>$K$2/K2220</f>
        <v>0.86328875357906554</v>
      </c>
      <c r="M2220" s="6">
        <v>17</v>
      </c>
      <c r="N2220" s="6">
        <v>4300000</v>
      </c>
      <c r="O2220" s="6">
        <v>4300000</v>
      </c>
      <c r="P2220" s="6">
        <f>O2220-N2220</f>
        <v>0</v>
      </c>
      <c r="Q2220" s="8">
        <f>P2220/N2220</f>
        <v>0</v>
      </c>
      <c r="R2220" s="6">
        <v>2226</v>
      </c>
      <c r="S2220" s="9">
        <f>(N2220+R2220)/F2220</f>
        <v>110313.48717948717</v>
      </c>
      <c r="T2220" s="6">
        <v>110313</v>
      </c>
      <c r="U2220" s="9">
        <f>T2220-S2220</f>
        <v>-0.48717948717239778</v>
      </c>
      <c r="V2220" s="4">
        <f>U2220/S2220</f>
        <v>-4.4163184360197519E-6</v>
      </c>
      <c r="W2220" s="22">
        <f>S2220*L2220</f>
        <v>95232.392850139702</v>
      </c>
      <c r="X2220" s="22">
        <f>T2220*L2220</f>
        <v>95231.972273567459</v>
      </c>
      <c r="Y2220" s="22">
        <f>X2220-W2220</f>
        <v>-0.42057657224358991</v>
      </c>
      <c r="Z2220" s="8">
        <f>Y2220/W2220</f>
        <v>-4.4163184359487926E-6</v>
      </c>
      <c r="AA2220" s="10">
        <v>1644</v>
      </c>
      <c r="AB2220" s="6">
        <v>2010</v>
      </c>
      <c r="AC2220" s="6">
        <f>2016-AB2220</f>
        <v>6</v>
      </c>
      <c r="AD2220" s="6" t="s">
        <v>383</v>
      </c>
    </row>
    <row r="2221" spans="1:30" x14ac:dyDescent="0.2">
      <c r="A2221">
        <v>37</v>
      </c>
      <c r="B2221" s="6" t="s">
        <v>2053</v>
      </c>
      <c r="C2221" s="6" t="s">
        <v>22</v>
      </c>
      <c r="D2221" s="6" t="s">
        <v>23</v>
      </c>
      <c r="E2221" s="6" t="s">
        <v>2767</v>
      </c>
      <c r="F2221" s="6">
        <v>90</v>
      </c>
      <c r="G2221" s="6">
        <v>98</v>
      </c>
      <c r="H2221" s="7">
        <v>42602</v>
      </c>
      <c r="I2221" s="7">
        <v>42625</v>
      </c>
      <c r="J2221" s="7" t="s">
        <v>2541</v>
      </c>
      <c r="K2221" s="17">
        <f>IF(J2221="Januar",238.19,IF(J2221="Februar",240.59,IF(J2221="Mars",245.99,IF(J2221="April",250.79,IF(J2221="Mai",256.52,IF(J2221="Juni",259.83,IF(J2221="Juli",265.66,IF(J2221="August",272.21,IF(J2221="September",275.91,IF(J2221="Oktober",281.13,IF(J2221="November",284.38,IF(J2221="Desember",287.34,0))))))))))))</f>
        <v>275.91000000000003</v>
      </c>
      <c r="L2221" s="20">
        <f>$K$2/K2221</f>
        <v>0.86328875357906554</v>
      </c>
      <c r="M2221" s="6">
        <v>23</v>
      </c>
      <c r="N2221" s="6">
        <v>3200000</v>
      </c>
      <c r="O2221" s="6">
        <v>3260000</v>
      </c>
      <c r="P2221" s="6">
        <f>O2221-N2221</f>
        <v>60000</v>
      </c>
      <c r="Q2221" s="8">
        <f>P2221/N2221</f>
        <v>1.8749999999999999E-2</v>
      </c>
      <c r="R2221" s="6">
        <v>112000</v>
      </c>
      <c r="S2221" s="9">
        <f>(N2221+R2221)/F2221</f>
        <v>36800</v>
      </c>
      <c r="T2221" s="6">
        <v>37467</v>
      </c>
      <c r="U2221" s="5">
        <f>T2221-S2221</f>
        <v>667</v>
      </c>
      <c r="V2221" s="4">
        <f>U2221/S2221</f>
        <v>1.8124999999999999E-2</v>
      </c>
      <c r="W2221" s="22">
        <f>S2221*L2221</f>
        <v>31769.026131709612</v>
      </c>
      <c r="X2221" s="22">
        <f>T2221*L2221</f>
        <v>32344.839730346848</v>
      </c>
      <c r="Y2221" s="22">
        <f>X2221-W2221</f>
        <v>575.81359863723628</v>
      </c>
      <c r="Z2221" s="8">
        <f>Y2221/W2221</f>
        <v>1.8124999999999985E-2</v>
      </c>
      <c r="AA2221" s="6"/>
      <c r="AB2221" s="6">
        <v>1956</v>
      </c>
      <c r="AC2221" s="6">
        <f>2016-AB2221</f>
        <v>60</v>
      </c>
      <c r="AD2221" s="6" t="s">
        <v>161</v>
      </c>
    </row>
    <row r="2222" spans="1:30" x14ac:dyDescent="0.2">
      <c r="A2222">
        <v>37</v>
      </c>
      <c r="B2222" s="6" t="s">
        <v>172</v>
      </c>
      <c r="C2222" s="6" t="s">
        <v>22</v>
      </c>
      <c r="D2222" s="6" t="s">
        <v>23</v>
      </c>
      <c r="E2222" s="6" t="s">
        <v>2767</v>
      </c>
      <c r="F2222" s="6">
        <v>30</v>
      </c>
      <c r="G2222" s="6">
        <v>34</v>
      </c>
      <c r="H2222" s="7">
        <v>42616</v>
      </c>
      <c r="I2222" s="7">
        <v>42626</v>
      </c>
      <c r="J2222" s="7" t="s">
        <v>2541</v>
      </c>
      <c r="K2222" s="17">
        <f>IF(J2222="Januar",238.19,IF(J2222="Februar",240.59,IF(J2222="Mars",245.99,IF(J2222="April",250.79,IF(J2222="Mai",256.52,IF(J2222="Juni",259.83,IF(J2222="Juli",265.66,IF(J2222="August",272.21,IF(J2222="September",275.91,IF(J2222="Oktober",281.13,IF(J2222="November",284.38,IF(J2222="Desember",287.34,0))))))))))))</f>
        <v>275.91000000000003</v>
      </c>
      <c r="L2222" s="20">
        <f>$K$2/K2222</f>
        <v>0.86328875357906554</v>
      </c>
      <c r="M2222" s="6">
        <v>10</v>
      </c>
      <c r="N2222" s="6">
        <v>2650000</v>
      </c>
      <c r="O2222" s="6">
        <v>2600000</v>
      </c>
      <c r="P2222" s="6">
        <f>O2222-N2222</f>
        <v>-50000</v>
      </c>
      <c r="Q2222" s="8">
        <f>P2222/N2222</f>
        <v>-1.8867924528301886E-2</v>
      </c>
      <c r="R2222" s="6"/>
      <c r="S2222" s="9">
        <f>(N2222+R2222)/F2222</f>
        <v>88333.333333333328</v>
      </c>
      <c r="T2222" s="6">
        <v>86667</v>
      </c>
      <c r="U2222" s="5">
        <f>T2222-S2222</f>
        <v>-1666.3333333333285</v>
      </c>
      <c r="V2222" s="8">
        <f>U2222/S2222</f>
        <v>-1.8864150943396173E-2</v>
      </c>
      <c r="W2222" s="22">
        <f>S2222*L2222</f>
        <v>76257.173232817455</v>
      </c>
      <c r="X2222" s="22">
        <f>T2222*L2222</f>
        <v>74818.646406436877</v>
      </c>
      <c r="Y2222" s="22">
        <f>X2222-W2222</f>
        <v>-1438.5268263805774</v>
      </c>
      <c r="Z2222" s="8">
        <f>Y2222/W2222</f>
        <v>-1.8864150943396156E-2</v>
      </c>
      <c r="AA2222" s="10">
        <v>3404</v>
      </c>
      <c r="AB2222" s="6">
        <v>2004</v>
      </c>
      <c r="AC2222" s="6">
        <f>2016-AB2222</f>
        <v>12</v>
      </c>
      <c r="AD2222" s="6" t="s">
        <v>173</v>
      </c>
    </row>
    <row r="2223" spans="1:30" x14ac:dyDescent="0.2">
      <c r="A2223">
        <v>37</v>
      </c>
      <c r="B2223" s="6" t="s">
        <v>249</v>
      </c>
      <c r="C2223" s="6" t="s">
        <v>22</v>
      </c>
      <c r="D2223" s="6" t="s">
        <v>23</v>
      </c>
      <c r="E2223" s="6" t="s">
        <v>2767</v>
      </c>
      <c r="F2223" s="6">
        <v>34</v>
      </c>
      <c r="G2223" s="6">
        <v>37</v>
      </c>
      <c r="H2223" s="7">
        <v>42616</v>
      </c>
      <c r="I2223" s="7">
        <v>42626</v>
      </c>
      <c r="J2223" s="7" t="s">
        <v>2541</v>
      </c>
      <c r="K2223" s="17">
        <f>IF(J2223="Januar",238.19,IF(J2223="Februar",240.59,IF(J2223="Mars",245.99,IF(J2223="April",250.79,IF(J2223="Mai",256.52,IF(J2223="Juni",259.83,IF(J2223="Juli",265.66,IF(J2223="August",272.21,IF(J2223="September",275.91,IF(J2223="Oktober",281.13,IF(J2223="November",284.38,IF(J2223="Desember",287.34,0))))))))))))</f>
        <v>275.91000000000003</v>
      </c>
      <c r="L2223" s="20">
        <f>$K$2/K2223</f>
        <v>0.86328875357906554</v>
      </c>
      <c r="M2223" s="6">
        <v>10</v>
      </c>
      <c r="N2223" s="6">
        <v>3200000</v>
      </c>
      <c r="O2223" s="6">
        <v>3760000</v>
      </c>
      <c r="P2223" s="6">
        <f>O2223-N2223</f>
        <v>560000</v>
      </c>
      <c r="Q2223" s="8">
        <f>P2223/N2223</f>
        <v>0.17499999999999999</v>
      </c>
      <c r="R2223" s="6"/>
      <c r="S2223" s="9">
        <f>(N2223+R2223)/F2223</f>
        <v>94117.647058823524</v>
      </c>
      <c r="T2223" s="6">
        <v>110588</v>
      </c>
      <c r="U2223" s="5">
        <f>T2223-S2223</f>
        <v>16470.352941176476</v>
      </c>
      <c r="V2223" s="4">
        <f>U2223/S2223</f>
        <v>0.17499750000000006</v>
      </c>
      <c r="W2223" s="22">
        <f>S2223*L2223</f>
        <v>81250.706219206157</v>
      </c>
      <c r="X2223" s="22">
        <f>T2223*L2223</f>
        <v>95469.376680801695</v>
      </c>
      <c r="Y2223" s="22">
        <f>X2223-W2223</f>
        <v>14218.670461595539</v>
      </c>
      <c r="Z2223" s="8">
        <f>Y2223/W2223</f>
        <v>0.17499750000000011</v>
      </c>
      <c r="AA2223" s="6">
        <v>461</v>
      </c>
      <c r="AB2223" s="6">
        <v>2005</v>
      </c>
      <c r="AC2223" s="6">
        <f>2016-AB2223</f>
        <v>11</v>
      </c>
      <c r="AD2223" s="6" t="s">
        <v>29</v>
      </c>
    </row>
    <row r="2224" spans="1:30" x14ac:dyDescent="0.2">
      <c r="A2224">
        <v>37</v>
      </c>
      <c r="B2224" s="2" t="s">
        <v>440</v>
      </c>
      <c r="C2224" s="2" t="s">
        <v>22</v>
      </c>
      <c r="D2224" s="2" t="s">
        <v>23</v>
      </c>
      <c r="E2224" s="6" t="s">
        <v>2767</v>
      </c>
      <c r="F2224" s="2">
        <v>41</v>
      </c>
      <c r="G2224" s="2">
        <v>46</v>
      </c>
      <c r="H2224" s="3">
        <v>42616</v>
      </c>
      <c r="I2224" s="3">
        <v>42626</v>
      </c>
      <c r="J2224" s="7" t="s">
        <v>2541</v>
      </c>
      <c r="K2224" s="17">
        <f>IF(J2224="Januar",238.19,IF(J2224="Februar",240.59,IF(J2224="Mars",245.99,IF(J2224="April",250.79,IF(J2224="Mai",256.52,IF(J2224="Juni",259.83,IF(J2224="Juli",265.66,IF(J2224="August",272.21,IF(J2224="September",275.91,IF(J2224="Oktober",281.13,IF(J2224="November",284.38,IF(J2224="Desember",287.34,0))))))))))))</f>
        <v>275.91000000000003</v>
      </c>
      <c r="L2224" s="20">
        <f>$K$2/K2224</f>
        <v>0.86328875357906554</v>
      </c>
      <c r="M2224" s="2">
        <v>10</v>
      </c>
      <c r="N2224" s="2">
        <v>2900000</v>
      </c>
      <c r="O2224" s="2">
        <v>3700000</v>
      </c>
      <c r="P2224" s="2">
        <f>O2224-N2224</f>
        <v>800000</v>
      </c>
      <c r="Q2224" s="4">
        <f>P2224/N2224</f>
        <v>0.27586206896551724</v>
      </c>
      <c r="R2224" s="2">
        <v>70815</v>
      </c>
      <c r="S2224" s="9">
        <f>(N2224+R2224)/F2224</f>
        <v>72458.902439024387</v>
      </c>
      <c r="T2224" s="2">
        <v>91971</v>
      </c>
      <c r="U2224" s="5">
        <f>T2224-S2224</f>
        <v>19512.097560975613</v>
      </c>
      <c r="V2224" s="4">
        <f>U2224/S2224</f>
        <v>0.2692850278458942</v>
      </c>
      <c r="W2224" s="22">
        <f>S2224*L2224</f>
        <v>62552.955572292478</v>
      </c>
      <c r="X2224" s="22">
        <f>T2224*L2224</f>
        <v>79397.529955420236</v>
      </c>
      <c r="Y2224" s="22">
        <f>X2224-W2224</f>
        <v>16844.574383127758</v>
      </c>
      <c r="Z2224" s="8">
        <f>Y2224/W2224</f>
        <v>0.26928502784589414</v>
      </c>
      <c r="AA2224" s="2">
        <v>348</v>
      </c>
      <c r="AB2224" s="2">
        <v>1893</v>
      </c>
      <c r="AC2224" s="2">
        <f>2016-AB2224</f>
        <v>123</v>
      </c>
      <c r="AD2224" s="2" t="s">
        <v>130</v>
      </c>
    </row>
    <row r="2225" spans="1:30" x14ac:dyDescent="0.2">
      <c r="A2225">
        <v>37</v>
      </c>
      <c r="B2225" s="2" t="s">
        <v>447</v>
      </c>
      <c r="C2225" s="2" t="s">
        <v>22</v>
      </c>
      <c r="D2225" s="2" t="s">
        <v>23</v>
      </c>
      <c r="E2225" s="6" t="s">
        <v>2767</v>
      </c>
      <c r="F2225" s="2">
        <v>42</v>
      </c>
      <c r="G2225" s="2">
        <v>49</v>
      </c>
      <c r="H2225" s="3">
        <v>42616</v>
      </c>
      <c r="I2225" s="3">
        <v>42626</v>
      </c>
      <c r="J2225" s="7" t="s">
        <v>2541</v>
      </c>
      <c r="K2225" s="17">
        <f>IF(J2225="Januar",238.19,IF(J2225="Februar",240.59,IF(J2225="Mars",245.99,IF(J2225="April",250.79,IF(J2225="Mai",256.52,IF(J2225="Juni",259.83,IF(J2225="Juli",265.66,IF(J2225="August",272.21,IF(J2225="September",275.91,IF(J2225="Oktober",281.13,IF(J2225="November",284.38,IF(J2225="Desember",287.34,0))))))))))))</f>
        <v>275.91000000000003</v>
      </c>
      <c r="L2225" s="20">
        <f>$K$2/K2225</f>
        <v>0.86328875357906554</v>
      </c>
      <c r="M2225" s="2">
        <v>10</v>
      </c>
      <c r="N2225" s="2">
        <v>2950000</v>
      </c>
      <c r="O2225" s="2">
        <v>2950000</v>
      </c>
      <c r="P2225" s="2">
        <f>O2225-N2225</f>
        <v>0</v>
      </c>
      <c r="Q2225" s="4">
        <f>P2225/N2225</f>
        <v>0</v>
      </c>
      <c r="R2225" s="2">
        <v>501</v>
      </c>
      <c r="S2225" s="9">
        <f>(N2225+R2225)/F2225</f>
        <v>70250.023809523816</v>
      </c>
      <c r="T2225" s="2">
        <v>70250</v>
      </c>
      <c r="U2225" s="5">
        <f>T2225-S2225</f>
        <v>-2.3809523816453293E-2</v>
      </c>
      <c r="V2225" s="4">
        <f>U2225/S2225</f>
        <v>-3.3892549105763332E-7</v>
      </c>
      <c r="W2225" s="22">
        <f>S2225*L2225</f>
        <v>60646.05549342349</v>
      </c>
      <c r="X2225" s="22">
        <f>T2225*L2225</f>
        <v>60646.034938929355</v>
      </c>
      <c r="Y2225" s="22">
        <f>X2225-W2225</f>
        <v>-2.0554494134557899E-2</v>
      </c>
      <c r="Z2225" s="8">
        <f>Y2225/W2225</f>
        <v>-3.3892549098740391E-7</v>
      </c>
      <c r="AA2225" s="11">
        <v>2467</v>
      </c>
      <c r="AB2225" s="2">
        <v>2007</v>
      </c>
      <c r="AC2225" s="2">
        <f>2016-AB2225</f>
        <v>9</v>
      </c>
      <c r="AD2225" s="2" t="s">
        <v>161</v>
      </c>
    </row>
    <row r="2226" spans="1:30" x14ac:dyDescent="0.2">
      <c r="A2226">
        <v>37</v>
      </c>
      <c r="B2226" s="2" t="s">
        <v>375</v>
      </c>
      <c r="C2226" s="2" t="s">
        <v>22</v>
      </c>
      <c r="D2226" s="2" t="s">
        <v>23</v>
      </c>
      <c r="E2226" s="6" t="s">
        <v>2767</v>
      </c>
      <c r="F2226" s="2">
        <v>46</v>
      </c>
      <c r="G2226" s="2">
        <v>57</v>
      </c>
      <c r="H2226" s="3">
        <v>42616</v>
      </c>
      <c r="I2226" s="3">
        <v>42626</v>
      </c>
      <c r="J2226" s="7" t="s">
        <v>2541</v>
      </c>
      <c r="K2226" s="17">
        <f>IF(J2226="Januar",238.19,IF(J2226="Februar",240.59,IF(J2226="Mars",245.99,IF(J2226="April",250.79,IF(J2226="Mai",256.52,IF(J2226="Juni",259.83,IF(J2226="Juli",265.66,IF(J2226="August",272.21,IF(J2226="September",275.91,IF(J2226="Oktober",281.13,IF(J2226="November",284.38,IF(J2226="Desember",287.34,0))))))))))))</f>
        <v>275.91000000000003</v>
      </c>
      <c r="L2226" s="20">
        <f>$K$2/K2226</f>
        <v>0.86328875357906554</v>
      </c>
      <c r="M2226" s="2">
        <v>10</v>
      </c>
      <c r="N2226" s="2">
        <v>2900000</v>
      </c>
      <c r="O2226" s="2">
        <v>3400000</v>
      </c>
      <c r="P2226" s="2">
        <f>O2226-N2226</f>
        <v>500000</v>
      </c>
      <c r="Q2226" s="4">
        <f>P2226/N2226</f>
        <v>0.17241379310344829</v>
      </c>
      <c r="R2226" s="2"/>
      <c r="S2226" s="9">
        <f>(N2226+R2226)/F2226</f>
        <v>63043.478260869568</v>
      </c>
      <c r="T2226" s="2">
        <v>73913</v>
      </c>
      <c r="U2226" s="5">
        <f>T2226-S2226</f>
        <v>10869.521739130432</v>
      </c>
      <c r="V2226" s="4">
        <f>U2226/S2226</f>
        <v>0.17241310344827582</v>
      </c>
      <c r="W2226" s="22">
        <f>S2226*L2226</f>
        <v>54424.725769115001</v>
      </c>
      <c r="X2226" s="22">
        <f>T2226*L2226</f>
        <v>63808.261643289472</v>
      </c>
      <c r="Y2226" s="22">
        <f>X2226-W2226</f>
        <v>9383.5358741744712</v>
      </c>
      <c r="Z2226" s="8">
        <f>Y2226/W2226</f>
        <v>0.1724131034482759</v>
      </c>
      <c r="AA2226" s="11">
        <v>2171</v>
      </c>
      <c r="AB2226" s="2">
        <v>2009</v>
      </c>
      <c r="AC2226" s="2">
        <f>2016-AB2226</f>
        <v>7</v>
      </c>
      <c r="AD2226" s="2" t="s">
        <v>52</v>
      </c>
    </row>
    <row r="2227" spans="1:30" x14ac:dyDescent="0.2">
      <c r="A2227">
        <v>37</v>
      </c>
      <c r="B2227" s="6" t="s">
        <v>846</v>
      </c>
      <c r="C2227" s="6" t="s">
        <v>22</v>
      </c>
      <c r="D2227" s="6" t="s">
        <v>23</v>
      </c>
      <c r="E2227" s="6" t="s">
        <v>2767</v>
      </c>
      <c r="F2227" s="6">
        <v>52</v>
      </c>
      <c r="G2227" s="6">
        <v>58</v>
      </c>
      <c r="H2227" s="7">
        <v>42616</v>
      </c>
      <c r="I2227" s="7">
        <v>42626</v>
      </c>
      <c r="J2227" s="7" t="s">
        <v>2541</v>
      </c>
      <c r="K2227" s="17">
        <f>IF(J2227="Januar",238.19,IF(J2227="Februar",240.59,IF(J2227="Mars",245.99,IF(J2227="April",250.79,IF(J2227="Mai",256.52,IF(J2227="Juni",259.83,IF(J2227="Juli",265.66,IF(J2227="August",272.21,IF(J2227="September",275.91,IF(J2227="Oktober",281.13,IF(J2227="November",284.38,IF(J2227="Desember",287.34,0))))))))))))</f>
        <v>275.91000000000003</v>
      </c>
      <c r="L2227" s="20">
        <f>$K$2/K2227</f>
        <v>0.86328875357906554</v>
      </c>
      <c r="M2227" s="6">
        <v>10</v>
      </c>
      <c r="N2227" s="6">
        <v>4250000</v>
      </c>
      <c r="O2227" s="6">
        <v>4600000</v>
      </c>
      <c r="P2227" s="6">
        <f>O2227-N2227</f>
        <v>350000</v>
      </c>
      <c r="Q2227" s="8">
        <f>P2227/N2227</f>
        <v>8.2352941176470587E-2</v>
      </c>
      <c r="R2227" s="6"/>
      <c r="S2227" s="9">
        <f>(N2227+R2227)/F2227</f>
        <v>81730.769230769234</v>
      </c>
      <c r="T2227" s="6">
        <v>88462</v>
      </c>
      <c r="U2227" s="5">
        <f>T2227-S2227</f>
        <v>6731.2307692307659</v>
      </c>
      <c r="V2227" s="4">
        <f>U2227/S2227</f>
        <v>8.2358588235294072E-2</v>
      </c>
      <c r="W2227" s="22">
        <f>S2227*L2227</f>
        <v>70557.253898289011</v>
      </c>
      <c r="X2227" s="22">
        <f>T2227*L2227</f>
        <v>76368.249719111293</v>
      </c>
      <c r="Y2227" s="22">
        <f>X2227-W2227</f>
        <v>5810.9958208222815</v>
      </c>
      <c r="Z2227" s="8">
        <f>Y2227/W2227</f>
        <v>8.2358588235294058E-2</v>
      </c>
      <c r="AA2227" s="6">
        <v>539</v>
      </c>
      <c r="AB2227" s="6">
        <v>1952</v>
      </c>
      <c r="AC2227" s="6">
        <f>2016-AB2227</f>
        <v>64</v>
      </c>
      <c r="AD2227" s="6" t="s">
        <v>37</v>
      </c>
    </row>
    <row r="2228" spans="1:30" x14ac:dyDescent="0.2">
      <c r="A2228">
        <v>37</v>
      </c>
      <c r="B2228" s="2" t="s">
        <v>895</v>
      </c>
      <c r="C2228" s="2" t="s">
        <v>22</v>
      </c>
      <c r="D2228" s="2" t="s">
        <v>23</v>
      </c>
      <c r="E2228" s="6" t="s">
        <v>2767</v>
      </c>
      <c r="F2228" s="2">
        <v>53</v>
      </c>
      <c r="G2228" s="2">
        <v>60</v>
      </c>
      <c r="H2228" s="3">
        <v>42616</v>
      </c>
      <c r="I2228" s="3">
        <v>42626</v>
      </c>
      <c r="J2228" s="7" t="s">
        <v>2541</v>
      </c>
      <c r="K2228" s="17">
        <f>IF(J2228="Januar",238.19,IF(J2228="Februar",240.59,IF(J2228="Mars",245.99,IF(J2228="April",250.79,IF(J2228="Mai",256.52,IF(J2228="Juni",259.83,IF(J2228="Juli",265.66,IF(J2228="August",272.21,IF(J2228="September",275.91,IF(J2228="Oktober",281.13,IF(J2228="November",284.38,IF(J2228="Desember",287.34,0))))))))))))</f>
        <v>275.91000000000003</v>
      </c>
      <c r="L2228" s="20">
        <f>$K$2/K2228</f>
        <v>0.86328875357906554</v>
      </c>
      <c r="M2228" s="2">
        <v>10</v>
      </c>
      <c r="N2228" s="2">
        <v>3590000</v>
      </c>
      <c r="O2228" s="2">
        <v>4050000</v>
      </c>
      <c r="P2228" s="2">
        <f>O2228-N2228</f>
        <v>460000</v>
      </c>
      <c r="Q2228" s="4">
        <f>P2228/N2228</f>
        <v>0.12813370473537605</v>
      </c>
      <c r="R2228" s="2">
        <v>49557</v>
      </c>
      <c r="S2228" s="9">
        <f>(N2228+R2228)/F2228</f>
        <v>68670.886792452831</v>
      </c>
      <c r="T2228" s="2">
        <v>77350</v>
      </c>
      <c r="U2228" s="5">
        <f>T2228-S2228</f>
        <v>8679.1132075471687</v>
      </c>
      <c r="V2228" s="4">
        <f>U2228/S2228</f>
        <v>0.12638708502161114</v>
      </c>
      <c r="W2228" s="22">
        <f>S2228*L2228</f>
        <v>59282.804266225721</v>
      </c>
      <c r="X2228" s="22">
        <f>T2228*L2228</f>
        <v>66775.385089340722</v>
      </c>
      <c r="Y2228" s="22">
        <f>X2228-W2228</f>
        <v>7492.5808231150004</v>
      </c>
      <c r="Z2228" s="8">
        <f>Y2228/W2228</f>
        <v>0.12638708502161111</v>
      </c>
      <c r="AA2228" s="2">
        <v>468</v>
      </c>
      <c r="AB2228" s="2">
        <v>1897</v>
      </c>
      <c r="AC2228" s="2">
        <f>2016-AB2228</f>
        <v>119</v>
      </c>
      <c r="AD2228" s="2" t="s">
        <v>75</v>
      </c>
    </row>
    <row r="2229" spans="1:30" x14ac:dyDescent="0.2">
      <c r="A2229">
        <v>37</v>
      </c>
      <c r="B2229" s="2" t="s">
        <v>983</v>
      </c>
      <c r="C2229" s="2" t="s">
        <v>22</v>
      </c>
      <c r="D2229" s="2" t="s">
        <v>23</v>
      </c>
      <c r="E2229" s="6" t="s">
        <v>2767</v>
      </c>
      <c r="F2229" s="2">
        <v>55</v>
      </c>
      <c r="G2229" s="2">
        <v>64</v>
      </c>
      <c r="H2229" s="3">
        <v>42616</v>
      </c>
      <c r="I2229" s="3">
        <v>42626</v>
      </c>
      <c r="J2229" s="7" t="s">
        <v>2541</v>
      </c>
      <c r="K2229" s="17">
        <f>IF(J2229="Januar",238.19,IF(J2229="Februar",240.59,IF(J2229="Mars",245.99,IF(J2229="April",250.79,IF(J2229="Mai",256.52,IF(J2229="Juni",259.83,IF(J2229="Juli",265.66,IF(J2229="August",272.21,IF(J2229="September",275.91,IF(J2229="Oktober",281.13,IF(J2229="November",284.38,IF(J2229="Desember",287.34,0))))))))))))</f>
        <v>275.91000000000003</v>
      </c>
      <c r="L2229" s="20">
        <f>$K$2/K2229</f>
        <v>0.86328875357906554</v>
      </c>
      <c r="M2229" s="2">
        <v>10</v>
      </c>
      <c r="N2229" s="2">
        <v>3850000</v>
      </c>
      <c r="O2229" s="2">
        <v>4400000</v>
      </c>
      <c r="P2229" s="2">
        <f>O2229-N2229</f>
        <v>550000</v>
      </c>
      <c r="Q2229" s="4">
        <f>P2229/N2229</f>
        <v>0.14285714285714285</v>
      </c>
      <c r="R2229" s="2"/>
      <c r="S2229" s="9">
        <f>(N2229+R2229)/F2229</f>
        <v>70000</v>
      </c>
      <c r="T2229" s="2">
        <v>80000</v>
      </c>
      <c r="U2229" s="5">
        <f>T2229-S2229</f>
        <v>10000</v>
      </c>
      <c r="V2229" s="4">
        <f>U2229/S2229</f>
        <v>0.14285714285714285</v>
      </c>
      <c r="W2229" s="22">
        <f>S2229*L2229</f>
        <v>60430.212750534585</v>
      </c>
      <c r="X2229" s="22">
        <f>T2229*L2229</f>
        <v>69063.100286325236</v>
      </c>
      <c r="Y2229" s="22">
        <f>X2229-W2229</f>
        <v>8632.8875357906509</v>
      </c>
      <c r="Z2229" s="8">
        <f>Y2229/W2229</f>
        <v>0.14285714285714279</v>
      </c>
      <c r="AA2229" s="11">
        <v>5109</v>
      </c>
      <c r="AB2229" s="2">
        <v>2007</v>
      </c>
      <c r="AC2229" s="2">
        <f>2016-AB2229</f>
        <v>9</v>
      </c>
      <c r="AD2229" s="2" t="s">
        <v>67</v>
      </c>
    </row>
    <row r="2230" spans="1:30" x14ac:dyDescent="0.2">
      <c r="A2230">
        <v>37</v>
      </c>
      <c r="B2230" s="2" t="s">
        <v>1328</v>
      </c>
      <c r="C2230" s="2" t="s">
        <v>22</v>
      </c>
      <c r="D2230" s="2" t="s">
        <v>23</v>
      </c>
      <c r="E2230" s="6" t="s">
        <v>2767</v>
      </c>
      <c r="F2230" s="2">
        <v>65</v>
      </c>
      <c r="G2230" s="2">
        <v>73</v>
      </c>
      <c r="H2230" s="3">
        <v>42616</v>
      </c>
      <c r="I2230" s="3">
        <v>42626</v>
      </c>
      <c r="J2230" s="7" t="s">
        <v>2541</v>
      </c>
      <c r="K2230" s="17">
        <f>IF(J2230="Januar",238.19,IF(J2230="Februar",240.59,IF(J2230="Mars",245.99,IF(J2230="April",250.79,IF(J2230="Mai",256.52,IF(J2230="Juni",259.83,IF(J2230="Juli",265.66,IF(J2230="August",272.21,IF(J2230="September",275.91,IF(J2230="Oktober",281.13,IF(J2230="November",284.38,IF(J2230="Desember",287.34,0))))))))))))</f>
        <v>275.91000000000003</v>
      </c>
      <c r="L2230" s="20">
        <f>$K$2/K2230</f>
        <v>0.86328875357906554</v>
      </c>
      <c r="M2230" s="2">
        <v>10</v>
      </c>
      <c r="N2230" s="2">
        <v>4200000</v>
      </c>
      <c r="O2230" s="2">
        <v>4900000</v>
      </c>
      <c r="P2230" s="2">
        <f>O2230-N2230</f>
        <v>700000</v>
      </c>
      <c r="Q2230" s="4">
        <f>P2230/N2230</f>
        <v>0.16666666666666666</v>
      </c>
      <c r="R2230" s="2"/>
      <c r="S2230" s="9">
        <f>(N2230+R2230)/F2230</f>
        <v>64615.384615384617</v>
      </c>
      <c r="T2230" s="2">
        <v>75385</v>
      </c>
      <c r="U2230" s="5">
        <f>T2230-S2230</f>
        <v>10769.615384615383</v>
      </c>
      <c r="V2230" s="4">
        <f>U2230/S2230</f>
        <v>0.16667261904761901</v>
      </c>
      <c r="W2230" s="22">
        <f>S2230*L2230</f>
        <v>55781.734846647312</v>
      </c>
      <c r="X2230" s="22">
        <f>T2230*L2230</f>
        <v>65079.022688557852</v>
      </c>
      <c r="Y2230" s="22">
        <f>X2230-W2230</f>
        <v>9297.28784191054</v>
      </c>
      <c r="Z2230" s="8">
        <f>Y2230/W2230</f>
        <v>0.16667261904761899</v>
      </c>
      <c r="AA2230" s="11">
        <v>38753</v>
      </c>
      <c r="AB2230" s="2">
        <v>1982</v>
      </c>
      <c r="AC2230" s="2">
        <f>2016-AB2230</f>
        <v>34</v>
      </c>
      <c r="AD2230" s="2" t="s">
        <v>108</v>
      </c>
    </row>
    <row r="2231" spans="1:30" x14ac:dyDescent="0.2">
      <c r="A2231">
        <v>37</v>
      </c>
      <c r="B2231" s="2" t="s">
        <v>1368</v>
      </c>
      <c r="C2231" s="2" t="s">
        <v>22</v>
      </c>
      <c r="D2231" s="2" t="s">
        <v>23</v>
      </c>
      <c r="E2231" s="6" t="s">
        <v>2767</v>
      </c>
      <c r="F2231" s="2">
        <v>66</v>
      </c>
      <c r="G2231" s="2">
        <v>70</v>
      </c>
      <c r="H2231" s="3">
        <v>42616</v>
      </c>
      <c r="I2231" s="3">
        <v>42626</v>
      </c>
      <c r="J2231" s="7" t="s">
        <v>2541</v>
      </c>
      <c r="K2231" s="17">
        <f>IF(J2231="Januar",238.19,IF(J2231="Februar",240.59,IF(J2231="Mars",245.99,IF(J2231="April",250.79,IF(J2231="Mai",256.52,IF(J2231="Juni",259.83,IF(J2231="Juli",265.66,IF(J2231="August",272.21,IF(J2231="September",275.91,IF(J2231="Oktober",281.13,IF(J2231="November",284.38,IF(J2231="Desember",287.34,0))))))))))))</f>
        <v>275.91000000000003</v>
      </c>
      <c r="L2231" s="20">
        <f>$K$2/K2231</f>
        <v>0.86328875357906554</v>
      </c>
      <c r="M2231" s="2">
        <v>10</v>
      </c>
      <c r="N2231" s="2">
        <v>4250000</v>
      </c>
      <c r="O2231" s="2">
        <v>5850000</v>
      </c>
      <c r="P2231" s="2">
        <f>O2231-N2231</f>
        <v>1600000</v>
      </c>
      <c r="Q2231" s="4">
        <f>P2231/N2231</f>
        <v>0.37647058823529411</v>
      </c>
      <c r="R2231" s="2">
        <v>132055</v>
      </c>
      <c r="S2231" s="9">
        <f>(N2231+R2231)/F2231</f>
        <v>66394.772727272721</v>
      </c>
      <c r="T2231" s="2">
        <v>90637</v>
      </c>
      <c r="U2231" s="5">
        <f>T2231-S2231</f>
        <v>24242.227272727279</v>
      </c>
      <c r="V2231" s="4">
        <f>U2231/S2231</f>
        <v>0.36512252812892593</v>
      </c>
      <c r="W2231" s="22">
        <f>S2231*L2231</f>
        <v>57317.860591892604</v>
      </c>
      <c r="X2231" s="22">
        <f>T2231*L2231</f>
        <v>78245.902758145763</v>
      </c>
      <c r="Y2231" s="22">
        <f>X2231-W2231</f>
        <v>20928.042166253159</v>
      </c>
      <c r="Z2231" s="8">
        <f>Y2231/W2231</f>
        <v>0.36512252812892587</v>
      </c>
      <c r="AA2231" s="2">
        <v>723</v>
      </c>
      <c r="AB2231" s="2">
        <v>1901</v>
      </c>
      <c r="AC2231" s="2">
        <f>2016-AB2231</f>
        <v>115</v>
      </c>
      <c r="AD2231" s="2" t="s">
        <v>37</v>
      </c>
    </row>
    <row r="2232" spans="1:30" x14ac:dyDescent="0.2">
      <c r="A2232">
        <v>37</v>
      </c>
      <c r="B2232" s="2" t="s">
        <v>1421</v>
      </c>
      <c r="C2232" s="2" t="s">
        <v>22</v>
      </c>
      <c r="D2232" s="2" t="s">
        <v>23</v>
      </c>
      <c r="E2232" s="6" t="s">
        <v>2767</v>
      </c>
      <c r="F2232" s="2">
        <v>67</v>
      </c>
      <c r="G2232" s="2">
        <v>74</v>
      </c>
      <c r="H2232" s="3">
        <v>42616</v>
      </c>
      <c r="I2232" s="3">
        <v>42626</v>
      </c>
      <c r="J2232" s="7" t="s">
        <v>2541</v>
      </c>
      <c r="K2232" s="17">
        <f>IF(J2232="Januar",238.19,IF(J2232="Februar",240.59,IF(J2232="Mars",245.99,IF(J2232="April",250.79,IF(J2232="Mai",256.52,IF(J2232="Juni",259.83,IF(J2232="Juli",265.66,IF(J2232="August",272.21,IF(J2232="September",275.91,IF(J2232="Oktober",281.13,IF(J2232="November",284.38,IF(J2232="Desember",287.34,0))))))))))))</f>
        <v>275.91000000000003</v>
      </c>
      <c r="L2232" s="20">
        <f>$K$2/K2232</f>
        <v>0.86328875357906554</v>
      </c>
      <c r="M2232" s="2">
        <v>10</v>
      </c>
      <c r="N2232" s="2">
        <v>3950000</v>
      </c>
      <c r="O2232" s="2">
        <v>4650000</v>
      </c>
      <c r="P2232" s="2">
        <f>O2232-N2232</f>
        <v>700000</v>
      </c>
      <c r="Q2232" s="4">
        <f>P2232/N2232</f>
        <v>0.17721518987341772</v>
      </c>
      <c r="R2232" s="2">
        <v>46390</v>
      </c>
      <c r="S2232" s="9">
        <f>(N2232+R2232)/F2232</f>
        <v>59647.611940298506</v>
      </c>
      <c r="T2232" s="2">
        <v>70095</v>
      </c>
      <c r="U2232" s="5">
        <f>T2232-S2232</f>
        <v>10447.388059701494</v>
      </c>
      <c r="V2232" s="4">
        <f>U2232/S2232</f>
        <v>0.17515182452163081</v>
      </c>
      <c r="W2232" s="22">
        <f>S2232*L2232</f>
        <v>51493.112565908086</v>
      </c>
      <c r="X2232" s="22">
        <f>T2232*L2232</f>
        <v>60512.225182124595</v>
      </c>
      <c r="Y2232" s="22">
        <f>X2232-W2232</f>
        <v>9019.1126162165092</v>
      </c>
      <c r="Z2232" s="8">
        <f>Y2232/W2232</f>
        <v>0.17515182452163069</v>
      </c>
      <c r="AA2232" s="2">
        <v>529</v>
      </c>
      <c r="AB2232" s="2">
        <v>1955</v>
      </c>
      <c r="AC2232" s="2">
        <f>2016-AB2232</f>
        <v>61</v>
      </c>
      <c r="AD2232" s="2" t="s">
        <v>148</v>
      </c>
    </row>
    <row r="2233" spans="1:30" x14ac:dyDescent="0.2">
      <c r="A2233">
        <v>37</v>
      </c>
      <c r="B2233" s="2" t="s">
        <v>1422</v>
      </c>
      <c r="C2233" s="2" t="s">
        <v>22</v>
      </c>
      <c r="D2233" s="2" t="s">
        <v>23</v>
      </c>
      <c r="E2233" s="6" t="s">
        <v>2767</v>
      </c>
      <c r="F2233" s="2">
        <v>67</v>
      </c>
      <c r="G2233" s="2">
        <v>82</v>
      </c>
      <c r="H2233" s="3">
        <v>42616</v>
      </c>
      <c r="I2233" s="3">
        <v>42626</v>
      </c>
      <c r="J2233" s="7" t="s">
        <v>2541</v>
      </c>
      <c r="K2233" s="17">
        <f>IF(J2233="Januar",238.19,IF(J2233="Februar",240.59,IF(J2233="Mars",245.99,IF(J2233="April",250.79,IF(J2233="Mai",256.52,IF(J2233="Juni",259.83,IF(J2233="Juli",265.66,IF(J2233="August",272.21,IF(J2233="September",275.91,IF(J2233="Oktober",281.13,IF(J2233="November",284.38,IF(J2233="Desember",287.34,0))))))))))))</f>
        <v>275.91000000000003</v>
      </c>
      <c r="L2233" s="20">
        <f>$K$2/K2233</f>
        <v>0.86328875357906554</v>
      </c>
      <c r="M2233" s="2">
        <v>10</v>
      </c>
      <c r="N2233" s="2">
        <v>4900000</v>
      </c>
      <c r="O2233" s="2">
        <v>5350000</v>
      </c>
      <c r="P2233" s="2">
        <f>O2233-N2233</f>
        <v>450000</v>
      </c>
      <c r="Q2233" s="4">
        <f>P2233/N2233</f>
        <v>9.1836734693877556E-2</v>
      </c>
      <c r="R2233" s="2">
        <v>5540</v>
      </c>
      <c r="S2233" s="9">
        <f>(N2233+R2233)/F2233</f>
        <v>73217.014925373136</v>
      </c>
      <c r="T2233" s="2">
        <v>79933</v>
      </c>
      <c r="U2233" s="5">
        <f>T2233-S2233</f>
        <v>6715.9850746268639</v>
      </c>
      <c r="V2233" s="4">
        <f>U2233/S2233</f>
        <v>9.1727108534432472E-2</v>
      </c>
      <c r="W2233" s="22">
        <f>S2233*L2233</f>
        <v>63207.425555705209</v>
      </c>
      <c r="X2233" s="22">
        <f>T2233*L2233</f>
        <v>69005.25993983545</v>
      </c>
      <c r="Y2233" s="22">
        <f>X2233-W2233</f>
        <v>5797.8343841302412</v>
      </c>
      <c r="Z2233" s="8">
        <f>Y2233/W2233</f>
        <v>9.1727108534432611E-2</v>
      </c>
      <c r="AA2233" s="11">
        <v>18323</v>
      </c>
      <c r="AB2233" s="2">
        <v>2001</v>
      </c>
      <c r="AC2233" s="2">
        <f>2016-AB2233</f>
        <v>15</v>
      </c>
      <c r="AD2233" s="2" t="s">
        <v>137</v>
      </c>
    </row>
    <row r="2234" spans="1:30" x14ac:dyDescent="0.2">
      <c r="A2234">
        <v>37</v>
      </c>
      <c r="B2234" s="6" t="s">
        <v>1461</v>
      </c>
      <c r="C2234" s="6" t="s">
        <v>22</v>
      </c>
      <c r="D2234" s="6" t="s">
        <v>23</v>
      </c>
      <c r="E2234" s="6" t="s">
        <v>2767</v>
      </c>
      <c r="F2234" s="6">
        <v>68</v>
      </c>
      <c r="G2234" s="6">
        <v>75</v>
      </c>
      <c r="H2234" s="7">
        <v>42616</v>
      </c>
      <c r="I2234" s="7">
        <v>42626</v>
      </c>
      <c r="J2234" s="7" t="s">
        <v>2541</v>
      </c>
      <c r="K2234" s="17">
        <f>IF(J2234="Januar",238.19,IF(J2234="Februar",240.59,IF(J2234="Mars",245.99,IF(J2234="April",250.79,IF(J2234="Mai",256.52,IF(J2234="Juni",259.83,IF(J2234="Juli",265.66,IF(J2234="August",272.21,IF(J2234="September",275.91,IF(J2234="Oktober",281.13,IF(J2234="November",284.38,IF(J2234="Desember",287.34,0))))))))))))</f>
        <v>275.91000000000003</v>
      </c>
      <c r="L2234" s="20">
        <f>$K$2/K2234</f>
        <v>0.86328875357906554</v>
      </c>
      <c r="M2234" s="6">
        <v>10</v>
      </c>
      <c r="N2234" s="6">
        <v>4900000</v>
      </c>
      <c r="O2234" s="6">
        <v>5150000</v>
      </c>
      <c r="P2234" s="6">
        <f>O2234-N2234</f>
        <v>250000</v>
      </c>
      <c r="Q2234" s="8">
        <f>P2234/N2234</f>
        <v>5.1020408163265307E-2</v>
      </c>
      <c r="R2234" s="6">
        <v>122128</v>
      </c>
      <c r="S2234" s="9">
        <f>(N2234+R2234)/F2234</f>
        <v>73854.823529411762</v>
      </c>
      <c r="T2234" s="6">
        <v>77531</v>
      </c>
      <c r="U2234" s="5">
        <f>T2234-S2234</f>
        <v>3676.1764705882379</v>
      </c>
      <c r="V2234" s="4">
        <f>U2234/S2234</f>
        <v>4.9775712606289643E-2</v>
      </c>
      <c r="W2234" s="22">
        <f>S2234*L2234</f>
        <v>63758.038550507721</v>
      </c>
      <c r="X2234" s="22">
        <f>T2234*L2234</f>
        <v>66931.640353738534</v>
      </c>
      <c r="Y2234" s="22">
        <f>X2234-W2234</f>
        <v>3173.6018032308129</v>
      </c>
      <c r="Z2234" s="8">
        <f>Y2234/W2234</f>
        <v>4.977571260628972E-2</v>
      </c>
      <c r="AA2234" s="6">
        <v>384</v>
      </c>
      <c r="AB2234" s="6">
        <v>1885</v>
      </c>
      <c r="AC2234" s="6">
        <f>2016-AB2234</f>
        <v>131</v>
      </c>
      <c r="AD2234" s="6" t="s">
        <v>203</v>
      </c>
    </row>
    <row r="2235" spans="1:30" x14ac:dyDescent="0.2">
      <c r="A2235">
        <v>37</v>
      </c>
      <c r="B2235" s="2" t="s">
        <v>1074</v>
      </c>
      <c r="C2235" s="2" t="s">
        <v>22</v>
      </c>
      <c r="D2235" s="2" t="s">
        <v>23</v>
      </c>
      <c r="E2235" s="6" t="s">
        <v>2767</v>
      </c>
      <c r="F2235" s="2">
        <v>71</v>
      </c>
      <c r="G2235" s="2">
        <v>83</v>
      </c>
      <c r="H2235" s="3">
        <v>42616</v>
      </c>
      <c r="I2235" s="3">
        <v>42626</v>
      </c>
      <c r="J2235" s="7" t="s">
        <v>2541</v>
      </c>
      <c r="K2235" s="17">
        <f>IF(J2235="Januar",238.19,IF(J2235="Februar",240.59,IF(J2235="Mars",245.99,IF(J2235="April",250.79,IF(J2235="Mai",256.52,IF(J2235="Juni",259.83,IF(J2235="Juli",265.66,IF(J2235="August",272.21,IF(J2235="September",275.91,IF(J2235="Oktober",281.13,IF(J2235="November",284.38,IF(J2235="Desember",287.34,0))))))))))))</f>
        <v>275.91000000000003</v>
      </c>
      <c r="L2235" s="20">
        <f>$K$2/K2235</f>
        <v>0.86328875357906554</v>
      </c>
      <c r="M2235" s="2">
        <v>10</v>
      </c>
      <c r="N2235" s="2">
        <v>5650000</v>
      </c>
      <c r="O2235" s="2">
        <v>5800000</v>
      </c>
      <c r="P2235" s="2">
        <f>O2235-N2235</f>
        <v>150000</v>
      </c>
      <c r="Q2235" s="4">
        <f>P2235/N2235</f>
        <v>2.6548672566371681E-2</v>
      </c>
      <c r="R2235" s="2">
        <v>156374</v>
      </c>
      <c r="S2235" s="9">
        <f>(N2235+R2235)/F2235</f>
        <v>81779.915492957749</v>
      </c>
      <c r="T2235" s="2">
        <v>83893</v>
      </c>
      <c r="U2235" s="5">
        <f>T2235-S2235</f>
        <v>2113.0845070422511</v>
      </c>
      <c r="V2235" s="4">
        <f>U2235/S2235</f>
        <v>2.5838673154708915E-2</v>
      </c>
      <c r="W2235" s="22">
        <f>S2235*L2235</f>
        <v>70599.681313716806</v>
      </c>
      <c r="X2235" s="22">
        <f>T2235*L2235</f>
        <v>72423.883404008549</v>
      </c>
      <c r="Y2235" s="22">
        <f>X2235-W2235</f>
        <v>1824.2020902917429</v>
      </c>
      <c r="Z2235" s="8">
        <f>Y2235/W2235</f>
        <v>2.5838673154708971E-2</v>
      </c>
      <c r="AA2235" s="11">
        <v>2578</v>
      </c>
      <c r="AB2235" s="2">
        <v>1935</v>
      </c>
      <c r="AC2235" s="2">
        <f>2016-AB2235</f>
        <v>81</v>
      </c>
      <c r="AD2235" s="2" t="s">
        <v>108</v>
      </c>
    </row>
    <row r="2236" spans="1:30" x14ac:dyDescent="0.2">
      <c r="A2236">
        <v>37</v>
      </c>
      <c r="B2236" s="2" t="s">
        <v>1669</v>
      </c>
      <c r="C2236" s="2" t="s">
        <v>22</v>
      </c>
      <c r="D2236" s="2" t="s">
        <v>23</v>
      </c>
      <c r="E2236" s="6" t="s">
        <v>2767</v>
      </c>
      <c r="F2236" s="2">
        <v>80</v>
      </c>
      <c r="G2236" s="2">
        <v>86</v>
      </c>
      <c r="H2236" s="3">
        <v>42616</v>
      </c>
      <c r="I2236" s="3">
        <v>42626</v>
      </c>
      <c r="J2236" s="7" t="s">
        <v>2541</v>
      </c>
      <c r="K2236" s="17">
        <f>IF(J2236="Januar",238.19,IF(J2236="Februar",240.59,IF(J2236="Mars",245.99,IF(J2236="April",250.79,IF(J2236="Mai",256.52,IF(J2236="Juni",259.83,IF(J2236="Juli",265.66,IF(J2236="August",272.21,IF(J2236="September",275.91,IF(J2236="Oktober",281.13,IF(J2236="November",284.38,IF(J2236="Desember",287.34,0))))))))))))</f>
        <v>275.91000000000003</v>
      </c>
      <c r="L2236" s="20">
        <f>$K$2/K2236</f>
        <v>0.86328875357906554</v>
      </c>
      <c r="M2236" s="2">
        <v>10</v>
      </c>
      <c r="N2236" s="2">
        <v>3900000</v>
      </c>
      <c r="O2236" s="2">
        <v>4200000</v>
      </c>
      <c r="P2236" s="2">
        <f>O2236-N2236</f>
        <v>300000</v>
      </c>
      <c r="Q2236" s="4">
        <f>P2236/N2236</f>
        <v>7.6923076923076927E-2</v>
      </c>
      <c r="R2236" s="2">
        <v>316000</v>
      </c>
      <c r="S2236" s="9">
        <f>(N2236+R2236)/F2236</f>
        <v>52700</v>
      </c>
      <c r="T2236" s="2">
        <v>56450</v>
      </c>
      <c r="U2236" s="5">
        <f>T2236-S2236</f>
        <v>3750</v>
      </c>
      <c r="V2236" s="4">
        <f>U2236/S2236</f>
        <v>7.1157495256166978E-2</v>
      </c>
      <c r="W2236" s="22">
        <f>S2236*L2236</f>
        <v>45495.317313616753</v>
      </c>
      <c r="X2236" s="22">
        <f>T2236*L2236</f>
        <v>48732.650139538251</v>
      </c>
      <c r="Y2236" s="22">
        <f>X2236-W2236</f>
        <v>3237.3328259214977</v>
      </c>
      <c r="Z2236" s="8">
        <f>Y2236/W2236</f>
        <v>7.1157495256167033E-2</v>
      </c>
      <c r="AA2236" s="11">
        <v>2267</v>
      </c>
      <c r="AB2236" s="2">
        <v>1976</v>
      </c>
      <c r="AC2236" s="2">
        <f>2016-AB2236</f>
        <v>40</v>
      </c>
      <c r="AD2236" s="2" t="s">
        <v>46</v>
      </c>
    </row>
    <row r="2237" spans="1:30" x14ac:dyDescent="0.2">
      <c r="A2237">
        <v>37</v>
      </c>
      <c r="B2237" s="6" t="s">
        <v>1880</v>
      </c>
      <c r="C2237" s="6" t="s">
        <v>22</v>
      </c>
      <c r="D2237" s="6" t="s">
        <v>23</v>
      </c>
      <c r="E2237" s="6" t="s">
        <v>2767</v>
      </c>
      <c r="F2237" s="6">
        <v>81</v>
      </c>
      <c r="G2237" s="6">
        <v>91</v>
      </c>
      <c r="H2237" s="7">
        <v>42616</v>
      </c>
      <c r="I2237" s="7">
        <v>42626</v>
      </c>
      <c r="J2237" s="7" t="s">
        <v>2541</v>
      </c>
      <c r="K2237" s="17">
        <f>IF(J2237="Januar",238.19,IF(J2237="Februar",240.59,IF(J2237="Mars",245.99,IF(J2237="April",250.79,IF(J2237="Mai",256.52,IF(J2237="Juni",259.83,IF(J2237="Juli",265.66,IF(J2237="August",272.21,IF(J2237="September",275.91,IF(J2237="Oktober",281.13,IF(J2237="November",284.38,IF(J2237="Desember",287.34,0))))))))))))</f>
        <v>275.91000000000003</v>
      </c>
      <c r="L2237" s="20">
        <f>$K$2/K2237</f>
        <v>0.86328875357906554</v>
      </c>
      <c r="M2237" s="6">
        <v>10</v>
      </c>
      <c r="N2237" s="6">
        <v>5690000</v>
      </c>
      <c r="O2237" s="6">
        <v>6525000</v>
      </c>
      <c r="P2237" s="6">
        <f>O2237-N2237</f>
        <v>835000</v>
      </c>
      <c r="Q2237" s="8">
        <f>P2237/N2237</f>
        <v>0.14674868189806678</v>
      </c>
      <c r="R2237" s="6">
        <v>81968</v>
      </c>
      <c r="S2237" s="9">
        <f>(N2237+R2237)/F2237</f>
        <v>71258.864197530871</v>
      </c>
      <c r="T2237" s="6">
        <v>81568</v>
      </c>
      <c r="U2237" s="5">
        <f>T2237-S2237</f>
        <v>10309.135802469129</v>
      </c>
      <c r="V2237" s="4">
        <f>U2237/S2237</f>
        <v>0.14467162673112521</v>
      </c>
      <c r="W2237" s="22">
        <f>S2237*L2237</f>
        <v>61516.976054546321</v>
      </c>
      <c r="X2237" s="22">
        <f>T2237*L2237</f>
        <v>70416.73705193722</v>
      </c>
      <c r="Y2237" s="22">
        <f>X2237-W2237</f>
        <v>8899.7609973908984</v>
      </c>
      <c r="Z2237" s="8">
        <f>Y2237/W2237</f>
        <v>0.1446716267311253</v>
      </c>
      <c r="AA2237" s="6">
        <v>654</v>
      </c>
      <c r="AB2237" s="6">
        <v>1897</v>
      </c>
      <c r="AC2237" s="6">
        <f>2016-AB2237</f>
        <v>119</v>
      </c>
      <c r="AD2237" s="6" t="s">
        <v>37</v>
      </c>
    </row>
    <row r="2238" spans="1:30" x14ac:dyDescent="0.2">
      <c r="A2238">
        <v>37</v>
      </c>
      <c r="B2238" s="2" t="s">
        <v>1902</v>
      </c>
      <c r="C2238" s="2" t="s">
        <v>22</v>
      </c>
      <c r="D2238" s="2" t="s">
        <v>23</v>
      </c>
      <c r="E2238" s="6" t="s">
        <v>2767</v>
      </c>
      <c r="F2238" s="2">
        <v>82</v>
      </c>
      <c r="G2238" s="2">
        <v>94</v>
      </c>
      <c r="H2238" s="3">
        <v>42616</v>
      </c>
      <c r="I2238" s="3">
        <v>42626</v>
      </c>
      <c r="J2238" s="7" t="s">
        <v>2541</v>
      </c>
      <c r="K2238" s="17">
        <f>IF(J2238="Januar",238.19,IF(J2238="Februar",240.59,IF(J2238="Mars",245.99,IF(J2238="April",250.79,IF(J2238="Mai",256.52,IF(J2238="Juni",259.83,IF(J2238="Juli",265.66,IF(J2238="August",272.21,IF(J2238="September",275.91,IF(J2238="Oktober",281.13,IF(J2238="November",284.38,IF(J2238="Desember",287.34,0))))))))))))</f>
        <v>275.91000000000003</v>
      </c>
      <c r="L2238" s="20">
        <f>$K$2/K2238</f>
        <v>0.86328875357906554</v>
      </c>
      <c r="M2238" s="2">
        <v>10</v>
      </c>
      <c r="N2238" s="2">
        <v>5250000</v>
      </c>
      <c r="O2238" s="2">
        <v>6050000</v>
      </c>
      <c r="P2238" s="2">
        <f>O2238-N2238</f>
        <v>800000</v>
      </c>
      <c r="Q2238" s="4">
        <f>P2238/N2238</f>
        <v>0.15238095238095239</v>
      </c>
      <c r="R2238" s="2"/>
      <c r="S2238" s="9">
        <f>(N2238+R2238)/F2238</f>
        <v>64024.390243902439</v>
      </c>
      <c r="T2238" s="2">
        <v>73780</v>
      </c>
      <c r="U2238" s="5">
        <f>T2238-S2238</f>
        <v>9755.6097560975613</v>
      </c>
      <c r="V2238" s="4">
        <f>U2238/S2238</f>
        <v>0.15237333333333333</v>
      </c>
      <c r="W2238" s="22">
        <f>S2238*L2238</f>
        <v>55271.536052318217</v>
      </c>
      <c r="X2238" s="22">
        <f>T2238*L2238</f>
        <v>63693.444239063458</v>
      </c>
      <c r="Y2238" s="22">
        <f>X2238-W2238</f>
        <v>8421.9081867452405</v>
      </c>
      <c r="Z2238" s="8">
        <f>Y2238/W2238</f>
        <v>0.15237333333333344</v>
      </c>
      <c r="AA2238" s="2">
        <v>700</v>
      </c>
      <c r="AB2238" s="2">
        <v>1986</v>
      </c>
      <c r="AC2238" s="2">
        <f>2016-AB2238</f>
        <v>30</v>
      </c>
      <c r="AD2238" s="2" t="s">
        <v>838</v>
      </c>
    </row>
    <row r="2239" spans="1:30" x14ac:dyDescent="0.2">
      <c r="A2239">
        <v>37</v>
      </c>
      <c r="B2239" s="2" t="s">
        <v>1938</v>
      </c>
      <c r="C2239" s="2" t="s">
        <v>22</v>
      </c>
      <c r="D2239" s="2" t="s">
        <v>23</v>
      </c>
      <c r="E2239" s="6" t="s">
        <v>2767</v>
      </c>
      <c r="F2239" s="2">
        <v>83</v>
      </c>
      <c r="G2239" s="2">
        <v>90</v>
      </c>
      <c r="H2239" s="3">
        <v>42616</v>
      </c>
      <c r="I2239" s="3">
        <v>42626</v>
      </c>
      <c r="J2239" s="7" t="s">
        <v>2541</v>
      </c>
      <c r="K2239" s="17">
        <f>IF(J2239="Januar",238.19,IF(J2239="Februar",240.59,IF(J2239="Mars",245.99,IF(J2239="April",250.79,IF(J2239="Mai",256.52,IF(J2239="Juni",259.83,IF(J2239="Juli",265.66,IF(J2239="August",272.21,IF(J2239="September",275.91,IF(J2239="Oktober",281.13,IF(J2239="November",284.38,IF(J2239="Desember",287.34,0))))))))))))</f>
        <v>275.91000000000003</v>
      </c>
      <c r="L2239" s="20">
        <f>$K$2/K2239</f>
        <v>0.86328875357906554</v>
      </c>
      <c r="M2239" s="2">
        <v>10</v>
      </c>
      <c r="N2239" s="2">
        <v>4900000</v>
      </c>
      <c r="O2239" s="2">
        <v>5820000</v>
      </c>
      <c r="P2239" s="2">
        <f>O2239-N2239</f>
        <v>920000</v>
      </c>
      <c r="Q2239" s="4">
        <f>P2239/N2239</f>
        <v>0.18775510204081633</v>
      </c>
      <c r="R2239" s="2">
        <v>103000</v>
      </c>
      <c r="S2239" s="9">
        <f>(N2239+R2239)/F2239</f>
        <v>60277.108433734938</v>
      </c>
      <c r="T2239" s="2">
        <v>71361</v>
      </c>
      <c r="U2239" s="5">
        <f>T2239-S2239</f>
        <v>11083.891566265062</v>
      </c>
      <c r="V2239" s="4">
        <f>U2239/S2239</f>
        <v>0.18388227063761745</v>
      </c>
      <c r="W2239" s="22">
        <f>S2239*L2239</f>
        <v>52036.549809109216</v>
      </c>
      <c r="X2239" s="22">
        <f>T2239*L2239</f>
        <v>61605.148744155696</v>
      </c>
      <c r="Y2239" s="22">
        <f>X2239-W2239</f>
        <v>9568.5989350464806</v>
      </c>
      <c r="Z2239" s="8">
        <f>Y2239/W2239</f>
        <v>0.18388227063761745</v>
      </c>
      <c r="AA2239" s="11">
        <v>31552</v>
      </c>
      <c r="AB2239" s="2">
        <v>1980</v>
      </c>
      <c r="AC2239" s="2">
        <f>2016-AB2239</f>
        <v>36</v>
      </c>
      <c r="AD2239" s="2" t="s">
        <v>75</v>
      </c>
    </row>
    <row r="2240" spans="1:30" x14ac:dyDescent="0.2">
      <c r="A2240">
        <v>37</v>
      </c>
      <c r="B2240" s="6" t="s">
        <v>2097</v>
      </c>
      <c r="C2240" s="6" t="s">
        <v>22</v>
      </c>
      <c r="D2240" s="6" t="s">
        <v>23</v>
      </c>
      <c r="E2240" s="6" t="s">
        <v>2767</v>
      </c>
      <c r="F2240" s="6">
        <v>93</v>
      </c>
      <c r="G2240" s="6">
        <v>108</v>
      </c>
      <c r="H2240" s="7">
        <v>42616</v>
      </c>
      <c r="I2240" s="7">
        <v>42626</v>
      </c>
      <c r="J2240" s="7" t="s">
        <v>2541</v>
      </c>
      <c r="K2240" s="17">
        <f>IF(J2240="Januar",238.19,IF(J2240="Februar",240.59,IF(J2240="Mars",245.99,IF(J2240="April",250.79,IF(J2240="Mai",256.52,IF(J2240="Juni",259.83,IF(J2240="Juli",265.66,IF(J2240="August",272.21,IF(J2240="September",275.91,IF(J2240="Oktober",281.13,IF(J2240="November",284.38,IF(J2240="Desember",287.34,0))))))))))))</f>
        <v>275.91000000000003</v>
      </c>
      <c r="L2240" s="20">
        <f>$K$2/K2240</f>
        <v>0.86328875357906554</v>
      </c>
      <c r="M2240" s="6">
        <v>10</v>
      </c>
      <c r="N2240" s="6">
        <v>6200000</v>
      </c>
      <c r="O2240" s="6">
        <v>7150000</v>
      </c>
      <c r="P2240" s="6">
        <f>O2240-N2240</f>
        <v>950000</v>
      </c>
      <c r="Q2240" s="8">
        <f>P2240/N2240</f>
        <v>0.15322580645161291</v>
      </c>
      <c r="R2240" s="6"/>
      <c r="S2240" s="9">
        <f>(N2240+R2240)/F2240</f>
        <v>66666.666666666672</v>
      </c>
      <c r="T2240" s="6">
        <v>76882</v>
      </c>
      <c r="U2240" s="5">
        <f>T2240-S2240</f>
        <v>10215.333333333328</v>
      </c>
      <c r="V2240" s="4">
        <f>U2240/S2240</f>
        <v>0.15322999999999992</v>
      </c>
      <c r="W2240" s="22">
        <f>S2240*L2240</f>
        <v>57552.583571937706</v>
      </c>
      <c r="X2240" s="22">
        <f>T2240*L2240</f>
        <v>66371.365952665714</v>
      </c>
      <c r="Y2240" s="22">
        <f>X2240-W2240</f>
        <v>8818.7823807280074</v>
      </c>
      <c r="Z2240" s="8">
        <f>Y2240/W2240</f>
        <v>0.15322999999999987</v>
      </c>
      <c r="AA2240" s="10">
        <v>6745</v>
      </c>
      <c r="AB2240" s="6">
        <v>2005</v>
      </c>
      <c r="AC2240" s="6">
        <f>2016-AB2240</f>
        <v>11</v>
      </c>
      <c r="AD2240" s="6" t="s">
        <v>371</v>
      </c>
    </row>
    <row r="2241" spans="1:30" x14ac:dyDescent="0.2">
      <c r="A2241">
        <v>37</v>
      </c>
      <c r="B2241" s="6" t="s">
        <v>2424</v>
      </c>
      <c r="C2241" s="6" t="s">
        <v>22</v>
      </c>
      <c r="D2241" s="6" t="s">
        <v>23</v>
      </c>
      <c r="E2241" s="6" t="s">
        <v>2767</v>
      </c>
      <c r="F2241" s="6">
        <v>130</v>
      </c>
      <c r="G2241" s="6">
        <v>142</v>
      </c>
      <c r="H2241" s="7">
        <v>42616</v>
      </c>
      <c r="I2241" s="7">
        <v>42626</v>
      </c>
      <c r="J2241" s="7" t="s">
        <v>2541</v>
      </c>
      <c r="K2241" s="17">
        <f>IF(J2241="Januar",238.19,IF(J2241="Februar",240.59,IF(J2241="Mars",245.99,IF(J2241="April",250.79,IF(J2241="Mai",256.52,IF(J2241="Juni",259.83,IF(J2241="Juli",265.66,IF(J2241="August",272.21,IF(J2241="September",275.91,IF(J2241="Oktober",281.13,IF(J2241="November",284.38,IF(J2241="Desember",287.34,0))))))))))))</f>
        <v>275.91000000000003</v>
      </c>
      <c r="L2241" s="20">
        <f>$K$2/K2241</f>
        <v>0.86328875357906554</v>
      </c>
      <c r="M2241" s="6">
        <v>10</v>
      </c>
      <c r="N2241" s="6">
        <v>8900000</v>
      </c>
      <c r="O2241" s="6">
        <v>11750000</v>
      </c>
      <c r="P2241" s="6">
        <f>O2241-N2241</f>
        <v>2850000</v>
      </c>
      <c r="Q2241" s="8">
        <f>P2241/N2241</f>
        <v>0.3202247191011236</v>
      </c>
      <c r="R2241" s="6">
        <v>47909</v>
      </c>
      <c r="S2241" s="9">
        <f>(N2241+R2241)/F2241</f>
        <v>68830.069230769237</v>
      </c>
      <c r="T2241" s="6">
        <v>90753</v>
      </c>
      <c r="U2241" s="5">
        <f>T2241-S2241</f>
        <v>21922.930769230763</v>
      </c>
      <c r="V2241" s="4">
        <f>U2241/S2241</f>
        <v>0.31850804472866218</v>
      </c>
      <c r="W2241" s="22">
        <f>S2241*L2241</f>
        <v>59420.224674991565</v>
      </c>
      <c r="X2241" s="22">
        <f>T2241*L2241</f>
        <v>78346.044253560933</v>
      </c>
      <c r="Y2241" s="22">
        <f>X2241-W2241</f>
        <v>18925.819578569368</v>
      </c>
      <c r="Z2241" s="8">
        <f>Y2241/W2241</f>
        <v>0.31850804472866218</v>
      </c>
      <c r="AA2241" s="6">
        <v>664</v>
      </c>
      <c r="AB2241" s="6">
        <v>1914</v>
      </c>
      <c r="AC2241" s="6">
        <f>2016-AB2241</f>
        <v>102</v>
      </c>
      <c r="AD2241" s="6" t="s">
        <v>295</v>
      </c>
    </row>
    <row r="2242" spans="1:30" x14ac:dyDescent="0.2">
      <c r="A2242">
        <v>37</v>
      </c>
      <c r="B2242" s="6" t="s">
        <v>1998</v>
      </c>
      <c r="C2242" s="6" t="s">
        <v>22</v>
      </c>
      <c r="D2242" s="6" t="s">
        <v>23</v>
      </c>
      <c r="E2242" s="6" t="s">
        <v>2767</v>
      </c>
      <c r="F2242" s="6">
        <v>137</v>
      </c>
      <c r="G2242" s="6">
        <v>156</v>
      </c>
      <c r="H2242" s="7">
        <v>42616</v>
      </c>
      <c r="I2242" s="7">
        <v>42626</v>
      </c>
      <c r="J2242" s="7" t="s">
        <v>2541</v>
      </c>
      <c r="K2242" s="17">
        <f>IF(J2242="Januar",238.19,IF(J2242="Februar",240.59,IF(J2242="Mars",245.99,IF(J2242="April",250.79,IF(J2242="Mai",256.52,IF(J2242="Juni",259.83,IF(J2242="Juli",265.66,IF(J2242="August",272.21,IF(J2242="September",275.91,IF(J2242="Oktober",281.13,IF(J2242="November",284.38,IF(J2242="Desember",287.34,0))))))))))))</f>
        <v>275.91000000000003</v>
      </c>
      <c r="L2242" s="20">
        <f>$K$2/K2242</f>
        <v>0.86328875357906554</v>
      </c>
      <c r="M2242" s="6">
        <v>10</v>
      </c>
      <c r="N2242" s="6">
        <v>7500000</v>
      </c>
      <c r="O2242" s="6">
        <v>7500000</v>
      </c>
      <c r="P2242" s="6">
        <f>O2242-N2242</f>
        <v>0</v>
      </c>
      <c r="Q2242" s="8">
        <f>P2242/N2242</f>
        <v>0</v>
      </c>
      <c r="R2242" s="6">
        <v>30564</v>
      </c>
      <c r="S2242" s="9">
        <f>(N2242+R2242)/F2242</f>
        <v>54967.620437956204</v>
      </c>
      <c r="T2242" s="6">
        <v>54968</v>
      </c>
      <c r="U2242" s="5">
        <f>T2242-S2242</f>
        <v>0.37956204379588598</v>
      </c>
      <c r="V2242" s="4">
        <f>U2242/S2242</f>
        <v>6.9051932896442262E-6</v>
      </c>
      <c r="W2242" s="22">
        <f>S2242*L2242</f>
        <v>47452.928535090381</v>
      </c>
      <c r="X2242" s="22">
        <f>T2242*L2242</f>
        <v>47453.256206734077</v>
      </c>
      <c r="Y2242" s="22">
        <f>X2242-W2242</f>
        <v>0.32767164369579405</v>
      </c>
      <c r="Z2242" s="8">
        <f>Y2242/W2242</f>
        <v>6.9051932896720631E-6</v>
      </c>
      <c r="AA2242" s="6">
        <v>734</v>
      </c>
      <c r="AB2242" s="6">
        <v>1900</v>
      </c>
      <c r="AC2242" s="6">
        <f>2016-AB2242</f>
        <v>116</v>
      </c>
      <c r="AD2242" s="6" t="s">
        <v>25</v>
      </c>
    </row>
    <row r="2243" spans="1:30" x14ac:dyDescent="0.2">
      <c r="A2243">
        <v>37</v>
      </c>
      <c r="B2243" s="6" t="s">
        <v>30</v>
      </c>
      <c r="C2243" s="6" t="s">
        <v>22</v>
      </c>
      <c r="D2243" s="6" t="s">
        <v>23</v>
      </c>
      <c r="E2243" s="6" t="s">
        <v>2767</v>
      </c>
      <c r="F2243" s="6">
        <v>20</v>
      </c>
      <c r="G2243" s="6">
        <v>23</v>
      </c>
      <c r="H2243" s="7">
        <v>42615</v>
      </c>
      <c r="I2243" s="7">
        <v>42626</v>
      </c>
      <c r="J2243" s="7" t="s">
        <v>2541</v>
      </c>
      <c r="K2243" s="17">
        <f>IF(J2243="Januar",238.19,IF(J2243="Februar",240.59,IF(J2243="Mars",245.99,IF(J2243="April",250.79,IF(J2243="Mai",256.52,IF(J2243="Juni",259.83,IF(J2243="Juli",265.66,IF(J2243="August",272.21,IF(J2243="September",275.91,IF(J2243="Oktober",281.13,IF(J2243="November",284.38,IF(J2243="Desember",287.34,0))))))))))))</f>
        <v>275.91000000000003</v>
      </c>
      <c r="L2243" s="20">
        <f>$K$2/K2243</f>
        <v>0.86328875357906554</v>
      </c>
      <c r="M2243" s="6">
        <v>11</v>
      </c>
      <c r="N2243" s="6">
        <v>2000000</v>
      </c>
      <c r="O2243" s="6">
        <v>2500000</v>
      </c>
      <c r="P2243" s="6">
        <f>O2243-N2243</f>
        <v>500000</v>
      </c>
      <c r="Q2243" s="8">
        <f>P2243/N2243</f>
        <v>0.25</v>
      </c>
      <c r="R2243" s="6">
        <v>9608</v>
      </c>
      <c r="S2243" s="9">
        <f>(N2243+R2243)/F2243</f>
        <v>100480.4</v>
      </c>
      <c r="T2243" s="6">
        <v>125480</v>
      </c>
      <c r="U2243" s="5">
        <f>T2243-S2243</f>
        <v>24999.600000000006</v>
      </c>
      <c r="V2243" s="8">
        <f>U2243/S2243</f>
        <v>0.24880076114346686</v>
      </c>
      <c r="W2243" s="22">
        <f>S2243*L2243</f>
        <v>86743.599275125933</v>
      </c>
      <c r="X2243" s="22">
        <f>T2243*L2243</f>
        <v>108325.47279910115</v>
      </c>
      <c r="Y2243" s="22">
        <f>X2243-W2243</f>
        <v>21581.873523975213</v>
      </c>
      <c r="Z2243" s="8">
        <f>Y2243/W2243</f>
        <v>0.24880076114346686</v>
      </c>
      <c r="AA2243" s="6">
        <v>481</v>
      </c>
      <c r="AB2243" s="6">
        <v>1921</v>
      </c>
      <c r="AC2243" s="6">
        <f>2016-AB2243</f>
        <v>95</v>
      </c>
      <c r="AD2243" s="6" t="s">
        <v>37</v>
      </c>
    </row>
    <row r="2244" spans="1:30" x14ac:dyDescent="0.2">
      <c r="A2244">
        <v>37</v>
      </c>
      <c r="B2244" s="6" t="s">
        <v>210</v>
      </c>
      <c r="C2244" s="6" t="s">
        <v>22</v>
      </c>
      <c r="D2244" s="6" t="s">
        <v>23</v>
      </c>
      <c r="E2244" s="6" t="s">
        <v>2767</v>
      </c>
      <c r="F2244" s="6">
        <v>32</v>
      </c>
      <c r="G2244" s="6">
        <v>36</v>
      </c>
      <c r="H2244" s="7">
        <v>42615</v>
      </c>
      <c r="I2244" s="7">
        <v>42626</v>
      </c>
      <c r="J2244" s="7" t="s">
        <v>2541</v>
      </c>
      <c r="K2244" s="17">
        <f>IF(J2244="Januar",238.19,IF(J2244="Februar",240.59,IF(J2244="Mars",245.99,IF(J2244="April",250.79,IF(J2244="Mai",256.52,IF(J2244="Juni",259.83,IF(J2244="Juli",265.66,IF(J2244="August",272.21,IF(J2244="September",275.91,IF(J2244="Oktober",281.13,IF(J2244="November",284.38,IF(J2244="Desember",287.34,0))))))))))))</f>
        <v>275.91000000000003</v>
      </c>
      <c r="L2244" s="20">
        <f>$K$2/K2244</f>
        <v>0.86328875357906554</v>
      </c>
      <c r="M2244" s="6">
        <v>11</v>
      </c>
      <c r="N2244" s="6">
        <v>2600000</v>
      </c>
      <c r="O2244" s="6">
        <v>2650000</v>
      </c>
      <c r="P2244" s="6">
        <f>O2244-N2244</f>
        <v>50000</v>
      </c>
      <c r="Q2244" s="8">
        <f>P2244/N2244</f>
        <v>1.9230769230769232E-2</v>
      </c>
      <c r="R2244" s="6">
        <v>37996</v>
      </c>
      <c r="S2244" s="9">
        <f>(N2244+R2244)/F2244</f>
        <v>82437.375</v>
      </c>
      <c r="T2244" s="6">
        <v>84000</v>
      </c>
      <c r="U2244" s="5">
        <f>T2244-S2244</f>
        <v>1562.625</v>
      </c>
      <c r="V2244" s="8">
        <f>U2244/S2244</f>
        <v>1.8955297885212868E-2</v>
      </c>
      <c r="W2244" s="22">
        <f>S2244*L2244</f>
        <v>71167.258712080016</v>
      </c>
      <c r="X2244" s="22">
        <f>T2244*L2244</f>
        <v>72516.255300641511</v>
      </c>
      <c r="Y2244" s="22">
        <f>X2244-W2244</f>
        <v>1348.9965885614947</v>
      </c>
      <c r="Z2244" s="8">
        <f>Y2244/W2244</f>
        <v>1.8955297885212972E-2</v>
      </c>
      <c r="AA2244" s="6">
        <v>578</v>
      </c>
      <c r="AB2244" s="6">
        <v>1940</v>
      </c>
      <c r="AC2244" s="6">
        <f>2016-AB2244</f>
        <v>76</v>
      </c>
      <c r="AD2244" s="6" t="s">
        <v>37</v>
      </c>
    </row>
    <row r="2245" spans="1:30" x14ac:dyDescent="0.2">
      <c r="A2245">
        <v>37</v>
      </c>
      <c r="B2245" s="2" t="s">
        <v>591</v>
      </c>
      <c r="C2245" s="2" t="s">
        <v>22</v>
      </c>
      <c r="D2245" s="2" t="s">
        <v>23</v>
      </c>
      <c r="E2245" s="6" t="s">
        <v>2767</v>
      </c>
      <c r="F2245" s="2">
        <v>46</v>
      </c>
      <c r="G2245" s="2">
        <v>54</v>
      </c>
      <c r="H2245" s="3">
        <v>42615</v>
      </c>
      <c r="I2245" s="3">
        <v>42626</v>
      </c>
      <c r="J2245" s="7" t="s">
        <v>2541</v>
      </c>
      <c r="K2245" s="17">
        <f>IF(J2245="Januar",238.19,IF(J2245="Februar",240.59,IF(J2245="Mars",245.99,IF(J2245="April",250.79,IF(J2245="Mai",256.52,IF(J2245="Juni",259.83,IF(J2245="Juli",265.66,IF(J2245="August",272.21,IF(J2245="September",275.91,IF(J2245="Oktober",281.13,IF(J2245="November",284.38,IF(J2245="Desember",287.34,0))))))))))))</f>
        <v>275.91000000000003</v>
      </c>
      <c r="L2245" s="20">
        <f>$K$2/K2245</f>
        <v>0.86328875357906554</v>
      </c>
      <c r="M2245" s="2">
        <v>11</v>
      </c>
      <c r="N2245" s="2">
        <v>3280000</v>
      </c>
      <c r="O2245" s="2">
        <v>4250000</v>
      </c>
      <c r="P2245" s="2">
        <f>O2245-N2245</f>
        <v>970000</v>
      </c>
      <c r="Q2245" s="4">
        <f>P2245/N2245</f>
        <v>0.29573170731707316</v>
      </c>
      <c r="R2245" s="2">
        <v>217541</v>
      </c>
      <c r="S2245" s="9">
        <f>(N2245+R2245)/F2245</f>
        <v>76033.5</v>
      </c>
      <c r="T2245" s="2">
        <v>97120</v>
      </c>
      <c r="U2245" s="5">
        <f>T2245-S2245</f>
        <v>21086.5</v>
      </c>
      <c r="V2245" s="4">
        <f>U2245/S2245</f>
        <v>0.2773317024732519</v>
      </c>
      <c r="W2245" s="22">
        <f>S2245*L2245</f>
        <v>65638.865445253876</v>
      </c>
      <c r="X2245" s="22">
        <f>T2245*L2245</f>
        <v>83842.603747598841</v>
      </c>
      <c r="Y2245" s="22">
        <f>X2245-W2245</f>
        <v>18203.738302344966</v>
      </c>
      <c r="Z2245" s="8">
        <f>Y2245/W2245</f>
        <v>0.27733170247325195</v>
      </c>
      <c r="AA2245" s="2">
        <v>423</v>
      </c>
      <c r="AB2245" s="2">
        <v>1878</v>
      </c>
      <c r="AC2245" s="2">
        <f>2016-AB2245</f>
        <v>138</v>
      </c>
      <c r="AD2245" s="2" t="s">
        <v>48</v>
      </c>
    </row>
    <row r="2246" spans="1:30" x14ac:dyDescent="0.2">
      <c r="A2246">
        <v>37</v>
      </c>
      <c r="B2246" s="6" t="s">
        <v>106</v>
      </c>
      <c r="C2246" s="6" t="s">
        <v>22</v>
      </c>
      <c r="D2246" s="6" t="s">
        <v>23</v>
      </c>
      <c r="E2246" s="6" t="s">
        <v>2767</v>
      </c>
      <c r="F2246" s="6">
        <v>49</v>
      </c>
      <c r="G2246" s="6">
        <v>55</v>
      </c>
      <c r="H2246" s="7">
        <v>42615</v>
      </c>
      <c r="I2246" s="7">
        <v>42626</v>
      </c>
      <c r="J2246" s="7" t="s">
        <v>2541</v>
      </c>
      <c r="K2246" s="17">
        <f>IF(J2246="Januar",238.19,IF(J2246="Februar",240.59,IF(J2246="Mars",245.99,IF(J2246="April",250.79,IF(J2246="Mai",256.52,IF(J2246="Juni",259.83,IF(J2246="Juli",265.66,IF(J2246="August",272.21,IF(J2246="September",275.91,IF(J2246="Oktober",281.13,IF(J2246="November",284.38,IF(J2246="Desember",287.34,0))))))))))))</f>
        <v>275.91000000000003</v>
      </c>
      <c r="L2246" s="20">
        <f>$K$2/K2246</f>
        <v>0.86328875357906554</v>
      </c>
      <c r="M2246" s="6">
        <v>11</v>
      </c>
      <c r="N2246" s="6">
        <v>3600000</v>
      </c>
      <c r="O2246" s="6">
        <v>3900000</v>
      </c>
      <c r="P2246" s="6">
        <f>O2246-N2246</f>
        <v>300000</v>
      </c>
      <c r="Q2246" s="8">
        <f>P2246/N2246</f>
        <v>8.3333333333333329E-2</v>
      </c>
      <c r="R2246" s="6"/>
      <c r="S2246" s="9">
        <f>(N2246+R2246)/F2246</f>
        <v>73469.387755102041</v>
      </c>
      <c r="T2246" s="6">
        <v>79592</v>
      </c>
      <c r="U2246" s="5">
        <f>T2246-S2246</f>
        <v>6122.6122448979586</v>
      </c>
      <c r="V2246" s="4">
        <f>U2246/S2246</f>
        <v>8.3335555555555552E-2</v>
      </c>
      <c r="W2246" s="22">
        <f>S2246*L2246</f>
        <v>63425.2961813191</v>
      </c>
      <c r="X2246" s="22">
        <f>T2246*L2246</f>
        <v>68710.878474864978</v>
      </c>
      <c r="Y2246" s="22">
        <f>X2246-W2246</f>
        <v>5285.5822935458782</v>
      </c>
      <c r="Z2246" s="8">
        <f>Y2246/W2246</f>
        <v>8.3335555555555468E-2</v>
      </c>
      <c r="AA2246" s="10">
        <v>3001</v>
      </c>
      <c r="AB2246" s="6">
        <v>1935</v>
      </c>
      <c r="AC2246" s="6">
        <f>2016-AB2246</f>
        <v>81</v>
      </c>
      <c r="AD2246" s="6" t="s">
        <v>108</v>
      </c>
    </row>
    <row r="2247" spans="1:30" x14ac:dyDescent="0.2">
      <c r="A2247">
        <v>37</v>
      </c>
      <c r="B2247" s="6" t="s">
        <v>981</v>
      </c>
      <c r="C2247" s="6" t="s">
        <v>22</v>
      </c>
      <c r="D2247" s="6" t="s">
        <v>23</v>
      </c>
      <c r="E2247" s="6" t="s">
        <v>2767</v>
      </c>
      <c r="F2247" s="6">
        <v>55</v>
      </c>
      <c r="G2247" s="6"/>
      <c r="H2247" s="7">
        <v>42615</v>
      </c>
      <c r="I2247" s="7">
        <v>42626</v>
      </c>
      <c r="J2247" s="7" t="s">
        <v>2541</v>
      </c>
      <c r="K2247" s="17">
        <f>IF(J2247="Januar",238.19,IF(J2247="Februar",240.59,IF(J2247="Mars",245.99,IF(J2247="April",250.79,IF(J2247="Mai",256.52,IF(J2247="Juni",259.83,IF(J2247="Juli",265.66,IF(J2247="August",272.21,IF(J2247="September",275.91,IF(J2247="Oktober",281.13,IF(J2247="November",284.38,IF(J2247="Desember",287.34,0))))))))))))</f>
        <v>275.91000000000003</v>
      </c>
      <c r="L2247" s="20">
        <f>$K$2/K2247</f>
        <v>0.86328875357906554</v>
      </c>
      <c r="M2247" s="6">
        <v>11</v>
      </c>
      <c r="N2247" s="6">
        <v>2300000</v>
      </c>
      <c r="O2247" s="6">
        <v>2560000</v>
      </c>
      <c r="P2247" s="6">
        <f>O2247-N2247</f>
        <v>260000</v>
      </c>
      <c r="Q2247" s="8">
        <f>P2247/N2247</f>
        <v>0.11304347826086956</v>
      </c>
      <c r="R2247" s="6">
        <v>143000</v>
      </c>
      <c r="S2247" s="9">
        <f>(N2247+R2247)/F2247</f>
        <v>44418.181818181816</v>
      </c>
      <c r="T2247" s="6">
        <v>49145</v>
      </c>
      <c r="U2247" s="5">
        <f>T2247-S2247</f>
        <v>4726.8181818181838</v>
      </c>
      <c r="V2247" s="4">
        <f>U2247/S2247</f>
        <v>0.10641629144494479</v>
      </c>
      <c r="W2247" s="22">
        <f>S2247*L2247</f>
        <v>38345.716818066488</v>
      </c>
      <c r="X2247" s="22">
        <f>T2247*L2247</f>
        <v>42426.325794643177</v>
      </c>
      <c r="Y2247" s="22">
        <f>X2247-W2247</f>
        <v>4080.6089765766883</v>
      </c>
      <c r="Z2247" s="8">
        <f>Y2247/W2247</f>
        <v>0.1064162914449449</v>
      </c>
      <c r="AA2247" s="10">
        <v>27462</v>
      </c>
      <c r="AB2247" s="6">
        <v>1973</v>
      </c>
      <c r="AC2247" s="6">
        <f>2016-AB2247</f>
        <v>43</v>
      </c>
      <c r="AD2247" s="6" t="s">
        <v>982</v>
      </c>
    </row>
    <row r="2248" spans="1:30" x14ac:dyDescent="0.2">
      <c r="A2248">
        <v>37</v>
      </c>
      <c r="B2248" s="2" t="s">
        <v>1003</v>
      </c>
      <c r="C2248" s="2" t="s">
        <v>22</v>
      </c>
      <c r="D2248" s="2" t="s">
        <v>23</v>
      </c>
      <c r="E2248" s="6" t="s">
        <v>2767</v>
      </c>
      <c r="F2248" s="2">
        <v>56</v>
      </c>
      <c r="G2248" s="2">
        <v>62</v>
      </c>
      <c r="H2248" s="3">
        <v>42615</v>
      </c>
      <c r="I2248" s="3">
        <v>42626</v>
      </c>
      <c r="J2248" s="7" t="s">
        <v>2541</v>
      </c>
      <c r="K2248" s="17">
        <f>IF(J2248="Januar",238.19,IF(J2248="Februar",240.59,IF(J2248="Mars",245.99,IF(J2248="April",250.79,IF(J2248="Mai",256.52,IF(J2248="Juni",259.83,IF(J2248="Juli",265.66,IF(J2248="August",272.21,IF(J2248="September",275.91,IF(J2248="Oktober",281.13,IF(J2248="November",284.38,IF(J2248="Desember",287.34,0))))))))))))</f>
        <v>275.91000000000003</v>
      </c>
      <c r="L2248" s="20">
        <f>$K$2/K2248</f>
        <v>0.86328875357906554</v>
      </c>
      <c r="M2248" s="2">
        <v>11</v>
      </c>
      <c r="N2248" s="2">
        <v>3000000</v>
      </c>
      <c r="O2248" s="2">
        <v>3920000</v>
      </c>
      <c r="P2248" s="2">
        <f>O2248-N2248</f>
        <v>920000</v>
      </c>
      <c r="Q2248" s="4">
        <f>P2248/N2248</f>
        <v>0.30666666666666664</v>
      </c>
      <c r="R2248" s="2">
        <v>124000</v>
      </c>
      <c r="S2248" s="9">
        <f>(N2248+R2248)/F2248</f>
        <v>55785.714285714283</v>
      </c>
      <c r="T2248" s="2">
        <v>72214</v>
      </c>
      <c r="U2248" s="5">
        <f>T2248-S2248</f>
        <v>16428.285714285717</v>
      </c>
      <c r="V2248" s="4">
        <f>U2248/S2248</f>
        <v>0.2944891165172856</v>
      </c>
      <c r="W2248" s="22">
        <f>S2248*L2248</f>
        <v>48159.179753232151</v>
      </c>
      <c r="X2248" s="22">
        <f>T2248*L2248</f>
        <v>62341.534050958639</v>
      </c>
      <c r="Y2248" s="22">
        <f>X2248-W2248</f>
        <v>14182.354297726488</v>
      </c>
      <c r="Z2248" s="8">
        <f>Y2248/W2248</f>
        <v>0.29448911651728565</v>
      </c>
      <c r="AA2248" s="11">
        <v>2451</v>
      </c>
      <c r="AB2248" s="2">
        <v>1935</v>
      </c>
      <c r="AC2248" s="2">
        <f>2016-AB2248</f>
        <v>81</v>
      </c>
      <c r="AD2248" s="2" t="s">
        <v>37</v>
      </c>
    </row>
    <row r="2249" spans="1:30" x14ac:dyDescent="0.2">
      <c r="A2249">
        <v>37</v>
      </c>
      <c r="B2249" s="6" t="s">
        <v>1794</v>
      </c>
      <c r="C2249" s="6" t="s">
        <v>22</v>
      </c>
      <c r="D2249" s="6" t="s">
        <v>23</v>
      </c>
      <c r="E2249" s="6" t="s">
        <v>2767</v>
      </c>
      <c r="F2249" s="6">
        <v>78</v>
      </c>
      <c r="G2249" s="6">
        <v>90</v>
      </c>
      <c r="H2249" s="7">
        <v>42615</v>
      </c>
      <c r="I2249" s="7">
        <v>42626</v>
      </c>
      <c r="J2249" s="7" t="s">
        <v>2541</v>
      </c>
      <c r="K2249" s="17">
        <f>IF(J2249="Januar",238.19,IF(J2249="Februar",240.59,IF(J2249="Mars",245.99,IF(J2249="April",250.79,IF(J2249="Mai",256.52,IF(J2249="Juni",259.83,IF(J2249="Juli",265.66,IF(J2249="August",272.21,IF(J2249="September",275.91,IF(J2249="Oktober",281.13,IF(J2249="November",284.38,IF(J2249="Desember",287.34,0))))))))))))</f>
        <v>275.91000000000003</v>
      </c>
      <c r="L2249" s="20">
        <f>$K$2/K2249</f>
        <v>0.86328875357906554</v>
      </c>
      <c r="M2249" s="6">
        <v>11</v>
      </c>
      <c r="N2249" s="6">
        <v>3100000</v>
      </c>
      <c r="O2249" s="6">
        <v>3550000</v>
      </c>
      <c r="P2249" s="6">
        <f>O2249-N2249</f>
        <v>450000</v>
      </c>
      <c r="Q2249" s="8">
        <f>P2249/N2249</f>
        <v>0.14516129032258066</v>
      </c>
      <c r="R2249" s="6">
        <v>1406</v>
      </c>
      <c r="S2249" s="9">
        <f>(N2249+R2249)/F2249</f>
        <v>39761.615384615383</v>
      </c>
      <c r="T2249" s="6">
        <v>45531</v>
      </c>
      <c r="U2249" s="5">
        <f>T2249-S2249</f>
        <v>5769.3846153846171</v>
      </c>
      <c r="V2249" s="4">
        <f>U2249/S2249</f>
        <v>0.14509935171338423</v>
      </c>
      <c r="W2249" s="22">
        <f>S2249*L2249</f>
        <v>34325.755385674813</v>
      </c>
      <c r="X2249" s="22">
        <f>T2249*L2249</f>
        <v>39306.400239208429</v>
      </c>
      <c r="Y2249" s="22">
        <f>X2249-W2249</f>
        <v>4980.6448535336167</v>
      </c>
      <c r="Z2249" s="8">
        <f>Y2249/W2249</f>
        <v>0.14509935171338406</v>
      </c>
      <c r="AA2249" s="6"/>
      <c r="AB2249" s="6">
        <v>2011</v>
      </c>
      <c r="AC2249" s="6">
        <f>2016-AB2249</f>
        <v>5</v>
      </c>
      <c r="AD2249" s="6" t="s">
        <v>332</v>
      </c>
    </row>
    <row r="2250" spans="1:30" x14ac:dyDescent="0.2">
      <c r="A2250">
        <v>37</v>
      </c>
      <c r="B2250" s="6" t="s">
        <v>1993</v>
      </c>
      <c r="C2250" s="6" t="s">
        <v>22</v>
      </c>
      <c r="D2250" s="6" t="s">
        <v>23</v>
      </c>
      <c r="E2250" s="6" t="s">
        <v>2767</v>
      </c>
      <c r="F2250" s="6">
        <v>86</v>
      </c>
      <c r="G2250" s="6">
        <v>95</v>
      </c>
      <c r="H2250" s="7">
        <v>42615</v>
      </c>
      <c r="I2250" s="7">
        <v>42626</v>
      </c>
      <c r="J2250" s="7" t="s">
        <v>2541</v>
      </c>
      <c r="K2250" s="17">
        <f>IF(J2250="Januar",238.19,IF(J2250="Februar",240.59,IF(J2250="Mars",245.99,IF(J2250="April",250.79,IF(J2250="Mai",256.52,IF(J2250="Juni",259.83,IF(J2250="Juli",265.66,IF(J2250="August",272.21,IF(J2250="September",275.91,IF(J2250="Oktober",281.13,IF(J2250="November",284.38,IF(J2250="Desember",287.34,0))))))))))))</f>
        <v>275.91000000000003</v>
      </c>
      <c r="L2250" s="20">
        <f>$K$2/K2250</f>
        <v>0.86328875357906554</v>
      </c>
      <c r="M2250" s="6">
        <v>11</v>
      </c>
      <c r="N2250" s="6">
        <v>4950000</v>
      </c>
      <c r="O2250" s="6">
        <v>5340000</v>
      </c>
      <c r="P2250" s="6">
        <f>O2250-N2250</f>
        <v>390000</v>
      </c>
      <c r="Q2250" s="8">
        <f>P2250/N2250</f>
        <v>7.8787878787878782E-2</v>
      </c>
      <c r="R2250" s="6">
        <v>152000</v>
      </c>
      <c r="S2250" s="9">
        <f>(N2250+R2250)/F2250</f>
        <v>59325.58139534884</v>
      </c>
      <c r="T2250" s="6">
        <v>63860</v>
      </c>
      <c r="U2250" s="5">
        <f>T2250-S2250</f>
        <v>4534.4186046511604</v>
      </c>
      <c r="V2250" s="4">
        <f>U2250/S2250</f>
        <v>7.6432771462171659E-2</v>
      </c>
      <c r="W2250" s="22">
        <f>S2250*L2250</f>
        <v>51215.107218144098</v>
      </c>
      <c r="X2250" s="22">
        <f>T2250*L2250</f>
        <v>55129.619803559122</v>
      </c>
      <c r="Y2250" s="22">
        <f>X2250-W2250</f>
        <v>3914.5125854150247</v>
      </c>
      <c r="Z2250" s="8">
        <f>Y2250/W2250</f>
        <v>7.6432771462171631E-2</v>
      </c>
      <c r="AA2250" s="6">
        <v>855</v>
      </c>
      <c r="AB2250" s="6">
        <v>1913</v>
      </c>
      <c r="AC2250" s="6">
        <f>2016-AB2250</f>
        <v>103</v>
      </c>
      <c r="AD2250" s="6" t="s">
        <v>27</v>
      </c>
    </row>
    <row r="2251" spans="1:30" x14ac:dyDescent="0.2">
      <c r="A2251">
        <v>37</v>
      </c>
      <c r="B2251" s="6" t="s">
        <v>2062</v>
      </c>
      <c r="C2251" s="6" t="s">
        <v>22</v>
      </c>
      <c r="D2251" s="6" t="s">
        <v>23</v>
      </c>
      <c r="E2251" s="6" t="s">
        <v>2767</v>
      </c>
      <c r="F2251" s="6">
        <v>98</v>
      </c>
      <c r="G2251" s="6">
        <v>118</v>
      </c>
      <c r="H2251" s="7">
        <v>42615</v>
      </c>
      <c r="I2251" s="7">
        <v>42626</v>
      </c>
      <c r="J2251" s="7" t="s">
        <v>2541</v>
      </c>
      <c r="K2251" s="17">
        <f>IF(J2251="Januar",238.19,IF(J2251="Februar",240.59,IF(J2251="Mars",245.99,IF(J2251="April",250.79,IF(J2251="Mai",256.52,IF(J2251="Juni",259.83,IF(J2251="Juli",265.66,IF(J2251="August",272.21,IF(J2251="September",275.91,IF(J2251="Oktober",281.13,IF(J2251="November",284.38,IF(J2251="Desember",287.34,0))))))))))))</f>
        <v>275.91000000000003</v>
      </c>
      <c r="L2251" s="20">
        <f>$K$2/K2251</f>
        <v>0.86328875357906554</v>
      </c>
      <c r="M2251" s="6">
        <v>11</v>
      </c>
      <c r="N2251" s="6">
        <v>7200000</v>
      </c>
      <c r="O2251" s="6">
        <v>7025000</v>
      </c>
      <c r="P2251" s="6">
        <f>O2251-N2251</f>
        <v>-175000</v>
      </c>
      <c r="Q2251" s="8">
        <f>P2251/N2251</f>
        <v>-2.4305555555555556E-2</v>
      </c>
      <c r="R2251" s="6"/>
      <c r="S2251" s="9">
        <f>(N2251+R2251)/F2251</f>
        <v>73469.387755102041</v>
      </c>
      <c r="T2251" s="6">
        <v>71684</v>
      </c>
      <c r="U2251" s="5">
        <f>T2251-S2251</f>
        <v>-1785.3877551020414</v>
      </c>
      <c r="V2251" s="4">
        <f>U2251/S2251</f>
        <v>-2.4301111111111121E-2</v>
      </c>
      <c r="W2251" s="22">
        <f>S2251*L2251</f>
        <v>63425.2961813191</v>
      </c>
      <c r="X2251" s="22">
        <f>T2251*L2251</f>
        <v>61883.991011561731</v>
      </c>
      <c r="Y2251" s="22">
        <f>X2251-W2251</f>
        <v>-1541.3051697573683</v>
      </c>
      <c r="Z2251" s="8">
        <f>Y2251/W2251</f>
        <v>-2.4301111111111134E-2</v>
      </c>
      <c r="AA2251" s="6">
        <v>505</v>
      </c>
      <c r="AB2251" s="6">
        <v>1897</v>
      </c>
      <c r="AC2251" s="6">
        <f>2016-AB2251</f>
        <v>119</v>
      </c>
      <c r="AD2251" s="6" t="s">
        <v>103</v>
      </c>
    </row>
    <row r="2252" spans="1:30" x14ac:dyDescent="0.2">
      <c r="A2252">
        <v>37</v>
      </c>
      <c r="B2252" s="2" t="s">
        <v>2160</v>
      </c>
      <c r="C2252" s="2" t="s">
        <v>22</v>
      </c>
      <c r="D2252" s="2" t="s">
        <v>23</v>
      </c>
      <c r="E2252" s="6" t="s">
        <v>2767</v>
      </c>
      <c r="F2252" s="2">
        <v>98</v>
      </c>
      <c r="G2252" s="2">
        <v>108</v>
      </c>
      <c r="H2252" s="3">
        <v>42615</v>
      </c>
      <c r="I2252" s="3">
        <v>42626</v>
      </c>
      <c r="J2252" s="7" t="s">
        <v>2541</v>
      </c>
      <c r="K2252" s="17">
        <f>IF(J2252="Januar",238.19,IF(J2252="Februar",240.59,IF(J2252="Mars",245.99,IF(J2252="April",250.79,IF(J2252="Mai",256.52,IF(J2252="Juni",259.83,IF(J2252="Juli",265.66,IF(J2252="August",272.21,IF(J2252="September",275.91,IF(J2252="Oktober",281.13,IF(J2252="November",284.38,IF(J2252="Desember",287.34,0))))))))))))</f>
        <v>275.91000000000003</v>
      </c>
      <c r="L2252" s="20">
        <f>$K$2/K2252</f>
        <v>0.86328875357906554</v>
      </c>
      <c r="M2252" s="2">
        <v>11</v>
      </c>
      <c r="N2252" s="2">
        <v>5900000</v>
      </c>
      <c r="O2252" s="2">
        <v>6600000</v>
      </c>
      <c r="P2252" s="2">
        <f>O2252-N2252</f>
        <v>700000</v>
      </c>
      <c r="Q2252" s="4">
        <f>P2252/N2252</f>
        <v>0.11864406779661017</v>
      </c>
      <c r="R2252" s="2">
        <v>100589</v>
      </c>
      <c r="S2252" s="9">
        <f>(N2252+R2252)/F2252</f>
        <v>61230.5</v>
      </c>
      <c r="T2252" s="2">
        <v>68373</v>
      </c>
      <c r="U2252" s="5">
        <f>T2252-S2252</f>
        <v>7142.5</v>
      </c>
      <c r="V2252" s="4">
        <f>U2252/S2252</f>
        <v>0.11664938225230889</v>
      </c>
      <c r="W2252" s="22">
        <f>S2252*L2252</f>
        <v>52859.602026022971</v>
      </c>
      <c r="X2252" s="22">
        <f>T2252*L2252</f>
        <v>59025.641948461445</v>
      </c>
      <c r="Y2252" s="22">
        <f>X2252-W2252</f>
        <v>6166.0399224384746</v>
      </c>
      <c r="Z2252" s="8">
        <f>Y2252/W2252</f>
        <v>0.11664938225230888</v>
      </c>
      <c r="AA2252" s="2">
        <v>395</v>
      </c>
      <c r="AB2252" s="2">
        <v>1896</v>
      </c>
      <c r="AC2252" s="2">
        <f>2016-AB2252</f>
        <v>120</v>
      </c>
      <c r="AD2252" s="2" t="s">
        <v>103</v>
      </c>
    </row>
    <row r="2253" spans="1:30" x14ac:dyDescent="0.2">
      <c r="A2253">
        <v>37</v>
      </c>
      <c r="B2253" s="6" t="s">
        <v>2198</v>
      </c>
      <c r="C2253" s="6" t="s">
        <v>22</v>
      </c>
      <c r="D2253" s="6" t="s">
        <v>23</v>
      </c>
      <c r="E2253" s="6" t="s">
        <v>2767</v>
      </c>
      <c r="F2253" s="6">
        <v>101</v>
      </c>
      <c r="G2253" s="6">
        <v>119</v>
      </c>
      <c r="H2253" s="7">
        <v>42615</v>
      </c>
      <c r="I2253" s="7">
        <v>42626</v>
      </c>
      <c r="J2253" s="7" t="s">
        <v>2541</v>
      </c>
      <c r="K2253" s="17">
        <f>IF(J2253="Januar",238.19,IF(J2253="Februar",240.59,IF(J2253="Mars",245.99,IF(J2253="April",250.79,IF(J2253="Mai",256.52,IF(J2253="Juni",259.83,IF(J2253="Juli",265.66,IF(J2253="August",272.21,IF(J2253="September",275.91,IF(J2253="Oktober",281.13,IF(J2253="November",284.38,IF(J2253="Desember",287.34,0))))))))))))</f>
        <v>275.91000000000003</v>
      </c>
      <c r="L2253" s="20">
        <f>$K$2/K2253</f>
        <v>0.86328875357906554</v>
      </c>
      <c r="M2253" s="6">
        <v>11</v>
      </c>
      <c r="N2253" s="6">
        <v>5950000</v>
      </c>
      <c r="O2253" s="6">
        <v>6550000</v>
      </c>
      <c r="P2253" s="6">
        <f>O2253-N2253</f>
        <v>600000</v>
      </c>
      <c r="Q2253" s="8">
        <f>P2253/N2253</f>
        <v>0.10084033613445378</v>
      </c>
      <c r="R2253" s="6"/>
      <c r="S2253" s="9">
        <f>(N2253+R2253)/F2253</f>
        <v>58910.891089108911</v>
      </c>
      <c r="T2253" s="6">
        <v>64851</v>
      </c>
      <c r="U2253" s="5">
        <f>T2253-S2253</f>
        <v>5940.1089108910892</v>
      </c>
      <c r="V2253" s="4">
        <f>U2253/S2253</f>
        <v>0.10083210084033614</v>
      </c>
      <c r="W2253" s="22">
        <f>S2253*L2253</f>
        <v>50857.109740548913</v>
      </c>
      <c r="X2253" s="22">
        <f>T2253*L2253</f>
        <v>55985.138958355979</v>
      </c>
      <c r="Y2253" s="22">
        <f>X2253-W2253</f>
        <v>5128.0292178070667</v>
      </c>
      <c r="Z2253" s="8">
        <f>Y2253/W2253</f>
        <v>0.10083210084033609</v>
      </c>
      <c r="AA2253" s="6">
        <v>707</v>
      </c>
      <c r="AB2253" s="6">
        <v>1876</v>
      </c>
      <c r="AC2253" s="6">
        <f>2016-AB2253</f>
        <v>140</v>
      </c>
      <c r="AD2253" s="6" t="s">
        <v>364</v>
      </c>
    </row>
    <row r="2254" spans="1:30" x14ac:dyDescent="0.2">
      <c r="A2254">
        <v>37</v>
      </c>
      <c r="B2254" s="6" t="s">
        <v>2292</v>
      </c>
      <c r="C2254" s="6" t="s">
        <v>22</v>
      </c>
      <c r="D2254" s="6" t="s">
        <v>23</v>
      </c>
      <c r="E2254" s="6" t="s">
        <v>2767</v>
      </c>
      <c r="F2254" s="6">
        <v>110</v>
      </c>
      <c r="G2254" s="6">
        <v>120</v>
      </c>
      <c r="H2254" s="7">
        <v>42615</v>
      </c>
      <c r="I2254" s="7">
        <v>42626</v>
      </c>
      <c r="J2254" s="7" t="s">
        <v>2541</v>
      </c>
      <c r="K2254" s="17">
        <f>IF(J2254="Januar",238.19,IF(J2254="Februar",240.59,IF(J2254="Mars",245.99,IF(J2254="April",250.79,IF(J2254="Mai",256.52,IF(J2254="Juni",259.83,IF(J2254="Juli",265.66,IF(J2254="August",272.21,IF(J2254="September",275.91,IF(J2254="Oktober",281.13,IF(J2254="November",284.38,IF(J2254="Desember",287.34,0))))))))))))</f>
        <v>275.91000000000003</v>
      </c>
      <c r="L2254" s="20">
        <f>$K$2/K2254</f>
        <v>0.86328875357906554</v>
      </c>
      <c r="M2254" s="6">
        <v>11</v>
      </c>
      <c r="N2254" s="6">
        <v>8900000</v>
      </c>
      <c r="O2254" s="6">
        <v>12100000</v>
      </c>
      <c r="P2254" s="6">
        <f>O2254-N2254</f>
        <v>3200000</v>
      </c>
      <c r="Q2254" s="8">
        <f>P2254/N2254</f>
        <v>0.3595505617977528</v>
      </c>
      <c r="R2254" s="6"/>
      <c r="S2254" s="9">
        <f>(N2254+R2254)/F2254</f>
        <v>80909.090909090912</v>
      </c>
      <c r="T2254" s="6">
        <v>110000</v>
      </c>
      <c r="U2254" s="5">
        <f>T2254-S2254</f>
        <v>29090.909090909088</v>
      </c>
      <c r="V2254" s="4">
        <f>U2254/S2254</f>
        <v>0.35955056179775274</v>
      </c>
      <c r="W2254" s="22">
        <f>S2254*L2254</f>
        <v>69847.908244124395</v>
      </c>
      <c r="X2254" s="22">
        <f>T2254*L2254</f>
        <v>94961.762893697203</v>
      </c>
      <c r="Y2254" s="22">
        <f>X2254-W2254</f>
        <v>25113.854649572808</v>
      </c>
      <c r="Z2254" s="8">
        <f>Y2254/W2254</f>
        <v>0.35955056179775269</v>
      </c>
      <c r="AA2254" s="6">
        <v>873</v>
      </c>
      <c r="AB2254" s="6">
        <v>1892</v>
      </c>
      <c r="AC2254" s="6">
        <f>2016-AB2254</f>
        <v>124</v>
      </c>
      <c r="AD2254" s="6" t="s">
        <v>108</v>
      </c>
    </row>
    <row r="2255" spans="1:30" x14ac:dyDescent="0.2">
      <c r="A2255">
        <v>37</v>
      </c>
      <c r="B2255" s="6" t="s">
        <v>2449</v>
      </c>
      <c r="C2255" s="6" t="s">
        <v>22</v>
      </c>
      <c r="D2255" s="6" t="s">
        <v>23</v>
      </c>
      <c r="E2255" s="6" t="s">
        <v>2767</v>
      </c>
      <c r="F2255" s="6">
        <v>138</v>
      </c>
      <c r="G2255" s="6">
        <v>150</v>
      </c>
      <c r="H2255" s="7">
        <v>42615</v>
      </c>
      <c r="I2255" s="7">
        <v>42626</v>
      </c>
      <c r="J2255" s="7" t="s">
        <v>2541</v>
      </c>
      <c r="K2255" s="17">
        <f>IF(J2255="Januar",238.19,IF(J2255="Februar",240.59,IF(J2255="Mars",245.99,IF(J2255="April",250.79,IF(J2255="Mai",256.52,IF(J2255="Juni",259.83,IF(J2255="Juli",265.66,IF(J2255="August",272.21,IF(J2255="September",275.91,IF(J2255="Oktober",281.13,IF(J2255="November",284.38,IF(J2255="Desember",287.34,0))))))))))))</f>
        <v>275.91000000000003</v>
      </c>
      <c r="L2255" s="20">
        <f>$K$2/K2255</f>
        <v>0.86328875357906554</v>
      </c>
      <c r="M2255" s="6">
        <v>11</v>
      </c>
      <c r="N2255" s="6">
        <v>9300000</v>
      </c>
      <c r="O2255" s="6">
        <v>9550000</v>
      </c>
      <c r="P2255" s="6">
        <f>O2255-N2255</f>
        <v>250000</v>
      </c>
      <c r="Q2255" s="8">
        <f>P2255/N2255</f>
        <v>2.6881720430107527E-2</v>
      </c>
      <c r="R2255" s="6">
        <v>102959</v>
      </c>
      <c r="S2255" s="9">
        <f>(N2255+R2255)/F2255</f>
        <v>68137.384057971009</v>
      </c>
      <c r="T2255" s="6">
        <v>69949</v>
      </c>
      <c r="U2255" s="5">
        <f>T2255-S2255</f>
        <v>1811.6159420289914</v>
      </c>
      <c r="V2255" s="4">
        <f>U2255/S2255</f>
        <v>2.6587694363019221E-2</v>
      </c>
      <c r="W2255" s="22">
        <f>S2255*L2255</f>
        <v>58822.237355543883</v>
      </c>
      <c r="X2255" s="22">
        <f>T2255*L2255</f>
        <v>60386.185024102058</v>
      </c>
      <c r="Y2255" s="22">
        <f>X2255-W2255</f>
        <v>1563.9476685581758</v>
      </c>
      <c r="Z2255" s="8">
        <f>Y2255/W2255</f>
        <v>2.6587694363019273E-2</v>
      </c>
      <c r="AA2255" s="6">
        <v>607</v>
      </c>
      <c r="AB2255" s="6">
        <v>1894</v>
      </c>
      <c r="AC2255" s="6">
        <f>2016-AB2255</f>
        <v>122</v>
      </c>
      <c r="AD2255" s="6" t="s">
        <v>213</v>
      </c>
    </row>
    <row r="2256" spans="1:30" x14ac:dyDescent="0.2">
      <c r="A2256">
        <v>37</v>
      </c>
      <c r="B2256" s="2" t="s">
        <v>1328</v>
      </c>
      <c r="C2256" s="2" t="s">
        <v>22</v>
      </c>
      <c r="D2256" s="2" t="s">
        <v>23</v>
      </c>
      <c r="E2256" s="6" t="s">
        <v>2767</v>
      </c>
      <c r="F2256" s="2">
        <v>142</v>
      </c>
      <c r="G2256" s="2">
        <v>163</v>
      </c>
      <c r="H2256" s="3">
        <v>42615</v>
      </c>
      <c r="I2256" s="3">
        <v>42626</v>
      </c>
      <c r="J2256" s="7" t="s">
        <v>2541</v>
      </c>
      <c r="K2256" s="17">
        <f>IF(J2256="Januar",238.19,IF(J2256="Februar",240.59,IF(J2256="Mars",245.99,IF(J2256="April",250.79,IF(J2256="Mai",256.52,IF(J2256="Juni",259.83,IF(J2256="Juli",265.66,IF(J2256="August",272.21,IF(J2256="September",275.91,IF(J2256="Oktober",281.13,IF(J2256="November",284.38,IF(J2256="Desember",287.34,0))))))))))))</f>
        <v>275.91000000000003</v>
      </c>
      <c r="L2256" s="20">
        <f>$K$2/K2256</f>
        <v>0.86328875357906554</v>
      </c>
      <c r="M2256" s="2">
        <v>11</v>
      </c>
      <c r="N2256" s="2">
        <v>8200000</v>
      </c>
      <c r="O2256" s="2">
        <v>9100000</v>
      </c>
      <c r="P2256" s="2">
        <f>O2256-N2256</f>
        <v>900000</v>
      </c>
      <c r="Q2256" s="4">
        <f>P2256/N2256</f>
        <v>0.10975609756097561</v>
      </c>
      <c r="R2256" s="2"/>
      <c r="S2256" s="9">
        <f>(N2256+R2256)/F2256</f>
        <v>57746.478873239437</v>
      </c>
      <c r="T2256" s="2">
        <v>64085</v>
      </c>
      <c r="U2256" s="5">
        <f>T2256-S2256</f>
        <v>6338.5211267605628</v>
      </c>
      <c r="V2256" s="4">
        <f>U2256/S2256</f>
        <v>0.10976463414634145</v>
      </c>
      <c r="W2256" s="22">
        <f>S2256*L2256</f>
        <v>49851.885770058718</v>
      </c>
      <c r="X2256" s="22">
        <f>T2256*L2256</f>
        <v>55323.859773114418</v>
      </c>
      <c r="Y2256" s="22">
        <f>X2256-W2256</f>
        <v>5471.9740030557005</v>
      </c>
      <c r="Z2256" s="8">
        <f>Y2256/W2256</f>
        <v>0.10976463414634145</v>
      </c>
      <c r="AA2256" s="11">
        <v>38753</v>
      </c>
      <c r="AB2256" s="2">
        <v>1982</v>
      </c>
      <c r="AC2256" s="2">
        <f>2016-AB2256</f>
        <v>34</v>
      </c>
      <c r="AD2256" s="2" t="s">
        <v>46</v>
      </c>
    </row>
    <row r="2257" spans="1:30" x14ac:dyDescent="0.2">
      <c r="A2257">
        <v>37</v>
      </c>
      <c r="B2257" s="2" t="s">
        <v>2473</v>
      </c>
      <c r="C2257" s="2" t="s">
        <v>22</v>
      </c>
      <c r="D2257" s="2" t="s">
        <v>23</v>
      </c>
      <c r="E2257" s="6" t="s">
        <v>2767</v>
      </c>
      <c r="F2257" s="2">
        <v>146</v>
      </c>
      <c r="G2257" s="2">
        <v>162</v>
      </c>
      <c r="H2257" s="3">
        <v>42615</v>
      </c>
      <c r="I2257" s="3">
        <v>42626</v>
      </c>
      <c r="J2257" s="7" t="s">
        <v>2541</v>
      </c>
      <c r="K2257" s="17">
        <f>IF(J2257="Januar",238.19,IF(J2257="Februar",240.59,IF(J2257="Mars",245.99,IF(J2257="April",250.79,IF(J2257="Mai",256.52,IF(J2257="Juni",259.83,IF(J2257="Juli",265.66,IF(J2257="August",272.21,IF(J2257="September",275.91,IF(J2257="Oktober",281.13,IF(J2257="November",284.38,IF(J2257="Desember",287.34,0))))))))))))</f>
        <v>275.91000000000003</v>
      </c>
      <c r="L2257" s="20">
        <f>$K$2/K2257</f>
        <v>0.86328875357906554</v>
      </c>
      <c r="M2257" s="2">
        <v>11</v>
      </c>
      <c r="N2257" s="2">
        <v>8600000</v>
      </c>
      <c r="O2257" s="2">
        <v>9800000</v>
      </c>
      <c r="P2257" s="2">
        <f>O2257-N2257</f>
        <v>1200000</v>
      </c>
      <c r="Q2257" s="4">
        <f>P2257/N2257</f>
        <v>0.13953488372093023</v>
      </c>
      <c r="R2257" s="2"/>
      <c r="S2257" s="9">
        <f>(N2257+R2257)/F2257</f>
        <v>58904.109589041094</v>
      </c>
      <c r="T2257" s="2">
        <v>67123</v>
      </c>
      <c r="U2257" s="5">
        <f>T2257-S2257</f>
        <v>8218.8904109589057</v>
      </c>
      <c r="V2257" s="4">
        <f>U2257/S2257</f>
        <v>0.13953000000000004</v>
      </c>
      <c r="W2257" s="22">
        <f>S2257*L2257</f>
        <v>50851.255347807972</v>
      </c>
      <c r="X2257" s="22">
        <f>T2257*L2257</f>
        <v>57946.531006487618</v>
      </c>
      <c r="Y2257" s="22">
        <f>X2257-W2257</f>
        <v>7095.2756586796459</v>
      </c>
      <c r="Z2257" s="8">
        <f>Y2257/W2257</f>
        <v>0.13952999999999999</v>
      </c>
      <c r="AA2257" s="11">
        <v>18129</v>
      </c>
      <c r="AB2257" s="2">
        <v>1996</v>
      </c>
      <c r="AC2257" s="2">
        <f>2016-AB2257</f>
        <v>20</v>
      </c>
      <c r="AD2257" s="2" t="s">
        <v>67</v>
      </c>
    </row>
    <row r="2258" spans="1:30" x14ac:dyDescent="0.2">
      <c r="A2258">
        <v>37</v>
      </c>
      <c r="B2258" s="6" t="s">
        <v>2496</v>
      </c>
      <c r="C2258" s="6" t="s">
        <v>22</v>
      </c>
      <c r="D2258" s="6" t="s">
        <v>23</v>
      </c>
      <c r="E2258" s="6" t="s">
        <v>2767</v>
      </c>
      <c r="F2258" s="6">
        <v>164</v>
      </c>
      <c r="G2258" s="6">
        <v>187</v>
      </c>
      <c r="H2258" s="7">
        <v>42615</v>
      </c>
      <c r="I2258" s="7">
        <v>42626</v>
      </c>
      <c r="J2258" s="7" t="s">
        <v>2541</v>
      </c>
      <c r="K2258" s="17">
        <f>IF(J2258="Januar",238.19,IF(J2258="Februar",240.59,IF(J2258="Mars",245.99,IF(J2258="April",250.79,IF(J2258="Mai",256.52,IF(J2258="Juni",259.83,IF(J2258="Juli",265.66,IF(J2258="August",272.21,IF(J2258="September",275.91,IF(J2258="Oktober",281.13,IF(J2258="November",284.38,IF(J2258="Desember",287.34,0))))))))))))</f>
        <v>275.91000000000003</v>
      </c>
      <c r="L2258" s="20">
        <f>$K$2/K2258</f>
        <v>0.86328875357906554</v>
      </c>
      <c r="M2258" s="6">
        <v>11</v>
      </c>
      <c r="N2258" s="6">
        <v>6900000</v>
      </c>
      <c r="O2258" s="6">
        <v>7700000</v>
      </c>
      <c r="P2258" s="6">
        <f>O2258-N2258</f>
        <v>800000</v>
      </c>
      <c r="Q2258" s="8">
        <f>P2258/N2258</f>
        <v>0.11594202898550725</v>
      </c>
      <c r="R2258" s="6">
        <v>139647</v>
      </c>
      <c r="S2258" s="9">
        <f>(N2258+R2258)/F2258</f>
        <v>42924.67682926829</v>
      </c>
      <c r="T2258" s="6">
        <v>47803</v>
      </c>
      <c r="U2258" s="5">
        <f>T2258-S2258</f>
        <v>4878.32317073171</v>
      </c>
      <c r="V2258" s="4">
        <f>U2258/S2258</f>
        <v>0.11364845424777698</v>
      </c>
      <c r="W2258" s="22">
        <f>S2258*L2258</f>
        <v>37056.390757723217</v>
      </c>
      <c r="X2258" s="22">
        <f>T2258*L2258</f>
        <v>41267.792287340068</v>
      </c>
      <c r="Y2258" s="22">
        <f>X2258-W2258</f>
        <v>4211.4015296168509</v>
      </c>
      <c r="Z2258" s="8">
        <f>Y2258/W2258</f>
        <v>0.11364845424777693</v>
      </c>
      <c r="AA2258" s="10">
        <v>24429</v>
      </c>
      <c r="AB2258" s="6">
        <v>1958</v>
      </c>
      <c r="AC2258" s="6">
        <f>2016-AB2258</f>
        <v>58</v>
      </c>
      <c r="AD2258" s="6" t="s">
        <v>200</v>
      </c>
    </row>
    <row r="2259" spans="1:30" x14ac:dyDescent="0.2">
      <c r="A2259">
        <v>37</v>
      </c>
      <c r="B2259" s="6" t="s">
        <v>1526</v>
      </c>
      <c r="C2259" s="6" t="s">
        <v>22</v>
      </c>
      <c r="D2259" s="6" t="s">
        <v>23</v>
      </c>
      <c r="E2259" s="6" t="s">
        <v>2767</v>
      </c>
      <c r="F2259" s="6">
        <v>70</v>
      </c>
      <c r="G2259" s="6">
        <v>80</v>
      </c>
      <c r="H2259" s="7">
        <v>42614</v>
      </c>
      <c r="I2259" s="7">
        <v>42626</v>
      </c>
      <c r="J2259" s="7" t="s">
        <v>2541</v>
      </c>
      <c r="K2259" s="17">
        <f>IF(J2259="Januar",238.19,IF(J2259="Februar",240.59,IF(J2259="Mars",245.99,IF(J2259="April",250.79,IF(J2259="Mai",256.52,IF(J2259="Juni",259.83,IF(J2259="Juli",265.66,IF(J2259="August",272.21,IF(J2259="September",275.91,IF(J2259="Oktober",281.13,IF(J2259="November",284.38,IF(J2259="Desember",287.34,0))))))))))))</f>
        <v>275.91000000000003</v>
      </c>
      <c r="L2259" s="20">
        <f>$K$2/K2259</f>
        <v>0.86328875357906554</v>
      </c>
      <c r="M2259" s="6">
        <v>12</v>
      </c>
      <c r="N2259" s="6">
        <v>4200000</v>
      </c>
      <c r="O2259" s="6">
        <v>4200000</v>
      </c>
      <c r="P2259" s="6">
        <f>O2259-N2259</f>
        <v>0</v>
      </c>
      <c r="Q2259" s="8">
        <f>P2259/N2259</f>
        <v>0</v>
      </c>
      <c r="R2259" s="6"/>
      <c r="S2259" s="9">
        <f>(N2259+R2259)/F2259</f>
        <v>60000</v>
      </c>
      <c r="T2259" s="6">
        <v>60000</v>
      </c>
      <c r="U2259" s="5">
        <f>T2259-S2259</f>
        <v>0</v>
      </c>
      <c r="V2259" s="4">
        <f>U2259/S2259</f>
        <v>0</v>
      </c>
      <c r="W2259" s="22">
        <f>S2259*L2259</f>
        <v>51797.325214743934</v>
      </c>
      <c r="X2259" s="22">
        <f>T2259*L2259</f>
        <v>51797.325214743934</v>
      </c>
      <c r="Y2259" s="22">
        <f>X2259-W2259</f>
        <v>0</v>
      </c>
      <c r="Z2259" s="8">
        <f>Y2259/W2259</f>
        <v>0</v>
      </c>
      <c r="AA2259" s="10">
        <v>3723</v>
      </c>
      <c r="AB2259" s="6">
        <v>2000</v>
      </c>
      <c r="AC2259" s="6">
        <f>2016-AB2259</f>
        <v>16</v>
      </c>
      <c r="AD2259" s="6" t="s">
        <v>37</v>
      </c>
    </row>
    <row r="2260" spans="1:30" x14ac:dyDescent="0.2">
      <c r="A2260">
        <v>37</v>
      </c>
      <c r="B2260" s="6" t="s">
        <v>894</v>
      </c>
      <c r="C2260" s="6" t="s">
        <v>22</v>
      </c>
      <c r="D2260" s="6" t="s">
        <v>23</v>
      </c>
      <c r="E2260" s="6" t="s">
        <v>2767</v>
      </c>
      <c r="F2260" s="6">
        <v>53</v>
      </c>
      <c r="G2260" s="6">
        <v>61</v>
      </c>
      <c r="H2260" s="7">
        <v>42613</v>
      </c>
      <c r="I2260" s="7">
        <v>42626</v>
      </c>
      <c r="J2260" s="7" t="s">
        <v>2541</v>
      </c>
      <c r="K2260" s="17">
        <f>IF(J2260="Januar",238.19,IF(J2260="Februar",240.59,IF(J2260="Mars",245.99,IF(J2260="April",250.79,IF(J2260="Mai",256.52,IF(J2260="Juni",259.83,IF(J2260="Juli",265.66,IF(J2260="August",272.21,IF(J2260="September",275.91,IF(J2260="Oktober",281.13,IF(J2260="November",284.38,IF(J2260="Desember",287.34,0))))))))))))</f>
        <v>275.91000000000003</v>
      </c>
      <c r="L2260" s="20">
        <f>$K$2/K2260</f>
        <v>0.86328875357906554</v>
      </c>
      <c r="M2260" s="6">
        <v>13</v>
      </c>
      <c r="N2260" s="6">
        <v>5350000</v>
      </c>
      <c r="O2260" s="6">
        <v>5350000</v>
      </c>
      <c r="P2260" s="6">
        <f>O2260-N2260</f>
        <v>0</v>
      </c>
      <c r="Q2260" s="8">
        <f>P2260/N2260</f>
        <v>0</v>
      </c>
      <c r="R2260" s="6">
        <v>3025</v>
      </c>
      <c r="S2260" s="9">
        <f>(N2260+R2260)/F2260</f>
        <v>101000.47169811321</v>
      </c>
      <c r="T2260" s="6">
        <v>101000</v>
      </c>
      <c r="U2260" s="5">
        <f>T2260-S2260</f>
        <v>-0.47169811320782173</v>
      </c>
      <c r="V2260" s="4">
        <f>U2260/S2260</f>
        <v>-4.6702565371943062E-6</v>
      </c>
      <c r="W2260" s="22">
        <f>S2260*L2260</f>
        <v>87192.571323161843</v>
      </c>
      <c r="X2260" s="22">
        <f>T2260*L2260</f>
        <v>87192.164111485617</v>
      </c>
      <c r="Y2260" s="22">
        <f>X2260-W2260</f>
        <v>-0.40721167622541543</v>
      </c>
      <c r="Z2260" s="8">
        <f>Y2260/W2260</f>
        <v>-4.6702565372933743E-6</v>
      </c>
      <c r="AA2260" s="10">
        <v>1644</v>
      </c>
      <c r="AB2260" s="6">
        <v>2010</v>
      </c>
      <c r="AC2260" s="6">
        <f>2016-AB2260</f>
        <v>6</v>
      </c>
      <c r="AD2260" s="6" t="s">
        <v>383</v>
      </c>
    </row>
    <row r="2261" spans="1:30" x14ac:dyDescent="0.2">
      <c r="A2261">
        <v>37</v>
      </c>
      <c r="B2261" s="6" t="s">
        <v>54</v>
      </c>
      <c r="C2261" s="6" t="s">
        <v>22</v>
      </c>
      <c r="D2261" s="6" t="s">
        <v>23</v>
      </c>
      <c r="E2261" s="6" t="s">
        <v>2767</v>
      </c>
      <c r="F2261" s="6">
        <v>21</v>
      </c>
      <c r="G2261" s="6">
        <v>24</v>
      </c>
      <c r="H2261" s="7">
        <v>42605</v>
      </c>
      <c r="I2261" s="7">
        <v>42626</v>
      </c>
      <c r="J2261" s="7" t="s">
        <v>2541</v>
      </c>
      <c r="K2261" s="17">
        <f>IF(J2261="Januar",238.19,IF(J2261="Februar",240.59,IF(J2261="Mars",245.99,IF(J2261="April",250.79,IF(J2261="Mai",256.52,IF(J2261="Juni",259.83,IF(J2261="Juli",265.66,IF(J2261="August",272.21,IF(J2261="September",275.91,IF(J2261="Oktober",281.13,IF(J2261="November",284.38,IF(J2261="Desember",287.34,0))))))))))))</f>
        <v>275.91000000000003</v>
      </c>
      <c r="L2261" s="20">
        <f>$K$2/K2261</f>
        <v>0.86328875357906554</v>
      </c>
      <c r="M2261" s="6">
        <v>21</v>
      </c>
      <c r="N2261" s="6">
        <v>2390000</v>
      </c>
      <c r="O2261" s="6">
        <v>2750000</v>
      </c>
      <c r="P2261" s="6">
        <f>O2261-N2261</f>
        <v>360000</v>
      </c>
      <c r="Q2261" s="8">
        <f>P2261/N2261</f>
        <v>0.15062761506276151</v>
      </c>
      <c r="R2261" s="6">
        <v>4978</v>
      </c>
      <c r="S2261" s="9">
        <f>(N2261+R2261)/F2261</f>
        <v>114046.57142857143</v>
      </c>
      <c r="T2261" s="6">
        <v>131189</v>
      </c>
      <c r="U2261" s="5">
        <f>T2261-S2261</f>
        <v>17142.428571428565</v>
      </c>
      <c r="V2261" s="8">
        <f>U2261/S2261</f>
        <v>0.15031077529730955</v>
      </c>
      <c r="W2261" s="22">
        <f>S2261*L2261</f>
        <v>98455.122498537297</v>
      </c>
      <c r="X2261" s="22">
        <f>T2261*L2261</f>
        <v>113253.98829328403</v>
      </c>
      <c r="Y2261" s="22">
        <f>X2261-W2261</f>
        <v>14798.865794746729</v>
      </c>
      <c r="Z2261" s="8">
        <f>Y2261/W2261</f>
        <v>0.15031077529730957</v>
      </c>
      <c r="AA2261" s="6">
        <v>520</v>
      </c>
      <c r="AB2261" s="6">
        <v>1952</v>
      </c>
      <c r="AC2261" s="6">
        <f>2016-AB2261</f>
        <v>64</v>
      </c>
      <c r="AD2261" s="6" t="s">
        <v>25</v>
      </c>
    </row>
    <row r="2262" spans="1:30" x14ac:dyDescent="0.2">
      <c r="A2262">
        <v>37</v>
      </c>
      <c r="B2262" s="2" t="s">
        <v>1603</v>
      </c>
      <c r="C2262" s="2" t="s">
        <v>22</v>
      </c>
      <c r="D2262" s="2" t="s">
        <v>23</v>
      </c>
      <c r="E2262" s="6" t="s">
        <v>2767</v>
      </c>
      <c r="F2262" s="2">
        <v>72</v>
      </c>
      <c r="G2262" s="2">
        <v>120</v>
      </c>
      <c r="H2262" s="3">
        <v>42600</v>
      </c>
      <c r="I2262" s="3">
        <v>42626</v>
      </c>
      <c r="J2262" s="7" t="s">
        <v>2541</v>
      </c>
      <c r="K2262" s="17">
        <f>IF(J2262="Januar",238.19,IF(J2262="Februar",240.59,IF(J2262="Mars",245.99,IF(J2262="April",250.79,IF(J2262="Mai",256.52,IF(J2262="Juni",259.83,IF(J2262="Juli",265.66,IF(J2262="August",272.21,IF(J2262="September",275.91,IF(J2262="Oktober",281.13,IF(J2262="November",284.38,IF(J2262="Desember",287.34,0))))))))))))</f>
        <v>275.91000000000003</v>
      </c>
      <c r="L2262" s="20">
        <f>$K$2/K2262</f>
        <v>0.86328875357906554</v>
      </c>
      <c r="M2262" s="2">
        <v>26</v>
      </c>
      <c r="N2262" s="2">
        <v>4790000</v>
      </c>
      <c r="O2262" s="2">
        <v>4500000</v>
      </c>
      <c r="P2262" s="2">
        <f>O2262-N2262</f>
        <v>-290000</v>
      </c>
      <c r="Q2262" s="4">
        <f>P2262/N2262</f>
        <v>-6.0542797494780795E-2</v>
      </c>
      <c r="R2262" s="2"/>
      <c r="S2262" s="9">
        <f>(N2262+R2262)/F2262</f>
        <v>66527.777777777781</v>
      </c>
      <c r="T2262" s="2">
        <v>62500</v>
      </c>
      <c r="U2262" s="5">
        <f>T2262-S2262</f>
        <v>-4027.777777777781</v>
      </c>
      <c r="V2262" s="4">
        <f>U2262/S2262</f>
        <v>-6.0542797494780837E-2</v>
      </c>
      <c r="W2262" s="22">
        <f>S2262*L2262</f>
        <v>57432.682356162833</v>
      </c>
      <c r="X2262" s="22">
        <f>T2262*L2262</f>
        <v>53955.547098691597</v>
      </c>
      <c r="Y2262" s="22">
        <f>X2262-W2262</f>
        <v>-3477.1352574712364</v>
      </c>
      <c r="Z2262" s="8">
        <f>Y2262/W2262</f>
        <v>-6.0542797494780795E-2</v>
      </c>
      <c r="AA2262" s="11">
        <v>1182</v>
      </c>
      <c r="AB2262" s="2">
        <v>2001</v>
      </c>
      <c r="AC2262" s="2">
        <f>2016-AB2262</f>
        <v>15</v>
      </c>
      <c r="AD2262" s="2" t="s">
        <v>37</v>
      </c>
    </row>
    <row r="2263" spans="1:30" x14ac:dyDescent="0.2">
      <c r="A2263">
        <v>37</v>
      </c>
      <c r="B2263" s="2" t="s">
        <v>104</v>
      </c>
      <c r="C2263" s="2" t="s">
        <v>22</v>
      </c>
      <c r="D2263" s="2" t="s">
        <v>23</v>
      </c>
      <c r="E2263" s="6" t="s">
        <v>2767</v>
      </c>
      <c r="F2263" s="2">
        <v>50</v>
      </c>
      <c r="G2263" s="2">
        <v>57</v>
      </c>
      <c r="H2263" s="3">
        <v>42617</v>
      </c>
      <c r="I2263" s="3">
        <v>42627</v>
      </c>
      <c r="J2263" s="7" t="s">
        <v>2541</v>
      </c>
      <c r="K2263" s="17">
        <f>IF(J2263="Januar",238.19,IF(J2263="Februar",240.59,IF(J2263="Mars",245.99,IF(J2263="April",250.79,IF(J2263="Mai",256.52,IF(J2263="Juni",259.83,IF(J2263="Juli",265.66,IF(J2263="August",272.21,IF(J2263="September",275.91,IF(J2263="Oktober",281.13,IF(J2263="November",284.38,IF(J2263="Desember",287.34,0))))))))))))</f>
        <v>275.91000000000003</v>
      </c>
      <c r="L2263" s="20">
        <f>$K$2/K2263</f>
        <v>0.86328875357906554</v>
      </c>
      <c r="M2263" s="2">
        <v>10</v>
      </c>
      <c r="N2263" s="2">
        <v>4100000</v>
      </c>
      <c r="O2263" s="2">
        <v>4920000</v>
      </c>
      <c r="P2263" s="2">
        <f>O2263-N2263</f>
        <v>820000</v>
      </c>
      <c r="Q2263" s="4">
        <f>P2263/N2263</f>
        <v>0.2</v>
      </c>
      <c r="R2263" s="2"/>
      <c r="S2263" s="9">
        <f>(N2263+R2263)/F2263</f>
        <v>82000</v>
      </c>
      <c r="T2263" s="2">
        <v>98400</v>
      </c>
      <c r="U2263" s="5">
        <f>T2263-S2263</f>
        <v>16400</v>
      </c>
      <c r="V2263" s="4">
        <f>U2263/S2263</f>
        <v>0.2</v>
      </c>
      <c r="W2263" s="22">
        <f>S2263*L2263</f>
        <v>70789.677793483381</v>
      </c>
      <c r="X2263" s="22">
        <f>T2263*L2263</f>
        <v>84947.613352180051</v>
      </c>
      <c r="Y2263" s="22">
        <f>X2263-W2263</f>
        <v>14157.93555869667</v>
      </c>
      <c r="Z2263" s="8">
        <f>Y2263/W2263</f>
        <v>0.19999999999999993</v>
      </c>
      <c r="AA2263" s="11">
        <v>1259</v>
      </c>
      <c r="AB2263" s="2">
        <v>2007</v>
      </c>
      <c r="AC2263" s="2">
        <f>2016-AB2263</f>
        <v>9</v>
      </c>
      <c r="AD2263" s="2" t="s">
        <v>217</v>
      </c>
    </row>
    <row r="2264" spans="1:30" x14ac:dyDescent="0.2">
      <c r="A2264">
        <v>37</v>
      </c>
      <c r="B2264" s="2" t="s">
        <v>1420</v>
      </c>
      <c r="C2264" s="2" t="s">
        <v>22</v>
      </c>
      <c r="D2264" s="2" t="s">
        <v>23</v>
      </c>
      <c r="E2264" s="6" t="s">
        <v>2767</v>
      </c>
      <c r="F2264" s="2">
        <v>67</v>
      </c>
      <c r="G2264" s="2">
        <v>74</v>
      </c>
      <c r="H2264" s="3">
        <v>42617</v>
      </c>
      <c r="I2264" s="3">
        <v>42627</v>
      </c>
      <c r="J2264" s="7" t="s">
        <v>2541</v>
      </c>
      <c r="K2264" s="17">
        <f>IF(J2264="Januar",238.19,IF(J2264="Februar",240.59,IF(J2264="Mars",245.99,IF(J2264="April",250.79,IF(J2264="Mai",256.52,IF(J2264="Juni",259.83,IF(J2264="Juli",265.66,IF(J2264="August",272.21,IF(J2264="September",275.91,IF(J2264="Oktober",281.13,IF(J2264="November",284.38,IF(J2264="Desember",287.34,0))))))))))))</f>
        <v>275.91000000000003</v>
      </c>
      <c r="L2264" s="20">
        <f>$K$2/K2264</f>
        <v>0.86328875357906554</v>
      </c>
      <c r="M2264" s="2">
        <v>10</v>
      </c>
      <c r="N2264" s="2">
        <v>4700000</v>
      </c>
      <c r="O2264" s="2">
        <v>5420000</v>
      </c>
      <c r="P2264" s="2">
        <f>O2264-N2264</f>
        <v>720000</v>
      </c>
      <c r="Q2264" s="4">
        <f>P2264/N2264</f>
        <v>0.15319148936170213</v>
      </c>
      <c r="R2264" s="2">
        <v>26426</v>
      </c>
      <c r="S2264" s="9">
        <f>(N2264+R2264)/F2264</f>
        <v>70543.67164179105</v>
      </c>
      <c r="T2264" s="2">
        <v>81290</v>
      </c>
      <c r="U2264" s="5">
        <f>T2264-S2264</f>
        <v>10746.32835820895</v>
      </c>
      <c r="V2264" s="4">
        <f>U2264/S2264</f>
        <v>0.15233582415127192</v>
      </c>
      <c r="W2264" s="22">
        <f>S2264*L2264</f>
        <v>60899.55836453267</v>
      </c>
      <c r="X2264" s="22">
        <f>T2264*L2264</f>
        <v>70176.742778442233</v>
      </c>
      <c r="Y2264" s="22">
        <f>X2264-W2264</f>
        <v>9277.1844139095629</v>
      </c>
      <c r="Z2264" s="8">
        <f>Y2264/W2264</f>
        <v>0.15233582415127181</v>
      </c>
      <c r="AA2264" s="11">
        <v>1439</v>
      </c>
      <c r="AB2264" s="2">
        <v>2012</v>
      </c>
      <c r="AC2264" s="2">
        <f>2016-AB2264</f>
        <v>4</v>
      </c>
      <c r="AD2264" s="2" t="s">
        <v>63</v>
      </c>
    </row>
    <row r="2265" spans="1:30" x14ac:dyDescent="0.2">
      <c r="A2265">
        <v>37</v>
      </c>
      <c r="B2265" s="2" t="s">
        <v>305</v>
      </c>
      <c r="C2265" s="2" t="s">
        <v>22</v>
      </c>
      <c r="D2265" s="2" t="s">
        <v>23</v>
      </c>
      <c r="E2265" s="6" t="s">
        <v>2767</v>
      </c>
      <c r="F2265" s="2">
        <v>56</v>
      </c>
      <c r="G2265" s="2">
        <v>62</v>
      </c>
      <c r="H2265" s="3">
        <v>42616</v>
      </c>
      <c r="I2265" s="3">
        <v>42627</v>
      </c>
      <c r="J2265" s="7" t="s">
        <v>2541</v>
      </c>
      <c r="K2265" s="17">
        <f>IF(J2265="Januar",238.19,IF(J2265="Februar",240.59,IF(J2265="Mars",245.99,IF(J2265="April",250.79,IF(J2265="Mai",256.52,IF(J2265="Juni",259.83,IF(J2265="Juli",265.66,IF(J2265="August",272.21,IF(J2265="September",275.91,IF(J2265="Oktober",281.13,IF(J2265="November",284.38,IF(J2265="Desember",287.34,0))))))))))))</f>
        <v>275.91000000000003</v>
      </c>
      <c r="L2265" s="20">
        <f>$K$2/K2265</f>
        <v>0.86328875357906554</v>
      </c>
      <c r="M2265" s="2">
        <v>11</v>
      </c>
      <c r="N2265" s="2">
        <v>3300000</v>
      </c>
      <c r="O2265" s="2">
        <v>4000000</v>
      </c>
      <c r="P2265" s="2">
        <f>O2265-N2265</f>
        <v>700000</v>
      </c>
      <c r="Q2265" s="4">
        <f>P2265/N2265</f>
        <v>0.21212121212121213</v>
      </c>
      <c r="R2265" s="2">
        <v>87140</v>
      </c>
      <c r="S2265" s="9">
        <f>(N2265+R2265)/F2265</f>
        <v>60484.642857142855</v>
      </c>
      <c r="T2265" s="2">
        <v>72985</v>
      </c>
      <c r="U2265" s="5">
        <f>T2265-S2265</f>
        <v>12500.357142857145</v>
      </c>
      <c r="V2265" s="4">
        <f>U2265/S2265</f>
        <v>0.20666993392655755</v>
      </c>
      <c r="W2265" s="22">
        <f>S2265*L2265</f>
        <v>52215.711942817783</v>
      </c>
      <c r="X2265" s="22">
        <f>T2265*L2265</f>
        <v>63007.1296799681</v>
      </c>
      <c r="Y2265" s="22">
        <f>X2265-W2265</f>
        <v>10791.417737150317</v>
      </c>
      <c r="Z2265" s="8">
        <f>Y2265/W2265</f>
        <v>0.20666993392655764</v>
      </c>
      <c r="AA2265" s="2">
        <v>445</v>
      </c>
      <c r="AB2265" s="2">
        <v>1888</v>
      </c>
      <c r="AC2265" s="2">
        <f>2016-AB2265</f>
        <v>128</v>
      </c>
      <c r="AD2265" s="2" t="s">
        <v>96</v>
      </c>
    </row>
    <row r="2266" spans="1:30" x14ac:dyDescent="0.2">
      <c r="A2266">
        <v>37</v>
      </c>
      <c r="B2266" s="2" t="s">
        <v>1563</v>
      </c>
      <c r="C2266" s="2" t="s">
        <v>22</v>
      </c>
      <c r="D2266" s="2" t="s">
        <v>23</v>
      </c>
      <c r="E2266" s="6" t="s">
        <v>2767</v>
      </c>
      <c r="F2266" s="2">
        <v>71</v>
      </c>
      <c r="G2266" s="2">
        <v>79</v>
      </c>
      <c r="H2266" s="3">
        <v>42616</v>
      </c>
      <c r="I2266" s="3">
        <v>42627</v>
      </c>
      <c r="J2266" s="7" t="s">
        <v>2541</v>
      </c>
      <c r="K2266" s="17">
        <f>IF(J2266="Januar",238.19,IF(J2266="Februar",240.59,IF(J2266="Mars",245.99,IF(J2266="April",250.79,IF(J2266="Mai",256.52,IF(J2266="Juni",259.83,IF(J2266="Juli",265.66,IF(J2266="August",272.21,IF(J2266="September",275.91,IF(J2266="Oktober",281.13,IF(J2266="November",284.38,IF(J2266="Desember",287.34,0))))))))))))</f>
        <v>275.91000000000003</v>
      </c>
      <c r="L2266" s="20">
        <f>$K$2/K2266</f>
        <v>0.86328875357906554</v>
      </c>
      <c r="M2266" s="2">
        <v>11</v>
      </c>
      <c r="N2266" s="2">
        <v>3600000</v>
      </c>
      <c r="O2266" s="2">
        <v>4350000</v>
      </c>
      <c r="P2266" s="2">
        <f>O2266-N2266</f>
        <v>750000</v>
      </c>
      <c r="Q2266" s="4">
        <f>P2266/N2266</f>
        <v>0.20833333333333334</v>
      </c>
      <c r="R2266" s="2">
        <v>31339</v>
      </c>
      <c r="S2266" s="9">
        <f>(N2266+R2266)/F2266</f>
        <v>51145.619718309856</v>
      </c>
      <c r="T2266" s="2">
        <v>61709</v>
      </c>
      <c r="U2266" s="5">
        <f>T2266-S2266</f>
        <v>10563.380281690144</v>
      </c>
      <c r="V2266" s="4">
        <f>U2266/S2266</f>
        <v>0.20653538543220568</v>
      </c>
      <c r="W2266" s="22">
        <f>S2266*L2266</f>
        <v>44153.438297648594</v>
      </c>
      <c r="X2266" s="22">
        <f>T2266*L2266</f>
        <v>53272.685694610554</v>
      </c>
      <c r="Y2266" s="22">
        <f>X2266-W2266</f>
        <v>9119.2473969619605</v>
      </c>
      <c r="Z2266" s="8">
        <f>Y2266/W2266</f>
        <v>0.20653538543220559</v>
      </c>
      <c r="AA2266" s="11">
        <v>3699</v>
      </c>
      <c r="AB2266" s="2">
        <v>1956</v>
      </c>
      <c r="AC2266" s="2">
        <f>2016-AB2266</f>
        <v>60</v>
      </c>
      <c r="AD2266" s="2" t="s">
        <v>112</v>
      </c>
    </row>
    <row r="2267" spans="1:30" x14ac:dyDescent="0.2">
      <c r="A2267">
        <v>37</v>
      </c>
      <c r="B2267" s="6" t="s">
        <v>1293</v>
      </c>
      <c r="C2267" s="6" t="s">
        <v>22</v>
      </c>
      <c r="D2267" s="6" t="s">
        <v>23</v>
      </c>
      <c r="E2267" s="6" t="s">
        <v>2767</v>
      </c>
      <c r="F2267" s="6">
        <v>64</v>
      </c>
      <c r="G2267" s="6">
        <v>73</v>
      </c>
      <c r="H2267" s="7">
        <v>42615</v>
      </c>
      <c r="I2267" s="7">
        <v>42627</v>
      </c>
      <c r="J2267" s="7" t="s">
        <v>2541</v>
      </c>
      <c r="K2267" s="17">
        <f>IF(J2267="Januar",238.19,IF(J2267="Februar",240.59,IF(J2267="Mars",245.99,IF(J2267="April",250.79,IF(J2267="Mai",256.52,IF(J2267="Juni",259.83,IF(J2267="Juli",265.66,IF(J2267="August",272.21,IF(J2267="September",275.91,IF(J2267="Oktober",281.13,IF(J2267="November",284.38,IF(J2267="Desember",287.34,0))))))))))))</f>
        <v>275.91000000000003</v>
      </c>
      <c r="L2267" s="20">
        <f>$K$2/K2267</f>
        <v>0.86328875357906554</v>
      </c>
      <c r="M2267" s="6">
        <v>12</v>
      </c>
      <c r="N2267" s="6">
        <v>4500000</v>
      </c>
      <c r="O2267" s="6">
        <v>4770000</v>
      </c>
      <c r="P2267" s="6">
        <f>O2267-N2267</f>
        <v>270000</v>
      </c>
      <c r="Q2267" s="8">
        <f>P2267/N2267</f>
        <v>0.06</v>
      </c>
      <c r="R2267" s="6">
        <v>94000</v>
      </c>
      <c r="S2267" s="9">
        <f>(N2267+R2267)/F2267</f>
        <v>71781.25</v>
      </c>
      <c r="T2267" s="6">
        <v>76000</v>
      </c>
      <c r="U2267" s="5">
        <f>T2267-S2267</f>
        <v>4218.75</v>
      </c>
      <c r="V2267" s="4">
        <f>U2267/S2267</f>
        <v>5.8772311710927297E-2</v>
      </c>
      <c r="W2267" s="22">
        <f>S2267*L2267</f>
        <v>61967.945842847301</v>
      </c>
      <c r="X2267" s="22">
        <f>T2267*L2267</f>
        <v>65609.945272008976</v>
      </c>
      <c r="Y2267" s="22">
        <f>X2267-W2267</f>
        <v>3641.9994291616749</v>
      </c>
      <c r="Z2267" s="8">
        <f>Y2267/W2267</f>
        <v>5.8772311710927165E-2</v>
      </c>
      <c r="AA2267" s="10">
        <v>1995</v>
      </c>
      <c r="AB2267" s="6">
        <v>1938</v>
      </c>
      <c r="AC2267" s="6">
        <f>2016-AB2267</f>
        <v>78</v>
      </c>
      <c r="AD2267" s="6" t="s">
        <v>37</v>
      </c>
    </row>
    <row r="2268" spans="1:30" x14ac:dyDescent="0.2">
      <c r="A2268">
        <v>37</v>
      </c>
      <c r="B2268" s="6" t="s">
        <v>1562</v>
      </c>
      <c r="C2268" s="6" t="s">
        <v>22</v>
      </c>
      <c r="D2268" s="6" t="s">
        <v>23</v>
      </c>
      <c r="E2268" s="6" t="s">
        <v>2767</v>
      </c>
      <c r="F2268" s="6">
        <v>71</v>
      </c>
      <c r="G2268" s="6">
        <v>78</v>
      </c>
      <c r="H2268" s="7">
        <v>42615</v>
      </c>
      <c r="I2268" s="7">
        <v>42627</v>
      </c>
      <c r="J2268" s="7" t="s">
        <v>2541</v>
      </c>
      <c r="K2268" s="17">
        <f>IF(J2268="Januar",238.19,IF(J2268="Februar",240.59,IF(J2268="Mars",245.99,IF(J2268="April",250.79,IF(J2268="Mai",256.52,IF(J2268="Juni",259.83,IF(J2268="Juli",265.66,IF(J2268="August",272.21,IF(J2268="September",275.91,IF(J2268="Oktober",281.13,IF(J2268="November",284.38,IF(J2268="Desember",287.34,0))))))))))))</f>
        <v>275.91000000000003</v>
      </c>
      <c r="L2268" s="20">
        <f>$K$2/K2268</f>
        <v>0.86328875357906554</v>
      </c>
      <c r="M2268" s="6">
        <v>12</v>
      </c>
      <c r="N2268" s="6">
        <v>2790000</v>
      </c>
      <c r="O2268" s="6">
        <v>3450000</v>
      </c>
      <c r="P2268" s="6">
        <f>O2268-N2268</f>
        <v>660000</v>
      </c>
      <c r="Q2268" s="8">
        <f>P2268/N2268</f>
        <v>0.23655913978494625</v>
      </c>
      <c r="R2268" s="6">
        <v>96400</v>
      </c>
      <c r="S2268" s="9">
        <f>(N2268+R2268)/F2268</f>
        <v>40653.521126760563</v>
      </c>
      <c r="T2268" s="6">
        <v>49949</v>
      </c>
      <c r="U2268" s="5">
        <f>T2268-S2268</f>
        <v>9295.4788732394372</v>
      </c>
      <c r="V2268" s="4">
        <f>U2268/S2268</f>
        <v>0.22865126108647452</v>
      </c>
      <c r="W2268" s="22">
        <f>S2268*L2268</f>
        <v>35095.727582121333</v>
      </c>
      <c r="X2268" s="22">
        <f>T2268*L2268</f>
        <v>43120.409952520742</v>
      </c>
      <c r="Y2268" s="22">
        <f>X2268-W2268</f>
        <v>8024.6823703994087</v>
      </c>
      <c r="Z2268" s="8">
        <f>Y2268/W2268</f>
        <v>0.22865126108647449</v>
      </c>
      <c r="AA2268" s="6"/>
      <c r="AB2268" s="6">
        <v>1956</v>
      </c>
      <c r="AC2268" s="6">
        <f>2016-AB2268</f>
        <v>60</v>
      </c>
      <c r="AD2268" s="6" t="s">
        <v>94</v>
      </c>
    </row>
    <row r="2269" spans="1:30" x14ac:dyDescent="0.2">
      <c r="A2269">
        <v>37</v>
      </c>
      <c r="B2269" s="6" t="s">
        <v>2336</v>
      </c>
      <c r="C2269" s="6" t="s">
        <v>22</v>
      </c>
      <c r="D2269" s="6" t="s">
        <v>23</v>
      </c>
      <c r="E2269" s="6" t="s">
        <v>2767</v>
      </c>
      <c r="F2269" s="6">
        <v>115</v>
      </c>
      <c r="G2269" s="6">
        <v>134</v>
      </c>
      <c r="H2269" s="7">
        <v>42615</v>
      </c>
      <c r="I2269" s="7">
        <v>42627</v>
      </c>
      <c r="J2269" s="7" t="s">
        <v>2541</v>
      </c>
      <c r="K2269" s="17">
        <f>IF(J2269="Januar",238.19,IF(J2269="Februar",240.59,IF(J2269="Mars",245.99,IF(J2269="April",250.79,IF(J2269="Mai",256.52,IF(J2269="Juni",259.83,IF(J2269="Juli",265.66,IF(J2269="August",272.21,IF(J2269="September",275.91,IF(J2269="Oktober",281.13,IF(J2269="November",284.38,IF(J2269="Desember",287.34,0))))))))))))</f>
        <v>275.91000000000003</v>
      </c>
      <c r="L2269" s="20">
        <f>$K$2/K2269</f>
        <v>0.86328875357906554</v>
      </c>
      <c r="M2269" s="6">
        <v>12</v>
      </c>
      <c r="N2269" s="6">
        <v>5900000</v>
      </c>
      <c r="O2269" s="6">
        <v>5900000</v>
      </c>
      <c r="P2269" s="6">
        <f>O2269-N2269</f>
        <v>0</v>
      </c>
      <c r="Q2269" s="8">
        <f>P2269/N2269</f>
        <v>0</v>
      </c>
      <c r="R2269" s="6"/>
      <c r="S2269" s="9">
        <f>(N2269+R2269)/F2269</f>
        <v>51304.34782608696</v>
      </c>
      <c r="T2269" s="6">
        <v>51304</v>
      </c>
      <c r="U2269" s="5">
        <f>T2269-S2269</f>
        <v>-0.3478260869596852</v>
      </c>
      <c r="V2269" s="4">
        <f>U2269/S2269</f>
        <v>-6.7796610170108124E-6</v>
      </c>
      <c r="W2269" s="22">
        <f>S2269*L2269</f>
        <v>44290.466487969454</v>
      </c>
      <c r="X2269" s="22">
        <f>T2269*L2269</f>
        <v>44290.166213620381</v>
      </c>
      <c r="Y2269" s="22">
        <f>X2269-W2269</f>
        <v>-0.30027434907242423</v>
      </c>
      <c r="Z2269" s="8">
        <f>Y2269/W2269</f>
        <v>-6.7796610169817753E-6</v>
      </c>
      <c r="AA2269" s="10">
        <v>1453</v>
      </c>
      <c r="AB2269" s="6">
        <v>1950</v>
      </c>
      <c r="AC2269" s="6">
        <f>2016-AB2269</f>
        <v>66</v>
      </c>
      <c r="AD2269" s="6" t="s">
        <v>96</v>
      </c>
    </row>
    <row r="2270" spans="1:30" x14ac:dyDescent="0.2">
      <c r="A2270">
        <v>37</v>
      </c>
      <c r="B2270" s="2" t="s">
        <v>2436</v>
      </c>
      <c r="C2270" s="2" t="s">
        <v>22</v>
      </c>
      <c r="D2270" s="2" t="s">
        <v>23</v>
      </c>
      <c r="E2270" s="6" t="s">
        <v>2767</v>
      </c>
      <c r="F2270" s="2">
        <v>133</v>
      </c>
      <c r="G2270" s="2">
        <v>146</v>
      </c>
      <c r="H2270" s="3">
        <v>42615</v>
      </c>
      <c r="I2270" s="3">
        <v>42627</v>
      </c>
      <c r="J2270" s="7" t="s">
        <v>2541</v>
      </c>
      <c r="K2270" s="17">
        <f>IF(J2270="Januar",238.19,IF(J2270="Februar",240.59,IF(J2270="Mars",245.99,IF(J2270="April",250.79,IF(J2270="Mai",256.52,IF(J2270="Juni",259.83,IF(J2270="Juli",265.66,IF(J2270="August",272.21,IF(J2270="September",275.91,IF(J2270="Oktober",281.13,IF(J2270="November",284.38,IF(J2270="Desember",287.34,0))))))))))))</f>
        <v>275.91000000000003</v>
      </c>
      <c r="L2270" s="20">
        <f>$K$2/K2270</f>
        <v>0.86328875357906554</v>
      </c>
      <c r="M2270" s="2">
        <v>12</v>
      </c>
      <c r="N2270" s="2">
        <v>7800000</v>
      </c>
      <c r="O2270" s="2">
        <v>9000000</v>
      </c>
      <c r="P2270" s="2">
        <f>O2270-N2270</f>
        <v>1200000</v>
      </c>
      <c r="Q2270" s="4">
        <f>P2270/N2270</f>
        <v>0.15384615384615385</v>
      </c>
      <c r="R2270" s="2"/>
      <c r="S2270" s="9">
        <f>(N2270+R2270)/F2270</f>
        <v>58646.616541353382</v>
      </c>
      <c r="T2270" s="2">
        <v>67669</v>
      </c>
      <c r="U2270" s="5">
        <f>T2270-S2270</f>
        <v>9022.3834586466182</v>
      </c>
      <c r="V2270" s="4">
        <f>U2270/S2270</f>
        <v>0.15384320512820515</v>
      </c>
      <c r="W2270" s="22">
        <f>S2270*L2270</f>
        <v>50628.964495614367</v>
      </c>
      <c r="X2270" s="22">
        <f>T2270*L2270</f>
        <v>58417.886665941784</v>
      </c>
      <c r="Y2270" s="22">
        <f>X2270-W2270</f>
        <v>7788.9221703274161</v>
      </c>
      <c r="Z2270" s="8">
        <f>Y2270/W2270</f>
        <v>0.15384320512820512</v>
      </c>
      <c r="AA2270" s="11">
        <v>1261</v>
      </c>
      <c r="AB2270" s="2">
        <v>1912</v>
      </c>
      <c r="AC2270" s="2">
        <f>2016-AB2270</f>
        <v>104</v>
      </c>
      <c r="AD2270" s="2" t="s">
        <v>1292</v>
      </c>
    </row>
    <row r="2271" spans="1:30" x14ac:dyDescent="0.2">
      <c r="A2271">
        <v>37</v>
      </c>
      <c r="B2271" s="2" t="s">
        <v>896</v>
      </c>
      <c r="C2271" s="2" t="s">
        <v>22</v>
      </c>
      <c r="D2271" s="2" t="s">
        <v>23</v>
      </c>
      <c r="E2271" s="6" t="s">
        <v>2767</v>
      </c>
      <c r="F2271" s="2">
        <v>53</v>
      </c>
      <c r="G2271" s="2">
        <v>58</v>
      </c>
      <c r="H2271" s="3">
        <v>42618</v>
      </c>
      <c r="I2271" s="3">
        <v>42628</v>
      </c>
      <c r="J2271" s="7" t="s">
        <v>2541</v>
      </c>
      <c r="K2271" s="17">
        <f>IF(J2271="Januar",238.19,IF(J2271="Februar",240.59,IF(J2271="Mars",245.99,IF(J2271="April",250.79,IF(J2271="Mai",256.52,IF(J2271="Juni",259.83,IF(J2271="Juli",265.66,IF(J2271="August",272.21,IF(J2271="September",275.91,IF(J2271="Oktober",281.13,IF(J2271="November",284.38,IF(J2271="Desember",287.34,0))))))))))))</f>
        <v>275.91000000000003</v>
      </c>
      <c r="L2271" s="20">
        <f>$K$2/K2271</f>
        <v>0.86328875357906554</v>
      </c>
      <c r="M2271" s="2">
        <v>10</v>
      </c>
      <c r="N2271" s="2">
        <v>3100000</v>
      </c>
      <c r="O2271" s="2">
        <v>3400000</v>
      </c>
      <c r="P2271" s="2">
        <f>O2271-N2271</f>
        <v>300000</v>
      </c>
      <c r="Q2271" s="4">
        <f>P2271/N2271</f>
        <v>9.6774193548387094E-2</v>
      </c>
      <c r="R2271" s="2">
        <v>153352</v>
      </c>
      <c r="S2271" s="9">
        <f>(N2271+R2271)/F2271</f>
        <v>61384</v>
      </c>
      <c r="T2271" s="2">
        <v>67044</v>
      </c>
      <c r="U2271" s="5">
        <f>T2271-S2271</f>
        <v>5660</v>
      </c>
      <c r="V2271" s="4">
        <f>U2271/S2271</f>
        <v>9.2206438159781051E-2</v>
      </c>
      <c r="W2271" s="22">
        <f>S2271*L2271</f>
        <v>52992.116849697362</v>
      </c>
      <c r="X2271" s="22">
        <f>T2271*L2271</f>
        <v>57878.331194954873</v>
      </c>
      <c r="Y2271" s="22">
        <f>X2271-W2271</f>
        <v>4886.214345257511</v>
      </c>
      <c r="Z2271" s="8">
        <f>Y2271/W2271</f>
        <v>9.2206438159781051E-2</v>
      </c>
      <c r="AA2271" s="11">
        <v>3778</v>
      </c>
      <c r="AB2271" s="2">
        <v>1939</v>
      </c>
      <c r="AC2271" s="2">
        <f>2016-AB2271</f>
        <v>77</v>
      </c>
      <c r="AD2271" s="2" t="s">
        <v>29</v>
      </c>
    </row>
    <row r="2272" spans="1:30" x14ac:dyDescent="0.2">
      <c r="A2272">
        <v>37</v>
      </c>
      <c r="B2272" s="2" t="s">
        <v>224</v>
      </c>
      <c r="C2272" s="2" t="s">
        <v>22</v>
      </c>
      <c r="D2272" s="2" t="s">
        <v>23</v>
      </c>
      <c r="E2272" s="6" t="s">
        <v>2767</v>
      </c>
      <c r="F2272" s="2">
        <v>60</v>
      </c>
      <c r="G2272" s="2">
        <v>64</v>
      </c>
      <c r="H2272" s="3">
        <v>42617</v>
      </c>
      <c r="I2272" s="3">
        <v>42628</v>
      </c>
      <c r="J2272" s="7" t="s">
        <v>2541</v>
      </c>
      <c r="K2272" s="17">
        <f>IF(J2272="Januar",238.19,IF(J2272="Februar",240.59,IF(J2272="Mars",245.99,IF(J2272="April",250.79,IF(J2272="Mai",256.52,IF(J2272="Juni",259.83,IF(J2272="Juli",265.66,IF(J2272="August",272.21,IF(J2272="September",275.91,IF(J2272="Oktober",281.13,IF(J2272="November",284.38,IF(J2272="Desember",287.34,0))))))))))))</f>
        <v>275.91000000000003</v>
      </c>
      <c r="L2272" s="20">
        <f>$K$2/K2272</f>
        <v>0.86328875357906554</v>
      </c>
      <c r="M2272" s="2">
        <v>11</v>
      </c>
      <c r="N2272" s="2">
        <v>3900000</v>
      </c>
      <c r="O2272" s="2">
        <v>4275000</v>
      </c>
      <c r="P2272" s="2">
        <f>O2272-N2272</f>
        <v>375000</v>
      </c>
      <c r="Q2272" s="4">
        <f>P2272/N2272</f>
        <v>9.6153846153846159E-2</v>
      </c>
      <c r="R2272" s="2">
        <v>90225</v>
      </c>
      <c r="S2272" s="9">
        <f>(N2272+R2272)/F2272</f>
        <v>66503.75</v>
      </c>
      <c r="T2272" s="2">
        <v>72754</v>
      </c>
      <c r="U2272" s="5">
        <f>T2272-S2272</f>
        <v>6250.25</v>
      </c>
      <c r="V2272" s="4">
        <f>U2272/S2272</f>
        <v>9.3983421987481913E-2</v>
      </c>
      <c r="W2272" s="22">
        <f>S2272*L2272</f>
        <v>57411.939445833777</v>
      </c>
      <c r="X2272" s="22">
        <f>T2272*L2272</f>
        <v>62807.709977891333</v>
      </c>
      <c r="Y2272" s="22">
        <f>X2272-W2272</f>
        <v>5395.7705320575551</v>
      </c>
      <c r="Z2272" s="8">
        <f>Y2272/W2272</f>
        <v>9.3983421987481927E-2</v>
      </c>
      <c r="AA2272" s="2">
        <v>431</v>
      </c>
      <c r="AB2272" s="2">
        <v>1896</v>
      </c>
      <c r="AC2272" s="2">
        <f>2016-AB2272</f>
        <v>120</v>
      </c>
      <c r="AD2272" s="2" t="s">
        <v>29</v>
      </c>
    </row>
    <row r="2273" spans="1:30" x14ac:dyDescent="0.2">
      <c r="A2273">
        <v>37</v>
      </c>
      <c r="B2273" s="6" t="s">
        <v>628</v>
      </c>
      <c r="C2273" s="6" t="s">
        <v>22</v>
      </c>
      <c r="D2273" s="6" t="s">
        <v>23</v>
      </c>
      <c r="E2273" s="6" t="s">
        <v>2767</v>
      </c>
      <c r="F2273" s="6">
        <v>47</v>
      </c>
      <c r="G2273" s="6">
        <v>54</v>
      </c>
      <c r="H2273" s="7">
        <v>42616</v>
      </c>
      <c r="I2273" s="7">
        <v>42628</v>
      </c>
      <c r="J2273" s="7" t="s">
        <v>2541</v>
      </c>
      <c r="K2273" s="17">
        <f>IF(J2273="Januar",238.19,IF(J2273="Februar",240.59,IF(J2273="Mars",245.99,IF(J2273="April",250.79,IF(J2273="Mai",256.52,IF(J2273="Juni",259.83,IF(J2273="Juli",265.66,IF(J2273="August",272.21,IF(J2273="September",275.91,IF(J2273="Oktober",281.13,IF(J2273="November",284.38,IF(J2273="Desember",287.34,0))))))))))))</f>
        <v>275.91000000000003</v>
      </c>
      <c r="L2273" s="20">
        <f>$K$2/K2273</f>
        <v>0.86328875357906554</v>
      </c>
      <c r="M2273" s="6">
        <v>12</v>
      </c>
      <c r="N2273" s="6">
        <v>2975000</v>
      </c>
      <c r="O2273" s="6">
        <v>3400000</v>
      </c>
      <c r="P2273" s="6">
        <f>O2273-N2273</f>
        <v>425000</v>
      </c>
      <c r="Q2273" s="8">
        <f>P2273/N2273</f>
        <v>0.14285714285714285</v>
      </c>
      <c r="R2273" s="6">
        <v>23000</v>
      </c>
      <c r="S2273" s="9">
        <f>(N2273+R2273)/F2273</f>
        <v>63787.234042553195</v>
      </c>
      <c r="T2273" s="6">
        <v>72830</v>
      </c>
      <c r="U2273" s="5">
        <f>T2273-S2273</f>
        <v>9042.7659574468053</v>
      </c>
      <c r="V2273" s="4">
        <f>U2273/S2273</f>
        <v>0.14176450967311535</v>
      </c>
      <c r="W2273" s="22">
        <f>S2273*L2273</f>
        <v>55066.801770851882</v>
      </c>
      <c r="X2273" s="22">
        <f>T2273*L2273</f>
        <v>62873.319923163341</v>
      </c>
      <c r="Y2273" s="22">
        <f>X2273-W2273</f>
        <v>7806.5181523114588</v>
      </c>
      <c r="Z2273" s="8">
        <f>Y2273/W2273</f>
        <v>0.14176450967311538</v>
      </c>
      <c r="AA2273" s="10">
        <v>22180</v>
      </c>
      <c r="AB2273" s="6">
        <v>1983</v>
      </c>
      <c r="AC2273" s="6">
        <f>2016-AB2273</f>
        <v>33</v>
      </c>
      <c r="AD2273" s="6" t="s">
        <v>629</v>
      </c>
    </row>
    <row r="2274" spans="1:30" x14ac:dyDescent="0.2">
      <c r="A2274">
        <v>37</v>
      </c>
      <c r="B2274" s="6" t="s">
        <v>709</v>
      </c>
      <c r="C2274" s="6" t="s">
        <v>22</v>
      </c>
      <c r="D2274" s="6" t="s">
        <v>23</v>
      </c>
      <c r="E2274" s="6" t="s">
        <v>2767</v>
      </c>
      <c r="F2274" s="6">
        <v>49</v>
      </c>
      <c r="G2274" s="6">
        <v>54</v>
      </c>
      <c r="H2274" s="7">
        <v>42615</v>
      </c>
      <c r="I2274" s="7">
        <v>42628</v>
      </c>
      <c r="J2274" s="7" t="s">
        <v>2541</v>
      </c>
      <c r="K2274" s="17">
        <f>IF(J2274="Januar",238.19,IF(J2274="Februar",240.59,IF(J2274="Mars",245.99,IF(J2274="April",250.79,IF(J2274="Mai",256.52,IF(J2274="Juni",259.83,IF(J2274="Juli",265.66,IF(J2274="August",272.21,IF(J2274="September",275.91,IF(J2274="Oktober",281.13,IF(J2274="November",284.38,IF(J2274="Desember",287.34,0))))))))))))</f>
        <v>275.91000000000003</v>
      </c>
      <c r="L2274" s="20">
        <f>$K$2/K2274</f>
        <v>0.86328875357906554</v>
      </c>
      <c r="M2274" s="6">
        <v>13</v>
      </c>
      <c r="N2274" s="6">
        <v>2300000</v>
      </c>
      <c r="O2274" s="6">
        <v>2620000</v>
      </c>
      <c r="P2274" s="6">
        <f>O2274-N2274</f>
        <v>320000</v>
      </c>
      <c r="Q2274" s="8">
        <f>P2274/N2274</f>
        <v>0.1391304347826087</v>
      </c>
      <c r="R2274" s="6">
        <v>47000</v>
      </c>
      <c r="S2274" s="9">
        <f>(N2274+R2274)/F2274</f>
        <v>47897.959183673469</v>
      </c>
      <c r="T2274" s="6">
        <v>54429</v>
      </c>
      <c r="U2274" s="5">
        <f>T2274-S2274</f>
        <v>6531.0408163265311</v>
      </c>
      <c r="V2274" s="4">
        <f>U2274/S2274</f>
        <v>0.13635321687260332</v>
      </c>
      <c r="W2274" s="22">
        <f>S2274*L2274</f>
        <v>41349.769482654425</v>
      </c>
      <c r="X2274" s="22">
        <f>T2274*L2274</f>
        <v>46987.943568554962</v>
      </c>
      <c r="Y2274" s="22">
        <f>X2274-W2274</f>
        <v>5638.1740859005367</v>
      </c>
      <c r="Z2274" s="8">
        <f>Y2274/W2274</f>
        <v>0.13635321687260341</v>
      </c>
      <c r="AA2274" s="6">
        <v>298</v>
      </c>
      <c r="AB2274" s="6">
        <v>1937</v>
      </c>
      <c r="AC2274" s="6">
        <f>2016-AB2274</f>
        <v>79</v>
      </c>
      <c r="AD2274" s="6" t="s">
        <v>629</v>
      </c>
    </row>
    <row r="2275" spans="1:30" x14ac:dyDescent="0.2">
      <c r="A2275">
        <v>37</v>
      </c>
      <c r="B2275" s="6" t="s">
        <v>2361</v>
      </c>
      <c r="C2275" s="6" t="s">
        <v>22</v>
      </c>
      <c r="D2275" s="6" t="s">
        <v>23</v>
      </c>
      <c r="E2275" s="6" t="s">
        <v>2767</v>
      </c>
      <c r="F2275" s="6">
        <v>120</v>
      </c>
      <c r="G2275" s="6">
        <v>132</v>
      </c>
      <c r="H2275" s="7">
        <v>42613</v>
      </c>
      <c r="I2275" s="7">
        <v>42628</v>
      </c>
      <c r="J2275" s="7" t="s">
        <v>2541</v>
      </c>
      <c r="K2275" s="17">
        <f>IF(J2275="Januar",238.19,IF(J2275="Februar",240.59,IF(J2275="Mars",245.99,IF(J2275="April",250.79,IF(J2275="Mai",256.52,IF(J2275="Juni",259.83,IF(J2275="Juli",265.66,IF(J2275="August",272.21,IF(J2275="September",275.91,IF(J2275="Oktober",281.13,IF(J2275="November",284.38,IF(J2275="Desember",287.34,0))))))))))))</f>
        <v>275.91000000000003</v>
      </c>
      <c r="L2275" s="20">
        <f>$K$2/K2275</f>
        <v>0.86328875357906554</v>
      </c>
      <c r="M2275" s="6">
        <v>15</v>
      </c>
      <c r="N2275" s="6">
        <v>8950000</v>
      </c>
      <c r="O2275" s="6">
        <v>9300000</v>
      </c>
      <c r="P2275" s="6">
        <f>O2275-N2275</f>
        <v>350000</v>
      </c>
      <c r="Q2275" s="8">
        <f>P2275/N2275</f>
        <v>3.9106145251396648E-2</v>
      </c>
      <c r="R2275" s="6">
        <v>127482</v>
      </c>
      <c r="S2275" s="9">
        <f>(N2275+R2275)/F2275</f>
        <v>75645.683333333334</v>
      </c>
      <c r="T2275" s="6">
        <v>78562</v>
      </c>
      <c r="U2275" s="5">
        <f>T2275-S2275</f>
        <v>2916.3166666666657</v>
      </c>
      <c r="V2275" s="4">
        <f>U2275/S2275</f>
        <v>3.8552321007081024E-2</v>
      </c>
      <c r="W2275" s="22">
        <f>S2275*L2275</f>
        <v>65304.067678470026</v>
      </c>
      <c r="X2275" s="22">
        <f>T2275*L2275</f>
        <v>67821.691058678553</v>
      </c>
      <c r="Y2275" s="22">
        <f>X2275-W2275</f>
        <v>2517.6233802085262</v>
      </c>
      <c r="Z2275" s="8">
        <f>Y2275/W2275</f>
        <v>3.8552321007081107E-2</v>
      </c>
      <c r="AA2275" s="6">
        <v>664</v>
      </c>
      <c r="AB2275" s="6">
        <v>1899</v>
      </c>
      <c r="AC2275" s="6">
        <f>2016-AB2275</f>
        <v>117</v>
      </c>
      <c r="AD2275" s="6" t="s">
        <v>67</v>
      </c>
    </row>
    <row r="2276" spans="1:30" x14ac:dyDescent="0.2">
      <c r="A2276">
        <v>37</v>
      </c>
      <c r="B2276" s="6" t="s">
        <v>972</v>
      </c>
      <c r="C2276" s="6" t="s">
        <v>22</v>
      </c>
      <c r="D2276" s="6" t="s">
        <v>23</v>
      </c>
      <c r="E2276" s="6" t="s">
        <v>2767</v>
      </c>
      <c r="F2276" s="6">
        <v>55</v>
      </c>
      <c r="G2276" s="6">
        <v>61</v>
      </c>
      <c r="H2276" s="7">
        <v>42611</v>
      </c>
      <c r="I2276" s="7">
        <v>42628</v>
      </c>
      <c r="J2276" s="7" t="s">
        <v>2541</v>
      </c>
      <c r="K2276" s="17">
        <f>IF(J2276="Januar",238.19,IF(J2276="Februar",240.59,IF(J2276="Mars",245.99,IF(J2276="April",250.79,IF(J2276="Mai",256.52,IF(J2276="Juni",259.83,IF(J2276="Juli",265.66,IF(J2276="August",272.21,IF(J2276="September",275.91,IF(J2276="Oktober",281.13,IF(J2276="November",284.38,IF(J2276="Desember",287.34,0))))))))))))</f>
        <v>275.91000000000003</v>
      </c>
      <c r="L2276" s="20">
        <f>$K$2/K2276</f>
        <v>0.86328875357906554</v>
      </c>
      <c r="M2276" s="6">
        <v>17</v>
      </c>
      <c r="N2276" s="6">
        <v>4590000</v>
      </c>
      <c r="O2276" s="6">
        <v>4400000</v>
      </c>
      <c r="P2276" s="6">
        <f>O2276-N2276</f>
        <v>-190000</v>
      </c>
      <c r="Q2276" s="8">
        <f>P2276/N2276</f>
        <v>-4.1394335511982572E-2</v>
      </c>
      <c r="R2276" s="6"/>
      <c r="S2276" s="9">
        <f>(N2276+R2276)/F2276</f>
        <v>83454.545454545456</v>
      </c>
      <c r="T2276" s="6">
        <v>80000</v>
      </c>
      <c r="U2276" s="5">
        <f>T2276-S2276</f>
        <v>-3454.5454545454559</v>
      </c>
      <c r="V2276" s="4">
        <f>U2276/S2276</f>
        <v>-4.1394335511982586E-2</v>
      </c>
      <c r="W2276" s="22">
        <f>S2276*L2276</f>
        <v>72045.370525962018</v>
      </c>
      <c r="X2276" s="22">
        <f>T2276*L2276</f>
        <v>69063.100286325236</v>
      </c>
      <c r="Y2276" s="22">
        <f>X2276-W2276</f>
        <v>-2982.2702396367822</v>
      </c>
      <c r="Z2276" s="8">
        <f>Y2276/W2276</f>
        <v>-4.1394335511982711E-2</v>
      </c>
      <c r="AA2276" s="10">
        <v>1383</v>
      </c>
      <c r="AB2276" s="6">
        <v>1939</v>
      </c>
      <c r="AC2276" s="6">
        <f>2016-AB2276</f>
        <v>77</v>
      </c>
      <c r="AD2276" s="6" t="s">
        <v>90</v>
      </c>
    </row>
    <row r="2277" spans="1:30" x14ac:dyDescent="0.2">
      <c r="A2277">
        <v>37</v>
      </c>
      <c r="B2277" s="2" t="s">
        <v>1908</v>
      </c>
      <c r="C2277" s="2" t="s">
        <v>22</v>
      </c>
      <c r="D2277" s="2" t="s">
        <v>23</v>
      </c>
      <c r="E2277" s="6" t="s">
        <v>2767</v>
      </c>
      <c r="F2277" s="2">
        <v>82</v>
      </c>
      <c r="G2277" s="2">
        <v>97</v>
      </c>
      <c r="H2277" s="3">
        <v>42609</v>
      </c>
      <c r="I2277" s="3">
        <v>42629</v>
      </c>
      <c r="J2277" s="7" t="s">
        <v>2541</v>
      </c>
      <c r="K2277" s="17">
        <f>IF(J2277="Januar",238.19,IF(J2277="Februar",240.59,IF(J2277="Mars",245.99,IF(J2277="April",250.79,IF(J2277="Mai",256.52,IF(J2277="Juni",259.83,IF(J2277="Juli",265.66,IF(J2277="August",272.21,IF(J2277="September",275.91,IF(J2277="Oktober",281.13,IF(J2277="November",284.38,IF(J2277="Desember",287.34,0))))))))))))</f>
        <v>275.91000000000003</v>
      </c>
      <c r="L2277" s="20">
        <f>$K$2/K2277</f>
        <v>0.86328875357906554</v>
      </c>
      <c r="M2277" s="2">
        <v>20</v>
      </c>
      <c r="N2277" s="2">
        <v>4940000</v>
      </c>
      <c r="O2277" s="2">
        <v>5200000</v>
      </c>
      <c r="P2277" s="2">
        <f>O2277-N2277</f>
        <v>260000</v>
      </c>
      <c r="Q2277" s="4">
        <f>P2277/N2277</f>
        <v>5.2631578947368418E-2</v>
      </c>
      <c r="R2277" s="2"/>
      <c r="S2277" s="9">
        <f>(N2277+R2277)/F2277</f>
        <v>60243.902439024387</v>
      </c>
      <c r="T2277" s="2">
        <v>63415</v>
      </c>
      <c r="U2277" s="5">
        <f>T2277-S2277</f>
        <v>3171.0975609756133</v>
      </c>
      <c r="V2277" s="4">
        <f>U2277/S2277</f>
        <v>5.2637651821862412E-2</v>
      </c>
      <c r="W2277" s="22">
        <f>S2277*L2277</f>
        <v>52007.883447324188</v>
      </c>
      <c r="X2277" s="22">
        <f>T2277*L2277</f>
        <v>54745.456308216439</v>
      </c>
      <c r="Y2277" s="22">
        <f>X2277-W2277</f>
        <v>2737.5728608922509</v>
      </c>
      <c r="Z2277" s="8">
        <f>Y2277/W2277</f>
        <v>5.2637651821862391E-2</v>
      </c>
      <c r="AA2277" s="2">
        <v>202</v>
      </c>
      <c r="AB2277" s="2">
        <v>1898</v>
      </c>
      <c r="AC2277" s="2">
        <f>2016-AB2277</f>
        <v>118</v>
      </c>
      <c r="AD2277" s="2" t="s">
        <v>65</v>
      </c>
    </row>
    <row r="2278" spans="1:30" x14ac:dyDescent="0.2">
      <c r="A2278">
        <v>38</v>
      </c>
      <c r="B2278" s="6" t="s">
        <v>47</v>
      </c>
      <c r="C2278" s="6" t="s">
        <v>22</v>
      </c>
      <c r="D2278" s="6" t="s">
        <v>23</v>
      </c>
      <c r="E2278" s="6" t="s">
        <v>2767</v>
      </c>
      <c r="F2278" s="6">
        <v>20</v>
      </c>
      <c r="G2278" s="6">
        <v>24</v>
      </c>
      <c r="H2278" s="7">
        <v>42622</v>
      </c>
      <c r="I2278" s="7">
        <v>42632</v>
      </c>
      <c r="J2278" s="7" t="s">
        <v>2541</v>
      </c>
      <c r="K2278" s="17">
        <f>IF(J2278="Januar",238.19,IF(J2278="Februar",240.59,IF(J2278="Mars",245.99,IF(J2278="April",250.79,IF(J2278="Mai",256.52,IF(J2278="Juni",259.83,IF(J2278="Juli",265.66,IF(J2278="August",272.21,IF(J2278="September",275.91,IF(J2278="Oktober",281.13,IF(J2278="November",284.38,IF(J2278="Desember",287.34,0))))))))))))</f>
        <v>275.91000000000003</v>
      </c>
      <c r="L2278" s="20">
        <f>$K$2/K2278</f>
        <v>0.86328875357906554</v>
      </c>
      <c r="M2278" s="6">
        <v>10</v>
      </c>
      <c r="N2278" s="6">
        <v>1830000</v>
      </c>
      <c r="O2278" s="6">
        <v>2355000</v>
      </c>
      <c r="P2278" s="6">
        <f>O2278-N2278</f>
        <v>525000</v>
      </c>
      <c r="Q2278" s="8">
        <f>P2278/N2278</f>
        <v>0.28688524590163933</v>
      </c>
      <c r="R2278" s="6">
        <v>167791</v>
      </c>
      <c r="S2278" s="9">
        <f>(N2278+R2278)/F2278</f>
        <v>99889.55</v>
      </c>
      <c r="T2278" s="6">
        <v>126140</v>
      </c>
      <c r="U2278" s="5">
        <f>T2278-S2278</f>
        <v>26250.449999999997</v>
      </c>
      <c r="V2278" s="8">
        <f>U2278/S2278</f>
        <v>0.26279475680889541</v>
      </c>
      <c r="W2278" s="22">
        <f>S2278*L2278</f>
        <v>86233.525115073746</v>
      </c>
      <c r="X2278" s="22">
        <f>T2278*L2278</f>
        <v>108895.24337646333</v>
      </c>
      <c r="Y2278" s="22">
        <f>X2278-W2278</f>
        <v>22661.718261389586</v>
      </c>
      <c r="Z2278" s="8">
        <f>Y2278/W2278</f>
        <v>0.26279475680889547</v>
      </c>
      <c r="AA2278" s="10">
        <v>1549</v>
      </c>
      <c r="AB2278" s="6">
        <v>1964</v>
      </c>
      <c r="AC2278" s="6">
        <f>2016-AB2278</f>
        <v>52</v>
      </c>
      <c r="AD2278" s="6" t="s">
        <v>48</v>
      </c>
    </row>
    <row r="2279" spans="1:30" x14ac:dyDescent="0.2">
      <c r="A2279">
        <v>38</v>
      </c>
      <c r="B2279" s="6" t="s">
        <v>767</v>
      </c>
      <c r="C2279" s="6" t="s">
        <v>22</v>
      </c>
      <c r="D2279" s="6" t="s">
        <v>23</v>
      </c>
      <c r="E2279" s="6" t="s">
        <v>2767</v>
      </c>
      <c r="F2279" s="6">
        <v>54</v>
      </c>
      <c r="G2279" s="6">
        <v>60</v>
      </c>
      <c r="H2279" s="7">
        <v>42622</v>
      </c>
      <c r="I2279" s="7">
        <v>42632</v>
      </c>
      <c r="J2279" s="7" t="s">
        <v>2541</v>
      </c>
      <c r="K2279" s="17">
        <f>IF(J2279="Januar",238.19,IF(J2279="Februar",240.59,IF(J2279="Mars",245.99,IF(J2279="April",250.79,IF(J2279="Mai",256.52,IF(J2279="Juni",259.83,IF(J2279="Juli",265.66,IF(J2279="August",272.21,IF(J2279="September",275.91,IF(J2279="Oktober",281.13,IF(J2279="November",284.38,IF(J2279="Desember",287.34,0))))))))))))</f>
        <v>275.91000000000003</v>
      </c>
      <c r="L2279" s="20">
        <f>$K$2/K2279</f>
        <v>0.86328875357906554</v>
      </c>
      <c r="M2279" s="6">
        <v>10</v>
      </c>
      <c r="N2279" s="6">
        <v>3100000</v>
      </c>
      <c r="O2279" s="6">
        <v>3400000</v>
      </c>
      <c r="P2279" s="6">
        <f>O2279-N2279</f>
        <v>300000</v>
      </c>
      <c r="Q2279" s="8">
        <f>P2279/N2279</f>
        <v>9.6774193548387094E-2</v>
      </c>
      <c r="R2279" s="6"/>
      <c r="S2279" s="9">
        <f>(N2279+R2279)/F2279</f>
        <v>57407.407407407409</v>
      </c>
      <c r="T2279" s="6">
        <v>62963</v>
      </c>
      <c r="U2279" s="5">
        <f>T2279-S2279</f>
        <v>5555.5925925925912</v>
      </c>
      <c r="V2279" s="4">
        <f>U2279/S2279</f>
        <v>9.6774838709677388E-2</v>
      </c>
      <c r="W2279" s="22">
        <f>S2279*L2279</f>
        <v>49559.169186946354</v>
      </c>
      <c r="X2279" s="22">
        <f>T2279*L2279</f>
        <v>54355.249791598704</v>
      </c>
      <c r="Y2279" s="22">
        <f>X2279-W2279</f>
        <v>4796.0806046523503</v>
      </c>
      <c r="Z2279" s="8">
        <f>Y2279/W2279</f>
        <v>9.6774838709677458E-2</v>
      </c>
      <c r="AA2279" s="6">
        <v>969</v>
      </c>
      <c r="AB2279" s="6">
        <v>2002</v>
      </c>
      <c r="AC2279" s="6">
        <f>2016-AB2279</f>
        <v>14</v>
      </c>
      <c r="AD2279" s="6" t="s">
        <v>629</v>
      </c>
    </row>
    <row r="2280" spans="1:30" x14ac:dyDescent="0.2">
      <c r="A2280">
        <v>38</v>
      </c>
      <c r="B2280" s="6" t="s">
        <v>985</v>
      </c>
      <c r="C2280" s="6" t="s">
        <v>22</v>
      </c>
      <c r="D2280" s="6" t="s">
        <v>23</v>
      </c>
      <c r="E2280" s="6" t="s">
        <v>2767</v>
      </c>
      <c r="F2280" s="6">
        <v>55</v>
      </c>
      <c r="G2280" s="6">
        <v>72</v>
      </c>
      <c r="H2280" s="7">
        <v>42622</v>
      </c>
      <c r="I2280" s="7">
        <v>42632</v>
      </c>
      <c r="J2280" s="7" t="s">
        <v>2541</v>
      </c>
      <c r="K2280" s="17">
        <f>IF(J2280="Januar",238.19,IF(J2280="Februar",240.59,IF(J2280="Mars",245.99,IF(J2280="April",250.79,IF(J2280="Mai",256.52,IF(J2280="Juni",259.83,IF(J2280="Juli",265.66,IF(J2280="August",272.21,IF(J2280="September",275.91,IF(J2280="Oktober",281.13,IF(J2280="November",284.38,IF(J2280="Desember",287.34,0))))))))))))</f>
        <v>275.91000000000003</v>
      </c>
      <c r="L2280" s="20">
        <f>$K$2/K2280</f>
        <v>0.86328875357906554</v>
      </c>
      <c r="M2280" s="6">
        <v>10</v>
      </c>
      <c r="N2280" s="6">
        <v>2250000</v>
      </c>
      <c r="O2280" s="6">
        <v>2900000</v>
      </c>
      <c r="P2280" s="6">
        <f>O2280-N2280</f>
        <v>650000</v>
      </c>
      <c r="Q2280" s="8">
        <f>P2280/N2280</f>
        <v>0.28888888888888886</v>
      </c>
      <c r="R2280" s="6">
        <v>165370</v>
      </c>
      <c r="S2280" s="9">
        <f>(N2280+R2280)/F2280</f>
        <v>43915.818181818184</v>
      </c>
      <c r="T2280" s="6">
        <v>55734</v>
      </c>
      <c r="U2280" s="5">
        <f>T2280-S2280</f>
        <v>11818.181818181816</v>
      </c>
      <c r="V2280" s="4">
        <f>U2280/S2280</f>
        <v>0.26910990862683559</v>
      </c>
      <c r="W2280" s="22">
        <f>S2280*L2280</f>
        <v>37912.031940586683</v>
      </c>
      <c r="X2280" s="22">
        <f>T2280*L2280</f>
        <v>48114.535391975638</v>
      </c>
      <c r="Y2280" s="22">
        <f>X2280-W2280</f>
        <v>10202.503451388955</v>
      </c>
      <c r="Z2280" s="8">
        <f>Y2280/W2280</f>
        <v>0.26910990862683559</v>
      </c>
      <c r="AA2280" s="10">
        <v>19801</v>
      </c>
      <c r="AB2280" s="6">
        <v>1974</v>
      </c>
      <c r="AC2280" s="6">
        <f>2016-AB2280</f>
        <v>42</v>
      </c>
      <c r="AD2280" s="6" t="s">
        <v>37</v>
      </c>
    </row>
    <row r="2281" spans="1:30" x14ac:dyDescent="0.2">
      <c r="A2281">
        <v>38</v>
      </c>
      <c r="B2281" s="6" t="s">
        <v>1369</v>
      </c>
      <c r="C2281" s="6" t="s">
        <v>22</v>
      </c>
      <c r="D2281" s="6" t="s">
        <v>23</v>
      </c>
      <c r="E2281" s="6" t="s">
        <v>2767</v>
      </c>
      <c r="F2281" s="6">
        <v>66</v>
      </c>
      <c r="G2281" s="6">
        <v>72</v>
      </c>
      <c r="H2281" s="7">
        <v>42622</v>
      </c>
      <c r="I2281" s="7">
        <v>42632</v>
      </c>
      <c r="J2281" s="7" t="s">
        <v>2541</v>
      </c>
      <c r="K2281" s="17">
        <f>IF(J2281="Januar",238.19,IF(J2281="Februar",240.59,IF(J2281="Mars",245.99,IF(J2281="April",250.79,IF(J2281="Mai",256.52,IF(J2281="Juni",259.83,IF(J2281="Juli",265.66,IF(J2281="August",272.21,IF(J2281="September",275.91,IF(J2281="Oktober",281.13,IF(J2281="November",284.38,IF(J2281="Desember",287.34,0))))))))))))</f>
        <v>275.91000000000003</v>
      </c>
      <c r="L2281" s="20">
        <f>$K$2/K2281</f>
        <v>0.86328875357906554</v>
      </c>
      <c r="M2281" s="6">
        <v>10</v>
      </c>
      <c r="N2281" s="6">
        <v>2890000</v>
      </c>
      <c r="O2281" s="6">
        <v>3450000</v>
      </c>
      <c r="P2281" s="6">
        <f>O2281-N2281</f>
        <v>560000</v>
      </c>
      <c r="Q2281" s="8">
        <f>P2281/N2281</f>
        <v>0.19377162629757785</v>
      </c>
      <c r="R2281" s="6">
        <v>126000</v>
      </c>
      <c r="S2281" s="9">
        <f>(N2281+R2281)/F2281</f>
        <v>45696.969696969696</v>
      </c>
      <c r="T2281" s="6">
        <v>54182</v>
      </c>
      <c r="U2281" s="5">
        <f>T2281-S2281</f>
        <v>8485.0303030303039</v>
      </c>
      <c r="V2281" s="4">
        <f>U2281/S2281</f>
        <v>0.18568037135278517</v>
      </c>
      <c r="W2281" s="22">
        <f>S2281*L2281</f>
        <v>39449.680012037294</v>
      </c>
      <c r="X2281" s="22">
        <f>T2281*L2281</f>
        <v>46774.711246420928</v>
      </c>
      <c r="Y2281" s="22">
        <f>X2281-W2281</f>
        <v>7325.031234383634</v>
      </c>
      <c r="Z2281" s="8">
        <f>Y2281/W2281</f>
        <v>0.18568037135278523</v>
      </c>
      <c r="AA2281" s="6"/>
      <c r="AB2281" s="6">
        <v>1955</v>
      </c>
      <c r="AC2281" s="6">
        <f>2016-AB2281</f>
        <v>61</v>
      </c>
      <c r="AD2281" s="6" t="s">
        <v>1370</v>
      </c>
    </row>
    <row r="2282" spans="1:30" x14ac:dyDescent="0.2">
      <c r="A2282">
        <v>38</v>
      </c>
      <c r="B2282" s="2" t="s">
        <v>2425</v>
      </c>
      <c r="C2282" s="2" t="s">
        <v>22</v>
      </c>
      <c r="D2282" s="2" t="s">
        <v>23</v>
      </c>
      <c r="E2282" s="6" t="s">
        <v>2767</v>
      </c>
      <c r="F2282" s="2">
        <v>130</v>
      </c>
      <c r="G2282" s="2">
        <v>180</v>
      </c>
      <c r="H2282" s="3">
        <v>42622</v>
      </c>
      <c r="I2282" s="3">
        <v>42632</v>
      </c>
      <c r="J2282" s="7" t="s">
        <v>2541</v>
      </c>
      <c r="K2282" s="17">
        <f>IF(J2282="Januar",238.19,IF(J2282="Februar",240.59,IF(J2282="Mars",245.99,IF(J2282="April",250.79,IF(J2282="Mai",256.52,IF(J2282="Juni",259.83,IF(J2282="Juli",265.66,IF(J2282="August",272.21,IF(J2282="September",275.91,IF(J2282="Oktober",281.13,IF(J2282="November",284.38,IF(J2282="Desember",287.34,0))))))))))))</f>
        <v>275.91000000000003</v>
      </c>
      <c r="L2282" s="20">
        <f>$K$2/K2282</f>
        <v>0.86328875357906554</v>
      </c>
      <c r="M2282" s="2">
        <v>10</v>
      </c>
      <c r="N2282" s="2">
        <v>9500000</v>
      </c>
      <c r="O2282" s="2">
        <v>10850000</v>
      </c>
      <c r="P2282" s="2">
        <f>O2282-N2282</f>
        <v>1350000</v>
      </c>
      <c r="Q2282" s="4">
        <f>P2282/N2282</f>
        <v>0.14210526315789473</v>
      </c>
      <c r="R2282" s="2">
        <v>80619</v>
      </c>
      <c r="S2282" s="9">
        <f>(N2282+R2282)/F2282</f>
        <v>73697.069230769237</v>
      </c>
      <c r="T2282" s="2">
        <v>84082</v>
      </c>
      <c r="U2282" s="5">
        <f>T2282-S2282</f>
        <v>10384.930769230763</v>
      </c>
      <c r="V2282" s="4">
        <f>U2282/S2282</f>
        <v>0.14091375515506868</v>
      </c>
      <c r="W2282" s="22">
        <f>S2282*L2282</f>
        <v>63621.851038660876</v>
      </c>
      <c r="X2282" s="22">
        <f>T2282*L2282</f>
        <v>72587.044978434991</v>
      </c>
      <c r="Y2282" s="22">
        <f>X2282-W2282</f>
        <v>8965.1939397741153</v>
      </c>
      <c r="Z2282" s="8">
        <f>Y2282/W2282</f>
        <v>0.14091375515506877</v>
      </c>
      <c r="AA2282" s="11">
        <v>17186</v>
      </c>
      <c r="AB2282" s="2">
        <v>1924</v>
      </c>
      <c r="AC2282" s="2">
        <f>2016-AB2282</f>
        <v>92</v>
      </c>
      <c r="AD2282" s="2" t="s">
        <v>494</v>
      </c>
    </row>
    <row r="2283" spans="1:30" x14ac:dyDescent="0.2">
      <c r="A2283">
        <v>38</v>
      </c>
      <c r="B2283" s="2" t="s">
        <v>943</v>
      </c>
      <c r="C2283" s="2" t="s">
        <v>22</v>
      </c>
      <c r="D2283" s="2" t="s">
        <v>23</v>
      </c>
      <c r="E2283" s="6" t="s">
        <v>2767</v>
      </c>
      <c r="F2283" s="2">
        <v>54</v>
      </c>
      <c r="G2283" s="2">
        <v>60</v>
      </c>
      <c r="H2283" s="3">
        <v>42621</v>
      </c>
      <c r="I2283" s="3">
        <v>42632</v>
      </c>
      <c r="J2283" s="7" t="s">
        <v>2541</v>
      </c>
      <c r="K2283" s="17">
        <f>IF(J2283="Januar",238.19,IF(J2283="Februar",240.59,IF(J2283="Mars",245.99,IF(J2283="April",250.79,IF(J2283="Mai",256.52,IF(J2283="Juni",259.83,IF(J2283="Juli",265.66,IF(J2283="August",272.21,IF(J2283="September",275.91,IF(J2283="Oktober",281.13,IF(J2283="November",284.38,IF(J2283="Desember",287.34,0))))))))))))</f>
        <v>275.91000000000003</v>
      </c>
      <c r="L2283" s="20">
        <f>$K$2/K2283</f>
        <v>0.86328875357906554</v>
      </c>
      <c r="M2283" s="2">
        <v>11</v>
      </c>
      <c r="N2283" s="2">
        <v>3150000</v>
      </c>
      <c r="O2283" s="2">
        <v>3650000</v>
      </c>
      <c r="P2283" s="2">
        <f>O2283-N2283</f>
        <v>500000</v>
      </c>
      <c r="Q2283" s="4">
        <f>P2283/N2283</f>
        <v>0.15873015873015872</v>
      </c>
      <c r="R2283" s="2">
        <v>94780</v>
      </c>
      <c r="S2283" s="9">
        <f>(N2283+R2283)/F2283</f>
        <v>60088.518518518518</v>
      </c>
      <c r="T2283" s="2">
        <v>69348</v>
      </c>
      <c r="U2283" s="5">
        <f>T2283-S2283</f>
        <v>9259.4814814814818</v>
      </c>
      <c r="V2283" s="4">
        <f>U2283/S2283</f>
        <v>0.15409735020556092</v>
      </c>
      <c r="W2283" s="22">
        <f>S2283*L2283</f>
        <v>51873.74225626445</v>
      </c>
      <c r="X2283" s="22">
        <f>T2283*L2283</f>
        <v>59867.348483201036</v>
      </c>
      <c r="Y2283" s="22">
        <f>X2283-W2283</f>
        <v>7993.6062269365866</v>
      </c>
      <c r="Z2283" s="8">
        <f>Y2283/W2283</f>
        <v>0.15409735020556092</v>
      </c>
      <c r="AA2283" s="11">
        <v>5819</v>
      </c>
      <c r="AB2283" s="2">
        <v>1934</v>
      </c>
      <c r="AC2283" s="2">
        <f>2016-AB2283</f>
        <v>82</v>
      </c>
      <c r="AD2283" s="2" t="s">
        <v>183</v>
      </c>
    </row>
    <row r="2284" spans="1:30" x14ac:dyDescent="0.2">
      <c r="A2284">
        <v>38</v>
      </c>
      <c r="B2284" s="2" t="s">
        <v>1758</v>
      </c>
      <c r="C2284" s="2" t="s">
        <v>22</v>
      </c>
      <c r="D2284" s="2" t="s">
        <v>23</v>
      </c>
      <c r="E2284" s="6" t="s">
        <v>2767</v>
      </c>
      <c r="F2284" s="2">
        <v>77</v>
      </c>
      <c r="G2284" s="2">
        <v>89</v>
      </c>
      <c r="H2284" s="3">
        <v>42621</v>
      </c>
      <c r="I2284" s="3">
        <v>42632</v>
      </c>
      <c r="J2284" s="7" t="s">
        <v>2541</v>
      </c>
      <c r="K2284" s="17">
        <f>IF(J2284="Januar",238.19,IF(J2284="Februar",240.59,IF(J2284="Mars",245.99,IF(J2284="April",250.79,IF(J2284="Mai",256.52,IF(J2284="Juni",259.83,IF(J2284="Juli",265.66,IF(J2284="August",272.21,IF(J2284="September",275.91,IF(J2284="Oktober",281.13,IF(J2284="November",284.38,IF(J2284="Desember",287.34,0))))))))))))</f>
        <v>275.91000000000003</v>
      </c>
      <c r="L2284" s="20">
        <f>$K$2/K2284</f>
        <v>0.86328875357906554</v>
      </c>
      <c r="M2284" s="2">
        <v>11</v>
      </c>
      <c r="N2284" s="2">
        <v>5600000</v>
      </c>
      <c r="O2284" s="2">
        <v>6850000</v>
      </c>
      <c r="P2284" s="2">
        <f>O2284-N2284</f>
        <v>1250000</v>
      </c>
      <c r="Q2284" s="4">
        <f>P2284/N2284</f>
        <v>0.22321428571428573</v>
      </c>
      <c r="R2284" s="2"/>
      <c r="S2284" s="9">
        <f>(N2284+R2284)/F2284</f>
        <v>72727.272727272721</v>
      </c>
      <c r="T2284" s="2">
        <v>88961</v>
      </c>
      <c r="U2284" s="5">
        <f>T2284-S2284</f>
        <v>16233.727272727279</v>
      </c>
      <c r="V2284" s="4">
        <f>U2284/S2284</f>
        <v>0.2232137500000001</v>
      </c>
      <c r="W2284" s="22">
        <f>S2284*L2284</f>
        <v>62784.636623932034</v>
      </c>
      <c r="X2284" s="22">
        <f>T2284*L2284</f>
        <v>76799.030807147254</v>
      </c>
      <c r="Y2284" s="22">
        <f>X2284-W2284</f>
        <v>14014.39418321522</v>
      </c>
      <c r="Z2284" s="8">
        <f>Y2284/W2284</f>
        <v>0.22321375000000016</v>
      </c>
      <c r="AA2284" s="11">
        <v>1799</v>
      </c>
      <c r="AB2284" s="2">
        <v>2007</v>
      </c>
      <c r="AC2284" s="2">
        <f>2016-AB2284</f>
        <v>9</v>
      </c>
      <c r="AD2284" s="2" t="s">
        <v>46</v>
      </c>
    </row>
    <row r="2285" spans="1:30" x14ac:dyDescent="0.2">
      <c r="A2285">
        <v>38</v>
      </c>
      <c r="B2285" s="2" t="s">
        <v>2023</v>
      </c>
      <c r="C2285" s="2" t="s">
        <v>22</v>
      </c>
      <c r="D2285" s="2" t="s">
        <v>23</v>
      </c>
      <c r="E2285" s="6" t="s">
        <v>2767</v>
      </c>
      <c r="F2285" s="2">
        <v>88</v>
      </c>
      <c r="G2285" s="2">
        <v>100</v>
      </c>
      <c r="H2285" s="3">
        <v>42621</v>
      </c>
      <c r="I2285" s="3">
        <v>42632</v>
      </c>
      <c r="J2285" s="7" t="s">
        <v>2541</v>
      </c>
      <c r="K2285" s="17">
        <f>IF(J2285="Januar",238.19,IF(J2285="Februar",240.59,IF(J2285="Mars",245.99,IF(J2285="April",250.79,IF(J2285="Mai",256.52,IF(J2285="Juni",259.83,IF(J2285="Juli",265.66,IF(J2285="August",272.21,IF(J2285="September",275.91,IF(J2285="Oktober",281.13,IF(J2285="November",284.38,IF(J2285="Desember",287.34,0))))))))))))</f>
        <v>275.91000000000003</v>
      </c>
      <c r="L2285" s="20">
        <f>$K$2/K2285</f>
        <v>0.86328875357906554</v>
      </c>
      <c r="M2285" s="2">
        <v>11</v>
      </c>
      <c r="N2285" s="2">
        <v>5190000</v>
      </c>
      <c r="O2285" s="2">
        <v>6550000</v>
      </c>
      <c r="P2285" s="2">
        <f>O2285-N2285</f>
        <v>1360000</v>
      </c>
      <c r="Q2285" s="4">
        <f>P2285/N2285</f>
        <v>0.26204238921001927</v>
      </c>
      <c r="R2285" s="2"/>
      <c r="S2285" s="9">
        <f>(N2285+R2285)/F2285</f>
        <v>58977.272727272728</v>
      </c>
      <c r="T2285" s="2">
        <v>74432</v>
      </c>
      <c r="U2285" s="5">
        <f>T2285-S2285</f>
        <v>15454.727272727272</v>
      </c>
      <c r="V2285" s="4">
        <f>U2285/S2285</f>
        <v>0.26204547206165701</v>
      </c>
      <c r="W2285" s="22">
        <f>S2285*L2285</f>
        <v>50914.416262219886</v>
      </c>
      <c r="X2285" s="22">
        <f>T2285*L2285</f>
        <v>64256.308506397007</v>
      </c>
      <c r="Y2285" s="22">
        <f>X2285-W2285</f>
        <v>13341.892244177121</v>
      </c>
      <c r="Z2285" s="8">
        <f>Y2285/W2285</f>
        <v>0.26204547206165713</v>
      </c>
      <c r="AA2285" s="11">
        <v>1529</v>
      </c>
      <c r="AB2285" s="2">
        <v>1914</v>
      </c>
      <c r="AC2285" s="2">
        <f>2016-AB2285</f>
        <v>102</v>
      </c>
      <c r="AD2285" s="2" t="s">
        <v>37</v>
      </c>
    </row>
    <row r="2286" spans="1:30" x14ac:dyDescent="0.2">
      <c r="A2286">
        <v>38</v>
      </c>
      <c r="B2286" s="2" t="s">
        <v>506</v>
      </c>
      <c r="C2286" s="2" t="s">
        <v>22</v>
      </c>
      <c r="D2286" s="2" t="s">
        <v>23</v>
      </c>
      <c r="E2286" s="6" t="s">
        <v>2767</v>
      </c>
      <c r="F2286" s="2">
        <v>71</v>
      </c>
      <c r="G2286" s="2">
        <v>80</v>
      </c>
      <c r="H2286" s="3">
        <v>42617</v>
      </c>
      <c r="I2286" s="3">
        <v>42632</v>
      </c>
      <c r="J2286" s="7" t="s">
        <v>2541</v>
      </c>
      <c r="K2286" s="17">
        <f>IF(J2286="Januar",238.19,IF(J2286="Februar",240.59,IF(J2286="Mars",245.99,IF(J2286="April",250.79,IF(J2286="Mai",256.52,IF(J2286="Juni",259.83,IF(J2286="Juli",265.66,IF(J2286="August",272.21,IF(J2286="September",275.91,IF(J2286="Oktober",281.13,IF(J2286="November",284.38,IF(J2286="Desember",287.34,0))))))))))))</f>
        <v>275.91000000000003</v>
      </c>
      <c r="L2286" s="20">
        <f>$K$2/K2286</f>
        <v>0.86328875357906554</v>
      </c>
      <c r="M2286" s="2">
        <v>15</v>
      </c>
      <c r="N2286" s="2">
        <v>4250000</v>
      </c>
      <c r="O2286" s="2">
        <v>4500000</v>
      </c>
      <c r="P2286" s="2">
        <f>O2286-N2286</f>
        <v>250000</v>
      </c>
      <c r="Q2286" s="4">
        <f>P2286/N2286</f>
        <v>5.8823529411764705E-2</v>
      </c>
      <c r="R2286" s="2">
        <v>245820</v>
      </c>
      <c r="S2286" s="9">
        <f>(N2286+R2286)/F2286</f>
        <v>63321.408450704228</v>
      </c>
      <c r="T2286" s="2">
        <v>66843</v>
      </c>
      <c r="U2286" s="5">
        <f>T2286-S2286</f>
        <v>3521.591549295772</v>
      </c>
      <c r="V2286" s="4">
        <f>U2286/S2286</f>
        <v>5.5614548625167334E-2</v>
      </c>
      <c r="W2286" s="22">
        <f>S2286*L2286</f>
        <v>54664.659776279361</v>
      </c>
      <c r="X2286" s="22">
        <f>T2286*L2286</f>
        <v>57704.81015548548</v>
      </c>
      <c r="Y2286" s="22">
        <f>X2286-W2286</f>
        <v>3040.1503792061194</v>
      </c>
      <c r="Z2286" s="8">
        <f>Y2286/W2286</f>
        <v>5.5614548625167369E-2</v>
      </c>
      <c r="AA2286" s="11">
        <v>2266</v>
      </c>
      <c r="AB2286" s="2">
        <v>1935</v>
      </c>
      <c r="AC2286" s="2">
        <f>2016-AB2286</f>
        <v>81</v>
      </c>
      <c r="AD2286" s="2" t="s">
        <v>34</v>
      </c>
    </row>
    <row r="2287" spans="1:30" x14ac:dyDescent="0.2">
      <c r="A2287">
        <v>38</v>
      </c>
      <c r="B2287" s="6" t="s">
        <v>1975</v>
      </c>
      <c r="C2287" s="6" t="s">
        <v>22</v>
      </c>
      <c r="D2287" s="6" t="s">
        <v>23</v>
      </c>
      <c r="E2287" s="6" t="s">
        <v>2767</v>
      </c>
      <c r="F2287" s="6">
        <v>85</v>
      </c>
      <c r="G2287" s="6">
        <v>95</v>
      </c>
      <c r="H2287" s="7">
        <v>42614</v>
      </c>
      <c r="I2287" s="7">
        <v>42632</v>
      </c>
      <c r="J2287" s="7" t="s">
        <v>2541</v>
      </c>
      <c r="K2287" s="17">
        <f>IF(J2287="Januar",238.19,IF(J2287="Februar",240.59,IF(J2287="Mars",245.99,IF(J2287="April",250.79,IF(J2287="Mai",256.52,IF(J2287="Juni",259.83,IF(J2287="Juli",265.66,IF(J2287="August",272.21,IF(J2287="September",275.91,IF(J2287="Oktober",281.13,IF(J2287="November",284.38,IF(J2287="Desember",287.34,0))))))))))))</f>
        <v>275.91000000000003</v>
      </c>
      <c r="L2287" s="20">
        <f>$K$2/K2287</f>
        <v>0.86328875357906554</v>
      </c>
      <c r="M2287" s="6">
        <v>18</v>
      </c>
      <c r="N2287" s="6">
        <v>5200000</v>
      </c>
      <c r="O2287" s="6">
        <v>5250000</v>
      </c>
      <c r="P2287" s="6">
        <f>O2287-N2287</f>
        <v>50000</v>
      </c>
      <c r="Q2287" s="8">
        <f>P2287/N2287</f>
        <v>9.6153846153846159E-3</v>
      </c>
      <c r="R2287" s="6">
        <v>42143</v>
      </c>
      <c r="S2287" s="9">
        <f>(N2287+R2287)/F2287</f>
        <v>61672.270588235297</v>
      </c>
      <c r="T2287" s="6">
        <v>62261</v>
      </c>
      <c r="U2287" s="5">
        <f>T2287-S2287</f>
        <v>588.7294117647034</v>
      </c>
      <c r="V2287" s="4">
        <f>U2287/S2287</f>
        <v>9.5460959382450625E-3</v>
      </c>
      <c r="W2287" s="22">
        <f>S2287*L2287</f>
        <v>53240.97760650851</v>
      </c>
      <c r="X2287" s="22">
        <f>T2287*L2287</f>
        <v>53749.2210865862</v>
      </c>
      <c r="Y2287" s="22">
        <f>X2287-W2287</f>
        <v>508.24348007769004</v>
      </c>
      <c r="Z2287" s="8">
        <f>Y2287/W2287</f>
        <v>9.5460959382451162E-3</v>
      </c>
      <c r="AA2287" s="6">
        <v>525</v>
      </c>
      <c r="AB2287" s="6">
        <v>1896</v>
      </c>
      <c r="AC2287" s="6">
        <f>2016-AB2287</f>
        <v>120</v>
      </c>
      <c r="AD2287" s="6" t="s">
        <v>583</v>
      </c>
    </row>
    <row r="2288" spans="1:30" x14ac:dyDescent="0.2">
      <c r="A2288">
        <v>38</v>
      </c>
      <c r="B2288" s="2" t="s">
        <v>2480</v>
      </c>
      <c r="C2288" s="2" t="s">
        <v>22</v>
      </c>
      <c r="D2288" s="2" t="s">
        <v>23</v>
      </c>
      <c r="E2288" s="6" t="s">
        <v>2767</v>
      </c>
      <c r="F2288" s="2">
        <v>154</v>
      </c>
      <c r="G2288" s="2">
        <v>166</v>
      </c>
      <c r="H2288" s="3">
        <v>42603</v>
      </c>
      <c r="I2288" s="3">
        <v>42632</v>
      </c>
      <c r="J2288" s="7" t="s">
        <v>2541</v>
      </c>
      <c r="K2288" s="17">
        <f>IF(J2288="Januar",238.19,IF(J2288="Februar",240.59,IF(J2288="Mars",245.99,IF(J2288="April",250.79,IF(J2288="Mai",256.52,IF(J2288="Juni",259.83,IF(J2288="Juli",265.66,IF(J2288="August",272.21,IF(J2288="September",275.91,IF(J2288="Oktober",281.13,IF(J2288="November",284.38,IF(J2288="Desember",287.34,0))))))))))))</f>
        <v>275.91000000000003</v>
      </c>
      <c r="L2288" s="20">
        <f>$K$2/K2288</f>
        <v>0.86328875357906554</v>
      </c>
      <c r="M2288" s="2">
        <v>29</v>
      </c>
      <c r="N2288" s="2">
        <v>7500000</v>
      </c>
      <c r="O2288" s="2">
        <v>7450000</v>
      </c>
      <c r="P2288" s="2">
        <f>O2288-N2288</f>
        <v>-50000</v>
      </c>
      <c r="Q2288" s="4">
        <f>P2288/N2288</f>
        <v>-6.6666666666666671E-3</v>
      </c>
      <c r="R2288" s="2">
        <v>17288</v>
      </c>
      <c r="S2288" s="9">
        <f>(N2288+R2288)/F2288</f>
        <v>48813.558441558438</v>
      </c>
      <c r="T2288" s="2">
        <v>48489</v>
      </c>
      <c r="U2288" s="5">
        <f>T2288-S2288</f>
        <v>-324.55844155843806</v>
      </c>
      <c r="V2288" s="4">
        <f>U2288/S2288</f>
        <v>-6.6489404157456071E-3</v>
      </c>
      <c r="W2288" s="22">
        <f>S2288*L2288</f>
        <v>42140.19602477186</v>
      </c>
      <c r="X2288" s="22">
        <f>T2288*L2288</f>
        <v>41860.008372295306</v>
      </c>
      <c r="Y2288" s="22">
        <f>X2288-W2288</f>
        <v>-280.18765247655392</v>
      </c>
      <c r="Z2288" s="8">
        <f>Y2288/W2288</f>
        <v>-6.6489404157457476E-3</v>
      </c>
      <c r="AA2288" s="2"/>
      <c r="AB2288" s="2">
        <v>1974</v>
      </c>
      <c r="AC2288" s="2">
        <f>2016-AB2288</f>
        <v>42</v>
      </c>
      <c r="AD2288" s="2" t="s">
        <v>90</v>
      </c>
    </row>
    <row r="2289" spans="1:30" x14ac:dyDescent="0.2">
      <c r="A2289">
        <v>38</v>
      </c>
      <c r="B2289" s="2" t="s">
        <v>2275</v>
      </c>
      <c r="C2289" s="2" t="s">
        <v>22</v>
      </c>
      <c r="D2289" s="2" t="s">
        <v>23</v>
      </c>
      <c r="E2289" s="6" t="s">
        <v>2767</v>
      </c>
      <c r="F2289" s="2">
        <v>108</v>
      </c>
      <c r="G2289" s="2">
        <v>119</v>
      </c>
      <c r="H2289" s="3">
        <v>42602</v>
      </c>
      <c r="I2289" s="3">
        <v>42632</v>
      </c>
      <c r="J2289" s="7" t="s">
        <v>2541</v>
      </c>
      <c r="K2289" s="17">
        <f>IF(J2289="Januar",238.19,IF(J2289="Februar",240.59,IF(J2289="Mars",245.99,IF(J2289="April",250.79,IF(J2289="Mai",256.52,IF(J2289="Juni",259.83,IF(J2289="Juli",265.66,IF(J2289="August",272.21,IF(J2289="September",275.91,IF(J2289="Oktober",281.13,IF(J2289="November",284.38,IF(J2289="Desember",287.34,0))))))))))))</f>
        <v>275.91000000000003</v>
      </c>
      <c r="L2289" s="20">
        <f>$K$2/K2289</f>
        <v>0.86328875357906554</v>
      </c>
      <c r="M2289" s="2">
        <v>30</v>
      </c>
      <c r="N2289" s="2">
        <v>8200000</v>
      </c>
      <c r="O2289" s="2">
        <v>8128888</v>
      </c>
      <c r="P2289" s="2">
        <f>O2289-N2289</f>
        <v>-71112</v>
      </c>
      <c r="Q2289" s="4">
        <f>P2289/N2289</f>
        <v>-8.6721951219512188E-3</v>
      </c>
      <c r="R2289" s="2">
        <v>121305</v>
      </c>
      <c r="S2289" s="9">
        <f>(N2289+R2289)/F2289</f>
        <v>77049.120370370365</v>
      </c>
      <c r="T2289" s="2">
        <v>76391</v>
      </c>
      <c r="U2289" s="5">
        <f>T2289-S2289</f>
        <v>-658.12037037036498</v>
      </c>
      <c r="V2289" s="4">
        <f>U2289/S2289</f>
        <v>-8.5415689005509856E-3</v>
      </c>
      <c r="W2289" s="22">
        <f>S2289*L2289</f>
        <v>66515.639088900425</v>
      </c>
      <c r="X2289" s="22">
        <f>T2289*L2289</f>
        <v>65947.491174658397</v>
      </c>
      <c r="Y2289" s="22">
        <f>X2289-W2289</f>
        <v>-568.14791424202849</v>
      </c>
      <c r="Z2289" s="8">
        <f>Y2289/W2289</f>
        <v>-8.5415689005510324E-3</v>
      </c>
      <c r="AA2289" s="11">
        <v>5843</v>
      </c>
      <c r="AB2289" s="2">
        <v>1984</v>
      </c>
      <c r="AC2289" s="2">
        <f>2016-AB2289</f>
        <v>32</v>
      </c>
      <c r="AD2289" s="2" t="s">
        <v>67</v>
      </c>
    </row>
    <row r="2290" spans="1:30" x14ac:dyDescent="0.2">
      <c r="A2290">
        <v>38</v>
      </c>
      <c r="B2290" s="6" t="s">
        <v>170</v>
      </c>
      <c r="C2290" s="6" t="s">
        <v>22</v>
      </c>
      <c r="D2290" s="6" t="s">
        <v>23</v>
      </c>
      <c r="E2290" s="6" t="s">
        <v>2767</v>
      </c>
      <c r="F2290" s="6">
        <v>30</v>
      </c>
      <c r="G2290" s="6">
        <v>34</v>
      </c>
      <c r="H2290" s="7">
        <v>42623</v>
      </c>
      <c r="I2290" s="7">
        <v>42633</v>
      </c>
      <c r="J2290" s="7" t="s">
        <v>2541</v>
      </c>
      <c r="K2290" s="17">
        <f>IF(J2290="Januar",238.19,IF(J2290="Februar",240.59,IF(J2290="Mars",245.99,IF(J2290="April",250.79,IF(J2290="Mai",256.52,IF(J2290="Juni",259.83,IF(J2290="Juli",265.66,IF(J2290="August",272.21,IF(J2290="September",275.91,IF(J2290="Oktober",281.13,IF(J2290="November",284.38,IF(J2290="Desember",287.34,0))))))))))))</f>
        <v>275.91000000000003</v>
      </c>
      <c r="L2290" s="20">
        <f>$K$2/K2290</f>
        <v>0.86328875357906554</v>
      </c>
      <c r="M2290" s="6">
        <v>10</v>
      </c>
      <c r="N2290" s="6">
        <v>2490000</v>
      </c>
      <c r="O2290" s="6">
        <v>3100000</v>
      </c>
      <c r="P2290" s="6">
        <f>O2290-N2290</f>
        <v>610000</v>
      </c>
      <c r="Q2290" s="8">
        <f>P2290/N2290</f>
        <v>0.24497991967871485</v>
      </c>
      <c r="R2290" s="6"/>
      <c r="S2290" s="9">
        <f>(N2290+R2290)/F2290</f>
        <v>83000</v>
      </c>
      <c r="T2290" s="6">
        <v>103333</v>
      </c>
      <c r="U2290" s="5">
        <f>T2290-S2290</f>
        <v>20333</v>
      </c>
      <c r="V2290" s="8">
        <f>U2290/S2290</f>
        <v>0.24497590361445784</v>
      </c>
      <c r="W2290" s="22">
        <f>S2290*L2290</f>
        <v>71652.966547062446</v>
      </c>
      <c r="X2290" s="22">
        <f>T2290*L2290</f>
        <v>89206.216773585576</v>
      </c>
      <c r="Y2290" s="22">
        <f>X2290-W2290</f>
        <v>17553.250226523131</v>
      </c>
      <c r="Z2290" s="8">
        <f>Y2290/W2290</f>
        <v>0.24497590361445767</v>
      </c>
      <c r="AA2290" s="6">
        <v>798</v>
      </c>
      <c r="AB2290" s="6">
        <v>1939</v>
      </c>
      <c r="AC2290" s="6">
        <f>2016-AB2290</f>
        <v>77</v>
      </c>
      <c r="AD2290" s="6" t="s">
        <v>37</v>
      </c>
    </row>
    <row r="2291" spans="1:30" x14ac:dyDescent="0.2">
      <c r="A2291">
        <v>38</v>
      </c>
      <c r="B2291" s="2" t="s">
        <v>280</v>
      </c>
      <c r="C2291" s="2" t="s">
        <v>22</v>
      </c>
      <c r="D2291" s="2" t="s">
        <v>23</v>
      </c>
      <c r="E2291" s="6" t="s">
        <v>2767</v>
      </c>
      <c r="F2291" s="2">
        <v>35</v>
      </c>
      <c r="G2291" s="2">
        <v>39</v>
      </c>
      <c r="H2291" s="3">
        <v>42623</v>
      </c>
      <c r="I2291" s="3">
        <v>42633</v>
      </c>
      <c r="J2291" s="7" t="s">
        <v>2541</v>
      </c>
      <c r="K2291" s="17">
        <f>IF(J2291="Januar",238.19,IF(J2291="Februar",240.59,IF(J2291="Mars",245.99,IF(J2291="April",250.79,IF(J2291="Mai",256.52,IF(J2291="Juni",259.83,IF(J2291="Juli",265.66,IF(J2291="August",272.21,IF(J2291="September",275.91,IF(J2291="Oktober",281.13,IF(J2291="November",284.38,IF(J2291="Desember",287.34,0))))))))))))</f>
        <v>275.91000000000003</v>
      </c>
      <c r="L2291" s="20">
        <f>$K$2/K2291</f>
        <v>0.86328875357906554</v>
      </c>
      <c r="M2291" s="2">
        <v>10</v>
      </c>
      <c r="N2291" s="2">
        <v>2800000</v>
      </c>
      <c r="O2291" s="2">
        <v>3350000</v>
      </c>
      <c r="P2291" s="2">
        <f>O2291-N2291</f>
        <v>550000</v>
      </c>
      <c r="Q2291" s="4">
        <f>P2291/N2291</f>
        <v>0.19642857142857142</v>
      </c>
      <c r="R2291" s="2"/>
      <c r="S2291" s="9">
        <f>(N2291+R2291)/F2291</f>
        <v>80000</v>
      </c>
      <c r="T2291" s="2">
        <v>95714</v>
      </c>
      <c r="U2291" s="5">
        <f>T2291-S2291</f>
        <v>15714</v>
      </c>
      <c r="V2291" s="4">
        <f>U2291/S2291</f>
        <v>0.19642499999999999</v>
      </c>
      <c r="W2291" s="22">
        <f>S2291*L2291</f>
        <v>69063.100286325236</v>
      </c>
      <c r="X2291" s="22">
        <f>T2291*L2291</f>
        <v>82628.819760066675</v>
      </c>
      <c r="Y2291" s="22">
        <f>X2291-W2291</f>
        <v>13565.719473741439</v>
      </c>
      <c r="Z2291" s="8">
        <f>Y2291/W2291</f>
        <v>0.19642500000000007</v>
      </c>
      <c r="AA2291" s="11">
        <v>1259</v>
      </c>
      <c r="AB2291" s="2">
        <v>2007</v>
      </c>
      <c r="AC2291" s="2">
        <f>2016-AB2291</f>
        <v>9</v>
      </c>
      <c r="AD2291" s="2" t="s">
        <v>217</v>
      </c>
    </row>
    <row r="2292" spans="1:30" x14ac:dyDescent="0.2">
      <c r="A2292">
        <v>38</v>
      </c>
      <c r="B2292" s="2" t="s">
        <v>305</v>
      </c>
      <c r="C2292" s="2" t="s">
        <v>22</v>
      </c>
      <c r="D2292" s="2" t="s">
        <v>23</v>
      </c>
      <c r="E2292" s="6" t="s">
        <v>2767</v>
      </c>
      <c r="F2292" s="2">
        <v>36</v>
      </c>
      <c r="G2292" s="2">
        <v>43</v>
      </c>
      <c r="H2292" s="3">
        <v>42623</v>
      </c>
      <c r="I2292" s="3">
        <v>42633</v>
      </c>
      <c r="J2292" s="7" t="s">
        <v>2541</v>
      </c>
      <c r="K2292" s="17">
        <f>IF(J2292="Januar",238.19,IF(J2292="Februar",240.59,IF(J2292="Mars",245.99,IF(J2292="April",250.79,IF(J2292="Mai",256.52,IF(J2292="Juni",259.83,IF(J2292="Juli",265.66,IF(J2292="August",272.21,IF(J2292="September",275.91,IF(J2292="Oktober",281.13,IF(J2292="November",284.38,IF(J2292="Desember",287.34,0))))))))))))</f>
        <v>275.91000000000003</v>
      </c>
      <c r="L2292" s="20">
        <f>$K$2/K2292</f>
        <v>0.86328875357906554</v>
      </c>
      <c r="M2292" s="2">
        <v>10</v>
      </c>
      <c r="N2292" s="2">
        <v>2500000</v>
      </c>
      <c r="O2292" s="2">
        <v>3200000</v>
      </c>
      <c r="P2292" s="2">
        <f>O2292-N2292</f>
        <v>700000</v>
      </c>
      <c r="Q2292" s="4">
        <f>P2292/N2292</f>
        <v>0.28000000000000003</v>
      </c>
      <c r="R2292" s="2">
        <v>38000</v>
      </c>
      <c r="S2292" s="9">
        <f>(N2292+R2292)/F2292</f>
        <v>70500</v>
      </c>
      <c r="T2292" s="2">
        <v>89944</v>
      </c>
      <c r="U2292" s="5">
        <f>T2292-S2292</f>
        <v>19444</v>
      </c>
      <c r="V2292" s="4">
        <f>U2292/S2292</f>
        <v>0.27580141843971634</v>
      </c>
      <c r="W2292" s="22">
        <f>S2292*L2292</f>
        <v>60861.857127324118</v>
      </c>
      <c r="X2292" s="22">
        <f>T2292*L2292</f>
        <v>77647.643651915467</v>
      </c>
      <c r="Y2292" s="22">
        <f>X2292-W2292</f>
        <v>16785.786524591349</v>
      </c>
      <c r="Z2292" s="8">
        <f>Y2292/W2292</f>
        <v>0.27580141843971628</v>
      </c>
      <c r="AA2292" s="2">
        <v>445</v>
      </c>
      <c r="AB2292" s="2">
        <v>1889</v>
      </c>
      <c r="AC2292" s="2">
        <f>2016-AB2292</f>
        <v>127</v>
      </c>
      <c r="AD2292" s="2" t="s">
        <v>50</v>
      </c>
    </row>
    <row r="2293" spans="1:30" x14ac:dyDescent="0.2">
      <c r="A2293">
        <v>38</v>
      </c>
      <c r="B2293" s="6" t="s">
        <v>441</v>
      </c>
      <c r="C2293" s="6" t="s">
        <v>22</v>
      </c>
      <c r="D2293" s="6" t="s">
        <v>23</v>
      </c>
      <c r="E2293" s="6" t="s">
        <v>2767</v>
      </c>
      <c r="F2293" s="6">
        <v>41</v>
      </c>
      <c r="G2293" s="6">
        <v>46</v>
      </c>
      <c r="H2293" s="7">
        <v>42623</v>
      </c>
      <c r="I2293" s="7">
        <v>42633</v>
      </c>
      <c r="J2293" s="7" t="s">
        <v>2541</v>
      </c>
      <c r="K2293" s="17">
        <f>IF(J2293="Januar",238.19,IF(J2293="Februar",240.59,IF(J2293="Mars",245.99,IF(J2293="April",250.79,IF(J2293="Mai",256.52,IF(J2293="Juni",259.83,IF(J2293="Juli",265.66,IF(J2293="August",272.21,IF(J2293="September",275.91,IF(J2293="Oktober",281.13,IF(J2293="November",284.38,IF(J2293="Desember",287.34,0))))))))))))</f>
        <v>275.91000000000003</v>
      </c>
      <c r="L2293" s="20">
        <f>$K$2/K2293</f>
        <v>0.86328875357906554</v>
      </c>
      <c r="M2293" s="6">
        <v>10</v>
      </c>
      <c r="N2293" s="6">
        <v>2500000</v>
      </c>
      <c r="O2293" s="6">
        <v>3200000</v>
      </c>
      <c r="P2293" s="6">
        <f>O2293-N2293</f>
        <v>700000</v>
      </c>
      <c r="Q2293" s="8">
        <f>P2293/N2293</f>
        <v>0.28000000000000003</v>
      </c>
      <c r="R2293" s="6">
        <v>3088</v>
      </c>
      <c r="S2293" s="9">
        <f>(N2293+R2293)/F2293</f>
        <v>61050.92682926829</v>
      </c>
      <c r="T2293" s="6">
        <v>78124</v>
      </c>
      <c r="U2293" s="5">
        <f>T2293-S2293</f>
        <v>17073.07317073171</v>
      </c>
      <c r="V2293" s="4">
        <f>U2293/S2293</f>
        <v>0.27965297264818501</v>
      </c>
      <c r="W2293" s="22">
        <f>S2293*L2293</f>
        <v>52704.578527285754</v>
      </c>
      <c r="X2293" s="22">
        <f>T2293*L2293</f>
        <v>67443.570584610919</v>
      </c>
      <c r="Y2293" s="22">
        <f>X2293-W2293</f>
        <v>14738.992057325166</v>
      </c>
      <c r="Z2293" s="8">
        <f>Y2293/W2293</f>
        <v>0.27965297264818506</v>
      </c>
      <c r="AA2293" s="6">
        <v>648</v>
      </c>
      <c r="AB2293" s="6">
        <v>1937</v>
      </c>
      <c r="AC2293" s="6">
        <f>2016-AB2293</f>
        <v>79</v>
      </c>
      <c r="AD2293" s="6" t="s">
        <v>244</v>
      </c>
    </row>
    <row r="2294" spans="1:30" x14ac:dyDescent="0.2">
      <c r="A2294">
        <v>38</v>
      </c>
      <c r="B2294" s="2" t="s">
        <v>442</v>
      </c>
      <c r="C2294" s="2" t="s">
        <v>22</v>
      </c>
      <c r="D2294" s="2" t="s">
        <v>23</v>
      </c>
      <c r="E2294" s="6" t="s">
        <v>2767</v>
      </c>
      <c r="F2294" s="2">
        <v>41</v>
      </c>
      <c r="G2294" s="2">
        <v>46</v>
      </c>
      <c r="H2294" s="3">
        <v>42623</v>
      </c>
      <c r="I2294" s="3">
        <v>42633</v>
      </c>
      <c r="J2294" s="7" t="s">
        <v>2541</v>
      </c>
      <c r="K2294" s="17">
        <f>IF(J2294="Januar",238.19,IF(J2294="Februar",240.59,IF(J2294="Mars",245.99,IF(J2294="April",250.79,IF(J2294="Mai",256.52,IF(J2294="Juni",259.83,IF(J2294="Juli",265.66,IF(J2294="August",272.21,IF(J2294="September",275.91,IF(J2294="Oktober",281.13,IF(J2294="November",284.38,IF(J2294="Desember",287.34,0))))))))))))</f>
        <v>275.91000000000003</v>
      </c>
      <c r="L2294" s="20">
        <f>$K$2/K2294</f>
        <v>0.86328875357906554</v>
      </c>
      <c r="M2294" s="2">
        <v>10</v>
      </c>
      <c r="N2294" s="2">
        <v>3300000</v>
      </c>
      <c r="O2294" s="2">
        <v>4050000</v>
      </c>
      <c r="P2294" s="2">
        <f>O2294-N2294</f>
        <v>750000</v>
      </c>
      <c r="Q2294" s="4">
        <f>P2294/N2294</f>
        <v>0.22727272727272727</v>
      </c>
      <c r="R2294" s="2"/>
      <c r="S2294" s="9">
        <f>(N2294+R2294)/F2294</f>
        <v>80487.804878048773</v>
      </c>
      <c r="T2294" s="2">
        <v>98780</v>
      </c>
      <c r="U2294" s="5">
        <f>T2294-S2294</f>
        <v>18292.195121951227</v>
      </c>
      <c r="V2294" s="4">
        <f>U2294/S2294</f>
        <v>0.22726666666666678</v>
      </c>
      <c r="W2294" s="22">
        <f>S2294*L2294</f>
        <v>69484.216751485757</v>
      </c>
      <c r="X2294" s="22">
        <f>T2294*L2294</f>
        <v>85275.663078540092</v>
      </c>
      <c r="Y2294" s="22">
        <f>X2294-W2294</f>
        <v>15791.446327054335</v>
      </c>
      <c r="Z2294" s="8">
        <f>Y2294/W2294</f>
        <v>0.22726666666666673</v>
      </c>
      <c r="AA2294" s="11">
        <v>1698</v>
      </c>
      <c r="AB2294" s="2">
        <v>1896</v>
      </c>
      <c r="AC2294" s="2">
        <f>2016-AB2294</f>
        <v>120</v>
      </c>
      <c r="AD2294" s="2" t="s">
        <v>96</v>
      </c>
    </row>
    <row r="2295" spans="1:30" x14ac:dyDescent="0.2">
      <c r="A2295">
        <v>38</v>
      </c>
      <c r="B2295" s="2" t="s">
        <v>521</v>
      </c>
      <c r="C2295" s="2" t="s">
        <v>22</v>
      </c>
      <c r="D2295" s="2" t="s">
        <v>23</v>
      </c>
      <c r="E2295" s="6" t="s">
        <v>2767</v>
      </c>
      <c r="F2295" s="2">
        <v>44</v>
      </c>
      <c r="G2295" s="2">
        <v>48</v>
      </c>
      <c r="H2295" s="3">
        <v>42623</v>
      </c>
      <c r="I2295" s="3">
        <v>42633</v>
      </c>
      <c r="J2295" s="7" t="s">
        <v>2541</v>
      </c>
      <c r="K2295" s="17">
        <f>IF(J2295="Januar",238.19,IF(J2295="Februar",240.59,IF(J2295="Mars",245.99,IF(J2295="April",250.79,IF(J2295="Mai",256.52,IF(J2295="Juni",259.83,IF(J2295="Juli",265.66,IF(J2295="August",272.21,IF(J2295="September",275.91,IF(J2295="Oktober",281.13,IF(J2295="November",284.38,IF(J2295="Desember",287.34,0))))))))))))</f>
        <v>275.91000000000003</v>
      </c>
      <c r="L2295" s="20">
        <f>$K$2/K2295</f>
        <v>0.86328875357906554</v>
      </c>
      <c r="M2295" s="2">
        <v>10</v>
      </c>
      <c r="N2295" s="2">
        <v>3000000</v>
      </c>
      <c r="O2295" s="2">
        <v>3850000</v>
      </c>
      <c r="P2295" s="2">
        <f>O2295-N2295</f>
        <v>850000</v>
      </c>
      <c r="Q2295" s="4">
        <f>P2295/N2295</f>
        <v>0.28333333333333333</v>
      </c>
      <c r="R2295" s="2"/>
      <c r="S2295" s="9">
        <f>(N2295+R2295)/F2295</f>
        <v>68181.818181818177</v>
      </c>
      <c r="T2295" s="2">
        <v>87500</v>
      </c>
      <c r="U2295" s="5">
        <f>T2295-S2295</f>
        <v>19318.181818181823</v>
      </c>
      <c r="V2295" s="4">
        <f>U2295/S2295</f>
        <v>0.28333333333333344</v>
      </c>
      <c r="W2295" s="22">
        <f>S2295*L2295</f>
        <v>58860.596834936281</v>
      </c>
      <c r="X2295" s="22">
        <f>T2295*L2295</f>
        <v>75537.765938168232</v>
      </c>
      <c r="Y2295" s="22">
        <f>X2295-W2295</f>
        <v>16677.16910323195</v>
      </c>
      <c r="Z2295" s="8">
        <f>Y2295/W2295</f>
        <v>0.28333333333333338</v>
      </c>
      <c r="AA2295" s="11">
        <v>7232</v>
      </c>
      <c r="AB2295" s="2">
        <v>2004</v>
      </c>
      <c r="AC2295" s="2">
        <f>2016-AB2295</f>
        <v>12</v>
      </c>
      <c r="AD2295" s="2" t="s">
        <v>88</v>
      </c>
    </row>
    <row r="2296" spans="1:30" x14ac:dyDescent="0.2">
      <c r="A2296">
        <v>38</v>
      </c>
      <c r="B2296" s="2" t="s">
        <v>592</v>
      </c>
      <c r="C2296" s="2" t="s">
        <v>22</v>
      </c>
      <c r="D2296" s="2" t="s">
        <v>23</v>
      </c>
      <c r="E2296" s="6" t="s">
        <v>2767</v>
      </c>
      <c r="F2296" s="2">
        <v>46</v>
      </c>
      <c r="G2296" s="2">
        <v>50</v>
      </c>
      <c r="H2296" s="3">
        <v>42623</v>
      </c>
      <c r="I2296" s="3">
        <v>42633</v>
      </c>
      <c r="J2296" s="7" t="s">
        <v>2541</v>
      </c>
      <c r="K2296" s="17">
        <f>IF(J2296="Januar",238.19,IF(J2296="Februar",240.59,IF(J2296="Mars",245.99,IF(J2296="April",250.79,IF(J2296="Mai",256.52,IF(J2296="Juni",259.83,IF(J2296="Juli",265.66,IF(J2296="August",272.21,IF(J2296="September",275.91,IF(J2296="Oktober",281.13,IF(J2296="November",284.38,IF(J2296="Desember",287.34,0))))))))))))</f>
        <v>275.91000000000003</v>
      </c>
      <c r="L2296" s="20">
        <f>$K$2/K2296</f>
        <v>0.86328875357906554</v>
      </c>
      <c r="M2296" s="2">
        <v>10</v>
      </c>
      <c r="N2296" s="2">
        <v>2850000</v>
      </c>
      <c r="O2296" s="2">
        <v>3100000</v>
      </c>
      <c r="P2296" s="2">
        <f>O2296-N2296</f>
        <v>250000</v>
      </c>
      <c r="Q2296" s="4">
        <f>P2296/N2296</f>
        <v>8.771929824561403E-2</v>
      </c>
      <c r="R2296" s="2">
        <v>6065</v>
      </c>
      <c r="S2296" s="9">
        <f>(N2296+R2296)/F2296</f>
        <v>62088.369565217392</v>
      </c>
      <c r="T2296" s="2">
        <v>67523</v>
      </c>
      <c r="U2296" s="5">
        <f>T2296-S2296</f>
        <v>5434.6304347826081</v>
      </c>
      <c r="V2296" s="4">
        <f>U2296/S2296</f>
        <v>8.7530570907874986E-2</v>
      </c>
      <c r="W2296" s="22">
        <f>S2296*L2296</f>
        <v>53600.191173712912</v>
      </c>
      <c r="X2296" s="22">
        <f>T2296*L2296</f>
        <v>58291.846507919239</v>
      </c>
      <c r="Y2296" s="22">
        <f>X2296-W2296</f>
        <v>4691.6553342063271</v>
      </c>
      <c r="Z2296" s="8">
        <f>Y2296/W2296</f>
        <v>8.7530570907874874E-2</v>
      </c>
      <c r="AA2296" s="2">
        <v>593</v>
      </c>
      <c r="AB2296" s="2">
        <v>1898</v>
      </c>
      <c r="AC2296" s="2">
        <f>2016-AB2296</f>
        <v>118</v>
      </c>
      <c r="AD2296" s="2" t="s">
        <v>50</v>
      </c>
    </row>
    <row r="2297" spans="1:30" x14ac:dyDescent="0.2">
      <c r="A2297">
        <v>38</v>
      </c>
      <c r="B2297" s="2" t="s">
        <v>630</v>
      </c>
      <c r="C2297" s="2" t="s">
        <v>22</v>
      </c>
      <c r="D2297" s="2" t="s">
        <v>23</v>
      </c>
      <c r="E2297" s="6" t="s">
        <v>2767</v>
      </c>
      <c r="F2297" s="2">
        <v>47</v>
      </c>
      <c r="G2297" s="2">
        <v>53</v>
      </c>
      <c r="H2297" s="3">
        <v>42623</v>
      </c>
      <c r="I2297" s="3">
        <v>42633</v>
      </c>
      <c r="J2297" s="7" t="s">
        <v>2541</v>
      </c>
      <c r="K2297" s="17">
        <f>IF(J2297="Januar",238.19,IF(J2297="Februar",240.59,IF(J2297="Mars",245.99,IF(J2297="April",250.79,IF(J2297="Mai",256.52,IF(J2297="Juni",259.83,IF(J2297="Juli",265.66,IF(J2297="August",272.21,IF(J2297="September",275.91,IF(J2297="Oktober",281.13,IF(J2297="November",284.38,IF(J2297="Desember",287.34,0))))))))))))</f>
        <v>275.91000000000003</v>
      </c>
      <c r="L2297" s="20">
        <f>$K$2/K2297</f>
        <v>0.86328875357906554</v>
      </c>
      <c r="M2297" s="2">
        <v>10</v>
      </c>
      <c r="N2297" s="2">
        <v>2550000</v>
      </c>
      <c r="O2297" s="2">
        <v>3180000</v>
      </c>
      <c r="P2297" s="2">
        <f>O2297-N2297</f>
        <v>630000</v>
      </c>
      <c r="Q2297" s="4">
        <f>P2297/N2297</f>
        <v>0.24705882352941178</v>
      </c>
      <c r="R2297" s="2">
        <v>183362</v>
      </c>
      <c r="S2297" s="9">
        <f>(N2297+R2297)/F2297</f>
        <v>58156.638297872341</v>
      </c>
      <c r="T2297" s="2">
        <v>71561</v>
      </c>
      <c r="U2297" s="5">
        <f>T2297-S2297</f>
        <v>13404.361702127659</v>
      </c>
      <c r="V2297" s="4">
        <f>U2297/S2297</f>
        <v>0.23048721684138432</v>
      </c>
      <c r="W2297" s="22">
        <f>S2297*L2297</f>
        <v>50205.971788518764</v>
      </c>
      <c r="X2297" s="22">
        <f>T2297*L2297</f>
        <v>61777.806494871511</v>
      </c>
      <c r="Y2297" s="22">
        <f>X2297-W2297</f>
        <v>11571.834706352747</v>
      </c>
      <c r="Z2297" s="8">
        <f>Y2297/W2297</f>
        <v>0.23048721684138429</v>
      </c>
      <c r="AA2297" s="11">
        <v>1486</v>
      </c>
      <c r="AB2297" s="2">
        <v>1937</v>
      </c>
      <c r="AC2297" s="2">
        <f>2016-AB2297</f>
        <v>79</v>
      </c>
      <c r="AD2297" s="2" t="s">
        <v>34</v>
      </c>
    </row>
    <row r="2298" spans="1:30" x14ac:dyDescent="0.2">
      <c r="A2298">
        <v>38</v>
      </c>
      <c r="B2298" s="6" t="s">
        <v>710</v>
      </c>
      <c r="C2298" s="6" t="s">
        <v>22</v>
      </c>
      <c r="D2298" s="6" t="s">
        <v>23</v>
      </c>
      <c r="E2298" s="6" t="s">
        <v>2767</v>
      </c>
      <c r="F2298" s="6">
        <v>49</v>
      </c>
      <c r="G2298" s="6">
        <v>61</v>
      </c>
      <c r="H2298" s="7">
        <v>42623</v>
      </c>
      <c r="I2298" s="7">
        <v>42633</v>
      </c>
      <c r="J2298" s="7" t="s">
        <v>2541</v>
      </c>
      <c r="K2298" s="17">
        <f>IF(J2298="Januar",238.19,IF(J2298="Februar",240.59,IF(J2298="Mars",245.99,IF(J2298="April",250.79,IF(J2298="Mai",256.52,IF(J2298="Juni",259.83,IF(J2298="Juli",265.66,IF(J2298="August",272.21,IF(J2298="September",275.91,IF(J2298="Oktober",281.13,IF(J2298="November",284.38,IF(J2298="Desember",287.34,0))))))))))))</f>
        <v>275.91000000000003</v>
      </c>
      <c r="L2298" s="20">
        <f>$K$2/K2298</f>
        <v>0.86328875357906554</v>
      </c>
      <c r="M2298" s="6">
        <v>10</v>
      </c>
      <c r="N2298" s="6">
        <v>2990000</v>
      </c>
      <c r="O2298" s="6">
        <v>3870000</v>
      </c>
      <c r="P2298" s="6">
        <f>O2298-N2298</f>
        <v>880000</v>
      </c>
      <c r="Q2298" s="8">
        <f>P2298/N2298</f>
        <v>0.29431438127090304</v>
      </c>
      <c r="R2298" s="6">
        <v>74323</v>
      </c>
      <c r="S2298" s="9">
        <f>(N2298+R2298)/F2298</f>
        <v>62537.204081632655</v>
      </c>
      <c r="T2298" s="6">
        <v>80496</v>
      </c>
      <c r="U2298" s="5">
        <f>T2298-S2298</f>
        <v>17958.795918367345</v>
      </c>
      <c r="V2298" s="4">
        <f>U2298/S2298</f>
        <v>0.28716979247944813</v>
      </c>
      <c r="W2298" s="22">
        <f>S2298*L2298</f>
        <v>53987.664963952302</v>
      </c>
      <c r="X2298" s="22">
        <f>T2298*L2298</f>
        <v>69491.291508100461</v>
      </c>
      <c r="Y2298" s="22">
        <f>X2298-W2298</f>
        <v>15503.626544148159</v>
      </c>
      <c r="Z2298" s="8">
        <f>Y2298/W2298</f>
        <v>0.28716979247944818</v>
      </c>
      <c r="AA2298" s="6">
        <v>591</v>
      </c>
      <c r="AB2298" s="6">
        <v>1883</v>
      </c>
      <c r="AC2298" s="6">
        <f>2016-AB2298</f>
        <v>133</v>
      </c>
      <c r="AD2298" s="6" t="s">
        <v>203</v>
      </c>
    </row>
    <row r="2299" spans="1:30" x14ac:dyDescent="0.2">
      <c r="A2299">
        <v>38</v>
      </c>
      <c r="B2299" s="2" t="s">
        <v>754</v>
      </c>
      <c r="C2299" s="2" t="s">
        <v>22</v>
      </c>
      <c r="D2299" s="2" t="s">
        <v>23</v>
      </c>
      <c r="E2299" s="6" t="s">
        <v>2767</v>
      </c>
      <c r="F2299" s="2">
        <v>50</v>
      </c>
      <c r="G2299" s="2">
        <v>58</v>
      </c>
      <c r="H2299" s="3">
        <v>42623</v>
      </c>
      <c r="I2299" s="3">
        <v>42633</v>
      </c>
      <c r="J2299" s="7" t="s">
        <v>2541</v>
      </c>
      <c r="K2299" s="17">
        <f>IF(J2299="Januar",238.19,IF(J2299="Februar",240.59,IF(J2299="Mars",245.99,IF(J2299="April",250.79,IF(J2299="Mai",256.52,IF(J2299="Juni",259.83,IF(J2299="Juli",265.66,IF(J2299="August",272.21,IF(J2299="September",275.91,IF(J2299="Oktober",281.13,IF(J2299="November",284.38,IF(J2299="Desember",287.34,0))))))))))))</f>
        <v>275.91000000000003</v>
      </c>
      <c r="L2299" s="20">
        <f>$K$2/K2299</f>
        <v>0.86328875357906554</v>
      </c>
      <c r="M2299" s="2">
        <v>10</v>
      </c>
      <c r="N2299" s="2">
        <v>3750000</v>
      </c>
      <c r="O2299" s="2">
        <v>4150000</v>
      </c>
      <c r="P2299" s="2">
        <f>O2299-N2299</f>
        <v>400000</v>
      </c>
      <c r="Q2299" s="4">
        <f>P2299/N2299</f>
        <v>0.10666666666666667</v>
      </c>
      <c r="R2299" s="2"/>
      <c r="S2299" s="9">
        <f>(N2299+R2299)/F2299</f>
        <v>75000</v>
      </c>
      <c r="T2299" s="2">
        <v>83000</v>
      </c>
      <c r="U2299" s="5">
        <f>T2299-S2299</f>
        <v>8000</v>
      </c>
      <c r="V2299" s="4">
        <f>U2299/S2299</f>
        <v>0.10666666666666667</v>
      </c>
      <c r="W2299" s="22">
        <f>S2299*L2299</f>
        <v>64746.656518429918</v>
      </c>
      <c r="X2299" s="22">
        <f>T2299*L2299</f>
        <v>71652.966547062446</v>
      </c>
      <c r="Y2299" s="22">
        <f>X2299-W2299</f>
        <v>6906.310028632528</v>
      </c>
      <c r="Z2299" s="8">
        <f>Y2299/W2299</f>
        <v>0.10666666666666672</v>
      </c>
      <c r="AA2299" s="2">
        <v>524</v>
      </c>
      <c r="AB2299" s="2">
        <v>1930</v>
      </c>
      <c r="AC2299" s="2">
        <f>2016-AB2299</f>
        <v>86</v>
      </c>
      <c r="AD2299" s="2" t="s">
        <v>67</v>
      </c>
    </row>
    <row r="2300" spans="1:30" x14ac:dyDescent="0.2">
      <c r="A2300">
        <v>38</v>
      </c>
      <c r="B2300" s="6" t="s">
        <v>941</v>
      </c>
      <c r="C2300" s="6" t="s">
        <v>22</v>
      </c>
      <c r="D2300" s="6" t="s">
        <v>23</v>
      </c>
      <c r="E2300" s="6" t="s">
        <v>2767</v>
      </c>
      <c r="F2300" s="6">
        <v>54</v>
      </c>
      <c r="G2300" s="6"/>
      <c r="H2300" s="7">
        <v>42623</v>
      </c>
      <c r="I2300" s="7">
        <v>42633</v>
      </c>
      <c r="J2300" s="7" t="s">
        <v>2541</v>
      </c>
      <c r="K2300" s="17">
        <f>IF(J2300="Januar",238.19,IF(J2300="Februar",240.59,IF(J2300="Mars",245.99,IF(J2300="April",250.79,IF(J2300="Mai",256.52,IF(J2300="Juni",259.83,IF(J2300="Juli",265.66,IF(J2300="August",272.21,IF(J2300="September",275.91,IF(J2300="Oktober",281.13,IF(J2300="November",284.38,IF(J2300="Desember",287.34,0))))))))))))</f>
        <v>275.91000000000003</v>
      </c>
      <c r="L2300" s="20">
        <f>$K$2/K2300</f>
        <v>0.86328875357906554</v>
      </c>
      <c r="M2300" s="6">
        <v>10</v>
      </c>
      <c r="N2300" s="6">
        <v>2850000</v>
      </c>
      <c r="O2300" s="6">
        <v>3450000</v>
      </c>
      <c r="P2300" s="6">
        <f>O2300-N2300</f>
        <v>600000</v>
      </c>
      <c r="Q2300" s="8">
        <f>P2300/N2300</f>
        <v>0.21052631578947367</v>
      </c>
      <c r="R2300" s="6">
        <v>15933</v>
      </c>
      <c r="S2300" s="9">
        <f>(N2300+R2300)/F2300</f>
        <v>53072.833333333336</v>
      </c>
      <c r="T2300" s="6">
        <v>64184</v>
      </c>
      <c r="U2300" s="5">
        <f>T2300-S2300</f>
        <v>11111.166666666664</v>
      </c>
      <c r="V2300" s="4">
        <f>U2300/S2300</f>
        <v>0.20935695286665804</v>
      </c>
      <c r="W2300" s="22">
        <f>S2300*L2300</f>
        <v>45817.180137242816</v>
      </c>
      <c r="X2300" s="22">
        <f>T2300*L2300</f>
        <v>55409.325359718743</v>
      </c>
      <c r="Y2300" s="22">
        <f>X2300-W2300</f>
        <v>9592.1452224759269</v>
      </c>
      <c r="Z2300" s="8">
        <f>Y2300/W2300</f>
        <v>0.20935695286665806</v>
      </c>
      <c r="AA2300" s="10">
        <v>8308</v>
      </c>
      <c r="AB2300" s="6">
        <v>1958</v>
      </c>
      <c r="AC2300" s="6">
        <f>2016-AB2300</f>
        <v>58</v>
      </c>
      <c r="AD2300" s="6" t="s">
        <v>371</v>
      </c>
    </row>
    <row r="2301" spans="1:30" x14ac:dyDescent="0.2">
      <c r="A2301">
        <v>38</v>
      </c>
      <c r="B2301" s="2" t="s">
        <v>1020</v>
      </c>
      <c r="C2301" s="2" t="s">
        <v>22</v>
      </c>
      <c r="D2301" s="2" t="s">
        <v>23</v>
      </c>
      <c r="E2301" s="6" t="s">
        <v>2767</v>
      </c>
      <c r="F2301" s="2">
        <v>56</v>
      </c>
      <c r="G2301" s="2">
        <v>62</v>
      </c>
      <c r="H2301" s="3">
        <v>42623</v>
      </c>
      <c r="I2301" s="3">
        <v>42633</v>
      </c>
      <c r="J2301" s="7" t="s">
        <v>2541</v>
      </c>
      <c r="K2301" s="17">
        <f>IF(J2301="Januar",238.19,IF(J2301="Februar",240.59,IF(J2301="Mars",245.99,IF(J2301="April",250.79,IF(J2301="Mai",256.52,IF(J2301="Juni",259.83,IF(J2301="Juli",265.66,IF(J2301="August",272.21,IF(J2301="September",275.91,IF(J2301="Oktober",281.13,IF(J2301="November",284.38,IF(J2301="Desember",287.34,0))))))))))))</f>
        <v>275.91000000000003</v>
      </c>
      <c r="L2301" s="20">
        <f>$K$2/K2301</f>
        <v>0.86328875357906554</v>
      </c>
      <c r="M2301" s="2">
        <v>10</v>
      </c>
      <c r="N2301" s="2">
        <v>3490000</v>
      </c>
      <c r="O2301" s="2">
        <v>4300000</v>
      </c>
      <c r="P2301" s="2">
        <f>O2301-N2301</f>
        <v>810000</v>
      </c>
      <c r="Q2301" s="4">
        <f>P2301/N2301</f>
        <v>0.23209169054441262</v>
      </c>
      <c r="R2301" s="2"/>
      <c r="S2301" s="9">
        <f>(N2301+R2301)/F2301</f>
        <v>62321.428571428572</v>
      </c>
      <c r="T2301" s="2">
        <v>76786</v>
      </c>
      <c r="U2301" s="5">
        <f>T2301-S2301</f>
        <v>14464.571428571428</v>
      </c>
      <c r="V2301" s="4">
        <f>U2301/S2301</f>
        <v>0.23209627507163322</v>
      </c>
      <c r="W2301" s="22">
        <f>S2301*L2301</f>
        <v>53801.388392695335</v>
      </c>
      <c r="X2301" s="22">
        <f>T2301*L2301</f>
        <v>66288.490232322132</v>
      </c>
      <c r="Y2301" s="22">
        <f>X2301-W2301</f>
        <v>12487.101839626797</v>
      </c>
      <c r="Z2301" s="8">
        <f>Y2301/W2301</f>
        <v>0.23209627507163333</v>
      </c>
      <c r="AA2301" s="11">
        <v>3113</v>
      </c>
      <c r="AB2301" s="2">
        <v>2015</v>
      </c>
      <c r="AC2301" s="2">
        <f>2016-AB2301</f>
        <v>1</v>
      </c>
      <c r="AD2301" s="2" t="s">
        <v>105</v>
      </c>
    </row>
    <row r="2302" spans="1:30" x14ac:dyDescent="0.2">
      <c r="A2302">
        <v>38</v>
      </c>
      <c r="B2302" s="6" t="s">
        <v>1527</v>
      </c>
      <c r="C2302" s="6" t="s">
        <v>22</v>
      </c>
      <c r="D2302" s="6" t="s">
        <v>23</v>
      </c>
      <c r="E2302" s="6" t="s">
        <v>2767</v>
      </c>
      <c r="F2302" s="6">
        <v>70</v>
      </c>
      <c r="G2302" s="6">
        <v>76</v>
      </c>
      <c r="H2302" s="7">
        <v>42623</v>
      </c>
      <c r="I2302" s="7">
        <v>42633</v>
      </c>
      <c r="J2302" s="7" t="s">
        <v>2541</v>
      </c>
      <c r="K2302" s="17">
        <f>IF(J2302="Januar",238.19,IF(J2302="Februar",240.59,IF(J2302="Mars",245.99,IF(J2302="April",250.79,IF(J2302="Mai",256.52,IF(J2302="Juni",259.83,IF(J2302="Juli",265.66,IF(J2302="August",272.21,IF(J2302="September",275.91,IF(J2302="Oktober",281.13,IF(J2302="November",284.38,IF(J2302="Desember",287.34,0))))))))))))</f>
        <v>275.91000000000003</v>
      </c>
      <c r="L2302" s="20">
        <f>$K$2/K2302</f>
        <v>0.86328875357906554</v>
      </c>
      <c r="M2302" s="6">
        <v>10</v>
      </c>
      <c r="N2302" s="6">
        <v>3500000</v>
      </c>
      <c r="O2302" s="6">
        <v>3860000</v>
      </c>
      <c r="P2302" s="6">
        <f>O2302-N2302</f>
        <v>360000</v>
      </c>
      <c r="Q2302" s="8">
        <f>P2302/N2302</f>
        <v>0.10285714285714286</v>
      </c>
      <c r="R2302" s="6">
        <v>55693</v>
      </c>
      <c r="S2302" s="9">
        <f>(N2302+R2302)/F2302</f>
        <v>50795.614285714284</v>
      </c>
      <c r="T2302" s="6">
        <v>55938</v>
      </c>
      <c r="U2302" s="5">
        <f>T2302-S2302</f>
        <v>5142.3857142857159</v>
      </c>
      <c r="V2302" s="4">
        <f>U2302/S2302</f>
        <v>0.10123680531474459</v>
      </c>
      <c r="W2302" s="22">
        <f>S2302*L2302</f>
        <v>43851.282543997258</v>
      </c>
      <c r="X2302" s="22">
        <f>T2302*L2302</f>
        <v>48290.646297705767</v>
      </c>
      <c r="Y2302" s="22">
        <f>X2302-W2302</f>
        <v>4439.3637537085087</v>
      </c>
      <c r="Z2302" s="8">
        <f>Y2302/W2302</f>
        <v>0.1012368053147446</v>
      </c>
      <c r="AA2302" s="10">
        <v>10975</v>
      </c>
      <c r="AB2302" s="6">
        <v>1989</v>
      </c>
      <c r="AC2302" s="6">
        <f>2016-AB2302</f>
        <v>27</v>
      </c>
      <c r="AD2302" s="6" t="s">
        <v>27</v>
      </c>
    </row>
    <row r="2303" spans="1:30" x14ac:dyDescent="0.2">
      <c r="A2303">
        <v>38</v>
      </c>
      <c r="B2303" s="2" t="s">
        <v>1379</v>
      </c>
      <c r="C2303" s="2" t="s">
        <v>22</v>
      </c>
      <c r="D2303" s="2" t="s">
        <v>23</v>
      </c>
      <c r="E2303" s="6" t="s">
        <v>2767</v>
      </c>
      <c r="F2303" s="2">
        <v>85</v>
      </c>
      <c r="G2303" s="2">
        <v>91</v>
      </c>
      <c r="H2303" s="3">
        <v>42623</v>
      </c>
      <c r="I2303" s="3">
        <v>42633</v>
      </c>
      <c r="J2303" s="7" t="s">
        <v>2541</v>
      </c>
      <c r="K2303" s="17">
        <f>IF(J2303="Januar",238.19,IF(J2303="Februar",240.59,IF(J2303="Mars",245.99,IF(J2303="April",250.79,IF(J2303="Mai",256.52,IF(J2303="Juni",259.83,IF(J2303="Juli",265.66,IF(J2303="August",272.21,IF(J2303="September",275.91,IF(J2303="Oktober",281.13,IF(J2303="November",284.38,IF(J2303="Desember",287.34,0))))))))))))</f>
        <v>275.91000000000003</v>
      </c>
      <c r="L2303" s="20">
        <f>$K$2/K2303</f>
        <v>0.86328875357906554</v>
      </c>
      <c r="M2303" s="2">
        <v>10</v>
      </c>
      <c r="N2303" s="2">
        <v>5650000</v>
      </c>
      <c r="O2303" s="2">
        <v>5800000</v>
      </c>
      <c r="P2303" s="2">
        <f>O2303-N2303</f>
        <v>150000</v>
      </c>
      <c r="Q2303" s="4">
        <f>P2303/N2303</f>
        <v>2.6548672566371681E-2</v>
      </c>
      <c r="R2303" s="2">
        <v>37000</v>
      </c>
      <c r="S2303" s="9">
        <f>(N2303+R2303)/F2303</f>
        <v>66905.882352941175</v>
      </c>
      <c r="T2303" s="2">
        <v>68671</v>
      </c>
      <c r="U2303" s="5">
        <f>T2303-S2303</f>
        <v>1765.1176470588252</v>
      </c>
      <c r="V2303" s="4">
        <f>U2303/S2303</f>
        <v>2.6382099525233012E-2</v>
      </c>
      <c r="W2303" s="22">
        <f>S2303*L2303</f>
        <v>57759.095783578181</v>
      </c>
      <c r="X2303" s="22">
        <f>T2303*L2303</f>
        <v>59282.901997028006</v>
      </c>
      <c r="Y2303" s="22">
        <f>X2303-W2303</f>
        <v>1523.806213449825</v>
      </c>
      <c r="Z2303" s="8">
        <f>Y2303/W2303</f>
        <v>2.6382099525232995E-2</v>
      </c>
      <c r="AA2303" s="11">
        <v>1266</v>
      </c>
      <c r="AB2303" s="2">
        <v>1988</v>
      </c>
      <c r="AC2303" s="2">
        <f>2016-AB2303</f>
        <v>28</v>
      </c>
      <c r="AD2303" s="2" t="s">
        <v>203</v>
      </c>
    </row>
    <row r="2304" spans="1:30" x14ac:dyDescent="0.2">
      <c r="A2304">
        <v>38</v>
      </c>
      <c r="B2304" s="6" t="s">
        <v>2035</v>
      </c>
      <c r="C2304" s="6" t="s">
        <v>22</v>
      </c>
      <c r="D2304" s="6" t="s">
        <v>23</v>
      </c>
      <c r="E2304" s="6" t="s">
        <v>2767</v>
      </c>
      <c r="F2304" s="6">
        <v>89</v>
      </c>
      <c r="G2304" s="6">
        <v>96</v>
      </c>
      <c r="H2304" s="7">
        <v>42623</v>
      </c>
      <c r="I2304" s="7">
        <v>42633</v>
      </c>
      <c r="J2304" s="7" t="s">
        <v>2541</v>
      </c>
      <c r="K2304" s="17">
        <f>IF(J2304="Januar",238.19,IF(J2304="Februar",240.59,IF(J2304="Mars",245.99,IF(J2304="April",250.79,IF(J2304="Mai",256.52,IF(J2304="Juni",259.83,IF(J2304="Juli",265.66,IF(J2304="August",272.21,IF(J2304="September",275.91,IF(J2304="Oktober",281.13,IF(J2304="November",284.38,IF(J2304="Desember",287.34,0))))))))))))</f>
        <v>275.91000000000003</v>
      </c>
      <c r="L2304" s="20">
        <f>$K$2/K2304</f>
        <v>0.86328875357906554</v>
      </c>
      <c r="M2304" s="6">
        <v>10</v>
      </c>
      <c r="N2304" s="6">
        <v>6300000</v>
      </c>
      <c r="O2304" s="6">
        <v>6625000</v>
      </c>
      <c r="P2304" s="6">
        <f>O2304-N2304</f>
        <v>325000</v>
      </c>
      <c r="Q2304" s="8">
        <f>P2304/N2304</f>
        <v>5.1587301587301584E-2</v>
      </c>
      <c r="R2304" s="6">
        <v>30642</v>
      </c>
      <c r="S2304" s="9">
        <f>(N2304+R2304)/F2304</f>
        <v>71130.808988764038</v>
      </c>
      <c r="T2304" s="6">
        <v>74782</v>
      </c>
      <c r="U2304" s="5">
        <f>T2304-S2304</f>
        <v>3651.1910112359619</v>
      </c>
      <c r="V2304" s="4">
        <f>U2304/S2304</f>
        <v>5.1330654931995942E-2</v>
      </c>
      <c r="W2304" s="22">
        <f>S2304*L2304</f>
        <v>61406.427432980694</v>
      </c>
      <c r="X2304" s="22">
        <f>T2304*L2304</f>
        <v>64558.45957014968</v>
      </c>
      <c r="Y2304" s="22">
        <f>X2304-W2304</f>
        <v>3152.0321371689861</v>
      </c>
      <c r="Z2304" s="8">
        <f>Y2304/W2304</f>
        <v>5.1330654931996018E-2</v>
      </c>
      <c r="AA2304" s="6"/>
      <c r="AB2304" s="6">
        <v>1939</v>
      </c>
      <c r="AC2304" s="6">
        <f>2016-AB2304</f>
        <v>77</v>
      </c>
      <c r="AD2304" s="6" t="s">
        <v>421</v>
      </c>
    </row>
    <row r="2305" spans="1:30" x14ac:dyDescent="0.2">
      <c r="A2305">
        <v>38</v>
      </c>
      <c r="B2305" s="2" t="s">
        <v>2437</v>
      </c>
      <c r="C2305" s="2" t="s">
        <v>22</v>
      </c>
      <c r="D2305" s="2" t="s">
        <v>23</v>
      </c>
      <c r="E2305" s="6" t="s">
        <v>2767</v>
      </c>
      <c r="F2305" s="2">
        <v>133</v>
      </c>
      <c r="G2305" s="2">
        <v>150</v>
      </c>
      <c r="H2305" s="3">
        <v>42623</v>
      </c>
      <c r="I2305" s="3">
        <v>42633</v>
      </c>
      <c r="J2305" s="7" t="s">
        <v>2541</v>
      </c>
      <c r="K2305" s="17">
        <f>IF(J2305="Januar",238.19,IF(J2305="Februar",240.59,IF(J2305="Mars",245.99,IF(J2305="April",250.79,IF(J2305="Mai",256.52,IF(J2305="Juni",259.83,IF(J2305="Juli",265.66,IF(J2305="August",272.21,IF(J2305="September",275.91,IF(J2305="Oktober",281.13,IF(J2305="November",284.38,IF(J2305="Desember",287.34,0))))))))))))</f>
        <v>275.91000000000003</v>
      </c>
      <c r="L2305" s="20">
        <f>$K$2/K2305</f>
        <v>0.86328875357906554</v>
      </c>
      <c r="M2305" s="2">
        <v>10</v>
      </c>
      <c r="N2305" s="2">
        <v>9700000</v>
      </c>
      <c r="O2305" s="2">
        <v>10101010</v>
      </c>
      <c r="P2305" s="2">
        <f>O2305-N2305</f>
        <v>401010</v>
      </c>
      <c r="Q2305" s="4">
        <f>P2305/N2305</f>
        <v>4.1341237113402061E-2</v>
      </c>
      <c r="R2305" s="2">
        <v>3740</v>
      </c>
      <c r="S2305" s="9">
        <f>(N2305+R2305)/F2305</f>
        <v>72960.451127819542</v>
      </c>
      <c r="T2305" s="2">
        <v>75976</v>
      </c>
      <c r="U2305" s="5">
        <f>T2305-S2305</f>
        <v>3015.5488721804577</v>
      </c>
      <c r="V2305" s="4">
        <f>U2305/S2305</f>
        <v>4.1331280516584419E-2</v>
      </c>
      <c r="W2305" s="22">
        <f>S2305*L2305</f>
        <v>62985.936914701662</v>
      </c>
      <c r="X2305" s="22">
        <f>T2305*L2305</f>
        <v>65589.226341923088</v>
      </c>
      <c r="Y2305" s="22">
        <f>X2305-W2305</f>
        <v>2603.2894272214253</v>
      </c>
      <c r="Z2305" s="8">
        <f>Y2305/W2305</f>
        <v>4.133128051658444E-2</v>
      </c>
      <c r="AA2305" s="11">
        <v>3679</v>
      </c>
      <c r="AB2305" s="2">
        <v>2008</v>
      </c>
      <c r="AC2305" s="2">
        <f>2016-AB2305</f>
        <v>8</v>
      </c>
      <c r="AD2305" s="2" t="s">
        <v>635</v>
      </c>
    </row>
    <row r="2306" spans="1:30" x14ac:dyDescent="0.2">
      <c r="A2306">
        <v>38</v>
      </c>
      <c r="B2306" s="6" t="s">
        <v>247</v>
      </c>
      <c r="C2306" s="6" t="s">
        <v>22</v>
      </c>
      <c r="D2306" s="6" t="s">
        <v>23</v>
      </c>
      <c r="E2306" s="6" t="s">
        <v>2767</v>
      </c>
      <c r="F2306" s="6">
        <v>36</v>
      </c>
      <c r="G2306" s="6">
        <v>49</v>
      </c>
      <c r="H2306" s="7">
        <v>42622</v>
      </c>
      <c r="I2306" s="7">
        <v>42633</v>
      </c>
      <c r="J2306" s="7" t="s">
        <v>2541</v>
      </c>
      <c r="K2306" s="17">
        <f>IF(J2306="Januar",238.19,IF(J2306="Februar",240.59,IF(J2306="Mars",245.99,IF(J2306="April",250.79,IF(J2306="Mai",256.52,IF(J2306="Juni",259.83,IF(J2306="Juli",265.66,IF(J2306="August",272.21,IF(J2306="September",275.91,IF(J2306="Oktober",281.13,IF(J2306="November",284.38,IF(J2306="Desember",287.34,0))))))))))))</f>
        <v>275.91000000000003</v>
      </c>
      <c r="L2306" s="20">
        <f>$K$2/K2306</f>
        <v>0.86328875357906554</v>
      </c>
      <c r="M2306" s="6">
        <v>11</v>
      </c>
      <c r="N2306" s="6">
        <v>2990000</v>
      </c>
      <c r="O2306" s="6">
        <v>3630000</v>
      </c>
      <c r="P2306" s="6">
        <f>O2306-N2306</f>
        <v>640000</v>
      </c>
      <c r="Q2306" s="8">
        <f>P2306/N2306</f>
        <v>0.21404682274247491</v>
      </c>
      <c r="R2306" s="6"/>
      <c r="S2306" s="9">
        <f>(N2306+R2306)/F2306</f>
        <v>83055.555555555562</v>
      </c>
      <c r="T2306" s="6">
        <v>100833</v>
      </c>
      <c r="U2306" s="5">
        <f>T2306-S2306</f>
        <v>17777.444444444438</v>
      </c>
      <c r="V2306" s="4">
        <f>U2306/S2306</f>
        <v>0.21404280936454839</v>
      </c>
      <c r="W2306" s="22">
        <f>S2306*L2306</f>
        <v>71700.927033372398</v>
      </c>
      <c r="X2306" s="22">
        <f>T2306*L2306</f>
        <v>87047.994889637921</v>
      </c>
      <c r="Y2306" s="22">
        <f>X2306-W2306</f>
        <v>15347.067856265523</v>
      </c>
      <c r="Z2306" s="8">
        <f>Y2306/W2306</f>
        <v>0.21404280936454839</v>
      </c>
      <c r="AA2306" s="6">
        <v>408</v>
      </c>
      <c r="AB2306" s="6">
        <v>1879</v>
      </c>
      <c r="AC2306" s="6">
        <f>2016-AB2306</f>
        <v>137</v>
      </c>
      <c r="AD2306" s="6" t="s">
        <v>213</v>
      </c>
    </row>
    <row r="2307" spans="1:30" x14ac:dyDescent="0.2">
      <c r="A2307">
        <v>38</v>
      </c>
      <c r="B2307" s="2" t="s">
        <v>520</v>
      </c>
      <c r="C2307" s="2" t="s">
        <v>22</v>
      </c>
      <c r="D2307" s="2" t="s">
        <v>23</v>
      </c>
      <c r="E2307" s="6" t="s">
        <v>2767</v>
      </c>
      <c r="F2307" s="2">
        <v>44</v>
      </c>
      <c r="G2307" s="2">
        <v>48</v>
      </c>
      <c r="H2307" s="3">
        <v>42622</v>
      </c>
      <c r="I2307" s="3">
        <v>42633</v>
      </c>
      <c r="J2307" s="7" t="s">
        <v>2541</v>
      </c>
      <c r="K2307" s="17">
        <f>IF(J2307="Januar",238.19,IF(J2307="Februar",240.59,IF(J2307="Mars",245.99,IF(J2307="April",250.79,IF(J2307="Mai",256.52,IF(J2307="Juni",259.83,IF(J2307="Juli",265.66,IF(J2307="August",272.21,IF(J2307="September",275.91,IF(J2307="Oktober",281.13,IF(J2307="November",284.38,IF(J2307="Desember",287.34,0))))))))))))</f>
        <v>275.91000000000003</v>
      </c>
      <c r="L2307" s="20">
        <f>$K$2/K2307</f>
        <v>0.86328875357906554</v>
      </c>
      <c r="M2307" s="2">
        <v>11</v>
      </c>
      <c r="N2307" s="2">
        <v>3490000</v>
      </c>
      <c r="O2307" s="2">
        <v>4550000</v>
      </c>
      <c r="P2307" s="2">
        <f>O2307-N2307</f>
        <v>1060000</v>
      </c>
      <c r="Q2307" s="4">
        <f>P2307/N2307</f>
        <v>0.30372492836676218</v>
      </c>
      <c r="R2307" s="2"/>
      <c r="S2307" s="9">
        <f>(N2307+R2307)/F2307</f>
        <v>79318.181818181823</v>
      </c>
      <c r="T2307" s="2">
        <v>103409</v>
      </c>
      <c r="U2307" s="5">
        <f>T2307-S2307</f>
        <v>24090.818181818177</v>
      </c>
      <c r="V2307" s="4">
        <f>U2307/S2307</f>
        <v>0.30372378223495694</v>
      </c>
      <c r="W2307" s="22">
        <f>S2307*L2307</f>
        <v>68474.494317975885</v>
      </c>
      <c r="X2307" s="22">
        <f>T2307*L2307</f>
        <v>89271.826718857585</v>
      </c>
      <c r="Y2307" s="22">
        <f>X2307-W2307</f>
        <v>20797.3324008817</v>
      </c>
      <c r="Z2307" s="8">
        <f>Y2307/W2307</f>
        <v>0.30372378223495688</v>
      </c>
      <c r="AA2307" s="11">
        <v>5011</v>
      </c>
      <c r="AB2307" s="2">
        <v>2007</v>
      </c>
      <c r="AC2307" s="2">
        <f>2016-AB2307</f>
        <v>9</v>
      </c>
      <c r="AD2307" s="2" t="s">
        <v>103</v>
      </c>
    </row>
    <row r="2308" spans="1:30" x14ac:dyDescent="0.2">
      <c r="A2308">
        <v>38</v>
      </c>
      <c r="B2308" s="2" t="s">
        <v>627</v>
      </c>
      <c r="C2308" s="2" t="s">
        <v>22</v>
      </c>
      <c r="D2308" s="2" t="s">
        <v>23</v>
      </c>
      <c r="E2308" s="6" t="s">
        <v>2767</v>
      </c>
      <c r="F2308" s="2">
        <v>48</v>
      </c>
      <c r="G2308" s="2">
        <v>54</v>
      </c>
      <c r="H2308" s="3">
        <v>42622</v>
      </c>
      <c r="I2308" s="3">
        <v>42633</v>
      </c>
      <c r="J2308" s="7" t="s">
        <v>2541</v>
      </c>
      <c r="K2308" s="17">
        <f>IF(J2308="Januar",238.19,IF(J2308="Februar",240.59,IF(J2308="Mars",245.99,IF(J2308="April",250.79,IF(J2308="Mai",256.52,IF(J2308="Juni",259.83,IF(J2308="Juli",265.66,IF(J2308="August",272.21,IF(J2308="September",275.91,IF(J2308="Oktober",281.13,IF(J2308="November",284.38,IF(J2308="Desember",287.34,0))))))))))))</f>
        <v>275.91000000000003</v>
      </c>
      <c r="L2308" s="20">
        <f>$K$2/K2308</f>
        <v>0.86328875357906554</v>
      </c>
      <c r="M2308" s="2">
        <v>11</v>
      </c>
      <c r="N2308" s="2">
        <v>3800000</v>
      </c>
      <c r="O2308" s="2">
        <v>4185000</v>
      </c>
      <c r="P2308" s="2">
        <f>O2308-N2308</f>
        <v>385000</v>
      </c>
      <c r="Q2308" s="4">
        <f>P2308/N2308</f>
        <v>0.10131578947368421</v>
      </c>
      <c r="R2308" s="2"/>
      <c r="S2308" s="9">
        <f>(N2308+R2308)/F2308</f>
        <v>79166.666666666672</v>
      </c>
      <c r="T2308" s="2">
        <v>87188</v>
      </c>
      <c r="U2308" s="5">
        <f>T2308-S2308</f>
        <v>8021.3333333333285</v>
      </c>
      <c r="V2308" s="4">
        <f>U2308/S2308</f>
        <v>0.10132210526315782</v>
      </c>
      <c r="W2308" s="22">
        <f>S2308*L2308</f>
        <v>68343.692991676027</v>
      </c>
      <c r="X2308" s="22">
        <f>T2308*L2308</f>
        <v>75268.419847051569</v>
      </c>
      <c r="Y2308" s="22">
        <f>X2308-W2308</f>
        <v>6924.7268553755421</v>
      </c>
      <c r="Z2308" s="8">
        <f>Y2308/W2308</f>
        <v>0.10132210526315785</v>
      </c>
      <c r="AA2308" s="11">
        <v>1310</v>
      </c>
      <c r="AB2308" s="2">
        <v>2016</v>
      </c>
      <c r="AC2308" s="2">
        <f>2016-AB2308</f>
        <v>0</v>
      </c>
      <c r="AD2308" s="2" t="s">
        <v>127</v>
      </c>
    </row>
    <row r="2309" spans="1:30" x14ac:dyDescent="0.2">
      <c r="A2309">
        <v>38</v>
      </c>
      <c r="B2309" s="6" t="s">
        <v>711</v>
      </c>
      <c r="C2309" s="6" t="s">
        <v>22</v>
      </c>
      <c r="D2309" s="6" t="s">
        <v>23</v>
      </c>
      <c r="E2309" s="6" t="s">
        <v>2767</v>
      </c>
      <c r="F2309" s="6">
        <v>49</v>
      </c>
      <c r="G2309" s="6">
        <v>56</v>
      </c>
      <c r="H2309" s="7">
        <v>42622</v>
      </c>
      <c r="I2309" s="7">
        <v>42633</v>
      </c>
      <c r="J2309" s="7" t="s">
        <v>2541</v>
      </c>
      <c r="K2309" s="17">
        <f>IF(J2309="Januar",238.19,IF(J2309="Februar",240.59,IF(J2309="Mars",245.99,IF(J2309="April",250.79,IF(J2309="Mai",256.52,IF(J2309="Juni",259.83,IF(J2309="Juli",265.66,IF(J2309="August",272.21,IF(J2309="September",275.91,IF(J2309="Oktober",281.13,IF(J2309="November",284.38,IF(J2309="Desember",287.34,0))))))))))))</f>
        <v>275.91000000000003</v>
      </c>
      <c r="L2309" s="20">
        <f>$K$2/K2309</f>
        <v>0.86328875357906554</v>
      </c>
      <c r="M2309" s="6">
        <v>11</v>
      </c>
      <c r="N2309" s="6">
        <v>3800000</v>
      </c>
      <c r="O2309" s="6">
        <v>4900000</v>
      </c>
      <c r="P2309" s="6">
        <f>O2309-N2309</f>
        <v>1100000</v>
      </c>
      <c r="Q2309" s="8">
        <f>P2309/N2309</f>
        <v>0.28947368421052633</v>
      </c>
      <c r="R2309" s="6">
        <v>30000</v>
      </c>
      <c r="S2309" s="9">
        <f>(N2309+R2309)/F2309</f>
        <v>78163.265306122456</v>
      </c>
      <c r="T2309" s="6">
        <v>100612</v>
      </c>
      <c r="U2309" s="5">
        <f>T2309-S2309</f>
        <v>22448.734693877544</v>
      </c>
      <c r="V2309" s="4">
        <f>U2309/S2309</f>
        <v>0.28720313315926882</v>
      </c>
      <c r="W2309" s="22">
        <f>S2309*L2309</f>
        <v>67477.467881792269</v>
      </c>
      <c r="X2309" s="22">
        <f>T2309*L2309</f>
        <v>86857.208075096947</v>
      </c>
      <c r="Y2309" s="22">
        <f>X2309-W2309</f>
        <v>19379.740193304679</v>
      </c>
      <c r="Z2309" s="8">
        <f>Y2309/W2309</f>
        <v>0.28720313315926893</v>
      </c>
      <c r="AA2309" s="6">
        <v>773</v>
      </c>
      <c r="AB2309" s="6">
        <v>1888</v>
      </c>
      <c r="AC2309" s="6">
        <f>2016-AB2309</f>
        <v>128</v>
      </c>
      <c r="AD2309" s="6" t="s">
        <v>37</v>
      </c>
    </row>
    <row r="2310" spans="1:30" x14ac:dyDescent="0.2">
      <c r="A2310">
        <v>38</v>
      </c>
      <c r="B2310" s="6" t="s">
        <v>753</v>
      </c>
      <c r="C2310" s="6" t="s">
        <v>22</v>
      </c>
      <c r="D2310" s="6" t="s">
        <v>23</v>
      </c>
      <c r="E2310" s="6" t="s">
        <v>2767</v>
      </c>
      <c r="F2310" s="6">
        <v>50</v>
      </c>
      <c r="G2310" s="6">
        <v>58</v>
      </c>
      <c r="H2310" s="7">
        <v>42622</v>
      </c>
      <c r="I2310" s="7">
        <v>42633</v>
      </c>
      <c r="J2310" s="7" t="s">
        <v>2541</v>
      </c>
      <c r="K2310" s="17">
        <f>IF(J2310="Januar",238.19,IF(J2310="Februar",240.59,IF(J2310="Mars",245.99,IF(J2310="April",250.79,IF(J2310="Mai",256.52,IF(J2310="Juni",259.83,IF(J2310="Juli",265.66,IF(J2310="August",272.21,IF(J2310="September",275.91,IF(J2310="Oktober",281.13,IF(J2310="November",284.38,IF(J2310="Desember",287.34,0))))))))))))</f>
        <v>275.91000000000003</v>
      </c>
      <c r="L2310" s="20">
        <f>$K$2/K2310</f>
        <v>0.86328875357906554</v>
      </c>
      <c r="M2310" s="6">
        <v>11</v>
      </c>
      <c r="N2310" s="6">
        <v>3200000</v>
      </c>
      <c r="O2310" s="6">
        <v>3430000</v>
      </c>
      <c r="P2310" s="6">
        <f>O2310-N2310</f>
        <v>230000</v>
      </c>
      <c r="Q2310" s="8">
        <f>P2310/N2310</f>
        <v>7.1874999999999994E-2</v>
      </c>
      <c r="R2310" s="6">
        <v>60000</v>
      </c>
      <c r="S2310" s="9">
        <f>(N2310+R2310)/F2310</f>
        <v>65200</v>
      </c>
      <c r="T2310" s="6">
        <v>69800</v>
      </c>
      <c r="U2310" s="5">
        <f>T2310-S2310</f>
        <v>4600</v>
      </c>
      <c r="V2310" s="4">
        <f>U2310/S2310</f>
        <v>7.0552147239263799E-2</v>
      </c>
      <c r="W2310" s="22">
        <f>S2310*L2310</f>
        <v>56286.426733355074</v>
      </c>
      <c r="X2310" s="22">
        <f>T2310*L2310</f>
        <v>60257.554999818778</v>
      </c>
      <c r="Y2310" s="22">
        <f>X2310-W2310</f>
        <v>3971.1282664637038</v>
      </c>
      <c r="Z2310" s="8">
        <f>Y2310/W2310</f>
        <v>7.055214723926384E-2</v>
      </c>
      <c r="AA2310" s="10">
        <v>1960</v>
      </c>
      <c r="AB2310" s="6">
        <v>1992</v>
      </c>
      <c r="AC2310" s="6">
        <f>2016-AB2310</f>
        <v>24</v>
      </c>
      <c r="AD2310" s="6" t="s">
        <v>191</v>
      </c>
    </row>
    <row r="2311" spans="1:30" x14ac:dyDescent="0.2">
      <c r="A2311">
        <v>38</v>
      </c>
      <c r="B2311" s="6" t="s">
        <v>897</v>
      </c>
      <c r="C2311" s="6" t="s">
        <v>22</v>
      </c>
      <c r="D2311" s="6" t="s">
        <v>23</v>
      </c>
      <c r="E2311" s="6" t="s">
        <v>2767</v>
      </c>
      <c r="F2311" s="6">
        <v>53</v>
      </c>
      <c r="G2311" s="6">
        <v>59</v>
      </c>
      <c r="H2311" s="7">
        <v>42622</v>
      </c>
      <c r="I2311" s="7">
        <v>42633</v>
      </c>
      <c r="J2311" s="7" t="s">
        <v>2541</v>
      </c>
      <c r="K2311" s="17">
        <f>IF(J2311="Januar",238.19,IF(J2311="Februar",240.59,IF(J2311="Mars",245.99,IF(J2311="April",250.79,IF(J2311="Mai",256.52,IF(J2311="Juni",259.83,IF(J2311="Juli",265.66,IF(J2311="August",272.21,IF(J2311="September",275.91,IF(J2311="Oktober",281.13,IF(J2311="November",284.38,IF(J2311="Desember",287.34,0))))))))))))</f>
        <v>275.91000000000003</v>
      </c>
      <c r="L2311" s="20">
        <f>$K$2/K2311</f>
        <v>0.86328875357906554</v>
      </c>
      <c r="M2311" s="6">
        <v>11</v>
      </c>
      <c r="N2311" s="6">
        <v>4500000</v>
      </c>
      <c r="O2311" s="6">
        <v>4850000</v>
      </c>
      <c r="P2311" s="6">
        <f>O2311-N2311</f>
        <v>350000</v>
      </c>
      <c r="Q2311" s="8">
        <f>P2311/N2311</f>
        <v>7.7777777777777779E-2</v>
      </c>
      <c r="R2311" s="6"/>
      <c r="S2311" s="9">
        <f>(N2311+R2311)/F2311</f>
        <v>84905.660377358494</v>
      </c>
      <c r="T2311" s="6">
        <v>91509</v>
      </c>
      <c r="U2311" s="5">
        <f>T2311-S2311</f>
        <v>6603.3396226415061</v>
      </c>
      <c r="V2311" s="4">
        <f>U2311/S2311</f>
        <v>7.7772666666666629E-2</v>
      </c>
      <c r="W2311" s="22">
        <f>S2311*L2311</f>
        <v>73298.101718977268</v>
      </c>
      <c r="X2311" s="22">
        <f>T2311*L2311</f>
        <v>78998.690551266714</v>
      </c>
      <c r="Y2311" s="22">
        <f>X2311-W2311</f>
        <v>5700.5888322894461</v>
      </c>
      <c r="Z2311" s="8">
        <f>Y2311/W2311</f>
        <v>7.777266666666667E-2</v>
      </c>
      <c r="AA2311" s="6">
        <v>597</v>
      </c>
      <c r="AB2311" s="6">
        <v>1881</v>
      </c>
      <c r="AC2311" s="6">
        <f>2016-AB2311</f>
        <v>135</v>
      </c>
      <c r="AD2311" s="6" t="s">
        <v>25</v>
      </c>
    </row>
    <row r="2312" spans="1:30" x14ac:dyDescent="0.2">
      <c r="A2312">
        <v>38</v>
      </c>
      <c r="B2312" s="2" t="s">
        <v>942</v>
      </c>
      <c r="C2312" s="2" t="s">
        <v>22</v>
      </c>
      <c r="D2312" s="2" t="s">
        <v>23</v>
      </c>
      <c r="E2312" s="6" t="s">
        <v>2767</v>
      </c>
      <c r="F2312" s="2">
        <v>54</v>
      </c>
      <c r="G2312" s="2">
        <v>62</v>
      </c>
      <c r="H2312" s="3">
        <v>42622</v>
      </c>
      <c r="I2312" s="3">
        <v>42633</v>
      </c>
      <c r="J2312" s="7" t="s">
        <v>2541</v>
      </c>
      <c r="K2312" s="17">
        <f>IF(J2312="Januar",238.19,IF(J2312="Februar",240.59,IF(J2312="Mars",245.99,IF(J2312="April",250.79,IF(J2312="Mai",256.52,IF(J2312="Juni",259.83,IF(J2312="Juli",265.66,IF(J2312="August",272.21,IF(J2312="September",275.91,IF(J2312="Oktober",281.13,IF(J2312="November",284.38,IF(J2312="Desember",287.34,0))))))))))))</f>
        <v>275.91000000000003</v>
      </c>
      <c r="L2312" s="20">
        <f>$K$2/K2312</f>
        <v>0.86328875357906554</v>
      </c>
      <c r="M2312" s="2">
        <v>11</v>
      </c>
      <c r="N2312" s="2">
        <v>3950000</v>
      </c>
      <c r="O2312" s="2">
        <v>4900000</v>
      </c>
      <c r="P2312" s="2">
        <f>O2312-N2312</f>
        <v>950000</v>
      </c>
      <c r="Q2312" s="4">
        <f>P2312/N2312</f>
        <v>0.24050632911392406</v>
      </c>
      <c r="R2312" s="2"/>
      <c r="S2312" s="9">
        <f>(N2312+R2312)/F2312</f>
        <v>73148.148148148146</v>
      </c>
      <c r="T2312" s="2">
        <v>90741</v>
      </c>
      <c r="U2312" s="5">
        <f>T2312-S2312</f>
        <v>17592.851851851854</v>
      </c>
      <c r="V2312" s="4">
        <f>U2312/S2312</f>
        <v>0.24050987341772156</v>
      </c>
      <c r="W2312" s="22">
        <f>S2312*L2312</f>
        <v>63147.973641431643</v>
      </c>
      <c r="X2312" s="22">
        <f>T2312*L2312</f>
        <v>78335.684788517989</v>
      </c>
      <c r="Y2312" s="22">
        <f>X2312-W2312</f>
        <v>15187.711147086346</v>
      </c>
      <c r="Z2312" s="8">
        <f>Y2312/W2312</f>
        <v>0.24050987341772162</v>
      </c>
      <c r="AA2312" s="2">
        <v>54</v>
      </c>
      <c r="AB2312" s="2">
        <v>2013</v>
      </c>
      <c r="AC2312" s="2">
        <f>2016-AB2312</f>
        <v>3</v>
      </c>
      <c r="AD2312" s="2" t="s">
        <v>37</v>
      </c>
    </row>
    <row r="2313" spans="1:30" x14ac:dyDescent="0.2">
      <c r="A2313">
        <v>38</v>
      </c>
      <c r="B2313" s="6" t="s">
        <v>1227</v>
      </c>
      <c r="C2313" s="6" t="s">
        <v>22</v>
      </c>
      <c r="D2313" s="6" t="s">
        <v>23</v>
      </c>
      <c r="E2313" s="6" t="s">
        <v>2767</v>
      </c>
      <c r="F2313" s="6">
        <v>62</v>
      </c>
      <c r="G2313" s="6">
        <v>72</v>
      </c>
      <c r="H2313" s="7">
        <v>42622</v>
      </c>
      <c r="I2313" s="7">
        <v>42633</v>
      </c>
      <c r="J2313" s="7" t="s">
        <v>2541</v>
      </c>
      <c r="K2313" s="17">
        <f>IF(J2313="Januar",238.19,IF(J2313="Februar",240.59,IF(J2313="Mars",245.99,IF(J2313="April",250.79,IF(J2313="Mai",256.52,IF(J2313="Juni",259.83,IF(J2313="Juli",265.66,IF(J2313="August",272.21,IF(J2313="September",275.91,IF(J2313="Oktober",281.13,IF(J2313="November",284.38,IF(J2313="Desember",287.34,0))))))))))))</f>
        <v>275.91000000000003</v>
      </c>
      <c r="L2313" s="20">
        <f>$K$2/K2313</f>
        <v>0.86328875357906554</v>
      </c>
      <c r="M2313" s="6">
        <v>11</v>
      </c>
      <c r="N2313" s="6">
        <v>4500000</v>
      </c>
      <c r="O2313" s="6">
        <v>5100000</v>
      </c>
      <c r="P2313" s="6">
        <f>O2313-N2313</f>
        <v>600000</v>
      </c>
      <c r="Q2313" s="8">
        <f>P2313/N2313</f>
        <v>0.13333333333333333</v>
      </c>
      <c r="R2313" s="6"/>
      <c r="S2313" s="9">
        <f>(N2313+R2313)/F2313</f>
        <v>72580.645161290318</v>
      </c>
      <c r="T2313" s="6">
        <v>82258</v>
      </c>
      <c r="U2313" s="5">
        <f>T2313-S2313</f>
        <v>9677.3548387096816</v>
      </c>
      <c r="V2313" s="4">
        <f>U2313/S2313</f>
        <v>0.1333324444444445</v>
      </c>
      <c r="W2313" s="22">
        <f>S2313*L2313</f>
        <v>62658.054695254752</v>
      </c>
      <c r="X2313" s="22">
        <f>T2313*L2313</f>
        <v>71012.40629190678</v>
      </c>
      <c r="Y2313" s="22">
        <f>X2313-W2313</f>
        <v>8354.3515966520281</v>
      </c>
      <c r="Z2313" s="8">
        <f>Y2313/W2313</f>
        <v>0.13333244444444464</v>
      </c>
      <c r="AA2313" s="10">
        <v>4834</v>
      </c>
      <c r="AB2313" s="6">
        <v>1938</v>
      </c>
      <c r="AC2313" s="6">
        <f>2016-AB2313</f>
        <v>78</v>
      </c>
      <c r="AD2313" s="6" t="s">
        <v>103</v>
      </c>
    </row>
    <row r="2314" spans="1:30" x14ac:dyDescent="0.2">
      <c r="A2314">
        <v>38</v>
      </c>
      <c r="B2314" s="6" t="s">
        <v>1055</v>
      </c>
      <c r="C2314" s="6" t="s">
        <v>22</v>
      </c>
      <c r="D2314" s="6" t="s">
        <v>23</v>
      </c>
      <c r="E2314" s="6" t="s">
        <v>2767</v>
      </c>
      <c r="F2314" s="6">
        <v>65</v>
      </c>
      <c r="G2314" s="6">
        <v>73</v>
      </c>
      <c r="H2314" s="7">
        <v>42622</v>
      </c>
      <c r="I2314" s="7">
        <v>42633</v>
      </c>
      <c r="J2314" s="7" t="s">
        <v>2541</v>
      </c>
      <c r="K2314" s="17">
        <f>IF(J2314="Januar",238.19,IF(J2314="Februar",240.59,IF(J2314="Mars",245.99,IF(J2314="April",250.79,IF(J2314="Mai",256.52,IF(J2314="Juni",259.83,IF(J2314="Juli",265.66,IF(J2314="August",272.21,IF(J2314="September",275.91,IF(J2314="Oktober",281.13,IF(J2314="November",284.38,IF(J2314="Desember",287.34,0))))))))))))</f>
        <v>275.91000000000003</v>
      </c>
      <c r="L2314" s="20">
        <f>$K$2/K2314</f>
        <v>0.86328875357906554</v>
      </c>
      <c r="M2314" s="6">
        <v>11</v>
      </c>
      <c r="N2314" s="6">
        <v>3590000</v>
      </c>
      <c r="O2314" s="6">
        <v>4360000</v>
      </c>
      <c r="P2314" s="6">
        <f>O2314-N2314</f>
        <v>770000</v>
      </c>
      <c r="Q2314" s="8">
        <f>P2314/N2314</f>
        <v>0.21448467966573817</v>
      </c>
      <c r="R2314" s="6">
        <v>2378</v>
      </c>
      <c r="S2314" s="9">
        <f>(N2314+R2314)/F2314</f>
        <v>55267.353846153848</v>
      </c>
      <c r="T2314" s="6">
        <v>67114</v>
      </c>
      <c r="U2314" s="5">
        <f>T2314-S2314</f>
        <v>11846.646153846152</v>
      </c>
      <c r="V2314" s="4">
        <f>U2314/S2314</f>
        <v>0.21435160776510709</v>
      </c>
      <c r="W2314" s="22">
        <f>S2314*L2314</f>
        <v>47711.685015459327</v>
      </c>
      <c r="X2314" s="22">
        <f>T2314*L2314</f>
        <v>57938.761407705402</v>
      </c>
      <c r="Y2314" s="22">
        <f>X2314-W2314</f>
        <v>10227.076392246076</v>
      </c>
      <c r="Z2314" s="8">
        <f>Y2314/W2314</f>
        <v>0.21435160776510709</v>
      </c>
      <c r="AA2314" s="6">
        <v>502</v>
      </c>
      <c r="AB2314" s="6">
        <v>1935</v>
      </c>
      <c r="AC2314" s="6">
        <f>2016-AB2314</f>
        <v>81</v>
      </c>
      <c r="AD2314" s="6" t="s">
        <v>364</v>
      </c>
    </row>
    <row r="2315" spans="1:30" x14ac:dyDescent="0.2">
      <c r="A2315">
        <v>38</v>
      </c>
      <c r="B2315" s="2" t="s">
        <v>870</v>
      </c>
      <c r="C2315" s="2" t="s">
        <v>22</v>
      </c>
      <c r="D2315" s="2" t="s">
        <v>23</v>
      </c>
      <c r="E2315" s="6" t="s">
        <v>2767</v>
      </c>
      <c r="F2315" s="2">
        <v>66</v>
      </c>
      <c r="G2315" s="2">
        <v>72</v>
      </c>
      <c r="H2315" s="3">
        <v>42622</v>
      </c>
      <c r="I2315" s="3">
        <v>42633</v>
      </c>
      <c r="J2315" s="7" t="s">
        <v>2541</v>
      </c>
      <c r="K2315" s="17">
        <f>IF(J2315="Januar",238.19,IF(J2315="Februar",240.59,IF(J2315="Mars",245.99,IF(J2315="April",250.79,IF(J2315="Mai",256.52,IF(J2315="Juni",259.83,IF(J2315="Juli",265.66,IF(J2315="August",272.21,IF(J2315="September",275.91,IF(J2315="Oktober",281.13,IF(J2315="November",284.38,IF(J2315="Desember",287.34,0))))))))))))</f>
        <v>275.91000000000003</v>
      </c>
      <c r="L2315" s="20">
        <f>$K$2/K2315</f>
        <v>0.86328875357906554</v>
      </c>
      <c r="M2315" s="2">
        <v>11</v>
      </c>
      <c r="N2315" s="2">
        <v>4490000</v>
      </c>
      <c r="O2315" s="2">
        <v>5020000</v>
      </c>
      <c r="P2315" s="2">
        <f>O2315-N2315</f>
        <v>530000</v>
      </c>
      <c r="Q2315" s="4">
        <f>P2315/N2315</f>
        <v>0.11804008908685969</v>
      </c>
      <c r="R2315" s="2"/>
      <c r="S2315" s="9">
        <f>(N2315+R2315)/F2315</f>
        <v>68030.303030303025</v>
      </c>
      <c r="T2315" s="2">
        <v>76061</v>
      </c>
      <c r="U2315" s="5">
        <f>T2315-S2315</f>
        <v>8030.6969696969754</v>
      </c>
      <c r="V2315" s="4">
        <f>U2315/S2315</f>
        <v>0.11804587973273951</v>
      </c>
      <c r="W2315" s="22">
        <f>S2315*L2315</f>
        <v>58729.795508636424</v>
      </c>
      <c r="X2315" s="22">
        <f>T2315*L2315</f>
        <v>65662.605885977304</v>
      </c>
      <c r="Y2315" s="22">
        <f>X2315-W2315</f>
        <v>6932.8103773408802</v>
      </c>
      <c r="Z2315" s="8">
        <f>Y2315/W2315</f>
        <v>0.11804587973273951</v>
      </c>
      <c r="AA2315" s="11">
        <v>18871</v>
      </c>
      <c r="AB2315" s="2">
        <v>2006</v>
      </c>
      <c r="AC2315" s="2">
        <f>2016-AB2315</f>
        <v>10</v>
      </c>
      <c r="AD2315" s="2" t="s">
        <v>94</v>
      </c>
    </row>
    <row r="2316" spans="1:30" x14ac:dyDescent="0.2">
      <c r="A2316">
        <v>38</v>
      </c>
      <c r="B2316" s="2" t="s">
        <v>1495</v>
      </c>
      <c r="C2316" s="2" t="s">
        <v>22</v>
      </c>
      <c r="D2316" s="2" t="s">
        <v>23</v>
      </c>
      <c r="E2316" s="6" t="s">
        <v>2767</v>
      </c>
      <c r="F2316" s="2">
        <v>69</v>
      </c>
      <c r="G2316" s="2">
        <v>79</v>
      </c>
      <c r="H2316" s="3">
        <v>42622</v>
      </c>
      <c r="I2316" s="3">
        <v>42633</v>
      </c>
      <c r="J2316" s="7" t="s">
        <v>2541</v>
      </c>
      <c r="K2316" s="17">
        <f>IF(J2316="Januar",238.19,IF(J2316="Februar",240.59,IF(J2316="Mars",245.99,IF(J2316="April",250.79,IF(J2316="Mai",256.52,IF(J2316="Juni",259.83,IF(J2316="Juli",265.66,IF(J2316="August",272.21,IF(J2316="September",275.91,IF(J2316="Oktober",281.13,IF(J2316="November",284.38,IF(J2316="Desember",287.34,0))))))))))))</f>
        <v>275.91000000000003</v>
      </c>
      <c r="L2316" s="20">
        <f>$K$2/K2316</f>
        <v>0.86328875357906554</v>
      </c>
      <c r="M2316" s="2">
        <v>11</v>
      </c>
      <c r="N2316" s="2">
        <v>3400000</v>
      </c>
      <c r="O2316" s="2">
        <v>4750000</v>
      </c>
      <c r="P2316" s="2">
        <f>O2316-N2316</f>
        <v>1350000</v>
      </c>
      <c r="Q2316" s="4">
        <f>P2316/N2316</f>
        <v>0.39705882352941174</v>
      </c>
      <c r="R2316" s="2">
        <v>4999</v>
      </c>
      <c r="S2316" s="9">
        <f>(N2316+R2316)/F2316</f>
        <v>49347.811594202896</v>
      </c>
      <c r="T2316" s="2">
        <v>68913</v>
      </c>
      <c r="U2316" s="5">
        <f>T2316-S2316</f>
        <v>19565.188405797104</v>
      </c>
      <c r="V2316" s="4">
        <f>U2316/S2316</f>
        <v>0.396475299992746</v>
      </c>
      <c r="W2316" s="22">
        <f>S2316*L2316</f>
        <v>42601.410763013977</v>
      </c>
      <c r="X2316" s="22">
        <f>T2316*L2316</f>
        <v>59491.817875394147</v>
      </c>
      <c r="Y2316" s="22">
        <f>X2316-W2316</f>
        <v>16890.40711238017</v>
      </c>
      <c r="Z2316" s="8">
        <f>Y2316/W2316</f>
        <v>0.39647529999274611</v>
      </c>
      <c r="AA2316" s="2">
        <v>261</v>
      </c>
      <c r="AB2316" s="2">
        <v>1880</v>
      </c>
      <c r="AC2316" s="2">
        <f>2016-AB2316</f>
        <v>136</v>
      </c>
      <c r="AD2316" s="2" t="s">
        <v>191</v>
      </c>
    </row>
    <row r="2317" spans="1:30" x14ac:dyDescent="0.2">
      <c r="A2317">
        <v>38</v>
      </c>
      <c r="B2317" s="2" t="s">
        <v>1564</v>
      </c>
      <c r="C2317" s="2" t="s">
        <v>22</v>
      </c>
      <c r="D2317" s="2" t="s">
        <v>23</v>
      </c>
      <c r="E2317" s="6" t="s">
        <v>2767</v>
      </c>
      <c r="F2317" s="2">
        <v>71</v>
      </c>
      <c r="G2317" s="2">
        <v>80</v>
      </c>
      <c r="H2317" s="3">
        <v>42622</v>
      </c>
      <c r="I2317" s="3">
        <v>42633</v>
      </c>
      <c r="J2317" s="7" t="s">
        <v>2541</v>
      </c>
      <c r="K2317" s="17">
        <f>IF(J2317="Januar",238.19,IF(J2317="Februar",240.59,IF(J2317="Mars",245.99,IF(J2317="April",250.79,IF(J2317="Mai",256.52,IF(J2317="Juni",259.83,IF(J2317="Juli",265.66,IF(J2317="August",272.21,IF(J2317="September",275.91,IF(J2317="Oktober",281.13,IF(J2317="November",284.38,IF(J2317="Desember",287.34,0))))))))))))</f>
        <v>275.91000000000003</v>
      </c>
      <c r="L2317" s="20">
        <f>$K$2/K2317</f>
        <v>0.86328875357906554</v>
      </c>
      <c r="M2317" s="2">
        <v>11</v>
      </c>
      <c r="N2317" s="2">
        <v>6500000</v>
      </c>
      <c r="O2317" s="2">
        <v>6150000</v>
      </c>
      <c r="P2317" s="2">
        <f>O2317-N2317</f>
        <v>-350000</v>
      </c>
      <c r="Q2317" s="4">
        <f>P2317/N2317</f>
        <v>-5.3846153846153849E-2</v>
      </c>
      <c r="R2317" s="2"/>
      <c r="S2317" s="9">
        <f>(N2317+R2317)/F2317</f>
        <v>91549.295774647893</v>
      </c>
      <c r="T2317" s="2">
        <v>86620</v>
      </c>
      <c r="U2317" s="5">
        <f>T2317-S2317</f>
        <v>-4929.2957746478933</v>
      </c>
      <c r="V2317" s="4">
        <f>U2317/S2317</f>
        <v>-5.3843076923076987E-2</v>
      </c>
      <c r="W2317" s="22">
        <f>S2317*L2317</f>
        <v>79033.477440336996</v>
      </c>
      <c r="X2317" s="22">
        <f>T2317*L2317</f>
        <v>74778.071835018651</v>
      </c>
      <c r="Y2317" s="22">
        <f>X2317-W2317</f>
        <v>-4255.4056053183449</v>
      </c>
      <c r="Z2317" s="8">
        <f>Y2317/W2317</f>
        <v>-5.3843076923077118E-2</v>
      </c>
      <c r="AA2317" s="11">
        <v>5830</v>
      </c>
      <c r="AB2317" s="2">
        <v>2009</v>
      </c>
      <c r="AC2317" s="2">
        <f>2016-AB2317</f>
        <v>7</v>
      </c>
      <c r="AD2317" s="2" t="s">
        <v>46</v>
      </c>
    </row>
    <row r="2318" spans="1:30" x14ac:dyDescent="0.2">
      <c r="A2318">
        <v>38</v>
      </c>
      <c r="B2318" s="2" t="s">
        <v>1605</v>
      </c>
      <c r="C2318" s="2" t="s">
        <v>22</v>
      </c>
      <c r="D2318" s="2" t="s">
        <v>23</v>
      </c>
      <c r="E2318" s="6" t="s">
        <v>2767</v>
      </c>
      <c r="F2318" s="2">
        <v>72</v>
      </c>
      <c r="G2318" s="2">
        <v>83</v>
      </c>
      <c r="H2318" s="3">
        <v>42622</v>
      </c>
      <c r="I2318" s="3">
        <v>42633</v>
      </c>
      <c r="J2318" s="7" t="s">
        <v>2541</v>
      </c>
      <c r="K2318" s="17">
        <f>IF(J2318="Januar",238.19,IF(J2318="Februar",240.59,IF(J2318="Mars",245.99,IF(J2318="April",250.79,IF(J2318="Mai",256.52,IF(J2318="Juni",259.83,IF(J2318="Juli",265.66,IF(J2318="August",272.21,IF(J2318="September",275.91,IF(J2318="Oktober",281.13,IF(J2318="November",284.38,IF(J2318="Desember",287.34,0))))))))))))</f>
        <v>275.91000000000003</v>
      </c>
      <c r="L2318" s="20">
        <f>$K$2/K2318</f>
        <v>0.86328875357906554</v>
      </c>
      <c r="M2318" s="2">
        <v>11</v>
      </c>
      <c r="N2318" s="2">
        <v>4500000</v>
      </c>
      <c r="O2318" s="2">
        <v>5150000</v>
      </c>
      <c r="P2318" s="2">
        <f>O2318-N2318</f>
        <v>650000</v>
      </c>
      <c r="Q2318" s="4">
        <f>P2318/N2318</f>
        <v>0.14444444444444443</v>
      </c>
      <c r="R2318" s="2"/>
      <c r="S2318" s="9">
        <f>(N2318+R2318)/F2318</f>
        <v>62500</v>
      </c>
      <c r="T2318" s="2">
        <v>71528</v>
      </c>
      <c r="U2318" s="5">
        <f>T2318-S2318</f>
        <v>9028</v>
      </c>
      <c r="V2318" s="4">
        <f>U2318/S2318</f>
        <v>0.14444799999999999</v>
      </c>
      <c r="W2318" s="22">
        <f>S2318*L2318</f>
        <v>53955.547098691597</v>
      </c>
      <c r="X2318" s="22">
        <f>T2318*L2318</f>
        <v>61749.3179660034</v>
      </c>
      <c r="Y2318" s="22">
        <f>X2318-W2318</f>
        <v>7793.7708673118032</v>
      </c>
      <c r="Z2318" s="8">
        <f>Y2318/W2318</f>
        <v>0.14444799999999999</v>
      </c>
      <c r="AA2318" s="11">
        <v>1172</v>
      </c>
      <c r="AB2318" s="2">
        <v>2011</v>
      </c>
      <c r="AC2318" s="2">
        <f>2016-AB2318</f>
        <v>5</v>
      </c>
      <c r="AD2318" s="2" t="s">
        <v>27</v>
      </c>
    </row>
    <row r="2319" spans="1:30" x14ac:dyDescent="0.2">
      <c r="A2319">
        <v>38</v>
      </c>
      <c r="B2319" s="2" t="s">
        <v>1670</v>
      </c>
      <c r="C2319" s="2" t="s">
        <v>22</v>
      </c>
      <c r="D2319" s="2" t="s">
        <v>23</v>
      </c>
      <c r="E2319" s="6" t="s">
        <v>2767</v>
      </c>
      <c r="F2319" s="2">
        <v>74</v>
      </c>
      <c r="G2319" s="2">
        <v>78</v>
      </c>
      <c r="H2319" s="3">
        <v>42622</v>
      </c>
      <c r="I2319" s="3">
        <v>42633</v>
      </c>
      <c r="J2319" s="7" t="s">
        <v>2541</v>
      </c>
      <c r="K2319" s="17">
        <f>IF(J2319="Januar",238.19,IF(J2319="Februar",240.59,IF(J2319="Mars",245.99,IF(J2319="April",250.79,IF(J2319="Mai",256.52,IF(J2319="Juni",259.83,IF(J2319="Juli",265.66,IF(J2319="August",272.21,IF(J2319="September",275.91,IF(J2319="Oktober",281.13,IF(J2319="November",284.38,IF(J2319="Desember",287.34,0))))))))))))</f>
        <v>275.91000000000003</v>
      </c>
      <c r="L2319" s="20">
        <f>$K$2/K2319</f>
        <v>0.86328875357906554</v>
      </c>
      <c r="M2319" s="2">
        <v>11</v>
      </c>
      <c r="N2319" s="2">
        <v>3750000</v>
      </c>
      <c r="O2319" s="2">
        <v>4720000</v>
      </c>
      <c r="P2319" s="2">
        <f>O2319-N2319</f>
        <v>970000</v>
      </c>
      <c r="Q2319" s="4">
        <f>P2319/N2319</f>
        <v>0.25866666666666666</v>
      </c>
      <c r="R2319" s="2">
        <v>7016</v>
      </c>
      <c r="S2319" s="9">
        <f>(N2319+R2319)/F2319</f>
        <v>50770.486486486487</v>
      </c>
      <c r="T2319" s="2">
        <v>63879</v>
      </c>
      <c r="U2319" s="5">
        <f>T2319-S2319</f>
        <v>13108.513513513513</v>
      </c>
      <c r="V2319" s="4">
        <f>U2319/S2319</f>
        <v>0.25819160738202873</v>
      </c>
      <c r="W2319" s="22">
        <f>S2319*L2319</f>
        <v>43829.589997521711</v>
      </c>
      <c r="X2319" s="22">
        <f>T2319*L2319</f>
        <v>55146.022289877124</v>
      </c>
      <c r="Y2319" s="22">
        <f>X2319-W2319</f>
        <v>11316.432292355414</v>
      </c>
      <c r="Z2319" s="8">
        <f>Y2319/W2319</f>
        <v>0.25819160738202862</v>
      </c>
      <c r="AA2319" s="2"/>
      <c r="AB2319" s="2">
        <v>1976</v>
      </c>
      <c r="AC2319" s="2">
        <f>2016-AB2319</f>
        <v>40</v>
      </c>
      <c r="AD2319" s="2" t="s">
        <v>583</v>
      </c>
    </row>
    <row r="2320" spans="1:30" x14ac:dyDescent="0.2">
      <c r="A2320">
        <v>38</v>
      </c>
      <c r="B2320" s="6" t="s">
        <v>1757</v>
      </c>
      <c r="C2320" s="6" t="s">
        <v>22</v>
      </c>
      <c r="D2320" s="6" t="s">
        <v>23</v>
      </c>
      <c r="E2320" s="6" t="s">
        <v>2767</v>
      </c>
      <c r="F2320" s="6">
        <v>77</v>
      </c>
      <c r="G2320" s="6">
        <v>83</v>
      </c>
      <c r="H2320" s="7">
        <v>42622</v>
      </c>
      <c r="I2320" s="7">
        <v>42633</v>
      </c>
      <c r="J2320" s="7" t="s">
        <v>2541</v>
      </c>
      <c r="K2320" s="17">
        <f>IF(J2320="Januar",238.19,IF(J2320="Februar",240.59,IF(J2320="Mars",245.99,IF(J2320="April",250.79,IF(J2320="Mai",256.52,IF(J2320="Juni",259.83,IF(J2320="Juli",265.66,IF(J2320="August",272.21,IF(J2320="September",275.91,IF(J2320="Oktober",281.13,IF(J2320="November",284.38,IF(J2320="Desember",287.34,0))))))))))))</f>
        <v>275.91000000000003</v>
      </c>
      <c r="L2320" s="20">
        <f>$K$2/K2320</f>
        <v>0.86328875357906554</v>
      </c>
      <c r="M2320" s="6">
        <v>11</v>
      </c>
      <c r="N2320" s="6">
        <v>3000000</v>
      </c>
      <c r="O2320" s="6">
        <v>3550000</v>
      </c>
      <c r="P2320" s="6">
        <f>O2320-N2320</f>
        <v>550000</v>
      </c>
      <c r="Q2320" s="8">
        <f>P2320/N2320</f>
        <v>0.18333333333333332</v>
      </c>
      <c r="R2320" s="6">
        <v>2000</v>
      </c>
      <c r="S2320" s="9">
        <f>(N2320+R2320)/F2320</f>
        <v>38987.012987012989</v>
      </c>
      <c r="T2320" s="6">
        <v>46130</v>
      </c>
      <c r="U2320" s="5">
        <f>T2320-S2320</f>
        <v>7142.9870129870105</v>
      </c>
      <c r="V2320" s="4">
        <f>U2320/S2320</f>
        <v>0.18321452365089932</v>
      </c>
      <c r="W2320" s="22">
        <f>S2320*L2320</f>
        <v>33657.049847329283</v>
      </c>
      <c r="X2320" s="22">
        <f>T2320*L2320</f>
        <v>39823.510202602294</v>
      </c>
      <c r="Y2320" s="22">
        <f>X2320-W2320</f>
        <v>6166.4603552730114</v>
      </c>
      <c r="Z2320" s="8">
        <f>Y2320/W2320</f>
        <v>0.18321452365089941</v>
      </c>
      <c r="AA2320" s="10">
        <v>11240</v>
      </c>
      <c r="AB2320" s="6">
        <v>1994</v>
      </c>
      <c r="AC2320" s="6">
        <f>2016-AB2320</f>
        <v>22</v>
      </c>
      <c r="AD2320" s="6" t="s">
        <v>583</v>
      </c>
    </row>
    <row r="2321" spans="1:30" x14ac:dyDescent="0.2">
      <c r="A2321">
        <v>38</v>
      </c>
      <c r="B2321" s="6" t="s">
        <v>1795</v>
      </c>
      <c r="C2321" s="6" t="s">
        <v>22</v>
      </c>
      <c r="D2321" s="6" t="s">
        <v>23</v>
      </c>
      <c r="E2321" s="6" t="s">
        <v>2767</v>
      </c>
      <c r="F2321" s="6">
        <v>78</v>
      </c>
      <c r="G2321" s="6">
        <v>91</v>
      </c>
      <c r="H2321" s="7">
        <v>42622</v>
      </c>
      <c r="I2321" s="7">
        <v>42633</v>
      </c>
      <c r="J2321" s="7" t="s">
        <v>2541</v>
      </c>
      <c r="K2321" s="17">
        <f>IF(J2321="Januar",238.19,IF(J2321="Februar",240.59,IF(J2321="Mars",245.99,IF(J2321="April",250.79,IF(J2321="Mai",256.52,IF(J2321="Juni",259.83,IF(J2321="Juli",265.66,IF(J2321="August",272.21,IF(J2321="September",275.91,IF(J2321="Oktober",281.13,IF(J2321="November",284.38,IF(J2321="Desember",287.34,0))))))))))))</f>
        <v>275.91000000000003</v>
      </c>
      <c r="L2321" s="20">
        <f>$K$2/K2321</f>
        <v>0.86328875357906554</v>
      </c>
      <c r="M2321" s="6">
        <v>11</v>
      </c>
      <c r="N2321" s="6">
        <v>5700000</v>
      </c>
      <c r="O2321" s="6">
        <v>6700000</v>
      </c>
      <c r="P2321" s="6">
        <f>O2321-N2321</f>
        <v>1000000</v>
      </c>
      <c r="Q2321" s="8">
        <f>P2321/N2321</f>
        <v>0.17543859649122806</v>
      </c>
      <c r="R2321" s="6">
        <v>67000</v>
      </c>
      <c r="S2321" s="9">
        <f>(N2321+R2321)/F2321</f>
        <v>73935.897435897437</v>
      </c>
      <c r="T2321" s="6">
        <v>86756</v>
      </c>
      <c r="U2321" s="5">
        <f>T2321-S2321</f>
        <v>12820.102564102563</v>
      </c>
      <c r="V2321" s="4">
        <f>U2321/S2321</f>
        <v>0.17339483266863184</v>
      </c>
      <c r="W2321" s="22">
        <f>S2321*L2321</f>
        <v>63828.028742185525</v>
      </c>
      <c r="X2321" s="22">
        <f>T2321*L2321</f>
        <v>74895.479105505408</v>
      </c>
      <c r="Y2321" s="22">
        <f>X2321-W2321</f>
        <v>11067.450363319884</v>
      </c>
      <c r="Z2321" s="8">
        <f>Y2321/W2321</f>
        <v>0.17339483266863187</v>
      </c>
      <c r="AA2321" s="6">
        <v>976</v>
      </c>
      <c r="AB2321" s="6">
        <v>1894</v>
      </c>
      <c r="AC2321" s="6">
        <f>2016-AB2321</f>
        <v>122</v>
      </c>
      <c r="AD2321" s="6" t="s">
        <v>217</v>
      </c>
    </row>
    <row r="2322" spans="1:30" x14ac:dyDescent="0.2">
      <c r="A2322">
        <v>38</v>
      </c>
      <c r="B2322" s="2" t="s">
        <v>489</v>
      </c>
      <c r="C2322" s="2" t="s">
        <v>22</v>
      </c>
      <c r="D2322" s="2" t="s">
        <v>23</v>
      </c>
      <c r="E2322" s="6" t="s">
        <v>2767</v>
      </c>
      <c r="F2322" s="2">
        <v>79</v>
      </c>
      <c r="G2322" s="2">
        <v>91</v>
      </c>
      <c r="H2322" s="3">
        <v>42622</v>
      </c>
      <c r="I2322" s="3">
        <v>42633</v>
      </c>
      <c r="J2322" s="7" t="s">
        <v>2541</v>
      </c>
      <c r="K2322" s="17">
        <f>IF(J2322="Januar",238.19,IF(J2322="Februar",240.59,IF(J2322="Mars",245.99,IF(J2322="April",250.79,IF(J2322="Mai",256.52,IF(J2322="Juni",259.83,IF(J2322="Juli",265.66,IF(J2322="August",272.21,IF(J2322="September",275.91,IF(J2322="Oktober",281.13,IF(J2322="November",284.38,IF(J2322="Desember",287.34,0))))))))))))</f>
        <v>275.91000000000003</v>
      </c>
      <c r="L2322" s="20">
        <f>$K$2/K2322</f>
        <v>0.86328875357906554</v>
      </c>
      <c r="M2322" s="2">
        <v>11</v>
      </c>
      <c r="N2322" s="2">
        <v>5100000</v>
      </c>
      <c r="O2322" s="2">
        <v>5620000</v>
      </c>
      <c r="P2322" s="2">
        <f>O2322-N2322</f>
        <v>520000</v>
      </c>
      <c r="Q2322" s="4">
        <f>P2322/N2322</f>
        <v>0.10196078431372549</v>
      </c>
      <c r="R2322" s="2"/>
      <c r="S2322" s="9">
        <f>(N2322+R2322)/F2322</f>
        <v>64556.962025316454</v>
      </c>
      <c r="T2322" s="2">
        <v>71139</v>
      </c>
      <c r="U2322" s="5">
        <f>T2322-S2322</f>
        <v>6582.0379746835461</v>
      </c>
      <c r="V2322" s="4">
        <f>U2322/S2322</f>
        <v>0.10195705882352944</v>
      </c>
      <c r="W2322" s="22">
        <f>S2322*L2322</f>
        <v>55731.299281686508</v>
      </c>
      <c r="X2322" s="22">
        <f>T2322*L2322</f>
        <v>61413.498640861144</v>
      </c>
      <c r="Y2322" s="22">
        <f>X2322-W2322</f>
        <v>5682.1993591746359</v>
      </c>
      <c r="Z2322" s="8">
        <f>Y2322/W2322</f>
        <v>0.10195705882352946</v>
      </c>
      <c r="AA2322" s="11">
        <v>5918</v>
      </c>
      <c r="AB2322" s="2">
        <v>2004</v>
      </c>
      <c r="AC2322" s="2">
        <f>2016-AB2322</f>
        <v>12</v>
      </c>
      <c r="AD2322" s="2" t="s">
        <v>1830</v>
      </c>
    </row>
    <row r="2323" spans="1:30" x14ac:dyDescent="0.2">
      <c r="A2323">
        <v>38</v>
      </c>
      <c r="B2323" s="2" t="s">
        <v>1881</v>
      </c>
      <c r="C2323" s="2" t="s">
        <v>22</v>
      </c>
      <c r="D2323" s="2" t="s">
        <v>23</v>
      </c>
      <c r="E2323" s="6" t="s">
        <v>2767</v>
      </c>
      <c r="F2323" s="2">
        <v>81</v>
      </c>
      <c r="G2323" s="2">
        <v>94</v>
      </c>
      <c r="H2323" s="3">
        <v>42622</v>
      </c>
      <c r="I2323" s="3">
        <v>42633</v>
      </c>
      <c r="J2323" s="7" t="s">
        <v>2541</v>
      </c>
      <c r="K2323" s="17">
        <f>IF(J2323="Januar",238.19,IF(J2323="Februar",240.59,IF(J2323="Mars",245.99,IF(J2323="April",250.79,IF(J2323="Mai",256.52,IF(J2323="Juni",259.83,IF(J2323="Juli",265.66,IF(J2323="August",272.21,IF(J2323="September",275.91,IF(J2323="Oktober",281.13,IF(J2323="November",284.38,IF(J2323="Desember",287.34,0))))))))))))</f>
        <v>275.91000000000003</v>
      </c>
      <c r="L2323" s="20">
        <f>$K$2/K2323</f>
        <v>0.86328875357906554</v>
      </c>
      <c r="M2323" s="2">
        <v>11</v>
      </c>
      <c r="N2323" s="2">
        <v>5990000</v>
      </c>
      <c r="O2323" s="2">
        <v>6750000</v>
      </c>
      <c r="P2323" s="2">
        <f>O2323-N2323</f>
        <v>760000</v>
      </c>
      <c r="Q2323" s="4">
        <f>P2323/N2323</f>
        <v>0.12687813021702837</v>
      </c>
      <c r="R2323" s="2"/>
      <c r="S2323" s="9">
        <f>(N2323+R2323)/F2323</f>
        <v>73950.617283950618</v>
      </c>
      <c r="T2323" s="2">
        <v>83333</v>
      </c>
      <c r="U2323" s="5">
        <f>T2323-S2323</f>
        <v>9382.382716049382</v>
      </c>
      <c r="V2323" s="4">
        <f>U2323/S2323</f>
        <v>0.1268736227045075</v>
      </c>
      <c r="W2323" s="22">
        <f>S2323*L2323</f>
        <v>63840.736221464227</v>
      </c>
      <c r="X2323" s="22">
        <f>T2323*L2323</f>
        <v>71940.441702004275</v>
      </c>
      <c r="Y2323" s="22">
        <f>X2323-W2323</f>
        <v>8099.7054805400476</v>
      </c>
      <c r="Z2323" s="8">
        <f>Y2323/W2323</f>
        <v>0.12687362270450764</v>
      </c>
      <c r="AA2323" s="11">
        <v>16731</v>
      </c>
      <c r="AB2323" s="2">
        <v>2009</v>
      </c>
      <c r="AC2323" s="2">
        <f>2016-AB2323</f>
        <v>7</v>
      </c>
      <c r="AD2323" s="2" t="s">
        <v>203</v>
      </c>
    </row>
    <row r="2324" spans="1:30" x14ac:dyDescent="0.2">
      <c r="A2324">
        <v>38</v>
      </c>
      <c r="B2324" s="2" t="s">
        <v>1067</v>
      </c>
      <c r="C2324" s="2" t="s">
        <v>22</v>
      </c>
      <c r="D2324" s="2" t="s">
        <v>23</v>
      </c>
      <c r="E2324" s="6" t="s">
        <v>2767</v>
      </c>
      <c r="F2324" s="2">
        <v>81</v>
      </c>
      <c r="G2324" s="2">
        <v>92</v>
      </c>
      <c r="H2324" s="3">
        <v>42622</v>
      </c>
      <c r="I2324" s="3">
        <v>42633</v>
      </c>
      <c r="J2324" s="7" t="s">
        <v>2541</v>
      </c>
      <c r="K2324" s="17">
        <f>IF(J2324="Januar",238.19,IF(J2324="Februar",240.59,IF(J2324="Mars",245.99,IF(J2324="April",250.79,IF(J2324="Mai",256.52,IF(J2324="Juni",259.83,IF(J2324="Juli",265.66,IF(J2324="August",272.21,IF(J2324="September",275.91,IF(J2324="Oktober",281.13,IF(J2324="November",284.38,IF(J2324="Desember",287.34,0))))))))))))</f>
        <v>275.91000000000003</v>
      </c>
      <c r="L2324" s="20">
        <f>$K$2/K2324</f>
        <v>0.86328875357906554</v>
      </c>
      <c r="M2324" s="2">
        <v>11</v>
      </c>
      <c r="N2324" s="2">
        <v>4990000</v>
      </c>
      <c r="O2324" s="2">
        <v>6200000</v>
      </c>
      <c r="P2324" s="2">
        <f>O2324-N2324</f>
        <v>1210000</v>
      </c>
      <c r="Q2324" s="4">
        <f>P2324/N2324</f>
        <v>0.24248496993987975</v>
      </c>
      <c r="R2324" s="2">
        <v>3022</v>
      </c>
      <c r="S2324" s="9">
        <f>(N2324+R2324)/F2324</f>
        <v>61642.246913580246</v>
      </c>
      <c r="T2324" s="2">
        <v>76581</v>
      </c>
      <c r="U2324" s="5">
        <f>T2324-S2324</f>
        <v>14938.753086419754</v>
      </c>
      <c r="V2324" s="4">
        <f>U2324/S2324</f>
        <v>0.24234601810286438</v>
      </c>
      <c r="W2324" s="22">
        <f>S2324*L2324</f>
        <v>53215.058505837689</v>
      </c>
      <c r="X2324" s="22">
        <f>T2324*L2324</f>
        <v>66111.516037838417</v>
      </c>
      <c r="Y2324" s="22">
        <f>X2324-W2324</f>
        <v>12896.457532000728</v>
      </c>
      <c r="Z2324" s="8">
        <f>Y2324/W2324</f>
        <v>0.24234601810286438</v>
      </c>
      <c r="AA2324" s="11">
        <v>3613</v>
      </c>
      <c r="AB2324" s="2">
        <v>2004</v>
      </c>
      <c r="AC2324" s="2">
        <f>2016-AB2324</f>
        <v>12</v>
      </c>
      <c r="AD2324" s="2" t="s">
        <v>37</v>
      </c>
    </row>
    <row r="2325" spans="1:30" x14ac:dyDescent="0.2">
      <c r="A2325">
        <v>38</v>
      </c>
      <c r="B2325" s="6" t="s">
        <v>2006</v>
      </c>
      <c r="C2325" s="6" t="s">
        <v>22</v>
      </c>
      <c r="D2325" s="6" t="s">
        <v>23</v>
      </c>
      <c r="E2325" s="6" t="s">
        <v>2767</v>
      </c>
      <c r="F2325" s="6">
        <v>87</v>
      </c>
      <c r="G2325" s="6">
        <v>95</v>
      </c>
      <c r="H2325" s="7">
        <v>42622</v>
      </c>
      <c r="I2325" s="7">
        <v>42633</v>
      </c>
      <c r="J2325" s="7" t="s">
        <v>2541</v>
      </c>
      <c r="K2325" s="17">
        <f>IF(J2325="Januar",238.19,IF(J2325="Februar",240.59,IF(J2325="Mars",245.99,IF(J2325="April",250.79,IF(J2325="Mai",256.52,IF(J2325="Juni",259.83,IF(J2325="Juli",265.66,IF(J2325="August",272.21,IF(J2325="September",275.91,IF(J2325="Oktober",281.13,IF(J2325="November",284.38,IF(J2325="Desember",287.34,0))))))))))))</f>
        <v>275.91000000000003</v>
      </c>
      <c r="L2325" s="20">
        <f>$K$2/K2325</f>
        <v>0.86328875357906554</v>
      </c>
      <c r="M2325" s="6">
        <v>11</v>
      </c>
      <c r="N2325" s="6">
        <v>6950000</v>
      </c>
      <c r="O2325" s="6">
        <v>7850000</v>
      </c>
      <c r="P2325" s="6">
        <f>O2325-N2325</f>
        <v>900000</v>
      </c>
      <c r="Q2325" s="8">
        <f>P2325/N2325</f>
        <v>0.12949640287769784</v>
      </c>
      <c r="R2325" s="6"/>
      <c r="S2325" s="9">
        <f>(N2325+R2325)/F2325</f>
        <v>79885.057471264372</v>
      </c>
      <c r="T2325" s="6">
        <v>90230</v>
      </c>
      <c r="U2325" s="5">
        <f>T2325-S2325</f>
        <v>10344.942528735628</v>
      </c>
      <c r="V2325" s="4">
        <f>U2325/S2325</f>
        <v>0.12949784172661866</v>
      </c>
      <c r="W2325" s="22">
        <f>S2325*L2325</f>
        <v>68963.871693959838</v>
      </c>
      <c r="X2325" s="22">
        <f>T2325*L2325</f>
        <v>77894.544235439083</v>
      </c>
      <c r="Y2325" s="22">
        <f>X2325-W2325</f>
        <v>8930.6725414792454</v>
      </c>
      <c r="Z2325" s="8">
        <f>Y2325/W2325</f>
        <v>0.12949784172661863</v>
      </c>
      <c r="AA2325" s="10">
        <v>13651</v>
      </c>
      <c r="AB2325" s="6">
        <v>2004</v>
      </c>
      <c r="AC2325" s="6">
        <f>2016-AB2325</f>
        <v>12</v>
      </c>
      <c r="AD2325" s="6" t="s">
        <v>213</v>
      </c>
    </row>
    <row r="2326" spans="1:30" x14ac:dyDescent="0.2">
      <c r="A2326">
        <v>38</v>
      </c>
      <c r="B2326" s="2" t="s">
        <v>484</v>
      </c>
      <c r="C2326" s="2" t="s">
        <v>22</v>
      </c>
      <c r="D2326" s="2" t="s">
        <v>23</v>
      </c>
      <c r="E2326" s="6" t="s">
        <v>2767</v>
      </c>
      <c r="F2326" s="2">
        <v>92</v>
      </c>
      <c r="G2326" s="2">
        <v>99</v>
      </c>
      <c r="H2326" s="3">
        <v>42622</v>
      </c>
      <c r="I2326" s="3">
        <v>42633</v>
      </c>
      <c r="J2326" s="7" t="s">
        <v>2541</v>
      </c>
      <c r="K2326" s="17">
        <f>IF(J2326="Januar",238.19,IF(J2326="Februar",240.59,IF(J2326="Mars",245.99,IF(J2326="April",250.79,IF(J2326="Mai",256.52,IF(J2326="Juni",259.83,IF(J2326="Juli",265.66,IF(J2326="August",272.21,IF(J2326="September",275.91,IF(J2326="Oktober",281.13,IF(J2326="November",284.38,IF(J2326="Desember",287.34,0))))))))))))</f>
        <v>275.91000000000003</v>
      </c>
      <c r="L2326" s="20">
        <f>$K$2/K2326</f>
        <v>0.86328875357906554</v>
      </c>
      <c r="M2326" s="2">
        <v>11</v>
      </c>
      <c r="N2326" s="2">
        <v>5990000</v>
      </c>
      <c r="O2326" s="2">
        <v>6600000</v>
      </c>
      <c r="P2326" s="2">
        <f>O2326-N2326</f>
        <v>610000</v>
      </c>
      <c r="Q2326" s="4">
        <f>P2326/N2326</f>
        <v>0.1018363939899833</v>
      </c>
      <c r="R2326" s="2"/>
      <c r="S2326" s="9">
        <f>(N2326+R2326)/F2326</f>
        <v>65108.695652173912</v>
      </c>
      <c r="T2326" s="2">
        <v>71739</v>
      </c>
      <c r="U2326" s="5">
        <f>T2326-S2326</f>
        <v>6630.3043478260879</v>
      </c>
      <c r="V2326" s="4">
        <f>U2326/S2326</f>
        <v>0.10183439065108515</v>
      </c>
      <c r="W2326" s="22">
        <f>S2326*L2326</f>
        <v>56207.604716723938</v>
      </c>
      <c r="X2326" s="22">
        <f>T2326*L2326</f>
        <v>61931.47189300858</v>
      </c>
      <c r="Y2326" s="22">
        <f>X2326-W2326</f>
        <v>5723.8671762846425</v>
      </c>
      <c r="Z2326" s="8">
        <f>Y2326/W2326</f>
        <v>0.10183439065108517</v>
      </c>
      <c r="AA2326" s="11">
        <v>13949</v>
      </c>
      <c r="AB2326" s="2">
        <v>2007</v>
      </c>
      <c r="AC2326" s="2">
        <f>2016-AB2326</f>
        <v>9</v>
      </c>
      <c r="AD2326" s="2" t="s">
        <v>37</v>
      </c>
    </row>
    <row r="2327" spans="1:30" x14ac:dyDescent="0.2">
      <c r="A2327">
        <v>38</v>
      </c>
      <c r="B2327" s="6" t="s">
        <v>2217</v>
      </c>
      <c r="C2327" s="6" t="s">
        <v>22</v>
      </c>
      <c r="D2327" s="6" t="s">
        <v>23</v>
      </c>
      <c r="E2327" s="6" t="s">
        <v>2767</v>
      </c>
      <c r="F2327" s="6">
        <v>103</v>
      </c>
      <c r="G2327" s="6">
        <v>115</v>
      </c>
      <c r="H2327" s="7">
        <v>42622</v>
      </c>
      <c r="I2327" s="7">
        <v>42633</v>
      </c>
      <c r="J2327" s="7" t="s">
        <v>2541</v>
      </c>
      <c r="K2327" s="17">
        <f>IF(J2327="Januar",238.19,IF(J2327="Februar",240.59,IF(J2327="Mars",245.99,IF(J2327="April",250.79,IF(J2327="Mai",256.52,IF(J2327="Juni",259.83,IF(J2327="Juli",265.66,IF(J2327="August",272.21,IF(J2327="September",275.91,IF(J2327="Oktober",281.13,IF(J2327="November",284.38,IF(J2327="Desember",287.34,0))))))))))))</f>
        <v>275.91000000000003</v>
      </c>
      <c r="L2327" s="20">
        <f>$K$2/K2327</f>
        <v>0.86328875357906554</v>
      </c>
      <c r="M2327" s="6">
        <v>11</v>
      </c>
      <c r="N2327" s="6">
        <v>7000000</v>
      </c>
      <c r="O2327" s="6">
        <v>7350000</v>
      </c>
      <c r="P2327" s="6">
        <f>O2327-N2327</f>
        <v>350000</v>
      </c>
      <c r="Q2327" s="8">
        <f>P2327/N2327</f>
        <v>0.05</v>
      </c>
      <c r="R2327" s="6">
        <v>13370</v>
      </c>
      <c r="S2327" s="9">
        <f>(N2327+R2327)/F2327</f>
        <v>68090.970873786413</v>
      </c>
      <c r="T2327" s="6">
        <v>71489</v>
      </c>
      <c r="U2327" s="5">
        <f>T2327-S2327</f>
        <v>3398.029126213587</v>
      </c>
      <c r="V2327" s="4">
        <f>U2327/S2327</f>
        <v>4.9904254302852898E-2</v>
      </c>
      <c r="W2327" s="22">
        <f>S2327*L2327</f>
        <v>58782.169375619531</v>
      </c>
      <c r="X2327" s="22">
        <f>T2327*L2327</f>
        <v>61715.649704613817</v>
      </c>
      <c r="Y2327" s="22">
        <f>X2327-W2327</f>
        <v>2933.4803289942865</v>
      </c>
      <c r="Z2327" s="8">
        <f>Y2327/W2327</f>
        <v>4.9904254302852856E-2</v>
      </c>
      <c r="AA2327" s="6">
        <v>516</v>
      </c>
      <c r="AB2327" s="6">
        <v>1920</v>
      </c>
      <c r="AC2327" s="6">
        <f>2016-AB2327</f>
        <v>96</v>
      </c>
      <c r="AD2327" s="6" t="s">
        <v>103</v>
      </c>
    </row>
    <row r="2328" spans="1:30" x14ac:dyDescent="0.2">
      <c r="A2328">
        <v>38</v>
      </c>
      <c r="B2328" s="2" t="s">
        <v>2248</v>
      </c>
      <c r="C2328" s="2" t="s">
        <v>22</v>
      </c>
      <c r="D2328" s="2" t="s">
        <v>23</v>
      </c>
      <c r="E2328" s="6" t="s">
        <v>2767</v>
      </c>
      <c r="F2328" s="2">
        <v>107</v>
      </c>
      <c r="G2328" s="2">
        <v>118</v>
      </c>
      <c r="H2328" s="3">
        <v>42622</v>
      </c>
      <c r="I2328" s="3">
        <v>42633</v>
      </c>
      <c r="J2328" s="7" t="s">
        <v>2541</v>
      </c>
      <c r="K2328" s="17">
        <f>IF(J2328="Januar",238.19,IF(J2328="Februar",240.59,IF(J2328="Mars",245.99,IF(J2328="April",250.79,IF(J2328="Mai",256.52,IF(J2328="Juni",259.83,IF(J2328="Juli",265.66,IF(J2328="August",272.21,IF(J2328="September",275.91,IF(J2328="Oktober",281.13,IF(J2328="November",284.38,IF(J2328="Desember",287.34,0))))))))))))</f>
        <v>275.91000000000003</v>
      </c>
      <c r="L2328" s="20">
        <f>$K$2/K2328</f>
        <v>0.86328875357906554</v>
      </c>
      <c r="M2328" s="2">
        <v>11</v>
      </c>
      <c r="N2328" s="2">
        <v>6400000</v>
      </c>
      <c r="O2328" s="2">
        <v>7400000</v>
      </c>
      <c r="P2328" s="2">
        <f>O2328-N2328</f>
        <v>1000000</v>
      </c>
      <c r="Q2328" s="4">
        <f>P2328/N2328</f>
        <v>0.15625</v>
      </c>
      <c r="R2328" s="2"/>
      <c r="S2328" s="9">
        <f>(N2328+R2328)/F2328</f>
        <v>59813.084112149532</v>
      </c>
      <c r="T2328" s="2">
        <v>69159</v>
      </c>
      <c r="U2328" s="5">
        <f>T2328-S2328</f>
        <v>9345.9158878504677</v>
      </c>
      <c r="V2328" s="4">
        <f>U2328/S2328</f>
        <v>0.15625203125000001</v>
      </c>
      <c r="W2328" s="22">
        <f>S2328*L2328</f>
        <v>51635.962830897377</v>
      </c>
      <c r="X2328" s="22">
        <f>T2328*L2328</f>
        <v>59704.186908774594</v>
      </c>
      <c r="Y2328" s="22">
        <f>X2328-W2328</f>
        <v>8068.2240778772175</v>
      </c>
      <c r="Z2328" s="8">
        <f>Y2328/W2328</f>
        <v>0.15625203125000003</v>
      </c>
      <c r="AA2328" s="2">
        <v>907</v>
      </c>
      <c r="AB2328" s="2">
        <v>1914</v>
      </c>
      <c r="AC2328" s="2">
        <f>2016-AB2328</f>
        <v>102</v>
      </c>
      <c r="AD2328" s="2" t="s">
        <v>103</v>
      </c>
    </row>
    <row r="2329" spans="1:30" x14ac:dyDescent="0.2">
      <c r="A2329">
        <v>38</v>
      </c>
      <c r="B2329" s="6" t="s">
        <v>2453</v>
      </c>
      <c r="C2329" s="6" t="s">
        <v>22</v>
      </c>
      <c r="D2329" s="6" t="s">
        <v>23</v>
      </c>
      <c r="E2329" s="6" t="s">
        <v>2767</v>
      </c>
      <c r="F2329" s="6">
        <v>140</v>
      </c>
      <c r="G2329" s="6">
        <v>155</v>
      </c>
      <c r="H2329" s="7">
        <v>42622</v>
      </c>
      <c r="I2329" s="7">
        <v>42633</v>
      </c>
      <c r="J2329" s="7" t="s">
        <v>2541</v>
      </c>
      <c r="K2329" s="17">
        <f>IF(J2329="Januar",238.19,IF(J2329="Februar",240.59,IF(J2329="Mars",245.99,IF(J2329="April",250.79,IF(J2329="Mai",256.52,IF(J2329="Juni",259.83,IF(J2329="Juli",265.66,IF(J2329="August",272.21,IF(J2329="September",275.91,IF(J2329="Oktober",281.13,IF(J2329="November",284.38,IF(J2329="Desember",287.34,0))))))))))))</f>
        <v>275.91000000000003</v>
      </c>
      <c r="L2329" s="20">
        <f>$K$2/K2329</f>
        <v>0.86328875357906554</v>
      </c>
      <c r="M2329" s="6">
        <v>11</v>
      </c>
      <c r="N2329" s="6">
        <v>9500000</v>
      </c>
      <c r="O2329" s="6">
        <v>10100000</v>
      </c>
      <c r="P2329" s="6">
        <f>O2329-N2329</f>
        <v>600000</v>
      </c>
      <c r="Q2329" s="8">
        <f>P2329/N2329</f>
        <v>6.3157894736842107E-2</v>
      </c>
      <c r="R2329" s="6"/>
      <c r="S2329" s="9">
        <f>(N2329+R2329)/F2329</f>
        <v>67857.142857142855</v>
      </c>
      <c r="T2329" s="6">
        <v>72143</v>
      </c>
      <c r="U2329" s="5">
        <f>T2329-S2329</f>
        <v>4285.8571428571449</v>
      </c>
      <c r="V2329" s="4">
        <f>U2329/S2329</f>
        <v>6.3160000000000036E-2</v>
      </c>
      <c r="W2329" s="22">
        <f>S2329*L2329</f>
        <v>58580.308278579447</v>
      </c>
      <c r="X2329" s="22">
        <f>T2329*L2329</f>
        <v>62280.240549454524</v>
      </c>
      <c r="Y2329" s="22">
        <f>X2329-W2329</f>
        <v>3699.9322708750769</v>
      </c>
      <c r="Z2329" s="8">
        <f>Y2329/W2329</f>
        <v>6.315999999999998E-2</v>
      </c>
      <c r="AA2329" s="6">
        <v>476</v>
      </c>
      <c r="AB2329" s="6">
        <v>1911</v>
      </c>
      <c r="AC2329" s="6">
        <f>2016-AB2329</f>
        <v>105</v>
      </c>
      <c r="AD2329" s="6" t="s">
        <v>90</v>
      </c>
    </row>
    <row r="2330" spans="1:30" x14ac:dyDescent="0.2">
      <c r="A2330">
        <v>38</v>
      </c>
      <c r="B2330" s="2" t="s">
        <v>2509</v>
      </c>
      <c r="C2330" s="2" t="s">
        <v>22</v>
      </c>
      <c r="D2330" s="2" t="s">
        <v>23</v>
      </c>
      <c r="E2330" s="6" t="s">
        <v>2767</v>
      </c>
      <c r="F2330" s="2">
        <v>177</v>
      </c>
      <c r="G2330" s="2">
        <v>216</v>
      </c>
      <c r="H2330" s="3">
        <v>42622</v>
      </c>
      <c r="I2330" s="3">
        <v>42633</v>
      </c>
      <c r="J2330" s="7" t="s">
        <v>2541</v>
      </c>
      <c r="K2330" s="17">
        <f>IF(J2330="Januar",238.19,IF(J2330="Februar",240.59,IF(J2330="Mars",245.99,IF(J2330="April",250.79,IF(J2330="Mai",256.52,IF(J2330="Juni",259.83,IF(J2330="Juli",265.66,IF(J2330="August",272.21,IF(J2330="September",275.91,IF(J2330="Oktober",281.13,IF(J2330="November",284.38,IF(J2330="Desember",287.34,0))))))))))))</f>
        <v>275.91000000000003</v>
      </c>
      <c r="L2330" s="20">
        <f>$K$2/K2330</f>
        <v>0.86328875357906554</v>
      </c>
      <c r="M2330" s="2">
        <v>11</v>
      </c>
      <c r="N2330" s="2">
        <v>9900000</v>
      </c>
      <c r="O2330" s="2">
        <v>10000000</v>
      </c>
      <c r="P2330" s="2">
        <f>O2330-N2330</f>
        <v>100000</v>
      </c>
      <c r="Q2330" s="4">
        <f>P2330/N2330</f>
        <v>1.0101010101010102E-2</v>
      </c>
      <c r="R2330" s="2">
        <v>153531</v>
      </c>
      <c r="S2330" s="9">
        <f>(N2330+R2330)/F2330</f>
        <v>56799.610169491527</v>
      </c>
      <c r="T2330" s="2">
        <v>57365</v>
      </c>
      <c r="U2330" s="5">
        <f>T2330-S2330</f>
        <v>565.3898305084731</v>
      </c>
      <c r="V2330" s="4">
        <f>U2330/S2330</f>
        <v>9.9541146289795837E-3</v>
      </c>
      <c r="W2330" s="22">
        <f>S2330*L2330</f>
        <v>49034.464666997155</v>
      </c>
      <c r="X2330" s="22">
        <f>T2330*L2330</f>
        <v>49522.559349063093</v>
      </c>
      <c r="Y2330" s="22">
        <f>X2330-W2330</f>
        <v>488.09468206593738</v>
      </c>
      <c r="Z2330" s="8">
        <f>Y2330/W2330</f>
        <v>9.9541146289795525E-3</v>
      </c>
      <c r="AA2330" s="11">
        <v>4634</v>
      </c>
      <c r="AB2330" s="2">
        <v>1989</v>
      </c>
      <c r="AC2330" s="2">
        <f>2016-AB2330</f>
        <v>27</v>
      </c>
      <c r="AD2330" s="2" t="s">
        <v>108</v>
      </c>
    </row>
    <row r="2331" spans="1:30" x14ac:dyDescent="0.2">
      <c r="A2331">
        <v>38</v>
      </c>
      <c r="B2331" s="2" t="s">
        <v>1994</v>
      </c>
      <c r="C2331" s="2" t="s">
        <v>22</v>
      </c>
      <c r="D2331" s="2" t="s">
        <v>23</v>
      </c>
      <c r="E2331" s="6" t="s">
        <v>2767</v>
      </c>
      <c r="F2331" s="2">
        <v>86</v>
      </c>
      <c r="G2331" s="2">
        <v>95</v>
      </c>
      <c r="H2331" s="3">
        <v>42621</v>
      </c>
      <c r="I2331" s="3">
        <v>42633</v>
      </c>
      <c r="J2331" s="7" t="s">
        <v>2541</v>
      </c>
      <c r="K2331" s="17">
        <f>IF(J2331="Januar",238.19,IF(J2331="Februar",240.59,IF(J2331="Mars",245.99,IF(J2331="April",250.79,IF(J2331="Mai",256.52,IF(J2331="Juni",259.83,IF(J2331="Juli",265.66,IF(J2331="August",272.21,IF(J2331="September",275.91,IF(J2331="Oktober",281.13,IF(J2331="November",284.38,IF(J2331="Desember",287.34,0))))))))))))</f>
        <v>275.91000000000003</v>
      </c>
      <c r="L2331" s="20">
        <f>$K$2/K2331</f>
        <v>0.86328875357906554</v>
      </c>
      <c r="M2331" s="2">
        <v>12</v>
      </c>
      <c r="N2331" s="2">
        <v>5350000</v>
      </c>
      <c r="O2331" s="2">
        <v>5925000</v>
      </c>
      <c r="P2331" s="2">
        <f>O2331-N2331</f>
        <v>575000</v>
      </c>
      <c r="Q2331" s="4">
        <f>P2331/N2331</f>
        <v>0.10747663551401869</v>
      </c>
      <c r="R2331" s="2"/>
      <c r="S2331" s="9">
        <f>(N2331+R2331)/F2331</f>
        <v>62209.302325581397</v>
      </c>
      <c r="T2331" s="2">
        <v>68895</v>
      </c>
      <c r="U2331" s="5">
        <f>T2331-S2331</f>
        <v>6685.6976744186031</v>
      </c>
      <c r="V2331" s="4">
        <f>U2331/S2331</f>
        <v>0.10747102803738315</v>
      </c>
      <c r="W2331" s="22">
        <f>S2331*L2331</f>
        <v>53704.591065674424</v>
      </c>
      <c r="X2331" s="22">
        <f>T2331*L2331</f>
        <v>59476.278677829723</v>
      </c>
      <c r="Y2331" s="22">
        <f>X2331-W2331</f>
        <v>5771.6876121552996</v>
      </c>
      <c r="Z2331" s="8">
        <f>Y2331/W2331</f>
        <v>0.10747102803738327</v>
      </c>
      <c r="AA2331" s="2">
        <v>457</v>
      </c>
      <c r="AB2331" s="2">
        <v>1925</v>
      </c>
      <c r="AC2331" s="2">
        <f>2016-AB2331</f>
        <v>91</v>
      </c>
      <c r="AD2331" s="2" t="s">
        <v>217</v>
      </c>
    </row>
    <row r="2332" spans="1:30" x14ac:dyDescent="0.2">
      <c r="A2332">
        <v>38</v>
      </c>
      <c r="B2332" s="6" t="s">
        <v>1508</v>
      </c>
      <c r="C2332" s="6" t="s">
        <v>22</v>
      </c>
      <c r="D2332" s="6" t="s">
        <v>23</v>
      </c>
      <c r="E2332" s="6" t="s">
        <v>2767</v>
      </c>
      <c r="F2332" s="6">
        <v>138</v>
      </c>
      <c r="G2332" s="6">
        <v>150</v>
      </c>
      <c r="H2332" s="7">
        <v>42621</v>
      </c>
      <c r="I2332" s="7">
        <v>42633</v>
      </c>
      <c r="J2332" s="7" t="s">
        <v>2541</v>
      </c>
      <c r="K2332" s="17">
        <f>IF(J2332="Januar",238.19,IF(J2332="Februar",240.59,IF(J2332="Mars",245.99,IF(J2332="April",250.79,IF(J2332="Mai",256.52,IF(J2332="Juni",259.83,IF(J2332="Juli",265.66,IF(J2332="August",272.21,IF(J2332="September",275.91,IF(J2332="Oktober",281.13,IF(J2332="November",284.38,IF(J2332="Desember",287.34,0))))))))))))</f>
        <v>275.91000000000003</v>
      </c>
      <c r="L2332" s="20">
        <f>$K$2/K2332</f>
        <v>0.86328875357906554</v>
      </c>
      <c r="M2332" s="6">
        <v>12</v>
      </c>
      <c r="N2332" s="6">
        <v>12000000</v>
      </c>
      <c r="O2332" s="6">
        <v>11000000</v>
      </c>
      <c r="P2332" s="6">
        <f>O2332-N2332</f>
        <v>-1000000</v>
      </c>
      <c r="Q2332" s="8">
        <f>P2332/N2332</f>
        <v>-8.3333333333333329E-2</v>
      </c>
      <c r="R2332" s="6">
        <v>41149</v>
      </c>
      <c r="S2332" s="9">
        <f>(N2332+R2332)/F2332</f>
        <v>87254.70289855072</v>
      </c>
      <c r="T2332" s="6">
        <v>80008</v>
      </c>
      <c r="U2332" s="5">
        <f>T2332-S2332</f>
        <v>-7246.7028985507204</v>
      </c>
      <c r="V2332" s="4">
        <f>U2332/S2332</f>
        <v>-8.3052290109523558E-2</v>
      </c>
      <c r="W2332" s="22">
        <f>S2332*L2332</f>
        <v>75326.003709201526</v>
      </c>
      <c r="X2332" s="22">
        <f>T2332*L2332</f>
        <v>69070.00659635388</v>
      </c>
      <c r="Y2332" s="22">
        <f>X2332-W2332</f>
        <v>-6255.9971128476463</v>
      </c>
      <c r="Z2332" s="8">
        <f>Y2332/W2332</f>
        <v>-8.3052290109523474E-2</v>
      </c>
      <c r="AA2332" s="10">
        <v>1716</v>
      </c>
      <c r="AB2332" s="6">
        <v>1972</v>
      </c>
      <c r="AC2332" s="6">
        <f>2016-AB2332</f>
        <v>44</v>
      </c>
      <c r="AD2332" s="6" t="s">
        <v>67</v>
      </c>
    </row>
    <row r="2333" spans="1:30" x14ac:dyDescent="0.2">
      <c r="A2333">
        <v>38</v>
      </c>
      <c r="B2333" s="6" t="s">
        <v>549</v>
      </c>
      <c r="C2333" s="6" t="s">
        <v>22</v>
      </c>
      <c r="D2333" s="6" t="s">
        <v>23</v>
      </c>
      <c r="E2333" s="6" t="s">
        <v>2767</v>
      </c>
      <c r="F2333" s="6">
        <v>45</v>
      </c>
      <c r="G2333" s="6">
        <v>50</v>
      </c>
      <c r="H2333" s="7">
        <v>42615</v>
      </c>
      <c r="I2333" s="7">
        <v>42633</v>
      </c>
      <c r="J2333" s="7" t="s">
        <v>2541</v>
      </c>
      <c r="K2333" s="17">
        <f>IF(J2333="Januar",238.19,IF(J2333="Februar",240.59,IF(J2333="Mars",245.99,IF(J2333="April",250.79,IF(J2333="Mai",256.52,IF(J2333="Juni",259.83,IF(J2333="Juli",265.66,IF(J2333="August",272.21,IF(J2333="September",275.91,IF(J2333="Oktober",281.13,IF(J2333="November",284.38,IF(J2333="Desember",287.34,0))))))))))))</f>
        <v>275.91000000000003</v>
      </c>
      <c r="L2333" s="20">
        <f>$K$2/K2333</f>
        <v>0.86328875357906554</v>
      </c>
      <c r="M2333" s="6">
        <v>18</v>
      </c>
      <c r="N2333" s="6">
        <v>3590000</v>
      </c>
      <c r="O2333" s="6">
        <v>3590000</v>
      </c>
      <c r="P2333" s="6">
        <f>O2333-N2333</f>
        <v>0</v>
      </c>
      <c r="Q2333" s="8">
        <f>P2333/N2333</f>
        <v>0</v>
      </c>
      <c r="R2333" s="6">
        <v>26689</v>
      </c>
      <c r="S2333" s="9">
        <f>(N2333+R2333)/F2333</f>
        <v>80370.866666666669</v>
      </c>
      <c r="T2333" s="6">
        <v>80371</v>
      </c>
      <c r="U2333" s="5">
        <f>T2333-S2333</f>
        <v>0.13333333333139308</v>
      </c>
      <c r="V2333" s="4">
        <f>U2333/S2333</f>
        <v>1.6589759307235674E-6</v>
      </c>
      <c r="W2333" s="22">
        <f>S2333*L2333</f>
        <v>69383.265308735936</v>
      </c>
      <c r="X2333" s="22">
        <f>T2333*L2333</f>
        <v>69383.380413903084</v>
      </c>
      <c r="Y2333" s="22">
        <f>X2333-W2333</f>
        <v>0.11510516714770347</v>
      </c>
      <c r="Z2333" s="8">
        <f>Y2333/W2333</f>
        <v>1.6589759308028814E-6</v>
      </c>
      <c r="AA2333" s="10">
        <v>1170</v>
      </c>
      <c r="AB2333" s="6">
        <v>1893</v>
      </c>
      <c r="AC2333" s="6">
        <f>2016-AB2333</f>
        <v>123</v>
      </c>
      <c r="AD2333" s="6" t="s">
        <v>65</v>
      </c>
    </row>
    <row r="2334" spans="1:30" x14ac:dyDescent="0.2">
      <c r="A2334">
        <v>38</v>
      </c>
      <c r="B2334" s="6" t="s">
        <v>2308</v>
      </c>
      <c r="C2334" s="6" t="s">
        <v>22</v>
      </c>
      <c r="D2334" s="6" t="s">
        <v>23</v>
      </c>
      <c r="E2334" s="6" t="s">
        <v>2767</v>
      </c>
      <c r="F2334" s="6">
        <v>112</v>
      </c>
      <c r="G2334" s="6">
        <v>125</v>
      </c>
      <c r="H2334" s="7">
        <v>42611</v>
      </c>
      <c r="I2334" s="7">
        <v>42633</v>
      </c>
      <c r="J2334" s="7" t="s">
        <v>2541</v>
      </c>
      <c r="K2334" s="17">
        <f>IF(J2334="Januar",238.19,IF(J2334="Februar",240.59,IF(J2334="Mars",245.99,IF(J2334="April",250.79,IF(J2334="Mai",256.52,IF(J2334="Juni",259.83,IF(J2334="Juli",265.66,IF(J2334="August",272.21,IF(J2334="September",275.91,IF(J2334="Oktober",281.13,IF(J2334="November",284.38,IF(J2334="Desember",287.34,0))))))))))))</f>
        <v>275.91000000000003</v>
      </c>
      <c r="L2334" s="20">
        <f>$K$2/K2334</f>
        <v>0.86328875357906554</v>
      </c>
      <c r="M2334" s="6">
        <v>22</v>
      </c>
      <c r="N2334" s="6">
        <v>8800000</v>
      </c>
      <c r="O2334" s="6">
        <v>8500000</v>
      </c>
      <c r="P2334" s="6">
        <f>O2334-N2334</f>
        <v>-300000</v>
      </c>
      <c r="Q2334" s="8">
        <f>P2334/N2334</f>
        <v>-3.4090909090909088E-2</v>
      </c>
      <c r="R2334" s="6"/>
      <c r="S2334" s="9">
        <f>(N2334+R2334)/F2334</f>
        <v>78571.428571428565</v>
      </c>
      <c r="T2334" s="6">
        <v>75893</v>
      </c>
      <c r="U2334" s="5">
        <f>T2334-S2334</f>
        <v>-2678.4285714285652</v>
      </c>
      <c r="V2334" s="4">
        <f>U2334/S2334</f>
        <v>-3.4089090909090833E-2</v>
      </c>
      <c r="W2334" s="22">
        <f>S2334*L2334</f>
        <v>67829.830638355139</v>
      </c>
      <c r="X2334" s="22">
        <f>T2334*L2334</f>
        <v>65517.573375376021</v>
      </c>
      <c r="Y2334" s="22">
        <f>X2334-W2334</f>
        <v>-2312.2572629791175</v>
      </c>
      <c r="Z2334" s="8">
        <f>Y2334/W2334</f>
        <v>-3.408909090909075E-2</v>
      </c>
      <c r="AA2334" s="10">
        <v>3449</v>
      </c>
      <c r="AB2334" s="6">
        <v>2000</v>
      </c>
      <c r="AC2334" s="6">
        <f>2016-AB2334</f>
        <v>16</v>
      </c>
      <c r="AD2334" s="6" t="s">
        <v>461</v>
      </c>
    </row>
    <row r="2335" spans="1:30" x14ac:dyDescent="0.2">
      <c r="A2335">
        <v>38</v>
      </c>
      <c r="B2335" s="2" t="s">
        <v>2454</v>
      </c>
      <c r="C2335" s="2" t="s">
        <v>22</v>
      </c>
      <c r="D2335" s="2" t="s">
        <v>23</v>
      </c>
      <c r="E2335" s="6" t="s">
        <v>2767</v>
      </c>
      <c r="F2335" s="2">
        <v>140</v>
      </c>
      <c r="G2335" s="2">
        <v>163</v>
      </c>
      <c r="H2335" s="3">
        <v>42608</v>
      </c>
      <c r="I2335" s="3">
        <v>42633</v>
      </c>
      <c r="J2335" s="7" t="s">
        <v>2541</v>
      </c>
      <c r="K2335" s="17">
        <f>IF(J2335="Januar",238.19,IF(J2335="Februar",240.59,IF(J2335="Mars",245.99,IF(J2335="April",250.79,IF(J2335="Mai",256.52,IF(J2335="Juni",259.83,IF(J2335="Juli",265.66,IF(J2335="August",272.21,IF(J2335="September",275.91,IF(J2335="Oktober",281.13,IF(J2335="November",284.38,IF(J2335="Desember",287.34,0))))))))))))</f>
        <v>275.91000000000003</v>
      </c>
      <c r="L2335" s="20">
        <f>$K$2/K2335</f>
        <v>0.86328875357906554</v>
      </c>
      <c r="M2335" s="2">
        <v>25</v>
      </c>
      <c r="N2335" s="2">
        <v>11500000</v>
      </c>
      <c r="O2335" s="2">
        <v>10700000</v>
      </c>
      <c r="P2335" s="2">
        <f>O2335-N2335</f>
        <v>-800000</v>
      </c>
      <c r="Q2335" s="4">
        <f>P2335/N2335</f>
        <v>-6.9565217391304349E-2</v>
      </c>
      <c r="R2335" s="2"/>
      <c r="S2335" s="9">
        <f>(N2335+R2335)/F2335</f>
        <v>82142.857142857145</v>
      </c>
      <c r="T2335" s="2">
        <v>76429</v>
      </c>
      <c r="U2335" s="5">
        <f>T2335-S2335</f>
        <v>-5713.8571428571449</v>
      </c>
      <c r="V2335" s="4">
        <f>U2335/S2335</f>
        <v>-6.9560000000000025E-2</v>
      </c>
      <c r="W2335" s="22">
        <f>S2335*L2335</f>
        <v>70913.004758280382</v>
      </c>
      <c r="X2335" s="22">
        <f>T2335*L2335</f>
        <v>65980.296147294401</v>
      </c>
      <c r="Y2335" s="22">
        <f>X2335-W2335</f>
        <v>-4932.7086109859811</v>
      </c>
      <c r="Z2335" s="8">
        <f>Y2335/W2335</f>
        <v>-6.9559999999999969E-2</v>
      </c>
      <c r="AA2335" s="11">
        <v>4701</v>
      </c>
      <c r="AB2335" s="2">
        <v>1997</v>
      </c>
      <c r="AC2335" s="2">
        <f>2016-AB2335</f>
        <v>19</v>
      </c>
      <c r="AD2335" s="2" t="s">
        <v>108</v>
      </c>
    </row>
    <row r="2336" spans="1:30" x14ac:dyDescent="0.2">
      <c r="A2336">
        <v>38</v>
      </c>
      <c r="B2336" s="2" t="s">
        <v>2098</v>
      </c>
      <c r="C2336" s="2" t="s">
        <v>22</v>
      </c>
      <c r="D2336" s="2" t="s">
        <v>23</v>
      </c>
      <c r="E2336" s="6" t="s">
        <v>2767</v>
      </c>
      <c r="F2336" s="2">
        <v>93</v>
      </c>
      <c r="G2336" s="2">
        <v>105</v>
      </c>
      <c r="H2336" s="3">
        <v>42624</v>
      </c>
      <c r="I2336" s="3">
        <v>42634</v>
      </c>
      <c r="J2336" s="7" t="s">
        <v>2541</v>
      </c>
      <c r="K2336" s="17">
        <f>IF(J2336="Januar",238.19,IF(J2336="Februar",240.59,IF(J2336="Mars",245.99,IF(J2336="April",250.79,IF(J2336="Mai",256.52,IF(J2336="Juni",259.83,IF(J2336="Juli",265.66,IF(J2336="August",272.21,IF(J2336="September",275.91,IF(J2336="Oktober",281.13,IF(J2336="November",284.38,IF(J2336="Desember",287.34,0))))))))))))</f>
        <v>275.91000000000003</v>
      </c>
      <c r="L2336" s="20">
        <f>$K$2/K2336</f>
        <v>0.86328875357906554</v>
      </c>
      <c r="M2336" s="2">
        <v>10</v>
      </c>
      <c r="N2336" s="2">
        <v>5800000</v>
      </c>
      <c r="O2336" s="2">
        <v>6300000</v>
      </c>
      <c r="P2336" s="2">
        <f>O2336-N2336</f>
        <v>500000</v>
      </c>
      <c r="Q2336" s="4">
        <f>P2336/N2336</f>
        <v>8.6206896551724144E-2</v>
      </c>
      <c r="R2336" s="2">
        <v>55888</v>
      </c>
      <c r="S2336" s="9">
        <f>(N2336+R2336)/F2336</f>
        <v>62966.537634408603</v>
      </c>
      <c r="T2336" s="2">
        <v>68343</v>
      </c>
      <c r="U2336" s="5">
        <f>T2336-S2336</f>
        <v>5376.4623655913965</v>
      </c>
      <c r="V2336" s="4">
        <f>U2336/S2336</f>
        <v>8.5386025142557345E-2</v>
      </c>
      <c r="W2336" s="22">
        <f>S2336*L2336</f>
        <v>54358.303791597922</v>
      </c>
      <c r="X2336" s="22">
        <f>T2336*L2336</f>
        <v>58999.743285854078</v>
      </c>
      <c r="Y2336" s="22">
        <f>X2336-W2336</f>
        <v>4641.4394942561557</v>
      </c>
      <c r="Z2336" s="8">
        <f>Y2336/W2336</f>
        <v>8.5386025142557442E-2</v>
      </c>
      <c r="AA2336" s="2">
        <v>398</v>
      </c>
      <c r="AB2336" s="2">
        <v>1903</v>
      </c>
      <c r="AC2336" s="2">
        <f>2016-AB2336</f>
        <v>113</v>
      </c>
      <c r="AD2336" s="2" t="s">
        <v>63</v>
      </c>
    </row>
    <row r="2337" spans="1:30" x14ac:dyDescent="0.2">
      <c r="A2337">
        <v>38</v>
      </c>
      <c r="B2337" s="2" t="s">
        <v>976</v>
      </c>
      <c r="C2337" s="2" t="s">
        <v>22</v>
      </c>
      <c r="D2337" s="2" t="s">
        <v>23</v>
      </c>
      <c r="E2337" s="6" t="s">
        <v>2767</v>
      </c>
      <c r="F2337" s="2">
        <v>58</v>
      </c>
      <c r="G2337" s="2">
        <v>64</v>
      </c>
      <c r="H2337" s="3">
        <v>42623</v>
      </c>
      <c r="I2337" s="3">
        <v>42634</v>
      </c>
      <c r="J2337" s="7" t="s">
        <v>2541</v>
      </c>
      <c r="K2337" s="17">
        <f>IF(J2337="Januar",238.19,IF(J2337="Februar",240.59,IF(J2337="Mars",245.99,IF(J2337="April",250.79,IF(J2337="Mai",256.52,IF(J2337="Juni",259.83,IF(J2337="Juli",265.66,IF(J2337="August",272.21,IF(J2337="September",275.91,IF(J2337="Oktober",281.13,IF(J2337="November",284.38,IF(J2337="Desember",287.34,0))))))))))))</f>
        <v>275.91000000000003</v>
      </c>
      <c r="L2337" s="20">
        <f>$K$2/K2337</f>
        <v>0.86328875357906554</v>
      </c>
      <c r="M2337" s="2">
        <v>11</v>
      </c>
      <c r="N2337" s="2">
        <v>3650000</v>
      </c>
      <c r="O2337" s="2">
        <v>4410000</v>
      </c>
      <c r="P2337" s="2">
        <f>O2337-N2337</f>
        <v>760000</v>
      </c>
      <c r="Q2337" s="4">
        <f>P2337/N2337</f>
        <v>0.20821917808219179</v>
      </c>
      <c r="R2337" s="2"/>
      <c r="S2337" s="9">
        <f>(N2337+R2337)/F2337</f>
        <v>62931.034482758623</v>
      </c>
      <c r="T2337" s="2">
        <v>76034</v>
      </c>
      <c r="U2337" s="5">
        <f>T2337-S2337</f>
        <v>13102.965517241377</v>
      </c>
      <c r="V2337" s="4">
        <f>U2337/S2337</f>
        <v>0.20821150684931503</v>
      </c>
      <c r="W2337" s="22">
        <f>S2337*L2337</f>
        <v>54327.654320061883</v>
      </c>
      <c r="X2337" s="22">
        <f>T2337*L2337</f>
        <v>65639.297089630665</v>
      </c>
      <c r="Y2337" s="22">
        <f>X2337-W2337</f>
        <v>11311.642769568782</v>
      </c>
      <c r="Z2337" s="8">
        <f>Y2337/W2337</f>
        <v>0.208211506849315</v>
      </c>
      <c r="AA2337" s="11">
        <v>2268</v>
      </c>
      <c r="AB2337" s="2">
        <v>2013</v>
      </c>
      <c r="AC2337" s="2">
        <f>2016-AB2337</f>
        <v>3</v>
      </c>
      <c r="AD2337" s="2" t="s">
        <v>112</v>
      </c>
    </row>
    <row r="2338" spans="1:30" x14ac:dyDescent="0.2">
      <c r="A2338">
        <v>38</v>
      </c>
      <c r="B2338" s="2" t="s">
        <v>1496</v>
      </c>
      <c r="C2338" s="2" t="s">
        <v>22</v>
      </c>
      <c r="D2338" s="2" t="s">
        <v>23</v>
      </c>
      <c r="E2338" s="6" t="s">
        <v>2767</v>
      </c>
      <c r="F2338" s="2">
        <v>69</v>
      </c>
      <c r="G2338" s="2">
        <v>76</v>
      </c>
      <c r="H2338" s="3">
        <v>42623</v>
      </c>
      <c r="I2338" s="3">
        <v>42634</v>
      </c>
      <c r="J2338" s="7" t="s">
        <v>2541</v>
      </c>
      <c r="K2338" s="17">
        <f>IF(J2338="Januar",238.19,IF(J2338="Februar",240.59,IF(J2338="Mars",245.99,IF(J2338="April",250.79,IF(J2338="Mai",256.52,IF(J2338="Juni",259.83,IF(J2338="Juli",265.66,IF(J2338="August",272.21,IF(J2338="September",275.91,IF(J2338="Oktober",281.13,IF(J2338="November",284.38,IF(J2338="Desember",287.34,0))))))))))))</f>
        <v>275.91000000000003</v>
      </c>
      <c r="L2338" s="20">
        <f>$K$2/K2338</f>
        <v>0.86328875357906554</v>
      </c>
      <c r="M2338" s="2">
        <v>11</v>
      </c>
      <c r="N2338" s="2">
        <v>3790000</v>
      </c>
      <c r="O2338" s="2">
        <v>4350000</v>
      </c>
      <c r="P2338" s="2">
        <f>O2338-N2338</f>
        <v>560000</v>
      </c>
      <c r="Q2338" s="4">
        <f>P2338/N2338</f>
        <v>0.14775725593667546</v>
      </c>
      <c r="R2338" s="2">
        <v>338068</v>
      </c>
      <c r="S2338" s="9">
        <f>(N2338+R2338)/F2338</f>
        <v>59827.072463768112</v>
      </c>
      <c r="T2338" s="2">
        <v>67943</v>
      </c>
      <c r="U2338" s="5">
        <f>T2338-S2338</f>
        <v>8115.9275362318876</v>
      </c>
      <c r="V2338" s="4">
        <f>U2338/S2338</f>
        <v>0.13565643782999706</v>
      </c>
      <c r="W2338" s="22">
        <f>S2338*L2338</f>
        <v>51648.038817530811</v>
      </c>
      <c r="X2338" s="22">
        <f>T2338*L2338</f>
        <v>58654.427784422449</v>
      </c>
      <c r="Y2338" s="22">
        <f>X2338-W2338</f>
        <v>7006.3889668916381</v>
      </c>
      <c r="Z2338" s="8">
        <f>Y2338/W2338</f>
        <v>0.13565643782999695</v>
      </c>
      <c r="AA2338" s="11">
        <v>9873</v>
      </c>
      <c r="AB2338" s="2">
        <v>1959</v>
      </c>
      <c r="AC2338" s="2">
        <f>2016-AB2338</f>
        <v>57</v>
      </c>
      <c r="AD2338" s="2" t="s">
        <v>83</v>
      </c>
    </row>
    <row r="2339" spans="1:30" x14ac:dyDescent="0.2">
      <c r="A2339">
        <v>38</v>
      </c>
      <c r="B2339" s="6" t="s">
        <v>1604</v>
      </c>
      <c r="C2339" s="6" t="s">
        <v>22</v>
      </c>
      <c r="D2339" s="6" t="s">
        <v>23</v>
      </c>
      <c r="E2339" s="6" t="s">
        <v>2767</v>
      </c>
      <c r="F2339" s="6">
        <v>72</v>
      </c>
      <c r="G2339" s="6">
        <v>82</v>
      </c>
      <c r="H2339" s="7">
        <v>42623</v>
      </c>
      <c r="I2339" s="7">
        <v>42634</v>
      </c>
      <c r="J2339" s="7" t="s">
        <v>2541</v>
      </c>
      <c r="K2339" s="17">
        <f>IF(J2339="Januar",238.19,IF(J2339="Februar",240.59,IF(J2339="Mars",245.99,IF(J2339="April",250.79,IF(J2339="Mai",256.52,IF(J2339="Juni",259.83,IF(J2339="Juli",265.66,IF(J2339="August",272.21,IF(J2339="September",275.91,IF(J2339="Oktober",281.13,IF(J2339="November",284.38,IF(J2339="Desember",287.34,0))))))))))))</f>
        <v>275.91000000000003</v>
      </c>
      <c r="L2339" s="20">
        <f>$K$2/K2339</f>
        <v>0.86328875357906554</v>
      </c>
      <c r="M2339" s="6">
        <v>11</v>
      </c>
      <c r="N2339" s="6">
        <v>4300000</v>
      </c>
      <c r="O2339" s="6">
        <v>5715000</v>
      </c>
      <c r="P2339" s="6">
        <f>O2339-N2339</f>
        <v>1415000</v>
      </c>
      <c r="Q2339" s="8">
        <f>P2339/N2339</f>
        <v>0.32906976744186045</v>
      </c>
      <c r="R2339" s="6"/>
      <c r="S2339" s="9">
        <f>(N2339+R2339)/F2339</f>
        <v>59722.222222222219</v>
      </c>
      <c r="T2339" s="6">
        <v>79375</v>
      </c>
      <c r="U2339" s="5">
        <f>T2339-S2339</f>
        <v>19652.777777777781</v>
      </c>
      <c r="V2339" s="4">
        <f>U2339/S2339</f>
        <v>0.32906976744186056</v>
      </c>
      <c r="W2339" s="22">
        <f>S2339*L2339</f>
        <v>51557.522783194188</v>
      </c>
      <c r="X2339" s="22">
        <f>T2339*L2339</f>
        <v>68523.544815338333</v>
      </c>
      <c r="Y2339" s="22">
        <f>X2339-W2339</f>
        <v>16966.022032144145</v>
      </c>
      <c r="Z2339" s="8">
        <f>Y2339/W2339</f>
        <v>0.32906976744186067</v>
      </c>
      <c r="AA2339" s="6">
        <v>198</v>
      </c>
      <c r="AB2339" s="6">
        <v>1880</v>
      </c>
      <c r="AC2339" s="6">
        <f>2016-AB2339</f>
        <v>136</v>
      </c>
      <c r="AD2339" s="6" t="s">
        <v>37</v>
      </c>
    </row>
    <row r="2340" spans="1:30" x14ac:dyDescent="0.2">
      <c r="A2340">
        <v>38</v>
      </c>
      <c r="B2340" s="6" t="s">
        <v>1796</v>
      </c>
      <c r="C2340" s="6" t="s">
        <v>22</v>
      </c>
      <c r="D2340" s="6" t="s">
        <v>23</v>
      </c>
      <c r="E2340" s="6" t="s">
        <v>2767</v>
      </c>
      <c r="F2340" s="6">
        <v>78</v>
      </c>
      <c r="G2340" s="6">
        <v>88</v>
      </c>
      <c r="H2340" s="7">
        <v>42623</v>
      </c>
      <c r="I2340" s="7">
        <v>42634</v>
      </c>
      <c r="J2340" s="7" t="s">
        <v>2541</v>
      </c>
      <c r="K2340" s="17">
        <f>IF(J2340="Januar",238.19,IF(J2340="Februar",240.59,IF(J2340="Mars",245.99,IF(J2340="April",250.79,IF(J2340="Mai",256.52,IF(J2340="Juni",259.83,IF(J2340="Juli",265.66,IF(J2340="August",272.21,IF(J2340="September",275.91,IF(J2340="Oktober",281.13,IF(J2340="November",284.38,IF(J2340="Desember",287.34,0))))))))))))</f>
        <v>275.91000000000003</v>
      </c>
      <c r="L2340" s="20">
        <f>$K$2/K2340</f>
        <v>0.86328875357906554</v>
      </c>
      <c r="M2340" s="6">
        <v>11</v>
      </c>
      <c r="N2340" s="6">
        <v>3600000</v>
      </c>
      <c r="O2340" s="6">
        <v>4100000</v>
      </c>
      <c r="P2340" s="6">
        <f>O2340-N2340</f>
        <v>500000</v>
      </c>
      <c r="Q2340" s="8">
        <f>P2340/N2340</f>
        <v>0.1388888888888889</v>
      </c>
      <c r="R2340" s="6">
        <v>52000</v>
      </c>
      <c r="S2340" s="9">
        <f>(N2340+R2340)/F2340</f>
        <v>46820.51282051282</v>
      </c>
      <c r="T2340" s="6">
        <v>53231</v>
      </c>
      <c r="U2340" s="5">
        <f>T2340-S2340</f>
        <v>6410.4871794871797</v>
      </c>
      <c r="V2340" s="4">
        <f>U2340/S2340</f>
        <v>0.13691621029572837</v>
      </c>
      <c r="W2340" s="22">
        <f>S2340*L2340</f>
        <v>40419.622154753168</v>
      </c>
      <c r="X2340" s="22">
        <f>T2340*L2340</f>
        <v>45953.723641767239</v>
      </c>
      <c r="Y2340" s="22">
        <f>X2340-W2340</f>
        <v>5534.1014870140716</v>
      </c>
      <c r="Z2340" s="8">
        <f>Y2340/W2340</f>
        <v>0.13691621029572851</v>
      </c>
      <c r="AA2340" s="10">
        <v>2395</v>
      </c>
      <c r="AB2340" s="6">
        <v>2003</v>
      </c>
      <c r="AC2340" s="6">
        <f>2016-AB2340</f>
        <v>13</v>
      </c>
      <c r="AD2340" s="6" t="s">
        <v>161</v>
      </c>
    </row>
    <row r="2341" spans="1:30" x14ac:dyDescent="0.2">
      <c r="A2341">
        <v>38</v>
      </c>
      <c r="B2341" s="2" t="s">
        <v>2007</v>
      </c>
      <c r="C2341" s="2" t="s">
        <v>22</v>
      </c>
      <c r="D2341" s="2" t="s">
        <v>23</v>
      </c>
      <c r="E2341" s="6" t="s">
        <v>2767</v>
      </c>
      <c r="F2341" s="2">
        <v>87</v>
      </c>
      <c r="G2341" s="2">
        <v>96</v>
      </c>
      <c r="H2341" s="3">
        <v>42623</v>
      </c>
      <c r="I2341" s="3">
        <v>42634</v>
      </c>
      <c r="J2341" s="7" t="s">
        <v>2541</v>
      </c>
      <c r="K2341" s="17">
        <f>IF(J2341="Januar",238.19,IF(J2341="Februar",240.59,IF(J2341="Mars",245.99,IF(J2341="April",250.79,IF(J2341="Mai",256.52,IF(J2341="Juni",259.83,IF(J2341="Juli",265.66,IF(J2341="August",272.21,IF(J2341="September",275.91,IF(J2341="Oktober",281.13,IF(J2341="November",284.38,IF(J2341="Desember",287.34,0))))))))))))</f>
        <v>275.91000000000003</v>
      </c>
      <c r="L2341" s="20">
        <f>$K$2/K2341</f>
        <v>0.86328875357906554</v>
      </c>
      <c r="M2341" s="2">
        <v>11</v>
      </c>
      <c r="N2341" s="2">
        <v>5190000</v>
      </c>
      <c r="O2341" s="2">
        <v>5220000</v>
      </c>
      <c r="P2341" s="2">
        <f>O2341-N2341</f>
        <v>30000</v>
      </c>
      <c r="Q2341" s="4">
        <f>P2341/N2341</f>
        <v>5.7803468208092483E-3</v>
      </c>
      <c r="R2341" s="2">
        <v>6862</v>
      </c>
      <c r="S2341" s="9">
        <f>(N2341+R2341)/F2341</f>
        <v>59734.045977011498</v>
      </c>
      <c r="T2341" s="2">
        <v>60079</v>
      </c>
      <c r="U2341" s="5">
        <f>T2341-S2341</f>
        <v>344.9540229885024</v>
      </c>
      <c r="V2341" s="4">
        <f>U2341/S2341</f>
        <v>5.7748310422712223E-3</v>
      </c>
      <c r="W2341" s="22">
        <f>S2341*L2341</f>
        <v>51567.730097728847</v>
      </c>
      <c r="X2341" s="22">
        <f>T2341*L2341</f>
        <v>51865.525026276679</v>
      </c>
      <c r="Y2341" s="22">
        <f>X2341-W2341</f>
        <v>297.79492854783166</v>
      </c>
      <c r="Z2341" s="8">
        <f>Y2341/W2341</f>
        <v>5.7748310422712822E-3</v>
      </c>
      <c r="AA2341" s="11">
        <v>2065</v>
      </c>
      <c r="AB2341" s="2">
        <v>1931</v>
      </c>
      <c r="AC2341" s="2">
        <f>2016-AB2341</f>
        <v>85</v>
      </c>
      <c r="AD2341" s="2" t="s">
        <v>25</v>
      </c>
    </row>
    <row r="2342" spans="1:30" x14ac:dyDescent="0.2">
      <c r="A2342">
        <v>38</v>
      </c>
      <c r="B2342" s="2" t="s">
        <v>2055</v>
      </c>
      <c r="C2342" s="2" t="s">
        <v>22</v>
      </c>
      <c r="D2342" s="2" t="s">
        <v>23</v>
      </c>
      <c r="E2342" s="6" t="s">
        <v>2767</v>
      </c>
      <c r="F2342" s="2">
        <v>90</v>
      </c>
      <c r="G2342" s="2">
        <v>103</v>
      </c>
      <c r="H2342" s="3">
        <v>42623</v>
      </c>
      <c r="I2342" s="3">
        <v>42634</v>
      </c>
      <c r="J2342" s="7" t="s">
        <v>2541</v>
      </c>
      <c r="K2342" s="17">
        <f>IF(J2342="Januar",238.19,IF(J2342="Februar",240.59,IF(J2342="Mars",245.99,IF(J2342="April",250.79,IF(J2342="Mai",256.52,IF(J2342="Juni",259.83,IF(J2342="Juli",265.66,IF(J2342="August",272.21,IF(J2342="September",275.91,IF(J2342="Oktober",281.13,IF(J2342="November",284.38,IF(J2342="Desember",287.34,0))))))))))))</f>
        <v>275.91000000000003</v>
      </c>
      <c r="L2342" s="20">
        <f>$K$2/K2342</f>
        <v>0.86328875357906554</v>
      </c>
      <c r="M2342" s="2">
        <v>11</v>
      </c>
      <c r="N2342" s="2">
        <v>5500000</v>
      </c>
      <c r="O2342" s="2">
        <v>5800000</v>
      </c>
      <c r="P2342" s="2">
        <f>O2342-N2342</f>
        <v>300000</v>
      </c>
      <c r="Q2342" s="4">
        <f>P2342/N2342</f>
        <v>5.4545454545454543E-2</v>
      </c>
      <c r="R2342" s="2"/>
      <c r="S2342" s="9">
        <f>(N2342+R2342)/F2342</f>
        <v>61111.111111111109</v>
      </c>
      <c r="T2342" s="2">
        <v>64444</v>
      </c>
      <c r="U2342" s="5">
        <f>T2342-S2342</f>
        <v>3332.8888888888905</v>
      </c>
      <c r="V2342" s="4">
        <f>U2342/S2342</f>
        <v>5.4538181818181847E-2</v>
      </c>
      <c r="W2342" s="22">
        <f>S2342*L2342</f>
        <v>52756.534940942889</v>
      </c>
      <c r="X2342" s="22">
        <f>T2342*L2342</f>
        <v>55633.7804356493</v>
      </c>
      <c r="Y2342" s="22">
        <f>X2342-W2342</f>
        <v>2877.2454947064107</v>
      </c>
      <c r="Z2342" s="8">
        <f>Y2342/W2342</f>
        <v>5.4538181818181923E-2</v>
      </c>
      <c r="AA2342" s="11">
        <v>6928</v>
      </c>
      <c r="AB2342" s="2">
        <v>1996</v>
      </c>
      <c r="AC2342" s="2">
        <f>2016-AB2342</f>
        <v>20</v>
      </c>
      <c r="AD2342" s="2" t="s">
        <v>137</v>
      </c>
    </row>
    <row r="2343" spans="1:30" x14ac:dyDescent="0.2">
      <c r="A2343">
        <v>38</v>
      </c>
      <c r="B2343" s="2" t="s">
        <v>623</v>
      </c>
      <c r="C2343" s="2" t="s">
        <v>22</v>
      </c>
      <c r="D2343" s="2" t="s">
        <v>23</v>
      </c>
      <c r="E2343" s="6" t="s">
        <v>2767</v>
      </c>
      <c r="F2343" s="2">
        <v>83</v>
      </c>
      <c r="G2343" s="2">
        <v>90</v>
      </c>
      <c r="H2343" s="3">
        <v>42622</v>
      </c>
      <c r="I2343" s="3">
        <v>42634</v>
      </c>
      <c r="J2343" s="7" t="s">
        <v>2541</v>
      </c>
      <c r="K2343" s="17">
        <f>IF(J2343="Januar",238.19,IF(J2343="Februar",240.59,IF(J2343="Mars",245.99,IF(J2343="April",250.79,IF(J2343="Mai",256.52,IF(J2343="Juni",259.83,IF(J2343="Juli",265.66,IF(J2343="August",272.21,IF(J2343="September",275.91,IF(J2343="Oktober",281.13,IF(J2343="November",284.38,IF(J2343="Desember",287.34,0))))))))))))</f>
        <v>275.91000000000003</v>
      </c>
      <c r="L2343" s="20">
        <f>$K$2/K2343</f>
        <v>0.86328875357906554</v>
      </c>
      <c r="M2343" s="2">
        <v>12</v>
      </c>
      <c r="N2343" s="2">
        <v>6800000</v>
      </c>
      <c r="O2343" s="2">
        <v>7000000</v>
      </c>
      <c r="P2343" s="2">
        <f>O2343-N2343</f>
        <v>200000</v>
      </c>
      <c r="Q2343" s="4">
        <f>P2343/N2343</f>
        <v>2.9411764705882353E-2</v>
      </c>
      <c r="R2343" s="2"/>
      <c r="S2343" s="9">
        <f>(N2343+R2343)/F2343</f>
        <v>81927.710843373497</v>
      </c>
      <c r="T2343" s="2">
        <v>84337</v>
      </c>
      <c r="U2343" s="5">
        <f>T2343-S2343</f>
        <v>2409.2891566265025</v>
      </c>
      <c r="V2343" s="4">
        <f>U2343/S2343</f>
        <v>2.9407499999999955E-2</v>
      </c>
      <c r="W2343" s="22">
        <f>S2343*L2343</f>
        <v>70727.271377561992</v>
      </c>
      <c r="X2343" s="22">
        <f>T2343*L2343</f>
        <v>72807.183610597654</v>
      </c>
      <c r="Y2343" s="22">
        <f>X2343-W2343</f>
        <v>2079.9122330356622</v>
      </c>
      <c r="Z2343" s="8">
        <f>Y2343/W2343</f>
        <v>2.9407500000000111E-2</v>
      </c>
      <c r="AA2343" s="11">
        <v>6463</v>
      </c>
      <c r="AB2343" s="2">
        <v>2014</v>
      </c>
      <c r="AC2343" s="2">
        <f>2016-AB2343</f>
        <v>2</v>
      </c>
      <c r="AD2343" s="2" t="s">
        <v>27</v>
      </c>
    </row>
    <row r="2344" spans="1:30" x14ac:dyDescent="0.2">
      <c r="A2344">
        <v>38</v>
      </c>
      <c r="B2344" s="6" t="s">
        <v>2054</v>
      </c>
      <c r="C2344" s="6" t="s">
        <v>22</v>
      </c>
      <c r="D2344" s="6" t="s">
        <v>23</v>
      </c>
      <c r="E2344" s="6" t="s">
        <v>2767</v>
      </c>
      <c r="F2344" s="6">
        <v>90</v>
      </c>
      <c r="G2344" s="6">
        <v>100</v>
      </c>
      <c r="H2344" s="7">
        <v>42622</v>
      </c>
      <c r="I2344" s="7">
        <v>42634</v>
      </c>
      <c r="J2344" s="7" t="s">
        <v>2541</v>
      </c>
      <c r="K2344" s="17">
        <f>IF(J2344="Januar",238.19,IF(J2344="Februar",240.59,IF(J2344="Mars",245.99,IF(J2344="April",250.79,IF(J2344="Mai",256.52,IF(J2344="Juni",259.83,IF(J2344="Juli",265.66,IF(J2344="August",272.21,IF(J2344="September",275.91,IF(J2344="Oktober",281.13,IF(J2344="November",284.38,IF(J2344="Desember",287.34,0))))))))))))</f>
        <v>275.91000000000003</v>
      </c>
      <c r="L2344" s="20">
        <f>$K$2/K2344</f>
        <v>0.86328875357906554</v>
      </c>
      <c r="M2344" s="6">
        <v>12</v>
      </c>
      <c r="N2344" s="6">
        <v>6500000</v>
      </c>
      <c r="O2344" s="6">
        <v>7320000</v>
      </c>
      <c r="P2344" s="6">
        <f>O2344-N2344</f>
        <v>820000</v>
      </c>
      <c r="Q2344" s="8">
        <f>P2344/N2344</f>
        <v>0.12615384615384614</v>
      </c>
      <c r="R2344" s="6"/>
      <c r="S2344" s="9">
        <f>(N2344+R2344)/F2344</f>
        <v>72222.222222222219</v>
      </c>
      <c r="T2344" s="6">
        <v>81333</v>
      </c>
      <c r="U2344" s="5">
        <f>T2344-S2344</f>
        <v>9110.777777777781</v>
      </c>
      <c r="V2344" s="4">
        <f>U2344/S2344</f>
        <v>0.12614923076923082</v>
      </c>
      <c r="W2344" s="22">
        <f>S2344*L2344</f>
        <v>62348.632202932509</v>
      </c>
      <c r="X2344" s="22">
        <f>T2344*L2344</f>
        <v>70213.864194846145</v>
      </c>
      <c r="Y2344" s="22">
        <f>X2344-W2344</f>
        <v>7865.2319919136353</v>
      </c>
      <c r="Z2344" s="8">
        <f>Y2344/W2344</f>
        <v>0.12614923076923093</v>
      </c>
      <c r="AA2344" s="6">
        <v>790</v>
      </c>
      <c r="AB2344" s="6">
        <v>1904</v>
      </c>
      <c r="AC2344" s="6">
        <f>2016-AB2344</f>
        <v>112</v>
      </c>
      <c r="AD2344" s="6" t="s">
        <v>103</v>
      </c>
    </row>
    <row r="2345" spans="1:30" x14ac:dyDescent="0.2">
      <c r="A2345">
        <v>38</v>
      </c>
      <c r="B2345" s="2" t="s">
        <v>1067</v>
      </c>
      <c r="C2345" s="2" t="s">
        <v>22</v>
      </c>
      <c r="D2345" s="2" t="s">
        <v>23</v>
      </c>
      <c r="E2345" s="6" t="s">
        <v>2767</v>
      </c>
      <c r="F2345" s="2">
        <v>57</v>
      </c>
      <c r="G2345" s="2">
        <v>64</v>
      </c>
      <c r="H2345" s="3">
        <v>42625</v>
      </c>
      <c r="I2345" s="3">
        <v>42635</v>
      </c>
      <c r="J2345" s="7" t="s">
        <v>2541</v>
      </c>
      <c r="K2345" s="17">
        <f>IF(J2345="Januar",238.19,IF(J2345="Februar",240.59,IF(J2345="Mars",245.99,IF(J2345="April",250.79,IF(J2345="Mai",256.52,IF(J2345="Juni",259.83,IF(J2345="Juli",265.66,IF(J2345="August",272.21,IF(J2345="September",275.91,IF(J2345="Oktober",281.13,IF(J2345="November",284.38,IF(J2345="Desember",287.34,0))))))))))))</f>
        <v>275.91000000000003</v>
      </c>
      <c r="L2345" s="20">
        <f>$K$2/K2345</f>
        <v>0.86328875357906554</v>
      </c>
      <c r="M2345" s="2">
        <v>10</v>
      </c>
      <c r="N2345" s="2">
        <v>3500000</v>
      </c>
      <c r="O2345" s="2">
        <v>4110000</v>
      </c>
      <c r="P2345" s="2">
        <f>O2345-N2345</f>
        <v>610000</v>
      </c>
      <c r="Q2345" s="4">
        <f>P2345/N2345</f>
        <v>0.17428571428571429</v>
      </c>
      <c r="R2345" s="2">
        <v>2256</v>
      </c>
      <c r="S2345" s="9">
        <f>(N2345+R2345)/F2345</f>
        <v>61443.087719298244</v>
      </c>
      <c r="T2345" s="2">
        <v>72145</v>
      </c>
      <c r="U2345" s="5">
        <f>T2345-S2345</f>
        <v>10701.912280701756</v>
      </c>
      <c r="V2345" s="4">
        <f>U2345/S2345</f>
        <v>0.17417601683029454</v>
      </c>
      <c r="W2345" s="22">
        <f>S2345*L2345</f>
        <v>53043.126613242173</v>
      </c>
      <c r="X2345" s="22">
        <f>T2345*L2345</f>
        <v>62281.967126961681</v>
      </c>
      <c r="Y2345" s="22">
        <f>X2345-W2345</f>
        <v>9238.8405137195077</v>
      </c>
      <c r="Z2345" s="8">
        <f>Y2345/W2345</f>
        <v>0.17417601683029443</v>
      </c>
      <c r="AA2345" s="11">
        <v>3557</v>
      </c>
      <c r="AB2345" s="2">
        <v>2004</v>
      </c>
      <c r="AC2345" s="2">
        <f>2016-AB2345</f>
        <v>12</v>
      </c>
      <c r="AD2345" s="2" t="s">
        <v>183</v>
      </c>
    </row>
    <row r="2346" spans="1:30" x14ac:dyDescent="0.2">
      <c r="A2346">
        <v>38</v>
      </c>
      <c r="B2346" s="6" t="s">
        <v>1066</v>
      </c>
      <c r="C2346" s="6" t="s">
        <v>22</v>
      </c>
      <c r="D2346" s="6" t="s">
        <v>23</v>
      </c>
      <c r="E2346" s="6" t="s">
        <v>2767</v>
      </c>
      <c r="F2346" s="6">
        <v>57</v>
      </c>
      <c r="G2346" s="6">
        <v>63</v>
      </c>
      <c r="H2346" s="7">
        <v>42624</v>
      </c>
      <c r="I2346" s="7">
        <v>42635</v>
      </c>
      <c r="J2346" s="7" t="s">
        <v>2541</v>
      </c>
      <c r="K2346" s="17">
        <f>IF(J2346="Januar",238.19,IF(J2346="Februar",240.59,IF(J2346="Mars",245.99,IF(J2346="April",250.79,IF(J2346="Mai",256.52,IF(J2346="Juni",259.83,IF(J2346="Juli",265.66,IF(J2346="August",272.21,IF(J2346="September",275.91,IF(J2346="Oktober",281.13,IF(J2346="November",284.38,IF(J2346="Desember",287.34,0))))))))))))</f>
        <v>275.91000000000003</v>
      </c>
      <c r="L2346" s="20">
        <f>$K$2/K2346</f>
        <v>0.86328875357906554</v>
      </c>
      <c r="M2346" s="6">
        <v>11</v>
      </c>
      <c r="N2346" s="6">
        <v>3400000</v>
      </c>
      <c r="O2346" s="6">
        <v>4480000</v>
      </c>
      <c r="P2346" s="6">
        <f>O2346-N2346</f>
        <v>1080000</v>
      </c>
      <c r="Q2346" s="8">
        <f>P2346/N2346</f>
        <v>0.31764705882352939</v>
      </c>
      <c r="R2346" s="6"/>
      <c r="S2346" s="9">
        <f>(N2346+R2346)/F2346</f>
        <v>59649.122807017542</v>
      </c>
      <c r="T2346" s="6">
        <v>78596</v>
      </c>
      <c r="U2346" s="5">
        <f>T2346-S2346</f>
        <v>18946.877192982458</v>
      </c>
      <c r="V2346" s="4">
        <f>U2346/S2346</f>
        <v>0.31763882352941181</v>
      </c>
      <c r="W2346" s="22">
        <f>S2346*L2346</f>
        <v>51494.416880154786</v>
      </c>
      <c r="X2346" s="22">
        <f>T2346*L2346</f>
        <v>67851.042876300242</v>
      </c>
      <c r="Y2346" s="22">
        <f>X2346-W2346</f>
        <v>16356.625996145456</v>
      </c>
      <c r="Z2346" s="8">
        <f>Y2346/W2346</f>
        <v>0.31763882352941192</v>
      </c>
      <c r="AA2346" s="6">
        <v>821</v>
      </c>
      <c r="AB2346" s="6">
        <v>2007</v>
      </c>
      <c r="AC2346" s="6">
        <f>2016-AB2346</f>
        <v>9</v>
      </c>
      <c r="AD2346" s="6" t="s">
        <v>44</v>
      </c>
    </row>
    <row r="2347" spans="1:30" x14ac:dyDescent="0.2">
      <c r="A2347">
        <v>38</v>
      </c>
      <c r="B2347" s="2" t="s">
        <v>391</v>
      </c>
      <c r="C2347" s="2" t="s">
        <v>22</v>
      </c>
      <c r="D2347" s="2" t="s">
        <v>23</v>
      </c>
      <c r="E2347" s="6" t="s">
        <v>2767</v>
      </c>
      <c r="F2347" s="2">
        <v>79</v>
      </c>
      <c r="G2347" s="2">
        <v>86</v>
      </c>
      <c r="H2347" s="3">
        <v>42624</v>
      </c>
      <c r="I2347" s="3">
        <v>42635</v>
      </c>
      <c r="J2347" s="7" t="s">
        <v>2541</v>
      </c>
      <c r="K2347" s="17">
        <f>IF(J2347="Januar",238.19,IF(J2347="Februar",240.59,IF(J2347="Mars",245.99,IF(J2347="April",250.79,IF(J2347="Mai",256.52,IF(J2347="Juni",259.83,IF(J2347="Juli",265.66,IF(J2347="August",272.21,IF(J2347="September",275.91,IF(J2347="Oktober",281.13,IF(J2347="November",284.38,IF(J2347="Desember",287.34,0))))))))))))</f>
        <v>275.91000000000003</v>
      </c>
      <c r="L2347" s="20">
        <f>$K$2/K2347</f>
        <v>0.86328875357906554</v>
      </c>
      <c r="M2347" s="2">
        <v>11</v>
      </c>
      <c r="N2347" s="2">
        <v>4990000</v>
      </c>
      <c r="O2347" s="2">
        <v>5200000</v>
      </c>
      <c r="P2347" s="2">
        <f>O2347-N2347</f>
        <v>210000</v>
      </c>
      <c r="Q2347" s="4">
        <f>P2347/N2347</f>
        <v>4.2084168336673347E-2</v>
      </c>
      <c r="R2347" s="2"/>
      <c r="S2347" s="9">
        <f>(N2347+R2347)/F2347</f>
        <v>63164.556962025315</v>
      </c>
      <c r="T2347" s="2">
        <v>65823</v>
      </c>
      <c r="U2347" s="5">
        <f>T2347-S2347</f>
        <v>2658.4430379746846</v>
      </c>
      <c r="V2347" s="4">
        <f>U2347/S2347</f>
        <v>4.2087575150300621E-2</v>
      </c>
      <c r="W2347" s="22">
        <f>S2347*L2347</f>
        <v>54529.251650120721</v>
      </c>
      <c r="X2347" s="22">
        <f>T2347*L2347</f>
        <v>56824.255626834834</v>
      </c>
      <c r="Y2347" s="22">
        <f>X2347-W2347</f>
        <v>2295.0039767141134</v>
      </c>
      <c r="Z2347" s="8">
        <f>Y2347/W2347</f>
        <v>4.2087575150300684E-2</v>
      </c>
      <c r="AA2347" s="2">
        <v>660</v>
      </c>
      <c r="AB2347" s="2">
        <v>1940</v>
      </c>
      <c r="AC2347" s="2">
        <f>2016-AB2347</f>
        <v>76</v>
      </c>
      <c r="AD2347" s="2" t="s">
        <v>169</v>
      </c>
    </row>
    <row r="2348" spans="1:30" x14ac:dyDescent="0.2">
      <c r="A2348">
        <v>38</v>
      </c>
      <c r="B2348" s="6" t="s">
        <v>984</v>
      </c>
      <c r="C2348" s="6" t="s">
        <v>22</v>
      </c>
      <c r="D2348" s="6" t="s">
        <v>23</v>
      </c>
      <c r="E2348" s="6" t="s">
        <v>2767</v>
      </c>
      <c r="F2348" s="6">
        <v>55</v>
      </c>
      <c r="G2348" s="6">
        <v>63</v>
      </c>
      <c r="H2348" s="7">
        <v>42616</v>
      </c>
      <c r="I2348" s="7">
        <v>42635</v>
      </c>
      <c r="J2348" s="7" t="s">
        <v>2541</v>
      </c>
      <c r="K2348" s="17">
        <f>IF(J2348="Januar",238.19,IF(J2348="Februar",240.59,IF(J2348="Mars",245.99,IF(J2348="April",250.79,IF(J2348="Mai",256.52,IF(J2348="Juni",259.83,IF(J2348="Juli",265.66,IF(J2348="August",272.21,IF(J2348="September",275.91,IF(J2348="Oktober",281.13,IF(J2348="November",284.38,IF(J2348="Desember",287.34,0))))))))))))</f>
        <v>275.91000000000003</v>
      </c>
      <c r="L2348" s="20">
        <f>$K$2/K2348</f>
        <v>0.86328875357906554</v>
      </c>
      <c r="M2348" s="6">
        <v>19</v>
      </c>
      <c r="N2348" s="6">
        <v>3000000</v>
      </c>
      <c r="O2348" s="6">
        <v>3000000</v>
      </c>
      <c r="P2348" s="6">
        <f>O2348-N2348</f>
        <v>0</v>
      </c>
      <c r="Q2348" s="8">
        <f>P2348/N2348</f>
        <v>0</v>
      </c>
      <c r="R2348" s="6"/>
      <c r="S2348" s="9">
        <f>(N2348+R2348)/F2348</f>
        <v>54545.454545454544</v>
      </c>
      <c r="T2348" s="6">
        <v>54545</v>
      </c>
      <c r="U2348" s="5">
        <f>T2348-S2348</f>
        <v>-0.45454545454413164</v>
      </c>
      <c r="V2348" s="4">
        <f>U2348/S2348</f>
        <v>-8.3333333333090798E-6</v>
      </c>
      <c r="W2348" s="22">
        <f>S2348*L2348</f>
        <v>47088.477467949029</v>
      </c>
      <c r="X2348" s="22">
        <f>T2348*L2348</f>
        <v>47088.085063970131</v>
      </c>
      <c r="Y2348" s="22">
        <f>X2348-W2348</f>
        <v>-0.39240397889807355</v>
      </c>
      <c r="Z2348" s="8">
        <f>Y2348/W2348</f>
        <v>-8.3333333333014429E-6</v>
      </c>
      <c r="AA2348" s="6"/>
      <c r="AB2348" s="6">
        <v>1990</v>
      </c>
      <c r="AC2348" s="6">
        <f>2016-AB2348</f>
        <v>26</v>
      </c>
      <c r="AD2348" s="6" t="s">
        <v>161</v>
      </c>
    </row>
    <row r="2349" spans="1:30" x14ac:dyDescent="0.2">
      <c r="A2349">
        <v>38</v>
      </c>
      <c r="B2349" s="6" t="s">
        <v>490</v>
      </c>
      <c r="C2349" s="6" t="s">
        <v>22</v>
      </c>
      <c r="D2349" s="6" t="s">
        <v>23</v>
      </c>
      <c r="E2349" s="6" t="s">
        <v>2767</v>
      </c>
      <c r="F2349" s="6">
        <v>43</v>
      </c>
      <c r="G2349" s="6">
        <v>50</v>
      </c>
      <c r="H2349" s="7">
        <v>42624</v>
      </c>
      <c r="I2349" s="7">
        <v>42636</v>
      </c>
      <c r="J2349" s="7" t="s">
        <v>2541</v>
      </c>
      <c r="K2349" s="17">
        <f>IF(J2349="Januar",238.19,IF(J2349="Februar",240.59,IF(J2349="Mars",245.99,IF(J2349="April",250.79,IF(J2349="Mai",256.52,IF(J2349="Juni",259.83,IF(J2349="Juli",265.66,IF(J2349="August",272.21,IF(J2349="September",275.91,IF(J2349="Oktober",281.13,IF(J2349="November",284.38,IF(J2349="Desember",287.34,0))))))))))))</f>
        <v>275.91000000000003</v>
      </c>
      <c r="L2349" s="20">
        <f>$K$2/K2349</f>
        <v>0.86328875357906554</v>
      </c>
      <c r="M2349" s="6">
        <v>12</v>
      </c>
      <c r="N2349" s="6">
        <v>3600000</v>
      </c>
      <c r="O2349" s="6">
        <v>3895000</v>
      </c>
      <c r="P2349" s="6">
        <f>O2349-N2349</f>
        <v>295000</v>
      </c>
      <c r="Q2349" s="8">
        <f>P2349/N2349</f>
        <v>8.1944444444444445E-2</v>
      </c>
      <c r="R2349" s="6">
        <v>11649</v>
      </c>
      <c r="S2349" s="9">
        <f>(N2349+R2349)/F2349</f>
        <v>83991.837209302321</v>
      </c>
      <c r="T2349" s="6">
        <v>90852</v>
      </c>
      <c r="U2349" s="5">
        <f>T2349-S2349</f>
        <v>6860.1627906976792</v>
      </c>
      <c r="V2349" s="4">
        <f>U2349/S2349</f>
        <v>8.1676541657287355E-2</v>
      </c>
      <c r="W2349" s="22">
        <f>S2349*L2349</f>
        <v>72509.208455234373</v>
      </c>
      <c r="X2349" s="22">
        <f>T2349*L2349</f>
        <v>78431.509840165265</v>
      </c>
      <c r="Y2349" s="22">
        <f>X2349-W2349</f>
        <v>5922.3013849308918</v>
      </c>
      <c r="Z2349" s="8">
        <f>Y2349/W2349</f>
        <v>8.167654165728748E-2</v>
      </c>
      <c r="AA2349" s="6">
        <v>542</v>
      </c>
      <c r="AB2349" s="6">
        <v>1891</v>
      </c>
      <c r="AC2349" s="6">
        <f>2016-AB2349</f>
        <v>125</v>
      </c>
      <c r="AD2349" s="6" t="s">
        <v>148</v>
      </c>
    </row>
    <row r="2350" spans="1:30" x14ac:dyDescent="0.2">
      <c r="A2350">
        <v>38</v>
      </c>
      <c r="B2350" s="6" t="s">
        <v>858</v>
      </c>
      <c r="C2350" s="6" t="s">
        <v>22</v>
      </c>
      <c r="D2350" s="6" t="s">
        <v>23</v>
      </c>
      <c r="E2350" s="6" t="s">
        <v>2767</v>
      </c>
      <c r="F2350" s="6">
        <v>138</v>
      </c>
      <c r="G2350" s="6">
        <v>152</v>
      </c>
      <c r="H2350" s="7">
        <v>42617</v>
      </c>
      <c r="I2350" s="7">
        <v>42636</v>
      </c>
      <c r="J2350" s="7" t="s">
        <v>2541</v>
      </c>
      <c r="K2350" s="17">
        <f>IF(J2350="Januar",238.19,IF(J2350="Februar",240.59,IF(J2350="Mars",245.99,IF(J2350="April",250.79,IF(J2350="Mai",256.52,IF(J2350="Juni",259.83,IF(J2350="Juli",265.66,IF(J2350="August",272.21,IF(J2350="September",275.91,IF(J2350="Oktober",281.13,IF(J2350="November",284.38,IF(J2350="Desember",287.34,0))))))))))))</f>
        <v>275.91000000000003</v>
      </c>
      <c r="L2350" s="20">
        <f>$K$2/K2350</f>
        <v>0.86328875357906554</v>
      </c>
      <c r="M2350" s="6">
        <v>19</v>
      </c>
      <c r="N2350" s="6">
        <v>12300000</v>
      </c>
      <c r="O2350" s="6">
        <v>12000000</v>
      </c>
      <c r="P2350" s="6">
        <f>O2350-N2350</f>
        <v>-300000</v>
      </c>
      <c r="Q2350" s="8">
        <f>P2350/N2350</f>
        <v>-2.4390243902439025E-2</v>
      </c>
      <c r="R2350" s="6"/>
      <c r="S2350" s="9">
        <f>(N2350+R2350)/F2350</f>
        <v>89130.434782608689</v>
      </c>
      <c r="T2350" s="6">
        <v>86957</v>
      </c>
      <c r="U2350" s="5">
        <f>T2350-S2350</f>
        <v>-2173.4347826086887</v>
      </c>
      <c r="V2350" s="4">
        <f>U2350/S2350</f>
        <v>-2.4384878048780412E-2</v>
      </c>
      <c r="W2350" s="22">
        <f>S2350*L2350</f>
        <v>76945.30194943845</v>
      </c>
      <c r="X2350" s="22">
        <f>T2350*L2350</f>
        <v>75069.000144974809</v>
      </c>
      <c r="Y2350" s="22">
        <f>X2350-W2350</f>
        <v>-1876.301804463641</v>
      </c>
      <c r="Z2350" s="8">
        <f>Y2350/W2350</f>
        <v>-2.4384878048780395E-2</v>
      </c>
      <c r="AA2350" s="10">
        <v>4847</v>
      </c>
      <c r="AB2350" s="6">
        <v>1995</v>
      </c>
      <c r="AC2350" s="6">
        <f>2016-AB2350</f>
        <v>21</v>
      </c>
      <c r="AD2350" s="6" t="s">
        <v>63</v>
      </c>
    </row>
    <row r="2351" spans="1:30" x14ac:dyDescent="0.2">
      <c r="A2351">
        <v>38</v>
      </c>
      <c r="B2351" s="6" t="s">
        <v>2291</v>
      </c>
      <c r="C2351" s="6" t="s">
        <v>22</v>
      </c>
      <c r="D2351" s="6" t="s">
        <v>23</v>
      </c>
      <c r="E2351" s="6" t="s">
        <v>2767</v>
      </c>
      <c r="F2351" s="6">
        <v>112</v>
      </c>
      <c r="G2351" s="6">
        <v>122</v>
      </c>
      <c r="H2351" s="7">
        <v>42623</v>
      </c>
      <c r="I2351" s="7">
        <v>42637</v>
      </c>
      <c r="J2351" s="7" t="s">
        <v>2541</v>
      </c>
      <c r="K2351" s="17">
        <f>IF(J2351="Januar",238.19,IF(J2351="Februar",240.59,IF(J2351="Mars",245.99,IF(J2351="April",250.79,IF(J2351="Mai",256.52,IF(J2351="Juni",259.83,IF(J2351="Juli",265.66,IF(J2351="August",272.21,IF(J2351="September",275.91,IF(J2351="Oktober",281.13,IF(J2351="November",284.38,IF(J2351="Desember",287.34,0))))))))))))</f>
        <v>275.91000000000003</v>
      </c>
      <c r="L2351" s="20">
        <f>$K$2/K2351</f>
        <v>0.86328875357906554</v>
      </c>
      <c r="M2351" s="6">
        <v>14</v>
      </c>
      <c r="N2351" s="6">
        <v>7250000</v>
      </c>
      <c r="O2351" s="6">
        <v>7300000</v>
      </c>
      <c r="P2351" s="6">
        <f>O2351-N2351</f>
        <v>50000</v>
      </c>
      <c r="Q2351" s="8">
        <f>P2351/N2351</f>
        <v>6.8965517241379309E-3</v>
      </c>
      <c r="R2351" s="6"/>
      <c r="S2351" s="9">
        <f>(N2351+R2351)/F2351</f>
        <v>64732.142857142855</v>
      </c>
      <c r="T2351" s="6">
        <v>65179</v>
      </c>
      <c r="U2351" s="5">
        <f>T2351-S2351</f>
        <v>446.85714285714494</v>
      </c>
      <c r="V2351" s="4">
        <f>U2351/S2351</f>
        <v>6.903172413793136E-3</v>
      </c>
      <c r="W2351" s="22">
        <f>S2351*L2351</f>
        <v>55882.530923644867</v>
      </c>
      <c r="X2351" s="22">
        <f>T2351*L2351</f>
        <v>56268.297669529915</v>
      </c>
      <c r="Y2351" s="22">
        <f>X2351-W2351</f>
        <v>385.76674588504829</v>
      </c>
      <c r="Z2351" s="8">
        <f>Y2351/W2351</f>
        <v>6.9031724137931577E-3</v>
      </c>
      <c r="AA2351" s="6">
        <v>615</v>
      </c>
      <c r="AB2351" s="6">
        <v>1877</v>
      </c>
      <c r="AC2351" s="6">
        <f>2016-AB2351</f>
        <v>139</v>
      </c>
      <c r="AD2351" s="6" t="s">
        <v>213</v>
      </c>
    </row>
    <row r="2352" spans="1:30" x14ac:dyDescent="0.2">
      <c r="A2352">
        <v>39</v>
      </c>
      <c r="B2352" s="2" t="s">
        <v>588</v>
      </c>
      <c r="C2352" s="2" t="s">
        <v>22</v>
      </c>
      <c r="D2352" s="2" t="s">
        <v>23</v>
      </c>
      <c r="E2352" s="6" t="s">
        <v>2767</v>
      </c>
      <c r="F2352" s="2">
        <v>47</v>
      </c>
      <c r="G2352" s="2">
        <v>52</v>
      </c>
      <c r="H2352" s="3">
        <v>42629</v>
      </c>
      <c r="I2352" s="3">
        <v>42639</v>
      </c>
      <c r="J2352" s="7" t="s">
        <v>2541</v>
      </c>
      <c r="K2352" s="17">
        <f>IF(J2352="Januar",238.19,IF(J2352="Februar",240.59,IF(J2352="Mars",245.99,IF(J2352="April",250.79,IF(J2352="Mai",256.52,IF(J2352="Juni",259.83,IF(J2352="Juli",265.66,IF(J2352="August",272.21,IF(J2352="September",275.91,IF(J2352="Oktober",281.13,IF(J2352="November",284.38,IF(J2352="Desember",287.34,0))))))))))))</f>
        <v>275.91000000000003</v>
      </c>
      <c r="L2352" s="20">
        <f>$K$2/K2352</f>
        <v>0.86328875357906554</v>
      </c>
      <c r="M2352" s="2">
        <v>10</v>
      </c>
      <c r="N2352" s="2">
        <v>2600000</v>
      </c>
      <c r="O2352" s="2">
        <v>3020000</v>
      </c>
      <c r="P2352" s="2">
        <f>O2352-N2352</f>
        <v>420000</v>
      </c>
      <c r="Q2352" s="4">
        <f>P2352/N2352</f>
        <v>0.16153846153846155</v>
      </c>
      <c r="R2352" s="2">
        <v>127738</v>
      </c>
      <c r="S2352" s="9">
        <f>(N2352+R2352)/F2352</f>
        <v>58036.978723404252</v>
      </c>
      <c r="T2352" s="2">
        <v>66973</v>
      </c>
      <c r="U2352" s="5">
        <f>T2352-S2352</f>
        <v>8936.0212765957476</v>
      </c>
      <c r="V2352" s="4">
        <f>U2352/S2352</f>
        <v>0.15397116585243897</v>
      </c>
      <c r="W2352" s="22">
        <f>S2352*L2352</f>
        <v>50102.671023622403</v>
      </c>
      <c r="X2352" s="22">
        <f>T2352*L2352</f>
        <v>57817.037693450759</v>
      </c>
      <c r="Y2352" s="22">
        <f>X2352-W2352</f>
        <v>7714.366669828356</v>
      </c>
      <c r="Z2352" s="8">
        <f>Y2352/W2352</f>
        <v>0.15397116585243903</v>
      </c>
      <c r="AA2352" s="2">
        <v>696</v>
      </c>
      <c r="AB2352" s="2">
        <v>1936</v>
      </c>
      <c r="AC2352" s="2">
        <f>2016-AB2352</f>
        <v>80</v>
      </c>
      <c r="AD2352" s="2" t="s">
        <v>50</v>
      </c>
    </row>
    <row r="2353" spans="1:30" x14ac:dyDescent="0.2">
      <c r="A2353">
        <v>39</v>
      </c>
      <c r="B2353" s="2" t="s">
        <v>1069</v>
      </c>
      <c r="C2353" s="2" t="s">
        <v>22</v>
      </c>
      <c r="D2353" s="2" t="s">
        <v>23</v>
      </c>
      <c r="E2353" s="6" t="s">
        <v>2767</v>
      </c>
      <c r="F2353" s="2">
        <v>57</v>
      </c>
      <c r="G2353" s="2">
        <v>63</v>
      </c>
      <c r="H2353" s="3">
        <v>42629</v>
      </c>
      <c r="I2353" s="3">
        <v>42639</v>
      </c>
      <c r="J2353" s="7" t="s">
        <v>2541</v>
      </c>
      <c r="K2353" s="17">
        <f>IF(J2353="Januar",238.19,IF(J2353="Februar",240.59,IF(J2353="Mars",245.99,IF(J2353="April",250.79,IF(J2353="Mai",256.52,IF(J2353="Juni",259.83,IF(J2353="Juli",265.66,IF(J2353="August",272.21,IF(J2353="September",275.91,IF(J2353="Oktober",281.13,IF(J2353="November",284.38,IF(J2353="Desember",287.34,0))))))))))))</f>
        <v>275.91000000000003</v>
      </c>
      <c r="L2353" s="20">
        <f>$K$2/K2353</f>
        <v>0.86328875357906554</v>
      </c>
      <c r="M2353" s="2">
        <v>10</v>
      </c>
      <c r="N2353" s="2">
        <v>4000000</v>
      </c>
      <c r="O2353" s="2">
        <v>4360000</v>
      </c>
      <c r="P2353" s="2">
        <f>O2353-N2353</f>
        <v>360000</v>
      </c>
      <c r="Q2353" s="4">
        <f>P2353/N2353</f>
        <v>0.09</v>
      </c>
      <c r="R2353" s="2">
        <v>110480</v>
      </c>
      <c r="S2353" s="9">
        <f>(N2353+R2353)/F2353</f>
        <v>72113.68421052632</v>
      </c>
      <c r="T2353" s="2">
        <v>78429</v>
      </c>
      <c r="U2353" s="5">
        <f>T2353-S2353</f>
        <v>6315.3157894736796</v>
      </c>
      <c r="V2353" s="4">
        <f>U2353/S2353</f>
        <v>8.7574443860570964E-2</v>
      </c>
      <c r="W2353" s="22">
        <f>S2353*L2353</f>
        <v>62254.932558099608</v>
      </c>
      <c r="X2353" s="22">
        <f>T2353*L2353</f>
        <v>67706.873654452531</v>
      </c>
      <c r="Y2353" s="22">
        <f>X2353-W2353</f>
        <v>5451.9410963529226</v>
      </c>
      <c r="Z2353" s="8">
        <f>Y2353/W2353</f>
        <v>8.7574443860570922E-2</v>
      </c>
      <c r="AA2353" s="11">
        <v>4062</v>
      </c>
      <c r="AB2353" s="2">
        <v>1989</v>
      </c>
      <c r="AC2353" s="2">
        <f>2016-AB2353</f>
        <v>27</v>
      </c>
      <c r="AD2353" s="2" t="s">
        <v>37</v>
      </c>
    </row>
    <row r="2354" spans="1:30" x14ac:dyDescent="0.2">
      <c r="A2354">
        <v>39</v>
      </c>
      <c r="B2354" s="2" t="s">
        <v>1134</v>
      </c>
      <c r="C2354" s="2" t="s">
        <v>22</v>
      </c>
      <c r="D2354" s="2" t="s">
        <v>23</v>
      </c>
      <c r="E2354" s="6" t="s">
        <v>2767</v>
      </c>
      <c r="F2354" s="2">
        <v>60</v>
      </c>
      <c r="G2354" s="2">
        <v>66</v>
      </c>
      <c r="H2354" s="3">
        <v>42629</v>
      </c>
      <c r="I2354" s="3">
        <v>42639</v>
      </c>
      <c r="J2354" s="7" t="s">
        <v>2541</v>
      </c>
      <c r="K2354" s="17">
        <f>IF(J2354="Januar",238.19,IF(J2354="Februar",240.59,IF(J2354="Mars",245.99,IF(J2354="April",250.79,IF(J2354="Mai",256.52,IF(J2354="Juni",259.83,IF(J2354="Juli",265.66,IF(J2354="August",272.21,IF(J2354="September",275.91,IF(J2354="Oktober",281.13,IF(J2354="November",284.38,IF(J2354="Desember",287.34,0))))))))))))</f>
        <v>275.91000000000003</v>
      </c>
      <c r="L2354" s="20">
        <f>$K$2/K2354</f>
        <v>0.86328875357906554</v>
      </c>
      <c r="M2354" s="2">
        <v>10</v>
      </c>
      <c r="N2354" s="2">
        <v>3700000</v>
      </c>
      <c r="O2354" s="2">
        <v>4200000</v>
      </c>
      <c r="P2354" s="2">
        <f>O2354-N2354</f>
        <v>500000</v>
      </c>
      <c r="Q2354" s="4">
        <f>P2354/N2354</f>
        <v>0.13513513513513514</v>
      </c>
      <c r="R2354" s="2">
        <v>50324</v>
      </c>
      <c r="S2354" s="9">
        <f>(N2354+R2354)/F2354</f>
        <v>62505.4</v>
      </c>
      <c r="T2354" s="2">
        <v>70839</v>
      </c>
      <c r="U2354" s="5">
        <f>T2354-S2354</f>
        <v>8333.5999999999985</v>
      </c>
      <c r="V2354" s="4">
        <f>U2354/S2354</f>
        <v>0.13332608062663384</v>
      </c>
      <c r="W2354" s="22">
        <f>S2354*L2354</f>
        <v>53960.208857960926</v>
      </c>
      <c r="X2354" s="22">
        <f>T2354*L2354</f>
        <v>61154.512014787426</v>
      </c>
      <c r="Y2354" s="22">
        <f>X2354-W2354</f>
        <v>7194.3031568264996</v>
      </c>
      <c r="Z2354" s="8">
        <f>Y2354/W2354</f>
        <v>0.13332608062663384</v>
      </c>
      <c r="AA2354" s="2">
        <v>592</v>
      </c>
      <c r="AB2354" s="2">
        <v>1880</v>
      </c>
      <c r="AC2354" s="2">
        <f>2016-AB2354</f>
        <v>136</v>
      </c>
      <c r="AD2354" s="2" t="s">
        <v>29</v>
      </c>
    </row>
    <row r="2355" spans="1:30" x14ac:dyDescent="0.2">
      <c r="A2355">
        <v>39</v>
      </c>
      <c r="B2355" s="2" t="s">
        <v>869</v>
      </c>
      <c r="C2355" s="2" t="s">
        <v>22</v>
      </c>
      <c r="D2355" s="2" t="s">
        <v>23</v>
      </c>
      <c r="E2355" s="6" t="s">
        <v>2767</v>
      </c>
      <c r="F2355" s="2">
        <v>70</v>
      </c>
      <c r="G2355" s="2">
        <v>78</v>
      </c>
      <c r="H2355" s="3">
        <v>42629</v>
      </c>
      <c r="I2355" s="3">
        <v>42639</v>
      </c>
      <c r="J2355" s="7" t="s">
        <v>2541</v>
      </c>
      <c r="K2355" s="17">
        <f>IF(J2355="Januar",238.19,IF(J2355="Februar",240.59,IF(J2355="Mars",245.99,IF(J2355="April",250.79,IF(J2355="Mai",256.52,IF(J2355="Juni",259.83,IF(J2355="Juli",265.66,IF(J2355="August",272.21,IF(J2355="September",275.91,IF(J2355="Oktober",281.13,IF(J2355="November",284.38,IF(J2355="Desember",287.34,0))))))))))))</f>
        <v>275.91000000000003</v>
      </c>
      <c r="L2355" s="20">
        <f>$K$2/K2355</f>
        <v>0.86328875357906554</v>
      </c>
      <c r="M2355" s="2">
        <v>10</v>
      </c>
      <c r="N2355" s="2">
        <v>5300000</v>
      </c>
      <c r="O2355" s="2">
        <v>5300000</v>
      </c>
      <c r="P2355" s="2">
        <f>O2355-N2355</f>
        <v>0</v>
      </c>
      <c r="Q2355" s="4">
        <f>P2355/N2355</f>
        <v>0</v>
      </c>
      <c r="R2355" s="2"/>
      <c r="S2355" s="9">
        <f>(N2355+R2355)/F2355</f>
        <v>75714.28571428571</v>
      </c>
      <c r="T2355" s="2">
        <v>75714</v>
      </c>
      <c r="U2355" s="5">
        <f>T2355-S2355</f>
        <v>-0.28571428571012802</v>
      </c>
      <c r="V2355" s="4">
        <f>U2355/S2355</f>
        <v>-3.7735849056054646E-6</v>
      </c>
      <c r="W2355" s="22">
        <f>S2355*L2355</f>
        <v>65363.291342414959</v>
      </c>
      <c r="X2355" s="22">
        <f>T2355*L2355</f>
        <v>65363.044688485366</v>
      </c>
      <c r="Y2355" s="22">
        <f>X2355-W2355</f>
        <v>-0.24665392959286692</v>
      </c>
      <c r="Z2355" s="8">
        <f>Y2355/W2355</f>
        <v>-3.7735849056427561E-6</v>
      </c>
      <c r="AA2355" s="11">
        <v>1066</v>
      </c>
      <c r="AB2355" s="2">
        <v>2012</v>
      </c>
      <c r="AC2355" s="2">
        <f>2016-AB2355</f>
        <v>4</v>
      </c>
      <c r="AD2355" s="2" t="s">
        <v>48</v>
      </c>
    </row>
    <row r="2356" spans="1:30" x14ac:dyDescent="0.2">
      <c r="A2356">
        <v>39</v>
      </c>
      <c r="B2356" s="6" t="s">
        <v>1565</v>
      </c>
      <c r="C2356" s="6" t="s">
        <v>22</v>
      </c>
      <c r="D2356" s="6" t="s">
        <v>23</v>
      </c>
      <c r="E2356" s="6" t="s">
        <v>2767</v>
      </c>
      <c r="F2356" s="6">
        <v>71</v>
      </c>
      <c r="G2356" s="6">
        <v>80</v>
      </c>
      <c r="H2356" s="7">
        <v>42629</v>
      </c>
      <c r="I2356" s="7">
        <v>42639</v>
      </c>
      <c r="J2356" s="7" t="s">
        <v>2541</v>
      </c>
      <c r="K2356" s="17">
        <f>IF(J2356="Januar",238.19,IF(J2356="Februar",240.59,IF(J2356="Mars",245.99,IF(J2356="April",250.79,IF(J2356="Mai",256.52,IF(J2356="Juni",259.83,IF(J2356="Juli",265.66,IF(J2356="August",272.21,IF(J2356="September",275.91,IF(J2356="Oktober",281.13,IF(J2356="November",284.38,IF(J2356="Desember",287.34,0))))))))))))</f>
        <v>275.91000000000003</v>
      </c>
      <c r="L2356" s="20">
        <f>$K$2/K2356</f>
        <v>0.86328875357906554</v>
      </c>
      <c r="M2356" s="6">
        <v>10</v>
      </c>
      <c r="N2356" s="6">
        <v>5700000</v>
      </c>
      <c r="O2356" s="6">
        <v>6200000</v>
      </c>
      <c r="P2356" s="6">
        <f>O2356-N2356</f>
        <v>500000</v>
      </c>
      <c r="Q2356" s="8">
        <f>P2356/N2356</f>
        <v>8.771929824561403E-2</v>
      </c>
      <c r="R2356" s="6"/>
      <c r="S2356" s="9">
        <f>(N2356+R2356)/F2356</f>
        <v>80281.690140845065</v>
      </c>
      <c r="T2356" s="6">
        <v>87324</v>
      </c>
      <c r="U2356" s="5">
        <f>T2356-S2356</f>
        <v>7042.3098591549351</v>
      </c>
      <c r="V2356" s="4">
        <f>U2356/S2356</f>
        <v>8.7720000000000076E-2</v>
      </c>
      <c r="W2356" s="22">
        <f>S2356*L2356</f>
        <v>69306.280216910891</v>
      </c>
      <c r="X2356" s="22">
        <f>T2356*L2356</f>
        <v>75385.827117538312</v>
      </c>
      <c r="Y2356" s="22">
        <f>X2356-W2356</f>
        <v>6079.5469006274216</v>
      </c>
      <c r="Z2356" s="8">
        <f>Y2356/W2356</f>
        <v>8.7719999999999979E-2</v>
      </c>
      <c r="AA2356" s="10">
        <v>2542</v>
      </c>
      <c r="AB2356" s="6">
        <v>2008</v>
      </c>
      <c r="AC2356" s="6">
        <f>2016-AB2356</f>
        <v>8</v>
      </c>
      <c r="AD2356" s="6" t="s">
        <v>67</v>
      </c>
    </row>
    <row r="2357" spans="1:30" x14ac:dyDescent="0.2">
      <c r="A2357">
        <v>39</v>
      </c>
      <c r="B2357" s="2" t="s">
        <v>287</v>
      </c>
      <c r="C2357" s="2" t="s">
        <v>22</v>
      </c>
      <c r="D2357" s="2" t="s">
        <v>23</v>
      </c>
      <c r="E2357" s="6" t="s">
        <v>2767</v>
      </c>
      <c r="F2357" s="2">
        <v>71</v>
      </c>
      <c r="G2357" s="2">
        <v>78</v>
      </c>
      <c r="H2357" s="3">
        <v>42629</v>
      </c>
      <c r="I2357" s="3">
        <v>42639</v>
      </c>
      <c r="J2357" s="7" t="s">
        <v>2541</v>
      </c>
      <c r="K2357" s="17">
        <f>IF(J2357="Januar",238.19,IF(J2357="Februar",240.59,IF(J2357="Mars",245.99,IF(J2357="April",250.79,IF(J2357="Mai",256.52,IF(J2357="Juni",259.83,IF(J2357="Juli",265.66,IF(J2357="August",272.21,IF(J2357="September",275.91,IF(J2357="Oktober",281.13,IF(J2357="November",284.38,IF(J2357="Desember",287.34,0))))))))))))</f>
        <v>275.91000000000003</v>
      </c>
      <c r="L2357" s="20">
        <f>$K$2/K2357</f>
        <v>0.86328875357906554</v>
      </c>
      <c r="M2357" s="2">
        <v>10</v>
      </c>
      <c r="N2357" s="2">
        <v>5500000</v>
      </c>
      <c r="O2357" s="2">
        <v>6300000</v>
      </c>
      <c r="P2357" s="2">
        <f>O2357-N2357</f>
        <v>800000</v>
      </c>
      <c r="Q2357" s="4">
        <f>P2357/N2357</f>
        <v>0.14545454545454545</v>
      </c>
      <c r="R2357" s="2"/>
      <c r="S2357" s="9">
        <f>(N2357+R2357)/F2357</f>
        <v>77464.788732394372</v>
      </c>
      <c r="T2357" s="2">
        <v>88732</v>
      </c>
      <c r="U2357" s="5">
        <f>T2357-S2357</f>
        <v>11267.211267605628</v>
      </c>
      <c r="V2357" s="4">
        <f>U2357/S2357</f>
        <v>0.14544945454545447</v>
      </c>
      <c r="W2357" s="22">
        <f>S2357*L2357</f>
        <v>66874.480911054372</v>
      </c>
      <c r="X2357" s="22">
        <f>T2357*L2357</f>
        <v>76601.33768257765</v>
      </c>
      <c r="Y2357" s="22">
        <f>X2357-W2357</f>
        <v>9726.8567715232784</v>
      </c>
      <c r="Z2357" s="8">
        <f>Y2357/W2357</f>
        <v>0.14544945454545466</v>
      </c>
      <c r="AA2357" s="11">
        <v>5011</v>
      </c>
      <c r="AB2357" s="2">
        <v>2007</v>
      </c>
      <c r="AC2357" s="2">
        <f>2016-AB2357</f>
        <v>9</v>
      </c>
      <c r="AD2357" s="2" t="s">
        <v>364</v>
      </c>
    </row>
    <row r="2358" spans="1:30" x14ac:dyDescent="0.2">
      <c r="A2358">
        <v>39</v>
      </c>
      <c r="B2358" s="6" t="s">
        <v>1673</v>
      </c>
      <c r="C2358" s="6" t="s">
        <v>22</v>
      </c>
      <c r="D2358" s="6" t="s">
        <v>23</v>
      </c>
      <c r="E2358" s="6" t="s">
        <v>2767</v>
      </c>
      <c r="F2358" s="6">
        <v>74</v>
      </c>
      <c r="G2358" s="6">
        <v>84</v>
      </c>
      <c r="H2358" s="7">
        <v>42629</v>
      </c>
      <c r="I2358" s="7">
        <v>42639</v>
      </c>
      <c r="J2358" s="7" t="s">
        <v>2541</v>
      </c>
      <c r="K2358" s="17">
        <f>IF(J2358="Januar",238.19,IF(J2358="Februar",240.59,IF(J2358="Mars",245.99,IF(J2358="April",250.79,IF(J2358="Mai",256.52,IF(J2358="Juni",259.83,IF(J2358="Juli",265.66,IF(J2358="August",272.21,IF(J2358="September",275.91,IF(J2358="Oktober",281.13,IF(J2358="November",284.38,IF(J2358="Desember",287.34,0))))))))))))</f>
        <v>275.91000000000003</v>
      </c>
      <c r="L2358" s="20">
        <f>$K$2/K2358</f>
        <v>0.86328875357906554</v>
      </c>
      <c r="M2358" s="6">
        <v>10</v>
      </c>
      <c r="N2358" s="6">
        <v>2700000</v>
      </c>
      <c r="O2358" s="6">
        <v>3200000</v>
      </c>
      <c r="P2358" s="6">
        <f>O2358-N2358</f>
        <v>500000</v>
      </c>
      <c r="Q2358" s="8">
        <f>P2358/N2358</f>
        <v>0.18518518518518517</v>
      </c>
      <c r="R2358" s="6">
        <v>4895</v>
      </c>
      <c r="S2358" s="9">
        <f>(N2358+R2358)/F2358</f>
        <v>36552.635135135133</v>
      </c>
      <c r="T2358" s="6">
        <v>43309</v>
      </c>
      <c r="U2358" s="5">
        <f>T2358-S2358</f>
        <v>6756.3648648648668</v>
      </c>
      <c r="V2358" s="4">
        <f>U2358/S2358</f>
        <v>0.18483933757132909</v>
      </c>
      <c r="W2358" s="22">
        <f>S2358*L2358</f>
        <v>31555.478825841168</v>
      </c>
      <c r="X2358" s="22">
        <f>T2358*L2358</f>
        <v>37388.172628755747</v>
      </c>
      <c r="Y2358" s="22">
        <f>X2358-W2358</f>
        <v>5832.6938029145786</v>
      </c>
      <c r="Z2358" s="8">
        <f>Y2358/W2358</f>
        <v>0.18483933757132895</v>
      </c>
      <c r="AA2358" s="10">
        <v>11240</v>
      </c>
      <c r="AB2358" s="6">
        <v>1995</v>
      </c>
      <c r="AC2358" s="6">
        <f>2016-AB2358</f>
        <v>21</v>
      </c>
      <c r="AD2358" s="6" t="s">
        <v>233</v>
      </c>
    </row>
    <row r="2359" spans="1:30" x14ac:dyDescent="0.2">
      <c r="A2359">
        <v>39</v>
      </c>
      <c r="B2359" s="6" t="s">
        <v>1831</v>
      </c>
      <c r="C2359" s="6" t="s">
        <v>22</v>
      </c>
      <c r="D2359" s="6" t="s">
        <v>23</v>
      </c>
      <c r="E2359" s="6" t="s">
        <v>2767</v>
      </c>
      <c r="F2359" s="6">
        <v>79</v>
      </c>
      <c r="G2359" s="6">
        <v>90</v>
      </c>
      <c r="H2359" s="7">
        <v>42629</v>
      </c>
      <c r="I2359" s="7">
        <v>42639</v>
      </c>
      <c r="J2359" s="7" t="s">
        <v>2541</v>
      </c>
      <c r="K2359" s="17">
        <f>IF(J2359="Januar",238.19,IF(J2359="Februar",240.59,IF(J2359="Mars",245.99,IF(J2359="April",250.79,IF(J2359="Mai",256.52,IF(J2359="Juni",259.83,IF(J2359="Juli",265.66,IF(J2359="August",272.21,IF(J2359="September",275.91,IF(J2359="Oktober",281.13,IF(J2359="November",284.38,IF(J2359="Desember",287.34,0))))))))))))</f>
        <v>275.91000000000003</v>
      </c>
      <c r="L2359" s="20">
        <f>$K$2/K2359</f>
        <v>0.86328875357906554</v>
      </c>
      <c r="M2359" s="6">
        <v>10</v>
      </c>
      <c r="N2359" s="6">
        <v>5900000</v>
      </c>
      <c r="O2359" s="6">
        <v>8200000</v>
      </c>
      <c r="P2359" s="6">
        <f>O2359-N2359</f>
        <v>2300000</v>
      </c>
      <c r="Q2359" s="8">
        <f>P2359/N2359</f>
        <v>0.38983050847457629</v>
      </c>
      <c r="R2359" s="6"/>
      <c r="S2359" s="9">
        <f>(N2359+R2359)/F2359</f>
        <v>74683.544303797462</v>
      </c>
      <c r="T2359" s="6">
        <v>103797</v>
      </c>
      <c r="U2359" s="5">
        <f>T2359-S2359</f>
        <v>29113.455696202538</v>
      </c>
      <c r="V2359" s="4">
        <f>U2359/S2359</f>
        <v>0.3898242372881357</v>
      </c>
      <c r="W2359" s="22">
        <f>S2359*L2359</f>
        <v>64473.46387489223</v>
      </c>
      <c r="X2359" s="22">
        <f>T2359*L2359</f>
        <v>89606.78275524627</v>
      </c>
      <c r="Y2359" s="22">
        <f>X2359-W2359</f>
        <v>25133.31888035404</v>
      </c>
      <c r="Z2359" s="8">
        <f>Y2359/W2359</f>
        <v>0.38982423728813581</v>
      </c>
      <c r="AA2359" s="6">
        <v>668</v>
      </c>
      <c r="AB2359" s="6">
        <v>1978</v>
      </c>
      <c r="AC2359" s="6">
        <f>2016-AB2359</f>
        <v>38</v>
      </c>
      <c r="AD2359" s="6" t="s">
        <v>213</v>
      </c>
    </row>
    <row r="2360" spans="1:30" x14ac:dyDescent="0.2">
      <c r="A2360">
        <v>39</v>
      </c>
      <c r="B2360" s="2" t="s">
        <v>1832</v>
      </c>
      <c r="C2360" s="2" t="s">
        <v>22</v>
      </c>
      <c r="D2360" s="2" t="s">
        <v>23</v>
      </c>
      <c r="E2360" s="6" t="s">
        <v>2767</v>
      </c>
      <c r="F2360" s="2">
        <v>79</v>
      </c>
      <c r="G2360" s="2">
        <v>86</v>
      </c>
      <c r="H2360" s="3">
        <v>42629</v>
      </c>
      <c r="I2360" s="3">
        <v>42639</v>
      </c>
      <c r="J2360" s="7" t="s">
        <v>2541</v>
      </c>
      <c r="K2360" s="17">
        <f>IF(J2360="Januar",238.19,IF(J2360="Februar",240.59,IF(J2360="Mars",245.99,IF(J2360="April",250.79,IF(J2360="Mai",256.52,IF(J2360="Juni",259.83,IF(J2360="Juli",265.66,IF(J2360="August",272.21,IF(J2360="September",275.91,IF(J2360="Oktober",281.13,IF(J2360="November",284.38,IF(J2360="Desember",287.34,0))))))))))))</f>
        <v>275.91000000000003</v>
      </c>
      <c r="L2360" s="20">
        <f>$K$2/K2360</f>
        <v>0.86328875357906554</v>
      </c>
      <c r="M2360" s="2">
        <v>10</v>
      </c>
      <c r="N2360" s="2">
        <v>5500000</v>
      </c>
      <c r="O2360" s="2">
        <v>6400000</v>
      </c>
      <c r="P2360" s="2">
        <f>O2360-N2360</f>
        <v>900000</v>
      </c>
      <c r="Q2360" s="4">
        <f>P2360/N2360</f>
        <v>0.16363636363636364</v>
      </c>
      <c r="R2360" s="2">
        <v>70075</v>
      </c>
      <c r="S2360" s="9">
        <f>(N2360+R2360)/F2360</f>
        <v>70507.278481012661</v>
      </c>
      <c r="T2360" s="2">
        <v>81900</v>
      </c>
      <c r="U2360" s="5">
        <f>T2360-S2360</f>
        <v>11392.721518987339</v>
      </c>
      <c r="V2360" s="4">
        <f>U2360/S2360</f>
        <v>0.16158220490747427</v>
      </c>
      <c r="W2360" s="22">
        <f>S2360*L2360</f>
        <v>60868.140558125488</v>
      </c>
      <c r="X2360" s="22">
        <f>T2360*L2360</f>
        <v>70703.34891812547</v>
      </c>
      <c r="Y2360" s="22">
        <f>X2360-W2360</f>
        <v>9835.2083599999823</v>
      </c>
      <c r="Z2360" s="8">
        <f>Y2360/W2360</f>
        <v>0.16158220490747435</v>
      </c>
      <c r="AA2360" s="11">
        <v>18581</v>
      </c>
      <c r="AB2360" s="2">
        <v>1987</v>
      </c>
      <c r="AC2360" s="2">
        <f>2016-AB2360</f>
        <v>29</v>
      </c>
      <c r="AD2360" s="2" t="s">
        <v>108</v>
      </c>
    </row>
    <row r="2361" spans="1:30" x14ac:dyDescent="0.2">
      <c r="A2361">
        <v>39</v>
      </c>
      <c r="B2361" s="6" t="s">
        <v>1765</v>
      </c>
      <c r="C2361" s="6" t="s">
        <v>22</v>
      </c>
      <c r="D2361" s="6" t="s">
        <v>23</v>
      </c>
      <c r="E2361" s="6" t="s">
        <v>2767</v>
      </c>
      <c r="F2361" s="6">
        <v>88</v>
      </c>
      <c r="G2361" s="6">
        <v>100</v>
      </c>
      <c r="H2361" s="7">
        <v>42629</v>
      </c>
      <c r="I2361" s="7">
        <v>42639</v>
      </c>
      <c r="J2361" s="7" t="s">
        <v>2541</v>
      </c>
      <c r="K2361" s="17">
        <f>IF(J2361="Januar",238.19,IF(J2361="Februar",240.59,IF(J2361="Mars",245.99,IF(J2361="April",250.79,IF(J2361="Mai",256.52,IF(J2361="Juni",259.83,IF(J2361="Juli",265.66,IF(J2361="August",272.21,IF(J2361="September",275.91,IF(J2361="Oktober",281.13,IF(J2361="November",284.38,IF(J2361="Desember",287.34,0))))))))))))</f>
        <v>275.91000000000003</v>
      </c>
      <c r="L2361" s="20">
        <f>$K$2/K2361</f>
        <v>0.86328875357906554</v>
      </c>
      <c r="M2361" s="6">
        <v>10</v>
      </c>
      <c r="N2361" s="6">
        <v>3400000</v>
      </c>
      <c r="O2361" s="6">
        <v>4750000</v>
      </c>
      <c r="P2361" s="6">
        <f>O2361-N2361</f>
        <v>1350000</v>
      </c>
      <c r="Q2361" s="8">
        <f>P2361/N2361</f>
        <v>0.39705882352941174</v>
      </c>
      <c r="R2361" s="6">
        <v>40896</v>
      </c>
      <c r="S2361" s="9">
        <f>(N2361+R2361)/F2361</f>
        <v>39101.090909090912</v>
      </c>
      <c r="T2361" s="6">
        <v>54442</v>
      </c>
      <c r="U2361" s="5">
        <f>T2361-S2361</f>
        <v>15340.909090909088</v>
      </c>
      <c r="V2361" s="4">
        <f>U2361/S2361</f>
        <v>0.39233966966743539</v>
      </c>
      <c r="W2361" s="22">
        <f>S2361*L2361</f>
        <v>33755.532034490825</v>
      </c>
      <c r="X2361" s="22">
        <f>T2361*L2361</f>
        <v>46999.166322351484</v>
      </c>
      <c r="Y2361" s="22">
        <f>X2361-W2361</f>
        <v>13243.634287860659</v>
      </c>
      <c r="Z2361" s="8">
        <f>Y2361/W2361</f>
        <v>0.39233966966743528</v>
      </c>
      <c r="AA2361" s="6">
        <v>438</v>
      </c>
      <c r="AB2361" s="6">
        <v>1896</v>
      </c>
      <c r="AC2361" s="6">
        <f>2016-AB2361</f>
        <v>120</v>
      </c>
      <c r="AD2361" s="6" t="s">
        <v>37</v>
      </c>
    </row>
    <row r="2362" spans="1:30" x14ac:dyDescent="0.2">
      <c r="A2362">
        <v>39</v>
      </c>
      <c r="B2362" s="6" t="s">
        <v>2024</v>
      </c>
      <c r="C2362" s="6" t="s">
        <v>22</v>
      </c>
      <c r="D2362" s="6" t="s">
        <v>23</v>
      </c>
      <c r="E2362" s="6" t="s">
        <v>2767</v>
      </c>
      <c r="F2362" s="6">
        <v>88</v>
      </c>
      <c r="G2362" s="6">
        <v>102</v>
      </c>
      <c r="H2362" s="7">
        <v>42629</v>
      </c>
      <c r="I2362" s="7">
        <v>42639</v>
      </c>
      <c r="J2362" s="7" t="s">
        <v>2541</v>
      </c>
      <c r="K2362" s="17">
        <f>IF(J2362="Januar",238.19,IF(J2362="Februar",240.59,IF(J2362="Mars",245.99,IF(J2362="April",250.79,IF(J2362="Mai",256.52,IF(J2362="Juni",259.83,IF(J2362="Juli",265.66,IF(J2362="August",272.21,IF(J2362="September",275.91,IF(J2362="Oktober",281.13,IF(J2362="November",284.38,IF(J2362="Desember",287.34,0))))))))))))</f>
        <v>275.91000000000003</v>
      </c>
      <c r="L2362" s="20">
        <f>$K$2/K2362</f>
        <v>0.86328875357906554</v>
      </c>
      <c r="M2362" s="6">
        <v>10</v>
      </c>
      <c r="N2362" s="6">
        <v>6000000</v>
      </c>
      <c r="O2362" s="6">
        <v>5800000</v>
      </c>
      <c r="P2362" s="6">
        <f>O2362-N2362</f>
        <v>-200000</v>
      </c>
      <c r="Q2362" s="8">
        <f>P2362/N2362</f>
        <v>-3.3333333333333333E-2</v>
      </c>
      <c r="R2362" s="6"/>
      <c r="S2362" s="9">
        <f>(N2362+R2362)/F2362</f>
        <v>68181.818181818177</v>
      </c>
      <c r="T2362" s="6">
        <v>65909</v>
      </c>
      <c r="U2362" s="5">
        <f>T2362-S2362</f>
        <v>-2272.8181818181765</v>
      </c>
      <c r="V2362" s="4">
        <f>U2362/S2362</f>
        <v>-3.3334666666666589E-2</v>
      </c>
      <c r="W2362" s="22">
        <f>S2362*L2362</f>
        <v>58860.596834936281</v>
      </c>
      <c r="X2362" s="22">
        <f>T2362*L2362</f>
        <v>56898.498459642629</v>
      </c>
      <c r="Y2362" s="22">
        <f>X2362-W2362</f>
        <v>-1962.0983752936518</v>
      </c>
      <c r="Z2362" s="8">
        <f>Y2362/W2362</f>
        <v>-3.3334666666666596E-2</v>
      </c>
      <c r="AA2362" s="10">
        <v>7710</v>
      </c>
      <c r="AB2362" s="6">
        <v>1995</v>
      </c>
      <c r="AC2362" s="6">
        <f>2016-AB2362</f>
        <v>21</v>
      </c>
      <c r="AD2362" s="6" t="s">
        <v>2025</v>
      </c>
    </row>
    <row r="2363" spans="1:30" x14ac:dyDescent="0.2">
      <c r="A2363">
        <v>39</v>
      </c>
      <c r="B2363" s="6" t="s">
        <v>2083</v>
      </c>
      <c r="C2363" s="6" t="s">
        <v>22</v>
      </c>
      <c r="D2363" s="6" t="s">
        <v>23</v>
      </c>
      <c r="E2363" s="6" t="s">
        <v>2767</v>
      </c>
      <c r="F2363" s="6">
        <v>92</v>
      </c>
      <c r="G2363" s="6">
        <v>101</v>
      </c>
      <c r="H2363" s="7">
        <v>42629</v>
      </c>
      <c r="I2363" s="7">
        <v>42639</v>
      </c>
      <c r="J2363" s="7" t="s">
        <v>2541</v>
      </c>
      <c r="K2363" s="17">
        <f>IF(J2363="Januar",238.19,IF(J2363="Februar",240.59,IF(J2363="Mars",245.99,IF(J2363="April",250.79,IF(J2363="Mai",256.52,IF(J2363="Juni",259.83,IF(J2363="Juli",265.66,IF(J2363="August",272.21,IF(J2363="September",275.91,IF(J2363="Oktober",281.13,IF(J2363="November",284.38,IF(J2363="Desember",287.34,0))))))))))))</f>
        <v>275.91000000000003</v>
      </c>
      <c r="L2363" s="20">
        <f>$K$2/K2363</f>
        <v>0.86328875357906554</v>
      </c>
      <c r="M2363" s="6">
        <v>10</v>
      </c>
      <c r="N2363" s="6">
        <v>5100000</v>
      </c>
      <c r="O2363" s="6">
        <v>5100000</v>
      </c>
      <c r="P2363" s="6">
        <f>O2363-N2363</f>
        <v>0</v>
      </c>
      <c r="Q2363" s="8">
        <f>P2363/N2363</f>
        <v>0</v>
      </c>
      <c r="R2363" s="6">
        <v>213754</v>
      </c>
      <c r="S2363" s="9">
        <f>(N2363+R2363)/F2363</f>
        <v>57758.195652173912</v>
      </c>
      <c r="T2363" s="6">
        <v>57758</v>
      </c>
      <c r="U2363" s="5">
        <f>T2363-S2363</f>
        <v>-0.19565217391209444</v>
      </c>
      <c r="V2363" s="4">
        <f>U2363/S2363</f>
        <v>-3.3874356998673045E-6</v>
      </c>
      <c r="W2363" s="22">
        <f>S2363*L2363</f>
        <v>49862.000733541019</v>
      </c>
      <c r="X2363" s="22">
        <f>T2363*L2363</f>
        <v>49861.831829219671</v>
      </c>
      <c r="Y2363" s="22">
        <f>X2363-W2363</f>
        <v>-0.16890432134823641</v>
      </c>
      <c r="Z2363" s="8">
        <f>Y2363/W2363</f>
        <v>-3.3874356997997147E-6</v>
      </c>
      <c r="AA2363" s="10">
        <v>24109</v>
      </c>
      <c r="AB2363" s="6">
        <v>1970</v>
      </c>
      <c r="AC2363" s="6">
        <f>2016-AB2363</f>
        <v>46</v>
      </c>
      <c r="AD2363" s="6" t="s">
        <v>37</v>
      </c>
    </row>
    <row r="2364" spans="1:30" x14ac:dyDescent="0.2">
      <c r="A2364">
        <v>39</v>
      </c>
      <c r="B2364" s="2" t="s">
        <v>260</v>
      </c>
      <c r="C2364" s="2" t="s">
        <v>22</v>
      </c>
      <c r="D2364" s="2" t="s">
        <v>23</v>
      </c>
      <c r="E2364" s="6" t="s">
        <v>2767</v>
      </c>
      <c r="F2364" s="2">
        <v>34</v>
      </c>
      <c r="G2364" s="2">
        <v>39</v>
      </c>
      <c r="H2364" s="3">
        <v>42628</v>
      </c>
      <c r="I2364" s="3">
        <v>42639</v>
      </c>
      <c r="J2364" s="7" t="s">
        <v>2541</v>
      </c>
      <c r="K2364" s="17">
        <f>IF(J2364="Januar",238.19,IF(J2364="Februar",240.59,IF(J2364="Mars",245.99,IF(J2364="April",250.79,IF(J2364="Mai",256.52,IF(J2364="Juni",259.83,IF(J2364="Juli",265.66,IF(J2364="August",272.21,IF(J2364="September",275.91,IF(J2364="Oktober",281.13,IF(J2364="November",284.38,IF(J2364="Desember",287.34,0))))))))))))</f>
        <v>275.91000000000003</v>
      </c>
      <c r="L2364" s="20">
        <f>$K$2/K2364</f>
        <v>0.86328875357906554</v>
      </c>
      <c r="M2364" s="2">
        <v>11</v>
      </c>
      <c r="N2364" s="2">
        <v>2450000</v>
      </c>
      <c r="O2364" s="2">
        <v>2450000</v>
      </c>
      <c r="P2364" s="2">
        <f>O2364-N2364</f>
        <v>0</v>
      </c>
      <c r="Q2364" s="4">
        <f>P2364/N2364</f>
        <v>0</v>
      </c>
      <c r="R2364" s="2">
        <v>158239</v>
      </c>
      <c r="S2364" s="9">
        <f>(N2364+R2364)/F2364</f>
        <v>76712.911764705888</v>
      </c>
      <c r="T2364" s="2">
        <v>76713</v>
      </c>
      <c r="U2364" s="5">
        <f>T2364-S2364</f>
        <v>8.8235294111655094E-2</v>
      </c>
      <c r="V2364" s="4">
        <f>U2364/S2364</f>
        <v>1.1502013426669385E-6</v>
      </c>
      <c r="W2364" s="22">
        <f>S2364*L2364</f>
        <v>66225.393980773777</v>
      </c>
      <c r="X2364" s="22">
        <f>T2364*L2364</f>
        <v>66225.47015331086</v>
      </c>
      <c r="Y2364" s="22">
        <f>X2364-W2364</f>
        <v>7.617253708303906E-2</v>
      </c>
      <c r="Z2364" s="8">
        <f>Y2364/W2364</f>
        <v>1.1502013427832999E-6</v>
      </c>
      <c r="AA2364" s="11">
        <v>1282</v>
      </c>
      <c r="AB2364" s="2">
        <v>1964</v>
      </c>
      <c r="AC2364" s="2">
        <f>2016-AB2364</f>
        <v>52</v>
      </c>
      <c r="AD2364" s="2" t="s">
        <v>200</v>
      </c>
    </row>
    <row r="2365" spans="1:30" x14ac:dyDescent="0.2">
      <c r="A2365">
        <v>39</v>
      </c>
      <c r="B2365" s="6" t="s">
        <v>255</v>
      </c>
      <c r="C2365" s="6" t="s">
        <v>22</v>
      </c>
      <c r="D2365" s="6" t="s">
        <v>23</v>
      </c>
      <c r="E2365" s="6" t="s">
        <v>2767</v>
      </c>
      <c r="F2365" s="6">
        <v>34</v>
      </c>
      <c r="G2365" s="6">
        <v>38</v>
      </c>
      <c r="H2365" s="7">
        <v>42627</v>
      </c>
      <c r="I2365" s="7">
        <v>42639</v>
      </c>
      <c r="J2365" s="7" t="s">
        <v>2541</v>
      </c>
      <c r="K2365" s="17">
        <f>IF(J2365="Januar",238.19,IF(J2365="Februar",240.59,IF(J2365="Mars",245.99,IF(J2365="April",250.79,IF(J2365="Mai",256.52,IF(J2365="Juni",259.83,IF(J2365="Juli",265.66,IF(J2365="August",272.21,IF(J2365="September",275.91,IF(J2365="Oktober",281.13,IF(J2365="November",284.38,IF(J2365="Desember",287.34,0))))))))))))</f>
        <v>275.91000000000003</v>
      </c>
      <c r="L2365" s="20">
        <f>$K$2/K2365</f>
        <v>0.86328875357906554</v>
      </c>
      <c r="M2365" s="6">
        <v>12</v>
      </c>
      <c r="N2365" s="6">
        <v>2150000</v>
      </c>
      <c r="O2365" s="6">
        <v>2120000</v>
      </c>
      <c r="P2365" s="6">
        <f>O2365-N2365</f>
        <v>-30000</v>
      </c>
      <c r="Q2365" s="8">
        <f>P2365/N2365</f>
        <v>-1.3953488372093023E-2</v>
      </c>
      <c r="R2365" s="6"/>
      <c r="S2365" s="9">
        <f>(N2365+R2365)/F2365</f>
        <v>63235.294117647056</v>
      </c>
      <c r="T2365" s="6">
        <v>62353</v>
      </c>
      <c r="U2365" s="5">
        <f>T2365-S2365</f>
        <v>-882.29411764705583</v>
      </c>
      <c r="V2365" s="4">
        <f>U2365/S2365</f>
        <v>-1.3952558139534837E-2</v>
      </c>
      <c r="W2365" s="22">
        <f>S2365*L2365</f>
        <v>54590.318241029141</v>
      </c>
      <c r="X2365" s="22">
        <f>T2365*L2365</f>
        <v>53828.643651915474</v>
      </c>
      <c r="Y2365" s="22">
        <f>X2365-W2365</f>
        <v>-761.67458911366703</v>
      </c>
      <c r="Z2365" s="8">
        <f>Y2365/W2365</f>
        <v>-1.3952558139534815E-2</v>
      </c>
      <c r="AA2365" s="10">
        <v>4225</v>
      </c>
      <c r="AB2365" s="6">
        <v>1969</v>
      </c>
      <c r="AC2365" s="6">
        <f>2016-AB2365</f>
        <v>47</v>
      </c>
      <c r="AD2365" s="6" t="s">
        <v>259</v>
      </c>
    </row>
    <row r="2366" spans="1:30" x14ac:dyDescent="0.2">
      <c r="A2366">
        <v>39</v>
      </c>
      <c r="B2366" s="2" t="s">
        <v>1462</v>
      </c>
      <c r="C2366" s="2" t="s">
        <v>22</v>
      </c>
      <c r="D2366" s="2" t="s">
        <v>23</v>
      </c>
      <c r="E2366" s="6" t="s">
        <v>2767</v>
      </c>
      <c r="F2366" s="2">
        <v>68</v>
      </c>
      <c r="G2366" s="2">
        <v>75</v>
      </c>
      <c r="H2366" s="3">
        <v>42623</v>
      </c>
      <c r="I2366" s="3">
        <v>42639</v>
      </c>
      <c r="J2366" s="7" t="s">
        <v>2541</v>
      </c>
      <c r="K2366" s="17">
        <f>IF(J2366="Januar",238.19,IF(J2366="Februar",240.59,IF(J2366="Mars",245.99,IF(J2366="April",250.79,IF(J2366="Mai",256.52,IF(J2366="Juni",259.83,IF(J2366="Juli",265.66,IF(J2366="August",272.21,IF(J2366="September",275.91,IF(J2366="Oktober",281.13,IF(J2366="November",284.38,IF(J2366="Desember",287.34,0))))))))))))</f>
        <v>275.91000000000003</v>
      </c>
      <c r="L2366" s="20">
        <f>$K$2/K2366</f>
        <v>0.86328875357906554</v>
      </c>
      <c r="M2366" s="2">
        <v>16</v>
      </c>
      <c r="N2366" s="2">
        <v>5800000</v>
      </c>
      <c r="O2366" s="2">
        <v>6125000</v>
      </c>
      <c r="P2366" s="2">
        <f>O2366-N2366</f>
        <v>325000</v>
      </c>
      <c r="Q2366" s="4">
        <f>P2366/N2366</f>
        <v>5.6034482758620691E-2</v>
      </c>
      <c r="R2366" s="2"/>
      <c r="S2366" s="9">
        <f>(N2366+R2366)/F2366</f>
        <v>85294.117647058825</v>
      </c>
      <c r="T2366" s="2">
        <v>90074</v>
      </c>
      <c r="U2366" s="5">
        <f>T2366-S2366</f>
        <v>4779.8823529411748</v>
      </c>
      <c r="V2366" s="4">
        <f>U2366/S2366</f>
        <v>5.6039999999999979E-2</v>
      </c>
      <c r="W2366" s="22">
        <f>S2366*L2366</f>
        <v>73633.452511155585</v>
      </c>
      <c r="X2366" s="22">
        <f>T2366*L2366</f>
        <v>77759.871189880752</v>
      </c>
      <c r="Y2366" s="22">
        <f>X2366-W2366</f>
        <v>4126.4186787251674</v>
      </c>
      <c r="Z2366" s="8">
        <f>Y2366/W2366</f>
        <v>5.6040000000000117E-2</v>
      </c>
      <c r="AA2366" s="11">
        <v>5011</v>
      </c>
      <c r="AB2366" s="2">
        <v>2007</v>
      </c>
      <c r="AC2366" s="2">
        <f>2016-AB2366</f>
        <v>9</v>
      </c>
      <c r="AD2366" s="2" t="s">
        <v>25</v>
      </c>
    </row>
    <row r="2367" spans="1:30" x14ac:dyDescent="0.2">
      <c r="A2367">
        <v>39</v>
      </c>
      <c r="B2367" s="6" t="s">
        <v>331</v>
      </c>
      <c r="C2367" s="6" t="s">
        <v>22</v>
      </c>
      <c r="D2367" s="6" t="s">
        <v>23</v>
      </c>
      <c r="E2367" s="6" t="s">
        <v>2767</v>
      </c>
      <c r="F2367" s="6">
        <v>37</v>
      </c>
      <c r="G2367" s="6">
        <v>45</v>
      </c>
      <c r="H2367" s="7">
        <v>42630</v>
      </c>
      <c r="I2367" s="7">
        <v>42640</v>
      </c>
      <c r="J2367" s="7" t="s">
        <v>2541</v>
      </c>
      <c r="K2367" s="17">
        <f>IF(J2367="Januar",238.19,IF(J2367="Februar",240.59,IF(J2367="Mars",245.99,IF(J2367="April",250.79,IF(J2367="Mai",256.52,IF(J2367="Juni",259.83,IF(J2367="Juli",265.66,IF(J2367="August",272.21,IF(J2367="September",275.91,IF(J2367="Oktober",281.13,IF(J2367="November",284.38,IF(J2367="Desember",287.34,0))))))))))))</f>
        <v>275.91000000000003</v>
      </c>
      <c r="L2367" s="20">
        <f>$K$2/K2367</f>
        <v>0.86328875357906554</v>
      </c>
      <c r="M2367" s="6">
        <v>10</v>
      </c>
      <c r="N2367" s="6">
        <v>2100000</v>
      </c>
      <c r="O2367" s="6">
        <v>2910000</v>
      </c>
      <c r="P2367" s="6">
        <f>O2367-N2367</f>
        <v>810000</v>
      </c>
      <c r="Q2367" s="8">
        <f>P2367/N2367</f>
        <v>0.38571428571428573</v>
      </c>
      <c r="R2367" s="6"/>
      <c r="S2367" s="9">
        <f>(N2367+R2367)/F2367</f>
        <v>56756.75675675676</v>
      </c>
      <c r="T2367" s="6">
        <v>78649</v>
      </c>
      <c r="U2367" s="5">
        <f>T2367-S2367</f>
        <v>21892.24324324324</v>
      </c>
      <c r="V2367" s="4">
        <f>U2367/S2367</f>
        <v>0.38572047619047611</v>
      </c>
      <c r="W2367" s="22">
        <f>S2367*L2367</f>
        <v>48997.469797730751</v>
      </c>
      <c r="X2367" s="22">
        <f>T2367*L2367</f>
        <v>67896.797180239926</v>
      </c>
      <c r="Y2367" s="22">
        <f>X2367-W2367</f>
        <v>18899.327382509175</v>
      </c>
      <c r="Z2367" s="8">
        <f>Y2367/W2367</f>
        <v>0.38572047619047606</v>
      </c>
      <c r="AA2367" s="10">
        <v>2886</v>
      </c>
      <c r="AB2367" s="6">
        <v>2006</v>
      </c>
      <c r="AC2367" s="6">
        <f>2016-AB2367</f>
        <v>10</v>
      </c>
      <c r="AD2367" s="6" t="s">
        <v>332</v>
      </c>
    </row>
    <row r="2368" spans="1:30" x14ac:dyDescent="0.2">
      <c r="A2368">
        <v>39</v>
      </c>
      <c r="B2368" s="2" t="s">
        <v>755</v>
      </c>
      <c r="C2368" s="2" t="s">
        <v>22</v>
      </c>
      <c r="D2368" s="2" t="s">
        <v>23</v>
      </c>
      <c r="E2368" s="6" t="s">
        <v>2767</v>
      </c>
      <c r="F2368" s="2">
        <v>50</v>
      </c>
      <c r="G2368" s="2">
        <v>55</v>
      </c>
      <c r="H2368" s="3">
        <v>42630</v>
      </c>
      <c r="I2368" s="3">
        <v>42640</v>
      </c>
      <c r="J2368" s="7" t="s">
        <v>2541</v>
      </c>
      <c r="K2368" s="17">
        <f>IF(J2368="Januar",238.19,IF(J2368="Februar",240.59,IF(J2368="Mars",245.99,IF(J2368="April",250.79,IF(J2368="Mai",256.52,IF(J2368="Juni",259.83,IF(J2368="Juli",265.66,IF(J2368="August",272.21,IF(J2368="September",275.91,IF(J2368="Oktober",281.13,IF(J2368="November",284.38,IF(J2368="Desember",287.34,0))))))))))))</f>
        <v>275.91000000000003</v>
      </c>
      <c r="L2368" s="20">
        <f>$K$2/K2368</f>
        <v>0.86328875357906554</v>
      </c>
      <c r="M2368" s="2">
        <v>10</v>
      </c>
      <c r="N2368" s="2">
        <v>3100000</v>
      </c>
      <c r="O2368" s="2">
        <v>3550000</v>
      </c>
      <c r="P2368" s="2">
        <f>O2368-N2368</f>
        <v>450000</v>
      </c>
      <c r="Q2368" s="4">
        <f>P2368/N2368</f>
        <v>0.14516129032258066</v>
      </c>
      <c r="R2368" s="2">
        <v>210804</v>
      </c>
      <c r="S2368" s="9">
        <f>(N2368+R2368)/F2368</f>
        <v>66216.08</v>
      </c>
      <c r="T2368" s="2">
        <v>75216</v>
      </c>
      <c r="U2368" s="5">
        <f>T2368-S2368</f>
        <v>8999.9199999999983</v>
      </c>
      <c r="V2368" s="4">
        <f>U2368/S2368</f>
        <v>0.1359174387852618</v>
      </c>
      <c r="W2368" s="22">
        <f>S2368*L2368</f>
        <v>57163.597170091693</v>
      </c>
      <c r="X2368" s="22">
        <f>T2368*L2368</f>
        <v>64933.126889202991</v>
      </c>
      <c r="Y2368" s="22">
        <f>X2368-W2368</f>
        <v>7769.5297191112986</v>
      </c>
      <c r="Z2368" s="8">
        <f>Y2368/W2368</f>
        <v>0.13591743878526175</v>
      </c>
      <c r="AA2368" s="2">
        <v>679</v>
      </c>
      <c r="AB2368" s="2">
        <v>1971</v>
      </c>
      <c r="AC2368" s="2">
        <f>2016-AB2368</f>
        <v>45</v>
      </c>
      <c r="AD2368" s="2" t="s">
        <v>25</v>
      </c>
    </row>
    <row r="2369" spans="1:30" x14ac:dyDescent="0.2">
      <c r="A2369">
        <v>39</v>
      </c>
      <c r="B2369" s="6" t="s">
        <v>802</v>
      </c>
      <c r="C2369" s="6" t="s">
        <v>22</v>
      </c>
      <c r="D2369" s="6" t="s">
        <v>23</v>
      </c>
      <c r="E2369" s="6" t="s">
        <v>2767</v>
      </c>
      <c r="F2369" s="6">
        <v>53</v>
      </c>
      <c r="G2369" s="6">
        <v>59</v>
      </c>
      <c r="H2369" s="7">
        <v>42630</v>
      </c>
      <c r="I2369" s="7">
        <v>42640</v>
      </c>
      <c r="J2369" s="7" t="s">
        <v>2541</v>
      </c>
      <c r="K2369" s="17">
        <f>IF(J2369="Januar",238.19,IF(J2369="Februar",240.59,IF(J2369="Mars",245.99,IF(J2369="April",250.79,IF(J2369="Mai",256.52,IF(J2369="Juni",259.83,IF(J2369="Juli",265.66,IF(J2369="August",272.21,IF(J2369="September",275.91,IF(J2369="Oktober",281.13,IF(J2369="November",284.38,IF(J2369="Desember",287.34,0))))))))))))</f>
        <v>275.91000000000003</v>
      </c>
      <c r="L2369" s="20">
        <f>$K$2/K2369</f>
        <v>0.86328875357906554</v>
      </c>
      <c r="M2369" s="6">
        <v>10</v>
      </c>
      <c r="N2369" s="6">
        <v>3690000</v>
      </c>
      <c r="O2369" s="6">
        <v>3690000</v>
      </c>
      <c r="P2369" s="6">
        <f>O2369-N2369</f>
        <v>0</v>
      </c>
      <c r="Q2369" s="8">
        <f>P2369/N2369</f>
        <v>0</v>
      </c>
      <c r="R2369" s="6">
        <v>67433</v>
      </c>
      <c r="S2369" s="9">
        <f>(N2369+R2369)/F2369</f>
        <v>70894.962264150949</v>
      </c>
      <c r="T2369" s="6">
        <v>70895</v>
      </c>
      <c r="U2369" s="5">
        <f>T2369-S2369</f>
        <v>3.7735849051387049E-2</v>
      </c>
      <c r="V2369" s="4">
        <f>U2369/S2369</f>
        <v>5.3227828672487669E-7</v>
      </c>
      <c r="W2369" s="22">
        <f>S2369*L2369</f>
        <v>61202.823608053761</v>
      </c>
      <c r="X2369" s="22">
        <f>T2369*L2369</f>
        <v>61202.856184987853</v>
      </c>
      <c r="Y2369" s="22">
        <f>X2369-W2369</f>
        <v>3.2576934092503507E-2</v>
      </c>
      <c r="Z2369" s="8">
        <f>Y2369/W2369</f>
        <v>5.3227828671971053E-7</v>
      </c>
      <c r="AA2369" s="6">
        <v>694</v>
      </c>
      <c r="AB2369" s="6">
        <v>1973</v>
      </c>
      <c r="AC2369" s="6">
        <f>2016-AB2369</f>
        <v>43</v>
      </c>
      <c r="AD2369" s="6" t="s">
        <v>27</v>
      </c>
    </row>
    <row r="2370" spans="1:30" x14ac:dyDescent="0.2">
      <c r="A2370">
        <v>39</v>
      </c>
      <c r="B2370" s="2" t="s">
        <v>1103</v>
      </c>
      <c r="C2370" s="2" t="s">
        <v>22</v>
      </c>
      <c r="D2370" s="2" t="s">
        <v>23</v>
      </c>
      <c r="E2370" s="6" t="s">
        <v>2767</v>
      </c>
      <c r="F2370" s="2">
        <v>58</v>
      </c>
      <c r="G2370" s="2">
        <v>66</v>
      </c>
      <c r="H2370" s="3">
        <v>42630</v>
      </c>
      <c r="I2370" s="3">
        <v>42640</v>
      </c>
      <c r="J2370" s="7" t="s">
        <v>2541</v>
      </c>
      <c r="K2370" s="17">
        <f>IF(J2370="Januar",238.19,IF(J2370="Februar",240.59,IF(J2370="Mars",245.99,IF(J2370="April",250.79,IF(J2370="Mai",256.52,IF(J2370="Juni",259.83,IF(J2370="Juli",265.66,IF(J2370="August",272.21,IF(J2370="September",275.91,IF(J2370="Oktober",281.13,IF(J2370="November",284.38,IF(J2370="Desember",287.34,0))))))))))))</f>
        <v>275.91000000000003</v>
      </c>
      <c r="L2370" s="20">
        <f>$K$2/K2370</f>
        <v>0.86328875357906554</v>
      </c>
      <c r="M2370" s="2">
        <v>10</v>
      </c>
      <c r="N2370" s="2">
        <v>3990000</v>
      </c>
      <c r="O2370" s="2">
        <v>4100000</v>
      </c>
      <c r="P2370" s="2">
        <f>O2370-N2370</f>
        <v>110000</v>
      </c>
      <c r="Q2370" s="4">
        <f>P2370/N2370</f>
        <v>2.7568922305764409E-2</v>
      </c>
      <c r="R2370" s="2"/>
      <c r="S2370" s="9">
        <f>(N2370+R2370)/F2370</f>
        <v>68793.103448275855</v>
      </c>
      <c r="T2370" s="2">
        <v>70690</v>
      </c>
      <c r="U2370" s="5">
        <f>T2370-S2370</f>
        <v>1896.896551724145</v>
      </c>
      <c r="V2370" s="4">
        <f>U2370/S2370</f>
        <v>2.7573934837092837E-2</v>
      </c>
      <c r="W2370" s="22">
        <f>S2370*L2370</f>
        <v>59388.312530697782</v>
      </c>
      <c r="X2370" s="22">
        <f>T2370*L2370</f>
        <v>61025.881990504146</v>
      </c>
      <c r="Y2370" s="22">
        <f>X2370-W2370</f>
        <v>1637.5694598063637</v>
      </c>
      <c r="Z2370" s="8">
        <f>Y2370/W2370</f>
        <v>2.7573934837092823E-2</v>
      </c>
      <c r="AA2370" s="11">
        <v>2473</v>
      </c>
      <c r="AB2370" s="2">
        <v>1938</v>
      </c>
      <c r="AC2370" s="2">
        <f>2016-AB2370</f>
        <v>78</v>
      </c>
      <c r="AD2370" s="2" t="s">
        <v>37</v>
      </c>
    </row>
    <row r="2371" spans="1:30" x14ac:dyDescent="0.2">
      <c r="A2371">
        <v>39</v>
      </c>
      <c r="B2371" s="2" t="s">
        <v>1125</v>
      </c>
      <c r="C2371" s="2" t="s">
        <v>22</v>
      </c>
      <c r="D2371" s="2" t="s">
        <v>23</v>
      </c>
      <c r="E2371" s="6" t="s">
        <v>2767</v>
      </c>
      <c r="F2371" s="2">
        <v>59</v>
      </c>
      <c r="G2371" s="2">
        <v>65</v>
      </c>
      <c r="H2371" s="3">
        <v>42630</v>
      </c>
      <c r="I2371" s="3">
        <v>42640</v>
      </c>
      <c r="J2371" s="7" t="s">
        <v>2541</v>
      </c>
      <c r="K2371" s="17">
        <f>IF(J2371="Januar",238.19,IF(J2371="Februar",240.59,IF(J2371="Mars",245.99,IF(J2371="April",250.79,IF(J2371="Mai",256.52,IF(J2371="Juni",259.83,IF(J2371="Juli",265.66,IF(J2371="August",272.21,IF(J2371="September",275.91,IF(J2371="Oktober",281.13,IF(J2371="November",284.38,IF(J2371="Desember",287.34,0))))))))))))</f>
        <v>275.91000000000003</v>
      </c>
      <c r="L2371" s="20">
        <f>$K$2/K2371</f>
        <v>0.86328875357906554</v>
      </c>
      <c r="M2371" s="2">
        <v>10</v>
      </c>
      <c r="N2371" s="2">
        <v>3400000</v>
      </c>
      <c r="O2371" s="2">
        <v>3400000</v>
      </c>
      <c r="P2371" s="2">
        <f>O2371-N2371</f>
        <v>0</v>
      </c>
      <c r="Q2371" s="4">
        <f>P2371/N2371</f>
        <v>0</v>
      </c>
      <c r="R2371" s="2"/>
      <c r="S2371" s="9">
        <f>(N2371+R2371)/F2371</f>
        <v>57627.118644067799</v>
      </c>
      <c r="T2371" s="2">
        <v>57627</v>
      </c>
      <c r="U2371" s="5">
        <f>T2371-S2371</f>
        <v>-0.11864406779932324</v>
      </c>
      <c r="V2371" s="4">
        <f>U2371/S2371</f>
        <v>-2.0588235294588443E-6</v>
      </c>
      <c r="W2371" s="22">
        <f>S2371*L2371</f>
        <v>49748.843426590218</v>
      </c>
      <c r="X2371" s="22">
        <f>T2371*L2371</f>
        <v>49748.741002500807</v>
      </c>
      <c r="Y2371" s="22">
        <f>X2371-W2371</f>
        <v>-0.10242408941121539</v>
      </c>
      <c r="Z2371" s="8">
        <f>Y2371/W2371</f>
        <v>-2.0588235294827141E-6</v>
      </c>
      <c r="AA2371" s="11">
        <v>1543</v>
      </c>
      <c r="AB2371" s="2">
        <v>1987</v>
      </c>
      <c r="AC2371" s="2">
        <f>2016-AB2371</f>
        <v>29</v>
      </c>
      <c r="AD2371" s="2" t="s">
        <v>161</v>
      </c>
    </row>
    <row r="2372" spans="1:30" x14ac:dyDescent="0.2">
      <c r="A2372">
        <v>39</v>
      </c>
      <c r="B2372" s="2" t="s">
        <v>1169</v>
      </c>
      <c r="C2372" s="2" t="s">
        <v>22</v>
      </c>
      <c r="D2372" s="2" t="s">
        <v>23</v>
      </c>
      <c r="E2372" s="6" t="s">
        <v>2767</v>
      </c>
      <c r="F2372" s="2">
        <v>60</v>
      </c>
      <c r="G2372" s="2">
        <v>66</v>
      </c>
      <c r="H2372" s="3">
        <v>42630</v>
      </c>
      <c r="I2372" s="3">
        <v>42640</v>
      </c>
      <c r="J2372" s="7" t="s">
        <v>2541</v>
      </c>
      <c r="K2372" s="17">
        <f>IF(J2372="Januar",238.19,IF(J2372="Februar",240.59,IF(J2372="Mars",245.99,IF(J2372="April",250.79,IF(J2372="Mai",256.52,IF(J2372="Juni",259.83,IF(J2372="Juli",265.66,IF(J2372="August",272.21,IF(J2372="September",275.91,IF(J2372="Oktober",281.13,IF(J2372="November",284.38,IF(J2372="Desember",287.34,0))))))))))))</f>
        <v>275.91000000000003</v>
      </c>
      <c r="L2372" s="20">
        <f>$K$2/K2372</f>
        <v>0.86328875357906554</v>
      </c>
      <c r="M2372" s="2">
        <v>10</v>
      </c>
      <c r="N2372" s="2">
        <v>3500000</v>
      </c>
      <c r="O2372" s="2">
        <v>4300000</v>
      </c>
      <c r="P2372" s="2">
        <f>O2372-N2372</f>
        <v>800000</v>
      </c>
      <c r="Q2372" s="4">
        <f>P2372/N2372</f>
        <v>0.22857142857142856</v>
      </c>
      <c r="R2372" s="2">
        <v>2996</v>
      </c>
      <c r="S2372" s="9">
        <f>(N2372+R2372)/F2372</f>
        <v>58383.26666666667</v>
      </c>
      <c r="T2372" s="2">
        <v>71717</v>
      </c>
      <c r="U2372" s="5">
        <f>T2372-S2372</f>
        <v>13333.73333333333</v>
      </c>
      <c r="V2372" s="4">
        <f>U2372/S2372</f>
        <v>0.22838279004600626</v>
      </c>
      <c r="W2372" s="22">
        <f>S2372*L2372</f>
        <v>50401.617510540877</v>
      </c>
      <c r="X2372" s="22">
        <f>T2372*L2372</f>
        <v>61912.479540429842</v>
      </c>
      <c r="Y2372" s="22">
        <f>X2372-W2372</f>
        <v>11510.862029888965</v>
      </c>
      <c r="Z2372" s="8">
        <f>Y2372/W2372</f>
        <v>0.22838279004600617</v>
      </c>
      <c r="AA2372" s="11">
        <v>7393</v>
      </c>
      <c r="AB2372" s="2">
        <v>2012</v>
      </c>
      <c r="AC2372" s="2">
        <f>2016-AB2372</f>
        <v>4</v>
      </c>
      <c r="AD2372" s="2" t="s">
        <v>148</v>
      </c>
    </row>
    <row r="2373" spans="1:30" x14ac:dyDescent="0.2">
      <c r="A2373">
        <v>39</v>
      </c>
      <c r="B2373" s="2" t="s">
        <v>1294</v>
      </c>
      <c r="C2373" s="2" t="s">
        <v>22</v>
      </c>
      <c r="D2373" s="2" t="s">
        <v>23</v>
      </c>
      <c r="E2373" s="6" t="s">
        <v>2767</v>
      </c>
      <c r="F2373" s="2">
        <v>64</v>
      </c>
      <c r="G2373" s="2">
        <v>74</v>
      </c>
      <c r="H2373" s="3">
        <v>42630</v>
      </c>
      <c r="I2373" s="3">
        <v>42640</v>
      </c>
      <c r="J2373" s="7" t="s">
        <v>2541</v>
      </c>
      <c r="K2373" s="17">
        <f>IF(J2373="Januar",238.19,IF(J2373="Februar",240.59,IF(J2373="Mars",245.99,IF(J2373="April",250.79,IF(J2373="Mai",256.52,IF(J2373="Juni",259.83,IF(J2373="Juli",265.66,IF(J2373="August",272.21,IF(J2373="September",275.91,IF(J2373="Oktober",281.13,IF(J2373="November",284.38,IF(J2373="Desember",287.34,0))))))))))))</f>
        <v>275.91000000000003</v>
      </c>
      <c r="L2373" s="20">
        <f>$K$2/K2373</f>
        <v>0.86328875357906554</v>
      </c>
      <c r="M2373" s="2">
        <v>10</v>
      </c>
      <c r="N2373" s="2">
        <v>5000000</v>
      </c>
      <c r="O2373" s="2">
        <v>5000000</v>
      </c>
      <c r="P2373" s="2">
        <f>O2373-N2373</f>
        <v>0</v>
      </c>
      <c r="Q2373" s="4">
        <f>P2373/N2373</f>
        <v>0</v>
      </c>
      <c r="R2373" s="2">
        <v>3190</v>
      </c>
      <c r="S2373" s="9">
        <f>(N2373+R2373)/F2373</f>
        <v>78174.84375</v>
      </c>
      <c r="T2373" s="2">
        <v>78175</v>
      </c>
      <c r="U2373" s="5">
        <f>T2373-S2373</f>
        <v>0.15625</v>
      </c>
      <c r="V2373" s="4">
        <f>U2373/S2373</f>
        <v>1.9987248135689429E-6</v>
      </c>
      <c r="W2373" s="22">
        <f>S2373*L2373</f>
        <v>67487.463422175701</v>
      </c>
      <c r="X2373" s="22">
        <f>T2373*L2373</f>
        <v>67487.598311043446</v>
      </c>
      <c r="Y2373" s="22">
        <f>X2373-W2373</f>
        <v>0.13488886774575803</v>
      </c>
      <c r="Z2373" s="8">
        <f>Y2373/W2373</f>
        <v>1.998724813554556E-6</v>
      </c>
      <c r="AA2373" s="11">
        <v>3312</v>
      </c>
      <c r="AB2373" s="2">
        <v>2009</v>
      </c>
      <c r="AC2373" s="2">
        <f>2016-AB2373</f>
        <v>7</v>
      </c>
      <c r="AD2373" s="2" t="s">
        <v>1295</v>
      </c>
    </row>
    <row r="2374" spans="1:30" x14ac:dyDescent="0.2">
      <c r="A2374">
        <v>39</v>
      </c>
      <c r="B2374" s="6" t="s">
        <v>1423</v>
      </c>
      <c r="C2374" s="6" t="s">
        <v>22</v>
      </c>
      <c r="D2374" s="6" t="s">
        <v>23</v>
      </c>
      <c r="E2374" s="6" t="s">
        <v>2767</v>
      </c>
      <c r="F2374" s="6">
        <v>67</v>
      </c>
      <c r="G2374" s="6">
        <v>74</v>
      </c>
      <c r="H2374" s="7">
        <v>42630</v>
      </c>
      <c r="I2374" s="7">
        <v>42640</v>
      </c>
      <c r="J2374" s="7" t="s">
        <v>2541</v>
      </c>
      <c r="K2374" s="17">
        <f>IF(J2374="Januar",238.19,IF(J2374="Februar",240.59,IF(J2374="Mars",245.99,IF(J2374="April",250.79,IF(J2374="Mai",256.52,IF(J2374="Juni",259.83,IF(J2374="Juli",265.66,IF(J2374="August",272.21,IF(J2374="September",275.91,IF(J2374="Oktober",281.13,IF(J2374="November",284.38,IF(J2374="Desember",287.34,0))))))))))))</f>
        <v>275.91000000000003</v>
      </c>
      <c r="L2374" s="20">
        <f>$K$2/K2374</f>
        <v>0.86328875357906554</v>
      </c>
      <c r="M2374" s="6">
        <v>10</v>
      </c>
      <c r="N2374" s="6">
        <v>3490000</v>
      </c>
      <c r="O2374" s="6">
        <v>3550000</v>
      </c>
      <c r="P2374" s="6">
        <f>O2374-N2374</f>
        <v>60000</v>
      </c>
      <c r="Q2374" s="8">
        <f>P2374/N2374</f>
        <v>1.7191977077363897E-2</v>
      </c>
      <c r="R2374" s="6">
        <v>15143</v>
      </c>
      <c r="S2374" s="9">
        <f>(N2374+R2374)/F2374</f>
        <v>52315.567164179105</v>
      </c>
      <c r="T2374" s="6">
        <v>53211</v>
      </c>
      <c r="U2374" s="5">
        <f>T2374-S2374</f>
        <v>895.43283582089498</v>
      </c>
      <c r="V2374" s="4">
        <f>U2374/S2374</f>
        <v>1.7115992129279736E-2</v>
      </c>
      <c r="W2374" s="22">
        <f>S2374*L2374</f>
        <v>45163.440769946064</v>
      </c>
      <c r="X2374" s="22">
        <f>T2374*L2374</f>
        <v>45936.457866695659</v>
      </c>
      <c r="Y2374" s="22">
        <f>X2374-W2374</f>
        <v>773.0170967495942</v>
      </c>
      <c r="Z2374" s="8">
        <f>Y2374/W2374</f>
        <v>1.7115992129279865E-2</v>
      </c>
      <c r="AA2374" s="10">
        <v>4515</v>
      </c>
      <c r="AB2374" s="6">
        <v>1956</v>
      </c>
      <c r="AC2374" s="6">
        <f>2016-AB2374</f>
        <v>60</v>
      </c>
      <c r="AD2374" s="6" t="s">
        <v>569</v>
      </c>
    </row>
    <row r="2375" spans="1:30" x14ac:dyDescent="0.2">
      <c r="A2375">
        <v>39</v>
      </c>
      <c r="B2375" s="2" t="s">
        <v>970</v>
      </c>
      <c r="C2375" s="2" t="s">
        <v>22</v>
      </c>
      <c r="D2375" s="2" t="s">
        <v>23</v>
      </c>
      <c r="E2375" s="6" t="s">
        <v>2767</v>
      </c>
      <c r="F2375" s="2">
        <v>68</v>
      </c>
      <c r="G2375" s="2">
        <v>75</v>
      </c>
      <c r="H2375" s="3">
        <v>42630</v>
      </c>
      <c r="I2375" s="3">
        <v>42640</v>
      </c>
      <c r="J2375" s="7" t="s">
        <v>2541</v>
      </c>
      <c r="K2375" s="17">
        <f>IF(J2375="Januar",238.19,IF(J2375="Februar",240.59,IF(J2375="Mars",245.99,IF(J2375="April",250.79,IF(J2375="Mai",256.52,IF(J2375="Juni",259.83,IF(J2375="Juli",265.66,IF(J2375="August",272.21,IF(J2375="September",275.91,IF(J2375="Oktober",281.13,IF(J2375="November",284.38,IF(J2375="Desember",287.34,0))))))))))))</f>
        <v>275.91000000000003</v>
      </c>
      <c r="L2375" s="20">
        <f>$K$2/K2375</f>
        <v>0.86328875357906554</v>
      </c>
      <c r="M2375" s="2">
        <v>10</v>
      </c>
      <c r="N2375" s="2">
        <v>3600000</v>
      </c>
      <c r="O2375" s="2">
        <v>4200000</v>
      </c>
      <c r="P2375" s="2">
        <f>O2375-N2375</f>
        <v>600000</v>
      </c>
      <c r="Q2375" s="4">
        <f>P2375/N2375</f>
        <v>0.16666666666666666</v>
      </c>
      <c r="R2375" s="2">
        <v>40000</v>
      </c>
      <c r="S2375" s="9">
        <f>(N2375+R2375)/F2375</f>
        <v>53529.411764705881</v>
      </c>
      <c r="T2375" s="2">
        <v>62353</v>
      </c>
      <c r="U2375" s="5">
        <f>T2375-S2375</f>
        <v>8823.5882352941189</v>
      </c>
      <c r="V2375" s="4">
        <f>U2375/S2375</f>
        <v>0.16483626373626376</v>
      </c>
      <c r="W2375" s="22">
        <f>S2375*L2375</f>
        <v>46211.339162173506</v>
      </c>
      <c r="X2375" s="22">
        <f>T2375*L2375</f>
        <v>53828.643651915474</v>
      </c>
      <c r="Y2375" s="22">
        <f>X2375-W2375</f>
        <v>7617.3044897419677</v>
      </c>
      <c r="Z2375" s="8">
        <f>Y2375/W2375</f>
        <v>0.16483626373626378</v>
      </c>
      <c r="AA2375" s="2">
        <v>457</v>
      </c>
      <c r="AB2375" s="2">
        <v>1895</v>
      </c>
      <c r="AC2375" s="2">
        <f>2016-AB2375</f>
        <v>121</v>
      </c>
      <c r="AD2375" s="2" t="s">
        <v>206</v>
      </c>
    </row>
    <row r="2376" spans="1:30" x14ac:dyDescent="0.2">
      <c r="A2376">
        <v>39</v>
      </c>
      <c r="B2376" s="6" t="s">
        <v>1528</v>
      </c>
      <c r="C2376" s="6" t="s">
        <v>22</v>
      </c>
      <c r="D2376" s="6" t="s">
        <v>23</v>
      </c>
      <c r="E2376" s="6" t="s">
        <v>2767</v>
      </c>
      <c r="F2376" s="6">
        <v>70</v>
      </c>
      <c r="G2376" s="6">
        <v>77</v>
      </c>
      <c r="H2376" s="7">
        <v>42630</v>
      </c>
      <c r="I2376" s="7">
        <v>42640</v>
      </c>
      <c r="J2376" s="7" t="s">
        <v>2541</v>
      </c>
      <c r="K2376" s="17">
        <f>IF(J2376="Januar",238.19,IF(J2376="Februar",240.59,IF(J2376="Mars",245.99,IF(J2376="April",250.79,IF(J2376="Mai",256.52,IF(J2376="Juni",259.83,IF(J2376="Juli",265.66,IF(J2376="August",272.21,IF(J2376="September",275.91,IF(J2376="Oktober",281.13,IF(J2376="November",284.38,IF(J2376="Desember",287.34,0))))))))))))</f>
        <v>275.91000000000003</v>
      </c>
      <c r="L2376" s="20">
        <f>$K$2/K2376</f>
        <v>0.86328875357906554</v>
      </c>
      <c r="M2376" s="6">
        <v>10</v>
      </c>
      <c r="N2376" s="6">
        <v>3000000</v>
      </c>
      <c r="O2376" s="6">
        <v>3350000</v>
      </c>
      <c r="P2376" s="6">
        <f>O2376-N2376</f>
        <v>350000</v>
      </c>
      <c r="Q2376" s="8">
        <f>P2376/N2376</f>
        <v>0.11666666666666667</v>
      </c>
      <c r="R2376" s="6">
        <v>23680</v>
      </c>
      <c r="S2376" s="9">
        <f>(N2376+R2376)/F2376</f>
        <v>43195.428571428572</v>
      </c>
      <c r="T2376" s="6">
        <v>48195</v>
      </c>
      <c r="U2376" s="5">
        <f>T2376-S2376</f>
        <v>4999.5714285714275</v>
      </c>
      <c r="V2376" s="4">
        <f>U2376/S2376</f>
        <v>0.11574306804952902</v>
      </c>
      <c r="W2376" s="22">
        <f>S2376*L2376</f>
        <v>37290.127691742127</v>
      </c>
      <c r="X2376" s="22">
        <f>T2376*L2376</f>
        <v>41606.201478743067</v>
      </c>
      <c r="Y2376" s="22">
        <f>X2376-W2376</f>
        <v>4316.0737870009398</v>
      </c>
      <c r="Z2376" s="8">
        <f>Y2376/W2376</f>
        <v>0.11574306804952914</v>
      </c>
      <c r="AA2376" s="10">
        <v>32628</v>
      </c>
      <c r="AB2376" s="6">
        <v>1989</v>
      </c>
      <c r="AC2376" s="6">
        <f>2016-AB2376</f>
        <v>27</v>
      </c>
      <c r="AD2376" s="6" t="s">
        <v>681</v>
      </c>
    </row>
    <row r="2377" spans="1:30" x14ac:dyDescent="0.2">
      <c r="A2377">
        <v>39</v>
      </c>
      <c r="B2377" s="6" t="s">
        <v>1672</v>
      </c>
      <c r="C2377" s="6" t="s">
        <v>22</v>
      </c>
      <c r="D2377" s="6" t="s">
        <v>23</v>
      </c>
      <c r="E2377" s="6" t="s">
        <v>2767</v>
      </c>
      <c r="F2377" s="6">
        <v>74</v>
      </c>
      <c r="G2377" s="6">
        <v>81</v>
      </c>
      <c r="H2377" s="7">
        <v>42630</v>
      </c>
      <c r="I2377" s="7">
        <v>42640</v>
      </c>
      <c r="J2377" s="7" t="s">
        <v>2541</v>
      </c>
      <c r="K2377" s="17">
        <f>IF(J2377="Januar",238.19,IF(J2377="Februar",240.59,IF(J2377="Mars",245.99,IF(J2377="April",250.79,IF(J2377="Mai",256.52,IF(J2377="Juni",259.83,IF(J2377="Juli",265.66,IF(J2377="August",272.21,IF(J2377="September",275.91,IF(J2377="Oktober",281.13,IF(J2377="November",284.38,IF(J2377="Desember",287.34,0))))))))))))</f>
        <v>275.91000000000003</v>
      </c>
      <c r="L2377" s="20">
        <f>$K$2/K2377</f>
        <v>0.86328875357906554</v>
      </c>
      <c r="M2377" s="6">
        <v>10</v>
      </c>
      <c r="N2377" s="6">
        <v>4300000</v>
      </c>
      <c r="O2377" s="6">
        <v>5000000</v>
      </c>
      <c r="P2377" s="6">
        <f>O2377-N2377</f>
        <v>700000</v>
      </c>
      <c r="Q2377" s="8">
        <f>P2377/N2377</f>
        <v>0.16279069767441862</v>
      </c>
      <c r="R2377" s="6"/>
      <c r="S2377" s="9">
        <f>(N2377+R2377)/F2377</f>
        <v>58108.108108108107</v>
      </c>
      <c r="T2377" s="6">
        <v>67568</v>
      </c>
      <c r="U2377" s="5">
        <f>T2377-S2377</f>
        <v>9459.8918918918935</v>
      </c>
      <c r="V2377" s="4">
        <f>U2377/S2377</f>
        <v>0.16279813953488376</v>
      </c>
      <c r="W2377" s="22">
        <f>S2377*L2377</f>
        <v>50164.076221486241</v>
      </c>
      <c r="X2377" s="22">
        <f>T2377*L2377</f>
        <v>58330.694501830301</v>
      </c>
      <c r="Y2377" s="22">
        <f>X2377-W2377</f>
        <v>8166.6182803440606</v>
      </c>
      <c r="Z2377" s="8">
        <f>Y2377/W2377</f>
        <v>0.16279813953488373</v>
      </c>
      <c r="AA2377" s="10">
        <v>1668</v>
      </c>
      <c r="AB2377" s="6">
        <v>1951</v>
      </c>
      <c r="AC2377" s="6">
        <f>2016-AB2377</f>
        <v>65</v>
      </c>
      <c r="AD2377" s="6" t="s">
        <v>102</v>
      </c>
    </row>
    <row r="2378" spans="1:30" x14ac:dyDescent="0.2">
      <c r="A2378">
        <v>39</v>
      </c>
      <c r="B2378" s="2" t="s">
        <v>1945</v>
      </c>
      <c r="C2378" s="2" t="s">
        <v>22</v>
      </c>
      <c r="D2378" s="2" t="s">
        <v>23</v>
      </c>
      <c r="E2378" s="6" t="s">
        <v>2767</v>
      </c>
      <c r="F2378" s="2">
        <v>89</v>
      </c>
      <c r="G2378" s="2">
        <v>101</v>
      </c>
      <c r="H2378" s="3">
        <v>42630</v>
      </c>
      <c r="I2378" s="3">
        <v>42640</v>
      </c>
      <c r="J2378" s="7" t="s">
        <v>2541</v>
      </c>
      <c r="K2378" s="17">
        <f>IF(J2378="Januar",238.19,IF(J2378="Februar",240.59,IF(J2378="Mars",245.99,IF(J2378="April",250.79,IF(J2378="Mai",256.52,IF(J2378="Juni",259.83,IF(J2378="Juli",265.66,IF(J2378="August",272.21,IF(J2378="September",275.91,IF(J2378="Oktober",281.13,IF(J2378="November",284.38,IF(J2378="Desember",287.34,0))))))))))))</f>
        <v>275.91000000000003</v>
      </c>
      <c r="L2378" s="20">
        <f>$K$2/K2378</f>
        <v>0.86328875357906554</v>
      </c>
      <c r="M2378" s="2">
        <v>10</v>
      </c>
      <c r="N2378" s="2">
        <v>5950000</v>
      </c>
      <c r="O2378" s="2">
        <v>7050000</v>
      </c>
      <c r="P2378" s="2">
        <f>O2378-N2378</f>
        <v>1100000</v>
      </c>
      <c r="Q2378" s="4">
        <f>P2378/N2378</f>
        <v>0.18487394957983194</v>
      </c>
      <c r="R2378" s="2">
        <v>199464</v>
      </c>
      <c r="S2378" s="9">
        <f>(N2378+R2378)/F2378</f>
        <v>69095.101123595508</v>
      </c>
      <c r="T2378" s="2">
        <v>81455</v>
      </c>
      <c r="U2378" s="5">
        <f>T2378-S2378</f>
        <v>12359.898876404492</v>
      </c>
      <c r="V2378" s="4">
        <f>U2378/S2378</f>
        <v>0.1788824196710477</v>
      </c>
      <c r="W2378" s="22">
        <f>S2378*L2378</f>
        <v>59649.023727408254</v>
      </c>
      <c r="X2378" s="22">
        <f>T2378*L2378</f>
        <v>70319.185422782786</v>
      </c>
      <c r="Y2378" s="22">
        <f>X2378-W2378</f>
        <v>10670.161695374532</v>
      </c>
      <c r="Z2378" s="8">
        <f>Y2378/W2378</f>
        <v>0.17888241967104782</v>
      </c>
      <c r="AA2378" s="2">
        <v>538</v>
      </c>
      <c r="AB2378" s="2">
        <v>1891</v>
      </c>
      <c r="AC2378" s="2">
        <f>2016-AB2378</f>
        <v>125</v>
      </c>
      <c r="AD2378" s="2" t="s">
        <v>108</v>
      </c>
    </row>
    <row r="2379" spans="1:30" x14ac:dyDescent="0.2">
      <c r="A2379">
        <v>39</v>
      </c>
      <c r="B2379" s="2" t="s">
        <v>2173</v>
      </c>
      <c r="C2379" s="2" t="s">
        <v>22</v>
      </c>
      <c r="D2379" s="2" t="s">
        <v>23</v>
      </c>
      <c r="E2379" s="6" t="s">
        <v>2767</v>
      </c>
      <c r="F2379" s="2">
        <v>99</v>
      </c>
      <c r="G2379" s="2">
        <v>87</v>
      </c>
      <c r="H2379" s="3">
        <v>42630</v>
      </c>
      <c r="I2379" s="3">
        <v>42640</v>
      </c>
      <c r="J2379" s="7" t="s">
        <v>2541</v>
      </c>
      <c r="K2379" s="17">
        <f>IF(J2379="Januar",238.19,IF(J2379="Februar",240.59,IF(J2379="Mars",245.99,IF(J2379="April",250.79,IF(J2379="Mai",256.52,IF(J2379="Juni",259.83,IF(J2379="Juli",265.66,IF(J2379="August",272.21,IF(J2379="September",275.91,IF(J2379="Oktober",281.13,IF(J2379="November",284.38,IF(J2379="Desember",287.34,0))))))))))))</f>
        <v>275.91000000000003</v>
      </c>
      <c r="L2379" s="20">
        <f>$K$2/K2379</f>
        <v>0.86328875357906554</v>
      </c>
      <c r="M2379" s="2">
        <v>10</v>
      </c>
      <c r="N2379" s="2">
        <v>6300000</v>
      </c>
      <c r="O2379" s="2">
        <v>7700000</v>
      </c>
      <c r="P2379" s="2">
        <f>O2379-N2379</f>
        <v>1400000</v>
      </c>
      <c r="Q2379" s="4">
        <f>P2379/N2379</f>
        <v>0.22222222222222221</v>
      </c>
      <c r="R2379" s="2"/>
      <c r="S2379" s="9">
        <f>(N2379+R2379)/F2379</f>
        <v>63636.36363636364</v>
      </c>
      <c r="T2379" s="2">
        <v>77778</v>
      </c>
      <c r="U2379" s="5">
        <f>T2379-S2379</f>
        <v>14141.63636363636</v>
      </c>
      <c r="V2379" s="4">
        <f>U2379/S2379</f>
        <v>0.22222571428571422</v>
      </c>
      <c r="W2379" s="22">
        <f>S2379*L2379</f>
        <v>54936.557045940535</v>
      </c>
      <c r="X2379" s="22">
        <f>T2379*L2379</f>
        <v>67144.872675872553</v>
      </c>
      <c r="Y2379" s="22">
        <f>X2379-W2379</f>
        <v>12208.315629932018</v>
      </c>
      <c r="Z2379" s="8">
        <f>Y2379/W2379</f>
        <v>0.22222571428571417</v>
      </c>
      <c r="AA2379" s="11">
        <v>11786</v>
      </c>
      <c r="AB2379" s="2">
        <v>2008</v>
      </c>
      <c r="AC2379" s="2">
        <f>2016-AB2379</f>
        <v>8</v>
      </c>
      <c r="AD2379" s="2" t="s">
        <v>58</v>
      </c>
    </row>
    <row r="2380" spans="1:30" x14ac:dyDescent="0.2">
      <c r="A2380">
        <v>39</v>
      </c>
      <c r="B2380" s="2" t="s">
        <v>2293</v>
      </c>
      <c r="C2380" s="2" t="s">
        <v>22</v>
      </c>
      <c r="D2380" s="2" t="s">
        <v>23</v>
      </c>
      <c r="E2380" s="6" t="s">
        <v>2767</v>
      </c>
      <c r="F2380" s="2">
        <v>110</v>
      </c>
      <c r="G2380" s="2">
        <v>127</v>
      </c>
      <c r="H2380" s="3">
        <v>42630</v>
      </c>
      <c r="I2380" s="3">
        <v>42640</v>
      </c>
      <c r="J2380" s="7" t="s">
        <v>2541</v>
      </c>
      <c r="K2380" s="17">
        <f>IF(J2380="Januar",238.19,IF(J2380="Februar",240.59,IF(J2380="Mars",245.99,IF(J2380="April",250.79,IF(J2380="Mai",256.52,IF(J2380="Juni",259.83,IF(J2380="Juli",265.66,IF(J2380="August",272.21,IF(J2380="September",275.91,IF(J2380="Oktober",281.13,IF(J2380="November",284.38,IF(J2380="Desember",287.34,0))))))))))))</f>
        <v>275.91000000000003</v>
      </c>
      <c r="L2380" s="20">
        <f>$K$2/K2380</f>
        <v>0.86328875357906554</v>
      </c>
      <c r="M2380" s="2">
        <v>10</v>
      </c>
      <c r="N2380" s="2">
        <v>6300000</v>
      </c>
      <c r="O2380" s="2">
        <v>7550000</v>
      </c>
      <c r="P2380" s="2">
        <f>O2380-N2380</f>
        <v>1250000</v>
      </c>
      <c r="Q2380" s="4">
        <f>P2380/N2380</f>
        <v>0.1984126984126984</v>
      </c>
      <c r="R2380" s="2"/>
      <c r="S2380" s="9">
        <f>(N2380+R2380)/F2380</f>
        <v>57272.727272727272</v>
      </c>
      <c r="T2380" s="2">
        <v>68636</v>
      </c>
      <c r="U2380" s="5">
        <f>T2380-S2380</f>
        <v>11363.272727272728</v>
      </c>
      <c r="V2380" s="4">
        <f>U2380/S2380</f>
        <v>0.19840634920634923</v>
      </c>
      <c r="W2380" s="22">
        <f>S2380*L2380</f>
        <v>49442.901341346478</v>
      </c>
      <c r="X2380" s="22">
        <f>T2380*L2380</f>
        <v>59252.686890652745</v>
      </c>
      <c r="Y2380" s="22">
        <f>X2380-W2380</f>
        <v>9809.7855493062671</v>
      </c>
      <c r="Z2380" s="8">
        <f>Y2380/W2380</f>
        <v>0.19840634920634934</v>
      </c>
      <c r="AA2380" s="2">
        <v>606</v>
      </c>
      <c r="AB2380" s="2">
        <v>1900</v>
      </c>
      <c r="AC2380" s="2">
        <f>2016-AB2380</f>
        <v>116</v>
      </c>
      <c r="AD2380" s="2" t="s">
        <v>65</v>
      </c>
    </row>
    <row r="2381" spans="1:30" x14ac:dyDescent="0.2">
      <c r="A2381">
        <v>39</v>
      </c>
      <c r="B2381" s="2" t="s">
        <v>2287</v>
      </c>
      <c r="C2381" s="2" t="s">
        <v>22</v>
      </c>
      <c r="D2381" s="2" t="s">
        <v>23</v>
      </c>
      <c r="E2381" s="6" t="s">
        <v>2767</v>
      </c>
      <c r="F2381" s="2">
        <v>120</v>
      </c>
      <c r="G2381" s="2">
        <v>129</v>
      </c>
      <c r="H2381" s="3">
        <v>42630</v>
      </c>
      <c r="I2381" s="3">
        <v>42640</v>
      </c>
      <c r="J2381" s="7" t="s">
        <v>2541</v>
      </c>
      <c r="K2381" s="17">
        <f>IF(J2381="Januar",238.19,IF(J2381="Februar",240.59,IF(J2381="Mars",245.99,IF(J2381="April",250.79,IF(J2381="Mai",256.52,IF(J2381="Juni",259.83,IF(J2381="Juli",265.66,IF(J2381="August",272.21,IF(J2381="September",275.91,IF(J2381="Oktober",281.13,IF(J2381="November",284.38,IF(J2381="Desember",287.34,0))))))))))))</f>
        <v>275.91000000000003</v>
      </c>
      <c r="L2381" s="20">
        <f>$K$2/K2381</f>
        <v>0.86328875357906554</v>
      </c>
      <c r="M2381" s="2">
        <v>10</v>
      </c>
      <c r="N2381" s="2">
        <v>5500000</v>
      </c>
      <c r="O2381" s="2">
        <v>5600000</v>
      </c>
      <c r="P2381" s="2">
        <f>O2381-N2381</f>
        <v>100000</v>
      </c>
      <c r="Q2381" s="4">
        <f>P2381/N2381</f>
        <v>1.8181818181818181E-2</v>
      </c>
      <c r="R2381" s="2">
        <v>75880</v>
      </c>
      <c r="S2381" s="9">
        <f>(N2381+R2381)/F2381</f>
        <v>46465.666666666664</v>
      </c>
      <c r="T2381" s="2">
        <v>47299</v>
      </c>
      <c r="U2381" s="5">
        <f>T2381-S2381</f>
        <v>833.33333333333576</v>
      </c>
      <c r="V2381" s="4">
        <f>U2381/S2381</f>
        <v>1.7934388831897439E-2</v>
      </c>
      <c r="W2381" s="22">
        <f>S2381*L2381</f>
        <v>40113.287460886997</v>
      </c>
      <c r="X2381" s="22">
        <f>T2381*L2381</f>
        <v>40832.69475553622</v>
      </c>
      <c r="Y2381" s="22">
        <f>X2381-W2381</f>
        <v>719.40729464922333</v>
      </c>
      <c r="Z2381" s="8">
        <f>Y2381/W2381</f>
        <v>1.7934388831897439E-2</v>
      </c>
      <c r="AA2381" s="2"/>
      <c r="AB2381" s="2">
        <v>1982</v>
      </c>
      <c r="AC2381" s="2">
        <f>2016-AB2381</f>
        <v>34</v>
      </c>
      <c r="AD2381" s="2" t="s">
        <v>46</v>
      </c>
    </row>
    <row r="2382" spans="1:30" x14ac:dyDescent="0.2">
      <c r="A2382">
        <v>39</v>
      </c>
      <c r="B2382" s="6" t="s">
        <v>2378</v>
      </c>
      <c r="C2382" s="6" t="s">
        <v>22</v>
      </c>
      <c r="D2382" s="6" t="s">
        <v>23</v>
      </c>
      <c r="E2382" s="6" t="s">
        <v>2767</v>
      </c>
      <c r="F2382" s="6">
        <v>122</v>
      </c>
      <c r="G2382" s="6">
        <v>136</v>
      </c>
      <c r="H2382" s="7">
        <v>42630</v>
      </c>
      <c r="I2382" s="7">
        <v>42640</v>
      </c>
      <c r="J2382" s="7" t="s">
        <v>2541</v>
      </c>
      <c r="K2382" s="17">
        <f>IF(J2382="Januar",238.19,IF(J2382="Februar",240.59,IF(J2382="Mars",245.99,IF(J2382="April",250.79,IF(J2382="Mai",256.52,IF(J2382="Juni",259.83,IF(J2382="Juli",265.66,IF(J2382="August",272.21,IF(J2382="September",275.91,IF(J2382="Oktober",281.13,IF(J2382="November",284.38,IF(J2382="Desember",287.34,0))))))))))))</f>
        <v>275.91000000000003</v>
      </c>
      <c r="L2382" s="20">
        <f>$K$2/K2382</f>
        <v>0.86328875357906554</v>
      </c>
      <c r="M2382" s="6">
        <v>10</v>
      </c>
      <c r="N2382" s="6">
        <v>8500000</v>
      </c>
      <c r="O2382" s="6">
        <v>8850000</v>
      </c>
      <c r="P2382" s="6">
        <f>O2382-N2382</f>
        <v>350000</v>
      </c>
      <c r="Q2382" s="8">
        <f>P2382/N2382</f>
        <v>4.1176470588235294E-2</v>
      </c>
      <c r="R2382" s="6">
        <v>107042</v>
      </c>
      <c r="S2382" s="9">
        <f>(N2382+R2382)/F2382</f>
        <v>70549.524590163928</v>
      </c>
      <c r="T2382" s="6">
        <v>73418</v>
      </c>
      <c r="U2382" s="5">
        <f>T2382-S2382</f>
        <v>2868.4754098360718</v>
      </c>
      <c r="V2382" s="4">
        <f>U2382/S2382</f>
        <v>4.0659032452728915E-2</v>
      </c>
      <c r="W2382" s="22">
        <f>S2382*L2382</f>
        <v>60904.611149038254</v>
      </c>
      <c r="X2382" s="22">
        <f>T2382*L2382</f>
        <v>63380.933710267833</v>
      </c>
      <c r="Y2382" s="22">
        <f>X2382-W2382</f>
        <v>2476.3225612295792</v>
      </c>
      <c r="Z2382" s="8">
        <f>Y2382/W2382</f>
        <v>4.0659032452728873E-2</v>
      </c>
      <c r="AA2382" s="6">
        <v>748</v>
      </c>
      <c r="AB2382" s="6">
        <v>1899</v>
      </c>
      <c r="AC2382" s="6">
        <f>2016-AB2382</f>
        <v>117</v>
      </c>
      <c r="AD2382" s="6" t="s">
        <v>25</v>
      </c>
    </row>
    <row r="2383" spans="1:30" x14ac:dyDescent="0.2">
      <c r="A2383">
        <v>39</v>
      </c>
      <c r="B2383" s="2" t="s">
        <v>2383</v>
      </c>
      <c r="C2383" s="2" t="s">
        <v>22</v>
      </c>
      <c r="D2383" s="2" t="s">
        <v>23</v>
      </c>
      <c r="E2383" s="6" t="s">
        <v>2767</v>
      </c>
      <c r="F2383" s="2">
        <v>123</v>
      </c>
      <c r="G2383" s="2">
        <v>147</v>
      </c>
      <c r="H2383" s="3">
        <v>42630</v>
      </c>
      <c r="I2383" s="3">
        <v>42640</v>
      </c>
      <c r="J2383" s="7" t="s">
        <v>2541</v>
      </c>
      <c r="K2383" s="17">
        <f>IF(J2383="Januar",238.19,IF(J2383="Februar",240.59,IF(J2383="Mars",245.99,IF(J2383="April",250.79,IF(J2383="Mai",256.52,IF(J2383="Juni",259.83,IF(J2383="Juli",265.66,IF(J2383="August",272.21,IF(J2383="September",275.91,IF(J2383="Oktober",281.13,IF(J2383="November",284.38,IF(J2383="Desember",287.34,0))))))))))))</f>
        <v>275.91000000000003</v>
      </c>
      <c r="L2383" s="20">
        <f>$K$2/K2383</f>
        <v>0.86328875357906554</v>
      </c>
      <c r="M2383" s="2">
        <v>10</v>
      </c>
      <c r="N2383" s="2">
        <v>7500000</v>
      </c>
      <c r="O2383" s="2">
        <v>7850000</v>
      </c>
      <c r="P2383" s="2">
        <f>O2383-N2383</f>
        <v>350000</v>
      </c>
      <c r="Q2383" s="4">
        <f>P2383/N2383</f>
        <v>4.6666666666666669E-2</v>
      </c>
      <c r="R2383" s="2">
        <v>18891</v>
      </c>
      <c r="S2383" s="9">
        <f>(N2383+R2383)/F2383</f>
        <v>61129.195121951219</v>
      </c>
      <c r="T2383" s="2">
        <v>63975</v>
      </c>
      <c r="U2383" s="5">
        <f>T2383-S2383</f>
        <v>2845.8048780487807</v>
      </c>
      <c r="V2383" s="4">
        <f>U2383/S2383</f>
        <v>4.655393993608898E-2</v>
      </c>
      <c r="W2383" s="22">
        <f>S2383*L2383</f>
        <v>52772.146664120759</v>
      </c>
      <c r="X2383" s="22">
        <f>T2383*L2383</f>
        <v>55228.898010220721</v>
      </c>
      <c r="Y2383" s="22">
        <f>X2383-W2383</f>
        <v>2456.7513460999617</v>
      </c>
      <c r="Z2383" s="8">
        <f>Y2383/W2383</f>
        <v>4.6553939936089084E-2</v>
      </c>
      <c r="AA2383" s="11">
        <v>44640</v>
      </c>
      <c r="AB2383" s="2">
        <v>1961</v>
      </c>
      <c r="AC2383" s="2">
        <f>2016-AB2383</f>
        <v>55</v>
      </c>
      <c r="AD2383" s="2" t="s">
        <v>27</v>
      </c>
    </row>
    <row r="2384" spans="1:30" x14ac:dyDescent="0.2">
      <c r="A2384">
        <v>39</v>
      </c>
      <c r="B2384" s="2" t="s">
        <v>125</v>
      </c>
      <c r="C2384" s="2" t="s">
        <v>22</v>
      </c>
      <c r="D2384" s="2" t="s">
        <v>23</v>
      </c>
      <c r="E2384" s="6" t="s">
        <v>2767</v>
      </c>
      <c r="F2384" s="2">
        <v>30</v>
      </c>
      <c r="G2384" s="2">
        <v>36</v>
      </c>
      <c r="H2384" s="3">
        <v>42629</v>
      </c>
      <c r="I2384" s="3">
        <v>42640</v>
      </c>
      <c r="J2384" s="7" t="s">
        <v>2541</v>
      </c>
      <c r="K2384" s="17">
        <f>IF(J2384="Januar",238.19,IF(J2384="Februar",240.59,IF(J2384="Mars",245.99,IF(J2384="April",250.79,IF(J2384="Mai",256.52,IF(J2384="Juni",259.83,IF(J2384="Juli",265.66,IF(J2384="August",272.21,IF(J2384="September",275.91,IF(J2384="Oktober",281.13,IF(J2384="November",284.38,IF(J2384="Desember",287.34,0))))))))))))</f>
        <v>275.91000000000003</v>
      </c>
      <c r="L2384" s="20">
        <f>$K$2/K2384</f>
        <v>0.86328875357906554</v>
      </c>
      <c r="M2384" s="2">
        <v>11</v>
      </c>
      <c r="N2384" s="2">
        <v>2500000</v>
      </c>
      <c r="O2384" s="2">
        <v>2600000</v>
      </c>
      <c r="P2384" s="2">
        <f>O2384-N2384</f>
        <v>100000</v>
      </c>
      <c r="Q2384" s="4">
        <f>P2384/N2384</f>
        <v>0.04</v>
      </c>
      <c r="R2384" s="2">
        <v>24743</v>
      </c>
      <c r="S2384" s="9">
        <f>(N2384+R2384)/F2384</f>
        <v>84158.1</v>
      </c>
      <c r="T2384" s="2">
        <v>87491</v>
      </c>
      <c r="U2384" s="5">
        <f>T2384-S2384</f>
        <v>3332.8999999999942</v>
      </c>
      <c r="V2384" s="4">
        <f>U2384/S2384</f>
        <v>3.9602842744786232E-2</v>
      </c>
      <c r="W2384" s="22">
        <f>S2384*L2384</f>
        <v>72652.74125258236</v>
      </c>
      <c r="X2384" s="22">
        <f>T2384*L2384</f>
        <v>75529.996339386023</v>
      </c>
      <c r="Y2384" s="22">
        <f>X2384-W2384</f>
        <v>2877.2550868036633</v>
      </c>
      <c r="Z2384" s="8">
        <f>Y2384/W2384</f>
        <v>3.9602842744786239E-2</v>
      </c>
      <c r="AA2384" s="2">
        <v>656</v>
      </c>
      <c r="AB2384" s="2">
        <v>1932</v>
      </c>
      <c r="AC2384" s="2">
        <f>2016-AB2384</f>
        <v>84</v>
      </c>
      <c r="AD2384" s="2" t="s">
        <v>108</v>
      </c>
    </row>
    <row r="2385" spans="1:30" x14ac:dyDescent="0.2">
      <c r="A2385">
        <v>39</v>
      </c>
      <c r="B2385" s="2" t="s">
        <v>174</v>
      </c>
      <c r="C2385" s="2" t="s">
        <v>22</v>
      </c>
      <c r="D2385" s="2" t="s">
        <v>23</v>
      </c>
      <c r="E2385" s="6" t="s">
        <v>2767</v>
      </c>
      <c r="F2385" s="2">
        <v>30</v>
      </c>
      <c r="G2385" s="2">
        <v>34</v>
      </c>
      <c r="H2385" s="3">
        <v>42629</v>
      </c>
      <c r="I2385" s="3">
        <v>42640</v>
      </c>
      <c r="J2385" s="7" t="s">
        <v>2541</v>
      </c>
      <c r="K2385" s="17">
        <f>IF(J2385="Januar",238.19,IF(J2385="Februar",240.59,IF(J2385="Mars",245.99,IF(J2385="April",250.79,IF(J2385="Mai",256.52,IF(J2385="Juni",259.83,IF(J2385="Juli",265.66,IF(J2385="August",272.21,IF(J2385="September",275.91,IF(J2385="Oktober",281.13,IF(J2385="November",284.38,IF(J2385="Desember",287.34,0))))))))))))</f>
        <v>275.91000000000003</v>
      </c>
      <c r="L2385" s="20">
        <f>$K$2/K2385</f>
        <v>0.86328875357906554</v>
      </c>
      <c r="M2385" s="2">
        <v>11</v>
      </c>
      <c r="N2385" s="2">
        <v>2450000</v>
      </c>
      <c r="O2385" s="2">
        <v>3230000</v>
      </c>
      <c r="P2385" s="2">
        <f>O2385-N2385</f>
        <v>780000</v>
      </c>
      <c r="Q2385" s="4">
        <f>P2385/N2385</f>
        <v>0.3183673469387755</v>
      </c>
      <c r="R2385" s="2">
        <v>33781</v>
      </c>
      <c r="S2385" s="9">
        <f>(N2385+R2385)/F2385</f>
        <v>82792.7</v>
      </c>
      <c r="T2385" s="2">
        <v>108793</v>
      </c>
      <c r="U2385" s="5">
        <f>T2385-S2385</f>
        <v>26000.300000000003</v>
      </c>
      <c r="V2385" s="4">
        <f>U2385/S2385</f>
        <v>0.31404097221131821</v>
      </c>
      <c r="W2385" s="22">
        <f>S2385*L2385</f>
        <v>71474.006788445491</v>
      </c>
      <c r="X2385" s="22">
        <f>T2385*L2385</f>
        <v>93919.77336812728</v>
      </c>
      <c r="Y2385" s="22">
        <f>X2385-W2385</f>
        <v>22445.766579681789</v>
      </c>
      <c r="Z2385" s="8">
        <f>Y2385/W2385</f>
        <v>0.31404097221131833</v>
      </c>
      <c r="AA2385" s="2">
        <v>514</v>
      </c>
      <c r="AB2385" s="2">
        <v>1915</v>
      </c>
      <c r="AC2385" s="2">
        <f>2016-AB2385</f>
        <v>101</v>
      </c>
      <c r="AD2385" s="2" t="s">
        <v>169</v>
      </c>
    </row>
    <row r="2386" spans="1:30" x14ac:dyDescent="0.2">
      <c r="A2386">
        <v>39</v>
      </c>
      <c r="B2386" s="6" t="s">
        <v>227</v>
      </c>
      <c r="C2386" s="6" t="s">
        <v>22</v>
      </c>
      <c r="D2386" s="6" t="s">
        <v>23</v>
      </c>
      <c r="E2386" s="6" t="s">
        <v>2767</v>
      </c>
      <c r="F2386" s="6">
        <v>33</v>
      </c>
      <c r="G2386" s="6"/>
      <c r="H2386" s="7">
        <v>42629</v>
      </c>
      <c r="I2386" s="7">
        <v>42640</v>
      </c>
      <c r="J2386" s="7" t="s">
        <v>2541</v>
      </c>
      <c r="K2386" s="17">
        <f>IF(J2386="Januar",238.19,IF(J2386="Februar",240.59,IF(J2386="Mars",245.99,IF(J2386="April",250.79,IF(J2386="Mai",256.52,IF(J2386="Juni",259.83,IF(J2386="Juli",265.66,IF(J2386="August",272.21,IF(J2386="September",275.91,IF(J2386="Oktober",281.13,IF(J2386="November",284.38,IF(J2386="Desember",287.34,0))))))))))))</f>
        <v>275.91000000000003</v>
      </c>
      <c r="L2386" s="20">
        <f>$K$2/K2386</f>
        <v>0.86328875357906554</v>
      </c>
      <c r="M2386" s="6">
        <v>11</v>
      </c>
      <c r="N2386" s="6">
        <v>2900000</v>
      </c>
      <c r="O2386" s="6">
        <v>3400000</v>
      </c>
      <c r="P2386" s="6">
        <f>O2386-N2386</f>
        <v>500000</v>
      </c>
      <c r="Q2386" s="8">
        <f>P2386/N2386</f>
        <v>0.17241379310344829</v>
      </c>
      <c r="R2386" s="6"/>
      <c r="S2386" s="9">
        <f>(N2386+R2386)/F2386</f>
        <v>87878.787878787873</v>
      </c>
      <c r="T2386" s="6">
        <v>103030</v>
      </c>
      <c r="U2386" s="5">
        <f>T2386-S2386</f>
        <v>15151.212121212127</v>
      </c>
      <c r="V2386" s="4">
        <f>U2386/S2386</f>
        <v>0.1724103448275863</v>
      </c>
      <c r="W2386" s="22">
        <f>S2386*L2386</f>
        <v>75864.769253917882</v>
      </c>
      <c r="X2386" s="22">
        <f>T2386*L2386</f>
        <v>88944.640281251122</v>
      </c>
      <c r="Y2386" s="22">
        <f>X2386-W2386</f>
        <v>13079.87102733324</v>
      </c>
      <c r="Z2386" s="8">
        <f>Y2386/W2386</f>
        <v>0.17241034482758619</v>
      </c>
      <c r="AA2386" s="6"/>
      <c r="AB2386" s="6">
        <v>2008</v>
      </c>
      <c r="AC2386" s="6">
        <f>2016-AB2386</f>
        <v>8</v>
      </c>
      <c r="AD2386" s="6" t="s">
        <v>37</v>
      </c>
    </row>
    <row r="2387" spans="1:30" x14ac:dyDescent="0.2">
      <c r="A2387">
        <v>39</v>
      </c>
      <c r="B2387" s="2" t="s">
        <v>384</v>
      </c>
      <c r="C2387" s="2" t="s">
        <v>22</v>
      </c>
      <c r="D2387" s="2" t="s">
        <v>23</v>
      </c>
      <c r="E2387" s="6" t="s">
        <v>2767</v>
      </c>
      <c r="F2387" s="2">
        <v>39</v>
      </c>
      <c r="G2387" s="2">
        <v>44</v>
      </c>
      <c r="H2387" s="3">
        <v>42629</v>
      </c>
      <c r="I2387" s="3">
        <v>42640</v>
      </c>
      <c r="J2387" s="7" t="s">
        <v>2541</v>
      </c>
      <c r="K2387" s="17">
        <f>IF(J2387="Januar",238.19,IF(J2387="Februar",240.59,IF(J2387="Mars",245.99,IF(J2387="April",250.79,IF(J2387="Mai",256.52,IF(J2387="Juni",259.83,IF(J2387="Juli",265.66,IF(J2387="August",272.21,IF(J2387="September",275.91,IF(J2387="Oktober",281.13,IF(J2387="November",284.38,IF(J2387="Desember",287.34,0))))))))))))</f>
        <v>275.91000000000003</v>
      </c>
      <c r="L2387" s="20">
        <f>$K$2/K2387</f>
        <v>0.86328875357906554</v>
      </c>
      <c r="M2387" s="2">
        <v>11</v>
      </c>
      <c r="N2387" s="2">
        <v>2950000</v>
      </c>
      <c r="O2387" s="2">
        <v>3500000</v>
      </c>
      <c r="P2387" s="2">
        <f>O2387-N2387</f>
        <v>550000</v>
      </c>
      <c r="Q2387" s="4">
        <f>P2387/N2387</f>
        <v>0.1864406779661017</v>
      </c>
      <c r="R2387" s="2">
        <v>33420</v>
      </c>
      <c r="S2387" s="9">
        <f>(N2387+R2387)/F2387</f>
        <v>76497.948717948719</v>
      </c>
      <c r="T2387" s="2">
        <v>90601</v>
      </c>
      <c r="U2387" s="5">
        <f>T2387-S2387</f>
        <v>14103.051282051281</v>
      </c>
      <c r="V2387" s="4">
        <f>U2387/S2387</f>
        <v>0.18435855494700712</v>
      </c>
      <c r="W2387" s="22">
        <f>S2387*L2387</f>
        <v>66039.818800073219</v>
      </c>
      <c r="X2387" s="22">
        <f>T2387*L2387</f>
        <v>78214.824363016916</v>
      </c>
      <c r="Y2387" s="22">
        <f>X2387-W2387</f>
        <v>12175.005562943697</v>
      </c>
      <c r="Z2387" s="8">
        <f>Y2387/W2387</f>
        <v>0.1843585549470072</v>
      </c>
      <c r="AA2387" s="2">
        <v>548</v>
      </c>
      <c r="AB2387" s="2">
        <v>1899</v>
      </c>
      <c r="AC2387" s="2">
        <f>2016-AB2387</f>
        <v>117</v>
      </c>
      <c r="AD2387" s="2" t="s">
        <v>27</v>
      </c>
    </row>
    <row r="2388" spans="1:30" x14ac:dyDescent="0.2">
      <c r="A2388">
        <v>39</v>
      </c>
      <c r="B2388" s="6" t="s">
        <v>420</v>
      </c>
      <c r="C2388" s="6" t="s">
        <v>22</v>
      </c>
      <c r="D2388" s="6" t="s">
        <v>23</v>
      </c>
      <c r="E2388" s="6" t="s">
        <v>2767</v>
      </c>
      <c r="F2388" s="6">
        <v>42</v>
      </c>
      <c r="G2388" s="6">
        <v>47</v>
      </c>
      <c r="H2388" s="7">
        <v>42629</v>
      </c>
      <c r="I2388" s="7">
        <v>42640</v>
      </c>
      <c r="J2388" s="7" t="s">
        <v>2541</v>
      </c>
      <c r="K2388" s="17">
        <f>IF(J2388="Januar",238.19,IF(J2388="Februar",240.59,IF(J2388="Mars",245.99,IF(J2388="April",250.79,IF(J2388="Mai",256.52,IF(J2388="Juni",259.83,IF(J2388="Juli",265.66,IF(J2388="August",272.21,IF(J2388="September",275.91,IF(J2388="Oktober",281.13,IF(J2388="November",284.38,IF(J2388="Desember",287.34,0))))))))))))</f>
        <v>275.91000000000003</v>
      </c>
      <c r="L2388" s="20">
        <f>$K$2/K2388</f>
        <v>0.86328875357906554</v>
      </c>
      <c r="M2388" s="6">
        <v>11</v>
      </c>
      <c r="N2388" s="6">
        <v>2850000</v>
      </c>
      <c r="O2388" s="6">
        <v>3360000</v>
      </c>
      <c r="P2388" s="6">
        <f>O2388-N2388</f>
        <v>510000</v>
      </c>
      <c r="Q2388" s="8">
        <f>P2388/N2388</f>
        <v>0.17894736842105263</v>
      </c>
      <c r="R2388" s="6">
        <v>70531</v>
      </c>
      <c r="S2388" s="9">
        <f>(N2388+R2388)/F2388</f>
        <v>69536.452380952382</v>
      </c>
      <c r="T2388" s="6">
        <v>81679</v>
      </c>
      <c r="U2388" s="5">
        <f>T2388-S2388</f>
        <v>12142.547619047618</v>
      </c>
      <c r="V2388" s="4">
        <f>U2388/S2388</f>
        <v>0.17462132742299258</v>
      </c>
      <c r="W2388" s="22">
        <f>S2388*L2388</f>
        <v>60030.037304262427</v>
      </c>
      <c r="X2388" s="22">
        <f>T2388*L2388</f>
        <v>70512.562103584496</v>
      </c>
      <c r="Y2388" s="22">
        <f>X2388-W2388</f>
        <v>10482.524799322069</v>
      </c>
      <c r="Z2388" s="8">
        <f>Y2388/W2388</f>
        <v>0.17462132742299261</v>
      </c>
      <c r="AA2388" s="6">
        <v>504</v>
      </c>
      <c r="AB2388" s="6">
        <v>1937</v>
      </c>
      <c r="AC2388" s="6">
        <f>2016-AB2388</f>
        <v>79</v>
      </c>
      <c r="AD2388" s="6" t="s">
        <v>46</v>
      </c>
    </row>
    <row r="2389" spans="1:30" x14ac:dyDescent="0.2">
      <c r="A2389">
        <v>39</v>
      </c>
      <c r="B2389" s="6" t="s">
        <v>847</v>
      </c>
      <c r="C2389" s="6" t="s">
        <v>22</v>
      </c>
      <c r="D2389" s="6" t="s">
        <v>23</v>
      </c>
      <c r="E2389" s="6" t="s">
        <v>2767</v>
      </c>
      <c r="F2389" s="6">
        <v>52</v>
      </c>
      <c r="G2389" s="6">
        <v>57</v>
      </c>
      <c r="H2389" s="7">
        <v>42629</v>
      </c>
      <c r="I2389" s="7">
        <v>42640</v>
      </c>
      <c r="J2389" s="7" t="s">
        <v>2541</v>
      </c>
      <c r="K2389" s="17">
        <f>IF(J2389="Januar",238.19,IF(J2389="Februar",240.59,IF(J2389="Mars",245.99,IF(J2389="April",250.79,IF(J2389="Mai",256.52,IF(J2389="Juni",259.83,IF(J2389="Juli",265.66,IF(J2389="August",272.21,IF(J2389="September",275.91,IF(J2389="Oktober",281.13,IF(J2389="November",284.38,IF(J2389="Desember",287.34,0))))))))))))</f>
        <v>275.91000000000003</v>
      </c>
      <c r="L2389" s="20">
        <f>$K$2/K2389</f>
        <v>0.86328875357906554</v>
      </c>
      <c r="M2389" s="6">
        <v>11</v>
      </c>
      <c r="N2389" s="6">
        <v>3490000</v>
      </c>
      <c r="O2389" s="6">
        <v>4600000</v>
      </c>
      <c r="P2389" s="6">
        <f>O2389-N2389</f>
        <v>1110000</v>
      </c>
      <c r="Q2389" s="8">
        <f>P2389/N2389</f>
        <v>0.31805157593123207</v>
      </c>
      <c r="R2389" s="6"/>
      <c r="S2389" s="9">
        <f>(N2389+R2389)/F2389</f>
        <v>67115.38461538461</v>
      </c>
      <c r="T2389" s="6">
        <v>88462</v>
      </c>
      <c r="U2389" s="5">
        <f>T2389-S2389</f>
        <v>21346.61538461539</v>
      </c>
      <c r="V2389" s="4">
        <f>U2389/S2389</f>
        <v>0.31805845272206312</v>
      </c>
      <c r="W2389" s="22">
        <f>S2389*L2389</f>
        <v>57939.956730594968</v>
      </c>
      <c r="X2389" s="22">
        <f>T2389*L2389</f>
        <v>76368.249719111293</v>
      </c>
      <c r="Y2389" s="22">
        <f>X2389-W2389</f>
        <v>18428.292988516325</v>
      </c>
      <c r="Z2389" s="8">
        <f>Y2389/W2389</f>
        <v>0.31805845272206318</v>
      </c>
      <c r="AA2389" s="10">
        <v>1202</v>
      </c>
      <c r="AB2389" s="6">
        <v>1980</v>
      </c>
      <c r="AC2389" s="6">
        <f>2016-AB2389</f>
        <v>36</v>
      </c>
      <c r="AD2389" s="6" t="s">
        <v>103</v>
      </c>
    </row>
    <row r="2390" spans="1:30" x14ac:dyDescent="0.2">
      <c r="A2390">
        <v>39</v>
      </c>
      <c r="B2390" s="2" t="s">
        <v>848</v>
      </c>
      <c r="C2390" s="2" t="s">
        <v>22</v>
      </c>
      <c r="D2390" s="2" t="s">
        <v>23</v>
      </c>
      <c r="E2390" s="6" t="s">
        <v>2767</v>
      </c>
      <c r="F2390" s="2">
        <v>52</v>
      </c>
      <c r="G2390" s="2">
        <v>56</v>
      </c>
      <c r="H2390" s="3">
        <v>42629</v>
      </c>
      <c r="I2390" s="3">
        <v>42640</v>
      </c>
      <c r="J2390" s="7" t="s">
        <v>2541</v>
      </c>
      <c r="K2390" s="17">
        <f>IF(J2390="Januar",238.19,IF(J2390="Februar",240.59,IF(J2390="Mars",245.99,IF(J2390="April",250.79,IF(J2390="Mai",256.52,IF(J2390="Juni",259.83,IF(J2390="Juli",265.66,IF(J2390="August",272.21,IF(J2390="September",275.91,IF(J2390="Oktober",281.13,IF(J2390="November",284.38,IF(J2390="Desember",287.34,0))))))))))))</f>
        <v>275.91000000000003</v>
      </c>
      <c r="L2390" s="20">
        <f>$K$2/K2390</f>
        <v>0.86328875357906554</v>
      </c>
      <c r="M2390" s="2">
        <v>11</v>
      </c>
      <c r="N2390" s="2">
        <v>3700000</v>
      </c>
      <c r="O2390" s="2">
        <v>4270000</v>
      </c>
      <c r="P2390" s="2">
        <f>O2390-N2390</f>
        <v>570000</v>
      </c>
      <c r="Q2390" s="4">
        <f>P2390/N2390</f>
        <v>0.15405405405405406</v>
      </c>
      <c r="R2390" s="2">
        <v>1028</v>
      </c>
      <c r="S2390" s="9">
        <f>(N2390+R2390)/F2390</f>
        <v>71173.61538461539</v>
      </c>
      <c r="T2390" s="2">
        <v>82135</v>
      </c>
      <c r="U2390" s="5">
        <f>T2390-S2390</f>
        <v>10961.38461538461</v>
      </c>
      <c r="V2390" s="4">
        <f>U2390/S2390</f>
        <v>0.15400910233589146</v>
      </c>
      <c r="W2390" s="22">
        <f>S2390*L2390</f>
        <v>61443.381713100425</v>
      </c>
      <c r="X2390" s="22">
        <f>T2390*L2390</f>
        <v>70906.221775216545</v>
      </c>
      <c r="Y2390" s="22">
        <f>X2390-W2390</f>
        <v>9462.84006211612</v>
      </c>
      <c r="Z2390" s="8">
        <f>Y2390/W2390</f>
        <v>0.15400910233589138</v>
      </c>
      <c r="AA2390" s="2">
        <v>810</v>
      </c>
      <c r="AB2390" s="2">
        <v>2002</v>
      </c>
      <c r="AC2390" s="2">
        <f>2016-AB2390</f>
        <v>14</v>
      </c>
      <c r="AD2390" s="2" t="s">
        <v>37</v>
      </c>
    </row>
    <row r="2391" spans="1:30" x14ac:dyDescent="0.2">
      <c r="A2391">
        <v>39</v>
      </c>
      <c r="B2391" s="2" t="s">
        <v>944</v>
      </c>
      <c r="C2391" s="2" t="s">
        <v>22</v>
      </c>
      <c r="D2391" s="2" t="s">
        <v>23</v>
      </c>
      <c r="E2391" s="6" t="s">
        <v>2767</v>
      </c>
      <c r="F2391" s="2">
        <v>54</v>
      </c>
      <c r="G2391" s="2">
        <v>60</v>
      </c>
      <c r="H2391" s="3">
        <v>42629</v>
      </c>
      <c r="I2391" s="3">
        <v>42640</v>
      </c>
      <c r="J2391" s="7" t="s">
        <v>2541</v>
      </c>
      <c r="K2391" s="17">
        <f>IF(J2391="Januar",238.19,IF(J2391="Februar",240.59,IF(J2391="Mars",245.99,IF(J2391="April",250.79,IF(J2391="Mai",256.52,IF(J2391="Juni",259.83,IF(J2391="Juli",265.66,IF(J2391="August",272.21,IF(J2391="September",275.91,IF(J2391="Oktober",281.13,IF(J2391="November",284.38,IF(J2391="Desember",287.34,0))))))))))))</f>
        <v>275.91000000000003</v>
      </c>
      <c r="L2391" s="20">
        <f>$K$2/K2391</f>
        <v>0.86328875357906554</v>
      </c>
      <c r="M2391" s="2">
        <v>11</v>
      </c>
      <c r="N2391" s="2">
        <v>3800000</v>
      </c>
      <c r="O2391" s="2">
        <v>4060000</v>
      </c>
      <c r="P2391" s="2">
        <f>O2391-N2391</f>
        <v>260000</v>
      </c>
      <c r="Q2391" s="4">
        <f>P2391/N2391</f>
        <v>6.8421052631578952E-2</v>
      </c>
      <c r="R2391" s="2">
        <v>541</v>
      </c>
      <c r="S2391" s="9">
        <f>(N2391+R2391)/F2391</f>
        <v>70380.388888888891</v>
      </c>
      <c r="T2391" s="2">
        <v>75195</v>
      </c>
      <c r="U2391" s="5">
        <f>T2391-S2391</f>
        <v>4814.6111111111095</v>
      </c>
      <c r="V2391" s="4">
        <f>U2391/S2391</f>
        <v>6.8408418696180334E-2</v>
      </c>
      <c r="W2391" s="22">
        <f>S2391*L2391</f>
        <v>60758.598200298802</v>
      </c>
      <c r="X2391" s="22">
        <f>T2391*L2391</f>
        <v>64914.997825377832</v>
      </c>
      <c r="Y2391" s="22">
        <f>X2391-W2391</f>
        <v>4156.3996250790296</v>
      </c>
      <c r="Z2391" s="8">
        <f>Y2391/W2391</f>
        <v>6.8408418696180334E-2</v>
      </c>
      <c r="AA2391" s="2">
        <v>658</v>
      </c>
      <c r="AB2391" s="2">
        <v>1930</v>
      </c>
      <c r="AC2391" s="2">
        <f>2016-AB2391</f>
        <v>86</v>
      </c>
      <c r="AD2391" s="2" t="s">
        <v>37</v>
      </c>
    </row>
    <row r="2392" spans="1:30" x14ac:dyDescent="0.2">
      <c r="A2392">
        <v>39</v>
      </c>
      <c r="B2392" s="2" t="s">
        <v>945</v>
      </c>
      <c r="C2392" s="2" t="s">
        <v>22</v>
      </c>
      <c r="D2392" s="2" t="s">
        <v>23</v>
      </c>
      <c r="E2392" s="6" t="s">
        <v>2767</v>
      </c>
      <c r="F2392" s="2">
        <v>54</v>
      </c>
      <c r="G2392" s="2">
        <v>58</v>
      </c>
      <c r="H2392" s="3">
        <v>42629</v>
      </c>
      <c r="I2392" s="3">
        <v>42640</v>
      </c>
      <c r="J2392" s="7" t="s">
        <v>2541</v>
      </c>
      <c r="K2392" s="17">
        <f>IF(J2392="Januar",238.19,IF(J2392="Februar",240.59,IF(J2392="Mars",245.99,IF(J2392="April",250.79,IF(J2392="Mai",256.52,IF(J2392="Juni",259.83,IF(J2392="Juli",265.66,IF(J2392="August",272.21,IF(J2392="September",275.91,IF(J2392="Oktober",281.13,IF(J2392="November",284.38,IF(J2392="Desember",287.34,0))))))))))))</f>
        <v>275.91000000000003</v>
      </c>
      <c r="L2392" s="20">
        <f>$K$2/K2392</f>
        <v>0.86328875357906554</v>
      </c>
      <c r="M2392" s="2">
        <v>11</v>
      </c>
      <c r="N2392" s="2">
        <v>3600000</v>
      </c>
      <c r="O2392" s="2">
        <v>5025000</v>
      </c>
      <c r="P2392" s="2">
        <f>O2392-N2392</f>
        <v>1425000</v>
      </c>
      <c r="Q2392" s="4">
        <f>P2392/N2392</f>
        <v>0.39583333333333331</v>
      </c>
      <c r="R2392" s="2"/>
      <c r="S2392" s="9">
        <f>(N2392+R2392)/F2392</f>
        <v>66666.666666666672</v>
      </c>
      <c r="T2392" s="2">
        <v>93056</v>
      </c>
      <c r="U2392" s="5">
        <f>T2392-S2392</f>
        <v>26389.333333333328</v>
      </c>
      <c r="V2392" s="4">
        <f>U2392/S2392</f>
        <v>0.39583999999999991</v>
      </c>
      <c r="W2392" s="22">
        <f>S2392*L2392</f>
        <v>57552.583571937706</v>
      </c>
      <c r="X2392" s="22">
        <f>T2392*L2392</f>
        <v>80334.198253053517</v>
      </c>
      <c r="Y2392" s="22">
        <f>X2392-W2392</f>
        <v>22781.614681115811</v>
      </c>
      <c r="Z2392" s="8">
        <f>Y2392/W2392</f>
        <v>0.3958399999999998</v>
      </c>
      <c r="AA2392" s="11">
        <v>2559</v>
      </c>
      <c r="AB2392" s="2">
        <v>1998</v>
      </c>
      <c r="AC2392" s="2">
        <f>2016-AB2392</f>
        <v>18</v>
      </c>
      <c r="AD2392" s="2" t="s">
        <v>133</v>
      </c>
    </row>
    <row r="2393" spans="1:30" x14ac:dyDescent="0.2">
      <c r="A2393">
        <v>39</v>
      </c>
      <c r="B2393" s="6" t="s">
        <v>1021</v>
      </c>
      <c r="C2393" s="6" t="s">
        <v>22</v>
      </c>
      <c r="D2393" s="6" t="s">
        <v>23</v>
      </c>
      <c r="E2393" s="6" t="s">
        <v>2767</v>
      </c>
      <c r="F2393" s="6">
        <v>56</v>
      </c>
      <c r="G2393" s="6">
        <v>66</v>
      </c>
      <c r="H2393" s="7">
        <v>42629</v>
      </c>
      <c r="I2393" s="7">
        <v>42640</v>
      </c>
      <c r="J2393" s="7" t="s">
        <v>2541</v>
      </c>
      <c r="K2393" s="17">
        <f>IF(J2393="Januar",238.19,IF(J2393="Februar",240.59,IF(J2393="Mars",245.99,IF(J2393="April",250.79,IF(J2393="Mai",256.52,IF(J2393="Juni",259.83,IF(J2393="Juli",265.66,IF(J2393="August",272.21,IF(J2393="September",275.91,IF(J2393="Oktober",281.13,IF(J2393="November",284.38,IF(J2393="Desember",287.34,0))))))))))))</f>
        <v>275.91000000000003</v>
      </c>
      <c r="L2393" s="20">
        <f>$K$2/K2393</f>
        <v>0.86328875357906554</v>
      </c>
      <c r="M2393" s="6">
        <v>11</v>
      </c>
      <c r="N2393" s="6">
        <v>3200000</v>
      </c>
      <c r="O2393" s="6">
        <v>3850000</v>
      </c>
      <c r="P2393" s="6">
        <f>O2393-N2393</f>
        <v>650000</v>
      </c>
      <c r="Q2393" s="8">
        <f>P2393/N2393</f>
        <v>0.203125</v>
      </c>
      <c r="R2393" s="6"/>
      <c r="S2393" s="9">
        <f>(N2393+R2393)/F2393</f>
        <v>57142.857142857145</v>
      </c>
      <c r="T2393" s="6">
        <v>68750</v>
      </c>
      <c r="U2393" s="5">
        <f>T2393-S2393</f>
        <v>11607.142857142855</v>
      </c>
      <c r="V2393" s="4">
        <f>U2393/S2393</f>
        <v>0.20312499999999994</v>
      </c>
      <c r="W2393" s="22">
        <f>S2393*L2393</f>
        <v>49330.785918803747</v>
      </c>
      <c r="X2393" s="22">
        <f>T2393*L2393</f>
        <v>59351.101808560757</v>
      </c>
      <c r="Y2393" s="22">
        <f>X2393-W2393</f>
        <v>10020.31588975701</v>
      </c>
      <c r="Z2393" s="8">
        <f>Y2393/W2393</f>
        <v>0.20312499999999997</v>
      </c>
      <c r="AA2393" s="6">
        <v>502</v>
      </c>
      <c r="AB2393" s="6">
        <v>1933</v>
      </c>
      <c r="AC2393" s="6">
        <f>2016-AB2393</f>
        <v>83</v>
      </c>
      <c r="AD2393" s="6" t="s">
        <v>48</v>
      </c>
    </row>
    <row r="2394" spans="1:30" x14ac:dyDescent="0.2">
      <c r="A2394">
        <v>39</v>
      </c>
      <c r="B2394" s="2" t="s">
        <v>1024</v>
      </c>
      <c r="C2394" s="2" t="s">
        <v>22</v>
      </c>
      <c r="D2394" s="2" t="s">
        <v>23</v>
      </c>
      <c r="E2394" s="6" t="s">
        <v>2767</v>
      </c>
      <c r="F2394" s="2">
        <v>56</v>
      </c>
      <c r="G2394" s="2">
        <v>62</v>
      </c>
      <c r="H2394" s="3">
        <v>42629</v>
      </c>
      <c r="I2394" s="3">
        <v>42640</v>
      </c>
      <c r="J2394" s="7" t="s">
        <v>2541</v>
      </c>
      <c r="K2394" s="17">
        <f>IF(J2394="Januar",238.19,IF(J2394="Februar",240.59,IF(J2394="Mars",245.99,IF(J2394="April",250.79,IF(J2394="Mai",256.52,IF(J2394="Juni",259.83,IF(J2394="Juli",265.66,IF(J2394="August",272.21,IF(J2394="September",275.91,IF(J2394="Oktober",281.13,IF(J2394="November",284.38,IF(J2394="Desember",287.34,0))))))))))))</f>
        <v>275.91000000000003</v>
      </c>
      <c r="L2394" s="20">
        <f>$K$2/K2394</f>
        <v>0.86328875357906554</v>
      </c>
      <c r="M2394" s="2">
        <v>11</v>
      </c>
      <c r="N2394" s="2">
        <v>5350000</v>
      </c>
      <c r="O2394" s="2">
        <v>5700000</v>
      </c>
      <c r="P2394" s="2">
        <f>O2394-N2394</f>
        <v>350000</v>
      </c>
      <c r="Q2394" s="4">
        <f>P2394/N2394</f>
        <v>6.5420560747663545E-2</v>
      </c>
      <c r="R2394" s="2"/>
      <c r="S2394" s="9">
        <f>(N2394+R2394)/F2394</f>
        <v>95535.71428571429</v>
      </c>
      <c r="T2394" s="2">
        <v>101786</v>
      </c>
      <c r="U2394" s="5">
        <f>T2394-S2394</f>
        <v>6250.2857142857101</v>
      </c>
      <c r="V2394" s="4">
        <f>U2394/S2394</f>
        <v>6.5423551401869118E-2</v>
      </c>
      <c r="W2394" s="22">
        <f>S2394*L2394</f>
        <v>82474.907708000013</v>
      </c>
      <c r="X2394" s="22">
        <f>T2394*L2394</f>
        <v>87870.709071798759</v>
      </c>
      <c r="Y2394" s="22">
        <f>X2394-W2394</f>
        <v>5395.801363798746</v>
      </c>
      <c r="Z2394" s="8">
        <f>Y2394/W2394</f>
        <v>6.5423551401869062E-2</v>
      </c>
      <c r="AA2394" s="11">
        <v>1310</v>
      </c>
      <c r="AB2394" s="2">
        <v>2016</v>
      </c>
      <c r="AC2394" s="2">
        <f>2016-AB2394</f>
        <v>0</v>
      </c>
      <c r="AD2394" s="2" t="s">
        <v>362</v>
      </c>
    </row>
    <row r="2395" spans="1:30" x14ac:dyDescent="0.2">
      <c r="A2395">
        <v>39</v>
      </c>
      <c r="B2395" s="2" t="s">
        <v>574</v>
      </c>
      <c r="C2395" s="2" t="s">
        <v>22</v>
      </c>
      <c r="D2395" s="2" t="s">
        <v>23</v>
      </c>
      <c r="E2395" s="6" t="s">
        <v>2767</v>
      </c>
      <c r="F2395" s="2">
        <v>66</v>
      </c>
      <c r="G2395" s="2">
        <v>75</v>
      </c>
      <c r="H2395" s="3">
        <v>42629</v>
      </c>
      <c r="I2395" s="3">
        <v>42640</v>
      </c>
      <c r="J2395" s="7" t="s">
        <v>2541</v>
      </c>
      <c r="K2395" s="17">
        <f>IF(J2395="Januar",238.19,IF(J2395="Februar",240.59,IF(J2395="Mars",245.99,IF(J2395="April",250.79,IF(J2395="Mai",256.52,IF(J2395="Juni",259.83,IF(J2395="Juli",265.66,IF(J2395="August",272.21,IF(J2395="September",275.91,IF(J2395="Oktober",281.13,IF(J2395="November",284.38,IF(J2395="Desember",287.34,0))))))))))))</f>
        <v>275.91000000000003</v>
      </c>
      <c r="L2395" s="20">
        <f>$K$2/K2395</f>
        <v>0.86328875357906554</v>
      </c>
      <c r="M2395" s="2">
        <v>11</v>
      </c>
      <c r="N2395" s="2">
        <v>4900000</v>
      </c>
      <c r="O2395" s="2">
        <v>5520000</v>
      </c>
      <c r="P2395" s="2">
        <f>O2395-N2395</f>
        <v>620000</v>
      </c>
      <c r="Q2395" s="4">
        <f>P2395/N2395</f>
        <v>0.12653061224489795</v>
      </c>
      <c r="R2395" s="2"/>
      <c r="S2395" s="9">
        <f>(N2395+R2395)/F2395</f>
        <v>74242.42424242424</v>
      </c>
      <c r="T2395" s="2">
        <v>83636</v>
      </c>
      <c r="U2395" s="5">
        <f>T2395-S2395</f>
        <v>9393.5757575757598</v>
      </c>
      <c r="V2395" s="4">
        <f>U2395/S2395</f>
        <v>0.12652571428571432</v>
      </c>
      <c r="W2395" s="22">
        <f>S2395*L2395</f>
        <v>64092.649886930623</v>
      </c>
      <c r="X2395" s="22">
        <f>T2395*L2395</f>
        <v>72202.018194338729</v>
      </c>
      <c r="Y2395" s="22">
        <f>X2395-W2395</f>
        <v>8109.3683074081055</v>
      </c>
      <c r="Z2395" s="8">
        <f>Y2395/W2395</f>
        <v>0.12652571428571435</v>
      </c>
      <c r="AA2395" s="11">
        <v>1401</v>
      </c>
      <c r="AB2395" s="2">
        <v>2013</v>
      </c>
      <c r="AC2395" s="2">
        <f>2016-AB2395</f>
        <v>3</v>
      </c>
      <c r="AD2395" s="2" t="s">
        <v>37</v>
      </c>
    </row>
    <row r="2396" spans="1:30" x14ac:dyDescent="0.2">
      <c r="A2396">
        <v>39</v>
      </c>
      <c r="B2396" s="2" t="s">
        <v>1294</v>
      </c>
      <c r="C2396" s="2" t="s">
        <v>22</v>
      </c>
      <c r="D2396" s="2" t="s">
        <v>23</v>
      </c>
      <c r="E2396" s="6" t="s">
        <v>2767</v>
      </c>
      <c r="F2396" s="2">
        <v>71</v>
      </c>
      <c r="G2396" s="2">
        <v>80</v>
      </c>
      <c r="H2396" s="3">
        <v>42629</v>
      </c>
      <c r="I2396" s="3">
        <v>42640</v>
      </c>
      <c r="J2396" s="7" t="s">
        <v>2541</v>
      </c>
      <c r="K2396" s="17">
        <f>IF(J2396="Januar",238.19,IF(J2396="Februar",240.59,IF(J2396="Mars",245.99,IF(J2396="April",250.79,IF(J2396="Mai",256.52,IF(J2396="Juni",259.83,IF(J2396="Juli",265.66,IF(J2396="August",272.21,IF(J2396="September",275.91,IF(J2396="Oktober",281.13,IF(J2396="November",284.38,IF(J2396="Desember",287.34,0))))))))))))</f>
        <v>275.91000000000003</v>
      </c>
      <c r="L2396" s="20">
        <f>$K$2/K2396</f>
        <v>0.86328875357906554</v>
      </c>
      <c r="M2396" s="2">
        <v>11</v>
      </c>
      <c r="N2396" s="2">
        <v>6390000</v>
      </c>
      <c r="O2396" s="2">
        <v>6750000</v>
      </c>
      <c r="P2396" s="2">
        <f>O2396-N2396</f>
        <v>360000</v>
      </c>
      <c r="Q2396" s="4">
        <f>P2396/N2396</f>
        <v>5.6338028169014086E-2</v>
      </c>
      <c r="R2396" s="2"/>
      <c r="S2396" s="9">
        <f>(N2396+R2396)/F2396</f>
        <v>90000</v>
      </c>
      <c r="T2396" s="2">
        <v>95070</v>
      </c>
      <c r="U2396" s="5">
        <f>T2396-S2396</f>
        <v>5070</v>
      </c>
      <c r="V2396" s="4">
        <f>U2396/S2396</f>
        <v>5.6333333333333332E-2</v>
      </c>
      <c r="W2396" s="22">
        <f>S2396*L2396</f>
        <v>77695.987822115902</v>
      </c>
      <c r="X2396" s="22">
        <f>T2396*L2396</f>
        <v>82072.861802761763</v>
      </c>
      <c r="Y2396" s="22">
        <f>X2396-W2396</f>
        <v>4376.8739806458616</v>
      </c>
      <c r="Z2396" s="8">
        <f>Y2396/W2396</f>
        <v>5.6333333333333326E-2</v>
      </c>
      <c r="AA2396" s="11">
        <v>3312</v>
      </c>
      <c r="AB2396" s="2">
        <v>2009</v>
      </c>
      <c r="AC2396" s="2">
        <f>2016-AB2396</f>
        <v>7</v>
      </c>
      <c r="AD2396" s="2" t="s">
        <v>27</v>
      </c>
    </row>
    <row r="2397" spans="1:30" x14ac:dyDescent="0.2">
      <c r="A2397">
        <v>39</v>
      </c>
      <c r="B2397" s="6" t="s">
        <v>1608</v>
      </c>
      <c r="C2397" s="6" t="s">
        <v>22</v>
      </c>
      <c r="D2397" s="6" t="s">
        <v>23</v>
      </c>
      <c r="E2397" s="6" t="s">
        <v>2767</v>
      </c>
      <c r="F2397" s="6">
        <v>72</v>
      </c>
      <c r="G2397" s="6">
        <v>79</v>
      </c>
      <c r="H2397" s="7">
        <v>42629</v>
      </c>
      <c r="I2397" s="7">
        <v>42640</v>
      </c>
      <c r="J2397" s="7" t="s">
        <v>2541</v>
      </c>
      <c r="K2397" s="17">
        <f>IF(J2397="Januar",238.19,IF(J2397="Februar",240.59,IF(J2397="Mars",245.99,IF(J2397="April",250.79,IF(J2397="Mai",256.52,IF(J2397="Juni",259.83,IF(J2397="Juli",265.66,IF(J2397="August",272.21,IF(J2397="September",275.91,IF(J2397="Oktober",281.13,IF(J2397="November",284.38,IF(J2397="Desember",287.34,0))))))))))))</f>
        <v>275.91000000000003</v>
      </c>
      <c r="L2397" s="20">
        <f>$K$2/K2397</f>
        <v>0.86328875357906554</v>
      </c>
      <c r="M2397" s="6">
        <v>11</v>
      </c>
      <c r="N2397" s="6">
        <v>2950000</v>
      </c>
      <c r="O2397" s="6">
        <v>3350000</v>
      </c>
      <c r="P2397" s="6">
        <f>O2397-N2397</f>
        <v>400000</v>
      </c>
      <c r="Q2397" s="8">
        <f>P2397/N2397</f>
        <v>0.13559322033898305</v>
      </c>
      <c r="R2397" s="6">
        <v>92791</v>
      </c>
      <c r="S2397" s="9">
        <f>(N2397+R2397)/F2397</f>
        <v>42260.986111111109</v>
      </c>
      <c r="T2397" s="6">
        <v>47817</v>
      </c>
      <c r="U2397" s="5">
        <f>T2397-S2397</f>
        <v>5556.0138888888905</v>
      </c>
      <c r="V2397" s="4">
        <f>U2397/S2397</f>
        <v>0.13146910188705047</v>
      </c>
      <c r="W2397" s="22">
        <f>S2397*L2397</f>
        <v>36483.43402488331</v>
      </c>
      <c r="X2397" s="22">
        <f>T2397*L2397</f>
        <v>41279.878329890176</v>
      </c>
      <c r="Y2397" s="22">
        <f>X2397-W2397</f>
        <v>4796.4443050068658</v>
      </c>
      <c r="Z2397" s="8">
        <f>Y2397/W2397</f>
        <v>0.13146910188705041</v>
      </c>
      <c r="AA2397" s="6"/>
      <c r="AB2397" s="6">
        <v>1956</v>
      </c>
      <c r="AC2397" s="6">
        <f>2016-AB2397</f>
        <v>60</v>
      </c>
      <c r="AD2397" s="6" t="s">
        <v>315</v>
      </c>
    </row>
    <row r="2398" spans="1:30" x14ac:dyDescent="0.2">
      <c r="A2398">
        <v>39</v>
      </c>
      <c r="B2398" s="6" t="s">
        <v>1671</v>
      </c>
      <c r="C2398" s="6" t="s">
        <v>22</v>
      </c>
      <c r="D2398" s="6" t="s">
        <v>23</v>
      </c>
      <c r="E2398" s="6" t="s">
        <v>2767</v>
      </c>
      <c r="F2398" s="6">
        <v>74</v>
      </c>
      <c r="G2398" s="6">
        <v>82</v>
      </c>
      <c r="H2398" s="7">
        <v>42629</v>
      </c>
      <c r="I2398" s="7">
        <v>42640</v>
      </c>
      <c r="J2398" s="7" t="s">
        <v>2541</v>
      </c>
      <c r="K2398" s="17">
        <f>IF(J2398="Januar",238.19,IF(J2398="Februar",240.59,IF(J2398="Mars",245.99,IF(J2398="April",250.79,IF(J2398="Mai",256.52,IF(J2398="Juni",259.83,IF(J2398="Juli",265.66,IF(J2398="August",272.21,IF(J2398="September",275.91,IF(J2398="Oktober",281.13,IF(J2398="November",284.38,IF(J2398="Desember",287.34,0))))))))))))</f>
        <v>275.91000000000003</v>
      </c>
      <c r="L2398" s="20">
        <f>$K$2/K2398</f>
        <v>0.86328875357906554</v>
      </c>
      <c r="M2398" s="6">
        <v>11</v>
      </c>
      <c r="N2398" s="6">
        <v>4600000</v>
      </c>
      <c r="O2398" s="6">
        <v>5550000</v>
      </c>
      <c r="P2398" s="6">
        <f>O2398-N2398</f>
        <v>950000</v>
      </c>
      <c r="Q2398" s="8">
        <f>P2398/N2398</f>
        <v>0.20652173913043478</v>
      </c>
      <c r="R2398" s="6"/>
      <c r="S2398" s="9">
        <f>(N2398+R2398)/F2398</f>
        <v>62162.16216216216</v>
      </c>
      <c r="T2398" s="6">
        <v>75000</v>
      </c>
      <c r="U2398" s="5">
        <f>T2398-S2398</f>
        <v>12837.83783783784</v>
      </c>
      <c r="V2398" s="4">
        <f>U2398/S2398</f>
        <v>0.20652173913043484</v>
      </c>
      <c r="W2398" s="22">
        <f>S2398*L2398</f>
        <v>53663.895492752723</v>
      </c>
      <c r="X2398" s="22">
        <f>T2398*L2398</f>
        <v>64746.656518429918</v>
      </c>
      <c r="Y2398" s="22">
        <f>X2398-W2398</f>
        <v>11082.761025677195</v>
      </c>
      <c r="Z2398" s="8">
        <f>Y2398/W2398</f>
        <v>0.20652173913043481</v>
      </c>
      <c r="AA2398" s="10">
        <v>1011</v>
      </c>
      <c r="AB2398" s="6">
        <v>1935</v>
      </c>
      <c r="AC2398" s="6">
        <f>2016-AB2398</f>
        <v>81</v>
      </c>
      <c r="AD2398" s="6" t="s">
        <v>364</v>
      </c>
    </row>
    <row r="2399" spans="1:30" x14ac:dyDescent="0.2">
      <c r="A2399">
        <v>39</v>
      </c>
      <c r="B2399" s="2" t="s">
        <v>1977</v>
      </c>
      <c r="C2399" s="2" t="s">
        <v>22</v>
      </c>
      <c r="D2399" s="2" t="s">
        <v>23</v>
      </c>
      <c r="E2399" s="6" t="s">
        <v>2767</v>
      </c>
      <c r="F2399" s="2">
        <v>85</v>
      </c>
      <c r="G2399" s="2">
        <v>97</v>
      </c>
      <c r="H2399" s="3">
        <v>42629</v>
      </c>
      <c r="I2399" s="3">
        <v>42640</v>
      </c>
      <c r="J2399" s="7" t="s">
        <v>2541</v>
      </c>
      <c r="K2399" s="17">
        <f>IF(J2399="Januar",238.19,IF(J2399="Februar",240.59,IF(J2399="Mars",245.99,IF(J2399="April",250.79,IF(J2399="Mai",256.52,IF(J2399="Juni",259.83,IF(J2399="Juli",265.66,IF(J2399="August",272.21,IF(J2399="September",275.91,IF(J2399="Oktober",281.13,IF(J2399="November",284.38,IF(J2399="Desember",287.34,0))))))))))))</f>
        <v>275.91000000000003</v>
      </c>
      <c r="L2399" s="20">
        <f>$K$2/K2399</f>
        <v>0.86328875357906554</v>
      </c>
      <c r="M2399" s="2">
        <v>11</v>
      </c>
      <c r="N2399" s="2">
        <v>5600000</v>
      </c>
      <c r="O2399" s="2">
        <v>6865000</v>
      </c>
      <c r="P2399" s="2">
        <f>O2399-N2399</f>
        <v>1265000</v>
      </c>
      <c r="Q2399" s="4">
        <f>P2399/N2399</f>
        <v>0.22589285714285715</v>
      </c>
      <c r="R2399" s="2">
        <v>7536</v>
      </c>
      <c r="S2399" s="9">
        <f>(N2399+R2399)/F2399</f>
        <v>65971.01176470588</v>
      </c>
      <c r="T2399" s="2">
        <v>80853</v>
      </c>
      <c r="U2399" s="5">
        <f>T2399-S2399</f>
        <v>14881.98823529412</v>
      </c>
      <c r="V2399" s="4">
        <f>U2399/S2399</f>
        <v>0.2255837501533651</v>
      </c>
      <c r="W2399" s="22">
        <f>S2399*L2399</f>
        <v>56952.032518702807</v>
      </c>
      <c r="X2399" s="22">
        <f>T2399*L2399</f>
        <v>69799.485593128193</v>
      </c>
      <c r="Y2399" s="22">
        <f>X2399-W2399</f>
        <v>12847.453074425386</v>
      </c>
      <c r="Z2399" s="8">
        <f>Y2399/W2399</f>
        <v>0.22558375015336524</v>
      </c>
      <c r="AA2399" s="11">
        <v>11348</v>
      </c>
      <c r="AB2399" s="2">
        <v>2015</v>
      </c>
      <c r="AC2399" s="2">
        <f>2016-AB2399</f>
        <v>1</v>
      </c>
      <c r="AD2399" s="2" t="s">
        <v>621</v>
      </c>
    </row>
    <row r="2400" spans="1:30" x14ac:dyDescent="0.2">
      <c r="A2400">
        <v>39</v>
      </c>
      <c r="B2400" s="6" t="s">
        <v>1722</v>
      </c>
      <c r="C2400" s="6" t="s">
        <v>22</v>
      </c>
      <c r="D2400" s="6" t="s">
        <v>23</v>
      </c>
      <c r="E2400" s="6" t="s">
        <v>2767</v>
      </c>
      <c r="F2400" s="6">
        <v>88</v>
      </c>
      <c r="G2400" s="6">
        <v>97</v>
      </c>
      <c r="H2400" s="7">
        <v>42629</v>
      </c>
      <c r="I2400" s="7">
        <v>42640</v>
      </c>
      <c r="J2400" s="7" t="s">
        <v>2541</v>
      </c>
      <c r="K2400" s="17">
        <f>IF(J2400="Januar",238.19,IF(J2400="Februar",240.59,IF(J2400="Mars",245.99,IF(J2400="April",250.79,IF(J2400="Mai",256.52,IF(J2400="Juni",259.83,IF(J2400="Juli",265.66,IF(J2400="August",272.21,IF(J2400="September",275.91,IF(J2400="Oktober",281.13,IF(J2400="November",284.38,IF(J2400="Desember",287.34,0))))))))))))</f>
        <v>275.91000000000003</v>
      </c>
      <c r="L2400" s="20">
        <f>$K$2/K2400</f>
        <v>0.86328875357906554</v>
      </c>
      <c r="M2400" s="6">
        <v>11</v>
      </c>
      <c r="N2400" s="6">
        <v>9900000</v>
      </c>
      <c r="O2400" s="6">
        <v>10000000</v>
      </c>
      <c r="P2400" s="6">
        <f>O2400-N2400</f>
        <v>100000</v>
      </c>
      <c r="Q2400" s="8">
        <f>P2400/N2400</f>
        <v>1.0101010101010102E-2</v>
      </c>
      <c r="R2400" s="6">
        <v>4453</v>
      </c>
      <c r="S2400" s="9">
        <f>(N2400+R2400)/F2400</f>
        <v>112550.60227272728</v>
      </c>
      <c r="T2400" s="6">
        <v>113687</v>
      </c>
      <c r="U2400" s="5">
        <f>T2400-S2400</f>
        <v>1136.3977272727207</v>
      </c>
      <c r="V2400" s="4">
        <f>U2400/S2400</f>
        <v>1.009677162383419E-2</v>
      </c>
      <c r="W2400" s="22">
        <f>S2400*L2400</f>
        <v>97163.669150595873</v>
      </c>
      <c r="X2400" s="22">
        <f>T2400*L2400</f>
        <v>98144.708528143223</v>
      </c>
      <c r="Y2400" s="22">
        <f>X2400-W2400</f>
        <v>981.03937754734943</v>
      </c>
      <c r="Z2400" s="8">
        <f>Y2400/W2400</f>
        <v>1.0096771623834185E-2</v>
      </c>
      <c r="AA2400" s="10">
        <v>1379</v>
      </c>
      <c r="AB2400" s="6">
        <v>1915</v>
      </c>
      <c r="AC2400" s="6">
        <f>2016-AB2400</f>
        <v>101</v>
      </c>
      <c r="AD2400" s="6" t="s">
        <v>583</v>
      </c>
    </row>
    <row r="2401" spans="1:30" x14ac:dyDescent="0.2">
      <c r="A2401">
        <v>39</v>
      </c>
      <c r="B2401" s="2" t="s">
        <v>2070</v>
      </c>
      <c r="C2401" s="2" t="s">
        <v>22</v>
      </c>
      <c r="D2401" s="2" t="s">
        <v>23</v>
      </c>
      <c r="E2401" s="6" t="s">
        <v>2767</v>
      </c>
      <c r="F2401" s="2">
        <v>91</v>
      </c>
      <c r="G2401" s="2">
        <v>105</v>
      </c>
      <c r="H2401" s="3">
        <v>42629</v>
      </c>
      <c r="I2401" s="3">
        <v>42640</v>
      </c>
      <c r="J2401" s="7" t="s">
        <v>2541</v>
      </c>
      <c r="K2401" s="17">
        <f>IF(J2401="Januar",238.19,IF(J2401="Februar",240.59,IF(J2401="Mars",245.99,IF(J2401="April",250.79,IF(J2401="Mai",256.52,IF(J2401="Juni",259.83,IF(J2401="Juli",265.66,IF(J2401="August",272.21,IF(J2401="September",275.91,IF(J2401="Oktober",281.13,IF(J2401="November",284.38,IF(J2401="Desember",287.34,0))))))))))))</f>
        <v>275.91000000000003</v>
      </c>
      <c r="L2401" s="20">
        <f>$K$2/K2401</f>
        <v>0.86328875357906554</v>
      </c>
      <c r="M2401" s="2">
        <v>11</v>
      </c>
      <c r="N2401" s="2">
        <v>6600000</v>
      </c>
      <c r="O2401" s="2">
        <v>6900000</v>
      </c>
      <c r="P2401" s="2">
        <f>O2401-N2401</f>
        <v>300000</v>
      </c>
      <c r="Q2401" s="4">
        <f>P2401/N2401</f>
        <v>4.5454545454545456E-2</v>
      </c>
      <c r="R2401" s="2">
        <v>15869</v>
      </c>
      <c r="S2401" s="9">
        <f>(N2401+R2401)/F2401</f>
        <v>72701.857142857145</v>
      </c>
      <c r="T2401" s="2">
        <v>75999</v>
      </c>
      <c r="U2401" s="5">
        <f>T2401-S2401</f>
        <v>3297.1428571428551</v>
      </c>
      <c r="V2401" s="4">
        <f>U2401/S2401</f>
        <v>4.5351563037297114E-2</v>
      </c>
      <c r="W2401" s="22">
        <f>S2401*L2401</f>
        <v>62762.695635740427</v>
      </c>
      <c r="X2401" s="22">
        <f>T2401*L2401</f>
        <v>65609.081983255397</v>
      </c>
      <c r="Y2401" s="22">
        <f>X2401-W2401</f>
        <v>2846.3863475149701</v>
      </c>
      <c r="Z2401" s="8">
        <f>Y2401/W2401</f>
        <v>4.5351563037297045E-2</v>
      </c>
      <c r="AA2401" s="11">
        <v>1575</v>
      </c>
      <c r="AB2401" s="2">
        <v>2005</v>
      </c>
      <c r="AC2401" s="2">
        <f>2016-AB2401</f>
        <v>11</v>
      </c>
      <c r="AD2401" s="2" t="s">
        <v>225</v>
      </c>
    </row>
    <row r="2402" spans="1:30" x14ac:dyDescent="0.2">
      <c r="A2402">
        <v>39</v>
      </c>
      <c r="B2402" s="6" t="s">
        <v>2218</v>
      </c>
      <c r="C2402" s="6" t="s">
        <v>22</v>
      </c>
      <c r="D2402" s="6" t="s">
        <v>23</v>
      </c>
      <c r="E2402" s="6" t="s">
        <v>2767</v>
      </c>
      <c r="F2402" s="6">
        <v>103</v>
      </c>
      <c r="G2402" s="6">
        <v>118</v>
      </c>
      <c r="H2402" s="7">
        <v>42629</v>
      </c>
      <c r="I2402" s="7">
        <v>42640</v>
      </c>
      <c r="J2402" s="7" t="s">
        <v>2541</v>
      </c>
      <c r="K2402" s="17">
        <f>IF(J2402="Januar",238.19,IF(J2402="Februar",240.59,IF(J2402="Mars",245.99,IF(J2402="April",250.79,IF(J2402="Mai",256.52,IF(J2402="Juni",259.83,IF(J2402="Juli",265.66,IF(J2402="August",272.21,IF(J2402="September",275.91,IF(J2402="Oktober",281.13,IF(J2402="November",284.38,IF(J2402="Desember",287.34,0))))))))))))</f>
        <v>275.91000000000003</v>
      </c>
      <c r="L2402" s="20">
        <f>$K$2/K2402</f>
        <v>0.86328875357906554</v>
      </c>
      <c r="M2402" s="6">
        <v>11</v>
      </c>
      <c r="N2402" s="6">
        <v>7300000</v>
      </c>
      <c r="O2402" s="6">
        <v>8620000</v>
      </c>
      <c r="P2402" s="6">
        <f>O2402-N2402</f>
        <v>1320000</v>
      </c>
      <c r="Q2402" s="8">
        <f>P2402/N2402</f>
        <v>0.18082191780821918</v>
      </c>
      <c r="R2402" s="6">
        <v>4668</v>
      </c>
      <c r="S2402" s="9">
        <f>(N2402+R2402)/F2402</f>
        <v>70919.10679611651</v>
      </c>
      <c r="T2402" s="6">
        <v>83735</v>
      </c>
      <c r="U2402" s="5">
        <f>T2402-S2402</f>
        <v>12815.89320388349</v>
      </c>
      <c r="V2402" s="4">
        <f>U2402/S2402</f>
        <v>0.18071143000612749</v>
      </c>
      <c r="W2402" s="22">
        <f>S2402*L2402</f>
        <v>61223.66731096006</v>
      </c>
      <c r="X2402" s="22">
        <f>T2402*L2402</f>
        <v>72287.483780943046</v>
      </c>
      <c r="Y2402" s="22">
        <f>X2402-W2402</f>
        <v>11063.816469982987</v>
      </c>
      <c r="Z2402" s="8">
        <f>Y2402/W2402</f>
        <v>0.18071143000612735</v>
      </c>
      <c r="AA2402" s="10">
        <v>6604</v>
      </c>
      <c r="AB2402" s="6">
        <v>2001</v>
      </c>
      <c r="AC2402" s="6">
        <f>2016-AB2402</f>
        <v>15</v>
      </c>
      <c r="AD2402" s="6" t="s">
        <v>94</v>
      </c>
    </row>
    <row r="2403" spans="1:30" x14ac:dyDescent="0.2">
      <c r="A2403">
        <v>39</v>
      </c>
      <c r="B2403" s="2" t="s">
        <v>2285</v>
      </c>
      <c r="C2403" s="2" t="s">
        <v>22</v>
      </c>
      <c r="D2403" s="2" t="s">
        <v>23</v>
      </c>
      <c r="E2403" s="6" t="s">
        <v>2767</v>
      </c>
      <c r="F2403" s="2">
        <v>109</v>
      </c>
      <c r="G2403" s="2">
        <v>118</v>
      </c>
      <c r="H2403" s="3">
        <v>42629</v>
      </c>
      <c r="I2403" s="3">
        <v>42640</v>
      </c>
      <c r="J2403" s="7" t="s">
        <v>2541</v>
      </c>
      <c r="K2403" s="17">
        <f>IF(J2403="Januar",238.19,IF(J2403="Februar",240.59,IF(J2403="Mars",245.99,IF(J2403="April",250.79,IF(J2403="Mai",256.52,IF(J2403="Juni",259.83,IF(J2403="Juli",265.66,IF(J2403="August",272.21,IF(J2403="September",275.91,IF(J2403="Oktober",281.13,IF(J2403="November",284.38,IF(J2403="Desember",287.34,0))))))))))))</f>
        <v>275.91000000000003</v>
      </c>
      <c r="L2403" s="20">
        <f>$K$2/K2403</f>
        <v>0.86328875357906554</v>
      </c>
      <c r="M2403" s="2">
        <v>11</v>
      </c>
      <c r="N2403" s="2">
        <v>7690000</v>
      </c>
      <c r="O2403" s="2">
        <v>8600000</v>
      </c>
      <c r="P2403" s="2">
        <f>O2403-N2403</f>
        <v>910000</v>
      </c>
      <c r="Q2403" s="4">
        <f>P2403/N2403</f>
        <v>0.11833550065019506</v>
      </c>
      <c r="R2403" s="2"/>
      <c r="S2403" s="9">
        <f>(N2403+R2403)/F2403</f>
        <v>70550.458715596324</v>
      </c>
      <c r="T2403" s="2">
        <v>78899</v>
      </c>
      <c r="U2403" s="5">
        <f>T2403-S2403</f>
        <v>8348.5412844036764</v>
      </c>
      <c r="V2403" s="4">
        <f>U2403/S2403</f>
        <v>0.11833433029908984</v>
      </c>
      <c r="W2403" s="22">
        <f>S2403*L2403</f>
        <v>60905.417569018471</v>
      </c>
      <c r="X2403" s="22">
        <f>T2403*L2403</f>
        <v>68112.619368634696</v>
      </c>
      <c r="Y2403" s="22">
        <f>X2403-W2403</f>
        <v>7207.2017996162249</v>
      </c>
      <c r="Z2403" s="8">
        <f>Y2403/W2403</f>
        <v>0.11833433029908991</v>
      </c>
      <c r="AA2403" s="2">
        <v>996</v>
      </c>
      <c r="AB2403" s="2">
        <v>1916</v>
      </c>
      <c r="AC2403" s="2">
        <f>2016-AB2403</f>
        <v>100</v>
      </c>
      <c r="AD2403" s="2" t="s">
        <v>1142</v>
      </c>
    </row>
    <row r="2404" spans="1:30" x14ac:dyDescent="0.2">
      <c r="A2404">
        <v>39</v>
      </c>
      <c r="B2404" s="6" t="s">
        <v>2369</v>
      </c>
      <c r="C2404" s="6" t="s">
        <v>22</v>
      </c>
      <c r="D2404" s="6" t="s">
        <v>23</v>
      </c>
      <c r="E2404" s="6" t="s">
        <v>2767</v>
      </c>
      <c r="F2404" s="6">
        <v>121</v>
      </c>
      <c r="G2404" s="6">
        <v>135</v>
      </c>
      <c r="H2404" s="7">
        <v>42629</v>
      </c>
      <c r="I2404" s="7">
        <v>42640</v>
      </c>
      <c r="J2404" s="7" t="s">
        <v>2541</v>
      </c>
      <c r="K2404" s="17">
        <f>IF(J2404="Januar",238.19,IF(J2404="Februar",240.59,IF(J2404="Mars",245.99,IF(J2404="April",250.79,IF(J2404="Mai",256.52,IF(J2404="Juni",259.83,IF(J2404="Juli",265.66,IF(J2404="August",272.21,IF(J2404="September",275.91,IF(J2404="Oktober",281.13,IF(J2404="November",284.38,IF(J2404="Desember",287.34,0))))))))))))</f>
        <v>275.91000000000003</v>
      </c>
      <c r="L2404" s="20">
        <f>$K$2/K2404</f>
        <v>0.86328875357906554</v>
      </c>
      <c r="M2404" s="6">
        <v>11</v>
      </c>
      <c r="N2404" s="6">
        <v>7500000</v>
      </c>
      <c r="O2404" s="6">
        <v>7800000</v>
      </c>
      <c r="P2404" s="6">
        <f>O2404-N2404</f>
        <v>300000</v>
      </c>
      <c r="Q2404" s="8">
        <f>P2404/N2404</f>
        <v>0.04</v>
      </c>
      <c r="R2404" s="6"/>
      <c r="S2404" s="9">
        <f>(N2404+R2404)/F2404</f>
        <v>61983.471074380162</v>
      </c>
      <c r="T2404" s="6">
        <v>64463</v>
      </c>
      <c r="U2404" s="5">
        <f>T2404-S2404</f>
        <v>2479.5289256198375</v>
      </c>
      <c r="V2404" s="4">
        <f>U2404/S2404</f>
        <v>4.0003066666666712E-2</v>
      </c>
      <c r="W2404" s="22">
        <f>S2404*L2404</f>
        <v>53509.633486305713</v>
      </c>
      <c r="X2404" s="22">
        <f>T2404*L2404</f>
        <v>55650.182921967302</v>
      </c>
      <c r="Y2404" s="22">
        <f>X2404-W2404</f>
        <v>2140.5494356615891</v>
      </c>
      <c r="Z2404" s="8">
        <f>Y2404/W2404</f>
        <v>4.0003066666666712E-2</v>
      </c>
      <c r="AA2404" s="6">
        <v>536</v>
      </c>
      <c r="AB2404" s="6">
        <v>1897</v>
      </c>
      <c r="AC2404" s="6">
        <f>2016-AB2404</f>
        <v>119</v>
      </c>
      <c r="AD2404" s="6" t="s">
        <v>103</v>
      </c>
    </row>
    <row r="2405" spans="1:30" x14ac:dyDescent="0.2">
      <c r="A2405">
        <v>39</v>
      </c>
      <c r="B2405" s="2" t="s">
        <v>2489</v>
      </c>
      <c r="C2405" s="2" t="s">
        <v>22</v>
      </c>
      <c r="D2405" s="2" t="s">
        <v>23</v>
      </c>
      <c r="E2405" s="6" t="s">
        <v>2767</v>
      </c>
      <c r="F2405" s="2">
        <v>158</v>
      </c>
      <c r="G2405" s="2">
        <v>174</v>
      </c>
      <c r="H2405" s="3">
        <v>42629</v>
      </c>
      <c r="I2405" s="3">
        <v>42640</v>
      </c>
      <c r="J2405" s="7" t="s">
        <v>2541</v>
      </c>
      <c r="K2405" s="17">
        <f>IF(J2405="Januar",238.19,IF(J2405="Februar",240.59,IF(J2405="Mars",245.99,IF(J2405="April",250.79,IF(J2405="Mai",256.52,IF(J2405="Juni",259.83,IF(J2405="Juli",265.66,IF(J2405="August",272.21,IF(J2405="September",275.91,IF(J2405="Oktober",281.13,IF(J2405="November",284.38,IF(J2405="Desember",287.34,0))))))))))))</f>
        <v>275.91000000000003</v>
      </c>
      <c r="L2405" s="20">
        <f>$K$2/K2405</f>
        <v>0.86328875357906554</v>
      </c>
      <c r="M2405" s="2">
        <v>11</v>
      </c>
      <c r="N2405" s="2">
        <v>7500000</v>
      </c>
      <c r="O2405" s="2">
        <v>7750000</v>
      </c>
      <c r="P2405" s="2">
        <f>O2405-N2405</f>
        <v>250000</v>
      </c>
      <c r="Q2405" s="4">
        <f>P2405/N2405</f>
        <v>3.3333333333333333E-2</v>
      </c>
      <c r="R2405" s="2"/>
      <c r="S2405" s="9">
        <f>(N2405+R2405)/F2405</f>
        <v>47468.354430379746</v>
      </c>
      <c r="T2405" s="2">
        <v>49051</v>
      </c>
      <c r="U2405" s="5">
        <f>T2405-S2405</f>
        <v>1582.6455696202538</v>
      </c>
      <c r="V2405" s="4">
        <f>U2405/S2405</f>
        <v>3.3341066666666683E-2</v>
      </c>
      <c r="W2405" s="22">
        <f>S2405*L2405</f>
        <v>40978.896530651844</v>
      </c>
      <c r="X2405" s="22">
        <f>T2405*L2405</f>
        <v>42345.176651806745</v>
      </c>
      <c r="Y2405" s="22">
        <f>X2405-W2405</f>
        <v>1366.2801211549013</v>
      </c>
      <c r="Z2405" s="8">
        <f>Y2405/W2405</f>
        <v>3.3341066666666731E-2</v>
      </c>
      <c r="AA2405" s="11">
        <v>14512</v>
      </c>
      <c r="AB2405" s="2">
        <v>1978</v>
      </c>
      <c r="AC2405" s="2">
        <f>2016-AB2405</f>
        <v>38</v>
      </c>
      <c r="AD2405" s="2" t="s">
        <v>108</v>
      </c>
    </row>
    <row r="2406" spans="1:30" x14ac:dyDescent="0.2">
      <c r="A2406">
        <v>39</v>
      </c>
      <c r="B2406" s="2" t="s">
        <v>2502</v>
      </c>
      <c r="C2406" s="2" t="s">
        <v>22</v>
      </c>
      <c r="D2406" s="2" t="s">
        <v>23</v>
      </c>
      <c r="E2406" s="6" t="s">
        <v>2767</v>
      </c>
      <c r="F2406" s="2">
        <v>166</v>
      </c>
      <c r="G2406" s="2">
        <v>181</v>
      </c>
      <c r="H2406" s="3">
        <v>42629</v>
      </c>
      <c r="I2406" s="3">
        <v>42640</v>
      </c>
      <c r="J2406" s="7" t="s">
        <v>2541</v>
      </c>
      <c r="K2406" s="17">
        <f>IF(J2406="Januar",238.19,IF(J2406="Februar",240.59,IF(J2406="Mars",245.99,IF(J2406="April",250.79,IF(J2406="Mai",256.52,IF(J2406="Juni",259.83,IF(J2406="Juli",265.66,IF(J2406="August",272.21,IF(J2406="September",275.91,IF(J2406="Oktober",281.13,IF(J2406="November",284.38,IF(J2406="Desember",287.34,0))))))))))))</f>
        <v>275.91000000000003</v>
      </c>
      <c r="L2406" s="20">
        <f>$K$2/K2406</f>
        <v>0.86328875357906554</v>
      </c>
      <c r="M2406" s="2">
        <v>11</v>
      </c>
      <c r="N2406" s="2">
        <v>13500000</v>
      </c>
      <c r="O2406" s="2">
        <v>13750000</v>
      </c>
      <c r="P2406" s="2">
        <f>O2406-N2406</f>
        <v>250000</v>
      </c>
      <c r="Q2406" s="4">
        <f>P2406/N2406</f>
        <v>1.8518518518518517E-2</v>
      </c>
      <c r="R2406" s="2">
        <v>197370</v>
      </c>
      <c r="S2406" s="9">
        <f>(N2406+R2406)/F2406</f>
        <v>82514.277108433729</v>
      </c>
      <c r="T2406" s="2">
        <v>84020</v>
      </c>
      <c r="U2406" s="5">
        <f>T2406-S2406</f>
        <v>1505.7228915662708</v>
      </c>
      <c r="V2406" s="4">
        <f>U2406/S2406</f>
        <v>1.8248028636154313E-2</v>
      </c>
      <c r="W2406" s="22">
        <f>S2406*L2406</f>
        <v>71233.64743741737</v>
      </c>
      <c r="X2406" s="22">
        <f>T2406*L2406</f>
        <v>72533.521075713084</v>
      </c>
      <c r="Y2406" s="22">
        <f>X2406-W2406</f>
        <v>1299.873638295714</v>
      </c>
      <c r="Z2406" s="8">
        <f>Y2406/W2406</f>
        <v>1.8248028636154334E-2</v>
      </c>
      <c r="AA2406" s="11">
        <v>11515</v>
      </c>
      <c r="AB2406" s="2">
        <v>1884</v>
      </c>
      <c r="AC2406" s="2">
        <f>2016-AB2406</f>
        <v>132</v>
      </c>
      <c r="AD2406" s="2" t="s">
        <v>67</v>
      </c>
    </row>
    <row r="2407" spans="1:30" x14ac:dyDescent="0.2">
      <c r="A2407">
        <v>39</v>
      </c>
      <c r="B2407" s="2" t="s">
        <v>1529</v>
      </c>
      <c r="C2407" s="2" t="s">
        <v>22</v>
      </c>
      <c r="D2407" s="2" t="s">
        <v>23</v>
      </c>
      <c r="E2407" s="6" t="s">
        <v>2767</v>
      </c>
      <c r="F2407" s="2">
        <v>70</v>
      </c>
      <c r="G2407" s="2">
        <v>74</v>
      </c>
      <c r="H2407" s="3">
        <v>42627</v>
      </c>
      <c r="I2407" s="3">
        <v>42640</v>
      </c>
      <c r="J2407" s="7" t="s">
        <v>2541</v>
      </c>
      <c r="K2407" s="17">
        <f>IF(J2407="Januar",238.19,IF(J2407="Februar",240.59,IF(J2407="Mars",245.99,IF(J2407="April",250.79,IF(J2407="Mai",256.52,IF(J2407="Juni",259.83,IF(J2407="Juli",265.66,IF(J2407="August",272.21,IF(J2407="September",275.91,IF(J2407="Oktober",281.13,IF(J2407="November",284.38,IF(J2407="Desember",287.34,0))))))))))))</f>
        <v>275.91000000000003</v>
      </c>
      <c r="L2407" s="20">
        <f>$K$2/K2407</f>
        <v>0.86328875357906554</v>
      </c>
      <c r="M2407" s="2">
        <v>13</v>
      </c>
      <c r="N2407" s="2">
        <v>4600000</v>
      </c>
      <c r="O2407" s="2">
        <v>5260000</v>
      </c>
      <c r="P2407" s="2">
        <f>O2407-N2407</f>
        <v>660000</v>
      </c>
      <c r="Q2407" s="4">
        <f>P2407/N2407</f>
        <v>0.14347826086956522</v>
      </c>
      <c r="R2407" s="2"/>
      <c r="S2407" s="9">
        <f>(N2407+R2407)/F2407</f>
        <v>65714.28571428571</v>
      </c>
      <c r="T2407" s="2">
        <v>75143</v>
      </c>
      <c r="U2407" s="5">
        <f>T2407-S2407</f>
        <v>9428.7142857142899</v>
      </c>
      <c r="V2407" s="4">
        <f>U2407/S2407</f>
        <v>0.14348043478260877</v>
      </c>
      <c r="W2407" s="22">
        <f>S2407*L2407</f>
        <v>56730.403806624301</v>
      </c>
      <c r="X2407" s="22">
        <f>T2407*L2407</f>
        <v>64870.106810191719</v>
      </c>
      <c r="Y2407" s="22">
        <f>X2407-W2407</f>
        <v>8139.7030035674179</v>
      </c>
      <c r="Z2407" s="8">
        <f>Y2407/W2407</f>
        <v>0.14348043478260877</v>
      </c>
      <c r="AA2407" s="2">
        <v>466</v>
      </c>
      <c r="AB2407" s="2">
        <v>1874</v>
      </c>
      <c r="AC2407" s="2">
        <f>2016-AB2407</f>
        <v>142</v>
      </c>
      <c r="AD2407" s="2" t="s">
        <v>108</v>
      </c>
    </row>
    <row r="2408" spans="1:30" x14ac:dyDescent="0.2">
      <c r="A2408">
        <v>39</v>
      </c>
      <c r="B2408" s="2" t="s">
        <v>1463</v>
      </c>
      <c r="C2408" s="2" t="s">
        <v>22</v>
      </c>
      <c r="D2408" s="2" t="s">
        <v>23</v>
      </c>
      <c r="E2408" s="6" t="s">
        <v>2767</v>
      </c>
      <c r="F2408" s="2">
        <v>68</v>
      </c>
      <c r="G2408" s="2">
        <v>75</v>
      </c>
      <c r="H2408" s="3">
        <v>42616</v>
      </c>
      <c r="I2408" s="3">
        <v>42640</v>
      </c>
      <c r="J2408" s="7" t="s">
        <v>2541</v>
      </c>
      <c r="K2408" s="17">
        <f>IF(J2408="Januar",238.19,IF(J2408="Februar",240.59,IF(J2408="Mars",245.99,IF(J2408="April",250.79,IF(J2408="Mai",256.52,IF(J2408="Juni",259.83,IF(J2408="Juli",265.66,IF(J2408="August",272.21,IF(J2408="September",275.91,IF(J2408="Oktober",281.13,IF(J2408="November",284.38,IF(J2408="Desember",287.34,0))))))))))))</f>
        <v>275.91000000000003</v>
      </c>
      <c r="L2408" s="20">
        <f>$K$2/K2408</f>
        <v>0.86328875357906554</v>
      </c>
      <c r="M2408" s="2">
        <v>24</v>
      </c>
      <c r="N2408" s="2">
        <v>4600000</v>
      </c>
      <c r="O2408" s="2">
        <v>4540000</v>
      </c>
      <c r="P2408" s="2">
        <f>O2408-N2408</f>
        <v>-60000</v>
      </c>
      <c r="Q2408" s="4">
        <f>P2408/N2408</f>
        <v>-1.3043478260869565E-2</v>
      </c>
      <c r="R2408" s="2">
        <v>5697</v>
      </c>
      <c r="S2408" s="9">
        <f>(N2408+R2408)/F2408</f>
        <v>67730.838235294112</v>
      </c>
      <c r="T2408" s="2">
        <v>66848</v>
      </c>
      <c r="U2408" s="5">
        <f>T2408-S2408</f>
        <v>-882.83823529411166</v>
      </c>
      <c r="V2408" s="4">
        <f>U2408/S2408</f>
        <v>-1.3034509217605848E-2</v>
      </c>
      <c r="W2408" s="22">
        <f>S2408*L2408</f>
        <v>58471.270919012371</v>
      </c>
      <c r="X2408" s="22">
        <f>T2408*L2408</f>
        <v>57709.126599253374</v>
      </c>
      <c r="Y2408" s="22">
        <f>X2408-W2408</f>
        <v>-762.14431975899788</v>
      </c>
      <c r="Z2408" s="8">
        <f>Y2408/W2408</f>
        <v>-1.3034509217605888E-2</v>
      </c>
      <c r="AA2408" s="11">
        <v>9678</v>
      </c>
      <c r="AB2408" s="2">
        <v>2001</v>
      </c>
      <c r="AC2408" s="2">
        <f>2016-AB2408</f>
        <v>15</v>
      </c>
      <c r="AD2408" s="2" t="s">
        <v>105</v>
      </c>
    </row>
    <row r="2409" spans="1:30" x14ac:dyDescent="0.2">
      <c r="A2409">
        <v>39</v>
      </c>
      <c r="B2409" s="2" t="s">
        <v>524</v>
      </c>
      <c r="C2409" s="2" t="s">
        <v>22</v>
      </c>
      <c r="D2409" s="2" t="s">
        <v>23</v>
      </c>
      <c r="E2409" s="6" t="s">
        <v>2767</v>
      </c>
      <c r="F2409" s="2">
        <v>44</v>
      </c>
      <c r="G2409" s="2">
        <v>50</v>
      </c>
      <c r="H2409" s="3">
        <v>42631</v>
      </c>
      <c r="I2409" s="3">
        <v>42641</v>
      </c>
      <c r="J2409" s="7" t="s">
        <v>2541</v>
      </c>
      <c r="K2409" s="17">
        <f>IF(J2409="Januar",238.19,IF(J2409="Februar",240.59,IF(J2409="Mars",245.99,IF(J2409="April",250.79,IF(J2409="Mai",256.52,IF(J2409="Juni",259.83,IF(J2409="Juli",265.66,IF(J2409="August",272.21,IF(J2409="September",275.91,IF(J2409="Oktober",281.13,IF(J2409="November",284.38,IF(J2409="Desember",287.34,0))))))))))))</f>
        <v>275.91000000000003</v>
      </c>
      <c r="L2409" s="20">
        <f>$K$2/K2409</f>
        <v>0.86328875357906554</v>
      </c>
      <c r="M2409" s="2">
        <v>10</v>
      </c>
      <c r="N2409" s="2">
        <v>3450000</v>
      </c>
      <c r="O2409" s="2">
        <v>4550000</v>
      </c>
      <c r="P2409" s="2">
        <f>O2409-N2409</f>
        <v>1100000</v>
      </c>
      <c r="Q2409" s="4">
        <f>P2409/N2409</f>
        <v>0.3188405797101449</v>
      </c>
      <c r="R2409" s="2">
        <v>3491</v>
      </c>
      <c r="S2409" s="9">
        <f>(N2409+R2409)/F2409</f>
        <v>78488.431818181823</v>
      </c>
      <c r="T2409" s="2">
        <v>103488</v>
      </c>
      <c r="U2409" s="5">
        <f>T2409-S2409</f>
        <v>24999.568181818177</v>
      </c>
      <c r="V2409" s="4">
        <f>U2409/S2409</f>
        <v>0.31851277446502674</v>
      </c>
      <c r="W2409" s="22">
        <f>S2409*L2409</f>
        <v>67758.180474693654</v>
      </c>
      <c r="X2409" s="22">
        <f>T2409*L2409</f>
        <v>89340.026530390329</v>
      </c>
      <c r="Y2409" s="22">
        <f>X2409-W2409</f>
        <v>21581.846055696675</v>
      </c>
      <c r="Z2409" s="8">
        <f>Y2409/W2409</f>
        <v>0.31851277446502668</v>
      </c>
      <c r="AA2409" s="2">
        <v>720</v>
      </c>
      <c r="AB2409" s="2">
        <v>1892</v>
      </c>
      <c r="AC2409" s="2">
        <f>2016-AB2409</f>
        <v>124</v>
      </c>
      <c r="AD2409" s="2" t="s">
        <v>44</v>
      </c>
    </row>
    <row r="2410" spans="1:30" x14ac:dyDescent="0.2">
      <c r="A2410">
        <v>39</v>
      </c>
      <c r="B2410" s="6" t="s">
        <v>1606</v>
      </c>
      <c r="C2410" s="6" t="s">
        <v>22</v>
      </c>
      <c r="D2410" s="6" t="s">
        <v>23</v>
      </c>
      <c r="E2410" s="6" t="s">
        <v>2767</v>
      </c>
      <c r="F2410" s="6">
        <v>72</v>
      </c>
      <c r="G2410" s="6">
        <v>80</v>
      </c>
      <c r="H2410" s="7">
        <v>42631</v>
      </c>
      <c r="I2410" s="7">
        <v>42641</v>
      </c>
      <c r="J2410" s="7" t="s">
        <v>2541</v>
      </c>
      <c r="K2410" s="17">
        <f>IF(J2410="Januar",238.19,IF(J2410="Februar",240.59,IF(J2410="Mars",245.99,IF(J2410="April",250.79,IF(J2410="Mai",256.52,IF(J2410="Juni",259.83,IF(J2410="Juli",265.66,IF(J2410="August",272.21,IF(J2410="September",275.91,IF(J2410="Oktober",281.13,IF(J2410="November",284.38,IF(J2410="Desember",287.34,0))))))))))))</f>
        <v>275.91000000000003</v>
      </c>
      <c r="L2410" s="20">
        <f>$K$2/K2410</f>
        <v>0.86328875357906554</v>
      </c>
      <c r="M2410" s="6">
        <v>10</v>
      </c>
      <c r="N2410" s="6">
        <v>4700000</v>
      </c>
      <c r="O2410" s="6">
        <v>5300000</v>
      </c>
      <c r="P2410" s="6">
        <f>O2410-N2410</f>
        <v>600000</v>
      </c>
      <c r="Q2410" s="8">
        <f>P2410/N2410</f>
        <v>0.1276595744680851</v>
      </c>
      <c r="R2410" s="6">
        <v>228120</v>
      </c>
      <c r="S2410" s="9">
        <f>(N2410+R2410)/F2410</f>
        <v>68446.111111111109</v>
      </c>
      <c r="T2410" s="6">
        <v>76779</v>
      </c>
      <c r="U2410" s="5">
        <f>T2410-S2410</f>
        <v>8332.8888888888905</v>
      </c>
      <c r="V2410" s="4">
        <f>U2410/S2410</f>
        <v>0.12174378870644387</v>
      </c>
      <c r="W2410" s="22">
        <f>S2410*L2410</f>
        <v>59088.757948445338</v>
      </c>
      <c r="X2410" s="22">
        <f>T2410*L2410</f>
        <v>66282.447211047067</v>
      </c>
      <c r="Y2410" s="22">
        <f>X2410-W2410</f>
        <v>7193.6892626017288</v>
      </c>
      <c r="Z2410" s="8">
        <f>Y2410/W2410</f>
        <v>0.12174378870644377</v>
      </c>
      <c r="AA2410" s="6">
        <v>410</v>
      </c>
      <c r="AB2410" s="6">
        <v>1912</v>
      </c>
      <c r="AC2410" s="6">
        <f>2016-AB2410</f>
        <v>104</v>
      </c>
      <c r="AD2410" s="6" t="s">
        <v>120</v>
      </c>
    </row>
    <row r="2411" spans="1:30" x14ac:dyDescent="0.2">
      <c r="A2411">
        <v>39</v>
      </c>
      <c r="B2411" s="6" t="s">
        <v>522</v>
      </c>
      <c r="C2411" s="6" t="s">
        <v>22</v>
      </c>
      <c r="D2411" s="6" t="s">
        <v>23</v>
      </c>
      <c r="E2411" s="6" t="s">
        <v>2767</v>
      </c>
      <c r="F2411" s="6">
        <v>44</v>
      </c>
      <c r="G2411" s="6">
        <v>53</v>
      </c>
      <c r="H2411" s="7">
        <v>42630</v>
      </c>
      <c r="I2411" s="7">
        <v>42641</v>
      </c>
      <c r="J2411" s="7" t="s">
        <v>2541</v>
      </c>
      <c r="K2411" s="17">
        <f>IF(J2411="Januar",238.19,IF(J2411="Februar",240.59,IF(J2411="Mars",245.99,IF(J2411="April",250.79,IF(J2411="Mai",256.52,IF(J2411="Juni",259.83,IF(J2411="Juli",265.66,IF(J2411="August",272.21,IF(J2411="September",275.91,IF(J2411="Oktober",281.13,IF(J2411="November",284.38,IF(J2411="Desember",287.34,0))))))))))))</f>
        <v>275.91000000000003</v>
      </c>
      <c r="L2411" s="20">
        <f>$K$2/K2411</f>
        <v>0.86328875357906554</v>
      </c>
      <c r="M2411" s="6">
        <v>11</v>
      </c>
      <c r="N2411" s="6">
        <v>2900000</v>
      </c>
      <c r="O2411" s="6">
        <v>3700000</v>
      </c>
      <c r="P2411" s="6">
        <f>O2411-N2411</f>
        <v>800000</v>
      </c>
      <c r="Q2411" s="8">
        <f>P2411/N2411</f>
        <v>0.27586206896551724</v>
      </c>
      <c r="R2411" s="6"/>
      <c r="S2411" s="9">
        <f>(N2411+R2411)/F2411</f>
        <v>65909.090909090912</v>
      </c>
      <c r="T2411" s="6">
        <v>84091</v>
      </c>
      <c r="U2411" s="5">
        <f>T2411-S2411</f>
        <v>18181.909090909088</v>
      </c>
      <c r="V2411" s="4">
        <f>U2411/S2411</f>
        <v>0.27586344827586201</v>
      </c>
      <c r="W2411" s="22">
        <f>S2411*L2411</f>
        <v>56898.576940438412</v>
      </c>
      <c r="X2411" s="22">
        <f>T2411*L2411</f>
        <v>72594.814577217199</v>
      </c>
      <c r="Y2411" s="22">
        <f>X2411-W2411</f>
        <v>15696.237636778787</v>
      </c>
      <c r="Z2411" s="8">
        <f>Y2411/W2411</f>
        <v>0.27586344827586201</v>
      </c>
      <c r="AA2411" s="6">
        <v>158</v>
      </c>
      <c r="AB2411" s="6">
        <v>1850</v>
      </c>
      <c r="AC2411" s="6">
        <f>2016-AB2411</f>
        <v>166</v>
      </c>
      <c r="AD2411" s="6" t="s">
        <v>523</v>
      </c>
    </row>
    <row r="2412" spans="1:30" x14ac:dyDescent="0.2">
      <c r="A2412">
        <v>39</v>
      </c>
      <c r="B2412" s="2" t="s">
        <v>986</v>
      </c>
      <c r="C2412" s="2" t="s">
        <v>22</v>
      </c>
      <c r="D2412" s="2" t="s">
        <v>23</v>
      </c>
      <c r="E2412" s="6" t="s">
        <v>2767</v>
      </c>
      <c r="F2412" s="2">
        <v>55</v>
      </c>
      <c r="G2412" s="2">
        <v>64</v>
      </c>
      <c r="H2412" s="3">
        <v>42630</v>
      </c>
      <c r="I2412" s="3">
        <v>42641</v>
      </c>
      <c r="J2412" s="7" t="s">
        <v>2541</v>
      </c>
      <c r="K2412" s="17">
        <f>IF(J2412="Januar",238.19,IF(J2412="Februar",240.59,IF(J2412="Mars",245.99,IF(J2412="April",250.79,IF(J2412="Mai",256.52,IF(J2412="Juni",259.83,IF(J2412="Juli",265.66,IF(J2412="August",272.21,IF(J2412="September",275.91,IF(J2412="Oktober",281.13,IF(J2412="November",284.38,IF(J2412="Desember",287.34,0))))))))))))</f>
        <v>275.91000000000003</v>
      </c>
      <c r="L2412" s="20">
        <f>$K$2/K2412</f>
        <v>0.86328875357906554</v>
      </c>
      <c r="M2412" s="2">
        <v>11</v>
      </c>
      <c r="N2412" s="2">
        <v>3250000</v>
      </c>
      <c r="O2412" s="2">
        <v>3625000</v>
      </c>
      <c r="P2412" s="2">
        <f>O2412-N2412</f>
        <v>375000</v>
      </c>
      <c r="Q2412" s="4">
        <f>P2412/N2412</f>
        <v>0.11538461538461539</v>
      </c>
      <c r="R2412" s="2">
        <v>12018</v>
      </c>
      <c r="S2412" s="9">
        <f>(N2412+R2412)/F2412</f>
        <v>59309.418181818182</v>
      </c>
      <c r="T2412" s="2">
        <v>66128</v>
      </c>
      <c r="U2412" s="5">
        <f>T2412-S2412</f>
        <v>6818.5818181818177</v>
      </c>
      <c r="V2412" s="4">
        <f>U2412/S2412</f>
        <v>0.11496625708380517</v>
      </c>
      <c r="W2412" s="22">
        <f>S2412*L2412</f>
        <v>51201.153697681388</v>
      </c>
      <c r="X2412" s="22">
        <f>T2412*L2412</f>
        <v>57087.558696676446</v>
      </c>
      <c r="Y2412" s="22">
        <f>X2412-W2412</f>
        <v>5886.4049989950581</v>
      </c>
      <c r="Z2412" s="8">
        <f>Y2412/W2412</f>
        <v>0.11496625708380513</v>
      </c>
      <c r="AA2412" s="2">
        <v>337</v>
      </c>
      <c r="AB2412" s="2">
        <v>1885</v>
      </c>
      <c r="AC2412" s="2">
        <f>2016-AB2412</f>
        <v>131</v>
      </c>
      <c r="AD2412" s="2" t="s">
        <v>231</v>
      </c>
    </row>
    <row r="2413" spans="1:30" x14ac:dyDescent="0.2">
      <c r="A2413">
        <v>39</v>
      </c>
      <c r="B2413" s="2" t="s">
        <v>1257</v>
      </c>
      <c r="C2413" s="2" t="s">
        <v>22</v>
      </c>
      <c r="D2413" s="2" t="s">
        <v>23</v>
      </c>
      <c r="E2413" s="6" t="s">
        <v>2767</v>
      </c>
      <c r="F2413" s="2">
        <v>66</v>
      </c>
      <c r="G2413" s="2">
        <v>72</v>
      </c>
      <c r="H2413" s="3">
        <v>42630</v>
      </c>
      <c r="I2413" s="3">
        <v>42641</v>
      </c>
      <c r="J2413" s="7" t="s">
        <v>2541</v>
      </c>
      <c r="K2413" s="17">
        <f>IF(J2413="Januar",238.19,IF(J2413="Februar",240.59,IF(J2413="Mars",245.99,IF(J2413="April",250.79,IF(J2413="Mai",256.52,IF(J2413="Juni",259.83,IF(J2413="Juli",265.66,IF(J2413="August",272.21,IF(J2413="September",275.91,IF(J2413="Oktober",281.13,IF(J2413="November",284.38,IF(J2413="Desember",287.34,0))))))))))))</f>
        <v>275.91000000000003</v>
      </c>
      <c r="L2413" s="20">
        <f>$K$2/K2413</f>
        <v>0.86328875357906554</v>
      </c>
      <c r="M2413" s="2">
        <v>11</v>
      </c>
      <c r="N2413" s="2">
        <v>4200000</v>
      </c>
      <c r="O2413" s="2">
        <v>4650000</v>
      </c>
      <c r="P2413" s="2">
        <f>O2413-N2413</f>
        <v>450000</v>
      </c>
      <c r="Q2413" s="4">
        <f>P2413/N2413</f>
        <v>0.10714285714285714</v>
      </c>
      <c r="R2413" s="2"/>
      <c r="S2413" s="9">
        <f>(N2413+R2413)/F2413</f>
        <v>63636.36363636364</v>
      </c>
      <c r="T2413" s="2">
        <v>70455</v>
      </c>
      <c r="U2413" s="5">
        <f>T2413-S2413</f>
        <v>6818.6363636363603</v>
      </c>
      <c r="V2413" s="4">
        <f>U2413/S2413</f>
        <v>0.10714999999999994</v>
      </c>
      <c r="W2413" s="22">
        <f>S2413*L2413</f>
        <v>54936.557045940535</v>
      </c>
      <c r="X2413" s="22">
        <f>T2413*L2413</f>
        <v>60823.009133413063</v>
      </c>
      <c r="Y2413" s="22">
        <f>X2413-W2413</f>
        <v>5886.4520874725276</v>
      </c>
      <c r="Z2413" s="8">
        <f>Y2413/W2413</f>
        <v>0.10714999999999998</v>
      </c>
      <c r="AA2413" s="11">
        <v>4653</v>
      </c>
      <c r="AB2413" s="2">
        <v>2014</v>
      </c>
      <c r="AC2413" s="2">
        <f>2016-AB2413</f>
        <v>2</v>
      </c>
      <c r="AD2413" s="2" t="s">
        <v>240</v>
      </c>
    </row>
    <row r="2414" spans="1:30" x14ac:dyDescent="0.2">
      <c r="A2414">
        <v>39</v>
      </c>
      <c r="B2414" s="2" t="s">
        <v>1497</v>
      </c>
      <c r="C2414" s="2" t="s">
        <v>22</v>
      </c>
      <c r="D2414" s="2" t="s">
        <v>23</v>
      </c>
      <c r="E2414" s="6" t="s">
        <v>2767</v>
      </c>
      <c r="F2414" s="2">
        <v>69</v>
      </c>
      <c r="G2414" s="2">
        <v>81</v>
      </c>
      <c r="H2414" s="3">
        <v>42630</v>
      </c>
      <c r="I2414" s="3">
        <v>42641</v>
      </c>
      <c r="J2414" s="7" t="s">
        <v>2541</v>
      </c>
      <c r="K2414" s="17">
        <f>IF(J2414="Januar",238.19,IF(J2414="Februar",240.59,IF(J2414="Mars",245.99,IF(J2414="April",250.79,IF(J2414="Mai",256.52,IF(J2414="Juni",259.83,IF(J2414="Juli",265.66,IF(J2414="August",272.21,IF(J2414="September",275.91,IF(J2414="Oktober",281.13,IF(J2414="November",284.38,IF(J2414="Desember",287.34,0))))))))))))</f>
        <v>275.91000000000003</v>
      </c>
      <c r="L2414" s="20">
        <f>$K$2/K2414</f>
        <v>0.86328875357906554</v>
      </c>
      <c r="M2414" s="2">
        <v>11</v>
      </c>
      <c r="N2414" s="2">
        <v>4650000</v>
      </c>
      <c r="O2414" s="2">
        <v>4850000</v>
      </c>
      <c r="P2414" s="2">
        <f>O2414-N2414</f>
        <v>200000</v>
      </c>
      <c r="Q2414" s="4">
        <f>P2414/N2414</f>
        <v>4.3010752688172046E-2</v>
      </c>
      <c r="R2414" s="2">
        <v>8000</v>
      </c>
      <c r="S2414" s="9">
        <f>(N2414+R2414)/F2414</f>
        <v>67507.246376811599</v>
      </c>
      <c r="T2414" s="2">
        <v>70406</v>
      </c>
      <c r="U2414" s="5">
        <f>T2414-S2414</f>
        <v>2898.7536231884005</v>
      </c>
      <c r="V2414" s="4">
        <f>U2414/S2414</f>
        <v>4.2939888364104686E-2</v>
      </c>
      <c r="W2414" s="22">
        <f>S2414*L2414</f>
        <v>58278.246582192573</v>
      </c>
      <c r="X2414" s="22">
        <f>T2414*L2414</f>
        <v>60780.707984487686</v>
      </c>
      <c r="Y2414" s="22">
        <f>X2414-W2414</f>
        <v>2502.4614022951137</v>
      </c>
      <c r="Z2414" s="8">
        <f>Y2414/W2414</f>
        <v>4.2939888364104672E-2</v>
      </c>
      <c r="AA2414" s="11">
        <v>15824</v>
      </c>
      <c r="AB2414" s="2">
        <v>1986</v>
      </c>
      <c r="AC2414" s="2">
        <f>2016-AB2414</f>
        <v>30</v>
      </c>
      <c r="AD2414" s="2" t="s">
        <v>34</v>
      </c>
    </row>
    <row r="2415" spans="1:30" x14ac:dyDescent="0.2">
      <c r="A2415">
        <v>39</v>
      </c>
      <c r="B2415" s="6" t="s">
        <v>1728</v>
      </c>
      <c r="C2415" s="6" t="s">
        <v>22</v>
      </c>
      <c r="D2415" s="6" t="s">
        <v>23</v>
      </c>
      <c r="E2415" s="6" t="s">
        <v>2767</v>
      </c>
      <c r="F2415" s="6">
        <v>76</v>
      </c>
      <c r="G2415" s="6">
        <v>86</v>
      </c>
      <c r="H2415" s="7">
        <v>42630</v>
      </c>
      <c r="I2415" s="7">
        <v>42641</v>
      </c>
      <c r="J2415" s="7" t="s">
        <v>2541</v>
      </c>
      <c r="K2415" s="17">
        <f>IF(J2415="Januar",238.19,IF(J2415="Februar",240.59,IF(J2415="Mars",245.99,IF(J2415="April",250.79,IF(J2415="Mai",256.52,IF(J2415="Juni",259.83,IF(J2415="Juli",265.66,IF(J2415="August",272.21,IF(J2415="September",275.91,IF(J2415="Oktober",281.13,IF(J2415="November",284.38,IF(J2415="Desember",287.34,0))))))))))))</f>
        <v>275.91000000000003</v>
      </c>
      <c r="L2415" s="20">
        <f>$K$2/K2415</f>
        <v>0.86328875357906554</v>
      </c>
      <c r="M2415" s="6">
        <v>11</v>
      </c>
      <c r="N2415" s="6">
        <v>5500000</v>
      </c>
      <c r="O2415" s="6">
        <v>6500000</v>
      </c>
      <c r="P2415" s="6">
        <f>O2415-N2415</f>
        <v>1000000</v>
      </c>
      <c r="Q2415" s="8">
        <f>P2415/N2415</f>
        <v>0.18181818181818182</v>
      </c>
      <c r="R2415" s="6"/>
      <c r="S2415" s="9">
        <f>(N2415+R2415)/F2415</f>
        <v>72368.421052631573</v>
      </c>
      <c r="T2415" s="6">
        <v>85526</v>
      </c>
      <c r="U2415" s="5">
        <f>T2415-S2415</f>
        <v>13157.578947368427</v>
      </c>
      <c r="V2415" s="4">
        <f>U2415/S2415</f>
        <v>0.18181381818181827</v>
      </c>
      <c r="W2415" s="22">
        <f>S2415*L2415</f>
        <v>62474.844009011314</v>
      </c>
      <c r="X2415" s="22">
        <f>T2415*L2415</f>
        <v>73833.633938603161</v>
      </c>
      <c r="Y2415" s="22">
        <f>X2415-W2415</f>
        <v>11358.789929591847</v>
      </c>
      <c r="Z2415" s="8">
        <f>Y2415/W2415</f>
        <v>0.18181381818181835</v>
      </c>
      <c r="AA2415" s="6">
        <v>591</v>
      </c>
      <c r="AB2415" s="6">
        <v>1937</v>
      </c>
      <c r="AC2415" s="6">
        <f>2016-AB2415</f>
        <v>79</v>
      </c>
      <c r="AD2415" s="6" t="s">
        <v>133</v>
      </c>
    </row>
    <row r="2416" spans="1:30" x14ac:dyDescent="0.2">
      <c r="A2416">
        <v>39</v>
      </c>
      <c r="B2416" s="2" t="s">
        <v>1759</v>
      </c>
      <c r="C2416" s="2" t="s">
        <v>22</v>
      </c>
      <c r="D2416" s="2" t="s">
        <v>23</v>
      </c>
      <c r="E2416" s="6" t="s">
        <v>2767</v>
      </c>
      <c r="F2416" s="2">
        <v>77</v>
      </c>
      <c r="G2416" s="2">
        <v>88</v>
      </c>
      <c r="H2416" s="3">
        <v>42630</v>
      </c>
      <c r="I2416" s="3">
        <v>42641</v>
      </c>
      <c r="J2416" s="7" t="s">
        <v>2541</v>
      </c>
      <c r="K2416" s="17">
        <f>IF(J2416="Januar",238.19,IF(J2416="Februar",240.59,IF(J2416="Mars",245.99,IF(J2416="April",250.79,IF(J2416="Mai",256.52,IF(J2416="Juni",259.83,IF(J2416="Juli",265.66,IF(J2416="August",272.21,IF(J2416="September",275.91,IF(J2416="Oktober",281.13,IF(J2416="November",284.38,IF(J2416="Desember",287.34,0))))))))))))</f>
        <v>275.91000000000003</v>
      </c>
      <c r="L2416" s="20">
        <f>$K$2/K2416</f>
        <v>0.86328875357906554</v>
      </c>
      <c r="M2416" s="2">
        <v>11</v>
      </c>
      <c r="N2416" s="2">
        <v>6500000</v>
      </c>
      <c r="O2416" s="2">
        <v>7325000</v>
      </c>
      <c r="P2416" s="2">
        <f>O2416-N2416</f>
        <v>825000</v>
      </c>
      <c r="Q2416" s="4">
        <f>P2416/N2416</f>
        <v>0.12692307692307692</v>
      </c>
      <c r="R2416" s="2"/>
      <c r="S2416" s="9">
        <f>(N2416+R2416)/F2416</f>
        <v>84415.58441558441</v>
      </c>
      <c r="T2416" s="2">
        <v>95130</v>
      </c>
      <c r="U2416" s="5">
        <f>T2416-S2416</f>
        <v>10714.41558441559</v>
      </c>
      <c r="V2416" s="4">
        <f>U2416/S2416</f>
        <v>0.12692461538461547</v>
      </c>
      <c r="W2416" s="22">
        <f>S2416*L2416</f>
        <v>72875.024652778258</v>
      </c>
      <c r="X2416" s="22">
        <f>T2416*L2416</f>
        <v>82124.659127976498</v>
      </c>
      <c r="Y2416" s="22">
        <f>X2416-W2416</f>
        <v>9249.6344751982397</v>
      </c>
      <c r="Z2416" s="8">
        <f>Y2416/W2416</f>
        <v>0.1269246153846153</v>
      </c>
      <c r="AA2416" s="2">
        <v>131</v>
      </c>
      <c r="AB2416" s="2">
        <v>2013</v>
      </c>
      <c r="AC2416" s="2">
        <f>2016-AB2416</f>
        <v>3</v>
      </c>
      <c r="AD2416" s="2" t="s">
        <v>105</v>
      </c>
    </row>
    <row r="2417" spans="1:30" x14ac:dyDescent="0.2">
      <c r="A2417">
        <v>39</v>
      </c>
      <c r="B2417" s="6" t="s">
        <v>45</v>
      </c>
      <c r="C2417" s="6" t="s">
        <v>22</v>
      </c>
      <c r="D2417" s="6" t="s">
        <v>23</v>
      </c>
      <c r="E2417" s="6" t="s">
        <v>2767</v>
      </c>
      <c r="F2417" s="6">
        <v>78</v>
      </c>
      <c r="G2417" s="6">
        <v>85</v>
      </c>
      <c r="H2417" s="7">
        <v>42630</v>
      </c>
      <c r="I2417" s="7">
        <v>42641</v>
      </c>
      <c r="J2417" s="7" t="s">
        <v>2541</v>
      </c>
      <c r="K2417" s="17">
        <f>IF(J2417="Januar",238.19,IF(J2417="Februar",240.59,IF(J2417="Mars",245.99,IF(J2417="April",250.79,IF(J2417="Mai",256.52,IF(J2417="Juni",259.83,IF(J2417="Juli",265.66,IF(J2417="August",272.21,IF(J2417="September",275.91,IF(J2417="Oktober",281.13,IF(J2417="November",284.38,IF(J2417="Desember",287.34,0))))))))))))</f>
        <v>275.91000000000003</v>
      </c>
      <c r="L2417" s="20">
        <f>$K$2/K2417</f>
        <v>0.86328875357906554</v>
      </c>
      <c r="M2417" s="6">
        <v>11</v>
      </c>
      <c r="N2417" s="6">
        <v>4950000</v>
      </c>
      <c r="O2417" s="6">
        <v>5100000</v>
      </c>
      <c r="P2417" s="6">
        <f>O2417-N2417</f>
        <v>150000</v>
      </c>
      <c r="Q2417" s="8">
        <f>P2417/N2417</f>
        <v>3.0303030303030304E-2</v>
      </c>
      <c r="R2417" s="6">
        <v>20250</v>
      </c>
      <c r="S2417" s="9">
        <f>(N2417+R2417)/F2417</f>
        <v>63721.153846153844</v>
      </c>
      <c r="T2417" s="6">
        <v>65644</v>
      </c>
      <c r="U2417" s="5">
        <f>T2417-S2417</f>
        <v>1922.8461538461561</v>
      </c>
      <c r="V2417" s="4">
        <f>U2417/S2417</f>
        <v>3.0175946883959595E-2</v>
      </c>
      <c r="W2417" s="22">
        <f>S2417*L2417</f>
        <v>55009.755480466032</v>
      </c>
      <c r="X2417" s="22">
        <f>T2417*L2417</f>
        <v>56669.726939944179</v>
      </c>
      <c r="Y2417" s="22">
        <f>X2417-W2417</f>
        <v>1659.9714594781472</v>
      </c>
      <c r="Z2417" s="8">
        <f>Y2417/W2417</f>
        <v>3.0175946883959574E-2</v>
      </c>
      <c r="AA2417" s="10">
        <v>1161</v>
      </c>
      <c r="AB2417" s="6">
        <v>1937</v>
      </c>
      <c r="AC2417" s="6">
        <f>2016-AB2417</f>
        <v>79</v>
      </c>
      <c r="AD2417" s="6" t="s">
        <v>27</v>
      </c>
    </row>
    <row r="2418" spans="1:30" x14ac:dyDescent="0.2">
      <c r="A2418">
        <v>39</v>
      </c>
      <c r="B2418" s="2" t="s">
        <v>2003</v>
      </c>
      <c r="C2418" s="2" t="s">
        <v>22</v>
      </c>
      <c r="D2418" s="2" t="s">
        <v>23</v>
      </c>
      <c r="E2418" s="6" t="s">
        <v>2767</v>
      </c>
      <c r="F2418" s="2">
        <v>89</v>
      </c>
      <c r="G2418" s="2">
        <v>100</v>
      </c>
      <c r="H2418" s="3">
        <v>42630</v>
      </c>
      <c r="I2418" s="3">
        <v>42641</v>
      </c>
      <c r="J2418" s="7" t="s">
        <v>2541</v>
      </c>
      <c r="K2418" s="17">
        <f>IF(J2418="Januar",238.19,IF(J2418="Februar",240.59,IF(J2418="Mars",245.99,IF(J2418="April",250.79,IF(J2418="Mai",256.52,IF(J2418="Juni",259.83,IF(J2418="Juli",265.66,IF(J2418="August",272.21,IF(J2418="September",275.91,IF(J2418="Oktober",281.13,IF(J2418="November",284.38,IF(J2418="Desember",287.34,0))))))))))))</f>
        <v>275.91000000000003</v>
      </c>
      <c r="L2418" s="20">
        <f>$K$2/K2418</f>
        <v>0.86328875357906554</v>
      </c>
      <c r="M2418" s="2">
        <v>11</v>
      </c>
      <c r="N2418" s="2">
        <v>6750000</v>
      </c>
      <c r="O2418" s="2">
        <v>7200000</v>
      </c>
      <c r="P2418" s="2">
        <f>O2418-N2418</f>
        <v>450000</v>
      </c>
      <c r="Q2418" s="4">
        <f>P2418/N2418</f>
        <v>6.6666666666666666E-2</v>
      </c>
      <c r="R2418" s="2">
        <v>4343</v>
      </c>
      <c r="S2418" s="9">
        <f>(N2418+R2418)/F2418</f>
        <v>75891.494382022473</v>
      </c>
      <c r="T2418" s="2">
        <v>80948</v>
      </c>
      <c r="U2418" s="5">
        <f>T2418-S2418</f>
        <v>5056.5056179775274</v>
      </c>
      <c r="V2418" s="4">
        <f>U2418/S2418</f>
        <v>6.6628093953771658E-2</v>
      </c>
      <c r="W2418" s="22">
        <f>S2418*L2418</f>
        <v>65516.273592308833</v>
      </c>
      <c r="X2418" s="22">
        <f>T2418*L2418</f>
        <v>69881.498024718196</v>
      </c>
      <c r="Y2418" s="22">
        <f>X2418-W2418</f>
        <v>4365.2244324093626</v>
      </c>
      <c r="Z2418" s="8">
        <f>Y2418/W2418</f>
        <v>6.6628093953771672E-2</v>
      </c>
      <c r="AA2418" s="11">
        <v>4842</v>
      </c>
      <c r="AB2418" s="2">
        <v>2011</v>
      </c>
      <c r="AC2418" s="2">
        <f>2016-AB2418</f>
        <v>5</v>
      </c>
      <c r="AD2418" s="2" t="s">
        <v>27</v>
      </c>
    </row>
    <row r="2419" spans="1:30" x14ac:dyDescent="0.2">
      <c r="A2419">
        <v>39</v>
      </c>
      <c r="B2419" s="2" t="s">
        <v>2161</v>
      </c>
      <c r="C2419" s="2" t="s">
        <v>22</v>
      </c>
      <c r="D2419" s="2" t="s">
        <v>23</v>
      </c>
      <c r="E2419" s="6" t="s">
        <v>2767</v>
      </c>
      <c r="F2419" s="2">
        <v>98</v>
      </c>
      <c r="G2419" s="2">
        <v>112</v>
      </c>
      <c r="H2419" s="3">
        <v>42630</v>
      </c>
      <c r="I2419" s="3">
        <v>42641</v>
      </c>
      <c r="J2419" s="7" t="s">
        <v>2541</v>
      </c>
      <c r="K2419" s="17">
        <f>IF(J2419="Januar",238.19,IF(J2419="Februar",240.59,IF(J2419="Mars",245.99,IF(J2419="April",250.79,IF(J2419="Mai",256.52,IF(J2419="Juni",259.83,IF(J2419="Juli",265.66,IF(J2419="August",272.21,IF(J2419="September",275.91,IF(J2419="Oktober",281.13,IF(J2419="November",284.38,IF(J2419="Desember",287.34,0))))))))))))</f>
        <v>275.91000000000003</v>
      </c>
      <c r="L2419" s="20">
        <f>$K$2/K2419</f>
        <v>0.86328875357906554</v>
      </c>
      <c r="M2419" s="2">
        <v>11</v>
      </c>
      <c r="N2419" s="2">
        <v>6700000</v>
      </c>
      <c r="O2419" s="2">
        <v>7140000</v>
      </c>
      <c r="P2419" s="2">
        <f>O2419-N2419</f>
        <v>440000</v>
      </c>
      <c r="Q2419" s="4">
        <f>P2419/N2419</f>
        <v>6.5671641791044774E-2</v>
      </c>
      <c r="R2419" s="2"/>
      <c r="S2419" s="9">
        <f>(N2419+R2419)/F2419</f>
        <v>68367.346938775503</v>
      </c>
      <c r="T2419" s="2">
        <v>72857</v>
      </c>
      <c r="U2419" s="5">
        <f>T2419-S2419</f>
        <v>4489.6530612244969</v>
      </c>
      <c r="V2419" s="4">
        <f>U2419/S2419</f>
        <v>6.5669552238806078E-2</v>
      </c>
      <c r="W2419" s="22">
        <f>S2419*L2419</f>
        <v>59020.761724283046</v>
      </c>
      <c r="X2419" s="22">
        <f>T2419*L2419</f>
        <v>62896.628719509979</v>
      </c>
      <c r="Y2419" s="22">
        <f>X2419-W2419</f>
        <v>3875.8669952269338</v>
      </c>
      <c r="Z2419" s="8">
        <f>Y2419/W2419</f>
        <v>6.5669552238806106E-2</v>
      </c>
      <c r="AA2419" s="11">
        <v>2845</v>
      </c>
      <c r="AB2419" s="2">
        <v>2013</v>
      </c>
      <c r="AC2419" s="2">
        <f>2016-AB2419</f>
        <v>3</v>
      </c>
      <c r="AD2419" s="2" t="s">
        <v>102</v>
      </c>
    </row>
    <row r="2420" spans="1:30" x14ac:dyDescent="0.2">
      <c r="A2420">
        <v>39</v>
      </c>
      <c r="B2420" s="6" t="s">
        <v>404</v>
      </c>
      <c r="C2420" s="6" t="s">
        <v>22</v>
      </c>
      <c r="D2420" s="6" t="s">
        <v>23</v>
      </c>
      <c r="E2420" s="6" t="s">
        <v>2767</v>
      </c>
      <c r="F2420" s="6">
        <v>40</v>
      </c>
      <c r="G2420" s="6">
        <v>45</v>
      </c>
      <c r="H2420" s="7">
        <v>42629</v>
      </c>
      <c r="I2420" s="7">
        <v>42641</v>
      </c>
      <c r="J2420" s="7" t="s">
        <v>2541</v>
      </c>
      <c r="K2420" s="17">
        <f>IF(J2420="Januar",238.19,IF(J2420="Februar",240.59,IF(J2420="Mars",245.99,IF(J2420="April",250.79,IF(J2420="Mai",256.52,IF(J2420="Juni",259.83,IF(J2420="Juli",265.66,IF(J2420="August",272.21,IF(J2420="September",275.91,IF(J2420="Oktober",281.13,IF(J2420="November",284.38,IF(J2420="Desember",287.34,0))))))))))))</f>
        <v>275.91000000000003</v>
      </c>
      <c r="L2420" s="20">
        <f>$K$2/K2420</f>
        <v>0.86328875357906554</v>
      </c>
      <c r="M2420" s="6">
        <v>12</v>
      </c>
      <c r="N2420" s="6">
        <v>2250000</v>
      </c>
      <c r="O2420" s="6">
        <v>3070000</v>
      </c>
      <c r="P2420" s="6">
        <f>O2420-N2420</f>
        <v>820000</v>
      </c>
      <c r="Q2420" s="8">
        <f>P2420/N2420</f>
        <v>0.36444444444444446</v>
      </c>
      <c r="R2420" s="6"/>
      <c r="S2420" s="9">
        <f>(N2420+R2420)/F2420</f>
        <v>56250</v>
      </c>
      <c r="T2420" s="6">
        <v>76750</v>
      </c>
      <c r="U2420" s="5">
        <f>T2420-S2420</f>
        <v>20500</v>
      </c>
      <c r="V2420" s="4">
        <f>U2420/S2420</f>
        <v>0.36444444444444446</v>
      </c>
      <c r="W2420" s="22">
        <f>S2420*L2420</f>
        <v>48559.992388822437</v>
      </c>
      <c r="X2420" s="22">
        <f>T2420*L2420</f>
        <v>66257.411837193285</v>
      </c>
      <c r="Y2420" s="22">
        <f>X2420-W2420</f>
        <v>17697.419448370849</v>
      </c>
      <c r="Z2420" s="8">
        <f>Y2420/W2420</f>
        <v>0.36444444444444457</v>
      </c>
      <c r="AA2420" s="10">
        <v>7993</v>
      </c>
      <c r="AB2420" s="6">
        <v>2012</v>
      </c>
      <c r="AC2420" s="6">
        <f>2016-AB2420</f>
        <v>4</v>
      </c>
      <c r="AD2420" s="6" t="s">
        <v>37</v>
      </c>
    </row>
    <row r="2421" spans="1:30" x14ac:dyDescent="0.2">
      <c r="A2421">
        <v>39</v>
      </c>
      <c r="B2421" s="6" t="s">
        <v>631</v>
      </c>
      <c r="C2421" s="6" t="s">
        <v>22</v>
      </c>
      <c r="D2421" s="6" t="s">
        <v>23</v>
      </c>
      <c r="E2421" s="6" t="s">
        <v>2767</v>
      </c>
      <c r="F2421" s="6">
        <v>47</v>
      </c>
      <c r="G2421" s="6">
        <v>52</v>
      </c>
      <c r="H2421" s="7">
        <v>42629</v>
      </c>
      <c r="I2421" s="7">
        <v>42641</v>
      </c>
      <c r="J2421" s="7" t="s">
        <v>2541</v>
      </c>
      <c r="K2421" s="17">
        <f>IF(J2421="Januar",238.19,IF(J2421="Februar",240.59,IF(J2421="Mars",245.99,IF(J2421="April",250.79,IF(J2421="Mai",256.52,IF(J2421="Juni",259.83,IF(J2421="Juli",265.66,IF(J2421="August",272.21,IF(J2421="September",275.91,IF(J2421="Oktober",281.13,IF(J2421="November",284.38,IF(J2421="Desember",287.34,0))))))))))))</f>
        <v>275.91000000000003</v>
      </c>
      <c r="L2421" s="20">
        <f>$K$2/K2421</f>
        <v>0.86328875357906554</v>
      </c>
      <c r="M2421" s="6">
        <v>12</v>
      </c>
      <c r="N2421" s="6">
        <v>2500000</v>
      </c>
      <c r="O2421" s="6">
        <v>3200000</v>
      </c>
      <c r="P2421" s="6">
        <f>O2421-N2421</f>
        <v>700000</v>
      </c>
      <c r="Q2421" s="8">
        <f>P2421/N2421</f>
        <v>0.28000000000000003</v>
      </c>
      <c r="R2421" s="6">
        <v>77000</v>
      </c>
      <c r="S2421" s="9">
        <f>(N2421+R2421)/F2421</f>
        <v>54829.787234042553</v>
      </c>
      <c r="T2421" s="6">
        <v>69723</v>
      </c>
      <c r="U2421" s="5">
        <f>T2421-S2421</f>
        <v>14893.212765957447</v>
      </c>
      <c r="V2421" s="4">
        <f>U2421/S2421</f>
        <v>0.27162630966239815</v>
      </c>
      <c r="W2421" s="22">
        <f>S2421*L2421</f>
        <v>47333.938680281957</v>
      </c>
      <c r="X2421" s="22">
        <f>T2421*L2421</f>
        <v>60191.081765793184</v>
      </c>
      <c r="Y2421" s="22">
        <f>X2421-W2421</f>
        <v>12857.143085511227</v>
      </c>
      <c r="Z2421" s="8">
        <f>Y2421/W2421</f>
        <v>0.27162630966239804</v>
      </c>
      <c r="AA2421" s="10">
        <v>5948</v>
      </c>
      <c r="AB2421" s="6">
        <v>1955</v>
      </c>
      <c r="AC2421" s="6">
        <f>2016-AB2421</f>
        <v>61</v>
      </c>
      <c r="AD2421" s="6" t="s">
        <v>37</v>
      </c>
    </row>
    <row r="2422" spans="1:30" x14ac:dyDescent="0.2">
      <c r="A2422">
        <v>39</v>
      </c>
      <c r="B2422" s="6" t="s">
        <v>1022</v>
      </c>
      <c r="C2422" s="6" t="s">
        <v>22</v>
      </c>
      <c r="D2422" s="6" t="s">
        <v>23</v>
      </c>
      <c r="E2422" s="6" t="s">
        <v>2767</v>
      </c>
      <c r="F2422" s="6">
        <v>56</v>
      </c>
      <c r="G2422" s="6">
        <v>63</v>
      </c>
      <c r="H2422" s="7">
        <v>42629</v>
      </c>
      <c r="I2422" s="7">
        <v>42641</v>
      </c>
      <c r="J2422" s="7" t="s">
        <v>2541</v>
      </c>
      <c r="K2422" s="17">
        <f>IF(J2422="Januar",238.19,IF(J2422="Februar",240.59,IF(J2422="Mars",245.99,IF(J2422="April",250.79,IF(J2422="Mai",256.52,IF(J2422="Juni",259.83,IF(J2422="Juli",265.66,IF(J2422="August",272.21,IF(J2422="September",275.91,IF(J2422="Oktober",281.13,IF(J2422="November",284.38,IF(J2422="Desember",287.34,0))))))))))))</f>
        <v>275.91000000000003</v>
      </c>
      <c r="L2422" s="20">
        <f>$K$2/K2422</f>
        <v>0.86328875357906554</v>
      </c>
      <c r="M2422" s="6">
        <v>12</v>
      </c>
      <c r="N2422" s="6">
        <v>2400000</v>
      </c>
      <c r="O2422" s="6">
        <v>2710000</v>
      </c>
      <c r="P2422" s="6">
        <f>O2422-N2422</f>
        <v>310000</v>
      </c>
      <c r="Q2422" s="8">
        <f>P2422/N2422</f>
        <v>0.12916666666666668</v>
      </c>
      <c r="R2422" s="6"/>
      <c r="S2422" s="9">
        <f>(N2422+R2422)/F2422</f>
        <v>42857.142857142855</v>
      </c>
      <c r="T2422" s="6">
        <v>48393</v>
      </c>
      <c r="U2422" s="5">
        <f>T2422-S2422</f>
        <v>5535.8571428571449</v>
      </c>
      <c r="V2422" s="4">
        <f>U2422/S2422</f>
        <v>0.12917000000000006</v>
      </c>
      <c r="W2422" s="22">
        <f>S2422*L2422</f>
        <v>36998.089439102805</v>
      </c>
      <c r="X2422" s="22">
        <f>T2422*L2422</f>
        <v>41777.132651951717</v>
      </c>
      <c r="Y2422" s="22">
        <f>X2422-W2422</f>
        <v>4779.0432128489119</v>
      </c>
      <c r="Z2422" s="8">
        <f>Y2422/W2422</f>
        <v>0.12917000000000006</v>
      </c>
      <c r="AA2422" s="10">
        <v>1595</v>
      </c>
      <c r="AB2422" s="6">
        <v>1956</v>
      </c>
      <c r="AC2422" s="6">
        <f>2016-AB2422</f>
        <v>60</v>
      </c>
      <c r="AD2422" s="6" t="s">
        <v>88</v>
      </c>
    </row>
    <row r="2423" spans="1:30" x14ac:dyDescent="0.2">
      <c r="A2423">
        <v>39</v>
      </c>
      <c r="B2423" s="2" t="s">
        <v>1023</v>
      </c>
      <c r="C2423" s="2" t="s">
        <v>22</v>
      </c>
      <c r="D2423" s="2" t="s">
        <v>23</v>
      </c>
      <c r="E2423" s="6" t="s">
        <v>2767</v>
      </c>
      <c r="F2423" s="2">
        <v>56</v>
      </c>
      <c r="G2423" s="2">
        <v>62</v>
      </c>
      <c r="H2423" s="3">
        <v>42629</v>
      </c>
      <c r="I2423" s="3">
        <v>42641</v>
      </c>
      <c r="J2423" s="7" t="s">
        <v>2541</v>
      </c>
      <c r="K2423" s="17">
        <f>IF(J2423="Januar",238.19,IF(J2423="Februar",240.59,IF(J2423="Mars",245.99,IF(J2423="April",250.79,IF(J2423="Mai",256.52,IF(J2423="Juni",259.83,IF(J2423="Juli",265.66,IF(J2423="August",272.21,IF(J2423="September",275.91,IF(J2423="Oktober",281.13,IF(J2423="November",284.38,IF(J2423="Desember",287.34,0))))))))))))</f>
        <v>275.91000000000003</v>
      </c>
      <c r="L2423" s="20">
        <f>$K$2/K2423</f>
        <v>0.86328875357906554</v>
      </c>
      <c r="M2423" s="2">
        <v>12</v>
      </c>
      <c r="N2423" s="2">
        <v>3450000</v>
      </c>
      <c r="O2423" s="2">
        <v>4230000</v>
      </c>
      <c r="P2423" s="2">
        <f>O2423-N2423</f>
        <v>780000</v>
      </c>
      <c r="Q2423" s="4">
        <f>P2423/N2423</f>
        <v>0.22608695652173913</v>
      </c>
      <c r="R2423" s="2"/>
      <c r="S2423" s="9">
        <f>(N2423+R2423)/F2423</f>
        <v>61607.142857142855</v>
      </c>
      <c r="T2423" s="2">
        <v>75536</v>
      </c>
      <c r="U2423" s="5">
        <f>T2423-S2423</f>
        <v>13928.857142857145</v>
      </c>
      <c r="V2423" s="4">
        <f>U2423/S2423</f>
        <v>0.22609159420289859</v>
      </c>
      <c r="W2423" s="22">
        <f>S2423*L2423</f>
        <v>53184.753568710286</v>
      </c>
      <c r="X2423" s="22">
        <f>T2423*L2423</f>
        <v>65209.379290348297</v>
      </c>
      <c r="Y2423" s="22">
        <f>X2423-W2423</f>
        <v>12024.625721638011</v>
      </c>
      <c r="Z2423" s="8">
        <f>Y2423/W2423</f>
        <v>0.22609159420289862</v>
      </c>
      <c r="AA2423" s="2">
        <v>343</v>
      </c>
      <c r="AB2423" s="2">
        <v>1901</v>
      </c>
      <c r="AC2423" s="2">
        <f>2016-AB2423</f>
        <v>115</v>
      </c>
      <c r="AD2423" s="2" t="s">
        <v>25</v>
      </c>
    </row>
    <row r="2424" spans="1:30" x14ac:dyDescent="0.2">
      <c r="A2424">
        <v>39</v>
      </c>
      <c r="B2424" s="6" t="s">
        <v>1068</v>
      </c>
      <c r="C2424" s="6" t="s">
        <v>22</v>
      </c>
      <c r="D2424" s="6" t="s">
        <v>23</v>
      </c>
      <c r="E2424" s="6" t="s">
        <v>2767</v>
      </c>
      <c r="F2424" s="6">
        <v>57</v>
      </c>
      <c r="G2424" s="6">
        <v>65</v>
      </c>
      <c r="H2424" s="7">
        <v>42629</v>
      </c>
      <c r="I2424" s="7">
        <v>42641</v>
      </c>
      <c r="J2424" s="7" t="s">
        <v>2541</v>
      </c>
      <c r="K2424" s="17">
        <f>IF(J2424="Januar",238.19,IF(J2424="Februar",240.59,IF(J2424="Mars",245.99,IF(J2424="April",250.79,IF(J2424="Mai",256.52,IF(J2424="Juni",259.83,IF(J2424="Juli",265.66,IF(J2424="August",272.21,IF(J2424="September",275.91,IF(J2424="Oktober",281.13,IF(J2424="November",284.38,IF(J2424="Desember",287.34,0))))))))))))</f>
        <v>275.91000000000003</v>
      </c>
      <c r="L2424" s="20">
        <f>$K$2/K2424</f>
        <v>0.86328875357906554</v>
      </c>
      <c r="M2424" s="6">
        <v>12</v>
      </c>
      <c r="N2424" s="6">
        <v>4790000</v>
      </c>
      <c r="O2424" s="6">
        <v>5200000</v>
      </c>
      <c r="P2424" s="6">
        <f>O2424-N2424</f>
        <v>410000</v>
      </c>
      <c r="Q2424" s="8">
        <f>P2424/N2424</f>
        <v>8.5594989561586635E-2</v>
      </c>
      <c r="R2424" s="6"/>
      <c r="S2424" s="9">
        <f>(N2424+R2424)/F2424</f>
        <v>84035.087719298244</v>
      </c>
      <c r="T2424" s="6">
        <v>91228</v>
      </c>
      <c r="U2424" s="5">
        <f>T2424-S2424</f>
        <v>7192.9122807017557</v>
      </c>
      <c r="V2424" s="4">
        <f>U2424/S2424</f>
        <v>8.559415448851776E-2</v>
      </c>
      <c r="W2424" s="22">
        <f>S2424*L2424</f>
        <v>72546.546134100412</v>
      </c>
      <c r="X2424" s="22">
        <f>T2424*L2424</f>
        <v>78756.106411510991</v>
      </c>
      <c r="Y2424" s="22">
        <f>X2424-W2424</f>
        <v>6209.5602774105791</v>
      </c>
      <c r="Z2424" s="8">
        <f>Y2424/W2424</f>
        <v>8.5594154488517871E-2</v>
      </c>
      <c r="AA2424" s="6">
        <v>364</v>
      </c>
      <c r="AB2424" s="6">
        <v>1897</v>
      </c>
      <c r="AC2424" s="6">
        <f>2016-AB2424</f>
        <v>119</v>
      </c>
      <c r="AD2424" s="6" t="s">
        <v>206</v>
      </c>
    </row>
    <row r="2425" spans="1:30" x14ac:dyDescent="0.2">
      <c r="A2425">
        <v>39</v>
      </c>
      <c r="B2425" s="2" t="s">
        <v>1104</v>
      </c>
      <c r="C2425" s="2" t="s">
        <v>22</v>
      </c>
      <c r="D2425" s="2" t="s">
        <v>23</v>
      </c>
      <c r="E2425" s="6" t="s">
        <v>2767</v>
      </c>
      <c r="F2425" s="2">
        <v>58</v>
      </c>
      <c r="G2425" s="2">
        <v>65</v>
      </c>
      <c r="H2425" s="3">
        <v>42629</v>
      </c>
      <c r="I2425" s="3">
        <v>42641</v>
      </c>
      <c r="J2425" s="7" t="s">
        <v>2541</v>
      </c>
      <c r="K2425" s="17">
        <f>IF(J2425="Januar",238.19,IF(J2425="Februar",240.59,IF(J2425="Mars",245.99,IF(J2425="April",250.79,IF(J2425="Mai",256.52,IF(J2425="Juni",259.83,IF(J2425="Juli",265.66,IF(J2425="August",272.21,IF(J2425="September",275.91,IF(J2425="Oktober",281.13,IF(J2425="November",284.38,IF(J2425="Desember",287.34,0))))))))))))</f>
        <v>275.91000000000003</v>
      </c>
      <c r="L2425" s="20">
        <f>$K$2/K2425</f>
        <v>0.86328875357906554</v>
      </c>
      <c r="M2425" s="2">
        <v>12</v>
      </c>
      <c r="N2425" s="2">
        <v>4200000</v>
      </c>
      <c r="O2425" s="2">
        <v>4400000</v>
      </c>
      <c r="P2425" s="2">
        <f>O2425-N2425</f>
        <v>200000</v>
      </c>
      <c r="Q2425" s="4">
        <f>P2425/N2425</f>
        <v>4.7619047619047616E-2</v>
      </c>
      <c r="R2425" s="2"/>
      <c r="S2425" s="9">
        <f>(N2425+R2425)/F2425</f>
        <v>72413.793103448275</v>
      </c>
      <c r="T2425" s="2">
        <v>75862</v>
      </c>
      <c r="U2425" s="5">
        <f>T2425-S2425</f>
        <v>3448.2068965517246</v>
      </c>
      <c r="V2425" s="4">
        <f>U2425/S2425</f>
        <v>4.7618095238095244E-2</v>
      </c>
      <c r="W2425" s="22">
        <f>S2425*L2425</f>
        <v>62514.013190208192</v>
      </c>
      <c r="X2425" s="22">
        <f>T2425*L2425</f>
        <v>65490.811424015068</v>
      </c>
      <c r="Y2425" s="22">
        <f>X2425-W2425</f>
        <v>2976.7982338068759</v>
      </c>
      <c r="Z2425" s="8">
        <f>Y2425/W2425</f>
        <v>4.7618095238095244E-2</v>
      </c>
      <c r="AA2425" s="11">
        <v>28159</v>
      </c>
      <c r="AB2425" s="2">
        <v>1985</v>
      </c>
      <c r="AC2425" s="2">
        <f>2016-AB2425</f>
        <v>31</v>
      </c>
      <c r="AD2425" s="2" t="s">
        <v>37</v>
      </c>
    </row>
    <row r="2426" spans="1:30" x14ac:dyDescent="0.2">
      <c r="A2426">
        <v>39</v>
      </c>
      <c r="B2426" s="2" t="s">
        <v>1329</v>
      </c>
      <c r="C2426" s="2" t="s">
        <v>22</v>
      </c>
      <c r="D2426" s="2" t="s">
        <v>23</v>
      </c>
      <c r="E2426" s="6" t="s">
        <v>2767</v>
      </c>
      <c r="F2426" s="2">
        <v>65</v>
      </c>
      <c r="G2426" s="2">
        <v>80</v>
      </c>
      <c r="H2426" s="3">
        <v>42629</v>
      </c>
      <c r="I2426" s="3">
        <v>42641</v>
      </c>
      <c r="J2426" s="7" t="s">
        <v>2541</v>
      </c>
      <c r="K2426" s="17">
        <f>IF(J2426="Januar",238.19,IF(J2426="Februar",240.59,IF(J2426="Mars",245.99,IF(J2426="April",250.79,IF(J2426="Mai",256.52,IF(J2426="Juni",259.83,IF(J2426="Juli",265.66,IF(J2426="August",272.21,IF(J2426="September",275.91,IF(J2426="Oktober",281.13,IF(J2426="November",284.38,IF(J2426="Desember",287.34,0))))))))))))</f>
        <v>275.91000000000003</v>
      </c>
      <c r="L2426" s="20">
        <f>$K$2/K2426</f>
        <v>0.86328875357906554</v>
      </c>
      <c r="M2426" s="2">
        <v>12</v>
      </c>
      <c r="N2426" s="2">
        <v>4900000</v>
      </c>
      <c r="O2426" s="2">
        <v>5550000</v>
      </c>
      <c r="P2426" s="2">
        <f>O2426-N2426</f>
        <v>650000</v>
      </c>
      <c r="Q2426" s="4">
        <f>P2426/N2426</f>
        <v>0.1326530612244898</v>
      </c>
      <c r="R2426" s="2"/>
      <c r="S2426" s="9">
        <f>(N2426+R2426)/F2426</f>
        <v>75384.61538461539</v>
      </c>
      <c r="T2426" s="2">
        <v>85385</v>
      </c>
      <c r="U2426" s="5">
        <f>T2426-S2426</f>
        <v>10000.38461538461</v>
      </c>
      <c r="V2426" s="4">
        <f>U2426/S2426</f>
        <v>0.13265816326530605</v>
      </c>
      <c r="W2426" s="22">
        <f>S2426*L2426</f>
        <v>65078.690654421865</v>
      </c>
      <c r="X2426" s="22">
        <f>T2426*L2426</f>
        <v>73711.91022434851</v>
      </c>
      <c r="Y2426" s="22">
        <f>X2426-W2426</f>
        <v>8633.2195699266449</v>
      </c>
      <c r="Z2426" s="8">
        <f>Y2426/W2426</f>
        <v>0.13265816326530608</v>
      </c>
      <c r="AA2426" s="11">
        <v>4929</v>
      </c>
      <c r="AB2426" s="2">
        <v>2007</v>
      </c>
      <c r="AC2426" s="2">
        <f>2016-AB2426</f>
        <v>9</v>
      </c>
      <c r="AD2426" s="2" t="s">
        <v>37</v>
      </c>
    </row>
    <row r="2427" spans="1:30" x14ac:dyDescent="0.2">
      <c r="A2427">
        <v>39</v>
      </c>
      <c r="B2427" s="6" t="s">
        <v>1607</v>
      </c>
      <c r="C2427" s="6" t="s">
        <v>22</v>
      </c>
      <c r="D2427" s="6" t="s">
        <v>23</v>
      </c>
      <c r="E2427" s="6" t="s">
        <v>2767</v>
      </c>
      <c r="F2427" s="6">
        <v>72</v>
      </c>
      <c r="G2427" s="6">
        <v>79</v>
      </c>
      <c r="H2427" s="7">
        <v>42629</v>
      </c>
      <c r="I2427" s="7">
        <v>42641</v>
      </c>
      <c r="J2427" s="7" t="s">
        <v>2541</v>
      </c>
      <c r="K2427" s="17">
        <f>IF(J2427="Januar",238.19,IF(J2427="Februar",240.59,IF(J2427="Mars",245.99,IF(J2427="April",250.79,IF(J2427="Mai",256.52,IF(J2427="Juni",259.83,IF(J2427="Juli",265.66,IF(J2427="August",272.21,IF(J2427="September",275.91,IF(J2427="Oktober",281.13,IF(J2427="November",284.38,IF(J2427="Desember",287.34,0))))))))))))</f>
        <v>275.91000000000003</v>
      </c>
      <c r="L2427" s="20">
        <f>$K$2/K2427</f>
        <v>0.86328875357906554</v>
      </c>
      <c r="M2427" s="6">
        <v>12</v>
      </c>
      <c r="N2427" s="6">
        <v>6700000</v>
      </c>
      <c r="O2427" s="6">
        <v>6700000</v>
      </c>
      <c r="P2427" s="6">
        <f>O2427-N2427</f>
        <v>0</v>
      </c>
      <c r="Q2427" s="8">
        <f>P2427/N2427</f>
        <v>0</v>
      </c>
      <c r="R2427" s="6"/>
      <c r="S2427" s="9">
        <f>(N2427+R2427)/F2427</f>
        <v>93055.555555555562</v>
      </c>
      <c r="T2427" s="6">
        <v>93056</v>
      </c>
      <c r="U2427" s="5">
        <f>T2427-S2427</f>
        <v>0.44444444443797693</v>
      </c>
      <c r="V2427" s="4">
        <f>U2427/S2427</f>
        <v>4.7761194029155729E-6</v>
      </c>
      <c r="W2427" s="22">
        <f>S2427*L2427</f>
        <v>80333.814569163049</v>
      </c>
      <c r="X2427" s="22">
        <f>T2427*L2427</f>
        <v>80334.198253053517</v>
      </c>
      <c r="Y2427" s="22">
        <f>X2427-W2427</f>
        <v>0.3836838904680917</v>
      </c>
      <c r="Z2427" s="8">
        <f>Y2427/W2427</f>
        <v>4.776119402842009E-6</v>
      </c>
      <c r="AA2427" s="6">
        <v>921</v>
      </c>
      <c r="AB2427" s="6">
        <v>1890</v>
      </c>
      <c r="AC2427" s="6">
        <f>2016-AB2427</f>
        <v>126</v>
      </c>
      <c r="AD2427" s="6" t="s">
        <v>61</v>
      </c>
    </row>
    <row r="2428" spans="1:30" x14ac:dyDescent="0.2">
      <c r="A2428">
        <v>39</v>
      </c>
      <c r="B2428" s="6" t="s">
        <v>1692</v>
      </c>
      <c r="C2428" s="6" t="s">
        <v>22</v>
      </c>
      <c r="D2428" s="6" t="s">
        <v>23</v>
      </c>
      <c r="E2428" s="6" t="s">
        <v>2767</v>
      </c>
      <c r="F2428" s="6">
        <v>75</v>
      </c>
      <c r="G2428" s="6">
        <v>80</v>
      </c>
      <c r="H2428" s="7">
        <v>42629</v>
      </c>
      <c r="I2428" s="7">
        <v>42641</v>
      </c>
      <c r="J2428" s="7" t="s">
        <v>2541</v>
      </c>
      <c r="K2428" s="17">
        <f>IF(J2428="Januar",238.19,IF(J2428="Februar",240.59,IF(J2428="Mars",245.99,IF(J2428="April",250.79,IF(J2428="Mai",256.52,IF(J2428="Juni",259.83,IF(J2428="Juli",265.66,IF(J2428="August",272.21,IF(J2428="September",275.91,IF(J2428="Oktober",281.13,IF(J2428="November",284.38,IF(J2428="Desember",287.34,0))))))))))))</f>
        <v>275.91000000000003</v>
      </c>
      <c r="L2428" s="20">
        <f>$K$2/K2428</f>
        <v>0.86328875357906554</v>
      </c>
      <c r="M2428" s="6">
        <v>12</v>
      </c>
      <c r="N2428" s="6">
        <v>2700000</v>
      </c>
      <c r="O2428" s="6">
        <v>2700000</v>
      </c>
      <c r="P2428" s="6">
        <f>O2428-N2428</f>
        <v>0</v>
      </c>
      <c r="Q2428" s="8">
        <f>P2428/N2428</f>
        <v>0</v>
      </c>
      <c r="R2428" s="6">
        <v>233861</v>
      </c>
      <c r="S2428" s="9">
        <f>(N2428+R2428)/F2428</f>
        <v>39118.146666666667</v>
      </c>
      <c r="T2428" s="6">
        <v>39118</v>
      </c>
      <c r="U2428" s="5">
        <f>T2428-S2428</f>
        <v>-0.14666666666744277</v>
      </c>
      <c r="V2428" s="4">
        <f>U2428/S2428</f>
        <v>-3.749325547481018E-6</v>
      </c>
      <c r="W2428" s="22">
        <f>S2428*L2428</f>
        <v>33770.256078189748</v>
      </c>
      <c r="X2428" s="22">
        <f>T2428*L2428</f>
        <v>33770.129462505887</v>
      </c>
      <c r="Y2428" s="22">
        <f>X2428-W2428</f>
        <v>-0.12661568386101862</v>
      </c>
      <c r="Z2428" s="8">
        <f>Y2428/W2428</f>
        <v>-3.7493255475427786E-6</v>
      </c>
      <c r="AA2428" s="10">
        <v>36152</v>
      </c>
      <c r="AB2428" s="6">
        <v>1986</v>
      </c>
      <c r="AC2428" s="6">
        <f>2016-AB2428</f>
        <v>30</v>
      </c>
      <c r="AD2428" s="6" t="s">
        <v>37</v>
      </c>
    </row>
    <row r="2429" spans="1:30" x14ac:dyDescent="0.2">
      <c r="A2429">
        <v>39</v>
      </c>
      <c r="B2429" s="6" t="s">
        <v>2202</v>
      </c>
      <c r="C2429" s="6" t="s">
        <v>22</v>
      </c>
      <c r="D2429" s="6" t="s">
        <v>23</v>
      </c>
      <c r="E2429" s="6" t="s">
        <v>2767</v>
      </c>
      <c r="F2429" s="6">
        <v>102</v>
      </c>
      <c r="G2429" s="6">
        <v>115</v>
      </c>
      <c r="H2429" s="7">
        <v>42629</v>
      </c>
      <c r="I2429" s="7">
        <v>42641</v>
      </c>
      <c r="J2429" s="7" t="s">
        <v>2541</v>
      </c>
      <c r="K2429" s="17">
        <f>IF(J2429="Januar",238.19,IF(J2429="Februar",240.59,IF(J2429="Mars",245.99,IF(J2429="April",250.79,IF(J2429="Mai",256.52,IF(J2429="Juni",259.83,IF(J2429="Juli",265.66,IF(J2429="August",272.21,IF(J2429="September",275.91,IF(J2429="Oktober",281.13,IF(J2429="November",284.38,IF(J2429="Desember",287.34,0))))))))))))</f>
        <v>275.91000000000003</v>
      </c>
      <c r="L2429" s="20">
        <f>$K$2/K2429</f>
        <v>0.86328875357906554</v>
      </c>
      <c r="M2429" s="6">
        <v>12</v>
      </c>
      <c r="N2429" s="6">
        <v>7600000</v>
      </c>
      <c r="O2429" s="6">
        <v>8360000</v>
      </c>
      <c r="P2429" s="6">
        <f>O2429-N2429</f>
        <v>760000</v>
      </c>
      <c r="Q2429" s="8">
        <f>P2429/N2429</f>
        <v>0.1</v>
      </c>
      <c r="R2429" s="6">
        <v>161040</v>
      </c>
      <c r="S2429" s="9">
        <f>(N2429+R2429)/F2429</f>
        <v>76088.627450980392</v>
      </c>
      <c r="T2429" s="6">
        <v>83540</v>
      </c>
      <c r="U2429" s="5">
        <f>T2429-S2429</f>
        <v>7451.3725490196084</v>
      </c>
      <c r="V2429" s="4">
        <f>U2429/S2429</f>
        <v>9.793017430653625E-2</v>
      </c>
      <c r="W2429" s="22">
        <f>S2429*L2429</f>
        <v>65686.456353698726</v>
      </c>
      <c r="X2429" s="22">
        <f>T2429*L2429</f>
        <v>72119.142473995133</v>
      </c>
      <c r="Y2429" s="22">
        <f>X2429-W2429</f>
        <v>6432.6861202964064</v>
      </c>
      <c r="Z2429" s="8">
        <f>Y2429/W2429</f>
        <v>9.7930174306536319E-2</v>
      </c>
      <c r="AA2429" s="6">
        <v>589</v>
      </c>
      <c r="AB2429" s="6">
        <v>1898</v>
      </c>
      <c r="AC2429" s="6">
        <f>2016-AB2429</f>
        <v>118</v>
      </c>
      <c r="AD2429" s="6" t="s">
        <v>48</v>
      </c>
    </row>
    <row r="2430" spans="1:30" x14ac:dyDescent="0.2">
      <c r="A2430">
        <v>39</v>
      </c>
      <c r="B2430" s="2" t="s">
        <v>2510</v>
      </c>
      <c r="C2430" s="2" t="s">
        <v>22</v>
      </c>
      <c r="D2430" s="2" t="s">
        <v>23</v>
      </c>
      <c r="E2430" s="6" t="s">
        <v>2767</v>
      </c>
      <c r="F2430" s="2">
        <v>177</v>
      </c>
      <c r="G2430" s="2">
        <v>190</v>
      </c>
      <c r="H2430" s="3">
        <v>42629</v>
      </c>
      <c r="I2430" s="3">
        <v>42641</v>
      </c>
      <c r="J2430" s="7" t="s">
        <v>2541</v>
      </c>
      <c r="K2430" s="17">
        <f>IF(J2430="Januar",238.19,IF(J2430="Februar",240.59,IF(J2430="Mars",245.99,IF(J2430="April",250.79,IF(J2430="Mai",256.52,IF(J2430="Juni",259.83,IF(J2430="Juli",265.66,IF(J2430="August",272.21,IF(J2430="September",275.91,IF(J2430="Oktober",281.13,IF(J2430="November",284.38,IF(J2430="Desember",287.34,0))))))))))))</f>
        <v>275.91000000000003</v>
      </c>
      <c r="L2430" s="20">
        <f>$K$2/K2430</f>
        <v>0.86328875357906554</v>
      </c>
      <c r="M2430" s="2">
        <v>12</v>
      </c>
      <c r="N2430" s="2">
        <v>9750000</v>
      </c>
      <c r="O2430" s="2">
        <v>9215000</v>
      </c>
      <c r="P2430" s="2">
        <f>O2430-N2430</f>
        <v>-535000</v>
      </c>
      <c r="Q2430" s="4">
        <f>P2430/N2430</f>
        <v>-5.4871794871794874E-2</v>
      </c>
      <c r="R2430" s="2">
        <v>10308</v>
      </c>
      <c r="S2430" s="9">
        <f>(N2430+R2430)/F2430</f>
        <v>55142.983050847455</v>
      </c>
      <c r="T2430" s="2">
        <v>52120</v>
      </c>
      <c r="U2430" s="5">
        <f>T2430-S2430</f>
        <v>-3022.9830508474552</v>
      </c>
      <c r="V2430" s="4">
        <f>U2430/S2430</f>
        <v>-5.4820810982604197E-2</v>
      </c>
      <c r="W2430" s="22">
        <f>S2430*L2430</f>
        <v>47604.317106597635</v>
      </c>
      <c r="X2430" s="22">
        <f>T2430*L2430</f>
        <v>44994.609836540898</v>
      </c>
      <c r="Y2430" s="22">
        <f>X2430-W2430</f>
        <v>-2609.7072700567369</v>
      </c>
      <c r="Z2430" s="8">
        <f>Y2430/W2430</f>
        <v>-5.4820810982604121E-2</v>
      </c>
      <c r="AA2430" s="11">
        <v>13570</v>
      </c>
      <c r="AB2430" s="2">
        <v>1997</v>
      </c>
      <c r="AC2430" s="2">
        <f>2016-AB2430</f>
        <v>19</v>
      </c>
      <c r="AD2430" s="2" t="s">
        <v>225</v>
      </c>
    </row>
    <row r="2431" spans="1:30" x14ac:dyDescent="0.2">
      <c r="A2431">
        <v>39</v>
      </c>
      <c r="B2431" s="6" t="s">
        <v>1102</v>
      </c>
      <c r="C2431" s="6" t="s">
        <v>22</v>
      </c>
      <c r="D2431" s="6" t="s">
        <v>23</v>
      </c>
      <c r="E2431" s="6" t="s">
        <v>2767</v>
      </c>
      <c r="F2431" s="6">
        <v>58</v>
      </c>
      <c r="G2431" s="6">
        <v>67</v>
      </c>
      <c r="H2431" s="7">
        <v>42623</v>
      </c>
      <c r="I2431" s="7">
        <v>42641</v>
      </c>
      <c r="J2431" s="7" t="s">
        <v>2541</v>
      </c>
      <c r="K2431" s="17">
        <f>IF(J2431="Januar",238.19,IF(J2431="Februar",240.59,IF(J2431="Mars",245.99,IF(J2431="April",250.79,IF(J2431="Mai",256.52,IF(J2431="Juni",259.83,IF(J2431="Juli",265.66,IF(J2431="August",272.21,IF(J2431="September",275.91,IF(J2431="Oktober",281.13,IF(J2431="November",284.38,IF(J2431="Desember",287.34,0))))))))))))</f>
        <v>275.91000000000003</v>
      </c>
      <c r="L2431" s="20">
        <f>$K$2/K2431</f>
        <v>0.86328875357906554</v>
      </c>
      <c r="M2431" s="6">
        <v>18</v>
      </c>
      <c r="N2431" s="6">
        <v>3600000</v>
      </c>
      <c r="O2431" s="6">
        <v>3600000</v>
      </c>
      <c r="P2431" s="6">
        <f>O2431-N2431</f>
        <v>0</v>
      </c>
      <c r="Q2431" s="8">
        <f>P2431/N2431</f>
        <v>0</v>
      </c>
      <c r="R2431" s="6">
        <v>17406</v>
      </c>
      <c r="S2431" s="9">
        <f>(N2431+R2431)/F2431</f>
        <v>62369.068965517239</v>
      </c>
      <c r="T2431" s="6">
        <v>62369</v>
      </c>
      <c r="U2431" s="5">
        <f>T2431-S2431</f>
        <v>-6.8965517239121255E-2</v>
      </c>
      <c r="V2431" s="4">
        <f>U2431/S2431</f>
        <v>-1.1057647385637754E-6</v>
      </c>
      <c r="W2431" s="22">
        <f>S2431*L2431</f>
        <v>53842.515809128156</v>
      </c>
      <c r="X2431" s="22">
        <f>T2431*L2431</f>
        <v>53842.45627197274</v>
      </c>
      <c r="Y2431" s="22">
        <f>X2431-W2431</f>
        <v>-5.9537155415455345E-2</v>
      </c>
      <c r="Z2431" s="8">
        <f>Y2431/W2431</f>
        <v>-1.1057647385295795E-6</v>
      </c>
      <c r="AA2431" s="6">
        <v>550</v>
      </c>
      <c r="AB2431" s="6">
        <v>1892</v>
      </c>
      <c r="AC2431" s="6">
        <f>2016-AB2431</f>
        <v>124</v>
      </c>
      <c r="AD2431" s="6" t="s">
        <v>161</v>
      </c>
    </row>
    <row r="2432" spans="1:30" x14ac:dyDescent="0.2">
      <c r="A2432">
        <v>39</v>
      </c>
      <c r="B2432" s="2" t="s">
        <v>550</v>
      </c>
      <c r="C2432" s="2" t="s">
        <v>22</v>
      </c>
      <c r="D2432" s="2" t="s">
        <v>23</v>
      </c>
      <c r="E2432" s="6" t="s">
        <v>2767</v>
      </c>
      <c r="F2432" s="2">
        <v>45</v>
      </c>
      <c r="G2432" s="2">
        <v>49</v>
      </c>
      <c r="H2432" s="3">
        <v>42622</v>
      </c>
      <c r="I2432" s="3">
        <v>42641</v>
      </c>
      <c r="J2432" s="7" t="s">
        <v>2541</v>
      </c>
      <c r="K2432" s="17">
        <f>IF(J2432="Januar",238.19,IF(J2432="Februar",240.59,IF(J2432="Mars",245.99,IF(J2432="April",250.79,IF(J2432="Mai",256.52,IF(J2432="Juni",259.83,IF(J2432="Juli",265.66,IF(J2432="August",272.21,IF(J2432="September",275.91,IF(J2432="Oktober",281.13,IF(J2432="November",284.38,IF(J2432="Desember",287.34,0))))))))))))</f>
        <v>275.91000000000003</v>
      </c>
      <c r="L2432" s="20">
        <f>$K$2/K2432</f>
        <v>0.86328875357906554</v>
      </c>
      <c r="M2432" s="2">
        <v>19</v>
      </c>
      <c r="N2432" s="2">
        <v>3250000</v>
      </c>
      <c r="O2432" s="2">
        <v>3600000</v>
      </c>
      <c r="P2432" s="2">
        <f>O2432-N2432</f>
        <v>350000</v>
      </c>
      <c r="Q2432" s="4">
        <f>P2432/N2432</f>
        <v>0.1076923076923077</v>
      </c>
      <c r="R2432" s="2"/>
      <c r="S2432" s="9">
        <f>(N2432+R2432)/F2432</f>
        <v>72222.222222222219</v>
      </c>
      <c r="T2432" s="2">
        <v>80000</v>
      </c>
      <c r="U2432" s="5">
        <f>T2432-S2432</f>
        <v>7777.777777777781</v>
      </c>
      <c r="V2432" s="4">
        <f>U2432/S2432</f>
        <v>0.10769230769230774</v>
      </c>
      <c r="W2432" s="22">
        <f>S2432*L2432</f>
        <v>62348.632202932509</v>
      </c>
      <c r="X2432" s="22">
        <f>T2432*L2432</f>
        <v>69063.100286325236</v>
      </c>
      <c r="Y2432" s="22">
        <f>X2432-W2432</f>
        <v>6714.4680833927268</v>
      </c>
      <c r="Z2432" s="8">
        <f>Y2432/W2432</f>
        <v>0.10769230769230762</v>
      </c>
      <c r="AA2432" s="11">
        <v>1527</v>
      </c>
      <c r="AB2432" s="2">
        <v>2003</v>
      </c>
      <c r="AC2432" s="2">
        <f>2016-AB2432</f>
        <v>13</v>
      </c>
      <c r="AD2432" s="2" t="s">
        <v>27</v>
      </c>
    </row>
    <row r="2433" spans="1:30" x14ac:dyDescent="0.2">
      <c r="A2433">
        <v>39</v>
      </c>
      <c r="B2433" s="6" t="s">
        <v>95</v>
      </c>
      <c r="C2433" s="6" t="s">
        <v>22</v>
      </c>
      <c r="D2433" s="6" t="s">
        <v>23</v>
      </c>
      <c r="E2433" s="6" t="s">
        <v>2767</v>
      </c>
      <c r="F2433" s="6">
        <v>69</v>
      </c>
      <c r="G2433" s="6">
        <v>74</v>
      </c>
      <c r="H2433" s="7">
        <v>42632</v>
      </c>
      <c r="I2433" s="7">
        <v>42642</v>
      </c>
      <c r="J2433" s="7" t="s">
        <v>2541</v>
      </c>
      <c r="K2433" s="17">
        <f>IF(J2433="Januar",238.19,IF(J2433="Februar",240.59,IF(J2433="Mars",245.99,IF(J2433="April",250.79,IF(J2433="Mai",256.52,IF(J2433="Juni",259.83,IF(J2433="Juli",265.66,IF(J2433="August",272.21,IF(J2433="September",275.91,IF(J2433="Oktober",281.13,IF(J2433="November",284.38,IF(J2433="Desember",287.34,0))))))))))))</f>
        <v>275.91000000000003</v>
      </c>
      <c r="L2433" s="20">
        <f>$K$2/K2433</f>
        <v>0.86328875357906554</v>
      </c>
      <c r="M2433" s="6">
        <v>10</v>
      </c>
      <c r="N2433" s="6">
        <v>3200000</v>
      </c>
      <c r="O2433" s="6">
        <v>3250000</v>
      </c>
      <c r="P2433" s="6">
        <f>O2433-N2433</f>
        <v>50000</v>
      </c>
      <c r="Q2433" s="8">
        <f>P2433/N2433</f>
        <v>1.5625E-2</v>
      </c>
      <c r="R2433" s="6">
        <v>232726</v>
      </c>
      <c r="S2433" s="9">
        <f>(N2433+R2433)/F2433</f>
        <v>49749.65217391304</v>
      </c>
      <c r="T2433" s="6">
        <v>50474</v>
      </c>
      <c r="U2433" s="5">
        <f>T2433-S2433</f>
        <v>724.34782608695969</v>
      </c>
      <c r="V2433" s="4">
        <f>U2433/S2433</f>
        <v>1.4559857093167419E-2</v>
      </c>
      <c r="W2433" s="22">
        <f>S2433*L2433</f>
        <v>42948.315216209434</v>
      </c>
      <c r="X2433" s="22">
        <f>T2433*L2433</f>
        <v>43573.636548149756</v>
      </c>
      <c r="Y2433" s="22">
        <f>X2433-W2433</f>
        <v>625.32133194032212</v>
      </c>
      <c r="Z2433" s="8">
        <f>Y2433/W2433</f>
        <v>1.4559857093167535E-2</v>
      </c>
      <c r="AA2433" s="10">
        <v>2895</v>
      </c>
      <c r="AB2433" s="6">
        <v>1956</v>
      </c>
      <c r="AC2433" s="6">
        <f>2016-AB2433</f>
        <v>60</v>
      </c>
      <c r="AD2433" s="6" t="s">
        <v>123</v>
      </c>
    </row>
    <row r="2434" spans="1:30" x14ac:dyDescent="0.2">
      <c r="A2434">
        <v>39</v>
      </c>
      <c r="B2434" s="2" t="s">
        <v>618</v>
      </c>
      <c r="C2434" s="2" t="s">
        <v>22</v>
      </c>
      <c r="D2434" s="2" t="s">
        <v>23</v>
      </c>
      <c r="E2434" s="6" t="s">
        <v>2767</v>
      </c>
      <c r="F2434" s="2">
        <v>148</v>
      </c>
      <c r="G2434" s="2">
        <v>163</v>
      </c>
      <c r="H2434" s="3">
        <v>42631</v>
      </c>
      <c r="I2434" s="3">
        <v>42642</v>
      </c>
      <c r="J2434" s="7" t="s">
        <v>2541</v>
      </c>
      <c r="K2434" s="17">
        <f>IF(J2434="Januar",238.19,IF(J2434="Februar",240.59,IF(J2434="Mars",245.99,IF(J2434="April",250.79,IF(J2434="Mai",256.52,IF(J2434="Juni",259.83,IF(J2434="Juli",265.66,IF(J2434="August",272.21,IF(J2434="September",275.91,IF(J2434="Oktober",281.13,IF(J2434="November",284.38,IF(J2434="Desember",287.34,0))))))))))))</f>
        <v>275.91000000000003</v>
      </c>
      <c r="L2434" s="20">
        <f>$K$2/K2434</f>
        <v>0.86328875357906554</v>
      </c>
      <c r="M2434" s="2">
        <v>11</v>
      </c>
      <c r="N2434" s="2">
        <v>8100000</v>
      </c>
      <c r="O2434" s="2">
        <v>8520000</v>
      </c>
      <c r="P2434" s="2">
        <f>O2434-N2434</f>
        <v>420000</v>
      </c>
      <c r="Q2434" s="4">
        <f>P2434/N2434</f>
        <v>5.185185185185185E-2</v>
      </c>
      <c r="R2434" s="2"/>
      <c r="S2434" s="9">
        <f>(N2434+R2434)/F2434</f>
        <v>54729.729729729726</v>
      </c>
      <c r="T2434" s="2">
        <v>57568</v>
      </c>
      <c r="U2434" s="5">
        <f>T2434-S2434</f>
        <v>2838.2702702702736</v>
      </c>
      <c r="V2434" s="4">
        <f>U2434/S2434</f>
        <v>5.1859753086419817E-2</v>
      </c>
      <c r="W2434" s="22">
        <f>S2434*L2434</f>
        <v>47247.560162097499</v>
      </c>
      <c r="X2434" s="22">
        <f>T2434*L2434</f>
        <v>49697.806966039643</v>
      </c>
      <c r="Y2434" s="22">
        <f>X2434-W2434</f>
        <v>2450.2468039421437</v>
      </c>
      <c r="Z2434" s="8">
        <f>Y2434/W2434</f>
        <v>5.1859753086419859E-2</v>
      </c>
      <c r="AA2434" s="11">
        <v>1236</v>
      </c>
      <c r="AB2434" s="2">
        <v>1964</v>
      </c>
      <c r="AC2434" s="2">
        <f>2016-AB2434</f>
        <v>52</v>
      </c>
      <c r="AD2434" s="2" t="s">
        <v>130</v>
      </c>
    </row>
    <row r="2435" spans="1:30" x14ac:dyDescent="0.2">
      <c r="A2435">
        <v>39</v>
      </c>
      <c r="B2435" s="6" t="s">
        <v>1910</v>
      </c>
      <c r="C2435" s="6" t="s">
        <v>22</v>
      </c>
      <c r="D2435" s="6" t="s">
        <v>23</v>
      </c>
      <c r="E2435" s="6" t="s">
        <v>2767</v>
      </c>
      <c r="F2435" s="6">
        <v>82</v>
      </c>
      <c r="G2435" s="6">
        <v>96</v>
      </c>
      <c r="H2435" s="7">
        <v>42629</v>
      </c>
      <c r="I2435" s="7">
        <v>42642</v>
      </c>
      <c r="J2435" s="7" t="s">
        <v>2541</v>
      </c>
      <c r="K2435" s="17">
        <f>IF(J2435="Januar",238.19,IF(J2435="Februar",240.59,IF(J2435="Mars",245.99,IF(J2435="April",250.79,IF(J2435="Mai",256.52,IF(J2435="Juni",259.83,IF(J2435="Juli",265.66,IF(J2435="August",272.21,IF(J2435="September",275.91,IF(J2435="Oktober",281.13,IF(J2435="November",284.38,IF(J2435="Desember",287.34,0))))))))))))</f>
        <v>275.91000000000003</v>
      </c>
      <c r="L2435" s="20">
        <f>$K$2/K2435</f>
        <v>0.86328875357906554</v>
      </c>
      <c r="M2435" s="6">
        <v>13</v>
      </c>
      <c r="N2435" s="6">
        <v>4150000</v>
      </c>
      <c r="O2435" s="6">
        <v>4000000</v>
      </c>
      <c r="P2435" s="6">
        <f>O2435-N2435</f>
        <v>-150000</v>
      </c>
      <c r="Q2435" s="8">
        <f>P2435/N2435</f>
        <v>-3.614457831325301E-2</v>
      </c>
      <c r="R2435" s="6"/>
      <c r="S2435" s="9">
        <f>(N2435+R2435)/F2435</f>
        <v>50609.756097560974</v>
      </c>
      <c r="T2435" s="6">
        <v>48780</v>
      </c>
      <c r="U2435" s="5">
        <f>T2435-S2435</f>
        <v>-1829.756097560974</v>
      </c>
      <c r="V2435" s="4">
        <f>U2435/S2435</f>
        <v>-3.6154216867469849E-2</v>
      </c>
      <c r="W2435" s="22">
        <f>S2435*L2435</f>
        <v>43690.833260403924</v>
      </c>
      <c r="X2435" s="22">
        <f>T2435*L2435</f>
        <v>42111.225399586816</v>
      </c>
      <c r="Y2435" s="22">
        <f>X2435-W2435</f>
        <v>-1579.6078608171083</v>
      </c>
      <c r="Z2435" s="8">
        <f>Y2435/W2435</f>
        <v>-3.6154216867469849E-2</v>
      </c>
      <c r="AA2435" s="10">
        <v>8994</v>
      </c>
      <c r="AB2435" s="6">
        <v>2014</v>
      </c>
      <c r="AC2435" s="6">
        <f>2016-AB2435</f>
        <v>2</v>
      </c>
      <c r="AD2435" s="6" t="s">
        <v>1911</v>
      </c>
    </row>
    <row r="2436" spans="1:30" x14ac:dyDescent="0.2">
      <c r="A2436">
        <v>39</v>
      </c>
      <c r="B2436" s="6" t="s">
        <v>113</v>
      </c>
      <c r="C2436" s="6" t="s">
        <v>22</v>
      </c>
      <c r="D2436" s="6" t="s">
        <v>23</v>
      </c>
      <c r="E2436" s="6" t="s">
        <v>2767</v>
      </c>
      <c r="F2436" s="6">
        <v>65</v>
      </c>
      <c r="G2436" s="6">
        <v>72</v>
      </c>
      <c r="H2436" s="7">
        <v>42612</v>
      </c>
      <c r="I2436" s="7">
        <v>42642</v>
      </c>
      <c r="J2436" s="7" t="s">
        <v>2541</v>
      </c>
      <c r="K2436" s="17">
        <f>IF(J2436="Januar",238.19,IF(J2436="Februar",240.59,IF(J2436="Mars",245.99,IF(J2436="April",250.79,IF(J2436="Mai",256.52,IF(J2436="Juni",259.83,IF(J2436="Juli",265.66,IF(J2436="August",272.21,IF(J2436="September",275.91,IF(J2436="Oktober",281.13,IF(J2436="November",284.38,IF(J2436="Desember",287.34,0))))))))))))</f>
        <v>275.91000000000003</v>
      </c>
      <c r="L2436" s="20">
        <f>$K$2/K2436</f>
        <v>0.86328875357906554</v>
      </c>
      <c r="M2436" s="6">
        <v>30</v>
      </c>
      <c r="N2436" s="6">
        <v>4400000</v>
      </c>
      <c r="O2436" s="6">
        <v>4400000</v>
      </c>
      <c r="P2436" s="6">
        <f>O2436-N2436</f>
        <v>0</v>
      </c>
      <c r="Q2436" s="8">
        <f>P2436/N2436</f>
        <v>0</v>
      </c>
      <c r="R2436" s="6"/>
      <c r="S2436" s="9">
        <f>(N2436+R2436)/F2436</f>
        <v>67692.307692307688</v>
      </c>
      <c r="T2436" s="6">
        <v>67692</v>
      </c>
      <c r="U2436" s="5">
        <f>T2436-S2436</f>
        <v>-0.30769230768783018</v>
      </c>
      <c r="V2436" s="4">
        <f>U2436/S2436</f>
        <v>-4.5454545453884007E-6</v>
      </c>
      <c r="W2436" s="22">
        <f>S2436*L2436</f>
        <v>58438.007934582893</v>
      </c>
      <c r="X2436" s="22">
        <f>T2436*L2436</f>
        <v>58437.742307274108</v>
      </c>
      <c r="Y2436" s="22">
        <f>X2436-W2436</f>
        <v>-0.26562730878504226</v>
      </c>
      <c r="Z2436" s="8">
        <f>Y2436/W2436</f>
        <v>-4.5454545453088127E-6</v>
      </c>
      <c r="AA2436" s="10">
        <v>1014</v>
      </c>
      <c r="AB2436" s="6">
        <v>1955</v>
      </c>
      <c r="AC2436" s="6">
        <f>2016-AB2436</f>
        <v>61</v>
      </c>
      <c r="AD2436" s="6" t="s">
        <v>169</v>
      </c>
    </row>
    <row r="2437" spans="1:30" x14ac:dyDescent="0.2">
      <c r="A2437">
        <v>39</v>
      </c>
      <c r="B2437" s="6" t="s">
        <v>1691</v>
      </c>
      <c r="C2437" s="6" t="s">
        <v>22</v>
      </c>
      <c r="D2437" s="6" t="s">
        <v>23</v>
      </c>
      <c r="E2437" s="6" t="s">
        <v>2767</v>
      </c>
      <c r="F2437" s="6">
        <v>75</v>
      </c>
      <c r="G2437" s="6">
        <v>82</v>
      </c>
      <c r="H2437" s="7">
        <v>42632</v>
      </c>
      <c r="I2437" s="7">
        <v>42643</v>
      </c>
      <c r="J2437" s="7" t="s">
        <v>2541</v>
      </c>
      <c r="K2437" s="17">
        <f>IF(J2437="Januar",238.19,IF(J2437="Februar",240.59,IF(J2437="Mars",245.99,IF(J2437="April",250.79,IF(J2437="Mai",256.52,IF(J2437="Juni",259.83,IF(J2437="Juli",265.66,IF(J2437="August",272.21,IF(J2437="September",275.91,IF(J2437="Oktober",281.13,IF(J2437="November",284.38,IF(J2437="Desember",287.34,0))))))))))))</f>
        <v>275.91000000000003</v>
      </c>
      <c r="L2437" s="20">
        <f>$K$2/K2437</f>
        <v>0.86328875357906554</v>
      </c>
      <c r="M2437" s="6">
        <v>11</v>
      </c>
      <c r="N2437" s="6">
        <v>2990000</v>
      </c>
      <c r="O2437" s="6">
        <v>3425000</v>
      </c>
      <c r="P2437" s="6">
        <f>O2437-N2437</f>
        <v>435000</v>
      </c>
      <c r="Q2437" s="8">
        <f>P2437/N2437</f>
        <v>0.14548494983277591</v>
      </c>
      <c r="R2437" s="6"/>
      <c r="S2437" s="9">
        <f>(N2437+R2437)/F2437</f>
        <v>39866.666666666664</v>
      </c>
      <c r="T2437" s="6">
        <v>45667</v>
      </c>
      <c r="U2437" s="5">
        <f>T2437-S2437</f>
        <v>5800.3333333333358</v>
      </c>
      <c r="V2437" s="4">
        <f>U2437/S2437</f>
        <v>0.14549331103678936</v>
      </c>
      <c r="W2437" s="22">
        <f>S2437*L2437</f>
        <v>34416.444976018742</v>
      </c>
      <c r="X2437" s="22">
        <f>T2437*L2437</f>
        <v>39423.807509695187</v>
      </c>
      <c r="Y2437" s="22">
        <f>X2437-W2437</f>
        <v>5007.3625336764453</v>
      </c>
      <c r="Z2437" s="8">
        <f>Y2437/W2437</f>
        <v>0.14549331103678947</v>
      </c>
      <c r="AA2437" s="10">
        <v>44664</v>
      </c>
      <c r="AB2437" s="6">
        <v>1982</v>
      </c>
      <c r="AC2437" s="6">
        <f>2016-AB2437</f>
        <v>34</v>
      </c>
      <c r="AD2437" s="6" t="s">
        <v>37</v>
      </c>
    </row>
    <row r="2438" spans="1:30" x14ac:dyDescent="0.2">
      <c r="A2438">
        <v>39</v>
      </c>
      <c r="B2438" s="6" t="s">
        <v>1909</v>
      </c>
      <c r="C2438" s="6" t="s">
        <v>22</v>
      </c>
      <c r="D2438" s="6" t="s">
        <v>23</v>
      </c>
      <c r="E2438" s="6" t="s">
        <v>2767</v>
      </c>
      <c r="F2438" s="6">
        <v>82</v>
      </c>
      <c r="G2438" s="6">
        <v>94</v>
      </c>
      <c r="H2438" s="7">
        <v>42630</v>
      </c>
      <c r="I2438" s="7">
        <v>42643</v>
      </c>
      <c r="J2438" s="7" t="s">
        <v>2541</v>
      </c>
      <c r="K2438" s="17">
        <f>IF(J2438="Januar",238.19,IF(J2438="Februar",240.59,IF(J2438="Mars",245.99,IF(J2438="April",250.79,IF(J2438="Mai",256.52,IF(J2438="Juni",259.83,IF(J2438="Juli",265.66,IF(J2438="August",272.21,IF(J2438="September",275.91,IF(J2438="Oktober",281.13,IF(J2438="November",284.38,IF(J2438="Desember",287.34,0))))))))))))</f>
        <v>275.91000000000003</v>
      </c>
      <c r="L2438" s="20">
        <f>$K$2/K2438</f>
        <v>0.86328875357906554</v>
      </c>
      <c r="M2438" s="6">
        <v>13</v>
      </c>
      <c r="N2438" s="6">
        <v>5500000</v>
      </c>
      <c r="O2438" s="6">
        <v>5500000</v>
      </c>
      <c r="P2438" s="6">
        <f>O2438-N2438</f>
        <v>0</v>
      </c>
      <c r="Q2438" s="8">
        <f>P2438/N2438</f>
        <v>0</v>
      </c>
      <c r="R2438" s="6">
        <v>48000</v>
      </c>
      <c r="S2438" s="9">
        <f>(N2438+R2438)/F2438</f>
        <v>67658.536585365859</v>
      </c>
      <c r="T2438" s="6">
        <v>67659</v>
      </c>
      <c r="U2438" s="5">
        <f>T2438-S2438</f>
        <v>0.46341463414137252</v>
      </c>
      <c r="V2438" s="4">
        <f>U2438/S2438</f>
        <v>6.8493150684197089E-6</v>
      </c>
      <c r="W2438" s="22">
        <f>S2438*L2438</f>
        <v>58408.853717764097</v>
      </c>
      <c r="X2438" s="22">
        <f>T2438*L2438</f>
        <v>58409.253778405997</v>
      </c>
      <c r="Y2438" s="22">
        <f>X2438-W2438</f>
        <v>0.4000606418994721</v>
      </c>
      <c r="Z2438" s="8">
        <f>Y2438/W2438</f>
        <v>6.8493150684414166E-6</v>
      </c>
      <c r="AA2438" s="6">
        <v>864</v>
      </c>
      <c r="AB2438" s="6">
        <v>1904</v>
      </c>
      <c r="AC2438" s="6">
        <f>2016-AB2438</f>
        <v>112</v>
      </c>
      <c r="AD2438" s="6" t="s">
        <v>494</v>
      </c>
    </row>
    <row r="2439" spans="1:30" x14ac:dyDescent="0.2">
      <c r="A2439">
        <v>39</v>
      </c>
      <c r="B2439" s="6" t="s">
        <v>1976</v>
      </c>
      <c r="C2439" s="6" t="s">
        <v>22</v>
      </c>
      <c r="D2439" s="6" t="s">
        <v>23</v>
      </c>
      <c r="E2439" s="6" t="s">
        <v>2767</v>
      </c>
      <c r="F2439" s="6">
        <v>85</v>
      </c>
      <c r="G2439" s="6">
        <v>94</v>
      </c>
      <c r="H2439" s="7">
        <v>42628</v>
      </c>
      <c r="I2439" s="7">
        <v>42643</v>
      </c>
      <c r="J2439" s="7" t="s">
        <v>2541</v>
      </c>
      <c r="K2439" s="17">
        <f>IF(J2439="Januar",238.19,IF(J2439="Februar",240.59,IF(J2439="Mars",245.99,IF(J2439="April",250.79,IF(J2439="Mai",256.52,IF(J2439="Juni",259.83,IF(J2439="Juli",265.66,IF(J2439="August",272.21,IF(J2439="September",275.91,IF(J2439="Oktober",281.13,IF(J2439="November",284.38,IF(J2439="Desember",287.34,0))))))))))))</f>
        <v>275.91000000000003</v>
      </c>
      <c r="L2439" s="20">
        <f>$K$2/K2439</f>
        <v>0.86328875357906554</v>
      </c>
      <c r="M2439" s="6">
        <v>15</v>
      </c>
      <c r="N2439" s="6">
        <v>3690000</v>
      </c>
      <c r="O2439" s="6">
        <v>3850000</v>
      </c>
      <c r="P2439" s="6">
        <f>O2439-N2439</f>
        <v>160000</v>
      </c>
      <c r="Q2439" s="8">
        <f>P2439/N2439</f>
        <v>4.3360433604336043E-2</v>
      </c>
      <c r="R2439" s="6"/>
      <c r="S2439" s="9">
        <f>(N2439+R2439)/F2439</f>
        <v>43411.76470588235</v>
      </c>
      <c r="T2439" s="6">
        <v>45294</v>
      </c>
      <c r="U2439" s="5">
        <f>T2439-S2439</f>
        <v>1882.2352941176505</v>
      </c>
      <c r="V2439" s="4">
        <f>U2439/S2439</f>
        <v>4.3357723577235857E-2</v>
      </c>
      <c r="W2439" s="22">
        <f>S2439*L2439</f>
        <v>37476.888243608839</v>
      </c>
      <c r="X2439" s="22">
        <f>T2439*L2439</f>
        <v>39101.800804610197</v>
      </c>
      <c r="Y2439" s="22">
        <f>X2439-W2439</f>
        <v>1624.912561001358</v>
      </c>
      <c r="Z2439" s="8">
        <f>Y2439/W2439</f>
        <v>4.335772357723601E-2</v>
      </c>
      <c r="AA2439" s="10">
        <v>3421</v>
      </c>
      <c r="AB2439" s="6">
        <v>2006</v>
      </c>
      <c r="AC2439" s="6">
        <f>2016-AB2439</f>
        <v>10</v>
      </c>
      <c r="AD2439" s="6" t="s">
        <v>46</v>
      </c>
    </row>
    <row r="2440" spans="1:30" x14ac:dyDescent="0.2">
      <c r="A2440">
        <v>40</v>
      </c>
      <c r="B2440" s="2" t="s">
        <v>41</v>
      </c>
      <c r="C2440" s="2" t="s">
        <v>22</v>
      </c>
      <c r="D2440" s="2" t="s">
        <v>23</v>
      </c>
      <c r="E2440" s="6" t="s">
        <v>2767</v>
      </c>
      <c r="F2440" s="2">
        <v>19</v>
      </c>
      <c r="G2440" s="2">
        <v>22</v>
      </c>
      <c r="H2440" s="3">
        <v>42636</v>
      </c>
      <c r="I2440" s="3">
        <v>42646</v>
      </c>
      <c r="J2440" s="3" t="s">
        <v>2542</v>
      </c>
      <c r="K2440" s="17">
        <f>IF(J2440="Januar",238.19,IF(J2440="Februar",240.59,IF(J2440="Mars",245.99,IF(J2440="April",250.79,IF(J2440="Mai",256.52,IF(J2440="Juni",259.83,IF(J2440="Juli",265.66,IF(J2440="August",272.21,IF(J2440="September",275.91,IF(J2440="Oktober",281.13,IF(J2440="November",284.38,IF(J2440="Desember",287.34,0))))))))))))</f>
        <v>281.13</v>
      </c>
      <c r="L2440" s="20">
        <f>$K$2/K2440</f>
        <v>0.84725927506847365</v>
      </c>
      <c r="M2440" s="2">
        <v>10</v>
      </c>
      <c r="N2440" s="2">
        <v>2200000</v>
      </c>
      <c r="O2440" s="2">
        <v>2360000</v>
      </c>
      <c r="P2440" s="2">
        <f>O2440-N2440</f>
        <v>160000</v>
      </c>
      <c r="Q2440" s="4">
        <f>P2440/N2440</f>
        <v>7.2727272727272724E-2</v>
      </c>
      <c r="R2440" s="2"/>
      <c r="S2440" s="9">
        <f>(N2440+R2440)/F2440</f>
        <v>115789.47368421052</v>
      </c>
      <c r="T2440" s="2">
        <v>124211</v>
      </c>
      <c r="U2440" s="5">
        <f>T2440-S2440</f>
        <v>8421.5263157894806</v>
      </c>
      <c r="V2440" s="4">
        <f>U2440/S2440</f>
        <v>7.2731363636363705E-2</v>
      </c>
      <c r="W2440" s="22">
        <f>S2440*L2440</f>
        <v>98103.705534244305</v>
      </c>
      <c r="X2440" s="22">
        <f>T2440*L2440</f>
        <v>105238.92181553018</v>
      </c>
      <c r="Y2440" s="22">
        <f>X2440-W2440</f>
        <v>7135.2162812858733</v>
      </c>
      <c r="Z2440" s="8">
        <f>Y2440/W2440</f>
        <v>7.2731363636363747E-2</v>
      </c>
      <c r="AA2440" s="11">
        <v>5011</v>
      </c>
      <c r="AB2440" s="2">
        <v>2007</v>
      </c>
      <c r="AC2440" s="2">
        <f>2016-AB2440</f>
        <v>9</v>
      </c>
      <c r="AD2440" s="2" t="s">
        <v>27</v>
      </c>
    </row>
    <row r="2441" spans="1:30" x14ac:dyDescent="0.2">
      <c r="A2441">
        <v>40</v>
      </c>
      <c r="B2441" s="2" t="s">
        <v>189</v>
      </c>
      <c r="C2441" s="2" t="s">
        <v>22</v>
      </c>
      <c r="D2441" s="2" t="s">
        <v>23</v>
      </c>
      <c r="E2441" s="6" t="s">
        <v>2767</v>
      </c>
      <c r="F2441" s="2">
        <v>31</v>
      </c>
      <c r="G2441" s="2">
        <v>35</v>
      </c>
      <c r="H2441" s="3">
        <v>42636</v>
      </c>
      <c r="I2441" s="3">
        <v>42646</v>
      </c>
      <c r="J2441" s="3" t="s">
        <v>2542</v>
      </c>
      <c r="K2441" s="17">
        <f>IF(J2441="Januar",238.19,IF(J2441="Februar",240.59,IF(J2441="Mars",245.99,IF(J2441="April",250.79,IF(J2441="Mai",256.52,IF(J2441="Juni",259.83,IF(J2441="Juli",265.66,IF(J2441="August",272.21,IF(J2441="September",275.91,IF(J2441="Oktober",281.13,IF(J2441="November",284.38,IF(J2441="Desember",287.34,0))))))))))))</f>
        <v>281.13</v>
      </c>
      <c r="L2441" s="20">
        <f>$K$2/K2441</f>
        <v>0.84725927506847365</v>
      </c>
      <c r="M2441" s="2">
        <v>10</v>
      </c>
      <c r="N2441" s="2">
        <v>2290000</v>
      </c>
      <c r="O2441" s="2">
        <v>2925000</v>
      </c>
      <c r="P2441" s="2">
        <f>O2441-N2441</f>
        <v>635000</v>
      </c>
      <c r="Q2441" s="4">
        <f>P2441/N2441</f>
        <v>0.27729257641921395</v>
      </c>
      <c r="R2441" s="2">
        <v>140488</v>
      </c>
      <c r="S2441" s="9">
        <f>(N2441+R2441)/F2441</f>
        <v>78402.838709677424</v>
      </c>
      <c r="T2441" s="2">
        <v>98887</v>
      </c>
      <c r="U2441" s="5">
        <f>T2441-S2441</f>
        <v>20484.161290322576</v>
      </c>
      <c r="V2441" s="4">
        <f>U2441/S2441</f>
        <v>0.2612681074747128</v>
      </c>
      <c r="W2441" s="22">
        <f>S2441*L2441</f>
        <v>66427.532288471761</v>
      </c>
      <c r="X2441" s="22">
        <f>T2441*L2441</f>
        <v>83782.927933696148</v>
      </c>
      <c r="Y2441" s="22">
        <f>X2441-W2441</f>
        <v>17355.395645224387</v>
      </c>
      <c r="Z2441" s="8">
        <f>Y2441/W2441</f>
        <v>0.26126810747471269</v>
      </c>
      <c r="AA2441" s="11">
        <v>21034</v>
      </c>
      <c r="AB2441" s="2">
        <v>1969</v>
      </c>
      <c r="AC2441" s="2">
        <f>2016-AB2441</f>
        <v>47</v>
      </c>
      <c r="AD2441" s="2" t="s">
        <v>37</v>
      </c>
    </row>
    <row r="2442" spans="1:30" x14ac:dyDescent="0.2">
      <c r="A2442">
        <v>40</v>
      </c>
      <c r="B2442" s="2" t="s">
        <v>491</v>
      </c>
      <c r="C2442" s="2" t="s">
        <v>22</v>
      </c>
      <c r="D2442" s="2" t="s">
        <v>23</v>
      </c>
      <c r="E2442" s="6" t="s">
        <v>2767</v>
      </c>
      <c r="F2442" s="2">
        <v>43</v>
      </c>
      <c r="G2442" s="2">
        <v>48</v>
      </c>
      <c r="H2442" s="3">
        <v>42636</v>
      </c>
      <c r="I2442" s="3">
        <v>42646</v>
      </c>
      <c r="J2442" s="3" t="s">
        <v>2542</v>
      </c>
      <c r="K2442" s="17">
        <f>IF(J2442="Januar",238.19,IF(J2442="Februar",240.59,IF(J2442="Mars",245.99,IF(J2442="April",250.79,IF(J2442="Mai",256.52,IF(J2442="Juni",259.83,IF(J2442="Juli",265.66,IF(J2442="August",272.21,IF(J2442="September",275.91,IF(J2442="Oktober",281.13,IF(J2442="November",284.38,IF(J2442="Desember",287.34,0))))))))))))</f>
        <v>281.13</v>
      </c>
      <c r="L2442" s="20">
        <f>$K$2/K2442</f>
        <v>0.84725927506847365</v>
      </c>
      <c r="M2442" s="2">
        <v>10</v>
      </c>
      <c r="N2442" s="2">
        <v>2650000</v>
      </c>
      <c r="O2442" s="2">
        <v>3700000</v>
      </c>
      <c r="P2442" s="2">
        <f>O2442-N2442</f>
        <v>1050000</v>
      </c>
      <c r="Q2442" s="4">
        <f>P2442/N2442</f>
        <v>0.39622641509433965</v>
      </c>
      <c r="R2442" s="2">
        <v>52722</v>
      </c>
      <c r="S2442" s="9">
        <f>(N2442+R2442)/F2442</f>
        <v>62854</v>
      </c>
      <c r="T2442" s="2">
        <v>87273</v>
      </c>
      <c r="U2442" s="5">
        <f>T2442-S2442</f>
        <v>24419</v>
      </c>
      <c r="V2442" s="4">
        <f>U2442/S2442</f>
        <v>0.38850351608489514</v>
      </c>
      <c r="W2442" s="22">
        <f>S2442*L2442</f>
        <v>53253.634475153842</v>
      </c>
      <c r="X2442" s="22">
        <f>T2442*L2442</f>
        <v>73942.858713050897</v>
      </c>
      <c r="Y2442" s="22">
        <f>X2442-W2442</f>
        <v>20689.224237897055</v>
      </c>
      <c r="Z2442" s="8">
        <f>Y2442/W2442</f>
        <v>0.38850351608489508</v>
      </c>
      <c r="AA2442" s="2">
        <v>450</v>
      </c>
      <c r="AB2442" s="2">
        <v>1878</v>
      </c>
      <c r="AC2442" s="2">
        <f>2016-AB2442</f>
        <v>138</v>
      </c>
      <c r="AD2442" s="2" t="s">
        <v>103</v>
      </c>
    </row>
    <row r="2443" spans="1:30" x14ac:dyDescent="0.2">
      <c r="A2443">
        <v>40</v>
      </c>
      <c r="B2443" s="2" t="s">
        <v>947</v>
      </c>
      <c r="C2443" s="2" t="s">
        <v>22</v>
      </c>
      <c r="D2443" s="2" t="s">
        <v>23</v>
      </c>
      <c r="E2443" s="6" t="s">
        <v>2767</v>
      </c>
      <c r="F2443" s="2">
        <v>54</v>
      </c>
      <c r="G2443" s="2">
        <v>60</v>
      </c>
      <c r="H2443" s="3">
        <v>42636</v>
      </c>
      <c r="I2443" s="3">
        <v>42646</v>
      </c>
      <c r="J2443" s="3" t="s">
        <v>2542</v>
      </c>
      <c r="K2443" s="17">
        <f>IF(J2443="Januar",238.19,IF(J2443="Februar",240.59,IF(J2443="Mars",245.99,IF(J2443="April",250.79,IF(J2443="Mai",256.52,IF(J2443="Juni",259.83,IF(J2443="Juli",265.66,IF(J2443="August",272.21,IF(J2443="September",275.91,IF(J2443="Oktober",281.13,IF(J2443="November",284.38,IF(J2443="Desember",287.34,0))))))))))))</f>
        <v>281.13</v>
      </c>
      <c r="L2443" s="20">
        <f>$K$2/K2443</f>
        <v>0.84725927506847365</v>
      </c>
      <c r="M2443" s="2">
        <v>10</v>
      </c>
      <c r="N2443" s="2">
        <v>3300000</v>
      </c>
      <c r="O2443" s="2">
        <v>3575000</v>
      </c>
      <c r="P2443" s="2">
        <f>O2443-N2443</f>
        <v>275000</v>
      </c>
      <c r="Q2443" s="4">
        <f>P2443/N2443</f>
        <v>8.3333333333333329E-2</v>
      </c>
      <c r="R2443" s="2">
        <v>57000</v>
      </c>
      <c r="S2443" s="9">
        <f>(N2443+R2443)/F2443</f>
        <v>62166.666666666664</v>
      </c>
      <c r="T2443" s="2">
        <v>67259</v>
      </c>
      <c r="U2443" s="5">
        <f>T2443-S2443</f>
        <v>5092.3333333333358</v>
      </c>
      <c r="V2443" s="4">
        <f>U2443/S2443</f>
        <v>8.191420911528155E-2</v>
      </c>
      <c r="W2443" s="22">
        <f>S2443*L2443</f>
        <v>52671.284933423442</v>
      </c>
      <c r="X2443" s="22">
        <f>T2443*L2443</f>
        <v>56985.811581830472</v>
      </c>
      <c r="Y2443" s="22">
        <f>X2443-W2443</f>
        <v>4314.5266484070307</v>
      </c>
      <c r="Z2443" s="8">
        <f>Y2443/W2443</f>
        <v>8.1914209115281633E-2</v>
      </c>
      <c r="AA2443" s="11">
        <v>2086</v>
      </c>
      <c r="AB2443" s="2">
        <v>1935</v>
      </c>
      <c r="AC2443" s="2">
        <f>2016-AB2443</f>
        <v>81</v>
      </c>
      <c r="AD2443" s="2" t="s">
        <v>37</v>
      </c>
    </row>
    <row r="2444" spans="1:30" x14ac:dyDescent="0.2">
      <c r="A2444">
        <v>40</v>
      </c>
      <c r="B2444" s="6" t="s">
        <v>743</v>
      </c>
      <c r="C2444" s="6" t="s">
        <v>22</v>
      </c>
      <c r="D2444" s="6" t="s">
        <v>23</v>
      </c>
      <c r="E2444" s="6" t="s">
        <v>2767</v>
      </c>
      <c r="F2444" s="6">
        <v>56</v>
      </c>
      <c r="G2444" s="6">
        <v>63</v>
      </c>
      <c r="H2444" s="7">
        <v>42636</v>
      </c>
      <c r="I2444" s="7">
        <v>42646</v>
      </c>
      <c r="J2444" s="3" t="s">
        <v>2542</v>
      </c>
      <c r="K2444" s="17">
        <f>IF(J2444="Januar",238.19,IF(J2444="Februar",240.59,IF(J2444="Mars",245.99,IF(J2444="April",250.79,IF(J2444="Mai",256.52,IF(J2444="Juni",259.83,IF(J2444="Juli",265.66,IF(J2444="August",272.21,IF(J2444="September",275.91,IF(J2444="Oktober",281.13,IF(J2444="November",284.38,IF(J2444="Desember",287.34,0))))))))))))</f>
        <v>281.13</v>
      </c>
      <c r="L2444" s="20">
        <f>$K$2/K2444</f>
        <v>0.84725927506847365</v>
      </c>
      <c r="M2444" s="6">
        <v>10</v>
      </c>
      <c r="N2444" s="6">
        <v>2250000</v>
      </c>
      <c r="O2444" s="6">
        <v>2600000</v>
      </c>
      <c r="P2444" s="6">
        <f>O2444-N2444</f>
        <v>350000</v>
      </c>
      <c r="Q2444" s="8">
        <f>P2444/N2444</f>
        <v>0.15555555555555556</v>
      </c>
      <c r="R2444" s="6">
        <v>185889</v>
      </c>
      <c r="S2444" s="9">
        <f>(N2444+R2444)/F2444</f>
        <v>43498.017857142855</v>
      </c>
      <c r="T2444" s="6">
        <v>49748</v>
      </c>
      <c r="U2444" s="5">
        <f>T2444-S2444</f>
        <v>6249.9821428571449</v>
      </c>
      <c r="V2444" s="4">
        <f>U2444/S2444</f>
        <v>0.14368429760140963</v>
      </c>
      <c r="W2444" s="22">
        <f>S2444*L2444</f>
        <v>36854.099076558377</v>
      </c>
      <c r="X2444" s="22">
        <f>T2444*L2444</f>
        <v>42149.454416106426</v>
      </c>
      <c r="Y2444" s="22">
        <f>X2444-W2444</f>
        <v>5295.3553395480485</v>
      </c>
      <c r="Z2444" s="8">
        <f>Y2444/W2444</f>
        <v>0.14368429760140961</v>
      </c>
      <c r="AA2444" s="6"/>
      <c r="AB2444" s="6">
        <v>1986</v>
      </c>
      <c r="AC2444" s="6">
        <f>2016-AB2444</f>
        <v>30</v>
      </c>
      <c r="AD2444" s="6" t="s">
        <v>719</v>
      </c>
    </row>
    <row r="2445" spans="1:30" x14ac:dyDescent="0.2">
      <c r="A2445">
        <v>40</v>
      </c>
      <c r="B2445" s="6" t="s">
        <v>1424</v>
      </c>
      <c r="C2445" s="6" t="s">
        <v>22</v>
      </c>
      <c r="D2445" s="6" t="s">
        <v>23</v>
      </c>
      <c r="E2445" s="6" t="s">
        <v>2767</v>
      </c>
      <c r="F2445" s="6">
        <v>67</v>
      </c>
      <c r="G2445" s="6"/>
      <c r="H2445" s="7">
        <v>42636</v>
      </c>
      <c r="I2445" s="7">
        <v>42646</v>
      </c>
      <c r="J2445" s="3" t="s">
        <v>2542</v>
      </c>
      <c r="K2445" s="17">
        <f>IF(J2445="Januar",238.19,IF(J2445="Februar",240.59,IF(J2445="Mars",245.99,IF(J2445="April",250.79,IF(J2445="Mai",256.52,IF(J2445="Juni",259.83,IF(J2445="Juli",265.66,IF(J2445="August",272.21,IF(J2445="September",275.91,IF(J2445="Oktober",281.13,IF(J2445="November",284.38,IF(J2445="Desember",287.34,0))))))))))))</f>
        <v>281.13</v>
      </c>
      <c r="L2445" s="20">
        <f>$K$2/K2445</f>
        <v>0.84725927506847365</v>
      </c>
      <c r="M2445" s="6">
        <v>10</v>
      </c>
      <c r="N2445" s="6">
        <v>3100000</v>
      </c>
      <c r="O2445" s="6">
        <v>3525000</v>
      </c>
      <c r="P2445" s="6">
        <f>O2445-N2445</f>
        <v>425000</v>
      </c>
      <c r="Q2445" s="8">
        <f>P2445/N2445</f>
        <v>0.13709677419354838</v>
      </c>
      <c r="R2445" s="6">
        <v>46751</v>
      </c>
      <c r="S2445" s="9">
        <f>(N2445+R2445)/F2445</f>
        <v>46966.432835820895</v>
      </c>
      <c r="T2445" s="6">
        <v>53310</v>
      </c>
      <c r="U2445" s="5">
        <f>T2445-S2445</f>
        <v>6343.567164179105</v>
      </c>
      <c r="V2445" s="4">
        <f>U2445/S2445</f>
        <v>0.13506597757496544</v>
      </c>
      <c r="W2445" s="22">
        <f>S2445*L2445</f>
        <v>39792.745837029768</v>
      </c>
      <c r="X2445" s="22">
        <f>T2445*L2445</f>
        <v>45167.391953900333</v>
      </c>
      <c r="Y2445" s="22">
        <f>X2445-W2445</f>
        <v>5374.6461168705646</v>
      </c>
      <c r="Z2445" s="8">
        <f>Y2445/W2445</f>
        <v>0.1350659775749655</v>
      </c>
      <c r="AA2445" s="10">
        <v>8808</v>
      </c>
      <c r="AB2445" s="6">
        <v>1957</v>
      </c>
      <c r="AC2445" s="6">
        <f>2016-AB2445</f>
        <v>59</v>
      </c>
      <c r="AD2445" s="6" t="s">
        <v>371</v>
      </c>
    </row>
    <row r="2446" spans="1:30" x14ac:dyDescent="0.2">
      <c r="A2446">
        <v>40</v>
      </c>
      <c r="B2446" s="6" t="s">
        <v>2309</v>
      </c>
      <c r="C2446" s="6" t="s">
        <v>22</v>
      </c>
      <c r="D2446" s="6" t="s">
        <v>23</v>
      </c>
      <c r="E2446" s="6" t="s">
        <v>2767</v>
      </c>
      <c r="F2446" s="6">
        <v>112</v>
      </c>
      <c r="G2446" s="6">
        <v>123</v>
      </c>
      <c r="H2446" s="7">
        <v>42636</v>
      </c>
      <c r="I2446" s="7">
        <v>42646</v>
      </c>
      <c r="J2446" s="3" t="s">
        <v>2542</v>
      </c>
      <c r="K2446" s="17">
        <f>IF(J2446="Januar",238.19,IF(J2446="Februar",240.59,IF(J2446="Mars",245.99,IF(J2446="April",250.79,IF(J2446="Mai",256.52,IF(J2446="Juni",259.83,IF(J2446="Juli",265.66,IF(J2446="August",272.21,IF(J2446="September",275.91,IF(J2446="Oktober",281.13,IF(J2446="November",284.38,IF(J2446="Desember",287.34,0))))))))))))</f>
        <v>281.13</v>
      </c>
      <c r="L2446" s="20">
        <f>$K$2/K2446</f>
        <v>0.84725927506847365</v>
      </c>
      <c r="M2446" s="6">
        <v>10</v>
      </c>
      <c r="N2446" s="6">
        <v>6500000</v>
      </c>
      <c r="O2446" s="6">
        <v>7200000</v>
      </c>
      <c r="P2446" s="6">
        <f>O2446-N2446</f>
        <v>700000</v>
      </c>
      <c r="Q2446" s="8">
        <f>P2446/N2446</f>
        <v>0.1076923076923077</v>
      </c>
      <c r="R2446" s="6"/>
      <c r="S2446" s="9">
        <f>(N2446+R2446)/F2446</f>
        <v>58035.714285714283</v>
      </c>
      <c r="T2446" s="6">
        <v>64286</v>
      </c>
      <c r="U2446" s="5">
        <f>T2446-S2446</f>
        <v>6250.2857142857174</v>
      </c>
      <c r="V2446" s="4">
        <f>U2446/S2446</f>
        <v>0.10769723076923082</v>
      </c>
      <c r="W2446" s="22">
        <f>S2446*L2446</f>
        <v>49171.29721379534</v>
      </c>
      <c r="X2446" s="22">
        <f>T2446*L2446</f>
        <v>54466.909757051901</v>
      </c>
      <c r="Y2446" s="22">
        <f>X2446-W2446</f>
        <v>5295.6125432565605</v>
      </c>
      <c r="Z2446" s="8">
        <f>Y2446/W2446</f>
        <v>0.10769723076923096</v>
      </c>
      <c r="AA2446" s="6">
        <v>967</v>
      </c>
      <c r="AB2446" s="6">
        <v>1924</v>
      </c>
      <c r="AC2446" s="6">
        <f>2016-AB2446</f>
        <v>92</v>
      </c>
      <c r="AD2446" s="6" t="s">
        <v>37</v>
      </c>
    </row>
    <row r="2447" spans="1:30" x14ac:dyDescent="0.2">
      <c r="A2447">
        <v>40</v>
      </c>
      <c r="B2447" s="2" t="s">
        <v>2365</v>
      </c>
      <c r="C2447" s="2" t="s">
        <v>22</v>
      </c>
      <c r="D2447" s="2" t="s">
        <v>23</v>
      </c>
      <c r="E2447" s="6" t="s">
        <v>2767</v>
      </c>
      <c r="F2447" s="2">
        <v>120</v>
      </c>
      <c r="G2447" s="2">
        <v>135</v>
      </c>
      <c r="H2447" s="3">
        <v>42636</v>
      </c>
      <c r="I2447" s="3">
        <v>42646</v>
      </c>
      <c r="J2447" s="3" t="s">
        <v>2542</v>
      </c>
      <c r="K2447" s="17">
        <f>IF(J2447="Januar",238.19,IF(J2447="Februar",240.59,IF(J2447="Mars",245.99,IF(J2447="April",250.79,IF(J2447="Mai",256.52,IF(J2447="Juni",259.83,IF(J2447="Juli",265.66,IF(J2447="August",272.21,IF(J2447="September",275.91,IF(J2447="Oktober",281.13,IF(J2447="November",284.38,IF(J2447="Desember",287.34,0))))))))))))</f>
        <v>281.13</v>
      </c>
      <c r="L2447" s="20">
        <f>$K$2/K2447</f>
        <v>0.84725927506847365</v>
      </c>
      <c r="M2447" s="2">
        <v>10</v>
      </c>
      <c r="N2447" s="2">
        <v>7800000</v>
      </c>
      <c r="O2447" s="2">
        <v>9000000</v>
      </c>
      <c r="P2447" s="2">
        <f>O2447-N2447</f>
        <v>1200000</v>
      </c>
      <c r="Q2447" s="4">
        <f>P2447/N2447</f>
        <v>0.15384615384615385</v>
      </c>
      <c r="R2447" s="2">
        <v>75668</v>
      </c>
      <c r="S2447" s="9">
        <f>(N2447+R2447)/F2447</f>
        <v>65630.566666666666</v>
      </c>
      <c r="T2447" s="2">
        <v>75631</v>
      </c>
      <c r="U2447" s="5">
        <f>T2447-S2447</f>
        <v>10000.433333333334</v>
      </c>
      <c r="V2447" s="4">
        <f>U2447/S2447</f>
        <v>0.1523746303170728</v>
      </c>
      <c r="W2447" s="22">
        <f>S2447*L2447</f>
        <v>55606.106336333127</v>
      </c>
      <c r="X2447" s="22">
        <f>T2447*L2447</f>
        <v>64079.066232703728</v>
      </c>
      <c r="Y2447" s="22">
        <f>X2447-W2447</f>
        <v>8472.9598963706012</v>
      </c>
      <c r="Z2447" s="8">
        <f>Y2447/W2447</f>
        <v>0.15237463031707282</v>
      </c>
      <c r="AA2447" s="11">
        <v>1581</v>
      </c>
      <c r="AB2447" s="2">
        <v>1929</v>
      </c>
      <c r="AC2447" s="2">
        <f>2016-AB2447</f>
        <v>87</v>
      </c>
      <c r="AD2447" s="2" t="s">
        <v>46</v>
      </c>
    </row>
    <row r="2448" spans="1:30" x14ac:dyDescent="0.2">
      <c r="A2448">
        <v>40</v>
      </c>
      <c r="B2448" s="6" t="s">
        <v>756</v>
      </c>
      <c r="C2448" s="6" t="s">
        <v>22</v>
      </c>
      <c r="D2448" s="6" t="s">
        <v>23</v>
      </c>
      <c r="E2448" s="6" t="s">
        <v>2767</v>
      </c>
      <c r="F2448" s="6">
        <v>50</v>
      </c>
      <c r="G2448" s="6">
        <v>56</v>
      </c>
      <c r="H2448" s="7">
        <v>42635</v>
      </c>
      <c r="I2448" s="7">
        <v>42646</v>
      </c>
      <c r="J2448" s="3" t="s">
        <v>2542</v>
      </c>
      <c r="K2448" s="17">
        <f>IF(J2448="Januar",238.19,IF(J2448="Februar",240.59,IF(J2448="Mars",245.99,IF(J2448="April",250.79,IF(J2448="Mai",256.52,IF(J2448="Juni",259.83,IF(J2448="Juli",265.66,IF(J2448="August",272.21,IF(J2448="September",275.91,IF(J2448="Oktober",281.13,IF(J2448="November",284.38,IF(J2448="Desember",287.34,0))))))))))))</f>
        <v>281.13</v>
      </c>
      <c r="L2448" s="20">
        <f>$K$2/K2448</f>
        <v>0.84725927506847365</v>
      </c>
      <c r="M2448" s="6">
        <v>11</v>
      </c>
      <c r="N2448" s="6">
        <v>2500000</v>
      </c>
      <c r="O2448" s="6">
        <v>3050000</v>
      </c>
      <c r="P2448" s="6">
        <f>O2448-N2448</f>
        <v>550000</v>
      </c>
      <c r="Q2448" s="8">
        <f>P2448/N2448</f>
        <v>0.22</v>
      </c>
      <c r="R2448" s="6"/>
      <c r="S2448" s="9">
        <f>(N2448+R2448)/F2448</f>
        <v>50000</v>
      </c>
      <c r="T2448" s="6">
        <v>61000</v>
      </c>
      <c r="U2448" s="5">
        <f>T2448-S2448</f>
        <v>11000</v>
      </c>
      <c r="V2448" s="4">
        <f>U2448/S2448</f>
        <v>0.22</v>
      </c>
      <c r="W2448" s="22">
        <f>S2448*L2448</f>
        <v>42362.963753423683</v>
      </c>
      <c r="X2448" s="22">
        <f>T2448*L2448</f>
        <v>51682.81577917689</v>
      </c>
      <c r="Y2448" s="22">
        <f>X2448-W2448</f>
        <v>9319.8520257532073</v>
      </c>
      <c r="Z2448" s="8">
        <f>Y2448/W2448</f>
        <v>0.21999999999999992</v>
      </c>
      <c r="AA2448" s="10">
        <v>39821</v>
      </c>
      <c r="AB2448" s="6">
        <v>1989</v>
      </c>
      <c r="AC2448" s="6">
        <f>2016-AB2448</f>
        <v>27</v>
      </c>
      <c r="AD2448" s="6" t="s">
        <v>681</v>
      </c>
    </row>
    <row r="2449" spans="1:30" x14ac:dyDescent="0.2">
      <c r="A2449">
        <v>40</v>
      </c>
      <c r="B2449" s="6" t="s">
        <v>1464</v>
      </c>
      <c r="C2449" s="6" t="s">
        <v>22</v>
      </c>
      <c r="D2449" s="6" t="s">
        <v>23</v>
      </c>
      <c r="E2449" s="6" t="s">
        <v>2767</v>
      </c>
      <c r="F2449" s="6">
        <v>68</v>
      </c>
      <c r="G2449" s="6"/>
      <c r="H2449" s="7">
        <v>42635</v>
      </c>
      <c r="I2449" s="7">
        <v>42646</v>
      </c>
      <c r="J2449" s="3" t="s">
        <v>2542</v>
      </c>
      <c r="K2449" s="17">
        <f>IF(J2449="Januar",238.19,IF(J2449="Februar",240.59,IF(J2449="Mars",245.99,IF(J2449="April",250.79,IF(J2449="Mai",256.52,IF(J2449="Juni",259.83,IF(J2449="Juli",265.66,IF(J2449="August",272.21,IF(J2449="September",275.91,IF(J2449="Oktober",281.13,IF(J2449="November",284.38,IF(J2449="Desember",287.34,0))))))))))))</f>
        <v>281.13</v>
      </c>
      <c r="L2449" s="20">
        <f>$K$2/K2449</f>
        <v>0.84725927506847365</v>
      </c>
      <c r="M2449" s="6">
        <v>11</v>
      </c>
      <c r="N2449" s="6">
        <v>4850000</v>
      </c>
      <c r="O2449" s="6">
        <v>5350000</v>
      </c>
      <c r="P2449" s="6">
        <f>O2449-N2449</f>
        <v>500000</v>
      </c>
      <c r="Q2449" s="8">
        <f>P2449/N2449</f>
        <v>0.10309278350515463</v>
      </c>
      <c r="R2449" s="6">
        <v>114604</v>
      </c>
      <c r="S2449" s="9">
        <f>(N2449+R2449)/F2449</f>
        <v>73008.882352941175</v>
      </c>
      <c r="T2449" s="6">
        <v>80362</v>
      </c>
      <c r="U2449" s="5">
        <f>T2449-S2449</f>
        <v>7353.1176470588252</v>
      </c>
      <c r="V2449" s="4">
        <f>U2449/S2449</f>
        <v>0.10071538434888264</v>
      </c>
      <c r="W2449" s="22">
        <f>S2449*L2449</f>
        <v>61857.452735912419</v>
      </c>
      <c r="X2449" s="22">
        <f>T2449*L2449</f>
        <v>68087.44986305268</v>
      </c>
      <c r="Y2449" s="22">
        <f>X2449-W2449</f>
        <v>6229.997127140261</v>
      </c>
      <c r="Z2449" s="8">
        <f>Y2449/W2449</f>
        <v>0.10071538434888264</v>
      </c>
      <c r="AA2449" s="10">
        <v>4783</v>
      </c>
      <c r="AB2449" s="6">
        <v>1938</v>
      </c>
      <c r="AC2449" s="6">
        <f>2016-AB2449</f>
        <v>78</v>
      </c>
      <c r="AD2449" s="6" t="s">
        <v>1465</v>
      </c>
    </row>
    <row r="2450" spans="1:30" x14ac:dyDescent="0.2">
      <c r="A2450">
        <v>40</v>
      </c>
      <c r="B2450" s="2" t="s">
        <v>2344</v>
      </c>
      <c r="C2450" s="2" t="s">
        <v>22</v>
      </c>
      <c r="D2450" s="2" t="s">
        <v>23</v>
      </c>
      <c r="E2450" s="6" t="s">
        <v>2767</v>
      </c>
      <c r="F2450" s="2">
        <v>116</v>
      </c>
      <c r="G2450" s="2">
        <v>133</v>
      </c>
      <c r="H2450" s="3">
        <v>42635</v>
      </c>
      <c r="I2450" s="3">
        <v>42646</v>
      </c>
      <c r="J2450" s="3" t="s">
        <v>2542</v>
      </c>
      <c r="K2450" s="17">
        <f>IF(J2450="Januar",238.19,IF(J2450="Februar",240.59,IF(J2450="Mars",245.99,IF(J2450="April",250.79,IF(J2450="Mai",256.52,IF(J2450="Juni",259.83,IF(J2450="Juli",265.66,IF(J2450="August",272.21,IF(J2450="September",275.91,IF(J2450="Oktober",281.13,IF(J2450="November",284.38,IF(J2450="Desember",287.34,0))))))))))))</f>
        <v>281.13</v>
      </c>
      <c r="L2450" s="20">
        <f>$K$2/K2450</f>
        <v>0.84725927506847365</v>
      </c>
      <c r="M2450" s="2">
        <v>11</v>
      </c>
      <c r="N2450" s="2">
        <v>6290000</v>
      </c>
      <c r="O2450" s="2">
        <v>6450000</v>
      </c>
      <c r="P2450" s="2">
        <f>O2450-N2450</f>
        <v>160000</v>
      </c>
      <c r="Q2450" s="4">
        <f>P2450/N2450</f>
        <v>2.5437201907790145E-2</v>
      </c>
      <c r="R2450" s="2">
        <v>21832</v>
      </c>
      <c r="S2450" s="9">
        <f>(N2450+R2450)/F2450</f>
        <v>54412.34482758621</v>
      </c>
      <c r="T2450" s="2">
        <v>55792</v>
      </c>
      <c r="U2450" s="5">
        <f>T2450-S2450</f>
        <v>1379.6551724137898</v>
      </c>
      <c r="V2450" s="4">
        <f>U2450/S2450</f>
        <v>2.5355554457089417E-2</v>
      </c>
      <c r="W2450" s="22">
        <f>S2450*L2450</f>
        <v>46101.363833396506</v>
      </c>
      <c r="X2450" s="22">
        <f>T2450*L2450</f>
        <v>47270.28947462028</v>
      </c>
      <c r="Y2450" s="22">
        <f>X2450-W2450</f>
        <v>1168.9256412237737</v>
      </c>
      <c r="Z2450" s="8">
        <f>Y2450/W2450</f>
        <v>2.5355554457089331E-2</v>
      </c>
      <c r="AA2450" s="2"/>
      <c r="AB2450" s="2">
        <v>1960</v>
      </c>
      <c r="AC2450" s="2">
        <f>2016-AB2450</f>
        <v>56</v>
      </c>
      <c r="AD2450" s="2" t="s">
        <v>83</v>
      </c>
    </row>
    <row r="2451" spans="1:30" x14ac:dyDescent="0.2">
      <c r="A2451">
        <v>40</v>
      </c>
      <c r="B2451" s="6" t="s">
        <v>1978</v>
      </c>
      <c r="C2451" s="6" t="s">
        <v>22</v>
      </c>
      <c r="D2451" s="6" t="s">
        <v>23</v>
      </c>
      <c r="E2451" s="6" t="s">
        <v>2767</v>
      </c>
      <c r="F2451" s="6">
        <v>85</v>
      </c>
      <c r="G2451" s="6">
        <v>92</v>
      </c>
      <c r="H2451" s="7">
        <v>42630</v>
      </c>
      <c r="I2451" s="7">
        <v>42646</v>
      </c>
      <c r="J2451" s="3" t="s">
        <v>2542</v>
      </c>
      <c r="K2451" s="17">
        <f>IF(J2451="Januar",238.19,IF(J2451="Februar",240.59,IF(J2451="Mars",245.99,IF(J2451="April",250.79,IF(J2451="Mai",256.52,IF(J2451="Juni",259.83,IF(J2451="Juli",265.66,IF(J2451="August",272.21,IF(J2451="September",275.91,IF(J2451="Oktober",281.13,IF(J2451="November",284.38,IF(J2451="Desember",287.34,0))))))))))))</f>
        <v>281.13</v>
      </c>
      <c r="L2451" s="20">
        <f>$K$2/K2451</f>
        <v>0.84725927506847365</v>
      </c>
      <c r="M2451" s="6">
        <v>16</v>
      </c>
      <c r="N2451" s="6">
        <v>7200000</v>
      </c>
      <c r="O2451" s="6">
        <v>6850000</v>
      </c>
      <c r="P2451" s="6">
        <f>O2451-N2451</f>
        <v>-350000</v>
      </c>
      <c r="Q2451" s="8">
        <f>P2451/N2451</f>
        <v>-4.8611111111111112E-2</v>
      </c>
      <c r="R2451" s="6"/>
      <c r="S2451" s="9">
        <f>(N2451+R2451)/F2451</f>
        <v>84705.882352941175</v>
      </c>
      <c r="T2451" s="6">
        <v>80588</v>
      </c>
      <c r="U2451" s="5">
        <f>T2451-S2451</f>
        <v>-4117.8823529411748</v>
      </c>
      <c r="V2451" s="4">
        <f>U2451/S2451</f>
        <v>-4.8613888888888866E-2</v>
      </c>
      <c r="W2451" s="22">
        <f>S2451*L2451</f>
        <v>71767.84447638836</v>
      </c>
      <c r="X2451" s="22">
        <f>T2451*L2451</f>
        <v>68278.930459218158</v>
      </c>
      <c r="Y2451" s="22">
        <f>X2451-W2451</f>
        <v>-3488.914017170202</v>
      </c>
      <c r="Z2451" s="8">
        <f>Y2451/W2451</f>
        <v>-4.8613888888888887E-2</v>
      </c>
      <c r="AA2451" s="10">
        <v>2406</v>
      </c>
      <c r="AB2451" s="6">
        <v>1972</v>
      </c>
      <c r="AC2451" s="6">
        <f>2016-AB2451</f>
        <v>44</v>
      </c>
      <c r="AD2451" s="6" t="s">
        <v>259</v>
      </c>
    </row>
    <row r="2452" spans="1:30" x14ac:dyDescent="0.2">
      <c r="A2452">
        <v>40</v>
      </c>
      <c r="B2452" s="6" t="s">
        <v>1228</v>
      </c>
      <c r="C2452" s="6" t="s">
        <v>22</v>
      </c>
      <c r="D2452" s="6" t="s">
        <v>23</v>
      </c>
      <c r="E2452" s="6" t="s">
        <v>2767</v>
      </c>
      <c r="F2452" s="6">
        <v>62</v>
      </c>
      <c r="G2452" s="6">
        <v>67</v>
      </c>
      <c r="H2452" s="7">
        <v>42622</v>
      </c>
      <c r="I2452" s="7">
        <v>42646</v>
      </c>
      <c r="J2452" s="3" t="s">
        <v>2542</v>
      </c>
      <c r="K2452" s="17">
        <f>IF(J2452="Januar",238.19,IF(J2452="Februar",240.59,IF(J2452="Mars",245.99,IF(J2452="April",250.79,IF(J2452="Mai",256.52,IF(J2452="Juni",259.83,IF(J2452="Juli",265.66,IF(J2452="August",272.21,IF(J2452="September",275.91,IF(J2452="Oktober",281.13,IF(J2452="November",284.38,IF(J2452="Desember",287.34,0))))))))))))</f>
        <v>281.13</v>
      </c>
      <c r="L2452" s="20">
        <f>$K$2/K2452</f>
        <v>0.84725927506847365</v>
      </c>
      <c r="M2452" s="6">
        <v>24</v>
      </c>
      <c r="N2452" s="6">
        <v>4650000</v>
      </c>
      <c r="O2452" s="6">
        <v>4650000</v>
      </c>
      <c r="P2452" s="6">
        <f>O2452-N2452</f>
        <v>0</v>
      </c>
      <c r="Q2452" s="8">
        <f>P2452/N2452</f>
        <v>0</v>
      </c>
      <c r="R2452" s="6"/>
      <c r="S2452" s="9">
        <f>(N2452+R2452)/F2452</f>
        <v>75000</v>
      </c>
      <c r="T2452" s="6">
        <v>75000</v>
      </c>
      <c r="U2452" s="5">
        <f>T2452-S2452</f>
        <v>0</v>
      </c>
      <c r="V2452" s="4">
        <f>U2452/S2452</f>
        <v>0</v>
      </c>
      <c r="W2452" s="22">
        <f>S2452*L2452</f>
        <v>63544.445630135524</v>
      </c>
      <c r="X2452" s="22">
        <f>T2452*L2452</f>
        <v>63544.445630135524</v>
      </c>
      <c r="Y2452" s="22">
        <f>X2452-W2452</f>
        <v>0</v>
      </c>
      <c r="Z2452" s="8">
        <f>Y2452/W2452</f>
        <v>0</v>
      </c>
      <c r="AA2452" s="6">
        <v>517</v>
      </c>
      <c r="AB2452" s="6">
        <v>1896</v>
      </c>
      <c r="AC2452" s="6">
        <f>2016-AB2452</f>
        <v>120</v>
      </c>
      <c r="AD2452" s="6" t="s">
        <v>102</v>
      </c>
    </row>
    <row r="2453" spans="1:30" x14ac:dyDescent="0.2">
      <c r="A2453">
        <v>40</v>
      </c>
      <c r="B2453" s="6" t="s">
        <v>2188</v>
      </c>
      <c r="C2453" s="6" t="s">
        <v>22</v>
      </c>
      <c r="D2453" s="6" t="s">
        <v>23</v>
      </c>
      <c r="E2453" s="6" t="s">
        <v>2767</v>
      </c>
      <c r="F2453" s="6">
        <v>100</v>
      </c>
      <c r="G2453" s="6">
        <v>110</v>
      </c>
      <c r="H2453" s="7">
        <v>42616</v>
      </c>
      <c r="I2453" s="7">
        <v>42646</v>
      </c>
      <c r="J2453" s="3" t="s">
        <v>2542</v>
      </c>
      <c r="K2453" s="17">
        <f>IF(J2453="Januar",238.19,IF(J2453="Februar",240.59,IF(J2453="Mars",245.99,IF(J2453="April",250.79,IF(J2453="Mai",256.52,IF(J2453="Juni",259.83,IF(J2453="Juli",265.66,IF(J2453="August",272.21,IF(J2453="September",275.91,IF(J2453="Oktober",281.13,IF(J2453="November",284.38,IF(J2453="Desember",287.34,0))))))))))))</f>
        <v>281.13</v>
      </c>
      <c r="L2453" s="20">
        <f>$K$2/K2453</f>
        <v>0.84725927506847365</v>
      </c>
      <c r="M2453" s="6">
        <v>30</v>
      </c>
      <c r="N2453" s="6">
        <v>5200000</v>
      </c>
      <c r="O2453" s="6">
        <v>4925000</v>
      </c>
      <c r="P2453" s="6">
        <f>O2453-N2453</f>
        <v>-275000</v>
      </c>
      <c r="Q2453" s="8">
        <f>P2453/N2453</f>
        <v>-5.2884615384615384E-2</v>
      </c>
      <c r="R2453" s="6"/>
      <c r="S2453" s="9">
        <f>(N2453+R2453)/F2453</f>
        <v>52000</v>
      </c>
      <c r="T2453" s="6">
        <v>49250</v>
      </c>
      <c r="U2453" s="5">
        <f>T2453-S2453</f>
        <v>-2750</v>
      </c>
      <c r="V2453" s="4">
        <f>U2453/S2453</f>
        <v>-5.2884615384615384E-2</v>
      </c>
      <c r="W2453" s="22">
        <f>S2453*L2453</f>
        <v>44057.482303560631</v>
      </c>
      <c r="X2453" s="22">
        <f>T2453*L2453</f>
        <v>41727.51929712233</v>
      </c>
      <c r="Y2453" s="22">
        <f>X2453-W2453</f>
        <v>-2329.9630064383018</v>
      </c>
      <c r="Z2453" s="8">
        <f>Y2453/W2453</f>
        <v>-5.2884615384615363E-2</v>
      </c>
      <c r="AA2453" s="10">
        <v>1657</v>
      </c>
      <c r="AB2453" s="6">
        <v>1898</v>
      </c>
      <c r="AC2453" s="6">
        <f>2016-AB2453</f>
        <v>118</v>
      </c>
      <c r="AD2453" s="6" t="s">
        <v>108</v>
      </c>
    </row>
    <row r="2454" spans="1:30" x14ac:dyDescent="0.2">
      <c r="A2454">
        <v>40</v>
      </c>
      <c r="B2454" s="2" t="s">
        <v>211</v>
      </c>
      <c r="C2454" s="2" t="s">
        <v>22</v>
      </c>
      <c r="D2454" s="2" t="s">
        <v>23</v>
      </c>
      <c r="E2454" s="6" t="s">
        <v>2767</v>
      </c>
      <c r="F2454" s="2">
        <v>32</v>
      </c>
      <c r="G2454" s="2">
        <v>35</v>
      </c>
      <c r="H2454" s="3">
        <v>42637</v>
      </c>
      <c r="I2454" s="3">
        <v>42647</v>
      </c>
      <c r="J2454" s="3" t="s">
        <v>2542</v>
      </c>
      <c r="K2454" s="17">
        <f>IF(J2454="Januar",238.19,IF(J2454="Februar",240.59,IF(J2454="Mars",245.99,IF(J2454="April",250.79,IF(J2454="Mai",256.52,IF(J2454="Juni",259.83,IF(J2454="Juli",265.66,IF(J2454="August",272.21,IF(J2454="September",275.91,IF(J2454="Oktober",281.13,IF(J2454="November",284.38,IF(J2454="Desember",287.34,0))))))))))))</f>
        <v>281.13</v>
      </c>
      <c r="L2454" s="20">
        <f>$K$2/K2454</f>
        <v>0.84725927506847365</v>
      </c>
      <c r="M2454" s="2">
        <v>10</v>
      </c>
      <c r="N2454" s="2">
        <v>2290000</v>
      </c>
      <c r="O2454" s="2">
        <v>2925000</v>
      </c>
      <c r="P2454" s="2">
        <f>O2454-N2454</f>
        <v>635000</v>
      </c>
      <c r="Q2454" s="4">
        <f>P2454/N2454</f>
        <v>0.27729257641921395</v>
      </c>
      <c r="R2454" s="2">
        <v>147942</v>
      </c>
      <c r="S2454" s="9">
        <f>(N2454+R2454)/F2454</f>
        <v>76185.6875</v>
      </c>
      <c r="T2454" s="2">
        <v>96029</v>
      </c>
      <c r="U2454" s="5">
        <f>T2454-S2454</f>
        <v>19843.3125</v>
      </c>
      <c r="V2454" s="4">
        <f>U2454/S2454</f>
        <v>0.26045984687084434</v>
      </c>
      <c r="W2454" s="22">
        <f>S2454*L2454</f>
        <v>64549.030361843274</v>
      </c>
      <c r="X2454" s="22">
        <f>T2454*L2454</f>
        <v>81361.460925550462</v>
      </c>
      <c r="Y2454" s="22">
        <f>X2454-W2454</f>
        <v>16812.430563707188</v>
      </c>
      <c r="Z2454" s="8">
        <f>Y2454/W2454</f>
        <v>0.26045984687084445</v>
      </c>
      <c r="AA2454" s="11">
        <v>21021</v>
      </c>
      <c r="AB2454" s="2">
        <v>1968</v>
      </c>
      <c r="AC2454" s="2">
        <f>2016-AB2454</f>
        <v>48</v>
      </c>
      <c r="AD2454" s="2" t="s">
        <v>105</v>
      </c>
    </row>
    <row r="2455" spans="1:30" x14ac:dyDescent="0.2">
      <c r="A2455">
        <v>40</v>
      </c>
      <c r="B2455" s="2" t="s">
        <v>580</v>
      </c>
      <c r="C2455" s="2" t="s">
        <v>22</v>
      </c>
      <c r="D2455" s="2" t="s">
        <v>23</v>
      </c>
      <c r="E2455" s="6" t="s">
        <v>2767</v>
      </c>
      <c r="F2455" s="2">
        <v>46</v>
      </c>
      <c r="G2455" s="2">
        <v>57</v>
      </c>
      <c r="H2455" s="3">
        <v>42637</v>
      </c>
      <c r="I2455" s="3">
        <v>42647</v>
      </c>
      <c r="J2455" s="3" t="s">
        <v>2542</v>
      </c>
      <c r="K2455" s="17">
        <f>IF(J2455="Januar",238.19,IF(J2455="Februar",240.59,IF(J2455="Mars",245.99,IF(J2455="April",250.79,IF(J2455="Mai",256.52,IF(J2455="Juni",259.83,IF(J2455="Juli",265.66,IF(J2455="August",272.21,IF(J2455="September",275.91,IF(J2455="Oktober",281.13,IF(J2455="November",284.38,IF(J2455="Desember",287.34,0))))))))))))</f>
        <v>281.13</v>
      </c>
      <c r="L2455" s="20">
        <f>$K$2/K2455</f>
        <v>0.84725927506847365</v>
      </c>
      <c r="M2455" s="2">
        <v>10</v>
      </c>
      <c r="N2455" s="2">
        <v>3450000</v>
      </c>
      <c r="O2455" s="2">
        <v>3875000</v>
      </c>
      <c r="P2455" s="2">
        <f>O2455-N2455</f>
        <v>425000</v>
      </c>
      <c r="Q2455" s="4">
        <f>P2455/N2455</f>
        <v>0.12318840579710146</v>
      </c>
      <c r="R2455" s="2"/>
      <c r="S2455" s="9">
        <f>(N2455+R2455)/F2455</f>
        <v>75000</v>
      </c>
      <c r="T2455" s="2">
        <v>84239</v>
      </c>
      <c r="U2455" s="5">
        <f>T2455-S2455</f>
        <v>9239</v>
      </c>
      <c r="V2455" s="4">
        <f>U2455/S2455</f>
        <v>0.12318666666666667</v>
      </c>
      <c r="W2455" s="22">
        <f>S2455*L2455</f>
        <v>63544.445630135524</v>
      </c>
      <c r="X2455" s="22">
        <f>T2455*L2455</f>
        <v>71372.27407249315</v>
      </c>
      <c r="Y2455" s="22">
        <f>X2455-W2455</f>
        <v>7827.828442357626</v>
      </c>
      <c r="Z2455" s="8">
        <f>Y2455/W2455</f>
        <v>0.12318666666666664</v>
      </c>
      <c r="AA2455" s="11">
        <v>1717</v>
      </c>
      <c r="AB2455" s="2">
        <v>2005</v>
      </c>
      <c r="AC2455" s="2">
        <f>2016-AB2455</f>
        <v>11</v>
      </c>
      <c r="AD2455" s="2" t="s">
        <v>37</v>
      </c>
    </row>
    <row r="2456" spans="1:30" x14ac:dyDescent="0.2">
      <c r="A2456">
        <v>40</v>
      </c>
      <c r="B2456" s="2" t="s">
        <v>648</v>
      </c>
      <c r="C2456" s="2" t="s">
        <v>22</v>
      </c>
      <c r="D2456" s="2" t="s">
        <v>23</v>
      </c>
      <c r="E2456" s="6" t="s">
        <v>2767</v>
      </c>
      <c r="F2456" s="2">
        <v>50</v>
      </c>
      <c r="G2456" s="2">
        <v>55</v>
      </c>
      <c r="H2456" s="3">
        <v>42637</v>
      </c>
      <c r="I2456" s="3">
        <v>42647</v>
      </c>
      <c r="J2456" s="3" t="s">
        <v>2542</v>
      </c>
      <c r="K2456" s="17">
        <f>IF(J2456="Januar",238.19,IF(J2456="Februar",240.59,IF(J2456="Mars",245.99,IF(J2456="April",250.79,IF(J2456="Mai",256.52,IF(J2456="Juni",259.83,IF(J2456="Juli",265.66,IF(J2456="August",272.21,IF(J2456="September",275.91,IF(J2456="Oktober",281.13,IF(J2456="November",284.38,IF(J2456="Desember",287.34,0))))))))))))</f>
        <v>281.13</v>
      </c>
      <c r="L2456" s="20">
        <f>$K$2/K2456</f>
        <v>0.84725927506847365</v>
      </c>
      <c r="M2456" s="2">
        <v>10</v>
      </c>
      <c r="N2456" s="2">
        <v>2950000</v>
      </c>
      <c r="O2456" s="2">
        <v>3600000</v>
      </c>
      <c r="P2456" s="2">
        <f>O2456-N2456</f>
        <v>650000</v>
      </c>
      <c r="Q2456" s="4">
        <f>P2456/N2456</f>
        <v>0.22033898305084745</v>
      </c>
      <c r="R2456" s="2">
        <v>15359</v>
      </c>
      <c r="S2456" s="9">
        <f>(N2456+R2456)/F2456</f>
        <v>59307.18</v>
      </c>
      <c r="T2456" s="2">
        <v>72307</v>
      </c>
      <c r="U2456" s="5">
        <f>T2456-S2456</f>
        <v>12999.82</v>
      </c>
      <c r="V2456" s="4">
        <f>U2456/S2456</f>
        <v>0.21919470795947471</v>
      </c>
      <c r="W2456" s="22">
        <f>S2456*L2456</f>
        <v>50248.558333155481</v>
      </c>
      <c r="X2456" s="22">
        <f>T2456*L2456</f>
        <v>61262.776402376126</v>
      </c>
      <c r="Y2456" s="22">
        <f>X2456-W2456</f>
        <v>11014.218069220646</v>
      </c>
      <c r="Z2456" s="8">
        <f>Y2456/W2456</f>
        <v>0.21919470795947474</v>
      </c>
      <c r="AA2456" s="2">
        <v>846</v>
      </c>
      <c r="AB2456" s="2">
        <v>1979</v>
      </c>
      <c r="AC2456" s="2">
        <f>2016-AB2456</f>
        <v>37</v>
      </c>
      <c r="AD2456" s="2" t="s">
        <v>37</v>
      </c>
    </row>
    <row r="2457" spans="1:30" x14ac:dyDescent="0.2">
      <c r="A2457">
        <v>40</v>
      </c>
      <c r="B2457" s="6" t="s">
        <v>794</v>
      </c>
      <c r="C2457" s="6" t="s">
        <v>22</v>
      </c>
      <c r="D2457" s="6" t="s">
        <v>23</v>
      </c>
      <c r="E2457" s="6" t="s">
        <v>2767</v>
      </c>
      <c r="F2457" s="6">
        <v>51</v>
      </c>
      <c r="G2457" s="6">
        <v>56</v>
      </c>
      <c r="H2457" s="7">
        <v>42637</v>
      </c>
      <c r="I2457" s="7">
        <v>42647</v>
      </c>
      <c r="J2457" s="3" t="s">
        <v>2542</v>
      </c>
      <c r="K2457" s="17">
        <f>IF(J2457="Januar",238.19,IF(J2457="Februar",240.59,IF(J2457="Mars",245.99,IF(J2457="April",250.79,IF(J2457="Mai",256.52,IF(J2457="Juni",259.83,IF(J2457="Juli",265.66,IF(J2457="August",272.21,IF(J2457="September",275.91,IF(J2457="Oktober",281.13,IF(J2457="November",284.38,IF(J2457="Desember",287.34,0))))))))))))</f>
        <v>281.13</v>
      </c>
      <c r="L2457" s="20">
        <f>$K$2/K2457</f>
        <v>0.84725927506847365</v>
      </c>
      <c r="M2457" s="6">
        <v>10</v>
      </c>
      <c r="N2457" s="6">
        <v>3700000</v>
      </c>
      <c r="O2457" s="6">
        <v>4010000</v>
      </c>
      <c r="P2457" s="6">
        <f>O2457-N2457</f>
        <v>310000</v>
      </c>
      <c r="Q2457" s="8">
        <f>P2457/N2457</f>
        <v>8.3783783783783788E-2</v>
      </c>
      <c r="R2457" s="6">
        <v>117000</v>
      </c>
      <c r="S2457" s="9">
        <f>(N2457+R2457)/F2457</f>
        <v>74843.137254901958</v>
      </c>
      <c r="T2457" s="6">
        <v>80922</v>
      </c>
      <c r="U2457" s="5">
        <f>T2457-S2457</f>
        <v>6078.8627450980421</v>
      </c>
      <c r="V2457" s="4">
        <f>U2457/S2457</f>
        <v>8.1221378045585574E-2</v>
      </c>
      <c r="W2457" s="22">
        <f>S2457*L2457</f>
        <v>63411.542214438508</v>
      </c>
      <c r="X2457" s="22">
        <f>T2457*L2457</f>
        <v>68561.915057091028</v>
      </c>
      <c r="Y2457" s="22">
        <f>X2457-W2457</f>
        <v>5150.3728426525195</v>
      </c>
      <c r="Z2457" s="8">
        <f>Y2457/W2457</f>
        <v>8.1221378045585588E-2</v>
      </c>
      <c r="AA2457" s="6">
        <v>640</v>
      </c>
      <c r="AB2457" s="6">
        <v>1934</v>
      </c>
      <c r="AC2457" s="6">
        <f>2016-AB2457</f>
        <v>82</v>
      </c>
      <c r="AD2457" s="6" t="s">
        <v>37</v>
      </c>
    </row>
    <row r="2458" spans="1:30" x14ac:dyDescent="0.2">
      <c r="A2458">
        <v>40</v>
      </c>
      <c r="B2458" s="2" t="s">
        <v>946</v>
      </c>
      <c r="C2458" s="2" t="s">
        <v>22</v>
      </c>
      <c r="D2458" s="2" t="s">
        <v>23</v>
      </c>
      <c r="E2458" s="6" t="s">
        <v>2767</v>
      </c>
      <c r="F2458" s="2">
        <v>54</v>
      </c>
      <c r="G2458" s="2">
        <v>63</v>
      </c>
      <c r="H2458" s="3">
        <v>42637</v>
      </c>
      <c r="I2458" s="3">
        <v>42647</v>
      </c>
      <c r="J2458" s="3" t="s">
        <v>2542</v>
      </c>
      <c r="K2458" s="17">
        <f>IF(J2458="Januar",238.19,IF(J2458="Februar",240.59,IF(J2458="Mars",245.99,IF(J2458="April",250.79,IF(J2458="Mai",256.52,IF(J2458="Juni",259.83,IF(J2458="Juli",265.66,IF(J2458="August",272.21,IF(J2458="September",275.91,IF(J2458="Oktober",281.13,IF(J2458="November",284.38,IF(J2458="Desember",287.34,0))))))))))))</f>
        <v>281.13</v>
      </c>
      <c r="L2458" s="20">
        <f>$K$2/K2458</f>
        <v>0.84725927506847365</v>
      </c>
      <c r="M2458" s="2">
        <v>10</v>
      </c>
      <c r="N2458" s="2">
        <v>4000000</v>
      </c>
      <c r="O2458" s="2">
        <v>4550000</v>
      </c>
      <c r="P2458" s="2">
        <f>O2458-N2458</f>
        <v>550000</v>
      </c>
      <c r="Q2458" s="4">
        <f>P2458/N2458</f>
        <v>0.13750000000000001</v>
      </c>
      <c r="R2458" s="2">
        <v>59076</v>
      </c>
      <c r="S2458" s="9">
        <f>(N2458+R2458)/F2458</f>
        <v>75168.074074074073</v>
      </c>
      <c r="T2458" s="2">
        <v>85353</v>
      </c>
      <c r="U2458" s="5">
        <f>T2458-S2458</f>
        <v>10184.925925925927</v>
      </c>
      <c r="V2458" s="4">
        <f>U2458/S2458</f>
        <v>0.13549536889676372</v>
      </c>
      <c r="W2458" s="22">
        <f>S2458*L2458</f>
        <v>63686.847948293325</v>
      </c>
      <c r="X2458" s="22">
        <f>T2458*L2458</f>
        <v>72316.120904919429</v>
      </c>
      <c r="Y2458" s="22">
        <f>X2458-W2458</f>
        <v>8629.2729566261041</v>
      </c>
      <c r="Z2458" s="8">
        <f>Y2458/W2458</f>
        <v>0.13549536889676372</v>
      </c>
      <c r="AA2458" s="2">
        <v>998</v>
      </c>
      <c r="AB2458" s="2">
        <v>1936</v>
      </c>
      <c r="AC2458" s="2">
        <f>2016-AB2458</f>
        <v>80</v>
      </c>
      <c r="AD2458" s="2" t="s">
        <v>37</v>
      </c>
    </row>
    <row r="2459" spans="1:30" x14ac:dyDescent="0.2">
      <c r="A2459">
        <v>40</v>
      </c>
      <c r="B2459" s="2" t="s">
        <v>1127</v>
      </c>
      <c r="C2459" s="2" t="s">
        <v>22</v>
      </c>
      <c r="D2459" s="2" t="s">
        <v>23</v>
      </c>
      <c r="E2459" s="6" t="s">
        <v>2767</v>
      </c>
      <c r="F2459" s="2">
        <v>59</v>
      </c>
      <c r="G2459" s="2">
        <v>65</v>
      </c>
      <c r="H2459" s="3">
        <v>42637</v>
      </c>
      <c r="I2459" s="3">
        <v>42647</v>
      </c>
      <c r="J2459" s="3" t="s">
        <v>2542</v>
      </c>
      <c r="K2459" s="17">
        <f>IF(J2459="Januar",238.19,IF(J2459="Februar",240.59,IF(J2459="Mars",245.99,IF(J2459="April",250.79,IF(J2459="Mai",256.52,IF(J2459="Juni",259.83,IF(J2459="Juli",265.66,IF(J2459="August",272.21,IF(J2459="September",275.91,IF(J2459="Oktober",281.13,IF(J2459="November",284.38,IF(J2459="Desember",287.34,0))))))))))))</f>
        <v>281.13</v>
      </c>
      <c r="L2459" s="20">
        <f>$K$2/K2459</f>
        <v>0.84725927506847365</v>
      </c>
      <c r="M2459" s="2">
        <v>10</v>
      </c>
      <c r="N2459" s="2">
        <v>3400000</v>
      </c>
      <c r="O2459" s="2">
        <v>4200000</v>
      </c>
      <c r="P2459" s="2">
        <f>O2459-N2459</f>
        <v>800000</v>
      </c>
      <c r="Q2459" s="4">
        <f>P2459/N2459</f>
        <v>0.23529411764705882</v>
      </c>
      <c r="R2459" s="2">
        <v>1042</v>
      </c>
      <c r="S2459" s="9">
        <f>(N2459+R2459)/F2459</f>
        <v>57644.779661016946</v>
      </c>
      <c r="T2459" s="2">
        <v>71204</v>
      </c>
      <c r="U2459" s="5">
        <f>T2459-S2459</f>
        <v>13559.220338983054</v>
      </c>
      <c r="V2459" s="4">
        <f>U2459/S2459</f>
        <v>0.23522026484824363</v>
      </c>
      <c r="W2459" s="22">
        <f>S2459*L2459</f>
        <v>48840.074227075114</v>
      </c>
      <c r="X2459" s="22">
        <f>T2459*L2459</f>
        <v>60328.249421975597</v>
      </c>
      <c r="Y2459" s="22">
        <f>X2459-W2459</f>
        <v>11488.175194900483</v>
      </c>
      <c r="Z2459" s="8">
        <f>Y2459/W2459</f>
        <v>0.23522026484824357</v>
      </c>
      <c r="AA2459" s="11">
        <v>3507</v>
      </c>
      <c r="AB2459" s="2">
        <v>1975</v>
      </c>
      <c r="AC2459" s="2">
        <f>2016-AB2459</f>
        <v>41</v>
      </c>
      <c r="AD2459" s="2" t="s">
        <v>186</v>
      </c>
    </row>
    <row r="2460" spans="1:30" x14ac:dyDescent="0.2">
      <c r="A2460">
        <v>40</v>
      </c>
      <c r="B2460" s="2" t="s">
        <v>1425</v>
      </c>
      <c r="C2460" s="2" t="s">
        <v>22</v>
      </c>
      <c r="D2460" s="2" t="s">
        <v>23</v>
      </c>
      <c r="E2460" s="6" t="s">
        <v>2767</v>
      </c>
      <c r="F2460" s="2">
        <v>67</v>
      </c>
      <c r="G2460" s="2">
        <v>74</v>
      </c>
      <c r="H2460" s="3">
        <v>42637</v>
      </c>
      <c r="I2460" s="3">
        <v>42647</v>
      </c>
      <c r="J2460" s="3" t="s">
        <v>2542</v>
      </c>
      <c r="K2460" s="17">
        <f>IF(J2460="Januar",238.19,IF(J2460="Februar",240.59,IF(J2460="Mars",245.99,IF(J2460="April",250.79,IF(J2460="Mai",256.52,IF(J2460="Juni",259.83,IF(J2460="Juli",265.66,IF(J2460="August",272.21,IF(J2460="September",275.91,IF(J2460="Oktober",281.13,IF(J2460="November",284.38,IF(J2460="Desember",287.34,0))))))))))))</f>
        <v>281.13</v>
      </c>
      <c r="L2460" s="20">
        <f>$K$2/K2460</f>
        <v>0.84725927506847365</v>
      </c>
      <c r="M2460" s="2">
        <v>10</v>
      </c>
      <c r="N2460" s="2">
        <v>4700000</v>
      </c>
      <c r="O2460" s="2">
        <v>5100000</v>
      </c>
      <c r="P2460" s="2">
        <f>O2460-N2460</f>
        <v>400000</v>
      </c>
      <c r="Q2460" s="4">
        <f>P2460/N2460</f>
        <v>8.5106382978723402E-2</v>
      </c>
      <c r="R2460" s="2"/>
      <c r="S2460" s="9">
        <f>(N2460+R2460)/F2460</f>
        <v>70149.253731343284</v>
      </c>
      <c r="T2460" s="2">
        <v>76119</v>
      </c>
      <c r="U2460" s="5">
        <f>T2460-S2460</f>
        <v>5969.746268656716</v>
      </c>
      <c r="V2460" s="4">
        <f>U2460/S2460</f>
        <v>8.510063829787233E-2</v>
      </c>
      <c r="W2460" s="22">
        <f>S2460*L2460</f>
        <v>59434.60586301233</v>
      </c>
      <c r="X2460" s="22">
        <f>T2460*L2460</f>
        <v>64492.528758937144</v>
      </c>
      <c r="Y2460" s="22">
        <f>X2460-W2460</f>
        <v>5057.9228959248139</v>
      </c>
      <c r="Z2460" s="8">
        <f>Y2460/W2460</f>
        <v>8.5100638297872316E-2</v>
      </c>
      <c r="AA2460" s="11">
        <v>1596</v>
      </c>
      <c r="AB2460" s="2">
        <v>2007</v>
      </c>
      <c r="AC2460" s="2">
        <f>2016-AB2460</f>
        <v>9</v>
      </c>
      <c r="AD2460" s="2" t="s">
        <v>217</v>
      </c>
    </row>
    <row r="2461" spans="1:30" x14ac:dyDescent="0.2">
      <c r="A2461">
        <v>40</v>
      </c>
      <c r="B2461" s="6" t="s">
        <v>1609</v>
      </c>
      <c r="C2461" s="6" t="s">
        <v>22</v>
      </c>
      <c r="D2461" s="6" t="s">
        <v>23</v>
      </c>
      <c r="E2461" s="6" t="s">
        <v>2767</v>
      </c>
      <c r="F2461" s="6">
        <v>72</v>
      </c>
      <c r="G2461" s="6">
        <v>84</v>
      </c>
      <c r="H2461" s="7">
        <v>42637</v>
      </c>
      <c r="I2461" s="7">
        <v>42647</v>
      </c>
      <c r="J2461" s="3" t="s">
        <v>2542</v>
      </c>
      <c r="K2461" s="17">
        <f>IF(J2461="Januar",238.19,IF(J2461="Februar",240.59,IF(J2461="Mars",245.99,IF(J2461="April",250.79,IF(J2461="Mai",256.52,IF(J2461="Juni",259.83,IF(J2461="Juli",265.66,IF(J2461="August",272.21,IF(J2461="September",275.91,IF(J2461="Oktober",281.13,IF(J2461="November",284.38,IF(J2461="Desember",287.34,0))))))))))))</f>
        <v>281.13</v>
      </c>
      <c r="L2461" s="20">
        <f>$K$2/K2461</f>
        <v>0.84725927506847365</v>
      </c>
      <c r="M2461" s="6">
        <v>10</v>
      </c>
      <c r="N2461" s="6">
        <v>5600000</v>
      </c>
      <c r="O2461" s="6">
        <v>5800000</v>
      </c>
      <c r="P2461" s="6">
        <f>O2461-N2461</f>
        <v>200000</v>
      </c>
      <c r="Q2461" s="8">
        <f>P2461/N2461</f>
        <v>3.5714285714285712E-2</v>
      </c>
      <c r="R2461" s="6">
        <v>25839</v>
      </c>
      <c r="S2461" s="9">
        <f>(N2461+R2461)/F2461</f>
        <v>78136.652777777781</v>
      </c>
      <c r="T2461" s="6">
        <v>80914</v>
      </c>
      <c r="U2461" s="5">
        <f>T2461-S2461</f>
        <v>2777.347222222219</v>
      </c>
      <c r="V2461" s="4">
        <f>U2461/S2461</f>
        <v>3.5544742748592657E-2</v>
      </c>
      <c r="W2461" s="22">
        <f>S2461*L2461</f>
        <v>66202.003788777045</v>
      </c>
      <c r="X2461" s="22">
        <f>T2461*L2461</f>
        <v>68555.136982890472</v>
      </c>
      <c r="Y2461" s="22">
        <f>X2461-W2461</f>
        <v>2353.1331941134267</v>
      </c>
      <c r="Z2461" s="8">
        <f>Y2461/W2461</f>
        <v>3.5544742748592512E-2</v>
      </c>
      <c r="AA2461" s="10">
        <v>1033</v>
      </c>
      <c r="AB2461" s="6">
        <v>1900</v>
      </c>
      <c r="AC2461" s="6">
        <f>2016-AB2461</f>
        <v>116</v>
      </c>
      <c r="AD2461" s="6" t="s">
        <v>67</v>
      </c>
    </row>
    <row r="2462" spans="1:30" x14ac:dyDescent="0.2">
      <c r="A2462">
        <v>40</v>
      </c>
      <c r="B2462" s="2" t="s">
        <v>1912</v>
      </c>
      <c r="C2462" s="2" t="s">
        <v>22</v>
      </c>
      <c r="D2462" s="2" t="s">
        <v>23</v>
      </c>
      <c r="E2462" s="6" t="s">
        <v>2767</v>
      </c>
      <c r="F2462" s="2">
        <v>82</v>
      </c>
      <c r="G2462" s="2">
        <v>90</v>
      </c>
      <c r="H2462" s="3">
        <v>42637</v>
      </c>
      <c r="I2462" s="3">
        <v>42647</v>
      </c>
      <c r="J2462" s="3" t="s">
        <v>2542</v>
      </c>
      <c r="K2462" s="17">
        <f>IF(J2462="Januar",238.19,IF(J2462="Februar",240.59,IF(J2462="Mars",245.99,IF(J2462="April",250.79,IF(J2462="Mai",256.52,IF(J2462="Juni",259.83,IF(J2462="Juli",265.66,IF(J2462="August",272.21,IF(J2462="September",275.91,IF(J2462="Oktober",281.13,IF(J2462="November",284.38,IF(J2462="Desember",287.34,0))))))))))))</f>
        <v>281.13</v>
      </c>
      <c r="L2462" s="20">
        <f>$K$2/K2462</f>
        <v>0.84725927506847365</v>
      </c>
      <c r="M2462" s="2">
        <v>10</v>
      </c>
      <c r="N2462" s="2">
        <v>5900000</v>
      </c>
      <c r="O2462" s="2">
        <v>6600000</v>
      </c>
      <c r="P2462" s="2">
        <f>O2462-N2462</f>
        <v>700000</v>
      </c>
      <c r="Q2462" s="4">
        <f>P2462/N2462</f>
        <v>0.11864406779661017</v>
      </c>
      <c r="R2462" s="2"/>
      <c r="S2462" s="9">
        <f>(N2462+R2462)/F2462</f>
        <v>71951.219512195123</v>
      </c>
      <c r="T2462" s="2">
        <v>80488</v>
      </c>
      <c r="U2462" s="5">
        <f>T2462-S2462</f>
        <v>8536.7804878048773</v>
      </c>
      <c r="V2462" s="4">
        <f>U2462/S2462</f>
        <v>0.11864677966101694</v>
      </c>
      <c r="W2462" s="22">
        <f>S2462*L2462</f>
        <v>60961.338084195057</v>
      </c>
      <c r="X2462" s="22">
        <f>T2462*L2462</f>
        <v>68194.204531711308</v>
      </c>
      <c r="Y2462" s="22">
        <f>X2462-W2462</f>
        <v>7232.8664475162514</v>
      </c>
      <c r="Z2462" s="8">
        <f>Y2462/W2462</f>
        <v>0.11864677966101694</v>
      </c>
      <c r="AA2462" s="11">
        <v>5233</v>
      </c>
      <c r="AB2462" s="2">
        <v>1895</v>
      </c>
      <c r="AC2462" s="2">
        <f>2016-AB2462</f>
        <v>121</v>
      </c>
      <c r="AD2462" s="2" t="s">
        <v>25</v>
      </c>
    </row>
    <row r="2463" spans="1:30" x14ac:dyDescent="0.2">
      <c r="A2463">
        <v>40</v>
      </c>
      <c r="B2463" s="2" t="s">
        <v>1913</v>
      </c>
      <c r="C2463" s="2" t="s">
        <v>22</v>
      </c>
      <c r="D2463" s="2" t="s">
        <v>23</v>
      </c>
      <c r="E2463" s="6" t="s">
        <v>2767</v>
      </c>
      <c r="F2463" s="2">
        <v>82</v>
      </c>
      <c r="G2463" s="2">
        <v>110</v>
      </c>
      <c r="H2463" s="3">
        <v>42637</v>
      </c>
      <c r="I2463" s="3">
        <v>42647</v>
      </c>
      <c r="J2463" s="3" t="s">
        <v>2542</v>
      </c>
      <c r="K2463" s="17">
        <f>IF(J2463="Januar",238.19,IF(J2463="Februar",240.59,IF(J2463="Mars",245.99,IF(J2463="April",250.79,IF(J2463="Mai",256.52,IF(J2463="Juni",259.83,IF(J2463="Juli",265.66,IF(J2463="August",272.21,IF(J2463="September",275.91,IF(J2463="Oktober",281.13,IF(J2463="November",284.38,IF(J2463="Desember",287.34,0))))))))))))</f>
        <v>281.13</v>
      </c>
      <c r="L2463" s="20">
        <f>$K$2/K2463</f>
        <v>0.84725927506847365</v>
      </c>
      <c r="M2463" s="2">
        <v>10</v>
      </c>
      <c r="N2463" s="2">
        <v>6400000</v>
      </c>
      <c r="O2463" s="2">
        <v>7900000</v>
      </c>
      <c r="P2463" s="2">
        <f>O2463-N2463</f>
        <v>1500000</v>
      </c>
      <c r="Q2463" s="4">
        <f>P2463/N2463</f>
        <v>0.234375</v>
      </c>
      <c r="R2463" s="2"/>
      <c r="S2463" s="9">
        <f>(N2463+R2463)/F2463</f>
        <v>78048.780487804877</v>
      </c>
      <c r="T2463" s="2">
        <v>96341</v>
      </c>
      <c r="U2463" s="5">
        <f>T2463-S2463</f>
        <v>18292.219512195123</v>
      </c>
      <c r="V2463" s="4">
        <f>U2463/S2463</f>
        <v>0.2343690625</v>
      </c>
      <c r="W2463" s="22">
        <f>S2463*L2463</f>
        <v>66127.553176075991</v>
      </c>
      <c r="X2463" s="22">
        <f>T2463*L2463</f>
        <v>81625.805819371817</v>
      </c>
      <c r="Y2463" s="22">
        <f>X2463-W2463</f>
        <v>15498.252643295826</v>
      </c>
      <c r="Z2463" s="8">
        <f>Y2463/W2463</f>
        <v>0.23436906249999997</v>
      </c>
      <c r="AA2463" s="11">
        <v>1098</v>
      </c>
      <c r="AB2463" s="2">
        <v>1935</v>
      </c>
      <c r="AC2463" s="2">
        <f>2016-AB2463</f>
        <v>81</v>
      </c>
      <c r="AD2463" s="2" t="s">
        <v>102</v>
      </c>
    </row>
    <row r="2464" spans="1:30" x14ac:dyDescent="0.2">
      <c r="A2464">
        <v>40</v>
      </c>
      <c r="B2464" s="2" t="s">
        <v>1977</v>
      </c>
      <c r="C2464" s="2" t="s">
        <v>22</v>
      </c>
      <c r="D2464" s="2" t="s">
        <v>23</v>
      </c>
      <c r="E2464" s="6" t="s">
        <v>2767</v>
      </c>
      <c r="F2464" s="2">
        <v>85</v>
      </c>
      <c r="G2464" s="2">
        <v>98</v>
      </c>
      <c r="H2464" s="3">
        <v>42637</v>
      </c>
      <c r="I2464" s="3">
        <v>42647</v>
      </c>
      <c r="J2464" s="3" t="s">
        <v>2542</v>
      </c>
      <c r="K2464" s="17">
        <f>IF(J2464="Januar",238.19,IF(J2464="Februar",240.59,IF(J2464="Mars",245.99,IF(J2464="April",250.79,IF(J2464="Mai",256.52,IF(J2464="Juni",259.83,IF(J2464="Juli",265.66,IF(J2464="August",272.21,IF(J2464="September",275.91,IF(J2464="Oktober",281.13,IF(J2464="November",284.38,IF(J2464="Desember",287.34,0))))))))))))</f>
        <v>281.13</v>
      </c>
      <c r="L2464" s="20">
        <f>$K$2/K2464</f>
        <v>0.84725927506847365</v>
      </c>
      <c r="M2464" s="2">
        <v>10</v>
      </c>
      <c r="N2464" s="2">
        <v>5800000</v>
      </c>
      <c r="O2464" s="2">
        <v>6900000</v>
      </c>
      <c r="P2464" s="2">
        <f>O2464-N2464</f>
        <v>1100000</v>
      </c>
      <c r="Q2464" s="4">
        <f>P2464/N2464</f>
        <v>0.18965517241379309</v>
      </c>
      <c r="R2464" s="2"/>
      <c r="S2464" s="9">
        <f>(N2464+R2464)/F2464</f>
        <v>68235.294117647063</v>
      </c>
      <c r="T2464" s="2">
        <v>81176</v>
      </c>
      <c r="U2464" s="5">
        <f>T2464-S2464</f>
        <v>12940.705882352937</v>
      </c>
      <c r="V2464" s="4">
        <f>U2464/S2464</f>
        <v>0.18964827586206889</v>
      </c>
      <c r="W2464" s="22">
        <f>S2464*L2464</f>
        <v>57812.985828201738</v>
      </c>
      <c r="X2464" s="22">
        <f>T2464*L2464</f>
        <v>68777.118912958424</v>
      </c>
      <c r="Y2464" s="22">
        <f>X2464-W2464</f>
        <v>10964.133084756686</v>
      </c>
      <c r="Z2464" s="8">
        <f>Y2464/W2464</f>
        <v>0.18964827586206895</v>
      </c>
      <c r="AA2464" s="11">
        <v>11348</v>
      </c>
      <c r="AB2464" s="2">
        <v>2015</v>
      </c>
      <c r="AC2464" s="2">
        <f>2016-AB2464</f>
        <v>1</v>
      </c>
      <c r="AD2464" s="2" t="s">
        <v>67</v>
      </c>
    </row>
    <row r="2465" spans="1:30" x14ac:dyDescent="0.2">
      <c r="A2465">
        <v>40</v>
      </c>
      <c r="B2465" s="6" t="s">
        <v>1995</v>
      </c>
      <c r="C2465" s="6" t="s">
        <v>22</v>
      </c>
      <c r="D2465" s="6" t="s">
        <v>23</v>
      </c>
      <c r="E2465" s="6" t="s">
        <v>2767</v>
      </c>
      <c r="F2465" s="6">
        <v>86</v>
      </c>
      <c r="G2465" s="6">
        <v>97</v>
      </c>
      <c r="H2465" s="7">
        <v>42637</v>
      </c>
      <c r="I2465" s="7">
        <v>42647</v>
      </c>
      <c r="J2465" s="3" t="s">
        <v>2542</v>
      </c>
      <c r="K2465" s="17">
        <f>IF(J2465="Januar",238.19,IF(J2465="Februar",240.59,IF(J2465="Mars",245.99,IF(J2465="April",250.79,IF(J2465="Mai",256.52,IF(J2465="Juni",259.83,IF(J2465="Juli",265.66,IF(J2465="August",272.21,IF(J2465="September",275.91,IF(J2465="Oktober",281.13,IF(J2465="November",284.38,IF(J2465="Desember",287.34,0))))))))))))</f>
        <v>281.13</v>
      </c>
      <c r="L2465" s="20">
        <f>$K$2/K2465</f>
        <v>0.84725927506847365</v>
      </c>
      <c r="M2465" s="6">
        <v>10</v>
      </c>
      <c r="N2465" s="6">
        <v>3680000</v>
      </c>
      <c r="O2465" s="6">
        <v>4200000</v>
      </c>
      <c r="P2465" s="6">
        <f>O2465-N2465</f>
        <v>520000</v>
      </c>
      <c r="Q2465" s="8">
        <f>P2465/N2465</f>
        <v>0.14130434782608695</v>
      </c>
      <c r="R2465" s="6">
        <v>17016</v>
      </c>
      <c r="S2465" s="9">
        <f>(N2465+R2465)/F2465</f>
        <v>42988.558139534885</v>
      </c>
      <c r="T2465" s="6">
        <v>49035</v>
      </c>
      <c r="U2465" s="5">
        <f>T2465-S2465</f>
        <v>6046.4418604651146</v>
      </c>
      <c r="V2465" s="4">
        <f>U2465/S2465</f>
        <v>0.14065235314101962</v>
      </c>
      <c r="W2465" s="22">
        <f>S2465*L2465</f>
        <v>36422.454605541257</v>
      </c>
      <c r="X2465" s="22">
        <f>T2465*L2465</f>
        <v>41545.358552982609</v>
      </c>
      <c r="Y2465" s="22">
        <f>X2465-W2465</f>
        <v>5122.9039474413512</v>
      </c>
      <c r="Z2465" s="8">
        <f>Y2465/W2465</f>
        <v>0.14065235314101979</v>
      </c>
      <c r="AA2465" s="10">
        <v>2098</v>
      </c>
      <c r="AB2465" s="6">
        <v>1927</v>
      </c>
      <c r="AC2465" s="6">
        <f>2016-AB2465</f>
        <v>89</v>
      </c>
      <c r="AD2465" s="6" t="s">
        <v>46</v>
      </c>
    </row>
    <row r="2466" spans="1:30" x14ac:dyDescent="0.2">
      <c r="A2466">
        <v>40</v>
      </c>
      <c r="B2466" s="6" t="s">
        <v>2375</v>
      </c>
      <c r="C2466" s="6" t="s">
        <v>22</v>
      </c>
      <c r="D2466" s="6" t="s">
        <v>23</v>
      </c>
      <c r="E2466" s="6" t="s">
        <v>2767</v>
      </c>
      <c r="F2466" s="6">
        <v>122</v>
      </c>
      <c r="G2466" s="6">
        <v>133</v>
      </c>
      <c r="H2466" s="7">
        <v>42637</v>
      </c>
      <c r="I2466" s="7">
        <v>42647</v>
      </c>
      <c r="J2466" s="3" t="s">
        <v>2542</v>
      </c>
      <c r="K2466" s="17">
        <f>IF(J2466="Januar",238.19,IF(J2466="Februar",240.59,IF(J2466="Mars",245.99,IF(J2466="April",250.79,IF(J2466="Mai",256.52,IF(J2466="Juni",259.83,IF(J2466="Juli",265.66,IF(J2466="August",272.21,IF(J2466="September",275.91,IF(J2466="Oktober",281.13,IF(J2466="November",284.38,IF(J2466="Desember",287.34,0))))))))))))</f>
        <v>281.13</v>
      </c>
      <c r="L2466" s="20">
        <f>$K$2/K2466</f>
        <v>0.84725927506847365</v>
      </c>
      <c r="M2466" s="6">
        <v>10</v>
      </c>
      <c r="N2466" s="6">
        <v>8800000</v>
      </c>
      <c r="O2466" s="6">
        <v>9300000</v>
      </c>
      <c r="P2466" s="6">
        <f>O2466-N2466</f>
        <v>500000</v>
      </c>
      <c r="Q2466" s="8">
        <f>P2466/N2466</f>
        <v>5.6818181818181816E-2</v>
      </c>
      <c r="R2466" s="6"/>
      <c r="S2466" s="9">
        <f>(N2466+R2466)/F2466</f>
        <v>72131.147540983613</v>
      </c>
      <c r="T2466" s="6">
        <v>76230</v>
      </c>
      <c r="U2466" s="5">
        <f>T2466-S2466</f>
        <v>4098.852459016387</v>
      </c>
      <c r="V2466" s="4">
        <f>U2466/S2466</f>
        <v>5.6824999999999903E-2</v>
      </c>
      <c r="W2466" s="22">
        <f>S2466*L2466</f>
        <v>61113.783775430893</v>
      </c>
      <c r="X2466" s="22">
        <f>T2466*L2466</f>
        <v>64586.574538469744</v>
      </c>
      <c r="Y2466" s="22">
        <f>X2466-W2466</f>
        <v>3472.7907630388509</v>
      </c>
      <c r="Z2466" s="8">
        <f>Y2466/W2466</f>
        <v>5.6824999999999841E-2</v>
      </c>
      <c r="AA2466" s="10">
        <v>1283</v>
      </c>
      <c r="AB2466" s="6">
        <v>1938</v>
      </c>
      <c r="AC2466" s="6">
        <f>2016-AB2466</f>
        <v>78</v>
      </c>
      <c r="AD2466" s="6" t="s">
        <v>67</v>
      </c>
    </row>
    <row r="2467" spans="1:30" x14ac:dyDescent="0.2">
      <c r="A2467">
        <v>40</v>
      </c>
      <c r="B2467" s="2" t="s">
        <v>87</v>
      </c>
      <c r="C2467" s="2" t="s">
        <v>22</v>
      </c>
      <c r="D2467" s="2" t="s">
        <v>23</v>
      </c>
      <c r="E2467" s="6" t="s">
        <v>2767</v>
      </c>
      <c r="F2467" s="2">
        <v>25</v>
      </c>
      <c r="G2467" s="2">
        <v>28</v>
      </c>
      <c r="H2467" s="3">
        <v>42636</v>
      </c>
      <c r="I2467" s="3">
        <v>42647</v>
      </c>
      <c r="J2467" s="3" t="s">
        <v>2542</v>
      </c>
      <c r="K2467" s="17">
        <f>IF(J2467="Januar",238.19,IF(J2467="Februar",240.59,IF(J2467="Mars",245.99,IF(J2467="April",250.79,IF(J2467="Mai",256.52,IF(J2467="Juni",259.83,IF(J2467="Juli",265.66,IF(J2467="August",272.21,IF(J2467="September",275.91,IF(J2467="Oktober",281.13,IF(J2467="November",284.38,IF(J2467="Desember",287.34,0))))))))))))</f>
        <v>281.13</v>
      </c>
      <c r="L2467" s="20">
        <f>$K$2/K2467</f>
        <v>0.84725927506847365</v>
      </c>
      <c r="M2467" s="2">
        <v>11</v>
      </c>
      <c r="N2467" s="2">
        <v>1900000</v>
      </c>
      <c r="O2467" s="2">
        <v>2660000</v>
      </c>
      <c r="P2467" s="2">
        <f>O2467-N2467</f>
        <v>760000</v>
      </c>
      <c r="Q2467" s="4">
        <f>P2467/N2467</f>
        <v>0.4</v>
      </c>
      <c r="R2467" s="2">
        <v>10</v>
      </c>
      <c r="S2467" s="9">
        <f>(N2467+R2467)/F2467</f>
        <v>76000.399999999994</v>
      </c>
      <c r="T2467" s="2">
        <v>106400</v>
      </c>
      <c r="U2467" s="5">
        <f>T2467-S2467</f>
        <v>30399.600000000006</v>
      </c>
      <c r="V2467" s="4">
        <f>U2467/S2467</f>
        <v>0.39999263161772841</v>
      </c>
      <c r="W2467" s="22">
        <f>S2467*L2467</f>
        <v>64392.043808914023</v>
      </c>
      <c r="X2467" s="22">
        <f>T2467*L2467</f>
        <v>90148.38686728559</v>
      </c>
      <c r="Y2467" s="22">
        <f>X2467-W2467</f>
        <v>25756.343058371567</v>
      </c>
      <c r="Z2467" s="8">
        <f>Y2467/W2467</f>
        <v>0.3999926316177283</v>
      </c>
      <c r="AA2467" s="11">
        <v>1411</v>
      </c>
      <c r="AB2467" s="2">
        <v>1961</v>
      </c>
      <c r="AC2467" s="2">
        <f>2016-AB2467</f>
        <v>55</v>
      </c>
      <c r="AD2467" s="2" t="s">
        <v>88</v>
      </c>
    </row>
    <row r="2468" spans="1:30" x14ac:dyDescent="0.2">
      <c r="A2468">
        <v>40</v>
      </c>
      <c r="B2468" s="2" t="s">
        <v>405</v>
      </c>
      <c r="C2468" s="2" t="s">
        <v>22</v>
      </c>
      <c r="D2468" s="2" t="s">
        <v>23</v>
      </c>
      <c r="E2468" s="6" t="s">
        <v>2767</v>
      </c>
      <c r="F2468" s="2">
        <v>40</v>
      </c>
      <c r="G2468" s="2">
        <v>45</v>
      </c>
      <c r="H2468" s="3">
        <v>42636</v>
      </c>
      <c r="I2468" s="3">
        <v>42647</v>
      </c>
      <c r="J2468" s="3" t="s">
        <v>2542</v>
      </c>
      <c r="K2468" s="17">
        <f>IF(J2468="Januar",238.19,IF(J2468="Februar",240.59,IF(J2468="Mars",245.99,IF(J2468="April",250.79,IF(J2468="Mai",256.52,IF(J2468="Juni",259.83,IF(J2468="Juli",265.66,IF(J2468="August",272.21,IF(J2468="September",275.91,IF(J2468="Oktober",281.13,IF(J2468="November",284.38,IF(J2468="Desember",287.34,0))))))))))))</f>
        <v>281.13</v>
      </c>
      <c r="L2468" s="20">
        <f>$K$2/K2468</f>
        <v>0.84725927506847365</v>
      </c>
      <c r="M2468" s="2">
        <v>11</v>
      </c>
      <c r="N2468" s="2">
        <v>3200000</v>
      </c>
      <c r="O2468" s="2">
        <v>3700000</v>
      </c>
      <c r="P2468" s="2">
        <f>O2468-N2468</f>
        <v>500000</v>
      </c>
      <c r="Q2468" s="4">
        <f>P2468/N2468</f>
        <v>0.15625</v>
      </c>
      <c r="R2468" s="2">
        <v>21568</v>
      </c>
      <c r="S2468" s="9">
        <f>(N2468+R2468)/F2468</f>
        <v>80539.199999999997</v>
      </c>
      <c r="T2468" s="2">
        <v>93039</v>
      </c>
      <c r="U2468" s="5">
        <f>T2468-S2468</f>
        <v>12499.800000000003</v>
      </c>
      <c r="V2468" s="4">
        <f>U2468/S2468</f>
        <v>0.15520144227903931</v>
      </c>
      <c r="W2468" s="22">
        <f>S2468*L2468</f>
        <v>68237.584206594809</v>
      </c>
      <c r="X2468" s="22">
        <f>T2468*L2468</f>
        <v>78828.155693095716</v>
      </c>
      <c r="Y2468" s="22">
        <f>X2468-W2468</f>
        <v>10590.571486500907</v>
      </c>
      <c r="Z2468" s="8">
        <f>Y2468/W2468</f>
        <v>0.15520144227903929</v>
      </c>
      <c r="AA2468" s="2">
        <v>994</v>
      </c>
      <c r="AB2468" s="2">
        <v>1898</v>
      </c>
      <c r="AC2468" s="2">
        <f>2016-AB2468</f>
        <v>118</v>
      </c>
      <c r="AD2468" s="2" t="s">
        <v>94</v>
      </c>
    </row>
    <row r="2469" spans="1:30" x14ac:dyDescent="0.2">
      <c r="A2469">
        <v>40</v>
      </c>
      <c r="B2469" s="6" t="s">
        <v>632</v>
      </c>
      <c r="C2469" s="6" t="s">
        <v>22</v>
      </c>
      <c r="D2469" s="6" t="s">
        <v>23</v>
      </c>
      <c r="E2469" s="6" t="s">
        <v>2767</v>
      </c>
      <c r="F2469" s="6">
        <v>47</v>
      </c>
      <c r="G2469" s="6">
        <v>54</v>
      </c>
      <c r="H2469" s="7">
        <v>42636</v>
      </c>
      <c r="I2469" s="7">
        <v>42647</v>
      </c>
      <c r="J2469" s="3" t="s">
        <v>2542</v>
      </c>
      <c r="K2469" s="17">
        <f>IF(J2469="Januar",238.19,IF(J2469="Februar",240.59,IF(J2469="Mars",245.99,IF(J2469="April",250.79,IF(J2469="Mai",256.52,IF(J2469="Juni",259.83,IF(J2469="Juli",265.66,IF(J2469="August",272.21,IF(J2469="September",275.91,IF(J2469="Oktober",281.13,IF(J2469="November",284.38,IF(J2469="Desember",287.34,0))))))))))))</f>
        <v>281.13</v>
      </c>
      <c r="L2469" s="20">
        <f>$K$2/K2469</f>
        <v>0.84725927506847365</v>
      </c>
      <c r="M2469" s="6">
        <v>11</v>
      </c>
      <c r="N2469" s="6">
        <v>3000000</v>
      </c>
      <c r="O2469" s="6">
        <v>3610000</v>
      </c>
      <c r="P2469" s="6">
        <f>O2469-N2469</f>
        <v>610000</v>
      </c>
      <c r="Q2469" s="8">
        <f>P2469/N2469</f>
        <v>0.20333333333333334</v>
      </c>
      <c r="R2469" s="6"/>
      <c r="S2469" s="9">
        <f>(N2469+R2469)/F2469</f>
        <v>63829.787234042553</v>
      </c>
      <c r="T2469" s="6">
        <v>76809</v>
      </c>
      <c r="U2469" s="5">
        <f>T2469-S2469</f>
        <v>12979.212765957447</v>
      </c>
      <c r="V2469" s="4">
        <f>U2469/S2469</f>
        <v>0.20334099999999999</v>
      </c>
      <c r="W2469" s="22">
        <f>S2469*L2469</f>
        <v>54080.379259689806</v>
      </c>
      <c r="X2469" s="22">
        <f>T2469*L2469</f>
        <v>65077.137658734391</v>
      </c>
      <c r="Y2469" s="22">
        <f>X2469-W2469</f>
        <v>10996.758399044586</v>
      </c>
      <c r="Z2469" s="8">
        <f>Y2469/W2469</f>
        <v>0.20334100000000002</v>
      </c>
      <c r="AA2469" s="10">
        <v>21268</v>
      </c>
      <c r="AB2469" s="6">
        <v>1984</v>
      </c>
      <c r="AC2469" s="6">
        <f>2016-AB2469</f>
        <v>32</v>
      </c>
      <c r="AD2469" s="6" t="s">
        <v>426</v>
      </c>
    </row>
    <row r="2470" spans="1:30" x14ac:dyDescent="0.2">
      <c r="A2470">
        <v>40</v>
      </c>
      <c r="B2470" s="2" t="s">
        <v>678</v>
      </c>
      <c r="C2470" s="2" t="s">
        <v>22</v>
      </c>
      <c r="D2470" s="2" t="s">
        <v>23</v>
      </c>
      <c r="E2470" s="6" t="s">
        <v>2767</v>
      </c>
      <c r="F2470" s="2">
        <v>48</v>
      </c>
      <c r="G2470" s="2">
        <v>52</v>
      </c>
      <c r="H2470" s="3">
        <v>42636</v>
      </c>
      <c r="I2470" s="3">
        <v>42647</v>
      </c>
      <c r="J2470" s="3" t="s">
        <v>2542</v>
      </c>
      <c r="K2470" s="17">
        <f>IF(J2470="Januar",238.19,IF(J2470="Februar",240.59,IF(J2470="Mars",245.99,IF(J2470="April",250.79,IF(J2470="Mai",256.52,IF(J2470="Juni",259.83,IF(J2470="Juli",265.66,IF(J2470="August",272.21,IF(J2470="September",275.91,IF(J2470="Oktober",281.13,IF(J2470="November",284.38,IF(J2470="Desember",287.34,0))))))))))))</f>
        <v>281.13</v>
      </c>
      <c r="L2470" s="20">
        <f>$K$2/K2470</f>
        <v>0.84725927506847365</v>
      </c>
      <c r="M2470" s="2">
        <v>11</v>
      </c>
      <c r="N2470" s="2">
        <v>3750000</v>
      </c>
      <c r="O2470" s="2">
        <v>4215000</v>
      </c>
      <c r="P2470" s="2">
        <f>O2470-N2470</f>
        <v>465000</v>
      </c>
      <c r="Q2470" s="4">
        <f>P2470/N2470</f>
        <v>0.124</v>
      </c>
      <c r="R2470" s="2"/>
      <c r="S2470" s="9">
        <f>(N2470+R2470)/F2470</f>
        <v>78125</v>
      </c>
      <c r="T2470" s="2">
        <v>87813</v>
      </c>
      <c r="U2470" s="5">
        <f>T2470-S2470</f>
        <v>9688</v>
      </c>
      <c r="V2470" s="4">
        <f>U2470/S2470</f>
        <v>0.1240064</v>
      </c>
      <c r="W2470" s="22">
        <f>S2470*L2470</f>
        <v>66192.130864724502</v>
      </c>
      <c r="X2470" s="22">
        <f>T2470*L2470</f>
        <v>74400.378721587884</v>
      </c>
      <c r="Y2470" s="22">
        <f>X2470-W2470</f>
        <v>8208.2478568633815</v>
      </c>
      <c r="Z2470" s="8">
        <f>Y2470/W2470</f>
        <v>0.12400640000000014</v>
      </c>
      <c r="AA2470" s="2">
        <v>409</v>
      </c>
      <c r="AB2470" s="2">
        <v>1892</v>
      </c>
      <c r="AC2470" s="2">
        <f>2016-AB2470</f>
        <v>124</v>
      </c>
      <c r="AD2470" s="2" t="s">
        <v>67</v>
      </c>
    </row>
    <row r="2471" spans="1:30" x14ac:dyDescent="0.2">
      <c r="A2471">
        <v>40</v>
      </c>
      <c r="B2471" s="2" t="s">
        <v>1229</v>
      </c>
      <c r="C2471" s="2" t="s">
        <v>22</v>
      </c>
      <c r="D2471" s="2" t="s">
        <v>23</v>
      </c>
      <c r="E2471" s="6" t="s">
        <v>2767</v>
      </c>
      <c r="F2471" s="2">
        <v>62</v>
      </c>
      <c r="G2471" s="2">
        <v>68</v>
      </c>
      <c r="H2471" s="3">
        <v>42636</v>
      </c>
      <c r="I2471" s="3">
        <v>42647</v>
      </c>
      <c r="J2471" s="3" t="s">
        <v>2542</v>
      </c>
      <c r="K2471" s="17">
        <f>IF(J2471="Januar",238.19,IF(J2471="Februar",240.59,IF(J2471="Mars",245.99,IF(J2471="April",250.79,IF(J2471="Mai",256.52,IF(J2471="Juni",259.83,IF(J2471="Juli",265.66,IF(J2471="August",272.21,IF(J2471="September",275.91,IF(J2471="Oktober",281.13,IF(J2471="November",284.38,IF(J2471="Desember",287.34,0))))))))))))</f>
        <v>281.13</v>
      </c>
      <c r="L2471" s="20">
        <f>$K$2/K2471</f>
        <v>0.84725927506847365</v>
      </c>
      <c r="M2471" s="2">
        <v>11</v>
      </c>
      <c r="N2471" s="2">
        <v>4890000</v>
      </c>
      <c r="O2471" s="2">
        <v>6150000</v>
      </c>
      <c r="P2471" s="2">
        <f>O2471-N2471</f>
        <v>1260000</v>
      </c>
      <c r="Q2471" s="4">
        <f>P2471/N2471</f>
        <v>0.25766871165644173</v>
      </c>
      <c r="R2471" s="2"/>
      <c r="S2471" s="9">
        <f>(N2471+R2471)/F2471</f>
        <v>78870.967741935485</v>
      </c>
      <c r="T2471" s="2">
        <v>99194</v>
      </c>
      <c r="U2471" s="5">
        <f>T2471-S2471</f>
        <v>20323.032258064515</v>
      </c>
      <c r="V2471" s="4">
        <f>U2471/S2471</f>
        <v>0.25767443762781184</v>
      </c>
      <c r="W2471" s="22">
        <f>S2471*L2471</f>
        <v>66824.158952981234</v>
      </c>
      <c r="X2471" s="22">
        <f>T2471*L2471</f>
        <v>84043.036531142177</v>
      </c>
      <c r="Y2471" s="22">
        <f>X2471-W2471</f>
        <v>17218.877578160944</v>
      </c>
      <c r="Z2471" s="8">
        <f>Y2471/W2471</f>
        <v>0.25767443762781178</v>
      </c>
      <c r="AA2471" s="2">
        <v>531</v>
      </c>
      <c r="AB2471" s="2">
        <v>2003</v>
      </c>
      <c r="AC2471" s="2">
        <f>2016-AB2471</f>
        <v>13</v>
      </c>
      <c r="AD2471" s="2" t="s">
        <v>27</v>
      </c>
    </row>
    <row r="2472" spans="1:30" x14ac:dyDescent="0.2">
      <c r="A2472">
        <v>40</v>
      </c>
      <c r="B2472" s="6" t="s">
        <v>1330</v>
      </c>
      <c r="C2472" s="6" t="s">
        <v>22</v>
      </c>
      <c r="D2472" s="6" t="s">
        <v>23</v>
      </c>
      <c r="E2472" s="6" t="s">
        <v>2767</v>
      </c>
      <c r="F2472" s="6">
        <v>65</v>
      </c>
      <c r="G2472" s="6">
        <v>74</v>
      </c>
      <c r="H2472" s="7">
        <v>42636</v>
      </c>
      <c r="I2472" s="7">
        <v>42647</v>
      </c>
      <c r="J2472" s="3" t="s">
        <v>2542</v>
      </c>
      <c r="K2472" s="17">
        <f>IF(J2472="Januar",238.19,IF(J2472="Februar",240.59,IF(J2472="Mars",245.99,IF(J2472="April",250.79,IF(J2472="Mai",256.52,IF(J2472="Juni",259.83,IF(J2472="Juli",265.66,IF(J2472="August",272.21,IF(J2472="September",275.91,IF(J2472="Oktober",281.13,IF(J2472="November",284.38,IF(J2472="Desember",287.34,0))))))))))))</f>
        <v>281.13</v>
      </c>
      <c r="L2472" s="20">
        <f>$K$2/K2472</f>
        <v>0.84725927506847365</v>
      </c>
      <c r="M2472" s="6">
        <v>11</v>
      </c>
      <c r="N2472" s="6">
        <v>2600000</v>
      </c>
      <c r="O2472" s="6">
        <v>2900000</v>
      </c>
      <c r="P2472" s="6">
        <f>O2472-N2472</f>
        <v>300000</v>
      </c>
      <c r="Q2472" s="8">
        <f>P2472/N2472</f>
        <v>0.11538461538461539</v>
      </c>
      <c r="R2472" s="6"/>
      <c r="S2472" s="9">
        <f>(N2472+R2472)/F2472</f>
        <v>40000</v>
      </c>
      <c r="T2472" s="6">
        <v>44615</v>
      </c>
      <c r="U2472" s="5">
        <f>T2472-S2472</f>
        <v>4615</v>
      </c>
      <c r="V2472" s="4">
        <f>U2472/S2472</f>
        <v>0.11537500000000001</v>
      </c>
      <c r="W2472" s="22">
        <f>S2472*L2472</f>
        <v>33890.371002738946</v>
      </c>
      <c r="X2472" s="22">
        <f>T2472*L2472</f>
        <v>37800.47255717995</v>
      </c>
      <c r="Y2472" s="22">
        <f>X2472-W2472</f>
        <v>3910.1015544410038</v>
      </c>
      <c r="Z2472" s="8">
        <f>Y2472/W2472</f>
        <v>0.11537499999999994</v>
      </c>
      <c r="AA2472" s="10">
        <v>15123</v>
      </c>
      <c r="AB2472" s="6">
        <v>1990</v>
      </c>
      <c r="AC2472" s="6">
        <f>2016-AB2472</f>
        <v>26</v>
      </c>
      <c r="AD2472" s="6" t="s">
        <v>200</v>
      </c>
    </row>
    <row r="2473" spans="1:30" x14ac:dyDescent="0.2">
      <c r="A2473">
        <v>40</v>
      </c>
      <c r="B2473" s="2" t="s">
        <v>1530</v>
      </c>
      <c r="C2473" s="2" t="s">
        <v>22</v>
      </c>
      <c r="D2473" s="2" t="s">
        <v>23</v>
      </c>
      <c r="E2473" s="6" t="s">
        <v>2767</v>
      </c>
      <c r="F2473" s="2">
        <v>70</v>
      </c>
      <c r="G2473" s="2">
        <v>77</v>
      </c>
      <c r="H2473" s="3">
        <v>42636</v>
      </c>
      <c r="I2473" s="3">
        <v>42647</v>
      </c>
      <c r="J2473" s="3" t="s">
        <v>2542</v>
      </c>
      <c r="K2473" s="17">
        <f>IF(J2473="Januar",238.19,IF(J2473="Februar",240.59,IF(J2473="Mars",245.99,IF(J2473="April",250.79,IF(J2473="Mai",256.52,IF(J2473="Juni",259.83,IF(J2473="Juli",265.66,IF(J2473="August",272.21,IF(J2473="September",275.91,IF(J2473="Oktober",281.13,IF(J2473="November",284.38,IF(J2473="Desember",287.34,0))))))))))))</f>
        <v>281.13</v>
      </c>
      <c r="L2473" s="20">
        <f>$K$2/K2473</f>
        <v>0.84725927506847365</v>
      </c>
      <c r="M2473" s="2">
        <v>11</v>
      </c>
      <c r="N2473" s="2">
        <v>4800000</v>
      </c>
      <c r="O2473" s="2">
        <v>4980000</v>
      </c>
      <c r="P2473" s="2">
        <f>O2473-N2473</f>
        <v>180000</v>
      </c>
      <c r="Q2473" s="4">
        <f>P2473/N2473</f>
        <v>3.7499999999999999E-2</v>
      </c>
      <c r="R2473" s="2">
        <v>4343</v>
      </c>
      <c r="S2473" s="9">
        <f>(N2473+R2473)/F2473</f>
        <v>68633.471428571429</v>
      </c>
      <c r="T2473" s="2">
        <v>71205</v>
      </c>
      <c r="U2473" s="5">
        <f>T2473-S2473</f>
        <v>2571.528571428571</v>
      </c>
      <c r="V2473" s="4">
        <f>U2473/S2473</f>
        <v>3.7467557999085403E-2</v>
      </c>
      <c r="W2473" s="22">
        <f>S2473*L2473</f>
        <v>58150.345248004225</v>
      </c>
      <c r="X2473" s="22">
        <f>T2473*L2473</f>
        <v>60329.096681250667</v>
      </c>
      <c r="Y2473" s="22">
        <f>X2473-W2473</f>
        <v>2178.7514332464416</v>
      </c>
      <c r="Z2473" s="8">
        <f>Y2473/W2473</f>
        <v>3.7467557999085452E-2</v>
      </c>
      <c r="AA2473" s="11">
        <v>1453</v>
      </c>
      <c r="AB2473" s="2">
        <v>2012</v>
      </c>
      <c r="AC2473" s="2">
        <f>2016-AB2473</f>
        <v>4</v>
      </c>
      <c r="AD2473" s="2" t="s">
        <v>37</v>
      </c>
    </row>
    <row r="2474" spans="1:30" x14ac:dyDescent="0.2">
      <c r="A2474">
        <v>40</v>
      </c>
      <c r="B2474" s="2" t="s">
        <v>1531</v>
      </c>
      <c r="C2474" s="2" t="s">
        <v>22</v>
      </c>
      <c r="D2474" s="2" t="s">
        <v>23</v>
      </c>
      <c r="E2474" s="6" t="s">
        <v>2767</v>
      </c>
      <c r="F2474" s="2">
        <v>70</v>
      </c>
      <c r="G2474" s="2">
        <v>70</v>
      </c>
      <c r="H2474" s="3">
        <v>42636</v>
      </c>
      <c r="I2474" s="3">
        <v>42647</v>
      </c>
      <c r="J2474" s="3" t="s">
        <v>2542</v>
      </c>
      <c r="K2474" s="17">
        <f>IF(J2474="Januar",238.19,IF(J2474="Februar",240.59,IF(J2474="Mars",245.99,IF(J2474="April",250.79,IF(J2474="Mai",256.52,IF(J2474="Juni",259.83,IF(J2474="Juli",265.66,IF(J2474="August",272.21,IF(J2474="September",275.91,IF(J2474="Oktober",281.13,IF(J2474="November",284.38,IF(J2474="Desember",287.34,0))))))))))))</f>
        <v>281.13</v>
      </c>
      <c r="L2474" s="20">
        <f>$K$2/K2474</f>
        <v>0.84725927506847365</v>
      </c>
      <c r="M2474" s="2">
        <v>11</v>
      </c>
      <c r="N2474" s="2">
        <v>4600000</v>
      </c>
      <c r="O2474" s="2">
        <v>5100000</v>
      </c>
      <c r="P2474" s="2">
        <f>O2474-N2474</f>
        <v>500000</v>
      </c>
      <c r="Q2474" s="4">
        <f>P2474/N2474</f>
        <v>0.10869565217391304</v>
      </c>
      <c r="R2474" s="2"/>
      <c r="S2474" s="9">
        <f>(N2474+R2474)/F2474</f>
        <v>65714.28571428571</v>
      </c>
      <c r="T2474" s="2">
        <v>72857</v>
      </c>
      <c r="U2474" s="5">
        <f>T2474-S2474</f>
        <v>7142.7142857142899</v>
      </c>
      <c r="V2474" s="4">
        <f>U2474/S2474</f>
        <v>0.10869347826086964</v>
      </c>
      <c r="W2474" s="22">
        <f>S2474*L2474</f>
        <v>55677.038075928263</v>
      </c>
      <c r="X2474" s="22">
        <f>T2474*L2474</f>
        <v>61728.769003663787</v>
      </c>
      <c r="Y2474" s="22">
        <f>X2474-W2474</f>
        <v>6051.7309277355234</v>
      </c>
      <c r="Z2474" s="8">
        <f>Y2474/W2474</f>
        <v>0.1086934782608697</v>
      </c>
      <c r="AA2474" s="11">
        <v>10627</v>
      </c>
      <c r="AB2474" s="2">
        <v>1963</v>
      </c>
      <c r="AC2474" s="2">
        <f>2016-AB2474</f>
        <v>53</v>
      </c>
      <c r="AD2474" s="2" t="s">
        <v>1532</v>
      </c>
    </row>
    <row r="2475" spans="1:30" x14ac:dyDescent="0.2">
      <c r="A2475">
        <v>40</v>
      </c>
      <c r="B2475" s="2" t="s">
        <v>1674</v>
      </c>
      <c r="C2475" s="2" t="s">
        <v>22</v>
      </c>
      <c r="D2475" s="2" t="s">
        <v>23</v>
      </c>
      <c r="E2475" s="6" t="s">
        <v>2767</v>
      </c>
      <c r="F2475" s="2">
        <v>74</v>
      </c>
      <c r="G2475" s="2">
        <v>85</v>
      </c>
      <c r="H2475" s="3">
        <v>42636</v>
      </c>
      <c r="I2475" s="3">
        <v>42647</v>
      </c>
      <c r="J2475" s="3" t="s">
        <v>2542</v>
      </c>
      <c r="K2475" s="17">
        <f>IF(J2475="Januar",238.19,IF(J2475="Februar",240.59,IF(J2475="Mars",245.99,IF(J2475="April",250.79,IF(J2475="Mai",256.52,IF(J2475="Juni",259.83,IF(J2475="Juli",265.66,IF(J2475="August",272.21,IF(J2475="September",275.91,IF(J2475="Oktober",281.13,IF(J2475="November",284.38,IF(J2475="Desember",287.34,0))))))))))))</f>
        <v>281.13</v>
      </c>
      <c r="L2475" s="20">
        <f>$K$2/K2475</f>
        <v>0.84725927506847365</v>
      </c>
      <c r="M2475" s="2">
        <v>11</v>
      </c>
      <c r="N2475" s="2">
        <v>3890000</v>
      </c>
      <c r="O2475" s="2">
        <v>4850000</v>
      </c>
      <c r="P2475" s="2">
        <f>O2475-N2475</f>
        <v>960000</v>
      </c>
      <c r="Q2475" s="4">
        <f>P2475/N2475</f>
        <v>0.2467866323907455</v>
      </c>
      <c r="R2475" s="2"/>
      <c r="S2475" s="9">
        <f>(N2475+R2475)/F2475</f>
        <v>52567.567567567567</v>
      </c>
      <c r="T2475" s="2">
        <v>65541</v>
      </c>
      <c r="U2475" s="5">
        <f>T2475-S2475</f>
        <v>12973.432432432433</v>
      </c>
      <c r="V2475" s="4">
        <f>U2475/S2475</f>
        <v>0.2467953727506427</v>
      </c>
      <c r="W2475" s="22">
        <f>S2475*L2475</f>
        <v>44538.359189410301</v>
      </c>
      <c r="X2475" s="22">
        <f>T2475*L2475</f>
        <v>55530.220147262829</v>
      </c>
      <c r="Y2475" s="22">
        <f>X2475-W2475</f>
        <v>10991.860957852528</v>
      </c>
      <c r="Z2475" s="8">
        <f>Y2475/W2475</f>
        <v>0.2467953727506427</v>
      </c>
      <c r="AA2475" s="11">
        <v>3169</v>
      </c>
      <c r="AB2475" s="2">
        <v>1996</v>
      </c>
      <c r="AC2475" s="2">
        <f>2016-AB2475</f>
        <v>20</v>
      </c>
      <c r="AD2475" s="2" t="s">
        <v>37</v>
      </c>
    </row>
    <row r="2476" spans="1:30" x14ac:dyDescent="0.2">
      <c r="A2476">
        <v>40</v>
      </c>
      <c r="B2476" s="6" t="s">
        <v>1692</v>
      </c>
      <c r="C2476" s="6" t="s">
        <v>22</v>
      </c>
      <c r="D2476" s="6" t="s">
        <v>23</v>
      </c>
      <c r="E2476" s="6" t="s">
        <v>2767</v>
      </c>
      <c r="F2476" s="6">
        <v>75</v>
      </c>
      <c r="G2476" s="6">
        <v>83</v>
      </c>
      <c r="H2476" s="7">
        <v>42636</v>
      </c>
      <c r="I2476" s="7">
        <v>42647</v>
      </c>
      <c r="J2476" s="3" t="s">
        <v>2542</v>
      </c>
      <c r="K2476" s="17">
        <f>IF(J2476="Januar",238.19,IF(J2476="Februar",240.59,IF(J2476="Mars",245.99,IF(J2476="April",250.79,IF(J2476="Mai",256.52,IF(J2476="Juni",259.83,IF(J2476="Juli",265.66,IF(J2476="August",272.21,IF(J2476="September",275.91,IF(J2476="Oktober",281.13,IF(J2476="November",284.38,IF(J2476="Desember",287.34,0))))))))))))</f>
        <v>281.13</v>
      </c>
      <c r="L2476" s="20">
        <f>$K$2/K2476</f>
        <v>0.84725927506847365</v>
      </c>
      <c r="M2476" s="6">
        <v>11</v>
      </c>
      <c r="N2476" s="6">
        <v>2700000</v>
      </c>
      <c r="O2476" s="6">
        <v>2825000</v>
      </c>
      <c r="P2476" s="6">
        <f>O2476-N2476</f>
        <v>125000</v>
      </c>
      <c r="Q2476" s="8">
        <f>P2476/N2476</f>
        <v>4.6296296296296294E-2</v>
      </c>
      <c r="R2476" s="6">
        <v>236859</v>
      </c>
      <c r="S2476" s="9">
        <f>(N2476+R2476)/F2476</f>
        <v>39158.120000000003</v>
      </c>
      <c r="T2476" s="6">
        <v>40825</v>
      </c>
      <c r="U2476" s="5">
        <f>T2476-S2476</f>
        <v>1666.8799999999974</v>
      </c>
      <c r="V2476" s="4">
        <f>U2476/S2476</f>
        <v>4.2567927162999585E-2</v>
      </c>
      <c r="W2476" s="22">
        <f>S2476*L2476</f>
        <v>33177.080364244299</v>
      </c>
      <c r="X2476" s="22">
        <f>T2476*L2476</f>
        <v>34589.35990467044</v>
      </c>
      <c r="Y2476" s="22">
        <f>X2476-W2476</f>
        <v>1412.2795404261415</v>
      </c>
      <c r="Z2476" s="8">
        <f>Y2476/W2476</f>
        <v>4.2567927162999779E-2</v>
      </c>
      <c r="AA2476" s="10">
        <v>36167</v>
      </c>
      <c r="AB2476" s="6">
        <v>1986</v>
      </c>
      <c r="AC2476" s="6">
        <f>2016-AB2476</f>
        <v>30</v>
      </c>
      <c r="AD2476" s="6" t="s">
        <v>37</v>
      </c>
    </row>
    <row r="2477" spans="1:30" x14ac:dyDescent="0.2">
      <c r="A2477">
        <v>40</v>
      </c>
      <c r="B2477" s="6" t="s">
        <v>124</v>
      </c>
      <c r="C2477" s="6" t="s">
        <v>22</v>
      </c>
      <c r="D2477" s="6" t="s">
        <v>23</v>
      </c>
      <c r="E2477" s="6" t="s">
        <v>2767</v>
      </c>
      <c r="F2477" s="6">
        <v>27</v>
      </c>
      <c r="G2477" s="6">
        <v>30</v>
      </c>
      <c r="H2477" s="7">
        <v>42634</v>
      </c>
      <c r="I2477" s="7">
        <v>42647</v>
      </c>
      <c r="J2477" s="3" t="s">
        <v>2542</v>
      </c>
      <c r="K2477" s="17">
        <f>IF(J2477="Januar",238.19,IF(J2477="Februar",240.59,IF(J2477="Mars",245.99,IF(J2477="April",250.79,IF(J2477="Mai",256.52,IF(J2477="Juni",259.83,IF(J2477="Juli",265.66,IF(J2477="August",272.21,IF(J2477="September",275.91,IF(J2477="Oktober",281.13,IF(J2477="November",284.38,IF(J2477="Desember",287.34,0))))))))))))</f>
        <v>281.13</v>
      </c>
      <c r="L2477" s="20">
        <f>$K$2/K2477</f>
        <v>0.84725927506847365</v>
      </c>
      <c r="M2477" s="6">
        <v>13</v>
      </c>
      <c r="N2477" s="6">
        <v>2590000</v>
      </c>
      <c r="O2477" s="6">
        <v>2675000</v>
      </c>
      <c r="P2477" s="6">
        <f>O2477-N2477</f>
        <v>85000</v>
      </c>
      <c r="Q2477" s="8">
        <f>P2477/N2477</f>
        <v>3.2818532818532815E-2</v>
      </c>
      <c r="R2477" s="6">
        <v>3780</v>
      </c>
      <c r="S2477" s="9">
        <f>(N2477+R2477)/F2477</f>
        <v>96065.925925925927</v>
      </c>
      <c r="T2477" s="6">
        <v>99214</v>
      </c>
      <c r="U2477" s="5">
        <f>T2477-S2477</f>
        <v>3148.074074074073</v>
      </c>
      <c r="V2477" s="8">
        <f>U2477/S2477</f>
        <v>3.2769934227266755E-2</v>
      </c>
      <c r="W2477" s="22">
        <f>S2477*L2477</f>
        <v>81392.746758781694</v>
      </c>
      <c r="X2477" s="22">
        <f>T2477*L2477</f>
        <v>84059.981716643539</v>
      </c>
      <c r="Y2477" s="22">
        <f>X2477-W2477</f>
        <v>2667.234957861845</v>
      </c>
      <c r="Z2477" s="8">
        <f>Y2477/W2477</f>
        <v>3.276993422726663E-2</v>
      </c>
      <c r="AA2477" s="6">
        <v>684</v>
      </c>
      <c r="AB2477" s="6">
        <v>1931</v>
      </c>
      <c r="AC2477" s="6">
        <f>2016-AB2477</f>
        <v>85</v>
      </c>
      <c r="AD2477" s="6" t="s">
        <v>90</v>
      </c>
    </row>
    <row r="2478" spans="1:30" x14ac:dyDescent="0.2">
      <c r="A2478">
        <v>40</v>
      </c>
      <c r="B2478" s="6" t="s">
        <v>2084</v>
      </c>
      <c r="C2478" s="6" t="s">
        <v>22</v>
      </c>
      <c r="D2478" s="6" t="s">
        <v>23</v>
      </c>
      <c r="E2478" s="6" t="s">
        <v>2767</v>
      </c>
      <c r="F2478" s="6">
        <v>92</v>
      </c>
      <c r="G2478" s="6">
        <v>101</v>
      </c>
      <c r="H2478" s="7">
        <v>42631</v>
      </c>
      <c r="I2478" s="7">
        <v>42647</v>
      </c>
      <c r="J2478" s="3" t="s">
        <v>2542</v>
      </c>
      <c r="K2478" s="17">
        <f>IF(J2478="Januar",238.19,IF(J2478="Februar",240.59,IF(J2478="Mars",245.99,IF(J2478="April",250.79,IF(J2478="Mai",256.52,IF(J2478="Juni",259.83,IF(J2478="Juli",265.66,IF(J2478="August",272.21,IF(J2478="September",275.91,IF(J2478="Oktober",281.13,IF(J2478="November",284.38,IF(J2478="Desember",287.34,0))))))))))))</f>
        <v>281.13</v>
      </c>
      <c r="L2478" s="20">
        <f>$K$2/K2478</f>
        <v>0.84725927506847365</v>
      </c>
      <c r="M2478" s="6">
        <v>16</v>
      </c>
      <c r="N2478" s="6">
        <v>3900000</v>
      </c>
      <c r="O2478" s="6">
        <v>4000000</v>
      </c>
      <c r="P2478" s="6">
        <f>O2478-N2478</f>
        <v>100000</v>
      </c>
      <c r="Q2478" s="8">
        <f>P2478/N2478</f>
        <v>2.564102564102564E-2</v>
      </c>
      <c r="R2478" s="6">
        <v>114000</v>
      </c>
      <c r="S2478" s="9">
        <f>(N2478+R2478)/F2478</f>
        <v>43630.434782608696</v>
      </c>
      <c r="T2478" s="6">
        <v>44717</v>
      </c>
      <c r="U2478" s="5">
        <f>T2478-S2478</f>
        <v>1086.565217391304</v>
      </c>
      <c r="V2478" s="4">
        <f>U2478/S2478</f>
        <v>2.4903836571998E-2</v>
      </c>
      <c r="W2478" s="22">
        <f>S2478*L2478</f>
        <v>36966.290544835363</v>
      </c>
      <c r="X2478" s="22">
        <f>T2478*L2478</f>
        <v>37886.893003236939</v>
      </c>
      <c r="Y2478" s="22">
        <f>X2478-W2478</f>
        <v>920.60245840157586</v>
      </c>
      <c r="Z2478" s="8">
        <f>Y2478/W2478</f>
        <v>2.4903836571998027E-2</v>
      </c>
      <c r="AA2478" s="10">
        <v>12240</v>
      </c>
      <c r="AB2478" s="6">
        <v>1975</v>
      </c>
      <c r="AC2478" s="6">
        <f>2016-AB2478</f>
        <v>41</v>
      </c>
      <c r="AD2478" s="6" t="s">
        <v>297</v>
      </c>
    </row>
    <row r="2479" spans="1:30" x14ac:dyDescent="0.2">
      <c r="A2479">
        <v>40</v>
      </c>
      <c r="B2479" s="2" t="s">
        <v>2482</v>
      </c>
      <c r="C2479" s="2" t="s">
        <v>22</v>
      </c>
      <c r="D2479" s="2" t="s">
        <v>23</v>
      </c>
      <c r="E2479" s="6" t="s">
        <v>2767</v>
      </c>
      <c r="F2479" s="2">
        <v>154</v>
      </c>
      <c r="G2479" s="2">
        <v>197</v>
      </c>
      <c r="H2479" s="3">
        <v>42630</v>
      </c>
      <c r="I2479" s="3">
        <v>42647</v>
      </c>
      <c r="J2479" s="3" t="s">
        <v>2542</v>
      </c>
      <c r="K2479" s="17">
        <f>IF(J2479="Januar",238.19,IF(J2479="Februar",240.59,IF(J2479="Mars",245.99,IF(J2479="April",250.79,IF(J2479="Mai",256.52,IF(J2479="Juni",259.83,IF(J2479="Juli",265.66,IF(J2479="August",272.21,IF(J2479="September",275.91,IF(J2479="Oktober",281.13,IF(J2479="November",284.38,IF(J2479="Desember",287.34,0))))))))))))</f>
        <v>281.13</v>
      </c>
      <c r="L2479" s="20">
        <f>$K$2/K2479</f>
        <v>0.84725927506847365</v>
      </c>
      <c r="M2479" s="2">
        <v>17</v>
      </c>
      <c r="N2479" s="2">
        <v>6300000</v>
      </c>
      <c r="O2479" s="2">
        <v>6200000</v>
      </c>
      <c r="P2479" s="2">
        <f>O2479-N2479</f>
        <v>-100000</v>
      </c>
      <c r="Q2479" s="4">
        <f>P2479/N2479</f>
        <v>-1.5873015873015872E-2</v>
      </c>
      <c r="R2479" s="2"/>
      <c r="S2479" s="9">
        <f>(N2479+R2479)/F2479</f>
        <v>40909.090909090912</v>
      </c>
      <c r="T2479" s="2">
        <v>40260</v>
      </c>
      <c r="U2479" s="5">
        <f>T2479-S2479</f>
        <v>-649.09090909091174</v>
      </c>
      <c r="V2479" s="4">
        <f>U2479/S2479</f>
        <v>-1.586666666666673E-2</v>
      </c>
      <c r="W2479" s="22">
        <f>S2479*L2479</f>
        <v>34660.606707346655</v>
      </c>
      <c r="X2479" s="22">
        <f>T2479*L2479</f>
        <v>34110.658414256752</v>
      </c>
      <c r="Y2479" s="22">
        <f>X2479-W2479</f>
        <v>-549.94829308990302</v>
      </c>
      <c r="Z2479" s="8">
        <f>Y2479/W2479</f>
        <v>-1.5866666666666748E-2</v>
      </c>
      <c r="AA2479" s="11">
        <v>1459</v>
      </c>
      <c r="AB2479" s="2">
        <v>1928</v>
      </c>
      <c r="AC2479" s="2">
        <f>2016-AB2479</f>
        <v>88</v>
      </c>
      <c r="AD2479" s="2" t="s">
        <v>27</v>
      </c>
    </row>
    <row r="2480" spans="1:30" x14ac:dyDescent="0.2">
      <c r="A2480">
        <v>40</v>
      </c>
      <c r="B2480" s="6" t="s">
        <v>1126</v>
      </c>
      <c r="C2480" s="6" t="s">
        <v>22</v>
      </c>
      <c r="D2480" s="6" t="s">
        <v>23</v>
      </c>
      <c r="E2480" s="6" t="s">
        <v>2767</v>
      </c>
      <c r="F2480" s="6">
        <v>59</v>
      </c>
      <c r="G2480" s="6">
        <v>66</v>
      </c>
      <c r="H2480" s="7">
        <v>42629</v>
      </c>
      <c r="I2480" s="7">
        <v>42647</v>
      </c>
      <c r="J2480" s="3" t="s">
        <v>2542</v>
      </c>
      <c r="K2480" s="17">
        <f>IF(J2480="Januar",238.19,IF(J2480="Februar",240.59,IF(J2480="Mars",245.99,IF(J2480="April",250.79,IF(J2480="Mai",256.52,IF(J2480="Juni",259.83,IF(J2480="Juli",265.66,IF(J2480="August",272.21,IF(J2480="September",275.91,IF(J2480="Oktober",281.13,IF(J2480="November",284.38,IF(J2480="Desember",287.34,0))))))))))))</f>
        <v>281.13</v>
      </c>
      <c r="L2480" s="20">
        <f>$K$2/K2480</f>
        <v>0.84725927506847365</v>
      </c>
      <c r="M2480" s="6">
        <v>18</v>
      </c>
      <c r="N2480" s="6">
        <v>4900000</v>
      </c>
      <c r="O2480" s="6">
        <v>5000000</v>
      </c>
      <c r="P2480" s="6">
        <f>O2480-N2480</f>
        <v>100000</v>
      </c>
      <c r="Q2480" s="8">
        <f>P2480/N2480</f>
        <v>2.0408163265306121E-2</v>
      </c>
      <c r="R2480" s="6">
        <v>1102</v>
      </c>
      <c r="S2480" s="9">
        <f>(N2480+R2480)/F2480</f>
        <v>83069.525423728817</v>
      </c>
      <c r="T2480" s="6">
        <v>84764</v>
      </c>
      <c r="U2480" s="5">
        <f>T2480-S2480</f>
        <v>1694.4745762711827</v>
      </c>
      <c r="V2480" s="4">
        <f>U2480/S2480</f>
        <v>2.039826961365011E-2</v>
      </c>
      <c r="W2480" s="22">
        <f>S2480*L2480</f>
        <v>70381.425890790619</v>
      </c>
      <c r="X2480" s="22">
        <f>T2480*L2480</f>
        <v>71817.085191904102</v>
      </c>
      <c r="Y2480" s="22">
        <f>X2480-W2480</f>
        <v>1435.6593011134828</v>
      </c>
      <c r="Z2480" s="8">
        <f>Y2480/W2480</f>
        <v>2.0398269613650131E-2</v>
      </c>
      <c r="AA2480" s="10">
        <v>1953</v>
      </c>
      <c r="AB2480" s="6">
        <v>1998</v>
      </c>
      <c r="AC2480" s="6">
        <f>2016-AB2480</f>
        <v>18</v>
      </c>
      <c r="AD2480" s="6" t="s">
        <v>108</v>
      </c>
    </row>
    <row r="2481" spans="1:30" x14ac:dyDescent="0.2">
      <c r="A2481">
        <v>40</v>
      </c>
      <c r="B2481" s="2" t="s">
        <v>1230</v>
      </c>
      <c r="C2481" s="2" t="s">
        <v>22</v>
      </c>
      <c r="D2481" s="2" t="s">
        <v>23</v>
      </c>
      <c r="E2481" s="6" t="s">
        <v>2767</v>
      </c>
      <c r="F2481" s="2">
        <v>62</v>
      </c>
      <c r="G2481" s="2">
        <v>69</v>
      </c>
      <c r="H2481" s="3">
        <v>42638</v>
      </c>
      <c r="I2481" s="3">
        <v>42648</v>
      </c>
      <c r="J2481" s="3" t="s">
        <v>2542</v>
      </c>
      <c r="K2481" s="17">
        <f>IF(J2481="Januar",238.19,IF(J2481="Februar",240.59,IF(J2481="Mars",245.99,IF(J2481="April",250.79,IF(J2481="Mai",256.52,IF(J2481="Juni",259.83,IF(J2481="Juli",265.66,IF(J2481="August",272.21,IF(J2481="September",275.91,IF(J2481="Oktober",281.13,IF(J2481="November",284.38,IF(J2481="Desember",287.34,0))))))))))))</f>
        <v>281.13</v>
      </c>
      <c r="L2481" s="20">
        <f>$K$2/K2481</f>
        <v>0.84725927506847365</v>
      </c>
      <c r="M2481" s="2">
        <v>10</v>
      </c>
      <c r="N2481" s="2">
        <v>4700000</v>
      </c>
      <c r="O2481" s="2">
        <v>5120000</v>
      </c>
      <c r="P2481" s="2">
        <f>O2481-N2481</f>
        <v>420000</v>
      </c>
      <c r="Q2481" s="4">
        <f>P2481/N2481</f>
        <v>8.9361702127659579E-2</v>
      </c>
      <c r="R2481" s="2"/>
      <c r="S2481" s="9">
        <f>(N2481+R2481)/F2481</f>
        <v>75806.451612903227</v>
      </c>
      <c r="T2481" s="2">
        <v>82581</v>
      </c>
      <c r="U2481" s="5">
        <f>T2481-S2481</f>
        <v>6774.5483870967728</v>
      </c>
      <c r="V2481" s="4">
        <f>U2481/S2481</f>
        <v>8.9366382978723388E-2</v>
      </c>
      <c r="W2481" s="22">
        <f>S2481*L2481</f>
        <v>64227.719239061713</v>
      </c>
      <c r="X2481" s="22">
        <f>T2481*L2481</f>
        <v>69967.51819442962</v>
      </c>
      <c r="Y2481" s="22">
        <f>X2481-W2481</f>
        <v>5739.7989553679072</v>
      </c>
      <c r="Z2481" s="8">
        <f>Y2481/W2481</f>
        <v>8.936638297872336E-2</v>
      </c>
      <c r="AA2481" s="11">
        <v>1384</v>
      </c>
      <c r="AB2481" s="2">
        <v>2012</v>
      </c>
      <c r="AC2481" s="2">
        <f>2016-AB2481</f>
        <v>4</v>
      </c>
      <c r="AD2481" s="2" t="s">
        <v>191</v>
      </c>
    </row>
    <row r="2482" spans="1:30" x14ac:dyDescent="0.2">
      <c r="A2482">
        <v>40</v>
      </c>
      <c r="B2482" s="2" t="s">
        <v>633</v>
      </c>
      <c r="C2482" s="2" t="s">
        <v>22</v>
      </c>
      <c r="D2482" s="2" t="s">
        <v>23</v>
      </c>
      <c r="E2482" s="6" t="s">
        <v>2767</v>
      </c>
      <c r="F2482" s="2">
        <v>47</v>
      </c>
      <c r="G2482" s="2">
        <v>53</v>
      </c>
      <c r="H2482" s="3">
        <v>42637</v>
      </c>
      <c r="I2482" s="3">
        <v>42648</v>
      </c>
      <c r="J2482" s="3" t="s">
        <v>2542</v>
      </c>
      <c r="K2482" s="17">
        <f>IF(J2482="Januar",238.19,IF(J2482="Februar",240.59,IF(J2482="Mars",245.99,IF(J2482="April",250.79,IF(J2482="Mai",256.52,IF(J2482="Juni",259.83,IF(J2482="Juli",265.66,IF(J2482="August",272.21,IF(J2482="September",275.91,IF(J2482="Oktober",281.13,IF(J2482="November",284.38,IF(J2482="Desember",287.34,0))))))))))))</f>
        <v>281.13</v>
      </c>
      <c r="L2482" s="20">
        <f>$K$2/K2482</f>
        <v>0.84725927506847365</v>
      </c>
      <c r="M2482" s="2">
        <v>11</v>
      </c>
      <c r="N2482" s="2">
        <v>3850000</v>
      </c>
      <c r="O2482" s="2">
        <v>4500000</v>
      </c>
      <c r="P2482" s="2">
        <f>O2482-N2482</f>
        <v>650000</v>
      </c>
      <c r="Q2482" s="4">
        <f>P2482/N2482</f>
        <v>0.16883116883116883</v>
      </c>
      <c r="R2482" s="2"/>
      <c r="S2482" s="9">
        <f>(N2482+R2482)/F2482</f>
        <v>81914.893617021284</v>
      </c>
      <c r="T2482" s="2">
        <v>95745</v>
      </c>
      <c r="U2482" s="5">
        <f>T2482-S2482</f>
        <v>13830.106382978716</v>
      </c>
      <c r="V2482" s="4">
        <f>U2482/S2482</f>
        <v>0.16883506493506484</v>
      </c>
      <c r="W2482" s="22">
        <f>S2482*L2482</f>
        <v>69403.153383268596</v>
      </c>
      <c r="X2482" s="22">
        <f>T2482*L2482</f>
        <v>81120.83929143101</v>
      </c>
      <c r="Y2482" s="22">
        <f>X2482-W2482</f>
        <v>11717.685908162413</v>
      </c>
      <c r="Z2482" s="8">
        <f>Y2482/W2482</f>
        <v>0.16883506493506475</v>
      </c>
      <c r="AA2482" s="11">
        <v>1596</v>
      </c>
      <c r="AB2482" s="2">
        <v>2008</v>
      </c>
      <c r="AC2482" s="2">
        <f>2016-AB2482</f>
        <v>8</v>
      </c>
      <c r="AD2482" s="2" t="s">
        <v>105</v>
      </c>
    </row>
    <row r="2483" spans="1:30" x14ac:dyDescent="0.2">
      <c r="A2483">
        <v>40</v>
      </c>
      <c r="B2483" s="6" t="s">
        <v>1610</v>
      </c>
      <c r="C2483" s="6" t="s">
        <v>22</v>
      </c>
      <c r="D2483" s="6" t="s">
        <v>23</v>
      </c>
      <c r="E2483" s="6" t="s">
        <v>2767</v>
      </c>
      <c r="F2483" s="6">
        <v>72</v>
      </c>
      <c r="G2483" s="6">
        <v>84</v>
      </c>
      <c r="H2483" s="7">
        <v>42636</v>
      </c>
      <c r="I2483" s="7">
        <v>42648</v>
      </c>
      <c r="J2483" s="3" t="s">
        <v>2542</v>
      </c>
      <c r="K2483" s="17">
        <f>IF(J2483="Januar",238.19,IF(J2483="Februar",240.59,IF(J2483="Mars",245.99,IF(J2483="April",250.79,IF(J2483="Mai",256.52,IF(J2483="Juni",259.83,IF(J2483="Juli",265.66,IF(J2483="August",272.21,IF(J2483="September",275.91,IF(J2483="Oktober",281.13,IF(J2483="November",284.38,IF(J2483="Desember",287.34,0))))))))))))</f>
        <v>281.13</v>
      </c>
      <c r="L2483" s="20">
        <f>$K$2/K2483</f>
        <v>0.84725927506847365</v>
      </c>
      <c r="M2483" s="6">
        <v>12</v>
      </c>
      <c r="N2483" s="6">
        <v>4900000</v>
      </c>
      <c r="O2483" s="6">
        <v>4875000</v>
      </c>
      <c r="P2483" s="6">
        <f>O2483-N2483</f>
        <v>-25000</v>
      </c>
      <c r="Q2483" s="8">
        <f>P2483/N2483</f>
        <v>-5.1020408163265302E-3</v>
      </c>
      <c r="R2483" s="6"/>
      <c r="S2483" s="9">
        <f>(N2483+R2483)/F2483</f>
        <v>68055.555555555562</v>
      </c>
      <c r="T2483" s="6">
        <v>67708</v>
      </c>
      <c r="U2483" s="5">
        <f>T2483-S2483</f>
        <v>-347.55555555556202</v>
      </c>
      <c r="V2483" s="4">
        <f>U2483/S2483</f>
        <v>-5.1069387755102984E-3</v>
      </c>
      <c r="W2483" s="22">
        <f>S2483*L2483</f>
        <v>57660.700664382239</v>
      </c>
      <c r="X2483" s="22">
        <f>T2483*L2483</f>
        <v>57366.230996336213</v>
      </c>
      <c r="Y2483" s="22">
        <f>X2483-W2483</f>
        <v>-294.46966804602562</v>
      </c>
      <c r="Z2483" s="8">
        <f>Y2483/W2483</f>
        <v>-5.1069387755102906E-3</v>
      </c>
      <c r="AA2483" s="10">
        <v>6745</v>
      </c>
      <c r="AB2483" s="6">
        <v>2005</v>
      </c>
      <c r="AC2483" s="6">
        <f>2016-AB2483</f>
        <v>11</v>
      </c>
      <c r="AD2483" s="6" t="s">
        <v>108</v>
      </c>
    </row>
    <row r="2484" spans="1:30" x14ac:dyDescent="0.2">
      <c r="A2484">
        <v>40</v>
      </c>
      <c r="B2484" s="6" t="s">
        <v>1693</v>
      </c>
      <c r="C2484" s="6" t="s">
        <v>22</v>
      </c>
      <c r="D2484" s="6" t="s">
        <v>23</v>
      </c>
      <c r="E2484" s="6" t="s">
        <v>2767</v>
      </c>
      <c r="F2484" s="6">
        <v>75</v>
      </c>
      <c r="G2484" s="6">
        <v>84</v>
      </c>
      <c r="H2484" s="7">
        <v>42636</v>
      </c>
      <c r="I2484" s="7">
        <v>42648</v>
      </c>
      <c r="J2484" s="3" t="s">
        <v>2542</v>
      </c>
      <c r="K2484" s="17">
        <f>IF(J2484="Januar",238.19,IF(J2484="Februar",240.59,IF(J2484="Mars",245.99,IF(J2484="April",250.79,IF(J2484="Mai",256.52,IF(J2484="Juni",259.83,IF(J2484="Juli",265.66,IF(J2484="August",272.21,IF(J2484="September",275.91,IF(J2484="Oktober",281.13,IF(J2484="November",284.38,IF(J2484="Desember",287.34,0))))))))))))</f>
        <v>281.13</v>
      </c>
      <c r="L2484" s="20">
        <f>$K$2/K2484</f>
        <v>0.84725927506847365</v>
      </c>
      <c r="M2484" s="6">
        <v>12</v>
      </c>
      <c r="N2484" s="6">
        <v>2850000</v>
      </c>
      <c r="O2484" s="6">
        <v>3520000</v>
      </c>
      <c r="P2484" s="6">
        <f>O2484-N2484</f>
        <v>670000</v>
      </c>
      <c r="Q2484" s="8">
        <f>P2484/N2484</f>
        <v>0.23508771929824562</v>
      </c>
      <c r="R2484" s="6"/>
      <c r="S2484" s="9">
        <f>(N2484+R2484)/F2484</f>
        <v>38000</v>
      </c>
      <c r="T2484" s="6">
        <v>46933</v>
      </c>
      <c r="U2484" s="5">
        <f>T2484-S2484</f>
        <v>8933</v>
      </c>
      <c r="V2484" s="4">
        <f>U2484/S2484</f>
        <v>0.23507894736842105</v>
      </c>
      <c r="W2484" s="22">
        <f>S2484*L2484</f>
        <v>32195.852452601997</v>
      </c>
      <c r="X2484" s="22">
        <f>T2484*L2484</f>
        <v>39764.419556788671</v>
      </c>
      <c r="Y2484" s="22">
        <f>X2484-W2484</f>
        <v>7568.5671041866735</v>
      </c>
      <c r="Z2484" s="8">
        <f>Y2484/W2484</f>
        <v>0.23507894736842103</v>
      </c>
      <c r="AA2484" s="10">
        <v>5191</v>
      </c>
      <c r="AB2484" s="6">
        <v>1995</v>
      </c>
      <c r="AC2484" s="6">
        <f>2016-AB2484</f>
        <v>21</v>
      </c>
      <c r="AD2484" s="6" t="s">
        <v>290</v>
      </c>
    </row>
    <row r="2485" spans="1:30" x14ac:dyDescent="0.2">
      <c r="A2485">
        <v>40</v>
      </c>
      <c r="B2485" s="6" t="s">
        <v>849</v>
      </c>
      <c r="C2485" s="6" t="s">
        <v>22</v>
      </c>
      <c r="D2485" s="6" t="s">
        <v>23</v>
      </c>
      <c r="E2485" s="6" t="s">
        <v>2767</v>
      </c>
      <c r="F2485" s="6">
        <v>52</v>
      </c>
      <c r="G2485" s="6">
        <v>57</v>
      </c>
      <c r="H2485" s="7">
        <v>42628</v>
      </c>
      <c r="I2485" s="7">
        <v>42649</v>
      </c>
      <c r="J2485" s="3" t="s">
        <v>2542</v>
      </c>
      <c r="K2485" s="17">
        <f>IF(J2485="Januar",238.19,IF(J2485="Februar",240.59,IF(J2485="Mars",245.99,IF(J2485="April",250.79,IF(J2485="Mai",256.52,IF(J2485="Juni",259.83,IF(J2485="Juli",265.66,IF(J2485="August",272.21,IF(J2485="September",275.91,IF(J2485="Oktober",281.13,IF(J2485="November",284.38,IF(J2485="Desember",287.34,0))))))))))))</f>
        <v>281.13</v>
      </c>
      <c r="L2485" s="20">
        <f>$K$2/K2485</f>
        <v>0.84725927506847365</v>
      </c>
      <c r="M2485" s="6">
        <v>21</v>
      </c>
      <c r="N2485" s="6">
        <v>3450000</v>
      </c>
      <c r="O2485" s="6">
        <v>3450000</v>
      </c>
      <c r="P2485" s="6">
        <f>O2485-N2485</f>
        <v>0</v>
      </c>
      <c r="Q2485" s="8">
        <f>P2485/N2485</f>
        <v>0</v>
      </c>
      <c r="R2485" s="6">
        <v>80732</v>
      </c>
      <c r="S2485" s="9">
        <f>(N2485+R2485)/F2485</f>
        <v>67898.692307692312</v>
      </c>
      <c r="T2485" s="6">
        <v>67899</v>
      </c>
      <c r="U2485" s="5">
        <f>T2485-S2485</f>
        <v>0.30769230768783018</v>
      </c>
      <c r="V2485" s="4">
        <f>U2485/S2485</f>
        <v>4.5316381984719225E-6</v>
      </c>
      <c r="W2485" s="22">
        <f>S2485*L2485</f>
        <v>57527.796822712735</v>
      </c>
      <c r="X2485" s="22">
        <f>T2485*L2485</f>
        <v>57528.057517874295</v>
      </c>
      <c r="Y2485" s="22">
        <f>X2485-W2485</f>
        <v>0.26069516155985184</v>
      </c>
      <c r="Z2485" s="8">
        <f>Y2485/W2485</f>
        <v>4.5316381985434553E-6</v>
      </c>
      <c r="AA2485" s="10">
        <v>2109</v>
      </c>
      <c r="AB2485" s="6">
        <v>1938</v>
      </c>
      <c r="AC2485" s="6">
        <f>2016-AB2485</f>
        <v>78</v>
      </c>
      <c r="AD2485" s="6" t="s">
        <v>103</v>
      </c>
    </row>
    <row r="2486" spans="1:30" x14ac:dyDescent="0.2">
      <c r="A2486">
        <v>40</v>
      </c>
      <c r="B2486" s="2" t="s">
        <v>2162</v>
      </c>
      <c r="C2486" s="2" t="s">
        <v>22</v>
      </c>
      <c r="D2486" s="2" t="s">
        <v>23</v>
      </c>
      <c r="E2486" s="6" t="s">
        <v>2767</v>
      </c>
      <c r="F2486" s="2">
        <v>98</v>
      </c>
      <c r="G2486" s="2">
        <v>108</v>
      </c>
      <c r="H2486" s="3">
        <v>42636</v>
      </c>
      <c r="I2486" s="3">
        <v>42650</v>
      </c>
      <c r="J2486" s="3" t="s">
        <v>2542</v>
      </c>
      <c r="K2486" s="17">
        <f>IF(J2486="Januar",238.19,IF(J2486="Februar",240.59,IF(J2486="Mars",245.99,IF(J2486="April",250.79,IF(J2486="Mai",256.52,IF(J2486="Juni",259.83,IF(J2486="Juli",265.66,IF(J2486="August",272.21,IF(J2486="September",275.91,IF(J2486="Oktober",281.13,IF(J2486="November",284.38,IF(J2486="Desember",287.34,0))))))))))))</f>
        <v>281.13</v>
      </c>
      <c r="L2486" s="20">
        <f>$K$2/K2486</f>
        <v>0.84725927506847365</v>
      </c>
      <c r="M2486" s="2">
        <v>14</v>
      </c>
      <c r="N2486" s="2">
        <v>5900000</v>
      </c>
      <c r="O2486" s="2">
        <v>5900000</v>
      </c>
      <c r="P2486" s="2">
        <f>O2486-N2486</f>
        <v>0</v>
      </c>
      <c r="Q2486" s="4">
        <f>P2486/N2486</f>
        <v>0</v>
      </c>
      <c r="R2486" s="2">
        <v>74776</v>
      </c>
      <c r="S2486" s="9">
        <f>(N2486+R2486)/F2486</f>
        <v>60967.102040816324</v>
      </c>
      <c r="T2486" s="2">
        <v>60967</v>
      </c>
      <c r="U2486" s="5">
        <f>T2486-S2486</f>
        <v>-0.1020408163240063</v>
      </c>
      <c r="V2486" s="4">
        <f>U2486/S2486</f>
        <v>-1.6737029136745239E-6</v>
      </c>
      <c r="W2486" s="22">
        <f>S2486*L2486</f>
        <v>51654.9426781277</v>
      </c>
      <c r="X2486" s="22">
        <f>T2486*L2486</f>
        <v>51654.856223099632</v>
      </c>
      <c r="Y2486" s="22">
        <f>X2486-W2486</f>
        <v>-8.6455028067575768E-2</v>
      </c>
      <c r="Z2486" s="8">
        <f>Y2486/W2486</f>
        <v>-1.6737029137036193E-6</v>
      </c>
      <c r="AA2486" s="11">
        <v>9279</v>
      </c>
      <c r="AB2486" s="2">
        <v>1979</v>
      </c>
      <c r="AC2486" s="2">
        <f>2016-AB2486</f>
        <v>37</v>
      </c>
      <c r="AD2486" s="2" t="s">
        <v>1870</v>
      </c>
    </row>
    <row r="2487" spans="1:30" x14ac:dyDescent="0.2">
      <c r="A2487">
        <v>40</v>
      </c>
      <c r="B2487" s="6" t="s">
        <v>2357</v>
      </c>
      <c r="C2487" s="6" t="s">
        <v>22</v>
      </c>
      <c r="D2487" s="6" t="s">
        <v>23</v>
      </c>
      <c r="E2487" s="6" t="s">
        <v>2767</v>
      </c>
      <c r="F2487" s="6">
        <v>118</v>
      </c>
      <c r="G2487" s="6">
        <v>128</v>
      </c>
      <c r="H2487" s="7">
        <v>42630</v>
      </c>
      <c r="I2487" s="7">
        <v>42650</v>
      </c>
      <c r="J2487" s="3" t="s">
        <v>2542</v>
      </c>
      <c r="K2487" s="17">
        <f>IF(J2487="Januar",238.19,IF(J2487="Februar",240.59,IF(J2487="Mars",245.99,IF(J2487="April",250.79,IF(J2487="Mai",256.52,IF(J2487="Juni",259.83,IF(J2487="Juli",265.66,IF(J2487="August",272.21,IF(J2487="September",275.91,IF(J2487="Oktober",281.13,IF(J2487="November",284.38,IF(J2487="Desember",287.34,0))))))))))))</f>
        <v>281.13</v>
      </c>
      <c r="L2487" s="20">
        <f>$K$2/K2487</f>
        <v>0.84725927506847365</v>
      </c>
      <c r="M2487" s="6">
        <v>20</v>
      </c>
      <c r="N2487" s="6">
        <v>7990000</v>
      </c>
      <c r="O2487" s="6">
        <v>8230000</v>
      </c>
      <c r="P2487" s="6">
        <f>O2487-N2487</f>
        <v>240000</v>
      </c>
      <c r="Q2487" s="8">
        <f>P2487/N2487</f>
        <v>3.0037546933667083E-2</v>
      </c>
      <c r="R2487" s="6">
        <v>295921</v>
      </c>
      <c r="S2487" s="9">
        <f>(N2487+R2487)/F2487</f>
        <v>70219.669491525419</v>
      </c>
      <c r="T2487" s="6">
        <v>72254</v>
      </c>
      <c r="U2487" s="5">
        <f>T2487-S2487</f>
        <v>2034.3305084745807</v>
      </c>
      <c r="V2487" s="4">
        <f>U2487/S2487</f>
        <v>2.8970949638549601E-2</v>
      </c>
      <c r="W2487" s="22">
        <f>S2487*L2487</f>
        <v>59494.266268937645</v>
      </c>
      <c r="X2487" s="22">
        <f>T2487*L2487</f>
        <v>61217.871660797493</v>
      </c>
      <c r="Y2487" s="22">
        <f>X2487-W2487</f>
        <v>1723.6053918598482</v>
      </c>
      <c r="Z2487" s="8">
        <f>Y2487/W2487</f>
        <v>2.8970949638549525E-2</v>
      </c>
      <c r="AA2487" s="10">
        <v>1153</v>
      </c>
      <c r="AB2487" s="6">
        <v>1902</v>
      </c>
      <c r="AC2487" s="6">
        <f>2016-AB2487</f>
        <v>114</v>
      </c>
      <c r="AD2487" s="6" t="s">
        <v>67</v>
      </c>
    </row>
    <row r="2488" spans="1:30" x14ac:dyDescent="0.2">
      <c r="A2488">
        <v>40</v>
      </c>
      <c r="B2488" s="6" t="s">
        <v>1403</v>
      </c>
      <c r="C2488" s="6" t="s">
        <v>22</v>
      </c>
      <c r="D2488" s="6" t="s">
        <v>23</v>
      </c>
      <c r="E2488" s="6" t="s">
        <v>2767</v>
      </c>
      <c r="F2488" s="6">
        <v>69</v>
      </c>
      <c r="G2488" s="6">
        <v>76</v>
      </c>
      <c r="H2488" s="7">
        <v>42637</v>
      </c>
      <c r="I2488" s="7">
        <v>42651</v>
      </c>
      <c r="J2488" s="3" t="s">
        <v>2542</v>
      </c>
      <c r="K2488" s="17">
        <f>IF(J2488="Januar",238.19,IF(J2488="Februar",240.59,IF(J2488="Mars",245.99,IF(J2488="April",250.79,IF(J2488="Mai",256.52,IF(J2488="Juni",259.83,IF(J2488="Juli",265.66,IF(J2488="August",272.21,IF(J2488="September",275.91,IF(J2488="Oktober",281.13,IF(J2488="November",284.38,IF(J2488="Desember",287.34,0))))))))))))</f>
        <v>281.13</v>
      </c>
      <c r="L2488" s="20">
        <f>$K$2/K2488</f>
        <v>0.84725927506847365</v>
      </c>
      <c r="M2488" s="6">
        <v>14</v>
      </c>
      <c r="N2488" s="6">
        <v>4500000</v>
      </c>
      <c r="O2488" s="6">
        <v>4455000</v>
      </c>
      <c r="P2488" s="6">
        <f>O2488-N2488</f>
        <v>-45000</v>
      </c>
      <c r="Q2488" s="8">
        <f>P2488/N2488</f>
        <v>-0.01</v>
      </c>
      <c r="R2488" s="6"/>
      <c r="S2488" s="9">
        <f>(N2488+R2488)/F2488</f>
        <v>65217.391304347824</v>
      </c>
      <c r="T2488" s="6">
        <v>64565</v>
      </c>
      <c r="U2488" s="5">
        <f>T2488-S2488</f>
        <v>-652.39130434782419</v>
      </c>
      <c r="V2488" s="4">
        <f>U2488/S2488</f>
        <v>-1.0003333333333305E-2</v>
      </c>
      <c r="W2488" s="22">
        <f>S2488*L2488</f>
        <v>55256.039678378715</v>
      </c>
      <c r="X2488" s="22">
        <f>T2488*L2488</f>
        <v>54703.295094795998</v>
      </c>
      <c r="Y2488" s="22">
        <f>X2488-W2488</f>
        <v>-552.74458358271659</v>
      </c>
      <c r="Z2488" s="8">
        <f>Y2488/W2488</f>
        <v>-1.0003333333333361E-2</v>
      </c>
      <c r="AA2488" s="10">
        <v>4789</v>
      </c>
      <c r="AB2488" s="6">
        <v>1898</v>
      </c>
      <c r="AC2488" s="6">
        <f>2016-AB2488</f>
        <v>118</v>
      </c>
      <c r="AD2488" s="6" t="s">
        <v>25</v>
      </c>
    </row>
    <row r="2489" spans="1:30" x14ac:dyDescent="0.2">
      <c r="A2489">
        <v>41</v>
      </c>
      <c r="B2489" s="6" t="s">
        <v>1640</v>
      </c>
      <c r="C2489" s="6" t="s">
        <v>22</v>
      </c>
      <c r="D2489" s="6" t="s">
        <v>23</v>
      </c>
      <c r="E2489" s="6" t="s">
        <v>2767</v>
      </c>
      <c r="F2489" s="6">
        <v>73</v>
      </c>
      <c r="G2489" s="6">
        <v>80</v>
      </c>
      <c r="H2489" s="7">
        <v>42643</v>
      </c>
      <c r="I2489" s="7">
        <v>42653</v>
      </c>
      <c r="J2489" s="3" t="s">
        <v>2542</v>
      </c>
      <c r="K2489" s="17">
        <f>IF(J2489="Januar",238.19,IF(J2489="Februar",240.59,IF(J2489="Mars",245.99,IF(J2489="April",250.79,IF(J2489="Mai",256.52,IF(J2489="Juni",259.83,IF(J2489="Juli",265.66,IF(J2489="August",272.21,IF(J2489="September",275.91,IF(J2489="Oktober",281.13,IF(J2489="November",284.38,IF(J2489="Desember",287.34,0))))))))))))</f>
        <v>281.13</v>
      </c>
      <c r="L2489" s="20">
        <f>$K$2/K2489</f>
        <v>0.84725927506847365</v>
      </c>
      <c r="M2489" s="6">
        <v>10</v>
      </c>
      <c r="N2489" s="6">
        <v>5100000</v>
      </c>
      <c r="O2489" s="6">
        <v>5950000</v>
      </c>
      <c r="P2489" s="6">
        <f>O2489-N2489</f>
        <v>850000</v>
      </c>
      <c r="Q2489" s="8">
        <f>P2489/N2489</f>
        <v>0.16666666666666666</v>
      </c>
      <c r="R2489" s="6">
        <v>15817</v>
      </c>
      <c r="S2489" s="9">
        <f>(N2489+R2489)/F2489</f>
        <v>70079.684931506854</v>
      </c>
      <c r="T2489" s="6">
        <v>81724</v>
      </c>
      <c r="U2489" s="5">
        <f>T2489-S2489</f>
        <v>11644.315068493146</v>
      </c>
      <c r="V2489" s="4">
        <f>U2489/S2489</f>
        <v>0.16615821089769231</v>
      </c>
      <c r="W2489" s="22">
        <f>S2489*L2489</f>
        <v>59375.663052095537</v>
      </c>
      <c r="X2489" s="22">
        <f>T2489*L2489</f>
        <v>69241.416995695938</v>
      </c>
      <c r="Y2489" s="22">
        <f>X2489-W2489</f>
        <v>9865.7539436004008</v>
      </c>
      <c r="Z2489" s="8">
        <f>Y2489/W2489</f>
        <v>0.1661582108976922</v>
      </c>
      <c r="AA2489" s="6">
        <v>517</v>
      </c>
      <c r="AB2489" s="6">
        <v>1903</v>
      </c>
      <c r="AC2489" s="6">
        <f>2016-AB2489</f>
        <v>113</v>
      </c>
      <c r="AD2489" s="6" t="s">
        <v>37</v>
      </c>
    </row>
    <row r="2490" spans="1:30" x14ac:dyDescent="0.2">
      <c r="A2490">
        <v>41</v>
      </c>
      <c r="B2490" s="6" t="s">
        <v>525</v>
      </c>
      <c r="C2490" s="6" t="s">
        <v>22</v>
      </c>
      <c r="D2490" s="6" t="s">
        <v>23</v>
      </c>
      <c r="E2490" s="6" t="s">
        <v>2767</v>
      </c>
      <c r="F2490" s="6">
        <v>44</v>
      </c>
      <c r="G2490" s="6">
        <v>48</v>
      </c>
      <c r="H2490" s="7">
        <v>42632</v>
      </c>
      <c r="I2490" s="7">
        <v>42653</v>
      </c>
      <c r="J2490" s="3" t="s">
        <v>2542</v>
      </c>
      <c r="K2490" s="17">
        <f>IF(J2490="Januar",238.19,IF(J2490="Februar",240.59,IF(J2490="Mars",245.99,IF(J2490="April",250.79,IF(J2490="Mai",256.52,IF(J2490="Juni",259.83,IF(J2490="Juli",265.66,IF(J2490="August",272.21,IF(J2490="September",275.91,IF(J2490="Oktober",281.13,IF(J2490="November",284.38,IF(J2490="Desember",287.34,0))))))))))))</f>
        <v>281.13</v>
      </c>
      <c r="L2490" s="20">
        <f>$K$2/K2490</f>
        <v>0.84725927506847365</v>
      </c>
      <c r="M2490" s="6">
        <v>21</v>
      </c>
      <c r="N2490" s="6">
        <v>3515000</v>
      </c>
      <c r="O2490" s="6">
        <v>3530000</v>
      </c>
      <c r="P2490" s="6">
        <f>O2490-N2490</f>
        <v>15000</v>
      </c>
      <c r="Q2490" s="8">
        <f>P2490/N2490</f>
        <v>4.2674253200568994E-3</v>
      </c>
      <c r="R2490" s="6"/>
      <c r="S2490" s="9">
        <f>(N2490+R2490)/F2490</f>
        <v>79886.363636363632</v>
      </c>
      <c r="T2490" s="6">
        <v>80227</v>
      </c>
      <c r="U2490" s="5">
        <f>T2490-S2490</f>
        <v>340.63636363636761</v>
      </c>
      <c r="V2490" s="4">
        <f>U2490/S2490</f>
        <v>4.2640113798009032E-3</v>
      </c>
      <c r="W2490" s="22">
        <f>S2490*L2490</f>
        <v>67684.462542401932</v>
      </c>
      <c r="X2490" s="22">
        <f>T2490*L2490</f>
        <v>67973.069860918433</v>
      </c>
      <c r="Y2490" s="22">
        <f>X2490-W2490</f>
        <v>288.60731851650053</v>
      </c>
      <c r="Z2490" s="8">
        <f>Y2490/W2490</f>
        <v>4.2640113798007662E-3</v>
      </c>
      <c r="AA2490" s="10">
        <v>1352</v>
      </c>
      <c r="AB2490" s="6">
        <v>1894</v>
      </c>
      <c r="AC2490" s="6">
        <f>2016-AB2490</f>
        <v>122</v>
      </c>
      <c r="AD2490" s="6" t="s">
        <v>67</v>
      </c>
    </row>
    <row r="2491" spans="1:30" x14ac:dyDescent="0.2">
      <c r="A2491">
        <v>41</v>
      </c>
      <c r="B2491" s="6" t="s">
        <v>711</v>
      </c>
      <c r="C2491" s="6" t="s">
        <v>22</v>
      </c>
      <c r="D2491" s="6" t="s">
        <v>23</v>
      </c>
      <c r="E2491" s="6" t="s">
        <v>2767</v>
      </c>
      <c r="F2491" s="6">
        <v>67</v>
      </c>
      <c r="G2491" s="6">
        <v>78</v>
      </c>
      <c r="H2491" s="7">
        <v>42630</v>
      </c>
      <c r="I2491" s="7">
        <v>42653</v>
      </c>
      <c r="J2491" s="3" t="s">
        <v>2542</v>
      </c>
      <c r="K2491" s="17">
        <f>IF(J2491="Januar",238.19,IF(J2491="Februar",240.59,IF(J2491="Mars",245.99,IF(J2491="April",250.79,IF(J2491="Mai",256.52,IF(J2491="Juni",259.83,IF(J2491="Juli",265.66,IF(J2491="August",272.21,IF(J2491="September",275.91,IF(J2491="Oktober",281.13,IF(J2491="November",284.38,IF(J2491="Desember",287.34,0))))))))))))</f>
        <v>281.13</v>
      </c>
      <c r="L2491" s="20">
        <f>$K$2/K2491</f>
        <v>0.84725927506847365</v>
      </c>
      <c r="M2491" s="6">
        <v>23</v>
      </c>
      <c r="N2491" s="6">
        <v>5000000</v>
      </c>
      <c r="O2491" s="6">
        <v>5030000</v>
      </c>
      <c r="P2491" s="6">
        <f>O2491-N2491</f>
        <v>30000</v>
      </c>
      <c r="Q2491" s="8">
        <f>P2491/N2491</f>
        <v>6.0000000000000001E-3</v>
      </c>
      <c r="R2491" s="6">
        <v>41000</v>
      </c>
      <c r="S2491" s="9">
        <f>(N2491+R2491)/F2491</f>
        <v>75238.80597014926</v>
      </c>
      <c r="T2491" s="6">
        <v>75687</v>
      </c>
      <c r="U2491" s="5">
        <f>T2491-S2491</f>
        <v>448.19402985073975</v>
      </c>
      <c r="V2491" s="4">
        <f>U2491/S2491</f>
        <v>5.9569529855186595E-3</v>
      </c>
      <c r="W2491" s="22">
        <f>S2491*L2491</f>
        <v>63746.776203286208</v>
      </c>
      <c r="X2491" s="22">
        <f>T2491*L2491</f>
        <v>64126.512752107563</v>
      </c>
      <c r="Y2491" s="22">
        <f>X2491-W2491</f>
        <v>379.73654882135452</v>
      </c>
      <c r="Z2491" s="8">
        <f>Y2491/W2491</f>
        <v>5.9569529855186421E-3</v>
      </c>
      <c r="AA2491" s="6">
        <v>771</v>
      </c>
      <c r="AB2491" s="6">
        <v>1888</v>
      </c>
      <c r="AC2491" s="6">
        <f>2016-AB2491</f>
        <v>128</v>
      </c>
      <c r="AD2491" s="6" t="s">
        <v>27</v>
      </c>
    </row>
    <row r="2492" spans="1:30" x14ac:dyDescent="0.2">
      <c r="A2492">
        <v>41</v>
      </c>
      <c r="B2492" s="6" t="s">
        <v>1856</v>
      </c>
      <c r="C2492" s="6" t="s">
        <v>22</v>
      </c>
      <c r="D2492" s="6" t="s">
        <v>23</v>
      </c>
      <c r="E2492" s="6" t="s">
        <v>2767</v>
      </c>
      <c r="F2492" s="6">
        <v>80</v>
      </c>
      <c r="G2492" s="6">
        <v>92</v>
      </c>
      <c r="H2492" s="7">
        <v>42630</v>
      </c>
      <c r="I2492" s="7">
        <v>42653</v>
      </c>
      <c r="J2492" s="3" t="s">
        <v>2542</v>
      </c>
      <c r="K2492" s="17">
        <f>IF(J2492="Januar",238.19,IF(J2492="Februar",240.59,IF(J2492="Mars",245.99,IF(J2492="April",250.79,IF(J2492="Mai",256.52,IF(J2492="Juni",259.83,IF(J2492="Juli",265.66,IF(J2492="August",272.21,IF(J2492="September",275.91,IF(J2492="Oktober",281.13,IF(J2492="November",284.38,IF(J2492="Desember",287.34,0))))))))))))</f>
        <v>281.13</v>
      </c>
      <c r="L2492" s="20">
        <f>$K$2/K2492</f>
        <v>0.84725927506847365</v>
      </c>
      <c r="M2492" s="6">
        <v>23</v>
      </c>
      <c r="N2492" s="6">
        <v>5490000</v>
      </c>
      <c r="O2492" s="6">
        <v>5900000</v>
      </c>
      <c r="P2492" s="6">
        <f>O2492-N2492</f>
        <v>410000</v>
      </c>
      <c r="Q2492" s="8">
        <f>P2492/N2492</f>
        <v>7.4681238615664849E-2</v>
      </c>
      <c r="R2492" s="6">
        <v>55876</v>
      </c>
      <c r="S2492" s="9">
        <f>(N2492+R2492)/F2492</f>
        <v>69323.45</v>
      </c>
      <c r="T2492" s="6">
        <v>74448</v>
      </c>
      <c r="U2492" s="5">
        <f>T2492-S2492</f>
        <v>5124.5500000000029</v>
      </c>
      <c r="V2492" s="4">
        <f>U2492/S2492</f>
        <v>7.3922316330188462E-2</v>
      </c>
      <c r="W2492" s="22">
        <f>S2492*L2492</f>
        <v>58734.935992245577</v>
      </c>
      <c r="X2492" s="22">
        <f>T2492*L2492</f>
        <v>63076.758510297725</v>
      </c>
      <c r="Y2492" s="22">
        <f>X2492-W2492</f>
        <v>4341.8225180521476</v>
      </c>
      <c r="Z2492" s="8">
        <f>Y2492/W2492</f>
        <v>7.3922316330188434E-2</v>
      </c>
      <c r="AA2492" s="6">
        <v>615</v>
      </c>
      <c r="AB2492" s="6">
        <v>1905</v>
      </c>
      <c r="AC2492" s="6">
        <f>2016-AB2492</f>
        <v>111</v>
      </c>
      <c r="AD2492" s="6" t="s">
        <v>364</v>
      </c>
    </row>
    <row r="2493" spans="1:30" x14ac:dyDescent="0.2">
      <c r="A2493">
        <v>41</v>
      </c>
      <c r="B2493" s="6" t="s">
        <v>401</v>
      </c>
      <c r="C2493" s="6" t="s">
        <v>22</v>
      </c>
      <c r="D2493" s="6" t="s">
        <v>23</v>
      </c>
      <c r="E2493" s="6" t="s">
        <v>2767</v>
      </c>
      <c r="F2493" s="6">
        <v>41</v>
      </c>
      <c r="G2493" s="6">
        <v>45</v>
      </c>
      <c r="H2493" s="7">
        <v>42644</v>
      </c>
      <c r="I2493" s="7">
        <v>42654</v>
      </c>
      <c r="J2493" s="3" t="s">
        <v>2542</v>
      </c>
      <c r="K2493" s="17">
        <f>IF(J2493="Januar",238.19,IF(J2493="Februar",240.59,IF(J2493="Mars",245.99,IF(J2493="April",250.79,IF(J2493="Mai",256.52,IF(J2493="Juni",259.83,IF(J2493="Juli",265.66,IF(J2493="August",272.21,IF(J2493="September",275.91,IF(J2493="Oktober",281.13,IF(J2493="November",284.38,IF(J2493="Desember",287.34,0))))))))))))</f>
        <v>281.13</v>
      </c>
      <c r="L2493" s="20">
        <f>$K$2/K2493</f>
        <v>0.84725927506847365</v>
      </c>
      <c r="M2493" s="6">
        <v>10</v>
      </c>
      <c r="N2493" s="6">
        <v>3150000</v>
      </c>
      <c r="O2493" s="6">
        <v>3500000</v>
      </c>
      <c r="P2493" s="6">
        <f>O2493-N2493</f>
        <v>350000</v>
      </c>
      <c r="Q2493" s="8">
        <f>P2493/N2493</f>
        <v>0.1111111111111111</v>
      </c>
      <c r="R2493" s="6"/>
      <c r="S2493" s="9">
        <f>(N2493+R2493)/F2493</f>
        <v>76829.268292682929</v>
      </c>
      <c r="T2493" s="6">
        <v>85366</v>
      </c>
      <c r="U2493" s="5">
        <f>T2493-S2493</f>
        <v>8536.7317073170707</v>
      </c>
      <c r="V2493" s="4">
        <f>U2493/S2493</f>
        <v>0.11111301587301584</v>
      </c>
      <c r="W2493" s="22">
        <f>S2493*L2493</f>
        <v>65094.310157699809</v>
      </c>
      <c r="X2493" s="22">
        <f>T2493*L2493</f>
        <v>72327.135275495326</v>
      </c>
      <c r="Y2493" s="22">
        <f>X2493-W2493</f>
        <v>7232.8251177955171</v>
      </c>
      <c r="Z2493" s="8">
        <f>Y2493/W2493</f>
        <v>0.11111301587301588</v>
      </c>
      <c r="AA2493" s="10">
        <v>2413</v>
      </c>
      <c r="AB2493" s="6">
        <v>2008</v>
      </c>
      <c r="AC2493" s="6">
        <f>2016-AB2493</f>
        <v>8</v>
      </c>
      <c r="AD2493" s="6" t="s">
        <v>120</v>
      </c>
    </row>
    <row r="2494" spans="1:30" x14ac:dyDescent="0.2">
      <c r="A2494">
        <v>41</v>
      </c>
      <c r="B2494" s="2" t="s">
        <v>443</v>
      </c>
      <c r="C2494" s="2" t="s">
        <v>22</v>
      </c>
      <c r="D2494" s="2" t="s">
        <v>23</v>
      </c>
      <c r="E2494" s="6" t="s">
        <v>2767</v>
      </c>
      <c r="F2494" s="2">
        <v>41</v>
      </c>
      <c r="G2494" s="2">
        <v>47</v>
      </c>
      <c r="H2494" s="3">
        <v>42644</v>
      </c>
      <c r="I2494" s="3">
        <v>42654</v>
      </c>
      <c r="J2494" s="3" t="s">
        <v>2542</v>
      </c>
      <c r="K2494" s="17">
        <f>IF(J2494="Januar",238.19,IF(J2494="Februar",240.59,IF(J2494="Mars",245.99,IF(J2494="April",250.79,IF(J2494="Mai",256.52,IF(J2494="Juni",259.83,IF(J2494="Juli",265.66,IF(J2494="August",272.21,IF(J2494="September",275.91,IF(J2494="Oktober",281.13,IF(J2494="November",284.38,IF(J2494="Desember",287.34,0))))))))))))</f>
        <v>281.13</v>
      </c>
      <c r="L2494" s="20">
        <f>$K$2/K2494</f>
        <v>0.84725927506847365</v>
      </c>
      <c r="M2494" s="2">
        <v>10</v>
      </c>
      <c r="N2494" s="2">
        <v>2700000</v>
      </c>
      <c r="O2494" s="2">
        <v>3400000</v>
      </c>
      <c r="P2494" s="2">
        <f>O2494-N2494</f>
        <v>700000</v>
      </c>
      <c r="Q2494" s="4">
        <f>P2494/N2494</f>
        <v>0.25925925925925924</v>
      </c>
      <c r="R2494" s="2">
        <v>49166</v>
      </c>
      <c r="S2494" s="9">
        <f>(N2494+R2494)/F2494</f>
        <v>67052.829268292684</v>
      </c>
      <c r="T2494" s="2">
        <v>84126</v>
      </c>
      <c r="U2494" s="5">
        <f>T2494-S2494</f>
        <v>17073.170731707316</v>
      </c>
      <c r="V2494" s="4">
        <f>U2494/S2494</f>
        <v>0.25462267465842364</v>
      </c>
      <c r="W2494" s="22">
        <f>S2494*L2494</f>
        <v>56811.131517143789</v>
      </c>
      <c r="X2494" s="22">
        <f>T2494*L2494</f>
        <v>71276.533774410418</v>
      </c>
      <c r="Y2494" s="22">
        <f>X2494-W2494</f>
        <v>14465.402257266629</v>
      </c>
      <c r="Z2494" s="8">
        <f>Y2494/W2494</f>
        <v>0.25462267465842381</v>
      </c>
      <c r="AA2494" s="2">
        <v>398</v>
      </c>
      <c r="AB2494" s="2">
        <v>1900</v>
      </c>
      <c r="AC2494" s="2">
        <f>2016-AB2494</f>
        <v>116</v>
      </c>
      <c r="AD2494" s="2" t="s">
        <v>58</v>
      </c>
    </row>
    <row r="2495" spans="1:30" x14ac:dyDescent="0.2">
      <c r="A2495">
        <v>41</v>
      </c>
      <c r="B2495" s="2" t="s">
        <v>526</v>
      </c>
      <c r="C2495" s="2" t="s">
        <v>22</v>
      </c>
      <c r="D2495" s="2" t="s">
        <v>23</v>
      </c>
      <c r="E2495" s="6" t="s">
        <v>2767</v>
      </c>
      <c r="F2495" s="2">
        <v>44</v>
      </c>
      <c r="G2495" s="2">
        <v>50</v>
      </c>
      <c r="H2495" s="3">
        <v>42644</v>
      </c>
      <c r="I2495" s="3">
        <v>42654</v>
      </c>
      <c r="J2495" s="3" t="s">
        <v>2542</v>
      </c>
      <c r="K2495" s="17">
        <f>IF(J2495="Januar",238.19,IF(J2495="Februar",240.59,IF(J2495="Mars",245.99,IF(J2495="April",250.79,IF(J2495="Mai",256.52,IF(J2495="Juni",259.83,IF(J2495="Juli",265.66,IF(J2495="August",272.21,IF(J2495="September",275.91,IF(J2495="Oktober",281.13,IF(J2495="November",284.38,IF(J2495="Desember",287.34,0))))))))))))</f>
        <v>281.13</v>
      </c>
      <c r="L2495" s="20">
        <f>$K$2/K2495</f>
        <v>0.84725927506847365</v>
      </c>
      <c r="M2495" s="2">
        <v>10</v>
      </c>
      <c r="N2495" s="2">
        <v>3300000</v>
      </c>
      <c r="O2495" s="2">
        <v>3900000</v>
      </c>
      <c r="P2495" s="2">
        <f>O2495-N2495</f>
        <v>600000</v>
      </c>
      <c r="Q2495" s="4">
        <f>P2495/N2495</f>
        <v>0.18181818181818182</v>
      </c>
      <c r="R2495" s="2">
        <v>151848</v>
      </c>
      <c r="S2495" s="9">
        <f>(N2495+R2495)/F2495</f>
        <v>78451.090909090912</v>
      </c>
      <c r="T2495" s="2">
        <v>92087</v>
      </c>
      <c r="U2495" s="5">
        <f>T2495-S2495</f>
        <v>13635.909090909088</v>
      </c>
      <c r="V2495" s="4">
        <f>U2495/S2495</f>
        <v>0.17381414245354948</v>
      </c>
      <c r="W2495" s="22">
        <f>S2495*L2495</f>
        <v>66468.414411967286</v>
      </c>
      <c r="X2495" s="22">
        <f>T2495*L2495</f>
        <v>78021.564863230538</v>
      </c>
      <c r="Y2495" s="22">
        <f>X2495-W2495</f>
        <v>11553.150451263253</v>
      </c>
      <c r="Z2495" s="8">
        <f>Y2495/W2495</f>
        <v>0.17381414245354962</v>
      </c>
      <c r="AA2495" s="2">
        <v>579</v>
      </c>
      <c r="AB2495" s="2">
        <v>1904</v>
      </c>
      <c r="AC2495" s="2">
        <f>2016-AB2495</f>
        <v>112</v>
      </c>
      <c r="AD2495" s="2" t="s">
        <v>37</v>
      </c>
    </row>
    <row r="2496" spans="1:30" x14ac:dyDescent="0.2">
      <c r="A2496">
        <v>41</v>
      </c>
      <c r="B2496" s="2" t="s">
        <v>104</v>
      </c>
      <c r="C2496" s="2" t="s">
        <v>22</v>
      </c>
      <c r="D2496" s="2" t="s">
        <v>23</v>
      </c>
      <c r="E2496" s="6" t="s">
        <v>2767</v>
      </c>
      <c r="F2496" s="2">
        <v>44</v>
      </c>
      <c r="G2496" s="2">
        <v>49</v>
      </c>
      <c r="H2496" s="3">
        <v>42644</v>
      </c>
      <c r="I2496" s="3">
        <v>42654</v>
      </c>
      <c r="J2496" s="3" t="s">
        <v>2542</v>
      </c>
      <c r="K2496" s="17">
        <f>IF(J2496="Januar",238.19,IF(J2496="Februar",240.59,IF(J2496="Mars",245.99,IF(J2496="April",250.79,IF(J2496="Mai",256.52,IF(J2496="Juni",259.83,IF(J2496="Juli",265.66,IF(J2496="August",272.21,IF(J2496="September",275.91,IF(J2496="Oktober",281.13,IF(J2496="November",284.38,IF(J2496="Desember",287.34,0))))))))))))</f>
        <v>281.13</v>
      </c>
      <c r="L2496" s="20">
        <f>$K$2/K2496</f>
        <v>0.84725927506847365</v>
      </c>
      <c r="M2496" s="2">
        <v>10</v>
      </c>
      <c r="N2496" s="2">
        <v>3800000</v>
      </c>
      <c r="O2496" s="2">
        <v>4000000</v>
      </c>
      <c r="P2496" s="2">
        <f>O2496-N2496</f>
        <v>200000</v>
      </c>
      <c r="Q2496" s="4">
        <f>P2496/N2496</f>
        <v>5.2631578947368418E-2</v>
      </c>
      <c r="R2496" s="2"/>
      <c r="S2496" s="9">
        <f>(N2496+R2496)/F2496</f>
        <v>86363.636363636368</v>
      </c>
      <c r="T2496" s="2">
        <v>90909</v>
      </c>
      <c r="U2496" s="5">
        <f>T2496-S2496</f>
        <v>4545.3636363636324</v>
      </c>
      <c r="V2496" s="4">
        <f>U2496/S2496</f>
        <v>5.2630526315789426E-2</v>
      </c>
      <c r="W2496" s="22">
        <f>S2496*L2496</f>
        <v>73172.391937731823</v>
      </c>
      <c r="X2496" s="22">
        <f>T2496*L2496</f>
        <v>77023.493437199868</v>
      </c>
      <c r="Y2496" s="22">
        <f>X2496-W2496</f>
        <v>3851.1014994680445</v>
      </c>
      <c r="Z2496" s="8">
        <f>Y2496/W2496</f>
        <v>5.2630526315789315E-2</v>
      </c>
      <c r="AA2496" s="11">
        <v>1259</v>
      </c>
      <c r="AB2496" s="2">
        <v>2007</v>
      </c>
      <c r="AC2496" s="2">
        <f>2016-AB2496</f>
        <v>9</v>
      </c>
      <c r="AD2496" s="2" t="s">
        <v>105</v>
      </c>
    </row>
    <row r="2497" spans="1:30" x14ac:dyDescent="0.2">
      <c r="A2497">
        <v>41</v>
      </c>
      <c r="B2497" s="2" t="s">
        <v>636</v>
      </c>
      <c r="C2497" s="2" t="s">
        <v>22</v>
      </c>
      <c r="D2497" s="2" t="s">
        <v>23</v>
      </c>
      <c r="E2497" s="6" t="s">
        <v>2767</v>
      </c>
      <c r="F2497" s="2">
        <v>47</v>
      </c>
      <c r="G2497" s="2">
        <v>55</v>
      </c>
      <c r="H2497" s="3">
        <v>42644</v>
      </c>
      <c r="I2497" s="3">
        <v>42654</v>
      </c>
      <c r="J2497" s="3" t="s">
        <v>2542</v>
      </c>
      <c r="K2497" s="17">
        <f>IF(J2497="Januar",238.19,IF(J2497="Februar",240.59,IF(J2497="Mars",245.99,IF(J2497="April",250.79,IF(J2497="Mai",256.52,IF(J2497="Juni",259.83,IF(J2497="Juli",265.66,IF(J2497="August",272.21,IF(J2497="September",275.91,IF(J2497="Oktober",281.13,IF(J2497="November",284.38,IF(J2497="Desember",287.34,0))))))))))))</f>
        <v>281.13</v>
      </c>
      <c r="L2497" s="20">
        <f>$K$2/K2497</f>
        <v>0.84725927506847365</v>
      </c>
      <c r="M2497" s="2">
        <v>10</v>
      </c>
      <c r="N2497" s="2">
        <v>4200000</v>
      </c>
      <c r="O2497" s="2">
        <v>4600000</v>
      </c>
      <c r="P2497" s="2">
        <f>O2497-N2497</f>
        <v>400000</v>
      </c>
      <c r="Q2497" s="4">
        <f>P2497/N2497</f>
        <v>9.5238095238095233E-2</v>
      </c>
      <c r="R2497" s="2">
        <v>16000</v>
      </c>
      <c r="S2497" s="9">
        <f>(N2497+R2497)/F2497</f>
        <v>89702.127659574471</v>
      </c>
      <c r="T2497" s="2">
        <v>98213</v>
      </c>
      <c r="U2497" s="5">
        <f>T2497-S2497</f>
        <v>8510.8723404255288</v>
      </c>
      <c r="V2497" s="4">
        <f>U2497/S2497</f>
        <v>9.4879269449715337E-2</v>
      </c>
      <c r="W2497" s="22">
        <f>S2497*L2497</f>
        <v>76000.95965295074</v>
      </c>
      <c r="X2497" s="22">
        <f>T2497*L2497</f>
        <v>83211.875182300006</v>
      </c>
      <c r="Y2497" s="22">
        <f>X2497-W2497</f>
        <v>7210.9155293492659</v>
      </c>
      <c r="Z2497" s="8">
        <f>Y2497/W2497</f>
        <v>9.4879269449715448E-2</v>
      </c>
      <c r="AA2497" s="11">
        <v>6789</v>
      </c>
      <c r="AB2497" s="2">
        <v>2005</v>
      </c>
      <c r="AC2497" s="2">
        <f>2016-AB2497</f>
        <v>11</v>
      </c>
      <c r="AD2497" s="2" t="s">
        <v>240</v>
      </c>
    </row>
    <row r="2498" spans="1:30" x14ac:dyDescent="0.2">
      <c r="A2498">
        <v>41</v>
      </c>
      <c r="B2498" s="2" t="s">
        <v>712</v>
      </c>
      <c r="C2498" s="2" t="s">
        <v>22</v>
      </c>
      <c r="D2498" s="2" t="s">
        <v>23</v>
      </c>
      <c r="E2498" s="6" t="s">
        <v>2767</v>
      </c>
      <c r="F2498" s="2">
        <v>49</v>
      </c>
      <c r="G2498" s="2">
        <v>57</v>
      </c>
      <c r="H2498" s="3">
        <v>42644</v>
      </c>
      <c r="I2498" s="3">
        <v>42654</v>
      </c>
      <c r="J2498" s="3" t="s">
        <v>2542</v>
      </c>
      <c r="K2498" s="17">
        <f>IF(J2498="Januar",238.19,IF(J2498="Februar",240.59,IF(J2498="Mars",245.99,IF(J2498="April",250.79,IF(J2498="Mai",256.52,IF(J2498="Juni",259.83,IF(J2498="Juli",265.66,IF(J2498="August",272.21,IF(J2498="September",275.91,IF(J2498="Oktober",281.13,IF(J2498="November",284.38,IF(J2498="Desember",287.34,0))))))))))))</f>
        <v>281.13</v>
      </c>
      <c r="L2498" s="20">
        <f>$K$2/K2498</f>
        <v>0.84725927506847365</v>
      </c>
      <c r="M2498" s="2">
        <v>10</v>
      </c>
      <c r="N2498" s="2">
        <v>3250000</v>
      </c>
      <c r="O2498" s="2">
        <v>3910000</v>
      </c>
      <c r="P2498" s="2">
        <f>O2498-N2498</f>
        <v>660000</v>
      </c>
      <c r="Q2498" s="4">
        <f>P2498/N2498</f>
        <v>0.20307692307692307</v>
      </c>
      <c r="R2498" s="2">
        <v>1291</v>
      </c>
      <c r="S2498" s="9">
        <f>(N2498+R2498)/F2498</f>
        <v>66352.877551020414</v>
      </c>
      <c r="T2498" s="2">
        <v>79822</v>
      </c>
      <c r="U2498" s="5">
        <f>T2498-S2498</f>
        <v>13469.122448979586</v>
      </c>
      <c r="V2498" s="4">
        <f>U2498/S2498</f>
        <v>0.20299228829409599</v>
      </c>
      <c r="W2498" s="22">
        <f>S2498*L2498</f>
        <v>56218.090932584753</v>
      </c>
      <c r="X2498" s="22">
        <f>T2498*L2498</f>
        <v>67629.929854515707</v>
      </c>
      <c r="Y2498" s="22">
        <f>X2498-W2498</f>
        <v>11411.838921930954</v>
      </c>
      <c r="Z2498" s="8">
        <f>Y2498/W2498</f>
        <v>0.2029922882940961</v>
      </c>
      <c r="AA2498" s="11">
        <v>1164</v>
      </c>
      <c r="AB2498" s="2">
        <v>1858</v>
      </c>
      <c r="AC2498" s="2">
        <f>2016-AB2498</f>
        <v>158</v>
      </c>
      <c r="AD2498" s="2" t="s">
        <v>433</v>
      </c>
    </row>
    <row r="2499" spans="1:30" x14ac:dyDescent="0.2">
      <c r="A2499">
        <v>41</v>
      </c>
      <c r="B2499" s="2" t="s">
        <v>154</v>
      </c>
      <c r="C2499" s="2" t="s">
        <v>22</v>
      </c>
      <c r="D2499" s="2" t="s">
        <v>23</v>
      </c>
      <c r="E2499" s="6" t="s">
        <v>2767</v>
      </c>
      <c r="F2499" s="2">
        <v>58</v>
      </c>
      <c r="G2499" s="2">
        <v>65</v>
      </c>
      <c r="H2499" s="3">
        <v>42644</v>
      </c>
      <c r="I2499" s="3">
        <v>42654</v>
      </c>
      <c r="J2499" s="3" t="s">
        <v>2542</v>
      </c>
      <c r="K2499" s="17">
        <f>IF(J2499="Januar",238.19,IF(J2499="Februar",240.59,IF(J2499="Mars",245.99,IF(J2499="April",250.79,IF(J2499="Mai",256.52,IF(J2499="Juni",259.83,IF(J2499="Juli",265.66,IF(J2499="August",272.21,IF(J2499="September",275.91,IF(J2499="Oktober",281.13,IF(J2499="November",284.38,IF(J2499="Desember",287.34,0))))))))))))</f>
        <v>281.13</v>
      </c>
      <c r="L2499" s="20">
        <f>$K$2/K2499</f>
        <v>0.84725927506847365</v>
      </c>
      <c r="M2499" s="2">
        <v>10</v>
      </c>
      <c r="N2499" s="2">
        <v>3700000</v>
      </c>
      <c r="O2499" s="2">
        <v>4155000</v>
      </c>
      <c r="P2499" s="2">
        <f>O2499-N2499</f>
        <v>455000</v>
      </c>
      <c r="Q2499" s="4">
        <f>P2499/N2499</f>
        <v>0.12297297297297298</v>
      </c>
      <c r="R2499" s="2"/>
      <c r="S2499" s="9">
        <f>(N2499+R2499)/F2499</f>
        <v>63793.103448275862</v>
      </c>
      <c r="T2499" s="2">
        <v>71638</v>
      </c>
      <c r="U2499" s="5">
        <f>T2499-S2499</f>
        <v>7844.8965517241377</v>
      </c>
      <c r="V2499" s="4">
        <f>U2499/S2499</f>
        <v>0.12297405405405405</v>
      </c>
      <c r="W2499" s="22">
        <f>S2499*L2499</f>
        <v>54049.298581954354</v>
      </c>
      <c r="X2499" s="22">
        <f>T2499*L2499</f>
        <v>60695.959947355317</v>
      </c>
      <c r="Y2499" s="22">
        <f>X2499-W2499</f>
        <v>6646.6613654009634</v>
      </c>
      <c r="Z2499" s="8">
        <f>Y2499/W2499</f>
        <v>0.12297405405405408</v>
      </c>
      <c r="AA2499" s="2">
        <v>729</v>
      </c>
      <c r="AB2499" s="2">
        <v>1894</v>
      </c>
      <c r="AC2499" s="2">
        <f>2016-AB2499</f>
        <v>122</v>
      </c>
      <c r="AD2499" s="2" t="s">
        <v>25</v>
      </c>
    </row>
    <row r="2500" spans="1:30" x14ac:dyDescent="0.2">
      <c r="A2500">
        <v>41</v>
      </c>
      <c r="B2500" s="2" t="s">
        <v>1260</v>
      </c>
      <c r="C2500" s="2" t="s">
        <v>22</v>
      </c>
      <c r="D2500" s="2" t="s">
        <v>23</v>
      </c>
      <c r="E2500" s="6" t="s">
        <v>2767</v>
      </c>
      <c r="F2500" s="2">
        <v>63</v>
      </c>
      <c r="G2500" s="2">
        <v>71</v>
      </c>
      <c r="H2500" s="3">
        <v>42644</v>
      </c>
      <c r="I2500" s="3">
        <v>42654</v>
      </c>
      <c r="J2500" s="3" t="s">
        <v>2542</v>
      </c>
      <c r="K2500" s="17">
        <f>IF(J2500="Januar",238.19,IF(J2500="Februar",240.59,IF(J2500="Mars",245.99,IF(J2500="April",250.79,IF(J2500="Mai",256.52,IF(J2500="Juni",259.83,IF(J2500="Juli",265.66,IF(J2500="August",272.21,IF(J2500="September",275.91,IF(J2500="Oktober",281.13,IF(J2500="November",284.38,IF(J2500="Desember",287.34,0))))))))))))</f>
        <v>281.13</v>
      </c>
      <c r="L2500" s="20">
        <f>$K$2/K2500</f>
        <v>0.84725927506847365</v>
      </c>
      <c r="M2500" s="2">
        <v>10</v>
      </c>
      <c r="N2500" s="2">
        <v>4200000</v>
      </c>
      <c r="O2500" s="2">
        <v>5200000</v>
      </c>
      <c r="P2500" s="2">
        <f>O2500-N2500</f>
        <v>1000000</v>
      </c>
      <c r="Q2500" s="4">
        <f>P2500/N2500</f>
        <v>0.23809523809523808</v>
      </c>
      <c r="R2500" s="2"/>
      <c r="S2500" s="9">
        <f>(N2500+R2500)/F2500</f>
        <v>66666.666666666672</v>
      </c>
      <c r="T2500" s="2">
        <v>82540</v>
      </c>
      <c r="U2500" s="5">
        <f>T2500-S2500</f>
        <v>15873.333333333328</v>
      </c>
      <c r="V2500" s="4">
        <f>U2500/S2500</f>
        <v>0.23809999999999992</v>
      </c>
      <c r="W2500" s="22">
        <f>S2500*L2500</f>
        <v>56483.951671231582</v>
      </c>
      <c r="X2500" s="22">
        <f>T2500*L2500</f>
        <v>69932.780564151821</v>
      </c>
      <c r="Y2500" s="22">
        <f>X2500-W2500</f>
        <v>13448.828892920239</v>
      </c>
      <c r="Z2500" s="8">
        <f>Y2500/W2500</f>
        <v>0.23809999999999998</v>
      </c>
      <c r="AA2500" s="2">
        <v>543</v>
      </c>
      <c r="AB2500" s="2">
        <v>1880</v>
      </c>
      <c r="AC2500" s="2">
        <f>2016-AB2500</f>
        <v>136</v>
      </c>
      <c r="AD2500" s="2" t="s">
        <v>25</v>
      </c>
    </row>
    <row r="2501" spans="1:30" x14ac:dyDescent="0.2">
      <c r="A2501">
        <v>41</v>
      </c>
      <c r="B2501" s="6" t="s">
        <v>1464</v>
      </c>
      <c r="C2501" s="6" t="s">
        <v>22</v>
      </c>
      <c r="D2501" s="6" t="s">
        <v>23</v>
      </c>
      <c r="E2501" s="6" t="s">
        <v>2767</v>
      </c>
      <c r="F2501" s="6">
        <v>68</v>
      </c>
      <c r="G2501" s="6">
        <v>74</v>
      </c>
      <c r="H2501" s="7">
        <v>42644</v>
      </c>
      <c r="I2501" s="7">
        <v>42654</v>
      </c>
      <c r="J2501" s="3" t="s">
        <v>2542</v>
      </c>
      <c r="K2501" s="17">
        <f>IF(J2501="Januar",238.19,IF(J2501="Februar",240.59,IF(J2501="Mars",245.99,IF(J2501="April",250.79,IF(J2501="Mai",256.52,IF(J2501="Juni",259.83,IF(J2501="Juli",265.66,IF(J2501="August",272.21,IF(J2501="September",275.91,IF(J2501="Oktober",281.13,IF(J2501="November",284.38,IF(J2501="Desember",287.34,0))))))))))))</f>
        <v>281.13</v>
      </c>
      <c r="L2501" s="20">
        <f>$K$2/K2501</f>
        <v>0.84725927506847365</v>
      </c>
      <c r="M2501" s="6">
        <v>10</v>
      </c>
      <c r="N2501" s="6">
        <v>4600000</v>
      </c>
      <c r="O2501" s="6">
        <v>5150000</v>
      </c>
      <c r="P2501" s="6">
        <f>O2501-N2501</f>
        <v>550000</v>
      </c>
      <c r="Q2501" s="8">
        <f>P2501/N2501</f>
        <v>0.11956521739130435</v>
      </c>
      <c r="R2501" s="6">
        <v>110000</v>
      </c>
      <c r="S2501" s="9">
        <f>(N2501+R2501)/F2501</f>
        <v>69264.705882352937</v>
      </c>
      <c r="T2501" s="6">
        <v>77353</v>
      </c>
      <c r="U2501" s="5">
        <f>T2501-S2501</f>
        <v>8088.2941176470631</v>
      </c>
      <c r="V2501" s="4">
        <f>U2501/S2501</f>
        <v>0.11677367303609348</v>
      </c>
      <c r="W2501" s="22">
        <f>S2501*L2501</f>
        <v>58685.16449371339</v>
      </c>
      <c r="X2501" s="22">
        <f>T2501*L2501</f>
        <v>65538.046704371649</v>
      </c>
      <c r="Y2501" s="22">
        <f>X2501-W2501</f>
        <v>6852.8822106582593</v>
      </c>
      <c r="Z2501" s="8">
        <f>Y2501/W2501</f>
        <v>0.11677367303609364</v>
      </c>
      <c r="AA2501" s="6"/>
      <c r="AB2501" s="6">
        <v>1938</v>
      </c>
      <c r="AC2501" s="6">
        <f>2016-AB2501</f>
        <v>78</v>
      </c>
      <c r="AD2501" s="6" t="s">
        <v>37</v>
      </c>
    </row>
    <row r="2502" spans="1:30" x14ac:dyDescent="0.2">
      <c r="A2502">
        <v>41</v>
      </c>
      <c r="B2502" s="2" t="s">
        <v>1498</v>
      </c>
      <c r="C2502" s="2" t="s">
        <v>22</v>
      </c>
      <c r="D2502" s="2" t="s">
        <v>23</v>
      </c>
      <c r="E2502" s="6" t="s">
        <v>2767</v>
      </c>
      <c r="F2502" s="2">
        <v>69</v>
      </c>
      <c r="G2502" s="2">
        <v>77</v>
      </c>
      <c r="H2502" s="3">
        <v>42644</v>
      </c>
      <c r="I2502" s="3">
        <v>42654</v>
      </c>
      <c r="J2502" s="3" t="s">
        <v>2542</v>
      </c>
      <c r="K2502" s="17">
        <f>IF(J2502="Januar",238.19,IF(J2502="Februar",240.59,IF(J2502="Mars",245.99,IF(J2502="April",250.79,IF(J2502="Mai",256.52,IF(J2502="Juni",259.83,IF(J2502="Juli",265.66,IF(J2502="August",272.21,IF(J2502="September",275.91,IF(J2502="Oktober",281.13,IF(J2502="November",284.38,IF(J2502="Desember",287.34,0))))))))))))</f>
        <v>281.13</v>
      </c>
      <c r="L2502" s="20">
        <f>$K$2/K2502</f>
        <v>0.84725927506847365</v>
      </c>
      <c r="M2502" s="2">
        <v>10</v>
      </c>
      <c r="N2502" s="2">
        <v>4350000</v>
      </c>
      <c r="O2502" s="2">
        <v>5600000</v>
      </c>
      <c r="P2502" s="2">
        <f>O2502-N2502</f>
        <v>1250000</v>
      </c>
      <c r="Q2502" s="4">
        <f>P2502/N2502</f>
        <v>0.28735632183908044</v>
      </c>
      <c r="R2502" s="2"/>
      <c r="S2502" s="9">
        <f>(N2502+R2502)/F2502</f>
        <v>63043.478260869568</v>
      </c>
      <c r="T2502" s="2">
        <v>81159</v>
      </c>
      <c r="U2502" s="5">
        <f>T2502-S2502</f>
        <v>18115.521739130432</v>
      </c>
      <c r="V2502" s="4">
        <f>U2502/S2502</f>
        <v>0.28734965517241373</v>
      </c>
      <c r="W2502" s="22">
        <f>S2502*L2502</f>
        <v>53414.171689099428</v>
      </c>
      <c r="X2502" s="22">
        <f>T2502*L2502</f>
        <v>68762.715505282249</v>
      </c>
      <c r="Y2502" s="22">
        <f>X2502-W2502</f>
        <v>15348.543816182821</v>
      </c>
      <c r="Z2502" s="8">
        <f>Y2502/W2502</f>
        <v>0.28734965517241368</v>
      </c>
      <c r="AA2502" s="2">
        <v>298</v>
      </c>
      <c r="AB2502" s="2">
        <v>1850</v>
      </c>
      <c r="AC2502" s="2">
        <f>2016-AB2502</f>
        <v>166</v>
      </c>
      <c r="AD2502" s="2" t="s">
        <v>112</v>
      </c>
    </row>
    <row r="2503" spans="1:30" x14ac:dyDescent="0.2">
      <c r="A2503">
        <v>41</v>
      </c>
      <c r="B2503" s="2" t="s">
        <v>1611</v>
      </c>
      <c r="C2503" s="2" t="s">
        <v>22</v>
      </c>
      <c r="D2503" s="2" t="s">
        <v>23</v>
      </c>
      <c r="E2503" s="6" t="s">
        <v>2767</v>
      </c>
      <c r="F2503" s="2">
        <v>72</v>
      </c>
      <c r="G2503" s="2">
        <v>80</v>
      </c>
      <c r="H2503" s="3">
        <v>42644</v>
      </c>
      <c r="I2503" s="3">
        <v>42654</v>
      </c>
      <c r="J2503" s="3" t="s">
        <v>2542</v>
      </c>
      <c r="K2503" s="17">
        <f>IF(J2503="Januar",238.19,IF(J2503="Februar",240.59,IF(J2503="Mars",245.99,IF(J2503="April",250.79,IF(J2503="Mai",256.52,IF(J2503="Juni",259.83,IF(J2503="Juli",265.66,IF(J2503="August",272.21,IF(J2503="September",275.91,IF(J2503="Oktober",281.13,IF(J2503="November",284.38,IF(J2503="Desember",287.34,0))))))))))))</f>
        <v>281.13</v>
      </c>
      <c r="L2503" s="20">
        <f>$K$2/K2503</f>
        <v>0.84725927506847365</v>
      </c>
      <c r="M2503" s="2">
        <v>10</v>
      </c>
      <c r="N2503" s="2">
        <v>4490000</v>
      </c>
      <c r="O2503" s="2">
        <v>5250000</v>
      </c>
      <c r="P2503" s="2">
        <f>O2503-N2503</f>
        <v>760000</v>
      </c>
      <c r="Q2503" s="4">
        <f>P2503/N2503</f>
        <v>0.16926503340757237</v>
      </c>
      <c r="R2503" s="2">
        <v>330</v>
      </c>
      <c r="S2503" s="9">
        <f>(N2503+R2503)/F2503</f>
        <v>62365.694444444445</v>
      </c>
      <c r="T2503" s="2">
        <v>72921</v>
      </c>
      <c r="U2503" s="5">
        <f>T2503-S2503</f>
        <v>10555.305555555555</v>
      </c>
      <c r="V2503" s="4">
        <f>U2503/S2503</f>
        <v>0.16924858529328579</v>
      </c>
      <c r="W2503" s="22">
        <f>S2503*L2503</f>
        <v>52839.913064141932</v>
      </c>
      <c r="X2503" s="22">
        <f>T2503*L2503</f>
        <v>61782.993597268171</v>
      </c>
      <c r="Y2503" s="22">
        <f>X2503-W2503</f>
        <v>8943.0805331262382</v>
      </c>
      <c r="Z2503" s="8">
        <f>Y2503/W2503</f>
        <v>0.1692485852932859</v>
      </c>
      <c r="AA2503" s="2">
        <v>333</v>
      </c>
      <c r="AB2503" s="2">
        <v>1923</v>
      </c>
      <c r="AC2503" s="2">
        <f>2016-AB2503</f>
        <v>93</v>
      </c>
      <c r="AD2503" s="2" t="s">
        <v>58</v>
      </c>
    </row>
    <row r="2504" spans="1:30" x14ac:dyDescent="0.2">
      <c r="A2504">
        <v>41</v>
      </c>
      <c r="B2504" s="6" t="s">
        <v>1675</v>
      </c>
      <c r="C2504" s="6" t="s">
        <v>22</v>
      </c>
      <c r="D2504" s="6" t="s">
        <v>23</v>
      </c>
      <c r="E2504" s="6" t="s">
        <v>2767</v>
      </c>
      <c r="F2504" s="6">
        <v>74</v>
      </c>
      <c r="G2504" s="6">
        <v>85</v>
      </c>
      <c r="H2504" s="7">
        <v>42644</v>
      </c>
      <c r="I2504" s="7">
        <v>42654</v>
      </c>
      <c r="J2504" s="3" t="s">
        <v>2542</v>
      </c>
      <c r="K2504" s="17">
        <f>IF(J2504="Januar",238.19,IF(J2504="Februar",240.59,IF(J2504="Mars",245.99,IF(J2504="April",250.79,IF(J2504="Mai",256.52,IF(J2504="Juni",259.83,IF(J2504="Juli",265.66,IF(J2504="August",272.21,IF(J2504="September",275.91,IF(J2504="Oktober",281.13,IF(J2504="November",284.38,IF(J2504="Desember",287.34,0))))))))))))</f>
        <v>281.13</v>
      </c>
      <c r="L2504" s="20">
        <f>$K$2/K2504</f>
        <v>0.84725927506847365</v>
      </c>
      <c r="M2504" s="6">
        <v>10</v>
      </c>
      <c r="N2504" s="6">
        <v>3100000</v>
      </c>
      <c r="O2504" s="6">
        <v>3550000</v>
      </c>
      <c r="P2504" s="6">
        <f>O2504-N2504</f>
        <v>450000</v>
      </c>
      <c r="Q2504" s="8">
        <f>P2504/N2504</f>
        <v>0.14516129032258066</v>
      </c>
      <c r="R2504" s="6">
        <v>22786</v>
      </c>
      <c r="S2504" s="9">
        <f>(N2504+R2504)/F2504</f>
        <v>42199.810810810814</v>
      </c>
      <c r="T2504" s="6">
        <v>48281</v>
      </c>
      <c r="U2504" s="5">
        <f>T2504-S2504</f>
        <v>6081.1891891891864</v>
      </c>
      <c r="V2504" s="4">
        <f>U2504/S2504</f>
        <v>0.1441046552661629</v>
      </c>
      <c r="W2504" s="22">
        <f>S2504*L2504</f>
        <v>35754.181115594307</v>
      </c>
      <c r="X2504" s="22">
        <f>T2504*L2504</f>
        <v>40906.525059580978</v>
      </c>
      <c r="Y2504" s="22">
        <f>X2504-W2504</f>
        <v>5152.3439439866706</v>
      </c>
      <c r="Z2504" s="8">
        <f>Y2504/W2504</f>
        <v>0.14410465526616295</v>
      </c>
      <c r="AA2504" s="10">
        <v>14168</v>
      </c>
      <c r="AB2504" s="6">
        <v>1994</v>
      </c>
      <c r="AC2504" s="6">
        <f>2016-AB2504</f>
        <v>22</v>
      </c>
      <c r="AD2504" s="6" t="s">
        <v>332</v>
      </c>
    </row>
    <row r="2505" spans="1:30" x14ac:dyDescent="0.2">
      <c r="A2505">
        <v>41</v>
      </c>
      <c r="B2505" s="6" t="s">
        <v>1797</v>
      </c>
      <c r="C2505" s="6" t="s">
        <v>22</v>
      </c>
      <c r="D2505" s="6" t="s">
        <v>23</v>
      </c>
      <c r="E2505" s="6" t="s">
        <v>2767</v>
      </c>
      <c r="F2505" s="6">
        <v>78</v>
      </c>
      <c r="G2505" s="6">
        <v>84</v>
      </c>
      <c r="H2505" s="7">
        <v>42644</v>
      </c>
      <c r="I2505" s="7">
        <v>42654</v>
      </c>
      <c r="J2505" s="3" t="s">
        <v>2542</v>
      </c>
      <c r="K2505" s="17">
        <f>IF(J2505="Januar",238.19,IF(J2505="Februar",240.59,IF(J2505="Mars",245.99,IF(J2505="April",250.79,IF(J2505="Mai",256.52,IF(J2505="Juni",259.83,IF(J2505="Juli",265.66,IF(J2505="August",272.21,IF(J2505="September",275.91,IF(J2505="Oktober",281.13,IF(J2505="November",284.38,IF(J2505="Desember",287.34,0))))))))))))</f>
        <v>281.13</v>
      </c>
      <c r="L2505" s="20">
        <f>$K$2/K2505</f>
        <v>0.84725927506847365</v>
      </c>
      <c r="M2505" s="6">
        <v>10</v>
      </c>
      <c r="N2505" s="6">
        <v>7100000</v>
      </c>
      <c r="O2505" s="6">
        <v>6500000</v>
      </c>
      <c r="P2505" s="6">
        <f>O2505-N2505</f>
        <v>-600000</v>
      </c>
      <c r="Q2505" s="8">
        <f>P2505/N2505</f>
        <v>-8.4507042253521125E-2</v>
      </c>
      <c r="R2505" s="6">
        <v>151000</v>
      </c>
      <c r="S2505" s="9">
        <f>(N2505+R2505)/F2505</f>
        <v>92961.538461538468</v>
      </c>
      <c r="T2505" s="6">
        <v>85269</v>
      </c>
      <c r="U2505" s="5">
        <f>T2505-S2505</f>
        <v>-7692.5384615384683</v>
      </c>
      <c r="V2505" s="4">
        <f>U2505/S2505</f>
        <v>-8.2749689697972764E-2</v>
      </c>
      <c r="W2505" s="22">
        <f>S2505*L2505</f>
        <v>78762.525686173118</v>
      </c>
      <c r="X2505" s="22">
        <f>T2505*L2505</f>
        <v>72244.951125813677</v>
      </c>
      <c r="Y2505" s="22">
        <f>X2505-W2505</f>
        <v>-6517.5745603594405</v>
      </c>
      <c r="Z2505" s="8">
        <f>Y2505/W2505</f>
        <v>-8.2749689697972834E-2</v>
      </c>
      <c r="AA2505" s="6">
        <v>810</v>
      </c>
      <c r="AB2505" s="6">
        <v>1967</v>
      </c>
      <c r="AC2505" s="6">
        <f>2016-AB2505</f>
        <v>49</v>
      </c>
      <c r="AD2505" s="6" t="s">
        <v>67</v>
      </c>
    </row>
    <row r="2506" spans="1:30" x14ac:dyDescent="0.2">
      <c r="A2506">
        <v>41</v>
      </c>
      <c r="B2506" s="6" t="s">
        <v>1998</v>
      </c>
      <c r="C2506" s="6" t="s">
        <v>22</v>
      </c>
      <c r="D2506" s="6" t="s">
        <v>23</v>
      </c>
      <c r="E2506" s="6" t="s">
        <v>2767</v>
      </c>
      <c r="F2506" s="6">
        <v>106</v>
      </c>
      <c r="G2506" s="6">
        <v>115</v>
      </c>
      <c r="H2506" s="7">
        <v>42644</v>
      </c>
      <c r="I2506" s="7">
        <v>42654</v>
      </c>
      <c r="J2506" s="3" t="s">
        <v>2542</v>
      </c>
      <c r="K2506" s="17">
        <f>IF(J2506="Januar",238.19,IF(J2506="Februar",240.59,IF(J2506="Mars",245.99,IF(J2506="April",250.79,IF(J2506="Mai",256.52,IF(J2506="Juni",259.83,IF(J2506="Juli",265.66,IF(J2506="August",272.21,IF(J2506="September",275.91,IF(J2506="Oktober",281.13,IF(J2506="November",284.38,IF(J2506="Desember",287.34,0))))))))))))</f>
        <v>281.13</v>
      </c>
      <c r="L2506" s="20">
        <f>$K$2/K2506</f>
        <v>0.84725927506847365</v>
      </c>
      <c r="M2506" s="6">
        <v>10</v>
      </c>
      <c r="N2506" s="6">
        <v>6200000</v>
      </c>
      <c r="O2506" s="6">
        <v>6950000</v>
      </c>
      <c r="P2506" s="6">
        <f>O2506-N2506</f>
        <v>750000</v>
      </c>
      <c r="Q2506" s="8">
        <f>P2506/N2506</f>
        <v>0.12096774193548387</v>
      </c>
      <c r="R2506" s="6">
        <v>23307</v>
      </c>
      <c r="S2506" s="9">
        <f>(N2506+R2506)/F2506</f>
        <v>58710.443396226416</v>
      </c>
      <c r="T2506" s="6">
        <v>65786</v>
      </c>
      <c r="U2506" s="5">
        <f>T2506-S2506</f>
        <v>7075.5566037735844</v>
      </c>
      <c r="V2506" s="4">
        <f>U2506/S2506</f>
        <v>0.12051615001477509</v>
      </c>
      <c r="W2506" s="22">
        <f>S2506*L2506</f>
        <v>49742.967710835452</v>
      </c>
      <c r="X2506" s="22">
        <f>T2506*L2506</f>
        <v>55737.798669654607</v>
      </c>
      <c r="Y2506" s="22">
        <f>X2506-W2506</f>
        <v>5994.8309588191551</v>
      </c>
      <c r="Z2506" s="8">
        <f>Y2506/W2506</f>
        <v>0.12051615001477502</v>
      </c>
      <c r="AA2506" s="6">
        <v>734</v>
      </c>
      <c r="AB2506" s="6">
        <v>1900</v>
      </c>
      <c r="AC2506" s="6">
        <f>2016-AB2506</f>
        <v>116</v>
      </c>
      <c r="AD2506" s="6" t="s">
        <v>364</v>
      </c>
    </row>
    <row r="2507" spans="1:30" x14ac:dyDescent="0.2">
      <c r="A2507">
        <v>41</v>
      </c>
      <c r="B2507" s="6" t="s">
        <v>2337</v>
      </c>
      <c r="C2507" s="6" t="s">
        <v>22</v>
      </c>
      <c r="D2507" s="6" t="s">
        <v>23</v>
      </c>
      <c r="E2507" s="6" t="s">
        <v>2767</v>
      </c>
      <c r="F2507" s="6">
        <v>115</v>
      </c>
      <c r="G2507" s="6">
        <v>125</v>
      </c>
      <c r="H2507" s="7">
        <v>42644</v>
      </c>
      <c r="I2507" s="7">
        <v>42654</v>
      </c>
      <c r="J2507" s="3" t="s">
        <v>2542</v>
      </c>
      <c r="K2507" s="17">
        <f>IF(J2507="Januar",238.19,IF(J2507="Februar",240.59,IF(J2507="Mars",245.99,IF(J2507="April",250.79,IF(J2507="Mai",256.52,IF(J2507="Juni",259.83,IF(J2507="Juli",265.66,IF(J2507="August",272.21,IF(J2507="September",275.91,IF(J2507="Oktober",281.13,IF(J2507="November",284.38,IF(J2507="Desember",287.34,0))))))))))))</f>
        <v>281.13</v>
      </c>
      <c r="L2507" s="20">
        <f>$K$2/K2507</f>
        <v>0.84725927506847365</v>
      </c>
      <c r="M2507" s="6">
        <v>10</v>
      </c>
      <c r="N2507" s="6">
        <v>4500000</v>
      </c>
      <c r="O2507" s="6">
        <v>4500000</v>
      </c>
      <c r="P2507" s="6">
        <f>O2507-N2507</f>
        <v>0</v>
      </c>
      <c r="Q2507" s="8">
        <f>P2507/N2507</f>
        <v>0</v>
      </c>
      <c r="R2507" s="6"/>
      <c r="S2507" s="9">
        <f>(N2507+R2507)/F2507</f>
        <v>39130.434782608696</v>
      </c>
      <c r="T2507" s="6">
        <v>39130</v>
      </c>
      <c r="U2507" s="5">
        <f>T2507-S2507</f>
        <v>-0.43478260869596852</v>
      </c>
      <c r="V2507" s="4">
        <f>U2507/S2507</f>
        <v>-1.1111111111119196E-5</v>
      </c>
      <c r="W2507" s="22">
        <f>S2507*L2507</f>
        <v>33153.62380702723</v>
      </c>
      <c r="X2507" s="22">
        <f>T2507*L2507</f>
        <v>33153.255433429375</v>
      </c>
      <c r="Y2507" s="22">
        <f>X2507-W2507</f>
        <v>-0.36837359785567969</v>
      </c>
      <c r="Z2507" s="8">
        <f>Y2507/W2507</f>
        <v>-1.111111111110573E-5</v>
      </c>
      <c r="AA2507" s="6">
        <v>668</v>
      </c>
      <c r="AB2507" s="6">
        <v>1983</v>
      </c>
      <c r="AC2507" s="6">
        <f>2016-AB2507</f>
        <v>33</v>
      </c>
      <c r="AD2507" s="6" t="s">
        <v>37</v>
      </c>
    </row>
    <row r="2508" spans="1:30" x14ac:dyDescent="0.2">
      <c r="A2508">
        <v>41</v>
      </c>
      <c r="B2508" s="2" t="s">
        <v>2384</v>
      </c>
      <c r="C2508" s="2" t="s">
        <v>22</v>
      </c>
      <c r="D2508" s="2" t="s">
        <v>23</v>
      </c>
      <c r="E2508" s="6" t="s">
        <v>2767</v>
      </c>
      <c r="F2508" s="2">
        <v>123</v>
      </c>
      <c r="G2508" s="2">
        <v>131</v>
      </c>
      <c r="H2508" s="3">
        <v>42644</v>
      </c>
      <c r="I2508" s="3">
        <v>42654</v>
      </c>
      <c r="J2508" s="3" t="s">
        <v>2542</v>
      </c>
      <c r="K2508" s="17">
        <f>IF(J2508="Januar",238.19,IF(J2508="Februar",240.59,IF(J2508="Mars",245.99,IF(J2508="April",250.79,IF(J2508="Mai",256.52,IF(J2508="Juni",259.83,IF(J2508="Juli",265.66,IF(J2508="August",272.21,IF(J2508="September",275.91,IF(J2508="Oktober",281.13,IF(J2508="November",284.38,IF(J2508="Desember",287.34,0))))))))))))</f>
        <v>281.13</v>
      </c>
      <c r="L2508" s="20">
        <f>$K$2/K2508</f>
        <v>0.84725927506847365</v>
      </c>
      <c r="M2508" s="2">
        <v>10</v>
      </c>
      <c r="N2508" s="2">
        <v>5900000</v>
      </c>
      <c r="O2508" s="2">
        <v>7775000</v>
      </c>
      <c r="P2508" s="2">
        <f>O2508-N2508</f>
        <v>1875000</v>
      </c>
      <c r="Q2508" s="4">
        <f>P2508/N2508</f>
        <v>0.31779661016949151</v>
      </c>
      <c r="R2508" s="2">
        <v>229401</v>
      </c>
      <c r="S2508" s="9">
        <f>(N2508+R2508)/F2508</f>
        <v>49832.528455284555</v>
      </c>
      <c r="T2508" s="2">
        <v>65076</v>
      </c>
      <c r="U2508" s="5">
        <f>T2508-S2508</f>
        <v>15243.471544715445</v>
      </c>
      <c r="V2508" s="4">
        <f>U2508/S2508</f>
        <v>0.30589400171403364</v>
      </c>
      <c r="W2508" s="22">
        <f>S2508*L2508</f>
        <v>42221.071933853476</v>
      </c>
      <c r="X2508" s="22">
        <f>T2508*L2508</f>
        <v>55136.244584355991</v>
      </c>
      <c r="Y2508" s="22">
        <f>X2508-W2508</f>
        <v>12915.172650502514</v>
      </c>
      <c r="Z2508" s="8">
        <f>Y2508/W2508</f>
        <v>0.30589400171403369</v>
      </c>
      <c r="AA2508" s="2"/>
      <c r="AB2508" s="2">
        <v>1977</v>
      </c>
      <c r="AC2508" s="2">
        <f>2016-AB2508</f>
        <v>39</v>
      </c>
      <c r="AD2508" s="2" t="s">
        <v>108</v>
      </c>
    </row>
    <row r="2509" spans="1:30" x14ac:dyDescent="0.2">
      <c r="A2509">
        <v>41</v>
      </c>
      <c r="B2509" s="6" t="s">
        <v>2503</v>
      </c>
      <c r="C2509" s="6" t="s">
        <v>22</v>
      </c>
      <c r="D2509" s="6" t="s">
        <v>23</v>
      </c>
      <c r="E2509" s="6" t="s">
        <v>2767</v>
      </c>
      <c r="F2509" s="6">
        <v>166</v>
      </c>
      <c r="G2509" s="6">
        <v>186</v>
      </c>
      <c r="H2509" s="7">
        <v>42644</v>
      </c>
      <c r="I2509" s="7">
        <v>42654</v>
      </c>
      <c r="J2509" s="3" t="s">
        <v>2542</v>
      </c>
      <c r="K2509" s="17">
        <f>IF(J2509="Januar",238.19,IF(J2509="Februar",240.59,IF(J2509="Mars",245.99,IF(J2509="April",250.79,IF(J2509="Mai",256.52,IF(J2509="Juni",259.83,IF(J2509="Juli",265.66,IF(J2509="August",272.21,IF(J2509="September",275.91,IF(J2509="Oktober",281.13,IF(J2509="November",284.38,IF(J2509="Desember",287.34,0))))))))))))</f>
        <v>281.13</v>
      </c>
      <c r="L2509" s="20">
        <f>$K$2/K2509</f>
        <v>0.84725927506847365</v>
      </c>
      <c r="M2509" s="6">
        <v>10</v>
      </c>
      <c r="N2509" s="6">
        <v>9000000</v>
      </c>
      <c r="O2509" s="6">
        <v>8850000</v>
      </c>
      <c r="P2509" s="6">
        <f>O2509-N2509</f>
        <v>-150000</v>
      </c>
      <c r="Q2509" s="8">
        <f>P2509/N2509</f>
        <v>-1.6666666666666666E-2</v>
      </c>
      <c r="R2509" s="6"/>
      <c r="S2509" s="9">
        <f>(N2509+R2509)/F2509</f>
        <v>54216.867469879515</v>
      </c>
      <c r="T2509" s="6">
        <v>53313</v>
      </c>
      <c r="U2509" s="5">
        <f>T2509-S2509</f>
        <v>-903.86746987951483</v>
      </c>
      <c r="V2509" s="4">
        <f>U2509/S2509</f>
        <v>-1.6671333333333274E-2</v>
      </c>
      <c r="W2509" s="22">
        <f>S2509*L2509</f>
        <v>45935.743829013627</v>
      </c>
      <c r="X2509" s="22">
        <f>T2509*L2509</f>
        <v>45169.933731725534</v>
      </c>
      <c r="Y2509" s="22">
        <f>X2509-W2509</f>
        <v>-765.81009728809295</v>
      </c>
      <c r="Z2509" s="8">
        <f>Y2509/W2509</f>
        <v>-1.6671333333333271E-2</v>
      </c>
      <c r="AA2509" s="6">
        <v>814</v>
      </c>
      <c r="AB2509" s="6">
        <v>1985</v>
      </c>
      <c r="AC2509" s="6">
        <f>2016-AB2509</f>
        <v>31</v>
      </c>
      <c r="AD2509" s="6" t="s">
        <v>213</v>
      </c>
    </row>
    <row r="2510" spans="1:30" x14ac:dyDescent="0.2">
      <c r="A2510">
        <v>41</v>
      </c>
      <c r="B2510" s="2" t="s">
        <v>281</v>
      </c>
      <c r="C2510" s="2" t="s">
        <v>22</v>
      </c>
      <c r="D2510" s="2" t="s">
        <v>23</v>
      </c>
      <c r="E2510" s="6" t="s">
        <v>2767</v>
      </c>
      <c r="F2510" s="2">
        <v>35</v>
      </c>
      <c r="G2510" s="2">
        <v>40</v>
      </c>
      <c r="H2510" s="3">
        <v>42643</v>
      </c>
      <c r="I2510" s="3">
        <v>42654</v>
      </c>
      <c r="J2510" s="3" t="s">
        <v>2542</v>
      </c>
      <c r="K2510" s="17">
        <f>IF(J2510="Januar",238.19,IF(J2510="Februar",240.59,IF(J2510="Mars",245.99,IF(J2510="April",250.79,IF(J2510="Mai",256.52,IF(J2510="Juni",259.83,IF(J2510="Juli",265.66,IF(J2510="August",272.21,IF(J2510="September",275.91,IF(J2510="Oktober",281.13,IF(J2510="November",284.38,IF(J2510="Desember",287.34,0))))))))))))</f>
        <v>281.13</v>
      </c>
      <c r="L2510" s="20">
        <f>$K$2/K2510</f>
        <v>0.84725927506847365</v>
      </c>
      <c r="M2510" s="2">
        <v>11</v>
      </c>
      <c r="N2510" s="2">
        <v>2800000</v>
      </c>
      <c r="O2510" s="2">
        <v>2950000</v>
      </c>
      <c r="P2510" s="2">
        <f>O2510-N2510</f>
        <v>150000</v>
      </c>
      <c r="Q2510" s="4">
        <f>P2510/N2510</f>
        <v>5.3571428571428568E-2</v>
      </c>
      <c r="R2510" s="2">
        <v>51205</v>
      </c>
      <c r="S2510" s="9">
        <f>(N2510+R2510)/F2510</f>
        <v>81463</v>
      </c>
      <c r="T2510" s="2">
        <v>85749</v>
      </c>
      <c r="U2510" s="5">
        <f>T2510-S2510</f>
        <v>4286</v>
      </c>
      <c r="V2510" s="4">
        <f>U2510/S2510</f>
        <v>5.2612842640217032E-2</v>
      </c>
      <c r="W2510" s="22">
        <f>S2510*L2510</f>
        <v>69020.282324903063</v>
      </c>
      <c r="X2510" s="22">
        <f>T2510*L2510</f>
        <v>72651.635577846551</v>
      </c>
      <c r="Y2510" s="22">
        <f>X2510-W2510</f>
        <v>3631.3532529434888</v>
      </c>
      <c r="Z2510" s="8">
        <f>Y2510/W2510</f>
        <v>5.2612842640217192E-2</v>
      </c>
      <c r="AA2510" s="11">
        <v>2568</v>
      </c>
      <c r="AB2510" s="2">
        <v>1939</v>
      </c>
      <c r="AC2510" s="2">
        <f>2016-AB2510</f>
        <v>77</v>
      </c>
      <c r="AD2510" s="2" t="s">
        <v>37</v>
      </c>
    </row>
    <row r="2511" spans="1:30" x14ac:dyDescent="0.2">
      <c r="A2511">
        <v>41</v>
      </c>
      <c r="B2511" s="2" t="s">
        <v>795</v>
      </c>
      <c r="C2511" s="2" t="s">
        <v>22</v>
      </c>
      <c r="D2511" s="2" t="s">
        <v>23</v>
      </c>
      <c r="E2511" s="6" t="s">
        <v>2767</v>
      </c>
      <c r="F2511" s="2">
        <v>51</v>
      </c>
      <c r="G2511" s="2">
        <v>58</v>
      </c>
      <c r="H2511" s="3">
        <v>42643</v>
      </c>
      <c r="I2511" s="3">
        <v>42654</v>
      </c>
      <c r="J2511" s="3" t="s">
        <v>2542</v>
      </c>
      <c r="K2511" s="17">
        <f>IF(J2511="Januar",238.19,IF(J2511="Februar",240.59,IF(J2511="Mars",245.99,IF(J2511="April",250.79,IF(J2511="Mai",256.52,IF(J2511="Juni",259.83,IF(J2511="Juli",265.66,IF(J2511="August",272.21,IF(J2511="September",275.91,IF(J2511="Oktober",281.13,IF(J2511="November",284.38,IF(J2511="Desember",287.34,0))))))))))))</f>
        <v>281.13</v>
      </c>
      <c r="L2511" s="20">
        <f>$K$2/K2511</f>
        <v>0.84725927506847365</v>
      </c>
      <c r="M2511" s="2">
        <v>11</v>
      </c>
      <c r="N2511" s="2">
        <v>3350000</v>
      </c>
      <c r="O2511" s="2">
        <v>3575000</v>
      </c>
      <c r="P2511" s="2">
        <f>O2511-N2511</f>
        <v>225000</v>
      </c>
      <c r="Q2511" s="4">
        <f>P2511/N2511</f>
        <v>6.7164179104477612E-2</v>
      </c>
      <c r="R2511" s="2">
        <v>1330</v>
      </c>
      <c r="S2511" s="9">
        <f>(N2511+R2511)/F2511</f>
        <v>65712.352941176476</v>
      </c>
      <c r="T2511" s="2">
        <v>70124</v>
      </c>
      <c r="U2511" s="5">
        <f>T2511-S2511</f>
        <v>4411.6470588235243</v>
      </c>
      <c r="V2511" s="4">
        <f>U2511/S2511</f>
        <v>6.7135734171209549E-2</v>
      </c>
      <c r="W2511" s="22">
        <f>S2511*L2511</f>
        <v>55675.40051598486</v>
      </c>
      <c r="X2511" s="22">
        <f>T2511*L2511</f>
        <v>59413.209404901645</v>
      </c>
      <c r="Y2511" s="22">
        <f>X2511-W2511</f>
        <v>3737.8088889167848</v>
      </c>
      <c r="Z2511" s="8">
        <f>Y2511/W2511</f>
        <v>6.7135734171209591E-2</v>
      </c>
      <c r="AA2511" s="2">
        <v>718</v>
      </c>
      <c r="AB2511" s="2">
        <v>1989</v>
      </c>
      <c r="AC2511" s="2">
        <f>2016-AB2511</f>
        <v>27</v>
      </c>
      <c r="AD2511" s="2" t="s">
        <v>50</v>
      </c>
    </row>
    <row r="2512" spans="1:30" x14ac:dyDescent="0.2">
      <c r="A2512">
        <v>41</v>
      </c>
      <c r="B2512" s="6" t="s">
        <v>850</v>
      </c>
      <c r="C2512" s="6" t="s">
        <v>22</v>
      </c>
      <c r="D2512" s="6" t="s">
        <v>23</v>
      </c>
      <c r="E2512" s="6" t="s">
        <v>2767</v>
      </c>
      <c r="F2512" s="6">
        <v>52</v>
      </c>
      <c r="G2512" s="6">
        <v>57</v>
      </c>
      <c r="H2512" s="7">
        <v>42643</v>
      </c>
      <c r="I2512" s="7">
        <v>42654</v>
      </c>
      <c r="J2512" s="3" t="s">
        <v>2542</v>
      </c>
      <c r="K2512" s="17">
        <f>IF(J2512="Januar",238.19,IF(J2512="Februar",240.59,IF(J2512="Mars",245.99,IF(J2512="April",250.79,IF(J2512="Mai",256.52,IF(J2512="Juni",259.83,IF(J2512="Juli",265.66,IF(J2512="August",272.21,IF(J2512="September",275.91,IF(J2512="Oktober",281.13,IF(J2512="November",284.38,IF(J2512="Desember",287.34,0))))))))))))</f>
        <v>281.13</v>
      </c>
      <c r="L2512" s="20">
        <f>$K$2/K2512</f>
        <v>0.84725927506847365</v>
      </c>
      <c r="M2512" s="6">
        <v>11</v>
      </c>
      <c r="N2512" s="6">
        <v>3820000</v>
      </c>
      <c r="O2512" s="6">
        <v>3960000</v>
      </c>
      <c r="P2512" s="6">
        <f>O2512-N2512</f>
        <v>140000</v>
      </c>
      <c r="Q2512" s="8">
        <f>P2512/N2512</f>
        <v>3.6649214659685861E-2</v>
      </c>
      <c r="R2512" s="6">
        <v>32527</v>
      </c>
      <c r="S2512" s="9">
        <f>(N2512+R2512)/F2512</f>
        <v>74087.057692307688</v>
      </c>
      <c r="T2512" s="6">
        <v>76779</v>
      </c>
      <c r="U2512" s="5">
        <f>T2512-S2512</f>
        <v>2691.9423076923122</v>
      </c>
      <c r="V2512" s="4">
        <f>U2512/S2512</f>
        <v>3.6334852422838369E-2</v>
      </c>
      <c r="W2512" s="22">
        <f>S2512*L2512</f>
        <v>62770.946792340794</v>
      </c>
      <c r="X2512" s="22">
        <f>T2512*L2512</f>
        <v>65051.719880482335</v>
      </c>
      <c r="Y2512" s="22">
        <f>X2512-W2512</f>
        <v>2280.7730881415409</v>
      </c>
      <c r="Z2512" s="8">
        <f>Y2512/W2512</f>
        <v>3.6334852422838348E-2</v>
      </c>
      <c r="AA2512" s="6">
        <v>619</v>
      </c>
      <c r="AB2512" s="6">
        <v>1947</v>
      </c>
      <c r="AC2512" s="6">
        <f>2016-AB2512</f>
        <v>69</v>
      </c>
      <c r="AD2512" s="6" t="s">
        <v>90</v>
      </c>
    </row>
    <row r="2513" spans="1:30" x14ac:dyDescent="0.2">
      <c r="A2513">
        <v>41</v>
      </c>
      <c r="B2513" s="2" t="s">
        <v>948</v>
      </c>
      <c r="C2513" s="2" t="s">
        <v>22</v>
      </c>
      <c r="D2513" s="2" t="s">
        <v>23</v>
      </c>
      <c r="E2513" s="6" t="s">
        <v>2767</v>
      </c>
      <c r="F2513" s="2">
        <v>54</v>
      </c>
      <c r="G2513" s="2">
        <v>59</v>
      </c>
      <c r="H2513" s="3">
        <v>42643</v>
      </c>
      <c r="I2513" s="3">
        <v>42654</v>
      </c>
      <c r="J2513" s="3" t="s">
        <v>2542</v>
      </c>
      <c r="K2513" s="17">
        <f>IF(J2513="Januar",238.19,IF(J2513="Februar",240.59,IF(J2513="Mars",245.99,IF(J2513="April",250.79,IF(J2513="Mai",256.52,IF(J2513="Juni",259.83,IF(J2513="Juli",265.66,IF(J2513="August",272.21,IF(J2513="September",275.91,IF(J2513="Oktober",281.13,IF(J2513="November",284.38,IF(J2513="Desember",287.34,0))))))))))))</f>
        <v>281.13</v>
      </c>
      <c r="L2513" s="20">
        <f>$K$2/K2513</f>
        <v>0.84725927506847365</v>
      </c>
      <c r="M2513" s="2">
        <v>11</v>
      </c>
      <c r="N2513" s="2">
        <v>4290000</v>
      </c>
      <c r="O2513" s="2">
        <v>4650000</v>
      </c>
      <c r="P2513" s="2">
        <f>O2513-N2513</f>
        <v>360000</v>
      </c>
      <c r="Q2513" s="4">
        <f>P2513/N2513</f>
        <v>8.3916083916083919E-2</v>
      </c>
      <c r="R2513" s="2"/>
      <c r="S2513" s="9">
        <f>(N2513+R2513)/F2513</f>
        <v>79444.444444444438</v>
      </c>
      <c r="T2513" s="2">
        <v>86111</v>
      </c>
      <c r="U2513" s="5">
        <f>T2513-S2513</f>
        <v>6666.555555555562</v>
      </c>
      <c r="V2513" s="4">
        <f>U2513/S2513</f>
        <v>8.3914685314685405E-2</v>
      </c>
      <c r="W2513" s="22">
        <f>S2513*L2513</f>
        <v>67310.042408217618</v>
      </c>
      <c r="X2513" s="22">
        <f>T2513*L2513</f>
        <v>72958.343435421339</v>
      </c>
      <c r="Y2513" s="22">
        <f>X2513-W2513</f>
        <v>5648.3010272037209</v>
      </c>
      <c r="Z2513" s="8">
        <f>Y2513/W2513</f>
        <v>8.3914685314685558E-2</v>
      </c>
      <c r="AA2513" s="11">
        <v>5902</v>
      </c>
      <c r="AB2513" s="2">
        <v>2014</v>
      </c>
      <c r="AC2513" s="2">
        <f>2016-AB2513</f>
        <v>2</v>
      </c>
      <c r="AD2513" s="2" t="s">
        <v>37</v>
      </c>
    </row>
    <row r="2514" spans="1:30" x14ac:dyDescent="0.2">
      <c r="A2514">
        <v>41</v>
      </c>
      <c r="B2514" s="6" t="s">
        <v>1170</v>
      </c>
      <c r="C2514" s="6" t="s">
        <v>22</v>
      </c>
      <c r="D2514" s="6" t="s">
        <v>23</v>
      </c>
      <c r="E2514" s="6" t="s">
        <v>2767</v>
      </c>
      <c r="F2514" s="6">
        <v>60</v>
      </c>
      <c r="G2514" s="6">
        <v>65</v>
      </c>
      <c r="H2514" s="7">
        <v>42643</v>
      </c>
      <c r="I2514" s="7">
        <v>42654</v>
      </c>
      <c r="J2514" s="3" t="s">
        <v>2542</v>
      </c>
      <c r="K2514" s="17">
        <f>IF(J2514="Januar",238.19,IF(J2514="Februar",240.59,IF(J2514="Mars",245.99,IF(J2514="April",250.79,IF(J2514="Mai",256.52,IF(J2514="Juni",259.83,IF(J2514="Juli",265.66,IF(J2514="August",272.21,IF(J2514="September",275.91,IF(J2514="Oktober",281.13,IF(J2514="November",284.38,IF(J2514="Desember",287.34,0))))))))))))</f>
        <v>281.13</v>
      </c>
      <c r="L2514" s="20">
        <f>$K$2/K2514</f>
        <v>0.84725927506847365</v>
      </c>
      <c r="M2514" s="6">
        <v>11</v>
      </c>
      <c r="N2514" s="6">
        <v>4750000</v>
      </c>
      <c r="O2514" s="6">
        <v>5225000</v>
      </c>
      <c r="P2514" s="6">
        <f>O2514-N2514</f>
        <v>475000</v>
      </c>
      <c r="Q2514" s="8">
        <f>P2514/N2514</f>
        <v>0.1</v>
      </c>
      <c r="R2514" s="6">
        <v>114000</v>
      </c>
      <c r="S2514" s="9">
        <f>(N2514+R2514)/F2514</f>
        <v>81066.666666666672</v>
      </c>
      <c r="T2514" s="6">
        <v>88983</v>
      </c>
      <c r="U2514" s="5">
        <f>T2514-S2514</f>
        <v>7916.3333333333285</v>
      </c>
      <c r="V2514" s="4">
        <f>U2514/S2514</f>
        <v>9.7652138157894669E-2</v>
      </c>
      <c r="W2514" s="22">
        <f>S2514*L2514</f>
        <v>68684.485232217601</v>
      </c>
      <c r="X2514" s="22">
        <f>T2514*L2514</f>
        <v>75391.672073417983</v>
      </c>
      <c r="Y2514" s="22">
        <f>X2514-W2514</f>
        <v>6707.1868412003823</v>
      </c>
      <c r="Z2514" s="8">
        <f>Y2514/W2514</f>
        <v>9.7652138157894572E-2</v>
      </c>
      <c r="AA2514" s="6">
        <v>577</v>
      </c>
      <c r="AB2514" s="6">
        <v>1895</v>
      </c>
      <c r="AC2514" s="6">
        <f>2016-AB2514</f>
        <v>121</v>
      </c>
      <c r="AD2514" s="6" t="s">
        <v>103</v>
      </c>
    </row>
    <row r="2515" spans="1:30" x14ac:dyDescent="0.2">
      <c r="A2515">
        <v>41</v>
      </c>
      <c r="B2515" s="2" t="s">
        <v>663</v>
      </c>
      <c r="C2515" s="2" t="s">
        <v>22</v>
      </c>
      <c r="D2515" s="2" t="s">
        <v>23</v>
      </c>
      <c r="E2515" s="6" t="s">
        <v>2767</v>
      </c>
      <c r="F2515" s="2">
        <v>63</v>
      </c>
      <c r="G2515" s="2">
        <v>72</v>
      </c>
      <c r="H2515" s="3">
        <v>42643</v>
      </c>
      <c r="I2515" s="3">
        <v>42654</v>
      </c>
      <c r="J2515" s="3" t="s">
        <v>2542</v>
      </c>
      <c r="K2515" s="17">
        <f>IF(J2515="Januar",238.19,IF(J2515="Februar",240.59,IF(J2515="Mars",245.99,IF(J2515="April",250.79,IF(J2515="Mai",256.52,IF(J2515="Juni",259.83,IF(J2515="Juli",265.66,IF(J2515="August",272.21,IF(J2515="September",275.91,IF(J2515="Oktober",281.13,IF(J2515="November",284.38,IF(J2515="Desember",287.34,0))))))))))))</f>
        <v>281.13</v>
      </c>
      <c r="L2515" s="20">
        <f>$K$2/K2515</f>
        <v>0.84725927506847365</v>
      </c>
      <c r="M2515" s="2">
        <v>11</v>
      </c>
      <c r="N2515" s="2">
        <v>3800000</v>
      </c>
      <c r="O2515" s="2">
        <v>4120000</v>
      </c>
      <c r="P2515" s="2">
        <f>O2515-N2515</f>
        <v>320000</v>
      </c>
      <c r="Q2515" s="4">
        <f>P2515/N2515</f>
        <v>8.4210526315789472E-2</v>
      </c>
      <c r="R2515" s="2">
        <v>71522</v>
      </c>
      <c r="S2515" s="9">
        <f>(N2515+R2515)/F2515</f>
        <v>61452.730158730155</v>
      </c>
      <c r="T2515" s="2">
        <v>66532</v>
      </c>
      <c r="U2515" s="5">
        <f>T2515-S2515</f>
        <v>5079.2698412698446</v>
      </c>
      <c r="V2515" s="4">
        <f>U2515/S2515</f>
        <v>8.2653282094225539E-2</v>
      </c>
      <c r="W2515" s="22">
        <f>S2515*L2515</f>
        <v>52066.395605264239</v>
      </c>
      <c r="X2515" s="22">
        <f>T2515*L2515</f>
        <v>56369.854088855689</v>
      </c>
      <c r="Y2515" s="22">
        <f>X2515-W2515</f>
        <v>4303.4584835914502</v>
      </c>
      <c r="Z2515" s="8">
        <f>Y2515/W2515</f>
        <v>8.2653282094225539E-2</v>
      </c>
      <c r="AA2515" s="2">
        <v>432</v>
      </c>
      <c r="AB2515" s="2">
        <v>1896</v>
      </c>
      <c r="AC2515" s="2">
        <f>2016-AB2515</f>
        <v>120</v>
      </c>
      <c r="AD2515" s="2" t="s">
        <v>37</v>
      </c>
    </row>
    <row r="2516" spans="1:30" x14ac:dyDescent="0.2">
      <c r="A2516">
        <v>41</v>
      </c>
      <c r="B2516" s="2" t="s">
        <v>211</v>
      </c>
      <c r="C2516" s="2" t="s">
        <v>22</v>
      </c>
      <c r="D2516" s="2" t="s">
        <v>23</v>
      </c>
      <c r="E2516" s="6" t="s">
        <v>2767</v>
      </c>
      <c r="F2516" s="2">
        <v>84</v>
      </c>
      <c r="G2516" s="2">
        <v>96</v>
      </c>
      <c r="H2516" s="3">
        <v>42643</v>
      </c>
      <c r="I2516" s="3">
        <v>42654</v>
      </c>
      <c r="J2516" s="3" t="s">
        <v>2542</v>
      </c>
      <c r="K2516" s="17">
        <f>IF(J2516="Januar",238.19,IF(J2516="Februar",240.59,IF(J2516="Mars",245.99,IF(J2516="April",250.79,IF(J2516="Mai",256.52,IF(J2516="Juni",259.83,IF(J2516="Juli",265.66,IF(J2516="August",272.21,IF(J2516="September",275.91,IF(J2516="Oktober",281.13,IF(J2516="November",284.38,IF(J2516="Desember",287.34,0))))))))))))</f>
        <v>281.13</v>
      </c>
      <c r="L2516" s="20">
        <f>$K$2/K2516</f>
        <v>0.84725927506847365</v>
      </c>
      <c r="M2516" s="2">
        <v>11</v>
      </c>
      <c r="N2516" s="2">
        <v>4300000</v>
      </c>
      <c r="O2516" s="2">
        <v>4300000</v>
      </c>
      <c r="P2516" s="2">
        <f>O2516-N2516</f>
        <v>0</v>
      </c>
      <c r="Q2516" s="4">
        <f>P2516/N2516</f>
        <v>0</v>
      </c>
      <c r="R2516" s="2">
        <v>344553</v>
      </c>
      <c r="S2516" s="9">
        <f>(N2516+R2516)/F2516</f>
        <v>55292.297619047618</v>
      </c>
      <c r="T2516" s="2">
        <v>55292</v>
      </c>
      <c r="U2516" s="5">
        <f>T2516-S2516</f>
        <v>-0.29761904761835467</v>
      </c>
      <c r="V2516" s="4">
        <f>U2516/S2516</f>
        <v>-5.3826493098349381E-6</v>
      </c>
      <c r="W2516" s="22">
        <f>S2516*L2516</f>
        <v>46846.911997584575</v>
      </c>
      <c r="X2516" s="22">
        <f>T2516*L2516</f>
        <v>46846.659837086045</v>
      </c>
      <c r="Y2516" s="22">
        <f>X2516-W2516</f>
        <v>-0.25216049853042932</v>
      </c>
      <c r="Z2516" s="8">
        <f>Y2516/W2516</f>
        <v>-5.3826493098078847E-6</v>
      </c>
      <c r="AA2516" s="11">
        <v>21034</v>
      </c>
      <c r="AB2516" s="2">
        <v>1969</v>
      </c>
      <c r="AC2516" s="2">
        <f>2016-AB2516</f>
        <v>47</v>
      </c>
      <c r="AD2516" s="2" t="s">
        <v>37</v>
      </c>
    </row>
    <row r="2517" spans="1:30" x14ac:dyDescent="0.2">
      <c r="A2517">
        <v>41</v>
      </c>
      <c r="B2517" s="6" t="s">
        <v>1943</v>
      </c>
      <c r="C2517" s="6" t="s">
        <v>22</v>
      </c>
      <c r="D2517" s="6" t="s">
        <v>23</v>
      </c>
      <c r="E2517" s="6" t="s">
        <v>2767</v>
      </c>
      <c r="F2517" s="6">
        <v>85</v>
      </c>
      <c r="G2517" s="6">
        <v>93</v>
      </c>
      <c r="H2517" s="7">
        <v>42643</v>
      </c>
      <c r="I2517" s="7">
        <v>42654</v>
      </c>
      <c r="J2517" s="3" t="s">
        <v>2542</v>
      </c>
      <c r="K2517" s="17">
        <f>IF(J2517="Januar",238.19,IF(J2517="Februar",240.59,IF(J2517="Mars",245.99,IF(J2517="April",250.79,IF(J2517="Mai",256.52,IF(J2517="Juni",259.83,IF(J2517="Juli",265.66,IF(J2517="August",272.21,IF(J2517="September",275.91,IF(J2517="Oktober",281.13,IF(J2517="November",284.38,IF(J2517="Desember",287.34,0))))))))))))</f>
        <v>281.13</v>
      </c>
      <c r="L2517" s="20">
        <f>$K$2/K2517</f>
        <v>0.84725927506847365</v>
      </c>
      <c r="M2517" s="6">
        <v>11</v>
      </c>
      <c r="N2517" s="6">
        <v>5950000</v>
      </c>
      <c r="O2517" s="6">
        <v>6520000</v>
      </c>
      <c r="P2517" s="6">
        <f>O2517-N2517</f>
        <v>570000</v>
      </c>
      <c r="Q2517" s="8">
        <f>P2517/N2517</f>
        <v>9.5798319327731099E-2</v>
      </c>
      <c r="R2517" s="6"/>
      <c r="S2517" s="9">
        <f>(N2517+R2517)/F2517</f>
        <v>70000</v>
      </c>
      <c r="T2517" s="6">
        <v>76706</v>
      </c>
      <c r="U2517" s="5">
        <f>T2517-S2517</f>
        <v>6706</v>
      </c>
      <c r="V2517" s="4">
        <f>U2517/S2517</f>
        <v>9.5799999999999996E-2</v>
      </c>
      <c r="W2517" s="22">
        <f>S2517*L2517</f>
        <v>59308.149254793156</v>
      </c>
      <c r="X2517" s="22">
        <f>T2517*L2517</f>
        <v>64989.86995340234</v>
      </c>
      <c r="Y2517" s="22">
        <f>X2517-W2517</f>
        <v>5681.7206986091842</v>
      </c>
      <c r="Z2517" s="8">
        <f>Y2517/W2517</f>
        <v>9.5799999999999996E-2</v>
      </c>
      <c r="AA2517" s="6">
        <v>958</v>
      </c>
      <c r="AB2517" s="6">
        <v>1931</v>
      </c>
      <c r="AC2517" s="6">
        <f>2016-AB2517</f>
        <v>85</v>
      </c>
      <c r="AD2517" s="6" t="s">
        <v>108</v>
      </c>
    </row>
    <row r="2518" spans="1:30" x14ac:dyDescent="0.2">
      <c r="A2518">
        <v>41</v>
      </c>
      <c r="B2518" s="6" t="s">
        <v>2438</v>
      </c>
      <c r="C2518" s="6" t="s">
        <v>22</v>
      </c>
      <c r="D2518" s="6" t="s">
        <v>23</v>
      </c>
      <c r="E2518" s="6" t="s">
        <v>2767</v>
      </c>
      <c r="F2518" s="6">
        <v>133</v>
      </c>
      <c r="G2518" s="6">
        <v>145</v>
      </c>
      <c r="H2518" s="7">
        <v>42643</v>
      </c>
      <c r="I2518" s="7">
        <v>42654</v>
      </c>
      <c r="J2518" s="3" t="s">
        <v>2542</v>
      </c>
      <c r="K2518" s="17">
        <f>IF(J2518="Januar",238.19,IF(J2518="Februar",240.59,IF(J2518="Mars",245.99,IF(J2518="April",250.79,IF(J2518="Mai",256.52,IF(J2518="Juni",259.83,IF(J2518="Juli",265.66,IF(J2518="August",272.21,IF(J2518="September",275.91,IF(J2518="Oktober",281.13,IF(J2518="November",284.38,IF(J2518="Desember",287.34,0))))))))))))</f>
        <v>281.13</v>
      </c>
      <c r="L2518" s="20">
        <f>$K$2/K2518</f>
        <v>0.84725927506847365</v>
      </c>
      <c r="M2518" s="6">
        <v>11</v>
      </c>
      <c r="N2518" s="6">
        <v>9000000</v>
      </c>
      <c r="O2518" s="6">
        <v>9900000</v>
      </c>
      <c r="P2518" s="6">
        <f>O2518-N2518</f>
        <v>900000</v>
      </c>
      <c r="Q2518" s="8">
        <f>P2518/N2518</f>
        <v>0.1</v>
      </c>
      <c r="R2518" s="6">
        <v>392368</v>
      </c>
      <c r="S2518" s="9">
        <f>(N2518+R2518)/F2518</f>
        <v>70619.308270676687</v>
      </c>
      <c r="T2518" s="6">
        <v>77386</v>
      </c>
      <c r="U2518" s="5">
        <f>T2518-S2518</f>
        <v>6766.6917293233128</v>
      </c>
      <c r="V2518" s="4">
        <f>U2518/S2518</f>
        <v>9.5819286467480905E-2</v>
      </c>
      <c r="W2518" s="22">
        <f>S2518*L2518</f>
        <v>59832.863931250598</v>
      </c>
      <c r="X2518" s="22">
        <f>T2518*L2518</f>
        <v>65566.006260448907</v>
      </c>
      <c r="Y2518" s="22">
        <f>X2518-W2518</f>
        <v>5733.1423291983083</v>
      </c>
      <c r="Z2518" s="8">
        <f>Y2518/W2518</f>
        <v>9.5819286467480932E-2</v>
      </c>
      <c r="AA2518" s="6">
        <v>507</v>
      </c>
      <c r="AB2518" s="6">
        <v>1898</v>
      </c>
      <c r="AC2518" s="6">
        <f>2016-AB2518</f>
        <v>118</v>
      </c>
      <c r="AD2518" s="6" t="s">
        <v>108</v>
      </c>
    </row>
    <row r="2519" spans="1:30" x14ac:dyDescent="0.2">
      <c r="A2519">
        <v>41</v>
      </c>
      <c r="B2519" s="6" t="s">
        <v>2439</v>
      </c>
      <c r="C2519" s="6" t="s">
        <v>22</v>
      </c>
      <c r="D2519" s="6" t="s">
        <v>23</v>
      </c>
      <c r="E2519" s="6" t="s">
        <v>2767</v>
      </c>
      <c r="F2519" s="6">
        <v>133</v>
      </c>
      <c r="G2519" s="6">
        <v>178</v>
      </c>
      <c r="H2519" s="7">
        <v>42635</v>
      </c>
      <c r="I2519" s="7">
        <v>42654</v>
      </c>
      <c r="J2519" s="3" t="s">
        <v>2542</v>
      </c>
      <c r="K2519" s="17">
        <f>IF(J2519="Januar",238.19,IF(J2519="Februar",240.59,IF(J2519="Mars",245.99,IF(J2519="April",250.79,IF(J2519="Mai",256.52,IF(J2519="Juni",259.83,IF(J2519="Juli",265.66,IF(J2519="August",272.21,IF(J2519="September",275.91,IF(J2519="Oktober",281.13,IF(J2519="November",284.38,IF(J2519="Desember",287.34,0))))))))))))</f>
        <v>281.13</v>
      </c>
      <c r="L2519" s="20">
        <f>$K$2/K2519</f>
        <v>0.84725927506847365</v>
      </c>
      <c r="M2519" s="6">
        <v>19</v>
      </c>
      <c r="N2519" s="6">
        <v>12500000</v>
      </c>
      <c r="O2519" s="6">
        <v>12100000</v>
      </c>
      <c r="P2519" s="6">
        <f>O2519-N2519</f>
        <v>-400000</v>
      </c>
      <c r="Q2519" s="8">
        <f>P2519/N2519</f>
        <v>-3.2000000000000001E-2</v>
      </c>
      <c r="R2519" s="6">
        <v>249873</v>
      </c>
      <c r="S2519" s="9">
        <f>(N2519+R2519)/F2519</f>
        <v>95863.706766917298</v>
      </c>
      <c r="T2519" s="6">
        <v>92856</v>
      </c>
      <c r="U2519" s="5">
        <f>T2519-S2519</f>
        <v>-3007.7067669172975</v>
      </c>
      <c r="V2519" s="4">
        <f>U2519/S2519</f>
        <v>-3.1374822321759643E-2</v>
      </c>
      <c r="W2519" s="22">
        <f>S2519*L2519</f>
        <v>81221.414700715075</v>
      </c>
      <c r="X2519" s="22">
        <f>T2519*L2519</f>
        <v>78673.10724575819</v>
      </c>
      <c r="Y2519" s="22">
        <f>X2519-W2519</f>
        <v>-2548.3074549568846</v>
      </c>
      <c r="Z2519" s="8">
        <f>Y2519/W2519</f>
        <v>-3.1374822321759553E-2</v>
      </c>
      <c r="AA2519" s="6">
        <v>701</v>
      </c>
      <c r="AB2519" s="6">
        <v>1894</v>
      </c>
      <c r="AC2519" s="6">
        <f>2016-AB2519</f>
        <v>122</v>
      </c>
      <c r="AD2519" s="6" t="s">
        <v>422</v>
      </c>
    </row>
    <row r="2520" spans="1:30" x14ac:dyDescent="0.2">
      <c r="A2520">
        <v>41</v>
      </c>
      <c r="B2520" s="6" t="s">
        <v>2515</v>
      </c>
      <c r="C2520" s="6" t="s">
        <v>22</v>
      </c>
      <c r="D2520" s="6" t="s">
        <v>23</v>
      </c>
      <c r="E2520" s="6" t="s">
        <v>2767</v>
      </c>
      <c r="F2520" s="6">
        <v>180</v>
      </c>
      <c r="G2520" s="6">
        <v>194</v>
      </c>
      <c r="H2520" s="7">
        <v>42629</v>
      </c>
      <c r="I2520" s="7">
        <v>42654</v>
      </c>
      <c r="J2520" s="3" t="s">
        <v>2542</v>
      </c>
      <c r="K2520" s="17">
        <f>IF(J2520="Januar",238.19,IF(J2520="Februar",240.59,IF(J2520="Mars",245.99,IF(J2520="April",250.79,IF(J2520="Mai",256.52,IF(J2520="Juni",259.83,IF(J2520="Juli",265.66,IF(J2520="August",272.21,IF(J2520="September",275.91,IF(J2520="Oktober",281.13,IF(J2520="November",284.38,IF(J2520="Desember",287.34,0))))))))))))</f>
        <v>281.13</v>
      </c>
      <c r="L2520" s="20">
        <f>$K$2/K2520</f>
        <v>0.84725927506847365</v>
      </c>
      <c r="M2520" s="6">
        <v>25</v>
      </c>
      <c r="N2520" s="6">
        <v>12500000</v>
      </c>
      <c r="O2520" s="6">
        <v>12375000</v>
      </c>
      <c r="P2520" s="6">
        <f>O2520-N2520</f>
        <v>-125000</v>
      </c>
      <c r="Q2520" s="8">
        <f>P2520/N2520</f>
        <v>-0.01</v>
      </c>
      <c r="R2520" s="6"/>
      <c r="S2520" s="9">
        <f>(N2520+R2520)/F2520</f>
        <v>69444.444444444438</v>
      </c>
      <c r="T2520" s="6">
        <v>68750</v>
      </c>
      <c r="U2520" s="5">
        <f>T2520-S2520</f>
        <v>-694.44444444443798</v>
      </c>
      <c r="V2520" s="4">
        <f>U2520/S2520</f>
        <v>-9.9999999999999083E-3</v>
      </c>
      <c r="W2520" s="22">
        <f>S2520*L2520</f>
        <v>58837.449657532889</v>
      </c>
      <c r="X2520" s="22">
        <f>T2520*L2520</f>
        <v>58249.07516095756</v>
      </c>
      <c r="Y2520" s="22">
        <f>X2520-W2520</f>
        <v>-588.37449657532852</v>
      </c>
      <c r="Z2520" s="8">
        <f>Y2520/W2520</f>
        <v>-9.9999999999999933E-3</v>
      </c>
      <c r="AA2520" s="10">
        <v>2563</v>
      </c>
      <c r="AB2520" s="6">
        <v>1989</v>
      </c>
      <c r="AC2520" s="6">
        <f>2016-AB2520</f>
        <v>27</v>
      </c>
      <c r="AD2520" s="6" t="s">
        <v>635</v>
      </c>
    </row>
    <row r="2521" spans="1:30" x14ac:dyDescent="0.2">
      <c r="A2521">
        <v>41</v>
      </c>
      <c r="B2521" s="2" t="s">
        <v>376</v>
      </c>
      <c r="C2521" s="2" t="s">
        <v>22</v>
      </c>
      <c r="D2521" s="2" t="s">
        <v>23</v>
      </c>
      <c r="E2521" s="6" t="s">
        <v>2767</v>
      </c>
      <c r="F2521" s="2">
        <v>39</v>
      </c>
      <c r="G2521" s="2">
        <v>46</v>
      </c>
      <c r="H2521" s="3">
        <v>42645</v>
      </c>
      <c r="I2521" s="3">
        <v>42655</v>
      </c>
      <c r="J2521" s="3" t="s">
        <v>2542</v>
      </c>
      <c r="K2521" s="17">
        <f>IF(J2521="Januar",238.19,IF(J2521="Februar",240.59,IF(J2521="Mars",245.99,IF(J2521="April",250.79,IF(J2521="Mai",256.52,IF(J2521="Juni",259.83,IF(J2521="Juli",265.66,IF(J2521="August",272.21,IF(J2521="September",275.91,IF(J2521="Oktober",281.13,IF(J2521="November",284.38,IF(J2521="Desember",287.34,0))))))))))))</f>
        <v>281.13</v>
      </c>
      <c r="L2521" s="20">
        <f>$K$2/K2521</f>
        <v>0.84725927506847365</v>
      </c>
      <c r="M2521" s="2">
        <v>10</v>
      </c>
      <c r="N2521" s="2">
        <v>2700000</v>
      </c>
      <c r="O2521" s="2">
        <v>3500000</v>
      </c>
      <c r="P2521" s="2">
        <f>O2521-N2521</f>
        <v>800000</v>
      </c>
      <c r="Q2521" s="4">
        <f>P2521/N2521</f>
        <v>0.29629629629629628</v>
      </c>
      <c r="R2521" s="2">
        <v>98541</v>
      </c>
      <c r="S2521" s="9">
        <f>(N2521+R2521)/F2521</f>
        <v>71757.461538461532</v>
      </c>
      <c r="T2521" s="2">
        <v>92270</v>
      </c>
      <c r="U2521" s="5">
        <f>T2521-S2521</f>
        <v>20512.538461538468</v>
      </c>
      <c r="V2521" s="4">
        <f>U2521/S2521</f>
        <v>0.28585931026202593</v>
      </c>
      <c r="W2521" s="22">
        <f>S2521*L2521</f>
        <v>60797.174843830799</v>
      </c>
      <c r="X2521" s="22">
        <f>T2521*L2521</f>
        <v>78176.613310568064</v>
      </c>
      <c r="Y2521" s="22">
        <f>X2521-W2521</f>
        <v>17379.438466737265</v>
      </c>
      <c r="Z2521" s="8">
        <f>Y2521/W2521</f>
        <v>0.28585931026202593</v>
      </c>
      <c r="AA2521" s="11">
        <v>3803</v>
      </c>
      <c r="AB2521" s="2">
        <v>1915</v>
      </c>
      <c r="AC2521" s="2">
        <f>2016-AB2521</f>
        <v>101</v>
      </c>
      <c r="AD2521" s="2" t="s">
        <v>137</v>
      </c>
    </row>
    <row r="2522" spans="1:30" x14ac:dyDescent="0.2">
      <c r="A2522">
        <v>41</v>
      </c>
      <c r="B2522" s="6" t="s">
        <v>688</v>
      </c>
      <c r="C2522" s="6" t="s">
        <v>22</v>
      </c>
      <c r="D2522" s="6" t="s">
        <v>23</v>
      </c>
      <c r="E2522" s="6" t="s">
        <v>2767</v>
      </c>
      <c r="F2522" s="6">
        <v>70</v>
      </c>
      <c r="G2522" s="6">
        <v>80</v>
      </c>
      <c r="H2522" s="7">
        <v>42645</v>
      </c>
      <c r="I2522" s="7">
        <v>42655</v>
      </c>
      <c r="J2522" s="3" t="s">
        <v>2542</v>
      </c>
      <c r="K2522" s="17">
        <f>IF(J2522="Januar",238.19,IF(J2522="Februar",240.59,IF(J2522="Mars",245.99,IF(J2522="April",250.79,IF(J2522="Mai",256.52,IF(J2522="Juni",259.83,IF(J2522="Juli",265.66,IF(J2522="August",272.21,IF(J2522="September",275.91,IF(J2522="Oktober",281.13,IF(J2522="November",284.38,IF(J2522="Desember",287.34,0))))))))))))</f>
        <v>281.13</v>
      </c>
      <c r="L2522" s="20">
        <f>$K$2/K2522</f>
        <v>0.84725927506847365</v>
      </c>
      <c r="M2522" s="6">
        <v>10</v>
      </c>
      <c r="N2522" s="6">
        <v>3000000</v>
      </c>
      <c r="O2522" s="6">
        <v>3430000</v>
      </c>
      <c r="P2522" s="6">
        <f>O2522-N2522</f>
        <v>430000</v>
      </c>
      <c r="Q2522" s="8">
        <f>P2522/N2522</f>
        <v>0.14333333333333334</v>
      </c>
      <c r="R2522" s="6">
        <v>93000</v>
      </c>
      <c r="S2522" s="9">
        <f>(N2522+R2522)/F2522</f>
        <v>44185.714285714283</v>
      </c>
      <c r="T2522" s="6">
        <v>50329</v>
      </c>
      <c r="U2522" s="5">
        <f>T2522-S2522</f>
        <v>6143.2857142857174</v>
      </c>
      <c r="V2522" s="4">
        <f>U2522/S2522</f>
        <v>0.13903330100226324</v>
      </c>
      <c r="W2522" s="22">
        <f>S2522*L2522</f>
        <v>37436.756254096981</v>
      </c>
      <c r="X2522" s="22">
        <f>T2522*L2522</f>
        <v>42641.712054921212</v>
      </c>
      <c r="Y2522" s="22">
        <f>X2522-W2522</f>
        <v>5204.9558008242311</v>
      </c>
      <c r="Z2522" s="8">
        <f>Y2522/W2522</f>
        <v>0.13903330100226335</v>
      </c>
      <c r="AA2522" s="6"/>
      <c r="AB2522" s="6">
        <v>1957</v>
      </c>
      <c r="AC2522" s="6">
        <f>2016-AB2522</f>
        <v>59</v>
      </c>
      <c r="AD2522" s="6" t="s">
        <v>1108</v>
      </c>
    </row>
    <row r="2523" spans="1:30" x14ac:dyDescent="0.2">
      <c r="A2523">
        <v>41</v>
      </c>
      <c r="B2523" s="2" t="s">
        <v>1959</v>
      </c>
      <c r="C2523" s="2" t="s">
        <v>22</v>
      </c>
      <c r="D2523" s="2" t="s">
        <v>23</v>
      </c>
      <c r="E2523" s="6" t="s">
        <v>2767</v>
      </c>
      <c r="F2523" s="2">
        <v>84</v>
      </c>
      <c r="G2523" s="2">
        <v>102</v>
      </c>
      <c r="H2523" s="3">
        <v>42645</v>
      </c>
      <c r="I2523" s="3">
        <v>42655</v>
      </c>
      <c r="J2523" s="3" t="s">
        <v>2542</v>
      </c>
      <c r="K2523" s="17">
        <f>IF(J2523="Januar",238.19,IF(J2523="Februar",240.59,IF(J2523="Mars",245.99,IF(J2523="April",250.79,IF(J2523="Mai",256.52,IF(J2523="Juni",259.83,IF(J2523="Juli",265.66,IF(J2523="August",272.21,IF(J2523="September",275.91,IF(J2523="Oktober",281.13,IF(J2523="November",284.38,IF(J2523="Desember",287.34,0))))))))))))</f>
        <v>281.13</v>
      </c>
      <c r="L2523" s="20">
        <f>$K$2/K2523</f>
        <v>0.84725927506847365</v>
      </c>
      <c r="M2523" s="2">
        <v>10</v>
      </c>
      <c r="N2523" s="2">
        <v>5200000</v>
      </c>
      <c r="O2523" s="2">
        <v>5300000</v>
      </c>
      <c r="P2523" s="2">
        <f>O2523-N2523</f>
        <v>100000</v>
      </c>
      <c r="Q2523" s="4">
        <f>P2523/N2523</f>
        <v>1.9230769230769232E-2</v>
      </c>
      <c r="R2523" s="2"/>
      <c r="S2523" s="9">
        <f>(N2523+R2523)/F2523</f>
        <v>61904.761904761908</v>
      </c>
      <c r="T2523" s="2">
        <v>63095</v>
      </c>
      <c r="U2523" s="5">
        <f>T2523-S2523</f>
        <v>1190.2380952380918</v>
      </c>
      <c r="V2523" s="4">
        <f>U2523/S2523</f>
        <v>1.922692307692302E-2</v>
      </c>
      <c r="W2523" s="22">
        <f>S2523*L2523</f>
        <v>52449.383694715041</v>
      </c>
      <c r="X2523" s="22">
        <f>T2523*L2523</f>
        <v>53457.823960445348</v>
      </c>
      <c r="Y2523" s="22">
        <f>X2523-W2523</f>
        <v>1008.4402657303071</v>
      </c>
      <c r="Z2523" s="8">
        <f>Y2523/W2523</f>
        <v>1.922692307692303E-2</v>
      </c>
      <c r="AA2523" s="11">
        <v>5298</v>
      </c>
      <c r="AB2523" s="2">
        <v>1985</v>
      </c>
      <c r="AC2523" s="2">
        <f>2016-AB2523</f>
        <v>31</v>
      </c>
      <c r="AD2523" s="2" t="s">
        <v>146</v>
      </c>
    </row>
    <row r="2524" spans="1:30" x14ac:dyDescent="0.2">
      <c r="A2524">
        <v>41</v>
      </c>
      <c r="B2524" s="2" t="s">
        <v>142</v>
      </c>
      <c r="C2524" s="2" t="s">
        <v>22</v>
      </c>
      <c r="D2524" s="2" t="s">
        <v>23</v>
      </c>
      <c r="E2524" s="6" t="s">
        <v>2767</v>
      </c>
      <c r="F2524" s="2">
        <v>28</v>
      </c>
      <c r="G2524" s="2">
        <v>31</v>
      </c>
      <c r="H2524" s="3">
        <v>42644</v>
      </c>
      <c r="I2524" s="3">
        <v>42655</v>
      </c>
      <c r="J2524" s="3" t="s">
        <v>2542</v>
      </c>
      <c r="K2524" s="17">
        <f>IF(J2524="Januar",238.19,IF(J2524="Februar",240.59,IF(J2524="Mars",245.99,IF(J2524="April",250.79,IF(J2524="Mai",256.52,IF(J2524="Juni",259.83,IF(J2524="Juli",265.66,IF(J2524="August",272.21,IF(J2524="September",275.91,IF(J2524="Oktober",281.13,IF(J2524="November",284.38,IF(J2524="Desember",287.34,0))))))))))))</f>
        <v>281.13</v>
      </c>
      <c r="L2524" s="20">
        <f>$K$2/K2524</f>
        <v>0.84725927506847365</v>
      </c>
      <c r="M2524" s="2">
        <v>11</v>
      </c>
      <c r="N2524" s="2">
        <v>2390000</v>
      </c>
      <c r="O2524" s="2">
        <v>2850000</v>
      </c>
      <c r="P2524" s="2">
        <f>O2524-N2524</f>
        <v>460000</v>
      </c>
      <c r="Q2524" s="4">
        <f>P2524/N2524</f>
        <v>0.19246861924686193</v>
      </c>
      <c r="R2524" s="2">
        <v>43000</v>
      </c>
      <c r="S2524" s="9">
        <f>(N2524+R2524)/F2524</f>
        <v>86892.857142857145</v>
      </c>
      <c r="T2524" s="2">
        <v>103321</v>
      </c>
      <c r="U2524" s="5">
        <f>T2524-S2524</f>
        <v>16428.142857142855</v>
      </c>
      <c r="V2524" s="4">
        <f>U2524/S2524</f>
        <v>0.18906206329634193</v>
      </c>
      <c r="W2524" s="22">
        <f>S2524*L2524</f>
        <v>73620.779151485593</v>
      </c>
      <c r="X2524" s="22">
        <f>T2524*L2524</f>
        <v>87539.675559349766</v>
      </c>
      <c r="Y2524" s="22">
        <f>X2524-W2524</f>
        <v>13918.896407864173</v>
      </c>
      <c r="Z2524" s="8">
        <f>Y2524/W2524</f>
        <v>0.18906206329634184</v>
      </c>
      <c r="AA2524" s="11">
        <v>1458</v>
      </c>
      <c r="AB2524" s="2">
        <v>1936</v>
      </c>
      <c r="AC2524" s="2">
        <f>2016-AB2524</f>
        <v>80</v>
      </c>
      <c r="AD2524" s="2" t="s">
        <v>105</v>
      </c>
    </row>
    <row r="2525" spans="1:30" x14ac:dyDescent="0.2">
      <c r="A2525">
        <v>41</v>
      </c>
      <c r="B2525" s="6" t="s">
        <v>1866</v>
      </c>
      <c r="C2525" s="6" t="s">
        <v>22</v>
      </c>
      <c r="D2525" s="6" t="s">
        <v>23</v>
      </c>
      <c r="E2525" s="6" t="s">
        <v>2767</v>
      </c>
      <c r="F2525" s="6">
        <v>81</v>
      </c>
      <c r="G2525" s="6">
        <v>91</v>
      </c>
      <c r="H2525" s="7">
        <v>42644</v>
      </c>
      <c r="I2525" s="7">
        <v>42655</v>
      </c>
      <c r="J2525" s="3" t="s">
        <v>2542</v>
      </c>
      <c r="K2525" s="17">
        <f>IF(J2525="Januar",238.19,IF(J2525="Februar",240.59,IF(J2525="Mars",245.99,IF(J2525="April",250.79,IF(J2525="Mai",256.52,IF(J2525="Juni",259.83,IF(J2525="Juli",265.66,IF(J2525="August",272.21,IF(J2525="September",275.91,IF(J2525="Oktober",281.13,IF(J2525="November",284.38,IF(J2525="Desember",287.34,0))))))))))))</f>
        <v>281.13</v>
      </c>
      <c r="L2525" s="20">
        <f>$K$2/K2525</f>
        <v>0.84725927506847365</v>
      </c>
      <c r="M2525" s="6">
        <v>11</v>
      </c>
      <c r="N2525" s="6">
        <v>5200000</v>
      </c>
      <c r="O2525" s="6">
        <v>5380000</v>
      </c>
      <c r="P2525" s="6">
        <f>O2525-N2525</f>
        <v>180000</v>
      </c>
      <c r="Q2525" s="8">
        <f>P2525/N2525</f>
        <v>3.4615384615384617E-2</v>
      </c>
      <c r="R2525" s="6"/>
      <c r="S2525" s="9">
        <f>(N2525+R2525)/F2525</f>
        <v>64197.530864197528</v>
      </c>
      <c r="T2525" s="6">
        <v>66420</v>
      </c>
      <c r="U2525" s="5">
        <f>T2525-S2525</f>
        <v>2222.469135802472</v>
      </c>
      <c r="V2525" s="4">
        <f>U2525/S2525</f>
        <v>3.4619230769230819E-2</v>
      </c>
      <c r="W2525" s="22">
        <f>S2525*L2525</f>
        <v>54391.953461185964</v>
      </c>
      <c r="X2525" s="22">
        <f>T2525*L2525</f>
        <v>56274.961050048019</v>
      </c>
      <c r="Y2525" s="22">
        <f>X2525-W2525</f>
        <v>1883.0075888620559</v>
      </c>
      <c r="Z2525" s="8">
        <f>Y2525/W2525</f>
        <v>3.4619230769230742E-2</v>
      </c>
      <c r="AA2525" s="10">
        <v>7184</v>
      </c>
      <c r="AB2525" s="6">
        <v>2008</v>
      </c>
      <c r="AC2525" s="6">
        <f>2016-AB2525</f>
        <v>8</v>
      </c>
      <c r="AD2525" s="6" t="s">
        <v>621</v>
      </c>
    </row>
    <row r="2526" spans="1:30" x14ac:dyDescent="0.2">
      <c r="A2526">
        <v>41</v>
      </c>
      <c r="B2526" s="6" t="s">
        <v>2189</v>
      </c>
      <c r="C2526" s="6" t="s">
        <v>22</v>
      </c>
      <c r="D2526" s="6" t="s">
        <v>23</v>
      </c>
      <c r="E2526" s="6" t="s">
        <v>2767</v>
      </c>
      <c r="F2526" s="6">
        <v>100</v>
      </c>
      <c r="G2526" s="6"/>
      <c r="H2526" s="7">
        <v>42644</v>
      </c>
      <c r="I2526" s="7">
        <v>42655</v>
      </c>
      <c r="J2526" s="3" t="s">
        <v>2542</v>
      </c>
      <c r="K2526" s="17">
        <f>IF(J2526="Januar",238.19,IF(J2526="Februar",240.59,IF(J2526="Mars",245.99,IF(J2526="April",250.79,IF(J2526="Mai",256.52,IF(J2526="Juni",259.83,IF(J2526="Juli",265.66,IF(J2526="August",272.21,IF(J2526="September",275.91,IF(J2526="Oktober",281.13,IF(J2526="November",284.38,IF(J2526="Desember",287.34,0))))))))))))</f>
        <v>281.13</v>
      </c>
      <c r="L2526" s="20">
        <f>$K$2/K2526</f>
        <v>0.84725927506847365</v>
      </c>
      <c r="M2526" s="6">
        <v>11</v>
      </c>
      <c r="N2526" s="6">
        <v>5500000</v>
      </c>
      <c r="O2526" s="6">
        <v>6400000</v>
      </c>
      <c r="P2526" s="6">
        <f>O2526-N2526</f>
        <v>900000</v>
      </c>
      <c r="Q2526" s="8">
        <f>P2526/N2526</f>
        <v>0.16363636363636364</v>
      </c>
      <c r="R2526" s="6">
        <v>213754</v>
      </c>
      <c r="S2526" s="9">
        <f>(N2526+R2526)/F2526</f>
        <v>57137.54</v>
      </c>
      <c r="T2526" s="6">
        <v>66138</v>
      </c>
      <c r="U2526" s="5">
        <f>T2526-S2526</f>
        <v>9000.4599999999991</v>
      </c>
      <c r="V2526" s="4">
        <f>U2526/S2526</f>
        <v>0.15752270748793173</v>
      </c>
      <c r="W2526" s="22">
        <f>S2526*L2526</f>
        <v>48410.310719595916</v>
      </c>
      <c r="X2526" s="22">
        <f>T2526*L2526</f>
        <v>56036.033934478713</v>
      </c>
      <c r="Y2526" s="22">
        <f>X2526-W2526</f>
        <v>7625.723214882797</v>
      </c>
      <c r="Z2526" s="8">
        <f>Y2526/W2526</f>
        <v>0.15752270748793182</v>
      </c>
      <c r="AA2526" s="10">
        <v>24096</v>
      </c>
      <c r="AB2526" s="6">
        <v>1969</v>
      </c>
      <c r="AC2526" s="6">
        <f>2016-AB2526</f>
        <v>47</v>
      </c>
      <c r="AD2526" s="6" t="s">
        <v>371</v>
      </c>
    </row>
    <row r="2527" spans="1:30" x14ac:dyDescent="0.2">
      <c r="A2527">
        <v>41</v>
      </c>
      <c r="B2527" s="2" t="s">
        <v>2203</v>
      </c>
      <c r="C2527" s="2" t="s">
        <v>22</v>
      </c>
      <c r="D2527" s="2" t="s">
        <v>23</v>
      </c>
      <c r="E2527" s="6" t="s">
        <v>2767</v>
      </c>
      <c r="F2527" s="2">
        <v>102</v>
      </c>
      <c r="G2527" s="2">
        <v>110</v>
      </c>
      <c r="H2527" s="3">
        <v>42644</v>
      </c>
      <c r="I2527" s="3">
        <v>42655</v>
      </c>
      <c r="J2527" s="3" t="s">
        <v>2542</v>
      </c>
      <c r="K2527" s="17">
        <f>IF(J2527="Januar",238.19,IF(J2527="Februar",240.59,IF(J2527="Mars",245.99,IF(J2527="April",250.79,IF(J2527="Mai",256.52,IF(J2527="Juni",259.83,IF(J2527="Juli",265.66,IF(J2527="August",272.21,IF(J2527="September",275.91,IF(J2527="Oktober",281.13,IF(J2527="November",284.38,IF(J2527="Desember",287.34,0))))))))))))</f>
        <v>281.13</v>
      </c>
      <c r="L2527" s="20">
        <f>$K$2/K2527</f>
        <v>0.84725927506847365</v>
      </c>
      <c r="M2527" s="2">
        <v>11</v>
      </c>
      <c r="N2527" s="2">
        <v>4600000</v>
      </c>
      <c r="O2527" s="2">
        <v>4550000</v>
      </c>
      <c r="P2527" s="2">
        <f>O2527-N2527</f>
        <v>-50000</v>
      </c>
      <c r="Q2527" s="4">
        <f>P2527/N2527</f>
        <v>-1.0869565217391304E-2</v>
      </c>
      <c r="R2527" s="2">
        <v>69791</v>
      </c>
      <c r="S2527" s="9">
        <f>(N2527+R2527)/F2527</f>
        <v>45782.26470588235</v>
      </c>
      <c r="T2527" s="2">
        <v>45292</v>
      </c>
      <c r="U2527" s="5">
        <f>T2527-S2527</f>
        <v>-490.26470588234952</v>
      </c>
      <c r="V2527" s="4">
        <f>U2527/S2527</f>
        <v>-1.0708616295675686E-2</v>
      </c>
      <c r="W2527" s="22">
        <f>S2527*L2527</f>
        <v>38789.448405698844</v>
      </c>
      <c r="X2527" s="22">
        <f>T2527*L2527</f>
        <v>38374.067086401308</v>
      </c>
      <c r="Y2527" s="22">
        <f>X2527-W2527</f>
        <v>-415.38131929753581</v>
      </c>
      <c r="Z2527" s="8">
        <f>Y2527/W2527</f>
        <v>-1.0708616295675632E-2</v>
      </c>
      <c r="AA2527" s="2"/>
      <c r="AB2527" s="2">
        <v>1982</v>
      </c>
      <c r="AC2527" s="2">
        <f>2016-AB2527</f>
        <v>34</v>
      </c>
      <c r="AD2527" s="2" t="s">
        <v>37</v>
      </c>
    </row>
    <row r="2528" spans="1:30" x14ac:dyDescent="0.2">
      <c r="A2528">
        <v>41</v>
      </c>
      <c r="B2528" s="6" t="s">
        <v>2167</v>
      </c>
      <c r="C2528" s="6" t="s">
        <v>22</v>
      </c>
      <c r="D2528" s="6" t="s">
        <v>23</v>
      </c>
      <c r="E2528" s="6" t="s">
        <v>2767</v>
      </c>
      <c r="F2528" s="6">
        <v>107</v>
      </c>
      <c r="G2528" s="6">
        <v>115</v>
      </c>
      <c r="H2528" s="7">
        <v>42644</v>
      </c>
      <c r="I2528" s="7">
        <v>42655</v>
      </c>
      <c r="J2528" s="3" t="s">
        <v>2542</v>
      </c>
      <c r="K2528" s="17">
        <f>IF(J2528="Januar",238.19,IF(J2528="Februar",240.59,IF(J2528="Mars",245.99,IF(J2528="April",250.79,IF(J2528="Mai",256.52,IF(J2528="Juni",259.83,IF(J2528="Juli",265.66,IF(J2528="August",272.21,IF(J2528="September",275.91,IF(J2528="Oktober",281.13,IF(J2528="November",284.38,IF(J2528="Desember",287.34,0))))))))))))</f>
        <v>281.13</v>
      </c>
      <c r="L2528" s="20">
        <f>$K$2/K2528</f>
        <v>0.84725927506847365</v>
      </c>
      <c r="M2528" s="6">
        <v>11</v>
      </c>
      <c r="N2528" s="6">
        <v>3000000</v>
      </c>
      <c r="O2528" s="6">
        <v>3480000</v>
      </c>
      <c r="P2528" s="6">
        <f>O2528-N2528</f>
        <v>480000</v>
      </c>
      <c r="Q2528" s="8">
        <f>P2528/N2528</f>
        <v>0.16</v>
      </c>
      <c r="R2528" s="6"/>
      <c r="S2528" s="9">
        <f>(N2528+R2528)/F2528</f>
        <v>28037.383177570093</v>
      </c>
      <c r="T2528" s="6">
        <v>32523</v>
      </c>
      <c r="U2528" s="5">
        <f>T2528-S2528</f>
        <v>4485.6168224299072</v>
      </c>
      <c r="V2528" s="4">
        <f>U2528/S2528</f>
        <v>0.15998700000000002</v>
      </c>
      <c r="W2528" s="22">
        <f>S2528*L2528</f>
        <v>23754.932945845056</v>
      </c>
      <c r="X2528" s="22">
        <f>T2528*L2528</f>
        <v>27555.413403051967</v>
      </c>
      <c r="Y2528" s="22">
        <f>X2528-W2528</f>
        <v>3800.4804572069115</v>
      </c>
      <c r="Z2528" s="8">
        <f>Y2528/W2528</f>
        <v>0.15998699999999993</v>
      </c>
      <c r="AA2528" s="10">
        <v>44644</v>
      </c>
      <c r="AB2528" s="6">
        <v>1982</v>
      </c>
      <c r="AC2528" s="6">
        <f>2016-AB2528</f>
        <v>34</v>
      </c>
      <c r="AD2528" s="6" t="s">
        <v>1915</v>
      </c>
    </row>
    <row r="2529" spans="1:30" x14ac:dyDescent="0.2">
      <c r="A2529">
        <v>41</v>
      </c>
      <c r="B2529" s="2" t="s">
        <v>1613</v>
      </c>
      <c r="C2529" s="2" t="s">
        <v>22</v>
      </c>
      <c r="D2529" s="2" t="s">
        <v>23</v>
      </c>
      <c r="E2529" s="6" t="s">
        <v>2767</v>
      </c>
      <c r="F2529" s="2">
        <v>147</v>
      </c>
      <c r="G2529" s="2">
        <v>160</v>
      </c>
      <c r="H2529" s="3">
        <v>42644</v>
      </c>
      <c r="I2529" s="3">
        <v>42655</v>
      </c>
      <c r="J2529" s="3" t="s">
        <v>2542</v>
      </c>
      <c r="K2529" s="17">
        <f>IF(J2529="Januar",238.19,IF(J2529="Februar",240.59,IF(J2529="Mars",245.99,IF(J2529="April",250.79,IF(J2529="Mai",256.52,IF(J2529="Juni",259.83,IF(J2529="Juli",265.66,IF(J2529="August",272.21,IF(J2529="September",275.91,IF(J2529="Oktober",281.13,IF(J2529="November",284.38,IF(J2529="Desember",287.34,0))))))))))))</f>
        <v>281.13</v>
      </c>
      <c r="L2529" s="20">
        <f>$K$2/K2529</f>
        <v>0.84725927506847365</v>
      </c>
      <c r="M2529" s="2">
        <v>11</v>
      </c>
      <c r="N2529" s="2">
        <v>8500000</v>
      </c>
      <c r="O2529" s="2">
        <v>9650000</v>
      </c>
      <c r="P2529" s="2">
        <f>O2529-N2529</f>
        <v>1150000</v>
      </c>
      <c r="Q2529" s="4">
        <f>P2529/N2529</f>
        <v>0.13529411764705881</v>
      </c>
      <c r="R2529" s="2"/>
      <c r="S2529" s="9">
        <f>(N2529+R2529)/F2529</f>
        <v>57823.12925170068</v>
      </c>
      <c r="T2529" s="2">
        <v>65646</v>
      </c>
      <c r="U2529" s="5">
        <f>T2529-S2529</f>
        <v>7822.8707482993195</v>
      </c>
      <c r="V2529" s="4">
        <f>U2529/S2529</f>
        <v>0.13528964705882351</v>
      </c>
      <c r="W2529" s="22">
        <f>S2529*L2529</f>
        <v>48991.182571986574</v>
      </c>
      <c r="X2529" s="22">
        <f>T2529*L2529</f>
        <v>55619.18237114502</v>
      </c>
      <c r="Y2529" s="22">
        <f>X2529-W2529</f>
        <v>6627.999799158446</v>
      </c>
      <c r="Z2529" s="8">
        <f>Y2529/W2529</f>
        <v>0.13528964705882346</v>
      </c>
      <c r="AA2529" s="11">
        <v>38753</v>
      </c>
      <c r="AB2529" s="2">
        <v>1982</v>
      </c>
      <c r="AC2529" s="2">
        <f>2016-AB2529</f>
        <v>34</v>
      </c>
      <c r="AD2529" s="2" t="s">
        <v>108</v>
      </c>
    </row>
    <row r="2530" spans="1:30" x14ac:dyDescent="0.2">
      <c r="A2530">
        <v>41</v>
      </c>
      <c r="B2530" s="6" t="s">
        <v>634</v>
      </c>
      <c r="C2530" s="6" t="s">
        <v>22</v>
      </c>
      <c r="D2530" s="6" t="s">
        <v>23</v>
      </c>
      <c r="E2530" s="6" t="s">
        <v>2767</v>
      </c>
      <c r="F2530" s="6">
        <v>47</v>
      </c>
      <c r="G2530" s="6">
        <v>52</v>
      </c>
      <c r="H2530" s="7">
        <v>42643</v>
      </c>
      <c r="I2530" s="7">
        <v>42655</v>
      </c>
      <c r="J2530" s="3" t="s">
        <v>2542</v>
      </c>
      <c r="K2530" s="17">
        <f>IF(J2530="Januar",238.19,IF(J2530="Februar",240.59,IF(J2530="Mars",245.99,IF(J2530="April",250.79,IF(J2530="Mai",256.52,IF(J2530="Juni",259.83,IF(J2530="Juli",265.66,IF(J2530="August",272.21,IF(J2530="September",275.91,IF(J2530="Oktober",281.13,IF(J2530="November",284.38,IF(J2530="Desember",287.34,0))))))))))))</f>
        <v>281.13</v>
      </c>
      <c r="L2530" s="20">
        <f>$K$2/K2530</f>
        <v>0.84725927506847365</v>
      </c>
      <c r="M2530" s="6">
        <v>12</v>
      </c>
      <c r="N2530" s="6">
        <v>4400000</v>
      </c>
      <c r="O2530" s="6">
        <v>4590000</v>
      </c>
      <c r="P2530" s="6">
        <f>O2530-N2530</f>
        <v>190000</v>
      </c>
      <c r="Q2530" s="8">
        <f>P2530/N2530</f>
        <v>4.3181818181818182E-2</v>
      </c>
      <c r="R2530" s="6"/>
      <c r="S2530" s="9">
        <f>(N2530+R2530)/F2530</f>
        <v>93617.02127659574</v>
      </c>
      <c r="T2530" s="6">
        <v>97660</v>
      </c>
      <c r="U2530" s="5">
        <f>T2530-S2530</f>
        <v>4042.9787234042597</v>
      </c>
      <c r="V2530" s="4">
        <f>U2530/S2530</f>
        <v>4.3186363636363682E-2</v>
      </c>
      <c r="W2530" s="22">
        <f>S2530*L2530</f>
        <v>79317.889580878385</v>
      </c>
      <c r="X2530" s="22">
        <f>T2530*L2530</f>
        <v>82743.340803187137</v>
      </c>
      <c r="Y2530" s="22">
        <f>X2530-W2530</f>
        <v>3425.4512223087513</v>
      </c>
      <c r="Z2530" s="8">
        <f>Y2530/W2530</f>
        <v>4.318636363636362E-2</v>
      </c>
      <c r="AA2530" s="10">
        <v>3724</v>
      </c>
      <c r="AB2530" s="6">
        <v>2011</v>
      </c>
      <c r="AC2530" s="6">
        <f>2016-AB2530</f>
        <v>5</v>
      </c>
      <c r="AD2530" s="6" t="s">
        <v>635</v>
      </c>
    </row>
    <row r="2531" spans="1:30" x14ac:dyDescent="0.2">
      <c r="A2531">
        <v>41</v>
      </c>
      <c r="B2531" s="2" t="s">
        <v>1544</v>
      </c>
      <c r="C2531" s="2" t="s">
        <v>22</v>
      </c>
      <c r="D2531" s="2" t="s">
        <v>23</v>
      </c>
      <c r="E2531" s="6" t="s">
        <v>2767</v>
      </c>
      <c r="F2531" s="2">
        <v>71</v>
      </c>
      <c r="G2531" s="2">
        <v>81</v>
      </c>
      <c r="H2531" s="3">
        <v>42643</v>
      </c>
      <c r="I2531" s="3">
        <v>42655</v>
      </c>
      <c r="J2531" s="3" t="s">
        <v>2542</v>
      </c>
      <c r="K2531" s="17">
        <f>IF(J2531="Januar",238.19,IF(J2531="Februar",240.59,IF(J2531="Mars",245.99,IF(J2531="April",250.79,IF(J2531="Mai",256.52,IF(J2531="Juni",259.83,IF(J2531="Juli",265.66,IF(J2531="August",272.21,IF(J2531="September",275.91,IF(J2531="Oktober",281.13,IF(J2531="November",284.38,IF(J2531="Desember",287.34,0))))))))))))</f>
        <v>281.13</v>
      </c>
      <c r="L2531" s="20">
        <f>$K$2/K2531</f>
        <v>0.84725927506847365</v>
      </c>
      <c r="M2531" s="2">
        <v>12</v>
      </c>
      <c r="N2531" s="2">
        <v>4200000</v>
      </c>
      <c r="O2531" s="2">
        <v>5350000</v>
      </c>
      <c r="P2531" s="2">
        <f>O2531-N2531</f>
        <v>1150000</v>
      </c>
      <c r="Q2531" s="4">
        <f>P2531/N2531</f>
        <v>0.27380952380952384</v>
      </c>
      <c r="R2531" s="2"/>
      <c r="S2531" s="9">
        <f>(N2531+R2531)/F2531</f>
        <v>59154.929577464791</v>
      </c>
      <c r="T2531" s="2">
        <v>75352</v>
      </c>
      <c r="U2531" s="5">
        <f>T2531-S2531</f>
        <v>16197.070422535209</v>
      </c>
      <c r="V2531" s="4">
        <f>U2531/S2531</f>
        <v>0.27380761904761902</v>
      </c>
      <c r="W2531" s="22">
        <f>S2531*L2531</f>
        <v>50119.562750529432</v>
      </c>
      <c r="X2531" s="22">
        <f>T2531*L2531</f>
        <v>63842.680894959623</v>
      </c>
      <c r="Y2531" s="22">
        <f>X2531-W2531</f>
        <v>13723.118144430191</v>
      </c>
      <c r="Z2531" s="8">
        <f>Y2531/W2531</f>
        <v>0.27380761904761886</v>
      </c>
      <c r="AA2531" s="2">
        <v>541</v>
      </c>
      <c r="AB2531" s="2">
        <v>1984</v>
      </c>
      <c r="AC2531" s="2">
        <f>2016-AB2531</f>
        <v>32</v>
      </c>
      <c r="AD2531" s="2" t="s">
        <v>88</v>
      </c>
    </row>
    <row r="2532" spans="1:30" x14ac:dyDescent="0.2">
      <c r="A2532">
        <v>41</v>
      </c>
      <c r="B2532" s="6" t="s">
        <v>1855</v>
      </c>
      <c r="C2532" s="6" t="s">
        <v>22</v>
      </c>
      <c r="D2532" s="6" t="s">
        <v>23</v>
      </c>
      <c r="E2532" s="6" t="s">
        <v>2767</v>
      </c>
      <c r="F2532" s="6">
        <v>80</v>
      </c>
      <c r="G2532" s="6">
        <v>90</v>
      </c>
      <c r="H2532" s="7">
        <v>42643</v>
      </c>
      <c r="I2532" s="7">
        <v>42655</v>
      </c>
      <c r="J2532" s="3" t="s">
        <v>2542</v>
      </c>
      <c r="K2532" s="17">
        <f>IF(J2532="Januar",238.19,IF(J2532="Februar",240.59,IF(J2532="Mars",245.99,IF(J2532="April",250.79,IF(J2532="Mai",256.52,IF(J2532="Juni",259.83,IF(J2532="Juli",265.66,IF(J2532="August",272.21,IF(J2532="September",275.91,IF(J2532="Oktober",281.13,IF(J2532="November",284.38,IF(J2532="Desember",287.34,0))))))))))))</f>
        <v>281.13</v>
      </c>
      <c r="L2532" s="20">
        <f>$K$2/K2532</f>
        <v>0.84725927506847365</v>
      </c>
      <c r="M2532" s="6">
        <v>12</v>
      </c>
      <c r="N2532" s="6">
        <v>5900000</v>
      </c>
      <c r="O2532" s="6">
        <v>6325000</v>
      </c>
      <c r="P2532" s="6">
        <f>O2532-N2532</f>
        <v>425000</v>
      </c>
      <c r="Q2532" s="8">
        <f>P2532/N2532</f>
        <v>7.2033898305084748E-2</v>
      </c>
      <c r="R2532" s="6">
        <v>92902</v>
      </c>
      <c r="S2532" s="9">
        <f>(N2532+R2532)/F2532</f>
        <v>74911.274999999994</v>
      </c>
      <c r="T2532" s="6">
        <v>80224</v>
      </c>
      <c r="U2532" s="5">
        <f>T2532-S2532</f>
        <v>5312.7250000000058</v>
      </c>
      <c r="V2532" s="4">
        <f>U2532/S2532</f>
        <v>7.0920231967751268E-2</v>
      </c>
      <c r="W2532" s="22">
        <f>S2532*L2532</f>
        <v>63469.272550955066</v>
      </c>
      <c r="X2532" s="22">
        <f>T2532*L2532</f>
        <v>67970.528083093232</v>
      </c>
      <c r="Y2532" s="22">
        <f>X2532-W2532</f>
        <v>4501.255532138166</v>
      </c>
      <c r="Z2532" s="8">
        <f>Y2532/W2532</f>
        <v>7.0920231967751338E-2</v>
      </c>
      <c r="AA2532" s="6">
        <v>942</v>
      </c>
      <c r="AB2532" s="6">
        <v>1914</v>
      </c>
      <c r="AC2532" s="6">
        <f>2016-AB2532</f>
        <v>102</v>
      </c>
      <c r="AD2532" s="6" t="s">
        <v>96</v>
      </c>
    </row>
    <row r="2533" spans="1:30" x14ac:dyDescent="0.2">
      <c r="A2533">
        <v>41</v>
      </c>
      <c r="B2533" s="6" t="s">
        <v>721</v>
      </c>
      <c r="C2533" s="6" t="s">
        <v>22</v>
      </c>
      <c r="D2533" s="6" t="s">
        <v>23</v>
      </c>
      <c r="E2533" s="6" t="s">
        <v>2767</v>
      </c>
      <c r="F2533" s="6">
        <v>52</v>
      </c>
      <c r="G2533" s="6">
        <v>58</v>
      </c>
      <c r="H2533" s="7">
        <v>42646</v>
      </c>
      <c r="I2533" s="7">
        <v>42656</v>
      </c>
      <c r="J2533" s="3" t="s">
        <v>2542</v>
      </c>
      <c r="K2533" s="17">
        <f>IF(J2533="Januar",238.19,IF(J2533="Februar",240.59,IF(J2533="Mars",245.99,IF(J2533="April",250.79,IF(J2533="Mai",256.52,IF(J2533="Juni",259.83,IF(J2533="Juli",265.66,IF(J2533="August",272.21,IF(J2533="September",275.91,IF(J2533="Oktober",281.13,IF(J2533="November",284.38,IF(J2533="Desember",287.34,0))))))))))))</f>
        <v>281.13</v>
      </c>
      <c r="L2533" s="20">
        <f>$K$2/K2533</f>
        <v>0.84725927506847365</v>
      </c>
      <c r="M2533" s="6">
        <v>10</v>
      </c>
      <c r="N2533" s="6">
        <v>3450000</v>
      </c>
      <c r="O2533" s="6">
        <v>3450000</v>
      </c>
      <c r="P2533" s="6">
        <f>O2533-N2533</f>
        <v>0</v>
      </c>
      <c r="Q2533" s="8">
        <f>P2533/N2533</f>
        <v>0</v>
      </c>
      <c r="R2533" s="6">
        <v>7548</v>
      </c>
      <c r="S2533" s="9">
        <f>(N2533+R2533)/F2533</f>
        <v>66491.307692307688</v>
      </c>
      <c r="T2533" s="6">
        <v>66491</v>
      </c>
      <c r="U2533" s="5">
        <f>T2533-S2533</f>
        <v>-0.30769230768783018</v>
      </c>
      <c r="V2533" s="4">
        <f>U2533/S2533</f>
        <v>-4.6275568697143669E-6</v>
      </c>
      <c r="W2533" s="22">
        <f>S2533*L2533</f>
        <v>56335.377153739435</v>
      </c>
      <c r="X2533" s="22">
        <f>T2533*L2533</f>
        <v>56335.116458577882</v>
      </c>
      <c r="Y2533" s="22">
        <f>X2533-W2533</f>
        <v>-0.26069516155257588</v>
      </c>
      <c r="Z2533" s="8">
        <f>Y2533/W2533</f>
        <v>-4.6275568696582595E-6</v>
      </c>
      <c r="AA2533" s="6">
        <v>928</v>
      </c>
      <c r="AB2533" s="6">
        <v>1935</v>
      </c>
      <c r="AC2533" s="6">
        <f>2016-AB2533</f>
        <v>81</v>
      </c>
      <c r="AD2533" s="6" t="s">
        <v>231</v>
      </c>
    </row>
    <row r="2534" spans="1:30" x14ac:dyDescent="0.2">
      <c r="A2534">
        <v>41</v>
      </c>
      <c r="B2534" s="6" t="s">
        <v>1128</v>
      </c>
      <c r="C2534" s="6" t="s">
        <v>22</v>
      </c>
      <c r="D2534" s="6" t="s">
        <v>23</v>
      </c>
      <c r="E2534" s="6" t="s">
        <v>2767</v>
      </c>
      <c r="F2534" s="6">
        <v>59</v>
      </c>
      <c r="G2534" s="6">
        <v>65</v>
      </c>
      <c r="H2534" s="7">
        <v>42646</v>
      </c>
      <c r="I2534" s="7">
        <v>42656</v>
      </c>
      <c r="J2534" s="3" t="s">
        <v>2542</v>
      </c>
      <c r="K2534" s="17">
        <f>IF(J2534="Januar",238.19,IF(J2534="Februar",240.59,IF(J2534="Mars",245.99,IF(J2534="April",250.79,IF(J2534="Mai",256.52,IF(J2534="Juni",259.83,IF(J2534="Juli",265.66,IF(J2534="August",272.21,IF(J2534="September",275.91,IF(J2534="Oktober",281.13,IF(J2534="November",284.38,IF(J2534="Desember",287.34,0))))))))))))</f>
        <v>281.13</v>
      </c>
      <c r="L2534" s="20">
        <f>$K$2/K2534</f>
        <v>0.84725927506847365</v>
      </c>
      <c r="M2534" s="6">
        <v>10</v>
      </c>
      <c r="N2534" s="6">
        <v>3300000</v>
      </c>
      <c r="O2534" s="6">
        <v>3700000</v>
      </c>
      <c r="P2534" s="6">
        <f>O2534-N2534</f>
        <v>400000</v>
      </c>
      <c r="Q2534" s="8">
        <f>P2534/N2534</f>
        <v>0.12121212121212122</v>
      </c>
      <c r="R2534" s="6">
        <v>134886</v>
      </c>
      <c r="S2534" s="9">
        <f>(N2534+R2534)/F2534</f>
        <v>58218.406779661018</v>
      </c>
      <c r="T2534" s="6">
        <v>64998</v>
      </c>
      <c r="U2534" s="5">
        <f>T2534-S2534</f>
        <v>6779.5932203389821</v>
      </c>
      <c r="V2534" s="4">
        <f>U2534/S2534</f>
        <v>0.11645102632227095</v>
      </c>
      <c r="W2534" s="22">
        <f>S2534*L2534</f>
        <v>49326.085123777106</v>
      </c>
      <c r="X2534" s="22">
        <f>T2534*L2534</f>
        <v>55070.158360900648</v>
      </c>
      <c r="Y2534" s="22">
        <f>X2534-W2534</f>
        <v>5744.0732371235426</v>
      </c>
      <c r="Z2534" s="8">
        <f>Y2534/W2534</f>
        <v>0.11645102632227089</v>
      </c>
      <c r="AA2534" s="10">
        <v>1502</v>
      </c>
      <c r="AB2534" s="6">
        <v>1988</v>
      </c>
      <c r="AC2534" s="6">
        <f>2016-AB2534</f>
        <v>28</v>
      </c>
      <c r="AD2534" s="6" t="s">
        <v>191</v>
      </c>
    </row>
    <row r="2535" spans="1:30" x14ac:dyDescent="0.2">
      <c r="A2535">
        <v>41</v>
      </c>
      <c r="B2535" s="2" t="s">
        <v>226</v>
      </c>
      <c r="C2535" s="2" t="s">
        <v>22</v>
      </c>
      <c r="D2535" s="2" t="s">
        <v>23</v>
      </c>
      <c r="E2535" s="6" t="s">
        <v>2767</v>
      </c>
      <c r="F2535" s="2">
        <v>44</v>
      </c>
      <c r="G2535" s="2"/>
      <c r="H2535" s="3">
        <v>42644</v>
      </c>
      <c r="I2535" s="3">
        <v>42656</v>
      </c>
      <c r="J2535" s="3" t="s">
        <v>2542</v>
      </c>
      <c r="K2535" s="17">
        <f>IF(J2535="Januar",238.19,IF(J2535="Februar",240.59,IF(J2535="Mars",245.99,IF(J2535="April",250.79,IF(J2535="Mai",256.52,IF(J2535="Juni",259.83,IF(J2535="Juli",265.66,IF(J2535="August",272.21,IF(J2535="September",275.91,IF(J2535="Oktober",281.13,IF(J2535="November",284.38,IF(J2535="Desember",287.34,0))))))))))))</f>
        <v>281.13</v>
      </c>
      <c r="L2535" s="20">
        <f>$K$2/K2535</f>
        <v>0.84725927506847365</v>
      </c>
      <c r="M2535" s="2">
        <v>12</v>
      </c>
      <c r="N2535" s="2">
        <v>3100000</v>
      </c>
      <c r="O2535" s="2">
        <v>2900000</v>
      </c>
      <c r="P2535" s="2">
        <f>O2535-N2535</f>
        <v>-200000</v>
      </c>
      <c r="Q2535" s="4">
        <f>P2535/N2535</f>
        <v>-6.4516129032258063E-2</v>
      </c>
      <c r="R2535" s="2">
        <v>109372</v>
      </c>
      <c r="S2535" s="9">
        <f>(N2535+R2535)/F2535</f>
        <v>72940.272727272721</v>
      </c>
      <c r="T2535" s="2">
        <v>68395</v>
      </c>
      <c r="U2535" s="5">
        <f>T2535-S2535</f>
        <v>-4545.2727272727207</v>
      </c>
      <c r="V2535" s="4">
        <f>U2535/S2535</f>
        <v>-6.2314994958515162E-2</v>
      </c>
      <c r="W2535" s="22">
        <f>S2535*L2535</f>
        <v>61799.322594205842</v>
      </c>
      <c r="X2535" s="22">
        <f>T2535*L2535</f>
        <v>57948.298118308252</v>
      </c>
      <c r="Y2535" s="22">
        <f>X2535-W2535</f>
        <v>-3851.0244758975896</v>
      </c>
      <c r="Z2535" s="8">
        <f>Y2535/W2535</f>
        <v>-6.2314994958515169E-2</v>
      </c>
      <c r="AA2535" s="11">
        <v>1935</v>
      </c>
      <c r="AB2535" s="2">
        <v>1938</v>
      </c>
      <c r="AC2535" s="2">
        <f>2016-AB2535</f>
        <v>78</v>
      </c>
      <c r="AD2535" s="2" t="s">
        <v>527</v>
      </c>
    </row>
    <row r="2536" spans="1:30" x14ac:dyDescent="0.2">
      <c r="A2536">
        <v>41</v>
      </c>
      <c r="B2536" s="6" t="s">
        <v>333</v>
      </c>
      <c r="C2536" s="6" t="s">
        <v>22</v>
      </c>
      <c r="D2536" s="6" t="s">
        <v>23</v>
      </c>
      <c r="E2536" s="6" t="s">
        <v>2767</v>
      </c>
      <c r="F2536" s="6">
        <v>37</v>
      </c>
      <c r="G2536" s="6">
        <v>40</v>
      </c>
      <c r="H2536" s="7">
        <v>42633</v>
      </c>
      <c r="I2536" s="7">
        <v>42656</v>
      </c>
      <c r="J2536" s="3" t="s">
        <v>2542</v>
      </c>
      <c r="K2536" s="17">
        <f>IF(J2536="Januar",238.19,IF(J2536="Februar",240.59,IF(J2536="Mars",245.99,IF(J2536="April",250.79,IF(J2536="Mai",256.52,IF(J2536="Juni",259.83,IF(J2536="Juli",265.66,IF(J2536="August",272.21,IF(J2536="September",275.91,IF(J2536="Oktober",281.13,IF(J2536="November",284.38,IF(J2536="Desember",287.34,0))))))))))))</f>
        <v>281.13</v>
      </c>
      <c r="L2536" s="20">
        <f>$K$2/K2536</f>
        <v>0.84725927506847365</v>
      </c>
      <c r="M2536" s="6">
        <v>23</v>
      </c>
      <c r="N2536" s="6">
        <v>3190000</v>
      </c>
      <c r="O2536" s="6">
        <v>3300000</v>
      </c>
      <c r="P2536" s="6">
        <f>O2536-N2536</f>
        <v>110000</v>
      </c>
      <c r="Q2536" s="8">
        <f>P2536/N2536</f>
        <v>3.4482758620689655E-2</v>
      </c>
      <c r="R2536" s="6"/>
      <c r="S2536" s="9">
        <f>(N2536+R2536)/F2536</f>
        <v>86216.216216216213</v>
      </c>
      <c r="T2536" s="6">
        <v>89189</v>
      </c>
      <c r="U2536" s="5">
        <f>T2536-S2536</f>
        <v>2972.7837837837869</v>
      </c>
      <c r="V2536" s="4">
        <f>U2536/S2536</f>
        <v>3.4480564263322924E-2</v>
      </c>
      <c r="W2536" s="22">
        <f>S2536*L2536</f>
        <v>73047.488850498135</v>
      </c>
      <c r="X2536" s="22">
        <f>T2536*L2536</f>
        <v>75566.207484082101</v>
      </c>
      <c r="Y2536" s="22">
        <f>X2536-W2536</f>
        <v>2518.7186335839651</v>
      </c>
      <c r="Z2536" s="8">
        <f>Y2536/W2536</f>
        <v>3.4480564263322917E-2</v>
      </c>
      <c r="AA2536" s="10">
        <v>1734</v>
      </c>
      <c r="AB2536" s="6">
        <v>1940</v>
      </c>
      <c r="AC2536" s="6">
        <f>2016-AB2536</f>
        <v>76</v>
      </c>
      <c r="AD2536" s="6" t="s">
        <v>127</v>
      </c>
    </row>
    <row r="2537" spans="1:30" x14ac:dyDescent="0.2">
      <c r="A2537">
        <v>41</v>
      </c>
      <c r="B2537" s="6" t="s">
        <v>1542</v>
      </c>
      <c r="C2537" s="6" t="s">
        <v>22</v>
      </c>
      <c r="D2537" s="6" t="s">
        <v>23</v>
      </c>
      <c r="E2537" s="6" t="s">
        <v>2767</v>
      </c>
      <c r="F2537" s="6">
        <v>83</v>
      </c>
      <c r="G2537" s="6">
        <v>90</v>
      </c>
      <c r="H2537" s="7">
        <v>42628</v>
      </c>
      <c r="I2537" s="7">
        <v>42656</v>
      </c>
      <c r="J2537" s="3" t="s">
        <v>2542</v>
      </c>
      <c r="K2537" s="17">
        <f>IF(J2537="Januar",238.19,IF(J2537="Februar",240.59,IF(J2537="Mars",245.99,IF(J2537="April",250.79,IF(J2537="Mai",256.52,IF(J2537="Juni",259.83,IF(J2537="Juli",265.66,IF(J2537="August",272.21,IF(J2537="September",275.91,IF(J2537="Oktober",281.13,IF(J2537="November",284.38,IF(J2537="Desember",287.34,0))))))))))))</f>
        <v>281.13</v>
      </c>
      <c r="L2537" s="20">
        <f>$K$2/K2537</f>
        <v>0.84725927506847365</v>
      </c>
      <c r="M2537" s="6">
        <v>28</v>
      </c>
      <c r="N2537" s="6">
        <v>4000000</v>
      </c>
      <c r="O2537" s="6">
        <v>4000000</v>
      </c>
      <c r="P2537" s="6">
        <f>O2537-N2537</f>
        <v>0</v>
      </c>
      <c r="Q2537" s="8">
        <f>P2537/N2537</f>
        <v>0</v>
      </c>
      <c r="R2537" s="6">
        <v>72000</v>
      </c>
      <c r="S2537" s="9">
        <f>(N2537+R2537)/F2537</f>
        <v>49060.240963855424</v>
      </c>
      <c r="T2537" s="6">
        <v>49060</v>
      </c>
      <c r="U2537" s="5">
        <f>T2537-S2537</f>
        <v>-0.24096385542361531</v>
      </c>
      <c r="V2537" s="4">
        <f>U2537/S2537</f>
        <v>-4.9115913556385246E-6</v>
      </c>
      <c r="W2537" s="22">
        <f>S2537*L2537</f>
        <v>41566.744193720784</v>
      </c>
      <c r="X2537" s="22">
        <f>T2537*L2537</f>
        <v>41566.540034859318</v>
      </c>
      <c r="Y2537" s="22">
        <f>X2537-W2537</f>
        <v>-0.20415886146656703</v>
      </c>
      <c r="Z2537" s="8">
        <f>Y2537/W2537</f>
        <v>-4.9115913557022824E-6</v>
      </c>
      <c r="AA2537" s="10">
        <v>12797</v>
      </c>
      <c r="AB2537" s="6">
        <v>1973</v>
      </c>
      <c r="AC2537" s="6">
        <f>2016-AB2537</f>
        <v>43</v>
      </c>
      <c r="AD2537" s="6" t="s">
        <v>259</v>
      </c>
    </row>
    <row r="2538" spans="1:30" x14ac:dyDescent="0.2">
      <c r="A2538">
        <v>41</v>
      </c>
      <c r="B2538" s="2" t="s">
        <v>2219</v>
      </c>
      <c r="C2538" s="2" t="s">
        <v>22</v>
      </c>
      <c r="D2538" s="2" t="s">
        <v>23</v>
      </c>
      <c r="E2538" s="6" t="s">
        <v>2767</v>
      </c>
      <c r="F2538" s="2">
        <v>103</v>
      </c>
      <c r="G2538" s="2">
        <v>107</v>
      </c>
      <c r="H2538" s="3">
        <v>42646</v>
      </c>
      <c r="I2538" s="3">
        <v>42657</v>
      </c>
      <c r="J2538" s="3" t="s">
        <v>2542</v>
      </c>
      <c r="K2538" s="17">
        <f>IF(J2538="Januar",238.19,IF(J2538="Februar",240.59,IF(J2538="Mars",245.99,IF(J2538="April",250.79,IF(J2538="Mai",256.52,IF(J2538="Juni",259.83,IF(J2538="Juli",265.66,IF(J2538="August",272.21,IF(J2538="September",275.91,IF(J2538="Oktober",281.13,IF(J2538="November",284.38,IF(J2538="Desember",287.34,0))))))))))))</f>
        <v>281.13</v>
      </c>
      <c r="L2538" s="20">
        <f>$K$2/K2538</f>
        <v>0.84725927506847365</v>
      </c>
      <c r="M2538" s="2">
        <v>11</v>
      </c>
      <c r="N2538" s="2">
        <v>7850000</v>
      </c>
      <c r="O2538" s="2">
        <v>8050000</v>
      </c>
      <c r="P2538" s="2">
        <f>O2538-N2538</f>
        <v>200000</v>
      </c>
      <c r="Q2538" s="4">
        <f>P2538/N2538</f>
        <v>2.5477707006369428E-2</v>
      </c>
      <c r="R2538" s="2"/>
      <c r="S2538" s="9">
        <f>(N2538+R2538)/F2538</f>
        <v>76213.592233009709</v>
      </c>
      <c r="T2538" s="2">
        <v>78155</v>
      </c>
      <c r="U2538" s="5">
        <f>T2538-S2538</f>
        <v>1941.4077669902908</v>
      </c>
      <c r="V2538" s="4">
        <f>U2538/S2538</f>
        <v>2.5473248407643305E-2</v>
      </c>
      <c r="W2538" s="22">
        <f>S2538*L2538</f>
        <v>64572.672905704057</v>
      </c>
      <c r="X2538" s="22">
        <f>T2538*L2538</f>
        <v>66217.548642976559</v>
      </c>
      <c r="Y2538" s="22">
        <f>X2538-W2538</f>
        <v>1644.8757372725013</v>
      </c>
      <c r="Z2538" s="8">
        <f>Y2538/W2538</f>
        <v>2.5473248407643357E-2</v>
      </c>
      <c r="AA2538" s="11">
        <v>4393</v>
      </c>
      <c r="AB2538" s="2">
        <v>2014</v>
      </c>
      <c r="AC2538" s="2">
        <f>2016-AB2538</f>
        <v>2</v>
      </c>
      <c r="AD2538" s="2" t="s">
        <v>1142</v>
      </c>
    </row>
    <row r="2539" spans="1:30" x14ac:dyDescent="0.2">
      <c r="A2539">
        <v>41</v>
      </c>
      <c r="B2539" s="6" t="s">
        <v>346</v>
      </c>
      <c r="C2539" s="6" t="s">
        <v>22</v>
      </c>
      <c r="D2539" s="6" t="s">
        <v>23</v>
      </c>
      <c r="E2539" s="6" t="s">
        <v>2767</v>
      </c>
      <c r="F2539" s="6">
        <v>51</v>
      </c>
      <c r="G2539" s="6">
        <v>51</v>
      </c>
      <c r="H2539" s="7">
        <v>42641</v>
      </c>
      <c r="I2539" s="7">
        <v>42657</v>
      </c>
      <c r="J2539" s="3" t="s">
        <v>2542</v>
      </c>
      <c r="K2539" s="17">
        <f>IF(J2539="Januar",238.19,IF(J2539="Februar",240.59,IF(J2539="Mars",245.99,IF(J2539="April",250.79,IF(J2539="Mai",256.52,IF(J2539="Juni",259.83,IF(J2539="Juli",265.66,IF(J2539="August",272.21,IF(J2539="September",275.91,IF(J2539="Oktober",281.13,IF(J2539="November",284.38,IF(J2539="Desember",287.34,0))))))))))))</f>
        <v>281.13</v>
      </c>
      <c r="L2539" s="20">
        <f>$K$2/K2539</f>
        <v>0.84725927506847365</v>
      </c>
      <c r="M2539" s="6">
        <v>16</v>
      </c>
      <c r="N2539" s="6">
        <v>5250000</v>
      </c>
      <c r="O2539" s="6">
        <v>5250000</v>
      </c>
      <c r="P2539" s="6">
        <f>O2539-N2539</f>
        <v>0</v>
      </c>
      <c r="Q2539" s="8">
        <f>P2539/N2539</f>
        <v>0</v>
      </c>
      <c r="R2539" s="6"/>
      <c r="S2539" s="9">
        <f>(N2539+R2539)/F2539</f>
        <v>102941.17647058824</v>
      </c>
      <c r="T2539" s="6">
        <v>102941</v>
      </c>
      <c r="U2539" s="5">
        <f>T2539-S2539</f>
        <v>-0.1764705882378621</v>
      </c>
      <c r="V2539" s="4">
        <f>U2539/S2539</f>
        <v>-1.7142857143106604E-6</v>
      </c>
      <c r="W2539" s="22">
        <f>S2539*L2539</f>
        <v>87217.8665511664</v>
      </c>
      <c r="X2539" s="22">
        <f>T2539*L2539</f>
        <v>87217.717034823741</v>
      </c>
      <c r="Y2539" s="22">
        <f>X2539-W2539</f>
        <v>-0.14951634265889879</v>
      </c>
      <c r="Z2539" s="8">
        <f>Y2539/W2539</f>
        <v>-1.7142857142829212E-6</v>
      </c>
      <c r="AA2539" s="10">
        <v>3265</v>
      </c>
      <c r="AB2539" s="6">
        <v>2008</v>
      </c>
      <c r="AC2539" s="6">
        <f>2016-AB2539</f>
        <v>8</v>
      </c>
      <c r="AD2539" s="6" t="s">
        <v>108</v>
      </c>
    </row>
    <row r="2540" spans="1:30" x14ac:dyDescent="0.2">
      <c r="A2540">
        <v>42</v>
      </c>
      <c r="B2540" s="6" t="s">
        <v>212</v>
      </c>
      <c r="C2540" s="6" t="s">
        <v>22</v>
      </c>
      <c r="D2540" s="6" t="s">
        <v>23</v>
      </c>
      <c r="E2540" s="6" t="s">
        <v>2767</v>
      </c>
      <c r="F2540" s="6">
        <v>32</v>
      </c>
      <c r="G2540" s="6">
        <v>37</v>
      </c>
      <c r="H2540" s="7">
        <v>42650</v>
      </c>
      <c r="I2540" s="7">
        <v>42660</v>
      </c>
      <c r="J2540" s="3" t="s">
        <v>2542</v>
      </c>
      <c r="K2540" s="17">
        <f>IF(J2540="Januar",238.19,IF(J2540="Februar",240.59,IF(J2540="Mars",245.99,IF(J2540="April",250.79,IF(J2540="Mai",256.52,IF(J2540="Juni",259.83,IF(J2540="Juli",265.66,IF(J2540="August",272.21,IF(J2540="September",275.91,IF(J2540="Oktober",281.13,IF(J2540="November",284.38,IF(J2540="Desember",287.34,0))))))))))))</f>
        <v>281.13</v>
      </c>
      <c r="L2540" s="20">
        <f>$K$2/K2540</f>
        <v>0.84725927506847365</v>
      </c>
      <c r="M2540" s="6">
        <v>10</v>
      </c>
      <c r="N2540" s="6">
        <v>3200000</v>
      </c>
      <c r="O2540" s="6">
        <v>3562500</v>
      </c>
      <c r="P2540" s="6">
        <f>O2540-N2540</f>
        <v>362500</v>
      </c>
      <c r="Q2540" s="8">
        <f>P2540/N2540</f>
        <v>0.11328125</v>
      </c>
      <c r="R2540" s="6"/>
      <c r="S2540" s="9">
        <f>(N2540+R2540)/F2540</f>
        <v>100000</v>
      </c>
      <c r="T2540" s="6">
        <v>111328</v>
      </c>
      <c r="U2540" s="5">
        <f>T2540-S2540</f>
        <v>11328</v>
      </c>
      <c r="V2540" s="8">
        <f>U2540/S2540</f>
        <v>0.11328000000000001</v>
      </c>
      <c r="W2540" s="22">
        <f>S2540*L2540</f>
        <v>84725.927506847365</v>
      </c>
      <c r="X2540" s="22">
        <f>T2540*L2540</f>
        <v>94323.68057482304</v>
      </c>
      <c r="Y2540" s="22">
        <f>X2540-W2540</f>
        <v>9597.7530679756746</v>
      </c>
      <c r="Z2540" s="8">
        <f>Y2540/W2540</f>
        <v>0.11328000000000006</v>
      </c>
      <c r="AA2540" s="6">
        <v>786</v>
      </c>
      <c r="AB2540" s="6">
        <v>1939</v>
      </c>
      <c r="AC2540" s="6">
        <f>2016-AB2540</f>
        <v>77</v>
      </c>
      <c r="AD2540" s="6" t="s">
        <v>213</v>
      </c>
    </row>
    <row r="2541" spans="1:30" x14ac:dyDescent="0.2">
      <c r="A2541">
        <v>42</v>
      </c>
      <c r="B2541" s="2" t="s">
        <v>334</v>
      </c>
      <c r="C2541" s="2" t="s">
        <v>22</v>
      </c>
      <c r="D2541" s="2" t="s">
        <v>23</v>
      </c>
      <c r="E2541" s="6" t="s">
        <v>2767</v>
      </c>
      <c r="F2541" s="2">
        <v>37</v>
      </c>
      <c r="G2541" s="2">
        <v>41</v>
      </c>
      <c r="H2541" s="3">
        <v>42650</v>
      </c>
      <c r="I2541" s="3">
        <v>42660</v>
      </c>
      <c r="J2541" s="3" t="s">
        <v>2542</v>
      </c>
      <c r="K2541" s="17">
        <f>IF(J2541="Januar",238.19,IF(J2541="Februar",240.59,IF(J2541="Mars",245.99,IF(J2541="April",250.79,IF(J2541="Mai",256.52,IF(J2541="Juni",259.83,IF(J2541="Juli",265.66,IF(J2541="August",272.21,IF(J2541="September",275.91,IF(J2541="Oktober",281.13,IF(J2541="November",284.38,IF(J2541="Desember",287.34,0))))))))))))</f>
        <v>281.13</v>
      </c>
      <c r="L2541" s="20">
        <f>$K$2/K2541</f>
        <v>0.84725927506847365</v>
      </c>
      <c r="M2541" s="2">
        <v>10</v>
      </c>
      <c r="N2541" s="2">
        <v>2400000</v>
      </c>
      <c r="O2541" s="2">
        <v>2930000</v>
      </c>
      <c r="P2541" s="2">
        <f>O2541-N2541</f>
        <v>530000</v>
      </c>
      <c r="Q2541" s="4">
        <f>P2541/N2541</f>
        <v>0.22083333333333333</v>
      </c>
      <c r="R2541" s="2">
        <v>43208</v>
      </c>
      <c r="S2541" s="9">
        <f>(N2541+R2541)/F2541</f>
        <v>66032.648648648654</v>
      </c>
      <c r="T2541" s="2">
        <v>80357</v>
      </c>
      <c r="U2541" s="5">
        <f>T2541-S2541</f>
        <v>14324.351351351346</v>
      </c>
      <c r="V2541" s="4">
        <f>U2541/S2541</f>
        <v>0.2169283171960798</v>
      </c>
      <c r="W2541" s="22">
        <f>S2541*L2541</f>
        <v>55946.774024905288</v>
      </c>
      <c r="X2541" s="22">
        <f>T2541*L2541</f>
        <v>68083.213566677339</v>
      </c>
      <c r="Y2541" s="22">
        <f>X2541-W2541</f>
        <v>12136.439541772052</v>
      </c>
      <c r="Z2541" s="8">
        <f>Y2541/W2541</f>
        <v>0.21692831719607977</v>
      </c>
      <c r="AA2541" s="2">
        <v>440</v>
      </c>
      <c r="AB2541" s="2">
        <v>1930</v>
      </c>
      <c r="AC2541" s="2">
        <f>2016-AB2541</f>
        <v>86</v>
      </c>
      <c r="AD2541" s="2" t="s">
        <v>335</v>
      </c>
    </row>
    <row r="2542" spans="1:30" x14ac:dyDescent="0.2">
      <c r="A2542">
        <v>42</v>
      </c>
      <c r="B2542" s="6" t="s">
        <v>385</v>
      </c>
      <c r="C2542" s="6" t="s">
        <v>22</v>
      </c>
      <c r="D2542" s="6" t="s">
        <v>23</v>
      </c>
      <c r="E2542" s="6" t="s">
        <v>2767</v>
      </c>
      <c r="F2542" s="6">
        <v>39</v>
      </c>
      <c r="G2542" s="6">
        <v>43</v>
      </c>
      <c r="H2542" s="7">
        <v>42650</v>
      </c>
      <c r="I2542" s="7">
        <v>42660</v>
      </c>
      <c r="J2542" s="3" t="s">
        <v>2542</v>
      </c>
      <c r="K2542" s="17">
        <f>IF(J2542="Januar",238.19,IF(J2542="Februar",240.59,IF(J2542="Mars",245.99,IF(J2542="April",250.79,IF(J2542="Mai",256.52,IF(J2542="Juni",259.83,IF(J2542="Juli",265.66,IF(J2542="August",272.21,IF(J2542="September",275.91,IF(J2542="Oktober",281.13,IF(J2542="November",284.38,IF(J2542="Desember",287.34,0))))))))))))</f>
        <v>281.13</v>
      </c>
      <c r="L2542" s="20">
        <f>$K$2/K2542</f>
        <v>0.84725927506847365</v>
      </c>
      <c r="M2542" s="6">
        <v>10</v>
      </c>
      <c r="N2542" s="6">
        <v>2790000</v>
      </c>
      <c r="O2542" s="6">
        <v>3500000</v>
      </c>
      <c r="P2542" s="6">
        <f>O2542-N2542</f>
        <v>710000</v>
      </c>
      <c r="Q2542" s="8">
        <f>P2542/N2542</f>
        <v>0.25448028673835127</v>
      </c>
      <c r="R2542" s="6"/>
      <c r="S2542" s="9">
        <f>(N2542+R2542)/F2542</f>
        <v>71538.461538461532</v>
      </c>
      <c r="T2542" s="6">
        <v>89744</v>
      </c>
      <c r="U2542" s="9">
        <f>T2542-S2542</f>
        <v>18205.538461538468</v>
      </c>
      <c r="V2542" s="4">
        <f>U2542/S2542</f>
        <v>0.25448602150537647</v>
      </c>
      <c r="W2542" s="22">
        <f>S2542*L2542</f>
        <v>60611.6250625908</v>
      </c>
      <c r="X2542" s="22">
        <f>T2542*L2542</f>
        <v>76036.436381745094</v>
      </c>
      <c r="Y2542" s="22">
        <f>X2542-W2542</f>
        <v>15424.811319154294</v>
      </c>
      <c r="Z2542" s="8">
        <f>Y2542/W2542</f>
        <v>0.25448602150537641</v>
      </c>
      <c r="AA2542" s="6">
        <v>243</v>
      </c>
      <c r="AB2542" s="6">
        <v>2007</v>
      </c>
      <c r="AC2542" s="6">
        <f>2016-AB2542</f>
        <v>9</v>
      </c>
      <c r="AD2542" s="6" t="s">
        <v>67</v>
      </c>
    </row>
    <row r="2543" spans="1:30" x14ac:dyDescent="0.2">
      <c r="A2543">
        <v>42</v>
      </c>
      <c r="B2543" s="6" t="s">
        <v>551</v>
      </c>
      <c r="C2543" s="6" t="s">
        <v>22</v>
      </c>
      <c r="D2543" s="6" t="s">
        <v>23</v>
      </c>
      <c r="E2543" s="6" t="s">
        <v>2767</v>
      </c>
      <c r="F2543" s="6">
        <v>45</v>
      </c>
      <c r="G2543" s="6">
        <v>48</v>
      </c>
      <c r="H2543" s="7">
        <v>42650</v>
      </c>
      <c r="I2543" s="7">
        <v>42660</v>
      </c>
      <c r="J2543" s="3" t="s">
        <v>2542</v>
      </c>
      <c r="K2543" s="17">
        <f>IF(J2543="Januar",238.19,IF(J2543="Februar",240.59,IF(J2543="Mars",245.99,IF(J2543="April",250.79,IF(J2543="Mai",256.52,IF(J2543="Juni",259.83,IF(J2543="Juli",265.66,IF(J2543="August",272.21,IF(J2543="September",275.91,IF(J2543="Oktober",281.13,IF(J2543="November",284.38,IF(J2543="Desember",287.34,0))))))))))))</f>
        <v>281.13</v>
      </c>
      <c r="L2543" s="20">
        <f>$K$2/K2543</f>
        <v>0.84725927506847365</v>
      </c>
      <c r="M2543" s="6">
        <v>10</v>
      </c>
      <c r="N2543" s="6">
        <v>4250000</v>
      </c>
      <c r="O2543" s="6">
        <v>4810000</v>
      </c>
      <c r="P2543" s="6">
        <f>O2543-N2543</f>
        <v>560000</v>
      </c>
      <c r="Q2543" s="8">
        <f>P2543/N2543</f>
        <v>0.13176470588235295</v>
      </c>
      <c r="R2543" s="6">
        <v>213</v>
      </c>
      <c r="S2543" s="9">
        <f>(N2543+R2543)/F2543</f>
        <v>94449.177777777775</v>
      </c>
      <c r="T2543" s="6">
        <v>106894</v>
      </c>
      <c r="U2543" s="5">
        <f>T2543-S2543</f>
        <v>12444.822222222225</v>
      </c>
      <c r="V2543" s="4">
        <f>U2543/S2543</f>
        <v>0.13176210227581539</v>
      </c>
      <c r="W2543" s="22">
        <f>S2543*L2543</f>
        <v>80022.941894813383</v>
      </c>
      <c r="X2543" s="22">
        <f>T2543*L2543</f>
        <v>90566.932949169422</v>
      </c>
      <c r="Y2543" s="22">
        <f>X2543-W2543</f>
        <v>10543.99105435604</v>
      </c>
      <c r="Z2543" s="8">
        <f>Y2543/W2543</f>
        <v>0.13176210227581547</v>
      </c>
      <c r="AA2543" s="6">
        <v>714</v>
      </c>
      <c r="AB2543" s="6">
        <v>1894</v>
      </c>
      <c r="AC2543" s="6">
        <f>2016-AB2543</f>
        <v>122</v>
      </c>
      <c r="AD2543" s="6" t="s">
        <v>37</v>
      </c>
    </row>
    <row r="2544" spans="1:30" x14ac:dyDescent="0.2">
      <c r="A2544">
        <v>42</v>
      </c>
      <c r="B2544" s="6" t="s">
        <v>417</v>
      </c>
      <c r="C2544" s="6" t="s">
        <v>22</v>
      </c>
      <c r="D2544" s="6" t="s">
        <v>23</v>
      </c>
      <c r="E2544" s="6" t="s">
        <v>2767</v>
      </c>
      <c r="F2544" s="6">
        <v>46</v>
      </c>
      <c r="G2544" s="6">
        <v>52</v>
      </c>
      <c r="H2544" s="7">
        <v>42650</v>
      </c>
      <c r="I2544" s="7">
        <v>42660</v>
      </c>
      <c r="J2544" s="3" t="s">
        <v>2542</v>
      </c>
      <c r="K2544" s="17">
        <f>IF(J2544="Januar",238.19,IF(J2544="Februar",240.59,IF(J2544="Mars",245.99,IF(J2544="April",250.79,IF(J2544="Mai",256.52,IF(J2544="Juni",259.83,IF(J2544="Juli",265.66,IF(J2544="August",272.21,IF(J2544="September",275.91,IF(J2544="Oktober",281.13,IF(J2544="November",284.38,IF(J2544="Desember",287.34,0))))))))))))</f>
        <v>281.13</v>
      </c>
      <c r="L2544" s="20">
        <f>$K$2/K2544</f>
        <v>0.84725927506847365</v>
      </c>
      <c r="M2544" s="6">
        <v>10</v>
      </c>
      <c r="N2544" s="6">
        <v>3850000</v>
      </c>
      <c r="O2544" s="6">
        <v>3950000</v>
      </c>
      <c r="P2544" s="6">
        <f>O2544-N2544</f>
        <v>100000</v>
      </c>
      <c r="Q2544" s="8">
        <f>P2544/N2544</f>
        <v>2.5974025974025976E-2</v>
      </c>
      <c r="R2544" s="6"/>
      <c r="S2544" s="9">
        <f>(N2544+R2544)/F2544</f>
        <v>83695.65217391304</v>
      </c>
      <c r="T2544" s="6">
        <v>85870</v>
      </c>
      <c r="U2544" s="5">
        <f>T2544-S2544</f>
        <v>2174.3478260869597</v>
      </c>
      <c r="V2544" s="4">
        <f>U2544/S2544</f>
        <v>2.5979220779220817E-2</v>
      </c>
      <c r="W2544" s="22">
        <f>S2544*L2544</f>
        <v>70911.917587252683</v>
      </c>
      <c r="X2544" s="22">
        <f>T2544*L2544</f>
        <v>72754.153950129839</v>
      </c>
      <c r="Y2544" s="22">
        <f>X2544-W2544</f>
        <v>1842.2363628771564</v>
      </c>
      <c r="Z2544" s="8">
        <f>Y2544/W2544</f>
        <v>2.5979220779220921E-2</v>
      </c>
      <c r="AA2544" s="6">
        <v>524</v>
      </c>
      <c r="AB2544" s="6">
        <v>1892</v>
      </c>
      <c r="AC2544" s="6">
        <f>2016-AB2544</f>
        <v>124</v>
      </c>
      <c r="AD2544" s="6" t="s">
        <v>206</v>
      </c>
    </row>
    <row r="2545" spans="1:30" x14ac:dyDescent="0.2">
      <c r="A2545">
        <v>42</v>
      </c>
      <c r="B2545" s="6" t="s">
        <v>463</v>
      </c>
      <c r="C2545" s="6" t="s">
        <v>22</v>
      </c>
      <c r="D2545" s="6" t="s">
        <v>23</v>
      </c>
      <c r="E2545" s="6" t="s">
        <v>2767</v>
      </c>
      <c r="F2545" s="6">
        <v>50</v>
      </c>
      <c r="G2545" s="6">
        <v>57</v>
      </c>
      <c r="H2545" s="7">
        <v>42650</v>
      </c>
      <c r="I2545" s="7">
        <v>42660</v>
      </c>
      <c r="J2545" s="3" t="s">
        <v>2542</v>
      </c>
      <c r="K2545" s="17">
        <f>IF(J2545="Januar",238.19,IF(J2545="Februar",240.59,IF(J2545="Mars",245.99,IF(J2545="April",250.79,IF(J2545="Mai",256.52,IF(J2545="Juni",259.83,IF(J2545="Juli",265.66,IF(J2545="August",272.21,IF(J2545="September",275.91,IF(J2545="Oktober",281.13,IF(J2545="November",284.38,IF(J2545="Desember",287.34,0))))))))))))</f>
        <v>281.13</v>
      </c>
      <c r="L2545" s="20">
        <f>$K$2/K2545</f>
        <v>0.84725927506847365</v>
      </c>
      <c r="M2545" s="6">
        <v>10</v>
      </c>
      <c r="N2545" s="6">
        <v>4200000</v>
      </c>
      <c r="O2545" s="6">
        <v>4600000</v>
      </c>
      <c r="P2545" s="6">
        <f>O2545-N2545</f>
        <v>400000</v>
      </c>
      <c r="Q2545" s="8">
        <f>P2545/N2545</f>
        <v>9.5238095238095233E-2</v>
      </c>
      <c r="R2545" s="6"/>
      <c r="S2545" s="9">
        <f>(N2545+R2545)/F2545</f>
        <v>84000</v>
      </c>
      <c r="T2545" s="6">
        <v>92000</v>
      </c>
      <c r="U2545" s="5">
        <f>T2545-S2545</f>
        <v>8000</v>
      </c>
      <c r="V2545" s="4">
        <f>U2545/S2545</f>
        <v>9.5238095238095233E-2</v>
      </c>
      <c r="W2545" s="22">
        <f>S2545*L2545</f>
        <v>71169.77910575179</v>
      </c>
      <c r="X2545" s="22">
        <f>T2545*L2545</f>
        <v>77947.85330629957</v>
      </c>
      <c r="Y2545" s="22">
        <f>X2545-W2545</f>
        <v>6778.0742005477805</v>
      </c>
      <c r="Z2545" s="8">
        <f>Y2545/W2545</f>
        <v>9.5238095238095108E-2</v>
      </c>
      <c r="AA2545" s="6">
        <v>311</v>
      </c>
      <c r="AB2545" s="6">
        <v>1891</v>
      </c>
      <c r="AC2545" s="6">
        <f>2016-AB2545</f>
        <v>125</v>
      </c>
      <c r="AD2545" s="6" t="s">
        <v>90</v>
      </c>
    </row>
    <row r="2546" spans="1:30" x14ac:dyDescent="0.2">
      <c r="A2546">
        <v>42</v>
      </c>
      <c r="B2546" s="6" t="s">
        <v>1199</v>
      </c>
      <c r="C2546" s="6" t="s">
        <v>22</v>
      </c>
      <c r="D2546" s="6" t="s">
        <v>23</v>
      </c>
      <c r="E2546" s="6" t="s">
        <v>2767</v>
      </c>
      <c r="F2546" s="6">
        <v>61</v>
      </c>
      <c r="G2546" s="6">
        <v>69</v>
      </c>
      <c r="H2546" s="7">
        <v>42650</v>
      </c>
      <c r="I2546" s="7">
        <v>42660</v>
      </c>
      <c r="J2546" s="3" t="s">
        <v>2542</v>
      </c>
      <c r="K2546" s="17">
        <f>IF(J2546="Januar",238.19,IF(J2546="Februar",240.59,IF(J2546="Mars",245.99,IF(J2546="April",250.79,IF(J2546="Mai",256.52,IF(J2546="Juni",259.83,IF(J2546="Juli",265.66,IF(J2546="August",272.21,IF(J2546="September",275.91,IF(J2546="Oktober",281.13,IF(J2546="November",284.38,IF(J2546="Desember",287.34,0))))))))))))</f>
        <v>281.13</v>
      </c>
      <c r="L2546" s="20">
        <f>$K$2/K2546</f>
        <v>0.84725927506847365</v>
      </c>
      <c r="M2546" s="6">
        <v>10</v>
      </c>
      <c r="N2546" s="6">
        <v>5000000</v>
      </c>
      <c r="O2546" s="6">
        <v>5210000</v>
      </c>
      <c r="P2546" s="6">
        <f>O2546-N2546</f>
        <v>210000</v>
      </c>
      <c r="Q2546" s="8">
        <f>P2546/N2546</f>
        <v>4.2000000000000003E-2</v>
      </c>
      <c r="R2546" s="6">
        <v>114707</v>
      </c>
      <c r="S2546" s="9">
        <f>(N2546+R2546)/F2546</f>
        <v>83847.655737704918</v>
      </c>
      <c r="T2546" s="6">
        <v>87290</v>
      </c>
      <c r="U2546" s="5">
        <f>T2546-S2546</f>
        <v>3442.3442622950824</v>
      </c>
      <c r="V2546" s="4">
        <f>U2546/S2546</f>
        <v>4.105474663553553E-2</v>
      </c>
      <c r="W2546" s="22">
        <f>S2546*L2546</f>
        <v>71040.704016518808</v>
      </c>
      <c r="X2546" s="22">
        <f>T2546*L2546</f>
        <v>73957.262120727071</v>
      </c>
      <c r="Y2546" s="22">
        <f>X2546-W2546</f>
        <v>2916.5581042082631</v>
      </c>
      <c r="Z2546" s="8">
        <f>Y2546/W2546</f>
        <v>4.1054746635535704E-2</v>
      </c>
      <c r="AA2546" s="6">
        <v>520</v>
      </c>
      <c r="AB2546" s="6">
        <v>1939</v>
      </c>
      <c r="AC2546" s="6">
        <f>2016-AB2546</f>
        <v>77</v>
      </c>
      <c r="AD2546" s="6" t="s">
        <v>103</v>
      </c>
    </row>
    <row r="2547" spans="1:30" x14ac:dyDescent="0.2">
      <c r="A2547">
        <v>42</v>
      </c>
      <c r="B2547" s="6" t="s">
        <v>1365</v>
      </c>
      <c r="C2547" s="6" t="s">
        <v>22</v>
      </c>
      <c r="D2547" s="6" t="s">
        <v>23</v>
      </c>
      <c r="E2547" s="6" t="s">
        <v>2767</v>
      </c>
      <c r="F2547" s="6">
        <v>66</v>
      </c>
      <c r="G2547" s="6">
        <v>74</v>
      </c>
      <c r="H2547" s="7">
        <v>42650</v>
      </c>
      <c r="I2547" s="7">
        <v>42660</v>
      </c>
      <c r="J2547" s="3" t="s">
        <v>2542</v>
      </c>
      <c r="K2547" s="17">
        <f>IF(J2547="Januar",238.19,IF(J2547="Februar",240.59,IF(J2547="Mars",245.99,IF(J2547="April",250.79,IF(J2547="Mai",256.52,IF(J2547="Juni",259.83,IF(J2547="Juli",265.66,IF(J2547="August",272.21,IF(J2547="September",275.91,IF(J2547="Oktober",281.13,IF(J2547="November",284.38,IF(J2547="Desember",287.34,0))))))))))))</f>
        <v>281.13</v>
      </c>
      <c r="L2547" s="20">
        <f>$K$2/K2547</f>
        <v>0.84725927506847365</v>
      </c>
      <c r="M2547" s="6">
        <v>10</v>
      </c>
      <c r="N2547" s="6">
        <v>3200000</v>
      </c>
      <c r="O2547" s="6">
        <v>3675000</v>
      </c>
      <c r="P2547" s="6">
        <f>O2547-N2547</f>
        <v>475000</v>
      </c>
      <c r="Q2547" s="8">
        <f>P2547/N2547</f>
        <v>0.1484375</v>
      </c>
      <c r="R2547" s="6">
        <v>125000</v>
      </c>
      <c r="S2547" s="9">
        <f>(N2547+R2547)/F2547</f>
        <v>50378.78787878788</v>
      </c>
      <c r="T2547" s="6">
        <v>57576</v>
      </c>
      <c r="U2547" s="5">
        <f>T2547-S2547</f>
        <v>7197.2121212121201</v>
      </c>
      <c r="V2547" s="4">
        <f>U2547/S2547</f>
        <v>0.14286195488721801</v>
      </c>
      <c r="W2547" s="22">
        <f>S2547*L2547</f>
        <v>42683.895297010225</v>
      </c>
      <c r="X2547" s="22">
        <f>T2547*L2547</f>
        <v>48781.800021342438</v>
      </c>
      <c r="Y2547" s="22">
        <f>X2547-W2547</f>
        <v>6097.9047243322129</v>
      </c>
      <c r="Z2547" s="8">
        <f>Y2547/W2547</f>
        <v>0.14286195488721803</v>
      </c>
      <c r="AA2547" s="6"/>
      <c r="AB2547" s="6">
        <v>1954</v>
      </c>
      <c r="AC2547" s="6">
        <f>2016-AB2547</f>
        <v>62</v>
      </c>
      <c r="AD2547" s="6" t="s">
        <v>94</v>
      </c>
    </row>
    <row r="2548" spans="1:30" x14ac:dyDescent="0.2">
      <c r="A2548">
        <v>42</v>
      </c>
      <c r="B2548" s="6" t="s">
        <v>291</v>
      </c>
      <c r="C2548" s="6" t="s">
        <v>22</v>
      </c>
      <c r="D2548" s="6" t="s">
        <v>23</v>
      </c>
      <c r="E2548" s="6" t="s">
        <v>2767</v>
      </c>
      <c r="F2548" s="6">
        <v>67</v>
      </c>
      <c r="G2548" s="6">
        <v>73</v>
      </c>
      <c r="H2548" s="7">
        <v>42650</v>
      </c>
      <c r="I2548" s="7">
        <v>42660</v>
      </c>
      <c r="J2548" s="3" t="s">
        <v>2542</v>
      </c>
      <c r="K2548" s="17">
        <f>IF(J2548="Januar",238.19,IF(J2548="Februar",240.59,IF(J2548="Mars",245.99,IF(J2548="April",250.79,IF(J2548="Mai",256.52,IF(J2548="Juni",259.83,IF(J2548="Juli",265.66,IF(J2548="August",272.21,IF(J2548="September",275.91,IF(J2548="Oktober",281.13,IF(J2548="November",284.38,IF(J2548="Desember",287.34,0))))))))))))</f>
        <v>281.13</v>
      </c>
      <c r="L2548" s="20">
        <f>$K$2/K2548</f>
        <v>0.84725927506847365</v>
      </c>
      <c r="M2548" s="6">
        <v>10</v>
      </c>
      <c r="N2548" s="6">
        <v>4850000</v>
      </c>
      <c r="O2548" s="6">
        <v>5200000</v>
      </c>
      <c r="P2548" s="6">
        <f>O2548-N2548</f>
        <v>350000</v>
      </c>
      <c r="Q2548" s="8">
        <f>P2548/N2548</f>
        <v>7.2164948453608241E-2</v>
      </c>
      <c r="R2548" s="6">
        <v>2572</v>
      </c>
      <c r="S2548" s="9">
        <f>(N2548+R2548)/F2548</f>
        <v>72426.447761194024</v>
      </c>
      <c r="T2548" s="6">
        <v>77650</v>
      </c>
      <c r="U2548" s="5">
        <f>T2548-S2548</f>
        <v>5223.5522388059762</v>
      </c>
      <c r="V2548" s="4">
        <f>U2548/S2548</f>
        <v>7.2122165317691403E-2</v>
      </c>
      <c r="W2548" s="22">
        <f>S2548*L2548</f>
        <v>61363.979625933927</v>
      </c>
      <c r="X2548" s="22">
        <f>T2548*L2548</f>
        <v>65789.682709066983</v>
      </c>
      <c r="Y2548" s="22">
        <f>X2548-W2548</f>
        <v>4425.7030831330558</v>
      </c>
      <c r="Z2548" s="8">
        <f>Y2548/W2548</f>
        <v>7.2122165317691431E-2</v>
      </c>
      <c r="AA2548" s="6">
        <v>693</v>
      </c>
      <c r="AB2548" s="6">
        <v>1895</v>
      </c>
      <c r="AC2548" s="6">
        <f>2016-AB2548</f>
        <v>121</v>
      </c>
      <c r="AD2548" s="6" t="s">
        <v>103</v>
      </c>
    </row>
    <row r="2549" spans="1:30" x14ac:dyDescent="0.2">
      <c r="A2549">
        <v>42</v>
      </c>
      <c r="B2549" s="6" t="s">
        <v>1094</v>
      </c>
      <c r="C2549" s="6" t="s">
        <v>22</v>
      </c>
      <c r="D2549" s="6" t="s">
        <v>23</v>
      </c>
      <c r="E2549" s="6" t="s">
        <v>2767</v>
      </c>
      <c r="F2549" s="6">
        <v>71</v>
      </c>
      <c r="G2549" s="6">
        <v>78</v>
      </c>
      <c r="H2549" s="7">
        <v>42650</v>
      </c>
      <c r="I2549" s="7">
        <v>42660</v>
      </c>
      <c r="J2549" s="3" t="s">
        <v>2542</v>
      </c>
      <c r="K2549" s="17">
        <f>IF(J2549="Januar",238.19,IF(J2549="Februar",240.59,IF(J2549="Mars",245.99,IF(J2549="April",250.79,IF(J2549="Mai",256.52,IF(J2549="Juni",259.83,IF(J2549="Juli",265.66,IF(J2549="August",272.21,IF(J2549="September",275.91,IF(J2549="Oktober",281.13,IF(J2549="November",284.38,IF(J2549="Desember",287.34,0))))))))))))</f>
        <v>281.13</v>
      </c>
      <c r="L2549" s="20">
        <f>$K$2/K2549</f>
        <v>0.84725927506847365</v>
      </c>
      <c r="M2549" s="6">
        <v>10</v>
      </c>
      <c r="N2549" s="6">
        <v>4190000</v>
      </c>
      <c r="O2549" s="6">
        <v>4900000</v>
      </c>
      <c r="P2549" s="6">
        <f>O2549-N2549</f>
        <v>710000</v>
      </c>
      <c r="Q2549" s="8">
        <f>P2549/N2549</f>
        <v>0.16945107398568018</v>
      </c>
      <c r="R2549" s="6">
        <v>7080</v>
      </c>
      <c r="S2549" s="9">
        <f>(N2549+R2549)/F2549</f>
        <v>59113.802816901407</v>
      </c>
      <c r="T2549" s="6">
        <v>69114</v>
      </c>
      <c r="U2549" s="5">
        <f>T2549-S2549</f>
        <v>10000.197183098593</v>
      </c>
      <c r="V2549" s="4">
        <f>U2549/S2549</f>
        <v>0.16916856481172629</v>
      </c>
      <c r="W2549" s="22">
        <f>S2549*L2549</f>
        <v>50084.717721188579</v>
      </c>
      <c r="X2549" s="22">
        <f>T2549*L2549</f>
        <v>58557.477537082486</v>
      </c>
      <c r="Y2549" s="22">
        <f>X2549-W2549</f>
        <v>8472.7598158939072</v>
      </c>
      <c r="Z2549" s="8">
        <f>Y2549/W2549</f>
        <v>0.16916856481172632</v>
      </c>
      <c r="AA2549" s="10">
        <v>12722</v>
      </c>
      <c r="AB2549" s="6">
        <v>1991</v>
      </c>
      <c r="AC2549" s="6">
        <f>2016-AB2549</f>
        <v>25</v>
      </c>
      <c r="AD2549" s="6" t="s">
        <v>421</v>
      </c>
    </row>
    <row r="2550" spans="1:30" x14ac:dyDescent="0.2">
      <c r="A2550">
        <v>42</v>
      </c>
      <c r="B2550" s="2" t="s">
        <v>1641</v>
      </c>
      <c r="C2550" s="2" t="s">
        <v>22</v>
      </c>
      <c r="D2550" s="2" t="s">
        <v>23</v>
      </c>
      <c r="E2550" s="6" t="s">
        <v>2767</v>
      </c>
      <c r="F2550" s="2">
        <v>73</v>
      </c>
      <c r="G2550" s="2">
        <v>80</v>
      </c>
      <c r="H2550" s="3">
        <v>42650</v>
      </c>
      <c r="I2550" s="3">
        <v>42660</v>
      </c>
      <c r="J2550" s="3" t="s">
        <v>2542</v>
      </c>
      <c r="K2550" s="17">
        <f>IF(J2550="Januar",238.19,IF(J2550="Februar",240.59,IF(J2550="Mars",245.99,IF(J2550="April",250.79,IF(J2550="Mai",256.52,IF(J2550="Juni",259.83,IF(J2550="Juli",265.66,IF(J2550="August",272.21,IF(J2550="September",275.91,IF(J2550="Oktober",281.13,IF(J2550="November",284.38,IF(J2550="Desember",287.34,0))))))))))))</f>
        <v>281.13</v>
      </c>
      <c r="L2550" s="20">
        <f>$K$2/K2550</f>
        <v>0.84725927506847365</v>
      </c>
      <c r="M2550" s="2">
        <v>10</v>
      </c>
      <c r="N2550" s="2">
        <v>6000000</v>
      </c>
      <c r="O2550" s="2">
        <v>6800000</v>
      </c>
      <c r="P2550" s="2">
        <f>O2550-N2550</f>
        <v>800000</v>
      </c>
      <c r="Q2550" s="4">
        <f>P2550/N2550</f>
        <v>0.13333333333333333</v>
      </c>
      <c r="R2550" s="2"/>
      <c r="S2550" s="9">
        <f>(N2550+R2550)/F2550</f>
        <v>82191.780821917811</v>
      </c>
      <c r="T2550" s="2">
        <v>93151</v>
      </c>
      <c r="U2550" s="5">
        <f>T2550-S2550</f>
        <v>10959.219178082189</v>
      </c>
      <c r="V2550" s="4">
        <f>U2550/S2550</f>
        <v>0.13333716666666662</v>
      </c>
      <c r="W2550" s="22">
        <f>S2550*L2550</f>
        <v>69637.748635764961</v>
      </c>
      <c r="X2550" s="22">
        <f>T2550*L2550</f>
        <v>78923.048731903385</v>
      </c>
      <c r="Y2550" s="22">
        <f>X2550-W2550</f>
        <v>9285.3000961384241</v>
      </c>
      <c r="Z2550" s="8">
        <f>Y2550/W2550</f>
        <v>0.13333716666666656</v>
      </c>
      <c r="AA2550" s="11">
        <v>1103</v>
      </c>
      <c r="AB2550" s="2">
        <v>1984</v>
      </c>
      <c r="AC2550" s="2">
        <f>2016-AB2550</f>
        <v>32</v>
      </c>
      <c r="AD2550" s="2" t="s">
        <v>61</v>
      </c>
    </row>
    <row r="2551" spans="1:30" x14ac:dyDescent="0.2">
      <c r="A2551">
        <v>42</v>
      </c>
      <c r="B2551" s="6" t="s">
        <v>1858</v>
      </c>
      <c r="C2551" s="6" t="s">
        <v>22</v>
      </c>
      <c r="D2551" s="6" t="s">
        <v>23</v>
      </c>
      <c r="E2551" s="6" t="s">
        <v>2767</v>
      </c>
      <c r="F2551" s="6">
        <v>80</v>
      </c>
      <c r="G2551" s="6">
        <v>90</v>
      </c>
      <c r="H2551" s="7">
        <v>42650</v>
      </c>
      <c r="I2551" s="7">
        <v>42660</v>
      </c>
      <c r="J2551" s="3" t="s">
        <v>2542</v>
      </c>
      <c r="K2551" s="17">
        <f>IF(J2551="Januar",238.19,IF(J2551="Februar",240.59,IF(J2551="Mars",245.99,IF(J2551="April",250.79,IF(J2551="Mai",256.52,IF(J2551="Juni",259.83,IF(J2551="Juli",265.66,IF(J2551="August",272.21,IF(J2551="September",275.91,IF(J2551="Oktober",281.13,IF(J2551="November",284.38,IF(J2551="Desember",287.34,0))))))))))))</f>
        <v>281.13</v>
      </c>
      <c r="L2551" s="20">
        <f>$K$2/K2551</f>
        <v>0.84725927506847365</v>
      </c>
      <c r="M2551" s="6">
        <v>10</v>
      </c>
      <c r="N2551" s="6">
        <v>3400000</v>
      </c>
      <c r="O2551" s="6">
        <v>3400000</v>
      </c>
      <c r="P2551" s="6">
        <f>O2551-N2551</f>
        <v>0</v>
      </c>
      <c r="Q2551" s="8">
        <f>P2551/N2551</f>
        <v>0</v>
      </c>
      <c r="R2551" s="6">
        <v>1406</v>
      </c>
      <c r="S2551" s="9">
        <f>(N2551+R2551)/F2551</f>
        <v>42517.574999999997</v>
      </c>
      <c r="T2551" s="6">
        <v>42518</v>
      </c>
      <c r="U2551" s="5">
        <f>T2551-S2551</f>
        <v>0.42500000000291038</v>
      </c>
      <c r="V2551" s="4">
        <f>U2551/S2551</f>
        <v>9.9958664153096788E-6</v>
      </c>
      <c r="W2551" s="22">
        <f>S2551*L2551</f>
        <v>36023.409772169456</v>
      </c>
      <c r="X2551" s="22">
        <f>T2551*L2551</f>
        <v>36023.76985736136</v>
      </c>
      <c r="Y2551" s="22">
        <f>X2551-W2551</f>
        <v>0.36008519190363586</v>
      </c>
      <c r="Z2551" s="8">
        <f>Y2551/W2551</f>
        <v>9.9958664152283077E-6</v>
      </c>
      <c r="AA2551" s="10">
        <v>13492</v>
      </c>
      <c r="AB2551" s="6">
        <v>2012</v>
      </c>
      <c r="AC2551" s="6">
        <f>2016-AB2551</f>
        <v>4</v>
      </c>
      <c r="AD2551" s="6" t="s">
        <v>103</v>
      </c>
    </row>
    <row r="2552" spans="1:30" x14ac:dyDescent="0.2">
      <c r="A2552">
        <v>42</v>
      </c>
      <c r="B2552" s="2" t="s">
        <v>2063</v>
      </c>
      <c r="C2552" s="2" t="s">
        <v>22</v>
      </c>
      <c r="D2552" s="2" t="s">
        <v>23</v>
      </c>
      <c r="E2552" s="6" t="s">
        <v>2767</v>
      </c>
      <c r="F2552" s="2">
        <v>91</v>
      </c>
      <c r="G2552" s="2">
        <v>100</v>
      </c>
      <c r="H2552" s="3">
        <v>42650</v>
      </c>
      <c r="I2552" s="3">
        <v>42660</v>
      </c>
      <c r="J2552" s="3" t="s">
        <v>2542</v>
      </c>
      <c r="K2552" s="17">
        <f>IF(J2552="Januar",238.19,IF(J2552="Februar",240.59,IF(J2552="Mars",245.99,IF(J2552="April",250.79,IF(J2552="Mai",256.52,IF(J2552="Juni",259.83,IF(J2552="Juli",265.66,IF(J2552="August",272.21,IF(J2552="September",275.91,IF(J2552="Oktober",281.13,IF(J2552="November",284.38,IF(J2552="Desember",287.34,0))))))))))))</f>
        <v>281.13</v>
      </c>
      <c r="L2552" s="20">
        <f>$K$2/K2552</f>
        <v>0.84725927506847365</v>
      </c>
      <c r="M2552" s="2">
        <v>10</v>
      </c>
      <c r="N2552" s="2">
        <v>6500000</v>
      </c>
      <c r="O2552" s="2">
        <v>7600000</v>
      </c>
      <c r="P2552" s="2">
        <f>O2552-N2552</f>
        <v>1100000</v>
      </c>
      <c r="Q2552" s="4">
        <f>P2552/N2552</f>
        <v>0.16923076923076924</v>
      </c>
      <c r="R2552" s="2"/>
      <c r="S2552" s="9">
        <f>(N2552+R2552)/F2552</f>
        <v>71428.571428571435</v>
      </c>
      <c r="T2552" s="2">
        <v>83516</v>
      </c>
      <c r="U2552" s="5">
        <f>T2552-S2552</f>
        <v>12087.428571428565</v>
      </c>
      <c r="V2552" s="4">
        <f>U2552/S2552</f>
        <v>0.1692239999999999</v>
      </c>
      <c r="W2552" s="22">
        <f>S2552*L2552</f>
        <v>60518.519647748122</v>
      </c>
      <c r="X2552" s="22">
        <f>T2552*L2552</f>
        <v>70759.705616618652</v>
      </c>
      <c r="Y2552" s="22">
        <f>X2552-W2552</f>
        <v>10241.18596887053</v>
      </c>
      <c r="Z2552" s="8">
        <f>Y2552/W2552</f>
        <v>0.16922400000000004</v>
      </c>
      <c r="AA2552" s="11">
        <v>1384</v>
      </c>
      <c r="AB2552" s="2">
        <v>2012</v>
      </c>
      <c r="AC2552" s="2">
        <f>2016-AB2552</f>
        <v>4</v>
      </c>
      <c r="AD2552" s="2" t="s">
        <v>213</v>
      </c>
    </row>
    <row r="2553" spans="1:30" x14ac:dyDescent="0.2">
      <c r="A2553">
        <v>42</v>
      </c>
      <c r="B2553" s="6" t="s">
        <v>2204</v>
      </c>
      <c r="C2553" s="6" t="s">
        <v>22</v>
      </c>
      <c r="D2553" s="6" t="s">
        <v>23</v>
      </c>
      <c r="E2553" s="6" t="s">
        <v>2767</v>
      </c>
      <c r="F2553" s="6">
        <v>102</v>
      </c>
      <c r="G2553" s="6">
        <v>112</v>
      </c>
      <c r="H2553" s="7">
        <v>42650</v>
      </c>
      <c r="I2553" s="7">
        <v>42660</v>
      </c>
      <c r="J2553" s="3" t="s">
        <v>2542</v>
      </c>
      <c r="K2553" s="17">
        <f>IF(J2553="Januar",238.19,IF(J2553="Februar",240.59,IF(J2553="Mars",245.99,IF(J2553="April",250.79,IF(J2553="Mai",256.52,IF(J2553="Juni",259.83,IF(J2553="Juli",265.66,IF(J2553="August",272.21,IF(J2553="September",275.91,IF(J2553="Oktober",281.13,IF(J2553="November",284.38,IF(J2553="Desember",287.34,0))))))))))))</f>
        <v>281.13</v>
      </c>
      <c r="L2553" s="20">
        <f>$K$2/K2553</f>
        <v>0.84725927506847365</v>
      </c>
      <c r="M2553" s="6">
        <v>10</v>
      </c>
      <c r="N2553" s="6">
        <v>6990000</v>
      </c>
      <c r="O2553" s="6">
        <v>7100000</v>
      </c>
      <c r="P2553" s="6">
        <f>O2553-N2553</f>
        <v>110000</v>
      </c>
      <c r="Q2553" s="8">
        <f>P2553/N2553</f>
        <v>1.5736766809728183E-2</v>
      </c>
      <c r="R2553" s="6"/>
      <c r="S2553" s="9">
        <f>(N2553+R2553)/F2553</f>
        <v>68529.411764705888</v>
      </c>
      <c r="T2553" s="6">
        <v>69608</v>
      </c>
      <c r="U2553" s="5">
        <f>T2553-S2553</f>
        <v>1078.5882352941117</v>
      </c>
      <c r="V2553" s="4">
        <f>U2553/S2553</f>
        <v>1.5739055793991326E-2</v>
      </c>
      <c r="W2553" s="22">
        <f>S2553*L2553</f>
        <v>58062.179732633638</v>
      </c>
      <c r="X2553" s="22">
        <f>T2553*L2553</f>
        <v>58976.023618966312</v>
      </c>
      <c r="Y2553" s="22">
        <f>X2553-W2553</f>
        <v>913.84388633267372</v>
      </c>
      <c r="Z2553" s="8">
        <f>Y2553/W2553</f>
        <v>1.5739055793991336E-2</v>
      </c>
      <c r="AA2553" s="6">
        <v>471</v>
      </c>
      <c r="AB2553" s="6">
        <v>1917</v>
      </c>
      <c r="AC2553" s="6">
        <f>2016-AB2553</f>
        <v>99</v>
      </c>
      <c r="AD2553" s="6" t="s">
        <v>67</v>
      </c>
    </row>
    <row r="2554" spans="1:30" x14ac:dyDescent="0.2">
      <c r="A2554">
        <v>42</v>
      </c>
      <c r="B2554" s="2" t="s">
        <v>2205</v>
      </c>
      <c r="C2554" s="2" t="s">
        <v>22</v>
      </c>
      <c r="D2554" s="2" t="s">
        <v>23</v>
      </c>
      <c r="E2554" s="6" t="s">
        <v>2767</v>
      </c>
      <c r="F2554" s="2">
        <v>102</v>
      </c>
      <c r="G2554" s="2">
        <v>115</v>
      </c>
      <c r="H2554" s="3">
        <v>42649</v>
      </c>
      <c r="I2554" s="3">
        <v>42660</v>
      </c>
      <c r="J2554" s="3" t="s">
        <v>2542</v>
      </c>
      <c r="K2554" s="17">
        <f>IF(J2554="Januar",238.19,IF(J2554="Februar",240.59,IF(J2554="Mars",245.99,IF(J2554="April",250.79,IF(J2554="Mai",256.52,IF(J2554="Juni",259.83,IF(J2554="Juli",265.66,IF(J2554="August",272.21,IF(J2554="September",275.91,IF(J2554="Oktober",281.13,IF(J2554="November",284.38,IF(J2554="Desember",287.34,0))))))))))))</f>
        <v>281.13</v>
      </c>
      <c r="L2554" s="20">
        <f>$K$2/K2554</f>
        <v>0.84725927506847365</v>
      </c>
      <c r="M2554" s="2">
        <v>11</v>
      </c>
      <c r="N2554" s="2">
        <v>6800000</v>
      </c>
      <c r="O2554" s="2">
        <v>8300000</v>
      </c>
      <c r="P2554" s="2">
        <f>O2554-N2554</f>
        <v>1500000</v>
      </c>
      <c r="Q2554" s="4">
        <f>P2554/N2554</f>
        <v>0.22058823529411764</v>
      </c>
      <c r="R2554" s="2"/>
      <c r="S2554" s="9">
        <f>(N2554+R2554)/F2554</f>
        <v>66666.666666666672</v>
      </c>
      <c r="T2554" s="2">
        <v>81373</v>
      </c>
      <c r="U2554" s="5">
        <f>T2554-S2554</f>
        <v>14706.333333333328</v>
      </c>
      <c r="V2554" s="4">
        <f>U2554/S2554</f>
        <v>0.2205949999999999</v>
      </c>
      <c r="W2554" s="22">
        <f>S2554*L2554</f>
        <v>56483.951671231582</v>
      </c>
      <c r="X2554" s="22">
        <f>T2554*L2554</f>
        <v>68944.028990146908</v>
      </c>
      <c r="Y2554" s="22">
        <f>X2554-W2554</f>
        <v>12460.077318915326</v>
      </c>
      <c r="Z2554" s="8">
        <f>Y2554/W2554</f>
        <v>0.22059499999999993</v>
      </c>
      <c r="AA2554" s="2">
        <v>780</v>
      </c>
      <c r="AB2554" s="2">
        <v>1901</v>
      </c>
      <c r="AC2554" s="2">
        <f>2016-AB2554</f>
        <v>115</v>
      </c>
      <c r="AD2554" s="2" t="s">
        <v>50</v>
      </c>
    </row>
    <row r="2555" spans="1:30" x14ac:dyDescent="0.2">
      <c r="A2555">
        <v>42</v>
      </c>
      <c r="B2555" s="6" t="s">
        <v>2294</v>
      </c>
      <c r="C2555" s="6" t="s">
        <v>22</v>
      </c>
      <c r="D2555" s="6" t="s">
        <v>23</v>
      </c>
      <c r="E2555" s="6" t="s">
        <v>2767</v>
      </c>
      <c r="F2555" s="6">
        <v>110</v>
      </c>
      <c r="G2555" s="6">
        <v>125</v>
      </c>
      <c r="H2555" s="7">
        <v>42649</v>
      </c>
      <c r="I2555" s="7">
        <v>42660</v>
      </c>
      <c r="J2555" s="3" t="s">
        <v>2542</v>
      </c>
      <c r="K2555" s="17">
        <f>IF(J2555="Januar",238.19,IF(J2555="Februar",240.59,IF(J2555="Mars",245.99,IF(J2555="April",250.79,IF(J2555="Mai",256.52,IF(J2555="Juni",259.83,IF(J2555="Juli",265.66,IF(J2555="August",272.21,IF(J2555="September",275.91,IF(J2555="Oktober",281.13,IF(J2555="November",284.38,IF(J2555="Desember",287.34,0))))))))))))</f>
        <v>281.13</v>
      </c>
      <c r="L2555" s="20">
        <f>$K$2/K2555</f>
        <v>0.84725927506847365</v>
      </c>
      <c r="M2555" s="6">
        <v>11</v>
      </c>
      <c r="N2555" s="6">
        <v>7700000</v>
      </c>
      <c r="O2555" s="6">
        <v>8600000</v>
      </c>
      <c r="P2555" s="6">
        <f>O2555-N2555</f>
        <v>900000</v>
      </c>
      <c r="Q2555" s="8">
        <f>P2555/N2555</f>
        <v>0.11688311688311688</v>
      </c>
      <c r="R2555" s="6">
        <v>80995</v>
      </c>
      <c r="S2555" s="9">
        <f>(N2555+R2555)/F2555</f>
        <v>70736.318181818177</v>
      </c>
      <c r="T2555" s="6">
        <v>78918</v>
      </c>
      <c r="U2555" s="5">
        <f>T2555-S2555</f>
        <v>8181.6818181818235</v>
      </c>
      <c r="V2555" s="4">
        <f>U2555/S2555</f>
        <v>0.11566451334308796</v>
      </c>
      <c r="W2555" s="22">
        <f>S2555*L2555</f>
        <v>59932.001663740157</v>
      </c>
      <c r="X2555" s="22">
        <f>T2555*L2555</f>
        <v>66864.007469853808</v>
      </c>
      <c r="Y2555" s="22">
        <f>X2555-W2555</f>
        <v>6932.0058061136515</v>
      </c>
      <c r="Z2555" s="8">
        <f>Y2555/W2555</f>
        <v>0.1156645133430881</v>
      </c>
      <c r="AA2555" s="6">
        <v>661</v>
      </c>
      <c r="AB2555" s="6">
        <v>1894</v>
      </c>
      <c r="AC2555" s="6">
        <f>2016-AB2555</f>
        <v>122</v>
      </c>
      <c r="AD2555" s="6" t="s">
        <v>112</v>
      </c>
    </row>
    <row r="2556" spans="1:30" x14ac:dyDescent="0.2">
      <c r="A2556">
        <v>42</v>
      </c>
      <c r="B2556" s="2" t="s">
        <v>2394</v>
      </c>
      <c r="C2556" s="2" t="s">
        <v>22</v>
      </c>
      <c r="D2556" s="2" t="s">
        <v>23</v>
      </c>
      <c r="E2556" s="6" t="s">
        <v>2767</v>
      </c>
      <c r="F2556" s="2">
        <v>125</v>
      </c>
      <c r="G2556" s="2">
        <v>138</v>
      </c>
      <c r="H2556" s="3">
        <v>42649</v>
      </c>
      <c r="I2556" s="3">
        <v>42660</v>
      </c>
      <c r="J2556" s="3" t="s">
        <v>2542</v>
      </c>
      <c r="K2556" s="17">
        <f>IF(J2556="Januar",238.19,IF(J2556="Februar",240.59,IF(J2556="Mars",245.99,IF(J2556="April",250.79,IF(J2556="Mai",256.52,IF(J2556="Juni",259.83,IF(J2556="Juli",265.66,IF(J2556="August",272.21,IF(J2556="September",275.91,IF(J2556="Oktober",281.13,IF(J2556="November",284.38,IF(J2556="Desember",287.34,0))))))))))))</f>
        <v>281.13</v>
      </c>
      <c r="L2556" s="20">
        <f>$K$2/K2556</f>
        <v>0.84725927506847365</v>
      </c>
      <c r="M2556" s="2">
        <v>11</v>
      </c>
      <c r="N2556" s="2">
        <v>11500000</v>
      </c>
      <c r="O2556" s="2">
        <v>13500000</v>
      </c>
      <c r="P2556" s="2">
        <f>O2556-N2556</f>
        <v>2000000</v>
      </c>
      <c r="Q2556" s="4">
        <f>P2556/N2556</f>
        <v>0.17391304347826086</v>
      </c>
      <c r="R2556" s="2"/>
      <c r="S2556" s="9">
        <f>(N2556+R2556)/F2556</f>
        <v>92000</v>
      </c>
      <c r="T2556" s="2">
        <v>108000</v>
      </c>
      <c r="U2556" s="5">
        <f>T2556-S2556</f>
        <v>16000</v>
      </c>
      <c r="V2556" s="4">
        <f>U2556/S2556</f>
        <v>0.17391304347826086</v>
      </c>
      <c r="W2556" s="22">
        <f>S2556*L2556</f>
        <v>77947.85330629957</v>
      </c>
      <c r="X2556" s="22">
        <f>T2556*L2556</f>
        <v>91504.00170739516</v>
      </c>
      <c r="Y2556" s="22">
        <f>X2556-W2556</f>
        <v>13556.14840109559</v>
      </c>
      <c r="Z2556" s="8">
        <f>Y2556/W2556</f>
        <v>0.17391304347826103</v>
      </c>
      <c r="AA2556" s="11">
        <v>5830</v>
      </c>
      <c r="AB2556" s="2">
        <v>2007</v>
      </c>
      <c r="AC2556" s="2">
        <f>2016-AB2556</f>
        <v>9</v>
      </c>
      <c r="AD2556" s="2" t="s">
        <v>838</v>
      </c>
    </row>
    <row r="2557" spans="1:30" x14ac:dyDescent="0.2">
      <c r="A2557">
        <v>42</v>
      </c>
      <c r="B2557" s="2" t="s">
        <v>2163</v>
      </c>
      <c r="C2557" s="2" t="s">
        <v>22</v>
      </c>
      <c r="D2557" s="2" t="s">
        <v>23</v>
      </c>
      <c r="E2557" s="6" t="s">
        <v>2767</v>
      </c>
      <c r="F2557" s="2">
        <v>98</v>
      </c>
      <c r="G2557" s="2">
        <v>104</v>
      </c>
      <c r="H2557" s="3">
        <v>42648</v>
      </c>
      <c r="I2557" s="3">
        <v>42660</v>
      </c>
      <c r="J2557" s="3" t="s">
        <v>2542</v>
      </c>
      <c r="K2557" s="17">
        <f>IF(J2557="Januar",238.19,IF(J2557="Februar",240.59,IF(J2557="Mars",245.99,IF(J2557="April",250.79,IF(J2557="Mai",256.52,IF(J2557="Juni",259.83,IF(J2557="Juli",265.66,IF(J2557="August",272.21,IF(J2557="September",275.91,IF(J2557="Oktober",281.13,IF(J2557="November",284.38,IF(J2557="Desember",287.34,0))))))))))))</f>
        <v>281.13</v>
      </c>
      <c r="L2557" s="20">
        <f>$K$2/K2557</f>
        <v>0.84725927506847365</v>
      </c>
      <c r="M2557" s="2">
        <v>12</v>
      </c>
      <c r="N2557" s="2">
        <v>5875000</v>
      </c>
      <c r="O2557" s="2">
        <v>6750000</v>
      </c>
      <c r="P2557" s="2">
        <f>O2557-N2557</f>
        <v>875000</v>
      </c>
      <c r="Q2557" s="4">
        <f>P2557/N2557</f>
        <v>0.14893617021276595</v>
      </c>
      <c r="R2557" s="2">
        <v>68969</v>
      </c>
      <c r="S2557" s="9">
        <f>(N2557+R2557)/F2557</f>
        <v>60652.744897959186</v>
      </c>
      <c r="T2557" s="2">
        <v>69581</v>
      </c>
      <c r="U2557" s="5">
        <f>T2557-S2557</f>
        <v>8928.2551020408137</v>
      </c>
      <c r="V2557" s="4">
        <f>U2557/S2557</f>
        <v>0.14720282020313358</v>
      </c>
      <c r="W2557" s="22">
        <f>S2557*L2557</f>
        <v>51388.600673157962</v>
      </c>
      <c r="X2557" s="22">
        <f>T2557*L2557</f>
        <v>58953.147618539464</v>
      </c>
      <c r="Y2557" s="22">
        <f>X2557-W2557</f>
        <v>7564.5469453815022</v>
      </c>
      <c r="Z2557" s="8">
        <f>Y2557/W2557</f>
        <v>0.14720282020313361</v>
      </c>
      <c r="AA2557" s="11">
        <v>41297</v>
      </c>
      <c r="AB2557" s="2">
        <v>1981</v>
      </c>
      <c r="AC2557" s="2">
        <f>2016-AB2557</f>
        <v>35</v>
      </c>
      <c r="AD2557" s="2" t="s">
        <v>108</v>
      </c>
    </row>
    <row r="2558" spans="1:30" x14ac:dyDescent="0.2">
      <c r="A2558">
        <v>42</v>
      </c>
      <c r="B2558" s="2" t="s">
        <v>241</v>
      </c>
      <c r="C2558" s="2" t="s">
        <v>22</v>
      </c>
      <c r="D2558" s="2" t="s">
        <v>23</v>
      </c>
      <c r="E2558" s="6" t="s">
        <v>2767</v>
      </c>
      <c r="F2558" s="2">
        <v>33</v>
      </c>
      <c r="G2558" s="2">
        <v>40</v>
      </c>
      <c r="H2558" s="3">
        <v>42643</v>
      </c>
      <c r="I2558" s="3">
        <v>42660</v>
      </c>
      <c r="J2558" s="3" t="s">
        <v>2542</v>
      </c>
      <c r="K2558" s="17">
        <f>IF(J2558="Januar",238.19,IF(J2558="Februar",240.59,IF(J2558="Mars",245.99,IF(J2558="April",250.79,IF(J2558="Mai",256.52,IF(J2558="Juni",259.83,IF(J2558="Juli",265.66,IF(J2558="August",272.21,IF(J2558="September",275.91,IF(J2558="Oktober",281.13,IF(J2558="November",284.38,IF(J2558="Desember",287.34,0))))))))))))</f>
        <v>281.13</v>
      </c>
      <c r="L2558" s="20">
        <f>$K$2/K2558</f>
        <v>0.84725927506847365</v>
      </c>
      <c r="M2558" s="2">
        <v>17</v>
      </c>
      <c r="N2558" s="2">
        <v>2500000</v>
      </c>
      <c r="O2558" s="2">
        <v>2830000</v>
      </c>
      <c r="P2558" s="2">
        <f>O2558-N2558</f>
        <v>330000</v>
      </c>
      <c r="Q2558" s="4">
        <f>P2558/N2558</f>
        <v>0.13200000000000001</v>
      </c>
      <c r="R2558" s="2"/>
      <c r="S2558" s="9">
        <f>(N2558+R2558)/F2558</f>
        <v>75757.57575757576</v>
      </c>
      <c r="T2558" s="2">
        <v>85758</v>
      </c>
      <c r="U2558" s="5">
        <f>T2558-S2558</f>
        <v>10000.42424242424</v>
      </c>
      <c r="V2558" s="4">
        <f>U2558/S2558</f>
        <v>0.13200559999999997</v>
      </c>
      <c r="W2558" s="22">
        <f>S2558*L2558</f>
        <v>64186.30871730861</v>
      </c>
      <c r="X2558" s="22">
        <f>T2558*L2558</f>
        <v>72659.26091132217</v>
      </c>
      <c r="Y2558" s="22">
        <f>X2558-W2558</f>
        <v>8472.9521940135601</v>
      </c>
      <c r="Z2558" s="8">
        <f>Y2558/W2558</f>
        <v>0.13200560000000011</v>
      </c>
      <c r="AA2558" s="2"/>
      <c r="AB2558" s="2">
        <v>1907</v>
      </c>
      <c r="AC2558" s="2">
        <f>2016-AB2558</f>
        <v>109</v>
      </c>
      <c r="AD2558" s="2" t="s">
        <v>102</v>
      </c>
    </row>
    <row r="2559" spans="1:30" x14ac:dyDescent="0.2">
      <c r="A2559">
        <v>42</v>
      </c>
      <c r="B2559" s="2" t="s">
        <v>1427</v>
      </c>
      <c r="C2559" s="2" t="s">
        <v>22</v>
      </c>
      <c r="D2559" s="2" t="s">
        <v>23</v>
      </c>
      <c r="E2559" s="6" t="s">
        <v>2767</v>
      </c>
      <c r="F2559" s="2">
        <v>67</v>
      </c>
      <c r="G2559" s="2">
        <v>78</v>
      </c>
      <c r="H2559" s="3">
        <v>42637</v>
      </c>
      <c r="I2559" s="3">
        <v>42660</v>
      </c>
      <c r="J2559" s="3" t="s">
        <v>2542</v>
      </c>
      <c r="K2559" s="17">
        <f>IF(J2559="Januar",238.19,IF(J2559="Februar",240.59,IF(J2559="Mars",245.99,IF(J2559="April",250.79,IF(J2559="Mai",256.52,IF(J2559="Juni",259.83,IF(J2559="Juli",265.66,IF(J2559="August",272.21,IF(J2559="September",275.91,IF(J2559="Oktober",281.13,IF(J2559="November",284.38,IF(J2559="Desember",287.34,0))))))))))))</f>
        <v>281.13</v>
      </c>
      <c r="L2559" s="20">
        <f>$K$2/K2559</f>
        <v>0.84725927506847365</v>
      </c>
      <c r="M2559" s="2">
        <v>23</v>
      </c>
      <c r="N2559" s="2">
        <v>4600000</v>
      </c>
      <c r="O2559" s="2">
        <v>4700000</v>
      </c>
      <c r="P2559" s="2">
        <f>O2559-N2559</f>
        <v>100000</v>
      </c>
      <c r="Q2559" s="4">
        <f>P2559/N2559</f>
        <v>2.1739130434782608E-2</v>
      </c>
      <c r="R2559" s="2"/>
      <c r="S2559" s="9">
        <f>(N2559+R2559)/F2559</f>
        <v>68656.716417910444</v>
      </c>
      <c r="T2559" s="2">
        <v>70149</v>
      </c>
      <c r="U2559" s="5">
        <f>T2559-S2559</f>
        <v>1492.2835820895561</v>
      </c>
      <c r="V2559" s="4">
        <f>U2559/S2559</f>
        <v>2.1735434782608754E-2</v>
      </c>
      <c r="W2559" s="22">
        <f>S2559*L2559</f>
        <v>58170.039780820574</v>
      </c>
      <c r="X2559" s="22">
        <f>T2559*L2559</f>
        <v>59434.390886778361</v>
      </c>
      <c r="Y2559" s="22">
        <f>X2559-W2559</f>
        <v>1264.3511059577868</v>
      </c>
      <c r="Z2559" s="8">
        <f>Y2559/W2559</f>
        <v>2.173543478260883E-2</v>
      </c>
      <c r="AA2559" s="11">
        <v>10989</v>
      </c>
      <c r="AB2559" s="2">
        <v>2006</v>
      </c>
      <c r="AC2559" s="2">
        <f>2016-AB2559</f>
        <v>10</v>
      </c>
      <c r="AD2559" s="2" t="s">
        <v>37</v>
      </c>
    </row>
    <row r="2560" spans="1:30" x14ac:dyDescent="0.2">
      <c r="A2560">
        <v>42</v>
      </c>
      <c r="B2560" s="6" t="s">
        <v>143</v>
      </c>
      <c r="C2560" s="6" t="s">
        <v>22</v>
      </c>
      <c r="D2560" s="6" t="s">
        <v>23</v>
      </c>
      <c r="E2560" s="6" t="s">
        <v>2767</v>
      </c>
      <c r="F2560" s="6">
        <v>28</v>
      </c>
      <c r="G2560" s="6">
        <v>32</v>
      </c>
      <c r="H2560" s="7">
        <v>42633</v>
      </c>
      <c r="I2560" s="7">
        <v>42660</v>
      </c>
      <c r="J2560" s="3" t="s">
        <v>2542</v>
      </c>
      <c r="K2560" s="17">
        <f>IF(J2560="Januar",238.19,IF(J2560="Februar",240.59,IF(J2560="Mars",245.99,IF(J2560="April",250.79,IF(J2560="Mai",256.52,IF(J2560="Juni",259.83,IF(J2560="Juli",265.66,IF(J2560="August",272.21,IF(J2560="September",275.91,IF(J2560="Oktober",281.13,IF(J2560="November",284.38,IF(J2560="Desember",287.34,0))))))))))))</f>
        <v>281.13</v>
      </c>
      <c r="L2560" s="20">
        <f>$K$2/K2560</f>
        <v>0.84725927506847365</v>
      </c>
      <c r="M2560" s="6">
        <v>27</v>
      </c>
      <c r="N2560" s="6">
        <v>2750000</v>
      </c>
      <c r="O2560" s="6">
        <v>3210000</v>
      </c>
      <c r="P2560" s="6">
        <f>O2560-N2560</f>
        <v>460000</v>
      </c>
      <c r="Q2560" s="8">
        <f>P2560/N2560</f>
        <v>0.16727272727272727</v>
      </c>
      <c r="R2560" s="6">
        <v>112388</v>
      </c>
      <c r="S2560" s="9">
        <f>(N2560+R2560)/F2560</f>
        <v>102228.14285714286</v>
      </c>
      <c r="T2560" s="6">
        <v>118657</v>
      </c>
      <c r="U2560" s="5">
        <f>T2560-S2560</f>
        <v>16428.857142857145</v>
      </c>
      <c r="V2560" s="8">
        <f>U2560/S2560</f>
        <v>0.16070777267093073</v>
      </c>
      <c r="W2560" s="22">
        <f>S2560*L2560</f>
        <v>86613.742208739219</v>
      </c>
      <c r="X2560" s="22">
        <f>T2560*L2560</f>
        <v>100533.24380179988</v>
      </c>
      <c r="Y2560" s="22">
        <f>X2560-W2560</f>
        <v>13919.501593060661</v>
      </c>
      <c r="Z2560" s="8">
        <f>Y2560/W2560</f>
        <v>0.16070777267093073</v>
      </c>
      <c r="AA2560" s="6">
        <v>988</v>
      </c>
      <c r="AB2560" s="6">
        <v>1932</v>
      </c>
      <c r="AC2560" s="6">
        <f>2016-AB2560</f>
        <v>84</v>
      </c>
      <c r="AD2560" s="6" t="s">
        <v>94</v>
      </c>
    </row>
    <row r="2561" spans="1:30" x14ac:dyDescent="0.2">
      <c r="A2561">
        <v>42</v>
      </c>
      <c r="B2561" s="2" t="s">
        <v>64</v>
      </c>
      <c r="C2561" s="2" t="s">
        <v>22</v>
      </c>
      <c r="D2561" s="2" t="s">
        <v>23</v>
      </c>
      <c r="E2561" s="6" t="s">
        <v>2767</v>
      </c>
      <c r="F2561" s="2">
        <v>22</v>
      </c>
      <c r="G2561" s="2">
        <v>24</v>
      </c>
      <c r="H2561" s="3">
        <v>42651</v>
      </c>
      <c r="I2561" s="3">
        <v>42661</v>
      </c>
      <c r="J2561" s="3" t="s">
        <v>2542</v>
      </c>
      <c r="K2561" s="17">
        <f>IF(J2561="Januar",238.19,IF(J2561="Februar",240.59,IF(J2561="Mars",245.99,IF(J2561="April",250.79,IF(J2561="Mai",256.52,IF(J2561="Juni",259.83,IF(J2561="Juli",265.66,IF(J2561="August",272.21,IF(J2561="September",275.91,IF(J2561="Oktober",281.13,IF(J2561="November",284.38,IF(J2561="Desember",287.34,0))))))))))))</f>
        <v>281.13</v>
      </c>
      <c r="L2561" s="20">
        <f>$K$2/K2561</f>
        <v>0.84725927506847365</v>
      </c>
      <c r="M2561" s="2">
        <v>10</v>
      </c>
      <c r="N2561" s="2">
        <v>2300000</v>
      </c>
      <c r="O2561" s="2">
        <v>2350000</v>
      </c>
      <c r="P2561" s="2">
        <f>O2561-N2561</f>
        <v>50000</v>
      </c>
      <c r="Q2561" s="4">
        <f>P2561/N2561</f>
        <v>2.1739130434782608E-2</v>
      </c>
      <c r="R2561" s="2">
        <v>2497</v>
      </c>
      <c r="S2561" s="9">
        <f>(N2561+R2561)/F2561</f>
        <v>104658.95454545454</v>
      </c>
      <c r="T2561" s="2">
        <v>106932</v>
      </c>
      <c r="U2561" s="5">
        <f>T2561-S2561</f>
        <v>2273.0454545454559</v>
      </c>
      <c r="V2561" s="8">
        <f>U2561/S2561</f>
        <v>2.1718595073088057E-2</v>
      </c>
      <c r="W2561" s="22">
        <f>S2561*L2561</f>
        <v>88673.269957606157</v>
      </c>
      <c r="X2561" s="22">
        <f>T2561*L2561</f>
        <v>90599.128801622021</v>
      </c>
      <c r="Y2561" s="22">
        <f>X2561-W2561</f>
        <v>1925.8588440158637</v>
      </c>
      <c r="Z2561" s="8">
        <f>Y2561/W2561</f>
        <v>2.171859507308796E-2</v>
      </c>
      <c r="AA2561" s="2">
        <v>625</v>
      </c>
      <c r="AB2561" s="2">
        <v>1972</v>
      </c>
      <c r="AC2561" s="2">
        <f>2016-AB2561</f>
        <v>44</v>
      </c>
      <c r="AD2561" s="2" t="s">
        <v>25</v>
      </c>
    </row>
    <row r="2562" spans="1:30" x14ac:dyDescent="0.2">
      <c r="A2562">
        <v>42</v>
      </c>
      <c r="B2562" s="6" t="s">
        <v>239</v>
      </c>
      <c r="C2562" s="6" t="s">
        <v>22</v>
      </c>
      <c r="D2562" s="6" t="s">
        <v>23</v>
      </c>
      <c r="E2562" s="6" t="s">
        <v>2767</v>
      </c>
      <c r="F2562" s="6">
        <v>33</v>
      </c>
      <c r="G2562" s="6">
        <v>37</v>
      </c>
      <c r="H2562" s="7">
        <v>42651</v>
      </c>
      <c r="I2562" s="7">
        <v>42661</v>
      </c>
      <c r="J2562" s="3" t="s">
        <v>2542</v>
      </c>
      <c r="K2562" s="17">
        <f>IF(J2562="Januar",238.19,IF(J2562="Februar",240.59,IF(J2562="Mars",245.99,IF(J2562="April",250.79,IF(J2562="Mai",256.52,IF(J2562="Juni",259.83,IF(J2562="Juli",265.66,IF(J2562="August",272.21,IF(J2562="September",275.91,IF(J2562="Oktober",281.13,IF(J2562="November",284.38,IF(J2562="Desember",287.34,0))))))))))))</f>
        <v>281.13</v>
      </c>
      <c r="L2562" s="20">
        <f>$K$2/K2562</f>
        <v>0.84725927506847365</v>
      </c>
      <c r="M2562" s="6">
        <v>10</v>
      </c>
      <c r="N2562" s="6">
        <v>2600000</v>
      </c>
      <c r="O2562" s="6">
        <v>2800000</v>
      </c>
      <c r="P2562" s="6">
        <f>O2562-N2562</f>
        <v>200000</v>
      </c>
      <c r="Q2562" s="8">
        <f>P2562/N2562</f>
        <v>7.6923076923076927E-2</v>
      </c>
      <c r="R2562" s="6"/>
      <c r="S2562" s="9">
        <f>(N2562+R2562)/F2562</f>
        <v>78787.878787878784</v>
      </c>
      <c r="T2562" s="6">
        <v>84848</v>
      </c>
      <c r="U2562" s="5">
        <f>T2562-S2562</f>
        <v>6060.1212121212156</v>
      </c>
      <c r="V2562" s="4">
        <f>U2562/S2562</f>
        <v>7.6916923076923119E-2</v>
      </c>
      <c r="W2562" s="22">
        <f>S2562*L2562</f>
        <v>66753.761066000952</v>
      </c>
      <c r="X2562" s="22">
        <f>T2562*L2562</f>
        <v>71888.254971009854</v>
      </c>
      <c r="Y2562" s="22">
        <f>X2562-W2562</f>
        <v>5134.4939050089015</v>
      </c>
      <c r="Z2562" s="8">
        <f>Y2562/W2562</f>
        <v>7.6916923076923133E-2</v>
      </c>
      <c r="AA2562" s="6">
        <v>358</v>
      </c>
      <c r="AB2562" s="6">
        <v>1898</v>
      </c>
      <c r="AC2562" s="6">
        <f>2016-AB2562</f>
        <v>118</v>
      </c>
      <c r="AD2562" s="6" t="s">
        <v>191</v>
      </c>
    </row>
    <row r="2563" spans="1:30" x14ac:dyDescent="0.2">
      <c r="A2563">
        <v>42</v>
      </c>
      <c r="B2563" s="2" t="s">
        <v>232</v>
      </c>
      <c r="C2563" s="2" t="s">
        <v>22</v>
      </c>
      <c r="D2563" s="2" t="s">
        <v>23</v>
      </c>
      <c r="E2563" s="6" t="s">
        <v>2767</v>
      </c>
      <c r="F2563" s="2">
        <v>33</v>
      </c>
      <c r="G2563" s="2">
        <v>39</v>
      </c>
      <c r="H2563" s="3">
        <v>42651</v>
      </c>
      <c r="I2563" s="3">
        <v>42661</v>
      </c>
      <c r="J2563" s="3" t="s">
        <v>2542</v>
      </c>
      <c r="K2563" s="17">
        <f>IF(J2563="Januar",238.19,IF(J2563="Februar",240.59,IF(J2563="Mars",245.99,IF(J2563="April",250.79,IF(J2563="Mai",256.52,IF(J2563="Juni",259.83,IF(J2563="Juli",265.66,IF(J2563="August",272.21,IF(J2563="September",275.91,IF(J2563="Oktober",281.13,IF(J2563="November",284.38,IF(J2563="Desember",287.34,0))))))))))))</f>
        <v>281.13</v>
      </c>
      <c r="L2563" s="20">
        <f>$K$2/K2563</f>
        <v>0.84725927506847365</v>
      </c>
      <c r="M2563" s="2">
        <v>10</v>
      </c>
      <c r="N2563" s="2">
        <v>2600000</v>
      </c>
      <c r="O2563" s="2">
        <v>3300000</v>
      </c>
      <c r="P2563" s="2">
        <f>O2563-N2563</f>
        <v>700000</v>
      </c>
      <c r="Q2563" s="4">
        <f>P2563/N2563</f>
        <v>0.26923076923076922</v>
      </c>
      <c r="R2563" s="2">
        <v>2100</v>
      </c>
      <c r="S2563" s="9">
        <f>(N2563+R2563)/F2563</f>
        <v>78851.515151515152</v>
      </c>
      <c r="T2563" s="2">
        <v>100064</v>
      </c>
      <c r="U2563" s="5">
        <f>T2563-S2563</f>
        <v>21212.484848484848</v>
      </c>
      <c r="V2563" s="4">
        <f>U2563/S2563</f>
        <v>0.2690181007647669</v>
      </c>
      <c r="W2563" s="22">
        <f>S2563*L2563</f>
        <v>66807.677565323494</v>
      </c>
      <c r="X2563" s="22">
        <f>T2563*L2563</f>
        <v>84780.152100451742</v>
      </c>
      <c r="Y2563" s="22">
        <f>X2563-W2563</f>
        <v>17972.474535128247</v>
      </c>
      <c r="Z2563" s="8">
        <f>Y2563/W2563</f>
        <v>0.26901810076476684</v>
      </c>
      <c r="AA2563" s="11">
        <v>1910</v>
      </c>
      <c r="AB2563" s="2">
        <v>1965</v>
      </c>
      <c r="AC2563" s="2">
        <f>2016-AB2563</f>
        <v>51</v>
      </c>
      <c r="AD2563" s="2" t="s">
        <v>240</v>
      </c>
    </row>
    <row r="2564" spans="1:30" x14ac:dyDescent="0.2">
      <c r="A2564">
        <v>42</v>
      </c>
      <c r="B2564" s="6" t="s">
        <v>282</v>
      </c>
      <c r="C2564" s="6" t="s">
        <v>22</v>
      </c>
      <c r="D2564" s="6" t="s">
        <v>23</v>
      </c>
      <c r="E2564" s="6" t="s">
        <v>2767</v>
      </c>
      <c r="F2564" s="6">
        <v>35</v>
      </c>
      <c r="G2564" s="6">
        <v>40</v>
      </c>
      <c r="H2564" s="7">
        <v>42651</v>
      </c>
      <c r="I2564" s="7">
        <v>42661</v>
      </c>
      <c r="J2564" s="3" t="s">
        <v>2542</v>
      </c>
      <c r="K2564" s="17">
        <f>IF(J2564="Januar",238.19,IF(J2564="Februar",240.59,IF(J2564="Mars",245.99,IF(J2564="April",250.79,IF(J2564="Mai",256.52,IF(J2564="Juni",259.83,IF(J2564="Juli",265.66,IF(J2564="August",272.21,IF(J2564="September",275.91,IF(J2564="Oktober",281.13,IF(J2564="November",284.38,IF(J2564="Desember",287.34,0))))))))))))</f>
        <v>281.13</v>
      </c>
      <c r="L2564" s="20">
        <f>$K$2/K2564</f>
        <v>0.84725927506847365</v>
      </c>
      <c r="M2564" s="6">
        <v>10</v>
      </c>
      <c r="N2564" s="6">
        <v>3450000</v>
      </c>
      <c r="O2564" s="6">
        <v>3250000</v>
      </c>
      <c r="P2564" s="6">
        <f>O2564-N2564</f>
        <v>-200000</v>
      </c>
      <c r="Q2564" s="8">
        <f>P2564/N2564</f>
        <v>-5.7971014492753624E-2</v>
      </c>
      <c r="R2564" s="6">
        <v>62052</v>
      </c>
      <c r="S2564" s="9">
        <f>(N2564+R2564)/F2564</f>
        <v>100344.34285714285</v>
      </c>
      <c r="T2564" s="6">
        <v>94630</v>
      </c>
      <c r="U2564" s="5">
        <f>T2564-S2564</f>
        <v>-5714.3428571428522</v>
      </c>
      <c r="V2564" s="4">
        <f>U2564/S2564</f>
        <v>-5.6947334492769425E-2</v>
      </c>
      <c r="W2564" s="22">
        <f>S2564*L2564</f>
        <v>85017.675186365232</v>
      </c>
      <c r="X2564" s="22">
        <f>T2564*L2564</f>
        <v>80176.145199729668</v>
      </c>
      <c r="Y2564" s="22">
        <f>X2564-W2564</f>
        <v>-4841.5299866355635</v>
      </c>
      <c r="Z2564" s="8">
        <f>Y2564/W2564</f>
        <v>-5.6947334492769418E-2</v>
      </c>
      <c r="AA2564" s="6">
        <v>604</v>
      </c>
      <c r="AB2564" s="6">
        <v>1969</v>
      </c>
      <c r="AC2564" s="6">
        <f>2016-AB2564</f>
        <v>47</v>
      </c>
      <c r="AD2564" s="6" t="s">
        <v>37</v>
      </c>
    </row>
    <row r="2565" spans="1:30" x14ac:dyDescent="0.2">
      <c r="A2565">
        <v>42</v>
      </c>
      <c r="B2565" s="6" t="s">
        <v>593</v>
      </c>
      <c r="C2565" s="6" t="s">
        <v>22</v>
      </c>
      <c r="D2565" s="6" t="s">
        <v>23</v>
      </c>
      <c r="E2565" s="6" t="s">
        <v>2767</v>
      </c>
      <c r="F2565" s="6">
        <v>46</v>
      </c>
      <c r="G2565" s="6">
        <v>60</v>
      </c>
      <c r="H2565" s="7">
        <v>42651</v>
      </c>
      <c r="I2565" s="7">
        <v>42661</v>
      </c>
      <c r="J2565" s="3" t="s">
        <v>2542</v>
      </c>
      <c r="K2565" s="17">
        <f>IF(J2565="Januar",238.19,IF(J2565="Februar",240.59,IF(J2565="Mars",245.99,IF(J2565="April",250.79,IF(J2565="Mai",256.52,IF(J2565="Juni",259.83,IF(J2565="Juli",265.66,IF(J2565="August",272.21,IF(J2565="September",275.91,IF(J2565="Oktober",281.13,IF(J2565="November",284.38,IF(J2565="Desember",287.34,0))))))))))))</f>
        <v>281.13</v>
      </c>
      <c r="L2565" s="20">
        <f>$K$2/K2565</f>
        <v>0.84725927506847365</v>
      </c>
      <c r="M2565" s="6">
        <v>10</v>
      </c>
      <c r="N2565" s="6">
        <v>3290000</v>
      </c>
      <c r="O2565" s="6">
        <v>3550000</v>
      </c>
      <c r="P2565" s="6">
        <f>O2565-N2565</f>
        <v>260000</v>
      </c>
      <c r="Q2565" s="8">
        <f>P2565/N2565</f>
        <v>7.9027355623100301E-2</v>
      </c>
      <c r="R2565" s="6">
        <v>12170</v>
      </c>
      <c r="S2565" s="9">
        <f>(N2565+R2565)/F2565</f>
        <v>71786.304347826081</v>
      </c>
      <c r="T2565" s="6">
        <v>77438</v>
      </c>
      <c r="U2565" s="5">
        <f>T2565-S2565</f>
        <v>5651.6956521739194</v>
      </c>
      <c r="V2565" s="4">
        <f>U2565/S2565</f>
        <v>7.8729441549042087E-2</v>
      </c>
      <c r="W2565" s="22">
        <f>S2565*L2565</f>
        <v>60821.612181583943</v>
      </c>
      <c r="X2565" s="22">
        <f>T2565*L2565</f>
        <v>65610.063742752463</v>
      </c>
      <c r="Y2565" s="22">
        <f>X2565-W2565</f>
        <v>4788.4515611685201</v>
      </c>
      <c r="Z2565" s="8">
        <f>Y2565/W2565</f>
        <v>7.8729441549042101E-2</v>
      </c>
      <c r="AA2565" s="6">
        <v>427</v>
      </c>
      <c r="AB2565" s="6">
        <v>1902</v>
      </c>
      <c r="AC2565" s="6">
        <f>2016-AB2565</f>
        <v>114</v>
      </c>
      <c r="AD2565" s="6" t="s">
        <v>34</v>
      </c>
    </row>
    <row r="2566" spans="1:30" x14ac:dyDescent="0.2">
      <c r="A2566">
        <v>42</v>
      </c>
      <c r="B2566" s="6" t="s">
        <v>679</v>
      </c>
      <c r="C2566" s="6" t="s">
        <v>22</v>
      </c>
      <c r="D2566" s="6" t="s">
        <v>23</v>
      </c>
      <c r="E2566" s="6" t="s">
        <v>2767</v>
      </c>
      <c r="F2566" s="6">
        <v>48</v>
      </c>
      <c r="G2566" s="6">
        <v>53</v>
      </c>
      <c r="H2566" s="7">
        <v>42651</v>
      </c>
      <c r="I2566" s="7">
        <v>42661</v>
      </c>
      <c r="J2566" s="3" t="s">
        <v>2542</v>
      </c>
      <c r="K2566" s="17">
        <f>IF(J2566="Januar",238.19,IF(J2566="Februar",240.59,IF(J2566="Mars",245.99,IF(J2566="April",250.79,IF(J2566="Mai",256.52,IF(J2566="Juni",259.83,IF(J2566="Juli",265.66,IF(J2566="August",272.21,IF(J2566="September",275.91,IF(J2566="Oktober",281.13,IF(J2566="November",284.38,IF(J2566="Desember",287.34,0))))))))))))</f>
        <v>281.13</v>
      </c>
      <c r="L2566" s="20">
        <f>$K$2/K2566</f>
        <v>0.84725927506847365</v>
      </c>
      <c r="M2566" s="6">
        <v>10</v>
      </c>
      <c r="N2566" s="6">
        <v>4000000</v>
      </c>
      <c r="O2566" s="6">
        <v>3950000</v>
      </c>
      <c r="P2566" s="6">
        <f>O2566-N2566</f>
        <v>-50000</v>
      </c>
      <c r="Q2566" s="8">
        <f>P2566/N2566</f>
        <v>-1.2500000000000001E-2</v>
      </c>
      <c r="R2566" s="6">
        <v>18000</v>
      </c>
      <c r="S2566" s="9">
        <f>(N2566+R2566)/F2566</f>
        <v>83708.333333333328</v>
      </c>
      <c r="T2566" s="6">
        <v>82667</v>
      </c>
      <c r="U2566" s="5">
        <f>T2566-S2566</f>
        <v>-1041.3333333333285</v>
      </c>
      <c r="V2566" s="4">
        <f>U2566/S2566</f>
        <v>-1.2440019910403128E-2</v>
      </c>
      <c r="W2566" s="22">
        <f>S2566*L2566</f>
        <v>70922.66181719015</v>
      </c>
      <c r="X2566" s="22">
        <f>T2566*L2566</f>
        <v>70040.382492085511</v>
      </c>
      <c r="Y2566" s="22">
        <f>X2566-W2566</f>
        <v>-882.2793251046387</v>
      </c>
      <c r="Z2566" s="8">
        <f>Y2566/W2566</f>
        <v>-1.2440019910403206E-2</v>
      </c>
      <c r="AA2566" s="6">
        <v>534</v>
      </c>
      <c r="AB2566" s="6">
        <v>1938</v>
      </c>
      <c r="AC2566" s="6">
        <f>2016-AB2566</f>
        <v>78</v>
      </c>
      <c r="AD2566" s="6" t="s">
        <v>37</v>
      </c>
    </row>
    <row r="2567" spans="1:30" x14ac:dyDescent="0.2">
      <c r="A2567">
        <v>42</v>
      </c>
      <c r="B2567" s="6" t="s">
        <v>680</v>
      </c>
      <c r="C2567" s="6" t="s">
        <v>22</v>
      </c>
      <c r="D2567" s="6" t="s">
        <v>23</v>
      </c>
      <c r="E2567" s="6" t="s">
        <v>2767</v>
      </c>
      <c r="F2567" s="6">
        <v>48</v>
      </c>
      <c r="G2567" s="6">
        <v>54</v>
      </c>
      <c r="H2567" s="7">
        <v>42651</v>
      </c>
      <c r="I2567" s="7">
        <v>42661</v>
      </c>
      <c r="J2567" s="3" t="s">
        <v>2542</v>
      </c>
      <c r="K2567" s="17">
        <f>IF(J2567="Januar",238.19,IF(J2567="Februar",240.59,IF(J2567="Mars",245.99,IF(J2567="April",250.79,IF(J2567="Mai",256.52,IF(J2567="Juni",259.83,IF(J2567="Juli",265.66,IF(J2567="August",272.21,IF(J2567="September",275.91,IF(J2567="Oktober",281.13,IF(J2567="November",284.38,IF(J2567="Desember",287.34,0))))))))))))</f>
        <v>281.13</v>
      </c>
      <c r="L2567" s="20">
        <f>$K$2/K2567</f>
        <v>0.84725927506847365</v>
      </c>
      <c r="M2567" s="6">
        <v>10</v>
      </c>
      <c r="N2567" s="6">
        <v>2500000</v>
      </c>
      <c r="O2567" s="6">
        <v>2730000</v>
      </c>
      <c r="P2567" s="6">
        <f>O2567-N2567</f>
        <v>230000</v>
      </c>
      <c r="Q2567" s="8">
        <f>P2567/N2567</f>
        <v>9.1999999999999998E-2</v>
      </c>
      <c r="R2567" s="6">
        <v>30000</v>
      </c>
      <c r="S2567" s="9">
        <f>(N2567+R2567)/F2567</f>
        <v>52708.333333333336</v>
      </c>
      <c r="T2567" s="6">
        <v>57500</v>
      </c>
      <c r="U2567" s="5">
        <f>T2567-S2567</f>
        <v>4791.6666666666642</v>
      </c>
      <c r="V2567" s="4">
        <f>U2567/S2567</f>
        <v>9.0909090909090856E-2</v>
      </c>
      <c r="W2567" s="22">
        <f>S2567*L2567</f>
        <v>44657.62429006747</v>
      </c>
      <c r="X2567" s="22">
        <f>T2567*L2567</f>
        <v>48717.408316437235</v>
      </c>
      <c r="Y2567" s="22">
        <f>X2567-W2567</f>
        <v>4059.7840263697653</v>
      </c>
      <c r="Z2567" s="8">
        <f>Y2567/W2567</f>
        <v>9.0909090909090801E-2</v>
      </c>
      <c r="AA2567" s="10">
        <v>20213</v>
      </c>
      <c r="AB2567" s="6">
        <v>1978</v>
      </c>
      <c r="AC2567" s="6">
        <f>2016-AB2567</f>
        <v>38</v>
      </c>
      <c r="AD2567" s="6" t="s">
        <v>681</v>
      </c>
    </row>
    <row r="2568" spans="1:30" x14ac:dyDescent="0.2">
      <c r="A2568">
        <v>42</v>
      </c>
      <c r="B2568" s="2" t="s">
        <v>305</v>
      </c>
      <c r="C2568" s="2" t="s">
        <v>22</v>
      </c>
      <c r="D2568" s="2" t="s">
        <v>23</v>
      </c>
      <c r="E2568" s="6" t="s">
        <v>2767</v>
      </c>
      <c r="F2568" s="2">
        <v>48</v>
      </c>
      <c r="G2568" s="2">
        <v>54</v>
      </c>
      <c r="H2568" s="3">
        <v>42651</v>
      </c>
      <c r="I2568" s="3">
        <v>42661</v>
      </c>
      <c r="J2568" s="3" t="s">
        <v>2542</v>
      </c>
      <c r="K2568" s="17">
        <f>IF(J2568="Januar",238.19,IF(J2568="Februar",240.59,IF(J2568="Mars",245.99,IF(J2568="April",250.79,IF(J2568="Mai",256.52,IF(J2568="Juni",259.83,IF(J2568="Juli",265.66,IF(J2568="August",272.21,IF(J2568="September",275.91,IF(J2568="Oktober",281.13,IF(J2568="November",284.38,IF(J2568="Desember",287.34,0))))))))))))</f>
        <v>281.13</v>
      </c>
      <c r="L2568" s="20">
        <f>$K$2/K2568</f>
        <v>0.84725927506847365</v>
      </c>
      <c r="M2568" s="2">
        <v>10</v>
      </c>
      <c r="N2568" s="2">
        <v>3250000</v>
      </c>
      <c r="O2568" s="2">
        <v>3650000</v>
      </c>
      <c r="P2568" s="2">
        <f>O2568-N2568</f>
        <v>400000</v>
      </c>
      <c r="Q2568" s="4">
        <f>P2568/N2568</f>
        <v>0.12307692307692308</v>
      </c>
      <c r="R2568" s="2">
        <v>50440</v>
      </c>
      <c r="S2568" s="9">
        <f>(N2568+R2568)/F2568</f>
        <v>68759.166666666672</v>
      </c>
      <c r="T2568" s="2">
        <v>77093</v>
      </c>
      <c r="U2568" s="5">
        <f>T2568-S2568</f>
        <v>8333.8333333333285</v>
      </c>
      <c r="V2568" s="4">
        <f>U2568/S2568</f>
        <v>0.12120323350825943</v>
      </c>
      <c r="W2568" s="22">
        <f>S2568*L2568</f>
        <v>58256.841704312363</v>
      </c>
      <c r="X2568" s="22">
        <f>T2568*L2568</f>
        <v>65317.759292853836</v>
      </c>
      <c r="Y2568" s="22">
        <f>X2568-W2568</f>
        <v>7060.9175885414734</v>
      </c>
      <c r="Z2568" s="8">
        <f>Y2568/W2568</f>
        <v>0.12120323350825936</v>
      </c>
      <c r="AA2568" s="2">
        <v>445</v>
      </c>
      <c r="AB2568" s="2">
        <v>1889</v>
      </c>
      <c r="AC2568" s="2">
        <f>2016-AB2568</f>
        <v>127</v>
      </c>
      <c r="AD2568" s="2" t="s">
        <v>148</v>
      </c>
    </row>
    <row r="2569" spans="1:30" x14ac:dyDescent="0.2">
      <c r="A2569">
        <v>42</v>
      </c>
      <c r="B2569" s="2" t="s">
        <v>758</v>
      </c>
      <c r="C2569" s="2" t="s">
        <v>22</v>
      </c>
      <c r="D2569" s="2" t="s">
        <v>23</v>
      </c>
      <c r="E2569" s="6" t="s">
        <v>2767</v>
      </c>
      <c r="F2569" s="2">
        <v>50</v>
      </c>
      <c r="G2569" s="2">
        <v>57</v>
      </c>
      <c r="H2569" s="3">
        <v>42651</v>
      </c>
      <c r="I2569" s="3">
        <v>42661</v>
      </c>
      <c r="J2569" s="3" t="s">
        <v>2542</v>
      </c>
      <c r="K2569" s="17">
        <f>IF(J2569="Januar",238.19,IF(J2569="Februar",240.59,IF(J2569="Mars",245.99,IF(J2569="April",250.79,IF(J2569="Mai",256.52,IF(J2569="Juni",259.83,IF(J2569="Juli",265.66,IF(J2569="August",272.21,IF(J2569="September",275.91,IF(J2569="Oktober",281.13,IF(J2569="November",284.38,IF(J2569="Desember",287.34,0))))))))))))</f>
        <v>281.13</v>
      </c>
      <c r="L2569" s="20">
        <f>$K$2/K2569</f>
        <v>0.84725927506847365</v>
      </c>
      <c r="M2569" s="2">
        <v>10</v>
      </c>
      <c r="N2569" s="2">
        <v>3800000</v>
      </c>
      <c r="O2569" s="2">
        <v>4080000</v>
      </c>
      <c r="P2569" s="2">
        <f>O2569-N2569</f>
        <v>280000</v>
      </c>
      <c r="Q2569" s="4">
        <f>P2569/N2569</f>
        <v>7.3684210526315783E-2</v>
      </c>
      <c r="R2569" s="2">
        <v>73819</v>
      </c>
      <c r="S2569" s="9">
        <f>(N2569+R2569)/F2569</f>
        <v>77476.38</v>
      </c>
      <c r="T2569" s="2">
        <v>83076</v>
      </c>
      <c r="U2569" s="5">
        <f>T2569-S2569</f>
        <v>5599.6199999999953</v>
      </c>
      <c r="V2569" s="4">
        <f>U2569/S2569</f>
        <v>7.2275188902733906E-2</v>
      </c>
      <c r="W2569" s="22">
        <f>S2569*L2569</f>
        <v>65642.5815537296</v>
      </c>
      <c r="X2569" s="22">
        <f>T2569*L2569</f>
        <v>70386.911535588515</v>
      </c>
      <c r="Y2569" s="22">
        <f>X2569-W2569</f>
        <v>4744.3299818589148</v>
      </c>
      <c r="Z2569" s="8">
        <f>Y2569/W2569</f>
        <v>7.2275188902733781E-2</v>
      </c>
      <c r="AA2569" s="2">
        <v>348</v>
      </c>
      <c r="AB2569" s="2">
        <v>1890</v>
      </c>
      <c r="AC2569" s="2">
        <f>2016-AB2569</f>
        <v>126</v>
      </c>
      <c r="AD2569" s="2" t="s">
        <v>27</v>
      </c>
    </row>
    <row r="2570" spans="1:30" x14ac:dyDescent="0.2">
      <c r="A2570">
        <v>42</v>
      </c>
      <c r="B2570" s="6" t="s">
        <v>595</v>
      </c>
      <c r="C2570" s="6" t="s">
        <v>22</v>
      </c>
      <c r="D2570" s="6" t="s">
        <v>23</v>
      </c>
      <c r="E2570" s="6" t="s">
        <v>2767</v>
      </c>
      <c r="F2570" s="6">
        <v>54</v>
      </c>
      <c r="G2570" s="6">
        <v>62</v>
      </c>
      <c r="H2570" s="7">
        <v>42651</v>
      </c>
      <c r="I2570" s="7">
        <v>42661</v>
      </c>
      <c r="J2570" s="3" t="s">
        <v>2542</v>
      </c>
      <c r="K2570" s="17">
        <f>IF(J2570="Januar",238.19,IF(J2570="Februar",240.59,IF(J2570="Mars",245.99,IF(J2570="April",250.79,IF(J2570="Mai",256.52,IF(J2570="Juni",259.83,IF(J2570="Juli",265.66,IF(J2570="August",272.21,IF(J2570="September",275.91,IF(J2570="Oktober",281.13,IF(J2570="November",284.38,IF(J2570="Desember",287.34,0))))))))))))</f>
        <v>281.13</v>
      </c>
      <c r="L2570" s="20">
        <f>$K$2/K2570</f>
        <v>0.84725927506847365</v>
      </c>
      <c r="M2570" s="6">
        <v>10</v>
      </c>
      <c r="N2570" s="6">
        <v>2100000</v>
      </c>
      <c r="O2570" s="6">
        <v>2750000</v>
      </c>
      <c r="P2570" s="6">
        <f>O2570-N2570</f>
        <v>650000</v>
      </c>
      <c r="Q2570" s="8">
        <f>P2570/N2570</f>
        <v>0.30952380952380953</v>
      </c>
      <c r="R2570" s="6">
        <v>56170</v>
      </c>
      <c r="S2570" s="9">
        <f>(N2570+R2570)/F2570</f>
        <v>39929.074074074073</v>
      </c>
      <c r="T2570" s="6">
        <v>51966</v>
      </c>
      <c r="U2570" s="5">
        <f>T2570-S2570</f>
        <v>12036.925925925927</v>
      </c>
      <c r="V2570" s="4">
        <f>U2570/S2570</f>
        <v>0.30145767727034511</v>
      </c>
      <c r="W2570" s="22">
        <f>S2570*L2570</f>
        <v>33830.278354155387</v>
      </c>
      <c r="X2570" s="22">
        <f>T2570*L2570</f>
        <v>44028.675488208304</v>
      </c>
      <c r="Y2570" s="22">
        <f>X2570-W2570</f>
        <v>10198.397134052917</v>
      </c>
      <c r="Z2570" s="8">
        <f>Y2570/W2570</f>
        <v>0.30145767727034511</v>
      </c>
      <c r="AA2570" s="10">
        <v>21911</v>
      </c>
      <c r="AB2570" s="6">
        <v>1994</v>
      </c>
      <c r="AC2570" s="6">
        <f>2016-AB2570</f>
        <v>22</v>
      </c>
      <c r="AD2570" s="6" t="s">
        <v>949</v>
      </c>
    </row>
    <row r="2571" spans="1:30" x14ac:dyDescent="0.2">
      <c r="A2571">
        <v>42</v>
      </c>
      <c r="B2571" s="2" t="s">
        <v>988</v>
      </c>
      <c r="C2571" s="2" t="s">
        <v>22</v>
      </c>
      <c r="D2571" s="2" t="s">
        <v>23</v>
      </c>
      <c r="E2571" s="6" t="s">
        <v>2767</v>
      </c>
      <c r="F2571" s="2">
        <v>55</v>
      </c>
      <c r="G2571" s="2">
        <v>61</v>
      </c>
      <c r="H2571" s="3">
        <v>42651</v>
      </c>
      <c r="I2571" s="3">
        <v>42661</v>
      </c>
      <c r="J2571" s="3" t="s">
        <v>2542</v>
      </c>
      <c r="K2571" s="17">
        <f>IF(J2571="Januar",238.19,IF(J2571="Februar",240.59,IF(J2571="Mars",245.99,IF(J2571="April",250.79,IF(J2571="Mai",256.52,IF(J2571="Juni",259.83,IF(J2571="Juli",265.66,IF(J2571="August",272.21,IF(J2571="September",275.91,IF(J2571="Oktober",281.13,IF(J2571="November",284.38,IF(J2571="Desember",287.34,0))))))))))))</f>
        <v>281.13</v>
      </c>
      <c r="L2571" s="20">
        <f>$K$2/K2571</f>
        <v>0.84725927506847365</v>
      </c>
      <c r="M2571" s="2">
        <v>10</v>
      </c>
      <c r="N2571" s="2">
        <v>3900000</v>
      </c>
      <c r="O2571" s="2">
        <v>4475000</v>
      </c>
      <c r="P2571" s="2">
        <f>O2571-N2571</f>
        <v>575000</v>
      </c>
      <c r="Q2571" s="4">
        <f>P2571/N2571</f>
        <v>0.14743589743589744</v>
      </c>
      <c r="R2571" s="2"/>
      <c r="S2571" s="9">
        <f>(N2571+R2571)/F2571</f>
        <v>70909.090909090912</v>
      </c>
      <c r="T2571" s="2">
        <v>81364</v>
      </c>
      <c r="U2571" s="5">
        <f>T2571-S2571</f>
        <v>10454.909090909088</v>
      </c>
      <c r="V2571" s="4">
        <f>U2571/S2571</f>
        <v>0.1474410256410256</v>
      </c>
      <c r="W2571" s="22">
        <f>S2571*L2571</f>
        <v>60078.384959400864</v>
      </c>
      <c r="X2571" s="22">
        <f>T2571*L2571</f>
        <v>68936.403656671289</v>
      </c>
      <c r="Y2571" s="22">
        <f>X2571-W2571</f>
        <v>8858.018697270425</v>
      </c>
      <c r="Z2571" s="8">
        <f>Y2571/W2571</f>
        <v>0.14744102564102551</v>
      </c>
      <c r="AA2571" s="2">
        <v>499</v>
      </c>
      <c r="AB2571" s="2">
        <v>1898</v>
      </c>
      <c r="AC2571" s="2">
        <f>2016-AB2571</f>
        <v>118</v>
      </c>
      <c r="AD2571" s="2" t="s">
        <v>46</v>
      </c>
    </row>
    <row r="2572" spans="1:30" x14ac:dyDescent="0.2">
      <c r="A2572">
        <v>42</v>
      </c>
      <c r="B2572" s="2" t="s">
        <v>1025</v>
      </c>
      <c r="C2572" s="2" t="s">
        <v>22</v>
      </c>
      <c r="D2572" s="2" t="s">
        <v>23</v>
      </c>
      <c r="E2572" s="6" t="s">
        <v>2767</v>
      </c>
      <c r="F2572" s="2">
        <v>56</v>
      </c>
      <c r="G2572" s="2">
        <v>61</v>
      </c>
      <c r="H2572" s="3">
        <v>42651</v>
      </c>
      <c r="I2572" s="3">
        <v>42661</v>
      </c>
      <c r="J2572" s="3" t="s">
        <v>2542</v>
      </c>
      <c r="K2572" s="17">
        <f>IF(J2572="Januar",238.19,IF(J2572="Februar",240.59,IF(J2572="Mars",245.99,IF(J2572="April",250.79,IF(J2572="Mai",256.52,IF(J2572="Juni",259.83,IF(J2572="Juli",265.66,IF(J2572="August",272.21,IF(J2572="September",275.91,IF(J2572="Oktober",281.13,IF(J2572="November",284.38,IF(J2572="Desember",287.34,0))))))))))))</f>
        <v>281.13</v>
      </c>
      <c r="L2572" s="20">
        <f>$K$2/K2572</f>
        <v>0.84725927506847365</v>
      </c>
      <c r="M2572" s="2">
        <v>10</v>
      </c>
      <c r="N2572" s="2">
        <v>4000000</v>
      </c>
      <c r="O2572" s="2">
        <v>4225000</v>
      </c>
      <c r="P2572" s="2">
        <f>O2572-N2572</f>
        <v>225000</v>
      </c>
      <c r="Q2572" s="4">
        <f>P2572/N2572</f>
        <v>5.6250000000000001E-2</v>
      </c>
      <c r="R2572" s="2">
        <v>56425</v>
      </c>
      <c r="S2572" s="9">
        <f>(N2572+R2572)/F2572</f>
        <v>72436.16071428571</v>
      </c>
      <c r="T2572" s="2">
        <v>76454</v>
      </c>
      <c r="U2572" s="5">
        <f>T2572-S2572</f>
        <v>4017.8392857142899</v>
      </c>
      <c r="V2572" s="4">
        <f>U2572/S2572</f>
        <v>5.5467314199079298E-2</v>
      </c>
      <c r="W2572" s="22">
        <f>S2572*L2572</f>
        <v>61372.209015529159</v>
      </c>
      <c r="X2572" s="22">
        <f>T2572*L2572</f>
        <v>64776.360616085083</v>
      </c>
      <c r="Y2572" s="22">
        <f>X2572-W2572</f>
        <v>3404.1516005559242</v>
      </c>
      <c r="Z2572" s="8">
        <f>Y2572/W2572</f>
        <v>5.5467314199079319E-2</v>
      </c>
      <c r="AA2572" s="2">
        <v>907</v>
      </c>
      <c r="AB2572" s="2">
        <v>1932</v>
      </c>
      <c r="AC2572" s="2">
        <f>2016-AB2572</f>
        <v>84</v>
      </c>
      <c r="AD2572" s="2" t="s">
        <v>37</v>
      </c>
    </row>
    <row r="2573" spans="1:30" x14ac:dyDescent="0.2">
      <c r="A2573">
        <v>42</v>
      </c>
      <c r="B2573" s="2" t="s">
        <v>1015</v>
      </c>
      <c r="C2573" s="2" t="s">
        <v>22</v>
      </c>
      <c r="D2573" s="2" t="s">
        <v>23</v>
      </c>
      <c r="E2573" s="6" t="s">
        <v>2767</v>
      </c>
      <c r="F2573" s="2">
        <v>57</v>
      </c>
      <c r="G2573" s="2">
        <v>68</v>
      </c>
      <c r="H2573" s="3">
        <v>42651</v>
      </c>
      <c r="I2573" s="3">
        <v>42661</v>
      </c>
      <c r="J2573" s="3" t="s">
        <v>2542</v>
      </c>
      <c r="K2573" s="17">
        <f>IF(J2573="Januar",238.19,IF(J2573="Februar",240.59,IF(J2573="Mars",245.99,IF(J2573="April",250.79,IF(J2573="Mai",256.52,IF(J2573="Juni",259.83,IF(J2573="Juli",265.66,IF(J2573="August",272.21,IF(J2573="September",275.91,IF(J2573="Oktober",281.13,IF(J2573="November",284.38,IF(J2573="Desember",287.34,0))))))))))))</f>
        <v>281.13</v>
      </c>
      <c r="L2573" s="20">
        <f>$K$2/K2573</f>
        <v>0.84725927506847365</v>
      </c>
      <c r="M2573" s="2">
        <v>10</v>
      </c>
      <c r="N2573" s="2">
        <v>5000000</v>
      </c>
      <c r="O2573" s="2">
        <v>5650000</v>
      </c>
      <c r="P2573" s="2">
        <f>O2573-N2573</f>
        <v>650000</v>
      </c>
      <c r="Q2573" s="4">
        <f>P2573/N2573</f>
        <v>0.13</v>
      </c>
      <c r="R2573" s="2"/>
      <c r="S2573" s="9">
        <f>(N2573+R2573)/F2573</f>
        <v>87719.298245614031</v>
      </c>
      <c r="T2573" s="2">
        <v>99123</v>
      </c>
      <c r="U2573" s="5">
        <f>T2573-S2573</f>
        <v>11403.701754385969</v>
      </c>
      <c r="V2573" s="4">
        <f>U2573/S2573</f>
        <v>0.13000220000000007</v>
      </c>
      <c r="W2573" s="22">
        <f>S2573*L2573</f>
        <v>74320.989041094173</v>
      </c>
      <c r="X2573" s="22">
        <f>T2573*L2573</f>
        <v>83982.881122612307</v>
      </c>
      <c r="Y2573" s="22">
        <f>X2573-W2573</f>
        <v>9661.8920815181336</v>
      </c>
      <c r="Z2573" s="8">
        <f>Y2573/W2573</f>
        <v>0.13000220000000001</v>
      </c>
      <c r="AA2573" s="2">
        <v>565</v>
      </c>
      <c r="AB2573" s="2">
        <v>2008</v>
      </c>
      <c r="AC2573" s="2">
        <f>2016-AB2573</f>
        <v>8</v>
      </c>
      <c r="AD2573" s="2" t="s">
        <v>67</v>
      </c>
    </row>
    <row r="2574" spans="1:30" x14ac:dyDescent="0.2">
      <c r="A2574">
        <v>42</v>
      </c>
      <c r="B2574" s="6" t="s">
        <v>1198</v>
      </c>
      <c r="C2574" s="6" t="s">
        <v>22</v>
      </c>
      <c r="D2574" s="6" t="s">
        <v>23</v>
      </c>
      <c r="E2574" s="6" t="s">
        <v>2767</v>
      </c>
      <c r="F2574" s="6">
        <v>61</v>
      </c>
      <c r="G2574" s="6">
        <v>66</v>
      </c>
      <c r="H2574" s="7">
        <v>42651</v>
      </c>
      <c r="I2574" s="7">
        <v>42661</v>
      </c>
      <c r="J2574" s="3" t="s">
        <v>2542</v>
      </c>
      <c r="K2574" s="17">
        <f>IF(J2574="Januar",238.19,IF(J2574="Februar",240.59,IF(J2574="Mars",245.99,IF(J2574="April",250.79,IF(J2574="Mai",256.52,IF(J2574="Juni",259.83,IF(J2574="Juli",265.66,IF(J2574="August",272.21,IF(J2574="September",275.91,IF(J2574="Oktober",281.13,IF(J2574="November",284.38,IF(J2574="Desember",287.34,0))))))))))))</f>
        <v>281.13</v>
      </c>
      <c r="L2574" s="20">
        <f>$K$2/K2574</f>
        <v>0.84725927506847365</v>
      </c>
      <c r="M2574" s="6">
        <v>10</v>
      </c>
      <c r="N2574" s="6">
        <v>5000000</v>
      </c>
      <c r="O2574" s="6">
        <v>5850000</v>
      </c>
      <c r="P2574" s="6">
        <f>O2574-N2574</f>
        <v>850000</v>
      </c>
      <c r="Q2574" s="8">
        <f>P2574/N2574</f>
        <v>0.17</v>
      </c>
      <c r="R2574" s="6">
        <v>65589</v>
      </c>
      <c r="S2574" s="9">
        <f>(N2574+R2574)/F2574</f>
        <v>83042.442622950824</v>
      </c>
      <c r="T2574" s="6">
        <v>96977</v>
      </c>
      <c r="U2574" s="5">
        <f>T2574-S2574</f>
        <v>13934.557377049176</v>
      </c>
      <c r="V2574" s="4">
        <f>U2574/S2574</f>
        <v>0.16780042755146532</v>
      </c>
      <c r="W2574" s="22">
        <f>S2574*L2574</f>
        <v>70358.47973663664</v>
      </c>
      <c r="X2574" s="22">
        <f>T2574*L2574</f>
        <v>82164.662718315376</v>
      </c>
      <c r="Y2574" s="22">
        <f>X2574-W2574</f>
        <v>11806.182981678736</v>
      </c>
      <c r="Z2574" s="8">
        <f>Y2574/W2574</f>
        <v>0.16780042755146529</v>
      </c>
      <c r="AA2574" s="6">
        <v>501</v>
      </c>
      <c r="AB2574" s="6">
        <v>1895</v>
      </c>
      <c r="AC2574" s="6">
        <f>2016-AB2574</f>
        <v>121</v>
      </c>
      <c r="AD2574" s="6" t="s">
        <v>108</v>
      </c>
    </row>
    <row r="2575" spans="1:30" x14ac:dyDescent="0.2">
      <c r="A2575">
        <v>42</v>
      </c>
      <c r="B2575" s="6" t="s">
        <v>355</v>
      </c>
      <c r="C2575" s="6" t="s">
        <v>22</v>
      </c>
      <c r="D2575" s="6" t="s">
        <v>23</v>
      </c>
      <c r="E2575" s="6" t="s">
        <v>2767</v>
      </c>
      <c r="F2575" s="6">
        <v>61</v>
      </c>
      <c r="G2575" s="6">
        <v>65</v>
      </c>
      <c r="H2575" s="7">
        <v>42651</v>
      </c>
      <c r="I2575" s="7">
        <v>42661</v>
      </c>
      <c r="J2575" s="3" t="s">
        <v>2542</v>
      </c>
      <c r="K2575" s="17">
        <f>IF(J2575="Januar",238.19,IF(J2575="Februar",240.59,IF(J2575="Mars",245.99,IF(J2575="April",250.79,IF(J2575="Mai",256.52,IF(J2575="Juni",259.83,IF(J2575="Juli",265.66,IF(J2575="August",272.21,IF(J2575="September",275.91,IF(J2575="Oktober",281.13,IF(J2575="November",284.38,IF(J2575="Desember",287.34,0))))))))))))</f>
        <v>281.13</v>
      </c>
      <c r="L2575" s="20">
        <f>$K$2/K2575</f>
        <v>0.84725927506847365</v>
      </c>
      <c r="M2575" s="6">
        <v>10</v>
      </c>
      <c r="N2575" s="6">
        <v>4850000</v>
      </c>
      <c r="O2575" s="6">
        <v>5400000</v>
      </c>
      <c r="P2575" s="6">
        <f>O2575-N2575</f>
        <v>550000</v>
      </c>
      <c r="Q2575" s="8">
        <f>P2575/N2575</f>
        <v>0.1134020618556701</v>
      </c>
      <c r="R2575" s="6"/>
      <c r="S2575" s="9">
        <f>(N2575+R2575)/F2575</f>
        <v>79508.196721311469</v>
      </c>
      <c r="T2575" s="6">
        <v>88525</v>
      </c>
      <c r="U2575" s="5">
        <f>T2575-S2575</f>
        <v>9016.8032786885306</v>
      </c>
      <c r="V2575" s="4">
        <f>U2575/S2575</f>
        <v>0.11340721649484545</v>
      </c>
      <c r="W2575" s="22">
        <f>S2575*L2575</f>
        <v>67364.057116099953</v>
      </c>
      <c r="X2575" s="22">
        <f>T2575*L2575</f>
        <v>75003.627325436624</v>
      </c>
      <c r="Y2575" s="22">
        <f>X2575-W2575</f>
        <v>7639.5702093366708</v>
      </c>
      <c r="Z2575" s="8">
        <f>Y2575/W2575</f>
        <v>0.11340721649484529</v>
      </c>
      <c r="AA2575" s="6">
        <v>788</v>
      </c>
      <c r="AB2575" s="6">
        <v>1902</v>
      </c>
      <c r="AC2575" s="6">
        <f>2016-AB2575</f>
        <v>114</v>
      </c>
      <c r="AD2575" s="6" t="s">
        <v>90</v>
      </c>
    </row>
    <row r="2576" spans="1:30" x14ac:dyDescent="0.2">
      <c r="A2576">
        <v>42</v>
      </c>
      <c r="B2576" s="2" t="s">
        <v>655</v>
      </c>
      <c r="C2576" s="2" t="s">
        <v>22</v>
      </c>
      <c r="D2576" s="2" t="s">
        <v>23</v>
      </c>
      <c r="E2576" s="6" t="s">
        <v>2767</v>
      </c>
      <c r="F2576" s="2">
        <v>64</v>
      </c>
      <c r="G2576" s="2">
        <v>70</v>
      </c>
      <c r="H2576" s="3">
        <v>42651</v>
      </c>
      <c r="I2576" s="3">
        <v>42661</v>
      </c>
      <c r="J2576" s="3" t="s">
        <v>2542</v>
      </c>
      <c r="K2576" s="17">
        <f>IF(J2576="Januar",238.19,IF(J2576="Februar",240.59,IF(J2576="Mars",245.99,IF(J2576="April",250.79,IF(J2576="Mai",256.52,IF(J2576="Juni",259.83,IF(J2576="Juli",265.66,IF(J2576="August",272.21,IF(J2576="September",275.91,IF(J2576="Oktober",281.13,IF(J2576="November",284.38,IF(J2576="Desember",287.34,0))))))))))))</f>
        <v>281.13</v>
      </c>
      <c r="L2576" s="20">
        <f>$K$2/K2576</f>
        <v>0.84725927506847365</v>
      </c>
      <c r="M2576" s="2">
        <v>10</v>
      </c>
      <c r="N2576" s="2">
        <v>4800000</v>
      </c>
      <c r="O2576" s="2">
        <v>5340000</v>
      </c>
      <c r="P2576" s="2">
        <f>O2576-N2576</f>
        <v>540000</v>
      </c>
      <c r="Q2576" s="4">
        <f>P2576/N2576</f>
        <v>0.1125</v>
      </c>
      <c r="R2576" s="2"/>
      <c r="S2576" s="9">
        <f>(N2576+R2576)/F2576</f>
        <v>75000</v>
      </c>
      <c r="T2576" s="2">
        <v>83438</v>
      </c>
      <c r="U2576" s="5">
        <f>T2576-S2576</f>
        <v>8438</v>
      </c>
      <c r="V2576" s="4">
        <f>U2576/S2576</f>
        <v>0.11250666666666667</v>
      </c>
      <c r="W2576" s="22">
        <f>S2576*L2576</f>
        <v>63544.445630135524</v>
      </c>
      <c r="X2576" s="22">
        <f>T2576*L2576</f>
        <v>70693.619393163302</v>
      </c>
      <c r="Y2576" s="22">
        <f>X2576-W2576</f>
        <v>7149.1737630277785</v>
      </c>
      <c r="Z2576" s="8">
        <f>Y2576/W2576</f>
        <v>0.11250666666666663</v>
      </c>
      <c r="AA2576" s="11">
        <v>4884</v>
      </c>
      <c r="AB2576" s="2">
        <v>2005</v>
      </c>
      <c r="AC2576" s="2">
        <f>2016-AB2576</f>
        <v>11</v>
      </c>
      <c r="AD2576" s="2" t="s">
        <v>37</v>
      </c>
    </row>
    <row r="2577" spans="1:30" x14ac:dyDescent="0.2">
      <c r="A2577">
        <v>42</v>
      </c>
      <c r="B2577" s="2" t="s">
        <v>1499</v>
      </c>
      <c r="C2577" s="2" t="s">
        <v>22</v>
      </c>
      <c r="D2577" s="2" t="s">
        <v>23</v>
      </c>
      <c r="E2577" s="6" t="s">
        <v>2767</v>
      </c>
      <c r="F2577" s="2">
        <v>69</v>
      </c>
      <c r="G2577" s="2">
        <v>77</v>
      </c>
      <c r="H2577" s="3">
        <v>42651</v>
      </c>
      <c r="I2577" s="3">
        <v>42661</v>
      </c>
      <c r="J2577" s="3" t="s">
        <v>2542</v>
      </c>
      <c r="K2577" s="17">
        <f>IF(J2577="Januar",238.19,IF(J2577="Februar",240.59,IF(J2577="Mars",245.99,IF(J2577="April",250.79,IF(J2577="Mai",256.52,IF(J2577="Juni",259.83,IF(J2577="Juli",265.66,IF(J2577="August",272.21,IF(J2577="September",275.91,IF(J2577="Oktober",281.13,IF(J2577="November",284.38,IF(J2577="Desember",287.34,0))))))))))))</f>
        <v>281.13</v>
      </c>
      <c r="L2577" s="20">
        <f>$K$2/K2577</f>
        <v>0.84725927506847365</v>
      </c>
      <c r="M2577" s="2">
        <v>10</v>
      </c>
      <c r="N2577" s="2">
        <v>4250000</v>
      </c>
      <c r="O2577" s="2">
        <v>4250000</v>
      </c>
      <c r="P2577" s="2">
        <f>O2577-N2577</f>
        <v>0</v>
      </c>
      <c r="Q2577" s="4">
        <f>P2577/N2577</f>
        <v>0</v>
      </c>
      <c r="R2577" s="2">
        <v>27000</v>
      </c>
      <c r="S2577" s="9">
        <f>(N2577+R2577)/F2577</f>
        <v>61985.507246376808</v>
      </c>
      <c r="T2577" s="2">
        <v>61986</v>
      </c>
      <c r="U2577" s="5">
        <f>T2577-S2577</f>
        <v>0.49275362319167471</v>
      </c>
      <c r="V2577" s="4">
        <f>U2577/S2577</f>
        <v>7.9494973112521761E-6</v>
      </c>
      <c r="W2577" s="22">
        <f>S2577*L2577</f>
        <v>52517.795934316833</v>
      </c>
      <c r="X2577" s="22">
        <f>T2577*L2577</f>
        <v>52518.213424394409</v>
      </c>
      <c r="Y2577" s="22">
        <f>X2577-W2577</f>
        <v>0.41749007757607615</v>
      </c>
      <c r="Z2577" s="8">
        <f>Y2577/W2577</f>
        <v>7.9494973113156595E-6</v>
      </c>
      <c r="AA2577" s="11">
        <v>1912</v>
      </c>
      <c r="AB2577" s="2">
        <v>1956</v>
      </c>
      <c r="AC2577" s="2">
        <f>2016-AB2577</f>
        <v>60</v>
      </c>
      <c r="AD2577" s="2" t="s">
        <v>1142</v>
      </c>
    </row>
    <row r="2578" spans="1:30" x14ac:dyDescent="0.2">
      <c r="A2578">
        <v>42</v>
      </c>
      <c r="B2578" s="6" t="s">
        <v>1566</v>
      </c>
      <c r="C2578" s="6" t="s">
        <v>22</v>
      </c>
      <c r="D2578" s="6" t="s">
        <v>23</v>
      </c>
      <c r="E2578" s="6" t="s">
        <v>2767</v>
      </c>
      <c r="F2578" s="6">
        <v>71</v>
      </c>
      <c r="G2578" s="6">
        <v>79</v>
      </c>
      <c r="H2578" s="7">
        <v>42651</v>
      </c>
      <c r="I2578" s="7">
        <v>42661</v>
      </c>
      <c r="J2578" s="3" t="s">
        <v>2542</v>
      </c>
      <c r="K2578" s="17">
        <f>IF(J2578="Januar",238.19,IF(J2578="Februar",240.59,IF(J2578="Mars",245.99,IF(J2578="April",250.79,IF(J2578="Mai",256.52,IF(J2578="Juni",259.83,IF(J2578="Juli",265.66,IF(J2578="August",272.21,IF(J2578="September",275.91,IF(J2578="Oktober",281.13,IF(J2578="November",284.38,IF(J2578="Desember",287.34,0))))))))))))</f>
        <v>281.13</v>
      </c>
      <c r="L2578" s="20">
        <f>$K$2/K2578</f>
        <v>0.84725927506847365</v>
      </c>
      <c r="M2578" s="6">
        <v>10</v>
      </c>
      <c r="N2578" s="6">
        <v>2800000</v>
      </c>
      <c r="O2578" s="6">
        <v>3450000</v>
      </c>
      <c r="P2578" s="6">
        <f>O2578-N2578</f>
        <v>650000</v>
      </c>
      <c r="Q2578" s="8">
        <f>P2578/N2578</f>
        <v>0.23214285714285715</v>
      </c>
      <c r="R2578" s="6">
        <v>35878</v>
      </c>
      <c r="S2578" s="9">
        <f>(N2578+R2578)/F2578</f>
        <v>39941.943661971833</v>
      </c>
      <c r="T2578" s="6">
        <v>49097</v>
      </c>
      <c r="U2578" s="5">
        <f>T2578-S2578</f>
        <v>9155.0563380281674</v>
      </c>
      <c r="V2578" s="4">
        <f>U2578/S2578</f>
        <v>0.22920908445285723</v>
      </c>
      <c r="W2578" s="22">
        <f>S2578*L2578</f>
        <v>33841.182231868072</v>
      </c>
      <c r="X2578" s="22">
        <f>T2578*L2578</f>
        <v>41597.888628036853</v>
      </c>
      <c r="Y2578" s="22">
        <f>X2578-W2578</f>
        <v>7756.7063961687818</v>
      </c>
      <c r="Z2578" s="8">
        <f>Y2578/W2578</f>
        <v>0.22920908445285729</v>
      </c>
      <c r="AA2578" s="10">
        <v>11355</v>
      </c>
      <c r="AB2578" s="6">
        <v>1965</v>
      </c>
      <c r="AC2578" s="6">
        <f>2016-AB2578</f>
        <v>51</v>
      </c>
      <c r="AD2578" s="6" t="s">
        <v>112</v>
      </c>
    </row>
    <row r="2579" spans="1:30" x14ac:dyDescent="0.2">
      <c r="A2579">
        <v>42</v>
      </c>
      <c r="B2579" s="6" t="s">
        <v>1694</v>
      </c>
      <c r="C2579" s="6" t="s">
        <v>22</v>
      </c>
      <c r="D2579" s="6" t="s">
        <v>23</v>
      </c>
      <c r="E2579" s="6" t="s">
        <v>2767</v>
      </c>
      <c r="F2579" s="6">
        <v>75</v>
      </c>
      <c r="G2579" s="6">
        <v>82</v>
      </c>
      <c r="H2579" s="7">
        <v>42651</v>
      </c>
      <c r="I2579" s="7">
        <v>42661</v>
      </c>
      <c r="J2579" s="3" t="s">
        <v>2542</v>
      </c>
      <c r="K2579" s="17">
        <f>IF(J2579="Januar",238.19,IF(J2579="Februar",240.59,IF(J2579="Mars",245.99,IF(J2579="April",250.79,IF(J2579="Mai",256.52,IF(J2579="Juni",259.83,IF(J2579="Juli",265.66,IF(J2579="August",272.21,IF(J2579="September",275.91,IF(J2579="Oktober",281.13,IF(J2579="November",284.38,IF(J2579="Desember",287.34,0))))))))))))</f>
        <v>281.13</v>
      </c>
      <c r="L2579" s="20">
        <f>$K$2/K2579</f>
        <v>0.84725927506847365</v>
      </c>
      <c r="M2579" s="6">
        <v>10</v>
      </c>
      <c r="N2579" s="6">
        <v>5300000</v>
      </c>
      <c r="O2579" s="6">
        <v>6100000</v>
      </c>
      <c r="P2579" s="6">
        <f>O2579-N2579</f>
        <v>800000</v>
      </c>
      <c r="Q2579" s="8">
        <f>P2579/N2579</f>
        <v>0.15094339622641509</v>
      </c>
      <c r="R2579" s="6"/>
      <c r="S2579" s="9">
        <f>(N2579+R2579)/F2579</f>
        <v>70666.666666666672</v>
      </c>
      <c r="T2579" s="6">
        <v>81333</v>
      </c>
      <c r="U2579" s="5">
        <f>T2579-S2579</f>
        <v>10666.333333333328</v>
      </c>
      <c r="V2579" s="4">
        <f>U2579/S2579</f>
        <v>0.15093867924528295</v>
      </c>
      <c r="W2579" s="22">
        <f>S2579*L2579</f>
        <v>59872.988771505472</v>
      </c>
      <c r="X2579" s="22">
        <f>T2579*L2579</f>
        <v>68910.138619144171</v>
      </c>
      <c r="Y2579" s="22">
        <f>X2579-W2579</f>
        <v>9037.1498476386987</v>
      </c>
      <c r="Z2579" s="8">
        <f>Y2579/W2579</f>
        <v>0.15093867924528306</v>
      </c>
      <c r="AA2579" s="10">
        <v>1290</v>
      </c>
      <c r="AB2579" s="6">
        <v>1936</v>
      </c>
      <c r="AC2579" s="6">
        <f>2016-AB2579</f>
        <v>80</v>
      </c>
      <c r="AD2579" s="6" t="s">
        <v>161</v>
      </c>
    </row>
    <row r="2580" spans="1:30" x14ac:dyDescent="0.2">
      <c r="A2580">
        <v>42</v>
      </c>
      <c r="B2580" s="6" t="s">
        <v>1729</v>
      </c>
      <c r="C2580" s="6" t="s">
        <v>22</v>
      </c>
      <c r="D2580" s="6" t="s">
        <v>23</v>
      </c>
      <c r="E2580" s="6" t="s">
        <v>2767</v>
      </c>
      <c r="F2580" s="6">
        <v>76</v>
      </c>
      <c r="G2580" s="6">
        <v>85</v>
      </c>
      <c r="H2580" s="7">
        <v>42651</v>
      </c>
      <c r="I2580" s="7">
        <v>42661</v>
      </c>
      <c r="J2580" s="3" t="s">
        <v>2542</v>
      </c>
      <c r="K2580" s="17">
        <f>IF(J2580="Januar",238.19,IF(J2580="Februar",240.59,IF(J2580="Mars",245.99,IF(J2580="April",250.79,IF(J2580="Mai",256.52,IF(J2580="Juni",259.83,IF(J2580="Juli",265.66,IF(J2580="August",272.21,IF(J2580="September",275.91,IF(J2580="Oktober",281.13,IF(J2580="November",284.38,IF(J2580="Desember",287.34,0))))))))))))</f>
        <v>281.13</v>
      </c>
      <c r="L2580" s="20">
        <f>$K$2/K2580</f>
        <v>0.84725927506847365</v>
      </c>
      <c r="M2580" s="6">
        <v>10</v>
      </c>
      <c r="N2580" s="6">
        <v>4950000</v>
      </c>
      <c r="O2580" s="6">
        <v>5350000</v>
      </c>
      <c r="P2580" s="6">
        <f>O2580-N2580</f>
        <v>400000</v>
      </c>
      <c r="Q2580" s="8">
        <f>P2580/N2580</f>
        <v>8.0808080808080815E-2</v>
      </c>
      <c r="R2580" s="6">
        <v>64000</v>
      </c>
      <c r="S2580" s="9">
        <f>(N2580+R2580)/F2580</f>
        <v>65973.68421052632</v>
      </c>
      <c r="T2580" s="6">
        <v>71237</v>
      </c>
      <c r="U2580" s="5">
        <f>T2580-S2580</f>
        <v>5263.3157894736796</v>
      </c>
      <c r="V2580" s="4">
        <f>U2580/S2580</f>
        <v>7.9779018747506911E-2</v>
      </c>
      <c r="W2580" s="22">
        <f>S2580*L2580</f>
        <v>55896.815857806934</v>
      </c>
      <c r="X2580" s="22">
        <f>T2580*L2580</f>
        <v>60356.208978052855</v>
      </c>
      <c r="Y2580" s="22">
        <f>X2580-W2580</f>
        <v>4459.3931202459207</v>
      </c>
      <c r="Z2580" s="8">
        <f>Y2580/W2580</f>
        <v>7.9779018747506911E-2</v>
      </c>
      <c r="AA2580" s="10">
        <v>1020</v>
      </c>
      <c r="AB2580" s="6">
        <v>1884</v>
      </c>
      <c r="AC2580" s="6">
        <f>2016-AB2580</f>
        <v>132</v>
      </c>
      <c r="AD2580" s="6" t="s">
        <v>27</v>
      </c>
    </row>
    <row r="2581" spans="1:30" x14ac:dyDescent="0.2">
      <c r="A2581">
        <v>42</v>
      </c>
      <c r="B2581" s="2" t="s">
        <v>1799</v>
      </c>
      <c r="C2581" s="2" t="s">
        <v>22</v>
      </c>
      <c r="D2581" s="2" t="s">
        <v>23</v>
      </c>
      <c r="E2581" s="6" t="s">
        <v>2767</v>
      </c>
      <c r="F2581" s="2">
        <v>78</v>
      </c>
      <c r="G2581" s="2">
        <v>86</v>
      </c>
      <c r="H2581" s="3">
        <v>42651</v>
      </c>
      <c r="I2581" s="3">
        <v>42661</v>
      </c>
      <c r="J2581" s="3" t="s">
        <v>2542</v>
      </c>
      <c r="K2581" s="17">
        <f>IF(J2581="Januar",238.19,IF(J2581="Februar",240.59,IF(J2581="Mars",245.99,IF(J2581="April",250.79,IF(J2581="Mai",256.52,IF(J2581="Juni",259.83,IF(J2581="Juli",265.66,IF(J2581="August",272.21,IF(J2581="September",275.91,IF(J2581="Oktober",281.13,IF(J2581="November",284.38,IF(J2581="Desember",287.34,0))))))))))))</f>
        <v>281.13</v>
      </c>
      <c r="L2581" s="20">
        <f>$K$2/K2581</f>
        <v>0.84725927506847365</v>
      </c>
      <c r="M2581" s="2">
        <v>10</v>
      </c>
      <c r="N2581" s="2">
        <v>4950000</v>
      </c>
      <c r="O2581" s="2">
        <v>4950000</v>
      </c>
      <c r="P2581" s="2">
        <f>O2581-N2581</f>
        <v>0</v>
      </c>
      <c r="Q2581" s="4">
        <f>P2581/N2581</f>
        <v>0</v>
      </c>
      <c r="R2581" s="2">
        <v>101259</v>
      </c>
      <c r="S2581" s="9">
        <f>(N2581+R2581)/F2581</f>
        <v>64759.730769230766</v>
      </c>
      <c r="T2581" s="2">
        <v>64760</v>
      </c>
      <c r="U2581" s="5">
        <f>T2581-S2581</f>
        <v>0.26923076923412737</v>
      </c>
      <c r="V2581" s="4">
        <f>U2581/S2581</f>
        <v>4.1573793781435354E-6</v>
      </c>
      <c r="W2581" s="22">
        <f>S2581*L2581</f>
        <v>54868.282545167989</v>
      </c>
      <c r="X2581" s="22">
        <f>T2581*L2581</f>
        <v>54868.51065343435</v>
      </c>
      <c r="Y2581" s="22">
        <f>X2581-W2581</f>
        <v>0.22810826636123238</v>
      </c>
      <c r="Z2581" s="8">
        <f>Y2581/W2581</f>
        <v>4.1573793780305031E-6</v>
      </c>
      <c r="AA2581" s="11">
        <v>1431</v>
      </c>
      <c r="AB2581" s="2">
        <v>1929</v>
      </c>
      <c r="AC2581" s="2">
        <f>2016-AB2581</f>
        <v>87</v>
      </c>
      <c r="AD2581" s="2" t="s">
        <v>25</v>
      </c>
    </row>
    <row r="2582" spans="1:30" x14ac:dyDescent="0.2">
      <c r="A2582">
        <v>42</v>
      </c>
      <c r="B2582" s="2" t="s">
        <v>1834</v>
      </c>
      <c r="C2582" s="2" t="s">
        <v>22</v>
      </c>
      <c r="D2582" s="2" t="s">
        <v>23</v>
      </c>
      <c r="E2582" s="6" t="s">
        <v>2767</v>
      </c>
      <c r="F2582" s="2">
        <v>79</v>
      </c>
      <c r="G2582" s="2">
        <v>87</v>
      </c>
      <c r="H2582" s="3">
        <v>42651</v>
      </c>
      <c r="I2582" s="3">
        <v>42661</v>
      </c>
      <c r="J2582" s="3" t="s">
        <v>2542</v>
      </c>
      <c r="K2582" s="17">
        <f>IF(J2582="Januar",238.19,IF(J2582="Februar",240.59,IF(J2582="Mars",245.99,IF(J2582="April",250.79,IF(J2582="Mai",256.52,IF(J2582="Juni",259.83,IF(J2582="Juli",265.66,IF(J2582="August",272.21,IF(J2582="September",275.91,IF(J2582="Oktober",281.13,IF(J2582="November",284.38,IF(J2582="Desember",287.34,0))))))))))))</f>
        <v>281.13</v>
      </c>
      <c r="L2582" s="20">
        <f>$K$2/K2582</f>
        <v>0.84725927506847365</v>
      </c>
      <c r="M2582" s="2">
        <v>10</v>
      </c>
      <c r="N2582" s="2">
        <v>6000000</v>
      </c>
      <c r="O2582" s="2">
        <v>6900000</v>
      </c>
      <c r="P2582" s="2">
        <f>O2582-N2582</f>
        <v>900000</v>
      </c>
      <c r="Q2582" s="4">
        <f>P2582/N2582</f>
        <v>0.15</v>
      </c>
      <c r="R2582" s="2"/>
      <c r="S2582" s="9">
        <f>(N2582+R2582)/F2582</f>
        <v>75949.3670886076</v>
      </c>
      <c r="T2582" s="2">
        <v>87342</v>
      </c>
      <c r="U2582" s="5">
        <f>T2582-S2582</f>
        <v>11392.6329113924</v>
      </c>
      <c r="V2582" s="4">
        <f>U2582/S2582</f>
        <v>0.15000299999999991</v>
      </c>
      <c r="W2582" s="22">
        <f>S2582*L2582</f>
        <v>64348.805701403064</v>
      </c>
      <c r="X2582" s="22">
        <f>T2582*L2582</f>
        <v>74001.319603030628</v>
      </c>
      <c r="Y2582" s="22">
        <f>X2582-W2582</f>
        <v>9652.5139016275643</v>
      </c>
      <c r="Z2582" s="8">
        <f>Y2582/W2582</f>
        <v>0.150003</v>
      </c>
      <c r="AA2582" s="11">
        <v>6175</v>
      </c>
      <c r="AB2582" s="2">
        <v>2014</v>
      </c>
      <c r="AC2582" s="2">
        <f>2016-AB2582</f>
        <v>2</v>
      </c>
      <c r="AD2582" s="2" t="s">
        <v>105</v>
      </c>
    </row>
    <row r="2583" spans="1:30" x14ac:dyDescent="0.2">
      <c r="A2583">
        <v>42</v>
      </c>
      <c r="B2583" s="2" t="s">
        <v>2137</v>
      </c>
      <c r="C2583" s="2" t="s">
        <v>22</v>
      </c>
      <c r="D2583" s="2" t="s">
        <v>23</v>
      </c>
      <c r="E2583" s="6" t="s">
        <v>2767</v>
      </c>
      <c r="F2583" s="2">
        <v>96</v>
      </c>
      <c r="G2583" s="2">
        <v>108</v>
      </c>
      <c r="H2583" s="3">
        <v>42651</v>
      </c>
      <c r="I2583" s="3">
        <v>42661</v>
      </c>
      <c r="J2583" s="3" t="s">
        <v>2542</v>
      </c>
      <c r="K2583" s="17">
        <f>IF(J2583="Januar",238.19,IF(J2583="Februar",240.59,IF(J2583="Mars",245.99,IF(J2583="April",250.79,IF(J2583="Mai",256.52,IF(J2583="Juni",259.83,IF(J2583="Juli",265.66,IF(J2583="August",272.21,IF(J2583="September",275.91,IF(J2583="Oktober",281.13,IF(J2583="November",284.38,IF(J2583="Desember",287.34,0))))))))))))</f>
        <v>281.13</v>
      </c>
      <c r="L2583" s="20">
        <f>$K$2/K2583</f>
        <v>0.84725927506847365</v>
      </c>
      <c r="M2583" s="2">
        <v>10</v>
      </c>
      <c r="N2583" s="2">
        <v>5950000</v>
      </c>
      <c r="O2583" s="2">
        <v>6475000</v>
      </c>
      <c r="P2583" s="2">
        <f>O2583-N2583</f>
        <v>525000</v>
      </c>
      <c r="Q2583" s="4">
        <f>P2583/N2583</f>
        <v>8.8235294117647065E-2</v>
      </c>
      <c r="R2583" s="2">
        <v>4779</v>
      </c>
      <c r="S2583" s="9">
        <f>(N2583+R2583)/F2583</f>
        <v>62028.947916666664</v>
      </c>
      <c r="T2583" s="2">
        <v>67498</v>
      </c>
      <c r="U2583" s="5">
        <f>T2583-S2583</f>
        <v>5469.0520833333358</v>
      </c>
      <c r="V2583" s="4">
        <f>U2583/S2583</f>
        <v>8.8169351037208979E-2</v>
      </c>
      <c r="W2583" s="22">
        <f>S2583*L2583</f>
        <v>52554.601445135107</v>
      </c>
      <c r="X2583" s="22">
        <f>T2583*L2583</f>
        <v>57188.306548571833</v>
      </c>
      <c r="Y2583" s="22">
        <f>X2583-W2583</f>
        <v>4633.705103436725</v>
      </c>
      <c r="Z2583" s="8">
        <f>Y2583/W2583</f>
        <v>8.8169351037208923E-2</v>
      </c>
      <c r="AA2583" s="11">
        <v>10997</v>
      </c>
      <c r="AB2583" s="2">
        <v>2006</v>
      </c>
      <c r="AC2583" s="2">
        <f>2016-AB2583</f>
        <v>10</v>
      </c>
      <c r="AD2583" s="2" t="s">
        <v>52</v>
      </c>
    </row>
    <row r="2584" spans="1:30" x14ac:dyDescent="0.2">
      <c r="A2584">
        <v>42</v>
      </c>
      <c r="B2584" s="2" t="s">
        <v>2310</v>
      </c>
      <c r="C2584" s="2" t="s">
        <v>22</v>
      </c>
      <c r="D2584" s="2" t="s">
        <v>23</v>
      </c>
      <c r="E2584" s="6" t="s">
        <v>2767</v>
      </c>
      <c r="F2584" s="2">
        <v>112</v>
      </c>
      <c r="G2584" s="2">
        <v>122</v>
      </c>
      <c r="H2584" s="3">
        <v>42651</v>
      </c>
      <c r="I2584" s="3">
        <v>42661</v>
      </c>
      <c r="J2584" s="3" t="s">
        <v>2542</v>
      </c>
      <c r="K2584" s="17">
        <f>IF(J2584="Januar",238.19,IF(J2584="Februar",240.59,IF(J2584="Mars",245.99,IF(J2584="April",250.79,IF(J2584="Mai",256.52,IF(J2584="Juni",259.83,IF(J2584="Juli",265.66,IF(J2584="August",272.21,IF(J2584="September",275.91,IF(J2584="Oktober",281.13,IF(J2584="November",284.38,IF(J2584="Desember",287.34,0))))))))))))</f>
        <v>281.13</v>
      </c>
      <c r="L2584" s="20">
        <f>$K$2/K2584</f>
        <v>0.84725927506847365</v>
      </c>
      <c r="M2584" s="2">
        <v>10</v>
      </c>
      <c r="N2584" s="2">
        <v>6000000</v>
      </c>
      <c r="O2584" s="2">
        <v>6725000</v>
      </c>
      <c r="P2584" s="2">
        <f>O2584-N2584</f>
        <v>725000</v>
      </c>
      <c r="Q2584" s="4">
        <f>P2584/N2584</f>
        <v>0.12083333333333333</v>
      </c>
      <c r="R2584" s="2">
        <v>214023</v>
      </c>
      <c r="S2584" s="9">
        <f>(N2584+R2584)/F2584</f>
        <v>55482.348214285717</v>
      </c>
      <c r="T2584" s="2">
        <v>61956</v>
      </c>
      <c r="U2584" s="5">
        <f>T2584-S2584</f>
        <v>6473.6517857142826</v>
      </c>
      <c r="V2584" s="4">
        <f>U2584/S2584</f>
        <v>0.11667948444992875</v>
      </c>
      <c r="W2584" s="22">
        <f>S2584*L2584</f>
        <v>47007.934127132343</v>
      </c>
      <c r="X2584" s="22">
        <f>T2584*L2584</f>
        <v>52492.795646142353</v>
      </c>
      <c r="Y2584" s="22">
        <f>X2584-W2584</f>
        <v>5484.8615190100099</v>
      </c>
      <c r="Z2584" s="8">
        <f>Y2584/W2584</f>
        <v>0.11667948444992868</v>
      </c>
      <c r="AA2584" s="2"/>
      <c r="AB2584" s="2">
        <v>1977</v>
      </c>
      <c r="AC2584" s="2">
        <f>2016-AB2584</f>
        <v>39</v>
      </c>
      <c r="AD2584" s="2" t="s">
        <v>37</v>
      </c>
    </row>
    <row r="2585" spans="1:30" x14ac:dyDescent="0.2">
      <c r="A2585">
        <v>42</v>
      </c>
      <c r="B2585" s="6" t="s">
        <v>2320</v>
      </c>
      <c r="C2585" s="6" t="s">
        <v>22</v>
      </c>
      <c r="D2585" s="6" t="s">
        <v>23</v>
      </c>
      <c r="E2585" s="6" t="s">
        <v>2767</v>
      </c>
      <c r="F2585" s="6">
        <v>113</v>
      </c>
      <c r="G2585" s="6">
        <v>125</v>
      </c>
      <c r="H2585" s="7">
        <v>42651</v>
      </c>
      <c r="I2585" s="7">
        <v>42661</v>
      </c>
      <c r="J2585" s="3" t="s">
        <v>2542</v>
      </c>
      <c r="K2585" s="17">
        <f>IF(J2585="Januar",238.19,IF(J2585="Februar",240.59,IF(J2585="Mars",245.99,IF(J2585="April",250.79,IF(J2585="Mai",256.52,IF(J2585="Juni",259.83,IF(J2585="Juli",265.66,IF(J2585="August",272.21,IF(J2585="September",275.91,IF(J2585="Oktober",281.13,IF(J2585="November",284.38,IF(J2585="Desember",287.34,0))))))))))))</f>
        <v>281.13</v>
      </c>
      <c r="L2585" s="20">
        <f>$K$2/K2585</f>
        <v>0.84725927506847365</v>
      </c>
      <c r="M2585" s="6">
        <v>10</v>
      </c>
      <c r="N2585" s="6">
        <v>10000000</v>
      </c>
      <c r="O2585" s="6">
        <v>10600000</v>
      </c>
      <c r="P2585" s="6">
        <f>O2585-N2585</f>
        <v>600000</v>
      </c>
      <c r="Q2585" s="8">
        <f>P2585/N2585</f>
        <v>0.06</v>
      </c>
      <c r="R2585" s="6"/>
      <c r="S2585" s="9">
        <f>(N2585+R2585)/F2585</f>
        <v>88495.575221238934</v>
      </c>
      <c r="T2585" s="6">
        <v>93805</v>
      </c>
      <c r="U2585" s="5">
        <f>T2585-S2585</f>
        <v>5309.4247787610657</v>
      </c>
      <c r="V2585" s="4">
        <f>U2585/S2585</f>
        <v>5.9996500000000043E-2</v>
      </c>
      <c r="W2585" s="22">
        <f>S2585*L2585</f>
        <v>74978.696908714483</v>
      </c>
      <c r="X2585" s="22">
        <f>T2585*L2585</f>
        <v>79477.156297798167</v>
      </c>
      <c r="Y2585" s="22">
        <f>X2585-W2585</f>
        <v>4498.4593890836841</v>
      </c>
      <c r="Z2585" s="8">
        <f>Y2585/W2585</f>
        <v>5.9996499999999939E-2</v>
      </c>
      <c r="AA2585" s="10">
        <v>3449</v>
      </c>
      <c r="AB2585" s="6">
        <v>2000</v>
      </c>
      <c r="AC2585" s="6">
        <f>2016-AB2585</f>
        <v>16</v>
      </c>
      <c r="AD2585" s="6" t="s">
        <v>259</v>
      </c>
    </row>
    <row r="2586" spans="1:30" x14ac:dyDescent="0.2">
      <c r="A2586">
        <v>42</v>
      </c>
      <c r="B2586" s="6" t="s">
        <v>2432</v>
      </c>
      <c r="C2586" s="6" t="s">
        <v>22</v>
      </c>
      <c r="D2586" s="6" t="s">
        <v>23</v>
      </c>
      <c r="E2586" s="6" t="s">
        <v>2767</v>
      </c>
      <c r="F2586" s="6">
        <v>132</v>
      </c>
      <c r="G2586" s="6">
        <v>145</v>
      </c>
      <c r="H2586" s="7">
        <v>42651</v>
      </c>
      <c r="I2586" s="7">
        <v>42661</v>
      </c>
      <c r="J2586" s="3" t="s">
        <v>2542</v>
      </c>
      <c r="K2586" s="17">
        <f>IF(J2586="Januar",238.19,IF(J2586="Februar",240.59,IF(J2586="Mars",245.99,IF(J2586="April",250.79,IF(J2586="Mai",256.52,IF(J2586="Juni",259.83,IF(J2586="Juli",265.66,IF(J2586="August",272.21,IF(J2586="September",275.91,IF(J2586="Oktober",281.13,IF(J2586="November",284.38,IF(J2586="Desember",287.34,0))))))))))))</f>
        <v>281.13</v>
      </c>
      <c r="L2586" s="20">
        <f>$K$2/K2586</f>
        <v>0.84725927506847365</v>
      </c>
      <c r="M2586" s="6">
        <v>10</v>
      </c>
      <c r="N2586" s="6">
        <v>8900000</v>
      </c>
      <c r="O2586" s="6">
        <v>9600000</v>
      </c>
      <c r="P2586" s="6">
        <f>O2586-N2586</f>
        <v>700000</v>
      </c>
      <c r="Q2586" s="8">
        <f>P2586/N2586</f>
        <v>7.8651685393258425E-2</v>
      </c>
      <c r="R2586" s="6">
        <v>36625</v>
      </c>
      <c r="S2586" s="9">
        <f>(N2586+R2586)/F2586</f>
        <v>67701.704545454544</v>
      </c>
      <c r="T2586" s="6">
        <v>73005</v>
      </c>
      <c r="U2586" s="5">
        <f>T2586-S2586</f>
        <v>5303.2954545454559</v>
      </c>
      <c r="V2586" s="4">
        <f>U2586/S2586</f>
        <v>7.8333263396416455E-2</v>
      </c>
      <c r="W2586" s="22">
        <f>S2586*L2586</f>
        <v>57360.897114081803</v>
      </c>
      <c r="X2586" s="22">
        <f>T2586*L2586</f>
        <v>61854.163376373916</v>
      </c>
      <c r="Y2586" s="22">
        <f>X2586-W2586</f>
        <v>4493.2662622921125</v>
      </c>
      <c r="Z2586" s="8">
        <f>Y2586/W2586</f>
        <v>7.8333263396416428E-2</v>
      </c>
      <c r="AA2586" s="6">
        <v>556</v>
      </c>
      <c r="AB2586" s="6">
        <v>1908</v>
      </c>
      <c r="AC2586" s="6">
        <f>2016-AB2586</f>
        <v>108</v>
      </c>
      <c r="AD2586" s="6" t="s">
        <v>67</v>
      </c>
    </row>
    <row r="2587" spans="1:30" x14ac:dyDescent="0.2">
      <c r="A2587">
        <v>42</v>
      </c>
      <c r="B2587" s="2" t="s">
        <v>125</v>
      </c>
      <c r="C2587" s="2" t="s">
        <v>22</v>
      </c>
      <c r="D2587" s="2" t="s">
        <v>23</v>
      </c>
      <c r="E2587" s="6" t="s">
        <v>2767</v>
      </c>
      <c r="F2587" s="2">
        <v>27</v>
      </c>
      <c r="G2587" s="2">
        <v>29</v>
      </c>
      <c r="H2587" s="3">
        <v>42650</v>
      </c>
      <c r="I2587" s="3">
        <v>42661</v>
      </c>
      <c r="J2587" s="3" t="s">
        <v>2542</v>
      </c>
      <c r="K2587" s="17">
        <f>IF(J2587="Januar",238.19,IF(J2587="Februar",240.59,IF(J2587="Mars",245.99,IF(J2587="April",250.79,IF(J2587="Mai",256.52,IF(J2587="Juni",259.83,IF(J2587="Juli",265.66,IF(J2587="August",272.21,IF(J2587="September",275.91,IF(J2587="Oktober",281.13,IF(J2587="November",284.38,IF(J2587="Desember",287.34,0))))))))))))</f>
        <v>281.13</v>
      </c>
      <c r="L2587" s="20">
        <f>$K$2/K2587</f>
        <v>0.84725927506847365</v>
      </c>
      <c r="M2587" s="2">
        <v>11</v>
      </c>
      <c r="N2587" s="2">
        <v>2100000</v>
      </c>
      <c r="O2587" s="2">
        <v>2450000</v>
      </c>
      <c r="P2587" s="2">
        <f>O2587-N2587</f>
        <v>350000</v>
      </c>
      <c r="Q2587" s="4">
        <f>P2587/N2587</f>
        <v>0.16666666666666666</v>
      </c>
      <c r="R2587" s="2">
        <v>1797</v>
      </c>
      <c r="S2587" s="9">
        <f>(N2587+R2587)/F2587</f>
        <v>77844.333333333328</v>
      </c>
      <c r="T2587" s="2">
        <v>90807</v>
      </c>
      <c r="U2587" s="5">
        <f>T2587-S2587</f>
        <v>12962.666666666672</v>
      </c>
      <c r="V2587" s="4">
        <f>U2587/S2587</f>
        <v>0.16652036328912836</v>
      </c>
      <c r="W2587" s="22">
        <f>S2587*L2587</f>
        <v>65954.33342818862</v>
      </c>
      <c r="X2587" s="22">
        <f>T2587*L2587</f>
        <v>76937.072991142893</v>
      </c>
      <c r="Y2587" s="22">
        <f>X2587-W2587</f>
        <v>10982.739562954273</v>
      </c>
      <c r="Z2587" s="8">
        <f>Y2587/W2587</f>
        <v>0.16652036328912839</v>
      </c>
      <c r="AA2587" s="2">
        <v>658</v>
      </c>
      <c r="AB2587" s="2">
        <v>1932</v>
      </c>
      <c r="AC2587" s="2">
        <f>2016-AB2587</f>
        <v>84</v>
      </c>
      <c r="AD2587" s="2" t="s">
        <v>37</v>
      </c>
    </row>
    <row r="2588" spans="1:30" x14ac:dyDescent="0.2">
      <c r="A2588">
        <v>42</v>
      </c>
      <c r="B2588" s="6" t="s">
        <v>214</v>
      </c>
      <c r="C2588" s="6" t="s">
        <v>22</v>
      </c>
      <c r="D2588" s="6" t="s">
        <v>23</v>
      </c>
      <c r="E2588" s="6" t="s">
        <v>2767</v>
      </c>
      <c r="F2588" s="6">
        <v>32</v>
      </c>
      <c r="G2588" s="6">
        <v>34</v>
      </c>
      <c r="H2588" s="7">
        <v>42650</v>
      </c>
      <c r="I2588" s="7">
        <v>42661</v>
      </c>
      <c r="J2588" s="3" t="s">
        <v>2542</v>
      </c>
      <c r="K2588" s="17">
        <f>IF(J2588="Januar",238.19,IF(J2588="Februar",240.59,IF(J2588="Mars",245.99,IF(J2588="April",250.79,IF(J2588="Mai",256.52,IF(J2588="Juni",259.83,IF(J2588="Juli",265.66,IF(J2588="August",272.21,IF(J2588="September",275.91,IF(J2588="Oktober",281.13,IF(J2588="November",284.38,IF(J2588="Desember",287.34,0))))))))))))</f>
        <v>281.13</v>
      </c>
      <c r="L2588" s="20">
        <f>$K$2/K2588</f>
        <v>0.84725927506847365</v>
      </c>
      <c r="M2588" s="6">
        <v>11</v>
      </c>
      <c r="N2588" s="6">
        <v>2790000</v>
      </c>
      <c r="O2588" s="6">
        <v>2990000</v>
      </c>
      <c r="P2588" s="6">
        <f>O2588-N2588</f>
        <v>200000</v>
      </c>
      <c r="Q2588" s="8">
        <f>P2588/N2588</f>
        <v>7.1684587813620068E-2</v>
      </c>
      <c r="R2588" s="6"/>
      <c r="S2588" s="9">
        <f>(N2588+R2588)/F2588</f>
        <v>87187.5</v>
      </c>
      <c r="T2588" s="6">
        <v>93438</v>
      </c>
      <c r="U2588" s="5">
        <f>T2588-S2588</f>
        <v>6250.5</v>
      </c>
      <c r="V2588" s="8">
        <f>U2588/S2588</f>
        <v>7.1690322580645158E-2</v>
      </c>
      <c r="W2588" s="22">
        <f>S2588*L2588</f>
        <v>73870.418045032551</v>
      </c>
      <c r="X2588" s="22">
        <f>T2588*L2588</f>
        <v>79166.212143848039</v>
      </c>
      <c r="Y2588" s="22">
        <f>X2588-W2588</f>
        <v>5295.7940988154878</v>
      </c>
      <c r="Z2588" s="8">
        <f>Y2588/W2588</f>
        <v>7.1690322580645061E-2</v>
      </c>
      <c r="AA2588" s="10">
        <v>1159</v>
      </c>
      <c r="AB2588" s="6">
        <v>1966</v>
      </c>
      <c r="AC2588" s="6">
        <f>2016-AB2588</f>
        <v>50</v>
      </c>
      <c r="AD2588" s="6" t="s">
        <v>75</v>
      </c>
    </row>
    <row r="2589" spans="1:30" x14ac:dyDescent="0.2">
      <c r="A2589">
        <v>42</v>
      </c>
      <c r="B2589" s="2" t="s">
        <v>189</v>
      </c>
      <c r="C2589" s="2" t="s">
        <v>22</v>
      </c>
      <c r="D2589" s="2" t="s">
        <v>23</v>
      </c>
      <c r="E2589" s="6" t="s">
        <v>2767</v>
      </c>
      <c r="F2589" s="2">
        <v>32</v>
      </c>
      <c r="G2589" s="2">
        <v>36</v>
      </c>
      <c r="H2589" s="3">
        <v>42650</v>
      </c>
      <c r="I2589" s="3">
        <v>42661</v>
      </c>
      <c r="J2589" s="3" t="s">
        <v>2542</v>
      </c>
      <c r="K2589" s="17">
        <f>IF(J2589="Januar",238.19,IF(J2589="Februar",240.59,IF(J2589="Mars",245.99,IF(J2589="April",250.79,IF(J2589="Mai",256.52,IF(J2589="Juni",259.83,IF(J2589="Juli",265.66,IF(J2589="August",272.21,IF(J2589="September",275.91,IF(J2589="Oktober",281.13,IF(J2589="November",284.38,IF(J2589="Desember",287.34,0))))))))))))</f>
        <v>281.13</v>
      </c>
      <c r="L2589" s="20">
        <f>$K$2/K2589</f>
        <v>0.84725927506847365</v>
      </c>
      <c r="M2589" s="2">
        <v>11</v>
      </c>
      <c r="N2589" s="2">
        <v>2400000</v>
      </c>
      <c r="O2589" s="2">
        <v>2950000</v>
      </c>
      <c r="P2589" s="2">
        <f>O2589-N2589</f>
        <v>550000</v>
      </c>
      <c r="Q2589" s="4">
        <f>P2589/N2589</f>
        <v>0.22916666666666666</v>
      </c>
      <c r="R2589" s="2">
        <v>141000</v>
      </c>
      <c r="S2589" s="9">
        <f>(N2589+R2589)/F2589</f>
        <v>79406.25</v>
      </c>
      <c r="T2589" s="2">
        <v>96594</v>
      </c>
      <c r="U2589" s="5">
        <f>T2589-S2589</f>
        <v>17187.75</v>
      </c>
      <c r="V2589" s="4">
        <f>U2589/S2589</f>
        <v>0.21645336481700117</v>
      </c>
      <c r="W2589" s="22">
        <f>S2589*L2589</f>
        <v>67277.681810905982</v>
      </c>
      <c r="X2589" s="22">
        <f>T2589*L2589</f>
        <v>81840.162415964151</v>
      </c>
      <c r="Y2589" s="22">
        <f>X2589-W2589</f>
        <v>14562.480605058168</v>
      </c>
      <c r="Z2589" s="8">
        <f>Y2589/W2589</f>
        <v>0.21645336481700134</v>
      </c>
      <c r="AA2589" s="11">
        <v>21033</v>
      </c>
      <c r="AB2589" s="2">
        <v>1969</v>
      </c>
      <c r="AC2589" s="2">
        <f>2016-AB2589</f>
        <v>47</v>
      </c>
      <c r="AD2589" s="2" t="s">
        <v>37</v>
      </c>
    </row>
    <row r="2590" spans="1:30" x14ac:dyDescent="0.2">
      <c r="A2590">
        <v>42</v>
      </c>
      <c r="B2590" s="6" t="s">
        <v>261</v>
      </c>
      <c r="C2590" s="6" t="s">
        <v>22</v>
      </c>
      <c r="D2590" s="6" t="s">
        <v>23</v>
      </c>
      <c r="E2590" s="6" t="s">
        <v>2767</v>
      </c>
      <c r="F2590" s="6">
        <v>34</v>
      </c>
      <c r="G2590" s="6">
        <v>37</v>
      </c>
      <c r="H2590" s="7">
        <v>42650</v>
      </c>
      <c r="I2590" s="7">
        <v>42661</v>
      </c>
      <c r="J2590" s="3" t="s">
        <v>2542</v>
      </c>
      <c r="K2590" s="17">
        <f>IF(J2590="Januar",238.19,IF(J2590="Februar",240.59,IF(J2590="Mars",245.99,IF(J2590="April",250.79,IF(J2590="Mai",256.52,IF(J2590="Juni",259.83,IF(J2590="Juli",265.66,IF(J2590="August",272.21,IF(J2590="September",275.91,IF(J2590="Oktober",281.13,IF(J2590="November",284.38,IF(J2590="Desember",287.34,0))))))))))))</f>
        <v>281.13</v>
      </c>
      <c r="L2590" s="20">
        <f>$K$2/K2590</f>
        <v>0.84725927506847365</v>
      </c>
      <c r="M2590" s="6">
        <v>11</v>
      </c>
      <c r="N2590" s="6">
        <v>2700000</v>
      </c>
      <c r="O2590" s="6">
        <v>3500000</v>
      </c>
      <c r="P2590" s="6">
        <f>O2590-N2590</f>
        <v>800000</v>
      </c>
      <c r="Q2590" s="8">
        <f>P2590/N2590</f>
        <v>0.29629629629629628</v>
      </c>
      <c r="R2590" s="6"/>
      <c r="S2590" s="9">
        <f>(N2590+R2590)/F2590</f>
        <v>79411.76470588235</v>
      </c>
      <c r="T2590" s="6">
        <v>102941</v>
      </c>
      <c r="U2590" s="5">
        <f>T2590-S2590</f>
        <v>23529.23529411765</v>
      </c>
      <c r="V2590" s="4">
        <f>U2590/S2590</f>
        <v>0.29629407407407415</v>
      </c>
      <c r="W2590" s="22">
        <f>S2590*L2590</f>
        <v>67282.354196614076</v>
      </c>
      <c r="X2590" s="22">
        <f>T2590*L2590</f>
        <v>87217.717034823741</v>
      </c>
      <c r="Y2590" s="22">
        <f>X2590-W2590</f>
        <v>19935.362838209665</v>
      </c>
      <c r="Z2590" s="8">
        <f>Y2590/W2590</f>
        <v>0.29629407407407415</v>
      </c>
      <c r="AA2590" s="6">
        <v>626</v>
      </c>
      <c r="AB2590" s="6">
        <v>1898</v>
      </c>
      <c r="AC2590" s="6">
        <f>2016-AB2590</f>
        <v>118</v>
      </c>
      <c r="AD2590" s="6" t="s">
        <v>37</v>
      </c>
    </row>
    <row r="2591" spans="1:30" x14ac:dyDescent="0.2">
      <c r="A2591">
        <v>42</v>
      </c>
      <c r="B2591" s="2" t="s">
        <v>306</v>
      </c>
      <c r="C2591" s="2" t="s">
        <v>22</v>
      </c>
      <c r="D2591" s="2" t="s">
        <v>23</v>
      </c>
      <c r="E2591" s="6" t="s">
        <v>2767</v>
      </c>
      <c r="F2591" s="2">
        <v>36</v>
      </c>
      <c r="G2591" s="2">
        <v>42</v>
      </c>
      <c r="H2591" s="3">
        <v>42650</v>
      </c>
      <c r="I2591" s="3">
        <v>42661</v>
      </c>
      <c r="J2591" s="3" t="s">
        <v>2542</v>
      </c>
      <c r="K2591" s="17">
        <f>IF(J2591="Januar",238.19,IF(J2591="Februar",240.59,IF(J2591="Mars",245.99,IF(J2591="April",250.79,IF(J2591="Mai",256.52,IF(J2591="Juni",259.83,IF(J2591="Juli",265.66,IF(J2591="August",272.21,IF(J2591="September",275.91,IF(J2591="Oktober",281.13,IF(J2591="November",284.38,IF(J2591="Desember",287.34,0))))))))))))</f>
        <v>281.13</v>
      </c>
      <c r="L2591" s="20">
        <f>$K$2/K2591</f>
        <v>0.84725927506847365</v>
      </c>
      <c r="M2591" s="2">
        <v>11</v>
      </c>
      <c r="N2591" s="2">
        <v>2490000</v>
      </c>
      <c r="O2591" s="2">
        <v>3200000</v>
      </c>
      <c r="P2591" s="2">
        <f>O2591-N2591</f>
        <v>710000</v>
      </c>
      <c r="Q2591" s="4">
        <f>P2591/N2591</f>
        <v>0.28514056224899598</v>
      </c>
      <c r="R2591" s="2">
        <v>1630</v>
      </c>
      <c r="S2591" s="9">
        <f>(N2591+R2591)/F2591</f>
        <v>69211.944444444438</v>
      </c>
      <c r="T2591" s="2">
        <v>88934</v>
      </c>
      <c r="U2591" s="5">
        <f>T2591-S2591</f>
        <v>19722.055555555562</v>
      </c>
      <c r="V2591" s="4">
        <f>U2591/S2591</f>
        <v>0.28495161801712143</v>
      </c>
      <c r="W2591" s="22">
        <f>S2591*L2591</f>
        <v>58640.461876079469</v>
      </c>
      <c r="X2591" s="22">
        <f>T2591*L2591</f>
        <v>75350.156368939643</v>
      </c>
      <c r="Y2591" s="22">
        <f>X2591-W2591</f>
        <v>16709.694492860173</v>
      </c>
      <c r="Z2591" s="8">
        <f>Y2591/W2591</f>
        <v>0.28495161801712149</v>
      </c>
      <c r="AA2591" s="2">
        <v>338</v>
      </c>
      <c r="AB2591" s="2">
        <v>1937</v>
      </c>
      <c r="AC2591" s="2">
        <f>2016-AB2591</f>
        <v>79</v>
      </c>
      <c r="AD2591" s="2" t="s">
        <v>307</v>
      </c>
    </row>
    <row r="2592" spans="1:30" x14ac:dyDescent="0.2">
      <c r="A2592">
        <v>42</v>
      </c>
      <c r="B2592" s="2" t="s">
        <v>690</v>
      </c>
      <c r="C2592" s="2" t="s">
        <v>22</v>
      </c>
      <c r="D2592" s="2" t="s">
        <v>23</v>
      </c>
      <c r="E2592" s="6" t="s">
        <v>2767</v>
      </c>
      <c r="F2592" s="2">
        <v>49</v>
      </c>
      <c r="G2592" s="2">
        <v>54</v>
      </c>
      <c r="H2592" s="3">
        <v>42650</v>
      </c>
      <c r="I2592" s="3">
        <v>42661</v>
      </c>
      <c r="J2592" s="3" t="s">
        <v>2542</v>
      </c>
      <c r="K2592" s="17">
        <f>IF(J2592="Januar",238.19,IF(J2592="Februar",240.59,IF(J2592="Mars",245.99,IF(J2592="April",250.79,IF(J2592="Mai",256.52,IF(J2592="Juni",259.83,IF(J2592="Juli",265.66,IF(J2592="August",272.21,IF(J2592="September",275.91,IF(J2592="Oktober",281.13,IF(J2592="November",284.38,IF(J2592="Desember",287.34,0))))))))))))</f>
        <v>281.13</v>
      </c>
      <c r="L2592" s="20">
        <f>$K$2/K2592</f>
        <v>0.84725927506847365</v>
      </c>
      <c r="M2592" s="2">
        <v>11</v>
      </c>
      <c r="N2592" s="2">
        <v>2650000</v>
      </c>
      <c r="O2592" s="2">
        <v>3310000</v>
      </c>
      <c r="P2592" s="2">
        <f>O2592-N2592</f>
        <v>660000</v>
      </c>
      <c r="Q2592" s="4">
        <f>P2592/N2592</f>
        <v>0.24905660377358491</v>
      </c>
      <c r="R2592" s="2"/>
      <c r="S2592" s="9">
        <f>(N2592+R2592)/F2592</f>
        <v>54081.632653061228</v>
      </c>
      <c r="T2592" s="2">
        <v>67551</v>
      </c>
      <c r="U2592" s="5">
        <f>T2592-S2592</f>
        <v>13469.367346938772</v>
      </c>
      <c r="V2592" s="4">
        <f>U2592/S2592</f>
        <v>0.24905622641509426</v>
      </c>
      <c r="W2592" s="22">
        <f>S2592*L2592</f>
        <v>45821.16487615215</v>
      </c>
      <c r="X2592" s="22">
        <f>T2592*L2592</f>
        <v>57233.211290150466</v>
      </c>
      <c r="Y2592" s="22">
        <f>X2592-W2592</f>
        <v>11412.046413998316</v>
      </c>
      <c r="Z2592" s="8">
        <f>Y2592/W2592</f>
        <v>0.24905622641509428</v>
      </c>
      <c r="AA2592" s="11">
        <v>6576</v>
      </c>
      <c r="AB2592" s="2">
        <v>2005</v>
      </c>
      <c r="AC2592" s="2">
        <f>2016-AB2592</f>
        <v>11</v>
      </c>
      <c r="AD2592" s="2" t="s">
        <v>108</v>
      </c>
    </row>
    <row r="2593" spans="1:30" x14ac:dyDescent="0.2">
      <c r="A2593">
        <v>42</v>
      </c>
      <c r="B2593" s="6" t="s">
        <v>796</v>
      </c>
      <c r="C2593" s="6" t="s">
        <v>22</v>
      </c>
      <c r="D2593" s="6" t="s">
        <v>23</v>
      </c>
      <c r="E2593" s="6" t="s">
        <v>2767</v>
      </c>
      <c r="F2593" s="6">
        <v>51</v>
      </c>
      <c r="G2593" s="6">
        <v>59</v>
      </c>
      <c r="H2593" s="7">
        <v>42650</v>
      </c>
      <c r="I2593" s="7">
        <v>42661</v>
      </c>
      <c r="J2593" s="3" t="s">
        <v>2542</v>
      </c>
      <c r="K2593" s="17">
        <f>IF(J2593="Januar",238.19,IF(J2593="Februar",240.59,IF(J2593="Mars",245.99,IF(J2593="April",250.79,IF(J2593="Mai",256.52,IF(J2593="Juni",259.83,IF(J2593="Juli",265.66,IF(J2593="August",272.21,IF(J2593="September",275.91,IF(J2593="Oktober",281.13,IF(J2593="November",284.38,IF(J2593="Desember",287.34,0))))))))))))</f>
        <v>281.13</v>
      </c>
      <c r="L2593" s="20">
        <f>$K$2/K2593</f>
        <v>0.84725927506847365</v>
      </c>
      <c r="M2593" s="6">
        <v>11</v>
      </c>
      <c r="N2593" s="6">
        <v>4200000</v>
      </c>
      <c r="O2593" s="6">
        <v>4650000</v>
      </c>
      <c r="P2593" s="6">
        <f>O2593-N2593</f>
        <v>450000</v>
      </c>
      <c r="Q2593" s="8">
        <f>P2593/N2593</f>
        <v>0.10714285714285714</v>
      </c>
      <c r="R2593" s="6"/>
      <c r="S2593" s="9">
        <f>(N2593+R2593)/F2593</f>
        <v>82352.941176470587</v>
      </c>
      <c r="T2593" s="6">
        <v>91176</v>
      </c>
      <c r="U2593" s="5">
        <f>T2593-S2593</f>
        <v>8823.0588235294126</v>
      </c>
      <c r="V2593" s="4">
        <f>U2593/S2593</f>
        <v>0.10713714285714288</v>
      </c>
      <c r="W2593" s="22">
        <f>S2593*L2593</f>
        <v>69774.293240933126</v>
      </c>
      <c r="X2593" s="22">
        <f>T2593*L2593</f>
        <v>77249.71166364316</v>
      </c>
      <c r="Y2593" s="22">
        <f>X2593-W2593</f>
        <v>7475.4184227100341</v>
      </c>
      <c r="Z2593" s="8">
        <f>Y2593/W2593</f>
        <v>0.10713714285714292</v>
      </c>
      <c r="AA2593" s="6">
        <v>743</v>
      </c>
      <c r="AB2593" s="6">
        <v>1980</v>
      </c>
      <c r="AC2593" s="6">
        <f>2016-AB2593</f>
        <v>36</v>
      </c>
      <c r="AD2593" s="6" t="s">
        <v>797</v>
      </c>
    </row>
    <row r="2594" spans="1:30" x14ac:dyDescent="0.2">
      <c r="A2594">
        <v>42</v>
      </c>
      <c r="B2594" s="6" t="s">
        <v>987</v>
      </c>
      <c r="C2594" s="6" t="s">
        <v>22</v>
      </c>
      <c r="D2594" s="6" t="s">
        <v>23</v>
      </c>
      <c r="E2594" s="6" t="s">
        <v>2767</v>
      </c>
      <c r="F2594" s="6">
        <v>55</v>
      </c>
      <c r="G2594" s="6">
        <v>63</v>
      </c>
      <c r="H2594" s="7">
        <v>42650</v>
      </c>
      <c r="I2594" s="7">
        <v>42661</v>
      </c>
      <c r="J2594" s="3" t="s">
        <v>2542</v>
      </c>
      <c r="K2594" s="17">
        <f>IF(J2594="Januar",238.19,IF(J2594="Februar",240.59,IF(J2594="Mars",245.99,IF(J2594="April",250.79,IF(J2594="Mai",256.52,IF(J2594="Juni",259.83,IF(J2594="Juli",265.66,IF(J2594="August",272.21,IF(J2594="September",275.91,IF(J2594="Oktober",281.13,IF(J2594="November",284.38,IF(J2594="Desember",287.34,0))))))))))))</f>
        <v>281.13</v>
      </c>
      <c r="L2594" s="20">
        <f>$K$2/K2594</f>
        <v>0.84725927506847365</v>
      </c>
      <c r="M2594" s="6">
        <v>11</v>
      </c>
      <c r="N2594" s="6">
        <v>4990000</v>
      </c>
      <c r="O2594" s="6">
        <v>5400000</v>
      </c>
      <c r="P2594" s="6">
        <f>O2594-N2594</f>
        <v>410000</v>
      </c>
      <c r="Q2594" s="8">
        <f>P2594/N2594</f>
        <v>8.2164328657314628E-2</v>
      </c>
      <c r="R2594" s="6"/>
      <c r="S2594" s="9">
        <f>(N2594+R2594)/F2594</f>
        <v>90727.272727272721</v>
      </c>
      <c r="T2594" s="6">
        <v>98182</v>
      </c>
      <c r="U2594" s="5">
        <f>T2594-S2594</f>
        <v>7454.7272727272793</v>
      </c>
      <c r="V2594" s="4">
        <f>U2594/S2594</f>
        <v>8.2166332665330744E-2</v>
      </c>
      <c r="W2594" s="22">
        <f>S2594*L2594</f>
        <v>76869.523319848784</v>
      </c>
      <c r="X2594" s="22">
        <f>T2594*L2594</f>
        <v>83185.610144772887</v>
      </c>
      <c r="Y2594" s="22">
        <f>X2594-W2594</f>
        <v>6316.086824924103</v>
      </c>
      <c r="Z2594" s="8">
        <f>Y2594/W2594</f>
        <v>8.2166332665330855E-2</v>
      </c>
      <c r="AA2594" s="6">
        <v>357</v>
      </c>
      <c r="AB2594" s="6">
        <v>1892</v>
      </c>
      <c r="AC2594" s="6">
        <f>2016-AB2594</f>
        <v>124</v>
      </c>
      <c r="AD2594" s="6" t="s">
        <v>67</v>
      </c>
    </row>
    <row r="2595" spans="1:30" x14ac:dyDescent="0.2">
      <c r="A2595">
        <v>42</v>
      </c>
      <c r="B2595" s="2" t="s">
        <v>155</v>
      </c>
      <c r="C2595" s="2" t="s">
        <v>22</v>
      </c>
      <c r="D2595" s="2" t="s">
        <v>23</v>
      </c>
      <c r="E2595" s="6" t="s">
        <v>2767</v>
      </c>
      <c r="F2595" s="2">
        <v>55</v>
      </c>
      <c r="G2595" s="2">
        <v>61</v>
      </c>
      <c r="H2595" s="3">
        <v>42650</v>
      </c>
      <c r="I2595" s="3">
        <v>42661</v>
      </c>
      <c r="J2595" s="3" t="s">
        <v>2542</v>
      </c>
      <c r="K2595" s="17">
        <f>IF(J2595="Januar",238.19,IF(J2595="Februar",240.59,IF(J2595="Mars",245.99,IF(J2595="April",250.79,IF(J2595="Mai",256.52,IF(J2595="Juni",259.83,IF(J2595="Juli",265.66,IF(J2595="August",272.21,IF(J2595="September",275.91,IF(J2595="Oktober",281.13,IF(J2595="November",284.38,IF(J2595="Desember",287.34,0))))))))))))</f>
        <v>281.13</v>
      </c>
      <c r="L2595" s="20">
        <f>$K$2/K2595</f>
        <v>0.84725927506847365</v>
      </c>
      <c r="M2595" s="2">
        <v>11</v>
      </c>
      <c r="N2595" s="2">
        <v>3300000</v>
      </c>
      <c r="O2595" s="2">
        <v>4100000</v>
      </c>
      <c r="P2595" s="2">
        <f>O2595-N2595</f>
        <v>800000</v>
      </c>
      <c r="Q2595" s="4">
        <f>P2595/N2595</f>
        <v>0.24242424242424243</v>
      </c>
      <c r="R2595" s="2"/>
      <c r="S2595" s="9">
        <f>(N2595+R2595)/F2595</f>
        <v>60000</v>
      </c>
      <c r="T2595" s="2">
        <v>74545</v>
      </c>
      <c r="U2595" s="5">
        <f>T2595-S2595</f>
        <v>14545</v>
      </c>
      <c r="V2595" s="4">
        <f>U2595/S2595</f>
        <v>0.24241666666666667</v>
      </c>
      <c r="W2595" s="22">
        <f>S2595*L2595</f>
        <v>50835.556504108419</v>
      </c>
      <c r="X2595" s="22">
        <f>T2595*L2595</f>
        <v>63158.942659979366</v>
      </c>
      <c r="Y2595" s="22">
        <f>X2595-W2595</f>
        <v>12323.386155870947</v>
      </c>
      <c r="Z2595" s="8">
        <f>Y2595/W2595</f>
        <v>0.24241666666666661</v>
      </c>
      <c r="AA2595" s="2">
        <v>376</v>
      </c>
      <c r="AB2595" s="2">
        <v>1899</v>
      </c>
      <c r="AC2595" s="2">
        <f>2016-AB2595</f>
        <v>117</v>
      </c>
      <c r="AD2595" s="2" t="s">
        <v>37</v>
      </c>
    </row>
    <row r="2596" spans="1:30" x14ac:dyDescent="0.2">
      <c r="A2596">
        <v>42</v>
      </c>
      <c r="B2596" s="2" t="s">
        <v>1070</v>
      </c>
      <c r="C2596" s="2" t="s">
        <v>22</v>
      </c>
      <c r="D2596" s="2" t="s">
        <v>23</v>
      </c>
      <c r="E2596" s="6" t="s">
        <v>2767</v>
      </c>
      <c r="F2596" s="2">
        <v>57</v>
      </c>
      <c r="G2596" s="2">
        <v>67</v>
      </c>
      <c r="H2596" s="3">
        <v>42650</v>
      </c>
      <c r="I2596" s="3">
        <v>42661</v>
      </c>
      <c r="J2596" s="3" t="s">
        <v>2542</v>
      </c>
      <c r="K2596" s="17">
        <f>IF(J2596="Januar",238.19,IF(J2596="Februar",240.59,IF(J2596="Mars",245.99,IF(J2596="April",250.79,IF(J2596="Mai",256.52,IF(J2596="Juni",259.83,IF(J2596="Juli",265.66,IF(J2596="August",272.21,IF(J2596="September",275.91,IF(J2596="Oktober",281.13,IF(J2596="November",284.38,IF(J2596="Desember",287.34,0))))))))))))</f>
        <v>281.13</v>
      </c>
      <c r="L2596" s="20">
        <f>$K$2/K2596</f>
        <v>0.84725927506847365</v>
      </c>
      <c r="M2596" s="2">
        <v>11</v>
      </c>
      <c r="N2596" s="2">
        <v>5190000</v>
      </c>
      <c r="O2596" s="2">
        <v>5850000</v>
      </c>
      <c r="P2596" s="2">
        <f>O2596-N2596</f>
        <v>660000</v>
      </c>
      <c r="Q2596" s="4">
        <f>P2596/N2596</f>
        <v>0.12716763005780346</v>
      </c>
      <c r="R2596" s="2">
        <v>3229</v>
      </c>
      <c r="S2596" s="9">
        <f>(N2596+R2596)/F2596</f>
        <v>91109.280701754382</v>
      </c>
      <c r="T2596" s="2">
        <v>102688</v>
      </c>
      <c r="U2596" s="5">
        <f>T2596-S2596</f>
        <v>11578.719298245618</v>
      </c>
      <c r="V2596" s="4">
        <f>U2596/S2596</f>
        <v>0.12708605763389219</v>
      </c>
      <c r="W2596" s="22">
        <f>S2596*L2596</f>
        <v>77193.183119378489</v>
      </c>
      <c r="X2596" s="22">
        <f>T2596*L2596</f>
        <v>87003.360438231422</v>
      </c>
      <c r="Y2596" s="22">
        <f>X2596-W2596</f>
        <v>9810.1773188529332</v>
      </c>
      <c r="Z2596" s="8">
        <f>Y2596/W2596</f>
        <v>0.12708605763389225</v>
      </c>
      <c r="AA2596" s="11">
        <v>4055</v>
      </c>
      <c r="AB2596" s="2">
        <v>2006</v>
      </c>
      <c r="AC2596" s="2">
        <f>2016-AB2596</f>
        <v>10</v>
      </c>
      <c r="AD2596" s="2" t="s">
        <v>25</v>
      </c>
    </row>
    <row r="2597" spans="1:30" x14ac:dyDescent="0.2">
      <c r="A2597">
        <v>42</v>
      </c>
      <c r="B2597" s="6" t="s">
        <v>1371</v>
      </c>
      <c r="C2597" s="6" t="s">
        <v>22</v>
      </c>
      <c r="D2597" s="6" t="s">
        <v>23</v>
      </c>
      <c r="E2597" s="6" t="s">
        <v>2767</v>
      </c>
      <c r="F2597" s="6">
        <v>66</v>
      </c>
      <c r="G2597" s="6">
        <v>72</v>
      </c>
      <c r="H2597" s="7">
        <v>42650</v>
      </c>
      <c r="I2597" s="7">
        <v>42661</v>
      </c>
      <c r="J2597" s="3" t="s">
        <v>2542</v>
      </c>
      <c r="K2597" s="17">
        <f>IF(J2597="Januar",238.19,IF(J2597="Februar",240.59,IF(J2597="Mars",245.99,IF(J2597="April",250.79,IF(J2597="Mai",256.52,IF(J2597="Juni",259.83,IF(J2597="Juli",265.66,IF(J2597="August",272.21,IF(J2597="September",275.91,IF(J2597="Oktober",281.13,IF(J2597="November",284.38,IF(J2597="Desember",287.34,0))))))))))))</f>
        <v>281.13</v>
      </c>
      <c r="L2597" s="20">
        <f>$K$2/K2597</f>
        <v>0.84725927506847365</v>
      </c>
      <c r="M2597" s="6">
        <v>11</v>
      </c>
      <c r="N2597" s="6">
        <v>4300000</v>
      </c>
      <c r="O2597" s="6">
        <v>4300000</v>
      </c>
      <c r="P2597" s="6">
        <f>O2597-N2597</f>
        <v>0</v>
      </c>
      <c r="Q2597" s="8">
        <f>P2597/N2597</f>
        <v>0</v>
      </c>
      <c r="R2597" s="6">
        <v>37000</v>
      </c>
      <c r="S2597" s="9">
        <f>(N2597+R2597)/F2597</f>
        <v>65712.121212121216</v>
      </c>
      <c r="T2597" s="6">
        <v>65712</v>
      </c>
      <c r="U2597" s="5">
        <f>T2597-S2597</f>
        <v>-0.12121212121564895</v>
      </c>
      <c r="V2597" s="4">
        <f>U2597/S2597</f>
        <v>-1.8445930367149712E-6</v>
      </c>
      <c r="W2597" s="22">
        <f>S2597*L2597</f>
        <v>55675.204181393492</v>
      </c>
      <c r="X2597" s="22">
        <f>T2597*L2597</f>
        <v>55675.101483299542</v>
      </c>
      <c r="Y2597" s="22">
        <f>X2597-W2597</f>
        <v>-0.10269809394958429</v>
      </c>
      <c r="Z2597" s="8">
        <f>Y2597/W2597</f>
        <v>-1.8445930366952426E-6</v>
      </c>
      <c r="AA2597" s="10">
        <v>3014</v>
      </c>
      <c r="AB2597" s="6">
        <v>1956</v>
      </c>
      <c r="AC2597" s="6">
        <f>2016-AB2597</f>
        <v>60</v>
      </c>
      <c r="AD2597" s="6" t="s">
        <v>94</v>
      </c>
    </row>
    <row r="2598" spans="1:30" x14ac:dyDescent="0.2">
      <c r="A2598">
        <v>42</v>
      </c>
      <c r="B2598" s="2" t="s">
        <v>1500</v>
      </c>
      <c r="C2598" s="2" t="s">
        <v>22</v>
      </c>
      <c r="D2598" s="2" t="s">
        <v>23</v>
      </c>
      <c r="E2598" s="6" t="s">
        <v>2767</v>
      </c>
      <c r="F2598" s="2">
        <v>69</v>
      </c>
      <c r="G2598" s="2">
        <v>75</v>
      </c>
      <c r="H2598" s="3">
        <v>42650</v>
      </c>
      <c r="I2598" s="3">
        <v>42661</v>
      </c>
      <c r="J2598" s="3" t="s">
        <v>2542</v>
      </c>
      <c r="K2598" s="17">
        <f>IF(J2598="Januar",238.19,IF(J2598="Februar",240.59,IF(J2598="Mars",245.99,IF(J2598="April",250.79,IF(J2598="Mai",256.52,IF(J2598="Juni",259.83,IF(J2598="Juli",265.66,IF(J2598="August",272.21,IF(J2598="September",275.91,IF(J2598="Oktober",281.13,IF(J2598="November",284.38,IF(J2598="Desember",287.34,0))))))))))))</f>
        <v>281.13</v>
      </c>
      <c r="L2598" s="20">
        <f>$K$2/K2598</f>
        <v>0.84725927506847365</v>
      </c>
      <c r="M2598" s="2">
        <v>11</v>
      </c>
      <c r="N2598" s="2">
        <v>4500000</v>
      </c>
      <c r="O2598" s="2">
        <v>5025000</v>
      </c>
      <c r="P2598" s="2">
        <f>O2598-N2598</f>
        <v>525000</v>
      </c>
      <c r="Q2598" s="4">
        <f>P2598/N2598</f>
        <v>0.11666666666666667</v>
      </c>
      <c r="R2598" s="2"/>
      <c r="S2598" s="9">
        <f>(N2598+R2598)/F2598</f>
        <v>65217.391304347824</v>
      </c>
      <c r="T2598" s="2">
        <v>72826</v>
      </c>
      <c r="U2598" s="5">
        <f>T2598-S2598</f>
        <v>7608.6086956521758</v>
      </c>
      <c r="V2598" s="4">
        <f>U2598/S2598</f>
        <v>0.11666533333333337</v>
      </c>
      <c r="W2598" s="22">
        <f>S2598*L2598</f>
        <v>55256.039678378715</v>
      </c>
      <c r="X2598" s="22">
        <f>T2598*L2598</f>
        <v>61702.503966136661</v>
      </c>
      <c r="Y2598" s="22">
        <f>X2598-W2598</f>
        <v>6446.4642877579463</v>
      </c>
      <c r="Z2598" s="8">
        <f>Y2598/W2598</f>
        <v>0.11666533333333334</v>
      </c>
      <c r="AA2598" s="11">
        <v>3311</v>
      </c>
      <c r="AB2598" s="2">
        <v>2005</v>
      </c>
      <c r="AC2598" s="2">
        <f>2016-AB2598</f>
        <v>11</v>
      </c>
      <c r="AD2598" s="2" t="s">
        <v>83</v>
      </c>
    </row>
    <row r="2599" spans="1:30" x14ac:dyDescent="0.2">
      <c r="A2599">
        <v>42</v>
      </c>
      <c r="B2599" s="2" t="s">
        <v>1533</v>
      </c>
      <c r="C2599" s="2" t="s">
        <v>22</v>
      </c>
      <c r="D2599" s="2" t="s">
        <v>23</v>
      </c>
      <c r="E2599" s="6" t="s">
        <v>2767</v>
      </c>
      <c r="F2599" s="2">
        <v>70</v>
      </c>
      <c r="G2599" s="2">
        <v>76</v>
      </c>
      <c r="H2599" s="3">
        <v>42650</v>
      </c>
      <c r="I2599" s="3">
        <v>42661</v>
      </c>
      <c r="J2599" s="3" t="s">
        <v>2542</v>
      </c>
      <c r="K2599" s="17">
        <f>IF(J2599="Januar",238.19,IF(J2599="Februar",240.59,IF(J2599="Mars",245.99,IF(J2599="April",250.79,IF(J2599="Mai",256.52,IF(J2599="Juni",259.83,IF(J2599="Juli",265.66,IF(J2599="August",272.21,IF(J2599="September",275.91,IF(J2599="Oktober",281.13,IF(J2599="November",284.38,IF(J2599="Desember",287.34,0))))))))))))</f>
        <v>281.13</v>
      </c>
      <c r="L2599" s="20">
        <f>$K$2/K2599</f>
        <v>0.84725927506847365</v>
      </c>
      <c r="M2599" s="2">
        <v>11</v>
      </c>
      <c r="N2599" s="2">
        <v>5000000</v>
      </c>
      <c r="O2599" s="2">
        <v>5760000</v>
      </c>
      <c r="P2599" s="2">
        <f>O2599-N2599</f>
        <v>760000</v>
      </c>
      <c r="Q2599" s="4">
        <f>P2599/N2599</f>
        <v>0.152</v>
      </c>
      <c r="R2599" s="2"/>
      <c r="S2599" s="9">
        <f>(N2599+R2599)/F2599</f>
        <v>71428.571428571435</v>
      </c>
      <c r="T2599" s="2">
        <v>82286</v>
      </c>
      <c r="U2599" s="5">
        <f>T2599-S2599</f>
        <v>10857.428571428565</v>
      </c>
      <c r="V2599" s="4">
        <f>U2599/S2599</f>
        <v>0.15200399999999989</v>
      </c>
      <c r="W2599" s="22">
        <f>S2599*L2599</f>
        <v>60518.519647748122</v>
      </c>
      <c r="X2599" s="22">
        <f>T2599*L2599</f>
        <v>69717.576708284425</v>
      </c>
      <c r="Y2599" s="22">
        <f>X2599-W2599</f>
        <v>9199.0570605363027</v>
      </c>
      <c r="Z2599" s="8">
        <f>Y2599/W2599</f>
        <v>0.15200399999999994</v>
      </c>
      <c r="AA2599" s="2">
        <v>608</v>
      </c>
      <c r="AB2599" s="2">
        <v>1898</v>
      </c>
      <c r="AC2599" s="2">
        <f>2016-AB2599</f>
        <v>118</v>
      </c>
      <c r="AD2599" s="2" t="s">
        <v>67</v>
      </c>
    </row>
    <row r="2600" spans="1:30" x14ac:dyDescent="0.2">
      <c r="A2600">
        <v>42</v>
      </c>
      <c r="B2600" s="6" t="s">
        <v>1612</v>
      </c>
      <c r="C2600" s="6" t="s">
        <v>22</v>
      </c>
      <c r="D2600" s="6" t="s">
        <v>23</v>
      </c>
      <c r="E2600" s="6" t="s">
        <v>2767</v>
      </c>
      <c r="F2600" s="6">
        <v>72</v>
      </c>
      <c r="G2600" s="6">
        <v>82</v>
      </c>
      <c r="H2600" s="7">
        <v>42650</v>
      </c>
      <c r="I2600" s="7">
        <v>42661</v>
      </c>
      <c r="J2600" s="3" t="s">
        <v>2542</v>
      </c>
      <c r="K2600" s="17">
        <f>IF(J2600="Januar",238.19,IF(J2600="Februar",240.59,IF(J2600="Mars",245.99,IF(J2600="April",250.79,IF(J2600="Mai",256.52,IF(J2600="Juni",259.83,IF(J2600="Juli",265.66,IF(J2600="August",272.21,IF(J2600="September",275.91,IF(J2600="Oktober",281.13,IF(J2600="November",284.38,IF(J2600="Desember",287.34,0))))))))))))</f>
        <v>281.13</v>
      </c>
      <c r="L2600" s="20">
        <f>$K$2/K2600</f>
        <v>0.84725927506847365</v>
      </c>
      <c r="M2600" s="6">
        <v>11</v>
      </c>
      <c r="N2600" s="6">
        <v>3300000</v>
      </c>
      <c r="O2600" s="6">
        <v>3400000</v>
      </c>
      <c r="P2600" s="6">
        <f>O2600-N2600</f>
        <v>100000</v>
      </c>
      <c r="Q2600" s="8">
        <f>P2600/N2600</f>
        <v>3.0303030303030304E-2</v>
      </c>
      <c r="R2600" s="6">
        <v>201453</v>
      </c>
      <c r="S2600" s="9">
        <f>(N2600+R2600)/F2600</f>
        <v>48631.291666666664</v>
      </c>
      <c r="T2600" s="6">
        <v>50020</v>
      </c>
      <c r="U2600" s="5">
        <f>T2600-S2600</f>
        <v>1388.7083333333358</v>
      </c>
      <c r="V2600" s="4">
        <f>U2600/S2600</f>
        <v>2.8555859524603124E-2</v>
      </c>
      <c r="W2600" s="22">
        <f>S2600*L2600</f>
        <v>41203.312923143501</v>
      </c>
      <c r="X2600" s="22">
        <f>T2600*L2600</f>
        <v>42379.908938925051</v>
      </c>
      <c r="Y2600" s="22">
        <f>X2600-W2600</f>
        <v>1176.5960157815498</v>
      </c>
      <c r="Z2600" s="8">
        <f>Y2600/W2600</f>
        <v>2.855585952460311E-2</v>
      </c>
      <c r="AA2600" s="10">
        <v>33109</v>
      </c>
      <c r="AB2600" s="6">
        <v>1970</v>
      </c>
      <c r="AC2600" s="6">
        <f>2016-AB2600</f>
        <v>46</v>
      </c>
      <c r="AD2600" s="6" t="s">
        <v>48</v>
      </c>
    </row>
    <row r="2601" spans="1:30" x14ac:dyDescent="0.2">
      <c r="A2601">
        <v>42</v>
      </c>
      <c r="B2601" s="6" t="s">
        <v>1798</v>
      </c>
      <c r="C2601" s="6" t="s">
        <v>22</v>
      </c>
      <c r="D2601" s="6" t="s">
        <v>23</v>
      </c>
      <c r="E2601" s="6" t="s">
        <v>2767</v>
      </c>
      <c r="F2601" s="6">
        <v>78</v>
      </c>
      <c r="G2601" s="6">
        <v>87</v>
      </c>
      <c r="H2601" s="7">
        <v>42650</v>
      </c>
      <c r="I2601" s="7">
        <v>42661</v>
      </c>
      <c r="J2601" s="3" t="s">
        <v>2542</v>
      </c>
      <c r="K2601" s="17">
        <f>IF(J2601="Januar",238.19,IF(J2601="Februar",240.59,IF(J2601="Mars",245.99,IF(J2601="April",250.79,IF(J2601="Mai",256.52,IF(J2601="Juni",259.83,IF(J2601="Juli",265.66,IF(J2601="August",272.21,IF(J2601="September",275.91,IF(J2601="Oktober",281.13,IF(J2601="November",284.38,IF(J2601="Desember",287.34,0))))))))))))</f>
        <v>281.13</v>
      </c>
      <c r="L2601" s="20">
        <f>$K$2/K2601</f>
        <v>0.84725927506847365</v>
      </c>
      <c r="M2601" s="6">
        <v>11</v>
      </c>
      <c r="N2601" s="6">
        <v>5500000</v>
      </c>
      <c r="O2601" s="6">
        <v>6250000</v>
      </c>
      <c r="P2601" s="6">
        <f>O2601-N2601</f>
        <v>750000</v>
      </c>
      <c r="Q2601" s="8">
        <f>P2601/N2601</f>
        <v>0.13636363636363635</v>
      </c>
      <c r="R2601" s="6">
        <v>10173</v>
      </c>
      <c r="S2601" s="9">
        <f>(N2601+R2601)/F2601</f>
        <v>70643.243589743593</v>
      </c>
      <c r="T2601" s="6">
        <v>80259</v>
      </c>
      <c r="U2601" s="5">
        <f>T2601-S2601</f>
        <v>9615.7564102564065</v>
      </c>
      <c r="V2601" s="4">
        <f>U2601/S2601</f>
        <v>0.13611714187558172</v>
      </c>
      <c r="W2601" s="22">
        <f>S2601*L2601</f>
        <v>59853.143352331754</v>
      </c>
      <c r="X2601" s="22">
        <f>T2601*L2601</f>
        <v>68000.182157720628</v>
      </c>
      <c r="Y2601" s="22">
        <f>X2601-W2601</f>
        <v>8147.0388053888746</v>
      </c>
      <c r="Z2601" s="8">
        <f>Y2601/W2601</f>
        <v>0.13611714187558177</v>
      </c>
      <c r="AA2601" s="6">
        <v>668</v>
      </c>
      <c r="AB2601" s="6">
        <v>1950</v>
      </c>
      <c r="AC2601" s="6">
        <f>2016-AB2601</f>
        <v>66</v>
      </c>
      <c r="AD2601" s="6" t="s">
        <v>108</v>
      </c>
    </row>
    <row r="2602" spans="1:30" x14ac:dyDescent="0.2">
      <c r="A2602">
        <v>42</v>
      </c>
      <c r="B2602" s="6" t="s">
        <v>1857</v>
      </c>
      <c r="C2602" s="6" t="s">
        <v>22</v>
      </c>
      <c r="D2602" s="6" t="s">
        <v>23</v>
      </c>
      <c r="E2602" s="6" t="s">
        <v>2767</v>
      </c>
      <c r="F2602" s="6">
        <v>80</v>
      </c>
      <c r="G2602" s="6">
        <v>92</v>
      </c>
      <c r="H2602" s="7">
        <v>42650</v>
      </c>
      <c r="I2602" s="7">
        <v>42661</v>
      </c>
      <c r="J2602" s="3" t="s">
        <v>2542</v>
      </c>
      <c r="K2602" s="17">
        <f>IF(J2602="Januar",238.19,IF(J2602="Februar",240.59,IF(J2602="Mars",245.99,IF(J2602="April",250.79,IF(J2602="Mai",256.52,IF(J2602="Juni",259.83,IF(J2602="Juli",265.66,IF(J2602="August",272.21,IF(J2602="September",275.91,IF(J2602="Oktober",281.13,IF(J2602="November",284.38,IF(J2602="Desember",287.34,0))))))))))))</f>
        <v>281.13</v>
      </c>
      <c r="L2602" s="20">
        <f>$K$2/K2602</f>
        <v>0.84725927506847365</v>
      </c>
      <c r="M2602" s="6">
        <v>11</v>
      </c>
      <c r="N2602" s="6">
        <v>4950000</v>
      </c>
      <c r="O2602" s="6">
        <v>5725000</v>
      </c>
      <c r="P2602" s="6">
        <f>O2602-N2602</f>
        <v>775000</v>
      </c>
      <c r="Q2602" s="8">
        <f>P2602/N2602</f>
        <v>0.15656565656565657</v>
      </c>
      <c r="R2602" s="6"/>
      <c r="S2602" s="9">
        <f>(N2602+R2602)/F2602</f>
        <v>61875</v>
      </c>
      <c r="T2602" s="6">
        <v>71563</v>
      </c>
      <c r="U2602" s="5">
        <f>T2602-S2602</f>
        <v>9688</v>
      </c>
      <c r="V2602" s="4">
        <f>U2602/S2602</f>
        <v>0.15657373737373736</v>
      </c>
      <c r="W2602" s="22">
        <f>S2602*L2602</f>
        <v>52424.167644861809</v>
      </c>
      <c r="X2602" s="22">
        <f>T2602*L2602</f>
        <v>60632.415501725183</v>
      </c>
      <c r="Y2602" s="22">
        <f>X2602-W2602</f>
        <v>8208.2478568633742</v>
      </c>
      <c r="Z2602" s="8">
        <f>Y2602/W2602</f>
        <v>0.15657373737373739</v>
      </c>
      <c r="AA2602" s="10">
        <v>8952</v>
      </c>
      <c r="AB2602" s="6">
        <v>2016</v>
      </c>
      <c r="AC2602" s="6">
        <f>2016-AB2602</f>
        <v>0</v>
      </c>
      <c r="AD2602" s="6" t="s">
        <v>67</v>
      </c>
    </row>
    <row r="2603" spans="1:30" x14ac:dyDescent="0.2">
      <c r="A2603">
        <v>42</v>
      </c>
      <c r="B2603" s="6" t="s">
        <v>1979</v>
      </c>
      <c r="C2603" s="6" t="s">
        <v>22</v>
      </c>
      <c r="D2603" s="6" t="s">
        <v>23</v>
      </c>
      <c r="E2603" s="6" t="s">
        <v>2767</v>
      </c>
      <c r="F2603" s="6">
        <v>85</v>
      </c>
      <c r="G2603" s="6">
        <v>96</v>
      </c>
      <c r="H2603" s="7">
        <v>42650</v>
      </c>
      <c r="I2603" s="7">
        <v>42661</v>
      </c>
      <c r="J2603" s="3" t="s">
        <v>2542</v>
      </c>
      <c r="K2603" s="17">
        <f>IF(J2603="Januar",238.19,IF(J2603="Februar",240.59,IF(J2603="Mars",245.99,IF(J2603="April",250.79,IF(J2603="Mai",256.52,IF(J2603="Juni",259.83,IF(J2603="Juli",265.66,IF(J2603="August",272.21,IF(J2603="September",275.91,IF(J2603="Oktober",281.13,IF(J2603="November",284.38,IF(J2603="Desember",287.34,0))))))))))))</f>
        <v>281.13</v>
      </c>
      <c r="L2603" s="20">
        <f>$K$2/K2603</f>
        <v>0.84725927506847365</v>
      </c>
      <c r="M2603" s="6">
        <v>11</v>
      </c>
      <c r="N2603" s="6">
        <v>6500000</v>
      </c>
      <c r="O2603" s="6">
        <v>7050000</v>
      </c>
      <c r="P2603" s="6">
        <f>O2603-N2603</f>
        <v>550000</v>
      </c>
      <c r="Q2603" s="8">
        <f>P2603/N2603</f>
        <v>8.461538461538462E-2</v>
      </c>
      <c r="R2603" s="6">
        <v>38000</v>
      </c>
      <c r="S2603" s="9">
        <f>(N2603+R2603)/F2603</f>
        <v>76917.647058823524</v>
      </c>
      <c r="T2603" s="6">
        <v>83388</v>
      </c>
      <c r="U2603" s="5">
        <f>T2603-S2603</f>
        <v>6470.3529411764757</v>
      </c>
      <c r="V2603" s="4">
        <f>U2603/S2603</f>
        <v>8.4120526154787476E-2</v>
      </c>
      <c r="W2603" s="22">
        <f>S2603*L2603</f>
        <v>65169.189887031534</v>
      </c>
      <c r="X2603" s="22">
        <f>T2603*L2603</f>
        <v>70651.256429409885</v>
      </c>
      <c r="Y2603" s="22">
        <f>X2603-W2603</f>
        <v>5482.0665423783503</v>
      </c>
      <c r="Z2603" s="8">
        <f>Y2603/W2603</f>
        <v>8.4120526154787517E-2</v>
      </c>
      <c r="AA2603" s="6">
        <v>478</v>
      </c>
      <c r="AB2603" s="6">
        <v>1900</v>
      </c>
      <c r="AC2603" s="6">
        <f>2016-AB2603</f>
        <v>116</v>
      </c>
      <c r="AD2603" s="6" t="s">
        <v>112</v>
      </c>
    </row>
    <row r="2604" spans="1:30" x14ac:dyDescent="0.2">
      <c r="A2604">
        <v>42</v>
      </c>
      <c r="B2604" s="6" t="s">
        <v>2099</v>
      </c>
      <c r="C2604" s="6" t="s">
        <v>22</v>
      </c>
      <c r="D2604" s="6" t="s">
        <v>23</v>
      </c>
      <c r="E2604" s="6" t="s">
        <v>2767</v>
      </c>
      <c r="F2604" s="6">
        <v>93</v>
      </c>
      <c r="G2604" s="6">
        <v>102</v>
      </c>
      <c r="H2604" s="7">
        <v>42650</v>
      </c>
      <c r="I2604" s="7">
        <v>42661</v>
      </c>
      <c r="J2604" s="3" t="s">
        <v>2542</v>
      </c>
      <c r="K2604" s="17">
        <f>IF(J2604="Januar",238.19,IF(J2604="Februar",240.59,IF(J2604="Mars",245.99,IF(J2604="April",250.79,IF(J2604="Mai",256.52,IF(J2604="Juni",259.83,IF(J2604="Juli",265.66,IF(J2604="August",272.21,IF(J2604="September",275.91,IF(J2604="Oktober",281.13,IF(J2604="November",284.38,IF(J2604="Desember",287.34,0))))))))))))</f>
        <v>281.13</v>
      </c>
      <c r="L2604" s="20">
        <f>$K$2/K2604</f>
        <v>0.84725927506847365</v>
      </c>
      <c r="M2604" s="6">
        <v>11</v>
      </c>
      <c r="N2604" s="6">
        <v>3190000</v>
      </c>
      <c r="O2604" s="6">
        <v>3650000</v>
      </c>
      <c r="P2604" s="6">
        <f>O2604-N2604</f>
        <v>460000</v>
      </c>
      <c r="Q2604" s="8">
        <f>P2604/N2604</f>
        <v>0.14420062695924765</v>
      </c>
      <c r="R2604" s="6"/>
      <c r="S2604" s="9">
        <f>(N2604+R2604)/F2604</f>
        <v>34301.075268817207</v>
      </c>
      <c r="T2604" s="6">
        <v>39247</v>
      </c>
      <c r="U2604" s="5">
        <f>T2604-S2604</f>
        <v>4945.924731182793</v>
      </c>
      <c r="V2604" s="4">
        <f>U2604/S2604</f>
        <v>0.14419153605015664</v>
      </c>
      <c r="W2604" s="22">
        <f>S2604*L2604</f>
        <v>29061.904166327218</v>
      </c>
      <c r="X2604" s="22">
        <f>T2604*L2604</f>
        <v>33252.384768612385</v>
      </c>
      <c r="Y2604" s="22">
        <f>X2604-W2604</f>
        <v>4190.4806022851662</v>
      </c>
      <c r="Z2604" s="8">
        <f>Y2604/W2604</f>
        <v>0.14419153605015655</v>
      </c>
      <c r="AA2604" s="10">
        <v>44644</v>
      </c>
      <c r="AB2604" s="6">
        <v>1982</v>
      </c>
      <c r="AC2604" s="6">
        <f>2016-AB2604</f>
        <v>34</v>
      </c>
      <c r="AD2604" s="6" t="s">
        <v>37</v>
      </c>
    </row>
    <row r="2605" spans="1:30" x14ac:dyDescent="0.2">
      <c r="A2605">
        <v>42</v>
      </c>
      <c r="B2605" s="2" t="s">
        <v>2108</v>
      </c>
      <c r="C2605" s="2" t="s">
        <v>22</v>
      </c>
      <c r="D2605" s="2" t="s">
        <v>23</v>
      </c>
      <c r="E2605" s="6" t="s">
        <v>2767</v>
      </c>
      <c r="F2605" s="2">
        <v>94</v>
      </c>
      <c r="G2605" s="2">
        <v>102</v>
      </c>
      <c r="H2605" s="3">
        <v>42650</v>
      </c>
      <c r="I2605" s="3">
        <v>42661</v>
      </c>
      <c r="J2605" s="3" t="s">
        <v>2542</v>
      </c>
      <c r="K2605" s="17">
        <f>IF(J2605="Januar",238.19,IF(J2605="Februar",240.59,IF(J2605="Mars",245.99,IF(J2605="April",250.79,IF(J2605="Mai",256.52,IF(J2605="Juni",259.83,IF(J2605="Juli",265.66,IF(J2605="August",272.21,IF(J2605="September",275.91,IF(J2605="Oktober",281.13,IF(J2605="November",284.38,IF(J2605="Desember",287.34,0))))))))))))</f>
        <v>281.13</v>
      </c>
      <c r="L2605" s="20">
        <f>$K$2/K2605</f>
        <v>0.84725927506847365</v>
      </c>
      <c r="M2605" s="2">
        <v>11</v>
      </c>
      <c r="N2605" s="2">
        <v>6000000</v>
      </c>
      <c r="O2605" s="2">
        <v>6505000</v>
      </c>
      <c r="P2605" s="2">
        <f>O2605-N2605</f>
        <v>505000</v>
      </c>
      <c r="Q2605" s="4">
        <f>P2605/N2605</f>
        <v>8.4166666666666667E-2</v>
      </c>
      <c r="R2605" s="2"/>
      <c r="S2605" s="9">
        <f>(N2605+R2605)/F2605</f>
        <v>63829.787234042553</v>
      </c>
      <c r="T2605" s="2">
        <v>69202</v>
      </c>
      <c r="U2605" s="5">
        <f>T2605-S2605</f>
        <v>5372.2127659574471</v>
      </c>
      <c r="V2605" s="4">
        <f>U2605/S2605</f>
        <v>8.4164666666666665E-2</v>
      </c>
      <c r="W2605" s="22">
        <f>S2605*L2605</f>
        <v>54080.379259689806</v>
      </c>
      <c r="X2605" s="22">
        <f>T2605*L2605</f>
        <v>58632.036353288517</v>
      </c>
      <c r="Y2605" s="22">
        <f>X2605-W2605</f>
        <v>4551.6570935987111</v>
      </c>
      <c r="Z2605" s="8">
        <f>Y2605/W2605</f>
        <v>8.4164666666666763E-2</v>
      </c>
      <c r="AA2605" s="11">
        <v>2060</v>
      </c>
      <c r="AB2605" s="2">
        <v>1954</v>
      </c>
      <c r="AC2605" s="2">
        <f>2016-AB2605</f>
        <v>62</v>
      </c>
      <c r="AD2605" s="2" t="s">
        <v>1468</v>
      </c>
    </row>
    <row r="2606" spans="1:30" x14ac:dyDescent="0.2">
      <c r="A2606">
        <v>42</v>
      </c>
      <c r="B2606" s="2" t="s">
        <v>2146</v>
      </c>
      <c r="C2606" s="2" t="s">
        <v>22</v>
      </c>
      <c r="D2606" s="2" t="s">
        <v>23</v>
      </c>
      <c r="E2606" s="6" t="s">
        <v>2767</v>
      </c>
      <c r="F2606" s="2">
        <v>97</v>
      </c>
      <c r="G2606" s="2">
        <v>107</v>
      </c>
      <c r="H2606" s="3">
        <v>42650</v>
      </c>
      <c r="I2606" s="3">
        <v>42661</v>
      </c>
      <c r="J2606" s="3" t="s">
        <v>2542</v>
      </c>
      <c r="K2606" s="17">
        <f>IF(J2606="Januar",238.19,IF(J2606="Februar",240.59,IF(J2606="Mars",245.99,IF(J2606="April",250.79,IF(J2606="Mai",256.52,IF(J2606="Juni",259.83,IF(J2606="Juli",265.66,IF(J2606="August",272.21,IF(J2606="September",275.91,IF(J2606="Oktober",281.13,IF(J2606="November",284.38,IF(J2606="Desember",287.34,0))))))))))))</f>
        <v>281.13</v>
      </c>
      <c r="L2606" s="20">
        <f>$K$2/K2606</f>
        <v>0.84725927506847365</v>
      </c>
      <c r="M2606" s="2">
        <v>11</v>
      </c>
      <c r="N2606" s="2">
        <v>7900000</v>
      </c>
      <c r="O2606" s="2">
        <v>8465000</v>
      </c>
      <c r="P2606" s="2">
        <f>O2606-N2606</f>
        <v>565000</v>
      </c>
      <c r="Q2606" s="4">
        <f>P2606/N2606</f>
        <v>7.1518987341772158E-2</v>
      </c>
      <c r="R2606" s="2"/>
      <c r="S2606" s="9">
        <f>(N2606+R2606)/F2606</f>
        <v>81443.298969072159</v>
      </c>
      <c r="T2606" s="2">
        <v>87268</v>
      </c>
      <c r="U2606" s="5">
        <f>T2606-S2606</f>
        <v>5824.7010309278412</v>
      </c>
      <c r="V2606" s="4">
        <f>U2606/S2606</f>
        <v>7.1518481012658314E-2</v>
      </c>
      <c r="W2606" s="22">
        <f>S2606*L2606</f>
        <v>69003.590443721041</v>
      </c>
      <c r="X2606" s="22">
        <f>T2606*L2606</f>
        <v>73938.622416675556</v>
      </c>
      <c r="Y2606" s="22">
        <f>X2606-W2606</f>
        <v>4935.0319729545154</v>
      </c>
      <c r="Z2606" s="8">
        <f>Y2606/W2606</f>
        <v>7.1518481012658328E-2</v>
      </c>
      <c r="AA2606" s="11">
        <v>1085</v>
      </c>
      <c r="AB2606" s="2">
        <v>2015</v>
      </c>
      <c r="AC2606" s="2">
        <f>2016-AB2606</f>
        <v>1</v>
      </c>
      <c r="AD2606" s="2" t="s">
        <v>46</v>
      </c>
    </row>
    <row r="2607" spans="1:30" x14ac:dyDescent="0.2">
      <c r="A2607">
        <v>42</v>
      </c>
      <c r="B2607" s="6" t="s">
        <v>2220</v>
      </c>
      <c r="C2607" s="6" t="s">
        <v>22</v>
      </c>
      <c r="D2607" s="6" t="s">
        <v>23</v>
      </c>
      <c r="E2607" s="6" t="s">
        <v>2767</v>
      </c>
      <c r="F2607" s="6">
        <v>103</v>
      </c>
      <c r="G2607" s="6">
        <v>112</v>
      </c>
      <c r="H2607" s="7">
        <v>42650</v>
      </c>
      <c r="I2607" s="7">
        <v>42661</v>
      </c>
      <c r="J2607" s="3" t="s">
        <v>2542</v>
      </c>
      <c r="K2607" s="17">
        <f>IF(J2607="Januar",238.19,IF(J2607="Februar",240.59,IF(J2607="Mars",245.99,IF(J2607="April",250.79,IF(J2607="Mai",256.52,IF(J2607="Juni",259.83,IF(J2607="Juli",265.66,IF(J2607="August",272.21,IF(J2607="September",275.91,IF(J2607="Oktober",281.13,IF(J2607="November",284.38,IF(J2607="Desember",287.34,0))))))))))))</f>
        <v>281.13</v>
      </c>
      <c r="L2607" s="20">
        <f>$K$2/K2607</f>
        <v>0.84725927506847365</v>
      </c>
      <c r="M2607" s="6">
        <v>11</v>
      </c>
      <c r="N2607" s="6">
        <v>8900000</v>
      </c>
      <c r="O2607" s="6">
        <v>10100000</v>
      </c>
      <c r="P2607" s="6">
        <f>O2607-N2607</f>
        <v>1200000</v>
      </c>
      <c r="Q2607" s="8">
        <f>P2607/N2607</f>
        <v>0.1348314606741573</v>
      </c>
      <c r="R2607" s="6">
        <v>75662</v>
      </c>
      <c r="S2607" s="9">
        <f>(N2607+R2607)/F2607</f>
        <v>87142.349514563102</v>
      </c>
      <c r="T2607" s="6">
        <v>98793</v>
      </c>
      <c r="U2607" s="5">
        <f>T2607-S2607</f>
        <v>11650.650485436898</v>
      </c>
      <c r="V2607" s="4">
        <f>U2607/S2607</f>
        <v>0.13369676799326896</v>
      </c>
      <c r="W2607" s="22">
        <f>S2607*L2607</f>
        <v>73832.163877472296</v>
      </c>
      <c r="X2607" s="22">
        <f>T2607*L2607</f>
        <v>83703.285561839715</v>
      </c>
      <c r="Y2607" s="22">
        <f>X2607-W2607</f>
        <v>9871.1216843674192</v>
      </c>
      <c r="Z2607" s="8">
        <f>Y2607/W2607</f>
        <v>0.13369676799326885</v>
      </c>
      <c r="AA2607" s="10">
        <v>1137</v>
      </c>
      <c r="AB2607" s="6">
        <v>1931</v>
      </c>
      <c r="AC2607" s="6">
        <f>2016-AB2607</f>
        <v>85</v>
      </c>
      <c r="AD2607" s="6" t="s">
        <v>108</v>
      </c>
    </row>
    <row r="2608" spans="1:30" x14ac:dyDescent="0.2">
      <c r="A2608">
        <v>42</v>
      </c>
      <c r="B2608" s="2" t="s">
        <v>2266</v>
      </c>
      <c r="C2608" s="2" t="s">
        <v>22</v>
      </c>
      <c r="D2608" s="2" t="s">
        <v>23</v>
      </c>
      <c r="E2608" s="6" t="s">
        <v>2767</v>
      </c>
      <c r="F2608" s="2">
        <v>107</v>
      </c>
      <c r="G2608" s="2">
        <v>117</v>
      </c>
      <c r="H2608" s="3">
        <v>42650</v>
      </c>
      <c r="I2608" s="3">
        <v>42661</v>
      </c>
      <c r="J2608" s="3" t="s">
        <v>2542</v>
      </c>
      <c r="K2608" s="17">
        <f>IF(J2608="Januar",238.19,IF(J2608="Februar",240.59,IF(J2608="Mars",245.99,IF(J2608="April",250.79,IF(J2608="Mai",256.52,IF(J2608="Juni",259.83,IF(J2608="Juli",265.66,IF(J2608="August",272.21,IF(J2608="September",275.91,IF(J2608="Oktober",281.13,IF(J2608="November",284.38,IF(J2608="Desember",287.34,0))))))))))))</f>
        <v>281.13</v>
      </c>
      <c r="L2608" s="20">
        <f>$K$2/K2608</f>
        <v>0.84725927506847365</v>
      </c>
      <c r="M2608" s="2">
        <v>11</v>
      </c>
      <c r="N2608" s="2">
        <v>5950000</v>
      </c>
      <c r="O2608" s="2">
        <v>6350000</v>
      </c>
      <c r="P2608" s="2">
        <f>O2608-N2608</f>
        <v>400000</v>
      </c>
      <c r="Q2608" s="4">
        <f>P2608/N2608</f>
        <v>6.7226890756302518E-2</v>
      </c>
      <c r="R2608" s="2">
        <v>47646</v>
      </c>
      <c r="S2608" s="9">
        <f>(N2608+R2608)/F2608</f>
        <v>56052.766355140186</v>
      </c>
      <c r="T2608" s="2">
        <v>59791</v>
      </c>
      <c r="U2608" s="5">
        <f>T2608-S2608</f>
        <v>3738.2336448598144</v>
      </c>
      <c r="V2608" s="4">
        <f>U2608/S2608</f>
        <v>6.6691331899215153E-2</v>
      </c>
      <c r="W2608" s="22">
        <f>S2608*L2608</f>
        <v>47491.226187638604</v>
      </c>
      <c r="X2608" s="22">
        <f>T2608*L2608</f>
        <v>50658.479315619108</v>
      </c>
      <c r="Y2608" s="22">
        <f>X2608-W2608</f>
        <v>3167.2531279805044</v>
      </c>
      <c r="Z2608" s="8">
        <f>Y2608/W2608</f>
        <v>6.6691331899215153E-2</v>
      </c>
      <c r="AA2608" s="11">
        <v>3820</v>
      </c>
      <c r="AB2608" s="2">
        <v>1918</v>
      </c>
      <c r="AC2608" s="2">
        <f>2016-AB2608</f>
        <v>98</v>
      </c>
      <c r="AD2608" s="2" t="s">
        <v>312</v>
      </c>
    </row>
    <row r="2609" spans="1:30" x14ac:dyDescent="0.2">
      <c r="A2609">
        <v>42</v>
      </c>
      <c r="B2609" s="2" t="s">
        <v>2277</v>
      </c>
      <c r="C2609" s="2" t="s">
        <v>22</v>
      </c>
      <c r="D2609" s="2" t="s">
        <v>23</v>
      </c>
      <c r="E2609" s="6" t="s">
        <v>2767</v>
      </c>
      <c r="F2609" s="2">
        <v>108</v>
      </c>
      <c r="G2609" s="2">
        <v>138</v>
      </c>
      <c r="H2609" s="3">
        <v>42650</v>
      </c>
      <c r="I2609" s="3">
        <v>42661</v>
      </c>
      <c r="J2609" s="3" t="s">
        <v>2542</v>
      </c>
      <c r="K2609" s="17">
        <f>IF(J2609="Januar",238.19,IF(J2609="Februar",240.59,IF(J2609="Mars",245.99,IF(J2609="April",250.79,IF(J2609="Mai",256.52,IF(J2609="Juni",259.83,IF(J2609="Juli",265.66,IF(J2609="August",272.21,IF(J2609="September",275.91,IF(J2609="Oktober",281.13,IF(J2609="November",284.38,IF(J2609="Desember",287.34,0))))))))))))</f>
        <v>281.13</v>
      </c>
      <c r="L2609" s="20">
        <f>$K$2/K2609</f>
        <v>0.84725927506847365</v>
      </c>
      <c r="M2609" s="2">
        <v>11</v>
      </c>
      <c r="N2609" s="2">
        <v>5600000</v>
      </c>
      <c r="O2609" s="2">
        <v>6650000</v>
      </c>
      <c r="P2609" s="2">
        <f>O2609-N2609</f>
        <v>1050000</v>
      </c>
      <c r="Q2609" s="4">
        <f>P2609/N2609</f>
        <v>0.1875</v>
      </c>
      <c r="R2609" s="2">
        <v>55000</v>
      </c>
      <c r="S2609" s="9">
        <f>(N2609+R2609)/F2609</f>
        <v>52361.111111111109</v>
      </c>
      <c r="T2609" s="2">
        <v>62083</v>
      </c>
      <c r="U2609" s="5">
        <f>T2609-S2609</f>
        <v>9721.8888888888905</v>
      </c>
      <c r="V2609" s="4">
        <f>U2609/S2609</f>
        <v>0.18567002652519898</v>
      </c>
      <c r="W2609" s="22">
        <f>S2609*L2609</f>
        <v>44363.437041779798</v>
      </c>
      <c r="X2609" s="22">
        <f>T2609*L2609</f>
        <v>52600.397574076051</v>
      </c>
      <c r="Y2609" s="22">
        <f>X2609-W2609</f>
        <v>8236.9605322962525</v>
      </c>
      <c r="Z2609" s="8">
        <f>Y2609/W2609</f>
        <v>0.18567002652519904</v>
      </c>
      <c r="AA2609" s="11">
        <v>16562</v>
      </c>
      <c r="AB2609" s="2">
        <v>1954</v>
      </c>
      <c r="AC2609" s="2">
        <f>2016-AB2609</f>
        <v>62</v>
      </c>
      <c r="AD2609" s="2" t="s">
        <v>90</v>
      </c>
    </row>
    <row r="2610" spans="1:30" x14ac:dyDescent="0.2">
      <c r="A2610">
        <v>42</v>
      </c>
      <c r="B2610" s="2" t="s">
        <v>2345</v>
      </c>
      <c r="C2610" s="2" t="s">
        <v>22</v>
      </c>
      <c r="D2610" s="2" t="s">
        <v>23</v>
      </c>
      <c r="E2610" s="6" t="s">
        <v>2767</v>
      </c>
      <c r="F2610" s="2">
        <v>116</v>
      </c>
      <c r="G2610" s="2">
        <v>126</v>
      </c>
      <c r="H2610" s="3">
        <v>42650</v>
      </c>
      <c r="I2610" s="3">
        <v>42661</v>
      </c>
      <c r="J2610" s="3" t="s">
        <v>2542</v>
      </c>
      <c r="K2610" s="17">
        <f>IF(J2610="Januar",238.19,IF(J2610="Februar",240.59,IF(J2610="Mars",245.99,IF(J2610="April",250.79,IF(J2610="Mai",256.52,IF(J2610="Juni",259.83,IF(J2610="Juli",265.66,IF(J2610="August",272.21,IF(J2610="September",275.91,IF(J2610="Oktober",281.13,IF(J2610="November",284.38,IF(J2610="Desember",287.34,0))))))))))))</f>
        <v>281.13</v>
      </c>
      <c r="L2610" s="20">
        <f>$K$2/K2610</f>
        <v>0.84725927506847365</v>
      </c>
      <c r="M2610" s="2">
        <v>11</v>
      </c>
      <c r="N2610" s="2">
        <v>7500000</v>
      </c>
      <c r="O2610" s="2">
        <v>8100000</v>
      </c>
      <c r="P2610" s="2">
        <f>O2610-N2610</f>
        <v>600000</v>
      </c>
      <c r="Q2610" s="4">
        <f>P2610/N2610</f>
        <v>0.08</v>
      </c>
      <c r="R2610" s="2">
        <v>6439</v>
      </c>
      <c r="S2610" s="9">
        <f>(N2610+R2610)/F2610</f>
        <v>64710.681034482761</v>
      </c>
      <c r="T2610" s="2">
        <v>69883</v>
      </c>
      <c r="U2610" s="5">
        <f>T2610-S2610</f>
        <v>5172.3189655172391</v>
      </c>
      <c r="V2610" s="4">
        <f>U2610/S2610</f>
        <v>7.992991084054632E-2</v>
      </c>
      <c r="W2610" s="22">
        <f>S2610*L2610</f>
        <v>54826.724702463092</v>
      </c>
      <c r="X2610" s="22">
        <f>T2610*L2610</f>
        <v>59209.019919610146</v>
      </c>
      <c r="Y2610" s="22">
        <f>X2610-W2610</f>
        <v>4382.2952171470533</v>
      </c>
      <c r="Z2610" s="8">
        <f>Y2610/W2610</f>
        <v>7.992991084054632E-2</v>
      </c>
      <c r="AA2610" s="11">
        <v>4449</v>
      </c>
      <c r="AB2610" s="2">
        <v>1985</v>
      </c>
      <c r="AC2610" s="2">
        <f>2016-AB2610</f>
        <v>31</v>
      </c>
      <c r="AD2610" s="2" t="s">
        <v>46</v>
      </c>
    </row>
    <row r="2611" spans="1:30" x14ac:dyDescent="0.2">
      <c r="A2611">
        <v>42</v>
      </c>
      <c r="B2611" s="6" t="s">
        <v>2521</v>
      </c>
      <c r="C2611" s="6" t="s">
        <v>22</v>
      </c>
      <c r="D2611" s="6" t="s">
        <v>23</v>
      </c>
      <c r="E2611" s="6" t="s">
        <v>2767</v>
      </c>
      <c r="F2611" s="6">
        <v>192</v>
      </c>
      <c r="G2611" s="6">
        <v>220</v>
      </c>
      <c r="H2611" s="7">
        <v>42650</v>
      </c>
      <c r="I2611" s="7">
        <v>42661</v>
      </c>
      <c r="J2611" s="3" t="s">
        <v>2542</v>
      </c>
      <c r="K2611" s="17">
        <f>IF(J2611="Januar",238.19,IF(J2611="Februar",240.59,IF(J2611="Mars",245.99,IF(J2611="April",250.79,IF(J2611="Mai",256.52,IF(J2611="Juni",259.83,IF(J2611="Juli",265.66,IF(J2611="August",272.21,IF(J2611="September",275.91,IF(J2611="Oktober",281.13,IF(J2611="November",284.38,IF(J2611="Desember",287.34,0))))))))))))</f>
        <v>281.13</v>
      </c>
      <c r="L2611" s="20">
        <f>$K$2/K2611</f>
        <v>0.84725927506847365</v>
      </c>
      <c r="M2611" s="6">
        <v>11</v>
      </c>
      <c r="N2611" s="6">
        <v>11600000</v>
      </c>
      <c r="O2611" s="6">
        <v>11400000</v>
      </c>
      <c r="P2611" s="6">
        <f>O2611-N2611</f>
        <v>-200000</v>
      </c>
      <c r="Q2611" s="8">
        <f>P2611/N2611</f>
        <v>-1.7241379310344827E-2</v>
      </c>
      <c r="R2611" s="6"/>
      <c r="S2611" s="9">
        <f>(N2611+R2611)/F2611</f>
        <v>60416.666666666664</v>
      </c>
      <c r="T2611" s="6">
        <v>59375</v>
      </c>
      <c r="U2611" s="5">
        <f>T2611-S2611</f>
        <v>-1041.6666666666642</v>
      </c>
      <c r="V2611" s="4">
        <f>U2611/S2611</f>
        <v>-1.7241379310344789E-2</v>
      </c>
      <c r="W2611" s="22">
        <f>S2611*L2611</f>
        <v>51188.581202053618</v>
      </c>
      <c r="X2611" s="22">
        <f>T2611*L2611</f>
        <v>50306.019457190625</v>
      </c>
      <c r="Y2611" s="22">
        <f>X2611-W2611</f>
        <v>-882.56174486299278</v>
      </c>
      <c r="Z2611" s="8">
        <f>Y2611/W2611</f>
        <v>-1.7241379310344817E-2</v>
      </c>
      <c r="AA2611" s="6">
        <v>606</v>
      </c>
      <c r="AB2611" s="6">
        <v>1897</v>
      </c>
      <c r="AC2611" s="6">
        <f>2016-AB2611</f>
        <v>119</v>
      </c>
      <c r="AD2611" s="6" t="s">
        <v>1142</v>
      </c>
    </row>
    <row r="2612" spans="1:30" x14ac:dyDescent="0.2">
      <c r="A2612">
        <v>42</v>
      </c>
      <c r="B2612" s="2" t="s">
        <v>1141</v>
      </c>
      <c r="C2612" s="2" t="s">
        <v>22</v>
      </c>
      <c r="D2612" s="2" t="s">
        <v>23</v>
      </c>
      <c r="E2612" s="6" t="s">
        <v>2767</v>
      </c>
      <c r="F2612" s="2">
        <v>80</v>
      </c>
      <c r="G2612" s="2">
        <v>93</v>
      </c>
      <c r="H2612" s="3">
        <v>42634</v>
      </c>
      <c r="I2612" s="3">
        <v>42661</v>
      </c>
      <c r="J2612" s="3" t="s">
        <v>2542</v>
      </c>
      <c r="K2612" s="17">
        <f>IF(J2612="Januar",238.19,IF(J2612="Februar",240.59,IF(J2612="Mars",245.99,IF(J2612="April",250.79,IF(J2612="Mai",256.52,IF(J2612="Juni",259.83,IF(J2612="Juli",265.66,IF(J2612="August",272.21,IF(J2612="September",275.91,IF(J2612="Oktober",281.13,IF(J2612="November",284.38,IF(J2612="Desember",287.34,0))))))))))))</f>
        <v>281.13</v>
      </c>
      <c r="L2612" s="20">
        <f>$K$2/K2612</f>
        <v>0.84725927506847365</v>
      </c>
      <c r="M2612" s="2">
        <v>27</v>
      </c>
      <c r="N2612" s="2">
        <v>5450000</v>
      </c>
      <c r="O2612" s="2">
        <v>5800000</v>
      </c>
      <c r="P2612" s="2">
        <f>O2612-N2612</f>
        <v>350000</v>
      </c>
      <c r="Q2612" s="4">
        <f>P2612/N2612</f>
        <v>6.4220183486238536E-2</v>
      </c>
      <c r="R2612" s="2"/>
      <c r="S2612" s="9">
        <f>(N2612+R2612)/F2612</f>
        <v>68125</v>
      </c>
      <c r="T2612" s="2">
        <v>72500</v>
      </c>
      <c r="U2612" s="5">
        <f>T2612-S2612</f>
        <v>4375</v>
      </c>
      <c r="V2612" s="4">
        <f>U2612/S2612</f>
        <v>6.4220183486238536E-2</v>
      </c>
      <c r="W2612" s="22">
        <f>S2612*L2612</f>
        <v>57719.538114039766</v>
      </c>
      <c r="X2612" s="22">
        <f>T2612*L2612</f>
        <v>61426.29744246434</v>
      </c>
      <c r="Y2612" s="22">
        <f>X2612-W2612</f>
        <v>3706.7593284245741</v>
      </c>
      <c r="Z2612" s="8">
        <f>Y2612/W2612</f>
        <v>6.4220183486238563E-2</v>
      </c>
      <c r="AA2612" s="11">
        <v>7393</v>
      </c>
      <c r="AB2612" s="2">
        <v>2012</v>
      </c>
      <c r="AC2612" s="2">
        <f>2016-AB2612</f>
        <v>4</v>
      </c>
      <c r="AD2612" s="2" t="s">
        <v>52</v>
      </c>
    </row>
    <row r="2613" spans="1:30" x14ac:dyDescent="0.2">
      <c r="A2613">
        <v>42</v>
      </c>
      <c r="B2613" s="2" t="s">
        <v>447</v>
      </c>
      <c r="C2613" s="2" t="s">
        <v>22</v>
      </c>
      <c r="D2613" s="2" t="s">
        <v>23</v>
      </c>
      <c r="E2613" s="6" t="s">
        <v>2767</v>
      </c>
      <c r="F2613" s="2">
        <v>45</v>
      </c>
      <c r="G2613" s="2">
        <v>50</v>
      </c>
      <c r="H2613" s="3">
        <v>42652</v>
      </c>
      <c r="I2613" s="3">
        <v>42662</v>
      </c>
      <c r="J2613" s="3" t="s">
        <v>2542</v>
      </c>
      <c r="K2613" s="17">
        <f>IF(J2613="Januar",238.19,IF(J2613="Februar",240.59,IF(J2613="Mars",245.99,IF(J2613="April",250.79,IF(J2613="Mai",256.52,IF(J2613="Juni",259.83,IF(J2613="Juli",265.66,IF(J2613="August",272.21,IF(J2613="September",275.91,IF(J2613="Oktober",281.13,IF(J2613="November",284.38,IF(J2613="Desember",287.34,0))))))))))))</f>
        <v>281.13</v>
      </c>
      <c r="L2613" s="20">
        <f>$K$2/K2613</f>
        <v>0.84725927506847365</v>
      </c>
      <c r="M2613" s="2">
        <v>10</v>
      </c>
      <c r="N2613" s="2">
        <v>3690000</v>
      </c>
      <c r="O2613" s="2">
        <v>3550000</v>
      </c>
      <c r="P2613" s="2">
        <f>O2613-N2613</f>
        <v>-140000</v>
      </c>
      <c r="Q2613" s="4">
        <f>P2613/N2613</f>
        <v>-3.7940379403794036E-2</v>
      </c>
      <c r="R2613" s="2"/>
      <c r="S2613" s="9">
        <f>(N2613+R2613)/F2613</f>
        <v>82000</v>
      </c>
      <c r="T2613" s="2">
        <v>78889</v>
      </c>
      <c r="U2613" s="5">
        <f>T2613-S2613</f>
        <v>-3111</v>
      </c>
      <c r="V2613" s="4">
        <f>U2613/S2613</f>
        <v>-3.7939024390243901E-2</v>
      </c>
      <c r="W2613" s="22">
        <f>S2613*L2613</f>
        <v>69475.260555614834</v>
      </c>
      <c r="X2613" s="22">
        <f>T2613*L2613</f>
        <v>66839.436950876814</v>
      </c>
      <c r="Y2613" s="22">
        <f>X2613-W2613</f>
        <v>-2635.8236047380196</v>
      </c>
      <c r="Z2613" s="8">
        <f>Y2613/W2613</f>
        <v>-3.7939024390243881E-2</v>
      </c>
      <c r="AA2613" s="11">
        <v>2467</v>
      </c>
      <c r="AB2613" s="2">
        <v>2007</v>
      </c>
      <c r="AC2613" s="2">
        <f>2016-AB2613</f>
        <v>9</v>
      </c>
      <c r="AD2613" s="2" t="s">
        <v>37</v>
      </c>
    </row>
    <row r="2614" spans="1:30" x14ac:dyDescent="0.2">
      <c r="A2614">
        <v>42</v>
      </c>
      <c r="B2614" s="6" t="s">
        <v>77</v>
      </c>
      <c r="C2614" s="6" t="s">
        <v>22</v>
      </c>
      <c r="D2614" s="6" t="s">
        <v>23</v>
      </c>
      <c r="E2614" s="6" t="s">
        <v>2767</v>
      </c>
      <c r="F2614" s="6">
        <v>38</v>
      </c>
      <c r="G2614" s="6">
        <v>42</v>
      </c>
      <c r="H2614" s="7">
        <v>42651</v>
      </c>
      <c r="I2614" s="7">
        <v>42662</v>
      </c>
      <c r="J2614" s="3" t="s">
        <v>2542</v>
      </c>
      <c r="K2614" s="17">
        <f>IF(J2614="Januar",238.19,IF(J2614="Februar",240.59,IF(J2614="Mars",245.99,IF(J2614="April",250.79,IF(J2614="Mai",256.52,IF(J2614="Juni",259.83,IF(J2614="Juli",265.66,IF(J2614="August",272.21,IF(J2614="September",275.91,IF(J2614="Oktober",281.13,IF(J2614="November",284.38,IF(J2614="Desember",287.34,0))))))))))))</f>
        <v>281.13</v>
      </c>
      <c r="L2614" s="20">
        <f>$K$2/K2614</f>
        <v>0.84725927506847365</v>
      </c>
      <c r="M2614" s="6">
        <v>11</v>
      </c>
      <c r="N2614" s="6">
        <v>2950000</v>
      </c>
      <c r="O2614" s="6">
        <v>3370000</v>
      </c>
      <c r="P2614" s="6">
        <f>O2614-N2614</f>
        <v>420000</v>
      </c>
      <c r="Q2614" s="8">
        <f>P2614/N2614</f>
        <v>0.14237288135593221</v>
      </c>
      <c r="R2614" s="6">
        <v>22624</v>
      </c>
      <c r="S2614" s="9">
        <f>(N2614+R2614)/F2614</f>
        <v>78226.947368421053</v>
      </c>
      <c r="T2614" s="6">
        <v>89280</v>
      </c>
      <c r="U2614" s="9">
        <f>T2614-S2614</f>
        <v>11053.052631578947</v>
      </c>
      <c r="V2614" s="4">
        <f>U2614/S2614</f>
        <v>0.14129469451905116</v>
      </c>
      <c r="W2614" s="22">
        <f>S2614*L2614</f>
        <v>66278.506718188059</v>
      </c>
      <c r="X2614" s="22">
        <f>T2614*L2614</f>
        <v>75643.308078113332</v>
      </c>
      <c r="Y2614" s="22">
        <f>X2614-W2614</f>
        <v>9364.8013599252736</v>
      </c>
      <c r="Z2614" s="8">
        <f>Y2614/W2614</f>
        <v>0.14129469451905133</v>
      </c>
      <c r="AA2614" s="10">
        <v>1262</v>
      </c>
      <c r="AB2614" s="6">
        <v>1976</v>
      </c>
      <c r="AC2614" s="6">
        <f>2016-AB2614</f>
        <v>40</v>
      </c>
      <c r="AD2614" s="6" t="s">
        <v>91</v>
      </c>
    </row>
    <row r="2615" spans="1:30" x14ac:dyDescent="0.2">
      <c r="A2615">
        <v>42</v>
      </c>
      <c r="B2615" s="2" t="s">
        <v>637</v>
      </c>
      <c r="C2615" s="2" t="s">
        <v>22</v>
      </c>
      <c r="D2615" s="2" t="s">
        <v>23</v>
      </c>
      <c r="E2615" s="6" t="s">
        <v>2767</v>
      </c>
      <c r="F2615" s="2">
        <v>47</v>
      </c>
      <c r="G2615" s="2">
        <v>53</v>
      </c>
      <c r="H2615" s="3">
        <v>42651</v>
      </c>
      <c r="I2615" s="3">
        <v>42662</v>
      </c>
      <c r="J2615" s="3" t="s">
        <v>2542</v>
      </c>
      <c r="K2615" s="17">
        <f>IF(J2615="Januar",238.19,IF(J2615="Februar",240.59,IF(J2615="Mars",245.99,IF(J2615="April",250.79,IF(J2615="Mai",256.52,IF(J2615="Juni",259.83,IF(J2615="Juli",265.66,IF(J2615="August",272.21,IF(J2615="September",275.91,IF(J2615="Oktober",281.13,IF(J2615="November",284.38,IF(J2615="Desember",287.34,0))))))))))))</f>
        <v>281.13</v>
      </c>
      <c r="L2615" s="20">
        <f>$K$2/K2615</f>
        <v>0.84725927506847365</v>
      </c>
      <c r="M2615" s="2">
        <v>11</v>
      </c>
      <c r="N2615" s="2">
        <v>3700000</v>
      </c>
      <c r="O2615" s="2">
        <v>4210000</v>
      </c>
      <c r="P2615" s="2">
        <f>O2615-N2615</f>
        <v>510000</v>
      </c>
      <c r="Q2615" s="4">
        <f>P2615/N2615</f>
        <v>0.13783783783783785</v>
      </c>
      <c r="R2615" s="2">
        <v>3306</v>
      </c>
      <c r="S2615" s="9">
        <f>(N2615+R2615)/F2615</f>
        <v>78793.744680851058</v>
      </c>
      <c r="T2615" s="2">
        <v>89645</v>
      </c>
      <c r="U2615" s="5">
        <f>T2615-S2615</f>
        <v>10851.255319148942</v>
      </c>
      <c r="V2615" s="4">
        <f>U2615/S2615</f>
        <v>0.13771721807487697</v>
      </c>
      <c r="W2615" s="22">
        <f>S2615*L2615</f>
        <v>66758.730998228275</v>
      </c>
      <c r="X2615" s="22">
        <f>T2615*L2615</f>
        <v>75952.557713513321</v>
      </c>
      <c r="Y2615" s="22">
        <f>X2615-W2615</f>
        <v>9193.8267152850458</v>
      </c>
      <c r="Z2615" s="8">
        <f>Y2615/W2615</f>
        <v>0.13771721807487686</v>
      </c>
      <c r="AA2615" s="11">
        <v>6698</v>
      </c>
      <c r="AB2615" s="2">
        <v>2005</v>
      </c>
      <c r="AC2615" s="2">
        <f>2016-AB2615</f>
        <v>11</v>
      </c>
      <c r="AD2615" s="2" t="s">
        <v>27</v>
      </c>
    </row>
    <row r="2616" spans="1:30" x14ac:dyDescent="0.2">
      <c r="A2616">
        <v>42</v>
      </c>
      <c r="B2616" s="6" t="s">
        <v>974</v>
      </c>
      <c r="C2616" s="6" t="s">
        <v>22</v>
      </c>
      <c r="D2616" s="6" t="s">
        <v>23</v>
      </c>
      <c r="E2616" s="6" t="s">
        <v>2767</v>
      </c>
      <c r="F2616" s="6">
        <v>55</v>
      </c>
      <c r="G2616" s="6">
        <v>60</v>
      </c>
      <c r="H2616" s="7">
        <v>42651</v>
      </c>
      <c r="I2616" s="7">
        <v>42662</v>
      </c>
      <c r="J2616" s="3" t="s">
        <v>2542</v>
      </c>
      <c r="K2616" s="17">
        <f>IF(J2616="Januar",238.19,IF(J2616="Februar",240.59,IF(J2616="Mars",245.99,IF(J2616="April",250.79,IF(J2616="Mai",256.52,IF(J2616="Juni",259.83,IF(J2616="Juli",265.66,IF(J2616="August",272.21,IF(J2616="September",275.91,IF(J2616="Oktober",281.13,IF(J2616="November",284.38,IF(J2616="Desember",287.34,0))))))))))))</f>
        <v>281.13</v>
      </c>
      <c r="L2616" s="20">
        <f>$K$2/K2616</f>
        <v>0.84725927506847365</v>
      </c>
      <c r="M2616" s="6">
        <v>11</v>
      </c>
      <c r="N2616" s="6">
        <v>3500000</v>
      </c>
      <c r="O2616" s="6">
        <v>3680000</v>
      </c>
      <c r="P2616" s="6">
        <f>O2616-N2616</f>
        <v>180000</v>
      </c>
      <c r="Q2616" s="8">
        <f>P2616/N2616</f>
        <v>5.1428571428571428E-2</v>
      </c>
      <c r="R2616" s="6">
        <v>2030</v>
      </c>
      <c r="S2616" s="9">
        <f>(N2616+R2616)/F2616</f>
        <v>63673.272727272728</v>
      </c>
      <c r="T2616" s="6">
        <v>66946</v>
      </c>
      <c r="U2616" s="5">
        <f>T2616-S2616</f>
        <v>3272.7272727272721</v>
      </c>
      <c r="V2616" s="4">
        <f>U2616/S2616</f>
        <v>5.1398760147685761E-2</v>
      </c>
      <c r="W2616" s="22">
        <f>S2616*L2616</f>
        <v>53947.770892146305</v>
      </c>
      <c r="X2616" s="22">
        <f>T2616*L2616</f>
        <v>56720.61942873404</v>
      </c>
      <c r="Y2616" s="22">
        <f>X2616-W2616</f>
        <v>2772.848536587735</v>
      </c>
      <c r="Z2616" s="8">
        <f>Y2616/W2616</f>
        <v>5.1398760147685824E-2</v>
      </c>
      <c r="AA2616" s="10">
        <v>1952</v>
      </c>
      <c r="AB2616" s="6">
        <v>2008</v>
      </c>
      <c r="AC2616" s="6">
        <f>2016-AB2616</f>
        <v>8</v>
      </c>
      <c r="AD2616" s="6" t="s">
        <v>259</v>
      </c>
    </row>
    <row r="2617" spans="1:30" x14ac:dyDescent="0.2">
      <c r="A2617">
        <v>42</v>
      </c>
      <c r="B2617" s="2" t="s">
        <v>1960</v>
      </c>
      <c r="C2617" s="2" t="s">
        <v>22</v>
      </c>
      <c r="D2617" s="2" t="s">
        <v>23</v>
      </c>
      <c r="E2617" s="6" t="s">
        <v>2767</v>
      </c>
      <c r="F2617" s="2">
        <v>84</v>
      </c>
      <c r="G2617" s="2">
        <v>92</v>
      </c>
      <c r="H2617" s="3">
        <v>42651</v>
      </c>
      <c r="I2617" s="3">
        <v>42662</v>
      </c>
      <c r="J2617" s="3" t="s">
        <v>2542</v>
      </c>
      <c r="K2617" s="17">
        <f>IF(J2617="Januar",238.19,IF(J2617="Februar",240.59,IF(J2617="Mars",245.99,IF(J2617="April",250.79,IF(J2617="Mai",256.52,IF(J2617="Juni",259.83,IF(J2617="Juli",265.66,IF(J2617="August",272.21,IF(J2617="September",275.91,IF(J2617="Oktober",281.13,IF(J2617="November",284.38,IF(J2617="Desember",287.34,0))))))))))))</f>
        <v>281.13</v>
      </c>
      <c r="L2617" s="20">
        <f>$K$2/K2617</f>
        <v>0.84725927506847365</v>
      </c>
      <c r="M2617" s="2">
        <v>11</v>
      </c>
      <c r="N2617" s="2">
        <v>4000000</v>
      </c>
      <c r="O2617" s="2">
        <v>4900000</v>
      </c>
      <c r="P2617" s="2">
        <f>O2617-N2617</f>
        <v>900000</v>
      </c>
      <c r="Q2617" s="4">
        <f>P2617/N2617</f>
        <v>0.22500000000000001</v>
      </c>
      <c r="R2617" s="2">
        <v>94000</v>
      </c>
      <c r="S2617" s="9">
        <f>(N2617+R2617)/F2617</f>
        <v>48738.095238095237</v>
      </c>
      <c r="T2617" s="2">
        <v>59452</v>
      </c>
      <c r="U2617" s="5">
        <f>T2617-S2617</f>
        <v>10713.904761904763</v>
      </c>
      <c r="V2617" s="4">
        <f>U2617/S2617</f>
        <v>0.21982608695652178</v>
      </c>
      <c r="W2617" s="22">
        <f>S2617*L2617</f>
        <v>41293.803239646797</v>
      </c>
      <c r="X2617" s="22">
        <f>T2617*L2617</f>
        <v>50371.258421370898</v>
      </c>
      <c r="Y2617" s="22">
        <f>X2617-W2617</f>
        <v>9077.4551817241008</v>
      </c>
      <c r="Z2617" s="8">
        <f>Y2617/W2617</f>
        <v>0.21982608695652187</v>
      </c>
      <c r="AA2617" s="11">
        <v>2077</v>
      </c>
      <c r="AB2617" s="2">
        <v>1983</v>
      </c>
      <c r="AC2617" s="2">
        <f>2016-AB2617</f>
        <v>33</v>
      </c>
      <c r="AD2617" s="2" t="s">
        <v>37</v>
      </c>
    </row>
    <row r="2618" spans="1:30" x14ac:dyDescent="0.2">
      <c r="A2618">
        <v>42</v>
      </c>
      <c r="B2618" s="2" t="s">
        <v>2056</v>
      </c>
      <c r="C2618" s="2" t="s">
        <v>22</v>
      </c>
      <c r="D2618" s="2" t="s">
        <v>23</v>
      </c>
      <c r="E2618" s="6" t="s">
        <v>2767</v>
      </c>
      <c r="F2618" s="2">
        <v>90</v>
      </c>
      <c r="G2618" s="2">
        <v>100</v>
      </c>
      <c r="H2618" s="3">
        <v>42651</v>
      </c>
      <c r="I2618" s="3">
        <v>42662</v>
      </c>
      <c r="J2618" s="3" t="s">
        <v>2542</v>
      </c>
      <c r="K2618" s="17">
        <f>IF(J2618="Januar",238.19,IF(J2618="Februar",240.59,IF(J2618="Mars",245.99,IF(J2618="April",250.79,IF(J2618="Mai",256.52,IF(J2618="Juni",259.83,IF(J2618="Juli",265.66,IF(J2618="August",272.21,IF(J2618="September",275.91,IF(J2618="Oktober",281.13,IF(J2618="November",284.38,IF(J2618="Desember",287.34,0))))))))))))</f>
        <v>281.13</v>
      </c>
      <c r="L2618" s="20">
        <f>$K$2/K2618</f>
        <v>0.84725927506847365</v>
      </c>
      <c r="M2618" s="2">
        <v>11</v>
      </c>
      <c r="N2618" s="2">
        <v>5290000</v>
      </c>
      <c r="O2618" s="2">
        <v>6010000</v>
      </c>
      <c r="P2618" s="2">
        <f>O2618-N2618</f>
        <v>720000</v>
      </c>
      <c r="Q2618" s="4">
        <f>P2618/N2618</f>
        <v>0.13610586011342155</v>
      </c>
      <c r="R2618" s="2">
        <v>85000</v>
      </c>
      <c r="S2618" s="9">
        <f>(N2618+R2618)/F2618</f>
        <v>59722.222222222219</v>
      </c>
      <c r="T2618" s="2">
        <v>67722</v>
      </c>
      <c r="U2618" s="5">
        <f>T2618-S2618</f>
        <v>7999.777777777781</v>
      </c>
      <c r="V2618" s="4">
        <f>U2618/S2618</f>
        <v>0.13394976744186052</v>
      </c>
      <c r="W2618" s="22">
        <f>S2618*L2618</f>
        <v>50600.206705478282</v>
      </c>
      <c r="X2618" s="22">
        <f>T2618*L2618</f>
        <v>57378.092626187172</v>
      </c>
      <c r="Y2618" s="22">
        <f>X2618-W2618</f>
        <v>6777.8859207088899</v>
      </c>
      <c r="Z2618" s="8">
        <f>Y2618/W2618</f>
        <v>0.13394976744186057</v>
      </c>
      <c r="AA2618" s="11">
        <v>2497</v>
      </c>
      <c r="AB2618" s="2">
        <v>1934</v>
      </c>
      <c r="AC2618" s="2">
        <f>2016-AB2618</f>
        <v>82</v>
      </c>
      <c r="AD2618" s="2" t="s">
        <v>37</v>
      </c>
    </row>
    <row r="2619" spans="1:30" x14ac:dyDescent="0.2">
      <c r="A2619">
        <v>42</v>
      </c>
      <c r="B2619" s="2" t="s">
        <v>618</v>
      </c>
      <c r="C2619" s="2" t="s">
        <v>22</v>
      </c>
      <c r="D2619" s="2" t="s">
        <v>23</v>
      </c>
      <c r="E2619" s="6" t="s">
        <v>2767</v>
      </c>
      <c r="F2619" s="2">
        <v>98</v>
      </c>
      <c r="G2619" s="2">
        <v>111</v>
      </c>
      <c r="H2619" s="3">
        <v>42651</v>
      </c>
      <c r="I2619" s="3">
        <v>42662</v>
      </c>
      <c r="J2619" s="3" t="s">
        <v>2542</v>
      </c>
      <c r="K2619" s="17">
        <f>IF(J2619="Januar",238.19,IF(J2619="Februar",240.59,IF(J2619="Mars",245.99,IF(J2619="April",250.79,IF(J2619="Mai",256.52,IF(J2619="Juni",259.83,IF(J2619="Juli",265.66,IF(J2619="August",272.21,IF(J2619="September",275.91,IF(J2619="Oktober",281.13,IF(J2619="November",284.38,IF(J2619="Desember",287.34,0))))))))))))</f>
        <v>281.13</v>
      </c>
      <c r="L2619" s="20">
        <f>$K$2/K2619</f>
        <v>0.84725927506847365</v>
      </c>
      <c r="M2619" s="2">
        <v>11</v>
      </c>
      <c r="N2619" s="2">
        <v>7500000</v>
      </c>
      <c r="O2619" s="2">
        <v>7850000</v>
      </c>
      <c r="P2619" s="2">
        <f>O2619-N2619</f>
        <v>350000</v>
      </c>
      <c r="Q2619" s="4">
        <f>P2619/N2619</f>
        <v>4.6666666666666669E-2</v>
      </c>
      <c r="R2619" s="2"/>
      <c r="S2619" s="9">
        <f>(N2619+R2619)/F2619</f>
        <v>76530.612244897959</v>
      </c>
      <c r="T2619" s="2">
        <v>80102</v>
      </c>
      <c r="U2619" s="5">
        <f>T2619-S2619</f>
        <v>3571.3877551020414</v>
      </c>
      <c r="V2619" s="4">
        <f>U2619/S2619</f>
        <v>4.6666133333333339E-2</v>
      </c>
      <c r="W2619" s="22">
        <f>S2619*L2619</f>
        <v>64841.271051158699</v>
      </c>
      <c r="X2619" s="22">
        <f>T2619*L2619</f>
        <v>67867.162451534881</v>
      </c>
      <c r="Y2619" s="22">
        <f>X2619-W2619</f>
        <v>3025.891400376182</v>
      </c>
      <c r="Z2619" s="8">
        <f>Y2619/W2619</f>
        <v>4.6666133333333387E-2</v>
      </c>
      <c r="AA2619" s="11">
        <v>1367</v>
      </c>
      <c r="AB2619" s="2">
        <v>2011</v>
      </c>
      <c r="AC2619" s="2">
        <f>2016-AB2619</f>
        <v>5</v>
      </c>
      <c r="AD2619" s="2" t="s">
        <v>1108</v>
      </c>
    </row>
    <row r="2620" spans="1:30" x14ac:dyDescent="0.2">
      <c r="A2620">
        <v>42</v>
      </c>
      <c r="B2620" s="6" t="s">
        <v>386</v>
      </c>
      <c r="C2620" s="6" t="s">
        <v>22</v>
      </c>
      <c r="D2620" s="6" t="s">
        <v>23</v>
      </c>
      <c r="E2620" s="6" t="s">
        <v>2767</v>
      </c>
      <c r="F2620" s="6">
        <v>39</v>
      </c>
      <c r="G2620" s="6">
        <v>43</v>
      </c>
      <c r="H2620" s="7">
        <v>42650</v>
      </c>
      <c r="I2620" s="7">
        <v>42662</v>
      </c>
      <c r="J2620" s="3" t="s">
        <v>2542</v>
      </c>
      <c r="K2620" s="17">
        <f>IF(J2620="Januar",238.19,IF(J2620="Februar",240.59,IF(J2620="Mars",245.99,IF(J2620="April",250.79,IF(J2620="Mai",256.52,IF(J2620="Juni",259.83,IF(J2620="Juli",265.66,IF(J2620="August",272.21,IF(J2620="September",275.91,IF(J2620="Oktober",281.13,IF(J2620="November",284.38,IF(J2620="Desember",287.34,0))))))))))))</f>
        <v>281.13</v>
      </c>
      <c r="L2620" s="20">
        <f>$K$2/K2620</f>
        <v>0.84725927506847365</v>
      </c>
      <c r="M2620" s="6">
        <v>12</v>
      </c>
      <c r="N2620" s="6">
        <v>5200000</v>
      </c>
      <c r="O2620" s="6">
        <v>6500000</v>
      </c>
      <c r="P2620" s="6">
        <f>O2620-N2620</f>
        <v>1300000</v>
      </c>
      <c r="Q2620" s="8">
        <f>P2620/N2620</f>
        <v>0.25</v>
      </c>
      <c r="R2620" s="6"/>
      <c r="S2620" s="9">
        <f>(N2620+R2620)/F2620</f>
        <v>133333.33333333334</v>
      </c>
      <c r="T2620" s="6">
        <v>166667</v>
      </c>
      <c r="U2620" s="9">
        <f>T2620-S2620</f>
        <v>33333.666666666657</v>
      </c>
      <c r="V2620" s="4">
        <f>U2620/S2620</f>
        <v>0.25000249999999991</v>
      </c>
      <c r="W2620" s="22">
        <f>S2620*L2620</f>
        <v>112967.90334246316</v>
      </c>
      <c r="X2620" s="22">
        <f>T2620*L2620</f>
        <v>141210.16159783729</v>
      </c>
      <c r="Y2620" s="22">
        <f>X2620-W2620</f>
        <v>28242.258255374123</v>
      </c>
      <c r="Z2620" s="8">
        <f>Y2620/W2620</f>
        <v>0.25000249999999979</v>
      </c>
      <c r="AA2620" s="6">
        <v>382</v>
      </c>
      <c r="AB2620" s="6">
        <v>2012</v>
      </c>
      <c r="AC2620" s="6">
        <f>2016-AB2620</f>
        <v>4</v>
      </c>
      <c r="AD2620" s="6" t="s">
        <v>37</v>
      </c>
    </row>
    <row r="2621" spans="1:30" x14ac:dyDescent="0.2">
      <c r="A2621">
        <v>42</v>
      </c>
      <c r="B2621" s="2" t="s">
        <v>1426</v>
      </c>
      <c r="C2621" s="2" t="s">
        <v>22</v>
      </c>
      <c r="D2621" s="2" t="s">
        <v>23</v>
      </c>
      <c r="E2621" s="6" t="s">
        <v>2767</v>
      </c>
      <c r="F2621" s="2">
        <v>67</v>
      </c>
      <c r="G2621" s="2">
        <v>75</v>
      </c>
      <c r="H2621" s="3">
        <v>42650</v>
      </c>
      <c r="I2621" s="3">
        <v>42662</v>
      </c>
      <c r="J2621" s="3" t="s">
        <v>2542</v>
      </c>
      <c r="K2621" s="17">
        <f>IF(J2621="Januar",238.19,IF(J2621="Februar",240.59,IF(J2621="Mars",245.99,IF(J2621="April",250.79,IF(J2621="Mai",256.52,IF(J2621="Juni",259.83,IF(J2621="Juli",265.66,IF(J2621="August",272.21,IF(J2621="September",275.91,IF(J2621="Oktober",281.13,IF(J2621="November",284.38,IF(J2621="Desember",287.34,0))))))))))))</f>
        <v>281.13</v>
      </c>
      <c r="L2621" s="20">
        <f>$K$2/K2621</f>
        <v>0.84725927506847365</v>
      </c>
      <c r="M2621" s="2">
        <v>12</v>
      </c>
      <c r="N2621" s="2">
        <v>4290000</v>
      </c>
      <c r="O2621" s="2">
        <v>4700000</v>
      </c>
      <c r="P2621" s="2">
        <f>O2621-N2621</f>
        <v>410000</v>
      </c>
      <c r="Q2621" s="4">
        <f>P2621/N2621</f>
        <v>9.5571095571095568E-2</v>
      </c>
      <c r="R2621" s="2"/>
      <c r="S2621" s="9">
        <f>(N2621+R2621)/F2621</f>
        <v>64029.850746268654</v>
      </c>
      <c r="T2621" s="2">
        <v>70149</v>
      </c>
      <c r="U2621" s="5">
        <f>T2621-S2621</f>
        <v>6119.1492537313461</v>
      </c>
      <c r="V2621" s="4">
        <f>U2621/S2621</f>
        <v>9.556713286713292E-2</v>
      </c>
      <c r="W2621" s="22">
        <f>S2621*L2621</f>
        <v>54249.884926026149</v>
      </c>
      <c r="X2621" s="22">
        <f>T2621*L2621</f>
        <v>59434.390886778361</v>
      </c>
      <c r="Y2621" s="22">
        <f>X2621-W2621</f>
        <v>5184.5059607522126</v>
      </c>
      <c r="Z2621" s="8">
        <f>Y2621/W2621</f>
        <v>9.556713286713292E-2</v>
      </c>
      <c r="AA2621" s="2"/>
      <c r="AB2621" s="2">
        <v>1872</v>
      </c>
      <c r="AC2621" s="2">
        <f>2016-AB2621</f>
        <v>144</v>
      </c>
      <c r="AD2621" s="2" t="s">
        <v>83</v>
      </c>
    </row>
    <row r="2622" spans="1:30" x14ac:dyDescent="0.2">
      <c r="A2622">
        <v>42</v>
      </c>
      <c r="B2622" s="2" t="s">
        <v>489</v>
      </c>
      <c r="C2622" s="2" t="s">
        <v>22</v>
      </c>
      <c r="D2622" s="2" t="s">
        <v>23</v>
      </c>
      <c r="E2622" s="6" t="s">
        <v>2767</v>
      </c>
      <c r="F2622" s="2">
        <v>79</v>
      </c>
      <c r="G2622" s="2">
        <v>91</v>
      </c>
      <c r="H2622" s="3">
        <v>42650</v>
      </c>
      <c r="I2622" s="3">
        <v>42662</v>
      </c>
      <c r="J2622" s="3" t="s">
        <v>2542</v>
      </c>
      <c r="K2622" s="17">
        <f>IF(J2622="Januar",238.19,IF(J2622="Februar",240.59,IF(J2622="Mars",245.99,IF(J2622="April",250.79,IF(J2622="Mai",256.52,IF(J2622="Juni",259.83,IF(J2622="Juli",265.66,IF(J2622="August",272.21,IF(J2622="September",275.91,IF(J2622="Oktober",281.13,IF(J2622="November",284.38,IF(J2622="Desember",287.34,0))))))))))))</f>
        <v>281.13</v>
      </c>
      <c r="L2622" s="20">
        <f>$K$2/K2622</f>
        <v>0.84725927506847365</v>
      </c>
      <c r="M2622" s="2">
        <v>12</v>
      </c>
      <c r="N2622" s="2">
        <v>5300000</v>
      </c>
      <c r="O2622" s="2">
        <v>5300000</v>
      </c>
      <c r="P2622" s="2">
        <f>O2622-N2622</f>
        <v>0</v>
      </c>
      <c r="Q2622" s="4">
        <f>P2622/N2622</f>
        <v>0</v>
      </c>
      <c r="R2622" s="2"/>
      <c r="S2622" s="9">
        <f>(N2622+R2622)/F2622</f>
        <v>67088.607594936708</v>
      </c>
      <c r="T2622" s="2">
        <v>67089</v>
      </c>
      <c r="U2622" s="5">
        <f>T2622-S2622</f>
        <v>0.39240506329224445</v>
      </c>
      <c r="V2622" s="4">
        <f>U2622/S2622</f>
        <v>5.8490566037900588E-6</v>
      </c>
      <c r="W2622" s="22">
        <f>S2622*L2622</f>
        <v>56841.445036239369</v>
      </c>
      <c r="X2622" s="22">
        <f>T2622*L2622</f>
        <v>56841.777505068829</v>
      </c>
      <c r="Y2622" s="22">
        <f>X2622-W2622</f>
        <v>0.33246882945968537</v>
      </c>
      <c r="Z2622" s="8">
        <f>Y2622/W2622</f>
        <v>5.8490566038164447E-6</v>
      </c>
      <c r="AA2622" s="11">
        <v>5918</v>
      </c>
      <c r="AB2622" s="2">
        <v>2005</v>
      </c>
      <c r="AC2622" s="2">
        <f>2016-AB2622</f>
        <v>11</v>
      </c>
      <c r="AD2622" s="2" t="s">
        <v>1830</v>
      </c>
    </row>
    <row r="2623" spans="1:30" x14ac:dyDescent="0.2">
      <c r="A2623">
        <v>42</v>
      </c>
      <c r="B2623" s="6" t="s">
        <v>2466</v>
      </c>
      <c r="C2623" s="6" t="s">
        <v>22</v>
      </c>
      <c r="D2623" s="6" t="s">
        <v>23</v>
      </c>
      <c r="E2623" s="6" t="s">
        <v>2767</v>
      </c>
      <c r="F2623" s="6">
        <v>144</v>
      </c>
      <c r="G2623" s="6">
        <v>153</v>
      </c>
      <c r="H2623" s="7">
        <v>42650</v>
      </c>
      <c r="I2623" s="7">
        <v>42662</v>
      </c>
      <c r="J2623" s="3" t="s">
        <v>2542</v>
      </c>
      <c r="K2623" s="17">
        <f>IF(J2623="Januar",238.19,IF(J2623="Februar",240.59,IF(J2623="Mars",245.99,IF(J2623="April",250.79,IF(J2623="Mai",256.52,IF(J2623="Juni",259.83,IF(J2623="Juli",265.66,IF(J2623="August",272.21,IF(J2623="September",275.91,IF(J2623="Oktober",281.13,IF(J2623="November",284.38,IF(J2623="Desember",287.34,0))))))))))))</f>
        <v>281.13</v>
      </c>
      <c r="L2623" s="20">
        <f>$K$2/K2623</f>
        <v>0.84725927506847365</v>
      </c>
      <c r="M2623" s="6">
        <v>12</v>
      </c>
      <c r="N2623" s="6">
        <v>9800000</v>
      </c>
      <c r="O2623" s="6">
        <v>10200000</v>
      </c>
      <c r="P2623" s="6">
        <f>O2623-N2623</f>
        <v>400000</v>
      </c>
      <c r="Q2623" s="8">
        <f>P2623/N2623</f>
        <v>4.0816326530612242E-2</v>
      </c>
      <c r="R2623" s="6">
        <v>79225</v>
      </c>
      <c r="S2623" s="9">
        <f>(N2623+R2623)/F2623</f>
        <v>68605.729166666672</v>
      </c>
      <c r="T2623" s="6">
        <v>71384</v>
      </c>
      <c r="U2623" s="5">
        <f>T2623-S2623</f>
        <v>2778.2708333333285</v>
      </c>
      <c r="V2623" s="4">
        <f>U2623/S2623</f>
        <v>4.0496192768157351E-2</v>
      </c>
      <c r="W2623" s="22">
        <f>S2623*L2623</f>
        <v>58126.840359294045</v>
      </c>
      <c r="X2623" s="22">
        <f>T2623*L2623</f>
        <v>60480.756091487921</v>
      </c>
      <c r="Y2623" s="22">
        <f>X2623-W2623</f>
        <v>2353.9157321938765</v>
      </c>
      <c r="Z2623" s="8">
        <f>Y2623/W2623</f>
        <v>4.0496192768157281E-2</v>
      </c>
      <c r="AA2623" s="10">
        <v>1160</v>
      </c>
      <c r="AB2623" s="6">
        <v>1896</v>
      </c>
      <c r="AC2623" s="6">
        <f>2016-AB2623</f>
        <v>120</v>
      </c>
      <c r="AD2623" s="6" t="s">
        <v>27</v>
      </c>
    </row>
    <row r="2624" spans="1:30" x14ac:dyDescent="0.2">
      <c r="A2624">
        <v>42</v>
      </c>
      <c r="B2624" s="2" t="s">
        <v>2389</v>
      </c>
      <c r="C2624" s="2" t="s">
        <v>22</v>
      </c>
      <c r="D2624" s="2" t="s">
        <v>23</v>
      </c>
      <c r="E2624" s="6" t="s">
        <v>2767</v>
      </c>
      <c r="F2624" s="2">
        <v>124</v>
      </c>
      <c r="G2624" s="2">
        <v>138</v>
      </c>
      <c r="H2624" s="3">
        <v>42649</v>
      </c>
      <c r="I2624" s="3">
        <v>42662</v>
      </c>
      <c r="J2624" s="3" t="s">
        <v>2542</v>
      </c>
      <c r="K2624" s="17">
        <f>IF(J2624="Januar",238.19,IF(J2624="Februar",240.59,IF(J2624="Mars",245.99,IF(J2624="April",250.79,IF(J2624="Mai",256.52,IF(J2624="Juni",259.83,IF(J2624="Juli",265.66,IF(J2624="August",272.21,IF(J2624="September",275.91,IF(J2624="Oktober",281.13,IF(J2624="November",284.38,IF(J2624="Desember",287.34,0))))))))))))</f>
        <v>281.13</v>
      </c>
      <c r="L2624" s="20">
        <f>$K$2/K2624</f>
        <v>0.84725927506847365</v>
      </c>
      <c r="M2624" s="2">
        <v>13</v>
      </c>
      <c r="N2624" s="2">
        <v>8750000</v>
      </c>
      <c r="O2624" s="2">
        <v>11500000</v>
      </c>
      <c r="P2624" s="2">
        <f>O2624-N2624</f>
        <v>2750000</v>
      </c>
      <c r="Q2624" s="4">
        <f>P2624/N2624</f>
        <v>0.31428571428571428</v>
      </c>
      <c r="R2624" s="2">
        <v>62064</v>
      </c>
      <c r="S2624" s="9">
        <f>(N2624+R2624)/F2624</f>
        <v>71065.032258064515</v>
      </c>
      <c r="T2624" s="2">
        <v>93242</v>
      </c>
      <c r="U2624" s="5">
        <f>T2624-S2624</f>
        <v>22176.967741935485</v>
      </c>
      <c r="V2624" s="4">
        <f>U2624/S2624</f>
        <v>0.31206582249062198</v>
      </c>
      <c r="W2624" s="22">
        <f>S2624*L2624</f>
        <v>60210.507713685438</v>
      </c>
      <c r="X2624" s="22">
        <f>T2624*L2624</f>
        <v>79000.149325934617</v>
      </c>
      <c r="Y2624" s="22">
        <f>X2624-W2624</f>
        <v>18789.641612249179</v>
      </c>
      <c r="Z2624" s="8">
        <f>Y2624/W2624</f>
        <v>0.31206582249062187</v>
      </c>
      <c r="AA2624" s="11">
        <v>2585</v>
      </c>
      <c r="AB2624" s="2">
        <v>1984</v>
      </c>
      <c r="AC2624" s="2">
        <f>2016-AB2624</f>
        <v>32</v>
      </c>
      <c r="AD2624" s="2" t="s">
        <v>103</v>
      </c>
    </row>
    <row r="2625" spans="1:30" x14ac:dyDescent="0.2">
      <c r="A2625">
        <v>42</v>
      </c>
      <c r="B2625" s="2" t="s">
        <v>1129</v>
      </c>
      <c r="C2625" s="2" t="s">
        <v>22</v>
      </c>
      <c r="D2625" s="2" t="s">
        <v>23</v>
      </c>
      <c r="E2625" s="6" t="s">
        <v>2767</v>
      </c>
      <c r="F2625" s="2">
        <v>59</v>
      </c>
      <c r="G2625" s="2">
        <v>67</v>
      </c>
      <c r="H2625" s="3">
        <v>42648</v>
      </c>
      <c r="I2625" s="3">
        <v>42662</v>
      </c>
      <c r="J2625" s="3" t="s">
        <v>2542</v>
      </c>
      <c r="K2625" s="17">
        <f>IF(J2625="Januar",238.19,IF(J2625="Februar",240.59,IF(J2625="Mars",245.99,IF(J2625="April",250.79,IF(J2625="Mai",256.52,IF(J2625="Juni",259.83,IF(J2625="Juli",265.66,IF(J2625="August",272.21,IF(J2625="September",275.91,IF(J2625="Oktober",281.13,IF(J2625="November",284.38,IF(J2625="Desember",287.34,0))))))))))))</f>
        <v>281.13</v>
      </c>
      <c r="L2625" s="20">
        <f>$K$2/K2625</f>
        <v>0.84725927506847365</v>
      </c>
      <c r="M2625" s="2">
        <v>14</v>
      </c>
      <c r="N2625" s="2">
        <v>3475000</v>
      </c>
      <c r="O2625" s="2">
        <v>4475000</v>
      </c>
      <c r="P2625" s="2">
        <f>O2625-N2625</f>
        <v>1000000</v>
      </c>
      <c r="Q2625" s="4">
        <f>P2625/N2625</f>
        <v>0.28776978417266186</v>
      </c>
      <c r="R2625" s="2">
        <v>41814</v>
      </c>
      <c r="S2625" s="9">
        <f>(N2625+R2625)/F2625</f>
        <v>59607.016949152545</v>
      </c>
      <c r="T2625" s="2">
        <v>76556</v>
      </c>
      <c r="U2625" s="5">
        <f>T2625-S2625</f>
        <v>16948.983050847455</v>
      </c>
      <c r="V2625" s="4">
        <f>U2625/S2625</f>
        <v>0.28434543311076438</v>
      </c>
      <c r="W2625" s="22">
        <f>S2625*L2625</f>
        <v>50502.597969333205</v>
      </c>
      <c r="X2625" s="22">
        <f>T2625*L2625</f>
        <v>64862.781062142072</v>
      </c>
      <c r="Y2625" s="22">
        <f>X2625-W2625</f>
        <v>14360.183092808868</v>
      </c>
      <c r="Z2625" s="8">
        <f>Y2625/W2625</f>
        <v>0.28434543311076454</v>
      </c>
      <c r="AA2625" s="11">
        <v>41297</v>
      </c>
      <c r="AB2625" s="2">
        <v>1982</v>
      </c>
      <c r="AC2625" s="2">
        <f>2016-AB2625</f>
        <v>34</v>
      </c>
      <c r="AD2625" s="2" t="s">
        <v>108</v>
      </c>
    </row>
    <row r="2626" spans="1:30" x14ac:dyDescent="0.2">
      <c r="A2626">
        <v>42</v>
      </c>
      <c r="B2626" s="6" t="s">
        <v>2327</v>
      </c>
      <c r="C2626" s="6" t="s">
        <v>22</v>
      </c>
      <c r="D2626" s="6" t="s">
        <v>23</v>
      </c>
      <c r="E2626" s="6" t="s">
        <v>2767</v>
      </c>
      <c r="F2626" s="6">
        <v>114</v>
      </c>
      <c r="G2626" s="6">
        <v>127</v>
      </c>
      <c r="H2626" s="7">
        <v>42643</v>
      </c>
      <c r="I2626" s="7">
        <v>42662</v>
      </c>
      <c r="J2626" s="3" t="s">
        <v>2542</v>
      </c>
      <c r="K2626" s="17">
        <f>IF(J2626="Januar",238.19,IF(J2626="Februar",240.59,IF(J2626="Mars",245.99,IF(J2626="April",250.79,IF(J2626="Mai",256.52,IF(J2626="Juni",259.83,IF(J2626="Juli",265.66,IF(J2626="August",272.21,IF(J2626="September",275.91,IF(J2626="Oktober",281.13,IF(J2626="November",284.38,IF(J2626="Desember",287.34,0))))))))))))</f>
        <v>281.13</v>
      </c>
      <c r="L2626" s="20">
        <f>$K$2/K2626</f>
        <v>0.84725927506847365</v>
      </c>
      <c r="M2626" s="6">
        <v>19</v>
      </c>
      <c r="N2626" s="6">
        <v>7000000</v>
      </c>
      <c r="O2626" s="6">
        <v>7100000</v>
      </c>
      <c r="P2626" s="6">
        <f>O2626-N2626</f>
        <v>100000</v>
      </c>
      <c r="Q2626" s="8">
        <f>P2626/N2626</f>
        <v>1.4285714285714285E-2</v>
      </c>
      <c r="R2626" s="6"/>
      <c r="S2626" s="9">
        <f>(N2626+R2626)/F2626</f>
        <v>61403.508771929824</v>
      </c>
      <c r="T2626" s="6">
        <v>62281</v>
      </c>
      <c r="U2626" s="5">
        <f>T2626-S2626</f>
        <v>877.49122807017557</v>
      </c>
      <c r="V2626" s="4">
        <f>U2626/S2626</f>
        <v>1.429057142857143E-2</v>
      </c>
      <c r="W2626" s="22">
        <f>S2626*L2626</f>
        <v>52024.692328765923</v>
      </c>
      <c r="X2626" s="22">
        <f>T2626*L2626</f>
        <v>52768.154910539604</v>
      </c>
      <c r="Y2626" s="22">
        <f>X2626-W2626</f>
        <v>743.46258177368145</v>
      </c>
      <c r="Z2626" s="8">
        <f>Y2626/W2626</f>
        <v>1.4290571428571429E-2</v>
      </c>
      <c r="AA2626" s="10">
        <v>1800</v>
      </c>
      <c r="AB2626" s="6">
        <v>2008</v>
      </c>
      <c r="AC2626" s="6">
        <f>2016-AB2626</f>
        <v>8</v>
      </c>
      <c r="AD2626" s="6" t="s">
        <v>94</v>
      </c>
    </row>
    <row r="2627" spans="1:30" x14ac:dyDescent="0.2">
      <c r="A2627">
        <v>42</v>
      </c>
      <c r="B2627" s="2" t="s">
        <v>2286</v>
      </c>
      <c r="C2627" s="2" t="s">
        <v>22</v>
      </c>
      <c r="D2627" s="2" t="s">
        <v>23</v>
      </c>
      <c r="E2627" s="6" t="s">
        <v>2767</v>
      </c>
      <c r="F2627" s="2">
        <v>111</v>
      </c>
      <c r="G2627" s="2">
        <v>121</v>
      </c>
      <c r="H2627" s="3">
        <v>42634</v>
      </c>
      <c r="I2627" s="3">
        <v>42662</v>
      </c>
      <c r="J2627" s="3" t="s">
        <v>2542</v>
      </c>
      <c r="K2627" s="17">
        <f>IF(J2627="Januar",238.19,IF(J2627="Februar",240.59,IF(J2627="Mars",245.99,IF(J2627="April",250.79,IF(J2627="Mai",256.52,IF(J2627="Juni",259.83,IF(J2627="Juli",265.66,IF(J2627="August",272.21,IF(J2627="September",275.91,IF(J2627="Oktober",281.13,IF(J2627="November",284.38,IF(J2627="Desember",287.34,0))))))))))))</f>
        <v>281.13</v>
      </c>
      <c r="L2627" s="20">
        <f>$K$2/K2627</f>
        <v>0.84725927506847365</v>
      </c>
      <c r="M2627" s="2">
        <v>28</v>
      </c>
      <c r="N2627" s="2">
        <v>6490000</v>
      </c>
      <c r="O2627" s="2">
        <v>6350000</v>
      </c>
      <c r="P2627" s="2">
        <f>O2627-N2627</f>
        <v>-140000</v>
      </c>
      <c r="Q2627" s="4">
        <f>P2627/N2627</f>
        <v>-2.1571648690292759E-2</v>
      </c>
      <c r="R2627" s="2">
        <v>6135</v>
      </c>
      <c r="S2627" s="9">
        <f>(N2627+R2627)/F2627</f>
        <v>58523.738738738735</v>
      </c>
      <c r="T2627" s="2">
        <v>57262</v>
      </c>
      <c r="U2627" s="5">
        <f>T2627-S2627</f>
        <v>-1261.7387387387353</v>
      </c>
      <c r="V2627" s="4">
        <f>U2627/S2627</f>
        <v>-2.155943495632397E-2</v>
      </c>
      <c r="W2627" s="22">
        <f>S2627*L2627</f>
        <v>49584.780458080531</v>
      </c>
      <c r="X2627" s="22">
        <f>T2627*L2627</f>
        <v>48515.760608970937</v>
      </c>
      <c r="Y2627" s="22">
        <f>X2627-W2627</f>
        <v>-1069.0198491095944</v>
      </c>
      <c r="Z2627" s="8">
        <f>Y2627/W2627</f>
        <v>-2.1559434956324036E-2</v>
      </c>
      <c r="AA2627" s="11">
        <v>4445</v>
      </c>
      <c r="AB2627" s="2">
        <v>1985</v>
      </c>
      <c r="AC2627" s="2">
        <f>2016-AB2627</f>
        <v>31</v>
      </c>
      <c r="AD2627" s="2" t="s">
        <v>75</v>
      </c>
    </row>
    <row r="2628" spans="1:30" x14ac:dyDescent="0.2">
      <c r="A2628">
        <v>42</v>
      </c>
      <c r="B2628" s="6" t="s">
        <v>190</v>
      </c>
      <c r="C2628" s="6" t="s">
        <v>22</v>
      </c>
      <c r="D2628" s="6" t="s">
        <v>23</v>
      </c>
      <c r="E2628" s="6" t="s">
        <v>2767</v>
      </c>
      <c r="F2628" s="6">
        <v>31</v>
      </c>
      <c r="G2628" s="6">
        <v>34</v>
      </c>
      <c r="H2628" s="7">
        <v>42653</v>
      </c>
      <c r="I2628" s="7">
        <v>42663</v>
      </c>
      <c r="J2628" s="3" t="s">
        <v>2542</v>
      </c>
      <c r="K2628" s="17">
        <f>IF(J2628="Januar",238.19,IF(J2628="Februar",240.59,IF(J2628="Mars",245.99,IF(J2628="April",250.79,IF(J2628="Mai",256.52,IF(J2628="Juni",259.83,IF(J2628="Juli",265.66,IF(J2628="August",272.21,IF(J2628="September",275.91,IF(J2628="Oktober",281.13,IF(J2628="November",284.38,IF(J2628="Desember",287.34,0))))))))))))</f>
        <v>281.13</v>
      </c>
      <c r="L2628" s="20">
        <f>$K$2/K2628</f>
        <v>0.84725927506847365</v>
      </c>
      <c r="M2628" s="6">
        <v>10</v>
      </c>
      <c r="N2628" s="6">
        <v>2750000</v>
      </c>
      <c r="O2628" s="6">
        <v>3030000</v>
      </c>
      <c r="P2628" s="6">
        <f>O2628-N2628</f>
        <v>280000</v>
      </c>
      <c r="Q2628" s="8">
        <f>P2628/N2628</f>
        <v>0.10181818181818182</v>
      </c>
      <c r="R2628" s="6"/>
      <c r="S2628" s="9">
        <f>(N2628+R2628)/F2628</f>
        <v>88709.677419354834</v>
      </c>
      <c r="T2628" s="6">
        <v>97742</v>
      </c>
      <c r="U2628" s="5">
        <f>T2628-S2628</f>
        <v>9032.3225806451665</v>
      </c>
      <c r="V2628" s="8">
        <f>U2628/S2628</f>
        <v>0.10181890909090915</v>
      </c>
      <c r="W2628" s="22">
        <f>S2628*L2628</f>
        <v>75160.096981880721</v>
      </c>
      <c r="X2628" s="22">
        <f>T2628*L2628</f>
        <v>82812.81606374275</v>
      </c>
      <c r="Y2628" s="22">
        <f>X2628-W2628</f>
        <v>7652.7190818620293</v>
      </c>
      <c r="Z2628" s="8">
        <f>Y2628/W2628</f>
        <v>0.10181890909090917</v>
      </c>
      <c r="AA2628" s="6">
        <v>184</v>
      </c>
      <c r="AB2628" s="6">
        <v>2009</v>
      </c>
      <c r="AC2628" s="6">
        <f>2016-AB2628</f>
        <v>7</v>
      </c>
      <c r="AD2628" s="6" t="s">
        <v>191</v>
      </c>
    </row>
    <row r="2629" spans="1:30" x14ac:dyDescent="0.2">
      <c r="A2629">
        <v>42</v>
      </c>
      <c r="B2629" s="6" t="s">
        <v>1542</v>
      </c>
      <c r="C2629" s="6" t="s">
        <v>22</v>
      </c>
      <c r="D2629" s="6" t="s">
        <v>23</v>
      </c>
      <c r="E2629" s="6" t="s">
        <v>2767</v>
      </c>
      <c r="F2629" s="6">
        <v>97</v>
      </c>
      <c r="G2629" s="6">
        <v>105</v>
      </c>
      <c r="H2629" s="7">
        <v>42653</v>
      </c>
      <c r="I2629" s="7">
        <v>42663</v>
      </c>
      <c r="J2629" s="3" t="s">
        <v>2542</v>
      </c>
      <c r="K2629" s="17">
        <f>IF(J2629="Januar",238.19,IF(J2629="Februar",240.59,IF(J2629="Mars",245.99,IF(J2629="April",250.79,IF(J2629="Mai",256.52,IF(J2629="Juni",259.83,IF(J2629="Juli",265.66,IF(J2629="August",272.21,IF(J2629="September",275.91,IF(J2629="Oktober",281.13,IF(J2629="November",284.38,IF(J2629="Desember",287.34,0))))))))))))</f>
        <v>281.13</v>
      </c>
      <c r="L2629" s="20">
        <f>$K$2/K2629</f>
        <v>0.84725927506847365</v>
      </c>
      <c r="M2629" s="6">
        <v>10</v>
      </c>
      <c r="N2629" s="6">
        <v>4400000</v>
      </c>
      <c r="O2629" s="6">
        <v>5200000</v>
      </c>
      <c r="P2629" s="6">
        <f>O2629-N2629</f>
        <v>800000</v>
      </c>
      <c r="Q2629" s="8">
        <f>P2629/N2629</f>
        <v>0.18181818181818182</v>
      </c>
      <c r="R2629" s="6">
        <v>86000</v>
      </c>
      <c r="S2629" s="9">
        <f>(N2629+R2629)/F2629</f>
        <v>46247.422680412368</v>
      </c>
      <c r="T2629" s="6">
        <v>54495</v>
      </c>
      <c r="U2629" s="5">
        <f>T2629-S2629</f>
        <v>8247.5773195876318</v>
      </c>
      <c r="V2629" s="4">
        <f>U2629/S2629</f>
        <v>0.17833593401694167</v>
      </c>
      <c r="W2629" s="22">
        <f>S2629*L2629</f>
        <v>39183.557813991472</v>
      </c>
      <c r="X2629" s="22">
        <f>T2629*L2629</f>
        <v>46171.394194856468</v>
      </c>
      <c r="Y2629" s="22">
        <f>X2629-W2629</f>
        <v>6987.8363808649956</v>
      </c>
      <c r="Z2629" s="8">
        <f>Y2629/W2629</f>
        <v>0.17833593401694151</v>
      </c>
      <c r="AA2629" s="10">
        <v>12807</v>
      </c>
      <c r="AB2629" s="6">
        <v>1972</v>
      </c>
      <c r="AC2629" s="6">
        <f>2016-AB2629</f>
        <v>44</v>
      </c>
      <c r="AD2629" s="6" t="s">
        <v>259</v>
      </c>
    </row>
    <row r="2630" spans="1:30" x14ac:dyDescent="0.2">
      <c r="A2630">
        <v>42</v>
      </c>
      <c r="B2630" s="6" t="s">
        <v>2524</v>
      </c>
      <c r="C2630" s="6" t="s">
        <v>22</v>
      </c>
      <c r="D2630" s="6" t="s">
        <v>23</v>
      </c>
      <c r="E2630" s="6" t="s">
        <v>2767</v>
      </c>
      <c r="F2630" s="6">
        <v>203</v>
      </c>
      <c r="G2630" s="6">
        <v>225</v>
      </c>
      <c r="H2630" s="7">
        <v>42653</v>
      </c>
      <c r="I2630" s="7">
        <v>42663</v>
      </c>
      <c r="J2630" s="3" t="s">
        <v>2542</v>
      </c>
      <c r="K2630" s="17">
        <f>IF(J2630="Januar",238.19,IF(J2630="Februar",240.59,IF(J2630="Mars",245.99,IF(J2630="April",250.79,IF(J2630="Mai",256.52,IF(J2630="Juni",259.83,IF(J2630="Juli",265.66,IF(J2630="August",272.21,IF(J2630="September",275.91,IF(J2630="Oktober",281.13,IF(J2630="November",284.38,IF(J2630="Desember",287.34,0))))))))))))</f>
        <v>281.13</v>
      </c>
      <c r="L2630" s="20">
        <f>$K$2/K2630</f>
        <v>0.84725927506847365</v>
      </c>
      <c r="M2630" s="6">
        <v>10</v>
      </c>
      <c r="N2630" s="6">
        <v>15000000</v>
      </c>
      <c r="O2630" s="6">
        <v>14850000</v>
      </c>
      <c r="P2630" s="6">
        <f>O2630-N2630</f>
        <v>-150000</v>
      </c>
      <c r="Q2630" s="8">
        <f>P2630/N2630</f>
        <v>-0.01</v>
      </c>
      <c r="R2630" s="6"/>
      <c r="S2630" s="9">
        <f>(N2630+R2630)/F2630</f>
        <v>73891.625615763551</v>
      </c>
      <c r="T2630" s="6">
        <v>73153</v>
      </c>
      <c r="U2630" s="5">
        <f>T2630-S2630</f>
        <v>-738.62561576355074</v>
      </c>
      <c r="V2630" s="4">
        <f>U2630/S2630</f>
        <v>-9.9960666666667197E-3</v>
      </c>
      <c r="W2630" s="22">
        <f>S2630*L2630</f>
        <v>62605.365152842882</v>
      </c>
      <c r="X2630" s="22">
        <f>T2630*L2630</f>
        <v>61979.557749084051</v>
      </c>
      <c r="Y2630" s="22">
        <f>X2630-W2630</f>
        <v>-625.80740375883033</v>
      </c>
      <c r="Z2630" s="8">
        <f>Y2630/W2630</f>
        <v>-9.9960666666667093E-3</v>
      </c>
      <c r="AA2630" s="10">
        <v>1078</v>
      </c>
      <c r="AB2630" s="6">
        <v>1894</v>
      </c>
      <c r="AC2630" s="6">
        <f>2016-AB2630</f>
        <v>122</v>
      </c>
      <c r="AD2630" s="6" t="s">
        <v>108</v>
      </c>
    </row>
    <row r="2631" spans="1:30" x14ac:dyDescent="0.2">
      <c r="A2631">
        <v>42</v>
      </c>
      <c r="B2631" s="2" t="s">
        <v>1261</v>
      </c>
      <c r="C2631" s="2" t="s">
        <v>22</v>
      </c>
      <c r="D2631" s="2" t="s">
        <v>23</v>
      </c>
      <c r="E2631" s="6" t="s">
        <v>2767</v>
      </c>
      <c r="F2631" s="2">
        <v>63</v>
      </c>
      <c r="G2631" s="2">
        <v>69</v>
      </c>
      <c r="H2631" s="3">
        <v>42651</v>
      </c>
      <c r="I2631" s="3">
        <v>42663</v>
      </c>
      <c r="J2631" s="3" t="s">
        <v>2542</v>
      </c>
      <c r="K2631" s="17">
        <f>IF(J2631="Januar",238.19,IF(J2631="Februar",240.59,IF(J2631="Mars",245.99,IF(J2631="April",250.79,IF(J2631="Mai",256.52,IF(J2631="Juni",259.83,IF(J2631="Juli",265.66,IF(J2631="August",272.21,IF(J2631="September",275.91,IF(J2631="Oktober",281.13,IF(J2631="November",284.38,IF(J2631="Desember",287.34,0))))))))))))</f>
        <v>281.13</v>
      </c>
      <c r="L2631" s="20">
        <f>$K$2/K2631</f>
        <v>0.84725927506847365</v>
      </c>
      <c r="M2631" s="2">
        <v>12</v>
      </c>
      <c r="N2631" s="2">
        <v>3800000</v>
      </c>
      <c r="O2631" s="2">
        <v>3900000</v>
      </c>
      <c r="P2631" s="2">
        <f>O2631-N2631</f>
        <v>100000</v>
      </c>
      <c r="Q2631" s="4">
        <f>P2631/N2631</f>
        <v>2.6315789473684209E-2</v>
      </c>
      <c r="R2631" s="2">
        <v>138000</v>
      </c>
      <c r="S2631" s="9">
        <f>(N2631+R2631)/F2631</f>
        <v>62507.936507936509</v>
      </c>
      <c r="T2631" s="2">
        <v>64095</v>
      </c>
      <c r="U2631" s="5">
        <f>T2631-S2631</f>
        <v>1587.0634920634911</v>
      </c>
      <c r="V2631" s="4">
        <f>U2631/S2631</f>
        <v>2.5389791772473323E-2</v>
      </c>
      <c r="W2631" s="22">
        <f>S2631*L2631</f>
        <v>52960.428971740468</v>
      </c>
      <c r="X2631" s="22">
        <f>T2631*L2631</f>
        <v>54305.083235513819</v>
      </c>
      <c r="Y2631" s="22">
        <f>X2631-W2631</f>
        <v>1344.654263773351</v>
      </c>
      <c r="Z2631" s="8">
        <f>Y2631/W2631</f>
        <v>2.5389791772473268E-2</v>
      </c>
      <c r="AA2631" s="2"/>
      <c r="AB2631" s="2">
        <v>1977</v>
      </c>
      <c r="AC2631" s="2">
        <f>2016-AB2631</f>
        <v>39</v>
      </c>
      <c r="AD2631" s="2" t="s">
        <v>37</v>
      </c>
    </row>
    <row r="2632" spans="1:30" x14ac:dyDescent="0.2">
      <c r="A2632">
        <v>42</v>
      </c>
      <c r="B2632" s="6" t="s">
        <v>353</v>
      </c>
      <c r="C2632" s="6" t="s">
        <v>22</v>
      </c>
      <c r="D2632" s="6" t="s">
        <v>23</v>
      </c>
      <c r="E2632" s="6" t="s">
        <v>2767</v>
      </c>
      <c r="F2632" s="6">
        <v>38</v>
      </c>
      <c r="G2632" s="6">
        <v>44</v>
      </c>
      <c r="H2632" s="7">
        <v>42650</v>
      </c>
      <c r="I2632" s="7">
        <v>42663</v>
      </c>
      <c r="J2632" s="3" t="s">
        <v>2542</v>
      </c>
      <c r="K2632" s="17">
        <f>IF(J2632="Januar",238.19,IF(J2632="Februar",240.59,IF(J2632="Mars",245.99,IF(J2632="April",250.79,IF(J2632="Mai",256.52,IF(J2632="Juni",259.83,IF(J2632="Juli",265.66,IF(J2632="August",272.21,IF(J2632="September",275.91,IF(J2632="Oktober",281.13,IF(J2632="November",284.38,IF(J2632="Desember",287.34,0))))))))))))</f>
        <v>281.13</v>
      </c>
      <c r="L2632" s="20">
        <f>$K$2/K2632</f>
        <v>0.84725927506847365</v>
      </c>
      <c r="M2632" s="6">
        <v>13</v>
      </c>
      <c r="N2632" s="6">
        <v>2600000</v>
      </c>
      <c r="O2632" s="6">
        <v>2525000</v>
      </c>
      <c r="P2632" s="6">
        <f>O2632-N2632</f>
        <v>-75000</v>
      </c>
      <c r="Q2632" s="8">
        <f>P2632/N2632</f>
        <v>-2.8846153846153848E-2</v>
      </c>
      <c r="R2632" s="6"/>
      <c r="S2632" s="9">
        <f>(N2632+R2632)/F2632</f>
        <v>68421.052631578947</v>
      </c>
      <c r="T2632" s="6">
        <v>66447</v>
      </c>
      <c r="U2632" s="9">
        <f>T2632-S2632</f>
        <v>-1974.0526315789466</v>
      </c>
      <c r="V2632" s="4">
        <f>U2632/S2632</f>
        <v>-2.8851538461538449E-2</v>
      </c>
      <c r="W2632" s="22">
        <f>S2632*L2632</f>
        <v>57970.371452053463</v>
      </c>
      <c r="X2632" s="22">
        <f>T2632*L2632</f>
        <v>56297.837050474867</v>
      </c>
      <c r="Y2632" s="22">
        <f>X2632-W2632</f>
        <v>-1672.5344015785959</v>
      </c>
      <c r="Z2632" s="8">
        <f>Y2632/W2632</f>
        <v>-2.8851538461538533E-2</v>
      </c>
      <c r="AA2632" s="10">
        <v>4532</v>
      </c>
      <c r="AB2632" s="6">
        <v>1972</v>
      </c>
      <c r="AC2632" s="6">
        <f>2016-AB2632</f>
        <v>44</v>
      </c>
      <c r="AD2632" s="6" t="s">
        <v>37</v>
      </c>
    </row>
    <row r="2633" spans="1:30" x14ac:dyDescent="0.2">
      <c r="A2633">
        <v>42</v>
      </c>
      <c r="B2633" s="6" t="s">
        <v>1105</v>
      </c>
      <c r="C2633" s="6" t="s">
        <v>22</v>
      </c>
      <c r="D2633" s="6" t="s">
        <v>23</v>
      </c>
      <c r="E2633" s="6" t="s">
        <v>2767</v>
      </c>
      <c r="F2633" s="6">
        <v>58</v>
      </c>
      <c r="G2633" s="6">
        <v>64</v>
      </c>
      <c r="H2633" s="7">
        <v>42650</v>
      </c>
      <c r="I2633" s="7">
        <v>42663</v>
      </c>
      <c r="J2633" s="3" t="s">
        <v>2542</v>
      </c>
      <c r="K2633" s="17">
        <f>IF(J2633="Januar",238.19,IF(J2633="Februar",240.59,IF(J2633="Mars",245.99,IF(J2633="April",250.79,IF(J2633="Mai",256.52,IF(J2633="Juni",259.83,IF(J2633="Juli",265.66,IF(J2633="August",272.21,IF(J2633="September",275.91,IF(J2633="Oktober",281.13,IF(J2633="November",284.38,IF(J2633="Desember",287.34,0))))))))))))</f>
        <v>281.13</v>
      </c>
      <c r="L2633" s="20">
        <f>$K$2/K2633</f>
        <v>0.84725927506847365</v>
      </c>
      <c r="M2633" s="6">
        <v>13</v>
      </c>
      <c r="N2633" s="6">
        <v>2700000</v>
      </c>
      <c r="O2633" s="6">
        <v>2700000</v>
      </c>
      <c r="P2633" s="6">
        <f>O2633-N2633</f>
        <v>0</v>
      </c>
      <c r="Q2633" s="8">
        <f>P2633/N2633</f>
        <v>0</v>
      </c>
      <c r="R2633" s="6">
        <v>31065</v>
      </c>
      <c r="S2633" s="9">
        <f>(N2633+R2633)/F2633</f>
        <v>47087.327586206899</v>
      </c>
      <c r="T2633" s="6">
        <v>47087</v>
      </c>
      <c r="U2633" s="5">
        <f>T2633-S2633</f>
        <v>-0.32758620689855888</v>
      </c>
      <c r="V2633" s="4">
        <f>U2633/S2633</f>
        <v>-6.9569929679873652E-6</v>
      </c>
      <c r="W2633" s="22">
        <f>S2633*L2633</f>
        <v>39895.175035601394</v>
      </c>
      <c r="X2633" s="22">
        <f>T2633*L2633</f>
        <v>39894.897485149217</v>
      </c>
      <c r="Y2633" s="22">
        <f>X2633-W2633</f>
        <v>-0.27755045217782026</v>
      </c>
      <c r="Z2633" s="8">
        <f>Y2633/W2633</f>
        <v>-6.9569929679501745E-6</v>
      </c>
      <c r="AA2633" s="10">
        <v>11355</v>
      </c>
      <c r="AB2633" s="6">
        <v>1965</v>
      </c>
      <c r="AC2633" s="6">
        <f>2016-AB2633</f>
        <v>51</v>
      </c>
      <c r="AD2633" s="6" t="s">
        <v>297</v>
      </c>
    </row>
    <row r="2634" spans="1:30" x14ac:dyDescent="0.2">
      <c r="A2634">
        <v>42</v>
      </c>
      <c r="B2634" s="6" t="s">
        <v>894</v>
      </c>
      <c r="C2634" s="6" t="s">
        <v>22</v>
      </c>
      <c r="D2634" s="6" t="s">
        <v>23</v>
      </c>
      <c r="E2634" s="6" t="s">
        <v>2767</v>
      </c>
      <c r="F2634" s="6">
        <v>53</v>
      </c>
      <c r="G2634" s="6">
        <v>61</v>
      </c>
      <c r="H2634" s="7">
        <v>42647</v>
      </c>
      <c r="I2634" s="7">
        <v>42663</v>
      </c>
      <c r="J2634" s="3" t="s">
        <v>2542</v>
      </c>
      <c r="K2634" s="17">
        <f>IF(J2634="Januar",238.19,IF(J2634="Februar",240.59,IF(J2634="Mars",245.99,IF(J2634="April",250.79,IF(J2634="Mai",256.52,IF(J2634="Juni",259.83,IF(J2634="Juli",265.66,IF(J2634="August",272.21,IF(J2634="September",275.91,IF(J2634="Oktober",281.13,IF(J2634="November",284.38,IF(J2634="Desember",287.34,0))))))))))))</f>
        <v>281.13</v>
      </c>
      <c r="L2634" s="20">
        <f>$K$2/K2634</f>
        <v>0.84725927506847365</v>
      </c>
      <c r="M2634" s="6">
        <v>16</v>
      </c>
      <c r="N2634" s="6">
        <v>5350000</v>
      </c>
      <c r="O2634" s="6">
        <v>5350000</v>
      </c>
      <c r="P2634" s="6">
        <f>O2634-N2634</f>
        <v>0</v>
      </c>
      <c r="Q2634" s="8">
        <f>P2634/N2634</f>
        <v>0</v>
      </c>
      <c r="R2634" s="6">
        <v>3025</v>
      </c>
      <c r="S2634" s="9">
        <f>(N2634+R2634)/F2634</f>
        <v>101000.47169811321</v>
      </c>
      <c r="T2634" s="6">
        <v>101000</v>
      </c>
      <c r="U2634" s="5">
        <f>T2634-S2634</f>
        <v>-0.47169811320782173</v>
      </c>
      <c r="V2634" s="4">
        <f>U2634/S2634</f>
        <v>-4.6702565371943062E-6</v>
      </c>
      <c r="W2634" s="22">
        <f>S2634*L2634</f>
        <v>85573.586432517288</v>
      </c>
      <c r="X2634" s="22">
        <f>T2634*L2634</f>
        <v>85573.186781915836</v>
      </c>
      <c r="Y2634" s="22">
        <f>X2634-W2634</f>
        <v>-0.39965060145186726</v>
      </c>
      <c r="Z2634" s="8">
        <f>Y2634/W2634</f>
        <v>-4.6702565372438703E-6</v>
      </c>
      <c r="AA2634" s="10">
        <v>1644</v>
      </c>
      <c r="AB2634" s="6">
        <v>2012</v>
      </c>
      <c r="AC2634" s="6">
        <f>2016-AB2634</f>
        <v>4</v>
      </c>
      <c r="AD2634" s="6" t="s">
        <v>383</v>
      </c>
    </row>
    <row r="2635" spans="1:30" x14ac:dyDescent="0.2">
      <c r="A2635">
        <v>42</v>
      </c>
      <c r="B2635" s="6" t="s">
        <v>2358</v>
      </c>
      <c r="C2635" s="6" t="s">
        <v>22</v>
      </c>
      <c r="D2635" s="6" t="s">
        <v>23</v>
      </c>
      <c r="E2635" s="6" t="s">
        <v>2767</v>
      </c>
      <c r="F2635" s="6">
        <v>118</v>
      </c>
      <c r="G2635" s="6">
        <v>130</v>
      </c>
      <c r="H2635" s="7">
        <v>42653</v>
      </c>
      <c r="I2635" s="7">
        <v>42664</v>
      </c>
      <c r="J2635" s="3" t="s">
        <v>2542</v>
      </c>
      <c r="K2635" s="17">
        <f>IF(J2635="Januar",238.19,IF(J2635="Februar",240.59,IF(J2635="Mars",245.99,IF(J2635="April",250.79,IF(J2635="Mai",256.52,IF(J2635="Juni",259.83,IF(J2635="Juli",265.66,IF(J2635="August",272.21,IF(J2635="September",275.91,IF(J2635="Oktober",281.13,IF(J2635="November",284.38,IF(J2635="Desember",287.34,0))))))))))))</f>
        <v>281.13</v>
      </c>
      <c r="L2635" s="20">
        <f>$K$2/K2635</f>
        <v>0.84725927506847365</v>
      </c>
      <c r="M2635" s="6">
        <v>11</v>
      </c>
      <c r="N2635" s="6">
        <v>9500000</v>
      </c>
      <c r="O2635" s="6">
        <v>9500000</v>
      </c>
      <c r="P2635" s="6">
        <f>O2635-N2635</f>
        <v>0</v>
      </c>
      <c r="Q2635" s="8">
        <f>P2635/N2635</f>
        <v>0</v>
      </c>
      <c r="R2635" s="6">
        <v>79278</v>
      </c>
      <c r="S2635" s="9">
        <f>(N2635+R2635)/F2635</f>
        <v>81180.322033898308</v>
      </c>
      <c r="T2635" s="6">
        <v>81180</v>
      </c>
      <c r="U2635" s="5">
        <f>T2635-S2635</f>
        <v>-0.3220338983082911</v>
      </c>
      <c r="V2635" s="4">
        <f>U2635/S2635</f>
        <v>-3.9668960437705588E-6</v>
      </c>
      <c r="W2635" s="22">
        <f>S2635*L2635</f>
        <v>68780.780796265914</v>
      </c>
      <c r="X2635" s="22">
        <f>T2635*L2635</f>
        <v>68780.507950058687</v>
      </c>
      <c r="Y2635" s="22">
        <f>X2635-W2635</f>
        <v>-0.27284620722639374</v>
      </c>
      <c r="Z2635" s="8">
        <f>Y2635/W2635</f>
        <v>-3.9668960437449191E-6</v>
      </c>
      <c r="AA2635" s="10">
        <v>1425</v>
      </c>
      <c r="AB2635" s="6">
        <v>1923</v>
      </c>
      <c r="AC2635" s="6">
        <f>2016-AB2635</f>
        <v>93</v>
      </c>
      <c r="AD2635" s="6" t="s">
        <v>422</v>
      </c>
    </row>
    <row r="2636" spans="1:30" x14ac:dyDescent="0.2">
      <c r="A2636">
        <v>42</v>
      </c>
      <c r="B2636" s="6" t="s">
        <v>1833</v>
      </c>
      <c r="C2636" s="6" t="s">
        <v>22</v>
      </c>
      <c r="D2636" s="6" t="s">
        <v>23</v>
      </c>
      <c r="E2636" s="6" t="s">
        <v>2767</v>
      </c>
      <c r="F2636" s="6">
        <v>79</v>
      </c>
      <c r="G2636" s="6"/>
      <c r="H2636" s="7">
        <v>42651</v>
      </c>
      <c r="I2636" s="7">
        <v>42664</v>
      </c>
      <c r="J2636" s="3" t="s">
        <v>2542</v>
      </c>
      <c r="K2636" s="17">
        <f>IF(J2636="Januar",238.19,IF(J2636="Februar",240.59,IF(J2636="Mars",245.99,IF(J2636="April",250.79,IF(J2636="Mai",256.52,IF(J2636="Juni",259.83,IF(J2636="Juli",265.66,IF(J2636="August",272.21,IF(J2636="September",275.91,IF(J2636="Oktober",281.13,IF(J2636="November",284.38,IF(J2636="Desember",287.34,0))))))))))))</f>
        <v>281.13</v>
      </c>
      <c r="L2636" s="20">
        <f>$K$2/K2636</f>
        <v>0.84725927506847365</v>
      </c>
      <c r="M2636" s="6">
        <v>13</v>
      </c>
      <c r="N2636" s="6">
        <v>9900000</v>
      </c>
      <c r="O2636" s="6">
        <v>9900000</v>
      </c>
      <c r="P2636" s="6">
        <f>O2636-N2636</f>
        <v>0</v>
      </c>
      <c r="Q2636" s="8">
        <f>P2636/N2636</f>
        <v>0</v>
      </c>
      <c r="R2636" s="6"/>
      <c r="S2636" s="9">
        <f>(N2636+R2636)/F2636</f>
        <v>125316.45569620254</v>
      </c>
      <c r="T2636" s="6">
        <v>125316</v>
      </c>
      <c r="U2636" s="5">
        <f>T2636-S2636</f>
        <v>-0.45569620253809262</v>
      </c>
      <c r="V2636" s="4">
        <f>U2636/S2636</f>
        <v>-3.6363636364150824E-6</v>
      </c>
      <c r="W2636" s="22">
        <f>S2636*L2636</f>
        <v>106175.52940731506</v>
      </c>
      <c r="X2636" s="22">
        <f>T2636*L2636</f>
        <v>106175.14331448084</v>
      </c>
      <c r="Y2636" s="22">
        <f>X2636-W2636</f>
        <v>-0.38609283421828877</v>
      </c>
      <c r="Z2636" s="8">
        <f>Y2636/W2636</f>
        <v>-3.6363636364565993E-6</v>
      </c>
      <c r="AA2636" s="6">
        <v>977</v>
      </c>
      <c r="AB2636" s="6">
        <v>2000</v>
      </c>
      <c r="AC2636" s="6">
        <f>2016-AB2636</f>
        <v>16</v>
      </c>
      <c r="AD2636" s="6" t="s">
        <v>67</v>
      </c>
    </row>
    <row r="2637" spans="1:30" x14ac:dyDescent="0.2">
      <c r="A2637">
        <v>42</v>
      </c>
      <c r="B2637" s="6" t="s">
        <v>757</v>
      </c>
      <c r="C2637" s="6" t="s">
        <v>22</v>
      </c>
      <c r="D2637" s="6" t="s">
        <v>23</v>
      </c>
      <c r="E2637" s="6" t="s">
        <v>2767</v>
      </c>
      <c r="F2637" s="6">
        <v>50</v>
      </c>
      <c r="G2637" s="6">
        <v>59</v>
      </c>
      <c r="H2637" s="7">
        <v>42652</v>
      </c>
      <c r="I2637" s="7">
        <v>42665</v>
      </c>
      <c r="J2637" s="3" t="s">
        <v>2542</v>
      </c>
      <c r="K2637" s="17">
        <f>IF(J2637="Januar",238.19,IF(J2637="Februar",240.59,IF(J2637="Mars",245.99,IF(J2637="April",250.79,IF(J2637="Mai",256.52,IF(J2637="Juni",259.83,IF(J2637="Juli",265.66,IF(J2637="August",272.21,IF(J2637="September",275.91,IF(J2637="Oktober",281.13,IF(J2637="November",284.38,IF(J2637="Desember",287.34,0))))))))))))</f>
        <v>281.13</v>
      </c>
      <c r="L2637" s="20">
        <f>$K$2/K2637</f>
        <v>0.84725927506847365</v>
      </c>
      <c r="M2637" s="6">
        <v>13</v>
      </c>
      <c r="N2637" s="6">
        <v>3500000</v>
      </c>
      <c r="O2637" s="6">
        <v>3425000</v>
      </c>
      <c r="P2637" s="6">
        <f>O2637-N2637</f>
        <v>-75000</v>
      </c>
      <c r="Q2637" s="8">
        <f>P2637/N2637</f>
        <v>-2.1428571428571429E-2</v>
      </c>
      <c r="R2637" s="6">
        <v>59963</v>
      </c>
      <c r="S2637" s="9">
        <f>(N2637+R2637)/F2637</f>
        <v>71199.259999999995</v>
      </c>
      <c r="T2637" s="6">
        <v>69699</v>
      </c>
      <c r="U2637" s="5">
        <f>T2637-S2637</f>
        <v>-1500.2599999999948</v>
      </c>
      <c r="V2637" s="4">
        <f>U2637/S2637</f>
        <v>-2.1071286415055367E-2</v>
      </c>
      <c r="W2637" s="22">
        <f>S2637*L2637</f>
        <v>60324.233413011767</v>
      </c>
      <c r="X2637" s="22">
        <f>T2637*L2637</f>
        <v>59053.124212997544</v>
      </c>
      <c r="Y2637" s="22">
        <f>X2637-W2637</f>
        <v>-1271.1092000142235</v>
      </c>
      <c r="Z2637" s="8">
        <f>Y2637/W2637</f>
        <v>-2.107128641505536E-2</v>
      </c>
      <c r="AA2637" s="6">
        <v>231</v>
      </c>
      <c r="AB2637" s="6">
        <v>1896</v>
      </c>
      <c r="AC2637" s="6">
        <f>2016-AB2637</f>
        <v>120</v>
      </c>
      <c r="AD2637" s="6" t="s">
        <v>433</v>
      </c>
    </row>
    <row r="2638" spans="1:30" x14ac:dyDescent="0.2">
      <c r="A2638">
        <v>43</v>
      </c>
      <c r="B2638" s="2" t="s">
        <v>409</v>
      </c>
      <c r="C2638" s="2" t="s">
        <v>22</v>
      </c>
      <c r="D2638" s="2" t="s">
        <v>23</v>
      </c>
      <c r="E2638" s="6" t="s">
        <v>2767</v>
      </c>
      <c r="F2638" s="2">
        <v>40</v>
      </c>
      <c r="G2638" s="2">
        <v>49</v>
      </c>
      <c r="H2638" s="3">
        <v>42657</v>
      </c>
      <c r="I2638" s="3">
        <v>42667</v>
      </c>
      <c r="J2638" s="3" t="s">
        <v>2542</v>
      </c>
      <c r="K2638" s="17">
        <f>IF(J2638="Januar",238.19,IF(J2638="Februar",240.59,IF(J2638="Mars",245.99,IF(J2638="April",250.79,IF(J2638="Mai",256.52,IF(J2638="Juni",259.83,IF(J2638="Juli",265.66,IF(J2638="August",272.21,IF(J2638="September",275.91,IF(J2638="Oktober",281.13,IF(J2638="November",284.38,IF(J2638="Desember",287.34,0))))))))))))</f>
        <v>281.13</v>
      </c>
      <c r="L2638" s="20">
        <f>$K$2/K2638</f>
        <v>0.84725927506847365</v>
      </c>
      <c r="M2638" s="2">
        <v>10</v>
      </c>
      <c r="N2638" s="2">
        <v>3600000</v>
      </c>
      <c r="O2638" s="2">
        <v>3600000</v>
      </c>
      <c r="P2638" s="2">
        <f>O2638-N2638</f>
        <v>0</v>
      </c>
      <c r="Q2638" s="4">
        <f>P2638/N2638</f>
        <v>0</v>
      </c>
      <c r="R2638" s="2"/>
      <c r="S2638" s="9">
        <f>(N2638+R2638)/F2638</f>
        <v>90000</v>
      </c>
      <c r="T2638" s="2">
        <v>90000</v>
      </c>
      <c r="U2638" s="5">
        <f>T2638-S2638</f>
        <v>0</v>
      </c>
      <c r="V2638" s="4">
        <f>U2638/S2638</f>
        <v>0</v>
      </c>
      <c r="W2638" s="22">
        <f>S2638*L2638</f>
        <v>76253.334756162629</v>
      </c>
      <c r="X2638" s="22">
        <f>T2638*L2638</f>
        <v>76253.334756162629</v>
      </c>
      <c r="Y2638" s="22">
        <f>X2638-W2638</f>
        <v>0</v>
      </c>
      <c r="Z2638" s="8">
        <f>Y2638/W2638</f>
        <v>0</v>
      </c>
      <c r="AA2638" s="2"/>
      <c r="AB2638" s="2">
        <v>2016</v>
      </c>
      <c r="AC2638" s="2">
        <f>2016-AB2638</f>
        <v>0</v>
      </c>
      <c r="AD2638" s="2" t="s">
        <v>27</v>
      </c>
    </row>
    <row r="2639" spans="1:30" x14ac:dyDescent="0.2">
      <c r="A2639">
        <v>43</v>
      </c>
      <c r="B2639" s="2" t="s">
        <v>462</v>
      </c>
      <c r="C2639" s="2" t="s">
        <v>22</v>
      </c>
      <c r="D2639" s="2" t="s">
        <v>23</v>
      </c>
      <c r="E2639" s="6" t="s">
        <v>2767</v>
      </c>
      <c r="F2639" s="2">
        <v>42</v>
      </c>
      <c r="G2639" s="2"/>
      <c r="H2639" s="3">
        <v>42657</v>
      </c>
      <c r="I2639" s="3">
        <v>42667</v>
      </c>
      <c r="J2639" s="3" t="s">
        <v>2542</v>
      </c>
      <c r="K2639" s="17">
        <f>IF(J2639="Januar",238.19,IF(J2639="Februar",240.59,IF(J2639="Mars",245.99,IF(J2639="April",250.79,IF(J2639="Mai",256.52,IF(J2639="Juni",259.83,IF(J2639="Juli",265.66,IF(J2639="August",272.21,IF(J2639="September",275.91,IF(J2639="Oktober",281.13,IF(J2639="November",284.38,IF(J2639="Desember",287.34,0))))))))))))</f>
        <v>281.13</v>
      </c>
      <c r="L2639" s="20">
        <f>$K$2/K2639</f>
        <v>0.84725927506847365</v>
      </c>
      <c r="M2639" s="2">
        <v>10</v>
      </c>
      <c r="N2639" s="2">
        <v>3200000</v>
      </c>
      <c r="O2639" s="2">
        <v>4070000</v>
      </c>
      <c r="P2639" s="2">
        <f>O2639-N2639</f>
        <v>870000</v>
      </c>
      <c r="Q2639" s="4">
        <f>P2639/N2639</f>
        <v>0.27187499999999998</v>
      </c>
      <c r="R2639" s="2"/>
      <c r="S2639" s="9">
        <f>(N2639+R2639)/F2639</f>
        <v>76190.476190476184</v>
      </c>
      <c r="T2639" s="2">
        <v>96905</v>
      </c>
      <c r="U2639" s="5">
        <f>T2639-S2639</f>
        <v>20714.523809523816</v>
      </c>
      <c r="V2639" s="4">
        <f>U2639/S2639</f>
        <v>0.27187812500000014</v>
      </c>
      <c r="W2639" s="22">
        <f>S2639*L2639</f>
        <v>64553.087624264655</v>
      </c>
      <c r="X2639" s="22">
        <f>T2639*L2639</f>
        <v>82103.660050510443</v>
      </c>
      <c r="Y2639" s="22">
        <f>X2639-W2639</f>
        <v>17550.572426245788</v>
      </c>
      <c r="Z2639" s="8">
        <f>Y2639/W2639</f>
        <v>0.27187812500000014</v>
      </c>
      <c r="AA2639" s="2">
        <v>597</v>
      </c>
      <c r="AB2639" s="2">
        <v>1875</v>
      </c>
      <c r="AC2639" s="2">
        <f>2016-AB2639</f>
        <v>141</v>
      </c>
      <c r="AD2639" s="2" t="s">
        <v>37</v>
      </c>
    </row>
    <row r="2640" spans="1:30" x14ac:dyDescent="0.2">
      <c r="A2640">
        <v>43</v>
      </c>
      <c r="B2640" s="2" t="s">
        <v>714</v>
      </c>
      <c r="C2640" s="2" t="s">
        <v>22</v>
      </c>
      <c r="D2640" s="2" t="s">
        <v>23</v>
      </c>
      <c r="E2640" s="6" t="s">
        <v>2767</v>
      </c>
      <c r="F2640" s="2">
        <v>49</v>
      </c>
      <c r="G2640" s="2">
        <v>53</v>
      </c>
      <c r="H2640" s="3">
        <v>42657</v>
      </c>
      <c r="I2640" s="3">
        <v>42667</v>
      </c>
      <c r="J2640" s="3" t="s">
        <v>2542</v>
      </c>
      <c r="K2640" s="17">
        <f>IF(J2640="Januar",238.19,IF(J2640="Februar",240.59,IF(J2640="Mars",245.99,IF(J2640="April",250.79,IF(J2640="Mai",256.52,IF(J2640="Juni",259.83,IF(J2640="Juli",265.66,IF(J2640="August",272.21,IF(J2640="September",275.91,IF(J2640="Oktober",281.13,IF(J2640="November",284.38,IF(J2640="Desember",287.34,0))))))))))))</f>
        <v>281.13</v>
      </c>
      <c r="L2640" s="20">
        <f>$K$2/K2640</f>
        <v>0.84725927506847365</v>
      </c>
      <c r="M2640" s="2">
        <v>10</v>
      </c>
      <c r="N2640" s="2">
        <v>3200000</v>
      </c>
      <c r="O2640" s="2">
        <v>3750000</v>
      </c>
      <c r="P2640" s="2">
        <f>O2640-N2640</f>
        <v>550000</v>
      </c>
      <c r="Q2640" s="4">
        <f>P2640/N2640</f>
        <v>0.171875</v>
      </c>
      <c r="R2640" s="2">
        <v>97172</v>
      </c>
      <c r="S2640" s="9">
        <f>(N2640+R2640)/F2640</f>
        <v>67289.224489795917</v>
      </c>
      <c r="T2640" s="2">
        <v>78514</v>
      </c>
      <c r="U2640" s="5">
        <f>T2640-S2640</f>
        <v>11224.775510204083</v>
      </c>
      <c r="V2640" s="4">
        <f>U2640/S2640</f>
        <v>0.16681386351697761</v>
      </c>
      <c r="W2640" s="22">
        <f>S2640*L2640</f>
        <v>57011.41956114427</v>
      </c>
      <c r="X2640" s="22">
        <f>T2640*L2640</f>
        <v>66521.714722726145</v>
      </c>
      <c r="Y2640" s="22">
        <f>X2640-W2640</f>
        <v>9510.2951615818747</v>
      </c>
      <c r="Z2640" s="8">
        <f>Y2640/W2640</f>
        <v>0.16681386351697772</v>
      </c>
      <c r="AA2640" s="2">
        <v>351</v>
      </c>
      <c r="AB2640" s="2">
        <v>1879</v>
      </c>
      <c r="AC2640" s="2">
        <f>2016-AB2640</f>
        <v>137</v>
      </c>
      <c r="AD2640" s="2" t="s">
        <v>67</v>
      </c>
    </row>
    <row r="2641" spans="1:30" x14ac:dyDescent="0.2">
      <c r="A2641">
        <v>43</v>
      </c>
      <c r="B2641" s="2" t="s">
        <v>900</v>
      </c>
      <c r="C2641" s="2" t="s">
        <v>22</v>
      </c>
      <c r="D2641" s="2" t="s">
        <v>23</v>
      </c>
      <c r="E2641" s="6" t="s">
        <v>2767</v>
      </c>
      <c r="F2641" s="2">
        <v>53</v>
      </c>
      <c r="G2641" s="2">
        <v>62</v>
      </c>
      <c r="H2641" s="3">
        <v>42657</v>
      </c>
      <c r="I2641" s="3">
        <v>42667</v>
      </c>
      <c r="J2641" s="3" t="s">
        <v>2542</v>
      </c>
      <c r="K2641" s="17">
        <f>IF(J2641="Januar",238.19,IF(J2641="Februar",240.59,IF(J2641="Mars",245.99,IF(J2641="April",250.79,IF(J2641="Mai",256.52,IF(J2641="Juni",259.83,IF(J2641="Juli",265.66,IF(J2641="August",272.21,IF(J2641="September",275.91,IF(J2641="Oktober",281.13,IF(J2641="November",284.38,IF(J2641="Desember",287.34,0))))))))))))</f>
        <v>281.13</v>
      </c>
      <c r="L2641" s="20">
        <f>$K$2/K2641</f>
        <v>0.84725927506847365</v>
      </c>
      <c r="M2641" s="2">
        <v>10</v>
      </c>
      <c r="N2641" s="2">
        <v>4000000</v>
      </c>
      <c r="O2641" s="2">
        <v>3850000</v>
      </c>
      <c r="P2641" s="2">
        <f>O2641-N2641</f>
        <v>-150000</v>
      </c>
      <c r="Q2641" s="4">
        <f>P2641/N2641</f>
        <v>-3.7499999999999999E-2</v>
      </c>
      <c r="R2641" s="2"/>
      <c r="S2641" s="9">
        <f>(N2641+R2641)/F2641</f>
        <v>75471.698113207545</v>
      </c>
      <c r="T2641" s="2">
        <v>72642</v>
      </c>
      <c r="U2641" s="5">
        <f>T2641-S2641</f>
        <v>-2829.6981132075452</v>
      </c>
      <c r="V2641" s="4">
        <f>U2641/S2641</f>
        <v>-3.7493499999999978E-2</v>
      </c>
      <c r="W2641" s="22">
        <f>S2641*L2641</f>
        <v>63944.096231582917</v>
      </c>
      <c r="X2641" s="22">
        <f>T2641*L2641</f>
        <v>61546.608259524066</v>
      </c>
      <c r="Y2641" s="22">
        <f>X2641-W2641</f>
        <v>-2397.4879720588506</v>
      </c>
      <c r="Z2641" s="8">
        <f>Y2641/W2641</f>
        <v>-3.7493499999999944E-2</v>
      </c>
      <c r="AA2641" s="11">
        <v>1349</v>
      </c>
      <c r="AB2641" s="2">
        <v>1990</v>
      </c>
      <c r="AC2641" s="2">
        <f>2016-AB2641</f>
        <v>26</v>
      </c>
      <c r="AD2641" s="2" t="s">
        <v>83</v>
      </c>
    </row>
    <row r="2642" spans="1:30" x14ac:dyDescent="0.2">
      <c r="A2642">
        <v>43</v>
      </c>
      <c r="B2642" s="2" t="s">
        <v>951</v>
      </c>
      <c r="C2642" s="2" t="s">
        <v>22</v>
      </c>
      <c r="D2642" s="2" t="s">
        <v>23</v>
      </c>
      <c r="E2642" s="6" t="s">
        <v>2767</v>
      </c>
      <c r="F2642" s="2">
        <v>54</v>
      </c>
      <c r="G2642" s="2">
        <v>61</v>
      </c>
      <c r="H2642" s="3">
        <v>42657</v>
      </c>
      <c r="I2642" s="3">
        <v>42667</v>
      </c>
      <c r="J2642" s="3" t="s">
        <v>2542</v>
      </c>
      <c r="K2642" s="17">
        <f>IF(J2642="Januar",238.19,IF(J2642="Februar",240.59,IF(J2642="Mars",245.99,IF(J2642="April",250.79,IF(J2642="Mai",256.52,IF(J2642="Juni",259.83,IF(J2642="Juli",265.66,IF(J2642="August",272.21,IF(J2642="September",275.91,IF(J2642="Oktober",281.13,IF(J2642="November",284.38,IF(J2642="Desember",287.34,0))))))))))))</f>
        <v>281.13</v>
      </c>
      <c r="L2642" s="20">
        <f>$K$2/K2642</f>
        <v>0.84725927506847365</v>
      </c>
      <c r="M2642" s="2">
        <v>10</v>
      </c>
      <c r="N2642" s="2">
        <v>3700000</v>
      </c>
      <c r="O2642" s="2">
        <v>4150000</v>
      </c>
      <c r="P2642" s="2">
        <f>O2642-N2642</f>
        <v>450000</v>
      </c>
      <c r="Q2642" s="4">
        <f>P2642/N2642</f>
        <v>0.12162162162162163</v>
      </c>
      <c r="R2642" s="2">
        <v>270638</v>
      </c>
      <c r="S2642" s="9">
        <f>(N2642+R2642)/F2642</f>
        <v>73530.333333333328</v>
      </c>
      <c r="T2642" s="2">
        <v>81864</v>
      </c>
      <c r="U2642" s="5">
        <f>T2642-S2642</f>
        <v>8333.6666666666715</v>
      </c>
      <c r="V2642" s="4">
        <f>U2642/S2642</f>
        <v>0.11333644618320791</v>
      </c>
      <c r="W2642" s="22">
        <f>S2642*L2642</f>
        <v>62299.256915543221</v>
      </c>
      <c r="X2642" s="22">
        <f>T2642*L2642</f>
        <v>69360.033294205525</v>
      </c>
      <c r="Y2642" s="22">
        <f>X2642-W2642</f>
        <v>7060.7763786623036</v>
      </c>
      <c r="Z2642" s="8">
        <f>Y2642/W2642</f>
        <v>0.11333644618320785</v>
      </c>
      <c r="AA2642" s="11">
        <v>2673</v>
      </c>
      <c r="AB2642" s="2">
        <v>1935</v>
      </c>
      <c r="AC2642" s="2">
        <f>2016-AB2642</f>
        <v>81</v>
      </c>
      <c r="AD2642" s="2" t="s">
        <v>103</v>
      </c>
    </row>
    <row r="2643" spans="1:30" x14ac:dyDescent="0.2">
      <c r="A2643">
        <v>43</v>
      </c>
      <c r="B2643" s="6" t="s">
        <v>989</v>
      </c>
      <c r="C2643" s="6" t="s">
        <v>22</v>
      </c>
      <c r="D2643" s="6" t="s">
        <v>23</v>
      </c>
      <c r="E2643" s="6" t="s">
        <v>2767</v>
      </c>
      <c r="F2643" s="6">
        <v>55</v>
      </c>
      <c r="G2643" s="6">
        <v>65</v>
      </c>
      <c r="H2643" s="7">
        <v>42657</v>
      </c>
      <c r="I2643" s="7">
        <v>42667</v>
      </c>
      <c r="J2643" s="3" t="s">
        <v>2542</v>
      </c>
      <c r="K2643" s="17">
        <f>IF(J2643="Januar",238.19,IF(J2643="Februar",240.59,IF(J2643="Mars",245.99,IF(J2643="April",250.79,IF(J2643="Mai",256.52,IF(J2643="Juni",259.83,IF(J2643="Juli",265.66,IF(J2643="August",272.21,IF(J2643="September",275.91,IF(J2643="Oktober",281.13,IF(J2643="November",284.38,IF(J2643="Desember",287.34,0))))))))))))</f>
        <v>281.13</v>
      </c>
      <c r="L2643" s="20">
        <f>$K$2/K2643</f>
        <v>0.84725927506847365</v>
      </c>
      <c r="M2643" s="6">
        <v>10</v>
      </c>
      <c r="N2643" s="6">
        <v>2750000</v>
      </c>
      <c r="O2643" s="6">
        <v>2925000</v>
      </c>
      <c r="P2643" s="6">
        <f>O2643-N2643</f>
        <v>175000</v>
      </c>
      <c r="Q2643" s="8">
        <f>P2643/N2643</f>
        <v>6.363636363636363E-2</v>
      </c>
      <c r="R2643" s="6">
        <v>4192</v>
      </c>
      <c r="S2643" s="9">
        <f>(N2643+R2643)/F2643</f>
        <v>50076.218181818185</v>
      </c>
      <c r="T2643" s="6">
        <v>53258</v>
      </c>
      <c r="U2643" s="5">
        <f>T2643-S2643</f>
        <v>3181.7818181818147</v>
      </c>
      <c r="V2643" s="4">
        <f>U2643/S2643</f>
        <v>6.3538780157665037E-2</v>
      </c>
      <c r="W2643" s="22">
        <f>S2643*L2643</f>
        <v>42427.540314897997</v>
      </c>
      <c r="X2643" s="22">
        <f>T2643*L2643</f>
        <v>45123.334471596769</v>
      </c>
      <c r="Y2643" s="22">
        <f>X2643-W2643</f>
        <v>2695.794156698772</v>
      </c>
      <c r="Z2643" s="8">
        <f>Y2643/W2643</f>
        <v>6.3538780157664981E-2</v>
      </c>
      <c r="AA2643" s="10">
        <v>13105</v>
      </c>
      <c r="AB2643" s="6">
        <v>1990</v>
      </c>
      <c r="AC2643" s="6">
        <f>2016-AB2643</f>
        <v>26</v>
      </c>
      <c r="AD2643" s="6" t="s">
        <v>37</v>
      </c>
    </row>
    <row r="2644" spans="1:30" x14ac:dyDescent="0.2">
      <c r="A2644">
        <v>43</v>
      </c>
      <c r="B2644" s="6" t="s">
        <v>1026</v>
      </c>
      <c r="C2644" s="6" t="s">
        <v>22</v>
      </c>
      <c r="D2644" s="6" t="s">
        <v>23</v>
      </c>
      <c r="E2644" s="6" t="s">
        <v>2767</v>
      </c>
      <c r="F2644" s="6">
        <v>56</v>
      </c>
      <c r="G2644" s="6">
        <v>63</v>
      </c>
      <c r="H2644" s="7">
        <v>42657</v>
      </c>
      <c r="I2644" s="7">
        <v>42667</v>
      </c>
      <c r="J2644" s="3" t="s">
        <v>2542</v>
      </c>
      <c r="K2644" s="17">
        <f>IF(J2644="Januar",238.19,IF(J2644="Februar",240.59,IF(J2644="Mars",245.99,IF(J2644="April",250.79,IF(J2644="Mai",256.52,IF(J2644="Juni",259.83,IF(J2644="Juli",265.66,IF(J2644="August",272.21,IF(J2644="September",275.91,IF(J2644="Oktober",281.13,IF(J2644="November",284.38,IF(J2644="Desember",287.34,0))))))))))))</f>
        <v>281.13</v>
      </c>
      <c r="L2644" s="20">
        <f>$K$2/K2644</f>
        <v>0.84725927506847365</v>
      </c>
      <c r="M2644" s="6">
        <v>10</v>
      </c>
      <c r="N2644" s="6">
        <v>2800000</v>
      </c>
      <c r="O2644" s="6">
        <v>3170000</v>
      </c>
      <c r="P2644" s="6">
        <f>O2644-N2644</f>
        <v>370000</v>
      </c>
      <c r="Q2644" s="8">
        <f>P2644/N2644</f>
        <v>0.13214285714285715</v>
      </c>
      <c r="R2644" s="6">
        <v>20839</v>
      </c>
      <c r="S2644" s="9">
        <f>(N2644+R2644)/F2644</f>
        <v>50372.125</v>
      </c>
      <c r="T2644" s="6">
        <v>56979</v>
      </c>
      <c r="U2644" s="5">
        <f>T2644-S2644</f>
        <v>6606.875</v>
      </c>
      <c r="V2644" s="4">
        <f>U2644/S2644</f>
        <v>0.13116133178816658</v>
      </c>
      <c r="W2644" s="22">
        <f>S2644*L2644</f>
        <v>42678.250111158537</v>
      </c>
      <c r="X2644" s="22">
        <f>T2644*L2644</f>
        <v>48275.986234126562</v>
      </c>
      <c r="Y2644" s="22">
        <f>X2644-W2644</f>
        <v>5597.7361229680246</v>
      </c>
      <c r="Z2644" s="8">
        <f>Y2644/W2644</f>
        <v>0.13116133178816664</v>
      </c>
      <c r="AA2644" s="10">
        <v>11936</v>
      </c>
      <c r="AB2644" s="6">
        <v>1989</v>
      </c>
      <c r="AC2644" s="6">
        <f>2016-AB2644</f>
        <v>27</v>
      </c>
      <c r="AD2644" s="6" t="s">
        <v>75</v>
      </c>
    </row>
    <row r="2645" spans="1:30" x14ac:dyDescent="0.2">
      <c r="A2645">
        <v>43</v>
      </c>
      <c r="B2645" s="6" t="s">
        <v>1378</v>
      </c>
      <c r="C2645" s="6" t="s">
        <v>22</v>
      </c>
      <c r="D2645" s="6" t="s">
        <v>23</v>
      </c>
      <c r="E2645" s="6" t="s">
        <v>2767</v>
      </c>
      <c r="F2645" s="6">
        <v>67</v>
      </c>
      <c r="G2645" s="6">
        <v>81</v>
      </c>
      <c r="H2645" s="7">
        <v>42657</v>
      </c>
      <c r="I2645" s="7">
        <v>42667</v>
      </c>
      <c r="J2645" s="3" t="s">
        <v>2542</v>
      </c>
      <c r="K2645" s="17">
        <f>IF(J2645="Januar",238.19,IF(J2645="Februar",240.59,IF(J2645="Mars",245.99,IF(J2645="April",250.79,IF(J2645="Mai",256.52,IF(J2645="Juni",259.83,IF(J2645="Juli",265.66,IF(J2645="August",272.21,IF(J2645="September",275.91,IF(J2645="Oktober",281.13,IF(J2645="November",284.38,IF(J2645="Desember",287.34,0))))))))))))</f>
        <v>281.13</v>
      </c>
      <c r="L2645" s="20">
        <f>$K$2/K2645</f>
        <v>0.84725927506847365</v>
      </c>
      <c r="M2645" s="6">
        <v>10</v>
      </c>
      <c r="N2645" s="6">
        <v>3290000</v>
      </c>
      <c r="O2645" s="6">
        <v>3715000</v>
      </c>
      <c r="P2645" s="6">
        <f>O2645-N2645</f>
        <v>425000</v>
      </c>
      <c r="Q2645" s="8">
        <f>P2645/N2645</f>
        <v>0.12917933130699089</v>
      </c>
      <c r="R2645" s="6">
        <v>124540</v>
      </c>
      <c r="S2645" s="9">
        <f>(N2645+R2645)/F2645</f>
        <v>50963.283582089549</v>
      </c>
      <c r="T2645" s="6">
        <v>57307</v>
      </c>
      <c r="U2645" s="5">
        <f>T2645-S2645</f>
        <v>6343.7164179104511</v>
      </c>
      <c r="V2645" s="4">
        <f>U2645/S2645</f>
        <v>0.1244762105583769</v>
      </c>
      <c r="W2645" s="22">
        <f>S2645*L2645</f>
        <v>43179.114702870233</v>
      </c>
      <c r="X2645" s="22">
        <f>T2645*L2645</f>
        <v>48553.887276349022</v>
      </c>
      <c r="Y2645" s="22">
        <f>X2645-W2645</f>
        <v>5374.7725734787891</v>
      </c>
      <c r="Z2645" s="8">
        <f>Y2645/W2645</f>
        <v>0.12447621055837704</v>
      </c>
      <c r="AA2645" s="6"/>
      <c r="AB2645" s="6">
        <v>1955</v>
      </c>
      <c r="AC2645" s="6">
        <f>2016-AB2645</f>
        <v>61</v>
      </c>
      <c r="AD2645" s="6" t="s">
        <v>37</v>
      </c>
    </row>
    <row r="2646" spans="1:30" x14ac:dyDescent="0.2">
      <c r="A2646">
        <v>43</v>
      </c>
      <c r="B2646" s="2" t="s">
        <v>1613</v>
      </c>
      <c r="C2646" s="2" t="s">
        <v>22</v>
      </c>
      <c r="D2646" s="2" t="s">
        <v>23</v>
      </c>
      <c r="E2646" s="6" t="s">
        <v>2767</v>
      </c>
      <c r="F2646" s="2">
        <v>72</v>
      </c>
      <c r="G2646" s="2">
        <v>79</v>
      </c>
      <c r="H2646" s="3">
        <v>42657</v>
      </c>
      <c r="I2646" s="3">
        <v>42667</v>
      </c>
      <c r="J2646" s="3" t="s">
        <v>2542</v>
      </c>
      <c r="K2646" s="17">
        <f>IF(J2646="Januar",238.19,IF(J2646="Februar",240.59,IF(J2646="Mars",245.99,IF(J2646="April",250.79,IF(J2646="Mai",256.52,IF(J2646="Juni",259.83,IF(J2646="Juli",265.66,IF(J2646="August",272.21,IF(J2646="September",275.91,IF(J2646="Oktober",281.13,IF(J2646="November",284.38,IF(J2646="Desember",287.34,0))))))))))))</f>
        <v>281.13</v>
      </c>
      <c r="L2646" s="20">
        <f>$K$2/K2646</f>
        <v>0.84725927506847365</v>
      </c>
      <c r="M2646" s="2">
        <v>10</v>
      </c>
      <c r="N2646" s="2">
        <v>4600000</v>
      </c>
      <c r="O2646" s="2">
        <v>4950000</v>
      </c>
      <c r="P2646" s="2">
        <f>O2646-N2646</f>
        <v>350000</v>
      </c>
      <c r="Q2646" s="4">
        <f>P2646/N2646</f>
        <v>7.6086956521739135E-2</v>
      </c>
      <c r="R2646" s="2"/>
      <c r="S2646" s="9">
        <f>(N2646+R2646)/F2646</f>
        <v>63888.888888888891</v>
      </c>
      <c r="T2646" s="2">
        <v>68750</v>
      </c>
      <c r="U2646" s="5">
        <f>T2646-S2646</f>
        <v>4861.1111111111095</v>
      </c>
      <c r="V2646" s="4">
        <f>U2646/S2646</f>
        <v>7.6086956521739108E-2</v>
      </c>
      <c r="W2646" s="22">
        <f>S2646*L2646</f>
        <v>54130.45368493026</v>
      </c>
      <c r="X2646" s="22">
        <f>T2646*L2646</f>
        <v>58249.07516095756</v>
      </c>
      <c r="Y2646" s="22">
        <f>X2646-W2646</f>
        <v>4118.6214760272997</v>
      </c>
      <c r="Z2646" s="8">
        <f>Y2646/W2646</f>
        <v>7.608695652173908E-2</v>
      </c>
      <c r="AA2646" s="11">
        <v>38753</v>
      </c>
      <c r="AB2646" s="2">
        <v>1982</v>
      </c>
      <c r="AC2646" s="2">
        <f>2016-AB2646</f>
        <v>34</v>
      </c>
      <c r="AD2646" s="2" t="s">
        <v>422</v>
      </c>
    </row>
    <row r="2647" spans="1:30" x14ac:dyDescent="0.2">
      <c r="A2647">
        <v>43</v>
      </c>
      <c r="B2647" s="2" t="s">
        <v>1760</v>
      </c>
      <c r="C2647" s="2" t="s">
        <v>22</v>
      </c>
      <c r="D2647" s="2" t="s">
        <v>23</v>
      </c>
      <c r="E2647" s="6" t="s">
        <v>2767</v>
      </c>
      <c r="F2647" s="2">
        <v>77</v>
      </c>
      <c r="G2647" s="2">
        <v>85</v>
      </c>
      <c r="H2647" s="3">
        <v>42657</v>
      </c>
      <c r="I2647" s="3">
        <v>42667</v>
      </c>
      <c r="J2647" s="3" t="s">
        <v>2542</v>
      </c>
      <c r="K2647" s="17">
        <f>IF(J2647="Januar",238.19,IF(J2647="Februar",240.59,IF(J2647="Mars",245.99,IF(J2647="April",250.79,IF(J2647="Mai",256.52,IF(J2647="Juni",259.83,IF(J2647="Juli",265.66,IF(J2647="August",272.21,IF(J2647="September",275.91,IF(J2647="Oktober",281.13,IF(J2647="November",284.38,IF(J2647="Desember",287.34,0))))))))))))</f>
        <v>281.13</v>
      </c>
      <c r="L2647" s="20">
        <f>$K$2/K2647</f>
        <v>0.84725927506847365</v>
      </c>
      <c r="M2647" s="2">
        <v>10</v>
      </c>
      <c r="N2647" s="2">
        <v>4800000</v>
      </c>
      <c r="O2647" s="2">
        <v>5730000</v>
      </c>
      <c r="P2647" s="2">
        <f>O2647-N2647</f>
        <v>930000</v>
      </c>
      <c r="Q2647" s="4">
        <f>P2647/N2647</f>
        <v>0.19375000000000001</v>
      </c>
      <c r="R2647" s="2"/>
      <c r="S2647" s="9">
        <f>(N2647+R2647)/F2647</f>
        <v>62337.662337662339</v>
      </c>
      <c r="T2647" s="2">
        <v>74416</v>
      </c>
      <c r="U2647" s="5">
        <f>T2647-S2647</f>
        <v>12078.337662337661</v>
      </c>
      <c r="V2647" s="4">
        <f>U2647/S2647</f>
        <v>0.19375666666666663</v>
      </c>
      <c r="W2647" s="22">
        <f>S2647*L2647</f>
        <v>52816.162601671087</v>
      </c>
      <c r="X2647" s="22">
        <f>T2647*L2647</f>
        <v>63049.646213495536</v>
      </c>
      <c r="Y2647" s="22">
        <f>X2647-W2647</f>
        <v>10233.483611824449</v>
      </c>
      <c r="Z2647" s="8">
        <f>Y2647/W2647</f>
        <v>0.19375666666666663</v>
      </c>
      <c r="AA2647" s="2">
        <v>416</v>
      </c>
      <c r="AB2647" s="2">
        <v>1977</v>
      </c>
      <c r="AC2647" s="2">
        <f>2016-AB2647</f>
        <v>39</v>
      </c>
      <c r="AD2647" s="2" t="s">
        <v>37</v>
      </c>
    </row>
    <row r="2648" spans="1:30" x14ac:dyDescent="0.2">
      <c r="A2648">
        <v>43</v>
      </c>
      <c r="B2648" s="6" t="s">
        <v>2026</v>
      </c>
      <c r="C2648" s="6" t="s">
        <v>22</v>
      </c>
      <c r="D2648" s="6" t="s">
        <v>23</v>
      </c>
      <c r="E2648" s="6" t="s">
        <v>2767</v>
      </c>
      <c r="F2648" s="6">
        <v>88</v>
      </c>
      <c r="G2648" s="6">
        <v>96</v>
      </c>
      <c r="H2648" s="7">
        <v>42657</v>
      </c>
      <c r="I2648" s="7">
        <v>42667</v>
      </c>
      <c r="J2648" s="3" t="s">
        <v>2542</v>
      </c>
      <c r="K2648" s="17">
        <f>IF(J2648="Januar",238.19,IF(J2648="Februar",240.59,IF(J2648="Mars",245.99,IF(J2648="April",250.79,IF(J2648="Mai",256.52,IF(J2648="Juni",259.83,IF(J2648="Juli",265.66,IF(J2648="August",272.21,IF(J2648="September",275.91,IF(J2648="Oktober",281.13,IF(J2648="November",284.38,IF(J2648="Desember",287.34,0))))))))))))</f>
        <v>281.13</v>
      </c>
      <c r="L2648" s="20">
        <f>$K$2/K2648</f>
        <v>0.84725927506847365</v>
      </c>
      <c r="M2648" s="6">
        <v>10</v>
      </c>
      <c r="N2648" s="6">
        <v>5950000</v>
      </c>
      <c r="O2648" s="6">
        <v>6100000</v>
      </c>
      <c r="P2648" s="6">
        <f>O2648-N2648</f>
        <v>150000</v>
      </c>
      <c r="Q2648" s="8">
        <f>P2648/N2648</f>
        <v>2.5210084033613446E-2</v>
      </c>
      <c r="R2648" s="6">
        <v>53</v>
      </c>
      <c r="S2648" s="9">
        <f>(N2648+R2648)/F2648</f>
        <v>67614.238636363632</v>
      </c>
      <c r="T2648" s="6">
        <v>69319</v>
      </c>
      <c r="U2648" s="5">
        <f>T2648-S2648</f>
        <v>1704.7613636363676</v>
      </c>
      <c r="V2648" s="4">
        <f>U2648/S2648</f>
        <v>2.5213052724068232E-2</v>
      </c>
      <c r="W2648" s="22">
        <f>S2648*L2648</f>
        <v>57286.790811352235</v>
      </c>
      <c r="X2648" s="22">
        <f>T2648*L2648</f>
        <v>58731.165688471527</v>
      </c>
      <c r="Y2648" s="22">
        <f>X2648-W2648</f>
        <v>1444.3748771192913</v>
      </c>
      <c r="Z2648" s="8">
        <f>Y2648/W2648</f>
        <v>2.5213052724068229E-2</v>
      </c>
      <c r="AA2648" s="10">
        <v>1576</v>
      </c>
      <c r="AB2648" s="6">
        <v>1951</v>
      </c>
      <c r="AC2648" s="6">
        <f>2016-AB2648</f>
        <v>65</v>
      </c>
      <c r="AD2648" s="6" t="s">
        <v>2027</v>
      </c>
    </row>
    <row r="2649" spans="1:30" x14ac:dyDescent="0.2">
      <c r="A2649">
        <v>43</v>
      </c>
      <c r="B2649" s="6" t="s">
        <v>2147</v>
      </c>
      <c r="C2649" s="6" t="s">
        <v>22</v>
      </c>
      <c r="D2649" s="6" t="s">
        <v>23</v>
      </c>
      <c r="E2649" s="6" t="s">
        <v>2767</v>
      </c>
      <c r="F2649" s="6">
        <v>97</v>
      </c>
      <c r="G2649" s="6">
        <v>112</v>
      </c>
      <c r="H2649" s="7">
        <v>42657</v>
      </c>
      <c r="I2649" s="7">
        <v>42667</v>
      </c>
      <c r="J2649" s="3" t="s">
        <v>2542</v>
      </c>
      <c r="K2649" s="17">
        <f>IF(J2649="Januar",238.19,IF(J2649="Februar",240.59,IF(J2649="Mars",245.99,IF(J2649="April",250.79,IF(J2649="Mai",256.52,IF(J2649="Juni",259.83,IF(J2649="Juli",265.66,IF(J2649="August",272.21,IF(J2649="September",275.91,IF(J2649="Oktober",281.13,IF(J2649="November",284.38,IF(J2649="Desember",287.34,0))))))))))))</f>
        <v>281.13</v>
      </c>
      <c r="L2649" s="20">
        <f>$K$2/K2649</f>
        <v>0.84725927506847365</v>
      </c>
      <c r="M2649" s="6">
        <v>10</v>
      </c>
      <c r="N2649" s="6">
        <v>6950000</v>
      </c>
      <c r="O2649" s="6">
        <v>7625000</v>
      </c>
      <c r="P2649" s="6">
        <f>O2649-N2649</f>
        <v>675000</v>
      </c>
      <c r="Q2649" s="8">
        <f>P2649/N2649</f>
        <v>9.7122302158273388E-2</v>
      </c>
      <c r="R2649" s="6">
        <v>80672</v>
      </c>
      <c r="S2649" s="9">
        <f>(N2649+R2649)/F2649</f>
        <v>72481.154639175264</v>
      </c>
      <c r="T2649" s="6">
        <v>79440</v>
      </c>
      <c r="U2649" s="5">
        <f>T2649-S2649</f>
        <v>6958.8453608247364</v>
      </c>
      <c r="V2649" s="4">
        <f>U2649/S2649</f>
        <v>9.6009030146762556E-2</v>
      </c>
      <c r="W2649" s="22">
        <f>S2649*L2649</f>
        <v>61410.330535713569</v>
      </c>
      <c r="X2649" s="22">
        <f>T2649*L2649</f>
        <v>67306.276811439544</v>
      </c>
      <c r="Y2649" s="22">
        <f>X2649-W2649</f>
        <v>5895.9462757259753</v>
      </c>
      <c r="Z2649" s="8">
        <f>Y2649/W2649</f>
        <v>9.6009030146762528E-2</v>
      </c>
      <c r="AA2649" s="6">
        <v>524</v>
      </c>
      <c r="AB2649" s="6">
        <v>1897</v>
      </c>
      <c r="AC2649" s="6">
        <f>2016-AB2649</f>
        <v>119</v>
      </c>
      <c r="AD2649" s="6" t="s">
        <v>494</v>
      </c>
    </row>
    <row r="2650" spans="1:30" x14ac:dyDescent="0.2">
      <c r="A2650">
        <v>43</v>
      </c>
      <c r="B2650" s="6" t="s">
        <v>2395</v>
      </c>
      <c r="C2650" s="6" t="s">
        <v>22</v>
      </c>
      <c r="D2650" s="6" t="s">
        <v>23</v>
      </c>
      <c r="E2650" s="6" t="s">
        <v>2767</v>
      </c>
      <c r="F2650" s="6">
        <v>125</v>
      </c>
      <c r="G2650" s="6">
        <v>138</v>
      </c>
      <c r="H2650" s="7">
        <v>42657</v>
      </c>
      <c r="I2650" s="7">
        <v>42667</v>
      </c>
      <c r="J2650" s="3" t="s">
        <v>2542</v>
      </c>
      <c r="K2650" s="17">
        <f>IF(J2650="Januar",238.19,IF(J2650="Februar",240.59,IF(J2650="Mars",245.99,IF(J2650="April",250.79,IF(J2650="Mai",256.52,IF(J2650="Juni",259.83,IF(J2650="Juli",265.66,IF(J2650="August",272.21,IF(J2650="September",275.91,IF(J2650="Oktober",281.13,IF(J2650="November",284.38,IF(J2650="Desember",287.34,0))))))))))))</f>
        <v>281.13</v>
      </c>
      <c r="L2650" s="20">
        <f>$K$2/K2650</f>
        <v>0.84725927506847365</v>
      </c>
      <c r="M2650" s="6">
        <v>10</v>
      </c>
      <c r="N2650" s="6">
        <v>8500000</v>
      </c>
      <c r="O2650" s="6">
        <v>9400000</v>
      </c>
      <c r="P2650" s="6">
        <f>O2650-N2650</f>
        <v>900000</v>
      </c>
      <c r="Q2650" s="8">
        <f>P2650/N2650</f>
        <v>0.10588235294117647</v>
      </c>
      <c r="R2650" s="6"/>
      <c r="S2650" s="9">
        <f>(N2650+R2650)/F2650</f>
        <v>68000</v>
      </c>
      <c r="T2650" s="6">
        <v>75200</v>
      </c>
      <c r="U2650" s="5">
        <f>T2650-S2650</f>
        <v>7200</v>
      </c>
      <c r="V2650" s="4">
        <f>U2650/S2650</f>
        <v>0.10588235294117647</v>
      </c>
      <c r="W2650" s="22">
        <f>S2650*L2650</f>
        <v>57613.630704656207</v>
      </c>
      <c r="X2650" s="22">
        <f>T2650*L2650</f>
        <v>63713.897485149217</v>
      </c>
      <c r="Y2650" s="22">
        <f>X2650-W2650</f>
        <v>6100.2667804930097</v>
      </c>
      <c r="Z2650" s="8">
        <f>Y2650/W2650</f>
        <v>0.10588235294117647</v>
      </c>
      <c r="AA2650" s="10">
        <v>1995</v>
      </c>
      <c r="AB2650" s="6">
        <v>1938</v>
      </c>
      <c r="AC2650" s="6">
        <f>2016-AB2650</f>
        <v>78</v>
      </c>
      <c r="AD2650" s="6" t="s">
        <v>90</v>
      </c>
    </row>
    <row r="2651" spans="1:30" x14ac:dyDescent="0.2">
      <c r="A2651">
        <v>43</v>
      </c>
      <c r="B2651" s="2" t="s">
        <v>407</v>
      </c>
      <c r="C2651" s="2" t="s">
        <v>22</v>
      </c>
      <c r="D2651" s="2" t="s">
        <v>23</v>
      </c>
      <c r="E2651" s="6" t="s">
        <v>2767</v>
      </c>
      <c r="F2651" s="2">
        <v>40</v>
      </c>
      <c r="G2651" s="2">
        <v>45</v>
      </c>
      <c r="H2651" s="3">
        <v>42656</v>
      </c>
      <c r="I2651" s="3">
        <v>42667</v>
      </c>
      <c r="J2651" s="3" t="s">
        <v>2542</v>
      </c>
      <c r="K2651" s="17">
        <f>IF(J2651="Januar",238.19,IF(J2651="Februar",240.59,IF(J2651="Mars",245.99,IF(J2651="April",250.79,IF(J2651="Mai",256.52,IF(J2651="Juni",259.83,IF(J2651="Juli",265.66,IF(J2651="August",272.21,IF(J2651="September",275.91,IF(J2651="Oktober",281.13,IF(J2651="November",284.38,IF(J2651="Desember",287.34,0))))))))))))</f>
        <v>281.13</v>
      </c>
      <c r="L2651" s="20">
        <f>$K$2/K2651</f>
        <v>0.84725927506847365</v>
      </c>
      <c r="M2651" s="2">
        <v>11</v>
      </c>
      <c r="N2651" s="2">
        <v>3250000</v>
      </c>
      <c r="O2651" s="2">
        <v>3850000</v>
      </c>
      <c r="P2651" s="2">
        <f>O2651-N2651</f>
        <v>600000</v>
      </c>
      <c r="Q2651" s="4">
        <f>P2651/N2651</f>
        <v>0.18461538461538463</v>
      </c>
      <c r="R2651" s="2"/>
      <c r="S2651" s="9">
        <f>(N2651+R2651)/F2651</f>
        <v>81250</v>
      </c>
      <c r="T2651" s="2">
        <v>96250</v>
      </c>
      <c r="U2651" s="5">
        <f>T2651-S2651</f>
        <v>15000</v>
      </c>
      <c r="V2651" s="4">
        <f>U2651/S2651</f>
        <v>0.18461538461538463</v>
      </c>
      <c r="W2651" s="22">
        <f>S2651*L2651</f>
        <v>68839.816099313481</v>
      </c>
      <c r="X2651" s="22">
        <f>T2651*L2651</f>
        <v>81548.705225340585</v>
      </c>
      <c r="Y2651" s="22">
        <f>X2651-W2651</f>
        <v>12708.889126027105</v>
      </c>
      <c r="Z2651" s="8">
        <f>Y2651/W2651</f>
        <v>0.18461538461538463</v>
      </c>
      <c r="AA2651" s="11">
        <v>16731</v>
      </c>
      <c r="AB2651" s="2">
        <v>2009</v>
      </c>
      <c r="AC2651" s="2">
        <f>2016-AB2651</f>
        <v>7</v>
      </c>
      <c r="AD2651" s="2" t="s">
        <v>408</v>
      </c>
    </row>
    <row r="2652" spans="1:30" x14ac:dyDescent="0.2">
      <c r="A2652">
        <v>43</v>
      </c>
      <c r="B2652" s="2" t="s">
        <v>1642</v>
      </c>
      <c r="C2652" s="2" t="s">
        <v>22</v>
      </c>
      <c r="D2652" s="2" t="s">
        <v>23</v>
      </c>
      <c r="E2652" s="6" t="s">
        <v>2767</v>
      </c>
      <c r="F2652" s="2">
        <v>73</v>
      </c>
      <c r="G2652" s="2">
        <v>80</v>
      </c>
      <c r="H2652" s="3">
        <v>42656</v>
      </c>
      <c r="I2652" s="3">
        <v>42667</v>
      </c>
      <c r="J2652" s="3" t="s">
        <v>2542</v>
      </c>
      <c r="K2652" s="17">
        <f>IF(J2652="Januar",238.19,IF(J2652="Februar",240.59,IF(J2652="Mars",245.99,IF(J2652="April",250.79,IF(J2652="Mai",256.52,IF(J2652="Juni",259.83,IF(J2652="Juli",265.66,IF(J2652="August",272.21,IF(J2652="September",275.91,IF(J2652="Oktober",281.13,IF(J2652="November",284.38,IF(J2652="Desember",287.34,0))))))))))))</f>
        <v>281.13</v>
      </c>
      <c r="L2652" s="20">
        <f>$K$2/K2652</f>
        <v>0.84725927506847365</v>
      </c>
      <c r="M2652" s="2">
        <v>11</v>
      </c>
      <c r="N2652" s="2">
        <v>4650000</v>
      </c>
      <c r="O2652" s="2">
        <v>5100000</v>
      </c>
      <c r="P2652" s="2">
        <f>O2652-N2652</f>
        <v>450000</v>
      </c>
      <c r="Q2652" s="4">
        <f>P2652/N2652</f>
        <v>9.6774193548387094E-2</v>
      </c>
      <c r="R2652" s="2"/>
      <c r="S2652" s="9">
        <f>(N2652+R2652)/F2652</f>
        <v>63698.630136986299</v>
      </c>
      <c r="T2652" s="2">
        <v>69863</v>
      </c>
      <c r="U2652" s="5">
        <f>T2652-S2652</f>
        <v>6164.3698630137005</v>
      </c>
      <c r="V2652" s="4">
        <f>U2652/S2652</f>
        <v>9.6773978494623686E-2</v>
      </c>
      <c r="W2652" s="22">
        <f>S2652*L2652</f>
        <v>53969.255192717843</v>
      </c>
      <c r="X2652" s="22">
        <f>T2652*L2652</f>
        <v>59192.074734108777</v>
      </c>
      <c r="Y2652" s="22">
        <f>X2652-W2652</f>
        <v>5222.8195413909343</v>
      </c>
      <c r="Z2652" s="8">
        <f>Y2652/W2652</f>
        <v>9.6773978494623686E-2</v>
      </c>
      <c r="AA2652" s="2"/>
      <c r="AB2652" s="2">
        <v>2006</v>
      </c>
      <c r="AC2652" s="2">
        <f>2016-AB2652</f>
        <v>10</v>
      </c>
      <c r="AD2652" s="2" t="s">
        <v>37</v>
      </c>
    </row>
    <row r="2653" spans="1:30" x14ac:dyDescent="0.2">
      <c r="A2653">
        <v>43</v>
      </c>
      <c r="B2653" s="6" t="s">
        <v>1695</v>
      </c>
      <c r="C2653" s="6" t="s">
        <v>22</v>
      </c>
      <c r="D2653" s="6" t="s">
        <v>23</v>
      </c>
      <c r="E2653" s="6" t="s">
        <v>2767</v>
      </c>
      <c r="F2653" s="6">
        <v>75</v>
      </c>
      <c r="G2653" s="6">
        <v>83</v>
      </c>
      <c r="H2653" s="7">
        <v>42653</v>
      </c>
      <c r="I2653" s="7">
        <v>42667</v>
      </c>
      <c r="J2653" s="3" t="s">
        <v>2542</v>
      </c>
      <c r="K2653" s="17">
        <f>IF(J2653="Januar",238.19,IF(J2653="Februar",240.59,IF(J2653="Mars",245.99,IF(J2653="April",250.79,IF(J2653="Mai",256.52,IF(J2653="Juni",259.83,IF(J2653="Juli",265.66,IF(J2653="August",272.21,IF(J2653="September",275.91,IF(J2653="Oktober",281.13,IF(J2653="November",284.38,IF(J2653="Desember",287.34,0))))))))))))</f>
        <v>281.13</v>
      </c>
      <c r="L2653" s="20">
        <f>$K$2/K2653</f>
        <v>0.84725927506847365</v>
      </c>
      <c r="M2653" s="6">
        <v>14</v>
      </c>
      <c r="N2653" s="6">
        <v>6000000</v>
      </c>
      <c r="O2653" s="6">
        <v>6050000</v>
      </c>
      <c r="P2653" s="6">
        <f>O2653-N2653</f>
        <v>50000</v>
      </c>
      <c r="Q2653" s="8">
        <f>P2653/N2653</f>
        <v>8.3333333333333332E-3</v>
      </c>
      <c r="R2653" s="6">
        <v>196000</v>
      </c>
      <c r="S2653" s="9">
        <f>(N2653+R2653)/F2653</f>
        <v>82613.333333333328</v>
      </c>
      <c r="T2653" s="6">
        <v>83280</v>
      </c>
      <c r="U2653" s="5">
        <f>T2653-S2653</f>
        <v>666.66666666667152</v>
      </c>
      <c r="V2653" s="4">
        <f>U2653/S2653</f>
        <v>8.0697224015494461E-3</v>
      </c>
      <c r="W2653" s="22">
        <f>S2653*L2653</f>
        <v>69994.91291099017</v>
      </c>
      <c r="X2653" s="22">
        <f>T2653*L2653</f>
        <v>70559.752427702479</v>
      </c>
      <c r="Y2653" s="22">
        <f>X2653-W2653</f>
        <v>564.83951671230898</v>
      </c>
      <c r="Z2653" s="8">
        <f>Y2653/W2653</f>
        <v>8.06972240154929E-3</v>
      </c>
      <c r="AA2653" s="6">
        <v>727</v>
      </c>
      <c r="AB2653" s="6">
        <v>1899</v>
      </c>
      <c r="AC2653" s="6">
        <f>2016-AB2653</f>
        <v>117</v>
      </c>
      <c r="AD2653" s="6" t="s">
        <v>37</v>
      </c>
    </row>
    <row r="2654" spans="1:30" x14ac:dyDescent="0.2">
      <c r="A2654">
        <v>43</v>
      </c>
      <c r="B2654" s="2" t="s">
        <v>1332</v>
      </c>
      <c r="C2654" s="2" t="s">
        <v>22</v>
      </c>
      <c r="D2654" s="2" t="s">
        <v>23</v>
      </c>
      <c r="E2654" s="6" t="s">
        <v>2767</v>
      </c>
      <c r="F2654" s="2">
        <v>65</v>
      </c>
      <c r="G2654" s="2">
        <v>72</v>
      </c>
      <c r="H2654" s="3">
        <v>42651</v>
      </c>
      <c r="I2654" s="3">
        <v>42667</v>
      </c>
      <c r="J2654" s="3" t="s">
        <v>2542</v>
      </c>
      <c r="K2654" s="17">
        <f>IF(J2654="Januar",238.19,IF(J2654="Februar",240.59,IF(J2654="Mars",245.99,IF(J2654="April",250.79,IF(J2654="Mai",256.52,IF(J2654="Juni",259.83,IF(J2654="Juli",265.66,IF(J2654="August",272.21,IF(J2654="September",275.91,IF(J2654="Oktober",281.13,IF(J2654="November",284.38,IF(J2654="Desember",287.34,0))))))))))))</f>
        <v>281.13</v>
      </c>
      <c r="L2654" s="20">
        <f>$K$2/K2654</f>
        <v>0.84725927506847365</v>
      </c>
      <c r="M2654" s="2">
        <v>16</v>
      </c>
      <c r="N2654" s="2">
        <v>4100000</v>
      </c>
      <c r="O2654" s="2">
        <v>4710000</v>
      </c>
      <c r="P2654" s="2">
        <f>O2654-N2654</f>
        <v>610000</v>
      </c>
      <c r="Q2654" s="4">
        <f>P2654/N2654</f>
        <v>0.14878048780487804</v>
      </c>
      <c r="R2654" s="2"/>
      <c r="S2654" s="9">
        <f>(N2654+R2654)/F2654</f>
        <v>63076.923076923078</v>
      </c>
      <c r="T2654" s="2">
        <v>72462</v>
      </c>
      <c r="U2654" s="5">
        <f>T2654-S2654</f>
        <v>9385.076923076922</v>
      </c>
      <c r="V2654" s="4">
        <f>U2654/S2654</f>
        <v>0.14878780487804877</v>
      </c>
      <c r="W2654" s="22">
        <f>S2654*L2654</f>
        <v>53442.508119703722</v>
      </c>
      <c r="X2654" s="22">
        <f>T2654*L2654</f>
        <v>61394.101590011735</v>
      </c>
      <c r="Y2654" s="22">
        <f>X2654-W2654</f>
        <v>7951.5934703080129</v>
      </c>
      <c r="Z2654" s="8">
        <f>Y2654/W2654</f>
        <v>0.14878780487804874</v>
      </c>
      <c r="AA2654" s="2">
        <v>25</v>
      </c>
      <c r="AB2654" s="2">
        <v>2015</v>
      </c>
      <c r="AC2654" s="2">
        <f>2016-AB2654</f>
        <v>1</v>
      </c>
      <c r="AD2654" s="2" t="s">
        <v>1108</v>
      </c>
    </row>
    <row r="2655" spans="1:30" x14ac:dyDescent="0.2">
      <c r="A2655">
        <v>43</v>
      </c>
      <c r="B2655" s="2" t="s">
        <v>1882</v>
      </c>
      <c r="C2655" s="2" t="s">
        <v>22</v>
      </c>
      <c r="D2655" s="2" t="s">
        <v>23</v>
      </c>
      <c r="E2655" s="6" t="s">
        <v>2767</v>
      </c>
      <c r="F2655" s="2">
        <v>81</v>
      </c>
      <c r="G2655" s="2">
        <v>89</v>
      </c>
      <c r="H2655" s="3">
        <v>42651</v>
      </c>
      <c r="I2655" s="3">
        <v>42667</v>
      </c>
      <c r="J2655" s="3" t="s">
        <v>2542</v>
      </c>
      <c r="K2655" s="17">
        <f>IF(J2655="Januar",238.19,IF(J2655="Februar",240.59,IF(J2655="Mars",245.99,IF(J2655="April",250.79,IF(J2655="Mai",256.52,IF(J2655="Juni",259.83,IF(J2655="Juli",265.66,IF(J2655="August",272.21,IF(J2655="September",275.91,IF(J2655="Oktober",281.13,IF(J2655="November",284.38,IF(J2655="Desember",287.34,0))))))))))))</f>
        <v>281.13</v>
      </c>
      <c r="L2655" s="20">
        <f>$K$2/K2655</f>
        <v>0.84725927506847365</v>
      </c>
      <c r="M2655" s="2">
        <v>16</v>
      </c>
      <c r="N2655" s="2">
        <v>5000000</v>
      </c>
      <c r="O2655" s="2">
        <v>4950000</v>
      </c>
      <c r="P2655" s="2">
        <f>O2655-N2655</f>
        <v>-50000</v>
      </c>
      <c r="Q2655" s="4">
        <f>P2655/N2655</f>
        <v>-0.01</v>
      </c>
      <c r="R2655" s="2">
        <v>38626</v>
      </c>
      <c r="S2655" s="9">
        <f>(N2655+R2655)/F2655</f>
        <v>62205.259259259263</v>
      </c>
      <c r="T2655" s="2">
        <v>61588</v>
      </c>
      <c r="U2655" s="5">
        <f>T2655-S2655</f>
        <v>-617.25925925926276</v>
      </c>
      <c r="V2655" s="4">
        <f>U2655/S2655</f>
        <v>-9.9229432785843362E-3</v>
      </c>
      <c r="W2655" s="22">
        <f>S2655*L2655</f>
        <v>52703.982865446458</v>
      </c>
      <c r="X2655" s="22">
        <f>T2655*L2655</f>
        <v>52181.004232917156</v>
      </c>
      <c r="Y2655" s="22">
        <f>X2655-W2655</f>
        <v>-522.97863252930256</v>
      </c>
      <c r="Z2655" s="8">
        <f>Y2655/W2655</f>
        <v>-9.922943278584272E-3</v>
      </c>
      <c r="AA2655" s="11">
        <v>3810</v>
      </c>
      <c r="AB2655" s="2">
        <v>1951</v>
      </c>
      <c r="AC2655" s="2">
        <f>2016-AB2655</f>
        <v>65</v>
      </c>
      <c r="AD2655" s="2" t="s">
        <v>27</v>
      </c>
    </row>
    <row r="2656" spans="1:30" x14ac:dyDescent="0.2">
      <c r="A2656">
        <v>43</v>
      </c>
      <c r="B2656" s="6" t="s">
        <v>1996</v>
      </c>
      <c r="C2656" s="6" t="s">
        <v>22</v>
      </c>
      <c r="D2656" s="6" t="s">
        <v>23</v>
      </c>
      <c r="E2656" s="6" t="s">
        <v>2767</v>
      </c>
      <c r="F2656" s="6">
        <v>86</v>
      </c>
      <c r="G2656" s="6">
        <v>96</v>
      </c>
      <c r="H2656" s="7">
        <v>42651</v>
      </c>
      <c r="I2656" s="7">
        <v>42667</v>
      </c>
      <c r="J2656" s="3" t="s">
        <v>2542</v>
      </c>
      <c r="K2656" s="17">
        <f>IF(J2656="Januar",238.19,IF(J2656="Februar",240.59,IF(J2656="Mars",245.99,IF(J2656="April",250.79,IF(J2656="Mai",256.52,IF(J2656="Juni",259.83,IF(J2656="Juli",265.66,IF(J2656="August",272.21,IF(J2656="September",275.91,IF(J2656="Oktober",281.13,IF(J2656="November",284.38,IF(J2656="Desember",287.34,0))))))))))))</f>
        <v>281.13</v>
      </c>
      <c r="L2656" s="20">
        <f>$K$2/K2656</f>
        <v>0.84725927506847365</v>
      </c>
      <c r="M2656" s="6">
        <v>16</v>
      </c>
      <c r="N2656" s="6">
        <v>7900000</v>
      </c>
      <c r="O2656" s="6">
        <v>7900000</v>
      </c>
      <c r="P2656" s="6">
        <f>O2656-N2656</f>
        <v>0</v>
      </c>
      <c r="Q2656" s="8">
        <f>P2656/N2656</f>
        <v>0</v>
      </c>
      <c r="R2656" s="6">
        <v>99086</v>
      </c>
      <c r="S2656" s="9">
        <f>(N2656+R2656)/F2656</f>
        <v>93012.627906976748</v>
      </c>
      <c r="T2656" s="6">
        <v>93013</v>
      </c>
      <c r="U2656" s="5">
        <f>T2656-S2656</f>
        <v>0.37209302325209137</v>
      </c>
      <c r="V2656" s="4">
        <f>U2656/S2656</f>
        <v>4.0004570521781934E-6</v>
      </c>
      <c r="W2656" s="22">
        <f>S2656*L2656</f>
        <v>78805.811692678806</v>
      </c>
      <c r="X2656" s="22">
        <f>T2656*L2656</f>
        <v>78806.126951943937</v>
      </c>
      <c r="Y2656" s="22">
        <f>X2656-W2656</f>
        <v>0.31525926513131708</v>
      </c>
      <c r="Z2656" s="8">
        <f>Y2656/W2656</f>
        <v>4.0004570520857313E-6</v>
      </c>
      <c r="AA2656" s="10">
        <v>6530</v>
      </c>
      <c r="AB2656" s="6">
        <v>1930</v>
      </c>
      <c r="AC2656" s="6">
        <f>2016-AB2656</f>
        <v>86</v>
      </c>
      <c r="AD2656" s="6" t="s">
        <v>25</v>
      </c>
    </row>
    <row r="2657" spans="1:30" x14ac:dyDescent="0.2">
      <c r="A2657">
        <v>43</v>
      </c>
      <c r="B2657" s="6" t="s">
        <v>853</v>
      </c>
      <c r="C2657" s="6" t="s">
        <v>22</v>
      </c>
      <c r="D2657" s="6" t="s">
        <v>23</v>
      </c>
      <c r="E2657" s="6" t="s">
        <v>2767</v>
      </c>
      <c r="F2657" s="6">
        <v>53</v>
      </c>
      <c r="G2657" s="6">
        <v>60</v>
      </c>
      <c r="H2657" s="7">
        <v>42650</v>
      </c>
      <c r="I2657" s="7">
        <v>42667</v>
      </c>
      <c r="J2657" s="3" t="s">
        <v>2542</v>
      </c>
      <c r="K2657" s="17">
        <f>IF(J2657="Januar",238.19,IF(J2657="Februar",240.59,IF(J2657="Mars",245.99,IF(J2657="April",250.79,IF(J2657="Mai",256.52,IF(J2657="Juni",259.83,IF(J2657="Juli",265.66,IF(J2657="August",272.21,IF(J2657="September",275.91,IF(J2657="Oktober",281.13,IF(J2657="November",284.38,IF(J2657="Desember",287.34,0))))))))))))</f>
        <v>281.13</v>
      </c>
      <c r="L2657" s="20">
        <f>$K$2/K2657</f>
        <v>0.84725927506847365</v>
      </c>
      <c r="M2657" s="6">
        <v>17</v>
      </c>
      <c r="N2657" s="6">
        <v>4500000</v>
      </c>
      <c r="O2657" s="6">
        <v>4500000</v>
      </c>
      <c r="P2657" s="6">
        <f>O2657-N2657</f>
        <v>0</v>
      </c>
      <c r="Q2657" s="8">
        <f>P2657/N2657</f>
        <v>0</v>
      </c>
      <c r="R2657" s="6">
        <v>4811</v>
      </c>
      <c r="S2657" s="9">
        <f>(N2657+R2657)/F2657</f>
        <v>84996.433962264156</v>
      </c>
      <c r="T2657" s="6">
        <v>84996</v>
      </c>
      <c r="U2657" s="5">
        <f>T2657-S2657</f>
        <v>-0.43396226415643468</v>
      </c>
      <c r="V2657" s="4">
        <f>U2657/S2657</f>
        <v>-5.1056526012503156E-6</v>
      </c>
      <c r="W2657" s="22">
        <f>S2657*L2657</f>
        <v>72014.017022273329</v>
      </c>
      <c r="X2657" s="22">
        <f>T2657*L2657</f>
        <v>72013.649343719982</v>
      </c>
      <c r="Y2657" s="22">
        <f>X2657-W2657</f>
        <v>-0.36767855334619526</v>
      </c>
      <c r="Z2657" s="8">
        <f>Y2657/W2657</f>
        <v>-5.1056526013883574E-6</v>
      </c>
      <c r="AA2657" s="10">
        <v>1097</v>
      </c>
      <c r="AB2657" s="6">
        <v>1933</v>
      </c>
      <c r="AC2657" s="6">
        <f>2016-AB2657</f>
        <v>83</v>
      </c>
      <c r="AD2657" s="6" t="s">
        <v>105</v>
      </c>
    </row>
    <row r="2658" spans="1:30" x14ac:dyDescent="0.2">
      <c r="A2658">
        <v>43</v>
      </c>
      <c r="B2658" s="2" t="s">
        <v>1730</v>
      </c>
      <c r="C2658" s="2" t="s">
        <v>22</v>
      </c>
      <c r="D2658" s="2" t="s">
        <v>23</v>
      </c>
      <c r="E2658" s="6" t="s">
        <v>2767</v>
      </c>
      <c r="F2658" s="2">
        <v>76</v>
      </c>
      <c r="G2658" s="2">
        <v>80</v>
      </c>
      <c r="H2658" s="3">
        <v>42645</v>
      </c>
      <c r="I2658" s="3">
        <v>42667</v>
      </c>
      <c r="J2658" s="3" t="s">
        <v>2542</v>
      </c>
      <c r="K2658" s="17">
        <f>IF(J2658="Januar",238.19,IF(J2658="Februar",240.59,IF(J2658="Mars",245.99,IF(J2658="April",250.79,IF(J2658="Mai",256.52,IF(J2658="Juni",259.83,IF(J2658="Juli",265.66,IF(J2658="August",272.21,IF(J2658="September",275.91,IF(J2658="Oktober",281.13,IF(J2658="November",284.38,IF(J2658="Desember",287.34,0))))))))))))</f>
        <v>281.13</v>
      </c>
      <c r="L2658" s="20">
        <f>$K$2/K2658</f>
        <v>0.84725927506847365</v>
      </c>
      <c r="M2658" s="2">
        <v>22</v>
      </c>
      <c r="N2658" s="2">
        <v>5500000</v>
      </c>
      <c r="O2658" s="2">
        <v>5400000</v>
      </c>
      <c r="P2658" s="2">
        <f>O2658-N2658</f>
        <v>-100000</v>
      </c>
      <c r="Q2658" s="4">
        <f>P2658/N2658</f>
        <v>-1.8181818181818181E-2</v>
      </c>
      <c r="R2658" s="2"/>
      <c r="S2658" s="9">
        <f>(N2658+R2658)/F2658</f>
        <v>72368.421052631573</v>
      </c>
      <c r="T2658" s="2">
        <v>71053</v>
      </c>
      <c r="U2658" s="5">
        <f>T2658-S2658</f>
        <v>-1315.4210526315728</v>
      </c>
      <c r="V2658" s="4">
        <f>U2658/S2658</f>
        <v>-1.8176727272727188E-2</v>
      </c>
      <c r="W2658" s="22">
        <f>S2658*L2658</f>
        <v>61314.815958902691</v>
      </c>
      <c r="X2658" s="22">
        <f>T2658*L2658</f>
        <v>60200.31327144026</v>
      </c>
      <c r="Y2658" s="22">
        <f>X2658-W2658</f>
        <v>-1114.5026874624309</v>
      </c>
      <c r="Z2658" s="8">
        <f>Y2658/W2658</f>
        <v>-1.8176727272727126E-2</v>
      </c>
      <c r="AA2658" s="11">
        <v>1236</v>
      </c>
      <c r="AB2658" s="2">
        <v>1906</v>
      </c>
      <c r="AC2658" s="2">
        <f>2016-AB2658</f>
        <v>110</v>
      </c>
      <c r="AD2658" s="2" t="s">
        <v>127</v>
      </c>
    </row>
    <row r="2659" spans="1:30" x14ac:dyDescent="0.2">
      <c r="A2659">
        <v>43</v>
      </c>
      <c r="B2659" s="6" t="s">
        <v>1914</v>
      </c>
      <c r="C2659" s="6" t="s">
        <v>22</v>
      </c>
      <c r="D2659" s="6" t="s">
        <v>23</v>
      </c>
      <c r="E2659" s="6" t="s">
        <v>2767</v>
      </c>
      <c r="F2659" s="6">
        <v>82</v>
      </c>
      <c r="G2659" s="6">
        <v>88</v>
      </c>
      <c r="H2659" s="7">
        <v>42644</v>
      </c>
      <c r="I2659" s="7">
        <v>42667</v>
      </c>
      <c r="J2659" s="3" t="s">
        <v>2542</v>
      </c>
      <c r="K2659" s="17">
        <f>IF(J2659="Januar",238.19,IF(J2659="Februar",240.59,IF(J2659="Mars",245.99,IF(J2659="April",250.79,IF(J2659="Mai",256.52,IF(J2659="Juni",259.83,IF(J2659="Juli",265.66,IF(J2659="August",272.21,IF(J2659="September",275.91,IF(J2659="Oktober",281.13,IF(J2659="November",284.38,IF(J2659="Desember",287.34,0))))))))))))</f>
        <v>281.13</v>
      </c>
      <c r="L2659" s="20">
        <f>$K$2/K2659</f>
        <v>0.84725927506847365</v>
      </c>
      <c r="M2659" s="6">
        <v>23</v>
      </c>
      <c r="N2659" s="6">
        <v>2900000</v>
      </c>
      <c r="O2659" s="6">
        <v>3210000</v>
      </c>
      <c r="P2659" s="6">
        <f>O2659-N2659</f>
        <v>310000</v>
      </c>
      <c r="Q2659" s="8">
        <f>P2659/N2659</f>
        <v>0.10689655172413794</v>
      </c>
      <c r="R2659" s="6">
        <v>20660</v>
      </c>
      <c r="S2659" s="9">
        <f>(N2659+R2659)/F2659</f>
        <v>35617.804878048781</v>
      </c>
      <c r="T2659" s="6">
        <v>39398</v>
      </c>
      <c r="U2659" s="5">
        <f>T2659-S2659</f>
        <v>3780.1951219512193</v>
      </c>
      <c r="V2659" s="4">
        <f>U2659/S2659</f>
        <v>0.10613217560414426</v>
      </c>
      <c r="W2659" s="22">
        <f>S2659*L2659</f>
        <v>30177.515540505956</v>
      </c>
      <c r="X2659" s="22">
        <f>T2659*L2659</f>
        <v>33380.320919147722</v>
      </c>
      <c r="Y2659" s="22">
        <f>X2659-W2659</f>
        <v>3202.8053786417659</v>
      </c>
      <c r="Z2659" s="8">
        <f>Y2659/W2659</f>
        <v>0.10613217560414411</v>
      </c>
      <c r="AA2659" s="10">
        <v>12923</v>
      </c>
      <c r="AB2659" s="6">
        <v>1993</v>
      </c>
      <c r="AC2659" s="6">
        <f>2016-AB2659</f>
        <v>23</v>
      </c>
      <c r="AD2659" s="6" t="s">
        <v>1915</v>
      </c>
    </row>
    <row r="2660" spans="1:30" x14ac:dyDescent="0.2">
      <c r="A2660">
        <v>43</v>
      </c>
      <c r="B2660" s="2" t="s">
        <v>495</v>
      </c>
      <c r="C2660" s="2" t="s">
        <v>22</v>
      </c>
      <c r="D2660" s="2" t="s">
        <v>23</v>
      </c>
      <c r="E2660" s="6" t="s">
        <v>2767</v>
      </c>
      <c r="F2660" s="2">
        <v>43</v>
      </c>
      <c r="G2660" s="2">
        <v>47</v>
      </c>
      <c r="H2660" s="3">
        <v>42658</v>
      </c>
      <c r="I2660" s="3">
        <v>42668</v>
      </c>
      <c r="J2660" s="3" t="s">
        <v>2542</v>
      </c>
      <c r="K2660" s="17">
        <f>IF(J2660="Januar",238.19,IF(J2660="Februar",240.59,IF(J2660="Mars",245.99,IF(J2660="April",250.79,IF(J2660="Mai",256.52,IF(J2660="Juni",259.83,IF(J2660="Juli",265.66,IF(J2660="August",272.21,IF(J2660="September",275.91,IF(J2660="Oktober",281.13,IF(J2660="November",284.38,IF(J2660="Desember",287.34,0))))))))))))</f>
        <v>281.13</v>
      </c>
      <c r="L2660" s="20">
        <f>$K$2/K2660</f>
        <v>0.84725927506847365</v>
      </c>
      <c r="M2660" s="2">
        <v>10</v>
      </c>
      <c r="N2660" s="2">
        <v>3290000</v>
      </c>
      <c r="O2660" s="2">
        <v>3900000</v>
      </c>
      <c r="P2660" s="2">
        <f>O2660-N2660</f>
        <v>610000</v>
      </c>
      <c r="Q2660" s="4">
        <f>P2660/N2660</f>
        <v>0.18541033434650456</v>
      </c>
      <c r="R2660" s="2"/>
      <c r="S2660" s="9">
        <f>(N2660+R2660)/F2660</f>
        <v>76511.627906976748</v>
      </c>
      <c r="T2660" s="2">
        <v>90698</v>
      </c>
      <c r="U2660" s="5">
        <f>T2660-S2660</f>
        <v>14186.372093023252</v>
      </c>
      <c r="V2660" s="4">
        <f>U2660/S2660</f>
        <v>0.18541458966565344</v>
      </c>
      <c r="W2660" s="22">
        <f>S2660*L2660</f>
        <v>64825.186394773918</v>
      </c>
      <c r="X2660" s="22">
        <f>T2660*L2660</f>
        <v>76844.721730160425</v>
      </c>
      <c r="Y2660" s="22">
        <f>X2660-W2660</f>
        <v>12019.535335386507</v>
      </c>
      <c r="Z2660" s="8">
        <f>Y2660/W2660</f>
        <v>0.18541458966565344</v>
      </c>
      <c r="AA2660" s="11">
        <v>3321</v>
      </c>
      <c r="AB2660" s="2">
        <v>2010</v>
      </c>
      <c r="AC2660" s="2">
        <f>2016-AB2660</f>
        <v>6</v>
      </c>
      <c r="AD2660" s="2" t="s">
        <v>37</v>
      </c>
    </row>
    <row r="2661" spans="1:30" x14ac:dyDescent="0.2">
      <c r="A2661">
        <v>43</v>
      </c>
      <c r="B2661" s="6" t="s">
        <v>638</v>
      </c>
      <c r="C2661" s="6" t="s">
        <v>22</v>
      </c>
      <c r="D2661" s="6" t="s">
        <v>23</v>
      </c>
      <c r="E2661" s="6" t="s">
        <v>2767</v>
      </c>
      <c r="F2661" s="6">
        <v>47</v>
      </c>
      <c r="G2661" s="6">
        <v>52</v>
      </c>
      <c r="H2661" s="7">
        <v>42658</v>
      </c>
      <c r="I2661" s="7">
        <v>42668</v>
      </c>
      <c r="J2661" s="3" t="s">
        <v>2542</v>
      </c>
      <c r="K2661" s="17">
        <f>IF(J2661="Januar",238.19,IF(J2661="Februar",240.59,IF(J2661="Mars",245.99,IF(J2661="April",250.79,IF(J2661="Mai",256.52,IF(J2661="Juni",259.83,IF(J2661="Juli",265.66,IF(J2661="August",272.21,IF(J2661="September",275.91,IF(J2661="Oktober",281.13,IF(J2661="November",284.38,IF(J2661="Desember",287.34,0))))))))))))</f>
        <v>281.13</v>
      </c>
      <c r="L2661" s="20">
        <f>$K$2/K2661</f>
        <v>0.84725927506847365</v>
      </c>
      <c r="M2661" s="6">
        <v>10</v>
      </c>
      <c r="N2661" s="6">
        <v>2850000</v>
      </c>
      <c r="O2661" s="6">
        <v>3100000</v>
      </c>
      <c r="P2661" s="6">
        <f>O2661-N2661</f>
        <v>250000</v>
      </c>
      <c r="Q2661" s="8">
        <f>P2661/N2661</f>
        <v>8.771929824561403E-2</v>
      </c>
      <c r="R2661" s="6"/>
      <c r="S2661" s="9">
        <f>(N2661+R2661)/F2661</f>
        <v>60638.297872340423</v>
      </c>
      <c r="T2661" s="6">
        <v>65957</v>
      </c>
      <c r="U2661" s="5">
        <f>T2661-S2661</f>
        <v>5318.7021276595769</v>
      </c>
      <c r="V2661" s="4">
        <f>U2661/S2661</f>
        <v>8.7711929824561455E-2</v>
      </c>
      <c r="W2661" s="22">
        <f>S2661*L2661</f>
        <v>51376.360296705316</v>
      </c>
      <c r="X2661" s="22">
        <f>T2661*L2661</f>
        <v>55882.68000569132</v>
      </c>
      <c r="Y2661" s="22">
        <f>X2661-W2661</f>
        <v>4506.3197089860041</v>
      </c>
      <c r="Z2661" s="8">
        <f>Y2661/W2661</f>
        <v>8.7711929824561496E-2</v>
      </c>
      <c r="AA2661" s="10">
        <v>1047</v>
      </c>
      <c r="AB2661" s="6">
        <v>1992</v>
      </c>
      <c r="AC2661" s="6">
        <f>2016-AB2661</f>
        <v>24</v>
      </c>
      <c r="AD2661" s="6" t="s">
        <v>173</v>
      </c>
    </row>
    <row r="2662" spans="1:30" x14ac:dyDescent="0.2">
      <c r="A2662">
        <v>43</v>
      </c>
      <c r="B2662" s="6" t="s">
        <v>950</v>
      </c>
      <c r="C2662" s="6" t="s">
        <v>22</v>
      </c>
      <c r="D2662" s="6" t="s">
        <v>23</v>
      </c>
      <c r="E2662" s="6" t="s">
        <v>2767</v>
      </c>
      <c r="F2662" s="6">
        <v>54</v>
      </c>
      <c r="G2662" s="6">
        <v>60</v>
      </c>
      <c r="H2662" s="7">
        <v>42658</v>
      </c>
      <c r="I2662" s="7">
        <v>42668</v>
      </c>
      <c r="J2662" s="3" t="s">
        <v>2542</v>
      </c>
      <c r="K2662" s="17">
        <f>IF(J2662="Januar",238.19,IF(J2662="Februar",240.59,IF(J2662="Mars",245.99,IF(J2662="April",250.79,IF(J2662="Mai",256.52,IF(J2662="Juni",259.83,IF(J2662="Juli",265.66,IF(J2662="August",272.21,IF(J2662="September",275.91,IF(J2662="Oktober",281.13,IF(J2662="November",284.38,IF(J2662="Desember",287.34,0))))))))))))</f>
        <v>281.13</v>
      </c>
      <c r="L2662" s="20">
        <f>$K$2/K2662</f>
        <v>0.84725927506847365</v>
      </c>
      <c r="M2662" s="6">
        <v>10</v>
      </c>
      <c r="N2662" s="6">
        <v>3300000</v>
      </c>
      <c r="O2662" s="6">
        <v>3525000</v>
      </c>
      <c r="P2662" s="6">
        <f>O2662-N2662</f>
        <v>225000</v>
      </c>
      <c r="Q2662" s="8">
        <f>P2662/N2662</f>
        <v>6.8181818181818177E-2</v>
      </c>
      <c r="R2662" s="6"/>
      <c r="S2662" s="9">
        <f>(N2662+R2662)/F2662</f>
        <v>61111.111111111109</v>
      </c>
      <c r="T2662" s="6">
        <v>65278</v>
      </c>
      <c r="U2662" s="5">
        <f>T2662-S2662</f>
        <v>4166.8888888888905</v>
      </c>
      <c r="V2662" s="4">
        <f>U2662/S2662</f>
        <v>6.8185454545454577E-2</v>
      </c>
      <c r="W2662" s="22">
        <f>S2662*L2662</f>
        <v>51776.955698628946</v>
      </c>
      <c r="X2662" s="22">
        <f>T2662*L2662</f>
        <v>55307.390957919823</v>
      </c>
      <c r="Y2662" s="22">
        <f>X2662-W2662</f>
        <v>3530.4352592908763</v>
      </c>
      <c r="Z2662" s="8">
        <f>Y2662/W2662</f>
        <v>6.8185454545454521E-2</v>
      </c>
      <c r="AA2662" s="10">
        <v>8935</v>
      </c>
      <c r="AB2662" s="6">
        <v>2013</v>
      </c>
      <c r="AC2662" s="6">
        <f>2016-AB2662</f>
        <v>3</v>
      </c>
      <c r="AD2662" s="6" t="s">
        <v>629</v>
      </c>
    </row>
    <row r="2663" spans="1:30" x14ac:dyDescent="0.2">
      <c r="A2663">
        <v>43</v>
      </c>
      <c r="B2663" s="2" t="s">
        <v>314</v>
      </c>
      <c r="C2663" s="2" t="s">
        <v>22</v>
      </c>
      <c r="D2663" s="2" t="s">
        <v>23</v>
      </c>
      <c r="E2663" s="6" t="s">
        <v>2767</v>
      </c>
      <c r="F2663" s="2">
        <v>56</v>
      </c>
      <c r="G2663" s="2">
        <v>62</v>
      </c>
      <c r="H2663" s="3">
        <v>42658</v>
      </c>
      <c r="I2663" s="3">
        <v>42668</v>
      </c>
      <c r="J2663" s="3" t="s">
        <v>2542</v>
      </c>
      <c r="K2663" s="17">
        <f>IF(J2663="Januar",238.19,IF(J2663="Februar",240.59,IF(J2663="Mars",245.99,IF(J2663="April",250.79,IF(J2663="Mai",256.52,IF(J2663="Juni",259.83,IF(J2663="Juli",265.66,IF(J2663="August",272.21,IF(J2663="September",275.91,IF(J2663="Oktober",281.13,IF(J2663="November",284.38,IF(J2663="Desember",287.34,0))))))))))))</f>
        <v>281.13</v>
      </c>
      <c r="L2663" s="20">
        <f>$K$2/K2663</f>
        <v>0.84725927506847365</v>
      </c>
      <c r="M2663" s="2">
        <v>10</v>
      </c>
      <c r="N2663" s="2">
        <v>3400000</v>
      </c>
      <c r="O2663" s="2">
        <v>3850000</v>
      </c>
      <c r="P2663" s="2">
        <f>O2663-N2663</f>
        <v>450000</v>
      </c>
      <c r="Q2663" s="4">
        <f>P2663/N2663</f>
        <v>0.13235294117647059</v>
      </c>
      <c r="R2663" s="2"/>
      <c r="S2663" s="9">
        <f>(N2663+R2663)/F2663</f>
        <v>60714.285714285717</v>
      </c>
      <c r="T2663" s="2">
        <v>68750</v>
      </c>
      <c r="U2663" s="5">
        <f>T2663-S2663</f>
        <v>8035.7142857142826</v>
      </c>
      <c r="V2663" s="4">
        <f>U2663/S2663</f>
        <v>0.13235294117647053</v>
      </c>
      <c r="W2663" s="22">
        <f>S2663*L2663</f>
        <v>51440.741700585902</v>
      </c>
      <c r="X2663" s="22">
        <f>T2663*L2663</f>
        <v>58249.07516095756</v>
      </c>
      <c r="Y2663" s="22">
        <f>X2663-W2663</f>
        <v>6808.3334603716576</v>
      </c>
      <c r="Z2663" s="8">
        <f>Y2663/W2663</f>
        <v>0.13235294117647048</v>
      </c>
      <c r="AA2663" s="11">
        <v>1983</v>
      </c>
      <c r="AB2663" s="2">
        <v>2007</v>
      </c>
      <c r="AC2663" s="2">
        <f>2016-AB2663</f>
        <v>9</v>
      </c>
      <c r="AD2663" s="2" t="s">
        <v>105</v>
      </c>
    </row>
    <row r="2664" spans="1:30" x14ac:dyDescent="0.2">
      <c r="A2664">
        <v>43</v>
      </c>
      <c r="B2664" s="2" t="s">
        <v>1106</v>
      </c>
      <c r="C2664" s="2" t="s">
        <v>22</v>
      </c>
      <c r="D2664" s="2" t="s">
        <v>23</v>
      </c>
      <c r="E2664" s="6" t="s">
        <v>2767</v>
      </c>
      <c r="F2664" s="2">
        <v>58</v>
      </c>
      <c r="G2664" s="2">
        <v>65</v>
      </c>
      <c r="H2664" s="3">
        <v>42658</v>
      </c>
      <c r="I2664" s="3">
        <v>42668</v>
      </c>
      <c r="J2664" s="3" t="s">
        <v>2542</v>
      </c>
      <c r="K2664" s="17">
        <f>IF(J2664="Januar",238.19,IF(J2664="Februar",240.59,IF(J2664="Mars",245.99,IF(J2664="April",250.79,IF(J2664="Mai",256.52,IF(J2664="Juni",259.83,IF(J2664="Juli",265.66,IF(J2664="August",272.21,IF(J2664="September",275.91,IF(J2664="Oktober",281.13,IF(J2664="November",284.38,IF(J2664="Desember",287.34,0))))))))))))</f>
        <v>281.13</v>
      </c>
      <c r="L2664" s="20">
        <f>$K$2/K2664</f>
        <v>0.84725927506847365</v>
      </c>
      <c r="M2664" s="2">
        <v>10</v>
      </c>
      <c r="N2664" s="2">
        <v>3800000</v>
      </c>
      <c r="O2664" s="2">
        <v>5150000</v>
      </c>
      <c r="P2664" s="2">
        <f>O2664-N2664</f>
        <v>1350000</v>
      </c>
      <c r="Q2664" s="4">
        <f>P2664/N2664</f>
        <v>0.35526315789473684</v>
      </c>
      <c r="R2664" s="2">
        <v>74268</v>
      </c>
      <c r="S2664" s="9">
        <f>(N2664+R2664)/F2664</f>
        <v>66797.724137931029</v>
      </c>
      <c r="T2664" s="2">
        <v>90074</v>
      </c>
      <c r="U2664" s="5">
        <f>T2664-S2664</f>
        <v>23276.275862068971</v>
      </c>
      <c r="V2664" s="4">
        <f>U2664/S2664</f>
        <v>0.34845911537353647</v>
      </c>
      <c r="W2664" s="22">
        <f>S2664*L2664</f>
        <v>56594.991329327328</v>
      </c>
      <c r="X2664" s="22">
        <f>T2664*L2664</f>
        <v>76316.0319425177</v>
      </c>
      <c r="Y2664" s="22">
        <f>X2664-W2664</f>
        <v>19721.040613190373</v>
      </c>
      <c r="Z2664" s="8">
        <f>Y2664/W2664</f>
        <v>0.34845911537353658</v>
      </c>
      <c r="AA2664" s="2">
        <v>628</v>
      </c>
      <c r="AB2664" s="2">
        <v>1895</v>
      </c>
      <c r="AC2664" s="2">
        <f>2016-AB2664</f>
        <v>121</v>
      </c>
      <c r="AD2664" s="2" t="s">
        <v>112</v>
      </c>
    </row>
    <row r="2665" spans="1:30" x14ac:dyDescent="0.2">
      <c r="A2665">
        <v>43</v>
      </c>
      <c r="B2665" s="2" t="s">
        <v>1231</v>
      </c>
      <c r="C2665" s="2" t="s">
        <v>22</v>
      </c>
      <c r="D2665" s="2" t="s">
        <v>23</v>
      </c>
      <c r="E2665" s="6" t="s">
        <v>2767</v>
      </c>
      <c r="F2665" s="2">
        <v>62</v>
      </c>
      <c r="G2665" s="2">
        <v>68</v>
      </c>
      <c r="H2665" s="3">
        <v>42658</v>
      </c>
      <c r="I2665" s="3">
        <v>42668</v>
      </c>
      <c r="J2665" s="3" t="s">
        <v>2542</v>
      </c>
      <c r="K2665" s="17">
        <f>IF(J2665="Januar",238.19,IF(J2665="Februar",240.59,IF(J2665="Mars",245.99,IF(J2665="April",250.79,IF(J2665="Mai",256.52,IF(J2665="Juni",259.83,IF(J2665="Juli",265.66,IF(J2665="August",272.21,IF(J2665="September",275.91,IF(J2665="Oktober",281.13,IF(J2665="November",284.38,IF(J2665="Desember",287.34,0))))))))))))</f>
        <v>281.13</v>
      </c>
      <c r="L2665" s="20">
        <f>$K$2/K2665</f>
        <v>0.84725927506847365</v>
      </c>
      <c r="M2665" s="2">
        <v>10</v>
      </c>
      <c r="N2665" s="2">
        <v>4390000</v>
      </c>
      <c r="O2665" s="2">
        <v>4700000</v>
      </c>
      <c r="P2665" s="2">
        <f>O2665-N2665</f>
        <v>310000</v>
      </c>
      <c r="Q2665" s="4">
        <f>P2665/N2665</f>
        <v>7.0615034168564919E-2</v>
      </c>
      <c r="R2665" s="2">
        <v>75262</v>
      </c>
      <c r="S2665" s="9">
        <f>(N2665+R2665)/F2665</f>
        <v>72020.354838709682</v>
      </c>
      <c r="T2665" s="2">
        <v>77020</v>
      </c>
      <c r="U2665" s="5">
        <f>T2665-S2665</f>
        <v>4999.6451612903184</v>
      </c>
      <c r="V2665" s="4">
        <f>U2665/S2665</f>
        <v>6.9419890702941897E-2</v>
      </c>
      <c r="W2665" s="22">
        <f>S2665*L2665</f>
        <v>61019.913630819407</v>
      </c>
      <c r="X2665" s="22">
        <f>T2665*L2665</f>
        <v>65255.909365773841</v>
      </c>
      <c r="Y2665" s="22">
        <f>X2665-W2665</f>
        <v>4235.9957349544347</v>
      </c>
      <c r="Z2665" s="8">
        <f>Y2665/W2665</f>
        <v>6.9419890702941855E-2</v>
      </c>
      <c r="AA2665" s="2">
        <v>362</v>
      </c>
      <c r="AB2665" s="2">
        <v>1880</v>
      </c>
      <c r="AC2665" s="2">
        <f>2016-AB2665</f>
        <v>136</v>
      </c>
      <c r="AD2665" s="2" t="s">
        <v>312</v>
      </c>
    </row>
    <row r="2666" spans="1:30" x14ac:dyDescent="0.2">
      <c r="A2666">
        <v>43</v>
      </c>
      <c r="B2666" s="2" t="s">
        <v>952</v>
      </c>
      <c r="C2666" s="2" t="s">
        <v>22</v>
      </c>
      <c r="D2666" s="2" t="s">
        <v>23</v>
      </c>
      <c r="E2666" s="6" t="s">
        <v>2767</v>
      </c>
      <c r="F2666" s="2">
        <v>64</v>
      </c>
      <c r="G2666" s="2">
        <v>77</v>
      </c>
      <c r="H2666" s="3">
        <v>42658</v>
      </c>
      <c r="I2666" s="3">
        <v>42668</v>
      </c>
      <c r="J2666" s="3" t="s">
        <v>2542</v>
      </c>
      <c r="K2666" s="17">
        <f>IF(J2666="Januar",238.19,IF(J2666="Februar",240.59,IF(J2666="Mars",245.99,IF(J2666="April",250.79,IF(J2666="Mai",256.52,IF(J2666="Juni",259.83,IF(J2666="Juli",265.66,IF(J2666="August",272.21,IF(J2666="September",275.91,IF(J2666="Oktober",281.13,IF(J2666="November",284.38,IF(J2666="Desember",287.34,0))))))))))))</f>
        <v>281.13</v>
      </c>
      <c r="L2666" s="20">
        <f>$K$2/K2666</f>
        <v>0.84725927506847365</v>
      </c>
      <c r="M2666" s="2">
        <v>10</v>
      </c>
      <c r="N2666" s="2">
        <v>3500000</v>
      </c>
      <c r="O2666" s="2">
        <v>3750000</v>
      </c>
      <c r="P2666" s="2">
        <f>O2666-N2666</f>
        <v>250000</v>
      </c>
      <c r="Q2666" s="4">
        <f>P2666/N2666</f>
        <v>7.1428571428571425E-2</v>
      </c>
      <c r="R2666" s="2"/>
      <c r="S2666" s="9">
        <f>(N2666+R2666)/F2666</f>
        <v>54687.5</v>
      </c>
      <c r="T2666" s="2">
        <v>58594</v>
      </c>
      <c r="U2666" s="5">
        <f>T2666-S2666</f>
        <v>3906.5</v>
      </c>
      <c r="V2666" s="4">
        <f>U2666/S2666</f>
        <v>7.1433142857142862E-2</v>
      </c>
      <c r="W2666" s="22">
        <f>S2666*L2666</f>
        <v>46334.49160530715</v>
      </c>
      <c r="X2666" s="22">
        <f>T2666*L2666</f>
        <v>49644.309963362146</v>
      </c>
      <c r="Y2666" s="22">
        <f>X2666-W2666</f>
        <v>3309.8183580549958</v>
      </c>
      <c r="Z2666" s="8">
        <f>Y2666/W2666</f>
        <v>7.1433142857142931E-2</v>
      </c>
      <c r="AA2666" s="11">
        <v>4550</v>
      </c>
      <c r="AB2666" s="2">
        <v>1991</v>
      </c>
      <c r="AC2666" s="2">
        <f>2016-AB2666</f>
        <v>25</v>
      </c>
      <c r="AD2666" s="2" t="s">
        <v>37</v>
      </c>
    </row>
    <row r="2667" spans="1:30" x14ac:dyDescent="0.2">
      <c r="A2667">
        <v>43</v>
      </c>
      <c r="B2667" s="2" t="s">
        <v>1331</v>
      </c>
      <c r="C2667" s="2" t="s">
        <v>22</v>
      </c>
      <c r="D2667" s="2" t="s">
        <v>23</v>
      </c>
      <c r="E2667" s="6" t="s">
        <v>2767</v>
      </c>
      <c r="F2667" s="2">
        <v>65</v>
      </c>
      <c r="G2667" s="2">
        <v>72</v>
      </c>
      <c r="H2667" s="3">
        <v>42658</v>
      </c>
      <c r="I2667" s="3">
        <v>42668</v>
      </c>
      <c r="J2667" s="3" t="s">
        <v>2542</v>
      </c>
      <c r="K2667" s="17">
        <f>IF(J2667="Januar",238.19,IF(J2667="Februar",240.59,IF(J2667="Mars",245.99,IF(J2667="April",250.79,IF(J2667="Mai",256.52,IF(J2667="Juni",259.83,IF(J2667="Juli",265.66,IF(J2667="August",272.21,IF(J2667="September",275.91,IF(J2667="Oktober",281.13,IF(J2667="November",284.38,IF(J2667="Desember",287.34,0))))))))))))</f>
        <v>281.13</v>
      </c>
      <c r="L2667" s="20">
        <f>$K$2/K2667</f>
        <v>0.84725927506847365</v>
      </c>
      <c r="M2667" s="2">
        <v>10</v>
      </c>
      <c r="N2667" s="2">
        <v>4700000</v>
      </c>
      <c r="O2667" s="2">
        <v>4845000</v>
      </c>
      <c r="P2667" s="2">
        <f>O2667-N2667</f>
        <v>145000</v>
      </c>
      <c r="Q2667" s="4">
        <f>P2667/N2667</f>
        <v>3.0851063829787233E-2</v>
      </c>
      <c r="R2667" s="2"/>
      <c r="S2667" s="9">
        <f>(N2667+R2667)/F2667</f>
        <v>72307.692307692312</v>
      </c>
      <c r="T2667" s="2">
        <v>74538</v>
      </c>
      <c r="U2667" s="5">
        <f>T2667-S2667</f>
        <v>2230.3076923076878</v>
      </c>
      <c r="V2667" s="4">
        <f>U2667/S2667</f>
        <v>3.0844680851063767E-2</v>
      </c>
      <c r="W2667" s="22">
        <f>S2667*L2667</f>
        <v>61263.362966489636</v>
      </c>
      <c r="X2667" s="22">
        <f>T2667*L2667</f>
        <v>63153.011845053887</v>
      </c>
      <c r="Y2667" s="22">
        <f>X2667-W2667</f>
        <v>1889.6488785642505</v>
      </c>
      <c r="Z2667" s="8">
        <f>Y2667/W2667</f>
        <v>3.0844680851063743E-2</v>
      </c>
      <c r="AA2667" s="11">
        <v>2041</v>
      </c>
      <c r="AB2667" s="2">
        <v>2016</v>
      </c>
      <c r="AC2667" s="2">
        <f>2016-AB2667</f>
        <v>0</v>
      </c>
      <c r="AD2667" s="2" t="s">
        <v>75</v>
      </c>
    </row>
    <row r="2668" spans="1:30" x14ac:dyDescent="0.2">
      <c r="A2668">
        <v>43</v>
      </c>
      <c r="B2668" s="2" t="s">
        <v>1373</v>
      </c>
      <c r="C2668" s="2" t="s">
        <v>22</v>
      </c>
      <c r="D2668" s="2" t="s">
        <v>23</v>
      </c>
      <c r="E2668" s="6" t="s">
        <v>2767</v>
      </c>
      <c r="F2668" s="2">
        <v>66</v>
      </c>
      <c r="G2668" s="2">
        <v>73</v>
      </c>
      <c r="H2668" s="3">
        <v>42658</v>
      </c>
      <c r="I2668" s="3">
        <v>42668</v>
      </c>
      <c r="J2668" s="3" t="s">
        <v>2542</v>
      </c>
      <c r="K2668" s="17">
        <f>IF(J2668="Januar",238.19,IF(J2668="Februar",240.59,IF(J2668="Mars",245.99,IF(J2668="April",250.79,IF(J2668="Mai",256.52,IF(J2668="Juni",259.83,IF(J2668="Juli",265.66,IF(J2668="August",272.21,IF(J2668="September",275.91,IF(J2668="Oktober",281.13,IF(J2668="November",284.38,IF(J2668="Desember",287.34,0))))))))))))</f>
        <v>281.13</v>
      </c>
      <c r="L2668" s="20">
        <f>$K$2/K2668</f>
        <v>0.84725927506847365</v>
      </c>
      <c r="M2668" s="2">
        <v>10</v>
      </c>
      <c r="N2668" s="2">
        <v>5500000</v>
      </c>
      <c r="O2668" s="2">
        <v>6000000</v>
      </c>
      <c r="P2668" s="2">
        <f>O2668-N2668</f>
        <v>500000</v>
      </c>
      <c r="Q2668" s="4">
        <f>P2668/N2668</f>
        <v>9.0909090909090912E-2</v>
      </c>
      <c r="R2668" s="2"/>
      <c r="S2668" s="9">
        <f>(N2668+R2668)/F2668</f>
        <v>83333.333333333328</v>
      </c>
      <c r="T2668" s="2">
        <v>90909</v>
      </c>
      <c r="U2668" s="5">
        <f>T2668-S2668</f>
        <v>7575.6666666666715</v>
      </c>
      <c r="V2668" s="4">
        <f>U2668/S2668</f>
        <v>9.0908000000000058E-2</v>
      </c>
      <c r="W2668" s="22">
        <f>S2668*L2668</f>
        <v>70604.939589039466</v>
      </c>
      <c r="X2668" s="22">
        <f>T2668*L2668</f>
        <v>77023.493437199868</v>
      </c>
      <c r="Y2668" s="22">
        <f>X2668-W2668</f>
        <v>6418.5538481604017</v>
      </c>
      <c r="Z2668" s="8">
        <f>Y2668/W2668</f>
        <v>9.090800000000003E-2</v>
      </c>
      <c r="AA2668" s="11">
        <v>1600</v>
      </c>
      <c r="AB2668" s="2">
        <v>1937</v>
      </c>
      <c r="AC2668" s="2">
        <f>2016-AB2668</f>
        <v>79</v>
      </c>
      <c r="AD2668" s="2" t="s">
        <v>27</v>
      </c>
    </row>
    <row r="2669" spans="1:30" x14ac:dyDescent="0.2">
      <c r="A2669">
        <v>43</v>
      </c>
      <c r="B2669" s="6" t="s">
        <v>1534</v>
      </c>
      <c r="C2669" s="6" t="s">
        <v>22</v>
      </c>
      <c r="D2669" s="6" t="s">
        <v>23</v>
      </c>
      <c r="E2669" s="6" t="s">
        <v>2767</v>
      </c>
      <c r="F2669" s="6">
        <v>70</v>
      </c>
      <c r="G2669" s="6">
        <v>79</v>
      </c>
      <c r="H2669" s="7">
        <v>42658</v>
      </c>
      <c r="I2669" s="7">
        <v>42668</v>
      </c>
      <c r="J2669" s="3" t="s">
        <v>2542</v>
      </c>
      <c r="K2669" s="17">
        <f>IF(J2669="Januar",238.19,IF(J2669="Februar",240.59,IF(J2669="Mars",245.99,IF(J2669="April",250.79,IF(J2669="Mai",256.52,IF(J2669="Juni",259.83,IF(J2669="Juli",265.66,IF(J2669="August",272.21,IF(J2669="September",275.91,IF(J2669="Oktober",281.13,IF(J2669="November",284.38,IF(J2669="Desember",287.34,0))))))))))))</f>
        <v>281.13</v>
      </c>
      <c r="L2669" s="20">
        <f>$K$2/K2669</f>
        <v>0.84725927506847365</v>
      </c>
      <c r="M2669" s="6">
        <v>10</v>
      </c>
      <c r="N2669" s="6">
        <v>3900000</v>
      </c>
      <c r="O2669" s="6">
        <v>4500000</v>
      </c>
      <c r="P2669" s="6">
        <f>O2669-N2669</f>
        <v>600000</v>
      </c>
      <c r="Q2669" s="8">
        <f>P2669/N2669</f>
        <v>0.15384615384615385</v>
      </c>
      <c r="R2669" s="6">
        <v>48000</v>
      </c>
      <c r="S2669" s="9">
        <f>(N2669+R2669)/F2669</f>
        <v>56400</v>
      </c>
      <c r="T2669" s="6">
        <v>64971</v>
      </c>
      <c r="U2669" s="5">
        <f>T2669-S2669</f>
        <v>8571</v>
      </c>
      <c r="V2669" s="4">
        <f>U2669/S2669</f>
        <v>0.15196808510638299</v>
      </c>
      <c r="W2669" s="22">
        <f>S2669*L2669</f>
        <v>47785.423113861914</v>
      </c>
      <c r="X2669" s="22">
        <f>T2669*L2669</f>
        <v>55047.282360473801</v>
      </c>
      <c r="Y2669" s="22">
        <f>X2669-W2669</f>
        <v>7261.8592466118862</v>
      </c>
      <c r="Z2669" s="8">
        <f>Y2669/W2669</f>
        <v>0.15196808510638293</v>
      </c>
      <c r="AA2669" s="10">
        <v>3192</v>
      </c>
      <c r="AB2669" s="6">
        <v>1990</v>
      </c>
      <c r="AC2669" s="6">
        <f>2016-AB2669</f>
        <v>26</v>
      </c>
      <c r="AD2669" s="6" t="s">
        <v>315</v>
      </c>
    </row>
    <row r="2670" spans="1:30" x14ac:dyDescent="0.2">
      <c r="A2670">
        <v>43</v>
      </c>
      <c r="B2670" s="2" t="s">
        <v>1535</v>
      </c>
      <c r="C2670" s="2" t="s">
        <v>22</v>
      </c>
      <c r="D2670" s="2" t="s">
        <v>23</v>
      </c>
      <c r="E2670" s="6" t="s">
        <v>2767</v>
      </c>
      <c r="F2670" s="2">
        <v>70</v>
      </c>
      <c r="G2670" s="2">
        <v>78</v>
      </c>
      <c r="H2670" s="3">
        <v>42658</v>
      </c>
      <c r="I2670" s="3">
        <v>42668</v>
      </c>
      <c r="J2670" s="3" t="s">
        <v>2542</v>
      </c>
      <c r="K2670" s="17">
        <f>IF(J2670="Januar",238.19,IF(J2670="Februar",240.59,IF(J2670="Mars",245.99,IF(J2670="April",250.79,IF(J2670="Mai",256.52,IF(J2670="Juni",259.83,IF(J2670="Juli",265.66,IF(J2670="August",272.21,IF(J2670="September",275.91,IF(J2670="Oktober",281.13,IF(J2670="November",284.38,IF(J2670="Desember",287.34,0))))))))))))</f>
        <v>281.13</v>
      </c>
      <c r="L2670" s="20">
        <f>$K$2/K2670</f>
        <v>0.84725927506847365</v>
      </c>
      <c r="M2670" s="2">
        <v>10</v>
      </c>
      <c r="N2670" s="2">
        <v>4900000</v>
      </c>
      <c r="O2670" s="2">
        <v>5420000</v>
      </c>
      <c r="P2670" s="2">
        <f>O2670-N2670</f>
        <v>520000</v>
      </c>
      <c r="Q2670" s="4">
        <f>P2670/N2670</f>
        <v>0.10612244897959183</v>
      </c>
      <c r="R2670" s="2">
        <v>7604</v>
      </c>
      <c r="S2670" s="9">
        <f>(N2670+R2670)/F2670</f>
        <v>70108.628571428577</v>
      </c>
      <c r="T2670" s="2">
        <v>77537</v>
      </c>
      <c r="U2670" s="5">
        <f>T2670-S2670</f>
        <v>7428.3714285714232</v>
      </c>
      <c r="V2670" s="4">
        <f>U2670/S2670</f>
        <v>0.10595516671679288</v>
      </c>
      <c r="W2670" s="22">
        <f>S2670*L2670</f>
        <v>59400.185819473452</v>
      </c>
      <c r="X2670" s="22">
        <f>T2670*L2670</f>
        <v>65693.942410984237</v>
      </c>
      <c r="Y2670" s="22">
        <f>X2670-W2670</f>
        <v>6293.7565915107843</v>
      </c>
      <c r="Z2670" s="8">
        <f>Y2670/W2670</f>
        <v>0.10595516671679285</v>
      </c>
      <c r="AA2670" s="2">
        <v>481</v>
      </c>
      <c r="AB2670" s="2">
        <v>1892</v>
      </c>
      <c r="AC2670" s="2">
        <f>2016-AB2670</f>
        <v>124</v>
      </c>
      <c r="AD2670" s="2" t="s">
        <v>278</v>
      </c>
    </row>
    <row r="2671" spans="1:30" x14ac:dyDescent="0.2">
      <c r="A2671">
        <v>43</v>
      </c>
      <c r="B2671" s="6" t="s">
        <v>1567</v>
      </c>
      <c r="C2671" s="6" t="s">
        <v>22</v>
      </c>
      <c r="D2671" s="6" t="s">
        <v>23</v>
      </c>
      <c r="E2671" s="6" t="s">
        <v>2767</v>
      </c>
      <c r="F2671" s="6">
        <v>71</v>
      </c>
      <c r="G2671" s="6">
        <v>78</v>
      </c>
      <c r="H2671" s="7">
        <v>42658</v>
      </c>
      <c r="I2671" s="7">
        <v>42668</v>
      </c>
      <c r="J2671" s="3" t="s">
        <v>2542</v>
      </c>
      <c r="K2671" s="17">
        <f>IF(J2671="Januar",238.19,IF(J2671="Februar",240.59,IF(J2671="Mars",245.99,IF(J2671="April",250.79,IF(J2671="Mai",256.52,IF(J2671="Juni",259.83,IF(J2671="Juli",265.66,IF(J2671="August",272.21,IF(J2671="September",275.91,IF(J2671="Oktober",281.13,IF(J2671="November",284.38,IF(J2671="Desember",287.34,0))))))))))))</f>
        <v>281.13</v>
      </c>
      <c r="L2671" s="20">
        <f>$K$2/K2671</f>
        <v>0.84725927506847365</v>
      </c>
      <c r="M2671" s="6">
        <v>10</v>
      </c>
      <c r="N2671" s="6">
        <v>4000000</v>
      </c>
      <c r="O2671" s="6">
        <v>5100000</v>
      </c>
      <c r="P2671" s="6">
        <f>O2671-N2671</f>
        <v>1100000</v>
      </c>
      <c r="Q2671" s="8">
        <f>P2671/N2671</f>
        <v>0.27500000000000002</v>
      </c>
      <c r="R2671" s="6"/>
      <c r="S2671" s="9">
        <f>(N2671+R2671)/F2671</f>
        <v>56338.028169014084</v>
      </c>
      <c r="T2671" s="6">
        <v>71831</v>
      </c>
      <c r="U2671" s="5">
        <f>T2671-S2671</f>
        <v>15492.971830985916</v>
      </c>
      <c r="V2671" s="4">
        <f>U2671/S2671</f>
        <v>0.27500025</v>
      </c>
      <c r="W2671" s="22">
        <f>S2671*L2671</f>
        <v>47732.916905266124</v>
      </c>
      <c r="X2671" s="22">
        <f>T2671*L2671</f>
        <v>60859.48098744353</v>
      </c>
      <c r="Y2671" s="22">
        <f>X2671-W2671</f>
        <v>13126.564082177407</v>
      </c>
      <c r="Z2671" s="8">
        <f>Y2671/W2671</f>
        <v>0.27500024999999995</v>
      </c>
      <c r="AA2671" s="10">
        <v>7836</v>
      </c>
      <c r="AB2671" s="6">
        <v>2003</v>
      </c>
      <c r="AC2671" s="6">
        <f>2016-AB2671</f>
        <v>13</v>
      </c>
      <c r="AD2671" s="6" t="s">
        <v>259</v>
      </c>
    </row>
    <row r="2672" spans="1:30" x14ac:dyDescent="0.2">
      <c r="A2672">
        <v>43</v>
      </c>
      <c r="B2672" s="2" t="s">
        <v>863</v>
      </c>
      <c r="C2672" s="2" t="s">
        <v>22</v>
      </c>
      <c r="D2672" s="2" t="s">
        <v>23</v>
      </c>
      <c r="E2672" s="6" t="s">
        <v>2767</v>
      </c>
      <c r="F2672" s="2">
        <v>80</v>
      </c>
      <c r="G2672" s="2">
        <v>87</v>
      </c>
      <c r="H2672" s="3">
        <v>42658</v>
      </c>
      <c r="I2672" s="3">
        <v>42668</v>
      </c>
      <c r="J2672" s="3" t="s">
        <v>2542</v>
      </c>
      <c r="K2672" s="17">
        <f>IF(J2672="Januar",238.19,IF(J2672="Februar",240.59,IF(J2672="Mars",245.99,IF(J2672="April",250.79,IF(J2672="Mai",256.52,IF(J2672="Juni",259.83,IF(J2672="Juli",265.66,IF(J2672="August",272.21,IF(J2672="September",275.91,IF(J2672="Oktober",281.13,IF(J2672="November",284.38,IF(J2672="Desember",287.34,0))))))))))))</f>
        <v>281.13</v>
      </c>
      <c r="L2672" s="20">
        <f>$K$2/K2672</f>
        <v>0.84725927506847365</v>
      </c>
      <c r="M2672" s="2">
        <v>10</v>
      </c>
      <c r="N2672" s="2">
        <v>5500000</v>
      </c>
      <c r="O2672" s="2">
        <v>6750000</v>
      </c>
      <c r="P2672" s="2">
        <f>O2672-N2672</f>
        <v>1250000</v>
      </c>
      <c r="Q2672" s="4">
        <f>P2672/N2672</f>
        <v>0.22727272727272727</v>
      </c>
      <c r="R2672" s="2"/>
      <c r="S2672" s="9">
        <f>(N2672+R2672)/F2672</f>
        <v>68750</v>
      </c>
      <c r="T2672" s="2">
        <v>84375</v>
      </c>
      <c r="U2672" s="5">
        <f>T2672-S2672</f>
        <v>15625</v>
      </c>
      <c r="V2672" s="4">
        <f>U2672/S2672</f>
        <v>0.22727272727272727</v>
      </c>
      <c r="W2672" s="22">
        <f>S2672*L2672</f>
        <v>58249.07516095756</v>
      </c>
      <c r="X2672" s="22">
        <f>T2672*L2672</f>
        <v>71487.501333902459</v>
      </c>
      <c r="Y2672" s="22">
        <f>X2672-W2672</f>
        <v>13238.426172944899</v>
      </c>
      <c r="Z2672" s="8">
        <f>Y2672/W2672</f>
        <v>0.22727272727272727</v>
      </c>
      <c r="AA2672" s="11">
        <v>2121</v>
      </c>
      <c r="AB2672" s="2">
        <v>1958</v>
      </c>
      <c r="AC2672" s="2">
        <f>2016-AB2672</f>
        <v>58</v>
      </c>
      <c r="AD2672" s="2" t="s">
        <v>161</v>
      </c>
    </row>
    <row r="2673" spans="1:30" x14ac:dyDescent="0.2">
      <c r="A2673">
        <v>43</v>
      </c>
      <c r="B2673" s="2" t="s">
        <v>1916</v>
      </c>
      <c r="C2673" s="2" t="s">
        <v>22</v>
      </c>
      <c r="D2673" s="2" t="s">
        <v>23</v>
      </c>
      <c r="E2673" s="6" t="s">
        <v>2767</v>
      </c>
      <c r="F2673" s="2">
        <v>82</v>
      </c>
      <c r="G2673" s="2">
        <v>100</v>
      </c>
      <c r="H2673" s="3">
        <v>42658</v>
      </c>
      <c r="I2673" s="3">
        <v>42668</v>
      </c>
      <c r="J2673" s="3" t="s">
        <v>2542</v>
      </c>
      <c r="K2673" s="17">
        <f>IF(J2673="Januar",238.19,IF(J2673="Februar",240.59,IF(J2673="Mars",245.99,IF(J2673="April",250.79,IF(J2673="Mai",256.52,IF(J2673="Juni",259.83,IF(J2673="Juli",265.66,IF(J2673="August",272.21,IF(J2673="September",275.91,IF(J2673="Oktober",281.13,IF(J2673="November",284.38,IF(J2673="Desember",287.34,0))))))))))))</f>
        <v>281.13</v>
      </c>
      <c r="L2673" s="20">
        <f>$K$2/K2673</f>
        <v>0.84725927506847365</v>
      </c>
      <c r="M2673" s="2">
        <v>10</v>
      </c>
      <c r="N2673" s="2">
        <v>4800000</v>
      </c>
      <c r="O2673" s="2">
        <v>5900000</v>
      </c>
      <c r="P2673" s="2">
        <f>O2673-N2673</f>
        <v>1100000</v>
      </c>
      <c r="Q2673" s="4">
        <f>P2673/N2673</f>
        <v>0.22916666666666666</v>
      </c>
      <c r="R2673" s="2">
        <v>250724</v>
      </c>
      <c r="S2673" s="9">
        <f>(N2673+R2673)/F2673</f>
        <v>61594.195121951219</v>
      </c>
      <c r="T2673" s="2">
        <v>75009</v>
      </c>
      <c r="U2673" s="5">
        <f>T2673-S2673</f>
        <v>13414.804878048781</v>
      </c>
      <c r="V2673" s="4">
        <f>U2673/S2673</f>
        <v>0.21779333022354816</v>
      </c>
      <c r="W2673" s="22">
        <f>S2673*L2673</f>
        <v>52186.25310745051</v>
      </c>
      <c r="X2673" s="22">
        <f>T2673*L2673</f>
        <v>63552.070963611142</v>
      </c>
      <c r="Y2673" s="22">
        <f>X2673-W2673</f>
        <v>11365.817856160633</v>
      </c>
      <c r="Z2673" s="8">
        <f>Y2673/W2673</f>
        <v>0.2177933302235481</v>
      </c>
      <c r="AA2673" s="11">
        <v>1133</v>
      </c>
      <c r="AB2673" s="2">
        <v>1900</v>
      </c>
      <c r="AC2673" s="2">
        <f>2016-AB2673</f>
        <v>116</v>
      </c>
      <c r="AD2673" s="2" t="s">
        <v>137</v>
      </c>
    </row>
    <row r="2674" spans="1:30" x14ac:dyDescent="0.2">
      <c r="A2674">
        <v>43</v>
      </c>
      <c r="B2674" s="2" t="s">
        <v>1980</v>
      </c>
      <c r="C2674" s="2" t="s">
        <v>22</v>
      </c>
      <c r="D2674" s="2" t="s">
        <v>23</v>
      </c>
      <c r="E2674" s="6" t="s">
        <v>2767</v>
      </c>
      <c r="F2674" s="2">
        <v>85</v>
      </c>
      <c r="G2674" s="2">
        <v>96</v>
      </c>
      <c r="H2674" s="3">
        <v>42658</v>
      </c>
      <c r="I2674" s="3">
        <v>42668</v>
      </c>
      <c r="J2674" s="3" t="s">
        <v>2542</v>
      </c>
      <c r="K2674" s="17">
        <f>IF(J2674="Januar",238.19,IF(J2674="Februar",240.59,IF(J2674="Mars",245.99,IF(J2674="April",250.79,IF(J2674="Mai",256.52,IF(J2674="Juni",259.83,IF(J2674="Juli",265.66,IF(J2674="August",272.21,IF(J2674="September",275.91,IF(J2674="Oktober",281.13,IF(J2674="November",284.38,IF(J2674="Desember",287.34,0))))))))))))</f>
        <v>281.13</v>
      </c>
      <c r="L2674" s="20">
        <f>$K$2/K2674</f>
        <v>0.84725927506847365</v>
      </c>
      <c r="M2674" s="2">
        <v>10</v>
      </c>
      <c r="N2674" s="2">
        <v>6000000</v>
      </c>
      <c r="O2674" s="2">
        <v>6850000</v>
      </c>
      <c r="P2674" s="2">
        <f>O2674-N2674</f>
        <v>850000</v>
      </c>
      <c r="Q2674" s="4">
        <f>P2674/N2674</f>
        <v>0.14166666666666666</v>
      </c>
      <c r="R2674" s="2">
        <v>11486</v>
      </c>
      <c r="S2674" s="9">
        <f>(N2674+R2674)/F2674</f>
        <v>70723.364705882355</v>
      </c>
      <c r="T2674" s="2">
        <v>80723</v>
      </c>
      <c r="U2674" s="5">
        <f>T2674-S2674</f>
        <v>9999.6352941176447</v>
      </c>
      <c r="V2674" s="4">
        <f>U2674/S2674</f>
        <v>0.14139083081953444</v>
      </c>
      <c r="W2674" s="22">
        <f>S2674*L2674</f>
        <v>59921.02671110916</v>
      </c>
      <c r="X2674" s="22">
        <f>T2674*L2674</f>
        <v>68393.310461352405</v>
      </c>
      <c r="Y2674" s="22">
        <f>X2674-W2674</f>
        <v>8472.2837502432449</v>
      </c>
      <c r="Z2674" s="8">
        <f>Y2674/W2674</f>
        <v>0.14139083081953452</v>
      </c>
      <c r="AA2674" s="11">
        <v>2197</v>
      </c>
      <c r="AB2674" s="2">
        <v>2002</v>
      </c>
      <c r="AC2674" s="2">
        <f>2016-AB2674</f>
        <v>14</v>
      </c>
      <c r="AD2674" s="2" t="s">
        <v>112</v>
      </c>
    </row>
    <row r="2675" spans="1:30" x14ac:dyDescent="0.2">
      <c r="A2675">
        <v>43</v>
      </c>
      <c r="B2675" s="6" t="s">
        <v>1643</v>
      </c>
      <c r="C2675" s="6" t="s">
        <v>22</v>
      </c>
      <c r="D2675" s="6" t="s">
        <v>23</v>
      </c>
      <c r="E2675" s="6" t="s">
        <v>2767</v>
      </c>
      <c r="F2675" s="6">
        <v>87</v>
      </c>
      <c r="G2675" s="6">
        <v>95</v>
      </c>
      <c r="H2675" s="7">
        <v>42658</v>
      </c>
      <c r="I2675" s="7">
        <v>42668</v>
      </c>
      <c r="J2675" s="3" t="s">
        <v>2542</v>
      </c>
      <c r="K2675" s="17">
        <f>IF(J2675="Januar",238.19,IF(J2675="Februar",240.59,IF(J2675="Mars",245.99,IF(J2675="April",250.79,IF(J2675="Mai",256.52,IF(J2675="Juni",259.83,IF(J2675="Juli",265.66,IF(J2675="August",272.21,IF(J2675="September",275.91,IF(J2675="Oktober",281.13,IF(J2675="November",284.38,IF(J2675="Desember",287.34,0))))))))))))</f>
        <v>281.13</v>
      </c>
      <c r="L2675" s="20">
        <f>$K$2/K2675</f>
        <v>0.84725927506847365</v>
      </c>
      <c r="M2675" s="6">
        <v>10</v>
      </c>
      <c r="N2675" s="6">
        <v>5300000</v>
      </c>
      <c r="O2675" s="6">
        <v>5850000</v>
      </c>
      <c r="P2675" s="6">
        <f>O2675-N2675</f>
        <v>550000</v>
      </c>
      <c r="Q2675" s="8">
        <f>P2675/N2675</f>
        <v>0.10377358490566038</v>
      </c>
      <c r="R2675" s="6">
        <v>5875</v>
      </c>
      <c r="S2675" s="9">
        <f>(N2675+R2675)/F2675</f>
        <v>60987.068965517239</v>
      </c>
      <c r="T2675" s="6">
        <v>67309</v>
      </c>
      <c r="U2675" s="5">
        <f>T2675-S2675</f>
        <v>6321.9310344827609</v>
      </c>
      <c r="V2675" s="4">
        <f>U2675/S2675</f>
        <v>0.10366018799915193</v>
      </c>
      <c r="W2675" s="22">
        <f>S2675*L2675</f>
        <v>51671.859840275145</v>
      </c>
      <c r="X2675" s="22">
        <f>T2675*L2675</f>
        <v>57028.17454558389</v>
      </c>
      <c r="Y2675" s="22">
        <f>X2675-W2675</f>
        <v>5356.314705308745</v>
      </c>
      <c r="Z2675" s="8">
        <f>Y2675/W2675</f>
        <v>0.10366018799915183</v>
      </c>
      <c r="AA2675" s="10">
        <v>4590</v>
      </c>
      <c r="AB2675" s="6">
        <v>2013</v>
      </c>
      <c r="AC2675" s="6">
        <f>2016-AB2675</f>
        <v>3</v>
      </c>
      <c r="AD2675" s="6" t="s">
        <v>130</v>
      </c>
    </row>
    <row r="2676" spans="1:30" x14ac:dyDescent="0.2">
      <c r="A2676">
        <v>43</v>
      </c>
      <c r="B2676" s="6" t="s">
        <v>248</v>
      </c>
      <c r="C2676" s="6" t="s">
        <v>22</v>
      </c>
      <c r="D2676" s="6" t="s">
        <v>23</v>
      </c>
      <c r="E2676" s="6" t="s">
        <v>2767</v>
      </c>
      <c r="F2676" s="6">
        <v>90</v>
      </c>
      <c r="G2676" s="6">
        <v>100</v>
      </c>
      <c r="H2676" s="7">
        <v>42658</v>
      </c>
      <c r="I2676" s="7">
        <v>42668</v>
      </c>
      <c r="J2676" s="3" t="s">
        <v>2542</v>
      </c>
      <c r="K2676" s="17">
        <f>IF(J2676="Januar",238.19,IF(J2676="Februar",240.59,IF(J2676="Mars",245.99,IF(J2676="April",250.79,IF(J2676="Mai",256.52,IF(J2676="Juni",259.83,IF(J2676="Juli",265.66,IF(J2676="August",272.21,IF(J2676="September",275.91,IF(J2676="Oktober",281.13,IF(J2676="November",284.38,IF(J2676="Desember",287.34,0))))))))))))</f>
        <v>281.13</v>
      </c>
      <c r="L2676" s="20">
        <f>$K$2/K2676</f>
        <v>0.84725927506847365</v>
      </c>
      <c r="M2676" s="6">
        <v>10</v>
      </c>
      <c r="N2676" s="6">
        <v>4200000</v>
      </c>
      <c r="O2676" s="6">
        <v>5100000</v>
      </c>
      <c r="P2676" s="6">
        <f>O2676-N2676</f>
        <v>900000</v>
      </c>
      <c r="Q2676" s="8">
        <f>P2676/N2676</f>
        <v>0.21428571428571427</v>
      </c>
      <c r="R2676" s="6">
        <v>80697</v>
      </c>
      <c r="S2676" s="9">
        <f>(N2676+R2676)/F2676</f>
        <v>47563.3</v>
      </c>
      <c r="T2676" s="6">
        <v>57563</v>
      </c>
      <c r="U2676" s="5">
        <f>T2676-S2676</f>
        <v>9999.6999999999971</v>
      </c>
      <c r="V2676" s="4">
        <f>U2676/S2676</f>
        <v>0.21023982776636602</v>
      </c>
      <c r="W2676" s="22">
        <f>S2676*L2676</f>
        <v>40298.447077864337</v>
      </c>
      <c r="X2676" s="22">
        <f>T2676*L2676</f>
        <v>48770.785650766549</v>
      </c>
      <c r="Y2676" s="22">
        <f>X2676-W2676</f>
        <v>8472.338572902212</v>
      </c>
      <c r="Z2676" s="8">
        <f>Y2676/W2676</f>
        <v>0.21023982776636596</v>
      </c>
      <c r="AA2676" s="10">
        <v>12797</v>
      </c>
      <c r="AB2676" s="6">
        <v>1973</v>
      </c>
      <c r="AC2676" s="6">
        <f>2016-AB2676</f>
        <v>43</v>
      </c>
      <c r="AD2676" s="6" t="s">
        <v>949</v>
      </c>
    </row>
    <row r="2677" spans="1:30" x14ac:dyDescent="0.2">
      <c r="A2677">
        <v>43</v>
      </c>
      <c r="B2677" s="2" t="s">
        <v>2057</v>
      </c>
      <c r="C2677" s="2" t="s">
        <v>22</v>
      </c>
      <c r="D2677" s="2" t="s">
        <v>23</v>
      </c>
      <c r="E2677" s="6" t="s">
        <v>2767</v>
      </c>
      <c r="F2677" s="2">
        <v>90</v>
      </c>
      <c r="G2677" s="2">
        <v>102</v>
      </c>
      <c r="H2677" s="3">
        <v>42658</v>
      </c>
      <c r="I2677" s="3">
        <v>42668</v>
      </c>
      <c r="J2677" s="3" t="s">
        <v>2542</v>
      </c>
      <c r="K2677" s="17">
        <f>IF(J2677="Januar",238.19,IF(J2677="Februar",240.59,IF(J2677="Mars",245.99,IF(J2677="April",250.79,IF(J2677="Mai",256.52,IF(J2677="Juni",259.83,IF(J2677="Juli",265.66,IF(J2677="August",272.21,IF(J2677="September",275.91,IF(J2677="Oktober",281.13,IF(J2677="November",284.38,IF(J2677="Desember",287.34,0))))))))))))</f>
        <v>281.13</v>
      </c>
      <c r="L2677" s="20">
        <f>$K$2/K2677</f>
        <v>0.84725927506847365</v>
      </c>
      <c r="M2677" s="2">
        <v>10</v>
      </c>
      <c r="N2677" s="2">
        <v>4700000</v>
      </c>
      <c r="O2677" s="2">
        <v>5250000</v>
      </c>
      <c r="P2677" s="2">
        <f>O2677-N2677</f>
        <v>550000</v>
      </c>
      <c r="Q2677" s="4">
        <f>P2677/N2677</f>
        <v>0.11702127659574468</v>
      </c>
      <c r="R2677" s="2">
        <v>90000</v>
      </c>
      <c r="S2677" s="9">
        <f>(N2677+R2677)/F2677</f>
        <v>53222.222222222219</v>
      </c>
      <c r="T2677" s="2">
        <v>59333</v>
      </c>
      <c r="U2677" s="5">
        <f>T2677-S2677</f>
        <v>6110.777777777781</v>
      </c>
      <c r="V2677" s="4">
        <f>U2677/S2677</f>
        <v>0.11481628392484348</v>
      </c>
      <c r="W2677" s="22">
        <f>S2677*L2677</f>
        <v>45093.021417533208</v>
      </c>
      <c r="X2677" s="22">
        <f>T2677*L2677</f>
        <v>50270.434567637749</v>
      </c>
      <c r="Y2677" s="22">
        <f>X2677-W2677</f>
        <v>5177.4131501045413</v>
      </c>
      <c r="Z2677" s="8">
        <f>Y2677/W2677</f>
        <v>0.11481628392484348</v>
      </c>
      <c r="AA2677" s="11">
        <v>3175</v>
      </c>
      <c r="AB2677" s="2">
        <v>1950</v>
      </c>
      <c r="AC2677" s="2">
        <f>2016-AB2677</f>
        <v>66</v>
      </c>
      <c r="AD2677" s="2" t="s">
        <v>37</v>
      </c>
    </row>
    <row r="2678" spans="1:30" x14ac:dyDescent="0.2">
      <c r="A2678">
        <v>43</v>
      </c>
      <c r="B2678" s="2" t="s">
        <v>2109</v>
      </c>
      <c r="C2678" s="2" t="s">
        <v>22</v>
      </c>
      <c r="D2678" s="2" t="s">
        <v>23</v>
      </c>
      <c r="E2678" s="6" t="s">
        <v>2767</v>
      </c>
      <c r="F2678" s="2">
        <v>94</v>
      </c>
      <c r="G2678" s="2">
        <v>107</v>
      </c>
      <c r="H2678" s="3">
        <v>42658</v>
      </c>
      <c r="I2678" s="3">
        <v>42668</v>
      </c>
      <c r="J2678" s="3" t="s">
        <v>2542</v>
      </c>
      <c r="K2678" s="17">
        <f>IF(J2678="Januar",238.19,IF(J2678="Februar",240.59,IF(J2678="Mars",245.99,IF(J2678="April",250.79,IF(J2678="Mai",256.52,IF(J2678="Juni",259.83,IF(J2678="Juli",265.66,IF(J2678="August",272.21,IF(J2678="September",275.91,IF(J2678="Oktober",281.13,IF(J2678="November",284.38,IF(J2678="Desember",287.34,0))))))))))))</f>
        <v>281.13</v>
      </c>
      <c r="L2678" s="20">
        <f>$K$2/K2678</f>
        <v>0.84725927506847365</v>
      </c>
      <c r="M2678" s="2">
        <v>10</v>
      </c>
      <c r="N2678" s="2">
        <v>6200000</v>
      </c>
      <c r="O2678" s="2">
        <v>6800000</v>
      </c>
      <c r="P2678" s="2">
        <f>O2678-N2678</f>
        <v>600000</v>
      </c>
      <c r="Q2678" s="4">
        <f>P2678/N2678</f>
        <v>9.6774193548387094E-2</v>
      </c>
      <c r="R2678" s="2"/>
      <c r="S2678" s="9">
        <f>(N2678+R2678)/F2678</f>
        <v>65957.446808510635</v>
      </c>
      <c r="T2678" s="2">
        <v>72340</v>
      </c>
      <c r="U2678" s="5">
        <f>T2678-S2678</f>
        <v>6382.5531914893654</v>
      </c>
      <c r="V2678" s="4">
        <f>U2678/S2678</f>
        <v>9.6767741935483931E-2</v>
      </c>
      <c r="W2678" s="22">
        <f>S2678*L2678</f>
        <v>55883.058568346132</v>
      </c>
      <c r="X2678" s="22">
        <f>T2678*L2678</f>
        <v>61290.735958453384</v>
      </c>
      <c r="Y2678" s="22">
        <f>X2678-W2678</f>
        <v>5407.677390107252</v>
      </c>
      <c r="Z2678" s="8">
        <f>Y2678/W2678</f>
        <v>9.6767741935483917E-2</v>
      </c>
      <c r="AA2678" s="11">
        <v>3217</v>
      </c>
      <c r="AB2678" s="2">
        <v>1987</v>
      </c>
      <c r="AC2678" s="2">
        <f>2016-AB2678</f>
        <v>29</v>
      </c>
      <c r="AD2678" s="2" t="s">
        <v>161</v>
      </c>
    </row>
    <row r="2679" spans="1:30" x14ac:dyDescent="0.2">
      <c r="A2679">
        <v>43</v>
      </c>
      <c r="B2679" s="6" t="s">
        <v>1729</v>
      </c>
      <c r="C2679" s="6" t="s">
        <v>22</v>
      </c>
      <c r="D2679" s="6" t="s">
        <v>23</v>
      </c>
      <c r="E2679" s="6" t="s">
        <v>2767</v>
      </c>
      <c r="F2679" s="6">
        <v>95</v>
      </c>
      <c r="G2679" s="6">
        <v>100</v>
      </c>
      <c r="H2679" s="7">
        <v>42658</v>
      </c>
      <c r="I2679" s="7">
        <v>42668</v>
      </c>
      <c r="J2679" s="3" t="s">
        <v>2542</v>
      </c>
      <c r="K2679" s="17">
        <f>IF(J2679="Januar",238.19,IF(J2679="Februar",240.59,IF(J2679="Mars",245.99,IF(J2679="April",250.79,IF(J2679="Mai",256.52,IF(J2679="Juni",259.83,IF(J2679="Juli",265.66,IF(J2679="August",272.21,IF(J2679="September",275.91,IF(J2679="Oktober",281.13,IF(J2679="November",284.38,IF(J2679="Desember",287.34,0))))))))))))</f>
        <v>281.13</v>
      </c>
      <c r="L2679" s="20">
        <f>$K$2/K2679</f>
        <v>0.84725927506847365</v>
      </c>
      <c r="M2679" s="6">
        <v>10</v>
      </c>
      <c r="N2679" s="6">
        <v>6300000</v>
      </c>
      <c r="O2679" s="6">
        <v>6865000</v>
      </c>
      <c r="P2679" s="6">
        <f>O2679-N2679</f>
        <v>565000</v>
      </c>
      <c r="Q2679" s="8">
        <f>P2679/N2679</f>
        <v>8.9682539682539683E-2</v>
      </c>
      <c r="R2679" s="6">
        <v>81000</v>
      </c>
      <c r="S2679" s="9">
        <f>(N2679+R2679)/F2679</f>
        <v>67168.421052631573</v>
      </c>
      <c r="T2679" s="6">
        <v>73116</v>
      </c>
      <c r="U2679" s="5">
        <f>T2679-S2679</f>
        <v>5947.5789473684272</v>
      </c>
      <c r="V2679" s="4">
        <f>U2679/S2679</f>
        <v>8.8547249647390788E-2</v>
      </c>
      <c r="W2679" s="22">
        <f>S2679*L2679</f>
        <v>56909.06772854663</v>
      </c>
      <c r="X2679" s="22">
        <f>T2679*L2679</f>
        <v>61948.209155906523</v>
      </c>
      <c r="Y2679" s="22">
        <f>X2679-W2679</f>
        <v>5039.141427359893</v>
      </c>
      <c r="Z2679" s="8">
        <f>Y2679/W2679</f>
        <v>8.8547249647390858E-2</v>
      </c>
      <c r="AA2679" s="10">
        <v>1021</v>
      </c>
      <c r="AB2679" s="6">
        <v>1884</v>
      </c>
      <c r="AC2679" s="6">
        <f>2016-AB2679</f>
        <v>132</v>
      </c>
      <c r="AD2679" s="6" t="s">
        <v>44</v>
      </c>
    </row>
    <row r="2680" spans="1:30" x14ac:dyDescent="0.2">
      <c r="A2680">
        <v>43</v>
      </c>
      <c r="B2680" s="6" t="s">
        <v>2267</v>
      </c>
      <c r="C2680" s="6" t="s">
        <v>22</v>
      </c>
      <c r="D2680" s="6" t="s">
        <v>23</v>
      </c>
      <c r="E2680" s="6" t="s">
        <v>2767</v>
      </c>
      <c r="F2680" s="6">
        <v>107</v>
      </c>
      <c r="G2680" s="6">
        <v>121</v>
      </c>
      <c r="H2680" s="7">
        <v>42658</v>
      </c>
      <c r="I2680" s="7">
        <v>42668</v>
      </c>
      <c r="J2680" s="3" t="s">
        <v>2542</v>
      </c>
      <c r="K2680" s="17">
        <f>IF(J2680="Januar",238.19,IF(J2680="Februar",240.59,IF(J2680="Mars",245.99,IF(J2680="April",250.79,IF(J2680="Mai",256.52,IF(J2680="Juni",259.83,IF(J2680="Juli",265.66,IF(J2680="August",272.21,IF(J2680="September",275.91,IF(J2680="Oktober",281.13,IF(J2680="November",284.38,IF(J2680="Desember",287.34,0))))))))))))</f>
        <v>281.13</v>
      </c>
      <c r="L2680" s="20">
        <f>$K$2/K2680</f>
        <v>0.84725927506847365</v>
      </c>
      <c r="M2680" s="6">
        <v>10</v>
      </c>
      <c r="N2680" s="6">
        <v>7900000</v>
      </c>
      <c r="O2680" s="6">
        <v>8000000</v>
      </c>
      <c r="P2680" s="6">
        <f>O2680-N2680</f>
        <v>100000</v>
      </c>
      <c r="Q2680" s="8">
        <f>P2680/N2680</f>
        <v>1.2658227848101266E-2</v>
      </c>
      <c r="R2680" s="6">
        <v>67000</v>
      </c>
      <c r="S2680" s="9">
        <f>(N2680+R2680)/F2680</f>
        <v>74457.943925233645</v>
      </c>
      <c r="T2680" s="6">
        <v>75393</v>
      </c>
      <c r="U2680" s="5">
        <f>T2680-S2680</f>
        <v>935.05607476635487</v>
      </c>
      <c r="V2680" s="4">
        <f>U2680/S2680</f>
        <v>1.2558177482113715E-2</v>
      </c>
      <c r="W2680" s="22">
        <f>S2680*L2680</f>
        <v>63085.183593182519</v>
      </c>
      <c r="X2680" s="22">
        <f>T2680*L2680</f>
        <v>63877.418525237437</v>
      </c>
      <c r="Y2680" s="22">
        <f>X2680-W2680</f>
        <v>792.23493205491832</v>
      </c>
      <c r="Z2680" s="8">
        <f>Y2680/W2680</f>
        <v>1.255817748211378E-2</v>
      </c>
      <c r="AA2680" s="6">
        <v>668</v>
      </c>
      <c r="AB2680" s="6">
        <v>1896</v>
      </c>
      <c r="AC2680" s="6">
        <f>2016-AB2680</f>
        <v>120</v>
      </c>
      <c r="AD2680" s="6" t="s">
        <v>108</v>
      </c>
    </row>
    <row r="2681" spans="1:30" x14ac:dyDescent="0.2">
      <c r="A2681">
        <v>43</v>
      </c>
      <c r="B2681" s="2" t="s">
        <v>2396</v>
      </c>
      <c r="C2681" s="2" t="s">
        <v>22</v>
      </c>
      <c r="D2681" s="2" t="s">
        <v>23</v>
      </c>
      <c r="E2681" s="6" t="s">
        <v>2767</v>
      </c>
      <c r="F2681" s="2">
        <v>125</v>
      </c>
      <c r="G2681" s="2">
        <v>138</v>
      </c>
      <c r="H2681" s="3">
        <v>42658</v>
      </c>
      <c r="I2681" s="3">
        <v>42668</v>
      </c>
      <c r="J2681" s="3" t="s">
        <v>2542</v>
      </c>
      <c r="K2681" s="17">
        <f>IF(J2681="Januar",238.19,IF(J2681="Februar",240.59,IF(J2681="Mars",245.99,IF(J2681="April",250.79,IF(J2681="Mai",256.52,IF(J2681="Juni",259.83,IF(J2681="Juli",265.66,IF(J2681="August",272.21,IF(J2681="September",275.91,IF(J2681="Oktober",281.13,IF(J2681="November",284.38,IF(J2681="Desember",287.34,0))))))))))))</f>
        <v>281.13</v>
      </c>
      <c r="L2681" s="20">
        <f>$K$2/K2681</f>
        <v>0.84725927506847365</v>
      </c>
      <c r="M2681" s="2">
        <v>10</v>
      </c>
      <c r="N2681" s="2">
        <v>8450000</v>
      </c>
      <c r="O2681" s="2">
        <v>9800000</v>
      </c>
      <c r="P2681" s="2">
        <f>O2681-N2681</f>
        <v>1350000</v>
      </c>
      <c r="Q2681" s="4">
        <f>P2681/N2681</f>
        <v>0.15976331360946747</v>
      </c>
      <c r="R2681" s="2">
        <v>86109</v>
      </c>
      <c r="S2681" s="9">
        <f>(N2681+R2681)/F2681</f>
        <v>68288.872000000003</v>
      </c>
      <c r="T2681" s="2">
        <v>79089</v>
      </c>
      <c r="U2681" s="5">
        <f>T2681-S2681</f>
        <v>10800.127999999997</v>
      </c>
      <c r="V2681" s="4">
        <f>U2681/S2681</f>
        <v>0.15815355684891086</v>
      </c>
      <c r="W2681" s="22">
        <f>S2681*L2681</f>
        <v>57858.38018596379</v>
      </c>
      <c r="X2681" s="22">
        <f>T2681*L2681</f>
        <v>67008.888805890514</v>
      </c>
      <c r="Y2681" s="22">
        <f>X2681-W2681</f>
        <v>9150.5086199267244</v>
      </c>
      <c r="Z2681" s="8">
        <f>Y2681/W2681</f>
        <v>0.15815355684891091</v>
      </c>
      <c r="AA2681" s="11">
        <v>41322</v>
      </c>
      <c r="AB2681" s="2">
        <v>1981</v>
      </c>
      <c r="AC2681" s="2">
        <f>2016-AB2681</f>
        <v>35</v>
      </c>
      <c r="AD2681" s="2" t="s">
        <v>108</v>
      </c>
    </row>
    <row r="2682" spans="1:30" x14ac:dyDescent="0.2">
      <c r="A2682">
        <v>43</v>
      </c>
      <c r="B2682" s="6" t="s">
        <v>1457</v>
      </c>
      <c r="C2682" s="6" t="s">
        <v>22</v>
      </c>
      <c r="D2682" s="6" t="s">
        <v>23</v>
      </c>
      <c r="E2682" s="6" t="s">
        <v>2767</v>
      </c>
      <c r="F2682" s="6">
        <v>132</v>
      </c>
      <c r="G2682" s="6">
        <v>148</v>
      </c>
      <c r="H2682" s="7">
        <v>42658</v>
      </c>
      <c r="I2682" s="7">
        <v>42668</v>
      </c>
      <c r="J2682" s="3" t="s">
        <v>2542</v>
      </c>
      <c r="K2682" s="17">
        <f>IF(J2682="Januar",238.19,IF(J2682="Februar",240.59,IF(J2682="Mars",245.99,IF(J2682="April",250.79,IF(J2682="Mai",256.52,IF(J2682="Juni",259.83,IF(J2682="Juli",265.66,IF(J2682="August",272.21,IF(J2682="September",275.91,IF(J2682="Oktober",281.13,IF(J2682="November",284.38,IF(J2682="Desember",287.34,0))))))))))))</f>
        <v>281.13</v>
      </c>
      <c r="L2682" s="20">
        <f>$K$2/K2682</f>
        <v>0.84725927506847365</v>
      </c>
      <c r="M2682" s="6">
        <v>10</v>
      </c>
      <c r="N2682" s="6">
        <v>8200000</v>
      </c>
      <c r="O2682" s="6">
        <v>8200000</v>
      </c>
      <c r="P2682" s="6">
        <f>O2682-N2682</f>
        <v>0</v>
      </c>
      <c r="Q2682" s="8">
        <f>P2682/N2682</f>
        <v>0</v>
      </c>
      <c r="R2682" s="6"/>
      <c r="S2682" s="9">
        <f>(N2682+R2682)/F2682</f>
        <v>62121.21212121212</v>
      </c>
      <c r="T2682" s="6">
        <v>62121</v>
      </c>
      <c r="U2682" s="5">
        <f>T2682-S2682</f>
        <v>-0.2121212121201097</v>
      </c>
      <c r="V2682" s="4">
        <f>U2682/S2682</f>
        <v>-3.4146341463237172E-6</v>
      </c>
      <c r="W2682" s="22">
        <f>S2682*L2682</f>
        <v>52632.77314819306</v>
      </c>
      <c r="X2682" s="22">
        <f>T2682*L2682</f>
        <v>52632.593426528649</v>
      </c>
      <c r="Y2682" s="22">
        <f>X2682-W2682</f>
        <v>-0.17972166441177251</v>
      </c>
      <c r="Z2682" s="8">
        <f>Y2682/W2682</f>
        <v>-3.4146341464043217E-6</v>
      </c>
      <c r="AA2682" s="6">
        <v>484</v>
      </c>
      <c r="AB2682" s="6">
        <v>1915</v>
      </c>
      <c r="AC2682" s="6">
        <f>2016-AB2682</f>
        <v>101</v>
      </c>
      <c r="AD2682" s="6" t="s">
        <v>108</v>
      </c>
    </row>
    <row r="2683" spans="1:30" x14ac:dyDescent="0.2">
      <c r="A2683">
        <v>43</v>
      </c>
      <c r="B2683" s="6" t="s">
        <v>406</v>
      </c>
      <c r="C2683" s="6" t="s">
        <v>22</v>
      </c>
      <c r="D2683" s="6" t="s">
        <v>23</v>
      </c>
      <c r="E2683" s="6" t="s">
        <v>2767</v>
      </c>
      <c r="F2683" s="6">
        <v>40</v>
      </c>
      <c r="G2683" s="6">
        <v>45</v>
      </c>
      <c r="H2683" s="7">
        <v>42657</v>
      </c>
      <c r="I2683" s="7">
        <v>42668</v>
      </c>
      <c r="J2683" s="3" t="s">
        <v>2542</v>
      </c>
      <c r="K2683" s="17">
        <f>IF(J2683="Januar",238.19,IF(J2683="Februar",240.59,IF(J2683="Mars",245.99,IF(J2683="April",250.79,IF(J2683="Mai",256.52,IF(J2683="Juni",259.83,IF(J2683="Juli",265.66,IF(J2683="August",272.21,IF(J2683="September",275.91,IF(J2683="Oktober",281.13,IF(J2683="November",284.38,IF(J2683="Desember",287.34,0))))))))))))</f>
        <v>281.13</v>
      </c>
      <c r="L2683" s="20">
        <f>$K$2/K2683</f>
        <v>0.84725927506847365</v>
      </c>
      <c r="M2683" s="6">
        <v>11</v>
      </c>
      <c r="N2683" s="6">
        <v>2600000</v>
      </c>
      <c r="O2683" s="6">
        <v>2905000</v>
      </c>
      <c r="P2683" s="6">
        <f>O2683-N2683</f>
        <v>305000</v>
      </c>
      <c r="Q2683" s="8">
        <f>P2683/N2683</f>
        <v>0.11730769230769231</v>
      </c>
      <c r="R2683" s="6">
        <v>28580</v>
      </c>
      <c r="S2683" s="9">
        <f>(N2683+R2683)/F2683</f>
        <v>65714.5</v>
      </c>
      <c r="T2683" s="6">
        <v>73340</v>
      </c>
      <c r="U2683" s="5">
        <f>T2683-S2683</f>
        <v>7625.5</v>
      </c>
      <c r="V2683" s="4">
        <f>U2683/S2683</f>
        <v>0.116039839000525</v>
      </c>
      <c r="W2683" s="22">
        <f>S2683*L2683</f>
        <v>55677.219631487213</v>
      </c>
      <c r="X2683" s="22">
        <f>T2683*L2683</f>
        <v>62137.995233521855</v>
      </c>
      <c r="Y2683" s="22">
        <f>X2683-W2683</f>
        <v>6460.7756020346424</v>
      </c>
      <c r="Z2683" s="8">
        <f>Y2683/W2683</f>
        <v>0.11603983900052493</v>
      </c>
      <c r="AA2683" s="10">
        <v>8808</v>
      </c>
      <c r="AB2683" s="6">
        <v>1959</v>
      </c>
      <c r="AC2683" s="6">
        <f>2016-AB2683</f>
        <v>57</v>
      </c>
      <c r="AD2683" s="6" t="s">
        <v>371</v>
      </c>
    </row>
    <row r="2684" spans="1:30" x14ac:dyDescent="0.2">
      <c r="A2684">
        <v>43</v>
      </c>
      <c r="B2684" s="6" t="s">
        <v>246</v>
      </c>
      <c r="C2684" s="6" t="s">
        <v>22</v>
      </c>
      <c r="D2684" s="6" t="s">
        <v>23</v>
      </c>
      <c r="E2684" s="6" t="s">
        <v>2767</v>
      </c>
      <c r="F2684" s="6">
        <v>42</v>
      </c>
      <c r="G2684" s="6">
        <v>47</v>
      </c>
      <c r="H2684" s="7">
        <v>42657</v>
      </c>
      <c r="I2684" s="7">
        <v>42668</v>
      </c>
      <c r="J2684" s="3" t="s">
        <v>2542</v>
      </c>
      <c r="K2684" s="17">
        <f>IF(J2684="Januar",238.19,IF(J2684="Februar",240.59,IF(J2684="Mars",245.99,IF(J2684="April",250.79,IF(J2684="Mai",256.52,IF(J2684="Juni",259.83,IF(J2684="Juli",265.66,IF(J2684="August",272.21,IF(J2684="September",275.91,IF(J2684="Oktober",281.13,IF(J2684="November",284.38,IF(J2684="Desember",287.34,0))))))))))))</f>
        <v>281.13</v>
      </c>
      <c r="L2684" s="20">
        <f>$K$2/K2684</f>
        <v>0.84725927506847365</v>
      </c>
      <c r="M2684" s="6">
        <v>11</v>
      </c>
      <c r="N2684" s="6">
        <v>3600000</v>
      </c>
      <c r="O2684" s="6">
        <v>3800000</v>
      </c>
      <c r="P2684" s="6">
        <f>O2684-N2684</f>
        <v>200000</v>
      </c>
      <c r="Q2684" s="8">
        <f>P2684/N2684</f>
        <v>5.5555555555555552E-2</v>
      </c>
      <c r="R2684" s="6">
        <v>15967</v>
      </c>
      <c r="S2684" s="9">
        <f>(N2684+R2684)/F2684</f>
        <v>86094.452380952382</v>
      </c>
      <c r="T2684" s="6">
        <v>90856</v>
      </c>
      <c r="U2684" s="5">
        <f>T2684-S2684</f>
        <v>4761.5476190476184</v>
      </c>
      <c r="V2684" s="4">
        <f>U2684/S2684</f>
        <v>5.5306091012445623E-2</v>
      </c>
      <c r="W2684" s="22">
        <f>S2684*L2684</f>
        <v>72944.323311702945</v>
      </c>
      <c r="X2684" s="22">
        <f>T2684*L2684</f>
        <v>76978.588695621249</v>
      </c>
      <c r="Y2684" s="22">
        <f>X2684-W2684</f>
        <v>4034.265383918304</v>
      </c>
      <c r="Z2684" s="8">
        <f>Y2684/W2684</f>
        <v>5.530609101244565E-2</v>
      </c>
      <c r="AA2684" s="10">
        <v>1614</v>
      </c>
      <c r="AB2684" s="6">
        <v>1970</v>
      </c>
      <c r="AC2684" s="6">
        <f>2016-AB2684</f>
        <v>46</v>
      </c>
      <c r="AD2684" s="6" t="s">
        <v>127</v>
      </c>
    </row>
    <row r="2685" spans="1:30" x14ac:dyDescent="0.2">
      <c r="A2685">
        <v>43</v>
      </c>
      <c r="B2685" s="2" t="s">
        <v>492</v>
      </c>
      <c r="C2685" s="2" t="s">
        <v>22</v>
      </c>
      <c r="D2685" s="2" t="s">
        <v>23</v>
      </c>
      <c r="E2685" s="6" t="s">
        <v>2767</v>
      </c>
      <c r="F2685" s="2">
        <v>43</v>
      </c>
      <c r="G2685" s="2">
        <v>50</v>
      </c>
      <c r="H2685" s="3">
        <v>42657</v>
      </c>
      <c r="I2685" s="3">
        <v>42668</v>
      </c>
      <c r="J2685" s="3" t="s">
        <v>2542</v>
      </c>
      <c r="K2685" s="17">
        <f>IF(J2685="Januar",238.19,IF(J2685="Februar",240.59,IF(J2685="Mars",245.99,IF(J2685="April",250.79,IF(J2685="Mai",256.52,IF(J2685="Juni",259.83,IF(J2685="Juli",265.66,IF(J2685="August",272.21,IF(J2685="September",275.91,IF(J2685="Oktober",281.13,IF(J2685="November",284.38,IF(J2685="Desember",287.34,0))))))))))))</f>
        <v>281.13</v>
      </c>
      <c r="L2685" s="20">
        <f>$K$2/K2685</f>
        <v>0.84725927506847365</v>
      </c>
      <c r="M2685" s="2">
        <v>11</v>
      </c>
      <c r="N2685" s="2">
        <v>3890000</v>
      </c>
      <c r="O2685" s="2">
        <v>4505000</v>
      </c>
      <c r="P2685" s="2">
        <f>O2685-N2685</f>
        <v>615000</v>
      </c>
      <c r="Q2685" s="4">
        <f>P2685/N2685</f>
        <v>0.15809768637532134</v>
      </c>
      <c r="R2685" s="2">
        <v>22560</v>
      </c>
      <c r="S2685" s="9">
        <f>(N2685+R2685)/F2685</f>
        <v>90989.767441860458</v>
      </c>
      <c r="T2685" s="2">
        <v>105292</v>
      </c>
      <c r="U2685" s="5">
        <f>T2685-S2685</f>
        <v>14302.232558139542</v>
      </c>
      <c r="V2685" s="4">
        <f>U2685/S2685</f>
        <v>0.15718506553254144</v>
      </c>
      <c r="W2685" s="22">
        <f>S2685*L2685</f>
        <v>77091.924401439697</v>
      </c>
      <c r="X2685" s="22">
        <f>T2685*L2685</f>
        <v>89209.623590509727</v>
      </c>
      <c r="Y2685" s="22">
        <f>X2685-W2685</f>
        <v>12117.69918907003</v>
      </c>
      <c r="Z2685" s="8">
        <f>Y2685/W2685</f>
        <v>0.15718506553254144</v>
      </c>
      <c r="AA2685" s="11">
        <v>2826</v>
      </c>
      <c r="AB2685" s="2">
        <v>1935</v>
      </c>
      <c r="AC2685" s="2">
        <f>2016-AB2685</f>
        <v>81</v>
      </c>
      <c r="AD2685" s="2" t="s">
        <v>127</v>
      </c>
    </row>
    <row r="2686" spans="1:30" x14ac:dyDescent="0.2">
      <c r="A2686">
        <v>43</v>
      </c>
      <c r="B2686" s="2" t="s">
        <v>493</v>
      </c>
      <c r="C2686" s="2" t="s">
        <v>22</v>
      </c>
      <c r="D2686" s="2" t="s">
        <v>23</v>
      </c>
      <c r="E2686" s="6" t="s">
        <v>2767</v>
      </c>
      <c r="F2686" s="2">
        <v>43</v>
      </c>
      <c r="G2686" s="2">
        <v>47</v>
      </c>
      <c r="H2686" s="3">
        <v>42657</v>
      </c>
      <c r="I2686" s="3">
        <v>42668</v>
      </c>
      <c r="J2686" s="3" t="s">
        <v>2542</v>
      </c>
      <c r="K2686" s="17">
        <f>IF(J2686="Januar",238.19,IF(J2686="Februar",240.59,IF(J2686="Mars",245.99,IF(J2686="April",250.79,IF(J2686="Mai",256.52,IF(J2686="Juni",259.83,IF(J2686="Juli",265.66,IF(J2686="August",272.21,IF(J2686="September",275.91,IF(J2686="Oktober",281.13,IF(J2686="November",284.38,IF(J2686="Desember",287.34,0))))))))))))</f>
        <v>281.13</v>
      </c>
      <c r="L2686" s="20">
        <f>$K$2/K2686</f>
        <v>0.84725927506847365</v>
      </c>
      <c r="M2686" s="2">
        <v>11</v>
      </c>
      <c r="N2686" s="2">
        <v>3850000</v>
      </c>
      <c r="O2686" s="2">
        <v>4610000</v>
      </c>
      <c r="P2686" s="2">
        <f>O2686-N2686</f>
        <v>760000</v>
      </c>
      <c r="Q2686" s="4">
        <f>P2686/N2686</f>
        <v>0.19740259740259741</v>
      </c>
      <c r="R2686" s="2"/>
      <c r="S2686" s="9">
        <f>(N2686+R2686)/F2686</f>
        <v>89534.883720930229</v>
      </c>
      <c r="T2686" s="2">
        <v>107209</v>
      </c>
      <c r="U2686" s="5">
        <f>T2686-S2686</f>
        <v>17674.116279069771</v>
      </c>
      <c r="V2686" s="4">
        <f>U2686/S2686</f>
        <v>0.19739922077922081</v>
      </c>
      <c r="W2686" s="22">
        <f>S2686*L2686</f>
        <v>75859.260674735429</v>
      </c>
      <c r="X2686" s="22">
        <f>T2686*L2686</f>
        <v>90833.819620815993</v>
      </c>
      <c r="Y2686" s="22">
        <f>X2686-W2686</f>
        <v>14974.558946080564</v>
      </c>
      <c r="Z2686" s="8">
        <f>Y2686/W2686</f>
        <v>0.19739922077922084</v>
      </c>
      <c r="AA2686" s="11">
        <v>5011</v>
      </c>
      <c r="AB2686" s="2">
        <v>2007</v>
      </c>
      <c r="AC2686" s="2">
        <f>2016-AB2686</f>
        <v>9</v>
      </c>
      <c r="AD2686" s="2" t="s">
        <v>494</v>
      </c>
    </row>
    <row r="2687" spans="1:30" x14ac:dyDescent="0.2">
      <c r="A2687">
        <v>43</v>
      </c>
      <c r="B2687" s="2" t="s">
        <v>160</v>
      </c>
      <c r="C2687" s="2" t="s">
        <v>22</v>
      </c>
      <c r="D2687" s="2" t="s">
        <v>23</v>
      </c>
      <c r="E2687" s="6" t="s">
        <v>2767</v>
      </c>
      <c r="F2687" s="2">
        <v>54</v>
      </c>
      <c r="G2687" s="2"/>
      <c r="H2687" s="3">
        <v>42657</v>
      </c>
      <c r="I2687" s="3">
        <v>42668</v>
      </c>
      <c r="J2687" s="3" t="s">
        <v>2542</v>
      </c>
      <c r="K2687" s="17">
        <f>IF(J2687="Januar",238.19,IF(J2687="Februar",240.59,IF(J2687="Mars",245.99,IF(J2687="April",250.79,IF(J2687="Mai",256.52,IF(J2687="Juni",259.83,IF(J2687="Juli",265.66,IF(J2687="August",272.21,IF(J2687="September",275.91,IF(J2687="Oktober",281.13,IF(J2687="November",284.38,IF(J2687="Desember",287.34,0))))))))))))</f>
        <v>281.13</v>
      </c>
      <c r="L2687" s="20">
        <f>$K$2/K2687</f>
        <v>0.84725927506847365</v>
      </c>
      <c r="M2687" s="2">
        <v>11</v>
      </c>
      <c r="N2687" s="2">
        <v>3000000</v>
      </c>
      <c r="O2687" s="2">
        <v>3800000</v>
      </c>
      <c r="P2687" s="2">
        <f>O2687-N2687</f>
        <v>800000</v>
      </c>
      <c r="Q2687" s="4">
        <f>P2687/N2687</f>
        <v>0.26666666666666666</v>
      </c>
      <c r="R2687" s="2">
        <v>116331</v>
      </c>
      <c r="S2687" s="9">
        <f>(N2687+R2687)/F2687</f>
        <v>57709.833333333336</v>
      </c>
      <c r="T2687" s="2">
        <v>72525</v>
      </c>
      <c r="U2687" s="5">
        <f>T2687-S2687</f>
        <v>14815.166666666664</v>
      </c>
      <c r="V2687" s="4">
        <f>U2687/S2687</f>
        <v>0.25671823692669354</v>
      </c>
      <c r="W2687" s="22">
        <f>S2687*L2687</f>
        <v>48895.191554322439</v>
      </c>
      <c r="X2687" s="22">
        <f>T2687*L2687</f>
        <v>61447.478924341049</v>
      </c>
      <c r="Y2687" s="22">
        <f>X2687-W2687</f>
        <v>12552.28737001861</v>
      </c>
      <c r="Z2687" s="8">
        <f>Y2687/W2687</f>
        <v>0.25671823692669349</v>
      </c>
      <c r="AA2687" s="11">
        <v>1455</v>
      </c>
      <c r="AB2687" s="2">
        <v>1958</v>
      </c>
      <c r="AC2687" s="2">
        <f>2016-AB2687</f>
        <v>58</v>
      </c>
      <c r="AD2687" s="2" t="s">
        <v>188</v>
      </c>
    </row>
    <row r="2688" spans="1:30" x14ac:dyDescent="0.2">
      <c r="A2688">
        <v>43</v>
      </c>
      <c r="B2688" s="2" t="s">
        <v>325</v>
      </c>
      <c r="C2688" s="2" t="s">
        <v>22</v>
      </c>
      <c r="D2688" s="2" t="s">
        <v>23</v>
      </c>
      <c r="E2688" s="6" t="s">
        <v>2767</v>
      </c>
      <c r="F2688" s="2">
        <v>56</v>
      </c>
      <c r="G2688" s="2">
        <v>62</v>
      </c>
      <c r="H2688" s="3">
        <v>42657</v>
      </c>
      <c r="I2688" s="3">
        <v>42668</v>
      </c>
      <c r="J2688" s="3" t="s">
        <v>2542</v>
      </c>
      <c r="K2688" s="17">
        <f>IF(J2688="Januar",238.19,IF(J2688="Februar",240.59,IF(J2688="Mars",245.99,IF(J2688="April",250.79,IF(J2688="Mai",256.52,IF(J2688="Juni",259.83,IF(J2688="Juli",265.66,IF(J2688="August",272.21,IF(J2688="September",275.91,IF(J2688="Oktober",281.13,IF(J2688="November",284.38,IF(J2688="Desember",287.34,0))))))))))))</f>
        <v>281.13</v>
      </c>
      <c r="L2688" s="20">
        <f>$K$2/K2688</f>
        <v>0.84725927506847365</v>
      </c>
      <c r="M2688" s="2">
        <v>11</v>
      </c>
      <c r="N2688" s="2">
        <v>3100000</v>
      </c>
      <c r="O2688" s="2">
        <v>3400000</v>
      </c>
      <c r="P2688" s="2">
        <f>O2688-N2688</f>
        <v>300000</v>
      </c>
      <c r="Q2688" s="4">
        <f>P2688/N2688</f>
        <v>9.6774193548387094E-2</v>
      </c>
      <c r="R2688" s="2">
        <v>4877</v>
      </c>
      <c r="S2688" s="9">
        <f>(N2688+R2688)/F2688</f>
        <v>55444.232142857145</v>
      </c>
      <c r="T2688" s="2">
        <v>60801</v>
      </c>
      <c r="U2688" s="5">
        <f>T2688-S2688</f>
        <v>5356.7678571428551</v>
      </c>
      <c r="V2688" s="4">
        <f>U2688/S2688</f>
        <v>9.6615421480464397E-2</v>
      </c>
      <c r="W2688" s="22">
        <f>S2688*L2688</f>
        <v>46975.639932085309</v>
      </c>
      <c r="X2688" s="22">
        <f>T2688*L2688</f>
        <v>51514.211183438267</v>
      </c>
      <c r="Y2688" s="22">
        <f>X2688-W2688</f>
        <v>4538.5712513529579</v>
      </c>
      <c r="Z2688" s="8">
        <f>Y2688/W2688</f>
        <v>9.6615421480464439E-2</v>
      </c>
      <c r="AA2688" s="11">
        <v>3599</v>
      </c>
      <c r="AB2688" s="2">
        <v>1936</v>
      </c>
      <c r="AC2688" s="2">
        <f>2016-AB2688</f>
        <v>80</v>
      </c>
      <c r="AD2688" s="2" t="s">
        <v>183</v>
      </c>
    </row>
    <row r="2689" spans="1:30" x14ac:dyDescent="0.2">
      <c r="A2689">
        <v>43</v>
      </c>
      <c r="B2689" s="2" t="s">
        <v>1071</v>
      </c>
      <c r="C2689" s="2" t="s">
        <v>22</v>
      </c>
      <c r="D2689" s="2" t="s">
        <v>23</v>
      </c>
      <c r="E2689" s="6" t="s">
        <v>2767</v>
      </c>
      <c r="F2689" s="2">
        <v>57</v>
      </c>
      <c r="G2689" s="2">
        <v>66</v>
      </c>
      <c r="H2689" s="3">
        <v>42657</v>
      </c>
      <c r="I2689" s="3">
        <v>42668</v>
      </c>
      <c r="J2689" s="3" t="s">
        <v>2542</v>
      </c>
      <c r="K2689" s="17">
        <f>IF(J2689="Januar",238.19,IF(J2689="Februar",240.59,IF(J2689="Mars",245.99,IF(J2689="April",250.79,IF(J2689="Mai",256.52,IF(J2689="Juni",259.83,IF(J2689="Juli",265.66,IF(J2689="August",272.21,IF(J2689="September",275.91,IF(J2689="Oktober",281.13,IF(J2689="November",284.38,IF(J2689="Desember",287.34,0))))))))))))</f>
        <v>281.13</v>
      </c>
      <c r="L2689" s="20">
        <f>$K$2/K2689</f>
        <v>0.84725927506847365</v>
      </c>
      <c r="M2689" s="2">
        <v>11</v>
      </c>
      <c r="N2689" s="2">
        <v>4700000</v>
      </c>
      <c r="O2689" s="2">
        <v>5100000</v>
      </c>
      <c r="P2689" s="2">
        <f>O2689-N2689</f>
        <v>400000</v>
      </c>
      <c r="Q2689" s="4">
        <f>P2689/N2689</f>
        <v>8.5106382978723402E-2</v>
      </c>
      <c r="R2689" s="2"/>
      <c r="S2689" s="9">
        <f>(N2689+R2689)/F2689</f>
        <v>82456.140350877191</v>
      </c>
      <c r="T2689" s="2">
        <v>89474</v>
      </c>
      <c r="U2689" s="5">
        <f>T2689-S2689</f>
        <v>7017.8596491228091</v>
      </c>
      <c r="V2689" s="4">
        <f>U2689/S2689</f>
        <v>8.5110212765957469E-2</v>
      </c>
      <c r="W2689" s="22">
        <f>S2689*L2689</f>
        <v>69861.729698628522</v>
      </c>
      <c r="X2689" s="22">
        <f>T2689*L2689</f>
        <v>75807.676377476615</v>
      </c>
      <c r="Y2689" s="22">
        <f>X2689-W2689</f>
        <v>5945.9466788480931</v>
      </c>
      <c r="Z2689" s="8">
        <f>Y2689/W2689</f>
        <v>8.5110212765957607E-2</v>
      </c>
      <c r="AA2689" s="11">
        <v>18884</v>
      </c>
      <c r="AB2689" s="2">
        <v>2006</v>
      </c>
      <c r="AC2689" s="2">
        <f>2016-AB2689</f>
        <v>10</v>
      </c>
      <c r="AD2689" s="2" t="s">
        <v>37</v>
      </c>
    </row>
    <row r="2690" spans="1:30" x14ac:dyDescent="0.2">
      <c r="A2690">
        <v>43</v>
      </c>
      <c r="B2690" s="2" t="s">
        <v>746</v>
      </c>
      <c r="C2690" s="2" t="s">
        <v>22</v>
      </c>
      <c r="D2690" s="2" t="s">
        <v>23</v>
      </c>
      <c r="E2690" s="6" t="s">
        <v>2767</v>
      </c>
      <c r="F2690" s="2">
        <v>58</v>
      </c>
      <c r="G2690" s="2">
        <v>67</v>
      </c>
      <c r="H2690" s="3">
        <v>42657</v>
      </c>
      <c r="I2690" s="3">
        <v>42668</v>
      </c>
      <c r="J2690" s="3" t="s">
        <v>2542</v>
      </c>
      <c r="K2690" s="17">
        <f>IF(J2690="Januar",238.19,IF(J2690="Februar",240.59,IF(J2690="Mars",245.99,IF(J2690="April",250.79,IF(J2690="Mai",256.52,IF(J2690="Juni",259.83,IF(J2690="Juli",265.66,IF(J2690="August",272.21,IF(J2690="September",275.91,IF(J2690="Oktober",281.13,IF(J2690="November",284.38,IF(J2690="Desember",287.34,0))))))))))))</f>
        <v>281.13</v>
      </c>
      <c r="L2690" s="20">
        <f>$K$2/K2690</f>
        <v>0.84725927506847365</v>
      </c>
      <c r="M2690" s="2">
        <v>11</v>
      </c>
      <c r="N2690" s="2">
        <v>4650000</v>
      </c>
      <c r="O2690" s="2">
        <v>4650000</v>
      </c>
      <c r="P2690" s="2">
        <f>O2690-N2690</f>
        <v>0</v>
      </c>
      <c r="Q2690" s="4">
        <f>P2690/N2690</f>
        <v>0</v>
      </c>
      <c r="R2690" s="2"/>
      <c r="S2690" s="9">
        <f>(N2690+R2690)/F2690</f>
        <v>80172.413793103449</v>
      </c>
      <c r="T2690" s="2">
        <v>80172</v>
      </c>
      <c r="U2690" s="5">
        <f>T2690-S2690</f>
        <v>-0.41379310344927944</v>
      </c>
      <c r="V2690" s="4">
        <f>U2690/S2690</f>
        <v>-5.1612903225931631E-6</v>
      </c>
      <c r="W2690" s="22">
        <f>S2690*L2690</f>
        <v>67926.821190834526</v>
      </c>
      <c r="X2690" s="22">
        <f>T2690*L2690</f>
        <v>67926.470600789675</v>
      </c>
      <c r="Y2690" s="22">
        <f>X2690-W2690</f>
        <v>-0.35059004485083278</v>
      </c>
      <c r="Z2690" s="8">
        <f>Y2690/W2690</f>
        <v>-5.161290322505751E-6</v>
      </c>
      <c r="AA2690" s="11">
        <v>2958</v>
      </c>
      <c r="AB2690" s="2">
        <v>2009</v>
      </c>
      <c r="AC2690" s="2">
        <f>2016-AB2690</f>
        <v>7</v>
      </c>
      <c r="AD2690" s="2" t="s">
        <v>29</v>
      </c>
    </row>
    <row r="2691" spans="1:30" x14ac:dyDescent="0.2">
      <c r="A2691">
        <v>43</v>
      </c>
      <c r="B2691" s="2" t="s">
        <v>1107</v>
      </c>
      <c r="C2691" s="2" t="s">
        <v>22</v>
      </c>
      <c r="D2691" s="2" t="s">
        <v>23</v>
      </c>
      <c r="E2691" s="6" t="s">
        <v>2767</v>
      </c>
      <c r="F2691" s="2">
        <v>58</v>
      </c>
      <c r="G2691" s="2"/>
      <c r="H2691" s="3">
        <v>42657</v>
      </c>
      <c r="I2691" s="3">
        <v>42668</v>
      </c>
      <c r="J2691" s="3" t="s">
        <v>2542</v>
      </c>
      <c r="K2691" s="17">
        <f>IF(J2691="Januar",238.19,IF(J2691="Februar",240.59,IF(J2691="Mars",245.99,IF(J2691="April",250.79,IF(J2691="Mai",256.52,IF(J2691="Juni",259.83,IF(J2691="Juli",265.66,IF(J2691="August",272.21,IF(J2691="September",275.91,IF(J2691="Oktober",281.13,IF(J2691="November",284.38,IF(J2691="Desember",287.34,0))))))))))))</f>
        <v>281.13</v>
      </c>
      <c r="L2691" s="20">
        <f>$K$2/K2691</f>
        <v>0.84725927506847365</v>
      </c>
      <c r="M2691" s="2">
        <v>11</v>
      </c>
      <c r="N2691" s="2">
        <v>3900000</v>
      </c>
      <c r="O2691" s="2">
        <v>4100000</v>
      </c>
      <c r="P2691" s="2">
        <f>O2691-N2691</f>
        <v>200000</v>
      </c>
      <c r="Q2691" s="4">
        <f>P2691/N2691</f>
        <v>5.128205128205128E-2</v>
      </c>
      <c r="R2691" s="2"/>
      <c r="S2691" s="9">
        <f>(N2691+R2691)/F2691</f>
        <v>67241.379310344826</v>
      </c>
      <c r="T2691" s="2">
        <v>70690</v>
      </c>
      <c r="U2691" s="5">
        <f>T2691-S2691</f>
        <v>3448.6206896551739</v>
      </c>
      <c r="V2691" s="4">
        <f>U2691/S2691</f>
        <v>5.1287179487179507E-2</v>
      </c>
      <c r="W2691" s="22">
        <f>S2691*L2691</f>
        <v>56970.882289087021</v>
      </c>
      <c r="X2691" s="22">
        <f>T2691*L2691</f>
        <v>59892.758154590403</v>
      </c>
      <c r="Y2691" s="22">
        <f>X2691-W2691</f>
        <v>2921.8758655033816</v>
      </c>
      <c r="Z2691" s="8">
        <f>Y2691/W2691</f>
        <v>5.12871794871795E-2</v>
      </c>
      <c r="AA2691" s="11">
        <v>1549</v>
      </c>
      <c r="AB2691" s="2">
        <v>2014</v>
      </c>
      <c r="AC2691" s="2">
        <f>2016-AB2691</f>
        <v>2</v>
      </c>
      <c r="AD2691" s="2" t="s">
        <v>1108</v>
      </c>
    </row>
    <row r="2692" spans="1:30" x14ac:dyDescent="0.2">
      <c r="A2692">
        <v>43</v>
      </c>
      <c r="B2692" s="2" t="s">
        <v>690</v>
      </c>
      <c r="C2692" s="2" t="s">
        <v>22</v>
      </c>
      <c r="D2692" s="2" t="s">
        <v>23</v>
      </c>
      <c r="E2692" s="6" t="s">
        <v>2767</v>
      </c>
      <c r="F2692" s="2">
        <v>61</v>
      </c>
      <c r="G2692" s="2">
        <v>73</v>
      </c>
      <c r="H2692" s="3">
        <v>42657</v>
      </c>
      <c r="I2692" s="3">
        <v>42668</v>
      </c>
      <c r="J2692" s="3" t="s">
        <v>2542</v>
      </c>
      <c r="K2692" s="17">
        <f>IF(J2692="Januar",238.19,IF(J2692="Februar",240.59,IF(J2692="Mars",245.99,IF(J2692="April",250.79,IF(J2692="Mai",256.52,IF(J2692="Juni",259.83,IF(J2692="Juli",265.66,IF(J2692="August",272.21,IF(J2692="September",275.91,IF(J2692="Oktober",281.13,IF(J2692="November",284.38,IF(J2692="Desember",287.34,0))))))))))))</f>
        <v>281.13</v>
      </c>
      <c r="L2692" s="20">
        <f>$K$2/K2692</f>
        <v>0.84725927506847365</v>
      </c>
      <c r="M2692" s="2">
        <v>11</v>
      </c>
      <c r="N2692" s="2">
        <v>4000000</v>
      </c>
      <c r="O2692" s="2">
        <v>4300000</v>
      </c>
      <c r="P2692" s="2">
        <f>O2692-N2692</f>
        <v>300000</v>
      </c>
      <c r="Q2692" s="4">
        <f>P2692/N2692</f>
        <v>7.4999999999999997E-2</v>
      </c>
      <c r="R2692" s="2"/>
      <c r="S2692" s="9">
        <f>(N2692+R2692)/F2692</f>
        <v>65573.770491803283</v>
      </c>
      <c r="T2692" s="2">
        <v>70492</v>
      </c>
      <c r="U2692" s="5">
        <f>T2692-S2692</f>
        <v>4918.2295081967168</v>
      </c>
      <c r="V2692" s="4">
        <f>U2692/S2692</f>
        <v>7.5002999999999931E-2</v>
      </c>
      <c r="W2692" s="22">
        <f>S2692*L2692</f>
        <v>55557.985250391721</v>
      </c>
      <c r="X2692" s="22">
        <f>T2692*L2692</f>
        <v>59725.000818126842</v>
      </c>
      <c r="Y2692" s="22">
        <f>X2692-W2692</f>
        <v>4167.0155677351213</v>
      </c>
      <c r="Z2692" s="8">
        <f>Y2692/W2692</f>
        <v>7.5002999999999834E-2</v>
      </c>
      <c r="AA2692" s="11">
        <v>6572</v>
      </c>
      <c r="AB2692" s="2">
        <v>2005</v>
      </c>
      <c r="AC2692" s="2">
        <f>2016-AB2692</f>
        <v>11</v>
      </c>
      <c r="AD2692" s="2" t="s">
        <v>90</v>
      </c>
    </row>
    <row r="2693" spans="1:30" x14ac:dyDescent="0.2">
      <c r="A2693">
        <v>43</v>
      </c>
      <c r="B2693" s="6" t="s">
        <v>350</v>
      </c>
      <c r="C2693" s="6" t="s">
        <v>22</v>
      </c>
      <c r="D2693" s="6" t="s">
        <v>23</v>
      </c>
      <c r="E2693" s="6" t="s">
        <v>2767</v>
      </c>
      <c r="F2693" s="6">
        <v>63</v>
      </c>
      <c r="G2693" s="6">
        <v>71</v>
      </c>
      <c r="H2693" s="7">
        <v>42657</v>
      </c>
      <c r="I2693" s="7">
        <v>42668</v>
      </c>
      <c r="J2693" s="3" t="s">
        <v>2542</v>
      </c>
      <c r="K2693" s="17">
        <f>IF(J2693="Januar",238.19,IF(J2693="Februar",240.59,IF(J2693="Mars",245.99,IF(J2693="April",250.79,IF(J2693="Mai",256.52,IF(J2693="Juni",259.83,IF(J2693="Juli",265.66,IF(J2693="August",272.21,IF(J2693="September",275.91,IF(J2693="Oktober",281.13,IF(J2693="November",284.38,IF(J2693="Desember",287.34,0))))))))))))</f>
        <v>281.13</v>
      </c>
      <c r="L2693" s="20">
        <f>$K$2/K2693</f>
        <v>0.84725927506847365</v>
      </c>
      <c r="M2693" s="6">
        <v>11</v>
      </c>
      <c r="N2693" s="6">
        <v>4950000</v>
      </c>
      <c r="O2693" s="6">
        <v>5200000</v>
      </c>
      <c r="P2693" s="6">
        <f>O2693-N2693</f>
        <v>250000</v>
      </c>
      <c r="Q2693" s="8">
        <f>P2693/N2693</f>
        <v>5.0505050505050504E-2</v>
      </c>
      <c r="R2693" s="6"/>
      <c r="S2693" s="9">
        <f>(N2693+R2693)/F2693</f>
        <v>78571.428571428565</v>
      </c>
      <c r="T2693" s="6">
        <v>82540</v>
      </c>
      <c r="U2693" s="5">
        <f>T2693-S2693</f>
        <v>3968.5714285714348</v>
      </c>
      <c r="V2693" s="4">
        <f>U2693/S2693</f>
        <v>5.050909090909099E-2</v>
      </c>
      <c r="W2693" s="22">
        <f>S2693*L2693</f>
        <v>66570.371612522926</v>
      </c>
      <c r="X2693" s="22">
        <f>T2693*L2693</f>
        <v>69932.780564151821</v>
      </c>
      <c r="Y2693" s="22">
        <f>X2693-W2693</f>
        <v>3362.408951628895</v>
      </c>
      <c r="Z2693" s="8">
        <f>Y2693/W2693</f>
        <v>5.0509090909091059E-2</v>
      </c>
      <c r="AA2693" s="6">
        <v>539</v>
      </c>
      <c r="AB2693" s="6">
        <v>1952</v>
      </c>
      <c r="AC2693" s="6">
        <f>2016-AB2693</f>
        <v>64</v>
      </c>
      <c r="AD2693" s="6" t="s">
        <v>27</v>
      </c>
    </row>
    <row r="2694" spans="1:30" x14ac:dyDescent="0.2">
      <c r="A2694">
        <v>43</v>
      </c>
      <c r="B2694" s="6" t="s">
        <v>1428</v>
      </c>
      <c r="C2694" s="6" t="s">
        <v>22</v>
      </c>
      <c r="D2694" s="6" t="s">
        <v>23</v>
      </c>
      <c r="E2694" s="6" t="s">
        <v>2767</v>
      </c>
      <c r="F2694" s="6">
        <v>67</v>
      </c>
      <c r="G2694" s="6">
        <v>74</v>
      </c>
      <c r="H2694" s="7">
        <v>42657</v>
      </c>
      <c r="I2694" s="7">
        <v>42668</v>
      </c>
      <c r="J2694" s="3" t="s">
        <v>2542</v>
      </c>
      <c r="K2694" s="17">
        <f>IF(J2694="Januar",238.19,IF(J2694="Februar",240.59,IF(J2694="Mars",245.99,IF(J2694="April",250.79,IF(J2694="Mai",256.52,IF(J2694="Juni",259.83,IF(J2694="Juli",265.66,IF(J2694="August",272.21,IF(J2694="September",275.91,IF(J2694="Oktober",281.13,IF(J2694="November",284.38,IF(J2694="Desember",287.34,0))))))))))))</f>
        <v>281.13</v>
      </c>
      <c r="L2694" s="20">
        <f>$K$2/K2694</f>
        <v>0.84725927506847365</v>
      </c>
      <c r="M2694" s="6">
        <v>11</v>
      </c>
      <c r="N2694" s="6">
        <v>3400000</v>
      </c>
      <c r="O2694" s="6">
        <v>4000000</v>
      </c>
      <c r="P2694" s="6">
        <f>O2694-N2694</f>
        <v>600000</v>
      </c>
      <c r="Q2694" s="8">
        <f>P2694/N2694</f>
        <v>0.17647058823529413</v>
      </c>
      <c r="R2694" s="6">
        <v>86408</v>
      </c>
      <c r="S2694" s="9">
        <f>(N2694+R2694)/F2694</f>
        <v>52035.940298507463</v>
      </c>
      <c r="T2694" s="6">
        <v>60991</v>
      </c>
      <c r="U2694" s="5">
        <f>T2694-S2694</f>
        <v>8955.059701492537</v>
      </c>
      <c r="V2694" s="4">
        <f>U2694/S2694</f>
        <v>0.17209374232734664</v>
      </c>
      <c r="W2694" s="22">
        <f>S2694*L2694</f>
        <v>44087.933054819805</v>
      </c>
      <c r="X2694" s="22">
        <f>T2694*L2694</f>
        <v>51675.190445701279</v>
      </c>
      <c r="Y2694" s="22">
        <f>X2694-W2694</f>
        <v>7587.2573908814738</v>
      </c>
      <c r="Z2694" s="8">
        <f>Y2694/W2694</f>
        <v>0.17209374232734678</v>
      </c>
      <c r="AA2694" s="10">
        <v>7808</v>
      </c>
      <c r="AB2694" s="6">
        <v>1956</v>
      </c>
      <c r="AC2694" s="6">
        <f>2016-AB2694</f>
        <v>60</v>
      </c>
      <c r="AD2694" s="6" t="s">
        <v>94</v>
      </c>
    </row>
    <row r="2695" spans="1:30" x14ac:dyDescent="0.2">
      <c r="A2695">
        <v>43</v>
      </c>
      <c r="B2695" s="2" t="s">
        <v>670</v>
      </c>
      <c r="C2695" s="2" t="s">
        <v>22</v>
      </c>
      <c r="D2695" s="2" t="s">
        <v>23</v>
      </c>
      <c r="E2695" s="6" t="s">
        <v>2767</v>
      </c>
      <c r="F2695" s="2">
        <v>74</v>
      </c>
      <c r="G2695" s="2">
        <v>82</v>
      </c>
      <c r="H2695" s="3">
        <v>42657</v>
      </c>
      <c r="I2695" s="3">
        <v>42668</v>
      </c>
      <c r="J2695" s="3" t="s">
        <v>2542</v>
      </c>
      <c r="K2695" s="17">
        <f>IF(J2695="Januar",238.19,IF(J2695="Februar",240.59,IF(J2695="Mars",245.99,IF(J2695="April",250.79,IF(J2695="Mai",256.52,IF(J2695="Juni",259.83,IF(J2695="Juli",265.66,IF(J2695="August",272.21,IF(J2695="September",275.91,IF(J2695="Oktober",281.13,IF(J2695="November",284.38,IF(J2695="Desember",287.34,0))))))))))))</f>
        <v>281.13</v>
      </c>
      <c r="L2695" s="20">
        <f>$K$2/K2695</f>
        <v>0.84725927506847365</v>
      </c>
      <c r="M2695" s="2">
        <v>11</v>
      </c>
      <c r="N2695" s="2">
        <v>6000000</v>
      </c>
      <c r="O2695" s="2">
        <v>6620000</v>
      </c>
      <c r="P2695" s="2">
        <f>O2695-N2695</f>
        <v>620000</v>
      </c>
      <c r="Q2695" s="4">
        <f>P2695/N2695</f>
        <v>0.10333333333333333</v>
      </c>
      <c r="R2695" s="2"/>
      <c r="S2695" s="9">
        <f>(N2695+R2695)/F2695</f>
        <v>81081.08108108108</v>
      </c>
      <c r="T2695" s="2">
        <v>89459</v>
      </c>
      <c r="U2695" s="5">
        <f>T2695-S2695</f>
        <v>8377.9189189189201</v>
      </c>
      <c r="V2695" s="4">
        <f>U2695/S2695</f>
        <v>0.10332766666666668</v>
      </c>
      <c r="W2695" s="22">
        <f>S2695*L2695</f>
        <v>68696.697978524884</v>
      </c>
      <c r="X2695" s="22">
        <f>T2695*L2695</f>
        <v>75794.96748835058</v>
      </c>
      <c r="Y2695" s="22">
        <f>X2695-W2695</f>
        <v>7098.2695098256954</v>
      </c>
      <c r="Z2695" s="8">
        <f>Y2695/W2695</f>
        <v>0.10332766666666671</v>
      </c>
      <c r="AA2695" s="11">
        <v>2937</v>
      </c>
      <c r="AB2695" s="2">
        <v>2010</v>
      </c>
      <c r="AC2695" s="2">
        <f>2016-AB2695</f>
        <v>6</v>
      </c>
      <c r="AD2695" s="2" t="s">
        <v>27</v>
      </c>
    </row>
    <row r="2696" spans="1:30" x14ac:dyDescent="0.2">
      <c r="A2696">
        <v>43</v>
      </c>
      <c r="B2696" s="2" t="s">
        <v>484</v>
      </c>
      <c r="C2696" s="2" t="s">
        <v>22</v>
      </c>
      <c r="D2696" s="2" t="s">
        <v>23</v>
      </c>
      <c r="E2696" s="6" t="s">
        <v>2767</v>
      </c>
      <c r="F2696" s="2">
        <v>92</v>
      </c>
      <c r="G2696" s="2">
        <v>99</v>
      </c>
      <c r="H2696" s="3">
        <v>42657</v>
      </c>
      <c r="I2696" s="3">
        <v>42668</v>
      </c>
      <c r="J2696" s="3" t="s">
        <v>2542</v>
      </c>
      <c r="K2696" s="17">
        <f>IF(J2696="Januar",238.19,IF(J2696="Februar",240.59,IF(J2696="Mars",245.99,IF(J2696="April",250.79,IF(J2696="Mai",256.52,IF(J2696="Juni",259.83,IF(J2696="Juli",265.66,IF(J2696="August",272.21,IF(J2696="September",275.91,IF(J2696="Oktober",281.13,IF(J2696="November",284.38,IF(J2696="Desember",287.34,0))))))))))))</f>
        <v>281.13</v>
      </c>
      <c r="L2696" s="20">
        <f>$K$2/K2696</f>
        <v>0.84725927506847365</v>
      </c>
      <c r="M2696" s="2">
        <v>11</v>
      </c>
      <c r="N2696" s="2">
        <v>6800000</v>
      </c>
      <c r="O2696" s="2">
        <v>7250000</v>
      </c>
      <c r="P2696" s="2">
        <f>O2696-N2696</f>
        <v>450000</v>
      </c>
      <c r="Q2696" s="4">
        <f>P2696/N2696</f>
        <v>6.6176470588235295E-2</v>
      </c>
      <c r="R2696" s="2"/>
      <c r="S2696" s="9">
        <f>(N2696+R2696)/F2696</f>
        <v>73913.043478260865</v>
      </c>
      <c r="T2696" s="2">
        <v>78804</v>
      </c>
      <c r="U2696" s="5">
        <f>T2696-S2696</f>
        <v>4890.9565217391355</v>
      </c>
      <c r="V2696" s="4">
        <f>U2696/S2696</f>
        <v>6.617176470588243E-2</v>
      </c>
      <c r="W2696" s="22">
        <f>S2696*L2696</f>
        <v>62623.511635495874</v>
      </c>
      <c r="X2696" s="22">
        <f>T2696*L2696</f>
        <v>66767.419912496</v>
      </c>
      <c r="Y2696" s="22">
        <f>X2696-W2696</f>
        <v>4143.908277000126</v>
      </c>
      <c r="Z2696" s="8">
        <f>Y2696/W2696</f>
        <v>6.6171764705882472E-2</v>
      </c>
      <c r="AA2696" s="11">
        <v>13949</v>
      </c>
      <c r="AB2696" s="2">
        <v>2007</v>
      </c>
      <c r="AC2696" s="2">
        <f>2016-AB2696</f>
        <v>9</v>
      </c>
      <c r="AD2696" s="2" t="s">
        <v>37</v>
      </c>
    </row>
    <row r="2697" spans="1:30" x14ac:dyDescent="0.2">
      <c r="A2697">
        <v>43</v>
      </c>
      <c r="B2697" s="2" t="s">
        <v>935</v>
      </c>
      <c r="C2697" s="2" t="s">
        <v>22</v>
      </c>
      <c r="D2697" s="2" t="s">
        <v>23</v>
      </c>
      <c r="E2697" s="6" t="s">
        <v>2767</v>
      </c>
      <c r="F2697" s="2">
        <v>106</v>
      </c>
      <c r="G2697" s="2">
        <v>123</v>
      </c>
      <c r="H2697" s="3">
        <v>42657</v>
      </c>
      <c r="I2697" s="3">
        <v>42668</v>
      </c>
      <c r="J2697" s="3" t="s">
        <v>2542</v>
      </c>
      <c r="K2697" s="17">
        <f>IF(J2697="Januar",238.19,IF(J2697="Februar",240.59,IF(J2697="Mars",245.99,IF(J2697="April",250.79,IF(J2697="Mai",256.52,IF(J2697="Juni",259.83,IF(J2697="Juli",265.66,IF(J2697="August",272.21,IF(J2697="September",275.91,IF(J2697="Oktober",281.13,IF(J2697="November",284.38,IF(J2697="Desember",287.34,0))))))))))))</f>
        <v>281.13</v>
      </c>
      <c r="L2697" s="20">
        <f>$K$2/K2697</f>
        <v>0.84725927506847365</v>
      </c>
      <c r="M2697" s="2">
        <v>11</v>
      </c>
      <c r="N2697" s="2">
        <v>7500000</v>
      </c>
      <c r="O2697" s="2">
        <v>8100000</v>
      </c>
      <c r="P2697" s="2">
        <f>O2697-N2697</f>
        <v>600000</v>
      </c>
      <c r="Q2697" s="4">
        <f>P2697/N2697</f>
        <v>0.08</v>
      </c>
      <c r="R2697" s="2">
        <v>4480</v>
      </c>
      <c r="S2697" s="9">
        <f>(N2697+R2697)/F2697</f>
        <v>70796.981132075467</v>
      </c>
      <c r="T2697" s="2">
        <v>76457</v>
      </c>
      <c r="U2697" s="5">
        <f>T2697-S2697</f>
        <v>5660.018867924533</v>
      </c>
      <c r="V2697" s="4">
        <f>U2697/S2697</f>
        <v>7.9947178218877327E-2</v>
      </c>
      <c r="W2697" s="22">
        <f>S2697*L2697</f>
        <v>59983.398910998665</v>
      </c>
      <c r="X2697" s="22">
        <f>T2697*L2697</f>
        <v>64778.902393910292</v>
      </c>
      <c r="Y2697" s="22">
        <f>X2697-W2697</f>
        <v>4795.5034829116266</v>
      </c>
      <c r="Z2697" s="8">
        <f>Y2697/W2697</f>
        <v>7.9947178218877396E-2</v>
      </c>
      <c r="AA2697" s="11">
        <v>2393</v>
      </c>
      <c r="AB2697" s="2">
        <v>2003</v>
      </c>
      <c r="AC2697" s="2">
        <f>2016-AB2697</f>
        <v>13</v>
      </c>
      <c r="AD2697" s="2" t="s">
        <v>67</v>
      </c>
    </row>
    <row r="2698" spans="1:30" x14ac:dyDescent="0.2">
      <c r="A2698">
        <v>43</v>
      </c>
      <c r="B2698" s="6" t="s">
        <v>2276</v>
      </c>
      <c r="C2698" s="6" t="s">
        <v>22</v>
      </c>
      <c r="D2698" s="6" t="s">
        <v>23</v>
      </c>
      <c r="E2698" s="6" t="s">
        <v>2767</v>
      </c>
      <c r="F2698" s="6">
        <v>109</v>
      </c>
      <c r="G2698" s="6">
        <v>122</v>
      </c>
      <c r="H2698" s="7">
        <v>42657</v>
      </c>
      <c r="I2698" s="7">
        <v>42668</v>
      </c>
      <c r="J2698" s="3" t="s">
        <v>2542</v>
      </c>
      <c r="K2698" s="17">
        <f>IF(J2698="Januar",238.19,IF(J2698="Februar",240.59,IF(J2698="Mars",245.99,IF(J2698="April",250.79,IF(J2698="Mai",256.52,IF(J2698="Juni",259.83,IF(J2698="Juli",265.66,IF(J2698="August",272.21,IF(J2698="September",275.91,IF(J2698="Oktober",281.13,IF(J2698="November",284.38,IF(J2698="Desember",287.34,0))))))))))))</f>
        <v>281.13</v>
      </c>
      <c r="L2698" s="20">
        <f>$K$2/K2698</f>
        <v>0.84725927506847365</v>
      </c>
      <c r="M2698" s="6">
        <v>11</v>
      </c>
      <c r="N2698" s="6">
        <v>5300000</v>
      </c>
      <c r="O2698" s="6">
        <v>6000000</v>
      </c>
      <c r="P2698" s="6">
        <f>O2698-N2698</f>
        <v>700000</v>
      </c>
      <c r="Q2698" s="8">
        <f>P2698/N2698</f>
        <v>0.13207547169811321</v>
      </c>
      <c r="R2698" s="6"/>
      <c r="S2698" s="9">
        <f>(N2698+R2698)/F2698</f>
        <v>48623.853211009176</v>
      </c>
      <c r="T2698" s="6">
        <v>55046</v>
      </c>
      <c r="U2698" s="5">
        <f>T2698-S2698</f>
        <v>6422.1467889908236</v>
      </c>
      <c r="V2698" s="4">
        <f>U2698/S2698</f>
        <v>0.13207811320754712</v>
      </c>
      <c r="W2698" s="22">
        <f>S2698*L2698</f>
        <v>41197.01062259551</v>
      </c>
      <c r="X2698" s="22">
        <f>T2698*L2698</f>
        <v>46638.234055419198</v>
      </c>
      <c r="Y2698" s="22">
        <f>X2698-W2698</f>
        <v>5441.2234328236882</v>
      </c>
      <c r="Z2698" s="8">
        <f>Y2698/W2698</f>
        <v>0.13207811320754706</v>
      </c>
      <c r="AA2698" s="10">
        <v>11948</v>
      </c>
      <c r="AB2698" s="6">
        <v>1970</v>
      </c>
      <c r="AC2698" s="6">
        <f>2016-AB2698</f>
        <v>46</v>
      </c>
      <c r="AD2698" s="6" t="s">
        <v>315</v>
      </c>
    </row>
    <row r="2699" spans="1:30" x14ac:dyDescent="0.2">
      <c r="A2699">
        <v>43</v>
      </c>
      <c r="B2699" s="2" t="s">
        <v>2328</v>
      </c>
      <c r="C2699" s="2" t="s">
        <v>22</v>
      </c>
      <c r="D2699" s="2" t="s">
        <v>23</v>
      </c>
      <c r="E2699" s="6" t="s">
        <v>2767</v>
      </c>
      <c r="F2699" s="2">
        <v>114</v>
      </c>
      <c r="G2699" s="2">
        <v>129</v>
      </c>
      <c r="H2699" s="3">
        <v>42657</v>
      </c>
      <c r="I2699" s="3">
        <v>42668</v>
      </c>
      <c r="J2699" s="3" t="s">
        <v>2542</v>
      </c>
      <c r="K2699" s="17">
        <f>IF(J2699="Januar",238.19,IF(J2699="Februar",240.59,IF(J2699="Mars",245.99,IF(J2699="April",250.79,IF(J2699="Mai",256.52,IF(J2699="Juni",259.83,IF(J2699="Juli",265.66,IF(J2699="August",272.21,IF(J2699="September",275.91,IF(J2699="Oktober",281.13,IF(J2699="November",284.38,IF(J2699="Desember",287.34,0))))))))))))</f>
        <v>281.13</v>
      </c>
      <c r="L2699" s="20">
        <f>$K$2/K2699</f>
        <v>0.84725927506847365</v>
      </c>
      <c r="M2699" s="2">
        <v>11</v>
      </c>
      <c r="N2699" s="2">
        <v>5950000</v>
      </c>
      <c r="O2699" s="2">
        <v>7650000</v>
      </c>
      <c r="P2699" s="2">
        <f>O2699-N2699</f>
        <v>1700000</v>
      </c>
      <c r="Q2699" s="4">
        <f>P2699/N2699</f>
        <v>0.2857142857142857</v>
      </c>
      <c r="R2699" s="2">
        <v>69000</v>
      </c>
      <c r="S2699" s="9">
        <f>(N2699+R2699)/F2699</f>
        <v>52798.245614035084</v>
      </c>
      <c r="T2699" s="2">
        <v>67711</v>
      </c>
      <c r="U2699" s="5">
        <f>T2699-S2699</f>
        <v>14912.754385964916</v>
      </c>
      <c r="V2699" s="4">
        <f>U2699/S2699</f>
        <v>0.28244791493603599</v>
      </c>
      <c r="W2699" s="22">
        <f>S2699*L2699</f>
        <v>44733.803303834582</v>
      </c>
      <c r="X2699" s="22">
        <f>T2699*L2699</f>
        <v>57368.772774161422</v>
      </c>
      <c r="Y2699" s="22">
        <f>X2699-W2699</f>
        <v>12634.96947032684</v>
      </c>
      <c r="Z2699" s="8">
        <f>Y2699/W2699</f>
        <v>0.2824479149360361</v>
      </c>
      <c r="AA2699" s="2">
        <v>443</v>
      </c>
      <c r="AB2699" s="2">
        <v>1896</v>
      </c>
      <c r="AC2699" s="2">
        <f>2016-AB2699</f>
        <v>120</v>
      </c>
      <c r="AD2699" s="2" t="s">
        <v>37</v>
      </c>
    </row>
    <row r="2700" spans="1:30" x14ac:dyDescent="0.2">
      <c r="A2700">
        <v>43</v>
      </c>
      <c r="B2700" s="6" t="s">
        <v>713</v>
      </c>
      <c r="C2700" s="6" t="s">
        <v>22</v>
      </c>
      <c r="D2700" s="6" t="s">
        <v>23</v>
      </c>
      <c r="E2700" s="6" t="s">
        <v>2767</v>
      </c>
      <c r="F2700" s="6">
        <v>49</v>
      </c>
      <c r="G2700" s="6">
        <v>55</v>
      </c>
      <c r="H2700" s="7">
        <v>42650</v>
      </c>
      <c r="I2700" s="7">
        <v>42668</v>
      </c>
      <c r="J2700" s="3" t="s">
        <v>2542</v>
      </c>
      <c r="K2700" s="17">
        <f>IF(J2700="Januar",238.19,IF(J2700="Februar",240.59,IF(J2700="Mars",245.99,IF(J2700="April",250.79,IF(J2700="Mai",256.52,IF(J2700="Juni",259.83,IF(J2700="Juli",265.66,IF(J2700="August",272.21,IF(J2700="September",275.91,IF(J2700="Oktober",281.13,IF(J2700="November",284.38,IF(J2700="Desember",287.34,0))))))))))))</f>
        <v>281.13</v>
      </c>
      <c r="L2700" s="20">
        <f>$K$2/K2700</f>
        <v>0.84725927506847365</v>
      </c>
      <c r="M2700" s="6">
        <v>18</v>
      </c>
      <c r="N2700" s="6">
        <v>3900000</v>
      </c>
      <c r="O2700" s="6">
        <v>4420000</v>
      </c>
      <c r="P2700" s="6">
        <f>O2700-N2700</f>
        <v>520000</v>
      </c>
      <c r="Q2700" s="8">
        <f>P2700/N2700</f>
        <v>0.13333333333333333</v>
      </c>
      <c r="R2700" s="6">
        <v>62359</v>
      </c>
      <c r="S2700" s="9">
        <f>(N2700+R2700)/F2700</f>
        <v>80864.469387755104</v>
      </c>
      <c r="T2700" s="6">
        <v>91477</v>
      </c>
      <c r="U2700" s="5">
        <f>T2700-S2700</f>
        <v>10612.530612244896</v>
      </c>
      <c r="V2700" s="4">
        <f>U2700/S2700</f>
        <v>0.1312384869720285</v>
      </c>
      <c r="W2700" s="22">
        <f>S2700*L2700</f>
        <v>68513.171712266165</v>
      </c>
      <c r="X2700" s="22">
        <f>T2700*L2700</f>
        <v>77504.736705438758</v>
      </c>
      <c r="Y2700" s="22">
        <f>X2700-W2700</f>
        <v>8991.5649931725929</v>
      </c>
      <c r="Z2700" s="8">
        <f>Y2700/W2700</f>
        <v>0.13123848697202847</v>
      </c>
      <c r="AA2700" s="6">
        <v>765</v>
      </c>
      <c r="AB2700" s="6">
        <v>1940</v>
      </c>
      <c r="AC2700" s="6">
        <f>2016-AB2700</f>
        <v>76</v>
      </c>
      <c r="AD2700" s="6" t="s">
        <v>364</v>
      </c>
    </row>
    <row r="2701" spans="1:30" x14ac:dyDescent="0.2">
      <c r="A2701">
        <v>43</v>
      </c>
      <c r="B2701" s="6" t="s">
        <v>846</v>
      </c>
      <c r="C2701" s="6" t="s">
        <v>22</v>
      </c>
      <c r="D2701" s="6" t="s">
        <v>23</v>
      </c>
      <c r="E2701" s="6" t="s">
        <v>2767</v>
      </c>
      <c r="F2701" s="6">
        <v>65</v>
      </c>
      <c r="G2701" s="6">
        <v>72</v>
      </c>
      <c r="H2701" s="7">
        <v>42650</v>
      </c>
      <c r="I2701" s="7">
        <v>42668</v>
      </c>
      <c r="J2701" s="3" t="s">
        <v>2542</v>
      </c>
      <c r="K2701" s="17">
        <f>IF(J2701="Januar",238.19,IF(J2701="Februar",240.59,IF(J2701="Mars",245.99,IF(J2701="April",250.79,IF(J2701="Mai",256.52,IF(J2701="Juni",259.83,IF(J2701="Juli",265.66,IF(J2701="August",272.21,IF(J2701="September",275.91,IF(J2701="Oktober",281.13,IF(J2701="November",284.38,IF(J2701="Desember",287.34,0))))))))))))</f>
        <v>281.13</v>
      </c>
      <c r="L2701" s="20">
        <f>$K$2/K2701</f>
        <v>0.84725927506847365</v>
      </c>
      <c r="M2701" s="6">
        <v>18</v>
      </c>
      <c r="N2701" s="6">
        <v>4700000</v>
      </c>
      <c r="O2701" s="6">
        <v>4920000</v>
      </c>
      <c r="P2701" s="6">
        <f>O2701-N2701</f>
        <v>220000</v>
      </c>
      <c r="Q2701" s="8">
        <f>P2701/N2701</f>
        <v>4.6808510638297871E-2</v>
      </c>
      <c r="R2701" s="6"/>
      <c r="S2701" s="9">
        <f>(N2701+R2701)/F2701</f>
        <v>72307.692307692312</v>
      </c>
      <c r="T2701" s="6">
        <v>75692</v>
      </c>
      <c r="U2701" s="5">
        <f>T2701-S2701</f>
        <v>3384.3076923076878</v>
      </c>
      <c r="V2701" s="4">
        <f>U2701/S2701</f>
        <v>4.680425531914887E-2</v>
      </c>
      <c r="W2701" s="22">
        <f>S2701*L2701</f>
        <v>61263.362966489636</v>
      </c>
      <c r="X2701" s="22">
        <f>T2701*L2701</f>
        <v>64130.74904848291</v>
      </c>
      <c r="Y2701" s="22">
        <f>X2701-W2701</f>
        <v>2867.3860819932743</v>
      </c>
      <c r="Z2701" s="8">
        <f>Y2701/W2701</f>
        <v>4.6804255319148932E-2</v>
      </c>
      <c r="AA2701" s="6">
        <v>539</v>
      </c>
      <c r="AB2701" s="6">
        <v>1953</v>
      </c>
      <c r="AC2701" s="6">
        <f>2016-AB2701</f>
        <v>63</v>
      </c>
      <c r="AD2701" s="6" t="s">
        <v>48</v>
      </c>
    </row>
    <row r="2702" spans="1:30" x14ac:dyDescent="0.2">
      <c r="A2702">
        <v>43</v>
      </c>
      <c r="B2702" s="6" t="s">
        <v>126</v>
      </c>
      <c r="C2702" s="6" t="s">
        <v>22</v>
      </c>
      <c r="D2702" s="6" t="s">
        <v>23</v>
      </c>
      <c r="E2702" s="6" t="s">
        <v>2767</v>
      </c>
      <c r="F2702" s="6">
        <v>27</v>
      </c>
      <c r="G2702" s="6">
        <v>32</v>
      </c>
      <c r="H2702" s="7">
        <v>42659</v>
      </c>
      <c r="I2702" s="7">
        <v>42669</v>
      </c>
      <c r="J2702" s="3" t="s">
        <v>2542</v>
      </c>
      <c r="K2702" s="17">
        <f>IF(J2702="Januar",238.19,IF(J2702="Februar",240.59,IF(J2702="Mars",245.99,IF(J2702="April",250.79,IF(J2702="Mai",256.52,IF(J2702="Juni",259.83,IF(J2702="Juli",265.66,IF(J2702="August",272.21,IF(J2702="September",275.91,IF(J2702="Oktober",281.13,IF(J2702="November",284.38,IF(J2702="Desember",287.34,0))))))))))))</f>
        <v>281.13</v>
      </c>
      <c r="L2702" s="20">
        <f>$K$2/K2702</f>
        <v>0.84725927506847365</v>
      </c>
      <c r="M2702" s="6">
        <v>10</v>
      </c>
      <c r="N2702" s="6">
        <v>2690000</v>
      </c>
      <c r="O2702" s="6">
        <v>3150000</v>
      </c>
      <c r="P2702" s="6">
        <f>O2702-N2702</f>
        <v>460000</v>
      </c>
      <c r="Q2702" s="8">
        <f>P2702/N2702</f>
        <v>0.17100371747211895</v>
      </c>
      <c r="R2702" s="6"/>
      <c r="S2702" s="9">
        <f>(N2702+R2702)/F2702</f>
        <v>99629.629629629635</v>
      </c>
      <c r="T2702" s="6">
        <v>116667</v>
      </c>
      <c r="U2702" s="5">
        <f>T2702-S2702</f>
        <v>17037.370370370365</v>
      </c>
      <c r="V2702" s="8">
        <f>U2702/S2702</f>
        <v>0.17100706319702597</v>
      </c>
      <c r="W2702" s="22">
        <f>S2702*L2702</f>
        <v>84412.12777534053</v>
      </c>
      <c r="X2702" s="22">
        <f>T2702*L2702</f>
        <v>98847.197844413618</v>
      </c>
      <c r="Y2702" s="22">
        <f>X2702-W2702</f>
        <v>14435.070069073088</v>
      </c>
      <c r="Z2702" s="8">
        <f>Y2702/W2702</f>
        <v>0.17100706319702597</v>
      </c>
      <c r="AA2702" s="6">
        <v>425</v>
      </c>
      <c r="AB2702" s="6">
        <v>1970</v>
      </c>
      <c r="AC2702" s="6">
        <f>2016-AB2702</f>
        <v>46</v>
      </c>
      <c r="AD2702" s="6" t="s">
        <v>127</v>
      </c>
    </row>
    <row r="2703" spans="1:30" x14ac:dyDescent="0.2">
      <c r="A2703">
        <v>43</v>
      </c>
      <c r="B2703" s="2" t="s">
        <v>990</v>
      </c>
      <c r="C2703" s="2" t="s">
        <v>22</v>
      </c>
      <c r="D2703" s="2" t="s">
        <v>23</v>
      </c>
      <c r="E2703" s="6" t="s">
        <v>2767</v>
      </c>
      <c r="F2703" s="2">
        <v>55</v>
      </c>
      <c r="G2703" s="2">
        <v>65</v>
      </c>
      <c r="H2703" s="3">
        <v>42659</v>
      </c>
      <c r="I2703" s="3">
        <v>42669</v>
      </c>
      <c r="J2703" s="3" t="s">
        <v>2542</v>
      </c>
      <c r="K2703" s="17">
        <f>IF(J2703="Januar",238.19,IF(J2703="Februar",240.59,IF(J2703="Mars",245.99,IF(J2703="April",250.79,IF(J2703="Mai",256.52,IF(J2703="Juni",259.83,IF(J2703="Juli",265.66,IF(J2703="August",272.21,IF(J2703="September",275.91,IF(J2703="Oktober",281.13,IF(J2703="November",284.38,IF(J2703="Desember",287.34,0))))))))))))</f>
        <v>281.13</v>
      </c>
      <c r="L2703" s="20">
        <f>$K$2/K2703</f>
        <v>0.84725927506847365</v>
      </c>
      <c r="M2703" s="2">
        <v>10</v>
      </c>
      <c r="N2703" s="2">
        <v>4000000</v>
      </c>
      <c r="O2703" s="2">
        <v>4620000</v>
      </c>
      <c r="P2703" s="2">
        <f>O2703-N2703</f>
        <v>620000</v>
      </c>
      <c r="Q2703" s="4">
        <f>P2703/N2703</f>
        <v>0.155</v>
      </c>
      <c r="R2703" s="2">
        <v>62463</v>
      </c>
      <c r="S2703" s="9">
        <f>(N2703+R2703)/F2703</f>
        <v>73862.963636363638</v>
      </c>
      <c r="T2703" s="2">
        <v>85136</v>
      </c>
      <c r="U2703" s="5">
        <f>T2703-S2703</f>
        <v>11273.036363636362</v>
      </c>
      <c r="V2703" s="4">
        <f>U2703/S2703</f>
        <v>0.15262095925550581</v>
      </c>
      <c r="W2703" s="22">
        <f>S2703*L2703</f>
        <v>62581.081024954488</v>
      </c>
      <c r="X2703" s="22">
        <f>T2703*L2703</f>
        <v>72132.265642229569</v>
      </c>
      <c r="Y2703" s="22">
        <f>X2703-W2703</f>
        <v>9551.1846172750811</v>
      </c>
      <c r="Z2703" s="8">
        <f>Y2703/W2703</f>
        <v>0.15262095925550573</v>
      </c>
      <c r="AA2703" s="11">
        <v>1694</v>
      </c>
      <c r="AB2703" s="2">
        <v>1914</v>
      </c>
      <c r="AC2703" s="2">
        <f>2016-AB2703</f>
        <v>102</v>
      </c>
      <c r="AD2703" s="2" t="s">
        <v>169</v>
      </c>
    </row>
    <row r="2704" spans="1:30" x14ac:dyDescent="0.2">
      <c r="A2704">
        <v>43</v>
      </c>
      <c r="B2704" s="2" t="s">
        <v>2028</v>
      </c>
      <c r="C2704" s="2" t="s">
        <v>22</v>
      </c>
      <c r="D2704" s="2" t="s">
        <v>23</v>
      </c>
      <c r="E2704" s="6" t="s">
        <v>2767</v>
      </c>
      <c r="F2704" s="2">
        <v>88</v>
      </c>
      <c r="G2704" s="2">
        <v>100</v>
      </c>
      <c r="H2704" s="3">
        <v>42659</v>
      </c>
      <c r="I2704" s="3">
        <v>42669</v>
      </c>
      <c r="J2704" s="3" t="s">
        <v>2542</v>
      </c>
      <c r="K2704" s="17">
        <f>IF(J2704="Januar",238.19,IF(J2704="Februar",240.59,IF(J2704="Mars",245.99,IF(J2704="April",250.79,IF(J2704="Mai",256.52,IF(J2704="Juni",259.83,IF(J2704="Juli",265.66,IF(J2704="August",272.21,IF(J2704="September",275.91,IF(J2704="Oktober",281.13,IF(J2704="November",284.38,IF(J2704="Desember",287.34,0))))))))))))</f>
        <v>281.13</v>
      </c>
      <c r="L2704" s="20">
        <f>$K$2/K2704</f>
        <v>0.84725927506847365</v>
      </c>
      <c r="M2704" s="2">
        <v>10</v>
      </c>
      <c r="N2704" s="2">
        <v>6600000</v>
      </c>
      <c r="O2704" s="2">
        <v>8300000</v>
      </c>
      <c r="P2704" s="2">
        <f>O2704-N2704</f>
        <v>1700000</v>
      </c>
      <c r="Q2704" s="4">
        <f>P2704/N2704</f>
        <v>0.25757575757575757</v>
      </c>
      <c r="R2704" s="2"/>
      <c r="S2704" s="9">
        <f>(N2704+R2704)/F2704</f>
        <v>75000</v>
      </c>
      <c r="T2704" s="2">
        <v>94318</v>
      </c>
      <c r="U2704" s="5">
        <f>T2704-S2704</f>
        <v>19318</v>
      </c>
      <c r="V2704" s="4">
        <f>U2704/S2704</f>
        <v>0.25757333333333332</v>
      </c>
      <c r="W2704" s="22">
        <f>S2704*L2704</f>
        <v>63544.445630135524</v>
      </c>
      <c r="X2704" s="22">
        <f>T2704*L2704</f>
        <v>79911.800305908298</v>
      </c>
      <c r="Y2704" s="22">
        <f>X2704-W2704</f>
        <v>16367.354675772774</v>
      </c>
      <c r="Z2704" s="8">
        <f>Y2704/W2704</f>
        <v>0.25757333333333332</v>
      </c>
      <c r="AA2704" s="11">
        <v>4851</v>
      </c>
      <c r="AB2704" s="2">
        <v>2014</v>
      </c>
      <c r="AC2704" s="2">
        <f>2016-AB2704</f>
        <v>2</v>
      </c>
      <c r="AD2704" s="2" t="s">
        <v>137</v>
      </c>
    </row>
    <row r="2705" spans="1:30" x14ac:dyDescent="0.2">
      <c r="A2705">
        <v>43</v>
      </c>
      <c r="B2705" s="2" t="s">
        <v>2071</v>
      </c>
      <c r="C2705" s="2" t="s">
        <v>22</v>
      </c>
      <c r="D2705" s="2" t="s">
        <v>23</v>
      </c>
      <c r="E2705" s="6" t="s">
        <v>2767</v>
      </c>
      <c r="F2705" s="2">
        <v>91</v>
      </c>
      <c r="G2705" s="2">
        <v>104</v>
      </c>
      <c r="H2705" s="3">
        <v>42659</v>
      </c>
      <c r="I2705" s="3">
        <v>42669</v>
      </c>
      <c r="J2705" s="3" t="s">
        <v>2542</v>
      </c>
      <c r="K2705" s="17">
        <f>IF(J2705="Januar",238.19,IF(J2705="Februar",240.59,IF(J2705="Mars",245.99,IF(J2705="April",250.79,IF(J2705="Mai",256.52,IF(J2705="Juni",259.83,IF(J2705="Juli",265.66,IF(J2705="August",272.21,IF(J2705="September",275.91,IF(J2705="Oktober",281.13,IF(J2705="November",284.38,IF(J2705="Desember",287.34,0))))))))))))</f>
        <v>281.13</v>
      </c>
      <c r="L2705" s="20">
        <f>$K$2/K2705</f>
        <v>0.84725927506847365</v>
      </c>
      <c r="M2705" s="2">
        <v>10</v>
      </c>
      <c r="N2705" s="2">
        <v>6800000</v>
      </c>
      <c r="O2705" s="2">
        <v>7710000</v>
      </c>
      <c r="P2705" s="2">
        <f>O2705-N2705</f>
        <v>910000</v>
      </c>
      <c r="Q2705" s="4">
        <f>P2705/N2705</f>
        <v>0.1338235294117647</v>
      </c>
      <c r="R2705" s="2"/>
      <c r="S2705" s="9">
        <f>(N2705+R2705)/F2705</f>
        <v>74725.274725274721</v>
      </c>
      <c r="T2705" s="2">
        <v>84725</v>
      </c>
      <c r="U2705" s="5">
        <f>T2705-S2705</f>
        <v>9999.7252747252787</v>
      </c>
      <c r="V2705" s="4">
        <f>U2705/S2705</f>
        <v>0.13381985294117654</v>
      </c>
      <c r="W2705" s="22">
        <f>S2705*L2705</f>
        <v>63311.682093028794</v>
      </c>
      <c r="X2705" s="22">
        <f>T2705*L2705</f>
        <v>71784.042080176427</v>
      </c>
      <c r="Y2705" s="22">
        <f>X2705-W2705</f>
        <v>8472.3599871476326</v>
      </c>
      <c r="Z2705" s="8">
        <f>Y2705/W2705</f>
        <v>0.13381985294117654</v>
      </c>
      <c r="AA2705" s="2">
        <v>36</v>
      </c>
      <c r="AB2705" s="2">
        <v>2015</v>
      </c>
      <c r="AC2705" s="2">
        <f>2016-AB2705</f>
        <v>1</v>
      </c>
      <c r="AD2705" s="2" t="s">
        <v>169</v>
      </c>
    </row>
    <row r="2706" spans="1:30" x14ac:dyDescent="0.2">
      <c r="A2706">
        <v>43</v>
      </c>
      <c r="B2706" s="6" t="s">
        <v>899</v>
      </c>
      <c r="C2706" s="6" t="s">
        <v>22</v>
      </c>
      <c r="D2706" s="6" t="s">
        <v>23</v>
      </c>
      <c r="E2706" s="6" t="s">
        <v>2767</v>
      </c>
      <c r="F2706" s="6">
        <v>53</v>
      </c>
      <c r="G2706" s="6">
        <v>62</v>
      </c>
      <c r="H2706" s="7">
        <v>42658</v>
      </c>
      <c r="I2706" s="7">
        <v>42669</v>
      </c>
      <c r="J2706" s="3" t="s">
        <v>2542</v>
      </c>
      <c r="K2706" s="17">
        <f>IF(J2706="Januar",238.19,IF(J2706="Februar",240.59,IF(J2706="Mars",245.99,IF(J2706="April",250.79,IF(J2706="Mai",256.52,IF(J2706="Juni",259.83,IF(J2706="Juli",265.66,IF(J2706="August",272.21,IF(J2706="September",275.91,IF(J2706="Oktober",281.13,IF(J2706="November",284.38,IF(J2706="Desember",287.34,0))))))))))))</f>
        <v>281.13</v>
      </c>
      <c r="L2706" s="20">
        <f>$K$2/K2706</f>
        <v>0.84725927506847365</v>
      </c>
      <c r="M2706" s="6">
        <v>11</v>
      </c>
      <c r="N2706" s="6">
        <v>2700000</v>
      </c>
      <c r="O2706" s="6">
        <v>3250000</v>
      </c>
      <c r="P2706" s="6">
        <f>O2706-N2706</f>
        <v>550000</v>
      </c>
      <c r="Q2706" s="8">
        <f>P2706/N2706</f>
        <v>0.20370370370370369</v>
      </c>
      <c r="R2706" s="6"/>
      <c r="S2706" s="9">
        <f>(N2706+R2706)/F2706</f>
        <v>50943.396226415098</v>
      </c>
      <c r="T2706" s="6">
        <v>61321</v>
      </c>
      <c r="U2706" s="5">
        <f>T2706-S2706</f>
        <v>10377.603773584902</v>
      </c>
      <c r="V2706" s="4">
        <f>U2706/S2706</f>
        <v>0.20370851851851843</v>
      </c>
      <c r="W2706" s="22">
        <f>S2706*L2706</f>
        <v>43162.264956318475</v>
      </c>
      <c r="X2706" s="22">
        <f>T2706*L2706</f>
        <v>51954.786006473871</v>
      </c>
      <c r="Y2706" s="22">
        <f>X2706-W2706</f>
        <v>8792.5210501553956</v>
      </c>
      <c r="Z2706" s="8">
        <f>Y2706/W2706</f>
        <v>0.20370851851851829</v>
      </c>
      <c r="AA2706" s="10">
        <v>2443</v>
      </c>
      <c r="AB2706" s="6">
        <v>2004</v>
      </c>
      <c r="AC2706" s="6">
        <f>2016-AB2706</f>
        <v>12</v>
      </c>
      <c r="AD2706" s="6" t="s">
        <v>37</v>
      </c>
    </row>
    <row r="2707" spans="1:30" x14ac:dyDescent="0.2">
      <c r="A2707">
        <v>43</v>
      </c>
      <c r="B2707" s="6" t="s">
        <v>1839</v>
      </c>
      <c r="C2707" s="6" t="s">
        <v>22</v>
      </c>
      <c r="D2707" s="6" t="s">
        <v>23</v>
      </c>
      <c r="E2707" s="6" t="s">
        <v>2767</v>
      </c>
      <c r="F2707" s="6">
        <v>80</v>
      </c>
      <c r="G2707" s="6">
        <v>90</v>
      </c>
      <c r="H2707" s="7">
        <v>42658</v>
      </c>
      <c r="I2707" s="7">
        <v>42669</v>
      </c>
      <c r="J2707" s="3" t="s">
        <v>2542</v>
      </c>
      <c r="K2707" s="17">
        <f>IF(J2707="Januar",238.19,IF(J2707="Februar",240.59,IF(J2707="Mars",245.99,IF(J2707="April",250.79,IF(J2707="Mai",256.52,IF(J2707="Juni",259.83,IF(J2707="Juli",265.66,IF(J2707="August",272.21,IF(J2707="September",275.91,IF(J2707="Oktober",281.13,IF(J2707="November",284.38,IF(J2707="Desember",287.34,0))))))))))))</f>
        <v>281.13</v>
      </c>
      <c r="L2707" s="20">
        <f>$K$2/K2707</f>
        <v>0.84725927506847365</v>
      </c>
      <c r="M2707" s="6">
        <v>11</v>
      </c>
      <c r="N2707" s="6">
        <v>6300000</v>
      </c>
      <c r="O2707" s="6">
        <v>6660000</v>
      </c>
      <c r="P2707" s="6">
        <f>O2707-N2707</f>
        <v>360000</v>
      </c>
      <c r="Q2707" s="8">
        <f>P2707/N2707</f>
        <v>5.7142857142857141E-2</v>
      </c>
      <c r="R2707" s="6"/>
      <c r="S2707" s="9">
        <f>(N2707+R2707)/F2707</f>
        <v>78750</v>
      </c>
      <c r="T2707" s="6">
        <v>83250</v>
      </c>
      <c r="U2707" s="5">
        <f>T2707-S2707</f>
        <v>4500</v>
      </c>
      <c r="V2707" s="4">
        <f>U2707/S2707</f>
        <v>5.7142857142857141E-2</v>
      </c>
      <c r="W2707" s="22">
        <f>S2707*L2707</f>
        <v>66721.667911642304</v>
      </c>
      <c r="X2707" s="22">
        <f>T2707*L2707</f>
        <v>70534.334649450437</v>
      </c>
      <c r="Y2707" s="22">
        <f>X2707-W2707</f>
        <v>3812.6667378081329</v>
      </c>
      <c r="Z2707" s="8">
        <f>Y2707/W2707</f>
        <v>5.7142857142857162E-2</v>
      </c>
      <c r="AA2707" s="6">
        <v>429</v>
      </c>
      <c r="AB2707" s="6">
        <v>1932</v>
      </c>
      <c r="AC2707" s="6">
        <f>2016-AB2707</f>
        <v>84</v>
      </c>
      <c r="AD2707" s="6" t="s">
        <v>25</v>
      </c>
    </row>
    <row r="2708" spans="1:30" x14ac:dyDescent="0.2">
      <c r="A2708">
        <v>43</v>
      </c>
      <c r="B2708" s="6" t="s">
        <v>668</v>
      </c>
      <c r="C2708" s="6" t="s">
        <v>22</v>
      </c>
      <c r="D2708" s="6" t="s">
        <v>23</v>
      </c>
      <c r="E2708" s="6" t="s">
        <v>2767</v>
      </c>
      <c r="F2708" s="6">
        <v>83</v>
      </c>
      <c r="G2708" s="6">
        <v>93</v>
      </c>
      <c r="H2708" s="7">
        <v>42658</v>
      </c>
      <c r="I2708" s="7">
        <v>42669</v>
      </c>
      <c r="J2708" s="3" t="s">
        <v>2542</v>
      </c>
      <c r="K2708" s="17">
        <f>IF(J2708="Januar",238.19,IF(J2708="Februar",240.59,IF(J2708="Mars",245.99,IF(J2708="April",250.79,IF(J2708="Mai",256.52,IF(J2708="Juni",259.83,IF(J2708="Juli",265.66,IF(J2708="August",272.21,IF(J2708="September",275.91,IF(J2708="Oktober",281.13,IF(J2708="November",284.38,IF(J2708="Desember",287.34,0))))))))))))</f>
        <v>281.13</v>
      </c>
      <c r="L2708" s="20">
        <f>$K$2/K2708</f>
        <v>0.84725927506847365</v>
      </c>
      <c r="M2708" s="6">
        <v>11</v>
      </c>
      <c r="N2708" s="6">
        <v>5500000</v>
      </c>
      <c r="O2708" s="6">
        <v>6400000</v>
      </c>
      <c r="P2708" s="6">
        <f>O2708-N2708</f>
        <v>900000</v>
      </c>
      <c r="Q2708" s="8">
        <f>P2708/N2708</f>
        <v>0.16363636363636364</v>
      </c>
      <c r="R2708" s="6"/>
      <c r="S2708" s="9">
        <f>(N2708+R2708)/F2708</f>
        <v>66265.060240963852</v>
      </c>
      <c r="T2708" s="6">
        <v>77108</v>
      </c>
      <c r="U2708" s="5">
        <f>T2708-S2708</f>
        <v>10842.939759036148</v>
      </c>
      <c r="V2708" s="4">
        <f>U2708/S2708</f>
        <v>0.16362981818181824</v>
      </c>
      <c r="W2708" s="22">
        <f>S2708*L2708</f>
        <v>56143.686902127767</v>
      </c>
      <c r="X2708" s="22">
        <f>T2708*L2708</f>
        <v>65330.468181979864</v>
      </c>
      <c r="Y2708" s="22">
        <f>X2708-W2708</f>
        <v>9186.7812798520972</v>
      </c>
      <c r="Z2708" s="8">
        <f>Y2708/W2708</f>
        <v>0.16362981818181824</v>
      </c>
      <c r="AA2708" s="10">
        <v>6128</v>
      </c>
      <c r="AB2708" s="6">
        <v>2012</v>
      </c>
      <c r="AC2708" s="6">
        <f>2016-AB2708</f>
        <v>4</v>
      </c>
      <c r="AD2708" s="6" t="s">
        <v>217</v>
      </c>
    </row>
    <row r="2709" spans="1:30" x14ac:dyDescent="0.2">
      <c r="A2709">
        <v>43</v>
      </c>
      <c r="B2709" s="6" t="s">
        <v>2190</v>
      </c>
      <c r="C2709" s="6" t="s">
        <v>22</v>
      </c>
      <c r="D2709" s="6" t="s">
        <v>23</v>
      </c>
      <c r="E2709" s="6" t="s">
        <v>2767</v>
      </c>
      <c r="F2709" s="6">
        <v>100</v>
      </c>
      <c r="G2709" s="6">
        <v>112</v>
      </c>
      <c r="H2709" s="7">
        <v>42658</v>
      </c>
      <c r="I2709" s="7">
        <v>42669</v>
      </c>
      <c r="J2709" s="3" t="s">
        <v>2542</v>
      </c>
      <c r="K2709" s="17">
        <f>IF(J2709="Januar",238.19,IF(J2709="Februar",240.59,IF(J2709="Mars",245.99,IF(J2709="April",250.79,IF(J2709="Mai",256.52,IF(J2709="Juni",259.83,IF(J2709="Juli",265.66,IF(J2709="August",272.21,IF(J2709="September",275.91,IF(J2709="Oktober",281.13,IF(J2709="November",284.38,IF(J2709="Desember",287.34,0))))))))))))</f>
        <v>281.13</v>
      </c>
      <c r="L2709" s="20">
        <f>$K$2/K2709</f>
        <v>0.84725927506847365</v>
      </c>
      <c r="M2709" s="6">
        <v>11</v>
      </c>
      <c r="N2709" s="6">
        <v>8000000</v>
      </c>
      <c r="O2709" s="6">
        <v>9125000</v>
      </c>
      <c r="P2709" s="6">
        <f>O2709-N2709</f>
        <v>1125000</v>
      </c>
      <c r="Q2709" s="8">
        <f>P2709/N2709</f>
        <v>0.140625</v>
      </c>
      <c r="R2709" s="6"/>
      <c r="S2709" s="9">
        <f>(N2709+R2709)/F2709</f>
        <v>80000</v>
      </c>
      <c r="T2709" s="6">
        <v>91250</v>
      </c>
      <c r="U2709" s="5">
        <f>T2709-S2709</f>
        <v>11250</v>
      </c>
      <c r="V2709" s="4">
        <f>U2709/S2709</f>
        <v>0.140625</v>
      </c>
      <c r="W2709" s="22">
        <f>S2709*L2709</f>
        <v>67780.742005477892</v>
      </c>
      <c r="X2709" s="22">
        <f>T2709*L2709</f>
        <v>77312.408849998217</v>
      </c>
      <c r="Y2709" s="22">
        <f>X2709-W2709</f>
        <v>9531.666844520325</v>
      </c>
      <c r="Z2709" s="8">
        <f>Y2709/W2709</f>
        <v>0.14062499999999994</v>
      </c>
      <c r="AA2709" s="6">
        <v>791</v>
      </c>
      <c r="AB2709" s="6">
        <v>1904</v>
      </c>
      <c r="AC2709" s="6">
        <f>2016-AB2709</f>
        <v>112</v>
      </c>
      <c r="AD2709" s="6" t="s">
        <v>108</v>
      </c>
    </row>
    <row r="2710" spans="1:30" x14ac:dyDescent="0.2">
      <c r="A2710">
        <v>43</v>
      </c>
      <c r="B2710" s="2" t="s">
        <v>952</v>
      </c>
      <c r="C2710" s="2" t="s">
        <v>22</v>
      </c>
      <c r="D2710" s="2" t="s">
        <v>23</v>
      </c>
      <c r="E2710" s="6" t="s">
        <v>2767</v>
      </c>
      <c r="F2710" s="2">
        <v>54</v>
      </c>
      <c r="G2710" s="2">
        <v>57</v>
      </c>
      <c r="H2710" s="3">
        <v>42657</v>
      </c>
      <c r="I2710" s="3">
        <v>42669</v>
      </c>
      <c r="J2710" s="3" t="s">
        <v>2542</v>
      </c>
      <c r="K2710" s="17">
        <f>IF(J2710="Januar",238.19,IF(J2710="Februar",240.59,IF(J2710="Mars",245.99,IF(J2710="April",250.79,IF(J2710="Mai",256.52,IF(J2710="Juni",259.83,IF(J2710="Juli",265.66,IF(J2710="August",272.21,IF(J2710="September",275.91,IF(J2710="Oktober",281.13,IF(J2710="November",284.38,IF(J2710="Desember",287.34,0))))))))))))</f>
        <v>281.13</v>
      </c>
      <c r="L2710" s="20">
        <f>$K$2/K2710</f>
        <v>0.84725927506847365</v>
      </c>
      <c r="M2710" s="2">
        <v>12</v>
      </c>
      <c r="N2710" s="2">
        <v>3600000</v>
      </c>
      <c r="O2710" s="2">
        <v>4010000</v>
      </c>
      <c r="P2710" s="2">
        <f>O2710-N2710</f>
        <v>410000</v>
      </c>
      <c r="Q2710" s="4">
        <f>P2710/N2710</f>
        <v>0.11388888888888889</v>
      </c>
      <c r="R2710" s="2"/>
      <c r="S2710" s="9">
        <f>(N2710+R2710)/F2710</f>
        <v>66666.666666666672</v>
      </c>
      <c r="T2710" s="2">
        <v>74259</v>
      </c>
      <c r="U2710" s="5">
        <f>T2710-S2710</f>
        <v>7592.3333333333285</v>
      </c>
      <c r="V2710" s="4">
        <f>U2710/S2710</f>
        <v>0.11388499999999992</v>
      </c>
      <c r="W2710" s="22">
        <f>S2710*L2710</f>
        <v>56483.951671231582</v>
      </c>
      <c r="X2710" s="22">
        <f>T2710*L2710</f>
        <v>62916.626507309782</v>
      </c>
      <c r="Y2710" s="22">
        <f>X2710-W2710</f>
        <v>6432.6748360782003</v>
      </c>
      <c r="Z2710" s="8">
        <f>Y2710/W2710</f>
        <v>0.11388499999999985</v>
      </c>
      <c r="AA2710" s="11">
        <v>4549</v>
      </c>
      <c r="AB2710" s="2">
        <v>1991</v>
      </c>
      <c r="AC2710" s="2">
        <f>2016-AB2710</f>
        <v>25</v>
      </c>
      <c r="AD2710" s="2" t="s">
        <v>90</v>
      </c>
    </row>
    <row r="2711" spans="1:30" x14ac:dyDescent="0.2">
      <c r="A2711">
        <v>43</v>
      </c>
      <c r="B2711" s="6" t="s">
        <v>1262</v>
      </c>
      <c r="C2711" s="6" t="s">
        <v>22</v>
      </c>
      <c r="D2711" s="6" t="s">
        <v>23</v>
      </c>
      <c r="E2711" s="6" t="s">
        <v>2767</v>
      </c>
      <c r="F2711" s="6">
        <v>63</v>
      </c>
      <c r="G2711" s="6">
        <v>70</v>
      </c>
      <c r="H2711" s="7">
        <v>42657</v>
      </c>
      <c r="I2711" s="7">
        <v>42669</v>
      </c>
      <c r="J2711" s="3" t="s">
        <v>2542</v>
      </c>
      <c r="K2711" s="17">
        <f>IF(J2711="Januar",238.19,IF(J2711="Februar",240.59,IF(J2711="Mars",245.99,IF(J2711="April",250.79,IF(J2711="Mai",256.52,IF(J2711="Juni",259.83,IF(J2711="Juli",265.66,IF(J2711="August",272.21,IF(J2711="September",275.91,IF(J2711="Oktober",281.13,IF(J2711="November",284.38,IF(J2711="Desember",287.34,0))))))))))))</f>
        <v>281.13</v>
      </c>
      <c r="L2711" s="20">
        <f>$K$2/K2711</f>
        <v>0.84725927506847365</v>
      </c>
      <c r="M2711" s="6">
        <v>12</v>
      </c>
      <c r="N2711" s="6">
        <v>3000000</v>
      </c>
      <c r="O2711" s="6">
        <v>3270000</v>
      </c>
      <c r="P2711" s="6">
        <f>O2711-N2711</f>
        <v>270000</v>
      </c>
      <c r="Q2711" s="8">
        <f>P2711/N2711</f>
        <v>0.09</v>
      </c>
      <c r="R2711" s="6">
        <v>66884</v>
      </c>
      <c r="S2711" s="9">
        <f>(N2711+R2711)/F2711</f>
        <v>48680.69841269841</v>
      </c>
      <c r="T2711" s="6">
        <v>52966</v>
      </c>
      <c r="U2711" s="5">
        <f>T2711-S2711</f>
        <v>4285.3015873015902</v>
      </c>
      <c r="V2711" s="4">
        <f>U2711/S2711</f>
        <v>8.8028761439950184E-2</v>
      </c>
      <c r="W2711" s="22">
        <f>S2711*L2711</f>
        <v>41245.173246969847</v>
      </c>
      <c r="X2711" s="22">
        <f>T2711*L2711</f>
        <v>44875.934763276775</v>
      </c>
      <c r="Y2711" s="22">
        <f>X2711-W2711</f>
        <v>3630.7615163069277</v>
      </c>
      <c r="Z2711" s="8">
        <f>Y2711/W2711</f>
        <v>8.8028761439950268E-2</v>
      </c>
      <c r="AA2711" s="6"/>
      <c r="AB2711" s="6">
        <v>1965</v>
      </c>
      <c r="AC2711" s="6">
        <f>2016-AB2711</f>
        <v>51</v>
      </c>
      <c r="AD2711" s="6" t="s">
        <v>37</v>
      </c>
    </row>
    <row r="2712" spans="1:30" x14ac:dyDescent="0.2">
      <c r="A2712">
        <v>43</v>
      </c>
      <c r="B2712" s="2" t="s">
        <v>2110</v>
      </c>
      <c r="C2712" s="2" t="s">
        <v>22</v>
      </c>
      <c r="D2712" s="2" t="s">
        <v>23</v>
      </c>
      <c r="E2712" s="6" t="s">
        <v>2767</v>
      </c>
      <c r="F2712" s="2">
        <v>94</v>
      </c>
      <c r="G2712" s="2">
        <v>109</v>
      </c>
      <c r="H2712" s="3">
        <v>42657</v>
      </c>
      <c r="I2712" s="3">
        <v>42669</v>
      </c>
      <c r="J2712" s="3" t="s">
        <v>2542</v>
      </c>
      <c r="K2712" s="17">
        <f>IF(J2712="Januar",238.19,IF(J2712="Februar",240.59,IF(J2712="Mars",245.99,IF(J2712="April",250.79,IF(J2712="Mai",256.52,IF(J2712="Juni",259.83,IF(J2712="Juli",265.66,IF(J2712="August",272.21,IF(J2712="September",275.91,IF(J2712="Oktober",281.13,IF(J2712="November",284.38,IF(J2712="Desember",287.34,0))))))))))))</f>
        <v>281.13</v>
      </c>
      <c r="L2712" s="20">
        <f>$K$2/K2712</f>
        <v>0.84725927506847365</v>
      </c>
      <c r="M2712" s="2">
        <v>12</v>
      </c>
      <c r="N2712" s="2">
        <v>6000000</v>
      </c>
      <c r="O2712" s="2">
        <v>7350000</v>
      </c>
      <c r="P2712" s="2">
        <f>O2712-N2712</f>
        <v>1350000</v>
      </c>
      <c r="Q2712" s="4">
        <f>P2712/N2712</f>
        <v>0.22500000000000001</v>
      </c>
      <c r="R2712" s="2">
        <v>117750</v>
      </c>
      <c r="S2712" s="9">
        <f>(N2712+R2712)/F2712</f>
        <v>65082.446808510642</v>
      </c>
      <c r="T2712" s="2">
        <v>79444</v>
      </c>
      <c r="U2712" s="5">
        <f>T2712-S2712</f>
        <v>14361.553191489358</v>
      </c>
      <c r="V2712" s="4">
        <f>U2712/S2712</f>
        <v>0.2206670753136365</v>
      </c>
      <c r="W2712" s="22">
        <f>S2712*L2712</f>
        <v>55141.70670266122</v>
      </c>
      <c r="X2712" s="22">
        <f>T2712*L2712</f>
        <v>67309.665848539822</v>
      </c>
      <c r="Y2712" s="22">
        <f>X2712-W2712</f>
        <v>12167.959145878602</v>
      </c>
      <c r="Z2712" s="8">
        <f>Y2712/W2712</f>
        <v>0.22066707531363655</v>
      </c>
      <c r="AA2712" s="11">
        <v>31552</v>
      </c>
      <c r="AB2712" s="2">
        <v>1980</v>
      </c>
      <c r="AC2712" s="2">
        <f>2016-AB2712</f>
        <v>36</v>
      </c>
      <c r="AD2712" s="2" t="s">
        <v>494</v>
      </c>
    </row>
    <row r="2713" spans="1:30" x14ac:dyDescent="0.2">
      <c r="A2713">
        <v>43</v>
      </c>
      <c r="B2713" s="2" t="s">
        <v>1579</v>
      </c>
      <c r="C2713" s="2" t="s">
        <v>22</v>
      </c>
      <c r="D2713" s="2" t="s">
        <v>23</v>
      </c>
      <c r="E2713" s="6" t="s">
        <v>2767</v>
      </c>
      <c r="F2713" s="2">
        <v>101</v>
      </c>
      <c r="G2713" s="2">
        <v>115</v>
      </c>
      <c r="H2713" s="3">
        <v>42657</v>
      </c>
      <c r="I2713" s="3">
        <v>42669</v>
      </c>
      <c r="J2713" s="3" t="s">
        <v>2542</v>
      </c>
      <c r="K2713" s="17">
        <f>IF(J2713="Januar",238.19,IF(J2713="Februar",240.59,IF(J2713="Mars",245.99,IF(J2713="April",250.79,IF(J2713="Mai",256.52,IF(J2713="Juni",259.83,IF(J2713="Juli",265.66,IF(J2713="August",272.21,IF(J2713="September",275.91,IF(J2713="Oktober",281.13,IF(J2713="November",284.38,IF(J2713="Desember",287.34,0))))))))))))</f>
        <v>281.13</v>
      </c>
      <c r="L2713" s="20">
        <f>$K$2/K2713</f>
        <v>0.84725927506847365</v>
      </c>
      <c r="M2713" s="2">
        <v>12</v>
      </c>
      <c r="N2713" s="2">
        <v>6400000</v>
      </c>
      <c r="O2713" s="2">
        <v>6700000</v>
      </c>
      <c r="P2713" s="2">
        <f>O2713-N2713</f>
        <v>300000</v>
      </c>
      <c r="Q2713" s="4">
        <f>P2713/N2713</f>
        <v>4.6875E-2</v>
      </c>
      <c r="R2713" s="2"/>
      <c r="S2713" s="9">
        <f>(N2713+R2713)/F2713</f>
        <v>63366.33663366337</v>
      </c>
      <c r="T2713" s="2">
        <v>66337</v>
      </c>
      <c r="U2713" s="5">
        <f>T2713-S2713</f>
        <v>2970.6633663366301</v>
      </c>
      <c r="V2713" s="4">
        <f>U2713/S2713</f>
        <v>4.6880781249999941E-2</v>
      </c>
      <c r="W2713" s="22">
        <f>S2713*L2713</f>
        <v>53687.716439982491</v>
      </c>
      <c r="X2713" s="22">
        <f>T2713*L2713</f>
        <v>56204.638530217337</v>
      </c>
      <c r="Y2713" s="22">
        <f>X2713-W2713</f>
        <v>2516.9220902348461</v>
      </c>
      <c r="Z2713" s="8">
        <f>Y2713/W2713</f>
        <v>4.6880781249999968E-2</v>
      </c>
      <c r="AA2713" s="11">
        <v>3771</v>
      </c>
      <c r="AB2713" s="2">
        <v>1938</v>
      </c>
      <c r="AC2713" s="2">
        <f>2016-AB2713</f>
        <v>78</v>
      </c>
      <c r="AD2713" s="2" t="s">
        <v>161</v>
      </c>
    </row>
    <row r="2714" spans="1:30" x14ac:dyDescent="0.2">
      <c r="A2714">
        <v>43</v>
      </c>
      <c r="B2714" s="6" t="s">
        <v>851</v>
      </c>
      <c r="C2714" s="6" t="s">
        <v>22</v>
      </c>
      <c r="D2714" s="6" t="s">
        <v>23</v>
      </c>
      <c r="E2714" s="6" t="s">
        <v>2767</v>
      </c>
      <c r="F2714" s="6">
        <v>52</v>
      </c>
      <c r="G2714" s="6">
        <v>58</v>
      </c>
      <c r="H2714" s="7">
        <v>42656</v>
      </c>
      <c r="I2714" s="7">
        <v>42669</v>
      </c>
      <c r="J2714" s="3" t="s">
        <v>2542</v>
      </c>
      <c r="K2714" s="17">
        <f>IF(J2714="Januar",238.19,IF(J2714="Februar",240.59,IF(J2714="Mars",245.99,IF(J2714="April",250.79,IF(J2714="Mai",256.52,IF(J2714="Juni",259.83,IF(J2714="Juli",265.66,IF(J2714="August",272.21,IF(J2714="September",275.91,IF(J2714="Oktober",281.13,IF(J2714="November",284.38,IF(J2714="Desember",287.34,0))))))))))))</f>
        <v>281.13</v>
      </c>
      <c r="L2714" s="20">
        <f>$K$2/K2714</f>
        <v>0.84725927506847365</v>
      </c>
      <c r="M2714" s="6">
        <v>13</v>
      </c>
      <c r="N2714" s="6">
        <v>3800000</v>
      </c>
      <c r="O2714" s="6">
        <v>4320000</v>
      </c>
      <c r="P2714" s="6">
        <f>O2714-N2714</f>
        <v>520000</v>
      </c>
      <c r="Q2714" s="8">
        <f>P2714/N2714</f>
        <v>0.1368421052631579</v>
      </c>
      <c r="R2714" s="6">
        <v>104894</v>
      </c>
      <c r="S2714" s="9">
        <f>(N2714+R2714)/F2714</f>
        <v>75094.11538461539</v>
      </c>
      <c r="T2714" s="6">
        <v>85094</v>
      </c>
      <c r="U2714" s="5">
        <f>T2714-S2714</f>
        <v>9999.8846153846098</v>
      </c>
      <c r="V2714" s="4">
        <f>U2714/S2714</f>
        <v>0.1331646902579173</v>
      </c>
      <c r="W2714" s="22">
        <f>S2714*L2714</f>
        <v>63624.185762677553</v>
      </c>
      <c r="X2714" s="22">
        <f>T2714*L2714</f>
        <v>72096.680752676693</v>
      </c>
      <c r="Y2714" s="22">
        <f>X2714-W2714</f>
        <v>8472.4949899991407</v>
      </c>
      <c r="Z2714" s="8">
        <f>Y2714/W2714</f>
        <v>0.13316469025791719</v>
      </c>
      <c r="AA2714" s="6">
        <v>633</v>
      </c>
      <c r="AB2714" s="6">
        <v>1888</v>
      </c>
      <c r="AC2714" s="6">
        <f>2016-AB2714</f>
        <v>128</v>
      </c>
      <c r="AD2714" s="6" t="s">
        <v>103</v>
      </c>
    </row>
    <row r="2715" spans="1:30" x14ac:dyDescent="0.2">
      <c r="A2715">
        <v>43</v>
      </c>
      <c r="B2715" s="6" t="s">
        <v>672</v>
      </c>
      <c r="C2715" s="6" t="s">
        <v>22</v>
      </c>
      <c r="D2715" s="6" t="s">
        <v>23</v>
      </c>
      <c r="E2715" s="6" t="s">
        <v>2767</v>
      </c>
      <c r="F2715" s="6">
        <v>68</v>
      </c>
      <c r="G2715" s="6">
        <v>75</v>
      </c>
      <c r="H2715" s="7">
        <v>42657</v>
      </c>
      <c r="I2715" s="7">
        <v>42670</v>
      </c>
      <c r="J2715" s="3" t="s">
        <v>2542</v>
      </c>
      <c r="K2715" s="17">
        <f>IF(J2715="Januar",238.19,IF(J2715="Februar",240.59,IF(J2715="Mars",245.99,IF(J2715="April",250.79,IF(J2715="Mai",256.52,IF(J2715="Juni",259.83,IF(J2715="Juli",265.66,IF(J2715="August",272.21,IF(J2715="September",275.91,IF(J2715="Oktober",281.13,IF(J2715="November",284.38,IF(J2715="Desember",287.34,0))))))))))))</f>
        <v>281.13</v>
      </c>
      <c r="L2715" s="20">
        <f>$K$2/K2715</f>
        <v>0.84725927506847365</v>
      </c>
      <c r="M2715" s="6">
        <v>13</v>
      </c>
      <c r="N2715" s="6">
        <v>5000000</v>
      </c>
      <c r="O2715" s="6">
        <v>5000000</v>
      </c>
      <c r="P2715" s="6">
        <f>O2715-N2715</f>
        <v>0</v>
      </c>
      <c r="Q2715" s="8">
        <f>P2715/N2715</f>
        <v>0</v>
      </c>
      <c r="R2715" s="6"/>
      <c r="S2715" s="9">
        <f>(N2715+R2715)/F2715</f>
        <v>73529.411764705888</v>
      </c>
      <c r="T2715" s="6">
        <v>73529</v>
      </c>
      <c r="U2715" s="5">
        <f>T2715-S2715</f>
        <v>-0.41176470588834491</v>
      </c>
      <c r="V2715" s="4">
        <f>U2715/S2715</f>
        <v>-5.6000000000814902E-6</v>
      </c>
      <c r="W2715" s="22">
        <f>S2715*L2715</f>
        <v>62298.476107976006</v>
      </c>
      <c r="X2715" s="22">
        <f>T2715*L2715</f>
        <v>62298.127236509798</v>
      </c>
      <c r="Y2715" s="22">
        <f>X2715-W2715</f>
        <v>-0.34887146620894782</v>
      </c>
      <c r="Z2715" s="8">
        <f>Y2715/W2715</f>
        <v>-5.6000000000687365E-6</v>
      </c>
      <c r="AA2715" s="10">
        <v>6128</v>
      </c>
      <c r="AB2715" s="6">
        <v>2012</v>
      </c>
      <c r="AC2715" s="6">
        <f>2016-AB2715</f>
        <v>4</v>
      </c>
      <c r="AD2715" s="6" t="s">
        <v>37</v>
      </c>
    </row>
    <row r="2716" spans="1:30" x14ac:dyDescent="0.2">
      <c r="A2716">
        <v>43</v>
      </c>
      <c r="B2716" s="6" t="s">
        <v>898</v>
      </c>
      <c r="C2716" s="6" t="s">
        <v>22</v>
      </c>
      <c r="D2716" s="6" t="s">
        <v>23</v>
      </c>
      <c r="E2716" s="6" t="s">
        <v>2767</v>
      </c>
      <c r="F2716" s="6">
        <v>53</v>
      </c>
      <c r="G2716" s="6">
        <v>59</v>
      </c>
      <c r="H2716" s="7">
        <v>42651</v>
      </c>
      <c r="I2716" s="7">
        <v>42670</v>
      </c>
      <c r="J2716" s="3" t="s">
        <v>2542</v>
      </c>
      <c r="K2716" s="17">
        <f>IF(J2716="Januar",238.19,IF(J2716="Februar",240.59,IF(J2716="Mars",245.99,IF(J2716="April",250.79,IF(J2716="Mai",256.52,IF(J2716="Juni",259.83,IF(J2716="Juli",265.66,IF(J2716="August",272.21,IF(J2716="September",275.91,IF(J2716="Oktober",281.13,IF(J2716="November",284.38,IF(J2716="Desember",287.34,0))))))))))))</f>
        <v>281.13</v>
      </c>
      <c r="L2716" s="20">
        <f>$K$2/K2716</f>
        <v>0.84725927506847365</v>
      </c>
      <c r="M2716" s="6">
        <v>19</v>
      </c>
      <c r="N2716" s="6">
        <v>3950000</v>
      </c>
      <c r="O2716" s="6">
        <v>3800000</v>
      </c>
      <c r="P2716" s="6">
        <f>O2716-N2716</f>
        <v>-150000</v>
      </c>
      <c r="Q2716" s="8">
        <f>P2716/N2716</f>
        <v>-3.7974683544303799E-2</v>
      </c>
      <c r="R2716" s="6"/>
      <c r="S2716" s="9">
        <f>(N2716+R2716)/F2716</f>
        <v>74528.301886792455</v>
      </c>
      <c r="T2716" s="6">
        <v>71698</v>
      </c>
      <c r="U2716" s="5">
        <f>T2716-S2716</f>
        <v>-2830.3018867924548</v>
      </c>
      <c r="V2716" s="4">
        <f>U2716/S2716</f>
        <v>-3.7976202531645596E-2</v>
      </c>
      <c r="W2716" s="22">
        <f>S2716*L2716</f>
        <v>63144.795028688131</v>
      </c>
      <c r="X2716" s="22">
        <f>T2716*L2716</f>
        <v>60746.795503859423</v>
      </c>
      <c r="Y2716" s="22">
        <f>X2716-W2716</f>
        <v>-2397.9995248287087</v>
      </c>
      <c r="Z2716" s="8">
        <f>Y2716/W2716</f>
        <v>-3.7976202531645596E-2</v>
      </c>
      <c r="AA2716" s="6"/>
      <c r="AB2716" s="6">
        <v>2016</v>
      </c>
      <c r="AC2716" s="6">
        <f>2016-AB2716</f>
        <v>0</v>
      </c>
      <c r="AD2716" s="6" t="s">
        <v>173</v>
      </c>
    </row>
    <row r="2717" spans="1:30" x14ac:dyDescent="0.2">
      <c r="A2717">
        <v>43</v>
      </c>
      <c r="B2717" s="6" t="s">
        <v>239</v>
      </c>
      <c r="C2717" s="6" t="s">
        <v>22</v>
      </c>
      <c r="D2717" s="6" t="s">
        <v>23</v>
      </c>
      <c r="E2717" s="6" t="s">
        <v>2767</v>
      </c>
      <c r="F2717" s="6">
        <v>58</v>
      </c>
      <c r="G2717" s="6">
        <v>65</v>
      </c>
      <c r="H2717" s="7">
        <v>42650</v>
      </c>
      <c r="I2717" s="7">
        <v>42670</v>
      </c>
      <c r="J2717" s="3" t="s">
        <v>2542</v>
      </c>
      <c r="K2717" s="17">
        <f>IF(J2717="Januar",238.19,IF(J2717="Februar",240.59,IF(J2717="Mars",245.99,IF(J2717="April",250.79,IF(J2717="Mai",256.52,IF(J2717="Juni",259.83,IF(J2717="Juli",265.66,IF(J2717="August",272.21,IF(J2717="September",275.91,IF(J2717="Oktober",281.13,IF(J2717="November",284.38,IF(J2717="Desember",287.34,0))))))))))))</f>
        <v>281.13</v>
      </c>
      <c r="L2717" s="20">
        <f>$K$2/K2717</f>
        <v>0.84725927506847365</v>
      </c>
      <c r="M2717" s="6">
        <v>20</v>
      </c>
      <c r="N2717" s="6">
        <v>3800000</v>
      </c>
      <c r="O2717" s="6">
        <v>3770000</v>
      </c>
      <c r="P2717" s="6">
        <f>O2717-N2717</f>
        <v>-30000</v>
      </c>
      <c r="Q2717" s="8">
        <f>P2717/N2717</f>
        <v>-7.8947368421052634E-3</v>
      </c>
      <c r="R2717" s="6"/>
      <c r="S2717" s="9">
        <f>(N2717+R2717)/F2717</f>
        <v>65517.241379310348</v>
      </c>
      <c r="T2717" s="6">
        <v>65000</v>
      </c>
      <c r="U2717" s="5">
        <f>T2717-S2717</f>
        <v>-517.24137931034784</v>
      </c>
      <c r="V2717" s="4">
        <f>U2717/S2717</f>
        <v>-7.8947368421053085E-3</v>
      </c>
      <c r="W2717" s="22">
        <f>S2717*L2717</f>
        <v>55510.090435520688</v>
      </c>
      <c r="X2717" s="22">
        <f>T2717*L2717</f>
        <v>55071.852879450787</v>
      </c>
      <c r="Y2717" s="22">
        <f>X2717-W2717</f>
        <v>-438.23755606990017</v>
      </c>
      <c r="Z2717" s="8">
        <f>Y2717/W2717</f>
        <v>-7.8947368421052634E-3</v>
      </c>
      <c r="AA2717" s="6">
        <v>358</v>
      </c>
      <c r="AB2717" s="6">
        <v>1898</v>
      </c>
      <c r="AC2717" s="6">
        <f>2016-AB2717</f>
        <v>118</v>
      </c>
      <c r="AD2717" s="6" t="s">
        <v>295</v>
      </c>
    </row>
    <row r="2718" spans="1:30" x14ac:dyDescent="0.2">
      <c r="A2718">
        <v>43</v>
      </c>
      <c r="B2718" s="6" t="s">
        <v>1372</v>
      </c>
      <c r="C2718" s="6" t="s">
        <v>22</v>
      </c>
      <c r="D2718" s="6" t="s">
        <v>23</v>
      </c>
      <c r="E2718" s="6" t="s">
        <v>2767</v>
      </c>
      <c r="F2718" s="6">
        <v>66</v>
      </c>
      <c r="G2718" s="6">
        <v>72</v>
      </c>
      <c r="H2718" s="7">
        <v>42650</v>
      </c>
      <c r="I2718" s="7">
        <v>42670</v>
      </c>
      <c r="J2718" s="3" t="s">
        <v>2542</v>
      </c>
      <c r="K2718" s="17">
        <f>IF(J2718="Januar",238.19,IF(J2718="Februar",240.59,IF(J2718="Mars",245.99,IF(J2718="April",250.79,IF(J2718="Mai",256.52,IF(J2718="Juni",259.83,IF(J2718="Juli",265.66,IF(J2718="August",272.21,IF(J2718="September",275.91,IF(J2718="Oktober",281.13,IF(J2718="November",284.38,IF(J2718="Desember",287.34,0))))))))))))</f>
        <v>281.13</v>
      </c>
      <c r="L2718" s="20">
        <f>$K$2/K2718</f>
        <v>0.84725927506847365</v>
      </c>
      <c r="M2718" s="6">
        <v>20</v>
      </c>
      <c r="N2718" s="6">
        <v>3900000</v>
      </c>
      <c r="O2718" s="6">
        <v>3900000</v>
      </c>
      <c r="P2718" s="6">
        <f>O2718-N2718</f>
        <v>0</v>
      </c>
      <c r="Q2718" s="8">
        <f>P2718/N2718</f>
        <v>0</v>
      </c>
      <c r="R2718" s="6"/>
      <c r="S2718" s="9">
        <f>(N2718+R2718)/F2718</f>
        <v>59090.909090909088</v>
      </c>
      <c r="T2718" s="6">
        <v>59091</v>
      </c>
      <c r="U2718" s="5">
        <f>T2718-S2718</f>
        <v>9.0909090911736712E-2</v>
      </c>
      <c r="V2718" s="4">
        <f>U2718/S2718</f>
        <v>1.5384615385063137E-6</v>
      </c>
      <c r="W2718" s="22">
        <f>S2718*L2718</f>
        <v>50065.320799500711</v>
      </c>
      <c r="X2718" s="22">
        <f>T2718*L2718</f>
        <v>50065.39782307118</v>
      </c>
      <c r="Y2718" s="22">
        <f>X2718-W2718</f>
        <v>7.7023570469464175E-2</v>
      </c>
      <c r="Z2718" s="8">
        <f>Y2718/W2718</f>
        <v>1.5384615386351887E-6</v>
      </c>
      <c r="AA2718" s="10">
        <v>2850</v>
      </c>
      <c r="AB2718" s="6">
        <v>2006</v>
      </c>
      <c r="AC2718" s="6">
        <f>2016-AB2718</f>
        <v>10</v>
      </c>
      <c r="AD2718" s="6" t="s">
        <v>48</v>
      </c>
    </row>
    <row r="2719" spans="1:30" x14ac:dyDescent="0.2">
      <c r="A2719">
        <v>43</v>
      </c>
      <c r="B2719" s="2" t="s">
        <v>1800</v>
      </c>
      <c r="C2719" s="2" t="s">
        <v>22</v>
      </c>
      <c r="D2719" s="2" t="s">
        <v>23</v>
      </c>
      <c r="E2719" s="6" t="s">
        <v>2767</v>
      </c>
      <c r="F2719" s="2">
        <v>78</v>
      </c>
      <c r="G2719" s="2">
        <v>94</v>
      </c>
      <c r="H2719" s="3">
        <v>42648</v>
      </c>
      <c r="I2719" s="3">
        <v>42670</v>
      </c>
      <c r="J2719" s="3" t="s">
        <v>2542</v>
      </c>
      <c r="K2719" s="17">
        <f>IF(J2719="Januar",238.19,IF(J2719="Februar",240.59,IF(J2719="Mars",245.99,IF(J2719="April",250.79,IF(J2719="Mai",256.52,IF(J2719="Juni",259.83,IF(J2719="Juli",265.66,IF(J2719="August",272.21,IF(J2719="September",275.91,IF(J2719="Oktober",281.13,IF(J2719="November",284.38,IF(J2719="Desember",287.34,0))))))))))))</f>
        <v>281.13</v>
      </c>
      <c r="L2719" s="20">
        <f>$K$2/K2719</f>
        <v>0.84725927506847365</v>
      </c>
      <c r="M2719" s="2">
        <v>22</v>
      </c>
      <c r="N2719" s="2">
        <v>4150000</v>
      </c>
      <c r="O2719" s="2">
        <v>4150000</v>
      </c>
      <c r="P2719" s="2">
        <f>O2719-N2719</f>
        <v>0</v>
      </c>
      <c r="Q2719" s="4">
        <f>P2719/N2719</f>
        <v>0</v>
      </c>
      <c r="R2719" s="2">
        <v>52000</v>
      </c>
      <c r="S2719" s="9">
        <f>(N2719+R2719)/F2719</f>
        <v>53871.794871794875</v>
      </c>
      <c r="T2719" s="2">
        <v>53872</v>
      </c>
      <c r="U2719" s="5">
        <f>T2719-S2719</f>
        <v>0.20512820512522012</v>
      </c>
      <c r="V2719" s="4">
        <f>U2719/S2719</f>
        <v>3.8077106139379266E-6</v>
      </c>
      <c r="W2719" s="22">
        <f>S2719*L2719</f>
        <v>45643.377869714444</v>
      </c>
      <c r="X2719" s="22">
        <f>T2719*L2719</f>
        <v>45643.551666488813</v>
      </c>
      <c r="Y2719" s="22">
        <f>X2719-W2719</f>
        <v>0.17379677436838392</v>
      </c>
      <c r="Z2719" s="8">
        <f>Y2719/W2719</f>
        <v>3.8077106138917591E-6</v>
      </c>
      <c r="AA2719" s="2"/>
      <c r="AB2719" s="2">
        <v>1982</v>
      </c>
      <c r="AC2719" s="2">
        <f>2016-AB2719</f>
        <v>34</v>
      </c>
      <c r="AD2719" s="2" t="s">
        <v>1327</v>
      </c>
    </row>
    <row r="2720" spans="1:30" x14ac:dyDescent="0.2">
      <c r="A2720">
        <v>43</v>
      </c>
      <c r="B2720" s="2" t="s">
        <v>724</v>
      </c>
      <c r="C2720" s="2" t="s">
        <v>22</v>
      </c>
      <c r="D2720" s="2" t="s">
        <v>23</v>
      </c>
      <c r="E2720" s="6" t="s">
        <v>2767</v>
      </c>
      <c r="F2720" s="2">
        <v>82</v>
      </c>
      <c r="G2720" s="2">
        <v>95</v>
      </c>
      <c r="H2720" s="3">
        <v>42643</v>
      </c>
      <c r="I2720" s="3">
        <v>42670</v>
      </c>
      <c r="J2720" s="3" t="s">
        <v>2542</v>
      </c>
      <c r="K2720" s="17">
        <f>IF(J2720="Januar",238.19,IF(J2720="Februar",240.59,IF(J2720="Mars",245.99,IF(J2720="April",250.79,IF(J2720="Mai",256.52,IF(J2720="Juni",259.83,IF(J2720="Juli",265.66,IF(J2720="August",272.21,IF(J2720="September",275.91,IF(J2720="Oktober",281.13,IF(J2720="November",284.38,IF(J2720="Desember",287.34,0))))))))))))</f>
        <v>281.13</v>
      </c>
      <c r="L2720" s="20">
        <f>$K$2/K2720</f>
        <v>0.84725927506847365</v>
      </c>
      <c r="M2720" s="2">
        <v>27</v>
      </c>
      <c r="N2720" s="2">
        <v>5450000</v>
      </c>
      <c r="O2720" s="2">
        <v>5450000</v>
      </c>
      <c r="P2720" s="2">
        <f>O2720-N2720</f>
        <v>0</v>
      </c>
      <c r="Q2720" s="4">
        <f>P2720/N2720</f>
        <v>0</v>
      </c>
      <c r="R2720" s="2"/>
      <c r="S2720" s="9">
        <f>(N2720+R2720)/F2720</f>
        <v>66463.414634146335</v>
      </c>
      <c r="T2720" s="2">
        <v>66463</v>
      </c>
      <c r="U2720" s="5">
        <f>T2720-S2720</f>
        <v>-0.41463414633471984</v>
      </c>
      <c r="V2720" s="4">
        <f>U2720/S2720</f>
        <v>-6.2385321099902806E-6</v>
      </c>
      <c r="W2720" s="22">
        <f>S2720*L2720</f>
        <v>56311.744501502209</v>
      </c>
      <c r="X2720" s="22">
        <f>T2720*L2720</f>
        <v>56311.393198875965</v>
      </c>
      <c r="Y2720" s="22">
        <f>X2720-W2720</f>
        <v>-0.35130262624443276</v>
      </c>
      <c r="Z2720" s="8">
        <f>Y2720/W2720</f>
        <v>-6.2385321100301055E-6</v>
      </c>
      <c r="AA2720" s="2"/>
      <c r="AB2720" s="2">
        <v>2014</v>
      </c>
      <c r="AC2720" s="2">
        <f>2016-AB2720</f>
        <v>2</v>
      </c>
      <c r="AD2720" s="2" t="s">
        <v>362</v>
      </c>
    </row>
    <row r="2721" spans="1:30" x14ac:dyDescent="0.2">
      <c r="A2721">
        <v>43</v>
      </c>
      <c r="B2721" s="6" t="s">
        <v>1429</v>
      </c>
      <c r="C2721" s="6" t="s">
        <v>22</v>
      </c>
      <c r="D2721" s="6" t="s">
        <v>23</v>
      </c>
      <c r="E2721" s="6" t="s">
        <v>2767</v>
      </c>
      <c r="F2721" s="6">
        <v>67</v>
      </c>
      <c r="G2721" s="6">
        <v>73</v>
      </c>
      <c r="H2721" s="7">
        <v>42651</v>
      </c>
      <c r="I2721" s="7">
        <v>42671</v>
      </c>
      <c r="J2721" s="3" t="s">
        <v>2542</v>
      </c>
      <c r="K2721" s="17">
        <f>IF(J2721="Januar",238.19,IF(J2721="Februar",240.59,IF(J2721="Mars",245.99,IF(J2721="April",250.79,IF(J2721="Mai",256.52,IF(J2721="Juni",259.83,IF(J2721="Juli",265.66,IF(J2721="August",272.21,IF(J2721="September",275.91,IF(J2721="Oktober",281.13,IF(J2721="November",284.38,IF(J2721="Desember",287.34,0))))))))))))</f>
        <v>281.13</v>
      </c>
      <c r="L2721" s="20">
        <f>$K$2/K2721</f>
        <v>0.84725927506847365</v>
      </c>
      <c r="M2721" s="6">
        <v>20</v>
      </c>
      <c r="N2721" s="6">
        <v>2500000</v>
      </c>
      <c r="O2721" s="6">
        <v>2925000</v>
      </c>
      <c r="P2721" s="6">
        <f>O2721-N2721</f>
        <v>425000</v>
      </c>
      <c r="Q2721" s="8">
        <f>P2721/N2721</f>
        <v>0.17</v>
      </c>
      <c r="R2721" s="6">
        <v>27436</v>
      </c>
      <c r="S2721" s="9">
        <f>(N2721+R2721)/F2721</f>
        <v>37722.925373134327</v>
      </c>
      <c r="T2721" s="6">
        <v>44066</v>
      </c>
      <c r="U2721" s="5">
        <f>T2721-S2721</f>
        <v>6343.0746268656731</v>
      </c>
      <c r="V2721" s="4">
        <f>U2721/S2721</f>
        <v>0.16814906490213802</v>
      </c>
      <c r="W2721" s="22">
        <f>S2721*L2721</f>
        <v>31961.09840510392</v>
      </c>
      <c r="X2721" s="22">
        <f>T2721*L2721</f>
        <v>37335.327215167359</v>
      </c>
      <c r="Y2721" s="22">
        <f>X2721-W2721</f>
        <v>5374.2288100634396</v>
      </c>
      <c r="Z2721" s="8">
        <f>Y2721/W2721</f>
        <v>0.16814906490213805</v>
      </c>
      <c r="AA2721" s="10">
        <v>34431</v>
      </c>
      <c r="AB2721" s="6">
        <v>1952</v>
      </c>
      <c r="AC2721" s="6">
        <f>2016-AB2721</f>
        <v>64</v>
      </c>
      <c r="AD2721" s="6" t="s">
        <v>332</v>
      </c>
    </row>
    <row r="2722" spans="1:30" x14ac:dyDescent="0.2">
      <c r="A2722">
        <v>44</v>
      </c>
      <c r="B2722" s="6" t="s">
        <v>128</v>
      </c>
      <c r="C2722" s="6" t="s">
        <v>22</v>
      </c>
      <c r="D2722" s="6" t="s">
        <v>23</v>
      </c>
      <c r="E2722" s="6" t="s">
        <v>2767</v>
      </c>
      <c r="F2722" s="6">
        <v>27</v>
      </c>
      <c r="G2722" s="6">
        <v>33</v>
      </c>
      <c r="H2722" s="7">
        <v>42664</v>
      </c>
      <c r="I2722" s="7">
        <v>42674</v>
      </c>
      <c r="J2722" s="3" t="s">
        <v>2542</v>
      </c>
      <c r="K2722" s="17">
        <f>IF(J2722="Januar",238.19,IF(J2722="Februar",240.59,IF(J2722="Mars",245.99,IF(J2722="April",250.79,IF(J2722="Mai",256.52,IF(J2722="Juni",259.83,IF(J2722="Juli",265.66,IF(J2722="August",272.21,IF(J2722="September",275.91,IF(J2722="Oktober",281.13,IF(J2722="November",284.38,IF(J2722="Desember",287.34,0))))))))))))</f>
        <v>281.13</v>
      </c>
      <c r="L2722" s="20">
        <f>$K$2/K2722</f>
        <v>0.84725927506847365</v>
      </c>
      <c r="M2722" s="6">
        <v>10</v>
      </c>
      <c r="N2722" s="6">
        <v>2400000</v>
      </c>
      <c r="O2722" s="6">
        <v>2720000</v>
      </c>
      <c r="P2722" s="6">
        <f>O2722-N2722</f>
        <v>320000</v>
      </c>
      <c r="Q2722" s="8">
        <f>P2722/N2722</f>
        <v>0.13333333333333333</v>
      </c>
      <c r="R2722" s="6">
        <v>24048</v>
      </c>
      <c r="S2722" s="9">
        <f>(N2722+R2722)/F2722</f>
        <v>89779.555555555562</v>
      </c>
      <c r="T2722" s="6">
        <v>101631</v>
      </c>
      <c r="U2722" s="5">
        <f>T2722-S2722</f>
        <v>11851.444444444438</v>
      </c>
      <c r="V2722" s="8">
        <f>U2722/S2722</f>
        <v>0.13200604938516061</v>
      </c>
      <c r="W2722" s="22">
        <f>S2722*L2722</f>
        <v>76066.561155969757</v>
      </c>
      <c r="X2722" s="22">
        <f>T2722*L2722</f>
        <v>86107.80738448404</v>
      </c>
      <c r="Y2722" s="22">
        <f>X2722-W2722</f>
        <v>10041.246228514283</v>
      </c>
      <c r="Z2722" s="8">
        <f>Y2722/W2722</f>
        <v>0.13200604938516061</v>
      </c>
      <c r="AA2722" s="6">
        <v>783</v>
      </c>
      <c r="AB2722" s="6">
        <v>1892</v>
      </c>
      <c r="AC2722" s="6">
        <f>2016-AB2722</f>
        <v>124</v>
      </c>
      <c r="AD2722" s="6" t="s">
        <v>37</v>
      </c>
    </row>
    <row r="2723" spans="1:30" x14ac:dyDescent="0.2">
      <c r="A2723">
        <v>44</v>
      </c>
      <c r="B2723" s="2" t="s">
        <v>262</v>
      </c>
      <c r="C2723" s="2" t="s">
        <v>22</v>
      </c>
      <c r="D2723" s="2" t="s">
        <v>23</v>
      </c>
      <c r="E2723" s="6" t="s">
        <v>2767</v>
      </c>
      <c r="F2723" s="2">
        <v>34</v>
      </c>
      <c r="G2723" s="2">
        <v>41</v>
      </c>
      <c r="H2723" s="3">
        <v>42664</v>
      </c>
      <c r="I2723" s="3">
        <v>42674</v>
      </c>
      <c r="J2723" s="3" t="s">
        <v>2542</v>
      </c>
      <c r="K2723" s="17">
        <f>IF(J2723="Januar",238.19,IF(J2723="Februar",240.59,IF(J2723="Mars",245.99,IF(J2723="April",250.79,IF(J2723="Mai",256.52,IF(J2723="Juni",259.83,IF(J2723="Juli",265.66,IF(J2723="August",272.21,IF(J2723="September",275.91,IF(J2723="Oktober",281.13,IF(J2723="November",284.38,IF(J2723="Desember",287.34,0))))))))))))</f>
        <v>281.13</v>
      </c>
      <c r="L2723" s="20">
        <f>$K$2/K2723</f>
        <v>0.84725927506847365</v>
      </c>
      <c r="M2723" s="2">
        <v>10</v>
      </c>
      <c r="N2723" s="2">
        <v>3100000</v>
      </c>
      <c r="O2723" s="2">
        <v>3600000</v>
      </c>
      <c r="P2723" s="2">
        <f>O2723-N2723</f>
        <v>500000</v>
      </c>
      <c r="Q2723" s="4">
        <f>P2723/N2723</f>
        <v>0.16129032258064516</v>
      </c>
      <c r="R2723" s="2"/>
      <c r="S2723" s="9">
        <f>(N2723+R2723)/F2723</f>
        <v>91176.470588235301</v>
      </c>
      <c r="T2723" s="2">
        <v>105882</v>
      </c>
      <c r="U2723" s="5">
        <f>T2723-S2723</f>
        <v>14705.529411764699</v>
      </c>
      <c r="V2723" s="4">
        <f>U2723/S2723</f>
        <v>0.16128645161290314</v>
      </c>
      <c r="W2723" s="22">
        <f>S2723*L2723</f>
        <v>77250.110373890246</v>
      </c>
      <c r="X2723" s="22">
        <f>T2723*L2723</f>
        <v>89709.506562800132</v>
      </c>
      <c r="Y2723" s="22">
        <f>X2723-W2723</f>
        <v>12459.396188909886</v>
      </c>
      <c r="Z2723" s="8">
        <f>Y2723/W2723</f>
        <v>0.16128645161290328</v>
      </c>
      <c r="AA2723" s="2">
        <v>836</v>
      </c>
      <c r="AB2723" s="2">
        <v>2006</v>
      </c>
      <c r="AC2723" s="2">
        <f>2016-AB2723</f>
        <v>10</v>
      </c>
      <c r="AD2723" s="2" t="s">
        <v>37</v>
      </c>
    </row>
    <row r="2724" spans="1:30" x14ac:dyDescent="0.2">
      <c r="A2724">
        <v>44</v>
      </c>
      <c r="B2724" s="6" t="s">
        <v>336</v>
      </c>
      <c r="C2724" s="6" t="s">
        <v>22</v>
      </c>
      <c r="D2724" s="6" t="s">
        <v>23</v>
      </c>
      <c r="E2724" s="6" t="s">
        <v>2767</v>
      </c>
      <c r="F2724" s="6">
        <v>37</v>
      </c>
      <c r="G2724" s="6">
        <v>41</v>
      </c>
      <c r="H2724" s="7">
        <v>42664</v>
      </c>
      <c r="I2724" s="7">
        <v>42674</v>
      </c>
      <c r="J2724" s="3" t="s">
        <v>2542</v>
      </c>
      <c r="K2724" s="17">
        <f>IF(J2724="Januar",238.19,IF(J2724="Februar",240.59,IF(J2724="Mars",245.99,IF(J2724="April",250.79,IF(J2724="Mai",256.52,IF(J2724="Juni",259.83,IF(J2724="Juli",265.66,IF(J2724="August",272.21,IF(J2724="September",275.91,IF(J2724="Oktober",281.13,IF(J2724="November",284.38,IF(J2724="Desember",287.34,0))))))))))))</f>
        <v>281.13</v>
      </c>
      <c r="L2724" s="20">
        <f>$K$2/K2724</f>
        <v>0.84725927506847365</v>
      </c>
      <c r="M2724" s="6">
        <v>10</v>
      </c>
      <c r="N2724" s="6">
        <v>2700000</v>
      </c>
      <c r="O2724" s="6">
        <v>2700000</v>
      </c>
      <c r="P2724" s="6">
        <f>O2724-N2724</f>
        <v>0</v>
      </c>
      <c r="Q2724" s="8">
        <f>P2724/N2724</f>
        <v>0</v>
      </c>
      <c r="R2724" s="6"/>
      <c r="S2724" s="9">
        <f>(N2724+R2724)/F2724</f>
        <v>72972.972972972973</v>
      </c>
      <c r="T2724" s="6">
        <v>72973</v>
      </c>
      <c r="U2724" s="5">
        <f>T2724-S2724</f>
        <v>2.7027027026633732E-2</v>
      </c>
      <c r="V2724" s="4">
        <f>U2724/S2724</f>
        <v>3.7037037036498075E-7</v>
      </c>
      <c r="W2724" s="22">
        <f>S2724*L2724</f>
        <v>61827.028180672402</v>
      </c>
      <c r="X2724" s="22">
        <f>T2724*L2724</f>
        <v>61827.051079571727</v>
      </c>
      <c r="Y2724" s="22">
        <f>X2724-W2724</f>
        <v>2.2898899325809907E-2</v>
      </c>
      <c r="Z2724" s="8">
        <f>Y2724/W2724</f>
        <v>3.7037037036446591E-7</v>
      </c>
      <c r="AA2724" s="10">
        <v>6745</v>
      </c>
      <c r="AB2724" s="6">
        <v>2005</v>
      </c>
      <c r="AC2724" s="6">
        <f>2016-AB2724</f>
        <v>11</v>
      </c>
      <c r="AD2724" s="6" t="s">
        <v>37</v>
      </c>
    </row>
    <row r="2725" spans="1:30" x14ac:dyDescent="0.2">
      <c r="A2725">
        <v>44</v>
      </c>
      <c r="B2725" s="2" t="s">
        <v>337</v>
      </c>
      <c r="C2725" s="2" t="s">
        <v>22</v>
      </c>
      <c r="D2725" s="2" t="s">
        <v>23</v>
      </c>
      <c r="E2725" s="6" t="s">
        <v>2767</v>
      </c>
      <c r="F2725" s="2">
        <v>37</v>
      </c>
      <c r="G2725" s="2">
        <v>43</v>
      </c>
      <c r="H2725" s="3">
        <v>42664</v>
      </c>
      <c r="I2725" s="3">
        <v>42674</v>
      </c>
      <c r="J2725" s="3" t="s">
        <v>2542</v>
      </c>
      <c r="K2725" s="17">
        <f>IF(J2725="Januar",238.19,IF(J2725="Februar",240.59,IF(J2725="Mars",245.99,IF(J2725="April",250.79,IF(J2725="Mai",256.52,IF(J2725="Juni",259.83,IF(J2725="Juli",265.66,IF(J2725="August",272.21,IF(J2725="September",275.91,IF(J2725="Oktober",281.13,IF(J2725="November",284.38,IF(J2725="Desember",287.34,0))))))))))))</f>
        <v>281.13</v>
      </c>
      <c r="L2725" s="20">
        <f>$K$2/K2725</f>
        <v>0.84725927506847365</v>
      </c>
      <c r="M2725" s="2">
        <v>10</v>
      </c>
      <c r="N2725" s="2">
        <v>2600000</v>
      </c>
      <c r="O2725" s="2">
        <v>3020000</v>
      </c>
      <c r="P2725" s="2">
        <f>O2725-N2725</f>
        <v>420000</v>
      </c>
      <c r="Q2725" s="4">
        <f>P2725/N2725</f>
        <v>0.16153846153846155</v>
      </c>
      <c r="R2725" s="2"/>
      <c r="S2725" s="9">
        <f>(N2725+R2725)/F2725</f>
        <v>70270.270270270266</v>
      </c>
      <c r="T2725" s="2">
        <v>81622</v>
      </c>
      <c r="U2725" s="5">
        <f>T2725-S2725</f>
        <v>11351.729729729734</v>
      </c>
      <c r="V2725" s="4">
        <f>U2725/S2725</f>
        <v>0.16154384615384623</v>
      </c>
      <c r="W2725" s="22">
        <f>S2725*L2725</f>
        <v>59537.1382480549</v>
      </c>
      <c r="X2725" s="22">
        <f>T2725*L2725</f>
        <v>69154.996549638963</v>
      </c>
      <c r="Y2725" s="22">
        <f>X2725-W2725</f>
        <v>9617.8583015840632</v>
      </c>
      <c r="Z2725" s="8">
        <f>Y2725/W2725</f>
        <v>0.16154384615384637</v>
      </c>
      <c r="AA2725" s="2">
        <v>215</v>
      </c>
      <c r="AB2725" s="2">
        <v>1938</v>
      </c>
      <c r="AC2725" s="2">
        <f>2016-AB2725</f>
        <v>78</v>
      </c>
      <c r="AD2725" s="2" t="s">
        <v>173</v>
      </c>
    </row>
    <row r="2726" spans="1:30" x14ac:dyDescent="0.2">
      <c r="A2726">
        <v>44</v>
      </c>
      <c r="B2726" s="6" t="s">
        <v>444</v>
      </c>
      <c r="C2726" s="6" t="s">
        <v>22</v>
      </c>
      <c r="D2726" s="6" t="s">
        <v>23</v>
      </c>
      <c r="E2726" s="6" t="s">
        <v>2767</v>
      </c>
      <c r="F2726" s="6">
        <v>41</v>
      </c>
      <c r="G2726" s="6">
        <v>45</v>
      </c>
      <c r="H2726" s="7">
        <v>42664</v>
      </c>
      <c r="I2726" s="7">
        <v>42674</v>
      </c>
      <c r="J2726" s="3" t="s">
        <v>2542</v>
      </c>
      <c r="K2726" s="17">
        <f>IF(J2726="Januar",238.19,IF(J2726="Februar",240.59,IF(J2726="Mars",245.99,IF(J2726="April",250.79,IF(J2726="Mai",256.52,IF(J2726="Juni",259.83,IF(J2726="Juli",265.66,IF(J2726="August",272.21,IF(J2726="September",275.91,IF(J2726="Oktober",281.13,IF(J2726="November",284.38,IF(J2726="Desember",287.34,0))))))))))))</f>
        <v>281.13</v>
      </c>
      <c r="L2726" s="20">
        <f>$K$2/K2726</f>
        <v>0.84725927506847365</v>
      </c>
      <c r="M2726" s="6">
        <v>10</v>
      </c>
      <c r="N2726" s="6">
        <v>3400000</v>
      </c>
      <c r="O2726" s="6">
        <v>3950000</v>
      </c>
      <c r="P2726" s="6">
        <f>O2726-N2726</f>
        <v>550000</v>
      </c>
      <c r="Q2726" s="8">
        <f>P2726/N2726</f>
        <v>0.16176470588235295</v>
      </c>
      <c r="R2726" s="6"/>
      <c r="S2726" s="9">
        <f>(N2726+R2726)/F2726</f>
        <v>82926.829268292684</v>
      </c>
      <c r="T2726" s="6">
        <v>96341</v>
      </c>
      <c r="U2726" s="5">
        <f>T2726-S2726</f>
        <v>13414.170731707316</v>
      </c>
      <c r="V2726" s="4">
        <f>U2726/S2726</f>
        <v>0.1617591176470588</v>
      </c>
      <c r="W2726" s="22">
        <f>S2726*L2726</f>
        <v>70260.525249580736</v>
      </c>
      <c r="X2726" s="22">
        <f>T2726*L2726</f>
        <v>81625.805819371817</v>
      </c>
      <c r="Y2726" s="22">
        <f>X2726-W2726</f>
        <v>11365.280569791081</v>
      </c>
      <c r="Z2726" s="8">
        <f>Y2726/W2726</f>
        <v>0.16175911764705889</v>
      </c>
      <c r="AA2726" s="6">
        <v>890</v>
      </c>
      <c r="AB2726" s="6">
        <v>2008</v>
      </c>
      <c r="AC2726" s="6">
        <f>2016-AB2726</f>
        <v>8</v>
      </c>
      <c r="AD2726" s="6" t="s">
        <v>37</v>
      </c>
    </row>
    <row r="2727" spans="1:30" x14ac:dyDescent="0.2">
      <c r="A2727">
        <v>44</v>
      </c>
      <c r="B2727" s="6" t="s">
        <v>798</v>
      </c>
      <c r="C2727" s="6" t="s">
        <v>22</v>
      </c>
      <c r="D2727" s="6" t="s">
        <v>23</v>
      </c>
      <c r="E2727" s="6" t="s">
        <v>2767</v>
      </c>
      <c r="F2727" s="6">
        <v>51</v>
      </c>
      <c r="G2727" s="6">
        <v>55</v>
      </c>
      <c r="H2727" s="7">
        <v>42664</v>
      </c>
      <c r="I2727" s="7">
        <v>42674</v>
      </c>
      <c r="J2727" s="3" t="s">
        <v>2542</v>
      </c>
      <c r="K2727" s="17">
        <f>IF(J2727="Januar",238.19,IF(J2727="Februar",240.59,IF(J2727="Mars",245.99,IF(J2727="April",250.79,IF(J2727="Mai",256.52,IF(J2727="Juni",259.83,IF(J2727="Juli",265.66,IF(J2727="August",272.21,IF(J2727="September",275.91,IF(J2727="Oktober",281.13,IF(J2727="November",284.38,IF(J2727="Desember",287.34,0))))))))))))</f>
        <v>281.13</v>
      </c>
      <c r="L2727" s="20">
        <f>$K$2/K2727</f>
        <v>0.84725927506847365</v>
      </c>
      <c r="M2727" s="6">
        <v>10</v>
      </c>
      <c r="N2727" s="6">
        <v>4950000</v>
      </c>
      <c r="O2727" s="6">
        <v>5600000</v>
      </c>
      <c r="P2727" s="6">
        <f>O2727-N2727</f>
        <v>650000</v>
      </c>
      <c r="Q2727" s="8">
        <f>P2727/N2727</f>
        <v>0.13131313131313133</v>
      </c>
      <c r="R2727" s="6"/>
      <c r="S2727" s="9">
        <f>(N2727+R2727)/F2727</f>
        <v>97058.823529411762</v>
      </c>
      <c r="T2727" s="6">
        <v>109804</v>
      </c>
      <c r="U2727" s="5">
        <f>T2727-S2727</f>
        <v>12745.176470588238</v>
      </c>
      <c r="V2727" s="4">
        <f>U2727/S2727</f>
        <v>0.13131393939393943</v>
      </c>
      <c r="W2727" s="22">
        <f>S2727*L2727</f>
        <v>82233.988462528316</v>
      </c>
      <c r="X2727" s="22">
        <f>T2727*L2727</f>
        <v>93032.45743961868</v>
      </c>
      <c r="Y2727" s="22">
        <f>X2727-W2727</f>
        <v>10798.468977090364</v>
      </c>
      <c r="Z2727" s="8">
        <f>Y2727/W2727</f>
        <v>0.13131393939393951</v>
      </c>
      <c r="AA2727" s="10">
        <v>13651</v>
      </c>
      <c r="AB2727" s="6">
        <v>2004</v>
      </c>
      <c r="AC2727" s="6">
        <f>2016-AB2727</f>
        <v>12</v>
      </c>
      <c r="AD2727" s="6" t="s">
        <v>213</v>
      </c>
    </row>
    <row r="2728" spans="1:30" x14ac:dyDescent="0.2">
      <c r="A2728">
        <v>44</v>
      </c>
      <c r="B2728" s="6" t="s">
        <v>585</v>
      </c>
      <c r="C2728" s="6" t="s">
        <v>22</v>
      </c>
      <c r="D2728" s="6" t="s">
        <v>23</v>
      </c>
      <c r="E2728" s="6" t="s">
        <v>2767</v>
      </c>
      <c r="F2728" s="6">
        <v>54</v>
      </c>
      <c r="G2728" s="6">
        <v>61</v>
      </c>
      <c r="H2728" s="7">
        <v>42664</v>
      </c>
      <c r="I2728" s="7">
        <v>42674</v>
      </c>
      <c r="J2728" s="3" t="s">
        <v>2542</v>
      </c>
      <c r="K2728" s="17">
        <f>IF(J2728="Januar",238.19,IF(J2728="Februar",240.59,IF(J2728="Mars",245.99,IF(J2728="April",250.79,IF(J2728="Mai",256.52,IF(J2728="Juni",259.83,IF(J2728="Juli",265.66,IF(J2728="August",272.21,IF(J2728="September",275.91,IF(J2728="Oktober",281.13,IF(J2728="November",284.38,IF(J2728="Desember",287.34,0))))))))))))</f>
        <v>281.13</v>
      </c>
      <c r="L2728" s="20">
        <f>$K$2/K2728</f>
        <v>0.84725927506847365</v>
      </c>
      <c r="M2728" s="6">
        <v>10</v>
      </c>
      <c r="N2728" s="6">
        <v>3900000</v>
      </c>
      <c r="O2728" s="6">
        <v>3910000</v>
      </c>
      <c r="P2728" s="6">
        <f>O2728-N2728</f>
        <v>10000</v>
      </c>
      <c r="Q2728" s="8">
        <f>P2728/N2728</f>
        <v>2.5641025641025641E-3</v>
      </c>
      <c r="R2728" s="6">
        <v>202998</v>
      </c>
      <c r="S2728" s="9">
        <f>(N2728+R2728)/F2728</f>
        <v>75981.444444444438</v>
      </c>
      <c r="T2728" s="6">
        <v>76167</v>
      </c>
      <c r="U2728" s="5">
        <f>T2728-S2728</f>
        <v>185.55555555556202</v>
      </c>
      <c r="V2728" s="4">
        <f>U2728/S2728</f>
        <v>2.4421167156309484E-3</v>
      </c>
      <c r="W2728" s="22">
        <f>S2728*L2728</f>
        <v>64375.983538655499</v>
      </c>
      <c r="X2728" s="22">
        <f>T2728*L2728</f>
        <v>64533.19720414043</v>
      </c>
      <c r="Y2728" s="22">
        <f>X2728-W2728</f>
        <v>157.21366548493097</v>
      </c>
      <c r="Z2728" s="8">
        <f>Y2728/W2728</f>
        <v>2.4421167156309111E-3</v>
      </c>
      <c r="AA2728" s="6">
        <v>823</v>
      </c>
      <c r="AB2728" s="6">
        <v>1932</v>
      </c>
      <c r="AC2728" s="6">
        <f>2016-AB2728</f>
        <v>84</v>
      </c>
      <c r="AD2728" s="6" t="s">
        <v>90</v>
      </c>
    </row>
    <row r="2729" spans="1:30" x14ac:dyDescent="0.2">
      <c r="A2729">
        <v>44</v>
      </c>
      <c r="B2729" s="6" t="s">
        <v>953</v>
      </c>
      <c r="C2729" s="6" t="s">
        <v>22</v>
      </c>
      <c r="D2729" s="6" t="s">
        <v>23</v>
      </c>
      <c r="E2729" s="6" t="s">
        <v>2767</v>
      </c>
      <c r="F2729" s="6">
        <v>54</v>
      </c>
      <c r="G2729" s="6">
        <v>59</v>
      </c>
      <c r="H2729" s="7">
        <v>42664</v>
      </c>
      <c r="I2729" s="7">
        <v>42674</v>
      </c>
      <c r="J2729" s="3" t="s">
        <v>2542</v>
      </c>
      <c r="K2729" s="17">
        <f>IF(J2729="Januar",238.19,IF(J2729="Februar",240.59,IF(J2729="Mars",245.99,IF(J2729="April",250.79,IF(J2729="Mai",256.52,IF(J2729="Juni",259.83,IF(J2729="Juli",265.66,IF(J2729="August",272.21,IF(J2729="September",275.91,IF(J2729="Oktober",281.13,IF(J2729="November",284.38,IF(J2729="Desember",287.34,0))))))))))))</f>
        <v>281.13</v>
      </c>
      <c r="L2729" s="20">
        <f>$K$2/K2729</f>
        <v>0.84725927506847365</v>
      </c>
      <c r="M2729" s="6">
        <v>10</v>
      </c>
      <c r="N2729" s="6">
        <v>3000000</v>
      </c>
      <c r="O2729" s="6">
        <v>3000000</v>
      </c>
      <c r="P2729" s="6">
        <f>O2729-N2729</f>
        <v>0</v>
      </c>
      <c r="Q2729" s="8">
        <f>P2729/N2729</f>
        <v>0</v>
      </c>
      <c r="R2729" s="6"/>
      <c r="S2729" s="9">
        <f>(N2729+R2729)/F2729</f>
        <v>55555.555555555555</v>
      </c>
      <c r="T2729" s="6">
        <v>55556</v>
      </c>
      <c r="U2729" s="5">
        <f>T2729-S2729</f>
        <v>0.44444444444525288</v>
      </c>
      <c r="V2729" s="4">
        <f>U2729/S2729</f>
        <v>8.0000000000145517E-6</v>
      </c>
      <c r="W2729" s="22">
        <f>S2729*L2729</f>
        <v>47069.959726026311</v>
      </c>
      <c r="X2729" s="22">
        <f>T2729*L2729</f>
        <v>47070.336285704121</v>
      </c>
      <c r="Y2729" s="22">
        <f>X2729-W2729</f>
        <v>0.37655967781029176</v>
      </c>
      <c r="Z2729" s="8">
        <f>Y2729/W2729</f>
        <v>8.0000000000442165E-6</v>
      </c>
      <c r="AA2729" s="10">
        <v>7863</v>
      </c>
      <c r="AB2729" s="6">
        <v>2003</v>
      </c>
      <c r="AC2729" s="6">
        <f>2016-AB2729</f>
        <v>13</v>
      </c>
      <c r="AD2729" s="6" t="s">
        <v>259</v>
      </c>
    </row>
    <row r="2730" spans="1:30" x14ac:dyDescent="0.2">
      <c r="A2730">
        <v>44</v>
      </c>
      <c r="B2730" s="2" t="s">
        <v>1109</v>
      </c>
      <c r="C2730" s="2" t="s">
        <v>22</v>
      </c>
      <c r="D2730" s="2" t="s">
        <v>23</v>
      </c>
      <c r="E2730" s="6" t="s">
        <v>2767</v>
      </c>
      <c r="F2730" s="2">
        <v>58</v>
      </c>
      <c r="G2730" s="2">
        <v>67</v>
      </c>
      <c r="H2730" s="3">
        <v>42664</v>
      </c>
      <c r="I2730" s="3">
        <v>42674</v>
      </c>
      <c r="J2730" s="3" t="s">
        <v>2542</v>
      </c>
      <c r="K2730" s="17">
        <f>IF(J2730="Januar",238.19,IF(J2730="Februar",240.59,IF(J2730="Mars",245.99,IF(J2730="April",250.79,IF(J2730="Mai",256.52,IF(J2730="Juni",259.83,IF(J2730="Juli",265.66,IF(J2730="August",272.21,IF(J2730="September",275.91,IF(J2730="Oktober",281.13,IF(J2730="November",284.38,IF(J2730="Desember",287.34,0))))))))))))</f>
        <v>281.13</v>
      </c>
      <c r="L2730" s="20">
        <f>$K$2/K2730</f>
        <v>0.84725927506847365</v>
      </c>
      <c r="M2730" s="2">
        <v>10</v>
      </c>
      <c r="N2730" s="2">
        <v>3400000</v>
      </c>
      <c r="O2730" s="2">
        <v>3700000</v>
      </c>
      <c r="P2730" s="2">
        <f>O2730-N2730</f>
        <v>300000</v>
      </c>
      <c r="Q2730" s="4">
        <f>P2730/N2730</f>
        <v>8.8235294117647065E-2</v>
      </c>
      <c r="R2730" s="2">
        <v>187224</v>
      </c>
      <c r="S2730" s="9">
        <f>(N2730+R2730)/F2730</f>
        <v>61848.689655172413</v>
      </c>
      <c r="T2730" s="2">
        <v>67021</v>
      </c>
      <c r="U2730" s="5">
        <f>T2730-S2730</f>
        <v>5172.310344827587</v>
      </c>
      <c r="V2730" s="4">
        <f>U2730/S2730</f>
        <v>8.3628454760561383E-2</v>
      </c>
      <c r="W2730" s="22">
        <f>S2730*L2730</f>
        <v>52401.875961176382</v>
      </c>
      <c r="X2730" s="22">
        <f>T2730*L2730</f>
        <v>56784.163874364174</v>
      </c>
      <c r="Y2730" s="22">
        <f>X2730-W2730</f>
        <v>4382.2879131877926</v>
      </c>
      <c r="Z2730" s="8">
        <f>Y2730/W2730</f>
        <v>8.3628454760561466E-2</v>
      </c>
      <c r="AA2730" s="11">
        <v>2266</v>
      </c>
      <c r="AB2730" s="2">
        <v>1935</v>
      </c>
      <c r="AC2730" s="2">
        <f>2016-AB2730</f>
        <v>81</v>
      </c>
      <c r="AD2730" s="2" t="s">
        <v>629</v>
      </c>
    </row>
    <row r="2731" spans="1:30" x14ac:dyDescent="0.2">
      <c r="A2731">
        <v>44</v>
      </c>
      <c r="B2731" s="6" t="s">
        <v>1171</v>
      </c>
      <c r="C2731" s="6" t="s">
        <v>22</v>
      </c>
      <c r="D2731" s="6" t="s">
        <v>23</v>
      </c>
      <c r="E2731" s="6" t="s">
        <v>2767</v>
      </c>
      <c r="F2731" s="6">
        <v>60</v>
      </c>
      <c r="G2731" s="6">
        <v>66</v>
      </c>
      <c r="H2731" s="7">
        <v>42664</v>
      </c>
      <c r="I2731" s="7">
        <v>42674</v>
      </c>
      <c r="J2731" s="3" t="s">
        <v>2542</v>
      </c>
      <c r="K2731" s="17">
        <f>IF(J2731="Januar",238.19,IF(J2731="Februar",240.59,IF(J2731="Mars",245.99,IF(J2731="April",250.79,IF(J2731="Mai",256.52,IF(J2731="Juni",259.83,IF(J2731="Juli",265.66,IF(J2731="August",272.21,IF(J2731="September",275.91,IF(J2731="Oktober",281.13,IF(J2731="November",284.38,IF(J2731="Desember",287.34,0))))))))))))</f>
        <v>281.13</v>
      </c>
      <c r="L2731" s="20">
        <f>$K$2/K2731</f>
        <v>0.84725927506847365</v>
      </c>
      <c r="M2731" s="6">
        <v>10</v>
      </c>
      <c r="N2731" s="6">
        <v>4200000</v>
      </c>
      <c r="O2731" s="6">
        <v>4945000</v>
      </c>
      <c r="P2731" s="6">
        <f>O2731-N2731</f>
        <v>745000</v>
      </c>
      <c r="Q2731" s="8">
        <f>P2731/N2731</f>
        <v>0.17738095238095239</v>
      </c>
      <c r="R2731" s="6">
        <v>64891</v>
      </c>
      <c r="S2731" s="9">
        <f>(N2731+R2731)/F2731</f>
        <v>71081.516666666663</v>
      </c>
      <c r="T2731" s="6">
        <v>83498</v>
      </c>
      <c r="U2731" s="5">
        <f>T2731-S2731</f>
        <v>12416.483333333337</v>
      </c>
      <c r="V2731" s="4">
        <f>U2731/S2731</f>
        <v>0.17467949356736204</v>
      </c>
      <c r="W2731" s="22">
        <f>S2731*L2731</f>
        <v>60224.474281767623</v>
      </c>
      <c r="X2731" s="22">
        <f>T2731*L2731</f>
        <v>70744.454949667415</v>
      </c>
      <c r="Y2731" s="22">
        <f>X2731-W2731</f>
        <v>10519.980667899792</v>
      </c>
      <c r="Z2731" s="8">
        <f>Y2731/W2731</f>
        <v>0.17467949356736209</v>
      </c>
      <c r="AA2731" s="6">
        <v>934</v>
      </c>
      <c r="AB2731" s="6">
        <v>1939</v>
      </c>
      <c r="AC2731" s="6">
        <f>2016-AB2731</f>
        <v>77</v>
      </c>
      <c r="AD2731" s="6" t="s">
        <v>67</v>
      </c>
    </row>
    <row r="2732" spans="1:30" x14ac:dyDescent="0.2">
      <c r="A2732">
        <v>44</v>
      </c>
      <c r="B2732" s="2" t="s">
        <v>1201</v>
      </c>
      <c r="C2732" s="2" t="s">
        <v>22</v>
      </c>
      <c r="D2732" s="2" t="s">
        <v>23</v>
      </c>
      <c r="E2732" s="6" t="s">
        <v>2767</v>
      </c>
      <c r="F2732" s="2">
        <v>61</v>
      </c>
      <c r="G2732" s="2">
        <v>69</v>
      </c>
      <c r="H2732" s="3">
        <v>42664</v>
      </c>
      <c r="I2732" s="3">
        <v>42674</v>
      </c>
      <c r="J2732" s="3" t="s">
        <v>2542</v>
      </c>
      <c r="K2732" s="17">
        <f>IF(J2732="Januar",238.19,IF(J2732="Februar",240.59,IF(J2732="Mars",245.99,IF(J2732="April",250.79,IF(J2732="Mai",256.52,IF(J2732="Juni",259.83,IF(J2732="Juli",265.66,IF(J2732="August",272.21,IF(J2732="September",275.91,IF(J2732="Oktober",281.13,IF(J2732="November",284.38,IF(J2732="Desember",287.34,0))))))))))))</f>
        <v>281.13</v>
      </c>
      <c r="L2732" s="20">
        <f>$K$2/K2732</f>
        <v>0.84725927506847365</v>
      </c>
      <c r="M2732" s="2">
        <v>10</v>
      </c>
      <c r="N2732" s="2">
        <v>3800000</v>
      </c>
      <c r="O2732" s="2">
        <v>4100000</v>
      </c>
      <c r="P2732" s="2">
        <f>O2732-N2732</f>
        <v>300000</v>
      </c>
      <c r="Q2732" s="4">
        <f>P2732/N2732</f>
        <v>7.8947368421052627E-2</v>
      </c>
      <c r="R2732" s="2">
        <v>9283</v>
      </c>
      <c r="S2732" s="9">
        <f>(N2732+R2732)/F2732</f>
        <v>62447.262295081964</v>
      </c>
      <c r="T2732" s="2">
        <v>67365</v>
      </c>
      <c r="U2732" s="5">
        <f>T2732-S2732</f>
        <v>4917.7377049180359</v>
      </c>
      <c r="V2732" s="4">
        <f>U2732/S2732</f>
        <v>7.8750253000367837E-2</v>
      </c>
      <c r="W2732" s="22">
        <f>S2732*L2732</f>
        <v>52909.022182141976</v>
      </c>
      <c r="X2732" s="22">
        <f>T2732*L2732</f>
        <v>57075.621064987725</v>
      </c>
      <c r="Y2732" s="22">
        <f>X2732-W2732</f>
        <v>4166.5988828457484</v>
      </c>
      <c r="Z2732" s="8">
        <f>Y2732/W2732</f>
        <v>7.8750253000367726E-2</v>
      </c>
      <c r="AA2732" s="2">
        <v>484</v>
      </c>
      <c r="AB2732" s="2">
        <v>1898</v>
      </c>
      <c r="AC2732" s="2">
        <f>2016-AB2732</f>
        <v>118</v>
      </c>
      <c r="AD2732" s="2" t="s">
        <v>183</v>
      </c>
    </row>
    <row r="2733" spans="1:30" x14ac:dyDescent="0.2">
      <c r="A2733">
        <v>44</v>
      </c>
      <c r="B2733" s="2" t="s">
        <v>1233</v>
      </c>
      <c r="C2733" s="2" t="s">
        <v>22</v>
      </c>
      <c r="D2733" s="2" t="s">
        <v>23</v>
      </c>
      <c r="E2733" s="6" t="s">
        <v>2767</v>
      </c>
      <c r="F2733" s="2">
        <v>62</v>
      </c>
      <c r="G2733" s="2"/>
      <c r="H2733" s="3">
        <v>42664</v>
      </c>
      <c r="I2733" s="3">
        <v>42674</v>
      </c>
      <c r="J2733" s="3" t="s">
        <v>2542</v>
      </c>
      <c r="K2733" s="17">
        <f>IF(J2733="Januar",238.19,IF(J2733="Februar",240.59,IF(J2733="Mars",245.99,IF(J2733="April",250.79,IF(J2733="Mai",256.52,IF(J2733="Juni",259.83,IF(J2733="Juli",265.66,IF(J2733="August",272.21,IF(J2733="September",275.91,IF(J2733="Oktober",281.13,IF(J2733="November",284.38,IF(J2733="Desember",287.34,0))))))))))))</f>
        <v>281.13</v>
      </c>
      <c r="L2733" s="20">
        <f>$K$2/K2733</f>
        <v>0.84725927506847365</v>
      </c>
      <c r="M2733" s="2">
        <v>10</v>
      </c>
      <c r="N2733" s="2">
        <v>3500000</v>
      </c>
      <c r="O2733" s="2">
        <v>4205982</v>
      </c>
      <c r="P2733" s="2">
        <f>O2733-N2733</f>
        <v>705982</v>
      </c>
      <c r="Q2733" s="4">
        <f>P2733/N2733</f>
        <v>0.20170914285714286</v>
      </c>
      <c r="R2733" s="2">
        <v>305982</v>
      </c>
      <c r="S2733" s="9">
        <f>(N2733+R2733)/F2733</f>
        <v>61386.806451612902</v>
      </c>
      <c r="T2733" s="2">
        <v>72774</v>
      </c>
      <c r="U2733" s="5">
        <f>T2733-S2733</f>
        <v>11387.193548387098</v>
      </c>
      <c r="V2733" s="4">
        <f>U2733/S2733</f>
        <v>0.18549903809319124</v>
      </c>
      <c r="W2733" s="22">
        <f>S2733*L2733</f>
        <v>52010.541132962251</v>
      </c>
      <c r="X2733" s="22">
        <f>T2733*L2733</f>
        <v>61658.446483833104</v>
      </c>
      <c r="Y2733" s="22">
        <f>X2733-W2733</f>
        <v>9647.905350870853</v>
      </c>
      <c r="Z2733" s="8">
        <f>Y2733/W2733</f>
        <v>0.18549903809319121</v>
      </c>
      <c r="AA2733" s="2"/>
      <c r="AB2733" s="2">
        <v>1991</v>
      </c>
      <c r="AC2733" s="2">
        <f>2016-AB2733</f>
        <v>25</v>
      </c>
      <c r="AD2733" s="2" t="s">
        <v>1019</v>
      </c>
    </row>
    <row r="2734" spans="1:30" x14ac:dyDescent="0.2">
      <c r="A2734">
        <v>44</v>
      </c>
      <c r="B2734" s="2" t="s">
        <v>1568</v>
      </c>
      <c r="C2734" s="2" t="s">
        <v>22</v>
      </c>
      <c r="D2734" s="2" t="s">
        <v>23</v>
      </c>
      <c r="E2734" s="6" t="s">
        <v>2767</v>
      </c>
      <c r="F2734" s="2">
        <v>71</v>
      </c>
      <c r="G2734" s="2">
        <v>81</v>
      </c>
      <c r="H2734" s="3">
        <v>42664</v>
      </c>
      <c r="I2734" s="3">
        <v>42674</v>
      </c>
      <c r="J2734" s="3" t="s">
        <v>2542</v>
      </c>
      <c r="K2734" s="17">
        <f>IF(J2734="Januar",238.19,IF(J2734="Februar",240.59,IF(J2734="Mars",245.99,IF(J2734="April",250.79,IF(J2734="Mai",256.52,IF(J2734="Juni",259.83,IF(J2734="Juli",265.66,IF(J2734="August",272.21,IF(J2734="September",275.91,IF(J2734="Oktober",281.13,IF(J2734="November",284.38,IF(J2734="Desember",287.34,0))))))))))))</f>
        <v>281.13</v>
      </c>
      <c r="L2734" s="20">
        <f>$K$2/K2734</f>
        <v>0.84725927506847365</v>
      </c>
      <c r="M2734" s="2">
        <v>10</v>
      </c>
      <c r="N2734" s="2">
        <v>5350000</v>
      </c>
      <c r="O2734" s="2">
        <v>6000000</v>
      </c>
      <c r="P2734" s="2">
        <f>O2734-N2734</f>
        <v>650000</v>
      </c>
      <c r="Q2734" s="4">
        <f>P2734/N2734</f>
        <v>0.12149532710280374</v>
      </c>
      <c r="R2734" s="2">
        <v>64000</v>
      </c>
      <c r="S2734" s="9">
        <f>(N2734+R2734)/F2734</f>
        <v>76253.521126760563</v>
      </c>
      <c r="T2734" s="2">
        <v>85408</v>
      </c>
      <c r="U2734" s="5">
        <f>T2734-S2734</f>
        <v>9154.4788732394372</v>
      </c>
      <c r="V2734" s="4">
        <f>U2734/S2734</f>
        <v>0.12005319541928335</v>
      </c>
      <c r="W2734" s="22">
        <f>S2734*L2734</f>
        <v>64606.503031277694</v>
      </c>
      <c r="X2734" s="22">
        <f>T2734*L2734</f>
        <v>72362.720165048202</v>
      </c>
      <c r="Y2734" s="22">
        <f>X2734-W2734</f>
        <v>7756.2171337705076</v>
      </c>
      <c r="Z2734" s="8">
        <f>Y2734/W2734</f>
        <v>0.12005319541928341</v>
      </c>
      <c r="AA2734" s="11">
        <v>2987</v>
      </c>
      <c r="AB2734" s="2">
        <v>1996</v>
      </c>
      <c r="AC2734" s="2">
        <f>2016-AB2734</f>
        <v>20</v>
      </c>
      <c r="AD2734" s="2" t="s">
        <v>46</v>
      </c>
    </row>
    <row r="2735" spans="1:30" x14ac:dyDescent="0.2">
      <c r="A2735">
        <v>44</v>
      </c>
      <c r="B2735" s="6" t="s">
        <v>1387</v>
      </c>
      <c r="C2735" s="6" t="s">
        <v>22</v>
      </c>
      <c r="D2735" s="6" t="s">
        <v>23</v>
      </c>
      <c r="E2735" s="6" t="s">
        <v>2767</v>
      </c>
      <c r="F2735" s="6">
        <v>74</v>
      </c>
      <c r="G2735" s="6">
        <v>82</v>
      </c>
      <c r="H2735" s="7">
        <v>42664</v>
      </c>
      <c r="I2735" s="7">
        <v>42674</v>
      </c>
      <c r="J2735" s="3" t="s">
        <v>2542</v>
      </c>
      <c r="K2735" s="17">
        <f>IF(J2735="Januar",238.19,IF(J2735="Februar",240.59,IF(J2735="Mars",245.99,IF(J2735="April",250.79,IF(J2735="Mai",256.52,IF(J2735="Juni",259.83,IF(J2735="Juli",265.66,IF(J2735="August",272.21,IF(J2735="September",275.91,IF(J2735="Oktober",281.13,IF(J2735="November",284.38,IF(J2735="Desember",287.34,0))))))))))))</f>
        <v>281.13</v>
      </c>
      <c r="L2735" s="20">
        <f>$K$2/K2735</f>
        <v>0.84725927506847365</v>
      </c>
      <c r="M2735" s="6">
        <v>10</v>
      </c>
      <c r="N2735" s="6">
        <v>6800000</v>
      </c>
      <c r="O2735" s="6">
        <v>7200000</v>
      </c>
      <c r="P2735" s="6">
        <f>O2735-N2735</f>
        <v>400000</v>
      </c>
      <c r="Q2735" s="8">
        <f>P2735/N2735</f>
        <v>5.8823529411764705E-2</v>
      </c>
      <c r="R2735" s="6"/>
      <c r="S2735" s="9">
        <f>(N2735+R2735)/F2735</f>
        <v>91891.891891891893</v>
      </c>
      <c r="T2735" s="6">
        <v>97297</v>
      </c>
      <c r="U2735" s="5">
        <f>T2735-S2735</f>
        <v>5405.1081081081065</v>
      </c>
      <c r="V2735" s="4">
        <f>U2735/S2735</f>
        <v>5.882029411764704E-2</v>
      </c>
      <c r="W2735" s="22">
        <f>S2735*L2735</f>
        <v>77856.257708994875</v>
      </c>
      <c r="X2735" s="22">
        <f>T2735*L2735</f>
        <v>82435.785686337287</v>
      </c>
      <c r="Y2735" s="22">
        <f>X2735-W2735</f>
        <v>4579.5279773424118</v>
      </c>
      <c r="Z2735" s="8">
        <f>Y2735/W2735</f>
        <v>5.8820294117647151E-2</v>
      </c>
      <c r="AA2735" s="10">
        <v>2121</v>
      </c>
      <c r="AB2735" s="6">
        <v>2013</v>
      </c>
      <c r="AC2735" s="6">
        <f>2016-AB2735</f>
        <v>3</v>
      </c>
      <c r="AD2735" s="6" t="s">
        <v>1108</v>
      </c>
    </row>
    <row r="2736" spans="1:30" x14ac:dyDescent="0.2">
      <c r="A2736">
        <v>44</v>
      </c>
      <c r="B2736" s="2" t="s">
        <v>724</v>
      </c>
      <c r="C2736" s="2" t="s">
        <v>22</v>
      </c>
      <c r="D2736" s="2" t="s">
        <v>23</v>
      </c>
      <c r="E2736" s="6" t="s">
        <v>2767</v>
      </c>
      <c r="F2736" s="2">
        <v>88</v>
      </c>
      <c r="G2736" s="2">
        <v>99</v>
      </c>
      <c r="H2736" s="3">
        <v>42664</v>
      </c>
      <c r="I2736" s="3">
        <v>42674</v>
      </c>
      <c r="J2736" s="3" t="s">
        <v>2542</v>
      </c>
      <c r="K2736" s="17">
        <f>IF(J2736="Januar",238.19,IF(J2736="Februar",240.59,IF(J2736="Mars",245.99,IF(J2736="April",250.79,IF(J2736="Mai",256.52,IF(J2736="Juni",259.83,IF(J2736="Juli",265.66,IF(J2736="August",272.21,IF(J2736="September",275.91,IF(J2736="Oktober",281.13,IF(J2736="November",284.38,IF(J2736="Desember",287.34,0))))))))))))</f>
        <v>281.13</v>
      </c>
      <c r="L2736" s="20">
        <f>$K$2/K2736</f>
        <v>0.84725927506847365</v>
      </c>
      <c r="M2736" s="2">
        <v>10</v>
      </c>
      <c r="N2736" s="2">
        <v>6500000</v>
      </c>
      <c r="O2736" s="2">
        <v>7100000</v>
      </c>
      <c r="P2736" s="2">
        <f>O2736-N2736</f>
        <v>600000</v>
      </c>
      <c r="Q2736" s="4">
        <f>P2736/N2736</f>
        <v>9.2307692307692313E-2</v>
      </c>
      <c r="R2736" s="2"/>
      <c r="S2736" s="9">
        <f>(N2736+R2736)/F2736</f>
        <v>73863.636363636368</v>
      </c>
      <c r="T2736" s="2">
        <v>80682</v>
      </c>
      <c r="U2736" s="5">
        <f>T2736-S2736</f>
        <v>6818.3636363636324</v>
      </c>
      <c r="V2736" s="4">
        <f>U2736/S2736</f>
        <v>9.2310153846153792E-2</v>
      </c>
      <c r="W2736" s="22">
        <f>S2736*L2736</f>
        <v>62581.650999375895</v>
      </c>
      <c r="X2736" s="22">
        <f>T2736*L2736</f>
        <v>68358.572831074591</v>
      </c>
      <c r="Y2736" s="22">
        <f>X2736-W2736</f>
        <v>5776.9218316986953</v>
      </c>
      <c r="Z2736" s="8">
        <f>Y2736/W2736</f>
        <v>9.2310153846153833E-2</v>
      </c>
      <c r="AA2736" s="11">
        <v>1593</v>
      </c>
      <c r="AB2736" s="2">
        <v>2014</v>
      </c>
      <c r="AC2736" s="2">
        <f>2016-AB2736</f>
        <v>2</v>
      </c>
      <c r="AD2736" s="2" t="s">
        <v>37</v>
      </c>
    </row>
    <row r="2737" spans="1:30" x14ac:dyDescent="0.2">
      <c r="A2737">
        <v>44</v>
      </c>
      <c r="B2737" s="2" t="s">
        <v>1360</v>
      </c>
      <c r="C2737" s="2" t="s">
        <v>22</v>
      </c>
      <c r="D2737" s="2" t="s">
        <v>23</v>
      </c>
      <c r="E2737" s="6" t="s">
        <v>2767</v>
      </c>
      <c r="F2737" s="2">
        <v>95</v>
      </c>
      <c r="G2737" s="2">
        <v>105</v>
      </c>
      <c r="H2737" s="3">
        <v>42664</v>
      </c>
      <c r="I2737" s="3">
        <v>42674</v>
      </c>
      <c r="J2737" s="3" t="s">
        <v>2542</v>
      </c>
      <c r="K2737" s="17">
        <f>IF(J2737="Januar",238.19,IF(J2737="Februar",240.59,IF(J2737="Mars",245.99,IF(J2737="April",250.79,IF(J2737="Mai",256.52,IF(J2737="Juni",259.83,IF(J2737="Juli",265.66,IF(J2737="August",272.21,IF(J2737="September",275.91,IF(J2737="Oktober",281.13,IF(J2737="November",284.38,IF(J2737="Desember",287.34,0))))))))))))</f>
        <v>281.13</v>
      </c>
      <c r="L2737" s="20">
        <f>$K$2/K2737</f>
        <v>0.84725927506847365</v>
      </c>
      <c r="M2737" s="2">
        <v>10</v>
      </c>
      <c r="N2737" s="2">
        <v>7000000</v>
      </c>
      <c r="O2737" s="2">
        <v>7000000</v>
      </c>
      <c r="P2737" s="2">
        <f>O2737-N2737</f>
        <v>0</v>
      </c>
      <c r="Q2737" s="4">
        <f>P2737/N2737</f>
        <v>0</v>
      </c>
      <c r="R2737" s="2"/>
      <c r="S2737" s="9">
        <f>(N2737+R2737)/F2737</f>
        <v>73684.210526315786</v>
      </c>
      <c r="T2737" s="2">
        <v>73684</v>
      </c>
      <c r="U2737" s="5">
        <f>T2737-S2737</f>
        <v>-0.21052631578641012</v>
      </c>
      <c r="V2737" s="4">
        <f>U2737/S2737</f>
        <v>-2.8571428571012802E-6</v>
      </c>
      <c r="W2737" s="22">
        <f>S2737*L2737</f>
        <v>62429.630794519107</v>
      </c>
      <c r="X2737" s="22">
        <f>T2737*L2737</f>
        <v>62429.452424145413</v>
      </c>
      <c r="Y2737" s="22">
        <f>X2737-W2737</f>
        <v>-0.1783703736946336</v>
      </c>
      <c r="Z2737" s="8">
        <f>Y2737/W2737</f>
        <v>-2.8571428570789063E-6</v>
      </c>
      <c r="AA2737" s="11">
        <v>6907</v>
      </c>
      <c r="AB2737" s="2">
        <v>1974</v>
      </c>
      <c r="AC2737" s="2">
        <f>2016-AB2737</f>
        <v>42</v>
      </c>
      <c r="AD2737" s="2" t="s">
        <v>161</v>
      </c>
    </row>
    <row r="2738" spans="1:30" x14ac:dyDescent="0.2">
      <c r="A2738">
        <v>44</v>
      </c>
      <c r="B2738" s="6" t="s">
        <v>2221</v>
      </c>
      <c r="C2738" s="6" t="s">
        <v>22</v>
      </c>
      <c r="D2738" s="6" t="s">
        <v>23</v>
      </c>
      <c r="E2738" s="6" t="s">
        <v>2767</v>
      </c>
      <c r="F2738" s="6">
        <v>103</v>
      </c>
      <c r="G2738" s="6">
        <v>113</v>
      </c>
      <c r="H2738" s="7">
        <v>42664</v>
      </c>
      <c r="I2738" s="7">
        <v>42674</v>
      </c>
      <c r="J2738" s="3" t="s">
        <v>2542</v>
      </c>
      <c r="K2738" s="17">
        <f>IF(J2738="Januar",238.19,IF(J2738="Februar",240.59,IF(J2738="Mars",245.99,IF(J2738="April",250.79,IF(J2738="Mai",256.52,IF(J2738="Juni",259.83,IF(J2738="Juli",265.66,IF(J2738="August",272.21,IF(J2738="September",275.91,IF(J2738="Oktober",281.13,IF(J2738="November",284.38,IF(J2738="Desember",287.34,0))))))))))))</f>
        <v>281.13</v>
      </c>
      <c r="L2738" s="20">
        <f>$K$2/K2738</f>
        <v>0.84725927506847365</v>
      </c>
      <c r="M2738" s="6">
        <v>10</v>
      </c>
      <c r="N2738" s="6">
        <v>8800000</v>
      </c>
      <c r="O2738" s="6">
        <v>8800000</v>
      </c>
      <c r="P2738" s="6">
        <f>O2738-N2738</f>
        <v>0</v>
      </c>
      <c r="Q2738" s="8">
        <f>P2738/N2738</f>
        <v>0</v>
      </c>
      <c r="R2738" s="6"/>
      <c r="S2738" s="9">
        <f>(N2738+R2738)/F2738</f>
        <v>85436.89320388349</v>
      </c>
      <c r="T2738" s="6">
        <v>85437</v>
      </c>
      <c r="U2738" s="5">
        <f>T2738-S2738</f>
        <v>0.10679611650994048</v>
      </c>
      <c r="V2738" s="4">
        <f>U2738/S2738</f>
        <v>1.2500000000595306E-6</v>
      </c>
      <c r="W2738" s="22">
        <f>S2738*L2738</f>
        <v>72387.200200024934</v>
      </c>
      <c r="X2738" s="22">
        <f>T2738*L2738</f>
        <v>72387.290684025182</v>
      </c>
      <c r="Y2738" s="22">
        <f>X2738-W2738</f>
        <v>9.0484000247670338E-2</v>
      </c>
      <c r="Z2738" s="8">
        <f>Y2738/W2738</f>
        <v>1.2499999999673862E-6</v>
      </c>
      <c r="AA2738" s="10">
        <v>1153</v>
      </c>
      <c r="AB2738" s="6">
        <v>1934</v>
      </c>
      <c r="AC2738" s="6">
        <f>2016-AB2738</f>
        <v>82</v>
      </c>
      <c r="AD2738" s="6" t="s">
        <v>494</v>
      </c>
    </row>
    <row r="2739" spans="1:30" x14ac:dyDescent="0.2">
      <c r="A2739">
        <v>44</v>
      </c>
      <c r="B2739" s="2" t="s">
        <v>2254</v>
      </c>
      <c r="C2739" s="2" t="s">
        <v>22</v>
      </c>
      <c r="D2739" s="2" t="s">
        <v>23</v>
      </c>
      <c r="E2739" s="6" t="s">
        <v>2767</v>
      </c>
      <c r="F2739" s="2">
        <v>106</v>
      </c>
      <c r="G2739" s="2">
        <v>121</v>
      </c>
      <c r="H2739" s="3">
        <v>42664</v>
      </c>
      <c r="I2739" s="3">
        <v>42674</v>
      </c>
      <c r="J2739" s="3" t="s">
        <v>2542</v>
      </c>
      <c r="K2739" s="17">
        <f>IF(J2739="Januar",238.19,IF(J2739="Februar",240.59,IF(J2739="Mars",245.99,IF(J2739="April",250.79,IF(J2739="Mai",256.52,IF(J2739="Juni",259.83,IF(J2739="Juli",265.66,IF(J2739="August",272.21,IF(J2739="September",275.91,IF(J2739="Oktober",281.13,IF(J2739="November",284.38,IF(J2739="Desember",287.34,0))))))))))))</f>
        <v>281.13</v>
      </c>
      <c r="L2739" s="20">
        <f>$K$2/K2739</f>
        <v>0.84725927506847365</v>
      </c>
      <c r="M2739" s="2">
        <v>10</v>
      </c>
      <c r="N2739" s="2">
        <v>8000000</v>
      </c>
      <c r="O2739" s="2">
        <v>8300000</v>
      </c>
      <c r="P2739" s="2">
        <f>O2739-N2739</f>
        <v>300000</v>
      </c>
      <c r="Q2739" s="4">
        <f>P2739/N2739</f>
        <v>3.7499999999999999E-2</v>
      </c>
      <c r="R2739" s="2"/>
      <c r="S2739" s="9">
        <f>(N2739+R2739)/F2739</f>
        <v>75471.698113207545</v>
      </c>
      <c r="T2739" s="2">
        <v>78302</v>
      </c>
      <c r="U2739" s="5">
        <f>T2739-S2739</f>
        <v>2830.3018867924548</v>
      </c>
      <c r="V2739" s="4">
        <f>U2739/S2739</f>
        <v>3.7501500000000028E-2</v>
      </c>
      <c r="W2739" s="22">
        <f>S2739*L2739</f>
        <v>63944.096231582917</v>
      </c>
      <c r="X2739" s="22">
        <f>T2739*L2739</f>
        <v>66342.095756411625</v>
      </c>
      <c r="Y2739" s="22">
        <f>X2739-W2739</f>
        <v>2397.9995248287087</v>
      </c>
      <c r="Z2739" s="8">
        <f>Y2739/W2739</f>
        <v>3.7501500000000028E-2</v>
      </c>
      <c r="AA2739" s="2">
        <v>840</v>
      </c>
      <c r="AB2739" s="2">
        <v>2007</v>
      </c>
      <c r="AC2739" s="2">
        <f>2016-AB2739</f>
        <v>9</v>
      </c>
      <c r="AD2739" s="2" t="s">
        <v>61</v>
      </c>
    </row>
    <row r="2740" spans="1:30" x14ac:dyDescent="0.2">
      <c r="A2740">
        <v>44</v>
      </c>
      <c r="B2740" s="2" t="s">
        <v>2506</v>
      </c>
      <c r="C2740" s="2" t="s">
        <v>22</v>
      </c>
      <c r="D2740" s="2" t="s">
        <v>23</v>
      </c>
      <c r="E2740" s="6" t="s">
        <v>2767</v>
      </c>
      <c r="F2740" s="2">
        <v>169</v>
      </c>
      <c r="G2740" s="2">
        <v>225</v>
      </c>
      <c r="H2740" s="3">
        <v>42664</v>
      </c>
      <c r="I2740" s="3">
        <v>42674</v>
      </c>
      <c r="J2740" s="3" t="s">
        <v>2542</v>
      </c>
      <c r="K2740" s="17">
        <f>IF(J2740="Januar",238.19,IF(J2740="Februar",240.59,IF(J2740="Mars",245.99,IF(J2740="April",250.79,IF(J2740="Mai",256.52,IF(J2740="Juni",259.83,IF(J2740="Juli",265.66,IF(J2740="August",272.21,IF(J2740="September",275.91,IF(J2740="Oktober",281.13,IF(J2740="November",284.38,IF(J2740="Desember",287.34,0))))))))))))</f>
        <v>281.13</v>
      </c>
      <c r="L2740" s="20">
        <f>$K$2/K2740</f>
        <v>0.84725927506847365</v>
      </c>
      <c r="M2740" s="2">
        <v>10</v>
      </c>
      <c r="N2740" s="2">
        <v>10500000</v>
      </c>
      <c r="O2740" s="2">
        <v>12300000</v>
      </c>
      <c r="P2740" s="2">
        <f>O2740-N2740</f>
        <v>1800000</v>
      </c>
      <c r="Q2740" s="4">
        <f>P2740/N2740</f>
        <v>0.17142857142857143</v>
      </c>
      <c r="R2740" s="2"/>
      <c r="S2740" s="9">
        <f>(N2740+R2740)/F2740</f>
        <v>62130.1775147929</v>
      </c>
      <c r="T2740" s="2">
        <v>72781</v>
      </c>
      <c r="U2740" s="5">
        <f>T2740-S2740</f>
        <v>10650.8224852071</v>
      </c>
      <c r="V2740" s="4">
        <f>U2740/S2740</f>
        <v>0.17142752380952381</v>
      </c>
      <c r="W2740" s="22">
        <f>S2740*L2740</f>
        <v>52640.369161059018</v>
      </c>
      <c r="X2740" s="22">
        <f>T2740*L2740</f>
        <v>61664.377298758583</v>
      </c>
      <c r="Y2740" s="22">
        <f>X2740-W2740</f>
        <v>9024.0081376995659</v>
      </c>
      <c r="Z2740" s="8">
        <f>Y2740/W2740</f>
        <v>0.17142752380952378</v>
      </c>
      <c r="AA2740" s="11">
        <v>1292</v>
      </c>
      <c r="AB2740" s="2">
        <v>1949</v>
      </c>
      <c r="AC2740" s="2">
        <f>2016-AB2740</f>
        <v>67</v>
      </c>
      <c r="AD2740" s="2" t="s">
        <v>161</v>
      </c>
    </row>
    <row r="2741" spans="1:30" x14ac:dyDescent="0.2">
      <c r="A2741">
        <v>44</v>
      </c>
      <c r="B2741" s="2" t="s">
        <v>1918</v>
      </c>
      <c r="C2741" s="2" t="s">
        <v>22</v>
      </c>
      <c r="D2741" s="2" t="s">
        <v>23</v>
      </c>
      <c r="E2741" s="6" t="s">
        <v>2767</v>
      </c>
      <c r="F2741" s="2">
        <v>82</v>
      </c>
      <c r="G2741" s="2">
        <v>94</v>
      </c>
      <c r="H2741" s="3">
        <v>42663</v>
      </c>
      <c r="I2741" s="3">
        <v>42674</v>
      </c>
      <c r="J2741" s="3" t="s">
        <v>2542</v>
      </c>
      <c r="K2741" s="17">
        <f>IF(J2741="Januar",238.19,IF(J2741="Februar",240.59,IF(J2741="Mars",245.99,IF(J2741="April",250.79,IF(J2741="Mai",256.52,IF(J2741="Juni",259.83,IF(J2741="Juli",265.66,IF(J2741="August",272.21,IF(J2741="September",275.91,IF(J2741="Oktober",281.13,IF(J2741="November",284.38,IF(J2741="Desember",287.34,0))))))))))))</f>
        <v>281.13</v>
      </c>
      <c r="L2741" s="20">
        <f>$K$2/K2741</f>
        <v>0.84725927506847365</v>
      </c>
      <c r="M2741" s="2">
        <v>11</v>
      </c>
      <c r="N2741" s="2">
        <v>5750000</v>
      </c>
      <c r="O2741" s="2">
        <v>6800000</v>
      </c>
      <c r="P2741" s="2">
        <f>O2741-N2741</f>
        <v>1050000</v>
      </c>
      <c r="Q2741" s="4">
        <f>P2741/N2741</f>
        <v>0.18260869565217391</v>
      </c>
      <c r="R2741" s="2">
        <v>129183</v>
      </c>
      <c r="S2741" s="9">
        <f>(N2741+R2741)/F2741</f>
        <v>71697.35365853658</v>
      </c>
      <c r="T2741" s="2">
        <v>84502</v>
      </c>
      <c r="U2741" s="5">
        <f>T2741-S2741</f>
        <v>12804.64634146342</v>
      </c>
      <c r="V2741" s="4">
        <f>U2741/S2741</f>
        <v>0.17859301198823044</v>
      </c>
      <c r="W2741" s="22">
        <f>S2741*L2741</f>
        <v>60746.247885059682</v>
      </c>
      <c r="X2741" s="22">
        <f>T2741*L2741</f>
        <v>71595.103261836164</v>
      </c>
      <c r="Y2741" s="22">
        <f>X2741-W2741</f>
        <v>10848.855376776482</v>
      </c>
      <c r="Z2741" s="8">
        <f>Y2741/W2741</f>
        <v>0.17859301198823044</v>
      </c>
      <c r="AA2741" s="11">
        <v>1886</v>
      </c>
      <c r="AB2741" s="2">
        <v>1999</v>
      </c>
      <c r="AC2741" s="2">
        <f>2016-AB2741</f>
        <v>17</v>
      </c>
      <c r="AD2741" s="2" t="s">
        <v>108</v>
      </c>
    </row>
    <row r="2742" spans="1:30" x14ac:dyDescent="0.2">
      <c r="A2742">
        <v>44</v>
      </c>
      <c r="B2742" s="2" t="s">
        <v>2397</v>
      </c>
      <c r="C2742" s="2" t="s">
        <v>22</v>
      </c>
      <c r="D2742" s="2" t="s">
        <v>23</v>
      </c>
      <c r="E2742" s="6" t="s">
        <v>2767</v>
      </c>
      <c r="F2742" s="2">
        <v>125</v>
      </c>
      <c r="G2742" s="2">
        <v>141</v>
      </c>
      <c r="H2742" s="3">
        <v>42663</v>
      </c>
      <c r="I2742" s="3">
        <v>42674</v>
      </c>
      <c r="J2742" s="3" t="s">
        <v>2542</v>
      </c>
      <c r="K2742" s="17">
        <f>IF(J2742="Januar",238.19,IF(J2742="Februar",240.59,IF(J2742="Mars",245.99,IF(J2742="April",250.79,IF(J2742="Mai",256.52,IF(J2742="Juni",259.83,IF(J2742="Juli",265.66,IF(J2742="August",272.21,IF(J2742="September",275.91,IF(J2742="Oktober",281.13,IF(J2742="November",284.38,IF(J2742="Desember",287.34,0))))))))))))</f>
        <v>281.13</v>
      </c>
      <c r="L2742" s="20">
        <f>$K$2/K2742</f>
        <v>0.84725927506847365</v>
      </c>
      <c r="M2742" s="2">
        <v>11</v>
      </c>
      <c r="N2742" s="2">
        <v>5800000</v>
      </c>
      <c r="O2742" s="2">
        <v>6305000</v>
      </c>
      <c r="P2742" s="2">
        <f>O2742-N2742</f>
        <v>505000</v>
      </c>
      <c r="Q2742" s="4">
        <f>P2742/N2742</f>
        <v>8.7068965517241373E-2</v>
      </c>
      <c r="R2742" s="2"/>
      <c r="S2742" s="9">
        <f>(N2742+R2742)/F2742</f>
        <v>46400</v>
      </c>
      <c r="T2742" s="2">
        <v>50440</v>
      </c>
      <c r="U2742" s="5">
        <f>T2742-S2742</f>
        <v>4040</v>
      </c>
      <c r="V2742" s="4">
        <f>U2742/S2742</f>
        <v>8.7068965517241373E-2</v>
      </c>
      <c r="W2742" s="22">
        <f>S2742*L2742</f>
        <v>39312.830363177178</v>
      </c>
      <c r="X2742" s="22">
        <f>T2742*L2742</f>
        <v>42735.757834453812</v>
      </c>
      <c r="Y2742" s="22">
        <f>X2742-W2742</f>
        <v>3422.9274712766346</v>
      </c>
      <c r="Z2742" s="8">
        <f>Y2742/W2742</f>
        <v>8.7068965517241401E-2</v>
      </c>
      <c r="AA2742" s="11">
        <v>15653</v>
      </c>
      <c r="AB2742" s="2">
        <v>1979</v>
      </c>
      <c r="AC2742" s="2">
        <f>2016-AB2742</f>
        <v>37</v>
      </c>
      <c r="AD2742" s="2" t="s">
        <v>90</v>
      </c>
    </row>
    <row r="2743" spans="1:30" x14ac:dyDescent="0.2">
      <c r="A2743">
        <v>44</v>
      </c>
      <c r="B2743" s="6" t="s">
        <v>1700</v>
      </c>
      <c r="C2743" s="6" t="s">
        <v>22</v>
      </c>
      <c r="D2743" s="6" t="s">
        <v>23</v>
      </c>
      <c r="E2743" s="6" t="s">
        <v>2767</v>
      </c>
      <c r="F2743" s="6">
        <v>80</v>
      </c>
      <c r="G2743" s="6">
        <v>87</v>
      </c>
      <c r="H2743" s="7">
        <v>42658</v>
      </c>
      <c r="I2743" s="7">
        <v>42674</v>
      </c>
      <c r="J2743" s="3" t="s">
        <v>2542</v>
      </c>
      <c r="K2743" s="17">
        <f>IF(J2743="Januar",238.19,IF(J2743="Februar",240.59,IF(J2743="Mars",245.99,IF(J2743="April",250.79,IF(J2743="Mai",256.52,IF(J2743="Juni",259.83,IF(J2743="Juli",265.66,IF(J2743="August",272.21,IF(J2743="September",275.91,IF(J2743="Oktober",281.13,IF(J2743="November",284.38,IF(J2743="Desember",287.34,0))))))))))))</f>
        <v>281.13</v>
      </c>
      <c r="L2743" s="20">
        <f>$K$2/K2743</f>
        <v>0.84725927506847365</v>
      </c>
      <c r="M2743" s="6">
        <v>16</v>
      </c>
      <c r="N2743" s="6">
        <v>6700000</v>
      </c>
      <c r="O2743" s="6">
        <v>6500000</v>
      </c>
      <c r="P2743" s="6">
        <f>O2743-N2743</f>
        <v>-200000</v>
      </c>
      <c r="Q2743" s="8">
        <f>P2743/N2743</f>
        <v>-2.9850746268656716E-2</v>
      </c>
      <c r="R2743" s="6"/>
      <c r="S2743" s="9">
        <f>(N2743+R2743)/F2743</f>
        <v>83750</v>
      </c>
      <c r="T2743" s="6">
        <v>81250</v>
      </c>
      <c r="U2743" s="5">
        <f>T2743-S2743</f>
        <v>-2500</v>
      </c>
      <c r="V2743" s="4">
        <f>U2743/S2743</f>
        <v>-2.9850746268656716E-2</v>
      </c>
      <c r="W2743" s="22">
        <f>S2743*L2743</f>
        <v>70957.964286984672</v>
      </c>
      <c r="X2743" s="22">
        <f>T2743*L2743</f>
        <v>68839.816099313481</v>
      </c>
      <c r="Y2743" s="22">
        <f>X2743-W2743</f>
        <v>-2118.1481876711914</v>
      </c>
      <c r="Z2743" s="8">
        <f>Y2743/W2743</f>
        <v>-2.9850746268656816E-2</v>
      </c>
      <c r="AA2743" s="10">
        <v>3210</v>
      </c>
      <c r="AB2743" s="6">
        <v>2015</v>
      </c>
      <c r="AC2743" s="6">
        <f>2016-AB2743</f>
        <v>1</v>
      </c>
      <c r="AD2743" s="6" t="s">
        <v>67</v>
      </c>
    </row>
    <row r="2744" spans="1:30" x14ac:dyDescent="0.2">
      <c r="A2744">
        <v>44</v>
      </c>
      <c r="B2744" s="2" t="s">
        <v>682</v>
      </c>
      <c r="C2744" s="2" t="s">
        <v>22</v>
      </c>
      <c r="D2744" s="2" t="s">
        <v>23</v>
      </c>
      <c r="E2744" s="6" t="s">
        <v>2767</v>
      </c>
      <c r="F2744" s="2">
        <v>48</v>
      </c>
      <c r="G2744" s="2">
        <v>53</v>
      </c>
      <c r="H2744" s="3">
        <v>42656</v>
      </c>
      <c r="I2744" s="3">
        <v>42674</v>
      </c>
      <c r="J2744" s="3" t="s">
        <v>2542</v>
      </c>
      <c r="K2744" s="17">
        <f>IF(J2744="Januar",238.19,IF(J2744="Februar",240.59,IF(J2744="Mars",245.99,IF(J2744="April",250.79,IF(J2744="Mai",256.52,IF(J2744="Juni",259.83,IF(J2744="Juli",265.66,IF(J2744="August",272.21,IF(J2744="September",275.91,IF(J2744="Oktober",281.13,IF(J2744="November",284.38,IF(J2744="Desember",287.34,0))))))))))))</f>
        <v>281.13</v>
      </c>
      <c r="L2744" s="20">
        <f>$K$2/K2744</f>
        <v>0.84725927506847365</v>
      </c>
      <c r="M2744" s="2">
        <v>18</v>
      </c>
      <c r="N2744" s="2">
        <v>2950000</v>
      </c>
      <c r="O2744" s="2">
        <v>3400000</v>
      </c>
      <c r="P2744" s="2">
        <f>O2744-N2744</f>
        <v>450000</v>
      </c>
      <c r="Q2744" s="4">
        <f>P2744/N2744</f>
        <v>0.15254237288135594</v>
      </c>
      <c r="R2744" s="2">
        <v>188186</v>
      </c>
      <c r="S2744" s="9">
        <f>(N2744+R2744)/F2744</f>
        <v>65378.875</v>
      </c>
      <c r="T2744" s="2">
        <v>74754</v>
      </c>
      <c r="U2744" s="5">
        <f>T2744-S2744</f>
        <v>9375.125</v>
      </c>
      <c r="V2744" s="4">
        <f>U2744/S2744</f>
        <v>0.14339685410616196</v>
      </c>
      <c r="W2744" s="22">
        <f>S2744*L2744</f>
        <v>55392.858237292356</v>
      </c>
      <c r="X2744" s="22">
        <f>T2744*L2744</f>
        <v>63336.019848468677</v>
      </c>
      <c r="Y2744" s="22">
        <f>X2744-W2744</f>
        <v>7943.1616111763215</v>
      </c>
      <c r="Z2744" s="8">
        <f>Y2744/W2744</f>
        <v>0.14339685410616193</v>
      </c>
      <c r="AA2744" s="11">
        <v>2323</v>
      </c>
      <c r="AB2744" s="2">
        <v>1934</v>
      </c>
      <c r="AC2744" s="2">
        <f>2016-AB2744</f>
        <v>82</v>
      </c>
      <c r="AD2744" s="2" t="s">
        <v>231</v>
      </c>
    </row>
    <row r="2745" spans="1:30" x14ac:dyDescent="0.2">
      <c r="A2745">
        <v>44</v>
      </c>
      <c r="B2745" s="6" t="s">
        <v>2206</v>
      </c>
      <c r="C2745" s="6" t="s">
        <v>22</v>
      </c>
      <c r="D2745" s="6" t="s">
        <v>23</v>
      </c>
      <c r="E2745" s="6" t="s">
        <v>2767</v>
      </c>
      <c r="F2745" s="6">
        <v>102</v>
      </c>
      <c r="G2745" s="6">
        <v>115</v>
      </c>
      <c r="H2745" s="7">
        <v>42651</v>
      </c>
      <c r="I2745" s="7">
        <v>42674</v>
      </c>
      <c r="J2745" s="3" t="s">
        <v>2542</v>
      </c>
      <c r="K2745" s="17">
        <f>IF(J2745="Januar",238.19,IF(J2745="Februar",240.59,IF(J2745="Mars",245.99,IF(J2745="April",250.79,IF(J2745="Mai",256.52,IF(J2745="Juni",259.83,IF(J2745="Juli",265.66,IF(J2745="August",272.21,IF(J2745="September",275.91,IF(J2745="Oktober",281.13,IF(J2745="November",284.38,IF(J2745="Desember",287.34,0))))))))))))</f>
        <v>281.13</v>
      </c>
      <c r="L2745" s="20">
        <f>$K$2/K2745</f>
        <v>0.84725927506847365</v>
      </c>
      <c r="M2745" s="6">
        <v>23</v>
      </c>
      <c r="N2745" s="6">
        <v>7200000</v>
      </c>
      <c r="O2745" s="6">
        <v>7300000</v>
      </c>
      <c r="P2745" s="6">
        <f>O2745-N2745</f>
        <v>100000</v>
      </c>
      <c r="Q2745" s="8">
        <f>P2745/N2745</f>
        <v>1.3888888888888888E-2</v>
      </c>
      <c r="R2745" s="6"/>
      <c r="S2745" s="9">
        <f>(N2745+R2745)/F2745</f>
        <v>70588.23529411765</v>
      </c>
      <c r="T2745" s="6">
        <v>71569</v>
      </c>
      <c r="U2745" s="5">
        <f>T2745-S2745</f>
        <v>980.76470588234952</v>
      </c>
      <c r="V2745" s="4">
        <f>U2745/S2745</f>
        <v>1.3894166666666617E-2</v>
      </c>
      <c r="W2745" s="22">
        <f>S2745*L2745</f>
        <v>59806.537063656964</v>
      </c>
      <c r="X2745" s="22">
        <f>T2745*L2745</f>
        <v>60637.499057375593</v>
      </c>
      <c r="Y2745" s="22">
        <f>X2745-W2745</f>
        <v>830.96199371862895</v>
      </c>
      <c r="Z2745" s="8">
        <f>Y2745/W2745</f>
        <v>1.3894166666666697E-2</v>
      </c>
      <c r="AA2745" s="6">
        <v>695</v>
      </c>
      <c r="AB2745" s="6">
        <v>1905</v>
      </c>
      <c r="AC2745" s="6">
        <f>2016-AB2745</f>
        <v>111</v>
      </c>
      <c r="AD2745" s="6" t="s">
        <v>206</v>
      </c>
    </row>
    <row r="2746" spans="1:30" x14ac:dyDescent="0.2">
      <c r="A2746">
        <v>44</v>
      </c>
      <c r="B2746" s="2" t="s">
        <v>192</v>
      </c>
      <c r="C2746" s="2" t="s">
        <v>22</v>
      </c>
      <c r="D2746" s="2" t="s">
        <v>23</v>
      </c>
      <c r="E2746" s="6" t="s">
        <v>2767</v>
      </c>
      <c r="F2746" s="2">
        <v>31</v>
      </c>
      <c r="G2746" s="2">
        <v>34</v>
      </c>
      <c r="H2746" s="3">
        <v>42665</v>
      </c>
      <c r="I2746" s="3">
        <v>42675</v>
      </c>
      <c r="J2746" s="3" t="s">
        <v>2543</v>
      </c>
      <c r="K2746" s="17">
        <f>IF(J2746="Januar",238.19,IF(J2746="Februar",240.59,IF(J2746="Mars",245.99,IF(J2746="April",250.79,IF(J2746="Mai",256.52,IF(J2746="Juni",259.83,IF(J2746="Juli",265.66,IF(J2746="August",272.21,IF(J2746="September",275.91,IF(J2746="Oktober",281.13,IF(J2746="November",284.38,IF(J2746="Desember",287.34,0))))))))))))</f>
        <v>284.38</v>
      </c>
      <c r="L2746" s="20">
        <f>$K$2/K2746</f>
        <v>0.83757648217174208</v>
      </c>
      <c r="M2746" s="2">
        <v>10</v>
      </c>
      <c r="N2746" s="2">
        <v>2800000</v>
      </c>
      <c r="O2746" s="2">
        <v>3150000</v>
      </c>
      <c r="P2746" s="2">
        <f>O2746-N2746</f>
        <v>350000</v>
      </c>
      <c r="Q2746" s="4">
        <f>P2746/N2746</f>
        <v>0.125</v>
      </c>
      <c r="R2746" s="2"/>
      <c r="S2746" s="9">
        <f>(N2746+R2746)/F2746</f>
        <v>90322.580645161288</v>
      </c>
      <c r="T2746" s="2">
        <v>101613</v>
      </c>
      <c r="U2746" s="5">
        <f>T2746-S2746</f>
        <v>11290.419354838712</v>
      </c>
      <c r="V2746" s="4">
        <f>U2746/S2746</f>
        <v>0.12500107142857145</v>
      </c>
      <c r="W2746" s="22">
        <f>S2746*L2746</f>
        <v>75652.069357447675</v>
      </c>
      <c r="X2746" s="22">
        <f>T2746*L2746</f>
        <v>85108.659082917235</v>
      </c>
      <c r="Y2746" s="22">
        <f>X2746-W2746</f>
        <v>9456.5897254695592</v>
      </c>
      <c r="Z2746" s="8">
        <f>Y2746/W2746</f>
        <v>0.12500107142857148</v>
      </c>
      <c r="AA2746" s="11">
        <v>5301</v>
      </c>
      <c r="AB2746" s="2">
        <v>1985</v>
      </c>
      <c r="AC2746" s="2">
        <f>2016-AB2746</f>
        <v>31</v>
      </c>
      <c r="AD2746" s="2" t="s">
        <v>46</v>
      </c>
    </row>
    <row r="2747" spans="1:30" x14ac:dyDescent="0.2">
      <c r="A2747">
        <v>44</v>
      </c>
      <c r="B2747" s="6" t="s">
        <v>319</v>
      </c>
      <c r="C2747" s="6" t="s">
        <v>22</v>
      </c>
      <c r="D2747" s="6" t="s">
        <v>23</v>
      </c>
      <c r="E2747" s="6" t="s">
        <v>2767</v>
      </c>
      <c r="F2747" s="6">
        <v>37</v>
      </c>
      <c r="G2747" s="6">
        <v>41</v>
      </c>
      <c r="H2747" s="7">
        <v>42665</v>
      </c>
      <c r="I2747" s="7">
        <v>42675</v>
      </c>
      <c r="J2747" s="7" t="s">
        <v>2543</v>
      </c>
      <c r="K2747" s="17">
        <f>IF(J2747="Januar",238.19,IF(J2747="Februar",240.59,IF(J2747="Mars",245.99,IF(J2747="April",250.79,IF(J2747="Mai",256.52,IF(J2747="Juni",259.83,IF(J2747="Juli",265.66,IF(J2747="August",272.21,IF(J2747="September",275.91,IF(J2747="Oktober",281.13,IF(J2747="November",284.38,IF(J2747="Desember",287.34,0))))))))))))</f>
        <v>284.38</v>
      </c>
      <c r="L2747" s="20">
        <f>$K$2/K2747</f>
        <v>0.83757648217174208</v>
      </c>
      <c r="M2747" s="6">
        <v>10</v>
      </c>
      <c r="N2747" s="6">
        <v>2750000</v>
      </c>
      <c r="O2747" s="6">
        <v>3100000</v>
      </c>
      <c r="P2747" s="6">
        <f>O2747-N2747</f>
        <v>350000</v>
      </c>
      <c r="Q2747" s="8">
        <f>P2747/N2747</f>
        <v>0.12727272727272726</v>
      </c>
      <c r="R2747" s="6"/>
      <c r="S2747" s="9">
        <f>(N2747+R2747)/F2747</f>
        <v>74324.32432432432</v>
      </c>
      <c r="T2747" s="6">
        <v>83784</v>
      </c>
      <c r="U2747" s="5">
        <f>T2747-S2747</f>
        <v>9459.6756756756804</v>
      </c>
      <c r="V2747" s="4">
        <f>U2747/S2747</f>
        <v>0.12727563636363642</v>
      </c>
      <c r="W2747" s="22">
        <f>S2747*L2747</f>
        <v>62252.306107359203</v>
      </c>
      <c r="X2747" s="22">
        <f>T2747*L2747</f>
        <v>70175.507982277239</v>
      </c>
      <c r="Y2747" s="22">
        <f>X2747-W2747</f>
        <v>7923.2018749180352</v>
      </c>
      <c r="Z2747" s="8">
        <f>Y2747/W2747</f>
        <v>0.12727563636363645</v>
      </c>
      <c r="AA2747" s="10">
        <v>1750</v>
      </c>
      <c r="AB2747" s="6">
        <v>1940</v>
      </c>
      <c r="AC2747" s="6">
        <f>2016-AB2747</f>
        <v>76</v>
      </c>
      <c r="AD2747" s="6" t="s">
        <v>120</v>
      </c>
    </row>
    <row r="2748" spans="1:30" x14ac:dyDescent="0.2">
      <c r="A2748">
        <v>44</v>
      </c>
      <c r="B2748" s="2" t="s">
        <v>1200</v>
      </c>
      <c r="C2748" s="2" t="s">
        <v>22</v>
      </c>
      <c r="D2748" s="2" t="s">
        <v>23</v>
      </c>
      <c r="E2748" s="6" t="s">
        <v>2767</v>
      </c>
      <c r="F2748" s="2">
        <v>61</v>
      </c>
      <c r="G2748" s="2">
        <v>67</v>
      </c>
      <c r="H2748" s="3">
        <v>42665</v>
      </c>
      <c r="I2748" s="3">
        <v>42675</v>
      </c>
      <c r="J2748" s="3" t="s">
        <v>2543</v>
      </c>
      <c r="K2748" s="17">
        <f>IF(J2748="Januar",238.19,IF(J2748="Februar",240.59,IF(J2748="Mars",245.99,IF(J2748="April",250.79,IF(J2748="Mai",256.52,IF(J2748="Juni",259.83,IF(J2748="Juli",265.66,IF(J2748="August",272.21,IF(J2748="September",275.91,IF(J2748="Oktober",281.13,IF(J2748="November",284.38,IF(J2748="Desember",287.34,0))))))))))))</f>
        <v>284.38</v>
      </c>
      <c r="L2748" s="20">
        <f>$K$2/K2748</f>
        <v>0.83757648217174208</v>
      </c>
      <c r="M2748" s="2">
        <v>10</v>
      </c>
      <c r="N2748" s="2">
        <v>4200000</v>
      </c>
      <c r="O2748" s="2">
        <v>4825000</v>
      </c>
      <c r="P2748" s="2">
        <f>O2748-N2748</f>
        <v>625000</v>
      </c>
      <c r="Q2748" s="4">
        <f>P2748/N2748</f>
        <v>0.14880952380952381</v>
      </c>
      <c r="R2748" s="2">
        <v>34822</v>
      </c>
      <c r="S2748" s="9">
        <f>(N2748+R2748)/F2748</f>
        <v>69423.311475409835</v>
      </c>
      <c r="T2748" s="2">
        <v>79669</v>
      </c>
      <c r="U2748" s="5">
        <f>T2748-S2748</f>
        <v>10245.688524590165</v>
      </c>
      <c r="V2748" s="4">
        <f>U2748/S2748</f>
        <v>0.14758282638561906</v>
      </c>
      <c r="W2748" s="22">
        <f>S2748*L2748</f>
        <v>58147.333006286906</v>
      </c>
      <c r="X2748" s="22">
        <f>T2748*L2748</f>
        <v>66728.880758140513</v>
      </c>
      <c r="Y2748" s="22">
        <f>X2748-W2748</f>
        <v>8581.5477518536063</v>
      </c>
      <c r="Z2748" s="8">
        <f>Y2748/W2748</f>
        <v>0.14758282638561887</v>
      </c>
      <c r="AA2748" s="11">
        <v>29591</v>
      </c>
      <c r="AB2748" s="2">
        <v>1916</v>
      </c>
      <c r="AC2748" s="2">
        <f>2016-AB2748</f>
        <v>100</v>
      </c>
      <c r="AD2748" s="2" t="s">
        <v>148</v>
      </c>
    </row>
    <row r="2749" spans="1:30" x14ac:dyDescent="0.2">
      <c r="A2749">
        <v>44</v>
      </c>
      <c r="B2749" s="6" t="s">
        <v>1232</v>
      </c>
      <c r="C2749" s="6" t="s">
        <v>22</v>
      </c>
      <c r="D2749" s="6" t="s">
        <v>23</v>
      </c>
      <c r="E2749" s="6" t="s">
        <v>2767</v>
      </c>
      <c r="F2749" s="6">
        <v>62</v>
      </c>
      <c r="G2749" s="6">
        <v>68</v>
      </c>
      <c r="H2749" s="7">
        <v>42665</v>
      </c>
      <c r="I2749" s="7">
        <v>42675</v>
      </c>
      <c r="J2749" s="7" t="s">
        <v>2543</v>
      </c>
      <c r="K2749" s="17">
        <f>IF(J2749="Januar",238.19,IF(J2749="Februar",240.59,IF(J2749="Mars",245.99,IF(J2749="April",250.79,IF(J2749="Mai",256.52,IF(J2749="Juni",259.83,IF(J2749="Juli",265.66,IF(J2749="August",272.21,IF(J2749="September",275.91,IF(J2749="Oktober",281.13,IF(J2749="November",284.38,IF(J2749="Desember",287.34,0))))))))))))</f>
        <v>284.38</v>
      </c>
      <c r="L2749" s="20">
        <f>$K$2/K2749</f>
        <v>0.83757648217174208</v>
      </c>
      <c r="M2749" s="6">
        <v>10</v>
      </c>
      <c r="N2749" s="6">
        <v>4250000</v>
      </c>
      <c r="O2749" s="6">
        <v>5605000</v>
      </c>
      <c r="P2749" s="6">
        <f>O2749-N2749</f>
        <v>1355000</v>
      </c>
      <c r="Q2749" s="8">
        <f>P2749/N2749</f>
        <v>0.31882352941176473</v>
      </c>
      <c r="R2749" s="6">
        <v>440</v>
      </c>
      <c r="S2749" s="9">
        <f>(N2749+R2749)/F2749</f>
        <v>68555.483870967742</v>
      </c>
      <c r="T2749" s="6">
        <v>90410</v>
      </c>
      <c r="U2749" s="5">
        <f>T2749-S2749</f>
        <v>21854.516129032258</v>
      </c>
      <c r="V2749" s="4">
        <f>U2749/S2749</f>
        <v>0.31878581982100673</v>
      </c>
      <c r="W2749" s="22">
        <f>S2749*L2749</f>
        <v>57420.461014226763</v>
      </c>
      <c r="X2749" s="22">
        <f>T2749*L2749</f>
        <v>75725.289753147197</v>
      </c>
      <c r="Y2749" s="22">
        <f>X2749-W2749</f>
        <v>18304.828738920434</v>
      </c>
      <c r="Z2749" s="8">
        <f>Y2749/W2749</f>
        <v>0.31878581982100673</v>
      </c>
      <c r="AA2749" s="6">
        <v>861</v>
      </c>
      <c r="AB2749" s="6">
        <v>1892</v>
      </c>
      <c r="AC2749" s="6">
        <f>2016-AB2749</f>
        <v>124</v>
      </c>
      <c r="AD2749" s="6" t="s">
        <v>312</v>
      </c>
    </row>
    <row r="2750" spans="1:30" x14ac:dyDescent="0.2">
      <c r="A2750">
        <v>44</v>
      </c>
      <c r="B2750" s="2" t="s">
        <v>1466</v>
      </c>
      <c r="C2750" s="2" t="s">
        <v>22</v>
      </c>
      <c r="D2750" s="2" t="s">
        <v>23</v>
      </c>
      <c r="E2750" s="6" t="s">
        <v>2767</v>
      </c>
      <c r="F2750" s="2">
        <v>68</v>
      </c>
      <c r="G2750" s="2">
        <v>78</v>
      </c>
      <c r="H2750" s="3">
        <v>42665</v>
      </c>
      <c r="I2750" s="3">
        <v>42675</v>
      </c>
      <c r="J2750" s="3" t="s">
        <v>2543</v>
      </c>
      <c r="K2750" s="17">
        <f>IF(J2750="Januar",238.19,IF(J2750="Februar",240.59,IF(J2750="Mars",245.99,IF(J2750="April",250.79,IF(J2750="Mai",256.52,IF(J2750="Juni",259.83,IF(J2750="Juli",265.66,IF(J2750="August",272.21,IF(J2750="September",275.91,IF(J2750="Oktober",281.13,IF(J2750="November",284.38,IF(J2750="Desember",287.34,0))))))))))))</f>
        <v>284.38</v>
      </c>
      <c r="L2750" s="20">
        <f>$K$2/K2750</f>
        <v>0.83757648217174208</v>
      </c>
      <c r="M2750" s="2">
        <v>10</v>
      </c>
      <c r="N2750" s="2">
        <v>4400000</v>
      </c>
      <c r="O2750" s="2">
        <v>5900000</v>
      </c>
      <c r="P2750" s="2">
        <f>O2750-N2750</f>
        <v>1500000</v>
      </c>
      <c r="Q2750" s="4">
        <f>P2750/N2750</f>
        <v>0.34090909090909088</v>
      </c>
      <c r="R2750" s="2"/>
      <c r="S2750" s="9">
        <f>(N2750+R2750)/F2750</f>
        <v>64705.882352941175</v>
      </c>
      <c r="T2750" s="2">
        <v>86765</v>
      </c>
      <c r="U2750" s="5">
        <f>T2750-S2750</f>
        <v>22059.117647058825</v>
      </c>
      <c r="V2750" s="4">
        <f>U2750/S2750</f>
        <v>0.34091363636363642</v>
      </c>
      <c r="W2750" s="22">
        <f>S2750*L2750</f>
        <v>54196.125316995072</v>
      </c>
      <c r="X2750" s="22">
        <f>T2750*L2750</f>
        <v>72672.323475631201</v>
      </c>
      <c r="Y2750" s="22">
        <f>X2750-W2750</f>
        <v>18476.198158636129</v>
      </c>
      <c r="Z2750" s="8">
        <f>Y2750/W2750</f>
        <v>0.34091363636363642</v>
      </c>
      <c r="AA2750" s="11">
        <v>16411</v>
      </c>
      <c r="AB2750" s="2">
        <v>1981</v>
      </c>
      <c r="AC2750" s="2">
        <f>2016-AB2750</f>
        <v>35</v>
      </c>
      <c r="AD2750" s="2" t="s">
        <v>46</v>
      </c>
    </row>
    <row r="2751" spans="1:30" x14ac:dyDescent="0.2">
      <c r="A2751">
        <v>44</v>
      </c>
      <c r="B2751" s="2" t="s">
        <v>1614</v>
      </c>
      <c r="C2751" s="2" t="s">
        <v>22</v>
      </c>
      <c r="D2751" s="2" t="s">
        <v>23</v>
      </c>
      <c r="E2751" s="6" t="s">
        <v>2767</v>
      </c>
      <c r="F2751" s="2">
        <v>72</v>
      </c>
      <c r="G2751" s="2">
        <v>80</v>
      </c>
      <c r="H2751" s="3">
        <v>42665</v>
      </c>
      <c r="I2751" s="3">
        <v>42675</v>
      </c>
      <c r="J2751" s="7" t="s">
        <v>2543</v>
      </c>
      <c r="K2751" s="17">
        <f>IF(J2751="Januar",238.19,IF(J2751="Februar",240.59,IF(J2751="Mars",245.99,IF(J2751="April",250.79,IF(J2751="Mai",256.52,IF(J2751="Juni",259.83,IF(J2751="Juli",265.66,IF(J2751="August",272.21,IF(J2751="September",275.91,IF(J2751="Oktober",281.13,IF(J2751="November",284.38,IF(J2751="Desember",287.34,0))))))))))))</f>
        <v>284.38</v>
      </c>
      <c r="L2751" s="20">
        <f>$K$2/K2751</f>
        <v>0.83757648217174208</v>
      </c>
      <c r="M2751" s="2">
        <v>10</v>
      </c>
      <c r="N2751" s="2">
        <v>4650000</v>
      </c>
      <c r="O2751" s="2">
        <v>4650000</v>
      </c>
      <c r="P2751" s="2">
        <f>O2751-N2751</f>
        <v>0</v>
      </c>
      <c r="Q2751" s="4">
        <f>P2751/N2751</f>
        <v>0</v>
      </c>
      <c r="R2751" s="2"/>
      <c r="S2751" s="9">
        <f>(N2751+R2751)/F2751</f>
        <v>64583.333333333336</v>
      </c>
      <c r="T2751" s="2">
        <v>64583</v>
      </c>
      <c r="U2751" s="5">
        <f>T2751-S2751</f>
        <v>-0.33333333333575865</v>
      </c>
      <c r="V2751" s="4">
        <f>U2751/S2751</f>
        <v>-5.161290322618198E-6</v>
      </c>
      <c r="W2751" s="22">
        <f>S2751*L2751</f>
        <v>54093.481140258344</v>
      </c>
      <c r="X2751" s="22">
        <f>T2751*L2751</f>
        <v>54093.201948097616</v>
      </c>
      <c r="Y2751" s="22">
        <f>X2751-W2751</f>
        <v>-0.27919216072768904</v>
      </c>
      <c r="Z2751" s="8">
        <f>Y2751/W2751</f>
        <v>-5.1612903226504318E-6</v>
      </c>
      <c r="AA2751" s="2">
        <v>507</v>
      </c>
      <c r="AB2751" s="2">
        <v>1985</v>
      </c>
      <c r="AC2751" s="2">
        <f>2016-AB2751</f>
        <v>31</v>
      </c>
      <c r="AD2751" s="2" t="s">
        <v>37</v>
      </c>
    </row>
    <row r="2752" spans="1:30" x14ac:dyDescent="0.2">
      <c r="A2752">
        <v>44</v>
      </c>
      <c r="B2752" s="6" t="s">
        <v>1731</v>
      </c>
      <c r="C2752" s="6" t="s">
        <v>22</v>
      </c>
      <c r="D2752" s="6" t="s">
        <v>23</v>
      </c>
      <c r="E2752" s="6" t="s">
        <v>2767</v>
      </c>
      <c r="F2752" s="6">
        <v>76</v>
      </c>
      <c r="G2752" s="6">
        <v>79</v>
      </c>
      <c r="H2752" s="7">
        <v>42665</v>
      </c>
      <c r="I2752" s="7">
        <v>42675</v>
      </c>
      <c r="J2752" s="7" t="s">
        <v>2543</v>
      </c>
      <c r="K2752" s="17">
        <f>IF(J2752="Januar",238.19,IF(J2752="Februar",240.59,IF(J2752="Mars",245.99,IF(J2752="April",250.79,IF(J2752="Mai",256.52,IF(J2752="Juni",259.83,IF(J2752="Juli",265.66,IF(J2752="August",272.21,IF(J2752="September",275.91,IF(J2752="Oktober",281.13,IF(J2752="November",284.38,IF(J2752="Desember",287.34,0))))))))))))</f>
        <v>284.38</v>
      </c>
      <c r="L2752" s="20">
        <f>$K$2/K2752</f>
        <v>0.83757648217174208</v>
      </c>
      <c r="M2752" s="6">
        <v>10</v>
      </c>
      <c r="N2752" s="6">
        <v>5850000</v>
      </c>
      <c r="O2752" s="6">
        <v>6050000</v>
      </c>
      <c r="P2752" s="6">
        <f>O2752-N2752</f>
        <v>200000</v>
      </c>
      <c r="Q2752" s="8">
        <f>P2752/N2752</f>
        <v>3.4188034188034191E-2</v>
      </c>
      <c r="R2752" s="6">
        <v>81200</v>
      </c>
      <c r="S2752" s="9">
        <f>(N2752+R2752)/F2752</f>
        <v>78042.105263157893</v>
      </c>
      <c r="T2752" s="6">
        <v>80674</v>
      </c>
      <c r="U2752" s="5">
        <f>T2752-S2752</f>
        <v>2631.8947368421068</v>
      </c>
      <c r="V2752" s="4">
        <f>U2752/S2752</f>
        <v>3.3724035608308625E-2</v>
      </c>
      <c r="W2752" s="22">
        <f>S2752*L2752</f>
        <v>65366.231987592582</v>
      </c>
      <c r="X2752" s="22">
        <f>T2752*L2752</f>
        <v>67570.645122723115</v>
      </c>
      <c r="Y2752" s="22">
        <f>X2752-W2752</f>
        <v>2204.4131351305332</v>
      </c>
      <c r="Z2752" s="8">
        <f>Y2752/W2752</f>
        <v>3.3724035608308604E-2</v>
      </c>
      <c r="AA2752" s="6">
        <v>923</v>
      </c>
      <c r="AB2752" s="6">
        <v>2013</v>
      </c>
      <c r="AC2752" s="6">
        <f>2016-AB2752</f>
        <v>3</v>
      </c>
      <c r="AD2752" s="6" t="s">
        <v>108</v>
      </c>
    </row>
    <row r="2753" spans="1:30" x14ac:dyDescent="0.2">
      <c r="A2753">
        <v>44</v>
      </c>
      <c r="B2753" s="6" t="s">
        <v>1802</v>
      </c>
      <c r="C2753" s="6" t="s">
        <v>22</v>
      </c>
      <c r="D2753" s="6" t="s">
        <v>23</v>
      </c>
      <c r="E2753" s="6" t="s">
        <v>2767</v>
      </c>
      <c r="F2753" s="6">
        <v>78</v>
      </c>
      <c r="G2753" s="6">
        <v>85</v>
      </c>
      <c r="H2753" s="7">
        <v>42665</v>
      </c>
      <c r="I2753" s="7">
        <v>42675</v>
      </c>
      <c r="J2753" s="3" t="s">
        <v>2543</v>
      </c>
      <c r="K2753" s="17">
        <f>IF(J2753="Januar",238.19,IF(J2753="Februar",240.59,IF(J2753="Mars",245.99,IF(J2753="April",250.79,IF(J2753="Mai",256.52,IF(J2753="Juni",259.83,IF(J2753="Juli",265.66,IF(J2753="August",272.21,IF(J2753="September",275.91,IF(J2753="Oktober",281.13,IF(J2753="November",284.38,IF(J2753="Desember",287.34,0))))))))))))</f>
        <v>284.38</v>
      </c>
      <c r="L2753" s="20">
        <f>$K$2/K2753</f>
        <v>0.83757648217174208</v>
      </c>
      <c r="M2753" s="6">
        <v>10</v>
      </c>
      <c r="N2753" s="6">
        <v>3390000</v>
      </c>
      <c r="O2753" s="6">
        <v>3370000</v>
      </c>
      <c r="P2753" s="6">
        <f>O2753-N2753</f>
        <v>-20000</v>
      </c>
      <c r="Q2753" s="8">
        <f>P2753/N2753</f>
        <v>-5.8997050147492625E-3</v>
      </c>
      <c r="R2753" s="6">
        <v>9143</v>
      </c>
      <c r="S2753" s="9">
        <f>(N2753+R2753)/F2753</f>
        <v>43578.756410256414</v>
      </c>
      <c r="T2753" s="6">
        <v>43322</v>
      </c>
      <c r="U2753" s="5">
        <f>T2753-S2753</f>
        <v>-256.7564102564138</v>
      </c>
      <c r="V2753" s="4">
        <f>U2753/S2753</f>
        <v>-5.8917791925789161E-3</v>
      </c>
      <c r="W2753" s="22">
        <f>S2753*L2753</f>
        <v>36500.541491521821</v>
      </c>
      <c r="X2753" s="22">
        <f>T2753*L2753</f>
        <v>36285.488360644209</v>
      </c>
      <c r="Y2753" s="22">
        <f>X2753-W2753</f>
        <v>-215.05313087761169</v>
      </c>
      <c r="Z2753" s="8">
        <f>Y2753/W2753</f>
        <v>-5.891779192578917E-3</v>
      </c>
      <c r="AA2753" s="10">
        <v>16635</v>
      </c>
      <c r="AB2753" s="6">
        <v>1987</v>
      </c>
      <c r="AC2753" s="6">
        <f>2016-AB2753</f>
        <v>29</v>
      </c>
      <c r="AD2753" s="6" t="s">
        <v>112</v>
      </c>
    </row>
    <row r="2754" spans="1:30" x14ac:dyDescent="0.2">
      <c r="A2754">
        <v>44</v>
      </c>
      <c r="B2754" s="6" t="s">
        <v>1859</v>
      </c>
      <c r="C2754" s="6" t="s">
        <v>22</v>
      </c>
      <c r="D2754" s="6" t="s">
        <v>23</v>
      </c>
      <c r="E2754" s="6" t="s">
        <v>2767</v>
      </c>
      <c r="F2754" s="6">
        <v>80</v>
      </c>
      <c r="G2754" s="6">
        <v>88</v>
      </c>
      <c r="H2754" s="7">
        <v>42665</v>
      </c>
      <c r="I2754" s="7">
        <v>42675</v>
      </c>
      <c r="J2754" s="7" t="s">
        <v>2543</v>
      </c>
      <c r="K2754" s="17">
        <f>IF(J2754="Januar",238.19,IF(J2754="Februar",240.59,IF(J2754="Mars",245.99,IF(J2754="April",250.79,IF(J2754="Mai",256.52,IF(J2754="Juni",259.83,IF(J2754="Juli",265.66,IF(J2754="August",272.21,IF(J2754="September",275.91,IF(J2754="Oktober",281.13,IF(J2754="November",284.38,IF(J2754="Desember",287.34,0))))))))))))</f>
        <v>284.38</v>
      </c>
      <c r="L2754" s="20">
        <f>$K$2/K2754</f>
        <v>0.83757648217174208</v>
      </c>
      <c r="M2754" s="6">
        <v>10</v>
      </c>
      <c r="N2754" s="6">
        <v>7350000</v>
      </c>
      <c r="O2754" s="6">
        <v>8300000</v>
      </c>
      <c r="P2754" s="6">
        <f>O2754-N2754</f>
        <v>950000</v>
      </c>
      <c r="Q2754" s="8">
        <f>P2754/N2754</f>
        <v>0.12925170068027211</v>
      </c>
      <c r="R2754" s="6"/>
      <c r="S2754" s="9">
        <f>(N2754+R2754)/F2754</f>
        <v>91875</v>
      </c>
      <c r="T2754" s="6">
        <v>103750</v>
      </c>
      <c r="U2754" s="5">
        <f>T2754-S2754</f>
        <v>11875</v>
      </c>
      <c r="V2754" s="4">
        <f>U2754/S2754</f>
        <v>0.12925170068027211</v>
      </c>
      <c r="W2754" s="22">
        <f>S2754*L2754</f>
        <v>76952.339299528801</v>
      </c>
      <c r="X2754" s="22">
        <f>T2754*L2754</f>
        <v>86898.560025318235</v>
      </c>
      <c r="Y2754" s="22">
        <f>X2754-W2754</f>
        <v>9946.2207257894333</v>
      </c>
      <c r="Z2754" s="8">
        <f>Y2754/W2754</f>
        <v>0.12925170068027206</v>
      </c>
      <c r="AA2754" s="10">
        <v>13641</v>
      </c>
      <c r="AB2754" s="6">
        <v>2003</v>
      </c>
      <c r="AC2754" s="6">
        <f>2016-AB2754</f>
        <v>13</v>
      </c>
      <c r="AD2754" s="6" t="s">
        <v>46</v>
      </c>
    </row>
    <row r="2755" spans="1:30" x14ac:dyDescent="0.2">
      <c r="A2755">
        <v>44</v>
      </c>
      <c r="B2755" s="2" t="s">
        <v>2366</v>
      </c>
      <c r="C2755" s="2" t="s">
        <v>22</v>
      </c>
      <c r="D2755" s="2" t="s">
        <v>23</v>
      </c>
      <c r="E2755" s="6" t="s">
        <v>2767</v>
      </c>
      <c r="F2755" s="2">
        <v>120</v>
      </c>
      <c r="G2755" s="2">
        <v>132</v>
      </c>
      <c r="H2755" s="3">
        <v>42665</v>
      </c>
      <c r="I2755" s="3">
        <v>42675</v>
      </c>
      <c r="J2755" s="3" t="s">
        <v>2543</v>
      </c>
      <c r="K2755" s="17">
        <f>IF(J2755="Januar",238.19,IF(J2755="Februar",240.59,IF(J2755="Mars",245.99,IF(J2755="April",250.79,IF(J2755="Mai",256.52,IF(J2755="Juni",259.83,IF(J2755="Juli",265.66,IF(J2755="August",272.21,IF(J2755="September",275.91,IF(J2755="Oktober",281.13,IF(J2755="November",284.38,IF(J2755="Desember",287.34,0))))))))))))</f>
        <v>284.38</v>
      </c>
      <c r="L2755" s="20">
        <f>$K$2/K2755</f>
        <v>0.83757648217174208</v>
      </c>
      <c r="M2755" s="2">
        <v>10</v>
      </c>
      <c r="N2755" s="2">
        <v>8800000</v>
      </c>
      <c r="O2755" s="2">
        <v>8800000</v>
      </c>
      <c r="P2755" s="2">
        <f>O2755-N2755</f>
        <v>0</v>
      </c>
      <c r="Q2755" s="4">
        <f>P2755/N2755</f>
        <v>0</v>
      </c>
      <c r="R2755" s="2">
        <v>62114</v>
      </c>
      <c r="S2755" s="9">
        <f>(N2755+R2755)/F2755</f>
        <v>73850.95</v>
      </c>
      <c r="T2755" s="2">
        <v>73851</v>
      </c>
      <c r="U2755" s="5">
        <f>T2755-S2755</f>
        <v>5.0000000002910383E-2</v>
      </c>
      <c r="V2755" s="4">
        <f>U2755/S2755</f>
        <v>6.7703936107674149E-7</v>
      </c>
      <c r="W2755" s="22">
        <f>S2755*L2755</f>
        <v>61855.818906041211</v>
      </c>
      <c r="X2755" s="22">
        <f>T2755*L2755</f>
        <v>61855.860784865326</v>
      </c>
      <c r="Y2755" s="22">
        <f>X2755-W2755</f>
        <v>4.1878824114974122E-2</v>
      </c>
      <c r="Z2755" s="8">
        <f>Y2755/W2755</f>
        <v>6.7703936114058925E-7</v>
      </c>
      <c r="AA2755" s="11">
        <v>16358</v>
      </c>
      <c r="AB2755" s="2">
        <v>2005</v>
      </c>
      <c r="AC2755" s="2">
        <f>2016-AB2755</f>
        <v>11</v>
      </c>
      <c r="AD2755" s="2" t="s">
        <v>112</v>
      </c>
    </row>
    <row r="2756" spans="1:30" x14ac:dyDescent="0.2">
      <c r="A2756">
        <v>44</v>
      </c>
      <c r="B2756" s="2" t="s">
        <v>104</v>
      </c>
      <c r="C2756" s="2" t="s">
        <v>22</v>
      </c>
      <c r="D2756" s="2" t="s">
        <v>23</v>
      </c>
      <c r="E2756" s="6" t="s">
        <v>2767</v>
      </c>
      <c r="F2756" s="2">
        <v>44</v>
      </c>
      <c r="G2756" s="2">
        <v>49</v>
      </c>
      <c r="H2756" s="3">
        <v>42664</v>
      </c>
      <c r="I2756" s="3">
        <v>42675</v>
      </c>
      <c r="J2756" s="7" t="s">
        <v>2543</v>
      </c>
      <c r="K2756" s="17">
        <f>IF(J2756="Januar",238.19,IF(J2756="Februar",240.59,IF(J2756="Mars",245.99,IF(J2756="April",250.79,IF(J2756="Mai",256.52,IF(J2756="Juni",259.83,IF(J2756="Juli",265.66,IF(J2756="August",272.21,IF(J2756="September",275.91,IF(J2756="Oktober",281.13,IF(J2756="November",284.38,IF(J2756="Desember",287.34,0))))))))))))</f>
        <v>284.38</v>
      </c>
      <c r="L2756" s="20">
        <f>$K$2/K2756</f>
        <v>0.83757648217174208</v>
      </c>
      <c r="M2756" s="2">
        <v>11</v>
      </c>
      <c r="N2756" s="2">
        <v>3800000</v>
      </c>
      <c r="O2756" s="2">
        <v>4200000</v>
      </c>
      <c r="P2756" s="2">
        <f>O2756-N2756</f>
        <v>400000</v>
      </c>
      <c r="Q2756" s="4">
        <f>P2756/N2756</f>
        <v>0.10526315789473684</v>
      </c>
      <c r="R2756" s="2"/>
      <c r="S2756" s="9">
        <f>(N2756+R2756)/F2756</f>
        <v>86363.636363636368</v>
      </c>
      <c r="T2756" s="2">
        <v>95455</v>
      </c>
      <c r="U2756" s="5">
        <f>T2756-S2756</f>
        <v>9091.3636363636324</v>
      </c>
      <c r="V2756" s="4">
        <f>U2756/S2756</f>
        <v>0.10526842105263153</v>
      </c>
      <c r="W2756" s="22">
        <f>S2756*L2756</f>
        <v>72336.150733014088</v>
      </c>
      <c r="X2756" s="22">
        <f>T2756*L2756</f>
        <v>79950.86310570364</v>
      </c>
      <c r="Y2756" s="22">
        <f>X2756-W2756</f>
        <v>7614.7123726895516</v>
      </c>
      <c r="Z2756" s="8">
        <f>Y2756/W2756</f>
        <v>0.10526842105263158</v>
      </c>
      <c r="AA2756" s="11">
        <v>1259</v>
      </c>
      <c r="AB2756" s="2">
        <v>2007</v>
      </c>
      <c r="AC2756" s="2">
        <f>2016-AB2756</f>
        <v>9</v>
      </c>
      <c r="AD2756" s="2" t="s">
        <v>105</v>
      </c>
    </row>
    <row r="2757" spans="1:30" x14ac:dyDescent="0.2">
      <c r="A2757">
        <v>44</v>
      </c>
      <c r="B2757" s="2" t="s">
        <v>852</v>
      </c>
      <c r="C2757" s="2" t="s">
        <v>22</v>
      </c>
      <c r="D2757" s="2" t="s">
        <v>23</v>
      </c>
      <c r="E2757" s="6" t="s">
        <v>2767</v>
      </c>
      <c r="F2757" s="2">
        <v>52</v>
      </c>
      <c r="G2757" s="2">
        <v>57</v>
      </c>
      <c r="H2757" s="3">
        <v>42664</v>
      </c>
      <c r="I2757" s="3">
        <v>42675</v>
      </c>
      <c r="J2757" s="3" t="s">
        <v>2543</v>
      </c>
      <c r="K2757" s="17">
        <f>IF(J2757="Januar",238.19,IF(J2757="Februar",240.59,IF(J2757="Mars",245.99,IF(J2757="April",250.79,IF(J2757="Mai",256.52,IF(J2757="Juni",259.83,IF(J2757="Juli",265.66,IF(J2757="August",272.21,IF(J2757="September",275.91,IF(J2757="Oktober",281.13,IF(J2757="November",284.38,IF(J2757="Desember",287.34,0))))))))))))</f>
        <v>284.38</v>
      </c>
      <c r="L2757" s="20">
        <f>$K$2/K2757</f>
        <v>0.83757648217174208</v>
      </c>
      <c r="M2757" s="2">
        <v>11</v>
      </c>
      <c r="N2757" s="2">
        <v>3300000</v>
      </c>
      <c r="O2757" s="2">
        <v>3400000</v>
      </c>
      <c r="P2757" s="2">
        <f>O2757-N2757</f>
        <v>100000</v>
      </c>
      <c r="Q2757" s="4">
        <f>P2757/N2757</f>
        <v>3.0303030303030304E-2</v>
      </c>
      <c r="R2757" s="2">
        <v>157304</v>
      </c>
      <c r="S2757" s="9">
        <f>(N2757+R2757)/F2757</f>
        <v>66486.61538461539</v>
      </c>
      <c r="T2757" s="2">
        <v>68410</v>
      </c>
      <c r="U2757" s="5">
        <f>T2757-S2757</f>
        <v>1923.3846153846098</v>
      </c>
      <c r="V2757" s="4">
        <f>U2757/S2757</f>
        <v>2.8928899512452391E-2</v>
      </c>
      <c r="W2757" s="22">
        <f>S2757*L2757</f>
        <v>55687.625425351784</v>
      </c>
      <c r="X2757" s="22">
        <f>T2757*L2757</f>
        <v>57298.607145368878</v>
      </c>
      <c r="Y2757" s="22">
        <f>X2757-W2757</f>
        <v>1610.9817200170946</v>
      </c>
      <c r="Z2757" s="8">
        <f>Y2757/W2757</f>
        <v>2.8928899512452463E-2</v>
      </c>
      <c r="AA2757" s="11">
        <v>3780</v>
      </c>
      <c r="AB2757" s="2">
        <v>1935</v>
      </c>
      <c r="AC2757" s="2">
        <f>2016-AB2757</f>
        <v>81</v>
      </c>
      <c r="AD2757" s="2" t="s">
        <v>34</v>
      </c>
    </row>
    <row r="2758" spans="1:30" x14ac:dyDescent="0.2">
      <c r="A2758">
        <v>44</v>
      </c>
      <c r="B2758" s="2" t="s">
        <v>901</v>
      </c>
      <c r="C2758" s="2" t="s">
        <v>22</v>
      </c>
      <c r="D2758" s="2" t="s">
        <v>23</v>
      </c>
      <c r="E2758" s="6" t="s">
        <v>2767</v>
      </c>
      <c r="F2758" s="2">
        <v>53</v>
      </c>
      <c r="G2758" s="2"/>
      <c r="H2758" s="3">
        <v>42664</v>
      </c>
      <c r="I2758" s="3">
        <v>42675</v>
      </c>
      <c r="J2758" s="7" t="s">
        <v>2543</v>
      </c>
      <c r="K2758" s="17">
        <f>IF(J2758="Januar",238.19,IF(J2758="Februar",240.59,IF(J2758="Mars",245.99,IF(J2758="April",250.79,IF(J2758="Mai",256.52,IF(J2758="Juni",259.83,IF(J2758="Juli",265.66,IF(J2758="August",272.21,IF(J2758="September",275.91,IF(J2758="Oktober",281.13,IF(J2758="November",284.38,IF(J2758="Desember",287.34,0))))))))))))</f>
        <v>284.38</v>
      </c>
      <c r="L2758" s="20">
        <f>$K$2/K2758</f>
        <v>0.83757648217174208</v>
      </c>
      <c r="M2758" s="2">
        <v>11</v>
      </c>
      <c r="N2758" s="2">
        <v>4000000</v>
      </c>
      <c r="O2758" s="2">
        <v>4830000</v>
      </c>
      <c r="P2758" s="2">
        <f>O2758-N2758</f>
        <v>830000</v>
      </c>
      <c r="Q2758" s="4">
        <f>P2758/N2758</f>
        <v>0.20749999999999999</v>
      </c>
      <c r="R2758" s="2">
        <v>36036</v>
      </c>
      <c r="S2758" s="9">
        <f>(N2758+R2758)/F2758</f>
        <v>76151.622641509428</v>
      </c>
      <c r="T2758" s="2">
        <v>91812</v>
      </c>
      <c r="U2758" s="5">
        <f>T2758-S2758</f>
        <v>15660.377358490572</v>
      </c>
      <c r="V2758" s="4">
        <f>U2758/S2758</f>
        <v>0.20564732326470833</v>
      </c>
      <c r="W2758" s="22">
        <f>S2758*L2758</f>
        <v>63782.808203745451</v>
      </c>
      <c r="X2758" s="22">
        <f>T2758*L2758</f>
        <v>76899.571981151981</v>
      </c>
      <c r="Y2758" s="22">
        <f>X2758-W2758</f>
        <v>13116.76377740653</v>
      </c>
      <c r="Z2758" s="8">
        <f>Y2758/W2758</f>
        <v>0.2056473232647083</v>
      </c>
      <c r="AA2758" s="11">
        <v>2585</v>
      </c>
      <c r="AB2758" s="2">
        <v>1984</v>
      </c>
      <c r="AC2758" s="2">
        <f>2016-AB2758</f>
        <v>32</v>
      </c>
      <c r="AD2758" s="2" t="s">
        <v>37</v>
      </c>
    </row>
    <row r="2759" spans="1:30" x14ac:dyDescent="0.2">
      <c r="A2759">
        <v>44</v>
      </c>
      <c r="B2759" s="6" t="s">
        <v>1263</v>
      </c>
      <c r="C2759" s="6" t="s">
        <v>22</v>
      </c>
      <c r="D2759" s="6" t="s">
        <v>23</v>
      </c>
      <c r="E2759" s="6" t="s">
        <v>2767</v>
      </c>
      <c r="F2759" s="6">
        <v>63</v>
      </c>
      <c r="G2759" s="6">
        <v>70</v>
      </c>
      <c r="H2759" s="7">
        <v>42664</v>
      </c>
      <c r="I2759" s="7">
        <v>42675</v>
      </c>
      <c r="J2759" s="3" t="s">
        <v>2543</v>
      </c>
      <c r="K2759" s="17">
        <f>IF(J2759="Januar",238.19,IF(J2759="Februar",240.59,IF(J2759="Mars",245.99,IF(J2759="April",250.79,IF(J2759="Mai",256.52,IF(J2759="Juni",259.83,IF(J2759="Juli",265.66,IF(J2759="August",272.21,IF(J2759="September",275.91,IF(J2759="Oktober",281.13,IF(J2759="November",284.38,IF(J2759="Desember",287.34,0))))))))))))</f>
        <v>284.38</v>
      </c>
      <c r="L2759" s="20">
        <f>$K$2/K2759</f>
        <v>0.83757648217174208</v>
      </c>
      <c r="M2759" s="6">
        <v>11</v>
      </c>
      <c r="N2759" s="6">
        <v>5000000</v>
      </c>
      <c r="O2759" s="6">
        <v>5000000</v>
      </c>
      <c r="P2759" s="6">
        <f>O2759-N2759</f>
        <v>0</v>
      </c>
      <c r="Q2759" s="8">
        <f>P2759/N2759</f>
        <v>0</v>
      </c>
      <c r="R2759" s="6">
        <v>147453</v>
      </c>
      <c r="S2759" s="9">
        <f>(N2759+R2759)/F2759</f>
        <v>81705.60317460318</v>
      </c>
      <c r="T2759" s="6">
        <v>81706</v>
      </c>
      <c r="U2759" s="5">
        <f>T2759-S2759</f>
        <v>0.39682539681962226</v>
      </c>
      <c r="V2759" s="4">
        <f>U2759/S2759</f>
        <v>4.8567709116792712E-6</v>
      </c>
      <c r="W2759" s="22">
        <f>S2759*L2759</f>
        <v>68434.691680704447</v>
      </c>
      <c r="X2759" s="22">
        <f>T2759*L2759</f>
        <v>68435.024052324356</v>
      </c>
      <c r="Y2759" s="22">
        <f>X2759-W2759</f>
        <v>0.33237161990837194</v>
      </c>
      <c r="Z2759" s="8">
        <f>Y2759/W2759</f>
        <v>4.8567709117346112E-6</v>
      </c>
      <c r="AA2759" s="6">
        <v>792</v>
      </c>
      <c r="AB2759" s="6">
        <v>1936</v>
      </c>
      <c r="AC2759" s="6">
        <f>2016-AB2759</f>
        <v>80</v>
      </c>
      <c r="AD2759" s="6" t="s">
        <v>102</v>
      </c>
    </row>
    <row r="2760" spans="1:30" x14ac:dyDescent="0.2">
      <c r="A2760">
        <v>44</v>
      </c>
      <c r="B2760" s="2" t="s">
        <v>1264</v>
      </c>
      <c r="C2760" s="2" t="s">
        <v>22</v>
      </c>
      <c r="D2760" s="2" t="s">
        <v>23</v>
      </c>
      <c r="E2760" s="6" t="s">
        <v>2767</v>
      </c>
      <c r="F2760" s="2">
        <v>63</v>
      </c>
      <c r="G2760" s="2">
        <v>71</v>
      </c>
      <c r="H2760" s="3">
        <v>42664</v>
      </c>
      <c r="I2760" s="3">
        <v>42675</v>
      </c>
      <c r="J2760" s="3" t="s">
        <v>2543</v>
      </c>
      <c r="K2760" s="17">
        <f>IF(J2760="Januar",238.19,IF(J2760="Februar",240.59,IF(J2760="Mars",245.99,IF(J2760="April",250.79,IF(J2760="Mai",256.52,IF(J2760="Juni",259.83,IF(J2760="Juli",265.66,IF(J2760="August",272.21,IF(J2760="September",275.91,IF(J2760="Oktober",281.13,IF(J2760="November",284.38,IF(J2760="Desember",287.34,0))))))))))))</f>
        <v>284.38</v>
      </c>
      <c r="L2760" s="20">
        <f>$K$2/K2760</f>
        <v>0.83757648217174208</v>
      </c>
      <c r="M2760" s="2">
        <v>11</v>
      </c>
      <c r="N2760" s="2">
        <v>4500000</v>
      </c>
      <c r="O2760" s="2">
        <v>5410000</v>
      </c>
      <c r="P2760" s="2">
        <f>O2760-N2760</f>
        <v>910000</v>
      </c>
      <c r="Q2760" s="4">
        <f>P2760/N2760</f>
        <v>0.20222222222222222</v>
      </c>
      <c r="R2760" s="2"/>
      <c r="S2760" s="9">
        <f>(N2760+R2760)/F2760</f>
        <v>71428.571428571435</v>
      </c>
      <c r="T2760" s="2">
        <v>85873</v>
      </c>
      <c r="U2760" s="5">
        <f>T2760-S2760</f>
        <v>14444.428571428565</v>
      </c>
      <c r="V2760" s="4">
        <f>U2760/S2760</f>
        <v>0.2022219999999999</v>
      </c>
      <c r="W2760" s="22">
        <f>S2760*L2760</f>
        <v>59826.891583695869</v>
      </c>
      <c r="X2760" s="22">
        <f>T2760*L2760</f>
        <v>71925.205253534004</v>
      </c>
      <c r="Y2760" s="22">
        <f>X2760-W2760</f>
        <v>12098.313669838135</v>
      </c>
      <c r="Z2760" s="8">
        <f>Y2760/W2760</f>
        <v>0.20222199999999982</v>
      </c>
      <c r="AA2760" s="2">
        <v>342</v>
      </c>
      <c r="AB2760" s="2">
        <v>1891</v>
      </c>
      <c r="AC2760" s="2">
        <f>2016-AB2760</f>
        <v>125</v>
      </c>
      <c r="AD2760" s="2" t="s">
        <v>436</v>
      </c>
    </row>
    <row r="2761" spans="1:30" x14ac:dyDescent="0.2">
      <c r="A2761">
        <v>44</v>
      </c>
      <c r="B2761" s="6" t="s">
        <v>1333</v>
      </c>
      <c r="C2761" s="6" t="s">
        <v>22</v>
      </c>
      <c r="D2761" s="6" t="s">
        <v>23</v>
      </c>
      <c r="E2761" s="6" t="s">
        <v>2767</v>
      </c>
      <c r="F2761" s="6">
        <v>65</v>
      </c>
      <c r="G2761" s="6">
        <v>73</v>
      </c>
      <c r="H2761" s="7">
        <v>42664</v>
      </c>
      <c r="I2761" s="7">
        <v>42675</v>
      </c>
      <c r="J2761" s="7" t="s">
        <v>2543</v>
      </c>
      <c r="K2761" s="17">
        <f>IF(J2761="Januar",238.19,IF(J2761="Februar",240.59,IF(J2761="Mars",245.99,IF(J2761="April",250.79,IF(J2761="Mai",256.52,IF(J2761="Juni",259.83,IF(J2761="Juli",265.66,IF(J2761="August",272.21,IF(J2761="September",275.91,IF(J2761="Oktober",281.13,IF(J2761="November",284.38,IF(J2761="Desember",287.34,0))))))))))))</f>
        <v>284.38</v>
      </c>
      <c r="L2761" s="20">
        <f>$K$2/K2761</f>
        <v>0.83757648217174208</v>
      </c>
      <c r="M2761" s="6">
        <v>11</v>
      </c>
      <c r="N2761" s="6">
        <v>5750000</v>
      </c>
      <c r="O2761" s="6">
        <v>5800000</v>
      </c>
      <c r="P2761" s="6">
        <f>O2761-N2761</f>
        <v>50000</v>
      </c>
      <c r="Q2761" s="8">
        <f>P2761/N2761</f>
        <v>8.6956521739130436E-3</v>
      </c>
      <c r="R2761" s="6">
        <v>4000</v>
      </c>
      <c r="S2761" s="9">
        <f>(N2761+R2761)/F2761</f>
        <v>88523.076923076922</v>
      </c>
      <c r="T2761" s="6">
        <v>89292</v>
      </c>
      <c r="U2761" s="5">
        <f>T2761-S2761</f>
        <v>768.92307692307804</v>
      </c>
      <c r="V2761" s="4">
        <f>U2761/S2761</f>
        <v>8.6861313868613274E-3</v>
      </c>
      <c r="W2761" s="22">
        <f>S2761*L2761</f>
        <v>74144.847360249289</v>
      </c>
      <c r="X2761" s="22">
        <f>T2761*L2761</f>
        <v>74788.879246079188</v>
      </c>
      <c r="Y2761" s="22">
        <f>X2761-W2761</f>
        <v>644.03188582989969</v>
      </c>
      <c r="Z2761" s="8">
        <f>Y2761/W2761</f>
        <v>8.6861313868612754E-3</v>
      </c>
      <c r="AA2761" s="10">
        <v>1771</v>
      </c>
      <c r="AB2761" s="6">
        <v>1988</v>
      </c>
      <c r="AC2761" s="6">
        <f>2016-AB2761</f>
        <v>28</v>
      </c>
      <c r="AD2761" s="6" t="s">
        <v>213</v>
      </c>
    </row>
    <row r="2762" spans="1:30" x14ac:dyDescent="0.2">
      <c r="A2762">
        <v>44</v>
      </c>
      <c r="B2762" s="2" t="s">
        <v>1602</v>
      </c>
      <c r="C2762" s="2" t="s">
        <v>22</v>
      </c>
      <c r="D2762" s="2" t="s">
        <v>23</v>
      </c>
      <c r="E2762" s="6" t="s">
        <v>2767</v>
      </c>
      <c r="F2762" s="2">
        <v>75</v>
      </c>
      <c r="G2762" s="2">
        <v>82</v>
      </c>
      <c r="H2762" s="3">
        <v>42664</v>
      </c>
      <c r="I2762" s="3">
        <v>42675</v>
      </c>
      <c r="J2762" s="3" t="s">
        <v>2543</v>
      </c>
      <c r="K2762" s="17">
        <f>IF(J2762="Januar",238.19,IF(J2762="Februar",240.59,IF(J2762="Mars",245.99,IF(J2762="April",250.79,IF(J2762="Mai",256.52,IF(J2762="Juni",259.83,IF(J2762="Juli",265.66,IF(J2762="August",272.21,IF(J2762="September",275.91,IF(J2762="Oktober",281.13,IF(J2762="November",284.38,IF(J2762="Desember",287.34,0))))))))))))</f>
        <v>284.38</v>
      </c>
      <c r="L2762" s="20">
        <f>$K$2/K2762</f>
        <v>0.83757648217174208</v>
      </c>
      <c r="M2762" s="2">
        <v>11</v>
      </c>
      <c r="N2762" s="2">
        <v>5900000</v>
      </c>
      <c r="O2762" s="2">
        <v>6100000</v>
      </c>
      <c r="P2762" s="2">
        <f>O2762-N2762</f>
        <v>200000</v>
      </c>
      <c r="Q2762" s="4">
        <f>P2762/N2762</f>
        <v>3.3898305084745763E-2</v>
      </c>
      <c r="R2762" s="2"/>
      <c r="S2762" s="9">
        <f>(N2762+R2762)/F2762</f>
        <v>78666.666666666672</v>
      </c>
      <c r="T2762" s="2">
        <v>81333</v>
      </c>
      <c r="U2762" s="5">
        <f>T2762-S2762</f>
        <v>2666.3333333333285</v>
      </c>
      <c r="V2762" s="4">
        <f>U2762/S2762</f>
        <v>3.3894067796610104E-2</v>
      </c>
      <c r="W2762" s="22">
        <f>S2762*L2762</f>
        <v>65889.349930843717</v>
      </c>
      <c r="X2762" s="22">
        <f>T2762*L2762</f>
        <v>68122.608024474292</v>
      </c>
      <c r="Y2762" s="22">
        <f>X2762-W2762</f>
        <v>2233.2580936305749</v>
      </c>
      <c r="Z2762" s="8">
        <f>Y2762/W2762</f>
        <v>3.3894067796609965E-2</v>
      </c>
      <c r="AA2762" s="11">
        <v>8085</v>
      </c>
      <c r="AB2762" s="2">
        <v>2013</v>
      </c>
      <c r="AC2762" s="2">
        <f>2016-AB2762</f>
        <v>3</v>
      </c>
      <c r="AD2762" s="2" t="s">
        <v>27</v>
      </c>
    </row>
    <row r="2763" spans="1:30" x14ac:dyDescent="0.2">
      <c r="A2763">
        <v>44</v>
      </c>
      <c r="B2763" s="6" t="s">
        <v>1761</v>
      </c>
      <c r="C2763" s="6" t="s">
        <v>22</v>
      </c>
      <c r="D2763" s="6" t="s">
        <v>23</v>
      </c>
      <c r="E2763" s="6" t="s">
        <v>2767</v>
      </c>
      <c r="F2763" s="6">
        <v>77</v>
      </c>
      <c r="G2763" s="6">
        <v>95</v>
      </c>
      <c r="H2763" s="7">
        <v>42664</v>
      </c>
      <c r="I2763" s="7">
        <v>42675</v>
      </c>
      <c r="J2763" s="3" t="s">
        <v>2543</v>
      </c>
      <c r="K2763" s="17">
        <f>IF(J2763="Januar",238.19,IF(J2763="Februar",240.59,IF(J2763="Mars",245.99,IF(J2763="April",250.79,IF(J2763="Mai",256.52,IF(J2763="Juni",259.83,IF(J2763="Juli",265.66,IF(J2763="August",272.21,IF(J2763="September",275.91,IF(J2763="Oktober",281.13,IF(J2763="November",284.38,IF(J2763="Desember",287.34,0))))))))))))</f>
        <v>284.38</v>
      </c>
      <c r="L2763" s="20">
        <f>$K$2/K2763</f>
        <v>0.83757648217174208</v>
      </c>
      <c r="M2763" s="6">
        <v>11</v>
      </c>
      <c r="N2763" s="6">
        <v>3300000</v>
      </c>
      <c r="O2763" s="6">
        <v>3300000</v>
      </c>
      <c r="P2763" s="6">
        <f>O2763-N2763</f>
        <v>0</v>
      </c>
      <c r="Q2763" s="8">
        <f>P2763/N2763</f>
        <v>0</v>
      </c>
      <c r="R2763" s="6">
        <v>3000</v>
      </c>
      <c r="S2763" s="9">
        <f>(N2763+R2763)/F2763</f>
        <v>42896.103896103894</v>
      </c>
      <c r="T2763" s="6">
        <v>42896</v>
      </c>
      <c r="U2763" s="5">
        <f>T2763-S2763</f>
        <v>-0.10389610389393056</v>
      </c>
      <c r="V2763" s="4">
        <f>U2763/S2763</f>
        <v>-2.4220405691288688E-6</v>
      </c>
      <c r="W2763" s="22">
        <f>S2763*L2763</f>
        <v>35928.76780017226</v>
      </c>
      <c r="X2763" s="22">
        <f>T2763*L2763</f>
        <v>35928.680779239046</v>
      </c>
      <c r="Y2763" s="22">
        <f>X2763-W2763</f>
        <v>-8.7020933213352691E-2</v>
      </c>
      <c r="Z2763" s="8">
        <f>Y2763/W2763</f>
        <v>-2.4220405691991327E-6</v>
      </c>
      <c r="AA2763" s="10">
        <v>17458</v>
      </c>
      <c r="AB2763" s="6">
        <v>1999</v>
      </c>
      <c r="AC2763" s="6">
        <f>2016-AB2763</f>
        <v>17</v>
      </c>
      <c r="AD2763" s="6" t="s">
        <v>94</v>
      </c>
    </row>
    <row r="2764" spans="1:30" x14ac:dyDescent="0.2">
      <c r="A2764">
        <v>44</v>
      </c>
      <c r="B2764" s="6" t="s">
        <v>1917</v>
      </c>
      <c r="C2764" s="6" t="s">
        <v>22</v>
      </c>
      <c r="D2764" s="6" t="s">
        <v>23</v>
      </c>
      <c r="E2764" s="6" t="s">
        <v>2767</v>
      </c>
      <c r="F2764" s="6">
        <v>82</v>
      </c>
      <c r="G2764" s="6">
        <v>90</v>
      </c>
      <c r="H2764" s="7">
        <v>42664</v>
      </c>
      <c r="I2764" s="7">
        <v>42675</v>
      </c>
      <c r="J2764" s="3" t="s">
        <v>2543</v>
      </c>
      <c r="K2764" s="17">
        <f>IF(J2764="Januar",238.19,IF(J2764="Februar",240.59,IF(J2764="Mars",245.99,IF(J2764="April",250.79,IF(J2764="Mai",256.52,IF(J2764="Juni",259.83,IF(J2764="Juli",265.66,IF(J2764="August",272.21,IF(J2764="September",275.91,IF(J2764="Oktober",281.13,IF(J2764="November",284.38,IF(J2764="Desember",287.34,0))))))))))))</f>
        <v>284.38</v>
      </c>
      <c r="L2764" s="20">
        <f>$K$2/K2764</f>
        <v>0.83757648217174208</v>
      </c>
      <c r="M2764" s="6">
        <v>11</v>
      </c>
      <c r="N2764" s="6">
        <v>6300000</v>
      </c>
      <c r="O2764" s="6">
        <v>6610000</v>
      </c>
      <c r="P2764" s="6">
        <f>O2764-N2764</f>
        <v>310000</v>
      </c>
      <c r="Q2764" s="8">
        <f>P2764/N2764</f>
        <v>4.9206349206349205E-2</v>
      </c>
      <c r="R2764" s="6">
        <v>39748</v>
      </c>
      <c r="S2764" s="9">
        <f>(N2764+R2764)/F2764</f>
        <v>77314</v>
      </c>
      <c r="T2764" s="6">
        <v>81094</v>
      </c>
      <c r="U2764" s="5">
        <f>T2764-S2764</f>
        <v>3780</v>
      </c>
      <c r="V2764" s="4">
        <f>U2764/S2764</f>
        <v>4.8891533228134623E-2</v>
      </c>
      <c r="W2764" s="22">
        <f>S2764*L2764</f>
        <v>64756.38814262607</v>
      </c>
      <c r="X2764" s="22">
        <f>T2764*L2764</f>
        <v>67922.427245235245</v>
      </c>
      <c r="Y2764" s="22">
        <f>X2764-W2764</f>
        <v>3166.0391026091747</v>
      </c>
      <c r="Z2764" s="8">
        <f>Y2764/W2764</f>
        <v>4.8891533228134457E-2</v>
      </c>
      <c r="AA2764" s="6">
        <v>864</v>
      </c>
      <c r="AB2764" s="6">
        <v>1904</v>
      </c>
      <c r="AC2764" s="6">
        <f>2016-AB2764</f>
        <v>112</v>
      </c>
      <c r="AD2764" s="6" t="s">
        <v>103</v>
      </c>
    </row>
    <row r="2765" spans="1:30" x14ac:dyDescent="0.2">
      <c r="A2765">
        <v>44</v>
      </c>
      <c r="B2765" s="6" t="s">
        <v>2111</v>
      </c>
      <c r="C2765" s="6" t="s">
        <v>22</v>
      </c>
      <c r="D2765" s="6" t="s">
        <v>23</v>
      </c>
      <c r="E2765" s="6" t="s">
        <v>2767</v>
      </c>
      <c r="F2765" s="6">
        <v>94</v>
      </c>
      <c r="G2765" s="6">
        <v>107</v>
      </c>
      <c r="H2765" s="7">
        <v>42664</v>
      </c>
      <c r="I2765" s="7">
        <v>42675</v>
      </c>
      <c r="J2765" s="7" t="s">
        <v>2543</v>
      </c>
      <c r="K2765" s="17">
        <f>IF(J2765="Januar",238.19,IF(J2765="Februar",240.59,IF(J2765="Mars",245.99,IF(J2765="April",250.79,IF(J2765="Mai",256.52,IF(J2765="Juni",259.83,IF(J2765="Juli",265.66,IF(J2765="August",272.21,IF(J2765="September",275.91,IF(J2765="Oktober",281.13,IF(J2765="November",284.38,IF(J2765="Desember",287.34,0))))))))))))</f>
        <v>284.38</v>
      </c>
      <c r="L2765" s="20">
        <f>$K$2/K2765</f>
        <v>0.83757648217174208</v>
      </c>
      <c r="M2765" s="6">
        <v>11</v>
      </c>
      <c r="N2765" s="6">
        <v>7500000</v>
      </c>
      <c r="O2765" s="6">
        <v>7300000</v>
      </c>
      <c r="P2765" s="6">
        <f>O2765-N2765</f>
        <v>-200000</v>
      </c>
      <c r="Q2765" s="8">
        <f>P2765/N2765</f>
        <v>-2.6666666666666668E-2</v>
      </c>
      <c r="R2765" s="6">
        <v>292</v>
      </c>
      <c r="S2765" s="9">
        <f>(N2765+R2765)/F2765</f>
        <v>79790.340425531918</v>
      </c>
      <c r="T2765" s="6">
        <v>77663</v>
      </c>
      <c r="U2765" s="5">
        <f>T2765-S2765</f>
        <v>-2127.3404255319183</v>
      </c>
      <c r="V2765" s="4">
        <f>U2765/S2765</f>
        <v>-2.6661628640591635E-2</v>
      </c>
      <c r="W2765" s="22">
        <f>S2765*L2765</f>
        <v>66830.512644902759</v>
      </c>
      <c r="X2765" s="22">
        <f>T2765*L2765</f>
        <v>65048.702334904003</v>
      </c>
      <c r="Y2765" s="22">
        <f>X2765-W2765</f>
        <v>-1781.8103099987566</v>
      </c>
      <c r="Z2765" s="8">
        <f>Y2765/W2765</f>
        <v>-2.6661628640591573E-2</v>
      </c>
      <c r="AA2765" s="6">
        <v>859</v>
      </c>
      <c r="AB2765" s="6">
        <v>1897</v>
      </c>
      <c r="AC2765" s="6">
        <f>2016-AB2765</f>
        <v>119</v>
      </c>
      <c r="AD2765" s="6" t="s">
        <v>103</v>
      </c>
    </row>
    <row r="2766" spans="1:30" x14ac:dyDescent="0.2">
      <c r="A2766">
        <v>44</v>
      </c>
      <c r="B2766" s="6" t="s">
        <v>2164</v>
      </c>
      <c r="C2766" s="6" t="s">
        <v>22</v>
      </c>
      <c r="D2766" s="6" t="s">
        <v>23</v>
      </c>
      <c r="E2766" s="6" t="s">
        <v>2767</v>
      </c>
      <c r="F2766" s="6">
        <v>98</v>
      </c>
      <c r="G2766" s="6">
        <v>115</v>
      </c>
      <c r="H2766" s="7">
        <v>42664</v>
      </c>
      <c r="I2766" s="7">
        <v>42675</v>
      </c>
      <c r="J2766" s="3" t="s">
        <v>2543</v>
      </c>
      <c r="K2766" s="17">
        <f>IF(J2766="Januar",238.19,IF(J2766="Februar",240.59,IF(J2766="Mars",245.99,IF(J2766="April",250.79,IF(J2766="Mai",256.52,IF(J2766="Juni",259.83,IF(J2766="Juli",265.66,IF(J2766="August",272.21,IF(J2766="September",275.91,IF(J2766="Oktober",281.13,IF(J2766="November",284.38,IF(J2766="Desember",287.34,0))))))))))))</f>
        <v>284.38</v>
      </c>
      <c r="L2766" s="20">
        <f>$K$2/K2766</f>
        <v>0.83757648217174208</v>
      </c>
      <c r="M2766" s="6">
        <v>11</v>
      </c>
      <c r="N2766" s="6">
        <v>7350000</v>
      </c>
      <c r="O2766" s="6">
        <v>7100000</v>
      </c>
      <c r="P2766" s="6">
        <f>O2766-N2766</f>
        <v>-250000</v>
      </c>
      <c r="Q2766" s="8">
        <f>P2766/N2766</f>
        <v>-3.4013605442176874E-2</v>
      </c>
      <c r="R2766" s="6">
        <v>98290</v>
      </c>
      <c r="S2766" s="9">
        <f>(N2766+R2766)/F2766</f>
        <v>76002.959183673476</v>
      </c>
      <c r="T2766" s="6">
        <v>73452</v>
      </c>
      <c r="U2766" s="5">
        <f>T2766-S2766</f>
        <v>-2550.9591836734762</v>
      </c>
      <c r="V2766" s="4">
        <f>U2766/S2766</f>
        <v>-3.3563945549918255E-2</v>
      </c>
      <c r="W2766" s="22">
        <f>S2766*L2766</f>
        <v>63658.291187703726</v>
      </c>
      <c r="X2766" s="22">
        <f>T2766*L2766</f>
        <v>61521.667768478801</v>
      </c>
      <c r="Y2766" s="22">
        <f>X2766-W2766</f>
        <v>-2136.6234192249249</v>
      </c>
      <c r="Z2766" s="8">
        <f>Y2766/W2766</f>
        <v>-3.3563945549918192E-2</v>
      </c>
      <c r="AA2766" s="6">
        <v>552</v>
      </c>
      <c r="AB2766" s="6">
        <v>1881</v>
      </c>
      <c r="AC2766" s="6">
        <f>2016-AB2766</f>
        <v>135</v>
      </c>
      <c r="AD2766" s="6" t="s">
        <v>2165</v>
      </c>
    </row>
    <row r="2767" spans="1:30" x14ac:dyDescent="0.2">
      <c r="A2767">
        <v>44</v>
      </c>
      <c r="B2767" s="2" t="s">
        <v>342</v>
      </c>
      <c r="C2767" s="2" t="s">
        <v>22</v>
      </c>
      <c r="D2767" s="2" t="s">
        <v>23</v>
      </c>
      <c r="E2767" s="6" t="s">
        <v>2767</v>
      </c>
      <c r="F2767" s="2">
        <v>99</v>
      </c>
      <c r="G2767" s="2">
        <v>113</v>
      </c>
      <c r="H2767" s="3">
        <v>42664</v>
      </c>
      <c r="I2767" s="3">
        <v>42675</v>
      </c>
      <c r="J2767" s="7" t="s">
        <v>2543</v>
      </c>
      <c r="K2767" s="17">
        <f>IF(J2767="Januar",238.19,IF(J2767="Februar",240.59,IF(J2767="Mars",245.99,IF(J2767="April",250.79,IF(J2767="Mai",256.52,IF(J2767="Juni",259.83,IF(J2767="Juli",265.66,IF(J2767="August",272.21,IF(J2767="September",275.91,IF(J2767="Oktober",281.13,IF(J2767="November",284.38,IF(J2767="Desember",287.34,0))))))))))))</f>
        <v>284.38</v>
      </c>
      <c r="L2767" s="20">
        <f>$K$2/K2767</f>
        <v>0.83757648217174208</v>
      </c>
      <c r="M2767" s="2">
        <v>11</v>
      </c>
      <c r="N2767" s="2">
        <v>7000000</v>
      </c>
      <c r="O2767" s="2">
        <v>7500000</v>
      </c>
      <c r="P2767" s="2">
        <f>O2767-N2767</f>
        <v>500000</v>
      </c>
      <c r="Q2767" s="4">
        <f>P2767/N2767</f>
        <v>7.1428571428571425E-2</v>
      </c>
      <c r="R2767" s="2"/>
      <c r="S2767" s="9">
        <f>(N2767+R2767)/F2767</f>
        <v>70707.070707070714</v>
      </c>
      <c r="T2767" s="2">
        <v>75758</v>
      </c>
      <c r="U2767" s="5">
        <f>T2767-S2767</f>
        <v>5050.929292929286</v>
      </c>
      <c r="V2767" s="4">
        <f>U2767/S2767</f>
        <v>7.143457142857132E-2</v>
      </c>
      <c r="W2767" s="22">
        <f>S2767*L2767</f>
        <v>59222.57954749692</v>
      </c>
      <c r="X2767" s="22">
        <f>T2767*L2767</f>
        <v>63453.119136366833</v>
      </c>
      <c r="Y2767" s="22">
        <f>X2767-W2767</f>
        <v>4230.5395888699131</v>
      </c>
      <c r="Z2767" s="8">
        <f>Y2767/W2767</f>
        <v>7.1434571428571278E-2</v>
      </c>
      <c r="AA2767" s="11">
        <v>1013</v>
      </c>
      <c r="AB2767" s="2">
        <v>2003</v>
      </c>
      <c r="AC2767" s="2">
        <f>2016-AB2767</f>
        <v>13</v>
      </c>
      <c r="AD2767" s="2" t="s">
        <v>130</v>
      </c>
    </row>
    <row r="2768" spans="1:30" x14ac:dyDescent="0.2">
      <c r="A2768">
        <v>44</v>
      </c>
      <c r="B2768" s="2" t="s">
        <v>2401</v>
      </c>
      <c r="C2768" s="2" t="s">
        <v>22</v>
      </c>
      <c r="D2768" s="2" t="s">
        <v>23</v>
      </c>
      <c r="E2768" s="6" t="s">
        <v>2767</v>
      </c>
      <c r="F2768" s="2">
        <v>126</v>
      </c>
      <c r="G2768" s="2">
        <v>144</v>
      </c>
      <c r="H2768" s="3">
        <v>42664</v>
      </c>
      <c r="I2768" s="3">
        <v>42675</v>
      </c>
      <c r="J2768" s="7" t="s">
        <v>2543</v>
      </c>
      <c r="K2768" s="17">
        <f>IF(J2768="Januar",238.19,IF(J2768="Februar",240.59,IF(J2768="Mars",245.99,IF(J2768="April",250.79,IF(J2768="Mai",256.52,IF(J2768="Juni",259.83,IF(J2768="Juli",265.66,IF(J2768="August",272.21,IF(J2768="September",275.91,IF(J2768="Oktober",281.13,IF(J2768="November",284.38,IF(J2768="Desember",287.34,0))))))))))))</f>
        <v>284.38</v>
      </c>
      <c r="L2768" s="20">
        <f>$K$2/K2768</f>
        <v>0.83757648217174208</v>
      </c>
      <c r="M2768" s="2">
        <v>11</v>
      </c>
      <c r="N2768" s="2">
        <v>7000000</v>
      </c>
      <c r="O2768" s="2">
        <v>7800000</v>
      </c>
      <c r="P2768" s="2">
        <f>O2768-N2768</f>
        <v>800000</v>
      </c>
      <c r="Q2768" s="4">
        <f>P2768/N2768</f>
        <v>0.11428571428571428</v>
      </c>
      <c r="R2768" s="2">
        <v>38645</v>
      </c>
      <c r="S2768" s="9">
        <f>(N2768+R2768)/F2768</f>
        <v>55862.261904761908</v>
      </c>
      <c r="T2768" s="2">
        <v>62211</v>
      </c>
      <c r="U2768" s="5">
        <f>T2768-S2768</f>
        <v>6348.7380952380918</v>
      </c>
      <c r="V2768" s="4">
        <f>U2768/S2768</f>
        <v>0.11364985732339102</v>
      </c>
      <c r="W2768" s="22">
        <f>S2768*L2768</f>
        <v>46788.916812347001</v>
      </c>
      <c r="X2768" s="22">
        <f>T2768*L2768</f>
        <v>52106.470532386244</v>
      </c>
      <c r="Y2768" s="22">
        <f>X2768-W2768</f>
        <v>5317.5537200392428</v>
      </c>
      <c r="Z2768" s="8">
        <f>Y2768/W2768</f>
        <v>0.1136498573233909</v>
      </c>
      <c r="AA2768" s="2">
        <v>805</v>
      </c>
      <c r="AB2768" s="2">
        <v>1898</v>
      </c>
      <c r="AC2768" s="2">
        <f>2016-AB2768</f>
        <v>118</v>
      </c>
      <c r="AD2768" s="2" t="s">
        <v>83</v>
      </c>
    </row>
    <row r="2769" spans="1:30" x14ac:dyDescent="0.2">
      <c r="A2769">
        <v>44</v>
      </c>
      <c r="B2769" s="6" t="s">
        <v>542</v>
      </c>
      <c r="C2769" s="6" t="s">
        <v>22</v>
      </c>
      <c r="D2769" s="6" t="s">
        <v>23</v>
      </c>
      <c r="E2769" s="6" t="s">
        <v>2767</v>
      </c>
      <c r="F2769" s="6">
        <v>63</v>
      </c>
      <c r="G2769" s="6">
        <v>68</v>
      </c>
      <c r="H2769" s="7">
        <v>42663</v>
      </c>
      <c r="I2769" s="7">
        <v>42675</v>
      </c>
      <c r="J2769" s="7" t="s">
        <v>2543</v>
      </c>
      <c r="K2769" s="17">
        <f>IF(J2769="Januar",238.19,IF(J2769="Februar",240.59,IF(J2769="Mars",245.99,IF(J2769="April",250.79,IF(J2769="Mai",256.52,IF(J2769="Juni",259.83,IF(J2769="Juli",265.66,IF(J2769="August",272.21,IF(J2769="September",275.91,IF(J2769="Oktober",281.13,IF(J2769="November",284.38,IF(J2769="Desember",287.34,0))))))))))))</f>
        <v>284.38</v>
      </c>
      <c r="L2769" s="20">
        <f>$K$2/K2769</f>
        <v>0.83757648217174208</v>
      </c>
      <c r="M2769" s="6">
        <v>12</v>
      </c>
      <c r="N2769" s="6">
        <v>4500000</v>
      </c>
      <c r="O2769" s="6">
        <v>4650000</v>
      </c>
      <c r="P2769" s="6">
        <f>O2769-N2769</f>
        <v>150000</v>
      </c>
      <c r="Q2769" s="8">
        <f>P2769/N2769</f>
        <v>3.3333333333333333E-2</v>
      </c>
      <c r="R2769" s="6"/>
      <c r="S2769" s="9">
        <f>(N2769+R2769)/F2769</f>
        <v>71428.571428571435</v>
      </c>
      <c r="T2769" s="6">
        <v>73810</v>
      </c>
      <c r="U2769" s="5">
        <f>T2769-S2769</f>
        <v>2381.4285714285652</v>
      </c>
      <c r="V2769" s="4">
        <f>U2769/S2769</f>
        <v>3.3339999999999911E-2</v>
      </c>
      <c r="W2769" s="22">
        <f>S2769*L2769</f>
        <v>59826.891583695869</v>
      </c>
      <c r="X2769" s="22">
        <f>T2769*L2769</f>
        <v>61821.520149096279</v>
      </c>
      <c r="Y2769" s="22">
        <f>X2769-W2769</f>
        <v>1994.6285654004096</v>
      </c>
      <c r="Z2769" s="8">
        <f>Y2769/W2769</f>
        <v>3.3339999999999821E-2</v>
      </c>
      <c r="AA2769" s="10">
        <v>1467</v>
      </c>
      <c r="AB2769" s="6">
        <v>2002</v>
      </c>
      <c r="AC2769" s="6">
        <f>2016-AB2769</f>
        <v>14</v>
      </c>
      <c r="AD2769" s="6" t="s">
        <v>103</v>
      </c>
    </row>
    <row r="2770" spans="1:30" x14ac:dyDescent="0.2">
      <c r="A2770">
        <v>44</v>
      </c>
      <c r="B2770" s="6" t="s">
        <v>1801</v>
      </c>
      <c r="C2770" s="6" t="s">
        <v>22</v>
      </c>
      <c r="D2770" s="6" t="s">
        <v>23</v>
      </c>
      <c r="E2770" s="6" t="s">
        <v>2767</v>
      </c>
      <c r="F2770" s="6">
        <v>78</v>
      </c>
      <c r="G2770" s="6">
        <v>84</v>
      </c>
      <c r="H2770" s="7">
        <v>42661</v>
      </c>
      <c r="I2770" s="7">
        <v>42675</v>
      </c>
      <c r="J2770" s="7" t="s">
        <v>2543</v>
      </c>
      <c r="K2770" s="17">
        <f>IF(J2770="Januar",238.19,IF(J2770="Februar",240.59,IF(J2770="Mars",245.99,IF(J2770="April",250.79,IF(J2770="Mai",256.52,IF(J2770="Juni",259.83,IF(J2770="Juli",265.66,IF(J2770="August",272.21,IF(J2770="September",275.91,IF(J2770="Oktober",281.13,IF(J2770="November",284.38,IF(J2770="Desember",287.34,0))))))))))))</f>
        <v>284.38</v>
      </c>
      <c r="L2770" s="20">
        <f>$K$2/K2770</f>
        <v>0.83757648217174208</v>
      </c>
      <c r="M2770" s="6">
        <v>14</v>
      </c>
      <c r="N2770" s="6">
        <v>5500000</v>
      </c>
      <c r="O2770" s="6">
        <v>5200000</v>
      </c>
      <c r="P2770" s="6">
        <f>O2770-N2770</f>
        <v>-300000</v>
      </c>
      <c r="Q2770" s="8">
        <f>P2770/N2770</f>
        <v>-5.4545454545454543E-2</v>
      </c>
      <c r="R2770" s="6">
        <v>100079</v>
      </c>
      <c r="S2770" s="9">
        <f>(N2770+R2770)/F2770</f>
        <v>71795.88461538461</v>
      </c>
      <c r="T2770" s="6">
        <v>67950</v>
      </c>
      <c r="U2770" s="5">
        <f>T2770-S2770</f>
        <v>-3845.8846153846098</v>
      </c>
      <c r="V2770" s="4">
        <f>U2770/S2770</f>
        <v>-5.3566922895194796E-2</v>
      </c>
      <c r="W2770" s="22">
        <f>S2770*L2770</f>
        <v>60134.544470562141</v>
      </c>
      <c r="X2770" s="22">
        <f>T2770*L2770</f>
        <v>56913.321963569877</v>
      </c>
      <c r="Y2770" s="22">
        <f>X2770-W2770</f>
        <v>-3221.2225069922642</v>
      </c>
      <c r="Z2770" s="8">
        <f>Y2770/W2770</f>
        <v>-5.3566922895194789E-2</v>
      </c>
      <c r="AA2770" s="6"/>
      <c r="AB2770" s="6">
        <v>1891</v>
      </c>
      <c r="AC2770" s="6">
        <f>2016-AB2770</f>
        <v>125</v>
      </c>
      <c r="AD2770" s="6" t="s">
        <v>61</v>
      </c>
    </row>
    <row r="2771" spans="1:30" x14ac:dyDescent="0.2">
      <c r="A2771">
        <v>44</v>
      </c>
      <c r="B2771" s="2" t="s">
        <v>2286</v>
      </c>
      <c r="C2771" s="2" t="s">
        <v>22</v>
      </c>
      <c r="D2771" s="2" t="s">
        <v>23</v>
      </c>
      <c r="E2771" s="6" t="s">
        <v>2767</v>
      </c>
      <c r="F2771" s="2">
        <v>109</v>
      </c>
      <c r="G2771" s="2">
        <v>128</v>
      </c>
      <c r="H2771" s="3">
        <v>42661</v>
      </c>
      <c r="I2771" s="3">
        <v>42675</v>
      </c>
      <c r="J2771" s="3" t="s">
        <v>2543</v>
      </c>
      <c r="K2771" s="17">
        <f>IF(J2771="Januar",238.19,IF(J2771="Februar",240.59,IF(J2771="Mars",245.99,IF(J2771="April",250.79,IF(J2771="Mai",256.52,IF(J2771="Juni",259.83,IF(J2771="Juli",265.66,IF(J2771="August",272.21,IF(J2771="September",275.91,IF(J2771="Oktober",281.13,IF(J2771="November",284.38,IF(J2771="Desember",287.34,0))))))))))))</f>
        <v>284.38</v>
      </c>
      <c r="L2771" s="20">
        <f>$K$2/K2771</f>
        <v>0.83757648217174208</v>
      </c>
      <c r="M2771" s="2">
        <v>14</v>
      </c>
      <c r="N2771" s="2">
        <v>6700000</v>
      </c>
      <c r="O2771" s="2">
        <v>6800000</v>
      </c>
      <c r="P2771" s="2">
        <f>O2771-N2771</f>
        <v>100000</v>
      </c>
      <c r="Q2771" s="4">
        <f>P2771/N2771</f>
        <v>1.4925373134328358E-2</v>
      </c>
      <c r="R2771" s="2">
        <v>6135</v>
      </c>
      <c r="S2771" s="9">
        <f>(N2771+R2771)/F2771</f>
        <v>61524.174311926603</v>
      </c>
      <c r="T2771" s="2">
        <v>62442</v>
      </c>
      <c r="U2771" s="5">
        <f>T2771-S2771</f>
        <v>917.82568807339703</v>
      </c>
      <c r="V2771" s="4">
        <f>U2771/S2771</f>
        <v>1.4918130935330154E-2</v>
      </c>
      <c r="W2771" s="22">
        <f>S2771*L2771</f>
        <v>51531.201488704544</v>
      </c>
      <c r="X2771" s="22">
        <f>T2771*L2771</f>
        <v>52299.95069976792</v>
      </c>
      <c r="Y2771" s="22">
        <f>X2771-W2771</f>
        <v>768.7492110633757</v>
      </c>
      <c r="Z2771" s="8">
        <f>Y2771/W2771</f>
        <v>1.4918130935330176E-2</v>
      </c>
      <c r="AA2771" s="11">
        <v>4449</v>
      </c>
      <c r="AB2771" s="2">
        <v>1985</v>
      </c>
      <c r="AC2771" s="2">
        <f>2016-AB2771</f>
        <v>31</v>
      </c>
      <c r="AD2771" s="2" t="s">
        <v>63</v>
      </c>
    </row>
    <row r="2772" spans="1:30" x14ac:dyDescent="0.2">
      <c r="A2772">
        <v>44</v>
      </c>
      <c r="B2772" s="6" t="s">
        <v>2352</v>
      </c>
      <c r="C2772" s="6" t="s">
        <v>22</v>
      </c>
      <c r="D2772" s="6" t="s">
        <v>23</v>
      </c>
      <c r="E2772" s="6" t="s">
        <v>2767</v>
      </c>
      <c r="F2772" s="6">
        <v>117</v>
      </c>
      <c r="G2772" s="6">
        <v>135</v>
      </c>
      <c r="H2772" s="7">
        <v>42654</v>
      </c>
      <c r="I2772" s="7">
        <v>42675</v>
      </c>
      <c r="J2772" s="7" t="s">
        <v>2543</v>
      </c>
      <c r="K2772" s="17">
        <f>IF(J2772="Januar",238.19,IF(J2772="Februar",240.59,IF(J2772="Mars",245.99,IF(J2772="April",250.79,IF(J2772="Mai",256.52,IF(J2772="Juni",259.83,IF(J2772="Juli",265.66,IF(J2772="August",272.21,IF(J2772="September",275.91,IF(J2772="Oktober",281.13,IF(J2772="November",284.38,IF(J2772="Desember",287.34,0))))))))))))</f>
        <v>284.38</v>
      </c>
      <c r="L2772" s="20">
        <f>$K$2/K2772</f>
        <v>0.83757648217174208</v>
      </c>
      <c r="M2772" s="6">
        <v>21</v>
      </c>
      <c r="N2772" s="6">
        <v>8500000</v>
      </c>
      <c r="O2772" s="6">
        <v>8500000</v>
      </c>
      <c r="P2772" s="6">
        <f>O2772-N2772</f>
        <v>0</v>
      </c>
      <c r="Q2772" s="8">
        <f>P2772/N2772</f>
        <v>0</v>
      </c>
      <c r="R2772" s="6">
        <v>6585</v>
      </c>
      <c r="S2772" s="9">
        <f>(N2772+R2772)/F2772</f>
        <v>72705.854700854703</v>
      </c>
      <c r="T2772" s="6">
        <v>72706</v>
      </c>
      <c r="U2772" s="5">
        <f>T2772-S2772</f>
        <v>0.14529914529703092</v>
      </c>
      <c r="V2772" s="4">
        <f>U2772/S2772</f>
        <v>1.9984517876154318E-6</v>
      </c>
      <c r="W2772" s="22">
        <f>S2772*L2772</f>
        <v>60896.714013631696</v>
      </c>
      <c r="X2772" s="22">
        <f>T2772*L2772</f>
        <v>60896.83571277868</v>
      </c>
      <c r="Y2772" s="22">
        <f>X2772-W2772</f>
        <v>0.12169914698461071</v>
      </c>
      <c r="Z2772" s="8">
        <f>Y2772/W2772</f>
        <v>1.9984517876837891E-6</v>
      </c>
      <c r="AA2772" s="6">
        <v>915</v>
      </c>
      <c r="AB2772" s="6">
        <v>1904</v>
      </c>
      <c r="AC2772" s="6">
        <f>2016-AB2772</f>
        <v>112</v>
      </c>
      <c r="AD2772" s="6" t="s">
        <v>213</v>
      </c>
    </row>
    <row r="2773" spans="1:30" x14ac:dyDescent="0.2">
      <c r="A2773">
        <v>44</v>
      </c>
      <c r="B2773" s="6" t="s">
        <v>410</v>
      </c>
      <c r="C2773" s="6" t="s">
        <v>22</v>
      </c>
      <c r="D2773" s="6" t="s">
        <v>23</v>
      </c>
      <c r="E2773" s="6" t="s">
        <v>2767</v>
      </c>
      <c r="F2773" s="6">
        <v>40</v>
      </c>
      <c r="G2773" s="6">
        <v>44</v>
      </c>
      <c r="H2773" s="7">
        <v>42651</v>
      </c>
      <c r="I2773" s="7">
        <v>42675</v>
      </c>
      <c r="J2773" s="3" t="s">
        <v>2543</v>
      </c>
      <c r="K2773" s="17">
        <f>IF(J2773="Januar",238.19,IF(J2773="Februar",240.59,IF(J2773="Mars",245.99,IF(J2773="April",250.79,IF(J2773="Mai",256.52,IF(J2773="Juni",259.83,IF(J2773="Juli",265.66,IF(J2773="August",272.21,IF(J2773="September",275.91,IF(J2773="Oktober",281.13,IF(J2773="November",284.38,IF(J2773="Desember",287.34,0))))))))))))</f>
        <v>284.38</v>
      </c>
      <c r="L2773" s="20">
        <f>$K$2/K2773</f>
        <v>0.83757648217174208</v>
      </c>
      <c r="M2773" s="6">
        <v>24</v>
      </c>
      <c r="N2773" s="6">
        <v>3450000</v>
      </c>
      <c r="O2773" s="6">
        <v>4075000</v>
      </c>
      <c r="P2773" s="6">
        <f>O2773-N2773</f>
        <v>625000</v>
      </c>
      <c r="Q2773" s="8">
        <f>P2773/N2773</f>
        <v>0.18115942028985507</v>
      </c>
      <c r="R2773" s="6">
        <v>38292</v>
      </c>
      <c r="S2773" s="9">
        <f>(N2773+R2773)/F2773</f>
        <v>87207.3</v>
      </c>
      <c r="T2773" s="6">
        <v>102832</v>
      </c>
      <c r="U2773" s="5">
        <f>T2773-S2773</f>
        <v>15624.699999999997</v>
      </c>
      <c r="V2773" s="4">
        <f>U2773/S2773</f>
        <v>0.17916734034880102</v>
      </c>
      <c r="W2773" s="22">
        <f>S2773*L2773</f>
        <v>73042.783553695772</v>
      </c>
      <c r="X2773" s="22">
        <f>T2773*L2773</f>
        <v>86129.664814684584</v>
      </c>
      <c r="Y2773" s="22">
        <f>X2773-W2773</f>
        <v>13086.881260988812</v>
      </c>
      <c r="Z2773" s="8">
        <f>Y2773/W2773</f>
        <v>0.17916734034880097</v>
      </c>
      <c r="AA2773" s="10">
        <v>1297</v>
      </c>
      <c r="AB2773" s="6">
        <v>1933</v>
      </c>
      <c r="AC2773" s="6">
        <f>2016-AB2773</f>
        <v>83</v>
      </c>
      <c r="AD2773" s="6" t="s">
        <v>103</v>
      </c>
    </row>
    <row r="2774" spans="1:30" x14ac:dyDescent="0.2">
      <c r="A2774">
        <v>44</v>
      </c>
      <c r="B2774" s="2" t="s">
        <v>496</v>
      </c>
      <c r="C2774" s="2" t="s">
        <v>22</v>
      </c>
      <c r="D2774" s="2" t="s">
        <v>23</v>
      </c>
      <c r="E2774" s="6" t="s">
        <v>2767</v>
      </c>
      <c r="F2774" s="2">
        <v>43</v>
      </c>
      <c r="G2774" s="2">
        <v>57</v>
      </c>
      <c r="H2774" s="3">
        <v>42666</v>
      </c>
      <c r="I2774" s="3">
        <v>42676</v>
      </c>
      <c r="J2774" s="3" t="s">
        <v>2543</v>
      </c>
      <c r="K2774" s="17">
        <f>IF(J2774="Januar",238.19,IF(J2774="Februar",240.59,IF(J2774="Mars",245.99,IF(J2774="April",250.79,IF(J2774="Mai",256.52,IF(J2774="Juni",259.83,IF(J2774="Juli",265.66,IF(J2774="August",272.21,IF(J2774="September",275.91,IF(J2774="Oktober",281.13,IF(J2774="November",284.38,IF(J2774="Desember",287.34,0))))))))))))</f>
        <v>284.38</v>
      </c>
      <c r="L2774" s="20">
        <f>$K$2/K2774</f>
        <v>0.83757648217174208</v>
      </c>
      <c r="M2774" s="2">
        <v>10</v>
      </c>
      <c r="N2774" s="2">
        <v>4350000</v>
      </c>
      <c r="O2774" s="2">
        <v>4380000</v>
      </c>
      <c r="P2774" s="2">
        <f>O2774-N2774</f>
        <v>30000</v>
      </c>
      <c r="Q2774" s="4">
        <f>P2774/N2774</f>
        <v>6.8965517241379309E-3</v>
      </c>
      <c r="R2774" s="2"/>
      <c r="S2774" s="9">
        <f>(N2774+R2774)/F2774</f>
        <v>101162.79069767441</v>
      </c>
      <c r="T2774" s="2">
        <v>101860</v>
      </c>
      <c r="U2774" s="5">
        <f>T2774-S2774</f>
        <v>697.20930232558749</v>
      </c>
      <c r="V2774" s="4">
        <f>U2774/S2774</f>
        <v>6.8919540229885664E-3</v>
      </c>
      <c r="W2774" s="22">
        <f>S2774*L2774</f>
        <v>84731.574359234364</v>
      </c>
      <c r="X2774" s="22">
        <f>T2774*L2774</f>
        <v>85315.540474013644</v>
      </c>
      <c r="Y2774" s="22">
        <f>X2774-W2774</f>
        <v>583.96611477927945</v>
      </c>
      <c r="Z2774" s="8">
        <f>Y2774/W2774</f>
        <v>6.8919540229885586E-3</v>
      </c>
      <c r="AA2774" s="2"/>
      <c r="AB2774" s="2">
        <v>2016</v>
      </c>
      <c r="AC2774" s="2">
        <f>2016-AB2774</f>
        <v>0</v>
      </c>
      <c r="AD2774" s="2" t="s">
        <v>362</v>
      </c>
    </row>
    <row r="2775" spans="1:30" x14ac:dyDescent="0.2">
      <c r="A2775">
        <v>44</v>
      </c>
      <c r="B2775" s="2" t="s">
        <v>594</v>
      </c>
      <c r="C2775" s="2" t="s">
        <v>22</v>
      </c>
      <c r="D2775" s="2" t="s">
        <v>23</v>
      </c>
      <c r="E2775" s="6" t="s">
        <v>2767</v>
      </c>
      <c r="F2775" s="2">
        <v>46</v>
      </c>
      <c r="G2775" s="2">
        <v>51</v>
      </c>
      <c r="H2775" s="3">
        <v>42666</v>
      </c>
      <c r="I2775" s="3">
        <v>42676</v>
      </c>
      <c r="J2775" s="3" t="s">
        <v>2543</v>
      </c>
      <c r="K2775" s="17">
        <f>IF(J2775="Januar",238.19,IF(J2775="Februar",240.59,IF(J2775="Mars",245.99,IF(J2775="April",250.79,IF(J2775="Mai",256.52,IF(J2775="Juni",259.83,IF(J2775="Juli",265.66,IF(J2775="August",272.21,IF(J2775="September",275.91,IF(J2775="Oktober",281.13,IF(J2775="November",284.38,IF(J2775="Desember",287.34,0))))))))))))</f>
        <v>284.38</v>
      </c>
      <c r="L2775" s="20">
        <f>$K$2/K2775</f>
        <v>0.83757648217174208</v>
      </c>
      <c r="M2775" s="2">
        <v>10</v>
      </c>
      <c r="N2775" s="2">
        <v>3500000</v>
      </c>
      <c r="O2775" s="2">
        <v>4000000</v>
      </c>
      <c r="P2775" s="2">
        <f>O2775-N2775</f>
        <v>500000</v>
      </c>
      <c r="Q2775" s="4">
        <f>P2775/N2775</f>
        <v>0.14285714285714285</v>
      </c>
      <c r="R2775" s="2">
        <v>26786</v>
      </c>
      <c r="S2775" s="9">
        <f>(N2775+R2775)/F2775</f>
        <v>76669.260869565216</v>
      </c>
      <c r="T2775" s="2">
        <v>87539</v>
      </c>
      <c r="U2775" s="5">
        <f>T2775-S2775</f>
        <v>10869.739130434784</v>
      </c>
      <c r="V2775" s="4">
        <f>U2775/S2775</f>
        <v>0.14177440876764286</v>
      </c>
      <c r="W2775" s="22">
        <f>S2775*L2775</f>
        <v>64216.369809838034</v>
      </c>
      <c r="X2775" s="22">
        <f>T2775*L2775</f>
        <v>73320.607672832135</v>
      </c>
      <c r="Y2775" s="22">
        <f>X2775-W2775</f>
        <v>9104.2378629941013</v>
      </c>
      <c r="Z2775" s="8">
        <f>Y2775/W2775</f>
        <v>0.14177440876764291</v>
      </c>
      <c r="AA2775" s="11">
        <v>29591</v>
      </c>
      <c r="AB2775" s="2">
        <v>1912</v>
      </c>
      <c r="AC2775" s="2">
        <f>2016-AB2775</f>
        <v>104</v>
      </c>
      <c r="AD2775" s="2" t="s">
        <v>217</v>
      </c>
    </row>
    <row r="2776" spans="1:30" x14ac:dyDescent="0.2">
      <c r="A2776">
        <v>44</v>
      </c>
      <c r="B2776" s="6" t="s">
        <v>727</v>
      </c>
      <c r="C2776" s="6" t="s">
        <v>22</v>
      </c>
      <c r="D2776" s="6" t="s">
        <v>23</v>
      </c>
      <c r="E2776" s="6" t="s">
        <v>2767</v>
      </c>
      <c r="F2776" s="6">
        <v>70</v>
      </c>
      <c r="G2776" s="6">
        <v>78</v>
      </c>
      <c r="H2776" s="7">
        <v>42666</v>
      </c>
      <c r="I2776" s="7">
        <v>42676</v>
      </c>
      <c r="J2776" s="3" t="s">
        <v>2543</v>
      </c>
      <c r="K2776" s="17">
        <f>IF(J2776="Januar",238.19,IF(J2776="Februar",240.59,IF(J2776="Mars",245.99,IF(J2776="April",250.79,IF(J2776="Mai",256.52,IF(J2776="Juni",259.83,IF(J2776="Juli",265.66,IF(J2776="August",272.21,IF(J2776="September",275.91,IF(J2776="Oktober",281.13,IF(J2776="November",284.38,IF(J2776="Desember",287.34,0))))))))))))</f>
        <v>284.38</v>
      </c>
      <c r="L2776" s="20">
        <f>$K$2/K2776</f>
        <v>0.83757648217174208</v>
      </c>
      <c r="M2776" s="6">
        <v>10</v>
      </c>
      <c r="N2776" s="6">
        <v>5200000</v>
      </c>
      <c r="O2776" s="6">
        <v>5575000</v>
      </c>
      <c r="P2776" s="6">
        <f>O2776-N2776</f>
        <v>375000</v>
      </c>
      <c r="Q2776" s="8">
        <f>P2776/N2776</f>
        <v>7.2115384615384609E-2</v>
      </c>
      <c r="R2776" s="6">
        <v>37000</v>
      </c>
      <c r="S2776" s="9">
        <f>(N2776+R2776)/F2776</f>
        <v>74814.28571428571</v>
      </c>
      <c r="T2776" s="6">
        <v>80171</v>
      </c>
      <c r="U2776" s="5">
        <f>T2776-S2776</f>
        <v>5356.7142857142899</v>
      </c>
      <c r="V2776" s="4">
        <f>U2776/S2776</f>
        <v>7.1600152759213345E-2</v>
      </c>
      <c r="W2776" s="22">
        <f>S2776*L2776</f>
        <v>62662.686244763041</v>
      </c>
      <c r="X2776" s="22">
        <f>T2776*L2776</f>
        <v>67149.344152190737</v>
      </c>
      <c r="Y2776" s="22">
        <f>X2776-W2776</f>
        <v>4486.657907427696</v>
      </c>
      <c r="Z2776" s="8">
        <f>Y2776/W2776</f>
        <v>7.1600152759213428E-2</v>
      </c>
      <c r="AA2776" s="10">
        <v>1878</v>
      </c>
      <c r="AB2776" s="6">
        <v>1940</v>
      </c>
      <c r="AC2776" s="6">
        <f>2016-AB2776</f>
        <v>76</v>
      </c>
      <c r="AD2776" s="6" t="s">
        <v>102</v>
      </c>
    </row>
    <row r="2777" spans="1:30" x14ac:dyDescent="0.2">
      <c r="A2777">
        <v>44</v>
      </c>
      <c r="B2777" s="6" t="s">
        <v>760</v>
      </c>
      <c r="C2777" s="6" t="s">
        <v>22</v>
      </c>
      <c r="D2777" s="6" t="s">
        <v>23</v>
      </c>
      <c r="E2777" s="6" t="s">
        <v>2767</v>
      </c>
      <c r="F2777" s="6">
        <v>50</v>
      </c>
      <c r="G2777" s="6"/>
      <c r="H2777" s="7">
        <v>42665</v>
      </c>
      <c r="I2777" s="7">
        <v>42676</v>
      </c>
      <c r="J2777" s="3" t="s">
        <v>2543</v>
      </c>
      <c r="K2777" s="17">
        <f>IF(J2777="Januar",238.19,IF(J2777="Februar",240.59,IF(J2777="Mars",245.99,IF(J2777="April",250.79,IF(J2777="Mai",256.52,IF(J2777="Juni",259.83,IF(J2777="Juli",265.66,IF(J2777="August",272.21,IF(J2777="September",275.91,IF(J2777="Oktober",281.13,IF(J2777="November",284.38,IF(J2777="Desember",287.34,0))))))))))))</f>
        <v>284.38</v>
      </c>
      <c r="L2777" s="20">
        <f>$K$2/K2777</f>
        <v>0.83757648217174208</v>
      </c>
      <c r="M2777" s="6">
        <v>11</v>
      </c>
      <c r="N2777" s="6">
        <v>2750000</v>
      </c>
      <c r="O2777" s="6">
        <v>3375000</v>
      </c>
      <c r="P2777" s="6">
        <f>O2777-N2777</f>
        <v>625000</v>
      </c>
      <c r="Q2777" s="8">
        <f>P2777/N2777</f>
        <v>0.22727272727272727</v>
      </c>
      <c r="R2777" s="6">
        <v>129324</v>
      </c>
      <c r="S2777" s="9">
        <f>(N2777+R2777)/F2777</f>
        <v>57586.48</v>
      </c>
      <c r="T2777" s="6">
        <v>70086</v>
      </c>
      <c r="U2777" s="5">
        <f>T2777-S2777</f>
        <v>12499.519999999997</v>
      </c>
      <c r="V2777" s="4">
        <f>U2777/S2777</f>
        <v>0.21705650354041428</v>
      </c>
      <c r="W2777" s="22">
        <f>S2777*L2777</f>
        <v>48233.081339053388</v>
      </c>
      <c r="X2777" s="22">
        <f>T2777*L2777</f>
        <v>58702.385329488716</v>
      </c>
      <c r="Y2777" s="22">
        <f>X2777-W2777</f>
        <v>10469.303990435328</v>
      </c>
      <c r="Z2777" s="8">
        <f>Y2777/W2777</f>
        <v>0.2170565035404142</v>
      </c>
      <c r="AA2777" s="10">
        <v>24109</v>
      </c>
      <c r="AB2777" s="6">
        <v>1969</v>
      </c>
      <c r="AC2777" s="6">
        <f>2016-AB2777</f>
        <v>47</v>
      </c>
      <c r="AD2777" s="6" t="s">
        <v>371</v>
      </c>
    </row>
    <row r="2778" spans="1:30" x14ac:dyDescent="0.2">
      <c r="A2778">
        <v>44</v>
      </c>
      <c r="B2778" s="2" t="s">
        <v>2303</v>
      </c>
      <c r="C2778" s="2" t="s">
        <v>22</v>
      </c>
      <c r="D2778" s="2" t="s">
        <v>23</v>
      </c>
      <c r="E2778" s="6" t="s">
        <v>2767</v>
      </c>
      <c r="F2778" s="2">
        <v>111</v>
      </c>
      <c r="G2778" s="2">
        <v>123</v>
      </c>
      <c r="H2778" s="3">
        <v>42665</v>
      </c>
      <c r="I2778" s="3">
        <v>42676</v>
      </c>
      <c r="J2778" s="3" t="s">
        <v>2543</v>
      </c>
      <c r="K2778" s="17">
        <f>IF(J2778="Januar",238.19,IF(J2778="Februar",240.59,IF(J2778="Mars",245.99,IF(J2778="April",250.79,IF(J2778="Mai",256.52,IF(J2778="Juni",259.83,IF(J2778="Juli",265.66,IF(J2778="August",272.21,IF(J2778="September",275.91,IF(J2778="Oktober",281.13,IF(J2778="November",284.38,IF(J2778="Desember",287.34,0))))))))))))</f>
        <v>284.38</v>
      </c>
      <c r="L2778" s="20">
        <f>$K$2/K2778</f>
        <v>0.83757648217174208</v>
      </c>
      <c r="M2778" s="2">
        <v>11</v>
      </c>
      <c r="N2778" s="2">
        <v>6200000</v>
      </c>
      <c r="O2778" s="2">
        <v>7800000</v>
      </c>
      <c r="P2778" s="2">
        <f>O2778-N2778</f>
        <v>1600000</v>
      </c>
      <c r="Q2778" s="4">
        <f>P2778/N2778</f>
        <v>0.25806451612903225</v>
      </c>
      <c r="R2778" s="2">
        <v>314188</v>
      </c>
      <c r="S2778" s="9">
        <f>(N2778+R2778)/F2778</f>
        <v>58686.37837837838</v>
      </c>
      <c r="T2778" s="2">
        <v>73101</v>
      </c>
      <c r="U2778" s="5">
        <f>T2778-S2778</f>
        <v>14414.62162162162</v>
      </c>
      <c r="V2778" s="4">
        <f>U2778/S2778</f>
        <v>0.24562125010822528</v>
      </c>
      <c r="W2778" s="22">
        <f>S2778*L2778</f>
        <v>49154.330353561949</v>
      </c>
      <c r="X2778" s="22">
        <f>T2778*L2778</f>
        <v>61227.678423236517</v>
      </c>
      <c r="Y2778" s="22">
        <f>X2778-W2778</f>
        <v>12073.348069674568</v>
      </c>
      <c r="Z2778" s="8">
        <f>Y2778/W2778</f>
        <v>0.24562125010822528</v>
      </c>
      <c r="AA2778" s="2">
        <v>266</v>
      </c>
      <c r="AB2778" s="2">
        <v>1896</v>
      </c>
      <c r="AC2778" s="2">
        <f>2016-AB2778</f>
        <v>120</v>
      </c>
      <c r="AD2778" s="2" t="s">
        <v>120</v>
      </c>
    </row>
    <row r="2779" spans="1:30" x14ac:dyDescent="0.2">
      <c r="A2779">
        <v>44</v>
      </c>
      <c r="B2779" s="6" t="s">
        <v>2338</v>
      </c>
      <c r="C2779" s="6" t="s">
        <v>22</v>
      </c>
      <c r="D2779" s="6" t="s">
        <v>23</v>
      </c>
      <c r="E2779" s="6" t="s">
        <v>2767</v>
      </c>
      <c r="F2779" s="6">
        <v>115</v>
      </c>
      <c r="G2779" s="6">
        <v>122</v>
      </c>
      <c r="H2779" s="7">
        <v>42665</v>
      </c>
      <c r="I2779" s="7">
        <v>42676</v>
      </c>
      <c r="J2779" s="7" t="s">
        <v>2543</v>
      </c>
      <c r="K2779" s="17">
        <f>IF(J2779="Januar",238.19,IF(J2779="Februar",240.59,IF(J2779="Mars",245.99,IF(J2779="April",250.79,IF(J2779="Mai",256.52,IF(J2779="Juni",259.83,IF(J2779="Juli",265.66,IF(J2779="August",272.21,IF(J2779="September",275.91,IF(J2779="Oktober",281.13,IF(J2779="November",284.38,IF(J2779="Desember",287.34,0))))))))))))</f>
        <v>284.38</v>
      </c>
      <c r="L2779" s="20">
        <f>$K$2/K2779</f>
        <v>0.83757648217174208</v>
      </c>
      <c r="M2779" s="6">
        <v>11</v>
      </c>
      <c r="N2779" s="6">
        <v>7800000</v>
      </c>
      <c r="O2779" s="6">
        <v>8500000</v>
      </c>
      <c r="P2779" s="6">
        <f>O2779-N2779</f>
        <v>700000</v>
      </c>
      <c r="Q2779" s="8">
        <f>P2779/N2779</f>
        <v>8.9743589743589744E-2</v>
      </c>
      <c r="R2779" s="6"/>
      <c r="S2779" s="9">
        <f>(N2779+R2779)/F2779</f>
        <v>67826.086956521744</v>
      </c>
      <c r="T2779" s="6">
        <v>73913</v>
      </c>
      <c r="U2779" s="5">
        <f>T2779-S2779</f>
        <v>6086.9130434782564</v>
      </c>
      <c r="V2779" s="4">
        <f>U2779/S2779</f>
        <v>8.9742948717948648E-2</v>
      </c>
      <c r="W2779" s="22">
        <f>S2779*L2779</f>
        <v>56809.535312518165</v>
      </c>
      <c r="X2779" s="22">
        <f>T2779*L2779</f>
        <v>61907.790526759971</v>
      </c>
      <c r="Y2779" s="22">
        <f>X2779-W2779</f>
        <v>5098.2552142418062</v>
      </c>
      <c r="Z2779" s="8">
        <f>Y2779/W2779</f>
        <v>8.9742948717948579E-2</v>
      </c>
      <c r="AA2779" s="10">
        <v>1253</v>
      </c>
      <c r="AB2779" s="6">
        <v>1899</v>
      </c>
      <c r="AC2779" s="6">
        <f>2016-AB2779</f>
        <v>117</v>
      </c>
      <c r="AD2779" s="6" t="s">
        <v>259</v>
      </c>
    </row>
    <row r="2780" spans="1:30" x14ac:dyDescent="0.2">
      <c r="A2780">
        <v>44</v>
      </c>
      <c r="B2780" s="6" t="s">
        <v>759</v>
      </c>
      <c r="C2780" s="6" t="s">
        <v>22</v>
      </c>
      <c r="D2780" s="6" t="s">
        <v>23</v>
      </c>
      <c r="E2780" s="6" t="s">
        <v>2767</v>
      </c>
      <c r="F2780" s="6">
        <v>50</v>
      </c>
      <c r="G2780" s="6">
        <v>57</v>
      </c>
      <c r="H2780" s="7">
        <v>42664</v>
      </c>
      <c r="I2780" s="7">
        <v>42676</v>
      </c>
      <c r="J2780" s="7" t="s">
        <v>2543</v>
      </c>
      <c r="K2780" s="17">
        <f>IF(J2780="Januar",238.19,IF(J2780="Februar",240.59,IF(J2780="Mars",245.99,IF(J2780="April",250.79,IF(J2780="Mai",256.52,IF(J2780="Juni",259.83,IF(J2780="Juli",265.66,IF(J2780="August",272.21,IF(J2780="September",275.91,IF(J2780="Oktober",281.13,IF(J2780="November",284.38,IF(J2780="Desember",287.34,0))))))))))))</f>
        <v>284.38</v>
      </c>
      <c r="L2780" s="20">
        <f>$K$2/K2780</f>
        <v>0.83757648217174208</v>
      </c>
      <c r="M2780" s="6">
        <v>12</v>
      </c>
      <c r="N2780" s="6">
        <v>4000000</v>
      </c>
      <c r="O2780" s="6">
        <v>4225000</v>
      </c>
      <c r="P2780" s="6">
        <f>O2780-N2780</f>
        <v>225000</v>
      </c>
      <c r="Q2780" s="8">
        <f>P2780/N2780</f>
        <v>5.6250000000000001E-2</v>
      </c>
      <c r="R2780" s="6">
        <v>23589</v>
      </c>
      <c r="S2780" s="9">
        <f>(N2780+R2780)/F2780</f>
        <v>80471.78</v>
      </c>
      <c r="T2780" s="6">
        <v>84972</v>
      </c>
      <c r="U2780" s="5">
        <f>T2780-S2780</f>
        <v>4500.2200000000012</v>
      </c>
      <c r="V2780" s="4">
        <f>U2780/S2780</f>
        <v>5.5922958333965038E-2</v>
      </c>
      <c r="W2780" s="22">
        <f>S2780*L2780</f>
        <v>67401.270406498355</v>
      </c>
      <c r="X2780" s="22">
        <f>T2780*L2780</f>
        <v>71170.548843097262</v>
      </c>
      <c r="Y2780" s="22">
        <f>X2780-W2780</f>
        <v>3769.2784365989064</v>
      </c>
      <c r="Z2780" s="8">
        <f>Y2780/W2780</f>
        <v>5.5922958333964864E-2</v>
      </c>
      <c r="AA2780" s="6">
        <v>569</v>
      </c>
      <c r="AB2780" s="6">
        <v>1896</v>
      </c>
      <c r="AC2780" s="6">
        <f>2016-AB2780</f>
        <v>120</v>
      </c>
      <c r="AD2780" s="6" t="s">
        <v>102</v>
      </c>
    </row>
    <row r="2781" spans="1:30" x14ac:dyDescent="0.2">
      <c r="A2781">
        <v>44</v>
      </c>
      <c r="B2781" s="6" t="s">
        <v>1501</v>
      </c>
      <c r="C2781" s="6" t="s">
        <v>22</v>
      </c>
      <c r="D2781" s="6" t="s">
        <v>23</v>
      </c>
      <c r="E2781" s="6" t="s">
        <v>2767</v>
      </c>
      <c r="F2781" s="6">
        <v>69</v>
      </c>
      <c r="G2781" s="6">
        <v>76</v>
      </c>
      <c r="H2781" s="7">
        <v>42664</v>
      </c>
      <c r="I2781" s="7">
        <v>42676</v>
      </c>
      <c r="J2781" s="7" t="s">
        <v>2543</v>
      </c>
      <c r="K2781" s="17">
        <f>IF(J2781="Januar",238.19,IF(J2781="Februar",240.59,IF(J2781="Mars",245.99,IF(J2781="April",250.79,IF(J2781="Mai",256.52,IF(J2781="Juni",259.83,IF(J2781="Juli",265.66,IF(J2781="August",272.21,IF(J2781="September",275.91,IF(J2781="Oktober",281.13,IF(J2781="November",284.38,IF(J2781="Desember",287.34,0))))))))))))</f>
        <v>284.38</v>
      </c>
      <c r="L2781" s="20">
        <f>$K$2/K2781</f>
        <v>0.83757648217174208</v>
      </c>
      <c r="M2781" s="6">
        <v>12</v>
      </c>
      <c r="N2781" s="6">
        <v>3000000</v>
      </c>
      <c r="O2781" s="6">
        <v>3450000</v>
      </c>
      <c r="P2781" s="6">
        <f>O2781-N2781</f>
        <v>450000</v>
      </c>
      <c r="Q2781" s="8">
        <f>P2781/N2781</f>
        <v>0.15</v>
      </c>
      <c r="R2781" s="6">
        <v>93000</v>
      </c>
      <c r="S2781" s="9">
        <f>(N2781+R2781)/F2781</f>
        <v>44826.086956521736</v>
      </c>
      <c r="T2781" s="6">
        <v>51348</v>
      </c>
      <c r="U2781" s="5">
        <f>T2781-S2781</f>
        <v>6521.9130434782637</v>
      </c>
      <c r="V2781" s="4">
        <f>U2781/S2781</f>
        <v>0.14549369544131918</v>
      </c>
      <c r="W2781" s="22">
        <f>S2781*L2781</f>
        <v>37545.276222568085</v>
      </c>
      <c r="X2781" s="22">
        <f>T2781*L2781</f>
        <v>43007.877206554615</v>
      </c>
      <c r="Y2781" s="22">
        <f>X2781-W2781</f>
        <v>5462.6009839865292</v>
      </c>
      <c r="Z2781" s="8">
        <f>Y2781/W2781</f>
        <v>0.14549369544131932</v>
      </c>
      <c r="AA2781" s="6"/>
      <c r="AB2781" s="6">
        <v>1956</v>
      </c>
      <c r="AC2781" s="6">
        <f>2016-AB2781</f>
        <v>60</v>
      </c>
      <c r="AD2781" s="6" t="s">
        <v>27</v>
      </c>
    </row>
    <row r="2782" spans="1:30" x14ac:dyDescent="0.2">
      <c r="A2782">
        <v>44</v>
      </c>
      <c r="B2782" s="6" t="s">
        <v>2246</v>
      </c>
      <c r="C2782" s="6" t="s">
        <v>22</v>
      </c>
      <c r="D2782" s="6" t="s">
        <v>23</v>
      </c>
      <c r="E2782" s="6" t="s">
        <v>2767</v>
      </c>
      <c r="F2782" s="6">
        <v>105</v>
      </c>
      <c r="G2782" s="6">
        <v>120</v>
      </c>
      <c r="H2782" s="7">
        <v>42664</v>
      </c>
      <c r="I2782" s="7">
        <v>42676</v>
      </c>
      <c r="J2782" s="7" t="s">
        <v>2543</v>
      </c>
      <c r="K2782" s="17">
        <f>IF(J2782="Januar",238.19,IF(J2782="Februar",240.59,IF(J2782="Mars",245.99,IF(J2782="April",250.79,IF(J2782="Mai",256.52,IF(J2782="Juni",259.83,IF(J2782="Juli",265.66,IF(J2782="August",272.21,IF(J2782="September",275.91,IF(J2782="Oktober",281.13,IF(J2782="November",284.38,IF(J2782="Desember",287.34,0))))))))))))</f>
        <v>284.38</v>
      </c>
      <c r="L2782" s="20">
        <f>$K$2/K2782</f>
        <v>0.83757648217174208</v>
      </c>
      <c r="M2782" s="6">
        <v>12</v>
      </c>
      <c r="N2782" s="6">
        <v>5500000</v>
      </c>
      <c r="O2782" s="6">
        <v>5500000</v>
      </c>
      <c r="P2782" s="6">
        <f>O2782-N2782</f>
        <v>0</v>
      </c>
      <c r="Q2782" s="8">
        <f>P2782/N2782</f>
        <v>0</v>
      </c>
      <c r="R2782" s="6"/>
      <c r="S2782" s="9">
        <f>(N2782+R2782)/F2782</f>
        <v>52380.952380952382</v>
      </c>
      <c r="T2782" s="6">
        <v>52381</v>
      </c>
      <c r="U2782" s="5">
        <f>T2782-S2782</f>
        <v>4.7619047618354671E-2</v>
      </c>
      <c r="V2782" s="4">
        <f>U2782/S2782</f>
        <v>9.0909090907768008E-7</v>
      </c>
      <c r="W2782" s="22">
        <f>S2782*L2782</f>
        <v>43873.05382804363</v>
      </c>
      <c r="X2782" s="22">
        <f>T2782*L2782</f>
        <v>43873.093712638023</v>
      </c>
      <c r="Y2782" s="22">
        <f>X2782-W2782</f>
        <v>3.9884594392788131E-2</v>
      </c>
      <c r="Z2782" s="8">
        <f>Y2782/W2782</f>
        <v>9.0909090917427593E-7</v>
      </c>
      <c r="AA2782" s="10">
        <v>3321</v>
      </c>
      <c r="AB2782" s="6">
        <v>1988</v>
      </c>
      <c r="AC2782" s="6">
        <f>2016-AB2782</f>
        <v>28</v>
      </c>
      <c r="AD2782" s="6" t="s">
        <v>37</v>
      </c>
    </row>
    <row r="2783" spans="1:30" x14ac:dyDescent="0.2">
      <c r="A2783">
        <v>44</v>
      </c>
      <c r="B2783" s="6" t="s">
        <v>528</v>
      </c>
      <c r="C2783" s="6" t="s">
        <v>22</v>
      </c>
      <c r="D2783" s="6" t="s">
        <v>23</v>
      </c>
      <c r="E2783" s="6" t="s">
        <v>2767</v>
      </c>
      <c r="F2783" s="6">
        <v>44</v>
      </c>
      <c r="G2783" s="6">
        <v>49</v>
      </c>
      <c r="H2783" s="7">
        <v>42663</v>
      </c>
      <c r="I2783" s="7">
        <v>42676</v>
      </c>
      <c r="J2783" s="7" t="s">
        <v>2543</v>
      </c>
      <c r="K2783" s="17">
        <f>IF(J2783="Januar",238.19,IF(J2783="Februar",240.59,IF(J2783="Mars",245.99,IF(J2783="April",250.79,IF(J2783="Mai",256.52,IF(J2783="Juni",259.83,IF(J2783="Juli",265.66,IF(J2783="August",272.21,IF(J2783="September",275.91,IF(J2783="Oktober",281.13,IF(J2783="November",284.38,IF(J2783="Desember",287.34,0))))))))))))</f>
        <v>284.38</v>
      </c>
      <c r="L2783" s="20">
        <f>$K$2/K2783</f>
        <v>0.83757648217174208</v>
      </c>
      <c r="M2783" s="6">
        <v>13</v>
      </c>
      <c r="N2783" s="6">
        <v>3590000</v>
      </c>
      <c r="O2783" s="6">
        <v>4330000</v>
      </c>
      <c r="P2783" s="6">
        <f>O2783-N2783</f>
        <v>740000</v>
      </c>
      <c r="Q2783" s="8">
        <f>P2783/N2783</f>
        <v>0.20612813370473537</v>
      </c>
      <c r="R2783" s="6"/>
      <c r="S2783" s="9">
        <f>(N2783+R2783)/F2783</f>
        <v>81590.909090909088</v>
      </c>
      <c r="T2783" s="6">
        <v>98409</v>
      </c>
      <c r="U2783" s="5">
        <f>T2783-S2783</f>
        <v>16818.090909090912</v>
      </c>
      <c r="V2783" s="4">
        <f>U2783/S2783</f>
        <v>0.20612701949860729</v>
      </c>
      <c r="W2783" s="22">
        <f>S2783*L2783</f>
        <v>68338.626613558037</v>
      </c>
      <c r="X2783" s="22">
        <f>T2783*L2783</f>
        <v>82425.064034038965</v>
      </c>
      <c r="Y2783" s="22">
        <f>X2783-W2783</f>
        <v>14086.437420480928</v>
      </c>
      <c r="Z2783" s="8">
        <f>Y2783/W2783</f>
        <v>0.2061270194986074</v>
      </c>
      <c r="AA2783" s="6">
        <v>476</v>
      </c>
      <c r="AB2783" s="6">
        <v>1987</v>
      </c>
      <c r="AC2783" s="6">
        <f>2016-AB2783</f>
        <v>29</v>
      </c>
      <c r="AD2783" s="6" t="s">
        <v>103</v>
      </c>
    </row>
    <row r="2784" spans="1:30" x14ac:dyDescent="0.2">
      <c r="A2784">
        <v>44</v>
      </c>
      <c r="B2784" s="6" t="s">
        <v>387</v>
      </c>
      <c r="C2784" s="6" t="s">
        <v>22</v>
      </c>
      <c r="D2784" s="6" t="s">
        <v>23</v>
      </c>
      <c r="E2784" s="6" t="s">
        <v>2767</v>
      </c>
      <c r="F2784" s="6">
        <v>39</v>
      </c>
      <c r="G2784" s="6">
        <v>43</v>
      </c>
      <c r="H2784" s="7">
        <v>42667</v>
      </c>
      <c r="I2784" s="7">
        <v>42677</v>
      </c>
      <c r="J2784" s="3" t="s">
        <v>2543</v>
      </c>
      <c r="K2784" s="17">
        <f>IF(J2784="Januar",238.19,IF(J2784="Februar",240.59,IF(J2784="Mars",245.99,IF(J2784="April",250.79,IF(J2784="Mai",256.52,IF(J2784="Juni",259.83,IF(J2784="Juli",265.66,IF(J2784="August",272.21,IF(J2784="September",275.91,IF(J2784="Oktober",281.13,IF(J2784="November",284.38,IF(J2784="Desember",287.34,0))))))))))))</f>
        <v>284.38</v>
      </c>
      <c r="L2784" s="20">
        <f>$K$2/K2784</f>
        <v>0.83757648217174208</v>
      </c>
      <c r="M2784" s="6">
        <v>10</v>
      </c>
      <c r="N2784" s="6">
        <v>3200000</v>
      </c>
      <c r="O2784" s="6">
        <v>3960000</v>
      </c>
      <c r="P2784" s="6">
        <f>O2784-N2784</f>
        <v>760000</v>
      </c>
      <c r="Q2784" s="8">
        <f>P2784/N2784</f>
        <v>0.23749999999999999</v>
      </c>
      <c r="R2784" s="6">
        <v>33145</v>
      </c>
      <c r="S2784" s="9">
        <f>(N2784+R2784)/F2784</f>
        <v>82901.153846153844</v>
      </c>
      <c r="T2784" s="6">
        <v>102388</v>
      </c>
      <c r="U2784" s="9">
        <f>T2784-S2784</f>
        <v>19486.846153846156</v>
      </c>
      <c r="V2784" s="4">
        <f>U2784/S2784</f>
        <v>0.23506121748328643</v>
      </c>
      <c r="W2784" s="22">
        <f>S2784*L2784</f>
        <v>69436.056806439927</v>
      </c>
      <c r="X2784" s="22">
        <f>T2784*L2784</f>
        <v>85757.780856600322</v>
      </c>
      <c r="Y2784" s="22">
        <f>X2784-W2784</f>
        <v>16321.724050160396</v>
      </c>
      <c r="Z2784" s="8">
        <f>Y2784/W2784</f>
        <v>0.23506121748328626</v>
      </c>
      <c r="AA2784" s="6">
        <v>613</v>
      </c>
      <c r="AB2784" s="6">
        <v>1890</v>
      </c>
      <c r="AC2784" s="6">
        <f>2016-AB2784</f>
        <v>126</v>
      </c>
      <c r="AD2784" s="6" t="s">
        <v>102</v>
      </c>
    </row>
    <row r="2785" spans="1:30" x14ac:dyDescent="0.2">
      <c r="A2785">
        <v>44</v>
      </c>
      <c r="B2785" s="2" t="s">
        <v>498</v>
      </c>
      <c r="C2785" s="2" t="s">
        <v>22</v>
      </c>
      <c r="D2785" s="2" t="s">
        <v>23</v>
      </c>
      <c r="E2785" s="6" t="s">
        <v>2767</v>
      </c>
      <c r="F2785" s="2">
        <v>45</v>
      </c>
      <c r="G2785" s="2">
        <v>50</v>
      </c>
      <c r="H2785" s="3">
        <v>42667</v>
      </c>
      <c r="I2785" s="3">
        <v>42677</v>
      </c>
      <c r="J2785" s="7" t="s">
        <v>2543</v>
      </c>
      <c r="K2785" s="17">
        <f>IF(J2785="Januar",238.19,IF(J2785="Februar",240.59,IF(J2785="Mars",245.99,IF(J2785="April",250.79,IF(J2785="Mai",256.52,IF(J2785="Juni",259.83,IF(J2785="Juli",265.66,IF(J2785="August",272.21,IF(J2785="September",275.91,IF(J2785="Oktober",281.13,IF(J2785="November",284.38,IF(J2785="Desember",287.34,0))))))))))))</f>
        <v>284.38</v>
      </c>
      <c r="L2785" s="20">
        <f>$K$2/K2785</f>
        <v>0.83757648217174208</v>
      </c>
      <c r="M2785" s="2">
        <v>10</v>
      </c>
      <c r="N2785" s="2">
        <v>4200000</v>
      </c>
      <c r="O2785" s="2">
        <v>4200000</v>
      </c>
      <c r="P2785" s="2">
        <f>O2785-N2785</f>
        <v>0</v>
      </c>
      <c r="Q2785" s="4">
        <f>P2785/N2785</f>
        <v>0</v>
      </c>
      <c r="R2785" s="2"/>
      <c r="S2785" s="9">
        <f>(N2785+R2785)/F2785</f>
        <v>93333.333333333328</v>
      </c>
      <c r="T2785" s="2">
        <v>93333</v>
      </c>
      <c r="U2785" s="5">
        <f>T2785-S2785</f>
        <v>-0.33333333332848269</v>
      </c>
      <c r="V2785" s="4">
        <f>U2785/S2785</f>
        <v>-3.5714285713766004E-6</v>
      </c>
      <c r="W2785" s="22">
        <f>S2785*L2785</f>
        <v>78173.805002695924</v>
      </c>
      <c r="X2785" s="22">
        <f>T2785*L2785</f>
        <v>78173.525810535197</v>
      </c>
      <c r="Y2785" s="22">
        <f>X2785-W2785</f>
        <v>-0.27919216072768904</v>
      </c>
      <c r="Z2785" s="8">
        <f>Y2785/W2785</f>
        <v>-3.5714285714768616E-6</v>
      </c>
      <c r="AA2785" s="2"/>
      <c r="AB2785" s="2">
        <v>2016</v>
      </c>
      <c r="AC2785" s="2">
        <f>2016-AB2785</f>
        <v>0</v>
      </c>
      <c r="AD2785" s="2" t="s">
        <v>169</v>
      </c>
    </row>
    <row r="2786" spans="1:30" x14ac:dyDescent="0.2">
      <c r="A2786">
        <v>44</v>
      </c>
      <c r="B2786" s="6" t="s">
        <v>1588</v>
      </c>
      <c r="C2786" s="6" t="s">
        <v>22</v>
      </c>
      <c r="D2786" s="6" t="s">
        <v>23</v>
      </c>
      <c r="E2786" s="6" t="s">
        <v>2767</v>
      </c>
      <c r="F2786" s="6">
        <v>73</v>
      </c>
      <c r="G2786" s="6"/>
      <c r="H2786" s="7">
        <v>42662</v>
      </c>
      <c r="I2786" s="7">
        <v>42678</v>
      </c>
      <c r="J2786" s="3" t="s">
        <v>2543</v>
      </c>
      <c r="K2786" s="17">
        <f>IF(J2786="Januar",238.19,IF(J2786="Februar",240.59,IF(J2786="Mars",245.99,IF(J2786="April",250.79,IF(J2786="Mai",256.52,IF(J2786="Juni",259.83,IF(J2786="Juli",265.66,IF(J2786="August",272.21,IF(J2786="September",275.91,IF(J2786="Oktober",281.13,IF(J2786="November",284.38,IF(J2786="Desember",287.34,0))))))))))))</f>
        <v>284.38</v>
      </c>
      <c r="L2786" s="20">
        <f>$K$2/K2786</f>
        <v>0.83757648217174208</v>
      </c>
      <c r="M2786" s="6">
        <v>16</v>
      </c>
      <c r="N2786" s="6">
        <v>4500000</v>
      </c>
      <c r="O2786" s="6">
        <v>4450000</v>
      </c>
      <c r="P2786" s="6">
        <f>O2786-N2786</f>
        <v>-50000</v>
      </c>
      <c r="Q2786" s="8">
        <f>P2786/N2786</f>
        <v>-1.1111111111111112E-2</v>
      </c>
      <c r="R2786" s="6"/>
      <c r="S2786" s="9">
        <f>(N2786+R2786)/F2786</f>
        <v>61643.835616438359</v>
      </c>
      <c r="T2786" s="6">
        <v>60959</v>
      </c>
      <c r="U2786" s="5">
        <f>T2786-S2786</f>
        <v>-684.83561643835856</v>
      </c>
      <c r="V2786" s="4">
        <f>U2786/S2786</f>
        <v>-1.1109555555555595E-2</v>
      </c>
      <c r="W2786" s="22">
        <f>S2786*L2786</f>
        <v>51631.42698318958</v>
      </c>
      <c r="X2786" s="22">
        <f>T2786*L2786</f>
        <v>51057.824776707224</v>
      </c>
      <c r="Y2786" s="22">
        <f>X2786-W2786</f>
        <v>-573.60220648235554</v>
      </c>
      <c r="Z2786" s="8">
        <f>Y2786/W2786</f>
        <v>-1.110955555555557E-2</v>
      </c>
      <c r="AA2786" s="10">
        <v>2198</v>
      </c>
      <c r="AB2786" s="6">
        <v>1938</v>
      </c>
      <c r="AC2786" s="6">
        <f>2016-AB2786</f>
        <v>78</v>
      </c>
      <c r="AD2786" s="6" t="s">
        <v>1465</v>
      </c>
    </row>
    <row r="2787" spans="1:30" x14ac:dyDescent="0.2">
      <c r="A2787">
        <v>44</v>
      </c>
      <c r="B2787" s="6" t="s">
        <v>1130</v>
      </c>
      <c r="C2787" s="6" t="s">
        <v>22</v>
      </c>
      <c r="D2787" s="6" t="s">
        <v>23</v>
      </c>
      <c r="E2787" s="6" t="s">
        <v>2767</v>
      </c>
      <c r="F2787" s="6">
        <v>59</v>
      </c>
      <c r="G2787" s="6">
        <v>67</v>
      </c>
      <c r="H2787" s="7">
        <v>42669</v>
      </c>
      <c r="I2787" s="7">
        <v>42679</v>
      </c>
      <c r="J2787" s="7" t="s">
        <v>2543</v>
      </c>
      <c r="K2787" s="17">
        <f>IF(J2787="Januar",238.19,IF(J2787="Februar",240.59,IF(J2787="Mars",245.99,IF(J2787="April",250.79,IF(J2787="Mai",256.52,IF(J2787="Juni",259.83,IF(J2787="Juli",265.66,IF(J2787="August",272.21,IF(J2787="September",275.91,IF(J2787="Oktober",281.13,IF(J2787="November",284.38,IF(J2787="Desember",287.34,0))))))))))))</f>
        <v>284.38</v>
      </c>
      <c r="L2787" s="20">
        <f>$K$2/K2787</f>
        <v>0.83757648217174208</v>
      </c>
      <c r="M2787" s="6">
        <v>10</v>
      </c>
      <c r="N2787" s="6">
        <v>4580000</v>
      </c>
      <c r="O2787" s="6">
        <v>4500000</v>
      </c>
      <c r="P2787" s="6">
        <f>O2787-N2787</f>
        <v>-80000</v>
      </c>
      <c r="Q2787" s="8">
        <f>P2787/N2787</f>
        <v>-1.7467248908296942E-2</v>
      </c>
      <c r="R2787" s="6">
        <v>16234</v>
      </c>
      <c r="S2787" s="9">
        <f>(N2787+R2787)/F2787</f>
        <v>77902.271186440674</v>
      </c>
      <c r="T2787" s="6">
        <v>76546</v>
      </c>
      <c r="U2787" s="5">
        <f>T2787-S2787</f>
        <v>-1356.2711864406738</v>
      </c>
      <c r="V2787" s="4">
        <f>U2787/S2787</f>
        <v>-1.7409905587922582E-2</v>
      </c>
      <c r="W2787" s="22">
        <f>S2787*L2787</f>
        <v>65249.110253528044</v>
      </c>
      <c r="X2787" s="22">
        <f>T2787*L2787</f>
        <v>64113.12940431817</v>
      </c>
      <c r="Y2787" s="22">
        <f>X2787-W2787</f>
        <v>-1135.9808492098746</v>
      </c>
      <c r="Z2787" s="8">
        <f>Y2787/W2787</f>
        <v>-1.7409905587922582E-2</v>
      </c>
      <c r="AA2787" s="6">
        <v>617</v>
      </c>
      <c r="AB2787" s="6">
        <v>1896</v>
      </c>
      <c r="AC2787" s="6">
        <f>2016-AB2787</f>
        <v>120</v>
      </c>
      <c r="AD2787" s="6" t="s">
        <v>34</v>
      </c>
    </row>
    <row r="2788" spans="1:30" x14ac:dyDescent="0.2">
      <c r="A2788">
        <v>45</v>
      </c>
      <c r="B2788" s="6" t="s">
        <v>230</v>
      </c>
      <c r="C2788" s="6" t="s">
        <v>22</v>
      </c>
      <c r="D2788" s="6" t="s">
        <v>23</v>
      </c>
      <c r="E2788" s="6" t="s">
        <v>2767</v>
      </c>
      <c r="F2788" s="6">
        <v>34</v>
      </c>
      <c r="G2788" s="6">
        <v>39</v>
      </c>
      <c r="H2788" s="7">
        <v>42671</v>
      </c>
      <c r="I2788" s="7">
        <v>42681</v>
      </c>
      <c r="J2788" s="3" t="s">
        <v>2543</v>
      </c>
      <c r="K2788" s="17">
        <f>IF(J2788="Januar",238.19,IF(J2788="Februar",240.59,IF(J2788="Mars",245.99,IF(J2788="April",250.79,IF(J2788="Mai",256.52,IF(J2788="Juni",259.83,IF(J2788="Juli",265.66,IF(J2788="August",272.21,IF(J2788="September",275.91,IF(J2788="Oktober",281.13,IF(J2788="November",284.38,IF(J2788="Desember",287.34,0))))))))))))</f>
        <v>284.38</v>
      </c>
      <c r="L2788" s="20">
        <f>$K$2/K2788</f>
        <v>0.83757648217174208</v>
      </c>
      <c r="M2788" s="6">
        <v>10</v>
      </c>
      <c r="N2788" s="6">
        <v>2200000</v>
      </c>
      <c r="O2788" s="6">
        <v>2410000</v>
      </c>
      <c r="P2788" s="6">
        <f>O2788-N2788</f>
        <v>210000</v>
      </c>
      <c r="Q2788" s="8">
        <f>P2788/N2788</f>
        <v>9.5454545454545459E-2</v>
      </c>
      <c r="R2788" s="6">
        <v>4925</v>
      </c>
      <c r="S2788" s="9">
        <f>(N2788+R2788)/F2788</f>
        <v>64850.73529411765</v>
      </c>
      <c r="T2788" s="6">
        <v>71027</v>
      </c>
      <c r="U2788" s="5">
        <f>T2788-S2788</f>
        <v>6176.2647058823495</v>
      </c>
      <c r="V2788" s="4">
        <f>U2788/S2788</f>
        <v>9.5238160028118815E-2</v>
      </c>
      <c r="W2788" s="22">
        <f>S2788*L2788</f>
        <v>54317.450733897895</v>
      </c>
      <c r="X2788" s="22">
        <f>T2788*L2788</f>
        <v>59490.544799212323</v>
      </c>
      <c r="Y2788" s="22">
        <f>X2788-W2788</f>
        <v>5173.094065314428</v>
      </c>
      <c r="Z2788" s="8">
        <f>Y2788/W2788</f>
        <v>9.5238160028118829E-2</v>
      </c>
      <c r="AA2788" s="10">
        <v>1537</v>
      </c>
      <c r="AB2788" s="6">
        <v>1962</v>
      </c>
      <c r="AC2788" s="6">
        <f>2016-AB2788</f>
        <v>54</v>
      </c>
      <c r="AD2788" s="6" t="s">
        <v>81</v>
      </c>
    </row>
    <row r="2789" spans="1:30" x14ac:dyDescent="0.2">
      <c r="A2789">
        <v>45</v>
      </c>
      <c r="B2789" s="2" t="s">
        <v>338</v>
      </c>
      <c r="C2789" s="2" t="s">
        <v>22</v>
      </c>
      <c r="D2789" s="2" t="s">
        <v>23</v>
      </c>
      <c r="E2789" s="6" t="s">
        <v>2767</v>
      </c>
      <c r="F2789" s="2">
        <v>37</v>
      </c>
      <c r="G2789" s="2">
        <v>43</v>
      </c>
      <c r="H2789" s="3">
        <v>42671</v>
      </c>
      <c r="I2789" s="3">
        <v>42681</v>
      </c>
      <c r="J2789" s="7" t="s">
        <v>2543</v>
      </c>
      <c r="K2789" s="17">
        <f>IF(J2789="Januar",238.19,IF(J2789="Februar",240.59,IF(J2789="Mars",245.99,IF(J2789="April",250.79,IF(J2789="Mai",256.52,IF(J2789="Juni",259.83,IF(J2789="Juli",265.66,IF(J2789="August",272.21,IF(J2789="September",275.91,IF(J2789="Oktober",281.13,IF(J2789="November",284.38,IF(J2789="Desember",287.34,0))))))))))))</f>
        <v>284.38</v>
      </c>
      <c r="L2789" s="20">
        <f>$K$2/K2789</f>
        <v>0.83757648217174208</v>
      </c>
      <c r="M2789" s="2">
        <v>10</v>
      </c>
      <c r="N2789" s="2">
        <v>2850000</v>
      </c>
      <c r="O2789" s="2">
        <v>3400000</v>
      </c>
      <c r="P2789" s="2">
        <f>O2789-N2789</f>
        <v>550000</v>
      </c>
      <c r="Q2789" s="4">
        <f>P2789/N2789</f>
        <v>0.19298245614035087</v>
      </c>
      <c r="R2789" s="2">
        <v>40126</v>
      </c>
      <c r="S2789" s="9">
        <f>(N2789+R2789)/F2789</f>
        <v>78111.513513513521</v>
      </c>
      <c r="T2789" s="2">
        <v>92976</v>
      </c>
      <c r="U2789" s="5">
        <f>T2789-S2789</f>
        <v>14864.486486486479</v>
      </c>
      <c r="V2789" s="4">
        <f>U2789/S2789</f>
        <v>0.19029827765294652</v>
      </c>
      <c r="W2789" s="22">
        <f>S2789*L2789</f>
        <v>65424.366705759145</v>
      </c>
      <c r="X2789" s="22">
        <f>T2789*L2789</f>
        <v>77874.511006399887</v>
      </c>
      <c r="Y2789" s="22">
        <f>X2789-W2789</f>
        <v>12450.144300640743</v>
      </c>
      <c r="Z2789" s="8">
        <f>Y2789/W2789</f>
        <v>0.19029827765294649</v>
      </c>
      <c r="AA2789" s="2">
        <v>712</v>
      </c>
      <c r="AB2789" s="2">
        <v>1984</v>
      </c>
      <c r="AC2789" s="2">
        <f>2016-AB2789</f>
        <v>32</v>
      </c>
      <c r="AD2789" s="2" t="s">
        <v>108</v>
      </c>
    </row>
    <row r="2790" spans="1:30" x14ac:dyDescent="0.2">
      <c r="A2790">
        <v>45</v>
      </c>
      <c r="B2790" s="6" t="s">
        <v>1554</v>
      </c>
      <c r="C2790" s="6" t="s">
        <v>22</v>
      </c>
      <c r="D2790" s="6" t="s">
        <v>23</v>
      </c>
      <c r="E2790" s="6" t="s">
        <v>2767</v>
      </c>
      <c r="F2790" s="6">
        <v>71</v>
      </c>
      <c r="G2790" s="6">
        <v>79</v>
      </c>
      <c r="H2790" s="7">
        <v>42671</v>
      </c>
      <c r="I2790" s="7">
        <v>42681</v>
      </c>
      <c r="J2790" s="3" t="s">
        <v>2543</v>
      </c>
      <c r="K2790" s="17">
        <f>IF(J2790="Januar",238.19,IF(J2790="Februar",240.59,IF(J2790="Mars",245.99,IF(J2790="April",250.79,IF(J2790="Mai",256.52,IF(J2790="Juni",259.83,IF(J2790="Juli",265.66,IF(J2790="August",272.21,IF(J2790="September",275.91,IF(J2790="Oktober",281.13,IF(J2790="November",284.38,IF(J2790="Desember",287.34,0))))))))))))</f>
        <v>284.38</v>
      </c>
      <c r="L2790" s="20">
        <f>$K$2/K2790</f>
        <v>0.83757648217174208</v>
      </c>
      <c r="M2790" s="6">
        <v>10</v>
      </c>
      <c r="N2790" s="6">
        <v>5950000</v>
      </c>
      <c r="O2790" s="6">
        <v>6450000</v>
      </c>
      <c r="P2790" s="6">
        <f>O2790-N2790</f>
        <v>500000</v>
      </c>
      <c r="Q2790" s="8">
        <f>P2790/N2790</f>
        <v>8.4033613445378158E-2</v>
      </c>
      <c r="R2790" s="6">
        <v>36325</v>
      </c>
      <c r="S2790" s="9">
        <f>(N2790+R2790)/F2790</f>
        <v>84314.436619718312</v>
      </c>
      <c r="T2790" s="6">
        <v>91357</v>
      </c>
      <c r="U2790" s="5">
        <f>T2790-S2790</f>
        <v>7042.5633802816883</v>
      </c>
      <c r="V2790" s="4">
        <f>U2790/S2790</f>
        <v>8.3527372803848754E-2</v>
      </c>
      <c r="W2790" s="22">
        <f>S2790*L2790</f>
        <v>70619.789220235965</v>
      </c>
      <c r="X2790" s="22">
        <f>T2790*L2790</f>
        <v>76518.474681763837</v>
      </c>
      <c r="Y2790" s="22">
        <f>X2790-W2790</f>
        <v>5898.6854615278717</v>
      </c>
      <c r="Z2790" s="8">
        <f>Y2790/W2790</f>
        <v>8.3527372803848796E-2</v>
      </c>
      <c r="AA2790" s="10">
        <v>1878</v>
      </c>
      <c r="AB2790" s="6">
        <v>1940</v>
      </c>
      <c r="AC2790" s="6">
        <f>2016-AB2790</f>
        <v>76</v>
      </c>
      <c r="AD2790" s="6" t="s">
        <v>130</v>
      </c>
    </row>
    <row r="2791" spans="1:30" x14ac:dyDescent="0.2">
      <c r="A2791">
        <v>45</v>
      </c>
      <c r="B2791" s="6" t="s">
        <v>2085</v>
      </c>
      <c r="C2791" s="6" t="s">
        <v>22</v>
      </c>
      <c r="D2791" s="6" t="s">
        <v>23</v>
      </c>
      <c r="E2791" s="6" t="s">
        <v>2767</v>
      </c>
      <c r="F2791" s="6">
        <v>92</v>
      </c>
      <c r="G2791" s="6">
        <v>100</v>
      </c>
      <c r="H2791" s="7">
        <v>42671</v>
      </c>
      <c r="I2791" s="7">
        <v>42681</v>
      </c>
      <c r="J2791" s="7" t="s">
        <v>2543</v>
      </c>
      <c r="K2791" s="17">
        <f>IF(J2791="Januar",238.19,IF(J2791="Februar",240.59,IF(J2791="Mars",245.99,IF(J2791="April",250.79,IF(J2791="Mai",256.52,IF(J2791="Juni",259.83,IF(J2791="Juli",265.66,IF(J2791="August",272.21,IF(J2791="September",275.91,IF(J2791="Oktober",281.13,IF(J2791="November",284.38,IF(J2791="Desember",287.34,0))))))))))))</f>
        <v>284.38</v>
      </c>
      <c r="L2791" s="20">
        <f>$K$2/K2791</f>
        <v>0.83757648217174208</v>
      </c>
      <c r="M2791" s="6">
        <v>10</v>
      </c>
      <c r="N2791" s="6">
        <v>5450000</v>
      </c>
      <c r="O2791" s="6">
        <v>6375000</v>
      </c>
      <c r="P2791" s="6">
        <f>O2791-N2791</f>
        <v>925000</v>
      </c>
      <c r="Q2791" s="8">
        <f>P2791/N2791</f>
        <v>0.16972477064220184</v>
      </c>
      <c r="R2791" s="6"/>
      <c r="S2791" s="9">
        <f>(N2791+R2791)/F2791</f>
        <v>59239.130434782608</v>
      </c>
      <c r="T2791" s="6">
        <v>69293</v>
      </c>
      <c r="U2791" s="5">
        <f>T2791-S2791</f>
        <v>10053.869565217392</v>
      </c>
      <c r="V2791" s="4">
        <f>U2791/S2791</f>
        <v>0.16971669724770644</v>
      </c>
      <c r="W2791" s="22">
        <f>S2791*L2791</f>
        <v>49617.302476478202</v>
      </c>
      <c r="X2791" s="22">
        <f>T2791*L2791</f>
        <v>58038.187179126522</v>
      </c>
      <c r="Y2791" s="22">
        <f>X2791-W2791</f>
        <v>8420.8847026483199</v>
      </c>
      <c r="Z2791" s="8">
        <f>Y2791/W2791</f>
        <v>0.16971669724770633</v>
      </c>
      <c r="AA2791" s="6">
        <v>810</v>
      </c>
      <c r="AB2791" s="6">
        <v>1894</v>
      </c>
      <c r="AC2791" s="6">
        <f>2016-AB2791</f>
        <v>122</v>
      </c>
      <c r="AD2791" s="6" t="s">
        <v>37</v>
      </c>
    </row>
    <row r="2792" spans="1:30" x14ac:dyDescent="0.2">
      <c r="A2792">
        <v>45</v>
      </c>
      <c r="B2792" s="6" t="s">
        <v>2207</v>
      </c>
      <c r="C2792" s="6" t="s">
        <v>22</v>
      </c>
      <c r="D2792" s="6" t="s">
        <v>23</v>
      </c>
      <c r="E2792" s="6" t="s">
        <v>2767</v>
      </c>
      <c r="F2792" s="6">
        <v>102</v>
      </c>
      <c r="G2792" s="6">
        <v>114</v>
      </c>
      <c r="H2792" s="7">
        <v>42671</v>
      </c>
      <c r="I2792" s="7">
        <v>42681</v>
      </c>
      <c r="J2792" s="3" t="s">
        <v>2543</v>
      </c>
      <c r="K2792" s="17">
        <f>IF(J2792="Januar",238.19,IF(J2792="Februar",240.59,IF(J2792="Mars",245.99,IF(J2792="April",250.79,IF(J2792="Mai",256.52,IF(J2792="Juni",259.83,IF(J2792="Juli",265.66,IF(J2792="August",272.21,IF(J2792="September",275.91,IF(J2792="Oktober",281.13,IF(J2792="November",284.38,IF(J2792="Desember",287.34,0))))))))))))</f>
        <v>284.38</v>
      </c>
      <c r="L2792" s="20">
        <f>$K$2/K2792</f>
        <v>0.83757648217174208</v>
      </c>
      <c r="M2792" s="6">
        <v>10</v>
      </c>
      <c r="N2792" s="6">
        <v>8200000</v>
      </c>
      <c r="O2792" s="6">
        <v>9850000</v>
      </c>
      <c r="P2792" s="6">
        <f>O2792-N2792</f>
        <v>1650000</v>
      </c>
      <c r="Q2792" s="8">
        <f>P2792/N2792</f>
        <v>0.20121951219512196</v>
      </c>
      <c r="R2792" s="6"/>
      <c r="S2792" s="9">
        <f>(N2792+R2792)/F2792</f>
        <v>80392.156862745105</v>
      </c>
      <c r="T2792" s="6">
        <v>96569</v>
      </c>
      <c r="U2792" s="5">
        <f>T2792-S2792</f>
        <v>16176.843137254895</v>
      </c>
      <c r="V2792" s="4">
        <f>U2792/S2792</f>
        <v>0.20122414634146329</v>
      </c>
      <c r="W2792" s="22">
        <f>S2792*L2792</f>
        <v>67334.57993929692</v>
      </c>
      <c r="X2792" s="22">
        <f>T2792*L2792</f>
        <v>80883.92330684296</v>
      </c>
      <c r="Y2792" s="22">
        <f>X2792-W2792</f>
        <v>13549.34336754604</v>
      </c>
      <c r="Z2792" s="8">
        <f>Y2792/W2792</f>
        <v>0.20122414634146327</v>
      </c>
      <c r="AA2792" s="10">
        <v>1931</v>
      </c>
      <c r="AB2792" s="6">
        <v>1979</v>
      </c>
      <c r="AC2792" s="6">
        <f>2016-AB2792</f>
        <v>37</v>
      </c>
      <c r="AD2792" s="6" t="s">
        <v>1468</v>
      </c>
    </row>
    <row r="2793" spans="1:30" x14ac:dyDescent="0.2">
      <c r="A2793">
        <v>45</v>
      </c>
      <c r="B2793" s="6" t="s">
        <v>2522</v>
      </c>
      <c r="C2793" s="6" t="s">
        <v>22</v>
      </c>
      <c r="D2793" s="6" t="s">
        <v>23</v>
      </c>
      <c r="E2793" s="6" t="s">
        <v>2767</v>
      </c>
      <c r="F2793" s="6">
        <v>193</v>
      </c>
      <c r="G2793" s="6">
        <v>210</v>
      </c>
      <c r="H2793" s="7">
        <v>42671</v>
      </c>
      <c r="I2793" s="7">
        <v>42681</v>
      </c>
      <c r="J2793" s="3" t="s">
        <v>2543</v>
      </c>
      <c r="K2793" s="17">
        <f>IF(J2793="Januar",238.19,IF(J2793="Februar",240.59,IF(J2793="Mars",245.99,IF(J2793="April",250.79,IF(J2793="Mai",256.52,IF(J2793="Juni",259.83,IF(J2793="Juli",265.66,IF(J2793="August",272.21,IF(J2793="September",275.91,IF(J2793="Oktober",281.13,IF(J2793="November",284.38,IF(J2793="Desember",287.34,0))))))))))))</f>
        <v>284.38</v>
      </c>
      <c r="L2793" s="20">
        <f>$K$2/K2793</f>
        <v>0.83757648217174208</v>
      </c>
      <c r="M2793" s="6">
        <v>10</v>
      </c>
      <c r="N2793" s="6">
        <v>12500000</v>
      </c>
      <c r="O2793" s="6">
        <v>11829000</v>
      </c>
      <c r="P2793" s="6">
        <f>O2793-N2793</f>
        <v>-671000</v>
      </c>
      <c r="Q2793" s="8">
        <f>P2793/N2793</f>
        <v>-5.3679999999999999E-2</v>
      </c>
      <c r="R2793" s="6">
        <v>154449</v>
      </c>
      <c r="S2793" s="9">
        <f>(N2793+R2793)/F2793</f>
        <v>65567.093264248702</v>
      </c>
      <c r="T2793" s="6">
        <v>62090</v>
      </c>
      <c r="U2793" s="5">
        <f>T2793-S2793</f>
        <v>-3477.0932642487023</v>
      </c>
      <c r="V2793" s="4">
        <f>U2793/S2793</f>
        <v>-5.3031072312986489E-2</v>
      </c>
      <c r="W2793" s="22">
        <f>S2793*L2793</f>
        <v>54917.455322495953</v>
      </c>
      <c r="X2793" s="22">
        <f>T2793*L2793</f>
        <v>52005.123778043468</v>
      </c>
      <c r="Y2793" s="22">
        <f>X2793-W2793</f>
        <v>-2912.3315444524851</v>
      </c>
      <c r="Z2793" s="8">
        <f>Y2793/W2793</f>
        <v>-5.3031072312986441E-2</v>
      </c>
      <c r="AA2793" s="6">
        <v>923</v>
      </c>
      <c r="AB2793" s="6">
        <v>1897</v>
      </c>
      <c r="AC2793" s="6">
        <f>2016-AB2793</f>
        <v>119</v>
      </c>
      <c r="AD2793" s="6" t="s">
        <v>206</v>
      </c>
    </row>
    <row r="2794" spans="1:30" x14ac:dyDescent="0.2">
      <c r="A2794">
        <v>45</v>
      </c>
      <c r="B2794" s="6" t="s">
        <v>2255</v>
      </c>
      <c r="C2794" s="6" t="s">
        <v>22</v>
      </c>
      <c r="D2794" s="6" t="s">
        <v>23</v>
      </c>
      <c r="E2794" s="6" t="s">
        <v>2767</v>
      </c>
      <c r="F2794" s="6">
        <v>106</v>
      </c>
      <c r="G2794" s="6">
        <v>120</v>
      </c>
      <c r="H2794" s="7">
        <v>42658</v>
      </c>
      <c r="I2794" s="7">
        <v>42681</v>
      </c>
      <c r="J2794" s="7" t="s">
        <v>2543</v>
      </c>
      <c r="K2794" s="17">
        <f>IF(J2794="Januar",238.19,IF(J2794="Februar",240.59,IF(J2794="Mars",245.99,IF(J2794="April",250.79,IF(J2794="Mai",256.52,IF(J2794="Juni",259.83,IF(J2794="Juli",265.66,IF(J2794="August",272.21,IF(J2794="September",275.91,IF(J2794="Oktober",281.13,IF(J2794="November",284.38,IF(J2794="Desember",287.34,0))))))))))))</f>
        <v>284.38</v>
      </c>
      <c r="L2794" s="20">
        <f>$K$2/K2794</f>
        <v>0.83757648217174208</v>
      </c>
      <c r="M2794" s="6">
        <v>23</v>
      </c>
      <c r="N2794" s="6">
        <v>3650000</v>
      </c>
      <c r="O2794" s="6">
        <v>3450000</v>
      </c>
      <c r="P2794" s="6">
        <f>O2794-N2794</f>
        <v>-200000</v>
      </c>
      <c r="Q2794" s="8">
        <f>P2794/N2794</f>
        <v>-5.4794520547945202E-2</v>
      </c>
      <c r="R2794" s="6">
        <v>2313</v>
      </c>
      <c r="S2794" s="9">
        <f>(N2794+R2794)/F2794</f>
        <v>34455.783018867922</v>
      </c>
      <c r="T2794" s="6">
        <v>32569</v>
      </c>
      <c r="U2794" s="5">
        <f>T2794-S2794</f>
        <v>-1886.7830188679218</v>
      </c>
      <c r="V2794" s="4">
        <f>U2794/S2794</f>
        <v>-5.4759545526355417E-2</v>
      </c>
      <c r="W2794" s="22">
        <f>S2794*L2794</f>
        <v>28859.35353141624</v>
      </c>
      <c r="X2794" s="22">
        <f>T2794*L2794</f>
        <v>27279.028447851466</v>
      </c>
      <c r="Y2794" s="22">
        <f>X2794-W2794</f>
        <v>-1580.3250835647741</v>
      </c>
      <c r="Z2794" s="8">
        <f>Y2794/W2794</f>
        <v>-5.4759545526355438E-2</v>
      </c>
      <c r="AA2794" s="10">
        <v>11234</v>
      </c>
      <c r="AB2794" s="6">
        <v>1995</v>
      </c>
      <c r="AC2794" s="6">
        <f>2016-AB2794</f>
        <v>21</v>
      </c>
      <c r="AD2794" s="6" t="s">
        <v>27</v>
      </c>
    </row>
    <row r="2795" spans="1:30" x14ac:dyDescent="0.2">
      <c r="A2795">
        <v>45</v>
      </c>
      <c r="B2795" s="2" t="s">
        <v>409</v>
      </c>
      <c r="C2795" s="2" t="s">
        <v>22</v>
      </c>
      <c r="D2795" s="2" t="s">
        <v>23</v>
      </c>
      <c r="E2795" s="6" t="s">
        <v>2767</v>
      </c>
      <c r="F2795" s="2">
        <v>41</v>
      </c>
      <c r="G2795" s="2">
        <v>49</v>
      </c>
      <c r="H2795" s="3">
        <v>42672</v>
      </c>
      <c r="I2795" s="3">
        <v>42682</v>
      </c>
      <c r="J2795" s="7" t="s">
        <v>2543</v>
      </c>
      <c r="K2795" s="17">
        <f>IF(J2795="Januar",238.19,IF(J2795="Februar",240.59,IF(J2795="Mars",245.99,IF(J2795="April",250.79,IF(J2795="Mai",256.52,IF(J2795="Juni",259.83,IF(J2795="Juli",265.66,IF(J2795="August",272.21,IF(J2795="September",275.91,IF(J2795="Oktober",281.13,IF(J2795="November",284.38,IF(J2795="Desember",287.34,0))))))))))))</f>
        <v>284.38</v>
      </c>
      <c r="L2795" s="20">
        <f>$K$2/K2795</f>
        <v>0.83757648217174208</v>
      </c>
      <c r="M2795" s="2">
        <v>10</v>
      </c>
      <c r="N2795" s="2">
        <v>3900000</v>
      </c>
      <c r="O2795" s="2">
        <v>4000000</v>
      </c>
      <c r="P2795" s="2">
        <f>O2795-N2795</f>
        <v>100000</v>
      </c>
      <c r="Q2795" s="4">
        <f>P2795/N2795</f>
        <v>2.564102564102564E-2</v>
      </c>
      <c r="R2795" s="2"/>
      <c r="S2795" s="9">
        <f>(N2795+R2795)/F2795</f>
        <v>95121.951219512193</v>
      </c>
      <c r="T2795" s="2">
        <v>97561</v>
      </c>
      <c r="U2795" s="5">
        <f>T2795-S2795</f>
        <v>2439.0487804878067</v>
      </c>
      <c r="V2795" s="4">
        <f>U2795/S2795</f>
        <v>2.564128205128207E-2</v>
      </c>
      <c r="W2795" s="22">
        <f>S2795*L2795</f>
        <v>79671.909279751068</v>
      </c>
      <c r="X2795" s="22">
        <f>T2795*L2795</f>
        <v>81714.799177157329</v>
      </c>
      <c r="Y2795" s="22">
        <f>X2795-W2795</f>
        <v>2042.8898974062613</v>
      </c>
      <c r="Z2795" s="8">
        <f>Y2795/W2795</f>
        <v>2.5641282051282157E-2</v>
      </c>
      <c r="AA2795" s="11">
        <v>2947</v>
      </c>
      <c r="AB2795" s="2">
        <v>2016</v>
      </c>
      <c r="AC2795" s="2">
        <f>2016-AB2795</f>
        <v>0</v>
      </c>
      <c r="AD2795" s="2" t="s">
        <v>362</v>
      </c>
    </row>
    <row r="2796" spans="1:30" x14ac:dyDescent="0.2">
      <c r="A2796">
        <v>45</v>
      </c>
      <c r="B2796" s="6" t="s">
        <v>1536</v>
      </c>
      <c r="C2796" s="6" t="s">
        <v>22</v>
      </c>
      <c r="D2796" s="6" t="s">
        <v>23</v>
      </c>
      <c r="E2796" s="6" t="s">
        <v>2767</v>
      </c>
      <c r="F2796" s="6">
        <v>70</v>
      </c>
      <c r="G2796" s="6">
        <v>78</v>
      </c>
      <c r="H2796" s="7">
        <v>42672</v>
      </c>
      <c r="I2796" s="7">
        <v>42682</v>
      </c>
      <c r="J2796" s="3" t="s">
        <v>2543</v>
      </c>
      <c r="K2796" s="17">
        <f>IF(J2796="Januar",238.19,IF(J2796="Februar",240.59,IF(J2796="Mars",245.99,IF(J2796="April",250.79,IF(J2796="Mai",256.52,IF(J2796="Juni",259.83,IF(J2796="Juli",265.66,IF(J2796="August",272.21,IF(J2796="September",275.91,IF(J2796="Oktober",281.13,IF(J2796="November",284.38,IF(J2796="Desember",287.34,0))))))))))))</f>
        <v>284.38</v>
      </c>
      <c r="L2796" s="20">
        <f>$K$2/K2796</f>
        <v>0.83757648217174208</v>
      </c>
      <c r="M2796" s="6">
        <v>10</v>
      </c>
      <c r="N2796" s="6">
        <v>4200000</v>
      </c>
      <c r="O2796" s="6">
        <v>4550000</v>
      </c>
      <c r="P2796" s="6">
        <f>O2796-N2796</f>
        <v>350000</v>
      </c>
      <c r="Q2796" s="8">
        <f>P2796/N2796</f>
        <v>8.3333333333333329E-2</v>
      </c>
      <c r="R2796" s="6">
        <v>9458</v>
      </c>
      <c r="S2796" s="9">
        <f>(N2796+R2796)/F2796</f>
        <v>60135.114285714284</v>
      </c>
      <c r="T2796" s="6">
        <v>65135</v>
      </c>
      <c r="U2796" s="5">
        <f>T2796-S2796</f>
        <v>4999.8857142857159</v>
      </c>
      <c r="V2796" s="4">
        <f>U2796/S2796</f>
        <v>8.3144195761069503E-2</v>
      </c>
      <c r="W2796" s="22">
        <f>S2796*L2796</f>
        <v>50367.757478424239</v>
      </c>
      <c r="X2796" s="22">
        <f>T2796*L2796</f>
        <v>54555.544166256419</v>
      </c>
      <c r="Y2796" s="22">
        <f>X2796-W2796</f>
        <v>4187.7866878321802</v>
      </c>
      <c r="Z2796" s="8">
        <f>Y2796/W2796</f>
        <v>8.3144195761069559E-2</v>
      </c>
      <c r="AA2796" s="6">
        <v>601</v>
      </c>
      <c r="AB2796" s="6">
        <v>1893</v>
      </c>
      <c r="AC2796" s="6">
        <f>2016-AB2796</f>
        <v>123</v>
      </c>
      <c r="AD2796" s="6" t="s">
        <v>523</v>
      </c>
    </row>
    <row r="2797" spans="1:30" x14ac:dyDescent="0.2">
      <c r="A2797">
        <v>45</v>
      </c>
      <c r="B2797" s="6" t="s">
        <v>1643</v>
      </c>
      <c r="C2797" s="6" t="s">
        <v>22</v>
      </c>
      <c r="D2797" s="6" t="s">
        <v>23</v>
      </c>
      <c r="E2797" s="6" t="s">
        <v>2767</v>
      </c>
      <c r="F2797" s="6">
        <v>73</v>
      </c>
      <c r="G2797" s="6">
        <v>85</v>
      </c>
      <c r="H2797" s="7">
        <v>42672</v>
      </c>
      <c r="I2797" s="7">
        <v>42682</v>
      </c>
      <c r="J2797" s="7" t="s">
        <v>2543</v>
      </c>
      <c r="K2797" s="17">
        <f>IF(J2797="Januar",238.19,IF(J2797="Februar",240.59,IF(J2797="Mars",245.99,IF(J2797="April",250.79,IF(J2797="Mai",256.52,IF(J2797="Juni",259.83,IF(J2797="Juli",265.66,IF(J2797="August",272.21,IF(J2797="September",275.91,IF(J2797="Oktober",281.13,IF(J2797="November",284.38,IF(J2797="Desember",287.34,0))))))))))))</f>
        <v>284.38</v>
      </c>
      <c r="L2797" s="20">
        <f>$K$2/K2797</f>
        <v>0.83757648217174208</v>
      </c>
      <c r="M2797" s="6">
        <v>10</v>
      </c>
      <c r="N2797" s="6">
        <v>4800000</v>
      </c>
      <c r="O2797" s="6">
        <v>4800000</v>
      </c>
      <c r="P2797" s="6">
        <f>O2797-N2797</f>
        <v>0</v>
      </c>
      <c r="Q2797" s="8">
        <f>P2797/N2797</f>
        <v>0</v>
      </c>
      <c r="R2797" s="6">
        <v>5031</v>
      </c>
      <c r="S2797" s="9">
        <f>(N2797+R2797)/F2797</f>
        <v>65822.34246575342</v>
      </c>
      <c r="T2797" s="6">
        <v>65822</v>
      </c>
      <c r="U2797" s="5">
        <f>T2797-S2797</f>
        <v>-0.342465753419674</v>
      </c>
      <c r="V2797" s="4">
        <f>U2797/S2797</f>
        <v>-5.2028800645898444E-6</v>
      </c>
      <c r="W2797" s="22">
        <f>S2797*L2797</f>
        <v>55131.24605076942</v>
      </c>
      <c r="X2797" s="22">
        <f>T2797*L2797</f>
        <v>55130.959209508408</v>
      </c>
      <c r="Y2797" s="22">
        <f>X2797-W2797</f>
        <v>-0.28684126101143192</v>
      </c>
      <c r="Z2797" s="8">
        <f>Y2797/W2797</f>
        <v>-5.2028800645515018E-6</v>
      </c>
      <c r="AA2797" s="10">
        <v>4590</v>
      </c>
      <c r="AB2797" s="6">
        <v>2013</v>
      </c>
      <c r="AC2797" s="6">
        <f>2016-AB2797</f>
        <v>3</v>
      </c>
      <c r="AD2797" s="6" t="s">
        <v>37</v>
      </c>
    </row>
    <row r="2798" spans="1:30" x14ac:dyDescent="0.2">
      <c r="A2798">
        <v>45</v>
      </c>
      <c r="B2798" s="2" t="s">
        <v>1647</v>
      </c>
      <c r="C2798" s="2" t="s">
        <v>22</v>
      </c>
      <c r="D2798" s="2" t="s">
        <v>23</v>
      </c>
      <c r="E2798" s="6" t="s">
        <v>2767</v>
      </c>
      <c r="F2798" s="2">
        <v>79</v>
      </c>
      <c r="G2798" s="2">
        <v>90</v>
      </c>
      <c r="H2798" s="3">
        <v>42672</v>
      </c>
      <c r="I2798" s="3">
        <v>42682</v>
      </c>
      <c r="J2798" s="3" t="s">
        <v>2543</v>
      </c>
      <c r="K2798" s="17">
        <f>IF(J2798="Januar",238.19,IF(J2798="Februar",240.59,IF(J2798="Mars",245.99,IF(J2798="April",250.79,IF(J2798="Mai",256.52,IF(J2798="Juni",259.83,IF(J2798="Juli",265.66,IF(J2798="August",272.21,IF(J2798="September",275.91,IF(J2798="Oktober",281.13,IF(J2798="November",284.38,IF(J2798="Desember",287.34,0))))))))))))</f>
        <v>284.38</v>
      </c>
      <c r="L2798" s="20">
        <f>$K$2/K2798</f>
        <v>0.83757648217174208</v>
      </c>
      <c r="M2798" s="2">
        <v>10</v>
      </c>
      <c r="N2798" s="2">
        <v>5200000</v>
      </c>
      <c r="O2798" s="2">
        <v>5925000</v>
      </c>
      <c r="P2798" s="2">
        <f>O2798-N2798</f>
        <v>725000</v>
      </c>
      <c r="Q2798" s="4">
        <f>P2798/N2798</f>
        <v>0.13942307692307693</v>
      </c>
      <c r="R2798" s="2"/>
      <c r="S2798" s="9">
        <f>(N2798+R2798)/F2798</f>
        <v>65822.784810126584</v>
      </c>
      <c r="T2798" s="2">
        <v>75000</v>
      </c>
      <c r="U2798" s="5">
        <f>T2798-S2798</f>
        <v>9177.2151898734155</v>
      </c>
      <c r="V2798" s="4">
        <f>U2798/S2798</f>
        <v>0.13942307692307687</v>
      </c>
      <c r="W2798" s="22">
        <f>S2798*L2798</f>
        <v>55131.616548013408</v>
      </c>
      <c r="X2798" s="22">
        <f>T2798*L2798</f>
        <v>62818.236162880654</v>
      </c>
      <c r="Y2798" s="22">
        <f>X2798-W2798</f>
        <v>7686.6196148672461</v>
      </c>
      <c r="Z2798" s="8">
        <f>Y2798/W2798</f>
        <v>0.13942307692307679</v>
      </c>
      <c r="AA2798" s="11">
        <v>13224</v>
      </c>
      <c r="AB2798" s="2">
        <v>1971</v>
      </c>
      <c r="AC2798" s="2">
        <f>2016-AB2798</f>
        <v>45</v>
      </c>
      <c r="AD2798" s="2" t="s">
        <v>186</v>
      </c>
    </row>
    <row r="2799" spans="1:30" x14ac:dyDescent="0.2">
      <c r="A2799">
        <v>45</v>
      </c>
      <c r="B2799" s="2" t="s">
        <v>1098</v>
      </c>
      <c r="C2799" s="2" t="s">
        <v>22</v>
      </c>
      <c r="D2799" s="2" t="s">
        <v>23</v>
      </c>
      <c r="E2799" s="6" t="s">
        <v>2767</v>
      </c>
      <c r="F2799" s="2">
        <v>84</v>
      </c>
      <c r="G2799" s="2">
        <v>92</v>
      </c>
      <c r="H2799" s="3">
        <v>42672</v>
      </c>
      <c r="I2799" s="3">
        <v>42682</v>
      </c>
      <c r="J2799" s="3" t="s">
        <v>2543</v>
      </c>
      <c r="K2799" s="17">
        <f>IF(J2799="Januar",238.19,IF(J2799="Februar",240.59,IF(J2799="Mars",245.99,IF(J2799="April",250.79,IF(J2799="Mai",256.52,IF(J2799="Juni",259.83,IF(J2799="Juli",265.66,IF(J2799="August",272.21,IF(J2799="September",275.91,IF(J2799="Oktober",281.13,IF(J2799="November",284.38,IF(J2799="Desember",287.34,0))))))))))))</f>
        <v>284.38</v>
      </c>
      <c r="L2799" s="20">
        <f>$K$2/K2799</f>
        <v>0.83757648217174208</v>
      </c>
      <c r="M2799" s="2">
        <v>10</v>
      </c>
      <c r="N2799" s="2">
        <v>4950000</v>
      </c>
      <c r="O2799" s="2">
        <v>4950000</v>
      </c>
      <c r="P2799" s="2">
        <f>O2799-N2799</f>
        <v>0</v>
      </c>
      <c r="Q2799" s="4">
        <f>P2799/N2799</f>
        <v>0</v>
      </c>
      <c r="R2799" s="2">
        <v>51661</v>
      </c>
      <c r="S2799" s="9">
        <f>(N2799+R2799)/F2799</f>
        <v>59543.583333333336</v>
      </c>
      <c r="T2799" s="2">
        <v>59544</v>
      </c>
      <c r="U2799" s="5">
        <f>T2799-S2799</f>
        <v>0.41666666666424135</v>
      </c>
      <c r="V2799" s="4">
        <f>U2799/S2799</f>
        <v>6.9976753722006095E-6</v>
      </c>
      <c r="W2799" s="22">
        <f>S2799*L2799</f>
        <v>49872.305064233304</v>
      </c>
      <c r="X2799" s="22">
        <f>T2799*L2799</f>
        <v>49872.654054434213</v>
      </c>
      <c r="Y2799" s="22">
        <f>X2799-W2799</f>
        <v>0.3489902009096113</v>
      </c>
      <c r="Z2799" s="8">
        <f>Y2799/W2799</f>
        <v>6.9976753723359586E-6</v>
      </c>
      <c r="AA2799" s="2">
        <v>406</v>
      </c>
      <c r="AB2799" s="2">
        <v>1896</v>
      </c>
      <c r="AC2799" s="2">
        <f>2016-AB2799</f>
        <v>120</v>
      </c>
      <c r="AD2799" s="2" t="s">
        <v>295</v>
      </c>
    </row>
    <row r="2800" spans="1:30" x14ac:dyDescent="0.2">
      <c r="A2800">
        <v>45</v>
      </c>
      <c r="B2800" s="6" t="s">
        <v>1979</v>
      </c>
      <c r="C2800" s="6" t="s">
        <v>22</v>
      </c>
      <c r="D2800" s="6" t="s">
        <v>23</v>
      </c>
      <c r="E2800" s="6" t="s">
        <v>2767</v>
      </c>
      <c r="F2800" s="6">
        <v>85</v>
      </c>
      <c r="G2800" s="6">
        <v>96</v>
      </c>
      <c r="H2800" s="7">
        <v>42672</v>
      </c>
      <c r="I2800" s="7">
        <v>42682</v>
      </c>
      <c r="J2800" s="7" t="s">
        <v>2543</v>
      </c>
      <c r="K2800" s="17">
        <f>IF(J2800="Januar",238.19,IF(J2800="Februar",240.59,IF(J2800="Mars",245.99,IF(J2800="April",250.79,IF(J2800="Mai",256.52,IF(J2800="Juni",259.83,IF(J2800="Juli",265.66,IF(J2800="August",272.21,IF(J2800="September",275.91,IF(J2800="Oktober",281.13,IF(J2800="November",284.38,IF(J2800="Desember",287.34,0))))))))))))</f>
        <v>284.38</v>
      </c>
      <c r="L2800" s="20">
        <f>$K$2/K2800</f>
        <v>0.83757648217174208</v>
      </c>
      <c r="M2800" s="6">
        <v>10</v>
      </c>
      <c r="N2800" s="6">
        <v>6500000</v>
      </c>
      <c r="O2800" s="6">
        <v>7050000</v>
      </c>
      <c r="P2800" s="6">
        <f>O2800-N2800</f>
        <v>550000</v>
      </c>
      <c r="Q2800" s="8">
        <f>P2800/N2800</f>
        <v>8.461538461538462E-2</v>
      </c>
      <c r="R2800" s="6">
        <v>39525</v>
      </c>
      <c r="S2800" s="9">
        <f>(N2800+R2800)/F2800</f>
        <v>76935.588235294112</v>
      </c>
      <c r="T2800" s="6">
        <v>83406</v>
      </c>
      <c r="U2800" s="5">
        <f>T2800-S2800</f>
        <v>6470.4117647058883</v>
      </c>
      <c r="V2800" s="4">
        <f>U2800/S2800</f>
        <v>8.4101674051249978E-2</v>
      </c>
      <c r="W2800" s="22">
        <f>S2800*L2800</f>
        <v>64439.439347931308</v>
      </c>
      <c r="X2800" s="22">
        <f>T2800*L2800</f>
        <v>69858.904072016318</v>
      </c>
      <c r="Y2800" s="22">
        <f>X2800-W2800</f>
        <v>5419.4647240850099</v>
      </c>
      <c r="Z2800" s="8">
        <f>Y2800/W2800</f>
        <v>8.4101674051249964E-2</v>
      </c>
      <c r="AA2800" s="6">
        <v>478</v>
      </c>
      <c r="AB2800" s="6">
        <v>1900</v>
      </c>
      <c r="AC2800" s="6">
        <f>2016-AB2800</f>
        <v>116</v>
      </c>
      <c r="AD2800" s="6" t="s">
        <v>112</v>
      </c>
    </row>
    <row r="2801" spans="1:30" x14ac:dyDescent="0.2">
      <c r="A2801">
        <v>45</v>
      </c>
      <c r="B2801" s="2" t="s">
        <v>2058</v>
      </c>
      <c r="C2801" s="2" t="s">
        <v>22</v>
      </c>
      <c r="D2801" s="2" t="s">
        <v>23</v>
      </c>
      <c r="E2801" s="6" t="s">
        <v>2767</v>
      </c>
      <c r="F2801" s="2">
        <v>90</v>
      </c>
      <c r="G2801" s="2"/>
      <c r="H2801" s="3">
        <v>42672</v>
      </c>
      <c r="I2801" s="3">
        <v>42682</v>
      </c>
      <c r="J2801" s="3" t="s">
        <v>2543</v>
      </c>
      <c r="K2801" s="17">
        <f>IF(J2801="Januar",238.19,IF(J2801="Februar",240.59,IF(J2801="Mars",245.99,IF(J2801="April",250.79,IF(J2801="Mai",256.52,IF(J2801="Juni",259.83,IF(J2801="Juli",265.66,IF(J2801="August",272.21,IF(J2801="September",275.91,IF(J2801="Oktober",281.13,IF(J2801="November",284.38,IF(J2801="Desember",287.34,0))))))))))))</f>
        <v>284.38</v>
      </c>
      <c r="L2801" s="20">
        <f>$K$2/K2801</f>
        <v>0.83757648217174208</v>
      </c>
      <c r="M2801" s="2">
        <v>10</v>
      </c>
      <c r="N2801" s="2">
        <v>5400000</v>
      </c>
      <c r="O2801" s="2">
        <v>5950000</v>
      </c>
      <c r="P2801" s="2">
        <f>O2801-N2801</f>
        <v>550000</v>
      </c>
      <c r="Q2801" s="4">
        <f>P2801/N2801</f>
        <v>0.10185185185185185</v>
      </c>
      <c r="R2801" s="2">
        <v>128928</v>
      </c>
      <c r="S2801" s="9">
        <f>(N2801+R2801)/F2801</f>
        <v>61432.533333333333</v>
      </c>
      <c r="T2801" s="2">
        <v>67544</v>
      </c>
      <c r="U2801" s="5">
        <f>T2801-S2801</f>
        <v>6111.4666666666672</v>
      </c>
      <c r="V2801" s="4">
        <f>U2801/S2801</f>
        <v>9.948257600750092E-2</v>
      </c>
      <c r="W2801" s="22">
        <f>S2801*L2801</f>
        <v>51454.445160231619</v>
      </c>
      <c r="X2801" s="22">
        <f>T2801*L2801</f>
        <v>56573.26591180815</v>
      </c>
      <c r="Y2801" s="22">
        <f>X2801-W2801</f>
        <v>5118.8207515765316</v>
      </c>
      <c r="Z2801" s="8">
        <f>Y2801/W2801</f>
        <v>9.9482576007500961E-2</v>
      </c>
      <c r="AA2801" s="2"/>
      <c r="AB2801" s="2">
        <v>1916</v>
      </c>
      <c r="AC2801" s="2">
        <f>2016-AB2801</f>
        <v>100</v>
      </c>
      <c r="AD2801" s="2" t="s">
        <v>67</v>
      </c>
    </row>
    <row r="2802" spans="1:30" x14ac:dyDescent="0.2">
      <c r="A2802">
        <v>45</v>
      </c>
      <c r="B2802" s="6" t="s">
        <v>2174</v>
      </c>
      <c r="C2802" s="6" t="s">
        <v>22</v>
      </c>
      <c r="D2802" s="6" t="s">
        <v>23</v>
      </c>
      <c r="E2802" s="6" t="s">
        <v>2767</v>
      </c>
      <c r="F2802" s="6">
        <v>99</v>
      </c>
      <c r="G2802" s="6">
        <v>112</v>
      </c>
      <c r="H2802" s="7">
        <v>42672</v>
      </c>
      <c r="I2802" s="7">
        <v>42682</v>
      </c>
      <c r="J2802" s="3" t="s">
        <v>2543</v>
      </c>
      <c r="K2802" s="17">
        <f>IF(J2802="Januar",238.19,IF(J2802="Februar",240.59,IF(J2802="Mars",245.99,IF(J2802="April",250.79,IF(J2802="Mai",256.52,IF(J2802="Juni",259.83,IF(J2802="Juli",265.66,IF(J2802="August",272.21,IF(J2802="September",275.91,IF(J2802="Oktober",281.13,IF(J2802="November",284.38,IF(J2802="Desember",287.34,0))))))))))))</f>
        <v>284.38</v>
      </c>
      <c r="L2802" s="20">
        <f>$K$2/K2802</f>
        <v>0.83757648217174208</v>
      </c>
      <c r="M2802" s="6">
        <v>10</v>
      </c>
      <c r="N2802" s="6">
        <v>7200000</v>
      </c>
      <c r="O2802" s="6">
        <v>7350000</v>
      </c>
      <c r="P2802" s="6">
        <f>O2802-N2802</f>
        <v>150000</v>
      </c>
      <c r="Q2802" s="8">
        <f>P2802/N2802</f>
        <v>2.0833333333333332E-2</v>
      </c>
      <c r="R2802" s="6"/>
      <c r="S2802" s="9">
        <f>(N2802+R2802)/F2802</f>
        <v>72727.272727272721</v>
      </c>
      <c r="T2802" s="6">
        <v>74242</v>
      </c>
      <c r="U2802" s="5">
        <f>T2802-S2802</f>
        <v>1514.7272727272793</v>
      </c>
      <c r="V2802" s="4">
        <f>U2802/S2802</f>
        <v>2.0827500000000092E-2</v>
      </c>
      <c r="W2802" s="22">
        <f>S2802*L2802</f>
        <v>60914.653248853967</v>
      </c>
      <c r="X2802" s="22">
        <f>T2802*L2802</f>
        <v>62183.353189394475</v>
      </c>
      <c r="Y2802" s="22">
        <f>X2802-W2802</f>
        <v>1268.6999405405077</v>
      </c>
      <c r="Z2802" s="8">
        <f>Y2802/W2802</f>
        <v>2.0827500000000027E-2</v>
      </c>
      <c r="AA2802" s="10">
        <v>4216</v>
      </c>
      <c r="AB2802" s="6">
        <v>2012</v>
      </c>
      <c r="AC2802" s="6">
        <f>2016-AB2802</f>
        <v>4</v>
      </c>
      <c r="AD2802" s="6" t="s">
        <v>494</v>
      </c>
    </row>
    <row r="2803" spans="1:30" x14ac:dyDescent="0.2">
      <c r="A2803">
        <v>45</v>
      </c>
      <c r="B2803" s="6" t="s">
        <v>2311</v>
      </c>
      <c r="C2803" s="6" t="s">
        <v>22</v>
      </c>
      <c r="D2803" s="6" t="s">
        <v>23</v>
      </c>
      <c r="E2803" s="6" t="s">
        <v>2767</v>
      </c>
      <c r="F2803" s="6">
        <v>112</v>
      </c>
      <c r="G2803" s="6">
        <v>121</v>
      </c>
      <c r="H2803" s="7">
        <v>42672</v>
      </c>
      <c r="I2803" s="7">
        <v>42682</v>
      </c>
      <c r="J2803" s="3" t="s">
        <v>2543</v>
      </c>
      <c r="K2803" s="17">
        <f>IF(J2803="Januar",238.19,IF(J2803="Februar",240.59,IF(J2803="Mars",245.99,IF(J2803="April",250.79,IF(J2803="Mai",256.52,IF(J2803="Juni",259.83,IF(J2803="Juli",265.66,IF(J2803="August",272.21,IF(J2803="September",275.91,IF(J2803="Oktober",281.13,IF(J2803="November",284.38,IF(J2803="Desember",287.34,0))))))))))))</f>
        <v>284.38</v>
      </c>
      <c r="L2803" s="20">
        <f>$K$2/K2803</f>
        <v>0.83757648217174208</v>
      </c>
      <c r="M2803" s="6">
        <v>10</v>
      </c>
      <c r="N2803" s="6">
        <v>6000000</v>
      </c>
      <c r="O2803" s="6">
        <v>5820000</v>
      </c>
      <c r="P2803" s="6">
        <f>O2803-N2803</f>
        <v>-180000</v>
      </c>
      <c r="Q2803" s="8">
        <f>P2803/N2803</f>
        <v>-0.03</v>
      </c>
      <c r="R2803" s="6"/>
      <c r="S2803" s="9">
        <f>(N2803+R2803)/F2803</f>
        <v>53571.428571428572</v>
      </c>
      <c r="T2803" s="6">
        <v>51964</v>
      </c>
      <c r="U2803" s="5">
        <f>T2803-S2803</f>
        <v>-1607.4285714285725</v>
      </c>
      <c r="V2803" s="4">
        <f>U2803/S2803</f>
        <v>-3.0005333333333353E-2</v>
      </c>
      <c r="W2803" s="22">
        <f>S2803*L2803</f>
        <v>44870.168687771897</v>
      </c>
      <c r="X2803" s="22">
        <f>T2803*L2803</f>
        <v>43523.824319572406</v>
      </c>
      <c r="Y2803" s="22">
        <f>X2803-W2803</f>
        <v>-1346.3443681994904</v>
      </c>
      <c r="Z2803" s="8">
        <f>Y2803/W2803</f>
        <v>-3.0005333333333304E-2</v>
      </c>
      <c r="AA2803" s="10">
        <v>1363</v>
      </c>
      <c r="AB2803" s="6">
        <v>1894</v>
      </c>
      <c r="AC2803" s="6">
        <f>2016-AB2803</f>
        <v>122</v>
      </c>
      <c r="AD2803" s="6" t="s">
        <v>315</v>
      </c>
    </row>
    <row r="2804" spans="1:30" x14ac:dyDescent="0.2">
      <c r="A2804">
        <v>45</v>
      </c>
      <c r="B2804" s="2" t="s">
        <v>145</v>
      </c>
      <c r="C2804" s="2" t="s">
        <v>22</v>
      </c>
      <c r="D2804" s="2" t="s">
        <v>23</v>
      </c>
      <c r="E2804" s="6" t="s">
        <v>2767</v>
      </c>
      <c r="F2804" s="2">
        <v>28</v>
      </c>
      <c r="G2804" s="2">
        <v>32</v>
      </c>
      <c r="H2804" s="3">
        <v>42671</v>
      </c>
      <c r="I2804" s="3">
        <v>42682</v>
      </c>
      <c r="J2804" s="7" t="s">
        <v>2543</v>
      </c>
      <c r="K2804" s="17">
        <f>IF(J2804="Januar",238.19,IF(J2804="Februar",240.59,IF(J2804="Mars",245.99,IF(J2804="April",250.79,IF(J2804="Mai",256.52,IF(J2804="Juni",259.83,IF(J2804="Juli",265.66,IF(J2804="August",272.21,IF(J2804="September",275.91,IF(J2804="Oktober",281.13,IF(J2804="November",284.38,IF(J2804="Desember",287.34,0))))))))))))</f>
        <v>284.38</v>
      </c>
      <c r="L2804" s="20">
        <f>$K$2/K2804</f>
        <v>0.83757648217174208</v>
      </c>
      <c r="M2804" s="2">
        <v>11</v>
      </c>
      <c r="N2804" s="2">
        <v>2400000</v>
      </c>
      <c r="O2804" s="2">
        <v>2975000</v>
      </c>
      <c r="P2804" s="2">
        <f>O2804-N2804</f>
        <v>575000</v>
      </c>
      <c r="Q2804" s="4">
        <f>P2804/N2804</f>
        <v>0.23958333333333334</v>
      </c>
      <c r="R2804" s="2">
        <v>76099</v>
      </c>
      <c r="S2804" s="9">
        <f>(N2804+R2804)/F2804</f>
        <v>88432.107142857145</v>
      </c>
      <c r="T2804" s="2">
        <v>108968</v>
      </c>
      <c r="U2804" s="5">
        <f>T2804-S2804</f>
        <v>20535.892857142855</v>
      </c>
      <c r="V2804" s="4">
        <f>U2804/S2804</f>
        <v>0.23222213651392773</v>
      </c>
      <c r="W2804" s="22">
        <f>S2804*L2804</f>
        <v>74068.653211748868</v>
      </c>
      <c r="X2804" s="22">
        <f>T2804*L2804</f>
        <v>91269.034109290384</v>
      </c>
      <c r="Y2804" s="22">
        <f>X2804-W2804</f>
        <v>17200.380897541516</v>
      </c>
      <c r="Z2804" s="8">
        <f>Y2804/W2804</f>
        <v>0.2322221365139277</v>
      </c>
      <c r="AA2804" s="2">
        <v>696</v>
      </c>
      <c r="AB2804" s="2">
        <v>1936</v>
      </c>
      <c r="AC2804" s="2">
        <f>2016-AB2804</f>
        <v>80</v>
      </c>
      <c r="AD2804" s="2" t="s">
        <v>146</v>
      </c>
    </row>
    <row r="2805" spans="1:30" x14ac:dyDescent="0.2">
      <c r="A2805">
        <v>45</v>
      </c>
      <c r="B2805" s="6" t="s">
        <v>215</v>
      </c>
      <c r="C2805" s="6" t="s">
        <v>22</v>
      </c>
      <c r="D2805" s="6" t="s">
        <v>23</v>
      </c>
      <c r="E2805" s="6" t="s">
        <v>2767</v>
      </c>
      <c r="F2805" s="6">
        <v>32</v>
      </c>
      <c r="G2805" s="6">
        <v>35</v>
      </c>
      <c r="H2805" s="7">
        <v>42671</v>
      </c>
      <c r="I2805" s="7">
        <v>42682</v>
      </c>
      <c r="J2805" s="3" t="s">
        <v>2543</v>
      </c>
      <c r="K2805" s="17">
        <f>IF(J2805="Januar",238.19,IF(J2805="Februar",240.59,IF(J2805="Mars",245.99,IF(J2805="April",250.79,IF(J2805="Mai",256.52,IF(J2805="Juni",259.83,IF(J2805="Juli",265.66,IF(J2805="August",272.21,IF(J2805="September",275.91,IF(J2805="Oktober",281.13,IF(J2805="November",284.38,IF(J2805="Desember",287.34,0))))))))))))</f>
        <v>284.38</v>
      </c>
      <c r="L2805" s="20">
        <f>$K$2/K2805</f>
        <v>0.83757648217174208</v>
      </c>
      <c r="M2805" s="6">
        <v>11</v>
      </c>
      <c r="N2805" s="6">
        <v>3100000</v>
      </c>
      <c r="O2805" s="6">
        <v>3100000</v>
      </c>
      <c r="P2805" s="6">
        <f>O2805-N2805</f>
        <v>0</v>
      </c>
      <c r="Q2805" s="8">
        <f>P2805/N2805</f>
        <v>0</v>
      </c>
      <c r="R2805" s="6">
        <v>98271</v>
      </c>
      <c r="S2805" s="9">
        <f>(N2805+R2805)/F2805</f>
        <v>99945.96875</v>
      </c>
      <c r="T2805" s="6">
        <v>99946</v>
      </c>
      <c r="U2805" s="5">
        <f>T2805-S2805</f>
        <v>3.125E-2</v>
      </c>
      <c r="V2805" s="8">
        <f>U2805/S2805</f>
        <v>3.1266893893606889E-7</v>
      </c>
      <c r="W2805" s="22">
        <f>S2805*L2805</f>
        <v>83712.392912871859</v>
      </c>
      <c r="X2805" s="22">
        <f>T2805*L2805</f>
        <v>83712.419087136936</v>
      </c>
      <c r="Y2805" s="22">
        <f>X2805-W2805</f>
        <v>2.61742650764063E-2</v>
      </c>
      <c r="Z2805" s="8">
        <f>Y2805/W2805</f>
        <v>3.1266893903807722E-7</v>
      </c>
      <c r="AA2805" s="6">
        <v>695</v>
      </c>
      <c r="AB2805" s="6">
        <v>1939</v>
      </c>
      <c r="AC2805" s="6">
        <f>2016-AB2805</f>
        <v>77</v>
      </c>
      <c r="AD2805" s="6" t="s">
        <v>103</v>
      </c>
    </row>
    <row r="2806" spans="1:30" x14ac:dyDescent="0.2">
      <c r="A2806">
        <v>45</v>
      </c>
      <c r="B2806" s="2" t="s">
        <v>184</v>
      </c>
      <c r="C2806" s="2" t="s">
        <v>22</v>
      </c>
      <c r="D2806" s="2" t="s">
        <v>23</v>
      </c>
      <c r="E2806" s="6" t="s">
        <v>2767</v>
      </c>
      <c r="F2806" s="2">
        <v>37</v>
      </c>
      <c r="G2806" s="2">
        <v>44</v>
      </c>
      <c r="H2806" s="3">
        <v>42671</v>
      </c>
      <c r="I2806" s="3">
        <v>42682</v>
      </c>
      <c r="J2806" s="3" t="s">
        <v>2543</v>
      </c>
      <c r="K2806" s="17">
        <f>IF(J2806="Januar",238.19,IF(J2806="Februar",240.59,IF(J2806="Mars",245.99,IF(J2806="April",250.79,IF(J2806="Mai",256.52,IF(J2806="Juni",259.83,IF(J2806="Juli",265.66,IF(J2806="August",272.21,IF(J2806="September",275.91,IF(J2806="Oktober",281.13,IF(J2806="November",284.38,IF(J2806="Desember",287.34,0))))))))))))</f>
        <v>284.38</v>
      </c>
      <c r="L2806" s="20">
        <f>$K$2/K2806</f>
        <v>0.83757648217174208</v>
      </c>
      <c r="M2806" s="2">
        <v>11</v>
      </c>
      <c r="N2806" s="2">
        <v>2700000</v>
      </c>
      <c r="O2806" s="2">
        <v>3250000</v>
      </c>
      <c r="P2806" s="2">
        <f>O2806-N2806</f>
        <v>550000</v>
      </c>
      <c r="Q2806" s="4">
        <f>P2806/N2806</f>
        <v>0.20370370370370369</v>
      </c>
      <c r="R2806" s="2">
        <v>189131</v>
      </c>
      <c r="S2806" s="9">
        <f>(N2806+R2806)/F2806</f>
        <v>78084.621621621627</v>
      </c>
      <c r="T2806" s="2">
        <v>92949</v>
      </c>
      <c r="U2806" s="5">
        <f>T2806-S2806</f>
        <v>14864.378378378373</v>
      </c>
      <c r="V2806" s="4">
        <f>U2806/S2806</f>
        <v>0.19036243077935883</v>
      </c>
      <c r="W2806" s="22">
        <f>S2806*L2806</f>
        <v>65401.84268954939</v>
      </c>
      <c r="X2806" s="22">
        <f>T2806*L2806</f>
        <v>77851.89644138125</v>
      </c>
      <c r="Y2806" s="22">
        <f>X2806-W2806</f>
        <v>12450.05375183186</v>
      </c>
      <c r="Z2806" s="8">
        <f>Y2806/W2806</f>
        <v>0.1903624307793588</v>
      </c>
      <c r="AA2806" s="11">
        <v>1114</v>
      </c>
      <c r="AB2806" s="2">
        <v>1936</v>
      </c>
      <c r="AC2806" s="2">
        <f>2016-AB2806</f>
        <v>80</v>
      </c>
      <c r="AD2806" s="2" t="s">
        <v>37</v>
      </c>
    </row>
    <row r="2807" spans="1:30" x14ac:dyDescent="0.2">
      <c r="A2807">
        <v>45</v>
      </c>
      <c r="B2807" s="6" t="s">
        <v>354</v>
      </c>
      <c r="C2807" s="6" t="s">
        <v>22</v>
      </c>
      <c r="D2807" s="6" t="s">
        <v>23</v>
      </c>
      <c r="E2807" s="6" t="s">
        <v>2767</v>
      </c>
      <c r="F2807" s="6">
        <v>38</v>
      </c>
      <c r="G2807" s="6">
        <v>43</v>
      </c>
      <c r="H2807" s="7">
        <v>42671</v>
      </c>
      <c r="I2807" s="7">
        <v>42682</v>
      </c>
      <c r="J2807" s="7" t="s">
        <v>2543</v>
      </c>
      <c r="K2807" s="17">
        <f>IF(J2807="Januar",238.19,IF(J2807="Februar",240.59,IF(J2807="Mars",245.99,IF(J2807="April",250.79,IF(J2807="Mai",256.52,IF(J2807="Juni",259.83,IF(J2807="Juli",265.66,IF(J2807="August",272.21,IF(J2807="September",275.91,IF(J2807="Oktober",281.13,IF(J2807="November",284.38,IF(J2807="Desember",287.34,0))))))))))))</f>
        <v>284.38</v>
      </c>
      <c r="L2807" s="20">
        <f>$K$2/K2807</f>
        <v>0.83757648217174208</v>
      </c>
      <c r="M2807" s="6">
        <v>11</v>
      </c>
      <c r="N2807" s="6">
        <v>2500000</v>
      </c>
      <c r="O2807" s="6">
        <v>2650000</v>
      </c>
      <c r="P2807" s="6">
        <f>O2807-N2807</f>
        <v>150000</v>
      </c>
      <c r="Q2807" s="8">
        <f>P2807/N2807</f>
        <v>0.06</v>
      </c>
      <c r="R2807" s="6">
        <v>24122</v>
      </c>
      <c r="S2807" s="9">
        <f>(N2807+R2807)/F2807</f>
        <v>66424.263157894733</v>
      </c>
      <c r="T2807" s="6">
        <v>70372</v>
      </c>
      <c r="U2807" s="9">
        <f>T2807-S2807</f>
        <v>3947.736842105267</v>
      </c>
      <c r="V2807" s="4">
        <f>U2807/S2807</f>
        <v>5.9432151060844186E-2</v>
      </c>
      <c r="W2807" s="22">
        <f>S2807*L2807</f>
        <v>55635.400666639522</v>
      </c>
      <c r="X2807" s="22">
        <f>T2807*L2807</f>
        <v>58941.932203389835</v>
      </c>
      <c r="Y2807" s="22">
        <f>X2807-W2807</f>
        <v>3306.5315367503135</v>
      </c>
      <c r="Z2807" s="8">
        <f>Y2807/W2807</f>
        <v>5.9432151060844228E-2</v>
      </c>
      <c r="AA2807" s="10">
        <v>8838</v>
      </c>
      <c r="AB2807" s="6">
        <v>1955</v>
      </c>
      <c r="AC2807" s="6">
        <f>2016-AB2807</f>
        <v>61</v>
      </c>
      <c r="AD2807" s="6" t="s">
        <v>37</v>
      </c>
    </row>
    <row r="2808" spans="1:30" x14ac:dyDescent="0.2">
      <c r="A2808">
        <v>45</v>
      </c>
      <c r="B2808" s="2" t="s">
        <v>348</v>
      </c>
      <c r="C2808" s="2" t="s">
        <v>22</v>
      </c>
      <c r="D2808" s="2" t="s">
        <v>23</v>
      </c>
      <c r="E2808" s="6" t="s">
        <v>2767</v>
      </c>
      <c r="F2808" s="2">
        <v>40</v>
      </c>
      <c r="G2808" s="2">
        <v>45</v>
      </c>
      <c r="H2808" s="3">
        <v>42671</v>
      </c>
      <c r="I2808" s="3">
        <v>42682</v>
      </c>
      <c r="J2808" s="3" t="s">
        <v>2543</v>
      </c>
      <c r="K2808" s="17">
        <f>IF(J2808="Januar",238.19,IF(J2808="Februar",240.59,IF(J2808="Mars",245.99,IF(J2808="April",250.79,IF(J2808="Mai",256.52,IF(J2808="Juni",259.83,IF(J2808="Juli",265.66,IF(J2808="August",272.21,IF(J2808="September",275.91,IF(J2808="Oktober",281.13,IF(J2808="November",284.38,IF(J2808="Desember",287.34,0))))))))))))</f>
        <v>284.38</v>
      </c>
      <c r="L2808" s="20">
        <f>$K$2/K2808</f>
        <v>0.83757648217174208</v>
      </c>
      <c r="M2808" s="2">
        <v>11</v>
      </c>
      <c r="N2808" s="2">
        <v>2950000</v>
      </c>
      <c r="O2808" s="2">
        <v>3475000</v>
      </c>
      <c r="P2808" s="2">
        <f>O2808-N2808</f>
        <v>525000</v>
      </c>
      <c r="Q2808" s="4">
        <f>P2808/N2808</f>
        <v>0.17796610169491525</v>
      </c>
      <c r="R2808" s="2"/>
      <c r="S2808" s="9">
        <f>(N2808+R2808)/F2808</f>
        <v>73750</v>
      </c>
      <c r="T2808" s="2">
        <v>86875</v>
      </c>
      <c r="U2808" s="5">
        <f>T2808-S2808</f>
        <v>13125</v>
      </c>
      <c r="V2808" s="4">
        <f>U2808/S2808</f>
        <v>0.17796610169491525</v>
      </c>
      <c r="W2808" s="22">
        <f>S2808*L2808</f>
        <v>61771.265560165979</v>
      </c>
      <c r="X2808" s="22">
        <f>T2808*L2808</f>
        <v>72764.456888670087</v>
      </c>
      <c r="Y2808" s="22">
        <f>X2808-W2808</f>
        <v>10993.191328504108</v>
      </c>
      <c r="Z2808" s="8">
        <f>Y2808/W2808</f>
        <v>0.17796610169491514</v>
      </c>
      <c r="AA2808" s="11">
        <v>1380</v>
      </c>
      <c r="AB2808" s="2">
        <v>2010</v>
      </c>
      <c r="AC2808" s="2">
        <f>2016-AB2808</f>
        <v>6</v>
      </c>
      <c r="AD2808" s="2" t="s">
        <v>37</v>
      </c>
    </row>
    <row r="2809" spans="1:30" x14ac:dyDescent="0.2">
      <c r="A2809">
        <v>45</v>
      </c>
      <c r="B2809" s="6" t="s">
        <v>565</v>
      </c>
      <c r="C2809" s="6" t="s">
        <v>22</v>
      </c>
      <c r="D2809" s="6" t="s">
        <v>23</v>
      </c>
      <c r="E2809" s="6" t="s">
        <v>2767</v>
      </c>
      <c r="F2809" s="6">
        <v>49</v>
      </c>
      <c r="G2809" s="6">
        <v>55</v>
      </c>
      <c r="H2809" s="7">
        <v>42671</v>
      </c>
      <c r="I2809" s="7">
        <v>42682</v>
      </c>
      <c r="J2809" s="3" t="s">
        <v>2543</v>
      </c>
      <c r="K2809" s="17">
        <f>IF(J2809="Januar",238.19,IF(J2809="Februar",240.59,IF(J2809="Mars",245.99,IF(J2809="April",250.79,IF(J2809="Mai",256.52,IF(J2809="Juni",259.83,IF(J2809="Juli",265.66,IF(J2809="August",272.21,IF(J2809="September",275.91,IF(J2809="Oktober",281.13,IF(J2809="November",284.38,IF(J2809="Desember",287.34,0))))))))))))</f>
        <v>284.38</v>
      </c>
      <c r="L2809" s="20">
        <f>$K$2/K2809</f>
        <v>0.83757648217174208</v>
      </c>
      <c r="M2809" s="6">
        <v>11</v>
      </c>
      <c r="N2809" s="6">
        <v>3900000</v>
      </c>
      <c r="O2809" s="6">
        <v>4400000</v>
      </c>
      <c r="P2809" s="6">
        <f>O2809-N2809</f>
        <v>500000</v>
      </c>
      <c r="Q2809" s="8">
        <f>P2809/N2809</f>
        <v>0.12820512820512819</v>
      </c>
      <c r="R2809" s="6">
        <v>1213</v>
      </c>
      <c r="S2809" s="9">
        <f>(N2809+R2809)/F2809</f>
        <v>79616.591836734689</v>
      </c>
      <c r="T2809" s="6">
        <v>89821</v>
      </c>
      <c r="U2809" s="5">
        <f>T2809-S2809</f>
        <v>10204.408163265311</v>
      </c>
      <c r="V2809" s="4">
        <f>U2809/S2809</f>
        <v>0.12816936680975899</v>
      </c>
      <c r="W2809" s="22">
        <f>S2809*L2809</f>
        <v>66684.984913115681</v>
      </c>
      <c r="X2809" s="22">
        <f>T2809*L2809</f>
        <v>75231.95720514805</v>
      </c>
      <c r="Y2809" s="22">
        <f>X2809-W2809</f>
        <v>8546.9722920323693</v>
      </c>
      <c r="Z2809" s="8">
        <f>Y2809/W2809</f>
        <v>0.12816936680975902</v>
      </c>
      <c r="AA2809" s="6">
        <v>676</v>
      </c>
      <c r="AB2809" s="6">
        <v>1976</v>
      </c>
      <c r="AC2809" s="6">
        <f>2016-AB2809</f>
        <v>40</v>
      </c>
      <c r="AD2809" s="6" t="s">
        <v>75</v>
      </c>
    </row>
    <row r="2810" spans="1:30" x14ac:dyDescent="0.2">
      <c r="A2810">
        <v>45</v>
      </c>
      <c r="B2810" s="2" t="s">
        <v>715</v>
      </c>
      <c r="C2810" s="2" t="s">
        <v>22</v>
      </c>
      <c r="D2810" s="2" t="s">
        <v>23</v>
      </c>
      <c r="E2810" s="6" t="s">
        <v>2767</v>
      </c>
      <c r="F2810" s="2">
        <v>49</v>
      </c>
      <c r="G2810" s="2">
        <v>54</v>
      </c>
      <c r="H2810" s="3">
        <v>42671</v>
      </c>
      <c r="I2810" s="3">
        <v>42682</v>
      </c>
      <c r="J2810" s="7" t="s">
        <v>2543</v>
      </c>
      <c r="K2810" s="17">
        <f>IF(J2810="Januar",238.19,IF(J2810="Februar",240.59,IF(J2810="Mars",245.99,IF(J2810="April",250.79,IF(J2810="Mai",256.52,IF(J2810="Juni",259.83,IF(J2810="Juli",265.66,IF(J2810="August",272.21,IF(J2810="September",275.91,IF(J2810="Oktober",281.13,IF(J2810="November",284.38,IF(J2810="Desember",287.34,0))))))))))))</f>
        <v>284.38</v>
      </c>
      <c r="L2810" s="20">
        <f>$K$2/K2810</f>
        <v>0.83757648217174208</v>
      </c>
      <c r="M2810" s="2">
        <v>11</v>
      </c>
      <c r="N2810" s="2">
        <v>4200000</v>
      </c>
      <c r="O2810" s="2">
        <v>4600000</v>
      </c>
      <c r="P2810" s="2">
        <f>O2810-N2810</f>
        <v>400000</v>
      </c>
      <c r="Q2810" s="4">
        <f>P2810/N2810</f>
        <v>9.5238095238095233E-2</v>
      </c>
      <c r="R2810" s="2"/>
      <c r="S2810" s="9">
        <f>(N2810+R2810)/F2810</f>
        <v>85714.28571428571</v>
      </c>
      <c r="T2810" s="2">
        <v>93878</v>
      </c>
      <c r="U2810" s="5">
        <f>T2810-S2810</f>
        <v>8163.7142857142899</v>
      </c>
      <c r="V2810" s="4">
        <f>U2810/S2810</f>
        <v>9.5243333333333388E-2</v>
      </c>
      <c r="W2810" s="22">
        <f>S2810*L2810</f>
        <v>71792.269900435029</v>
      </c>
      <c r="X2810" s="22">
        <f>T2810*L2810</f>
        <v>78630.004993318798</v>
      </c>
      <c r="Y2810" s="22">
        <f>X2810-W2810</f>
        <v>6837.7350928837695</v>
      </c>
      <c r="Z2810" s="8">
        <f>Y2810/W2810</f>
        <v>9.5243333333333374E-2</v>
      </c>
      <c r="AA2810" s="11">
        <v>1915</v>
      </c>
      <c r="AB2810" s="2">
        <v>2004</v>
      </c>
      <c r="AC2810" s="2">
        <f>2016-AB2810</f>
        <v>12</v>
      </c>
      <c r="AD2810" s="2" t="s">
        <v>37</v>
      </c>
    </row>
    <row r="2811" spans="1:30" x14ac:dyDescent="0.2">
      <c r="A2811">
        <v>45</v>
      </c>
      <c r="B2811" s="2" t="s">
        <v>903</v>
      </c>
      <c r="C2811" s="2" t="s">
        <v>22</v>
      </c>
      <c r="D2811" s="2" t="s">
        <v>23</v>
      </c>
      <c r="E2811" s="6" t="s">
        <v>2767</v>
      </c>
      <c r="F2811" s="2">
        <v>53</v>
      </c>
      <c r="G2811" s="2">
        <v>60</v>
      </c>
      <c r="H2811" s="3">
        <v>42671</v>
      </c>
      <c r="I2811" s="3">
        <v>42682</v>
      </c>
      <c r="J2811" s="3" t="s">
        <v>2543</v>
      </c>
      <c r="K2811" s="17">
        <f>IF(J2811="Januar",238.19,IF(J2811="Februar",240.59,IF(J2811="Mars",245.99,IF(J2811="April",250.79,IF(J2811="Mai",256.52,IF(J2811="Juni",259.83,IF(J2811="Juli",265.66,IF(J2811="August",272.21,IF(J2811="September",275.91,IF(J2811="Oktober",281.13,IF(J2811="November",284.38,IF(J2811="Desember",287.34,0))))))))))))</f>
        <v>284.38</v>
      </c>
      <c r="L2811" s="20">
        <f>$K$2/K2811</f>
        <v>0.83757648217174208</v>
      </c>
      <c r="M2811" s="2">
        <v>11</v>
      </c>
      <c r="N2811" s="2">
        <v>3150000</v>
      </c>
      <c r="O2811" s="2">
        <v>3475000</v>
      </c>
      <c r="P2811" s="2">
        <f>O2811-N2811</f>
        <v>325000</v>
      </c>
      <c r="Q2811" s="4">
        <f>P2811/N2811</f>
        <v>0.10317460317460317</v>
      </c>
      <c r="R2811" s="2">
        <v>111000</v>
      </c>
      <c r="S2811" s="9">
        <f>(N2811+R2811)/F2811</f>
        <v>61528.301886792455</v>
      </c>
      <c r="T2811" s="2">
        <v>67660</v>
      </c>
      <c r="U2811" s="5">
        <f>T2811-S2811</f>
        <v>6131.6981132075452</v>
      </c>
      <c r="V2811" s="4">
        <f>U2811/S2811</f>
        <v>9.9656547071450441E-2</v>
      </c>
      <c r="W2811" s="22">
        <f>S2811*L2811</f>
        <v>51534.658648340584</v>
      </c>
      <c r="X2811" s="22">
        <f>T2811*L2811</f>
        <v>56670.424783740069</v>
      </c>
      <c r="Y2811" s="22">
        <f>X2811-W2811</f>
        <v>5135.7661353994845</v>
      </c>
      <c r="Z2811" s="8">
        <f>Y2811/W2811</f>
        <v>9.9656547071450455E-2</v>
      </c>
      <c r="AA2811" s="11">
        <v>4404</v>
      </c>
      <c r="AB2811" s="2">
        <v>1934</v>
      </c>
      <c r="AC2811" s="2">
        <f>2016-AB2811</f>
        <v>82</v>
      </c>
      <c r="AD2811" s="2" t="s">
        <v>183</v>
      </c>
    </row>
    <row r="2812" spans="1:30" x14ac:dyDescent="0.2">
      <c r="A2812">
        <v>45</v>
      </c>
      <c r="B2812" s="6" t="s">
        <v>1073</v>
      </c>
      <c r="C2812" s="6" t="s">
        <v>22</v>
      </c>
      <c r="D2812" s="6" t="s">
        <v>23</v>
      </c>
      <c r="E2812" s="6" t="s">
        <v>2767</v>
      </c>
      <c r="F2812" s="6">
        <v>57</v>
      </c>
      <c r="G2812" s="6">
        <v>63</v>
      </c>
      <c r="H2812" s="7">
        <v>42671</v>
      </c>
      <c r="I2812" s="7">
        <v>42682</v>
      </c>
      <c r="J2812" s="7" t="s">
        <v>2543</v>
      </c>
      <c r="K2812" s="17">
        <f>IF(J2812="Januar",238.19,IF(J2812="Februar",240.59,IF(J2812="Mars",245.99,IF(J2812="April",250.79,IF(J2812="Mai",256.52,IF(J2812="Juni",259.83,IF(J2812="Juli",265.66,IF(J2812="August",272.21,IF(J2812="September",275.91,IF(J2812="Oktober",281.13,IF(J2812="November",284.38,IF(J2812="Desember",287.34,0))))))))))))</f>
        <v>284.38</v>
      </c>
      <c r="L2812" s="20">
        <f>$K$2/K2812</f>
        <v>0.83757648217174208</v>
      </c>
      <c r="M2812" s="6">
        <v>11</v>
      </c>
      <c r="N2812" s="6">
        <v>2800000</v>
      </c>
      <c r="O2812" s="6">
        <v>2925000</v>
      </c>
      <c r="P2812" s="6">
        <f>O2812-N2812</f>
        <v>125000</v>
      </c>
      <c r="Q2812" s="8">
        <f>P2812/N2812</f>
        <v>4.4642857142857144E-2</v>
      </c>
      <c r="R2812" s="6"/>
      <c r="S2812" s="9">
        <f>(N2812+R2812)/F2812</f>
        <v>49122.807017543862</v>
      </c>
      <c r="T2812" s="6">
        <v>51316</v>
      </c>
      <c r="U2812" s="5">
        <f>T2812-S2812</f>
        <v>2193.1929824561375</v>
      </c>
      <c r="V2812" s="4">
        <f>U2812/S2812</f>
        <v>4.4647142857142795E-2</v>
      </c>
      <c r="W2812" s="22">
        <f>S2812*L2812</f>
        <v>41144.10789615575</v>
      </c>
      <c r="X2812" s="22">
        <f>T2812*L2812</f>
        <v>42981.074759125113</v>
      </c>
      <c r="Y2812" s="22">
        <f>X2812-W2812</f>
        <v>1836.9668629693624</v>
      </c>
      <c r="Z2812" s="8">
        <f>Y2812/W2812</f>
        <v>4.4647142857142788E-2</v>
      </c>
      <c r="AA2812" s="10">
        <v>2570</v>
      </c>
      <c r="AB2812" s="6">
        <v>1992</v>
      </c>
      <c r="AC2812" s="6">
        <f>2016-AB2812</f>
        <v>24</v>
      </c>
      <c r="AD2812" s="6" t="s">
        <v>695</v>
      </c>
    </row>
    <row r="2813" spans="1:30" x14ac:dyDescent="0.2">
      <c r="A2813">
        <v>45</v>
      </c>
      <c r="B2813" s="2" t="s">
        <v>1172</v>
      </c>
      <c r="C2813" s="2" t="s">
        <v>22</v>
      </c>
      <c r="D2813" s="2" t="s">
        <v>23</v>
      </c>
      <c r="E2813" s="6" t="s">
        <v>2767</v>
      </c>
      <c r="F2813" s="2">
        <v>60</v>
      </c>
      <c r="G2813" s="2">
        <v>66</v>
      </c>
      <c r="H2813" s="3">
        <v>42671</v>
      </c>
      <c r="I2813" s="3">
        <v>42682</v>
      </c>
      <c r="J2813" s="3" t="s">
        <v>2543</v>
      </c>
      <c r="K2813" s="17">
        <f>IF(J2813="Januar",238.19,IF(J2813="Februar",240.59,IF(J2813="Mars",245.99,IF(J2813="April",250.79,IF(J2813="Mai",256.52,IF(J2813="Juni",259.83,IF(J2813="Juli",265.66,IF(J2813="August",272.21,IF(J2813="September",275.91,IF(J2813="Oktober",281.13,IF(J2813="November",284.38,IF(J2813="Desember",287.34,0))))))))))))</f>
        <v>284.38</v>
      </c>
      <c r="L2813" s="20">
        <f>$K$2/K2813</f>
        <v>0.83757648217174208</v>
      </c>
      <c r="M2813" s="2">
        <v>11</v>
      </c>
      <c r="N2813" s="2">
        <v>3950000</v>
      </c>
      <c r="O2813" s="2">
        <v>4100000</v>
      </c>
      <c r="P2813" s="2">
        <f>O2813-N2813</f>
        <v>150000</v>
      </c>
      <c r="Q2813" s="4">
        <f>P2813/N2813</f>
        <v>3.7974683544303799E-2</v>
      </c>
      <c r="R2813" s="2">
        <v>49359</v>
      </c>
      <c r="S2813" s="9">
        <f>(N2813+R2813)/F2813</f>
        <v>66655.983333333337</v>
      </c>
      <c r="T2813" s="2">
        <v>69156</v>
      </c>
      <c r="U2813" s="5">
        <f>T2813-S2813</f>
        <v>2500.0166666666628</v>
      </c>
      <c r="V2813" s="4">
        <f>U2813/S2813</f>
        <v>3.7506260378225548E-2</v>
      </c>
      <c r="W2813" s="22">
        <f>S2813*L2813</f>
        <v>55829.484036031608</v>
      </c>
      <c r="X2813" s="22">
        <f>T2813*L2813</f>
        <v>57923.439201068992</v>
      </c>
      <c r="Y2813" s="22">
        <f>X2813-W2813</f>
        <v>2093.9551650373833</v>
      </c>
      <c r="Z2813" s="8">
        <f>Y2813/W2813</f>
        <v>3.7506260378225464E-2</v>
      </c>
      <c r="AA2813" s="11">
        <v>29591</v>
      </c>
      <c r="AB2813" s="2">
        <v>1911</v>
      </c>
      <c r="AC2813" s="2">
        <f>2016-AB2813</f>
        <v>105</v>
      </c>
      <c r="AD2813" s="2" t="s">
        <v>1173</v>
      </c>
    </row>
    <row r="2814" spans="1:30" x14ac:dyDescent="0.2">
      <c r="A2814">
        <v>45</v>
      </c>
      <c r="B2814" s="6" t="s">
        <v>1265</v>
      </c>
      <c r="C2814" s="6" t="s">
        <v>22</v>
      </c>
      <c r="D2814" s="6" t="s">
        <v>23</v>
      </c>
      <c r="E2814" s="6" t="s">
        <v>2767</v>
      </c>
      <c r="F2814" s="6">
        <v>63</v>
      </c>
      <c r="G2814" s="6">
        <v>66</v>
      </c>
      <c r="H2814" s="7">
        <v>42671</v>
      </c>
      <c r="I2814" s="7">
        <v>42682</v>
      </c>
      <c r="J2814" s="7" t="s">
        <v>2543</v>
      </c>
      <c r="K2814" s="17">
        <f>IF(J2814="Januar",238.19,IF(J2814="Februar",240.59,IF(J2814="Mars",245.99,IF(J2814="April",250.79,IF(J2814="Mai",256.52,IF(J2814="Juni",259.83,IF(J2814="Juli",265.66,IF(J2814="August",272.21,IF(J2814="September",275.91,IF(J2814="Oktober",281.13,IF(J2814="November",284.38,IF(J2814="Desember",287.34,0))))))))))))</f>
        <v>284.38</v>
      </c>
      <c r="L2814" s="20">
        <f>$K$2/K2814</f>
        <v>0.83757648217174208</v>
      </c>
      <c r="M2814" s="6">
        <v>11</v>
      </c>
      <c r="N2814" s="6">
        <v>5000000</v>
      </c>
      <c r="O2814" s="6">
        <v>5100000</v>
      </c>
      <c r="P2814" s="6">
        <f>O2814-N2814</f>
        <v>100000</v>
      </c>
      <c r="Q2814" s="8">
        <f>P2814/N2814</f>
        <v>0.02</v>
      </c>
      <c r="R2814" s="6">
        <v>32637</v>
      </c>
      <c r="S2814" s="9">
        <f>(N2814+R2814)/F2814</f>
        <v>79883.126984126982</v>
      </c>
      <c r="T2814" s="6">
        <v>81470</v>
      </c>
      <c r="U2814" s="5">
        <f>T2814-S2814</f>
        <v>1586.8730158730177</v>
      </c>
      <c r="V2814" s="4">
        <f>U2814/S2814</f>
        <v>1.986493363220914E-2</v>
      </c>
      <c r="W2814" s="22">
        <f>S2814*L2814</f>
        <v>66908.228484243635</v>
      </c>
      <c r="X2814" s="22">
        <f>T2814*L2814</f>
        <v>68237.356002531829</v>
      </c>
      <c r="Y2814" s="22">
        <f>X2814-W2814</f>
        <v>1329.1275182881946</v>
      </c>
      <c r="Z2814" s="8">
        <f>Y2814/W2814</f>
        <v>1.9864933632209283E-2</v>
      </c>
      <c r="AA2814" s="6">
        <v>812</v>
      </c>
      <c r="AB2814" s="6">
        <v>1898</v>
      </c>
      <c r="AC2814" s="6">
        <f>2016-AB2814</f>
        <v>118</v>
      </c>
      <c r="AD2814" s="6" t="s">
        <v>103</v>
      </c>
    </row>
    <row r="2815" spans="1:30" x14ac:dyDescent="0.2">
      <c r="A2815">
        <v>45</v>
      </c>
      <c r="B2815" s="6" t="s">
        <v>1860</v>
      </c>
      <c r="C2815" s="6" t="s">
        <v>22</v>
      </c>
      <c r="D2815" s="6" t="s">
        <v>23</v>
      </c>
      <c r="E2815" s="6" t="s">
        <v>2767</v>
      </c>
      <c r="F2815" s="6">
        <v>80</v>
      </c>
      <c r="G2815" s="6">
        <v>92</v>
      </c>
      <c r="H2815" s="7">
        <v>42671</v>
      </c>
      <c r="I2815" s="7">
        <v>42682</v>
      </c>
      <c r="J2815" s="7" t="s">
        <v>2543</v>
      </c>
      <c r="K2815" s="17">
        <f>IF(J2815="Januar",238.19,IF(J2815="Februar",240.59,IF(J2815="Mars",245.99,IF(J2815="April",250.79,IF(J2815="Mai",256.52,IF(J2815="Juni",259.83,IF(J2815="Juli",265.66,IF(J2815="August",272.21,IF(J2815="September",275.91,IF(J2815="Oktober",281.13,IF(J2815="November",284.38,IF(J2815="Desember",287.34,0))))))))))))</f>
        <v>284.38</v>
      </c>
      <c r="L2815" s="20">
        <f>$K$2/K2815</f>
        <v>0.83757648217174208</v>
      </c>
      <c r="M2815" s="6">
        <v>11</v>
      </c>
      <c r="N2815" s="6">
        <v>7800000</v>
      </c>
      <c r="O2815" s="6">
        <v>7800000</v>
      </c>
      <c r="P2815" s="6">
        <f>O2815-N2815</f>
        <v>0</v>
      </c>
      <c r="Q2815" s="8">
        <f>P2815/N2815</f>
        <v>0</v>
      </c>
      <c r="R2815" s="6">
        <v>3954</v>
      </c>
      <c r="S2815" s="9">
        <f>(N2815+R2815)/F2815</f>
        <v>97549.425000000003</v>
      </c>
      <c r="T2815" s="6">
        <v>97549</v>
      </c>
      <c r="U2815" s="5">
        <f>T2815-S2815</f>
        <v>-0.42500000000291038</v>
      </c>
      <c r="V2815" s="4">
        <f>U2815/S2815</f>
        <v>-4.3567658138724074E-6</v>
      </c>
      <c r="W2815" s="22">
        <f>S2815*L2815</f>
        <v>81705.1042293762</v>
      </c>
      <c r="X2815" s="22">
        <f>T2815*L2815</f>
        <v>81704.748259371263</v>
      </c>
      <c r="Y2815" s="22">
        <f>X2815-W2815</f>
        <v>-0.35597000493726227</v>
      </c>
      <c r="Z2815" s="8">
        <f>Y2815/W2815</f>
        <v>-4.3567658140172475E-6</v>
      </c>
      <c r="AA2815" s="10">
        <v>3169</v>
      </c>
      <c r="AB2815" s="6">
        <v>2012</v>
      </c>
      <c r="AC2815" s="6">
        <f>2016-AB2815</f>
        <v>4</v>
      </c>
      <c r="AD2815" s="6" t="s">
        <v>37</v>
      </c>
    </row>
    <row r="2816" spans="1:30" x14ac:dyDescent="0.2">
      <c r="A2816">
        <v>45</v>
      </c>
      <c r="B2816" s="2" t="s">
        <v>2112</v>
      </c>
      <c r="C2816" s="2" t="s">
        <v>22</v>
      </c>
      <c r="D2816" s="2" t="s">
        <v>23</v>
      </c>
      <c r="E2816" s="6" t="s">
        <v>2767</v>
      </c>
      <c r="F2816" s="2">
        <v>94</v>
      </c>
      <c r="G2816" s="2">
        <v>102</v>
      </c>
      <c r="H2816" s="3">
        <v>42671</v>
      </c>
      <c r="I2816" s="3">
        <v>42682</v>
      </c>
      <c r="J2816" s="7" t="s">
        <v>2543</v>
      </c>
      <c r="K2816" s="17">
        <f>IF(J2816="Januar",238.19,IF(J2816="Februar",240.59,IF(J2816="Mars",245.99,IF(J2816="April",250.79,IF(J2816="Mai",256.52,IF(J2816="Juni",259.83,IF(J2816="Juli",265.66,IF(J2816="August",272.21,IF(J2816="September",275.91,IF(J2816="Oktober",281.13,IF(J2816="November",284.38,IF(J2816="Desember",287.34,0))))))))))))</f>
        <v>284.38</v>
      </c>
      <c r="L2816" s="20">
        <f>$K$2/K2816</f>
        <v>0.83757648217174208</v>
      </c>
      <c r="M2816" s="2">
        <v>11</v>
      </c>
      <c r="N2816" s="2">
        <v>5350000</v>
      </c>
      <c r="O2816" s="2">
        <v>5960000</v>
      </c>
      <c r="P2816" s="2">
        <f>O2816-N2816</f>
        <v>610000</v>
      </c>
      <c r="Q2816" s="4">
        <f>P2816/N2816</f>
        <v>0.11401869158878504</v>
      </c>
      <c r="R2816" s="2">
        <v>2332</v>
      </c>
      <c r="S2816" s="9">
        <f>(N2816+R2816)/F2816</f>
        <v>56939.702127659577</v>
      </c>
      <c r="T2816" s="2">
        <v>63429</v>
      </c>
      <c r="U2816" s="5">
        <f>T2816-S2816</f>
        <v>6489.2978723404231</v>
      </c>
      <c r="V2816" s="4">
        <f>U2816/S2816</f>
        <v>0.11396789287361093</v>
      </c>
      <c r="W2816" s="22">
        <f>S2816*L2816</f>
        <v>47691.355403991969</v>
      </c>
      <c r="X2816" s="22">
        <f>T2816*L2816</f>
        <v>53126.638687671431</v>
      </c>
      <c r="Y2816" s="22">
        <f>X2816-W2816</f>
        <v>5435.2832836794623</v>
      </c>
      <c r="Z2816" s="8">
        <f>Y2816/W2816</f>
        <v>0.11396789287361092</v>
      </c>
      <c r="AA2816" s="11">
        <v>11819</v>
      </c>
      <c r="AB2816" s="2">
        <v>1962</v>
      </c>
      <c r="AC2816" s="2">
        <f>2016-AB2816</f>
        <v>54</v>
      </c>
      <c r="AD2816" s="2" t="s">
        <v>83</v>
      </c>
    </row>
    <row r="2817" spans="1:30" x14ac:dyDescent="0.2">
      <c r="A2817">
        <v>45</v>
      </c>
      <c r="B2817" s="2" t="s">
        <v>2287</v>
      </c>
      <c r="C2817" s="2" t="s">
        <v>22</v>
      </c>
      <c r="D2817" s="2" t="s">
        <v>23</v>
      </c>
      <c r="E2817" s="6" t="s">
        <v>2767</v>
      </c>
      <c r="F2817" s="2">
        <v>109</v>
      </c>
      <c r="G2817" s="2"/>
      <c r="H2817" s="3">
        <v>42671</v>
      </c>
      <c r="I2817" s="3">
        <v>42682</v>
      </c>
      <c r="J2817" s="7" t="s">
        <v>2543</v>
      </c>
      <c r="K2817" s="17">
        <f>IF(J2817="Januar",238.19,IF(J2817="Februar",240.59,IF(J2817="Mars",245.99,IF(J2817="April",250.79,IF(J2817="Mai",256.52,IF(J2817="Juni",259.83,IF(J2817="Juli",265.66,IF(J2817="August",272.21,IF(J2817="September",275.91,IF(J2817="Oktober",281.13,IF(J2817="November",284.38,IF(J2817="Desember",287.34,0))))))))))))</f>
        <v>284.38</v>
      </c>
      <c r="L2817" s="20">
        <f>$K$2/K2817</f>
        <v>0.83757648217174208</v>
      </c>
      <c r="M2817" s="2">
        <v>11</v>
      </c>
      <c r="N2817" s="2">
        <v>4600000</v>
      </c>
      <c r="O2817" s="2">
        <v>4850000</v>
      </c>
      <c r="P2817" s="2">
        <f>O2817-N2817</f>
        <v>250000</v>
      </c>
      <c r="Q2817" s="4">
        <f>P2817/N2817</f>
        <v>5.434782608695652E-2</v>
      </c>
      <c r="R2817" s="2">
        <v>58108</v>
      </c>
      <c r="S2817" s="9">
        <f>(N2817+R2817)/F2817</f>
        <v>42734.935779816515</v>
      </c>
      <c r="T2817" s="2">
        <v>45029</v>
      </c>
      <c r="U2817" s="5">
        <f>T2817-S2817</f>
        <v>2294.0642201834853</v>
      </c>
      <c r="V2817" s="4">
        <f>U2817/S2817</f>
        <v>5.3681237103132835E-2</v>
      </c>
      <c r="W2817" s="22">
        <f>S2817*L2817</f>
        <v>35793.777176294032</v>
      </c>
      <c r="X2817" s="22">
        <f>T2817*L2817</f>
        <v>37715.231415711372</v>
      </c>
      <c r="Y2817" s="22">
        <f>X2817-W2817</f>
        <v>1921.4542394173404</v>
      </c>
      <c r="Z2817" s="8">
        <f>Y2817/W2817</f>
        <v>5.3681237103132724E-2</v>
      </c>
      <c r="AA2817" s="2"/>
      <c r="AB2817" s="2">
        <v>1983</v>
      </c>
      <c r="AC2817" s="2">
        <f>2016-AB2817</f>
        <v>33</v>
      </c>
      <c r="AD2817" s="2" t="s">
        <v>635</v>
      </c>
    </row>
    <row r="2818" spans="1:30" x14ac:dyDescent="0.2">
      <c r="A2818">
        <v>45</v>
      </c>
      <c r="B2818" s="2" t="s">
        <v>2371</v>
      </c>
      <c r="C2818" s="2" t="s">
        <v>22</v>
      </c>
      <c r="D2818" s="2" t="s">
        <v>23</v>
      </c>
      <c r="E2818" s="6" t="s">
        <v>2767</v>
      </c>
      <c r="F2818" s="2">
        <v>121</v>
      </c>
      <c r="G2818" s="2">
        <v>140</v>
      </c>
      <c r="H2818" s="3">
        <v>42671</v>
      </c>
      <c r="I2818" s="3">
        <v>42682</v>
      </c>
      <c r="J2818" s="7" t="s">
        <v>2543</v>
      </c>
      <c r="K2818" s="17">
        <f>IF(J2818="Januar",238.19,IF(J2818="Februar",240.59,IF(J2818="Mars",245.99,IF(J2818="April",250.79,IF(J2818="Mai",256.52,IF(J2818="Juni",259.83,IF(J2818="Juli",265.66,IF(J2818="August",272.21,IF(J2818="September",275.91,IF(J2818="Oktober",281.13,IF(J2818="November",284.38,IF(J2818="Desember",287.34,0))))))))))))</f>
        <v>284.38</v>
      </c>
      <c r="L2818" s="20">
        <f>$K$2/K2818</f>
        <v>0.83757648217174208</v>
      </c>
      <c r="M2818" s="2">
        <v>11</v>
      </c>
      <c r="N2818" s="2">
        <v>10950000</v>
      </c>
      <c r="O2818" s="2">
        <v>12150000</v>
      </c>
      <c r="P2818" s="2">
        <f>O2818-N2818</f>
        <v>1200000</v>
      </c>
      <c r="Q2818" s="4">
        <f>P2818/N2818</f>
        <v>0.1095890410958904</v>
      </c>
      <c r="R2818" s="2">
        <v>11854</v>
      </c>
      <c r="S2818" s="9">
        <f>(N2818+R2818)/F2818</f>
        <v>90593.834710743802</v>
      </c>
      <c r="T2818" s="2">
        <v>100511</v>
      </c>
      <c r="U2818" s="5">
        <f>T2818-S2818</f>
        <v>9917.1652892561979</v>
      </c>
      <c r="V2818" s="4">
        <f>U2818/S2818</f>
        <v>0.10946843481038881</v>
      </c>
      <c r="W2818" s="22">
        <f>S2818*L2818</f>
        <v>75879.265383473059</v>
      </c>
      <c r="X2818" s="22">
        <f>T2818*L2818</f>
        <v>84185.649799563966</v>
      </c>
      <c r="Y2818" s="22">
        <f>X2818-W2818</f>
        <v>8306.3844160909066</v>
      </c>
      <c r="Z2818" s="8">
        <f>Y2818/W2818</f>
        <v>0.10946843481038873</v>
      </c>
      <c r="AA2818" s="11">
        <v>2333</v>
      </c>
      <c r="AB2818" s="2">
        <v>1939</v>
      </c>
      <c r="AC2818" s="2">
        <f>2016-AB2818</f>
        <v>77</v>
      </c>
      <c r="AD2818" s="2" t="s">
        <v>108</v>
      </c>
    </row>
    <row r="2819" spans="1:30" x14ac:dyDescent="0.2">
      <c r="A2819">
        <v>45</v>
      </c>
      <c r="B2819" s="6" t="s">
        <v>2379</v>
      </c>
      <c r="C2819" s="6" t="s">
        <v>22</v>
      </c>
      <c r="D2819" s="6" t="s">
        <v>23</v>
      </c>
      <c r="E2819" s="6" t="s">
        <v>2767</v>
      </c>
      <c r="F2819" s="6">
        <v>122</v>
      </c>
      <c r="G2819" s="6">
        <v>140</v>
      </c>
      <c r="H2819" s="7">
        <v>42671</v>
      </c>
      <c r="I2819" s="7">
        <v>42682</v>
      </c>
      <c r="J2819" s="3" t="s">
        <v>2543</v>
      </c>
      <c r="K2819" s="17">
        <f>IF(J2819="Januar",238.19,IF(J2819="Februar",240.59,IF(J2819="Mars",245.99,IF(J2819="April",250.79,IF(J2819="Mai",256.52,IF(J2819="Juni",259.83,IF(J2819="Juli",265.66,IF(J2819="August",272.21,IF(J2819="September",275.91,IF(J2819="Oktober",281.13,IF(J2819="November",284.38,IF(J2819="Desember",287.34,0))))))))))))</f>
        <v>284.38</v>
      </c>
      <c r="L2819" s="20">
        <f>$K$2/K2819</f>
        <v>0.83757648217174208</v>
      </c>
      <c r="M2819" s="6">
        <v>11</v>
      </c>
      <c r="N2819" s="6">
        <v>7800000</v>
      </c>
      <c r="O2819" s="6">
        <v>8600000</v>
      </c>
      <c r="P2819" s="6">
        <f>O2819-N2819</f>
        <v>800000</v>
      </c>
      <c r="Q2819" s="8">
        <f>P2819/N2819</f>
        <v>0.10256410256410256</v>
      </c>
      <c r="R2819" s="6"/>
      <c r="S2819" s="9">
        <f>(N2819+R2819)/F2819</f>
        <v>63934.426229508194</v>
      </c>
      <c r="T2819" s="6">
        <v>70492</v>
      </c>
      <c r="U2819" s="5">
        <f>T2819-S2819</f>
        <v>6557.5737704918065</v>
      </c>
      <c r="V2819" s="4">
        <f>U2819/S2819</f>
        <v>0.10256717948717954</v>
      </c>
      <c r="W2819" s="22">
        <f>S2819*L2819</f>
        <v>53549.971810980227</v>
      </c>
      <c r="X2819" s="22">
        <f>T2819*L2819</f>
        <v>59042.441381250443</v>
      </c>
      <c r="Y2819" s="22">
        <f>X2819-W2819</f>
        <v>5492.4695702702156</v>
      </c>
      <c r="Z2819" s="8">
        <f>Y2819/W2819</f>
        <v>0.10256717948717957</v>
      </c>
      <c r="AA2819" s="6"/>
      <c r="AB2819" s="6">
        <v>1875</v>
      </c>
      <c r="AC2819" s="6">
        <f>2016-AB2819</f>
        <v>141</v>
      </c>
      <c r="AD2819" s="6" t="s">
        <v>103</v>
      </c>
    </row>
    <row r="2820" spans="1:30" x14ac:dyDescent="0.2">
      <c r="A2820">
        <v>45</v>
      </c>
      <c r="B2820" s="2" t="s">
        <v>263</v>
      </c>
      <c r="C2820" s="2" t="s">
        <v>22</v>
      </c>
      <c r="D2820" s="2" t="s">
        <v>23</v>
      </c>
      <c r="E2820" s="6" t="s">
        <v>2767</v>
      </c>
      <c r="F2820" s="2">
        <v>34</v>
      </c>
      <c r="G2820" s="2">
        <v>39</v>
      </c>
      <c r="H2820" s="3">
        <v>42664</v>
      </c>
      <c r="I2820" s="3">
        <v>42682</v>
      </c>
      <c r="J2820" s="7" t="s">
        <v>2543</v>
      </c>
      <c r="K2820" s="17">
        <f>IF(J2820="Januar",238.19,IF(J2820="Februar",240.59,IF(J2820="Mars",245.99,IF(J2820="April",250.79,IF(J2820="Mai",256.52,IF(J2820="Juni",259.83,IF(J2820="Juli",265.66,IF(J2820="August",272.21,IF(J2820="September",275.91,IF(J2820="Oktober",281.13,IF(J2820="November",284.38,IF(J2820="Desember",287.34,0))))))))))))</f>
        <v>284.38</v>
      </c>
      <c r="L2820" s="20">
        <f>$K$2/K2820</f>
        <v>0.83757648217174208</v>
      </c>
      <c r="M2820" s="2">
        <v>18</v>
      </c>
      <c r="N2820" s="2">
        <v>3175000</v>
      </c>
      <c r="O2820" s="2">
        <v>3325000</v>
      </c>
      <c r="P2820" s="2">
        <f>O2820-N2820</f>
        <v>150000</v>
      </c>
      <c r="Q2820" s="4">
        <f>P2820/N2820</f>
        <v>4.7244094488188976E-2</v>
      </c>
      <c r="R2820" s="2">
        <v>25045</v>
      </c>
      <c r="S2820" s="9">
        <f>(N2820+R2820)/F2820</f>
        <v>94118.970588235301</v>
      </c>
      <c r="T2820" s="2">
        <v>98531</v>
      </c>
      <c r="U2820" s="5">
        <f>T2820-S2820</f>
        <v>4412.029411764699</v>
      </c>
      <c r="V2820" s="4">
        <f>U2820/S2820</f>
        <v>4.6877153290031781E-2</v>
      </c>
      <c r="W2820" s="22">
        <f>S2820*L2820</f>
        <v>78831.836290919775</v>
      </c>
      <c r="X2820" s="22">
        <f>T2820*L2820</f>
        <v>82527.248364863917</v>
      </c>
      <c r="Y2820" s="22">
        <f>X2820-W2820</f>
        <v>3695.4120739441423</v>
      </c>
      <c r="Z2820" s="8">
        <f>Y2820/W2820</f>
        <v>4.687715329003185E-2</v>
      </c>
      <c r="AA2820" s="11">
        <v>2151</v>
      </c>
      <c r="AB2820" s="2">
        <v>1941</v>
      </c>
      <c r="AC2820" s="2">
        <f>2016-AB2820</f>
        <v>75</v>
      </c>
      <c r="AD2820" s="2" t="s">
        <v>27</v>
      </c>
    </row>
    <row r="2821" spans="1:30" x14ac:dyDescent="0.2">
      <c r="A2821">
        <v>45</v>
      </c>
      <c r="B2821" s="2" t="s">
        <v>2005</v>
      </c>
      <c r="C2821" s="2" t="s">
        <v>22</v>
      </c>
      <c r="D2821" s="2" t="s">
        <v>23</v>
      </c>
      <c r="E2821" s="6" t="s">
        <v>2767</v>
      </c>
      <c r="F2821" s="2">
        <v>105</v>
      </c>
      <c r="G2821" s="2">
        <v>114</v>
      </c>
      <c r="H2821" s="3">
        <v>42673</v>
      </c>
      <c r="I2821" s="3">
        <v>42683</v>
      </c>
      <c r="J2821" s="7" t="s">
        <v>2543</v>
      </c>
      <c r="K2821" s="17">
        <f>IF(J2821="Januar",238.19,IF(J2821="Februar",240.59,IF(J2821="Mars",245.99,IF(J2821="April",250.79,IF(J2821="Mai",256.52,IF(J2821="Juni",259.83,IF(J2821="Juli",265.66,IF(J2821="August",272.21,IF(J2821="September",275.91,IF(J2821="Oktober",281.13,IF(J2821="November",284.38,IF(J2821="Desember",287.34,0))))))))))))</f>
        <v>284.38</v>
      </c>
      <c r="L2821" s="20">
        <f>$K$2/K2821</f>
        <v>0.83757648217174208</v>
      </c>
      <c r="M2821" s="2">
        <v>10</v>
      </c>
      <c r="N2821" s="2">
        <v>7200000</v>
      </c>
      <c r="O2821" s="2">
        <v>7825000</v>
      </c>
      <c r="P2821" s="2">
        <f>O2821-N2821</f>
        <v>625000</v>
      </c>
      <c r="Q2821" s="4">
        <f>P2821/N2821</f>
        <v>8.6805555555555552E-2</v>
      </c>
      <c r="R2821" s="2">
        <v>2735</v>
      </c>
      <c r="S2821" s="9">
        <f>(N2821+R2821)/F2821</f>
        <v>68597.476190476184</v>
      </c>
      <c r="T2821" s="2">
        <v>74550</v>
      </c>
      <c r="U2821" s="5">
        <f>T2821-S2821</f>
        <v>5952.5238095238165</v>
      </c>
      <c r="V2821" s="4">
        <f>U2821/S2821</f>
        <v>8.6774676563833156E-2</v>
      </c>
      <c r="W2821" s="22">
        <f>S2821*L2821</f>
        <v>57455.632793478879</v>
      </c>
      <c r="X2821" s="22">
        <f>T2821*L2821</f>
        <v>62441.326745903374</v>
      </c>
      <c r="Y2821" s="22">
        <f>X2821-W2821</f>
        <v>4985.6939524244954</v>
      </c>
      <c r="Z2821" s="8">
        <f>Y2821/W2821</f>
        <v>8.6774676563833156E-2</v>
      </c>
      <c r="AA2821" s="11">
        <v>1815</v>
      </c>
      <c r="AB2821" s="2">
        <v>2015</v>
      </c>
      <c r="AC2821" s="2">
        <f>2016-AB2821</f>
        <v>1</v>
      </c>
      <c r="AD2821" s="2" t="s">
        <v>102</v>
      </c>
    </row>
    <row r="2822" spans="1:30" x14ac:dyDescent="0.2">
      <c r="A2822">
        <v>45</v>
      </c>
      <c r="B2822" s="2" t="s">
        <v>216</v>
      </c>
      <c r="C2822" s="2" t="s">
        <v>22</v>
      </c>
      <c r="D2822" s="2" t="s">
        <v>23</v>
      </c>
      <c r="E2822" s="6" t="s">
        <v>2767</v>
      </c>
      <c r="F2822" s="2">
        <v>32</v>
      </c>
      <c r="G2822" s="2">
        <v>36</v>
      </c>
      <c r="H2822" s="3">
        <v>42672</v>
      </c>
      <c r="I2822" s="3">
        <v>42683</v>
      </c>
      <c r="J2822" s="7" t="s">
        <v>2543</v>
      </c>
      <c r="K2822" s="17">
        <f>IF(J2822="Januar",238.19,IF(J2822="Februar",240.59,IF(J2822="Mars",245.99,IF(J2822="April",250.79,IF(J2822="Mai",256.52,IF(J2822="Juni",259.83,IF(J2822="Juli",265.66,IF(J2822="August",272.21,IF(J2822="September",275.91,IF(J2822="Oktober",281.13,IF(J2822="November",284.38,IF(J2822="Desember",287.34,0))))))))))))</f>
        <v>284.38</v>
      </c>
      <c r="L2822" s="20">
        <f>$K$2/K2822</f>
        <v>0.83757648217174208</v>
      </c>
      <c r="M2822" s="2">
        <v>11</v>
      </c>
      <c r="N2822" s="2">
        <v>3000000</v>
      </c>
      <c r="O2822" s="2">
        <v>3350000</v>
      </c>
      <c r="P2822" s="2">
        <f>O2822-N2822</f>
        <v>350000</v>
      </c>
      <c r="Q2822" s="4">
        <f>P2822/N2822</f>
        <v>0.11666666666666667</v>
      </c>
      <c r="R2822" s="2">
        <v>53193</v>
      </c>
      <c r="S2822" s="9">
        <f>(N2822+R2822)/F2822</f>
        <v>95412.28125</v>
      </c>
      <c r="T2822" s="2">
        <v>106350</v>
      </c>
      <c r="U2822" s="5">
        <f>T2822-S2822</f>
        <v>10937.71875</v>
      </c>
      <c r="V2822" s="4">
        <f>U2822/S2822</f>
        <v>0.11463638230534394</v>
      </c>
      <c r="W2822" s="22">
        <f>S2822*L2822</f>
        <v>79915.082885355863</v>
      </c>
      <c r="X2822" s="22">
        <f>T2822*L2822</f>
        <v>89076.258878964771</v>
      </c>
      <c r="Y2822" s="22">
        <f>X2822-W2822</f>
        <v>9161.1759936089074</v>
      </c>
      <c r="Z2822" s="8">
        <f>Y2822/W2822</f>
        <v>0.114636382305344</v>
      </c>
      <c r="AA2822" s="2">
        <v>780</v>
      </c>
      <c r="AB2822" s="2">
        <v>1939</v>
      </c>
      <c r="AC2822" s="2">
        <f>2016-AB2822</f>
        <v>77</v>
      </c>
      <c r="AD2822" s="2" t="s">
        <v>217</v>
      </c>
    </row>
    <row r="2823" spans="1:30" x14ac:dyDescent="0.2">
      <c r="A2823">
        <v>45</v>
      </c>
      <c r="B2823" s="6" t="s">
        <v>230</v>
      </c>
      <c r="C2823" s="6" t="s">
        <v>22</v>
      </c>
      <c r="D2823" s="6" t="s">
        <v>23</v>
      </c>
      <c r="E2823" s="6" t="s">
        <v>2767</v>
      </c>
      <c r="F2823" s="6">
        <v>34</v>
      </c>
      <c r="G2823" s="6">
        <v>39</v>
      </c>
      <c r="H2823" s="7">
        <v>42672</v>
      </c>
      <c r="I2823" s="7">
        <v>42683</v>
      </c>
      <c r="J2823" s="3" t="s">
        <v>2543</v>
      </c>
      <c r="K2823" s="17">
        <f>IF(J2823="Januar",238.19,IF(J2823="Februar",240.59,IF(J2823="Mars",245.99,IF(J2823="April",250.79,IF(J2823="Mai",256.52,IF(J2823="Juni",259.83,IF(J2823="Juli",265.66,IF(J2823="August",272.21,IF(J2823="September",275.91,IF(J2823="Oktober",281.13,IF(J2823="November",284.38,IF(J2823="Desember",287.34,0))))))))))))</f>
        <v>284.38</v>
      </c>
      <c r="L2823" s="20">
        <f>$K$2/K2823</f>
        <v>0.83757648217174208</v>
      </c>
      <c r="M2823" s="6">
        <v>11</v>
      </c>
      <c r="N2823" s="6">
        <v>2200000</v>
      </c>
      <c r="O2823" s="6">
        <v>2480000</v>
      </c>
      <c r="P2823" s="6">
        <f>O2823-N2823</f>
        <v>280000</v>
      </c>
      <c r="Q2823" s="8">
        <f>P2823/N2823</f>
        <v>0.12727272727272726</v>
      </c>
      <c r="R2823" s="6">
        <v>4925</v>
      </c>
      <c r="S2823" s="9">
        <f>(N2823+R2823)/F2823</f>
        <v>64850.73529411765</v>
      </c>
      <c r="T2823" s="6">
        <v>73086</v>
      </c>
      <c r="U2823" s="5">
        <f>T2823-S2823</f>
        <v>8235.2647058823495</v>
      </c>
      <c r="V2823" s="4">
        <f>U2823/S2823</f>
        <v>0.1269879927888703</v>
      </c>
      <c r="W2823" s="22">
        <f>S2823*L2823</f>
        <v>54317.450733897895</v>
      </c>
      <c r="X2823" s="22">
        <f>T2823*L2823</f>
        <v>61215.114776003938</v>
      </c>
      <c r="Y2823" s="22">
        <f>X2823-W2823</f>
        <v>6897.6640421060438</v>
      </c>
      <c r="Z2823" s="8">
        <f>Y2823/W2823</f>
        <v>0.1269879927888703</v>
      </c>
      <c r="AA2823" s="10">
        <v>1536</v>
      </c>
      <c r="AB2823" s="6">
        <v>1962</v>
      </c>
      <c r="AC2823" s="6">
        <f>2016-AB2823</f>
        <v>54</v>
      </c>
      <c r="AD2823" s="6" t="s">
        <v>37</v>
      </c>
    </row>
    <row r="2824" spans="1:30" x14ac:dyDescent="0.2">
      <c r="A2824">
        <v>45</v>
      </c>
      <c r="B2824" s="2" t="s">
        <v>411</v>
      </c>
      <c r="C2824" s="2" t="s">
        <v>22</v>
      </c>
      <c r="D2824" s="2" t="s">
        <v>23</v>
      </c>
      <c r="E2824" s="6" t="s">
        <v>2767</v>
      </c>
      <c r="F2824" s="2">
        <v>40</v>
      </c>
      <c r="G2824" s="2">
        <v>44</v>
      </c>
      <c r="H2824" s="3">
        <v>42672</v>
      </c>
      <c r="I2824" s="3">
        <v>42683</v>
      </c>
      <c r="J2824" s="7" t="s">
        <v>2543</v>
      </c>
      <c r="K2824" s="17">
        <f>IF(J2824="Januar",238.19,IF(J2824="Februar",240.59,IF(J2824="Mars",245.99,IF(J2824="April",250.79,IF(J2824="Mai",256.52,IF(J2824="Juni",259.83,IF(J2824="Juli",265.66,IF(J2824="August",272.21,IF(J2824="September",275.91,IF(J2824="Oktober",281.13,IF(J2824="November",284.38,IF(J2824="Desember",287.34,0))))))))))))</f>
        <v>284.38</v>
      </c>
      <c r="L2824" s="20">
        <f>$K$2/K2824</f>
        <v>0.83757648217174208</v>
      </c>
      <c r="M2824" s="2">
        <v>11</v>
      </c>
      <c r="N2824" s="2">
        <v>3750000</v>
      </c>
      <c r="O2824" s="2">
        <v>4100000</v>
      </c>
      <c r="P2824" s="2">
        <f>O2824-N2824</f>
        <v>350000</v>
      </c>
      <c r="Q2824" s="4">
        <f>P2824/N2824</f>
        <v>9.3333333333333338E-2</v>
      </c>
      <c r="R2824" s="2"/>
      <c r="S2824" s="9">
        <f>(N2824+R2824)/F2824</f>
        <v>93750</v>
      </c>
      <c r="T2824" s="2">
        <v>102500</v>
      </c>
      <c r="U2824" s="5">
        <f>T2824-S2824</f>
        <v>8750</v>
      </c>
      <c r="V2824" s="4">
        <f>U2824/S2824</f>
        <v>9.3333333333333338E-2</v>
      </c>
      <c r="W2824" s="22">
        <f>S2824*L2824</f>
        <v>78522.795203600821</v>
      </c>
      <c r="X2824" s="22">
        <f>T2824*L2824</f>
        <v>85851.58942260356</v>
      </c>
      <c r="Y2824" s="22">
        <f>X2824-W2824</f>
        <v>7328.7942190027388</v>
      </c>
      <c r="Z2824" s="8">
        <f>Y2824/W2824</f>
        <v>9.3333333333333282E-2</v>
      </c>
      <c r="AA2824" s="2">
        <v>404</v>
      </c>
      <c r="AB2824" s="2">
        <v>1899</v>
      </c>
      <c r="AC2824" s="2">
        <f>2016-AB2824</f>
        <v>117</v>
      </c>
      <c r="AD2824" s="2" t="s">
        <v>130</v>
      </c>
    </row>
    <row r="2825" spans="1:30" x14ac:dyDescent="0.2">
      <c r="A2825">
        <v>45</v>
      </c>
      <c r="B2825" s="6" t="s">
        <v>902</v>
      </c>
      <c r="C2825" s="6" t="s">
        <v>22</v>
      </c>
      <c r="D2825" s="6" t="s">
        <v>23</v>
      </c>
      <c r="E2825" s="6" t="s">
        <v>2767</v>
      </c>
      <c r="F2825" s="6">
        <v>53</v>
      </c>
      <c r="G2825" s="6">
        <v>59</v>
      </c>
      <c r="H2825" s="7">
        <v>42672</v>
      </c>
      <c r="I2825" s="7">
        <v>42683</v>
      </c>
      <c r="J2825" s="7" t="s">
        <v>2543</v>
      </c>
      <c r="K2825" s="17">
        <f>IF(J2825="Januar",238.19,IF(J2825="Februar",240.59,IF(J2825="Mars",245.99,IF(J2825="April",250.79,IF(J2825="Mai",256.52,IF(J2825="Juni",259.83,IF(J2825="Juli",265.66,IF(J2825="August",272.21,IF(J2825="September",275.91,IF(J2825="Oktober",281.13,IF(J2825="November",284.38,IF(J2825="Desember",287.34,0))))))))))))</f>
        <v>284.38</v>
      </c>
      <c r="L2825" s="20">
        <f>$K$2/K2825</f>
        <v>0.83757648217174208</v>
      </c>
      <c r="M2825" s="6">
        <v>11</v>
      </c>
      <c r="N2825" s="6">
        <v>3300000</v>
      </c>
      <c r="O2825" s="6">
        <v>3815000</v>
      </c>
      <c r="P2825" s="6">
        <f>O2825-N2825</f>
        <v>515000</v>
      </c>
      <c r="Q2825" s="8">
        <f>P2825/N2825</f>
        <v>0.15606060606060607</v>
      </c>
      <c r="R2825" s="6">
        <v>3015</v>
      </c>
      <c r="S2825" s="9">
        <f>(N2825+R2825)/F2825</f>
        <v>62321.037735849059</v>
      </c>
      <c r="T2825" s="6">
        <v>72038</v>
      </c>
      <c r="U2825" s="5">
        <f>T2825-S2825</f>
        <v>9716.9622641509413</v>
      </c>
      <c r="V2825" s="4">
        <f>U2825/S2825</f>
        <v>0.15591785081206105</v>
      </c>
      <c r="W2825" s="22">
        <f>S2825*L2825</f>
        <v>52198.635552084845</v>
      </c>
      <c r="X2825" s="22">
        <f>T2825*L2825</f>
        <v>60337.334622687958</v>
      </c>
      <c r="Y2825" s="22">
        <f>X2825-W2825</f>
        <v>8138.6990706031138</v>
      </c>
      <c r="Z2825" s="8">
        <f>Y2825/W2825</f>
        <v>0.15591785081206111</v>
      </c>
      <c r="AA2825" s="10">
        <v>8184</v>
      </c>
      <c r="AB2825" s="6">
        <v>2012</v>
      </c>
      <c r="AC2825" s="6">
        <f>2016-AB2825</f>
        <v>4</v>
      </c>
      <c r="AD2825" s="6" t="s">
        <v>621</v>
      </c>
    </row>
    <row r="2826" spans="1:30" x14ac:dyDescent="0.2">
      <c r="A2826">
        <v>45</v>
      </c>
      <c r="B2826" s="6" t="s">
        <v>1072</v>
      </c>
      <c r="C2826" s="6" t="s">
        <v>22</v>
      </c>
      <c r="D2826" s="6" t="s">
        <v>23</v>
      </c>
      <c r="E2826" s="6" t="s">
        <v>2767</v>
      </c>
      <c r="F2826" s="6">
        <v>57</v>
      </c>
      <c r="G2826" s="6">
        <v>64</v>
      </c>
      <c r="H2826" s="7">
        <v>42672</v>
      </c>
      <c r="I2826" s="7">
        <v>42683</v>
      </c>
      <c r="J2826" s="3" t="s">
        <v>2543</v>
      </c>
      <c r="K2826" s="17">
        <f>IF(J2826="Januar",238.19,IF(J2826="Februar",240.59,IF(J2826="Mars",245.99,IF(J2826="April",250.79,IF(J2826="Mai",256.52,IF(J2826="Juni",259.83,IF(J2826="Juli",265.66,IF(J2826="August",272.21,IF(J2826="September",275.91,IF(J2826="Oktober",281.13,IF(J2826="November",284.38,IF(J2826="Desember",287.34,0))))))))))))</f>
        <v>284.38</v>
      </c>
      <c r="L2826" s="20">
        <f>$K$2/K2826</f>
        <v>0.83757648217174208</v>
      </c>
      <c r="M2826" s="6">
        <v>11</v>
      </c>
      <c r="N2826" s="6">
        <v>3950000</v>
      </c>
      <c r="O2826" s="6">
        <v>4580000</v>
      </c>
      <c r="P2826" s="6">
        <f>O2826-N2826</f>
        <v>630000</v>
      </c>
      <c r="Q2826" s="8">
        <f>P2826/N2826</f>
        <v>0.15949367088607594</v>
      </c>
      <c r="R2826" s="6">
        <v>18060</v>
      </c>
      <c r="S2826" s="9">
        <f>(N2826+R2826)/F2826</f>
        <v>69615.087719298244</v>
      </c>
      <c r="T2826" s="6">
        <v>80668</v>
      </c>
      <c r="U2826" s="5">
        <f>T2826-S2826</f>
        <v>11052.912280701756</v>
      </c>
      <c r="V2826" s="4">
        <f>U2826/S2826</f>
        <v>0.15877179276523037</v>
      </c>
      <c r="W2826" s="22">
        <f>S2826*L2826</f>
        <v>58307.960278007064</v>
      </c>
      <c r="X2826" s="22">
        <f>T2826*L2826</f>
        <v>67565.61966383009</v>
      </c>
      <c r="Y2826" s="22">
        <f>X2826-W2826</f>
        <v>9257.6593858230262</v>
      </c>
      <c r="Z2826" s="8">
        <f>Y2826/W2826</f>
        <v>0.15877179276523046</v>
      </c>
      <c r="AA2826" s="6">
        <v>475</v>
      </c>
      <c r="AB2826" s="6">
        <v>1892</v>
      </c>
      <c r="AC2826" s="6">
        <f>2016-AB2826</f>
        <v>124</v>
      </c>
      <c r="AD2826" s="6" t="s">
        <v>25</v>
      </c>
    </row>
    <row r="2827" spans="1:30" x14ac:dyDescent="0.2">
      <c r="A2827">
        <v>45</v>
      </c>
      <c r="B2827" s="2" t="s">
        <v>1131</v>
      </c>
      <c r="C2827" s="2" t="s">
        <v>22</v>
      </c>
      <c r="D2827" s="2" t="s">
        <v>23</v>
      </c>
      <c r="E2827" s="6" t="s">
        <v>2767</v>
      </c>
      <c r="F2827" s="2">
        <v>59</v>
      </c>
      <c r="G2827" s="2">
        <v>68</v>
      </c>
      <c r="H2827" s="3">
        <v>42671</v>
      </c>
      <c r="I2827" s="3">
        <v>42683</v>
      </c>
      <c r="J2827" s="7" t="s">
        <v>2543</v>
      </c>
      <c r="K2827" s="17">
        <f>IF(J2827="Januar",238.19,IF(J2827="Februar",240.59,IF(J2827="Mars",245.99,IF(J2827="April",250.79,IF(J2827="Mai",256.52,IF(J2827="Juni",259.83,IF(J2827="Juli",265.66,IF(J2827="August",272.21,IF(J2827="September",275.91,IF(J2827="Oktober",281.13,IF(J2827="November",284.38,IF(J2827="Desember",287.34,0))))))))))))</f>
        <v>284.38</v>
      </c>
      <c r="L2827" s="20">
        <f>$K$2/K2827</f>
        <v>0.83757648217174208</v>
      </c>
      <c r="M2827" s="2">
        <v>12</v>
      </c>
      <c r="N2827" s="2">
        <v>4000000</v>
      </c>
      <c r="O2827" s="2">
        <v>3900000</v>
      </c>
      <c r="P2827" s="2">
        <f>O2827-N2827</f>
        <v>-100000</v>
      </c>
      <c r="Q2827" s="4">
        <f>P2827/N2827</f>
        <v>-2.5000000000000001E-2</v>
      </c>
      <c r="R2827" s="2">
        <v>66557</v>
      </c>
      <c r="S2827" s="9">
        <f>(N2827+R2827)/F2827</f>
        <v>68924.694915254237</v>
      </c>
      <c r="T2827" s="2">
        <v>67230</v>
      </c>
      <c r="U2827" s="5">
        <f>T2827-S2827</f>
        <v>-1694.6949152542365</v>
      </c>
      <c r="V2827" s="4">
        <f>U2827/S2827</f>
        <v>-2.4587630272980301E-2</v>
      </c>
      <c r="W2827" s="22">
        <f>S2827*L2827</f>
        <v>57729.703501879201</v>
      </c>
      <c r="X2827" s="22">
        <f>T2827*L2827</f>
        <v>56310.266896406218</v>
      </c>
      <c r="Y2827" s="22">
        <f>X2827-W2827</f>
        <v>-1419.4366054729835</v>
      </c>
      <c r="Z2827" s="8">
        <f>Y2827/W2827</f>
        <v>-2.4587630272980329E-2</v>
      </c>
      <c r="AA2827" s="11">
        <v>1309</v>
      </c>
      <c r="AB2827" s="2">
        <v>1998</v>
      </c>
      <c r="AC2827" s="2">
        <f>2016-AB2827</f>
        <v>18</v>
      </c>
      <c r="AD2827" s="2" t="s">
        <v>88</v>
      </c>
    </row>
    <row r="2828" spans="1:30" x14ac:dyDescent="0.2">
      <c r="A2828">
        <v>45</v>
      </c>
      <c r="B2828" s="6" t="s">
        <v>1374</v>
      </c>
      <c r="C2828" s="6" t="s">
        <v>22</v>
      </c>
      <c r="D2828" s="6" t="s">
        <v>23</v>
      </c>
      <c r="E2828" s="6" t="s">
        <v>2767</v>
      </c>
      <c r="F2828" s="6">
        <v>66</v>
      </c>
      <c r="G2828" s="6">
        <v>75</v>
      </c>
      <c r="H2828" s="7">
        <v>42671</v>
      </c>
      <c r="I2828" s="7">
        <v>42683</v>
      </c>
      <c r="J2828" s="3" t="s">
        <v>2543</v>
      </c>
      <c r="K2828" s="17">
        <f>IF(J2828="Januar",238.19,IF(J2828="Februar",240.59,IF(J2828="Mars",245.99,IF(J2828="April",250.79,IF(J2828="Mai",256.52,IF(J2828="Juni",259.83,IF(J2828="Juli",265.66,IF(J2828="August",272.21,IF(J2828="September",275.91,IF(J2828="Oktober",281.13,IF(J2828="November",284.38,IF(J2828="Desember",287.34,0))))))))))))</f>
        <v>284.38</v>
      </c>
      <c r="L2828" s="20">
        <f>$K$2/K2828</f>
        <v>0.83757648217174208</v>
      </c>
      <c r="M2828" s="6">
        <v>12</v>
      </c>
      <c r="N2828" s="6">
        <v>5600000</v>
      </c>
      <c r="O2828" s="6">
        <v>6180000</v>
      </c>
      <c r="P2828" s="6">
        <f>O2828-N2828</f>
        <v>580000</v>
      </c>
      <c r="Q2828" s="8">
        <f>P2828/N2828</f>
        <v>0.10357142857142858</v>
      </c>
      <c r="R2828" s="6">
        <v>76063</v>
      </c>
      <c r="S2828" s="9">
        <f>(N2828+R2828)/F2828</f>
        <v>86000.954545454544</v>
      </c>
      <c r="T2828" s="6">
        <v>94789</v>
      </c>
      <c r="U2828" s="5">
        <f>T2828-S2828</f>
        <v>8788.0454545454559</v>
      </c>
      <c r="V2828" s="4">
        <f>U2828/S2828</f>
        <v>0.10218544085927167</v>
      </c>
      <c r="W2828" s="22">
        <f>S2828*L2828</f>
        <v>72032.376971593709</v>
      </c>
      <c r="X2828" s="22">
        <f>T2828*L2828</f>
        <v>79393.037168577255</v>
      </c>
      <c r="Y2828" s="22">
        <f>X2828-W2828</f>
        <v>7360.6601969835465</v>
      </c>
      <c r="Z2828" s="8">
        <f>Y2828/W2828</f>
        <v>0.1021854408592716</v>
      </c>
      <c r="AA2828" s="10">
        <v>6530</v>
      </c>
      <c r="AB2828" s="6">
        <v>1930</v>
      </c>
      <c r="AC2828" s="6">
        <f>2016-AB2828</f>
        <v>86</v>
      </c>
      <c r="AD2828" s="6" t="s">
        <v>67</v>
      </c>
    </row>
    <row r="2829" spans="1:30" x14ac:dyDescent="0.2">
      <c r="A2829">
        <v>45</v>
      </c>
      <c r="B2829" s="6" t="s">
        <v>529</v>
      </c>
      <c r="C2829" s="6" t="s">
        <v>22</v>
      </c>
      <c r="D2829" s="6" t="s">
        <v>23</v>
      </c>
      <c r="E2829" s="6" t="s">
        <v>2767</v>
      </c>
      <c r="F2829" s="6">
        <v>44</v>
      </c>
      <c r="G2829" s="6">
        <v>52</v>
      </c>
      <c r="H2829" s="7">
        <v>42664</v>
      </c>
      <c r="I2829" s="7">
        <v>42683</v>
      </c>
      <c r="J2829" s="3" t="s">
        <v>2543</v>
      </c>
      <c r="K2829" s="17">
        <f>IF(J2829="Januar",238.19,IF(J2829="Februar",240.59,IF(J2829="Mars",245.99,IF(J2829="April",250.79,IF(J2829="Mai",256.52,IF(J2829="Juni",259.83,IF(J2829="Juli",265.66,IF(J2829="August",272.21,IF(J2829="September",275.91,IF(J2829="Oktober",281.13,IF(J2829="November",284.38,IF(J2829="Desember",287.34,0))))))))))))</f>
        <v>284.38</v>
      </c>
      <c r="L2829" s="20">
        <f>$K$2/K2829</f>
        <v>0.83757648217174208</v>
      </c>
      <c r="M2829" s="6">
        <v>19</v>
      </c>
      <c r="N2829" s="6">
        <v>3650000</v>
      </c>
      <c r="O2829" s="6">
        <v>3650000</v>
      </c>
      <c r="P2829" s="6">
        <f>O2829-N2829</f>
        <v>0</v>
      </c>
      <c r="Q2829" s="8">
        <f>P2829/N2829</f>
        <v>0</v>
      </c>
      <c r="R2829" s="6">
        <v>59819</v>
      </c>
      <c r="S2829" s="9">
        <f>(N2829+R2829)/F2829</f>
        <v>84314.068181818177</v>
      </c>
      <c r="T2829" s="6">
        <v>84314</v>
      </c>
      <c r="U2829" s="5">
        <f>T2829-S2829</f>
        <v>-6.8181818176526576E-2</v>
      </c>
      <c r="V2829" s="4">
        <f>U2829/S2829</f>
        <v>-8.0866478924367184E-7</v>
      </c>
      <c r="W2829" s="22">
        <f>S2829*L2829</f>
        <v>70619.480625315671</v>
      </c>
      <c r="X2829" s="22">
        <f>T2829*L2829</f>
        <v>70619.423517828254</v>
      </c>
      <c r="Y2829" s="22">
        <f>X2829-W2829</f>
        <v>-5.7107487416942604E-2</v>
      </c>
      <c r="Z2829" s="8">
        <f>Y2829/W2829</f>
        <v>-8.0866478925180188E-7</v>
      </c>
      <c r="AA2829" s="6">
        <v>501</v>
      </c>
      <c r="AB2829" s="6">
        <v>1900</v>
      </c>
      <c r="AC2829" s="6">
        <f>2016-AB2829</f>
        <v>116</v>
      </c>
      <c r="AD2829" s="6" t="s">
        <v>27</v>
      </c>
    </row>
    <row r="2830" spans="1:30" x14ac:dyDescent="0.2">
      <c r="A2830">
        <v>45</v>
      </c>
      <c r="B2830" s="6" t="s">
        <v>1644</v>
      </c>
      <c r="C2830" s="6" t="s">
        <v>22</v>
      </c>
      <c r="D2830" s="6" t="s">
        <v>23</v>
      </c>
      <c r="E2830" s="6" t="s">
        <v>2767</v>
      </c>
      <c r="F2830" s="6">
        <v>73</v>
      </c>
      <c r="G2830" s="6">
        <v>88</v>
      </c>
      <c r="H2830" s="7">
        <v>42664</v>
      </c>
      <c r="I2830" s="7">
        <v>42683</v>
      </c>
      <c r="J2830" s="7" t="s">
        <v>2543</v>
      </c>
      <c r="K2830" s="17">
        <f>IF(J2830="Januar",238.19,IF(J2830="Februar",240.59,IF(J2830="Mars",245.99,IF(J2830="April",250.79,IF(J2830="Mai",256.52,IF(J2830="Juni",259.83,IF(J2830="Juli",265.66,IF(J2830="August",272.21,IF(J2830="September",275.91,IF(J2830="Oktober",281.13,IF(J2830="November",284.38,IF(J2830="Desember",287.34,0))))))))))))</f>
        <v>284.38</v>
      </c>
      <c r="L2830" s="20">
        <f>$K$2/K2830</f>
        <v>0.83757648217174208</v>
      </c>
      <c r="M2830" s="6">
        <v>19</v>
      </c>
      <c r="N2830" s="6">
        <v>5990000</v>
      </c>
      <c r="O2830" s="6">
        <v>5990000</v>
      </c>
      <c r="P2830" s="6">
        <f>O2830-N2830</f>
        <v>0</v>
      </c>
      <c r="Q2830" s="8">
        <f>P2830/N2830</f>
        <v>0</v>
      </c>
      <c r="R2830" s="6"/>
      <c r="S2830" s="9">
        <f>(N2830+R2830)/F2830</f>
        <v>82054.794520547948</v>
      </c>
      <c r="T2830" s="6">
        <v>82055</v>
      </c>
      <c r="U2830" s="5">
        <f>T2830-S2830</f>
        <v>0.2054794520518044</v>
      </c>
      <c r="V2830" s="4">
        <f>U2830/S2830</f>
        <v>2.5041736226680671E-6</v>
      </c>
      <c r="W2830" s="22">
        <f>S2830*L2830</f>
        <v>68727.166139845693</v>
      </c>
      <c r="X2830" s="22">
        <f>T2830*L2830</f>
        <v>68727.338244602302</v>
      </c>
      <c r="Y2830" s="22">
        <f>X2830-W2830</f>
        <v>0.17210475660976954</v>
      </c>
      <c r="Z2830" s="8">
        <f>Y2830/W2830</f>
        <v>2.5041736226919593E-6</v>
      </c>
      <c r="AA2830" s="6">
        <v>756</v>
      </c>
      <c r="AB2830" s="6">
        <v>2008</v>
      </c>
      <c r="AC2830" s="6">
        <f>2016-AB2830</f>
        <v>8</v>
      </c>
      <c r="AD2830" s="6" t="s">
        <v>67</v>
      </c>
    </row>
    <row r="2831" spans="1:30" x14ac:dyDescent="0.2">
      <c r="A2831">
        <v>45</v>
      </c>
      <c r="B2831" s="6" t="s">
        <v>1861</v>
      </c>
      <c r="C2831" s="6" t="s">
        <v>22</v>
      </c>
      <c r="D2831" s="6" t="s">
        <v>23</v>
      </c>
      <c r="E2831" s="6" t="s">
        <v>2767</v>
      </c>
      <c r="F2831" s="6">
        <v>80</v>
      </c>
      <c r="G2831" s="6">
        <v>95</v>
      </c>
      <c r="H2831" s="7">
        <v>42658</v>
      </c>
      <c r="I2831" s="7">
        <v>42683</v>
      </c>
      <c r="J2831" s="3" t="s">
        <v>2543</v>
      </c>
      <c r="K2831" s="17">
        <f>IF(J2831="Januar",238.19,IF(J2831="Februar",240.59,IF(J2831="Mars",245.99,IF(J2831="April",250.79,IF(J2831="Mai",256.52,IF(J2831="Juni",259.83,IF(J2831="Juli",265.66,IF(J2831="August",272.21,IF(J2831="September",275.91,IF(J2831="Oktober",281.13,IF(J2831="November",284.38,IF(J2831="Desember",287.34,0))))))))))))</f>
        <v>284.38</v>
      </c>
      <c r="L2831" s="20">
        <f>$K$2/K2831</f>
        <v>0.83757648217174208</v>
      </c>
      <c r="M2831" s="6">
        <v>25</v>
      </c>
      <c r="N2831" s="6">
        <v>3400000</v>
      </c>
      <c r="O2831" s="6">
        <v>3390000</v>
      </c>
      <c r="P2831" s="6">
        <f>O2831-N2831</f>
        <v>-10000</v>
      </c>
      <c r="Q2831" s="8">
        <f>P2831/N2831</f>
        <v>-2.9411764705882353E-3</v>
      </c>
      <c r="R2831" s="6">
        <v>3000</v>
      </c>
      <c r="S2831" s="9">
        <f>(N2831+R2831)/F2831</f>
        <v>42537.5</v>
      </c>
      <c r="T2831" s="6">
        <v>42413</v>
      </c>
      <c r="U2831" s="5">
        <f>T2831-S2831</f>
        <v>-124.5</v>
      </c>
      <c r="V2831" s="4">
        <f>U2831/S2831</f>
        <v>-2.9268292682926829E-3</v>
      </c>
      <c r="W2831" s="22">
        <f>S2831*L2831</f>
        <v>35628.409610380477</v>
      </c>
      <c r="X2831" s="22">
        <f>T2831*L2831</f>
        <v>35524.131338350096</v>
      </c>
      <c r="Y2831" s="22">
        <f>X2831-W2831</f>
        <v>-104.27827203038032</v>
      </c>
      <c r="Z2831" s="8">
        <f>Y2831/W2831</f>
        <v>-2.9268292682926391E-3</v>
      </c>
      <c r="AA2831" s="10">
        <v>17457</v>
      </c>
      <c r="AB2831" s="6">
        <v>1998</v>
      </c>
      <c r="AC2831" s="6">
        <f>2016-AB2831</f>
        <v>18</v>
      </c>
      <c r="AD2831" s="6" t="s">
        <v>94</v>
      </c>
    </row>
    <row r="2832" spans="1:30" x14ac:dyDescent="0.2">
      <c r="A2832">
        <v>45</v>
      </c>
      <c r="B2832" s="6" t="s">
        <v>2370</v>
      </c>
      <c r="C2832" s="6" t="s">
        <v>22</v>
      </c>
      <c r="D2832" s="6" t="s">
        <v>23</v>
      </c>
      <c r="E2832" s="6" t="s">
        <v>2767</v>
      </c>
      <c r="F2832" s="6">
        <v>121</v>
      </c>
      <c r="G2832" s="6">
        <v>133</v>
      </c>
      <c r="H2832" s="7">
        <v>42672</v>
      </c>
      <c r="I2832" s="7">
        <v>42684</v>
      </c>
      <c r="J2832" s="3" t="s">
        <v>2543</v>
      </c>
      <c r="K2832" s="17">
        <f>IF(J2832="Januar",238.19,IF(J2832="Februar",240.59,IF(J2832="Mars",245.99,IF(J2832="April",250.79,IF(J2832="Mai",256.52,IF(J2832="Juni",259.83,IF(J2832="Juli",265.66,IF(J2832="August",272.21,IF(J2832="September",275.91,IF(J2832="Oktober",281.13,IF(J2832="November",284.38,IF(J2832="Desember",287.34,0))))))))))))</f>
        <v>284.38</v>
      </c>
      <c r="L2832" s="20">
        <f>$K$2/K2832</f>
        <v>0.83757648217174208</v>
      </c>
      <c r="M2832" s="6">
        <v>12</v>
      </c>
      <c r="N2832" s="6">
        <v>7500000</v>
      </c>
      <c r="O2832" s="6">
        <v>7500000</v>
      </c>
      <c r="P2832" s="6">
        <f>O2832-N2832</f>
        <v>0</v>
      </c>
      <c r="Q2832" s="8">
        <f>P2832/N2832</f>
        <v>0</v>
      </c>
      <c r="R2832" s="6">
        <v>9788</v>
      </c>
      <c r="S2832" s="9">
        <f>(N2832+R2832)/F2832</f>
        <v>62064.36363636364</v>
      </c>
      <c r="T2832" s="6">
        <v>62064</v>
      </c>
      <c r="U2832" s="5">
        <f>T2832-S2832</f>
        <v>-0.36363636363967089</v>
      </c>
      <c r="V2832" s="4">
        <f>U2832/S2832</f>
        <v>-5.8590202546863077E-6</v>
      </c>
      <c r="W2832" s="22">
        <f>S2832*L2832</f>
        <v>51983.651362773249</v>
      </c>
      <c r="X2832" s="22">
        <f>T2832*L2832</f>
        <v>51983.346789506999</v>
      </c>
      <c r="Y2832" s="22">
        <f>X2832-W2832</f>
        <v>-0.3045732662503724</v>
      </c>
      <c r="Z2832" s="8">
        <f>Y2832/W2832</f>
        <v>-5.8590202547504137E-6</v>
      </c>
      <c r="AA2832" s="6">
        <v>498</v>
      </c>
      <c r="AB2832" s="6">
        <v>1900</v>
      </c>
      <c r="AC2832" s="6">
        <f>2016-AB2832</f>
        <v>116</v>
      </c>
      <c r="AD2832" s="6" t="s">
        <v>102</v>
      </c>
    </row>
    <row r="2833" spans="1:30" x14ac:dyDescent="0.2">
      <c r="A2833">
        <v>45</v>
      </c>
      <c r="B2833" s="6" t="s">
        <v>2455</v>
      </c>
      <c r="C2833" s="6" t="s">
        <v>22</v>
      </c>
      <c r="D2833" s="6" t="s">
        <v>23</v>
      </c>
      <c r="E2833" s="6" t="s">
        <v>2767</v>
      </c>
      <c r="F2833" s="6">
        <v>140</v>
      </c>
      <c r="G2833" s="6">
        <v>160</v>
      </c>
      <c r="H2833" s="7">
        <v>42670</v>
      </c>
      <c r="I2833" s="7">
        <v>42684</v>
      </c>
      <c r="J2833" s="7" t="s">
        <v>2543</v>
      </c>
      <c r="K2833" s="17">
        <f>IF(J2833="Januar",238.19,IF(J2833="Februar",240.59,IF(J2833="Mars",245.99,IF(J2833="April",250.79,IF(J2833="Mai",256.52,IF(J2833="Juni",259.83,IF(J2833="Juli",265.66,IF(J2833="August",272.21,IF(J2833="September",275.91,IF(J2833="Oktober",281.13,IF(J2833="November",284.38,IF(J2833="Desember",287.34,0))))))))))))</f>
        <v>284.38</v>
      </c>
      <c r="L2833" s="20">
        <f>$K$2/K2833</f>
        <v>0.83757648217174208</v>
      </c>
      <c r="M2833" s="6">
        <v>14</v>
      </c>
      <c r="N2833" s="6">
        <v>8900000</v>
      </c>
      <c r="O2833" s="6">
        <v>9100000</v>
      </c>
      <c r="P2833" s="6">
        <f>O2833-N2833</f>
        <v>200000</v>
      </c>
      <c r="Q2833" s="8">
        <f>P2833/N2833</f>
        <v>2.247191011235955E-2</v>
      </c>
      <c r="R2833" s="6">
        <v>35494</v>
      </c>
      <c r="S2833" s="9">
        <f>(N2833+R2833)/F2833</f>
        <v>63824.957142857143</v>
      </c>
      <c r="T2833" s="6">
        <v>65254</v>
      </c>
      <c r="U2833" s="5">
        <f>T2833-S2833</f>
        <v>1429.0428571428565</v>
      </c>
      <c r="V2833" s="4">
        <f>U2833/S2833</f>
        <v>2.2390032380974114E-2</v>
      </c>
      <c r="W2833" s="22">
        <f>S2833*L2833</f>
        <v>53458.283078476488</v>
      </c>
      <c r="X2833" s="22">
        <f>T2833*L2833</f>
        <v>54655.215767634858</v>
      </c>
      <c r="Y2833" s="22">
        <f>X2833-W2833</f>
        <v>1196.9326891583696</v>
      </c>
      <c r="Z2833" s="8">
        <f>Y2833/W2833</f>
        <v>2.2390032380974124E-2</v>
      </c>
      <c r="AA2833" s="6">
        <v>612</v>
      </c>
      <c r="AB2833" s="6">
        <v>1903</v>
      </c>
      <c r="AC2833" s="6">
        <f>2016-AB2833</f>
        <v>113</v>
      </c>
      <c r="AD2833" s="6" t="s">
        <v>75</v>
      </c>
    </row>
    <row r="2834" spans="1:30" x14ac:dyDescent="0.2">
      <c r="A2834">
        <v>45</v>
      </c>
      <c r="B2834" s="2" t="s">
        <v>2397</v>
      </c>
      <c r="C2834" s="2" t="s">
        <v>22</v>
      </c>
      <c r="D2834" s="2" t="s">
        <v>23</v>
      </c>
      <c r="E2834" s="6" t="s">
        <v>2767</v>
      </c>
      <c r="F2834" s="2">
        <v>160</v>
      </c>
      <c r="G2834" s="2">
        <v>182</v>
      </c>
      <c r="H2834" s="3">
        <v>42667</v>
      </c>
      <c r="I2834" s="3">
        <v>42684</v>
      </c>
      <c r="J2834" s="3" t="s">
        <v>2543</v>
      </c>
      <c r="K2834" s="17">
        <f>IF(J2834="Januar",238.19,IF(J2834="Februar",240.59,IF(J2834="Mars",245.99,IF(J2834="April",250.79,IF(J2834="Mai",256.52,IF(J2834="Juni",259.83,IF(J2834="Juli",265.66,IF(J2834="August",272.21,IF(J2834="September",275.91,IF(J2834="Oktober",281.13,IF(J2834="November",284.38,IF(J2834="Desember",287.34,0))))))))))))</f>
        <v>284.38</v>
      </c>
      <c r="L2834" s="20">
        <f>$K$2/K2834</f>
        <v>0.83757648217174208</v>
      </c>
      <c r="M2834" s="2">
        <v>17</v>
      </c>
      <c r="N2834" s="2">
        <v>9500000</v>
      </c>
      <c r="O2834" s="2">
        <v>9150000</v>
      </c>
      <c r="P2834" s="2">
        <f>O2834-N2834</f>
        <v>-350000</v>
      </c>
      <c r="Q2834" s="4">
        <f>P2834/N2834</f>
        <v>-3.6842105263157891E-2</v>
      </c>
      <c r="R2834" s="2"/>
      <c r="S2834" s="9">
        <f>(N2834+R2834)/F2834</f>
        <v>59375</v>
      </c>
      <c r="T2834" s="2">
        <v>57188</v>
      </c>
      <c r="U2834" s="5">
        <f>T2834-S2834</f>
        <v>-2187</v>
      </c>
      <c r="V2834" s="4">
        <f>U2834/S2834</f>
        <v>-3.6833684210526317E-2</v>
      </c>
      <c r="W2834" s="22">
        <f>S2834*L2834</f>
        <v>49731.103628947189</v>
      </c>
      <c r="X2834" s="22">
        <f>T2834*L2834</f>
        <v>47899.323862437588</v>
      </c>
      <c r="Y2834" s="22">
        <f>X2834-W2834</f>
        <v>-1831.7797665096004</v>
      </c>
      <c r="Z2834" s="8">
        <f>Y2834/W2834</f>
        <v>-3.6833684210526324E-2</v>
      </c>
      <c r="AA2834" s="11">
        <v>15663</v>
      </c>
      <c r="AB2834" s="2">
        <v>1979</v>
      </c>
      <c r="AC2834" s="2">
        <f>2016-AB2834</f>
        <v>37</v>
      </c>
      <c r="AD2834" s="2" t="s">
        <v>67</v>
      </c>
    </row>
    <row r="2835" spans="1:30" x14ac:dyDescent="0.2">
      <c r="A2835">
        <v>45</v>
      </c>
      <c r="B2835" s="2" t="s">
        <v>904</v>
      </c>
      <c r="C2835" s="2" t="s">
        <v>22</v>
      </c>
      <c r="D2835" s="2" t="s">
        <v>23</v>
      </c>
      <c r="E2835" s="6" t="s">
        <v>2767</v>
      </c>
      <c r="F2835" s="2">
        <v>53</v>
      </c>
      <c r="G2835" s="2">
        <v>62</v>
      </c>
      <c r="H2835" s="3">
        <v>42673</v>
      </c>
      <c r="I2835" s="3">
        <v>42687</v>
      </c>
      <c r="J2835" s="7" t="s">
        <v>2543</v>
      </c>
      <c r="K2835" s="17">
        <f>IF(J2835="Januar",238.19,IF(J2835="Februar",240.59,IF(J2835="Mars",245.99,IF(J2835="April",250.79,IF(J2835="Mai",256.52,IF(J2835="Juni",259.83,IF(J2835="Juli",265.66,IF(J2835="August",272.21,IF(J2835="September",275.91,IF(J2835="Oktober",281.13,IF(J2835="November",284.38,IF(J2835="Desember",287.34,0))))))))))))</f>
        <v>284.38</v>
      </c>
      <c r="L2835" s="20">
        <f>$K$2/K2835</f>
        <v>0.83757648217174208</v>
      </c>
      <c r="M2835" s="2">
        <v>14</v>
      </c>
      <c r="N2835" s="2">
        <v>3950000</v>
      </c>
      <c r="O2835" s="2">
        <v>3900000</v>
      </c>
      <c r="P2835" s="2">
        <f>O2835-N2835</f>
        <v>-50000</v>
      </c>
      <c r="Q2835" s="4">
        <f>P2835/N2835</f>
        <v>-1.2658227848101266E-2</v>
      </c>
      <c r="R2835" s="2">
        <v>3808</v>
      </c>
      <c r="S2835" s="9">
        <f>(N2835+R2835)/F2835</f>
        <v>74600.15094339622</v>
      </c>
      <c r="T2835" s="2">
        <v>73657</v>
      </c>
      <c r="U2835" s="5">
        <f>T2835-S2835</f>
        <v>-943.1509433962201</v>
      </c>
      <c r="V2835" s="4">
        <f>U2835/S2835</f>
        <v>-1.2642748459206838E-2</v>
      </c>
      <c r="W2835" s="22">
        <f>S2835*L2835</f>
        <v>62483.33199665077</v>
      </c>
      <c r="X2835" s="22">
        <f>T2835*L2835</f>
        <v>61693.370947324009</v>
      </c>
      <c r="Y2835" s="22">
        <f>X2835-W2835</f>
        <v>-789.96104932676099</v>
      </c>
      <c r="Z2835" s="8">
        <f>Y2835/W2835</f>
        <v>-1.264274845920676E-2</v>
      </c>
      <c r="AA2835" s="11">
        <v>6699</v>
      </c>
      <c r="AB2835" s="2">
        <v>2005</v>
      </c>
      <c r="AC2835" s="2">
        <f>2016-AB2835</f>
        <v>11</v>
      </c>
      <c r="AD2835" s="2" t="s">
        <v>90</v>
      </c>
    </row>
    <row r="2836" spans="1:30" x14ac:dyDescent="0.2">
      <c r="A2836">
        <v>46</v>
      </c>
      <c r="B2836" s="6" t="s">
        <v>69</v>
      </c>
      <c r="C2836" s="6" t="s">
        <v>22</v>
      </c>
      <c r="D2836" s="6" t="s">
        <v>23</v>
      </c>
      <c r="E2836" s="6" t="s">
        <v>2767</v>
      </c>
      <c r="F2836" s="6">
        <v>22</v>
      </c>
      <c r="G2836" s="6"/>
      <c r="H2836" s="7">
        <v>42678</v>
      </c>
      <c r="I2836" s="7">
        <v>42688</v>
      </c>
      <c r="J2836" s="3" t="s">
        <v>2543</v>
      </c>
      <c r="K2836" s="17">
        <f>IF(J2836="Januar",238.19,IF(J2836="Februar",240.59,IF(J2836="Mars",245.99,IF(J2836="April",250.79,IF(J2836="Mai",256.52,IF(J2836="Juni",259.83,IF(J2836="Juli",265.66,IF(J2836="August",272.21,IF(J2836="September",275.91,IF(J2836="Oktober",281.13,IF(J2836="November",284.38,IF(J2836="Desember",287.34,0))))))))))))</f>
        <v>284.38</v>
      </c>
      <c r="L2836" s="20">
        <f>$K$2/K2836</f>
        <v>0.83757648217174208</v>
      </c>
      <c r="M2836" s="6">
        <v>10</v>
      </c>
      <c r="N2836" s="6">
        <v>2290000</v>
      </c>
      <c r="O2836" s="6">
        <v>2315000</v>
      </c>
      <c r="P2836" s="6">
        <f>O2836-N2836</f>
        <v>25000</v>
      </c>
      <c r="Q2836" s="8">
        <f>P2836/N2836</f>
        <v>1.0917030567685589E-2</v>
      </c>
      <c r="R2836" s="6">
        <v>107000</v>
      </c>
      <c r="S2836" s="9">
        <f>(N2836+R2836)/F2836</f>
        <v>108954.54545454546</v>
      </c>
      <c r="T2836" s="6">
        <v>110091</v>
      </c>
      <c r="U2836" s="5">
        <f>T2836-S2836</f>
        <v>1136.4545454545441</v>
      </c>
      <c r="V2836" s="8">
        <f>U2836/S2836</f>
        <v>1.0430538172715883E-2</v>
      </c>
      <c r="W2836" s="22">
        <f>S2836*L2836</f>
        <v>91257.76489843936</v>
      </c>
      <c r="X2836" s="22">
        <f>T2836*L2836</f>
        <v>92209.63249876925</v>
      </c>
      <c r="Y2836" s="22">
        <f>X2836-W2836</f>
        <v>951.86760032988968</v>
      </c>
      <c r="Z2836" s="8">
        <f>Y2836/W2836</f>
        <v>1.0430538172715734E-2</v>
      </c>
      <c r="AA2836" s="10">
        <v>1020</v>
      </c>
      <c r="AB2836" s="6">
        <v>1932</v>
      </c>
      <c r="AC2836" s="6">
        <f>2016-AB2836</f>
        <v>84</v>
      </c>
      <c r="AD2836" s="6" t="s">
        <v>67</v>
      </c>
    </row>
    <row r="2837" spans="1:30" x14ac:dyDescent="0.2">
      <c r="A2837">
        <v>46</v>
      </c>
      <c r="B2837" s="2" t="s">
        <v>89</v>
      </c>
      <c r="C2837" s="2" t="s">
        <v>22</v>
      </c>
      <c r="D2837" s="2" t="s">
        <v>23</v>
      </c>
      <c r="E2837" s="6" t="s">
        <v>2767</v>
      </c>
      <c r="F2837" s="2">
        <v>25</v>
      </c>
      <c r="G2837" s="2">
        <v>28</v>
      </c>
      <c r="H2837" s="3">
        <v>42678</v>
      </c>
      <c r="I2837" s="3">
        <v>42688</v>
      </c>
      <c r="J2837" s="7" t="s">
        <v>2543</v>
      </c>
      <c r="K2837" s="17">
        <f>IF(J2837="Januar",238.19,IF(J2837="Februar",240.59,IF(J2837="Mars",245.99,IF(J2837="April",250.79,IF(J2837="Mai",256.52,IF(J2837="Juni",259.83,IF(J2837="Juli",265.66,IF(J2837="August",272.21,IF(J2837="September",275.91,IF(J2837="Oktober",281.13,IF(J2837="November",284.38,IF(J2837="Desember",287.34,0))))))))))))</f>
        <v>284.38</v>
      </c>
      <c r="L2837" s="20">
        <f>$K$2/K2837</f>
        <v>0.83757648217174208</v>
      </c>
      <c r="M2837" s="2">
        <v>10</v>
      </c>
      <c r="N2837" s="2">
        <v>2750000</v>
      </c>
      <c r="O2837" s="2">
        <v>3000000</v>
      </c>
      <c r="P2837" s="2">
        <f>O2837-N2837</f>
        <v>250000</v>
      </c>
      <c r="Q2837" s="4">
        <f>P2837/N2837</f>
        <v>9.0909090909090912E-2</v>
      </c>
      <c r="R2837" s="2">
        <v>37266</v>
      </c>
      <c r="S2837" s="9">
        <f>(N2837+R2837)/F2837</f>
        <v>111490.64</v>
      </c>
      <c r="T2837" s="2">
        <v>121491</v>
      </c>
      <c r="U2837" s="5">
        <f>T2837-S2837</f>
        <v>10000.36</v>
      </c>
      <c r="V2837" s="4">
        <f>U2837/S2837</f>
        <v>8.9696857063516724E-2</v>
      </c>
      <c r="W2837" s="22">
        <f>S2837*L2837</f>
        <v>93381.938046276118</v>
      </c>
      <c r="X2837" s="22">
        <f>T2837*L2837</f>
        <v>101758.00439552711</v>
      </c>
      <c r="Y2837" s="22">
        <f>X2837-W2837</f>
        <v>8376.0663492509921</v>
      </c>
      <c r="Z2837" s="8">
        <f>Y2837/W2837</f>
        <v>8.96968570635166E-2</v>
      </c>
      <c r="AA2837" s="2">
        <v>499</v>
      </c>
      <c r="AB2837" s="2">
        <v>1897</v>
      </c>
      <c r="AC2837" s="2">
        <f>2016-AB2837</f>
        <v>119</v>
      </c>
      <c r="AD2837" s="2" t="s">
        <v>90</v>
      </c>
    </row>
    <row r="2838" spans="1:30" x14ac:dyDescent="0.2">
      <c r="A2838">
        <v>46</v>
      </c>
      <c r="B2838" s="2" t="s">
        <v>308</v>
      </c>
      <c r="C2838" s="2" t="s">
        <v>22</v>
      </c>
      <c r="D2838" s="2" t="s">
        <v>23</v>
      </c>
      <c r="E2838" s="6" t="s">
        <v>2767</v>
      </c>
      <c r="F2838" s="2">
        <v>36</v>
      </c>
      <c r="G2838" s="2">
        <v>41</v>
      </c>
      <c r="H2838" s="3">
        <v>42678</v>
      </c>
      <c r="I2838" s="3">
        <v>42688</v>
      </c>
      <c r="J2838" s="3" t="s">
        <v>2543</v>
      </c>
      <c r="K2838" s="17">
        <f>IF(J2838="Januar",238.19,IF(J2838="Februar",240.59,IF(J2838="Mars",245.99,IF(J2838="April",250.79,IF(J2838="Mai",256.52,IF(J2838="Juni",259.83,IF(J2838="Juli",265.66,IF(J2838="August",272.21,IF(J2838="September",275.91,IF(J2838="Oktober",281.13,IF(J2838="November",284.38,IF(J2838="Desember",287.34,0))))))))))))</f>
        <v>284.38</v>
      </c>
      <c r="L2838" s="20">
        <f>$K$2/K2838</f>
        <v>0.83757648217174208</v>
      </c>
      <c r="M2838" s="2">
        <v>10</v>
      </c>
      <c r="N2838" s="2">
        <v>3200000</v>
      </c>
      <c r="O2838" s="2">
        <v>3550000</v>
      </c>
      <c r="P2838" s="2">
        <f>O2838-N2838</f>
        <v>350000</v>
      </c>
      <c r="Q2838" s="4">
        <f>P2838/N2838</f>
        <v>0.109375</v>
      </c>
      <c r="R2838" s="2"/>
      <c r="S2838" s="9">
        <f>(N2838+R2838)/F2838</f>
        <v>88888.888888888891</v>
      </c>
      <c r="T2838" s="2">
        <v>98611</v>
      </c>
      <c r="U2838" s="5">
        <f>T2838-S2838</f>
        <v>9722.1111111111095</v>
      </c>
      <c r="V2838" s="4">
        <f>U2838/S2838</f>
        <v>0.10937374999999998</v>
      </c>
      <c r="W2838" s="22">
        <f>S2838*L2838</f>
        <v>74451.242859710415</v>
      </c>
      <c r="X2838" s="22">
        <f>T2838*L2838</f>
        <v>82594.25448343766</v>
      </c>
      <c r="Y2838" s="22">
        <f>X2838-W2838</f>
        <v>8143.011623727245</v>
      </c>
      <c r="Z2838" s="8">
        <f>Y2838/W2838</f>
        <v>0.10937374999999991</v>
      </c>
      <c r="AA2838" s="11">
        <v>2227</v>
      </c>
      <c r="AB2838" s="2">
        <v>1991</v>
      </c>
      <c r="AC2838" s="2">
        <f>2016-AB2838</f>
        <v>25</v>
      </c>
      <c r="AD2838" s="2" t="s">
        <v>61</v>
      </c>
    </row>
    <row r="2839" spans="1:30" x14ac:dyDescent="0.2">
      <c r="A2839">
        <v>46</v>
      </c>
      <c r="B2839" s="6" t="s">
        <v>363</v>
      </c>
      <c r="C2839" s="6" t="s">
        <v>22</v>
      </c>
      <c r="D2839" s="6" t="s">
        <v>23</v>
      </c>
      <c r="E2839" s="6" t="s">
        <v>2767</v>
      </c>
      <c r="F2839" s="6">
        <v>42</v>
      </c>
      <c r="G2839" s="6">
        <v>48</v>
      </c>
      <c r="H2839" s="7">
        <v>42678</v>
      </c>
      <c r="I2839" s="7">
        <v>42688</v>
      </c>
      <c r="J2839" s="7" t="s">
        <v>2543</v>
      </c>
      <c r="K2839" s="17">
        <f>IF(J2839="Januar",238.19,IF(J2839="Februar",240.59,IF(J2839="Mars",245.99,IF(J2839="April",250.79,IF(J2839="Mai",256.52,IF(J2839="Juni",259.83,IF(J2839="Juli",265.66,IF(J2839="August",272.21,IF(J2839="September",275.91,IF(J2839="Oktober",281.13,IF(J2839="November",284.38,IF(J2839="Desember",287.34,0))))))))))))</f>
        <v>284.38</v>
      </c>
      <c r="L2839" s="20">
        <f>$K$2/K2839</f>
        <v>0.83757648217174208</v>
      </c>
      <c r="M2839" s="6">
        <v>10</v>
      </c>
      <c r="N2839" s="6">
        <v>3100000</v>
      </c>
      <c r="O2839" s="6">
        <v>3800000</v>
      </c>
      <c r="P2839" s="6">
        <f>O2839-N2839</f>
        <v>700000</v>
      </c>
      <c r="Q2839" s="8">
        <f>P2839/N2839</f>
        <v>0.22580645161290322</v>
      </c>
      <c r="R2839" s="6"/>
      <c r="S2839" s="9">
        <f>(N2839+R2839)/F2839</f>
        <v>73809.523809523816</v>
      </c>
      <c r="T2839" s="6">
        <v>90476</v>
      </c>
      <c r="U2839" s="5">
        <f>T2839-S2839</f>
        <v>16666.476190476184</v>
      </c>
      <c r="V2839" s="4">
        <f>U2839/S2839</f>
        <v>0.22580387096774182</v>
      </c>
      <c r="W2839" s="22">
        <f>S2839*L2839</f>
        <v>61821.121303152395</v>
      </c>
      <c r="X2839" s="22">
        <f>T2839*L2839</f>
        <v>75780.569800970537</v>
      </c>
      <c r="Y2839" s="22">
        <f>X2839-W2839</f>
        <v>13959.448497818143</v>
      </c>
      <c r="Z2839" s="8">
        <f>Y2839/W2839</f>
        <v>0.22580387096774188</v>
      </c>
      <c r="AA2839" s="10">
        <v>2340</v>
      </c>
      <c r="AB2839" s="6">
        <v>1936</v>
      </c>
      <c r="AC2839" s="6">
        <f>2016-AB2839</f>
        <v>80</v>
      </c>
      <c r="AD2839" s="6" t="s">
        <v>37</v>
      </c>
    </row>
    <row r="2840" spans="1:30" x14ac:dyDescent="0.2">
      <c r="A2840">
        <v>46</v>
      </c>
      <c r="B2840" s="2" t="s">
        <v>464</v>
      </c>
      <c r="C2840" s="2" t="s">
        <v>22</v>
      </c>
      <c r="D2840" s="2" t="s">
        <v>23</v>
      </c>
      <c r="E2840" s="6" t="s">
        <v>2767</v>
      </c>
      <c r="F2840" s="2">
        <v>42</v>
      </c>
      <c r="G2840" s="2">
        <v>50</v>
      </c>
      <c r="H2840" s="3">
        <v>42678</v>
      </c>
      <c r="I2840" s="3">
        <v>42688</v>
      </c>
      <c r="J2840" s="3" t="s">
        <v>2543</v>
      </c>
      <c r="K2840" s="17">
        <f>IF(J2840="Januar",238.19,IF(J2840="Februar",240.59,IF(J2840="Mars",245.99,IF(J2840="April",250.79,IF(J2840="Mai",256.52,IF(J2840="Juni",259.83,IF(J2840="Juli",265.66,IF(J2840="August",272.21,IF(J2840="September",275.91,IF(J2840="Oktober",281.13,IF(J2840="November",284.38,IF(J2840="Desember",287.34,0))))))))))))</f>
        <v>284.38</v>
      </c>
      <c r="L2840" s="20">
        <f>$K$2/K2840</f>
        <v>0.83757648217174208</v>
      </c>
      <c r="M2840" s="2">
        <v>10</v>
      </c>
      <c r="N2840" s="2">
        <v>2850000</v>
      </c>
      <c r="O2840" s="2">
        <v>3460000</v>
      </c>
      <c r="P2840" s="2">
        <f>O2840-N2840</f>
        <v>610000</v>
      </c>
      <c r="Q2840" s="4">
        <f>P2840/N2840</f>
        <v>0.21403508771929824</v>
      </c>
      <c r="R2840" s="2"/>
      <c r="S2840" s="9">
        <f>(N2840+R2840)/F2840</f>
        <v>67857.142857142855</v>
      </c>
      <c r="T2840" s="2">
        <v>82381</v>
      </c>
      <c r="U2840" s="5">
        <f>T2840-S2840</f>
        <v>14523.857142857145</v>
      </c>
      <c r="V2840" s="4">
        <f>U2840/S2840</f>
        <v>0.21403578947368423</v>
      </c>
      <c r="W2840" s="22">
        <f>S2840*L2840</f>
        <v>56835.547004511071</v>
      </c>
      <c r="X2840" s="22">
        <f>T2840*L2840</f>
        <v>69000.388177790286</v>
      </c>
      <c r="Y2840" s="22">
        <f>X2840-W2840</f>
        <v>12164.841173279216</v>
      </c>
      <c r="Z2840" s="8">
        <f>Y2840/W2840</f>
        <v>0.21403578947368423</v>
      </c>
      <c r="AA2840" s="2">
        <v>321</v>
      </c>
      <c r="AB2840" s="2">
        <v>1892</v>
      </c>
      <c r="AC2840" s="2">
        <f>2016-AB2840</f>
        <v>124</v>
      </c>
      <c r="AD2840" s="2" t="s">
        <v>37</v>
      </c>
    </row>
    <row r="2841" spans="1:30" x14ac:dyDescent="0.2">
      <c r="A2841">
        <v>46</v>
      </c>
      <c r="B2841" s="6" t="s">
        <v>799</v>
      </c>
      <c r="C2841" s="6" t="s">
        <v>22</v>
      </c>
      <c r="D2841" s="6" t="s">
        <v>23</v>
      </c>
      <c r="E2841" s="6" t="s">
        <v>2767</v>
      </c>
      <c r="F2841" s="6">
        <v>51</v>
      </c>
      <c r="G2841" s="6">
        <v>57</v>
      </c>
      <c r="H2841" s="7">
        <v>42678</v>
      </c>
      <c r="I2841" s="7">
        <v>42688</v>
      </c>
      <c r="J2841" s="3" t="s">
        <v>2543</v>
      </c>
      <c r="K2841" s="17">
        <f>IF(J2841="Januar",238.19,IF(J2841="Februar",240.59,IF(J2841="Mars",245.99,IF(J2841="April",250.79,IF(J2841="Mai",256.52,IF(J2841="Juni",259.83,IF(J2841="Juli",265.66,IF(J2841="August",272.21,IF(J2841="September",275.91,IF(J2841="Oktober",281.13,IF(J2841="November",284.38,IF(J2841="Desember",287.34,0))))))))))))</f>
        <v>284.38</v>
      </c>
      <c r="L2841" s="20">
        <f>$K$2/K2841</f>
        <v>0.83757648217174208</v>
      </c>
      <c r="M2841" s="6">
        <v>10</v>
      </c>
      <c r="N2841" s="6">
        <v>3250000</v>
      </c>
      <c r="O2841" s="6">
        <v>3425000</v>
      </c>
      <c r="P2841" s="6">
        <f>O2841-N2841</f>
        <v>175000</v>
      </c>
      <c r="Q2841" s="8">
        <f>P2841/N2841</f>
        <v>5.3846153846153849E-2</v>
      </c>
      <c r="R2841" s="6">
        <v>37413</v>
      </c>
      <c r="S2841" s="9">
        <f>(N2841+R2841)/F2841</f>
        <v>64459.078431372553</v>
      </c>
      <c r="T2841" s="6">
        <v>67890</v>
      </c>
      <c r="U2841" s="5">
        <f>T2841-S2841</f>
        <v>3430.9215686274474</v>
      </c>
      <c r="V2841" s="4">
        <f>U2841/S2841</f>
        <v>5.3226351541470394E-2</v>
      </c>
      <c r="W2841" s="22">
        <f>S2841*L2841</f>
        <v>53989.408156581434</v>
      </c>
      <c r="X2841" s="22">
        <f>T2841*L2841</f>
        <v>56863.06737463957</v>
      </c>
      <c r="Y2841" s="22">
        <f>X2841-W2841</f>
        <v>2873.6592180581356</v>
      </c>
      <c r="Z2841" s="8">
        <f>Y2841/W2841</f>
        <v>5.322635154147045E-2</v>
      </c>
      <c r="AA2841" s="10">
        <v>8808</v>
      </c>
      <c r="AB2841" s="6">
        <v>1958</v>
      </c>
      <c r="AC2841" s="6">
        <f>2016-AB2841</f>
        <v>58</v>
      </c>
      <c r="AD2841" s="6" t="s">
        <v>371</v>
      </c>
    </row>
    <row r="2842" spans="1:30" x14ac:dyDescent="0.2">
      <c r="A2842">
        <v>46</v>
      </c>
      <c r="B2842" s="6" t="s">
        <v>905</v>
      </c>
      <c r="C2842" s="6" t="s">
        <v>22</v>
      </c>
      <c r="D2842" s="6" t="s">
        <v>23</v>
      </c>
      <c r="E2842" s="6" t="s">
        <v>2767</v>
      </c>
      <c r="F2842" s="6">
        <v>53</v>
      </c>
      <c r="G2842" s="6"/>
      <c r="H2842" s="7">
        <v>42678</v>
      </c>
      <c r="I2842" s="7">
        <v>42688</v>
      </c>
      <c r="J2842" s="3" t="s">
        <v>2543</v>
      </c>
      <c r="K2842" s="17">
        <f>IF(J2842="Januar",238.19,IF(J2842="Februar",240.59,IF(J2842="Mars",245.99,IF(J2842="April",250.79,IF(J2842="Mai",256.52,IF(J2842="Juni",259.83,IF(J2842="Juli",265.66,IF(J2842="August",272.21,IF(J2842="September",275.91,IF(J2842="Oktober",281.13,IF(J2842="November",284.38,IF(J2842="Desember",287.34,0))))))))))))</f>
        <v>284.38</v>
      </c>
      <c r="L2842" s="20">
        <f>$K$2/K2842</f>
        <v>0.83757648217174208</v>
      </c>
      <c r="M2842" s="6">
        <v>10</v>
      </c>
      <c r="N2842" s="6">
        <v>3650000</v>
      </c>
      <c r="O2842" s="6">
        <v>3950000</v>
      </c>
      <c r="P2842" s="6">
        <f>O2842-N2842</f>
        <v>300000</v>
      </c>
      <c r="Q2842" s="8">
        <f>P2842/N2842</f>
        <v>8.2191780821917804E-2</v>
      </c>
      <c r="R2842" s="6"/>
      <c r="S2842" s="9">
        <f>(N2842+R2842)/F2842</f>
        <v>68867.924528301883</v>
      </c>
      <c r="T2842" s="6">
        <v>74528</v>
      </c>
      <c r="U2842" s="5">
        <f>T2842-S2842</f>
        <v>5660.0754716981173</v>
      </c>
      <c r="V2842" s="4">
        <f>U2842/S2842</f>
        <v>8.2187397260274034E-2</v>
      </c>
      <c r="W2842" s="22">
        <f>S2842*L2842</f>
        <v>57682.153960884119</v>
      </c>
      <c r="X2842" s="22">
        <f>T2842*L2842</f>
        <v>62422.900063295594</v>
      </c>
      <c r="Y2842" s="22">
        <f>X2842-W2842</f>
        <v>4740.7461024114746</v>
      </c>
      <c r="Z2842" s="8">
        <f>Y2842/W2842</f>
        <v>8.2187397260274075E-2</v>
      </c>
      <c r="AA2842" s="6"/>
      <c r="AB2842" s="6">
        <v>2016</v>
      </c>
      <c r="AC2842" s="6">
        <f>2016-AB2842</f>
        <v>0</v>
      </c>
      <c r="AD2842" s="6" t="s">
        <v>426</v>
      </c>
    </row>
    <row r="2843" spans="1:30" x14ac:dyDescent="0.2">
      <c r="A2843">
        <v>46</v>
      </c>
      <c r="B2843" s="2" t="s">
        <v>1110</v>
      </c>
      <c r="C2843" s="2" t="s">
        <v>22</v>
      </c>
      <c r="D2843" s="2" t="s">
        <v>23</v>
      </c>
      <c r="E2843" s="6" t="s">
        <v>2767</v>
      </c>
      <c r="F2843" s="2">
        <v>58</v>
      </c>
      <c r="G2843" s="2">
        <v>68</v>
      </c>
      <c r="H2843" s="3">
        <v>42678</v>
      </c>
      <c r="I2843" s="3">
        <v>42688</v>
      </c>
      <c r="J2843" s="7" t="s">
        <v>2543</v>
      </c>
      <c r="K2843" s="17">
        <f>IF(J2843="Januar",238.19,IF(J2843="Februar",240.59,IF(J2843="Mars",245.99,IF(J2843="April",250.79,IF(J2843="Mai",256.52,IF(J2843="Juni",259.83,IF(J2843="Juli",265.66,IF(J2843="August",272.21,IF(J2843="September",275.91,IF(J2843="Oktober",281.13,IF(J2843="November",284.38,IF(J2843="Desember",287.34,0))))))))))))</f>
        <v>284.38</v>
      </c>
      <c r="L2843" s="20">
        <f>$K$2/K2843</f>
        <v>0.83757648217174208</v>
      </c>
      <c r="M2843" s="2">
        <v>10</v>
      </c>
      <c r="N2843" s="2">
        <v>3400000</v>
      </c>
      <c r="O2843" s="2">
        <v>4050000</v>
      </c>
      <c r="P2843" s="2">
        <f>O2843-N2843</f>
        <v>650000</v>
      </c>
      <c r="Q2843" s="4">
        <f>P2843/N2843</f>
        <v>0.19117647058823528</v>
      </c>
      <c r="R2843" s="2">
        <v>39448</v>
      </c>
      <c r="S2843" s="9">
        <f>(N2843+R2843)/F2843</f>
        <v>59300.827586206899</v>
      </c>
      <c r="T2843" s="2">
        <v>70508</v>
      </c>
      <c r="U2843" s="5">
        <f>T2843-S2843</f>
        <v>11207.172413793101</v>
      </c>
      <c r="V2843" s="4">
        <f>U2843/S2843</f>
        <v>0.18898846559099014</v>
      </c>
      <c r="W2843" s="22">
        <f>S2843*L2843</f>
        <v>49668.978559528172</v>
      </c>
      <c r="X2843" s="22">
        <f>T2843*L2843</f>
        <v>59055.84260496519</v>
      </c>
      <c r="Y2843" s="22">
        <f>X2843-W2843</f>
        <v>9386.8640454370179</v>
      </c>
      <c r="Z2843" s="8">
        <f>Y2843/W2843</f>
        <v>0.18898846559099017</v>
      </c>
      <c r="AA2843" s="2">
        <v>707</v>
      </c>
      <c r="AB2843" s="2">
        <v>1892</v>
      </c>
      <c r="AC2843" s="2">
        <f>2016-AB2843</f>
        <v>124</v>
      </c>
      <c r="AD2843" s="2" t="s">
        <v>27</v>
      </c>
    </row>
    <row r="2844" spans="1:30" x14ac:dyDescent="0.2">
      <c r="A2844">
        <v>46</v>
      </c>
      <c r="B2844" s="6" t="s">
        <v>1467</v>
      </c>
      <c r="C2844" s="6" t="s">
        <v>22</v>
      </c>
      <c r="D2844" s="6" t="s">
        <v>23</v>
      </c>
      <c r="E2844" s="6" t="s">
        <v>2767</v>
      </c>
      <c r="F2844" s="6">
        <v>68</v>
      </c>
      <c r="G2844" s="6">
        <v>77</v>
      </c>
      <c r="H2844" s="7">
        <v>42678</v>
      </c>
      <c r="I2844" s="7">
        <v>42688</v>
      </c>
      <c r="J2844" s="3" t="s">
        <v>2543</v>
      </c>
      <c r="K2844" s="17">
        <f>IF(J2844="Januar",238.19,IF(J2844="Februar",240.59,IF(J2844="Mars",245.99,IF(J2844="April",250.79,IF(J2844="Mai",256.52,IF(J2844="Juni",259.83,IF(J2844="Juli",265.66,IF(J2844="August",272.21,IF(J2844="September",275.91,IF(J2844="Oktober",281.13,IF(J2844="November",284.38,IF(J2844="Desember",287.34,0))))))))))))</f>
        <v>284.38</v>
      </c>
      <c r="L2844" s="20">
        <f>$K$2/K2844</f>
        <v>0.83757648217174208</v>
      </c>
      <c r="M2844" s="6">
        <v>10</v>
      </c>
      <c r="N2844" s="6">
        <v>4790000</v>
      </c>
      <c r="O2844" s="6">
        <v>4850000</v>
      </c>
      <c r="P2844" s="6">
        <f>O2844-N2844</f>
        <v>60000</v>
      </c>
      <c r="Q2844" s="8">
        <f>P2844/N2844</f>
        <v>1.2526096033402923E-2</v>
      </c>
      <c r="R2844" s="6">
        <v>12309</v>
      </c>
      <c r="S2844" s="9">
        <f>(N2844+R2844)/F2844</f>
        <v>70622.191176470587</v>
      </c>
      <c r="T2844" s="6">
        <v>71505</v>
      </c>
      <c r="U2844" s="5">
        <f>T2844-S2844</f>
        <v>882.80882352941262</v>
      </c>
      <c r="V2844" s="4">
        <f>U2844/S2844</f>
        <v>1.2500445098389141E-2</v>
      </c>
      <c r="W2844" s="22">
        <f>S2844*L2844</f>
        <v>59151.486448848475</v>
      </c>
      <c r="X2844" s="22">
        <f>T2844*L2844</f>
        <v>59890.906357690415</v>
      </c>
      <c r="Y2844" s="22">
        <f>X2844-W2844</f>
        <v>739.41990884194092</v>
      </c>
      <c r="Z2844" s="8">
        <f>Y2844/W2844</f>
        <v>1.2500445098389164E-2</v>
      </c>
      <c r="AA2844" s="10">
        <v>1970</v>
      </c>
      <c r="AB2844" s="6">
        <v>1928</v>
      </c>
      <c r="AC2844" s="6">
        <f>2016-AB2844</f>
        <v>88</v>
      </c>
      <c r="AD2844" s="6" t="s">
        <v>1468</v>
      </c>
    </row>
    <row r="2845" spans="1:30" x14ac:dyDescent="0.2">
      <c r="A2845">
        <v>46</v>
      </c>
      <c r="B2845" s="2" t="s">
        <v>1539</v>
      </c>
      <c r="C2845" s="2" t="s">
        <v>22</v>
      </c>
      <c r="D2845" s="2" t="s">
        <v>23</v>
      </c>
      <c r="E2845" s="6" t="s">
        <v>2767</v>
      </c>
      <c r="F2845" s="2">
        <v>70</v>
      </c>
      <c r="G2845" s="2">
        <v>77</v>
      </c>
      <c r="H2845" s="3">
        <v>42678</v>
      </c>
      <c r="I2845" s="3">
        <v>42688</v>
      </c>
      <c r="J2845" s="3" t="s">
        <v>2543</v>
      </c>
      <c r="K2845" s="17">
        <f>IF(J2845="Januar",238.19,IF(J2845="Februar",240.59,IF(J2845="Mars",245.99,IF(J2845="April",250.79,IF(J2845="Mai",256.52,IF(J2845="Juni",259.83,IF(J2845="Juli",265.66,IF(J2845="August",272.21,IF(J2845="September",275.91,IF(J2845="Oktober",281.13,IF(J2845="November",284.38,IF(J2845="Desember",287.34,0))))))))))))</f>
        <v>284.38</v>
      </c>
      <c r="L2845" s="20">
        <f>$K$2/K2845</f>
        <v>0.83757648217174208</v>
      </c>
      <c r="M2845" s="2">
        <v>10</v>
      </c>
      <c r="N2845" s="2">
        <v>5000000</v>
      </c>
      <c r="O2845" s="2">
        <v>5000000</v>
      </c>
      <c r="P2845" s="2">
        <f>O2845-N2845</f>
        <v>0</v>
      </c>
      <c r="Q2845" s="4">
        <f>P2845/N2845</f>
        <v>0</v>
      </c>
      <c r="R2845" s="2">
        <v>143343</v>
      </c>
      <c r="S2845" s="9">
        <f>(N2845+R2845)/F2845</f>
        <v>73476.328571428574</v>
      </c>
      <c r="T2845" s="2">
        <v>73476</v>
      </c>
      <c r="U2845" s="5">
        <f>T2845-S2845</f>
        <v>-0.32857142857392319</v>
      </c>
      <c r="V2845" s="4">
        <f>U2845/S2845</f>
        <v>-4.4717997613953844E-6</v>
      </c>
      <c r="W2845" s="22">
        <f>S2845*L2845</f>
        <v>61542.044807752209</v>
      </c>
      <c r="X2845" s="22">
        <f>T2845*L2845</f>
        <v>61541.769604050918</v>
      </c>
      <c r="Y2845" s="22">
        <f>X2845-W2845</f>
        <v>-0.27520370129059302</v>
      </c>
      <c r="Z2845" s="8">
        <f>Y2845/W2845</f>
        <v>-4.4717997614522991E-6</v>
      </c>
      <c r="AA2845" s="11">
        <v>2578</v>
      </c>
      <c r="AB2845" s="2">
        <v>1935</v>
      </c>
      <c r="AC2845" s="2">
        <f>2016-AB2845</f>
        <v>81</v>
      </c>
      <c r="AD2845" s="2" t="s">
        <v>67</v>
      </c>
    </row>
    <row r="2846" spans="1:30" x14ac:dyDescent="0.2">
      <c r="A2846">
        <v>46</v>
      </c>
      <c r="B2846" s="6" t="s">
        <v>1803</v>
      </c>
      <c r="C2846" s="6" t="s">
        <v>22</v>
      </c>
      <c r="D2846" s="6" t="s">
        <v>23</v>
      </c>
      <c r="E2846" s="6" t="s">
        <v>2767</v>
      </c>
      <c r="F2846" s="6">
        <v>78</v>
      </c>
      <c r="G2846" s="6">
        <v>88</v>
      </c>
      <c r="H2846" s="7">
        <v>42678</v>
      </c>
      <c r="I2846" s="7">
        <v>42688</v>
      </c>
      <c r="J2846" s="7" t="s">
        <v>2543</v>
      </c>
      <c r="K2846" s="17">
        <f>IF(J2846="Januar",238.19,IF(J2846="Februar",240.59,IF(J2846="Mars",245.99,IF(J2846="April",250.79,IF(J2846="Mai",256.52,IF(J2846="Juni",259.83,IF(J2846="Juli",265.66,IF(J2846="August",272.21,IF(J2846="September",275.91,IF(J2846="Oktober",281.13,IF(J2846="November",284.38,IF(J2846="Desember",287.34,0))))))))))))</f>
        <v>284.38</v>
      </c>
      <c r="L2846" s="20">
        <f>$K$2/K2846</f>
        <v>0.83757648217174208</v>
      </c>
      <c r="M2846" s="6">
        <v>10</v>
      </c>
      <c r="N2846" s="6">
        <v>3000000</v>
      </c>
      <c r="O2846" s="6">
        <v>3305000</v>
      </c>
      <c r="P2846" s="6">
        <f>O2846-N2846</f>
        <v>305000</v>
      </c>
      <c r="Q2846" s="8">
        <f>P2846/N2846</f>
        <v>0.10166666666666667</v>
      </c>
      <c r="R2846" s="6"/>
      <c r="S2846" s="9">
        <f>(N2846+R2846)/F2846</f>
        <v>38461.538461538461</v>
      </c>
      <c r="T2846" s="6">
        <v>42372</v>
      </c>
      <c r="U2846" s="5">
        <f>T2846-S2846</f>
        <v>3910.461538461539</v>
      </c>
      <c r="V2846" s="4">
        <f>U2846/S2846</f>
        <v>0.10167200000000001</v>
      </c>
      <c r="W2846" s="22">
        <f>S2846*L2846</f>
        <v>32214.480083528542</v>
      </c>
      <c r="X2846" s="22">
        <f>T2846*L2846</f>
        <v>35489.790702581056</v>
      </c>
      <c r="Y2846" s="22">
        <f>X2846-W2846</f>
        <v>3275.3106190525141</v>
      </c>
      <c r="Z2846" s="8">
        <f>Y2846/W2846</f>
        <v>0.101672</v>
      </c>
      <c r="AA2846" s="10">
        <v>2835</v>
      </c>
      <c r="AB2846" s="6">
        <v>2012</v>
      </c>
      <c r="AC2846" s="6">
        <f>2016-AB2846</f>
        <v>4</v>
      </c>
      <c r="AD2846" s="6" t="s">
        <v>203</v>
      </c>
    </row>
    <row r="2847" spans="1:30" x14ac:dyDescent="0.2">
      <c r="A2847">
        <v>46</v>
      </c>
      <c r="B2847" s="2" t="s">
        <v>2268</v>
      </c>
      <c r="C2847" s="2" t="s">
        <v>22</v>
      </c>
      <c r="D2847" s="2" t="s">
        <v>23</v>
      </c>
      <c r="E2847" s="6" t="s">
        <v>2767</v>
      </c>
      <c r="F2847" s="2">
        <v>107</v>
      </c>
      <c r="G2847" s="2">
        <v>118</v>
      </c>
      <c r="H2847" s="3">
        <v>42677</v>
      </c>
      <c r="I2847" s="3">
        <v>42688</v>
      </c>
      <c r="J2847" s="3" t="s">
        <v>2543</v>
      </c>
      <c r="K2847" s="17">
        <f>IF(J2847="Januar",238.19,IF(J2847="Februar",240.59,IF(J2847="Mars",245.99,IF(J2847="April",250.79,IF(J2847="Mai",256.52,IF(J2847="Juni",259.83,IF(J2847="Juli",265.66,IF(J2847="August",272.21,IF(J2847="September",275.91,IF(J2847="Oktober",281.13,IF(J2847="November",284.38,IF(J2847="Desember",287.34,0))))))))))))</f>
        <v>284.38</v>
      </c>
      <c r="L2847" s="20">
        <f>$K$2/K2847</f>
        <v>0.83757648217174208</v>
      </c>
      <c r="M2847" s="2">
        <v>11</v>
      </c>
      <c r="N2847" s="2">
        <v>7100000</v>
      </c>
      <c r="O2847" s="2">
        <v>7800000</v>
      </c>
      <c r="P2847" s="2">
        <f>O2847-N2847</f>
        <v>700000</v>
      </c>
      <c r="Q2847" s="4">
        <f>P2847/N2847</f>
        <v>9.8591549295774641E-2</v>
      </c>
      <c r="R2847" s="2">
        <v>112000</v>
      </c>
      <c r="S2847" s="9">
        <f>(N2847+R2847)/F2847</f>
        <v>67401.8691588785</v>
      </c>
      <c r="T2847" s="2">
        <v>73944</v>
      </c>
      <c r="U2847" s="5">
        <f>T2847-S2847</f>
        <v>6542.1308411214995</v>
      </c>
      <c r="V2847" s="4">
        <f>U2847/S2847</f>
        <v>9.706156405990024E-2</v>
      </c>
      <c r="W2847" s="22">
        <f>S2847*L2847</f>
        <v>56454.220461893492</v>
      </c>
      <c r="X2847" s="22">
        <f>T2847*L2847</f>
        <v>61933.755397707297</v>
      </c>
      <c r="Y2847" s="22">
        <f>X2847-W2847</f>
        <v>5479.5349358138046</v>
      </c>
      <c r="Z2847" s="8">
        <f>Y2847/W2847</f>
        <v>9.7061564059900213E-2</v>
      </c>
      <c r="AA2847" s="11">
        <v>18803</v>
      </c>
      <c r="AB2847" s="2">
        <v>1987</v>
      </c>
      <c r="AC2847" s="2">
        <f>2016-AB2847</f>
        <v>29</v>
      </c>
      <c r="AD2847" s="2" t="s">
        <v>206</v>
      </c>
    </row>
    <row r="2848" spans="1:30" x14ac:dyDescent="0.2">
      <c r="A2848">
        <v>46</v>
      </c>
      <c r="B2848" s="2" t="s">
        <v>1502</v>
      </c>
      <c r="C2848" s="2" t="s">
        <v>22</v>
      </c>
      <c r="D2848" s="2" t="s">
        <v>23</v>
      </c>
      <c r="E2848" s="6" t="s">
        <v>2767</v>
      </c>
      <c r="F2848" s="2">
        <v>69</v>
      </c>
      <c r="G2848" s="2">
        <v>75</v>
      </c>
      <c r="H2848" s="3">
        <v>42675</v>
      </c>
      <c r="I2848" s="3">
        <v>42688</v>
      </c>
      <c r="J2848" s="7" t="s">
        <v>2543</v>
      </c>
      <c r="K2848" s="17">
        <f>IF(J2848="Januar",238.19,IF(J2848="Februar",240.59,IF(J2848="Mars",245.99,IF(J2848="April",250.79,IF(J2848="Mai",256.52,IF(J2848="Juni",259.83,IF(J2848="Juli",265.66,IF(J2848="August",272.21,IF(J2848="September",275.91,IF(J2848="Oktober",281.13,IF(J2848="November",284.38,IF(J2848="Desember",287.34,0))))))))))))</f>
        <v>284.38</v>
      </c>
      <c r="L2848" s="20">
        <f>$K$2/K2848</f>
        <v>0.83757648217174208</v>
      </c>
      <c r="M2848" s="2">
        <v>13</v>
      </c>
      <c r="N2848" s="2">
        <v>5200000</v>
      </c>
      <c r="O2848" s="2">
        <v>5650000</v>
      </c>
      <c r="P2848" s="2">
        <f>O2848-N2848</f>
        <v>450000</v>
      </c>
      <c r="Q2848" s="4">
        <f>P2848/N2848</f>
        <v>8.6538461538461536E-2</v>
      </c>
      <c r="R2848" s="2"/>
      <c r="S2848" s="9">
        <f>(N2848+R2848)/F2848</f>
        <v>75362.318840579712</v>
      </c>
      <c r="T2848" s="2">
        <v>81884</v>
      </c>
      <c r="U2848" s="5">
        <f>T2848-S2848</f>
        <v>6521.6811594202882</v>
      </c>
      <c r="V2848" s="4">
        <f>U2848/S2848</f>
        <v>8.6537692307692288E-2</v>
      </c>
      <c r="W2848" s="22">
        <f>S2848*L2848</f>
        <v>63121.705902797956</v>
      </c>
      <c r="X2848" s="22">
        <f>T2848*L2848</f>
        <v>68584.112666150933</v>
      </c>
      <c r="Y2848" s="22">
        <f>X2848-W2848</f>
        <v>5462.4067633529776</v>
      </c>
      <c r="Z2848" s="8">
        <f>Y2848/W2848</f>
        <v>8.6537692307692357E-2</v>
      </c>
      <c r="AA2848" s="11">
        <v>5565</v>
      </c>
      <c r="AB2848" s="2">
        <v>1983</v>
      </c>
      <c r="AC2848" s="2">
        <f>2016-AB2848</f>
        <v>33</v>
      </c>
      <c r="AD2848" s="2" t="s">
        <v>225</v>
      </c>
    </row>
    <row r="2849" spans="1:30" x14ac:dyDescent="0.2">
      <c r="A2849">
        <v>46</v>
      </c>
      <c r="B2849" s="2" t="s">
        <v>801</v>
      </c>
      <c r="C2849" s="2" t="s">
        <v>22</v>
      </c>
      <c r="D2849" s="2" t="s">
        <v>23</v>
      </c>
      <c r="E2849" s="6" t="s">
        <v>2767</v>
      </c>
      <c r="F2849" s="2">
        <v>51</v>
      </c>
      <c r="G2849" s="2"/>
      <c r="H2849" s="3">
        <v>42674</v>
      </c>
      <c r="I2849" s="3">
        <v>42688</v>
      </c>
      <c r="J2849" s="7" t="s">
        <v>2543</v>
      </c>
      <c r="K2849" s="17">
        <f>IF(J2849="Januar",238.19,IF(J2849="Februar",240.59,IF(J2849="Mars",245.99,IF(J2849="April",250.79,IF(J2849="Mai",256.52,IF(J2849="Juni",259.83,IF(J2849="Juli",265.66,IF(J2849="August",272.21,IF(J2849="September",275.91,IF(J2849="Oktober",281.13,IF(J2849="November",284.38,IF(J2849="Desember",287.34,0))))))))))))</f>
        <v>284.38</v>
      </c>
      <c r="L2849" s="20">
        <f>$K$2/K2849</f>
        <v>0.83757648217174208</v>
      </c>
      <c r="M2849" s="2">
        <v>14</v>
      </c>
      <c r="N2849" s="2">
        <v>4500000</v>
      </c>
      <c r="O2849" s="2">
        <v>4400000</v>
      </c>
      <c r="P2849" s="2">
        <f>O2849-N2849</f>
        <v>-100000</v>
      </c>
      <c r="Q2849" s="4">
        <f>P2849/N2849</f>
        <v>-2.2222222222222223E-2</v>
      </c>
      <c r="R2849" s="2"/>
      <c r="S2849" s="9">
        <f>(N2849+R2849)/F2849</f>
        <v>88235.294117647063</v>
      </c>
      <c r="T2849" s="2">
        <v>86275</v>
      </c>
      <c r="U2849" s="5">
        <f>T2849-S2849</f>
        <v>-1960.2941176470631</v>
      </c>
      <c r="V2849" s="4">
        <f>U2849/S2849</f>
        <v>-2.2216666666666714E-2</v>
      </c>
      <c r="W2849" s="22">
        <f>S2849*L2849</f>
        <v>73903.807250447833</v>
      </c>
      <c r="X2849" s="22">
        <f>T2849*L2849</f>
        <v>72261.910999367043</v>
      </c>
      <c r="Y2849" s="22">
        <f>X2849-W2849</f>
        <v>-1641.8962510807905</v>
      </c>
      <c r="Z2849" s="8">
        <f>Y2849/W2849</f>
        <v>-2.2216666666666773E-2</v>
      </c>
      <c r="AA2849" s="11">
        <v>2850</v>
      </c>
      <c r="AB2849" s="2">
        <v>2015</v>
      </c>
      <c r="AC2849" s="2">
        <f>2016-AB2849</f>
        <v>1</v>
      </c>
      <c r="AD2849" s="2" t="s">
        <v>37</v>
      </c>
    </row>
    <row r="2850" spans="1:30" x14ac:dyDescent="0.2">
      <c r="A2850">
        <v>46</v>
      </c>
      <c r="B2850" s="6" t="s">
        <v>1835</v>
      </c>
      <c r="C2850" s="6" t="s">
        <v>22</v>
      </c>
      <c r="D2850" s="6" t="s">
        <v>23</v>
      </c>
      <c r="E2850" s="6" t="s">
        <v>2767</v>
      </c>
      <c r="F2850" s="6">
        <v>79</v>
      </c>
      <c r="G2850" s="6">
        <v>87</v>
      </c>
      <c r="H2850" s="7">
        <v>42672</v>
      </c>
      <c r="I2850" s="7">
        <v>42688</v>
      </c>
      <c r="J2850" s="3" t="s">
        <v>2543</v>
      </c>
      <c r="K2850" s="17">
        <f>IF(J2850="Januar",238.19,IF(J2850="Februar",240.59,IF(J2850="Mars",245.99,IF(J2850="April",250.79,IF(J2850="Mai",256.52,IF(J2850="Juni",259.83,IF(J2850="Juli",265.66,IF(J2850="August",272.21,IF(J2850="September",275.91,IF(J2850="Oktober",281.13,IF(J2850="November",284.38,IF(J2850="Desember",287.34,0))))))))))))</f>
        <v>284.38</v>
      </c>
      <c r="L2850" s="20">
        <f>$K$2/K2850</f>
        <v>0.83757648217174208</v>
      </c>
      <c r="M2850" s="6">
        <v>16</v>
      </c>
      <c r="N2850" s="6">
        <v>5400000</v>
      </c>
      <c r="O2850" s="6">
        <v>5400000</v>
      </c>
      <c r="P2850" s="6">
        <f>O2850-N2850</f>
        <v>0</v>
      </c>
      <c r="Q2850" s="8">
        <f>P2850/N2850</f>
        <v>0</v>
      </c>
      <c r="R2850" s="6">
        <v>48997</v>
      </c>
      <c r="S2850" s="9">
        <f>(N2850+R2850)/F2850</f>
        <v>68974.645569620247</v>
      </c>
      <c r="T2850" s="6">
        <v>68975</v>
      </c>
      <c r="U2850" s="5">
        <f>T2850-S2850</f>
        <v>0.3544303797534667</v>
      </c>
      <c r="V2850" s="4">
        <f>U2850/S2850</f>
        <v>5.1385603626729603E-6</v>
      </c>
      <c r="W2850" s="22">
        <f>S2850*L2850</f>
        <v>57771.540995245261</v>
      </c>
      <c r="X2850" s="22">
        <f>T2850*L2850</f>
        <v>57771.837857795908</v>
      </c>
      <c r="Y2850" s="22">
        <f>X2850-W2850</f>
        <v>0.29686255064734723</v>
      </c>
      <c r="Z2850" s="8">
        <f>Y2850/W2850</f>
        <v>5.1385603626494873E-6</v>
      </c>
      <c r="AA2850" s="10">
        <v>1867</v>
      </c>
      <c r="AB2850" s="6">
        <v>1947</v>
      </c>
      <c r="AC2850" s="6">
        <f>2016-AB2850</f>
        <v>69</v>
      </c>
      <c r="AD2850" s="6" t="s">
        <v>206</v>
      </c>
    </row>
    <row r="2851" spans="1:30" x14ac:dyDescent="0.2">
      <c r="A2851">
        <v>46</v>
      </c>
      <c r="B2851" s="6" t="s">
        <v>2403</v>
      </c>
      <c r="C2851" s="6" t="s">
        <v>22</v>
      </c>
      <c r="D2851" s="6" t="s">
        <v>23</v>
      </c>
      <c r="E2851" s="6" t="s">
        <v>2767</v>
      </c>
      <c r="F2851" s="6">
        <v>126</v>
      </c>
      <c r="G2851" s="6">
        <v>145</v>
      </c>
      <c r="H2851" s="7">
        <v>42667</v>
      </c>
      <c r="I2851" s="7">
        <v>42688</v>
      </c>
      <c r="J2851" s="3" t="s">
        <v>2543</v>
      </c>
      <c r="K2851" s="17">
        <f>IF(J2851="Januar",238.19,IF(J2851="Februar",240.59,IF(J2851="Mars",245.99,IF(J2851="April",250.79,IF(J2851="Mai",256.52,IF(J2851="Juni",259.83,IF(J2851="Juli",265.66,IF(J2851="August",272.21,IF(J2851="September",275.91,IF(J2851="Oktober",281.13,IF(J2851="November",284.38,IF(J2851="Desember",287.34,0))))))))))))</f>
        <v>284.38</v>
      </c>
      <c r="L2851" s="20">
        <f>$K$2/K2851</f>
        <v>0.83757648217174208</v>
      </c>
      <c r="M2851" s="6">
        <v>21</v>
      </c>
      <c r="N2851" s="6">
        <v>10200000</v>
      </c>
      <c r="O2851" s="6">
        <v>9850000</v>
      </c>
      <c r="P2851" s="6">
        <f>O2851-N2851</f>
        <v>-350000</v>
      </c>
      <c r="Q2851" s="8">
        <f>P2851/N2851</f>
        <v>-3.4313725490196081E-2</v>
      </c>
      <c r="R2851" s="6">
        <v>27531</v>
      </c>
      <c r="S2851" s="9">
        <f>(N2851+R2851)/F2851</f>
        <v>81170.880952380947</v>
      </c>
      <c r="T2851" s="6">
        <v>78393</v>
      </c>
      <c r="U2851" s="5">
        <f>T2851-S2851</f>
        <v>-2777.8809523809468</v>
      </c>
      <c r="V2851" s="4">
        <f>U2851/S2851</f>
        <v>-3.4222629097873117E-2</v>
      </c>
      <c r="W2851" s="22">
        <f>S2851*L2851</f>
        <v>67986.820922876504</v>
      </c>
      <c r="X2851" s="22">
        <f>T2851*L2851</f>
        <v>65660.133166889384</v>
      </c>
      <c r="Y2851" s="22">
        <f>X2851-W2851</f>
        <v>-2326.6877559871209</v>
      </c>
      <c r="Z2851" s="8">
        <f>Y2851/W2851</f>
        <v>-3.4222629097873096E-2</v>
      </c>
      <c r="AA2851" s="10">
        <v>1618</v>
      </c>
      <c r="AB2851" s="6">
        <v>1922</v>
      </c>
      <c r="AC2851" s="6">
        <f>2016-AB2851</f>
        <v>94</v>
      </c>
      <c r="AD2851" s="6" t="s">
        <v>729</v>
      </c>
    </row>
    <row r="2852" spans="1:30" x14ac:dyDescent="0.2">
      <c r="A2852">
        <v>46</v>
      </c>
      <c r="B2852" s="6" t="s">
        <v>761</v>
      </c>
      <c r="C2852" s="6" t="s">
        <v>22</v>
      </c>
      <c r="D2852" s="6" t="s">
        <v>23</v>
      </c>
      <c r="E2852" s="6" t="s">
        <v>2767</v>
      </c>
      <c r="F2852" s="6">
        <v>50</v>
      </c>
      <c r="G2852" s="6">
        <v>56</v>
      </c>
      <c r="H2852" s="7">
        <v>42665</v>
      </c>
      <c r="I2852" s="7">
        <v>42688</v>
      </c>
      <c r="J2852" s="7" t="s">
        <v>2543</v>
      </c>
      <c r="K2852" s="17">
        <f>IF(J2852="Januar",238.19,IF(J2852="Februar",240.59,IF(J2852="Mars",245.99,IF(J2852="April",250.79,IF(J2852="Mai",256.52,IF(J2852="Juni",259.83,IF(J2852="Juli",265.66,IF(J2852="August",272.21,IF(J2852="September",275.91,IF(J2852="Oktober",281.13,IF(J2852="November",284.38,IF(J2852="Desember",287.34,0))))))))))))</f>
        <v>284.38</v>
      </c>
      <c r="L2852" s="20">
        <f>$K$2/K2852</f>
        <v>0.83757648217174208</v>
      </c>
      <c r="M2852" s="6">
        <v>23</v>
      </c>
      <c r="N2852" s="6">
        <v>3800000</v>
      </c>
      <c r="O2852" s="6">
        <v>3600000</v>
      </c>
      <c r="P2852" s="6">
        <f>O2852-N2852</f>
        <v>-200000</v>
      </c>
      <c r="Q2852" s="8">
        <f>P2852/N2852</f>
        <v>-5.2631578947368418E-2</v>
      </c>
      <c r="R2852" s="6"/>
      <c r="S2852" s="9">
        <f>(N2852+R2852)/F2852</f>
        <v>76000</v>
      </c>
      <c r="T2852" s="6">
        <v>72000</v>
      </c>
      <c r="U2852" s="5">
        <f>T2852-S2852</f>
        <v>-4000</v>
      </c>
      <c r="V2852" s="4">
        <f>U2852/S2852</f>
        <v>-5.2631578947368418E-2</v>
      </c>
      <c r="W2852" s="22">
        <f>S2852*L2852</f>
        <v>63655.8126450524</v>
      </c>
      <c r="X2852" s="22">
        <f>T2852*L2852</f>
        <v>60305.506716365431</v>
      </c>
      <c r="Y2852" s="22">
        <f>X2852-W2852</f>
        <v>-3350.3059286869684</v>
      </c>
      <c r="Z2852" s="8">
        <f>Y2852/W2852</f>
        <v>-5.2631578947368418E-2</v>
      </c>
      <c r="AA2852" s="10">
        <v>3126</v>
      </c>
      <c r="AB2852" s="6">
        <v>2009</v>
      </c>
      <c r="AC2852" s="6">
        <f>2016-AB2852</f>
        <v>7</v>
      </c>
      <c r="AD2852" s="6" t="s">
        <v>259</v>
      </c>
    </row>
    <row r="2853" spans="1:30" x14ac:dyDescent="0.2">
      <c r="A2853">
        <v>46</v>
      </c>
      <c r="B2853" s="6" t="s">
        <v>2390</v>
      </c>
      <c r="C2853" s="6" t="s">
        <v>22</v>
      </c>
      <c r="D2853" s="6" t="s">
        <v>23</v>
      </c>
      <c r="E2853" s="6" t="s">
        <v>2767</v>
      </c>
      <c r="F2853" s="6">
        <v>124</v>
      </c>
      <c r="G2853" s="6">
        <v>136</v>
      </c>
      <c r="H2853" s="7">
        <v>42664</v>
      </c>
      <c r="I2853" s="7">
        <v>42688</v>
      </c>
      <c r="J2853" s="7" t="s">
        <v>2543</v>
      </c>
      <c r="K2853" s="17">
        <f>IF(J2853="Januar",238.19,IF(J2853="Februar",240.59,IF(J2853="Mars",245.99,IF(J2853="April",250.79,IF(J2853="Mai",256.52,IF(J2853="Juni",259.83,IF(J2853="Juli",265.66,IF(J2853="August",272.21,IF(J2853="September",275.91,IF(J2853="Oktober",281.13,IF(J2853="November",284.38,IF(J2853="Desember",287.34,0))))))))))))</f>
        <v>284.38</v>
      </c>
      <c r="L2853" s="20">
        <f>$K$2/K2853</f>
        <v>0.83757648217174208</v>
      </c>
      <c r="M2853" s="6">
        <v>24</v>
      </c>
      <c r="N2853" s="6">
        <v>11900000</v>
      </c>
      <c r="O2853" s="6">
        <v>12000000</v>
      </c>
      <c r="P2853" s="6">
        <f>O2853-N2853</f>
        <v>100000</v>
      </c>
      <c r="Q2853" s="8">
        <f>P2853/N2853</f>
        <v>8.4033613445378148E-3</v>
      </c>
      <c r="R2853" s="6"/>
      <c r="S2853" s="9">
        <f>(N2853+R2853)/F2853</f>
        <v>95967.741935483864</v>
      </c>
      <c r="T2853" s="6">
        <v>96774</v>
      </c>
      <c r="U2853" s="5">
        <f>T2853-S2853</f>
        <v>806.25806451613607</v>
      </c>
      <c r="V2853" s="4">
        <f>U2853/S2853</f>
        <v>8.4013445378152002E-3</v>
      </c>
      <c r="W2853" s="22">
        <f>S2853*L2853</f>
        <v>80380.323692288148</v>
      </c>
      <c r="X2853" s="22">
        <f>T2853*L2853</f>
        <v>81055.626485688161</v>
      </c>
      <c r="Y2853" s="22">
        <f>X2853-W2853</f>
        <v>675.30279340001289</v>
      </c>
      <c r="Z2853" s="8">
        <f>Y2853/W2853</f>
        <v>8.401344537815077E-3</v>
      </c>
      <c r="AA2853" s="6">
        <v>652</v>
      </c>
      <c r="AB2853" s="6">
        <v>1920</v>
      </c>
      <c r="AC2853" s="6">
        <f>2016-AB2853</f>
        <v>96</v>
      </c>
      <c r="AD2853" s="6" t="s">
        <v>127</v>
      </c>
    </row>
    <row r="2854" spans="1:30" x14ac:dyDescent="0.2">
      <c r="A2854">
        <v>46</v>
      </c>
      <c r="B2854" s="6" t="s">
        <v>1883</v>
      </c>
      <c r="C2854" s="6" t="s">
        <v>22</v>
      </c>
      <c r="D2854" s="6" t="s">
        <v>23</v>
      </c>
      <c r="E2854" s="6" t="s">
        <v>2767</v>
      </c>
      <c r="F2854" s="6">
        <v>81</v>
      </c>
      <c r="G2854" s="6">
        <v>87</v>
      </c>
      <c r="H2854" s="7">
        <v>42661</v>
      </c>
      <c r="I2854" s="7">
        <v>42688</v>
      </c>
      <c r="J2854" s="7" t="s">
        <v>2543</v>
      </c>
      <c r="K2854" s="17">
        <f>IF(J2854="Januar",238.19,IF(J2854="Februar",240.59,IF(J2854="Mars",245.99,IF(J2854="April",250.79,IF(J2854="Mai",256.52,IF(J2854="Juni",259.83,IF(J2854="Juli",265.66,IF(J2854="August",272.21,IF(J2854="September",275.91,IF(J2854="Oktober",281.13,IF(J2854="November",284.38,IF(J2854="Desember",287.34,0))))))))))))</f>
        <v>284.38</v>
      </c>
      <c r="L2854" s="20">
        <f>$K$2/K2854</f>
        <v>0.83757648217174208</v>
      </c>
      <c r="M2854" s="6">
        <v>27</v>
      </c>
      <c r="N2854" s="6">
        <v>4690000</v>
      </c>
      <c r="O2854" s="6">
        <v>4350000</v>
      </c>
      <c r="P2854" s="6">
        <f>O2854-N2854</f>
        <v>-340000</v>
      </c>
      <c r="Q2854" s="8">
        <f>P2854/N2854</f>
        <v>-7.2494669509594878E-2</v>
      </c>
      <c r="R2854" s="6">
        <v>41196</v>
      </c>
      <c r="S2854" s="9">
        <f>(N2854+R2854)/F2854</f>
        <v>58409.827160493827</v>
      </c>
      <c r="T2854" s="6">
        <v>54212</v>
      </c>
      <c r="U2854" s="5">
        <f>T2854-S2854</f>
        <v>-4197.8271604938273</v>
      </c>
      <c r="V2854" s="4">
        <f>U2854/S2854</f>
        <v>-7.1868508512435342E-2</v>
      </c>
      <c r="W2854" s="22">
        <f>S2854*L2854</f>
        <v>48922.697557345891</v>
      </c>
      <c r="X2854" s="22">
        <f>T2854*L2854</f>
        <v>45406.696251494483</v>
      </c>
      <c r="Y2854" s="22">
        <f>X2854-W2854</f>
        <v>-3516.0013058514087</v>
      </c>
      <c r="Z2854" s="8">
        <f>Y2854/W2854</f>
        <v>-7.1868508512435259E-2</v>
      </c>
      <c r="AA2854" s="6">
        <v>910</v>
      </c>
      <c r="AB2854" s="6">
        <v>1989</v>
      </c>
      <c r="AC2854" s="6">
        <f>2016-AB2854</f>
        <v>27</v>
      </c>
      <c r="AD2854" s="6" t="s">
        <v>90</v>
      </c>
    </row>
    <row r="2855" spans="1:30" x14ac:dyDescent="0.2">
      <c r="A2855">
        <v>46</v>
      </c>
      <c r="B2855" s="2" t="s">
        <v>391</v>
      </c>
      <c r="C2855" s="2" t="s">
        <v>22</v>
      </c>
      <c r="D2855" s="2" t="s">
        <v>23</v>
      </c>
      <c r="E2855" s="6" t="s">
        <v>2767</v>
      </c>
      <c r="F2855" s="2">
        <v>40</v>
      </c>
      <c r="G2855" s="2">
        <v>45</v>
      </c>
      <c r="H2855" s="3">
        <v>42679</v>
      </c>
      <c r="I2855" s="3">
        <v>42689</v>
      </c>
      <c r="J2855" s="3" t="s">
        <v>2543</v>
      </c>
      <c r="K2855" s="17">
        <f>IF(J2855="Januar",238.19,IF(J2855="Februar",240.59,IF(J2855="Mars",245.99,IF(J2855="April",250.79,IF(J2855="Mai",256.52,IF(J2855="Juni",259.83,IF(J2855="Juli",265.66,IF(J2855="August",272.21,IF(J2855="September",275.91,IF(J2855="Oktober",281.13,IF(J2855="November",284.38,IF(J2855="Desember",287.34,0))))))))))))</f>
        <v>284.38</v>
      </c>
      <c r="L2855" s="20">
        <f>$K$2/K2855</f>
        <v>0.83757648217174208</v>
      </c>
      <c r="M2855" s="2">
        <v>10</v>
      </c>
      <c r="N2855" s="2">
        <v>3200000</v>
      </c>
      <c r="O2855" s="2">
        <v>3650000</v>
      </c>
      <c r="P2855" s="2">
        <f>O2855-N2855</f>
        <v>450000</v>
      </c>
      <c r="Q2855" s="4">
        <f>P2855/N2855</f>
        <v>0.140625</v>
      </c>
      <c r="R2855" s="2"/>
      <c r="S2855" s="9">
        <f>(N2855+R2855)/F2855</f>
        <v>80000</v>
      </c>
      <c r="T2855" s="2">
        <v>91250</v>
      </c>
      <c r="U2855" s="5">
        <f>T2855-S2855</f>
        <v>11250</v>
      </c>
      <c r="V2855" s="4">
        <f>U2855/S2855</f>
        <v>0.140625</v>
      </c>
      <c r="W2855" s="22">
        <f>S2855*L2855</f>
        <v>67006.118573739368</v>
      </c>
      <c r="X2855" s="22">
        <f>T2855*L2855</f>
        <v>76428.853998171471</v>
      </c>
      <c r="Y2855" s="22">
        <f>X2855-W2855</f>
        <v>9422.7354244321032</v>
      </c>
      <c r="Z2855" s="8">
        <f>Y2855/W2855</f>
        <v>0.14062500000000006</v>
      </c>
      <c r="AA2855" s="2">
        <v>660</v>
      </c>
      <c r="AB2855" s="2">
        <v>1940</v>
      </c>
      <c r="AC2855" s="2">
        <f>2016-AB2855</f>
        <v>76</v>
      </c>
      <c r="AD2855" s="2" t="s">
        <v>146</v>
      </c>
    </row>
    <row r="2856" spans="1:30" x14ac:dyDescent="0.2">
      <c r="A2856">
        <v>46</v>
      </c>
      <c r="B2856" s="6" t="s">
        <v>468</v>
      </c>
      <c r="C2856" s="6" t="s">
        <v>22</v>
      </c>
      <c r="D2856" s="6" t="s">
        <v>23</v>
      </c>
      <c r="E2856" s="6" t="s">
        <v>2767</v>
      </c>
      <c r="F2856" s="6">
        <v>43</v>
      </c>
      <c r="G2856" s="6">
        <v>48</v>
      </c>
      <c r="H2856" s="7">
        <v>42679</v>
      </c>
      <c r="I2856" s="7">
        <v>42689</v>
      </c>
      <c r="J2856" s="7" t="s">
        <v>2543</v>
      </c>
      <c r="K2856" s="17">
        <f>IF(J2856="Januar",238.19,IF(J2856="Februar",240.59,IF(J2856="Mars",245.99,IF(J2856="April",250.79,IF(J2856="Mai",256.52,IF(J2856="Juni",259.83,IF(J2856="Juli",265.66,IF(J2856="August",272.21,IF(J2856="September",275.91,IF(J2856="Oktober",281.13,IF(J2856="November",284.38,IF(J2856="Desember",287.34,0))))))))))))</f>
        <v>284.38</v>
      </c>
      <c r="L2856" s="20">
        <f>$K$2/K2856</f>
        <v>0.83757648217174208</v>
      </c>
      <c r="M2856" s="6">
        <v>10</v>
      </c>
      <c r="N2856" s="6">
        <v>2900000</v>
      </c>
      <c r="O2856" s="6">
        <v>3800000</v>
      </c>
      <c r="P2856" s="6">
        <f>O2856-N2856</f>
        <v>900000</v>
      </c>
      <c r="Q2856" s="8">
        <f>P2856/N2856</f>
        <v>0.31034482758620691</v>
      </c>
      <c r="R2856" s="6">
        <v>52110</v>
      </c>
      <c r="S2856" s="9">
        <f>(N2856+R2856)/F2856</f>
        <v>68653.720930232565</v>
      </c>
      <c r="T2856" s="6">
        <v>89584</v>
      </c>
      <c r="U2856" s="5">
        <f>T2856-S2856</f>
        <v>20930.279069767435</v>
      </c>
      <c r="V2856" s="4">
        <f>U2856/S2856</f>
        <v>0.30486736605343284</v>
      </c>
      <c r="W2856" s="22">
        <f>S2856*L2856</f>
        <v>57502.742064744692</v>
      </c>
      <c r="X2856" s="22">
        <f>T2856*L2856</f>
        <v>75033.451578873341</v>
      </c>
      <c r="Y2856" s="22">
        <f>X2856-W2856</f>
        <v>17530.709514128648</v>
      </c>
      <c r="Z2856" s="8">
        <f>Y2856/W2856</f>
        <v>0.30486736605343279</v>
      </c>
      <c r="AA2856" s="10">
        <v>4524</v>
      </c>
      <c r="AB2856" s="6">
        <v>1955</v>
      </c>
      <c r="AC2856" s="6">
        <f>2016-AB2856</f>
        <v>61</v>
      </c>
      <c r="AD2856" s="6" t="s">
        <v>37</v>
      </c>
    </row>
    <row r="2857" spans="1:30" x14ac:dyDescent="0.2">
      <c r="A2857">
        <v>46</v>
      </c>
      <c r="B2857" s="2" t="s">
        <v>497</v>
      </c>
      <c r="C2857" s="2" t="s">
        <v>22</v>
      </c>
      <c r="D2857" s="2" t="s">
        <v>23</v>
      </c>
      <c r="E2857" s="6" t="s">
        <v>2767</v>
      </c>
      <c r="F2857" s="2">
        <v>43</v>
      </c>
      <c r="G2857" s="2">
        <v>48</v>
      </c>
      <c r="H2857" s="3">
        <v>42679</v>
      </c>
      <c r="I2857" s="3">
        <v>42689</v>
      </c>
      <c r="J2857" s="3" t="s">
        <v>2543</v>
      </c>
      <c r="K2857" s="17">
        <f>IF(J2857="Januar",238.19,IF(J2857="Februar",240.59,IF(J2857="Mars",245.99,IF(J2857="April",250.79,IF(J2857="Mai",256.52,IF(J2857="Juni",259.83,IF(J2857="Juli",265.66,IF(J2857="August",272.21,IF(J2857="September",275.91,IF(J2857="Oktober",281.13,IF(J2857="November",284.38,IF(J2857="Desember",287.34,0))))))))))))</f>
        <v>284.38</v>
      </c>
      <c r="L2857" s="20">
        <f>$K$2/K2857</f>
        <v>0.83757648217174208</v>
      </c>
      <c r="M2857" s="2">
        <v>10</v>
      </c>
      <c r="N2857" s="2">
        <v>3450000</v>
      </c>
      <c r="O2857" s="2">
        <v>3900000</v>
      </c>
      <c r="P2857" s="2">
        <f>O2857-N2857</f>
        <v>450000</v>
      </c>
      <c r="Q2857" s="4">
        <f>P2857/N2857</f>
        <v>0.13043478260869565</v>
      </c>
      <c r="R2857" s="2">
        <v>102801</v>
      </c>
      <c r="S2857" s="9">
        <f>(N2857+R2857)/F2857</f>
        <v>82623.279069767435</v>
      </c>
      <c r="T2857" s="2">
        <v>93088</v>
      </c>
      <c r="U2857" s="5">
        <f>T2857-S2857</f>
        <v>10464.720930232565</v>
      </c>
      <c r="V2857" s="4">
        <f>U2857/S2857</f>
        <v>0.12665584140513367</v>
      </c>
      <c r="W2857" s="22">
        <f>S2857*L2857</f>
        <v>69203.315428749935</v>
      </c>
      <c r="X2857" s="22">
        <f>T2857*L2857</f>
        <v>77968.319572403125</v>
      </c>
      <c r="Y2857" s="22">
        <f>X2857-W2857</f>
        <v>8765.0041436531901</v>
      </c>
      <c r="Z2857" s="8">
        <f>Y2857/W2857</f>
        <v>0.12665584140513364</v>
      </c>
      <c r="AA2857" s="2">
        <v>295</v>
      </c>
      <c r="AB2857" s="2">
        <v>1900</v>
      </c>
      <c r="AC2857" s="2">
        <f>2016-AB2857</f>
        <v>116</v>
      </c>
      <c r="AD2857" s="2" t="s">
        <v>433</v>
      </c>
    </row>
    <row r="2858" spans="1:30" x14ac:dyDescent="0.2">
      <c r="A2858">
        <v>46</v>
      </c>
      <c r="B2858" s="2" t="s">
        <v>552</v>
      </c>
      <c r="C2858" s="2" t="s">
        <v>22</v>
      </c>
      <c r="D2858" s="2" t="s">
        <v>23</v>
      </c>
      <c r="E2858" s="6" t="s">
        <v>2767</v>
      </c>
      <c r="F2858" s="2">
        <v>45</v>
      </c>
      <c r="G2858" s="2">
        <v>55</v>
      </c>
      <c r="H2858" s="3">
        <v>42679</v>
      </c>
      <c r="I2858" s="3">
        <v>42689</v>
      </c>
      <c r="J2858" s="7" t="s">
        <v>2543</v>
      </c>
      <c r="K2858" s="17">
        <f>IF(J2858="Januar",238.19,IF(J2858="Februar",240.59,IF(J2858="Mars",245.99,IF(J2858="April",250.79,IF(J2858="Mai",256.52,IF(J2858="Juni",259.83,IF(J2858="Juli",265.66,IF(J2858="August",272.21,IF(J2858="September",275.91,IF(J2858="Oktober",281.13,IF(J2858="November",284.38,IF(J2858="Desember",287.34,0))))))))))))</f>
        <v>284.38</v>
      </c>
      <c r="L2858" s="20">
        <f>$K$2/K2858</f>
        <v>0.83757648217174208</v>
      </c>
      <c r="M2858" s="2">
        <v>10</v>
      </c>
      <c r="N2858" s="2">
        <v>3300000</v>
      </c>
      <c r="O2858" s="2">
        <v>4010000</v>
      </c>
      <c r="P2858" s="2">
        <f>O2858-N2858</f>
        <v>710000</v>
      </c>
      <c r="Q2858" s="4">
        <f>P2858/N2858</f>
        <v>0.21515151515151515</v>
      </c>
      <c r="R2858" s="2"/>
      <c r="S2858" s="9">
        <f>(N2858+R2858)/F2858</f>
        <v>73333.333333333328</v>
      </c>
      <c r="T2858" s="2">
        <v>89111</v>
      </c>
      <c r="U2858" s="5">
        <f>T2858-S2858</f>
        <v>15777.666666666672</v>
      </c>
      <c r="V2858" s="4">
        <f>U2858/S2858</f>
        <v>0.21515000000000009</v>
      </c>
      <c r="W2858" s="22">
        <f>S2858*L2858</f>
        <v>61422.275359261082</v>
      </c>
      <c r="X2858" s="22">
        <f>T2858*L2858</f>
        <v>74637.277902806105</v>
      </c>
      <c r="Y2858" s="22">
        <f>X2858-W2858</f>
        <v>13215.002543545022</v>
      </c>
      <c r="Z2858" s="8">
        <f>Y2858/W2858</f>
        <v>0.21515000000000001</v>
      </c>
      <c r="AA2858" s="2"/>
      <c r="AB2858" s="2">
        <v>2008</v>
      </c>
      <c r="AC2858" s="2">
        <f>2016-AB2858</f>
        <v>8</v>
      </c>
      <c r="AD2858" s="2" t="s">
        <v>52</v>
      </c>
    </row>
    <row r="2859" spans="1:30" x14ac:dyDescent="0.2">
      <c r="A2859">
        <v>46</v>
      </c>
      <c r="B2859" s="6" t="s">
        <v>639</v>
      </c>
      <c r="C2859" s="6" t="s">
        <v>22</v>
      </c>
      <c r="D2859" s="6" t="s">
        <v>23</v>
      </c>
      <c r="E2859" s="6" t="s">
        <v>2767</v>
      </c>
      <c r="F2859" s="6">
        <v>47</v>
      </c>
      <c r="G2859" s="6">
        <v>52</v>
      </c>
      <c r="H2859" s="7">
        <v>42679</v>
      </c>
      <c r="I2859" s="7">
        <v>42689</v>
      </c>
      <c r="J2859" s="3" t="s">
        <v>2543</v>
      </c>
      <c r="K2859" s="17">
        <f>IF(J2859="Januar",238.19,IF(J2859="Februar",240.59,IF(J2859="Mars",245.99,IF(J2859="April",250.79,IF(J2859="Mai",256.52,IF(J2859="Juni",259.83,IF(J2859="Juli",265.66,IF(J2859="August",272.21,IF(J2859="September",275.91,IF(J2859="Oktober",281.13,IF(J2859="November",284.38,IF(J2859="Desember",287.34,0))))))))))))</f>
        <v>284.38</v>
      </c>
      <c r="L2859" s="20">
        <f>$K$2/K2859</f>
        <v>0.83757648217174208</v>
      </c>
      <c r="M2859" s="6">
        <v>10</v>
      </c>
      <c r="N2859" s="6">
        <v>2400000</v>
      </c>
      <c r="O2859" s="6">
        <v>2705000</v>
      </c>
      <c r="P2859" s="6">
        <f>O2859-N2859</f>
        <v>305000</v>
      </c>
      <c r="Q2859" s="8">
        <f>P2859/N2859</f>
        <v>0.12708333333333333</v>
      </c>
      <c r="R2859" s="6">
        <v>97696</v>
      </c>
      <c r="S2859" s="9">
        <f>(N2859+R2859)/F2859</f>
        <v>53142.468085106382</v>
      </c>
      <c r="T2859" s="6">
        <v>59632</v>
      </c>
      <c r="U2859" s="5">
        <f>T2859-S2859</f>
        <v>6489.5319148936178</v>
      </c>
      <c r="V2859" s="4">
        <f>U2859/S2859</f>
        <v>0.1221157418677053</v>
      </c>
      <c r="W2859" s="22">
        <f>S2859*L2859</f>
        <v>44510.881472647481</v>
      </c>
      <c r="X2859" s="22">
        <f>T2859*L2859</f>
        <v>49946.360784865326</v>
      </c>
      <c r="Y2859" s="22">
        <f>X2859-W2859</f>
        <v>5435.4793122178453</v>
      </c>
      <c r="Z2859" s="8">
        <f>Y2859/W2859</f>
        <v>0.12211574186770528</v>
      </c>
      <c r="AA2859" s="10">
        <v>1679</v>
      </c>
      <c r="AB2859" s="6">
        <v>1973</v>
      </c>
      <c r="AC2859" s="6">
        <f>2016-AB2859</f>
        <v>43</v>
      </c>
      <c r="AD2859" s="6" t="s">
        <v>332</v>
      </c>
    </row>
    <row r="2860" spans="1:30" x14ac:dyDescent="0.2">
      <c r="A2860">
        <v>46</v>
      </c>
      <c r="B2860" s="6" t="s">
        <v>1234</v>
      </c>
      <c r="C2860" s="6" t="s">
        <v>22</v>
      </c>
      <c r="D2860" s="6" t="s">
        <v>23</v>
      </c>
      <c r="E2860" s="6" t="s">
        <v>2767</v>
      </c>
      <c r="F2860" s="6">
        <v>62</v>
      </c>
      <c r="G2860" s="6"/>
      <c r="H2860" s="7">
        <v>42679</v>
      </c>
      <c r="I2860" s="7">
        <v>42689</v>
      </c>
      <c r="J2860" s="3" t="s">
        <v>2543</v>
      </c>
      <c r="K2860" s="17">
        <f>IF(J2860="Januar",238.19,IF(J2860="Februar",240.59,IF(J2860="Mars",245.99,IF(J2860="April",250.79,IF(J2860="Mai",256.52,IF(J2860="Juni",259.83,IF(J2860="Juli",265.66,IF(J2860="August",272.21,IF(J2860="September",275.91,IF(J2860="Oktober",281.13,IF(J2860="November",284.38,IF(J2860="Desember",287.34,0))))))))))))</f>
        <v>284.38</v>
      </c>
      <c r="L2860" s="20">
        <f>$K$2/K2860</f>
        <v>0.83757648217174208</v>
      </c>
      <c r="M2860" s="6">
        <v>10</v>
      </c>
      <c r="N2860" s="6">
        <v>3900000</v>
      </c>
      <c r="O2860" s="6">
        <v>4050000</v>
      </c>
      <c r="P2860" s="6">
        <f>O2860-N2860</f>
        <v>150000</v>
      </c>
      <c r="Q2860" s="8">
        <f>P2860/N2860</f>
        <v>3.8461538461538464E-2</v>
      </c>
      <c r="R2860" s="6"/>
      <c r="S2860" s="9">
        <f>(N2860+R2860)/F2860</f>
        <v>62903.225806451614</v>
      </c>
      <c r="T2860" s="6">
        <v>65323</v>
      </c>
      <c r="U2860" s="5">
        <f>T2860-S2860</f>
        <v>2419.7741935483864</v>
      </c>
      <c r="V2860" s="4">
        <f>U2860/S2860</f>
        <v>3.8468205128205119E-2</v>
      </c>
      <c r="W2860" s="22">
        <f>S2860*L2860</f>
        <v>52686.262588222489</v>
      </c>
      <c r="X2860" s="22">
        <f>T2860*L2860</f>
        <v>54713.008544904711</v>
      </c>
      <c r="Y2860" s="22">
        <f>X2860-W2860</f>
        <v>2026.7459566822217</v>
      </c>
      <c r="Z2860" s="8">
        <f>Y2860/W2860</f>
        <v>3.8468205128205119E-2</v>
      </c>
      <c r="AA2860" s="10">
        <v>6779</v>
      </c>
      <c r="AB2860" s="6">
        <v>2016</v>
      </c>
      <c r="AC2860" s="6">
        <f>2016-AB2860</f>
        <v>0</v>
      </c>
      <c r="AD2860" s="6" t="s">
        <v>183</v>
      </c>
    </row>
    <row r="2861" spans="1:30" x14ac:dyDescent="0.2">
      <c r="A2861">
        <v>46</v>
      </c>
      <c r="B2861" s="2" t="s">
        <v>1266</v>
      </c>
      <c r="C2861" s="2" t="s">
        <v>22</v>
      </c>
      <c r="D2861" s="2" t="s">
        <v>23</v>
      </c>
      <c r="E2861" s="6" t="s">
        <v>2767</v>
      </c>
      <c r="F2861" s="2">
        <v>63</v>
      </c>
      <c r="G2861" s="2">
        <v>72</v>
      </c>
      <c r="H2861" s="3">
        <v>42679</v>
      </c>
      <c r="I2861" s="3">
        <v>42689</v>
      </c>
      <c r="J2861" s="7" t="s">
        <v>2543</v>
      </c>
      <c r="K2861" s="17">
        <f>IF(J2861="Januar",238.19,IF(J2861="Februar",240.59,IF(J2861="Mars",245.99,IF(J2861="April",250.79,IF(J2861="Mai",256.52,IF(J2861="Juni",259.83,IF(J2861="Juli",265.66,IF(J2861="August",272.21,IF(J2861="September",275.91,IF(J2861="Oktober",281.13,IF(J2861="November",284.38,IF(J2861="Desember",287.34,0))))))))))))</f>
        <v>284.38</v>
      </c>
      <c r="L2861" s="20">
        <f>$K$2/K2861</f>
        <v>0.83757648217174208</v>
      </c>
      <c r="M2861" s="2">
        <v>10</v>
      </c>
      <c r="N2861" s="2">
        <v>4000000</v>
      </c>
      <c r="O2861" s="2">
        <v>4300000</v>
      </c>
      <c r="P2861" s="2">
        <f>O2861-N2861</f>
        <v>300000</v>
      </c>
      <c r="Q2861" s="4">
        <f>P2861/N2861</f>
        <v>7.4999999999999997E-2</v>
      </c>
      <c r="R2861" s="2">
        <v>260000</v>
      </c>
      <c r="S2861" s="9">
        <f>(N2861+R2861)/F2861</f>
        <v>67619.047619047618</v>
      </c>
      <c r="T2861" s="2">
        <v>72381</v>
      </c>
      <c r="U2861" s="5">
        <f>T2861-S2861</f>
        <v>4761.9523809523816</v>
      </c>
      <c r="V2861" s="4">
        <f>U2861/S2861</f>
        <v>7.0423239436619725E-2</v>
      </c>
      <c r="W2861" s="22">
        <f>S2861*L2861</f>
        <v>56636.124032565414</v>
      </c>
      <c r="X2861" s="22">
        <f>T2861*L2861</f>
        <v>60624.623356072865</v>
      </c>
      <c r="Y2861" s="22">
        <f>X2861-W2861</f>
        <v>3988.4993235074508</v>
      </c>
      <c r="Z2861" s="8">
        <f>Y2861/W2861</f>
        <v>7.0423239436619794E-2</v>
      </c>
      <c r="AA2861" s="11">
        <v>1856</v>
      </c>
      <c r="AB2861" s="2">
        <v>1880</v>
      </c>
      <c r="AC2861" s="2">
        <f>2016-AB2861</f>
        <v>136</v>
      </c>
      <c r="AD2861" s="2" t="s">
        <v>120</v>
      </c>
    </row>
    <row r="2862" spans="1:30" x14ac:dyDescent="0.2">
      <c r="A2862">
        <v>46</v>
      </c>
      <c r="B2862" s="2" t="s">
        <v>1267</v>
      </c>
      <c r="C2862" s="2" t="s">
        <v>22</v>
      </c>
      <c r="D2862" s="2" t="s">
        <v>23</v>
      </c>
      <c r="E2862" s="6" t="s">
        <v>2767</v>
      </c>
      <c r="F2862" s="2">
        <v>63</v>
      </c>
      <c r="G2862" s="2"/>
      <c r="H2862" s="3">
        <v>42679</v>
      </c>
      <c r="I2862" s="3">
        <v>42689</v>
      </c>
      <c r="J2862" s="3" t="s">
        <v>2543</v>
      </c>
      <c r="K2862" s="17">
        <f>IF(J2862="Januar",238.19,IF(J2862="Februar",240.59,IF(J2862="Mars",245.99,IF(J2862="April",250.79,IF(J2862="Mai",256.52,IF(J2862="Juni",259.83,IF(J2862="Juli",265.66,IF(J2862="August",272.21,IF(J2862="September",275.91,IF(J2862="Oktober",281.13,IF(J2862="November",284.38,IF(J2862="Desember",287.34,0))))))))))))</f>
        <v>284.38</v>
      </c>
      <c r="L2862" s="20">
        <f>$K$2/K2862</f>
        <v>0.83757648217174208</v>
      </c>
      <c r="M2862" s="2">
        <v>10</v>
      </c>
      <c r="N2862" s="2">
        <v>5250000</v>
      </c>
      <c r="O2862" s="2">
        <v>4090000</v>
      </c>
      <c r="P2862" s="2">
        <f>O2862-N2862</f>
        <v>-1160000</v>
      </c>
      <c r="Q2862" s="4">
        <f>P2862/N2862</f>
        <v>-0.22095238095238096</v>
      </c>
      <c r="R2862" s="2"/>
      <c r="S2862" s="9">
        <f>(N2862+R2862)/F2862</f>
        <v>83333.333333333328</v>
      </c>
      <c r="T2862" s="2">
        <v>64921</v>
      </c>
      <c r="U2862" s="5">
        <f>T2862-S2862</f>
        <v>-18412.333333333328</v>
      </c>
      <c r="V2862" s="4">
        <f>U2862/S2862</f>
        <v>-0.22094799999999995</v>
      </c>
      <c r="W2862" s="22">
        <f>S2862*L2862</f>
        <v>69798.040180978496</v>
      </c>
      <c r="X2862" s="22">
        <f>T2862*L2862</f>
        <v>54376.302799071666</v>
      </c>
      <c r="Y2862" s="22">
        <f>X2862-W2862</f>
        <v>-15421.737381906831</v>
      </c>
      <c r="Z2862" s="8">
        <f>Y2862/W2862</f>
        <v>-0.22094799999999992</v>
      </c>
      <c r="AA2862" s="2"/>
      <c r="AB2862" s="2">
        <v>2016</v>
      </c>
      <c r="AC2862" s="2">
        <f>2016-AB2862</f>
        <v>0</v>
      </c>
      <c r="AD2862" s="2" t="s">
        <v>105</v>
      </c>
    </row>
    <row r="2863" spans="1:30" x14ac:dyDescent="0.2">
      <c r="A2863">
        <v>46</v>
      </c>
      <c r="B2863" s="2" t="s">
        <v>1296</v>
      </c>
      <c r="C2863" s="2" t="s">
        <v>22</v>
      </c>
      <c r="D2863" s="2" t="s">
        <v>23</v>
      </c>
      <c r="E2863" s="6" t="s">
        <v>2767</v>
      </c>
      <c r="F2863" s="2">
        <v>64</v>
      </c>
      <c r="G2863" s="2">
        <v>71</v>
      </c>
      <c r="H2863" s="3">
        <v>42679</v>
      </c>
      <c r="I2863" s="3">
        <v>42689</v>
      </c>
      <c r="J2863" s="7" t="s">
        <v>2543</v>
      </c>
      <c r="K2863" s="17">
        <f>IF(J2863="Januar",238.19,IF(J2863="Februar",240.59,IF(J2863="Mars",245.99,IF(J2863="April",250.79,IF(J2863="Mai",256.52,IF(J2863="Juni",259.83,IF(J2863="Juli",265.66,IF(J2863="August",272.21,IF(J2863="September",275.91,IF(J2863="Oktober",281.13,IF(J2863="November",284.38,IF(J2863="Desember",287.34,0))))))))))))</f>
        <v>284.38</v>
      </c>
      <c r="L2863" s="20">
        <f>$K$2/K2863</f>
        <v>0.83757648217174208</v>
      </c>
      <c r="M2863" s="2">
        <v>10</v>
      </c>
      <c r="N2863" s="2">
        <v>5100000</v>
      </c>
      <c r="O2863" s="2">
        <v>5500000</v>
      </c>
      <c r="P2863" s="2">
        <f>O2863-N2863</f>
        <v>400000</v>
      </c>
      <c r="Q2863" s="4">
        <f>P2863/N2863</f>
        <v>7.8431372549019607E-2</v>
      </c>
      <c r="R2863" s="2">
        <v>12489</v>
      </c>
      <c r="S2863" s="9">
        <f>(N2863+R2863)/F2863</f>
        <v>79882.640625</v>
      </c>
      <c r="T2863" s="2">
        <v>86133</v>
      </c>
      <c r="U2863" s="5">
        <f>T2863-S2863</f>
        <v>6250.359375</v>
      </c>
      <c r="V2863" s="4">
        <f>U2863/S2863</f>
        <v>7.8244275929004445E-2</v>
      </c>
      <c r="W2863" s="22">
        <f>S2863*L2863</f>
        <v>66907.821121276997</v>
      </c>
      <c r="X2863" s="22">
        <f>T2863*L2863</f>
        <v>72142.975138898662</v>
      </c>
      <c r="Y2863" s="22">
        <f>X2863-W2863</f>
        <v>5235.1540176216658</v>
      </c>
      <c r="Z2863" s="8">
        <f>Y2863/W2863</f>
        <v>7.8244275929004403E-2</v>
      </c>
      <c r="AA2863" s="11">
        <v>1304</v>
      </c>
      <c r="AB2863" s="2">
        <v>1931</v>
      </c>
      <c r="AC2863" s="2">
        <f>2016-AB2863</f>
        <v>85</v>
      </c>
      <c r="AD2863" s="2" t="s">
        <v>27</v>
      </c>
    </row>
    <row r="2864" spans="1:30" x14ac:dyDescent="0.2">
      <c r="A2864">
        <v>46</v>
      </c>
      <c r="B2864" s="2" t="s">
        <v>1538</v>
      </c>
      <c r="C2864" s="2" t="s">
        <v>22</v>
      </c>
      <c r="D2864" s="2" t="s">
        <v>23</v>
      </c>
      <c r="E2864" s="6" t="s">
        <v>2767</v>
      </c>
      <c r="F2864" s="2">
        <v>70</v>
      </c>
      <c r="G2864" s="2">
        <v>78</v>
      </c>
      <c r="H2864" s="3">
        <v>42679</v>
      </c>
      <c r="I2864" s="3">
        <v>42689</v>
      </c>
      <c r="J2864" s="7" t="s">
        <v>2543</v>
      </c>
      <c r="K2864" s="17">
        <f>IF(J2864="Januar",238.19,IF(J2864="Februar",240.59,IF(J2864="Mars",245.99,IF(J2864="April",250.79,IF(J2864="Mai",256.52,IF(J2864="Juni",259.83,IF(J2864="Juli",265.66,IF(J2864="August",272.21,IF(J2864="September",275.91,IF(J2864="Oktober",281.13,IF(J2864="November",284.38,IF(J2864="Desember",287.34,0))))))))))))</f>
        <v>284.38</v>
      </c>
      <c r="L2864" s="20">
        <f>$K$2/K2864</f>
        <v>0.83757648217174208</v>
      </c>
      <c r="M2864" s="2">
        <v>10</v>
      </c>
      <c r="N2864" s="2">
        <v>5490000</v>
      </c>
      <c r="O2864" s="2">
        <v>5950000</v>
      </c>
      <c r="P2864" s="2">
        <f>O2864-N2864</f>
        <v>460000</v>
      </c>
      <c r="Q2864" s="4">
        <f>P2864/N2864</f>
        <v>8.3788706739526417E-2</v>
      </c>
      <c r="R2864" s="2">
        <v>188453</v>
      </c>
      <c r="S2864" s="9">
        <f>(N2864+R2864)/F2864</f>
        <v>81120.757142857139</v>
      </c>
      <c r="T2864" s="2">
        <v>87692</v>
      </c>
      <c r="U2864" s="5">
        <f>T2864-S2864</f>
        <v>6571.2428571428609</v>
      </c>
      <c r="V2864" s="4">
        <f>U2864/S2864</f>
        <v>8.1005689401673353E-2</v>
      </c>
      <c r="W2864" s="22">
        <f>S2864*L2864</f>
        <v>67944.838398822496</v>
      </c>
      <c r="X2864" s="22">
        <f>T2864*L2864</f>
        <v>73448.756874604413</v>
      </c>
      <c r="Y2864" s="22">
        <f>X2864-W2864</f>
        <v>5503.9184757819166</v>
      </c>
      <c r="Z2864" s="8">
        <f>Y2864/W2864</f>
        <v>8.1005689401673533E-2</v>
      </c>
      <c r="AA2864" s="2">
        <v>458</v>
      </c>
      <c r="AB2864" s="2">
        <v>1890</v>
      </c>
      <c r="AC2864" s="2">
        <f>2016-AB2864</f>
        <v>126</v>
      </c>
      <c r="AD2864" s="2" t="s">
        <v>25</v>
      </c>
    </row>
    <row r="2865" spans="1:30" x14ac:dyDescent="0.2">
      <c r="A2865">
        <v>46</v>
      </c>
      <c r="B2865" s="6" t="s">
        <v>1762</v>
      </c>
      <c r="C2865" s="6" t="s">
        <v>22</v>
      </c>
      <c r="D2865" s="6" t="s">
        <v>23</v>
      </c>
      <c r="E2865" s="6" t="s">
        <v>2767</v>
      </c>
      <c r="F2865" s="6">
        <v>77</v>
      </c>
      <c r="G2865" s="6">
        <v>84</v>
      </c>
      <c r="H2865" s="7">
        <v>42679</v>
      </c>
      <c r="I2865" s="7">
        <v>42689</v>
      </c>
      <c r="J2865" s="3" t="s">
        <v>2543</v>
      </c>
      <c r="K2865" s="17">
        <f>IF(J2865="Januar",238.19,IF(J2865="Februar",240.59,IF(J2865="Mars",245.99,IF(J2865="April",250.79,IF(J2865="Mai",256.52,IF(J2865="Juni",259.83,IF(J2865="Juli",265.66,IF(J2865="August",272.21,IF(J2865="September",275.91,IF(J2865="Oktober",281.13,IF(J2865="November",284.38,IF(J2865="Desember",287.34,0))))))))))))</f>
        <v>284.38</v>
      </c>
      <c r="L2865" s="20">
        <f>$K$2/K2865</f>
        <v>0.83757648217174208</v>
      </c>
      <c r="M2865" s="6">
        <v>10</v>
      </c>
      <c r="N2865" s="6">
        <v>7600000</v>
      </c>
      <c r="O2865" s="6">
        <v>7700000</v>
      </c>
      <c r="P2865" s="6">
        <f>O2865-N2865</f>
        <v>100000</v>
      </c>
      <c r="Q2865" s="8">
        <f>P2865/N2865</f>
        <v>1.3157894736842105E-2</v>
      </c>
      <c r="R2865" s="6">
        <v>6146</v>
      </c>
      <c r="S2865" s="9">
        <f>(N2865+R2865)/F2865</f>
        <v>98781.116883116876</v>
      </c>
      <c r="T2865" s="6">
        <v>100080</v>
      </c>
      <c r="U2865" s="5">
        <f>T2865-S2865</f>
        <v>1298.8831168831239</v>
      </c>
      <c r="V2865" s="4">
        <f>U2865/S2865</f>
        <v>1.3149103369827577E-2</v>
      </c>
      <c r="W2865" s="22">
        <f>S2865*L2865</f>
        <v>82736.740383956712</v>
      </c>
      <c r="X2865" s="22">
        <f>T2865*L2865</f>
        <v>83824.654335747953</v>
      </c>
      <c r="Y2865" s="22">
        <f>X2865-W2865</f>
        <v>1087.9139517912408</v>
      </c>
      <c r="Z2865" s="8">
        <f>Y2865/W2865</f>
        <v>1.3149103369827653E-2</v>
      </c>
      <c r="AA2865" s="10">
        <v>4847</v>
      </c>
      <c r="AB2865" s="6">
        <v>1995</v>
      </c>
      <c r="AC2865" s="6">
        <f>2016-AB2865</f>
        <v>21</v>
      </c>
      <c r="AD2865" s="6" t="s">
        <v>295</v>
      </c>
    </row>
    <row r="2866" spans="1:30" x14ac:dyDescent="0.2">
      <c r="A2866">
        <v>46</v>
      </c>
      <c r="B2866" s="2" t="s">
        <v>1884</v>
      </c>
      <c r="C2866" s="2" t="s">
        <v>22</v>
      </c>
      <c r="D2866" s="2" t="s">
        <v>23</v>
      </c>
      <c r="E2866" s="6" t="s">
        <v>2767</v>
      </c>
      <c r="F2866" s="2">
        <v>81</v>
      </c>
      <c r="G2866" s="2">
        <v>99</v>
      </c>
      <c r="H2866" s="3">
        <v>42679</v>
      </c>
      <c r="I2866" s="3">
        <v>42689</v>
      </c>
      <c r="J2866" s="3" t="s">
        <v>2543</v>
      </c>
      <c r="K2866" s="17">
        <f>IF(J2866="Januar",238.19,IF(J2866="Februar",240.59,IF(J2866="Mars",245.99,IF(J2866="April",250.79,IF(J2866="Mai",256.52,IF(J2866="Juni",259.83,IF(J2866="Juli",265.66,IF(J2866="August",272.21,IF(J2866="September",275.91,IF(J2866="Oktober",281.13,IF(J2866="November",284.38,IF(J2866="Desember",287.34,0))))))))))))</f>
        <v>284.38</v>
      </c>
      <c r="L2866" s="20">
        <f>$K$2/K2866</f>
        <v>0.83757648217174208</v>
      </c>
      <c r="M2866" s="2">
        <v>10</v>
      </c>
      <c r="N2866" s="2">
        <v>5000000</v>
      </c>
      <c r="O2866" s="2">
        <v>5100000</v>
      </c>
      <c r="P2866" s="2">
        <f>O2866-N2866</f>
        <v>100000</v>
      </c>
      <c r="Q2866" s="4">
        <f>P2866/N2866</f>
        <v>0.02</v>
      </c>
      <c r="R2866" s="2"/>
      <c r="S2866" s="9">
        <f>(N2866+R2866)/F2866</f>
        <v>61728.395061728392</v>
      </c>
      <c r="T2866" s="2">
        <v>62963</v>
      </c>
      <c r="U2866" s="5">
        <f>T2866-S2866</f>
        <v>1234.6049382716083</v>
      </c>
      <c r="V2866" s="4">
        <f>U2866/S2866</f>
        <v>2.0000600000000056E-2</v>
      </c>
      <c r="W2866" s="22">
        <f>S2866*L2866</f>
        <v>51702.251985909999</v>
      </c>
      <c r="X2866" s="22">
        <f>T2866*L2866</f>
        <v>52736.328046979397</v>
      </c>
      <c r="Y2866" s="22">
        <f>X2866-W2866</f>
        <v>1034.0760610693978</v>
      </c>
      <c r="Z2866" s="8">
        <f>Y2866/W2866</f>
        <v>2.0000600000000122E-2</v>
      </c>
      <c r="AA2866" s="2">
        <v>910</v>
      </c>
      <c r="AB2866" s="2">
        <v>2003</v>
      </c>
      <c r="AC2866" s="2">
        <f>2016-AB2866</f>
        <v>13</v>
      </c>
      <c r="AD2866" s="2" t="s">
        <v>67</v>
      </c>
    </row>
    <row r="2867" spans="1:30" x14ac:dyDescent="0.2">
      <c r="A2867">
        <v>46</v>
      </c>
      <c r="B2867" s="6" t="s">
        <v>2036</v>
      </c>
      <c r="C2867" s="6" t="s">
        <v>22</v>
      </c>
      <c r="D2867" s="6" t="s">
        <v>23</v>
      </c>
      <c r="E2867" s="6" t="s">
        <v>2767</v>
      </c>
      <c r="F2867" s="6">
        <v>89</v>
      </c>
      <c r="G2867" s="6">
        <v>97</v>
      </c>
      <c r="H2867" s="7">
        <v>42679</v>
      </c>
      <c r="I2867" s="7">
        <v>42689</v>
      </c>
      <c r="J2867" s="7" t="s">
        <v>2543</v>
      </c>
      <c r="K2867" s="17">
        <f>IF(J2867="Januar",238.19,IF(J2867="Februar",240.59,IF(J2867="Mars",245.99,IF(J2867="April",250.79,IF(J2867="Mai",256.52,IF(J2867="Juni",259.83,IF(J2867="Juli",265.66,IF(J2867="August",272.21,IF(J2867="September",275.91,IF(J2867="Oktober",281.13,IF(J2867="November",284.38,IF(J2867="Desember",287.34,0))))))))))))</f>
        <v>284.38</v>
      </c>
      <c r="L2867" s="20">
        <f>$K$2/K2867</f>
        <v>0.83757648217174208</v>
      </c>
      <c r="M2867" s="6">
        <v>10</v>
      </c>
      <c r="N2867" s="6">
        <v>4900000</v>
      </c>
      <c r="O2867" s="6">
        <v>4800000</v>
      </c>
      <c r="P2867" s="6">
        <f>O2867-N2867</f>
        <v>-100000</v>
      </c>
      <c r="Q2867" s="8">
        <f>P2867/N2867</f>
        <v>-2.0408163265306121E-2</v>
      </c>
      <c r="R2867" s="6"/>
      <c r="S2867" s="9">
        <f>(N2867+R2867)/F2867</f>
        <v>55056.1797752809</v>
      </c>
      <c r="T2867" s="6">
        <v>53933</v>
      </c>
      <c r="U2867" s="5">
        <f>T2867-S2867</f>
        <v>-1123.1797752808998</v>
      </c>
      <c r="V2867" s="4">
        <f>U2867/S2867</f>
        <v>-2.0400612244897975E-2</v>
      </c>
      <c r="W2867" s="22">
        <f>S2867*L2867</f>
        <v>46113.761377994786</v>
      </c>
      <c r="X2867" s="22">
        <f>T2867*L2867</f>
        <v>45173.012412968565</v>
      </c>
      <c r="Y2867" s="22">
        <f>X2867-W2867</f>
        <v>-940.74896502622141</v>
      </c>
      <c r="Z2867" s="8">
        <f>Y2867/W2867</f>
        <v>-2.0400612244897923E-2</v>
      </c>
      <c r="AA2867" s="6"/>
      <c r="AB2867" s="6">
        <v>1987</v>
      </c>
      <c r="AC2867" s="6">
        <f>2016-AB2867</f>
        <v>29</v>
      </c>
      <c r="AD2867" s="6" t="s">
        <v>37</v>
      </c>
    </row>
    <row r="2868" spans="1:30" x14ac:dyDescent="0.2">
      <c r="A2868">
        <v>46</v>
      </c>
      <c r="B2868" s="6" t="s">
        <v>2037</v>
      </c>
      <c r="C2868" s="6" t="s">
        <v>22</v>
      </c>
      <c r="D2868" s="6" t="s">
        <v>23</v>
      </c>
      <c r="E2868" s="6" t="s">
        <v>2767</v>
      </c>
      <c r="F2868" s="6">
        <v>109</v>
      </c>
      <c r="G2868" s="6">
        <v>119</v>
      </c>
      <c r="H2868" s="7">
        <v>42679</v>
      </c>
      <c r="I2868" s="7">
        <v>42689</v>
      </c>
      <c r="J2868" s="3" t="s">
        <v>2543</v>
      </c>
      <c r="K2868" s="17">
        <f>IF(J2868="Januar",238.19,IF(J2868="Februar",240.59,IF(J2868="Mars",245.99,IF(J2868="April",250.79,IF(J2868="Mai",256.52,IF(J2868="Juni",259.83,IF(J2868="Juli",265.66,IF(J2868="August",272.21,IF(J2868="September",275.91,IF(J2868="Oktober",281.13,IF(J2868="November",284.38,IF(J2868="Desember",287.34,0))))))))))))</f>
        <v>284.38</v>
      </c>
      <c r="L2868" s="20">
        <f>$K$2/K2868</f>
        <v>0.83757648217174208</v>
      </c>
      <c r="M2868" s="6">
        <v>10</v>
      </c>
      <c r="N2868" s="6">
        <v>8400000</v>
      </c>
      <c r="O2868" s="6">
        <v>8700000</v>
      </c>
      <c r="P2868" s="6">
        <f>O2868-N2868</f>
        <v>300000</v>
      </c>
      <c r="Q2868" s="8">
        <f>P2868/N2868</f>
        <v>3.5714285714285712E-2</v>
      </c>
      <c r="R2868" s="6">
        <v>126000</v>
      </c>
      <c r="S2868" s="9">
        <f>(N2868+R2868)/F2868</f>
        <v>78220.183486238529</v>
      </c>
      <c r="T2868" s="6">
        <v>80972</v>
      </c>
      <c r="U2868" s="5">
        <f>T2868-S2868</f>
        <v>2751.8165137614706</v>
      </c>
      <c r="V2868" s="4">
        <f>U2868/S2868</f>
        <v>3.5180389397138204E-2</v>
      </c>
      <c r="W2868" s="22">
        <f>S2868*L2868</f>
        <v>65515.386119231858</v>
      </c>
      <c r="X2868" s="22">
        <f>T2868*L2868</f>
        <v>67820.242914410293</v>
      </c>
      <c r="Y2868" s="22">
        <f>X2868-W2868</f>
        <v>2304.8567951784353</v>
      </c>
      <c r="Z2868" s="8">
        <f>Y2868/W2868</f>
        <v>3.5180389397138134E-2</v>
      </c>
      <c r="AA2868" s="10">
        <v>1122</v>
      </c>
      <c r="AB2868" s="6">
        <v>1898</v>
      </c>
      <c r="AC2868" s="6">
        <f>2016-AB2868</f>
        <v>118</v>
      </c>
      <c r="AD2868" s="6" t="s">
        <v>108</v>
      </c>
    </row>
    <row r="2869" spans="1:30" x14ac:dyDescent="0.2">
      <c r="A2869">
        <v>46</v>
      </c>
      <c r="B2869" s="2" t="s">
        <v>2295</v>
      </c>
      <c r="C2869" s="2" t="s">
        <v>22</v>
      </c>
      <c r="D2869" s="2" t="s">
        <v>23</v>
      </c>
      <c r="E2869" s="6" t="s">
        <v>2767</v>
      </c>
      <c r="F2869" s="2">
        <v>110</v>
      </c>
      <c r="G2869" s="2">
        <v>118</v>
      </c>
      <c r="H2869" s="3">
        <v>42679</v>
      </c>
      <c r="I2869" s="3">
        <v>42689</v>
      </c>
      <c r="J2869" s="7" t="s">
        <v>2543</v>
      </c>
      <c r="K2869" s="17">
        <f>IF(J2869="Januar",238.19,IF(J2869="Februar",240.59,IF(J2869="Mars",245.99,IF(J2869="April",250.79,IF(J2869="Mai",256.52,IF(J2869="Juni",259.83,IF(J2869="Juli",265.66,IF(J2869="August",272.21,IF(J2869="September",275.91,IF(J2869="Oktober",281.13,IF(J2869="November",284.38,IF(J2869="Desember",287.34,0))))))))))))</f>
        <v>284.38</v>
      </c>
      <c r="L2869" s="20">
        <f>$K$2/K2869</f>
        <v>0.83757648217174208</v>
      </c>
      <c r="M2869" s="2">
        <v>10</v>
      </c>
      <c r="N2869" s="2">
        <v>6100000</v>
      </c>
      <c r="O2869" s="2">
        <v>6905000</v>
      </c>
      <c r="P2869" s="2">
        <f>O2869-N2869</f>
        <v>805000</v>
      </c>
      <c r="Q2869" s="4">
        <f>P2869/N2869</f>
        <v>0.13196721311475409</v>
      </c>
      <c r="R2869" s="2"/>
      <c r="S2869" s="9">
        <f>(N2869+R2869)/F2869</f>
        <v>55454.545454545456</v>
      </c>
      <c r="T2869" s="2">
        <v>62773</v>
      </c>
      <c r="U2869" s="5">
        <f>T2869-S2869</f>
        <v>7318.4545454545441</v>
      </c>
      <c r="V2869" s="4">
        <f>U2869/S2869</f>
        <v>0.13197213114754094</v>
      </c>
      <c r="W2869" s="22">
        <f>S2869*L2869</f>
        <v>46447.423102251152</v>
      </c>
      <c r="X2869" s="22">
        <f>T2869*L2869</f>
        <v>52577.188515366768</v>
      </c>
      <c r="Y2869" s="22">
        <f>X2869-W2869</f>
        <v>6129.765413115616</v>
      </c>
      <c r="Z2869" s="8">
        <f>Y2869/W2869</f>
        <v>0.13197213114754103</v>
      </c>
      <c r="AA2869" s="11">
        <v>13712</v>
      </c>
      <c r="AB2869" s="2">
        <v>1985</v>
      </c>
      <c r="AC2869" s="2">
        <f>2016-AB2869</f>
        <v>31</v>
      </c>
      <c r="AD2869" s="2" t="s">
        <v>37</v>
      </c>
    </row>
    <row r="2870" spans="1:30" x14ac:dyDescent="0.2">
      <c r="A2870">
        <v>46</v>
      </c>
      <c r="B2870" s="6" t="s">
        <v>283</v>
      </c>
      <c r="C2870" s="6" t="s">
        <v>22</v>
      </c>
      <c r="D2870" s="6" t="s">
        <v>23</v>
      </c>
      <c r="E2870" s="6" t="s">
        <v>2767</v>
      </c>
      <c r="F2870" s="6">
        <v>35</v>
      </c>
      <c r="G2870" s="6">
        <v>39</v>
      </c>
      <c r="H2870" s="7">
        <v>42678</v>
      </c>
      <c r="I2870" s="7">
        <v>42689</v>
      </c>
      <c r="J2870" s="7" t="s">
        <v>2543</v>
      </c>
      <c r="K2870" s="17">
        <f>IF(J2870="Januar",238.19,IF(J2870="Februar",240.59,IF(J2870="Mars",245.99,IF(J2870="April",250.79,IF(J2870="Mai",256.52,IF(J2870="Juni",259.83,IF(J2870="Juli",265.66,IF(J2870="August",272.21,IF(J2870="September",275.91,IF(J2870="Oktober",281.13,IF(J2870="November",284.38,IF(J2870="Desember",287.34,0))))))))))))</f>
        <v>284.38</v>
      </c>
      <c r="L2870" s="20">
        <f>$K$2/K2870</f>
        <v>0.83757648217174208</v>
      </c>
      <c r="M2870" s="6">
        <v>11</v>
      </c>
      <c r="N2870" s="6">
        <v>3500000</v>
      </c>
      <c r="O2870" s="6">
        <v>3610000</v>
      </c>
      <c r="P2870" s="6">
        <f>O2870-N2870</f>
        <v>110000</v>
      </c>
      <c r="Q2870" s="8">
        <f>P2870/N2870</f>
        <v>3.1428571428571431E-2</v>
      </c>
      <c r="R2870" s="6">
        <v>2988</v>
      </c>
      <c r="S2870" s="9">
        <f>(N2870+R2870)/F2870</f>
        <v>100085.37142857142</v>
      </c>
      <c r="T2870" s="6">
        <v>103228</v>
      </c>
      <c r="U2870" s="5">
        <f>T2870-S2870</f>
        <v>3142.6285714285768</v>
      </c>
      <c r="V2870" s="4">
        <f>U2870/S2870</f>
        <v>3.1399479530046973E-2</v>
      </c>
      <c r="W2870" s="22">
        <f>S2870*L2870</f>
        <v>83829.153317995035</v>
      </c>
      <c r="X2870" s="22">
        <f>T2870*L2870</f>
        <v>86461.345101624596</v>
      </c>
      <c r="Y2870" s="22">
        <f>X2870-W2870</f>
        <v>2632.1917836295615</v>
      </c>
      <c r="Z2870" s="8">
        <f>Y2870/W2870</f>
        <v>3.1399479530047056E-2</v>
      </c>
      <c r="AA2870" s="6">
        <v>880</v>
      </c>
      <c r="AB2870" s="6">
        <v>1972</v>
      </c>
      <c r="AC2870" s="6">
        <f>2016-AB2870</f>
        <v>44</v>
      </c>
      <c r="AD2870" s="6" t="s">
        <v>67</v>
      </c>
    </row>
    <row r="2871" spans="1:30" x14ac:dyDescent="0.2">
      <c r="A2871">
        <v>46</v>
      </c>
      <c r="B2871" s="6" t="s">
        <v>954</v>
      </c>
      <c r="C2871" s="6" t="s">
        <v>22</v>
      </c>
      <c r="D2871" s="6" t="s">
        <v>23</v>
      </c>
      <c r="E2871" s="6" t="s">
        <v>2767</v>
      </c>
      <c r="F2871" s="6">
        <v>54</v>
      </c>
      <c r="G2871" s="6">
        <v>60</v>
      </c>
      <c r="H2871" s="7">
        <v>42678</v>
      </c>
      <c r="I2871" s="7">
        <v>42689</v>
      </c>
      <c r="J2871" s="3" t="s">
        <v>2543</v>
      </c>
      <c r="K2871" s="17">
        <f>IF(J2871="Januar",238.19,IF(J2871="Februar",240.59,IF(J2871="Mars",245.99,IF(J2871="April",250.79,IF(J2871="Mai",256.52,IF(J2871="Juni",259.83,IF(J2871="Juli",265.66,IF(J2871="August",272.21,IF(J2871="September",275.91,IF(J2871="Oktober",281.13,IF(J2871="November",284.38,IF(J2871="Desember",287.34,0))))))))))))</f>
        <v>284.38</v>
      </c>
      <c r="L2871" s="20">
        <f>$K$2/K2871</f>
        <v>0.83757648217174208</v>
      </c>
      <c r="M2871" s="6">
        <v>11</v>
      </c>
      <c r="N2871" s="6">
        <v>2900000</v>
      </c>
      <c r="O2871" s="6">
        <v>3200000</v>
      </c>
      <c r="P2871" s="6">
        <f>O2871-N2871</f>
        <v>300000</v>
      </c>
      <c r="Q2871" s="8">
        <f>P2871/N2871</f>
        <v>0.10344827586206896</v>
      </c>
      <c r="R2871" s="6">
        <v>13919</v>
      </c>
      <c r="S2871" s="9">
        <f>(N2871+R2871)/F2871</f>
        <v>53961.462962962964</v>
      </c>
      <c r="T2871" s="6">
        <v>59517</v>
      </c>
      <c r="U2871" s="5">
        <f>T2871-S2871</f>
        <v>5555.5370370370365</v>
      </c>
      <c r="V2871" s="4">
        <f>U2871/S2871</f>
        <v>0.10295378835170091</v>
      </c>
      <c r="W2871" s="22">
        <f>S2871*L2871</f>
        <v>45196.852321359271</v>
      </c>
      <c r="X2871" s="22">
        <f>T2871*L2871</f>
        <v>49850.039489415576</v>
      </c>
      <c r="Y2871" s="22">
        <f>X2871-W2871</f>
        <v>4653.1871680563054</v>
      </c>
      <c r="Z2871" s="8">
        <f>Y2871/W2871</f>
        <v>0.10295378835170094</v>
      </c>
      <c r="AA2871" s="10">
        <v>2857</v>
      </c>
      <c r="AB2871" s="6">
        <v>1955</v>
      </c>
      <c r="AC2871" s="6">
        <f>2016-AB2871</f>
        <v>61</v>
      </c>
      <c r="AD2871" s="6" t="s">
        <v>371</v>
      </c>
    </row>
    <row r="2872" spans="1:30" x14ac:dyDescent="0.2">
      <c r="A2872">
        <v>46</v>
      </c>
      <c r="B2872" s="2" t="s">
        <v>1132</v>
      </c>
      <c r="C2872" s="2" t="s">
        <v>22</v>
      </c>
      <c r="D2872" s="2" t="s">
        <v>23</v>
      </c>
      <c r="E2872" s="6" t="s">
        <v>2767</v>
      </c>
      <c r="F2872" s="2">
        <v>59</v>
      </c>
      <c r="G2872" s="2">
        <v>67</v>
      </c>
      <c r="H2872" s="3">
        <v>42678</v>
      </c>
      <c r="I2872" s="3">
        <v>42689</v>
      </c>
      <c r="J2872" s="7" t="s">
        <v>2543</v>
      </c>
      <c r="K2872" s="17">
        <f>IF(J2872="Januar",238.19,IF(J2872="Februar",240.59,IF(J2872="Mars",245.99,IF(J2872="April",250.79,IF(J2872="Mai",256.52,IF(J2872="Juni",259.83,IF(J2872="Juli",265.66,IF(J2872="August",272.21,IF(J2872="September",275.91,IF(J2872="Oktober",281.13,IF(J2872="November",284.38,IF(J2872="Desember",287.34,0))))))))))))</f>
        <v>284.38</v>
      </c>
      <c r="L2872" s="20">
        <f>$K$2/K2872</f>
        <v>0.83757648217174208</v>
      </c>
      <c r="M2872" s="2">
        <v>11</v>
      </c>
      <c r="N2872" s="2">
        <v>3900000</v>
      </c>
      <c r="O2872" s="2">
        <v>4550000</v>
      </c>
      <c r="P2872" s="2">
        <f>O2872-N2872</f>
        <v>650000</v>
      </c>
      <c r="Q2872" s="4">
        <f>P2872/N2872</f>
        <v>0.16666666666666666</v>
      </c>
      <c r="R2872" s="2"/>
      <c r="S2872" s="9">
        <f>(N2872+R2872)/F2872</f>
        <v>66101.694915254237</v>
      </c>
      <c r="T2872" s="2">
        <v>77119</v>
      </c>
      <c r="U2872" s="5">
        <f>T2872-S2872</f>
        <v>11017.305084745763</v>
      </c>
      <c r="V2872" s="4">
        <f>U2872/S2872</f>
        <v>0.16667205128205129</v>
      </c>
      <c r="W2872" s="22">
        <f>S2872*L2872</f>
        <v>55365.225092708373</v>
      </c>
      <c r="X2872" s="22">
        <f>T2872*L2872</f>
        <v>64593.060728602577</v>
      </c>
      <c r="Y2872" s="22">
        <f>X2872-W2872</f>
        <v>9227.8356358942037</v>
      </c>
      <c r="Z2872" s="8">
        <f>Y2872/W2872</f>
        <v>0.16667205128205131</v>
      </c>
      <c r="AA2872" s="2">
        <v>288</v>
      </c>
      <c r="AB2872" s="2">
        <v>1874</v>
      </c>
      <c r="AC2872" s="2">
        <f>2016-AB2872</f>
        <v>142</v>
      </c>
      <c r="AD2872" s="2" t="s">
        <v>37</v>
      </c>
    </row>
    <row r="2873" spans="1:30" x14ac:dyDescent="0.2">
      <c r="A2873">
        <v>46</v>
      </c>
      <c r="B2873" s="6" t="s">
        <v>1537</v>
      </c>
      <c r="C2873" s="6" t="s">
        <v>22</v>
      </c>
      <c r="D2873" s="6" t="s">
        <v>23</v>
      </c>
      <c r="E2873" s="6" t="s">
        <v>2767</v>
      </c>
      <c r="F2873" s="6">
        <v>70</v>
      </c>
      <c r="G2873" s="6">
        <v>77</v>
      </c>
      <c r="H2873" s="7">
        <v>42678</v>
      </c>
      <c r="I2873" s="7">
        <v>42689</v>
      </c>
      <c r="J2873" s="3" t="s">
        <v>2543</v>
      </c>
      <c r="K2873" s="17">
        <f>IF(J2873="Januar",238.19,IF(J2873="Februar",240.59,IF(J2873="Mars",245.99,IF(J2873="April",250.79,IF(J2873="Mai",256.52,IF(J2873="Juni",259.83,IF(J2873="Juli",265.66,IF(J2873="August",272.21,IF(J2873="September",275.91,IF(J2873="Oktober",281.13,IF(J2873="November",284.38,IF(J2873="Desember",287.34,0))))))))))))</f>
        <v>284.38</v>
      </c>
      <c r="L2873" s="20">
        <f>$K$2/K2873</f>
        <v>0.83757648217174208</v>
      </c>
      <c r="M2873" s="6">
        <v>11</v>
      </c>
      <c r="N2873" s="6">
        <v>2950000</v>
      </c>
      <c r="O2873" s="6">
        <v>3600000</v>
      </c>
      <c r="P2873" s="6">
        <f>O2873-N2873</f>
        <v>650000</v>
      </c>
      <c r="Q2873" s="8">
        <f>P2873/N2873</f>
        <v>0.22033898305084745</v>
      </c>
      <c r="R2873" s="6">
        <v>32838</v>
      </c>
      <c r="S2873" s="9">
        <f>(N2873+R2873)/F2873</f>
        <v>42611.971428571429</v>
      </c>
      <c r="T2873" s="6">
        <v>51898</v>
      </c>
      <c r="U2873" s="5">
        <f>T2873-S2873</f>
        <v>9286.028571428571</v>
      </c>
      <c r="V2873" s="4">
        <f>U2873/S2873</f>
        <v>0.21792065140647932</v>
      </c>
      <c r="W2873" s="22">
        <f>S2873*L2873</f>
        <v>35690.785127545641</v>
      </c>
      <c r="X2873" s="22">
        <f>T2873*L2873</f>
        <v>43468.544271749073</v>
      </c>
      <c r="Y2873" s="22">
        <f>X2873-W2873</f>
        <v>7777.7591442034318</v>
      </c>
      <c r="Z2873" s="8">
        <f>Y2873/W2873</f>
        <v>0.21792065140647937</v>
      </c>
      <c r="AA2873" s="10">
        <v>18223</v>
      </c>
      <c r="AB2873" s="6">
        <v>1975</v>
      </c>
      <c r="AC2873" s="6">
        <f>2016-AB2873</f>
        <v>41</v>
      </c>
      <c r="AD2873" s="6" t="s">
        <v>37</v>
      </c>
    </row>
    <row r="2874" spans="1:30" x14ac:dyDescent="0.2">
      <c r="A2874">
        <v>46</v>
      </c>
      <c r="B2874" s="2" t="s">
        <v>1862</v>
      </c>
      <c r="C2874" s="2" t="s">
        <v>22</v>
      </c>
      <c r="D2874" s="2" t="s">
        <v>23</v>
      </c>
      <c r="E2874" s="6" t="s">
        <v>2767</v>
      </c>
      <c r="F2874" s="2">
        <v>80</v>
      </c>
      <c r="G2874" s="2">
        <v>90</v>
      </c>
      <c r="H2874" s="3">
        <v>42678</v>
      </c>
      <c r="I2874" s="3">
        <v>42689</v>
      </c>
      <c r="J2874" s="7" t="s">
        <v>2543</v>
      </c>
      <c r="K2874" s="17">
        <f>IF(J2874="Januar",238.19,IF(J2874="Februar",240.59,IF(J2874="Mars",245.99,IF(J2874="April",250.79,IF(J2874="Mai",256.52,IF(J2874="Juni",259.83,IF(J2874="Juli",265.66,IF(J2874="August",272.21,IF(J2874="September",275.91,IF(J2874="Oktober",281.13,IF(J2874="November",284.38,IF(J2874="Desember",287.34,0))))))))))))</f>
        <v>284.38</v>
      </c>
      <c r="L2874" s="20">
        <f>$K$2/K2874</f>
        <v>0.83757648217174208</v>
      </c>
      <c r="M2874" s="2">
        <v>11</v>
      </c>
      <c r="N2874" s="2">
        <v>6000000</v>
      </c>
      <c r="O2874" s="2">
        <v>6950000</v>
      </c>
      <c r="P2874" s="2">
        <f>O2874-N2874</f>
        <v>950000</v>
      </c>
      <c r="Q2874" s="4">
        <f>P2874/N2874</f>
        <v>0.15833333333333333</v>
      </c>
      <c r="R2874" s="2"/>
      <c r="S2874" s="9">
        <f>(N2874+R2874)/F2874</f>
        <v>75000</v>
      </c>
      <c r="T2874" s="2">
        <v>86875</v>
      </c>
      <c r="U2874" s="5">
        <f>T2874-S2874</f>
        <v>11875</v>
      </c>
      <c r="V2874" s="4">
        <f>U2874/S2874</f>
        <v>0.15833333333333333</v>
      </c>
      <c r="W2874" s="22">
        <f>S2874*L2874</f>
        <v>62818.236162880654</v>
      </c>
      <c r="X2874" s="22">
        <f>T2874*L2874</f>
        <v>72764.456888670087</v>
      </c>
      <c r="Y2874" s="22">
        <f>X2874-W2874</f>
        <v>9946.2207257894333</v>
      </c>
      <c r="Z2874" s="8">
        <f>Y2874/W2874</f>
        <v>0.15833333333333327</v>
      </c>
      <c r="AA2874" s="11">
        <v>1188</v>
      </c>
      <c r="AB2874" s="2">
        <v>2014</v>
      </c>
      <c r="AC2874" s="2">
        <f>2016-AB2874</f>
        <v>2</v>
      </c>
      <c r="AD2874" s="2" t="s">
        <v>94</v>
      </c>
    </row>
    <row r="2875" spans="1:30" x14ac:dyDescent="0.2">
      <c r="A2875">
        <v>46</v>
      </c>
      <c r="B2875" s="2" t="s">
        <v>1331</v>
      </c>
      <c r="C2875" s="2" t="s">
        <v>22</v>
      </c>
      <c r="D2875" s="2" t="s">
        <v>23</v>
      </c>
      <c r="E2875" s="6" t="s">
        <v>2767</v>
      </c>
      <c r="F2875" s="2">
        <v>71</v>
      </c>
      <c r="G2875" s="2">
        <v>84</v>
      </c>
      <c r="H2875" s="3">
        <v>42671</v>
      </c>
      <c r="I2875" s="3">
        <v>42689</v>
      </c>
      <c r="J2875" s="3" t="s">
        <v>2543</v>
      </c>
      <c r="K2875" s="17">
        <f>IF(J2875="Januar",238.19,IF(J2875="Februar",240.59,IF(J2875="Mars",245.99,IF(J2875="April",250.79,IF(J2875="Mai",256.52,IF(J2875="Juni",259.83,IF(J2875="Juli",265.66,IF(J2875="August",272.21,IF(J2875="September",275.91,IF(J2875="Oktober",281.13,IF(J2875="November",284.38,IF(J2875="Desember",287.34,0))))))))))))</f>
        <v>284.38</v>
      </c>
      <c r="L2875" s="20">
        <f>$K$2/K2875</f>
        <v>0.83757648217174208</v>
      </c>
      <c r="M2875" s="2">
        <v>18</v>
      </c>
      <c r="N2875" s="2">
        <v>5300000</v>
      </c>
      <c r="O2875" s="2">
        <v>5225000</v>
      </c>
      <c r="P2875" s="2">
        <f>O2875-N2875</f>
        <v>-75000</v>
      </c>
      <c r="Q2875" s="4">
        <f>P2875/N2875</f>
        <v>-1.4150943396226415E-2</v>
      </c>
      <c r="R2875" s="2"/>
      <c r="S2875" s="9">
        <f>(N2875+R2875)/F2875</f>
        <v>74647.887323943665</v>
      </c>
      <c r="T2875" s="2">
        <v>73592</v>
      </c>
      <c r="U2875" s="5">
        <f>T2875-S2875</f>
        <v>-1055.8873239436653</v>
      </c>
      <c r="V2875" s="4">
        <f>U2875/S2875</f>
        <v>-1.4144905660377401E-2</v>
      </c>
      <c r="W2875" s="22">
        <f>S2875*L2875</f>
        <v>62523.314866341316</v>
      </c>
      <c r="X2875" s="22">
        <f>T2875*L2875</f>
        <v>61638.928475982844</v>
      </c>
      <c r="Y2875" s="22">
        <f>X2875-W2875</f>
        <v>-884.38639035847154</v>
      </c>
      <c r="Z2875" s="8">
        <f>Y2875/W2875</f>
        <v>-1.4144905660377429E-2</v>
      </c>
      <c r="AA2875" s="2"/>
      <c r="AB2875" s="2">
        <v>2016</v>
      </c>
      <c r="AC2875" s="2">
        <f>2016-AB2875</f>
        <v>0</v>
      </c>
      <c r="AD2875" s="2" t="s">
        <v>75</v>
      </c>
    </row>
    <row r="2876" spans="1:30" x14ac:dyDescent="0.2">
      <c r="A2876">
        <v>46</v>
      </c>
      <c r="B2876" s="6" t="s">
        <v>1645</v>
      </c>
      <c r="C2876" s="6" t="s">
        <v>22</v>
      </c>
      <c r="D2876" s="6" t="s">
        <v>23</v>
      </c>
      <c r="E2876" s="6" t="s">
        <v>2767</v>
      </c>
      <c r="F2876" s="6">
        <v>73</v>
      </c>
      <c r="G2876" s="6">
        <v>96</v>
      </c>
      <c r="H2876" s="7">
        <v>42671</v>
      </c>
      <c r="I2876" s="7">
        <v>42689</v>
      </c>
      <c r="J2876" s="7" t="s">
        <v>2543</v>
      </c>
      <c r="K2876" s="17">
        <f>IF(J2876="Januar",238.19,IF(J2876="Februar",240.59,IF(J2876="Mars",245.99,IF(J2876="April",250.79,IF(J2876="Mai",256.52,IF(J2876="Juni",259.83,IF(J2876="Juli",265.66,IF(J2876="August",272.21,IF(J2876="September",275.91,IF(J2876="Oktober",281.13,IF(J2876="November",284.38,IF(J2876="Desember",287.34,0))))))))))))</f>
        <v>284.38</v>
      </c>
      <c r="L2876" s="20">
        <f>$K$2/K2876</f>
        <v>0.83757648217174208</v>
      </c>
      <c r="M2876" s="6">
        <v>18</v>
      </c>
      <c r="N2876" s="6">
        <v>2990000</v>
      </c>
      <c r="O2876" s="6">
        <v>3175000</v>
      </c>
      <c r="P2876" s="6">
        <f>O2876-N2876</f>
        <v>185000</v>
      </c>
      <c r="Q2876" s="8">
        <f>P2876/N2876</f>
        <v>6.1872909698996656E-2</v>
      </c>
      <c r="R2876" s="6">
        <v>276000</v>
      </c>
      <c r="S2876" s="9">
        <f>(N2876+R2876)/F2876</f>
        <v>44739.726027397257</v>
      </c>
      <c r="T2876" s="6">
        <v>47274</v>
      </c>
      <c r="U2876" s="5">
        <f>T2876-S2876</f>
        <v>2534.273972602743</v>
      </c>
      <c r="V2876" s="4">
        <f>U2876/S2876</f>
        <v>5.6644825474586727E-2</v>
      </c>
      <c r="W2876" s="22">
        <f>S2876*L2876</f>
        <v>37472.942339354922</v>
      </c>
      <c r="X2876" s="22">
        <f>T2876*L2876</f>
        <v>39595.590618186936</v>
      </c>
      <c r="Y2876" s="22">
        <f>X2876-W2876</f>
        <v>2122.6482788320136</v>
      </c>
      <c r="Z2876" s="8">
        <f>Y2876/W2876</f>
        <v>5.6644825474586789E-2</v>
      </c>
      <c r="AA2876" s="10">
        <v>35795</v>
      </c>
      <c r="AB2876" s="6">
        <v>1959</v>
      </c>
      <c r="AC2876" s="6">
        <f>2016-AB2876</f>
        <v>57</v>
      </c>
      <c r="AD2876" s="6" t="s">
        <v>37</v>
      </c>
    </row>
    <row r="2877" spans="1:30" x14ac:dyDescent="0.2">
      <c r="A2877">
        <v>46</v>
      </c>
      <c r="B2877" s="6" t="s">
        <v>683</v>
      </c>
      <c r="C2877" s="6" t="s">
        <v>22</v>
      </c>
      <c r="D2877" s="6" t="s">
        <v>23</v>
      </c>
      <c r="E2877" s="6" t="s">
        <v>2767</v>
      </c>
      <c r="F2877" s="6">
        <v>48</v>
      </c>
      <c r="G2877" s="6">
        <v>55</v>
      </c>
      <c r="H2877" s="7">
        <v>42663</v>
      </c>
      <c r="I2877" s="7">
        <v>42689</v>
      </c>
      <c r="J2877" s="7" t="s">
        <v>2543</v>
      </c>
      <c r="K2877" s="17">
        <f>IF(J2877="Januar",238.19,IF(J2877="Februar",240.59,IF(J2877="Mars",245.99,IF(J2877="April",250.79,IF(J2877="Mai",256.52,IF(J2877="Juni",259.83,IF(J2877="Juli",265.66,IF(J2877="August",272.21,IF(J2877="September",275.91,IF(J2877="Oktober",281.13,IF(J2877="November",284.38,IF(J2877="Desember",287.34,0))))))))))))</f>
        <v>284.38</v>
      </c>
      <c r="L2877" s="20">
        <f>$K$2/K2877</f>
        <v>0.83757648217174208</v>
      </c>
      <c r="M2877" s="6">
        <v>26</v>
      </c>
      <c r="N2877" s="6">
        <v>2700000</v>
      </c>
      <c r="O2877" s="6">
        <v>2920000</v>
      </c>
      <c r="P2877" s="6">
        <f>O2877-N2877</f>
        <v>220000</v>
      </c>
      <c r="Q2877" s="8">
        <f>P2877/N2877</f>
        <v>8.1481481481481488E-2</v>
      </c>
      <c r="R2877" s="6">
        <v>17000</v>
      </c>
      <c r="S2877" s="9">
        <f>(N2877+R2877)/F2877</f>
        <v>56604.166666666664</v>
      </c>
      <c r="T2877" s="6">
        <v>61188</v>
      </c>
      <c r="U2877" s="5">
        <f>T2877-S2877</f>
        <v>4583.8333333333358</v>
      </c>
      <c r="V2877" s="4">
        <f>U2877/S2877</f>
        <v>8.0980493191019548E-2</v>
      </c>
      <c r="W2877" s="22">
        <f>S2877*L2877</f>
        <v>47410.318792929647</v>
      </c>
      <c r="X2877" s="22">
        <f>T2877*L2877</f>
        <v>51249.629791124557</v>
      </c>
      <c r="Y2877" s="22">
        <f>X2877-W2877</f>
        <v>3839.3109981949092</v>
      </c>
      <c r="Z2877" s="8">
        <f>Y2877/W2877</f>
        <v>8.0980493191019631E-2</v>
      </c>
      <c r="AA2877" s="10">
        <v>32628</v>
      </c>
      <c r="AB2877" s="6">
        <v>1989</v>
      </c>
      <c r="AC2877" s="6">
        <f>2016-AB2877</f>
        <v>27</v>
      </c>
      <c r="AD2877" s="6" t="s">
        <v>681</v>
      </c>
    </row>
    <row r="2878" spans="1:30" x14ac:dyDescent="0.2">
      <c r="A2878">
        <v>46</v>
      </c>
      <c r="B2878" s="2" t="s">
        <v>498</v>
      </c>
      <c r="C2878" s="2" t="s">
        <v>22</v>
      </c>
      <c r="D2878" s="2" t="s">
        <v>23</v>
      </c>
      <c r="E2878" s="6" t="s">
        <v>2767</v>
      </c>
      <c r="F2878" s="2">
        <v>51</v>
      </c>
      <c r="G2878" s="2">
        <v>57</v>
      </c>
      <c r="H2878" s="3">
        <v>42680</v>
      </c>
      <c r="I2878" s="3">
        <v>42690</v>
      </c>
      <c r="J2878" s="7" t="s">
        <v>2543</v>
      </c>
      <c r="K2878" s="17">
        <f>IF(J2878="Januar",238.19,IF(J2878="Februar",240.59,IF(J2878="Mars",245.99,IF(J2878="April",250.79,IF(J2878="Mai",256.52,IF(J2878="Juni",259.83,IF(J2878="Juli",265.66,IF(J2878="August",272.21,IF(J2878="September",275.91,IF(J2878="Oktober",281.13,IF(J2878="November",284.38,IF(J2878="Desember",287.34,0))))))))))))</f>
        <v>284.38</v>
      </c>
      <c r="L2878" s="20">
        <f>$K$2/K2878</f>
        <v>0.83757648217174208</v>
      </c>
      <c r="M2878" s="2">
        <v>10</v>
      </c>
      <c r="N2878" s="2">
        <v>4800000</v>
      </c>
      <c r="O2878" s="2">
        <v>4850000</v>
      </c>
      <c r="P2878" s="2">
        <f>O2878-N2878</f>
        <v>50000</v>
      </c>
      <c r="Q2878" s="4">
        <f>P2878/N2878</f>
        <v>1.0416666666666666E-2</v>
      </c>
      <c r="R2878" s="2"/>
      <c r="S2878" s="9">
        <f>(N2878+R2878)/F2878</f>
        <v>94117.647058823524</v>
      </c>
      <c r="T2878" s="2">
        <v>95098</v>
      </c>
      <c r="U2878" s="5">
        <f>T2878-S2878</f>
        <v>980.35294117647572</v>
      </c>
      <c r="V2878" s="4">
        <f>U2878/S2878</f>
        <v>1.0416250000000056E-2</v>
      </c>
      <c r="W2878" s="22">
        <f>S2878*L2878</f>
        <v>78830.727733811014</v>
      </c>
      <c r="X2878" s="22">
        <f>T2878*L2878</f>
        <v>79651.84830156833</v>
      </c>
      <c r="Y2878" s="22">
        <f>X2878-W2878</f>
        <v>821.12056775731617</v>
      </c>
      <c r="Z2878" s="8">
        <f>Y2878/W2878</f>
        <v>1.041625000000009E-2</v>
      </c>
      <c r="AA2878" s="11">
        <v>8272</v>
      </c>
      <c r="AB2878" s="2">
        <v>2016</v>
      </c>
      <c r="AC2878" s="2">
        <f>2016-AB2878</f>
        <v>0</v>
      </c>
      <c r="AD2878" s="2" t="s">
        <v>146</v>
      </c>
    </row>
    <row r="2879" spans="1:30" x14ac:dyDescent="0.2">
      <c r="A2879">
        <v>46</v>
      </c>
      <c r="B2879" s="2" t="s">
        <v>1111</v>
      </c>
      <c r="C2879" s="2" t="s">
        <v>22</v>
      </c>
      <c r="D2879" s="2" t="s">
        <v>23</v>
      </c>
      <c r="E2879" s="6" t="s">
        <v>2767</v>
      </c>
      <c r="F2879" s="2">
        <v>58</v>
      </c>
      <c r="G2879" s="2">
        <v>64</v>
      </c>
      <c r="H2879" s="3">
        <v>42679</v>
      </c>
      <c r="I2879" s="3">
        <v>42690</v>
      </c>
      <c r="J2879" s="3" t="s">
        <v>2543</v>
      </c>
      <c r="K2879" s="17">
        <f>IF(J2879="Januar",238.19,IF(J2879="Februar",240.59,IF(J2879="Mars",245.99,IF(J2879="April",250.79,IF(J2879="Mai",256.52,IF(J2879="Juni",259.83,IF(J2879="Juli",265.66,IF(J2879="August",272.21,IF(J2879="September",275.91,IF(J2879="Oktober",281.13,IF(J2879="November",284.38,IF(J2879="Desember",287.34,0))))))))))))</f>
        <v>284.38</v>
      </c>
      <c r="L2879" s="20">
        <f>$K$2/K2879</f>
        <v>0.83757648217174208</v>
      </c>
      <c r="M2879" s="2">
        <v>11</v>
      </c>
      <c r="N2879" s="2">
        <v>4800000</v>
      </c>
      <c r="O2879" s="2">
        <v>4800000</v>
      </c>
      <c r="P2879" s="2">
        <f>O2879-N2879</f>
        <v>0</v>
      </c>
      <c r="Q2879" s="4">
        <f>P2879/N2879</f>
        <v>0</v>
      </c>
      <c r="R2879" s="2"/>
      <c r="S2879" s="9">
        <f>(N2879+R2879)/F2879</f>
        <v>82758.620689655174</v>
      </c>
      <c r="T2879" s="2">
        <v>82759</v>
      </c>
      <c r="U2879" s="5">
        <f>T2879-S2879</f>
        <v>0.37931034482608084</v>
      </c>
      <c r="V2879" s="4">
        <f>U2879/S2879</f>
        <v>4.5833333333151432E-6</v>
      </c>
      <c r="W2879" s="22">
        <f>S2879*L2879</f>
        <v>69316.674386626939</v>
      </c>
      <c r="X2879" s="22">
        <f>T2879*L2879</f>
        <v>69316.992088051207</v>
      </c>
      <c r="Y2879" s="22">
        <f>X2879-W2879</f>
        <v>0.31770142426830716</v>
      </c>
      <c r="Z2879" s="8">
        <f>Y2879/W2879</f>
        <v>4.5833333332794797E-6</v>
      </c>
      <c r="AA2879" s="11">
        <v>16732</v>
      </c>
      <c r="AB2879" s="2">
        <v>2010</v>
      </c>
      <c r="AC2879" s="2">
        <f>2016-AB2879</f>
        <v>6</v>
      </c>
      <c r="AD2879" s="2" t="s">
        <v>37</v>
      </c>
    </row>
    <row r="2880" spans="1:30" x14ac:dyDescent="0.2">
      <c r="A2880">
        <v>46</v>
      </c>
      <c r="B2880" s="6" t="s">
        <v>1430</v>
      </c>
      <c r="C2880" s="6" t="s">
        <v>22</v>
      </c>
      <c r="D2880" s="6" t="s">
        <v>23</v>
      </c>
      <c r="E2880" s="6" t="s">
        <v>2767</v>
      </c>
      <c r="F2880" s="6">
        <v>67</v>
      </c>
      <c r="G2880" s="6">
        <v>76</v>
      </c>
      <c r="H2880" s="7">
        <v>42679</v>
      </c>
      <c r="I2880" s="7">
        <v>42690</v>
      </c>
      <c r="J2880" s="3" t="s">
        <v>2543</v>
      </c>
      <c r="K2880" s="17">
        <f>IF(J2880="Januar",238.19,IF(J2880="Februar",240.59,IF(J2880="Mars",245.99,IF(J2880="April",250.79,IF(J2880="Mai",256.52,IF(J2880="Juni",259.83,IF(J2880="Juli",265.66,IF(J2880="August",272.21,IF(J2880="September",275.91,IF(J2880="Oktober",281.13,IF(J2880="November",284.38,IF(J2880="Desember",287.34,0))))))))))))</f>
        <v>284.38</v>
      </c>
      <c r="L2880" s="20">
        <f>$K$2/K2880</f>
        <v>0.83757648217174208</v>
      </c>
      <c r="M2880" s="6">
        <v>11</v>
      </c>
      <c r="N2880" s="6">
        <v>4800000</v>
      </c>
      <c r="O2880" s="6">
        <v>5700000</v>
      </c>
      <c r="P2880" s="6">
        <f>O2880-N2880</f>
        <v>900000</v>
      </c>
      <c r="Q2880" s="8">
        <f>P2880/N2880</f>
        <v>0.1875</v>
      </c>
      <c r="R2880" s="6">
        <v>129822</v>
      </c>
      <c r="S2880" s="9">
        <f>(N2880+R2880)/F2880</f>
        <v>73579.432835820902</v>
      </c>
      <c r="T2880" s="6">
        <v>87012</v>
      </c>
      <c r="U2880" s="5">
        <f>T2880-S2880</f>
        <v>13432.567164179098</v>
      </c>
      <c r="V2880" s="4">
        <f>U2880/S2880</f>
        <v>0.18255872118709346</v>
      </c>
      <c r="W2880" s="22">
        <f>S2880*L2880</f>
        <v>61628.402514818838</v>
      </c>
      <c r="X2880" s="22">
        <f>T2880*L2880</f>
        <v>72879.204866727625</v>
      </c>
      <c r="Y2880" s="22">
        <f>X2880-W2880</f>
        <v>11250.802351908787</v>
      </c>
      <c r="Z2880" s="8">
        <f>Y2880/W2880</f>
        <v>0.18255872118709354</v>
      </c>
      <c r="AA2880" s="6">
        <v>765</v>
      </c>
      <c r="AB2880" s="6">
        <v>1937</v>
      </c>
      <c r="AC2880" s="6">
        <f>2016-AB2880</f>
        <v>79</v>
      </c>
      <c r="AD2880" s="6" t="s">
        <v>96</v>
      </c>
    </row>
    <row r="2881" spans="1:30" x14ac:dyDescent="0.2">
      <c r="A2881">
        <v>46</v>
      </c>
      <c r="B2881" s="6" t="s">
        <v>1615</v>
      </c>
      <c r="C2881" s="6" t="s">
        <v>22</v>
      </c>
      <c r="D2881" s="6" t="s">
        <v>23</v>
      </c>
      <c r="E2881" s="6" t="s">
        <v>2767</v>
      </c>
      <c r="F2881" s="6">
        <v>72</v>
      </c>
      <c r="G2881" s="6">
        <v>82</v>
      </c>
      <c r="H2881" s="7">
        <v>42679</v>
      </c>
      <c r="I2881" s="7">
        <v>42690</v>
      </c>
      <c r="J2881" s="7" t="s">
        <v>2543</v>
      </c>
      <c r="K2881" s="17">
        <f>IF(J2881="Januar",238.19,IF(J2881="Februar",240.59,IF(J2881="Mars",245.99,IF(J2881="April",250.79,IF(J2881="Mai",256.52,IF(J2881="Juni",259.83,IF(J2881="Juli",265.66,IF(J2881="August",272.21,IF(J2881="September",275.91,IF(J2881="Oktober",281.13,IF(J2881="November",284.38,IF(J2881="Desember",287.34,0))))))))))))</f>
        <v>284.38</v>
      </c>
      <c r="L2881" s="20">
        <f>$K$2/K2881</f>
        <v>0.83757648217174208</v>
      </c>
      <c r="M2881" s="6">
        <v>11</v>
      </c>
      <c r="N2881" s="6">
        <v>5400000</v>
      </c>
      <c r="O2881" s="6">
        <v>6750000</v>
      </c>
      <c r="P2881" s="6">
        <f>O2881-N2881</f>
        <v>1350000</v>
      </c>
      <c r="Q2881" s="8">
        <f>P2881/N2881</f>
        <v>0.25</v>
      </c>
      <c r="R2881" s="6">
        <v>55725</v>
      </c>
      <c r="S2881" s="9">
        <f>(N2881+R2881)/F2881</f>
        <v>75773.958333333328</v>
      </c>
      <c r="T2881" s="6">
        <v>94524</v>
      </c>
      <c r="U2881" s="5">
        <f>T2881-S2881</f>
        <v>18750.041666666672</v>
      </c>
      <c r="V2881" s="4">
        <f>U2881/S2881</f>
        <v>0.2474470395776914</v>
      </c>
      <c r="W2881" s="22">
        <f>S2881*L2881</f>
        <v>63466.485461061493</v>
      </c>
      <c r="X2881" s="22">
        <f>T2881*L2881</f>
        <v>79171.079400801755</v>
      </c>
      <c r="Y2881" s="22">
        <f>X2881-W2881</f>
        <v>15704.593939740262</v>
      </c>
      <c r="Z2881" s="8">
        <f>Y2881/W2881</f>
        <v>0.24744703957769143</v>
      </c>
      <c r="AA2881" s="6">
        <v>981</v>
      </c>
      <c r="AB2881" s="6">
        <v>1937</v>
      </c>
      <c r="AC2881" s="6">
        <f>2016-AB2881</f>
        <v>79</v>
      </c>
      <c r="AD2881" s="6" t="s">
        <v>494</v>
      </c>
    </row>
    <row r="2882" spans="1:30" x14ac:dyDescent="0.2">
      <c r="A2882">
        <v>46</v>
      </c>
      <c r="B2882" s="6" t="s">
        <v>1876</v>
      </c>
      <c r="C2882" s="6" t="s">
        <v>22</v>
      </c>
      <c r="D2882" s="6" t="s">
        <v>23</v>
      </c>
      <c r="E2882" s="6" t="s">
        <v>2767</v>
      </c>
      <c r="F2882" s="6">
        <v>81</v>
      </c>
      <c r="G2882" s="6">
        <v>88</v>
      </c>
      <c r="H2882" s="7">
        <v>42679</v>
      </c>
      <c r="I2882" s="7">
        <v>42690</v>
      </c>
      <c r="J2882" s="7" t="s">
        <v>2543</v>
      </c>
      <c r="K2882" s="17">
        <f>IF(J2882="Januar",238.19,IF(J2882="Februar",240.59,IF(J2882="Mars",245.99,IF(J2882="April",250.79,IF(J2882="Mai",256.52,IF(J2882="Juni",259.83,IF(J2882="Juli",265.66,IF(J2882="August",272.21,IF(J2882="September",275.91,IF(J2882="Oktober",281.13,IF(J2882="November",284.38,IF(J2882="Desember",287.34,0))))))))))))</f>
        <v>284.38</v>
      </c>
      <c r="L2882" s="20">
        <f>$K$2/K2882</f>
        <v>0.83757648217174208</v>
      </c>
      <c r="M2882" s="6">
        <v>11</v>
      </c>
      <c r="N2882" s="6">
        <v>5500000</v>
      </c>
      <c r="O2882" s="6">
        <v>5600000</v>
      </c>
      <c r="P2882" s="6">
        <f>O2882-N2882</f>
        <v>100000</v>
      </c>
      <c r="Q2882" s="8">
        <f>P2882/N2882</f>
        <v>1.8181818181818181E-2</v>
      </c>
      <c r="R2882" s="6"/>
      <c r="S2882" s="9">
        <f>(N2882+R2882)/F2882</f>
        <v>67901.234567901236</v>
      </c>
      <c r="T2882" s="6">
        <v>69136</v>
      </c>
      <c r="U2882" s="5">
        <f>T2882-S2882</f>
        <v>1234.765432098764</v>
      </c>
      <c r="V2882" s="4">
        <f>U2882/S2882</f>
        <v>1.8184727272727252E-2</v>
      </c>
      <c r="W2882" s="22">
        <f>S2882*L2882</f>
        <v>56872.477184501004</v>
      </c>
      <c r="X2882" s="22">
        <f>T2882*L2882</f>
        <v>57906.687671425563</v>
      </c>
      <c r="Y2882" s="22">
        <f>X2882-W2882</f>
        <v>1034.2104869245595</v>
      </c>
      <c r="Z2882" s="8">
        <f>Y2882/W2882</f>
        <v>1.8184727272727352E-2</v>
      </c>
      <c r="AA2882" s="6">
        <v>363</v>
      </c>
      <c r="AB2882" s="6">
        <v>1932</v>
      </c>
      <c r="AC2882" s="6">
        <f>2016-AB2882</f>
        <v>84</v>
      </c>
      <c r="AD2882" s="6" t="s">
        <v>79</v>
      </c>
    </row>
    <row r="2883" spans="1:30" x14ac:dyDescent="0.2">
      <c r="A2883">
        <v>46</v>
      </c>
      <c r="B2883" s="6" t="s">
        <v>716</v>
      </c>
      <c r="C2883" s="6" t="s">
        <v>22</v>
      </c>
      <c r="D2883" s="6" t="s">
        <v>23</v>
      </c>
      <c r="E2883" s="6" t="s">
        <v>2767</v>
      </c>
      <c r="F2883" s="6">
        <v>49</v>
      </c>
      <c r="G2883" s="6">
        <v>55</v>
      </c>
      <c r="H2883" s="7">
        <v>42678</v>
      </c>
      <c r="I2883" s="7">
        <v>42690</v>
      </c>
      <c r="J2883" s="3" t="s">
        <v>2543</v>
      </c>
      <c r="K2883" s="17">
        <f>IF(J2883="Januar",238.19,IF(J2883="Februar",240.59,IF(J2883="Mars",245.99,IF(J2883="April",250.79,IF(J2883="Mai",256.52,IF(J2883="Juni",259.83,IF(J2883="Juli",265.66,IF(J2883="August",272.21,IF(J2883="September",275.91,IF(J2883="Oktober",281.13,IF(J2883="November",284.38,IF(J2883="Desember",287.34,0))))))))))))</f>
        <v>284.38</v>
      </c>
      <c r="L2883" s="20">
        <f>$K$2/K2883</f>
        <v>0.83757648217174208</v>
      </c>
      <c r="M2883" s="6">
        <v>12</v>
      </c>
      <c r="N2883" s="6">
        <v>4350000</v>
      </c>
      <c r="O2883" s="6">
        <v>4875000</v>
      </c>
      <c r="P2883" s="6">
        <f>O2883-N2883</f>
        <v>525000</v>
      </c>
      <c r="Q2883" s="8">
        <f>P2883/N2883</f>
        <v>0.1206896551724138</v>
      </c>
      <c r="R2883" s="6">
        <v>65802</v>
      </c>
      <c r="S2883" s="9">
        <f>(N2883+R2883)/F2883</f>
        <v>90118.408163265311</v>
      </c>
      <c r="T2883" s="6">
        <v>100833</v>
      </c>
      <c r="U2883" s="5">
        <f>T2883-S2883</f>
        <v>10714.591836734689</v>
      </c>
      <c r="V2883" s="4">
        <f>U2883/S2883</f>
        <v>0.11889459717623203</v>
      </c>
      <c r="W2883" s="22">
        <f>S2883*L2883</f>
        <v>75481.059288304969</v>
      </c>
      <c r="X2883" s="22">
        <f>T2883*L2883</f>
        <v>84455.349426823275</v>
      </c>
      <c r="Y2883" s="22">
        <f>X2883-W2883</f>
        <v>8974.2901385183068</v>
      </c>
      <c r="Z2883" s="8">
        <f>Y2883/W2883</f>
        <v>0.11889459717623203</v>
      </c>
      <c r="AA2883" s="10">
        <v>4783</v>
      </c>
      <c r="AB2883" s="6">
        <v>1940</v>
      </c>
      <c r="AC2883" s="6">
        <f>2016-AB2883</f>
        <v>76</v>
      </c>
      <c r="AD2883" s="6" t="s">
        <v>103</v>
      </c>
    </row>
    <row r="2884" spans="1:30" x14ac:dyDescent="0.2">
      <c r="A2884">
        <v>46</v>
      </c>
      <c r="B2884" s="2" t="s">
        <v>496</v>
      </c>
      <c r="C2884" s="2" t="s">
        <v>22</v>
      </c>
      <c r="D2884" s="2" t="s">
        <v>23</v>
      </c>
      <c r="E2884" s="6" t="s">
        <v>2767</v>
      </c>
      <c r="F2884" s="2">
        <v>65</v>
      </c>
      <c r="G2884" s="2">
        <v>83</v>
      </c>
      <c r="H2884" s="3">
        <v>42678</v>
      </c>
      <c r="I2884" s="3">
        <v>42690</v>
      </c>
      <c r="J2884" s="7" t="s">
        <v>2543</v>
      </c>
      <c r="K2884" s="17">
        <f>IF(J2884="Januar",238.19,IF(J2884="Februar",240.59,IF(J2884="Mars",245.99,IF(J2884="April",250.79,IF(J2884="Mai",256.52,IF(J2884="Juni",259.83,IF(J2884="Juli",265.66,IF(J2884="August",272.21,IF(J2884="September",275.91,IF(J2884="Oktober",281.13,IF(J2884="November",284.38,IF(J2884="Desember",287.34,0))))))))))))</f>
        <v>284.38</v>
      </c>
      <c r="L2884" s="20">
        <f>$K$2/K2884</f>
        <v>0.83757648217174208</v>
      </c>
      <c r="M2884" s="2">
        <v>12</v>
      </c>
      <c r="N2884" s="2">
        <v>5800000</v>
      </c>
      <c r="O2884" s="2">
        <v>5775000</v>
      </c>
      <c r="P2884" s="2">
        <f>O2884-N2884</f>
        <v>-25000</v>
      </c>
      <c r="Q2884" s="4">
        <f>P2884/N2884</f>
        <v>-4.3103448275862068E-3</v>
      </c>
      <c r="R2884" s="2"/>
      <c r="S2884" s="9">
        <f>(N2884+R2884)/F2884</f>
        <v>89230.769230769234</v>
      </c>
      <c r="T2884" s="2">
        <v>88846</v>
      </c>
      <c r="U2884" s="5">
        <f>T2884-S2884</f>
        <v>-384.76923076923413</v>
      </c>
      <c r="V2884" s="4">
        <f>U2884/S2884</f>
        <v>-4.3120689655172786E-3</v>
      </c>
      <c r="W2884" s="22">
        <f>S2884*L2884</f>
        <v>74737.593793786218</v>
      </c>
      <c r="X2884" s="22">
        <f>T2884*L2884</f>
        <v>74415.32013503059</v>
      </c>
      <c r="Y2884" s="22">
        <f>X2884-W2884</f>
        <v>-322.27365875562828</v>
      </c>
      <c r="Z2884" s="8">
        <f>Y2884/W2884</f>
        <v>-4.3120689655173584E-3</v>
      </c>
      <c r="AA2884" s="2"/>
      <c r="AB2884" s="2">
        <v>2016</v>
      </c>
      <c r="AC2884" s="2">
        <f>2016-AB2884</f>
        <v>0</v>
      </c>
      <c r="AD2884" s="2" t="s">
        <v>105</v>
      </c>
    </row>
    <row r="2885" spans="1:30" x14ac:dyDescent="0.2">
      <c r="A2885">
        <v>46</v>
      </c>
      <c r="B2885" s="6" t="s">
        <v>1616</v>
      </c>
      <c r="C2885" s="6" t="s">
        <v>22</v>
      </c>
      <c r="D2885" s="6" t="s">
        <v>23</v>
      </c>
      <c r="E2885" s="6" t="s">
        <v>2767</v>
      </c>
      <c r="F2885" s="6">
        <v>72</v>
      </c>
      <c r="G2885" s="6">
        <v>80</v>
      </c>
      <c r="H2885" s="7">
        <v>42678</v>
      </c>
      <c r="I2885" s="7">
        <v>42690</v>
      </c>
      <c r="J2885" s="3" t="s">
        <v>2543</v>
      </c>
      <c r="K2885" s="17">
        <f>IF(J2885="Januar",238.19,IF(J2885="Februar",240.59,IF(J2885="Mars",245.99,IF(J2885="April",250.79,IF(J2885="Mai",256.52,IF(J2885="Juni",259.83,IF(J2885="Juli",265.66,IF(J2885="August",272.21,IF(J2885="September",275.91,IF(J2885="Oktober",281.13,IF(J2885="November",284.38,IF(J2885="Desember",287.34,0))))))))))))</f>
        <v>284.38</v>
      </c>
      <c r="L2885" s="20">
        <f>$K$2/K2885</f>
        <v>0.83757648217174208</v>
      </c>
      <c r="M2885" s="6">
        <v>12</v>
      </c>
      <c r="N2885" s="6">
        <v>5000000</v>
      </c>
      <c r="O2885" s="6">
        <v>5220000</v>
      </c>
      <c r="P2885" s="6">
        <f>O2885-N2885</f>
        <v>220000</v>
      </c>
      <c r="Q2885" s="8">
        <f>P2885/N2885</f>
        <v>4.3999999999999997E-2</v>
      </c>
      <c r="R2885" s="6">
        <v>95895</v>
      </c>
      <c r="S2885" s="9">
        <f>(N2885+R2885)/F2885</f>
        <v>70776.319444444438</v>
      </c>
      <c r="T2885" s="6">
        <v>73832</v>
      </c>
      <c r="U2885" s="5">
        <f>T2885-S2885</f>
        <v>3055.680555555562</v>
      </c>
      <c r="V2885" s="4">
        <f>U2885/S2885</f>
        <v>4.31737702601801E-2</v>
      </c>
      <c r="W2885" s="22">
        <f>S2885*L2885</f>
        <v>59280.580661341242</v>
      </c>
      <c r="X2885" s="22">
        <f>T2885*L2885</f>
        <v>61839.946831704059</v>
      </c>
      <c r="Y2885" s="22">
        <f>X2885-W2885</f>
        <v>2559.3661703628168</v>
      </c>
      <c r="Z2885" s="8">
        <f>Y2885/W2885</f>
        <v>4.317377026018001E-2</v>
      </c>
      <c r="AA2885" s="10">
        <v>1659</v>
      </c>
      <c r="AB2885" s="6">
        <v>1955</v>
      </c>
      <c r="AC2885" s="6">
        <f>2016-AB2885</f>
        <v>61</v>
      </c>
      <c r="AD2885" s="6" t="s">
        <v>719</v>
      </c>
    </row>
    <row r="2886" spans="1:30" x14ac:dyDescent="0.2">
      <c r="A2886">
        <v>46</v>
      </c>
      <c r="B2886" s="2" t="s">
        <v>2480</v>
      </c>
      <c r="C2886" s="2" t="s">
        <v>22</v>
      </c>
      <c r="D2886" s="2" t="s">
        <v>23</v>
      </c>
      <c r="E2886" s="6" t="s">
        <v>2767</v>
      </c>
      <c r="F2886" s="2">
        <v>151</v>
      </c>
      <c r="G2886" s="2">
        <v>165</v>
      </c>
      <c r="H2886" s="3">
        <v>42678</v>
      </c>
      <c r="I2886" s="3">
        <v>42690</v>
      </c>
      <c r="J2886" s="3" t="s">
        <v>2543</v>
      </c>
      <c r="K2886" s="17">
        <f>IF(J2886="Januar",238.19,IF(J2886="Februar",240.59,IF(J2886="Mars",245.99,IF(J2886="April",250.79,IF(J2886="Mai",256.52,IF(J2886="Juni",259.83,IF(J2886="Juli",265.66,IF(J2886="August",272.21,IF(J2886="September",275.91,IF(J2886="Oktober",281.13,IF(J2886="November",284.38,IF(J2886="Desember",287.34,0))))))))))))</f>
        <v>284.38</v>
      </c>
      <c r="L2886" s="20">
        <f>$K$2/K2886</f>
        <v>0.83757648217174208</v>
      </c>
      <c r="M2886" s="2">
        <v>12</v>
      </c>
      <c r="N2886" s="2">
        <v>7500000</v>
      </c>
      <c r="O2886" s="2">
        <v>8000000</v>
      </c>
      <c r="P2886" s="2">
        <f>O2886-N2886</f>
        <v>500000</v>
      </c>
      <c r="Q2886" s="4">
        <f>P2886/N2886</f>
        <v>6.6666666666666666E-2</v>
      </c>
      <c r="R2886" s="2">
        <v>17060</v>
      </c>
      <c r="S2886" s="9">
        <f>(N2886+R2886)/F2886</f>
        <v>49781.854304635759</v>
      </c>
      <c r="T2886" s="2">
        <v>53093</v>
      </c>
      <c r="U2886" s="5">
        <f>T2886-S2886</f>
        <v>3311.145695364241</v>
      </c>
      <c r="V2886" s="4">
        <f>U2886/S2886</f>
        <v>6.6513104857484226E-2</v>
      </c>
      <c r="W2886" s="22">
        <f>S2886*L2886</f>
        <v>41696.110404463012</v>
      </c>
      <c r="X2886" s="22">
        <f>T2886*L2886</f>
        <v>44469.448167944305</v>
      </c>
      <c r="Y2886" s="22">
        <f>X2886-W2886</f>
        <v>2773.3377634812932</v>
      </c>
      <c r="Z2886" s="8">
        <f>Y2886/W2886</f>
        <v>6.6513104857484365E-2</v>
      </c>
      <c r="AA2886" s="2"/>
      <c r="AB2886" s="2">
        <v>1976</v>
      </c>
      <c r="AC2886" s="2">
        <f>2016-AB2886</f>
        <v>40</v>
      </c>
      <c r="AD2886" s="2" t="s">
        <v>37</v>
      </c>
    </row>
    <row r="2887" spans="1:30" x14ac:dyDescent="0.2">
      <c r="A2887">
        <v>46</v>
      </c>
      <c r="B2887" s="6" t="s">
        <v>463</v>
      </c>
      <c r="C2887" s="6" t="s">
        <v>22</v>
      </c>
      <c r="D2887" s="6" t="s">
        <v>23</v>
      </c>
      <c r="E2887" s="6" t="s">
        <v>2767</v>
      </c>
      <c r="F2887" s="6">
        <v>42</v>
      </c>
      <c r="G2887" s="6"/>
      <c r="H2887" s="7">
        <v>42681</v>
      </c>
      <c r="I2887" s="7">
        <v>42691</v>
      </c>
      <c r="J2887" s="7" t="s">
        <v>2543</v>
      </c>
      <c r="K2887" s="17">
        <f>IF(J2887="Januar",238.19,IF(J2887="Februar",240.59,IF(J2887="Mars",245.99,IF(J2887="April",250.79,IF(J2887="Mai",256.52,IF(J2887="Juni",259.83,IF(J2887="Juli",265.66,IF(J2887="August",272.21,IF(J2887="September",275.91,IF(J2887="Oktober",281.13,IF(J2887="November",284.38,IF(J2887="Desember",287.34,0))))))))))))</f>
        <v>284.38</v>
      </c>
      <c r="L2887" s="20">
        <f>$K$2/K2887</f>
        <v>0.83757648217174208</v>
      </c>
      <c r="M2887" s="6">
        <v>10</v>
      </c>
      <c r="N2887" s="6">
        <v>3950000</v>
      </c>
      <c r="O2887" s="6">
        <v>3800000</v>
      </c>
      <c r="P2887" s="6">
        <f>O2887-N2887</f>
        <v>-150000</v>
      </c>
      <c r="Q2887" s="8">
        <f>P2887/N2887</f>
        <v>-3.7974683544303799E-2</v>
      </c>
      <c r="R2887" s="6"/>
      <c r="S2887" s="9">
        <f>(N2887+R2887)/F2887</f>
        <v>94047.619047619053</v>
      </c>
      <c r="T2887" s="6">
        <v>90476</v>
      </c>
      <c r="U2887" s="5">
        <f>T2887-S2887</f>
        <v>-3571.6190476190532</v>
      </c>
      <c r="V2887" s="4">
        <f>U2887/S2887</f>
        <v>-3.7976708860759552E-2</v>
      </c>
      <c r="W2887" s="22">
        <f>S2887*L2887</f>
        <v>78772.073918532886</v>
      </c>
      <c r="X2887" s="22">
        <f>T2887*L2887</f>
        <v>75780.569800970537</v>
      </c>
      <c r="Y2887" s="22">
        <f>X2887-W2887</f>
        <v>-2991.5041175623483</v>
      </c>
      <c r="Z2887" s="8">
        <f>Y2887/W2887</f>
        <v>-3.7976708860759475E-2</v>
      </c>
      <c r="AA2887" s="6">
        <v>322</v>
      </c>
      <c r="AB2887" s="6">
        <v>1892</v>
      </c>
      <c r="AC2887" s="6">
        <f>2016-AB2887</f>
        <v>124</v>
      </c>
      <c r="AD2887" s="6" t="s">
        <v>79</v>
      </c>
    </row>
    <row r="2888" spans="1:30" x14ac:dyDescent="0.2">
      <c r="A2888">
        <v>46</v>
      </c>
      <c r="B2888" s="6" t="s">
        <v>1676</v>
      </c>
      <c r="C2888" s="6" t="s">
        <v>22</v>
      </c>
      <c r="D2888" s="6" t="s">
        <v>23</v>
      </c>
      <c r="E2888" s="6" t="s">
        <v>2767</v>
      </c>
      <c r="F2888" s="6">
        <v>74</v>
      </c>
      <c r="G2888" s="6">
        <v>82</v>
      </c>
      <c r="H2888" s="7">
        <v>42681</v>
      </c>
      <c r="I2888" s="7">
        <v>42691</v>
      </c>
      <c r="J2888" s="3" t="s">
        <v>2543</v>
      </c>
      <c r="K2888" s="17">
        <f>IF(J2888="Januar",238.19,IF(J2888="Februar",240.59,IF(J2888="Mars",245.99,IF(J2888="April",250.79,IF(J2888="Mai",256.52,IF(J2888="Juni",259.83,IF(J2888="Juli",265.66,IF(J2888="August",272.21,IF(J2888="September",275.91,IF(J2888="Oktober",281.13,IF(J2888="November",284.38,IF(J2888="Desember",287.34,0))))))))))))</f>
        <v>284.38</v>
      </c>
      <c r="L2888" s="20">
        <f>$K$2/K2888</f>
        <v>0.83757648217174208</v>
      </c>
      <c r="M2888" s="6">
        <v>10</v>
      </c>
      <c r="N2888" s="6">
        <v>7800000</v>
      </c>
      <c r="O2888" s="6">
        <v>7750000</v>
      </c>
      <c r="P2888" s="6">
        <f>O2888-N2888</f>
        <v>-50000</v>
      </c>
      <c r="Q2888" s="8">
        <f>P2888/N2888</f>
        <v>-6.41025641025641E-3</v>
      </c>
      <c r="R2888" s="6">
        <v>4773</v>
      </c>
      <c r="S2888" s="9">
        <f>(N2888+R2888)/F2888</f>
        <v>105469.9054054054</v>
      </c>
      <c r="T2888" s="6">
        <v>104794</v>
      </c>
      <c r="U2888" s="5">
        <f>T2888-S2888</f>
        <v>-675.90540540539951</v>
      </c>
      <c r="V2888" s="4">
        <f>U2888/S2888</f>
        <v>-6.408514379598172E-3</v>
      </c>
      <c r="W2888" s="22">
        <f>S2888*L2888</f>
        <v>88339.112344445864</v>
      </c>
      <c r="X2888" s="22">
        <f>T2888*L2888</f>
        <v>87772.989872705541</v>
      </c>
      <c r="Y2888" s="22">
        <f>X2888-W2888</f>
        <v>-566.12247174032382</v>
      </c>
      <c r="Z2888" s="8">
        <f>Y2888/W2888</f>
        <v>-6.4085143795982189E-3</v>
      </c>
      <c r="AA2888" s="6">
        <v>988</v>
      </c>
      <c r="AB2888" s="6">
        <v>2012</v>
      </c>
      <c r="AC2888" s="6">
        <f>2016-AB2888</f>
        <v>4</v>
      </c>
      <c r="AD2888" s="6" t="s">
        <v>364</v>
      </c>
    </row>
    <row r="2889" spans="1:30" x14ac:dyDescent="0.2">
      <c r="A2889">
        <v>46</v>
      </c>
      <c r="B2889" s="6" t="s">
        <v>363</v>
      </c>
      <c r="C2889" s="6" t="s">
        <v>22</v>
      </c>
      <c r="D2889" s="6" t="s">
        <v>23</v>
      </c>
      <c r="E2889" s="6" t="s">
        <v>2767</v>
      </c>
      <c r="F2889" s="6">
        <v>58</v>
      </c>
      <c r="G2889" s="6">
        <v>64</v>
      </c>
      <c r="H2889" s="7">
        <v>42680</v>
      </c>
      <c r="I2889" s="7">
        <v>42691</v>
      </c>
      <c r="J2889" s="3" t="s">
        <v>2543</v>
      </c>
      <c r="K2889" s="17">
        <f>IF(J2889="Januar",238.19,IF(J2889="Februar",240.59,IF(J2889="Mars",245.99,IF(J2889="April",250.79,IF(J2889="Mai",256.52,IF(J2889="Juni",259.83,IF(J2889="Juli",265.66,IF(J2889="August",272.21,IF(J2889="September",275.91,IF(J2889="Oktober",281.13,IF(J2889="November",284.38,IF(J2889="Desember",287.34,0))))))))))))</f>
        <v>284.38</v>
      </c>
      <c r="L2889" s="20">
        <f>$K$2/K2889</f>
        <v>0.83757648217174208</v>
      </c>
      <c r="M2889" s="6">
        <v>11</v>
      </c>
      <c r="N2889" s="6">
        <v>4700000</v>
      </c>
      <c r="O2889" s="6">
        <v>4800000</v>
      </c>
      <c r="P2889" s="6">
        <f>O2889-N2889</f>
        <v>100000</v>
      </c>
      <c r="Q2889" s="8">
        <f>P2889/N2889</f>
        <v>2.1276595744680851E-2</v>
      </c>
      <c r="R2889" s="6"/>
      <c r="S2889" s="9">
        <f>(N2889+R2889)/F2889</f>
        <v>81034.482758620696</v>
      </c>
      <c r="T2889" s="6">
        <v>82759</v>
      </c>
      <c r="U2889" s="5">
        <f>T2889-S2889</f>
        <v>1724.5172413793043</v>
      </c>
      <c r="V2889" s="4">
        <f>U2889/S2889</f>
        <v>2.1281276595744605E-2</v>
      </c>
      <c r="W2889" s="22">
        <f>S2889*L2889</f>
        <v>67872.577003572209</v>
      </c>
      <c r="X2889" s="22">
        <f>T2889*L2889</f>
        <v>69316.992088051207</v>
      </c>
      <c r="Y2889" s="22">
        <f>X2889-W2889</f>
        <v>1444.4150844789983</v>
      </c>
      <c r="Z2889" s="8">
        <f>Y2889/W2889</f>
        <v>2.1281276595744657E-2</v>
      </c>
      <c r="AA2889" s="10">
        <v>2340</v>
      </c>
      <c r="AB2889" s="6">
        <v>1936</v>
      </c>
      <c r="AC2889" s="6">
        <f>2016-AB2889</f>
        <v>80</v>
      </c>
      <c r="AD2889" s="6" t="s">
        <v>102</v>
      </c>
    </row>
    <row r="2890" spans="1:30" x14ac:dyDescent="0.2">
      <c r="A2890">
        <v>46</v>
      </c>
      <c r="B2890" s="6" t="s">
        <v>2402</v>
      </c>
      <c r="C2890" s="6" t="s">
        <v>22</v>
      </c>
      <c r="D2890" s="6" t="s">
        <v>23</v>
      </c>
      <c r="E2890" s="6" t="s">
        <v>2767</v>
      </c>
      <c r="F2890" s="6">
        <v>126</v>
      </c>
      <c r="G2890" s="6">
        <v>140</v>
      </c>
      <c r="H2890" s="7">
        <v>42672</v>
      </c>
      <c r="I2890" s="7">
        <v>42691</v>
      </c>
      <c r="J2890" s="7" t="s">
        <v>2543</v>
      </c>
      <c r="K2890" s="17">
        <f>IF(J2890="Januar",238.19,IF(J2890="Februar",240.59,IF(J2890="Mars",245.99,IF(J2890="April",250.79,IF(J2890="Mai",256.52,IF(J2890="Juni",259.83,IF(J2890="Juli",265.66,IF(J2890="August",272.21,IF(J2890="September",275.91,IF(J2890="Oktober",281.13,IF(J2890="November",284.38,IF(J2890="Desember",287.34,0))))))))))))</f>
        <v>284.38</v>
      </c>
      <c r="L2890" s="20">
        <f>$K$2/K2890</f>
        <v>0.83757648217174208</v>
      </c>
      <c r="M2890" s="6">
        <v>19</v>
      </c>
      <c r="N2890" s="6">
        <v>9000000</v>
      </c>
      <c r="O2890" s="6">
        <v>9000000</v>
      </c>
      <c r="P2890" s="6">
        <f>O2890-N2890</f>
        <v>0</v>
      </c>
      <c r="Q2890" s="8">
        <f>P2890/N2890</f>
        <v>0</v>
      </c>
      <c r="R2890" s="6">
        <v>164157</v>
      </c>
      <c r="S2890" s="9">
        <f>(N2890+R2890)/F2890</f>
        <v>72731.404761904763</v>
      </c>
      <c r="T2890" s="6">
        <v>72731</v>
      </c>
      <c r="U2890" s="5">
        <f>T2890-S2890</f>
        <v>-0.40476190476329066</v>
      </c>
      <c r="V2890" s="4">
        <f>U2890/S2890</f>
        <v>-5.5651600032795839E-6</v>
      </c>
      <c r="W2890" s="22">
        <f>S2890*L2890</f>
        <v>60918.114143885279</v>
      </c>
      <c r="X2890" s="22">
        <f>T2890*L2890</f>
        <v>60917.775124832973</v>
      </c>
      <c r="Y2890" s="22">
        <f>X2890-W2890</f>
        <v>-0.3390190523059573</v>
      </c>
      <c r="Z2890" s="8">
        <f>Y2890/W2890</f>
        <v>-5.5651600032334012E-6</v>
      </c>
      <c r="AA2890" s="6">
        <v>809</v>
      </c>
      <c r="AB2890" s="6">
        <v>1898</v>
      </c>
      <c r="AC2890" s="6">
        <f>2016-AB2890</f>
        <v>118</v>
      </c>
      <c r="AD2890" s="6" t="s">
        <v>67</v>
      </c>
    </row>
    <row r="2891" spans="1:30" x14ac:dyDescent="0.2">
      <c r="A2891">
        <v>46</v>
      </c>
      <c r="B2891" s="2" t="s">
        <v>1175</v>
      </c>
      <c r="C2891" s="2" t="s">
        <v>22</v>
      </c>
      <c r="D2891" s="2" t="s">
        <v>23</v>
      </c>
      <c r="E2891" s="6" t="s">
        <v>2767</v>
      </c>
      <c r="F2891" s="2">
        <v>60</v>
      </c>
      <c r="G2891" s="2">
        <v>66</v>
      </c>
      <c r="H2891" s="3">
        <v>42682</v>
      </c>
      <c r="I2891" s="3">
        <v>42692</v>
      </c>
      <c r="J2891" s="7" t="s">
        <v>2543</v>
      </c>
      <c r="K2891" s="17">
        <f>IF(J2891="Januar",238.19,IF(J2891="Februar",240.59,IF(J2891="Mars",245.99,IF(J2891="April",250.79,IF(J2891="Mai",256.52,IF(J2891="Juni",259.83,IF(J2891="Juli",265.66,IF(J2891="August",272.21,IF(J2891="September",275.91,IF(J2891="Oktober",281.13,IF(J2891="November",284.38,IF(J2891="Desember",287.34,0))))))))))))</f>
        <v>284.38</v>
      </c>
      <c r="L2891" s="20">
        <f>$K$2/K2891</f>
        <v>0.83757648217174208</v>
      </c>
      <c r="M2891" s="2">
        <v>10</v>
      </c>
      <c r="N2891" s="2">
        <v>3950000</v>
      </c>
      <c r="O2891" s="2">
        <v>3950000</v>
      </c>
      <c r="P2891" s="2">
        <f>O2891-N2891</f>
        <v>0</v>
      </c>
      <c r="Q2891" s="4">
        <f>P2891/N2891</f>
        <v>0</v>
      </c>
      <c r="R2891" s="2"/>
      <c r="S2891" s="9">
        <f>(N2891+R2891)/F2891</f>
        <v>65833.333333333328</v>
      </c>
      <c r="T2891" s="2">
        <v>65833</v>
      </c>
      <c r="U2891" s="5">
        <f>T2891-S2891</f>
        <v>-0.33333333332848269</v>
      </c>
      <c r="V2891" s="4">
        <f>U2891/S2891</f>
        <v>-5.0632911391668261E-6</v>
      </c>
      <c r="W2891" s="22">
        <f>S2891*L2891</f>
        <v>55140.451742973019</v>
      </c>
      <c r="X2891" s="22">
        <f>T2891*L2891</f>
        <v>55140.172550812298</v>
      </c>
      <c r="Y2891" s="22">
        <f>X2891-W2891</f>
        <v>-0.27919216072041309</v>
      </c>
      <c r="Z2891" s="8">
        <f>Y2891/W2891</f>
        <v>-5.0632911391770151E-6</v>
      </c>
      <c r="AA2891" s="11">
        <v>11786</v>
      </c>
      <c r="AB2891" s="2">
        <v>2007</v>
      </c>
      <c r="AC2891" s="2">
        <f>2016-AB2891</f>
        <v>9</v>
      </c>
      <c r="AD2891" s="2" t="s">
        <v>1176</v>
      </c>
    </row>
    <row r="2892" spans="1:30" x14ac:dyDescent="0.2">
      <c r="A2892">
        <v>46</v>
      </c>
      <c r="B2892" s="6" t="s">
        <v>730</v>
      </c>
      <c r="C2892" s="6" t="s">
        <v>22</v>
      </c>
      <c r="D2892" s="6" t="s">
        <v>23</v>
      </c>
      <c r="E2892" s="6" t="s">
        <v>2767</v>
      </c>
      <c r="F2892" s="6">
        <v>52</v>
      </c>
      <c r="G2892" s="6">
        <v>58</v>
      </c>
      <c r="H2892" s="7">
        <v>42681</v>
      </c>
      <c r="I2892" s="7">
        <v>42692</v>
      </c>
      <c r="J2892" s="7" t="s">
        <v>2543</v>
      </c>
      <c r="K2892" s="17">
        <f>IF(J2892="Januar",238.19,IF(J2892="Februar",240.59,IF(J2892="Mars",245.99,IF(J2892="April",250.79,IF(J2892="Mai",256.52,IF(J2892="Juni",259.83,IF(J2892="Juli",265.66,IF(J2892="August",272.21,IF(J2892="September",275.91,IF(J2892="Oktober",281.13,IF(J2892="November",284.38,IF(J2892="Desember",287.34,0))))))))))))</f>
        <v>284.38</v>
      </c>
      <c r="L2892" s="20">
        <f>$K$2/K2892</f>
        <v>0.83757648217174208</v>
      </c>
      <c r="M2892" s="6">
        <v>11</v>
      </c>
      <c r="N2892" s="6">
        <v>4240000</v>
      </c>
      <c r="O2892" s="6">
        <v>4240000</v>
      </c>
      <c r="P2892" s="6">
        <f>O2892-N2892</f>
        <v>0</v>
      </c>
      <c r="Q2892" s="8">
        <f>P2892/N2892</f>
        <v>0</v>
      </c>
      <c r="R2892" s="6"/>
      <c r="S2892" s="9">
        <f>(N2892+R2892)/F2892</f>
        <v>81538.461538461532</v>
      </c>
      <c r="T2892" s="6">
        <v>81538</v>
      </c>
      <c r="U2892" s="5">
        <f>T2892-S2892</f>
        <v>-0.46153846153174527</v>
      </c>
      <c r="V2892" s="4">
        <f>U2892/S2892</f>
        <v>-5.6603773584081973E-6</v>
      </c>
      <c r="W2892" s="22">
        <f>S2892*L2892</f>
        <v>68294.697777080495</v>
      </c>
      <c r="X2892" s="22">
        <f>T2892*L2892</f>
        <v>68294.311203319507</v>
      </c>
      <c r="Y2892" s="22">
        <f>X2892-W2892</f>
        <v>-0.38657376098854002</v>
      </c>
      <c r="Z2892" s="8">
        <f>Y2892/W2892</f>
        <v>-5.660377358288465E-6</v>
      </c>
      <c r="AA2892" s="6">
        <v>959</v>
      </c>
      <c r="AB2892" s="6">
        <v>1895</v>
      </c>
      <c r="AC2892" s="6">
        <f>2016-AB2892</f>
        <v>121</v>
      </c>
      <c r="AD2892" s="6" t="s">
        <v>81</v>
      </c>
    </row>
    <row r="2893" spans="1:30" x14ac:dyDescent="0.2">
      <c r="A2893">
        <v>46</v>
      </c>
      <c r="B2893" s="6" t="s">
        <v>2072</v>
      </c>
      <c r="C2893" s="6" t="s">
        <v>22</v>
      </c>
      <c r="D2893" s="6" t="s">
        <v>23</v>
      </c>
      <c r="E2893" s="6" t="s">
        <v>2767</v>
      </c>
      <c r="F2893" s="6">
        <v>91</v>
      </c>
      <c r="G2893" s="6">
        <v>101</v>
      </c>
      <c r="H2893" s="7">
        <v>42679</v>
      </c>
      <c r="I2893" s="7">
        <v>42692</v>
      </c>
      <c r="J2893" s="3" t="s">
        <v>2543</v>
      </c>
      <c r="K2893" s="17">
        <f>IF(J2893="Januar",238.19,IF(J2893="Februar",240.59,IF(J2893="Mars",245.99,IF(J2893="April",250.79,IF(J2893="Mai",256.52,IF(J2893="Juni",259.83,IF(J2893="Juli",265.66,IF(J2893="August",272.21,IF(J2893="September",275.91,IF(J2893="Oktober",281.13,IF(J2893="November",284.38,IF(J2893="Desember",287.34,0))))))))))))</f>
        <v>284.38</v>
      </c>
      <c r="L2893" s="20">
        <f>$K$2/K2893</f>
        <v>0.83757648217174208</v>
      </c>
      <c r="M2893" s="6">
        <v>13</v>
      </c>
      <c r="N2893" s="6">
        <v>8000000</v>
      </c>
      <c r="O2893" s="6">
        <v>6900000</v>
      </c>
      <c r="P2893" s="6">
        <f>O2893-N2893</f>
        <v>-1100000</v>
      </c>
      <c r="Q2893" s="8">
        <f>P2893/N2893</f>
        <v>-0.13750000000000001</v>
      </c>
      <c r="R2893" s="6">
        <v>67515</v>
      </c>
      <c r="S2893" s="9">
        <f>(N2893+R2893)/F2893</f>
        <v>88654.010989010989</v>
      </c>
      <c r="T2893" s="6">
        <v>76566</v>
      </c>
      <c r="U2893" s="5">
        <f>T2893-S2893</f>
        <v>-12088.010989010989</v>
      </c>
      <c r="V2893" s="4">
        <f>U2893/S2893</f>
        <v>-0.13635041273552018</v>
      </c>
      <c r="W2893" s="22">
        <f>S2893*L2893</f>
        <v>74254.514654590792</v>
      </c>
      <c r="X2893" s="22">
        <f>T2893*L2893</f>
        <v>64129.880933961605</v>
      </c>
      <c r="Y2893" s="22">
        <f>X2893-W2893</f>
        <v>-10124.633720629186</v>
      </c>
      <c r="Z2893" s="8">
        <f>Y2893/W2893</f>
        <v>-0.13635041273552018</v>
      </c>
      <c r="AA2893" s="10">
        <v>13028</v>
      </c>
      <c r="AB2893" s="6">
        <v>1993</v>
      </c>
      <c r="AC2893" s="6">
        <f>2016-AB2893</f>
        <v>23</v>
      </c>
      <c r="AD2893" s="6" t="s">
        <v>1915</v>
      </c>
    </row>
    <row r="2894" spans="1:30" x14ac:dyDescent="0.2">
      <c r="A2894">
        <v>46</v>
      </c>
      <c r="B2894" s="6" t="s">
        <v>346</v>
      </c>
      <c r="C2894" s="6" t="s">
        <v>22</v>
      </c>
      <c r="D2894" s="6" t="s">
        <v>23</v>
      </c>
      <c r="E2894" s="6" t="s">
        <v>2767</v>
      </c>
      <c r="F2894" s="6">
        <v>91</v>
      </c>
      <c r="G2894" s="6">
        <v>100</v>
      </c>
      <c r="H2894" s="7">
        <v>42674</v>
      </c>
      <c r="I2894" s="7">
        <v>42692</v>
      </c>
      <c r="J2894" s="7" t="s">
        <v>2543</v>
      </c>
      <c r="K2894" s="17">
        <f>IF(J2894="Januar",238.19,IF(J2894="Februar",240.59,IF(J2894="Mars",245.99,IF(J2894="April",250.79,IF(J2894="Mai",256.52,IF(J2894="Juni",259.83,IF(J2894="Juli",265.66,IF(J2894="August",272.21,IF(J2894="September",275.91,IF(J2894="Oktober",281.13,IF(J2894="November",284.38,IF(J2894="Desember",287.34,0))))))))))))</f>
        <v>284.38</v>
      </c>
      <c r="L2894" s="20">
        <f>$K$2/K2894</f>
        <v>0.83757648217174208</v>
      </c>
      <c r="M2894" s="6">
        <v>18</v>
      </c>
      <c r="N2894" s="6">
        <v>12950000</v>
      </c>
      <c r="O2894" s="6">
        <v>13000000</v>
      </c>
      <c r="P2894" s="6">
        <f>O2894-N2894</f>
        <v>50000</v>
      </c>
      <c r="Q2894" s="8">
        <f>P2894/N2894</f>
        <v>3.8610038610038611E-3</v>
      </c>
      <c r="R2894" s="6">
        <v>3984</v>
      </c>
      <c r="S2894" s="9">
        <f>(N2894+R2894)/F2894</f>
        <v>142351.47252747254</v>
      </c>
      <c r="T2894" s="6">
        <v>142901</v>
      </c>
      <c r="U2894" s="5">
        <f>T2894-S2894</f>
        <v>549.52747252746485</v>
      </c>
      <c r="V2894" s="4">
        <f>U2894/S2894</f>
        <v>3.8603567829016386E-3</v>
      </c>
      <c r="W2894" s="22">
        <f>S2894*L2894</f>
        <v>119230.24559152783</v>
      </c>
      <c r="X2894" s="22">
        <f>T2894*L2894</f>
        <v>119690.51687882411</v>
      </c>
      <c r="Y2894" s="22">
        <f>X2894-W2894</f>
        <v>460.27128729628748</v>
      </c>
      <c r="Z2894" s="8">
        <f>Y2894/W2894</f>
        <v>3.8603567829016794E-3</v>
      </c>
      <c r="AA2894" s="10">
        <v>3265</v>
      </c>
      <c r="AB2894" s="6">
        <v>2008</v>
      </c>
      <c r="AC2894" s="6">
        <f>2016-AB2894</f>
        <v>8</v>
      </c>
      <c r="AD2894" s="6" t="s">
        <v>729</v>
      </c>
    </row>
    <row r="2895" spans="1:30" x14ac:dyDescent="0.2">
      <c r="A2895">
        <v>46</v>
      </c>
      <c r="B2895" s="2" t="s">
        <v>931</v>
      </c>
      <c r="C2895" s="2" t="s">
        <v>22</v>
      </c>
      <c r="D2895" s="2" t="s">
        <v>23</v>
      </c>
      <c r="E2895" s="6" t="s">
        <v>2767</v>
      </c>
      <c r="F2895" s="2">
        <v>70</v>
      </c>
      <c r="G2895" s="2">
        <v>80</v>
      </c>
      <c r="H2895" s="3">
        <v>42671</v>
      </c>
      <c r="I2895" s="3">
        <v>42692</v>
      </c>
      <c r="J2895" s="3" t="s">
        <v>2543</v>
      </c>
      <c r="K2895" s="17">
        <f>IF(J2895="Januar",238.19,IF(J2895="Februar",240.59,IF(J2895="Mars",245.99,IF(J2895="April",250.79,IF(J2895="Mai",256.52,IF(J2895="Juni",259.83,IF(J2895="Juli",265.66,IF(J2895="August",272.21,IF(J2895="September",275.91,IF(J2895="Oktober",281.13,IF(J2895="November",284.38,IF(J2895="Desember",287.34,0))))))))))))</f>
        <v>284.38</v>
      </c>
      <c r="L2895" s="20">
        <f>$K$2/K2895</f>
        <v>0.83757648217174208</v>
      </c>
      <c r="M2895" s="2">
        <v>21</v>
      </c>
      <c r="N2895" s="2">
        <v>4500000</v>
      </c>
      <c r="O2895" s="2">
        <v>4400000</v>
      </c>
      <c r="P2895" s="2">
        <f>O2895-N2895</f>
        <v>-100000</v>
      </c>
      <c r="Q2895" s="4">
        <f>P2895/N2895</f>
        <v>-2.2222222222222223E-2</v>
      </c>
      <c r="R2895" s="2"/>
      <c r="S2895" s="9">
        <f>(N2895+R2895)/F2895</f>
        <v>64285.714285714283</v>
      </c>
      <c r="T2895" s="2">
        <v>62857</v>
      </c>
      <c r="U2895" s="5">
        <f>T2895-S2895</f>
        <v>-1428.7142857142826</v>
      </c>
      <c r="V2895" s="4">
        <f>U2895/S2895</f>
        <v>-2.2224444444444397E-2</v>
      </c>
      <c r="W2895" s="22">
        <f>S2895*L2895</f>
        <v>53844.202425326272</v>
      </c>
      <c r="X2895" s="22">
        <f>T2895*L2895</f>
        <v>52647.544939869193</v>
      </c>
      <c r="Y2895" s="22">
        <f>X2895-W2895</f>
        <v>-1196.657485457079</v>
      </c>
      <c r="Z2895" s="8">
        <f>Y2895/W2895</f>
        <v>-2.2224444444444342E-2</v>
      </c>
      <c r="AA2895" s="11">
        <v>4668</v>
      </c>
      <c r="AB2895" s="2">
        <v>1939</v>
      </c>
      <c r="AC2895" s="2">
        <f>2016-AB2895</f>
        <v>77</v>
      </c>
      <c r="AD2895" s="2" t="s">
        <v>37</v>
      </c>
    </row>
    <row r="2896" spans="1:30" x14ac:dyDescent="0.2">
      <c r="A2896">
        <v>46</v>
      </c>
      <c r="B2896" s="2" t="s">
        <v>316</v>
      </c>
      <c r="C2896" s="2" t="s">
        <v>22</v>
      </c>
      <c r="D2896" s="2" t="s">
        <v>23</v>
      </c>
      <c r="E2896" s="6" t="s">
        <v>2767</v>
      </c>
      <c r="F2896" s="2">
        <v>51</v>
      </c>
      <c r="G2896" s="2">
        <v>56</v>
      </c>
      <c r="H2896" s="3">
        <v>42667</v>
      </c>
      <c r="I2896" s="3">
        <v>42692</v>
      </c>
      <c r="J2896" s="3" t="s">
        <v>2543</v>
      </c>
      <c r="K2896" s="17">
        <f>IF(J2896="Januar",238.19,IF(J2896="Februar",240.59,IF(J2896="Mars",245.99,IF(J2896="April",250.79,IF(J2896="Mai",256.52,IF(J2896="Juni",259.83,IF(J2896="Juli",265.66,IF(J2896="August",272.21,IF(J2896="September",275.91,IF(J2896="Oktober",281.13,IF(J2896="November",284.38,IF(J2896="Desember",287.34,0))))))))))))</f>
        <v>284.38</v>
      </c>
      <c r="L2896" s="20">
        <f>$K$2/K2896</f>
        <v>0.83757648217174208</v>
      </c>
      <c r="M2896" s="2">
        <v>25</v>
      </c>
      <c r="N2896" s="2">
        <v>2950000</v>
      </c>
      <c r="O2896" s="2">
        <v>2800000</v>
      </c>
      <c r="P2896" s="2">
        <f>O2896-N2896</f>
        <v>-150000</v>
      </c>
      <c r="Q2896" s="4">
        <f>P2896/N2896</f>
        <v>-5.0847457627118647E-2</v>
      </c>
      <c r="R2896" s="2">
        <v>2681</v>
      </c>
      <c r="S2896" s="9">
        <f>(N2896+R2896)/F2896</f>
        <v>57895.705882352944</v>
      </c>
      <c r="T2896" s="2">
        <v>54955</v>
      </c>
      <c r="U2896" s="5">
        <f>T2896-S2896</f>
        <v>-2940.7058823529442</v>
      </c>
      <c r="V2896" s="4">
        <f>U2896/S2896</f>
        <v>-5.0793160520896143E-2</v>
      </c>
      <c r="W2896" s="22">
        <f>S2896*L2896</f>
        <v>48492.081665791011</v>
      </c>
      <c r="X2896" s="22">
        <f>T2896*L2896</f>
        <v>46029.015577748083</v>
      </c>
      <c r="Y2896" s="22">
        <f>X2896-W2896</f>
        <v>-2463.0660880429277</v>
      </c>
      <c r="Z2896" s="8">
        <f>Y2896/W2896</f>
        <v>-5.0793160520896143E-2</v>
      </c>
      <c r="AA2896" s="11">
        <v>6818</v>
      </c>
      <c r="AB2896" s="2">
        <v>1920</v>
      </c>
      <c r="AC2896" s="2">
        <f>2016-AB2896</f>
        <v>96</v>
      </c>
      <c r="AD2896" s="2" t="s">
        <v>800</v>
      </c>
    </row>
    <row r="2897" spans="1:30" x14ac:dyDescent="0.2">
      <c r="A2897">
        <v>46</v>
      </c>
      <c r="B2897" s="6" t="s">
        <v>1174</v>
      </c>
      <c r="C2897" s="6" t="s">
        <v>22</v>
      </c>
      <c r="D2897" s="6" t="s">
        <v>23</v>
      </c>
      <c r="E2897" s="6" t="s">
        <v>2767</v>
      </c>
      <c r="F2897" s="6">
        <v>60</v>
      </c>
      <c r="G2897" s="6">
        <v>66</v>
      </c>
      <c r="H2897" s="7">
        <v>42664</v>
      </c>
      <c r="I2897" s="7">
        <v>42692</v>
      </c>
      <c r="J2897" s="3" t="s">
        <v>2543</v>
      </c>
      <c r="K2897" s="17">
        <f>IF(J2897="Januar",238.19,IF(J2897="Februar",240.59,IF(J2897="Mars",245.99,IF(J2897="April",250.79,IF(J2897="Mai",256.52,IF(J2897="Juni",259.83,IF(J2897="Juli",265.66,IF(J2897="August",272.21,IF(J2897="September",275.91,IF(J2897="Oktober",281.13,IF(J2897="November",284.38,IF(J2897="Desember",287.34,0))))))))))))</f>
        <v>284.38</v>
      </c>
      <c r="L2897" s="20">
        <f>$K$2/K2897</f>
        <v>0.83757648217174208</v>
      </c>
      <c r="M2897" s="6">
        <v>28</v>
      </c>
      <c r="N2897" s="6">
        <v>6300000</v>
      </c>
      <c r="O2897" s="6">
        <v>6200000</v>
      </c>
      <c r="P2897" s="6">
        <f>O2897-N2897</f>
        <v>-100000</v>
      </c>
      <c r="Q2897" s="8">
        <f>P2897/N2897</f>
        <v>-1.5873015873015872E-2</v>
      </c>
      <c r="R2897" s="6">
        <v>3212</v>
      </c>
      <c r="S2897" s="9">
        <f>(N2897+R2897)/F2897</f>
        <v>105053.53333333334</v>
      </c>
      <c r="T2897" s="6">
        <v>103387</v>
      </c>
      <c r="U2897" s="5">
        <f>T2897-S2897</f>
        <v>-1666.5333333333401</v>
      </c>
      <c r="V2897" s="4">
        <f>U2897/S2897</f>
        <v>-1.5863658084164137E-2</v>
      </c>
      <c r="W2897" s="22">
        <f>S2897*L2897</f>
        <v>87990.368889045189</v>
      </c>
      <c r="X2897" s="22">
        <f>T2897*L2897</f>
        <v>86594.5197622899</v>
      </c>
      <c r="Y2897" s="22">
        <f>X2897-W2897</f>
        <v>-1395.849126755289</v>
      </c>
      <c r="Z2897" s="8">
        <f>Y2897/W2897</f>
        <v>-1.5863658084164168E-2</v>
      </c>
      <c r="AA2897" s="10">
        <v>1150</v>
      </c>
      <c r="AB2897" s="6">
        <v>2010</v>
      </c>
      <c r="AC2897" s="6">
        <f>2016-AB2897</f>
        <v>6</v>
      </c>
      <c r="AD2897" s="6" t="s">
        <v>383</v>
      </c>
    </row>
    <row r="2898" spans="1:30" x14ac:dyDescent="0.2">
      <c r="A2898">
        <v>47</v>
      </c>
      <c r="B2898" s="2" t="s">
        <v>388</v>
      </c>
      <c r="C2898" s="2" t="s">
        <v>22</v>
      </c>
      <c r="D2898" s="2" t="s">
        <v>23</v>
      </c>
      <c r="E2898" s="6" t="s">
        <v>2767</v>
      </c>
      <c r="F2898" s="2">
        <v>39</v>
      </c>
      <c r="G2898" s="2">
        <v>43</v>
      </c>
      <c r="H2898" s="3">
        <v>42685</v>
      </c>
      <c r="I2898" s="3">
        <v>42695</v>
      </c>
      <c r="J2898" s="7" t="s">
        <v>2543</v>
      </c>
      <c r="K2898" s="17">
        <f>IF(J2898="Januar",238.19,IF(J2898="Februar",240.59,IF(J2898="Mars",245.99,IF(J2898="April",250.79,IF(J2898="Mai",256.52,IF(J2898="Juni",259.83,IF(J2898="Juli",265.66,IF(J2898="August",272.21,IF(J2898="September",275.91,IF(J2898="Oktober",281.13,IF(J2898="November",284.38,IF(J2898="Desember",287.34,0))))))))))))</f>
        <v>284.38</v>
      </c>
      <c r="L2898" s="20">
        <f>$K$2/K2898</f>
        <v>0.83757648217174208</v>
      </c>
      <c r="M2898" s="2">
        <v>10</v>
      </c>
      <c r="N2898" s="2">
        <v>3700000</v>
      </c>
      <c r="O2898" s="2">
        <v>3755000</v>
      </c>
      <c r="P2898" s="2">
        <f>O2898-N2898</f>
        <v>55000</v>
      </c>
      <c r="Q2898" s="4">
        <f>P2898/N2898</f>
        <v>1.4864864864864866E-2</v>
      </c>
      <c r="R2898" s="2">
        <v>22094</v>
      </c>
      <c r="S2898" s="9">
        <f>(N2898+R2898)/F2898</f>
        <v>95438.307692307688</v>
      </c>
      <c r="T2898" s="2">
        <v>96849</v>
      </c>
      <c r="U2898" s="5">
        <f>T2898-S2898</f>
        <v>1410.6923076923122</v>
      </c>
      <c r="V2898" s="4">
        <f>U2898/S2898</f>
        <v>1.4781195746265456E-2</v>
      </c>
      <c r="W2898" s="22">
        <f>S2898*L2898</f>
        <v>79936.882021347381</v>
      </c>
      <c r="X2898" s="22">
        <f>T2898*L2898</f>
        <v>81118.444721851047</v>
      </c>
      <c r="Y2898" s="22">
        <f>X2898-W2898</f>
        <v>1181.5627005036658</v>
      </c>
      <c r="Z2898" s="8">
        <f>Y2898/W2898</f>
        <v>1.4781195746265486E-2</v>
      </c>
      <c r="AA2898" s="2">
        <v>993</v>
      </c>
      <c r="AB2898" s="2">
        <v>1898</v>
      </c>
      <c r="AC2898" s="2">
        <f>2016-AB2898</f>
        <v>118</v>
      </c>
      <c r="AD2898" s="2" t="s">
        <v>37</v>
      </c>
    </row>
    <row r="2899" spans="1:30" x14ac:dyDescent="0.2">
      <c r="A2899">
        <v>47</v>
      </c>
      <c r="B2899" s="6" t="s">
        <v>624</v>
      </c>
      <c r="C2899" s="6" t="s">
        <v>22</v>
      </c>
      <c r="D2899" s="6" t="s">
        <v>23</v>
      </c>
      <c r="E2899" s="6" t="s">
        <v>2767</v>
      </c>
      <c r="F2899" s="6">
        <v>48</v>
      </c>
      <c r="G2899" s="6">
        <v>54</v>
      </c>
      <c r="H2899" s="7">
        <v>42685</v>
      </c>
      <c r="I2899" s="7">
        <v>42695</v>
      </c>
      <c r="J2899" s="3" t="s">
        <v>2543</v>
      </c>
      <c r="K2899" s="17">
        <f>IF(J2899="Januar",238.19,IF(J2899="Februar",240.59,IF(J2899="Mars",245.99,IF(J2899="April",250.79,IF(J2899="Mai",256.52,IF(J2899="Juni",259.83,IF(J2899="Juli",265.66,IF(J2899="August",272.21,IF(J2899="September",275.91,IF(J2899="Oktober",281.13,IF(J2899="November",284.38,IF(J2899="Desember",287.34,0))))))))))))</f>
        <v>284.38</v>
      </c>
      <c r="L2899" s="20">
        <f>$K$2/K2899</f>
        <v>0.83757648217174208</v>
      </c>
      <c r="M2899" s="6">
        <v>10</v>
      </c>
      <c r="N2899" s="6">
        <v>4150000</v>
      </c>
      <c r="O2899" s="6">
        <v>4500000</v>
      </c>
      <c r="P2899" s="6">
        <f>O2899-N2899</f>
        <v>350000</v>
      </c>
      <c r="Q2899" s="8">
        <f>P2899/N2899</f>
        <v>8.4337349397590355E-2</v>
      </c>
      <c r="R2899" s="6"/>
      <c r="S2899" s="9">
        <f>(N2899+R2899)/F2899</f>
        <v>86458.333333333328</v>
      </c>
      <c r="T2899" s="6">
        <v>93750</v>
      </c>
      <c r="U2899" s="5">
        <f>T2899-S2899</f>
        <v>7291.6666666666715</v>
      </c>
      <c r="V2899" s="4">
        <f>U2899/S2899</f>
        <v>8.4337349397590425E-2</v>
      </c>
      <c r="W2899" s="22">
        <f>S2899*L2899</f>
        <v>72415.466687765191</v>
      </c>
      <c r="X2899" s="22">
        <f>T2899*L2899</f>
        <v>78522.795203600821</v>
      </c>
      <c r="Y2899" s="22">
        <f>X2899-W2899</f>
        <v>6107.3285158356302</v>
      </c>
      <c r="Z2899" s="8">
        <f>Y2899/W2899</f>
        <v>8.4337349397590522E-2</v>
      </c>
      <c r="AA2899" s="6">
        <v>460</v>
      </c>
      <c r="AB2899" s="6">
        <v>1899</v>
      </c>
      <c r="AC2899" s="6">
        <f>2016-AB2899</f>
        <v>117</v>
      </c>
      <c r="AD2899" s="6" t="s">
        <v>37</v>
      </c>
    </row>
    <row r="2900" spans="1:30" x14ac:dyDescent="0.2">
      <c r="A2900">
        <v>47</v>
      </c>
      <c r="B2900" s="6" t="s">
        <v>1112</v>
      </c>
      <c r="C2900" s="6" t="s">
        <v>22</v>
      </c>
      <c r="D2900" s="6" t="s">
        <v>23</v>
      </c>
      <c r="E2900" s="6" t="s">
        <v>2767</v>
      </c>
      <c r="F2900" s="6">
        <v>58</v>
      </c>
      <c r="G2900" s="6">
        <v>64</v>
      </c>
      <c r="H2900" s="7">
        <v>42685</v>
      </c>
      <c r="I2900" s="7">
        <v>42695</v>
      </c>
      <c r="J2900" s="3" t="s">
        <v>2543</v>
      </c>
      <c r="K2900" s="17">
        <f>IF(J2900="Januar",238.19,IF(J2900="Februar",240.59,IF(J2900="Mars",245.99,IF(J2900="April",250.79,IF(J2900="Mai",256.52,IF(J2900="Juni",259.83,IF(J2900="Juli",265.66,IF(J2900="August",272.21,IF(J2900="September",275.91,IF(J2900="Oktober",281.13,IF(J2900="November",284.38,IF(J2900="Desember",287.34,0))))))))))))</f>
        <v>284.38</v>
      </c>
      <c r="L2900" s="20">
        <f>$K$2/K2900</f>
        <v>0.83757648217174208</v>
      </c>
      <c r="M2900" s="6">
        <v>10</v>
      </c>
      <c r="N2900" s="6">
        <v>2400000</v>
      </c>
      <c r="O2900" s="6">
        <v>2475000</v>
      </c>
      <c r="P2900" s="6">
        <f>O2900-N2900</f>
        <v>75000</v>
      </c>
      <c r="Q2900" s="8">
        <f>P2900/N2900</f>
        <v>3.125E-2</v>
      </c>
      <c r="R2900" s="6">
        <v>114595</v>
      </c>
      <c r="S2900" s="9">
        <f>(N2900+R2900)/F2900</f>
        <v>43355.086206896551</v>
      </c>
      <c r="T2900" s="6">
        <v>44648</v>
      </c>
      <c r="U2900" s="5">
        <f>T2900-S2900</f>
        <v>1292.9137931034493</v>
      </c>
      <c r="V2900" s="4">
        <f>U2900/S2900</f>
        <v>2.9821502070910052E-2</v>
      </c>
      <c r="W2900" s="22">
        <f>S2900*L2900</f>
        <v>36313.200589425032</v>
      </c>
      <c r="X2900" s="22">
        <f>T2900*L2900</f>
        <v>37396.114776003938</v>
      </c>
      <c r="Y2900" s="22">
        <f>X2900-W2900</f>
        <v>1082.9141865789061</v>
      </c>
      <c r="Z2900" s="8">
        <f>Y2900/W2900</f>
        <v>2.9821502070909923E-2</v>
      </c>
      <c r="AA2900" s="10">
        <v>3268</v>
      </c>
      <c r="AB2900" s="6">
        <v>1982</v>
      </c>
      <c r="AC2900" s="6">
        <f>2016-AB2900</f>
        <v>34</v>
      </c>
      <c r="AD2900" s="6" t="s">
        <v>332</v>
      </c>
    </row>
    <row r="2901" spans="1:30" x14ac:dyDescent="0.2">
      <c r="A2901">
        <v>47</v>
      </c>
      <c r="B2901" s="2" t="s">
        <v>1297</v>
      </c>
      <c r="C2901" s="2" t="s">
        <v>22</v>
      </c>
      <c r="D2901" s="2" t="s">
        <v>23</v>
      </c>
      <c r="E2901" s="6" t="s">
        <v>2767</v>
      </c>
      <c r="F2901" s="2">
        <v>64</v>
      </c>
      <c r="G2901" s="2">
        <v>74</v>
      </c>
      <c r="H2901" s="3">
        <v>42685</v>
      </c>
      <c r="I2901" s="3">
        <v>42695</v>
      </c>
      <c r="J2901" s="3" t="s">
        <v>2543</v>
      </c>
      <c r="K2901" s="17">
        <f>IF(J2901="Januar",238.19,IF(J2901="Februar",240.59,IF(J2901="Mars",245.99,IF(J2901="April",250.79,IF(J2901="Mai",256.52,IF(J2901="Juni",259.83,IF(J2901="Juli",265.66,IF(J2901="August",272.21,IF(J2901="September",275.91,IF(J2901="Oktober",281.13,IF(J2901="November",284.38,IF(J2901="Desember",287.34,0))))))))))))</f>
        <v>284.38</v>
      </c>
      <c r="L2901" s="20">
        <f>$K$2/K2901</f>
        <v>0.83757648217174208</v>
      </c>
      <c r="M2901" s="2">
        <v>10</v>
      </c>
      <c r="N2901" s="2">
        <v>5500000</v>
      </c>
      <c r="O2901" s="2">
        <v>6500000</v>
      </c>
      <c r="P2901" s="2">
        <f>O2901-N2901</f>
        <v>1000000</v>
      </c>
      <c r="Q2901" s="4">
        <f>P2901/N2901</f>
        <v>0.18181818181818182</v>
      </c>
      <c r="R2901" s="2"/>
      <c r="S2901" s="9">
        <f>(N2901+R2901)/F2901</f>
        <v>85937.5</v>
      </c>
      <c r="T2901" s="2">
        <v>101563</v>
      </c>
      <c r="U2901" s="5">
        <f>T2901-S2901</f>
        <v>15625.5</v>
      </c>
      <c r="V2901" s="4">
        <f>U2901/S2901</f>
        <v>0.18182400000000001</v>
      </c>
      <c r="W2901" s="22">
        <f>S2901*L2901</f>
        <v>71979.228936634085</v>
      </c>
      <c r="X2901" s="22">
        <f>T2901*L2901</f>
        <v>85066.780258808634</v>
      </c>
      <c r="Y2901" s="22">
        <f>X2901-W2901</f>
        <v>13087.55132217455</v>
      </c>
      <c r="Z2901" s="8">
        <f>Y2901/W2901</f>
        <v>0.1818239999999999</v>
      </c>
      <c r="AA2901" s="2">
        <v>666</v>
      </c>
      <c r="AB2901" s="2">
        <v>2003</v>
      </c>
      <c r="AC2901" s="2">
        <f>2016-AB2901</f>
        <v>13</v>
      </c>
      <c r="AD2901" s="2" t="s">
        <v>103</v>
      </c>
    </row>
    <row r="2902" spans="1:30" x14ac:dyDescent="0.2">
      <c r="A2902">
        <v>47</v>
      </c>
      <c r="B2902" s="6" t="s">
        <v>2380</v>
      </c>
      <c r="C2902" s="6" t="s">
        <v>22</v>
      </c>
      <c r="D2902" s="6" t="s">
        <v>23</v>
      </c>
      <c r="E2902" s="6" t="s">
        <v>2767</v>
      </c>
      <c r="F2902" s="6">
        <v>122</v>
      </c>
      <c r="G2902" s="6">
        <v>135</v>
      </c>
      <c r="H2902" s="7">
        <v>42685</v>
      </c>
      <c r="I2902" s="7">
        <v>42695</v>
      </c>
      <c r="J2902" s="3" t="s">
        <v>2543</v>
      </c>
      <c r="K2902" s="17">
        <f>IF(J2902="Januar",238.19,IF(J2902="Februar",240.59,IF(J2902="Mars",245.99,IF(J2902="April",250.79,IF(J2902="Mai",256.52,IF(J2902="Juni",259.83,IF(J2902="Juli",265.66,IF(J2902="August",272.21,IF(J2902="September",275.91,IF(J2902="Oktober",281.13,IF(J2902="November",284.38,IF(J2902="Desember",287.34,0))))))))))))</f>
        <v>284.38</v>
      </c>
      <c r="L2902" s="20">
        <f>$K$2/K2902</f>
        <v>0.83757648217174208</v>
      </c>
      <c r="M2902" s="6">
        <v>10</v>
      </c>
      <c r="N2902" s="6">
        <v>13000000</v>
      </c>
      <c r="O2902" s="6">
        <v>13200000</v>
      </c>
      <c r="P2902" s="6">
        <f>O2902-N2902</f>
        <v>200000</v>
      </c>
      <c r="Q2902" s="8">
        <f>P2902/N2902</f>
        <v>1.5384615384615385E-2</v>
      </c>
      <c r="R2902" s="6">
        <v>9866</v>
      </c>
      <c r="S2902" s="9">
        <f>(N2902+R2902)/F2902</f>
        <v>106638.24590163934</v>
      </c>
      <c r="T2902" s="6">
        <v>108278</v>
      </c>
      <c r="U2902" s="5">
        <f>T2902-S2902</f>
        <v>1639.7540983606596</v>
      </c>
      <c r="V2902" s="4">
        <f>U2902/S2902</f>
        <v>1.5376791736363808E-2</v>
      </c>
      <c r="W2902" s="22">
        <f>S2902*L2902</f>
        <v>89317.686867260272</v>
      </c>
      <c r="X2902" s="22">
        <f>T2902*L2902</f>
        <v>90691.106336591882</v>
      </c>
      <c r="Y2902" s="22">
        <f>X2902-W2902</f>
        <v>1373.4194693316094</v>
      </c>
      <c r="Z2902" s="8">
        <f>Y2902/W2902</f>
        <v>1.5376791736363712E-2</v>
      </c>
      <c r="AA2902" s="10">
        <v>3798</v>
      </c>
      <c r="AB2902" s="6">
        <v>1960</v>
      </c>
      <c r="AC2902" s="6">
        <f>2016-AB2902</f>
        <v>56</v>
      </c>
      <c r="AD2902" s="6" t="s">
        <v>67</v>
      </c>
    </row>
    <row r="2903" spans="1:30" x14ac:dyDescent="0.2">
      <c r="A2903">
        <v>47</v>
      </c>
      <c r="B2903" s="6" t="s">
        <v>1235</v>
      </c>
      <c r="C2903" s="6" t="s">
        <v>22</v>
      </c>
      <c r="D2903" s="6" t="s">
        <v>23</v>
      </c>
      <c r="E2903" s="6" t="s">
        <v>2767</v>
      </c>
      <c r="F2903" s="6">
        <v>62</v>
      </c>
      <c r="G2903" s="6">
        <v>70</v>
      </c>
      <c r="H2903" s="7">
        <v>42684</v>
      </c>
      <c r="I2903" s="7">
        <v>42695</v>
      </c>
      <c r="J2903" s="7" t="s">
        <v>2543</v>
      </c>
      <c r="K2903" s="17">
        <f>IF(J2903="Januar",238.19,IF(J2903="Februar",240.59,IF(J2903="Mars",245.99,IF(J2903="April",250.79,IF(J2903="Mai",256.52,IF(J2903="Juni",259.83,IF(J2903="Juli",265.66,IF(J2903="August",272.21,IF(J2903="September",275.91,IF(J2903="Oktober",281.13,IF(J2903="November",284.38,IF(J2903="Desember",287.34,0))))))))))))</f>
        <v>284.38</v>
      </c>
      <c r="L2903" s="20">
        <f>$K$2/K2903</f>
        <v>0.83757648217174208</v>
      </c>
      <c r="M2903" s="6">
        <v>11</v>
      </c>
      <c r="N2903" s="6">
        <v>2400000</v>
      </c>
      <c r="O2903" s="6">
        <v>2560000</v>
      </c>
      <c r="P2903" s="6">
        <f>O2903-N2903</f>
        <v>160000</v>
      </c>
      <c r="Q2903" s="8">
        <f>P2903/N2903</f>
        <v>6.6666666666666666E-2</v>
      </c>
      <c r="R2903" s="6">
        <v>65000</v>
      </c>
      <c r="S2903" s="9">
        <f>(N2903+R2903)/F2903</f>
        <v>39758.06451612903</v>
      </c>
      <c r="T2903" s="6">
        <v>42339</v>
      </c>
      <c r="U2903" s="5">
        <f>T2903-S2903</f>
        <v>2580.9354838709696</v>
      </c>
      <c r="V2903" s="4">
        <f>U2903/S2903</f>
        <v>6.4916024340770845E-2</v>
      </c>
      <c r="W2903" s="22">
        <f>S2903*L2903</f>
        <v>33300.419815376517</v>
      </c>
      <c r="X2903" s="22">
        <f>T2903*L2903</f>
        <v>35462.150678669386</v>
      </c>
      <c r="Y2903" s="22">
        <f>X2903-W2903</f>
        <v>2161.7308632928689</v>
      </c>
      <c r="Z2903" s="8">
        <f>Y2903/W2903</f>
        <v>6.4916024340770817E-2</v>
      </c>
      <c r="AA2903" s="10">
        <v>21925</v>
      </c>
      <c r="AB2903" s="6">
        <v>1991</v>
      </c>
      <c r="AC2903" s="6">
        <f>2016-AB2903</f>
        <v>25</v>
      </c>
      <c r="AD2903" s="6" t="s">
        <v>719</v>
      </c>
    </row>
    <row r="2904" spans="1:30" x14ac:dyDescent="0.2">
      <c r="A2904">
        <v>47</v>
      </c>
      <c r="B2904" s="6" t="s">
        <v>1432</v>
      </c>
      <c r="C2904" s="6" t="s">
        <v>22</v>
      </c>
      <c r="D2904" s="6" t="s">
        <v>23</v>
      </c>
      <c r="E2904" s="6" t="s">
        <v>2767</v>
      </c>
      <c r="F2904" s="6">
        <v>67</v>
      </c>
      <c r="G2904" s="6">
        <v>75</v>
      </c>
      <c r="H2904" s="7">
        <v>42684</v>
      </c>
      <c r="I2904" s="7">
        <v>42695</v>
      </c>
      <c r="J2904" s="7" t="s">
        <v>2543</v>
      </c>
      <c r="K2904" s="17">
        <f>IF(J2904="Januar",238.19,IF(J2904="Februar",240.59,IF(J2904="Mars",245.99,IF(J2904="April",250.79,IF(J2904="Mai",256.52,IF(J2904="Juni",259.83,IF(J2904="Juli",265.66,IF(J2904="August",272.21,IF(J2904="September",275.91,IF(J2904="Oktober",281.13,IF(J2904="November",284.38,IF(J2904="Desember",287.34,0))))))))))))</f>
        <v>284.38</v>
      </c>
      <c r="L2904" s="20">
        <f>$K$2/K2904</f>
        <v>0.83757648217174208</v>
      </c>
      <c r="M2904" s="6">
        <v>11</v>
      </c>
      <c r="N2904" s="6">
        <v>5700000</v>
      </c>
      <c r="O2904" s="6">
        <v>7250000</v>
      </c>
      <c r="P2904" s="6">
        <f>O2904-N2904</f>
        <v>1550000</v>
      </c>
      <c r="Q2904" s="8">
        <f>P2904/N2904</f>
        <v>0.27192982456140352</v>
      </c>
      <c r="R2904" s="6">
        <v>76178</v>
      </c>
      <c r="S2904" s="9">
        <f>(N2904+R2904)/F2904</f>
        <v>86211.611940298506</v>
      </c>
      <c r="T2904" s="6">
        <v>109346</v>
      </c>
      <c r="U2904" s="5">
        <f>T2904-S2904</f>
        <v>23134.388059701494</v>
      </c>
      <c r="V2904" s="4">
        <f>U2904/S2904</f>
        <v>0.26834422346402764</v>
      </c>
      <c r="W2904" s="22">
        <f>S2904*L2904</f>
        <v>72208.818651310576</v>
      </c>
      <c r="X2904" s="22">
        <f>T2904*L2904</f>
        <v>91585.638019551305</v>
      </c>
      <c r="Y2904" s="22">
        <f>X2904-W2904</f>
        <v>19376.819368240729</v>
      </c>
      <c r="Z2904" s="8">
        <f>Y2904/W2904</f>
        <v>0.26834422346402759</v>
      </c>
      <c r="AA2904" s="6">
        <v>847</v>
      </c>
      <c r="AB2904" s="6">
        <v>1907</v>
      </c>
      <c r="AC2904" s="6">
        <f>2016-AB2904</f>
        <v>109</v>
      </c>
      <c r="AD2904" s="6" t="s">
        <v>75</v>
      </c>
    </row>
    <row r="2905" spans="1:30" x14ac:dyDescent="0.2">
      <c r="A2905">
        <v>47</v>
      </c>
      <c r="B2905" s="2" t="s">
        <v>2175</v>
      </c>
      <c r="C2905" s="2" t="s">
        <v>22</v>
      </c>
      <c r="D2905" s="2" t="s">
        <v>23</v>
      </c>
      <c r="E2905" s="6" t="s">
        <v>2767</v>
      </c>
      <c r="F2905" s="2">
        <v>99</v>
      </c>
      <c r="G2905" s="2">
        <v>108</v>
      </c>
      <c r="H2905" s="3">
        <v>42684</v>
      </c>
      <c r="I2905" s="3">
        <v>42695</v>
      </c>
      <c r="J2905" s="7" t="s">
        <v>2543</v>
      </c>
      <c r="K2905" s="17">
        <f>IF(J2905="Januar",238.19,IF(J2905="Februar",240.59,IF(J2905="Mars",245.99,IF(J2905="April",250.79,IF(J2905="Mai",256.52,IF(J2905="Juni",259.83,IF(J2905="Juli",265.66,IF(J2905="August",272.21,IF(J2905="September",275.91,IF(J2905="Oktober",281.13,IF(J2905="November",284.38,IF(J2905="Desember",287.34,0))))))))))))</f>
        <v>284.38</v>
      </c>
      <c r="L2905" s="20">
        <f>$K$2/K2905</f>
        <v>0.83757648217174208</v>
      </c>
      <c r="M2905" s="2">
        <v>11</v>
      </c>
      <c r="N2905" s="2">
        <v>6950000</v>
      </c>
      <c r="O2905" s="2">
        <v>7600000</v>
      </c>
      <c r="P2905" s="2">
        <f>O2905-N2905</f>
        <v>650000</v>
      </c>
      <c r="Q2905" s="4">
        <f>P2905/N2905</f>
        <v>9.3525179856115109E-2</v>
      </c>
      <c r="R2905" s="2"/>
      <c r="S2905" s="9">
        <f>(N2905+R2905)/F2905</f>
        <v>70202.020202020198</v>
      </c>
      <c r="T2905" s="2">
        <v>76768</v>
      </c>
      <c r="U2905" s="5">
        <f>T2905-S2905</f>
        <v>6565.9797979798022</v>
      </c>
      <c r="V2905" s="4">
        <f>U2905/S2905</f>
        <v>9.3529784172661931E-2</v>
      </c>
      <c r="W2905" s="22">
        <f>S2905*L2905</f>
        <v>58799.561122157647</v>
      </c>
      <c r="X2905" s="22">
        <f>T2905*L2905</f>
        <v>64299.071383360293</v>
      </c>
      <c r="Y2905" s="22">
        <f>X2905-W2905</f>
        <v>5499.5102612026458</v>
      </c>
      <c r="Z2905" s="8">
        <f>Y2905/W2905</f>
        <v>9.3529784172661889E-2</v>
      </c>
      <c r="AA2905" s="11">
        <v>1517</v>
      </c>
      <c r="AB2905" s="2">
        <v>1997</v>
      </c>
      <c r="AC2905" s="2">
        <f>2016-AB2905</f>
        <v>19</v>
      </c>
      <c r="AD2905" s="2" t="s">
        <v>383</v>
      </c>
    </row>
    <row r="2906" spans="1:30" x14ac:dyDescent="0.2">
      <c r="A2906">
        <v>47</v>
      </c>
      <c r="B2906" s="6" t="s">
        <v>684</v>
      </c>
      <c r="C2906" s="6" t="s">
        <v>22</v>
      </c>
      <c r="D2906" s="6" t="s">
        <v>23</v>
      </c>
      <c r="E2906" s="6" t="s">
        <v>2767</v>
      </c>
      <c r="F2906" s="6">
        <v>48</v>
      </c>
      <c r="G2906" s="6"/>
      <c r="H2906" s="7">
        <v>42683</v>
      </c>
      <c r="I2906" s="7">
        <v>42695</v>
      </c>
      <c r="J2906" s="7" t="s">
        <v>2543</v>
      </c>
      <c r="K2906" s="17">
        <f>IF(J2906="Januar",238.19,IF(J2906="Februar",240.59,IF(J2906="Mars",245.99,IF(J2906="April",250.79,IF(J2906="Mai",256.52,IF(J2906="Juni",259.83,IF(J2906="Juli",265.66,IF(J2906="August",272.21,IF(J2906="September",275.91,IF(J2906="Oktober",281.13,IF(J2906="November",284.38,IF(J2906="Desember",287.34,0))))))))))))</f>
        <v>284.38</v>
      </c>
      <c r="L2906" s="20">
        <f>$K$2/K2906</f>
        <v>0.83757648217174208</v>
      </c>
      <c r="M2906" s="6">
        <v>12</v>
      </c>
      <c r="N2906" s="6">
        <v>2200000</v>
      </c>
      <c r="O2906" s="6">
        <v>2565000</v>
      </c>
      <c r="P2906" s="6">
        <f>O2906-N2906</f>
        <v>365000</v>
      </c>
      <c r="Q2906" s="8">
        <f>P2906/N2906</f>
        <v>0.16590909090909092</v>
      </c>
      <c r="R2906" s="6">
        <v>76384</v>
      </c>
      <c r="S2906" s="9">
        <f>(N2906+R2906)/F2906</f>
        <v>47424.666666666664</v>
      </c>
      <c r="T2906" s="6">
        <v>55029</v>
      </c>
      <c r="U2906" s="5">
        <f>T2906-S2906</f>
        <v>7604.3333333333358</v>
      </c>
      <c r="V2906" s="4">
        <f>U2906/S2906</f>
        <v>0.16034553045531866</v>
      </c>
      <c r="W2906" s="22">
        <f>S2906*L2906</f>
        <v>39721.785474834141</v>
      </c>
      <c r="X2906" s="22">
        <f>T2906*L2906</f>
        <v>46090.996237428793</v>
      </c>
      <c r="Y2906" s="22">
        <f>X2906-W2906</f>
        <v>6369.2107625946519</v>
      </c>
      <c r="Z2906" s="8">
        <f>Y2906/W2906</f>
        <v>0.16034553045531866</v>
      </c>
      <c r="AA2906" s="10">
        <v>6884</v>
      </c>
      <c r="AB2906" s="6">
        <v>1988</v>
      </c>
      <c r="AC2906" s="6">
        <f>2016-AB2906</f>
        <v>28</v>
      </c>
      <c r="AD2906" s="6" t="s">
        <v>37</v>
      </c>
    </row>
    <row r="2907" spans="1:30" x14ac:dyDescent="0.2">
      <c r="A2907">
        <v>47</v>
      </c>
      <c r="B2907" s="6" t="s">
        <v>1885</v>
      </c>
      <c r="C2907" s="6" t="s">
        <v>22</v>
      </c>
      <c r="D2907" s="6" t="s">
        <v>23</v>
      </c>
      <c r="E2907" s="6" t="s">
        <v>2767</v>
      </c>
      <c r="F2907" s="6">
        <v>81</v>
      </c>
      <c r="G2907" s="6">
        <v>90</v>
      </c>
      <c r="H2907" s="7">
        <v>42674</v>
      </c>
      <c r="I2907" s="7">
        <v>42695</v>
      </c>
      <c r="J2907" s="3" t="s">
        <v>2543</v>
      </c>
      <c r="K2907" s="17">
        <f>IF(J2907="Januar",238.19,IF(J2907="Februar",240.59,IF(J2907="Mars",245.99,IF(J2907="April",250.79,IF(J2907="Mai",256.52,IF(J2907="Juni",259.83,IF(J2907="Juli",265.66,IF(J2907="August",272.21,IF(J2907="September",275.91,IF(J2907="Oktober",281.13,IF(J2907="November",284.38,IF(J2907="Desember",287.34,0))))))))))))</f>
        <v>284.38</v>
      </c>
      <c r="L2907" s="20">
        <f>$K$2/K2907</f>
        <v>0.83757648217174208</v>
      </c>
      <c r="M2907" s="6">
        <v>21</v>
      </c>
      <c r="N2907" s="6">
        <v>5600000</v>
      </c>
      <c r="O2907" s="6">
        <v>5500000</v>
      </c>
      <c r="P2907" s="6">
        <f>O2907-N2907</f>
        <v>-100000</v>
      </c>
      <c r="Q2907" s="8">
        <f>P2907/N2907</f>
        <v>-1.7857142857142856E-2</v>
      </c>
      <c r="R2907" s="6">
        <v>146346</v>
      </c>
      <c r="S2907" s="9">
        <f>(N2907+R2907)/F2907</f>
        <v>70942.543209876545</v>
      </c>
      <c r="T2907" s="6">
        <v>69708</v>
      </c>
      <c r="U2907" s="5">
        <f>T2907-S2907</f>
        <v>-1234.543209876545</v>
      </c>
      <c r="V2907" s="4">
        <f>U2907/S2907</f>
        <v>-1.7402015124045808E-2</v>
      </c>
      <c r="W2907" s="22">
        <f>S2907*L2907</f>
        <v>59419.805778045207</v>
      </c>
      <c r="X2907" s="22">
        <f>T2907*L2907</f>
        <v>58385.781419227795</v>
      </c>
      <c r="Y2907" s="22">
        <f>X2907-W2907</f>
        <v>-1034.0243588174126</v>
      </c>
      <c r="Z2907" s="8">
        <f>Y2907/W2907</f>
        <v>-1.7402015124045898E-2</v>
      </c>
      <c r="AA2907" s="10">
        <v>1058</v>
      </c>
      <c r="AB2907" s="6">
        <v>1939</v>
      </c>
      <c r="AC2907" s="6">
        <f>2016-AB2907</f>
        <v>77</v>
      </c>
      <c r="AD2907" s="6" t="s">
        <v>108</v>
      </c>
    </row>
    <row r="2908" spans="1:30" x14ac:dyDescent="0.2">
      <c r="A2908">
        <v>47</v>
      </c>
      <c r="B2908" s="2" t="s">
        <v>414</v>
      </c>
      <c r="C2908" s="2" t="s">
        <v>22</v>
      </c>
      <c r="D2908" s="2" t="s">
        <v>23</v>
      </c>
      <c r="E2908" s="6" t="s">
        <v>2767</v>
      </c>
      <c r="F2908" s="2">
        <v>42</v>
      </c>
      <c r="G2908" s="2">
        <v>47</v>
      </c>
      <c r="H2908" s="3">
        <v>42686</v>
      </c>
      <c r="I2908" s="3">
        <v>42696</v>
      </c>
      <c r="J2908" s="7" t="s">
        <v>2543</v>
      </c>
      <c r="K2908" s="17">
        <f>IF(J2908="Januar",238.19,IF(J2908="Februar",240.59,IF(J2908="Mars",245.99,IF(J2908="April",250.79,IF(J2908="Mai",256.52,IF(J2908="Juni",259.83,IF(J2908="Juli",265.66,IF(J2908="August",272.21,IF(J2908="September",275.91,IF(J2908="Oktober",281.13,IF(J2908="November",284.38,IF(J2908="Desember",287.34,0))))))))))))</f>
        <v>284.38</v>
      </c>
      <c r="L2908" s="20">
        <f>$K$2/K2908</f>
        <v>0.83757648217174208</v>
      </c>
      <c r="M2908" s="2">
        <v>10</v>
      </c>
      <c r="N2908" s="2">
        <v>3300000</v>
      </c>
      <c r="O2908" s="2">
        <v>3584000</v>
      </c>
      <c r="P2908" s="2">
        <f>O2908-N2908</f>
        <v>284000</v>
      </c>
      <c r="Q2908" s="4">
        <f>P2908/N2908</f>
        <v>8.606060606060606E-2</v>
      </c>
      <c r="R2908" s="2">
        <v>19525</v>
      </c>
      <c r="S2908" s="9">
        <f>(N2908+R2908)/F2908</f>
        <v>79036.309523809527</v>
      </c>
      <c r="T2908" s="2">
        <v>85798</v>
      </c>
      <c r="U2908" s="5">
        <f>T2908-S2908</f>
        <v>6761.6904761904734</v>
      </c>
      <c r="V2908" s="4">
        <f>U2908/S2908</f>
        <v>8.5551697908586286E-2</v>
      </c>
      <c r="W2908" s="22">
        <f>S2908*L2908</f>
        <v>66198.95409478934</v>
      </c>
      <c r="X2908" s="22">
        <f>T2908*L2908</f>
        <v>71862.387017371133</v>
      </c>
      <c r="Y2908" s="22">
        <f>X2908-W2908</f>
        <v>5663.4329225817928</v>
      </c>
      <c r="Z2908" s="8">
        <f>Y2908/W2908</f>
        <v>8.5551697908586341E-2</v>
      </c>
      <c r="AA2908" s="11">
        <v>5879</v>
      </c>
      <c r="AB2908" s="2">
        <v>1973</v>
      </c>
      <c r="AC2908" s="2">
        <f>2016-AB2908</f>
        <v>43</v>
      </c>
      <c r="AD2908" s="2" t="s">
        <v>27</v>
      </c>
    </row>
    <row r="2909" spans="1:30" x14ac:dyDescent="0.2">
      <c r="A2909">
        <v>47</v>
      </c>
      <c r="B2909" s="2" t="s">
        <v>762</v>
      </c>
      <c r="C2909" s="2" t="s">
        <v>22</v>
      </c>
      <c r="D2909" s="2" t="s">
        <v>23</v>
      </c>
      <c r="E2909" s="6" t="s">
        <v>2767</v>
      </c>
      <c r="F2909" s="2">
        <v>50</v>
      </c>
      <c r="G2909" s="2">
        <v>55</v>
      </c>
      <c r="H2909" s="3">
        <v>42686</v>
      </c>
      <c r="I2909" s="3">
        <v>42696</v>
      </c>
      <c r="J2909" s="7" t="s">
        <v>2543</v>
      </c>
      <c r="K2909" s="17">
        <f>IF(J2909="Januar",238.19,IF(J2909="Februar",240.59,IF(J2909="Mars",245.99,IF(J2909="April",250.79,IF(J2909="Mai",256.52,IF(J2909="Juni",259.83,IF(J2909="Juli",265.66,IF(J2909="August",272.21,IF(J2909="September",275.91,IF(J2909="Oktober",281.13,IF(J2909="November",284.38,IF(J2909="Desember",287.34,0))))))))))))</f>
        <v>284.38</v>
      </c>
      <c r="L2909" s="20">
        <f>$K$2/K2909</f>
        <v>0.83757648217174208</v>
      </c>
      <c r="M2909" s="2">
        <v>10</v>
      </c>
      <c r="N2909" s="2">
        <v>3600000</v>
      </c>
      <c r="O2909" s="2">
        <v>3870000</v>
      </c>
      <c r="P2909" s="2">
        <f>O2909-N2909</f>
        <v>270000</v>
      </c>
      <c r="Q2909" s="4">
        <f>P2909/N2909</f>
        <v>7.4999999999999997E-2</v>
      </c>
      <c r="R2909" s="2"/>
      <c r="S2909" s="9">
        <f>(N2909+R2909)/F2909</f>
        <v>72000</v>
      </c>
      <c r="T2909" s="2">
        <v>77400</v>
      </c>
      <c r="U2909" s="5">
        <f>T2909-S2909</f>
        <v>5400</v>
      </c>
      <c r="V2909" s="4">
        <f>U2909/S2909</f>
        <v>7.4999999999999997E-2</v>
      </c>
      <c r="W2909" s="22">
        <f>S2909*L2909</f>
        <v>60305.506716365431</v>
      </c>
      <c r="X2909" s="22">
        <f>T2909*L2909</f>
        <v>64828.419720092839</v>
      </c>
      <c r="Y2909" s="22">
        <f>X2909-W2909</f>
        <v>4522.9130037274081</v>
      </c>
      <c r="Z2909" s="8">
        <f>Y2909/W2909</f>
        <v>7.5000000000000011E-2</v>
      </c>
      <c r="AA2909" s="2">
        <v>403</v>
      </c>
      <c r="AB2909" s="2">
        <v>2015</v>
      </c>
      <c r="AC2909" s="2">
        <f>2016-AB2909</f>
        <v>1</v>
      </c>
      <c r="AD2909" s="2" t="s">
        <v>29</v>
      </c>
    </row>
    <row r="2910" spans="1:30" x14ac:dyDescent="0.2">
      <c r="A2910">
        <v>47</v>
      </c>
      <c r="B2910" s="6" t="s">
        <v>802</v>
      </c>
      <c r="C2910" s="6" t="s">
        <v>22</v>
      </c>
      <c r="D2910" s="6" t="s">
        <v>23</v>
      </c>
      <c r="E2910" s="6" t="s">
        <v>2767</v>
      </c>
      <c r="F2910" s="6">
        <v>51</v>
      </c>
      <c r="G2910" s="6">
        <v>56</v>
      </c>
      <c r="H2910" s="7">
        <v>42686</v>
      </c>
      <c r="I2910" s="7">
        <v>42696</v>
      </c>
      <c r="J2910" s="3" t="s">
        <v>2543</v>
      </c>
      <c r="K2910" s="17">
        <f>IF(J2910="Januar",238.19,IF(J2910="Februar",240.59,IF(J2910="Mars",245.99,IF(J2910="April",250.79,IF(J2910="Mai",256.52,IF(J2910="Juni",259.83,IF(J2910="Juli",265.66,IF(J2910="August",272.21,IF(J2910="September",275.91,IF(J2910="Oktober",281.13,IF(J2910="November",284.38,IF(J2910="Desember",287.34,0))))))))))))</f>
        <v>284.38</v>
      </c>
      <c r="L2910" s="20">
        <f>$K$2/K2910</f>
        <v>0.83757648217174208</v>
      </c>
      <c r="M2910" s="6">
        <v>10</v>
      </c>
      <c r="N2910" s="6">
        <v>3400000</v>
      </c>
      <c r="O2910" s="6">
        <v>3700000</v>
      </c>
      <c r="P2910" s="6">
        <f>O2910-N2910</f>
        <v>300000</v>
      </c>
      <c r="Q2910" s="8">
        <f>P2910/N2910</f>
        <v>8.8235294117647065E-2</v>
      </c>
      <c r="R2910" s="6">
        <v>62000</v>
      </c>
      <c r="S2910" s="9">
        <f>(N2910+R2910)/F2910</f>
        <v>67882.352941176476</v>
      </c>
      <c r="T2910" s="6">
        <v>73765</v>
      </c>
      <c r="U2910" s="5">
        <f>T2910-S2910</f>
        <v>5882.6470588235243</v>
      </c>
      <c r="V2910" s="4">
        <f>U2910/S2910</f>
        <v>8.6659445407278948E-2</v>
      </c>
      <c r="W2910" s="22">
        <f>S2910*L2910</f>
        <v>56856.662378011199</v>
      </c>
      <c r="X2910" s="22">
        <f>T2910*L2910</f>
        <v>61783.829207398558</v>
      </c>
      <c r="Y2910" s="22">
        <f>X2910-W2910</f>
        <v>4927.166829387359</v>
      </c>
      <c r="Z2910" s="8">
        <f>Y2910/W2910</f>
        <v>8.6659445407279059E-2</v>
      </c>
      <c r="AA2910" s="6">
        <v>694</v>
      </c>
      <c r="AB2910" s="6">
        <v>1972</v>
      </c>
      <c r="AC2910" s="6">
        <f>2016-AB2910</f>
        <v>44</v>
      </c>
      <c r="AD2910" s="6" t="s">
        <v>96</v>
      </c>
    </row>
    <row r="2911" spans="1:30" x14ac:dyDescent="0.2">
      <c r="A2911">
        <v>47</v>
      </c>
      <c r="B2911" s="2" t="s">
        <v>409</v>
      </c>
      <c r="C2911" s="2" t="s">
        <v>22</v>
      </c>
      <c r="D2911" s="2" t="s">
        <v>23</v>
      </c>
      <c r="E2911" s="6" t="s">
        <v>2767</v>
      </c>
      <c r="F2911" s="2">
        <v>63</v>
      </c>
      <c r="G2911" s="2">
        <v>73</v>
      </c>
      <c r="H2911" s="3">
        <v>42686</v>
      </c>
      <c r="I2911" s="3">
        <v>42696</v>
      </c>
      <c r="J2911" s="7" t="s">
        <v>2543</v>
      </c>
      <c r="K2911" s="17">
        <f>IF(J2911="Januar",238.19,IF(J2911="Februar",240.59,IF(J2911="Mars",245.99,IF(J2911="April",250.79,IF(J2911="Mai",256.52,IF(J2911="Juni",259.83,IF(J2911="Juli",265.66,IF(J2911="August",272.21,IF(J2911="September",275.91,IF(J2911="Oktober",281.13,IF(J2911="November",284.38,IF(J2911="Desember",287.34,0))))))))))))</f>
        <v>284.38</v>
      </c>
      <c r="L2911" s="20">
        <f>$K$2/K2911</f>
        <v>0.83757648217174208</v>
      </c>
      <c r="M2911" s="2">
        <v>10</v>
      </c>
      <c r="N2911" s="2">
        <v>5200000</v>
      </c>
      <c r="O2911" s="2">
        <v>5100000</v>
      </c>
      <c r="P2911" s="2">
        <f>O2911-N2911</f>
        <v>-100000</v>
      </c>
      <c r="Q2911" s="4">
        <f>P2911/N2911</f>
        <v>-1.9230769230769232E-2</v>
      </c>
      <c r="R2911" s="2"/>
      <c r="S2911" s="9">
        <f>(N2911+R2911)/F2911</f>
        <v>82539.682539682544</v>
      </c>
      <c r="T2911" s="2">
        <v>80952</v>
      </c>
      <c r="U2911" s="5">
        <f>T2911-S2911</f>
        <v>-1587.6825396825443</v>
      </c>
      <c r="V2911" s="4">
        <f>U2911/S2911</f>
        <v>-1.9235384615384672E-2</v>
      </c>
      <c r="W2911" s="22">
        <f>S2911*L2911</f>
        <v>69133.296941159671</v>
      </c>
      <c r="X2911" s="22">
        <f>T2911*L2911</f>
        <v>67803.491384766865</v>
      </c>
      <c r="Y2911" s="22">
        <f>X2911-W2911</f>
        <v>-1329.8055563928065</v>
      </c>
      <c r="Z2911" s="8">
        <f>Y2911/W2911</f>
        <v>-1.9235384615384724E-2</v>
      </c>
      <c r="AA2911" s="11">
        <v>2947</v>
      </c>
      <c r="AB2911" s="2">
        <v>2016</v>
      </c>
      <c r="AC2911" s="2">
        <f>2016-AB2911</f>
        <v>0</v>
      </c>
      <c r="AD2911" s="2" t="s">
        <v>362</v>
      </c>
    </row>
    <row r="2912" spans="1:30" x14ac:dyDescent="0.2">
      <c r="A2912">
        <v>47</v>
      </c>
      <c r="B2912" s="6" t="s">
        <v>1431</v>
      </c>
      <c r="C2912" s="6" t="s">
        <v>22</v>
      </c>
      <c r="D2912" s="6" t="s">
        <v>23</v>
      </c>
      <c r="E2912" s="6" t="s">
        <v>2767</v>
      </c>
      <c r="F2912" s="6">
        <v>67</v>
      </c>
      <c r="G2912" s="6">
        <v>72</v>
      </c>
      <c r="H2912" s="7">
        <v>42686</v>
      </c>
      <c r="I2912" s="7">
        <v>42696</v>
      </c>
      <c r="J2912" s="3" t="s">
        <v>2543</v>
      </c>
      <c r="K2912" s="17">
        <f>IF(J2912="Januar",238.19,IF(J2912="Februar",240.59,IF(J2912="Mars",245.99,IF(J2912="April",250.79,IF(J2912="Mai",256.52,IF(J2912="Juni",259.83,IF(J2912="Juli",265.66,IF(J2912="August",272.21,IF(J2912="September",275.91,IF(J2912="Oktober",281.13,IF(J2912="November",284.38,IF(J2912="Desember",287.34,0))))))))))))</f>
        <v>284.38</v>
      </c>
      <c r="L2912" s="20">
        <f>$K$2/K2912</f>
        <v>0.83757648217174208</v>
      </c>
      <c r="M2912" s="6">
        <v>10</v>
      </c>
      <c r="N2912" s="6">
        <v>3600000</v>
      </c>
      <c r="O2912" s="6">
        <v>3800000</v>
      </c>
      <c r="P2912" s="6">
        <f>O2912-N2912</f>
        <v>200000</v>
      </c>
      <c r="Q2912" s="8">
        <f>P2912/N2912</f>
        <v>5.5555555555555552E-2</v>
      </c>
      <c r="R2912" s="6">
        <v>18590</v>
      </c>
      <c r="S2912" s="9">
        <f>(N2912+R2912)/F2912</f>
        <v>54008.805970149253</v>
      </c>
      <c r="T2912" s="6">
        <v>56994</v>
      </c>
      <c r="U2912" s="5">
        <f>T2912-S2912</f>
        <v>2985.194029850747</v>
      </c>
      <c r="V2912" s="4">
        <f>U2912/S2912</f>
        <v>5.5272357465200546E-2</v>
      </c>
      <c r="W2912" s="22">
        <f>S2912*L2912</f>
        <v>45236.505710773796</v>
      </c>
      <c r="X2912" s="22">
        <f>T2912*L2912</f>
        <v>47736.83402489627</v>
      </c>
      <c r="Y2912" s="22">
        <f>X2912-W2912</f>
        <v>2500.3283141224747</v>
      </c>
      <c r="Z2912" s="8">
        <f>Y2912/W2912</f>
        <v>5.5272357465200539E-2</v>
      </c>
      <c r="AA2912" s="6">
        <v>617</v>
      </c>
      <c r="AB2912" s="6">
        <v>1896</v>
      </c>
      <c r="AC2912" s="6">
        <f>2016-AB2912</f>
        <v>120</v>
      </c>
      <c r="AD2912" s="6" t="s">
        <v>523</v>
      </c>
    </row>
    <row r="2913" spans="1:30" x14ac:dyDescent="0.2">
      <c r="A2913">
        <v>47</v>
      </c>
      <c r="B2913" s="2" t="s">
        <v>1570</v>
      </c>
      <c r="C2913" s="2" t="s">
        <v>22</v>
      </c>
      <c r="D2913" s="2" t="s">
        <v>23</v>
      </c>
      <c r="E2913" s="6" t="s">
        <v>2767</v>
      </c>
      <c r="F2913" s="2">
        <v>71</v>
      </c>
      <c r="G2913" s="2">
        <v>81</v>
      </c>
      <c r="H2913" s="3">
        <v>42686</v>
      </c>
      <c r="I2913" s="3">
        <v>42696</v>
      </c>
      <c r="J2913" s="7" t="s">
        <v>2543</v>
      </c>
      <c r="K2913" s="17">
        <f>IF(J2913="Januar",238.19,IF(J2913="Februar",240.59,IF(J2913="Mars",245.99,IF(J2913="April",250.79,IF(J2913="Mai",256.52,IF(J2913="Juni",259.83,IF(J2913="Juli",265.66,IF(J2913="August",272.21,IF(J2913="September",275.91,IF(J2913="Oktober",281.13,IF(J2913="November",284.38,IF(J2913="Desember",287.34,0))))))))))))</f>
        <v>284.38</v>
      </c>
      <c r="L2913" s="20">
        <f>$K$2/K2913</f>
        <v>0.83757648217174208</v>
      </c>
      <c r="M2913" s="2">
        <v>10</v>
      </c>
      <c r="N2913" s="2">
        <v>5000000</v>
      </c>
      <c r="O2913" s="2">
        <v>6700000</v>
      </c>
      <c r="P2913" s="2">
        <f>O2913-N2913</f>
        <v>1700000</v>
      </c>
      <c r="Q2913" s="4">
        <f>P2913/N2913</f>
        <v>0.34</v>
      </c>
      <c r="R2913" s="2"/>
      <c r="S2913" s="9">
        <f>(N2913+R2913)/F2913</f>
        <v>70422.535211267605</v>
      </c>
      <c r="T2913" s="2">
        <v>94366</v>
      </c>
      <c r="U2913" s="5">
        <f>T2913-S2913</f>
        <v>23943.464788732395</v>
      </c>
      <c r="V2913" s="4">
        <f>U2913/S2913</f>
        <v>0.3399972</v>
      </c>
      <c r="W2913" s="22">
        <f>S2913*L2913</f>
        <v>58984.259307869157</v>
      </c>
      <c r="X2913" s="22">
        <f>T2913*L2913</f>
        <v>79038.74231661862</v>
      </c>
      <c r="Y2913" s="22">
        <f>X2913-W2913</f>
        <v>20054.483008749463</v>
      </c>
      <c r="Z2913" s="8">
        <f>Y2913/W2913</f>
        <v>0.33999720000000022</v>
      </c>
      <c r="AA2913" s="2">
        <v>553</v>
      </c>
      <c r="AB2913" s="2">
        <v>1902</v>
      </c>
      <c r="AC2913" s="2">
        <f>2016-AB2913</f>
        <v>114</v>
      </c>
      <c r="AD2913" s="2" t="s">
        <v>112</v>
      </c>
    </row>
    <row r="2914" spans="1:30" x14ac:dyDescent="0.2">
      <c r="A2914">
        <v>47</v>
      </c>
      <c r="B2914" s="6" t="s">
        <v>2029</v>
      </c>
      <c r="C2914" s="6" t="s">
        <v>22</v>
      </c>
      <c r="D2914" s="6" t="s">
        <v>23</v>
      </c>
      <c r="E2914" s="6" t="s">
        <v>2767</v>
      </c>
      <c r="F2914" s="6">
        <v>88</v>
      </c>
      <c r="G2914" s="6">
        <v>97</v>
      </c>
      <c r="H2914" s="7">
        <v>42686</v>
      </c>
      <c r="I2914" s="7">
        <v>42696</v>
      </c>
      <c r="J2914" s="7" t="s">
        <v>2543</v>
      </c>
      <c r="K2914" s="17">
        <f>IF(J2914="Januar",238.19,IF(J2914="Februar",240.59,IF(J2914="Mars",245.99,IF(J2914="April",250.79,IF(J2914="Mai",256.52,IF(J2914="Juni",259.83,IF(J2914="Juli",265.66,IF(J2914="August",272.21,IF(J2914="September",275.91,IF(J2914="Oktober",281.13,IF(J2914="November",284.38,IF(J2914="Desember",287.34,0))))))))))))</f>
        <v>284.38</v>
      </c>
      <c r="L2914" s="20">
        <f>$K$2/K2914</f>
        <v>0.83757648217174208</v>
      </c>
      <c r="M2914" s="6">
        <v>10</v>
      </c>
      <c r="N2914" s="6">
        <v>6500000</v>
      </c>
      <c r="O2914" s="6">
        <v>7510000</v>
      </c>
      <c r="P2914" s="6">
        <f>O2914-N2914</f>
        <v>1010000</v>
      </c>
      <c r="Q2914" s="8">
        <f>P2914/N2914</f>
        <v>0.15538461538461537</v>
      </c>
      <c r="R2914" s="6">
        <v>29172</v>
      </c>
      <c r="S2914" s="9">
        <f>(N2914+R2914)/F2914</f>
        <v>74195.136363636368</v>
      </c>
      <c r="T2914" s="6">
        <v>85672</v>
      </c>
      <c r="U2914" s="5">
        <f>T2914-S2914</f>
        <v>11476.863636363632</v>
      </c>
      <c r="V2914" s="4">
        <f>U2914/S2914</f>
        <v>0.1546848513103958</v>
      </c>
      <c r="W2914" s="22">
        <f>S2914*L2914</f>
        <v>62144.10130970725</v>
      </c>
      <c r="X2914" s="22">
        <f>T2914*L2914</f>
        <v>71756.852380617493</v>
      </c>
      <c r="Y2914" s="22">
        <f>X2914-W2914</f>
        <v>9612.7510709102426</v>
      </c>
      <c r="Z2914" s="8">
        <f>Y2914/W2914</f>
        <v>0.15468485131039586</v>
      </c>
      <c r="AA2914" s="6">
        <v>758</v>
      </c>
      <c r="AB2914" s="6">
        <v>1901</v>
      </c>
      <c r="AC2914" s="6">
        <f>2016-AB2914</f>
        <v>115</v>
      </c>
      <c r="AD2914" s="6" t="s">
        <v>108</v>
      </c>
    </row>
    <row r="2915" spans="1:30" x14ac:dyDescent="0.2">
      <c r="A2915">
        <v>47</v>
      </c>
      <c r="B2915" s="6" t="s">
        <v>2100</v>
      </c>
      <c r="C2915" s="6" t="s">
        <v>22</v>
      </c>
      <c r="D2915" s="6" t="s">
        <v>23</v>
      </c>
      <c r="E2915" s="6" t="s">
        <v>2767</v>
      </c>
      <c r="F2915" s="6">
        <v>93</v>
      </c>
      <c r="G2915" s="6">
        <v>101</v>
      </c>
      <c r="H2915" s="7">
        <v>42686</v>
      </c>
      <c r="I2915" s="7">
        <v>42696</v>
      </c>
      <c r="J2915" s="3" t="s">
        <v>2543</v>
      </c>
      <c r="K2915" s="17">
        <f>IF(J2915="Januar",238.19,IF(J2915="Februar",240.59,IF(J2915="Mars",245.99,IF(J2915="April",250.79,IF(J2915="Mai",256.52,IF(J2915="Juni",259.83,IF(J2915="Juli",265.66,IF(J2915="August",272.21,IF(J2915="September",275.91,IF(J2915="Oktober",281.13,IF(J2915="November",284.38,IF(J2915="Desember",287.34,0))))))))))))</f>
        <v>284.38</v>
      </c>
      <c r="L2915" s="20">
        <f>$K$2/K2915</f>
        <v>0.83757648217174208</v>
      </c>
      <c r="M2915" s="6">
        <v>10</v>
      </c>
      <c r="N2915" s="6">
        <v>6800000</v>
      </c>
      <c r="O2915" s="6">
        <v>7650000</v>
      </c>
      <c r="P2915" s="6">
        <f>O2915-N2915</f>
        <v>850000</v>
      </c>
      <c r="Q2915" s="8">
        <f>P2915/N2915</f>
        <v>0.125</v>
      </c>
      <c r="R2915" s="6"/>
      <c r="S2915" s="9">
        <f>(N2915+R2915)/F2915</f>
        <v>73118.279569892475</v>
      </c>
      <c r="T2915" s="6">
        <v>82258</v>
      </c>
      <c r="U2915" s="5">
        <f>T2915-S2915</f>
        <v>9139.7204301075253</v>
      </c>
      <c r="V2915" s="4">
        <f>U2915/S2915</f>
        <v>0.1249991176470588</v>
      </c>
      <c r="W2915" s="22">
        <f>S2915*L2915</f>
        <v>61242.151384600496</v>
      </c>
      <c r="X2915" s="22">
        <f>T2915*L2915</f>
        <v>68897.366270483166</v>
      </c>
      <c r="Y2915" s="22">
        <f>X2915-W2915</f>
        <v>7655.2148858826695</v>
      </c>
      <c r="Z2915" s="8">
        <f>Y2915/W2915</f>
        <v>0.12499911764705891</v>
      </c>
      <c r="AA2915" s="6"/>
      <c r="AB2915" s="6">
        <v>2007</v>
      </c>
      <c r="AC2915" s="6">
        <f>2016-AB2915</f>
        <v>9</v>
      </c>
      <c r="AD2915" s="6" t="s">
        <v>569</v>
      </c>
    </row>
    <row r="2916" spans="1:30" x14ac:dyDescent="0.2">
      <c r="A2916">
        <v>47</v>
      </c>
      <c r="B2916" s="2" t="s">
        <v>1260</v>
      </c>
      <c r="C2916" s="2" t="s">
        <v>22</v>
      </c>
      <c r="D2916" s="2" t="s">
        <v>23</v>
      </c>
      <c r="E2916" s="6" t="s">
        <v>2767</v>
      </c>
      <c r="F2916" s="2">
        <v>94</v>
      </c>
      <c r="G2916" s="2">
        <v>106</v>
      </c>
      <c r="H2916" s="3">
        <v>42686</v>
      </c>
      <c r="I2916" s="3">
        <v>42696</v>
      </c>
      <c r="J2916" s="7" t="s">
        <v>2543</v>
      </c>
      <c r="K2916" s="17">
        <f>IF(J2916="Januar",238.19,IF(J2916="Februar",240.59,IF(J2916="Mars",245.99,IF(J2916="April",250.79,IF(J2916="Mai",256.52,IF(J2916="Juni",259.83,IF(J2916="Juli",265.66,IF(J2916="August",272.21,IF(J2916="September",275.91,IF(J2916="Oktober",281.13,IF(J2916="November",284.38,IF(J2916="Desember",287.34,0))))))))))))</f>
        <v>284.38</v>
      </c>
      <c r="L2916" s="20">
        <f>$K$2/K2916</f>
        <v>0.83757648217174208</v>
      </c>
      <c r="M2916" s="2">
        <v>10</v>
      </c>
      <c r="N2916" s="2">
        <v>6750000</v>
      </c>
      <c r="O2916" s="2">
        <v>6600000</v>
      </c>
      <c r="P2916" s="2">
        <f>O2916-N2916</f>
        <v>-150000</v>
      </c>
      <c r="Q2916" s="4">
        <f>P2916/N2916</f>
        <v>-2.2222222222222223E-2</v>
      </c>
      <c r="R2916" s="2"/>
      <c r="S2916" s="9">
        <f>(N2916+R2916)/F2916</f>
        <v>71808.51063829787</v>
      </c>
      <c r="T2916" s="2">
        <v>70213</v>
      </c>
      <c r="U2916" s="5">
        <f>T2916-S2916</f>
        <v>-1595.5106382978702</v>
      </c>
      <c r="V2916" s="4">
        <f>U2916/S2916</f>
        <v>-2.2218962962962933E-2</v>
      </c>
      <c r="W2916" s="22">
        <f>S2916*L2916</f>
        <v>60145.119730417646</v>
      </c>
      <c r="X2916" s="22">
        <f>T2916*L2916</f>
        <v>58808.757542724525</v>
      </c>
      <c r="Y2916" s="22">
        <f>X2916-W2916</f>
        <v>-1336.3621876931211</v>
      </c>
      <c r="Z2916" s="8">
        <f>Y2916/W2916</f>
        <v>-2.2218962962962937E-2</v>
      </c>
      <c r="AA2916" s="2">
        <v>543</v>
      </c>
      <c r="AB2916" s="2">
        <v>1880</v>
      </c>
      <c r="AC2916" s="2">
        <f>2016-AB2916</f>
        <v>136</v>
      </c>
      <c r="AD2916" s="2" t="s">
        <v>27</v>
      </c>
    </row>
    <row r="2917" spans="1:30" x14ac:dyDescent="0.2">
      <c r="A2917">
        <v>47</v>
      </c>
      <c r="B2917" s="2" t="s">
        <v>2166</v>
      </c>
      <c r="C2917" s="2" t="s">
        <v>22</v>
      </c>
      <c r="D2917" s="2" t="s">
        <v>23</v>
      </c>
      <c r="E2917" s="6" t="s">
        <v>2767</v>
      </c>
      <c r="F2917" s="2">
        <v>98</v>
      </c>
      <c r="G2917" s="2">
        <v>109</v>
      </c>
      <c r="H2917" s="3">
        <v>42686</v>
      </c>
      <c r="I2917" s="3">
        <v>42696</v>
      </c>
      <c r="J2917" s="3" t="s">
        <v>2543</v>
      </c>
      <c r="K2917" s="17">
        <f>IF(J2917="Januar",238.19,IF(J2917="Februar",240.59,IF(J2917="Mars",245.99,IF(J2917="April",250.79,IF(J2917="Mai",256.52,IF(J2917="Juni",259.83,IF(J2917="Juli",265.66,IF(J2917="August",272.21,IF(J2917="September",275.91,IF(J2917="Oktober",281.13,IF(J2917="November",284.38,IF(J2917="Desember",287.34,0))))))))))))</f>
        <v>284.38</v>
      </c>
      <c r="L2917" s="20">
        <f>$K$2/K2917</f>
        <v>0.83757648217174208</v>
      </c>
      <c r="M2917" s="2">
        <v>10</v>
      </c>
      <c r="N2917" s="2">
        <v>6800000</v>
      </c>
      <c r="O2917" s="2">
        <v>7500000</v>
      </c>
      <c r="P2917" s="2">
        <f>O2917-N2917</f>
        <v>700000</v>
      </c>
      <c r="Q2917" s="4">
        <f>P2917/N2917</f>
        <v>0.10294117647058823</v>
      </c>
      <c r="R2917" s="2"/>
      <c r="S2917" s="9">
        <f>(N2917+R2917)/F2917</f>
        <v>69387.755102040814</v>
      </c>
      <c r="T2917" s="2">
        <v>76531</v>
      </c>
      <c r="U2917" s="5">
        <f>T2917-S2917</f>
        <v>7143.2448979591863</v>
      </c>
      <c r="V2917" s="4">
        <f>U2917/S2917</f>
        <v>0.10294676470588239</v>
      </c>
      <c r="W2917" s="22">
        <f>S2917*L2917</f>
        <v>58117.551824161696</v>
      </c>
      <c r="X2917" s="22">
        <f>T2917*L2917</f>
        <v>64100.565757085591</v>
      </c>
      <c r="Y2917" s="22">
        <f>X2917-W2917</f>
        <v>5983.0139329238955</v>
      </c>
      <c r="Z2917" s="8">
        <f>Y2917/W2917</f>
        <v>0.10294676470588231</v>
      </c>
      <c r="AA2917" s="11">
        <v>3542</v>
      </c>
      <c r="AB2917" s="2">
        <v>2011</v>
      </c>
      <c r="AC2917" s="2">
        <f>2016-AB2917</f>
        <v>5</v>
      </c>
      <c r="AD2917" s="2" t="s">
        <v>569</v>
      </c>
    </row>
    <row r="2918" spans="1:30" x14ac:dyDescent="0.2">
      <c r="A2918">
        <v>47</v>
      </c>
      <c r="B2918" s="6" t="s">
        <v>2278</v>
      </c>
      <c r="C2918" s="6" t="s">
        <v>22</v>
      </c>
      <c r="D2918" s="6" t="s">
        <v>23</v>
      </c>
      <c r="E2918" s="6" t="s">
        <v>2767</v>
      </c>
      <c r="F2918" s="6">
        <v>108</v>
      </c>
      <c r="G2918" s="6">
        <v>120</v>
      </c>
      <c r="H2918" s="7">
        <v>42686</v>
      </c>
      <c r="I2918" s="7">
        <v>42696</v>
      </c>
      <c r="J2918" s="3" t="s">
        <v>2543</v>
      </c>
      <c r="K2918" s="17">
        <f>IF(J2918="Januar",238.19,IF(J2918="Februar",240.59,IF(J2918="Mars",245.99,IF(J2918="April",250.79,IF(J2918="Mai",256.52,IF(J2918="Juni",259.83,IF(J2918="Juli",265.66,IF(J2918="August",272.21,IF(J2918="September",275.91,IF(J2918="Oktober",281.13,IF(J2918="November",284.38,IF(J2918="Desember",287.34,0))))))))))))</f>
        <v>284.38</v>
      </c>
      <c r="L2918" s="20">
        <f>$K$2/K2918</f>
        <v>0.83757648217174208</v>
      </c>
      <c r="M2918" s="6">
        <v>10</v>
      </c>
      <c r="N2918" s="6">
        <v>7000000</v>
      </c>
      <c r="O2918" s="6">
        <v>7500000</v>
      </c>
      <c r="P2918" s="6">
        <f>O2918-N2918</f>
        <v>500000</v>
      </c>
      <c r="Q2918" s="8">
        <f>P2918/N2918</f>
        <v>7.1428571428571425E-2</v>
      </c>
      <c r="R2918" s="6">
        <v>85000</v>
      </c>
      <c r="S2918" s="9">
        <f>(N2918+R2918)/F2918</f>
        <v>65601.851851851854</v>
      </c>
      <c r="T2918" s="6">
        <v>70231</v>
      </c>
      <c r="U2918" s="5">
        <f>T2918-S2918</f>
        <v>4629.148148148146</v>
      </c>
      <c r="V2918" s="4">
        <f>U2918/S2918</f>
        <v>7.0564290755116402E-2</v>
      </c>
      <c r="W2918" s="22">
        <f>S2918*L2918</f>
        <v>54946.568298025857</v>
      </c>
      <c r="X2918" s="22">
        <f>T2918*L2918</f>
        <v>58823.833919403616</v>
      </c>
      <c r="Y2918" s="22">
        <f>X2918-W2918</f>
        <v>3877.2656213777591</v>
      </c>
      <c r="Z2918" s="8">
        <f>Y2918/W2918</f>
        <v>7.0564290755116429E-2</v>
      </c>
      <c r="AA2918" s="6">
        <v>465</v>
      </c>
      <c r="AB2918" s="6">
        <v>1897</v>
      </c>
      <c r="AC2918" s="6">
        <f>2016-AB2918</f>
        <v>119</v>
      </c>
      <c r="AD2918" s="6" t="s">
        <v>1108</v>
      </c>
    </row>
    <row r="2919" spans="1:30" x14ac:dyDescent="0.2">
      <c r="A2919">
        <v>47</v>
      </c>
      <c r="B2919" s="6" t="s">
        <v>147</v>
      </c>
      <c r="C2919" s="6" t="s">
        <v>22</v>
      </c>
      <c r="D2919" s="6" t="s">
        <v>23</v>
      </c>
      <c r="E2919" s="6" t="s">
        <v>2767</v>
      </c>
      <c r="F2919" s="6">
        <v>28</v>
      </c>
      <c r="G2919" s="6">
        <v>33</v>
      </c>
      <c r="H2919" s="7">
        <v>42685</v>
      </c>
      <c r="I2919" s="7">
        <v>42696</v>
      </c>
      <c r="J2919" s="7" t="s">
        <v>2543</v>
      </c>
      <c r="K2919" s="17">
        <f>IF(J2919="Januar",238.19,IF(J2919="Februar",240.59,IF(J2919="Mars",245.99,IF(J2919="April",250.79,IF(J2919="Mai",256.52,IF(J2919="Juni",259.83,IF(J2919="Juli",265.66,IF(J2919="August",272.21,IF(J2919="September",275.91,IF(J2919="Oktober",281.13,IF(J2919="November",284.38,IF(J2919="Desember",287.34,0))))))))))))</f>
        <v>284.38</v>
      </c>
      <c r="L2919" s="20">
        <f>$K$2/K2919</f>
        <v>0.83757648217174208</v>
      </c>
      <c r="M2919" s="6">
        <v>11</v>
      </c>
      <c r="N2919" s="6">
        <v>2700000</v>
      </c>
      <c r="O2919" s="6">
        <v>3350000</v>
      </c>
      <c r="P2919" s="6">
        <f>O2919-N2919</f>
        <v>650000</v>
      </c>
      <c r="Q2919" s="8">
        <f>P2919/N2919</f>
        <v>0.24074074074074073</v>
      </c>
      <c r="R2919" s="6"/>
      <c r="S2919" s="9">
        <f>(N2919+R2919)/F2919</f>
        <v>96428.571428571435</v>
      </c>
      <c r="T2919" s="6">
        <v>119643</v>
      </c>
      <c r="U2919" s="5">
        <f>T2919-S2919</f>
        <v>23214.428571428565</v>
      </c>
      <c r="V2919" s="8">
        <f>U2919/S2919</f>
        <v>0.24074222222222214</v>
      </c>
      <c r="W2919" s="22">
        <f>S2919*L2919</f>
        <v>80766.303637989418</v>
      </c>
      <c r="X2919" s="22">
        <f>T2919*L2919</f>
        <v>100210.16305647374</v>
      </c>
      <c r="Y2919" s="22">
        <f>X2919-W2919</f>
        <v>19443.859418484324</v>
      </c>
      <c r="Z2919" s="8">
        <f>Y2919/W2919</f>
        <v>0.24074222222222222</v>
      </c>
      <c r="AA2919" s="6">
        <v>423</v>
      </c>
      <c r="AB2919" s="6">
        <v>1910</v>
      </c>
      <c r="AC2919" s="6">
        <f>2016-AB2919</f>
        <v>106</v>
      </c>
      <c r="AD2919" s="6" t="s">
        <v>148</v>
      </c>
    </row>
    <row r="2920" spans="1:30" x14ac:dyDescent="0.2">
      <c r="A2920">
        <v>47</v>
      </c>
      <c r="B2920" s="6" t="s">
        <v>265</v>
      </c>
      <c r="C2920" s="6" t="s">
        <v>22</v>
      </c>
      <c r="D2920" s="6" t="s">
        <v>23</v>
      </c>
      <c r="E2920" s="6" t="s">
        <v>2767</v>
      </c>
      <c r="F2920" s="6">
        <v>35</v>
      </c>
      <c r="G2920" s="6"/>
      <c r="H2920" s="7">
        <v>42685</v>
      </c>
      <c r="I2920" s="7">
        <v>42696</v>
      </c>
      <c r="J2920" s="3" t="s">
        <v>2543</v>
      </c>
      <c r="K2920" s="17">
        <f>IF(J2920="Januar",238.19,IF(J2920="Februar",240.59,IF(J2920="Mars",245.99,IF(J2920="April",250.79,IF(J2920="Mai",256.52,IF(J2920="Juni",259.83,IF(J2920="Juli",265.66,IF(J2920="August",272.21,IF(J2920="September",275.91,IF(J2920="Oktober",281.13,IF(J2920="November",284.38,IF(J2920="Desember",287.34,0))))))))))))</f>
        <v>284.38</v>
      </c>
      <c r="L2920" s="20">
        <f>$K$2/K2920</f>
        <v>0.83757648217174208</v>
      </c>
      <c r="M2920" s="6">
        <v>11</v>
      </c>
      <c r="N2920" s="6">
        <v>3500000</v>
      </c>
      <c r="O2920" s="6">
        <v>3350000</v>
      </c>
      <c r="P2920" s="6">
        <f>O2920-N2920</f>
        <v>-150000</v>
      </c>
      <c r="Q2920" s="8">
        <f>P2920/N2920</f>
        <v>-4.2857142857142858E-2</v>
      </c>
      <c r="R2920" s="6">
        <v>26304</v>
      </c>
      <c r="S2920" s="9">
        <f>(N2920+R2920)/F2920</f>
        <v>100751.54285714286</v>
      </c>
      <c r="T2920" s="6">
        <v>96466</v>
      </c>
      <c r="U2920" s="5">
        <f>T2920-S2920</f>
        <v>-4285.5428571428638</v>
      </c>
      <c r="V2920" s="4">
        <f>U2920/S2920</f>
        <v>-4.2535754149387067E-2</v>
      </c>
      <c r="W2920" s="22">
        <f>S2920*L2920</f>
        <v>84387.122839661228</v>
      </c>
      <c r="X2920" s="22">
        <f>T2920*L2920</f>
        <v>80797.652929179269</v>
      </c>
      <c r="Y2920" s="22">
        <f>X2920-W2920</f>
        <v>-3589.4699104819592</v>
      </c>
      <c r="Z2920" s="8">
        <f>Y2920/W2920</f>
        <v>-4.2535754149387102E-2</v>
      </c>
      <c r="AA2920" s="10">
        <v>1580</v>
      </c>
      <c r="AB2920" s="6">
        <v>1964</v>
      </c>
      <c r="AC2920" s="6">
        <f>2016-AB2920</f>
        <v>52</v>
      </c>
      <c r="AD2920" s="6" t="s">
        <v>116</v>
      </c>
    </row>
    <row r="2921" spans="1:30" x14ac:dyDescent="0.2">
      <c r="A2921">
        <v>47</v>
      </c>
      <c r="B2921" s="6" t="s">
        <v>530</v>
      </c>
      <c r="C2921" s="6" t="s">
        <v>22</v>
      </c>
      <c r="D2921" s="6" t="s">
        <v>23</v>
      </c>
      <c r="E2921" s="6" t="s">
        <v>2767</v>
      </c>
      <c r="F2921" s="6">
        <v>44</v>
      </c>
      <c r="G2921" s="6">
        <v>50</v>
      </c>
      <c r="H2921" s="7">
        <v>42685</v>
      </c>
      <c r="I2921" s="7">
        <v>42696</v>
      </c>
      <c r="J2921" s="7" t="s">
        <v>2543</v>
      </c>
      <c r="K2921" s="17">
        <f>IF(J2921="Januar",238.19,IF(J2921="Februar",240.59,IF(J2921="Mars",245.99,IF(J2921="April",250.79,IF(J2921="Mai",256.52,IF(J2921="Juni",259.83,IF(J2921="Juli",265.66,IF(J2921="August",272.21,IF(J2921="September",275.91,IF(J2921="Oktober",281.13,IF(J2921="November",284.38,IF(J2921="Desember",287.34,0))))))))))))</f>
        <v>284.38</v>
      </c>
      <c r="L2921" s="20">
        <f>$K$2/K2921</f>
        <v>0.83757648217174208</v>
      </c>
      <c r="M2921" s="6">
        <v>11</v>
      </c>
      <c r="N2921" s="6">
        <v>2800000</v>
      </c>
      <c r="O2921" s="6">
        <v>3375000</v>
      </c>
      <c r="P2921" s="6">
        <f>O2921-N2921</f>
        <v>575000</v>
      </c>
      <c r="Q2921" s="8">
        <f>P2921/N2921</f>
        <v>0.20535714285714285</v>
      </c>
      <c r="R2921" s="6">
        <v>12392</v>
      </c>
      <c r="S2921" s="9">
        <f>(N2921+R2921)/F2921</f>
        <v>63918</v>
      </c>
      <c r="T2921" s="6">
        <v>76986</v>
      </c>
      <c r="U2921" s="5">
        <f>T2921-S2921</f>
        <v>13068</v>
      </c>
      <c r="V2921" s="4">
        <f>U2921/S2921</f>
        <v>0.20444945085891297</v>
      </c>
      <c r="W2921" s="22">
        <f>S2921*L2921</f>
        <v>53536.213587453407</v>
      </c>
      <c r="X2921" s="22">
        <f>T2921*L2921</f>
        <v>64481.663056473735</v>
      </c>
      <c r="Y2921" s="22">
        <f>X2921-W2921</f>
        <v>10945.449469020328</v>
      </c>
      <c r="Z2921" s="8">
        <f>Y2921/W2921</f>
        <v>0.20444945085891306</v>
      </c>
      <c r="AA2921" s="6">
        <v>555</v>
      </c>
      <c r="AB2921" s="6">
        <v>1904</v>
      </c>
      <c r="AC2921" s="6">
        <f>2016-AB2921</f>
        <v>112</v>
      </c>
      <c r="AD2921" s="6" t="s">
        <v>37</v>
      </c>
    </row>
    <row r="2922" spans="1:30" x14ac:dyDescent="0.2">
      <c r="A2922">
        <v>47</v>
      </c>
      <c r="B2922" s="6" t="s">
        <v>595</v>
      </c>
      <c r="C2922" s="6" t="s">
        <v>22</v>
      </c>
      <c r="D2922" s="6" t="s">
        <v>23</v>
      </c>
      <c r="E2922" s="6" t="s">
        <v>2767</v>
      </c>
      <c r="F2922" s="6">
        <v>46</v>
      </c>
      <c r="G2922" s="6">
        <v>57</v>
      </c>
      <c r="H2922" s="7">
        <v>42685</v>
      </c>
      <c r="I2922" s="7">
        <v>42696</v>
      </c>
      <c r="J2922" s="3" t="s">
        <v>2543</v>
      </c>
      <c r="K2922" s="17">
        <f>IF(J2922="Januar",238.19,IF(J2922="Februar",240.59,IF(J2922="Mars",245.99,IF(J2922="April",250.79,IF(J2922="Mai",256.52,IF(J2922="Juni",259.83,IF(J2922="Juli",265.66,IF(J2922="August",272.21,IF(J2922="September",275.91,IF(J2922="Oktober",281.13,IF(J2922="November",284.38,IF(J2922="Desember",287.34,0))))))))))))</f>
        <v>284.38</v>
      </c>
      <c r="L2922" s="20">
        <f>$K$2/K2922</f>
        <v>0.83757648217174208</v>
      </c>
      <c r="M2922" s="6">
        <v>11</v>
      </c>
      <c r="N2922" s="6">
        <v>2300000</v>
      </c>
      <c r="O2922" s="6">
        <v>2300000</v>
      </c>
      <c r="P2922" s="6">
        <f>O2922-N2922</f>
        <v>0</v>
      </c>
      <c r="Q2922" s="8">
        <f>P2922/N2922</f>
        <v>0</v>
      </c>
      <c r="R2922" s="6">
        <v>50000</v>
      </c>
      <c r="S2922" s="9">
        <f>(N2922+R2922)/F2922</f>
        <v>51086.956521739128</v>
      </c>
      <c r="T2922" s="6">
        <v>51087</v>
      </c>
      <c r="U2922" s="5">
        <f>T2922-S2922</f>
        <v>4.3478260871779639E-2</v>
      </c>
      <c r="V2922" s="4">
        <f>U2922/S2922</f>
        <v>8.5106382983058025E-7</v>
      </c>
      <c r="W2922" s="22">
        <f>S2922*L2922</f>
        <v>42789.233328338996</v>
      </c>
      <c r="X2922" s="22">
        <f>T2922*L2922</f>
        <v>42789.269744707788</v>
      </c>
      <c r="Y2922" s="22">
        <f>X2922-W2922</f>
        <v>3.641636879183352E-2</v>
      </c>
      <c r="Z2922" s="8">
        <f>Y2922/W2922</f>
        <v>8.5106382982831401E-7</v>
      </c>
      <c r="AA2922" s="10">
        <v>21911</v>
      </c>
      <c r="AB2922" s="6">
        <v>1991</v>
      </c>
      <c r="AC2922" s="6">
        <f>2016-AB2922</f>
        <v>25</v>
      </c>
      <c r="AD2922" s="6" t="s">
        <v>94</v>
      </c>
    </row>
    <row r="2923" spans="1:30" x14ac:dyDescent="0.2">
      <c r="A2923">
        <v>47</v>
      </c>
      <c r="B2923" s="6" t="s">
        <v>991</v>
      </c>
      <c r="C2923" s="6" t="s">
        <v>22</v>
      </c>
      <c r="D2923" s="6" t="s">
        <v>23</v>
      </c>
      <c r="E2923" s="6" t="s">
        <v>2767</v>
      </c>
      <c r="F2923" s="6">
        <v>55</v>
      </c>
      <c r="G2923" s="6">
        <v>66</v>
      </c>
      <c r="H2923" s="7">
        <v>42685</v>
      </c>
      <c r="I2923" s="7">
        <v>42696</v>
      </c>
      <c r="J2923" s="7" t="s">
        <v>2543</v>
      </c>
      <c r="K2923" s="17">
        <f>IF(J2923="Januar",238.19,IF(J2923="Februar",240.59,IF(J2923="Mars",245.99,IF(J2923="April",250.79,IF(J2923="Mai",256.52,IF(J2923="Juni",259.83,IF(J2923="Juli",265.66,IF(J2923="August",272.21,IF(J2923="September",275.91,IF(J2923="Oktober",281.13,IF(J2923="November",284.38,IF(J2923="Desember",287.34,0))))))))))))</f>
        <v>284.38</v>
      </c>
      <c r="L2923" s="20">
        <f>$K$2/K2923</f>
        <v>0.83757648217174208</v>
      </c>
      <c r="M2923" s="6">
        <v>11</v>
      </c>
      <c r="N2923" s="6">
        <v>2550000</v>
      </c>
      <c r="O2923" s="6">
        <v>2590000</v>
      </c>
      <c r="P2923" s="6">
        <f>O2923-N2923</f>
        <v>40000</v>
      </c>
      <c r="Q2923" s="8">
        <f>P2923/N2923</f>
        <v>1.5686274509803921E-2</v>
      </c>
      <c r="R2923" s="6">
        <v>185063</v>
      </c>
      <c r="S2923" s="9">
        <f>(N2923+R2923)/F2923</f>
        <v>49728.418181818182</v>
      </c>
      <c r="T2923" s="6">
        <v>50456</v>
      </c>
      <c r="U2923" s="5">
        <f>T2923-S2923</f>
        <v>727.58181818181765</v>
      </c>
      <c r="V2923" s="4">
        <f>U2923/S2923</f>
        <v>1.4631107217639949E-2</v>
      </c>
      <c r="W2923" s="22">
        <f>S2923*L2923</f>
        <v>41651.353564692574</v>
      </c>
      <c r="X2923" s="22">
        <f>T2923*L2923</f>
        <v>42260.758984457418</v>
      </c>
      <c r="Y2923" s="22">
        <f>X2923-W2923</f>
        <v>609.40541976484383</v>
      </c>
      <c r="Z2923" s="8">
        <f>Y2923/W2923</f>
        <v>1.4631107217639874E-2</v>
      </c>
      <c r="AA2923" s="10">
        <v>36152</v>
      </c>
      <c r="AB2923" s="6">
        <v>1987</v>
      </c>
      <c r="AC2923" s="6">
        <f>2016-AB2923</f>
        <v>29</v>
      </c>
      <c r="AD2923" s="6" t="s">
        <v>37</v>
      </c>
    </row>
    <row r="2924" spans="1:30" x14ac:dyDescent="0.2">
      <c r="A2924">
        <v>47</v>
      </c>
      <c r="B2924" s="2" t="s">
        <v>891</v>
      </c>
      <c r="C2924" s="2" t="s">
        <v>22</v>
      </c>
      <c r="D2924" s="2" t="s">
        <v>23</v>
      </c>
      <c r="E2924" s="6" t="s">
        <v>2767</v>
      </c>
      <c r="F2924" s="2">
        <v>57</v>
      </c>
      <c r="G2924" s="2">
        <v>62</v>
      </c>
      <c r="H2924" s="3">
        <v>42685</v>
      </c>
      <c r="I2924" s="3">
        <v>42696</v>
      </c>
      <c r="J2924" s="3" t="s">
        <v>2543</v>
      </c>
      <c r="K2924" s="17">
        <f>IF(J2924="Januar",238.19,IF(J2924="Februar",240.59,IF(J2924="Mars",245.99,IF(J2924="April",250.79,IF(J2924="Mai",256.52,IF(J2924="Juni",259.83,IF(J2924="Juli",265.66,IF(J2924="August",272.21,IF(J2924="September",275.91,IF(J2924="Oktober",281.13,IF(J2924="November",284.38,IF(J2924="Desember",287.34,0))))))))))))</f>
        <v>284.38</v>
      </c>
      <c r="L2924" s="20">
        <f>$K$2/K2924</f>
        <v>0.83757648217174208</v>
      </c>
      <c r="M2924" s="2">
        <v>11</v>
      </c>
      <c r="N2924" s="2">
        <v>4000000</v>
      </c>
      <c r="O2924" s="2">
        <v>4250000</v>
      </c>
      <c r="P2924" s="2">
        <f>O2924-N2924</f>
        <v>250000</v>
      </c>
      <c r="Q2924" s="4">
        <f>P2924/N2924</f>
        <v>6.25E-2</v>
      </c>
      <c r="R2924" s="2"/>
      <c r="S2924" s="9">
        <f>(N2924+R2924)/F2924</f>
        <v>70175.438596491222</v>
      </c>
      <c r="T2924" s="2">
        <v>74561</v>
      </c>
      <c r="U2924" s="5">
        <f>T2924-S2924</f>
        <v>4385.5614035087783</v>
      </c>
      <c r="V2924" s="4">
        <f>U2924/S2924</f>
        <v>6.2494250000000098E-2</v>
      </c>
      <c r="W2924" s="22">
        <f>S2924*L2924</f>
        <v>58777.296994508208</v>
      </c>
      <c r="X2924" s="22">
        <f>T2924*L2924</f>
        <v>62450.540087207264</v>
      </c>
      <c r="Y2924" s="22">
        <f>X2924-W2924</f>
        <v>3673.2430926990564</v>
      </c>
      <c r="Z2924" s="8">
        <f>Y2924/W2924</f>
        <v>6.2494250000000202E-2</v>
      </c>
      <c r="AA2924" s="11">
        <v>3312</v>
      </c>
      <c r="AB2924" s="2">
        <v>2009</v>
      </c>
      <c r="AC2924" s="2">
        <f>2016-AB2924</f>
        <v>7</v>
      </c>
      <c r="AD2924" s="2" t="s">
        <v>27</v>
      </c>
    </row>
    <row r="2925" spans="1:30" x14ac:dyDescent="0.2">
      <c r="A2925">
        <v>47</v>
      </c>
      <c r="B2925" s="2" t="s">
        <v>1469</v>
      </c>
      <c r="C2925" s="2" t="s">
        <v>22</v>
      </c>
      <c r="D2925" s="2" t="s">
        <v>23</v>
      </c>
      <c r="E2925" s="6" t="s">
        <v>2767</v>
      </c>
      <c r="F2925" s="2">
        <v>68</v>
      </c>
      <c r="G2925" s="2">
        <v>77</v>
      </c>
      <c r="H2925" s="3">
        <v>42685</v>
      </c>
      <c r="I2925" s="3">
        <v>42696</v>
      </c>
      <c r="J2925" s="7" t="s">
        <v>2543</v>
      </c>
      <c r="K2925" s="17">
        <f>IF(J2925="Januar",238.19,IF(J2925="Februar",240.59,IF(J2925="Mars",245.99,IF(J2925="April",250.79,IF(J2925="Mai",256.52,IF(J2925="Juni",259.83,IF(J2925="Juli",265.66,IF(J2925="August",272.21,IF(J2925="September",275.91,IF(J2925="Oktober",281.13,IF(J2925="November",284.38,IF(J2925="Desember",287.34,0))))))))))))</f>
        <v>284.38</v>
      </c>
      <c r="L2925" s="20">
        <f>$K$2/K2925</f>
        <v>0.83757648217174208</v>
      </c>
      <c r="M2925" s="2">
        <v>11</v>
      </c>
      <c r="N2925" s="2">
        <v>5000000</v>
      </c>
      <c r="O2925" s="2">
        <v>5170000</v>
      </c>
      <c r="P2925" s="2">
        <f>O2925-N2925</f>
        <v>170000</v>
      </c>
      <c r="Q2925" s="4">
        <f>P2925/N2925</f>
        <v>3.4000000000000002E-2</v>
      </c>
      <c r="R2925" s="2"/>
      <c r="S2925" s="9">
        <f>(N2925+R2925)/F2925</f>
        <v>73529.411764705888</v>
      </c>
      <c r="T2925" s="2">
        <v>76029</v>
      </c>
      <c r="U2925" s="5">
        <f>T2925-S2925</f>
        <v>2499.5882352941117</v>
      </c>
      <c r="V2925" s="4">
        <f>U2925/S2925</f>
        <v>3.3994399999999918E-2</v>
      </c>
      <c r="W2925" s="22">
        <f>S2925*L2925</f>
        <v>61586.506042039866</v>
      </c>
      <c r="X2925" s="22">
        <f>T2925*L2925</f>
        <v>63680.102363035381</v>
      </c>
      <c r="Y2925" s="22">
        <f>X2925-W2925</f>
        <v>2093.5963209955153</v>
      </c>
      <c r="Z2925" s="8">
        <f>Y2925/W2925</f>
        <v>3.3994399999999925E-2</v>
      </c>
      <c r="AA2925" s="2"/>
      <c r="AB2925" s="2">
        <v>2016</v>
      </c>
      <c r="AC2925" s="2">
        <f>2016-AB2925</f>
        <v>0</v>
      </c>
      <c r="AD2925" s="2" t="s">
        <v>91</v>
      </c>
    </row>
    <row r="2926" spans="1:30" x14ac:dyDescent="0.2">
      <c r="A2926">
        <v>47</v>
      </c>
      <c r="B2926" s="6" t="s">
        <v>1569</v>
      </c>
      <c r="C2926" s="6" t="s">
        <v>22</v>
      </c>
      <c r="D2926" s="6" t="s">
        <v>23</v>
      </c>
      <c r="E2926" s="6" t="s">
        <v>2767</v>
      </c>
      <c r="F2926" s="6">
        <v>71</v>
      </c>
      <c r="G2926" s="6">
        <v>77</v>
      </c>
      <c r="H2926" s="7">
        <v>42685</v>
      </c>
      <c r="I2926" s="7">
        <v>42696</v>
      </c>
      <c r="J2926" s="3" t="s">
        <v>2543</v>
      </c>
      <c r="K2926" s="17">
        <f>IF(J2926="Januar",238.19,IF(J2926="Februar",240.59,IF(J2926="Mars",245.99,IF(J2926="April",250.79,IF(J2926="Mai",256.52,IF(J2926="Juni",259.83,IF(J2926="Juli",265.66,IF(J2926="August",272.21,IF(J2926="September",275.91,IF(J2926="Oktober",281.13,IF(J2926="November",284.38,IF(J2926="Desember",287.34,0))))))))))))</f>
        <v>284.38</v>
      </c>
      <c r="L2926" s="20">
        <f>$K$2/K2926</f>
        <v>0.83757648217174208</v>
      </c>
      <c r="M2926" s="6">
        <v>11</v>
      </c>
      <c r="N2926" s="6">
        <v>4400000</v>
      </c>
      <c r="O2926" s="6">
        <v>5200000</v>
      </c>
      <c r="P2926" s="6">
        <f>O2926-N2926</f>
        <v>800000</v>
      </c>
      <c r="Q2926" s="8">
        <f>P2926/N2926</f>
        <v>0.18181818181818182</v>
      </c>
      <c r="R2926" s="6"/>
      <c r="S2926" s="9">
        <f>(N2926+R2926)/F2926</f>
        <v>61971.830985915491</v>
      </c>
      <c r="T2926" s="6">
        <v>73239</v>
      </c>
      <c r="U2926" s="5">
        <f>T2926-S2926</f>
        <v>11267.169014084509</v>
      </c>
      <c r="V2926" s="4">
        <f>U2926/S2926</f>
        <v>0.18181113636363641</v>
      </c>
      <c r="W2926" s="22">
        <f>S2926*L2926</f>
        <v>51906.148190924861</v>
      </c>
      <c r="X2926" s="22">
        <f>T2926*L2926</f>
        <v>61343.263977776216</v>
      </c>
      <c r="Y2926" s="22">
        <f>X2926-W2926</f>
        <v>9437.1157868513546</v>
      </c>
      <c r="Z2926" s="8">
        <f>Y2926/W2926</f>
        <v>0.18181113636363633</v>
      </c>
      <c r="AA2926" s="10">
        <v>2997</v>
      </c>
      <c r="AB2926" s="6">
        <v>1988</v>
      </c>
      <c r="AC2926" s="6">
        <f>2016-AB2926</f>
        <v>28</v>
      </c>
      <c r="AD2926" s="6" t="s">
        <v>94</v>
      </c>
    </row>
    <row r="2927" spans="1:30" x14ac:dyDescent="0.2">
      <c r="A2927">
        <v>47</v>
      </c>
      <c r="B2927" s="6" t="s">
        <v>2222</v>
      </c>
      <c r="C2927" s="6" t="s">
        <v>22</v>
      </c>
      <c r="D2927" s="6" t="s">
        <v>23</v>
      </c>
      <c r="E2927" s="6" t="s">
        <v>2767</v>
      </c>
      <c r="F2927" s="6">
        <v>103</v>
      </c>
      <c r="G2927" s="6">
        <v>113</v>
      </c>
      <c r="H2927" s="7">
        <v>42685</v>
      </c>
      <c r="I2927" s="7">
        <v>42696</v>
      </c>
      <c r="J2927" s="7" t="s">
        <v>2543</v>
      </c>
      <c r="K2927" s="17">
        <f>IF(J2927="Januar",238.19,IF(J2927="Februar",240.59,IF(J2927="Mars",245.99,IF(J2927="April",250.79,IF(J2927="Mai",256.52,IF(J2927="Juni",259.83,IF(J2927="Juli",265.66,IF(J2927="August",272.21,IF(J2927="September",275.91,IF(J2927="Oktober",281.13,IF(J2927="November",284.38,IF(J2927="Desember",287.34,0))))))))))))</f>
        <v>284.38</v>
      </c>
      <c r="L2927" s="20">
        <f>$K$2/K2927</f>
        <v>0.83757648217174208</v>
      </c>
      <c r="M2927" s="6">
        <v>11</v>
      </c>
      <c r="N2927" s="6">
        <v>5900000</v>
      </c>
      <c r="O2927" s="6">
        <v>6160000</v>
      </c>
      <c r="P2927" s="6">
        <f>O2927-N2927</f>
        <v>260000</v>
      </c>
      <c r="Q2927" s="8">
        <f>P2927/N2927</f>
        <v>4.4067796610169491E-2</v>
      </c>
      <c r="R2927" s="6">
        <v>31148</v>
      </c>
      <c r="S2927" s="9">
        <f>(N2927+R2927)/F2927</f>
        <v>57583.961165048546</v>
      </c>
      <c r="T2927" s="6">
        <v>60108</v>
      </c>
      <c r="U2927" s="5">
        <f>T2927-S2927</f>
        <v>2524.0388349514542</v>
      </c>
      <c r="V2927" s="4">
        <f>U2927/S2927</f>
        <v>4.3832323860406072E-2</v>
      </c>
      <c r="W2927" s="22">
        <f>S2927*L2927</f>
        <v>48230.97162213557</v>
      </c>
      <c r="X2927" s="22">
        <f>T2927*L2927</f>
        <v>50345.047190379075</v>
      </c>
      <c r="Y2927" s="22">
        <f>X2927-W2927</f>
        <v>2114.0755682435047</v>
      </c>
      <c r="Z2927" s="8">
        <f>Y2927/W2927</f>
        <v>4.3832323860406149E-2</v>
      </c>
      <c r="AA2927" s="10">
        <v>22180</v>
      </c>
      <c r="AB2927" s="6">
        <v>1984</v>
      </c>
      <c r="AC2927" s="6">
        <f>2016-AB2927</f>
        <v>32</v>
      </c>
      <c r="AD2927" s="6" t="s">
        <v>173</v>
      </c>
    </row>
    <row r="2928" spans="1:30" x14ac:dyDescent="0.2">
      <c r="A2928">
        <v>47</v>
      </c>
      <c r="B2928" s="6" t="s">
        <v>1633</v>
      </c>
      <c r="C2928" s="6" t="s">
        <v>22</v>
      </c>
      <c r="D2928" s="6" t="s">
        <v>23</v>
      </c>
      <c r="E2928" s="6" t="s">
        <v>2767</v>
      </c>
      <c r="F2928" s="6">
        <v>124</v>
      </c>
      <c r="G2928" s="6">
        <v>140</v>
      </c>
      <c r="H2928" s="7">
        <v>42685</v>
      </c>
      <c r="I2928" s="7">
        <v>42696</v>
      </c>
      <c r="J2928" s="7" t="s">
        <v>2543</v>
      </c>
      <c r="K2928" s="17">
        <f>IF(J2928="Januar",238.19,IF(J2928="Februar",240.59,IF(J2928="Mars",245.99,IF(J2928="April",250.79,IF(J2928="Mai",256.52,IF(J2928="Juni",259.83,IF(J2928="Juli",265.66,IF(J2928="August",272.21,IF(J2928="September",275.91,IF(J2928="Oktober",281.13,IF(J2928="November",284.38,IF(J2928="Desember",287.34,0))))))))))))</f>
        <v>284.38</v>
      </c>
      <c r="L2928" s="20">
        <f>$K$2/K2928</f>
        <v>0.83757648217174208</v>
      </c>
      <c r="M2928" s="6">
        <v>11</v>
      </c>
      <c r="N2928" s="6">
        <v>7800000</v>
      </c>
      <c r="O2928" s="6">
        <v>8300000</v>
      </c>
      <c r="P2928" s="6">
        <f>O2928-N2928</f>
        <v>500000</v>
      </c>
      <c r="Q2928" s="8">
        <f>P2928/N2928</f>
        <v>6.4102564102564097E-2</v>
      </c>
      <c r="R2928" s="6">
        <v>21422</v>
      </c>
      <c r="S2928" s="9">
        <f>(N2928+R2928)/F2928</f>
        <v>63075.983870967742</v>
      </c>
      <c r="T2928" s="6">
        <v>67108</v>
      </c>
      <c r="U2928" s="5">
        <f>T2928-S2928</f>
        <v>4032.0161290322576</v>
      </c>
      <c r="V2928" s="4">
        <f>U2928/S2928</f>
        <v>6.3923158729959836E-2</v>
      </c>
      <c r="W2928" s="22">
        <f>S2928*L2928</f>
        <v>52830.960680166703</v>
      </c>
      <c r="X2928" s="22">
        <f>T2928*L2928</f>
        <v>56208.082565581266</v>
      </c>
      <c r="Y2928" s="22">
        <f>X2928-W2928</f>
        <v>3377.1218854145627</v>
      </c>
      <c r="Z2928" s="8">
        <f>Y2928/W2928</f>
        <v>6.3923158729959836E-2</v>
      </c>
      <c r="AA2928" s="6">
        <v>432</v>
      </c>
      <c r="AB2928" s="6">
        <v>1894</v>
      </c>
      <c r="AC2928" s="6">
        <f>2016-AB2928</f>
        <v>122</v>
      </c>
      <c r="AD2928" s="6" t="s">
        <v>67</v>
      </c>
    </row>
    <row r="2929" spans="1:30" x14ac:dyDescent="0.2">
      <c r="A2929">
        <v>47</v>
      </c>
      <c r="B2929" s="2" t="s">
        <v>1696</v>
      </c>
      <c r="C2929" s="2" t="s">
        <v>22</v>
      </c>
      <c r="D2929" s="2" t="s">
        <v>23</v>
      </c>
      <c r="E2929" s="6" t="s">
        <v>2767</v>
      </c>
      <c r="F2929" s="2">
        <v>75</v>
      </c>
      <c r="G2929" s="2">
        <v>82</v>
      </c>
      <c r="H2929" s="3">
        <v>42684</v>
      </c>
      <c r="I2929" s="3">
        <v>42696</v>
      </c>
      <c r="J2929" s="3" t="s">
        <v>2543</v>
      </c>
      <c r="K2929" s="17">
        <f>IF(J2929="Januar",238.19,IF(J2929="Februar",240.59,IF(J2929="Mars",245.99,IF(J2929="April",250.79,IF(J2929="Mai",256.52,IF(J2929="Juni",259.83,IF(J2929="Juli",265.66,IF(J2929="August",272.21,IF(J2929="September",275.91,IF(J2929="Oktober",281.13,IF(J2929="November",284.38,IF(J2929="Desember",287.34,0))))))))))))</f>
        <v>284.38</v>
      </c>
      <c r="L2929" s="20">
        <f>$K$2/K2929</f>
        <v>0.83757648217174208</v>
      </c>
      <c r="M2929" s="2">
        <v>12</v>
      </c>
      <c r="N2929" s="2">
        <v>4200000</v>
      </c>
      <c r="O2929" s="2">
        <v>4800000</v>
      </c>
      <c r="P2929" s="2">
        <f>O2929-N2929</f>
        <v>600000</v>
      </c>
      <c r="Q2929" s="4">
        <f>P2929/N2929</f>
        <v>0.14285714285714285</v>
      </c>
      <c r="R2929" s="2">
        <v>10152</v>
      </c>
      <c r="S2929" s="9">
        <f>(N2929+R2929)/F2929</f>
        <v>56135.360000000001</v>
      </c>
      <c r="T2929" s="2">
        <v>64135</v>
      </c>
      <c r="U2929" s="5">
        <f>T2929-S2929</f>
        <v>7999.6399999999994</v>
      </c>
      <c r="V2929" s="4">
        <f>U2929/S2929</f>
        <v>0.1425062563061856</v>
      </c>
      <c r="W2929" s="22">
        <f>S2929*L2929</f>
        <v>47017.657354244322</v>
      </c>
      <c r="X2929" s="22">
        <f>T2929*L2929</f>
        <v>53717.967684084681</v>
      </c>
      <c r="Y2929" s="22">
        <f>X2929-W2929</f>
        <v>6700.3103298403585</v>
      </c>
      <c r="Z2929" s="8">
        <f>Y2929/W2929</f>
        <v>0.14250625630618571</v>
      </c>
      <c r="AA2929" s="2"/>
      <c r="AB2929" s="2">
        <v>1976</v>
      </c>
      <c r="AC2929" s="2">
        <f>2016-AB2929</f>
        <v>40</v>
      </c>
      <c r="AD2929" s="2" t="s">
        <v>27</v>
      </c>
    </row>
    <row r="2930" spans="1:30" x14ac:dyDescent="0.2">
      <c r="A2930">
        <v>47</v>
      </c>
      <c r="B2930" s="2" t="s">
        <v>498</v>
      </c>
      <c r="C2930" s="2" t="s">
        <v>22</v>
      </c>
      <c r="D2930" s="2" t="s">
        <v>23</v>
      </c>
      <c r="E2930" s="6" t="s">
        <v>2767</v>
      </c>
      <c r="F2930" s="2">
        <v>43</v>
      </c>
      <c r="G2930" s="2">
        <v>50</v>
      </c>
      <c r="H2930" s="3">
        <v>42681</v>
      </c>
      <c r="I2930" s="3">
        <v>42696</v>
      </c>
      <c r="J2930" s="3" t="s">
        <v>2543</v>
      </c>
      <c r="K2930" s="17">
        <f>IF(J2930="Januar",238.19,IF(J2930="Februar",240.59,IF(J2930="Mars",245.99,IF(J2930="April",250.79,IF(J2930="Mai",256.52,IF(J2930="Juni",259.83,IF(J2930="Juli",265.66,IF(J2930="August",272.21,IF(J2930="September",275.91,IF(J2930="Oktober",281.13,IF(J2930="November",284.38,IF(J2930="Desember",287.34,0))))))))))))</f>
        <v>284.38</v>
      </c>
      <c r="L2930" s="20">
        <f>$K$2/K2930</f>
        <v>0.83757648217174208</v>
      </c>
      <c r="M2930" s="2">
        <v>15</v>
      </c>
      <c r="N2930" s="2">
        <v>4300000</v>
      </c>
      <c r="O2930" s="2">
        <v>4350000</v>
      </c>
      <c r="P2930" s="2">
        <f>O2930-N2930</f>
        <v>50000</v>
      </c>
      <c r="Q2930" s="4">
        <f>P2930/N2930</f>
        <v>1.1627906976744186E-2</v>
      </c>
      <c r="R2930" s="2"/>
      <c r="S2930" s="9">
        <f>(N2930+R2930)/F2930</f>
        <v>100000</v>
      </c>
      <c r="T2930" s="2">
        <v>101163</v>
      </c>
      <c r="U2930" s="5">
        <f>T2930-S2930</f>
        <v>1163</v>
      </c>
      <c r="V2930" s="4">
        <f>U2930/S2930</f>
        <v>1.163E-2</v>
      </c>
      <c r="W2930" s="22">
        <f>S2930*L2930</f>
        <v>83757.64821717421</v>
      </c>
      <c r="X2930" s="22">
        <f>T2930*L2930</f>
        <v>84731.749665939948</v>
      </c>
      <c r="Y2930" s="22">
        <f>X2930-W2930</f>
        <v>974.10144876573759</v>
      </c>
      <c r="Z2930" s="8">
        <f>Y2930/W2930</f>
        <v>1.1630000000000019E-2</v>
      </c>
      <c r="AA2930" s="11">
        <v>8272</v>
      </c>
      <c r="AB2930" s="2">
        <v>2016</v>
      </c>
      <c r="AC2930" s="2">
        <f>2016-AB2930</f>
        <v>0</v>
      </c>
      <c r="AD2930" s="2" t="s">
        <v>146</v>
      </c>
    </row>
    <row r="2931" spans="1:30" x14ac:dyDescent="0.2">
      <c r="A2931">
        <v>47</v>
      </c>
      <c r="B2931" s="2" t="s">
        <v>517</v>
      </c>
      <c r="C2931" s="2" t="s">
        <v>22</v>
      </c>
      <c r="D2931" s="2" t="s">
        <v>23</v>
      </c>
      <c r="E2931" s="6" t="s">
        <v>2767</v>
      </c>
      <c r="F2931" s="2">
        <v>90</v>
      </c>
      <c r="G2931" s="2">
        <v>100</v>
      </c>
      <c r="H2931" s="3">
        <v>42687</v>
      </c>
      <c r="I2931" s="3">
        <v>42697</v>
      </c>
      <c r="J2931" s="3" t="s">
        <v>2543</v>
      </c>
      <c r="K2931" s="17">
        <f>IF(J2931="Januar",238.19,IF(J2931="Februar",240.59,IF(J2931="Mars",245.99,IF(J2931="April",250.79,IF(J2931="Mai",256.52,IF(J2931="Juni",259.83,IF(J2931="Juli",265.66,IF(J2931="August",272.21,IF(J2931="September",275.91,IF(J2931="Oktober",281.13,IF(J2931="November",284.38,IF(J2931="Desember",287.34,0))))))))))))</f>
        <v>284.38</v>
      </c>
      <c r="L2931" s="20">
        <f>$K$2/K2931</f>
        <v>0.83757648217174208</v>
      </c>
      <c r="M2931" s="2">
        <v>10</v>
      </c>
      <c r="N2931" s="2">
        <v>8500000</v>
      </c>
      <c r="O2931" s="2">
        <v>9200000</v>
      </c>
      <c r="P2931" s="2">
        <f>O2931-N2931</f>
        <v>700000</v>
      </c>
      <c r="Q2931" s="4">
        <f>P2931/N2931</f>
        <v>8.2352941176470587E-2</v>
      </c>
      <c r="R2931" s="2"/>
      <c r="S2931" s="9">
        <f>(N2931+R2931)/F2931</f>
        <v>94444.444444444438</v>
      </c>
      <c r="T2931" s="2">
        <v>102222</v>
      </c>
      <c r="U2931" s="5">
        <f>T2931-S2931</f>
        <v>7777.555555555562</v>
      </c>
      <c r="V2931" s="4">
        <f>U2931/S2931</f>
        <v>8.2350588235294189E-2</v>
      </c>
      <c r="W2931" s="22">
        <f>S2931*L2931</f>
        <v>79104.445538442305</v>
      </c>
      <c r="X2931" s="22">
        <f>T2931*L2931</f>
        <v>85618.743160559825</v>
      </c>
      <c r="Y2931" s="22">
        <f>X2931-W2931</f>
        <v>6514.2976221175195</v>
      </c>
      <c r="Z2931" s="8">
        <f>Y2931/W2931</f>
        <v>8.2350588235294217E-2</v>
      </c>
      <c r="AA2931" s="11">
        <v>1662</v>
      </c>
      <c r="AB2931" s="2">
        <v>2012</v>
      </c>
      <c r="AC2931" s="2">
        <f>2016-AB2931</f>
        <v>4</v>
      </c>
      <c r="AD2931" s="2" t="s">
        <v>362</v>
      </c>
    </row>
    <row r="2932" spans="1:30" x14ac:dyDescent="0.2">
      <c r="A2932">
        <v>47</v>
      </c>
      <c r="B2932" s="6" t="s">
        <v>77</v>
      </c>
      <c r="C2932" s="6" t="s">
        <v>22</v>
      </c>
      <c r="D2932" s="6" t="s">
        <v>23</v>
      </c>
      <c r="E2932" s="6" t="s">
        <v>2767</v>
      </c>
      <c r="F2932" s="6">
        <v>25</v>
      </c>
      <c r="G2932" s="6">
        <v>28</v>
      </c>
      <c r="H2932" s="7">
        <v>42686</v>
      </c>
      <c r="I2932" s="7">
        <v>42697</v>
      </c>
      <c r="J2932" s="3" t="s">
        <v>2543</v>
      </c>
      <c r="K2932" s="17">
        <f>IF(J2932="Januar",238.19,IF(J2932="Februar",240.59,IF(J2932="Mars",245.99,IF(J2932="April",250.79,IF(J2932="Mai",256.52,IF(J2932="Juni",259.83,IF(J2932="Juli",265.66,IF(J2932="August",272.21,IF(J2932="September",275.91,IF(J2932="Oktober",281.13,IF(J2932="November",284.38,IF(J2932="Desember",287.34,0))))))))))))</f>
        <v>284.38</v>
      </c>
      <c r="L2932" s="20">
        <f>$K$2/K2932</f>
        <v>0.83757648217174208</v>
      </c>
      <c r="M2932" s="6">
        <v>11</v>
      </c>
      <c r="N2932" s="6">
        <v>2500000</v>
      </c>
      <c r="O2932" s="6">
        <v>2860000</v>
      </c>
      <c r="P2932" s="6">
        <f>O2932-N2932</f>
        <v>360000</v>
      </c>
      <c r="Q2932" s="8">
        <f>P2932/N2932</f>
        <v>0.14399999999999999</v>
      </c>
      <c r="R2932" s="6">
        <v>15230</v>
      </c>
      <c r="S2932" s="9">
        <f>(N2932+R2932)/F2932</f>
        <v>100609.2</v>
      </c>
      <c r="T2932" s="6">
        <v>115009</v>
      </c>
      <c r="U2932" s="5">
        <f>T2932-S2932</f>
        <v>14399.800000000003</v>
      </c>
      <c r="V2932" s="8">
        <f>U2932/S2932</f>
        <v>0.14312607594534102</v>
      </c>
      <c r="W2932" s="22">
        <f>S2932*L2932</f>
        <v>84267.899810113231</v>
      </c>
      <c r="X2932" s="22">
        <f>T2932*L2932</f>
        <v>96328.833638089884</v>
      </c>
      <c r="Y2932" s="22">
        <f>X2932-W2932</f>
        <v>12060.933827976653</v>
      </c>
      <c r="Z2932" s="8">
        <f>Y2932/W2932</f>
        <v>0.14312607594534099</v>
      </c>
      <c r="AA2932" s="10">
        <v>1262</v>
      </c>
      <c r="AB2932" s="6">
        <v>1976</v>
      </c>
      <c r="AC2932" s="6">
        <f>2016-AB2932</f>
        <v>40</v>
      </c>
      <c r="AD2932" s="6" t="s">
        <v>91</v>
      </c>
    </row>
    <row r="2933" spans="1:30" x14ac:dyDescent="0.2">
      <c r="A2933">
        <v>47</v>
      </c>
      <c r="B2933" s="6" t="s">
        <v>214</v>
      </c>
      <c r="C2933" s="6" t="s">
        <v>22</v>
      </c>
      <c r="D2933" s="6" t="s">
        <v>23</v>
      </c>
      <c r="E2933" s="6" t="s">
        <v>2767</v>
      </c>
      <c r="F2933" s="6">
        <v>32</v>
      </c>
      <c r="G2933" s="6">
        <v>36</v>
      </c>
      <c r="H2933" s="7">
        <v>42686</v>
      </c>
      <c r="I2933" s="7">
        <v>42697</v>
      </c>
      <c r="J2933" s="7" t="s">
        <v>2543</v>
      </c>
      <c r="K2933" s="17">
        <f>IF(J2933="Januar",238.19,IF(J2933="Februar",240.59,IF(J2933="Mars",245.99,IF(J2933="April",250.79,IF(J2933="Mai",256.52,IF(J2933="Juni",259.83,IF(J2933="Juli",265.66,IF(J2933="August",272.21,IF(J2933="September",275.91,IF(J2933="Oktober",281.13,IF(J2933="November",284.38,IF(J2933="Desember",287.34,0))))))))))))</f>
        <v>284.38</v>
      </c>
      <c r="L2933" s="20">
        <f>$K$2/K2933</f>
        <v>0.83757648217174208</v>
      </c>
      <c r="M2933" s="6">
        <v>11</v>
      </c>
      <c r="N2933" s="6">
        <v>2900000</v>
      </c>
      <c r="O2933" s="6">
        <v>3400000</v>
      </c>
      <c r="P2933" s="6">
        <f>O2933-N2933</f>
        <v>500000</v>
      </c>
      <c r="Q2933" s="8">
        <f>P2933/N2933</f>
        <v>0.17241379310344829</v>
      </c>
      <c r="R2933" s="6">
        <v>10427</v>
      </c>
      <c r="S2933" s="9">
        <f>(N2933+R2933)/F2933</f>
        <v>90950.84375</v>
      </c>
      <c r="T2933" s="6">
        <v>106576</v>
      </c>
      <c r="U2933" s="5">
        <f>T2933-S2933</f>
        <v>15625.15625</v>
      </c>
      <c r="V2933" s="8">
        <f>U2933/S2933</f>
        <v>0.17179781523467175</v>
      </c>
      <c r="W2933" s="22">
        <f>S2933*L2933</f>
        <v>76178.287758676772</v>
      </c>
      <c r="X2933" s="22">
        <f>T2933*L2933</f>
        <v>89265.551163935583</v>
      </c>
      <c r="Y2933" s="22">
        <f>X2933-W2933</f>
        <v>13087.263405258811</v>
      </c>
      <c r="Z2933" s="8">
        <f>Y2933/W2933</f>
        <v>0.17179781523467177</v>
      </c>
      <c r="AA2933" s="10">
        <v>1164</v>
      </c>
      <c r="AB2933" s="6">
        <v>1964</v>
      </c>
      <c r="AC2933" s="6">
        <f>2016-AB2933</f>
        <v>52</v>
      </c>
      <c r="AD2933" s="6" t="s">
        <v>67</v>
      </c>
    </row>
    <row r="2934" spans="1:30" x14ac:dyDescent="0.2">
      <c r="A2934">
        <v>47</v>
      </c>
      <c r="B2934" s="6" t="s">
        <v>309</v>
      </c>
      <c r="C2934" s="6" t="s">
        <v>22</v>
      </c>
      <c r="D2934" s="6" t="s">
        <v>23</v>
      </c>
      <c r="E2934" s="6" t="s">
        <v>2767</v>
      </c>
      <c r="F2934" s="6">
        <v>36</v>
      </c>
      <c r="G2934" s="6">
        <v>40</v>
      </c>
      <c r="H2934" s="7">
        <v>42686</v>
      </c>
      <c r="I2934" s="7">
        <v>42697</v>
      </c>
      <c r="J2934" s="3" t="s">
        <v>2543</v>
      </c>
      <c r="K2934" s="17">
        <f>IF(J2934="Januar",238.19,IF(J2934="Februar",240.59,IF(J2934="Mars",245.99,IF(J2934="April",250.79,IF(J2934="Mai",256.52,IF(J2934="Juni",259.83,IF(J2934="Juli",265.66,IF(J2934="August",272.21,IF(J2934="September",275.91,IF(J2934="Oktober",281.13,IF(J2934="November",284.38,IF(J2934="Desember",287.34,0))))))))))))</f>
        <v>284.38</v>
      </c>
      <c r="L2934" s="20">
        <f>$K$2/K2934</f>
        <v>0.83757648217174208</v>
      </c>
      <c r="M2934" s="6">
        <v>11</v>
      </c>
      <c r="N2934" s="6">
        <v>3150000</v>
      </c>
      <c r="O2934" s="6">
        <v>3810000</v>
      </c>
      <c r="P2934" s="6">
        <f>O2934-N2934</f>
        <v>660000</v>
      </c>
      <c r="Q2934" s="8">
        <f>P2934/N2934</f>
        <v>0.20952380952380953</v>
      </c>
      <c r="R2934" s="6"/>
      <c r="S2934" s="9">
        <f>(N2934+R2934)/F2934</f>
        <v>87500</v>
      </c>
      <c r="T2934" s="6">
        <v>105833</v>
      </c>
      <c r="U2934" s="5">
        <f>T2934-S2934</f>
        <v>18333</v>
      </c>
      <c r="V2934" s="4">
        <f>U2934/S2934</f>
        <v>0.20952000000000001</v>
      </c>
      <c r="W2934" s="22">
        <f>S2934*L2934</f>
        <v>73287.942190027432</v>
      </c>
      <c r="X2934" s="22">
        <f>T2934*L2934</f>
        <v>88643.231837681975</v>
      </c>
      <c r="Y2934" s="22">
        <f>X2934-W2934</f>
        <v>15355.289647654543</v>
      </c>
      <c r="Z2934" s="8">
        <f>Y2934/W2934</f>
        <v>0.20951999999999993</v>
      </c>
      <c r="AA2934" s="10">
        <v>1452</v>
      </c>
      <c r="AB2934" s="6">
        <v>2007</v>
      </c>
      <c r="AC2934" s="6">
        <f>2016-AB2934</f>
        <v>9</v>
      </c>
      <c r="AD2934" s="6" t="s">
        <v>173</v>
      </c>
    </row>
    <row r="2935" spans="1:30" x14ac:dyDescent="0.2">
      <c r="A2935">
        <v>47</v>
      </c>
      <c r="B2935" s="6" t="s">
        <v>412</v>
      </c>
      <c r="C2935" s="6" t="s">
        <v>22</v>
      </c>
      <c r="D2935" s="6" t="s">
        <v>23</v>
      </c>
      <c r="E2935" s="6" t="s">
        <v>2767</v>
      </c>
      <c r="F2935" s="6">
        <v>40</v>
      </c>
      <c r="G2935" s="6">
        <v>44</v>
      </c>
      <c r="H2935" s="7">
        <v>42686</v>
      </c>
      <c r="I2935" s="7">
        <v>42697</v>
      </c>
      <c r="J2935" s="7" t="s">
        <v>2543</v>
      </c>
      <c r="K2935" s="17">
        <f>IF(J2935="Januar",238.19,IF(J2935="Februar",240.59,IF(J2935="Mars",245.99,IF(J2935="April",250.79,IF(J2935="Mai",256.52,IF(J2935="Juni",259.83,IF(J2935="Juli",265.66,IF(J2935="August",272.21,IF(J2935="September",275.91,IF(J2935="Oktober",281.13,IF(J2935="November",284.38,IF(J2935="Desember",287.34,0))))))))))))</f>
        <v>284.38</v>
      </c>
      <c r="L2935" s="20">
        <f>$K$2/K2935</f>
        <v>0.83757648217174208</v>
      </c>
      <c r="M2935" s="6">
        <v>11</v>
      </c>
      <c r="N2935" s="6">
        <v>3000000</v>
      </c>
      <c r="O2935" s="6">
        <v>3050000</v>
      </c>
      <c r="P2935" s="6">
        <f>O2935-N2935</f>
        <v>50000</v>
      </c>
      <c r="Q2935" s="8">
        <f>P2935/N2935</f>
        <v>1.6666666666666666E-2</v>
      </c>
      <c r="R2935" s="6"/>
      <c r="S2935" s="9">
        <f>(N2935+R2935)/F2935</f>
        <v>75000</v>
      </c>
      <c r="T2935" s="6">
        <v>76250</v>
      </c>
      <c r="U2935" s="5">
        <f>T2935-S2935</f>
        <v>1250</v>
      </c>
      <c r="V2935" s="4">
        <f>U2935/S2935</f>
        <v>1.6666666666666666E-2</v>
      </c>
      <c r="W2935" s="22">
        <f>S2935*L2935</f>
        <v>62818.236162880654</v>
      </c>
      <c r="X2935" s="22">
        <f>T2935*L2935</f>
        <v>63865.206765595336</v>
      </c>
      <c r="Y2935" s="22">
        <f>X2935-W2935</f>
        <v>1046.9706027146822</v>
      </c>
      <c r="Z2935" s="8">
        <f>Y2935/W2935</f>
        <v>1.6666666666666739E-2</v>
      </c>
      <c r="AA2935" s="10">
        <v>1230</v>
      </c>
      <c r="AB2935" s="6">
        <v>2008</v>
      </c>
      <c r="AC2935" s="6">
        <f>2016-AB2935</f>
        <v>8</v>
      </c>
      <c r="AD2935" s="6" t="s">
        <v>96</v>
      </c>
    </row>
    <row r="2936" spans="1:30" x14ac:dyDescent="0.2">
      <c r="A2936">
        <v>47</v>
      </c>
      <c r="B2936" s="2" t="s">
        <v>648</v>
      </c>
      <c r="C2936" s="2" t="s">
        <v>22</v>
      </c>
      <c r="D2936" s="2" t="s">
        <v>23</v>
      </c>
      <c r="E2936" s="6" t="s">
        <v>2767</v>
      </c>
      <c r="F2936" s="2">
        <v>50</v>
      </c>
      <c r="G2936" s="2">
        <v>55</v>
      </c>
      <c r="H2936" s="3">
        <v>42686</v>
      </c>
      <c r="I2936" s="3">
        <v>42697</v>
      </c>
      <c r="J2936" s="3" t="s">
        <v>2543</v>
      </c>
      <c r="K2936" s="17">
        <f>IF(J2936="Januar",238.19,IF(J2936="Februar",240.59,IF(J2936="Mars",245.99,IF(J2936="April",250.79,IF(J2936="Mai",256.52,IF(J2936="Juni",259.83,IF(J2936="Juli",265.66,IF(J2936="August",272.21,IF(J2936="September",275.91,IF(J2936="Oktober",281.13,IF(J2936="November",284.38,IF(J2936="Desember",287.34,0))))))))))))</f>
        <v>284.38</v>
      </c>
      <c r="L2936" s="20">
        <f>$K$2/K2936</f>
        <v>0.83757648217174208</v>
      </c>
      <c r="M2936" s="2">
        <v>11</v>
      </c>
      <c r="N2936" s="2">
        <v>3500000</v>
      </c>
      <c r="O2936" s="2">
        <v>4150000</v>
      </c>
      <c r="P2936" s="2">
        <f>O2936-N2936</f>
        <v>650000</v>
      </c>
      <c r="Q2936" s="4">
        <f>P2936/N2936</f>
        <v>0.18571428571428572</v>
      </c>
      <c r="R2936" s="2">
        <v>15230</v>
      </c>
      <c r="S2936" s="9">
        <f>(N2936+R2936)/F2936</f>
        <v>70304.600000000006</v>
      </c>
      <c r="T2936" s="2">
        <v>83305</v>
      </c>
      <c r="U2936" s="5">
        <f>T2936-S2936</f>
        <v>13000.399999999994</v>
      </c>
      <c r="V2936" s="4">
        <f>U2936/S2936</f>
        <v>0.18491535404511217</v>
      </c>
      <c r="W2936" s="22">
        <f>S2936*L2936</f>
        <v>58885.479548491465</v>
      </c>
      <c r="X2936" s="22">
        <f>T2936*L2936</f>
        <v>69774.308847316977</v>
      </c>
      <c r="Y2936" s="22">
        <f>X2936-W2936</f>
        <v>10888.829298825513</v>
      </c>
      <c r="Z2936" s="8">
        <f>Y2936/W2936</f>
        <v>0.1849153540451122</v>
      </c>
      <c r="AA2936" s="2">
        <v>847</v>
      </c>
      <c r="AB2936" s="2">
        <v>1979</v>
      </c>
      <c r="AC2936" s="2">
        <f>2016-AB2936</f>
        <v>37</v>
      </c>
      <c r="AD2936" s="2" t="s">
        <v>133</v>
      </c>
    </row>
    <row r="2937" spans="1:30" x14ac:dyDescent="0.2">
      <c r="A2937">
        <v>47</v>
      </c>
      <c r="B2937" s="6" t="s">
        <v>1145</v>
      </c>
      <c r="C2937" s="6" t="s">
        <v>22</v>
      </c>
      <c r="D2937" s="6" t="s">
        <v>23</v>
      </c>
      <c r="E2937" s="6" t="s">
        <v>2767</v>
      </c>
      <c r="F2937" s="6">
        <v>81</v>
      </c>
      <c r="G2937" s="6">
        <v>89</v>
      </c>
      <c r="H2937" s="7">
        <v>42686</v>
      </c>
      <c r="I2937" s="7">
        <v>42697</v>
      </c>
      <c r="J2937" s="7" t="s">
        <v>2543</v>
      </c>
      <c r="K2937" s="17">
        <f>IF(J2937="Januar",238.19,IF(J2937="Februar",240.59,IF(J2937="Mars",245.99,IF(J2937="April",250.79,IF(J2937="Mai",256.52,IF(J2937="Juni",259.83,IF(J2937="Juli",265.66,IF(J2937="August",272.21,IF(J2937="September",275.91,IF(J2937="Oktober",281.13,IF(J2937="November",284.38,IF(J2937="Desember",287.34,0))))))))))))</f>
        <v>284.38</v>
      </c>
      <c r="L2937" s="20">
        <f>$K$2/K2937</f>
        <v>0.83757648217174208</v>
      </c>
      <c r="M2937" s="6">
        <v>11</v>
      </c>
      <c r="N2937" s="6">
        <v>5300000</v>
      </c>
      <c r="O2937" s="6">
        <v>5300000</v>
      </c>
      <c r="P2937" s="6">
        <f>O2937-N2937</f>
        <v>0</v>
      </c>
      <c r="Q2937" s="8">
        <f>P2937/N2937</f>
        <v>0</v>
      </c>
      <c r="R2937" s="6">
        <v>45326</v>
      </c>
      <c r="S2937" s="9">
        <f>(N2937+R2937)/F2937</f>
        <v>65991.679012345674</v>
      </c>
      <c r="T2937" s="6">
        <v>65992</v>
      </c>
      <c r="U2937" s="5">
        <f>T2937-S2937</f>
        <v>0.32098765432601795</v>
      </c>
      <c r="V2937" s="4">
        <f>U2937/S2937</f>
        <v>4.8640625474306819E-6</v>
      </c>
      <c r="W2937" s="22">
        <f>S2937*L2937</f>
        <v>55273.078359767271</v>
      </c>
      <c r="X2937" s="22">
        <f>T2937*L2937</f>
        <v>55273.347211477601</v>
      </c>
      <c r="Y2937" s="22">
        <f>X2937-W2937</f>
        <v>0.26885171033063671</v>
      </c>
      <c r="Z2937" s="8">
        <f>Y2937/W2937</f>
        <v>4.8640625474250991E-6</v>
      </c>
      <c r="AA2937" s="6">
        <v>971</v>
      </c>
      <c r="AB2937" s="6">
        <v>1989</v>
      </c>
      <c r="AC2937" s="6">
        <f>2016-AB2937</f>
        <v>27</v>
      </c>
      <c r="AD2937" s="6" t="s">
        <v>523</v>
      </c>
    </row>
    <row r="2938" spans="1:30" x14ac:dyDescent="0.2">
      <c r="A2938">
        <v>47</v>
      </c>
      <c r="B2938" s="2" t="s">
        <v>992</v>
      </c>
      <c r="C2938" s="2" t="s">
        <v>22</v>
      </c>
      <c r="D2938" s="2" t="s">
        <v>23</v>
      </c>
      <c r="E2938" s="6" t="s">
        <v>2767</v>
      </c>
      <c r="F2938" s="2">
        <v>55</v>
      </c>
      <c r="G2938" s="2">
        <v>62</v>
      </c>
      <c r="H2938" s="3">
        <v>42685</v>
      </c>
      <c r="I2938" s="3">
        <v>42697</v>
      </c>
      <c r="J2938" s="7" t="s">
        <v>2543</v>
      </c>
      <c r="K2938" s="17">
        <f>IF(J2938="Januar",238.19,IF(J2938="Februar",240.59,IF(J2938="Mars",245.99,IF(J2938="April",250.79,IF(J2938="Mai",256.52,IF(J2938="Juni",259.83,IF(J2938="Juli",265.66,IF(J2938="August",272.21,IF(J2938="September",275.91,IF(J2938="Oktober",281.13,IF(J2938="November",284.38,IF(J2938="Desember",287.34,0))))))))))))</f>
        <v>284.38</v>
      </c>
      <c r="L2938" s="20">
        <f>$K$2/K2938</f>
        <v>0.83757648217174208</v>
      </c>
      <c r="M2938" s="2">
        <v>12</v>
      </c>
      <c r="N2938" s="2">
        <v>4200000</v>
      </c>
      <c r="O2938" s="2">
        <v>4400000</v>
      </c>
      <c r="P2938" s="2">
        <f>O2938-N2938</f>
        <v>200000</v>
      </c>
      <c r="Q2938" s="4">
        <f>P2938/N2938</f>
        <v>4.7619047619047616E-2</v>
      </c>
      <c r="R2938" s="2">
        <v>29849</v>
      </c>
      <c r="S2938" s="9">
        <f>(N2938+R2938)/F2938</f>
        <v>76906.345454545459</v>
      </c>
      <c r="T2938" s="2">
        <v>80543</v>
      </c>
      <c r="U2938" s="5">
        <f>T2938-S2938</f>
        <v>3636.6545454545412</v>
      </c>
      <c r="V2938" s="4">
        <f>U2938/S2938</f>
        <v>4.728679439857067E-2</v>
      </c>
      <c r="W2938" s="22">
        <f>S2938*L2938</f>
        <v>64414.946282502933</v>
      </c>
      <c r="X2938" s="22">
        <f>T2938*L2938</f>
        <v>67460.922603558618</v>
      </c>
      <c r="Y2938" s="22">
        <f>X2938-W2938</f>
        <v>3045.9763210556848</v>
      </c>
      <c r="Z2938" s="8">
        <f>Y2938/W2938</f>
        <v>4.7286794398570586E-2</v>
      </c>
      <c r="AA2938" s="2">
        <v>502</v>
      </c>
      <c r="AB2938" s="2">
        <v>1902</v>
      </c>
      <c r="AC2938" s="2">
        <f>2016-AB2938</f>
        <v>114</v>
      </c>
      <c r="AD2938" s="2" t="s">
        <v>27</v>
      </c>
    </row>
    <row r="2939" spans="1:30" x14ac:dyDescent="0.2">
      <c r="A2939">
        <v>47</v>
      </c>
      <c r="B2939" s="6" t="s">
        <v>1438</v>
      </c>
      <c r="C2939" s="6" t="s">
        <v>22</v>
      </c>
      <c r="D2939" s="6" t="s">
        <v>23</v>
      </c>
      <c r="E2939" s="6" t="s">
        <v>2767</v>
      </c>
      <c r="F2939" s="6">
        <v>70</v>
      </c>
      <c r="G2939" s="6">
        <v>77</v>
      </c>
      <c r="H2939" s="7">
        <v>42685</v>
      </c>
      <c r="I2939" s="7">
        <v>42697</v>
      </c>
      <c r="J2939" s="3" t="s">
        <v>2543</v>
      </c>
      <c r="K2939" s="17">
        <f>IF(J2939="Januar",238.19,IF(J2939="Februar",240.59,IF(J2939="Mars",245.99,IF(J2939="April",250.79,IF(J2939="Mai",256.52,IF(J2939="Juni",259.83,IF(J2939="Juli",265.66,IF(J2939="August",272.21,IF(J2939="September",275.91,IF(J2939="Oktober",281.13,IF(J2939="November",284.38,IF(J2939="Desember",287.34,0))))))))))))</f>
        <v>284.38</v>
      </c>
      <c r="L2939" s="20">
        <f>$K$2/K2939</f>
        <v>0.83757648217174208</v>
      </c>
      <c r="M2939" s="6">
        <v>12</v>
      </c>
      <c r="N2939" s="6">
        <v>3290000</v>
      </c>
      <c r="O2939" s="6">
        <v>3350000</v>
      </c>
      <c r="P2939" s="6">
        <f>O2939-N2939</f>
        <v>60000</v>
      </c>
      <c r="Q2939" s="8">
        <f>P2939/N2939</f>
        <v>1.82370820668693E-2</v>
      </c>
      <c r="R2939" s="6">
        <v>91617</v>
      </c>
      <c r="S2939" s="9">
        <f>(N2939+R2939)/F2939</f>
        <v>48308.814285714288</v>
      </c>
      <c r="T2939" s="6">
        <v>49166</v>
      </c>
      <c r="U2939" s="5">
        <f>T2939-S2939</f>
        <v>857.18571428571158</v>
      </c>
      <c r="V2939" s="4">
        <f>U2939/S2939</f>
        <v>1.7743878150600675E-2</v>
      </c>
      <c r="W2939" s="22">
        <f>S2939*L2939</f>
        <v>40462.326727316569</v>
      </c>
      <c r="X2939" s="22">
        <f>T2939*L2939</f>
        <v>41180.285322455871</v>
      </c>
      <c r="Y2939" s="22">
        <f>X2939-W2939</f>
        <v>717.95859513930191</v>
      </c>
      <c r="Z2939" s="8">
        <f>Y2939/W2939</f>
        <v>1.7743878150600766E-2</v>
      </c>
      <c r="AA2939" s="10">
        <v>28287</v>
      </c>
      <c r="AB2939" s="6">
        <v>1956</v>
      </c>
      <c r="AC2939" s="6">
        <f>2016-AB2939</f>
        <v>60</v>
      </c>
      <c r="AD2939" s="6" t="s">
        <v>642</v>
      </c>
    </row>
    <row r="2940" spans="1:30" x14ac:dyDescent="0.2">
      <c r="A2940">
        <v>47</v>
      </c>
      <c r="B2940" s="6" t="s">
        <v>2113</v>
      </c>
      <c r="C2940" s="6" t="s">
        <v>22</v>
      </c>
      <c r="D2940" s="6" t="s">
        <v>23</v>
      </c>
      <c r="E2940" s="6" t="s">
        <v>2767</v>
      </c>
      <c r="F2940" s="6">
        <v>94</v>
      </c>
      <c r="G2940" s="6">
        <v>104</v>
      </c>
      <c r="H2940" s="7">
        <v>42685</v>
      </c>
      <c r="I2940" s="7">
        <v>42697</v>
      </c>
      <c r="J2940" s="7" t="s">
        <v>2543</v>
      </c>
      <c r="K2940" s="17">
        <f>IF(J2940="Januar",238.19,IF(J2940="Februar",240.59,IF(J2940="Mars",245.99,IF(J2940="April",250.79,IF(J2940="Mai",256.52,IF(J2940="Juni",259.83,IF(J2940="Juli",265.66,IF(J2940="August",272.21,IF(J2940="September",275.91,IF(J2940="Oktober",281.13,IF(J2940="November",284.38,IF(J2940="Desember",287.34,0))))))))))))</f>
        <v>284.38</v>
      </c>
      <c r="L2940" s="20">
        <f>$K$2/K2940</f>
        <v>0.83757648217174208</v>
      </c>
      <c r="M2940" s="6">
        <v>12</v>
      </c>
      <c r="N2940" s="6">
        <v>6750000</v>
      </c>
      <c r="O2940" s="6">
        <v>7120000</v>
      </c>
      <c r="P2940" s="6">
        <f>O2940-N2940</f>
        <v>370000</v>
      </c>
      <c r="Q2940" s="8">
        <f>P2940/N2940</f>
        <v>5.4814814814814816E-2</v>
      </c>
      <c r="R2940" s="6">
        <v>69838</v>
      </c>
      <c r="S2940" s="9">
        <f>(N2940+R2940)/F2940</f>
        <v>72551.468085106389</v>
      </c>
      <c r="T2940" s="6">
        <v>76488</v>
      </c>
      <c r="U2940" s="5">
        <f>T2940-S2940</f>
        <v>3936.5319148936105</v>
      </c>
      <c r="V2940" s="4">
        <f>U2940/S2940</f>
        <v>5.4258473588375468E-2</v>
      </c>
      <c r="W2940" s="22">
        <f>S2940*L2940</f>
        <v>60767.403415118824</v>
      </c>
      <c r="X2940" s="22">
        <f>T2940*L2940</f>
        <v>64064.549968352207</v>
      </c>
      <c r="Y2940" s="22">
        <f>X2940-W2940</f>
        <v>3297.1465532333823</v>
      </c>
      <c r="Z2940" s="8">
        <f>Y2940/W2940</f>
        <v>5.4258473588375475E-2</v>
      </c>
      <c r="AA2940" s="6">
        <v>632</v>
      </c>
      <c r="AB2940" s="6">
        <v>1902</v>
      </c>
      <c r="AC2940" s="6">
        <f>2016-AB2940</f>
        <v>114</v>
      </c>
      <c r="AD2940" s="6" t="s">
        <v>103</v>
      </c>
    </row>
    <row r="2941" spans="1:30" x14ac:dyDescent="0.2">
      <c r="A2941">
        <v>47</v>
      </c>
      <c r="B2941" s="2" t="s">
        <v>2529</v>
      </c>
      <c r="C2941" s="2" t="s">
        <v>22</v>
      </c>
      <c r="D2941" s="2" t="s">
        <v>23</v>
      </c>
      <c r="E2941" s="6" t="s">
        <v>2767</v>
      </c>
      <c r="F2941" s="2">
        <v>226</v>
      </c>
      <c r="G2941" s="2"/>
      <c r="H2941" s="3">
        <v>42685</v>
      </c>
      <c r="I2941" s="3">
        <v>42697</v>
      </c>
      <c r="J2941" s="3" t="s">
        <v>2543</v>
      </c>
      <c r="K2941" s="17">
        <f>IF(J2941="Januar",238.19,IF(J2941="Februar",240.59,IF(J2941="Mars",245.99,IF(J2941="April",250.79,IF(J2941="Mai",256.52,IF(J2941="Juni",259.83,IF(J2941="Juli",265.66,IF(J2941="August",272.21,IF(J2941="September",275.91,IF(J2941="Oktober",281.13,IF(J2941="November",284.38,IF(J2941="Desember",287.34,0))))))))))))</f>
        <v>284.38</v>
      </c>
      <c r="L2941" s="20">
        <f>$K$2/K2941</f>
        <v>0.83757648217174208</v>
      </c>
      <c r="M2941" s="2">
        <v>12</v>
      </c>
      <c r="N2941" s="2">
        <v>13700000</v>
      </c>
      <c r="O2941" s="2">
        <v>13800000</v>
      </c>
      <c r="P2941" s="2">
        <f>O2941-N2941</f>
        <v>100000</v>
      </c>
      <c r="Q2941" s="4">
        <f>P2941/N2941</f>
        <v>7.2992700729927005E-3</v>
      </c>
      <c r="R2941" s="2"/>
      <c r="S2941" s="9">
        <f>(N2941+R2941)/F2941</f>
        <v>60619.469026548672</v>
      </c>
      <c r="T2941" s="2">
        <v>61062</v>
      </c>
      <c r="U2941" s="5">
        <f>T2941-S2941</f>
        <v>442.53097345132846</v>
      </c>
      <c r="V2941" s="4">
        <f>U2941/S2941</f>
        <v>7.3001459854014766E-3</v>
      </c>
      <c r="W2941" s="22">
        <f>S2941*L2941</f>
        <v>50773.441618375517</v>
      </c>
      <c r="X2941" s="22">
        <f>T2941*L2941</f>
        <v>51144.095154370916</v>
      </c>
      <c r="Y2941" s="22">
        <f>X2941-W2941</f>
        <v>370.65353599539958</v>
      </c>
      <c r="Z2941" s="8">
        <f>Y2941/W2941</f>
        <v>7.3001459854014628E-3</v>
      </c>
      <c r="AA2941" s="11">
        <v>3048</v>
      </c>
      <c r="AB2941" s="2">
        <v>2006</v>
      </c>
      <c r="AC2941" s="2">
        <f>2016-AB2941</f>
        <v>10</v>
      </c>
      <c r="AD2941" s="2" t="s">
        <v>108</v>
      </c>
    </row>
    <row r="2942" spans="1:30" x14ac:dyDescent="0.2">
      <c r="A2942">
        <v>47</v>
      </c>
      <c r="B2942" s="2" t="s">
        <v>762</v>
      </c>
      <c r="C2942" s="2" t="s">
        <v>22</v>
      </c>
      <c r="D2942" s="2" t="s">
        <v>23</v>
      </c>
      <c r="E2942" s="6" t="s">
        <v>2767</v>
      </c>
      <c r="F2942" s="2">
        <v>56</v>
      </c>
      <c r="G2942" s="2">
        <v>62</v>
      </c>
      <c r="H2942" s="3">
        <v>42679</v>
      </c>
      <c r="I2942" s="3">
        <v>42697</v>
      </c>
      <c r="J2942" s="3" t="s">
        <v>2543</v>
      </c>
      <c r="K2942" s="17">
        <f>IF(J2942="Januar",238.19,IF(J2942="Februar",240.59,IF(J2942="Mars",245.99,IF(J2942="April",250.79,IF(J2942="Mai",256.52,IF(J2942="Juni",259.83,IF(J2942="Juli",265.66,IF(J2942="August",272.21,IF(J2942="September",275.91,IF(J2942="Oktober",281.13,IF(J2942="November",284.38,IF(J2942="Desember",287.34,0))))))))))))</f>
        <v>284.38</v>
      </c>
      <c r="L2942" s="20">
        <f>$K$2/K2942</f>
        <v>0.83757648217174208</v>
      </c>
      <c r="M2942" s="2">
        <v>18</v>
      </c>
      <c r="N2942" s="2">
        <v>4000000</v>
      </c>
      <c r="O2942" s="2">
        <v>4000000</v>
      </c>
      <c r="P2942" s="2">
        <f>O2942-N2942</f>
        <v>0</v>
      </c>
      <c r="Q2942" s="4">
        <f>P2942/N2942</f>
        <v>0</v>
      </c>
      <c r="R2942" s="2"/>
      <c r="S2942" s="9">
        <f>(N2942+R2942)/F2942</f>
        <v>71428.571428571435</v>
      </c>
      <c r="T2942" s="2">
        <v>71429</v>
      </c>
      <c r="U2942" s="5">
        <f>T2942-S2942</f>
        <v>0.42857142856519204</v>
      </c>
      <c r="V2942" s="4">
        <f>U2942/S2942</f>
        <v>5.999999999912688E-6</v>
      </c>
      <c r="W2942" s="22">
        <f>S2942*L2942</f>
        <v>59826.891583695869</v>
      </c>
      <c r="X2942" s="22">
        <f>T2942*L2942</f>
        <v>59827.250545045368</v>
      </c>
      <c r="Y2942" s="22">
        <f>X2942-W2942</f>
        <v>0.35896134949871339</v>
      </c>
      <c r="Z2942" s="8">
        <f>Y2942/W2942</f>
        <v>5.9999999999421359E-6</v>
      </c>
      <c r="AA2942" s="2">
        <v>403</v>
      </c>
      <c r="AB2942" s="2">
        <v>2014</v>
      </c>
      <c r="AC2942" s="2">
        <f>2016-AB2942</f>
        <v>2</v>
      </c>
      <c r="AD2942" s="2" t="s">
        <v>120</v>
      </c>
    </row>
    <row r="2943" spans="1:30" x14ac:dyDescent="0.2">
      <c r="A2943">
        <v>47</v>
      </c>
      <c r="B2943" s="2" t="s">
        <v>1027</v>
      </c>
      <c r="C2943" s="2" t="s">
        <v>22</v>
      </c>
      <c r="D2943" s="2" t="s">
        <v>23</v>
      </c>
      <c r="E2943" s="6" t="s">
        <v>2767</v>
      </c>
      <c r="F2943" s="2">
        <v>56</v>
      </c>
      <c r="G2943" s="2">
        <v>63</v>
      </c>
      <c r="H2943" s="3">
        <v>42675</v>
      </c>
      <c r="I2943" s="3">
        <v>42697</v>
      </c>
      <c r="J2943" s="7" t="s">
        <v>2543</v>
      </c>
      <c r="K2943" s="17">
        <f>IF(J2943="Januar",238.19,IF(J2943="Februar",240.59,IF(J2943="Mars",245.99,IF(J2943="April",250.79,IF(J2943="Mai",256.52,IF(J2943="Juni",259.83,IF(J2943="Juli",265.66,IF(J2943="August",272.21,IF(J2943="September",275.91,IF(J2943="Oktober",281.13,IF(J2943="November",284.38,IF(J2943="Desember",287.34,0))))))))))))</f>
        <v>284.38</v>
      </c>
      <c r="L2943" s="20">
        <f>$K$2/K2943</f>
        <v>0.83757648217174208</v>
      </c>
      <c r="M2943" s="2">
        <v>22</v>
      </c>
      <c r="N2943" s="2">
        <v>3600000</v>
      </c>
      <c r="O2943" s="2">
        <v>3960000</v>
      </c>
      <c r="P2943" s="2">
        <f>O2943-N2943</f>
        <v>360000</v>
      </c>
      <c r="Q2943" s="4">
        <f>P2943/N2943</f>
        <v>0.1</v>
      </c>
      <c r="R2943" s="2"/>
      <c r="S2943" s="9">
        <f>(N2943+R2943)/F2943</f>
        <v>64285.714285714283</v>
      </c>
      <c r="T2943" s="2">
        <v>70714</v>
      </c>
      <c r="U2943" s="5">
        <f>T2943-S2943</f>
        <v>6428.2857142857174</v>
      </c>
      <c r="V2943" s="4">
        <f>U2943/S2943</f>
        <v>9.9995555555555615E-2</v>
      </c>
      <c r="W2943" s="22">
        <f>S2943*L2943</f>
        <v>53844.202425326272</v>
      </c>
      <c r="X2943" s="22">
        <f>T2943*L2943</f>
        <v>59228.383360292566</v>
      </c>
      <c r="Y2943" s="22">
        <f>X2943-W2943</f>
        <v>5384.1809349662944</v>
      </c>
      <c r="Z2943" s="8">
        <f>Y2943/W2943</f>
        <v>9.9995555555555588E-2</v>
      </c>
      <c r="AA2943" s="2"/>
      <c r="AB2943" s="2">
        <v>1982</v>
      </c>
      <c r="AC2943" s="2">
        <f>2016-AB2943</f>
        <v>34</v>
      </c>
      <c r="AD2943" s="2" t="s">
        <v>583</v>
      </c>
    </row>
    <row r="2944" spans="1:30" x14ac:dyDescent="0.2">
      <c r="A2944">
        <v>47</v>
      </c>
      <c r="B2944" s="6" t="s">
        <v>1997</v>
      </c>
      <c r="C2944" s="6" t="s">
        <v>22</v>
      </c>
      <c r="D2944" s="6" t="s">
        <v>23</v>
      </c>
      <c r="E2944" s="6" t="s">
        <v>2767</v>
      </c>
      <c r="F2944" s="6">
        <v>86</v>
      </c>
      <c r="G2944" s="6">
        <v>98</v>
      </c>
      <c r="H2944" s="7">
        <v>42686</v>
      </c>
      <c r="I2944" s="7">
        <v>42698</v>
      </c>
      <c r="J2944" s="7" t="s">
        <v>2543</v>
      </c>
      <c r="K2944" s="17">
        <f>IF(J2944="Januar",238.19,IF(J2944="Februar",240.59,IF(J2944="Mars",245.99,IF(J2944="April",250.79,IF(J2944="Mai",256.52,IF(J2944="Juni",259.83,IF(J2944="Juli",265.66,IF(J2944="August",272.21,IF(J2944="September",275.91,IF(J2944="Oktober",281.13,IF(J2944="November",284.38,IF(J2944="Desember",287.34,0))))))))))))</f>
        <v>284.38</v>
      </c>
      <c r="L2944" s="20">
        <f>$K$2/K2944</f>
        <v>0.83757648217174208</v>
      </c>
      <c r="M2944" s="6">
        <v>12</v>
      </c>
      <c r="N2944" s="6">
        <v>5500000</v>
      </c>
      <c r="O2944" s="6">
        <v>5950000</v>
      </c>
      <c r="P2944" s="6">
        <f>O2944-N2944</f>
        <v>450000</v>
      </c>
      <c r="Q2944" s="8">
        <f>P2944/N2944</f>
        <v>8.1818181818181818E-2</v>
      </c>
      <c r="R2944" s="6">
        <v>23219</v>
      </c>
      <c r="S2944" s="9">
        <f>(N2944+R2944)/F2944</f>
        <v>64223.476744186046</v>
      </c>
      <c r="T2944" s="6">
        <v>69456</v>
      </c>
      <c r="U2944" s="5">
        <f>T2944-S2944</f>
        <v>5232.5232558139542</v>
      </c>
      <c r="V2944" s="4">
        <f>U2944/S2944</f>
        <v>8.147368409617653E-2</v>
      </c>
      <c r="W2944" s="22">
        <f>S2944*L2944</f>
        <v>53792.073724234033</v>
      </c>
      <c r="X2944" s="22">
        <f>T2944*L2944</f>
        <v>58174.712145720521</v>
      </c>
      <c r="Y2944" s="22">
        <f>X2944-W2944</f>
        <v>4382.6384214864884</v>
      </c>
      <c r="Z2944" s="8">
        <f>Y2944/W2944</f>
        <v>8.1473684096176655E-2</v>
      </c>
      <c r="AA2944" s="6">
        <v>549</v>
      </c>
      <c r="AB2944" s="6">
        <v>1890</v>
      </c>
      <c r="AC2944" s="6">
        <f>2016-AB2944</f>
        <v>126</v>
      </c>
      <c r="AD2944" s="6" t="s">
        <v>88</v>
      </c>
    </row>
    <row r="2945" spans="1:30" x14ac:dyDescent="0.2">
      <c r="A2945">
        <v>48</v>
      </c>
      <c r="B2945" s="2" t="s">
        <v>685</v>
      </c>
      <c r="C2945" s="2" t="s">
        <v>22</v>
      </c>
      <c r="D2945" s="2" t="s">
        <v>23</v>
      </c>
      <c r="E2945" s="6" t="s">
        <v>2767</v>
      </c>
      <c r="F2945" s="2">
        <v>48</v>
      </c>
      <c r="G2945" s="2">
        <v>54</v>
      </c>
      <c r="H2945" s="3">
        <v>42692</v>
      </c>
      <c r="I2945" s="3">
        <v>42702</v>
      </c>
      <c r="J2945" s="7" t="s">
        <v>2543</v>
      </c>
      <c r="K2945" s="17">
        <f>IF(J2945="Januar",238.19,IF(J2945="Februar",240.59,IF(J2945="Mars",245.99,IF(J2945="April",250.79,IF(J2945="Mai",256.52,IF(J2945="Juni",259.83,IF(J2945="Juli",265.66,IF(J2945="August",272.21,IF(J2945="September",275.91,IF(J2945="Oktober",281.13,IF(J2945="November",284.38,IF(J2945="Desember",287.34,0))))))))))))</f>
        <v>284.38</v>
      </c>
      <c r="L2945" s="20">
        <f>$K$2/K2945</f>
        <v>0.83757648217174208</v>
      </c>
      <c r="M2945" s="2">
        <v>10</v>
      </c>
      <c r="N2945" s="2">
        <v>3500000</v>
      </c>
      <c r="O2945" s="2">
        <v>3750000</v>
      </c>
      <c r="P2945" s="2">
        <f>O2945-N2945</f>
        <v>250000</v>
      </c>
      <c r="Q2945" s="4">
        <f>P2945/N2945</f>
        <v>7.1428571428571425E-2</v>
      </c>
      <c r="R2945" s="2">
        <v>44290</v>
      </c>
      <c r="S2945" s="9">
        <f>(N2945+R2945)/F2945</f>
        <v>73839.375</v>
      </c>
      <c r="T2945" s="2">
        <v>79048</v>
      </c>
      <c r="U2945" s="5">
        <f>T2945-S2945</f>
        <v>5208.625</v>
      </c>
      <c r="V2945" s="4">
        <f>U2945/S2945</f>
        <v>7.0539938887619238E-2</v>
      </c>
      <c r="W2945" s="22">
        <f>S2945*L2945</f>
        <v>61846.123958260076</v>
      </c>
      <c r="X2945" s="22">
        <f>T2945*L2945</f>
        <v>66208.745762711871</v>
      </c>
      <c r="Y2945" s="22">
        <f>X2945-W2945</f>
        <v>4362.6218044517955</v>
      </c>
      <c r="Z2945" s="8">
        <f>Y2945/W2945</f>
        <v>7.0539938887619336E-2</v>
      </c>
      <c r="AA2945" s="2">
        <v>487</v>
      </c>
      <c r="AB2945" s="2">
        <v>1897</v>
      </c>
      <c r="AC2945" s="2">
        <f>2016-AB2945</f>
        <v>119</v>
      </c>
      <c r="AD2945" s="2" t="s">
        <v>173</v>
      </c>
    </row>
    <row r="2946" spans="1:30" x14ac:dyDescent="0.2">
      <c r="A2946">
        <v>48</v>
      </c>
      <c r="B2946" s="2" t="s">
        <v>1571</v>
      </c>
      <c r="C2946" s="2" t="s">
        <v>22</v>
      </c>
      <c r="D2946" s="2" t="s">
        <v>23</v>
      </c>
      <c r="E2946" s="6" t="s">
        <v>2767</v>
      </c>
      <c r="F2946" s="2">
        <v>71</v>
      </c>
      <c r="G2946" s="2">
        <v>80</v>
      </c>
      <c r="H2946" s="3">
        <v>42692</v>
      </c>
      <c r="I2946" s="3">
        <v>42702</v>
      </c>
      <c r="J2946" s="3" t="s">
        <v>2543</v>
      </c>
      <c r="K2946" s="17">
        <f>IF(J2946="Januar",238.19,IF(J2946="Februar",240.59,IF(J2946="Mars",245.99,IF(J2946="April",250.79,IF(J2946="Mai",256.52,IF(J2946="Juni",259.83,IF(J2946="Juli",265.66,IF(J2946="August",272.21,IF(J2946="September",275.91,IF(J2946="Oktober",281.13,IF(J2946="November",284.38,IF(J2946="Desember",287.34,0))))))))))))</f>
        <v>284.38</v>
      </c>
      <c r="L2946" s="20">
        <f>$K$2/K2946</f>
        <v>0.83757648217174208</v>
      </c>
      <c r="M2946" s="2">
        <v>10</v>
      </c>
      <c r="N2946" s="2">
        <v>3800000</v>
      </c>
      <c r="O2946" s="2">
        <v>4560000</v>
      </c>
      <c r="P2946" s="2">
        <f>O2946-N2946</f>
        <v>760000</v>
      </c>
      <c r="Q2946" s="4">
        <f>P2946/N2946</f>
        <v>0.2</v>
      </c>
      <c r="R2946" s="2">
        <v>101180</v>
      </c>
      <c r="S2946" s="9">
        <f>(N2946+R2946)/F2946</f>
        <v>54946.197183098593</v>
      </c>
      <c r="T2946" s="2">
        <v>65650</v>
      </c>
      <c r="U2946" s="5">
        <f>T2946-S2946</f>
        <v>10703.802816901407</v>
      </c>
      <c r="V2946" s="4">
        <f>U2946/S2946</f>
        <v>0.19480516151523383</v>
      </c>
      <c r="W2946" s="22">
        <f>S2946*L2946</f>
        <v>46021.642545334602</v>
      </c>
      <c r="X2946" s="22">
        <f>T2946*L2946</f>
        <v>54986.896054574871</v>
      </c>
      <c r="Y2946" s="22">
        <f>X2946-W2946</f>
        <v>8965.2535092402686</v>
      </c>
      <c r="Z2946" s="8">
        <f>Y2946/W2946</f>
        <v>0.19480516151523392</v>
      </c>
      <c r="AA2946" s="11">
        <v>3020</v>
      </c>
      <c r="AB2946" s="2">
        <v>1950</v>
      </c>
      <c r="AC2946" s="2">
        <f>2016-AB2946</f>
        <v>66</v>
      </c>
      <c r="AD2946" s="2" t="s">
        <v>37</v>
      </c>
    </row>
    <row r="2947" spans="1:30" x14ac:dyDescent="0.2">
      <c r="A2947">
        <v>48</v>
      </c>
      <c r="B2947" s="2" t="s">
        <v>1763</v>
      </c>
      <c r="C2947" s="2" t="s">
        <v>22</v>
      </c>
      <c r="D2947" s="2" t="s">
        <v>23</v>
      </c>
      <c r="E2947" s="6" t="s">
        <v>2767</v>
      </c>
      <c r="F2947" s="2">
        <v>77</v>
      </c>
      <c r="G2947" s="2">
        <v>85</v>
      </c>
      <c r="H2947" s="3">
        <v>42692</v>
      </c>
      <c r="I2947" s="3">
        <v>42702</v>
      </c>
      <c r="J2947" s="7" t="s">
        <v>2543</v>
      </c>
      <c r="K2947" s="17">
        <f>IF(J2947="Januar",238.19,IF(J2947="Februar",240.59,IF(J2947="Mars",245.99,IF(J2947="April",250.79,IF(J2947="Mai",256.52,IF(J2947="Juni",259.83,IF(J2947="Juli",265.66,IF(J2947="August",272.21,IF(J2947="September",275.91,IF(J2947="Oktober",281.13,IF(J2947="November",284.38,IF(J2947="Desember",287.34,0))))))))))))</f>
        <v>284.38</v>
      </c>
      <c r="L2947" s="20">
        <f>$K$2/K2947</f>
        <v>0.83757648217174208</v>
      </c>
      <c r="M2947" s="2">
        <v>10</v>
      </c>
      <c r="N2947" s="2">
        <v>4850000</v>
      </c>
      <c r="O2947" s="2">
        <v>5150000</v>
      </c>
      <c r="P2947" s="2">
        <f>O2947-N2947</f>
        <v>300000</v>
      </c>
      <c r="Q2947" s="4">
        <f>P2947/N2947</f>
        <v>6.1855670103092786E-2</v>
      </c>
      <c r="R2947" s="2"/>
      <c r="S2947" s="9">
        <f>(N2947+R2947)/F2947</f>
        <v>62987.012987012989</v>
      </c>
      <c r="T2947" s="2">
        <v>66883</v>
      </c>
      <c r="U2947" s="5">
        <f>T2947-S2947</f>
        <v>3895.9870129870105</v>
      </c>
      <c r="V2947" s="4">
        <f>U2947/S2947</f>
        <v>6.1853814432989651E-2</v>
      </c>
      <c r="W2947" s="22">
        <f>S2947*L2947</f>
        <v>52756.440760168174</v>
      </c>
      <c r="X2947" s="22">
        <f>T2947*L2947</f>
        <v>56019.627857092622</v>
      </c>
      <c r="Y2947" s="22">
        <f>X2947-W2947</f>
        <v>3263.1870969244483</v>
      </c>
      <c r="Z2947" s="8">
        <f>Y2947/W2947</f>
        <v>6.1853814432989547E-2</v>
      </c>
      <c r="AA2947" s="11">
        <v>9693</v>
      </c>
      <c r="AB2947" s="2">
        <v>1990</v>
      </c>
      <c r="AC2947" s="2">
        <f>2016-AB2947</f>
        <v>26</v>
      </c>
      <c r="AD2947" s="2" t="s">
        <v>108</v>
      </c>
    </row>
    <row r="2948" spans="1:30" x14ac:dyDescent="0.2">
      <c r="A2948">
        <v>48</v>
      </c>
      <c r="B2948" s="2" t="s">
        <v>1989</v>
      </c>
      <c r="C2948" s="2" t="s">
        <v>22</v>
      </c>
      <c r="D2948" s="2" t="s">
        <v>23</v>
      </c>
      <c r="E2948" s="6" t="s">
        <v>2767</v>
      </c>
      <c r="F2948" s="2">
        <v>112</v>
      </c>
      <c r="G2948" s="2">
        <v>123</v>
      </c>
      <c r="H2948" s="3">
        <v>42692</v>
      </c>
      <c r="I2948" s="3">
        <v>42702</v>
      </c>
      <c r="J2948" s="7" t="s">
        <v>2543</v>
      </c>
      <c r="K2948" s="17">
        <f>IF(J2948="Januar",238.19,IF(J2948="Februar",240.59,IF(J2948="Mars",245.99,IF(J2948="April",250.79,IF(J2948="Mai",256.52,IF(J2948="Juni",259.83,IF(J2948="Juli",265.66,IF(J2948="August",272.21,IF(J2948="September",275.91,IF(J2948="Oktober",281.13,IF(J2948="November",284.38,IF(J2948="Desember",287.34,0))))))))))))</f>
        <v>284.38</v>
      </c>
      <c r="L2948" s="20">
        <f>$K$2/K2948</f>
        <v>0.83757648217174208</v>
      </c>
      <c r="M2948" s="2">
        <v>10</v>
      </c>
      <c r="N2948" s="2">
        <v>5500000</v>
      </c>
      <c r="O2948" s="2">
        <v>5500000</v>
      </c>
      <c r="P2948" s="2">
        <f>O2948-N2948</f>
        <v>0</v>
      </c>
      <c r="Q2948" s="4">
        <f>P2948/N2948</f>
        <v>0</v>
      </c>
      <c r="R2948" s="2"/>
      <c r="S2948" s="9">
        <f>(N2948+R2948)/F2948</f>
        <v>49107.142857142855</v>
      </c>
      <c r="T2948" s="2">
        <v>49107</v>
      </c>
      <c r="U2948" s="5">
        <f>T2948-S2948</f>
        <v>-0.14285714285506401</v>
      </c>
      <c r="V2948" s="4">
        <f>U2948/S2948</f>
        <v>-2.9090909090485763E-6</v>
      </c>
      <c r="W2948" s="22">
        <f>S2948*L2948</f>
        <v>41130.987963790903</v>
      </c>
      <c r="X2948" s="22">
        <f>T2948*L2948</f>
        <v>41130.86831000774</v>
      </c>
      <c r="Y2948" s="22">
        <f>X2948-W2948</f>
        <v>-0.11965378316381248</v>
      </c>
      <c r="Z2948" s="8">
        <f>Y2948/W2948</f>
        <v>-2.9090909090038885E-6</v>
      </c>
      <c r="AA2948" s="11">
        <v>9693</v>
      </c>
      <c r="AB2948" s="2">
        <v>1990</v>
      </c>
      <c r="AC2948" s="2">
        <f>2016-AB2948</f>
        <v>26</v>
      </c>
      <c r="AD2948" s="2" t="s">
        <v>37</v>
      </c>
    </row>
    <row r="2949" spans="1:30" x14ac:dyDescent="0.2">
      <c r="A2949">
        <v>48</v>
      </c>
      <c r="B2949" s="2" t="s">
        <v>414</v>
      </c>
      <c r="C2949" s="2" t="s">
        <v>22</v>
      </c>
      <c r="D2949" s="2" t="s">
        <v>23</v>
      </c>
      <c r="E2949" s="6" t="s">
        <v>2767</v>
      </c>
      <c r="F2949" s="2">
        <v>40</v>
      </c>
      <c r="G2949" s="2">
        <v>47</v>
      </c>
      <c r="H2949" s="3">
        <v>42691</v>
      </c>
      <c r="I2949" s="3">
        <v>42702</v>
      </c>
      <c r="J2949" s="3" t="s">
        <v>2543</v>
      </c>
      <c r="K2949" s="17">
        <f>IF(J2949="Januar",238.19,IF(J2949="Februar",240.59,IF(J2949="Mars",245.99,IF(J2949="April",250.79,IF(J2949="Mai",256.52,IF(J2949="Juni",259.83,IF(J2949="Juli",265.66,IF(J2949="August",272.21,IF(J2949="September",275.91,IF(J2949="Oktober",281.13,IF(J2949="November",284.38,IF(J2949="Desember",287.34,0))))))))))))</f>
        <v>284.38</v>
      </c>
      <c r="L2949" s="20">
        <f>$K$2/K2949</f>
        <v>0.83757648217174208</v>
      </c>
      <c r="M2949" s="2">
        <v>11</v>
      </c>
      <c r="N2949" s="2">
        <v>3300000</v>
      </c>
      <c r="O2949" s="2">
        <v>3600000</v>
      </c>
      <c r="P2949" s="2">
        <f>O2949-N2949</f>
        <v>300000</v>
      </c>
      <c r="Q2949" s="4">
        <f>P2949/N2949</f>
        <v>9.0909090909090912E-2</v>
      </c>
      <c r="R2949" s="2">
        <v>19525</v>
      </c>
      <c r="S2949" s="9">
        <f>(N2949+R2949)/F2949</f>
        <v>82988.125</v>
      </c>
      <c r="T2949" s="2">
        <v>90488</v>
      </c>
      <c r="U2949" s="5">
        <f>T2949-S2949</f>
        <v>7499.875</v>
      </c>
      <c r="V2949" s="4">
        <f>U2949/S2949</f>
        <v>9.0372869612369233E-2</v>
      </c>
      <c r="W2949" s="22">
        <f>S2949*L2949</f>
        <v>69508.901799528801</v>
      </c>
      <c r="X2949" s="22">
        <f>T2949*L2949</f>
        <v>75790.620718756603</v>
      </c>
      <c r="Y2949" s="22">
        <f>X2949-W2949</f>
        <v>6281.718919227802</v>
      </c>
      <c r="Z2949" s="8">
        <f>Y2949/W2949</f>
        <v>9.0372869612369358E-2</v>
      </c>
      <c r="AA2949" s="11">
        <v>5879</v>
      </c>
      <c r="AB2949" s="2">
        <v>1973</v>
      </c>
      <c r="AC2949" s="2">
        <f>2016-AB2949</f>
        <v>43</v>
      </c>
      <c r="AD2949" s="2" t="s">
        <v>103</v>
      </c>
    </row>
    <row r="2950" spans="1:30" x14ac:dyDescent="0.2">
      <c r="A2950">
        <v>48</v>
      </c>
      <c r="B2950" s="6" t="s">
        <v>717</v>
      </c>
      <c r="C2950" s="6" t="s">
        <v>22</v>
      </c>
      <c r="D2950" s="6" t="s">
        <v>23</v>
      </c>
      <c r="E2950" s="6" t="s">
        <v>2767</v>
      </c>
      <c r="F2950" s="6">
        <v>49</v>
      </c>
      <c r="G2950" s="6">
        <v>54</v>
      </c>
      <c r="H2950" s="7">
        <v>42691</v>
      </c>
      <c r="I2950" s="7">
        <v>42702</v>
      </c>
      <c r="J2950" s="7" t="s">
        <v>2543</v>
      </c>
      <c r="K2950" s="17">
        <f>IF(J2950="Januar",238.19,IF(J2950="Februar",240.59,IF(J2950="Mars",245.99,IF(J2950="April",250.79,IF(J2950="Mai",256.52,IF(J2950="Juni",259.83,IF(J2950="Juli",265.66,IF(J2950="August",272.21,IF(J2950="September",275.91,IF(J2950="Oktober",281.13,IF(J2950="November",284.38,IF(J2950="Desember",287.34,0))))))))))))</f>
        <v>284.38</v>
      </c>
      <c r="L2950" s="20">
        <f>$K$2/K2950</f>
        <v>0.83757648217174208</v>
      </c>
      <c r="M2950" s="6">
        <v>11</v>
      </c>
      <c r="N2950" s="6">
        <v>2990000</v>
      </c>
      <c r="O2950" s="6">
        <v>3430000</v>
      </c>
      <c r="P2950" s="6">
        <f>O2950-N2950</f>
        <v>440000</v>
      </c>
      <c r="Q2950" s="8">
        <f>P2950/N2950</f>
        <v>0.14715719063545152</v>
      </c>
      <c r="R2950" s="6"/>
      <c r="S2950" s="9">
        <f>(N2950+R2950)/F2950</f>
        <v>61020.408163265303</v>
      </c>
      <c r="T2950" s="6">
        <v>70000</v>
      </c>
      <c r="U2950" s="5">
        <f>T2950-S2950</f>
        <v>8979.5918367346967</v>
      </c>
      <c r="V2950" s="4">
        <f>U2950/S2950</f>
        <v>0.14715719063545155</v>
      </c>
      <c r="W2950" s="22">
        <f>S2950*L2950</f>
        <v>51109.258810071609</v>
      </c>
      <c r="X2950" s="22">
        <f>T2950*L2950</f>
        <v>58630.353752021947</v>
      </c>
      <c r="Y2950" s="22">
        <f>X2950-W2950</f>
        <v>7521.0949419503377</v>
      </c>
      <c r="Z2950" s="8">
        <f>Y2950/W2950</f>
        <v>0.14715719063545152</v>
      </c>
      <c r="AA2950" s="10">
        <v>7184</v>
      </c>
      <c r="AB2950" s="6">
        <v>2009</v>
      </c>
      <c r="AC2950" s="6">
        <f>2016-AB2950</f>
        <v>7</v>
      </c>
      <c r="AD2950" s="6" t="s">
        <v>75</v>
      </c>
    </row>
    <row r="2951" spans="1:30" x14ac:dyDescent="0.2">
      <c r="A2951">
        <v>48</v>
      </c>
      <c r="B2951" s="6" t="s">
        <v>1298</v>
      </c>
      <c r="C2951" s="6" t="s">
        <v>22</v>
      </c>
      <c r="D2951" s="6" t="s">
        <v>23</v>
      </c>
      <c r="E2951" s="6" t="s">
        <v>2767</v>
      </c>
      <c r="F2951" s="6">
        <v>64</v>
      </c>
      <c r="G2951" s="6">
        <v>70</v>
      </c>
      <c r="H2951" s="7">
        <v>42691</v>
      </c>
      <c r="I2951" s="7">
        <v>42702</v>
      </c>
      <c r="J2951" s="7" t="s">
        <v>2543</v>
      </c>
      <c r="K2951" s="17">
        <f>IF(J2951="Januar",238.19,IF(J2951="Februar",240.59,IF(J2951="Mars",245.99,IF(J2951="April",250.79,IF(J2951="Mai",256.52,IF(J2951="Juni",259.83,IF(J2951="Juli",265.66,IF(J2951="August",272.21,IF(J2951="September",275.91,IF(J2951="Oktober",281.13,IF(J2951="November",284.38,IF(J2951="Desember",287.34,0))))))))))))</f>
        <v>284.38</v>
      </c>
      <c r="L2951" s="20">
        <f>$K$2/K2951</f>
        <v>0.83757648217174208</v>
      </c>
      <c r="M2951" s="6">
        <v>11</v>
      </c>
      <c r="N2951" s="6">
        <v>3900000</v>
      </c>
      <c r="O2951" s="6">
        <v>3950000</v>
      </c>
      <c r="P2951" s="6">
        <f>O2951-N2951</f>
        <v>50000</v>
      </c>
      <c r="Q2951" s="8">
        <f>P2951/N2951</f>
        <v>1.282051282051282E-2</v>
      </c>
      <c r="R2951" s="6">
        <v>120943</v>
      </c>
      <c r="S2951" s="9">
        <f>(N2951+R2951)/F2951</f>
        <v>62827.234375</v>
      </c>
      <c r="T2951" s="6">
        <v>63608</v>
      </c>
      <c r="U2951" s="5">
        <f>T2951-S2951</f>
        <v>780.765625</v>
      </c>
      <c r="V2951" s="4">
        <f>U2951/S2951</f>
        <v>1.2427184369437716E-2</v>
      </c>
      <c r="W2951" s="22">
        <f>S2951*L2951</f>
        <v>52622.61395239205</v>
      </c>
      <c r="X2951" s="22">
        <f>T2951*L2951</f>
        <v>53276.56487798017</v>
      </c>
      <c r="Y2951" s="22">
        <f>X2951-W2951</f>
        <v>653.9509255881203</v>
      </c>
      <c r="Z2951" s="8">
        <f>Y2951/W2951</f>
        <v>1.2427184369437691E-2</v>
      </c>
      <c r="AA2951" s="10">
        <v>1339</v>
      </c>
      <c r="AB2951" s="6">
        <v>1936</v>
      </c>
      <c r="AC2951" s="6">
        <f>2016-AB2951</f>
        <v>80</v>
      </c>
      <c r="AD2951" s="6" t="s">
        <v>116</v>
      </c>
    </row>
    <row r="2952" spans="1:30" x14ac:dyDescent="0.2">
      <c r="A2952">
        <v>48</v>
      </c>
      <c r="B2952" s="2" t="s">
        <v>854</v>
      </c>
      <c r="C2952" s="2" t="s">
        <v>22</v>
      </c>
      <c r="D2952" s="2" t="s">
        <v>23</v>
      </c>
      <c r="E2952" s="6" t="s">
        <v>2767</v>
      </c>
      <c r="F2952" s="2">
        <v>52</v>
      </c>
      <c r="G2952" s="2">
        <v>58</v>
      </c>
      <c r="H2952" s="3">
        <v>42690</v>
      </c>
      <c r="I2952" s="3">
        <v>42702</v>
      </c>
      <c r="J2952" s="3" t="s">
        <v>2543</v>
      </c>
      <c r="K2952" s="17">
        <f>IF(J2952="Januar",238.19,IF(J2952="Februar",240.59,IF(J2952="Mars",245.99,IF(J2952="April",250.79,IF(J2952="Mai",256.52,IF(J2952="Juni",259.83,IF(J2952="Juli",265.66,IF(J2952="August",272.21,IF(J2952="September",275.91,IF(J2952="Oktober",281.13,IF(J2952="November",284.38,IF(J2952="Desember",287.34,0))))))))))))</f>
        <v>284.38</v>
      </c>
      <c r="L2952" s="20">
        <f>$K$2/K2952</f>
        <v>0.83757648217174208</v>
      </c>
      <c r="M2952" s="2">
        <v>12</v>
      </c>
      <c r="N2952" s="2">
        <v>3900000</v>
      </c>
      <c r="O2952" s="2">
        <v>4060000</v>
      </c>
      <c r="P2952" s="2">
        <f>O2952-N2952</f>
        <v>160000</v>
      </c>
      <c r="Q2952" s="4">
        <f>P2952/N2952</f>
        <v>4.1025641025641026E-2</v>
      </c>
      <c r="R2952" s="2">
        <v>192026</v>
      </c>
      <c r="S2952" s="9">
        <f>(N2952+R2952)/F2952</f>
        <v>78692.807692307688</v>
      </c>
      <c r="T2952" s="2">
        <v>81770</v>
      </c>
      <c r="U2952" s="5">
        <f>T2952-S2952</f>
        <v>3077.1923076923122</v>
      </c>
      <c r="V2952" s="4">
        <f>U2952/S2952</f>
        <v>3.9103857111367386E-2</v>
      </c>
      <c r="W2952" s="22">
        <f>S2952*L2952</f>
        <v>65911.245039140471</v>
      </c>
      <c r="X2952" s="22">
        <f>T2952*L2952</f>
        <v>68488.628947183344</v>
      </c>
      <c r="Y2952" s="22">
        <f>X2952-W2952</f>
        <v>2577.3839080428734</v>
      </c>
      <c r="Z2952" s="8">
        <f>Y2952/W2952</f>
        <v>3.9103857111367414E-2</v>
      </c>
      <c r="AA2952" s="11">
        <v>2323</v>
      </c>
      <c r="AB2952" s="2">
        <v>1931</v>
      </c>
      <c r="AC2952" s="2">
        <f>2016-AB2952</f>
        <v>85</v>
      </c>
      <c r="AD2952" s="2" t="s">
        <v>583</v>
      </c>
    </row>
    <row r="2953" spans="1:30" x14ac:dyDescent="0.2">
      <c r="A2953">
        <v>48</v>
      </c>
      <c r="B2953" s="6" t="s">
        <v>940</v>
      </c>
      <c r="C2953" s="6" t="s">
        <v>22</v>
      </c>
      <c r="D2953" s="6" t="s">
        <v>23</v>
      </c>
      <c r="E2953" s="6" t="s">
        <v>2767</v>
      </c>
      <c r="F2953" s="6">
        <v>92</v>
      </c>
      <c r="G2953" s="6">
        <v>100</v>
      </c>
      <c r="H2953" s="7">
        <v>42690</v>
      </c>
      <c r="I2953" s="7">
        <v>42702</v>
      </c>
      <c r="J2953" s="3" t="s">
        <v>2543</v>
      </c>
      <c r="K2953" s="17">
        <f>IF(J2953="Januar",238.19,IF(J2953="Februar",240.59,IF(J2953="Mars",245.99,IF(J2953="April",250.79,IF(J2953="Mai",256.52,IF(J2953="Juni",259.83,IF(J2953="Juli",265.66,IF(J2953="August",272.21,IF(J2953="September",275.91,IF(J2953="Oktober",281.13,IF(J2953="November",284.38,IF(J2953="Desember",287.34,0))))))))))))</f>
        <v>284.38</v>
      </c>
      <c r="L2953" s="20">
        <f>$K$2/K2953</f>
        <v>0.83757648217174208</v>
      </c>
      <c r="M2953" s="6">
        <v>12</v>
      </c>
      <c r="N2953" s="6">
        <v>6000000</v>
      </c>
      <c r="O2953" s="6">
        <v>6050000</v>
      </c>
      <c r="P2953" s="6">
        <f>O2953-N2953</f>
        <v>50000</v>
      </c>
      <c r="Q2953" s="8">
        <f>P2953/N2953</f>
        <v>8.3333333333333332E-3</v>
      </c>
      <c r="R2953" s="6">
        <v>92000</v>
      </c>
      <c r="S2953" s="9">
        <f>(N2953+R2953)/F2953</f>
        <v>66217.391304347824</v>
      </c>
      <c r="T2953" s="6">
        <v>66761</v>
      </c>
      <c r="U2953" s="5">
        <f>T2953-S2953</f>
        <v>543.60869565217581</v>
      </c>
      <c r="V2953" s="4">
        <f>U2953/S2953</f>
        <v>8.2094550229809878E-3</v>
      </c>
      <c r="W2953" s="22">
        <f>S2953*L2953</f>
        <v>55462.129667285357</v>
      </c>
      <c r="X2953" s="22">
        <f>T2953*L2953</f>
        <v>55917.443526267671</v>
      </c>
      <c r="Y2953" s="22">
        <f>X2953-W2953</f>
        <v>455.31385898231383</v>
      </c>
      <c r="Z2953" s="8">
        <f>Y2953/W2953</f>
        <v>8.2094550229809011E-3</v>
      </c>
      <c r="AA2953" s="10">
        <v>1040</v>
      </c>
      <c r="AB2953" s="6">
        <v>1903</v>
      </c>
      <c r="AC2953" s="6">
        <f>2016-AB2953</f>
        <v>113</v>
      </c>
      <c r="AD2953" s="6" t="s">
        <v>105</v>
      </c>
    </row>
    <row r="2954" spans="1:30" x14ac:dyDescent="0.2">
      <c r="A2954">
        <v>48</v>
      </c>
      <c r="B2954" s="2" t="s">
        <v>1618</v>
      </c>
      <c r="C2954" s="2" t="s">
        <v>22</v>
      </c>
      <c r="D2954" s="2" t="s">
        <v>23</v>
      </c>
      <c r="E2954" s="6" t="s">
        <v>2767</v>
      </c>
      <c r="F2954" s="2">
        <v>72</v>
      </c>
      <c r="G2954" s="2"/>
      <c r="H2954" s="3">
        <v>42688</v>
      </c>
      <c r="I2954" s="3">
        <v>42702</v>
      </c>
      <c r="J2954" s="7" t="s">
        <v>2543</v>
      </c>
      <c r="K2954" s="17">
        <f>IF(J2954="Januar",238.19,IF(J2954="Februar",240.59,IF(J2954="Mars",245.99,IF(J2954="April",250.79,IF(J2954="Mai",256.52,IF(J2954="Juni",259.83,IF(J2954="Juli",265.66,IF(J2954="August",272.21,IF(J2954="September",275.91,IF(J2954="Oktober",281.13,IF(J2954="November",284.38,IF(J2954="Desember",287.34,0))))))))))))</f>
        <v>284.38</v>
      </c>
      <c r="L2954" s="20">
        <f>$K$2/K2954</f>
        <v>0.83757648217174208</v>
      </c>
      <c r="M2954" s="2">
        <v>14</v>
      </c>
      <c r="N2954" s="2">
        <v>5100000</v>
      </c>
      <c r="O2954" s="2">
        <v>5400000</v>
      </c>
      <c r="P2954" s="2">
        <f>O2954-N2954</f>
        <v>300000</v>
      </c>
      <c r="Q2954" s="4">
        <f>P2954/N2954</f>
        <v>5.8823529411764705E-2</v>
      </c>
      <c r="R2954" s="2"/>
      <c r="S2954" s="9">
        <f>(N2954+R2954)/F2954</f>
        <v>70833.333333333328</v>
      </c>
      <c r="T2954" s="2">
        <v>75000</v>
      </c>
      <c r="U2954" s="5">
        <f>T2954-S2954</f>
        <v>4166.6666666666715</v>
      </c>
      <c r="V2954" s="4">
        <f>U2954/S2954</f>
        <v>5.8823529411764781E-2</v>
      </c>
      <c r="W2954" s="22">
        <f>S2954*L2954</f>
        <v>59328.334153831725</v>
      </c>
      <c r="X2954" s="22">
        <f>T2954*L2954</f>
        <v>62818.236162880654</v>
      </c>
      <c r="Y2954" s="22">
        <f>X2954-W2954</f>
        <v>3489.9020090489284</v>
      </c>
      <c r="Z2954" s="8">
        <f>Y2954/W2954</f>
        <v>5.8823529411764761E-2</v>
      </c>
      <c r="AA2954" s="11">
        <v>1124</v>
      </c>
      <c r="AB2954" s="2">
        <v>2014</v>
      </c>
      <c r="AC2954" s="2">
        <f>2016-AB2954</f>
        <v>2</v>
      </c>
      <c r="AD2954" s="2" t="s">
        <v>123</v>
      </c>
    </row>
    <row r="2955" spans="1:30" x14ac:dyDescent="0.2">
      <c r="A2955">
        <v>48</v>
      </c>
      <c r="B2955" s="2" t="s">
        <v>184</v>
      </c>
      <c r="C2955" s="2" t="s">
        <v>22</v>
      </c>
      <c r="D2955" s="2" t="s">
        <v>23</v>
      </c>
      <c r="E2955" s="6" t="s">
        <v>2767</v>
      </c>
      <c r="F2955" s="2">
        <v>36</v>
      </c>
      <c r="G2955" s="2">
        <v>42</v>
      </c>
      <c r="H2955" s="3">
        <v>42686</v>
      </c>
      <c r="I2955" s="3">
        <v>42702</v>
      </c>
      <c r="J2955" s="3" t="s">
        <v>2543</v>
      </c>
      <c r="K2955" s="17">
        <f>IF(J2955="Januar",238.19,IF(J2955="Februar",240.59,IF(J2955="Mars",245.99,IF(J2955="April",250.79,IF(J2955="Mai",256.52,IF(J2955="Juni",259.83,IF(J2955="Juli",265.66,IF(J2955="August",272.21,IF(J2955="September",275.91,IF(J2955="Oktober",281.13,IF(J2955="November",284.38,IF(J2955="Desember",287.34,0))))))))))))</f>
        <v>284.38</v>
      </c>
      <c r="L2955" s="20">
        <f>$K$2/K2955</f>
        <v>0.83757648217174208</v>
      </c>
      <c r="M2955" s="2">
        <v>16</v>
      </c>
      <c r="N2955" s="2">
        <v>2800000</v>
      </c>
      <c r="O2955" s="2">
        <v>2800000</v>
      </c>
      <c r="P2955" s="2">
        <f>O2955-N2955</f>
        <v>0</v>
      </c>
      <c r="Q2955" s="4">
        <f>P2955/N2955</f>
        <v>0</v>
      </c>
      <c r="R2955" s="2">
        <v>173775</v>
      </c>
      <c r="S2955" s="9">
        <f>(N2955+R2955)/F2955</f>
        <v>82604.861111111109</v>
      </c>
      <c r="T2955" s="2">
        <v>82605</v>
      </c>
      <c r="U2955" s="5">
        <f>T2955-S2955</f>
        <v>0.13888888889050577</v>
      </c>
      <c r="V2955" s="4">
        <f>U2955/S2955</f>
        <v>1.6813645955252861E-6</v>
      </c>
      <c r="W2955" s="22">
        <f>S2955*L2955</f>
        <v>69187.888979729789</v>
      </c>
      <c r="X2955" s="22">
        <f>T2955*L2955</f>
        <v>69188.005309796761</v>
      </c>
      <c r="Y2955" s="22">
        <f>X2955-W2955</f>
        <v>0.11633006697229575</v>
      </c>
      <c r="Z2955" s="8">
        <f>Y2955/W2955</f>
        <v>1.6813645955635006E-6</v>
      </c>
      <c r="AA2955" s="11">
        <v>1112</v>
      </c>
      <c r="AB2955" s="2">
        <v>1934</v>
      </c>
      <c r="AC2955" s="2">
        <f>2016-AB2955</f>
        <v>82</v>
      </c>
      <c r="AD2955" s="2" t="s">
        <v>29</v>
      </c>
    </row>
    <row r="2956" spans="1:30" x14ac:dyDescent="0.2">
      <c r="A2956">
        <v>48</v>
      </c>
      <c r="B2956" s="6" t="s">
        <v>1732</v>
      </c>
      <c r="C2956" s="6" t="s">
        <v>22</v>
      </c>
      <c r="D2956" s="6" t="s">
        <v>23</v>
      </c>
      <c r="E2956" s="6" t="s">
        <v>2767</v>
      </c>
      <c r="F2956" s="6">
        <v>76</v>
      </c>
      <c r="G2956" s="6">
        <v>84</v>
      </c>
      <c r="H2956" s="7">
        <v>42686</v>
      </c>
      <c r="I2956" s="7">
        <v>42702</v>
      </c>
      <c r="J2956" s="3" t="s">
        <v>2543</v>
      </c>
      <c r="K2956" s="17">
        <f>IF(J2956="Januar",238.19,IF(J2956="Februar",240.59,IF(J2956="Mars",245.99,IF(J2956="April",250.79,IF(J2956="Mai",256.52,IF(J2956="Juni",259.83,IF(J2956="Juli",265.66,IF(J2956="August",272.21,IF(J2956="September",275.91,IF(J2956="Oktober",281.13,IF(J2956="November",284.38,IF(J2956="Desember",287.34,0))))))))))))</f>
        <v>284.38</v>
      </c>
      <c r="L2956" s="20">
        <f>$K$2/K2956</f>
        <v>0.83757648217174208</v>
      </c>
      <c r="M2956" s="6">
        <v>16</v>
      </c>
      <c r="N2956" s="6">
        <v>6900000</v>
      </c>
      <c r="O2956" s="6">
        <v>6500000</v>
      </c>
      <c r="P2956" s="6">
        <f>O2956-N2956</f>
        <v>-400000</v>
      </c>
      <c r="Q2956" s="8">
        <f>P2956/N2956</f>
        <v>-5.7971014492753624E-2</v>
      </c>
      <c r="R2956" s="6"/>
      <c r="S2956" s="9">
        <f>(N2956+R2956)/F2956</f>
        <v>90789.473684210519</v>
      </c>
      <c r="T2956" s="6">
        <v>85526</v>
      </c>
      <c r="U2956" s="5">
        <f>T2956-S2956</f>
        <v>-5263.4736842105194</v>
      </c>
      <c r="V2956" s="4">
        <f>U2956/S2956</f>
        <v>-5.7974492753623118E-2</v>
      </c>
      <c r="W2956" s="22">
        <f>S2956*L2956</f>
        <v>76043.127986644991</v>
      </c>
      <c r="X2956" s="22">
        <f>T2956*L2956</f>
        <v>71634.566214220409</v>
      </c>
      <c r="Y2956" s="22">
        <f>X2956-W2956</f>
        <v>-4408.5617724245822</v>
      </c>
      <c r="Z2956" s="8">
        <f>Y2956/W2956</f>
        <v>-5.7974492753623076E-2</v>
      </c>
      <c r="AA2956" s="10">
        <v>3470</v>
      </c>
      <c r="AB2956" s="6">
        <v>2012</v>
      </c>
      <c r="AC2956" s="6">
        <f>2016-AB2956</f>
        <v>4</v>
      </c>
      <c r="AD2956" s="6" t="s">
        <v>494</v>
      </c>
    </row>
    <row r="2957" spans="1:30" x14ac:dyDescent="0.2">
      <c r="A2957">
        <v>48</v>
      </c>
      <c r="B2957" s="2" t="s">
        <v>686</v>
      </c>
      <c r="C2957" s="2" t="s">
        <v>22</v>
      </c>
      <c r="D2957" s="2" t="s">
        <v>23</v>
      </c>
      <c r="E2957" s="6" t="s">
        <v>2767</v>
      </c>
      <c r="F2957" s="2">
        <v>48</v>
      </c>
      <c r="G2957" s="2">
        <v>57</v>
      </c>
      <c r="H2957" s="3">
        <v>42685</v>
      </c>
      <c r="I2957" s="3">
        <v>42702</v>
      </c>
      <c r="J2957" s="3" t="s">
        <v>2543</v>
      </c>
      <c r="K2957" s="17">
        <f>IF(J2957="Januar",238.19,IF(J2957="Februar",240.59,IF(J2957="Mars",245.99,IF(J2957="April",250.79,IF(J2957="Mai",256.52,IF(J2957="Juni",259.83,IF(J2957="Juli",265.66,IF(J2957="August",272.21,IF(J2957="September",275.91,IF(J2957="Oktober",281.13,IF(J2957="November",284.38,IF(J2957="Desember",287.34,0))))))))))))</f>
        <v>284.38</v>
      </c>
      <c r="L2957" s="20">
        <f>$K$2/K2957</f>
        <v>0.83757648217174208</v>
      </c>
      <c r="M2957" s="2">
        <v>17</v>
      </c>
      <c r="N2957" s="2">
        <v>2900000</v>
      </c>
      <c r="O2957" s="2">
        <v>3000000</v>
      </c>
      <c r="P2957" s="2">
        <f>O2957-N2957</f>
        <v>100000</v>
      </c>
      <c r="Q2957" s="4">
        <f>P2957/N2957</f>
        <v>3.4482758620689655E-2</v>
      </c>
      <c r="R2957" s="2">
        <v>292000</v>
      </c>
      <c r="S2957" s="9">
        <f>(N2957+R2957)/F2957</f>
        <v>66500</v>
      </c>
      <c r="T2957" s="2">
        <v>68583</v>
      </c>
      <c r="U2957" s="5">
        <f>T2957-S2957</f>
        <v>2083</v>
      </c>
      <c r="V2957" s="4">
        <f>U2957/S2957</f>
        <v>3.132330827067669E-2</v>
      </c>
      <c r="W2957" s="22">
        <f>S2957*L2957</f>
        <v>55698.836064420851</v>
      </c>
      <c r="X2957" s="22">
        <f>T2957*L2957</f>
        <v>57443.507876784584</v>
      </c>
      <c r="Y2957" s="22">
        <f>X2957-W2957</f>
        <v>1744.6718123637329</v>
      </c>
      <c r="Z2957" s="8">
        <f>Y2957/W2957</f>
        <v>3.1323308270676586E-2</v>
      </c>
      <c r="AA2957" s="11">
        <v>2041</v>
      </c>
      <c r="AB2957" s="2">
        <v>1936</v>
      </c>
      <c r="AC2957" s="2">
        <f>2016-AB2957</f>
        <v>80</v>
      </c>
      <c r="AD2957" s="2" t="s">
        <v>37</v>
      </c>
    </row>
    <row r="2958" spans="1:30" x14ac:dyDescent="0.2">
      <c r="A2958">
        <v>48</v>
      </c>
      <c r="B2958" s="6" t="s">
        <v>413</v>
      </c>
      <c r="C2958" s="6" t="s">
        <v>22</v>
      </c>
      <c r="D2958" s="6" t="s">
        <v>23</v>
      </c>
      <c r="E2958" s="6" t="s">
        <v>2767</v>
      </c>
      <c r="F2958" s="6">
        <v>40</v>
      </c>
      <c r="G2958" s="6">
        <v>46</v>
      </c>
      <c r="H2958" s="7">
        <v>42675</v>
      </c>
      <c r="I2958" s="7">
        <v>42702</v>
      </c>
      <c r="J2958" s="7" t="s">
        <v>2543</v>
      </c>
      <c r="K2958" s="17">
        <f>IF(J2958="Januar",238.19,IF(J2958="Februar",240.59,IF(J2958="Mars",245.99,IF(J2958="April",250.79,IF(J2958="Mai",256.52,IF(J2958="Juni",259.83,IF(J2958="Juli",265.66,IF(J2958="August",272.21,IF(J2958="September",275.91,IF(J2958="Oktober",281.13,IF(J2958="November",284.38,IF(J2958="Desember",287.34,0))))))))))))</f>
        <v>284.38</v>
      </c>
      <c r="L2958" s="20">
        <f>$K$2/K2958</f>
        <v>0.83757648217174208</v>
      </c>
      <c r="M2958" s="6">
        <v>27</v>
      </c>
      <c r="N2958" s="6">
        <v>4300000</v>
      </c>
      <c r="O2958" s="6">
        <v>4210000</v>
      </c>
      <c r="P2958" s="6">
        <f>O2958-N2958</f>
        <v>-90000</v>
      </c>
      <c r="Q2958" s="8">
        <f>P2958/N2958</f>
        <v>-2.0930232558139535E-2</v>
      </c>
      <c r="R2958" s="6">
        <v>23895</v>
      </c>
      <c r="S2958" s="9">
        <f>(N2958+R2958)/F2958</f>
        <v>108097.375</v>
      </c>
      <c r="T2958" s="6">
        <v>105847</v>
      </c>
      <c r="U2958" s="5">
        <f>T2958-S2958</f>
        <v>-2250.375</v>
      </c>
      <c r="V2958" s="4">
        <f>U2958/S2958</f>
        <v>-2.081803559059598E-2</v>
      </c>
      <c r="W2958" s="22">
        <f>S2958*L2958</f>
        <v>90539.819084499613</v>
      </c>
      <c r="X2958" s="22">
        <f>T2958*L2958</f>
        <v>88654.957908432378</v>
      </c>
      <c r="Y2958" s="22">
        <f>X2958-W2958</f>
        <v>-1884.8611760672356</v>
      </c>
      <c r="Z2958" s="8">
        <f>Y2958/W2958</f>
        <v>-2.0818035590595998E-2</v>
      </c>
      <c r="AA2958" s="6">
        <v>624</v>
      </c>
      <c r="AB2958" s="6">
        <v>1904</v>
      </c>
      <c r="AC2958" s="6">
        <f>2016-AB2958</f>
        <v>112</v>
      </c>
      <c r="AD2958" s="6" t="s">
        <v>37</v>
      </c>
    </row>
    <row r="2959" spans="1:30" x14ac:dyDescent="0.2">
      <c r="A2959">
        <v>48</v>
      </c>
      <c r="B2959" s="6" t="s">
        <v>713</v>
      </c>
      <c r="C2959" s="6" t="s">
        <v>22</v>
      </c>
      <c r="D2959" s="6" t="s">
        <v>23</v>
      </c>
      <c r="E2959" s="6" t="s">
        <v>2767</v>
      </c>
      <c r="F2959" s="6">
        <v>49</v>
      </c>
      <c r="G2959" s="6">
        <v>55</v>
      </c>
      <c r="H2959" s="7">
        <v>42693</v>
      </c>
      <c r="I2959" s="7">
        <v>42703</v>
      </c>
      <c r="J2959" s="3" t="s">
        <v>2543</v>
      </c>
      <c r="K2959" s="17">
        <f>IF(J2959="Januar",238.19,IF(J2959="Februar",240.59,IF(J2959="Mars",245.99,IF(J2959="April",250.79,IF(J2959="Mai",256.52,IF(J2959="Juni",259.83,IF(J2959="Juli",265.66,IF(J2959="August",272.21,IF(J2959="September",275.91,IF(J2959="Oktober",281.13,IF(J2959="November",284.38,IF(J2959="Desember",287.34,0))))))))))))</f>
        <v>284.38</v>
      </c>
      <c r="L2959" s="20">
        <f>$K$2/K2959</f>
        <v>0.83757648217174208</v>
      </c>
      <c r="M2959" s="6">
        <v>10</v>
      </c>
      <c r="N2959" s="6">
        <v>4200000</v>
      </c>
      <c r="O2959" s="6">
        <v>4700000</v>
      </c>
      <c r="P2959" s="6">
        <f>O2959-N2959</f>
        <v>500000</v>
      </c>
      <c r="Q2959" s="8">
        <f>P2959/N2959</f>
        <v>0.11904761904761904</v>
      </c>
      <c r="R2959" s="6">
        <v>74695</v>
      </c>
      <c r="S2959" s="9">
        <f>(N2959+R2959)/F2959</f>
        <v>87238.673469387752</v>
      </c>
      <c r="T2959" s="6">
        <v>97443</v>
      </c>
      <c r="U2959" s="5">
        <f>T2959-S2959</f>
        <v>10204.326530612248</v>
      </c>
      <c r="V2959" s="4">
        <f>U2959/S2959</f>
        <v>0.11697021658855197</v>
      </c>
      <c r="W2959" s="22">
        <f>S2959*L2959</f>
        <v>73069.061233819084</v>
      </c>
      <c r="X2959" s="22">
        <f>T2959*L2959</f>
        <v>81615.965152261066</v>
      </c>
      <c r="Y2959" s="22">
        <f>X2959-W2959</f>
        <v>8546.9039184419817</v>
      </c>
      <c r="Z2959" s="8">
        <f>Y2959/W2959</f>
        <v>0.11697021658855193</v>
      </c>
      <c r="AA2959" s="6">
        <v>765</v>
      </c>
      <c r="AB2959" s="6">
        <v>1940</v>
      </c>
      <c r="AC2959" s="6">
        <f>2016-AB2959</f>
        <v>76</v>
      </c>
      <c r="AD2959" s="6" t="s">
        <v>364</v>
      </c>
    </row>
    <row r="2960" spans="1:30" x14ac:dyDescent="0.2">
      <c r="A2960">
        <v>48</v>
      </c>
      <c r="B2960" s="6" t="s">
        <v>763</v>
      </c>
      <c r="C2960" s="6" t="s">
        <v>22</v>
      </c>
      <c r="D2960" s="6" t="s">
        <v>23</v>
      </c>
      <c r="E2960" s="6" t="s">
        <v>2767</v>
      </c>
      <c r="F2960" s="6">
        <v>50</v>
      </c>
      <c r="G2960" s="6"/>
      <c r="H2960" s="7">
        <v>42693</v>
      </c>
      <c r="I2960" s="7">
        <v>42703</v>
      </c>
      <c r="J2960" s="3" t="s">
        <v>2543</v>
      </c>
      <c r="K2960" s="17">
        <f>IF(J2960="Januar",238.19,IF(J2960="Februar",240.59,IF(J2960="Mars",245.99,IF(J2960="April",250.79,IF(J2960="Mai",256.52,IF(J2960="Juni",259.83,IF(J2960="Juli",265.66,IF(J2960="August",272.21,IF(J2960="September",275.91,IF(J2960="Oktober",281.13,IF(J2960="November",284.38,IF(J2960="Desember",287.34,0))))))))))))</f>
        <v>284.38</v>
      </c>
      <c r="L2960" s="20">
        <f>$K$2/K2960</f>
        <v>0.83757648217174208</v>
      </c>
      <c r="M2960" s="6">
        <v>10</v>
      </c>
      <c r="N2960" s="6">
        <v>3900000</v>
      </c>
      <c r="O2960" s="6">
        <v>4050000</v>
      </c>
      <c r="P2960" s="6">
        <f>O2960-N2960</f>
        <v>150000</v>
      </c>
      <c r="Q2960" s="8">
        <f>P2960/N2960</f>
        <v>3.8461538461538464E-2</v>
      </c>
      <c r="R2960" s="6"/>
      <c r="S2960" s="9">
        <f>(N2960+R2960)/F2960</f>
        <v>78000</v>
      </c>
      <c r="T2960" s="6">
        <v>81000</v>
      </c>
      <c r="U2960" s="5">
        <f>T2960-S2960</f>
        <v>3000</v>
      </c>
      <c r="V2960" s="4">
        <f>U2960/S2960</f>
        <v>3.8461538461538464E-2</v>
      </c>
      <c r="W2960" s="22">
        <f>S2960*L2960</f>
        <v>65330.965609395884</v>
      </c>
      <c r="X2960" s="22">
        <f>T2960*L2960</f>
        <v>67843.695055911114</v>
      </c>
      <c r="Y2960" s="22">
        <f>X2960-W2960</f>
        <v>2512.7294465152299</v>
      </c>
      <c r="Z2960" s="8">
        <f>Y2960/W2960</f>
        <v>3.8461538461538519E-2</v>
      </c>
      <c r="AA2960" s="6">
        <v>553</v>
      </c>
      <c r="AB2960" s="6">
        <v>2007</v>
      </c>
      <c r="AC2960" s="6">
        <f>2016-AB2960</f>
        <v>9</v>
      </c>
      <c r="AD2960" s="6" t="s">
        <v>37</v>
      </c>
    </row>
    <row r="2961" spans="1:30" x14ac:dyDescent="0.2">
      <c r="A2961">
        <v>48</v>
      </c>
      <c r="B2961" s="2" t="s">
        <v>1074</v>
      </c>
      <c r="C2961" s="2" t="s">
        <v>22</v>
      </c>
      <c r="D2961" s="2" t="s">
        <v>23</v>
      </c>
      <c r="E2961" s="6" t="s">
        <v>2767</v>
      </c>
      <c r="F2961" s="2">
        <v>57</v>
      </c>
      <c r="G2961" s="2">
        <v>65</v>
      </c>
      <c r="H2961" s="3">
        <v>42693</v>
      </c>
      <c r="I2961" s="3">
        <v>42703</v>
      </c>
      <c r="J2961" s="7" t="s">
        <v>2543</v>
      </c>
      <c r="K2961" s="17">
        <f>IF(J2961="Januar",238.19,IF(J2961="Februar",240.59,IF(J2961="Mars",245.99,IF(J2961="April",250.79,IF(J2961="Mai",256.52,IF(J2961="Juni",259.83,IF(J2961="Juli",265.66,IF(J2961="August",272.21,IF(J2961="September",275.91,IF(J2961="Oktober",281.13,IF(J2961="November",284.38,IF(J2961="Desember",287.34,0))))))))))))</f>
        <v>284.38</v>
      </c>
      <c r="L2961" s="20">
        <f>$K$2/K2961</f>
        <v>0.83757648217174208</v>
      </c>
      <c r="M2961" s="2">
        <v>10</v>
      </c>
      <c r="N2961" s="2">
        <v>4000000</v>
      </c>
      <c r="O2961" s="2">
        <v>4800000</v>
      </c>
      <c r="P2961" s="2">
        <f>O2961-N2961</f>
        <v>800000</v>
      </c>
      <c r="Q2961" s="4">
        <f>P2961/N2961</f>
        <v>0.2</v>
      </c>
      <c r="R2961" s="2">
        <v>117281</v>
      </c>
      <c r="S2961" s="9">
        <f>(N2961+R2961)/F2961</f>
        <v>72233</v>
      </c>
      <c r="T2961" s="2">
        <v>86268</v>
      </c>
      <c r="U2961" s="5">
        <f>T2961-S2961</f>
        <v>14035</v>
      </c>
      <c r="V2961" s="4">
        <f>U2961/S2961</f>
        <v>0.19430177342765773</v>
      </c>
      <c r="W2961" s="22">
        <f>S2961*L2961</f>
        <v>60500.662036711445</v>
      </c>
      <c r="X2961" s="22">
        <f>T2961*L2961</f>
        <v>72256.047963991849</v>
      </c>
      <c r="Y2961" s="22">
        <f>X2961-W2961</f>
        <v>11755.385927280404</v>
      </c>
      <c r="Z2961" s="8">
        <f>Y2961/W2961</f>
        <v>0.19430177342765778</v>
      </c>
      <c r="AA2961" s="11">
        <v>2578</v>
      </c>
      <c r="AB2961" s="2">
        <v>1935</v>
      </c>
      <c r="AC2961" s="2">
        <f>2016-AB2961</f>
        <v>81</v>
      </c>
      <c r="AD2961" s="2" t="s">
        <v>37</v>
      </c>
    </row>
    <row r="2962" spans="1:30" x14ac:dyDescent="0.2">
      <c r="A2962">
        <v>48</v>
      </c>
      <c r="B2962" s="6" t="s">
        <v>1044</v>
      </c>
      <c r="C2962" s="6" t="s">
        <v>22</v>
      </c>
      <c r="D2962" s="6" t="s">
        <v>23</v>
      </c>
      <c r="E2962" s="6" t="s">
        <v>2767</v>
      </c>
      <c r="F2962" s="6">
        <v>58</v>
      </c>
      <c r="G2962" s="6">
        <v>66</v>
      </c>
      <c r="H2962" s="7">
        <v>42693</v>
      </c>
      <c r="I2962" s="7">
        <v>42703</v>
      </c>
      <c r="J2962" s="3" t="s">
        <v>2543</v>
      </c>
      <c r="K2962" s="17">
        <f>IF(J2962="Januar",238.19,IF(J2962="Februar",240.59,IF(J2962="Mars",245.99,IF(J2962="April",250.79,IF(J2962="Mai",256.52,IF(J2962="Juni",259.83,IF(J2962="Juli",265.66,IF(J2962="August",272.21,IF(J2962="September",275.91,IF(J2962="Oktober",281.13,IF(J2962="November",284.38,IF(J2962="Desember",287.34,0))))))))))))</f>
        <v>284.38</v>
      </c>
      <c r="L2962" s="20">
        <f>$K$2/K2962</f>
        <v>0.83757648217174208</v>
      </c>
      <c r="M2962" s="6">
        <v>10</v>
      </c>
      <c r="N2962" s="6">
        <v>4500000</v>
      </c>
      <c r="O2962" s="6">
        <v>4600000</v>
      </c>
      <c r="P2962" s="6">
        <f>O2962-N2962</f>
        <v>100000</v>
      </c>
      <c r="Q2962" s="8">
        <f>P2962/N2962</f>
        <v>2.2222222222222223E-2</v>
      </c>
      <c r="R2962" s="6"/>
      <c r="S2962" s="9">
        <f>(N2962+R2962)/F2962</f>
        <v>77586.206896551725</v>
      </c>
      <c r="T2962" s="6">
        <v>79310</v>
      </c>
      <c r="U2962" s="5">
        <f>T2962-S2962</f>
        <v>1723.7931034482754</v>
      </c>
      <c r="V2962" s="4">
        <f>U2962/S2962</f>
        <v>2.221777777777777E-2</v>
      </c>
      <c r="W2962" s="22">
        <f>S2962*L2962</f>
        <v>64984.382237462749</v>
      </c>
      <c r="X2962" s="22">
        <f>T2962*L2962</f>
        <v>66428.190801040866</v>
      </c>
      <c r="Y2962" s="22">
        <f>X2962-W2962</f>
        <v>1443.8085635781172</v>
      </c>
      <c r="Z2962" s="8">
        <f>Y2962/W2962</f>
        <v>2.2217777777777784E-2</v>
      </c>
      <c r="AA2962" s="6">
        <v>517</v>
      </c>
      <c r="AB2962" s="6">
        <v>1897</v>
      </c>
      <c r="AC2962" s="6">
        <f>2016-AB2962</f>
        <v>119</v>
      </c>
      <c r="AD2962" s="6" t="s">
        <v>112</v>
      </c>
    </row>
    <row r="2963" spans="1:30" x14ac:dyDescent="0.2">
      <c r="A2963">
        <v>48</v>
      </c>
      <c r="B2963" s="6" t="s">
        <v>1118</v>
      </c>
      <c r="C2963" s="6" t="s">
        <v>22</v>
      </c>
      <c r="D2963" s="6" t="s">
        <v>23</v>
      </c>
      <c r="E2963" s="6" t="s">
        <v>2767</v>
      </c>
      <c r="F2963" s="6">
        <v>59</v>
      </c>
      <c r="G2963" s="6">
        <v>64</v>
      </c>
      <c r="H2963" s="7">
        <v>42693</v>
      </c>
      <c r="I2963" s="7">
        <v>42703</v>
      </c>
      <c r="J2963" s="7" t="s">
        <v>2543</v>
      </c>
      <c r="K2963" s="17">
        <f>IF(J2963="Januar",238.19,IF(J2963="Februar",240.59,IF(J2963="Mars",245.99,IF(J2963="April",250.79,IF(J2963="Mai",256.52,IF(J2963="Juni",259.83,IF(J2963="Juli",265.66,IF(J2963="August",272.21,IF(J2963="September",275.91,IF(J2963="Oktober",281.13,IF(J2963="November",284.38,IF(J2963="Desember",287.34,0))))))))))))</f>
        <v>284.38</v>
      </c>
      <c r="L2963" s="20">
        <f>$K$2/K2963</f>
        <v>0.83757648217174208</v>
      </c>
      <c r="M2963" s="6">
        <v>10</v>
      </c>
      <c r="N2963" s="6">
        <v>4650000</v>
      </c>
      <c r="O2963" s="6">
        <v>4850000</v>
      </c>
      <c r="P2963" s="6">
        <f>O2963-N2963</f>
        <v>200000</v>
      </c>
      <c r="Q2963" s="8">
        <f>P2963/N2963</f>
        <v>4.3010752688172046E-2</v>
      </c>
      <c r="R2963" s="6">
        <v>2702</v>
      </c>
      <c r="S2963" s="9">
        <f>(N2963+R2963)/F2963</f>
        <v>78859.355932203383</v>
      </c>
      <c r="T2963" s="6">
        <v>82249</v>
      </c>
      <c r="U2963" s="5">
        <f>T2963-S2963</f>
        <v>3389.6440677966166</v>
      </c>
      <c r="V2963" s="4">
        <f>U2963/S2963</f>
        <v>4.2983410499963334E-2</v>
      </c>
      <c r="W2963" s="22">
        <f>S2963*L2963</f>
        <v>66050.741928024203</v>
      </c>
      <c r="X2963" s="22">
        <f>T2963*L2963</f>
        <v>68889.82808214362</v>
      </c>
      <c r="Y2963" s="22">
        <f>X2963-W2963</f>
        <v>2839.0861541194172</v>
      </c>
      <c r="Z2963" s="8">
        <f>Y2963/W2963</f>
        <v>4.2983410499963536E-2</v>
      </c>
      <c r="AA2963" s="6">
        <v>657</v>
      </c>
      <c r="AB2963" s="6">
        <v>1989</v>
      </c>
      <c r="AC2963" s="6">
        <f>2016-AB2963</f>
        <v>27</v>
      </c>
      <c r="AD2963" s="6" t="s">
        <v>27</v>
      </c>
    </row>
    <row r="2964" spans="1:30" x14ac:dyDescent="0.2">
      <c r="A2964">
        <v>48</v>
      </c>
      <c r="B2964" s="6" t="s">
        <v>350</v>
      </c>
      <c r="C2964" s="6" t="s">
        <v>22</v>
      </c>
      <c r="D2964" s="6" t="s">
        <v>23</v>
      </c>
      <c r="E2964" s="6" t="s">
        <v>2767</v>
      </c>
      <c r="F2964" s="6">
        <v>60</v>
      </c>
      <c r="G2964" s="6">
        <v>66</v>
      </c>
      <c r="H2964" s="7">
        <v>42693</v>
      </c>
      <c r="I2964" s="7">
        <v>42703</v>
      </c>
      <c r="J2964" s="3" t="s">
        <v>2543</v>
      </c>
      <c r="K2964" s="17">
        <f>IF(J2964="Januar",238.19,IF(J2964="Februar",240.59,IF(J2964="Mars",245.99,IF(J2964="April",250.79,IF(J2964="Mai",256.52,IF(J2964="Juni",259.83,IF(J2964="Juli",265.66,IF(J2964="August",272.21,IF(J2964="September",275.91,IF(J2964="Oktober",281.13,IF(J2964="November",284.38,IF(J2964="Desember",287.34,0))))))))))))</f>
        <v>284.38</v>
      </c>
      <c r="L2964" s="20">
        <f>$K$2/K2964</f>
        <v>0.83757648217174208</v>
      </c>
      <c r="M2964" s="6">
        <v>10</v>
      </c>
      <c r="N2964" s="6">
        <v>4700000</v>
      </c>
      <c r="O2964" s="6">
        <v>5350000</v>
      </c>
      <c r="P2964" s="6">
        <f>O2964-N2964</f>
        <v>650000</v>
      </c>
      <c r="Q2964" s="8">
        <f>P2964/N2964</f>
        <v>0.13829787234042554</v>
      </c>
      <c r="R2964" s="6"/>
      <c r="S2964" s="9">
        <f>(N2964+R2964)/F2964</f>
        <v>78333.333333333328</v>
      </c>
      <c r="T2964" s="6">
        <v>89167</v>
      </c>
      <c r="U2964" s="5">
        <f>T2964-S2964</f>
        <v>10833.666666666672</v>
      </c>
      <c r="V2964" s="4">
        <f>U2964/S2964</f>
        <v>0.13830212765957453</v>
      </c>
      <c r="W2964" s="22">
        <f>S2964*L2964</f>
        <v>65610.157770119797</v>
      </c>
      <c r="X2964" s="22">
        <f>T2964*L2964</f>
        <v>74684.182185807731</v>
      </c>
      <c r="Y2964" s="22">
        <f>X2964-W2964</f>
        <v>9074.0244156879344</v>
      </c>
      <c r="Z2964" s="8">
        <f>Y2964/W2964</f>
        <v>0.13830212765957453</v>
      </c>
      <c r="AA2964" s="6">
        <v>539</v>
      </c>
      <c r="AB2964" s="6">
        <v>1952</v>
      </c>
      <c r="AC2964" s="6">
        <f>2016-AB2964</f>
        <v>64</v>
      </c>
      <c r="AD2964" s="6" t="s">
        <v>25</v>
      </c>
    </row>
    <row r="2965" spans="1:30" x14ac:dyDescent="0.2">
      <c r="A2965">
        <v>48</v>
      </c>
      <c r="B2965" s="6" t="s">
        <v>413</v>
      </c>
      <c r="C2965" s="6" t="s">
        <v>22</v>
      </c>
      <c r="D2965" s="6" t="s">
        <v>23</v>
      </c>
      <c r="E2965" s="6" t="s">
        <v>2767</v>
      </c>
      <c r="F2965" s="6">
        <v>63</v>
      </c>
      <c r="G2965" s="6">
        <v>74</v>
      </c>
      <c r="H2965" s="7">
        <v>42693</v>
      </c>
      <c r="I2965" s="7">
        <v>42703</v>
      </c>
      <c r="J2965" s="7" t="s">
        <v>2543</v>
      </c>
      <c r="K2965" s="17">
        <f>IF(J2965="Januar",238.19,IF(J2965="Februar",240.59,IF(J2965="Mars",245.99,IF(J2965="April",250.79,IF(J2965="Mai",256.52,IF(J2965="Juni",259.83,IF(J2965="Juli",265.66,IF(J2965="August",272.21,IF(J2965="September",275.91,IF(J2965="Oktober",281.13,IF(J2965="November",284.38,IF(J2965="Desember",287.34,0))))))))))))</f>
        <v>284.38</v>
      </c>
      <c r="L2965" s="20">
        <f>$K$2/K2965</f>
        <v>0.83757648217174208</v>
      </c>
      <c r="M2965" s="6">
        <v>10</v>
      </c>
      <c r="N2965" s="6">
        <v>4890000</v>
      </c>
      <c r="O2965" s="6">
        <v>5060000</v>
      </c>
      <c r="P2965" s="6">
        <f>O2965-N2965</f>
        <v>170000</v>
      </c>
      <c r="Q2965" s="8">
        <f>P2965/N2965</f>
        <v>3.4764826175869123E-2</v>
      </c>
      <c r="R2965" s="6">
        <v>33000</v>
      </c>
      <c r="S2965" s="9">
        <f>(N2965+R2965)/F2965</f>
        <v>78142.857142857145</v>
      </c>
      <c r="T2965" s="6">
        <v>80841</v>
      </c>
      <c r="U2965" s="5">
        <f>T2965-S2965</f>
        <v>2698.1428571428551</v>
      </c>
      <c r="V2965" s="4">
        <f>U2965/S2965</f>
        <v>3.4528336380255917E-2</v>
      </c>
      <c r="W2965" s="22">
        <f>S2965*L2965</f>
        <v>65450.619392563276</v>
      </c>
      <c r="X2965" s="22">
        <f>T2965*L2965</f>
        <v>67710.520395245796</v>
      </c>
      <c r="Y2965" s="22">
        <f>X2965-W2965</f>
        <v>2259.9010026825199</v>
      </c>
      <c r="Z2965" s="8">
        <f>Y2965/W2965</f>
        <v>3.4528336380255827E-2</v>
      </c>
      <c r="AA2965" s="6">
        <v>624</v>
      </c>
      <c r="AB2965" s="6">
        <v>1904</v>
      </c>
      <c r="AC2965" s="6">
        <f>2016-AB2965</f>
        <v>112</v>
      </c>
      <c r="AD2965" s="6" t="s">
        <v>75</v>
      </c>
    </row>
    <row r="2966" spans="1:30" x14ac:dyDescent="0.2">
      <c r="A2966">
        <v>48</v>
      </c>
      <c r="B2966" s="2" t="s">
        <v>1355</v>
      </c>
      <c r="C2966" s="2" t="s">
        <v>22</v>
      </c>
      <c r="D2966" s="2" t="s">
        <v>23</v>
      </c>
      <c r="E2966" s="6" t="s">
        <v>2767</v>
      </c>
      <c r="F2966" s="2">
        <v>66</v>
      </c>
      <c r="G2966" s="2">
        <v>74</v>
      </c>
      <c r="H2966" s="3">
        <v>42693</v>
      </c>
      <c r="I2966" s="3">
        <v>42703</v>
      </c>
      <c r="J2966" s="3" t="s">
        <v>2543</v>
      </c>
      <c r="K2966" s="17">
        <f>IF(J2966="Januar",238.19,IF(J2966="Februar",240.59,IF(J2966="Mars",245.99,IF(J2966="April",250.79,IF(J2966="Mai",256.52,IF(J2966="Juni",259.83,IF(J2966="Juli",265.66,IF(J2966="August",272.21,IF(J2966="September",275.91,IF(J2966="Oktober",281.13,IF(J2966="November",284.38,IF(J2966="Desember",287.34,0))))))))))))</f>
        <v>284.38</v>
      </c>
      <c r="L2966" s="20">
        <f>$K$2/K2966</f>
        <v>0.83757648217174208</v>
      </c>
      <c r="M2966" s="2">
        <v>10</v>
      </c>
      <c r="N2966" s="2">
        <v>4800000</v>
      </c>
      <c r="O2966" s="2">
        <v>5405000</v>
      </c>
      <c r="P2966" s="2">
        <f>O2966-N2966</f>
        <v>605000</v>
      </c>
      <c r="Q2966" s="4">
        <f>P2966/N2966</f>
        <v>0.12604166666666666</v>
      </c>
      <c r="R2966" s="2">
        <v>155349</v>
      </c>
      <c r="S2966" s="9">
        <f>(N2966+R2966)/F2966</f>
        <v>75081.045454545456</v>
      </c>
      <c r="T2966" s="2">
        <v>84248</v>
      </c>
      <c r="U2966" s="5">
        <f>T2966-S2966</f>
        <v>9166.9545454545441</v>
      </c>
      <c r="V2966" s="4">
        <f>U2966/S2966</f>
        <v>0.12209412495467017</v>
      </c>
      <c r="W2966" s="22">
        <f>S2966*L2966</f>
        <v>62886.117929594846</v>
      </c>
      <c r="X2966" s="22">
        <f>T2966*L2966</f>
        <v>70564.143470004929</v>
      </c>
      <c r="Y2966" s="22">
        <f>X2966-W2966</f>
        <v>7678.0255404100826</v>
      </c>
      <c r="Z2966" s="8">
        <f>Y2966/W2966</f>
        <v>0.12209412495467026</v>
      </c>
      <c r="AA2966" s="11">
        <v>2104</v>
      </c>
      <c r="AB2966" s="2">
        <v>1936</v>
      </c>
      <c r="AC2966" s="2">
        <f>2016-AB2966</f>
        <v>80</v>
      </c>
      <c r="AD2966" s="2" t="s">
        <v>148</v>
      </c>
    </row>
    <row r="2967" spans="1:30" x14ac:dyDescent="0.2">
      <c r="A2967">
        <v>48</v>
      </c>
      <c r="B2967" s="2" t="s">
        <v>2231</v>
      </c>
      <c r="C2967" s="2" t="s">
        <v>22</v>
      </c>
      <c r="D2967" s="2" t="s">
        <v>23</v>
      </c>
      <c r="E2967" s="6" t="s">
        <v>2767</v>
      </c>
      <c r="F2967" s="2">
        <v>104</v>
      </c>
      <c r="G2967" s="2">
        <v>116</v>
      </c>
      <c r="H2967" s="3">
        <v>42693</v>
      </c>
      <c r="I2967" s="3">
        <v>42703</v>
      </c>
      <c r="J2967" s="7" t="s">
        <v>2543</v>
      </c>
      <c r="K2967" s="17">
        <f>IF(J2967="Januar",238.19,IF(J2967="Februar",240.59,IF(J2967="Mars",245.99,IF(J2967="April",250.79,IF(J2967="Mai",256.52,IF(J2967="Juni",259.83,IF(J2967="Juli",265.66,IF(J2967="August",272.21,IF(J2967="September",275.91,IF(J2967="Oktober",281.13,IF(J2967="November",284.38,IF(J2967="Desember",287.34,0))))))))))))</f>
        <v>284.38</v>
      </c>
      <c r="L2967" s="20">
        <f>$K$2/K2967</f>
        <v>0.83757648217174208</v>
      </c>
      <c r="M2967" s="2">
        <v>10</v>
      </c>
      <c r="N2967" s="2">
        <v>7190000</v>
      </c>
      <c r="O2967" s="2">
        <v>9050000</v>
      </c>
      <c r="P2967" s="2">
        <f>O2967-N2967</f>
        <v>1860000</v>
      </c>
      <c r="Q2967" s="4">
        <f>P2967/N2967</f>
        <v>0.25869262865090403</v>
      </c>
      <c r="R2967" s="2"/>
      <c r="S2967" s="9">
        <f>(N2967+R2967)/F2967</f>
        <v>69134.61538461539</v>
      </c>
      <c r="T2967" s="2">
        <v>87019</v>
      </c>
      <c r="U2967" s="5">
        <f>T2967-S2967</f>
        <v>17884.38461538461</v>
      </c>
      <c r="V2967" s="4">
        <f>U2967/S2967</f>
        <v>0.25868929068150198</v>
      </c>
      <c r="W2967" s="22">
        <f>S2967*L2967</f>
        <v>57905.527950142561</v>
      </c>
      <c r="X2967" s="22">
        <f>T2967*L2967</f>
        <v>72885.067902102819</v>
      </c>
      <c r="Y2967" s="22">
        <f>X2967-W2967</f>
        <v>14979.539951960258</v>
      </c>
      <c r="Z2967" s="8">
        <f>Y2967/W2967</f>
        <v>0.25868929068150182</v>
      </c>
      <c r="AA2967" s="2">
        <v>923</v>
      </c>
      <c r="AB2967" s="2">
        <v>1904</v>
      </c>
      <c r="AC2967" s="2">
        <f>2016-AB2967</f>
        <v>112</v>
      </c>
      <c r="AD2967" s="2" t="s">
        <v>25</v>
      </c>
    </row>
    <row r="2968" spans="1:30" x14ac:dyDescent="0.2">
      <c r="A2968">
        <v>48</v>
      </c>
      <c r="B2968" s="6" t="s">
        <v>218</v>
      </c>
      <c r="C2968" s="6" t="s">
        <v>22</v>
      </c>
      <c r="D2968" s="6" t="s">
        <v>23</v>
      </c>
      <c r="E2968" s="6" t="s">
        <v>2767</v>
      </c>
      <c r="F2968" s="6">
        <v>32</v>
      </c>
      <c r="G2968" s="6">
        <v>36</v>
      </c>
      <c r="H2968" s="7">
        <v>42692</v>
      </c>
      <c r="I2968" s="7">
        <v>42703</v>
      </c>
      <c r="J2968" s="3" t="s">
        <v>2543</v>
      </c>
      <c r="K2968" s="17">
        <f>IF(J2968="Januar",238.19,IF(J2968="Februar",240.59,IF(J2968="Mars",245.99,IF(J2968="April",250.79,IF(J2968="Mai",256.52,IF(J2968="Juni",259.83,IF(J2968="Juli",265.66,IF(J2968="August",272.21,IF(J2968="September",275.91,IF(J2968="Oktober",281.13,IF(J2968="November",284.38,IF(J2968="Desember",287.34,0))))))))))))</f>
        <v>284.38</v>
      </c>
      <c r="L2968" s="20">
        <f>$K$2/K2968</f>
        <v>0.83757648217174208</v>
      </c>
      <c r="M2968" s="6">
        <v>11</v>
      </c>
      <c r="N2968" s="6">
        <v>3000000</v>
      </c>
      <c r="O2968" s="6">
        <v>3650000</v>
      </c>
      <c r="P2968" s="6">
        <f>O2968-N2968</f>
        <v>650000</v>
      </c>
      <c r="Q2968" s="8">
        <f>P2968/N2968</f>
        <v>0.21666666666666667</v>
      </c>
      <c r="R2968" s="6">
        <v>24000</v>
      </c>
      <c r="S2968" s="9">
        <f>(N2968+R2968)/F2968</f>
        <v>94500</v>
      </c>
      <c r="T2968" s="6">
        <v>114813</v>
      </c>
      <c r="U2968" s="5">
        <f>T2968-S2968</f>
        <v>20313</v>
      </c>
      <c r="V2968" s="8">
        <f>U2968/S2968</f>
        <v>0.21495238095238095</v>
      </c>
      <c r="W2968" s="22">
        <f>S2968*L2968</f>
        <v>79150.977565229623</v>
      </c>
      <c r="X2968" s="22">
        <f>T2968*L2968</f>
        <v>96164.668647584229</v>
      </c>
      <c r="Y2968" s="22">
        <f>X2968-W2968</f>
        <v>17013.691082354606</v>
      </c>
      <c r="Z2968" s="8">
        <f>Y2968/W2968</f>
        <v>0.21495238095238109</v>
      </c>
      <c r="AA2968" s="10">
        <v>1135</v>
      </c>
      <c r="AB2968" s="6">
        <v>1968</v>
      </c>
      <c r="AC2968" s="6">
        <f>2016-AB2968</f>
        <v>48</v>
      </c>
      <c r="AD2968" s="6" t="s">
        <v>103</v>
      </c>
    </row>
    <row r="2969" spans="1:30" x14ac:dyDescent="0.2">
      <c r="A2969">
        <v>48</v>
      </c>
      <c r="B2969" s="2" t="s">
        <v>533</v>
      </c>
      <c r="C2969" s="2" t="s">
        <v>22</v>
      </c>
      <c r="D2969" s="2" t="s">
        <v>23</v>
      </c>
      <c r="E2969" s="6" t="s">
        <v>2767</v>
      </c>
      <c r="F2969" s="2">
        <v>44</v>
      </c>
      <c r="G2969" s="2">
        <v>49</v>
      </c>
      <c r="H2969" s="3">
        <v>42692</v>
      </c>
      <c r="I2969" s="3">
        <v>42703</v>
      </c>
      <c r="J2969" s="7" t="s">
        <v>2543</v>
      </c>
      <c r="K2969" s="17">
        <f>IF(J2969="Januar",238.19,IF(J2969="Februar",240.59,IF(J2969="Mars",245.99,IF(J2969="April",250.79,IF(J2969="Mai",256.52,IF(J2969="Juni",259.83,IF(J2969="Juli",265.66,IF(J2969="August",272.21,IF(J2969="September",275.91,IF(J2969="Oktober",281.13,IF(J2969="November",284.38,IF(J2969="Desember",287.34,0))))))))))))</f>
        <v>284.38</v>
      </c>
      <c r="L2969" s="20">
        <f>$K$2/K2969</f>
        <v>0.83757648217174208</v>
      </c>
      <c r="M2969" s="2">
        <v>11</v>
      </c>
      <c r="N2969" s="2">
        <v>2890000</v>
      </c>
      <c r="O2969" s="2">
        <v>3700000</v>
      </c>
      <c r="P2969" s="2">
        <f>O2969-N2969</f>
        <v>810000</v>
      </c>
      <c r="Q2969" s="4">
        <f>P2969/N2969</f>
        <v>0.28027681660899656</v>
      </c>
      <c r="R2969" s="2">
        <v>27000</v>
      </c>
      <c r="S2969" s="9">
        <f>(N2969+R2969)/F2969</f>
        <v>66295.454545454544</v>
      </c>
      <c r="T2969" s="2">
        <v>84705</v>
      </c>
      <c r="U2969" s="5">
        <f>T2969-S2969</f>
        <v>18409.545454545456</v>
      </c>
      <c r="V2969" s="4">
        <f>U2969/S2969</f>
        <v>0.27768940692492289</v>
      </c>
      <c r="W2969" s="22">
        <f>S2969*L2969</f>
        <v>55527.513602158448</v>
      </c>
      <c r="X2969" s="22">
        <f>T2969*L2969</f>
        <v>70946.91592235741</v>
      </c>
      <c r="Y2969" s="22">
        <f>X2969-W2969</f>
        <v>15419.402320198962</v>
      </c>
      <c r="Z2969" s="8">
        <f>Y2969/W2969</f>
        <v>0.27768940692492278</v>
      </c>
      <c r="AA2969" s="11">
        <v>3281</v>
      </c>
      <c r="AB2969" s="2">
        <v>1890</v>
      </c>
      <c r="AC2969" s="2">
        <f>2016-AB2969</f>
        <v>126</v>
      </c>
      <c r="AD2969" s="2" t="s">
        <v>206</v>
      </c>
    </row>
    <row r="2970" spans="1:30" x14ac:dyDescent="0.2">
      <c r="A2970">
        <v>48</v>
      </c>
      <c r="B2970" s="2" t="s">
        <v>718</v>
      </c>
      <c r="C2970" s="2" t="s">
        <v>22</v>
      </c>
      <c r="D2970" s="2" t="s">
        <v>23</v>
      </c>
      <c r="E2970" s="6" t="s">
        <v>2767</v>
      </c>
      <c r="F2970" s="2">
        <v>49</v>
      </c>
      <c r="G2970" s="2">
        <v>54</v>
      </c>
      <c r="H2970" s="3">
        <v>42692</v>
      </c>
      <c r="I2970" s="3">
        <v>42703</v>
      </c>
      <c r="J2970" s="7" t="s">
        <v>2543</v>
      </c>
      <c r="K2970" s="17">
        <f>IF(J2970="Januar",238.19,IF(J2970="Februar",240.59,IF(J2970="Mars",245.99,IF(J2970="April",250.79,IF(J2970="Mai",256.52,IF(J2970="Juni",259.83,IF(J2970="Juli",265.66,IF(J2970="August",272.21,IF(J2970="September",275.91,IF(J2970="Oktober",281.13,IF(J2970="November",284.38,IF(J2970="Desember",287.34,0))))))))))))</f>
        <v>284.38</v>
      </c>
      <c r="L2970" s="20">
        <f>$K$2/K2970</f>
        <v>0.83757648217174208</v>
      </c>
      <c r="M2970" s="2">
        <v>11</v>
      </c>
      <c r="N2970" s="2">
        <v>4300000</v>
      </c>
      <c r="O2970" s="2">
        <v>5300000</v>
      </c>
      <c r="P2970" s="2">
        <f>O2970-N2970</f>
        <v>1000000</v>
      </c>
      <c r="Q2970" s="4">
        <f>P2970/N2970</f>
        <v>0.23255813953488372</v>
      </c>
      <c r="R2970" s="2"/>
      <c r="S2970" s="9">
        <f>(N2970+R2970)/F2970</f>
        <v>87755.102040816331</v>
      </c>
      <c r="T2970" s="2">
        <v>108163</v>
      </c>
      <c r="U2970" s="5">
        <f>T2970-S2970</f>
        <v>20407.897959183669</v>
      </c>
      <c r="V2970" s="4">
        <f>U2970/S2970</f>
        <v>0.23255511627906969</v>
      </c>
      <c r="W2970" s="22">
        <f>S2970*L2970</f>
        <v>73501.60965996921</v>
      </c>
      <c r="X2970" s="22">
        <f>T2970*L2970</f>
        <v>90594.785041142139</v>
      </c>
      <c r="Y2970" s="22">
        <f>X2970-W2970</f>
        <v>17093.175381172929</v>
      </c>
      <c r="Z2970" s="8">
        <f>Y2970/W2970</f>
        <v>0.23255511627906966</v>
      </c>
      <c r="AA2970" s="2">
        <v>671</v>
      </c>
      <c r="AB2970" s="2">
        <v>2006</v>
      </c>
      <c r="AC2970" s="2">
        <f>2016-AB2970</f>
        <v>10</v>
      </c>
      <c r="AD2970" s="2" t="s">
        <v>25</v>
      </c>
    </row>
    <row r="2971" spans="1:30" x14ac:dyDescent="0.2">
      <c r="A2971">
        <v>48</v>
      </c>
      <c r="B2971" s="2" t="s">
        <v>764</v>
      </c>
      <c r="C2971" s="2" t="s">
        <v>22</v>
      </c>
      <c r="D2971" s="2" t="s">
        <v>23</v>
      </c>
      <c r="E2971" s="6" t="s">
        <v>2767</v>
      </c>
      <c r="F2971" s="2">
        <v>50</v>
      </c>
      <c r="G2971" s="2">
        <v>58</v>
      </c>
      <c r="H2971" s="3">
        <v>42692</v>
      </c>
      <c r="I2971" s="3">
        <v>42703</v>
      </c>
      <c r="J2971" s="7" t="s">
        <v>2543</v>
      </c>
      <c r="K2971" s="17">
        <f>IF(J2971="Januar",238.19,IF(J2971="Februar",240.59,IF(J2971="Mars",245.99,IF(J2971="April",250.79,IF(J2971="Mai",256.52,IF(J2971="Juni",259.83,IF(J2971="Juli",265.66,IF(J2971="August",272.21,IF(J2971="September",275.91,IF(J2971="Oktober",281.13,IF(J2971="November",284.38,IF(J2971="Desember",287.34,0))))))))))))</f>
        <v>284.38</v>
      </c>
      <c r="L2971" s="20">
        <f>$K$2/K2971</f>
        <v>0.83757648217174208</v>
      </c>
      <c r="M2971" s="2">
        <v>11</v>
      </c>
      <c r="N2971" s="2">
        <v>3400000</v>
      </c>
      <c r="O2971" s="2">
        <v>3575000</v>
      </c>
      <c r="P2971" s="2">
        <f>O2971-N2971</f>
        <v>175000</v>
      </c>
      <c r="Q2971" s="4">
        <f>P2971/N2971</f>
        <v>5.1470588235294115E-2</v>
      </c>
      <c r="R2971" s="2">
        <v>96000</v>
      </c>
      <c r="S2971" s="9">
        <f>(N2971+R2971)/F2971</f>
        <v>69920</v>
      </c>
      <c r="T2971" s="2">
        <v>73420</v>
      </c>
      <c r="U2971" s="5">
        <f>T2971-S2971</f>
        <v>3500</v>
      </c>
      <c r="V2971" s="4">
        <f>U2971/S2971</f>
        <v>5.0057208237986268E-2</v>
      </c>
      <c r="W2971" s="22">
        <f>S2971*L2971</f>
        <v>58563.347633448204</v>
      </c>
      <c r="X2971" s="22">
        <f>T2971*L2971</f>
        <v>61494.865321049307</v>
      </c>
      <c r="Y2971" s="22">
        <f>X2971-W2971</f>
        <v>2931.5176876011028</v>
      </c>
      <c r="Z2971" s="8">
        <f>Y2971/W2971</f>
        <v>5.0057208237986366E-2</v>
      </c>
      <c r="AA2971" s="11">
        <v>1936</v>
      </c>
      <c r="AB2971" s="2">
        <v>1936</v>
      </c>
      <c r="AC2971" s="2">
        <f>2016-AB2971</f>
        <v>80</v>
      </c>
      <c r="AD2971" s="2" t="s">
        <v>37</v>
      </c>
    </row>
    <row r="2972" spans="1:30" x14ac:dyDescent="0.2">
      <c r="A2972">
        <v>48</v>
      </c>
      <c r="B2972" s="2" t="s">
        <v>803</v>
      </c>
      <c r="C2972" s="2" t="s">
        <v>22</v>
      </c>
      <c r="D2972" s="2" t="s">
        <v>23</v>
      </c>
      <c r="E2972" s="6" t="s">
        <v>2767</v>
      </c>
      <c r="F2972" s="2">
        <v>51</v>
      </c>
      <c r="G2972" s="2">
        <v>59</v>
      </c>
      <c r="H2972" s="3">
        <v>42692</v>
      </c>
      <c r="I2972" s="3">
        <v>42703</v>
      </c>
      <c r="J2972" s="3" t="s">
        <v>2543</v>
      </c>
      <c r="K2972" s="17">
        <f>IF(J2972="Januar",238.19,IF(J2972="Februar",240.59,IF(J2972="Mars",245.99,IF(J2972="April",250.79,IF(J2972="Mai",256.52,IF(J2972="Juni",259.83,IF(J2972="Juli",265.66,IF(J2972="August",272.21,IF(J2972="September",275.91,IF(J2972="Oktober",281.13,IF(J2972="November",284.38,IF(J2972="Desember",287.34,0))))))))))))</f>
        <v>284.38</v>
      </c>
      <c r="L2972" s="20">
        <f>$K$2/K2972</f>
        <v>0.83757648217174208</v>
      </c>
      <c r="M2972" s="2">
        <v>11</v>
      </c>
      <c r="N2972" s="2">
        <v>3600000</v>
      </c>
      <c r="O2972" s="2">
        <v>4300000</v>
      </c>
      <c r="P2972" s="2">
        <f>O2972-N2972</f>
        <v>700000</v>
      </c>
      <c r="Q2972" s="4">
        <f>P2972/N2972</f>
        <v>0.19444444444444445</v>
      </c>
      <c r="R2972" s="2">
        <v>75191</v>
      </c>
      <c r="S2972" s="9">
        <f>(N2972+R2972)/F2972</f>
        <v>72062.568627450979</v>
      </c>
      <c r="T2972" s="2">
        <v>85788</v>
      </c>
      <c r="U2972" s="5">
        <f>T2972-S2972</f>
        <v>13725.431372549021</v>
      </c>
      <c r="V2972" s="4">
        <f>U2972/S2972</f>
        <v>0.19046547512768727</v>
      </c>
      <c r="W2972" s="22">
        <f>S2972*L2972</f>
        <v>60357.912727240138</v>
      </c>
      <c r="X2972" s="22">
        <f>T2972*L2972</f>
        <v>71854.011252549404</v>
      </c>
      <c r="Y2972" s="22">
        <f>X2972-W2972</f>
        <v>11496.098525309266</v>
      </c>
      <c r="Z2972" s="8">
        <f>Y2972/W2972</f>
        <v>0.19046547512768711</v>
      </c>
      <c r="AA2972" s="2">
        <v>438</v>
      </c>
      <c r="AB2972" s="2">
        <v>1891</v>
      </c>
      <c r="AC2972" s="2">
        <f>2016-AB2972</f>
        <v>125</v>
      </c>
      <c r="AD2972" s="2" t="s">
        <v>37</v>
      </c>
    </row>
    <row r="2973" spans="1:30" x14ac:dyDescent="0.2">
      <c r="A2973">
        <v>48</v>
      </c>
      <c r="B2973" s="6" t="s">
        <v>853</v>
      </c>
      <c r="C2973" s="6" t="s">
        <v>22</v>
      </c>
      <c r="D2973" s="6" t="s">
        <v>23</v>
      </c>
      <c r="E2973" s="6" t="s">
        <v>2767</v>
      </c>
      <c r="F2973" s="6">
        <v>52</v>
      </c>
      <c r="G2973" s="6">
        <v>60</v>
      </c>
      <c r="H2973" s="7">
        <v>42692</v>
      </c>
      <c r="I2973" s="7">
        <v>42703</v>
      </c>
      <c r="J2973" s="3" t="s">
        <v>2543</v>
      </c>
      <c r="K2973" s="17">
        <f>IF(J2973="Januar",238.19,IF(J2973="Februar",240.59,IF(J2973="Mars",245.99,IF(J2973="April",250.79,IF(J2973="Mai",256.52,IF(J2973="Juni",259.83,IF(J2973="Juli",265.66,IF(J2973="August",272.21,IF(J2973="September",275.91,IF(J2973="Oktober",281.13,IF(J2973="November",284.38,IF(J2973="Desember",287.34,0))))))))))))</f>
        <v>284.38</v>
      </c>
      <c r="L2973" s="20">
        <f>$K$2/K2973</f>
        <v>0.83757648217174208</v>
      </c>
      <c r="M2973" s="6">
        <v>11</v>
      </c>
      <c r="N2973" s="6">
        <v>4950000</v>
      </c>
      <c r="O2973" s="6">
        <v>5015000</v>
      </c>
      <c r="P2973" s="6">
        <f>O2973-N2973</f>
        <v>65000</v>
      </c>
      <c r="Q2973" s="8">
        <f>P2973/N2973</f>
        <v>1.3131313131313131E-2</v>
      </c>
      <c r="R2973" s="6">
        <v>4811</v>
      </c>
      <c r="S2973" s="9">
        <f>(N2973+R2973)/F2973</f>
        <v>95284.826923076922</v>
      </c>
      <c r="T2973" s="6">
        <v>96535</v>
      </c>
      <c r="U2973" s="5">
        <f>T2973-S2973</f>
        <v>1250.173076923078</v>
      </c>
      <c r="V2973" s="4">
        <f>U2973/S2973</f>
        <v>1.312037936462159E-2</v>
      </c>
      <c r="W2973" s="22">
        <f>S2973*L2973</f>
        <v>79808.330138574063</v>
      </c>
      <c r="X2973" s="22">
        <f>T2973*L2973</f>
        <v>80855.445706449114</v>
      </c>
      <c r="Y2973" s="22">
        <f>X2973-W2973</f>
        <v>1047.1155678750511</v>
      </c>
      <c r="Z2973" s="8">
        <f>Y2973/W2973</f>
        <v>1.3120379364621548E-2</v>
      </c>
      <c r="AA2973" s="10">
        <v>1097</v>
      </c>
      <c r="AB2973" s="6">
        <v>1933</v>
      </c>
      <c r="AC2973" s="6">
        <f>2016-AB2973</f>
        <v>83</v>
      </c>
      <c r="AD2973" s="6" t="s">
        <v>37</v>
      </c>
    </row>
    <row r="2974" spans="1:30" x14ac:dyDescent="0.2">
      <c r="A2974">
        <v>48</v>
      </c>
      <c r="B2974" s="2" t="s">
        <v>1804</v>
      </c>
      <c r="C2974" s="2" t="s">
        <v>22</v>
      </c>
      <c r="D2974" s="2" t="s">
        <v>23</v>
      </c>
      <c r="E2974" s="6" t="s">
        <v>2767</v>
      </c>
      <c r="F2974" s="2">
        <v>78</v>
      </c>
      <c r="G2974" s="2">
        <v>89</v>
      </c>
      <c r="H2974" s="3">
        <v>42692</v>
      </c>
      <c r="I2974" s="3">
        <v>42703</v>
      </c>
      <c r="J2974" s="7" t="s">
        <v>2543</v>
      </c>
      <c r="K2974" s="17">
        <f>IF(J2974="Januar",238.19,IF(J2974="Februar",240.59,IF(J2974="Mars",245.99,IF(J2974="April",250.79,IF(J2974="Mai",256.52,IF(J2974="Juni",259.83,IF(J2974="Juli",265.66,IF(J2974="August",272.21,IF(J2974="September",275.91,IF(J2974="Oktober",281.13,IF(J2974="November",284.38,IF(J2974="Desember",287.34,0))))))))))))</f>
        <v>284.38</v>
      </c>
      <c r="L2974" s="20">
        <f>$K$2/K2974</f>
        <v>0.83757648217174208</v>
      </c>
      <c r="M2974" s="2">
        <v>11</v>
      </c>
      <c r="N2974" s="2">
        <v>5500000</v>
      </c>
      <c r="O2974" s="2">
        <v>6400000</v>
      </c>
      <c r="P2974" s="2">
        <f>O2974-N2974</f>
        <v>900000</v>
      </c>
      <c r="Q2974" s="4">
        <f>P2974/N2974</f>
        <v>0.16363636363636364</v>
      </c>
      <c r="R2974" s="2">
        <v>86346</v>
      </c>
      <c r="S2974" s="9">
        <f>(N2974+R2974)/F2974</f>
        <v>71619.820512820515</v>
      </c>
      <c r="T2974" s="2">
        <v>83158</v>
      </c>
      <c r="U2974" s="5">
        <f>T2974-S2974</f>
        <v>11538.179487179485</v>
      </c>
      <c r="V2974" s="4">
        <f>U2974/S2974</f>
        <v>0.16110316117190016</v>
      </c>
      <c r="W2974" s="22">
        <f>S2974*L2974</f>
        <v>59987.077318899777</v>
      </c>
      <c r="X2974" s="22">
        <f>T2974*L2974</f>
        <v>69651.185104437725</v>
      </c>
      <c r="Y2974" s="22">
        <f>X2974-W2974</f>
        <v>9664.1077855379481</v>
      </c>
      <c r="Z2974" s="8">
        <f>Y2974/W2974</f>
        <v>0.16110316117190018</v>
      </c>
      <c r="AA2974" s="11">
        <v>2115</v>
      </c>
      <c r="AB2974" s="2">
        <v>2002</v>
      </c>
      <c r="AC2974" s="2">
        <f>2016-AB2974</f>
        <v>14</v>
      </c>
      <c r="AD2974" s="2" t="s">
        <v>37</v>
      </c>
    </row>
    <row r="2975" spans="1:30" x14ac:dyDescent="0.2">
      <c r="A2975">
        <v>48</v>
      </c>
      <c r="B2975" s="6" t="s">
        <v>2270</v>
      </c>
      <c r="C2975" s="6" t="s">
        <v>22</v>
      </c>
      <c r="D2975" s="6" t="s">
        <v>23</v>
      </c>
      <c r="E2975" s="6" t="s">
        <v>2767</v>
      </c>
      <c r="F2975" s="6">
        <v>107</v>
      </c>
      <c r="G2975" s="6">
        <v>119</v>
      </c>
      <c r="H2975" s="7">
        <v>42692</v>
      </c>
      <c r="I2975" s="7">
        <v>42703</v>
      </c>
      <c r="J2975" s="3" t="s">
        <v>2543</v>
      </c>
      <c r="K2975" s="17">
        <f>IF(J2975="Januar",238.19,IF(J2975="Februar",240.59,IF(J2975="Mars",245.99,IF(J2975="April",250.79,IF(J2975="Mai",256.52,IF(J2975="Juni",259.83,IF(J2975="Juli",265.66,IF(J2975="August",272.21,IF(J2975="September",275.91,IF(J2975="Oktober",281.13,IF(J2975="November",284.38,IF(J2975="Desember",287.34,0))))))))))))</f>
        <v>284.38</v>
      </c>
      <c r="L2975" s="20">
        <f>$K$2/K2975</f>
        <v>0.83757648217174208</v>
      </c>
      <c r="M2975" s="6">
        <v>11</v>
      </c>
      <c r="N2975" s="6">
        <v>5500000</v>
      </c>
      <c r="O2975" s="6">
        <v>5850000</v>
      </c>
      <c r="P2975" s="6">
        <f>O2975-N2975</f>
        <v>350000</v>
      </c>
      <c r="Q2975" s="8">
        <f>P2975/N2975</f>
        <v>6.363636363636363E-2</v>
      </c>
      <c r="R2975" s="6">
        <v>14575</v>
      </c>
      <c r="S2975" s="9">
        <f>(N2975+R2975)/F2975</f>
        <v>51538.084112149532</v>
      </c>
      <c r="T2975" s="6">
        <v>54809</v>
      </c>
      <c r="U2975" s="5">
        <f>T2975-S2975</f>
        <v>3270.9158878504677</v>
      </c>
      <c r="V2975" s="4">
        <f>U2975/S2975</f>
        <v>6.3465996926327053E-2</v>
      </c>
      <c r="W2975" s="22">
        <f>S2975*L2975</f>
        <v>43167.087188525555</v>
      </c>
      <c r="X2975" s="22">
        <f>T2975*L2975</f>
        <v>45906.729411351014</v>
      </c>
      <c r="Y2975" s="22">
        <f>X2975-W2975</f>
        <v>2739.6422228254596</v>
      </c>
      <c r="Z2975" s="8">
        <f>Y2975/W2975</f>
        <v>6.3465996926327164E-2</v>
      </c>
      <c r="AA2975" s="10">
        <v>3553</v>
      </c>
      <c r="AB2975" s="6">
        <v>1994</v>
      </c>
      <c r="AC2975" s="6">
        <f>2016-AB2975</f>
        <v>22</v>
      </c>
      <c r="AD2975" s="6" t="s">
        <v>629</v>
      </c>
    </row>
    <row r="2976" spans="1:30" x14ac:dyDescent="0.2">
      <c r="A2976">
        <v>48</v>
      </c>
      <c r="B2976" s="2" t="s">
        <v>1961</v>
      </c>
      <c r="C2976" s="2" t="s">
        <v>22</v>
      </c>
      <c r="D2976" s="2" t="s">
        <v>23</v>
      </c>
      <c r="E2976" s="6" t="s">
        <v>2767</v>
      </c>
      <c r="F2976" s="2">
        <v>84</v>
      </c>
      <c r="G2976" s="2">
        <v>94</v>
      </c>
      <c r="H2976" s="3">
        <v>42691</v>
      </c>
      <c r="I2976" s="3">
        <v>42703</v>
      </c>
      <c r="J2976" s="3" t="s">
        <v>2543</v>
      </c>
      <c r="K2976" s="17">
        <f>IF(J2976="Januar",238.19,IF(J2976="Februar",240.59,IF(J2976="Mars",245.99,IF(J2976="April",250.79,IF(J2976="Mai",256.52,IF(J2976="Juni",259.83,IF(J2976="Juli",265.66,IF(J2976="August",272.21,IF(J2976="September",275.91,IF(J2976="Oktober",281.13,IF(J2976="November",284.38,IF(J2976="Desember",287.34,0))))))))))))</f>
        <v>284.38</v>
      </c>
      <c r="L2976" s="20">
        <f>$K$2/K2976</f>
        <v>0.83757648217174208</v>
      </c>
      <c r="M2976" s="2">
        <v>12</v>
      </c>
      <c r="N2976" s="2">
        <v>6500000</v>
      </c>
      <c r="O2976" s="2">
        <v>7000000</v>
      </c>
      <c r="P2976" s="2">
        <f>O2976-N2976</f>
        <v>500000</v>
      </c>
      <c r="Q2976" s="4">
        <f>P2976/N2976</f>
        <v>7.6923076923076927E-2</v>
      </c>
      <c r="R2976" s="2">
        <v>37268</v>
      </c>
      <c r="S2976" s="9">
        <f>(N2976+R2976)/F2976</f>
        <v>77824.619047619053</v>
      </c>
      <c r="T2976" s="2">
        <v>83777</v>
      </c>
      <c r="U2976" s="5">
        <f>T2976-S2976</f>
        <v>5952.3809523809468</v>
      </c>
      <c r="V2976" s="4">
        <f>U2976/S2976</f>
        <v>7.6484549814999095E-2</v>
      </c>
      <c r="W2976" s="22">
        <f>S2976*L2976</f>
        <v>65184.07064826072</v>
      </c>
      <c r="X2976" s="22">
        <f>T2976*L2976</f>
        <v>70169.64494690203</v>
      </c>
      <c r="Y2976" s="22">
        <f>X2976-W2976</f>
        <v>4985.5742986413097</v>
      </c>
      <c r="Z2976" s="8">
        <f>Y2976/W2976</f>
        <v>7.6484549814998984E-2</v>
      </c>
      <c r="AA2976" s="2">
        <v>397</v>
      </c>
      <c r="AB2976" s="2">
        <v>1891</v>
      </c>
      <c r="AC2976" s="2">
        <f>2016-AB2976</f>
        <v>125</v>
      </c>
      <c r="AD2976" s="2" t="s">
        <v>61</v>
      </c>
    </row>
    <row r="2977" spans="1:30" x14ac:dyDescent="0.2">
      <c r="A2977">
        <v>48</v>
      </c>
      <c r="B2977" s="2" t="s">
        <v>696</v>
      </c>
      <c r="C2977" s="2" t="s">
        <v>22</v>
      </c>
      <c r="D2977" s="2" t="s">
        <v>23</v>
      </c>
      <c r="E2977" s="6" t="s">
        <v>2767</v>
      </c>
      <c r="F2977" s="2">
        <v>51</v>
      </c>
      <c r="G2977" s="2">
        <v>56</v>
      </c>
      <c r="H2977" s="3">
        <v>42687</v>
      </c>
      <c r="I2977" s="3">
        <v>42703</v>
      </c>
      <c r="J2977" s="7" t="s">
        <v>2543</v>
      </c>
      <c r="K2977" s="17">
        <f>IF(J2977="Januar",238.19,IF(J2977="Februar",240.59,IF(J2977="Mars",245.99,IF(J2977="April",250.79,IF(J2977="Mai",256.52,IF(J2977="Juni",259.83,IF(J2977="Juli",265.66,IF(J2977="August",272.21,IF(J2977="September",275.91,IF(J2977="Oktober",281.13,IF(J2977="November",284.38,IF(J2977="Desember",287.34,0))))))))))))</f>
        <v>284.38</v>
      </c>
      <c r="L2977" s="20">
        <f>$K$2/K2977</f>
        <v>0.83757648217174208</v>
      </c>
      <c r="M2977" s="2">
        <v>16</v>
      </c>
      <c r="N2977" s="2">
        <v>2990000</v>
      </c>
      <c r="O2977" s="2">
        <v>2990000</v>
      </c>
      <c r="P2977" s="2">
        <f>O2977-N2977</f>
        <v>0</v>
      </c>
      <c r="Q2977" s="4">
        <f>P2977/N2977</f>
        <v>0</v>
      </c>
      <c r="R2977" s="2">
        <v>291808</v>
      </c>
      <c r="S2977" s="9">
        <f>(N2977+R2977)/F2977</f>
        <v>64349.176470588238</v>
      </c>
      <c r="T2977" s="2">
        <v>64349</v>
      </c>
      <c r="U2977" s="5">
        <f>T2977-S2977</f>
        <v>-0.1764705882378621</v>
      </c>
      <c r="V2977" s="4">
        <f>U2977/S2977</f>
        <v>-2.7423907797564533E-6</v>
      </c>
      <c r="W2977" s="22">
        <f>S2977*L2977</f>
        <v>53897.356858883933</v>
      </c>
      <c r="X2977" s="22">
        <f>T2977*L2977</f>
        <v>53897.209051269434</v>
      </c>
      <c r="Y2977" s="22">
        <f>X2977-W2977</f>
        <v>-0.14780761449947022</v>
      </c>
      <c r="Z2977" s="8">
        <f>Y2977/W2977</f>
        <v>-2.7423907796900992E-6</v>
      </c>
      <c r="AA2977" s="11">
        <v>2041</v>
      </c>
      <c r="AB2977" s="2">
        <v>1935</v>
      </c>
      <c r="AC2977" s="2">
        <f>2016-AB2977</f>
        <v>81</v>
      </c>
      <c r="AD2977" s="2" t="s">
        <v>75</v>
      </c>
    </row>
    <row r="2978" spans="1:30" x14ac:dyDescent="0.2">
      <c r="A2978">
        <v>48</v>
      </c>
      <c r="B2978" s="2" t="s">
        <v>643</v>
      </c>
      <c r="C2978" s="2" t="s">
        <v>22</v>
      </c>
      <c r="D2978" s="2" t="s">
        <v>23</v>
      </c>
      <c r="E2978" s="6" t="s">
        <v>2767</v>
      </c>
      <c r="F2978" s="2">
        <v>47</v>
      </c>
      <c r="G2978" s="2">
        <v>55</v>
      </c>
      <c r="H2978" s="3">
        <v>42694</v>
      </c>
      <c r="I2978" s="3">
        <v>42704</v>
      </c>
      <c r="J2978" s="3" t="s">
        <v>2543</v>
      </c>
      <c r="K2978" s="17">
        <f>IF(J2978="Januar",238.19,IF(J2978="Februar",240.59,IF(J2978="Mars",245.99,IF(J2978="April",250.79,IF(J2978="Mai",256.52,IF(J2978="Juni",259.83,IF(J2978="Juli",265.66,IF(J2978="August",272.21,IF(J2978="September",275.91,IF(J2978="Oktober",281.13,IF(J2978="November",284.38,IF(J2978="Desember",287.34,0))))))))))))</f>
        <v>284.38</v>
      </c>
      <c r="L2978" s="20">
        <f>$K$2/K2978</f>
        <v>0.83757648217174208</v>
      </c>
      <c r="M2978" s="2">
        <v>10</v>
      </c>
      <c r="N2978" s="2">
        <v>3500000</v>
      </c>
      <c r="O2978" s="2">
        <v>4000000</v>
      </c>
      <c r="P2978" s="2">
        <f>O2978-N2978</f>
        <v>500000</v>
      </c>
      <c r="Q2978" s="4">
        <f>P2978/N2978</f>
        <v>0.14285714285714285</v>
      </c>
      <c r="R2978" s="2">
        <v>37245</v>
      </c>
      <c r="S2978" s="9">
        <f>(N2978+R2978)/F2978</f>
        <v>75260.531914893611</v>
      </c>
      <c r="T2978" s="2">
        <v>85899</v>
      </c>
      <c r="U2978" s="5">
        <f>T2978-S2978</f>
        <v>10638.468085106389</v>
      </c>
      <c r="V2978" s="4">
        <f>U2978/S2978</f>
        <v>0.14135520723048597</v>
      </c>
      <c r="W2978" s="22">
        <f>S2978*L2978</f>
        <v>63036.451567650714</v>
      </c>
      <c r="X2978" s="22">
        <f>T2978*L2978</f>
        <v>71946.982242070473</v>
      </c>
      <c r="Y2978" s="22">
        <f>X2978-W2978</f>
        <v>8910.5306744197587</v>
      </c>
      <c r="Z2978" s="8">
        <f>Y2978/W2978</f>
        <v>0.14135520723048597</v>
      </c>
      <c r="AA2978" s="2">
        <v>640</v>
      </c>
      <c r="AB2978" s="2">
        <v>2003</v>
      </c>
      <c r="AC2978" s="2">
        <f>2016-AB2978</f>
        <v>13</v>
      </c>
      <c r="AD2978" s="2" t="s">
        <v>148</v>
      </c>
    </row>
    <row r="2979" spans="1:30" x14ac:dyDescent="0.2">
      <c r="A2979">
        <v>48</v>
      </c>
      <c r="B2979" s="6" t="s">
        <v>1697</v>
      </c>
      <c r="C2979" s="6" t="s">
        <v>22</v>
      </c>
      <c r="D2979" s="6" t="s">
        <v>23</v>
      </c>
      <c r="E2979" s="6" t="s">
        <v>2767</v>
      </c>
      <c r="F2979" s="6">
        <v>75</v>
      </c>
      <c r="G2979" s="6">
        <v>82</v>
      </c>
      <c r="H2979" s="7">
        <v>42694</v>
      </c>
      <c r="I2979" s="7">
        <v>42704</v>
      </c>
      <c r="J2979" s="7" t="s">
        <v>2543</v>
      </c>
      <c r="K2979" s="17">
        <f>IF(J2979="Januar",238.19,IF(J2979="Februar",240.59,IF(J2979="Mars",245.99,IF(J2979="April",250.79,IF(J2979="Mai",256.52,IF(J2979="Juni",259.83,IF(J2979="Juli",265.66,IF(J2979="August",272.21,IF(J2979="September",275.91,IF(J2979="Oktober",281.13,IF(J2979="November",284.38,IF(J2979="Desember",287.34,0))))))))))))</f>
        <v>284.38</v>
      </c>
      <c r="L2979" s="20">
        <f>$K$2/K2979</f>
        <v>0.83757648217174208</v>
      </c>
      <c r="M2979" s="6">
        <v>10</v>
      </c>
      <c r="N2979" s="6">
        <v>4000000</v>
      </c>
      <c r="O2979" s="6">
        <v>4200000</v>
      </c>
      <c r="P2979" s="6">
        <f>O2979-N2979</f>
        <v>200000</v>
      </c>
      <c r="Q2979" s="8">
        <f>P2979/N2979</f>
        <v>0.05</v>
      </c>
      <c r="R2979" s="6">
        <v>67000</v>
      </c>
      <c r="S2979" s="9">
        <f>(N2979+R2979)/F2979</f>
        <v>54226.666666666664</v>
      </c>
      <c r="T2979" s="6">
        <v>56893</v>
      </c>
      <c r="U2979" s="5">
        <f>T2979-S2979</f>
        <v>2666.3333333333358</v>
      </c>
      <c r="V2979" s="4">
        <f>U2979/S2979</f>
        <v>4.9170149987705976E-2</v>
      </c>
      <c r="W2979" s="22">
        <f>S2979*L2979</f>
        <v>45418.980706566334</v>
      </c>
      <c r="X2979" s="22">
        <f>T2979*L2979</f>
        <v>47652.238800196923</v>
      </c>
      <c r="Y2979" s="22">
        <f>X2979-W2979</f>
        <v>2233.2580936305894</v>
      </c>
      <c r="Z2979" s="8">
        <f>Y2979/W2979</f>
        <v>4.9170149987705948E-2</v>
      </c>
      <c r="AA2979" s="10">
        <v>1762</v>
      </c>
      <c r="AB2979" s="6">
        <v>2002</v>
      </c>
      <c r="AC2979" s="6">
        <f>2016-AB2979</f>
        <v>14</v>
      </c>
      <c r="AD2979" s="6" t="s">
        <v>108</v>
      </c>
    </row>
    <row r="2980" spans="1:30" x14ac:dyDescent="0.2">
      <c r="A2980">
        <v>48</v>
      </c>
      <c r="B2980" s="6" t="s">
        <v>1454</v>
      </c>
      <c r="C2980" s="6" t="s">
        <v>22</v>
      </c>
      <c r="D2980" s="6" t="s">
        <v>23</v>
      </c>
      <c r="E2980" s="6" t="s">
        <v>2767</v>
      </c>
      <c r="F2980" s="6">
        <v>83</v>
      </c>
      <c r="G2980" s="6">
        <v>99</v>
      </c>
      <c r="H2980" s="7">
        <v>42694</v>
      </c>
      <c r="I2980" s="7">
        <v>42704</v>
      </c>
      <c r="J2980" s="3" t="s">
        <v>2543</v>
      </c>
      <c r="K2980" s="17">
        <f>IF(J2980="Januar",238.19,IF(J2980="Februar",240.59,IF(J2980="Mars",245.99,IF(J2980="April",250.79,IF(J2980="Mai",256.52,IF(J2980="Juni",259.83,IF(J2980="Juli",265.66,IF(J2980="August",272.21,IF(J2980="September",275.91,IF(J2980="Oktober",281.13,IF(J2980="November",284.38,IF(J2980="Desember",287.34,0))))))))))))</f>
        <v>284.38</v>
      </c>
      <c r="L2980" s="20">
        <f>$K$2/K2980</f>
        <v>0.83757648217174208</v>
      </c>
      <c r="M2980" s="6">
        <v>10</v>
      </c>
      <c r="N2980" s="6">
        <v>5100000</v>
      </c>
      <c r="O2980" s="6">
        <v>5670000</v>
      </c>
      <c r="P2980" s="6">
        <f>O2980-N2980</f>
        <v>570000</v>
      </c>
      <c r="Q2980" s="8">
        <f>P2980/N2980</f>
        <v>0.11176470588235295</v>
      </c>
      <c r="R2980" s="6"/>
      <c r="S2980" s="9">
        <f>(N2980+R2980)/F2980</f>
        <v>61445.783132530123</v>
      </c>
      <c r="T2980" s="6">
        <v>68313</v>
      </c>
      <c r="U2980" s="5">
        <f>T2980-S2980</f>
        <v>6867.2168674698769</v>
      </c>
      <c r="V2980" s="4">
        <f>U2980/S2980</f>
        <v>0.11176058823529407</v>
      </c>
      <c r="W2980" s="22">
        <f>S2980*L2980</f>
        <v>51465.542880432346</v>
      </c>
      <c r="X2980" s="22">
        <f>T2980*L2980</f>
        <v>57217.362226598219</v>
      </c>
      <c r="Y2980" s="22">
        <f>X2980-W2980</f>
        <v>5751.8193461658739</v>
      </c>
      <c r="Z2980" s="8">
        <f>Y2980/W2980</f>
        <v>0.11176058823529415</v>
      </c>
      <c r="AA2980" s="10">
        <v>2789</v>
      </c>
      <c r="AB2980" s="6">
        <v>2006</v>
      </c>
      <c r="AC2980" s="6">
        <f>2016-AB2980</f>
        <v>10</v>
      </c>
      <c r="AD2980" s="6" t="s">
        <v>137</v>
      </c>
    </row>
    <row r="2981" spans="1:30" x14ac:dyDescent="0.2">
      <c r="A2981">
        <v>48</v>
      </c>
      <c r="B2981" s="6" t="s">
        <v>415</v>
      </c>
      <c r="C2981" s="6" t="s">
        <v>22</v>
      </c>
      <c r="D2981" s="6" t="s">
        <v>23</v>
      </c>
      <c r="E2981" s="6" t="s">
        <v>2767</v>
      </c>
      <c r="F2981" s="6">
        <v>55</v>
      </c>
      <c r="G2981" s="6">
        <v>64</v>
      </c>
      <c r="H2981" s="7">
        <v>42693</v>
      </c>
      <c r="I2981" s="7">
        <v>42704</v>
      </c>
      <c r="J2981" s="3" t="s">
        <v>2543</v>
      </c>
      <c r="K2981" s="17">
        <f>IF(J2981="Januar",238.19,IF(J2981="Februar",240.59,IF(J2981="Mars",245.99,IF(J2981="April",250.79,IF(J2981="Mai",256.52,IF(J2981="Juni",259.83,IF(J2981="Juli",265.66,IF(J2981="August",272.21,IF(J2981="September",275.91,IF(J2981="Oktober",281.13,IF(J2981="November",284.38,IF(J2981="Desember",287.34,0))))))))))))</f>
        <v>284.38</v>
      </c>
      <c r="L2981" s="20">
        <f>$K$2/K2981</f>
        <v>0.83757648217174208</v>
      </c>
      <c r="M2981" s="6">
        <v>11</v>
      </c>
      <c r="N2981" s="6">
        <v>5100000</v>
      </c>
      <c r="O2981" s="6">
        <v>4950000</v>
      </c>
      <c r="P2981" s="6">
        <f>O2981-N2981</f>
        <v>-150000</v>
      </c>
      <c r="Q2981" s="8">
        <f>P2981/N2981</f>
        <v>-2.9411764705882353E-2</v>
      </c>
      <c r="R2981" s="6"/>
      <c r="S2981" s="9">
        <f>(N2981+R2981)/F2981</f>
        <v>92727.272727272721</v>
      </c>
      <c r="T2981" s="6">
        <v>90000</v>
      </c>
      <c r="U2981" s="5">
        <f>T2981-S2981</f>
        <v>-2727.2727272727207</v>
      </c>
      <c r="V2981" s="4">
        <f>U2981/S2981</f>
        <v>-2.9411764705882283E-2</v>
      </c>
      <c r="W2981" s="22">
        <f>S2981*L2981</f>
        <v>77666.182892288809</v>
      </c>
      <c r="X2981" s="22">
        <f>T2981*L2981</f>
        <v>75381.883395456782</v>
      </c>
      <c r="Y2981" s="22">
        <f>X2981-W2981</f>
        <v>-2284.2994968320272</v>
      </c>
      <c r="Z2981" s="8">
        <f>Y2981/W2981</f>
        <v>-2.9411764705882398E-2</v>
      </c>
      <c r="AA2981" s="10">
        <v>5400</v>
      </c>
      <c r="AB2981" s="6">
        <v>2016</v>
      </c>
      <c r="AC2981" s="6">
        <f>2016-AB2981</f>
        <v>0</v>
      </c>
      <c r="AD2981" s="6" t="s">
        <v>362</v>
      </c>
    </row>
    <row r="2982" spans="1:30" x14ac:dyDescent="0.2">
      <c r="A2982">
        <v>48</v>
      </c>
      <c r="B2982" s="6" t="s">
        <v>599</v>
      </c>
      <c r="C2982" s="6" t="s">
        <v>22</v>
      </c>
      <c r="D2982" s="6" t="s">
        <v>23</v>
      </c>
      <c r="E2982" s="6" t="s">
        <v>2767</v>
      </c>
      <c r="F2982" s="6">
        <v>58</v>
      </c>
      <c r="G2982" s="6">
        <v>63</v>
      </c>
      <c r="H2982" s="7">
        <v>42693</v>
      </c>
      <c r="I2982" s="7">
        <v>42704</v>
      </c>
      <c r="J2982" s="7" t="s">
        <v>2543</v>
      </c>
      <c r="K2982" s="17">
        <f>IF(J2982="Januar",238.19,IF(J2982="Februar",240.59,IF(J2982="Mars",245.99,IF(J2982="April",250.79,IF(J2982="Mai",256.52,IF(J2982="Juni",259.83,IF(J2982="Juli",265.66,IF(J2982="August",272.21,IF(J2982="September",275.91,IF(J2982="Oktober",281.13,IF(J2982="November",284.38,IF(J2982="Desember",287.34,0))))))))))))</f>
        <v>284.38</v>
      </c>
      <c r="L2982" s="20">
        <f>$K$2/K2982</f>
        <v>0.83757648217174208</v>
      </c>
      <c r="M2982" s="6">
        <v>11</v>
      </c>
      <c r="N2982" s="6">
        <v>4000000</v>
      </c>
      <c r="O2982" s="6">
        <v>4000000</v>
      </c>
      <c r="P2982" s="6">
        <f>O2982-N2982</f>
        <v>0</v>
      </c>
      <c r="Q2982" s="8">
        <f>P2982/N2982</f>
        <v>0</v>
      </c>
      <c r="R2982" s="6"/>
      <c r="S2982" s="9">
        <f>(N2982+R2982)/F2982</f>
        <v>68965.517241379304</v>
      </c>
      <c r="T2982" s="6">
        <v>68966</v>
      </c>
      <c r="U2982" s="5">
        <f>T2982-S2982</f>
        <v>0.48275862069567665</v>
      </c>
      <c r="V2982" s="4">
        <f>U2982/S2982</f>
        <v>7.0000000000873121E-6</v>
      </c>
      <c r="W2982" s="22">
        <f>S2982*L2982</f>
        <v>57763.895322189106</v>
      </c>
      <c r="X2982" s="22">
        <f>T2982*L2982</f>
        <v>57764.299669456363</v>
      </c>
      <c r="Y2982" s="22">
        <f>X2982-W2982</f>
        <v>0.40434726725652581</v>
      </c>
      <c r="Z2982" s="8">
        <f>Y2982/W2982</f>
        <v>7.0000000000208098E-6</v>
      </c>
      <c r="AA2982" s="6">
        <v>296</v>
      </c>
      <c r="AB2982" s="6">
        <v>1898</v>
      </c>
      <c r="AC2982" s="6">
        <f>2016-AB2982</f>
        <v>118</v>
      </c>
      <c r="AD2982" s="6" t="s">
        <v>94</v>
      </c>
    </row>
    <row r="2983" spans="1:30" x14ac:dyDescent="0.2">
      <c r="A2983">
        <v>48</v>
      </c>
      <c r="B2983" s="2" t="s">
        <v>49</v>
      </c>
      <c r="C2983" s="2" t="s">
        <v>22</v>
      </c>
      <c r="D2983" s="2" t="s">
        <v>23</v>
      </c>
      <c r="E2983" s="6" t="s">
        <v>2767</v>
      </c>
      <c r="F2983" s="2">
        <v>20</v>
      </c>
      <c r="G2983" s="2">
        <v>23</v>
      </c>
      <c r="H2983" s="3">
        <v>42692</v>
      </c>
      <c r="I2983" s="3">
        <v>42704</v>
      </c>
      <c r="J2983" s="7" t="s">
        <v>2543</v>
      </c>
      <c r="K2983" s="17">
        <f>IF(J2983="Januar",238.19,IF(J2983="Februar",240.59,IF(J2983="Mars",245.99,IF(J2983="April",250.79,IF(J2983="Mai",256.52,IF(J2983="Juni",259.83,IF(J2983="Juli",265.66,IF(J2983="August",272.21,IF(J2983="September",275.91,IF(J2983="Oktober",281.13,IF(J2983="November",284.38,IF(J2983="Desember",287.34,0))))))))))))</f>
        <v>284.38</v>
      </c>
      <c r="L2983" s="20">
        <f>$K$2/K2983</f>
        <v>0.83757648217174208</v>
      </c>
      <c r="M2983" s="2">
        <v>12</v>
      </c>
      <c r="N2983" s="2">
        <v>2400000</v>
      </c>
      <c r="O2983" s="2">
        <v>2400000</v>
      </c>
      <c r="P2983" s="2">
        <f>O2983-N2983</f>
        <v>0</v>
      </c>
      <c r="Q2983" s="4">
        <f>P2983/N2983</f>
        <v>0</v>
      </c>
      <c r="R2983" s="2">
        <v>583</v>
      </c>
      <c r="S2983" s="9">
        <f>(N2983+R2983)/F2983</f>
        <v>120029.15</v>
      </c>
      <c r="T2983" s="2">
        <v>120029</v>
      </c>
      <c r="U2983" s="5">
        <f>T2983-S2983</f>
        <v>-0.14999999999417923</v>
      </c>
      <c r="V2983" s="4">
        <f>U2983/S2983</f>
        <v>-1.2496964278608925E-6</v>
      </c>
      <c r="W2983" s="22">
        <f>S2983*L2983</f>
        <v>100533.59321506435</v>
      </c>
      <c r="X2983" s="22">
        <f>T2983*L2983</f>
        <v>100533.46757859203</v>
      </c>
      <c r="Y2983" s="22">
        <f>X2983-W2983</f>
        <v>-0.12563647232309449</v>
      </c>
      <c r="Z2983" s="8">
        <f>Y2983/W2983</f>
        <v>-1.2496964278828605E-6</v>
      </c>
      <c r="AA2983" s="2">
        <v>716</v>
      </c>
      <c r="AB2983" s="2">
        <v>1990</v>
      </c>
      <c r="AC2983" s="2">
        <f>2016-AB2983</f>
        <v>26</v>
      </c>
      <c r="AD2983" s="2" t="s">
        <v>50</v>
      </c>
    </row>
    <row r="2984" spans="1:30" x14ac:dyDescent="0.2">
      <c r="A2984">
        <v>48</v>
      </c>
      <c r="B2984" s="6" t="s">
        <v>227</v>
      </c>
      <c r="C2984" s="6" t="s">
        <v>22</v>
      </c>
      <c r="D2984" s="6" t="s">
        <v>23</v>
      </c>
      <c r="E2984" s="6" t="s">
        <v>2767</v>
      </c>
      <c r="F2984" s="6">
        <v>43</v>
      </c>
      <c r="G2984" s="6">
        <v>47</v>
      </c>
      <c r="H2984" s="7">
        <v>42692</v>
      </c>
      <c r="I2984" s="7">
        <v>42704</v>
      </c>
      <c r="J2984" s="3" t="s">
        <v>2543</v>
      </c>
      <c r="K2984" s="17">
        <f>IF(J2984="Januar",238.19,IF(J2984="Februar",240.59,IF(J2984="Mars",245.99,IF(J2984="April",250.79,IF(J2984="Mai",256.52,IF(J2984="Juni",259.83,IF(J2984="Juli",265.66,IF(J2984="August",272.21,IF(J2984="September",275.91,IF(J2984="Oktober",281.13,IF(J2984="November",284.38,IF(J2984="Desember",287.34,0))))))))))))</f>
        <v>284.38</v>
      </c>
      <c r="L2984" s="20">
        <f>$K$2/K2984</f>
        <v>0.83757648217174208</v>
      </c>
      <c r="M2984" s="6">
        <v>12</v>
      </c>
      <c r="N2984" s="6">
        <v>3490000</v>
      </c>
      <c r="O2984" s="6">
        <v>3830000</v>
      </c>
      <c r="P2984" s="6">
        <f>O2984-N2984</f>
        <v>340000</v>
      </c>
      <c r="Q2984" s="8">
        <f>P2984/N2984</f>
        <v>9.7421203438395415E-2</v>
      </c>
      <c r="R2984" s="6"/>
      <c r="S2984" s="9">
        <f>(N2984+R2984)/F2984</f>
        <v>81162.790697674413</v>
      </c>
      <c r="T2984" s="6">
        <v>89070</v>
      </c>
      <c r="U2984" s="5">
        <f>T2984-S2984</f>
        <v>7907.2093023255875</v>
      </c>
      <c r="V2984" s="4">
        <f>U2984/S2984</f>
        <v>9.7424068767908392E-2</v>
      </c>
      <c r="W2984" s="22">
        <f>S2984*L2984</f>
        <v>67980.044715799522</v>
      </c>
      <c r="X2984" s="22">
        <f>T2984*L2984</f>
        <v>74602.937267037065</v>
      </c>
      <c r="Y2984" s="22">
        <f>X2984-W2984</f>
        <v>6622.8925512375426</v>
      </c>
      <c r="Z2984" s="8">
        <f>Y2984/W2984</f>
        <v>9.7424068767908434E-2</v>
      </c>
      <c r="AA2984" s="10">
        <v>1714</v>
      </c>
      <c r="AB2984" s="6">
        <v>2008</v>
      </c>
      <c r="AC2984" s="6">
        <f>2016-AB2984</f>
        <v>8</v>
      </c>
      <c r="AD2984" s="6" t="s">
        <v>103</v>
      </c>
    </row>
    <row r="2985" spans="1:30" x14ac:dyDescent="0.2">
      <c r="A2985">
        <v>48</v>
      </c>
      <c r="B2985" s="6" t="s">
        <v>1453</v>
      </c>
      <c r="C2985" s="6" t="s">
        <v>22</v>
      </c>
      <c r="D2985" s="6" t="s">
        <v>23</v>
      </c>
      <c r="E2985" s="6" t="s">
        <v>2767</v>
      </c>
      <c r="F2985" s="6">
        <v>68</v>
      </c>
      <c r="G2985" s="6">
        <v>75</v>
      </c>
      <c r="H2985" s="7">
        <v>42692</v>
      </c>
      <c r="I2985" s="7">
        <v>42704</v>
      </c>
      <c r="J2985" s="3" t="s">
        <v>2543</v>
      </c>
      <c r="K2985" s="17">
        <f>IF(J2985="Januar",238.19,IF(J2985="Februar",240.59,IF(J2985="Mars",245.99,IF(J2985="April",250.79,IF(J2985="Mai",256.52,IF(J2985="Juni",259.83,IF(J2985="Juli",265.66,IF(J2985="August",272.21,IF(J2985="September",275.91,IF(J2985="Oktober",281.13,IF(J2985="November",284.38,IF(J2985="Desember",287.34,0))))))))))))</f>
        <v>284.38</v>
      </c>
      <c r="L2985" s="20">
        <f>$K$2/K2985</f>
        <v>0.83757648217174208</v>
      </c>
      <c r="M2985" s="6">
        <v>12</v>
      </c>
      <c r="N2985" s="6">
        <v>7500000</v>
      </c>
      <c r="O2985" s="6">
        <v>7500000</v>
      </c>
      <c r="P2985" s="6">
        <f>O2985-N2985</f>
        <v>0</v>
      </c>
      <c r="Q2985" s="8">
        <f>P2985/N2985</f>
        <v>0</v>
      </c>
      <c r="R2985" s="6">
        <v>11969</v>
      </c>
      <c r="S2985" s="9">
        <f>(N2985+R2985)/F2985</f>
        <v>110470.13235294117</v>
      </c>
      <c r="T2985" s="6">
        <v>110470</v>
      </c>
      <c r="U2985" s="5">
        <f>T2985-S2985</f>
        <v>-0.1323529411747586</v>
      </c>
      <c r="V2985" s="4">
        <f>U2985/S2985</f>
        <v>-1.1980880112635696E-6</v>
      </c>
      <c r="W2985" s="22">
        <f>S2985*L2985</f>
        <v>92527.184841223221</v>
      </c>
      <c r="X2985" s="22">
        <f>T2985*L2985</f>
        <v>92527.073985512354</v>
      </c>
      <c r="Y2985" s="22">
        <f>X2985-W2985</f>
        <v>-0.11085571086732671</v>
      </c>
      <c r="Z2985" s="8">
        <f>Y2985/W2985</f>
        <v>-1.1980880111888767E-6</v>
      </c>
      <c r="AA2985" s="10">
        <v>1774</v>
      </c>
      <c r="AB2985" s="6">
        <v>1973</v>
      </c>
      <c r="AC2985" s="6">
        <f>2016-AB2985</f>
        <v>43</v>
      </c>
      <c r="AD2985" s="6" t="s">
        <v>103</v>
      </c>
    </row>
    <row r="2986" spans="1:30" x14ac:dyDescent="0.2">
      <c r="A2986">
        <v>48</v>
      </c>
      <c r="B2986" s="6" t="s">
        <v>2269</v>
      </c>
      <c r="C2986" s="6" t="s">
        <v>22</v>
      </c>
      <c r="D2986" s="6" t="s">
        <v>23</v>
      </c>
      <c r="E2986" s="6" t="s">
        <v>2767</v>
      </c>
      <c r="F2986" s="6">
        <v>107</v>
      </c>
      <c r="G2986" s="6">
        <v>120</v>
      </c>
      <c r="H2986" s="7">
        <v>42692</v>
      </c>
      <c r="I2986" s="7">
        <v>42704</v>
      </c>
      <c r="J2986" s="3" t="s">
        <v>2543</v>
      </c>
      <c r="K2986" s="17">
        <f>IF(J2986="Januar",238.19,IF(J2986="Februar",240.59,IF(J2986="Mars",245.99,IF(J2986="April",250.79,IF(J2986="Mai",256.52,IF(J2986="Juni",259.83,IF(J2986="Juli",265.66,IF(J2986="August",272.21,IF(J2986="September",275.91,IF(J2986="Oktober",281.13,IF(J2986="November",284.38,IF(J2986="Desember",287.34,0))))))))))))</f>
        <v>284.38</v>
      </c>
      <c r="L2986" s="20">
        <f>$K$2/K2986</f>
        <v>0.83757648217174208</v>
      </c>
      <c r="M2986" s="6">
        <v>12</v>
      </c>
      <c r="N2986" s="6">
        <v>9750000</v>
      </c>
      <c r="O2986" s="6">
        <v>9600000</v>
      </c>
      <c r="P2986" s="6">
        <f>O2986-N2986</f>
        <v>-150000</v>
      </c>
      <c r="Q2986" s="8">
        <f>P2986/N2986</f>
        <v>-1.5384615384615385E-2</v>
      </c>
      <c r="R2986" s="6">
        <v>13449</v>
      </c>
      <c r="S2986" s="9">
        <f>(N2986+R2986)/F2986</f>
        <v>91247.186915887854</v>
      </c>
      <c r="T2986" s="6">
        <v>89845</v>
      </c>
      <c r="U2986" s="5">
        <f>T2986-S2986</f>
        <v>-1402.1869158878544</v>
      </c>
      <c r="V2986" s="4">
        <f>U2986/S2986</f>
        <v>-1.5366905690806641E-2</v>
      </c>
      <c r="W2986" s="22">
        <f>S2986*L2986</f>
        <v>76426.49782507676</v>
      </c>
      <c r="X2986" s="22">
        <f>T2986*L2986</f>
        <v>75252.059040720167</v>
      </c>
      <c r="Y2986" s="22">
        <f>X2986-W2986</f>
        <v>-1174.4387843565928</v>
      </c>
      <c r="Z2986" s="8">
        <f>Y2986/W2986</f>
        <v>-1.5366905690806633E-2</v>
      </c>
      <c r="AA2986" s="10">
        <v>2714</v>
      </c>
      <c r="AB2986" s="6">
        <v>1989</v>
      </c>
      <c r="AC2986" s="6">
        <f>2016-AB2986</f>
        <v>27</v>
      </c>
      <c r="AD2986" s="6" t="s">
        <v>312</v>
      </c>
    </row>
    <row r="2987" spans="1:30" x14ac:dyDescent="0.2">
      <c r="A2987">
        <v>48</v>
      </c>
      <c r="B2987" s="2" t="s">
        <v>2279</v>
      </c>
      <c r="C2987" s="2" t="s">
        <v>22</v>
      </c>
      <c r="D2987" s="2" t="s">
        <v>23</v>
      </c>
      <c r="E2987" s="6" t="s">
        <v>2767</v>
      </c>
      <c r="F2987" s="2">
        <v>108</v>
      </c>
      <c r="G2987" s="2">
        <v>118</v>
      </c>
      <c r="H2987" s="3">
        <v>42686</v>
      </c>
      <c r="I2987" s="3">
        <v>42704</v>
      </c>
      <c r="J2987" s="7" t="s">
        <v>2543</v>
      </c>
      <c r="K2987" s="17">
        <f>IF(J2987="Januar",238.19,IF(J2987="Februar",240.59,IF(J2987="Mars",245.99,IF(J2987="April",250.79,IF(J2987="Mai",256.52,IF(J2987="Juni",259.83,IF(J2987="Juli",265.66,IF(J2987="August",272.21,IF(J2987="September",275.91,IF(J2987="Oktober",281.13,IF(J2987="November",284.38,IF(J2987="Desember",287.34,0))))))))))))</f>
        <v>284.38</v>
      </c>
      <c r="L2987" s="20">
        <f>$K$2/K2987</f>
        <v>0.83757648217174208</v>
      </c>
      <c r="M2987" s="2">
        <v>18</v>
      </c>
      <c r="N2987" s="2">
        <v>7950000</v>
      </c>
      <c r="O2987" s="2">
        <v>7900000</v>
      </c>
      <c r="P2987" s="2">
        <f>O2987-N2987</f>
        <v>-50000</v>
      </c>
      <c r="Q2987" s="4">
        <f>P2987/N2987</f>
        <v>-6.2893081761006293E-3</v>
      </c>
      <c r="R2987" s="2"/>
      <c r="S2987" s="9">
        <f>(N2987+R2987)/F2987</f>
        <v>73611.111111111109</v>
      </c>
      <c r="T2987" s="2">
        <v>73148</v>
      </c>
      <c r="U2987" s="5">
        <f>T2987-S2987</f>
        <v>-463.11111111110949</v>
      </c>
      <c r="V2987" s="4">
        <f>U2987/S2987</f>
        <v>-6.2913207547169595E-3</v>
      </c>
      <c r="W2987" s="22">
        <f>S2987*L2987</f>
        <v>61654.935493197678</v>
      </c>
      <c r="X2987" s="22">
        <f>T2987*L2987</f>
        <v>61267.04451789859</v>
      </c>
      <c r="Y2987" s="22">
        <f>X2987-W2987</f>
        <v>-387.89097529908759</v>
      </c>
      <c r="Z2987" s="8">
        <f>Y2987/W2987</f>
        <v>-6.2913207547169222E-3</v>
      </c>
      <c r="AA2987" s="11">
        <v>1952</v>
      </c>
      <c r="AB2987" s="2">
        <v>2011</v>
      </c>
      <c r="AC2987" s="2">
        <f>2016-AB2987</f>
        <v>5</v>
      </c>
      <c r="AD2987" s="2" t="s">
        <v>494</v>
      </c>
    </row>
    <row r="2988" spans="1:30" x14ac:dyDescent="0.2">
      <c r="A2988">
        <v>48</v>
      </c>
      <c r="B2988" s="6" t="s">
        <v>323</v>
      </c>
      <c r="C2988" s="6" t="s">
        <v>22</v>
      </c>
      <c r="D2988" s="6" t="s">
        <v>23</v>
      </c>
      <c r="E2988" s="6" t="s">
        <v>2767</v>
      </c>
      <c r="F2988" s="6">
        <v>52</v>
      </c>
      <c r="G2988" s="6">
        <v>57</v>
      </c>
      <c r="H2988" s="7">
        <v>42681</v>
      </c>
      <c r="I2988" s="7">
        <v>42704</v>
      </c>
      <c r="J2988" s="7" t="s">
        <v>2543</v>
      </c>
      <c r="K2988" s="17">
        <f>IF(J2988="Januar",238.19,IF(J2988="Februar",240.59,IF(J2988="Mars",245.99,IF(J2988="April",250.79,IF(J2988="Mai",256.52,IF(J2988="Juni",259.83,IF(J2988="Juli",265.66,IF(J2988="August",272.21,IF(J2988="September",275.91,IF(J2988="Oktober",281.13,IF(J2988="November",284.38,IF(J2988="Desember",287.34,0))))))))))))</f>
        <v>284.38</v>
      </c>
      <c r="L2988" s="20">
        <f>$K$2/K2988</f>
        <v>0.83757648217174208</v>
      </c>
      <c r="M2988" s="6">
        <v>23</v>
      </c>
      <c r="N2988" s="6">
        <v>4550000</v>
      </c>
      <c r="O2988" s="6">
        <v>4500000</v>
      </c>
      <c r="P2988" s="6">
        <f>O2988-N2988</f>
        <v>-50000</v>
      </c>
      <c r="Q2988" s="8">
        <f>P2988/N2988</f>
        <v>-1.098901098901099E-2</v>
      </c>
      <c r="R2988" s="6"/>
      <c r="S2988" s="9">
        <f>(N2988+R2988)/F2988</f>
        <v>87500</v>
      </c>
      <c r="T2988" s="6">
        <v>86538</v>
      </c>
      <c r="U2988" s="5">
        <f>T2988-S2988</f>
        <v>-962</v>
      </c>
      <c r="V2988" s="4">
        <f>U2988/S2988</f>
        <v>-1.0994285714285715E-2</v>
      </c>
      <c r="W2988" s="22">
        <f>S2988*L2988</f>
        <v>73287.942190027432</v>
      </c>
      <c r="X2988" s="22">
        <f>T2988*L2988</f>
        <v>72482.193614178221</v>
      </c>
      <c r="Y2988" s="22">
        <f>X2988-W2988</f>
        <v>-805.74857584921119</v>
      </c>
      <c r="Z2988" s="8">
        <f>Y2988/W2988</f>
        <v>-1.0994285714285651E-2</v>
      </c>
      <c r="AA2988" s="6">
        <v>681</v>
      </c>
      <c r="AB2988" s="6">
        <v>1904</v>
      </c>
      <c r="AC2988" s="6">
        <f>2016-AB2988</f>
        <v>112</v>
      </c>
      <c r="AD2988" s="6" t="s">
        <v>408</v>
      </c>
    </row>
    <row r="2989" spans="1:30" x14ac:dyDescent="0.2">
      <c r="A2989">
        <v>48</v>
      </c>
      <c r="B2989" s="6" t="s">
        <v>2037</v>
      </c>
      <c r="C2989" s="6" t="s">
        <v>22</v>
      </c>
      <c r="D2989" s="6" t="s">
        <v>23</v>
      </c>
      <c r="E2989" s="6" t="s">
        <v>2767</v>
      </c>
      <c r="F2989" s="6">
        <v>89</v>
      </c>
      <c r="G2989" s="6">
        <v>101</v>
      </c>
      <c r="H2989" s="7">
        <v>42681</v>
      </c>
      <c r="I2989" s="7">
        <v>42704</v>
      </c>
      <c r="J2989" s="7" t="s">
        <v>2543</v>
      </c>
      <c r="K2989" s="17">
        <f>IF(J2989="Januar",238.19,IF(J2989="Februar",240.59,IF(J2989="Mars",245.99,IF(J2989="April",250.79,IF(J2989="Mai",256.52,IF(J2989="Juni",259.83,IF(J2989="Juli",265.66,IF(J2989="August",272.21,IF(J2989="September",275.91,IF(J2989="Oktober",281.13,IF(J2989="November",284.38,IF(J2989="Desember",287.34,0))))))))))))</f>
        <v>284.38</v>
      </c>
      <c r="L2989" s="20">
        <f>$K$2/K2989</f>
        <v>0.83757648217174208</v>
      </c>
      <c r="M2989" s="6">
        <v>23</v>
      </c>
      <c r="N2989" s="6">
        <v>6400000</v>
      </c>
      <c r="O2989" s="6">
        <v>6400000</v>
      </c>
      <c r="P2989" s="6">
        <f>O2989-N2989</f>
        <v>0</v>
      </c>
      <c r="Q2989" s="8">
        <f>P2989/N2989</f>
        <v>0</v>
      </c>
      <c r="R2989" s="6">
        <v>103000</v>
      </c>
      <c r="S2989" s="9">
        <f>(N2989+R2989)/F2989</f>
        <v>73067.415730337074</v>
      </c>
      <c r="T2989" s="6">
        <v>73067</v>
      </c>
      <c r="U2989" s="5">
        <f>T2989-S2989</f>
        <v>-0.41573033707391005</v>
      </c>
      <c r="V2989" s="4">
        <f>U2989/S2989</f>
        <v>-5.6896816853110867E-6</v>
      </c>
      <c r="W2989" s="22">
        <f>S2989*L2989</f>
        <v>61199.54902879594</v>
      </c>
      <c r="X2989" s="22">
        <f>T2989*L2989</f>
        <v>61199.200822842678</v>
      </c>
      <c r="Y2989" s="22">
        <f>X2989-W2989</f>
        <v>-0.34820595326164039</v>
      </c>
      <c r="Z2989" s="8">
        <f>Y2989/W2989</f>
        <v>-5.6896816853634113E-6</v>
      </c>
      <c r="AA2989" s="10">
        <v>1119</v>
      </c>
      <c r="AB2989" s="6">
        <v>1898</v>
      </c>
      <c r="AC2989" s="6">
        <f>2016-AB2989</f>
        <v>118</v>
      </c>
      <c r="AD2989" s="6" t="s">
        <v>422</v>
      </c>
    </row>
    <row r="2990" spans="1:30" x14ac:dyDescent="0.2">
      <c r="A2990">
        <v>48</v>
      </c>
      <c r="B2990" s="6" t="s">
        <v>640</v>
      </c>
      <c r="C2990" s="6" t="s">
        <v>22</v>
      </c>
      <c r="D2990" s="6" t="s">
        <v>23</v>
      </c>
      <c r="E2990" s="6" t="s">
        <v>2767</v>
      </c>
      <c r="F2990" s="6">
        <v>47</v>
      </c>
      <c r="G2990" s="6">
        <v>54</v>
      </c>
      <c r="H2990" s="7">
        <v>42678</v>
      </c>
      <c r="I2990" s="7">
        <v>42704</v>
      </c>
      <c r="J2990" s="7" t="s">
        <v>2543</v>
      </c>
      <c r="K2990" s="17">
        <f>IF(J2990="Januar",238.19,IF(J2990="Februar",240.59,IF(J2990="Mars",245.99,IF(J2990="April",250.79,IF(J2990="Mai",256.52,IF(J2990="Juni",259.83,IF(J2990="Juli",265.66,IF(J2990="August",272.21,IF(J2990="September",275.91,IF(J2990="Oktober",281.13,IF(J2990="November",284.38,IF(J2990="Desember",287.34,0))))))))))))</f>
        <v>284.38</v>
      </c>
      <c r="L2990" s="20">
        <f>$K$2/K2990</f>
        <v>0.83757648217174208</v>
      </c>
      <c r="M2990" s="6">
        <v>26</v>
      </c>
      <c r="N2990" s="6">
        <v>3250000</v>
      </c>
      <c r="O2990" s="6">
        <v>3675000</v>
      </c>
      <c r="P2990" s="6">
        <f>O2990-N2990</f>
        <v>425000</v>
      </c>
      <c r="Q2990" s="8">
        <f>P2990/N2990</f>
        <v>0.13076923076923078</v>
      </c>
      <c r="R2990" s="6"/>
      <c r="S2990" s="9">
        <f>(N2990+R2990)/F2990</f>
        <v>69148.936170212764</v>
      </c>
      <c r="T2990" s="6">
        <v>78191</v>
      </c>
      <c r="U2990" s="5">
        <f>T2990-S2990</f>
        <v>9042.0638297872356</v>
      </c>
      <c r="V2990" s="4">
        <f>U2990/S2990</f>
        <v>0.13076215384615386</v>
      </c>
      <c r="W2990" s="22">
        <f>S2990*L2990</f>
        <v>57917.522703365139</v>
      </c>
      <c r="X2990" s="22">
        <f>T2990*L2990</f>
        <v>65490.942717490681</v>
      </c>
      <c r="Y2990" s="22">
        <f>X2990-W2990</f>
        <v>7573.4200141255424</v>
      </c>
      <c r="Z2990" s="8">
        <f>Y2990/W2990</f>
        <v>0.13076215384615389</v>
      </c>
      <c r="AA2990" s="10">
        <v>21268</v>
      </c>
      <c r="AB2990" s="6">
        <v>1984</v>
      </c>
      <c r="AC2990" s="6">
        <f>2016-AB2990</f>
        <v>32</v>
      </c>
      <c r="AD2990" s="6" t="s">
        <v>642</v>
      </c>
    </row>
    <row r="2991" spans="1:30" x14ac:dyDescent="0.2">
      <c r="A2991">
        <v>48</v>
      </c>
      <c r="B2991" s="6" t="s">
        <v>1236</v>
      </c>
      <c r="C2991" s="6" t="s">
        <v>22</v>
      </c>
      <c r="D2991" s="6" t="s">
        <v>23</v>
      </c>
      <c r="E2991" s="6" t="s">
        <v>2767</v>
      </c>
      <c r="F2991" s="6">
        <v>62</v>
      </c>
      <c r="G2991" s="6">
        <v>70</v>
      </c>
      <c r="H2991" s="7">
        <v>42695</v>
      </c>
      <c r="I2991" s="7">
        <v>42705</v>
      </c>
      <c r="J2991" s="3" t="s">
        <v>2544</v>
      </c>
      <c r="K2991" s="17">
        <f>IF(J2991="Januar",238.19,IF(J2991="Februar",240.59,IF(J2991="Mars",245.99,IF(J2991="April",250.79,IF(J2991="Mai",256.52,IF(J2991="Juni",259.83,IF(J2991="Juli",265.66,IF(J2991="August",272.21,IF(J2991="September",275.91,IF(J2991="Oktober",281.13,IF(J2991="November",284.38,IF(J2991="Desember",287.34,0))))))))))))</f>
        <v>287.33999999999997</v>
      </c>
      <c r="L2991" s="20">
        <f>$K$2/K2991</f>
        <v>0.82894828426254619</v>
      </c>
      <c r="M2991" s="6">
        <v>10</v>
      </c>
      <c r="N2991" s="6">
        <v>5850000</v>
      </c>
      <c r="O2991" s="6">
        <v>6025000</v>
      </c>
      <c r="P2991" s="6">
        <f>O2991-N2991</f>
        <v>175000</v>
      </c>
      <c r="Q2991" s="8">
        <f>P2991/N2991</f>
        <v>2.9914529914529916E-2</v>
      </c>
      <c r="R2991" s="6">
        <v>4874</v>
      </c>
      <c r="S2991" s="9">
        <f>(N2991+R2991)/F2991</f>
        <v>94433.451612903227</v>
      </c>
      <c r="T2991" s="6">
        <v>97256</v>
      </c>
      <c r="U2991" s="5">
        <f>T2991-S2991</f>
        <v>2822.5483870967728</v>
      </c>
      <c r="V2991" s="4">
        <f>U2991/S2991</f>
        <v>2.9889285405629552E-2</v>
      </c>
      <c r="W2991" s="22">
        <f>S2991*L2991</f>
        <v>78280.447691506299</v>
      </c>
      <c r="X2991" s="22">
        <f>T2991*L2991</f>
        <v>80620.194334238186</v>
      </c>
      <c r="Y2991" s="22">
        <f>X2991-W2991</f>
        <v>2339.7466427318868</v>
      </c>
      <c r="Z2991" s="8">
        <f>Y2991/W2991</f>
        <v>2.9889285405629552E-2</v>
      </c>
      <c r="AA2991" s="10">
        <v>4847</v>
      </c>
      <c r="AB2991" s="6">
        <v>1995</v>
      </c>
      <c r="AC2991" s="6">
        <f>2016-AB2991</f>
        <v>21</v>
      </c>
      <c r="AD2991" s="6" t="s">
        <v>90</v>
      </c>
    </row>
    <row r="2992" spans="1:30" x14ac:dyDescent="0.2">
      <c r="A2992">
        <v>48</v>
      </c>
      <c r="B2992" s="6" t="s">
        <v>531</v>
      </c>
      <c r="C2992" s="6" t="s">
        <v>22</v>
      </c>
      <c r="D2992" s="6" t="s">
        <v>23</v>
      </c>
      <c r="E2992" s="6" t="s">
        <v>2767</v>
      </c>
      <c r="F2992" s="6">
        <v>44</v>
      </c>
      <c r="G2992" s="6"/>
      <c r="H2992" s="7">
        <v>42693</v>
      </c>
      <c r="I2992" s="7">
        <v>42705</v>
      </c>
      <c r="J2992" s="7" t="s">
        <v>2544</v>
      </c>
      <c r="K2992" s="17">
        <f>IF(J2992="Januar",238.19,IF(J2992="Februar",240.59,IF(J2992="Mars",245.99,IF(J2992="April",250.79,IF(J2992="Mai",256.52,IF(J2992="Juni",259.83,IF(J2992="Juli",265.66,IF(J2992="August",272.21,IF(J2992="September",275.91,IF(J2992="Oktober",281.13,IF(J2992="November",284.38,IF(J2992="Desember",287.34,0))))))))))))</f>
        <v>287.33999999999997</v>
      </c>
      <c r="L2992" s="20">
        <f>$K$2/K2992</f>
        <v>0.82894828426254619</v>
      </c>
      <c r="M2992" s="6">
        <v>12</v>
      </c>
      <c r="N2992" s="6">
        <v>3600000</v>
      </c>
      <c r="O2992" s="6">
        <v>3600000</v>
      </c>
      <c r="P2992" s="6">
        <f>O2992-N2992</f>
        <v>0</v>
      </c>
      <c r="Q2992" s="8">
        <f>P2992/N2992</f>
        <v>0</v>
      </c>
      <c r="R2992" s="6"/>
      <c r="S2992" s="9">
        <f>(N2992+R2992)/F2992</f>
        <v>81818.181818181823</v>
      </c>
      <c r="T2992" s="6">
        <v>81818</v>
      </c>
      <c r="U2992" s="5">
        <f>T2992-S2992</f>
        <v>-0.18181818182347342</v>
      </c>
      <c r="V2992" s="4">
        <f>U2992/S2992</f>
        <v>-2.2222222222868973E-6</v>
      </c>
      <c r="W2992" s="22">
        <f>S2992*L2992</f>
        <v>67823.041439662877</v>
      </c>
      <c r="X2992" s="22">
        <f>T2992*L2992</f>
        <v>67822.89072179301</v>
      </c>
      <c r="Y2992" s="22">
        <f>X2992-W2992</f>
        <v>-0.15071786986663938</v>
      </c>
      <c r="Z2992" s="8">
        <f>Y2992/W2992</f>
        <v>-2.2222222222328659E-6</v>
      </c>
      <c r="AA2992" s="10">
        <v>2501</v>
      </c>
      <c r="AB2992" s="6">
        <v>2016</v>
      </c>
      <c r="AC2992" s="6">
        <f>2016-AB2992</f>
        <v>0</v>
      </c>
      <c r="AD2992" s="6" t="s">
        <v>532</v>
      </c>
    </row>
    <row r="2993" spans="1:30" x14ac:dyDescent="0.2">
      <c r="A2993">
        <v>48</v>
      </c>
      <c r="B2993" s="2" t="s">
        <v>284</v>
      </c>
      <c r="C2993" s="2" t="s">
        <v>22</v>
      </c>
      <c r="D2993" s="2" t="s">
        <v>23</v>
      </c>
      <c r="E2993" s="6" t="s">
        <v>2767</v>
      </c>
      <c r="F2993" s="2">
        <v>35</v>
      </c>
      <c r="G2993" s="2">
        <v>38</v>
      </c>
      <c r="H2993" s="3">
        <v>42692</v>
      </c>
      <c r="I2993" s="3">
        <v>42705</v>
      </c>
      <c r="J2993" s="3" t="s">
        <v>2544</v>
      </c>
      <c r="K2993" s="17">
        <f>IF(J2993="Januar",238.19,IF(J2993="Februar",240.59,IF(J2993="Mars",245.99,IF(J2993="April",250.79,IF(J2993="Mai",256.52,IF(J2993="Juni",259.83,IF(J2993="Juli",265.66,IF(J2993="August",272.21,IF(J2993="September",275.91,IF(J2993="Oktober",281.13,IF(J2993="November",284.38,IF(J2993="Desember",287.34,0))))))))))))</f>
        <v>287.33999999999997</v>
      </c>
      <c r="L2993" s="20">
        <f>$K$2/K2993</f>
        <v>0.82894828426254619</v>
      </c>
      <c r="M2993" s="2">
        <v>13</v>
      </c>
      <c r="N2993" s="2">
        <v>3100000</v>
      </c>
      <c r="O2993" s="2">
        <v>3700000</v>
      </c>
      <c r="P2993" s="2">
        <f>O2993-N2993</f>
        <v>600000</v>
      </c>
      <c r="Q2993" s="4">
        <f>P2993/N2993</f>
        <v>0.19354838709677419</v>
      </c>
      <c r="R2993" s="2"/>
      <c r="S2993" s="9">
        <f>(N2993+R2993)/F2993</f>
        <v>88571.428571428565</v>
      </c>
      <c r="T2993" s="2">
        <v>105714</v>
      </c>
      <c r="U2993" s="5">
        <f>T2993-S2993</f>
        <v>17142.571428571435</v>
      </c>
      <c r="V2993" s="4">
        <f>U2993/S2993</f>
        <v>0.19354516129032268</v>
      </c>
      <c r="W2993" s="22">
        <f>S2993*L2993</f>
        <v>73421.133748968365</v>
      </c>
      <c r="X2993" s="22">
        <f>T2993*L2993</f>
        <v>87631.438922530811</v>
      </c>
      <c r="Y2993" s="22">
        <f>X2993-W2993</f>
        <v>14210.305173562447</v>
      </c>
      <c r="Z2993" s="8">
        <f>Y2993/W2993</f>
        <v>0.19354516129032281</v>
      </c>
      <c r="AA2993" s="11">
        <v>2545</v>
      </c>
      <c r="AB2993" s="2">
        <v>1991</v>
      </c>
      <c r="AC2993" s="2">
        <f>2016-AB2993</f>
        <v>25</v>
      </c>
      <c r="AD2993" s="2" t="s">
        <v>37</v>
      </c>
    </row>
    <row r="2994" spans="1:30" x14ac:dyDescent="0.2">
      <c r="A2994">
        <v>48</v>
      </c>
      <c r="B2994" s="6" t="s">
        <v>2385</v>
      </c>
      <c r="C2994" s="6" t="s">
        <v>22</v>
      </c>
      <c r="D2994" s="6" t="s">
        <v>23</v>
      </c>
      <c r="E2994" s="6" t="s">
        <v>2767</v>
      </c>
      <c r="F2994" s="6">
        <v>123</v>
      </c>
      <c r="G2994" s="6">
        <v>131</v>
      </c>
      <c r="H2994" s="7">
        <v>42692</v>
      </c>
      <c r="I2994" s="7">
        <v>42705</v>
      </c>
      <c r="J2994" s="7" t="s">
        <v>2544</v>
      </c>
      <c r="K2994" s="17">
        <f>IF(J2994="Januar",238.19,IF(J2994="Februar",240.59,IF(J2994="Mars",245.99,IF(J2994="April",250.79,IF(J2994="Mai",256.52,IF(J2994="Juni",259.83,IF(J2994="Juli",265.66,IF(J2994="August",272.21,IF(J2994="September",275.91,IF(J2994="Oktober",281.13,IF(J2994="November",284.38,IF(J2994="Desember",287.34,0))))))))))))</f>
        <v>287.33999999999997</v>
      </c>
      <c r="L2994" s="20">
        <f>$K$2/K2994</f>
        <v>0.82894828426254619</v>
      </c>
      <c r="M2994" s="6">
        <v>13</v>
      </c>
      <c r="N2994" s="6">
        <v>10900000</v>
      </c>
      <c r="O2994" s="6">
        <v>10450000</v>
      </c>
      <c r="P2994" s="6">
        <f>O2994-N2994</f>
        <v>-450000</v>
      </c>
      <c r="Q2994" s="8">
        <f>P2994/N2994</f>
        <v>-4.1284403669724773E-2</v>
      </c>
      <c r="R2994" s="6">
        <v>74239</v>
      </c>
      <c r="S2994" s="9">
        <f>(N2994+R2994)/F2994</f>
        <v>89221.455284552852</v>
      </c>
      <c r="T2994" s="6">
        <v>85563</v>
      </c>
      <c r="U2994" s="5">
        <f>T2994-S2994</f>
        <v>-3658.4552845528524</v>
      </c>
      <c r="V2994" s="4">
        <f>U2994/S2994</f>
        <v>-4.1004209950229881E-2</v>
      </c>
      <c r="W2994" s="22">
        <f>S2994*L2994</f>
        <v>73959.97227753757</v>
      </c>
      <c r="X2994" s="22">
        <f>T2994*L2994</f>
        <v>70927.302046356242</v>
      </c>
      <c r="Y2994" s="22">
        <f>X2994-W2994</f>
        <v>-3032.6702311813278</v>
      </c>
      <c r="Z2994" s="8">
        <f>Y2994/W2994</f>
        <v>-4.1004209950229825E-2</v>
      </c>
      <c r="AA2994" s="6">
        <v>654</v>
      </c>
      <c r="AB2994" s="6">
        <v>1894</v>
      </c>
      <c r="AC2994" s="6">
        <f>2016-AB2994</f>
        <v>122</v>
      </c>
      <c r="AD2994" s="6" t="s">
        <v>108</v>
      </c>
    </row>
    <row r="2995" spans="1:30" x14ac:dyDescent="0.2">
      <c r="A2995">
        <v>48</v>
      </c>
      <c r="B2995" s="2" t="s">
        <v>1617</v>
      </c>
      <c r="C2995" s="2" t="s">
        <v>22</v>
      </c>
      <c r="D2995" s="2" t="s">
        <v>23</v>
      </c>
      <c r="E2995" s="6" t="s">
        <v>2767</v>
      </c>
      <c r="F2995" s="2">
        <v>72</v>
      </c>
      <c r="G2995" s="2">
        <v>86</v>
      </c>
      <c r="H2995" s="3">
        <v>42693</v>
      </c>
      <c r="I2995" s="3">
        <v>42707</v>
      </c>
      <c r="J2995" s="3" t="s">
        <v>2544</v>
      </c>
      <c r="K2995" s="17">
        <f>IF(J2995="Januar",238.19,IF(J2995="Februar",240.59,IF(J2995="Mars",245.99,IF(J2995="April",250.79,IF(J2995="Mai",256.52,IF(J2995="Juni",259.83,IF(J2995="Juli",265.66,IF(J2995="August",272.21,IF(J2995="September",275.91,IF(J2995="Oktober",281.13,IF(J2995="November",284.38,IF(J2995="Desember",287.34,0))))))))))))</f>
        <v>287.33999999999997</v>
      </c>
      <c r="L2995" s="20">
        <f>$K$2/K2995</f>
        <v>0.82894828426254619</v>
      </c>
      <c r="M2995" s="2">
        <v>14</v>
      </c>
      <c r="N2995" s="2">
        <v>5600000</v>
      </c>
      <c r="O2995" s="2">
        <v>5250000</v>
      </c>
      <c r="P2995" s="2">
        <f>O2995-N2995</f>
        <v>-350000</v>
      </c>
      <c r="Q2995" s="4">
        <f>P2995/N2995</f>
        <v>-6.25E-2</v>
      </c>
      <c r="R2995" s="2"/>
      <c r="S2995" s="9">
        <f>(N2995+R2995)/F2995</f>
        <v>77777.777777777781</v>
      </c>
      <c r="T2995" s="2">
        <v>72917</v>
      </c>
      <c r="U2995" s="5">
        <f>T2995-S2995</f>
        <v>-4860.777777777781</v>
      </c>
      <c r="V2995" s="4">
        <f>U2995/S2995</f>
        <v>-6.2495714285714328E-2</v>
      </c>
      <c r="W2995" s="22">
        <f>S2995*L2995</f>
        <v>64473.755442642483</v>
      </c>
      <c r="X2995" s="22">
        <f>T2995*L2995</f>
        <v>60444.422043572078</v>
      </c>
      <c r="Y2995" s="22">
        <f>X2995-W2995</f>
        <v>-4029.333399070405</v>
      </c>
      <c r="Z2995" s="8">
        <f>Y2995/W2995</f>
        <v>-6.2495714285714349E-2</v>
      </c>
      <c r="AA2995" s="2"/>
      <c r="AB2995" s="2">
        <v>2016</v>
      </c>
      <c r="AC2995" s="2">
        <f>2016-AB2995</f>
        <v>0</v>
      </c>
      <c r="AD2995" s="2" t="s">
        <v>75</v>
      </c>
    </row>
    <row r="2996" spans="1:30" x14ac:dyDescent="0.2">
      <c r="A2996">
        <v>49</v>
      </c>
      <c r="B2996" s="6" t="s">
        <v>30</v>
      </c>
      <c r="C2996" s="6" t="s">
        <v>22</v>
      </c>
      <c r="D2996" s="6" t="s">
        <v>23</v>
      </c>
      <c r="E2996" s="6" t="s">
        <v>2767</v>
      </c>
      <c r="F2996" s="6">
        <v>35</v>
      </c>
      <c r="G2996" s="6">
        <v>40</v>
      </c>
      <c r="H2996" s="7">
        <v>42699</v>
      </c>
      <c r="I2996" s="7">
        <v>42709</v>
      </c>
      <c r="J2996" s="7" t="s">
        <v>2544</v>
      </c>
      <c r="K2996" s="17">
        <f>IF(J2996="Januar",238.19,IF(J2996="Februar",240.59,IF(J2996="Mars",245.99,IF(J2996="April",250.79,IF(J2996="Mai",256.52,IF(J2996="Juni",259.83,IF(J2996="Juli",265.66,IF(J2996="August",272.21,IF(J2996="September",275.91,IF(J2996="Oktober",281.13,IF(J2996="November",284.38,IF(J2996="Desember",287.34,0))))))))))))</f>
        <v>287.33999999999997</v>
      </c>
      <c r="L2996" s="20">
        <f>$K$2/K2996</f>
        <v>0.82894828426254619</v>
      </c>
      <c r="M2996" s="6">
        <v>10</v>
      </c>
      <c r="N2996" s="6">
        <v>3400000</v>
      </c>
      <c r="O2996" s="6">
        <v>3850000</v>
      </c>
      <c r="P2996" s="6">
        <f>O2996-N2996</f>
        <v>450000</v>
      </c>
      <c r="Q2996" s="8">
        <f>P2996/N2996</f>
        <v>0.13235294117647059</v>
      </c>
      <c r="R2996" s="6">
        <v>16190</v>
      </c>
      <c r="S2996" s="9">
        <f>(N2996+R2996)/F2996</f>
        <v>97605.428571428565</v>
      </c>
      <c r="T2996" s="6">
        <v>110463</v>
      </c>
      <c r="U2996" s="5">
        <f>T2996-S2996</f>
        <v>12857.571428571435</v>
      </c>
      <c r="V2996" s="4">
        <f>U2996/S2996</f>
        <v>0.13173008527043292</v>
      </c>
      <c r="W2996" s="22">
        <f>S2996*L2996</f>
        <v>80909.852548996219</v>
      </c>
      <c r="X2996" s="22">
        <f>T2996*L2996</f>
        <v>91568.114324493639</v>
      </c>
      <c r="Y2996" s="22">
        <f>X2996-W2996</f>
        <v>10658.26177549742</v>
      </c>
      <c r="Z2996" s="8">
        <f>Y2996/W2996</f>
        <v>0.13173008527043284</v>
      </c>
      <c r="AA2996" s="6"/>
      <c r="AB2996" s="6">
        <v>1919</v>
      </c>
      <c r="AC2996" s="6">
        <f>2016-AB2996</f>
        <v>97</v>
      </c>
      <c r="AD2996" s="6" t="s">
        <v>25</v>
      </c>
    </row>
    <row r="2997" spans="1:30" x14ac:dyDescent="0.2">
      <c r="A2997">
        <v>49</v>
      </c>
      <c r="B2997" s="6" t="s">
        <v>310</v>
      </c>
      <c r="C2997" s="6" t="s">
        <v>22</v>
      </c>
      <c r="D2997" s="6" t="s">
        <v>23</v>
      </c>
      <c r="E2997" s="6" t="s">
        <v>2767</v>
      </c>
      <c r="F2997" s="6">
        <v>36</v>
      </c>
      <c r="G2997" s="6">
        <v>40</v>
      </c>
      <c r="H2997" s="7">
        <v>42699</v>
      </c>
      <c r="I2997" s="7">
        <v>42709</v>
      </c>
      <c r="J2997" s="3" t="s">
        <v>2544</v>
      </c>
      <c r="K2997" s="17">
        <f>IF(J2997="Januar",238.19,IF(J2997="Februar",240.59,IF(J2997="Mars",245.99,IF(J2997="April",250.79,IF(J2997="Mai",256.52,IF(J2997="Juni",259.83,IF(J2997="Juli",265.66,IF(J2997="August",272.21,IF(J2997="September",275.91,IF(J2997="Oktober",281.13,IF(J2997="November",284.38,IF(J2997="Desember",287.34,0))))))))))))</f>
        <v>287.33999999999997</v>
      </c>
      <c r="L2997" s="20">
        <f>$K$2/K2997</f>
        <v>0.82894828426254619</v>
      </c>
      <c r="M2997" s="6">
        <v>10</v>
      </c>
      <c r="N2997" s="6">
        <v>3500000</v>
      </c>
      <c r="O2997" s="6">
        <v>3660000</v>
      </c>
      <c r="P2997" s="6">
        <f>O2997-N2997</f>
        <v>160000</v>
      </c>
      <c r="Q2997" s="8">
        <f>P2997/N2997</f>
        <v>4.5714285714285714E-2</v>
      </c>
      <c r="R2997" s="6">
        <v>21802</v>
      </c>
      <c r="S2997" s="9">
        <f>(N2997+R2997)/F2997</f>
        <v>97827.833333333328</v>
      </c>
      <c r="T2997" s="6">
        <v>102272</v>
      </c>
      <c r="U2997" s="5">
        <f>T2997-S2997</f>
        <v>4444.1666666666715</v>
      </c>
      <c r="V2997" s="4">
        <f>U2997/S2997</f>
        <v>4.5428448277330807E-2</v>
      </c>
      <c r="W2997" s="22">
        <f>S2997*L2997</f>
        <v>81094.21459478898</v>
      </c>
      <c r="X2997" s="22">
        <f>T2997*L2997</f>
        <v>84778.198928099126</v>
      </c>
      <c r="Y2997" s="22">
        <f>X2997-W2997</f>
        <v>3683.9843333101453</v>
      </c>
      <c r="Z2997" s="8">
        <f>Y2997/W2997</f>
        <v>4.5428448277330918E-2</v>
      </c>
      <c r="AA2997" s="6">
        <v>600</v>
      </c>
      <c r="AB2997" s="6">
        <v>1955</v>
      </c>
      <c r="AC2997" s="6">
        <f>2016-AB2997</f>
        <v>61</v>
      </c>
      <c r="AD2997" s="6" t="s">
        <v>37</v>
      </c>
    </row>
    <row r="2998" spans="1:30" x14ac:dyDescent="0.2">
      <c r="A2998">
        <v>49</v>
      </c>
      <c r="B2998" s="2" t="s">
        <v>396</v>
      </c>
      <c r="C2998" s="2" t="s">
        <v>22</v>
      </c>
      <c r="D2998" s="2" t="s">
        <v>23</v>
      </c>
      <c r="E2998" s="6" t="s">
        <v>2767</v>
      </c>
      <c r="F2998" s="2">
        <v>40</v>
      </c>
      <c r="G2998" s="2">
        <v>45</v>
      </c>
      <c r="H2998" s="3">
        <v>42699</v>
      </c>
      <c r="I2998" s="3">
        <v>42709</v>
      </c>
      <c r="J2998" s="7" t="s">
        <v>2544</v>
      </c>
      <c r="K2998" s="17">
        <f>IF(J2998="Januar",238.19,IF(J2998="Februar",240.59,IF(J2998="Mars",245.99,IF(J2998="April",250.79,IF(J2998="Mai",256.52,IF(J2998="Juni",259.83,IF(J2998="Juli",265.66,IF(J2998="August",272.21,IF(J2998="September",275.91,IF(J2998="Oktober",281.13,IF(J2998="November",284.38,IF(J2998="Desember",287.34,0))))))))))))</f>
        <v>287.33999999999997</v>
      </c>
      <c r="L2998" s="20">
        <f>$K$2/K2998</f>
        <v>0.82894828426254619</v>
      </c>
      <c r="M2998" s="2">
        <v>10</v>
      </c>
      <c r="N2998" s="2">
        <v>2950000</v>
      </c>
      <c r="O2998" s="2">
        <v>3750000</v>
      </c>
      <c r="P2998" s="2">
        <f>O2998-N2998</f>
        <v>800000</v>
      </c>
      <c r="Q2998" s="4">
        <f>P2998/N2998</f>
        <v>0.2711864406779661</v>
      </c>
      <c r="R2998" s="2">
        <v>54265</v>
      </c>
      <c r="S2998" s="9">
        <f>(N2998+R2998)/F2998</f>
        <v>75106.625</v>
      </c>
      <c r="T2998" s="2">
        <v>95107</v>
      </c>
      <c r="U2998" s="5">
        <f>T2998-S2998</f>
        <v>20000.375</v>
      </c>
      <c r="V2998" s="4">
        <f>U2998/S2998</f>
        <v>0.2662930866617958</v>
      </c>
      <c r="W2998" s="22">
        <f>S2998*L2998</f>
        <v>62259.507930500455</v>
      </c>
      <c r="X2998" s="22">
        <f>T2998*L2998</f>
        <v>78838.784471357983</v>
      </c>
      <c r="Y2998" s="22">
        <f>X2998-W2998</f>
        <v>16579.276540857529</v>
      </c>
      <c r="Z2998" s="8">
        <f>Y2998/W2998</f>
        <v>0.26629308666179591</v>
      </c>
      <c r="AA2998" s="11">
        <v>2218</v>
      </c>
      <c r="AB2998" s="2">
        <v>1936</v>
      </c>
      <c r="AC2998" s="2">
        <f>2016-AB2998</f>
        <v>80</v>
      </c>
      <c r="AD2998" s="2" t="s">
        <v>37</v>
      </c>
    </row>
    <row r="2999" spans="1:30" x14ac:dyDescent="0.2">
      <c r="A2999">
        <v>49</v>
      </c>
      <c r="B2999" s="6" t="s">
        <v>687</v>
      </c>
      <c r="C2999" s="6" t="s">
        <v>22</v>
      </c>
      <c r="D2999" s="6" t="s">
        <v>23</v>
      </c>
      <c r="E2999" s="6" t="s">
        <v>2767</v>
      </c>
      <c r="F2999" s="6">
        <v>48</v>
      </c>
      <c r="G2999" s="6">
        <v>55</v>
      </c>
      <c r="H2999" s="7">
        <v>42699</v>
      </c>
      <c r="I2999" s="7">
        <v>42709</v>
      </c>
      <c r="J2999" s="3" t="s">
        <v>2544</v>
      </c>
      <c r="K2999" s="17">
        <f>IF(J2999="Januar",238.19,IF(J2999="Februar",240.59,IF(J2999="Mars",245.99,IF(J2999="April",250.79,IF(J2999="Mai",256.52,IF(J2999="Juni",259.83,IF(J2999="Juli",265.66,IF(J2999="August",272.21,IF(J2999="September",275.91,IF(J2999="Oktober",281.13,IF(J2999="November",284.38,IF(J2999="Desember",287.34,0))))))))))))</f>
        <v>287.33999999999997</v>
      </c>
      <c r="L2999" s="20">
        <f>$K$2/K2999</f>
        <v>0.82894828426254619</v>
      </c>
      <c r="M2999" s="6">
        <v>10</v>
      </c>
      <c r="N2999" s="6">
        <v>3650000</v>
      </c>
      <c r="O2999" s="6">
        <v>3650000</v>
      </c>
      <c r="P2999" s="6">
        <f>O2999-N2999</f>
        <v>0</v>
      </c>
      <c r="Q2999" s="8">
        <f>P2999/N2999</f>
        <v>0</v>
      </c>
      <c r="R2999" s="6">
        <v>996</v>
      </c>
      <c r="S2999" s="9">
        <f>(N2999+R2999)/F2999</f>
        <v>76062.416666666672</v>
      </c>
      <c r="T2999" s="6">
        <v>76062</v>
      </c>
      <c r="U2999" s="5">
        <f>T2999-S2999</f>
        <v>-0.41666666667151731</v>
      </c>
      <c r="V2999" s="4">
        <f>U2999/S2999</f>
        <v>-5.4779572478942266E-6</v>
      </c>
      <c r="W2999" s="22">
        <f>S2999*L2999</f>
        <v>63051.809792696236</v>
      </c>
      <c r="X2999" s="22">
        <f>T2999*L2999</f>
        <v>63051.464397577787</v>
      </c>
      <c r="Y2999" s="22">
        <f>X2999-W2999</f>
        <v>-0.34539511844923254</v>
      </c>
      <c r="Z2999" s="8">
        <f>Y2999/W2999</f>
        <v>-5.4779572479336229E-6</v>
      </c>
      <c r="AA2999" s="10">
        <v>1660</v>
      </c>
      <c r="AB2999" s="6">
        <v>2012</v>
      </c>
      <c r="AC2999" s="6">
        <f>2016-AB2999</f>
        <v>4</v>
      </c>
      <c r="AD2999" s="6" t="s">
        <v>37</v>
      </c>
    </row>
    <row r="3000" spans="1:30" x14ac:dyDescent="0.2">
      <c r="A3000">
        <v>49</v>
      </c>
      <c r="B3000" s="6" t="s">
        <v>1939</v>
      </c>
      <c r="C3000" s="6" t="s">
        <v>22</v>
      </c>
      <c r="D3000" s="6" t="s">
        <v>23</v>
      </c>
      <c r="E3000" s="6" t="s">
        <v>2767</v>
      </c>
      <c r="F3000" s="6">
        <v>83</v>
      </c>
      <c r="G3000" s="6">
        <v>98</v>
      </c>
      <c r="H3000" s="7">
        <v>42699</v>
      </c>
      <c r="I3000" s="7">
        <v>42709</v>
      </c>
      <c r="J3000" s="3" t="s">
        <v>2544</v>
      </c>
      <c r="K3000" s="17">
        <f>IF(J3000="Januar",238.19,IF(J3000="Februar",240.59,IF(J3000="Mars",245.99,IF(J3000="April",250.79,IF(J3000="Mai",256.52,IF(J3000="Juni",259.83,IF(J3000="Juli",265.66,IF(J3000="August",272.21,IF(J3000="September",275.91,IF(J3000="Oktober",281.13,IF(J3000="November",284.38,IF(J3000="Desember",287.34,0))))))))))))</f>
        <v>287.33999999999997</v>
      </c>
      <c r="L3000" s="20">
        <f>$K$2/K3000</f>
        <v>0.82894828426254619</v>
      </c>
      <c r="M3000" s="6">
        <v>10</v>
      </c>
      <c r="N3000" s="6">
        <v>3100000</v>
      </c>
      <c r="O3000" s="6">
        <v>3550000</v>
      </c>
      <c r="P3000" s="6">
        <f>O3000-N3000</f>
        <v>450000</v>
      </c>
      <c r="Q3000" s="8">
        <f>P3000/N3000</f>
        <v>0.14516129032258066</v>
      </c>
      <c r="R3000" s="6">
        <v>164173</v>
      </c>
      <c r="S3000" s="9">
        <f>(N3000+R3000)/F3000</f>
        <v>39327.385542168675</v>
      </c>
      <c r="T3000" s="6">
        <v>44749</v>
      </c>
      <c r="U3000" s="5">
        <f>T3000-S3000</f>
        <v>5421.6144578313251</v>
      </c>
      <c r="V3000" s="4">
        <f>U3000/S3000</f>
        <v>0.13785850198503571</v>
      </c>
      <c r="W3000" s="22">
        <f>S3000*L3000</f>
        <v>32600.368769712386</v>
      </c>
      <c r="X3000" s="22">
        <f>T3000*L3000</f>
        <v>37094.606772464678</v>
      </c>
      <c r="Y3000" s="22">
        <f>X3000-W3000</f>
        <v>4494.2380027522922</v>
      </c>
      <c r="Z3000" s="8">
        <f>Y3000/W3000</f>
        <v>0.13785850198503574</v>
      </c>
      <c r="AA3000" s="10">
        <v>19801</v>
      </c>
      <c r="AB3000" s="6">
        <v>1974</v>
      </c>
      <c r="AC3000" s="6">
        <f>2016-AB3000</f>
        <v>42</v>
      </c>
      <c r="AD3000" s="6" t="s">
        <v>183</v>
      </c>
    </row>
    <row r="3001" spans="1:30" x14ac:dyDescent="0.2">
      <c r="A3001">
        <v>49</v>
      </c>
      <c r="B3001" s="2" t="s">
        <v>496</v>
      </c>
      <c r="C3001" s="2" t="s">
        <v>22</v>
      </c>
      <c r="D3001" s="2" t="s">
        <v>23</v>
      </c>
      <c r="E3001" s="6" t="s">
        <v>2767</v>
      </c>
      <c r="F3001" s="2">
        <v>44</v>
      </c>
      <c r="G3001" s="2">
        <v>47</v>
      </c>
      <c r="H3001" s="3">
        <v>42696</v>
      </c>
      <c r="I3001" s="3">
        <v>42709</v>
      </c>
      <c r="J3001" s="7" t="s">
        <v>2544</v>
      </c>
      <c r="K3001" s="17">
        <f>IF(J3001="Januar",238.19,IF(J3001="Februar",240.59,IF(J3001="Mars",245.99,IF(J3001="April",250.79,IF(J3001="Mai",256.52,IF(J3001="Juni",259.83,IF(J3001="Juli",265.66,IF(J3001="August",272.21,IF(J3001="September",275.91,IF(J3001="Oktober",281.13,IF(J3001="November",284.38,IF(J3001="Desember",287.34,0))))))))))))</f>
        <v>287.33999999999997</v>
      </c>
      <c r="L3001" s="20">
        <f>$K$2/K3001</f>
        <v>0.82894828426254619</v>
      </c>
      <c r="M3001" s="2">
        <v>13</v>
      </c>
      <c r="N3001" s="2">
        <v>4200000</v>
      </c>
      <c r="O3001" s="2">
        <v>4250000</v>
      </c>
      <c r="P3001" s="2">
        <f>O3001-N3001</f>
        <v>50000</v>
      </c>
      <c r="Q3001" s="4">
        <f>P3001/N3001</f>
        <v>1.1904761904761904E-2</v>
      </c>
      <c r="R3001" s="2"/>
      <c r="S3001" s="9">
        <f>(N3001+R3001)/F3001</f>
        <v>95454.545454545456</v>
      </c>
      <c r="T3001" s="2">
        <v>96591</v>
      </c>
      <c r="U3001" s="5">
        <f>T3001-S3001</f>
        <v>1136.4545454545441</v>
      </c>
      <c r="V3001" s="4">
        <f>U3001/S3001</f>
        <v>1.1905714285714271E-2</v>
      </c>
      <c r="W3001" s="22">
        <f>S3001*L3001</f>
        <v>79126.881679606682</v>
      </c>
      <c r="X3001" s="22">
        <f>T3001*L3001</f>
        <v>80068.9437252036</v>
      </c>
      <c r="Y3001" s="22">
        <f>X3001-W3001</f>
        <v>942.06204559691832</v>
      </c>
      <c r="Z3001" s="8">
        <f>Y3001/W3001</f>
        <v>1.1905714285714299E-2</v>
      </c>
      <c r="AA3001" s="2"/>
      <c r="AB3001" s="2">
        <v>2016</v>
      </c>
      <c r="AC3001" s="2">
        <f>2016-AB3001</f>
        <v>0</v>
      </c>
      <c r="AD3001" s="2" t="s">
        <v>105</v>
      </c>
    </row>
    <row r="3002" spans="1:30" x14ac:dyDescent="0.2">
      <c r="A3002">
        <v>49</v>
      </c>
      <c r="B3002" s="2" t="s">
        <v>499</v>
      </c>
      <c r="C3002" s="2" t="s">
        <v>22</v>
      </c>
      <c r="D3002" s="2" t="s">
        <v>23</v>
      </c>
      <c r="E3002" s="6" t="s">
        <v>2767</v>
      </c>
      <c r="F3002" s="2">
        <v>43</v>
      </c>
      <c r="G3002" s="2">
        <v>48</v>
      </c>
      <c r="H3002" s="3">
        <v>42692</v>
      </c>
      <c r="I3002" s="3">
        <v>42709</v>
      </c>
      <c r="J3002" s="3" t="s">
        <v>2544</v>
      </c>
      <c r="K3002" s="17">
        <f>IF(J3002="Januar",238.19,IF(J3002="Februar",240.59,IF(J3002="Mars",245.99,IF(J3002="April",250.79,IF(J3002="Mai",256.52,IF(J3002="Juni",259.83,IF(J3002="Juli",265.66,IF(J3002="August",272.21,IF(J3002="September",275.91,IF(J3002="Oktober",281.13,IF(J3002="November",284.38,IF(J3002="Desember",287.34,0))))))))))))</f>
        <v>287.33999999999997</v>
      </c>
      <c r="L3002" s="20">
        <f>$K$2/K3002</f>
        <v>0.82894828426254619</v>
      </c>
      <c r="M3002" s="2">
        <v>17</v>
      </c>
      <c r="N3002" s="2">
        <v>3350000</v>
      </c>
      <c r="O3002" s="2">
        <v>3500000</v>
      </c>
      <c r="P3002" s="2">
        <f>O3002-N3002</f>
        <v>150000</v>
      </c>
      <c r="Q3002" s="4">
        <f>P3002/N3002</f>
        <v>4.4776119402985072E-2</v>
      </c>
      <c r="R3002" s="2">
        <v>241180</v>
      </c>
      <c r="S3002" s="9">
        <f>(N3002+R3002)/F3002</f>
        <v>83515.813953488367</v>
      </c>
      <c r="T3002" s="2">
        <v>87004</v>
      </c>
      <c r="U3002" s="5">
        <f>T3002-S3002</f>
        <v>3488.1860465116333</v>
      </c>
      <c r="V3002" s="4">
        <f>U3002/S3002</f>
        <v>4.1766773038388563E-2</v>
      </c>
      <c r="W3002" s="22">
        <f>S3002*L3002</f>
        <v>69230.290685534201</v>
      </c>
      <c r="X3002" s="22">
        <f>T3002*L3002</f>
        <v>72121.816523978574</v>
      </c>
      <c r="Y3002" s="22">
        <f>X3002-W3002</f>
        <v>2891.5258384443732</v>
      </c>
      <c r="Z3002" s="8">
        <f>Y3002/W3002</f>
        <v>4.176677303838857E-2</v>
      </c>
      <c r="AA3002" s="11">
        <v>7005</v>
      </c>
      <c r="AB3002" s="2">
        <v>1932</v>
      </c>
      <c r="AC3002" s="2">
        <f>2016-AB3002</f>
        <v>84</v>
      </c>
      <c r="AD3002" s="2" t="s">
        <v>500</v>
      </c>
    </row>
    <row r="3003" spans="1:30" x14ac:dyDescent="0.2">
      <c r="A3003">
        <v>49</v>
      </c>
      <c r="B3003" s="6" t="s">
        <v>1268</v>
      </c>
      <c r="C3003" s="6" t="s">
        <v>22</v>
      </c>
      <c r="D3003" s="6" t="s">
        <v>23</v>
      </c>
      <c r="E3003" s="6" t="s">
        <v>2767</v>
      </c>
      <c r="F3003" s="6">
        <v>63</v>
      </c>
      <c r="G3003" s="6">
        <v>69</v>
      </c>
      <c r="H3003" s="7">
        <v>42692</v>
      </c>
      <c r="I3003" s="7">
        <v>42709</v>
      </c>
      <c r="J3003" s="7" t="s">
        <v>2544</v>
      </c>
      <c r="K3003" s="17">
        <f>IF(J3003="Januar",238.19,IF(J3003="Februar",240.59,IF(J3003="Mars",245.99,IF(J3003="April",250.79,IF(J3003="Mai",256.52,IF(J3003="Juni",259.83,IF(J3003="Juli",265.66,IF(J3003="August",272.21,IF(J3003="September",275.91,IF(J3003="Oktober",281.13,IF(J3003="November",284.38,IF(J3003="Desember",287.34,0))))))))))))</f>
        <v>287.33999999999997</v>
      </c>
      <c r="L3003" s="20">
        <f>$K$2/K3003</f>
        <v>0.82894828426254619</v>
      </c>
      <c r="M3003" s="6">
        <v>17</v>
      </c>
      <c r="N3003" s="6">
        <v>3300000</v>
      </c>
      <c r="O3003" s="6">
        <v>3210000</v>
      </c>
      <c r="P3003" s="6">
        <f>O3003-N3003</f>
        <v>-90000</v>
      </c>
      <c r="Q3003" s="8">
        <f>P3003/N3003</f>
        <v>-2.7272727272727271E-2</v>
      </c>
      <c r="R3003" s="6">
        <v>66883</v>
      </c>
      <c r="S3003" s="9">
        <f>(N3003+R3003)/F3003</f>
        <v>53442.5873015873</v>
      </c>
      <c r="T3003" s="6">
        <v>52014</v>
      </c>
      <c r="U3003" s="5">
        <f>T3003-S3003</f>
        <v>-1428.5873015873003</v>
      </c>
      <c r="V3003" s="4">
        <f>U3003/S3003</f>
        <v>-2.673125261554973E-2</v>
      </c>
      <c r="W3003" s="22">
        <f>S3003*L3003</f>
        <v>44301.141050202132</v>
      </c>
      <c r="X3003" s="22">
        <f>T3003*L3003</f>
        <v>43116.916057632079</v>
      </c>
      <c r="Y3003" s="22">
        <f>X3003-W3003</f>
        <v>-1184.2249925700526</v>
      </c>
      <c r="Z3003" s="8">
        <f>Y3003/W3003</f>
        <v>-2.6731252615549716E-2</v>
      </c>
      <c r="AA3003" s="6"/>
      <c r="AB3003" s="6">
        <v>1965</v>
      </c>
      <c r="AC3003" s="6">
        <f>2016-AB3003</f>
        <v>51</v>
      </c>
      <c r="AD3003" s="6" t="s">
        <v>315</v>
      </c>
    </row>
    <row r="3004" spans="1:30" x14ac:dyDescent="0.2">
      <c r="A3004">
        <v>49</v>
      </c>
      <c r="B3004" s="6" t="s">
        <v>2321</v>
      </c>
      <c r="C3004" s="6" t="s">
        <v>22</v>
      </c>
      <c r="D3004" s="6" t="s">
        <v>23</v>
      </c>
      <c r="E3004" s="6" t="s">
        <v>2767</v>
      </c>
      <c r="F3004" s="6">
        <v>113</v>
      </c>
      <c r="G3004" s="6">
        <v>132</v>
      </c>
      <c r="H3004" s="7">
        <v>42692</v>
      </c>
      <c r="I3004" s="7">
        <v>42709</v>
      </c>
      <c r="J3004" s="7" t="s">
        <v>2544</v>
      </c>
      <c r="K3004" s="17">
        <f>IF(J3004="Januar",238.19,IF(J3004="Februar",240.59,IF(J3004="Mars",245.99,IF(J3004="April",250.79,IF(J3004="Mai",256.52,IF(J3004="Juni",259.83,IF(J3004="Juli",265.66,IF(J3004="August",272.21,IF(J3004="September",275.91,IF(J3004="Oktober",281.13,IF(J3004="November",284.38,IF(J3004="Desember",287.34,0))))))))))))</f>
        <v>287.33999999999997</v>
      </c>
      <c r="L3004" s="20">
        <f>$K$2/K3004</f>
        <v>0.82894828426254619</v>
      </c>
      <c r="M3004" s="6">
        <v>17</v>
      </c>
      <c r="N3004" s="6">
        <v>7800000</v>
      </c>
      <c r="O3004" s="6">
        <v>8900000</v>
      </c>
      <c r="P3004" s="6">
        <f>O3004-N3004</f>
        <v>1100000</v>
      </c>
      <c r="Q3004" s="8">
        <f>P3004/N3004</f>
        <v>0.14102564102564102</v>
      </c>
      <c r="R3004" s="6"/>
      <c r="S3004" s="9">
        <f>(N3004+R3004)/F3004</f>
        <v>69026.548672566365</v>
      </c>
      <c r="T3004" s="6">
        <v>78761</v>
      </c>
      <c r="U3004" s="5">
        <f>T3004-S3004</f>
        <v>9734.451327433635</v>
      </c>
      <c r="V3004" s="4">
        <f>U3004/S3004</f>
        <v>0.14102474358974371</v>
      </c>
      <c r="W3004" s="22">
        <f>S3004*L3004</f>
        <v>57219.439090689026</v>
      </c>
      <c r="X3004" s="22">
        <f>T3004*L3004</f>
        <v>65288.795816802398</v>
      </c>
      <c r="Y3004" s="22">
        <f>X3004-W3004</f>
        <v>8069.3567261133721</v>
      </c>
      <c r="Z3004" s="8">
        <f>Y3004/W3004</f>
        <v>0.14102474358974362</v>
      </c>
      <c r="AA3004" s="10">
        <v>8935</v>
      </c>
      <c r="AB3004" s="6">
        <v>2013</v>
      </c>
      <c r="AC3004" s="6">
        <f>2016-AB3004</f>
        <v>3</v>
      </c>
      <c r="AD3004" s="6" t="s">
        <v>629</v>
      </c>
    </row>
    <row r="3005" spans="1:30" x14ac:dyDescent="0.2">
      <c r="A3005">
        <v>49</v>
      </c>
      <c r="B3005" s="6" t="s">
        <v>2491</v>
      </c>
      <c r="C3005" s="6" t="s">
        <v>22</v>
      </c>
      <c r="D3005" s="6" t="s">
        <v>23</v>
      </c>
      <c r="E3005" s="6" t="s">
        <v>2767</v>
      </c>
      <c r="F3005" s="6">
        <v>160</v>
      </c>
      <c r="G3005" s="6">
        <v>172</v>
      </c>
      <c r="H3005" s="7">
        <v>42686</v>
      </c>
      <c r="I3005" s="7">
        <v>42709</v>
      </c>
      <c r="J3005" s="3" t="s">
        <v>2544</v>
      </c>
      <c r="K3005" s="17">
        <f>IF(J3005="Januar",238.19,IF(J3005="Februar",240.59,IF(J3005="Mars",245.99,IF(J3005="April",250.79,IF(J3005="Mai",256.52,IF(J3005="Juni",259.83,IF(J3005="Juli",265.66,IF(J3005="August",272.21,IF(J3005="September",275.91,IF(J3005="Oktober",281.13,IF(J3005="November",284.38,IF(J3005="Desember",287.34,0))))))))))))</f>
        <v>287.33999999999997</v>
      </c>
      <c r="L3005" s="20">
        <f>$K$2/K3005</f>
        <v>0.82894828426254619</v>
      </c>
      <c r="M3005" s="6">
        <v>23</v>
      </c>
      <c r="N3005" s="6">
        <v>14500000</v>
      </c>
      <c r="O3005" s="6">
        <v>14000000</v>
      </c>
      <c r="P3005" s="6">
        <f>O3005-N3005</f>
        <v>-500000</v>
      </c>
      <c r="Q3005" s="8">
        <f>P3005/N3005</f>
        <v>-3.4482758620689655E-2</v>
      </c>
      <c r="R3005" s="6">
        <v>11639</v>
      </c>
      <c r="S3005" s="9">
        <f>(N3005+R3005)/F3005</f>
        <v>90697.743749999994</v>
      </c>
      <c r="T3005" s="6">
        <v>87573</v>
      </c>
      <c r="U3005" s="5">
        <f>T3005-S3005</f>
        <v>-3124.7437499999942</v>
      </c>
      <c r="V3005" s="4">
        <f>U3005/S3005</f>
        <v>-3.4452276548500076E-2</v>
      </c>
      <c r="W3005" s="22">
        <f>S3005*L3005</f>
        <v>75183.739068046561</v>
      </c>
      <c r="X3005" s="22">
        <f>T3005*L3005</f>
        <v>72593.488097723952</v>
      </c>
      <c r="Y3005" s="22">
        <f>X3005-W3005</f>
        <v>-2590.2509703226096</v>
      </c>
      <c r="Z3005" s="8">
        <f>Y3005/W3005</f>
        <v>-3.4452276548500076E-2</v>
      </c>
      <c r="AA3005" s="6">
        <v>495</v>
      </c>
      <c r="AB3005" s="6">
        <v>2001</v>
      </c>
      <c r="AC3005" s="6">
        <f>2016-AB3005</f>
        <v>15</v>
      </c>
      <c r="AD3005" s="6" t="s">
        <v>108</v>
      </c>
    </row>
    <row r="3006" spans="1:30" x14ac:dyDescent="0.2">
      <c r="A3006">
        <v>49</v>
      </c>
      <c r="B3006" s="2" t="s">
        <v>517</v>
      </c>
      <c r="C3006" s="2" t="s">
        <v>22</v>
      </c>
      <c r="D3006" s="2" t="s">
        <v>23</v>
      </c>
      <c r="E3006" s="6" t="s">
        <v>2767</v>
      </c>
      <c r="F3006" s="2">
        <v>44</v>
      </c>
      <c r="G3006" s="2">
        <v>49</v>
      </c>
      <c r="H3006" s="3">
        <v>42700</v>
      </c>
      <c r="I3006" s="3">
        <v>42710</v>
      </c>
      <c r="J3006" s="7" t="s">
        <v>2544</v>
      </c>
      <c r="K3006" s="17">
        <f>IF(J3006="Januar",238.19,IF(J3006="Februar",240.59,IF(J3006="Mars",245.99,IF(J3006="April",250.79,IF(J3006="Mai",256.52,IF(J3006="Juni",259.83,IF(J3006="Juli",265.66,IF(J3006="August",272.21,IF(J3006="September",275.91,IF(J3006="Oktober",281.13,IF(J3006="November",284.38,IF(J3006="Desember",287.34,0))))))))))))</f>
        <v>287.33999999999997</v>
      </c>
      <c r="L3006" s="20">
        <f>$K$2/K3006</f>
        <v>0.82894828426254619</v>
      </c>
      <c r="M3006" s="2">
        <v>10</v>
      </c>
      <c r="N3006" s="2">
        <v>3690000</v>
      </c>
      <c r="O3006" s="2">
        <v>4000000</v>
      </c>
      <c r="P3006" s="2">
        <f>O3006-N3006</f>
        <v>310000</v>
      </c>
      <c r="Q3006" s="4">
        <f>P3006/N3006</f>
        <v>8.4010840108401083E-2</v>
      </c>
      <c r="R3006" s="2"/>
      <c r="S3006" s="9">
        <f>(N3006+R3006)/F3006</f>
        <v>83863.636363636368</v>
      </c>
      <c r="T3006" s="2">
        <v>90909</v>
      </c>
      <c r="U3006" s="5">
        <f>T3006-S3006</f>
        <v>7045.3636363636324</v>
      </c>
      <c r="V3006" s="4">
        <f>U3006/S3006</f>
        <v>8.4009756097560923E-2</v>
      </c>
      <c r="W3006" s="22">
        <f>S3006*L3006</f>
        <v>69518.61747565445</v>
      </c>
      <c r="X3006" s="22">
        <f>T3006*L3006</f>
        <v>75358.859574023809</v>
      </c>
      <c r="Y3006" s="22">
        <f>X3006-W3006</f>
        <v>5840.2420983693592</v>
      </c>
      <c r="Z3006" s="8">
        <f>Y3006/W3006</f>
        <v>8.4009756097560812E-2</v>
      </c>
      <c r="AA3006" s="11">
        <v>1641</v>
      </c>
      <c r="AB3006" s="2">
        <v>2012</v>
      </c>
      <c r="AC3006" s="2">
        <f>2016-AB3006</f>
        <v>4</v>
      </c>
      <c r="AD3006" s="2" t="s">
        <v>65</v>
      </c>
    </row>
    <row r="3007" spans="1:30" x14ac:dyDescent="0.2">
      <c r="A3007">
        <v>49</v>
      </c>
      <c r="B3007" s="2" t="s">
        <v>1433</v>
      </c>
      <c r="C3007" s="2" t="s">
        <v>22</v>
      </c>
      <c r="D3007" s="2" t="s">
        <v>23</v>
      </c>
      <c r="E3007" s="6" t="s">
        <v>2767</v>
      </c>
      <c r="F3007" s="2">
        <v>67</v>
      </c>
      <c r="G3007" s="2">
        <v>76</v>
      </c>
      <c r="H3007" s="3">
        <v>42700</v>
      </c>
      <c r="I3007" s="3">
        <v>42710</v>
      </c>
      <c r="J3007" s="7" t="s">
        <v>2544</v>
      </c>
      <c r="K3007" s="17">
        <f>IF(J3007="Januar",238.19,IF(J3007="Februar",240.59,IF(J3007="Mars",245.99,IF(J3007="April",250.79,IF(J3007="Mai",256.52,IF(J3007="Juni",259.83,IF(J3007="Juli",265.66,IF(J3007="August",272.21,IF(J3007="September",275.91,IF(J3007="Oktober",281.13,IF(J3007="November",284.38,IF(J3007="Desember",287.34,0))))))))))))</f>
        <v>287.33999999999997</v>
      </c>
      <c r="L3007" s="20">
        <f>$K$2/K3007</f>
        <v>0.82894828426254619</v>
      </c>
      <c r="M3007" s="2">
        <v>10</v>
      </c>
      <c r="N3007" s="2">
        <v>4600000</v>
      </c>
      <c r="O3007" s="2">
        <v>5200000</v>
      </c>
      <c r="P3007" s="2">
        <f>O3007-N3007</f>
        <v>600000</v>
      </c>
      <c r="Q3007" s="4">
        <f>P3007/N3007</f>
        <v>0.13043478260869565</v>
      </c>
      <c r="R3007" s="2">
        <v>71458</v>
      </c>
      <c r="S3007" s="9">
        <f>(N3007+R3007)/F3007</f>
        <v>69723.253731343284</v>
      </c>
      <c r="T3007" s="2">
        <v>78678</v>
      </c>
      <c r="U3007" s="5">
        <f>T3007-S3007</f>
        <v>8954.746268656716</v>
      </c>
      <c r="V3007" s="4">
        <f>U3007/S3007</f>
        <v>0.1284327077327892</v>
      </c>
      <c r="W3007" s="22">
        <f>S3007*L3007</f>
        <v>57796.971553799187</v>
      </c>
      <c r="X3007" s="22">
        <f>T3007*L3007</f>
        <v>65219.993109208612</v>
      </c>
      <c r="Y3007" s="22">
        <f>X3007-W3007</f>
        <v>7423.0215554094248</v>
      </c>
      <c r="Z3007" s="8">
        <f>Y3007/W3007</f>
        <v>0.12843270773278925</v>
      </c>
      <c r="AA3007" s="2">
        <v>717</v>
      </c>
      <c r="AB3007" s="2">
        <v>1898</v>
      </c>
      <c r="AC3007" s="2">
        <f>2016-AB3007</f>
        <v>118</v>
      </c>
      <c r="AD3007" s="2" t="s">
        <v>120</v>
      </c>
    </row>
    <row r="3008" spans="1:30" x14ac:dyDescent="0.2">
      <c r="A3008">
        <v>49</v>
      </c>
      <c r="B3008" s="2" t="s">
        <v>394</v>
      </c>
      <c r="C3008" s="2" t="s">
        <v>22</v>
      </c>
      <c r="D3008" s="2" t="s">
        <v>23</v>
      </c>
      <c r="E3008" s="6" t="s">
        <v>2767</v>
      </c>
      <c r="F3008" s="2">
        <v>78</v>
      </c>
      <c r="G3008" s="2">
        <v>91</v>
      </c>
      <c r="H3008" s="3">
        <v>42700</v>
      </c>
      <c r="I3008" s="3">
        <v>42710</v>
      </c>
      <c r="J3008" s="7" t="s">
        <v>2544</v>
      </c>
      <c r="K3008" s="17">
        <f>IF(J3008="Januar",238.19,IF(J3008="Februar",240.59,IF(J3008="Mars",245.99,IF(J3008="April",250.79,IF(J3008="Mai",256.52,IF(J3008="Juni",259.83,IF(J3008="Juli",265.66,IF(J3008="August",272.21,IF(J3008="September",275.91,IF(J3008="Oktober",281.13,IF(J3008="November",284.38,IF(J3008="Desember",287.34,0))))))))))))</f>
        <v>287.33999999999997</v>
      </c>
      <c r="L3008" s="20">
        <f>$K$2/K3008</f>
        <v>0.82894828426254619</v>
      </c>
      <c r="M3008" s="2">
        <v>10</v>
      </c>
      <c r="N3008" s="2">
        <v>5200000</v>
      </c>
      <c r="O3008" s="2">
        <v>6325000</v>
      </c>
      <c r="P3008" s="2">
        <f>O3008-N3008</f>
        <v>1125000</v>
      </c>
      <c r="Q3008" s="4">
        <f>P3008/N3008</f>
        <v>0.21634615384615385</v>
      </c>
      <c r="R3008" s="2">
        <v>89488</v>
      </c>
      <c r="S3008" s="9">
        <f>(N3008+R3008)/F3008</f>
        <v>67813.948717948719</v>
      </c>
      <c r="T3008" s="2">
        <v>82237</v>
      </c>
      <c r="U3008" s="5">
        <f>T3008-S3008</f>
        <v>14423.051282051281</v>
      </c>
      <c r="V3008" s="4">
        <f>U3008/S3008</f>
        <v>0.2126856134279915</v>
      </c>
      <c r="W3008" s="22">
        <f>S3008*L3008</f>
        <v>56214.256438811884</v>
      </c>
      <c r="X3008" s="22">
        <f>T3008*L3008</f>
        <v>68170.220052899007</v>
      </c>
      <c r="Y3008" s="22">
        <f>X3008-W3008</f>
        <v>11955.963614087123</v>
      </c>
      <c r="Z3008" s="8">
        <f>Y3008/W3008</f>
        <v>0.21268561342799142</v>
      </c>
      <c r="AA3008" s="2">
        <v>707</v>
      </c>
      <c r="AB3008" s="2">
        <v>1898</v>
      </c>
      <c r="AC3008" s="2">
        <f>2016-AB3008</f>
        <v>118</v>
      </c>
      <c r="AD3008" s="2" t="s">
        <v>583</v>
      </c>
    </row>
    <row r="3009" spans="1:30" x14ac:dyDescent="0.2">
      <c r="A3009">
        <v>49</v>
      </c>
      <c r="B3009" s="6" t="s">
        <v>1372</v>
      </c>
      <c r="C3009" s="6" t="s">
        <v>22</v>
      </c>
      <c r="D3009" s="6" t="s">
        <v>23</v>
      </c>
      <c r="E3009" s="6" t="s">
        <v>2767</v>
      </c>
      <c r="F3009" s="6">
        <v>92</v>
      </c>
      <c r="G3009" s="6">
        <v>105</v>
      </c>
      <c r="H3009" s="7">
        <v>42700</v>
      </c>
      <c r="I3009" s="7">
        <v>42710</v>
      </c>
      <c r="J3009" s="7" t="s">
        <v>2544</v>
      </c>
      <c r="K3009" s="17">
        <f>IF(J3009="Januar",238.19,IF(J3009="Februar",240.59,IF(J3009="Mars",245.99,IF(J3009="April",250.79,IF(J3009="Mai",256.52,IF(J3009="Juni",259.83,IF(J3009="Juli",265.66,IF(J3009="August",272.21,IF(J3009="September",275.91,IF(J3009="Oktober",281.13,IF(J3009="November",284.38,IF(J3009="Desember",287.34,0))))))))))))</f>
        <v>287.33999999999997</v>
      </c>
      <c r="L3009" s="20">
        <f>$K$2/K3009</f>
        <v>0.82894828426254619</v>
      </c>
      <c r="M3009" s="6">
        <v>10</v>
      </c>
      <c r="N3009" s="6">
        <v>7000000</v>
      </c>
      <c r="O3009" s="6">
        <v>6950000</v>
      </c>
      <c r="P3009" s="6">
        <f>O3009-N3009</f>
        <v>-50000</v>
      </c>
      <c r="Q3009" s="8">
        <f>P3009/N3009</f>
        <v>-7.1428571428571426E-3</v>
      </c>
      <c r="R3009" s="6"/>
      <c r="S3009" s="9">
        <f>(N3009+R3009)/F3009</f>
        <v>76086.956521739135</v>
      </c>
      <c r="T3009" s="6">
        <v>75543</v>
      </c>
      <c r="U3009" s="5">
        <f>T3009-S3009</f>
        <v>-543.9565217391355</v>
      </c>
      <c r="V3009" s="4">
        <f>U3009/S3009</f>
        <v>-7.1491428571429233E-3</v>
      </c>
      <c r="W3009" s="22">
        <f>S3009*L3009</f>
        <v>63072.152063454603</v>
      </c>
      <c r="X3009" s="22">
        <f>T3009*L3009</f>
        <v>62621.240238045524</v>
      </c>
      <c r="Y3009" s="22">
        <f>X3009-W3009</f>
        <v>-450.91182540907903</v>
      </c>
      <c r="Z3009" s="8">
        <f>Y3009/W3009</f>
        <v>-7.1491428571429276E-3</v>
      </c>
      <c r="AA3009" s="10">
        <v>2789</v>
      </c>
      <c r="AB3009" s="6">
        <v>2006</v>
      </c>
      <c r="AC3009" s="6">
        <f>2016-AB3009</f>
        <v>10</v>
      </c>
      <c r="AD3009" s="6" t="s">
        <v>569</v>
      </c>
    </row>
    <row r="3010" spans="1:30" x14ac:dyDescent="0.2">
      <c r="A3010">
        <v>49</v>
      </c>
      <c r="B3010" s="2" t="s">
        <v>2353</v>
      </c>
      <c r="C3010" s="2" t="s">
        <v>22</v>
      </c>
      <c r="D3010" s="2" t="s">
        <v>23</v>
      </c>
      <c r="E3010" s="6" t="s">
        <v>2767</v>
      </c>
      <c r="F3010" s="2">
        <v>117</v>
      </c>
      <c r="G3010" s="2">
        <v>128</v>
      </c>
      <c r="H3010" s="3">
        <v>42700</v>
      </c>
      <c r="I3010" s="3">
        <v>42710</v>
      </c>
      <c r="J3010" s="7" t="s">
        <v>2544</v>
      </c>
      <c r="K3010" s="17">
        <f>IF(J3010="Januar",238.19,IF(J3010="Februar",240.59,IF(J3010="Mars",245.99,IF(J3010="April",250.79,IF(J3010="Mai",256.52,IF(J3010="Juni",259.83,IF(J3010="Juli",265.66,IF(J3010="August",272.21,IF(J3010="September",275.91,IF(J3010="Oktober",281.13,IF(J3010="November",284.38,IF(J3010="Desember",287.34,0))))))))))))</f>
        <v>287.33999999999997</v>
      </c>
      <c r="L3010" s="20">
        <f>$K$2/K3010</f>
        <v>0.82894828426254619</v>
      </c>
      <c r="M3010" s="2">
        <v>10</v>
      </c>
      <c r="N3010" s="2">
        <v>6700000</v>
      </c>
      <c r="O3010" s="2">
        <v>7320000</v>
      </c>
      <c r="P3010" s="2">
        <f>O3010-N3010</f>
        <v>620000</v>
      </c>
      <c r="Q3010" s="4">
        <f>P3010/N3010</f>
        <v>9.2537313432835819E-2</v>
      </c>
      <c r="R3010" s="2">
        <v>238927</v>
      </c>
      <c r="S3010" s="9">
        <f>(N3010+R3010)/F3010</f>
        <v>59307.068376068375</v>
      </c>
      <c r="T3010" s="2">
        <v>64606</v>
      </c>
      <c r="U3010" s="5">
        <f>T3010-S3010</f>
        <v>5298.9316239316249</v>
      </c>
      <c r="V3010" s="4">
        <f>U3010/S3010</f>
        <v>8.93473875715943E-2</v>
      </c>
      <c r="W3010" s="22">
        <f>S3010*L3010</f>
        <v>49162.492574983393</v>
      </c>
      <c r="X3010" s="22">
        <f>T3010*L3010</f>
        <v>53555.032853066055</v>
      </c>
      <c r="Y3010" s="22">
        <f>X3010-W3010</f>
        <v>4392.5402780826626</v>
      </c>
      <c r="Z3010" s="8">
        <f>Y3010/W3010</f>
        <v>8.9347387571594189E-2</v>
      </c>
      <c r="AA3010" s="11">
        <v>2691</v>
      </c>
      <c r="AB3010" s="2">
        <v>1892</v>
      </c>
      <c r="AC3010" s="2">
        <f>2016-AB3010</f>
        <v>124</v>
      </c>
      <c r="AD3010" s="2" t="s">
        <v>29</v>
      </c>
    </row>
    <row r="3011" spans="1:30" x14ac:dyDescent="0.2">
      <c r="A3011">
        <v>49</v>
      </c>
      <c r="B3011" s="6" t="s">
        <v>175</v>
      </c>
      <c r="C3011" s="6" t="s">
        <v>22</v>
      </c>
      <c r="D3011" s="6" t="s">
        <v>23</v>
      </c>
      <c r="E3011" s="6" t="s">
        <v>2767</v>
      </c>
      <c r="F3011" s="6">
        <v>30</v>
      </c>
      <c r="G3011" s="6">
        <v>34</v>
      </c>
      <c r="H3011" s="7">
        <v>42699</v>
      </c>
      <c r="I3011" s="7">
        <v>42710</v>
      </c>
      <c r="J3011" s="7" t="s">
        <v>2544</v>
      </c>
      <c r="K3011" s="17">
        <f>IF(J3011="Januar",238.19,IF(J3011="Februar",240.59,IF(J3011="Mars",245.99,IF(J3011="April",250.79,IF(J3011="Mai",256.52,IF(J3011="Juni",259.83,IF(J3011="Juli",265.66,IF(J3011="August",272.21,IF(J3011="September",275.91,IF(J3011="Oktober",281.13,IF(J3011="November",284.38,IF(J3011="Desember",287.34,0))))))))))))</f>
        <v>287.33999999999997</v>
      </c>
      <c r="L3011" s="20">
        <f>$K$2/K3011</f>
        <v>0.82894828426254619</v>
      </c>
      <c r="M3011" s="6">
        <v>11</v>
      </c>
      <c r="N3011" s="6">
        <v>3490000</v>
      </c>
      <c r="O3011" s="6">
        <v>3500000</v>
      </c>
      <c r="P3011" s="6">
        <f>O3011-N3011</f>
        <v>10000</v>
      </c>
      <c r="Q3011" s="8">
        <f>P3011/N3011</f>
        <v>2.8653295128939827E-3</v>
      </c>
      <c r="R3011" s="6">
        <v>77514</v>
      </c>
      <c r="S3011" s="9">
        <f>(N3011+R3011)/F3011</f>
        <v>118917.13333333333</v>
      </c>
      <c r="T3011" s="6">
        <v>119250</v>
      </c>
      <c r="U3011" s="5">
        <f>T3011-S3011</f>
        <v>332.86666666666861</v>
      </c>
      <c r="V3011" s="8">
        <f>U3011/S3011</f>
        <v>2.7991480902387652E-3</v>
      </c>
      <c r="W3011" s="22">
        <f>S3011*L3011</f>
        <v>98576.153646087099</v>
      </c>
      <c r="X3011" s="22">
        <f>T3011*L3011</f>
        <v>98852.082898308639</v>
      </c>
      <c r="Y3011" s="22">
        <f>X3011-W3011</f>
        <v>275.92925222154008</v>
      </c>
      <c r="Z3011" s="8">
        <f>Y3011/W3011</f>
        <v>2.7991480902388897E-3</v>
      </c>
      <c r="AA3011" s="6">
        <v>502</v>
      </c>
      <c r="AB3011" s="6">
        <v>1936</v>
      </c>
      <c r="AC3011" s="6">
        <f>2016-AB3011</f>
        <v>80</v>
      </c>
      <c r="AD3011" s="6" t="s">
        <v>27</v>
      </c>
    </row>
    <row r="3012" spans="1:30" x14ac:dyDescent="0.2">
      <c r="A3012">
        <v>49</v>
      </c>
      <c r="B3012" s="6" t="s">
        <v>204</v>
      </c>
      <c r="C3012" s="6" t="s">
        <v>22</v>
      </c>
      <c r="D3012" s="6" t="s">
        <v>23</v>
      </c>
      <c r="E3012" s="6" t="s">
        <v>2767</v>
      </c>
      <c r="F3012" s="6">
        <v>39</v>
      </c>
      <c r="G3012" s="6">
        <v>44</v>
      </c>
      <c r="H3012" s="7">
        <v>42699</v>
      </c>
      <c r="I3012" s="7">
        <v>42710</v>
      </c>
      <c r="J3012" s="3" t="s">
        <v>2544</v>
      </c>
      <c r="K3012" s="17">
        <f>IF(J3012="Januar",238.19,IF(J3012="Februar",240.59,IF(J3012="Mars",245.99,IF(J3012="April",250.79,IF(J3012="Mai",256.52,IF(J3012="Juni",259.83,IF(J3012="Juli",265.66,IF(J3012="August",272.21,IF(J3012="September",275.91,IF(J3012="Oktober",281.13,IF(J3012="November",284.38,IF(J3012="Desember",287.34,0))))))))))))</f>
        <v>287.33999999999997</v>
      </c>
      <c r="L3012" s="20">
        <f>$K$2/K3012</f>
        <v>0.82894828426254619</v>
      </c>
      <c r="M3012" s="6">
        <v>11</v>
      </c>
      <c r="N3012" s="6">
        <v>3800000</v>
      </c>
      <c r="O3012" s="6">
        <v>4050000</v>
      </c>
      <c r="P3012" s="6">
        <f>O3012-N3012</f>
        <v>250000</v>
      </c>
      <c r="Q3012" s="8">
        <f>P3012/N3012</f>
        <v>6.5789473684210523E-2</v>
      </c>
      <c r="R3012" s="6">
        <v>3209</v>
      </c>
      <c r="S3012" s="9">
        <f>(N3012+R3012)/F3012</f>
        <v>97518.179487179485</v>
      </c>
      <c r="T3012" s="6">
        <v>103928</v>
      </c>
      <c r="U3012" s="9">
        <f>T3012-S3012</f>
        <v>6409.8205128205154</v>
      </c>
      <c r="V3012" s="4">
        <f>U3012/S3012</f>
        <v>6.5729493172739156E-2</v>
      </c>
      <c r="W3012" s="22">
        <f>S3012*L3012</f>
        <v>80837.527570304461</v>
      </c>
      <c r="X3012" s="22">
        <f>T3012*L3012</f>
        <v>86150.9372868379</v>
      </c>
      <c r="Y3012" s="22">
        <f>X3012-W3012</f>
        <v>5313.4097165334388</v>
      </c>
      <c r="Z3012" s="8">
        <f>Y3012/W3012</f>
        <v>6.5729493172739142E-2</v>
      </c>
      <c r="AA3012" s="6">
        <v>693</v>
      </c>
      <c r="AB3012" s="6">
        <v>1899</v>
      </c>
      <c r="AC3012" s="6">
        <f>2016-AB3012</f>
        <v>117</v>
      </c>
      <c r="AD3012" s="6" t="s">
        <v>79</v>
      </c>
    </row>
    <row r="3013" spans="1:30" x14ac:dyDescent="0.2">
      <c r="A3013">
        <v>49</v>
      </c>
      <c r="B3013" s="2" t="s">
        <v>686</v>
      </c>
      <c r="C3013" s="2" t="s">
        <v>22</v>
      </c>
      <c r="D3013" s="2" t="s">
        <v>23</v>
      </c>
      <c r="E3013" s="6" t="s">
        <v>2767</v>
      </c>
      <c r="F3013" s="2">
        <v>51</v>
      </c>
      <c r="G3013" s="2">
        <v>56</v>
      </c>
      <c r="H3013" s="3">
        <v>42699</v>
      </c>
      <c r="I3013" s="3">
        <v>42710</v>
      </c>
      <c r="J3013" s="3" t="s">
        <v>2544</v>
      </c>
      <c r="K3013" s="17">
        <f>IF(J3013="Januar",238.19,IF(J3013="Februar",240.59,IF(J3013="Mars",245.99,IF(J3013="April",250.79,IF(J3013="Mai",256.52,IF(J3013="Juni",259.83,IF(J3013="Juli",265.66,IF(J3013="August",272.21,IF(J3013="September",275.91,IF(J3013="Oktober",281.13,IF(J3013="November",284.38,IF(J3013="Desember",287.34,0))))))))))))</f>
        <v>287.33999999999997</v>
      </c>
      <c r="L3013" s="20">
        <f>$K$2/K3013</f>
        <v>0.82894828426254619</v>
      </c>
      <c r="M3013" s="2">
        <v>11</v>
      </c>
      <c r="N3013" s="2">
        <v>3400000</v>
      </c>
      <c r="O3013" s="2">
        <v>3400000</v>
      </c>
      <c r="P3013" s="2">
        <f>O3013-N3013</f>
        <v>0</v>
      </c>
      <c r="Q3013" s="4">
        <f>P3013/N3013</f>
        <v>0</v>
      </c>
      <c r="R3013" s="2">
        <v>292000</v>
      </c>
      <c r="S3013" s="9">
        <f>(N3013+R3013)/F3013</f>
        <v>72392.156862745105</v>
      </c>
      <c r="T3013" s="2">
        <v>72392</v>
      </c>
      <c r="U3013" s="5">
        <f>T3013-S3013</f>
        <v>-0.15686274510517251</v>
      </c>
      <c r="V3013" s="4">
        <f>U3013/S3013</f>
        <v>-2.1668472373683089E-6</v>
      </c>
      <c r="W3013" s="22">
        <f>S3013*L3013</f>
        <v>60009.354225437666</v>
      </c>
      <c r="X3013" s="22">
        <f>T3013*L3013</f>
        <v>60009.224194334245</v>
      </c>
      <c r="Y3013" s="22">
        <f>X3013-W3013</f>
        <v>-0.13003110342106083</v>
      </c>
      <c r="Z3013" s="8">
        <f>Y3013/W3013</f>
        <v>-2.1668472373918881E-6</v>
      </c>
      <c r="AA3013" s="11">
        <v>2041</v>
      </c>
      <c r="AB3013" s="2">
        <v>1936</v>
      </c>
      <c r="AC3013" s="2">
        <f>2016-AB3013</f>
        <v>80</v>
      </c>
      <c r="AD3013" s="2" t="s">
        <v>621</v>
      </c>
    </row>
    <row r="3014" spans="1:30" x14ac:dyDescent="0.2">
      <c r="A3014">
        <v>49</v>
      </c>
      <c r="B3014" s="2" t="s">
        <v>955</v>
      </c>
      <c r="C3014" s="2" t="s">
        <v>22</v>
      </c>
      <c r="D3014" s="2" t="s">
        <v>23</v>
      </c>
      <c r="E3014" s="6" t="s">
        <v>2767</v>
      </c>
      <c r="F3014" s="2">
        <v>54</v>
      </c>
      <c r="G3014" s="2">
        <v>60</v>
      </c>
      <c r="H3014" s="3">
        <v>42699</v>
      </c>
      <c r="I3014" s="3">
        <v>42710</v>
      </c>
      <c r="J3014" s="7" t="s">
        <v>2544</v>
      </c>
      <c r="K3014" s="17">
        <f>IF(J3014="Januar",238.19,IF(J3014="Februar",240.59,IF(J3014="Mars",245.99,IF(J3014="April",250.79,IF(J3014="Mai",256.52,IF(J3014="Juni",259.83,IF(J3014="Juli",265.66,IF(J3014="August",272.21,IF(J3014="September",275.91,IF(J3014="Oktober",281.13,IF(J3014="November",284.38,IF(J3014="Desember",287.34,0))))))))))))</f>
        <v>287.33999999999997</v>
      </c>
      <c r="L3014" s="20">
        <f>$K$2/K3014</f>
        <v>0.82894828426254619</v>
      </c>
      <c r="M3014" s="2">
        <v>11</v>
      </c>
      <c r="N3014" s="2">
        <v>3650000</v>
      </c>
      <c r="O3014" s="2">
        <v>4000000</v>
      </c>
      <c r="P3014" s="2">
        <f>O3014-N3014</f>
        <v>350000</v>
      </c>
      <c r="Q3014" s="4">
        <f>P3014/N3014</f>
        <v>9.5890410958904104E-2</v>
      </c>
      <c r="R3014" s="2">
        <v>55816</v>
      </c>
      <c r="S3014" s="9">
        <f>(N3014+R3014)/F3014</f>
        <v>68626.222222222219</v>
      </c>
      <c r="T3014" s="2">
        <v>75108</v>
      </c>
      <c r="U3014" s="5">
        <f>T3014-S3014</f>
        <v>6481.777777777781</v>
      </c>
      <c r="V3014" s="4">
        <f>U3014/S3014</f>
        <v>9.4450453017635036E-2</v>
      </c>
      <c r="W3014" s="22">
        <f>S3014*L3014</f>
        <v>56887.589166531325</v>
      </c>
      <c r="X3014" s="22">
        <f>T3014*L3014</f>
        <v>62260.647734391321</v>
      </c>
      <c r="Y3014" s="22">
        <f>X3014-W3014</f>
        <v>5373.0585678599964</v>
      </c>
      <c r="Z3014" s="8">
        <f>Y3014/W3014</f>
        <v>9.4450453017635133E-2</v>
      </c>
      <c r="AA3014" s="11">
        <v>1831</v>
      </c>
      <c r="AB3014" s="2">
        <v>1935</v>
      </c>
      <c r="AC3014" s="2">
        <f>2016-AB3014</f>
        <v>81</v>
      </c>
      <c r="AD3014" s="2" t="s">
        <v>37</v>
      </c>
    </row>
    <row r="3015" spans="1:30" x14ac:dyDescent="0.2">
      <c r="A3015">
        <v>49</v>
      </c>
      <c r="B3015" s="2" t="s">
        <v>665</v>
      </c>
      <c r="C3015" s="2" t="s">
        <v>22</v>
      </c>
      <c r="D3015" s="2" t="s">
        <v>23</v>
      </c>
      <c r="E3015" s="6" t="s">
        <v>2767</v>
      </c>
      <c r="F3015" s="2">
        <v>59</v>
      </c>
      <c r="G3015" s="2">
        <v>65</v>
      </c>
      <c r="H3015" s="3">
        <v>42699</v>
      </c>
      <c r="I3015" s="3">
        <v>42710</v>
      </c>
      <c r="J3015" s="3" t="s">
        <v>2544</v>
      </c>
      <c r="K3015" s="17">
        <f>IF(J3015="Januar",238.19,IF(J3015="Februar",240.59,IF(J3015="Mars",245.99,IF(J3015="April",250.79,IF(J3015="Mai",256.52,IF(J3015="Juni",259.83,IF(J3015="Juli",265.66,IF(J3015="August",272.21,IF(J3015="September",275.91,IF(J3015="Oktober",281.13,IF(J3015="November",284.38,IF(J3015="Desember",287.34,0))))))))))))</f>
        <v>287.33999999999997</v>
      </c>
      <c r="L3015" s="20">
        <f>$K$2/K3015</f>
        <v>0.82894828426254619</v>
      </c>
      <c r="M3015" s="2">
        <v>11</v>
      </c>
      <c r="N3015" s="2">
        <v>3990000</v>
      </c>
      <c r="O3015" s="2">
        <v>4730000</v>
      </c>
      <c r="P3015" s="2">
        <f>O3015-N3015</f>
        <v>740000</v>
      </c>
      <c r="Q3015" s="4">
        <f>P3015/N3015</f>
        <v>0.18546365914786966</v>
      </c>
      <c r="R3015" s="2"/>
      <c r="S3015" s="9">
        <f>(N3015+R3015)/F3015</f>
        <v>67627.118644067799</v>
      </c>
      <c r="T3015" s="2">
        <v>80169</v>
      </c>
      <c r="U3015" s="5">
        <f>T3015-S3015</f>
        <v>12541.881355932201</v>
      </c>
      <c r="V3015" s="4">
        <f>U3015/S3015</f>
        <v>0.18545639097744357</v>
      </c>
      <c r="W3015" s="22">
        <f>S3015*L3015</f>
        <v>56059.383969619652</v>
      </c>
      <c r="X3015" s="22">
        <f>T3015*L3015</f>
        <v>66455.955001044058</v>
      </c>
      <c r="Y3015" s="22">
        <f>X3015-W3015</f>
        <v>10396.571031424406</v>
      </c>
      <c r="Z3015" s="8">
        <f>Y3015/W3015</f>
        <v>0.1854563909774434</v>
      </c>
      <c r="AA3015" s="11">
        <v>1913</v>
      </c>
      <c r="AB3015" s="2">
        <v>2004</v>
      </c>
      <c r="AC3015" s="2">
        <f>2016-AB3015</f>
        <v>12</v>
      </c>
      <c r="AD3015" s="2" t="s">
        <v>37</v>
      </c>
    </row>
    <row r="3016" spans="1:30" x14ac:dyDescent="0.2">
      <c r="A3016">
        <v>49</v>
      </c>
      <c r="B3016" s="2" t="s">
        <v>1619</v>
      </c>
      <c r="C3016" s="2" t="s">
        <v>22</v>
      </c>
      <c r="D3016" s="2" t="s">
        <v>23</v>
      </c>
      <c r="E3016" s="6" t="s">
        <v>2767</v>
      </c>
      <c r="F3016" s="2">
        <v>72</v>
      </c>
      <c r="G3016" s="2">
        <v>80</v>
      </c>
      <c r="H3016" s="3">
        <v>42699</v>
      </c>
      <c r="I3016" s="3">
        <v>42710</v>
      </c>
      <c r="J3016" s="3" t="s">
        <v>2544</v>
      </c>
      <c r="K3016" s="17">
        <f>IF(J3016="Januar",238.19,IF(J3016="Februar",240.59,IF(J3016="Mars",245.99,IF(J3016="April",250.79,IF(J3016="Mai",256.52,IF(J3016="Juni",259.83,IF(J3016="Juli",265.66,IF(J3016="August",272.21,IF(J3016="September",275.91,IF(J3016="Oktober",281.13,IF(J3016="November",284.38,IF(J3016="Desember",287.34,0))))))))))))</f>
        <v>287.33999999999997</v>
      </c>
      <c r="L3016" s="20">
        <f>$K$2/K3016</f>
        <v>0.82894828426254619</v>
      </c>
      <c r="M3016" s="2">
        <v>11</v>
      </c>
      <c r="N3016" s="2">
        <v>4800000</v>
      </c>
      <c r="O3016" s="2">
        <v>5500000</v>
      </c>
      <c r="P3016" s="2">
        <f>O3016-N3016</f>
        <v>700000</v>
      </c>
      <c r="Q3016" s="4">
        <f>P3016/N3016</f>
        <v>0.14583333333333334</v>
      </c>
      <c r="R3016" s="2">
        <v>147000</v>
      </c>
      <c r="S3016" s="9">
        <f>(N3016+R3016)/F3016</f>
        <v>68708.333333333328</v>
      </c>
      <c r="T3016" s="2">
        <v>78431</v>
      </c>
      <c r="U3016" s="5">
        <f>T3016-S3016</f>
        <v>9722.6666666666715</v>
      </c>
      <c r="V3016" s="4">
        <f>U3016/S3016</f>
        <v>0.14150636749545187</v>
      </c>
      <c r="W3016" s="22">
        <f>S3016*L3016</f>
        <v>56955.655031205773</v>
      </c>
      <c r="X3016" s="22">
        <f>T3016*L3016</f>
        <v>65015.242882995757</v>
      </c>
      <c r="Y3016" s="22">
        <f>X3016-W3016</f>
        <v>8059.5878517899837</v>
      </c>
      <c r="Z3016" s="8">
        <f>Y3016/W3016</f>
        <v>0.14150636749545181</v>
      </c>
      <c r="AA3016" s="11">
        <v>5656</v>
      </c>
      <c r="AB3016" s="2">
        <v>1987</v>
      </c>
      <c r="AC3016" s="2">
        <f>2016-AB3016</f>
        <v>29</v>
      </c>
      <c r="AD3016" s="2" t="s">
        <v>116</v>
      </c>
    </row>
    <row r="3017" spans="1:30" x14ac:dyDescent="0.2">
      <c r="A3017">
        <v>49</v>
      </c>
      <c r="B3017" s="6" t="s">
        <v>2199</v>
      </c>
      <c r="C3017" s="6" t="s">
        <v>22</v>
      </c>
      <c r="D3017" s="6" t="s">
        <v>23</v>
      </c>
      <c r="E3017" s="6" t="s">
        <v>2767</v>
      </c>
      <c r="F3017" s="6">
        <v>101</v>
      </c>
      <c r="G3017" s="6">
        <v>115</v>
      </c>
      <c r="H3017" s="7">
        <v>42699</v>
      </c>
      <c r="I3017" s="7">
        <v>42710</v>
      </c>
      <c r="J3017" s="3" t="s">
        <v>2544</v>
      </c>
      <c r="K3017" s="17">
        <f>IF(J3017="Januar",238.19,IF(J3017="Februar",240.59,IF(J3017="Mars",245.99,IF(J3017="April",250.79,IF(J3017="Mai",256.52,IF(J3017="Juni",259.83,IF(J3017="Juli",265.66,IF(J3017="August",272.21,IF(J3017="September",275.91,IF(J3017="Oktober",281.13,IF(J3017="November",284.38,IF(J3017="Desember",287.34,0))))))))))))</f>
        <v>287.33999999999997</v>
      </c>
      <c r="L3017" s="20">
        <f>$K$2/K3017</f>
        <v>0.82894828426254619</v>
      </c>
      <c r="M3017" s="6">
        <v>11</v>
      </c>
      <c r="N3017" s="6">
        <v>7400000</v>
      </c>
      <c r="O3017" s="6">
        <v>7830000</v>
      </c>
      <c r="P3017" s="6">
        <f>O3017-N3017</f>
        <v>430000</v>
      </c>
      <c r="Q3017" s="8">
        <f>P3017/N3017</f>
        <v>5.8108108108108111E-2</v>
      </c>
      <c r="R3017" s="6"/>
      <c r="S3017" s="9">
        <f>(N3017+R3017)/F3017</f>
        <v>73267.32673267326</v>
      </c>
      <c r="T3017" s="6">
        <v>77525</v>
      </c>
      <c r="U3017" s="5">
        <f>T3017-S3017</f>
        <v>4257.6732673267397</v>
      </c>
      <c r="V3017" s="4">
        <f>U3017/S3017</f>
        <v>5.8111486486486591E-2</v>
      </c>
      <c r="W3017" s="22">
        <f>S3017*L3017</f>
        <v>60734.824787552883</v>
      </c>
      <c r="X3017" s="22">
        <f>T3017*L3017</f>
        <v>64264.215737453895</v>
      </c>
      <c r="Y3017" s="22">
        <f>X3017-W3017</f>
        <v>3529.3909499010115</v>
      </c>
      <c r="Z3017" s="8">
        <f>Y3017/W3017</f>
        <v>5.8111486486486612E-2</v>
      </c>
      <c r="AA3017" s="10">
        <v>1025</v>
      </c>
      <c r="AB3017" s="6">
        <v>1894</v>
      </c>
      <c r="AC3017" s="6">
        <f>2016-AB3017</f>
        <v>122</v>
      </c>
      <c r="AD3017" s="6" t="s">
        <v>1870</v>
      </c>
    </row>
    <row r="3018" spans="1:30" x14ac:dyDescent="0.2">
      <c r="A3018">
        <v>49</v>
      </c>
      <c r="B3018" s="6" t="s">
        <v>2484</v>
      </c>
      <c r="C3018" s="6" t="s">
        <v>22</v>
      </c>
      <c r="D3018" s="6" t="s">
        <v>23</v>
      </c>
      <c r="E3018" s="6" t="s">
        <v>2767</v>
      </c>
      <c r="F3018" s="6">
        <v>155</v>
      </c>
      <c r="G3018" s="6">
        <v>170</v>
      </c>
      <c r="H3018" s="7">
        <v>42698</v>
      </c>
      <c r="I3018" s="7">
        <v>42710</v>
      </c>
      <c r="J3018" s="3" t="s">
        <v>2544</v>
      </c>
      <c r="K3018" s="17">
        <f>IF(J3018="Januar",238.19,IF(J3018="Februar",240.59,IF(J3018="Mars",245.99,IF(J3018="April",250.79,IF(J3018="Mai",256.52,IF(J3018="Juni",259.83,IF(J3018="Juli",265.66,IF(J3018="August",272.21,IF(J3018="September",275.91,IF(J3018="Oktober",281.13,IF(J3018="November",284.38,IF(J3018="Desember",287.34,0))))))))))))</f>
        <v>287.33999999999997</v>
      </c>
      <c r="L3018" s="20">
        <f>$K$2/K3018</f>
        <v>0.82894828426254619</v>
      </c>
      <c r="M3018" s="6">
        <v>12</v>
      </c>
      <c r="N3018" s="6">
        <v>9950000</v>
      </c>
      <c r="O3018" s="6">
        <v>10100000</v>
      </c>
      <c r="P3018" s="6">
        <f>O3018-N3018</f>
        <v>150000</v>
      </c>
      <c r="Q3018" s="8">
        <f>P3018/N3018</f>
        <v>1.507537688442211E-2</v>
      </c>
      <c r="R3018" s="6"/>
      <c r="S3018" s="9">
        <f>(N3018+R3018)/F3018</f>
        <v>64193.548387096773</v>
      </c>
      <c r="T3018" s="6">
        <v>65161</v>
      </c>
      <c r="U3018" s="5">
        <f>T3018-S3018</f>
        <v>967.45161290322721</v>
      </c>
      <c r="V3018" s="4">
        <f>U3018/S3018</f>
        <v>1.5070854271356807E-2</v>
      </c>
      <c r="W3018" s="22">
        <f>S3018*L3018</f>
        <v>53213.13179620861</v>
      </c>
      <c r="X3018" s="22">
        <f>T3018*L3018</f>
        <v>54015.099150831775</v>
      </c>
      <c r="Y3018" s="22">
        <f>X3018-W3018</f>
        <v>801.96735462316428</v>
      </c>
      <c r="Z3018" s="8">
        <f>Y3018/W3018</f>
        <v>1.5070854271356826E-2</v>
      </c>
      <c r="AA3018" s="6">
        <v>606</v>
      </c>
      <c r="AB3018" s="6">
        <v>1897</v>
      </c>
      <c r="AC3018" s="6">
        <f>2016-AB3018</f>
        <v>119</v>
      </c>
      <c r="AD3018" s="6" t="s">
        <v>1142</v>
      </c>
    </row>
    <row r="3019" spans="1:30" x14ac:dyDescent="0.2">
      <c r="A3019">
        <v>49</v>
      </c>
      <c r="B3019" s="2" t="s">
        <v>1981</v>
      </c>
      <c r="C3019" s="2" t="s">
        <v>22</v>
      </c>
      <c r="D3019" s="2" t="s">
        <v>23</v>
      </c>
      <c r="E3019" s="6" t="s">
        <v>2767</v>
      </c>
      <c r="F3019" s="2">
        <v>85</v>
      </c>
      <c r="G3019" s="2">
        <v>95</v>
      </c>
      <c r="H3019" s="3">
        <v>42687</v>
      </c>
      <c r="I3019" s="3">
        <v>42710</v>
      </c>
      <c r="J3019" s="3" t="s">
        <v>2544</v>
      </c>
      <c r="K3019" s="17">
        <f>IF(J3019="Januar",238.19,IF(J3019="Februar",240.59,IF(J3019="Mars",245.99,IF(J3019="April",250.79,IF(J3019="Mai",256.52,IF(J3019="Juni",259.83,IF(J3019="Juli",265.66,IF(J3019="August",272.21,IF(J3019="September",275.91,IF(J3019="Oktober",281.13,IF(J3019="November",284.38,IF(J3019="Desember",287.34,0))))))))))))</f>
        <v>287.33999999999997</v>
      </c>
      <c r="L3019" s="20">
        <f>$K$2/K3019</f>
        <v>0.82894828426254619</v>
      </c>
      <c r="M3019" s="2">
        <v>23</v>
      </c>
      <c r="N3019" s="2">
        <v>6490000</v>
      </c>
      <c r="O3019" s="2">
        <v>6490000</v>
      </c>
      <c r="P3019" s="2">
        <f>O3019-N3019</f>
        <v>0</v>
      </c>
      <c r="Q3019" s="4">
        <f>P3019/N3019</f>
        <v>0</v>
      </c>
      <c r="R3019" s="2">
        <v>7536</v>
      </c>
      <c r="S3019" s="9">
        <f>(N3019+R3019)/F3019</f>
        <v>76441.600000000006</v>
      </c>
      <c r="T3019" s="2">
        <v>76442</v>
      </c>
      <c r="U3019" s="5">
        <f>T3019-S3019</f>
        <v>0.39999999999417923</v>
      </c>
      <c r="V3019" s="4">
        <f>U3019/S3019</f>
        <v>5.2327528465414018E-6</v>
      </c>
      <c r="W3019" s="22">
        <f>S3019*L3019</f>
        <v>63366.133166283857</v>
      </c>
      <c r="X3019" s="22">
        <f>T3019*L3019</f>
        <v>63366.464745597557</v>
      </c>
      <c r="Y3019" s="22">
        <f>X3019-W3019</f>
        <v>0.33157931370078586</v>
      </c>
      <c r="Z3019" s="8">
        <f>Y3019/W3019</f>
        <v>5.2327528465507522E-6</v>
      </c>
      <c r="AA3019" s="11">
        <v>11347</v>
      </c>
      <c r="AB3019" s="2">
        <v>2014</v>
      </c>
      <c r="AC3019" s="2">
        <f>2016-AB3019</f>
        <v>2</v>
      </c>
      <c r="AD3019" s="2" t="s">
        <v>37</v>
      </c>
    </row>
    <row r="3020" spans="1:30" x14ac:dyDescent="0.2">
      <c r="A3020">
        <v>49</v>
      </c>
      <c r="B3020" s="6" t="s">
        <v>765</v>
      </c>
      <c r="C3020" s="6" t="s">
        <v>22</v>
      </c>
      <c r="D3020" s="6" t="s">
        <v>23</v>
      </c>
      <c r="E3020" s="6" t="s">
        <v>2767</v>
      </c>
      <c r="F3020" s="6">
        <v>50</v>
      </c>
      <c r="G3020" s="6">
        <v>57</v>
      </c>
      <c r="H3020" s="7">
        <v>42701</v>
      </c>
      <c r="I3020" s="7">
        <v>42711</v>
      </c>
      <c r="J3020" s="3" t="s">
        <v>2544</v>
      </c>
      <c r="K3020" s="17">
        <f>IF(J3020="Januar",238.19,IF(J3020="Februar",240.59,IF(J3020="Mars",245.99,IF(J3020="April",250.79,IF(J3020="Mai",256.52,IF(J3020="Juni",259.83,IF(J3020="Juli",265.66,IF(J3020="August",272.21,IF(J3020="September",275.91,IF(J3020="Oktober",281.13,IF(J3020="November",284.38,IF(J3020="Desember",287.34,0))))))))))))</f>
        <v>287.33999999999997</v>
      </c>
      <c r="L3020" s="20">
        <f>$K$2/K3020</f>
        <v>0.82894828426254619</v>
      </c>
      <c r="M3020" s="6">
        <v>10</v>
      </c>
      <c r="N3020" s="6">
        <v>4300000</v>
      </c>
      <c r="O3020" s="6">
        <v>4510000</v>
      </c>
      <c r="P3020" s="6">
        <f>O3020-N3020</f>
        <v>210000</v>
      </c>
      <c r="Q3020" s="8">
        <f>P3020/N3020</f>
        <v>4.8837209302325581E-2</v>
      </c>
      <c r="R3020" s="6">
        <v>5264</v>
      </c>
      <c r="S3020" s="9">
        <f>(N3020+R3020)/F3020</f>
        <v>86105.279999999999</v>
      </c>
      <c r="T3020" s="6">
        <v>90305</v>
      </c>
      <c r="U3020" s="5">
        <f>T3020-S3020</f>
        <v>4199.7200000000012</v>
      </c>
      <c r="V3020" s="4">
        <f>U3020/S3020</f>
        <v>4.8774244738534048E-2</v>
      </c>
      <c r="W3020" s="22">
        <f>S3020*L3020</f>
        <v>71376.824121946134</v>
      </c>
      <c r="X3020" s="22">
        <f>T3020*L3020</f>
        <v>74858.174810329234</v>
      </c>
      <c r="Y3020" s="22">
        <f>X3020-W3020</f>
        <v>3481.3506883830996</v>
      </c>
      <c r="Z3020" s="8">
        <f>Y3020/W3020</f>
        <v>4.8774244738534027E-2</v>
      </c>
      <c r="AA3020" s="10">
        <v>2962</v>
      </c>
      <c r="AB3020" s="6">
        <v>1894</v>
      </c>
      <c r="AC3020" s="6">
        <f>2016-AB3020</f>
        <v>122</v>
      </c>
      <c r="AD3020" s="6" t="s">
        <v>102</v>
      </c>
    </row>
    <row r="3021" spans="1:30" x14ac:dyDescent="0.2">
      <c r="A3021">
        <v>49</v>
      </c>
      <c r="B3021" s="6" t="s">
        <v>311</v>
      </c>
      <c r="C3021" s="6" t="s">
        <v>22</v>
      </c>
      <c r="D3021" s="6" t="s">
        <v>23</v>
      </c>
      <c r="E3021" s="6" t="s">
        <v>2767</v>
      </c>
      <c r="F3021" s="6">
        <v>36</v>
      </c>
      <c r="G3021" s="6">
        <v>40</v>
      </c>
      <c r="H3021" s="7">
        <v>42700</v>
      </c>
      <c r="I3021" s="7">
        <v>42711</v>
      </c>
      <c r="J3021" s="7" t="s">
        <v>2544</v>
      </c>
      <c r="K3021" s="17">
        <f>IF(J3021="Januar",238.19,IF(J3021="Februar",240.59,IF(J3021="Mars",245.99,IF(J3021="April",250.79,IF(J3021="Mai",256.52,IF(J3021="Juni",259.83,IF(J3021="Juli",265.66,IF(J3021="August",272.21,IF(J3021="September",275.91,IF(J3021="Oktober",281.13,IF(J3021="November",284.38,IF(J3021="Desember",287.34,0))))))))))))</f>
        <v>287.33999999999997</v>
      </c>
      <c r="L3021" s="20">
        <f>$K$2/K3021</f>
        <v>0.82894828426254619</v>
      </c>
      <c r="M3021" s="6">
        <v>11</v>
      </c>
      <c r="N3021" s="6">
        <v>3600000</v>
      </c>
      <c r="O3021" s="6">
        <v>3850000</v>
      </c>
      <c r="P3021" s="6">
        <f>O3021-N3021</f>
        <v>250000</v>
      </c>
      <c r="Q3021" s="8">
        <f>P3021/N3021</f>
        <v>6.9444444444444448E-2</v>
      </c>
      <c r="R3021" s="6"/>
      <c r="S3021" s="9">
        <f>(N3021+R3021)/F3021</f>
        <v>100000</v>
      </c>
      <c r="T3021" s="6">
        <v>106944</v>
      </c>
      <c r="U3021" s="5">
        <f>T3021-S3021</f>
        <v>6944</v>
      </c>
      <c r="V3021" s="4">
        <f>U3021/S3021</f>
        <v>6.9440000000000002E-2</v>
      </c>
      <c r="W3021" s="22">
        <f>S3021*L3021</f>
        <v>82894.828426254622</v>
      </c>
      <c r="X3021" s="22">
        <f>T3021*L3021</f>
        <v>88651.045312173737</v>
      </c>
      <c r="Y3021" s="22">
        <f>X3021-W3021</f>
        <v>5756.2168859191152</v>
      </c>
      <c r="Z3021" s="8">
        <f>Y3021/W3021</f>
        <v>6.9439999999999932E-2</v>
      </c>
      <c r="AA3021" s="6">
        <v>368</v>
      </c>
      <c r="AB3021" s="6">
        <v>1939</v>
      </c>
      <c r="AC3021" s="6">
        <f>2016-AB3021</f>
        <v>77</v>
      </c>
      <c r="AD3021" s="6" t="s">
        <v>46</v>
      </c>
    </row>
    <row r="3022" spans="1:30" x14ac:dyDescent="0.2">
      <c r="A3022">
        <v>49</v>
      </c>
      <c r="B3022" s="2" t="s">
        <v>1863</v>
      </c>
      <c r="C3022" s="2" t="s">
        <v>22</v>
      </c>
      <c r="D3022" s="2" t="s">
        <v>23</v>
      </c>
      <c r="E3022" s="6" t="s">
        <v>2767</v>
      </c>
      <c r="F3022" s="2">
        <v>80</v>
      </c>
      <c r="G3022" s="2">
        <v>91</v>
      </c>
      <c r="H3022" s="3">
        <v>42699</v>
      </c>
      <c r="I3022" s="3">
        <v>42711</v>
      </c>
      <c r="J3022" s="7" t="s">
        <v>2544</v>
      </c>
      <c r="K3022" s="17">
        <f>IF(J3022="Januar",238.19,IF(J3022="Februar",240.59,IF(J3022="Mars",245.99,IF(J3022="April",250.79,IF(J3022="Mai",256.52,IF(J3022="Juni",259.83,IF(J3022="Juli",265.66,IF(J3022="August",272.21,IF(J3022="September",275.91,IF(J3022="Oktober",281.13,IF(J3022="November",284.38,IF(J3022="Desember",287.34,0))))))))))))</f>
        <v>287.33999999999997</v>
      </c>
      <c r="L3022" s="20">
        <f>$K$2/K3022</f>
        <v>0.82894828426254619</v>
      </c>
      <c r="M3022" s="2">
        <v>12</v>
      </c>
      <c r="N3022" s="2">
        <v>5000000</v>
      </c>
      <c r="O3022" s="2">
        <v>6300000</v>
      </c>
      <c r="P3022" s="2">
        <f>O3022-N3022</f>
        <v>1300000</v>
      </c>
      <c r="Q3022" s="4">
        <f>P3022/N3022</f>
        <v>0.26</v>
      </c>
      <c r="R3022" s="2">
        <v>30569</v>
      </c>
      <c r="S3022" s="9">
        <f>(N3022+R3022)/F3022</f>
        <v>62882.112500000003</v>
      </c>
      <c r="T3022" s="2">
        <v>79132</v>
      </c>
      <c r="U3022" s="5">
        <f>T3022-S3022</f>
        <v>16249.887499999997</v>
      </c>
      <c r="V3022" s="4">
        <f>U3022/S3022</f>
        <v>0.25841828230563973</v>
      </c>
      <c r="W3022" s="22">
        <f>S3022*L3022</f>
        <v>52126.01926767941</v>
      </c>
      <c r="X3022" s="22">
        <f>T3022*L3022</f>
        <v>65596.335630263799</v>
      </c>
      <c r="Y3022" s="22">
        <f>X3022-W3022</f>
        <v>13470.316362584388</v>
      </c>
      <c r="Z3022" s="8">
        <f>Y3022/W3022</f>
        <v>0.25841828230563962</v>
      </c>
      <c r="AA3022" s="11">
        <v>2010</v>
      </c>
      <c r="AB3022" s="2">
        <v>1998</v>
      </c>
      <c r="AC3022" s="2">
        <f>2016-AB3022</f>
        <v>18</v>
      </c>
      <c r="AD3022" s="2" t="s">
        <v>103</v>
      </c>
    </row>
    <row r="3023" spans="1:30" x14ac:dyDescent="0.2">
      <c r="A3023">
        <v>49</v>
      </c>
      <c r="B3023" s="6" t="s">
        <v>1584</v>
      </c>
      <c r="C3023" s="6" t="s">
        <v>22</v>
      </c>
      <c r="D3023" s="6" t="s">
        <v>23</v>
      </c>
      <c r="E3023" s="6" t="s">
        <v>2767</v>
      </c>
      <c r="F3023" s="6">
        <v>72</v>
      </c>
      <c r="G3023" s="6"/>
      <c r="H3023" s="7">
        <v>42693</v>
      </c>
      <c r="I3023" s="7">
        <v>42711</v>
      </c>
      <c r="J3023" s="7" t="s">
        <v>2544</v>
      </c>
      <c r="K3023" s="17">
        <f>IF(J3023="Januar",238.19,IF(J3023="Februar",240.59,IF(J3023="Mars",245.99,IF(J3023="April",250.79,IF(J3023="Mai",256.52,IF(J3023="Juni",259.83,IF(J3023="Juli",265.66,IF(J3023="August",272.21,IF(J3023="September",275.91,IF(J3023="Oktober",281.13,IF(J3023="November",284.38,IF(J3023="Desember",287.34,0))))))))))))</f>
        <v>287.33999999999997</v>
      </c>
      <c r="L3023" s="20">
        <f>$K$2/K3023</f>
        <v>0.82894828426254619</v>
      </c>
      <c r="M3023" s="6">
        <v>18</v>
      </c>
      <c r="N3023" s="6">
        <v>4000000</v>
      </c>
      <c r="O3023" s="6">
        <v>4000000</v>
      </c>
      <c r="P3023" s="6">
        <f>O3023-N3023</f>
        <v>0</v>
      </c>
      <c r="Q3023" s="8">
        <f>P3023/N3023</f>
        <v>0</v>
      </c>
      <c r="R3023" s="6">
        <v>212680</v>
      </c>
      <c r="S3023" s="9">
        <f>(N3023+R3023)/F3023</f>
        <v>58509.444444444445</v>
      </c>
      <c r="T3023" s="6">
        <v>58509</v>
      </c>
      <c r="U3023" s="5">
        <f>T3023-S3023</f>
        <v>-0.44444444444525288</v>
      </c>
      <c r="V3023" s="4">
        <f>U3023/S3023</f>
        <v>-7.5961145874023683E-6</v>
      </c>
      <c r="W3023" s="22">
        <f>S3023*L3023</f>
        <v>48501.303585376991</v>
      </c>
      <c r="X3023" s="22">
        <f>T3023*L3023</f>
        <v>48500.935163917318</v>
      </c>
      <c r="Y3023" s="22">
        <f>X3023-W3023</f>
        <v>-0.36842145967239048</v>
      </c>
      <c r="Z3023" s="8">
        <f>Y3023/W3023</f>
        <v>-7.5961145873915965E-6</v>
      </c>
      <c r="AA3023" s="10">
        <v>3562</v>
      </c>
      <c r="AB3023" s="6">
        <v>1959</v>
      </c>
      <c r="AC3023" s="6">
        <f>2016-AB3023</f>
        <v>57</v>
      </c>
      <c r="AD3023" s="6" t="s">
        <v>37</v>
      </c>
    </row>
    <row r="3024" spans="1:30" x14ac:dyDescent="0.2">
      <c r="A3024">
        <v>49</v>
      </c>
      <c r="B3024" s="2" t="s">
        <v>1698</v>
      </c>
      <c r="C3024" s="2" t="s">
        <v>22</v>
      </c>
      <c r="D3024" s="2" t="s">
        <v>23</v>
      </c>
      <c r="E3024" s="6" t="s">
        <v>2767</v>
      </c>
      <c r="F3024" s="2">
        <v>75</v>
      </c>
      <c r="G3024" s="2">
        <v>104</v>
      </c>
      <c r="H3024" s="3">
        <v>42683</v>
      </c>
      <c r="I3024" s="3">
        <v>42711</v>
      </c>
      <c r="J3024" s="3" t="s">
        <v>2544</v>
      </c>
      <c r="K3024" s="17">
        <f>IF(J3024="Januar",238.19,IF(J3024="Februar",240.59,IF(J3024="Mars",245.99,IF(J3024="April",250.79,IF(J3024="Mai",256.52,IF(J3024="Juni",259.83,IF(J3024="Juli",265.66,IF(J3024="August",272.21,IF(J3024="September",275.91,IF(J3024="Oktober",281.13,IF(J3024="November",284.38,IF(J3024="Desember",287.34,0))))))))))))</f>
        <v>287.33999999999997</v>
      </c>
      <c r="L3024" s="20">
        <f>$K$2/K3024</f>
        <v>0.82894828426254619</v>
      </c>
      <c r="M3024" s="2">
        <v>28</v>
      </c>
      <c r="N3024" s="2">
        <v>6500000</v>
      </c>
      <c r="O3024" s="2">
        <v>6500000</v>
      </c>
      <c r="P3024" s="2">
        <f>O3024-N3024</f>
        <v>0</v>
      </c>
      <c r="Q3024" s="4">
        <f>P3024/N3024</f>
        <v>0</v>
      </c>
      <c r="R3024" s="2"/>
      <c r="S3024" s="9">
        <f>(N3024+R3024)/F3024</f>
        <v>86666.666666666672</v>
      </c>
      <c r="T3024" s="2">
        <v>86667</v>
      </c>
      <c r="U3024" s="5">
        <f>T3024-S3024</f>
        <v>0.33333333332848269</v>
      </c>
      <c r="V3024" s="4">
        <f>U3024/S3024</f>
        <v>3.8461538460978774E-6</v>
      </c>
      <c r="W3024" s="22">
        <f>S3024*L3024</f>
        <v>71842.184636087346</v>
      </c>
      <c r="X3024" s="22">
        <f>T3024*L3024</f>
        <v>71842.460952182097</v>
      </c>
      <c r="Y3024" s="22">
        <f>X3024-W3024</f>
        <v>0.27631609475065488</v>
      </c>
      <c r="Z3024" s="8">
        <f>Y3024/W3024</f>
        <v>3.8461538461047494E-6</v>
      </c>
      <c r="AA3024" s="2">
        <v>903</v>
      </c>
      <c r="AB3024" s="2">
        <v>1952</v>
      </c>
      <c r="AC3024" s="2">
        <f>2016-AB3024</f>
        <v>64</v>
      </c>
      <c r="AD3024" s="2" t="s">
        <v>161</v>
      </c>
    </row>
    <row r="3025" spans="1:30" x14ac:dyDescent="0.2">
      <c r="A3025">
        <v>49</v>
      </c>
      <c r="B3025" s="6" t="s">
        <v>311</v>
      </c>
      <c r="C3025" s="6" t="s">
        <v>22</v>
      </c>
      <c r="D3025" s="6" t="s">
        <v>23</v>
      </c>
      <c r="E3025" s="6" t="s">
        <v>2767</v>
      </c>
      <c r="F3025" s="6">
        <v>37</v>
      </c>
      <c r="G3025" s="6">
        <v>41</v>
      </c>
      <c r="H3025" s="7">
        <v>42701</v>
      </c>
      <c r="I3025" s="7">
        <v>42712</v>
      </c>
      <c r="J3025" s="3" t="s">
        <v>2544</v>
      </c>
      <c r="K3025" s="17">
        <f>IF(J3025="Januar",238.19,IF(J3025="Februar",240.59,IF(J3025="Mars",245.99,IF(J3025="April",250.79,IF(J3025="Mai",256.52,IF(J3025="Juni",259.83,IF(J3025="Juli",265.66,IF(J3025="August",272.21,IF(J3025="September",275.91,IF(J3025="Oktober",281.13,IF(J3025="November",284.38,IF(J3025="Desember",287.34,0))))))))))))</f>
        <v>287.33999999999997</v>
      </c>
      <c r="L3025" s="20">
        <f>$K$2/K3025</f>
        <v>0.82894828426254619</v>
      </c>
      <c r="M3025" s="6">
        <v>11</v>
      </c>
      <c r="N3025" s="6">
        <v>3300000</v>
      </c>
      <c r="O3025" s="6">
        <v>3400000</v>
      </c>
      <c r="P3025" s="6">
        <f>O3025-N3025</f>
        <v>100000</v>
      </c>
      <c r="Q3025" s="8">
        <f>P3025/N3025</f>
        <v>3.0303030303030304E-2</v>
      </c>
      <c r="R3025" s="6"/>
      <c r="S3025" s="9">
        <f>(N3025+R3025)/F3025</f>
        <v>89189.189189189186</v>
      </c>
      <c r="T3025" s="6">
        <v>91892</v>
      </c>
      <c r="U3025" s="9">
        <f>T3025-S3025</f>
        <v>2702.8108108108136</v>
      </c>
      <c r="V3025" s="4">
        <f>U3025/S3025</f>
        <v>3.0304242424242456E-2</v>
      </c>
      <c r="W3025" s="22">
        <f>S3025*L3025</f>
        <v>73933.225353146016</v>
      </c>
      <c r="X3025" s="22">
        <f>T3025*L3025</f>
        <v>76173.715737453895</v>
      </c>
      <c r="Y3025" s="22">
        <f>X3025-W3025</f>
        <v>2240.4903843078791</v>
      </c>
      <c r="Z3025" s="8">
        <f>Y3025/W3025</f>
        <v>3.0304242424242372E-2</v>
      </c>
      <c r="AA3025" s="6">
        <v>369</v>
      </c>
      <c r="AB3025" s="6">
        <v>1939</v>
      </c>
      <c r="AC3025" s="6">
        <f>2016-AB3025</f>
        <v>77</v>
      </c>
      <c r="AD3025" s="6" t="s">
        <v>44</v>
      </c>
    </row>
    <row r="3026" spans="1:30" x14ac:dyDescent="0.2">
      <c r="A3026">
        <v>49</v>
      </c>
      <c r="B3026" s="6" t="s">
        <v>534</v>
      </c>
      <c r="C3026" s="6" t="s">
        <v>22</v>
      </c>
      <c r="D3026" s="6" t="s">
        <v>23</v>
      </c>
      <c r="E3026" s="6" t="s">
        <v>2767</v>
      </c>
      <c r="F3026" s="6">
        <v>44</v>
      </c>
      <c r="G3026" s="6">
        <v>50</v>
      </c>
      <c r="H3026" s="7">
        <v>42691</v>
      </c>
      <c r="I3026" s="7">
        <v>42712</v>
      </c>
      <c r="J3026" s="7" t="s">
        <v>2544</v>
      </c>
      <c r="K3026" s="17">
        <f>IF(J3026="Januar",238.19,IF(J3026="Februar",240.59,IF(J3026="Mars",245.99,IF(J3026="April",250.79,IF(J3026="Mai",256.52,IF(J3026="Juni",259.83,IF(J3026="Juli",265.66,IF(J3026="August",272.21,IF(J3026="September",275.91,IF(J3026="Oktober",281.13,IF(J3026="November",284.38,IF(J3026="Desember",287.34,0))))))))))))</f>
        <v>287.33999999999997</v>
      </c>
      <c r="L3026" s="20">
        <f>$K$2/K3026</f>
        <v>0.82894828426254619</v>
      </c>
      <c r="M3026" s="6">
        <v>21</v>
      </c>
      <c r="N3026" s="6">
        <v>4950000</v>
      </c>
      <c r="O3026" s="6">
        <v>4700000</v>
      </c>
      <c r="P3026" s="6">
        <f>O3026-N3026</f>
        <v>-250000</v>
      </c>
      <c r="Q3026" s="8">
        <f>P3026/N3026</f>
        <v>-5.0505050505050504E-2</v>
      </c>
      <c r="R3026" s="6">
        <v>7002</v>
      </c>
      <c r="S3026" s="9">
        <f>(N3026+R3026)/F3026</f>
        <v>112659.13636363637</v>
      </c>
      <c r="T3026" s="6">
        <v>106977</v>
      </c>
      <c r="U3026" s="5">
        <f>T3026-S3026</f>
        <v>-5682.1363636363676</v>
      </c>
      <c r="V3026" s="4">
        <f>U3026/S3026</f>
        <v>-5.0436534017940717E-2</v>
      </c>
      <c r="W3026" s="22">
        <f>S3026*L3026</f>
        <v>93388.597795136593</v>
      </c>
      <c r="X3026" s="22">
        <f>T3026*L3026</f>
        <v>88678.400605554401</v>
      </c>
      <c r="Y3026" s="22">
        <f>X3026-W3026</f>
        <v>-4710.1971895821916</v>
      </c>
      <c r="Z3026" s="8">
        <f>Y3026/W3026</f>
        <v>-5.043653401794073E-2</v>
      </c>
      <c r="AA3026" s="10">
        <v>1135</v>
      </c>
      <c r="AB3026" s="6">
        <v>1896</v>
      </c>
      <c r="AC3026" s="6">
        <f>2016-AB3026</f>
        <v>120</v>
      </c>
      <c r="AD3026" s="6" t="s">
        <v>535</v>
      </c>
    </row>
    <row r="3027" spans="1:30" x14ac:dyDescent="0.2">
      <c r="A3027">
        <v>50</v>
      </c>
      <c r="B3027" s="6" t="s">
        <v>230</v>
      </c>
      <c r="C3027" s="6" t="s">
        <v>22</v>
      </c>
      <c r="D3027" s="6" t="s">
        <v>23</v>
      </c>
      <c r="E3027" s="6" t="s">
        <v>2767</v>
      </c>
      <c r="F3027" s="6">
        <v>34</v>
      </c>
      <c r="G3027" s="6">
        <v>38</v>
      </c>
      <c r="H3027" s="7">
        <v>42706</v>
      </c>
      <c r="I3027" s="7">
        <v>42716</v>
      </c>
      <c r="J3027" s="3" t="s">
        <v>2544</v>
      </c>
      <c r="K3027" s="17">
        <f>IF(J3027="Januar",238.19,IF(J3027="Februar",240.59,IF(J3027="Mars",245.99,IF(J3027="April",250.79,IF(J3027="Mai",256.52,IF(J3027="Juni",259.83,IF(J3027="Juli",265.66,IF(J3027="August",272.21,IF(J3027="September",275.91,IF(J3027="Oktober",281.13,IF(J3027="November",284.38,IF(J3027="Desember",287.34,0))))))))))))</f>
        <v>287.33999999999997</v>
      </c>
      <c r="L3027" s="20">
        <f>$K$2/K3027</f>
        <v>0.82894828426254619</v>
      </c>
      <c r="M3027" s="6">
        <v>10</v>
      </c>
      <c r="N3027" s="6">
        <v>2400000</v>
      </c>
      <c r="O3027" s="6">
        <v>2350000</v>
      </c>
      <c r="P3027" s="6">
        <f>O3027-N3027</f>
        <v>-50000</v>
      </c>
      <c r="Q3027" s="8">
        <f>P3027/N3027</f>
        <v>-2.0833333333333332E-2</v>
      </c>
      <c r="R3027" s="6">
        <v>4925</v>
      </c>
      <c r="S3027" s="9">
        <f>(N3027+R3027)/F3027</f>
        <v>70733.088235294112</v>
      </c>
      <c r="T3027" s="6">
        <v>69263</v>
      </c>
      <c r="U3027" s="5">
        <f>T3027-S3027</f>
        <v>-1470.0882352941117</v>
      </c>
      <c r="V3027" s="4">
        <f>U3027/S3027</f>
        <v>-2.0783600320176222E-2</v>
      </c>
      <c r="W3027" s="22">
        <f>S3027*L3027</f>
        <v>58634.072133238347</v>
      </c>
      <c r="X3027" s="22">
        <f>T3027*L3027</f>
        <v>57415.445012876735</v>
      </c>
      <c r="Y3027" s="22">
        <f>X3027-W3027</f>
        <v>-1218.6271203616125</v>
      </c>
      <c r="Z3027" s="8">
        <f>Y3027/W3027</f>
        <v>-2.0783600320176294E-2</v>
      </c>
      <c r="AA3027" s="10">
        <v>1537</v>
      </c>
      <c r="AB3027" s="6">
        <v>1962</v>
      </c>
      <c r="AC3027" s="6">
        <f>2016-AB3027</f>
        <v>54</v>
      </c>
      <c r="AD3027" s="6" t="s">
        <v>37</v>
      </c>
    </row>
    <row r="3028" spans="1:30" x14ac:dyDescent="0.2">
      <c r="A3028">
        <v>50</v>
      </c>
      <c r="B3028" s="2" t="s">
        <v>465</v>
      </c>
      <c r="C3028" s="2" t="s">
        <v>22</v>
      </c>
      <c r="D3028" s="2" t="s">
        <v>23</v>
      </c>
      <c r="E3028" s="6" t="s">
        <v>2767</v>
      </c>
      <c r="F3028" s="2">
        <v>42</v>
      </c>
      <c r="G3028" s="2">
        <v>47</v>
      </c>
      <c r="H3028" s="3">
        <v>42706</v>
      </c>
      <c r="I3028" s="3">
        <v>42716</v>
      </c>
      <c r="J3028" s="7" t="s">
        <v>2544</v>
      </c>
      <c r="K3028" s="17">
        <f>IF(J3028="Januar",238.19,IF(J3028="Februar",240.59,IF(J3028="Mars",245.99,IF(J3028="April",250.79,IF(J3028="Mai",256.52,IF(J3028="Juni",259.83,IF(J3028="Juli",265.66,IF(J3028="August",272.21,IF(J3028="September",275.91,IF(J3028="Oktober",281.13,IF(J3028="November",284.38,IF(J3028="Desember",287.34,0))))))))))))</f>
        <v>287.33999999999997</v>
      </c>
      <c r="L3028" s="20">
        <f>$K$2/K3028</f>
        <v>0.82894828426254619</v>
      </c>
      <c r="M3028" s="2">
        <v>10</v>
      </c>
      <c r="N3028" s="2">
        <v>2900000</v>
      </c>
      <c r="O3028" s="2">
        <v>3350000</v>
      </c>
      <c r="P3028" s="2">
        <f>O3028-N3028</f>
        <v>450000</v>
      </c>
      <c r="Q3028" s="4">
        <f>P3028/N3028</f>
        <v>0.15517241379310345</v>
      </c>
      <c r="R3028" s="2">
        <v>70323</v>
      </c>
      <c r="S3028" s="9">
        <f>(N3028+R3028)/F3028</f>
        <v>70721.976190476184</v>
      </c>
      <c r="T3028" s="2">
        <v>81436</v>
      </c>
      <c r="U3028" s="5">
        <f>T3028-S3028</f>
        <v>10714.023809523816</v>
      </c>
      <c r="V3028" s="4">
        <f>U3028/S3028</f>
        <v>0.15149497209562743</v>
      </c>
      <c r="W3028" s="22">
        <f>S3028*L3028</f>
        <v>58624.860822751878</v>
      </c>
      <c r="X3028" s="22">
        <f>T3028*L3028</f>
        <v>67506.232477204714</v>
      </c>
      <c r="Y3028" s="22">
        <f>X3028-W3028</f>
        <v>8881.3716544528361</v>
      </c>
      <c r="Z3028" s="8">
        <f>Y3028/W3028</f>
        <v>0.1514949720956274</v>
      </c>
      <c r="AA3028" s="2"/>
      <c r="AB3028" s="2">
        <v>1936</v>
      </c>
      <c r="AC3028" s="2">
        <f>2016-AB3028</f>
        <v>80</v>
      </c>
      <c r="AD3028" s="2" t="s">
        <v>130</v>
      </c>
    </row>
    <row r="3029" spans="1:30" x14ac:dyDescent="0.2">
      <c r="A3029">
        <v>50</v>
      </c>
      <c r="B3029" s="6" t="s">
        <v>1133</v>
      </c>
      <c r="C3029" s="6" t="s">
        <v>22</v>
      </c>
      <c r="D3029" s="6" t="s">
        <v>23</v>
      </c>
      <c r="E3029" s="6" t="s">
        <v>2767</v>
      </c>
      <c r="F3029" s="6">
        <v>59</v>
      </c>
      <c r="G3029" s="6">
        <v>66</v>
      </c>
      <c r="H3029" s="7">
        <v>42706</v>
      </c>
      <c r="I3029" s="7">
        <v>42716</v>
      </c>
      <c r="J3029" s="7" t="s">
        <v>2544</v>
      </c>
      <c r="K3029" s="17">
        <f>IF(J3029="Januar",238.19,IF(J3029="Februar",240.59,IF(J3029="Mars",245.99,IF(J3029="April",250.79,IF(J3029="Mai",256.52,IF(J3029="Juni",259.83,IF(J3029="Juli",265.66,IF(J3029="August",272.21,IF(J3029="September",275.91,IF(J3029="Oktober",281.13,IF(J3029="November",284.38,IF(J3029="Desember",287.34,0))))))))))))</f>
        <v>287.33999999999997</v>
      </c>
      <c r="L3029" s="20">
        <f>$K$2/K3029</f>
        <v>0.82894828426254619</v>
      </c>
      <c r="M3029" s="6">
        <v>10</v>
      </c>
      <c r="N3029" s="6">
        <v>2650000</v>
      </c>
      <c r="O3029" s="6">
        <v>2650000</v>
      </c>
      <c r="P3029" s="6">
        <f>O3029-N3029</f>
        <v>0</v>
      </c>
      <c r="Q3029" s="8">
        <f>P3029/N3029</f>
        <v>0</v>
      </c>
      <c r="R3029" s="6">
        <v>200823</v>
      </c>
      <c r="S3029" s="9">
        <f>(N3029+R3029)/F3029</f>
        <v>48319.033898305082</v>
      </c>
      <c r="T3029" s="6">
        <v>48319</v>
      </c>
      <c r="U3029" s="5">
        <f>T3029-S3029</f>
        <v>-3.3898305082402658E-2</v>
      </c>
      <c r="V3029" s="4">
        <f>U3029/S3029</f>
        <v>-7.0155179744998439E-7</v>
      </c>
      <c r="W3029" s="22">
        <f>S3029*L3029</f>
        <v>40053.980247223808</v>
      </c>
      <c r="X3029" s="22">
        <f>T3029*L3029</f>
        <v>40053.952147281969</v>
      </c>
      <c r="Y3029" s="22">
        <f>X3029-W3029</f>
        <v>-2.8099941839172971E-2</v>
      </c>
      <c r="Z3029" s="8">
        <f>Y3029/W3029</f>
        <v>-7.0155179749260031E-7</v>
      </c>
      <c r="AA3029" s="10">
        <v>2895</v>
      </c>
      <c r="AB3029" s="6">
        <v>1954</v>
      </c>
      <c r="AC3029" s="6">
        <f>2016-AB3029</f>
        <v>62</v>
      </c>
      <c r="AD3029" s="6" t="s">
        <v>37</v>
      </c>
    </row>
    <row r="3030" spans="1:30" x14ac:dyDescent="0.2">
      <c r="A3030">
        <v>50</v>
      </c>
      <c r="B3030" s="6" t="s">
        <v>1375</v>
      </c>
      <c r="C3030" s="6" t="s">
        <v>22</v>
      </c>
      <c r="D3030" s="6" t="s">
        <v>23</v>
      </c>
      <c r="E3030" s="6" t="s">
        <v>2767</v>
      </c>
      <c r="F3030" s="6">
        <v>66</v>
      </c>
      <c r="G3030" s="6">
        <v>76</v>
      </c>
      <c r="H3030" s="7">
        <v>42706</v>
      </c>
      <c r="I3030" s="7">
        <v>42716</v>
      </c>
      <c r="J3030" s="3" t="s">
        <v>2544</v>
      </c>
      <c r="K3030" s="17">
        <f>IF(J3030="Januar",238.19,IF(J3030="Februar",240.59,IF(J3030="Mars",245.99,IF(J3030="April",250.79,IF(J3030="Mai",256.52,IF(J3030="Juni",259.83,IF(J3030="Juli",265.66,IF(J3030="August",272.21,IF(J3030="September",275.91,IF(J3030="Oktober",281.13,IF(J3030="November",284.38,IF(J3030="Desember",287.34,0))))))))))))</f>
        <v>287.33999999999997</v>
      </c>
      <c r="L3030" s="20">
        <f>$K$2/K3030</f>
        <v>0.82894828426254619</v>
      </c>
      <c r="M3030" s="6">
        <v>10</v>
      </c>
      <c r="N3030" s="6">
        <v>6600000</v>
      </c>
      <c r="O3030" s="6">
        <v>6700000</v>
      </c>
      <c r="P3030" s="6">
        <f>O3030-N3030</f>
        <v>100000</v>
      </c>
      <c r="Q3030" s="8">
        <f>P3030/N3030</f>
        <v>1.5151515151515152E-2</v>
      </c>
      <c r="R3030" s="6"/>
      <c r="S3030" s="9">
        <f>(N3030+R3030)/F3030</f>
        <v>100000</v>
      </c>
      <c r="T3030" s="6">
        <v>101515</v>
      </c>
      <c r="U3030" s="5">
        <f>T3030-S3030</f>
        <v>1515</v>
      </c>
      <c r="V3030" s="4">
        <f>U3030/S3030</f>
        <v>1.515E-2</v>
      </c>
      <c r="W3030" s="22">
        <f>S3030*L3030</f>
        <v>82894.828426254622</v>
      </c>
      <c r="X3030" s="22">
        <f>T3030*L3030</f>
        <v>84150.68507691237</v>
      </c>
      <c r="Y3030" s="22">
        <f>X3030-W3030</f>
        <v>1255.8566506577481</v>
      </c>
      <c r="Z3030" s="8">
        <f>Y3030/W3030</f>
        <v>1.5149999999999886E-2</v>
      </c>
      <c r="AA3030" s="6">
        <v>401</v>
      </c>
      <c r="AB3030" s="6">
        <v>2002</v>
      </c>
      <c r="AC3030" s="6">
        <f>2016-AB3030</f>
        <v>14</v>
      </c>
      <c r="AD3030" s="6" t="s">
        <v>90</v>
      </c>
    </row>
    <row r="3031" spans="1:30" x14ac:dyDescent="0.2">
      <c r="A3031">
        <v>50</v>
      </c>
      <c r="B3031" s="6" t="s">
        <v>1810</v>
      </c>
      <c r="C3031" s="6" t="s">
        <v>22</v>
      </c>
      <c r="D3031" s="6" t="s">
        <v>23</v>
      </c>
      <c r="E3031" s="6" t="s">
        <v>2767</v>
      </c>
      <c r="F3031" s="6">
        <v>79</v>
      </c>
      <c r="G3031" s="6">
        <v>88</v>
      </c>
      <c r="H3031" s="7">
        <v>42706</v>
      </c>
      <c r="I3031" s="7">
        <v>42716</v>
      </c>
      <c r="J3031" s="7" t="s">
        <v>2544</v>
      </c>
      <c r="K3031" s="17">
        <f>IF(J3031="Januar",238.19,IF(J3031="Februar",240.59,IF(J3031="Mars",245.99,IF(J3031="April",250.79,IF(J3031="Mai",256.52,IF(J3031="Juni",259.83,IF(J3031="Juli",265.66,IF(J3031="August",272.21,IF(J3031="September",275.91,IF(J3031="Oktober",281.13,IF(J3031="November",284.38,IF(J3031="Desember",287.34,0))))))))))))</f>
        <v>287.33999999999997</v>
      </c>
      <c r="L3031" s="20">
        <f>$K$2/K3031</f>
        <v>0.82894828426254619</v>
      </c>
      <c r="M3031" s="6">
        <v>10</v>
      </c>
      <c r="N3031" s="6">
        <v>5500000</v>
      </c>
      <c r="O3031" s="6">
        <v>5610000</v>
      </c>
      <c r="P3031" s="6">
        <f>O3031-N3031</f>
        <v>110000</v>
      </c>
      <c r="Q3031" s="8">
        <f>P3031/N3031</f>
        <v>0.02</v>
      </c>
      <c r="R3031" s="6">
        <v>55155</v>
      </c>
      <c r="S3031" s="9">
        <f>(N3031+R3031)/F3031</f>
        <v>70318.417721518985</v>
      </c>
      <c r="T3031" s="6">
        <v>71711</v>
      </c>
      <c r="U3031" s="5">
        <f>T3031-S3031</f>
        <v>1392.5822784810152</v>
      </c>
      <c r="V3031" s="4">
        <f>U3031/S3031</f>
        <v>1.9803947864641076E-2</v>
      </c>
      <c r="W3031" s="22">
        <f>S3031*L3031</f>
        <v>58290.331722310184</v>
      </c>
      <c r="X3031" s="22">
        <f>T3031*L3031</f>
        <v>59444.710412751447</v>
      </c>
      <c r="Y3031" s="22">
        <f>X3031-W3031</f>
        <v>1154.3786904412627</v>
      </c>
      <c r="Z3031" s="8">
        <f>Y3031/W3031</f>
        <v>1.9803947864641042E-2</v>
      </c>
      <c r="AA3031" s="6">
        <v>736</v>
      </c>
      <c r="AB3031" s="6">
        <v>1899</v>
      </c>
      <c r="AC3031" s="6">
        <f>2016-AB3031</f>
        <v>117</v>
      </c>
      <c r="AD3031" s="6" t="s">
        <v>238</v>
      </c>
    </row>
    <row r="3032" spans="1:30" x14ac:dyDescent="0.2">
      <c r="A3032">
        <v>50</v>
      </c>
      <c r="B3032" s="2" t="s">
        <v>993</v>
      </c>
      <c r="C3032" s="2" t="s">
        <v>22</v>
      </c>
      <c r="D3032" s="2" t="s">
        <v>23</v>
      </c>
      <c r="E3032" s="6" t="s">
        <v>2767</v>
      </c>
      <c r="F3032" s="2">
        <v>55</v>
      </c>
      <c r="G3032" s="2">
        <v>63</v>
      </c>
      <c r="H3032" s="3">
        <v>42702</v>
      </c>
      <c r="I3032" s="3">
        <v>42716</v>
      </c>
      <c r="J3032" s="3" t="s">
        <v>2544</v>
      </c>
      <c r="K3032" s="17">
        <f>IF(J3032="Januar",238.19,IF(J3032="Februar",240.59,IF(J3032="Mars",245.99,IF(J3032="April",250.79,IF(J3032="Mai",256.52,IF(J3032="Juni",259.83,IF(J3032="Juli",265.66,IF(J3032="August",272.21,IF(J3032="September",275.91,IF(J3032="Oktober",281.13,IF(J3032="November",284.38,IF(J3032="Desember",287.34,0))))))))))))</f>
        <v>287.33999999999997</v>
      </c>
      <c r="L3032" s="20">
        <f>$K$2/K3032</f>
        <v>0.82894828426254619</v>
      </c>
      <c r="M3032" s="2">
        <v>14</v>
      </c>
      <c r="N3032" s="2">
        <v>4200000</v>
      </c>
      <c r="O3032" s="2">
        <v>4200000</v>
      </c>
      <c r="P3032" s="2">
        <f>O3032-N3032</f>
        <v>0</v>
      </c>
      <c r="Q3032" s="4">
        <f>P3032/N3032</f>
        <v>0</v>
      </c>
      <c r="R3032" s="2">
        <v>108000</v>
      </c>
      <c r="S3032" s="9">
        <f>(N3032+R3032)/F3032</f>
        <v>78327.272727272721</v>
      </c>
      <c r="T3032" s="2">
        <v>78327</v>
      </c>
      <c r="U3032" s="5">
        <f>T3032-S3032</f>
        <v>-0.27272727272065822</v>
      </c>
      <c r="V3032" s="4">
        <f>U3032/S3032</f>
        <v>-3.4818941503333805E-6</v>
      </c>
      <c r="W3032" s="22">
        <f>S3032*L3032</f>
        <v>64929.258338237247</v>
      </c>
      <c r="X3032" s="22">
        <f>T3032*L3032</f>
        <v>64929.032261432454</v>
      </c>
      <c r="Y3032" s="22">
        <f>X3032-W3032</f>
        <v>-0.22607680479268311</v>
      </c>
      <c r="Z3032" s="8">
        <f>Y3032/W3032</f>
        <v>-3.4818941503224449E-6</v>
      </c>
      <c r="AA3032" s="11">
        <v>3893</v>
      </c>
      <c r="AB3032" s="2">
        <v>1997</v>
      </c>
      <c r="AC3032" s="2">
        <f>2016-AB3032</f>
        <v>19</v>
      </c>
      <c r="AD3032" s="2" t="s">
        <v>46</v>
      </c>
    </row>
    <row r="3033" spans="1:30" x14ac:dyDescent="0.2">
      <c r="A3033">
        <v>50</v>
      </c>
      <c r="B3033" s="6" t="s">
        <v>534</v>
      </c>
      <c r="C3033" s="6" t="s">
        <v>22</v>
      </c>
      <c r="D3033" s="6" t="s">
        <v>23</v>
      </c>
      <c r="E3033" s="6" t="s">
        <v>2767</v>
      </c>
      <c r="F3033" s="6">
        <v>48</v>
      </c>
      <c r="G3033" s="6">
        <v>54</v>
      </c>
      <c r="H3033" s="7">
        <v>42700</v>
      </c>
      <c r="I3033" s="7">
        <v>42716</v>
      </c>
      <c r="J3033" s="7" t="s">
        <v>2544</v>
      </c>
      <c r="K3033" s="17">
        <f>IF(J3033="Januar",238.19,IF(J3033="Februar",240.59,IF(J3033="Mars",245.99,IF(J3033="April",250.79,IF(J3033="Mai",256.52,IF(J3033="Juni",259.83,IF(J3033="Juli",265.66,IF(J3033="August",272.21,IF(J3033="September",275.91,IF(J3033="Oktober",281.13,IF(J3033="November",284.38,IF(J3033="Desember",287.34,0))))))))))))</f>
        <v>287.33999999999997</v>
      </c>
      <c r="L3033" s="20">
        <f>$K$2/K3033</f>
        <v>0.82894828426254619</v>
      </c>
      <c r="M3033" s="6">
        <v>16</v>
      </c>
      <c r="N3033" s="6">
        <v>4400000</v>
      </c>
      <c r="O3033" s="6">
        <v>4400000</v>
      </c>
      <c r="P3033" s="6">
        <f>O3033-N3033</f>
        <v>0</v>
      </c>
      <c r="Q3033" s="8">
        <f>P3033/N3033</f>
        <v>0</v>
      </c>
      <c r="R3033" s="6">
        <v>9025</v>
      </c>
      <c r="S3033" s="9">
        <f>(N3033+R3033)/F3033</f>
        <v>91854.6875</v>
      </c>
      <c r="T3033" s="6">
        <v>91855</v>
      </c>
      <c r="U3033" s="5">
        <f>T3033-S3033</f>
        <v>0.3125</v>
      </c>
      <c r="V3033" s="4">
        <f>U3033/S3033</f>
        <v>3.4021127119941482E-6</v>
      </c>
      <c r="W3033" s="22">
        <f>S3033*L3033</f>
        <v>76142.785604597346</v>
      </c>
      <c r="X3033" s="22">
        <f>T3033*L3033</f>
        <v>76143.044650936179</v>
      </c>
      <c r="Y3033" s="22">
        <f>X3033-W3033</f>
        <v>0.25904633883328643</v>
      </c>
      <c r="Z3033" s="8">
        <f>Y3033/W3033</f>
        <v>3.4021127120104434E-6</v>
      </c>
      <c r="AA3033" s="6"/>
      <c r="AB3033" s="6">
        <v>1895</v>
      </c>
      <c r="AC3033" s="6">
        <f>2016-AB3033</f>
        <v>121</v>
      </c>
      <c r="AD3033" s="6" t="s">
        <v>535</v>
      </c>
    </row>
    <row r="3034" spans="1:30" x14ac:dyDescent="0.2">
      <c r="A3034">
        <v>50</v>
      </c>
      <c r="B3034" s="2" t="s">
        <v>498</v>
      </c>
      <c r="C3034" s="2" t="s">
        <v>22</v>
      </c>
      <c r="D3034" s="2" t="s">
        <v>23</v>
      </c>
      <c r="E3034" s="6" t="s">
        <v>2767</v>
      </c>
      <c r="F3034" s="2">
        <v>43</v>
      </c>
      <c r="G3034" s="2">
        <v>48</v>
      </c>
      <c r="H3034" s="3">
        <v>42696</v>
      </c>
      <c r="I3034" s="3">
        <v>42716</v>
      </c>
      <c r="J3034" s="3" t="s">
        <v>2544</v>
      </c>
      <c r="K3034" s="17">
        <f>IF(J3034="Januar",238.19,IF(J3034="Februar",240.59,IF(J3034="Mars",245.99,IF(J3034="April",250.79,IF(J3034="Mai",256.52,IF(J3034="Juni",259.83,IF(J3034="Juli",265.66,IF(J3034="August",272.21,IF(J3034="September",275.91,IF(J3034="Oktober",281.13,IF(J3034="November",284.38,IF(J3034="Desember",287.34,0))))))))))))</f>
        <v>287.33999999999997</v>
      </c>
      <c r="L3034" s="20">
        <f>$K$2/K3034</f>
        <v>0.82894828426254619</v>
      </c>
      <c r="M3034" s="2">
        <v>20</v>
      </c>
      <c r="N3034" s="2">
        <v>4000000</v>
      </c>
      <c r="O3034" s="2">
        <v>4000000</v>
      </c>
      <c r="P3034" s="2">
        <f>O3034-N3034</f>
        <v>0</v>
      </c>
      <c r="Q3034" s="4">
        <f>P3034/N3034</f>
        <v>0</v>
      </c>
      <c r="R3034" s="2"/>
      <c r="S3034" s="9">
        <f>(N3034+R3034)/F3034</f>
        <v>93023.255813953481</v>
      </c>
      <c r="T3034" s="2">
        <v>93023</v>
      </c>
      <c r="U3034" s="5">
        <f>T3034-S3034</f>
        <v>-0.25581395348126534</v>
      </c>
      <c r="V3034" s="4">
        <f>U3034/S3034</f>
        <v>-2.7499999999236026E-6</v>
      </c>
      <c r="W3034" s="22">
        <f>S3034*L3034</f>
        <v>77111.468303492657</v>
      </c>
      <c r="X3034" s="22">
        <f>T3034*L3034</f>
        <v>77111.256246954828</v>
      </c>
      <c r="Y3034" s="22">
        <f>X3034-W3034</f>
        <v>-0.21205653782817535</v>
      </c>
      <c r="Z3034" s="8">
        <f>Y3034/W3034</f>
        <v>-2.7499999999166214E-6</v>
      </c>
      <c r="AA3034" s="2">
        <v>18</v>
      </c>
      <c r="AB3034" s="2">
        <v>2016</v>
      </c>
      <c r="AC3034" s="2">
        <f>2016-AB3034</f>
        <v>0</v>
      </c>
      <c r="AD3034" s="2" t="s">
        <v>146</v>
      </c>
    </row>
    <row r="3035" spans="1:30" x14ac:dyDescent="0.2">
      <c r="A3035">
        <v>50</v>
      </c>
      <c r="B3035" s="6" t="s">
        <v>420</v>
      </c>
      <c r="C3035" s="6" t="s">
        <v>22</v>
      </c>
      <c r="D3035" s="6" t="s">
        <v>23</v>
      </c>
      <c r="E3035" s="6" t="s">
        <v>2767</v>
      </c>
      <c r="F3035" s="6">
        <v>42</v>
      </c>
      <c r="G3035" s="6">
        <v>47</v>
      </c>
      <c r="H3035" s="7">
        <v>42707</v>
      </c>
      <c r="I3035" s="7">
        <v>42717</v>
      </c>
      <c r="J3035" s="3" t="s">
        <v>2544</v>
      </c>
      <c r="K3035" s="17">
        <f>IF(J3035="Januar",238.19,IF(J3035="Februar",240.59,IF(J3035="Mars",245.99,IF(J3035="April",250.79,IF(J3035="Mai",256.52,IF(J3035="Juni",259.83,IF(J3035="Juli",265.66,IF(J3035="August",272.21,IF(J3035="September",275.91,IF(J3035="Oktober",281.13,IF(J3035="November",284.38,IF(J3035="Desember",287.34,0))))))))))))</f>
        <v>287.33999999999997</v>
      </c>
      <c r="L3035" s="20">
        <f>$K$2/K3035</f>
        <v>0.82894828426254619</v>
      </c>
      <c r="M3035" s="6">
        <v>10</v>
      </c>
      <c r="N3035" s="6">
        <v>3200000</v>
      </c>
      <c r="O3035" s="6">
        <v>3355000</v>
      </c>
      <c r="P3035" s="6">
        <f>O3035-N3035</f>
        <v>155000</v>
      </c>
      <c r="Q3035" s="8">
        <f>P3035/N3035</f>
        <v>4.8437500000000001E-2</v>
      </c>
      <c r="R3035" s="6">
        <v>70531</v>
      </c>
      <c r="S3035" s="9">
        <f>(N3035+R3035)/F3035</f>
        <v>77869.78571428571</v>
      </c>
      <c r="T3035" s="6">
        <v>81560</v>
      </c>
      <c r="U3035" s="5">
        <f>T3035-S3035</f>
        <v>3690.2142857142899</v>
      </c>
      <c r="V3035" s="4">
        <f>U3035/S3035</f>
        <v>4.7389552338748718E-2</v>
      </c>
      <c r="W3035" s="22">
        <f>S3035*L3035</f>
        <v>64550.025263749267</v>
      </c>
      <c r="X3035" s="22">
        <f>T3035*L3035</f>
        <v>67609.022064453267</v>
      </c>
      <c r="Y3035" s="22">
        <f>X3035-W3035</f>
        <v>3058.9968007040006</v>
      </c>
      <c r="Z3035" s="8">
        <f>Y3035/W3035</f>
        <v>4.738955233874876E-2</v>
      </c>
      <c r="AA3035" s="6">
        <v>504</v>
      </c>
      <c r="AB3035" s="6">
        <v>1937</v>
      </c>
      <c r="AC3035" s="6">
        <f>2016-AB3035</f>
        <v>79</v>
      </c>
      <c r="AD3035" s="6" t="s">
        <v>46</v>
      </c>
    </row>
    <row r="3036" spans="1:30" x14ac:dyDescent="0.2">
      <c r="A3036">
        <v>50</v>
      </c>
      <c r="B3036" s="6" t="s">
        <v>193</v>
      </c>
      <c r="C3036" s="6" t="s">
        <v>22</v>
      </c>
      <c r="D3036" s="6" t="s">
        <v>23</v>
      </c>
      <c r="E3036" s="6" t="s">
        <v>2767</v>
      </c>
      <c r="F3036" s="6">
        <v>31</v>
      </c>
      <c r="G3036" s="6">
        <v>35</v>
      </c>
      <c r="H3036" s="7">
        <v>42706</v>
      </c>
      <c r="I3036" s="7">
        <v>42717</v>
      </c>
      <c r="J3036" s="3" t="s">
        <v>2544</v>
      </c>
      <c r="K3036" s="17">
        <f>IF(J3036="Januar",238.19,IF(J3036="Februar",240.59,IF(J3036="Mars",245.99,IF(J3036="April",250.79,IF(J3036="Mai",256.52,IF(J3036="Juni",259.83,IF(J3036="Juli",265.66,IF(J3036="August",272.21,IF(J3036="September",275.91,IF(J3036="Oktober",281.13,IF(J3036="November",284.38,IF(J3036="Desember",287.34,0))))))))))))</f>
        <v>287.33999999999997</v>
      </c>
      <c r="L3036" s="20">
        <f>$K$2/K3036</f>
        <v>0.82894828426254619</v>
      </c>
      <c r="M3036" s="6">
        <v>11</v>
      </c>
      <c r="N3036" s="6">
        <v>2550000</v>
      </c>
      <c r="O3036" s="6">
        <v>3025000</v>
      </c>
      <c r="P3036" s="6">
        <f>O3036-N3036</f>
        <v>475000</v>
      </c>
      <c r="Q3036" s="8">
        <f>P3036/N3036</f>
        <v>0.18627450980392157</v>
      </c>
      <c r="R3036" s="6">
        <v>25942</v>
      </c>
      <c r="S3036" s="9">
        <f>(N3036+R3036)/F3036</f>
        <v>83094.903225806454</v>
      </c>
      <c r="T3036" s="6">
        <v>98417</v>
      </c>
      <c r="U3036" s="5">
        <f>T3036-S3036</f>
        <v>15322.096774193546</v>
      </c>
      <c r="V3036" s="8">
        <f>U3036/S3036</f>
        <v>0.18439273865638275</v>
      </c>
      <c r="W3036" s="22">
        <f>S3036*L3036</f>
        <v>68881.377459994575</v>
      </c>
      <c r="X3036" s="22">
        <f>T3036*L3036</f>
        <v>81582.603292267013</v>
      </c>
      <c r="Y3036" s="22">
        <f>X3036-W3036</f>
        <v>12701.225832272437</v>
      </c>
      <c r="Z3036" s="8">
        <f>Y3036/W3036</f>
        <v>0.18439273865638281</v>
      </c>
      <c r="AA3036" s="6">
        <v>671</v>
      </c>
      <c r="AB3036" s="6">
        <v>1939</v>
      </c>
      <c r="AC3036" s="6">
        <f>2016-AB3036</f>
        <v>77</v>
      </c>
      <c r="AD3036" s="6" t="s">
        <v>37</v>
      </c>
    </row>
    <row r="3037" spans="1:30" x14ac:dyDescent="0.2">
      <c r="A3037">
        <v>50</v>
      </c>
      <c r="B3037" s="6" t="s">
        <v>389</v>
      </c>
      <c r="C3037" s="6" t="s">
        <v>22</v>
      </c>
      <c r="D3037" s="6" t="s">
        <v>23</v>
      </c>
      <c r="E3037" s="6" t="s">
        <v>2767</v>
      </c>
      <c r="F3037" s="6">
        <v>39</v>
      </c>
      <c r="G3037" s="6">
        <v>45</v>
      </c>
      <c r="H3037" s="7">
        <v>42706</v>
      </c>
      <c r="I3037" s="7">
        <v>42717</v>
      </c>
      <c r="J3037" s="7" t="s">
        <v>2544</v>
      </c>
      <c r="K3037" s="17">
        <f>IF(J3037="Januar",238.19,IF(J3037="Februar",240.59,IF(J3037="Mars",245.99,IF(J3037="April",250.79,IF(J3037="Mai",256.52,IF(J3037="Juni",259.83,IF(J3037="Juli",265.66,IF(J3037="August",272.21,IF(J3037="September",275.91,IF(J3037="Oktober",281.13,IF(J3037="November",284.38,IF(J3037="Desember",287.34,0))))))))))))</f>
        <v>287.33999999999997</v>
      </c>
      <c r="L3037" s="20">
        <f>$K$2/K3037</f>
        <v>0.82894828426254619</v>
      </c>
      <c r="M3037" s="6">
        <v>11</v>
      </c>
      <c r="N3037" s="6">
        <v>2650000</v>
      </c>
      <c r="O3037" s="6">
        <v>2830000</v>
      </c>
      <c r="P3037" s="6">
        <f>O3037-N3037</f>
        <v>180000</v>
      </c>
      <c r="Q3037" s="8">
        <f>P3037/N3037</f>
        <v>6.7924528301886791E-2</v>
      </c>
      <c r="R3037" s="6">
        <v>53882</v>
      </c>
      <c r="S3037" s="9">
        <f>(N3037+R3037)/F3037</f>
        <v>69330.307692307688</v>
      </c>
      <c r="T3037" s="6">
        <v>73946</v>
      </c>
      <c r="U3037" s="9">
        <f>T3037-S3037</f>
        <v>4615.6923076923122</v>
      </c>
      <c r="V3037" s="4">
        <f>U3037/S3037</f>
        <v>6.6575390494111875E-2</v>
      </c>
      <c r="W3037" s="22">
        <f>S3037*L3037</f>
        <v>57471.239608932869</v>
      </c>
      <c r="X3037" s="22">
        <f>T3037*L3037</f>
        <v>61297.409828078242</v>
      </c>
      <c r="Y3037" s="22">
        <f>X3037-W3037</f>
        <v>3826.1702191453733</v>
      </c>
      <c r="Z3037" s="8">
        <f>Y3037/W3037</f>
        <v>6.6575390494111847E-2</v>
      </c>
      <c r="AA3037" s="10">
        <v>7813</v>
      </c>
      <c r="AB3037" s="6">
        <v>1956</v>
      </c>
      <c r="AC3037" s="6">
        <f>2016-AB3037</f>
        <v>60</v>
      </c>
      <c r="AD3037" s="6" t="s">
        <v>371</v>
      </c>
    </row>
    <row r="3038" spans="1:30" x14ac:dyDescent="0.2">
      <c r="A3038">
        <v>50</v>
      </c>
      <c r="B3038" s="2" t="s">
        <v>956</v>
      </c>
      <c r="C3038" s="2" t="s">
        <v>22</v>
      </c>
      <c r="D3038" s="2" t="s">
        <v>23</v>
      </c>
      <c r="E3038" s="6" t="s">
        <v>2767</v>
      </c>
      <c r="F3038" s="2">
        <v>54</v>
      </c>
      <c r="G3038" s="2">
        <v>60</v>
      </c>
      <c r="H3038" s="3">
        <v>42706</v>
      </c>
      <c r="I3038" s="3">
        <v>42717</v>
      </c>
      <c r="J3038" s="7" t="s">
        <v>2544</v>
      </c>
      <c r="K3038" s="17">
        <f>IF(J3038="Januar",238.19,IF(J3038="Februar",240.59,IF(J3038="Mars",245.99,IF(J3038="April",250.79,IF(J3038="Mai",256.52,IF(J3038="Juni",259.83,IF(J3038="Juli",265.66,IF(J3038="August",272.21,IF(J3038="September",275.91,IF(J3038="Oktober",281.13,IF(J3038="November",284.38,IF(J3038="Desember",287.34,0))))))))))))</f>
        <v>287.33999999999997</v>
      </c>
      <c r="L3038" s="20">
        <f>$K$2/K3038</f>
        <v>0.82894828426254619</v>
      </c>
      <c r="M3038" s="2">
        <v>11</v>
      </c>
      <c r="N3038" s="2">
        <v>4000000</v>
      </c>
      <c r="O3038" s="2">
        <v>5050000</v>
      </c>
      <c r="P3038" s="2">
        <f>O3038-N3038</f>
        <v>1050000</v>
      </c>
      <c r="Q3038" s="4">
        <f>P3038/N3038</f>
        <v>0.26250000000000001</v>
      </c>
      <c r="R3038" s="2">
        <v>12000</v>
      </c>
      <c r="S3038" s="9">
        <f>(N3038+R3038)/F3038</f>
        <v>74296.296296296292</v>
      </c>
      <c r="T3038" s="2">
        <v>93741</v>
      </c>
      <c r="U3038" s="5">
        <f>T3038-S3038</f>
        <v>19444.703703703708</v>
      </c>
      <c r="V3038" s="4">
        <f>U3038/S3038</f>
        <v>0.26171834496510477</v>
      </c>
      <c r="W3038" s="22">
        <f>S3038*L3038</f>
        <v>61587.787341876574</v>
      </c>
      <c r="X3038" s="22">
        <f>T3038*L3038</f>
        <v>77706.441115055335</v>
      </c>
      <c r="Y3038" s="22">
        <f>X3038-W3038</f>
        <v>16118.653773178761</v>
      </c>
      <c r="Z3038" s="8">
        <f>Y3038/W3038</f>
        <v>0.26171834496510471</v>
      </c>
      <c r="AA3038" s="11">
        <v>18324</v>
      </c>
      <c r="AB3038" s="2">
        <v>2000</v>
      </c>
      <c r="AC3038" s="2">
        <f>2016-AB3038</f>
        <v>16</v>
      </c>
      <c r="AD3038" s="2" t="s">
        <v>37</v>
      </c>
    </row>
    <row r="3039" spans="1:30" x14ac:dyDescent="0.2">
      <c r="A3039">
        <v>50</v>
      </c>
      <c r="B3039" s="2" t="s">
        <v>1886</v>
      </c>
      <c r="C3039" s="2" t="s">
        <v>22</v>
      </c>
      <c r="D3039" s="2" t="s">
        <v>23</v>
      </c>
      <c r="E3039" s="6" t="s">
        <v>2767</v>
      </c>
      <c r="F3039" s="2">
        <v>81</v>
      </c>
      <c r="G3039" s="2">
        <v>90</v>
      </c>
      <c r="H3039" s="3">
        <v>42706</v>
      </c>
      <c r="I3039" s="3">
        <v>42717</v>
      </c>
      <c r="J3039" s="3" t="s">
        <v>2544</v>
      </c>
      <c r="K3039" s="17">
        <f>IF(J3039="Januar",238.19,IF(J3039="Februar",240.59,IF(J3039="Mars",245.99,IF(J3039="April",250.79,IF(J3039="Mai",256.52,IF(J3039="Juni",259.83,IF(J3039="Juli",265.66,IF(J3039="August",272.21,IF(J3039="September",275.91,IF(J3039="Oktober",281.13,IF(J3039="November",284.38,IF(J3039="Desember",287.34,0))))))))))))</f>
        <v>287.33999999999997</v>
      </c>
      <c r="L3039" s="20">
        <f>$K$2/K3039</f>
        <v>0.82894828426254619</v>
      </c>
      <c r="M3039" s="2">
        <v>11</v>
      </c>
      <c r="N3039" s="2">
        <v>5800000</v>
      </c>
      <c r="O3039" s="2">
        <v>6000000</v>
      </c>
      <c r="P3039" s="2">
        <f>O3039-N3039</f>
        <v>200000</v>
      </c>
      <c r="Q3039" s="4">
        <f>P3039/N3039</f>
        <v>3.4482758620689655E-2</v>
      </c>
      <c r="R3039" s="2">
        <v>4245</v>
      </c>
      <c r="S3039" s="9">
        <f>(N3039+R3039)/F3039</f>
        <v>71657.345679012345</v>
      </c>
      <c r="T3039" s="2">
        <v>74126</v>
      </c>
      <c r="U3039" s="5">
        <f>T3039-S3039</f>
        <v>2468.6543209876545</v>
      </c>
      <c r="V3039" s="4">
        <f>U3039/S3039</f>
        <v>3.4450820046362622E-2</v>
      </c>
      <c r="W3039" s="22">
        <f>S3039*L3039</f>
        <v>59400.233755425463</v>
      </c>
      <c r="X3039" s="22">
        <f>T3039*L3039</f>
        <v>61446.620519245502</v>
      </c>
      <c r="Y3039" s="22">
        <f>X3039-W3039</f>
        <v>2046.3867638200391</v>
      </c>
      <c r="Z3039" s="8">
        <f>Y3039/W3039</f>
        <v>3.445082004636265E-2</v>
      </c>
      <c r="AA3039" s="11">
        <v>7393</v>
      </c>
      <c r="AB3039" s="2">
        <v>2012</v>
      </c>
      <c r="AC3039" s="2">
        <f>2016-AB3039</f>
        <v>4</v>
      </c>
      <c r="AD3039" s="2" t="s">
        <v>583</v>
      </c>
    </row>
    <row r="3040" spans="1:30" x14ac:dyDescent="0.2">
      <c r="A3040">
        <v>50</v>
      </c>
      <c r="B3040" s="2" t="s">
        <v>910</v>
      </c>
      <c r="C3040" s="2" t="s">
        <v>22</v>
      </c>
      <c r="D3040" s="2" t="s">
        <v>23</v>
      </c>
      <c r="E3040" s="6" t="s">
        <v>2767</v>
      </c>
      <c r="F3040" s="2">
        <v>81</v>
      </c>
      <c r="G3040" s="2">
        <v>99</v>
      </c>
      <c r="H3040" s="3">
        <v>42706</v>
      </c>
      <c r="I3040" s="3">
        <v>42717</v>
      </c>
      <c r="J3040" s="7" t="s">
        <v>2544</v>
      </c>
      <c r="K3040" s="17">
        <f>IF(J3040="Januar",238.19,IF(J3040="Februar",240.59,IF(J3040="Mars",245.99,IF(J3040="April",250.79,IF(J3040="Mai",256.52,IF(J3040="Juni",259.83,IF(J3040="Juli",265.66,IF(J3040="August",272.21,IF(J3040="September",275.91,IF(J3040="Oktober",281.13,IF(J3040="November",284.38,IF(J3040="Desember",287.34,0))))))))))))</f>
        <v>287.33999999999997</v>
      </c>
      <c r="L3040" s="20">
        <f>$K$2/K3040</f>
        <v>0.82894828426254619</v>
      </c>
      <c r="M3040" s="2">
        <v>11</v>
      </c>
      <c r="N3040" s="2">
        <v>4500000</v>
      </c>
      <c r="O3040" s="2">
        <v>6050000</v>
      </c>
      <c r="P3040" s="2">
        <f>O3040-N3040</f>
        <v>1550000</v>
      </c>
      <c r="Q3040" s="4">
        <f>P3040/N3040</f>
        <v>0.34444444444444444</v>
      </c>
      <c r="R3040" s="2">
        <v>379854</v>
      </c>
      <c r="S3040" s="9">
        <f>(N3040+R3040)/F3040</f>
        <v>60245.111111111109</v>
      </c>
      <c r="T3040" s="2">
        <v>79381</v>
      </c>
      <c r="U3040" s="5">
        <f>T3040-S3040</f>
        <v>19135.888888888891</v>
      </c>
      <c r="V3040" s="4">
        <f>U3040/S3040</f>
        <v>0.31763388822698385</v>
      </c>
      <c r="W3040" s="22">
        <f>S3040*L3040</f>
        <v>49940.081490762015</v>
      </c>
      <c r="X3040" s="22">
        <f>T3040*L3040</f>
        <v>65802.743753045172</v>
      </c>
      <c r="Y3040" s="22">
        <f>X3040-W3040</f>
        <v>15862.662262283156</v>
      </c>
      <c r="Z3040" s="8">
        <f>Y3040/W3040</f>
        <v>0.31763388822698363</v>
      </c>
      <c r="AA3040" s="11">
        <v>6038</v>
      </c>
      <c r="AB3040" s="2">
        <v>1959</v>
      </c>
      <c r="AC3040" s="2">
        <f>2016-AB3040</f>
        <v>57</v>
      </c>
      <c r="AD3040" s="2" t="s">
        <v>186</v>
      </c>
    </row>
    <row r="3041" spans="1:30" x14ac:dyDescent="0.2">
      <c r="A3041">
        <v>50</v>
      </c>
      <c r="B3041" s="6" t="s">
        <v>2386</v>
      </c>
      <c r="C3041" s="6" t="s">
        <v>22</v>
      </c>
      <c r="D3041" s="6" t="s">
        <v>23</v>
      </c>
      <c r="E3041" s="6" t="s">
        <v>2767</v>
      </c>
      <c r="F3041" s="6">
        <v>123</v>
      </c>
      <c r="G3041" s="6">
        <v>141</v>
      </c>
      <c r="H3041" s="7">
        <v>42706</v>
      </c>
      <c r="I3041" s="7">
        <v>42717</v>
      </c>
      <c r="J3041" s="3" t="s">
        <v>2544</v>
      </c>
      <c r="K3041" s="17">
        <f>IF(J3041="Januar",238.19,IF(J3041="Februar",240.59,IF(J3041="Mars",245.99,IF(J3041="April",250.79,IF(J3041="Mai",256.52,IF(J3041="Juni",259.83,IF(J3041="Juli",265.66,IF(J3041="August",272.21,IF(J3041="September",275.91,IF(J3041="Oktober",281.13,IF(J3041="November",284.38,IF(J3041="Desember",287.34,0))))))))))))</f>
        <v>287.33999999999997</v>
      </c>
      <c r="L3041" s="20">
        <f>$K$2/K3041</f>
        <v>0.82894828426254619</v>
      </c>
      <c r="M3041" s="6">
        <v>11</v>
      </c>
      <c r="N3041" s="6">
        <v>7100000</v>
      </c>
      <c r="O3041" s="6">
        <v>8300000</v>
      </c>
      <c r="P3041" s="6">
        <f>O3041-N3041</f>
        <v>1200000</v>
      </c>
      <c r="Q3041" s="8">
        <f>P3041/N3041</f>
        <v>0.16901408450704225</v>
      </c>
      <c r="R3041" s="6">
        <v>165135</v>
      </c>
      <c r="S3041" s="9">
        <f>(N3041+R3041)/F3041</f>
        <v>59066.138211382116</v>
      </c>
      <c r="T3041" s="6">
        <v>68822</v>
      </c>
      <c r="U3041" s="5">
        <f>T3041-S3041</f>
        <v>9755.8617886178836</v>
      </c>
      <c r="V3041" s="4">
        <f>U3041/S3041</f>
        <v>0.16516843802627201</v>
      </c>
      <c r="W3041" s="22">
        <f>S3041*L3041</f>
        <v>48962.773928339622</v>
      </c>
      <c r="X3041" s="22">
        <f>T3041*L3041</f>
        <v>57049.878819516955</v>
      </c>
      <c r="Y3041" s="22">
        <f>X3041-W3041</f>
        <v>8087.1048911773323</v>
      </c>
      <c r="Z3041" s="8">
        <f>Y3041/W3041</f>
        <v>0.16516843802627207</v>
      </c>
      <c r="AA3041" s="10">
        <v>1153</v>
      </c>
      <c r="AB3041" s="6">
        <v>1902</v>
      </c>
      <c r="AC3041" s="6">
        <f>2016-AB3041</f>
        <v>114</v>
      </c>
      <c r="AD3041" s="6" t="s">
        <v>233</v>
      </c>
    </row>
    <row r="3042" spans="1:30" x14ac:dyDescent="0.2">
      <c r="A3042">
        <v>50</v>
      </c>
      <c r="B3042" s="2" t="s">
        <v>1376</v>
      </c>
      <c r="C3042" s="2" t="s">
        <v>22</v>
      </c>
      <c r="D3042" s="2" t="s">
        <v>23</v>
      </c>
      <c r="E3042" s="6" t="s">
        <v>2767</v>
      </c>
      <c r="F3042" s="2">
        <v>66</v>
      </c>
      <c r="G3042" s="2">
        <v>70</v>
      </c>
      <c r="H3042" s="3">
        <v>42708</v>
      </c>
      <c r="I3042" s="3">
        <v>42718</v>
      </c>
      <c r="J3042" s="7" t="s">
        <v>2544</v>
      </c>
      <c r="K3042" s="17">
        <f>IF(J3042="Januar",238.19,IF(J3042="Februar",240.59,IF(J3042="Mars",245.99,IF(J3042="April",250.79,IF(J3042="Mai",256.52,IF(J3042="Juni",259.83,IF(J3042="Juli",265.66,IF(J3042="August",272.21,IF(J3042="September",275.91,IF(J3042="Oktober",281.13,IF(J3042="November",284.38,IF(J3042="Desember",287.34,0))))))))))))</f>
        <v>287.33999999999997</v>
      </c>
      <c r="L3042" s="20">
        <f>$K$2/K3042</f>
        <v>0.82894828426254619</v>
      </c>
      <c r="M3042" s="2">
        <v>10</v>
      </c>
      <c r="N3042" s="2">
        <v>4600000</v>
      </c>
      <c r="O3042" s="2">
        <v>4600000</v>
      </c>
      <c r="P3042" s="2">
        <f>O3042-N3042</f>
        <v>0</v>
      </c>
      <c r="Q3042" s="4">
        <f>P3042/N3042</f>
        <v>0</v>
      </c>
      <c r="R3042" s="2"/>
      <c r="S3042" s="9">
        <f>(N3042+R3042)/F3042</f>
        <v>69696.969696969696</v>
      </c>
      <c r="T3042" s="2">
        <v>69697</v>
      </c>
      <c r="U3042" s="5">
        <f>T3042-S3042</f>
        <v>3.0303030303912237E-2</v>
      </c>
      <c r="V3042" s="4">
        <f>U3042/S3042</f>
        <v>4.3478260870830601E-7</v>
      </c>
      <c r="W3042" s="22">
        <f>S3042*L3042</f>
        <v>57775.183448601703</v>
      </c>
      <c r="X3042" s="22">
        <f>T3042*L3042</f>
        <v>57775.208568246679</v>
      </c>
      <c r="Y3042" s="22">
        <f>X3042-W3042</f>
        <v>2.511964497534791E-2</v>
      </c>
      <c r="Z3042" s="8">
        <f>Y3042/W3042</f>
        <v>4.3478260865575609E-7</v>
      </c>
      <c r="AA3042" s="11">
        <v>1649</v>
      </c>
      <c r="AB3042" s="2">
        <v>2016</v>
      </c>
      <c r="AC3042" s="2">
        <f>2016-AB3042</f>
        <v>0</v>
      </c>
      <c r="AD3042" s="2" t="s">
        <v>146</v>
      </c>
    </row>
    <row r="3043" spans="1:30" x14ac:dyDescent="0.2">
      <c r="A3043">
        <v>50</v>
      </c>
      <c r="B3043" s="6" t="s">
        <v>401</v>
      </c>
      <c r="C3043" s="6" t="s">
        <v>22</v>
      </c>
      <c r="D3043" s="6" t="s">
        <v>23</v>
      </c>
      <c r="E3043" s="6" t="s">
        <v>2767</v>
      </c>
      <c r="F3043" s="6">
        <v>70</v>
      </c>
      <c r="G3043" s="6">
        <v>78</v>
      </c>
      <c r="H3043" s="7">
        <v>42708</v>
      </c>
      <c r="I3043" s="7">
        <v>42718</v>
      </c>
      <c r="J3043" s="3" t="s">
        <v>2544</v>
      </c>
      <c r="K3043" s="17">
        <f>IF(J3043="Januar",238.19,IF(J3043="Februar",240.59,IF(J3043="Mars",245.99,IF(J3043="April",250.79,IF(J3043="Mai",256.52,IF(J3043="Juni",259.83,IF(J3043="Juli",265.66,IF(J3043="August",272.21,IF(J3043="September",275.91,IF(J3043="Oktober",281.13,IF(J3043="November",284.38,IF(J3043="Desember",287.34,0))))))))))))</f>
        <v>287.33999999999997</v>
      </c>
      <c r="L3043" s="20">
        <f>$K$2/K3043</f>
        <v>0.82894828426254619</v>
      </c>
      <c r="M3043" s="6">
        <v>10</v>
      </c>
      <c r="N3043" s="6">
        <v>5200000</v>
      </c>
      <c r="O3043" s="6">
        <v>5600000</v>
      </c>
      <c r="P3043" s="6">
        <f>O3043-N3043</f>
        <v>400000</v>
      </c>
      <c r="Q3043" s="8">
        <f>P3043/N3043</f>
        <v>7.6923076923076927E-2</v>
      </c>
      <c r="R3043" s="6"/>
      <c r="S3043" s="9">
        <f>(N3043+R3043)/F3043</f>
        <v>74285.71428571429</v>
      </c>
      <c r="T3043" s="6">
        <v>80000</v>
      </c>
      <c r="U3043" s="5">
        <f>T3043-S3043</f>
        <v>5714.2857142857101</v>
      </c>
      <c r="V3043" s="4">
        <f>U3043/S3043</f>
        <v>7.6923076923076858E-2</v>
      </c>
      <c r="W3043" s="22">
        <f>S3043*L3043</f>
        <v>61579.015402360579</v>
      </c>
      <c r="X3043" s="22">
        <f>T3043*L3043</f>
        <v>66315.862741003701</v>
      </c>
      <c r="Y3043" s="22">
        <f>X3043-W3043</f>
        <v>4736.8473386431215</v>
      </c>
      <c r="Z3043" s="8">
        <f>Y3043/W3043</f>
        <v>7.6923076923076927E-2</v>
      </c>
      <c r="AA3043" s="10">
        <v>2412</v>
      </c>
      <c r="AB3043" s="6">
        <v>2007</v>
      </c>
      <c r="AC3043" s="6">
        <f>2016-AB3043</f>
        <v>9</v>
      </c>
      <c r="AD3043" s="6" t="s">
        <v>37</v>
      </c>
    </row>
    <row r="3044" spans="1:30" x14ac:dyDescent="0.2">
      <c r="A3044">
        <v>50</v>
      </c>
      <c r="B3044" s="6" t="s">
        <v>204</v>
      </c>
      <c r="C3044" s="6" t="s">
        <v>22</v>
      </c>
      <c r="D3044" s="6" t="s">
        <v>23</v>
      </c>
      <c r="E3044" s="6" t="s">
        <v>2767</v>
      </c>
      <c r="F3044" s="6">
        <v>48</v>
      </c>
      <c r="G3044" s="6">
        <v>52</v>
      </c>
      <c r="H3044" s="7">
        <v>42707</v>
      </c>
      <c r="I3044" s="7">
        <v>42718</v>
      </c>
      <c r="J3044" s="3" t="s">
        <v>2544</v>
      </c>
      <c r="K3044" s="17">
        <f>IF(J3044="Januar",238.19,IF(J3044="Februar",240.59,IF(J3044="Mars",245.99,IF(J3044="April",250.79,IF(J3044="Mai",256.52,IF(J3044="Juni",259.83,IF(J3044="Juli",265.66,IF(J3044="August",272.21,IF(J3044="September",275.91,IF(J3044="Oktober",281.13,IF(J3044="November",284.38,IF(J3044="Desember",287.34,0))))))))))))</f>
        <v>287.33999999999997</v>
      </c>
      <c r="L3044" s="20">
        <f>$K$2/K3044</f>
        <v>0.82894828426254619</v>
      </c>
      <c r="M3044" s="6">
        <v>11</v>
      </c>
      <c r="N3044" s="6">
        <v>4200000</v>
      </c>
      <c r="O3044" s="6">
        <v>4375000</v>
      </c>
      <c r="P3044" s="6">
        <f>O3044-N3044</f>
        <v>175000</v>
      </c>
      <c r="Q3044" s="8">
        <f>P3044/N3044</f>
        <v>4.1666666666666664E-2</v>
      </c>
      <c r="R3044" s="6"/>
      <c r="S3044" s="9">
        <f>(N3044+R3044)/F3044</f>
        <v>87500</v>
      </c>
      <c r="T3044" s="6">
        <v>91146</v>
      </c>
      <c r="U3044" s="5">
        <f>T3044-S3044</f>
        <v>3646</v>
      </c>
      <c r="V3044" s="4">
        <f>U3044/S3044</f>
        <v>4.166857142857143E-2</v>
      </c>
      <c r="W3044" s="22">
        <f>S3044*L3044</f>
        <v>72532.974872972787</v>
      </c>
      <c r="X3044" s="22">
        <f>T3044*L3044</f>
        <v>75555.320317394042</v>
      </c>
      <c r="Y3044" s="22">
        <f>X3044-W3044</f>
        <v>3022.3454444212548</v>
      </c>
      <c r="Z3044" s="8">
        <f>Y3044/W3044</f>
        <v>4.1668571428571589E-2</v>
      </c>
      <c r="AA3044" s="6">
        <v>692</v>
      </c>
      <c r="AB3044" s="6">
        <v>1899</v>
      </c>
      <c r="AC3044" s="6">
        <f>2016-AB3044</f>
        <v>117</v>
      </c>
      <c r="AD3044" s="6" t="s">
        <v>37</v>
      </c>
    </row>
    <row r="3045" spans="1:30" x14ac:dyDescent="0.2">
      <c r="A3045">
        <v>50</v>
      </c>
      <c r="B3045" s="6" t="s">
        <v>141</v>
      </c>
      <c r="C3045" s="6" t="s">
        <v>22</v>
      </c>
      <c r="D3045" s="6" t="s">
        <v>23</v>
      </c>
      <c r="E3045" s="6" t="s">
        <v>2767</v>
      </c>
      <c r="F3045" s="6">
        <v>36</v>
      </c>
      <c r="G3045" s="6">
        <v>40</v>
      </c>
      <c r="H3045" s="7">
        <v>42706</v>
      </c>
      <c r="I3045" s="7">
        <v>42718</v>
      </c>
      <c r="J3045" s="7" t="s">
        <v>2544</v>
      </c>
      <c r="K3045" s="17">
        <f>IF(J3045="Januar",238.19,IF(J3045="Februar",240.59,IF(J3045="Mars",245.99,IF(J3045="April",250.79,IF(J3045="Mai",256.52,IF(J3045="Juni",259.83,IF(J3045="Juli",265.66,IF(J3045="August",272.21,IF(J3045="September",275.91,IF(J3045="Oktober",281.13,IF(J3045="November",284.38,IF(J3045="Desember",287.34,0))))))))))))</f>
        <v>287.33999999999997</v>
      </c>
      <c r="L3045" s="20">
        <f>$K$2/K3045</f>
        <v>0.82894828426254619</v>
      </c>
      <c r="M3045" s="6">
        <v>12</v>
      </c>
      <c r="N3045" s="6">
        <v>3690000</v>
      </c>
      <c r="O3045" s="6">
        <v>3650000</v>
      </c>
      <c r="P3045" s="6">
        <f>O3045-N3045</f>
        <v>-40000</v>
      </c>
      <c r="Q3045" s="8">
        <f>P3045/N3045</f>
        <v>-1.0840108401084011E-2</v>
      </c>
      <c r="R3045" s="6">
        <v>71000</v>
      </c>
      <c r="S3045" s="9">
        <f>(N3045+R3045)/F3045</f>
        <v>104472.22222222222</v>
      </c>
      <c r="T3045" s="6">
        <v>103361</v>
      </c>
      <c r="U3045" s="5">
        <f>T3045-S3045</f>
        <v>-1111.222222222219</v>
      </c>
      <c r="V3045" s="4">
        <f>U3045/S3045</f>
        <v>-1.0636532837011402E-2</v>
      </c>
      <c r="W3045" s="22">
        <f>S3045*L3045</f>
        <v>86602.06936420656</v>
      </c>
      <c r="X3045" s="22">
        <f>T3045*L3045</f>
        <v>85680.92360966104</v>
      </c>
      <c r="Y3045" s="22">
        <f>X3045-W3045</f>
        <v>-921.14575454551959</v>
      </c>
      <c r="Z3045" s="8">
        <f>Y3045/W3045</f>
        <v>-1.0636532837011372E-2</v>
      </c>
      <c r="AA3045" s="6">
        <v>764</v>
      </c>
      <c r="AB3045" s="6">
        <v>1973</v>
      </c>
      <c r="AC3045" s="6">
        <f>2016-AB3045</f>
        <v>43</v>
      </c>
      <c r="AD3045" s="6" t="s">
        <v>312</v>
      </c>
    </row>
    <row r="3046" spans="1:30" x14ac:dyDescent="0.2">
      <c r="A3046">
        <v>50</v>
      </c>
      <c r="B3046" s="6" t="s">
        <v>1764</v>
      </c>
      <c r="C3046" s="6" t="s">
        <v>22</v>
      </c>
      <c r="D3046" s="6" t="s">
        <v>23</v>
      </c>
      <c r="E3046" s="6" t="s">
        <v>2767</v>
      </c>
      <c r="F3046" s="6">
        <v>77</v>
      </c>
      <c r="G3046" s="6">
        <v>85</v>
      </c>
      <c r="H3046" s="7">
        <v>42700</v>
      </c>
      <c r="I3046" s="7">
        <v>42718</v>
      </c>
      <c r="J3046" s="7" t="s">
        <v>2544</v>
      </c>
      <c r="K3046" s="17">
        <f>IF(J3046="Januar",238.19,IF(J3046="Februar",240.59,IF(J3046="Mars",245.99,IF(J3046="April",250.79,IF(J3046="Mai",256.52,IF(J3046="Juni",259.83,IF(J3046="Juli",265.66,IF(J3046="August",272.21,IF(J3046="September",275.91,IF(J3046="Oktober",281.13,IF(J3046="November",284.38,IF(J3046="Desember",287.34,0))))))))))))</f>
        <v>287.33999999999997</v>
      </c>
      <c r="L3046" s="20">
        <f>$K$2/K3046</f>
        <v>0.82894828426254619</v>
      </c>
      <c r="M3046" s="6">
        <v>18</v>
      </c>
      <c r="N3046" s="6">
        <v>5100000</v>
      </c>
      <c r="O3046" s="6">
        <v>5200000</v>
      </c>
      <c r="P3046" s="6">
        <f>O3046-N3046</f>
        <v>100000</v>
      </c>
      <c r="Q3046" s="8">
        <f>P3046/N3046</f>
        <v>1.9607843137254902E-2</v>
      </c>
      <c r="R3046" s="6">
        <v>71089</v>
      </c>
      <c r="S3046" s="9">
        <f>(N3046+R3046)/F3046</f>
        <v>67157</v>
      </c>
      <c r="T3046" s="6">
        <v>68456</v>
      </c>
      <c r="U3046" s="5">
        <f>T3046-S3046</f>
        <v>1299</v>
      </c>
      <c r="V3046" s="4">
        <f>U3046/S3046</f>
        <v>1.9342734190032313E-2</v>
      </c>
      <c r="W3046" s="22">
        <f>S3046*L3046</f>
        <v>55669.679926219811</v>
      </c>
      <c r="X3046" s="22">
        <f>T3046*L3046</f>
        <v>56746.483747476865</v>
      </c>
      <c r="Y3046" s="22">
        <f>X3046-W3046</f>
        <v>1076.8038212570536</v>
      </c>
      <c r="Z3046" s="8">
        <f>Y3046/W3046</f>
        <v>1.9342734190032424E-2</v>
      </c>
      <c r="AA3046" s="6"/>
      <c r="AB3046" s="6">
        <v>1936</v>
      </c>
      <c r="AC3046" s="6">
        <f>2016-AB3046</f>
        <v>80</v>
      </c>
      <c r="AD3046" s="6" t="s">
        <v>1468</v>
      </c>
    </row>
    <row r="3047" spans="1:30" x14ac:dyDescent="0.2">
      <c r="A3047">
        <v>50</v>
      </c>
      <c r="B3047" s="6" t="s">
        <v>553</v>
      </c>
      <c r="C3047" s="6" t="s">
        <v>22</v>
      </c>
      <c r="D3047" s="6" t="s">
        <v>23</v>
      </c>
      <c r="E3047" s="6" t="s">
        <v>2767</v>
      </c>
      <c r="F3047" s="6">
        <v>45</v>
      </c>
      <c r="G3047" s="6">
        <v>50</v>
      </c>
      <c r="H3047" s="7">
        <v>42706</v>
      </c>
      <c r="I3047" s="7">
        <v>42719</v>
      </c>
      <c r="J3047" s="3" t="s">
        <v>2544</v>
      </c>
      <c r="K3047" s="17">
        <f>IF(J3047="Januar",238.19,IF(J3047="Februar",240.59,IF(J3047="Mars",245.99,IF(J3047="April",250.79,IF(J3047="Mai",256.52,IF(J3047="Juni",259.83,IF(J3047="Juli",265.66,IF(J3047="August",272.21,IF(J3047="September",275.91,IF(J3047="Oktober",281.13,IF(J3047="November",284.38,IF(J3047="Desember",287.34,0))))))))))))</f>
        <v>287.33999999999997</v>
      </c>
      <c r="L3047" s="20">
        <f>$K$2/K3047</f>
        <v>0.82894828426254619</v>
      </c>
      <c r="M3047" s="6">
        <v>13</v>
      </c>
      <c r="N3047" s="6">
        <v>3000000</v>
      </c>
      <c r="O3047" s="6">
        <v>3275000</v>
      </c>
      <c r="P3047" s="6">
        <f>O3047-N3047</f>
        <v>275000</v>
      </c>
      <c r="Q3047" s="8">
        <f>P3047/N3047</f>
        <v>9.166666666666666E-2</v>
      </c>
      <c r="R3047" s="6"/>
      <c r="S3047" s="9">
        <f>(N3047+R3047)/F3047</f>
        <v>66666.666666666672</v>
      </c>
      <c r="T3047" s="6">
        <v>72778</v>
      </c>
      <c r="U3047" s="5">
        <f>T3047-S3047</f>
        <v>6111.3333333333285</v>
      </c>
      <c r="V3047" s="4">
        <f>U3047/S3047</f>
        <v>9.1669999999999918E-2</v>
      </c>
      <c r="W3047" s="22">
        <f>S3047*L3047</f>
        <v>55263.218950836417</v>
      </c>
      <c r="X3047" s="22">
        <f>T3047*L3047</f>
        <v>60329.198232059585</v>
      </c>
      <c r="Y3047" s="22">
        <f>X3047-W3047</f>
        <v>5065.9792812231681</v>
      </c>
      <c r="Z3047" s="8">
        <f>Y3047/W3047</f>
        <v>9.166999999999989E-2</v>
      </c>
      <c r="AA3047" s="6">
        <v>745</v>
      </c>
      <c r="AB3047" s="6">
        <v>1943</v>
      </c>
      <c r="AC3047" s="6">
        <f>2016-AB3047</f>
        <v>73</v>
      </c>
      <c r="AD3047" s="6" t="s">
        <v>37</v>
      </c>
    </row>
    <row r="3048" spans="1:30" x14ac:dyDescent="0.2">
      <c r="A3048">
        <v>50</v>
      </c>
      <c r="B3048" s="6" t="s">
        <v>390</v>
      </c>
      <c r="C3048" s="6" t="s">
        <v>22</v>
      </c>
      <c r="D3048" s="6" t="s">
        <v>23</v>
      </c>
      <c r="E3048" s="6" t="s">
        <v>2767</v>
      </c>
      <c r="F3048" s="6">
        <v>39</v>
      </c>
      <c r="G3048" s="6">
        <v>42</v>
      </c>
      <c r="H3048" s="7">
        <v>42706</v>
      </c>
      <c r="I3048" s="7">
        <v>42720</v>
      </c>
      <c r="J3048" s="7" t="s">
        <v>2544</v>
      </c>
      <c r="K3048" s="17">
        <f>IF(J3048="Januar",238.19,IF(J3048="Februar",240.59,IF(J3048="Mars",245.99,IF(J3048="April",250.79,IF(J3048="Mai",256.52,IF(J3048="Juni",259.83,IF(J3048="Juli",265.66,IF(J3048="August",272.21,IF(J3048="September",275.91,IF(J3048="Oktober",281.13,IF(J3048="November",284.38,IF(J3048="Desember",287.34,0))))))))))))</f>
        <v>287.33999999999997</v>
      </c>
      <c r="L3048" s="20">
        <f>$K$2/K3048</f>
        <v>0.82894828426254619</v>
      </c>
      <c r="M3048" s="6">
        <v>14</v>
      </c>
      <c r="N3048" s="6">
        <v>2500000</v>
      </c>
      <c r="O3048" s="6">
        <v>3000000</v>
      </c>
      <c r="P3048" s="6">
        <f>O3048-N3048</f>
        <v>500000</v>
      </c>
      <c r="Q3048" s="8">
        <f>P3048/N3048</f>
        <v>0.2</v>
      </c>
      <c r="R3048" s="6"/>
      <c r="S3048" s="9">
        <f>(N3048+R3048)/F3048</f>
        <v>64102.564102564102</v>
      </c>
      <c r="T3048" s="6">
        <v>76923</v>
      </c>
      <c r="U3048" s="9">
        <f>T3048-S3048</f>
        <v>12820.435897435898</v>
      </c>
      <c r="V3048" s="4">
        <f>U3048/S3048</f>
        <v>0.1999988</v>
      </c>
      <c r="W3048" s="22">
        <f>S3048*L3048</f>
        <v>53137.710529650394</v>
      </c>
      <c r="X3048" s="22">
        <f>T3048*L3048</f>
        <v>63765.188870327838</v>
      </c>
      <c r="Y3048" s="22">
        <f>X3048-W3048</f>
        <v>10627.478340677444</v>
      </c>
      <c r="Z3048" s="8">
        <f>Y3048/W3048</f>
        <v>0.1999988</v>
      </c>
      <c r="AA3048" s="10">
        <v>2602</v>
      </c>
      <c r="AB3048" s="6">
        <v>2016</v>
      </c>
      <c r="AC3048" s="6">
        <f>2016-AB3048</f>
        <v>0</v>
      </c>
      <c r="AD3048" s="6" t="s">
        <v>37</v>
      </c>
    </row>
    <row r="3049" spans="1:30" x14ac:dyDescent="0.2">
      <c r="A3049">
        <v>50</v>
      </c>
      <c r="B3049" s="6" t="s">
        <v>2405</v>
      </c>
      <c r="C3049" s="6" t="s">
        <v>22</v>
      </c>
      <c r="D3049" s="6" t="s">
        <v>23</v>
      </c>
      <c r="E3049" s="6" t="s">
        <v>2767</v>
      </c>
      <c r="F3049" s="6">
        <v>127</v>
      </c>
      <c r="G3049" s="6">
        <v>137</v>
      </c>
      <c r="H3049" s="7">
        <v>42705</v>
      </c>
      <c r="I3049" s="7">
        <v>42720</v>
      </c>
      <c r="J3049" s="7" t="s">
        <v>2544</v>
      </c>
      <c r="K3049" s="17">
        <f>IF(J3049="Januar",238.19,IF(J3049="Februar",240.59,IF(J3049="Mars",245.99,IF(J3049="April",250.79,IF(J3049="Mai",256.52,IF(J3049="Juni",259.83,IF(J3049="Juli",265.66,IF(J3049="August",272.21,IF(J3049="September",275.91,IF(J3049="Oktober",281.13,IF(J3049="November",284.38,IF(J3049="Desember",287.34,0))))))))))))</f>
        <v>287.33999999999997</v>
      </c>
      <c r="L3049" s="20">
        <f>$K$2/K3049</f>
        <v>0.82894828426254619</v>
      </c>
      <c r="M3049" s="6">
        <v>15</v>
      </c>
      <c r="N3049" s="6">
        <v>14500000</v>
      </c>
      <c r="O3049" s="6">
        <v>14500000</v>
      </c>
      <c r="P3049" s="6">
        <f>O3049-N3049</f>
        <v>0</v>
      </c>
      <c r="Q3049" s="8">
        <f>P3049/N3049</f>
        <v>0</v>
      </c>
      <c r="R3049" s="6">
        <v>8818</v>
      </c>
      <c r="S3049" s="9">
        <f>(N3049+R3049)/F3049</f>
        <v>114242.66141732283</v>
      </c>
      <c r="T3049" s="6">
        <v>114243</v>
      </c>
      <c r="U3049" s="5">
        <f>T3049-S3049</f>
        <v>0.33858267717005219</v>
      </c>
      <c r="V3049" s="4">
        <f>U3049/S3049</f>
        <v>2.963714893976658E-6</v>
      </c>
      <c r="W3049" s="22">
        <f>S3049*L3049</f>
        <v>94701.258171476744</v>
      </c>
      <c r="X3049" s="22">
        <f>T3049*L3049</f>
        <v>94701.538839006069</v>
      </c>
      <c r="Y3049" s="22">
        <f>X3049-W3049</f>
        <v>0.28066752932500094</v>
      </c>
      <c r="Z3049" s="8">
        <f>Y3049/W3049</f>
        <v>2.9637148940174875E-6</v>
      </c>
      <c r="AA3049" s="10">
        <v>1670</v>
      </c>
      <c r="AB3049" s="6">
        <v>2014</v>
      </c>
      <c r="AC3049" s="6">
        <f>2016-AB3049</f>
        <v>2</v>
      </c>
      <c r="AD3049" s="6" t="s">
        <v>67</v>
      </c>
    </row>
    <row r="3050" spans="1:30" x14ac:dyDescent="0.2">
      <c r="A3050">
        <v>50</v>
      </c>
      <c r="B3050" s="6" t="s">
        <v>1940</v>
      </c>
      <c r="C3050" s="6" t="s">
        <v>22</v>
      </c>
      <c r="D3050" s="6" t="s">
        <v>23</v>
      </c>
      <c r="E3050" s="6" t="s">
        <v>2767</v>
      </c>
      <c r="F3050" s="6">
        <v>83</v>
      </c>
      <c r="G3050" s="6">
        <v>88</v>
      </c>
      <c r="H3050" s="7">
        <v>42702</v>
      </c>
      <c r="I3050" s="7">
        <v>42720</v>
      </c>
      <c r="J3050" s="3" t="s">
        <v>2544</v>
      </c>
      <c r="K3050" s="17">
        <f>IF(J3050="Januar",238.19,IF(J3050="Februar",240.59,IF(J3050="Mars",245.99,IF(J3050="April",250.79,IF(J3050="Mai",256.52,IF(J3050="Juni",259.83,IF(J3050="Juli",265.66,IF(J3050="August",272.21,IF(J3050="September",275.91,IF(J3050="Oktober",281.13,IF(J3050="November",284.38,IF(J3050="Desember",287.34,0))))))))))))</f>
        <v>287.33999999999997</v>
      </c>
      <c r="L3050" s="20">
        <f>$K$2/K3050</f>
        <v>0.82894828426254619</v>
      </c>
      <c r="M3050" s="6">
        <v>18</v>
      </c>
      <c r="N3050" s="6">
        <v>6000000</v>
      </c>
      <c r="O3050" s="6">
        <v>6000000</v>
      </c>
      <c r="P3050" s="6">
        <f>O3050-N3050</f>
        <v>0</v>
      </c>
      <c r="Q3050" s="8">
        <f>P3050/N3050</f>
        <v>0</v>
      </c>
      <c r="R3050" s="6">
        <v>178690</v>
      </c>
      <c r="S3050" s="9">
        <f>(N3050+R3050)/F3050</f>
        <v>74442.048192771079</v>
      </c>
      <c r="T3050" s="6">
        <v>74442</v>
      </c>
      <c r="U3050" s="5">
        <f>T3050-S3050</f>
        <v>-4.8192771078902297E-2</v>
      </c>
      <c r="V3050" s="4">
        <f>U3050/S3050</f>
        <v>-6.4738642002574833E-7</v>
      </c>
      <c r="W3050" s="22">
        <f>S3050*L3050</f>
        <v>61708.608126387364</v>
      </c>
      <c r="X3050" s="22">
        <f>T3050*L3050</f>
        <v>61708.568177072462</v>
      </c>
      <c r="Y3050" s="22">
        <f>X3050-W3050</f>
        <v>-3.9949314901605248E-2</v>
      </c>
      <c r="Z3050" s="8">
        <f>Y3050/W3050</f>
        <v>-6.4738642005640097E-7</v>
      </c>
      <c r="AA3050" s="6">
        <v>857</v>
      </c>
      <c r="AB3050" s="6">
        <v>1900</v>
      </c>
      <c r="AC3050" s="6">
        <f>2016-AB3050</f>
        <v>116</v>
      </c>
      <c r="AD3050" s="6" t="s">
        <v>67</v>
      </c>
    </row>
    <row r="3051" spans="1:30" x14ac:dyDescent="0.2">
      <c r="A3051">
        <v>51</v>
      </c>
      <c r="B3051" s="6" t="s">
        <v>1805</v>
      </c>
      <c r="C3051" s="6" t="s">
        <v>22</v>
      </c>
      <c r="D3051" s="6" t="s">
        <v>23</v>
      </c>
      <c r="E3051" s="6" t="s">
        <v>2767</v>
      </c>
      <c r="F3051" s="6">
        <v>78</v>
      </c>
      <c r="G3051" s="6">
        <v>85</v>
      </c>
      <c r="H3051" s="7">
        <v>42713</v>
      </c>
      <c r="I3051" s="7">
        <v>42723</v>
      </c>
      <c r="J3051" s="7" t="s">
        <v>2544</v>
      </c>
      <c r="K3051" s="17">
        <f>IF(J3051="Januar",238.19,IF(J3051="Februar",240.59,IF(J3051="Mars",245.99,IF(J3051="April",250.79,IF(J3051="Mai",256.52,IF(J3051="Juni",259.83,IF(J3051="Juli",265.66,IF(J3051="August",272.21,IF(J3051="September",275.91,IF(J3051="Oktober",281.13,IF(J3051="November",284.38,IF(J3051="Desember",287.34,0))))))))))))</f>
        <v>287.33999999999997</v>
      </c>
      <c r="L3051" s="20">
        <f>$K$2/K3051</f>
        <v>0.82894828426254619</v>
      </c>
      <c r="M3051" s="6">
        <v>10</v>
      </c>
      <c r="N3051" s="6">
        <v>5200000</v>
      </c>
      <c r="O3051" s="6">
        <v>5900000</v>
      </c>
      <c r="P3051" s="6">
        <f>O3051-N3051</f>
        <v>700000</v>
      </c>
      <c r="Q3051" s="8">
        <f>P3051/N3051</f>
        <v>0.13461538461538461</v>
      </c>
      <c r="R3051" s="6">
        <v>32000</v>
      </c>
      <c r="S3051" s="9">
        <f>(N3051+R3051)/F3051</f>
        <v>67076.923076923078</v>
      </c>
      <c r="T3051" s="6">
        <v>76051</v>
      </c>
      <c r="U3051" s="5">
        <f>T3051-S3051</f>
        <v>8974.076923076922</v>
      </c>
      <c r="V3051" s="4">
        <f>U3051/S3051</f>
        <v>0.13378784403669722</v>
      </c>
      <c r="W3051" s="22">
        <f>S3051*L3051</f>
        <v>55603.300298226175</v>
      </c>
      <c r="X3051" s="22">
        <f>T3051*L3051</f>
        <v>63042.345966450899</v>
      </c>
      <c r="Y3051" s="22">
        <f>X3051-W3051</f>
        <v>7439.0456682247241</v>
      </c>
      <c r="Z3051" s="8">
        <f>Y3051/W3051</f>
        <v>0.13378784403669722</v>
      </c>
      <c r="AA3051" s="6">
        <v>477</v>
      </c>
      <c r="AB3051" s="6">
        <v>1952</v>
      </c>
      <c r="AC3051" s="6">
        <f>2016-AB3051</f>
        <v>64</v>
      </c>
      <c r="AD3051" s="6" t="s">
        <v>37</v>
      </c>
    </row>
    <row r="3052" spans="1:30" x14ac:dyDescent="0.2">
      <c r="A3052">
        <v>51</v>
      </c>
      <c r="B3052" s="6" t="s">
        <v>390</v>
      </c>
      <c r="C3052" s="6" t="s">
        <v>22</v>
      </c>
      <c r="D3052" s="6" t="s">
        <v>23</v>
      </c>
      <c r="E3052" s="6" t="s">
        <v>2767</v>
      </c>
      <c r="F3052" s="6">
        <v>49</v>
      </c>
      <c r="G3052" s="6">
        <v>60</v>
      </c>
      <c r="H3052" s="7">
        <v>42712</v>
      </c>
      <c r="I3052" s="7">
        <v>42723</v>
      </c>
      <c r="J3052" s="3" t="s">
        <v>2544</v>
      </c>
      <c r="K3052" s="17">
        <f>IF(J3052="Januar",238.19,IF(J3052="Februar",240.59,IF(J3052="Mars",245.99,IF(J3052="April",250.79,IF(J3052="Mai",256.52,IF(J3052="Juni",259.83,IF(J3052="Juli",265.66,IF(J3052="August",272.21,IF(J3052="September",275.91,IF(J3052="Oktober",281.13,IF(J3052="November",284.38,IF(J3052="Desember",287.34,0))))))))))))</f>
        <v>287.33999999999997</v>
      </c>
      <c r="L3052" s="20">
        <f>$K$2/K3052</f>
        <v>0.82894828426254619</v>
      </c>
      <c r="M3052" s="6">
        <v>11</v>
      </c>
      <c r="N3052" s="6">
        <v>3000000</v>
      </c>
      <c r="O3052" s="6">
        <v>2390000</v>
      </c>
      <c r="P3052" s="6">
        <f>O3052-N3052</f>
        <v>-610000</v>
      </c>
      <c r="Q3052" s="8">
        <f>P3052/N3052</f>
        <v>-0.20333333333333334</v>
      </c>
      <c r="R3052" s="6"/>
      <c r="S3052" s="9">
        <f>(N3052+R3052)/F3052</f>
        <v>61224.489795918365</v>
      </c>
      <c r="T3052" s="6">
        <v>48776</v>
      </c>
      <c r="U3052" s="5">
        <f>T3052-S3052</f>
        <v>-12448.489795918365</v>
      </c>
      <c r="V3052" s="4">
        <f>U3052/S3052</f>
        <v>-0.2033253333333333</v>
      </c>
      <c r="W3052" s="22">
        <f>S3052*L3052</f>
        <v>50751.935771176293</v>
      </c>
      <c r="X3052" s="22">
        <f>T3052*L3052</f>
        <v>40432.781513189955</v>
      </c>
      <c r="Y3052" s="22">
        <f>X3052-W3052</f>
        <v>-10319.154257986338</v>
      </c>
      <c r="Z3052" s="8">
        <f>Y3052/W3052</f>
        <v>-0.20332533333333322</v>
      </c>
      <c r="AA3052" s="10">
        <v>2602</v>
      </c>
      <c r="AB3052" s="6">
        <v>2016</v>
      </c>
      <c r="AC3052" s="6">
        <f>2016-AB3052</f>
        <v>0</v>
      </c>
      <c r="AD3052" s="6" t="s">
        <v>719</v>
      </c>
    </row>
    <row r="3053" spans="1:30" x14ac:dyDescent="0.2">
      <c r="A3053">
        <v>51</v>
      </c>
      <c r="B3053" s="2" t="s">
        <v>416</v>
      </c>
      <c r="C3053" s="2" t="s">
        <v>22</v>
      </c>
      <c r="D3053" s="2" t="s">
        <v>23</v>
      </c>
      <c r="E3053" s="6" t="s">
        <v>2767</v>
      </c>
      <c r="F3053" s="2">
        <v>40</v>
      </c>
      <c r="G3053" s="2">
        <v>47</v>
      </c>
      <c r="H3053" s="3">
        <v>42714</v>
      </c>
      <c r="I3053" s="3">
        <v>42724</v>
      </c>
      <c r="J3053" s="7" t="s">
        <v>2544</v>
      </c>
      <c r="K3053" s="17">
        <f>IF(J3053="Januar",238.19,IF(J3053="Februar",240.59,IF(J3053="Mars",245.99,IF(J3053="April",250.79,IF(J3053="Mai",256.52,IF(J3053="Juni",259.83,IF(J3053="Juli",265.66,IF(J3053="August",272.21,IF(J3053="September",275.91,IF(J3053="Oktober",281.13,IF(J3053="November",284.38,IF(J3053="Desember",287.34,0))))))))))))</f>
        <v>287.33999999999997</v>
      </c>
      <c r="L3053" s="20">
        <f>$K$2/K3053</f>
        <v>0.82894828426254619</v>
      </c>
      <c r="M3053" s="2">
        <v>10</v>
      </c>
      <c r="N3053" s="2">
        <v>2700000</v>
      </c>
      <c r="O3053" s="2">
        <v>3300000</v>
      </c>
      <c r="P3053" s="2">
        <f>O3053-N3053</f>
        <v>600000</v>
      </c>
      <c r="Q3053" s="4">
        <f>P3053/N3053</f>
        <v>0.22222222222222221</v>
      </c>
      <c r="R3053" s="2"/>
      <c r="S3053" s="9">
        <f>(N3053+R3053)/F3053</f>
        <v>67500</v>
      </c>
      <c r="T3053" s="2">
        <v>82500</v>
      </c>
      <c r="U3053" s="5">
        <f>T3053-S3053</f>
        <v>15000</v>
      </c>
      <c r="V3053" s="4">
        <f>U3053/S3053</f>
        <v>0.22222222222222221</v>
      </c>
      <c r="W3053" s="22">
        <f>S3053*L3053</f>
        <v>55954.009187721866</v>
      </c>
      <c r="X3053" s="22">
        <f>T3053*L3053</f>
        <v>68388.233451660068</v>
      </c>
      <c r="Y3053" s="22">
        <f>X3053-W3053</f>
        <v>12434.224263938202</v>
      </c>
      <c r="Z3053" s="8">
        <f>Y3053/W3053</f>
        <v>0.2222222222222224</v>
      </c>
      <c r="AA3053" s="2">
        <v>224</v>
      </c>
      <c r="AB3053" s="2">
        <v>1878</v>
      </c>
      <c r="AC3053" s="2">
        <f>2016-AB3053</f>
        <v>138</v>
      </c>
      <c r="AD3053" s="2" t="s">
        <v>408</v>
      </c>
    </row>
    <row r="3054" spans="1:30" x14ac:dyDescent="0.2">
      <c r="A3054">
        <v>51</v>
      </c>
      <c r="B3054" s="6" t="s">
        <v>1540</v>
      </c>
      <c r="C3054" s="6" t="s">
        <v>22</v>
      </c>
      <c r="D3054" s="6" t="s">
        <v>23</v>
      </c>
      <c r="E3054" s="6" t="s">
        <v>2767</v>
      </c>
      <c r="F3054" s="6">
        <v>70</v>
      </c>
      <c r="G3054" s="6">
        <v>77</v>
      </c>
      <c r="H3054" s="7">
        <v>42714</v>
      </c>
      <c r="I3054" s="7">
        <v>42724</v>
      </c>
      <c r="J3054" s="3" t="s">
        <v>2544</v>
      </c>
      <c r="K3054" s="17">
        <f>IF(J3054="Januar",238.19,IF(J3054="Februar",240.59,IF(J3054="Mars",245.99,IF(J3054="April",250.79,IF(J3054="Mai",256.52,IF(J3054="Juni",259.83,IF(J3054="Juli",265.66,IF(J3054="August",272.21,IF(J3054="September",275.91,IF(J3054="Oktober",281.13,IF(J3054="November",284.38,IF(J3054="Desember",287.34,0))))))))))))</f>
        <v>287.33999999999997</v>
      </c>
      <c r="L3054" s="20">
        <f>$K$2/K3054</f>
        <v>0.82894828426254619</v>
      </c>
      <c r="M3054" s="6">
        <v>10</v>
      </c>
      <c r="N3054" s="6">
        <v>3650000</v>
      </c>
      <c r="O3054" s="6">
        <v>3550000</v>
      </c>
      <c r="P3054" s="6">
        <f>O3054-N3054</f>
        <v>-100000</v>
      </c>
      <c r="Q3054" s="8">
        <f>P3054/N3054</f>
        <v>-2.7397260273972601E-2</v>
      </c>
      <c r="R3054" s="6"/>
      <c r="S3054" s="9">
        <f>(N3054+R3054)/F3054</f>
        <v>52142.857142857145</v>
      </c>
      <c r="T3054" s="6">
        <v>50714</v>
      </c>
      <c r="U3054" s="5">
        <f>T3054-S3054</f>
        <v>-1428.8571428571449</v>
      </c>
      <c r="V3054" s="4">
        <f>U3054/S3054</f>
        <v>-2.7402739726027435E-2</v>
      </c>
      <c r="W3054" s="22">
        <f>S3054*L3054</f>
        <v>43223.731965118481</v>
      </c>
      <c r="X3054" s="22">
        <f>T3054*L3054</f>
        <v>42039.283288090766</v>
      </c>
      <c r="Y3054" s="22">
        <f>X3054-W3054</f>
        <v>-1184.4486770277144</v>
      </c>
      <c r="Z3054" s="8">
        <f>Y3054/W3054</f>
        <v>-2.7402739726027442E-2</v>
      </c>
      <c r="AA3054" s="10">
        <v>2603</v>
      </c>
      <c r="AB3054" s="6">
        <v>2016</v>
      </c>
      <c r="AC3054" s="6">
        <f>2016-AB3054</f>
        <v>0</v>
      </c>
      <c r="AD3054" s="6" t="s">
        <v>27</v>
      </c>
    </row>
    <row r="3055" spans="1:30" x14ac:dyDescent="0.2">
      <c r="A3055">
        <v>51</v>
      </c>
      <c r="B3055" s="2" t="s">
        <v>1202</v>
      </c>
      <c r="C3055" s="2" t="s">
        <v>22</v>
      </c>
      <c r="D3055" s="2" t="s">
        <v>23</v>
      </c>
      <c r="E3055" s="6" t="s">
        <v>2767</v>
      </c>
      <c r="F3055" s="2">
        <v>61</v>
      </c>
      <c r="G3055" s="2">
        <v>68</v>
      </c>
      <c r="H3055" s="3">
        <v>42713</v>
      </c>
      <c r="I3055" s="3">
        <v>42724</v>
      </c>
      <c r="J3055" s="3" t="s">
        <v>2544</v>
      </c>
      <c r="K3055" s="17">
        <f>IF(J3055="Januar",238.19,IF(J3055="Februar",240.59,IF(J3055="Mars",245.99,IF(J3055="April",250.79,IF(J3055="Mai",256.52,IF(J3055="Juni",259.83,IF(J3055="Juli",265.66,IF(J3055="August",272.21,IF(J3055="September",275.91,IF(J3055="Oktober",281.13,IF(J3055="November",284.38,IF(J3055="Desember",287.34,0))))))))))))</f>
        <v>287.33999999999997</v>
      </c>
      <c r="L3055" s="20">
        <f>$K$2/K3055</f>
        <v>0.82894828426254619</v>
      </c>
      <c r="M3055" s="2">
        <v>11</v>
      </c>
      <c r="N3055" s="2">
        <v>3800000</v>
      </c>
      <c r="O3055" s="2">
        <v>4150000</v>
      </c>
      <c r="P3055" s="2">
        <f>O3055-N3055</f>
        <v>350000</v>
      </c>
      <c r="Q3055" s="4">
        <f>P3055/N3055</f>
        <v>9.2105263157894732E-2</v>
      </c>
      <c r="R3055" s="2">
        <v>139000</v>
      </c>
      <c r="S3055" s="9">
        <f>(N3055+R3055)/F3055</f>
        <v>64573.770491803276</v>
      </c>
      <c r="T3055" s="2">
        <v>70311</v>
      </c>
      <c r="U3055" s="5">
        <f>T3055-S3055</f>
        <v>5737.2295081967241</v>
      </c>
      <c r="V3055" s="4">
        <f>U3055/S3055</f>
        <v>8.8847677075399895E-2</v>
      </c>
      <c r="W3055" s="22">
        <f>S3055*L3055</f>
        <v>53528.31625754376</v>
      </c>
      <c r="X3055" s="22">
        <f>T3055*L3055</f>
        <v>58284.182814783882</v>
      </c>
      <c r="Y3055" s="22">
        <f>X3055-W3055</f>
        <v>4755.8665572401223</v>
      </c>
      <c r="Z3055" s="8">
        <f>Y3055/W3055</f>
        <v>8.8847677075399825E-2</v>
      </c>
      <c r="AA3055" s="11">
        <v>4404</v>
      </c>
      <c r="AB3055" s="2">
        <v>1933</v>
      </c>
      <c r="AC3055" s="2">
        <f>2016-AB3055</f>
        <v>83</v>
      </c>
      <c r="AD3055" s="2" t="s">
        <v>37</v>
      </c>
    </row>
    <row r="3056" spans="1:30" x14ac:dyDescent="0.2">
      <c r="A3056">
        <v>51</v>
      </c>
      <c r="B3056" s="6" t="s">
        <v>415</v>
      </c>
      <c r="C3056" s="6" t="s">
        <v>22</v>
      </c>
      <c r="D3056" s="6" t="s">
        <v>23</v>
      </c>
      <c r="E3056" s="6" t="s">
        <v>2767</v>
      </c>
      <c r="F3056" s="6">
        <v>40</v>
      </c>
      <c r="G3056" s="6">
        <v>45</v>
      </c>
      <c r="H3056" s="7">
        <v>42709</v>
      </c>
      <c r="I3056" s="7">
        <v>42724</v>
      </c>
      <c r="J3056" s="3" t="s">
        <v>2544</v>
      </c>
      <c r="K3056" s="17">
        <f>IF(J3056="Januar",238.19,IF(J3056="Februar",240.59,IF(J3056="Mars",245.99,IF(J3056="April",250.79,IF(J3056="Mai",256.52,IF(J3056="Juni",259.83,IF(J3056="Juli",265.66,IF(J3056="August",272.21,IF(J3056="September",275.91,IF(J3056="Oktober",281.13,IF(J3056="November",284.38,IF(J3056="Desember",287.34,0))))))))))))</f>
        <v>287.33999999999997</v>
      </c>
      <c r="L3056" s="20">
        <f>$K$2/K3056</f>
        <v>0.82894828426254619</v>
      </c>
      <c r="M3056" s="6">
        <v>15</v>
      </c>
      <c r="N3056" s="6">
        <v>4550000</v>
      </c>
      <c r="O3056" s="6">
        <v>4500000</v>
      </c>
      <c r="P3056" s="6">
        <f>O3056-N3056</f>
        <v>-50000</v>
      </c>
      <c r="Q3056" s="8">
        <f>P3056/N3056</f>
        <v>-1.098901098901099E-2</v>
      </c>
      <c r="R3056" s="6"/>
      <c r="S3056" s="9">
        <f>(N3056+R3056)/F3056</f>
        <v>113750</v>
      </c>
      <c r="T3056" s="6">
        <v>112500</v>
      </c>
      <c r="U3056" s="5">
        <f>T3056-S3056</f>
        <v>-1250</v>
      </c>
      <c r="V3056" s="4">
        <f>U3056/S3056</f>
        <v>-1.098901098901099E-2</v>
      </c>
      <c r="W3056" s="22">
        <f>S3056*L3056</f>
        <v>94292.867334864626</v>
      </c>
      <c r="X3056" s="22">
        <f>T3056*L3056</f>
        <v>93256.681979536443</v>
      </c>
      <c r="Y3056" s="22">
        <f>X3056-W3056</f>
        <v>-1036.1853553281835</v>
      </c>
      <c r="Z3056" s="8">
        <f>Y3056/W3056</f>
        <v>-1.0989010989010997E-2</v>
      </c>
      <c r="AA3056" s="10">
        <v>5400</v>
      </c>
      <c r="AB3056" s="6">
        <v>2016</v>
      </c>
      <c r="AC3056" s="6">
        <f>2016-AB3056</f>
        <v>0</v>
      </c>
      <c r="AD3056" s="6" t="s">
        <v>362</v>
      </c>
    </row>
    <row r="3057" spans="1:30" x14ac:dyDescent="0.2">
      <c r="A3057">
        <v>51</v>
      </c>
      <c r="B3057" s="2" t="s">
        <v>1237</v>
      </c>
      <c r="C3057" s="2" t="s">
        <v>22</v>
      </c>
      <c r="D3057" s="2" t="s">
        <v>23</v>
      </c>
      <c r="E3057" s="6" t="s">
        <v>2767</v>
      </c>
      <c r="F3057" s="2">
        <v>62</v>
      </c>
      <c r="G3057" s="2">
        <v>68</v>
      </c>
      <c r="H3057" s="3">
        <v>42706</v>
      </c>
      <c r="I3057" s="3">
        <v>42724</v>
      </c>
      <c r="J3057" s="7" t="s">
        <v>2544</v>
      </c>
      <c r="K3057" s="17">
        <f>IF(J3057="Januar",238.19,IF(J3057="Februar",240.59,IF(J3057="Mars",245.99,IF(J3057="April",250.79,IF(J3057="Mai",256.52,IF(J3057="Juni",259.83,IF(J3057="Juli",265.66,IF(J3057="August",272.21,IF(J3057="September",275.91,IF(J3057="Oktober",281.13,IF(J3057="November",284.38,IF(J3057="Desember",287.34,0))))))))))))</f>
        <v>287.33999999999997</v>
      </c>
      <c r="L3057" s="20">
        <f>$K$2/K3057</f>
        <v>0.82894828426254619</v>
      </c>
      <c r="M3057" s="2">
        <v>18</v>
      </c>
      <c r="N3057" s="2">
        <v>3650000</v>
      </c>
      <c r="O3057" s="2">
        <v>3980000</v>
      </c>
      <c r="P3057" s="2">
        <f>O3057-N3057</f>
        <v>330000</v>
      </c>
      <c r="Q3057" s="4">
        <f>P3057/N3057</f>
        <v>9.0410958904109592E-2</v>
      </c>
      <c r="R3057" s="2">
        <v>139000</v>
      </c>
      <c r="S3057" s="9">
        <f>(N3057+R3057)/F3057</f>
        <v>61112.903225806454</v>
      </c>
      <c r="T3057" s="2">
        <v>66435</v>
      </c>
      <c r="U3057" s="5">
        <f>T3057-S3057</f>
        <v>5322.0967741935456</v>
      </c>
      <c r="V3057" s="4">
        <f>U3057/S3057</f>
        <v>8.7086302454473422E-2</v>
      </c>
      <c r="W3057" s="22">
        <f>S3057*L3057</f>
        <v>50659.436275335283</v>
      </c>
      <c r="X3057" s="22">
        <f>T3057*L3057</f>
        <v>55071.179264982253</v>
      </c>
      <c r="Y3057" s="22">
        <f>X3057-W3057</f>
        <v>4411.7429896469694</v>
      </c>
      <c r="Z3057" s="8">
        <f>Y3057/W3057</f>
        <v>8.7086302454473394E-2</v>
      </c>
      <c r="AA3057" s="11">
        <v>4404</v>
      </c>
      <c r="AB3057" s="2">
        <v>1932</v>
      </c>
      <c r="AC3057" s="2">
        <f>2016-AB3057</f>
        <v>84</v>
      </c>
      <c r="AD3057" s="2" t="s">
        <v>116</v>
      </c>
    </row>
    <row r="3058" spans="1:30" x14ac:dyDescent="0.2">
      <c r="A3058">
        <v>51</v>
      </c>
      <c r="B3058" s="6" t="s">
        <v>1299</v>
      </c>
      <c r="C3058" s="6" t="s">
        <v>22</v>
      </c>
      <c r="D3058" s="6" t="s">
        <v>23</v>
      </c>
      <c r="E3058" s="6" t="s">
        <v>2767</v>
      </c>
      <c r="F3058" s="6">
        <v>64</v>
      </c>
      <c r="G3058" s="6">
        <v>69</v>
      </c>
      <c r="H3058" s="7">
        <v>42707</v>
      </c>
      <c r="I3058" s="7">
        <v>42726</v>
      </c>
      <c r="J3058" s="7" t="s">
        <v>2544</v>
      </c>
      <c r="K3058" s="17">
        <f>IF(J3058="Januar",238.19,IF(J3058="Februar",240.59,IF(J3058="Mars",245.99,IF(J3058="April",250.79,IF(J3058="Mai",256.52,IF(J3058="Juni",259.83,IF(J3058="Juli",265.66,IF(J3058="August",272.21,IF(J3058="September",275.91,IF(J3058="Oktober",281.13,IF(J3058="November",284.38,IF(J3058="Desember",287.34,0))))))))))))</f>
        <v>287.33999999999997</v>
      </c>
      <c r="L3058" s="20">
        <f>$K$2/K3058</f>
        <v>0.82894828426254619</v>
      </c>
      <c r="M3058" s="6">
        <v>19</v>
      </c>
      <c r="N3058" s="6">
        <v>3700000</v>
      </c>
      <c r="O3058" s="6">
        <v>3650000</v>
      </c>
      <c r="P3058" s="6">
        <f>O3058-N3058</f>
        <v>-50000</v>
      </c>
      <c r="Q3058" s="8">
        <f>P3058/N3058</f>
        <v>-1.3513513513513514E-2</v>
      </c>
      <c r="R3058" s="6">
        <v>179000</v>
      </c>
      <c r="S3058" s="9">
        <f>(N3058+R3058)/F3058</f>
        <v>60609.375</v>
      </c>
      <c r="T3058" s="6">
        <v>59828</v>
      </c>
      <c r="U3058" s="5">
        <f>T3058-S3058</f>
        <v>-781.375</v>
      </c>
      <c r="V3058" s="4">
        <f>U3058/S3058</f>
        <v>-1.2891982469708688E-2</v>
      </c>
      <c r="W3058" s="22">
        <f>S3058*L3058</f>
        <v>50242.037416475257</v>
      </c>
      <c r="X3058" s="22">
        <f>T3058*L3058</f>
        <v>49594.317950859615</v>
      </c>
      <c r="Y3058" s="22">
        <f>X3058-W3058</f>
        <v>-647.71946561564255</v>
      </c>
      <c r="Z3058" s="8">
        <f>Y3058/W3058</f>
        <v>-1.28919824697086E-2</v>
      </c>
      <c r="AA3058" s="10">
        <v>33129</v>
      </c>
      <c r="AB3058" s="6">
        <v>1969</v>
      </c>
      <c r="AC3058" s="6">
        <f>2016-AB3058</f>
        <v>47</v>
      </c>
      <c r="AD3058" s="6" t="s">
        <v>108</v>
      </c>
    </row>
    <row r="3059" spans="1:30" x14ac:dyDescent="0.2">
      <c r="P3059" s="2"/>
      <c r="Q3059" s="4">
        <f>AVERAGE(Q2:Q3058)</f>
        <v>9.907592719404397E-2</v>
      </c>
      <c r="V3059" s="4"/>
      <c r="W3059" s="23">
        <f>AVERAGE(W2:W3058)</f>
        <v>58980.965564985876</v>
      </c>
      <c r="X3059" s="23">
        <f>AVERAGE(X2:X3058)</f>
        <v>64577.718337471211</v>
      </c>
      <c r="Y3059" s="23"/>
      <c r="Z3059" s="26">
        <f>AVERAGE(Z2:Z3058)</f>
        <v>9.8007669352997026E-2</v>
      </c>
    </row>
  </sheetData>
  <sortState ref="A2:AD3058">
    <sortCondition ref="I2:I305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8"/>
  <sheetViews>
    <sheetView topLeftCell="H1" workbookViewId="0">
      <selection activeCell="S8" sqref="S8"/>
    </sheetView>
  </sheetViews>
  <sheetFormatPr baseColWidth="10" defaultRowHeight="16" x14ac:dyDescent="0.2"/>
  <cols>
    <col min="2" max="2" width="22.1640625" customWidth="1"/>
    <col min="11" max="11" width="10.83203125" style="15"/>
    <col min="12" max="12" width="11.1640625" style="16" bestFit="1" customWidth="1"/>
    <col min="23" max="23" width="16.33203125" style="21" bestFit="1" customWidth="1"/>
    <col min="24" max="24" width="17" style="21" bestFit="1" customWidth="1"/>
    <col min="25" max="26" width="17" style="21" customWidth="1"/>
  </cols>
  <sheetData>
    <row r="1" spans="1:30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4</v>
      </c>
      <c r="G1" t="s">
        <v>5</v>
      </c>
      <c r="H1" t="s">
        <v>6</v>
      </c>
      <c r="I1" t="s">
        <v>7</v>
      </c>
      <c r="J1" t="s">
        <v>2532</v>
      </c>
      <c r="K1" s="15" t="s">
        <v>2760</v>
      </c>
      <c r="L1" s="16" t="s">
        <v>2761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12</v>
      </c>
      <c r="W1" s="21" t="s">
        <v>2764</v>
      </c>
      <c r="X1" s="21" t="s">
        <v>2763</v>
      </c>
      <c r="Y1" s="21" t="s">
        <v>2769</v>
      </c>
      <c r="Z1" s="21" t="s">
        <v>2762</v>
      </c>
      <c r="AA1" t="s">
        <v>17</v>
      </c>
      <c r="AB1" t="s">
        <v>18</v>
      </c>
      <c r="AC1" t="s">
        <v>19</v>
      </c>
      <c r="AD1" s="1" t="s">
        <v>20</v>
      </c>
    </row>
    <row r="2" spans="1:30" x14ac:dyDescent="0.2">
      <c r="A2">
        <v>1</v>
      </c>
      <c r="B2" s="2" t="s">
        <v>870</v>
      </c>
      <c r="C2" s="2" t="s">
        <v>22</v>
      </c>
      <c r="D2" s="2" t="s">
        <v>23</v>
      </c>
      <c r="E2" s="2" t="s">
        <v>2768</v>
      </c>
      <c r="F2" s="2">
        <v>46</v>
      </c>
      <c r="G2" s="2">
        <v>51</v>
      </c>
      <c r="H2" s="3">
        <v>42371</v>
      </c>
      <c r="I2" s="3">
        <v>42373</v>
      </c>
      <c r="J2" s="3" t="s">
        <v>2533</v>
      </c>
      <c r="K2" s="17">
        <f>IF(J2="Januar",238.19,IF(J2="Februar",240.59,IF(J2="Mars",245.99,IF(J2="April",250.79,IF(J2="Mai",256.52,IF(J2="Juni",259.83,IF(J2="Juli",265.66,IF(J2="August",272.21,IF(J2="September",275.91,IF(J2="Oktober",281.13,IF(J2="November",284.38,IF(J2="Desember",287.34,0))))))))))))</f>
        <v>238.19</v>
      </c>
      <c r="L2" s="20">
        <f>$K$2/K2</f>
        <v>1</v>
      </c>
      <c r="M2" s="2" t="s">
        <v>2548</v>
      </c>
      <c r="N2" s="2">
        <v>3100000</v>
      </c>
      <c r="O2" s="2">
        <v>3450000</v>
      </c>
      <c r="P2" s="2">
        <f t="shared" ref="P2:P65" si="0">O2-N2</f>
        <v>350000</v>
      </c>
      <c r="Q2" s="4">
        <f t="shared" ref="Q2:Q65" si="1">P2/N2</f>
        <v>0.11290322580645161</v>
      </c>
      <c r="R2" s="2"/>
      <c r="S2" s="5">
        <f>(N2+R2)/F2</f>
        <v>67391.304347826081</v>
      </c>
      <c r="T2" s="2">
        <v>75000</v>
      </c>
      <c r="U2" s="5">
        <f t="shared" ref="U2:U65" si="2">T2-S2</f>
        <v>7608.6956521739194</v>
      </c>
      <c r="V2" s="4">
        <f t="shared" ref="V2:V65" si="3">U2/S2</f>
        <v>0.11290322580645172</v>
      </c>
      <c r="W2" s="23">
        <f>S2*L2</f>
        <v>67391.304347826081</v>
      </c>
      <c r="X2" s="23">
        <f>T2*L2</f>
        <v>75000</v>
      </c>
      <c r="Y2" s="23">
        <f>X2-W2</f>
        <v>7608.6956521739194</v>
      </c>
      <c r="Z2" s="4">
        <f>Y2/W2</f>
        <v>0.11290322580645172</v>
      </c>
      <c r="AA2" s="11">
        <v>18871</v>
      </c>
      <c r="AB2" s="2">
        <v>2006</v>
      </c>
      <c r="AC2" s="2">
        <f t="shared" ref="AC2:AC65" si="4">2016-AB2</f>
        <v>10</v>
      </c>
      <c r="AD2" s="2" t="s">
        <v>774</v>
      </c>
    </row>
    <row r="3" spans="1:30" x14ac:dyDescent="0.2">
      <c r="A3">
        <v>1</v>
      </c>
      <c r="B3" s="2" t="s">
        <v>2599</v>
      </c>
      <c r="C3" s="2" t="s">
        <v>22</v>
      </c>
      <c r="D3" s="2" t="s">
        <v>23</v>
      </c>
      <c r="E3" s="2" t="s">
        <v>2768</v>
      </c>
      <c r="F3" s="2">
        <v>49</v>
      </c>
      <c r="G3" s="2">
        <v>57</v>
      </c>
      <c r="H3" s="3">
        <v>42373</v>
      </c>
      <c r="I3" s="3">
        <v>42375</v>
      </c>
      <c r="J3" s="3" t="s">
        <v>2533</v>
      </c>
      <c r="K3" s="17">
        <f t="shared" ref="K3:K66" si="5">IF(J3="Januar",238.19,IF(J3="Februar",240.59,IF(J3="Mars",245.99,IF(J3="April",250.79,IF(J3="Mai",256.52,IF(J3="Juni",259.83,IF(J3="Juli",265.66,IF(J3="August",272.21,IF(J3="September",275.91,IF(J3="Oktober",281.13,IF(J3="November",284.38,IF(J3="Desember",287.34,0))))))))))))</f>
        <v>238.19</v>
      </c>
      <c r="L3" s="20">
        <f t="shared" ref="L3:L66" si="6">$K$2/K3</f>
        <v>1</v>
      </c>
      <c r="M3" s="2" t="s">
        <v>2548</v>
      </c>
      <c r="N3" s="2">
        <v>2600000</v>
      </c>
      <c r="O3" s="2">
        <v>3050000</v>
      </c>
      <c r="P3" s="2">
        <f t="shared" si="0"/>
        <v>450000</v>
      </c>
      <c r="Q3" s="4">
        <f t="shared" si="1"/>
        <v>0.17307692307692307</v>
      </c>
      <c r="R3" s="2"/>
      <c r="S3" s="5">
        <f t="shared" ref="S3:S66" si="7">(N3+R3)/F3</f>
        <v>53061.224489795917</v>
      </c>
      <c r="T3" s="2">
        <v>62245</v>
      </c>
      <c r="U3" s="5">
        <f t="shared" si="2"/>
        <v>9183.7755102040828</v>
      </c>
      <c r="V3" s="4">
        <f t="shared" si="3"/>
        <v>0.17307884615384617</v>
      </c>
      <c r="W3" s="23">
        <f t="shared" ref="W3:W66" si="8">S3*L3</f>
        <v>53061.224489795917</v>
      </c>
      <c r="X3" s="23">
        <f t="shared" ref="X3:X66" si="9">T3*L3</f>
        <v>62245</v>
      </c>
      <c r="Y3" s="23">
        <f t="shared" ref="Y3:Y66" si="10">X3-W3</f>
        <v>9183.7755102040828</v>
      </c>
      <c r="Z3" s="4">
        <f t="shared" ref="Z3:Z66" si="11">Y3/W3</f>
        <v>0.17307884615384617</v>
      </c>
      <c r="AA3" s="2">
        <v>556</v>
      </c>
      <c r="AB3" s="2">
        <v>1890</v>
      </c>
      <c r="AC3" s="2">
        <f t="shared" si="4"/>
        <v>126</v>
      </c>
      <c r="AD3" s="2" t="s">
        <v>123</v>
      </c>
    </row>
    <row r="4" spans="1:30" x14ac:dyDescent="0.2">
      <c r="A4">
        <v>1</v>
      </c>
      <c r="B4" s="6" t="s">
        <v>2373</v>
      </c>
      <c r="C4" s="6" t="s">
        <v>22</v>
      </c>
      <c r="D4" s="6" t="s">
        <v>23</v>
      </c>
      <c r="E4" s="2" t="s">
        <v>2768</v>
      </c>
      <c r="F4" s="6">
        <v>145</v>
      </c>
      <c r="G4" s="6"/>
      <c r="H4" s="7">
        <v>42374</v>
      </c>
      <c r="I4" s="7">
        <v>42375</v>
      </c>
      <c r="J4" s="3" t="s">
        <v>2533</v>
      </c>
      <c r="K4" s="17">
        <f t="shared" si="5"/>
        <v>238.19</v>
      </c>
      <c r="L4" s="20">
        <f t="shared" si="6"/>
        <v>1</v>
      </c>
      <c r="M4" s="6" t="s">
        <v>2555</v>
      </c>
      <c r="N4" s="6">
        <v>17600000</v>
      </c>
      <c r="O4" s="6">
        <v>16950000</v>
      </c>
      <c r="P4" s="6">
        <f t="shared" si="0"/>
        <v>-650000</v>
      </c>
      <c r="Q4" s="8">
        <f t="shared" si="1"/>
        <v>-3.6931818181818184E-2</v>
      </c>
      <c r="R4" s="6"/>
      <c r="S4" s="5">
        <f t="shared" si="7"/>
        <v>121379.31034482758</v>
      </c>
      <c r="T4" s="6">
        <v>116897</v>
      </c>
      <c r="U4" s="9">
        <f t="shared" si="2"/>
        <v>-4482.3103448275797</v>
      </c>
      <c r="V4" s="8">
        <f t="shared" si="3"/>
        <v>-3.6928124999999951E-2</v>
      </c>
      <c r="W4" s="23">
        <f t="shared" si="8"/>
        <v>121379.31034482758</v>
      </c>
      <c r="X4" s="23">
        <f t="shared" si="9"/>
        <v>116897</v>
      </c>
      <c r="Y4" s="23">
        <f t="shared" si="10"/>
        <v>-4482.3103448275797</v>
      </c>
      <c r="Z4" s="4">
        <f t="shared" si="11"/>
        <v>-3.6928124999999951E-2</v>
      </c>
      <c r="AA4" s="6"/>
      <c r="AB4" s="6">
        <v>2014</v>
      </c>
      <c r="AC4" s="6">
        <f t="shared" si="4"/>
        <v>2</v>
      </c>
      <c r="AD4" s="6" t="s">
        <v>2374</v>
      </c>
    </row>
    <row r="5" spans="1:30" x14ac:dyDescent="0.2">
      <c r="A5">
        <v>1</v>
      </c>
      <c r="B5" s="6" t="s">
        <v>2564</v>
      </c>
      <c r="C5" s="6" t="s">
        <v>22</v>
      </c>
      <c r="D5" s="6" t="s">
        <v>23</v>
      </c>
      <c r="E5" s="2" t="s">
        <v>2768</v>
      </c>
      <c r="F5" s="6">
        <v>33</v>
      </c>
      <c r="G5" s="6"/>
      <c r="H5" s="7">
        <v>42373</v>
      </c>
      <c r="I5" s="7">
        <v>42377</v>
      </c>
      <c r="J5" s="3" t="s">
        <v>2533</v>
      </c>
      <c r="K5" s="17">
        <f t="shared" si="5"/>
        <v>238.19</v>
      </c>
      <c r="L5" s="20">
        <f t="shared" si="6"/>
        <v>1</v>
      </c>
      <c r="M5" s="6" t="s">
        <v>2546</v>
      </c>
      <c r="N5" s="6">
        <v>2500000</v>
      </c>
      <c r="O5" s="6">
        <v>2875000</v>
      </c>
      <c r="P5" s="6">
        <f t="shared" si="0"/>
        <v>375000</v>
      </c>
      <c r="Q5" s="8">
        <f t="shared" si="1"/>
        <v>0.15</v>
      </c>
      <c r="R5" s="6"/>
      <c r="S5" s="5">
        <f t="shared" si="7"/>
        <v>75757.57575757576</v>
      </c>
      <c r="T5" s="6">
        <v>87121</v>
      </c>
      <c r="U5" s="9">
        <f t="shared" si="2"/>
        <v>11363.42424242424</v>
      </c>
      <c r="V5" s="8">
        <f t="shared" si="3"/>
        <v>0.14999719999999997</v>
      </c>
      <c r="W5" s="23">
        <f t="shared" si="8"/>
        <v>75757.57575757576</v>
      </c>
      <c r="X5" s="23">
        <f t="shared" si="9"/>
        <v>87121</v>
      </c>
      <c r="Y5" s="23">
        <f t="shared" si="10"/>
        <v>11363.42424242424</v>
      </c>
      <c r="Z5" s="4">
        <f t="shared" si="11"/>
        <v>0.14999719999999997</v>
      </c>
      <c r="AA5" s="6"/>
      <c r="AB5" s="6">
        <v>2008</v>
      </c>
      <c r="AC5" s="6">
        <f t="shared" si="4"/>
        <v>8</v>
      </c>
      <c r="AD5" s="6" t="s">
        <v>191</v>
      </c>
    </row>
    <row r="6" spans="1:30" x14ac:dyDescent="0.2">
      <c r="A6">
        <v>1</v>
      </c>
      <c r="B6" s="2" t="s">
        <v>2622</v>
      </c>
      <c r="C6" s="2" t="s">
        <v>22</v>
      </c>
      <c r="D6" s="2" t="s">
        <v>23</v>
      </c>
      <c r="E6" s="2" t="s">
        <v>2768</v>
      </c>
      <c r="F6" s="2">
        <v>54</v>
      </c>
      <c r="G6" s="2">
        <v>60</v>
      </c>
      <c r="H6" s="3">
        <v>42373</v>
      </c>
      <c r="I6" s="3">
        <v>42377</v>
      </c>
      <c r="J6" s="3" t="s">
        <v>2533</v>
      </c>
      <c r="K6" s="17">
        <f t="shared" si="5"/>
        <v>238.19</v>
      </c>
      <c r="L6" s="20">
        <f t="shared" si="6"/>
        <v>1</v>
      </c>
      <c r="M6" s="2" t="s">
        <v>2546</v>
      </c>
      <c r="N6" s="2">
        <v>2850000</v>
      </c>
      <c r="O6" s="2">
        <v>3150000</v>
      </c>
      <c r="P6" s="2">
        <f t="shared" si="0"/>
        <v>300000</v>
      </c>
      <c r="Q6" s="4">
        <f t="shared" si="1"/>
        <v>0.10526315789473684</v>
      </c>
      <c r="R6" s="2"/>
      <c r="S6" s="5">
        <f t="shared" si="7"/>
        <v>52777.777777777781</v>
      </c>
      <c r="T6" s="2">
        <v>58333</v>
      </c>
      <c r="U6" s="5">
        <f t="shared" si="2"/>
        <v>5555.222222222219</v>
      </c>
      <c r="V6" s="4">
        <f t="shared" si="3"/>
        <v>0.10525684210526309</v>
      </c>
      <c r="W6" s="23">
        <f t="shared" si="8"/>
        <v>52777.777777777781</v>
      </c>
      <c r="X6" s="23">
        <f t="shared" si="9"/>
        <v>58333</v>
      </c>
      <c r="Y6" s="23">
        <f t="shared" si="10"/>
        <v>5555.222222222219</v>
      </c>
      <c r="Z6" s="4">
        <f t="shared" si="11"/>
        <v>0.10525684210526309</v>
      </c>
      <c r="AA6" s="11">
        <v>1650</v>
      </c>
      <c r="AB6" s="2">
        <v>1997</v>
      </c>
      <c r="AC6" s="2">
        <f t="shared" si="4"/>
        <v>19</v>
      </c>
      <c r="AD6" s="2" t="s">
        <v>108</v>
      </c>
    </row>
    <row r="7" spans="1:30" x14ac:dyDescent="0.2">
      <c r="A7">
        <v>1</v>
      </c>
      <c r="B7" s="2" t="s">
        <v>2655</v>
      </c>
      <c r="C7" s="2" t="s">
        <v>22</v>
      </c>
      <c r="D7" s="2" t="s">
        <v>23</v>
      </c>
      <c r="E7" s="2" t="s">
        <v>2768</v>
      </c>
      <c r="F7" s="2">
        <v>70</v>
      </c>
      <c r="G7" s="2">
        <v>77</v>
      </c>
      <c r="H7" s="3">
        <v>42373</v>
      </c>
      <c r="I7" s="3">
        <v>42378</v>
      </c>
      <c r="J7" s="3" t="s">
        <v>2533</v>
      </c>
      <c r="K7" s="17">
        <f t="shared" si="5"/>
        <v>238.19</v>
      </c>
      <c r="L7" s="20">
        <f t="shared" si="6"/>
        <v>1</v>
      </c>
      <c r="M7" s="2" t="s">
        <v>2568</v>
      </c>
      <c r="N7" s="2">
        <v>4690000</v>
      </c>
      <c r="O7" s="2">
        <v>5200000</v>
      </c>
      <c r="P7" s="2">
        <f t="shared" si="0"/>
        <v>510000</v>
      </c>
      <c r="Q7" s="4">
        <f t="shared" si="1"/>
        <v>0.10874200426439233</v>
      </c>
      <c r="R7" s="2"/>
      <c r="S7" s="5">
        <f t="shared" si="7"/>
        <v>67000</v>
      </c>
      <c r="T7" s="2">
        <v>74286</v>
      </c>
      <c r="U7" s="5">
        <f t="shared" si="2"/>
        <v>7286</v>
      </c>
      <c r="V7" s="4">
        <f t="shared" si="3"/>
        <v>0.10874626865671642</v>
      </c>
      <c r="W7" s="23">
        <f t="shared" si="8"/>
        <v>67000</v>
      </c>
      <c r="X7" s="23">
        <f t="shared" si="9"/>
        <v>74286</v>
      </c>
      <c r="Y7" s="23">
        <f t="shared" si="10"/>
        <v>7286</v>
      </c>
      <c r="Z7" s="4">
        <f t="shared" si="11"/>
        <v>0.10874626865671642</v>
      </c>
      <c r="AA7" s="2">
        <v>929</v>
      </c>
      <c r="AB7" s="2">
        <v>1904</v>
      </c>
      <c r="AC7" s="2">
        <f t="shared" si="4"/>
        <v>112</v>
      </c>
      <c r="AD7" s="2" t="s">
        <v>25</v>
      </c>
    </row>
    <row r="8" spans="1:30" x14ac:dyDescent="0.2">
      <c r="A8">
        <v>2</v>
      </c>
      <c r="B8" s="6" t="s">
        <v>2646</v>
      </c>
      <c r="C8" s="6" t="s">
        <v>22</v>
      </c>
      <c r="D8" s="6" t="s">
        <v>23</v>
      </c>
      <c r="E8" s="2" t="s">
        <v>2768</v>
      </c>
      <c r="F8" s="6">
        <v>68</v>
      </c>
      <c r="G8" s="6">
        <v>74</v>
      </c>
      <c r="H8" s="7">
        <v>42377</v>
      </c>
      <c r="I8" s="7">
        <v>42380</v>
      </c>
      <c r="J8" s="3" t="s">
        <v>2533</v>
      </c>
      <c r="K8" s="17">
        <f t="shared" si="5"/>
        <v>238.19</v>
      </c>
      <c r="L8" s="20">
        <f t="shared" si="6"/>
        <v>1</v>
      </c>
      <c r="M8" s="6" t="s">
        <v>2550</v>
      </c>
      <c r="N8" s="6">
        <v>2350000</v>
      </c>
      <c r="O8" s="6">
        <v>2490000</v>
      </c>
      <c r="P8" s="6">
        <f t="shared" si="0"/>
        <v>140000</v>
      </c>
      <c r="Q8" s="8">
        <f t="shared" si="1"/>
        <v>5.9574468085106386E-2</v>
      </c>
      <c r="R8" s="6">
        <v>29788</v>
      </c>
      <c r="S8" s="5">
        <f t="shared" si="7"/>
        <v>34996.882352941175</v>
      </c>
      <c r="T8" s="6">
        <v>37056</v>
      </c>
      <c r="U8" s="9">
        <f t="shared" si="2"/>
        <v>2059.1176470588252</v>
      </c>
      <c r="V8" s="8">
        <f t="shared" si="3"/>
        <v>5.8837173731441678E-2</v>
      </c>
      <c r="W8" s="23">
        <f t="shared" si="8"/>
        <v>34996.882352941175</v>
      </c>
      <c r="X8" s="23">
        <f t="shared" si="9"/>
        <v>37056</v>
      </c>
      <c r="Y8" s="23">
        <f t="shared" si="10"/>
        <v>2059.1176470588252</v>
      </c>
      <c r="Z8" s="4">
        <f t="shared" si="11"/>
        <v>5.8837173731441678E-2</v>
      </c>
      <c r="AA8" s="10">
        <v>34449</v>
      </c>
      <c r="AB8" s="6">
        <v>1956</v>
      </c>
      <c r="AC8" s="6">
        <f t="shared" si="4"/>
        <v>60</v>
      </c>
      <c r="AD8" s="6" t="s">
        <v>1295</v>
      </c>
    </row>
    <row r="9" spans="1:30" x14ac:dyDescent="0.2">
      <c r="A9">
        <v>2</v>
      </c>
      <c r="B9" s="6" t="s">
        <v>1795</v>
      </c>
      <c r="C9" s="6" t="s">
        <v>22</v>
      </c>
      <c r="D9" s="6" t="s">
        <v>23</v>
      </c>
      <c r="E9" s="2" t="s">
        <v>2768</v>
      </c>
      <c r="F9" s="6">
        <v>79</v>
      </c>
      <c r="G9" s="6">
        <v>93</v>
      </c>
      <c r="H9" s="7">
        <v>42377</v>
      </c>
      <c r="I9" s="7">
        <v>42380</v>
      </c>
      <c r="J9" s="3" t="s">
        <v>2533</v>
      </c>
      <c r="K9" s="17">
        <f t="shared" si="5"/>
        <v>238.19</v>
      </c>
      <c r="L9" s="20">
        <f t="shared" si="6"/>
        <v>1</v>
      </c>
      <c r="M9" s="6" t="s">
        <v>2550</v>
      </c>
      <c r="N9" s="6">
        <v>5250000</v>
      </c>
      <c r="O9" s="6">
        <v>5900000</v>
      </c>
      <c r="P9" s="6">
        <f t="shared" si="0"/>
        <v>650000</v>
      </c>
      <c r="Q9" s="8">
        <f t="shared" si="1"/>
        <v>0.12380952380952381</v>
      </c>
      <c r="R9" s="6">
        <v>71000</v>
      </c>
      <c r="S9" s="5">
        <f t="shared" si="7"/>
        <v>67354.430379746831</v>
      </c>
      <c r="T9" s="6">
        <v>75582</v>
      </c>
      <c r="U9" s="9">
        <f t="shared" si="2"/>
        <v>8227.569620253169</v>
      </c>
      <c r="V9" s="8">
        <f t="shared" si="3"/>
        <v>0.12215335463258793</v>
      </c>
      <c r="W9" s="23">
        <f t="shared" si="8"/>
        <v>67354.430379746831</v>
      </c>
      <c r="X9" s="23">
        <f t="shared" si="9"/>
        <v>75582</v>
      </c>
      <c r="Y9" s="23">
        <f t="shared" si="10"/>
        <v>8227.569620253169</v>
      </c>
      <c r="Z9" s="4">
        <f t="shared" si="11"/>
        <v>0.12215335463258793</v>
      </c>
      <c r="AA9" s="6">
        <v>844</v>
      </c>
      <c r="AB9" s="6">
        <v>1894</v>
      </c>
      <c r="AC9" s="6">
        <f t="shared" si="4"/>
        <v>122</v>
      </c>
      <c r="AD9" s="6" t="s">
        <v>67</v>
      </c>
    </row>
    <row r="10" spans="1:30" x14ac:dyDescent="0.2">
      <c r="A10">
        <v>2</v>
      </c>
      <c r="B10" s="6" t="s">
        <v>2373</v>
      </c>
      <c r="C10" s="6" t="s">
        <v>22</v>
      </c>
      <c r="D10" s="6" t="s">
        <v>23</v>
      </c>
      <c r="E10" s="2" t="s">
        <v>2768</v>
      </c>
      <c r="F10" s="6">
        <v>145</v>
      </c>
      <c r="G10" s="6"/>
      <c r="H10" s="7">
        <v>42380</v>
      </c>
      <c r="I10" s="7">
        <v>42381</v>
      </c>
      <c r="J10" s="3" t="s">
        <v>2533</v>
      </c>
      <c r="K10" s="17">
        <f t="shared" si="5"/>
        <v>238.19</v>
      </c>
      <c r="L10" s="20">
        <f t="shared" si="6"/>
        <v>1</v>
      </c>
      <c r="M10" s="6" t="s">
        <v>2555</v>
      </c>
      <c r="N10" s="6">
        <v>17600000</v>
      </c>
      <c r="O10" s="6">
        <v>17000000</v>
      </c>
      <c r="P10" s="6">
        <f t="shared" si="0"/>
        <v>-600000</v>
      </c>
      <c r="Q10" s="8">
        <f t="shared" si="1"/>
        <v>-3.4090909090909088E-2</v>
      </c>
      <c r="R10" s="6"/>
      <c r="S10" s="5">
        <f t="shared" si="7"/>
        <v>121379.31034482758</v>
      </c>
      <c r="T10" s="6">
        <v>117241</v>
      </c>
      <c r="U10" s="9">
        <f t="shared" si="2"/>
        <v>-4138.3103448275797</v>
      </c>
      <c r="V10" s="8">
        <f t="shared" si="3"/>
        <v>-3.4094034090909039E-2</v>
      </c>
      <c r="W10" s="23">
        <f t="shared" si="8"/>
        <v>121379.31034482758</v>
      </c>
      <c r="X10" s="23">
        <f t="shared" si="9"/>
        <v>117241</v>
      </c>
      <c r="Y10" s="23">
        <f t="shared" si="10"/>
        <v>-4138.3103448275797</v>
      </c>
      <c r="Z10" s="4">
        <f t="shared" si="11"/>
        <v>-3.4094034090909039E-2</v>
      </c>
      <c r="AA10" s="6"/>
      <c r="AB10" s="6">
        <v>2014</v>
      </c>
      <c r="AC10" s="6">
        <f t="shared" si="4"/>
        <v>2</v>
      </c>
      <c r="AD10" s="6" t="s">
        <v>2374</v>
      </c>
    </row>
    <row r="11" spans="1:30" x14ac:dyDescent="0.2">
      <c r="A11">
        <v>2</v>
      </c>
      <c r="B11" s="2" t="s">
        <v>2576</v>
      </c>
      <c r="C11" s="2" t="s">
        <v>22</v>
      </c>
      <c r="D11" s="2" t="s">
        <v>23</v>
      </c>
      <c r="E11" s="2" t="s">
        <v>2768</v>
      </c>
      <c r="F11" s="2">
        <v>39</v>
      </c>
      <c r="G11" s="2">
        <v>47</v>
      </c>
      <c r="H11" s="3">
        <v>42380</v>
      </c>
      <c r="I11" s="3">
        <v>42382</v>
      </c>
      <c r="J11" s="3" t="s">
        <v>2533</v>
      </c>
      <c r="K11" s="17">
        <f t="shared" si="5"/>
        <v>238.19</v>
      </c>
      <c r="L11" s="20">
        <f t="shared" si="6"/>
        <v>1</v>
      </c>
      <c r="M11" s="2" t="s">
        <v>2548</v>
      </c>
      <c r="N11" s="2">
        <v>2950000</v>
      </c>
      <c r="O11" s="2">
        <v>3150000</v>
      </c>
      <c r="P11" s="2">
        <f t="shared" si="0"/>
        <v>200000</v>
      </c>
      <c r="Q11" s="4">
        <f t="shared" si="1"/>
        <v>6.7796610169491525E-2</v>
      </c>
      <c r="R11" s="2">
        <v>3723</v>
      </c>
      <c r="S11" s="5">
        <f t="shared" si="7"/>
        <v>75736.487179487172</v>
      </c>
      <c r="T11" s="2">
        <v>80865</v>
      </c>
      <c r="U11" s="5">
        <f t="shared" si="2"/>
        <v>5128.5128205128276</v>
      </c>
      <c r="V11" s="4">
        <f t="shared" si="3"/>
        <v>6.7715219064211601E-2</v>
      </c>
      <c r="W11" s="23">
        <f t="shared" si="8"/>
        <v>75736.487179487172</v>
      </c>
      <c r="X11" s="23">
        <f t="shared" si="9"/>
        <v>80865</v>
      </c>
      <c r="Y11" s="23">
        <f t="shared" si="10"/>
        <v>5128.5128205128276</v>
      </c>
      <c r="Z11" s="4">
        <f t="shared" si="11"/>
        <v>6.7715219064211601E-2</v>
      </c>
      <c r="AA11" s="2">
        <v>620</v>
      </c>
      <c r="AB11" s="2">
        <v>2008</v>
      </c>
      <c r="AC11" s="2">
        <f t="shared" si="4"/>
        <v>8</v>
      </c>
      <c r="AD11" s="2" t="s">
        <v>127</v>
      </c>
    </row>
    <row r="12" spans="1:30" x14ac:dyDescent="0.2">
      <c r="A12">
        <v>2</v>
      </c>
      <c r="B12" s="6" t="s">
        <v>2672</v>
      </c>
      <c r="C12" s="6" t="s">
        <v>22</v>
      </c>
      <c r="D12" s="6" t="s">
        <v>23</v>
      </c>
      <c r="E12" s="2" t="s">
        <v>2768</v>
      </c>
      <c r="F12" s="6">
        <v>77</v>
      </c>
      <c r="G12" s="6"/>
      <c r="H12" s="7">
        <v>42382</v>
      </c>
      <c r="I12" s="7">
        <v>42382</v>
      </c>
      <c r="J12" s="3" t="s">
        <v>2533</v>
      </c>
      <c r="K12" s="17">
        <f t="shared" si="5"/>
        <v>238.19</v>
      </c>
      <c r="L12" s="20">
        <f t="shared" si="6"/>
        <v>1</v>
      </c>
      <c r="M12" s="6" t="s">
        <v>2554</v>
      </c>
      <c r="N12" s="6">
        <v>7000000</v>
      </c>
      <c r="O12" s="6">
        <v>7000000</v>
      </c>
      <c r="P12" s="6">
        <f t="shared" si="0"/>
        <v>0</v>
      </c>
      <c r="Q12" s="8">
        <f t="shared" si="1"/>
        <v>0</v>
      </c>
      <c r="R12" s="6">
        <v>4139</v>
      </c>
      <c r="S12" s="5">
        <f t="shared" si="7"/>
        <v>90962.844155844155</v>
      </c>
      <c r="T12" s="6">
        <v>90963</v>
      </c>
      <c r="U12" s="9">
        <f t="shared" si="2"/>
        <v>0.15584415584453382</v>
      </c>
      <c r="V12" s="8">
        <f t="shared" si="3"/>
        <v>1.71327268062914E-6</v>
      </c>
      <c r="W12" s="23">
        <f t="shared" si="8"/>
        <v>90962.844155844155</v>
      </c>
      <c r="X12" s="23">
        <f t="shared" si="9"/>
        <v>90963</v>
      </c>
      <c r="Y12" s="23">
        <f t="shared" si="10"/>
        <v>0.15584415584453382</v>
      </c>
      <c r="Z12" s="4">
        <f t="shared" si="11"/>
        <v>1.71327268062914E-6</v>
      </c>
      <c r="AA12" s="6"/>
      <c r="AB12" s="6">
        <v>1997</v>
      </c>
      <c r="AC12" s="6">
        <f t="shared" si="4"/>
        <v>19</v>
      </c>
      <c r="AD12" s="6" t="s">
        <v>2673</v>
      </c>
    </row>
    <row r="13" spans="1:30" x14ac:dyDescent="0.2">
      <c r="A13">
        <v>2</v>
      </c>
      <c r="B13" s="6" t="s">
        <v>1835</v>
      </c>
      <c r="C13" s="6" t="s">
        <v>22</v>
      </c>
      <c r="D13" s="6" t="s">
        <v>23</v>
      </c>
      <c r="E13" s="2" t="s">
        <v>2768</v>
      </c>
      <c r="F13" s="6">
        <v>78</v>
      </c>
      <c r="G13" s="6">
        <v>85</v>
      </c>
      <c r="H13" s="7">
        <v>42383</v>
      </c>
      <c r="I13" s="7">
        <v>42383</v>
      </c>
      <c r="J13" s="3" t="s">
        <v>2533</v>
      </c>
      <c r="K13" s="17">
        <f t="shared" si="5"/>
        <v>238.19</v>
      </c>
      <c r="L13" s="20">
        <f t="shared" si="6"/>
        <v>1</v>
      </c>
      <c r="M13" s="6" t="s">
        <v>2554</v>
      </c>
      <c r="N13" s="6">
        <v>3900000</v>
      </c>
      <c r="O13" s="6">
        <v>4300000</v>
      </c>
      <c r="P13" s="6">
        <f t="shared" si="0"/>
        <v>400000</v>
      </c>
      <c r="Q13" s="8">
        <f t="shared" si="1"/>
        <v>0.10256410256410256</v>
      </c>
      <c r="R13" s="6">
        <v>51114</v>
      </c>
      <c r="S13" s="5">
        <f t="shared" si="7"/>
        <v>50655.307692307695</v>
      </c>
      <c r="T13" s="6">
        <v>55784</v>
      </c>
      <c r="U13" s="9">
        <f t="shared" si="2"/>
        <v>5128.6923076923049</v>
      </c>
      <c r="V13" s="8">
        <f t="shared" si="3"/>
        <v>0.10124688885210595</v>
      </c>
      <c r="W13" s="23">
        <f t="shared" si="8"/>
        <v>50655.307692307695</v>
      </c>
      <c r="X13" s="23">
        <f t="shared" si="9"/>
        <v>55784</v>
      </c>
      <c r="Y13" s="23">
        <f t="shared" si="10"/>
        <v>5128.6923076923049</v>
      </c>
      <c r="Z13" s="4">
        <f t="shared" si="11"/>
        <v>0.10124688885210595</v>
      </c>
      <c r="AA13" s="10">
        <v>1867</v>
      </c>
      <c r="AB13" s="6">
        <v>1947</v>
      </c>
      <c r="AC13" s="6">
        <f t="shared" si="4"/>
        <v>69</v>
      </c>
      <c r="AD13" s="6" t="s">
        <v>569</v>
      </c>
    </row>
    <row r="14" spans="1:30" x14ac:dyDescent="0.2">
      <c r="A14">
        <v>2</v>
      </c>
      <c r="B14" s="6" t="s">
        <v>2660</v>
      </c>
      <c r="C14" s="6" t="s">
        <v>22</v>
      </c>
      <c r="D14" s="6" t="s">
        <v>23</v>
      </c>
      <c r="E14" s="2" t="s">
        <v>2768</v>
      </c>
      <c r="F14" s="6">
        <v>72</v>
      </c>
      <c r="G14" s="6">
        <v>82</v>
      </c>
      <c r="H14" s="7">
        <v>42381</v>
      </c>
      <c r="I14" s="7">
        <v>42385</v>
      </c>
      <c r="J14" s="3" t="s">
        <v>2533</v>
      </c>
      <c r="K14" s="17">
        <f t="shared" si="5"/>
        <v>238.19</v>
      </c>
      <c r="L14" s="20">
        <f t="shared" si="6"/>
        <v>1</v>
      </c>
      <c r="M14" s="6" t="s">
        <v>2546</v>
      </c>
      <c r="N14" s="6">
        <v>3800000</v>
      </c>
      <c r="O14" s="6">
        <v>4300000</v>
      </c>
      <c r="P14" s="6">
        <f t="shared" si="0"/>
        <v>500000</v>
      </c>
      <c r="Q14" s="8">
        <f t="shared" si="1"/>
        <v>0.13157894736842105</v>
      </c>
      <c r="R14" s="6"/>
      <c r="S14" s="5">
        <f t="shared" si="7"/>
        <v>52777.777777777781</v>
      </c>
      <c r="T14" s="6">
        <v>59722</v>
      </c>
      <c r="U14" s="9">
        <f t="shared" si="2"/>
        <v>6944.222222222219</v>
      </c>
      <c r="V14" s="8">
        <f t="shared" si="3"/>
        <v>0.13157473684210519</v>
      </c>
      <c r="W14" s="23">
        <f t="shared" si="8"/>
        <v>52777.777777777781</v>
      </c>
      <c r="X14" s="23">
        <f t="shared" si="9"/>
        <v>59722</v>
      </c>
      <c r="Y14" s="23">
        <f t="shared" si="10"/>
        <v>6944.222222222219</v>
      </c>
      <c r="Z14" s="4">
        <f t="shared" si="11"/>
        <v>0.13157473684210519</v>
      </c>
      <c r="AA14" s="10">
        <v>1348</v>
      </c>
      <c r="AB14" s="6">
        <v>1958</v>
      </c>
      <c r="AC14" s="6">
        <f t="shared" si="4"/>
        <v>58</v>
      </c>
      <c r="AD14" s="6" t="s">
        <v>27</v>
      </c>
    </row>
    <row r="15" spans="1:30" x14ac:dyDescent="0.2">
      <c r="A15">
        <v>3</v>
      </c>
      <c r="B15" s="6" t="s">
        <v>2636</v>
      </c>
      <c r="C15" s="6" t="s">
        <v>22</v>
      </c>
      <c r="D15" s="6" t="s">
        <v>23</v>
      </c>
      <c r="E15" s="2" t="s">
        <v>2768</v>
      </c>
      <c r="F15" s="6">
        <v>65</v>
      </c>
      <c r="G15" s="6">
        <v>78</v>
      </c>
      <c r="H15" s="7">
        <v>42385</v>
      </c>
      <c r="I15" s="7">
        <v>42388</v>
      </c>
      <c r="J15" s="3" t="s">
        <v>2533</v>
      </c>
      <c r="K15" s="17">
        <f t="shared" si="5"/>
        <v>238.19</v>
      </c>
      <c r="L15" s="20">
        <f t="shared" si="6"/>
        <v>1</v>
      </c>
      <c r="M15" s="6" t="s">
        <v>2550</v>
      </c>
      <c r="N15" s="6">
        <v>3790000</v>
      </c>
      <c r="O15" s="6">
        <v>4200000</v>
      </c>
      <c r="P15" s="6">
        <f t="shared" si="0"/>
        <v>410000</v>
      </c>
      <c r="Q15" s="8">
        <f t="shared" si="1"/>
        <v>0.10817941952506596</v>
      </c>
      <c r="R15" s="6">
        <v>33344</v>
      </c>
      <c r="S15" s="5">
        <f t="shared" si="7"/>
        <v>58820.676923076921</v>
      </c>
      <c r="T15" s="6">
        <v>65128</v>
      </c>
      <c r="U15" s="9">
        <f t="shared" si="2"/>
        <v>6307.3230769230795</v>
      </c>
      <c r="V15" s="8">
        <f t="shared" si="3"/>
        <v>0.10722969212291653</v>
      </c>
      <c r="W15" s="23">
        <f t="shared" si="8"/>
        <v>58820.676923076921</v>
      </c>
      <c r="X15" s="23">
        <f t="shared" si="9"/>
        <v>65128</v>
      </c>
      <c r="Y15" s="23">
        <f t="shared" si="10"/>
        <v>6307.3230769230795</v>
      </c>
      <c r="Z15" s="4">
        <f t="shared" si="11"/>
        <v>0.10722969212291653</v>
      </c>
      <c r="AA15" s="6">
        <v>642</v>
      </c>
      <c r="AB15" s="6">
        <v>1889</v>
      </c>
      <c r="AC15" s="6">
        <f t="shared" si="4"/>
        <v>127</v>
      </c>
      <c r="AD15" s="6" t="s">
        <v>75</v>
      </c>
    </row>
    <row r="16" spans="1:30" x14ac:dyDescent="0.2">
      <c r="A16">
        <v>3</v>
      </c>
      <c r="B16" s="6" t="s">
        <v>2746</v>
      </c>
      <c r="C16" s="6" t="s">
        <v>22</v>
      </c>
      <c r="D16" s="6" t="s">
        <v>23</v>
      </c>
      <c r="E16" s="2" t="s">
        <v>2768</v>
      </c>
      <c r="F16" s="6">
        <v>132</v>
      </c>
      <c r="G16" s="6">
        <v>148</v>
      </c>
      <c r="H16" s="7">
        <v>42384</v>
      </c>
      <c r="I16" s="7">
        <v>42388</v>
      </c>
      <c r="J16" s="3" t="s">
        <v>2533</v>
      </c>
      <c r="K16" s="17">
        <f t="shared" si="5"/>
        <v>238.19</v>
      </c>
      <c r="L16" s="20">
        <f t="shared" si="6"/>
        <v>1</v>
      </c>
      <c r="M16" s="6" t="s">
        <v>2546</v>
      </c>
      <c r="N16" s="6">
        <v>6300000</v>
      </c>
      <c r="O16" s="6">
        <v>6500000</v>
      </c>
      <c r="P16" s="6">
        <f t="shared" si="0"/>
        <v>200000</v>
      </c>
      <c r="Q16" s="8">
        <f t="shared" si="1"/>
        <v>3.1746031746031744E-2</v>
      </c>
      <c r="R16" s="6">
        <v>87764</v>
      </c>
      <c r="S16" s="5">
        <f t="shared" si="7"/>
        <v>48392.151515151512</v>
      </c>
      <c r="T16" s="6">
        <v>49907</v>
      </c>
      <c r="U16" s="9">
        <f t="shared" si="2"/>
        <v>1514.8484848484877</v>
      </c>
      <c r="V16" s="8">
        <f t="shared" si="3"/>
        <v>3.1303598567511325E-2</v>
      </c>
      <c r="W16" s="23">
        <f t="shared" si="8"/>
        <v>48392.151515151512</v>
      </c>
      <c r="X16" s="23">
        <f t="shared" si="9"/>
        <v>49907</v>
      </c>
      <c r="Y16" s="23">
        <f t="shared" si="10"/>
        <v>1514.8484848484877</v>
      </c>
      <c r="Z16" s="4">
        <f t="shared" si="11"/>
        <v>3.1303598567511325E-2</v>
      </c>
      <c r="AA16" s="6"/>
      <c r="AB16" s="6">
        <v>1904</v>
      </c>
      <c r="AC16" s="6">
        <f t="shared" si="4"/>
        <v>112</v>
      </c>
      <c r="AD16" s="6" t="s">
        <v>25</v>
      </c>
    </row>
    <row r="17" spans="1:30" x14ac:dyDescent="0.2">
      <c r="A17">
        <v>3</v>
      </c>
      <c r="B17" s="6" t="s">
        <v>2603</v>
      </c>
      <c r="C17" s="6" t="s">
        <v>22</v>
      </c>
      <c r="D17" s="6" t="s">
        <v>23</v>
      </c>
      <c r="E17" s="2" t="s">
        <v>2768</v>
      </c>
      <c r="F17" s="6">
        <v>50</v>
      </c>
      <c r="G17" s="6">
        <v>56</v>
      </c>
      <c r="H17" s="7">
        <v>42388</v>
      </c>
      <c r="I17" s="7">
        <v>42391</v>
      </c>
      <c r="J17" s="3" t="s">
        <v>2533</v>
      </c>
      <c r="K17" s="17">
        <f t="shared" si="5"/>
        <v>238.19</v>
      </c>
      <c r="L17" s="20">
        <f t="shared" si="6"/>
        <v>1</v>
      </c>
      <c r="M17" s="6" t="s">
        <v>2550</v>
      </c>
      <c r="N17" s="6">
        <v>2190000</v>
      </c>
      <c r="O17" s="6">
        <v>2450000</v>
      </c>
      <c r="P17" s="6">
        <f t="shared" si="0"/>
        <v>260000</v>
      </c>
      <c r="Q17" s="8">
        <f t="shared" si="1"/>
        <v>0.11872146118721461</v>
      </c>
      <c r="R17" s="6">
        <v>134712</v>
      </c>
      <c r="S17" s="5">
        <f t="shared" si="7"/>
        <v>46494.239999999998</v>
      </c>
      <c r="T17" s="6">
        <v>51694</v>
      </c>
      <c r="U17" s="9">
        <f t="shared" si="2"/>
        <v>5199.760000000002</v>
      </c>
      <c r="V17" s="8">
        <f t="shared" si="3"/>
        <v>0.11183664901286702</v>
      </c>
      <c r="W17" s="23">
        <f t="shared" si="8"/>
        <v>46494.239999999998</v>
      </c>
      <c r="X17" s="23">
        <f t="shared" si="9"/>
        <v>51694</v>
      </c>
      <c r="Y17" s="23">
        <f t="shared" si="10"/>
        <v>5199.760000000002</v>
      </c>
      <c r="Z17" s="4">
        <f t="shared" si="11"/>
        <v>0.11183664901286702</v>
      </c>
      <c r="AA17" s="10">
        <v>16942</v>
      </c>
      <c r="AB17" s="6">
        <v>1966</v>
      </c>
      <c r="AC17" s="6">
        <f t="shared" si="4"/>
        <v>50</v>
      </c>
      <c r="AD17" s="6" t="s">
        <v>181</v>
      </c>
    </row>
    <row r="18" spans="1:30" x14ac:dyDescent="0.2">
      <c r="A18">
        <v>3</v>
      </c>
      <c r="B18" s="6" t="s">
        <v>807</v>
      </c>
      <c r="C18" s="6" t="s">
        <v>22</v>
      </c>
      <c r="D18" s="6" t="s">
        <v>23</v>
      </c>
      <c r="E18" s="2" t="s">
        <v>2768</v>
      </c>
      <c r="F18" s="6">
        <v>55</v>
      </c>
      <c r="G18" s="6">
        <v>60</v>
      </c>
      <c r="H18" s="7">
        <v>42391</v>
      </c>
      <c r="I18" s="7">
        <v>42393</v>
      </c>
      <c r="J18" s="3" t="s">
        <v>2533</v>
      </c>
      <c r="K18" s="17">
        <f t="shared" si="5"/>
        <v>238.19</v>
      </c>
      <c r="L18" s="20">
        <f t="shared" si="6"/>
        <v>1</v>
      </c>
      <c r="M18" s="6" t="s">
        <v>2548</v>
      </c>
      <c r="N18" s="6">
        <v>3750000</v>
      </c>
      <c r="O18" s="6">
        <v>4000000</v>
      </c>
      <c r="P18" s="6">
        <f t="shared" si="0"/>
        <v>250000</v>
      </c>
      <c r="Q18" s="8">
        <f t="shared" si="1"/>
        <v>6.6666666666666666E-2</v>
      </c>
      <c r="R18" s="6"/>
      <c r="S18" s="5">
        <f t="shared" si="7"/>
        <v>68181.818181818177</v>
      </c>
      <c r="T18" s="6">
        <v>72727</v>
      </c>
      <c r="U18" s="9">
        <f t="shared" si="2"/>
        <v>4545.1818181818235</v>
      </c>
      <c r="V18" s="8">
        <f t="shared" si="3"/>
        <v>6.6662666666666745E-2</v>
      </c>
      <c r="W18" s="23">
        <f t="shared" si="8"/>
        <v>68181.818181818177</v>
      </c>
      <c r="X18" s="23">
        <f t="shared" si="9"/>
        <v>72727</v>
      </c>
      <c r="Y18" s="23">
        <f t="shared" si="10"/>
        <v>4545.1818181818235</v>
      </c>
      <c r="Z18" s="4">
        <f t="shared" si="11"/>
        <v>6.6662666666666745E-2</v>
      </c>
      <c r="AA18" s="10">
        <v>2622</v>
      </c>
      <c r="AB18" s="6">
        <v>1997</v>
      </c>
      <c r="AC18" s="6">
        <f t="shared" si="4"/>
        <v>19</v>
      </c>
      <c r="AD18" s="6" t="s">
        <v>27</v>
      </c>
    </row>
    <row r="19" spans="1:30" x14ac:dyDescent="0.2">
      <c r="A19">
        <v>4</v>
      </c>
      <c r="B19" s="2" t="s">
        <v>916</v>
      </c>
      <c r="C19" s="2" t="s">
        <v>22</v>
      </c>
      <c r="D19" s="2" t="s">
        <v>23</v>
      </c>
      <c r="E19" s="2" t="s">
        <v>2768</v>
      </c>
      <c r="F19" s="2">
        <v>36</v>
      </c>
      <c r="G19" s="2">
        <v>41</v>
      </c>
      <c r="H19" s="3">
        <v>42392</v>
      </c>
      <c r="I19" s="3">
        <v>42394</v>
      </c>
      <c r="J19" s="3" t="s">
        <v>2533</v>
      </c>
      <c r="K19" s="17">
        <f t="shared" si="5"/>
        <v>238.19</v>
      </c>
      <c r="L19" s="20">
        <f t="shared" si="6"/>
        <v>1</v>
      </c>
      <c r="M19" s="2" t="s">
        <v>2548</v>
      </c>
      <c r="N19" s="2">
        <v>2190000</v>
      </c>
      <c r="O19" s="2">
        <v>2585000</v>
      </c>
      <c r="P19" s="2">
        <f t="shared" si="0"/>
        <v>395000</v>
      </c>
      <c r="Q19" s="4">
        <f t="shared" si="1"/>
        <v>0.18036529680365296</v>
      </c>
      <c r="R19" s="2"/>
      <c r="S19" s="5">
        <f t="shared" si="7"/>
        <v>60833.333333333336</v>
      </c>
      <c r="T19" s="2">
        <v>71806</v>
      </c>
      <c r="U19" s="5">
        <f t="shared" si="2"/>
        <v>10972.666666666664</v>
      </c>
      <c r="V19" s="4">
        <f t="shared" si="3"/>
        <v>0.18037260273972597</v>
      </c>
      <c r="W19" s="23">
        <f t="shared" si="8"/>
        <v>60833.333333333336</v>
      </c>
      <c r="X19" s="23">
        <f t="shared" si="9"/>
        <v>71806</v>
      </c>
      <c r="Y19" s="23">
        <f t="shared" si="10"/>
        <v>10972.666666666664</v>
      </c>
      <c r="Z19" s="4">
        <f t="shared" si="11"/>
        <v>0.18037260273972597</v>
      </c>
      <c r="AA19" s="2">
        <v>372</v>
      </c>
      <c r="AB19" s="2">
        <v>1923</v>
      </c>
      <c r="AC19" s="2">
        <f t="shared" si="4"/>
        <v>93</v>
      </c>
      <c r="AD19" s="2" t="s">
        <v>96</v>
      </c>
    </row>
    <row r="20" spans="1:30" x14ac:dyDescent="0.2">
      <c r="A20">
        <v>4</v>
      </c>
      <c r="B20" s="6" t="s">
        <v>214</v>
      </c>
      <c r="C20" s="6" t="s">
        <v>22</v>
      </c>
      <c r="D20" s="6" t="s">
        <v>23</v>
      </c>
      <c r="E20" s="2" t="s">
        <v>2768</v>
      </c>
      <c r="F20" s="6">
        <v>32</v>
      </c>
      <c r="G20" s="6">
        <v>36</v>
      </c>
      <c r="H20" s="7">
        <v>42392</v>
      </c>
      <c r="I20" s="7">
        <v>42395</v>
      </c>
      <c r="J20" s="3" t="s">
        <v>2533</v>
      </c>
      <c r="K20" s="17">
        <f t="shared" si="5"/>
        <v>238.19</v>
      </c>
      <c r="L20" s="20">
        <f t="shared" si="6"/>
        <v>1</v>
      </c>
      <c r="M20" s="6" t="s">
        <v>2550</v>
      </c>
      <c r="N20" s="6">
        <v>2490000</v>
      </c>
      <c r="O20" s="6">
        <v>2710000</v>
      </c>
      <c r="P20" s="6">
        <f t="shared" si="0"/>
        <v>220000</v>
      </c>
      <c r="Q20" s="8">
        <f t="shared" si="1"/>
        <v>8.8353413654618476E-2</v>
      </c>
      <c r="R20" s="6">
        <v>10560</v>
      </c>
      <c r="S20" s="5">
        <f t="shared" si="7"/>
        <v>78142.5</v>
      </c>
      <c r="T20" s="6">
        <v>85018</v>
      </c>
      <c r="U20" s="9">
        <f t="shared" si="2"/>
        <v>6875.5</v>
      </c>
      <c r="V20" s="8">
        <f t="shared" si="3"/>
        <v>8.7986690981220209E-2</v>
      </c>
      <c r="W20" s="23">
        <f t="shared" si="8"/>
        <v>78142.5</v>
      </c>
      <c r="X20" s="23">
        <f t="shared" si="9"/>
        <v>85018</v>
      </c>
      <c r="Y20" s="23">
        <f t="shared" si="10"/>
        <v>6875.5</v>
      </c>
      <c r="Z20" s="4">
        <f t="shared" si="11"/>
        <v>8.7986690981220209E-2</v>
      </c>
      <c r="AA20" s="10">
        <v>1164</v>
      </c>
      <c r="AB20" s="6">
        <v>1966</v>
      </c>
      <c r="AC20" s="6">
        <f t="shared" si="4"/>
        <v>50</v>
      </c>
      <c r="AD20" s="6" t="s">
        <v>44</v>
      </c>
    </row>
    <row r="21" spans="1:30" x14ac:dyDescent="0.2">
      <c r="A21">
        <v>4</v>
      </c>
      <c r="B21" s="6" t="s">
        <v>2600</v>
      </c>
      <c r="C21" s="6" t="s">
        <v>22</v>
      </c>
      <c r="D21" s="6" t="s">
        <v>23</v>
      </c>
      <c r="E21" s="2" t="s">
        <v>2768</v>
      </c>
      <c r="F21" s="6">
        <v>50</v>
      </c>
      <c r="G21" s="6">
        <v>59</v>
      </c>
      <c r="H21" s="7">
        <v>42393</v>
      </c>
      <c r="I21" s="7">
        <v>42397</v>
      </c>
      <c r="J21" s="3" t="s">
        <v>2533</v>
      </c>
      <c r="K21" s="17">
        <f t="shared" si="5"/>
        <v>238.19</v>
      </c>
      <c r="L21" s="20">
        <f t="shared" si="6"/>
        <v>1</v>
      </c>
      <c r="M21" s="6" t="s">
        <v>2546</v>
      </c>
      <c r="N21" s="6">
        <v>2600000</v>
      </c>
      <c r="O21" s="6">
        <v>2900000</v>
      </c>
      <c r="P21" s="6">
        <f t="shared" si="0"/>
        <v>300000</v>
      </c>
      <c r="Q21" s="8">
        <f t="shared" si="1"/>
        <v>0.11538461538461539</v>
      </c>
      <c r="R21" s="6"/>
      <c r="S21" s="5">
        <f t="shared" si="7"/>
        <v>52000</v>
      </c>
      <c r="T21" s="6">
        <v>58000</v>
      </c>
      <c r="U21" s="9">
        <f t="shared" si="2"/>
        <v>6000</v>
      </c>
      <c r="V21" s="8">
        <f t="shared" si="3"/>
        <v>0.11538461538461539</v>
      </c>
      <c r="W21" s="23">
        <f t="shared" si="8"/>
        <v>52000</v>
      </c>
      <c r="X21" s="23">
        <f t="shared" si="9"/>
        <v>58000</v>
      </c>
      <c r="Y21" s="23">
        <f t="shared" si="10"/>
        <v>6000</v>
      </c>
      <c r="Z21" s="4">
        <f t="shared" si="11"/>
        <v>0.11538461538461539</v>
      </c>
      <c r="AA21" s="10">
        <v>8053</v>
      </c>
      <c r="AB21" s="6">
        <v>1991</v>
      </c>
      <c r="AC21" s="6">
        <f t="shared" si="4"/>
        <v>25</v>
      </c>
      <c r="AD21" s="6" t="s">
        <v>523</v>
      </c>
    </row>
    <row r="22" spans="1:30" x14ac:dyDescent="0.2">
      <c r="A22">
        <v>4</v>
      </c>
      <c r="B22" s="6" t="s">
        <v>2708</v>
      </c>
      <c r="C22" s="6" t="s">
        <v>22</v>
      </c>
      <c r="D22" s="6" t="s">
        <v>23</v>
      </c>
      <c r="E22" s="2" t="s">
        <v>2768</v>
      </c>
      <c r="F22" s="6">
        <v>90</v>
      </c>
      <c r="G22" s="6">
        <v>97</v>
      </c>
      <c r="H22" s="7">
        <v>42392</v>
      </c>
      <c r="I22" s="7">
        <v>42397</v>
      </c>
      <c r="J22" s="3" t="s">
        <v>2533</v>
      </c>
      <c r="K22" s="17">
        <f t="shared" si="5"/>
        <v>238.19</v>
      </c>
      <c r="L22" s="20">
        <f t="shared" si="6"/>
        <v>1</v>
      </c>
      <c r="M22" s="6" t="s">
        <v>2568</v>
      </c>
      <c r="N22" s="6">
        <v>3250000</v>
      </c>
      <c r="O22" s="6">
        <v>3475000</v>
      </c>
      <c r="P22" s="6">
        <f t="shared" si="0"/>
        <v>225000</v>
      </c>
      <c r="Q22" s="8">
        <f t="shared" si="1"/>
        <v>6.9230769230769235E-2</v>
      </c>
      <c r="R22" s="6">
        <v>88</v>
      </c>
      <c r="S22" s="5">
        <f t="shared" si="7"/>
        <v>36112.088888888888</v>
      </c>
      <c r="T22" s="6">
        <v>38612</v>
      </c>
      <c r="U22" s="9">
        <f t="shared" si="2"/>
        <v>2499.9111111111124</v>
      </c>
      <c r="V22" s="8">
        <f t="shared" si="3"/>
        <v>6.9226433253499642E-2</v>
      </c>
      <c r="W22" s="23">
        <f t="shared" si="8"/>
        <v>36112.088888888888</v>
      </c>
      <c r="X22" s="23">
        <f t="shared" si="9"/>
        <v>38612</v>
      </c>
      <c r="Y22" s="23">
        <f t="shared" si="10"/>
        <v>2499.9111111111124</v>
      </c>
      <c r="Z22" s="4">
        <f t="shared" si="11"/>
        <v>6.9226433253499642E-2</v>
      </c>
      <c r="AA22" s="10">
        <v>11240</v>
      </c>
      <c r="AB22" s="6">
        <v>1994</v>
      </c>
      <c r="AC22" s="6">
        <f t="shared" si="4"/>
        <v>22</v>
      </c>
      <c r="AD22" s="6" t="s">
        <v>34</v>
      </c>
    </row>
    <row r="23" spans="1:30" x14ac:dyDescent="0.2">
      <c r="A23">
        <v>4</v>
      </c>
      <c r="B23" s="6" t="s">
        <v>2752</v>
      </c>
      <c r="C23" s="6" t="s">
        <v>22</v>
      </c>
      <c r="D23" s="6" t="s">
        <v>23</v>
      </c>
      <c r="E23" s="2" t="s">
        <v>2768</v>
      </c>
      <c r="F23" s="6">
        <v>145</v>
      </c>
      <c r="G23" s="6">
        <v>158</v>
      </c>
      <c r="H23" s="7">
        <v>42394</v>
      </c>
      <c r="I23" s="7">
        <v>42398</v>
      </c>
      <c r="J23" s="3" t="s">
        <v>2533</v>
      </c>
      <c r="K23" s="17">
        <f t="shared" si="5"/>
        <v>238.19</v>
      </c>
      <c r="L23" s="20">
        <f t="shared" si="6"/>
        <v>1</v>
      </c>
      <c r="M23" s="6" t="s">
        <v>2546</v>
      </c>
      <c r="N23" s="6">
        <v>7200000</v>
      </c>
      <c r="O23" s="6">
        <v>7600000</v>
      </c>
      <c r="P23" s="6">
        <f t="shared" si="0"/>
        <v>400000</v>
      </c>
      <c r="Q23" s="8">
        <f t="shared" si="1"/>
        <v>5.5555555555555552E-2</v>
      </c>
      <c r="R23" s="6">
        <v>89016</v>
      </c>
      <c r="S23" s="5">
        <f t="shared" si="7"/>
        <v>50269.075862068967</v>
      </c>
      <c r="T23" s="6">
        <v>53028</v>
      </c>
      <c r="U23" s="9">
        <f t="shared" si="2"/>
        <v>2758.9241379310333</v>
      </c>
      <c r="V23" s="8">
        <f t="shared" si="3"/>
        <v>5.4883128257641335E-2</v>
      </c>
      <c r="W23" s="23">
        <f t="shared" si="8"/>
        <v>50269.075862068967</v>
      </c>
      <c r="X23" s="23">
        <f t="shared" si="9"/>
        <v>53028</v>
      </c>
      <c r="Y23" s="23">
        <f t="shared" si="10"/>
        <v>2758.9241379310333</v>
      </c>
      <c r="Z23" s="4">
        <f t="shared" si="11"/>
        <v>5.4883128257641335E-2</v>
      </c>
      <c r="AA23" s="6">
        <v>798</v>
      </c>
      <c r="AB23" s="6">
        <v>1895</v>
      </c>
      <c r="AC23" s="6">
        <f t="shared" si="4"/>
        <v>121</v>
      </c>
      <c r="AD23" s="6" t="s">
        <v>90</v>
      </c>
    </row>
    <row r="24" spans="1:30" x14ac:dyDescent="0.2">
      <c r="A24">
        <v>5</v>
      </c>
      <c r="B24" s="6" t="s">
        <v>1700</v>
      </c>
      <c r="C24" s="6" t="s">
        <v>22</v>
      </c>
      <c r="D24" s="6" t="s">
        <v>23</v>
      </c>
      <c r="E24" s="2" t="s">
        <v>2768</v>
      </c>
      <c r="F24" s="6">
        <v>104</v>
      </c>
      <c r="G24" s="6">
        <v>114</v>
      </c>
      <c r="H24" s="7">
        <v>42397</v>
      </c>
      <c r="I24" s="7">
        <v>42401</v>
      </c>
      <c r="J24" s="7" t="s">
        <v>2534</v>
      </c>
      <c r="K24" s="17">
        <f t="shared" si="5"/>
        <v>240.59</v>
      </c>
      <c r="L24" s="20">
        <f t="shared" si="6"/>
        <v>0.99002452304750821</v>
      </c>
      <c r="M24" s="6" t="s">
        <v>2546</v>
      </c>
      <c r="N24" s="6">
        <v>7850000</v>
      </c>
      <c r="O24" s="6">
        <v>7850000</v>
      </c>
      <c r="P24" s="6">
        <f t="shared" si="0"/>
        <v>0</v>
      </c>
      <c r="Q24" s="8">
        <f t="shared" si="1"/>
        <v>0</v>
      </c>
      <c r="R24" s="6"/>
      <c r="S24" s="5">
        <f t="shared" si="7"/>
        <v>75480.769230769234</v>
      </c>
      <c r="T24" s="6">
        <v>75481</v>
      </c>
      <c r="U24" s="9">
        <f t="shared" si="2"/>
        <v>0.23076923076587263</v>
      </c>
      <c r="V24" s="8">
        <f t="shared" si="3"/>
        <v>3.057324840719841E-6</v>
      </c>
      <c r="W24" s="23">
        <f t="shared" si="8"/>
        <v>74727.81255695135</v>
      </c>
      <c r="X24" s="23">
        <f t="shared" si="9"/>
        <v>74728.041024148974</v>
      </c>
      <c r="Y24" s="23">
        <f t="shared" si="10"/>
        <v>0.22846719762310386</v>
      </c>
      <c r="Z24" s="4">
        <f t="shared" si="11"/>
        <v>3.0573248407209172E-6</v>
      </c>
      <c r="AA24" s="6"/>
      <c r="AB24" s="6">
        <v>2013</v>
      </c>
      <c r="AC24" s="6">
        <f t="shared" si="4"/>
        <v>3</v>
      </c>
      <c r="AD24" s="6" t="s">
        <v>37</v>
      </c>
    </row>
    <row r="25" spans="1:30" x14ac:dyDescent="0.2">
      <c r="A25">
        <v>5</v>
      </c>
      <c r="B25" s="2" t="s">
        <v>2559</v>
      </c>
      <c r="C25" s="2" t="s">
        <v>22</v>
      </c>
      <c r="D25" s="2" t="s">
        <v>23</v>
      </c>
      <c r="E25" s="2" t="s">
        <v>2768</v>
      </c>
      <c r="F25" s="2">
        <v>30</v>
      </c>
      <c r="G25" s="2">
        <v>33</v>
      </c>
      <c r="H25" s="3">
        <v>42400</v>
      </c>
      <c r="I25" s="3">
        <v>42402</v>
      </c>
      <c r="J25" s="3" t="s">
        <v>2534</v>
      </c>
      <c r="K25" s="17">
        <f t="shared" si="5"/>
        <v>240.59</v>
      </c>
      <c r="L25" s="20">
        <f t="shared" si="6"/>
        <v>0.99002452304750821</v>
      </c>
      <c r="M25" s="2" t="s">
        <v>2548</v>
      </c>
      <c r="N25" s="2">
        <v>1890000</v>
      </c>
      <c r="O25" s="2">
        <v>2100000</v>
      </c>
      <c r="P25" s="2">
        <f t="shared" si="0"/>
        <v>210000</v>
      </c>
      <c r="Q25" s="4">
        <f t="shared" si="1"/>
        <v>0.1111111111111111</v>
      </c>
      <c r="R25" s="2">
        <v>6862</v>
      </c>
      <c r="S25" s="5">
        <f t="shared" si="7"/>
        <v>63228.73333333333</v>
      </c>
      <c r="T25" s="2">
        <v>70229</v>
      </c>
      <c r="U25" s="5">
        <f t="shared" si="2"/>
        <v>7000.2666666666701</v>
      </c>
      <c r="V25" s="4">
        <f t="shared" si="3"/>
        <v>0.11071337820041738</v>
      </c>
      <c r="W25" s="23">
        <f t="shared" si="8"/>
        <v>62597.996561231412</v>
      </c>
      <c r="X25" s="23">
        <f t="shared" si="9"/>
        <v>69528.432229103448</v>
      </c>
      <c r="Y25" s="23">
        <f t="shared" si="10"/>
        <v>6930.435667872036</v>
      </c>
      <c r="Z25" s="4">
        <f t="shared" si="11"/>
        <v>0.11071337820041732</v>
      </c>
      <c r="AA25" s="11">
        <v>4769</v>
      </c>
      <c r="AB25" s="2">
        <v>1972</v>
      </c>
      <c r="AC25" s="2">
        <f t="shared" si="4"/>
        <v>44</v>
      </c>
      <c r="AD25" s="2" t="s">
        <v>63</v>
      </c>
    </row>
    <row r="26" spans="1:30" x14ac:dyDescent="0.2">
      <c r="A26">
        <v>5</v>
      </c>
      <c r="B26" s="2" t="s">
        <v>2577</v>
      </c>
      <c r="C26" s="2" t="s">
        <v>22</v>
      </c>
      <c r="D26" s="2" t="s">
        <v>23</v>
      </c>
      <c r="E26" s="2" t="s">
        <v>2768</v>
      </c>
      <c r="F26" s="2">
        <v>39</v>
      </c>
      <c r="G26" s="2">
        <v>43</v>
      </c>
      <c r="H26" s="3">
        <v>42402</v>
      </c>
      <c r="I26" s="3">
        <v>42402</v>
      </c>
      <c r="J26" s="7" t="s">
        <v>2534</v>
      </c>
      <c r="K26" s="17">
        <f t="shared" si="5"/>
        <v>240.59</v>
      </c>
      <c r="L26" s="20">
        <f t="shared" si="6"/>
        <v>0.99002452304750821</v>
      </c>
      <c r="M26" s="2" t="s">
        <v>2554</v>
      </c>
      <c r="N26" s="2">
        <v>2460000</v>
      </c>
      <c r="O26" s="2">
        <v>2875000</v>
      </c>
      <c r="P26" s="2">
        <f t="shared" si="0"/>
        <v>415000</v>
      </c>
      <c r="Q26" s="4">
        <f t="shared" si="1"/>
        <v>0.16869918699186992</v>
      </c>
      <c r="R26" s="2"/>
      <c r="S26" s="5">
        <f t="shared" si="7"/>
        <v>63076.923076923078</v>
      </c>
      <c r="T26" s="2">
        <v>73718</v>
      </c>
      <c r="U26" s="5">
        <f t="shared" si="2"/>
        <v>10641.076923076922</v>
      </c>
      <c r="V26" s="4">
        <f t="shared" si="3"/>
        <v>0.16869999999999999</v>
      </c>
      <c r="W26" s="23">
        <f t="shared" si="8"/>
        <v>62447.700684535135</v>
      </c>
      <c r="X26" s="23">
        <f t="shared" si="9"/>
        <v>72982.627790016209</v>
      </c>
      <c r="Y26" s="23">
        <f t="shared" si="10"/>
        <v>10534.927105481074</v>
      </c>
      <c r="Z26" s="4">
        <f t="shared" si="11"/>
        <v>0.16869999999999996</v>
      </c>
      <c r="AA26" s="11">
        <v>1439</v>
      </c>
      <c r="AB26" s="2">
        <v>2012</v>
      </c>
      <c r="AC26" s="2">
        <f t="shared" si="4"/>
        <v>4</v>
      </c>
      <c r="AD26" s="2" t="s">
        <v>44</v>
      </c>
    </row>
    <row r="27" spans="1:30" x14ac:dyDescent="0.2">
      <c r="A27">
        <v>5</v>
      </c>
      <c r="B27" s="6" t="s">
        <v>2671</v>
      </c>
      <c r="C27" s="6" t="s">
        <v>22</v>
      </c>
      <c r="D27" s="6" t="s">
        <v>23</v>
      </c>
      <c r="E27" s="2" t="s">
        <v>2768</v>
      </c>
      <c r="F27" s="6">
        <v>76</v>
      </c>
      <c r="G27" s="6">
        <v>83</v>
      </c>
      <c r="H27" s="7">
        <v>42399</v>
      </c>
      <c r="I27" s="7">
        <v>42402</v>
      </c>
      <c r="J27" s="3" t="s">
        <v>2534</v>
      </c>
      <c r="K27" s="17">
        <f t="shared" si="5"/>
        <v>240.59</v>
      </c>
      <c r="L27" s="20">
        <f t="shared" si="6"/>
        <v>0.99002452304750821</v>
      </c>
      <c r="M27" s="6" t="s">
        <v>2550</v>
      </c>
      <c r="N27" s="6">
        <v>2290000</v>
      </c>
      <c r="O27" s="6">
        <v>2500000</v>
      </c>
      <c r="P27" s="6">
        <f t="shared" si="0"/>
        <v>210000</v>
      </c>
      <c r="Q27" s="8">
        <f t="shared" si="1"/>
        <v>9.1703056768558958E-2</v>
      </c>
      <c r="R27" s="6">
        <v>9143</v>
      </c>
      <c r="S27" s="5">
        <f t="shared" si="7"/>
        <v>30251.88157894737</v>
      </c>
      <c r="T27" s="6">
        <v>33015</v>
      </c>
      <c r="U27" s="9">
        <f t="shared" si="2"/>
        <v>2763.1184210526299</v>
      </c>
      <c r="V27" s="8">
        <f t="shared" si="3"/>
        <v>9.133707646718793E-2</v>
      </c>
      <c r="W27" s="23">
        <f t="shared" si="8"/>
        <v>29950.104631487069</v>
      </c>
      <c r="X27" s="23">
        <f t="shared" si="9"/>
        <v>32685.659628413483</v>
      </c>
      <c r="Y27" s="23">
        <f t="shared" si="10"/>
        <v>2735.5549969264139</v>
      </c>
      <c r="Z27" s="4">
        <f t="shared" si="11"/>
        <v>9.133707646718793E-2</v>
      </c>
      <c r="AA27" s="10">
        <v>16626</v>
      </c>
      <c r="AB27" s="6">
        <v>1987</v>
      </c>
      <c r="AC27" s="6">
        <f t="shared" si="4"/>
        <v>29</v>
      </c>
      <c r="AD27" s="6" t="s">
        <v>37</v>
      </c>
    </row>
    <row r="28" spans="1:30" x14ac:dyDescent="0.2">
      <c r="A28">
        <v>5</v>
      </c>
      <c r="B28" s="6" t="s">
        <v>2729</v>
      </c>
      <c r="C28" s="6" t="s">
        <v>22</v>
      </c>
      <c r="D28" s="6" t="s">
        <v>23</v>
      </c>
      <c r="E28" s="2" t="s">
        <v>2768</v>
      </c>
      <c r="F28" s="6">
        <v>102</v>
      </c>
      <c r="G28" s="6">
        <v>113</v>
      </c>
      <c r="H28" s="7">
        <v>42399</v>
      </c>
      <c r="I28" s="7">
        <v>42403</v>
      </c>
      <c r="J28" s="7" t="s">
        <v>2534</v>
      </c>
      <c r="K28" s="17">
        <f t="shared" si="5"/>
        <v>240.59</v>
      </c>
      <c r="L28" s="20">
        <f t="shared" si="6"/>
        <v>0.99002452304750821</v>
      </c>
      <c r="M28" s="6" t="s">
        <v>2546</v>
      </c>
      <c r="N28" s="6">
        <v>3190000</v>
      </c>
      <c r="O28" s="6">
        <v>3500000</v>
      </c>
      <c r="P28" s="6">
        <f t="shared" si="0"/>
        <v>310000</v>
      </c>
      <c r="Q28" s="8">
        <f t="shared" si="1"/>
        <v>9.7178683385579931E-2</v>
      </c>
      <c r="R28" s="6">
        <v>3203</v>
      </c>
      <c r="S28" s="5">
        <f t="shared" si="7"/>
        <v>31305.911764705881</v>
      </c>
      <c r="T28" s="6">
        <v>34345</v>
      </c>
      <c r="U28" s="9">
        <f t="shared" si="2"/>
        <v>3039.0882352941189</v>
      </c>
      <c r="V28" s="8">
        <f t="shared" si="3"/>
        <v>9.7077135402916806E-2</v>
      </c>
      <c r="W28" s="23">
        <f t="shared" si="8"/>
        <v>30993.620363420316</v>
      </c>
      <c r="X28" s="23">
        <f t="shared" si="9"/>
        <v>34002.392244066672</v>
      </c>
      <c r="Y28" s="23">
        <f t="shared" si="10"/>
        <v>3008.7718806463563</v>
      </c>
      <c r="Z28" s="4">
        <f t="shared" si="11"/>
        <v>9.7077135402916889E-2</v>
      </c>
      <c r="AA28" s="10">
        <v>3717</v>
      </c>
      <c r="AB28" s="6">
        <v>2007</v>
      </c>
      <c r="AC28" s="6">
        <f t="shared" si="4"/>
        <v>9</v>
      </c>
      <c r="AD28" s="6" t="s">
        <v>96</v>
      </c>
    </row>
    <row r="29" spans="1:30" x14ac:dyDescent="0.2">
      <c r="A29">
        <v>5</v>
      </c>
      <c r="B29" s="2" t="s">
        <v>2551</v>
      </c>
      <c r="C29" s="2" t="s">
        <v>22</v>
      </c>
      <c r="D29" s="2" t="s">
        <v>23</v>
      </c>
      <c r="E29" s="2" t="s">
        <v>2768</v>
      </c>
      <c r="F29" s="2">
        <v>27</v>
      </c>
      <c r="G29" s="2">
        <v>31</v>
      </c>
      <c r="H29" s="3">
        <v>42401</v>
      </c>
      <c r="I29" s="3">
        <v>42404</v>
      </c>
      <c r="J29" s="3" t="s">
        <v>2534</v>
      </c>
      <c r="K29" s="17">
        <f t="shared" si="5"/>
        <v>240.59</v>
      </c>
      <c r="L29" s="20">
        <f t="shared" si="6"/>
        <v>0.99002452304750821</v>
      </c>
      <c r="M29" s="2" t="s">
        <v>2550</v>
      </c>
      <c r="N29" s="2">
        <v>1990000</v>
      </c>
      <c r="O29" s="2">
        <v>2450000</v>
      </c>
      <c r="P29" s="2">
        <f t="shared" si="0"/>
        <v>460000</v>
      </c>
      <c r="Q29" s="4">
        <f t="shared" si="1"/>
        <v>0.23115577889447236</v>
      </c>
      <c r="R29" s="2"/>
      <c r="S29" s="5">
        <f t="shared" si="7"/>
        <v>73703.703703703708</v>
      </c>
      <c r="T29" s="2">
        <v>90741</v>
      </c>
      <c r="U29" s="5">
        <f t="shared" si="2"/>
        <v>17037.296296296292</v>
      </c>
      <c r="V29" s="4">
        <f t="shared" si="3"/>
        <v>0.23115929648241199</v>
      </c>
      <c r="W29" s="23">
        <f t="shared" si="8"/>
        <v>72968.474106094131</v>
      </c>
      <c r="X29" s="23">
        <f t="shared" si="9"/>
        <v>89835.815245853941</v>
      </c>
      <c r="Y29" s="23">
        <f t="shared" si="10"/>
        <v>16867.34113975981</v>
      </c>
      <c r="Z29" s="4">
        <f t="shared" si="11"/>
        <v>0.23115929648241193</v>
      </c>
      <c r="AA29" s="2">
        <v>337</v>
      </c>
      <c r="AB29" s="2">
        <v>1892</v>
      </c>
      <c r="AC29" s="2">
        <f t="shared" si="4"/>
        <v>124</v>
      </c>
      <c r="AD29" s="2" t="s">
        <v>27</v>
      </c>
    </row>
    <row r="30" spans="1:30" x14ac:dyDescent="0.2">
      <c r="A30">
        <v>5</v>
      </c>
      <c r="B30" s="2" t="s">
        <v>2592</v>
      </c>
      <c r="C30" s="2" t="s">
        <v>22</v>
      </c>
      <c r="D30" s="2" t="s">
        <v>23</v>
      </c>
      <c r="E30" s="2" t="s">
        <v>2768</v>
      </c>
      <c r="F30" s="2">
        <v>47</v>
      </c>
      <c r="G30" s="2">
        <v>53</v>
      </c>
      <c r="H30" s="3">
        <v>42401</v>
      </c>
      <c r="I30" s="3">
        <v>42404</v>
      </c>
      <c r="J30" s="7" t="s">
        <v>2534</v>
      </c>
      <c r="K30" s="17">
        <f t="shared" si="5"/>
        <v>240.59</v>
      </c>
      <c r="L30" s="20">
        <f t="shared" si="6"/>
        <v>0.99002452304750821</v>
      </c>
      <c r="M30" s="2" t="s">
        <v>2550</v>
      </c>
      <c r="N30" s="2">
        <v>2850000</v>
      </c>
      <c r="O30" s="2">
        <v>2900000</v>
      </c>
      <c r="P30" s="2">
        <f t="shared" si="0"/>
        <v>50000</v>
      </c>
      <c r="Q30" s="4">
        <f t="shared" si="1"/>
        <v>1.7543859649122806E-2</v>
      </c>
      <c r="R30" s="2"/>
      <c r="S30" s="5">
        <f t="shared" si="7"/>
        <v>60638.297872340423</v>
      </c>
      <c r="T30" s="2">
        <v>61702</v>
      </c>
      <c r="U30" s="5">
        <f t="shared" si="2"/>
        <v>1063.7021276595769</v>
      </c>
      <c r="V30" s="4">
        <f t="shared" si="3"/>
        <v>1.7541754385964954E-2</v>
      </c>
      <c r="W30" s="23">
        <f t="shared" si="8"/>
        <v>60033.40192947656</v>
      </c>
      <c r="X30" s="23">
        <f t="shared" si="9"/>
        <v>61086.49312107735</v>
      </c>
      <c r="Y30" s="23">
        <f t="shared" si="10"/>
        <v>1053.0911916007899</v>
      </c>
      <c r="Z30" s="4">
        <f t="shared" si="11"/>
        <v>1.7541754385964912E-2</v>
      </c>
      <c r="AA30" s="11">
        <v>1488</v>
      </c>
      <c r="AB30" s="2">
        <v>1993</v>
      </c>
      <c r="AC30" s="2">
        <f t="shared" si="4"/>
        <v>23</v>
      </c>
      <c r="AD30" s="2" t="s">
        <v>127</v>
      </c>
    </row>
    <row r="31" spans="1:30" x14ac:dyDescent="0.2">
      <c r="A31">
        <v>5</v>
      </c>
      <c r="B31" s="6" t="s">
        <v>1542</v>
      </c>
      <c r="C31" s="6" t="s">
        <v>22</v>
      </c>
      <c r="D31" s="6" t="s">
        <v>23</v>
      </c>
      <c r="E31" s="2" t="s">
        <v>2768</v>
      </c>
      <c r="F31" s="6">
        <v>101</v>
      </c>
      <c r="G31" s="6">
        <v>107</v>
      </c>
      <c r="H31" s="7">
        <v>42404</v>
      </c>
      <c r="I31" s="7">
        <v>42404</v>
      </c>
      <c r="J31" s="3" t="s">
        <v>2534</v>
      </c>
      <c r="K31" s="17">
        <f t="shared" si="5"/>
        <v>240.59</v>
      </c>
      <c r="L31" s="20">
        <f t="shared" si="6"/>
        <v>0.99002452304750821</v>
      </c>
      <c r="M31" s="6" t="s">
        <v>2554</v>
      </c>
      <c r="N31" s="6">
        <v>3500000</v>
      </c>
      <c r="O31" s="6">
        <v>3700000</v>
      </c>
      <c r="P31" s="6">
        <f t="shared" si="0"/>
        <v>200000</v>
      </c>
      <c r="Q31" s="8">
        <f t="shared" si="1"/>
        <v>5.7142857142857141E-2</v>
      </c>
      <c r="R31" s="6">
        <v>17000</v>
      </c>
      <c r="S31" s="5">
        <f t="shared" si="7"/>
        <v>34821.782178217822</v>
      </c>
      <c r="T31" s="6">
        <v>36802</v>
      </c>
      <c r="U31" s="9">
        <f t="shared" si="2"/>
        <v>1980.2178217821784</v>
      </c>
      <c r="V31" s="8">
        <f t="shared" si="3"/>
        <v>5.6867216377594544E-2</v>
      </c>
      <c r="W31" s="23">
        <f t="shared" si="8"/>
        <v>34474.418292654322</v>
      </c>
      <c r="X31" s="23">
        <f t="shared" si="9"/>
        <v>36434.882497194398</v>
      </c>
      <c r="Y31" s="23">
        <f t="shared" si="10"/>
        <v>1960.464204540076</v>
      </c>
      <c r="Z31" s="4">
        <f t="shared" si="11"/>
        <v>5.6867216377594523E-2</v>
      </c>
      <c r="AA31" s="10">
        <v>12807</v>
      </c>
      <c r="AB31" s="6">
        <v>1973</v>
      </c>
      <c r="AC31" s="6">
        <f t="shared" si="4"/>
        <v>43</v>
      </c>
      <c r="AD31" s="6" t="s">
        <v>2718</v>
      </c>
    </row>
    <row r="32" spans="1:30" x14ac:dyDescent="0.2">
      <c r="A32">
        <v>5</v>
      </c>
      <c r="B32" s="6" t="s">
        <v>2653</v>
      </c>
      <c r="C32" s="6" t="s">
        <v>22</v>
      </c>
      <c r="D32" s="6" t="s">
        <v>23</v>
      </c>
      <c r="E32" s="2" t="s">
        <v>2768</v>
      </c>
      <c r="F32" s="6">
        <v>70</v>
      </c>
      <c r="G32" s="6">
        <v>77</v>
      </c>
      <c r="H32" s="7">
        <v>42402</v>
      </c>
      <c r="I32" s="7">
        <v>42405</v>
      </c>
      <c r="J32" s="7" t="s">
        <v>2534</v>
      </c>
      <c r="K32" s="17">
        <f t="shared" si="5"/>
        <v>240.59</v>
      </c>
      <c r="L32" s="20">
        <f t="shared" si="6"/>
        <v>0.99002452304750821</v>
      </c>
      <c r="M32" s="6" t="s">
        <v>2550</v>
      </c>
      <c r="N32" s="6">
        <v>2490000</v>
      </c>
      <c r="O32" s="6">
        <v>2850000</v>
      </c>
      <c r="P32" s="6">
        <f t="shared" si="0"/>
        <v>360000</v>
      </c>
      <c r="Q32" s="8">
        <f t="shared" si="1"/>
        <v>0.14457831325301204</v>
      </c>
      <c r="R32" s="6">
        <v>74091</v>
      </c>
      <c r="S32" s="5">
        <f t="shared" si="7"/>
        <v>36629.87142857143</v>
      </c>
      <c r="T32" s="6">
        <v>41773</v>
      </c>
      <c r="U32" s="9">
        <f t="shared" si="2"/>
        <v>5143.1285714285696</v>
      </c>
      <c r="V32" s="8">
        <f t="shared" si="3"/>
        <v>0.14040804324027495</v>
      </c>
      <c r="W32" s="23">
        <f t="shared" si="8"/>
        <v>36264.470990362977</v>
      </c>
      <c r="X32" s="23">
        <f t="shared" si="9"/>
        <v>41356.294401263563</v>
      </c>
      <c r="Y32" s="23">
        <f t="shared" si="10"/>
        <v>5091.8234109005862</v>
      </c>
      <c r="Z32" s="4">
        <f t="shared" si="11"/>
        <v>0.14040804324027509</v>
      </c>
      <c r="AA32" s="6"/>
      <c r="AB32" s="6">
        <v>1965</v>
      </c>
      <c r="AC32" s="6">
        <f t="shared" si="4"/>
        <v>51</v>
      </c>
      <c r="AD32" s="6" t="s">
        <v>37</v>
      </c>
    </row>
    <row r="33" spans="1:30" x14ac:dyDescent="0.2">
      <c r="A33">
        <v>6</v>
      </c>
      <c r="B33" s="6" t="s">
        <v>1315</v>
      </c>
      <c r="C33" s="6" t="s">
        <v>22</v>
      </c>
      <c r="D33" s="6" t="s">
        <v>23</v>
      </c>
      <c r="E33" s="2" t="s">
        <v>2768</v>
      </c>
      <c r="F33" s="6">
        <v>70</v>
      </c>
      <c r="G33" s="6">
        <v>77</v>
      </c>
      <c r="H33" s="7">
        <v>42406</v>
      </c>
      <c r="I33" s="7">
        <v>42408</v>
      </c>
      <c r="J33" s="3" t="s">
        <v>2534</v>
      </c>
      <c r="K33" s="17">
        <f t="shared" si="5"/>
        <v>240.59</v>
      </c>
      <c r="L33" s="20">
        <f t="shared" si="6"/>
        <v>0.99002452304750821</v>
      </c>
      <c r="M33" s="6" t="s">
        <v>2548</v>
      </c>
      <c r="N33" s="6">
        <v>4200000</v>
      </c>
      <c r="O33" s="6">
        <v>4700000</v>
      </c>
      <c r="P33" s="6">
        <f t="shared" si="0"/>
        <v>500000</v>
      </c>
      <c r="Q33" s="8">
        <f t="shared" si="1"/>
        <v>0.11904761904761904</v>
      </c>
      <c r="R33" s="6"/>
      <c r="S33" s="5">
        <f t="shared" si="7"/>
        <v>60000</v>
      </c>
      <c r="T33" s="6">
        <v>67143</v>
      </c>
      <c r="U33" s="9">
        <f t="shared" si="2"/>
        <v>7143</v>
      </c>
      <c r="V33" s="8">
        <f t="shared" si="3"/>
        <v>0.11905</v>
      </c>
      <c r="W33" s="23">
        <f t="shared" si="8"/>
        <v>59401.47138285049</v>
      </c>
      <c r="X33" s="23">
        <f t="shared" si="9"/>
        <v>66473.216550978846</v>
      </c>
      <c r="Y33" s="23">
        <f t="shared" si="10"/>
        <v>7071.7451681283565</v>
      </c>
      <c r="Z33" s="4">
        <f t="shared" si="11"/>
        <v>0.1190500000000001</v>
      </c>
      <c r="AA33" s="6">
        <v>134</v>
      </c>
      <c r="AB33" s="6">
        <v>2011</v>
      </c>
      <c r="AC33" s="6">
        <f t="shared" si="4"/>
        <v>5</v>
      </c>
      <c r="AD33" s="6" t="s">
        <v>58</v>
      </c>
    </row>
    <row r="34" spans="1:30" x14ac:dyDescent="0.2">
      <c r="A34">
        <v>6</v>
      </c>
      <c r="B34" s="6" t="s">
        <v>2691</v>
      </c>
      <c r="C34" s="6" t="s">
        <v>22</v>
      </c>
      <c r="D34" s="6" t="s">
        <v>23</v>
      </c>
      <c r="E34" s="2" t="s">
        <v>2768</v>
      </c>
      <c r="F34" s="6">
        <v>82</v>
      </c>
      <c r="G34" s="6"/>
      <c r="H34" s="7">
        <v>42405</v>
      </c>
      <c r="I34" s="7">
        <v>42408</v>
      </c>
      <c r="J34" s="7" t="s">
        <v>2534</v>
      </c>
      <c r="K34" s="17">
        <f t="shared" si="5"/>
        <v>240.59</v>
      </c>
      <c r="L34" s="20">
        <f t="shared" si="6"/>
        <v>0.99002452304750821</v>
      </c>
      <c r="M34" s="6" t="s">
        <v>2550</v>
      </c>
      <c r="N34" s="6">
        <v>6950000</v>
      </c>
      <c r="O34" s="6">
        <v>6950000</v>
      </c>
      <c r="P34" s="6">
        <f t="shared" si="0"/>
        <v>0</v>
      </c>
      <c r="Q34" s="8">
        <f t="shared" si="1"/>
        <v>0</v>
      </c>
      <c r="R34" s="6"/>
      <c r="S34" s="5">
        <f t="shared" si="7"/>
        <v>84756.097560975613</v>
      </c>
      <c r="T34" s="6">
        <v>84756</v>
      </c>
      <c r="U34" s="9">
        <f t="shared" si="2"/>
        <v>-9.7560975613305345E-2</v>
      </c>
      <c r="V34" s="8">
        <f t="shared" si="3"/>
        <v>-1.1510791367325234E-6</v>
      </c>
      <c r="W34" s="23">
        <f t="shared" si="8"/>
        <v>83910.615063172954</v>
      </c>
      <c r="X34" s="23">
        <f t="shared" si="9"/>
        <v>83910.518475414603</v>
      </c>
      <c r="Y34" s="23">
        <f t="shared" si="10"/>
        <v>-9.6587758351233788E-2</v>
      </c>
      <c r="Z34" s="4">
        <f t="shared" si="11"/>
        <v>-1.1510791367518487E-6</v>
      </c>
      <c r="AA34" s="10">
        <v>3211</v>
      </c>
      <c r="AB34" s="6">
        <v>2015</v>
      </c>
      <c r="AC34" s="6">
        <f t="shared" si="4"/>
        <v>1</v>
      </c>
      <c r="AD34" s="6" t="s">
        <v>37</v>
      </c>
    </row>
    <row r="35" spans="1:30" x14ac:dyDescent="0.2">
      <c r="A35">
        <v>6</v>
      </c>
      <c r="B35" s="2" t="s">
        <v>2720</v>
      </c>
      <c r="C35" s="2" t="s">
        <v>22</v>
      </c>
      <c r="D35" s="2" t="s">
        <v>23</v>
      </c>
      <c r="E35" s="2" t="s">
        <v>2768</v>
      </c>
      <c r="F35" s="2">
        <v>95</v>
      </c>
      <c r="G35" s="2">
        <v>107</v>
      </c>
      <c r="H35" s="3">
        <v>42405</v>
      </c>
      <c r="I35" s="3">
        <v>42408</v>
      </c>
      <c r="J35" s="3" t="s">
        <v>2534</v>
      </c>
      <c r="K35" s="17">
        <f t="shared" si="5"/>
        <v>240.59</v>
      </c>
      <c r="L35" s="20">
        <f t="shared" si="6"/>
        <v>0.99002452304750821</v>
      </c>
      <c r="M35" s="2" t="s">
        <v>2550</v>
      </c>
      <c r="N35" s="2">
        <v>5950000</v>
      </c>
      <c r="O35" s="2">
        <v>6700000</v>
      </c>
      <c r="P35" s="2">
        <f t="shared" si="0"/>
        <v>750000</v>
      </c>
      <c r="Q35" s="4">
        <f t="shared" si="1"/>
        <v>0.12605042016806722</v>
      </c>
      <c r="R35" s="2"/>
      <c r="S35" s="5">
        <f t="shared" si="7"/>
        <v>62631.57894736842</v>
      </c>
      <c r="T35" s="2">
        <v>70526</v>
      </c>
      <c r="U35" s="5">
        <f t="shared" si="2"/>
        <v>7894.4210526315801</v>
      </c>
      <c r="V35" s="4">
        <f t="shared" si="3"/>
        <v>0.12604537815126052</v>
      </c>
      <c r="W35" s="23">
        <f t="shared" si="8"/>
        <v>62006.799075080773</v>
      </c>
      <c r="X35" s="23">
        <f t="shared" si="9"/>
        <v>69822.469512448559</v>
      </c>
      <c r="Y35" s="23">
        <f t="shared" si="10"/>
        <v>7815.6704373677858</v>
      </c>
      <c r="Z35" s="4">
        <f t="shared" si="11"/>
        <v>0.12604537815126049</v>
      </c>
      <c r="AA35" s="11">
        <v>1020</v>
      </c>
      <c r="AB35" s="2">
        <v>1927</v>
      </c>
      <c r="AC35" s="2">
        <f t="shared" si="4"/>
        <v>89</v>
      </c>
      <c r="AD35" s="2" t="s">
        <v>108</v>
      </c>
    </row>
    <row r="36" spans="1:30" x14ac:dyDescent="0.2">
      <c r="A36">
        <v>6</v>
      </c>
      <c r="B36" s="2" t="s">
        <v>454</v>
      </c>
      <c r="C36" s="2" t="s">
        <v>22</v>
      </c>
      <c r="D36" s="2" t="s">
        <v>23</v>
      </c>
      <c r="E36" s="2" t="s">
        <v>2768</v>
      </c>
      <c r="F36" s="2">
        <v>42</v>
      </c>
      <c r="G36" s="2">
        <v>47</v>
      </c>
      <c r="H36" s="3">
        <v>42406</v>
      </c>
      <c r="I36" s="3">
        <v>42409</v>
      </c>
      <c r="J36" s="7" t="s">
        <v>2534</v>
      </c>
      <c r="K36" s="17">
        <f t="shared" si="5"/>
        <v>240.59</v>
      </c>
      <c r="L36" s="20">
        <f t="shared" si="6"/>
        <v>0.99002452304750821</v>
      </c>
      <c r="M36" s="2" t="s">
        <v>2550</v>
      </c>
      <c r="N36" s="2">
        <v>2500000</v>
      </c>
      <c r="O36" s="2">
        <v>3000000</v>
      </c>
      <c r="P36" s="2">
        <f t="shared" si="0"/>
        <v>500000</v>
      </c>
      <c r="Q36" s="4">
        <f t="shared" si="1"/>
        <v>0.2</v>
      </c>
      <c r="R36" s="2"/>
      <c r="S36" s="5">
        <f t="shared" si="7"/>
        <v>59523.809523809527</v>
      </c>
      <c r="T36" s="2">
        <v>71429</v>
      </c>
      <c r="U36" s="5">
        <f t="shared" si="2"/>
        <v>11905.190476190473</v>
      </c>
      <c r="V36" s="4">
        <f t="shared" si="3"/>
        <v>0.20000719999999994</v>
      </c>
      <c r="W36" s="23">
        <f t="shared" si="8"/>
        <v>58930.031133780256</v>
      </c>
      <c r="X36" s="23">
        <f t="shared" si="9"/>
        <v>70716.461656760468</v>
      </c>
      <c r="Y36" s="23">
        <f t="shared" si="10"/>
        <v>11786.430522980212</v>
      </c>
      <c r="Z36" s="4">
        <f t="shared" si="11"/>
        <v>0.20000719999999997</v>
      </c>
      <c r="AA36" s="11">
        <v>16732</v>
      </c>
      <c r="AB36" s="2">
        <v>2009</v>
      </c>
      <c r="AC36" s="2">
        <f t="shared" si="4"/>
        <v>7</v>
      </c>
      <c r="AD36" s="2" t="s">
        <v>383</v>
      </c>
    </row>
    <row r="37" spans="1:30" x14ac:dyDescent="0.2">
      <c r="A37">
        <v>6</v>
      </c>
      <c r="B37" s="6" t="s">
        <v>2703</v>
      </c>
      <c r="C37" s="6" t="s">
        <v>22</v>
      </c>
      <c r="D37" s="6" t="s">
        <v>23</v>
      </c>
      <c r="E37" s="2" t="s">
        <v>2768</v>
      </c>
      <c r="F37" s="6">
        <v>86</v>
      </c>
      <c r="G37" s="6">
        <v>102</v>
      </c>
      <c r="H37" s="7">
        <v>42405</v>
      </c>
      <c r="I37" s="7">
        <v>42409</v>
      </c>
      <c r="J37" s="3" t="s">
        <v>2534</v>
      </c>
      <c r="K37" s="17">
        <f t="shared" si="5"/>
        <v>240.59</v>
      </c>
      <c r="L37" s="20">
        <f t="shared" si="6"/>
        <v>0.99002452304750821</v>
      </c>
      <c r="M37" s="6" t="s">
        <v>2546</v>
      </c>
      <c r="N37" s="6">
        <v>4750000</v>
      </c>
      <c r="O37" s="6">
        <v>4900000</v>
      </c>
      <c r="P37" s="6">
        <f t="shared" si="0"/>
        <v>150000</v>
      </c>
      <c r="Q37" s="8">
        <f t="shared" si="1"/>
        <v>3.1578947368421054E-2</v>
      </c>
      <c r="R37" s="6"/>
      <c r="S37" s="5">
        <f t="shared" si="7"/>
        <v>55232.558139534885</v>
      </c>
      <c r="T37" s="6">
        <v>56977</v>
      </c>
      <c r="U37" s="9">
        <f t="shared" si="2"/>
        <v>1744.4418604651146</v>
      </c>
      <c r="V37" s="8">
        <f t="shared" si="3"/>
        <v>3.1583578947368386E-2</v>
      </c>
      <c r="W37" s="23">
        <f t="shared" si="8"/>
        <v>54681.587028786795</v>
      </c>
      <c r="X37" s="23">
        <f t="shared" si="9"/>
        <v>56408.627249677877</v>
      </c>
      <c r="Y37" s="23">
        <f t="shared" si="10"/>
        <v>1727.0402208910818</v>
      </c>
      <c r="Z37" s="4">
        <f t="shared" si="11"/>
        <v>3.1583578947368365E-2</v>
      </c>
      <c r="AA37" s="10">
        <v>3914</v>
      </c>
      <c r="AB37" s="6">
        <v>2015</v>
      </c>
      <c r="AC37" s="6">
        <f t="shared" si="4"/>
        <v>1</v>
      </c>
      <c r="AD37" s="6" t="s">
        <v>52</v>
      </c>
    </row>
    <row r="38" spans="1:30" x14ac:dyDescent="0.2">
      <c r="A38">
        <v>6</v>
      </c>
      <c r="B38" s="6" t="s">
        <v>2717</v>
      </c>
      <c r="C38" s="6" t="s">
        <v>22</v>
      </c>
      <c r="D38" s="6" t="s">
        <v>23</v>
      </c>
      <c r="E38" s="2" t="s">
        <v>2768</v>
      </c>
      <c r="F38" s="6">
        <v>94</v>
      </c>
      <c r="G38" s="6">
        <v>105</v>
      </c>
      <c r="H38" s="7">
        <v>42410</v>
      </c>
      <c r="I38" s="7">
        <v>42410</v>
      </c>
      <c r="J38" s="7" t="s">
        <v>2534</v>
      </c>
      <c r="K38" s="17">
        <f t="shared" si="5"/>
        <v>240.59</v>
      </c>
      <c r="L38" s="20">
        <f t="shared" si="6"/>
        <v>0.99002452304750821</v>
      </c>
      <c r="M38" s="6" t="s">
        <v>2554</v>
      </c>
      <c r="N38" s="6">
        <v>7000000</v>
      </c>
      <c r="O38" s="6">
        <v>7500000</v>
      </c>
      <c r="P38" s="6">
        <f t="shared" si="0"/>
        <v>500000</v>
      </c>
      <c r="Q38" s="8">
        <f t="shared" si="1"/>
        <v>7.1428571428571425E-2</v>
      </c>
      <c r="R38" s="6"/>
      <c r="S38" s="5">
        <f t="shared" si="7"/>
        <v>74468.085106382976</v>
      </c>
      <c r="T38" s="6">
        <v>79787</v>
      </c>
      <c r="U38" s="9">
        <f t="shared" si="2"/>
        <v>5318.9148936170241</v>
      </c>
      <c r="V38" s="8">
        <f t="shared" si="3"/>
        <v>7.1425428571428612E-2</v>
      </c>
      <c r="W38" s="23">
        <f t="shared" si="8"/>
        <v>73725.230439708059</v>
      </c>
      <c r="X38" s="23">
        <f t="shared" si="9"/>
        <v>78991.086620391536</v>
      </c>
      <c r="Y38" s="23">
        <f t="shared" si="10"/>
        <v>5265.8561806834769</v>
      </c>
      <c r="Z38" s="4">
        <f t="shared" si="11"/>
        <v>7.1425428571428543E-2</v>
      </c>
      <c r="AA38" s="10">
        <v>2155</v>
      </c>
      <c r="AB38" s="6">
        <v>2006</v>
      </c>
      <c r="AC38" s="6">
        <f t="shared" si="4"/>
        <v>10</v>
      </c>
      <c r="AD38" s="6" t="s">
        <v>2718</v>
      </c>
    </row>
    <row r="39" spans="1:30" x14ac:dyDescent="0.2">
      <c r="A39">
        <v>6</v>
      </c>
      <c r="B39" s="6" t="s">
        <v>2692</v>
      </c>
      <c r="C39" s="6" t="s">
        <v>22</v>
      </c>
      <c r="D39" s="6" t="s">
        <v>23</v>
      </c>
      <c r="E39" s="2" t="s">
        <v>2768</v>
      </c>
      <c r="F39" s="6">
        <v>83</v>
      </c>
      <c r="G39" s="6">
        <v>87</v>
      </c>
      <c r="H39" s="7">
        <v>42406</v>
      </c>
      <c r="I39" s="7">
        <v>42411</v>
      </c>
      <c r="J39" s="3" t="s">
        <v>2534</v>
      </c>
      <c r="K39" s="17">
        <f t="shared" si="5"/>
        <v>240.59</v>
      </c>
      <c r="L39" s="20">
        <f t="shared" si="6"/>
        <v>0.99002452304750821</v>
      </c>
      <c r="M39" s="6" t="s">
        <v>2568</v>
      </c>
      <c r="N39" s="6">
        <v>2990000</v>
      </c>
      <c r="O39" s="6">
        <v>3300000</v>
      </c>
      <c r="P39" s="6">
        <f t="shared" si="0"/>
        <v>310000</v>
      </c>
      <c r="Q39" s="8">
        <f t="shared" si="1"/>
        <v>0.10367892976588629</v>
      </c>
      <c r="R39" s="6">
        <v>168155</v>
      </c>
      <c r="S39" s="5">
        <f t="shared" si="7"/>
        <v>38050.060240963852</v>
      </c>
      <c r="T39" s="6">
        <v>41785</v>
      </c>
      <c r="U39" s="9">
        <f t="shared" si="2"/>
        <v>3734.9397590361477</v>
      </c>
      <c r="V39" s="8">
        <f t="shared" si="3"/>
        <v>9.8158576763965125E-2</v>
      </c>
      <c r="W39" s="23">
        <f t="shared" si="8"/>
        <v>37670.49274198919</v>
      </c>
      <c r="X39" s="23">
        <f t="shared" si="9"/>
        <v>41368.174695540132</v>
      </c>
      <c r="Y39" s="23">
        <f t="shared" si="10"/>
        <v>3697.6819535509421</v>
      </c>
      <c r="Z39" s="4">
        <f t="shared" si="11"/>
        <v>9.8158576763965263E-2</v>
      </c>
      <c r="AA39" s="10">
        <v>19802</v>
      </c>
      <c r="AB39" s="6">
        <v>1974</v>
      </c>
      <c r="AC39" s="6">
        <f t="shared" si="4"/>
        <v>42</v>
      </c>
      <c r="AD39" s="6" t="s">
        <v>37</v>
      </c>
    </row>
    <row r="40" spans="1:30" x14ac:dyDescent="0.2">
      <c r="A40">
        <v>6</v>
      </c>
      <c r="B40" s="2" t="s">
        <v>2593</v>
      </c>
      <c r="C40" s="2" t="s">
        <v>22</v>
      </c>
      <c r="D40" s="2" t="s">
        <v>23</v>
      </c>
      <c r="E40" s="2" t="s">
        <v>2768</v>
      </c>
      <c r="F40" s="2">
        <v>48</v>
      </c>
      <c r="G40" s="2">
        <v>53</v>
      </c>
      <c r="H40" s="3">
        <v>42408</v>
      </c>
      <c r="I40" s="3">
        <v>42412</v>
      </c>
      <c r="J40" s="7" t="s">
        <v>2534</v>
      </c>
      <c r="K40" s="17">
        <f t="shared" si="5"/>
        <v>240.59</v>
      </c>
      <c r="L40" s="20">
        <f t="shared" si="6"/>
        <v>0.99002452304750821</v>
      </c>
      <c r="M40" s="2" t="s">
        <v>2546</v>
      </c>
      <c r="N40" s="2">
        <v>2350000</v>
      </c>
      <c r="O40" s="2">
        <v>2800000</v>
      </c>
      <c r="P40" s="2">
        <f t="shared" si="0"/>
        <v>450000</v>
      </c>
      <c r="Q40" s="4">
        <f t="shared" si="1"/>
        <v>0.19148936170212766</v>
      </c>
      <c r="R40" s="2">
        <v>10156</v>
      </c>
      <c r="S40" s="5">
        <f t="shared" si="7"/>
        <v>49169.916666666664</v>
      </c>
      <c r="T40" s="2">
        <v>58545</v>
      </c>
      <c r="U40" s="5">
        <f t="shared" si="2"/>
        <v>9375.0833333333358</v>
      </c>
      <c r="V40" s="4">
        <f t="shared" si="3"/>
        <v>0.19066705760127725</v>
      </c>
      <c r="W40" s="23">
        <f t="shared" si="8"/>
        <v>48679.423296202389</v>
      </c>
      <c r="X40" s="23">
        <f t="shared" si="9"/>
        <v>57960.985701816368</v>
      </c>
      <c r="Y40" s="23">
        <f t="shared" si="10"/>
        <v>9281.5624056139786</v>
      </c>
      <c r="Z40" s="4">
        <f t="shared" si="11"/>
        <v>0.19066705760127725</v>
      </c>
      <c r="AA40" s="11">
        <v>1075</v>
      </c>
      <c r="AB40" s="2">
        <v>1971</v>
      </c>
      <c r="AC40" s="2">
        <f t="shared" si="4"/>
        <v>45</v>
      </c>
      <c r="AD40" s="2" t="s">
        <v>156</v>
      </c>
    </row>
    <row r="41" spans="1:30" x14ac:dyDescent="0.2">
      <c r="A41">
        <v>6</v>
      </c>
      <c r="B41" s="6" t="s">
        <v>768</v>
      </c>
      <c r="C41" s="6" t="s">
        <v>22</v>
      </c>
      <c r="D41" s="6" t="s">
        <v>23</v>
      </c>
      <c r="E41" s="2" t="s">
        <v>2768</v>
      </c>
      <c r="F41" s="6">
        <v>68</v>
      </c>
      <c r="G41" s="6">
        <v>72</v>
      </c>
      <c r="H41" s="7">
        <v>42408</v>
      </c>
      <c r="I41" s="7">
        <v>42412</v>
      </c>
      <c r="J41" s="3" t="s">
        <v>2534</v>
      </c>
      <c r="K41" s="17">
        <f t="shared" si="5"/>
        <v>240.59</v>
      </c>
      <c r="L41" s="20">
        <f t="shared" si="6"/>
        <v>0.99002452304750821</v>
      </c>
      <c r="M41" s="6" t="s">
        <v>2546</v>
      </c>
      <c r="N41" s="6">
        <v>4490000</v>
      </c>
      <c r="O41" s="6">
        <v>4875000</v>
      </c>
      <c r="P41" s="6">
        <f t="shared" si="0"/>
        <v>385000</v>
      </c>
      <c r="Q41" s="8">
        <f t="shared" si="1"/>
        <v>8.5746102449888645E-2</v>
      </c>
      <c r="R41" s="6"/>
      <c r="S41" s="5">
        <f t="shared" si="7"/>
        <v>66029.411764705888</v>
      </c>
      <c r="T41" s="6">
        <v>71691</v>
      </c>
      <c r="U41" s="9">
        <f t="shared" si="2"/>
        <v>5661.5882352941117</v>
      </c>
      <c r="V41" s="8">
        <f t="shared" si="3"/>
        <v>8.5743429844097899E-2</v>
      </c>
      <c r="W41" s="23">
        <f t="shared" si="8"/>
        <v>65370.736889460473</v>
      </c>
      <c r="X41" s="23">
        <f t="shared" si="9"/>
        <v>70975.848081798904</v>
      </c>
      <c r="Y41" s="23">
        <f t="shared" si="10"/>
        <v>5605.1111923384306</v>
      </c>
      <c r="Z41" s="4">
        <f t="shared" si="11"/>
        <v>8.5743429844097802E-2</v>
      </c>
      <c r="AA41" s="6">
        <v>931</v>
      </c>
      <c r="AB41" s="6">
        <v>1902</v>
      </c>
      <c r="AC41" s="6">
        <f t="shared" si="4"/>
        <v>114</v>
      </c>
      <c r="AD41" s="6" t="s">
        <v>90</v>
      </c>
    </row>
    <row r="42" spans="1:30" x14ac:dyDescent="0.2">
      <c r="A42">
        <v>6</v>
      </c>
      <c r="B42" s="6" t="s">
        <v>668</v>
      </c>
      <c r="C42" s="6" t="s">
        <v>22</v>
      </c>
      <c r="D42" s="6" t="s">
        <v>23</v>
      </c>
      <c r="E42" s="2" t="s">
        <v>2768</v>
      </c>
      <c r="F42" s="6">
        <v>76</v>
      </c>
      <c r="G42" s="6">
        <v>86</v>
      </c>
      <c r="H42" s="7">
        <v>42408</v>
      </c>
      <c r="I42" s="7">
        <v>42412</v>
      </c>
      <c r="J42" s="7" t="s">
        <v>2534</v>
      </c>
      <c r="K42" s="17">
        <f t="shared" si="5"/>
        <v>240.59</v>
      </c>
      <c r="L42" s="20">
        <f t="shared" si="6"/>
        <v>0.99002452304750821</v>
      </c>
      <c r="M42" s="6" t="s">
        <v>2546</v>
      </c>
      <c r="N42" s="6">
        <v>3900000</v>
      </c>
      <c r="O42" s="6">
        <v>4000000</v>
      </c>
      <c r="P42" s="6">
        <f t="shared" si="0"/>
        <v>100000</v>
      </c>
      <c r="Q42" s="8">
        <f t="shared" si="1"/>
        <v>2.564102564102564E-2</v>
      </c>
      <c r="R42" s="6"/>
      <c r="S42" s="5">
        <f t="shared" si="7"/>
        <v>51315.789473684214</v>
      </c>
      <c r="T42" s="6">
        <v>52632</v>
      </c>
      <c r="U42" s="9">
        <f t="shared" si="2"/>
        <v>1316.2105263157864</v>
      </c>
      <c r="V42" s="8">
        <f t="shared" si="3"/>
        <v>2.5649230769230709E-2</v>
      </c>
      <c r="W42" s="23">
        <f t="shared" si="8"/>
        <v>50803.889998490558</v>
      </c>
      <c r="X42" s="23">
        <f t="shared" si="9"/>
        <v>52106.97069703645</v>
      </c>
      <c r="Y42" s="23">
        <f t="shared" si="10"/>
        <v>1303.0806985458912</v>
      </c>
      <c r="Z42" s="4">
        <f t="shared" si="11"/>
        <v>2.5649230769230608E-2</v>
      </c>
      <c r="AA42" s="10">
        <v>6128</v>
      </c>
      <c r="AB42" s="6">
        <v>2012</v>
      </c>
      <c r="AC42" s="6">
        <f t="shared" si="4"/>
        <v>4</v>
      </c>
      <c r="AD42" s="6" t="s">
        <v>37</v>
      </c>
    </row>
    <row r="43" spans="1:30" x14ac:dyDescent="0.2">
      <c r="A43">
        <v>7</v>
      </c>
      <c r="B43" s="6" t="s">
        <v>593</v>
      </c>
      <c r="C43" s="6" t="s">
        <v>22</v>
      </c>
      <c r="D43" s="6" t="s">
        <v>23</v>
      </c>
      <c r="E43" s="2" t="s">
        <v>2768</v>
      </c>
      <c r="F43" s="6">
        <v>56</v>
      </c>
      <c r="G43" s="6">
        <v>62</v>
      </c>
      <c r="H43" s="7">
        <v>42413</v>
      </c>
      <c r="I43" s="7">
        <v>42415</v>
      </c>
      <c r="J43" s="3" t="s">
        <v>2534</v>
      </c>
      <c r="K43" s="17">
        <f t="shared" si="5"/>
        <v>240.59</v>
      </c>
      <c r="L43" s="20">
        <f t="shared" si="6"/>
        <v>0.99002452304750821</v>
      </c>
      <c r="M43" s="6" t="s">
        <v>2548</v>
      </c>
      <c r="N43" s="6">
        <v>3150000</v>
      </c>
      <c r="O43" s="6">
        <v>3500000</v>
      </c>
      <c r="P43" s="6">
        <f t="shared" si="0"/>
        <v>350000</v>
      </c>
      <c r="Q43" s="8">
        <f t="shared" si="1"/>
        <v>0.1111111111111111</v>
      </c>
      <c r="R43" s="6"/>
      <c r="S43" s="5">
        <f t="shared" si="7"/>
        <v>56250</v>
      </c>
      <c r="T43" s="6">
        <v>62500</v>
      </c>
      <c r="U43" s="9">
        <f t="shared" si="2"/>
        <v>6250</v>
      </c>
      <c r="V43" s="8">
        <f t="shared" si="3"/>
        <v>0.1111111111111111</v>
      </c>
      <c r="W43" s="23">
        <f t="shared" si="8"/>
        <v>55688.879421422338</v>
      </c>
      <c r="X43" s="23">
        <f t="shared" si="9"/>
        <v>61876.532690469263</v>
      </c>
      <c r="Y43" s="23">
        <f t="shared" si="10"/>
        <v>6187.6532690469248</v>
      </c>
      <c r="Z43" s="4">
        <f t="shared" si="11"/>
        <v>0.11111111111111108</v>
      </c>
      <c r="AA43" s="6">
        <v>427</v>
      </c>
      <c r="AB43" s="6">
        <v>1902</v>
      </c>
      <c r="AC43" s="6">
        <f t="shared" si="4"/>
        <v>114</v>
      </c>
      <c r="AD43" s="6" t="s">
        <v>244</v>
      </c>
    </row>
    <row r="44" spans="1:30" x14ac:dyDescent="0.2">
      <c r="A44">
        <v>7</v>
      </c>
      <c r="B44" s="6" t="s">
        <v>2727</v>
      </c>
      <c r="C44" s="6" t="s">
        <v>22</v>
      </c>
      <c r="D44" s="6" t="s">
        <v>23</v>
      </c>
      <c r="E44" s="2" t="s">
        <v>2768</v>
      </c>
      <c r="F44" s="6">
        <v>100</v>
      </c>
      <c r="G44" s="6">
        <v>110</v>
      </c>
      <c r="H44" s="7">
        <v>42416</v>
      </c>
      <c r="I44" s="7">
        <v>42416</v>
      </c>
      <c r="J44" s="7" t="s">
        <v>2534</v>
      </c>
      <c r="K44" s="17">
        <f t="shared" si="5"/>
        <v>240.59</v>
      </c>
      <c r="L44" s="20">
        <f t="shared" si="6"/>
        <v>0.99002452304750821</v>
      </c>
      <c r="M44" s="6" t="s">
        <v>2554</v>
      </c>
      <c r="N44" s="6">
        <v>4800000</v>
      </c>
      <c r="O44" s="6">
        <v>5100000</v>
      </c>
      <c r="P44" s="6">
        <f t="shared" si="0"/>
        <v>300000</v>
      </c>
      <c r="Q44" s="8">
        <f t="shared" si="1"/>
        <v>6.25E-2</v>
      </c>
      <c r="R44" s="6">
        <v>213754</v>
      </c>
      <c r="S44" s="5">
        <f t="shared" si="7"/>
        <v>50137.54</v>
      </c>
      <c r="T44" s="6">
        <v>53138</v>
      </c>
      <c r="U44" s="9">
        <f t="shared" si="2"/>
        <v>3000.4599999999991</v>
      </c>
      <c r="V44" s="8">
        <f t="shared" si="3"/>
        <v>5.9844579530627134E-2</v>
      </c>
      <c r="W44" s="23">
        <f t="shared" si="8"/>
        <v>49637.394125275365</v>
      </c>
      <c r="X44" s="23">
        <f t="shared" si="9"/>
        <v>52607.923105698494</v>
      </c>
      <c r="Y44" s="23">
        <f t="shared" si="10"/>
        <v>2970.5289804231288</v>
      </c>
      <c r="Z44" s="4">
        <f t="shared" si="11"/>
        <v>5.9844579530627197E-2</v>
      </c>
      <c r="AA44" s="10">
        <v>24096</v>
      </c>
      <c r="AB44" s="6">
        <v>1969</v>
      </c>
      <c r="AC44" s="6">
        <f t="shared" si="4"/>
        <v>47</v>
      </c>
      <c r="AD44" s="6" t="s">
        <v>569</v>
      </c>
    </row>
    <row r="45" spans="1:30" x14ac:dyDescent="0.2">
      <c r="A45">
        <v>7</v>
      </c>
      <c r="B45" s="6" t="s">
        <v>2557</v>
      </c>
      <c r="C45" s="6" t="s">
        <v>22</v>
      </c>
      <c r="D45" s="6" t="s">
        <v>23</v>
      </c>
      <c r="E45" s="2" t="s">
        <v>2768</v>
      </c>
      <c r="F45" s="6">
        <v>30</v>
      </c>
      <c r="G45" s="6"/>
      <c r="H45" s="7">
        <v>42415</v>
      </c>
      <c r="I45" s="7">
        <v>42418</v>
      </c>
      <c r="J45" s="3" t="s">
        <v>2534</v>
      </c>
      <c r="K45" s="17">
        <f t="shared" si="5"/>
        <v>240.59</v>
      </c>
      <c r="L45" s="20">
        <f t="shared" si="6"/>
        <v>0.99002452304750821</v>
      </c>
      <c r="M45" s="6" t="s">
        <v>2550</v>
      </c>
      <c r="N45" s="6">
        <v>1990000</v>
      </c>
      <c r="O45" s="6">
        <v>2320000</v>
      </c>
      <c r="P45" s="6">
        <f t="shared" si="0"/>
        <v>330000</v>
      </c>
      <c r="Q45" s="8">
        <f t="shared" si="1"/>
        <v>0.16582914572864321</v>
      </c>
      <c r="R45" s="6">
        <v>9300</v>
      </c>
      <c r="S45" s="5">
        <f t="shared" si="7"/>
        <v>66643.333333333328</v>
      </c>
      <c r="T45" s="6">
        <v>77643</v>
      </c>
      <c r="U45" s="9">
        <f t="shared" si="2"/>
        <v>10999.666666666672</v>
      </c>
      <c r="V45" s="8">
        <f t="shared" si="3"/>
        <v>0.16505276846896422</v>
      </c>
      <c r="W45" s="23">
        <f t="shared" si="8"/>
        <v>65978.534297629434</v>
      </c>
      <c r="X45" s="23">
        <f t="shared" si="9"/>
        <v>76868.474042977687</v>
      </c>
      <c r="Y45" s="23">
        <f t="shared" si="10"/>
        <v>10889.939745348252</v>
      </c>
      <c r="Z45" s="4">
        <f t="shared" si="11"/>
        <v>0.16505276846896433</v>
      </c>
      <c r="AA45" s="6">
        <v>571</v>
      </c>
      <c r="AB45" s="6">
        <v>1870</v>
      </c>
      <c r="AC45" s="6">
        <f t="shared" si="4"/>
        <v>146</v>
      </c>
      <c r="AD45" s="6" t="s">
        <v>37</v>
      </c>
    </row>
    <row r="46" spans="1:30" x14ac:dyDescent="0.2">
      <c r="A46">
        <v>7</v>
      </c>
      <c r="B46" s="2" t="s">
        <v>2604</v>
      </c>
      <c r="C46" s="2" t="s">
        <v>22</v>
      </c>
      <c r="D46" s="2" t="s">
        <v>23</v>
      </c>
      <c r="E46" s="2" t="s">
        <v>2768</v>
      </c>
      <c r="F46" s="2">
        <v>50</v>
      </c>
      <c r="G46" s="2">
        <v>58</v>
      </c>
      <c r="H46" s="3">
        <v>42415</v>
      </c>
      <c r="I46" s="3">
        <v>42419</v>
      </c>
      <c r="J46" s="7" t="s">
        <v>2534</v>
      </c>
      <c r="K46" s="17">
        <f t="shared" si="5"/>
        <v>240.59</v>
      </c>
      <c r="L46" s="20">
        <f t="shared" si="6"/>
        <v>0.99002452304750821</v>
      </c>
      <c r="M46" s="2" t="s">
        <v>2546</v>
      </c>
      <c r="N46" s="2">
        <v>2300000</v>
      </c>
      <c r="O46" s="2">
        <v>2700000</v>
      </c>
      <c r="P46" s="2">
        <f t="shared" si="0"/>
        <v>400000</v>
      </c>
      <c r="Q46" s="4">
        <f t="shared" si="1"/>
        <v>0.17391304347826086</v>
      </c>
      <c r="R46" s="2">
        <v>56444</v>
      </c>
      <c r="S46" s="5">
        <f t="shared" si="7"/>
        <v>47128.88</v>
      </c>
      <c r="T46" s="2">
        <v>55129</v>
      </c>
      <c r="U46" s="5">
        <f t="shared" si="2"/>
        <v>8000.1200000000026</v>
      </c>
      <c r="V46" s="4">
        <f t="shared" si="3"/>
        <v>0.16974984340811841</v>
      </c>
      <c r="W46" s="23">
        <f t="shared" si="8"/>
        <v>46658.746943763246</v>
      </c>
      <c r="X46" s="23">
        <f t="shared" si="9"/>
        <v>54579.061931086078</v>
      </c>
      <c r="Y46" s="23">
        <f t="shared" si="10"/>
        <v>7920.3149873228322</v>
      </c>
      <c r="Z46" s="4">
        <f t="shared" si="11"/>
        <v>0.16974984340811836</v>
      </c>
      <c r="AA46" s="11">
        <v>1922</v>
      </c>
      <c r="AB46" s="2">
        <v>1936</v>
      </c>
      <c r="AC46" s="2">
        <f t="shared" si="4"/>
        <v>80</v>
      </c>
      <c r="AD46" s="2" t="s">
        <v>217</v>
      </c>
    </row>
    <row r="47" spans="1:30" x14ac:dyDescent="0.2">
      <c r="A47">
        <v>7</v>
      </c>
      <c r="B47" s="6" t="s">
        <v>2167</v>
      </c>
      <c r="C47" s="6" t="s">
        <v>22</v>
      </c>
      <c r="D47" s="6" t="s">
        <v>23</v>
      </c>
      <c r="E47" s="2" t="s">
        <v>2768</v>
      </c>
      <c r="F47" s="6">
        <v>48</v>
      </c>
      <c r="G47" s="6">
        <v>55</v>
      </c>
      <c r="H47" s="7">
        <v>42417</v>
      </c>
      <c r="I47" s="7">
        <v>42420</v>
      </c>
      <c r="J47" s="3" t="s">
        <v>2534</v>
      </c>
      <c r="K47" s="17">
        <f t="shared" si="5"/>
        <v>240.59</v>
      </c>
      <c r="L47" s="20">
        <f t="shared" si="6"/>
        <v>0.99002452304750821</v>
      </c>
      <c r="M47" s="6" t="s">
        <v>2550</v>
      </c>
      <c r="N47" s="6">
        <v>2100000</v>
      </c>
      <c r="O47" s="6">
        <v>2525000</v>
      </c>
      <c r="P47" s="6">
        <f t="shared" si="0"/>
        <v>425000</v>
      </c>
      <c r="Q47" s="8">
        <f t="shared" si="1"/>
        <v>0.20238095238095238</v>
      </c>
      <c r="R47" s="6"/>
      <c r="S47" s="5">
        <f t="shared" si="7"/>
        <v>43750</v>
      </c>
      <c r="T47" s="6">
        <v>52604</v>
      </c>
      <c r="U47" s="9">
        <f t="shared" si="2"/>
        <v>8854</v>
      </c>
      <c r="V47" s="8">
        <f t="shared" si="3"/>
        <v>0.20237714285714287</v>
      </c>
      <c r="W47" s="23">
        <f t="shared" si="8"/>
        <v>43313.572883328481</v>
      </c>
      <c r="X47" s="23">
        <f t="shared" si="9"/>
        <v>52079.250010391122</v>
      </c>
      <c r="Y47" s="23">
        <f t="shared" si="10"/>
        <v>8765.6771270626414</v>
      </c>
      <c r="Z47" s="4">
        <f t="shared" si="11"/>
        <v>0.20237714285714295</v>
      </c>
      <c r="AA47" s="10">
        <v>44664</v>
      </c>
      <c r="AB47" s="6">
        <v>1982</v>
      </c>
      <c r="AC47" s="6">
        <f t="shared" si="4"/>
        <v>34</v>
      </c>
      <c r="AD47" s="6" t="s">
        <v>1176</v>
      </c>
    </row>
    <row r="48" spans="1:30" x14ac:dyDescent="0.2">
      <c r="A48">
        <v>8</v>
      </c>
      <c r="B48" s="6" t="s">
        <v>2678</v>
      </c>
      <c r="C48" s="6" t="s">
        <v>22</v>
      </c>
      <c r="D48" s="6" t="s">
        <v>23</v>
      </c>
      <c r="E48" s="2" t="s">
        <v>2768</v>
      </c>
      <c r="F48" s="6">
        <v>79</v>
      </c>
      <c r="G48" s="6">
        <v>87</v>
      </c>
      <c r="H48" s="7">
        <v>42420</v>
      </c>
      <c r="I48" s="7">
        <v>42422</v>
      </c>
      <c r="J48" s="7" t="s">
        <v>2534</v>
      </c>
      <c r="K48" s="17">
        <f t="shared" si="5"/>
        <v>240.59</v>
      </c>
      <c r="L48" s="20">
        <f t="shared" si="6"/>
        <v>0.99002452304750821</v>
      </c>
      <c r="M48" s="6" t="s">
        <v>2548</v>
      </c>
      <c r="N48" s="6">
        <v>4690000</v>
      </c>
      <c r="O48" s="6">
        <v>5250000</v>
      </c>
      <c r="P48" s="6">
        <f t="shared" si="0"/>
        <v>560000</v>
      </c>
      <c r="Q48" s="8">
        <f t="shared" si="1"/>
        <v>0.11940298507462686</v>
      </c>
      <c r="R48" s="6"/>
      <c r="S48" s="5">
        <f t="shared" si="7"/>
        <v>59367.088607594938</v>
      </c>
      <c r="T48" s="6">
        <v>66456</v>
      </c>
      <c r="U48" s="9">
        <f t="shared" si="2"/>
        <v>7088.9113924050616</v>
      </c>
      <c r="V48" s="8">
        <f t="shared" si="3"/>
        <v>0.11940810234541575</v>
      </c>
      <c r="W48" s="23">
        <f t="shared" si="8"/>
        <v>58774.873583453336</v>
      </c>
      <c r="X48" s="23">
        <f t="shared" si="9"/>
        <v>65793.069703645204</v>
      </c>
      <c r="Y48" s="23">
        <f t="shared" si="10"/>
        <v>7018.1961201918675</v>
      </c>
      <c r="Z48" s="4">
        <f t="shared" si="11"/>
        <v>0.11940810234541573</v>
      </c>
      <c r="AA48" s="10">
        <v>2321</v>
      </c>
      <c r="AB48" s="6">
        <v>2002</v>
      </c>
      <c r="AC48" s="6">
        <f t="shared" si="4"/>
        <v>14</v>
      </c>
      <c r="AD48" s="6" t="s">
        <v>37</v>
      </c>
    </row>
    <row r="49" spans="1:30" x14ac:dyDescent="0.2">
      <c r="A49">
        <v>8</v>
      </c>
      <c r="B49" s="2" t="s">
        <v>2580</v>
      </c>
      <c r="C49" s="2" t="s">
        <v>22</v>
      </c>
      <c r="D49" s="2" t="s">
        <v>23</v>
      </c>
      <c r="E49" s="2" t="s">
        <v>2768</v>
      </c>
      <c r="F49" s="2">
        <v>41</v>
      </c>
      <c r="G49" s="2">
        <v>46</v>
      </c>
      <c r="H49" s="3">
        <v>42422</v>
      </c>
      <c r="I49" s="3">
        <v>42425</v>
      </c>
      <c r="J49" s="3" t="s">
        <v>2534</v>
      </c>
      <c r="K49" s="17">
        <f t="shared" si="5"/>
        <v>240.59</v>
      </c>
      <c r="L49" s="20">
        <f t="shared" si="6"/>
        <v>0.99002452304750821</v>
      </c>
      <c r="M49" s="2" t="s">
        <v>2550</v>
      </c>
      <c r="N49" s="2">
        <v>2700000</v>
      </c>
      <c r="O49" s="2">
        <v>3000000</v>
      </c>
      <c r="P49" s="2">
        <f t="shared" si="0"/>
        <v>300000</v>
      </c>
      <c r="Q49" s="4">
        <f t="shared" si="1"/>
        <v>0.1111111111111111</v>
      </c>
      <c r="R49" s="2">
        <v>7329</v>
      </c>
      <c r="S49" s="5">
        <f t="shared" si="7"/>
        <v>66032.414634146335</v>
      </c>
      <c r="T49" s="2">
        <v>73349</v>
      </c>
      <c r="U49" s="5">
        <f t="shared" si="2"/>
        <v>7316.5853658536653</v>
      </c>
      <c r="V49" s="4">
        <f t="shared" si="3"/>
        <v>0.11080293529157346</v>
      </c>
      <c r="W49" s="23">
        <f t="shared" si="8"/>
        <v>65373.709803846024</v>
      </c>
      <c r="X49" s="23">
        <f t="shared" si="9"/>
        <v>72617.308741011686</v>
      </c>
      <c r="Y49" s="23">
        <f t="shared" si="10"/>
        <v>7243.5989371656615</v>
      </c>
      <c r="Z49" s="4">
        <f t="shared" si="11"/>
        <v>0.11080293529157359</v>
      </c>
      <c r="AA49" s="2">
        <v>256</v>
      </c>
      <c r="AB49" s="2">
        <v>1879</v>
      </c>
      <c r="AC49" s="2">
        <f t="shared" si="4"/>
        <v>137</v>
      </c>
      <c r="AD49" s="2" t="s">
        <v>123</v>
      </c>
    </row>
    <row r="50" spans="1:30" x14ac:dyDescent="0.2">
      <c r="A50">
        <v>9</v>
      </c>
      <c r="B50" s="6" t="s">
        <v>1196</v>
      </c>
      <c r="C50" s="6" t="s">
        <v>22</v>
      </c>
      <c r="D50" s="6" t="s">
        <v>23</v>
      </c>
      <c r="E50" s="2" t="s">
        <v>2768</v>
      </c>
      <c r="F50" s="6">
        <v>75</v>
      </c>
      <c r="G50" s="6">
        <v>80</v>
      </c>
      <c r="H50" s="7">
        <v>42427</v>
      </c>
      <c r="I50" s="7">
        <v>42430</v>
      </c>
      <c r="J50" s="7" t="s">
        <v>2535</v>
      </c>
      <c r="K50" s="17">
        <f t="shared" si="5"/>
        <v>245.99</v>
      </c>
      <c r="L50" s="20">
        <f t="shared" si="6"/>
        <v>0.96829139395910402</v>
      </c>
      <c r="M50" s="6" t="s">
        <v>2550</v>
      </c>
      <c r="N50" s="6">
        <v>4290000</v>
      </c>
      <c r="O50" s="6">
        <v>4700000</v>
      </c>
      <c r="P50" s="6">
        <f t="shared" si="0"/>
        <v>410000</v>
      </c>
      <c r="Q50" s="8">
        <f t="shared" si="1"/>
        <v>9.5571095571095568E-2</v>
      </c>
      <c r="R50" s="6">
        <v>41884</v>
      </c>
      <c r="S50" s="5">
        <f t="shared" si="7"/>
        <v>57758.453333333331</v>
      </c>
      <c r="T50" s="6">
        <v>63225</v>
      </c>
      <c r="U50" s="9">
        <f t="shared" si="2"/>
        <v>5466.5466666666689</v>
      </c>
      <c r="V50" s="8">
        <f t="shared" si="3"/>
        <v>9.4644962792170842E-2</v>
      </c>
      <c r="W50" s="23">
        <f t="shared" si="8"/>
        <v>55927.013291055191</v>
      </c>
      <c r="X50" s="23">
        <f t="shared" si="9"/>
        <v>61220.223383064353</v>
      </c>
      <c r="Y50" s="23">
        <f t="shared" si="10"/>
        <v>5293.2100920091616</v>
      </c>
      <c r="Z50" s="4">
        <f t="shared" si="11"/>
        <v>9.4644962792170828E-2</v>
      </c>
      <c r="AA50" s="6">
        <v>670</v>
      </c>
      <c r="AB50" s="6">
        <v>1979</v>
      </c>
      <c r="AC50" s="6">
        <f t="shared" si="4"/>
        <v>37</v>
      </c>
      <c r="AD50" s="6" t="s">
        <v>37</v>
      </c>
    </row>
    <row r="51" spans="1:30" x14ac:dyDescent="0.2">
      <c r="A51">
        <v>9</v>
      </c>
      <c r="B51" s="6" t="s">
        <v>2628</v>
      </c>
      <c r="C51" s="6" t="s">
        <v>22</v>
      </c>
      <c r="D51" s="6" t="s">
        <v>23</v>
      </c>
      <c r="E51" s="2" t="s">
        <v>2768</v>
      </c>
      <c r="F51" s="6">
        <v>61</v>
      </c>
      <c r="G51" s="6">
        <v>67</v>
      </c>
      <c r="H51" s="7">
        <v>42428</v>
      </c>
      <c r="I51" s="7">
        <v>42431</v>
      </c>
      <c r="J51" s="7" t="s">
        <v>2535</v>
      </c>
      <c r="K51" s="17">
        <f t="shared" si="5"/>
        <v>245.99</v>
      </c>
      <c r="L51" s="20">
        <f t="shared" si="6"/>
        <v>0.96829139395910402</v>
      </c>
      <c r="M51" s="6" t="s">
        <v>2550</v>
      </c>
      <c r="N51" s="6">
        <v>3350000</v>
      </c>
      <c r="O51" s="6">
        <v>3650000</v>
      </c>
      <c r="P51" s="6">
        <f t="shared" si="0"/>
        <v>300000</v>
      </c>
      <c r="Q51" s="8">
        <f t="shared" si="1"/>
        <v>8.9552238805970144E-2</v>
      </c>
      <c r="R51" s="6">
        <v>10827</v>
      </c>
      <c r="S51" s="5">
        <f t="shared" si="7"/>
        <v>55095.524590163935</v>
      </c>
      <c r="T51" s="6">
        <v>60014</v>
      </c>
      <c r="U51" s="9">
        <f t="shared" si="2"/>
        <v>4918.4754098360645</v>
      </c>
      <c r="V51" s="8">
        <f t="shared" si="3"/>
        <v>8.9271777452394882E-2</v>
      </c>
      <c r="W51" s="23">
        <f t="shared" si="8"/>
        <v>53348.522306317929</v>
      </c>
      <c r="X51" s="23">
        <f t="shared" si="9"/>
        <v>58111.039717061671</v>
      </c>
      <c r="Y51" s="23">
        <f t="shared" si="10"/>
        <v>4762.5174107437415</v>
      </c>
      <c r="Z51" s="4">
        <f t="shared" si="11"/>
        <v>8.9271777452394938E-2</v>
      </c>
      <c r="AA51" s="10">
        <v>1693</v>
      </c>
      <c r="AB51" s="6">
        <v>1965</v>
      </c>
      <c r="AC51" s="6">
        <f t="shared" si="4"/>
        <v>51</v>
      </c>
      <c r="AD51" s="6" t="s">
        <v>181</v>
      </c>
    </row>
    <row r="52" spans="1:30" x14ac:dyDescent="0.2">
      <c r="A52">
        <v>9</v>
      </c>
      <c r="B52" s="2" t="s">
        <v>2588</v>
      </c>
      <c r="C52" s="2" t="s">
        <v>22</v>
      </c>
      <c r="D52" s="2" t="s">
        <v>23</v>
      </c>
      <c r="E52" s="2" t="s">
        <v>2768</v>
      </c>
      <c r="F52" s="2">
        <v>46</v>
      </c>
      <c r="G52" s="2">
        <v>52</v>
      </c>
      <c r="H52" s="3">
        <v>42429</v>
      </c>
      <c r="I52" s="3">
        <v>42432</v>
      </c>
      <c r="J52" s="7" t="s">
        <v>2535</v>
      </c>
      <c r="K52" s="17">
        <f t="shared" si="5"/>
        <v>245.99</v>
      </c>
      <c r="L52" s="20">
        <f t="shared" si="6"/>
        <v>0.96829139395910402</v>
      </c>
      <c r="M52" s="2" t="s">
        <v>2550</v>
      </c>
      <c r="N52" s="2">
        <v>3490000</v>
      </c>
      <c r="O52" s="2">
        <v>4000000</v>
      </c>
      <c r="P52" s="2">
        <f t="shared" si="0"/>
        <v>510000</v>
      </c>
      <c r="Q52" s="4">
        <f t="shared" si="1"/>
        <v>0.14613180515759314</v>
      </c>
      <c r="R52" s="2">
        <v>81616</v>
      </c>
      <c r="S52" s="5">
        <f t="shared" si="7"/>
        <v>77643.826086956527</v>
      </c>
      <c r="T52" s="2">
        <v>88731</v>
      </c>
      <c r="U52" s="5">
        <f t="shared" si="2"/>
        <v>11087.173913043473</v>
      </c>
      <c r="V52" s="4">
        <f t="shared" si="3"/>
        <v>0.14279530610233568</v>
      </c>
      <c r="W52" s="23">
        <f t="shared" si="8"/>
        <v>75181.848594057374</v>
      </c>
      <c r="X52" s="23">
        <f t="shared" si="9"/>
        <v>85917.463677385254</v>
      </c>
      <c r="Y52" s="23">
        <f t="shared" si="10"/>
        <v>10735.615083327881</v>
      </c>
      <c r="Z52" s="4">
        <f t="shared" si="11"/>
        <v>0.14279530610233571</v>
      </c>
      <c r="AA52" s="2">
        <v>329</v>
      </c>
      <c r="AB52" s="2">
        <v>1893</v>
      </c>
      <c r="AC52" s="2">
        <f t="shared" si="4"/>
        <v>123</v>
      </c>
      <c r="AD52" s="2" t="s">
        <v>37</v>
      </c>
    </row>
    <row r="53" spans="1:30" x14ac:dyDescent="0.2">
      <c r="A53">
        <v>9</v>
      </c>
      <c r="B53" s="2" t="s">
        <v>2667</v>
      </c>
      <c r="C53" s="2" t="s">
        <v>22</v>
      </c>
      <c r="D53" s="2" t="s">
        <v>23</v>
      </c>
      <c r="E53" s="2" t="s">
        <v>2768</v>
      </c>
      <c r="F53" s="2">
        <v>77</v>
      </c>
      <c r="G53" s="2"/>
      <c r="H53" s="3">
        <v>42429</v>
      </c>
      <c r="I53" s="3">
        <v>42432</v>
      </c>
      <c r="J53" s="7" t="s">
        <v>2535</v>
      </c>
      <c r="K53" s="17">
        <f t="shared" si="5"/>
        <v>245.99</v>
      </c>
      <c r="L53" s="20">
        <f t="shared" si="6"/>
        <v>0.96829139395910402</v>
      </c>
      <c r="M53" s="2" t="s">
        <v>2550</v>
      </c>
      <c r="N53" s="2">
        <v>4500000</v>
      </c>
      <c r="O53" s="2">
        <v>4950000</v>
      </c>
      <c r="P53" s="2">
        <f t="shared" si="0"/>
        <v>450000</v>
      </c>
      <c r="Q53" s="4">
        <f t="shared" si="1"/>
        <v>0.1</v>
      </c>
      <c r="R53" s="2"/>
      <c r="S53" s="5">
        <f t="shared" si="7"/>
        <v>58441.558441558438</v>
      </c>
      <c r="T53" s="2">
        <v>64286</v>
      </c>
      <c r="U53" s="5">
        <f t="shared" si="2"/>
        <v>5844.4415584415619</v>
      </c>
      <c r="V53" s="4">
        <f t="shared" si="3"/>
        <v>0.10000488888888895</v>
      </c>
      <c r="W53" s="23">
        <f t="shared" si="8"/>
        <v>56588.458088519066</v>
      </c>
      <c r="X53" s="23">
        <f t="shared" si="9"/>
        <v>62247.580552054962</v>
      </c>
      <c r="Y53" s="23">
        <f t="shared" si="10"/>
        <v>5659.1224635358958</v>
      </c>
      <c r="Z53" s="4">
        <f t="shared" si="11"/>
        <v>0.10000488888888891</v>
      </c>
      <c r="AA53" s="2">
        <v>995</v>
      </c>
      <c r="AB53" s="2">
        <v>2012</v>
      </c>
      <c r="AC53" s="2">
        <f t="shared" si="4"/>
        <v>4</v>
      </c>
      <c r="AD53" s="2" t="s">
        <v>123</v>
      </c>
    </row>
    <row r="54" spans="1:30" x14ac:dyDescent="0.2">
      <c r="A54">
        <v>9</v>
      </c>
      <c r="B54" s="6" t="s">
        <v>2716</v>
      </c>
      <c r="C54" s="6" t="s">
        <v>22</v>
      </c>
      <c r="D54" s="6" t="s">
        <v>23</v>
      </c>
      <c r="E54" s="2" t="s">
        <v>2768</v>
      </c>
      <c r="F54" s="6">
        <v>94</v>
      </c>
      <c r="G54" s="6">
        <v>104</v>
      </c>
      <c r="H54" s="7">
        <v>42429</v>
      </c>
      <c r="I54" s="7">
        <v>42432</v>
      </c>
      <c r="J54" s="7" t="s">
        <v>2535</v>
      </c>
      <c r="K54" s="17">
        <f t="shared" si="5"/>
        <v>245.99</v>
      </c>
      <c r="L54" s="20">
        <f t="shared" si="6"/>
        <v>0.96829139395910402</v>
      </c>
      <c r="M54" s="6" t="s">
        <v>2550</v>
      </c>
      <c r="N54" s="6">
        <v>6490000</v>
      </c>
      <c r="O54" s="6">
        <v>6700000</v>
      </c>
      <c r="P54" s="6">
        <f t="shared" si="0"/>
        <v>210000</v>
      </c>
      <c r="Q54" s="8">
        <f t="shared" si="1"/>
        <v>3.2357473035439135E-2</v>
      </c>
      <c r="R54" s="6"/>
      <c r="S54" s="5">
        <f t="shared" si="7"/>
        <v>69042.553191489365</v>
      </c>
      <c r="T54" s="6">
        <v>71277</v>
      </c>
      <c r="U54" s="9">
        <f t="shared" si="2"/>
        <v>2234.4468085106346</v>
      </c>
      <c r="V54" s="8">
        <f t="shared" si="3"/>
        <v>3.2363328197226447E-2</v>
      </c>
      <c r="W54" s="23">
        <f t="shared" si="8"/>
        <v>66853.310072282824</v>
      </c>
      <c r="X54" s="23">
        <f t="shared" si="9"/>
        <v>69016.905687223058</v>
      </c>
      <c r="Y54" s="23">
        <f t="shared" si="10"/>
        <v>2163.5956149402336</v>
      </c>
      <c r="Z54" s="4">
        <f t="shared" si="11"/>
        <v>3.2363328197226447E-2</v>
      </c>
      <c r="AA54" s="6">
        <v>651</v>
      </c>
      <c r="AB54" s="6">
        <v>1898</v>
      </c>
      <c r="AC54" s="6">
        <f t="shared" si="4"/>
        <v>118</v>
      </c>
      <c r="AD54" s="6" t="s">
        <v>422</v>
      </c>
    </row>
    <row r="55" spans="1:30" x14ac:dyDescent="0.2">
      <c r="A55">
        <v>9</v>
      </c>
      <c r="B55" s="6" t="s">
        <v>536</v>
      </c>
      <c r="C55" s="6" t="s">
        <v>22</v>
      </c>
      <c r="D55" s="6" t="s">
        <v>23</v>
      </c>
      <c r="E55" s="2" t="s">
        <v>2768</v>
      </c>
      <c r="F55" s="6">
        <v>40</v>
      </c>
      <c r="G55" s="6">
        <v>46</v>
      </c>
      <c r="H55" s="7">
        <v>42429</v>
      </c>
      <c r="I55" s="7">
        <v>42433</v>
      </c>
      <c r="J55" s="7" t="s">
        <v>2535</v>
      </c>
      <c r="K55" s="17">
        <f t="shared" si="5"/>
        <v>245.99</v>
      </c>
      <c r="L55" s="20">
        <f t="shared" si="6"/>
        <v>0.96829139395910402</v>
      </c>
      <c r="M55" s="6" t="s">
        <v>2546</v>
      </c>
      <c r="N55" s="6">
        <v>2300000</v>
      </c>
      <c r="O55" s="6">
        <v>2800000</v>
      </c>
      <c r="P55" s="6">
        <f t="shared" si="0"/>
        <v>500000</v>
      </c>
      <c r="Q55" s="8">
        <f t="shared" si="1"/>
        <v>0.21739130434782608</v>
      </c>
      <c r="R55" s="6">
        <v>92703</v>
      </c>
      <c r="S55" s="5">
        <f t="shared" si="7"/>
        <v>59817.574999999997</v>
      </c>
      <c r="T55" s="6">
        <v>72318</v>
      </c>
      <c r="U55" s="9">
        <f t="shared" si="2"/>
        <v>12500.425000000003</v>
      </c>
      <c r="V55" s="8">
        <f t="shared" si="3"/>
        <v>0.20897579014194412</v>
      </c>
      <c r="W55" s="23">
        <f t="shared" si="8"/>
        <v>57920.843080003251</v>
      </c>
      <c r="X55" s="23">
        <f t="shared" si="9"/>
        <v>70024.897028334482</v>
      </c>
      <c r="Y55" s="23">
        <f t="shared" si="10"/>
        <v>12104.053948331231</v>
      </c>
      <c r="Z55" s="4">
        <f t="shared" si="11"/>
        <v>0.20897579014194403</v>
      </c>
      <c r="AA55" s="6">
        <v>567</v>
      </c>
      <c r="AB55" s="6">
        <v>1915</v>
      </c>
      <c r="AC55" s="6">
        <f t="shared" si="4"/>
        <v>101</v>
      </c>
      <c r="AD55" s="6" t="s">
        <v>523</v>
      </c>
    </row>
    <row r="56" spans="1:30" x14ac:dyDescent="0.2">
      <c r="A56">
        <v>9</v>
      </c>
      <c r="B56" s="2" t="s">
        <v>2696</v>
      </c>
      <c r="C56" s="2" t="s">
        <v>22</v>
      </c>
      <c r="D56" s="2" t="s">
        <v>23</v>
      </c>
      <c r="E56" s="2" t="s">
        <v>2768</v>
      </c>
      <c r="F56" s="2">
        <v>84</v>
      </c>
      <c r="G56" s="2">
        <v>93</v>
      </c>
      <c r="H56" s="3">
        <v>42429</v>
      </c>
      <c r="I56" s="3">
        <v>42433</v>
      </c>
      <c r="J56" s="7" t="s">
        <v>2535</v>
      </c>
      <c r="K56" s="17">
        <f t="shared" si="5"/>
        <v>245.99</v>
      </c>
      <c r="L56" s="20">
        <f t="shared" si="6"/>
        <v>0.96829139395910402</v>
      </c>
      <c r="M56" s="2" t="s">
        <v>2546</v>
      </c>
      <c r="N56" s="2">
        <v>8500000</v>
      </c>
      <c r="O56" s="2">
        <v>8700000</v>
      </c>
      <c r="P56" s="2">
        <f t="shared" si="0"/>
        <v>200000</v>
      </c>
      <c r="Q56" s="4">
        <f t="shared" si="1"/>
        <v>2.3529411764705882E-2</v>
      </c>
      <c r="R56" s="2"/>
      <c r="S56" s="5">
        <f t="shared" si="7"/>
        <v>101190.47619047618</v>
      </c>
      <c r="T56" s="2">
        <v>103571</v>
      </c>
      <c r="U56" s="5">
        <f t="shared" si="2"/>
        <v>2380.5238095238165</v>
      </c>
      <c r="V56" s="4">
        <f t="shared" si="3"/>
        <v>2.3525176470588306E-2</v>
      </c>
      <c r="W56" s="23">
        <f t="shared" si="8"/>
        <v>97981.867245861707</v>
      </c>
      <c r="X56" s="23">
        <f t="shared" si="9"/>
        <v>100286.90796373837</v>
      </c>
      <c r="Y56" s="23">
        <f t="shared" si="10"/>
        <v>2305.0407178766618</v>
      </c>
      <c r="Z56" s="4">
        <f t="shared" si="11"/>
        <v>2.3525176470588396E-2</v>
      </c>
      <c r="AA56" s="2">
        <v>950</v>
      </c>
      <c r="AB56" s="2">
        <v>2016</v>
      </c>
      <c r="AC56" s="2">
        <f t="shared" si="4"/>
        <v>0</v>
      </c>
      <c r="AD56" s="2" t="s">
        <v>127</v>
      </c>
    </row>
    <row r="57" spans="1:30" x14ac:dyDescent="0.2">
      <c r="A57">
        <v>10</v>
      </c>
      <c r="B57" s="2" t="s">
        <v>845</v>
      </c>
      <c r="C57" s="2" t="s">
        <v>22</v>
      </c>
      <c r="D57" s="2" t="s">
        <v>23</v>
      </c>
      <c r="E57" s="2" t="s">
        <v>2768</v>
      </c>
      <c r="F57" s="2">
        <v>83</v>
      </c>
      <c r="G57" s="2">
        <v>95</v>
      </c>
      <c r="H57" s="3">
        <v>42436</v>
      </c>
      <c r="I57" s="3">
        <v>42436</v>
      </c>
      <c r="J57" s="7" t="s">
        <v>2535</v>
      </c>
      <c r="K57" s="17">
        <f t="shared" si="5"/>
        <v>245.99</v>
      </c>
      <c r="L57" s="20">
        <f t="shared" si="6"/>
        <v>0.96829139395910402</v>
      </c>
      <c r="M57" s="2" t="s">
        <v>2554</v>
      </c>
      <c r="N57" s="2">
        <v>5100000</v>
      </c>
      <c r="O57" s="2">
        <v>5500000</v>
      </c>
      <c r="P57" s="2">
        <f t="shared" si="0"/>
        <v>400000</v>
      </c>
      <c r="Q57" s="4">
        <f t="shared" si="1"/>
        <v>7.8431372549019607E-2</v>
      </c>
      <c r="R57" s="2">
        <v>3302</v>
      </c>
      <c r="S57" s="5">
        <f t="shared" si="7"/>
        <v>61485.566265060239</v>
      </c>
      <c r="T57" s="2">
        <v>66305</v>
      </c>
      <c r="U57" s="5">
        <f t="shared" si="2"/>
        <v>4819.4337349397611</v>
      </c>
      <c r="V57" s="4">
        <f t="shared" si="3"/>
        <v>7.8383172306871154E-2</v>
      </c>
      <c r="W57" s="23">
        <f t="shared" si="8"/>
        <v>59535.944667160038</v>
      </c>
      <c r="X57" s="23">
        <f t="shared" si="9"/>
        <v>64202.560876458389</v>
      </c>
      <c r="Y57" s="23">
        <f t="shared" si="10"/>
        <v>4666.6162092983504</v>
      </c>
      <c r="Z57" s="4">
        <f t="shared" si="11"/>
        <v>7.8383172306871127E-2</v>
      </c>
      <c r="AA57" s="11">
        <v>17798</v>
      </c>
      <c r="AB57" s="2">
        <v>2005</v>
      </c>
      <c r="AC57" s="2">
        <f t="shared" si="4"/>
        <v>11</v>
      </c>
      <c r="AD57" s="2" t="s">
        <v>103</v>
      </c>
    </row>
    <row r="58" spans="1:30" x14ac:dyDescent="0.2">
      <c r="A58">
        <v>10</v>
      </c>
      <c r="B58" s="2" t="s">
        <v>2630</v>
      </c>
      <c r="C58" s="2" t="s">
        <v>22</v>
      </c>
      <c r="D58" s="2" t="s">
        <v>23</v>
      </c>
      <c r="E58" s="2" t="s">
        <v>2768</v>
      </c>
      <c r="F58" s="2">
        <v>61</v>
      </c>
      <c r="G58" s="2">
        <v>67</v>
      </c>
      <c r="H58" s="3">
        <v>42433</v>
      </c>
      <c r="I58" s="3">
        <v>42437</v>
      </c>
      <c r="J58" s="7" t="s">
        <v>2535</v>
      </c>
      <c r="K58" s="17">
        <f t="shared" si="5"/>
        <v>245.99</v>
      </c>
      <c r="L58" s="20">
        <f t="shared" si="6"/>
        <v>0.96829139395910402</v>
      </c>
      <c r="M58" s="2" t="s">
        <v>2546</v>
      </c>
      <c r="N58" s="2">
        <v>3600000</v>
      </c>
      <c r="O58" s="2">
        <v>4000000</v>
      </c>
      <c r="P58" s="2">
        <f t="shared" si="0"/>
        <v>400000</v>
      </c>
      <c r="Q58" s="4">
        <f t="shared" si="1"/>
        <v>0.1111111111111111</v>
      </c>
      <c r="R58" s="2">
        <v>41474</v>
      </c>
      <c r="S58" s="5">
        <f t="shared" si="7"/>
        <v>59696.295081967211</v>
      </c>
      <c r="T58" s="2">
        <v>66254</v>
      </c>
      <c r="U58" s="5">
        <f t="shared" si="2"/>
        <v>6557.7049180327886</v>
      </c>
      <c r="V58" s="4">
        <f t="shared" si="3"/>
        <v>0.10985112072748567</v>
      </c>
      <c r="W58" s="23">
        <f t="shared" si="8"/>
        <v>57803.40877911204</v>
      </c>
      <c r="X58" s="23">
        <f t="shared" si="9"/>
        <v>64153.17801536648</v>
      </c>
      <c r="Y58" s="23">
        <f t="shared" si="10"/>
        <v>6349.7692362544403</v>
      </c>
      <c r="Z58" s="4">
        <f t="shared" si="11"/>
        <v>0.10985112072748565</v>
      </c>
      <c r="AA58" s="2"/>
      <c r="AB58" s="2">
        <v>1934</v>
      </c>
      <c r="AC58" s="2">
        <f t="shared" si="4"/>
        <v>82</v>
      </c>
      <c r="AD58" s="2" t="s">
        <v>67</v>
      </c>
    </row>
    <row r="59" spans="1:30" x14ac:dyDescent="0.2">
      <c r="A59">
        <v>10</v>
      </c>
      <c r="B59" s="2" t="s">
        <v>2714</v>
      </c>
      <c r="C59" s="2" t="s">
        <v>22</v>
      </c>
      <c r="D59" s="2" t="s">
        <v>23</v>
      </c>
      <c r="E59" s="2" t="s">
        <v>2768</v>
      </c>
      <c r="F59" s="2">
        <v>92</v>
      </c>
      <c r="G59" s="2">
        <v>100</v>
      </c>
      <c r="H59" s="3">
        <v>42433</v>
      </c>
      <c r="I59" s="3">
        <v>42437</v>
      </c>
      <c r="J59" s="7" t="s">
        <v>2535</v>
      </c>
      <c r="K59" s="17">
        <f t="shared" si="5"/>
        <v>245.99</v>
      </c>
      <c r="L59" s="20">
        <f t="shared" si="6"/>
        <v>0.96829139395910402</v>
      </c>
      <c r="M59" s="2" t="s">
        <v>2546</v>
      </c>
      <c r="N59" s="2">
        <v>5400000</v>
      </c>
      <c r="O59" s="2">
        <v>5800000</v>
      </c>
      <c r="P59" s="2">
        <f t="shared" si="0"/>
        <v>400000</v>
      </c>
      <c r="Q59" s="4">
        <f t="shared" si="1"/>
        <v>7.407407407407407E-2</v>
      </c>
      <c r="R59" s="2">
        <v>98482</v>
      </c>
      <c r="S59" s="5">
        <f t="shared" si="7"/>
        <v>59766.108695652176</v>
      </c>
      <c r="T59" s="2">
        <v>64114</v>
      </c>
      <c r="U59" s="5">
        <f t="shared" si="2"/>
        <v>4347.8913043478242</v>
      </c>
      <c r="V59" s="4">
        <f t="shared" si="3"/>
        <v>7.2748442206412578E-2</v>
      </c>
      <c r="W59" s="23">
        <f t="shared" si="8"/>
        <v>57871.008700424376</v>
      </c>
      <c r="X59" s="23">
        <f t="shared" si="9"/>
        <v>62081.034432293993</v>
      </c>
      <c r="Y59" s="23">
        <f t="shared" si="10"/>
        <v>4210.0257318696167</v>
      </c>
      <c r="Z59" s="4">
        <f t="shared" si="11"/>
        <v>7.2748442206412481E-2</v>
      </c>
      <c r="AA59" s="11">
        <v>14740</v>
      </c>
      <c r="AB59" s="2">
        <v>1954</v>
      </c>
      <c r="AC59" s="2">
        <f t="shared" si="4"/>
        <v>62</v>
      </c>
      <c r="AD59" s="2" t="s">
        <v>37</v>
      </c>
    </row>
    <row r="60" spans="1:30" x14ac:dyDescent="0.2">
      <c r="A60">
        <v>10</v>
      </c>
      <c r="B60" s="6" t="s">
        <v>2654</v>
      </c>
      <c r="C60" s="6" t="s">
        <v>22</v>
      </c>
      <c r="D60" s="6" t="s">
        <v>23</v>
      </c>
      <c r="E60" s="2" t="s">
        <v>2768</v>
      </c>
      <c r="F60" s="6">
        <v>70</v>
      </c>
      <c r="G60" s="6">
        <v>81</v>
      </c>
      <c r="H60" s="7">
        <v>42433</v>
      </c>
      <c r="I60" s="7">
        <v>42438</v>
      </c>
      <c r="J60" s="7" t="s">
        <v>2535</v>
      </c>
      <c r="K60" s="17">
        <f t="shared" si="5"/>
        <v>245.99</v>
      </c>
      <c r="L60" s="20">
        <f t="shared" si="6"/>
        <v>0.96829139395910402</v>
      </c>
      <c r="M60" s="6" t="s">
        <v>2568</v>
      </c>
      <c r="N60" s="6">
        <v>2250000</v>
      </c>
      <c r="O60" s="6">
        <v>2475000</v>
      </c>
      <c r="P60" s="6">
        <f t="shared" si="0"/>
        <v>225000</v>
      </c>
      <c r="Q60" s="8">
        <f t="shared" si="1"/>
        <v>0.1</v>
      </c>
      <c r="R60" s="6"/>
      <c r="S60" s="5">
        <f t="shared" si="7"/>
        <v>32142.857142857141</v>
      </c>
      <c r="T60" s="6">
        <v>35357</v>
      </c>
      <c r="U60" s="9">
        <f t="shared" si="2"/>
        <v>3214.1428571428587</v>
      </c>
      <c r="V60" s="8">
        <f t="shared" si="3"/>
        <v>9.9995555555555615E-2</v>
      </c>
      <c r="W60" s="23">
        <f t="shared" si="8"/>
        <v>31123.651948685485</v>
      </c>
      <c r="X60" s="23">
        <f t="shared" si="9"/>
        <v>34235.87881621204</v>
      </c>
      <c r="Y60" s="23">
        <f t="shared" si="10"/>
        <v>3112.226867526555</v>
      </c>
      <c r="Z60" s="4">
        <f t="shared" si="11"/>
        <v>9.9995555555555574E-2</v>
      </c>
      <c r="AA60" s="10">
        <v>5760</v>
      </c>
      <c r="AB60" s="6">
        <v>1988</v>
      </c>
      <c r="AC60" s="6">
        <f t="shared" si="4"/>
        <v>28</v>
      </c>
      <c r="AD60" s="6" t="s">
        <v>1295</v>
      </c>
    </row>
    <row r="61" spans="1:30" x14ac:dyDescent="0.2">
      <c r="A61">
        <v>10</v>
      </c>
      <c r="B61" s="6" t="s">
        <v>2759</v>
      </c>
      <c r="C61" s="6" t="s">
        <v>22</v>
      </c>
      <c r="D61" s="6" t="s">
        <v>23</v>
      </c>
      <c r="E61" s="2" t="s">
        <v>2768</v>
      </c>
      <c r="F61" s="6">
        <v>228</v>
      </c>
      <c r="G61" s="6">
        <v>304</v>
      </c>
      <c r="H61" s="7">
        <v>42434</v>
      </c>
      <c r="I61" s="7">
        <v>42439</v>
      </c>
      <c r="J61" s="7" t="s">
        <v>2535</v>
      </c>
      <c r="K61" s="17">
        <f t="shared" si="5"/>
        <v>245.99</v>
      </c>
      <c r="L61" s="20">
        <f t="shared" si="6"/>
        <v>0.96829139395910402</v>
      </c>
      <c r="M61" s="6" t="s">
        <v>2568</v>
      </c>
      <c r="N61" s="6">
        <v>7000000</v>
      </c>
      <c r="O61" s="6">
        <v>7600000</v>
      </c>
      <c r="P61" s="6">
        <f t="shared" si="0"/>
        <v>600000</v>
      </c>
      <c r="Q61" s="8">
        <f t="shared" si="1"/>
        <v>8.5714285714285715E-2</v>
      </c>
      <c r="R61" s="6"/>
      <c r="S61" s="5">
        <f t="shared" si="7"/>
        <v>30701.754385964912</v>
      </c>
      <c r="T61" s="6">
        <v>33333</v>
      </c>
      <c r="U61" s="9">
        <f t="shared" si="2"/>
        <v>2631.2456140350878</v>
      </c>
      <c r="V61" s="8">
        <f t="shared" si="3"/>
        <v>8.5703428571428569E-2</v>
      </c>
      <c r="W61" s="23">
        <f t="shared" si="8"/>
        <v>29728.244551375999</v>
      </c>
      <c r="X61" s="23">
        <f t="shared" si="9"/>
        <v>32276.057034838814</v>
      </c>
      <c r="Y61" s="23">
        <f t="shared" si="10"/>
        <v>2547.8124834628143</v>
      </c>
      <c r="Z61" s="4">
        <f t="shared" si="11"/>
        <v>8.5703428571428597E-2</v>
      </c>
      <c r="AA61" s="10">
        <v>1002</v>
      </c>
      <c r="AB61" s="6">
        <v>1958</v>
      </c>
      <c r="AC61" s="6">
        <f t="shared" si="4"/>
        <v>58</v>
      </c>
      <c r="AD61" s="6" t="s">
        <v>137</v>
      </c>
    </row>
    <row r="62" spans="1:30" x14ac:dyDescent="0.2">
      <c r="A62">
        <v>10</v>
      </c>
      <c r="B62" s="6" t="s">
        <v>2116</v>
      </c>
      <c r="C62" s="6" t="s">
        <v>22</v>
      </c>
      <c r="D62" s="6" t="s">
        <v>23</v>
      </c>
      <c r="E62" s="2" t="s">
        <v>2768</v>
      </c>
      <c r="F62" s="6">
        <v>36</v>
      </c>
      <c r="G62" s="6">
        <v>42</v>
      </c>
      <c r="H62" s="7">
        <v>42440</v>
      </c>
      <c r="I62" s="7">
        <v>42440</v>
      </c>
      <c r="J62" s="7" t="s">
        <v>2535</v>
      </c>
      <c r="K62" s="17">
        <f t="shared" si="5"/>
        <v>245.99</v>
      </c>
      <c r="L62" s="20">
        <f t="shared" si="6"/>
        <v>0.96829139395910402</v>
      </c>
      <c r="M62" s="6" t="s">
        <v>2554</v>
      </c>
      <c r="N62" s="6">
        <v>2390000</v>
      </c>
      <c r="O62" s="6">
        <v>2590000</v>
      </c>
      <c r="P62" s="6">
        <f t="shared" si="0"/>
        <v>200000</v>
      </c>
      <c r="Q62" s="8">
        <f t="shared" si="1"/>
        <v>8.3682008368200833E-2</v>
      </c>
      <c r="R62" s="6">
        <v>1121</v>
      </c>
      <c r="S62" s="5">
        <f t="shared" si="7"/>
        <v>66420.027777777781</v>
      </c>
      <c r="T62" s="6">
        <v>71976</v>
      </c>
      <c r="U62" s="9">
        <f t="shared" si="2"/>
        <v>5555.972222222219</v>
      </c>
      <c r="V62" s="8">
        <f t="shared" si="3"/>
        <v>8.3649049964430858E-2</v>
      </c>
      <c r="W62" s="23">
        <f t="shared" si="8"/>
        <v>64313.941283746855</v>
      </c>
      <c r="X62" s="23">
        <f t="shared" si="9"/>
        <v>69693.741371600467</v>
      </c>
      <c r="Y62" s="23">
        <f t="shared" si="10"/>
        <v>5379.8000878536113</v>
      </c>
      <c r="Z62" s="4">
        <f t="shared" si="11"/>
        <v>8.364904996443083E-2</v>
      </c>
      <c r="AA62" s="6">
        <v>986</v>
      </c>
      <c r="AB62" s="6">
        <v>1895</v>
      </c>
      <c r="AC62" s="6">
        <f t="shared" si="4"/>
        <v>121</v>
      </c>
      <c r="AD62" s="6" t="s">
        <v>213</v>
      </c>
    </row>
    <row r="63" spans="1:30" x14ac:dyDescent="0.2">
      <c r="A63">
        <v>10</v>
      </c>
      <c r="B63" s="6" t="s">
        <v>381</v>
      </c>
      <c r="C63" s="6" t="s">
        <v>22</v>
      </c>
      <c r="D63" s="6" t="s">
        <v>23</v>
      </c>
      <c r="E63" s="2" t="s">
        <v>2768</v>
      </c>
      <c r="F63" s="6">
        <v>56</v>
      </c>
      <c r="G63" s="6"/>
      <c r="H63" s="7">
        <v>42439</v>
      </c>
      <c r="I63" s="7">
        <v>42440</v>
      </c>
      <c r="J63" s="7" t="s">
        <v>2535</v>
      </c>
      <c r="K63" s="17">
        <f t="shared" si="5"/>
        <v>245.99</v>
      </c>
      <c r="L63" s="20">
        <f t="shared" si="6"/>
        <v>0.96829139395910402</v>
      </c>
      <c r="M63" s="6" t="s">
        <v>2555</v>
      </c>
      <c r="N63" s="6">
        <v>5750000</v>
      </c>
      <c r="O63" s="6">
        <v>5750000</v>
      </c>
      <c r="P63" s="6">
        <f t="shared" si="0"/>
        <v>0</v>
      </c>
      <c r="Q63" s="8">
        <f t="shared" si="1"/>
        <v>0</v>
      </c>
      <c r="R63" s="6">
        <v>3196</v>
      </c>
      <c r="S63" s="5">
        <f t="shared" si="7"/>
        <v>102735.64285714286</v>
      </c>
      <c r="T63" s="6">
        <v>102736</v>
      </c>
      <c r="U63" s="9">
        <f t="shared" si="2"/>
        <v>0.35714285714493599</v>
      </c>
      <c r="V63" s="8">
        <f t="shared" si="3"/>
        <v>3.4763286354430502E-6</v>
      </c>
      <c r="W63" s="23">
        <f t="shared" si="8"/>
        <v>99478.038831427519</v>
      </c>
      <c r="X63" s="23">
        <f t="shared" si="9"/>
        <v>99478.384649782514</v>
      </c>
      <c r="Y63" s="23">
        <f t="shared" si="10"/>
        <v>0.34581835499557201</v>
      </c>
      <c r="Z63" s="4">
        <f t="shared" si="11"/>
        <v>3.4763286355251268E-6</v>
      </c>
      <c r="AA63" s="10">
        <v>1644</v>
      </c>
      <c r="AB63" s="6">
        <v>2012</v>
      </c>
      <c r="AC63" s="6">
        <f t="shared" si="4"/>
        <v>4</v>
      </c>
      <c r="AD63" s="6" t="s">
        <v>383</v>
      </c>
    </row>
    <row r="64" spans="1:30" x14ac:dyDescent="0.2">
      <c r="A64">
        <v>10</v>
      </c>
      <c r="B64" s="2" t="s">
        <v>2667</v>
      </c>
      <c r="C64" s="2" t="s">
        <v>22</v>
      </c>
      <c r="D64" s="2" t="s">
        <v>23</v>
      </c>
      <c r="E64" s="2" t="s">
        <v>2768</v>
      </c>
      <c r="F64" s="2">
        <v>74</v>
      </c>
      <c r="G64" s="2"/>
      <c r="H64" s="3">
        <v>42436</v>
      </c>
      <c r="I64" s="3">
        <v>42440</v>
      </c>
      <c r="J64" s="7" t="s">
        <v>2535</v>
      </c>
      <c r="K64" s="17">
        <f t="shared" si="5"/>
        <v>245.99</v>
      </c>
      <c r="L64" s="20">
        <f t="shared" si="6"/>
        <v>0.96829139395910402</v>
      </c>
      <c r="M64" s="2" t="s">
        <v>2546</v>
      </c>
      <c r="N64" s="2">
        <v>4350000</v>
      </c>
      <c r="O64" s="2">
        <v>5075000</v>
      </c>
      <c r="P64" s="2">
        <f t="shared" si="0"/>
        <v>725000</v>
      </c>
      <c r="Q64" s="4">
        <f t="shared" si="1"/>
        <v>0.16666666666666666</v>
      </c>
      <c r="R64" s="2"/>
      <c r="S64" s="5">
        <f t="shared" si="7"/>
        <v>58783.783783783787</v>
      </c>
      <c r="T64" s="2">
        <v>68581</v>
      </c>
      <c r="U64" s="5">
        <f t="shared" si="2"/>
        <v>9797.2162162162131</v>
      </c>
      <c r="V64" s="4">
        <f t="shared" si="3"/>
        <v>0.16666528735632177</v>
      </c>
      <c r="W64" s="23">
        <f t="shared" si="8"/>
        <v>56919.831942190576</v>
      </c>
      <c r="X64" s="23">
        <f t="shared" si="9"/>
        <v>66406.392089109315</v>
      </c>
      <c r="Y64" s="23">
        <f t="shared" si="10"/>
        <v>9486.5601469187386</v>
      </c>
      <c r="Z64" s="4">
        <f t="shared" si="11"/>
        <v>0.16666528735632183</v>
      </c>
      <c r="AA64" s="2">
        <v>88</v>
      </c>
      <c r="AB64" s="2">
        <v>2012</v>
      </c>
      <c r="AC64" s="2">
        <f t="shared" si="4"/>
        <v>4</v>
      </c>
      <c r="AD64" s="2" t="s">
        <v>37</v>
      </c>
    </row>
    <row r="65" spans="1:30" x14ac:dyDescent="0.2">
      <c r="A65">
        <v>11</v>
      </c>
      <c r="B65" s="2" t="s">
        <v>2620</v>
      </c>
      <c r="C65" s="2" t="s">
        <v>22</v>
      </c>
      <c r="D65" s="2" t="s">
        <v>23</v>
      </c>
      <c r="E65" s="2" t="s">
        <v>2768</v>
      </c>
      <c r="F65" s="2">
        <v>53</v>
      </c>
      <c r="G65" s="2">
        <v>58</v>
      </c>
      <c r="H65" s="3">
        <v>42441</v>
      </c>
      <c r="I65" s="3">
        <v>42443</v>
      </c>
      <c r="J65" s="7" t="s">
        <v>2535</v>
      </c>
      <c r="K65" s="17">
        <f t="shared" si="5"/>
        <v>245.99</v>
      </c>
      <c r="L65" s="20">
        <f t="shared" si="6"/>
        <v>0.96829139395910402</v>
      </c>
      <c r="M65" s="2" t="s">
        <v>2548</v>
      </c>
      <c r="N65" s="2">
        <v>2800000</v>
      </c>
      <c r="O65" s="2">
        <v>3225000</v>
      </c>
      <c r="P65" s="2">
        <f t="shared" si="0"/>
        <v>425000</v>
      </c>
      <c r="Q65" s="4">
        <f t="shared" si="1"/>
        <v>0.15178571428571427</v>
      </c>
      <c r="R65" s="2">
        <v>17642</v>
      </c>
      <c r="S65" s="5">
        <f t="shared" si="7"/>
        <v>53163.056603773584</v>
      </c>
      <c r="T65" s="2">
        <v>61182</v>
      </c>
      <c r="U65" s="5">
        <f t="shared" si="2"/>
        <v>8018.9433962264156</v>
      </c>
      <c r="V65" s="4">
        <f t="shared" si="3"/>
        <v>0.15083676350650652</v>
      </c>
      <c r="W65" s="23">
        <f t="shared" si="8"/>
        <v>51477.330185994673</v>
      </c>
      <c r="X65" s="23">
        <f t="shared" si="9"/>
        <v>59242.004065205903</v>
      </c>
      <c r="Y65" s="23">
        <f t="shared" si="10"/>
        <v>7764.6738792112301</v>
      </c>
      <c r="Z65" s="4">
        <f t="shared" si="11"/>
        <v>0.15083676350650657</v>
      </c>
      <c r="AA65" s="11">
        <v>2452</v>
      </c>
      <c r="AB65" s="2">
        <v>1991</v>
      </c>
      <c r="AC65" s="2">
        <f t="shared" si="4"/>
        <v>25</v>
      </c>
      <c r="AD65" s="2" t="s">
        <v>2621</v>
      </c>
    </row>
    <row r="66" spans="1:30" x14ac:dyDescent="0.2">
      <c r="A66">
        <v>11</v>
      </c>
      <c r="B66" s="6" t="s">
        <v>2388</v>
      </c>
      <c r="C66" s="6" t="s">
        <v>22</v>
      </c>
      <c r="D66" s="6" t="s">
        <v>23</v>
      </c>
      <c r="E66" s="2" t="s">
        <v>2768</v>
      </c>
      <c r="F66" s="6">
        <v>60</v>
      </c>
      <c r="G66" s="6">
        <v>67</v>
      </c>
      <c r="H66" s="7">
        <v>42439</v>
      </c>
      <c r="I66" s="7">
        <v>42443</v>
      </c>
      <c r="J66" s="7" t="s">
        <v>2535</v>
      </c>
      <c r="K66" s="17">
        <f t="shared" si="5"/>
        <v>245.99</v>
      </c>
      <c r="L66" s="20">
        <f t="shared" si="6"/>
        <v>0.96829139395910402</v>
      </c>
      <c r="M66" s="6" t="s">
        <v>2546</v>
      </c>
      <c r="N66" s="6">
        <v>3950000</v>
      </c>
      <c r="O66" s="6">
        <v>4400000</v>
      </c>
      <c r="P66" s="6">
        <f t="shared" ref="P66:P129" si="12">O66-N66</f>
        <v>450000</v>
      </c>
      <c r="Q66" s="8">
        <f t="shared" ref="Q66:Q129" si="13">P66/N66</f>
        <v>0.11392405063291139</v>
      </c>
      <c r="R66" s="6">
        <v>23793</v>
      </c>
      <c r="S66" s="5">
        <f t="shared" si="7"/>
        <v>66229.883333333331</v>
      </c>
      <c r="T66" s="6">
        <v>73730</v>
      </c>
      <c r="U66" s="9">
        <f t="shared" ref="U66:U129" si="14">T66-S66</f>
        <v>7500.1166666666686</v>
      </c>
      <c r="V66" s="8">
        <f t="shared" ref="V66:V129" si="15">U66/S66</f>
        <v>0.11324369437461894</v>
      </c>
      <c r="W66" s="23">
        <f t="shared" si="8"/>
        <v>64129.826054582161</v>
      </c>
      <c r="X66" s="23">
        <f t="shared" si="9"/>
        <v>71392.124476604746</v>
      </c>
      <c r="Y66" s="23">
        <f t="shared" si="10"/>
        <v>7262.2984220225844</v>
      </c>
      <c r="Z66" s="4">
        <f t="shared" si="11"/>
        <v>0.11324369437461905</v>
      </c>
      <c r="AA66" s="6">
        <v>918</v>
      </c>
      <c r="AB66" s="6">
        <v>1938</v>
      </c>
      <c r="AC66" s="6">
        <f t="shared" ref="AC66:AC129" si="16">2016-AB66</f>
        <v>78</v>
      </c>
      <c r="AD66" s="6" t="s">
        <v>797</v>
      </c>
    </row>
    <row r="67" spans="1:30" x14ac:dyDescent="0.2">
      <c r="A67">
        <v>11</v>
      </c>
      <c r="B67" s="6" t="s">
        <v>1170</v>
      </c>
      <c r="C67" s="6" t="s">
        <v>22</v>
      </c>
      <c r="D67" s="6" t="s">
        <v>23</v>
      </c>
      <c r="E67" s="2" t="s">
        <v>2768</v>
      </c>
      <c r="F67" s="6">
        <v>52</v>
      </c>
      <c r="G67" s="6">
        <v>58</v>
      </c>
      <c r="H67" s="7">
        <v>42445</v>
      </c>
      <c r="I67" s="7">
        <v>42446</v>
      </c>
      <c r="J67" s="7" t="s">
        <v>2535</v>
      </c>
      <c r="K67" s="17">
        <f t="shared" ref="K67:K130" si="17">IF(J67="Januar",238.19,IF(J67="Februar",240.59,IF(J67="Mars",245.99,IF(J67="April",250.79,IF(J67="Mai",256.52,IF(J67="Juni",259.83,IF(J67="Juli",265.66,IF(J67="August",272.21,IF(J67="September",275.91,IF(J67="Oktober",281.13,IF(J67="November",284.38,IF(J67="Desember",287.34,0))))))))))))</f>
        <v>245.99</v>
      </c>
      <c r="L67" s="20">
        <f t="shared" ref="L67:L130" si="18">$K$2/K67</f>
        <v>0.96829139395910402</v>
      </c>
      <c r="M67" s="6" t="s">
        <v>2555</v>
      </c>
      <c r="N67" s="6">
        <v>3990000</v>
      </c>
      <c r="O67" s="6">
        <v>4400000</v>
      </c>
      <c r="P67" s="6">
        <f t="shared" si="12"/>
        <v>410000</v>
      </c>
      <c r="Q67" s="8">
        <f t="shared" si="13"/>
        <v>0.10275689223057644</v>
      </c>
      <c r="R67" s="6">
        <v>108096</v>
      </c>
      <c r="S67" s="5">
        <f t="shared" ref="S67:S130" si="19">(N67+R67)/F67</f>
        <v>78809.538461538468</v>
      </c>
      <c r="T67" s="6">
        <v>86694</v>
      </c>
      <c r="U67" s="9">
        <f t="shared" si="14"/>
        <v>7884.4615384615317</v>
      </c>
      <c r="V67" s="8">
        <f t="shared" si="15"/>
        <v>0.10004450847417913</v>
      </c>
      <c r="W67" s="23">
        <f t="shared" ref="W67:W130" si="20">S67*L67</f>
        <v>76310.597854196705</v>
      </c>
      <c r="X67" s="23">
        <f t="shared" ref="X67:X130" si="21">T67*L67</f>
        <v>83945.054107890566</v>
      </c>
      <c r="Y67" s="23">
        <f t="shared" ref="Y67:Y130" si="22">X67-W67</f>
        <v>7634.4562536938611</v>
      </c>
      <c r="Z67" s="4">
        <f t="shared" ref="Z67:Z130" si="23">Y67/W67</f>
        <v>0.10004450847417917</v>
      </c>
      <c r="AA67" s="6">
        <v>595</v>
      </c>
      <c r="AB67" s="6">
        <v>1895</v>
      </c>
      <c r="AC67" s="6">
        <f t="shared" si="16"/>
        <v>121</v>
      </c>
      <c r="AD67" s="6" t="s">
        <v>127</v>
      </c>
    </row>
    <row r="68" spans="1:30" x14ac:dyDescent="0.2">
      <c r="A68">
        <v>11</v>
      </c>
      <c r="B68" s="2" t="s">
        <v>2663</v>
      </c>
      <c r="C68" s="2" t="s">
        <v>22</v>
      </c>
      <c r="D68" s="2" t="s">
        <v>23</v>
      </c>
      <c r="E68" s="2" t="s">
        <v>2768</v>
      </c>
      <c r="F68" s="2">
        <v>73</v>
      </c>
      <c r="G68" s="2">
        <v>80</v>
      </c>
      <c r="H68" s="3">
        <v>42443</v>
      </c>
      <c r="I68" s="3">
        <v>42447</v>
      </c>
      <c r="J68" s="7" t="s">
        <v>2535</v>
      </c>
      <c r="K68" s="17">
        <f t="shared" si="17"/>
        <v>245.99</v>
      </c>
      <c r="L68" s="20">
        <f t="shared" si="18"/>
        <v>0.96829139395910402</v>
      </c>
      <c r="M68" s="2" t="s">
        <v>2546</v>
      </c>
      <c r="N68" s="2">
        <v>2950000</v>
      </c>
      <c r="O68" s="2">
        <v>3070000</v>
      </c>
      <c r="P68" s="2">
        <f t="shared" si="12"/>
        <v>120000</v>
      </c>
      <c r="Q68" s="4">
        <f t="shared" si="13"/>
        <v>4.0677966101694912E-2</v>
      </c>
      <c r="R68" s="2"/>
      <c r="S68" s="5">
        <f t="shared" si="19"/>
        <v>40410.95890410959</v>
      </c>
      <c r="T68" s="2">
        <v>42055</v>
      </c>
      <c r="U68" s="5">
        <f t="shared" si="14"/>
        <v>1644.0410958904104</v>
      </c>
      <c r="V68" s="4">
        <f t="shared" si="15"/>
        <v>4.0683050847457609E-2</v>
      </c>
      <c r="W68" s="23">
        <f t="shared" si="20"/>
        <v>39129.583728484344</v>
      </c>
      <c r="X68" s="23">
        <f t="shared" si="21"/>
        <v>40721.49457295012</v>
      </c>
      <c r="Y68" s="23">
        <f t="shared" si="22"/>
        <v>1591.9108444657759</v>
      </c>
      <c r="Z68" s="4">
        <f t="shared" si="23"/>
        <v>4.068305084745754E-2</v>
      </c>
      <c r="AA68" s="11">
        <v>1672</v>
      </c>
      <c r="AB68" s="2">
        <v>1962</v>
      </c>
      <c r="AC68" s="2">
        <f t="shared" si="16"/>
        <v>54</v>
      </c>
      <c r="AD68" s="2" t="s">
        <v>838</v>
      </c>
    </row>
    <row r="69" spans="1:30" x14ac:dyDescent="0.2">
      <c r="A69">
        <v>11</v>
      </c>
      <c r="B69" s="2" t="s">
        <v>2737</v>
      </c>
      <c r="C69" s="2" t="s">
        <v>22</v>
      </c>
      <c r="D69" s="2" t="s">
        <v>23</v>
      </c>
      <c r="E69" s="2" t="s">
        <v>2768</v>
      </c>
      <c r="F69" s="2">
        <v>115</v>
      </c>
      <c r="G69" s="2">
        <v>143</v>
      </c>
      <c r="H69" s="3">
        <v>42443</v>
      </c>
      <c r="I69" s="3">
        <v>42447</v>
      </c>
      <c r="J69" s="7" t="s">
        <v>2535</v>
      </c>
      <c r="K69" s="17">
        <f t="shared" si="17"/>
        <v>245.99</v>
      </c>
      <c r="L69" s="20">
        <f t="shared" si="18"/>
        <v>0.96829139395910402</v>
      </c>
      <c r="M69" s="2" t="s">
        <v>2546</v>
      </c>
      <c r="N69" s="2">
        <v>5600000</v>
      </c>
      <c r="O69" s="2">
        <v>6400000</v>
      </c>
      <c r="P69" s="2">
        <f t="shared" si="12"/>
        <v>800000</v>
      </c>
      <c r="Q69" s="4">
        <f t="shared" si="13"/>
        <v>0.14285714285714285</v>
      </c>
      <c r="R69" s="2">
        <v>20510</v>
      </c>
      <c r="S69" s="5">
        <f t="shared" si="19"/>
        <v>48874</v>
      </c>
      <c r="T69" s="2">
        <v>55831</v>
      </c>
      <c r="U69" s="5">
        <f t="shared" si="14"/>
        <v>6957</v>
      </c>
      <c r="V69" s="4">
        <f t="shared" si="15"/>
        <v>0.14234562343986579</v>
      </c>
      <c r="W69" s="23">
        <f t="shared" si="20"/>
        <v>47324.273588357253</v>
      </c>
      <c r="X69" s="23">
        <f t="shared" si="21"/>
        <v>54060.676816130734</v>
      </c>
      <c r="Y69" s="23">
        <f t="shared" si="22"/>
        <v>6736.4032277734805</v>
      </c>
      <c r="Z69" s="4">
        <f t="shared" si="23"/>
        <v>0.14234562343986565</v>
      </c>
      <c r="AA69" s="11">
        <v>14211</v>
      </c>
      <c r="AB69" s="2">
        <v>1983</v>
      </c>
      <c r="AC69" s="2">
        <f t="shared" si="16"/>
        <v>33</v>
      </c>
      <c r="AD69" s="2" t="s">
        <v>37</v>
      </c>
    </row>
    <row r="70" spans="1:30" x14ac:dyDescent="0.2">
      <c r="A70">
        <v>12</v>
      </c>
      <c r="B70" s="2" t="s">
        <v>442</v>
      </c>
      <c r="C70" s="2" t="s">
        <v>22</v>
      </c>
      <c r="D70" s="2" t="s">
        <v>23</v>
      </c>
      <c r="E70" s="2" t="s">
        <v>2768</v>
      </c>
      <c r="F70" s="2">
        <v>40</v>
      </c>
      <c r="G70" s="2">
        <v>45</v>
      </c>
      <c r="H70" s="3">
        <v>42450</v>
      </c>
      <c r="I70" s="3">
        <v>42453</v>
      </c>
      <c r="J70" s="7" t="s">
        <v>2535</v>
      </c>
      <c r="K70" s="17">
        <f t="shared" si="17"/>
        <v>245.99</v>
      </c>
      <c r="L70" s="20">
        <f t="shared" si="18"/>
        <v>0.96829139395910402</v>
      </c>
      <c r="M70" s="2" t="s">
        <v>2550</v>
      </c>
      <c r="N70" s="2">
        <v>2500000</v>
      </c>
      <c r="O70" s="2">
        <v>3020000</v>
      </c>
      <c r="P70" s="2">
        <f t="shared" si="12"/>
        <v>520000</v>
      </c>
      <c r="Q70" s="4">
        <f t="shared" si="13"/>
        <v>0.20799999999999999</v>
      </c>
      <c r="R70" s="2"/>
      <c r="S70" s="5">
        <f t="shared" si="19"/>
        <v>62500</v>
      </c>
      <c r="T70" s="2">
        <v>75500</v>
      </c>
      <c r="U70" s="5">
        <f t="shared" si="14"/>
        <v>13000</v>
      </c>
      <c r="V70" s="4">
        <f t="shared" si="15"/>
        <v>0.20799999999999999</v>
      </c>
      <c r="W70" s="23">
        <f t="shared" si="20"/>
        <v>60518.212122443998</v>
      </c>
      <c r="X70" s="23">
        <f t="shared" si="21"/>
        <v>73106.000243912349</v>
      </c>
      <c r="Y70" s="23">
        <f t="shared" si="22"/>
        <v>12587.788121468351</v>
      </c>
      <c r="Z70" s="4">
        <f t="shared" si="23"/>
        <v>0.20799999999999999</v>
      </c>
      <c r="AA70" s="11">
        <v>1698</v>
      </c>
      <c r="AB70" s="2">
        <v>1898</v>
      </c>
      <c r="AC70" s="2">
        <f t="shared" si="16"/>
        <v>118</v>
      </c>
      <c r="AD70" s="2" t="s">
        <v>103</v>
      </c>
    </row>
    <row r="71" spans="1:30" x14ac:dyDescent="0.2">
      <c r="A71">
        <v>13</v>
      </c>
      <c r="B71" s="2" t="s">
        <v>2665</v>
      </c>
      <c r="C71" s="2" t="s">
        <v>22</v>
      </c>
      <c r="D71" s="2" t="s">
        <v>23</v>
      </c>
      <c r="E71" s="2" t="s">
        <v>2768</v>
      </c>
      <c r="F71" s="2">
        <v>74</v>
      </c>
      <c r="G71" s="2">
        <v>80</v>
      </c>
      <c r="H71" s="3">
        <v>42455</v>
      </c>
      <c r="I71" s="3">
        <v>42457</v>
      </c>
      <c r="J71" s="7" t="s">
        <v>2535</v>
      </c>
      <c r="K71" s="17">
        <f t="shared" si="17"/>
        <v>245.99</v>
      </c>
      <c r="L71" s="20">
        <f t="shared" si="18"/>
        <v>0.96829139395910402</v>
      </c>
      <c r="M71" s="2" t="s">
        <v>2548</v>
      </c>
      <c r="N71" s="2">
        <v>6500000</v>
      </c>
      <c r="O71" s="2">
        <v>7700000</v>
      </c>
      <c r="P71" s="2">
        <f t="shared" si="12"/>
        <v>1200000</v>
      </c>
      <c r="Q71" s="4">
        <f t="shared" si="13"/>
        <v>0.18461538461538463</v>
      </c>
      <c r="R71" s="2">
        <v>22678</v>
      </c>
      <c r="S71" s="5">
        <f t="shared" si="19"/>
        <v>88144.297297297293</v>
      </c>
      <c r="T71" s="2">
        <v>104361</v>
      </c>
      <c r="U71" s="5">
        <f t="shared" si="14"/>
        <v>16216.702702702707</v>
      </c>
      <c r="V71" s="4">
        <f t="shared" si="15"/>
        <v>0.18397903437821098</v>
      </c>
      <c r="W71" s="23">
        <f t="shared" si="20"/>
        <v>85349.364499545685</v>
      </c>
      <c r="X71" s="23">
        <f t="shared" si="21"/>
        <v>101051.85816496605</v>
      </c>
      <c r="Y71" s="23">
        <f t="shared" si="22"/>
        <v>15702.493665420363</v>
      </c>
      <c r="Z71" s="4">
        <f t="shared" si="23"/>
        <v>0.18397903437821084</v>
      </c>
      <c r="AA71" s="11">
        <v>1047</v>
      </c>
      <c r="AB71" s="2">
        <v>1900</v>
      </c>
      <c r="AC71" s="2">
        <f t="shared" si="16"/>
        <v>116</v>
      </c>
      <c r="AD71" s="2" t="s">
        <v>130</v>
      </c>
    </row>
    <row r="72" spans="1:30" x14ac:dyDescent="0.2">
      <c r="A72">
        <v>13</v>
      </c>
      <c r="B72" s="6" t="s">
        <v>355</v>
      </c>
      <c r="C72" s="6" t="s">
        <v>22</v>
      </c>
      <c r="D72" s="6" t="s">
        <v>23</v>
      </c>
      <c r="E72" s="2" t="s">
        <v>2768</v>
      </c>
      <c r="F72" s="6">
        <v>40</v>
      </c>
      <c r="G72" s="6">
        <v>46</v>
      </c>
      <c r="H72" s="7">
        <v>42455</v>
      </c>
      <c r="I72" s="7">
        <v>42459</v>
      </c>
      <c r="J72" s="7" t="s">
        <v>2535</v>
      </c>
      <c r="K72" s="17">
        <f t="shared" si="17"/>
        <v>245.99</v>
      </c>
      <c r="L72" s="20">
        <f t="shared" si="18"/>
        <v>0.96829139395910402</v>
      </c>
      <c r="M72" s="6" t="s">
        <v>2546</v>
      </c>
      <c r="N72" s="6">
        <v>3290000</v>
      </c>
      <c r="O72" s="6">
        <v>3350000</v>
      </c>
      <c r="P72" s="6">
        <f t="shared" si="12"/>
        <v>60000</v>
      </c>
      <c r="Q72" s="8">
        <f t="shared" si="13"/>
        <v>1.82370820668693E-2</v>
      </c>
      <c r="R72" s="6">
        <v>160</v>
      </c>
      <c r="S72" s="5">
        <f t="shared" si="19"/>
        <v>82254</v>
      </c>
      <c r="T72" s="6">
        <v>83754</v>
      </c>
      <c r="U72" s="9">
        <f t="shared" si="14"/>
        <v>1500</v>
      </c>
      <c r="V72" s="8">
        <f t="shared" si="15"/>
        <v>1.8236195200233424E-2</v>
      </c>
      <c r="W72" s="23">
        <f t="shared" si="20"/>
        <v>79645.840318712144</v>
      </c>
      <c r="X72" s="23">
        <f t="shared" si="21"/>
        <v>81098.277409650793</v>
      </c>
      <c r="Y72" s="23">
        <f t="shared" si="22"/>
        <v>1452.4370909386489</v>
      </c>
      <c r="Z72" s="4">
        <f t="shared" si="23"/>
        <v>1.8236195200233334E-2</v>
      </c>
      <c r="AA72" s="6">
        <v>788</v>
      </c>
      <c r="AB72" s="6">
        <v>1902</v>
      </c>
      <c r="AC72" s="6">
        <f t="shared" si="16"/>
        <v>114</v>
      </c>
      <c r="AD72" s="6" t="s">
        <v>75</v>
      </c>
    </row>
    <row r="73" spans="1:30" x14ac:dyDescent="0.2">
      <c r="A73">
        <v>13</v>
      </c>
      <c r="B73" s="6" t="s">
        <v>2702</v>
      </c>
      <c r="C73" s="6" t="s">
        <v>22</v>
      </c>
      <c r="D73" s="6" t="s">
        <v>23</v>
      </c>
      <c r="E73" s="2" t="s">
        <v>2768</v>
      </c>
      <c r="F73" s="6">
        <v>86</v>
      </c>
      <c r="G73" s="6">
        <v>96</v>
      </c>
      <c r="H73" s="7">
        <v>42456</v>
      </c>
      <c r="I73" s="7">
        <v>42459</v>
      </c>
      <c r="J73" s="7" t="s">
        <v>2535</v>
      </c>
      <c r="K73" s="17">
        <f t="shared" si="17"/>
        <v>245.99</v>
      </c>
      <c r="L73" s="20">
        <f t="shared" si="18"/>
        <v>0.96829139395910402</v>
      </c>
      <c r="M73" s="6" t="s">
        <v>2550</v>
      </c>
      <c r="N73" s="6">
        <v>5890000</v>
      </c>
      <c r="O73" s="6">
        <v>6100000</v>
      </c>
      <c r="P73" s="6">
        <f t="shared" si="12"/>
        <v>210000</v>
      </c>
      <c r="Q73" s="8">
        <f t="shared" si="13"/>
        <v>3.5653650254668934E-2</v>
      </c>
      <c r="R73" s="6"/>
      <c r="S73" s="5">
        <f t="shared" si="19"/>
        <v>68488.372093023252</v>
      </c>
      <c r="T73" s="6">
        <v>70930</v>
      </c>
      <c r="U73" s="9">
        <f t="shared" si="14"/>
        <v>2441.6279069767479</v>
      </c>
      <c r="V73" s="8">
        <f t="shared" si="15"/>
        <v>3.5650254668930445E-2</v>
      </c>
      <c r="W73" s="23">
        <f t="shared" si="20"/>
        <v>66316.701283943286</v>
      </c>
      <c r="X73" s="23">
        <f t="shared" si="21"/>
        <v>68680.908573519249</v>
      </c>
      <c r="Y73" s="23">
        <f t="shared" si="22"/>
        <v>2364.2072895759629</v>
      </c>
      <c r="Z73" s="4">
        <f t="shared" si="23"/>
        <v>3.5650254668930417E-2</v>
      </c>
      <c r="AA73" s="10">
        <v>2750</v>
      </c>
      <c r="AB73" s="6">
        <v>1949</v>
      </c>
      <c r="AC73" s="6">
        <f t="shared" si="16"/>
        <v>67</v>
      </c>
      <c r="AD73" s="6" t="s">
        <v>108</v>
      </c>
    </row>
    <row r="74" spans="1:30" x14ac:dyDescent="0.2">
      <c r="A74">
        <v>13</v>
      </c>
      <c r="B74" s="2" t="s">
        <v>1407</v>
      </c>
      <c r="C74" s="2" t="s">
        <v>22</v>
      </c>
      <c r="D74" s="2" t="s">
        <v>23</v>
      </c>
      <c r="E74" s="2" t="s">
        <v>2768</v>
      </c>
      <c r="F74" s="2">
        <v>66</v>
      </c>
      <c r="G74" s="2">
        <v>73</v>
      </c>
      <c r="H74" s="3">
        <v>42456</v>
      </c>
      <c r="I74" s="3">
        <v>42460</v>
      </c>
      <c r="J74" s="7" t="s">
        <v>2535</v>
      </c>
      <c r="K74" s="17">
        <f t="shared" si="17"/>
        <v>245.99</v>
      </c>
      <c r="L74" s="20">
        <f t="shared" si="18"/>
        <v>0.96829139395910402</v>
      </c>
      <c r="M74" s="2" t="s">
        <v>2546</v>
      </c>
      <c r="N74" s="2">
        <v>4000000</v>
      </c>
      <c r="O74" s="2">
        <v>4550000</v>
      </c>
      <c r="P74" s="2">
        <f t="shared" si="12"/>
        <v>550000</v>
      </c>
      <c r="Q74" s="4">
        <f t="shared" si="13"/>
        <v>0.13750000000000001</v>
      </c>
      <c r="R74" s="2">
        <v>39536</v>
      </c>
      <c r="S74" s="5">
        <f t="shared" si="19"/>
        <v>61205.090909090912</v>
      </c>
      <c r="T74" s="2">
        <v>69538</v>
      </c>
      <c r="U74" s="5">
        <f t="shared" si="14"/>
        <v>8332.9090909090883</v>
      </c>
      <c r="V74" s="4">
        <f t="shared" si="15"/>
        <v>0.13614731989020518</v>
      </c>
      <c r="W74" s="23">
        <f t="shared" si="20"/>
        <v>59264.362793757326</v>
      </c>
      <c r="X74" s="23">
        <f t="shared" si="21"/>
        <v>67333.046953128171</v>
      </c>
      <c r="Y74" s="23">
        <f t="shared" si="22"/>
        <v>8068.684159370845</v>
      </c>
      <c r="Z74" s="4">
        <f t="shared" si="23"/>
        <v>0.13614731989020507</v>
      </c>
      <c r="AA74" s="11">
        <v>29802</v>
      </c>
      <c r="AB74" s="2">
        <v>1913</v>
      </c>
      <c r="AC74" s="2">
        <f t="shared" si="16"/>
        <v>103</v>
      </c>
      <c r="AD74" s="2" t="s">
        <v>156</v>
      </c>
    </row>
    <row r="75" spans="1:30" x14ac:dyDescent="0.2">
      <c r="A75">
        <v>14</v>
      </c>
      <c r="B75" s="2" t="s">
        <v>1147</v>
      </c>
      <c r="C75" s="2" t="s">
        <v>22</v>
      </c>
      <c r="D75" s="2" t="s">
        <v>23</v>
      </c>
      <c r="E75" s="2" t="s">
        <v>2768</v>
      </c>
      <c r="F75" s="2">
        <v>39</v>
      </c>
      <c r="G75" s="2">
        <v>43</v>
      </c>
      <c r="H75" s="3">
        <v>42462</v>
      </c>
      <c r="I75" s="3">
        <v>42464</v>
      </c>
      <c r="J75" s="3" t="s">
        <v>2536</v>
      </c>
      <c r="K75" s="17">
        <f t="shared" si="17"/>
        <v>250.79</v>
      </c>
      <c r="L75" s="20">
        <f t="shared" si="18"/>
        <v>0.9497587623110969</v>
      </c>
      <c r="M75" s="2" t="s">
        <v>2548</v>
      </c>
      <c r="N75" s="2">
        <v>2590000</v>
      </c>
      <c r="O75" s="2">
        <v>2900000</v>
      </c>
      <c r="P75" s="2">
        <f t="shared" si="12"/>
        <v>310000</v>
      </c>
      <c r="Q75" s="4">
        <f t="shared" si="13"/>
        <v>0.11969111969111969</v>
      </c>
      <c r="R75" s="2"/>
      <c r="S75" s="5">
        <f t="shared" si="19"/>
        <v>66410.256410256407</v>
      </c>
      <c r="T75" s="2">
        <v>74359</v>
      </c>
      <c r="U75" s="5">
        <f t="shared" si="14"/>
        <v>7948.7435897435935</v>
      </c>
      <c r="V75" s="4">
        <f t="shared" si="15"/>
        <v>0.11969150579150585</v>
      </c>
      <c r="W75" s="23">
        <f t="shared" si="20"/>
        <v>63073.722932967714</v>
      </c>
      <c r="X75" s="23">
        <f t="shared" si="21"/>
        <v>70623.111806690853</v>
      </c>
      <c r="Y75" s="23">
        <f t="shared" si="22"/>
        <v>7549.3888737231391</v>
      </c>
      <c r="Z75" s="4">
        <f t="shared" si="23"/>
        <v>0.11969150579150582</v>
      </c>
      <c r="AA75" s="11">
        <v>2958</v>
      </c>
      <c r="AB75" s="2">
        <v>2009</v>
      </c>
      <c r="AC75" s="2">
        <f t="shared" si="16"/>
        <v>7</v>
      </c>
      <c r="AD75" s="2" t="s">
        <v>65</v>
      </c>
    </row>
    <row r="76" spans="1:30" x14ac:dyDescent="0.2">
      <c r="A76">
        <v>14</v>
      </c>
      <c r="B76" s="6" t="s">
        <v>2619</v>
      </c>
      <c r="C76" s="6" t="s">
        <v>22</v>
      </c>
      <c r="D76" s="6" t="s">
        <v>23</v>
      </c>
      <c r="E76" s="2" t="s">
        <v>2768</v>
      </c>
      <c r="F76" s="6">
        <v>53</v>
      </c>
      <c r="G76" s="6">
        <v>59</v>
      </c>
      <c r="H76" s="7">
        <v>42460</v>
      </c>
      <c r="I76" s="7">
        <v>42464</v>
      </c>
      <c r="J76" s="7" t="s">
        <v>2536</v>
      </c>
      <c r="K76" s="17">
        <f t="shared" si="17"/>
        <v>250.79</v>
      </c>
      <c r="L76" s="20">
        <f t="shared" si="18"/>
        <v>0.9497587623110969</v>
      </c>
      <c r="M76" s="6" t="s">
        <v>2546</v>
      </c>
      <c r="N76" s="6">
        <v>3450000</v>
      </c>
      <c r="O76" s="6">
        <v>4200000</v>
      </c>
      <c r="P76" s="6">
        <f t="shared" si="12"/>
        <v>750000</v>
      </c>
      <c r="Q76" s="8">
        <f t="shared" si="13"/>
        <v>0.21739130434782608</v>
      </c>
      <c r="R76" s="6">
        <v>117787</v>
      </c>
      <c r="S76" s="5">
        <f t="shared" si="19"/>
        <v>67316.735849056597</v>
      </c>
      <c r="T76" s="6">
        <v>81468</v>
      </c>
      <c r="U76" s="9">
        <f t="shared" si="14"/>
        <v>14151.264150943403</v>
      </c>
      <c r="V76" s="8">
        <f t="shared" si="15"/>
        <v>0.21021910781108863</v>
      </c>
      <c r="W76" s="23">
        <f t="shared" si="20"/>
        <v>63934.659722823038</v>
      </c>
      <c r="X76" s="23">
        <f t="shared" si="21"/>
        <v>77374.94684796044</v>
      </c>
      <c r="Y76" s="23">
        <f t="shared" si="22"/>
        <v>13440.287125137402</v>
      </c>
      <c r="Z76" s="4">
        <f t="shared" si="23"/>
        <v>0.21021910781108863</v>
      </c>
      <c r="AA76" s="6">
        <v>556</v>
      </c>
      <c r="AB76" s="6">
        <v>1900</v>
      </c>
      <c r="AC76" s="6">
        <f t="shared" si="16"/>
        <v>116</v>
      </c>
      <c r="AD76" s="6" t="s">
        <v>37</v>
      </c>
    </row>
    <row r="77" spans="1:30" x14ac:dyDescent="0.2">
      <c r="A77">
        <v>14</v>
      </c>
      <c r="B77" s="2" t="s">
        <v>2648</v>
      </c>
      <c r="C77" s="2" t="s">
        <v>22</v>
      </c>
      <c r="D77" s="2" t="s">
        <v>23</v>
      </c>
      <c r="E77" s="2" t="s">
        <v>2768</v>
      </c>
      <c r="F77" s="2">
        <v>68</v>
      </c>
      <c r="G77" s="2">
        <v>75</v>
      </c>
      <c r="H77" s="3">
        <v>42461</v>
      </c>
      <c r="I77" s="3">
        <v>42464</v>
      </c>
      <c r="J77" s="3" t="s">
        <v>2536</v>
      </c>
      <c r="K77" s="17">
        <f t="shared" si="17"/>
        <v>250.79</v>
      </c>
      <c r="L77" s="20">
        <f t="shared" si="18"/>
        <v>0.9497587623110969</v>
      </c>
      <c r="M77" s="2" t="s">
        <v>2550</v>
      </c>
      <c r="N77" s="2">
        <v>4490000</v>
      </c>
      <c r="O77" s="2">
        <v>4900000</v>
      </c>
      <c r="P77" s="2">
        <f t="shared" si="12"/>
        <v>410000</v>
      </c>
      <c r="Q77" s="4">
        <f t="shared" si="13"/>
        <v>9.1314031180400893E-2</v>
      </c>
      <c r="R77" s="2">
        <v>25000</v>
      </c>
      <c r="S77" s="5">
        <f t="shared" si="19"/>
        <v>66397.058823529413</v>
      </c>
      <c r="T77" s="2">
        <v>72426</v>
      </c>
      <c r="U77" s="5">
        <f t="shared" si="14"/>
        <v>6028.9411764705874</v>
      </c>
      <c r="V77" s="4">
        <f t="shared" si="15"/>
        <v>9.0801328903654471E-2</v>
      </c>
      <c r="W77" s="23">
        <f t="shared" si="20"/>
        <v>63061.18840933239</v>
      </c>
      <c r="X77" s="23">
        <f t="shared" si="21"/>
        <v>68787.228119143503</v>
      </c>
      <c r="Y77" s="23">
        <f t="shared" si="22"/>
        <v>5726.0397098111134</v>
      </c>
      <c r="Z77" s="4">
        <f t="shared" si="23"/>
        <v>9.0801328903654471E-2</v>
      </c>
      <c r="AA77" s="11">
        <v>2979</v>
      </c>
      <c r="AB77" s="2">
        <v>1995</v>
      </c>
      <c r="AC77" s="2">
        <f t="shared" si="16"/>
        <v>21</v>
      </c>
      <c r="AD77" s="2" t="s">
        <v>75</v>
      </c>
    </row>
    <row r="78" spans="1:30" x14ac:dyDescent="0.2">
      <c r="A78">
        <v>14</v>
      </c>
      <c r="B78" s="2" t="s">
        <v>1678</v>
      </c>
      <c r="C78" s="2" t="s">
        <v>22</v>
      </c>
      <c r="D78" s="2" t="s">
        <v>23</v>
      </c>
      <c r="E78" s="2" t="s">
        <v>2768</v>
      </c>
      <c r="F78" s="2">
        <v>76</v>
      </c>
      <c r="G78" s="2">
        <v>82</v>
      </c>
      <c r="H78" s="3">
        <v>42463</v>
      </c>
      <c r="I78" s="3">
        <v>42464</v>
      </c>
      <c r="J78" s="7" t="s">
        <v>2536</v>
      </c>
      <c r="K78" s="17">
        <f t="shared" si="17"/>
        <v>250.79</v>
      </c>
      <c r="L78" s="20">
        <f t="shared" si="18"/>
        <v>0.9497587623110969</v>
      </c>
      <c r="M78" s="2" t="s">
        <v>2555</v>
      </c>
      <c r="N78" s="2">
        <v>6490000</v>
      </c>
      <c r="O78" s="2">
        <v>7125000</v>
      </c>
      <c r="P78" s="2">
        <f t="shared" si="12"/>
        <v>635000</v>
      </c>
      <c r="Q78" s="4">
        <f t="shared" si="13"/>
        <v>9.7842835130970723E-2</v>
      </c>
      <c r="R78" s="2"/>
      <c r="S78" s="5">
        <f t="shared" si="19"/>
        <v>85394.736842105267</v>
      </c>
      <c r="T78" s="2">
        <v>93750</v>
      </c>
      <c r="U78" s="5">
        <f t="shared" si="14"/>
        <v>8355.263157894733</v>
      </c>
      <c r="V78" s="4">
        <f t="shared" si="15"/>
        <v>9.7842835130970682E-2</v>
      </c>
      <c r="W78" s="23">
        <f t="shared" si="20"/>
        <v>81104.399571039728</v>
      </c>
      <c r="X78" s="23">
        <f t="shared" si="21"/>
        <v>89039.883966665337</v>
      </c>
      <c r="Y78" s="23">
        <f t="shared" si="22"/>
        <v>7935.4843956256082</v>
      </c>
      <c r="Z78" s="4">
        <f t="shared" si="23"/>
        <v>9.7842835130970668E-2</v>
      </c>
      <c r="AA78" s="11">
        <v>18871</v>
      </c>
      <c r="AB78" s="2">
        <v>2006</v>
      </c>
      <c r="AC78" s="2">
        <f t="shared" si="16"/>
        <v>10</v>
      </c>
      <c r="AD78" s="2" t="s">
        <v>127</v>
      </c>
    </row>
    <row r="79" spans="1:30" x14ac:dyDescent="0.2">
      <c r="A79">
        <v>14</v>
      </c>
      <c r="B79" s="6" t="s">
        <v>2728</v>
      </c>
      <c r="C79" s="6" t="s">
        <v>22</v>
      </c>
      <c r="D79" s="6" t="s">
        <v>23</v>
      </c>
      <c r="E79" s="2" t="s">
        <v>2768</v>
      </c>
      <c r="F79" s="6">
        <v>102</v>
      </c>
      <c r="G79" s="6">
        <v>115</v>
      </c>
      <c r="H79" s="7">
        <v>42461</v>
      </c>
      <c r="I79" s="7">
        <v>42464</v>
      </c>
      <c r="J79" s="3" t="s">
        <v>2536</v>
      </c>
      <c r="K79" s="17">
        <f t="shared" si="17"/>
        <v>250.79</v>
      </c>
      <c r="L79" s="20">
        <f t="shared" si="18"/>
        <v>0.9497587623110969</v>
      </c>
      <c r="M79" s="6" t="s">
        <v>2550</v>
      </c>
      <c r="N79" s="6">
        <v>7500000</v>
      </c>
      <c r="O79" s="6">
        <v>8800000</v>
      </c>
      <c r="P79" s="6">
        <f t="shared" si="12"/>
        <v>1300000</v>
      </c>
      <c r="Q79" s="8">
        <f t="shared" si="13"/>
        <v>0.17333333333333334</v>
      </c>
      <c r="R79" s="6"/>
      <c r="S79" s="5">
        <f t="shared" si="19"/>
        <v>73529.411764705888</v>
      </c>
      <c r="T79" s="6">
        <v>86275</v>
      </c>
      <c r="U79" s="9">
        <f t="shared" si="14"/>
        <v>12745.588235294112</v>
      </c>
      <c r="V79" s="8">
        <f t="shared" si="15"/>
        <v>0.17333999999999991</v>
      </c>
      <c r="W79" s="23">
        <f t="shared" si="20"/>
        <v>69835.203111110066</v>
      </c>
      <c r="X79" s="23">
        <f t="shared" si="21"/>
        <v>81940.437218389881</v>
      </c>
      <c r="Y79" s="23">
        <f t="shared" si="22"/>
        <v>12105.234107279815</v>
      </c>
      <c r="Z79" s="4">
        <f t="shared" si="23"/>
        <v>0.17333999999999994</v>
      </c>
      <c r="AA79" s="10">
        <v>1091</v>
      </c>
      <c r="AB79" s="6">
        <v>1912</v>
      </c>
      <c r="AC79" s="6">
        <f t="shared" si="16"/>
        <v>104</v>
      </c>
      <c r="AD79" s="6" t="s">
        <v>108</v>
      </c>
    </row>
    <row r="80" spans="1:30" x14ac:dyDescent="0.2">
      <c r="A80">
        <v>14</v>
      </c>
      <c r="B80" s="2" t="s">
        <v>451</v>
      </c>
      <c r="C80" s="2" t="s">
        <v>22</v>
      </c>
      <c r="D80" s="2" t="s">
        <v>23</v>
      </c>
      <c r="E80" s="2" t="s">
        <v>2768</v>
      </c>
      <c r="F80" s="2">
        <v>43</v>
      </c>
      <c r="G80" s="2">
        <v>47</v>
      </c>
      <c r="H80" s="3">
        <v>42464</v>
      </c>
      <c r="I80" s="3">
        <v>42465</v>
      </c>
      <c r="J80" s="7" t="s">
        <v>2536</v>
      </c>
      <c r="K80" s="17">
        <f t="shared" si="17"/>
        <v>250.79</v>
      </c>
      <c r="L80" s="20">
        <f t="shared" si="18"/>
        <v>0.9497587623110969</v>
      </c>
      <c r="M80" s="2" t="s">
        <v>2555</v>
      </c>
      <c r="N80" s="2">
        <v>3000000</v>
      </c>
      <c r="O80" s="2">
        <v>3500000</v>
      </c>
      <c r="P80" s="2">
        <f t="shared" si="12"/>
        <v>500000</v>
      </c>
      <c r="Q80" s="4">
        <f t="shared" si="13"/>
        <v>0.16666666666666666</v>
      </c>
      <c r="R80" s="2"/>
      <c r="S80" s="5">
        <f t="shared" si="19"/>
        <v>69767.441860465115</v>
      </c>
      <c r="T80" s="2">
        <v>81395</v>
      </c>
      <c r="U80" s="5">
        <f t="shared" si="14"/>
        <v>11627.558139534885</v>
      </c>
      <c r="V80" s="4">
        <f t="shared" si="15"/>
        <v>0.16666166666666671</v>
      </c>
      <c r="W80" s="23">
        <f t="shared" si="20"/>
        <v>66262.239231006766</v>
      </c>
      <c r="X80" s="23">
        <f t="shared" si="21"/>
        <v>77305.614458311728</v>
      </c>
      <c r="Y80" s="23">
        <f t="shared" si="22"/>
        <v>11043.375227304961</v>
      </c>
      <c r="Z80" s="4">
        <f t="shared" si="23"/>
        <v>0.16666166666666649</v>
      </c>
      <c r="AA80" s="11">
        <v>1216</v>
      </c>
      <c r="AB80" s="2">
        <v>2006</v>
      </c>
      <c r="AC80" s="2">
        <f t="shared" si="16"/>
        <v>10</v>
      </c>
      <c r="AD80" s="2" t="s">
        <v>67</v>
      </c>
    </row>
    <row r="81" spans="1:30" x14ac:dyDescent="0.2">
      <c r="A81">
        <v>14</v>
      </c>
      <c r="B81" s="2" t="s">
        <v>489</v>
      </c>
      <c r="C81" s="2" t="s">
        <v>22</v>
      </c>
      <c r="D81" s="2" t="s">
        <v>23</v>
      </c>
      <c r="E81" s="2" t="s">
        <v>2768</v>
      </c>
      <c r="F81" s="2">
        <v>73</v>
      </c>
      <c r="G81" s="2">
        <v>82</v>
      </c>
      <c r="H81" s="3">
        <v>42462</v>
      </c>
      <c r="I81" s="3">
        <v>42465</v>
      </c>
      <c r="J81" s="3" t="s">
        <v>2536</v>
      </c>
      <c r="K81" s="17">
        <f t="shared" si="17"/>
        <v>250.79</v>
      </c>
      <c r="L81" s="20">
        <f t="shared" si="18"/>
        <v>0.9497587623110969</v>
      </c>
      <c r="M81" s="2" t="s">
        <v>2550</v>
      </c>
      <c r="N81" s="2">
        <v>5000000</v>
      </c>
      <c r="O81" s="2">
        <v>5350000</v>
      </c>
      <c r="P81" s="2">
        <f t="shared" si="12"/>
        <v>350000</v>
      </c>
      <c r="Q81" s="4">
        <f t="shared" si="13"/>
        <v>7.0000000000000007E-2</v>
      </c>
      <c r="R81" s="2"/>
      <c r="S81" s="5">
        <f t="shared" si="19"/>
        <v>68493.150684931505</v>
      </c>
      <c r="T81" s="2">
        <v>73288</v>
      </c>
      <c r="U81" s="5">
        <f t="shared" si="14"/>
        <v>4794.8493150684953</v>
      </c>
      <c r="V81" s="4">
        <f t="shared" si="15"/>
        <v>7.0004800000000034E-2</v>
      </c>
      <c r="W81" s="23">
        <f t="shared" si="20"/>
        <v>65051.970021308007</v>
      </c>
      <c r="X81" s="23">
        <f t="shared" si="21"/>
        <v>69605.920172255675</v>
      </c>
      <c r="Y81" s="23">
        <f t="shared" si="22"/>
        <v>4553.9501509476686</v>
      </c>
      <c r="Z81" s="4">
        <f t="shared" si="23"/>
        <v>7.0004800000000089E-2</v>
      </c>
      <c r="AA81" s="11">
        <v>5922</v>
      </c>
      <c r="AB81" s="2">
        <v>2005</v>
      </c>
      <c r="AC81" s="2">
        <f t="shared" si="16"/>
        <v>11</v>
      </c>
      <c r="AD81" s="2" t="s">
        <v>67</v>
      </c>
    </row>
    <row r="82" spans="1:30" x14ac:dyDescent="0.2">
      <c r="A82">
        <v>14</v>
      </c>
      <c r="B82" s="6" t="s">
        <v>2744</v>
      </c>
      <c r="C82" s="6" t="s">
        <v>22</v>
      </c>
      <c r="D82" s="6" t="s">
        <v>23</v>
      </c>
      <c r="E82" s="2" t="s">
        <v>2768</v>
      </c>
      <c r="F82" s="6">
        <v>125</v>
      </c>
      <c r="G82" s="6">
        <v>140</v>
      </c>
      <c r="H82" s="7">
        <v>42463</v>
      </c>
      <c r="I82" s="7">
        <v>42465</v>
      </c>
      <c r="J82" s="7" t="s">
        <v>2536</v>
      </c>
      <c r="K82" s="17">
        <f t="shared" si="17"/>
        <v>250.79</v>
      </c>
      <c r="L82" s="20">
        <f t="shared" si="18"/>
        <v>0.9497587623110969</v>
      </c>
      <c r="M82" s="6" t="s">
        <v>2548</v>
      </c>
      <c r="N82" s="6">
        <v>7950000</v>
      </c>
      <c r="O82" s="6">
        <v>8500000</v>
      </c>
      <c r="P82" s="6">
        <f t="shared" si="12"/>
        <v>550000</v>
      </c>
      <c r="Q82" s="8">
        <f t="shared" si="13"/>
        <v>6.9182389937106917E-2</v>
      </c>
      <c r="R82" s="6"/>
      <c r="S82" s="5">
        <f t="shared" si="19"/>
        <v>63600</v>
      </c>
      <c r="T82" s="6">
        <v>68000</v>
      </c>
      <c r="U82" s="9">
        <f t="shared" si="14"/>
        <v>4400</v>
      </c>
      <c r="V82" s="8">
        <f t="shared" si="15"/>
        <v>6.9182389937106917E-2</v>
      </c>
      <c r="W82" s="23">
        <f t="shared" si="20"/>
        <v>60404.657282985761</v>
      </c>
      <c r="X82" s="23">
        <f t="shared" si="21"/>
        <v>64583.595837154593</v>
      </c>
      <c r="Y82" s="23">
        <f t="shared" si="22"/>
        <v>4178.9385541688316</v>
      </c>
      <c r="Z82" s="4">
        <f t="shared" si="23"/>
        <v>6.9182389937107E-2</v>
      </c>
      <c r="AA82" s="6">
        <v>537</v>
      </c>
      <c r="AB82" s="6">
        <v>1898</v>
      </c>
      <c r="AC82" s="6">
        <f t="shared" si="16"/>
        <v>118</v>
      </c>
      <c r="AD82" s="6" t="s">
        <v>729</v>
      </c>
    </row>
    <row r="83" spans="1:30" x14ac:dyDescent="0.2">
      <c r="A83">
        <v>14</v>
      </c>
      <c r="B83" s="2" t="s">
        <v>2647</v>
      </c>
      <c r="C83" s="2" t="s">
        <v>22</v>
      </c>
      <c r="D83" s="2" t="s">
        <v>23</v>
      </c>
      <c r="E83" s="2" t="s">
        <v>2768</v>
      </c>
      <c r="F83" s="2">
        <v>68</v>
      </c>
      <c r="G83" s="2">
        <v>75</v>
      </c>
      <c r="H83" s="3">
        <v>42462</v>
      </c>
      <c r="I83" s="3">
        <v>42466</v>
      </c>
      <c r="J83" s="3" t="s">
        <v>2536</v>
      </c>
      <c r="K83" s="17">
        <f t="shared" si="17"/>
        <v>250.79</v>
      </c>
      <c r="L83" s="20">
        <f t="shared" si="18"/>
        <v>0.9497587623110969</v>
      </c>
      <c r="M83" s="2" t="s">
        <v>2546</v>
      </c>
      <c r="N83" s="2">
        <v>4300000</v>
      </c>
      <c r="O83" s="2">
        <v>4850000</v>
      </c>
      <c r="P83" s="2">
        <f t="shared" si="12"/>
        <v>550000</v>
      </c>
      <c r="Q83" s="4">
        <f t="shared" si="13"/>
        <v>0.12790697674418605</v>
      </c>
      <c r="R83" s="2"/>
      <c r="S83" s="5">
        <f t="shared" si="19"/>
        <v>63235.294117647056</v>
      </c>
      <c r="T83" s="2">
        <v>71324</v>
      </c>
      <c r="U83" s="5">
        <f t="shared" si="14"/>
        <v>8088.7058823529442</v>
      </c>
      <c r="V83" s="4">
        <f t="shared" si="15"/>
        <v>0.12791441860465122</v>
      </c>
      <c r="W83" s="23">
        <f t="shared" si="20"/>
        <v>60058.274675554654</v>
      </c>
      <c r="X83" s="23">
        <f t="shared" si="21"/>
        <v>67740.593963076681</v>
      </c>
      <c r="Y83" s="23">
        <f t="shared" si="22"/>
        <v>7682.3192875220266</v>
      </c>
      <c r="Z83" s="4">
        <f t="shared" si="23"/>
        <v>0.1279144186046513</v>
      </c>
      <c r="AA83" s="2">
        <v>940</v>
      </c>
      <c r="AB83" s="2">
        <v>1898</v>
      </c>
      <c r="AC83" s="2">
        <f t="shared" si="16"/>
        <v>118</v>
      </c>
      <c r="AD83" s="2" t="s">
        <v>183</v>
      </c>
    </row>
    <row r="84" spans="1:30" x14ac:dyDescent="0.2">
      <c r="A84">
        <v>14</v>
      </c>
      <c r="B84" s="2" t="s">
        <v>2689</v>
      </c>
      <c r="C84" s="2" t="s">
        <v>22</v>
      </c>
      <c r="D84" s="2" t="s">
        <v>23</v>
      </c>
      <c r="E84" s="2" t="s">
        <v>2768</v>
      </c>
      <c r="F84" s="2">
        <v>81</v>
      </c>
      <c r="G84" s="2">
        <v>98</v>
      </c>
      <c r="H84" s="3">
        <v>42462</v>
      </c>
      <c r="I84" s="3">
        <v>42466</v>
      </c>
      <c r="J84" s="7" t="s">
        <v>2536</v>
      </c>
      <c r="K84" s="17">
        <f t="shared" si="17"/>
        <v>250.79</v>
      </c>
      <c r="L84" s="20">
        <f t="shared" si="18"/>
        <v>0.9497587623110969</v>
      </c>
      <c r="M84" s="2" t="s">
        <v>2546</v>
      </c>
      <c r="N84" s="2">
        <v>4950000</v>
      </c>
      <c r="O84" s="2">
        <v>5500000</v>
      </c>
      <c r="P84" s="2">
        <f t="shared" si="12"/>
        <v>550000</v>
      </c>
      <c r="Q84" s="4">
        <f t="shared" si="13"/>
        <v>0.1111111111111111</v>
      </c>
      <c r="R84" s="2">
        <v>78725</v>
      </c>
      <c r="S84" s="5">
        <f t="shared" si="19"/>
        <v>62083.024691358027</v>
      </c>
      <c r="T84" s="2">
        <v>68873</v>
      </c>
      <c r="U84" s="5">
        <f t="shared" si="14"/>
        <v>6789.9753086419732</v>
      </c>
      <c r="V84" s="4">
        <f t="shared" si="15"/>
        <v>0.10936927352360684</v>
      </c>
      <c r="W84" s="23">
        <f t="shared" si="20"/>
        <v>58963.896691393471</v>
      </c>
      <c r="X84" s="23">
        <f t="shared" si="21"/>
        <v>65412.735236652174</v>
      </c>
      <c r="Y84" s="23">
        <f t="shared" si="22"/>
        <v>6448.8385452587027</v>
      </c>
      <c r="Z84" s="4">
        <f t="shared" si="23"/>
        <v>0.10936927352360673</v>
      </c>
      <c r="AA84" s="2"/>
      <c r="AB84" s="2">
        <v>1898</v>
      </c>
      <c r="AC84" s="2">
        <f t="shared" si="16"/>
        <v>118</v>
      </c>
      <c r="AD84" s="2" t="s">
        <v>217</v>
      </c>
    </row>
    <row r="85" spans="1:30" x14ac:dyDescent="0.2">
      <c r="A85">
        <v>14</v>
      </c>
      <c r="B85" s="2" t="s">
        <v>2705</v>
      </c>
      <c r="C85" s="2" t="s">
        <v>22</v>
      </c>
      <c r="D85" s="2" t="s">
        <v>23</v>
      </c>
      <c r="E85" s="2" t="s">
        <v>2768</v>
      </c>
      <c r="F85" s="2">
        <v>87</v>
      </c>
      <c r="G85" s="2">
        <v>110</v>
      </c>
      <c r="H85" s="3">
        <v>42462</v>
      </c>
      <c r="I85" s="3">
        <v>42466</v>
      </c>
      <c r="J85" s="3" t="s">
        <v>2536</v>
      </c>
      <c r="K85" s="17">
        <f t="shared" si="17"/>
        <v>250.79</v>
      </c>
      <c r="L85" s="20">
        <f t="shared" si="18"/>
        <v>0.9497587623110969</v>
      </c>
      <c r="M85" s="2" t="s">
        <v>2546</v>
      </c>
      <c r="N85" s="2">
        <v>5800000</v>
      </c>
      <c r="O85" s="2">
        <v>6700000</v>
      </c>
      <c r="P85" s="2">
        <f t="shared" si="12"/>
        <v>900000</v>
      </c>
      <c r="Q85" s="4">
        <f t="shared" si="13"/>
        <v>0.15517241379310345</v>
      </c>
      <c r="R85" s="2"/>
      <c r="S85" s="5">
        <f t="shared" si="19"/>
        <v>66666.666666666672</v>
      </c>
      <c r="T85" s="2">
        <v>77011</v>
      </c>
      <c r="U85" s="5">
        <f t="shared" si="14"/>
        <v>10344.333333333328</v>
      </c>
      <c r="V85" s="4">
        <f t="shared" si="15"/>
        <v>0.15516499999999991</v>
      </c>
      <c r="W85" s="23">
        <f t="shared" si="20"/>
        <v>63317.250820739799</v>
      </c>
      <c r="X85" s="23">
        <f t="shared" si="21"/>
        <v>73141.872044339878</v>
      </c>
      <c r="Y85" s="23">
        <f t="shared" si="22"/>
        <v>9824.6212236000792</v>
      </c>
      <c r="Z85" s="4">
        <f t="shared" si="23"/>
        <v>0.1551649999999998</v>
      </c>
      <c r="AA85" s="11">
        <v>1698</v>
      </c>
      <c r="AB85" s="2">
        <v>1896</v>
      </c>
      <c r="AC85" s="2">
        <f t="shared" si="16"/>
        <v>120</v>
      </c>
      <c r="AD85" s="2" t="s">
        <v>127</v>
      </c>
    </row>
    <row r="86" spans="1:30" x14ac:dyDescent="0.2">
      <c r="A86">
        <v>14</v>
      </c>
      <c r="B86" s="6" t="s">
        <v>2545</v>
      </c>
      <c r="C86" s="6" t="s">
        <v>22</v>
      </c>
      <c r="D86" s="6" t="s">
        <v>23</v>
      </c>
      <c r="E86" s="2" t="s">
        <v>2768</v>
      </c>
      <c r="F86" s="6">
        <v>18</v>
      </c>
      <c r="G86" s="6">
        <v>21</v>
      </c>
      <c r="H86" s="7">
        <v>42463</v>
      </c>
      <c r="I86" s="7">
        <v>42467</v>
      </c>
      <c r="J86" s="7" t="s">
        <v>2536</v>
      </c>
      <c r="K86" s="17">
        <f t="shared" si="17"/>
        <v>250.79</v>
      </c>
      <c r="L86" s="20">
        <f t="shared" si="18"/>
        <v>0.9497587623110969</v>
      </c>
      <c r="M86" s="6" t="s">
        <v>2546</v>
      </c>
      <c r="N86" s="6">
        <v>2600000</v>
      </c>
      <c r="O86" s="6">
        <v>2800000</v>
      </c>
      <c r="P86" s="6">
        <f t="shared" si="12"/>
        <v>200000</v>
      </c>
      <c r="Q86" s="8">
        <f t="shared" si="13"/>
        <v>7.6923076923076927E-2</v>
      </c>
      <c r="R86" s="6">
        <v>336</v>
      </c>
      <c r="S86" s="5">
        <f t="shared" si="19"/>
        <v>144463.11111111112</v>
      </c>
      <c r="T86" s="6">
        <v>155574</v>
      </c>
      <c r="U86" s="9">
        <f t="shared" si="14"/>
        <v>11110.888888888876</v>
      </c>
      <c r="V86" s="8">
        <f t="shared" si="15"/>
        <v>7.6911599116421786E-2</v>
      </c>
      <c r="W86" s="23">
        <f t="shared" si="20"/>
        <v>137205.10560849938</v>
      </c>
      <c r="X86" s="23">
        <f t="shared" si="21"/>
        <v>147757.76968778658</v>
      </c>
      <c r="Y86" s="23">
        <f t="shared" si="22"/>
        <v>10552.664079287206</v>
      </c>
      <c r="Z86" s="4">
        <f t="shared" si="23"/>
        <v>7.6911599116421689E-2</v>
      </c>
      <c r="AA86" s="6">
        <v>234</v>
      </c>
      <c r="AB86" s="6">
        <v>2011</v>
      </c>
      <c r="AC86" s="6">
        <f t="shared" si="16"/>
        <v>5</v>
      </c>
      <c r="AD86" s="6" t="s">
        <v>63</v>
      </c>
    </row>
    <row r="87" spans="1:30" x14ac:dyDescent="0.2">
      <c r="A87">
        <v>14</v>
      </c>
      <c r="B87" s="2" t="s">
        <v>2569</v>
      </c>
      <c r="C87" s="2" t="s">
        <v>22</v>
      </c>
      <c r="D87" s="2" t="s">
        <v>23</v>
      </c>
      <c r="E87" s="2" t="s">
        <v>2768</v>
      </c>
      <c r="F87" s="2">
        <v>34</v>
      </c>
      <c r="G87" s="2"/>
      <c r="H87" s="3">
        <v>42464</v>
      </c>
      <c r="I87" s="3">
        <v>42467</v>
      </c>
      <c r="J87" s="3" t="s">
        <v>2536</v>
      </c>
      <c r="K87" s="17">
        <f t="shared" si="17"/>
        <v>250.79</v>
      </c>
      <c r="L87" s="20">
        <f t="shared" si="18"/>
        <v>0.9497587623110969</v>
      </c>
      <c r="M87" s="2" t="s">
        <v>2550</v>
      </c>
      <c r="N87" s="2">
        <v>2890000</v>
      </c>
      <c r="O87" s="2">
        <v>3650000</v>
      </c>
      <c r="P87" s="2">
        <f t="shared" si="12"/>
        <v>760000</v>
      </c>
      <c r="Q87" s="4">
        <f t="shared" si="13"/>
        <v>0.26297577854671278</v>
      </c>
      <c r="R87" s="2"/>
      <c r="S87" s="5">
        <f t="shared" si="19"/>
        <v>85000</v>
      </c>
      <c r="T87" s="2">
        <v>107353</v>
      </c>
      <c r="U87" s="5">
        <f t="shared" si="14"/>
        <v>22353</v>
      </c>
      <c r="V87" s="4">
        <f t="shared" si="15"/>
        <v>0.26297647058823531</v>
      </c>
      <c r="W87" s="23">
        <f t="shared" si="20"/>
        <v>80729.494796443236</v>
      </c>
      <c r="X87" s="23">
        <f t="shared" si="21"/>
        <v>101959.45241038318</v>
      </c>
      <c r="Y87" s="23">
        <f t="shared" si="22"/>
        <v>21229.957613939943</v>
      </c>
      <c r="Z87" s="4">
        <f t="shared" si="23"/>
        <v>0.2629764705882352</v>
      </c>
      <c r="AA87" s="11">
        <v>13949</v>
      </c>
      <c r="AB87" s="2">
        <v>2008</v>
      </c>
      <c r="AC87" s="2">
        <f t="shared" si="16"/>
        <v>8</v>
      </c>
      <c r="AD87" s="2" t="s">
        <v>729</v>
      </c>
    </row>
    <row r="88" spans="1:30" x14ac:dyDescent="0.2">
      <c r="A88">
        <v>14</v>
      </c>
      <c r="B88" s="6" t="s">
        <v>2609</v>
      </c>
      <c r="C88" s="6" t="s">
        <v>22</v>
      </c>
      <c r="D88" s="6" t="s">
        <v>23</v>
      </c>
      <c r="E88" s="2" t="s">
        <v>2768</v>
      </c>
      <c r="F88" s="6">
        <v>51</v>
      </c>
      <c r="G88" s="6">
        <v>56</v>
      </c>
      <c r="H88" s="7">
        <v>42464</v>
      </c>
      <c r="I88" s="7">
        <v>42467</v>
      </c>
      <c r="J88" s="7" t="s">
        <v>2536</v>
      </c>
      <c r="K88" s="17">
        <f t="shared" si="17"/>
        <v>250.79</v>
      </c>
      <c r="L88" s="20">
        <f t="shared" si="18"/>
        <v>0.9497587623110969</v>
      </c>
      <c r="M88" s="6" t="s">
        <v>2550</v>
      </c>
      <c r="N88" s="6">
        <v>4950000</v>
      </c>
      <c r="O88" s="6">
        <v>5100000</v>
      </c>
      <c r="P88" s="6">
        <f t="shared" si="12"/>
        <v>150000</v>
      </c>
      <c r="Q88" s="8">
        <f t="shared" si="13"/>
        <v>3.0303030303030304E-2</v>
      </c>
      <c r="R88" s="6"/>
      <c r="S88" s="5">
        <f t="shared" si="19"/>
        <v>97058.823529411762</v>
      </c>
      <c r="T88" s="6">
        <v>100000</v>
      </c>
      <c r="U88" s="9">
        <f t="shared" si="14"/>
        <v>2941.1764705882379</v>
      </c>
      <c r="V88" s="8">
        <f t="shared" si="15"/>
        <v>3.0303030303030332E-2</v>
      </c>
      <c r="W88" s="23">
        <f t="shared" si="20"/>
        <v>92182.468106665285</v>
      </c>
      <c r="X88" s="23">
        <f t="shared" si="21"/>
        <v>94975.876231109694</v>
      </c>
      <c r="Y88" s="23">
        <f t="shared" si="22"/>
        <v>2793.4081244444096</v>
      </c>
      <c r="Z88" s="4">
        <f t="shared" si="23"/>
        <v>3.030303030303038E-2</v>
      </c>
      <c r="AA88" s="10">
        <v>13651</v>
      </c>
      <c r="AB88" s="6">
        <v>2004</v>
      </c>
      <c r="AC88" s="6">
        <f t="shared" si="16"/>
        <v>12</v>
      </c>
      <c r="AD88" s="6" t="s">
        <v>213</v>
      </c>
    </row>
    <row r="89" spans="1:30" x14ac:dyDescent="0.2">
      <c r="A89">
        <v>14</v>
      </c>
      <c r="B89" s="6" t="s">
        <v>1687</v>
      </c>
      <c r="C89" s="6" t="s">
        <v>22</v>
      </c>
      <c r="D89" s="6" t="s">
        <v>23</v>
      </c>
      <c r="E89" s="2" t="s">
        <v>2768</v>
      </c>
      <c r="F89" s="6">
        <v>33</v>
      </c>
      <c r="G89" s="6">
        <v>37</v>
      </c>
      <c r="H89" s="7">
        <v>42464</v>
      </c>
      <c r="I89" s="7">
        <v>42468</v>
      </c>
      <c r="J89" s="3" t="s">
        <v>2536</v>
      </c>
      <c r="K89" s="17">
        <f t="shared" si="17"/>
        <v>250.79</v>
      </c>
      <c r="L89" s="20">
        <f t="shared" si="18"/>
        <v>0.9497587623110969</v>
      </c>
      <c r="M89" s="6" t="s">
        <v>2546</v>
      </c>
      <c r="N89" s="6">
        <v>2600000</v>
      </c>
      <c r="O89" s="6">
        <v>3000000</v>
      </c>
      <c r="P89" s="6">
        <f t="shared" si="12"/>
        <v>400000</v>
      </c>
      <c r="Q89" s="8">
        <f t="shared" si="13"/>
        <v>0.15384615384615385</v>
      </c>
      <c r="R89" s="6"/>
      <c r="S89" s="5">
        <f t="shared" si="19"/>
        <v>78787.878787878784</v>
      </c>
      <c r="T89" s="6">
        <v>90909</v>
      </c>
      <c r="U89" s="9">
        <f t="shared" si="14"/>
        <v>12121.121212121216</v>
      </c>
      <c r="V89" s="8">
        <f t="shared" si="15"/>
        <v>0.15384500000000007</v>
      </c>
      <c r="W89" s="23">
        <f t="shared" si="20"/>
        <v>74829.478242692479</v>
      </c>
      <c r="X89" s="23">
        <f t="shared" si="21"/>
        <v>86341.619322939514</v>
      </c>
      <c r="Y89" s="23">
        <f t="shared" si="22"/>
        <v>11512.141080247035</v>
      </c>
      <c r="Z89" s="4">
        <f t="shared" si="23"/>
        <v>0.15384500000000012</v>
      </c>
      <c r="AA89" s="10">
        <v>1161</v>
      </c>
      <c r="AB89" s="6">
        <v>1937</v>
      </c>
      <c r="AC89" s="6">
        <f t="shared" si="16"/>
        <v>79</v>
      </c>
      <c r="AD89" s="6" t="s">
        <v>48</v>
      </c>
    </row>
    <row r="90" spans="1:30" x14ac:dyDescent="0.2">
      <c r="A90">
        <v>14</v>
      </c>
      <c r="B90" s="6" t="s">
        <v>2566</v>
      </c>
      <c r="C90" s="6" t="s">
        <v>22</v>
      </c>
      <c r="D90" s="6" t="s">
        <v>23</v>
      </c>
      <c r="E90" s="2" t="s">
        <v>2768</v>
      </c>
      <c r="F90" s="6">
        <v>34</v>
      </c>
      <c r="G90" s="6">
        <v>37</v>
      </c>
      <c r="H90" s="7">
        <v>42464</v>
      </c>
      <c r="I90" s="7">
        <v>42468</v>
      </c>
      <c r="J90" s="7" t="s">
        <v>2536</v>
      </c>
      <c r="K90" s="17">
        <f t="shared" si="17"/>
        <v>250.79</v>
      </c>
      <c r="L90" s="20">
        <f t="shared" si="18"/>
        <v>0.9497587623110969</v>
      </c>
      <c r="M90" s="6" t="s">
        <v>2546</v>
      </c>
      <c r="N90" s="6">
        <v>2200000</v>
      </c>
      <c r="O90" s="6">
        <v>2600000</v>
      </c>
      <c r="P90" s="6">
        <f t="shared" si="12"/>
        <v>400000</v>
      </c>
      <c r="Q90" s="8">
        <f t="shared" si="13"/>
        <v>0.18181818181818182</v>
      </c>
      <c r="R90" s="6"/>
      <c r="S90" s="5">
        <f t="shared" si="19"/>
        <v>64705.882352941175</v>
      </c>
      <c r="T90" s="6">
        <v>76471</v>
      </c>
      <c r="U90" s="9">
        <f t="shared" si="14"/>
        <v>11765.117647058825</v>
      </c>
      <c r="V90" s="8">
        <f t="shared" si="15"/>
        <v>0.18182454545454549</v>
      </c>
      <c r="W90" s="23">
        <f t="shared" si="20"/>
        <v>61454.978737776859</v>
      </c>
      <c r="X90" s="23">
        <f t="shared" si="21"/>
        <v>72629.002312691897</v>
      </c>
      <c r="Y90" s="23">
        <f t="shared" si="22"/>
        <v>11174.023574915038</v>
      </c>
      <c r="Z90" s="4">
        <f t="shared" si="23"/>
        <v>0.18182454545454554</v>
      </c>
      <c r="AA90" s="6">
        <v>439</v>
      </c>
      <c r="AB90" s="6">
        <v>1870</v>
      </c>
      <c r="AC90" s="6">
        <f t="shared" si="16"/>
        <v>146</v>
      </c>
      <c r="AD90" s="6" t="s">
        <v>173</v>
      </c>
    </row>
    <row r="91" spans="1:30" x14ac:dyDescent="0.2">
      <c r="A91">
        <v>14</v>
      </c>
      <c r="B91" s="2" t="s">
        <v>539</v>
      </c>
      <c r="C91" s="2" t="s">
        <v>22</v>
      </c>
      <c r="D91" s="2" t="s">
        <v>23</v>
      </c>
      <c r="E91" s="2" t="s">
        <v>2768</v>
      </c>
      <c r="F91" s="2">
        <v>40</v>
      </c>
      <c r="G91" s="2">
        <v>45</v>
      </c>
      <c r="H91" s="3">
        <v>42464</v>
      </c>
      <c r="I91" s="3">
        <v>42468</v>
      </c>
      <c r="J91" s="3" t="s">
        <v>2536</v>
      </c>
      <c r="K91" s="17">
        <f t="shared" si="17"/>
        <v>250.79</v>
      </c>
      <c r="L91" s="20">
        <f t="shared" si="18"/>
        <v>0.9497587623110969</v>
      </c>
      <c r="M91" s="2" t="s">
        <v>2546</v>
      </c>
      <c r="N91" s="2">
        <v>2500000</v>
      </c>
      <c r="O91" s="2">
        <v>3060000</v>
      </c>
      <c r="P91" s="2">
        <f t="shared" si="12"/>
        <v>560000</v>
      </c>
      <c r="Q91" s="4">
        <f t="shared" si="13"/>
        <v>0.224</v>
      </c>
      <c r="R91" s="2">
        <v>25547</v>
      </c>
      <c r="S91" s="5">
        <f t="shared" si="19"/>
        <v>63138.675000000003</v>
      </c>
      <c r="T91" s="2">
        <v>77139</v>
      </c>
      <c r="U91" s="5">
        <f t="shared" si="14"/>
        <v>14000.324999999997</v>
      </c>
      <c r="V91" s="4">
        <f t="shared" si="15"/>
        <v>0.22173929053785174</v>
      </c>
      <c r="W91" s="23">
        <f t="shared" si="20"/>
        <v>59966.509821962602</v>
      </c>
      <c r="X91" s="23">
        <f t="shared" si="21"/>
        <v>73263.441165915705</v>
      </c>
      <c r="Y91" s="23">
        <f t="shared" si="22"/>
        <v>13296.931343953103</v>
      </c>
      <c r="Z91" s="4">
        <f t="shared" si="23"/>
        <v>0.22173929053785171</v>
      </c>
      <c r="AA91" s="11">
        <v>1702</v>
      </c>
      <c r="AB91" s="2">
        <v>1990</v>
      </c>
      <c r="AC91" s="2">
        <f t="shared" si="16"/>
        <v>26</v>
      </c>
      <c r="AD91" s="2" t="s">
        <v>29</v>
      </c>
    </row>
    <row r="92" spans="1:30" x14ac:dyDescent="0.2">
      <c r="A92">
        <v>15</v>
      </c>
      <c r="B92" s="2" t="s">
        <v>545</v>
      </c>
      <c r="C92" s="2" t="s">
        <v>22</v>
      </c>
      <c r="D92" s="2" t="s">
        <v>23</v>
      </c>
      <c r="E92" s="2" t="s">
        <v>2768</v>
      </c>
      <c r="F92" s="2">
        <v>36</v>
      </c>
      <c r="G92" s="2">
        <v>39</v>
      </c>
      <c r="H92" s="3">
        <v>42468</v>
      </c>
      <c r="I92" s="3">
        <v>42472</v>
      </c>
      <c r="J92" s="7" t="s">
        <v>2536</v>
      </c>
      <c r="K92" s="17">
        <f t="shared" si="17"/>
        <v>250.79</v>
      </c>
      <c r="L92" s="20">
        <f t="shared" si="18"/>
        <v>0.9497587623110969</v>
      </c>
      <c r="M92" s="2" t="s">
        <v>2546</v>
      </c>
      <c r="N92" s="2">
        <v>2190000</v>
      </c>
      <c r="O92" s="2">
        <v>2700000</v>
      </c>
      <c r="P92" s="2">
        <f t="shared" si="12"/>
        <v>510000</v>
      </c>
      <c r="Q92" s="4">
        <f t="shared" si="13"/>
        <v>0.23287671232876711</v>
      </c>
      <c r="R92" s="2"/>
      <c r="S92" s="5">
        <f t="shared" si="19"/>
        <v>60833.333333333336</v>
      </c>
      <c r="T92" s="2">
        <v>75000</v>
      </c>
      <c r="U92" s="5">
        <f t="shared" si="14"/>
        <v>14166.666666666664</v>
      </c>
      <c r="V92" s="4">
        <f t="shared" si="15"/>
        <v>0.23287671232876708</v>
      </c>
      <c r="W92" s="23">
        <f t="shared" si="20"/>
        <v>57776.991373925062</v>
      </c>
      <c r="X92" s="23">
        <f t="shared" si="21"/>
        <v>71231.907173332263</v>
      </c>
      <c r="Y92" s="23">
        <f t="shared" si="22"/>
        <v>13454.915799407201</v>
      </c>
      <c r="Z92" s="4">
        <f t="shared" si="23"/>
        <v>0.23287671232876703</v>
      </c>
      <c r="AA92" s="11">
        <v>1823</v>
      </c>
      <c r="AB92" s="2">
        <v>2006</v>
      </c>
      <c r="AC92" s="2">
        <f t="shared" si="16"/>
        <v>10</v>
      </c>
      <c r="AD92" s="2" t="s">
        <v>37</v>
      </c>
    </row>
    <row r="93" spans="1:30" x14ac:dyDescent="0.2">
      <c r="A93">
        <v>15</v>
      </c>
      <c r="B93" s="2" t="s">
        <v>2640</v>
      </c>
      <c r="C93" s="2" t="s">
        <v>22</v>
      </c>
      <c r="D93" s="2" t="s">
        <v>23</v>
      </c>
      <c r="E93" s="2" t="s">
        <v>2768</v>
      </c>
      <c r="F93" s="2">
        <v>66</v>
      </c>
      <c r="G93" s="2"/>
      <c r="H93" s="3">
        <v>42469</v>
      </c>
      <c r="I93" s="3">
        <v>42472</v>
      </c>
      <c r="J93" s="3" t="s">
        <v>2536</v>
      </c>
      <c r="K93" s="17">
        <f t="shared" si="17"/>
        <v>250.79</v>
      </c>
      <c r="L93" s="20">
        <f t="shared" si="18"/>
        <v>0.9497587623110969</v>
      </c>
      <c r="M93" s="2" t="s">
        <v>2550</v>
      </c>
      <c r="N93" s="2">
        <v>4300000</v>
      </c>
      <c r="O93" s="2">
        <v>5100000</v>
      </c>
      <c r="P93" s="2">
        <f t="shared" si="12"/>
        <v>800000</v>
      </c>
      <c r="Q93" s="4">
        <f t="shared" si="13"/>
        <v>0.18604651162790697</v>
      </c>
      <c r="R93" s="2"/>
      <c r="S93" s="5">
        <f t="shared" si="19"/>
        <v>65151.515151515152</v>
      </c>
      <c r="T93" s="2">
        <v>77273</v>
      </c>
      <c r="U93" s="5">
        <f t="shared" si="14"/>
        <v>12121.484848484848</v>
      </c>
      <c r="V93" s="4">
        <f t="shared" si="15"/>
        <v>0.18605069767441859</v>
      </c>
      <c r="W93" s="23">
        <f t="shared" si="20"/>
        <v>61878.222392995711</v>
      </c>
      <c r="X93" s="23">
        <f t="shared" si="21"/>
        <v>73390.708840065388</v>
      </c>
      <c r="Y93" s="23">
        <f t="shared" si="22"/>
        <v>11512.486447069678</v>
      </c>
      <c r="Z93" s="4">
        <f t="shared" si="23"/>
        <v>0.18605069767441851</v>
      </c>
      <c r="AA93" s="2"/>
      <c r="AB93" s="2">
        <v>2013</v>
      </c>
      <c r="AC93" s="2">
        <f t="shared" si="16"/>
        <v>3</v>
      </c>
      <c r="AD93" s="2" t="s">
        <v>231</v>
      </c>
    </row>
    <row r="94" spans="1:30" x14ac:dyDescent="0.2">
      <c r="A94">
        <v>15</v>
      </c>
      <c r="B94" s="2" t="s">
        <v>2589</v>
      </c>
      <c r="C94" s="2" t="s">
        <v>22</v>
      </c>
      <c r="D94" s="2" t="s">
        <v>23</v>
      </c>
      <c r="E94" s="2" t="s">
        <v>2768</v>
      </c>
      <c r="F94" s="2">
        <v>46</v>
      </c>
      <c r="G94" s="2">
        <v>58</v>
      </c>
      <c r="H94" s="3">
        <v>42471</v>
      </c>
      <c r="I94" s="3">
        <v>42473</v>
      </c>
      <c r="J94" s="7" t="s">
        <v>2536</v>
      </c>
      <c r="K94" s="17">
        <f t="shared" si="17"/>
        <v>250.79</v>
      </c>
      <c r="L94" s="20">
        <f t="shared" si="18"/>
        <v>0.9497587623110969</v>
      </c>
      <c r="M94" s="2" t="s">
        <v>2548</v>
      </c>
      <c r="N94" s="2">
        <v>2700000</v>
      </c>
      <c r="O94" s="2">
        <v>2975000</v>
      </c>
      <c r="P94" s="2">
        <f t="shared" si="12"/>
        <v>275000</v>
      </c>
      <c r="Q94" s="4">
        <f t="shared" si="13"/>
        <v>0.10185185185185185</v>
      </c>
      <c r="R94" s="2">
        <v>12446</v>
      </c>
      <c r="S94" s="5">
        <f t="shared" si="19"/>
        <v>58966.217391304344</v>
      </c>
      <c r="T94" s="2">
        <v>64944</v>
      </c>
      <c r="U94" s="5">
        <f t="shared" si="14"/>
        <v>5977.7826086956557</v>
      </c>
      <c r="V94" s="4">
        <f t="shared" si="15"/>
        <v>0.10137639606465905</v>
      </c>
      <c r="W94" s="23">
        <f t="shared" si="20"/>
        <v>56003.681647732294</v>
      </c>
      <c r="X94" s="23">
        <f t="shared" si="21"/>
        <v>61681.13305953188</v>
      </c>
      <c r="Y94" s="23">
        <f t="shared" si="22"/>
        <v>5677.4514117995859</v>
      </c>
      <c r="Z94" s="4">
        <f t="shared" si="23"/>
        <v>0.10137639606465904</v>
      </c>
      <c r="AA94" s="2">
        <v>434</v>
      </c>
      <c r="AB94" s="2">
        <v>1897</v>
      </c>
      <c r="AC94" s="2">
        <f t="shared" si="16"/>
        <v>119</v>
      </c>
      <c r="AD94" s="2" t="s">
        <v>108</v>
      </c>
    </row>
    <row r="95" spans="1:30" x14ac:dyDescent="0.2">
      <c r="A95">
        <v>15</v>
      </c>
      <c r="B95" s="2" t="s">
        <v>2242</v>
      </c>
      <c r="C95" s="2" t="s">
        <v>22</v>
      </c>
      <c r="D95" s="2" t="s">
        <v>23</v>
      </c>
      <c r="E95" s="2" t="s">
        <v>2768</v>
      </c>
      <c r="F95" s="2">
        <v>92</v>
      </c>
      <c r="G95" s="2">
        <v>101</v>
      </c>
      <c r="H95" s="3">
        <v>42469</v>
      </c>
      <c r="I95" s="3">
        <v>42473</v>
      </c>
      <c r="J95" s="3" t="s">
        <v>2536</v>
      </c>
      <c r="K95" s="17">
        <f t="shared" si="17"/>
        <v>250.79</v>
      </c>
      <c r="L95" s="20">
        <f t="shared" si="18"/>
        <v>0.9497587623110969</v>
      </c>
      <c r="M95" s="2" t="s">
        <v>2546</v>
      </c>
      <c r="N95" s="2">
        <v>5550000</v>
      </c>
      <c r="O95" s="2">
        <v>6000000</v>
      </c>
      <c r="P95" s="2">
        <f t="shared" si="12"/>
        <v>450000</v>
      </c>
      <c r="Q95" s="4">
        <f t="shared" si="13"/>
        <v>8.1081081081081086E-2</v>
      </c>
      <c r="R95" s="2"/>
      <c r="S95" s="5">
        <f t="shared" si="19"/>
        <v>60326.086956521736</v>
      </c>
      <c r="T95" s="2">
        <v>65217</v>
      </c>
      <c r="U95" s="5">
        <f t="shared" si="14"/>
        <v>4890.9130434782637</v>
      </c>
      <c r="V95" s="4">
        <f t="shared" si="15"/>
        <v>8.1074594594594651E-2</v>
      </c>
      <c r="W95" s="23">
        <f t="shared" si="20"/>
        <v>57295.229682897691</v>
      </c>
      <c r="X95" s="23">
        <f t="shared" si="21"/>
        <v>61940.417201642806</v>
      </c>
      <c r="Y95" s="23">
        <f t="shared" si="22"/>
        <v>4645.1875187451151</v>
      </c>
      <c r="Z95" s="4">
        <f t="shared" si="23"/>
        <v>8.1074594594594637E-2</v>
      </c>
      <c r="AA95" s="11">
        <v>13704</v>
      </c>
      <c r="AB95" s="2">
        <v>1985</v>
      </c>
      <c r="AC95" s="2">
        <f t="shared" si="16"/>
        <v>31</v>
      </c>
      <c r="AD95" s="2" t="s">
        <v>37</v>
      </c>
    </row>
    <row r="96" spans="1:30" x14ac:dyDescent="0.2">
      <c r="A96">
        <v>15</v>
      </c>
      <c r="B96" s="6" t="s">
        <v>2738</v>
      </c>
      <c r="C96" s="6" t="s">
        <v>22</v>
      </c>
      <c r="D96" s="6" t="s">
        <v>23</v>
      </c>
      <c r="E96" s="2" t="s">
        <v>2768</v>
      </c>
      <c r="F96" s="6">
        <v>116</v>
      </c>
      <c r="G96" s="6">
        <v>134</v>
      </c>
      <c r="H96" s="7">
        <v>42470</v>
      </c>
      <c r="I96" s="7">
        <v>42473</v>
      </c>
      <c r="J96" s="7" t="s">
        <v>2536</v>
      </c>
      <c r="K96" s="17">
        <f t="shared" si="17"/>
        <v>250.79</v>
      </c>
      <c r="L96" s="20">
        <f t="shared" si="18"/>
        <v>0.9497587623110969</v>
      </c>
      <c r="M96" s="6" t="s">
        <v>2550</v>
      </c>
      <c r="N96" s="6">
        <v>6000000</v>
      </c>
      <c r="O96" s="6">
        <v>6800000</v>
      </c>
      <c r="P96" s="6">
        <f t="shared" si="12"/>
        <v>800000</v>
      </c>
      <c r="Q96" s="8">
        <f t="shared" si="13"/>
        <v>0.13333333333333333</v>
      </c>
      <c r="R96" s="6"/>
      <c r="S96" s="5">
        <f t="shared" si="19"/>
        <v>51724.137931034486</v>
      </c>
      <c r="T96" s="6">
        <v>58621</v>
      </c>
      <c r="U96" s="9">
        <f t="shared" si="14"/>
        <v>6896.8620689655145</v>
      </c>
      <c r="V96" s="8">
        <f t="shared" si="15"/>
        <v>0.13333933333333328</v>
      </c>
      <c r="W96" s="23">
        <f t="shared" si="20"/>
        <v>49125.453222987773</v>
      </c>
      <c r="X96" s="23">
        <f t="shared" si="21"/>
        <v>55675.808405438809</v>
      </c>
      <c r="Y96" s="23">
        <f t="shared" si="22"/>
        <v>6550.3551824510359</v>
      </c>
      <c r="Z96" s="4">
        <f t="shared" si="23"/>
        <v>0.13333933333333323</v>
      </c>
      <c r="AA96" s="10">
        <v>1661</v>
      </c>
      <c r="AB96" s="6">
        <v>2005</v>
      </c>
      <c r="AC96" s="6">
        <f t="shared" si="16"/>
        <v>11</v>
      </c>
      <c r="AD96" s="6" t="s">
        <v>191</v>
      </c>
    </row>
    <row r="97" spans="1:30" x14ac:dyDescent="0.2">
      <c r="A97">
        <v>15</v>
      </c>
      <c r="B97" s="6" t="s">
        <v>2742</v>
      </c>
      <c r="C97" s="6" t="s">
        <v>22</v>
      </c>
      <c r="D97" s="6" t="s">
        <v>23</v>
      </c>
      <c r="E97" s="2" t="s">
        <v>2768</v>
      </c>
      <c r="F97" s="6">
        <v>124</v>
      </c>
      <c r="G97" s="6">
        <v>136</v>
      </c>
      <c r="H97" s="7">
        <v>42469</v>
      </c>
      <c r="I97" s="7">
        <v>42473</v>
      </c>
      <c r="J97" s="3" t="s">
        <v>2536</v>
      </c>
      <c r="K97" s="17">
        <f t="shared" si="17"/>
        <v>250.79</v>
      </c>
      <c r="L97" s="20">
        <f t="shared" si="18"/>
        <v>0.9497587623110969</v>
      </c>
      <c r="M97" s="6" t="s">
        <v>2546</v>
      </c>
      <c r="N97" s="6">
        <v>6900000</v>
      </c>
      <c r="O97" s="6">
        <v>7850000</v>
      </c>
      <c r="P97" s="6">
        <f t="shared" si="12"/>
        <v>950000</v>
      </c>
      <c r="Q97" s="8">
        <f t="shared" si="13"/>
        <v>0.13768115942028986</v>
      </c>
      <c r="R97" s="6">
        <v>119445</v>
      </c>
      <c r="S97" s="5">
        <f t="shared" si="19"/>
        <v>56608.427419354841</v>
      </c>
      <c r="T97" s="6">
        <v>64270</v>
      </c>
      <c r="U97" s="9">
        <f t="shared" si="14"/>
        <v>7661.5725806451592</v>
      </c>
      <c r="V97" s="8">
        <f t="shared" si="15"/>
        <v>0.1353433213024676</v>
      </c>
      <c r="W97" s="23">
        <f t="shared" si="20"/>
        <v>53764.349962184016</v>
      </c>
      <c r="X97" s="23">
        <f t="shared" si="21"/>
        <v>61040.9956537342</v>
      </c>
      <c r="Y97" s="23">
        <f t="shared" si="22"/>
        <v>7276.645691550184</v>
      </c>
      <c r="Z97" s="4">
        <f t="shared" si="23"/>
        <v>0.13534332130246762</v>
      </c>
      <c r="AA97" s="6">
        <v>628</v>
      </c>
      <c r="AB97" s="6">
        <v>1892</v>
      </c>
      <c r="AC97" s="6">
        <f t="shared" si="16"/>
        <v>124</v>
      </c>
      <c r="AD97" s="6" t="s">
        <v>494</v>
      </c>
    </row>
    <row r="98" spans="1:30" x14ac:dyDescent="0.2">
      <c r="A98">
        <v>15</v>
      </c>
      <c r="B98" s="2" t="s">
        <v>1324</v>
      </c>
      <c r="C98" s="2" t="s">
        <v>22</v>
      </c>
      <c r="D98" s="2" t="s">
        <v>23</v>
      </c>
      <c r="E98" s="2" t="s">
        <v>2768</v>
      </c>
      <c r="F98" s="2">
        <v>73</v>
      </c>
      <c r="G98" s="2">
        <v>81</v>
      </c>
      <c r="H98" s="3">
        <v>42471</v>
      </c>
      <c r="I98" s="3">
        <v>42474</v>
      </c>
      <c r="J98" s="7" t="s">
        <v>2536</v>
      </c>
      <c r="K98" s="17">
        <f t="shared" si="17"/>
        <v>250.79</v>
      </c>
      <c r="L98" s="20">
        <f t="shared" si="18"/>
        <v>0.9497587623110969</v>
      </c>
      <c r="M98" s="2" t="s">
        <v>2550</v>
      </c>
      <c r="N98" s="2">
        <v>4990000</v>
      </c>
      <c r="O98" s="2">
        <v>5850000</v>
      </c>
      <c r="P98" s="2">
        <f t="shared" si="12"/>
        <v>860000</v>
      </c>
      <c r="Q98" s="4">
        <f t="shared" si="13"/>
        <v>0.17234468937875752</v>
      </c>
      <c r="R98" s="2"/>
      <c r="S98" s="5">
        <f t="shared" si="19"/>
        <v>68356.164383561641</v>
      </c>
      <c r="T98" s="2">
        <v>80137</v>
      </c>
      <c r="U98" s="5">
        <f t="shared" si="14"/>
        <v>11780.835616438359</v>
      </c>
      <c r="V98" s="4">
        <f t="shared" si="15"/>
        <v>0.17234488977955917</v>
      </c>
      <c r="W98" s="23">
        <f t="shared" si="20"/>
        <v>64921.866081265391</v>
      </c>
      <c r="X98" s="23">
        <f t="shared" si="21"/>
        <v>76110.817935324376</v>
      </c>
      <c r="Y98" s="23">
        <f t="shared" si="22"/>
        <v>11188.951854058985</v>
      </c>
      <c r="Z98" s="4">
        <f t="shared" si="23"/>
        <v>0.17234488977955917</v>
      </c>
      <c r="AA98" s="11">
        <v>6339</v>
      </c>
      <c r="AB98" s="2">
        <v>2012</v>
      </c>
      <c r="AC98" s="2">
        <f t="shared" si="16"/>
        <v>4</v>
      </c>
      <c r="AD98" s="2" t="s">
        <v>127</v>
      </c>
    </row>
    <row r="99" spans="1:30" x14ac:dyDescent="0.2">
      <c r="A99">
        <v>15</v>
      </c>
      <c r="B99" s="6" t="s">
        <v>2674</v>
      </c>
      <c r="C99" s="6" t="s">
        <v>22</v>
      </c>
      <c r="D99" s="6" t="s">
        <v>23</v>
      </c>
      <c r="E99" s="2" t="s">
        <v>2768</v>
      </c>
      <c r="F99" s="6">
        <v>77</v>
      </c>
      <c r="G99" s="6">
        <v>84</v>
      </c>
      <c r="H99" s="7">
        <v>42472</v>
      </c>
      <c r="I99" s="7">
        <v>42476</v>
      </c>
      <c r="J99" s="3" t="s">
        <v>2536</v>
      </c>
      <c r="K99" s="17">
        <f t="shared" si="17"/>
        <v>250.79</v>
      </c>
      <c r="L99" s="20">
        <f t="shared" si="18"/>
        <v>0.9497587623110969</v>
      </c>
      <c r="M99" s="6" t="s">
        <v>2546</v>
      </c>
      <c r="N99" s="6">
        <v>4800000</v>
      </c>
      <c r="O99" s="6">
        <v>5950000</v>
      </c>
      <c r="P99" s="6">
        <f t="shared" si="12"/>
        <v>1150000</v>
      </c>
      <c r="Q99" s="8">
        <f t="shared" si="13"/>
        <v>0.23958333333333334</v>
      </c>
      <c r="R99" s="6"/>
      <c r="S99" s="5">
        <f t="shared" si="19"/>
        <v>62337.662337662339</v>
      </c>
      <c r="T99" s="6">
        <v>77273</v>
      </c>
      <c r="U99" s="9">
        <f t="shared" si="14"/>
        <v>14935.337662337661</v>
      </c>
      <c r="V99" s="8">
        <f t="shared" si="15"/>
        <v>0.23958770833333329</v>
      </c>
      <c r="W99" s="23">
        <f t="shared" si="20"/>
        <v>59205.741027185264</v>
      </c>
      <c r="X99" s="23">
        <f t="shared" si="21"/>
        <v>73390.708840065388</v>
      </c>
      <c r="Y99" s="23">
        <f t="shared" si="22"/>
        <v>14184.967812880124</v>
      </c>
      <c r="Z99" s="4">
        <f t="shared" si="23"/>
        <v>0.23958770833333323</v>
      </c>
      <c r="AA99" s="10">
        <v>1297</v>
      </c>
      <c r="AB99" s="6">
        <v>1986</v>
      </c>
      <c r="AC99" s="6">
        <f t="shared" si="16"/>
        <v>30</v>
      </c>
      <c r="AD99" s="6" t="s">
        <v>44</v>
      </c>
    </row>
    <row r="100" spans="1:30" x14ac:dyDescent="0.2">
      <c r="A100">
        <v>16</v>
      </c>
      <c r="B100" s="6" t="s">
        <v>2610</v>
      </c>
      <c r="C100" s="6" t="s">
        <v>22</v>
      </c>
      <c r="D100" s="6" t="s">
        <v>23</v>
      </c>
      <c r="E100" s="2" t="s">
        <v>2768</v>
      </c>
      <c r="F100" s="6">
        <v>51</v>
      </c>
      <c r="G100" s="6">
        <v>60</v>
      </c>
      <c r="H100" s="7">
        <v>42476</v>
      </c>
      <c r="I100" s="7">
        <v>42478</v>
      </c>
      <c r="J100" s="7" t="s">
        <v>2536</v>
      </c>
      <c r="K100" s="17">
        <f t="shared" si="17"/>
        <v>250.79</v>
      </c>
      <c r="L100" s="20">
        <f t="shared" si="18"/>
        <v>0.9497587623110969</v>
      </c>
      <c r="M100" s="6" t="s">
        <v>2548</v>
      </c>
      <c r="N100" s="6">
        <v>3090000</v>
      </c>
      <c r="O100" s="6">
        <v>3550000</v>
      </c>
      <c r="P100" s="6">
        <f t="shared" si="12"/>
        <v>460000</v>
      </c>
      <c r="Q100" s="8">
        <f t="shared" si="13"/>
        <v>0.14886731391585761</v>
      </c>
      <c r="R100" s="6">
        <v>59000</v>
      </c>
      <c r="S100" s="5">
        <f t="shared" si="19"/>
        <v>61745.098039215685</v>
      </c>
      <c r="T100" s="6">
        <v>70765</v>
      </c>
      <c r="U100" s="9">
        <f t="shared" si="14"/>
        <v>9019.9019607843147</v>
      </c>
      <c r="V100" s="8">
        <f t="shared" si="15"/>
        <v>0.14608288345506512</v>
      </c>
      <c r="W100" s="23">
        <f t="shared" si="20"/>
        <v>58642.947892502823</v>
      </c>
      <c r="X100" s="23">
        <f t="shared" si="21"/>
        <v>67209.678814944768</v>
      </c>
      <c r="Y100" s="23">
        <f t="shared" si="22"/>
        <v>8566.7309224419441</v>
      </c>
      <c r="Z100" s="4">
        <f t="shared" si="23"/>
        <v>0.14608288345506507</v>
      </c>
      <c r="AA100" s="6">
        <v>594</v>
      </c>
      <c r="AB100" s="6">
        <v>1879</v>
      </c>
      <c r="AC100" s="6">
        <f t="shared" si="16"/>
        <v>137</v>
      </c>
      <c r="AD100" s="6" t="s">
        <v>206</v>
      </c>
    </row>
    <row r="101" spans="1:30" x14ac:dyDescent="0.2">
      <c r="A101">
        <v>16</v>
      </c>
      <c r="B101" s="6" t="s">
        <v>2590</v>
      </c>
      <c r="C101" s="6" t="s">
        <v>22</v>
      </c>
      <c r="D101" s="6" t="s">
        <v>23</v>
      </c>
      <c r="E101" s="2" t="s">
        <v>2768</v>
      </c>
      <c r="F101" s="6">
        <v>47</v>
      </c>
      <c r="G101" s="6"/>
      <c r="H101" s="7">
        <v>42476</v>
      </c>
      <c r="I101" s="7">
        <v>42480</v>
      </c>
      <c r="J101" s="3" t="s">
        <v>2536</v>
      </c>
      <c r="K101" s="17">
        <f t="shared" si="17"/>
        <v>250.79</v>
      </c>
      <c r="L101" s="20">
        <f t="shared" si="18"/>
        <v>0.9497587623110969</v>
      </c>
      <c r="M101" s="6" t="s">
        <v>2546</v>
      </c>
      <c r="N101" s="6">
        <v>3490000</v>
      </c>
      <c r="O101" s="6">
        <v>3350000</v>
      </c>
      <c r="P101" s="6">
        <f t="shared" si="12"/>
        <v>-140000</v>
      </c>
      <c r="Q101" s="8">
        <f t="shared" si="13"/>
        <v>-4.0114613180515762E-2</v>
      </c>
      <c r="R101" s="6"/>
      <c r="S101" s="5">
        <f t="shared" si="19"/>
        <v>74255.319148936163</v>
      </c>
      <c r="T101" s="6">
        <v>71277</v>
      </c>
      <c r="U101" s="9">
        <f t="shared" si="14"/>
        <v>-2978.3191489361634</v>
      </c>
      <c r="V101" s="8">
        <f t="shared" si="15"/>
        <v>-4.0109169054441174E-2</v>
      </c>
      <c r="W101" s="23">
        <f t="shared" si="20"/>
        <v>70524.640009909097</v>
      </c>
      <c r="X101" s="23">
        <f t="shared" si="21"/>
        <v>67695.955301248061</v>
      </c>
      <c r="Y101" s="23">
        <f t="shared" si="22"/>
        <v>-2828.684708661036</v>
      </c>
      <c r="Z101" s="4">
        <f t="shared" si="23"/>
        <v>-4.010916905444098E-2</v>
      </c>
      <c r="AA101" s="6"/>
      <c r="AB101" s="6">
        <v>2013</v>
      </c>
      <c r="AC101" s="6">
        <f t="shared" si="16"/>
        <v>3</v>
      </c>
      <c r="AD101" s="6" t="s">
        <v>37</v>
      </c>
    </row>
    <row r="102" spans="1:30" x14ac:dyDescent="0.2">
      <c r="A102">
        <v>16</v>
      </c>
      <c r="B102" s="6" t="s">
        <v>802</v>
      </c>
      <c r="C102" s="6" t="s">
        <v>22</v>
      </c>
      <c r="D102" s="6" t="s">
        <v>23</v>
      </c>
      <c r="E102" s="2" t="s">
        <v>2768</v>
      </c>
      <c r="F102" s="6">
        <v>52</v>
      </c>
      <c r="G102" s="6">
        <v>57</v>
      </c>
      <c r="H102" s="7">
        <v>42476</v>
      </c>
      <c r="I102" s="7">
        <v>42480</v>
      </c>
      <c r="J102" s="7" t="s">
        <v>2536</v>
      </c>
      <c r="K102" s="17">
        <f t="shared" si="17"/>
        <v>250.79</v>
      </c>
      <c r="L102" s="20">
        <f t="shared" si="18"/>
        <v>0.9497587623110969</v>
      </c>
      <c r="M102" s="6" t="s">
        <v>2546</v>
      </c>
      <c r="N102" s="6">
        <v>3250000</v>
      </c>
      <c r="O102" s="6">
        <v>3700000</v>
      </c>
      <c r="P102" s="6">
        <f t="shared" si="12"/>
        <v>450000</v>
      </c>
      <c r="Q102" s="8">
        <f t="shared" si="13"/>
        <v>0.13846153846153847</v>
      </c>
      <c r="R102" s="6">
        <v>67010</v>
      </c>
      <c r="S102" s="5">
        <f t="shared" si="19"/>
        <v>63788.653846153844</v>
      </c>
      <c r="T102" s="6">
        <v>72443</v>
      </c>
      <c r="U102" s="9">
        <f t="shared" si="14"/>
        <v>8654.3461538461561</v>
      </c>
      <c r="V102" s="8">
        <f t="shared" si="15"/>
        <v>0.13567218669826142</v>
      </c>
      <c r="W102" s="23">
        <f t="shared" si="20"/>
        <v>60583.832926414063</v>
      </c>
      <c r="X102" s="23">
        <f t="shared" si="21"/>
        <v>68803.374018102797</v>
      </c>
      <c r="Y102" s="23">
        <f t="shared" si="22"/>
        <v>8219.541091688734</v>
      </c>
      <c r="Z102" s="4">
        <f t="shared" si="23"/>
        <v>0.13567218669826156</v>
      </c>
      <c r="AA102" s="6">
        <v>695</v>
      </c>
      <c r="AB102" s="6">
        <v>1972</v>
      </c>
      <c r="AC102" s="6">
        <f t="shared" si="16"/>
        <v>44</v>
      </c>
      <c r="AD102" s="6" t="s">
        <v>65</v>
      </c>
    </row>
    <row r="103" spans="1:30" x14ac:dyDescent="0.2">
      <c r="A103">
        <v>16</v>
      </c>
      <c r="B103" s="6" t="s">
        <v>2635</v>
      </c>
      <c r="C103" s="6" t="s">
        <v>22</v>
      </c>
      <c r="D103" s="6" t="s">
        <v>23</v>
      </c>
      <c r="E103" s="2" t="s">
        <v>2768</v>
      </c>
      <c r="F103" s="6">
        <v>65</v>
      </c>
      <c r="G103" s="6">
        <v>73</v>
      </c>
      <c r="H103" s="7">
        <v>42477</v>
      </c>
      <c r="I103" s="7">
        <v>42480</v>
      </c>
      <c r="J103" s="3" t="s">
        <v>2536</v>
      </c>
      <c r="K103" s="17">
        <f t="shared" si="17"/>
        <v>250.79</v>
      </c>
      <c r="L103" s="20">
        <f t="shared" si="18"/>
        <v>0.9497587623110969</v>
      </c>
      <c r="M103" s="6" t="s">
        <v>2550</v>
      </c>
      <c r="N103" s="6">
        <v>3200000</v>
      </c>
      <c r="O103" s="6">
        <v>3800000</v>
      </c>
      <c r="P103" s="6">
        <f t="shared" si="12"/>
        <v>600000</v>
      </c>
      <c r="Q103" s="8">
        <f t="shared" si="13"/>
        <v>0.1875</v>
      </c>
      <c r="R103" s="6">
        <v>15849</v>
      </c>
      <c r="S103" s="5">
        <f t="shared" si="19"/>
        <v>49474.6</v>
      </c>
      <c r="T103" s="6">
        <v>58705</v>
      </c>
      <c r="U103" s="9">
        <f t="shared" si="14"/>
        <v>9230.4000000000015</v>
      </c>
      <c r="V103" s="8">
        <f t="shared" si="15"/>
        <v>0.18656846139231043</v>
      </c>
      <c r="W103" s="23">
        <f t="shared" si="20"/>
        <v>46988.934861836591</v>
      </c>
      <c r="X103" s="23">
        <f t="shared" si="21"/>
        <v>55755.588141472945</v>
      </c>
      <c r="Y103" s="23">
        <f t="shared" si="22"/>
        <v>8766.6532796363535</v>
      </c>
      <c r="Z103" s="4">
        <f t="shared" si="23"/>
        <v>0.18656846139231051</v>
      </c>
      <c r="AA103" s="6">
        <v>539</v>
      </c>
      <c r="AB103" s="6">
        <v>1885</v>
      </c>
      <c r="AC103" s="6">
        <f t="shared" si="16"/>
        <v>131</v>
      </c>
      <c r="AD103" s="6" t="s">
        <v>191</v>
      </c>
    </row>
    <row r="104" spans="1:30" x14ac:dyDescent="0.2">
      <c r="A104">
        <v>16</v>
      </c>
      <c r="B104" s="6" t="s">
        <v>1396</v>
      </c>
      <c r="C104" s="6" t="s">
        <v>22</v>
      </c>
      <c r="D104" s="6" t="s">
        <v>23</v>
      </c>
      <c r="E104" s="2" t="s">
        <v>2768</v>
      </c>
      <c r="F104" s="6">
        <v>66</v>
      </c>
      <c r="G104" s="6">
        <v>73</v>
      </c>
      <c r="H104" s="7">
        <v>42478</v>
      </c>
      <c r="I104" s="7">
        <v>42480</v>
      </c>
      <c r="J104" s="7" t="s">
        <v>2536</v>
      </c>
      <c r="K104" s="17">
        <f t="shared" si="17"/>
        <v>250.79</v>
      </c>
      <c r="L104" s="20">
        <f t="shared" si="18"/>
        <v>0.9497587623110969</v>
      </c>
      <c r="M104" s="6" t="s">
        <v>2548</v>
      </c>
      <c r="N104" s="6">
        <v>3350000</v>
      </c>
      <c r="O104" s="6">
        <v>3800000</v>
      </c>
      <c r="P104" s="6">
        <f t="shared" si="12"/>
        <v>450000</v>
      </c>
      <c r="Q104" s="8">
        <f t="shared" si="13"/>
        <v>0.13432835820895522</v>
      </c>
      <c r="R104" s="6">
        <v>88000</v>
      </c>
      <c r="S104" s="5">
        <f t="shared" si="19"/>
        <v>52090.909090909088</v>
      </c>
      <c r="T104" s="6">
        <v>58909</v>
      </c>
      <c r="U104" s="9">
        <f t="shared" si="14"/>
        <v>6818.0909090909117</v>
      </c>
      <c r="V104" s="8">
        <f t="shared" si="15"/>
        <v>0.13088830715532293</v>
      </c>
      <c r="W104" s="23">
        <f t="shared" si="20"/>
        <v>49473.797345841682</v>
      </c>
      <c r="X104" s="23">
        <f t="shared" si="21"/>
        <v>55949.338928984405</v>
      </c>
      <c r="Y104" s="23">
        <f t="shared" si="22"/>
        <v>6475.5415831427235</v>
      </c>
      <c r="Z104" s="4">
        <f t="shared" si="23"/>
        <v>0.13088830715532287</v>
      </c>
      <c r="AA104" s="10">
        <v>7808</v>
      </c>
      <c r="AB104" s="6">
        <v>1956</v>
      </c>
      <c r="AC104" s="6">
        <f t="shared" si="16"/>
        <v>60</v>
      </c>
      <c r="AD104" s="6" t="s">
        <v>108</v>
      </c>
    </row>
    <row r="105" spans="1:30" x14ac:dyDescent="0.2">
      <c r="A105">
        <v>16</v>
      </c>
      <c r="B105" s="6" t="s">
        <v>2688</v>
      </c>
      <c r="C105" s="6" t="s">
        <v>22</v>
      </c>
      <c r="D105" s="6" t="s">
        <v>23</v>
      </c>
      <c r="E105" s="2" t="s">
        <v>2768</v>
      </c>
      <c r="F105" s="6">
        <v>81</v>
      </c>
      <c r="G105" s="6">
        <v>92</v>
      </c>
      <c r="H105" s="7">
        <v>42476</v>
      </c>
      <c r="I105" s="7">
        <v>42480</v>
      </c>
      <c r="J105" s="3" t="s">
        <v>2536</v>
      </c>
      <c r="K105" s="17">
        <f t="shared" si="17"/>
        <v>250.79</v>
      </c>
      <c r="L105" s="20">
        <f t="shared" si="18"/>
        <v>0.9497587623110969</v>
      </c>
      <c r="M105" s="6" t="s">
        <v>2546</v>
      </c>
      <c r="N105" s="6">
        <v>5400000</v>
      </c>
      <c r="O105" s="6">
        <v>6000000</v>
      </c>
      <c r="P105" s="6">
        <f t="shared" si="12"/>
        <v>600000</v>
      </c>
      <c r="Q105" s="8">
        <f t="shared" si="13"/>
        <v>0.1111111111111111</v>
      </c>
      <c r="R105" s="6">
        <v>124930</v>
      </c>
      <c r="S105" s="5">
        <f t="shared" si="19"/>
        <v>68209.012345679017</v>
      </c>
      <c r="T105" s="6">
        <v>75616</v>
      </c>
      <c r="U105" s="9">
        <f t="shared" si="14"/>
        <v>7406.987654320983</v>
      </c>
      <c r="V105" s="8">
        <f t="shared" si="15"/>
        <v>0.10859250705438794</v>
      </c>
      <c r="W105" s="23">
        <f t="shared" si="20"/>
        <v>64782.107143894435</v>
      </c>
      <c r="X105" s="23">
        <f t="shared" si="21"/>
        <v>71816.9585709159</v>
      </c>
      <c r="Y105" s="23">
        <f t="shared" si="22"/>
        <v>7034.8514270214655</v>
      </c>
      <c r="Z105" s="4">
        <f t="shared" si="23"/>
        <v>0.10859250705438785</v>
      </c>
      <c r="AA105" s="6">
        <v>445</v>
      </c>
      <c r="AB105" s="6">
        <v>1897</v>
      </c>
      <c r="AC105" s="6">
        <f t="shared" si="16"/>
        <v>119</v>
      </c>
      <c r="AD105" s="6" t="s">
        <v>108</v>
      </c>
    </row>
    <row r="106" spans="1:30" x14ac:dyDescent="0.2">
      <c r="A106">
        <v>16</v>
      </c>
      <c r="B106" s="6" t="s">
        <v>2699</v>
      </c>
      <c r="C106" s="6" t="s">
        <v>22</v>
      </c>
      <c r="D106" s="6" t="s">
        <v>23</v>
      </c>
      <c r="E106" s="2" t="s">
        <v>2768</v>
      </c>
      <c r="F106" s="6">
        <v>85</v>
      </c>
      <c r="G106" s="6">
        <v>95</v>
      </c>
      <c r="H106" s="7">
        <v>42476</v>
      </c>
      <c r="I106" s="7">
        <v>42480</v>
      </c>
      <c r="J106" s="7" t="s">
        <v>2536</v>
      </c>
      <c r="K106" s="17">
        <f t="shared" si="17"/>
        <v>250.79</v>
      </c>
      <c r="L106" s="20">
        <f t="shared" si="18"/>
        <v>0.9497587623110969</v>
      </c>
      <c r="M106" s="6" t="s">
        <v>2546</v>
      </c>
      <c r="N106" s="6">
        <v>3950000</v>
      </c>
      <c r="O106" s="6">
        <v>4300000</v>
      </c>
      <c r="P106" s="6">
        <f t="shared" si="12"/>
        <v>350000</v>
      </c>
      <c r="Q106" s="8">
        <f t="shared" si="13"/>
        <v>8.8607594936708861E-2</v>
      </c>
      <c r="R106" s="6"/>
      <c r="S106" s="5">
        <f t="shared" si="19"/>
        <v>46470.588235294119</v>
      </c>
      <c r="T106" s="6">
        <v>50588</v>
      </c>
      <c r="U106" s="9">
        <f t="shared" si="14"/>
        <v>4117.4117647058811</v>
      </c>
      <c r="V106" s="8">
        <f t="shared" si="15"/>
        <v>8.8602531645569596E-2</v>
      </c>
      <c r="W106" s="23">
        <f t="shared" si="20"/>
        <v>44135.848366221566</v>
      </c>
      <c r="X106" s="23">
        <f t="shared" si="21"/>
        <v>48046.396267793767</v>
      </c>
      <c r="Y106" s="23">
        <f t="shared" si="22"/>
        <v>3910.5479015722012</v>
      </c>
      <c r="Z106" s="4">
        <f t="shared" si="23"/>
        <v>8.8602531645569457E-2</v>
      </c>
      <c r="AA106" s="10">
        <v>6219</v>
      </c>
      <c r="AB106" s="6">
        <v>2013</v>
      </c>
      <c r="AC106" s="6">
        <f t="shared" si="16"/>
        <v>3</v>
      </c>
      <c r="AD106" s="6" t="s">
        <v>37</v>
      </c>
    </row>
    <row r="107" spans="1:30" x14ac:dyDescent="0.2">
      <c r="A107">
        <v>16</v>
      </c>
      <c r="B107" s="6" t="s">
        <v>147</v>
      </c>
      <c r="C107" s="6" t="s">
        <v>22</v>
      </c>
      <c r="D107" s="6" t="s">
        <v>23</v>
      </c>
      <c r="E107" s="2" t="s">
        <v>2768</v>
      </c>
      <c r="F107" s="6">
        <v>40</v>
      </c>
      <c r="G107" s="6">
        <v>45</v>
      </c>
      <c r="H107" s="7">
        <v>42479</v>
      </c>
      <c r="I107" s="7">
        <v>42481</v>
      </c>
      <c r="J107" s="3" t="s">
        <v>2536</v>
      </c>
      <c r="K107" s="17">
        <f t="shared" si="17"/>
        <v>250.79</v>
      </c>
      <c r="L107" s="20">
        <f t="shared" si="18"/>
        <v>0.9497587623110969</v>
      </c>
      <c r="M107" s="6" t="s">
        <v>2548</v>
      </c>
      <c r="N107" s="6">
        <v>3000000</v>
      </c>
      <c r="O107" s="6">
        <v>3725000</v>
      </c>
      <c r="P107" s="6">
        <f t="shared" si="12"/>
        <v>725000</v>
      </c>
      <c r="Q107" s="8">
        <f t="shared" si="13"/>
        <v>0.24166666666666667</v>
      </c>
      <c r="R107" s="6">
        <v>63227</v>
      </c>
      <c r="S107" s="5">
        <f t="shared" si="19"/>
        <v>76580.675000000003</v>
      </c>
      <c r="T107" s="6">
        <v>94706</v>
      </c>
      <c r="U107" s="9">
        <f t="shared" si="14"/>
        <v>18125.324999999997</v>
      </c>
      <c r="V107" s="8">
        <f t="shared" si="15"/>
        <v>0.23668275318805948</v>
      </c>
      <c r="W107" s="23">
        <f t="shared" si="20"/>
        <v>72733.16710494837</v>
      </c>
      <c r="X107" s="23">
        <f t="shared" si="21"/>
        <v>89947.853343434748</v>
      </c>
      <c r="Y107" s="23">
        <f t="shared" si="22"/>
        <v>17214.686238486378</v>
      </c>
      <c r="Z107" s="4">
        <f t="shared" si="23"/>
        <v>0.23668275318805942</v>
      </c>
      <c r="AA107" s="6">
        <v>432</v>
      </c>
      <c r="AB107" s="6">
        <v>1910</v>
      </c>
      <c r="AC107" s="6">
        <f t="shared" si="16"/>
        <v>106</v>
      </c>
      <c r="AD107" s="6" t="s">
        <v>108</v>
      </c>
    </row>
    <row r="108" spans="1:30" x14ac:dyDescent="0.2">
      <c r="A108">
        <v>16</v>
      </c>
      <c r="B108" s="2" t="s">
        <v>384</v>
      </c>
      <c r="C108" s="2" t="s">
        <v>22</v>
      </c>
      <c r="D108" s="2" t="s">
        <v>23</v>
      </c>
      <c r="E108" s="2" t="s">
        <v>2768</v>
      </c>
      <c r="F108" s="2">
        <v>26</v>
      </c>
      <c r="G108" s="2">
        <v>30</v>
      </c>
      <c r="H108" s="3">
        <v>42478</v>
      </c>
      <c r="I108" s="3">
        <v>42482</v>
      </c>
      <c r="J108" s="7" t="s">
        <v>2536</v>
      </c>
      <c r="K108" s="17">
        <f t="shared" si="17"/>
        <v>250.79</v>
      </c>
      <c r="L108" s="20">
        <f t="shared" si="18"/>
        <v>0.9497587623110969</v>
      </c>
      <c r="M108" s="2" t="s">
        <v>2546</v>
      </c>
      <c r="N108" s="2">
        <v>1950000</v>
      </c>
      <c r="O108" s="2">
        <v>2250000</v>
      </c>
      <c r="P108" s="2">
        <f t="shared" si="12"/>
        <v>300000</v>
      </c>
      <c r="Q108" s="4">
        <f t="shared" si="13"/>
        <v>0.15384615384615385</v>
      </c>
      <c r="R108" s="2">
        <v>24395</v>
      </c>
      <c r="S108" s="5">
        <f t="shared" si="19"/>
        <v>75938.269230769234</v>
      </c>
      <c r="T108" s="2">
        <v>87477</v>
      </c>
      <c r="U108" s="5">
        <f t="shared" si="14"/>
        <v>11538.730769230766</v>
      </c>
      <c r="V108" s="4">
        <f t="shared" si="15"/>
        <v>0.15194882482988456</v>
      </c>
      <c r="W108" s="23">
        <f t="shared" si="20"/>
        <v>72123.036596662234</v>
      </c>
      <c r="X108" s="23">
        <f t="shared" si="21"/>
        <v>83082.047250687829</v>
      </c>
      <c r="Y108" s="23">
        <f t="shared" si="22"/>
        <v>10959.010654025595</v>
      </c>
      <c r="Z108" s="4">
        <f t="shared" si="23"/>
        <v>0.15194882482988473</v>
      </c>
      <c r="AA108" s="2">
        <v>549</v>
      </c>
      <c r="AB108" s="2">
        <v>1899</v>
      </c>
      <c r="AC108" s="2">
        <f t="shared" si="16"/>
        <v>117</v>
      </c>
      <c r="AD108" s="2" t="s">
        <v>108</v>
      </c>
    </row>
    <row r="109" spans="1:30" x14ac:dyDescent="0.2">
      <c r="A109">
        <v>16</v>
      </c>
      <c r="B109" s="2" t="s">
        <v>2649</v>
      </c>
      <c r="C109" s="2" t="s">
        <v>22</v>
      </c>
      <c r="D109" s="2" t="s">
        <v>23</v>
      </c>
      <c r="E109" s="2" t="s">
        <v>2768</v>
      </c>
      <c r="F109" s="2">
        <v>76</v>
      </c>
      <c r="G109" s="2">
        <v>84</v>
      </c>
      <c r="H109" s="3">
        <v>42478</v>
      </c>
      <c r="I109" s="3">
        <v>42482</v>
      </c>
      <c r="J109" s="3" t="s">
        <v>2536</v>
      </c>
      <c r="K109" s="17">
        <f t="shared" si="17"/>
        <v>250.79</v>
      </c>
      <c r="L109" s="20">
        <f t="shared" si="18"/>
        <v>0.9497587623110969</v>
      </c>
      <c r="M109" s="2" t="s">
        <v>2546</v>
      </c>
      <c r="N109" s="2">
        <v>3950000</v>
      </c>
      <c r="O109" s="2">
        <v>4500000</v>
      </c>
      <c r="P109" s="2">
        <f t="shared" si="12"/>
        <v>550000</v>
      </c>
      <c r="Q109" s="4">
        <f t="shared" si="13"/>
        <v>0.13924050632911392</v>
      </c>
      <c r="R109" s="2">
        <v>43598</v>
      </c>
      <c r="S109" s="5">
        <f t="shared" si="19"/>
        <v>52547.34210526316</v>
      </c>
      <c r="T109" s="2">
        <v>59784</v>
      </c>
      <c r="U109" s="5">
        <f t="shared" si="14"/>
        <v>7236.6578947368398</v>
      </c>
      <c r="V109" s="4">
        <f t="shared" si="15"/>
        <v>0.1377169159239362</v>
      </c>
      <c r="W109" s="23">
        <f t="shared" si="20"/>
        <v>49907.29860063253</v>
      </c>
      <c r="X109" s="23">
        <f t="shared" si="21"/>
        <v>56780.377846006617</v>
      </c>
      <c r="Y109" s="23">
        <f t="shared" si="22"/>
        <v>6873.0792453740869</v>
      </c>
      <c r="Z109" s="4">
        <f t="shared" si="23"/>
        <v>0.13771691592393617</v>
      </c>
      <c r="AA109" s="11">
        <v>2874</v>
      </c>
      <c r="AB109" s="2">
        <v>1952</v>
      </c>
      <c r="AC109" s="2">
        <f t="shared" si="16"/>
        <v>64</v>
      </c>
      <c r="AD109" s="2" t="s">
        <v>838</v>
      </c>
    </row>
    <row r="110" spans="1:30" x14ac:dyDescent="0.2">
      <c r="A110">
        <v>16</v>
      </c>
      <c r="B110" s="6" t="s">
        <v>2723</v>
      </c>
      <c r="C110" s="6" t="s">
        <v>22</v>
      </c>
      <c r="D110" s="6" t="s">
        <v>23</v>
      </c>
      <c r="E110" s="2" t="s">
        <v>2768</v>
      </c>
      <c r="F110" s="6">
        <v>96</v>
      </c>
      <c r="G110" s="6">
        <v>110</v>
      </c>
      <c r="H110" s="7">
        <v>42479</v>
      </c>
      <c r="I110" s="7">
        <v>42482</v>
      </c>
      <c r="J110" s="7" t="s">
        <v>2536</v>
      </c>
      <c r="K110" s="17">
        <f t="shared" si="17"/>
        <v>250.79</v>
      </c>
      <c r="L110" s="20">
        <f t="shared" si="18"/>
        <v>0.9497587623110969</v>
      </c>
      <c r="M110" s="6" t="s">
        <v>2550</v>
      </c>
      <c r="N110" s="6">
        <v>6700000</v>
      </c>
      <c r="O110" s="6">
        <v>7050000</v>
      </c>
      <c r="P110" s="6">
        <f t="shared" si="12"/>
        <v>350000</v>
      </c>
      <c r="Q110" s="8">
        <f t="shared" si="13"/>
        <v>5.2238805970149252E-2</v>
      </c>
      <c r="R110" s="6">
        <v>1906</v>
      </c>
      <c r="S110" s="5">
        <f t="shared" si="19"/>
        <v>69811.520833333328</v>
      </c>
      <c r="T110" s="6">
        <v>73457</v>
      </c>
      <c r="U110" s="9">
        <f t="shared" si="14"/>
        <v>3645.4791666666715</v>
      </c>
      <c r="V110" s="8">
        <f t="shared" si="15"/>
        <v>5.2218876242072103E-2</v>
      </c>
      <c r="W110" s="23">
        <f t="shared" si="20"/>
        <v>66304.103621722024</v>
      </c>
      <c r="X110" s="23">
        <f t="shared" si="21"/>
        <v>69766.429403086251</v>
      </c>
      <c r="Y110" s="23">
        <f t="shared" si="22"/>
        <v>3462.3257813642267</v>
      </c>
      <c r="Z110" s="4">
        <f t="shared" si="23"/>
        <v>5.2218876242072096E-2</v>
      </c>
      <c r="AA110" s="6">
        <v>743</v>
      </c>
      <c r="AB110" s="6">
        <v>1896</v>
      </c>
      <c r="AC110" s="6">
        <f t="shared" si="16"/>
        <v>120</v>
      </c>
      <c r="AD110" s="6" t="s">
        <v>108</v>
      </c>
    </row>
    <row r="111" spans="1:30" x14ac:dyDescent="0.2">
      <c r="A111">
        <v>16</v>
      </c>
      <c r="B111" s="2" t="s">
        <v>2726</v>
      </c>
      <c r="C111" s="2" t="s">
        <v>22</v>
      </c>
      <c r="D111" s="2" t="s">
        <v>23</v>
      </c>
      <c r="E111" s="2" t="s">
        <v>2768</v>
      </c>
      <c r="F111" s="2">
        <v>98</v>
      </c>
      <c r="G111" s="2">
        <v>109</v>
      </c>
      <c r="H111" s="3">
        <v>42481</v>
      </c>
      <c r="I111" s="3">
        <v>42482</v>
      </c>
      <c r="J111" s="3" t="s">
        <v>2536</v>
      </c>
      <c r="K111" s="17">
        <f t="shared" si="17"/>
        <v>250.79</v>
      </c>
      <c r="L111" s="20">
        <f t="shared" si="18"/>
        <v>0.9497587623110969</v>
      </c>
      <c r="M111" s="2" t="s">
        <v>2555</v>
      </c>
      <c r="N111" s="2">
        <v>5700000</v>
      </c>
      <c r="O111" s="2">
        <v>6000000</v>
      </c>
      <c r="P111" s="2">
        <f t="shared" si="12"/>
        <v>300000</v>
      </c>
      <c r="Q111" s="4">
        <f t="shared" si="13"/>
        <v>5.2631578947368418E-2</v>
      </c>
      <c r="R111" s="2"/>
      <c r="S111" s="5">
        <f t="shared" si="19"/>
        <v>58163.265306122448</v>
      </c>
      <c r="T111" s="2">
        <v>61224</v>
      </c>
      <c r="U111" s="5">
        <f t="shared" si="14"/>
        <v>3060.7346938775518</v>
      </c>
      <c r="V111" s="4">
        <f t="shared" si="15"/>
        <v>5.2623157894736858E-2</v>
      </c>
      <c r="W111" s="23">
        <f t="shared" si="20"/>
        <v>55241.070869114817</v>
      </c>
      <c r="X111" s="23">
        <f t="shared" si="21"/>
        <v>58148.030463734598</v>
      </c>
      <c r="Y111" s="23">
        <f t="shared" si="22"/>
        <v>2906.9595946197805</v>
      </c>
      <c r="Z111" s="4">
        <f t="shared" si="23"/>
        <v>5.2623157894736913E-2</v>
      </c>
      <c r="AA111" s="11">
        <v>1059</v>
      </c>
      <c r="AB111" s="2">
        <v>1992</v>
      </c>
      <c r="AC111" s="2">
        <f t="shared" si="16"/>
        <v>24</v>
      </c>
      <c r="AD111" s="2" t="s">
        <v>433</v>
      </c>
    </row>
    <row r="112" spans="1:30" x14ac:dyDescent="0.2">
      <c r="A112">
        <v>16</v>
      </c>
      <c r="B112" s="6" t="s">
        <v>2596</v>
      </c>
      <c r="C112" s="6" t="s">
        <v>22</v>
      </c>
      <c r="D112" s="6" t="s">
        <v>23</v>
      </c>
      <c r="E112" s="2" t="s">
        <v>2768</v>
      </c>
      <c r="F112" s="6">
        <v>54</v>
      </c>
      <c r="G112" s="6">
        <v>63</v>
      </c>
      <c r="H112" s="7">
        <v>42483</v>
      </c>
      <c r="I112" s="7">
        <v>42484</v>
      </c>
      <c r="J112" s="7" t="s">
        <v>2536</v>
      </c>
      <c r="K112" s="17">
        <f t="shared" si="17"/>
        <v>250.79</v>
      </c>
      <c r="L112" s="20">
        <f t="shared" si="18"/>
        <v>0.9497587623110969</v>
      </c>
      <c r="M112" s="6" t="s">
        <v>2555</v>
      </c>
      <c r="N112" s="6">
        <v>3490000</v>
      </c>
      <c r="O112" s="6">
        <v>4200000</v>
      </c>
      <c r="P112" s="6">
        <f t="shared" si="12"/>
        <v>710000</v>
      </c>
      <c r="Q112" s="8">
        <f t="shared" si="13"/>
        <v>0.20343839541547279</v>
      </c>
      <c r="R112" s="6">
        <v>116630</v>
      </c>
      <c r="S112" s="5">
        <f t="shared" si="19"/>
        <v>66789.444444444438</v>
      </c>
      <c r="T112" s="6">
        <v>79938</v>
      </c>
      <c r="U112" s="9">
        <f t="shared" si="14"/>
        <v>13148.555555555562</v>
      </c>
      <c r="V112" s="8">
        <f t="shared" si="15"/>
        <v>0.19686577220285986</v>
      </c>
      <c r="W112" s="23">
        <f t="shared" si="20"/>
        <v>63433.860091001319</v>
      </c>
      <c r="X112" s="23">
        <f t="shared" si="21"/>
        <v>75921.81594162446</v>
      </c>
      <c r="Y112" s="23">
        <f t="shared" si="22"/>
        <v>12487.955850623141</v>
      </c>
      <c r="Z112" s="4">
        <f t="shared" si="23"/>
        <v>0.19686577220285972</v>
      </c>
      <c r="AA112" s="6">
        <v>409</v>
      </c>
      <c r="AB112" s="6">
        <v>1897</v>
      </c>
      <c r="AC112" s="6">
        <f t="shared" si="16"/>
        <v>119</v>
      </c>
      <c r="AD112" s="6" t="s">
        <v>75</v>
      </c>
    </row>
    <row r="113" spans="1:30" x14ac:dyDescent="0.2">
      <c r="A113">
        <v>17</v>
      </c>
      <c r="B113" s="2" t="s">
        <v>2617</v>
      </c>
      <c r="C113" s="2" t="s">
        <v>22</v>
      </c>
      <c r="D113" s="2" t="s">
        <v>23</v>
      </c>
      <c r="E113" s="2" t="s">
        <v>2768</v>
      </c>
      <c r="F113" s="2">
        <v>52</v>
      </c>
      <c r="G113" s="2">
        <v>58</v>
      </c>
      <c r="H113" s="3">
        <v>42482</v>
      </c>
      <c r="I113" s="3">
        <v>42485</v>
      </c>
      <c r="J113" s="3" t="s">
        <v>2536</v>
      </c>
      <c r="K113" s="17">
        <f t="shared" si="17"/>
        <v>250.79</v>
      </c>
      <c r="L113" s="20">
        <f t="shared" si="18"/>
        <v>0.9497587623110969</v>
      </c>
      <c r="M113" s="2" t="s">
        <v>2550</v>
      </c>
      <c r="N113" s="2">
        <v>3190000</v>
      </c>
      <c r="O113" s="2">
        <v>3600000</v>
      </c>
      <c r="P113" s="2">
        <f t="shared" si="12"/>
        <v>410000</v>
      </c>
      <c r="Q113" s="4">
        <f t="shared" si="13"/>
        <v>0.12852664576802508</v>
      </c>
      <c r="R113" s="2">
        <v>49956</v>
      </c>
      <c r="S113" s="5">
        <f t="shared" si="19"/>
        <v>62306.846153846156</v>
      </c>
      <c r="T113" s="2">
        <v>70191</v>
      </c>
      <c r="U113" s="5">
        <f t="shared" si="14"/>
        <v>7884.1538461538439</v>
      </c>
      <c r="V113" s="4">
        <f t="shared" si="15"/>
        <v>0.12653752087991316</v>
      </c>
      <c r="W113" s="23">
        <f t="shared" si="20"/>
        <v>59176.473086584854</v>
      </c>
      <c r="X113" s="23">
        <f t="shared" si="21"/>
        <v>66664.517285378199</v>
      </c>
      <c r="Y113" s="23">
        <f t="shared" si="22"/>
        <v>7488.0441987933445</v>
      </c>
      <c r="Z113" s="4">
        <f t="shared" si="23"/>
        <v>0.12653752087991307</v>
      </c>
      <c r="AA113" s="2">
        <v>488</v>
      </c>
      <c r="AB113" s="2">
        <v>1897</v>
      </c>
      <c r="AC113" s="2">
        <f t="shared" si="16"/>
        <v>119</v>
      </c>
      <c r="AD113" s="2" t="s">
        <v>213</v>
      </c>
    </row>
    <row r="114" spans="1:30" x14ac:dyDescent="0.2">
      <c r="A114">
        <v>17</v>
      </c>
      <c r="B114" s="6" t="s">
        <v>2586</v>
      </c>
      <c r="C114" s="6" t="s">
        <v>22</v>
      </c>
      <c r="D114" s="6" t="s">
        <v>23</v>
      </c>
      <c r="E114" s="2" t="s">
        <v>2768</v>
      </c>
      <c r="F114" s="6">
        <v>46</v>
      </c>
      <c r="G114" s="6">
        <v>51</v>
      </c>
      <c r="H114" s="7">
        <v>42482</v>
      </c>
      <c r="I114" s="7">
        <v>42486</v>
      </c>
      <c r="J114" s="7" t="s">
        <v>2536</v>
      </c>
      <c r="K114" s="17">
        <f t="shared" si="17"/>
        <v>250.79</v>
      </c>
      <c r="L114" s="20">
        <f t="shared" si="18"/>
        <v>0.9497587623110969</v>
      </c>
      <c r="M114" s="6" t="s">
        <v>2546</v>
      </c>
      <c r="N114" s="6">
        <v>2990000</v>
      </c>
      <c r="O114" s="6">
        <v>3600000</v>
      </c>
      <c r="P114" s="6">
        <f t="shared" si="12"/>
        <v>610000</v>
      </c>
      <c r="Q114" s="8">
        <f t="shared" si="13"/>
        <v>0.20401337792642141</v>
      </c>
      <c r="R114" s="6">
        <v>34865</v>
      </c>
      <c r="S114" s="5">
        <f t="shared" si="19"/>
        <v>65757.934782608689</v>
      </c>
      <c r="T114" s="6">
        <v>79019</v>
      </c>
      <c r="U114" s="9">
        <f t="shared" si="14"/>
        <v>13261.065217391311</v>
      </c>
      <c r="V114" s="8">
        <f t="shared" si="15"/>
        <v>0.20166486768831018</v>
      </c>
      <c r="W114" s="23">
        <f t="shared" si="20"/>
        <v>62454.174751264254</v>
      </c>
      <c r="X114" s="23">
        <f t="shared" si="21"/>
        <v>75048.987639060564</v>
      </c>
      <c r="Y114" s="23">
        <f t="shared" si="22"/>
        <v>12594.81288779631</v>
      </c>
      <c r="Z114" s="4">
        <f t="shared" si="23"/>
        <v>0.20166486768831021</v>
      </c>
      <c r="AA114" s="6">
        <v>751</v>
      </c>
      <c r="AB114" s="6">
        <v>1898</v>
      </c>
      <c r="AC114" s="6">
        <f t="shared" si="16"/>
        <v>118</v>
      </c>
      <c r="AD114" s="6" t="s">
        <v>27</v>
      </c>
    </row>
    <row r="115" spans="1:30" x14ac:dyDescent="0.2">
      <c r="A115">
        <v>17</v>
      </c>
      <c r="B115" s="2" t="s">
        <v>1514</v>
      </c>
      <c r="C115" s="2" t="s">
        <v>22</v>
      </c>
      <c r="D115" s="2" t="s">
        <v>23</v>
      </c>
      <c r="E115" s="2" t="s">
        <v>2768</v>
      </c>
      <c r="F115" s="2">
        <v>70</v>
      </c>
      <c r="G115" s="2">
        <v>77</v>
      </c>
      <c r="H115" s="3">
        <v>42484</v>
      </c>
      <c r="I115" s="3">
        <v>42487</v>
      </c>
      <c r="J115" s="3" t="s">
        <v>2536</v>
      </c>
      <c r="K115" s="17">
        <f t="shared" si="17"/>
        <v>250.79</v>
      </c>
      <c r="L115" s="20">
        <f t="shared" si="18"/>
        <v>0.9497587623110969</v>
      </c>
      <c r="M115" s="2" t="s">
        <v>2550</v>
      </c>
      <c r="N115" s="2">
        <v>4350000</v>
      </c>
      <c r="O115" s="2">
        <v>4500000</v>
      </c>
      <c r="P115" s="2">
        <f t="shared" si="12"/>
        <v>150000</v>
      </c>
      <c r="Q115" s="4">
        <f t="shared" si="13"/>
        <v>3.4482758620689655E-2</v>
      </c>
      <c r="R115" s="2"/>
      <c r="S115" s="5">
        <f t="shared" si="19"/>
        <v>62142.857142857145</v>
      </c>
      <c r="T115" s="2">
        <v>64286</v>
      </c>
      <c r="U115" s="5">
        <f t="shared" si="14"/>
        <v>2143.1428571428551</v>
      </c>
      <c r="V115" s="4">
        <f t="shared" si="15"/>
        <v>3.4487356321839045E-2</v>
      </c>
      <c r="W115" s="23">
        <f t="shared" si="20"/>
        <v>59020.723086475307</v>
      </c>
      <c r="X115" s="23">
        <f t="shared" si="21"/>
        <v>61056.191793931175</v>
      </c>
      <c r="Y115" s="23">
        <f t="shared" si="22"/>
        <v>2035.4687074558678</v>
      </c>
      <c r="Z115" s="4">
        <f t="shared" si="23"/>
        <v>3.448735632183908E-2</v>
      </c>
      <c r="AA115" s="11">
        <v>1649</v>
      </c>
      <c r="AB115" s="2">
        <v>2014</v>
      </c>
      <c r="AC115" s="2">
        <f t="shared" si="16"/>
        <v>2</v>
      </c>
      <c r="AD115" s="2" t="s">
        <v>156</v>
      </c>
    </row>
    <row r="116" spans="1:30" x14ac:dyDescent="0.2">
      <c r="A116">
        <v>17</v>
      </c>
      <c r="B116" s="2" t="s">
        <v>2686</v>
      </c>
      <c r="C116" s="2" t="s">
        <v>22</v>
      </c>
      <c r="D116" s="2" t="s">
        <v>23</v>
      </c>
      <c r="E116" s="2" t="s">
        <v>2768</v>
      </c>
      <c r="F116" s="2">
        <v>80</v>
      </c>
      <c r="G116" s="2">
        <v>88</v>
      </c>
      <c r="H116" s="3">
        <v>42483</v>
      </c>
      <c r="I116" s="3">
        <v>42487</v>
      </c>
      <c r="J116" s="7" t="s">
        <v>2536</v>
      </c>
      <c r="K116" s="17">
        <f t="shared" si="17"/>
        <v>250.79</v>
      </c>
      <c r="L116" s="20">
        <f t="shared" si="18"/>
        <v>0.9497587623110969</v>
      </c>
      <c r="M116" s="2" t="s">
        <v>2546</v>
      </c>
      <c r="N116" s="2">
        <v>4850000</v>
      </c>
      <c r="O116" s="2">
        <v>5250000</v>
      </c>
      <c r="P116" s="2">
        <f t="shared" si="12"/>
        <v>400000</v>
      </c>
      <c r="Q116" s="4">
        <f t="shared" si="13"/>
        <v>8.247422680412371E-2</v>
      </c>
      <c r="R116" s="2"/>
      <c r="S116" s="5">
        <f t="shared" si="19"/>
        <v>60625</v>
      </c>
      <c r="T116" s="2">
        <v>65625</v>
      </c>
      <c r="U116" s="5">
        <f t="shared" si="14"/>
        <v>5000</v>
      </c>
      <c r="V116" s="4">
        <f t="shared" si="15"/>
        <v>8.247422680412371E-2</v>
      </c>
      <c r="W116" s="23">
        <f t="shared" si="20"/>
        <v>57579.124965110248</v>
      </c>
      <c r="X116" s="23">
        <f t="shared" si="21"/>
        <v>62327.918776665734</v>
      </c>
      <c r="Y116" s="23">
        <f t="shared" si="22"/>
        <v>4748.7938115554862</v>
      </c>
      <c r="Z116" s="4">
        <f t="shared" si="23"/>
        <v>8.2474226804123738E-2</v>
      </c>
      <c r="AA116" s="11">
        <v>6928</v>
      </c>
      <c r="AB116" s="2">
        <v>1996</v>
      </c>
      <c r="AC116" s="2">
        <f t="shared" si="16"/>
        <v>20</v>
      </c>
      <c r="AD116" s="2" t="s">
        <v>161</v>
      </c>
    </row>
    <row r="117" spans="1:30" x14ac:dyDescent="0.2">
      <c r="A117">
        <v>17</v>
      </c>
      <c r="B117" s="6" t="s">
        <v>2549</v>
      </c>
      <c r="C117" s="6" t="s">
        <v>22</v>
      </c>
      <c r="D117" s="6" t="s">
        <v>23</v>
      </c>
      <c r="E117" s="2" t="s">
        <v>2768</v>
      </c>
      <c r="F117" s="6">
        <v>23</v>
      </c>
      <c r="G117" s="6"/>
      <c r="H117" s="7">
        <v>42485</v>
      </c>
      <c r="I117" s="7">
        <v>42488</v>
      </c>
      <c r="J117" s="3" t="s">
        <v>2536</v>
      </c>
      <c r="K117" s="17">
        <f t="shared" si="17"/>
        <v>250.79</v>
      </c>
      <c r="L117" s="20">
        <f t="shared" si="18"/>
        <v>0.9497587623110969</v>
      </c>
      <c r="M117" s="6" t="s">
        <v>2550</v>
      </c>
      <c r="N117" s="6">
        <v>1990000</v>
      </c>
      <c r="O117" s="6">
        <v>2300000</v>
      </c>
      <c r="P117" s="6">
        <f t="shared" si="12"/>
        <v>310000</v>
      </c>
      <c r="Q117" s="8">
        <f t="shared" si="13"/>
        <v>0.15577889447236182</v>
      </c>
      <c r="R117" s="6">
        <v>55383</v>
      </c>
      <c r="S117" s="5">
        <f t="shared" si="19"/>
        <v>88929.695652173919</v>
      </c>
      <c r="T117" s="6">
        <v>102408</v>
      </c>
      <c r="U117" s="9">
        <f t="shared" si="14"/>
        <v>13478.304347826081</v>
      </c>
      <c r="V117" s="8">
        <f t="shared" si="15"/>
        <v>0.15156134572351479</v>
      </c>
      <c r="W117" s="23">
        <f t="shared" si="20"/>
        <v>84461.757675311237</v>
      </c>
      <c r="X117" s="23">
        <f t="shared" si="21"/>
        <v>97262.895330754807</v>
      </c>
      <c r="Y117" s="23">
        <f t="shared" si="22"/>
        <v>12801.13765544357</v>
      </c>
      <c r="Z117" s="4">
        <f t="shared" si="23"/>
        <v>0.15156134572351473</v>
      </c>
      <c r="AA117" s="6">
        <v>763</v>
      </c>
      <c r="AB117" s="6">
        <v>1889</v>
      </c>
      <c r="AC117" s="6">
        <f t="shared" si="16"/>
        <v>127</v>
      </c>
      <c r="AD117" s="6" t="s">
        <v>75</v>
      </c>
    </row>
    <row r="118" spans="1:30" x14ac:dyDescent="0.2">
      <c r="A118">
        <v>17</v>
      </c>
      <c r="B118" s="6" t="s">
        <v>2596</v>
      </c>
      <c r="C118" s="6" t="s">
        <v>22</v>
      </c>
      <c r="D118" s="6" t="s">
        <v>23</v>
      </c>
      <c r="E118" s="2" t="s">
        <v>2768</v>
      </c>
      <c r="F118" s="6">
        <v>49</v>
      </c>
      <c r="G118" s="6">
        <v>56</v>
      </c>
      <c r="H118" s="7">
        <v>42485</v>
      </c>
      <c r="I118" s="7">
        <v>42488</v>
      </c>
      <c r="J118" s="7" t="s">
        <v>2536</v>
      </c>
      <c r="K118" s="17">
        <f t="shared" si="17"/>
        <v>250.79</v>
      </c>
      <c r="L118" s="20">
        <f t="shared" si="18"/>
        <v>0.9497587623110969</v>
      </c>
      <c r="M118" s="6" t="s">
        <v>2550</v>
      </c>
      <c r="N118" s="6">
        <v>3690000</v>
      </c>
      <c r="O118" s="6">
        <v>4100000</v>
      </c>
      <c r="P118" s="6">
        <f t="shared" si="12"/>
        <v>410000</v>
      </c>
      <c r="Q118" s="8">
        <f t="shared" si="13"/>
        <v>0.1111111111111111</v>
      </c>
      <c r="R118" s="6">
        <v>98959</v>
      </c>
      <c r="S118" s="5">
        <f t="shared" si="19"/>
        <v>77325.693877551021</v>
      </c>
      <c r="T118" s="6">
        <v>85693</v>
      </c>
      <c r="U118" s="9">
        <f t="shared" si="14"/>
        <v>8367.3061224489793</v>
      </c>
      <c r="V118" s="8">
        <f t="shared" si="15"/>
        <v>0.1082086135004364</v>
      </c>
      <c r="W118" s="23">
        <f t="shared" si="20"/>
        <v>73440.755311989618</v>
      </c>
      <c r="X118" s="23">
        <f t="shared" si="21"/>
        <v>81387.677618724832</v>
      </c>
      <c r="Y118" s="23">
        <f t="shared" si="22"/>
        <v>7946.9223067352141</v>
      </c>
      <c r="Z118" s="4">
        <f t="shared" si="23"/>
        <v>0.10820861350043651</v>
      </c>
      <c r="AA118" s="6">
        <v>409</v>
      </c>
      <c r="AB118" s="6">
        <v>1896</v>
      </c>
      <c r="AC118" s="6">
        <f t="shared" si="16"/>
        <v>120</v>
      </c>
      <c r="AD118" s="6" t="s">
        <v>61</v>
      </c>
    </row>
    <row r="119" spans="1:30" x14ac:dyDescent="0.2">
      <c r="A119">
        <v>17</v>
      </c>
      <c r="B119" s="6" t="s">
        <v>2687</v>
      </c>
      <c r="C119" s="6" t="s">
        <v>22</v>
      </c>
      <c r="D119" s="6" t="s">
        <v>23</v>
      </c>
      <c r="E119" s="2" t="s">
        <v>2768</v>
      </c>
      <c r="F119" s="6">
        <v>81</v>
      </c>
      <c r="G119" s="6">
        <v>91</v>
      </c>
      <c r="H119" s="7">
        <v>42484</v>
      </c>
      <c r="I119" s="7">
        <v>42488</v>
      </c>
      <c r="J119" s="3" t="s">
        <v>2536</v>
      </c>
      <c r="K119" s="17">
        <f t="shared" si="17"/>
        <v>250.79</v>
      </c>
      <c r="L119" s="20">
        <f t="shared" si="18"/>
        <v>0.9497587623110969</v>
      </c>
      <c r="M119" s="6" t="s">
        <v>2546</v>
      </c>
      <c r="N119" s="6">
        <v>3500000</v>
      </c>
      <c r="O119" s="6">
        <v>4200000</v>
      </c>
      <c r="P119" s="6">
        <f t="shared" si="12"/>
        <v>700000</v>
      </c>
      <c r="Q119" s="8">
        <f t="shared" si="13"/>
        <v>0.2</v>
      </c>
      <c r="R119" s="6">
        <v>102940</v>
      </c>
      <c r="S119" s="5">
        <f t="shared" si="19"/>
        <v>44480.740740740737</v>
      </c>
      <c r="T119" s="6">
        <v>53123</v>
      </c>
      <c r="U119" s="9">
        <f t="shared" si="14"/>
        <v>8642.2592592592628</v>
      </c>
      <c r="V119" s="8">
        <f t="shared" si="15"/>
        <v>0.1942921614015222</v>
      </c>
      <c r="W119" s="23">
        <f t="shared" si="20"/>
        <v>42245.973272606709</v>
      </c>
      <c r="X119" s="23">
        <f t="shared" si="21"/>
        <v>50454.034730252402</v>
      </c>
      <c r="Y119" s="23">
        <f t="shared" si="22"/>
        <v>8208.0614576456937</v>
      </c>
      <c r="Z119" s="4">
        <f t="shared" si="23"/>
        <v>0.19429216140152217</v>
      </c>
      <c r="AA119" s="6">
        <v>841</v>
      </c>
      <c r="AB119" s="6">
        <v>1892</v>
      </c>
      <c r="AC119" s="6">
        <f t="shared" si="16"/>
        <v>124</v>
      </c>
      <c r="AD119" s="6" t="s">
        <v>191</v>
      </c>
    </row>
    <row r="120" spans="1:30" x14ac:dyDescent="0.2">
      <c r="A120">
        <v>17</v>
      </c>
      <c r="B120" s="6" t="s">
        <v>2611</v>
      </c>
      <c r="C120" s="6" t="s">
        <v>22</v>
      </c>
      <c r="D120" s="6" t="s">
        <v>23</v>
      </c>
      <c r="E120" s="2" t="s">
        <v>2768</v>
      </c>
      <c r="F120" s="6">
        <v>51</v>
      </c>
      <c r="G120" s="6">
        <v>58</v>
      </c>
      <c r="H120" s="7">
        <v>42487</v>
      </c>
      <c r="I120" s="7">
        <v>42489</v>
      </c>
      <c r="J120" s="7" t="s">
        <v>2536</v>
      </c>
      <c r="K120" s="17">
        <f t="shared" si="17"/>
        <v>250.79</v>
      </c>
      <c r="L120" s="20">
        <f t="shared" si="18"/>
        <v>0.9497587623110969</v>
      </c>
      <c r="M120" s="6" t="s">
        <v>2548</v>
      </c>
      <c r="N120" s="6">
        <v>2800000</v>
      </c>
      <c r="O120" s="6">
        <v>3150000</v>
      </c>
      <c r="P120" s="6">
        <f t="shared" si="12"/>
        <v>350000</v>
      </c>
      <c r="Q120" s="8">
        <f t="shared" si="13"/>
        <v>0.125</v>
      </c>
      <c r="R120" s="6"/>
      <c r="S120" s="5">
        <f t="shared" si="19"/>
        <v>54901.960784313727</v>
      </c>
      <c r="T120" s="6">
        <v>61765</v>
      </c>
      <c r="U120" s="9">
        <f t="shared" si="14"/>
        <v>6863.0392156862727</v>
      </c>
      <c r="V120" s="8">
        <f t="shared" si="15"/>
        <v>0.1250053571428571</v>
      </c>
      <c r="W120" s="23">
        <f t="shared" si="20"/>
        <v>52143.618322962182</v>
      </c>
      <c r="X120" s="23">
        <f t="shared" si="21"/>
        <v>58661.849954144898</v>
      </c>
      <c r="Y120" s="23">
        <f t="shared" si="22"/>
        <v>6518.2316311827162</v>
      </c>
      <c r="Z120" s="4">
        <f t="shared" si="23"/>
        <v>0.12500535714285713</v>
      </c>
      <c r="AA120" s="10">
        <v>3959</v>
      </c>
      <c r="AB120" s="6">
        <v>2004</v>
      </c>
      <c r="AC120" s="6">
        <f t="shared" si="16"/>
        <v>12</v>
      </c>
      <c r="AD120" s="6" t="s">
        <v>569</v>
      </c>
    </row>
    <row r="121" spans="1:30" x14ac:dyDescent="0.2">
      <c r="A121">
        <v>17</v>
      </c>
      <c r="B121" s="2" t="s">
        <v>2649</v>
      </c>
      <c r="C121" s="2" t="s">
        <v>22</v>
      </c>
      <c r="D121" s="2" t="s">
        <v>23</v>
      </c>
      <c r="E121" s="2" t="s">
        <v>2768</v>
      </c>
      <c r="F121" s="2">
        <v>68</v>
      </c>
      <c r="G121" s="2">
        <v>75</v>
      </c>
      <c r="H121" s="3">
        <v>42488</v>
      </c>
      <c r="I121" s="3">
        <v>42491</v>
      </c>
      <c r="J121" s="3" t="s">
        <v>2537</v>
      </c>
      <c r="K121" s="17">
        <f t="shared" si="17"/>
        <v>256.52</v>
      </c>
      <c r="L121" s="20">
        <f t="shared" si="18"/>
        <v>0.92854358334632781</v>
      </c>
      <c r="M121" s="2" t="s">
        <v>2550</v>
      </c>
      <c r="N121" s="2">
        <v>3650000</v>
      </c>
      <c r="O121" s="2">
        <v>3900000</v>
      </c>
      <c r="P121" s="2">
        <f t="shared" si="12"/>
        <v>250000</v>
      </c>
      <c r="Q121" s="4">
        <f t="shared" si="13"/>
        <v>6.8493150684931503E-2</v>
      </c>
      <c r="R121" s="2">
        <v>39766</v>
      </c>
      <c r="S121" s="5">
        <f t="shared" si="19"/>
        <v>54261.26470588235</v>
      </c>
      <c r="T121" s="2">
        <v>57938</v>
      </c>
      <c r="U121" s="5">
        <f t="shared" si="14"/>
        <v>3676.7352941176505</v>
      </c>
      <c r="V121" s="4">
        <f t="shared" si="15"/>
        <v>6.7759852521813102E-2</v>
      </c>
      <c r="W121" s="23">
        <f t="shared" si="20"/>
        <v>50383.949166903622</v>
      </c>
      <c r="X121" s="23">
        <f t="shared" si="21"/>
        <v>53797.958131919542</v>
      </c>
      <c r="Y121" s="23">
        <f t="shared" si="22"/>
        <v>3414.0089650159207</v>
      </c>
      <c r="Z121" s="4">
        <f t="shared" si="23"/>
        <v>6.7759852521813171E-2</v>
      </c>
      <c r="AA121" s="11">
        <v>2874</v>
      </c>
      <c r="AB121" s="2">
        <v>1952</v>
      </c>
      <c r="AC121" s="2">
        <f t="shared" si="16"/>
        <v>64</v>
      </c>
      <c r="AD121" s="2" t="s">
        <v>181</v>
      </c>
    </row>
    <row r="122" spans="1:30" x14ac:dyDescent="0.2">
      <c r="A122">
        <v>18</v>
      </c>
      <c r="B122" s="2" t="s">
        <v>2071</v>
      </c>
      <c r="C122" s="2" t="s">
        <v>22</v>
      </c>
      <c r="D122" s="2" t="s">
        <v>23</v>
      </c>
      <c r="E122" s="2" t="s">
        <v>2768</v>
      </c>
      <c r="F122" s="2">
        <v>45</v>
      </c>
      <c r="G122" s="2">
        <v>56</v>
      </c>
      <c r="H122" s="3">
        <v>42491</v>
      </c>
      <c r="I122" s="3">
        <v>42493</v>
      </c>
      <c r="J122" s="3" t="s">
        <v>2537</v>
      </c>
      <c r="K122" s="17">
        <f t="shared" si="17"/>
        <v>256.52</v>
      </c>
      <c r="L122" s="20">
        <f t="shared" si="18"/>
        <v>0.92854358334632781</v>
      </c>
      <c r="M122" s="2" t="s">
        <v>2548</v>
      </c>
      <c r="N122" s="2">
        <v>3200000</v>
      </c>
      <c r="O122" s="2">
        <v>3600000</v>
      </c>
      <c r="P122" s="2">
        <f t="shared" si="12"/>
        <v>400000</v>
      </c>
      <c r="Q122" s="4">
        <f t="shared" si="13"/>
        <v>0.125</v>
      </c>
      <c r="R122" s="2"/>
      <c r="S122" s="5">
        <f t="shared" si="19"/>
        <v>71111.111111111109</v>
      </c>
      <c r="T122" s="2">
        <v>80000</v>
      </c>
      <c r="U122" s="5">
        <f t="shared" si="14"/>
        <v>8888.8888888888905</v>
      </c>
      <c r="V122" s="4">
        <f t="shared" si="15"/>
        <v>0.12500000000000003</v>
      </c>
      <c r="W122" s="23">
        <f t="shared" si="20"/>
        <v>66029.76592684997</v>
      </c>
      <c r="X122" s="23">
        <f t="shared" si="21"/>
        <v>74283.486667706224</v>
      </c>
      <c r="Y122" s="23">
        <f t="shared" si="22"/>
        <v>8253.7207408562535</v>
      </c>
      <c r="Z122" s="4">
        <f t="shared" si="23"/>
        <v>0.12500000000000011</v>
      </c>
      <c r="AA122" s="11">
        <v>3393</v>
      </c>
      <c r="AB122" s="2">
        <v>2014</v>
      </c>
      <c r="AC122" s="2">
        <f t="shared" si="16"/>
        <v>2</v>
      </c>
      <c r="AD122" s="2" t="s">
        <v>191</v>
      </c>
    </row>
    <row r="123" spans="1:30" x14ac:dyDescent="0.2">
      <c r="A123">
        <v>18</v>
      </c>
      <c r="B123" s="2" t="s">
        <v>2664</v>
      </c>
      <c r="C123" s="2" t="s">
        <v>22</v>
      </c>
      <c r="D123" s="2" t="s">
        <v>23</v>
      </c>
      <c r="E123" s="2" t="s">
        <v>2768</v>
      </c>
      <c r="F123" s="2">
        <v>73</v>
      </c>
      <c r="G123" s="2">
        <v>83</v>
      </c>
      <c r="H123" s="3">
        <v>42490</v>
      </c>
      <c r="I123" s="3">
        <v>42493</v>
      </c>
      <c r="J123" s="3" t="s">
        <v>2537</v>
      </c>
      <c r="K123" s="17">
        <f t="shared" si="17"/>
        <v>256.52</v>
      </c>
      <c r="L123" s="20">
        <f t="shared" si="18"/>
        <v>0.92854358334632781</v>
      </c>
      <c r="M123" s="2" t="s">
        <v>2550</v>
      </c>
      <c r="N123" s="2">
        <v>5500000</v>
      </c>
      <c r="O123" s="2">
        <v>6000000</v>
      </c>
      <c r="P123" s="2">
        <f t="shared" si="12"/>
        <v>500000</v>
      </c>
      <c r="Q123" s="4">
        <f t="shared" si="13"/>
        <v>9.0909090909090912E-2</v>
      </c>
      <c r="R123" s="2"/>
      <c r="S123" s="5">
        <f t="shared" si="19"/>
        <v>75342.465753424651</v>
      </c>
      <c r="T123" s="2">
        <v>82192</v>
      </c>
      <c r="U123" s="5">
        <f t="shared" si="14"/>
        <v>6849.5342465753492</v>
      </c>
      <c r="V123" s="4">
        <f t="shared" si="15"/>
        <v>9.0912000000000104E-2</v>
      </c>
      <c r="W123" s="23">
        <f t="shared" si="20"/>
        <v>69958.763128832914</v>
      </c>
      <c r="X123" s="23">
        <f t="shared" si="21"/>
        <v>76318.854202401373</v>
      </c>
      <c r="Y123" s="23">
        <f t="shared" si="22"/>
        <v>6360.0910735684593</v>
      </c>
      <c r="Z123" s="4">
        <f t="shared" si="23"/>
        <v>9.0912000000000021E-2</v>
      </c>
      <c r="AA123" s="2">
        <v>860</v>
      </c>
      <c r="AB123" s="2">
        <v>2014</v>
      </c>
      <c r="AC123" s="2">
        <f t="shared" si="16"/>
        <v>2</v>
      </c>
      <c r="AD123" s="2" t="s">
        <v>225</v>
      </c>
    </row>
    <row r="124" spans="1:30" x14ac:dyDescent="0.2">
      <c r="A124">
        <v>18</v>
      </c>
      <c r="B124" s="2" t="s">
        <v>2695</v>
      </c>
      <c r="C124" s="2" t="s">
        <v>22</v>
      </c>
      <c r="D124" s="2" t="s">
        <v>23</v>
      </c>
      <c r="E124" s="2" t="s">
        <v>2768</v>
      </c>
      <c r="F124" s="2">
        <v>84</v>
      </c>
      <c r="G124" s="2">
        <v>92</v>
      </c>
      <c r="H124" s="3">
        <v>42489</v>
      </c>
      <c r="I124" s="3">
        <v>42493</v>
      </c>
      <c r="J124" s="3" t="s">
        <v>2537</v>
      </c>
      <c r="K124" s="17">
        <f t="shared" si="17"/>
        <v>256.52</v>
      </c>
      <c r="L124" s="20">
        <f t="shared" si="18"/>
        <v>0.92854358334632781</v>
      </c>
      <c r="M124" s="2" t="s">
        <v>2546</v>
      </c>
      <c r="N124" s="2">
        <v>4990000</v>
      </c>
      <c r="O124" s="2">
        <v>5700000</v>
      </c>
      <c r="P124" s="2">
        <f t="shared" si="12"/>
        <v>710000</v>
      </c>
      <c r="Q124" s="4">
        <f t="shared" si="13"/>
        <v>0.14228456913827656</v>
      </c>
      <c r="R124" s="2">
        <v>62000</v>
      </c>
      <c r="S124" s="5">
        <f t="shared" si="19"/>
        <v>60142.857142857145</v>
      </c>
      <c r="T124" s="2">
        <v>68595</v>
      </c>
      <c r="U124" s="5">
        <f t="shared" si="14"/>
        <v>8452.1428571428551</v>
      </c>
      <c r="V124" s="4">
        <f t="shared" si="15"/>
        <v>0.14053444180522562</v>
      </c>
      <c r="W124" s="23">
        <f t="shared" si="20"/>
        <v>55845.26408411486</v>
      </c>
      <c r="X124" s="23">
        <f t="shared" si="21"/>
        <v>63693.447099641358</v>
      </c>
      <c r="Y124" s="23">
        <f t="shared" si="22"/>
        <v>7848.1830155264979</v>
      </c>
      <c r="Z124" s="4">
        <f t="shared" si="23"/>
        <v>0.14053444180522565</v>
      </c>
      <c r="AA124" s="2">
        <v>667</v>
      </c>
      <c r="AB124" s="2">
        <v>1899</v>
      </c>
      <c r="AC124" s="2">
        <f t="shared" si="16"/>
        <v>117</v>
      </c>
      <c r="AD124" s="2" t="s">
        <v>37</v>
      </c>
    </row>
    <row r="125" spans="1:30" x14ac:dyDescent="0.2">
      <c r="A125">
        <v>18</v>
      </c>
      <c r="B125" s="6" t="s">
        <v>2562</v>
      </c>
      <c r="C125" s="6" t="s">
        <v>22</v>
      </c>
      <c r="D125" s="6" t="s">
        <v>23</v>
      </c>
      <c r="E125" s="2" t="s">
        <v>2768</v>
      </c>
      <c r="F125" s="6">
        <v>32</v>
      </c>
      <c r="G125" s="6">
        <v>37</v>
      </c>
      <c r="H125" s="7">
        <v>42494</v>
      </c>
      <c r="I125" s="7">
        <v>42494</v>
      </c>
      <c r="J125" s="3" t="s">
        <v>2537</v>
      </c>
      <c r="K125" s="17">
        <f t="shared" si="17"/>
        <v>256.52</v>
      </c>
      <c r="L125" s="20">
        <f t="shared" si="18"/>
        <v>0.92854358334632781</v>
      </c>
      <c r="M125" s="6" t="s">
        <v>2554</v>
      </c>
      <c r="N125" s="6">
        <v>2850000</v>
      </c>
      <c r="O125" s="6">
        <v>3400000</v>
      </c>
      <c r="P125" s="6">
        <f t="shared" si="12"/>
        <v>550000</v>
      </c>
      <c r="Q125" s="8">
        <f t="shared" si="13"/>
        <v>0.19298245614035087</v>
      </c>
      <c r="R125" s="6"/>
      <c r="S125" s="5">
        <f t="shared" si="19"/>
        <v>89062.5</v>
      </c>
      <c r="T125" s="6">
        <v>106250</v>
      </c>
      <c r="U125" s="9">
        <f t="shared" si="14"/>
        <v>17187.5</v>
      </c>
      <c r="V125" s="8">
        <f t="shared" si="15"/>
        <v>0.19298245614035087</v>
      </c>
      <c r="W125" s="23">
        <f t="shared" si="20"/>
        <v>82698.412891782325</v>
      </c>
      <c r="X125" s="23">
        <f t="shared" si="21"/>
        <v>98657.755730547331</v>
      </c>
      <c r="Y125" s="23">
        <f t="shared" si="22"/>
        <v>15959.342838765006</v>
      </c>
      <c r="Z125" s="4">
        <f t="shared" si="23"/>
        <v>0.19298245614035081</v>
      </c>
      <c r="AA125" s="6">
        <v>213</v>
      </c>
      <c r="AB125" s="6">
        <v>2006</v>
      </c>
      <c r="AC125" s="6">
        <f t="shared" si="16"/>
        <v>10</v>
      </c>
      <c r="AD125" s="6" t="s">
        <v>44</v>
      </c>
    </row>
    <row r="126" spans="1:30" x14ac:dyDescent="0.2">
      <c r="A126">
        <v>18</v>
      </c>
      <c r="B126" s="6" t="s">
        <v>2572</v>
      </c>
      <c r="C126" s="6" t="s">
        <v>22</v>
      </c>
      <c r="D126" s="6" t="s">
        <v>23</v>
      </c>
      <c r="E126" s="2" t="s">
        <v>2768</v>
      </c>
      <c r="F126" s="6">
        <v>37</v>
      </c>
      <c r="G126" s="6">
        <v>43</v>
      </c>
      <c r="H126" s="7">
        <v>42491</v>
      </c>
      <c r="I126" s="7">
        <v>42494</v>
      </c>
      <c r="J126" s="3" t="s">
        <v>2537</v>
      </c>
      <c r="K126" s="17">
        <f t="shared" si="17"/>
        <v>256.52</v>
      </c>
      <c r="L126" s="20">
        <f t="shared" si="18"/>
        <v>0.92854358334632781</v>
      </c>
      <c r="M126" s="6" t="s">
        <v>2550</v>
      </c>
      <c r="N126" s="6">
        <v>2200000</v>
      </c>
      <c r="O126" s="6">
        <v>2700000</v>
      </c>
      <c r="P126" s="6">
        <f t="shared" si="12"/>
        <v>500000</v>
      </c>
      <c r="Q126" s="8">
        <f t="shared" si="13"/>
        <v>0.22727272727272727</v>
      </c>
      <c r="R126" s="6">
        <v>37000</v>
      </c>
      <c r="S126" s="5">
        <f t="shared" si="19"/>
        <v>60459.45945945946</v>
      </c>
      <c r="T126" s="6">
        <v>73973</v>
      </c>
      <c r="U126" s="9">
        <f t="shared" si="14"/>
        <v>13513.54054054054</v>
      </c>
      <c r="V126" s="8">
        <f t="shared" si="15"/>
        <v>0.22351408135896289</v>
      </c>
      <c r="W126" s="23">
        <f t="shared" si="20"/>
        <v>56139.243133668519</v>
      </c>
      <c r="X126" s="23">
        <f t="shared" si="21"/>
        <v>68687.154490877903</v>
      </c>
      <c r="Y126" s="23">
        <f t="shared" si="22"/>
        <v>12547.911357209385</v>
      </c>
      <c r="Z126" s="4">
        <f t="shared" si="23"/>
        <v>0.22351408135896289</v>
      </c>
      <c r="AA126" s="10">
        <v>1443</v>
      </c>
      <c r="AB126" s="6">
        <v>1938</v>
      </c>
      <c r="AC126" s="6">
        <f t="shared" si="16"/>
        <v>78</v>
      </c>
      <c r="AD126" s="6" t="s">
        <v>191</v>
      </c>
    </row>
    <row r="127" spans="1:30" x14ac:dyDescent="0.2">
      <c r="A127">
        <v>18</v>
      </c>
      <c r="B127" s="2" t="s">
        <v>2605</v>
      </c>
      <c r="C127" s="2" t="s">
        <v>22</v>
      </c>
      <c r="D127" s="2" t="s">
        <v>23</v>
      </c>
      <c r="E127" s="2" t="s">
        <v>2768</v>
      </c>
      <c r="F127" s="2">
        <v>50</v>
      </c>
      <c r="G127" s="2">
        <v>55</v>
      </c>
      <c r="H127" s="3">
        <v>42494</v>
      </c>
      <c r="I127" s="3">
        <v>42494</v>
      </c>
      <c r="J127" s="3" t="s">
        <v>2537</v>
      </c>
      <c r="K127" s="17">
        <f t="shared" si="17"/>
        <v>256.52</v>
      </c>
      <c r="L127" s="20">
        <f t="shared" si="18"/>
        <v>0.92854358334632781</v>
      </c>
      <c r="M127" s="2" t="s">
        <v>2554</v>
      </c>
      <c r="N127" s="2">
        <v>3350000</v>
      </c>
      <c r="O127" s="2">
        <v>3350000</v>
      </c>
      <c r="P127" s="2">
        <f t="shared" si="12"/>
        <v>0</v>
      </c>
      <c r="Q127" s="4">
        <f t="shared" si="13"/>
        <v>0</v>
      </c>
      <c r="R127" s="2"/>
      <c r="S127" s="5">
        <f t="shared" si="19"/>
        <v>67000</v>
      </c>
      <c r="T127" s="2">
        <v>67000</v>
      </c>
      <c r="U127" s="5">
        <f t="shared" si="14"/>
        <v>0</v>
      </c>
      <c r="V127" s="4">
        <f t="shared" si="15"/>
        <v>0</v>
      </c>
      <c r="W127" s="23">
        <f t="shared" si="20"/>
        <v>62212.420084203965</v>
      </c>
      <c r="X127" s="23">
        <f t="shared" si="21"/>
        <v>62212.420084203965</v>
      </c>
      <c r="Y127" s="23">
        <f t="shared" si="22"/>
        <v>0</v>
      </c>
      <c r="Z127" s="4">
        <f t="shared" si="23"/>
        <v>0</v>
      </c>
      <c r="AA127" s="2">
        <v>16</v>
      </c>
      <c r="AB127" s="2">
        <v>2014</v>
      </c>
      <c r="AC127" s="2">
        <f t="shared" si="16"/>
        <v>2</v>
      </c>
      <c r="AD127" s="2" t="s">
        <v>383</v>
      </c>
    </row>
    <row r="128" spans="1:30" x14ac:dyDescent="0.2">
      <c r="A128">
        <v>18</v>
      </c>
      <c r="B128" s="2" t="s">
        <v>2606</v>
      </c>
      <c r="C128" s="2" t="s">
        <v>22</v>
      </c>
      <c r="D128" s="2" t="s">
        <v>23</v>
      </c>
      <c r="E128" s="2" t="s">
        <v>2768</v>
      </c>
      <c r="F128" s="2">
        <v>50</v>
      </c>
      <c r="G128" s="2">
        <v>55</v>
      </c>
      <c r="H128" s="3">
        <v>42494</v>
      </c>
      <c r="I128" s="3">
        <v>42494</v>
      </c>
      <c r="J128" s="3" t="s">
        <v>2537</v>
      </c>
      <c r="K128" s="17">
        <f t="shared" si="17"/>
        <v>256.52</v>
      </c>
      <c r="L128" s="20">
        <f t="shared" si="18"/>
        <v>0.92854358334632781</v>
      </c>
      <c r="M128" s="2" t="s">
        <v>2554</v>
      </c>
      <c r="N128" s="2">
        <v>2950000</v>
      </c>
      <c r="O128" s="2">
        <v>3350000</v>
      </c>
      <c r="P128" s="2">
        <f t="shared" si="12"/>
        <v>400000</v>
      </c>
      <c r="Q128" s="4">
        <f t="shared" si="13"/>
        <v>0.13559322033898305</v>
      </c>
      <c r="R128" s="2"/>
      <c r="S128" s="5">
        <f t="shared" si="19"/>
        <v>59000</v>
      </c>
      <c r="T128" s="2">
        <v>67000</v>
      </c>
      <c r="U128" s="5">
        <f t="shared" si="14"/>
        <v>8000</v>
      </c>
      <c r="V128" s="4">
        <f t="shared" si="15"/>
        <v>0.13559322033898305</v>
      </c>
      <c r="W128" s="23">
        <f t="shared" si="20"/>
        <v>54784.071417433341</v>
      </c>
      <c r="X128" s="23">
        <f t="shared" si="21"/>
        <v>62212.420084203965</v>
      </c>
      <c r="Y128" s="23">
        <f t="shared" si="22"/>
        <v>7428.3486667706238</v>
      </c>
      <c r="Z128" s="4">
        <f t="shared" si="23"/>
        <v>0.13559322033898308</v>
      </c>
      <c r="AA128" s="2">
        <v>16</v>
      </c>
      <c r="AB128" s="2">
        <v>2014</v>
      </c>
      <c r="AC128" s="2">
        <f t="shared" si="16"/>
        <v>2</v>
      </c>
      <c r="AD128" s="2" t="s">
        <v>383</v>
      </c>
    </row>
    <row r="129" spans="1:30" x14ac:dyDescent="0.2">
      <c r="A129">
        <v>18</v>
      </c>
      <c r="B129" s="6" t="s">
        <v>2257</v>
      </c>
      <c r="C129" s="6" t="s">
        <v>22</v>
      </c>
      <c r="D129" s="6" t="s">
        <v>23</v>
      </c>
      <c r="E129" s="2" t="s">
        <v>2768</v>
      </c>
      <c r="F129" s="6">
        <v>66</v>
      </c>
      <c r="G129" s="6">
        <v>72</v>
      </c>
      <c r="H129" s="7">
        <v>42490</v>
      </c>
      <c r="I129" s="7">
        <v>42494</v>
      </c>
      <c r="J129" s="3" t="s">
        <v>2537</v>
      </c>
      <c r="K129" s="17">
        <f t="shared" si="17"/>
        <v>256.52</v>
      </c>
      <c r="L129" s="20">
        <f t="shared" si="18"/>
        <v>0.92854358334632781</v>
      </c>
      <c r="M129" s="6" t="s">
        <v>2546</v>
      </c>
      <c r="N129" s="6">
        <v>4800000</v>
      </c>
      <c r="O129" s="6">
        <v>5350000</v>
      </c>
      <c r="P129" s="6">
        <f t="shared" si="12"/>
        <v>550000</v>
      </c>
      <c r="Q129" s="8">
        <f t="shared" si="13"/>
        <v>0.11458333333333333</v>
      </c>
      <c r="R129" s="6">
        <v>117607</v>
      </c>
      <c r="S129" s="5">
        <f t="shared" si="19"/>
        <v>74509.196969696975</v>
      </c>
      <c r="T129" s="6">
        <v>82843</v>
      </c>
      <c r="U129" s="9">
        <f t="shared" si="14"/>
        <v>8333.8030303030246</v>
      </c>
      <c r="V129" s="8">
        <f t="shared" si="15"/>
        <v>0.11184932020797912</v>
      </c>
      <c r="W129" s="23">
        <f t="shared" si="20"/>
        <v>69185.036746499783</v>
      </c>
      <c r="X129" s="23">
        <f t="shared" si="21"/>
        <v>76923.336075159837</v>
      </c>
      <c r="Y129" s="23">
        <f t="shared" si="22"/>
        <v>7738.299328660054</v>
      </c>
      <c r="Z129" s="4">
        <f t="shared" si="23"/>
        <v>0.11184932020797909</v>
      </c>
      <c r="AA129" s="6"/>
      <c r="AB129" s="6">
        <v>1915</v>
      </c>
      <c r="AC129" s="6">
        <f t="shared" si="16"/>
        <v>101</v>
      </c>
      <c r="AD129" s="6" t="s">
        <v>37</v>
      </c>
    </row>
    <row r="130" spans="1:30" x14ac:dyDescent="0.2">
      <c r="A130">
        <v>18</v>
      </c>
      <c r="B130" s="2" t="s">
        <v>2643</v>
      </c>
      <c r="C130" s="2" t="s">
        <v>22</v>
      </c>
      <c r="D130" s="2" t="s">
        <v>23</v>
      </c>
      <c r="E130" s="2" t="s">
        <v>2768</v>
      </c>
      <c r="F130" s="2">
        <v>67</v>
      </c>
      <c r="G130" s="2">
        <v>78</v>
      </c>
      <c r="H130" s="3">
        <v>42490</v>
      </c>
      <c r="I130" s="3">
        <v>42494</v>
      </c>
      <c r="J130" s="3" t="s">
        <v>2537</v>
      </c>
      <c r="K130" s="17">
        <f t="shared" si="17"/>
        <v>256.52</v>
      </c>
      <c r="L130" s="20">
        <f t="shared" si="18"/>
        <v>0.92854358334632781</v>
      </c>
      <c r="M130" s="2" t="s">
        <v>2546</v>
      </c>
      <c r="N130" s="2">
        <v>4000000</v>
      </c>
      <c r="O130" s="2">
        <v>4300000</v>
      </c>
      <c r="P130" s="2">
        <f t="shared" ref="P130:P193" si="24">O130-N130</f>
        <v>300000</v>
      </c>
      <c r="Q130" s="4">
        <f t="shared" ref="Q130:Q193" si="25">P130/N130</f>
        <v>7.4999999999999997E-2</v>
      </c>
      <c r="R130" s="2">
        <v>3664</v>
      </c>
      <c r="S130" s="5">
        <f t="shared" si="19"/>
        <v>59756.179104477611</v>
      </c>
      <c r="T130" s="2">
        <v>64234</v>
      </c>
      <c r="U130" s="5">
        <f t="shared" ref="U130:U193" si="26">T130-S130</f>
        <v>4477.820895522389</v>
      </c>
      <c r="V130" s="4">
        <f t="shared" ref="V130:V193" si="27">U130/S130</f>
        <v>7.493485966854363E-2</v>
      </c>
      <c r="W130" s="23">
        <f t="shared" si="20"/>
        <v>55486.2166727566</v>
      </c>
      <c r="X130" s="23">
        <f t="shared" si="21"/>
        <v>59644.068532668018</v>
      </c>
      <c r="Y130" s="23">
        <f t="shared" si="22"/>
        <v>4157.8518599114177</v>
      </c>
      <c r="Z130" s="4">
        <f t="shared" si="23"/>
        <v>7.493485966854356E-2</v>
      </c>
      <c r="AA130" s="11">
        <v>10990</v>
      </c>
      <c r="AB130" s="2">
        <v>2006</v>
      </c>
      <c r="AC130" s="2">
        <f t="shared" ref="AC130:AC193" si="28">2016-AB130</f>
        <v>10</v>
      </c>
      <c r="AD130" s="2" t="s">
        <v>137</v>
      </c>
    </row>
    <row r="131" spans="1:30" x14ac:dyDescent="0.2">
      <c r="A131">
        <v>18</v>
      </c>
      <c r="B131" s="6" t="s">
        <v>2709</v>
      </c>
      <c r="C131" s="6" t="s">
        <v>22</v>
      </c>
      <c r="D131" s="6" t="s">
        <v>23</v>
      </c>
      <c r="E131" s="2" t="s">
        <v>2768</v>
      </c>
      <c r="F131" s="6">
        <v>90</v>
      </c>
      <c r="G131" s="6">
        <v>107</v>
      </c>
      <c r="H131" s="7">
        <v>42490</v>
      </c>
      <c r="I131" s="7">
        <v>42494</v>
      </c>
      <c r="J131" s="3" t="s">
        <v>2537</v>
      </c>
      <c r="K131" s="17">
        <f t="shared" ref="K131:K194" si="29">IF(J131="Januar",238.19,IF(J131="Februar",240.59,IF(J131="Mars",245.99,IF(J131="April",250.79,IF(J131="Mai",256.52,IF(J131="Juni",259.83,IF(J131="Juli",265.66,IF(J131="August",272.21,IF(J131="September",275.91,IF(J131="Oktober",281.13,IF(J131="November",284.38,IF(J131="Desember",287.34,0))))))))))))</f>
        <v>256.52</v>
      </c>
      <c r="L131" s="20">
        <f t="shared" ref="L131:L194" si="30">$K$2/K131</f>
        <v>0.92854358334632781</v>
      </c>
      <c r="M131" s="6" t="s">
        <v>2546</v>
      </c>
      <c r="N131" s="6">
        <v>4680000</v>
      </c>
      <c r="O131" s="6">
        <v>5200000</v>
      </c>
      <c r="P131" s="6">
        <f t="shared" si="24"/>
        <v>520000</v>
      </c>
      <c r="Q131" s="8">
        <f t="shared" si="25"/>
        <v>0.1111111111111111</v>
      </c>
      <c r="R131" s="6"/>
      <c r="S131" s="5">
        <f t="shared" ref="S131:S194" si="31">(N131+R131)/F131</f>
        <v>52000</v>
      </c>
      <c r="T131" s="6">
        <v>57778</v>
      </c>
      <c r="U131" s="9">
        <f t="shared" si="26"/>
        <v>5778</v>
      </c>
      <c r="V131" s="8">
        <f t="shared" si="27"/>
        <v>0.11111538461538462</v>
      </c>
      <c r="W131" s="23">
        <f t="shared" ref="W131:W194" si="32">S131*L131</f>
        <v>48284.266334009044</v>
      </c>
      <c r="X131" s="23">
        <f t="shared" ref="X131:X194" si="33">T131*L131</f>
        <v>53649.391158584127</v>
      </c>
      <c r="Y131" s="23">
        <f t="shared" ref="Y131:Y194" si="34">X131-W131</f>
        <v>5365.124824575083</v>
      </c>
      <c r="Z131" s="4">
        <f t="shared" ref="Z131:Z194" si="35">Y131/W131</f>
        <v>0.11111538461538464</v>
      </c>
      <c r="AA131" s="10">
        <v>1008</v>
      </c>
      <c r="AB131" s="6">
        <v>1939</v>
      </c>
      <c r="AC131" s="6">
        <f t="shared" si="28"/>
        <v>77</v>
      </c>
      <c r="AD131" s="6" t="s">
        <v>569</v>
      </c>
    </row>
    <row r="132" spans="1:30" x14ac:dyDescent="0.2">
      <c r="A132">
        <v>18</v>
      </c>
      <c r="B132" s="6" t="s">
        <v>1156</v>
      </c>
      <c r="C132" s="6" t="s">
        <v>22</v>
      </c>
      <c r="D132" s="6" t="s">
        <v>23</v>
      </c>
      <c r="E132" s="2" t="s">
        <v>2768</v>
      </c>
      <c r="F132" s="6">
        <v>76</v>
      </c>
      <c r="G132" s="6">
        <v>82</v>
      </c>
      <c r="H132" s="7">
        <v>42491</v>
      </c>
      <c r="I132" s="7">
        <v>42495</v>
      </c>
      <c r="J132" s="3" t="s">
        <v>2537</v>
      </c>
      <c r="K132" s="17">
        <f t="shared" si="29"/>
        <v>256.52</v>
      </c>
      <c r="L132" s="20">
        <f t="shared" si="30"/>
        <v>0.92854358334632781</v>
      </c>
      <c r="M132" s="6" t="s">
        <v>2546</v>
      </c>
      <c r="N132" s="6">
        <v>4700000</v>
      </c>
      <c r="O132" s="6">
        <v>5600000</v>
      </c>
      <c r="P132" s="6">
        <f t="shared" si="24"/>
        <v>900000</v>
      </c>
      <c r="Q132" s="8">
        <f t="shared" si="25"/>
        <v>0.19148936170212766</v>
      </c>
      <c r="R132" s="6"/>
      <c r="S132" s="5">
        <f t="shared" si="31"/>
        <v>61842.105263157893</v>
      </c>
      <c r="T132" s="6">
        <v>73684</v>
      </c>
      <c r="U132" s="9">
        <f t="shared" si="26"/>
        <v>11841.894736842107</v>
      </c>
      <c r="V132" s="8">
        <f t="shared" si="27"/>
        <v>0.19148595744680855</v>
      </c>
      <c r="W132" s="23">
        <f t="shared" si="32"/>
        <v>57423.090022733428</v>
      </c>
      <c r="X132" s="23">
        <f t="shared" si="33"/>
        <v>68418.805395290823</v>
      </c>
      <c r="Y132" s="23">
        <f t="shared" si="34"/>
        <v>10995.715372557395</v>
      </c>
      <c r="Z132" s="4">
        <f t="shared" si="35"/>
        <v>0.19148595744680866</v>
      </c>
      <c r="AA132" s="10">
        <v>3993</v>
      </c>
      <c r="AB132" s="6">
        <v>2006</v>
      </c>
      <c r="AC132" s="6">
        <f t="shared" si="28"/>
        <v>10</v>
      </c>
      <c r="AD132" s="6" t="s">
        <v>120</v>
      </c>
    </row>
    <row r="133" spans="1:30" x14ac:dyDescent="0.2">
      <c r="A133">
        <v>18</v>
      </c>
      <c r="B133" s="6" t="s">
        <v>2430</v>
      </c>
      <c r="C133" s="6" t="s">
        <v>22</v>
      </c>
      <c r="D133" s="6" t="s">
        <v>23</v>
      </c>
      <c r="E133" s="2" t="s">
        <v>2768</v>
      </c>
      <c r="F133" s="6">
        <v>107</v>
      </c>
      <c r="G133" s="6">
        <v>121</v>
      </c>
      <c r="H133" s="7">
        <v>42494</v>
      </c>
      <c r="I133" s="7">
        <v>42495</v>
      </c>
      <c r="J133" s="3" t="s">
        <v>2537</v>
      </c>
      <c r="K133" s="17">
        <f t="shared" si="29"/>
        <v>256.52</v>
      </c>
      <c r="L133" s="20">
        <f t="shared" si="30"/>
        <v>0.92854358334632781</v>
      </c>
      <c r="M133" s="6" t="s">
        <v>2555</v>
      </c>
      <c r="N133" s="6">
        <v>6500000</v>
      </c>
      <c r="O133" s="6">
        <v>7850000</v>
      </c>
      <c r="P133" s="6">
        <f t="shared" si="24"/>
        <v>1350000</v>
      </c>
      <c r="Q133" s="8">
        <f t="shared" si="25"/>
        <v>0.2076923076923077</v>
      </c>
      <c r="R133" s="6">
        <v>3520</v>
      </c>
      <c r="S133" s="5">
        <f t="shared" si="31"/>
        <v>60780.560747663549</v>
      </c>
      <c r="T133" s="6">
        <v>73397</v>
      </c>
      <c r="U133" s="9">
        <f t="shared" si="26"/>
        <v>12616.439252336451</v>
      </c>
      <c r="V133" s="8">
        <f t="shared" si="27"/>
        <v>0.2075735909169189</v>
      </c>
      <c r="W133" s="23">
        <f t="shared" si="32"/>
        <v>56437.399674434666</v>
      </c>
      <c r="X133" s="23">
        <f t="shared" si="33"/>
        <v>68152.313386870417</v>
      </c>
      <c r="Y133" s="23">
        <f t="shared" si="34"/>
        <v>11714.913712435751</v>
      </c>
      <c r="Z133" s="4">
        <f t="shared" si="35"/>
        <v>0.20757359091691888</v>
      </c>
      <c r="AA133" s="6">
        <v>874</v>
      </c>
      <c r="AB133" s="6">
        <v>1899</v>
      </c>
      <c r="AC133" s="6">
        <f t="shared" si="28"/>
        <v>117</v>
      </c>
      <c r="AD133" s="6" t="s">
        <v>102</v>
      </c>
    </row>
    <row r="134" spans="1:30" x14ac:dyDescent="0.2">
      <c r="A134">
        <v>18</v>
      </c>
      <c r="B134" s="2" t="s">
        <v>2561</v>
      </c>
      <c r="C134" s="2" t="s">
        <v>22</v>
      </c>
      <c r="D134" s="2" t="s">
        <v>23</v>
      </c>
      <c r="E134" s="2" t="s">
        <v>2768</v>
      </c>
      <c r="F134" s="2">
        <v>31</v>
      </c>
      <c r="G134" s="2">
        <v>35</v>
      </c>
      <c r="H134" s="3">
        <v>42493</v>
      </c>
      <c r="I134" s="3">
        <v>42496</v>
      </c>
      <c r="J134" s="3" t="s">
        <v>2537</v>
      </c>
      <c r="K134" s="17">
        <f t="shared" si="29"/>
        <v>256.52</v>
      </c>
      <c r="L134" s="20">
        <f t="shared" si="30"/>
        <v>0.92854358334632781</v>
      </c>
      <c r="M134" s="2" t="s">
        <v>2550</v>
      </c>
      <c r="N134" s="2">
        <v>2590000</v>
      </c>
      <c r="O134" s="2">
        <v>3200000</v>
      </c>
      <c r="P134" s="2">
        <f t="shared" si="24"/>
        <v>610000</v>
      </c>
      <c r="Q134" s="4">
        <f t="shared" si="25"/>
        <v>0.23552123552123552</v>
      </c>
      <c r="R134" s="2">
        <v>2429</v>
      </c>
      <c r="S134" s="5">
        <f t="shared" si="31"/>
        <v>83626.741935483864</v>
      </c>
      <c r="T134" s="2">
        <v>103304</v>
      </c>
      <c r="U134" s="5">
        <f t="shared" si="26"/>
        <v>19677.258064516136</v>
      </c>
      <c r="V134" s="4">
        <f t="shared" si="27"/>
        <v>0.23529863305803178</v>
      </c>
      <c r="W134" s="23">
        <f t="shared" si="32"/>
        <v>77651.074620352811</v>
      </c>
      <c r="X134" s="23">
        <f t="shared" si="33"/>
        <v>95922.266334009051</v>
      </c>
      <c r="Y134" s="23">
        <f t="shared" si="34"/>
        <v>18271.191713656241</v>
      </c>
      <c r="Z134" s="4">
        <f t="shared" si="35"/>
        <v>0.23529863305803178</v>
      </c>
      <c r="AA134" s="11">
        <v>5675</v>
      </c>
      <c r="AB134" s="2">
        <v>1962</v>
      </c>
      <c r="AC134" s="2">
        <f t="shared" si="28"/>
        <v>54</v>
      </c>
      <c r="AD134" s="2" t="s">
        <v>37</v>
      </c>
    </row>
    <row r="135" spans="1:30" x14ac:dyDescent="0.2">
      <c r="A135">
        <v>18</v>
      </c>
      <c r="B135" s="2" t="s">
        <v>263</v>
      </c>
      <c r="C135" s="2" t="s">
        <v>22</v>
      </c>
      <c r="D135" s="2" t="s">
        <v>23</v>
      </c>
      <c r="E135" s="2" t="s">
        <v>2768</v>
      </c>
      <c r="F135" s="2">
        <v>63</v>
      </c>
      <c r="G135" s="2">
        <v>70</v>
      </c>
      <c r="H135" s="3">
        <v>42493</v>
      </c>
      <c r="I135" s="3">
        <v>42496</v>
      </c>
      <c r="J135" s="3" t="s">
        <v>2537</v>
      </c>
      <c r="K135" s="17">
        <f t="shared" si="29"/>
        <v>256.52</v>
      </c>
      <c r="L135" s="20">
        <f t="shared" si="30"/>
        <v>0.92854358334632781</v>
      </c>
      <c r="M135" s="2" t="s">
        <v>2550</v>
      </c>
      <c r="N135" s="2">
        <v>3650000</v>
      </c>
      <c r="O135" s="2">
        <v>4000000</v>
      </c>
      <c r="P135" s="2">
        <f t="shared" si="24"/>
        <v>350000</v>
      </c>
      <c r="Q135" s="4">
        <f t="shared" si="25"/>
        <v>9.5890410958904104E-2</v>
      </c>
      <c r="R135" s="2">
        <v>21005</v>
      </c>
      <c r="S135" s="5">
        <f t="shared" si="31"/>
        <v>58269.920634920636</v>
      </c>
      <c r="T135" s="2">
        <v>63825</v>
      </c>
      <c r="U135" s="5">
        <f t="shared" si="26"/>
        <v>5555.0793650793639</v>
      </c>
      <c r="V135" s="4">
        <f t="shared" si="27"/>
        <v>9.5333566693589333E-2</v>
      </c>
      <c r="W135" s="23">
        <f t="shared" si="32"/>
        <v>54106.160907655336</v>
      </c>
      <c r="X135" s="23">
        <f t="shared" si="33"/>
        <v>59264.294207079372</v>
      </c>
      <c r="Y135" s="23">
        <f t="shared" si="34"/>
        <v>5158.1332994240365</v>
      </c>
      <c r="Z135" s="4">
        <f t="shared" si="35"/>
        <v>9.5333566693589347E-2</v>
      </c>
      <c r="AA135" s="11">
        <v>2151</v>
      </c>
      <c r="AB135" s="2">
        <v>1941</v>
      </c>
      <c r="AC135" s="2">
        <f t="shared" si="28"/>
        <v>75</v>
      </c>
      <c r="AD135" s="2" t="s">
        <v>27</v>
      </c>
    </row>
    <row r="136" spans="1:30" x14ac:dyDescent="0.2">
      <c r="A136">
        <v>18</v>
      </c>
      <c r="B136" s="2" t="s">
        <v>2063</v>
      </c>
      <c r="C136" s="2" t="s">
        <v>22</v>
      </c>
      <c r="D136" s="2" t="s">
        <v>23</v>
      </c>
      <c r="E136" s="2" t="s">
        <v>2768</v>
      </c>
      <c r="F136" s="2">
        <v>143</v>
      </c>
      <c r="G136" s="2">
        <v>157</v>
      </c>
      <c r="H136" s="3">
        <v>42492</v>
      </c>
      <c r="I136" s="3">
        <v>42496</v>
      </c>
      <c r="J136" s="3" t="s">
        <v>2537</v>
      </c>
      <c r="K136" s="17">
        <f t="shared" si="29"/>
        <v>256.52</v>
      </c>
      <c r="L136" s="20">
        <f t="shared" si="30"/>
        <v>0.92854358334632781</v>
      </c>
      <c r="M136" s="2" t="s">
        <v>2546</v>
      </c>
      <c r="N136" s="2">
        <v>8000000</v>
      </c>
      <c r="O136" s="2">
        <v>8550000</v>
      </c>
      <c r="P136" s="2">
        <f t="shared" si="24"/>
        <v>550000</v>
      </c>
      <c r="Q136" s="4">
        <f t="shared" si="25"/>
        <v>6.8750000000000006E-2</v>
      </c>
      <c r="R136" s="2"/>
      <c r="S136" s="5">
        <f t="shared" si="31"/>
        <v>55944.055944055945</v>
      </c>
      <c r="T136" s="2">
        <v>59790</v>
      </c>
      <c r="U136" s="5">
        <f t="shared" si="26"/>
        <v>3845.9440559440554</v>
      </c>
      <c r="V136" s="4">
        <f t="shared" si="27"/>
        <v>6.8746249999999995E-2</v>
      </c>
      <c r="W136" s="23">
        <f t="shared" si="32"/>
        <v>51946.494173221137</v>
      </c>
      <c r="X136" s="23">
        <f t="shared" si="33"/>
        <v>55517.620848276936</v>
      </c>
      <c r="Y136" s="23">
        <f t="shared" si="34"/>
        <v>3571.1266750557988</v>
      </c>
      <c r="Z136" s="4">
        <f t="shared" si="35"/>
        <v>6.8746249999999912E-2</v>
      </c>
      <c r="AA136" s="11">
        <v>1384</v>
      </c>
      <c r="AB136" s="2">
        <v>2012</v>
      </c>
      <c r="AC136" s="2">
        <f t="shared" si="28"/>
        <v>4</v>
      </c>
      <c r="AD136" s="2" t="s">
        <v>67</v>
      </c>
    </row>
    <row r="137" spans="1:30" x14ac:dyDescent="0.2">
      <c r="A137">
        <v>19</v>
      </c>
      <c r="B137" s="2" t="s">
        <v>229</v>
      </c>
      <c r="C137" s="2" t="s">
        <v>22</v>
      </c>
      <c r="D137" s="2" t="s">
        <v>23</v>
      </c>
      <c r="E137" s="2" t="s">
        <v>2768</v>
      </c>
      <c r="F137" s="2">
        <v>32</v>
      </c>
      <c r="G137" s="2">
        <v>35</v>
      </c>
      <c r="H137" s="3">
        <v>42499</v>
      </c>
      <c r="I137" s="3">
        <v>42501</v>
      </c>
      <c r="J137" s="3" t="s">
        <v>2537</v>
      </c>
      <c r="K137" s="17">
        <f t="shared" si="29"/>
        <v>256.52</v>
      </c>
      <c r="L137" s="20">
        <f t="shared" si="30"/>
        <v>0.92854358334632781</v>
      </c>
      <c r="M137" s="2" t="s">
        <v>2548</v>
      </c>
      <c r="N137" s="2">
        <v>2500000</v>
      </c>
      <c r="O137" s="2">
        <v>2925000</v>
      </c>
      <c r="P137" s="2">
        <f t="shared" si="24"/>
        <v>425000</v>
      </c>
      <c r="Q137" s="4">
        <f t="shared" si="25"/>
        <v>0.17</v>
      </c>
      <c r="R137" s="2">
        <v>19344</v>
      </c>
      <c r="S137" s="5">
        <f t="shared" si="31"/>
        <v>78729.5</v>
      </c>
      <c r="T137" s="2">
        <v>92011</v>
      </c>
      <c r="U137" s="5">
        <f t="shared" si="26"/>
        <v>13281.5</v>
      </c>
      <c r="V137" s="4">
        <f t="shared" si="27"/>
        <v>0.16869788325849905</v>
      </c>
      <c r="W137" s="23">
        <f t="shared" si="32"/>
        <v>73103.772045064718</v>
      </c>
      <c r="X137" s="23">
        <f t="shared" si="33"/>
        <v>85436.223647278966</v>
      </c>
      <c r="Y137" s="23">
        <f t="shared" si="34"/>
        <v>12332.451602214249</v>
      </c>
      <c r="Z137" s="4">
        <f t="shared" si="35"/>
        <v>0.16869788325849897</v>
      </c>
      <c r="AA137" s="11">
        <v>29802</v>
      </c>
      <c r="AB137" s="2">
        <v>1911</v>
      </c>
      <c r="AC137" s="2">
        <f t="shared" si="28"/>
        <v>105</v>
      </c>
      <c r="AD137" s="2" t="s">
        <v>2563</v>
      </c>
    </row>
    <row r="138" spans="1:30" x14ac:dyDescent="0.2">
      <c r="A138">
        <v>19</v>
      </c>
      <c r="B138" s="6" t="s">
        <v>2736</v>
      </c>
      <c r="C138" s="6" t="s">
        <v>22</v>
      </c>
      <c r="D138" s="6" t="s">
        <v>23</v>
      </c>
      <c r="E138" s="2" t="s">
        <v>2768</v>
      </c>
      <c r="F138" s="6">
        <v>114</v>
      </c>
      <c r="G138" s="6">
        <v>133</v>
      </c>
      <c r="H138" s="7">
        <v>42501</v>
      </c>
      <c r="I138" s="7">
        <v>42501</v>
      </c>
      <c r="J138" s="3" t="s">
        <v>2537</v>
      </c>
      <c r="K138" s="17">
        <f t="shared" si="29"/>
        <v>256.52</v>
      </c>
      <c r="L138" s="20">
        <f t="shared" si="30"/>
        <v>0.92854358334632781</v>
      </c>
      <c r="M138" s="6" t="s">
        <v>2554</v>
      </c>
      <c r="N138" s="6">
        <v>6500000</v>
      </c>
      <c r="O138" s="6">
        <v>7300000</v>
      </c>
      <c r="P138" s="6">
        <f t="shared" si="24"/>
        <v>800000</v>
      </c>
      <c r="Q138" s="8">
        <f t="shared" si="25"/>
        <v>0.12307692307692308</v>
      </c>
      <c r="R138" s="6"/>
      <c r="S138" s="5">
        <f t="shared" si="31"/>
        <v>57017.543859649122</v>
      </c>
      <c r="T138" s="6">
        <v>64035</v>
      </c>
      <c r="U138" s="9">
        <f t="shared" si="26"/>
        <v>7017.4561403508778</v>
      </c>
      <c r="V138" s="8">
        <f t="shared" si="27"/>
        <v>0.12307538461538463</v>
      </c>
      <c r="W138" s="23">
        <f t="shared" si="32"/>
        <v>52943.274489045005</v>
      </c>
      <c r="X138" s="23">
        <f t="shared" si="33"/>
        <v>59459.288359582104</v>
      </c>
      <c r="Y138" s="23">
        <f t="shared" si="34"/>
        <v>6516.0138705370991</v>
      </c>
      <c r="Z138" s="4">
        <f t="shared" si="35"/>
        <v>0.12307538461538471</v>
      </c>
      <c r="AA138" s="10">
        <v>1483</v>
      </c>
      <c r="AB138" s="6">
        <v>1954</v>
      </c>
      <c r="AC138" s="6">
        <f t="shared" si="28"/>
        <v>62</v>
      </c>
      <c r="AD138" s="12"/>
    </row>
    <row r="139" spans="1:30" x14ac:dyDescent="0.2">
      <c r="A139">
        <v>19</v>
      </c>
      <c r="B139" s="2" t="s">
        <v>2607</v>
      </c>
      <c r="C139" s="2" t="s">
        <v>22</v>
      </c>
      <c r="D139" s="2" t="s">
        <v>23</v>
      </c>
      <c r="E139" s="2" t="s">
        <v>2768</v>
      </c>
      <c r="F139" s="2">
        <v>50</v>
      </c>
      <c r="G139" s="2">
        <v>55</v>
      </c>
      <c r="H139" s="3">
        <v>42502</v>
      </c>
      <c r="I139" s="3">
        <v>42502</v>
      </c>
      <c r="J139" s="3" t="s">
        <v>2537</v>
      </c>
      <c r="K139" s="17">
        <f t="shared" si="29"/>
        <v>256.52</v>
      </c>
      <c r="L139" s="20">
        <f t="shared" si="30"/>
        <v>0.92854358334632781</v>
      </c>
      <c r="M139" s="2" t="s">
        <v>2554</v>
      </c>
      <c r="N139" s="2">
        <v>2950000</v>
      </c>
      <c r="O139" s="2">
        <v>3700000</v>
      </c>
      <c r="P139" s="2">
        <f t="shared" si="24"/>
        <v>750000</v>
      </c>
      <c r="Q139" s="4">
        <f t="shared" si="25"/>
        <v>0.25423728813559321</v>
      </c>
      <c r="R139" s="2"/>
      <c r="S139" s="5">
        <f t="shared" si="31"/>
        <v>59000</v>
      </c>
      <c r="T139" s="2">
        <v>74000</v>
      </c>
      <c r="U139" s="5">
        <f t="shared" si="26"/>
        <v>15000</v>
      </c>
      <c r="V139" s="4">
        <f t="shared" si="27"/>
        <v>0.25423728813559321</v>
      </c>
      <c r="W139" s="23">
        <f t="shared" si="32"/>
        <v>54784.071417433341</v>
      </c>
      <c r="X139" s="23">
        <f t="shared" si="33"/>
        <v>68712.225167628261</v>
      </c>
      <c r="Y139" s="23">
        <f t="shared" si="34"/>
        <v>13928.153750194921</v>
      </c>
      <c r="Z139" s="4">
        <f t="shared" si="35"/>
        <v>0.25423728813559326</v>
      </c>
      <c r="AA139" s="11">
        <v>11348</v>
      </c>
      <c r="AB139" s="2">
        <v>2014</v>
      </c>
      <c r="AC139" s="2">
        <f t="shared" si="28"/>
        <v>2</v>
      </c>
      <c r="AD139" s="2" t="s">
        <v>383</v>
      </c>
    </row>
    <row r="140" spans="1:30" x14ac:dyDescent="0.2">
      <c r="A140">
        <v>19</v>
      </c>
      <c r="B140" s="6" t="s">
        <v>841</v>
      </c>
      <c r="C140" s="6" t="s">
        <v>22</v>
      </c>
      <c r="D140" s="6" t="s">
        <v>23</v>
      </c>
      <c r="E140" s="2" t="s">
        <v>2768</v>
      </c>
      <c r="F140" s="6">
        <v>40</v>
      </c>
      <c r="G140" s="6">
        <v>45</v>
      </c>
      <c r="H140" s="7">
        <v>42502</v>
      </c>
      <c r="I140" s="7">
        <v>42503</v>
      </c>
      <c r="J140" s="3" t="s">
        <v>2537</v>
      </c>
      <c r="K140" s="17">
        <f t="shared" si="29"/>
        <v>256.52</v>
      </c>
      <c r="L140" s="20">
        <f t="shared" si="30"/>
        <v>0.92854358334632781</v>
      </c>
      <c r="M140" s="6" t="s">
        <v>2555</v>
      </c>
      <c r="N140" s="6">
        <v>2550000</v>
      </c>
      <c r="O140" s="6">
        <v>3000000</v>
      </c>
      <c r="P140" s="6">
        <f t="shared" si="24"/>
        <v>450000</v>
      </c>
      <c r="Q140" s="8">
        <f t="shared" si="25"/>
        <v>0.17647058823529413</v>
      </c>
      <c r="R140" s="6"/>
      <c r="S140" s="5">
        <f t="shared" si="31"/>
        <v>63750</v>
      </c>
      <c r="T140" s="6">
        <v>75000</v>
      </c>
      <c r="U140" s="9">
        <f t="shared" si="26"/>
        <v>11250</v>
      </c>
      <c r="V140" s="8">
        <f t="shared" si="27"/>
        <v>0.17647058823529413</v>
      </c>
      <c r="W140" s="23">
        <f t="shared" si="32"/>
        <v>59194.653438328394</v>
      </c>
      <c r="X140" s="23">
        <f t="shared" si="33"/>
        <v>69640.768750974588</v>
      </c>
      <c r="Y140" s="23">
        <f t="shared" si="34"/>
        <v>10446.115312646194</v>
      </c>
      <c r="Z140" s="4">
        <f t="shared" si="35"/>
        <v>0.17647058823529424</v>
      </c>
      <c r="AA140" s="6">
        <v>425</v>
      </c>
      <c r="AB140" s="6">
        <v>2007</v>
      </c>
      <c r="AC140" s="6">
        <f t="shared" si="28"/>
        <v>9</v>
      </c>
      <c r="AD140" s="6" t="s">
        <v>191</v>
      </c>
    </row>
    <row r="141" spans="1:30" x14ac:dyDescent="0.2">
      <c r="A141">
        <v>20</v>
      </c>
      <c r="B141" s="6" t="s">
        <v>249</v>
      </c>
      <c r="C141" s="6" t="s">
        <v>22</v>
      </c>
      <c r="D141" s="6" t="s">
        <v>23</v>
      </c>
      <c r="E141" s="2" t="s">
        <v>2768</v>
      </c>
      <c r="F141" s="6">
        <v>34</v>
      </c>
      <c r="G141" s="6">
        <v>38</v>
      </c>
      <c r="H141" s="7">
        <v>42504</v>
      </c>
      <c r="I141" s="7">
        <v>42506</v>
      </c>
      <c r="J141" s="3" t="s">
        <v>2537</v>
      </c>
      <c r="K141" s="17">
        <f t="shared" si="29"/>
        <v>256.52</v>
      </c>
      <c r="L141" s="20">
        <f t="shared" si="30"/>
        <v>0.92854358334632781</v>
      </c>
      <c r="M141" s="6" t="s">
        <v>2548</v>
      </c>
      <c r="N141" s="6">
        <v>2990000</v>
      </c>
      <c r="O141" s="6">
        <v>3450000</v>
      </c>
      <c r="P141" s="6">
        <f t="shared" si="24"/>
        <v>460000</v>
      </c>
      <c r="Q141" s="8">
        <f t="shared" si="25"/>
        <v>0.15384615384615385</v>
      </c>
      <c r="R141" s="6"/>
      <c r="S141" s="5">
        <f t="shared" si="31"/>
        <v>87941.176470588238</v>
      </c>
      <c r="T141" s="6">
        <v>101471</v>
      </c>
      <c r="U141" s="9">
        <f t="shared" si="26"/>
        <v>13529.823529411762</v>
      </c>
      <c r="V141" s="8">
        <f t="shared" si="27"/>
        <v>0.15385083612040129</v>
      </c>
      <c r="W141" s="23">
        <f t="shared" si="32"/>
        <v>81657.215123691771</v>
      </c>
      <c r="X141" s="23">
        <f t="shared" si="33"/>
        <v>94220.245945735223</v>
      </c>
      <c r="Y141" s="23">
        <f t="shared" si="34"/>
        <v>12563.030822043453</v>
      </c>
      <c r="Z141" s="4">
        <f t="shared" si="35"/>
        <v>0.15385083612040124</v>
      </c>
      <c r="AA141" s="6">
        <v>461</v>
      </c>
      <c r="AB141" s="6">
        <v>2005</v>
      </c>
      <c r="AC141" s="6">
        <f t="shared" si="28"/>
        <v>11</v>
      </c>
      <c r="AD141" s="6" t="s">
        <v>67</v>
      </c>
    </row>
    <row r="142" spans="1:30" x14ac:dyDescent="0.2">
      <c r="A142">
        <v>20</v>
      </c>
      <c r="B142" s="2" t="s">
        <v>2623</v>
      </c>
      <c r="C142" s="2" t="s">
        <v>22</v>
      </c>
      <c r="D142" s="2" t="s">
        <v>23</v>
      </c>
      <c r="E142" s="2" t="s">
        <v>2768</v>
      </c>
      <c r="F142" s="2">
        <v>54</v>
      </c>
      <c r="G142" s="2">
        <v>61</v>
      </c>
      <c r="H142" s="3">
        <v>42504</v>
      </c>
      <c r="I142" s="3">
        <v>42506</v>
      </c>
      <c r="J142" s="3" t="s">
        <v>2537</v>
      </c>
      <c r="K142" s="17">
        <f t="shared" si="29"/>
        <v>256.52</v>
      </c>
      <c r="L142" s="20">
        <f t="shared" si="30"/>
        <v>0.92854358334632781</v>
      </c>
      <c r="M142" s="2" t="s">
        <v>2548</v>
      </c>
      <c r="N142" s="2">
        <v>3200000</v>
      </c>
      <c r="O142" s="2">
        <v>3700000</v>
      </c>
      <c r="P142" s="2">
        <f t="shared" si="24"/>
        <v>500000</v>
      </c>
      <c r="Q142" s="4">
        <f t="shared" si="25"/>
        <v>0.15625</v>
      </c>
      <c r="R142" s="2">
        <v>2020</v>
      </c>
      <c r="S142" s="5">
        <f t="shared" si="31"/>
        <v>59296.666666666664</v>
      </c>
      <c r="T142" s="2">
        <v>68556</v>
      </c>
      <c r="U142" s="5">
        <f t="shared" si="26"/>
        <v>9259.3333333333358</v>
      </c>
      <c r="V142" s="4">
        <f t="shared" si="27"/>
        <v>0.15615267862162016</v>
      </c>
      <c r="W142" s="23">
        <f t="shared" si="32"/>
        <v>55059.539347159414</v>
      </c>
      <c r="X142" s="23">
        <f t="shared" si="33"/>
        <v>63657.233899890853</v>
      </c>
      <c r="Y142" s="23">
        <f t="shared" si="34"/>
        <v>8597.6945527314383</v>
      </c>
      <c r="Z142" s="4">
        <f t="shared" si="35"/>
        <v>0.15615267862162024</v>
      </c>
      <c r="AA142" s="11">
        <v>6461</v>
      </c>
      <c r="AB142" s="2">
        <v>1985</v>
      </c>
      <c r="AC142" s="2">
        <f t="shared" si="28"/>
        <v>31</v>
      </c>
      <c r="AD142" s="2" t="s">
        <v>161</v>
      </c>
    </row>
    <row r="143" spans="1:30" x14ac:dyDescent="0.2">
      <c r="A143">
        <v>20</v>
      </c>
      <c r="B143" s="2" t="s">
        <v>2608</v>
      </c>
      <c r="C143" s="2" t="s">
        <v>22</v>
      </c>
      <c r="D143" s="2" t="s">
        <v>23</v>
      </c>
      <c r="E143" s="2" t="s">
        <v>2768</v>
      </c>
      <c r="F143" s="2">
        <v>50</v>
      </c>
      <c r="G143" s="2">
        <v>55</v>
      </c>
      <c r="H143" s="3">
        <v>42504</v>
      </c>
      <c r="I143" s="3">
        <v>42508</v>
      </c>
      <c r="J143" s="3" t="s">
        <v>2537</v>
      </c>
      <c r="K143" s="17">
        <f t="shared" si="29"/>
        <v>256.52</v>
      </c>
      <c r="L143" s="20">
        <f t="shared" si="30"/>
        <v>0.92854358334632781</v>
      </c>
      <c r="M143" s="2" t="s">
        <v>2546</v>
      </c>
      <c r="N143" s="2">
        <v>3150000</v>
      </c>
      <c r="O143" s="2">
        <v>3801486</v>
      </c>
      <c r="P143" s="2">
        <f t="shared" si="24"/>
        <v>651486</v>
      </c>
      <c r="Q143" s="4">
        <f t="shared" si="25"/>
        <v>0.20682095238095238</v>
      </c>
      <c r="R143" s="2">
        <v>48514</v>
      </c>
      <c r="S143" s="5">
        <f t="shared" si="31"/>
        <v>63970.28</v>
      </c>
      <c r="T143" s="2">
        <v>77000</v>
      </c>
      <c r="U143" s="5">
        <f t="shared" si="26"/>
        <v>13029.720000000001</v>
      </c>
      <c r="V143" s="4">
        <f t="shared" si="27"/>
        <v>0.20368396073926831</v>
      </c>
      <c r="W143" s="23">
        <f t="shared" si="32"/>
        <v>59399.193018867925</v>
      </c>
      <c r="X143" s="23">
        <f t="shared" si="33"/>
        <v>71497.855917667242</v>
      </c>
      <c r="Y143" s="23">
        <f t="shared" si="34"/>
        <v>12098.662898799317</v>
      </c>
      <c r="Z143" s="4">
        <f t="shared" si="35"/>
        <v>0.20368396073926834</v>
      </c>
      <c r="AA143" s="11">
        <v>6740</v>
      </c>
      <c r="AB143" s="2">
        <v>1991</v>
      </c>
      <c r="AC143" s="2">
        <f t="shared" si="28"/>
        <v>25</v>
      </c>
      <c r="AD143" s="2" t="s">
        <v>27</v>
      </c>
    </row>
    <row r="144" spans="1:30" x14ac:dyDescent="0.2">
      <c r="A144">
        <v>20</v>
      </c>
      <c r="B144" s="6" t="s">
        <v>1831</v>
      </c>
      <c r="C144" s="6" t="s">
        <v>22</v>
      </c>
      <c r="D144" s="6" t="s">
        <v>23</v>
      </c>
      <c r="E144" s="2" t="s">
        <v>2768</v>
      </c>
      <c r="F144" s="6">
        <v>101</v>
      </c>
      <c r="G144" s="6">
        <v>113</v>
      </c>
      <c r="H144" s="7">
        <v>42507</v>
      </c>
      <c r="I144" s="7">
        <v>42510</v>
      </c>
      <c r="J144" s="3" t="s">
        <v>2537</v>
      </c>
      <c r="K144" s="17">
        <f t="shared" si="29"/>
        <v>256.52</v>
      </c>
      <c r="L144" s="20">
        <f t="shared" si="30"/>
        <v>0.92854358334632781</v>
      </c>
      <c r="M144" s="6" t="s">
        <v>2550</v>
      </c>
      <c r="N144" s="6">
        <v>6800000</v>
      </c>
      <c r="O144" s="6">
        <v>8000000</v>
      </c>
      <c r="P144" s="6">
        <f t="shared" si="24"/>
        <v>1200000</v>
      </c>
      <c r="Q144" s="8">
        <f t="shared" si="25"/>
        <v>0.17647058823529413</v>
      </c>
      <c r="R144" s="6"/>
      <c r="S144" s="5">
        <f t="shared" si="31"/>
        <v>67326.732673267325</v>
      </c>
      <c r="T144" s="6">
        <v>79208</v>
      </c>
      <c r="U144" s="9">
        <f t="shared" si="26"/>
        <v>11881.267326732675</v>
      </c>
      <c r="V144" s="8">
        <f t="shared" si="27"/>
        <v>0.17647176470588238</v>
      </c>
      <c r="W144" s="23">
        <f t="shared" si="32"/>
        <v>62515.805611435928</v>
      </c>
      <c r="X144" s="23">
        <f t="shared" si="33"/>
        <v>73548.080149695932</v>
      </c>
      <c r="Y144" s="23">
        <f t="shared" si="34"/>
        <v>11032.274538260004</v>
      </c>
      <c r="Z144" s="4">
        <f t="shared" si="35"/>
        <v>0.17647176470588241</v>
      </c>
      <c r="AA144" s="6">
        <v>668</v>
      </c>
      <c r="AB144" s="6">
        <v>1977</v>
      </c>
      <c r="AC144" s="6">
        <f t="shared" si="28"/>
        <v>39</v>
      </c>
      <c r="AD144" s="6" t="s">
        <v>44</v>
      </c>
    </row>
    <row r="145" spans="1:30" x14ac:dyDescent="0.2">
      <c r="A145">
        <v>20</v>
      </c>
      <c r="B145" s="6" t="s">
        <v>2756</v>
      </c>
      <c r="C145" s="6" t="s">
        <v>22</v>
      </c>
      <c r="D145" s="6" t="s">
        <v>23</v>
      </c>
      <c r="E145" s="2" t="s">
        <v>2768</v>
      </c>
      <c r="F145" s="6">
        <v>162</v>
      </c>
      <c r="G145" s="6">
        <v>175</v>
      </c>
      <c r="H145" s="7">
        <v>42510</v>
      </c>
      <c r="I145" s="7">
        <v>42511</v>
      </c>
      <c r="J145" s="3" t="s">
        <v>2537</v>
      </c>
      <c r="K145" s="17">
        <f t="shared" si="29"/>
        <v>256.52</v>
      </c>
      <c r="L145" s="20">
        <f t="shared" si="30"/>
        <v>0.92854358334632781</v>
      </c>
      <c r="M145" s="6" t="s">
        <v>2555</v>
      </c>
      <c r="N145" s="6">
        <v>8700000</v>
      </c>
      <c r="O145" s="6">
        <v>9000000</v>
      </c>
      <c r="P145" s="6">
        <f t="shared" si="24"/>
        <v>300000</v>
      </c>
      <c r="Q145" s="8">
        <f t="shared" si="25"/>
        <v>3.4482758620689655E-2</v>
      </c>
      <c r="R145" s="6"/>
      <c r="S145" s="5">
        <f t="shared" si="31"/>
        <v>53703.703703703701</v>
      </c>
      <c r="T145" s="6">
        <v>55556</v>
      </c>
      <c r="U145" s="9">
        <f t="shared" si="26"/>
        <v>1852.2962962962993</v>
      </c>
      <c r="V145" s="8">
        <f t="shared" si="27"/>
        <v>3.4491034482758677E-2</v>
      </c>
      <c r="W145" s="23">
        <f t="shared" si="32"/>
        <v>49866.229476006491</v>
      </c>
      <c r="X145" s="23">
        <f t="shared" si="33"/>
        <v>51586.167316388586</v>
      </c>
      <c r="Y145" s="23">
        <f t="shared" si="34"/>
        <v>1719.9378403820956</v>
      </c>
      <c r="Z145" s="4">
        <f t="shared" si="35"/>
        <v>3.4491034482758649E-2</v>
      </c>
      <c r="AA145" s="6">
        <v>702</v>
      </c>
      <c r="AB145" s="6">
        <v>1916</v>
      </c>
      <c r="AC145" s="6">
        <f t="shared" si="28"/>
        <v>100</v>
      </c>
      <c r="AD145" s="6" t="s">
        <v>494</v>
      </c>
    </row>
    <row r="146" spans="1:30" x14ac:dyDescent="0.2">
      <c r="A146">
        <v>21</v>
      </c>
      <c r="B146" s="2" t="s">
        <v>2700</v>
      </c>
      <c r="C146" s="2" t="s">
        <v>22</v>
      </c>
      <c r="D146" s="2" t="s">
        <v>23</v>
      </c>
      <c r="E146" s="2" t="s">
        <v>2768</v>
      </c>
      <c r="F146" s="2">
        <v>85</v>
      </c>
      <c r="G146" s="2">
        <v>89</v>
      </c>
      <c r="H146" s="3">
        <v>42511</v>
      </c>
      <c r="I146" s="3">
        <v>42513</v>
      </c>
      <c r="J146" s="3" t="s">
        <v>2537</v>
      </c>
      <c r="K146" s="17">
        <f t="shared" si="29"/>
        <v>256.52</v>
      </c>
      <c r="L146" s="20">
        <f t="shared" si="30"/>
        <v>0.92854358334632781</v>
      </c>
      <c r="M146" s="2" t="s">
        <v>2548</v>
      </c>
      <c r="N146" s="2">
        <v>5000000</v>
      </c>
      <c r="O146" s="2">
        <v>5650000</v>
      </c>
      <c r="P146" s="2">
        <f t="shared" si="24"/>
        <v>650000</v>
      </c>
      <c r="Q146" s="4">
        <f t="shared" si="25"/>
        <v>0.13</v>
      </c>
      <c r="R146" s="2"/>
      <c r="S146" s="5">
        <f t="shared" si="31"/>
        <v>58823.529411764706</v>
      </c>
      <c r="T146" s="2">
        <v>66471</v>
      </c>
      <c r="U146" s="5">
        <f t="shared" si="26"/>
        <v>7647.4705882352937</v>
      </c>
      <c r="V146" s="4">
        <f t="shared" si="27"/>
        <v>0.13000699999999998</v>
      </c>
      <c r="W146" s="23">
        <f t="shared" si="32"/>
        <v>54620.210785078103</v>
      </c>
      <c r="X146" s="23">
        <f t="shared" si="33"/>
        <v>61721.220528613754</v>
      </c>
      <c r="Y146" s="23">
        <f t="shared" si="34"/>
        <v>7101.0097435356511</v>
      </c>
      <c r="Z146" s="4">
        <f t="shared" si="35"/>
        <v>0.13000700000000004</v>
      </c>
      <c r="AA146" s="11">
        <v>2810</v>
      </c>
      <c r="AB146" s="2">
        <v>1947</v>
      </c>
      <c r="AC146" s="2">
        <f t="shared" si="28"/>
        <v>69</v>
      </c>
      <c r="AD146" s="2" t="s">
        <v>46</v>
      </c>
    </row>
    <row r="147" spans="1:30" x14ac:dyDescent="0.2">
      <c r="A147">
        <v>21</v>
      </c>
      <c r="B147" s="2" t="s">
        <v>2732</v>
      </c>
      <c r="C147" s="2" t="s">
        <v>22</v>
      </c>
      <c r="D147" s="2" t="s">
        <v>23</v>
      </c>
      <c r="E147" s="2" t="s">
        <v>2768</v>
      </c>
      <c r="F147" s="2">
        <v>106</v>
      </c>
      <c r="G147" s="2">
        <v>114</v>
      </c>
      <c r="H147" s="3">
        <v>42510</v>
      </c>
      <c r="I147" s="3">
        <v>42513</v>
      </c>
      <c r="J147" s="3" t="s">
        <v>2537</v>
      </c>
      <c r="K147" s="17">
        <f t="shared" si="29"/>
        <v>256.52</v>
      </c>
      <c r="L147" s="20">
        <f t="shared" si="30"/>
        <v>0.92854358334632781</v>
      </c>
      <c r="M147" s="2" t="s">
        <v>2550</v>
      </c>
      <c r="N147" s="2">
        <v>5000000</v>
      </c>
      <c r="O147" s="2">
        <v>5800000</v>
      </c>
      <c r="P147" s="2">
        <f t="shared" si="24"/>
        <v>800000</v>
      </c>
      <c r="Q147" s="4">
        <f t="shared" si="25"/>
        <v>0.16</v>
      </c>
      <c r="R147" s="2">
        <v>198579</v>
      </c>
      <c r="S147" s="5">
        <f t="shared" si="31"/>
        <v>49043.198113207545</v>
      </c>
      <c r="T147" s="2">
        <v>56590</v>
      </c>
      <c r="U147" s="5">
        <f t="shared" si="26"/>
        <v>7546.8018867924548</v>
      </c>
      <c r="V147" s="4">
        <f t="shared" si="27"/>
        <v>0.15388070470795967</v>
      </c>
      <c r="W147" s="23">
        <f t="shared" si="32"/>
        <v>45538.746914801595</v>
      </c>
      <c r="X147" s="23">
        <f t="shared" si="33"/>
        <v>52546.28138156869</v>
      </c>
      <c r="Y147" s="23">
        <f t="shared" si="34"/>
        <v>7007.5344667670943</v>
      </c>
      <c r="Z147" s="4">
        <f t="shared" si="35"/>
        <v>0.15388070470795967</v>
      </c>
      <c r="AA147" s="2"/>
      <c r="AB147" s="2">
        <v>1977</v>
      </c>
      <c r="AC147" s="2">
        <f t="shared" si="28"/>
        <v>39</v>
      </c>
      <c r="AD147" s="2" t="s">
        <v>108</v>
      </c>
    </row>
    <row r="148" spans="1:30" x14ac:dyDescent="0.2">
      <c r="A148">
        <v>21</v>
      </c>
      <c r="B148" s="6" t="s">
        <v>2627</v>
      </c>
      <c r="C148" s="6" t="s">
        <v>22</v>
      </c>
      <c r="D148" s="6" t="s">
        <v>23</v>
      </c>
      <c r="E148" s="2" t="s">
        <v>2768</v>
      </c>
      <c r="F148" s="6">
        <v>60</v>
      </c>
      <c r="G148" s="6">
        <v>66</v>
      </c>
      <c r="H148" s="7">
        <v>42510</v>
      </c>
      <c r="I148" s="7">
        <v>42514</v>
      </c>
      <c r="J148" s="3" t="s">
        <v>2537</v>
      </c>
      <c r="K148" s="17">
        <f t="shared" si="29"/>
        <v>256.52</v>
      </c>
      <c r="L148" s="20">
        <f t="shared" si="30"/>
        <v>0.92854358334632781</v>
      </c>
      <c r="M148" s="6" t="s">
        <v>2546</v>
      </c>
      <c r="N148" s="6">
        <v>3200000</v>
      </c>
      <c r="O148" s="6">
        <v>3600000</v>
      </c>
      <c r="P148" s="6">
        <f t="shared" si="24"/>
        <v>400000</v>
      </c>
      <c r="Q148" s="8">
        <f t="shared" si="25"/>
        <v>0.125</v>
      </c>
      <c r="R148" s="6">
        <v>16000</v>
      </c>
      <c r="S148" s="5">
        <f t="shared" si="31"/>
        <v>53600</v>
      </c>
      <c r="T148" s="6">
        <v>60267</v>
      </c>
      <c r="U148" s="9">
        <f t="shared" si="26"/>
        <v>6667</v>
      </c>
      <c r="V148" s="8">
        <f t="shared" si="27"/>
        <v>0.12438432835820895</v>
      </c>
      <c r="W148" s="23">
        <f t="shared" si="32"/>
        <v>49769.936067363167</v>
      </c>
      <c r="X148" s="23">
        <f t="shared" si="33"/>
        <v>55960.536137533141</v>
      </c>
      <c r="Y148" s="23">
        <f t="shared" si="34"/>
        <v>6190.6000701699741</v>
      </c>
      <c r="Z148" s="4">
        <f t="shared" si="35"/>
        <v>0.12438432835820909</v>
      </c>
      <c r="AA148" s="10">
        <v>1266</v>
      </c>
      <c r="AB148" s="6">
        <v>1938</v>
      </c>
      <c r="AC148" s="6">
        <f t="shared" si="28"/>
        <v>78</v>
      </c>
      <c r="AD148" s="6" t="s">
        <v>37</v>
      </c>
    </row>
    <row r="149" spans="1:30" x14ac:dyDescent="0.2">
      <c r="A149">
        <v>21</v>
      </c>
      <c r="B149" s="6" t="s">
        <v>1372</v>
      </c>
      <c r="C149" s="6" t="s">
        <v>22</v>
      </c>
      <c r="D149" s="6" t="s">
        <v>23</v>
      </c>
      <c r="E149" s="2" t="s">
        <v>2768</v>
      </c>
      <c r="F149" s="6">
        <v>65</v>
      </c>
      <c r="G149" s="6">
        <v>72</v>
      </c>
      <c r="H149" s="7">
        <v>42514</v>
      </c>
      <c r="I149" s="7">
        <v>42514</v>
      </c>
      <c r="J149" s="3" t="s">
        <v>2537</v>
      </c>
      <c r="K149" s="17">
        <f t="shared" si="29"/>
        <v>256.52</v>
      </c>
      <c r="L149" s="20">
        <f t="shared" si="30"/>
        <v>0.92854358334632781</v>
      </c>
      <c r="M149" s="6" t="s">
        <v>2554</v>
      </c>
      <c r="N149" s="6">
        <v>3250000</v>
      </c>
      <c r="O149" s="6">
        <v>3600000</v>
      </c>
      <c r="P149" s="6">
        <f t="shared" si="24"/>
        <v>350000</v>
      </c>
      <c r="Q149" s="8">
        <f t="shared" si="25"/>
        <v>0.1076923076923077</v>
      </c>
      <c r="R149" s="6"/>
      <c r="S149" s="5">
        <f t="shared" si="31"/>
        <v>50000</v>
      </c>
      <c r="T149" s="6">
        <v>55385</v>
      </c>
      <c r="U149" s="9">
        <f t="shared" si="26"/>
        <v>5385</v>
      </c>
      <c r="V149" s="8">
        <f t="shared" si="27"/>
        <v>0.1077</v>
      </c>
      <c r="W149" s="23">
        <f t="shared" si="32"/>
        <v>46427.17916731639</v>
      </c>
      <c r="X149" s="23">
        <f t="shared" si="33"/>
        <v>51427.386363636368</v>
      </c>
      <c r="Y149" s="23">
        <f t="shared" si="34"/>
        <v>5000.2071963199778</v>
      </c>
      <c r="Z149" s="4">
        <f t="shared" si="35"/>
        <v>0.10770000000000006</v>
      </c>
      <c r="AA149" s="10">
        <v>2789</v>
      </c>
      <c r="AB149" s="6">
        <v>2006</v>
      </c>
      <c r="AC149" s="6">
        <f t="shared" si="28"/>
        <v>10</v>
      </c>
      <c r="AD149" s="6" t="s">
        <v>569</v>
      </c>
    </row>
    <row r="150" spans="1:30" x14ac:dyDescent="0.2">
      <c r="A150">
        <v>21</v>
      </c>
      <c r="B150" s="2" t="s">
        <v>2644</v>
      </c>
      <c r="C150" s="2" t="s">
        <v>22</v>
      </c>
      <c r="D150" s="2" t="s">
        <v>23</v>
      </c>
      <c r="E150" s="2" t="s">
        <v>2768</v>
      </c>
      <c r="F150" s="2">
        <v>67</v>
      </c>
      <c r="G150" s="2">
        <v>77</v>
      </c>
      <c r="H150" s="3">
        <v>42510</v>
      </c>
      <c r="I150" s="3">
        <v>42514</v>
      </c>
      <c r="J150" s="3" t="s">
        <v>2537</v>
      </c>
      <c r="K150" s="17">
        <f t="shared" si="29"/>
        <v>256.52</v>
      </c>
      <c r="L150" s="20">
        <f t="shared" si="30"/>
        <v>0.92854358334632781</v>
      </c>
      <c r="M150" s="2" t="s">
        <v>2546</v>
      </c>
      <c r="N150" s="2">
        <v>3950000</v>
      </c>
      <c r="O150" s="2">
        <v>4400000</v>
      </c>
      <c r="P150" s="2">
        <f t="shared" si="24"/>
        <v>450000</v>
      </c>
      <c r="Q150" s="4">
        <f t="shared" si="25"/>
        <v>0.11392405063291139</v>
      </c>
      <c r="R150" s="2">
        <v>3664</v>
      </c>
      <c r="S150" s="5">
        <f t="shared" si="31"/>
        <v>59009.910447761191</v>
      </c>
      <c r="T150" s="2">
        <v>65726</v>
      </c>
      <c r="U150" s="5">
        <f t="shared" si="26"/>
        <v>6716.0895522388091</v>
      </c>
      <c r="V150" s="4">
        <f t="shared" si="27"/>
        <v>0.11381290873478379</v>
      </c>
      <c r="W150" s="23">
        <f t="shared" si="32"/>
        <v>54793.273700110083</v>
      </c>
      <c r="X150" s="23">
        <f t="shared" si="33"/>
        <v>61029.455559020738</v>
      </c>
      <c r="Y150" s="23">
        <f t="shared" si="34"/>
        <v>6236.1818589106551</v>
      </c>
      <c r="Z150" s="4">
        <f t="shared" si="35"/>
        <v>0.11381290873478374</v>
      </c>
      <c r="AA150" s="11">
        <v>10997</v>
      </c>
      <c r="AB150" s="2">
        <v>2006</v>
      </c>
      <c r="AC150" s="2">
        <f t="shared" si="28"/>
        <v>10</v>
      </c>
      <c r="AD150" s="2" t="s">
        <v>29</v>
      </c>
    </row>
    <row r="151" spans="1:30" x14ac:dyDescent="0.2">
      <c r="A151">
        <v>21</v>
      </c>
      <c r="B151" s="6" t="s">
        <v>2749</v>
      </c>
      <c r="C151" s="6" t="s">
        <v>22</v>
      </c>
      <c r="D151" s="6" t="s">
        <v>23</v>
      </c>
      <c r="E151" s="2" t="s">
        <v>2768</v>
      </c>
      <c r="F151" s="6">
        <v>141</v>
      </c>
      <c r="G151" s="6">
        <v>156</v>
      </c>
      <c r="H151" s="7">
        <v>42511</v>
      </c>
      <c r="I151" s="7">
        <v>42514</v>
      </c>
      <c r="J151" s="3" t="s">
        <v>2537</v>
      </c>
      <c r="K151" s="17">
        <f t="shared" si="29"/>
        <v>256.52</v>
      </c>
      <c r="L151" s="20">
        <f t="shared" si="30"/>
        <v>0.92854358334632781</v>
      </c>
      <c r="M151" s="6" t="s">
        <v>2550</v>
      </c>
      <c r="N151" s="6">
        <v>8200000</v>
      </c>
      <c r="O151" s="6">
        <v>8700000</v>
      </c>
      <c r="P151" s="6">
        <f t="shared" si="24"/>
        <v>500000</v>
      </c>
      <c r="Q151" s="8">
        <f t="shared" si="25"/>
        <v>6.097560975609756E-2</v>
      </c>
      <c r="R151" s="6"/>
      <c r="S151" s="5">
        <f t="shared" si="31"/>
        <v>58156.028368794323</v>
      </c>
      <c r="T151" s="6">
        <v>61702</v>
      </c>
      <c r="U151" s="9">
        <f t="shared" si="26"/>
        <v>3545.9716312056771</v>
      </c>
      <c r="V151" s="8">
        <f t="shared" si="27"/>
        <v>6.0973414634146406E-2</v>
      </c>
      <c r="W151" s="23">
        <f t="shared" si="32"/>
        <v>54000.406974750978</v>
      </c>
      <c r="X151" s="23">
        <f t="shared" si="33"/>
        <v>57292.99617963512</v>
      </c>
      <c r="Y151" s="23">
        <f t="shared" si="34"/>
        <v>3292.5892048841415</v>
      </c>
      <c r="Z151" s="4">
        <f t="shared" si="35"/>
        <v>6.0973414634146378E-2</v>
      </c>
      <c r="AA151" s="6">
        <v>587</v>
      </c>
      <c r="AB151" s="6">
        <v>1893</v>
      </c>
      <c r="AC151" s="6">
        <f t="shared" si="28"/>
        <v>123</v>
      </c>
      <c r="AD151" s="6" t="s">
        <v>206</v>
      </c>
    </row>
    <row r="152" spans="1:30" x14ac:dyDescent="0.2">
      <c r="A152">
        <v>21</v>
      </c>
      <c r="B152" s="2" t="s">
        <v>2650</v>
      </c>
      <c r="C152" s="2" t="s">
        <v>22</v>
      </c>
      <c r="D152" s="2" t="s">
        <v>23</v>
      </c>
      <c r="E152" s="2" t="s">
        <v>2768</v>
      </c>
      <c r="F152" s="2">
        <v>69</v>
      </c>
      <c r="G152" s="2">
        <v>75</v>
      </c>
      <c r="H152" s="3">
        <v>42514</v>
      </c>
      <c r="I152" s="3">
        <v>42515</v>
      </c>
      <c r="J152" s="3" t="s">
        <v>2537</v>
      </c>
      <c r="K152" s="17">
        <f t="shared" si="29"/>
        <v>256.52</v>
      </c>
      <c r="L152" s="20">
        <f t="shared" si="30"/>
        <v>0.92854358334632781</v>
      </c>
      <c r="M152" s="2" t="s">
        <v>2555</v>
      </c>
      <c r="N152" s="2">
        <v>5200000</v>
      </c>
      <c r="O152" s="2">
        <v>6200000</v>
      </c>
      <c r="P152" s="2">
        <f t="shared" si="24"/>
        <v>1000000</v>
      </c>
      <c r="Q152" s="4">
        <f t="shared" si="25"/>
        <v>0.19230769230769232</v>
      </c>
      <c r="R152" s="2"/>
      <c r="S152" s="5">
        <f t="shared" si="31"/>
        <v>75362.318840579712</v>
      </c>
      <c r="T152" s="2">
        <v>89855</v>
      </c>
      <c r="U152" s="5">
        <f t="shared" si="26"/>
        <v>14492.681159420288</v>
      </c>
      <c r="V152" s="4">
        <f t="shared" si="27"/>
        <v>0.19230673076923074</v>
      </c>
      <c r="W152" s="23">
        <f t="shared" si="32"/>
        <v>69977.197585520364</v>
      </c>
      <c r="X152" s="23">
        <f t="shared" si="33"/>
        <v>83434.283681584289</v>
      </c>
      <c r="Y152" s="23">
        <f t="shared" si="34"/>
        <v>13457.086096063926</v>
      </c>
      <c r="Z152" s="4">
        <f t="shared" si="35"/>
        <v>0.19230673076923072</v>
      </c>
      <c r="AA152" s="2">
        <v>823</v>
      </c>
      <c r="AB152" s="2">
        <v>2006</v>
      </c>
      <c r="AC152" s="2">
        <f t="shared" si="28"/>
        <v>10</v>
      </c>
      <c r="AD152" s="2" t="s">
        <v>108</v>
      </c>
    </row>
    <row r="153" spans="1:30" x14ac:dyDescent="0.2">
      <c r="A153">
        <v>21</v>
      </c>
      <c r="B153" s="2" t="s">
        <v>2662</v>
      </c>
      <c r="C153" s="2" t="s">
        <v>22</v>
      </c>
      <c r="D153" s="2" t="s">
        <v>23</v>
      </c>
      <c r="E153" s="2" t="s">
        <v>2768</v>
      </c>
      <c r="F153" s="2">
        <v>72</v>
      </c>
      <c r="G153" s="2">
        <v>80</v>
      </c>
      <c r="H153" s="3">
        <v>42512</v>
      </c>
      <c r="I153" s="3">
        <v>42515</v>
      </c>
      <c r="J153" s="3" t="s">
        <v>2537</v>
      </c>
      <c r="K153" s="17">
        <f t="shared" si="29"/>
        <v>256.52</v>
      </c>
      <c r="L153" s="20">
        <f t="shared" si="30"/>
        <v>0.92854358334632781</v>
      </c>
      <c r="M153" s="2" t="s">
        <v>2550</v>
      </c>
      <c r="N153" s="2">
        <v>3500000</v>
      </c>
      <c r="O153" s="2">
        <v>4000000</v>
      </c>
      <c r="P153" s="2">
        <f t="shared" si="24"/>
        <v>500000</v>
      </c>
      <c r="Q153" s="4">
        <f t="shared" si="25"/>
        <v>0.14285714285714285</v>
      </c>
      <c r="R153" s="2">
        <v>145894</v>
      </c>
      <c r="S153" s="5">
        <f t="shared" si="31"/>
        <v>50637.416666666664</v>
      </c>
      <c r="T153" s="2">
        <v>57582</v>
      </c>
      <c r="U153" s="5">
        <f t="shared" si="26"/>
        <v>6944.5833333333358</v>
      </c>
      <c r="V153" s="4">
        <f t="shared" si="27"/>
        <v>0.13714331793518961</v>
      </c>
      <c r="W153" s="23">
        <f t="shared" si="32"/>
        <v>47019.048323067727</v>
      </c>
      <c r="X153" s="23">
        <f t="shared" si="33"/>
        <v>53467.396616248247</v>
      </c>
      <c r="Y153" s="23">
        <f t="shared" si="34"/>
        <v>6448.3482931805192</v>
      </c>
      <c r="Z153" s="4">
        <f t="shared" si="35"/>
        <v>0.13714331793518958</v>
      </c>
      <c r="AA153" s="11">
        <v>6855</v>
      </c>
      <c r="AB153" s="2">
        <v>1967</v>
      </c>
      <c r="AC153" s="2">
        <f t="shared" si="28"/>
        <v>49</v>
      </c>
      <c r="AD153" s="2" t="s">
        <v>108</v>
      </c>
    </row>
    <row r="154" spans="1:30" x14ac:dyDescent="0.2">
      <c r="A154">
        <v>21</v>
      </c>
      <c r="B154" s="2" t="s">
        <v>2675</v>
      </c>
      <c r="C154" s="2" t="s">
        <v>22</v>
      </c>
      <c r="D154" s="2" t="s">
        <v>23</v>
      </c>
      <c r="E154" s="2" t="s">
        <v>2768</v>
      </c>
      <c r="F154" s="2">
        <v>77</v>
      </c>
      <c r="G154" s="2">
        <v>85</v>
      </c>
      <c r="H154" s="3">
        <v>42512</v>
      </c>
      <c r="I154" s="3">
        <v>42515</v>
      </c>
      <c r="J154" s="3" t="s">
        <v>2537</v>
      </c>
      <c r="K154" s="17">
        <f t="shared" si="29"/>
        <v>256.52</v>
      </c>
      <c r="L154" s="20">
        <f t="shared" si="30"/>
        <v>0.92854358334632781</v>
      </c>
      <c r="M154" s="2" t="s">
        <v>2550</v>
      </c>
      <c r="N154" s="2">
        <v>4490000</v>
      </c>
      <c r="O154" s="2">
        <v>4700000</v>
      </c>
      <c r="P154" s="2">
        <f t="shared" si="24"/>
        <v>210000</v>
      </c>
      <c r="Q154" s="4">
        <f t="shared" si="25"/>
        <v>4.6770601336302897E-2</v>
      </c>
      <c r="R154" s="2"/>
      <c r="S154" s="5">
        <f t="shared" si="31"/>
        <v>58311.688311688311</v>
      </c>
      <c r="T154" s="2">
        <v>61039</v>
      </c>
      <c r="U154" s="5">
        <f t="shared" si="26"/>
        <v>2727.3116883116891</v>
      </c>
      <c r="V154" s="4">
        <f t="shared" si="27"/>
        <v>4.6771269487750573E-2</v>
      </c>
      <c r="W154" s="23">
        <f t="shared" si="32"/>
        <v>54144.944015909241</v>
      </c>
      <c r="X154" s="23">
        <f t="shared" si="33"/>
        <v>56677.371783876501</v>
      </c>
      <c r="Y154" s="23">
        <f t="shared" si="34"/>
        <v>2532.4277679672596</v>
      </c>
      <c r="Z154" s="4">
        <f t="shared" si="35"/>
        <v>4.6771269487750587E-2</v>
      </c>
      <c r="AA154" s="11">
        <v>8438</v>
      </c>
      <c r="AB154" s="2">
        <v>1985</v>
      </c>
      <c r="AC154" s="2">
        <f t="shared" si="28"/>
        <v>31</v>
      </c>
      <c r="AD154" s="2" t="s">
        <v>37</v>
      </c>
    </row>
    <row r="155" spans="1:30" x14ac:dyDescent="0.2">
      <c r="A155">
        <v>21</v>
      </c>
      <c r="B155" s="6" t="s">
        <v>1940</v>
      </c>
      <c r="C155" s="6" t="s">
        <v>22</v>
      </c>
      <c r="D155" s="6" t="s">
        <v>23</v>
      </c>
      <c r="E155" s="2" t="s">
        <v>2768</v>
      </c>
      <c r="F155" s="6">
        <v>212</v>
      </c>
      <c r="G155" s="6">
        <v>232</v>
      </c>
      <c r="H155" s="7">
        <v>42513</v>
      </c>
      <c r="I155" s="7">
        <v>42515</v>
      </c>
      <c r="J155" s="3" t="s">
        <v>2537</v>
      </c>
      <c r="K155" s="17">
        <f t="shared" si="29"/>
        <v>256.52</v>
      </c>
      <c r="L155" s="20">
        <f t="shared" si="30"/>
        <v>0.92854358334632781</v>
      </c>
      <c r="M155" s="6" t="s">
        <v>2548</v>
      </c>
      <c r="N155" s="6">
        <v>11200000</v>
      </c>
      <c r="O155" s="6">
        <v>12200000</v>
      </c>
      <c r="P155" s="6">
        <f t="shared" si="24"/>
        <v>1000000</v>
      </c>
      <c r="Q155" s="8">
        <f t="shared" si="25"/>
        <v>8.9285714285714288E-2</v>
      </c>
      <c r="R155" s="6">
        <v>263668</v>
      </c>
      <c r="S155" s="5">
        <f t="shared" si="31"/>
        <v>54073.905660377357</v>
      </c>
      <c r="T155" s="6">
        <v>58791</v>
      </c>
      <c r="U155" s="9">
        <f t="shared" si="26"/>
        <v>4717.094339622643</v>
      </c>
      <c r="V155" s="8">
        <f t="shared" si="27"/>
        <v>8.7234208108608893E-2</v>
      </c>
      <c r="W155" s="23">
        <f t="shared" si="32"/>
        <v>50209.978127418071</v>
      </c>
      <c r="X155" s="23">
        <f t="shared" si="33"/>
        <v>54590.005808513961</v>
      </c>
      <c r="Y155" s="23">
        <f t="shared" si="34"/>
        <v>4380.0276810958894</v>
      </c>
      <c r="Z155" s="4">
        <f t="shared" si="35"/>
        <v>8.7234208108608907E-2</v>
      </c>
      <c r="AA155" s="6">
        <v>857</v>
      </c>
      <c r="AB155" s="6">
        <v>1899</v>
      </c>
      <c r="AC155" s="6">
        <f t="shared" si="28"/>
        <v>117</v>
      </c>
      <c r="AD155" s="6" t="s">
        <v>90</v>
      </c>
    </row>
    <row r="156" spans="1:30" x14ac:dyDescent="0.2">
      <c r="A156">
        <v>21</v>
      </c>
      <c r="B156" s="2" t="s">
        <v>451</v>
      </c>
      <c r="C156" s="2" t="s">
        <v>22</v>
      </c>
      <c r="D156" s="2" t="s">
        <v>23</v>
      </c>
      <c r="E156" s="2" t="s">
        <v>2768</v>
      </c>
      <c r="F156" s="2">
        <v>53</v>
      </c>
      <c r="G156" s="2">
        <v>58</v>
      </c>
      <c r="H156" s="3">
        <v>42512</v>
      </c>
      <c r="I156" s="3">
        <v>42516</v>
      </c>
      <c r="J156" s="3" t="s">
        <v>2537</v>
      </c>
      <c r="K156" s="17">
        <f t="shared" si="29"/>
        <v>256.52</v>
      </c>
      <c r="L156" s="20">
        <f t="shared" si="30"/>
        <v>0.92854358334632781</v>
      </c>
      <c r="M156" s="2" t="s">
        <v>2546</v>
      </c>
      <c r="N156" s="2">
        <v>3950000</v>
      </c>
      <c r="O156" s="2">
        <v>4600000</v>
      </c>
      <c r="P156" s="2">
        <f t="shared" si="24"/>
        <v>650000</v>
      </c>
      <c r="Q156" s="4">
        <f t="shared" si="25"/>
        <v>0.16455696202531644</v>
      </c>
      <c r="R156" s="2"/>
      <c r="S156" s="5">
        <f t="shared" si="31"/>
        <v>74528.301886792455</v>
      </c>
      <c r="T156" s="2">
        <v>86792</v>
      </c>
      <c r="U156" s="5">
        <f t="shared" si="26"/>
        <v>12263.698113207545</v>
      </c>
      <c r="V156" s="4">
        <f t="shared" si="27"/>
        <v>0.16455088607594934</v>
      </c>
      <c r="W156" s="23">
        <f t="shared" si="32"/>
        <v>69202.776494679143</v>
      </c>
      <c r="X156" s="23">
        <f t="shared" si="33"/>
        <v>80590.154685794478</v>
      </c>
      <c r="Y156" s="23">
        <f t="shared" si="34"/>
        <v>11387.378191115335</v>
      </c>
      <c r="Z156" s="4">
        <f t="shared" si="35"/>
        <v>0.16455088607594937</v>
      </c>
      <c r="AA156" s="11">
        <v>1216</v>
      </c>
      <c r="AB156" s="2">
        <v>2006</v>
      </c>
      <c r="AC156" s="2">
        <f t="shared" si="28"/>
        <v>10</v>
      </c>
      <c r="AD156" s="2" t="s">
        <v>217</v>
      </c>
    </row>
    <row r="157" spans="1:30" x14ac:dyDescent="0.2">
      <c r="A157">
        <v>21</v>
      </c>
      <c r="B157" s="2" t="s">
        <v>1172</v>
      </c>
      <c r="C157" s="2" t="s">
        <v>22</v>
      </c>
      <c r="D157" s="2" t="s">
        <v>23</v>
      </c>
      <c r="E157" s="2" t="s">
        <v>2768</v>
      </c>
      <c r="F157" s="2">
        <v>60</v>
      </c>
      <c r="G157" s="2">
        <v>66</v>
      </c>
      <c r="H157" s="3">
        <v>42513</v>
      </c>
      <c r="I157" s="3">
        <v>42516</v>
      </c>
      <c r="J157" s="3" t="s">
        <v>2537</v>
      </c>
      <c r="K157" s="17">
        <f t="shared" si="29"/>
        <v>256.52</v>
      </c>
      <c r="L157" s="20">
        <f t="shared" si="30"/>
        <v>0.92854358334632781</v>
      </c>
      <c r="M157" s="2" t="s">
        <v>2550</v>
      </c>
      <c r="N157" s="2">
        <v>3650000</v>
      </c>
      <c r="O157" s="2">
        <v>4050000</v>
      </c>
      <c r="P157" s="2">
        <f t="shared" si="24"/>
        <v>400000</v>
      </c>
      <c r="Q157" s="4">
        <f t="shared" si="25"/>
        <v>0.1095890410958904</v>
      </c>
      <c r="R157" s="2">
        <v>35118</v>
      </c>
      <c r="S157" s="5">
        <f t="shared" si="31"/>
        <v>61418.633333333331</v>
      </c>
      <c r="T157" s="2">
        <v>68085</v>
      </c>
      <c r="U157" s="5">
        <f t="shared" si="26"/>
        <v>6666.3666666666686</v>
      </c>
      <c r="V157" s="4">
        <f t="shared" si="27"/>
        <v>0.10853980795187566</v>
      </c>
      <c r="W157" s="23">
        <f t="shared" si="32"/>
        <v>57029.877879567546</v>
      </c>
      <c r="X157" s="23">
        <f t="shared" si="33"/>
        <v>63219.889872134729</v>
      </c>
      <c r="Y157" s="23">
        <f t="shared" si="34"/>
        <v>6190.0119925671825</v>
      </c>
      <c r="Z157" s="4">
        <f t="shared" si="35"/>
        <v>0.10853980795187565</v>
      </c>
      <c r="AA157" s="11">
        <v>29591</v>
      </c>
      <c r="AB157" s="2">
        <v>1912</v>
      </c>
      <c r="AC157" s="2">
        <f t="shared" si="28"/>
        <v>104</v>
      </c>
      <c r="AD157" s="2" t="s">
        <v>217</v>
      </c>
    </row>
    <row r="158" spans="1:30" x14ac:dyDescent="0.2">
      <c r="A158">
        <v>21</v>
      </c>
      <c r="B158" s="6" t="s">
        <v>1212</v>
      </c>
      <c r="C158" s="6" t="s">
        <v>22</v>
      </c>
      <c r="D158" s="6" t="s">
        <v>23</v>
      </c>
      <c r="E158" s="2" t="s">
        <v>2768</v>
      </c>
      <c r="F158" s="6">
        <v>62</v>
      </c>
      <c r="G158" s="6">
        <v>74</v>
      </c>
      <c r="H158" s="7">
        <v>42511</v>
      </c>
      <c r="I158" s="7">
        <v>42516</v>
      </c>
      <c r="J158" s="3" t="s">
        <v>2537</v>
      </c>
      <c r="K158" s="17">
        <f t="shared" si="29"/>
        <v>256.52</v>
      </c>
      <c r="L158" s="20">
        <f t="shared" si="30"/>
        <v>0.92854358334632781</v>
      </c>
      <c r="M158" s="6" t="s">
        <v>2568</v>
      </c>
      <c r="N158" s="6">
        <v>2950000</v>
      </c>
      <c r="O158" s="6">
        <v>3250000</v>
      </c>
      <c r="P158" s="6">
        <f t="shared" si="24"/>
        <v>300000</v>
      </c>
      <c r="Q158" s="8">
        <f t="shared" si="25"/>
        <v>0.10169491525423729</v>
      </c>
      <c r="R158" s="6">
        <v>41308</v>
      </c>
      <c r="S158" s="5">
        <f t="shared" si="31"/>
        <v>48246.903225806454</v>
      </c>
      <c r="T158" s="6">
        <v>53086</v>
      </c>
      <c r="U158" s="9">
        <f t="shared" si="26"/>
        <v>4839.0967741935456</v>
      </c>
      <c r="V158" s="8">
        <f t="shared" si="27"/>
        <v>0.10029859847264133</v>
      </c>
      <c r="W158" s="23">
        <f t="shared" si="32"/>
        <v>44799.35240665383</v>
      </c>
      <c r="X158" s="23">
        <f t="shared" si="33"/>
        <v>49292.66466552316</v>
      </c>
      <c r="Y158" s="23">
        <f t="shared" si="34"/>
        <v>4493.3122588693295</v>
      </c>
      <c r="Z158" s="4">
        <f t="shared" si="35"/>
        <v>0.1002985984726413</v>
      </c>
      <c r="AA158" s="10">
        <v>2860</v>
      </c>
      <c r="AB158" s="6">
        <v>2003</v>
      </c>
      <c r="AC158" s="6">
        <f t="shared" si="28"/>
        <v>13</v>
      </c>
      <c r="AD158" s="6" t="s">
        <v>27</v>
      </c>
    </row>
    <row r="159" spans="1:30" x14ac:dyDescent="0.2">
      <c r="A159">
        <v>21</v>
      </c>
      <c r="B159" s="2" t="s">
        <v>2713</v>
      </c>
      <c r="C159" s="2" t="s">
        <v>22</v>
      </c>
      <c r="D159" s="2" t="s">
        <v>23</v>
      </c>
      <c r="E159" s="2" t="s">
        <v>2768</v>
      </c>
      <c r="F159" s="2">
        <v>92</v>
      </c>
      <c r="G159" s="2">
        <v>102</v>
      </c>
      <c r="H159" s="3">
        <v>42513</v>
      </c>
      <c r="I159" s="3">
        <v>42516</v>
      </c>
      <c r="J159" s="3" t="s">
        <v>2537</v>
      </c>
      <c r="K159" s="17">
        <f t="shared" si="29"/>
        <v>256.52</v>
      </c>
      <c r="L159" s="20">
        <f t="shared" si="30"/>
        <v>0.92854358334632781</v>
      </c>
      <c r="M159" s="2" t="s">
        <v>2550</v>
      </c>
      <c r="N159" s="2">
        <v>5700000</v>
      </c>
      <c r="O159" s="2">
        <v>6600000</v>
      </c>
      <c r="P159" s="2">
        <f t="shared" si="24"/>
        <v>900000</v>
      </c>
      <c r="Q159" s="4">
        <f t="shared" si="25"/>
        <v>0.15789473684210525</v>
      </c>
      <c r="R159" s="2">
        <v>35000</v>
      </c>
      <c r="S159" s="5">
        <f t="shared" si="31"/>
        <v>62336.956521739128</v>
      </c>
      <c r="T159" s="2">
        <v>72120</v>
      </c>
      <c r="U159" s="5">
        <f t="shared" si="26"/>
        <v>9783.0434782608718</v>
      </c>
      <c r="V159" s="4">
        <f t="shared" si="27"/>
        <v>0.15693809938971234</v>
      </c>
      <c r="W159" s="23">
        <f t="shared" si="32"/>
        <v>57882.580983599888</v>
      </c>
      <c r="X159" s="23">
        <f t="shared" si="33"/>
        <v>66966.563230937158</v>
      </c>
      <c r="Y159" s="23">
        <f t="shared" si="34"/>
        <v>9083.9822473372697</v>
      </c>
      <c r="Z159" s="4">
        <f t="shared" si="35"/>
        <v>0.15693809938971229</v>
      </c>
      <c r="AA159" s="2">
        <v>524</v>
      </c>
      <c r="AB159" s="2">
        <v>1894</v>
      </c>
      <c r="AC159" s="2">
        <f t="shared" si="28"/>
        <v>122</v>
      </c>
      <c r="AD159" s="2" t="s">
        <v>37</v>
      </c>
    </row>
    <row r="160" spans="1:30" x14ac:dyDescent="0.2">
      <c r="A160">
        <v>21</v>
      </c>
      <c r="B160" s="2" t="s">
        <v>2558</v>
      </c>
      <c r="C160" s="2" t="s">
        <v>22</v>
      </c>
      <c r="D160" s="2" t="s">
        <v>23</v>
      </c>
      <c r="E160" s="2" t="s">
        <v>2768</v>
      </c>
      <c r="F160" s="2">
        <v>30</v>
      </c>
      <c r="G160" s="2">
        <v>35</v>
      </c>
      <c r="H160" s="3">
        <v>42515</v>
      </c>
      <c r="I160" s="3">
        <v>42517</v>
      </c>
      <c r="J160" s="3" t="s">
        <v>2537</v>
      </c>
      <c r="K160" s="17">
        <f t="shared" si="29"/>
        <v>256.52</v>
      </c>
      <c r="L160" s="20">
        <f t="shared" si="30"/>
        <v>0.92854358334632781</v>
      </c>
      <c r="M160" s="2" t="s">
        <v>2548</v>
      </c>
      <c r="N160" s="2">
        <v>2250000</v>
      </c>
      <c r="O160" s="2">
        <v>2600000</v>
      </c>
      <c r="P160" s="2">
        <f t="shared" si="24"/>
        <v>350000</v>
      </c>
      <c r="Q160" s="4">
        <f t="shared" si="25"/>
        <v>0.15555555555555556</v>
      </c>
      <c r="R160" s="2"/>
      <c r="S160" s="5">
        <f t="shared" si="31"/>
        <v>75000</v>
      </c>
      <c r="T160" s="2">
        <v>86667</v>
      </c>
      <c r="U160" s="5">
        <f t="shared" si="26"/>
        <v>11667</v>
      </c>
      <c r="V160" s="4">
        <f t="shared" si="27"/>
        <v>0.15556</v>
      </c>
      <c r="W160" s="23">
        <f t="shared" si="32"/>
        <v>69640.768750974588</v>
      </c>
      <c r="X160" s="23">
        <f t="shared" si="33"/>
        <v>80474.08673787619</v>
      </c>
      <c r="Y160" s="23">
        <f t="shared" si="34"/>
        <v>10833.317986901602</v>
      </c>
      <c r="Z160" s="4">
        <f t="shared" si="35"/>
        <v>0.15555999999999992</v>
      </c>
      <c r="AA160" s="2">
        <v>251</v>
      </c>
      <c r="AB160" s="2">
        <v>1914</v>
      </c>
      <c r="AC160" s="2">
        <f t="shared" si="28"/>
        <v>102</v>
      </c>
      <c r="AD160" s="2" t="s">
        <v>217</v>
      </c>
    </row>
    <row r="161" spans="1:30" x14ac:dyDescent="0.2">
      <c r="A161">
        <v>21</v>
      </c>
      <c r="B161" s="6" t="s">
        <v>2743</v>
      </c>
      <c r="C161" s="6" t="s">
        <v>22</v>
      </c>
      <c r="D161" s="6" t="s">
        <v>23</v>
      </c>
      <c r="E161" s="2" t="s">
        <v>2768</v>
      </c>
      <c r="F161" s="6">
        <v>124</v>
      </c>
      <c r="G161" s="6">
        <v>139</v>
      </c>
      <c r="H161" s="7">
        <v>42514</v>
      </c>
      <c r="I161" s="7">
        <v>42517</v>
      </c>
      <c r="J161" s="3" t="s">
        <v>2537</v>
      </c>
      <c r="K161" s="17">
        <f t="shared" si="29"/>
        <v>256.52</v>
      </c>
      <c r="L161" s="20">
        <f t="shared" si="30"/>
        <v>0.92854358334632781</v>
      </c>
      <c r="M161" s="6" t="s">
        <v>2550</v>
      </c>
      <c r="N161" s="6">
        <v>7100000</v>
      </c>
      <c r="O161" s="6">
        <v>7500000</v>
      </c>
      <c r="P161" s="6">
        <f t="shared" si="24"/>
        <v>400000</v>
      </c>
      <c r="Q161" s="8">
        <f t="shared" si="25"/>
        <v>5.6338028169014086E-2</v>
      </c>
      <c r="R161" s="6"/>
      <c r="S161" s="5">
        <f t="shared" si="31"/>
        <v>57258.06451612903</v>
      </c>
      <c r="T161" s="6">
        <v>60484</v>
      </c>
      <c r="U161" s="9">
        <f t="shared" si="26"/>
        <v>3225.9354838709696</v>
      </c>
      <c r="V161" s="8">
        <f t="shared" si="27"/>
        <v>5.6340281690140881E-2</v>
      </c>
      <c r="W161" s="23">
        <f t="shared" si="32"/>
        <v>53166.608401281672</v>
      </c>
      <c r="X161" s="23">
        <f t="shared" si="33"/>
        <v>56162.030095119291</v>
      </c>
      <c r="Y161" s="23">
        <f t="shared" si="34"/>
        <v>2995.4216938376194</v>
      </c>
      <c r="Z161" s="4">
        <f t="shared" si="35"/>
        <v>5.6340281690140867E-2</v>
      </c>
      <c r="AA161" s="6">
        <v>498</v>
      </c>
      <c r="AB161" s="6">
        <v>1897</v>
      </c>
      <c r="AC161" s="6">
        <f t="shared" si="28"/>
        <v>119</v>
      </c>
      <c r="AD161" s="6" t="s">
        <v>108</v>
      </c>
    </row>
    <row r="162" spans="1:30" x14ac:dyDescent="0.2">
      <c r="A162">
        <v>21</v>
      </c>
      <c r="B162" s="2" t="s">
        <v>2747</v>
      </c>
      <c r="C162" s="2" t="s">
        <v>22</v>
      </c>
      <c r="D162" s="2" t="s">
        <v>23</v>
      </c>
      <c r="E162" s="2" t="s">
        <v>2768</v>
      </c>
      <c r="F162" s="2">
        <v>133</v>
      </c>
      <c r="G162" s="2">
        <v>146</v>
      </c>
      <c r="H162" s="3">
        <v>42517</v>
      </c>
      <c r="I162" s="3">
        <v>42517</v>
      </c>
      <c r="J162" s="3" t="s">
        <v>2537</v>
      </c>
      <c r="K162" s="17">
        <f t="shared" si="29"/>
        <v>256.52</v>
      </c>
      <c r="L162" s="20">
        <f t="shared" si="30"/>
        <v>0.92854358334632781</v>
      </c>
      <c r="M162" s="2" t="s">
        <v>2554</v>
      </c>
      <c r="N162" s="2">
        <v>6950000</v>
      </c>
      <c r="O162" s="2">
        <v>7800000</v>
      </c>
      <c r="P162" s="2">
        <f t="shared" si="24"/>
        <v>850000</v>
      </c>
      <c r="Q162" s="4">
        <f t="shared" si="25"/>
        <v>0.1223021582733813</v>
      </c>
      <c r="R162" s="2"/>
      <c r="S162" s="5">
        <f t="shared" si="31"/>
        <v>52255.639097744359</v>
      </c>
      <c r="T162" s="2">
        <v>58647</v>
      </c>
      <c r="U162" s="5">
        <f t="shared" si="26"/>
        <v>6391.3609022556411</v>
      </c>
      <c r="V162" s="4">
        <f t="shared" si="27"/>
        <v>0.12230949640287773</v>
      </c>
      <c r="W162" s="23">
        <f t="shared" si="32"/>
        <v>48521.638377872012</v>
      </c>
      <c r="X162" s="23">
        <f t="shared" si="33"/>
        <v>54456.295532512086</v>
      </c>
      <c r="Y162" s="23">
        <f t="shared" si="34"/>
        <v>5934.6571546400737</v>
      </c>
      <c r="Z162" s="4">
        <f t="shared" si="35"/>
        <v>0.12230949640287779</v>
      </c>
      <c r="AA162" s="2">
        <v>602</v>
      </c>
      <c r="AB162" s="2">
        <v>1897</v>
      </c>
      <c r="AC162" s="2">
        <f t="shared" si="28"/>
        <v>119</v>
      </c>
      <c r="AD162" s="2" t="s">
        <v>161</v>
      </c>
    </row>
    <row r="163" spans="1:30" x14ac:dyDescent="0.2">
      <c r="A163">
        <v>21</v>
      </c>
      <c r="B163" s="6" t="s">
        <v>2597</v>
      </c>
      <c r="C163" s="6" t="s">
        <v>22</v>
      </c>
      <c r="D163" s="6" t="s">
        <v>23</v>
      </c>
      <c r="E163" s="2" t="s">
        <v>2768</v>
      </c>
      <c r="F163" s="6">
        <v>49</v>
      </c>
      <c r="G163" s="6">
        <v>55</v>
      </c>
      <c r="H163" s="7">
        <v>42515</v>
      </c>
      <c r="I163" s="7">
        <v>42519</v>
      </c>
      <c r="J163" s="3" t="s">
        <v>2537</v>
      </c>
      <c r="K163" s="17">
        <f t="shared" si="29"/>
        <v>256.52</v>
      </c>
      <c r="L163" s="20">
        <f t="shared" si="30"/>
        <v>0.92854358334632781</v>
      </c>
      <c r="M163" s="6" t="s">
        <v>2546</v>
      </c>
      <c r="N163" s="6">
        <v>3290000</v>
      </c>
      <c r="O163" s="6">
        <v>3900000</v>
      </c>
      <c r="P163" s="6">
        <f t="shared" si="24"/>
        <v>610000</v>
      </c>
      <c r="Q163" s="8">
        <f t="shared" si="25"/>
        <v>0.18541033434650456</v>
      </c>
      <c r="R163" s="6">
        <v>2082</v>
      </c>
      <c r="S163" s="5">
        <f t="shared" si="31"/>
        <v>67185.346938775503</v>
      </c>
      <c r="T163" s="6">
        <v>79634</v>
      </c>
      <c r="U163" s="9">
        <f t="shared" si="26"/>
        <v>12448.653061224497</v>
      </c>
      <c r="V163" s="8">
        <f t="shared" si="27"/>
        <v>0.18528821578563365</v>
      </c>
      <c r="W163" s="23">
        <f t="shared" si="32"/>
        <v>62384.522794896839</v>
      </c>
      <c r="X163" s="23">
        <f t="shared" si="33"/>
        <v>73943.639716201462</v>
      </c>
      <c r="Y163" s="23">
        <f t="shared" si="34"/>
        <v>11559.116921304623</v>
      </c>
      <c r="Z163" s="4">
        <f t="shared" si="35"/>
        <v>0.18528821578563359</v>
      </c>
      <c r="AA163" s="6">
        <v>420</v>
      </c>
      <c r="AB163" s="6">
        <v>1892</v>
      </c>
      <c r="AC163" s="6">
        <f t="shared" si="28"/>
        <v>124</v>
      </c>
      <c r="AD163" s="6" t="s">
        <v>63</v>
      </c>
    </row>
    <row r="164" spans="1:30" x14ac:dyDescent="0.2">
      <c r="A164">
        <v>22</v>
      </c>
      <c r="B164" s="6" t="s">
        <v>765</v>
      </c>
      <c r="C164" s="6" t="s">
        <v>22</v>
      </c>
      <c r="D164" s="6" t="s">
        <v>23</v>
      </c>
      <c r="E164" s="2" t="s">
        <v>2768</v>
      </c>
      <c r="F164" s="6">
        <v>74</v>
      </c>
      <c r="G164" s="6">
        <v>82</v>
      </c>
      <c r="H164" s="7">
        <v>42517</v>
      </c>
      <c r="I164" s="7">
        <v>42520</v>
      </c>
      <c r="J164" s="3" t="s">
        <v>2537</v>
      </c>
      <c r="K164" s="17">
        <f t="shared" si="29"/>
        <v>256.52</v>
      </c>
      <c r="L164" s="20">
        <f t="shared" si="30"/>
        <v>0.92854358334632781</v>
      </c>
      <c r="M164" s="6" t="s">
        <v>2550</v>
      </c>
      <c r="N164" s="6">
        <v>5300000</v>
      </c>
      <c r="O164" s="6">
        <v>5800000</v>
      </c>
      <c r="P164" s="6">
        <f t="shared" si="24"/>
        <v>500000</v>
      </c>
      <c r="Q164" s="8">
        <f t="shared" si="25"/>
        <v>9.4339622641509441E-2</v>
      </c>
      <c r="R164" s="6">
        <v>4546</v>
      </c>
      <c r="S164" s="5">
        <f t="shared" si="31"/>
        <v>71683.054054054053</v>
      </c>
      <c r="T164" s="6">
        <v>78440</v>
      </c>
      <c r="U164" s="9">
        <f t="shared" si="26"/>
        <v>6756.9459459459467</v>
      </c>
      <c r="V164" s="8">
        <f t="shared" si="27"/>
        <v>9.4261412758038121E-2</v>
      </c>
      <c r="W164" s="23">
        <f t="shared" si="32"/>
        <v>66560.839876559854</v>
      </c>
      <c r="X164" s="23">
        <f t="shared" si="33"/>
        <v>72834.958677685951</v>
      </c>
      <c r="Y164" s="23">
        <f t="shared" si="34"/>
        <v>6274.1188011260965</v>
      </c>
      <c r="Z164" s="4">
        <f t="shared" si="35"/>
        <v>9.4261412758038191E-2</v>
      </c>
      <c r="AA164" s="10">
        <v>2962</v>
      </c>
      <c r="AB164" s="6">
        <v>1992</v>
      </c>
      <c r="AC164" s="6">
        <f t="shared" si="28"/>
        <v>24</v>
      </c>
      <c r="AD164" s="6" t="s">
        <v>37</v>
      </c>
    </row>
    <row r="165" spans="1:30" x14ac:dyDescent="0.2">
      <c r="A165">
        <v>22</v>
      </c>
      <c r="B165" s="6" t="s">
        <v>2707</v>
      </c>
      <c r="C165" s="6" t="s">
        <v>22</v>
      </c>
      <c r="D165" s="6" t="s">
        <v>23</v>
      </c>
      <c r="E165" s="2" t="s">
        <v>2768</v>
      </c>
      <c r="F165" s="6">
        <v>90</v>
      </c>
      <c r="G165" s="6">
        <v>100</v>
      </c>
      <c r="H165" s="7">
        <v>42518</v>
      </c>
      <c r="I165" s="7">
        <v>42520</v>
      </c>
      <c r="J165" s="3" t="s">
        <v>2537</v>
      </c>
      <c r="K165" s="17">
        <f t="shared" si="29"/>
        <v>256.52</v>
      </c>
      <c r="L165" s="20">
        <f t="shared" si="30"/>
        <v>0.92854358334632781</v>
      </c>
      <c r="M165" s="6" t="s">
        <v>2548</v>
      </c>
      <c r="N165" s="6">
        <v>6450000</v>
      </c>
      <c r="O165" s="6">
        <v>7150000</v>
      </c>
      <c r="P165" s="6">
        <f t="shared" si="24"/>
        <v>700000</v>
      </c>
      <c r="Q165" s="8">
        <f t="shared" si="25"/>
        <v>0.10852713178294573</v>
      </c>
      <c r="R165" s="6">
        <v>61237</v>
      </c>
      <c r="S165" s="5">
        <f t="shared" si="31"/>
        <v>72347.077777777784</v>
      </c>
      <c r="T165" s="6">
        <v>80125</v>
      </c>
      <c r="U165" s="9">
        <f t="shared" si="26"/>
        <v>7777.9222222222161</v>
      </c>
      <c r="V165" s="8">
        <f t="shared" si="27"/>
        <v>0.10750845039122357</v>
      </c>
      <c r="W165" s="23">
        <f t="shared" si="32"/>
        <v>67177.414844413259</v>
      </c>
      <c r="X165" s="23">
        <f t="shared" si="33"/>
        <v>74399.554615624511</v>
      </c>
      <c r="Y165" s="23">
        <f t="shared" si="34"/>
        <v>7222.1397712112521</v>
      </c>
      <c r="Z165" s="4">
        <f t="shared" si="35"/>
        <v>0.10750845039122361</v>
      </c>
      <c r="AA165" s="6">
        <v>593</v>
      </c>
      <c r="AB165" s="6">
        <v>1897</v>
      </c>
      <c r="AC165" s="6">
        <f t="shared" si="28"/>
        <v>119</v>
      </c>
      <c r="AD165" s="6" t="s">
        <v>67</v>
      </c>
    </row>
    <row r="166" spans="1:30" x14ac:dyDescent="0.2">
      <c r="A166">
        <v>22</v>
      </c>
      <c r="B166" s="6" t="s">
        <v>2734</v>
      </c>
      <c r="C166" s="6" t="s">
        <v>22</v>
      </c>
      <c r="D166" s="6" t="s">
        <v>23</v>
      </c>
      <c r="E166" s="2" t="s">
        <v>2768</v>
      </c>
      <c r="F166" s="6">
        <v>111</v>
      </c>
      <c r="G166" s="6">
        <v>125</v>
      </c>
      <c r="H166" s="7">
        <v>42517</v>
      </c>
      <c r="I166" s="7">
        <v>42520</v>
      </c>
      <c r="J166" s="3" t="s">
        <v>2537</v>
      </c>
      <c r="K166" s="17">
        <f t="shared" si="29"/>
        <v>256.52</v>
      </c>
      <c r="L166" s="20">
        <f t="shared" si="30"/>
        <v>0.92854358334632781</v>
      </c>
      <c r="M166" s="6" t="s">
        <v>2550</v>
      </c>
      <c r="N166" s="6">
        <v>7250000</v>
      </c>
      <c r="O166" s="6">
        <v>7700000</v>
      </c>
      <c r="P166" s="6">
        <f t="shared" si="24"/>
        <v>450000</v>
      </c>
      <c r="Q166" s="8">
        <f t="shared" si="25"/>
        <v>6.2068965517241378E-2</v>
      </c>
      <c r="R166" s="6"/>
      <c r="S166" s="5">
        <f t="shared" si="31"/>
        <v>65315.315315315318</v>
      </c>
      <c r="T166" s="6">
        <v>69369</v>
      </c>
      <c r="U166" s="9">
        <f t="shared" si="26"/>
        <v>4053.684684684682</v>
      </c>
      <c r="V166" s="8">
        <f t="shared" si="27"/>
        <v>6.2063310344827545E-2</v>
      </c>
      <c r="W166" s="23">
        <f t="shared" si="32"/>
        <v>60648.116930278171</v>
      </c>
      <c r="X166" s="23">
        <f t="shared" si="33"/>
        <v>64412.139833151414</v>
      </c>
      <c r="Y166" s="23">
        <f t="shared" si="34"/>
        <v>3764.0229028732429</v>
      </c>
      <c r="Z166" s="4">
        <f t="shared" si="35"/>
        <v>6.2063310344827531E-2</v>
      </c>
      <c r="AA166" s="6">
        <v>458</v>
      </c>
      <c r="AB166" s="6">
        <v>1915</v>
      </c>
      <c r="AC166" s="6">
        <f t="shared" si="28"/>
        <v>101</v>
      </c>
      <c r="AD166" s="6" t="s">
        <v>37</v>
      </c>
    </row>
    <row r="167" spans="1:30" x14ac:dyDescent="0.2">
      <c r="A167">
        <v>22</v>
      </c>
      <c r="B167" s="2" t="s">
        <v>302</v>
      </c>
      <c r="C167" s="2" t="s">
        <v>22</v>
      </c>
      <c r="D167" s="2" t="s">
        <v>23</v>
      </c>
      <c r="E167" s="2" t="s">
        <v>2768</v>
      </c>
      <c r="F167" s="2">
        <v>64</v>
      </c>
      <c r="G167" s="2">
        <v>70</v>
      </c>
      <c r="H167" s="3">
        <v>42519</v>
      </c>
      <c r="I167" s="3">
        <v>42521</v>
      </c>
      <c r="J167" s="3" t="s">
        <v>2537</v>
      </c>
      <c r="K167" s="17">
        <f t="shared" si="29"/>
        <v>256.52</v>
      </c>
      <c r="L167" s="20">
        <f t="shared" si="30"/>
        <v>0.92854358334632781</v>
      </c>
      <c r="M167" s="2" t="s">
        <v>2548</v>
      </c>
      <c r="N167" s="2">
        <v>5700000</v>
      </c>
      <c r="O167" s="2">
        <v>6200000</v>
      </c>
      <c r="P167" s="2">
        <f t="shared" si="24"/>
        <v>500000</v>
      </c>
      <c r="Q167" s="4">
        <f t="shared" si="25"/>
        <v>8.771929824561403E-2</v>
      </c>
      <c r="R167" s="2">
        <v>20199</v>
      </c>
      <c r="S167" s="5">
        <f t="shared" si="31"/>
        <v>89378.109375</v>
      </c>
      <c r="T167" s="2">
        <v>97191</v>
      </c>
      <c r="U167" s="5">
        <f t="shared" si="26"/>
        <v>7812.890625</v>
      </c>
      <c r="V167" s="4">
        <f t="shared" si="27"/>
        <v>8.7413916893450738E-2</v>
      </c>
      <c r="W167" s="23">
        <f t="shared" si="32"/>
        <v>82991.469951782521</v>
      </c>
      <c r="X167" s="23">
        <f t="shared" si="33"/>
        <v>90246.079409012949</v>
      </c>
      <c r="Y167" s="23">
        <f t="shared" si="34"/>
        <v>7254.6094572304282</v>
      </c>
      <c r="Z167" s="4">
        <f t="shared" si="35"/>
        <v>8.7413916893450697E-2</v>
      </c>
      <c r="AA167" s="11">
        <v>6789</v>
      </c>
      <c r="AB167" s="2">
        <v>2005</v>
      </c>
      <c r="AC167" s="2">
        <f t="shared" si="28"/>
        <v>11</v>
      </c>
      <c r="AD167" s="2" t="s">
        <v>102</v>
      </c>
    </row>
    <row r="168" spans="1:30" x14ac:dyDescent="0.2">
      <c r="A168">
        <v>22</v>
      </c>
      <c r="B168" s="2" t="s">
        <v>2724</v>
      </c>
      <c r="C168" s="2" t="s">
        <v>22</v>
      </c>
      <c r="D168" s="2" t="s">
        <v>23</v>
      </c>
      <c r="E168" s="2" t="s">
        <v>2768</v>
      </c>
      <c r="F168" s="2">
        <v>96</v>
      </c>
      <c r="G168" s="2">
        <v>109</v>
      </c>
      <c r="H168" s="3">
        <v>42518</v>
      </c>
      <c r="I168" s="3">
        <v>42521</v>
      </c>
      <c r="J168" s="3" t="s">
        <v>2537</v>
      </c>
      <c r="K168" s="17">
        <f t="shared" si="29"/>
        <v>256.52</v>
      </c>
      <c r="L168" s="20">
        <f t="shared" si="30"/>
        <v>0.92854358334632781</v>
      </c>
      <c r="M168" s="2" t="s">
        <v>2550</v>
      </c>
      <c r="N168" s="2">
        <v>5700000</v>
      </c>
      <c r="O168" s="2">
        <v>6350000</v>
      </c>
      <c r="P168" s="2">
        <f t="shared" si="24"/>
        <v>650000</v>
      </c>
      <c r="Q168" s="4">
        <f t="shared" si="25"/>
        <v>0.11403508771929824</v>
      </c>
      <c r="R168" s="2"/>
      <c r="S168" s="5">
        <f t="shared" si="31"/>
        <v>59375</v>
      </c>
      <c r="T168" s="2">
        <v>66146</v>
      </c>
      <c r="U168" s="5">
        <f t="shared" si="26"/>
        <v>6771</v>
      </c>
      <c r="V168" s="4">
        <f t="shared" si="27"/>
        <v>0.1140378947368421</v>
      </c>
      <c r="W168" s="23">
        <f t="shared" si="32"/>
        <v>55132.275261188217</v>
      </c>
      <c r="X168" s="23">
        <f t="shared" si="33"/>
        <v>61419.443864026201</v>
      </c>
      <c r="Y168" s="23">
        <f t="shared" si="34"/>
        <v>6287.1686028379845</v>
      </c>
      <c r="Z168" s="4">
        <f t="shared" si="35"/>
        <v>0.11403789473684207</v>
      </c>
      <c r="AA168" s="2">
        <v>784</v>
      </c>
      <c r="AB168" s="2">
        <v>2012</v>
      </c>
      <c r="AC168" s="2">
        <f t="shared" si="28"/>
        <v>4</v>
      </c>
      <c r="AD168" s="2" t="s">
        <v>130</v>
      </c>
    </row>
    <row r="169" spans="1:30" x14ac:dyDescent="0.2">
      <c r="A169">
        <v>22</v>
      </c>
      <c r="B169" s="6" t="s">
        <v>2645</v>
      </c>
      <c r="C169" s="6" t="s">
        <v>22</v>
      </c>
      <c r="D169" s="6" t="s">
        <v>23</v>
      </c>
      <c r="E169" s="2" t="s">
        <v>2768</v>
      </c>
      <c r="F169" s="6">
        <v>68</v>
      </c>
      <c r="G169" s="6">
        <v>74</v>
      </c>
      <c r="H169" s="7">
        <v>42518</v>
      </c>
      <c r="I169" s="7">
        <v>42522</v>
      </c>
      <c r="J169" s="7" t="s">
        <v>2538</v>
      </c>
      <c r="K169" s="17">
        <f t="shared" si="29"/>
        <v>259.83</v>
      </c>
      <c r="L169" s="20">
        <f t="shared" si="30"/>
        <v>0.91671477504522192</v>
      </c>
      <c r="M169" s="6" t="s">
        <v>2546</v>
      </c>
      <c r="N169" s="6">
        <v>5200000</v>
      </c>
      <c r="O169" s="6">
        <v>5730000</v>
      </c>
      <c r="P169" s="6">
        <f t="shared" si="24"/>
        <v>530000</v>
      </c>
      <c r="Q169" s="8">
        <f t="shared" si="25"/>
        <v>0.10192307692307692</v>
      </c>
      <c r="R169" s="6">
        <v>38956</v>
      </c>
      <c r="S169" s="5">
        <f t="shared" si="31"/>
        <v>77043.470588235301</v>
      </c>
      <c r="T169" s="6">
        <v>84838</v>
      </c>
      <c r="U169" s="9">
        <f t="shared" si="26"/>
        <v>7794.529411764699</v>
      </c>
      <c r="V169" s="8">
        <f t="shared" si="27"/>
        <v>0.101170538557682</v>
      </c>
      <c r="W169" s="23">
        <f t="shared" si="32"/>
        <v>70626.8878089973</v>
      </c>
      <c r="X169" s="23">
        <f t="shared" si="33"/>
        <v>77772.248085286541</v>
      </c>
      <c r="Y169" s="23">
        <f t="shared" si="34"/>
        <v>7145.3602762892406</v>
      </c>
      <c r="Z169" s="4">
        <f t="shared" si="35"/>
        <v>0.10117053855768197</v>
      </c>
      <c r="AA169" s="10">
        <v>1032</v>
      </c>
      <c r="AB169" s="6">
        <v>1900</v>
      </c>
      <c r="AC169" s="6">
        <f t="shared" si="28"/>
        <v>116</v>
      </c>
      <c r="AD169" s="6" t="s">
        <v>67</v>
      </c>
    </row>
    <row r="170" spans="1:30" x14ac:dyDescent="0.2">
      <c r="A170">
        <v>22</v>
      </c>
      <c r="B170" s="2" t="s">
        <v>2721</v>
      </c>
      <c r="C170" s="2" t="s">
        <v>22</v>
      </c>
      <c r="D170" s="2" t="s">
        <v>23</v>
      </c>
      <c r="E170" s="2" t="s">
        <v>2768</v>
      </c>
      <c r="F170" s="2">
        <v>95</v>
      </c>
      <c r="G170" s="2">
        <v>105</v>
      </c>
      <c r="H170" s="3">
        <v>42518</v>
      </c>
      <c r="I170" s="3">
        <v>42522</v>
      </c>
      <c r="J170" s="3" t="s">
        <v>2538</v>
      </c>
      <c r="K170" s="17">
        <f t="shared" si="29"/>
        <v>259.83</v>
      </c>
      <c r="L170" s="20">
        <f t="shared" si="30"/>
        <v>0.91671477504522192</v>
      </c>
      <c r="M170" s="2" t="s">
        <v>2546</v>
      </c>
      <c r="N170" s="2">
        <v>6290000</v>
      </c>
      <c r="O170" s="2">
        <v>7150000</v>
      </c>
      <c r="P170" s="2">
        <f t="shared" si="24"/>
        <v>860000</v>
      </c>
      <c r="Q170" s="4">
        <f t="shared" si="25"/>
        <v>0.13672496025437203</v>
      </c>
      <c r="R170" s="2"/>
      <c r="S170" s="5">
        <f t="shared" si="31"/>
        <v>66210.526315789481</v>
      </c>
      <c r="T170" s="2">
        <v>75263</v>
      </c>
      <c r="U170" s="5">
        <f t="shared" si="26"/>
        <v>9052.4736842105194</v>
      </c>
      <c r="V170" s="4">
        <f t="shared" si="27"/>
        <v>0.13672257551669303</v>
      </c>
      <c r="W170" s="23">
        <f t="shared" si="32"/>
        <v>60696.167737204698</v>
      </c>
      <c r="X170" s="23">
        <f t="shared" si="33"/>
        <v>68994.704114228531</v>
      </c>
      <c r="Y170" s="23">
        <f t="shared" si="34"/>
        <v>8298.5363770238328</v>
      </c>
      <c r="Z170" s="4">
        <f t="shared" si="35"/>
        <v>0.13672257551669298</v>
      </c>
      <c r="AA170" s="2">
        <v>504</v>
      </c>
      <c r="AB170" s="2">
        <v>1896</v>
      </c>
      <c r="AC170" s="2">
        <f t="shared" si="28"/>
        <v>120</v>
      </c>
      <c r="AD170" s="2" t="s">
        <v>25</v>
      </c>
    </row>
    <row r="171" spans="1:30" x14ac:dyDescent="0.2">
      <c r="A171">
        <v>22</v>
      </c>
      <c r="B171" s="2" t="s">
        <v>2565</v>
      </c>
      <c r="C171" s="2" t="s">
        <v>22</v>
      </c>
      <c r="D171" s="2" t="s">
        <v>23</v>
      </c>
      <c r="E171" s="2" t="s">
        <v>2768</v>
      </c>
      <c r="F171" s="2">
        <v>33</v>
      </c>
      <c r="G171" s="2">
        <v>38</v>
      </c>
      <c r="H171" s="3">
        <v>42523</v>
      </c>
      <c r="I171" s="3">
        <v>42524</v>
      </c>
      <c r="J171" s="7" t="s">
        <v>2538</v>
      </c>
      <c r="K171" s="17">
        <f t="shared" si="29"/>
        <v>259.83</v>
      </c>
      <c r="L171" s="20">
        <f t="shared" si="30"/>
        <v>0.91671477504522192</v>
      </c>
      <c r="M171" s="2" t="s">
        <v>2555</v>
      </c>
      <c r="N171" s="2">
        <v>2100000</v>
      </c>
      <c r="O171" s="2">
        <v>2300000</v>
      </c>
      <c r="P171" s="2">
        <f t="shared" si="24"/>
        <v>200000</v>
      </c>
      <c r="Q171" s="4">
        <f t="shared" si="25"/>
        <v>9.5238095238095233E-2</v>
      </c>
      <c r="R171" s="2">
        <v>1770</v>
      </c>
      <c r="S171" s="5">
        <f t="shared" si="31"/>
        <v>63690</v>
      </c>
      <c r="T171" s="2">
        <v>69751</v>
      </c>
      <c r="U171" s="5">
        <f t="shared" si="26"/>
        <v>6061</v>
      </c>
      <c r="V171" s="4">
        <f t="shared" si="27"/>
        <v>9.516407599309154E-2</v>
      </c>
      <c r="W171" s="23">
        <f t="shared" si="32"/>
        <v>58385.564022630184</v>
      </c>
      <c r="X171" s="23">
        <f t="shared" si="33"/>
        <v>63941.772274179275</v>
      </c>
      <c r="Y171" s="23">
        <f t="shared" si="34"/>
        <v>5556.2082515490911</v>
      </c>
      <c r="Z171" s="4">
        <f t="shared" si="35"/>
        <v>9.5164075993091554E-2</v>
      </c>
      <c r="AA171" s="11">
        <v>17810</v>
      </c>
      <c r="AB171" s="2">
        <v>2003</v>
      </c>
      <c r="AC171" s="2">
        <f t="shared" si="28"/>
        <v>13</v>
      </c>
      <c r="AD171" s="2" t="s">
        <v>225</v>
      </c>
    </row>
    <row r="172" spans="1:30" x14ac:dyDescent="0.2">
      <c r="A172">
        <v>22</v>
      </c>
      <c r="B172" s="6" t="s">
        <v>2681</v>
      </c>
      <c r="C172" s="6" t="s">
        <v>22</v>
      </c>
      <c r="D172" s="6" t="s">
        <v>23</v>
      </c>
      <c r="E172" s="2" t="s">
        <v>2768</v>
      </c>
      <c r="F172" s="6">
        <v>80</v>
      </c>
      <c r="G172" s="6">
        <v>90</v>
      </c>
      <c r="H172" s="7">
        <v>42520</v>
      </c>
      <c r="I172" s="7">
        <v>42524</v>
      </c>
      <c r="J172" s="3" t="s">
        <v>2538</v>
      </c>
      <c r="K172" s="17">
        <f t="shared" si="29"/>
        <v>259.83</v>
      </c>
      <c r="L172" s="20">
        <f t="shared" si="30"/>
        <v>0.91671477504522192</v>
      </c>
      <c r="M172" s="6" t="s">
        <v>2546</v>
      </c>
      <c r="N172" s="6">
        <v>5500000</v>
      </c>
      <c r="O172" s="6">
        <v>6150000</v>
      </c>
      <c r="P172" s="6">
        <f t="shared" si="24"/>
        <v>650000</v>
      </c>
      <c r="Q172" s="8">
        <f t="shared" si="25"/>
        <v>0.11818181818181818</v>
      </c>
      <c r="R172" s="6">
        <v>23000</v>
      </c>
      <c r="S172" s="5">
        <f t="shared" si="31"/>
        <v>69037.5</v>
      </c>
      <c r="T172" s="6">
        <v>77163</v>
      </c>
      <c r="U172" s="9">
        <f t="shared" si="26"/>
        <v>8125.5</v>
      </c>
      <c r="V172" s="8">
        <f t="shared" si="27"/>
        <v>0.11769690385659967</v>
      </c>
      <c r="W172" s="23">
        <f t="shared" si="32"/>
        <v>63287.696282184508</v>
      </c>
      <c r="X172" s="23">
        <f t="shared" si="33"/>
        <v>70736.46218681446</v>
      </c>
      <c r="Y172" s="23">
        <f t="shared" si="34"/>
        <v>7448.7659046299523</v>
      </c>
      <c r="Z172" s="4">
        <f t="shared" si="35"/>
        <v>0.1176969038565997</v>
      </c>
      <c r="AA172" s="6">
        <v>877</v>
      </c>
      <c r="AB172" s="6">
        <v>1932</v>
      </c>
      <c r="AC172" s="6">
        <f t="shared" si="28"/>
        <v>84</v>
      </c>
      <c r="AD172" s="6" t="s">
        <v>108</v>
      </c>
    </row>
    <row r="173" spans="1:30" x14ac:dyDescent="0.2">
      <c r="A173">
        <v>22</v>
      </c>
      <c r="B173" s="6" t="s">
        <v>2682</v>
      </c>
      <c r="C173" s="6" t="s">
        <v>22</v>
      </c>
      <c r="D173" s="6" t="s">
        <v>23</v>
      </c>
      <c r="E173" s="2" t="s">
        <v>2768</v>
      </c>
      <c r="F173" s="6">
        <v>80</v>
      </c>
      <c r="G173" s="6"/>
      <c r="H173" s="7">
        <v>42520</v>
      </c>
      <c r="I173" s="7">
        <v>42524</v>
      </c>
      <c r="J173" s="7" t="s">
        <v>2538</v>
      </c>
      <c r="K173" s="17">
        <f t="shared" si="29"/>
        <v>259.83</v>
      </c>
      <c r="L173" s="20">
        <f t="shared" si="30"/>
        <v>0.91671477504522192</v>
      </c>
      <c r="M173" s="6" t="s">
        <v>2546</v>
      </c>
      <c r="N173" s="6">
        <v>6650000</v>
      </c>
      <c r="O173" s="6">
        <v>7000000</v>
      </c>
      <c r="P173" s="6">
        <f t="shared" si="24"/>
        <v>350000</v>
      </c>
      <c r="Q173" s="8">
        <f t="shared" si="25"/>
        <v>5.2631578947368418E-2</v>
      </c>
      <c r="R173" s="6"/>
      <c r="S173" s="5">
        <f t="shared" si="31"/>
        <v>83125</v>
      </c>
      <c r="T173" s="6">
        <v>87500</v>
      </c>
      <c r="U173" s="9">
        <f t="shared" si="26"/>
        <v>4375</v>
      </c>
      <c r="V173" s="8">
        <f t="shared" si="27"/>
        <v>5.2631578947368418E-2</v>
      </c>
      <c r="W173" s="23">
        <f t="shared" si="32"/>
        <v>76201.915675634067</v>
      </c>
      <c r="X173" s="23">
        <f t="shared" si="33"/>
        <v>80212.542816456917</v>
      </c>
      <c r="Y173" s="23">
        <f t="shared" si="34"/>
        <v>4010.6271408228495</v>
      </c>
      <c r="Z173" s="4">
        <f t="shared" si="35"/>
        <v>5.2631578947368474E-2</v>
      </c>
      <c r="AA173" s="10">
        <v>1885</v>
      </c>
      <c r="AB173" s="6">
        <v>2015</v>
      </c>
      <c r="AC173" s="6">
        <f t="shared" si="28"/>
        <v>1</v>
      </c>
      <c r="AD173" s="6" t="s">
        <v>259</v>
      </c>
    </row>
    <row r="174" spans="1:30" x14ac:dyDescent="0.2">
      <c r="A174">
        <v>23</v>
      </c>
      <c r="B174" s="6" t="s">
        <v>106</v>
      </c>
      <c r="C174" s="6" t="s">
        <v>22</v>
      </c>
      <c r="D174" s="6" t="s">
        <v>23</v>
      </c>
      <c r="E174" s="2" t="s">
        <v>2768</v>
      </c>
      <c r="F174" s="6">
        <v>28</v>
      </c>
      <c r="G174" s="6">
        <v>31</v>
      </c>
      <c r="H174" s="7">
        <v>42524</v>
      </c>
      <c r="I174" s="7">
        <v>42527</v>
      </c>
      <c r="J174" s="3" t="s">
        <v>2538</v>
      </c>
      <c r="K174" s="17">
        <f t="shared" si="29"/>
        <v>259.83</v>
      </c>
      <c r="L174" s="20">
        <f t="shared" si="30"/>
        <v>0.91671477504522192</v>
      </c>
      <c r="M174" s="6" t="s">
        <v>2550</v>
      </c>
      <c r="N174" s="6">
        <v>2250000</v>
      </c>
      <c r="O174" s="6">
        <v>2650000</v>
      </c>
      <c r="P174" s="6">
        <f t="shared" si="24"/>
        <v>400000</v>
      </c>
      <c r="Q174" s="8">
        <f t="shared" si="25"/>
        <v>0.17777777777777778</v>
      </c>
      <c r="R174" s="6"/>
      <c r="S174" s="5">
        <f t="shared" si="31"/>
        <v>80357.142857142855</v>
      </c>
      <c r="T174" s="6">
        <v>94643</v>
      </c>
      <c r="U174" s="9">
        <f t="shared" si="26"/>
        <v>14285.857142857145</v>
      </c>
      <c r="V174" s="8">
        <f t="shared" si="27"/>
        <v>0.17777955555555558</v>
      </c>
      <c r="W174" s="23">
        <f t="shared" si="32"/>
        <v>73664.580137562472</v>
      </c>
      <c r="X174" s="23">
        <f t="shared" si="33"/>
        <v>86760.636454604944</v>
      </c>
      <c r="Y174" s="23">
        <f t="shared" si="34"/>
        <v>13096.056317042472</v>
      </c>
      <c r="Z174" s="4">
        <f t="shared" si="35"/>
        <v>0.17777955555555569</v>
      </c>
      <c r="AA174" s="6"/>
      <c r="AB174" s="6">
        <v>1935</v>
      </c>
      <c r="AC174" s="6">
        <f t="shared" si="28"/>
        <v>81</v>
      </c>
      <c r="AD174" s="6" t="s">
        <v>37</v>
      </c>
    </row>
    <row r="175" spans="1:30" x14ac:dyDescent="0.2">
      <c r="A175">
        <v>23</v>
      </c>
      <c r="B175" s="6" t="s">
        <v>557</v>
      </c>
      <c r="C175" s="6" t="s">
        <v>22</v>
      </c>
      <c r="D175" s="6" t="s">
        <v>23</v>
      </c>
      <c r="E175" s="2" t="s">
        <v>2768</v>
      </c>
      <c r="F175" s="6">
        <v>71</v>
      </c>
      <c r="G175" s="6">
        <v>78</v>
      </c>
      <c r="H175" s="7">
        <v>42524</v>
      </c>
      <c r="I175" s="7">
        <v>42527</v>
      </c>
      <c r="J175" s="7" t="s">
        <v>2538</v>
      </c>
      <c r="K175" s="17">
        <f t="shared" si="29"/>
        <v>259.83</v>
      </c>
      <c r="L175" s="20">
        <f t="shared" si="30"/>
        <v>0.91671477504522192</v>
      </c>
      <c r="M175" s="6" t="s">
        <v>2550</v>
      </c>
      <c r="N175" s="6">
        <v>3550000</v>
      </c>
      <c r="O175" s="6">
        <v>4000000</v>
      </c>
      <c r="P175" s="6">
        <f t="shared" si="24"/>
        <v>450000</v>
      </c>
      <c r="Q175" s="8">
        <f t="shared" si="25"/>
        <v>0.12676056338028169</v>
      </c>
      <c r="R175" s="6">
        <v>3137</v>
      </c>
      <c r="S175" s="5">
        <f t="shared" si="31"/>
        <v>50044.183098591551</v>
      </c>
      <c r="T175" s="6">
        <v>56382</v>
      </c>
      <c r="U175" s="9">
        <f t="shared" si="26"/>
        <v>6337.8169014084488</v>
      </c>
      <c r="V175" s="8">
        <f t="shared" si="27"/>
        <v>0.12664442716393987</v>
      </c>
      <c r="W175" s="23">
        <f t="shared" si="32"/>
        <v>45876.242051547248</v>
      </c>
      <c r="X175" s="23">
        <f t="shared" si="33"/>
        <v>51686.212446599704</v>
      </c>
      <c r="Y175" s="23">
        <f t="shared" si="34"/>
        <v>5809.9703950524563</v>
      </c>
      <c r="Z175" s="4">
        <f t="shared" si="35"/>
        <v>0.12664442716393998</v>
      </c>
      <c r="AA175" s="10">
        <v>12714</v>
      </c>
      <c r="AB175" s="6">
        <v>1991</v>
      </c>
      <c r="AC175" s="6">
        <f t="shared" si="28"/>
        <v>25</v>
      </c>
      <c r="AD175" s="6" t="s">
        <v>426</v>
      </c>
    </row>
    <row r="176" spans="1:30" x14ac:dyDescent="0.2">
      <c r="A176">
        <v>23</v>
      </c>
      <c r="B176" s="2" t="s">
        <v>2704</v>
      </c>
      <c r="C176" s="2" t="s">
        <v>22</v>
      </c>
      <c r="D176" s="2" t="s">
        <v>23</v>
      </c>
      <c r="E176" s="2" t="s">
        <v>2768</v>
      </c>
      <c r="F176" s="2">
        <v>86</v>
      </c>
      <c r="G176" s="2">
        <v>98</v>
      </c>
      <c r="H176" s="3">
        <v>42524</v>
      </c>
      <c r="I176" s="3">
        <v>42527</v>
      </c>
      <c r="J176" s="3" t="s">
        <v>2538</v>
      </c>
      <c r="K176" s="17">
        <f t="shared" si="29"/>
        <v>259.83</v>
      </c>
      <c r="L176" s="20">
        <f t="shared" si="30"/>
        <v>0.91671477504522192</v>
      </c>
      <c r="M176" s="2" t="s">
        <v>2550</v>
      </c>
      <c r="N176" s="2">
        <v>5300000</v>
      </c>
      <c r="O176" s="2">
        <v>6000000</v>
      </c>
      <c r="P176" s="2">
        <f t="shared" si="24"/>
        <v>700000</v>
      </c>
      <c r="Q176" s="4">
        <f t="shared" si="25"/>
        <v>0.13207547169811321</v>
      </c>
      <c r="R176" s="2"/>
      <c r="S176" s="5">
        <f t="shared" si="31"/>
        <v>61627.906976744183</v>
      </c>
      <c r="T176" s="2">
        <v>69767</v>
      </c>
      <c r="U176" s="5">
        <f t="shared" si="26"/>
        <v>8139.0930232558167</v>
      </c>
      <c r="V176" s="4">
        <f t="shared" si="27"/>
        <v>0.1320683018867925</v>
      </c>
      <c r="W176" s="23">
        <f t="shared" si="32"/>
        <v>56495.212880693907</v>
      </c>
      <c r="X176" s="23">
        <f t="shared" si="33"/>
        <v>63956.439710579994</v>
      </c>
      <c r="Y176" s="23">
        <f t="shared" si="34"/>
        <v>7461.2268298860872</v>
      </c>
      <c r="Z176" s="4">
        <f t="shared" si="35"/>
        <v>0.13206830188679244</v>
      </c>
      <c r="AA176" s="2"/>
      <c r="AB176" s="2">
        <v>2014</v>
      </c>
      <c r="AC176" s="2">
        <f t="shared" si="28"/>
        <v>2</v>
      </c>
      <c r="AD176" s="2" t="s">
        <v>460</v>
      </c>
    </row>
    <row r="177" spans="1:30" x14ac:dyDescent="0.2">
      <c r="A177">
        <v>23</v>
      </c>
      <c r="B177" s="2" t="s">
        <v>2722</v>
      </c>
      <c r="C177" s="2" t="s">
        <v>22</v>
      </c>
      <c r="D177" s="2" t="s">
        <v>23</v>
      </c>
      <c r="E177" s="2" t="s">
        <v>2768</v>
      </c>
      <c r="F177" s="2">
        <v>95</v>
      </c>
      <c r="G177" s="2">
        <v>104</v>
      </c>
      <c r="H177" s="3">
        <v>42525</v>
      </c>
      <c r="I177" s="3">
        <v>42527</v>
      </c>
      <c r="J177" s="7" t="s">
        <v>2538</v>
      </c>
      <c r="K177" s="17">
        <f t="shared" si="29"/>
        <v>259.83</v>
      </c>
      <c r="L177" s="20">
        <f t="shared" si="30"/>
        <v>0.91671477504522192</v>
      </c>
      <c r="M177" s="2" t="s">
        <v>2548</v>
      </c>
      <c r="N177" s="2">
        <v>5900000</v>
      </c>
      <c r="O177" s="2">
        <v>7200000</v>
      </c>
      <c r="P177" s="2">
        <f t="shared" si="24"/>
        <v>1300000</v>
      </c>
      <c r="Q177" s="4">
        <f t="shared" si="25"/>
        <v>0.22033898305084745</v>
      </c>
      <c r="R177" s="2">
        <v>96890</v>
      </c>
      <c r="S177" s="5">
        <f t="shared" si="31"/>
        <v>63125.15789473684</v>
      </c>
      <c r="T177" s="2">
        <v>76809</v>
      </c>
      <c r="U177" s="5">
        <f t="shared" si="26"/>
        <v>13683.84210526316</v>
      </c>
      <c r="V177" s="4">
        <f t="shared" si="27"/>
        <v>0.21677319410561147</v>
      </c>
      <c r="W177" s="23">
        <f t="shared" si="32"/>
        <v>57867.764919167799</v>
      </c>
      <c r="X177" s="23">
        <f t="shared" si="33"/>
        <v>70411.945156448448</v>
      </c>
      <c r="Y177" s="23">
        <f t="shared" si="34"/>
        <v>12544.180237280649</v>
      </c>
      <c r="Z177" s="4">
        <f t="shared" si="35"/>
        <v>0.21677319410561136</v>
      </c>
      <c r="AA177" s="2">
        <v>414</v>
      </c>
      <c r="AB177" s="2">
        <v>1896</v>
      </c>
      <c r="AC177" s="2">
        <f t="shared" si="28"/>
        <v>120</v>
      </c>
      <c r="AD177" s="2" t="s">
        <v>130</v>
      </c>
    </row>
    <row r="178" spans="1:30" x14ac:dyDescent="0.2">
      <c r="A178">
        <v>23</v>
      </c>
      <c r="B178" s="2" t="s">
        <v>514</v>
      </c>
      <c r="C178" s="2" t="s">
        <v>22</v>
      </c>
      <c r="D178" s="2" t="s">
        <v>23</v>
      </c>
      <c r="E178" s="2" t="s">
        <v>2768</v>
      </c>
      <c r="F178" s="2">
        <v>44</v>
      </c>
      <c r="G178" s="2">
        <v>50</v>
      </c>
      <c r="H178" s="3">
        <v>42526</v>
      </c>
      <c r="I178" s="3">
        <v>42528</v>
      </c>
      <c r="J178" s="3" t="s">
        <v>2538</v>
      </c>
      <c r="K178" s="17">
        <f t="shared" si="29"/>
        <v>259.83</v>
      </c>
      <c r="L178" s="20">
        <f t="shared" si="30"/>
        <v>0.91671477504522192</v>
      </c>
      <c r="M178" s="2" t="s">
        <v>2548</v>
      </c>
      <c r="N178" s="2">
        <v>2900000</v>
      </c>
      <c r="O178" s="2">
        <v>3400000</v>
      </c>
      <c r="P178" s="2">
        <f t="shared" si="24"/>
        <v>500000</v>
      </c>
      <c r="Q178" s="4">
        <f t="shared" si="25"/>
        <v>0.17241379310344829</v>
      </c>
      <c r="R178" s="2">
        <v>189021</v>
      </c>
      <c r="S178" s="5">
        <f t="shared" si="31"/>
        <v>70205.022727272721</v>
      </c>
      <c r="T178" s="2">
        <v>81569</v>
      </c>
      <c r="U178" s="5">
        <f t="shared" si="26"/>
        <v>11363.977272727279</v>
      </c>
      <c r="V178" s="4">
        <f t="shared" si="27"/>
        <v>0.16186843663413111</v>
      </c>
      <c r="W178" s="23">
        <f t="shared" si="32"/>
        <v>64357.981616476507</v>
      </c>
      <c r="X178" s="23">
        <f t="shared" si="33"/>
        <v>74775.507485663707</v>
      </c>
      <c r="Y178" s="23">
        <f t="shared" si="34"/>
        <v>10417.5258691872</v>
      </c>
      <c r="Z178" s="4">
        <f t="shared" si="35"/>
        <v>0.16186843663413109</v>
      </c>
      <c r="AA178" s="11">
        <v>3514</v>
      </c>
      <c r="AB178" s="2">
        <v>1939</v>
      </c>
      <c r="AC178" s="2">
        <f t="shared" si="28"/>
        <v>77</v>
      </c>
      <c r="AD178" s="2" t="s">
        <v>37</v>
      </c>
    </row>
    <row r="179" spans="1:30" x14ac:dyDescent="0.2">
      <c r="A179">
        <v>23</v>
      </c>
      <c r="B179" s="6" t="s">
        <v>2669</v>
      </c>
      <c r="C179" s="6" t="s">
        <v>22</v>
      </c>
      <c r="D179" s="6" t="s">
        <v>23</v>
      </c>
      <c r="E179" s="2" t="s">
        <v>2768</v>
      </c>
      <c r="F179" s="6">
        <v>75</v>
      </c>
      <c r="G179" s="6">
        <v>85</v>
      </c>
      <c r="H179" s="7">
        <v>42524</v>
      </c>
      <c r="I179" s="7">
        <v>42528</v>
      </c>
      <c r="J179" s="7" t="s">
        <v>2538</v>
      </c>
      <c r="K179" s="17">
        <f t="shared" si="29"/>
        <v>259.83</v>
      </c>
      <c r="L179" s="20">
        <f t="shared" si="30"/>
        <v>0.91671477504522192</v>
      </c>
      <c r="M179" s="6" t="s">
        <v>2546</v>
      </c>
      <c r="N179" s="6">
        <v>4250000</v>
      </c>
      <c r="O179" s="6">
        <v>5100000</v>
      </c>
      <c r="P179" s="6">
        <f t="shared" si="24"/>
        <v>850000</v>
      </c>
      <c r="Q179" s="8">
        <f t="shared" si="25"/>
        <v>0.2</v>
      </c>
      <c r="R179" s="6">
        <v>963</v>
      </c>
      <c r="S179" s="5">
        <f t="shared" si="31"/>
        <v>56679.506666666668</v>
      </c>
      <c r="T179" s="6">
        <v>68013</v>
      </c>
      <c r="U179" s="9">
        <f t="shared" si="26"/>
        <v>11333.493333333332</v>
      </c>
      <c r="V179" s="8">
        <f t="shared" si="27"/>
        <v>0.19995751550883878</v>
      </c>
      <c r="W179" s="23">
        <f t="shared" si="32"/>
        <v>51958.941203607494</v>
      </c>
      <c r="X179" s="23">
        <f t="shared" si="33"/>
        <v>62348.521995150681</v>
      </c>
      <c r="Y179" s="23">
        <f t="shared" si="34"/>
        <v>10389.580791543187</v>
      </c>
      <c r="Z179" s="4">
        <f t="shared" si="35"/>
        <v>0.19995751550883875</v>
      </c>
      <c r="AA179" s="6">
        <v>909</v>
      </c>
      <c r="AB179" s="6">
        <v>1900</v>
      </c>
      <c r="AC179" s="6">
        <f t="shared" si="28"/>
        <v>116</v>
      </c>
      <c r="AD179" s="6" t="s">
        <v>108</v>
      </c>
    </row>
    <row r="180" spans="1:30" x14ac:dyDescent="0.2">
      <c r="A180">
        <v>23</v>
      </c>
      <c r="B180" s="6" t="s">
        <v>2676</v>
      </c>
      <c r="C180" s="6" t="s">
        <v>22</v>
      </c>
      <c r="D180" s="6" t="s">
        <v>23</v>
      </c>
      <c r="E180" s="2" t="s">
        <v>2768</v>
      </c>
      <c r="F180" s="6">
        <v>78</v>
      </c>
      <c r="G180" s="6">
        <v>86</v>
      </c>
      <c r="H180" s="7">
        <v>42525</v>
      </c>
      <c r="I180" s="7">
        <v>42528</v>
      </c>
      <c r="J180" s="3" t="s">
        <v>2538</v>
      </c>
      <c r="K180" s="17">
        <f t="shared" si="29"/>
        <v>259.83</v>
      </c>
      <c r="L180" s="20">
        <f t="shared" si="30"/>
        <v>0.91671477504522192</v>
      </c>
      <c r="M180" s="6" t="s">
        <v>2550</v>
      </c>
      <c r="N180" s="6">
        <v>4000000</v>
      </c>
      <c r="O180" s="6">
        <v>4650000</v>
      </c>
      <c r="P180" s="6">
        <f t="shared" si="24"/>
        <v>650000</v>
      </c>
      <c r="Q180" s="8">
        <f t="shared" si="25"/>
        <v>0.16250000000000001</v>
      </c>
      <c r="R180" s="6">
        <v>18883</v>
      </c>
      <c r="S180" s="5">
        <f t="shared" si="31"/>
        <v>51524.141025641024</v>
      </c>
      <c r="T180" s="6">
        <v>59857</v>
      </c>
      <c r="U180" s="9">
        <f t="shared" si="26"/>
        <v>8332.8589743589764</v>
      </c>
      <c r="V180" s="8">
        <f t="shared" si="27"/>
        <v>0.16172727596200243</v>
      </c>
      <c r="W180" s="23">
        <f t="shared" si="32"/>
        <v>47232.9413497188</v>
      </c>
      <c r="X180" s="23">
        <f t="shared" si="33"/>
        <v>54871.796289881851</v>
      </c>
      <c r="Y180" s="23">
        <f t="shared" si="34"/>
        <v>7638.8549401630517</v>
      </c>
      <c r="Z180" s="4">
        <f t="shared" si="35"/>
        <v>0.16172727596200251</v>
      </c>
      <c r="AA180" s="6">
        <v>921</v>
      </c>
      <c r="AB180" s="6">
        <v>1898</v>
      </c>
      <c r="AC180" s="6">
        <f t="shared" si="28"/>
        <v>118</v>
      </c>
      <c r="AD180" s="6" t="s">
        <v>244</v>
      </c>
    </row>
    <row r="181" spans="1:30" x14ac:dyDescent="0.2">
      <c r="A181">
        <v>23</v>
      </c>
      <c r="B181" s="6" t="s">
        <v>1470</v>
      </c>
      <c r="C181" s="6" t="s">
        <v>22</v>
      </c>
      <c r="D181" s="6" t="s">
        <v>23</v>
      </c>
      <c r="E181" s="2" t="s">
        <v>2768</v>
      </c>
      <c r="F181" s="6">
        <v>86</v>
      </c>
      <c r="G181" s="6">
        <v>102</v>
      </c>
      <c r="H181" s="7">
        <v>42527</v>
      </c>
      <c r="I181" s="7">
        <v>42528</v>
      </c>
      <c r="J181" s="7" t="s">
        <v>2538</v>
      </c>
      <c r="K181" s="17">
        <f t="shared" si="29"/>
        <v>259.83</v>
      </c>
      <c r="L181" s="20">
        <f t="shared" si="30"/>
        <v>0.91671477504522192</v>
      </c>
      <c r="M181" s="6" t="s">
        <v>2555</v>
      </c>
      <c r="N181" s="6">
        <v>5490000</v>
      </c>
      <c r="O181" s="6">
        <v>6000000</v>
      </c>
      <c r="P181" s="6">
        <f t="shared" si="24"/>
        <v>510000</v>
      </c>
      <c r="Q181" s="8">
        <f t="shared" si="25"/>
        <v>9.2896174863387984E-2</v>
      </c>
      <c r="R181" s="6">
        <v>56366</v>
      </c>
      <c r="S181" s="5">
        <f t="shared" si="31"/>
        <v>64492.627906976741</v>
      </c>
      <c r="T181" s="6">
        <v>70423</v>
      </c>
      <c r="U181" s="9">
        <f t="shared" si="26"/>
        <v>5930.3720930232594</v>
      </c>
      <c r="V181" s="8">
        <f t="shared" si="27"/>
        <v>9.1954263386152368E-2</v>
      </c>
      <c r="W181" s="23">
        <f t="shared" si="32"/>
        <v>59121.344883819387</v>
      </c>
      <c r="X181" s="23">
        <f t="shared" si="33"/>
        <v>64557.804603009667</v>
      </c>
      <c r="Y181" s="23">
        <f t="shared" si="34"/>
        <v>5436.4597191902794</v>
      </c>
      <c r="Z181" s="4">
        <f t="shared" si="35"/>
        <v>9.1954263386152368E-2</v>
      </c>
      <c r="AA181" s="6">
        <v>384</v>
      </c>
      <c r="AB181" s="6">
        <v>1885</v>
      </c>
      <c r="AC181" s="6">
        <f t="shared" si="28"/>
        <v>131</v>
      </c>
      <c r="AD181" s="6" t="s">
        <v>67</v>
      </c>
    </row>
    <row r="182" spans="1:30" x14ac:dyDescent="0.2">
      <c r="A182">
        <v>23</v>
      </c>
      <c r="B182" s="6" t="s">
        <v>230</v>
      </c>
      <c r="C182" s="6" t="s">
        <v>22</v>
      </c>
      <c r="D182" s="6" t="s">
        <v>23</v>
      </c>
      <c r="E182" s="2" t="s">
        <v>2768</v>
      </c>
      <c r="F182" s="6">
        <v>34</v>
      </c>
      <c r="G182" s="6">
        <v>38</v>
      </c>
      <c r="H182" s="7">
        <v>42524</v>
      </c>
      <c r="I182" s="7">
        <v>42529</v>
      </c>
      <c r="J182" s="3" t="s">
        <v>2538</v>
      </c>
      <c r="K182" s="17">
        <f t="shared" si="29"/>
        <v>259.83</v>
      </c>
      <c r="L182" s="20">
        <f t="shared" si="30"/>
        <v>0.91671477504522192</v>
      </c>
      <c r="M182" s="6" t="s">
        <v>2568</v>
      </c>
      <c r="N182" s="6">
        <v>1890000</v>
      </c>
      <c r="O182" s="6">
        <v>2180000</v>
      </c>
      <c r="P182" s="6">
        <f t="shared" si="24"/>
        <v>290000</v>
      </c>
      <c r="Q182" s="8">
        <f t="shared" si="25"/>
        <v>0.15343915343915343</v>
      </c>
      <c r="R182" s="6">
        <v>4925</v>
      </c>
      <c r="S182" s="5">
        <f t="shared" si="31"/>
        <v>55733.088235294119</v>
      </c>
      <c r="T182" s="6">
        <v>64263</v>
      </c>
      <c r="U182" s="9">
        <f t="shared" si="26"/>
        <v>8529.9117647058811</v>
      </c>
      <c r="V182" s="8">
        <f t="shared" si="27"/>
        <v>0.15304932912912117</v>
      </c>
      <c r="W182" s="23">
        <f t="shared" si="32"/>
        <v>51091.345444193154</v>
      </c>
      <c r="X182" s="23">
        <f t="shared" si="33"/>
        <v>58910.841588731098</v>
      </c>
      <c r="Y182" s="23">
        <f t="shared" si="34"/>
        <v>7819.4961445379449</v>
      </c>
      <c r="Z182" s="4">
        <f t="shared" si="35"/>
        <v>0.1530493291291212</v>
      </c>
      <c r="AA182" s="10">
        <v>1537</v>
      </c>
      <c r="AB182" s="6">
        <v>1962</v>
      </c>
      <c r="AC182" s="6">
        <f t="shared" si="28"/>
        <v>54</v>
      </c>
      <c r="AD182" s="6" t="s">
        <v>181</v>
      </c>
    </row>
    <row r="183" spans="1:30" x14ac:dyDescent="0.2">
      <c r="A183">
        <v>23</v>
      </c>
      <c r="B183" s="6" t="s">
        <v>2715</v>
      </c>
      <c r="C183" s="6" t="s">
        <v>22</v>
      </c>
      <c r="D183" s="6" t="s">
        <v>23</v>
      </c>
      <c r="E183" s="2" t="s">
        <v>2768</v>
      </c>
      <c r="F183" s="6">
        <v>93</v>
      </c>
      <c r="G183" s="6">
        <v>105</v>
      </c>
      <c r="H183" s="7">
        <v>42527</v>
      </c>
      <c r="I183" s="7">
        <v>42529</v>
      </c>
      <c r="J183" s="7" t="s">
        <v>2538</v>
      </c>
      <c r="K183" s="17">
        <f t="shared" si="29"/>
        <v>259.83</v>
      </c>
      <c r="L183" s="20">
        <f t="shared" si="30"/>
        <v>0.91671477504522192</v>
      </c>
      <c r="M183" s="6" t="s">
        <v>2548</v>
      </c>
      <c r="N183" s="6">
        <v>5250000</v>
      </c>
      <c r="O183" s="6">
        <v>6100000</v>
      </c>
      <c r="P183" s="6">
        <f t="shared" si="24"/>
        <v>850000</v>
      </c>
      <c r="Q183" s="8">
        <f t="shared" si="25"/>
        <v>0.16190476190476191</v>
      </c>
      <c r="R183" s="6">
        <v>141069</v>
      </c>
      <c r="S183" s="5">
        <f t="shared" si="31"/>
        <v>57968.483870967742</v>
      </c>
      <c r="T183" s="6">
        <v>67108</v>
      </c>
      <c r="U183" s="9">
        <f t="shared" si="26"/>
        <v>9139.5161290322576</v>
      </c>
      <c r="V183" s="8">
        <f t="shared" si="27"/>
        <v>0.15766353574773387</v>
      </c>
      <c r="W183" s="23">
        <f t="shared" si="32"/>
        <v>53140.565651486766</v>
      </c>
      <c r="X183" s="23">
        <f t="shared" si="33"/>
        <v>61518.89512373475</v>
      </c>
      <c r="Y183" s="23">
        <f t="shared" si="34"/>
        <v>8378.3294722479841</v>
      </c>
      <c r="Z183" s="4">
        <f t="shared" si="35"/>
        <v>0.1576635357477339</v>
      </c>
      <c r="AA183" s="6">
        <v>428</v>
      </c>
      <c r="AB183" s="6">
        <v>1894</v>
      </c>
      <c r="AC183" s="6">
        <f t="shared" si="28"/>
        <v>122</v>
      </c>
      <c r="AD183" s="6" t="s">
        <v>838</v>
      </c>
    </row>
    <row r="184" spans="1:30" x14ac:dyDescent="0.2">
      <c r="A184">
        <v>23</v>
      </c>
      <c r="B184" s="2" t="s">
        <v>2625</v>
      </c>
      <c r="C184" s="2" t="s">
        <v>22</v>
      </c>
      <c r="D184" s="2" t="s">
        <v>23</v>
      </c>
      <c r="E184" s="2" t="s">
        <v>2768</v>
      </c>
      <c r="F184" s="2">
        <v>57</v>
      </c>
      <c r="G184" s="2">
        <v>67</v>
      </c>
      <c r="H184" s="3">
        <v>42527</v>
      </c>
      <c r="I184" s="3">
        <v>42530</v>
      </c>
      <c r="J184" s="3" t="s">
        <v>2538</v>
      </c>
      <c r="K184" s="17">
        <f t="shared" si="29"/>
        <v>259.83</v>
      </c>
      <c r="L184" s="20">
        <f t="shared" si="30"/>
        <v>0.91671477504522192</v>
      </c>
      <c r="M184" s="2" t="s">
        <v>2550</v>
      </c>
      <c r="N184" s="2">
        <v>3700000</v>
      </c>
      <c r="O184" s="2">
        <v>4200000</v>
      </c>
      <c r="P184" s="2">
        <f t="shared" si="24"/>
        <v>500000</v>
      </c>
      <c r="Q184" s="4">
        <f t="shared" si="25"/>
        <v>0.13513513513513514</v>
      </c>
      <c r="R184" s="2"/>
      <c r="S184" s="5">
        <f t="shared" si="31"/>
        <v>64912.280701754389</v>
      </c>
      <c r="T184" s="2">
        <v>73684</v>
      </c>
      <c r="U184" s="5">
        <f t="shared" si="26"/>
        <v>8771.7192982456108</v>
      </c>
      <c r="V184" s="4">
        <f t="shared" si="27"/>
        <v>0.13513189189189184</v>
      </c>
      <c r="W184" s="23">
        <f t="shared" si="32"/>
        <v>59506.046801181074</v>
      </c>
      <c r="X184" s="23">
        <f t="shared" si="33"/>
        <v>67547.211484432133</v>
      </c>
      <c r="Y184" s="23">
        <f t="shared" si="34"/>
        <v>8041.1646832510596</v>
      </c>
      <c r="Z184" s="4">
        <f t="shared" si="35"/>
        <v>0.13513189189189187</v>
      </c>
      <c r="AA184" s="11">
        <v>16732</v>
      </c>
      <c r="AB184" s="2">
        <v>2009</v>
      </c>
      <c r="AC184" s="2">
        <f t="shared" si="28"/>
        <v>7</v>
      </c>
      <c r="AD184" s="2" t="s">
        <v>37</v>
      </c>
    </row>
    <row r="185" spans="1:30" x14ac:dyDescent="0.2">
      <c r="A185">
        <v>23</v>
      </c>
      <c r="B185" s="2" t="s">
        <v>2594</v>
      </c>
      <c r="C185" s="2" t="s">
        <v>22</v>
      </c>
      <c r="D185" s="2" t="s">
        <v>23</v>
      </c>
      <c r="E185" s="2" t="s">
        <v>2768</v>
      </c>
      <c r="F185" s="2">
        <v>48</v>
      </c>
      <c r="G185" s="2">
        <v>52</v>
      </c>
      <c r="H185" s="3">
        <v>42527</v>
      </c>
      <c r="I185" s="3">
        <v>42531</v>
      </c>
      <c r="J185" s="7" t="s">
        <v>2538</v>
      </c>
      <c r="K185" s="17">
        <f t="shared" si="29"/>
        <v>259.83</v>
      </c>
      <c r="L185" s="20">
        <f t="shared" si="30"/>
        <v>0.91671477504522192</v>
      </c>
      <c r="M185" s="2" t="s">
        <v>2546</v>
      </c>
      <c r="N185" s="2">
        <v>2820000</v>
      </c>
      <c r="O185" s="2">
        <v>3000000</v>
      </c>
      <c r="P185" s="2">
        <f t="shared" si="24"/>
        <v>180000</v>
      </c>
      <c r="Q185" s="4">
        <f t="shared" si="25"/>
        <v>6.3829787234042548E-2</v>
      </c>
      <c r="R185" s="2"/>
      <c r="S185" s="5">
        <f t="shared" si="31"/>
        <v>58750</v>
      </c>
      <c r="T185" s="2">
        <v>62500</v>
      </c>
      <c r="U185" s="5">
        <f t="shared" si="26"/>
        <v>3750</v>
      </c>
      <c r="V185" s="4">
        <f t="shared" si="27"/>
        <v>6.3829787234042548E-2</v>
      </c>
      <c r="W185" s="23">
        <f t="shared" si="32"/>
        <v>53856.993033906787</v>
      </c>
      <c r="X185" s="23">
        <f t="shared" si="33"/>
        <v>57294.673440326369</v>
      </c>
      <c r="Y185" s="23">
        <f t="shared" si="34"/>
        <v>3437.6804064195821</v>
      </c>
      <c r="Z185" s="4">
        <f t="shared" si="35"/>
        <v>6.3829787234042548E-2</v>
      </c>
      <c r="AA185" s="2">
        <v>352</v>
      </c>
      <c r="AB185" s="2">
        <v>1896</v>
      </c>
      <c r="AC185" s="2">
        <f t="shared" si="28"/>
        <v>120</v>
      </c>
      <c r="AD185" s="2" t="s">
        <v>2595</v>
      </c>
    </row>
    <row r="186" spans="1:30" x14ac:dyDescent="0.2">
      <c r="A186">
        <v>23</v>
      </c>
      <c r="B186" s="2" t="s">
        <v>886</v>
      </c>
      <c r="C186" s="2" t="s">
        <v>22</v>
      </c>
      <c r="D186" s="2" t="s">
        <v>23</v>
      </c>
      <c r="E186" s="2" t="s">
        <v>2768</v>
      </c>
      <c r="F186" s="2">
        <v>75</v>
      </c>
      <c r="G186" s="2">
        <v>86</v>
      </c>
      <c r="H186" s="3">
        <v>42528</v>
      </c>
      <c r="I186" s="3">
        <v>42532</v>
      </c>
      <c r="J186" s="3" t="s">
        <v>2538</v>
      </c>
      <c r="K186" s="17">
        <f t="shared" si="29"/>
        <v>259.83</v>
      </c>
      <c r="L186" s="20">
        <f t="shared" si="30"/>
        <v>0.91671477504522192</v>
      </c>
      <c r="M186" s="2" t="s">
        <v>2546</v>
      </c>
      <c r="N186" s="2">
        <v>4200000</v>
      </c>
      <c r="O186" s="2">
        <v>4800000</v>
      </c>
      <c r="P186" s="2">
        <f t="shared" si="24"/>
        <v>600000</v>
      </c>
      <c r="Q186" s="4">
        <f t="shared" si="25"/>
        <v>0.14285714285714285</v>
      </c>
      <c r="R186" s="2"/>
      <c r="S186" s="5">
        <f t="shared" si="31"/>
        <v>56000</v>
      </c>
      <c r="T186" s="2">
        <v>64000</v>
      </c>
      <c r="U186" s="5">
        <f t="shared" si="26"/>
        <v>8000</v>
      </c>
      <c r="V186" s="4">
        <f t="shared" si="27"/>
        <v>0.14285714285714285</v>
      </c>
      <c r="W186" s="23">
        <f t="shared" si="32"/>
        <v>51336.027402532425</v>
      </c>
      <c r="X186" s="23">
        <f t="shared" si="33"/>
        <v>58669.745602894203</v>
      </c>
      <c r="Y186" s="23">
        <f t="shared" si="34"/>
        <v>7333.7182003617781</v>
      </c>
      <c r="Z186" s="4">
        <f t="shared" si="35"/>
        <v>0.1428571428571429</v>
      </c>
      <c r="AA186" s="2"/>
      <c r="AB186" s="2">
        <v>2014</v>
      </c>
      <c r="AC186" s="2">
        <f t="shared" si="28"/>
        <v>2</v>
      </c>
      <c r="AD186" s="2" t="s">
        <v>460</v>
      </c>
    </row>
    <row r="187" spans="1:30" x14ac:dyDescent="0.2">
      <c r="A187">
        <v>23</v>
      </c>
      <c r="B187" s="6" t="s">
        <v>1889</v>
      </c>
      <c r="C187" s="6" t="s">
        <v>22</v>
      </c>
      <c r="D187" s="6" t="s">
        <v>23</v>
      </c>
      <c r="E187" s="2" t="s">
        <v>2768</v>
      </c>
      <c r="F187" s="6">
        <v>83</v>
      </c>
      <c r="G187" s="6"/>
      <c r="H187" s="7">
        <v>42529</v>
      </c>
      <c r="I187" s="7">
        <v>42532</v>
      </c>
      <c r="J187" s="7" t="s">
        <v>2538</v>
      </c>
      <c r="K187" s="17">
        <f t="shared" si="29"/>
        <v>259.83</v>
      </c>
      <c r="L187" s="20">
        <f t="shared" si="30"/>
        <v>0.91671477504522192</v>
      </c>
      <c r="M187" s="6" t="s">
        <v>2550</v>
      </c>
      <c r="N187" s="6">
        <v>5200000</v>
      </c>
      <c r="O187" s="6">
        <v>5800000</v>
      </c>
      <c r="P187" s="6">
        <f t="shared" si="24"/>
        <v>600000</v>
      </c>
      <c r="Q187" s="8">
        <f t="shared" si="25"/>
        <v>0.11538461538461539</v>
      </c>
      <c r="R187" s="6"/>
      <c r="S187" s="5">
        <f t="shared" si="31"/>
        <v>62650.602409638552</v>
      </c>
      <c r="T187" s="6">
        <v>69880</v>
      </c>
      <c r="U187" s="9">
        <f t="shared" si="26"/>
        <v>7229.3975903614482</v>
      </c>
      <c r="V187" s="8">
        <f t="shared" si="27"/>
        <v>0.11539230769230774</v>
      </c>
      <c r="W187" s="23">
        <f t="shared" si="32"/>
        <v>57432.732894399443</v>
      </c>
      <c r="X187" s="23">
        <f t="shared" si="33"/>
        <v>64060.028480160108</v>
      </c>
      <c r="Y187" s="23">
        <f t="shared" si="34"/>
        <v>6627.2955857606648</v>
      </c>
      <c r="Z187" s="4">
        <f t="shared" si="35"/>
        <v>0.11539230769230774</v>
      </c>
      <c r="AA187" s="10">
        <v>2788</v>
      </c>
      <c r="AB187" s="6">
        <v>2006</v>
      </c>
      <c r="AC187" s="6">
        <f t="shared" si="28"/>
        <v>10</v>
      </c>
      <c r="AD187" s="6" t="s">
        <v>569</v>
      </c>
    </row>
    <row r="188" spans="1:30" x14ac:dyDescent="0.2">
      <c r="A188">
        <v>24</v>
      </c>
      <c r="B188" s="6" t="s">
        <v>126</v>
      </c>
      <c r="C188" s="6" t="s">
        <v>22</v>
      </c>
      <c r="D188" s="6" t="s">
        <v>23</v>
      </c>
      <c r="E188" s="2" t="s">
        <v>2768</v>
      </c>
      <c r="F188" s="6">
        <v>41</v>
      </c>
      <c r="G188" s="6">
        <v>45</v>
      </c>
      <c r="H188" s="7">
        <v>42531</v>
      </c>
      <c r="I188" s="7">
        <v>42534</v>
      </c>
      <c r="J188" s="3" t="s">
        <v>2538</v>
      </c>
      <c r="K188" s="17">
        <f t="shared" si="29"/>
        <v>259.83</v>
      </c>
      <c r="L188" s="20">
        <f t="shared" si="30"/>
        <v>0.91671477504522192</v>
      </c>
      <c r="M188" s="6" t="s">
        <v>2550</v>
      </c>
      <c r="N188" s="6">
        <v>2690000</v>
      </c>
      <c r="O188" s="6">
        <v>3070000</v>
      </c>
      <c r="P188" s="6">
        <f t="shared" si="24"/>
        <v>380000</v>
      </c>
      <c r="Q188" s="8">
        <f t="shared" si="25"/>
        <v>0.14126394052044611</v>
      </c>
      <c r="R188" s="6">
        <v>3844</v>
      </c>
      <c r="S188" s="5">
        <f t="shared" si="31"/>
        <v>65703.512195121948</v>
      </c>
      <c r="T188" s="6">
        <v>74972</v>
      </c>
      <c r="U188" s="9">
        <f t="shared" si="26"/>
        <v>9268.487804878052</v>
      </c>
      <c r="V188" s="8">
        <f t="shared" si="27"/>
        <v>0.14106533266217353</v>
      </c>
      <c r="W188" s="23">
        <f t="shared" si="32"/>
        <v>60231.38040163221</v>
      </c>
      <c r="X188" s="23">
        <f t="shared" si="33"/>
        <v>68727.940114690384</v>
      </c>
      <c r="Y188" s="23">
        <f t="shared" si="34"/>
        <v>8496.5597130581737</v>
      </c>
      <c r="Z188" s="4">
        <f t="shared" si="35"/>
        <v>0.14106533266217364</v>
      </c>
      <c r="AA188" s="6">
        <v>409</v>
      </c>
      <c r="AB188" s="6">
        <v>1970</v>
      </c>
      <c r="AC188" s="6">
        <f t="shared" si="28"/>
        <v>46</v>
      </c>
      <c r="AD188" s="6" t="s">
        <v>103</v>
      </c>
    </row>
    <row r="189" spans="1:30" x14ac:dyDescent="0.2">
      <c r="A189">
        <v>24</v>
      </c>
      <c r="B189" s="2" t="s">
        <v>870</v>
      </c>
      <c r="C189" s="2" t="s">
        <v>22</v>
      </c>
      <c r="D189" s="2" t="s">
        <v>23</v>
      </c>
      <c r="E189" s="2" t="s">
        <v>2768</v>
      </c>
      <c r="F189" s="2">
        <v>46</v>
      </c>
      <c r="G189" s="2">
        <v>51</v>
      </c>
      <c r="H189" s="3">
        <v>42532</v>
      </c>
      <c r="I189" s="3">
        <v>42534</v>
      </c>
      <c r="J189" s="7" t="s">
        <v>2538</v>
      </c>
      <c r="K189" s="17">
        <f t="shared" si="29"/>
        <v>259.83</v>
      </c>
      <c r="L189" s="20">
        <f t="shared" si="30"/>
        <v>0.91671477504522192</v>
      </c>
      <c r="M189" s="2" t="s">
        <v>2548</v>
      </c>
      <c r="N189" s="2">
        <v>3400000</v>
      </c>
      <c r="O189" s="2">
        <v>4000000</v>
      </c>
      <c r="P189" s="2">
        <f t="shared" si="24"/>
        <v>600000</v>
      </c>
      <c r="Q189" s="4">
        <f t="shared" si="25"/>
        <v>0.17647058823529413</v>
      </c>
      <c r="R189" s="2"/>
      <c r="S189" s="5">
        <f t="shared" si="31"/>
        <v>73913.043478260865</v>
      </c>
      <c r="T189" s="2">
        <v>86957</v>
      </c>
      <c r="U189" s="5">
        <f t="shared" si="26"/>
        <v>13043.956521739135</v>
      </c>
      <c r="V189" s="4">
        <f t="shared" si="27"/>
        <v>0.17647705882352949</v>
      </c>
      <c r="W189" s="23">
        <f t="shared" si="32"/>
        <v>67757.179025081612</v>
      </c>
      <c r="X189" s="23">
        <f t="shared" si="33"/>
        <v>79714.766693607366</v>
      </c>
      <c r="Y189" s="23">
        <f t="shared" si="34"/>
        <v>11957.587668525754</v>
      </c>
      <c r="Z189" s="4">
        <f t="shared" si="35"/>
        <v>0.1764770588235296</v>
      </c>
      <c r="AA189" s="11">
        <v>18871</v>
      </c>
      <c r="AB189" s="2">
        <v>2006</v>
      </c>
      <c r="AC189" s="2">
        <f t="shared" si="28"/>
        <v>10</v>
      </c>
      <c r="AD189" s="2" t="s">
        <v>105</v>
      </c>
    </row>
    <row r="190" spans="1:30" x14ac:dyDescent="0.2">
      <c r="A190">
        <v>24</v>
      </c>
      <c r="B190" s="6" t="s">
        <v>2670</v>
      </c>
      <c r="C190" s="6" t="s">
        <v>22</v>
      </c>
      <c r="D190" s="6" t="s">
        <v>23</v>
      </c>
      <c r="E190" s="2" t="s">
        <v>2768</v>
      </c>
      <c r="F190" s="6">
        <v>76</v>
      </c>
      <c r="G190" s="6">
        <v>84</v>
      </c>
      <c r="H190" s="7">
        <v>42531</v>
      </c>
      <c r="I190" s="7">
        <v>42535</v>
      </c>
      <c r="J190" s="3" t="s">
        <v>2538</v>
      </c>
      <c r="K190" s="17">
        <f t="shared" si="29"/>
        <v>259.83</v>
      </c>
      <c r="L190" s="20">
        <f t="shared" si="30"/>
        <v>0.91671477504522192</v>
      </c>
      <c r="M190" s="6" t="s">
        <v>2546</v>
      </c>
      <c r="N190" s="6">
        <v>4890000</v>
      </c>
      <c r="O190" s="6">
        <v>5600000</v>
      </c>
      <c r="P190" s="6">
        <f t="shared" si="24"/>
        <v>710000</v>
      </c>
      <c r="Q190" s="8">
        <f t="shared" si="25"/>
        <v>0.14519427402862986</v>
      </c>
      <c r="R190" s="6"/>
      <c r="S190" s="5">
        <f t="shared" si="31"/>
        <v>64342.105263157893</v>
      </c>
      <c r="T190" s="6">
        <v>73684</v>
      </c>
      <c r="U190" s="9">
        <f t="shared" si="26"/>
        <v>9341.8947368421068</v>
      </c>
      <c r="V190" s="8">
        <f t="shared" si="27"/>
        <v>0.1451910020449898</v>
      </c>
      <c r="W190" s="23">
        <f t="shared" si="32"/>
        <v>58983.358552251775</v>
      </c>
      <c r="X190" s="23">
        <f t="shared" si="33"/>
        <v>67547.211484432133</v>
      </c>
      <c r="Y190" s="23">
        <f t="shared" si="34"/>
        <v>8563.852932180358</v>
      </c>
      <c r="Z190" s="4">
        <f t="shared" si="35"/>
        <v>0.14519100204498986</v>
      </c>
      <c r="AA190" s="10">
        <v>1170</v>
      </c>
      <c r="AB190" s="6">
        <v>1893</v>
      </c>
      <c r="AC190" s="6">
        <f t="shared" si="28"/>
        <v>123</v>
      </c>
      <c r="AD190" s="6" t="s">
        <v>213</v>
      </c>
    </row>
    <row r="191" spans="1:30" x14ac:dyDescent="0.2">
      <c r="A191">
        <v>24</v>
      </c>
      <c r="B191" s="2" t="s">
        <v>2581</v>
      </c>
      <c r="C191" s="2" t="s">
        <v>22</v>
      </c>
      <c r="D191" s="2" t="s">
        <v>23</v>
      </c>
      <c r="E191" s="2" t="s">
        <v>2768</v>
      </c>
      <c r="F191" s="2">
        <v>44</v>
      </c>
      <c r="G191" s="2">
        <v>50</v>
      </c>
      <c r="H191" s="3">
        <v>42533</v>
      </c>
      <c r="I191" s="3">
        <v>42536</v>
      </c>
      <c r="J191" s="7" t="s">
        <v>2538</v>
      </c>
      <c r="K191" s="17">
        <f t="shared" si="29"/>
        <v>259.83</v>
      </c>
      <c r="L191" s="20">
        <f t="shared" si="30"/>
        <v>0.91671477504522192</v>
      </c>
      <c r="M191" s="2" t="s">
        <v>2550</v>
      </c>
      <c r="N191" s="2">
        <v>2850000</v>
      </c>
      <c r="O191" s="2">
        <v>3500000</v>
      </c>
      <c r="P191" s="2">
        <f t="shared" si="24"/>
        <v>650000</v>
      </c>
      <c r="Q191" s="4">
        <f t="shared" si="25"/>
        <v>0.22807017543859648</v>
      </c>
      <c r="R191" s="2">
        <v>40048</v>
      </c>
      <c r="S191" s="5">
        <f t="shared" si="31"/>
        <v>65682.909090909088</v>
      </c>
      <c r="T191" s="2">
        <v>80456</v>
      </c>
      <c r="U191" s="5">
        <f t="shared" si="26"/>
        <v>14773.090909090912</v>
      </c>
      <c r="V191" s="4">
        <f t="shared" si="27"/>
        <v>0.22491529552450346</v>
      </c>
      <c r="W191" s="23">
        <f t="shared" si="32"/>
        <v>60212.493231588487</v>
      </c>
      <c r="X191" s="23">
        <f t="shared" si="33"/>
        <v>73755.203941038373</v>
      </c>
      <c r="Y191" s="23">
        <f t="shared" si="34"/>
        <v>13542.710709449886</v>
      </c>
      <c r="Z191" s="4">
        <f t="shared" si="35"/>
        <v>0.2249152955245034</v>
      </c>
      <c r="AA191" s="2">
        <v>244</v>
      </c>
      <c r="AB191" s="2">
        <v>1891</v>
      </c>
      <c r="AC191" s="2">
        <f t="shared" si="28"/>
        <v>125</v>
      </c>
      <c r="AD191" s="2" t="s">
        <v>44</v>
      </c>
    </row>
    <row r="192" spans="1:30" x14ac:dyDescent="0.2">
      <c r="A192">
        <v>24</v>
      </c>
      <c r="B192" s="6" t="s">
        <v>1018</v>
      </c>
      <c r="C192" s="6" t="s">
        <v>22</v>
      </c>
      <c r="D192" s="6" t="s">
        <v>23</v>
      </c>
      <c r="E192" s="2" t="s">
        <v>2768</v>
      </c>
      <c r="F192" s="6">
        <v>59</v>
      </c>
      <c r="G192" s="6"/>
      <c r="H192" s="7">
        <v>42532</v>
      </c>
      <c r="I192" s="7">
        <v>42536</v>
      </c>
      <c r="J192" s="3" t="s">
        <v>2538</v>
      </c>
      <c r="K192" s="17">
        <f t="shared" si="29"/>
        <v>259.83</v>
      </c>
      <c r="L192" s="20">
        <f t="shared" si="30"/>
        <v>0.91671477504522192</v>
      </c>
      <c r="M192" s="6" t="s">
        <v>2546</v>
      </c>
      <c r="N192" s="6">
        <v>2950000</v>
      </c>
      <c r="O192" s="6">
        <v>3417636</v>
      </c>
      <c r="P192" s="6">
        <f t="shared" si="24"/>
        <v>467636</v>
      </c>
      <c r="Q192" s="8">
        <f t="shared" si="25"/>
        <v>0.1585206779661017</v>
      </c>
      <c r="R192" s="6">
        <v>17636</v>
      </c>
      <c r="S192" s="5">
        <f t="shared" si="31"/>
        <v>50298.91525423729</v>
      </c>
      <c r="T192" s="6">
        <v>58225</v>
      </c>
      <c r="U192" s="9">
        <f t="shared" si="26"/>
        <v>7926.0847457627096</v>
      </c>
      <c r="V192" s="8">
        <f t="shared" si="27"/>
        <v>0.15757963577743356</v>
      </c>
      <c r="W192" s="23">
        <f t="shared" si="32"/>
        <v>46109.758782306817</v>
      </c>
      <c r="X192" s="23">
        <f t="shared" si="33"/>
        <v>53375.717777008045</v>
      </c>
      <c r="Y192" s="23">
        <f t="shared" si="34"/>
        <v>7265.9589947012282</v>
      </c>
      <c r="Z192" s="4">
        <f t="shared" si="35"/>
        <v>0.15757963577743359</v>
      </c>
      <c r="AA192" s="6"/>
      <c r="AB192" s="6">
        <v>1988</v>
      </c>
      <c r="AC192" s="6">
        <f t="shared" si="28"/>
        <v>28</v>
      </c>
      <c r="AD192" s="6" t="s">
        <v>1019</v>
      </c>
    </row>
    <row r="193" spans="1:30" x14ac:dyDescent="0.2">
      <c r="A193">
        <v>24</v>
      </c>
      <c r="B193" s="2" t="s">
        <v>447</v>
      </c>
      <c r="C193" s="2" t="s">
        <v>22</v>
      </c>
      <c r="D193" s="2" t="s">
        <v>23</v>
      </c>
      <c r="E193" s="2" t="s">
        <v>2768</v>
      </c>
      <c r="F193" s="2">
        <v>42</v>
      </c>
      <c r="G193" s="2">
        <v>48</v>
      </c>
      <c r="H193" s="3">
        <v>42535</v>
      </c>
      <c r="I193" s="3">
        <v>42537</v>
      </c>
      <c r="J193" s="7" t="s">
        <v>2538</v>
      </c>
      <c r="K193" s="17">
        <f t="shared" si="29"/>
        <v>259.83</v>
      </c>
      <c r="L193" s="20">
        <f t="shared" si="30"/>
        <v>0.91671477504522192</v>
      </c>
      <c r="M193" s="2" t="s">
        <v>2548</v>
      </c>
      <c r="N193" s="2">
        <v>2950000</v>
      </c>
      <c r="O193" s="2">
        <v>3100000</v>
      </c>
      <c r="P193" s="2">
        <f t="shared" si="24"/>
        <v>150000</v>
      </c>
      <c r="Q193" s="4">
        <f t="shared" si="25"/>
        <v>5.0847457627118647E-2</v>
      </c>
      <c r="R193" s="2">
        <v>501</v>
      </c>
      <c r="S193" s="5">
        <f t="shared" si="31"/>
        <v>70250.023809523816</v>
      </c>
      <c r="T193" s="2">
        <v>73821</v>
      </c>
      <c r="U193" s="5">
        <f t="shared" si="26"/>
        <v>3570.9761904761835</v>
      </c>
      <c r="V193" s="4">
        <f t="shared" si="27"/>
        <v>5.0832384059520633E-2</v>
      </c>
      <c r="W193" s="23">
        <f t="shared" si="32"/>
        <v>64399.234773469107</v>
      </c>
      <c r="X193" s="23">
        <f t="shared" si="33"/>
        <v>67672.801408613333</v>
      </c>
      <c r="Y193" s="23">
        <f t="shared" si="34"/>
        <v>3273.5666351442269</v>
      </c>
      <c r="Z193" s="4">
        <f t="shared" si="35"/>
        <v>5.0832384059520772E-2</v>
      </c>
      <c r="AA193" s="11">
        <v>2467</v>
      </c>
      <c r="AB193" s="2">
        <v>2007</v>
      </c>
      <c r="AC193" s="2">
        <f t="shared" si="28"/>
        <v>9</v>
      </c>
      <c r="AD193" s="2" t="s">
        <v>225</v>
      </c>
    </row>
    <row r="194" spans="1:30" x14ac:dyDescent="0.2">
      <c r="A194">
        <v>24</v>
      </c>
      <c r="B194" s="2" t="s">
        <v>2661</v>
      </c>
      <c r="C194" s="2" t="s">
        <v>22</v>
      </c>
      <c r="D194" s="2" t="s">
        <v>23</v>
      </c>
      <c r="E194" s="2" t="s">
        <v>2768</v>
      </c>
      <c r="F194" s="2">
        <v>72</v>
      </c>
      <c r="G194" s="2">
        <v>79</v>
      </c>
      <c r="H194" s="3">
        <v>42535</v>
      </c>
      <c r="I194" s="3">
        <v>42537</v>
      </c>
      <c r="J194" s="3" t="s">
        <v>2538</v>
      </c>
      <c r="K194" s="17">
        <f t="shared" si="29"/>
        <v>259.83</v>
      </c>
      <c r="L194" s="20">
        <f t="shared" si="30"/>
        <v>0.91671477504522192</v>
      </c>
      <c r="M194" s="2" t="s">
        <v>2548</v>
      </c>
      <c r="N194" s="2">
        <v>3000000</v>
      </c>
      <c r="O194" s="2">
        <v>3700000</v>
      </c>
      <c r="P194" s="2">
        <f t="shared" ref="P194:P257" si="36">O194-N194</f>
        <v>700000</v>
      </c>
      <c r="Q194" s="4">
        <f t="shared" ref="Q194:Q257" si="37">P194/N194</f>
        <v>0.23333333333333334</v>
      </c>
      <c r="R194" s="2"/>
      <c r="S194" s="5">
        <f t="shared" si="31"/>
        <v>41666.666666666664</v>
      </c>
      <c r="T194" s="2">
        <v>51389</v>
      </c>
      <c r="U194" s="5">
        <f t="shared" ref="U194:U257" si="38">T194-S194</f>
        <v>9722.3333333333358</v>
      </c>
      <c r="V194" s="4">
        <f t="shared" ref="V194:V257" si="39">U194/S194</f>
        <v>0.23333600000000007</v>
      </c>
      <c r="W194" s="23">
        <f t="shared" si="32"/>
        <v>38196.448960217574</v>
      </c>
      <c r="X194" s="23">
        <f t="shared" si="33"/>
        <v>47109.055574798906</v>
      </c>
      <c r="Y194" s="23">
        <f t="shared" si="34"/>
        <v>8912.6066145813311</v>
      </c>
      <c r="Z194" s="4">
        <f t="shared" si="35"/>
        <v>0.23333600000000007</v>
      </c>
      <c r="AA194" s="11">
        <v>1376</v>
      </c>
      <c r="AB194" s="2">
        <v>1938</v>
      </c>
      <c r="AC194" s="2">
        <f t="shared" ref="AC194:AC257" si="40">2016-AB194</f>
        <v>78</v>
      </c>
      <c r="AD194" s="2" t="s">
        <v>108</v>
      </c>
    </row>
    <row r="195" spans="1:30" x14ac:dyDescent="0.2">
      <c r="A195">
        <v>24</v>
      </c>
      <c r="B195" s="2" t="s">
        <v>2679</v>
      </c>
      <c r="C195" s="2" t="s">
        <v>22</v>
      </c>
      <c r="D195" s="2" t="s">
        <v>23</v>
      </c>
      <c r="E195" s="2" t="s">
        <v>2768</v>
      </c>
      <c r="F195" s="2">
        <v>79</v>
      </c>
      <c r="G195" s="2">
        <v>86</v>
      </c>
      <c r="H195" s="3">
        <v>42533</v>
      </c>
      <c r="I195" s="3">
        <v>42537</v>
      </c>
      <c r="J195" s="7" t="s">
        <v>2538</v>
      </c>
      <c r="K195" s="17">
        <f t="shared" ref="K195:K258" si="41">IF(J195="Januar",238.19,IF(J195="Februar",240.59,IF(J195="Mars",245.99,IF(J195="April",250.79,IF(J195="Mai",256.52,IF(J195="Juni",259.83,IF(J195="Juli",265.66,IF(J195="August",272.21,IF(J195="September",275.91,IF(J195="Oktober",281.13,IF(J195="November",284.38,IF(J195="Desember",287.34,0))))))))))))</f>
        <v>259.83</v>
      </c>
      <c r="L195" s="20">
        <f t="shared" ref="L195:L258" si="42">$K$2/K195</f>
        <v>0.91671477504522192</v>
      </c>
      <c r="M195" s="2" t="s">
        <v>2546</v>
      </c>
      <c r="N195" s="2">
        <v>5490000</v>
      </c>
      <c r="O195" s="2">
        <v>6300000</v>
      </c>
      <c r="P195" s="2">
        <f t="shared" si="36"/>
        <v>810000</v>
      </c>
      <c r="Q195" s="4">
        <f t="shared" si="37"/>
        <v>0.14754098360655737</v>
      </c>
      <c r="R195" s="2">
        <v>26671</v>
      </c>
      <c r="S195" s="5">
        <f t="shared" ref="S195:S258" si="43">(N195+R195)/F195</f>
        <v>69831.278481012661</v>
      </c>
      <c r="T195" s="2">
        <v>80084</v>
      </c>
      <c r="U195" s="5">
        <f t="shared" si="38"/>
        <v>10252.721518987339</v>
      </c>
      <c r="V195" s="4">
        <f t="shared" si="39"/>
        <v>0.14682133482312063</v>
      </c>
      <c r="W195" s="23">
        <f t="shared" ref="W195:W258" si="44">S195*L195</f>
        <v>64015.364743841768</v>
      </c>
      <c r="X195" s="23">
        <f t="shared" ref="X195:X258" si="45">T195*L195</f>
        <v>73414.186044721559</v>
      </c>
      <c r="Y195" s="23">
        <f t="shared" ref="Y195:Y258" si="46">X195-W195</f>
        <v>9398.8213008797902</v>
      </c>
      <c r="Z195" s="4">
        <f t="shared" ref="Z195:Z258" si="47">Y195/W195</f>
        <v>0.14682133482312074</v>
      </c>
      <c r="AA195" s="11">
        <v>6789</v>
      </c>
      <c r="AB195" s="2">
        <v>2005</v>
      </c>
      <c r="AC195" s="2">
        <f t="shared" si="40"/>
        <v>11</v>
      </c>
      <c r="AD195" s="2" t="s">
        <v>127</v>
      </c>
    </row>
    <row r="196" spans="1:30" x14ac:dyDescent="0.2">
      <c r="A196">
        <v>24</v>
      </c>
      <c r="B196" s="6" t="s">
        <v>328</v>
      </c>
      <c r="C196" s="6" t="s">
        <v>22</v>
      </c>
      <c r="D196" s="6" t="s">
        <v>23</v>
      </c>
      <c r="E196" s="2" t="s">
        <v>2768</v>
      </c>
      <c r="F196" s="6">
        <v>52</v>
      </c>
      <c r="G196" s="6">
        <v>61</v>
      </c>
      <c r="H196" s="7">
        <v>42534</v>
      </c>
      <c r="I196" s="7">
        <v>42538</v>
      </c>
      <c r="J196" s="3" t="s">
        <v>2538</v>
      </c>
      <c r="K196" s="17">
        <f t="shared" si="41"/>
        <v>259.83</v>
      </c>
      <c r="L196" s="20">
        <f t="shared" si="42"/>
        <v>0.91671477504522192</v>
      </c>
      <c r="M196" s="6" t="s">
        <v>2546</v>
      </c>
      <c r="N196" s="6">
        <v>1900000</v>
      </c>
      <c r="O196" s="6">
        <v>2375000</v>
      </c>
      <c r="P196" s="6">
        <f t="shared" si="36"/>
        <v>475000</v>
      </c>
      <c r="Q196" s="8">
        <f t="shared" si="37"/>
        <v>0.25</v>
      </c>
      <c r="R196" s="6">
        <v>77251</v>
      </c>
      <c r="S196" s="5">
        <f t="shared" si="43"/>
        <v>38024.057692307695</v>
      </c>
      <c r="T196" s="6">
        <v>47159</v>
      </c>
      <c r="U196" s="9">
        <f t="shared" si="38"/>
        <v>9134.9423076923049</v>
      </c>
      <c r="V196" s="8">
        <f t="shared" si="39"/>
        <v>0.24024112264957753</v>
      </c>
      <c r="W196" s="23">
        <f t="shared" si="44"/>
        <v>34857.215493710391</v>
      </c>
      <c r="X196" s="23">
        <f t="shared" si="45"/>
        <v>43231.352076357623</v>
      </c>
      <c r="Y196" s="23">
        <f t="shared" si="46"/>
        <v>8374.136582647232</v>
      </c>
      <c r="Z196" s="4">
        <f t="shared" si="47"/>
        <v>0.24024112264957753</v>
      </c>
      <c r="AA196" s="6"/>
      <c r="AB196" s="6">
        <v>1958</v>
      </c>
      <c r="AC196" s="6">
        <f t="shared" si="40"/>
        <v>58</v>
      </c>
      <c r="AD196" s="6" t="s">
        <v>37</v>
      </c>
    </row>
    <row r="197" spans="1:30" x14ac:dyDescent="0.2">
      <c r="A197">
        <v>24</v>
      </c>
      <c r="B197" s="6" t="s">
        <v>2575</v>
      </c>
      <c r="C197" s="6" t="s">
        <v>22</v>
      </c>
      <c r="D197" s="6" t="s">
        <v>23</v>
      </c>
      <c r="E197" s="2" t="s">
        <v>2768</v>
      </c>
      <c r="F197" s="6">
        <v>51</v>
      </c>
      <c r="G197" s="6">
        <v>57</v>
      </c>
      <c r="H197" s="7">
        <v>42534</v>
      </c>
      <c r="I197" s="7">
        <v>42539</v>
      </c>
      <c r="J197" s="7" t="s">
        <v>2538</v>
      </c>
      <c r="K197" s="17">
        <f t="shared" si="41"/>
        <v>259.83</v>
      </c>
      <c r="L197" s="20">
        <f t="shared" si="42"/>
        <v>0.91671477504522192</v>
      </c>
      <c r="M197" s="6" t="s">
        <v>2568</v>
      </c>
      <c r="N197" s="6">
        <v>2550000</v>
      </c>
      <c r="O197" s="6">
        <v>2900000</v>
      </c>
      <c r="P197" s="6">
        <f t="shared" si="36"/>
        <v>350000</v>
      </c>
      <c r="Q197" s="8">
        <f t="shared" si="37"/>
        <v>0.13725490196078433</v>
      </c>
      <c r="R197" s="6">
        <v>93868</v>
      </c>
      <c r="S197" s="5">
        <f t="shared" si="43"/>
        <v>51840.549019607846</v>
      </c>
      <c r="T197" s="6">
        <v>58703</v>
      </c>
      <c r="U197" s="9">
        <f t="shared" si="38"/>
        <v>6862.4509803921537</v>
      </c>
      <c r="V197" s="8">
        <f t="shared" si="39"/>
        <v>0.13237612467793392</v>
      </c>
      <c r="W197" s="23">
        <f t="shared" si="44"/>
        <v>47522.99723273061</v>
      </c>
      <c r="X197" s="23">
        <f t="shared" si="45"/>
        <v>53813.907439479663</v>
      </c>
      <c r="Y197" s="23">
        <f t="shared" si="46"/>
        <v>6290.910206749053</v>
      </c>
      <c r="Z197" s="4">
        <f t="shared" si="47"/>
        <v>0.13237612467793386</v>
      </c>
      <c r="AA197" s="10">
        <v>8506</v>
      </c>
      <c r="AB197" s="6">
        <v>1951</v>
      </c>
      <c r="AC197" s="6">
        <f t="shared" si="40"/>
        <v>65</v>
      </c>
      <c r="AD197" s="6" t="s">
        <v>371</v>
      </c>
    </row>
    <row r="198" spans="1:30" x14ac:dyDescent="0.2">
      <c r="A198">
        <v>24</v>
      </c>
      <c r="B198" s="6" t="s">
        <v>2491</v>
      </c>
      <c r="C198" s="6" t="s">
        <v>22</v>
      </c>
      <c r="D198" s="6" t="s">
        <v>23</v>
      </c>
      <c r="E198" s="2" t="s">
        <v>2768</v>
      </c>
      <c r="F198" s="6">
        <v>75</v>
      </c>
      <c r="G198" s="6">
        <v>82</v>
      </c>
      <c r="H198" s="7">
        <v>42536</v>
      </c>
      <c r="I198" s="7">
        <v>42539</v>
      </c>
      <c r="J198" s="3" t="s">
        <v>2538</v>
      </c>
      <c r="K198" s="17">
        <f t="shared" si="41"/>
        <v>259.83</v>
      </c>
      <c r="L198" s="20">
        <f t="shared" si="42"/>
        <v>0.91671477504522192</v>
      </c>
      <c r="M198" s="6" t="s">
        <v>2550</v>
      </c>
      <c r="N198" s="6">
        <v>5500000</v>
      </c>
      <c r="O198" s="6">
        <v>6125000</v>
      </c>
      <c r="P198" s="6">
        <f t="shared" si="36"/>
        <v>625000</v>
      </c>
      <c r="Q198" s="8">
        <f t="shared" si="37"/>
        <v>0.11363636363636363</v>
      </c>
      <c r="R198" s="6">
        <v>5490</v>
      </c>
      <c r="S198" s="5">
        <f t="shared" si="43"/>
        <v>73406.53333333334</v>
      </c>
      <c r="T198" s="6">
        <v>81740</v>
      </c>
      <c r="U198" s="9">
        <f t="shared" si="38"/>
        <v>8333.4666666666599</v>
      </c>
      <c r="V198" s="8">
        <f t="shared" si="39"/>
        <v>0.11352486336366054</v>
      </c>
      <c r="W198" s="23">
        <f t="shared" si="44"/>
        <v>67292.853691516255</v>
      </c>
      <c r="X198" s="23">
        <f t="shared" si="45"/>
        <v>74932.265712196444</v>
      </c>
      <c r="Y198" s="23">
        <f t="shared" si="46"/>
        <v>7639.412020680189</v>
      </c>
      <c r="Z198" s="4">
        <f t="shared" si="47"/>
        <v>0.11352486336366063</v>
      </c>
      <c r="AA198" s="6">
        <v>495</v>
      </c>
      <c r="AB198" s="6">
        <v>2001</v>
      </c>
      <c r="AC198" s="6">
        <f t="shared" si="40"/>
        <v>15</v>
      </c>
      <c r="AD198" s="6" t="s">
        <v>108</v>
      </c>
    </row>
    <row r="199" spans="1:30" x14ac:dyDescent="0.2">
      <c r="A199">
        <v>24</v>
      </c>
      <c r="B199" s="2" t="s">
        <v>1190</v>
      </c>
      <c r="C199" s="2" t="s">
        <v>22</v>
      </c>
      <c r="D199" s="2" t="s">
        <v>23</v>
      </c>
      <c r="E199" s="2" t="s">
        <v>2768</v>
      </c>
      <c r="F199" s="2">
        <v>56</v>
      </c>
      <c r="G199" s="2"/>
      <c r="H199" s="3">
        <v>42536</v>
      </c>
      <c r="I199" s="3">
        <v>42540</v>
      </c>
      <c r="J199" s="7" t="s">
        <v>2538</v>
      </c>
      <c r="K199" s="17">
        <f t="shared" si="41"/>
        <v>259.83</v>
      </c>
      <c r="L199" s="20">
        <f t="shared" si="42"/>
        <v>0.91671477504522192</v>
      </c>
      <c r="M199" s="2" t="s">
        <v>2546</v>
      </c>
      <c r="N199" s="2">
        <v>3500000</v>
      </c>
      <c r="O199" s="2">
        <v>3779908</v>
      </c>
      <c r="P199" s="2">
        <f t="shared" si="36"/>
        <v>279908</v>
      </c>
      <c r="Q199" s="4">
        <f t="shared" si="37"/>
        <v>7.9973714285714287E-2</v>
      </c>
      <c r="R199" s="2">
        <v>279908</v>
      </c>
      <c r="S199" s="5">
        <f t="shared" si="43"/>
        <v>67498.357142857145</v>
      </c>
      <c r="T199" s="2">
        <v>72497</v>
      </c>
      <c r="U199" s="5">
        <f t="shared" si="38"/>
        <v>4998.6428571428551</v>
      </c>
      <c r="V199" s="4">
        <f t="shared" si="39"/>
        <v>7.4055770669550658E-2</v>
      </c>
      <c r="W199" s="23">
        <f t="shared" si="44"/>
        <v>61876.741284136333</v>
      </c>
      <c r="X199" s="23">
        <f t="shared" si="45"/>
        <v>66459.07104645345</v>
      </c>
      <c r="Y199" s="23">
        <f t="shared" si="46"/>
        <v>4582.3297623171165</v>
      </c>
      <c r="Z199" s="4">
        <f t="shared" si="47"/>
        <v>7.4055770669550644E-2</v>
      </c>
      <c r="AA199" s="2"/>
      <c r="AB199" s="2">
        <v>1991</v>
      </c>
      <c r="AC199" s="2">
        <f t="shared" si="40"/>
        <v>25</v>
      </c>
      <c r="AD199" s="2" t="s">
        <v>1019</v>
      </c>
    </row>
    <row r="200" spans="1:30" x14ac:dyDescent="0.2">
      <c r="A200">
        <v>24</v>
      </c>
      <c r="B200" s="6" t="s">
        <v>2710</v>
      </c>
      <c r="C200" s="6" t="s">
        <v>22</v>
      </c>
      <c r="D200" s="6" t="s">
        <v>23</v>
      </c>
      <c r="E200" s="2" t="s">
        <v>2768</v>
      </c>
      <c r="F200" s="6">
        <v>91</v>
      </c>
      <c r="G200" s="6"/>
      <c r="H200" s="7">
        <v>42535</v>
      </c>
      <c r="I200" s="7">
        <v>42540</v>
      </c>
      <c r="J200" s="3" t="s">
        <v>2538</v>
      </c>
      <c r="K200" s="17">
        <f t="shared" si="41"/>
        <v>259.83</v>
      </c>
      <c r="L200" s="20">
        <f t="shared" si="42"/>
        <v>0.91671477504522192</v>
      </c>
      <c r="M200" s="6" t="s">
        <v>2568</v>
      </c>
      <c r="N200" s="6">
        <v>2800000</v>
      </c>
      <c r="O200" s="6">
        <v>3150000</v>
      </c>
      <c r="P200" s="6">
        <f t="shared" si="36"/>
        <v>350000</v>
      </c>
      <c r="Q200" s="8">
        <f t="shared" si="37"/>
        <v>0.125</v>
      </c>
      <c r="R200" s="6">
        <v>7882</v>
      </c>
      <c r="S200" s="5">
        <f t="shared" si="43"/>
        <v>30855.846153846152</v>
      </c>
      <c r="T200" s="6">
        <v>34702</v>
      </c>
      <c r="U200" s="9">
        <f t="shared" si="38"/>
        <v>3846.1538461538476</v>
      </c>
      <c r="V200" s="8">
        <f t="shared" si="39"/>
        <v>0.12464911274761552</v>
      </c>
      <c r="W200" s="23">
        <f t="shared" si="44"/>
        <v>28286.010065753053</v>
      </c>
      <c r="X200" s="23">
        <f t="shared" si="45"/>
        <v>31811.83612361929</v>
      </c>
      <c r="Y200" s="23">
        <f t="shared" si="46"/>
        <v>3525.8260578662375</v>
      </c>
      <c r="Z200" s="4">
        <f t="shared" si="47"/>
        <v>0.12464911274761543</v>
      </c>
      <c r="AA200" s="10">
        <v>17457</v>
      </c>
      <c r="AB200" s="6">
        <v>1999</v>
      </c>
      <c r="AC200" s="6">
        <f t="shared" si="40"/>
        <v>17</v>
      </c>
      <c r="AD200" s="6" t="s">
        <v>1479</v>
      </c>
    </row>
    <row r="201" spans="1:30" x14ac:dyDescent="0.2">
      <c r="A201">
        <v>25</v>
      </c>
      <c r="B201" s="2" t="s">
        <v>623</v>
      </c>
      <c r="C201" s="2" t="s">
        <v>22</v>
      </c>
      <c r="D201" s="2" t="s">
        <v>23</v>
      </c>
      <c r="E201" s="2" t="s">
        <v>2768</v>
      </c>
      <c r="F201" s="2">
        <v>82</v>
      </c>
      <c r="G201" s="2">
        <v>95</v>
      </c>
      <c r="H201" s="3">
        <v>42539</v>
      </c>
      <c r="I201" s="3">
        <v>42541</v>
      </c>
      <c r="J201" s="7" t="s">
        <v>2538</v>
      </c>
      <c r="K201" s="17">
        <f t="shared" si="41"/>
        <v>259.83</v>
      </c>
      <c r="L201" s="20">
        <f t="shared" si="42"/>
        <v>0.91671477504522192</v>
      </c>
      <c r="M201" s="2" t="s">
        <v>2548</v>
      </c>
      <c r="N201" s="2">
        <v>6300000</v>
      </c>
      <c r="O201" s="2">
        <v>6820000</v>
      </c>
      <c r="P201" s="2">
        <f t="shared" si="36"/>
        <v>520000</v>
      </c>
      <c r="Q201" s="4">
        <f t="shared" si="37"/>
        <v>8.2539682539682538E-2</v>
      </c>
      <c r="R201" s="2"/>
      <c r="S201" s="5">
        <f t="shared" si="43"/>
        <v>76829.268292682929</v>
      </c>
      <c r="T201" s="2">
        <v>83171</v>
      </c>
      <c r="U201" s="5">
        <f t="shared" si="38"/>
        <v>6341.7317073170707</v>
      </c>
      <c r="V201" s="4">
        <f t="shared" si="39"/>
        <v>8.2543174603174563E-2</v>
      </c>
      <c r="W201" s="23">
        <f t="shared" si="44"/>
        <v>70430.52539981583</v>
      </c>
      <c r="X201" s="23">
        <f t="shared" si="45"/>
        <v>76244.084555286157</v>
      </c>
      <c r="Y201" s="23">
        <f t="shared" si="46"/>
        <v>5813.5591554703278</v>
      </c>
      <c r="Z201" s="4">
        <f t="shared" si="47"/>
        <v>8.2543174603174688E-2</v>
      </c>
      <c r="AA201" s="11">
        <v>6463</v>
      </c>
      <c r="AB201" s="2">
        <v>2014</v>
      </c>
      <c r="AC201" s="2">
        <f t="shared" si="40"/>
        <v>2</v>
      </c>
      <c r="AD201" s="2" t="s">
        <v>96</v>
      </c>
    </row>
    <row r="202" spans="1:30" x14ac:dyDescent="0.2">
      <c r="A202">
        <v>25</v>
      </c>
      <c r="B202" s="2" t="s">
        <v>2556</v>
      </c>
      <c r="C202" s="2" t="s">
        <v>22</v>
      </c>
      <c r="D202" s="2" t="s">
        <v>23</v>
      </c>
      <c r="E202" s="2" t="s">
        <v>2768</v>
      </c>
      <c r="F202" s="2">
        <v>29</v>
      </c>
      <c r="G202" s="2">
        <v>33</v>
      </c>
      <c r="H202" s="3">
        <v>42540</v>
      </c>
      <c r="I202" s="3">
        <v>42543</v>
      </c>
      <c r="J202" s="3" t="s">
        <v>2538</v>
      </c>
      <c r="K202" s="17">
        <f t="shared" si="41"/>
        <v>259.83</v>
      </c>
      <c r="L202" s="20">
        <f t="shared" si="42"/>
        <v>0.91671477504522192</v>
      </c>
      <c r="M202" s="2" t="s">
        <v>2550</v>
      </c>
      <c r="N202" s="2">
        <v>1790000</v>
      </c>
      <c r="O202" s="2">
        <v>2350000</v>
      </c>
      <c r="P202" s="2">
        <f t="shared" si="36"/>
        <v>560000</v>
      </c>
      <c r="Q202" s="4">
        <f t="shared" si="37"/>
        <v>0.31284916201117319</v>
      </c>
      <c r="R202" s="2">
        <v>28964</v>
      </c>
      <c r="S202" s="5">
        <f t="shared" si="43"/>
        <v>62722.896551724138</v>
      </c>
      <c r="T202" s="2">
        <v>82033</v>
      </c>
      <c r="U202" s="5">
        <f t="shared" si="38"/>
        <v>19310.103448275862</v>
      </c>
      <c r="V202" s="4">
        <f t="shared" si="39"/>
        <v>0.30786370703323429</v>
      </c>
      <c r="W202" s="23">
        <f t="shared" si="44"/>
        <v>57499.006002598515</v>
      </c>
      <c r="X202" s="23">
        <f t="shared" si="45"/>
        <v>75200.863141284688</v>
      </c>
      <c r="Y202" s="23">
        <f t="shared" si="46"/>
        <v>17701.857138686173</v>
      </c>
      <c r="Z202" s="4">
        <f t="shared" si="47"/>
        <v>0.30786370703323435</v>
      </c>
      <c r="AA202" s="2">
        <v>672</v>
      </c>
      <c r="AB202" s="2">
        <v>1899</v>
      </c>
      <c r="AC202" s="2">
        <f t="shared" si="40"/>
        <v>117</v>
      </c>
      <c r="AD202" s="2" t="s">
        <v>27</v>
      </c>
    </row>
    <row r="203" spans="1:30" x14ac:dyDescent="0.2">
      <c r="A203">
        <v>25</v>
      </c>
      <c r="B203" s="6" t="s">
        <v>346</v>
      </c>
      <c r="C203" s="6" t="s">
        <v>22</v>
      </c>
      <c r="D203" s="6" t="s">
        <v>23</v>
      </c>
      <c r="E203" s="2" t="s">
        <v>2768</v>
      </c>
      <c r="F203" s="6">
        <v>39</v>
      </c>
      <c r="G203" s="6">
        <v>44</v>
      </c>
      <c r="H203" s="7">
        <v>42539</v>
      </c>
      <c r="I203" s="7">
        <v>42543</v>
      </c>
      <c r="J203" s="7" t="s">
        <v>2538</v>
      </c>
      <c r="K203" s="17">
        <f t="shared" si="41"/>
        <v>259.83</v>
      </c>
      <c r="L203" s="20">
        <f t="shared" si="42"/>
        <v>0.91671477504522192</v>
      </c>
      <c r="M203" s="6" t="s">
        <v>2546</v>
      </c>
      <c r="N203" s="6">
        <v>3600000</v>
      </c>
      <c r="O203" s="6">
        <v>4150000</v>
      </c>
      <c r="P203" s="6">
        <f t="shared" si="36"/>
        <v>550000</v>
      </c>
      <c r="Q203" s="8">
        <f t="shared" si="37"/>
        <v>0.15277777777777779</v>
      </c>
      <c r="R203" s="6">
        <v>1714</v>
      </c>
      <c r="S203" s="5">
        <f t="shared" si="43"/>
        <v>92351.641025641031</v>
      </c>
      <c r="T203" s="6">
        <v>106454</v>
      </c>
      <c r="U203" s="9">
        <f t="shared" si="38"/>
        <v>14102.358974358969</v>
      </c>
      <c r="V203" s="8">
        <f t="shared" si="39"/>
        <v>0.15270285203100517</v>
      </c>
      <c r="W203" s="23">
        <f t="shared" si="44"/>
        <v>84660.113827877605</v>
      </c>
      <c r="X203" s="23">
        <f t="shared" si="45"/>
        <v>97587.954662664051</v>
      </c>
      <c r="Y203" s="23">
        <f t="shared" si="46"/>
        <v>12927.840834786446</v>
      </c>
      <c r="Z203" s="4">
        <f t="shared" si="47"/>
        <v>0.15270285203100514</v>
      </c>
      <c r="AA203" s="10">
        <v>3232</v>
      </c>
      <c r="AB203" s="6">
        <v>2008</v>
      </c>
      <c r="AC203" s="6">
        <f t="shared" si="40"/>
        <v>8</v>
      </c>
      <c r="AD203" s="6" t="s">
        <v>383</v>
      </c>
    </row>
    <row r="204" spans="1:30" x14ac:dyDescent="0.2">
      <c r="A204">
        <v>25</v>
      </c>
      <c r="B204" s="2" t="s">
        <v>1279</v>
      </c>
      <c r="C204" s="2" t="s">
        <v>22</v>
      </c>
      <c r="D204" s="2" t="s">
        <v>23</v>
      </c>
      <c r="E204" s="2" t="s">
        <v>2768</v>
      </c>
      <c r="F204" s="2">
        <v>45</v>
      </c>
      <c r="G204" s="2">
        <v>50</v>
      </c>
      <c r="H204" s="3">
        <v>42542</v>
      </c>
      <c r="I204" s="3">
        <v>42543</v>
      </c>
      <c r="J204" s="3" t="s">
        <v>2538</v>
      </c>
      <c r="K204" s="17">
        <f t="shared" si="41"/>
        <v>259.83</v>
      </c>
      <c r="L204" s="20">
        <f t="shared" si="42"/>
        <v>0.91671477504522192</v>
      </c>
      <c r="M204" s="2" t="s">
        <v>2555</v>
      </c>
      <c r="N204" s="2">
        <v>3800000</v>
      </c>
      <c r="O204" s="2">
        <v>4200000</v>
      </c>
      <c r="P204" s="2">
        <f t="shared" si="36"/>
        <v>400000</v>
      </c>
      <c r="Q204" s="4">
        <f t="shared" si="37"/>
        <v>0.10526315789473684</v>
      </c>
      <c r="R204" s="2">
        <v>14463</v>
      </c>
      <c r="S204" s="5">
        <f t="shared" si="43"/>
        <v>84765.844444444447</v>
      </c>
      <c r="T204" s="2">
        <v>93655</v>
      </c>
      <c r="U204" s="5">
        <f t="shared" si="38"/>
        <v>8889.1555555555533</v>
      </c>
      <c r="V204" s="4">
        <f t="shared" si="39"/>
        <v>0.10486718576114118</v>
      </c>
      <c r="W204" s="23">
        <f t="shared" si="44"/>
        <v>77706.102021407161</v>
      </c>
      <c r="X204" s="23">
        <f t="shared" si="45"/>
        <v>85854.922256860256</v>
      </c>
      <c r="Y204" s="23">
        <f t="shared" si="46"/>
        <v>8148.8202354530949</v>
      </c>
      <c r="Z204" s="4">
        <f t="shared" si="47"/>
        <v>0.10486718576114121</v>
      </c>
      <c r="AA204" s="11">
        <v>6789</v>
      </c>
      <c r="AB204" s="2">
        <v>2005</v>
      </c>
      <c r="AC204" s="2">
        <f t="shared" si="40"/>
        <v>11</v>
      </c>
      <c r="AD204" s="2" t="s">
        <v>127</v>
      </c>
    </row>
    <row r="205" spans="1:30" x14ac:dyDescent="0.2">
      <c r="A205">
        <v>25</v>
      </c>
      <c r="B205" s="6" t="s">
        <v>2711</v>
      </c>
      <c r="C205" s="6" t="s">
        <v>22</v>
      </c>
      <c r="D205" s="6" t="s">
        <v>23</v>
      </c>
      <c r="E205" s="2" t="s">
        <v>2768</v>
      </c>
      <c r="F205" s="6">
        <v>92</v>
      </c>
      <c r="G205" s="6">
        <v>100</v>
      </c>
      <c r="H205" s="7">
        <v>42541</v>
      </c>
      <c r="I205" s="7">
        <v>42543</v>
      </c>
      <c r="J205" s="7" t="s">
        <v>2538</v>
      </c>
      <c r="K205" s="17">
        <f t="shared" si="41"/>
        <v>259.83</v>
      </c>
      <c r="L205" s="20">
        <f t="shared" si="42"/>
        <v>0.91671477504522192</v>
      </c>
      <c r="M205" s="6" t="s">
        <v>2548</v>
      </c>
      <c r="N205" s="6">
        <v>6750000</v>
      </c>
      <c r="O205" s="6">
        <v>7750000</v>
      </c>
      <c r="P205" s="6">
        <f t="shared" si="36"/>
        <v>1000000</v>
      </c>
      <c r="Q205" s="8">
        <f t="shared" si="37"/>
        <v>0.14814814814814814</v>
      </c>
      <c r="R205" s="6">
        <v>5782</v>
      </c>
      <c r="S205" s="5">
        <f t="shared" si="43"/>
        <v>73432.413043478256</v>
      </c>
      <c r="T205" s="6">
        <v>84302</v>
      </c>
      <c r="U205" s="9">
        <f t="shared" si="38"/>
        <v>10869.586956521744</v>
      </c>
      <c r="V205" s="8">
        <f t="shared" si="39"/>
        <v>0.14802165019534386</v>
      </c>
      <c r="W205" s="23">
        <f t="shared" si="44"/>
        <v>67316.578004179988</v>
      </c>
      <c r="X205" s="23">
        <f t="shared" si="45"/>
        <v>77280.888965862294</v>
      </c>
      <c r="Y205" s="23">
        <f t="shared" si="46"/>
        <v>9964.3109616823058</v>
      </c>
      <c r="Z205" s="4">
        <f t="shared" si="47"/>
        <v>0.1480216501953438</v>
      </c>
      <c r="AA205" s="6">
        <v>936</v>
      </c>
      <c r="AB205" s="6">
        <v>1955</v>
      </c>
      <c r="AC205" s="6">
        <f t="shared" si="40"/>
        <v>61</v>
      </c>
      <c r="AD205" s="6" t="s">
        <v>67</v>
      </c>
    </row>
    <row r="206" spans="1:30" x14ac:dyDescent="0.2">
      <c r="A206">
        <v>25</v>
      </c>
      <c r="B206" s="6" t="s">
        <v>2601</v>
      </c>
      <c r="C206" s="6" t="s">
        <v>22</v>
      </c>
      <c r="D206" s="6" t="s">
        <v>23</v>
      </c>
      <c r="E206" s="2" t="s">
        <v>2768</v>
      </c>
      <c r="F206" s="6">
        <v>50</v>
      </c>
      <c r="G206" s="6">
        <v>55</v>
      </c>
      <c r="H206" s="7">
        <v>42542</v>
      </c>
      <c r="I206" s="7">
        <v>42544</v>
      </c>
      <c r="J206" s="3" t="s">
        <v>2538</v>
      </c>
      <c r="K206" s="17">
        <f t="shared" si="41"/>
        <v>259.83</v>
      </c>
      <c r="L206" s="20">
        <f t="shared" si="42"/>
        <v>0.91671477504522192</v>
      </c>
      <c r="M206" s="6" t="s">
        <v>2548</v>
      </c>
      <c r="N206" s="6">
        <v>3850000</v>
      </c>
      <c r="O206" s="6">
        <v>4450000</v>
      </c>
      <c r="P206" s="6">
        <f t="shared" si="36"/>
        <v>600000</v>
      </c>
      <c r="Q206" s="8">
        <f t="shared" si="37"/>
        <v>0.15584415584415584</v>
      </c>
      <c r="R206" s="6">
        <v>32025</v>
      </c>
      <c r="S206" s="5">
        <f t="shared" si="43"/>
        <v>77640.5</v>
      </c>
      <c r="T206" s="6">
        <v>89641</v>
      </c>
      <c r="U206" s="9">
        <f t="shared" si="38"/>
        <v>12000.5</v>
      </c>
      <c r="V206" s="8">
        <f t="shared" si="39"/>
        <v>0.15456494999388207</v>
      </c>
      <c r="W206" s="23">
        <f t="shared" si="44"/>
        <v>71174.19349189855</v>
      </c>
      <c r="X206" s="23">
        <f t="shared" si="45"/>
        <v>82175.229149828738</v>
      </c>
      <c r="Y206" s="23">
        <f t="shared" si="46"/>
        <v>11001.035657930188</v>
      </c>
      <c r="Z206" s="4">
        <f t="shared" si="47"/>
        <v>0.15456494999388209</v>
      </c>
      <c r="AA206" s="6">
        <v>772</v>
      </c>
      <c r="AB206" s="6">
        <v>1955</v>
      </c>
      <c r="AC206" s="6">
        <f t="shared" si="40"/>
        <v>61</v>
      </c>
      <c r="AD206" s="6" t="s">
        <v>44</v>
      </c>
    </row>
    <row r="207" spans="1:30" x14ac:dyDescent="0.2">
      <c r="A207">
        <v>26</v>
      </c>
      <c r="B207" s="6" t="s">
        <v>381</v>
      </c>
      <c r="C207" s="6" t="s">
        <v>22</v>
      </c>
      <c r="D207" s="6" t="s">
        <v>23</v>
      </c>
      <c r="E207" s="2" t="s">
        <v>2768</v>
      </c>
      <c r="F207" s="6">
        <v>38</v>
      </c>
      <c r="G207" s="6">
        <v>45</v>
      </c>
      <c r="H207" s="7">
        <v>42546</v>
      </c>
      <c r="I207" s="7">
        <v>42550</v>
      </c>
      <c r="J207" s="7" t="s">
        <v>2538</v>
      </c>
      <c r="K207" s="17">
        <f t="shared" si="41"/>
        <v>259.83</v>
      </c>
      <c r="L207" s="20">
        <f t="shared" si="42"/>
        <v>0.91671477504522192</v>
      </c>
      <c r="M207" s="6" t="s">
        <v>2546</v>
      </c>
      <c r="N207" s="6">
        <v>4000000</v>
      </c>
      <c r="O207" s="6">
        <v>4000000</v>
      </c>
      <c r="P207" s="6">
        <f t="shared" si="36"/>
        <v>0</v>
      </c>
      <c r="Q207" s="8">
        <f t="shared" si="37"/>
        <v>0</v>
      </c>
      <c r="R207" s="6">
        <v>2169</v>
      </c>
      <c r="S207" s="5">
        <f t="shared" si="43"/>
        <v>105320.23684210527</v>
      </c>
      <c r="T207" s="6">
        <v>105320</v>
      </c>
      <c r="U207" s="9">
        <f t="shared" si="38"/>
        <v>-0.23684210526698735</v>
      </c>
      <c r="V207" s="8">
        <f t="shared" si="39"/>
        <v>-2.2487805987567038E-6</v>
      </c>
      <c r="W207" s="23">
        <f t="shared" si="44"/>
        <v>96548.617224420028</v>
      </c>
      <c r="X207" s="23">
        <f t="shared" si="45"/>
        <v>96548.400107762776</v>
      </c>
      <c r="Y207" s="23">
        <f t="shared" si="46"/>
        <v>-0.21711665725160856</v>
      </c>
      <c r="Z207" s="4">
        <f t="shared" si="47"/>
        <v>-2.2487805987623535E-6</v>
      </c>
      <c r="AA207" s="10">
        <v>1644</v>
      </c>
      <c r="AB207" s="6">
        <v>2012</v>
      </c>
      <c r="AC207" s="6">
        <f t="shared" si="40"/>
        <v>4</v>
      </c>
      <c r="AD207" s="6" t="s">
        <v>383</v>
      </c>
    </row>
    <row r="208" spans="1:30" x14ac:dyDescent="0.2">
      <c r="A208">
        <v>26</v>
      </c>
      <c r="B208" s="2" t="s">
        <v>2067</v>
      </c>
      <c r="C208" s="2" t="s">
        <v>22</v>
      </c>
      <c r="D208" s="2" t="s">
        <v>23</v>
      </c>
      <c r="E208" s="2" t="s">
        <v>2768</v>
      </c>
      <c r="F208" s="2">
        <v>80</v>
      </c>
      <c r="G208" s="2"/>
      <c r="H208" s="3">
        <v>42550</v>
      </c>
      <c r="I208" s="3">
        <v>42552</v>
      </c>
      <c r="J208" s="3" t="s">
        <v>2539</v>
      </c>
      <c r="K208" s="17">
        <f t="shared" si="41"/>
        <v>265.66000000000003</v>
      </c>
      <c r="L208" s="20">
        <f t="shared" si="42"/>
        <v>0.89659715425732134</v>
      </c>
      <c r="M208" s="2" t="s">
        <v>2548</v>
      </c>
      <c r="N208" s="2">
        <v>6300000</v>
      </c>
      <c r="O208" s="2">
        <v>6600000</v>
      </c>
      <c r="P208" s="2">
        <f t="shared" si="36"/>
        <v>300000</v>
      </c>
      <c r="Q208" s="4">
        <f t="shared" si="37"/>
        <v>4.7619047619047616E-2</v>
      </c>
      <c r="R208" s="2"/>
      <c r="S208" s="5">
        <f t="shared" si="43"/>
        <v>78750</v>
      </c>
      <c r="T208" s="2">
        <v>82500</v>
      </c>
      <c r="U208" s="5">
        <f t="shared" si="38"/>
        <v>3750</v>
      </c>
      <c r="V208" s="4">
        <f t="shared" si="39"/>
        <v>4.7619047619047616E-2</v>
      </c>
      <c r="W208" s="23">
        <f t="shared" si="44"/>
        <v>70607.025897764062</v>
      </c>
      <c r="X208" s="23">
        <f t="shared" si="45"/>
        <v>73969.265226229007</v>
      </c>
      <c r="Y208" s="23">
        <f t="shared" si="46"/>
        <v>3362.2393284649443</v>
      </c>
      <c r="Z208" s="4">
        <f t="shared" si="47"/>
        <v>4.7619047619047464E-2</v>
      </c>
      <c r="AA208" s="2"/>
      <c r="AB208" s="2">
        <v>2016</v>
      </c>
      <c r="AC208" s="2">
        <f t="shared" si="40"/>
        <v>0</v>
      </c>
      <c r="AD208" s="2" t="s">
        <v>67</v>
      </c>
    </row>
    <row r="209" spans="1:30" x14ac:dyDescent="0.2">
      <c r="A209">
        <v>27</v>
      </c>
      <c r="B209" s="2" t="s">
        <v>2633</v>
      </c>
      <c r="C209" s="2" t="s">
        <v>22</v>
      </c>
      <c r="D209" s="2" t="s">
        <v>23</v>
      </c>
      <c r="E209" s="2" t="s">
        <v>2768</v>
      </c>
      <c r="F209" s="2">
        <v>65</v>
      </c>
      <c r="G209" s="2">
        <v>72</v>
      </c>
      <c r="H209" s="3">
        <v>42552</v>
      </c>
      <c r="I209" s="3">
        <v>42556</v>
      </c>
      <c r="J209" s="3" t="s">
        <v>2539</v>
      </c>
      <c r="K209" s="17">
        <f t="shared" si="41"/>
        <v>265.66000000000003</v>
      </c>
      <c r="L209" s="20">
        <f t="shared" si="42"/>
        <v>0.89659715425732134</v>
      </c>
      <c r="M209" s="2" t="s">
        <v>2546</v>
      </c>
      <c r="N209" s="2">
        <v>4200000</v>
      </c>
      <c r="O209" s="2">
        <v>5350000</v>
      </c>
      <c r="P209" s="2">
        <f t="shared" si="36"/>
        <v>1150000</v>
      </c>
      <c r="Q209" s="4">
        <f t="shared" si="37"/>
        <v>0.27380952380952384</v>
      </c>
      <c r="R209" s="2">
        <v>133000</v>
      </c>
      <c r="S209" s="5">
        <f t="shared" si="43"/>
        <v>66661.538461538468</v>
      </c>
      <c r="T209" s="2">
        <v>84354</v>
      </c>
      <c r="U209" s="5">
        <f t="shared" si="38"/>
        <v>17692.461538461532</v>
      </c>
      <c r="V209" s="4">
        <f t="shared" si="39"/>
        <v>0.26540733902607883</v>
      </c>
      <c r="W209" s="23">
        <f t="shared" si="44"/>
        <v>59768.545683030366</v>
      </c>
      <c r="X209" s="23">
        <f t="shared" si="45"/>
        <v>75631.55635022209</v>
      </c>
      <c r="Y209" s="23">
        <f t="shared" si="46"/>
        <v>15863.010667191724</v>
      </c>
      <c r="Z209" s="4">
        <f t="shared" si="47"/>
        <v>0.26540733902607888</v>
      </c>
      <c r="AA209" s="11">
        <v>2451</v>
      </c>
      <c r="AB209" s="2">
        <v>1938</v>
      </c>
      <c r="AC209" s="2">
        <f t="shared" si="40"/>
        <v>78</v>
      </c>
      <c r="AD209" s="2" t="s">
        <v>37</v>
      </c>
    </row>
    <row r="210" spans="1:30" x14ac:dyDescent="0.2">
      <c r="A210">
        <v>27</v>
      </c>
      <c r="B210" s="6" t="s">
        <v>346</v>
      </c>
      <c r="C210" s="6" t="s">
        <v>22</v>
      </c>
      <c r="D210" s="6" t="s">
        <v>23</v>
      </c>
      <c r="E210" s="2" t="s">
        <v>2768</v>
      </c>
      <c r="F210" s="6">
        <v>70</v>
      </c>
      <c r="G210" s="6">
        <v>77</v>
      </c>
      <c r="H210" s="7">
        <v>42556</v>
      </c>
      <c r="I210" s="7">
        <v>42556</v>
      </c>
      <c r="J210" s="3" t="s">
        <v>2539</v>
      </c>
      <c r="K210" s="17">
        <f t="shared" si="41"/>
        <v>265.66000000000003</v>
      </c>
      <c r="L210" s="20">
        <f t="shared" si="42"/>
        <v>0.89659715425732134</v>
      </c>
      <c r="M210" s="6" t="s">
        <v>2554</v>
      </c>
      <c r="N210" s="6">
        <v>6100000</v>
      </c>
      <c r="O210" s="6">
        <v>6000000</v>
      </c>
      <c r="P210" s="6">
        <f t="shared" si="36"/>
        <v>-100000</v>
      </c>
      <c r="Q210" s="8">
        <f t="shared" si="37"/>
        <v>-1.6393442622950821E-2</v>
      </c>
      <c r="R210" s="6"/>
      <c r="S210" s="5">
        <f t="shared" si="43"/>
        <v>87142.857142857145</v>
      </c>
      <c r="T210" s="6">
        <v>85714</v>
      </c>
      <c r="U210" s="9">
        <f t="shared" si="38"/>
        <v>-1428.8571428571449</v>
      </c>
      <c r="V210" s="8">
        <f t="shared" si="39"/>
        <v>-1.6396721311475432E-2</v>
      </c>
      <c r="W210" s="23">
        <f t="shared" si="44"/>
        <v>78132.037728138006</v>
      </c>
      <c r="X210" s="23">
        <f t="shared" si="45"/>
        <v>76850.928480012037</v>
      </c>
      <c r="Y210" s="23">
        <f t="shared" si="46"/>
        <v>-1281.1092481259693</v>
      </c>
      <c r="Z210" s="4">
        <f t="shared" si="47"/>
        <v>-1.6396721311475515E-2</v>
      </c>
      <c r="AA210" s="10">
        <v>3265</v>
      </c>
      <c r="AB210" s="6">
        <v>2008</v>
      </c>
      <c r="AC210" s="6">
        <f t="shared" si="40"/>
        <v>8</v>
      </c>
      <c r="AD210" s="6" t="s">
        <v>108</v>
      </c>
    </row>
    <row r="211" spans="1:30" x14ac:dyDescent="0.2">
      <c r="A211">
        <v>27</v>
      </c>
      <c r="B211" s="6" t="s">
        <v>54</v>
      </c>
      <c r="C211" s="6" t="s">
        <v>22</v>
      </c>
      <c r="D211" s="6" t="s">
        <v>23</v>
      </c>
      <c r="E211" s="2" t="s">
        <v>2768</v>
      </c>
      <c r="F211" s="6">
        <v>21</v>
      </c>
      <c r="G211" s="6">
        <v>24</v>
      </c>
      <c r="H211" s="7">
        <v>42554</v>
      </c>
      <c r="I211" s="7">
        <v>42558</v>
      </c>
      <c r="J211" s="3" t="s">
        <v>2539</v>
      </c>
      <c r="K211" s="17">
        <f t="shared" si="41"/>
        <v>265.66000000000003</v>
      </c>
      <c r="L211" s="20">
        <f t="shared" si="42"/>
        <v>0.89659715425732134</v>
      </c>
      <c r="M211" s="6" t="s">
        <v>2546</v>
      </c>
      <c r="N211" s="6">
        <v>2500000</v>
      </c>
      <c r="O211" s="6">
        <v>2800000</v>
      </c>
      <c r="P211" s="6">
        <f t="shared" si="36"/>
        <v>300000</v>
      </c>
      <c r="Q211" s="8">
        <f t="shared" si="37"/>
        <v>0.12</v>
      </c>
      <c r="R211" s="6">
        <v>4978</v>
      </c>
      <c r="S211" s="5">
        <f t="shared" si="43"/>
        <v>119284.66666666667</v>
      </c>
      <c r="T211" s="6">
        <v>133570</v>
      </c>
      <c r="U211" s="9">
        <f t="shared" si="38"/>
        <v>14285.333333333328</v>
      </c>
      <c r="V211" s="8">
        <f t="shared" si="39"/>
        <v>0.11975833719896936</v>
      </c>
      <c r="W211" s="23">
        <f t="shared" si="44"/>
        <v>106950.2926798665</v>
      </c>
      <c r="X211" s="23">
        <f t="shared" si="45"/>
        <v>119758.48189415041</v>
      </c>
      <c r="Y211" s="23">
        <f t="shared" si="46"/>
        <v>12808.189214283906</v>
      </c>
      <c r="Z211" s="4">
        <f t="shared" si="47"/>
        <v>0.11975833719896926</v>
      </c>
      <c r="AA211" s="6">
        <v>520</v>
      </c>
      <c r="AB211" s="6">
        <v>1952</v>
      </c>
      <c r="AC211" s="6">
        <f t="shared" si="40"/>
        <v>64</v>
      </c>
      <c r="AD211" s="6" t="s">
        <v>25</v>
      </c>
    </row>
    <row r="212" spans="1:30" x14ac:dyDescent="0.2">
      <c r="A212">
        <v>28</v>
      </c>
      <c r="B212" s="2" t="s">
        <v>2578</v>
      </c>
      <c r="C212" s="2" t="s">
        <v>22</v>
      </c>
      <c r="D212" s="2" t="s">
        <v>23</v>
      </c>
      <c r="E212" s="2" t="s">
        <v>2768</v>
      </c>
      <c r="F212" s="2">
        <v>39</v>
      </c>
      <c r="G212" s="2">
        <v>44</v>
      </c>
      <c r="H212" s="3">
        <v>42562</v>
      </c>
      <c r="I212" s="3">
        <v>42563</v>
      </c>
      <c r="J212" s="3" t="s">
        <v>2539</v>
      </c>
      <c r="K212" s="17">
        <f t="shared" si="41"/>
        <v>265.66000000000003</v>
      </c>
      <c r="L212" s="20">
        <f t="shared" si="42"/>
        <v>0.89659715425732134</v>
      </c>
      <c r="M212" s="2" t="s">
        <v>2555</v>
      </c>
      <c r="N212" s="2">
        <v>2490000</v>
      </c>
      <c r="O212" s="2">
        <v>3100000</v>
      </c>
      <c r="P212" s="2">
        <f t="shared" si="36"/>
        <v>610000</v>
      </c>
      <c r="Q212" s="4">
        <f t="shared" si="37"/>
        <v>0.24497991967871485</v>
      </c>
      <c r="R212" s="2"/>
      <c r="S212" s="5">
        <f t="shared" si="43"/>
        <v>63846.153846153844</v>
      </c>
      <c r="T212" s="2">
        <v>79487</v>
      </c>
      <c r="U212" s="5">
        <f t="shared" si="38"/>
        <v>15640.846153846156</v>
      </c>
      <c r="V212" s="4">
        <f t="shared" si="39"/>
        <v>0.24497710843373499</v>
      </c>
      <c r="W212" s="23">
        <f t="shared" si="44"/>
        <v>57244.279848736667</v>
      </c>
      <c r="X212" s="23">
        <f t="shared" si="45"/>
        <v>71267.818000451705</v>
      </c>
      <c r="Y212" s="23">
        <f t="shared" si="46"/>
        <v>14023.538151715038</v>
      </c>
      <c r="Z212" s="4">
        <f t="shared" si="47"/>
        <v>0.24497710843373507</v>
      </c>
      <c r="AA212" s="2">
        <v>244</v>
      </c>
      <c r="AB212" s="2">
        <v>1895</v>
      </c>
      <c r="AC212" s="2">
        <f t="shared" si="40"/>
        <v>121</v>
      </c>
      <c r="AD212" s="2" t="s">
        <v>37</v>
      </c>
    </row>
    <row r="213" spans="1:30" x14ac:dyDescent="0.2">
      <c r="A213">
        <v>28</v>
      </c>
      <c r="B213" s="6" t="s">
        <v>2570</v>
      </c>
      <c r="C213" s="6" t="s">
        <v>22</v>
      </c>
      <c r="D213" s="6" t="s">
        <v>23</v>
      </c>
      <c r="E213" s="2" t="s">
        <v>2768</v>
      </c>
      <c r="F213" s="6">
        <v>36</v>
      </c>
      <c r="G213" s="6">
        <v>42</v>
      </c>
      <c r="H213" s="7">
        <v>42562</v>
      </c>
      <c r="I213" s="7">
        <v>42564</v>
      </c>
      <c r="J213" s="3" t="s">
        <v>2539</v>
      </c>
      <c r="K213" s="17">
        <f t="shared" si="41"/>
        <v>265.66000000000003</v>
      </c>
      <c r="L213" s="20">
        <f t="shared" si="42"/>
        <v>0.89659715425732134</v>
      </c>
      <c r="M213" s="6" t="s">
        <v>2548</v>
      </c>
      <c r="N213" s="6">
        <v>2590000</v>
      </c>
      <c r="O213" s="6">
        <v>3150000</v>
      </c>
      <c r="P213" s="6">
        <f t="shared" si="36"/>
        <v>560000</v>
      </c>
      <c r="Q213" s="8">
        <f t="shared" si="37"/>
        <v>0.21621621621621623</v>
      </c>
      <c r="R213" s="6"/>
      <c r="S213" s="5">
        <f t="shared" si="43"/>
        <v>71944.444444444438</v>
      </c>
      <c r="T213" s="6">
        <v>87500</v>
      </c>
      <c r="U213" s="9">
        <f t="shared" si="38"/>
        <v>15555.555555555562</v>
      </c>
      <c r="V213" s="8">
        <f t="shared" si="39"/>
        <v>0.21621621621621634</v>
      </c>
      <c r="W213" s="23">
        <f t="shared" si="44"/>
        <v>64505.184153512833</v>
      </c>
      <c r="X213" s="23">
        <f t="shared" si="45"/>
        <v>78452.250997515614</v>
      </c>
      <c r="Y213" s="23">
        <f t="shared" si="46"/>
        <v>13947.06684400278</v>
      </c>
      <c r="Z213" s="4">
        <f t="shared" si="47"/>
        <v>0.21621621621621631</v>
      </c>
      <c r="AA213" s="6">
        <v>551</v>
      </c>
      <c r="AB213" s="6">
        <v>1893</v>
      </c>
      <c r="AC213" s="6">
        <f t="shared" si="40"/>
        <v>123</v>
      </c>
      <c r="AD213" s="6" t="s">
        <v>37</v>
      </c>
    </row>
    <row r="214" spans="1:30" x14ac:dyDescent="0.2">
      <c r="A214">
        <v>28</v>
      </c>
      <c r="B214" s="6" t="s">
        <v>346</v>
      </c>
      <c r="C214" s="6" t="s">
        <v>22</v>
      </c>
      <c r="D214" s="6" t="s">
        <v>23</v>
      </c>
      <c r="E214" s="2" t="s">
        <v>2768</v>
      </c>
      <c r="F214" s="6">
        <v>41</v>
      </c>
      <c r="G214" s="6">
        <v>45</v>
      </c>
      <c r="H214" s="7">
        <v>42564</v>
      </c>
      <c r="I214" s="7">
        <v>42566</v>
      </c>
      <c r="J214" s="3" t="s">
        <v>2539</v>
      </c>
      <c r="K214" s="17">
        <f t="shared" si="41"/>
        <v>265.66000000000003</v>
      </c>
      <c r="L214" s="20">
        <f t="shared" si="42"/>
        <v>0.89659715425732134</v>
      </c>
      <c r="M214" s="6" t="s">
        <v>2548</v>
      </c>
      <c r="N214" s="6">
        <v>3950000</v>
      </c>
      <c r="O214" s="6">
        <v>4000000</v>
      </c>
      <c r="P214" s="6">
        <f t="shared" si="36"/>
        <v>50000</v>
      </c>
      <c r="Q214" s="8">
        <f t="shared" si="37"/>
        <v>1.2658227848101266E-2</v>
      </c>
      <c r="R214" s="6"/>
      <c r="S214" s="5">
        <f t="shared" si="43"/>
        <v>96341.463414634141</v>
      </c>
      <c r="T214" s="6">
        <v>97561</v>
      </c>
      <c r="U214" s="9">
        <f t="shared" si="38"/>
        <v>1219.5365853658586</v>
      </c>
      <c r="V214" s="8">
        <f t="shared" si="39"/>
        <v>1.265848101265828E-2</v>
      </c>
      <c r="W214" s="23">
        <f t="shared" si="44"/>
        <v>86379.481934546813</v>
      </c>
      <c r="X214" s="23">
        <f t="shared" si="45"/>
        <v>87472.914966498531</v>
      </c>
      <c r="Y214" s="23">
        <f t="shared" si="46"/>
        <v>1093.4330319517176</v>
      </c>
      <c r="Z214" s="4">
        <f t="shared" si="47"/>
        <v>1.2658481012658256E-2</v>
      </c>
      <c r="AA214" s="10">
        <v>3265</v>
      </c>
      <c r="AB214" s="6">
        <v>2008</v>
      </c>
      <c r="AC214" s="6">
        <f t="shared" si="40"/>
        <v>8</v>
      </c>
      <c r="AD214" s="6" t="s">
        <v>108</v>
      </c>
    </row>
    <row r="215" spans="1:30" x14ac:dyDescent="0.2">
      <c r="A215">
        <v>29</v>
      </c>
      <c r="B215" s="6" t="s">
        <v>346</v>
      </c>
      <c r="C215" s="6" t="s">
        <v>22</v>
      </c>
      <c r="D215" s="6" t="s">
        <v>23</v>
      </c>
      <c r="E215" s="2" t="s">
        <v>2768</v>
      </c>
      <c r="F215" s="6">
        <v>45</v>
      </c>
      <c r="G215" s="6">
        <v>45</v>
      </c>
      <c r="H215" s="7">
        <v>42566</v>
      </c>
      <c r="I215" s="7">
        <v>42570</v>
      </c>
      <c r="J215" s="3" t="s">
        <v>2539</v>
      </c>
      <c r="K215" s="17">
        <f t="shared" si="41"/>
        <v>265.66000000000003</v>
      </c>
      <c r="L215" s="20">
        <f t="shared" si="42"/>
        <v>0.89659715425732134</v>
      </c>
      <c r="M215" s="6" t="s">
        <v>2546</v>
      </c>
      <c r="N215" s="6">
        <v>4600000</v>
      </c>
      <c r="O215" s="6">
        <v>4600000</v>
      </c>
      <c r="P215" s="6">
        <f t="shared" si="36"/>
        <v>0</v>
      </c>
      <c r="Q215" s="8">
        <f t="shared" si="37"/>
        <v>0</v>
      </c>
      <c r="R215" s="6"/>
      <c r="S215" s="5">
        <f t="shared" si="43"/>
        <v>102222.22222222222</v>
      </c>
      <c r="T215" s="6">
        <v>102222</v>
      </c>
      <c r="U215" s="9">
        <f t="shared" si="38"/>
        <v>-0.22222222221898846</v>
      </c>
      <c r="V215" s="8">
        <f t="shared" si="39"/>
        <v>-2.1739130434466265E-6</v>
      </c>
      <c r="W215" s="23">
        <f t="shared" si="44"/>
        <v>91652.153546303962</v>
      </c>
      <c r="X215" s="23">
        <f t="shared" si="45"/>
        <v>91651.954302491897</v>
      </c>
      <c r="Y215" s="23">
        <f t="shared" si="46"/>
        <v>-0.19924381206510589</v>
      </c>
      <c r="Z215" s="4">
        <f t="shared" si="47"/>
        <v>-2.1739130435647114E-6</v>
      </c>
      <c r="AA215" s="10">
        <v>3265</v>
      </c>
      <c r="AB215" s="6">
        <v>2008</v>
      </c>
      <c r="AC215" s="6">
        <f t="shared" si="40"/>
        <v>8</v>
      </c>
      <c r="AD215" s="6" t="s">
        <v>108</v>
      </c>
    </row>
    <row r="216" spans="1:30" x14ac:dyDescent="0.2">
      <c r="A216">
        <v>29</v>
      </c>
      <c r="B216" s="6" t="s">
        <v>624</v>
      </c>
      <c r="C216" s="6" t="s">
        <v>22</v>
      </c>
      <c r="D216" s="6" t="s">
        <v>23</v>
      </c>
      <c r="E216" s="2" t="s">
        <v>2768</v>
      </c>
      <c r="F216" s="6">
        <v>48</v>
      </c>
      <c r="G216" s="6">
        <v>56</v>
      </c>
      <c r="H216" s="7">
        <v>42569</v>
      </c>
      <c r="I216" s="7">
        <v>42570</v>
      </c>
      <c r="J216" s="3" t="s">
        <v>2539</v>
      </c>
      <c r="K216" s="17">
        <f t="shared" si="41"/>
        <v>265.66000000000003</v>
      </c>
      <c r="L216" s="20">
        <f t="shared" si="42"/>
        <v>0.89659715425732134</v>
      </c>
      <c r="M216" s="6" t="s">
        <v>2555</v>
      </c>
      <c r="N216" s="6">
        <v>4100000</v>
      </c>
      <c r="O216" s="6">
        <v>4700000</v>
      </c>
      <c r="P216" s="6">
        <f t="shared" si="36"/>
        <v>600000</v>
      </c>
      <c r="Q216" s="8">
        <f t="shared" si="37"/>
        <v>0.14634146341463414</v>
      </c>
      <c r="R216" s="6"/>
      <c r="S216" s="5">
        <f t="shared" si="43"/>
        <v>85416.666666666672</v>
      </c>
      <c r="T216" s="6">
        <v>97917</v>
      </c>
      <c r="U216" s="9">
        <f t="shared" si="38"/>
        <v>12500.333333333328</v>
      </c>
      <c r="V216" s="8">
        <f t="shared" si="39"/>
        <v>0.14634536585365848</v>
      </c>
      <c r="W216" s="23">
        <f t="shared" si="44"/>
        <v>76584.340259479533</v>
      </c>
      <c r="X216" s="23">
        <f t="shared" si="45"/>
        <v>87792.103553414127</v>
      </c>
      <c r="Y216" s="23">
        <f t="shared" si="46"/>
        <v>11207.763293934593</v>
      </c>
      <c r="Z216" s="4">
        <f t="shared" si="47"/>
        <v>0.1463453658536584</v>
      </c>
      <c r="AA216" s="6">
        <v>460</v>
      </c>
      <c r="AB216" s="6">
        <v>1899</v>
      </c>
      <c r="AC216" s="6">
        <f t="shared" si="40"/>
        <v>117</v>
      </c>
      <c r="AD216" s="6" t="s">
        <v>90</v>
      </c>
    </row>
    <row r="217" spans="1:30" x14ac:dyDescent="0.2">
      <c r="A217">
        <v>29</v>
      </c>
      <c r="B217" s="2" t="s">
        <v>2684</v>
      </c>
      <c r="C217" s="2" t="s">
        <v>22</v>
      </c>
      <c r="D217" s="2" t="s">
        <v>23</v>
      </c>
      <c r="E217" s="2" t="s">
        <v>2768</v>
      </c>
      <c r="F217" s="2">
        <v>82</v>
      </c>
      <c r="G217" s="2">
        <v>92</v>
      </c>
      <c r="H217" s="3">
        <v>42566</v>
      </c>
      <c r="I217" s="3">
        <v>42570</v>
      </c>
      <c r="J217" s="3" t="s">
        <v>2539</v>
      </c>
      <c r="K217" s="17">
        <f t="shared" si="41"/>
        <v>265.66000000000003</v>
      </c>
      <c r="L217" s="20">
        <f t="shared" si="42"/>
        <v>0.89659715425732134</v>
      </c>
      <c r="M217" s="2" t="s">
        <v>2546</v>
      </c>
      <c r="N217" s="2">
        <v>4890000</v>
      </c>
      <c r="O217" s="2">
        <v>5750000</v>
      </c>
      <c r="P217" s="2">
        <f t="shared" si="36"/>
        <v>860000</v>
      </c>
      <c r="Q217" s="4">
        <f t="shared" si="37"/>
        <v>0.17586912065439672</v>
      </c>
      <c r="R217" s="2"/>
      <c r="S217" s="5">
        <f t="shared" si="43"/>
        <v>59634.146341463413</v>
      </c>
      <c r="T217" s="2">
        <v>70122</v>
      </c>
      <c r="U217" s="5">
        <f t="shared" si="38"/>
        <v>10487.853658536587</v>
      </c>
      <c r="V217" s="4">
        <f t="shared" si="39"/>
        <v>0.17586993865030678</v>
      </c>
      <c r="W217" s="23">
        <f t="shared" si="44"/>
        <v>53467.805906320747</v>
      </c>
      <c r="X217" s="23">
        <f t="shared" si="45"/>
        <v>62871.185650831889</v>
      </c>
      <c r="Y217" s="23">
        <f t="shared" si="46"/>
        <v>9403.3797445111413</v>
      </c>
      <c r="Z217" s="4">
        <f t="shared" si="47"/>
        <v>0.17586993865030681</v>
      </c>
      <c r="AA217" s="2">
        <v>719</v>
      </c>
      <c r="AB217" s="2">
        <v>1899</v>
      </c>
      <c r="AC217" s="2">
        <f t="shared" si="40"/>
        <v>117</v>
      </c>
      <c r="AD217" s="2" t="s">
        <v>37</v>
      </c>
    </row>
    <row r="218" spans="1:30" x14ac:dyDescent="0.2">
      <c r="A218">
        <v>29</v>
      </c>
      <c r="B218" s="6" t="s">
        <v>2613</v>
      </c>
      <c r="C218" s="6" t="s">
        <v>22</v>
      </c>
      <c r="D218" s="6" t="s">
        <v>23</v>
      </c>
      <c r="E218" s="2" t="s">
        <v>2768</v>
      </c>
      <c r="F218" s="6">
        <v>52</v>
      </c>
      <c r="G218" s="6">
        <v>57</v>
      </c>
      <c r="H218" s="7">
        <v>42567</v>
      </c>
      <c r="I218" s="7">
        <v>42571</v>
      </c>
      <c r="J218" s="3" t="s">
        <v>2539</v>
      </c>
      <c r="K218" s="17">
        <f t="shared" si="41"/>
        <v>265.66000000000003</v>
      </c>
      <c r="L218" s="20">
        <f t="shared" si="42"/>
        <v>0.89659715425732134</v>
      </c>
      <c r="M218" s="6" t="s">
        <v>2546</v>
      </c>
      <c r="N218" s="6">
        <v>3290000</v>
      </c>
      <c r="O218" s="6">
        <v>3700000</v>
      </c>
      <c r="P218" s="6">
        <f t="shared" si="36"/>
        <v>410000</v>
      </c>
      <c r="Q218" s="8">
        <f t="shared" si="37"/>
        <v>0.12462006079027356</v>
      </c>
      <c r="R218" s="6">
        <v>26003</v>
      </c>
      <c r="S218" s="5">
        <f t="shared" si="43"/>
        <v>63769.288461538461</v>
      </c>
      <c r="T218" s="6">
        <v>71654</v>
      </c>
      <c r="U218" s="9">
        <f t="shared" si="38"/>
        <v>7884.711538461539</v>
      </c>
      <c r="V218" s="8">
        <f t="shared" si="39"/>
        <v>0.12364433928437339</v>
      </c>
      <c r="W218" s="23">
        <f t="shared" si="44"/>
        <v>57175.36256362962</v>
      </c>
      <c r="X218" s="23">
        <f t="shared" si="45"/>
        <v>64244.772491154101</v>
      </c>
      <c r="Y218" s="23">
        <f t="shared" si="46"/>
        <v>7069.4099275244807</v>
      </c>
      <c r="Z218" s="4">
        <f t="shared" si="47"/>
        <v>0.12364433928437338</v>
      </c>
      <c r="AA218" s="10">
        <v>4643</v>
      </c>
      <c r="AB218" s="6">
        <v>1990</v>
      </c>
      <c r="AC218" s="6">
        <f t="shared" si="40"/>
        <v>26</v>
      </c>
      <c r="AD218" s="6" t="s">
        <v>90</v>
      </c>
    </row>
    <row r="219" spans="1:30" x14ac:dyDescent="0.2">
      <c r="A219">
        <v>29</v>
      </c>
      <c r="B219" s="6" t="s">
        <v>2668</v>
      </c>
      <c r="C219" s="6" t="s">
        <v>22</v>
      </c>
      <c r="D219" s="6" t="s">
        <v>23</v>
      </c>
      <c r="E219" s="2" t="s">
        <v>2768</v>
      </c>
      <c r="F219" s="6">
        <v>75</v>
      </c>
      <c r="G219" s="6">
        <v>85</v>
      </c>
      <c r="H219" s="7">
        <v>42568</v>
      </c>
      <c r="I219" s="7">
        <v>42571</v>
      </c>
      <c r="J219" s="3" t="s">
        <v>2539</v>
      </c>
      <c r="K219" s="17">
        <f t="shared" si="41"/>
        <v>265.66000000000003</v>
      </c>
      <c r="L219" s="20">
        <f t="shared" si="42"/>
        <v>0.89659715425732134</v>
      </c>
      <c r="M219" s="6" t="s">
        <v>2550</v>
      </c>
      <c r="N219" s="6">
        <v>4700000</v>
      </c>
      <c r="O219" s="6">
        <v>5200000</v>
      </c>
      <c r="P219" s="6">
        <f t="shared" si="36"/>
        <v>500000</v>
      </c>
      <c r="Q219" s="8">
        <f t="shared" si="37"/>
        <v>0.10638297872340426</v>
      </c>
      <c r="R219" s="6"/>
      <c r="S219" s="5">
        <f t="shared" si="43"/>
        <v>62666.666666666664</v>
      </c>
      <c r="T219" s="6">
        <v>69333</v>
      </c>
      <c r="U219" s="9">
        <f t="shared" si="38"/>
        <v>6666.3333333333358</v>
      </c>
      <c r="V219" s="8">
        <f t="shared" si="39"/>
        <v>0.10637765957446813</v>
      </c>
      <c r="W219" s="23">
        <f t="shared" si="44"/>
        <v>56186.755000125471</v>
      </c>
      <c r="X219" s="23">
        <f t="shared" si="45"/>
        <v>62163.770496122859</v>
      </c>
      <c r="Y219" s="23">
        <f t="shared" si="46"/>
        <v>5977.0154959973879</v>
      </c>
      <c r="Z219" s="4">
        <f t="shared" si="47"/>
        <v>0.10637765957446806</v>
      </c>
      <c r="AA219" s="10">
        <v>1199</v>
      </c>
      <c r="AB219" s="6">
        <v>1938</v>
      </c>
      <c r="AC219" s="6">
        <f t="shared" si="40"/>
        <v>78</v>
      </c>
      <c r="AD219" s="6" t="s">
        <v>206</v>
      </c>
    </row>
    <row r="220" spans="1:30" x14ac:dyDescent="0.2">
      <c r="A220">
        <v>29</v>
      </c>
      <c r="B220" s="6" t="s">
        <v>587</v>
      </c>
      <c r="C220" s="6" t="s">
        <v>22</v>
      </c>
      <c r="D220" s="6" t="s">
        <v>23</v>
      </c>
      <c r="E220" s="2" t="s">
        <v>2768</v>
      </c>
      <c r="F220" s="6">
        <v>31</v>
      </c>
      <c r="G220" s="6">
        <v>36</v>
      </c>
      <c r="H220" s="7">
        <v>42570</v>
      </c>
      <c r="I220" s="7">
        <v>42573</v>
      </c>
      <c r="J220" s="3" t="s">
        <v>2539</v>
      </c>
      <c r="K220" s="17">
        <f t="shared" si="41"/>
        <v>265.66000000000003</v>
      </c>
      <c r="L220" s="20">
        <f t="shared" si="42"/>
        <v>0.89659715425732134</v>
      </c>
      <c r="M220" s="6" t="s">
        <v>2550</v>
      </c>
      <c r="N220" s="6">
        <v>2500000</v>
      </c>
      <c r="O220" s="6">
        <v>2750000</v>
      </c>
      <c r="P220" s="6">
        <f t="shared" si="36"/>
        <v>250000</v>
      </c>
      <c r="Q220" s="8">
        <f t="shared" si="37"/>
        <v>0.1</v>
      </c>
      <c r="R220" s="6"/>
      <c r="S220" s="5">
        <f t="shared" si="43"/>
        <v>80645.161290322576</v>
      </c>
      <c r="T220" s="6">
        <v>88710</v>
      </c>
      <c r="U220" s="9">
        <f t="shared" si="38"/>
        <v>8064.838709677424</v>
      </c>
      <c r="V220" s="8">
        <f t="shared" si="39"/>
        <v>0.10000400000000007</v>
      </c>
      <c r="W220" s="23">
        <f t="shared" si="44"/>
        <v>72306.222117525904</v>
      </c>
      <c r="X220" s="23">
        <f t="shared" si="45"/>
        <v>79537.133554166969</v>
      </c>
      <c r="Y220" s="23">
        <f t="shared" si="46"/>
        <v>7230.9114366410649</v>
      </c>
      <c r="Z220" s="4">
        <f t="shared" si="47"/>
        <v>0.10000400000000007</v>
      </c>
      <c r="AA220" s="10">
        <v>2939</v>
      </c>
      <c r="AB220" s="6">
        <v>2005</v>
      </c>
      <c r="AC220" s="6">
        <f t="shared" si="40"/>
        <v>11</v>
      </c>
      <c r="AD220" s="6" t="s">
        <v>52</v>
      </c>
    </row>
    <row r="221" spans="1:30" x14ac:dyDescent="0.2">
      <c r="A221">
        <v>30</v>
      </c>
      <c r="B221" s="2" t="s">
        <v>2552</v>
      </c>
      <c r="C221" s="2" t="s">
        <v>22</v>
      </c>
      <c r="D221" s="2" t="s">
        <v>23</v>
      </c>
      <c r="E221" s="2" t="s">
        <v>2768</v>
      </c>
      <c r="F221" s="2">
        <v>27</v>
      </c>
      <c r="G221" s="2">
        <v>31</v>
      </c>
      <c r="H221" s="3">
        <v>42573</v>
      </c>
      <c r="I221" s="3">
        <v>42577</v>
      </c>
      <c r="J221" s="3" t="s">
        <v>2539</v>
      </c>
      <c r="K221" s="17">
        <f t="shared" si="41"/>
        <v>265.66000000000003</v>
      </c>
      <c r="L221" s="20">
        <f t="shared" si="42"/>
        <v>0.89659715425732134</v>
      </c>
      <c r="M221" s="2" t="s">
        <v>2546</v>
      </c>
      <c r="N221" s="2">
        <v>2390000</v>
      </c>
      <c r="O221" s="2">
        <v>2900000</v>
      </c>
      <c r="P221" s="2">
        <f t="shared" si="36"/>
        <v>510000</v>
      </c>
      <c r="Q221" s="4">
        <f t="shared" si="37"/>
        <v>0.21338912133891214</v>
      </c>
      <c r="R221" s="2">
        <v>100588</v>
      </c>
      <c r="S221" s="5">
        <f t="shared" si="43"/>
        <v>92244</v>
      </c>
      <c r="T221" s="2">
        <v>111133</v>
      </c>
      <c r="U221" s="5">
        <f t="shared" si="38"/>
        <v>18889</v>
      </c>
      <c r="V221" s="4">
        <f t="shared" si="39"/>
        <v>0.20477212610034257</v>
      </c>
      <c r="W221" s="23">
        <f t="shared" si="44"/>
        <v>82705.707897312343</v>
      </c>
      <c r="X221" s="23">
        <f t="shared" si="45"/>
        <v>99641.531544078898</v>
      </c>
      <c r="Y221" s="23">
        <f t="shared" si="46"/>
        <v>16935.823646766556</v>
      </c>
      <c r="Z221" s="4">
        <f t="shared" si="47"/>
        <v>0.20477212610034273</v>
      </c>
      <c r="AA221" s="11">
        <v>1856</v>
      </c>
      <c r="AB221" s="2">
        <v>1880</v>
      </c>
      <c r="AC221" s="2">
        <f t="shared" si="40"/>
        <v>136</v>
      </c>
      <c r="AD221" s="2" t="s">
        <v>244</v>
      </c>
    </row>
    <row r="222" spans="1:30" x14ac:dyDescent="0.2">
      <c r="A222">
        <v>30</v>
      </c>
      <c r="B222" s="6" t="s">
        <v>69</v>
      </c>
      <c r="C222" s="6" t="s">
        <v>22</v>
      </c>
      <c r="D222" s="6" t="s">
        <v>23</v>
      </c>
      <c r="E222" s="2" t="s">
        <v>2768</v>
      </c>
      <c r="F222" s="6">
        <v>33</v>
      </c>
      <c r="G222" s="6">
        <v>37</v>
      </c>
      <c r="H222" s="7">
        <v>42577</v>
      </c>
      <c r="I222" s="7">
        <v>42578</v>
      </c>
      <c r="J222" s="3" t="s">
        <v>2539</v>
      </c>
      <c r="K222" s="17">
        <f t="shared" si="41"/>
        <v>265.66000000000003</v>
      </c>
      <c r="L222" s="20">
        <f t="shared" si="42"/>
        <v>0.89659715425732134</v>
      </c>
      <c r="M222" s="6" t="s">
        <v>2555</v>
      </c>
      <c r="N222" s="6">
        <v>2500000</v>
      </c>
      <c r="O222" s="6">
        <v>3100000</v>
      </c>
      <c r="P222" s="6">
        <f t="shared" si="36"/>
        <v>600000</v>
      </c>
      <c r="Q222" s="8">
        <f t="shared" si="37"/>
        <v>0.24</v>
      </c>
      <c r="R222" s="6">
        <v>131870</v>
      </c>
      <c r="S222" s="5">
        <f t="shared" si="43"/>
        <v>79753.636363636368</v>
      </c>
      <c r="T222" s="6">
        <v>97935</v>
      </c>
      <c r="U222" s="9">
        <f t="shared" si="38"/>
        <v>18181.363636363632</v>
      </c>
      <c r="V222" s="8">
        <f t="shared" si="39"/>
        <v>0.22796908661901988</v>
      </c>
      <c r="W222" s="23">
        <f t="shared" si="44"/>
        <v>71506.883405309592</v>
      </c>
      <c r="X222" s="23">
        <f t="shared" si="45"/>
        <v>87808.24230219076</v>
      </c>
      <c r="Y222" s="23">
        <f t="shared" si="46"/>
        <v>16301.358896881167</v>
      </c>
      <c r="Z222" s="4">
        <f t="shared" si="47"/>
        <v>0.22796908661901974</v>
      </c>
      <c r="AA222" s="10">
        <v>1020</v>
      </c>
      <c r="AB222" s="6">
        <v>1932</v>
      </c>
      <c r="AC222" s="6">
        <f t="shared" si="40"/>
        <v>84</v>
      </c>
      <c r="AD222" s="6" t="s">
        <v>44</v>
      </c>
    </row>
    <row r="223" spans="1:30" x14ac:dyDescent="0.2">
      <c r="A223">
        <v>30</v>
      </c>
      <c r="B223" s="2" t="s">
        <v>1788</v>
      </c>
      <c r="C223" s="2" t="s">
        <v>22</v>
      </c>
      <c r="D223" s="2" t="s">
        <v>23</v>
      </c>
      <c r="E223" s="2" t="s">
        <v>2768</v>
      </c>
      <c r="F223" s="2">
        <v>49</v>
      </c>
      <c r="G223" s="2">
        <v>57</v>
      </c>
      <c r="H223" s="3">
        <v>42574</v>
      </c>
      <c r="I223" s="3">
        <v>42578</v>
      </c>
      <c r="J223" s="3" t="s">
        <v>2539</v>
      </c>
      <c r="K223" s="17">
        <f t="shared" si="41"/>
        <v>265.66000000000003</v>
      </c>
      <c r="L223" s="20">
        <f t="shared" si="42"/>
        <v>0.89659715425732134</v>
      </c>
      <c r="M223" s="2" t="s">
        <v>2546</v>
      </c>
      <c r="N223" s="2">
        <v>3500000</v>
      </c>
      <c r="O223" s="2">
        <v>4000000</v>
      </c>
      <c r="P223" s="2">
        <f t="shared" si="36"/>
        <v>500000</v>
      </c>
      <c r="Q223" s="4">
        <f t="shared" si="37"/>
        <v>0.14285714285714285</v>
      </c>
      <c r="R223" s="2">
        <v>3380</v>
      </c>
      <c r="S223" s="5">
        <f t="shared" si="43"/>
        <v>71497.551020408166</v>
      </c>
      <c r="T223" s="2">
        <v>81702</v>
      </c>
      <c r="U223" s="5">
        <f t="shared" si="38"/>
        <v>10204.448979591834</v>
      </c>
      <c r="V223" s="4">
        <f t="shared" si="39"/>
        <v>0.14272445466949057</v>
      </c>
      <c r="W223" s="23">
        <f t="shared" si="44"/>
        <v>64104.500781265604</v>
      </c>
      <c r="X223" s="23">
        <f t="shared" si="45"/>
        <v>73253.780697131675</v>
      </c>
      <c r="Y223" s="23">
        <f t="shared" si="46"/>
        <v>9149.279915866071</v>
      </c>
      <c r="Z223" s="4">
        <f t="shared" si="47"/>
        <v>0.14272445466949066</v>
      </c>
      <c r="AA223" s="11">
        <v>6724</v>
      </c>
      <c r="AB223" s="2">
        <v>2005</v>
      </c>
      <c r="AC223" s="2">
        <f t="shared" si="40"/>
        <v>11</v>
      </c>
      <c r="AD223" s="2" t="s">
        <v>37</v>
      </c>
    </row>
    <row r="224" spans="1:30" x14ac:dyDescent="0.2">
      <c r="A224">
        <v>30</v>
      </c>
      <c r="B224" s="2" t="s">
        <v>2690</v>
      </c>
      <c r="C224" s="2" t="s">
        <v>22</v>
      </c>
      <c r="D224" s="2" t="s">
        <v>23</v>
      </c>
      <c r="E224" s="2" t="s">
        <v>2768</v>
      </c>
      <c r="F224" s="2">
        <v>81</v>
      </c>
      <c r="G224" s="2">
        <v>92</v>
      </c>
      <c r="H224" s="3">
        <v>42576</v>
      </c>
      <c r="I224" s="3">
        <v>42578</v>
      </c>
      <c r="J224" s="3" t="s">
        <v>2539</v>
      </c>
      <c r="K224" s="17">
        <f t="shared" si="41"/>
        <v>265.66000000000003</v>
      </c>
      <c r="L224" s="20">
        <f t="shared" si="42"/>
        <v>0.89659715425732134</v>
      </c>
      <c r="M224" s="2" t="s">
        <v>2548</v>
      </c>
      <c r="N224" s="2">
        <v>5490000</v>
      </c>
      <c r="O224" s="2">
        <v>6500000</v>
      </c>
      <c r="P224" s="2">
        <f t="shared" si="36"/>
        <v>1010000</v>
      </c>
      <c r="Q224" s="4">
        <f t="shared" si="37"/>
        <v>0.18397085610200364</v>
      </c>
      <c r="R224" s="2"/>
      <c r="S224" s="5">
        <f t="shared" si="43"/>
        <v>67777.777777777781</v>
      </c>
      <c r="T224" s="2">
        <v>80247</v>
      </c>
      <c r="U224" s="5">
        <f t="shared" si="38"/>
        <v>12469.222222222219</v>
      </c>
      <c r="V224" s="4">
        <f t="shared" si="39"/>
        <v>0.18397213114754093</v>
      </c>
      <c r="W224" s="23">
        <f t="shared" si="44"/>
        <v>60769.362677440673</v>
      </c>
      <c r="X224" s="23">
        <f t="shared" si="45"/>
        <v>71949.231837687272</v>
      </c>
      <c r="Y224" s="23">
        <f t="shared" si="46"/>
        <v>11179.869160246599</v>
      </c>
      <c r="Z224" s="4">
        <f t="shared" si="47"/>
        <v>0.18397213114754099</v>
      </c>
      <c r="AA224" s="11">
        <v>3399</v>
      </c>
      <c r="AB224" s="2">
        <v>2016</v>
      </c>
      <c r="AC224" s="2">
        <f t="shared" si="40"/>
        <v>0</v>
      </c>
      <c r="AD224" s="2" t="s">
        <v>127</v>
      </c>
    </row>
    <row r="225" spans="1:30" x14ac:dyDescent="0.2">
      <c r="A225">
        <v>30</v>
      </c>
      <c r="B225" s="2" t="s">
        <v>1634</v>
      </c>
      <c r="C225" s="2" t="s">
        <v>22</v>
      </c>
      <c r="D225" s="2" t="s">
        <v>23</v>
      </c>
      <c r="E225" s="2" t="s">
        <v>2768</v>
      </c>
      <c r="F225" s="2">
        <v>50</v>
      </c>
      <c r="G225" s="2">
        <v>55</v>
      </c>
      <c r="H225" s="3">
        <v>42578</v>
      </c>
      <c r="I225" s="3">
        <v>42579</v>
      </c>
      <c r="J225" s="3" t="s">
        <v>2539</v>
      </c>
      <c r="K225" s="17">
        <f t="shared" si="41"/>
        <v>265.66000000000003</v>
      </c>
      <c r="L225" s="20">
        <f t="shared" si="42"/>
        <v>0.89659715425732134</v>
      </c>
      <c r="M225" s="2" t="s">
        <v>2555</v>
      </c>
      <c r="N225" s="2">
        <v>3200000</v>
      </c>
      <c r="O225" s="2">
        <v>3700000</v>
      </c>
      <c r="P225" s="2">
        <f t="shared" si="36"/>
        <v>500000</v>
      </c>
      <c r="Q225" s="4">
        <f t="shared" si="37"/>
        <v>0.15625</v>
      </c>
      <c r="R225" s="2">
        <v>3011</v>
      </c>
      <c r="S225" s="5">
        <f t="shared" si="43"/>
        <v>64060.22</v>
      </c>
      <c r="T225" s="2">
        <v>74060</v>
      </c>
      <c r="U225" s="5">
        <f t="shared" si="38"/>
        <v>9999.7799999999988</v>
      </c>
      <c r="V225" s="4">
        <f t="shared" si="39"/>
        <v>0.15609968245503994</v>
      </c>
      <c r="W225" s="23">
        <f t="shared" si="44"/>
        <v>57436.210953097943</v>
      </c>
      <c r="X225" s="23">
        <f t="shared" si="45"/>
        <v>66401.985244297219</v>
      </c>
      <c r="Y225" s="23">
        <f t="shared" si="46"/>
        <v>8965.7742911992755</v>
      </c>
      <c r="Z225" s="4">
        <f t="shared" si="47"/>
        <v>0.15609968245503994</v>
      </c>
      <c r="AA225" s="11">
        <v>5789</v>
      </c>
      <c r="AB225" s="2">
        <v>2012</v>
      </c>
      <c r="AC225" s="2">
        <f t="shared" si="40"/>
        <v>4</v>
      </c>
      <c r="AD225" s="2" t="s">
        <v>137</v>
      </c>
    </row>
    <row r="226" spans="1:30" x14ac:dyDescent="0.2">
      <c r="A226">
        <v>30</v>
      </c>
      <c r="B226" s="2" t="s">
        <v>2612</v>
      </c>
      <c r="C226" s="2" t="s">
        <v>22</v>
      </c>
      <c r="D226" s="2" t="s">
        <v>23</v>
      </c>
      <c r="E226" s="2" t="s">
        <v>2768</v>
      </c>
      <c r="F226" s="2">
        <v>51</v>
      </c>
      <c r="G226" s="2">
        <v>58</v>
      </c>
      <c r="H226" s="3">
        <v>42576</v>
      </c>
      <c r="I226" s="3">
        <v>42580</v>
      </c>
      <c r="J226" s="3" t="s">
        <v>2539</v>
      </c>
      <c r="K226" s="17">
        <f t="shared" si="41"/>
        <v>265.66000000000003</v>
      </c>
      <c r="L226" s="20">
        <f t="shared" si="42"/>
        <v>0.89659715425732134</v>
      </c>
      <c r="M226" s="2" t="s">
        <v>2546</v>
      </c>
      <c r="N226" s="2">
        <v>3190000</v>
      </c>
      <c r="O226" s="2">
        <v>3600000</v>
      </c>
      <c r="P226" s="2">
        <f t="shared" si="36"/>
        <v>410000</v>
      </c>
      <c r="Q226" s="4">
        <f t="shared" si="37"/>
        <v>0.12852664576802508</v>
      </c>
      <c r="R226" s="2">
        <v>43132</v>
      </c>
      <c r="S226" s="5">
        <f t="shared" si="43"/>
        <v>63394.745098039217</v>
      </c>
      <c r="T226" s="2">
        <v>71434</v>
      </c>
      <c r="U226" s="5">
        <f t="shared" si="38"/>
        <v>8039.2549019607832</v>
      </c>
      <c r="V226" s="4">
        <f t="shared" si="39"/>
        <v>0.1268126386426536</v>
      </c>
      <c r="W226" s="23">
        <f t="shared" si="44"/>
        <v>56839.54804977023</v>
      </c>
      <c r="X226" s="23">
        <f t="shared" si="45"/>
        <v>64047.52111721749</v>
      </c>
      <c r="Y226" s="23">
        <f t="shared" si="46"/>
        <v>7207.9730674472594</v>
      </c>
      <c r="Z226" s="4">
        <f t="shared" si="47"/>
        <v>0.12681263864265363</v>
      </c>
      <c r="AA226" s="2">
        <v>666</v>
      </c>
      <c r="AB226" s="2">
        <v>1899</v>
      </c>
      <c r="AC226" s="2">
        <f t="shared" si="40"/>
        <v>117</v>
      </c>
      <c r="AD226" s="2" t="s">
        <v>949</v>
      </c>
    </row>
    <row r="227" spans="1:30" x14ac:dyDescent="0.2">
      <c r="A227">
        <v>30</v>
      </c>
      <c r="B227" s="6" t="s">
        <v>2618</v>
      </c>
      <c r="C227" s="6" t="s">
        <v>22</v>
      </c>
      <c r="D227" s="6" t="s">
        <v>23</v>
      </c>
      <c r="E227" s="2" t="s">
        <v>2768</v>
      </c>
      <c r="F227" s="6">
        <v>53</v>
      </c>
      <c r="G227" s="6">
        <v>60</v>
      </c>
      <c r="H227" s="7">
        <v>42576</v>
      </c>
      <c r="I227" s="7">
        <v>42580</v>
      </c>
      <c r="J227" s="3" t="s">
        <v>2539</v>
      </c>
      <c r="K227" s="17">
        <f t="shared" si="41"/>
        <v>265.66000000000003</v>
      </c>
      <c r="L227" s="20">
        <f t="shared" si="42"/>
        <v>0.89659715425732134</v>
      </c>
      <c r="M227" s="6" t="s">
        <v>2546</v>
      </c>
      <c r="N227" s="6">
        <v>3290000</v>
      </c>
      <c r="O227" s="6">
        <v>4450000</v>
      </c>
      <c r="P227" s="6">
        <f t="shared" si="36"/>
        <v>1160000</v>
      </c>
      <c r="Q227" s="8">
        <f t="shared" si="37"/>
        <v>0.35258358662613981</v>
      </c>
      <c r="R227" s="6"/>
      <c r="S227" s="5">
        <f t="shared" si="43"/>
        <v>62075.471698113208</v>
      </c>
      <c r="T227" s="6">
        <v>83962</v>
      </c>
      <c r="U227" s="9">
        <f t="shared" si="38"/>
        <v>21886.528301886792</v>
      </c>
      <c r="V227" s="8">
        <f t="shared" si="39"/>
        <v>0.35257933130699087</v>
      </c>
      <c r="W227" s="23">
        <f t="shared" si="44"/>
        <v>55656.691273709192</v>
      </c>
      <c r="X227" s="23">
        <f t="shared" si="45"/>
        <v>75280.090265753213</v>
      </c>
      <c r="Y227" s="23">
        <f t="shared" si="46"/>
        <v>19623.398992044022</v>
      </c>
      <c r="Z227" s="4">
        <f t="shared" si="47"/>
        <v>0.35257933130699087</v>
      </c>
      <c r="AA227" s="6"/>
      <c r="AB227" s="6">
        <v>1898</v>
      </c>
      <c r="AC227" s="6">
        <f t="shared" si="40"/>
        <v>118</v>
      </c>
      <c r="AD227" s="6" t="s">
        <v>949</v>
      </c>
    </row>
    <row r="228" spans="1:30" x14ac:dyDescent="0.2">
      <c r="A228">
        <v>31</v>
      </c>
      <c r="B228" s="6" t="s">
        <v>2602</v>
      </c>
      <c r="C228" s="6" t="s">
        <v>22</v>
      </c>
      <c r="D228" s="6" t="s">
        <v>23</v>
      </c>
      <c r="E228" s="2" t="s">
        <v>2768</v>
      </c>
      <c r="F228" s="6">
        <v>50</v>
      </c>
      <c r="G228" s="6">
        <v>55</v>
      </c>
      <c r="H228" s="7">
        <v>42581</v>
      </c>
      <c r="I228" s="7">
        <v>42583</v>
      </c>
      <c r="J228" s="7" t="s">
        <v>2540</v>
      </c>
      <c r="K228" s="17">
        <f t="shared" si="41"/>
        <v>272.20999999999998</v>
      </c>
      <c r="L228" s="20">
        <f t="shared" si="42"/>
        <v>0.87502296021454029</v>
      </c>
      <c r="M228" s="6" t="s">
        <v>2548</v>
      </c>
      <c r="N228" s="6">
        <v>3990000</v>
      </c>
      <c r="O228" s="6">
        <v>4650000</v>
      </c>
      <c r="P228" s="6">
        <f t="shared" si="36"/>
        <v>660000</v>
      </c>
      <c r="Q228" s="8">
        <f t="shared" si="37"/>
        <v>0.16541353383458646</v>
      </c>
      <c r="R228" s="6"/>
      <c r="S228" s="5">
        <f t="shared" si="43"/>
        <v>79800</v>
      </c>
      <c r="T228" s="6">
        <v>93000</v>
      </c>
      <c r="U228" s="9">
        <f t="shared" si="38"/>
        <v>13200</v>
      </c>
      <c r="V228" s="8">
        <f t="shared" si="39"/>
        <v>0.16541353383458646</v>
      </c>
      <c r="W228" s="23">
        <f t="shared" si="44"/>
        <v>69826.832225120321</v>
      </c>
      <c r="X228" s="23">
        <f t="shared" si="45"/>
        <v>81377.13529995225</v>
      </c>
      <c r="Y228" s="23">
        <f t="shared" si="46"/>
        <v>11550.303074831929</v>
      </c>
      <c r="Z228" s="4">
        <f t="shared" si="47"/>
        <v>0.1654135338345864</v>
      </c>
      <c r="AA228" s="10">
        <v>1005</v>
      </c>
      <c r="AB228" s="6">
        <v>1894</v>
      </c>
      <c r="AC228" s="6">
        <f t="shared" si="40"/>
        <v>122</v>
      </c>
      <c r="AD228" s="6" t="s">
        <v>25</v>
      </c>
    </row>
    <row r="229" spans="1:30" x14ac:dyDescent="0.2">
      <c r="A229">
        <v>31</v>
      </c>
      <c r="B229" s="2" t="s">
        <v>1051</v>
      </c>
      <c r="C229" s="2" t="s">
        <v>22</v>
      </c>
      <c r="D229" s="2" t="s">
        <v>23</v>
      </c>
      <c r="E229" s="2" t="s">
        <v>2768</v>
      </c>
      <c r="F229" s="2">
        <v>57</v>
      </c>
      <c r="G229" s="2">
        <v>63</v>
      </c>
      <c r="H229" s="3">
        <v>42581</v>
      </c>
      <c r="I229" s="3">
        <v>42584</v>
      </c>
      <c r="J229" s="3" t="s">
        <v>2540</v>
      </c>
      <c r="K229" s="17">
        <f t="shared" si="41"/>
        <v>272.20999999999998</v>
      </c>
      <c r="L229" s="20">
        <f t="shared" si="42"/>
        <v>0.87502296021454029</v>
      </c>
      <c r="M229" s="2" t="s">
        <v>2550</v>
      </c>
      <c r="N229" s="2">
        <v>3900000</v>
      </c>
      <c r="O229" s="2">
        <v>4500000</v>
      </c>
      <c r="P229" s="2">
        <f t="shared" si="36"/>
        <v>600000</v>
      </c>
      <c r="Q229" s="4">
        <f t="shared" si="37"/>
        <v>0.15384615384615385</v>
      </c>
      <c r="R229" s="2">
        <v>911</v>
      </c>
      <c r="S229" s="5">
        <f t="shared" si="43"/>
        <v>68437.035087719298</v>
      </c>
      <c r="T229" s="2">
        <v>78963</v>
      </c>
      <c r="U229" s="5">
        <f t="shared" si="38"/>
        <v>10525.964912280702</v>
      </c>
      <c r="V229" s="4">
        <f t="shared" si="39"/>
        <v>0.15380509834753986</v>
      </c>
      <c r="W229" s="23">
        <f t="shared" si="44"/>
        <v>59883.9770307625</v>
      </c>
      <c r="X229" s="23">
        <f t="shared" si="45"/>
        <v>69094.438007420744</v>
      </c>
      <c r="Y229" s="23">
        <f t="shared" si="46"/>
        <v>9210.4609766582435</v>
      </c>
      <c r="Z229" s="4">
        <f t="shared" si="47"/>
        <v>0.15380509834753983</v>
      </c>
      <c r="AA229" s="11">
        <v>4851</v>
      </c>
      <c r="AB229" s="2">
        <v>2014</v>
      </c>
      <c r="AC229" s="2">
        <f t="shared" si="40"/>
        <v>2</v>
      </c>
      <c r="AD229" s="2" t="s">
        <v>105</v>
      </c>
    </row>
    <row r="230" spans="1:30" x14ac:dyDescent="0.2">
      <c r="A230">
        <v>31</v>
      </c>
      <c r="B230" s="2" t="s">
        <v>696</v>
      </c>
      <c r="C230" s="2" t="s">
        <v>22</v>
      </c>
      <c r="D230" s="2" t="s">
        <v>23</v>
      </c>
      <c r="E230" s="2" t="s">
        <v>2768</v>
      </c>
      <c r="F230" s="2">
        <v>34</v>
      </c>
      <c r="G230" s="2">
        <v>37</v>
      </c>
      <c r="H230" s="3">
        <v>42581</v>
      </c>
      <c r="I230" s="3">
        <v>42585</v>
      </c>
      <c r="J230" s="7" t="s">
        <v>2540</v>
      </c>
      <c r="K230" s="17">
        <f t="shared" si="41"/>
        <v>272.20999999999998</v>
      </c>
      <c r="L230" s="20">
        <f t="shared" si="42"/>
        <v>0.87502296021454029</v>
      </c>
      <c r="M230" s="2" t="s">
        <v>2546</v>
      </c>
      <c r="N230" s="2">
        <v>2100000</v>
      </c>
      <c r="O230" s="2">
        <v>2425000</v>
      </c>
      <c r="P230" s="2">
        <f t="shared" si="36"/>
        <v>325000</v>
      </c>
      <c r="Q230" s="4">
        <f t="shared" si="37"/>
        <v>0.15476190476190477</v>
      </c>
      <c r="R230" s="2">
        <v>195251</v>
      </c>
      <c r="S230" s="5">
        <f t="shared" si="43"/>
        <v>67507.382352941175</v>
      </c>
      <c r="T230" s="2">
        <v>77066</v>
      </c>
      <c r="U230" s="5">
        <f t="shared" si="38"/>
        <v>9558.6176470588252</v>
      </c>
      <c r="V230" s="4">
        <f t="shared" si="39"/>
        <v>0.14159366448375366</v>
      </c>
      <c r="W230" s="23">
        <f t="shared" si="44"/>
        <v>59070.509542805405</v>
      </c>
      <c r="X230" s="23">
        <f t="shared" si="45"/>
        <v>67434.519451893764</v>
      </c>
      <c r="Y230" s="23">
        <f t="shared" si="46"/>
        <v>8364.0099090883596</v>
      </c>
      <c r="Z230" s="4">
        <f t="shared" si="47"/>
        <v>0.14159366448375371</v>
      </c>
      <c r="AA230" s="11">
        <v>2041</v>
      </c>
      <c r="AB230" s="2">
        <v>1936</v>
      </c>
      <c r="AC230" s="2">
        <f t="shared" si="40"/>
        <v>80</v>
      </c>
      <c r="AD230" s="2" t="s">
        <v>50</v>
      </c>
    </row>
    <row r="231" spans="1:30" x14ac:dyDescent="0.2">
      <c r="A231">
        <v>31</v>
      </c>
      <c r="B231" s="6" t="s">
        <v>60</v>
      </c>
      <c r="C231" s="6" t="s">
        <v>22</v>
      </c>
      <c r="D231" s="6" t="s">
        <v>23</v>
      </c>
      <c r="E231" s="2" t="s">
        <v>2768</v>
      </c>
      <c r="F231" s="6">
        <v>24</v>
      </c>
      <c r="G231" s="6">
        <v>28</v>
      </c>
      <c r="H231" s="7">
        <v>42584</v>
      </c>
      <c r="I231" s="7">
        <v>42586</v>
      </c>
      <c r="J231" s="3" t="s">
        <v>2540</v>
      </c>
      <c r="K231" s="17">
        <f t="shared" si="41"/>
        <v>272.20999999999998</v>
      </c>
      <c r="L231" s="20">
        <f t="shared" si="42"/>
        <v>0.87502296021454029</v>
      </c>
      <c r="M231" s="6" t="s">
        <v>2548</v>
      </c>
      <c r="N231" s="6">
        <v>2200000</v>
      </c>
      <c r="O231" s="6">
        <v>2625000</v>
      </c>
      <c r="P231" s="6">
        <f t="shared" si="36"/>
        <v>425000</v>
      </c>
      <c r="Q231" s="8">
        <f t="shared" si="37"/>
        <v>0.19318181818181818</v>
      </c>
      <c r="R231" s="6"/>
      <c r="S231" s="5">
        <f t="shared" si="43"/>
        <v>91666.666666666672</v>
      </c>
      <c r="T231" s="6">
        <v>109375</v>
      </c>
      <c r="U231" s="9">
        <f t="shared" si="38"/>
        <v>17708.333333333328</v>
      </c>
      <c r="V231" s="8">
        <f t="shared" si="39"/>
        <v>0.19318181818181812</v>
      </c>
      <c r="W231" s="23">
        <f t="shared" si="44"/>
        <v>80210.438019666195</v>
      </c>
      <c r="X231" s="23">
        <f t="shared" si="45"/>
        <v>95705.636273465338</v>
      </c>
      <c r="Y231" s="23">
        <f t="shared" si="46"/>
        <v>15495.198253799143</v>
      </c>
      <c r="Z231" s="4">
        <f t="shared" si="47"/>
        <v>0.19318181818181807</v>
      </c>
      <c r="AA231" s="6">
        <v>761</v>
      </c>
      <c r="AB231" s="6">
        <v>1881</v>
      </c>
      <c r="AC231" s="6">
        <f t="shared" si="40"/>
        <v>135</v>
      </c>
      <c r="AD231" s="6" t="s">
        <v>44</v>
      </c>
    </row>
    <row r="232" spans="1:30" x14ac:dyDescent="0.2">
      <c r="A232">
        <v>31</v>
      </c>
      <c r="B232" s="2" t="s">
        <v>2571</v>
      </c>
      <c r="C232" s="2" t="s">
        <v>22</v>
      </c>
      <c r="D232" s="2" t="s">
        <v>23</v>
      </c>
      <c r="E232" s="2" t="s">
        <v>2768</v>
      </c>
      <c r="F232" s="2">
        <v>36</v>
      </c>
      <c r="G232" s="2">
        <v>45</v>
      </c>
      <c r="H232" s="3">
        <v>42584</v>
      </c>
      <c r="I232" s="3">
        <v>42586</v>
      </c>
      <c r="J232" s="7" t="s">
        <v>2540</v>
      </c>
      <c r="K232" s="17">
        <f t="shared" si="41"/>
        <v>272.20999999999998</v>
      </c>
      <c r="L232" s="20">
        <f t="shared" si="42"/>
        <v>0.87502296021454029</v>
      </c>
      <c r="M232" s="2" t="s">
        <v>2548</v>
      </c>
      <c r="N232" s="2">
        <v>3400000</v>
      </c>
      <c r="O232" s="2">
        <v>4250000</v>
      </c>
      <c r="P232" s="2">
        <f t="shared" si="36"/>
        <v>850000</v>
      </c>
      <c r="Q232" s="4">
        <f t="shared" si="37"/>
        <v>0.25</v>
      </c>
      <c r="R232" s="2">
        <v>147547</v>
      </c>
      <c r="S232" s="5">
        <f t="shared" si="43"/>
        <v>98542.972222222219</v>
      </c>
      <c r="T232" s="2">
        <v>122154</v>
      </c>
      <c r="U232" s="5">
        <f t="shared" si="38"/>
        <v>23611.027777777781</v>
      </c>
      <c r="V232" s="4">
        <f t="shared" si="39"/>
        <v>0.23960133579625587</v>
      </c>
      <c r="W232" s="23">
        <f t="shared" si="44"/>
        <v>86227.3632622281</v>
      </c>
      <c r="X232" s="23">
        <f t="shared" si="45"/>
        <v>106887.55468204696</v>
      </c>
      <c r="Y232" s="23">
        <f t="shared" si="46"/>
        <v>20660.191419818861</v>
      </c>
      <c r="Z232" s="4">
        <f t="shared" si="47"/>
        <v>0.23960133579625598</v>
      </c>
      <c r="AA232" s="2">
        <v>385</v>
      </c>
      <c r="AB232" s="2">
        <v>1892</v>
      </c>
      <c r="AC232" s="2">
        <f t="shared" si="40"/>
        <v>124</v>
      </c>
      <c r="AD232" s="2" t="s">
        <v>148</v>
      </c>
    </row>
    <row r="233" spans="1:30" x14ac:dyDescent="0.2">
      <c r="A233">
        <v>31</v>
      </c>
      <c r="B233" s="6" t="s">
        <v>2575</v>
      </c>
      <c r="C233" s="6" t="s">
        <v>22</v>
      </c>
      <c r="D233" s="6" t="s">
        <v>23</v>
      </c>
      <c r="E233" s="2" t="s">
        <v>2768</v>
      </c>
      <c r="F233" s="6">
        <v>39</v>
      </c>
      <c r="G233" s="6">
        <v>43</v>
      </c>
      <c r="H233" s="7">
        <v>42586</v>
      </c>
      <c r="I233" s="7">
        <v>42586</v>
      </c>
      <c r="J233" s="3" t="s">
        <v>2540</v>
      </c>
      <c r="K233" s="17">
        <f t="shared" si="41"/>
        <v>272.20999999999998</v>
      </c>
      <c r="L233" s="20">
        <f t="shared" si="42"/>
        <v>0.87502296021454029</v>
      </c>
      <c r="M233" s="6" t="s">
        <v>2554</v>
      </c>
      <c r="N233" s="6">
        <v>2000000</v>
      </c>
      <c r="O233" s="6">
        <v>2465000</v>
      </c>
      <c r="P233" s="6">
        <f t="shared" si="36"/>
        <v>465000</v>
      </c>
      <c r="Q233" s="8">
        <f t="shared" si="37"/>
        <v>0.23250000000000001</v>
      </c>
      <c r="R233" s="6">
        <v>67336</v>
      </c>
      <c r="S233" s="5">
        <f t="shared" si="43"/>
        <v>53008.615384615383</v>
      </c>
      <c r="T233" s="6">
        <v>64932</v>
      </c>
      <c r="U233" s="9">
        <f t="shared" si="38"/>
        <v>11923.384615384617</v>
      </c>
      <c r="V233" s="8">
        <f t="shared" si="39"/>
        <v>0.22493295719708847</v>
      </c>
      <c r="W233" s="23">
        <f t="shared" si="44"/>
        <v>46383.755550720176</v>
      </c>
      <c r="X233" s="23">
        <f t="shared" si="45"/>
        <v>56816.990852650531</v>
      </c>
      <c r="Y233" s="23">
        <f t="shared" si="46"/>
        <v>10433.235301930355</v>
      </c>
      <c r="Z233" s="4">
        <f t="shared" si="47"/>
        <v>0.22493295719708845</v>
      </c>
      <c r="AA233" s="10">
        <v>8506</v>
      </c>
      <c r="AB233" s="6">
        <v>1955</v>
      </c>
      <c r="AC233" s="6">
        <f t="shared" si="40"/>
        <v>61</v>
      </c>
      <c r="AD233" s="6" t="s">
        <v>112</v>
      </c>
    </row>
    <row r="234" spans="1:30" x14ac:dyDescent="0.2">
      <c r="A234">
        <v>31</v>
      </c>
      <c r="B234" s="2" t="s">
        <v>2547</v>
      </c>
      <c r="C234" s="2" t="s">
        <v>22</v>
      </c>
      <c r="D234" s="2" t="s">
        <v>23</v>
      </c>
      <c r="E234" s="2" t="s">
        <v>2768</v>
      </c>
      <c r="F234" s="2">
        <v>20</v>
      </c>
      <c r="G234" s="2">
        <v>24</v>
      </c>
      <c r="H234" s="3">
        <v>42585</v>
      </c>
      <c r="I234" s="3">
        <v>42587</v>
      </c>
      <c r="J234" s="7" t="s">
        <v>2540</v>
      </c>
      <c r="K234" s="17">
        <f t="shared" si="41"/>
        <v>272.20999999999998</v>
      </c>
      <c r="L234" s="20">
        <f t="shared" si="42"/>
        <v>0.87502296021454029</v>
      </c>
      <c r="M234" s="2" t="s">
        <v>2548</v>
      </c>
      <c r="N234" s="2">
        <v>1990000</v>
      </c>
      <c r="O234" s="2">
        <v>2500000</v>
      </c>
      <c r="P234" s="2">
        <f t="shared" si="36"/>
        <v>510000</v>
      </c>
      <c r="Q234" s="4">
        <f t="shared" si="37"/>
        <v>0.25628140703517588</v>
      </c>
      <c r="R234" s="2"/>
      <c r="S234" s="5">
        <f t="shared" si="43"/>
        <v>99500</v>
      </c>
      <c r="T234" s="2">
        <v>125000</v>
      </c>
      <c r="U234" s="5">
        <f t="shared" si="38"/>
        <v>25500</v>
      </c>
      <c r="V234" s="4">
        <f t="shared" si="39"/>
        <v>0.25628140703517588</v>
      </c>
      <c r="W234" s="23">
        <f t="shared" si="44"/>
        <v>87064.784541346758</v>
      </c>
      <c r="X234" s="23">
        <f t="shared" si="45"/>
        <v>109377.87002681753</v>
      </c>
      <c r="Y234" s="23">
        <f t="shared" si="46"/>
        <v>22313.085485470772</v>
      </c>
      <c r="Z234" s="4">
        <f t="shared" si="47"/>
        <v>0.25628140703517582</v>
      </c>
      <c r="AA234" s="2">
        <v>224</v>
      </c>
      <c r="AB234" s="2">
        <v>1878</v>
      </c>
      <c r="AC234" s="2">
        <f t="shared" si="40"/>
        <v>138</v>
      </c>
      <c r="AD234" s="2" t="s">
        <v>25</v>
      </c>
    </row>
    <row r="235" spans="1:30" x14ac:dyDescent="0.2">
      <c r="A235">
        <v>31</v>
      </c>
      <c r="B235" s="2" t="s">
        <v>517</v>
      </c>
      <c r="C235" s="2" t="s">
        <v>22</v>
      </c>
      <c r="D235" s="2" t="s">
        <v>23</v>
      </c>
      <c r="E235" s="2" t="s">
        <v>2768</v>
      </c>
      <c r="F235" s="2">
        <v>45</v>
      </c>
      <c r="G235" s="2">
        <v>52</v>
      </c>
      <c r="H235" s="3">
        <v>42587</v>
      </c>
      <c r="I235" s="3">
        <v>42589</v>
      </c>
      <c r="J235" s="3" t="s">
        <v>2540</v>
      </c>
      <c r="K235" s="17">
        <f t="shared" si="41"/>
        <v>272.20999999999998</v>
      </c>
      <c r="L235" s="20">
        <f t="shared" si="42"/>
        <v>0.87502296021454029</v>
      </c>
      <c r="M235" s="2" t="s">
        <v>2548</v>
      </c>
      <c r="N235" s="2">
        <v>3400000</v>
      </c>
      <c r="O235" s="2">
        <v>3825000</v>
      </c>
      <c r="P235" s="2">
        <f t="shared" si="36"/>
        <v>425000</v>
      </c>
      <c r="Q235" s="4">
        <f t="shared" si="37"/>
        <v>0.125</v>
      </c>
      <c r="R235" s="2"/>
      <c r="S235" s="5">
        <f t="shared" si="43"/>
        <v>75555.555555555562</v>
      </c>
      <c r="T235" s="2">
        <v>85000</v>
      </c>
      <c r="U235" s="5">
        <f t="shared" si="38"/>
        <v>9444.444444444438</v>
      </c>
      <c r="V235" s="4">
        <f t="shared" si="39"/>
        <v>0.1249999999999999</v>
      </c>
      <c r="W235" s="23">
        <f t="shared" si="44"/>
        <v>66112.845882876383</v>
      </c>
      <c r="X235" s="23">
        <f t="shared" si="45"/>
        <v>74376.951618235922</v>
      </c>
      <c r="Y235" s="23">
        <f t="shared" si="46"/>
        <v>8264.1057353595388</v>
      </c>
      <c r="Z235" s="4">
        <f t="shared" si="47"/>
        <v>0.12499999999999986</v>
      </c>
      <c r="AA235" s="11">
        <v>1662</v>
      </c>
      <c r="AB235" s="2">
        <v>2012</v>
      </c>
      <c r="AC235" s="2">
        <f t="shared" si="40"/>
        <v>4</v>
      </c>
      <c r="AD235" s="2" t="s">
        <v>362</v>
      </c>
    </row>
    <row r="236" spans="1:30" x14ac:dyDescent="0.2">
      <c r="A236">
        <v>32</v>
      </c>
      <c r="B236" s="6" t="s">
        <v>310</v>
      </c>
      <c r="C236" s="6" t="s">
        <v>22</v>
      </c>
      <c r="D236" s="6" t="s">
        <v>23</v>
      </c>
      <c r="E236" s="2" t="s">
        <v>2768</v>
      </c>
      <c r="F236" s="6">
        <v>28</v>
      </c>
      <c r="G236" s="6">
        <v>32</v>
      </c>
      <c r="H236" s="7">
        <v>42587</v>
      </c>
      <c r="I236" s="7">
        <v>42590</v>
      </c>
      <c r="J236" s="7" t="s">
        <v>2540</v>
      </c>
      <c r="K236" s="17">
        <f t="shared" si="41"/>
        <v>272.20999999999998</v>
      </c>
      <c r="L236" s="20">
        <f t="shared" si="42"/>
        <v>0.87502296021454029</v>
      </c>
      <c r="M236" s="6" t="s">
        <v>2550</v>
      </c>
      <c r="N236" s="6">
        <v>2350000</v>
      </c>
      <c r="O236" s="6">
        <v>2950000</v>
      </c>
      <c r="P236" s="6">
        <f t="shared" si="36"/>
        <v>600000</v>
      </c>
      <c r="Q236" s="8">
        <f t="shared" si="37"/>
        <v>0.25531914893617019</v>
      </c>
      <c r="R236" s="6">
        <v>20872</v>
      </c>
      <c r="S236" s="5">
        <f t="shared" si="43"/>
        <v>84674</v>
      </c>
      <c r="T236" s="6">
        <v>106103</v>
      </c>
      <c r="U236" s="9">
        <f t="shared" si="38"/>
        <v>21429</v>
      </c>
      <c r="V236" s="8">
        <f t="shared" si="39"/>
        <v>0.25307650518459029</v>
      </c>
      <c r="W236" s="23">
        <f t="shared" si="44"/>
        <v>74091.69413320598</v>
      </c>
      <c r="X236" s="23">
        <f t="shared" si="45"/>
        <v>92842.56114764337</v>
      </c>
      <c r="Y236" s="23">
        <f t="shared" si="46"/>
        <v>18750.86701443739</v>
      </c>
      <c r="Z236" s="4">
        <f t="shared" si="47"/>
        <v>0.25307650518459041</v>
      </c>
      <c r="AA236" s="6">
        <v>600</v>
      </c>
      <c r="AB236" s="6">
        <v>1955</v>
      </c>
      <c r="AC236" s="6">
        <f t="shared" si="40"/>
        <v>61</v>
      </c>
      <c r="AD236" s="6" t="s">
        <v>828</v>
      </c>
    </row>
    <row r="237" spans="1:30" x14ac:dyDescent="0.2">
      <c r="A237">
        <v>32</v>
      </c>
      <c r="B237" s="2" t="s">
        <v>2552</v>
      </c>
      <c r="C237" s="2" t="s">
        <v>22</v>
      </c>
      <c r="D237" s="2" t="s">
        <v>23</v>
      </c>
      <c r="E237" s="2" t="s">
        <v>2768</v>
      </c>
      <c r="F237" s="2">
        <v>28</v>
      </c>
      <c r="G237" s="2">
        <v>34</v>
      </c>
      <c r="H237" s="3">
        <v>42591</v>
      </c>
      <c r="I237" s="3">
        <v>42592</v>
      </c>
      <c r="J237" s="3" t="s">
        <v>2540</v>
      </c>
      <c r="K237" s="17">
        <f t="shared" si="41"/>
        <v>272.20999999999998</v>
      </c>
      <c r="L237" s="20">
        <f t="shared" si="42"/>
        <v>0.87502296021454029</v>
      </c>
      <c r="M237" s="2" t="s">
        <v>2555</v>
      </c>
      <c r="N237" s="2">
        <v>2450000</v>
      </c>
      <c r="O237" s="2">
        <v>3050000</v>
      </c>
      <c r="P237" s="2">
        <f t="shared" si="36"/>
        <v>600000</v>
      </c>
      <c r="Q237" s="4">
        <f t="shared" si="37"/>
        <v>0.24489795918367346</v>
      </c>
      <c r="R237" s="2">
        <v>115563</v>
      </c>
      <c r="S237" s="5">
        <f t="shared" si="43"/>
        <v>91627.25</v>
      </c>
      <c r="T237" s="2">
        <v>113056</v>
      </c>
      <c r="U237" s="5">
        <f t="shared" si="38"/>
        <v>21428.75</v>
      </c>
      <c r="V237" s="4">
        <f t="shared" si="39"/>
        <v>0.23386874537869465</v>
      </c>
      <c r="W237" s="23">
        <f t="shared" si="44"/>
        <v>80175.947531317739</v>
      </c>
      <c r="X237" s="23">
        <f t="shared" si="45"/>
        <v>98926.595790015068</v>
      </c>
      <c r="Y237" s="23">
        <f t="shared" si="46"/>
        <v>18750.648258697329</v>
      </c>
      <c r="Z237" s="4">
        <f t="shared" si="47"/>
        <v>0.23386874537869462</v>
      </c>
      <c r="AA237" s="11">
        <v>1856</v>
      </c>
      <c r="AB237" s="2">
        <v>1880</v>
      </c>
      <c r="AC237" s="2">
        <f t="shared" si="40"/>
        <v>136</v>
      </c>
      <c r="AD237" s="2" t="s">
        <v>94</v>
      </c>
    </row>
    <row r="238" spans="1:30" x14ac:dyDescent="0.2">
      <c r="A238">
        <v>32</v>
      </c>
      <c r="B238" s="6" t="s">
        <v>246</v>
      </c>
      <c r="C238" s="6" t="s">
        <v>22</v>
      </c>
      <c r="D238" s="6" t="s">
        <v>23</v>
      </c>
      <c r="E238" s="2" t="s">
        <v>2768</v>
      </c>
      <c r="F238" s="6">
        <v>42</v>
      </c>
      <c r="G238" s="6">
        <v>47</v>
      </c>
      <c r="H238" s="7">
        <v>42590</v>
      </c>
      <c r="I238" s="7">
        <v>42592</v>
      </c>
      <c r="J238" s="7" t="s">
        <v>2540</v>
      </c>
      <c r="K238" s="17">
        <f t="shared" si="41"/>
        <v>272.20999999999998</v>
      </c>
      <c r="L238" s="20">
        <f t="shared" si="42"/>
        <v>0.87502296021454029</v>
      </c>
      <c r="M238" s="6" t="s">
        <v>2548</v>
      </c>
      <c r="N238" s="6">
        <v>3250000</v>
      </c>
      <c r="O238" s="6">
        <v>3500000</v>
      </c>
      <c r="P238" s="6">
        <f t="shared" si="36"/>
        <v>250000</v>
      </c>
      <c r="Q238" s="8">
        <f t="shared" si="37"/>
        <v>7.6923076923076927E-2</v>
      </c>
      <c r="R238" s="6">
        <v>15967</v>
      </c>
      <c r="S238" s="5">
        <f t="shared" si="43"/>
        <v>77761.119047619053</v>
      </c>
      <c r="T238" s="6">
        <v>83714</v>
      </c>
      <c r="U238" s="9">
        <f t="shared" si="38"/>
        <v>5952.8809523809468</v>
      </c>
      <c r="V238" s="8">
        <f t="shared" si="39"/>
        <v>7.6553437312746803E-2</v>
      </c>
      <c r="W238" s="23">
        <f t="shared" si="44"/>
        <v>68042.764578642891</v>
      </c>
      <c r="X238" s="23">
        <f t="shared" si="45"/>
        <v>73251.672091400033</v>
      </c>
      <c r="Y238" s="23">
        <f t="shared" si="46"/>
        <v>5208.9075127571414</v>
      </c>
      <c r="Z238" s="4">
        <f t="shared" si="47"/>
        <v>7.6553437312747011E-2</v>
      </c>
      <c r="AA238" s="10">
        <v>1614</v>
      </c>
      <c r="AB238" s="6">
        <v>1970</v>
      </c>
      <c r="AC238" s="6">
        <f t="shared" si="40"/>
        <v>46</v>
      </c>
      <c r="AD238" s="6" t="s">
        <v>127</v>
      </c>
    </row>
    <row r="239" spans="1:30" x14ac:dyDescent="0.2">
      <c r="A239">
        <v>32</v>
      </c>
      <c r="B239" s="2" t="s">
        <v>2659</v>
      </c>
      <c r="C239" s="2" t="s">
        <v>22</v>
      </c>
      <c r="D239" s="2" t="s">
        <v>23</v>
      </c>
      <c r="E239" s="2" t="s">
        <v>2768</v>
      </c>
      <c r="F239" s="2">
        <v>71</v>
      </c>
      <c r="G239" s="2">
        <v>78</v>
      </c>
      <c r="H239" s="3">
        <v>42589</v>
      </c>
      <c r="I239" s="3">
        <v>42592</v>
      </c>
      <c r="J239" s="3" t="s">
        <v>2540</v>
      </c>
      <c r="K239" s="17">
        <f t="shared" si="41"/>
        <v>272.20999999999998</v>
      </c>
      <c r="L239" s="20">
        <f t="shared" si="42"/>
        <v>0.87502296021454029</v>
      </c>
      <c r="M239" s="2" t="s">
        <v>2550</v>
      </c>
      <c r="N239" s="2">
        <v>5790000</v>
      </c>
      <c r="O239" s="2">
        <v>6700000</v>
      </c>
      <c r="P239" s="2">
        <f t="shared" si="36"/>
        <v>910000</v>
      </c>
      <c r="Q239" s="4">
        <f t="shared" si="37"/>
        <v>0.15716753022452504</v>
      </c>
      <c r="R239" s="2">
        <v>74474</v>
      </c>
      <c r="S239" s="5">
        <f t="shared" si="43"/>
        <v>82598.225352112669</v>
      </c>
      <c r="T239" s="2">
        <v>95415</v>
      </c>
      <c r="U239" s="5">
        <f t="shared" si="38"/>
        <v>12816.774647887331</v>
      </c>
      <c r="V239" s="4">
        <f t="shared" si="39"/>
        <v>0.15517009709651719</v>
      </c>
      <c r="W239" s="23">
        <f t="shared" si="44"/>
        <v>72275.343656073324</v>
      </c>
      <c r="X239" s="23">
        <f t="shared" si="45"/>
        <v>83490.315748870358</v>
      </c>
      <c r="Y239" s="23">
        <f t="shared" si="46"/>
        <v>11214.972092797034</v>
      </c>
      <c r="Z239" s="4">
        <f t="shared" si="47"/>
        <v>0.15517009709651702</v>
      </c>
      <c r="AA239" s="11">
        <v>1754</v>
      </c>
      <c r="AB239" s="2">
        <v>1936</v>
      </c>
      <c r="AC239" s="2">
        <f t="shared" si="40"/>
        <v>80</v>
      </c>
      <c r="AD239" s="2" t="s">
        <v>217</v>
      </c>
    </row>
    <row r="240" spans="1:30" x14ac:dyDescent="0.2">
      <c r="A240">
        <v>32</v>
      </c>
      <c r="B240" s="2" t="s">
        <v>2677</v>
      </c>
      <c r="C240" s="2" t="s">
        <v>22</v>
      </c>
      <c r="D240" s="2" t="s">
        <v>23</v>
      </c>
      <c r="E240" s="2" t="s">
        <v>2768</v>
      </c>
      <c r="F240" s="2">
        <v>78</v>
      </c>
      <c r="G240" s="2">
        <v>94</v>
      </c>
      <c r="H240" s="3">
        <v>42590</v>
      </c>
      <c r="I240" s="3">
        <v>42593</v>
      </c>
      <c r="J240" s="7" t="s">
        <v>2540</v>
      </c>
      <c r="K240" s="17">
        <f t="shared" si="41"/>
        <v>272.20999999999998</v>
      </c>
      <c r="L240" s="20">
        <f t="shared" si="42"/>
        <v>0.87502296021454029</v>
      </c>
      <c r="M240" s="2" t="s">
        <v>2550</v>
      </c>
      <c r="N240" s="2">
        <v>4700000</v>
      </c>
      <c r="O240" s="2">
        <v>5050000</v>
      </c>
      <c r="P240" s="2">
        <f t="shared" si="36"/>
        <v>350000</v>
      </c>
      <c r="Q240" s="4">
        <f t="shared" si="37"/>
        <v>7.4468085106382975E-2</v>
      </c>
      <c r="R240" s="2">
        <v>67231</v>
      </c>
      <c r="S240" s="5">
        <f t="shared" si="43"/>
        <v>61118.346153846156</v>
      </c>
      <c r="T240" s="2">
        <v>65606</v>
      </c>
      <c r="U240" s="5">
        <f t="shared" si="38"/>
        <v>4487.6538461538439</v>
      </c>
      <c r="V240" s="4">
        <f t="shared" si="39"/>
        <v>7.3425642684401035E-2</v>
      </c>
      <c r="W240" s="23">
        <f t="shared" si="44"/>
        <v>53479.956174955427</v>
      </c>
      <c r="X240" s="23">
        <f t="shared" si="45"/>
        <v>57406.75632783513</v>
      </c>
      <c r="Y240" s="23">
        <f t="shared" si="46"/>
        <v>3926.8001528797031</v>
      </c>
      <c r="Z240" s="4">
        <f t="shared" si="47"/>
        <v>7.3425642684401021E-2</v>
      </c>
      <c r="AA240" s="2">
        <v>482</v>
      </c>
      <c r="AB240" s="2">
        <v>1928</v>
      </c>
      <c r="AC240" s="2">
        <f t="shared" si="40"/>
        <v>88</v>
      </c>
      <c r="AD240" s="2" t="s">
        <v>46</v>
      </c>
    </row>
    <row r="241" spans="1:30" x14ac:dyDescent="0.2">
      <c r="A241">
        <v>32</v>
      </c>
      <c r="B241" s="6" t="s">
        <v>2751</v>
      </c>
      <c r="C241" s="6" t="s">
        <v>22</v>
      </c>
      <c r="D241" s="6" t="s">
        <v>23</v>
      </c>
      <c r="E241" s="2" t="s">
        <v>2768</v>
      </c>
      <c r="F241" s="6">
        <v>142</v>
      </c>
      <c r="G241" s="6">
        <v>158</v>
      </c>
      <c r="H241" s="7">
        <v>42591</v>
      </c>
      <c r="I241" s="7">
        <v>42594</v>
      </c>
      <c r="J241" s="3" t="s">
        <v>2540</v>
      </c>
      <c r="K241" s="17">
        <f t="shared" si="41"/>
        <v>272.20999999999998</v>
      </c>
      <c r="L241" s="20">
        <f t="shared" si="42"/>
        <v>0.87502296021454029</v>
      </c>
      <c r="M241" s="6" t="s">
        <v>2550</v>
      </c>
      <c r="N241" s="6">
        <v>8950000</v>
      </c>
      <c r="O241" s="6">
        <v>11000000</v>
      </c>
      <c r="P241" s="6">
        <f t="shared" si="36"/>
        <v>2050000</v>
      </c>
      <c r="Q241" s="8">
        <f t="shared" si="37"/>
        <v>0.22905027932960895</v>
      </c>
      <c r="R241" s="6">
        <v>1073</v>
      </c>
      <c r="S241" s="5">
        <f t="shared" si="43"/>
        <v>63035.725352112677</v>
      </c>
      <c r="T241" s="6">
        <v>77472</v>
      </c>
      <c r="U241" s="9">
        <f t="shared" si="38"/>
        <v>14436.274647887323</v>
      </c>
      <c r="V241" s="8">
        <f t="shared" si="39"/>
        <v>0.22901734797604711</v>
      </c>
      <c r="W241" s="23">
        <f t="shared" si="44"/>
        <v>55157.706996876383</v>
      </c>
      <c r="X241" s="23">
        <f t="shared" si="45"/>
        <v>67789.778773740865</v>
      </c>
      <c r="Y241" s="23">
        <f t="shared" si="46"/>
        <v>12632.071776864483</v>
      </c>
      <c r="Z241" s="4">
        <f t="shared" si="47"/>
        <v>0.22901734797604703</v>
      </c>
      <c r="AA241" s="10">
        <v>1892</v>
      </c>
      <c r="AB241" s="6">
        <v>1892</v>
      </c>
      <c r="AC241" s="6">
        <f t="shared" si="40"/>
        <v>124</v>
      </c>
      <c r="AD241" s="6" t="s">
        <v>67</v>
      </c>
    </row>
    <row r="242" spans="1:30" x14ac:dyDescent="0.2">
      <c r="A242">
        <v>33</v>
      </c>
      <c r="B242" s="2" t="s">
        <v>2598</v>
      </c>
      <c r="C242" s="2" t="s">
        <v>22</v>
      </c>
      <c r="D242" s="2" t="s">
        <v>23</v>
      </c>
      <c r="E242" s="2" t="s">
        <v>2768</v>
      </c>
      <c r="F242" s="2">
        <v>49</v>
      </c>
      <c r="G242" s="2">
        <v>56</v>
      </c>
      <c r="H242" s="3">
        <v>42593</v>
      </c>
      <c r="I242" s="3">
        <v>42597</v>
      </c>
      <c r="J242" s="7" t="s">
        <v>2540</v>
      </c>
      <c r="K242" s="17">
        <f t="shared" si="41"/>
        <v>272.20999999999998</v>
      </c>
      <c r="L242" s="20">
        <f t="shared" si="42"/>
        <v>0.87502296021454029</v>
      </c>
      <c r="M242" s="2" t="s">
        <v>2546</v>
      </c>
      <c r="N242" s="2">
        <v>3400000</v>
      </c>
      <c r="O242" s="2">
        <v>4100000</v>
      </c>
      <c r="P242" s="2">
        <f t="shared" si="36"/>
        <v>700000</v>
      </c>
      <c r="Q242" s="4">
        <f t="shared" si="37"/>
        <v>0.20588235294117646</v>
      </c>
      <c r="R242" s="2">
        <v>44857</v>
      </c>
      <c r="S242" s="5">
        <f t="shared" si="43"/>
        <v>70303.204081632648</v>
      </c>
      <c r="T242" s="2">
        <v>84589</v>
      </c>
      <c r="U242" s="5">
        <f t="shared" si="38"/>
        <v>14285.795918367352</v>
      </c>
      <c r="V242" s="4">
        <f t="shared" si="39"/>
        <v>0.20320262931088295</v>
      </c>
      <c r="W242" s="23">
        <f t="shared" si="44"/>
        <v>61516.917748077154</v>
      </c>
      <c r="X242" s="23">
        <f t="shared" si="45"/>
        <v>74017.317181587743</v>
      </c>
      <c r="Y242" s="23">
        <f t="shared" si="46"/>
        <v>12500.399433510589</v>
      </c>
      <c r="Z242" s="4">
        <f t="shared" si="47"/>
        <v>0.20320262931088279</v>
      </c>
      <c r="AA242" s="11">
        <v>1081</v>
      </c>
      <c r="AB242" s="2">
        <v>1897</v>
      </c>
      <c r="AC242" s="2">
        <f t="shared" si="40"/>
        <v>119</v>
      </c>
      <c r="AD242" s="2" t="s">
        <v>583</v>
      </c>
    </row>
    <row r="243" spans="1:30" x14ac:dyDescent="0.2">
      <c r="A243">
        <v>33</v>
      </c>
      <c r="B243" s="2" t="s">
        <v>1111</v>
      </c>
      <c r="C243" s="2" t="s">
        <v>22</v>
      </c>
      <c r="D243" s="2" t="s">
        <v>23</v>
      </c>
      <c r="E243" s="2" t="s">
        <v>2768</v>
      </c>
      <c r="F243" s="2">
        <v>55</v>
      </c>
      <c r="G243" s="2">
        <v>66</v>
      </c>
      <c r="H243" s="3">
        <v>42595</v>
      </c>
      <c r="I243" s="3">
        <v>42597</v>
      </c>
      <c r="J243" s="3" t="s">
        <v>2540</v>
      </c>
      <c r="K243" s="17">
        <f t="shared" si="41"/>
        <v>272.20999999999998</v>
      </c>
      <c r="L243" s="20">
        <f t="shared" si="42"/>
        <v>0.87502296021454029</v>
      </c>
      <c r="M243" s="2" t="s">
        <v>2548</v>
      </c>
      <c r="N243" s="2">
        <v>4200000</v>
      </c>
      <c r="O243" s="2">
        <v>4900000</v>
      </c>
      <c r="P243" s="2">
        <f t="shared" si="36"/>
        <v>700000</v>
      </c>
      <c r="Q243" s="4">
        <f t="shared" si="37"/>
        <v>0.16666666666666666</v>
      </c>
      <c r="R243" s="2"/>
      <c r="S243" s="5">
        <f t="shared" si="43"/>
        <v>76363.636363636368</v>
      </c>
      <c r="T243" s="2">
        <v>89091</v>
      </c>
      <c r="U243" s="5">
        <f t="shared" si="38"/>
        <v>12727.363636363632</v>
      </c>
      <c r="V243" s="4">
        <f t="shared" si="39"/>
        <v>0.16666785714285709</v>
      </c>
      <c r="W243" s="23">
        <f t="shared" si="44"/>
        <v>66819.935143655806</v>
      </c>
      <c r="X243" s="23">
        <f t="shared" si="45"/>
        <v>77956.670548473616</v>
      </c>
      <c r="Y243" s="23">
        <f t="shared" si="46"/>
        <v>11136.735404817809</v>
      </c>
      <c r="Z243" s="4">
        <f t="shared" si="47"/>
        <v>0.1666678571428572</v>
      </c>
      <c r="AA243" s="11">
        <v>16732</v>
      </c>
      <c r="AB243" s="2">
        <v>2009</v>
      </c>
      <c r="AC243" s="2">
        <f t="shared" si="40"/>
        <v>7</v>
      </c>
      <c r="AD243" s="2" t="s">
        <v>161</v>
      </c>
    </row>
    <row r="244" spans="1:30" x14ac:dyDescent="0.2">
      <c r="A244">
        <v>33</v>
      </c>
      <c r="B244" s="2" t="s">
        <v>33</v>
      </c>
      <c r="C244" s="2" t="s">
        <v>22</v>
      </c>
      <c r="D244" s="2" t="s">
        <v>23</v>
      </c>
      <c r="E244" s="2" t="s">
        <v>2768</v>
      </c>
      <c r="F244" s="2">
        <v>40</v>
      </c>
      <c r="G244" s="2">
        <v>46</v>
      </c>
      <c r="H244" s="3">
        <v>42595</v>
      </c>
      <c r="I244" s="3">
        <v>42598</v>
      </c>
      <c r="J244" s="7" t="s">
        <v>2540</v>
      </c>
      <c r="K244" s="17">
        <f t="shared" si="41"/>
        <v>272.20999999999998</v>
      </c>
      <c r="L244" s="20">
        <f t="shared" si="42"/>
        <v>0.87502296021454029</v>
      </c>
      <c r="M244" s="2" t="s">
        <v>2550</v>
      </c>
      <c r="N244" s="2">
        <v>2990000</v>
      </c>
      <c r="O244" s="2">
        <v>3620000</v>
      </c>
      <c r="P244" s="2">
        <f t="shared" si="36"/>
        <v>630000</v>
      </c>
      <c r="Q244" s="4">
        <f t="shared" si="37"/>
        <v>0.21070234113712374</v>
      </c>
      <c r="R244" s="2">
        <v>2935</v>
      </c>
      <c r="S244" s="5">
        <f t="shared" si="43"/>
        <v>74823.375</v>
      </c>
      <c r="T244" s="2">
        <v>90573</v>
      </c>
      <c r="U244" s="5">
        <f t="shared" si="38"/>
        <v>15749.625</v>
      </c>
      <c r="V244" s="4">
        <f t="shared" si="39"/>
        <v>0.2104907056117156</v>
      </c>
      <c r="W244" s="23">
        <f t="shared" si="44"/>
        <v>65472.17108574263</v>
      </c>
      <c r="X244" s="23">
        <f t="shared" si="45"/>
        <v>79253.454575511554</v>
      </c>
      <c r="Y244" s="23">
        <f t="shared" si="46"/>
        <v>13781.283489768924</v>
      </c>
      <c r="Z244" s="4">
        <f t="shared" si="47"/>
        <v>0.21049070561171551</v>
      </c>
      <c r="AA244" s="2">
        <v>202</v>
      </c>
      <c r="AB244" s="2">
        <v>1895</v>
      </c>
      <c r="AC244" s="2">
        <f t="shared" si="40"/>
        <v>121</v>
      </c>
      <c r="AD244" s="2" t="s">
        <v>67</v>
      </c>
    </row>
    <row r="245" spans="1:30" x14ac:dyDescent="0.2">
      <c r="A245">
        <v>33</v>
      </c>
      <c r="B245" s="2" t="s">
        <v>2684</v>
      </c>
      <c r="C245" s="2" t="s">
        <v>22</v>
      </c>
      <c r="D245" s="2" t="s">
        <v>23</v>
      </c>
      <c r="E245" s="2" t="s">
        <v>2768</v>
      </c>
      <c r="F245" s="2">
        <v>80</v>
      </c>
      <c r="G245" s="2">
        <v>90</v>
      </c>
      <c r="H245" s="3">
        <v>42595</v>
      </c>
      <c r="I245" s="3">
        <v>42598</v>
      </c>
      <c r="J245" s="3" t="s">
        <v>2540</v>
      </c>
      <c r="K245" s="17">
        <f t="shared" si="41"/>
        <v>272.20999999999998</v>
      </c>
      <c r="L245" s="20">
        <f t="shared" si="42"/>
        <v>0.87502296021454029</v>
      </c>
      <c r="M245" s="2" t="s">
        <v>2550</v>
      </c>
      <c r="N245" s="2">
        <v>5490000</v>
      </c>
      <c r="O245" s="2">
        <v>6600000</v>
      </c>
      <c r="P245" s="2">
        <f t="shared" si="36"/>
        <v>1110000</v>
      </c>
      <c r="Q245" s="4">
        <f t="shared" si="37"/>
        <v>0.20218579234972678</v>
      </c>
      <c r="R245" s="2"/>
      <c r="S245" s="5">
        <f t="shared" si="43"/>
        <v>68625</v>
      </c>
      <c r="T245" s="2">
        <v>82500</v>
      </c>
      <c r="U245" s="5">
        <f t="shared" si="38"/>
        <v>13875</v>
      </c>
      <c r="V245" s="4">
        <f t="shared" si="39"/>
        <v>0.20218579234972678</v>
      </c>
      <c r="W245" s="23">
        <f t="shared" si="44"/>
        <v>60048.450644722827</v>
      </c>
      <c r="X245" s="23">
        <f t="shared" si="45"/>
        <v>72189.394217699577</v>
      </c>
      <c r="Y245" s="23">
        <f t="shared" si="46"/>
        <v>12140.94357297675</v>
      </c>
      <c r="Z245" s="4">
        <f t="shared" si="47"/>
        <v>0.20218579234972683</v>
      </c>
      <c r="AA245" s="2">
        <v>732</v>
      </c>
      <c r="AB245" s="2">
        <v>1899</v>
      </c>
      <c r="AC245" s="2">
        <f t="shared" si="40"/>
        <v>117</v>
      </c>
      <c r="AD245" s="2" t="s">
        <v>27</v>
      </c>
    </row>
    <row r="246" spans="1:30" x14ac:dyDescent="0.2">
      <c r="A246">
        <v>33</v>
      </c>
      <c r="B246" s="6" t="s">
        <v>1860</v>
      </c>
      <c r="C246" s="6" t="s">
        <v>22</v>
      </c>
      <c r="D246" s="6" t="s">
        <v>23</v>
      </c>
      <c r="E246" s="2" t="s">
        <v>2768</v>
      </c>
      <c r="F246" s="6">
        <v>86</v>
      </c>
      <c r="G246" s="6">
        <v>100</v>
      </c>
      <c r="H246" s="7">
        <v>42595</v>
      </c>
      <c r="I246" s="7">
        <v>42598</v>
      </c>
      <c r="J246" s="7" t="s">
        <v>2540</v>
      </c>
      <c r="K246" s="17">
        <f t="shared" si="41"/>
        <v>272.20999999999998</v>
      </c>
      <c r="L246" s="20">
        <f t="shared" si="42"/>
        <v>0.87502296021454029</v>
      </c>
      <c r="M246" s="6" t="s">
        <v>2550</v>
      </c>
      <c r="N246" s="6">
        <v>6500000</v>
      </c>
      <c r="O246" s="6">
        <v>7400000</v>
      </c>
      <c r="P246" s="6">
        <f t="shared" si="36"/>
        <v>900000</v>
      </c>
      <c r="Q246" s="8">
        <f t="shared" si="37"/>
        <v>0.13846153846153847</v>
      </c>
      <c r="R246" s="6"/>
      <c r="S246" s="5">
        <f t="shared" si="43"/>
        <v>75581.395348837206</v>
      </c>
      <c r="T246" s="6">
        <v>86047</v>
      </c>
      <c r="U246" s="9">
        <f t="shared" si="38"/>
        <v>10465.604651162794</v>
      </c>
      <c r="V246" s="8">
        <f t="shared" si="39"/>
        <v>0.13846800000000004</v>
      </c>
      <c r="W246" s="23">
        <f t="shared" si="44"/>
        <v>66135.456295285025</v>
      </c>
      <c r="X246" s="23">
        <f t="shared" si="45"/>
        <v>75293.100657580551</v>
      </c>
      <c r="Y246" s="23">
        <f t="shared" si="46"/>
        <v>9157.6443622955267</v>
      </c>
      <c r="Z246" s="4">
        <f t="shared" si="47"/>
        <v>0.13846800000000001</v>
      </c>
      <c r="AA246" s="10">
        <v>3169</v>
      </c>
      <c r="AB246" s="6">
        <v>2012</v>
      </c>
      <c r="AC246" s="6">
        <f t="shared" si="40"/>
        <v>4</v>
      </c>
      <c r="AD246" s="6" t="s">
        <v>191</v>
      </c>
    </row>
    <row r="247" spans="1:30" x14ac:dyDescent="0.2">
      <c r="A247">
        <v>33</v>
      </c>
      <c r="B247" s="2" t="s">
        <v>1168</v>
      </c>
      <c r="C247" s="2" t="s">
        <v>22</v>
      </c>
      <c r="D247" s="2" t="s">
        <v>23</v>
      </c>
      <c r="E247" s="2" t="s">
        <v>2768</v>
      </c>
      <c r="F247" s="2">
        <v>64</v>
      </c>
      <c r="G247" s="2">
        <v>70</v>
      </c>
      <c r="H247" s="3">
        <v>42597</v>
      </c>
      <c r="I247" s="3">
        <v>42600</v>
      </c>
      <c r="J247" s="3" t="s">
        <v>2540</v>
      </c>
      <c r="K247" s="17">
        <f t="shared" si="41"/>
        <v>272.20999999999998</v>
      </c>
      <c r="L247" s="20">
        <f t="shared" si="42"/>
        <v>0.87502296021454029</v>
      </c>
      <c r="M247" s="2" t="s">
        <v>2550</v>
      </c>
      <c r="N247" s="2">
        <v>5000000</v>
      </c>
      <c r="O247" s="2">
        <v>5590000</v>
      </c>
      <c r="P247" s="2">
        <f t="shared" si="36"/>
        <v>590000</v>
      </c>
      <c r="Q247" s="4">
        <f t="shared" si="37"/>
        <v>0.11799999999999999</v>
      </c>
      <c r="R247" s="2"/>
      <c r="S247" s="5">
        <f t="shared" si="43"/>
        <v>78125</v>
      </c>
      <c r="T247" s="2">
        <v>87344</v>
      </c>
      <c r="U247" s="5">
        <f t="shared" si="38"/>
        <v>9219</v>
      </c>
      <c r="V247" s="4">
        <f t="shared" si="39"/>
        <v>0.1180032</v>
      </c>
      <c r="W247" s="23">
        <f t="shared" si="44"/>
        <v>68361.168766760966</v>
      </c>
      <c r="X247" s="23">
        <f t="shared" si="45"/>
        <v>76428.005436978812</v>
      </c>
      <c r="Y247" s="23">
        <f t="shared" si="46"/>
        <v>8066.8366702178464</v>
      </c>
      <c r="Z247" s="4">
        <f t="shared" si="47"/>
        <v>0.11800319999999999</v>
      </c>
      <c r="AA247" s="11">
        <v>18871</v>
      </c>
      <c r="AB247" s="2">
        <v>2006</v>
      </c>
      <c r="AC247" s="2">
        <f t="shared" si="40"/>
        <v>10</v>
      </c>
      <c r="AD247" s="2" t="s">
        <v>105</v>
      </c>
    </row>
    <row r="248" spans="1:30" x14ac:dyDescent="0.2">
      <c r="A248">
        <v>33</v>
      </c>
      <c r="B248" s="6" t="s">
        <v>2395</v>
      </c>
      <c r="C248" s="6" t="s">
        <v>22</v>
      </c>
      <c r="D248" s="6" t="s">
        <v>23</v>
      </c>
      <c r="E248" s="2" t="s">
        <v>2768</v>
      </c>
      <c r="F248" s="6">
        <v>115</v>
      </c>
      <c r="G248" s="6">
        <v>128</v>
      </c>
      <c r="H248" s="7">
        <v>42598</v>
      </c>
      <c r="I248" s="7">
        <v>42600</v>
      </c>
      <c r="J248" s="7" t="s">
        <v>2540</v>
      </c>
      <c r="K248" s="17">
        <f t="shared" si="41"/>
        <v>272.20999999999998</v>
      </c>
      <c r="L248" s="20">
        <f t="shared" si="42"/>
        <v>0.87502296021454029</v>
      </c>
      <c r="M248" s="6" t="s">
        <v>2548</v>
      </c>
      <c r="N248" s="6">
        <v>8400000</v>
      </c>
      <c r="O248" s="6">
        <v>9400000</v>
      </c>
      <c r="P248" s="6">
        <f t="shared" si="36"/>
        <v>1000000</v>
      </c>
      <c r="Q248" s="8">
        <f t="shared" si="37"/>
        <v>0.11904761904761904</v>
      </c>
      <c r="R248" s="6">
        <v>80357</v>
      </c>
      <c r="S248" s="5">
        <f t="shared" si="43"/>
        <v>73742.234782608692</v>
      </c>
      <c r="T248" s="6">
        <v>82438</v>
      </c>
      <c r="U248" s="9">
        <f t="shared" si="38"/>
        <v>8695.7652173913084</v>
      </c>
      <c r="V248" s="8">
        <f t="shared" si="39"/>
        <v>0.11792109695381935</v>
      </c>
      <c r="W248" s="23">
        <f t="shared" si="44"/>
        <v>64526.148572313898</v>
      </c>
      <c r="X248" s="23">
        <f t="shared" si="45"/>
        <v>72135.14279416627</v>
      </c>
      <c r="Y248" s="23">
        <f t="shared" si="46"/>
        <v>7608.994221852372</v>
      </c>
      <c r="Z248" s="4">
        <f t="shared" si="47"/>
        <v>0.11792109695381923</v>
      </c>
      <c r="AA248" s="10">
        <v>1995</v>
      </c>
      <c r="AB248" s="6">
        <v>1938</v>
      </c>
      <c r="AC248" s="6">
        <f t="shared" si="40"/>
        <v>78</v>
      </c>
      <c r="AD248" s="6" t="s">
        <v>90</v>
      </c>
    </row>
    <row r="249" spans="1:30" x14ac:dyDescent="0.2">
      <c r="A249">
        <v>33</v>
      </c>
      <c r="B249" s="2" t="s">
        <v>1290</v>
      </c>
      <c r="C249" s="2" t="s">
        <v>22</v>
      </c>
      <c r="D249" s="2" t="s">
        <v>23</v>
      </c>
      <c r="E249" s="2" t="s">
        <v>2768</v>
      </c>
      <c r="F249" s="2">
        <v>63</v>
      </c>
      <c r="G249" s="2">
        <v>69</v>
      </c>
      <c r="H249" s="3">
        <v>42599</v>
      </c>
      <c r="I249" s="3">
        <v>42601</v>
      </c>
      <c r="J249" s="3" t="s">
        <v>2540</v>
      </c>
      <c r="K249" s="17">
        <f t="shared" si="41"/>
        <v>272.20999999999998</v>
      </c>
      <c r="L249" s="20">
        <f t="shared" si="42"/>
        <v>0.87502296021454029</v>
      </c>
      <c r="M249" s="2" t="s">
        <v>2548</v>
      </c>
      <c r="N249" s="2">
        <v>4100000</v>
      </c>
      <c r="O249" s="2">
        <v>4600000</v>
      </c>
      <c r="P249" s="2">
        <f t="shared" si="36"/>
        <v>500000</v>
      </c>
      <c r="Q249" s="4">
        <f t="shared" si="37"/>
        <v>0.12195121951219512</v>
      </c>
      <c r="R249" s="2"/>
      <c r="S249" s="5">
        <f t="shared" si="43"/>
        <v>65079.365079365081</v>
      </c>
      <c r="T249" s="2">
        <v>73016</v>
      </c>
      <c r="U249" s="5">
        <f t="shared" si="38"/>
        <v>7936.6349206349187</v>
      </c>
      <c r="V249" s="4">
        <f t="shared" si="39"/>
        <v>0.12195317073170728</v>
      </c>
      <c r="W249" s="23">
        <f t="shared" si="44"/>
        <v>56945.938680628817</v>
      </c>
      <c r="X249" s="23">
        <f t="shared" si="45"/>
        <v>63890.676463024873</v>
      </c>
      <c r="Y249" s="23">
        <f t="shared" si="46"/>
        <v>6944.737782396056</v>
      </c>
      <c r="Z249" s="4">
        <f t="shared" si="47"/>
        <v>0.12195317073170721</v>
      </c>
      <c r="AA249" s="11">
        <v>3739</v>
      </c>
      <c r="AB249" s="2">
        <v>2005</v>
      </c>
      <c r="AC249" s="2">
        <f t="shared" si="40"/>
        <v>11</v>
      </c>
      <c r="AD249" s="2" t="s">
        <v>37</v>
      </c>
    </row>
    <row r="250" spans="1:30" x14ac:dyDescent="0.2">
      <c r="A250">
        <v>33</v>
      </c>
      <c r="B250" s="6" t="s">
        <v>897</v>
      </c>
      <c r="C250" s="6" t="s">
        <v>22</v>
      </c>
      <c r="D250" s="6" t="s">
        <v>23</v>
      </c>
      <c r="E250" s="2" t="s">
        <v>2768</v>
      </c>
      <c r="F250" s="6">
        <v>131</v>
      </c>
      <c r="G250" s="6">
        <v>145</v>
      </c>
      <c r="H250" s="7">
        <v>42597</v>
      </c>
      <c r="I250" s="7">
        <v>42601</v>
      </c>
      <c r="J250" s="7" t="s">
        <v>2540</v>
      </c>
      <c r="K250" s="17">
        <f t="shared" si="41"/>
        <v>272.20999999999998</v>
      </c>
      <c r="L250" s="20">
        <f t="shared" si="42"/>
        <v>0.87502296021454029</v>
      </c>
      <c r="M250" s="6" t="s">
        <v>2546</v>
      </c>
      <c r="N250" s="6">
        <v>7900000</v>
      </c>
      <c r="O250" s="6">
        <v>8700000</v>
      </c>
      <c r="P250" s="6">
        <f t="shared" si="36"/>
        <v>800000</v>
      </c>
      <c r="Q250" s="8">
        <f t="shared" si="37"/>
        <v>0.10126582278481013</v>
      </c>
      <c r="R250" s="6"/>
      <c r="S250" s="5">
        <f t="shared" si="43"/>
        <v>60305.343511450381</v>
      </c>
      <c r="T250" s="6">
        <v>66412</v>
      </c>
      <c r="U250" s="9">
        <f t="shared" si="38"/>
        <v>6106.6564885496191</v>
      </c>
      <c r="V250" s="8">
        <f t="shared" si="39"/>
        <v>0.10126227848101267</v>
      </c>
      <c r="W250" s="23">
        <f t="shared" si="44"/>
        <v>52768.560196144033</v>
      </c>
      <c r="X250" s="23">
        <f t="shared" si="45"/>
        <v>58112.024833768053</v>
      </c>
      <c r="Y250" s="23">
        <f t="shared" si="46"/>
        <v>5343.4646376240198</v>
      </c>
      <c r="Z250" s="4">
        <f t="shared" si="47"/>
        <v>0.10126227848101271</v>
      </c>
      <c r="AA250" s="6">
        <v>597</v>
      </c>
      <c r="AB250" s="6">
        <v>1881</v>
      </c>
      <c r="AC250" s="6">
        <f t="shared" si="40"/>
        <v>135</v>
      </c>
      <c r="AD250" s="6" t="s">
        <v>123</v>
      </c>
    </row>
    <row r="251" spans="1:30" x14ac:dyDescent="0.2">
      <c r="A251">
        <v>33</v>
      </c>
      <c r="B251" s="6" t="s">
        <v>2438</v>
      </c>
      <c r="C251" s="6" t="s">
        <v>22</v>
      </c>
      <c r="D251" s="6" t="s">
        <v>23</v>
      </c>
      <c r="E251" s="2" t="s">
        <v>2768</v>
      </c>
      <c r="F251" s="6">
        <v>99</v>
      </c>
      <c r="G251" s="6">
        <v>111</v>
      </c>
      <c r="H251" s="7">
        <v>42598</v>
      </c>
      <c r="I251" s="7">
        <v>42602</v>
      </c>
      <c r="J251" s="3" t="s">
        <v>2540</v>
      </c>
      <c r="K251" s="17">
        <f t="shared" si="41"/>
        <v>272.20999999999998</v>
      </c>
      <c r="L251" s="20">
        <f t="shared" si="42"/>
        <v>0.87502296021454029</v>
      </c>
      <c r="M251" s="6" t="s">
        <v>2546</v>
      </c>
      <c r="N251" s="6">
        <v>6550000</v>
      </c>
      <c r="O251" s="6">
        <v>6900000</v>
      </c>
      <c r="P251" s="6">
        <f t="shared" si="36"/>
        <v>350000</v>
      </c>
      <c r="Q251" s="8">
        <f t="shared" si="37"/>
        <v>5.3435114503816793E-2</v>
      </c>
      <c r="R251" s="6">
        <v>408968</v>
      </c>
      <c r="S251" s="5">
        <f t="shared" si="43"/>
        <v>70292.606060606064</v>
      </c>
      <c r="T251" s="6">
        <v>73828</v>
      </c>
      <c r="U251" s="9">
        <f t="shared" si="38"/>
        <v>3535.3939393939363</v>
      </c>
      <c r="V251" s="8">
        <f t="shared" si="39"/>
        <v>5.0295388626589416E-2</v>
      </c>
      <c r="W251" s="23">
        <f t="shared" si="44"/>
        <v>61507.644236346052</v>
      </c>
      <c r="X251" s="23">
        <f t="shared" si="45"/>
        <v>64601.195106719082</v>
      </c>
      <c r="Y251" s="23">
        <f t="shared" si="46"/>
        <v>3093.5508703730302</v>
      </c>
      <c r="Z251" s="4">
        <f t="shared" si="47"/>
        <v>5.0295388626589464E-2</v>
      </c>
      <c r="AA251" s="6">
        <v>507</v>
      </c>
      <c r="AB251" s="6">
        <v>1898</v>
      </c>
      <c r="AC251" s="6">
        <f t="shared" si="40"/>
        <v>118</v>
      </c>
      <c r="AD251" s="6" t="s">
        <v>108</v>
      </c>
    </row>
    <row r="252" spans="1:30" x14ac:dyDescent="0.2">
      <c r="A252">
        <v>34</v>
      </c>
      <c r="B252" s="6" t="s">
        <v>1501</v>
      </c>
      <c r="C252" s="6" t="s">
        <v>22</v>
      </c>
      <c r="D252" s="6" t="s">
        <v>23</v>
      </c>
      <c r="E252" s="2" t="s">
        <v>2768</v>
      </c>
      <c r="F252" s="6">
        <v>72</v>
      </c>
      <c r="G252" s="6">
        <v>78</v>
      </c>
      <c r="H252" s="7">
        <v>42604</v>
      </c>
      <c r="I252" s="7">
        <v>42604</v>
      </c>
      <c r="J252" s="7" t="s">
        <v>2540</v>
      </c>
      <c r="K252" s="17">
        <f t="shared" si="41"/>
        <v>272.20999999999998</v>
      </c>
      <c r="L252" s="20">
        <f t="shared" si="42"/>
        <v>0.87502296021454029</v>
      </c>
      <c r="M252" s="6" t="s">
        <v>2554</v>
      </c>
      <c r="N252" s="6">
        <v>2890000</v>
      </c>
      <c r="O252" s="6">
        <v>3450000</v>
      </c>
      <c r="P252" s="6">
        <f t="shared" si="36"/>
        <v>560000</v>
      </c>
      <c r="Q252" s="8">
        <f t="shared" si="37"/>
        <v>0.19377162629757785</v>
      </c>
      <c r="R252" s="6">
        <v>95000</v>
      </c>
      <c r="S252" s="5">
        <f t="shared" si="43"/>
        <v>41458.333333333336</v>
      </c>
      <c r="T252" s="6">
        <v>49236</v>
      </c>
      <c r="U252" s="9">
        <f t="shared" si="38"/>
        <v>7777.6666666666642</v>
      </c>
      <c r="V252" s="8">
        <f t="shared" si="39"/>
        <v>0.18760201005025118</v>
      </c>
      <c r="W252" s="23">
        <f t="shared" si="44"/>
        <v>36276.993558894486</v>
      </c>
      <c r="X252" s="23">
        <f t="shared" si="45"/>
        <v>43082.630469123105</v>
      </c>
      <c r="Y252" s="23">
        <f t="shared" si="46"/>
        <v>6805.6369102286189</v>
      </c>
      <c r="Z252" s="4">
        <f t="shared" si="47"/>
        <v>0.18760201005025112</v>
      </c>
      <c r="AA252" s="6"/>
      <c r="AB252" s="6">
        <v>1956</v>
      </c>
      <c r="AC252" s="6">
        <f t="shared" si="40"/>
        <v>60</v>
      </c>
      <c r="AD252" s="6" t="s">
        <v>37</v>
      </c>
    </row>
    <row r="253" spans="1:30" x14ac:dyDescent="0.2">
      <c r="A253">
        <v>34</v>
      </c>
      <c r="B253" s="2" t="s">
        <v>2639</v>
      </c>
      <c r="C253" s="2" t="s">
        <v>22</v>
      </c>
      <c r="D253" s="2" t="s">
        <v>23</v>
      </c>
      <c r="E253" s="2" t="s">
        <v>2768</v>
      </c>
      <c r="F253" s="2">
        <v>65</v>
      </c>
      <c r="G253" s="2">
        <v>72</v>
      </c>
      <c r="H253" s="3">
        <v>42601</v>
      </c>
      <c r="I253" s="3">
        <v>42605</v>
      </c>
      <c r="J253" s="3" t="s">
        <v>2540</v>
      </c>
      <c r="K253" s="17">
        <f t="shared" si="41"/>
        <v>272.20999999999998</v>
      </c>
      <c r="L253" s="20">
        <f t="shared" si="42"/>
        <v>0.87502296021454029</v>
      </c>
      <c r="M253" s="2" t="s">
        <v>2546</v>
      </c>
      <c r="N253" s="2">
        <v>3300000</v>
      </c>
      <c r="O253" s="2">
        <v>3700000</v>
      </c>
      <c r="P253" s="2">
        <f t="shared" si="36"/>
        <v>400000</v>
      </c>
      <c r="Q253" s="4">
        <f t="shared" si="37"/>
        <v>0.12121212121212122</v>
      </c>
      <c r="R253" s="2"/>
      <c r="S253" s="5">
        <f t="shared" si="43"/>
        <v>50769.230769230766</v>
      </c>
      <c r="T253" s="2">
        <v>56923</v>
      </c>
      <c r="U253" s="5">
        <f t="shared" si="38"/>
        <v>6153.7692307692341</v>
      </c>
      <c r="V253" s="4">
        <f t="shared" si="39"/>
        <v>0.12121060606060613</v>
      </c>
      <c r="W253" s="23">
        <f t="shared" si="44"/>
        <v>44424.242595507429</v>
      </c>
      <c r="X253" s="23">
        <f t="shared" si="45"/>
        <v>49808.931964292278</v>
      </c>
      <c r="Y253" s="23">
        <f t="shared" si="46"/>
        <v>5384.6893687848496</v>
      </c>
      <c r="Z253" s="4">
        <f t="shared" si="47"/>
        <v>0.12121060606060613</v>
      </c>
      <c r="AA253" s="2"/>
      <c r="AB253" s="2">
        <v>1976</v>
      </c>
      <c r="AC253" s="2">
        <f t="shared" si="40"/>
        <v>40</v>
      </c>
      <c r="AD253" s="2" t="s">
        <v>312</v>
      </c>
    </row>
    <row r="254" spans="1:30" x14ac:dyDescent="0.2">
      <c r="A254">
        <v>34</v>
      </c>
      <c r="B254" s="6" t="s">
        <v>2745</v>
      </c>
      <c r="C254" s="6" t="s">
        <v>22</v>
      </c>
      <c r="D254" s="6" t="s">
        <v>23</v>
      </c>
      <c r="E254" s="2" t="s">
        <v>2768</v>
      </c>
      <c r="F254" s="6">
        <v>131</v>
      </c>
      <c r="G254" s="6">
        <v>145</v>
      </c>
      <c r="H254" s="7">
        <v>42602</v>
      </c>
      <c r="I254" s="7">
        <v>42605</v>
      </c>
      <c r="J254" s="7" t="s">
        <v>2540</v>
      </c>
      <c r="K254" s="17">
        <f t="shared" si="41"/>
        <v>272.20999999999998</v>
      </c>
      <c r="L254" s="20">
        <f t="shared" si="42"/>
        <v>0.87502296021454029</v>
      </c>
      <c r="M254" s="6" t="s">
        <v>2550</v>
      </c>
      <c r="N254" s="6">
        <v>6500000</v>
      </c>
      <c r="O254" s="6">
        <v>7600000</v>
      </c>
      <c r="P254" s="6">
        <f t="shared" si="36"/>
        <v>1100000</v>
      </c>
      <c r="Q254" s="8">
        <f t="shared" si="37"/>
        <v>0.16923076923076924</v>
      </c>
      <c r="R254" s="6"/>
      <c r="S254" s="5">
        <f t="shared" si="43"/>
        <v>49618.32061068702</v>
      </c>
      <c r="T254" s="6">
        <v>58015</v>
      </c>
      <c r="U254" s="9">
        <f t="shared" si="38"/>
        <v>8396.6793893129798</v>
      </c>
      <c r="V254" s="8">
        <f t="shared" si="39"/>
        <v>0.16922538461538467</v>
      </c>
      <c r="W254" s="23">
        <f t="shared" si="44"/>
        <v>43417.169781637494</v>
      </c>
      <c r="X254" s="23">
        <f t="shared" si="45"/>
        <v>50764.457036846557</v>
      </c>
      <c r="Y254" s="23">
        <f t="shared" si="46"/>
        <v>7347.287255209063</v>
      </c>
      <c r="Z254" s="4">
        <f t="shared" si="47"/>
        <v>0.16922538461538469</v>
      </c>
      <c r="AA254" s="10">
        <v>1153</v>
      </c>
      <c r="AB254" s="6">
        <v>1916</v>
      </c>
      <c r="AC254" s="6">
        <f t="shared" si="40"/>
        <v>100</v>
      </c>
      <c r="AD254" s="6" t="s">
        <v>259</v>
      </c>
    </row>
    <row r="255" spans="1:30" x14ac:dyDescent="0.2">
      <c r="A255">
        <v>34</v>
      </c>
      <c r="B255" s="2" t="s">
        <v>2633</v>
      </c>
      <c r="C255" s="2" t="s">
        <v>22</v>
      </c>
      <c r="D255" s="2" t="s">
        <v>23</v>
      </c>
      <c r="E255" s="2" t="s">
        <v>2768</v>
      </c>
      <c r="F255" s="2">
        <v>64</v>
      </c>
      <c r="G255" s="2">
        <v>71</v>
      </c>
      <c r="H255" s="3">
        <v>42604</v>
      </c>
      <c r="I255" s="3">
        <v>42606</v>
      </c>
      <c r="J255" s="3" t="s">
        <v>2540</v>
      </c>
      <c r="K255" s="17">
        <f t="shared" si="41"/>
        <v>272.20999999999998</v>
      </c>
      <c r="L255" s="20">
        <f t="shared" si="42"/>
        <v>0.87502296021454029</v>
      </c>
      <c r="M255" s="2" t="s">
        <v>2548</v>
      </c>
      <c r="N255" s="2">
        <v>4290000</v>
      </c>
      <c r="O255" s="2">
        <v>4800000</v>
      </c>
      <c r="P255" s="2">
        <f t="shared" si="36"/>
        <v>510000</v>
      </c>
      <c r="Q255" s="4">
        <f t="shared" si="37"/>
        <v>0.11888111888111888</v>
      </c>
      <c r="R255" s="2">
        <v>134514</v>
      </c>
      <c r="S255" s="5">
        <f t="shared" si="43"/>
        <v>69133.03125</v>
      </c>
      <c r="T255" s="2">
        <v>77102</v>
      </c>
      <c r="U255" s="5">
        <f t="shared" si="38"/>
        <v>7968.96875</v>
      </c>
      <c r="V255" s="4">
        <f t="shared" si="39"/>
        <v>0.11527006129938791</v>
      </c>
      <c r="W255" s="23">
        <f t="shared" si="44"/>
        <v>60492.989652979319</v>
      </c>
      <c r="X255" s="23">
        <f t="shared" si="45"/>
        <v>67466.020278461481</v>
      </c>
      <c r="Y255" s="23">
        <f t="shared" si="46"/>
        <v>6973.0306254821626</v>
      </c>
      <c r="Z255" s="4">
        <f t="shared" si="47"/>
        <v>0.11527006129938788</v>
      </c>
      <c r="AA255" s="11">
        <v>2442</v>
      </c>
      <c r="AB255" s="2">
        <v>1935</v>
      </c>
      <c r="AC255" s="2">
        <f t="shared" si="40"/>
        <v>81</v>
      </c>
      <c r="AD255" s="2" t="s">
        <v>25</v>
      </c>
    </row>
    <row r="256" spans="1:30" x14ac:dyDescent="0.2">
      <c r="A256">
        <v>34</v>
      </c>
      <c r="B256" s="2" t="s">
        <v>1030</v>
      </c>
      <c r="C256" s="2" t="s">
        <v>22</v>
      </c>
      <c r="D256" s="2" t="s">
        <v>23</v>
      </c>
      <c r="E256" s="2" t="s">
        <v>2768</v>
      </c>
      <c r="F256" s="2">
        <v>130</v>
      </c>
      <c r="G256" s="2">
        <v>142</v>
      </c>
      <c r="H256" s="3">
        <v>42606</v>
      </c>
      <c r="I256" s="3">
        <v>42607</v>
      </c>
      <c r="J256" s="7" t="s">
        <v>2540</v>
      </c>
      <c r="K256" s="17">
        <f t="shared" si="41"/>
        <v>272.20999999999998</v>
      </c>
      <c r="L256" s="20">
        <f t="shared" si="42"/>
        <v>0.87502296021454029</v>
      </c>
      <c r="M256" s="2" t="s">
        <v>2555</v>
      </c>
      <c r="N256" s="2">
        <v>9200000</v>
      </c>
      <c r="O256" s="2">
        <v>9500000</v>
      </c>
      <c r="P256" s="2">
        <f t="shared" si="36"/>
        <v>300000</v>
      </c>
      <c r="Q256" s="4">
        <f t="shared" si="37"/>
        <v>3.2608695652173912E-2</v>
      </c>
      <c r="R256" s="2">
        <v>59095</v>
      </c>
      <c r="S256" s="5">
        <f t="shared" si="43"/>
        <v>71223.807692307688</v>
      </c>
      <c r="T256" s="2">
        <v>73532</v>
      </c>
      <c r="U256" s="5">
        <f t="shared" si="38"/>
        <v>2308.1923076923122</v>
      </c>
      <c r="V256" s="4">
        <f t="shared" si="39"/>
        <v>3.2407594910733778E-2</v>
      </c>
      <c r="W256" s="23">
        <f t="shared" si="44"/>
        <v>62322.467044674217</v>
      </c>
      <c r="X256" s="23">
        <f t="shared" si="45"/>
        <v>64342.188310495578</v>
      </c>
      <c r="Y256" s="23">
        <f t="shared" si="46"/>
        <v>2019.7212658213612</v>
      </c>
      <c r="Z256" s="4">
        <f t="shared" si="47"/>
        <v>3.2407594910733833E-2</v>
      </c>
      <c r="AA256" s="11">
        <v>5429</v>
      </c>
      <c r="AB256" s="2">
        <v>1994</v>
      </c>
      <c r="AC256" s="2">
        <f t="shared" si="40"/>
        <v>22</v>
      </c>
      <c r="AD256" s="2" t="s">
        <v>67</v>
      </c>
    </row>
    <row r="257" spans="1:30" x14ac:dyDescent="0.2">
      <c r="A257">
        <v>34</v>
      </c>
      <c r="B257" s="6" t="s">
        <v>966</v>
      </c>
      <c r="C257" s="6" t="s">
        <v>22</v>
      </c>
      <c r="D257" s="6" t="s">
        <v>23</v>
      </c>
      <c r="E257" s="2" t="s">
        <v>2768</v>
      </c>
      <c r="F257" s="6">
        <v>25</v>
      </c>
      <c r="G257" s="6">
        <v>27</v>
      </c>
      <c r="H257" s="7">
        <v>42604</v>
      </c>
      <c r="I257" s="7">
        <v>42608</v>
      </c>
      <c r="J257" s="3" t="s">
        <v>2540</v>
      </c>
      <c r="K257" s="17">
        <f t="shared" si="41"/>
        <v>272.20999999999998</v>
      </c>
      <c r="L257" s="20">
        <f t="shared" si="42"/>
        <v>0.87502296021454029</v>
      </c>
      <c r="M257" s="6" t="s">
        <v>2546</v>
      </c>
      <c r="N257" s="6">
        <v>1950000</v>
      </c>
      <c r="O257" s="6">
        <v>2400000</v>
      </c>
      <c r="P257" s="6">
        <f t="shared" si="36"/>
        <v>450000</v>
      </c>
      <c r="Q257" s="8">
        <f t="shared" si="37"/>
        <v>0.23076923076923078</v>
      </c>
      <c r="R257" s="6"/>
      <c r="S257" s="5">
        <f t="shared" si="43"/>
        <v>78000</v>
      </c>
      <c r="T257" s="6">
        <v>96000</v>
      </c>
      <c r="U257" s="9">
        <f t="shared" si="38"/>
        <v>18000</v>
      </c>
      <c r="V257" s="8">
        <f t="shared" si="39"/>
        <v>0.23076923076923078</v>
      </c>
      <c r="W257" s="23">
        <f t="shared" si="44"/>
        <v>68251.790896734135</v>
      </c>
      <c r="X257" s="23">
        <f t="shared" si="45"/>
        <v>84002.204180595872</v>
      </c>
      <c r="Y257" s="23">
        <f t="shared" si="46"/>
        <v>15750.413283861737</v>
      </c>
      <c r="Z257" s="4">
        <f t="shared" si="47"/>
        <v>0.23076923076923098</v>
      </c>
      <c r="AA257" s="6">
        <v>798</v>
      </c>
      <c r="AB257" s="6">
        <v>1939</v>
      </c>
      <c r="AC257" s="6">
        <f t="shared" si="40"/>
        <v>77</v>
      </c>
      <c r="AD257" s="6" t="s">
        <v>191</v>
      </c>
    </row>
    <row r="258" spans="1:30" x14ac:dyDescent="0.2">
      <c r="A258">
        <v>34</v>
      </c>
      <c r="B258" s="6" t="s">
        <v>2701</v>
      </c>
      <c r="C258" s="6" t="s">
        <v>22</v>
      </c>
      <c r="D258" s="6" t="s">
        <v>23</v>
      </c>
      <c r="E258" s="2" t="s">
        <v>2768</v>
      </c>
      <c r="F258" s="6">
        <v>86</v>
      </c>
      <c r="G258" s="6">
        <v>96</v>
      </c>
      <c r="H258" s="7">
        <v>42604</v>
      </c>
      <c r="I258" s="7">
        <v>42608</v>
      </c>
      <c r="J258" s="7" t="s">
        <v>2540</v>
      </c>
      <c r="K258" s="17">
        <f t="shared" si="41"/>
        <v>272.20999999999998</v>
      </c>
      <c r="L258" s="20">
        <f t="shared" si="42"/>
        <v>0.87502296021454029</v>
      </c>
      <c r="M258" s="6" t="s">
        <v>2546</v>
      </c>
      <c r="N258" s="6">
        <v>3790000</v>
      </c>
      <c r="O258" s="6">
        <v>4790000</v>
      </c>
      <c r="P258" s="6">
        <f t="shared" ref="P258:P321" si="48">O258-N258</f>
        <v>1000000</v>
      </c>
      <c r="Q258" s="8">
        <f t="shared" ref="Q258:Q321" si="49">P258/N258</f>
        <v>0.26385224274406333</v>
      </c>
      <c r="R258" s="6">
        <v>9712</v>
      </c>
      <c r="S258" s="5">
        <f t="shared" si="43"/>
        <v>44182.697674418603</v>
      </c>
      <c r="T258" s="6">
        <v>55811</v>
      </c>
      <c r="U258" s="9">
        <f t="shared" ref="U258:U321" si="50">T258-S258</f>
        <v>11628.302325581397</v>
      </c>
      <c r="V258" s="8">
        <f t="shared" ref="V258:V321" si="51">U258/S258</f>
        <v>0.26318678889347408</v>
      </c>
      <c r="W258" s="23">
        <f t="shared" si="44"/>
        <v>38660.874909333848</v>
      </c>
      <c r="X258" s="23">
        <f t="shared" si="45"/>
        <v>48835.906432533709</v>
      </c>
      <c r="Y258" s="23">
        <f t="shared" si="46"/>
        <v>10175.031523199861</v>
      </c>
      <c r="Z258" s="4">
        <f t="shared" si="47"/>
        <v>0.26318678889347419</v>
      </c>
      <c r="AA258" s="6">
        <v>755</v>
      </c>
      <c r="AB258" s="6">
        <v>1897</v>
      </c>
      <c r="AC258" s="6">
        <f t="shared" ref="AC258:AC321" si="52">2016-AB258</f>
        <v>119</v>
      </c>
      <c r="AD258" s="6" t="s">
        <v>37</v>
      </c>
    </row>
    <row r="259" spans="1:30" x14ac:dyDescent="0.2">
      <c r="A259">
        <v>35</v>
      </c>
      <c r="B259" s="2" t="s">
        <v>2642</v>
      </c>
      <c r="C259" s="2" t="s">
        <v>22</v>
      </c>
      <c r="D259" s="2" t="s">
        <v>23</v>
      </c>
      <c r="E259" s="2" t="s">
        <v>2768</v>
      </c>
      <c r="F259" s="2">
        <v>67</v>
      </c>
      <c r="G259" s="2">
        <v>76</v>
      </c>
      <c r="H259" s="3">
        <v>42608</v>
      </c>
      <c r="I259" s="3">
        <v>42612</v>
      </c>
      <c r="J259" s="3" t="s">
        <v>2540</v>
      </c>
      <c r="K259" s="17">
        <f t="shared" ref="K259:K322" si="53">IF(J259="Januar",238.19,IF(J259="Februar",240.59,IF(J259="Mars",245.99,IF(J259="April",250.79,IF(J259="Mai",256.52,IF(J259="Juni",259.83,IF(J259="Juli",265.66,IF(J259="August",272.21,IF(J259="September",275.91,IF(J259="Oktober",281.13,IF(J259="November",284.38,IF(J259="Desember",287.34,0))))))))))))</f>
        <v>272.20999999999998</v>
      </c>
      <c r="L259" s="20">
        <f t="shared" ref="L259:L322" si="54">$K$2/K259</f>
        <v>0.87502296021454029</v>
      </c>
      <c r="M259" s="2" t="s">
        <v>2546</v>
      </c>
      <c r="N259" s="2">
        <v>3500000</v>
      </c>
      <c r="O259" s="2">
        <v>4200000</v>
      </c>
      <c r="P259" s="2">
        <f t="shared" si="48"/>
        <v>700000</v>
      </c>
      <c r="Q259" s="4">
        <f t="shared" si="49"/>
        <v>0.2</v>
      </c>
      <c r="R259" s="2">
        <v>54612</v>
      </c>
      <c r="S259" s="5">
        <f t="shared" ref="S259:S322" si="55">(N259+R259)/F259</f>
        <v>53053.910447761191</v>
      </c>
      <c r="T259" s="2">
        <v>63502</v>
      </c>
      <c r="U259" s="5">
        <f t="shared" si="50"/>
        <v>10448.089552238809</v>
      </c>
      <c r="V259" s="4">
        <f t="shared" si="51"/>
        <v>0.19693344871395255</v>
      </c>
      <c r="W259" s="23">
        <f t="shared" ref="W259:W322" si="56">S259*L259</f>
        <v>46423.389770957125</v>
      </c>
      <c r="X259" s="23">
        <f t="shared" ref="X259:X322" si="57">T259*L259</f>
        <v>55565.708019543737</v>
      </c>
      <c r="Y259" s="23">
        <f t="shared" ref="Y259:Y322" si="58">X259-W259</f>
        <v>9142.3182485866128</v>
      </c>
      <c r="Z259" s="4">
        <f t="shared" ref="Z259:Z322" si="59">Y259/W259</f>
        <v>0.19693344871395252</v>
      </c>
      <c r="AA259" s="2">
        <v>940</v>
      </c>
      <c r="AB259" s="2">
        <v>1898</v>
      </c>
      <c r="AC259" s="2">
        <f t="shared" si="52"/>
        <v>118</v>
      </c>
      <c r="AD259" s="2" t="s">
        <v>108</v>
      </c>
    </row>
    <row r="260" spans="1:30" x14ac:dyDescent="0.2">
      <c r="A260">
        <v>35</v>
      </c>
      <c r="B260" s="2" t="s">
        <v>2632</v>
      </c>
      <c r="C260" s="2" t="s">
        <v>22</v>
      </c>
      <c r="D260" s="2" t="s">
        <v>23</v>
      </c>
      <c r="E260" s="2" t="s">
        <v>2768</v>
      </c>
      <c r="F260" s="2">
        <v>62</v>
      </c>
      <c r="G260" s="2">
        <v>68</v>
      </c>
      <c r="H260" s="3">
        <v>42611</v>
      </c>
      <c r="I260" s="3">
        <v>42613</v>
      </c>
      <c r="J260" s="7" t="s">
        <v>2540</v>
      </c>
      <c r="K260" s="17">
        <f t="shared" si="53"/>
        <v>272.20999999999998</v>
      </c>
      <c r="L260" s="20">
        <f t="shared" si="54"/>
        <v>0.87502296021454029</v>
      </c>
      <c r="M260" s="2" t="s">
        <v>2548</v>
      </c>
      <c r="N260" s="2">
        <v>2850000</v>
      </c>
      <c r="O260" s="2">
        <v>3375000</v>
      </c>
      <c r="P260" s="2">
        <f t="shared" si="48"/>
        <v>525000</v>
      </c>
      <c r="Q260" s="4">
        <f t="shared" si="49"/>
        <v>0.18421052631578946</v>
      </c>
      <c r="R260" s="2">
        <v>83528</v>
      </c>
      <c r="S260" s="5">
        <f t="shared" si="55"/>
        <v>47314.967741935485</v>
      </c>
      <c r="T260" s="2">
        <v>55783</v>
      </c>
      <c r="U260" s="5">
        <f t="shared" si="50"/>
        <v>8468.0322580645152</v>
      </c>
      <c r="V260" s="4">
        <f t="shared" si="51"/>
        <v>0.17897153188924733</v>
      </c>
      <c r="W260" s="23">
        <f t="shared" si="56"/>
        <v>41401.68313600387</v>
      </c>
      <c r="X260" s="23">
        <f t="shared" si="57"/>
        <v>48811.405789647702</v>
      </c>
      <c r="Y260" s="23">
        <f t="shared" si="58"/>
        <v>7409.722653643832</v>
      </c>
      <c r="Z260" s="4">
        <f t="shared" si="59"/>
        <v>0.17897153188924739</v>
      </c>
      <c r="AA260" s="11">
        <v>31552</v>
      </c>
      <c r="AB260" s="2">
        <v>1980</v>
      </c>
      <c r="AC260" s="2">
        <f t="shared" si="52"/>
        <v>36</v>
      </c>
      <c r="AD260" s="2" t="s">
        <v>1142</v>
      </c>
    </row>
    <row r="261" spans="1:30" x14ac:dyDescent="0.2">
      <c r="A261">
        <v>35</v>
      </c>
      <c r="B261" s="6" t="s">
        <v>1667</v>
      </c>
      <c r="C261" s="6" t="s">
        <v>22</v>
      </c>
      <c r="D261" s="6" t="s">
        <v>23</v>
      </c>
      <c r="E261" s="2" t="s">
        <v>2768</v>
      </c>
      <c r="F261" s="6">
        <v>74</v>
      </c>
      <c r="G261" s="6">
        <v>103</v>
      </c>
      <c r="H261" s="7">
        <v>42614</v>
      </c>
      <c r="I261" s="7">
        <v>42614</v>
      </c>
      <c r="J261" s="7" t="s">
        <v>2541</v>
      </c>
      <c r="K261" s="17">
        <f t="shared" si="53"/>
        <v>275.91000000000003</v>
      </c>
      <c r="L261" s="20">
        <f t="shared" si="54"/>
        <v>0.86328875357906554</v>
      </c>
      <c r="M261" s="6" t="s">
        <v>2554</v>
      </c>
      <c r="N261" s="6">
        <v>3950000</v>
      </c>
      <c r="O261" s="6">
        <v>4400000</v>
      </c>
      <c r="P261" s="6">
        <f t="shared" si="48"/>
        <v>450000</v>
      </c>
      <c r="Q261" s="8">
        <f t="shared" si="49"/>
        <v>0.11392405063291139</v>
      </c>
      <c r="R261" s="6"/>
      <c r="S261" s="5">
        <f t="shared" si="55"/>
        <v>53378.37837837838</v>
      </c>
      <c r="T261" s="6">
        <v>59459</v>
      </c>
      <c r="U261" s="9">
        <f t="shared" si="50"/>
        <v>6080.6216216216199</v>
      </c>
      <c r="V261" s="8">
        <f t="shared" si="51"/>
        <v>0.11391544303797464</v>
      </c>
      <c r="W261" s="23">
        <f t="shared" si="56"/>
        <v>46080.95373834201</v>
      </c>
      <c r="X261" s="23">
        <f t="shared" si="57"/>
        <v>51330.285999057654</v>
      </c>
      <c r="Y261" s="23">
        <f t="shared" si="58"/>
        <v>5249.3322607156442</v>
      </c>
      <c r="Z261" s="4">
        <f t="shared" si="59"/>
        <v>0.11391544303797464</v>
      </c>
      <c r="AA261" s="10">
        <v>1451</v>
      </c>
      <c r="AB261" s="6">
        <v>1948</v>
      </c>
      <c r="AC261" s="6">
        <f t="shared" si="52"/>
        <v>68</v>
      </c>
      <c r="AD261" s="6" t="s">
        <v>569</v>
      </c>
    </row>
    <row r="262" spans="1:30" x14ac:dyDescent="0.2">
      <c r="A262">
        <v>35</v>
      </c>
      <c r="B262" s="6" t="s">
        <v>2614</v>
      </c>
      <c r="C262" s="6" t="s">
        <v>22</v>
      </c>
      <c r="D262" s="6" t="s">
        <v>23</v>
      </c>
      <c r="E262" s="2" t="s">
        <v>2768</v>
      </c>
      <c r="F262" s="6">
        <v>52</v>
      </c>
      <c r="G262" s="6">
        <v>58</v>
      </c>
      <c r="H262" s="7">
        <v>42612</v>
      </c>
      <c r="I262" s="7">
        <v>42615</v>
      </c>
      <c r="J262" s="7" t="s">
        <v>2541</v>
      </c>
      <c r="K262" s="17">
        <f t="shared" si="53"/>
        <v>275.91000000000003</v>
      </c>
      <c r="L262" s="20">
        <f t="shared" si="54"/>
        <v>0.86328875357906554</v>
      </c>
      <c r="M262" s="6" t="s">
        <v>2550</v>
      </c>
      <c r="N262" s="6">
        <v>4350000</v>
      </c>
      <c r="O262" s="6">
        <v>4750000</v>
      </c>
      <c r="P262" s="6">
        <f t="shared" si="48"/>
        <v>400000</v>
      </c>
      <c r="Q262" s="8">
        <f t="shared" si="49"/>
        <v>9.1954022988505746E-2</v>
      </c>
      <c r="R262" s="6">
        <v>7975</v>
      </c>
      <c r="S262" s="5">
        <f t="shared" si="55"/>
        <v>83807.211538461532</v>
      </c>
      <c r="T262" s="6">
        <v>91500</v>
      </c>
      <c r="U262" s="9">
        <f t="shared" si="50"/>
        <v>7692.7884615384683</v>
      </c>
      <c r="V262" s="8">
        <f t="shared" si="51"/>
        <v>9.1791485724447799E-2</v>
      </c>
      <c r="W262" s="23">
        <f t="shared" si="56"/>
        <v>72349.823189975534</v>
      </c>
      <c r="X262" s="23">
        <f t="shared" si="57"/>
        <v>78990.920952484492</v>
      </c>
      <c r="Y262" s="23">
        <f t="shared" si="58"/>
        <v>6641.0977625089581</v>
      </c>
      <c r="Z262" s="4">
        <f t="shared" si="59"/>
        <v>9.1791485724447758E-2</v>
      </c>
      <c r="AA262" s="6">
        <v>599</v>
      </c>
      <c r="AB262" s="6">
        <v>1931</v>
      </c>
      <c r="AC262" s="6">
        <f t="shared" si="52"/>
        <v>85</v>
      </c>
      <c r="AD262" s="6" t="s">
        <v>27</v>
      </c>
    </row>
    <row r="263" spans="1:30" x14ac:dyDescent="0.2">
      <c r="A263">
        <v>35</v>
      </c>
      <c r="B263" s="2" t="s">
        <v>1641</v>
      </c>
      <c r="C263" s="2" t="s">
        <v>22</v>
      </c>
      <c r="D263" s="2" t="s">
        <v>23</v>
      </c>
      <c r="E263" s="2" t="s">
        <v>2768</v>
      </c>
      <c r="F263" s="2">
        <v>121</v>
      </c>
      <c r="G263" s="2">
        <v>134</v>
      </c>
      <c r="H263" s="3">
        <v>42612</v>
      </c>
      <c r="I263" s="3">
        <v>42615</v>
      </c>
      <c r="J263" s="7" t="s">
        <v>2541</v>
      </c>
      <c r="K263" s="17">
        <f t="shared" si="53"/>
        <v>275.91000000000003</v>
      </c>
      <c r="L263" s="20">
        <f t="shared" si="54"/>
        <v>0.86328875357906554</v>
      </c>
      <c r="M263" s="2" t="s">
        <v>2550</v>
      </c>
      <c r="N263" s="2">
        <v>8750000</v>
      </c>
      <c r="O263" s="2">
        <v>9850000</v>
      </c>
      <c r="P263" s="2">
        <f t="shared" si="48"/>
        <v>1100000</v>
      </c>
      <c r="Q263" s="4">
        <f t="shared" si="49"/>
        <v>0.12571428571428572</v>
      </c>
      <c r="R263" s="2"/>
      <c r="S263" s="5">
        <f t="shared" si="55"/>
        <v>72314.049586776862</v>
      </c>
      <c r="T263" s="2">
        <v>81405</v>
      </c>
      <c r="U263" s="5">
        <f t="shared" si="50"/>
        <v>9090.9504132231377</v>
      </c>
      <c r="V263" s="4">
        <f t="shared" si="51"/>
        <v>0.1257148571428571</v>
      </c>
      <c r="W263" s="23">
        <f t="shared" si="56"/>
        <v>62427.905734023334</v>
      </c>
      <c r="X263" s="23">
        <f t="shared" si="57"/>
        <v>70276.020985103823</v>
      </c>
      <c r="Y263" s="23">
        <f t="shared" si="58"/>
        <v>7848.1152510804895</v>
      </c>
      <c r="Z263" s="4">
        <f t="shared" si="59"/>
        <v>0.12571485714285704</v>
      </c>
      <c r="AA263" s="11">
        <v>1103</v>
      </c>
      <c r="AB263" s="2">
        <v>1984</v>
      </c>
      <c r="AC263" s="2">
        <f t="shared" si="52"/>
        <v>32</v>
      </c>
      <c r="AD263" s="2" t="s">
        <v>61</v>
      </c>
    </row>
    <row r="264" spans="1:30" x14ac:dyDescent="0.2">
      <c r="A264">
        <v>36</v>
      </c>
      <c r="B264" s="6" t="s">
        <v>2637</v>
      </c>
      <c r="C264" s="6" t="s">
        <v>22</v>
      </c>
      <c r="D264" s="6" t="s">
        <v>23</v>
      </c>
      <c r="E264" s="2" t="s">
        <v>2768</v>
      </c>
      <c r="F264" s="6">
        <v>65</v>
      </c>
      <c r="G264" s="6">
        <v>77</v>
      </c>
      <c r="H264" s="7">
        <v>42616</v>
      </c>
      <c r="I264" s="7">
        <v>42618</v>
      </c>
      <c r="J264" s="7" t="s">
        <v>2541</v>
      </c>
      <c r="K264" s="17">
        <f t="shared" si="53"/>
        <v>275.91000000000003</v>
      </c>
      <c r="L264" s="20">
        <f t="shared" si="54"/>
        <v>0.86328875357906554</v>
      </c>
      <c r="M264" s="6" t="s">
        <v>2548</v>
      </c>
      <c r="N264" s="6">
        <v>4700000</v>
      </c>
      <c r="O264" s="6">
        <v>5350000</v>
      </c>
      <c r="P264" s="6">
        <f t="shared" si="48"/>
        <v>650000</v>
      </c>
      <c r="Q264" s="8">
        <f t="shared" si="49"/>
        <v>0.13829787234042554</v>
      </c>
      <c r="R264" s="6"/>
      <c r="S264" s="5">
        <f t="shared" si="55"/>
        <v>72307.692307692312</v>
      </c>
      <c r="T264" s="6">
        <v>82308</v>
      </c>
      <c r="U264" s="9">
        <f t="shared" si="50"/>
        <v>10000.307692307688</v>
      </c>
      <c r="V264" s="8">
        <f t="shared" si="51"/>
        <v>0.13830212765957439</v>
      </c>
      <c r="W264" s="23">
        <f t="shared" si="56"/>
        <v>62422.417566486278</v>
      </c>
      <c r="X264" s="23">
        <f t="shared" si="57"/>
        <v>71055.570729585728</v>
      </c>
      <c r="Y264" s="23">
        <f t="shared" si="58"/>
        <v>8633.1531630994505</v>
      </c>
      <c r="Z264" s="4">
        <f t="shared" si="59"/>
        <v>0.1383021276595745</v>
      </c>
      <c r="AA264" s="6">
        <v>512</v>
      </c>
      <c r="AB264" s="6">
        <v>1898</v>
      </c>
      <c r="AC264" s="6">
        <f t="shared" si="52"/>
        <v>118</v>
      </c>
      <c r="AD264" s="6" t="s">
        <v>75</v>
      </c>
    </row>
    <row r="265" spans="1:30" x14ac:dyDescent="0.2">
      <c r="A265">
        <v>36</v>
      </c>
      <c r="B265" s="2" t="s">
        <v>1211</v>
      </c>
      <c r="C265" s="2" t="s">
        <v>22</v>
      </c>
      <c r="D265" s="2" t="s">
        <v>23</v>
      </c>
      <c r="E265" s="2" t="s">
        <v>2768</v>
      </c>
      <c r="F265" s="2">
        <v>56</v>
      </c>
      <c r="G265" s="2"/>
      <c r="H265" s="3">
        <v>42618</v>
      </c>
      <c r="I265" s="3">
        <v>42619</v>
      </c>
      <c r="J265" s="7" t="s">
        <v>2541</v>
      </c>
      <c r="K265" s="17">
        <f t="shared" si="53"/>
        <v>275.91000000000003</v>
      </c>
      <c r="L265" s="20">
        <f t="shared" si="54"/>
        <v>0.86328875357906554</v>
      </c>
      <c r="M265" s="2" t="s">
        <v>2555</v>
      </c>
      <c r="N265" s="2">
        <v>4200000</v>
      </c>
      <c r="O265" s="2">
        <v>4975000</v>
      </c>
      <c r="P265" s="2">
        <f t="shared" si="48"/>
        <v>775000</v>
      </c>
      <c r="Q265" s="4">
        <f t="shared" si="49"/>
        <v>0.18452380952380953</v>
      </c>
      <c r="R265" s="2"/>
      <c r="S265" s="5">
        <f t="shared" si="55"/>
        <v>75000</v>
      </c>
      <c r="T265" s="2">
        <v>88839</v>
      </c>
      <c r="U265" s="5">
        <f t="shared" si="50"/>
        <v>13839</v>
      </c>
      <c r="V265" s="4">
        <f t="shared" si="51"/>
        <v>0.18451999999999999</v>
      </c>
      <c r="W265" s="23">
        <f t="shared" si="56"/>
        <v>64746.656518429918</v>
      </c>
      <c r="X265" s="23">
        <f t="shared" si="57"/>
        <v>76693.709579210597</v>
      </c>
      <c r="Y265" s="23">
        <f t="shared" si="58"/>
        <v>11947.05306078068</v>
      </c>
      <c r="Z265" s="4">
        <f t="shared" si="59"/>
        <v>0.18451999999999985</v>
      </c>
      <c r="AA265" s="11">
        <v>16732</v>
      </c>
      <c r="AB265" s="2">
        <v>2010</v>
      </c>
      <c r="AC265" s="2">
        <f t="shared" si="52"/>
        <v>6</v>
      </c>
      <c r="AD265" s="2" t="s">
        <v>81</v>
      </c>
    </row>
    <row r="266" spans="1:30" x14ac:dyDescent="0.2">
      <c r="A266">
        <v>36</v>
      </c>
      <c r="B266" s="2" t="s">
        <v>702</v>
      </c>
      <c r="C266" s="2" t="s">
        <v>22</v>
      </c>
      <c r="D266" s="2" t="s">
        <v>23</v>
      </c>
      <c r="E266" s="2" t="s">
        <v>2768</v>
      </c>
      <c r="F266" s="2">
        <v>62</v>
      </c>
      <c r="G266" s="2">
        <v>71</v>
      </c>
      <c r="H266" s="3">
        <v>42617</v>
      </c>
      <c r="I266" s="3">
        <v>42621</v>
      </c>
      <c r="J266" s="7" t="s">
        <v>2541</v>
      </c>
      <c r="K266" s="17">
        <f t="shared" si="53"/>
        <v>275.91000000000003</v>
      </c>
      <c r="L266" s="20">
        <f t="shared" si="54"/>
        <v>0.86328875357906554</v>
      </c>
      <c r="M266" s="2" t="s">
        <v>2546</v>
      </c>
      <c r="N266" s="2">
        <v>4400000</v>
      </c>
      <c r="O266" s="2">
        <v>4700000</v>
      </c>
      <c r="P266" s="2">
        <f t="shared" si="48"/>
        <v>300000</v>
      </c>
      <c r="Q266" s="4">
        <f t="shared" si="49"/>
        <v>6.8181818181818177E-2</v>
      </c>
      <c r="R266" s="2"/>
      <c r="S266" s="5">
        <f t="shared" si="55"/>
        <v>70967.741935483864</v>
      </c>
      <c r="T266" s="2">
        <v>75806</v>
      </c>
      <c r="U266" s="5">
        <f t="shared" si="50"/>
        <v>4838.2580645161361</v>
      </c>
      <c r="V266" s="4">
        <f t="shared" si="51"/>
        <v>6.817545454545465E-2</v>
      </c>
      <c r="W266" s="23">
        <f t="shared" si="56"/>
        <v>61265.653479804641</v>
      </c>
      <c r="X266" s="23">
        <f t="shared" si="57"/>
        <v>65442.467253814641</v>
      </c>
      <c r="Y266" s="23">
        <f t="shared" si="58"/>
        <v>4176.8137740099992</v>
      </c>
      <c r="Z266" s="4">
        <f t="shared" si="59"/>
        <v>6.8175454545454692E-2</v>
      </c>
      <c r="AA266" s="2">
        <v>792</v>
      </c>
      <c r="AB266" s="2">
        <v>1995</v>
      </c>
      <c r="AC266" s="2">
        <f t="shared" si="52"/>
        <v>21</v>
      </c>
      <c r="AD266" s="2" t="s">
        <v>90</v>
      </c>
    </row>
    <row r="267" spans="1:30" x14ac:dyDescent="0.2">
      <c r="A267">
        <v>36</v>
      </c>
      <c r="B267" s="6" t="s">
        <v>2698</v>
      </c>
      <c r="C267" s="6" t="s">
        <v>22</v>
      </c>
      <c r="D267" s="6" t="s">
        <v>23</v>
      </c>
      <c r="E267" s="2" t="s">
        <v>2768</v>
      </c>
      <c r="F267" s="6">
        <v>85</v>
      </c>
      <c r="G267" s="6">
        <v>94</v>
      </c>
      <c r="H267" s="7">
        <v>42622</v>
      </c>
      <c r="I267" s="7">
        <v>42624</v>
      </c>
      <c r="J267" s="7" t="s">
        <v>2541</v>
      </c>
      <c r="K267" s="17">
        <f t="shared" si="53"/>
        <v>275.91000000000003</v>
      </c>
      <c r="L267" s="20">
        <f t="shared" si="54"/>
        <v>0.86328875357906554</v>
      </c>
      <c r="M267" s="6" t="s">
        <v>2548</v>
      </c>
      <c r="N267" s="6">
        <v>6500000</v>
      </c>
      <c r="O267" s="6">
        <v>8100000</v>
      </c>
      <c r="P267" s="6">
        <f t="shared" si="48"/>
        <v>1600000</v>
      </c>
      <c r="Q267" s="8">
        <f t="shared" si="49"/>
        <v>0.24615384615384617</v>
      </c>
      <c r="R267" s="6"/>
      <c r="S267" s="5">
        <f t="shared" si="55"/>
        <v>76470.588235294112</v>
      </c>
      <c r="T267" s="6">
        <v>95294</v>
      </c>
      <c r="U267" s="9">
        <f t="shared" si="50"/>
        <v>18823.411764705888</v>
      </c>
      <c r="V267" s="8">
        <f t="shared" si="51"/>
        <v>0.24615230769230778</v>
      </c>
      <c r="W267" s="23">
        <f t="shared" si="56"/>
        <v>66016.198803105013</v>
      </c>
      <c r="X267" s="23">
        <f t="shared" si="57"/>
        <v>82266.238483563473</v>
      </c>
      <c r="Y267" s="23">
        <f t="shared" si="58"/>
        <v>16250.03968045846</v>
      </c>
      <c r="Z267" s="4">
        <f t="shared" si="59"/>
        <v>0.2461523076923077</v>
      </c>
      <c r="AA267" s="10">
        <v>1871</v>
      </c>
      <c r="AB267" s="6">
        <v>1992</v>
      </c>
      <c r="AC267" s="6">
        <f t="shared" si="52"/>
        <v>24</v>
      </c>
      <c r="AD267" s="6" t="s">
        <v>27</v>
      </c>
    </row>
    <row r="268" spans="1:30" x14ac:dyDescent="0.2">
      <c r="A268">
        <v>37</v>
      </c>
      <c r="B268" s="6" t="s">
        <v>1253</v>
      </c>
      <c r="C268" s="6" t="s">
        <v>22</v>
      </c>
      <c r="D268" s="6" t="s">
        <v>23</v>
      </c>
      <c r="E268" s="2" t="s">
        <v>2768</v>
      </c>
      <c r="F268" s="6">
        <v>63</v>
      </c>
      <c r="G268" s="6">
        <v>74</v>
      </c>
      <c r="H268" s="7">
        <v>42622</v>
      </c>
      <c r="I268" s="7">
        <v>42625</v>
      </c>
      <c r="J268" s="7" t="s">
        <v>2541</v>
      </c>
      <c r="K268" s="17">
        <f t="shared" si="53"/>
        <v>275.91000000000003</v>
      </c>
      <c r="L268" s="20">
        <f t="shared" si="54"/>
        <v>0.86328875357906554</v>
      </c>
      <c r="M268" s="6" t="s">
        <v>2550</v>
      </c>
      <c r="N268" s="6">
        <v>4300000</v>
      </c>
      <c r="O268" s="6">
        <v>4700000</v>
      </c>
      <c r="P268" s="6">
        <f t="shared" si="48"/>
        <v>400000</v>
      </c>
      <c r="Q268" s="8">
        <f t="shared" si="49"/>
        <v>9.3023255813953487E-2</v>
      </c>
      <c r="R268" s="6"/>
      <c r="S268" s="5">
        <f t="shared" si="55"/>
        <v>68253.968253968254</v>
      </c>
      <c r="T268" s="6">
        <v>74603</v>
      </c>
      <c r="U268" s="9">
        <f t="shared" si="50"/>
        <v>6349.0317460317456</v>
      </c>
      <c r="V268" s="8">
        <f t="shared" si="51"/>
        <v>9.3020697674418604E-2</v>
      </c>
      <c r="W268" s="23">
        <f t="shared" si="56"/>
        <v>58922.88318079336</v>
      </c>
      <c r="X268" s="23">
        <f t="shared" si="57"/>
        <v>64403.930883259025</v>
      </c>
      <c r="Y268" s="23">
        <f t="shared" si="58"/>
        <v>5481.0477024656648</v>
      </c>
      <c r="Z268" s="4">
        <f t="shared" si="59"/>
        <v>9.3020697674418618E-2</v>
      </c>
      <c r="AA268" s="10">
        <v>6068</v>
      </c>
      <c r="AB268" s="6">
        <v>2011</v>
      </c>
      <c r="AC268" s="6">
        <f t="shared" si="52"/>
        <v>5</v>
      </c>
      <c r="AD268" s="6" t="s">
        <v>108</v>
      </c>
    </row>
    <row r="269" spans="1:30" x14ac:dyDescent="0.2">
      <c r="A269">
        <v>37</v>
      </c>
      <c r="B269" s="6" t="s">
        <v>2579</v>
      </c>
      <c r="C269" s="6" t="s">
        <v>22</v>
      </c>
      <c r="D269" s="6" t="s">
        <v>23</v>
      </c>
      <c r="E269" s="2" t="s">
        <v>2768</v>
      </c>
      <c r="F269" s="6">
        <v>41</v>
      </c>
      <c r="G269" s="6">
        <v>45</v>
      </c>
      <c r="H269" s="7">
        <v>42623</v>
      </c>
      <c r="I269" s="7">
        <v>42626</v>
      </c>
      <c r="J269" s="7" t="s">
        <v>2541</v>
      </c>
      <c r="K269" s="17">
        <f t="shared" si="53"/>
        <v>275.91000000000003</v>
      </c>
      <c r="L269" s="20">
        <f t="shared" si="54"/>
        <v>0.86328875357906554</v>
      </c>
      <c r="M269" s="6" t="s">
        <v>2550</v>
      </c>
      <c r="N269" s="6">
        <v>1900000</v>
      </c>
      <c r="O269" s="6">
        <v>2400000</v>
      </c>
      <c r="P269" s="6">
        <f t="shared" si="48"/>
        <v>500000</v>
      </c>
      <c r="Q269" s="8">
        <f t="shared" si="49"/>
        <v>0.26315789473684209</v>
      </c>
      <c r="R269" s="6"/>
      <c r="S269" s="5">
        <f t="shared" si="55"/>
        <v>46341.463414634149</v>
      </c>
      <c r="T269" s="6">
        <v>58537</v>
      </c>
      <c r="U269" s="9">
        <f t="shared" si="50"/>
        <v>12195.536585365851</v>
      </c>
      <c r="V269" s="8">
        <f t="shared" si="51"/>
        <v>0.26316684210526309</v>
      </c>
      <c r="W269" s="23">
        <f t="shared" si="56"/>
        <v>40006.064190249381</v>
      </c>
      <c r="X269" s="23">
        <f t="shared" si="57"/>
        <v>50534.333768257762</v>
      </c>
      <c r="Y269" s="23">
        <f t="shared" si="58"/>
        <v>10528.269578008381</v>
      </c>
      <c r="Z269" s="4">
        <f t="shared" si="59"/>
        <v>0.26316684210526314</v>
      </c>
      <c r="AA269" s="10">
        <v>2204</v>
      </c>
      <c r="AB269" s="6">
        <v>1989</v>
      </c>
      <c r="AC269" s="6">
        <f t="shared" si="52"/>
        <v>27</v>
      </c>
      <c r="AD269" s="6" t="s">
        <v>1915</v>
      </c>
    </row>
    <row r="270" spans="1:30" x14ac:dyDescent="0.2">
      <c r="A270">
        <v>37</v>
      </c>
      <c r="B270" s="2" t="s">
        <v>185</v>
      </c>
      <c r="C270" s="2" t="s">
        <v>22</v>
      </c>
      <c r="D270" s="2" t="s">
        <v>23</v>
      </c>
      <c r="E270" s="2" t="s">
        <v>2768</v>
      </c>
      <c r="F270" s="2">
        <v>45</v>
      </c>
      <c r="G270" s="2">
        <v>50</v>
      </c>
      <c r="H270" s="3">
        <v>42625</v>
      </c>
      <c r="I270" s="3">
        <v>42626</v>
      </c>
      <c r="J270" s="7" t="s">
        <v>2541</v>
      </c>
      <c r="K270" s="17">
        <f t="shared" si="53"/>
        <v>275.91000000000003</v>
      </c>
      <c r="L270" s="20">
        <f t="shared" si="54"/>
        <v>0.86328875357906554</v>
      </c>
      <c r="M270" s="2" t="s">
        <v>2555</v>
      </c>
      <c r="N270" s="2">
        <v>3200000</v>
      </c>
      <c r="O270" s="2">
        <v>4150000</v>
      </c>
      <c r="P270" s="2">
        <f t="shared" si="48"/>
        <v>950000</v>
      </c>
      <c r="Q270" s="4">
        <f t="shared" si="49"/>
        <v>0.296875</v>
      </c>
      <c r="R270" s="2"/>
      <c r="S270" s="5">
        <f t="shared" si="55"/>
        <v>71111.111111111109</v>
      </c>
      <c r="T270" s="2">
        <v>92222</v>
      </c>
      <c r="U270" s="5">
        <f t="shared" si="50"/>
        <v>21110.888888888891</v>
      </c>
      <c r="V270" s="4">
        <f t="shared" si="51"/>
        <v>0.29687187500000001</v>
      </c>
      <c r="W270" s="23">
        <f t="shared" si="56"/>
        <v>61389.422476733547</v>
      </c>
      <c r="X270" s="23">
        <f t="shared" si="57"/>
        <v>79614.215432568584</v>
      </c>
      <c r="Y270" s="23">
        <f t="shared" si="58"/>
        <v>18224.792955835037</v>
      </c>
      <c r="Z270" s="4">
        <f t="shared" si="59"/>
        <v>0.29687187500000006</v>
      </c>
      <c r="AA270" s="11">
        <v>1216</v>
      </c>
      <c r="AB270" s="2">
        <v>2006</v>
      </c>
      <c r="AC270" s="2">
        <f t="shared" si="52"/>
        <v>10</v>
      </c>
      <c r="AD270" s="2" t="s">
        <v>37</v>
      </c>
    </row>
    <row r="271" spans="1:30" x14ac:dyDescent="0.2">
      <c r="A271">
        <v>37</v>
      </c>
      <c r="B271" s="6" t="s">
        <v>2657</v>
      </c>
      <c r="C271" s="6" t="s">
        <v>22</v>
      </c>
      <c r="D271" s="6" t="s">
        <v>23</v>
      </c>
      <c r="E271" s="2" t="s">
        <v>2768</v>
      </c>
      <c r="F271" s="6">
        <v>71</v>
      </c>
      <c r="G271" s="6">
        <v>78</v>
      </c>
      <c r="H271" s="7">
        <v>42622</v>
      </c>
      <c r="I271" s="7">
        <v>42626</v>
      </c>
      <c r="J271" s="7" t="s">
        <v>2541</v>
      </c>
      <c r="K271" s="17">
        <f t="shared" si="53"/>
        <v>275.91000000000003</v>
      </c>
      <c r="L271" s="20">
        <f t="shared" si="54"/>
        <v>0.86328875357906554</v>
      </c>
      <c r="M271" s="6" t="s">
        <v>2546</v>
      </c>
      <c r="N271" s="6">
        <v>2890000</v>
      </c>
      <c r="O271" s="6">
        <v>3350000</v>
      </c>
      <c r="P271" s="6">
        <f t="shared" si="48"/>
        <v>460000</v>
      </c>
      <c r="Q271" s="8">
        <f t="shared" si="49"/>
        <v>0.15916955017301038</v>
      </c>
      <c r="R271" s="6">
        <v>74092</v>
      </c>
      <c r="S271" s="5">
        <f t="shared" si="55"/>
        <v>41747.774647887323</v>
      </c>
      <c r="T271" s="6">
        <v>48227</v>
      </c>
      <c r="U271" s="9">
        <f t="shared" si="50"/>
        <v>6479.2253521126768</v>
      </c>
      <c r="V271" s="8">
        <f t="shared" si="51"/>
        <v>0.15519929880718955</v>
      </c>
      <c r="W271" s="23">
        <f t="shared" si="56"/>
        <v>36040.38434047436</v>
      </c>
      <c r="X271" s="23">
        <f t="shared" si="57"/>
        <v>41633.826718857592</v>
      </c>
      <c r="Y271" s="23">
        <f t="shared" si="58"/>
        <v>5593.4423783832317</v>
      </c>
      <c r="Z271" s="4">
        <f t="shared" si="59"/>
        <v>0.15519929880718944</v>
      </c>
      <c r="AA271" s="6"/>
      <c r="AB271" s="6">
        <v>1965</v>
      </c>
      <c r="AC271" s="6">
        <f t="shared" si="52"/>
        <v>51</v>
      </c>
      <c r="AD271" s="6" t="s">
        <v>37</v>
      </c>
    </row>
    <row r="272" spans="1:30" x14ac:dyDescent="0.2">
      <c r="A272">
        <v>37</v>
      </c>
      <c r="B272" s="2" t="s">
        <v>250</v>
      </c>
      <c r="C272" s="2" t="s">
        <v>22</v>
      </c>
      <c r="D272" s="2" t="s">
        <v>23</v>
      </c>
      <c r="E272" s="2" t="s">
        <v>2768</v>
      </c>
      <c r="F272" s="2">
        <v>35</v>
      </c>
      <c r="G272" s="2">
        <v>40</v>
      </c>
      <c r="H272" s="3">
        <v>42625</v>
      </c>
      <c r="I272" s="3">
        <v>42627</v>
      </c>
      <c r="J272" s="7" t="s">
        <v>2541</v>
      </c>
      <c r="K272" s="17">
        <f t="shared" si="53"/>
        <v>275.91000000000003</v>
      </c>
      <c r="L272" s="20">
        <f t="shared" si="54"/>
        <v>0.86328875357906554</v>
      </c>
      <c r="M272" s="2" t="s">
        <v>2548</v>
      </c>
      <c r="N272" s="2">
        <v>2500000</v>
      </c>
      <c r="O272" s="2">
        <v>3200000</v>
      </c>
      <c r="P272" s="2">
        <f t="shared" si="48"/>
        <v>700000</v>
      </c>
      <c r="Q272" s="4">
        <f t="shared" si="49"/>
        <v>0.28000000000000003</v>
      </c>
      <c r="R272" s="2">
        <v>80072</v>
      </c>
      <c r="S272" s="5">
        <f t="shared" si="55"/>
        <v>73716.342857142852</v>
      </c>
      <c r="T272" s="2">
        <v>93716</v>
      </c>
      <c r="U272" s="5">
        <f t="shared" si="50"/>
        <v>19999.657142857148</v>
      </c>
      <c r="V272" s="4">
        <f t="shared" si="51"/>
        <v>0.27130560697530931</v>
      </c>
      <c r="W272" s="23">
        <f t="shared" si="56"/>
        <v>63638.489743549901</v>
      </c>
      <c r="X272" s="23">
        <f t="shared" si="57"/>
        <v>80903.968830415703</v>
      </c>
      <c r="Y272" s="23">
        <f t="shared" si="58"/>
        <v>17265.479086865802</v>
      </c>
      <c r="Z272" s="4">
        <f t="shared" si="59"/>
        <v>0.27130560697530931</v>
      </c>
      <c r="AA272" s="11">
        <v>3802</v>
      </c>
      <c r="AB272" s="2">
        <v>1917</v>
      </c>
      <c r="AC272" s="2">
        <f t="shared" si="52"/>
        <v>99</v>
      </c>
      <c r="AD272" s="2" t="s">
        <v>203</v>
      </c>
    </row>
    <row r="273" spans="1:30" x14ac:dyDescent="0.2">
      <c r="A273">
        <v>37</v>
      </c>
      <c r="B273" s="2" t="s">
        <v>732</v>
      </c>
      <c r="C273" s="2" t="s">
        <v>22</v>
      </c>
      <c r="D273" s="2" t="s">
        <v>23</v>
      </c>
      <c r="E273" s="2" t="s">
        <v>2768</v>
      </c>
      <c r="F273" s="2">
        <v>59</v>
      </c>
      <c r="G273" s="2">
        <v>65</v>
      </c>
      <c r="H273" s="3">
        <v>42624</v>
      </c>
      <c r="I273" s="3">
        <v>42627</v>
      </c>
      <c r="J273" s="7" t="s">
        <v>2541</v>
      </c>
      <c r="K273" s="17">
        <f t="shared" si="53"/>
        <v>275.91000000000003</v>
      </c>
      <c r="L273" s="20">
        <f t="shared" si="54"/>
        <v>0.86328875357906554</v>
      </c>
      <c r="M273" s="2" t="s">
        <v>2550</v>
      </c>
      <c r="N273" s="2">
        <v>4700000</v>
      </c>
      <c r="O273" s="2">
        <v>5450000</v>
      </c>
      <c r="P273" s="2">
        <f t="shared" si="48"/>
        <v>750000</v>
      </c>
      <c r="Q273" s="4">
        <f t="shared" si="49"/>
        <v>0.15957446808510639</v>
      </c>
      <c r="R273" s="2"/>
      <c r="S273" s="5">
        <f t="shared" si="55"/>
        <v>79661.016949152545</v>
      </c>
      <c r="T273" s="2">
        <v>92373</v>
      </c>
      <c r="U273" s="5">
        <f t="shared" si="50"/>
        <v>12711.983050847455</v>
      </c>
      <c r="V273" s="4">
        <f t="shared" si="51"/>
        <v>0.15957595744680847</v>
      </c>
      <c r="W273" s="23">
        <f t="shared" si="56"/>
        <v>68770.460030874718</v>
      </c>
      <c r="X273" s="23">
        <f t="shared" si="57"/>
        <v>79744.572034359022</v>
      </c>
      <c r="Y273" s="23">
        <f t="shared" si="58"/>
        <v>10974.112003484304</v>
      </c>
      <c r="Z273" s="4">
        <f t="shared" si="59"/>
        <v>0.15957595744680844</v>
      </c>
      <c r="AA273" s="2"/>
      <c r="AB273" s="2">
        <v>2013</v>
      </c>
      <c r="AC273" s="2">
        <f t="shared" si="52"/>
        <v>3</v>
      </c>
      <c r="AD273" s="2" t="s">
        <v>362</v>
      </c>
    </row>
    <row r="274" spans="1:30" x14ac:dyDescent="0.2">
      <c r="A274">
        <v>37</v>
      </c>
      <c r="B274" s="6" t="s">
        <v>2750</v>
      </c>
      <c r="C274" s="6" t="s">
        <v>22</v>
      </c>
      <c r="D274" s="6" t="s">
        <v>23</v>
      </c>
      <c r="E274" s="2" t="s">
        <v>2768</v>
      </c>
      <c r="F274" s="6">
        <v>141</v>
      </c>
      <c r="G274" s="6">
        <v>158</v>
      </c>
      <c r="H274" s="7">
        <v>42623</v>
      </c>
      <c r="I274" s="7">
        <v>42627</v>
      </c>
      <c r="J274" s="7" t="s">
        <v>2541</v>
      </c>
      <c r="K274" s="17">
        <f t="shared" si="53"/>
        <v>275.91000000000003</v>
      </c>
      <c r="L274" s="20">
        <f t="shared" si="54"/>
        <v>0.86328875357906554</v>
      </c>
      <c r="M274" s="6" t="s">
        <v>2546</v>
      </c>
      <c r="N274" s="6">
        <v>8500000</v>
      </c>
      <c r="O274" s="6">
        <v>10000000</v>
      </c>
      <c r="P274" s="6">
        <f t="shared" si="48"/>
        <v>1500000</v>
      </c>
      <c r="Q274" s="8">
        <f t="shared" si="49"/>
        <v>0.17647058823529413</v>
      </c>
      <c r="R274" s="6">
        <v>2160</v>
      </c>
      <c r="S274" s="5">
        <f t="shared" si="55"/>
        <v>60299.007092198583</v>
      </c>
      <c r="T274" s="6">
        <v>70937</v>
      </c>
      <c r="U274" s="9">
        <f t="shared" si="50"/>
        <v>10637.992907801417</v>
      </c>
      <c r="V274" s="8">
        <f t="shared" si="51"/>
        <v>0.17642069779914749</v>
      </c>
      <c r="W274" s="23">
        <f t="shared" si="56"/>
        <v>52055.454674679349</v>
      </c>
      <c r="X274" s="23">
        <f t="shared" si="57"/>
        <v>61239.114312638172</v>
      </c>
      <c r="Y274" s="23">
        <f t="shared" si="58"/>
        <v>9183.6596379588227</v>
      </c>
      <c r="Z274" s="4">
        <f t="shared" si="59"/>
        <v>0.17642069779914746</v>
      </c>
      <c r="AA274" s="6">
        <v>584</v>
      </c>
      <c r="AB274" s="6">
        <v>1896</v>
      </c>
      <c r="AC274" s="6">
        <f t="shared" si="52"/>
        <v>120</v>
      </c>
      <c r="AD274" s="6" t="s">
        <v>27</v>
      </c>
    </row>
    <row r="275" spans="1:30" x14ac:dyDescent="0.2">
      <c r="A275">
        <v>37</v>
      </c>
      <c r="B275" s="2" t="s">
        <v>1279</v>
      </c>
      <c r="C275" s="2" t="s">
        <v>22</v>
      </c>
      <c r="D275" s="2" t="s">
        <v>23</v>
      </c>
      <c r="E275" s="2" t="s">
        <v>2768</v>
      </c>
      <c r="F275" s="2">
        <v>29</v>
      </c>
      <c r="G275" s="2">
        <v>32</v>
      </c>
      <c r="H275" s="3">
        <v>42624</v>
      </c>
      <c r="I275" s="3">
        <v>42628</v>
      </c>
      <c r="J275" s="7" t="s">
        <v>2541</v>
      </c>
      <c r="K275" s="17">
        <f t="shared" si="53"/>
        <v>275.91000000000003</v>
      </c>
      <c r="L275" s="20">
        <f t="shared" si="54"/>
        <v>0.86328875357906554</v>
      </c>
      <c r="M275" s="2" t="s">
        <v>2546</v>
      </c>
      <c r="N275" s="2">
        <v>2590000</v>
      </c>
      <c r="O275" s="2">
        <v>3200000</v>
      </c>
      <c r="P275" s="2">
        <f t="shared" si="48"/>
        <v>610000</v>
      </c>
      <c r="Q275" s="4">
        <f t="shared" si="49"/>
        <v>0.23552123552123552</v>
      </c>
      <c r="R275" s="2">
        <v>9324</v>
      </c>
      <c r="S275" s="5">
        <f t="shared" si="55"/>
        <v>89631.862068965522</v>
      </c>
      <c r="T275" s="2">
        <v>110666</v>
      </c>
      <c r="U275" s="5">
        <f t="shared" si="50"/>
        <v>21034.137931034478</v>
      </c>
      <c r="V275" s="4">
        <f t="shared" si="51"/>
        <v>0.23467255332540302</v>
      </c>
      <c r="W275" s="23">
        <f t="shared" si="56"/>
        <v>77378.178486487974</v>
      </c>
      <c r="X275" s="23">
        <f t="shared" si="57"/>
        <v>95536.713203580861</v>
      </c>
      <c r="Y275" s="23">
        <f t="shared" si="58"/>
        <v>18158.534717092887</v>
      </c>
      <c r="Z275" s="4">
        <f t="shared" si="59"/>
        <v>0.23467255332540282</v>
      </c>
      <c r="AA275" s="11">
        <v>6789</v>
      </c>
      <c r="AB275" s="2">
        <v>2005</v>
      </c>
      <c r="AC275" s="2">
        <f t="shared" si="52"/>
        <v>11</v>
      </c>
      <c r="AD275" s="2" t="s">
        <v>46</v>
      </c>
    </row>
    <row r="276" spans="1:30" x14ac:dyDescent="0.2">
      <c r="A276">
        <v>37</v>
      </c>
      <c r="B276" s="2" t="s">
        <v>1141</v>
      </c>
      <c r="C276" s="2" t="s">
        <v>22</v>
      </c>
      <c r="D276" s="2" t="s">
        <v>23</v>
      </c>
      <c r="E276" s="2" t="s">
        <v>2768</v>
      </c>
      <c r="F276" s="2">
        <v>65</v>
      </c>
      <c r="G276" s="2">
        <v>74</v>
      </c>
      <c r="H276" s="3">
        <v>42627</v>
      </c>
      <c r="I276" s="3">
        <v>42629</v>
      </c>
      <c r="J276" s="7" t="s">
        <v>2541</v>
      </c>
      <c r="K276" s="17">
        <f t="shared" si="53"/>
        <v>275.91000000000003</v>
      </c>
      <c r="L276" s="20">
        <f t="shared" si="54"/>
        <v>0.86328875357906554</v>
      </c>
      <c r="M276" s="2" t="s">
        <v>2548</v>
      </c>
      <c r="N276" s="2">
        <v>3300000</v>
      </c>
      <c r="O276" s="2">
        <v>4100000</v>
      </c>
      <c r="P276" s="2">
        <f t="shared" si="48"/>
        <v>800000</v>
      </c>
      <c r="Q276" s="4">
        <f t="shared" si="49"/>
        <v>0.24242424242424243</v>
      </c>
      <c r="R276" s="2">
        <v>3196</v>
      </c>
      <c r="S276" s="5">
        <f t="shared" si="55"/>
        <v>50818.400000000001</v>
      </c>
      <c r="T276" s="2">
        <v>63126</v>
      </c>
      <c r="U276" s="5">
        <f t="shared" si="50"/>
        <v>12307.599999999999</v>
      </c>
      <c r="V276" s="4">
        <f t="shared" si="51"/>
        <v>0.24218786896084879</v>
      </c>
      <c r="W276" s="23">
        <f t="shared" si="56"/>
        <v>43870.953194882386</v>
      </c>
      <c r="X276" s="23">
        <f t="shared" si="57"/>
        <v>54495.965858432093</v>
      </c>
      <c r="Y276" s="23">
        <f t="shared" si="58"/>
        <v>10625.012663549707</v>
      </c>
      <c r="Z276" s="4">
        <f t="shared" si="59"/>
        <v>0.24218786896084882</v>
      </c>
      <c r="AA276" s="11">
        <v>7393</v>
      </c>
      <c r="AB276" s="2">
        <v>2012</v>
      </c>
      <c r="AC276" s="2">
        <f t="shared" si="52"/>
        <v>4</v>
      </c>
      <c r="AD276" s="2" t="s">
        <v>52</v>
      </c>
    </row>
    <row r="277" spans="1:30" x14ac:dyDescent="0.2">
      <c r="A277">
        <v>37</v>
      </c>
      <c r="B277" s="2" t="s">
        <v>2757</v>
      </c>
      <c r="C277" s="2" t="s">
        <v>22</v>
      </c>
      <c r="D277" s="2" t="s">
        <v>23</v>
      </c>
      <c r="E277" s="2" t="s">
        <v>2768</v>
      </c>
      <c r="F277" s="2">
        <v>176</v>
      </c>
      <c r="G277" s="2">
        <v>200</v>
      </c>
      <c r="H277" s="3">
        <v>42625</v>
      </c>
      <c r="I277" s="3">
        <v>42629</v>
      </c>
      <c r="J277" s="7" t="s">
        <v>2541</v>
      </c>
      <c r="K277" s="17">
        <f t="shared" si="53"/>
        <v>275.91000000000003</v>
      </c>
      <c r="L277" s="20">
        <f t="shared" si="54"/>
        <v>0.86328875357906554</v>
      </c>
      <c r="M277" s="2" t="s">
        <v>2546</v>
      </c>
      <c r="N277" s="2">
        <v>8500000</v>
      </c>
      <c r="O277" s="2">
        <v>9000000</v>
      </c>
      <c r="P277" s="2">
        <f t="shared" si="48"/>
        <v>500000</v>
      </c>
      <c r="Q277" s="4">
        <f t="shared" si="49"/>
        <v>5.8823529411764705E-2</v>
      </c>
      <c r="R277" s="2">
        <v>18710</v>
      </c>
      <c r="S277" s="5">
        <f t="shared" si="55"/>
        <v>48401.76136363636</v>
      </c>
      <c r="T277" s="2">
        <v>51243</v>
      </c>
      <c r="U277" s="5">
        <f t="shared" si="50"/>
        <v>2841.2386363636397</v>
      </c>
      <c r="V277" s="4">
        <f t="shared" si="51"/>
        <v>5.8701141369996233E-2</v>
      </c>
      <c r="W277" s="23">
        <f t="shared" si="56"/>
        <v>41784.696238645003</v>
      </c>
      <c r="X277" s="23">
        <f t="shared" si="57"/>
        <v>44237.505599652053</v>
      </c>
      <c r="Y277" s="23">
        <f t="shared" si="58"/>
        <v>2452.80936100705</v>
      </c>
      <c r="Z277" s="4">
        <f t="shared" si="59"/>
        <v>5.8701141369996226E-2</v>
      </c>
      <c r="AA277" s="2"/>
      <c r="AB277" s="2">
        <v>1976</v>
      </c>
      <c r="AC277" s="2">
        <f t="shared" si="52"/>
        <v>40</v>
      </c>
      <c r="AD277" s="2" t="s">
        <v>127</v>
      </c>
    </row>
    <row r="278" spans="1:30" x14ac:dyDescent="0.2">
      <c r="A278">
        <v>38</v>
      </c>
      <c r="B278" s="6" t="s">
        <v>1872</v>
      </c>
      <c r="C278" s="6" t="s">
        <v>22</v>
      </c>
      <c r="D278" s="6" t="s">
        <v>23</v>
      </c>
      <c r="E278" s="2" t="s">
        <v>2768</v>
      </c>
      <c r="F278" s="6">
        <v>59</v>
      </c>
      <c r="G278" s="6">
        <v>68</v>
      </c>
      <c r="H278" s="7">
        <v>42630</v>
      </c>
      <c r="I278" s="7">
        <v>42632</v>
      </c>
      <c r="J278" s="7" t="s">
        <v>2541</v>
      </c>
      <c r="K278" s="17">
        <f t="shared" si="53"/>
        <v>275.91000000000003</v>
      </c>
      <c r="L278" s="20">
        <f t="shared" si="54"/>
        <v>0.86328875357906554</v>
      </c>
      <c r="M278" s="6" t="s">
        <v>2548</v>
      </c>
      <c r="N278" s="6">
        <v>4200000</v>
      </c>
      <c r="O278" s="6">
        <v>4850000</v>
      </c>
      <c r="P278" s="6">
        <f t="shared" si="48"/>
        <v>650000</v>
      </c>
      <c r="Q278" s="8">
        <f t="shared" si="49"/>
        <v>0.15476190476190477</v>
      </c>
      <c r="R278" s="6"/>
      <c r="S278" s="5">
        <f t="shared" si="55"/>
        <v>71186.440677966108</v>
      </c>
      <c r="T278" s="6">
        <v>82203</v>
      </c>
      <c r="U278" s="9">
        <f t="shared" si="50"/>
        <v>11016.559322033892</v>
      </c>
      <c r="V278" s="8">
        <f t="shared" si="51"/>
        <v>0.15475642857142846</v>
      </c>
      <c r="W278" s="23">
        <f t="shared" si="56"/>
        <v>61454.453644611451</v>
      </c>
      <c r="X278" s="23">
        <f t="shared" si="57"/>
        <v>70964.925410459924</v>
      </c>
      <c r="Y278" s="23">
        <f t="shared" si="58"/>
        <v>9510.4717658484733</v>
      </c>
      <c r="Z278" s="4">
        <f t="shared" si="59"/>
        <v>0.15475642857142846</v>
      </c>
      <c r="AA278" s="10">
        <v>2811</v>
      </c>
      <c r="AB278" s="6">
        <v>2012</v>
      </c>
      <c r="AC278" s="6">
        <f t="shared" si="52"/>
        <v>4</v>
      </c>
      <c r="AD278" s="6" t="s">
        <v>240</v>
      </c>
    </row>
    <row r="279" spans="1:30" x14ac:dyDescent="0.2">
      <c r="A279">
        <v>38</v>
      </c>
      <c r="B279" s="6" t="s">
        <v>2652</v>
      </c>
      <c r="C279" s="6" t="s">
        <v>22</v>
      </c>
      <c r="D279" s="6" t="s">
        <v>23</v>
      </c>
      <c r="E279" s="2" t="s">
        <v>2768</v>
      </c>
      <c r="F279" s="6">
        <v>70</v>
      </c>
      <c r="G279" s="6">
        <v>77</v>
      </c>
      <c r="H279" s="7">
        <v>42629</v>
      </c>
      <c r="I279" s="7">
        <v>42632</v>
      </c>
      <c r="J279" s="7" t="s">
        <v>2541</v>
      </c>
      <c r="K279" s="17">
        <f t="shared" si="53"/>
        <v>275.91000000000003</v>
      </c>
      <c r="L279" s="20">
        <f t="shared" si="54"/>
        <v>0.86328875357906554</v>
      </c>
      <c r="M279" s="6" t="s">
        <v>2550</v>
      </c>
      <c r="N279" s="6">
        <v>5200000</v>
      </c>
      <c r="O279" s="6">
        <v>6000000</v>
      </c>
      <c r="P279" s="6">
        <f t="shared" si="48"/>
        <v>800000</v>
      </c>
      <c r="Q279" s="8">
        <f t="shared" si="49"/>
        <v>0.15384615384615385</v>
      </c>
      <c r="R279" s="6">
        <v>1772</v>
      </c>
      <c r="S279" s="5">
        <f t="shared" si="55"/>
        <v>74311.028571428571</v>
      </c>
      <c r="T279" s="6">
        <v>85740</v>
      </c>
      <c r="U279" s="9">
        <f t="shared" si="50"/>
        <v>11428.971428571429</v>
      </c>
      <c r="V279" s="8">
        <f t="shared" si="51"/>
        <v>0.15379912845084329</v>
      </c>
      <c r="W279" s="23">
        <f t="shared" si="56"/>
        <v>64151.875232606901</v>
      </c>
      <c r="X279" s="23">
        <f t="shared" si="57"/>
        <v>74018.377731869085</v>
      </c>
      <c r="Y279" s="23">
        <f t="shared" si="58"/>
        <v>9866.5024992621838</v>
      </c>
      <c r="Z279" s="4">
        <f t="shared" si="59"/>
        <v>0.15379912845084334</v>
      </c>
      <c r="AA279" s="6">
        <v>602</v>
      </c>
      <c r="AB279" s="6">
        <v>1972</v>
      </c>
      <c r="AC279" s="6">
        <f t="shared" si="52"/>
        <v>44</v>
      </c>
      <c r="AD279" s="6" t="s">
        <v>238</v>
      </c>
    </row>
    <row r="280" spans="1:30" x14ac:dyDescent="0.2">
      <c r="A280">
        <v>38</v>
      </c>
      <c r="B280" s="2" t="s">
        <v>2624</v>
      </c>
      <c r="C280" s="2" t="s">
        <v>22</v>
      </c>
      <c r="D280" s="2" t="s">
        <v>23</v>
      </c>
      <c r="E280" s="2" t="s">
        <v>2768</v>
      </c>
      <c r="F280" s="2">
        <v>54</v>
      </c>
      <c r="G280" s="2">
        <v>63</v>
      </c>
      <c r="H280" s="3">
        <v>42629</v>
      </c>
      <c r="I280" s="3">
        <v>42633</v>
      </c>
      <c r="J280" s="7" t="s">
        <v>2541</v>
      </c>
      <c r="K280" s="17">
        <f t="shared" si="53"/>
        <v>275.91000000000003</v>
      </c>
      <c r="L280" s="20">
        <f t="shared" si="54"/>
        <v>0.86328875357906554</v>
      </c>
      <c r="M280" s="2" t="s">
        <v>2546</v>
      </c>
      <c r="N280" s="2">
        <v>3390000</v>
      </c>
      <c r="O280" s="2">
        <v>3800000</v>
      </c>
      <c r="P280" s="2">
        <f t="shared" si="48"/>
        <v>410000</v>
      </c>
      <c r="Q280" s="4">
        <f t="shared" si="49"/>
        <v>0.12094395280235988</v>
      </c>
      <c r="R280" s="2"/>
      <c r="S280" s="5">
        <f t="shared" si="55"/>
        <v>62777.777777777781</v>
      </c>
      <c r="T280" s="2">
        <v>70370</v>
      </c>
      <c r="U280" s="5">
        <f t="shared" si="50"/>
        <v>7592.222222222219</v>
      </c>
      <c r="V280" s="4">
        <f t="shared" si="51"/>
        <v>0.12093805309734508</v>
      </c>
      <c r="W280" s="23">
        <f t="shared" si="56"/>
        <v>54195.349530241336</v>
      </c>
      <c r="X280" s="23">
        <f t="shared" si="57"/>
        <v>60749.629589358839</v>
      </c>
      <c r="Y280" s="23">
        <f t="shared" si="58"/>
        <v>6554.2800591175037</v>
      </c>
      <c r="Z280" s="4">
        <f t="shared" si="59"/>
        <v>0.12093805309734511</v>
      </c>
      <c r="AA280" s="11">
        <v>1396</v>
      </c>
      <c r="AB280" s="2">
        <v>1996</v>
      </c>
      <c r="AC280" s="2">
        <f t="shared" si="52"/>
        <v>20</v>
      </c>
      <c r="AD280" s="2" t="s">
        <v>37</v>
      </c>
    </row>
    <row r="281" spans="1:30" x14ac:dyDescent="0.2">
      <c r="A281">
        <v>38</v>
      </c>
      <c r="B281" s="2" t="s">
        <v>2725</v>
      </c>
      <c r="C281" s="2" t="s">
        <v>22</v>
      </c>
      <c r="D281" s="2" t="s">
        <v>23</v>
      </c>
      <c r="E281" s="2" t="s">
        <v>2768</v>
      </c>
      <c r="F281" s="2">
        <v>97</v>
      </c>
      <c r="G281" s="2">
        <v>110</v>
      </c>
      <c r="H281" s="3">
        <v>42630</v>
      </c>
      <c r="I281" s="3">
        <v>42633</v>
      </c>
      <c r="J281" s="7" t="s">
        <v>2541</v>
      </c>
      <c r="K281" s="17">
        <f t="shared" si="53"/>
        <v>275.91000000000003</v>
      </c>
      <c r="L281" s="20">
        <f t="shared" si="54"/>
        <v>0.86328875357906554</v>
      </c>
      <c r="M281" s="2" t="s">
        <v>2550</v>
      </c>
      <c r="N281" s="2">
        <v>5800000</v>
      </c>
      <c r="O281" s="2">
        <v>6600000</v>
      </c>
      <c r="P281" s="2">
        <f t="shared" si="48"/>
        <v>800000</v>
      </c>
      <c r="Q281" s="4">
        <f t="shared" si="49"/>
        <v>0.13793103448275862</v>
      </c>
      <c r="R281" s="2"/>
      <c r="S281" s="5">
        <f t="shared" si="55"/>
        <v>59793.81443298969</v>
      </c>
      <c r="T281" s="2">
        <v>68041</v>
      </c>
      <c r="U281" s="5">
        <f t="shared" si="50"/>
        <v>8247.1855670103105</v>
      </c>
      <c r="V281" s="4">
        <f t="shared" si="51"/>
        <v>0.13792706896551726</v>
      </c>
      <c r="W281" s="23">
        <f t="shared" si="56"/>
        <v>51619.327533593605</v>
      </c>
      <c r="X281" s="23">
        <f t="shared" si="57"/>
        <v>58739.030082273195</v>
      </c>
      <c r="Y281" s="23">
        <f t="shared" si="58"/>
        <v>7119.7025486795901</v>
      </c>
      <c r="Z281" s="4">
        <f t="shared" si="59"/>
        <v>0.13792706896551729</v>
      </c>
      <c r="AA281" s="2">
        <v>688</v>
      </c>
      <c r="AB281" s="2">
        <v>1904</v>
      </c>
      <c r="AC281" s="2">
        <f t="shared" si="52"/>
        <v>112</v>
      </c>
      <c r="AD281" s="2" t="s">
        <v>25</v>
      </c>
    </row>
    <row r="282" spans="1:30" x14ac:dyDescent="0.2">
      <c r="A282">
        <v>38</v>
      </c>
      <c r="B282" s="2" t="s">
        <v>2730</v>
      </c>
      <c r="C282" s="2" t="s">
        <v>22</v>
      </c>
      <c r="D282" s="2" t="s">
        <v>23</v>
      </c>
      <c r="E282" s="2" t="s">
        <v>2768</v>
      </c>
      <c r="F282" s="2">
        <v>102</v>
      </c>
      <c r="G282" s="2"/>
      <c r="H282" s="3">
        <v>42629</v>
      </c>
      <c r="I282" s="3">
        <v>42633</v>
      </c>
      <c r="J282" s="7" t="s">
        <v>2541</v>
      </c>
      <c r="K282" s="17">
        <f t="shared" si="53"/>
        <v>275.91000000000003</v>
      </c>
      <c r="L282" s="20">
        <f t="shared" si="54"/>
        <v>0.86328875357906554</v>
      </c>
      <c r="M282" s="2" t="s">
        <v>2546</v>
      </c>
      <c r="N282" s="2">
        <v>6800000</v>
      </c>
      <c r="O282" s="2">
        <v>7550000</v>
      </c>
      <c r="P282" s="2">
        <f t="shared" si="48"/>
        <v>750000</v>
      </c>
      <c r="Q282" s="4">
        <f t="shared" si="49"/>
        <v>0.11029411764705882</v>
      </c>
      <c r="R282" s="2">
        <v>104000</v>
      </c>
      <c r="S282" s="5">
        <f t="shared" si="55"/>
        <v>67686.274509803916</v>
      </c>
      <c r="T282" s="2">
        <v>75039</v>
      </c>
      <c r="U282" s="5">
        <f t="shared" si="50"/>
        <v>7352.7254901960841</v>
      </c>
      <c r="V282" s="4">
        <f t="shared" si="51"/>
        <v>0.1086294901506374</v>
      </c>
      <c r="W282" s="23">
        <f t="shared" si="56"/>
        <v>58432.799555979094</v>
      </c>
      <c r="X282" s="23">
        <f t="shared" si="57"/>
        <v>64780.324779819501</v>
      </c>
      <c r="Y282" s="23">
        <f t="shared" si="58"/>
        <v>6347.5252238404064</v>
      </c>
      <c r="Z282" s="4">
        <f t="shared" si="59"/>
        <v>0.1086294901506375</v>
      </c>
      <c r="AA282" s="11">
        <v>18581</v>
      </c>
      <c r="AB282" s="2">
        <v>1987</v>
      </c>
      <c r="AC282" s="2">
        <f t="shared" si="52"/>
        <v>29</v>
      </c>
      <c r="AD282" s="2" t="s">
        <v>494</v>
      </c>
    </row>
    <row r="283" spans="1:30" x14ac:dyDescent="0.2">
      <c r="A283">
        <v>38</v>
      </c>
      <c r="B283" s="6" t="s">
        <v>2739</v>
      </c>
      <c r="C283" s="6" t="s">
        <v>22</v>
      </c>
      <c r="D283" s="6" t="s">
        <v>23</v>
      </c>
      <c r="E283" s="2" t="s">
        <v>2768</v>
      </c>
      <c r="F283" s="6">
        <v>116</v>
      </c>
      <c r="G283" s="6">
        <v>130</v>
      </c>
      <c r="H283" s="7">
        <v>42629</v>
      </c>
      <c r="I283" s="7">
        <v>42633</v>
      </c>
      <c r="J283" s="7" t="s">
        <v>2541</v>
      </c>
      <c r="K283" s="17">
        <f t="shared" si="53"/>
        <v>275.91000000000003</v>
      </c>
      <c r="L283" s="20">
        <f t="shared" si="54"/>
        <v>0.86328875357906554</v>
      </c>
      <c r="M283" s="6" t="s">
        <v>2546</v>
      </c>
      <c r="N283" s="6">
        <v>8490000</v>
      </c>
      <c r="O283" s="6">
        <v>8750000</v>
      </c>
      <c r="P283" s="6">
        <f t="shared" si="48"/>
        <v>260000</v>
      </c>
      <c r="Q283" s="8">
        <f t="shared" si="49"/>
        <v>3.0624263839811542E-2</v>
      </c>
      <c r="R283" s="6"/>
      <c r="S283" s="5">
        <f t="shared" si="55"/>
        <v>73189.655172413797</v>
      </c>
      <c r="T283" s="6">
        <v>75431</v>
      </c>
      <c r="U283" s="9">
        <f t="shared" si="50"/>
        <v>2241.3448275862029</v>
      </c>
      <c r="V283" s="8">
        <f t="shared" si="51"/>
        <v>3.0623792697290875E-2</v>
      </c>
      <c r="W283" s="23">
        <f t="shared" si="56"/>
        <v>63183.806188674716</v>
      </c>
      <c r="X283" s="23">
        <f t="shared" si="57"/>
        <v>65118.733971222493</v>
      </c>
      <c r="Y283" s="23">
        <f t="shared" si="58"/>
        <v>1934.9277825477766</v>
      </c>
      <c r="Z283" s="4">
        <f t="shared" si="59"/>
        <v>3.062379269729084E-2</v>
      </c>
      <c r="AA283" s="6">
        <v>513</v>
      </c>
      <c r="AB283" s="6">
        <v>1934</v>
      </c>
      <c r="AC283" s="6">
        <f t="shared" si="52"/>
        <v>82</v>
      </c>
      <c r="AD283" s="6" t="s">
        <v>67</v>
      </c>
    </row>
    <row r="284" spans="1:30" x14ac:dyDescent="0.2">
      <c r="A284">
        <v>38</v>
      </c>
      <c r="B284" s="6" t="s">
        <v>2741</v>
      </c>
      <c r="C284" s="6" t="s">
        <v>22</v>
      </c>
      <c r="D284" s="6" t="s">
        <v>23</v>
      </c>
      <c r="E284" s="2" t="s">
        <v>2768</v>
      </c>
      <c r="F284" s="6">
        <v>121</v>
      </c>
      <c r="G284" s="6">
        <v>146</v>
      </c>
      <c r="H284" s="7">
        <v>42630</v>
      </c>
      <c r="I284" s="7">
        <v>42633</v>
      </c>
      <c r="J284" s="7" t="s">
        <v>2541</v>
      </c>
      <c r="K284" s="17">
        <f t="shared" si="53"/>
        <v>275.91000000000003</v>
      </c>
      <c r="L284" s="20">
        <f t="shared" si="54"/>
        <v>0.86328875357906554</v>
      </c>
      <c r="M284" s="6" t="s">
        <v>2550</v>
      </c>
      <c r="N284" s="6">
        <v>3000000</v>
      </c>
      <c r="O284" s="6">
        <v>3600000</v>
      </c>
      <c r="P284" s="6">
        <f t="shared" si="48"/>
        <v>600000</v>
      </c>
      <c r="Q284" s="8">
        <f t="shared" si="49"/>
        <v>0.2</v>
      </c>
      <c r="R284" s="6"/>
      <c r="S284" s="5">
        <f t="shared" si="55"/>
        <v>24793.388429752067</v>
      </c>
      <c r="T284" s="6">
        <v>29752</v>
      </c>
      <c r="U284" s="9">
        <f t="shared" si="50"/>
        <v>4958.6115702479328</v>
      </c>
      <c r="V284" s="8">
        <f t="shared" si="51"/>
        <v>0.19999733333333328</v>
      </c>
      <c r="W284" s="23">
        <f t="shared" si="56"/>
        <v>21403.853394522288</v>
      </c>
      <c r="X284" s="23">
        <f t="shared" si="57"/>
        <v>25684.566996484358</v>
      </c>
      <c r="Y284" s="23">
        <f t="shared" si="58"/>
        <v>4280.7136019620702</v>
      </c>
      <c r="Z284" s="4">
        <f t="shared" si="59"/>
        <v>0.19999733333333325</v>
      </c>
      <c r="AA284" s="6">
        <v>918</v>
      </c>
      <c r="AB284" s="6">
        <v>1953</v>
      </c>
      <c r="AC284" s="6">
        <f t="shared" si="52"/>
        <v>63</v>
      </c>
      <c r="AD284" s="6" t="s">
        <v>332</v>
      </c>
    </row>
    <row r="285" spans="1:30" x14ac:dyDescent="0.2">
      <c r="A285">
        <v>38</v>
      </c>
      <c r="B285" s="2" t="s">
        <v>2626</v>
      </c>
      <c r="C285" s="2" t="s">
        <v>22</v>
      </c>
      <c r="D285" s="2" t="s">
        <v>23</v>
      </c>
      <c r="E285" s="2" t="s">
        <v>2768</v>
      </c>
      <c r="F285" s="2">
        <v>58</v>
      </c>
      <c r="G285" s="2">
        <v>64</v>
      </c>
      <c r="H285" s="3">
        <v>42630</v>
      </c>
      <c r="I285" s="3">
        <v>42634</v>
      </c>
      <c r="J285" s="7" t="s">
        <v>2541</v>
      </c>
      <c r="K285" s="17">
        <f t="shared" si="53"/>
        <v>275.91000000000003</v>
      </c>
      <c r="L285" s="20">
        <f t="shared" si="54"/>
        <v>0.86328875357906554</v>
      </c>
      <c r="M285" s="2" t="s">
        <v>2546</v>
      </c>
      <c r="N285" s="2">
        <v>3900000</v>
      </c>
      <c r="O285" s="2">
        <v>4500000</v>
      </c>
      <c r="P285" s="2">
        <f t="shared" si="48"/>
        <v>600000</v>
      </c>
      <c r="Q285" s="4">
        <f t="shared" si="49"/>
        <v>0.15384615384615385</v>
      </c>
      <c r="R285" s="2">
        <v>49000</v>
      </c>
      <c r="S285" s="5">
        <f t="shared" si="55"/>
        <v>68086.206896551725</v>
      </c>
      <c r="T285" s="2">
        <v>78431</v>
      </c>
      <c r="U285" s="5">
        <f t="shared" si="50"/>
        <v>10344.793103448275</v>
      </c>
      <c r="V285" s="4">
        <f t="shared" si="51"/>
        <v>0.15193669283362876</v>
      </c>
      <c r="W285" s="23">
        <f t="shared" si="56"/>
        <v>58778.056687650511</v>
      </c>
      <c r="X285" s="23">
        <f t="shared" si="57"/>
        <v>67708.600231959688</v>
      </c>
      <c r="Y285" s="23">
        <f t="shared" si="58"/>
        <v>8930.5435443091774</v>
      </c>
      <c r="Z285" s="4">
        <f t="shared" si="59"/>
        <v>0.15193669283362882</v>
      </c>
      <c r="AA285" s="11">
        <v>3103</v>
      </c>
      <c r="AB285" s="2">
        <v>1996</v>
      </c>
      <c r="AC285" s="2">
        <f t="shared" si="52"/>
        <v>20</v>
      </c>
      <c r="AD285" s="2" t="s">
        <v>46</v>
      </c>
    </row>
    <row r="286" spans="1:30" x14ac:dyDescent="0.2">
      <c r="A286">
        <v>38</v>
      </c>
      <c r="B286" s="2" t="s">
        <v>1168</v>
      </c>
      <c r="C286" s="2" t="s">
        <v>22</v>
      </c>
      <c r="D286" s="2" t="s">
        <v>23</v>
      </c>
      <c r="E286" s="2" t="s">
        <v>2768</v>
      </c>
      <c r="F286" s="2">
        <v>73</v>
      </c>
      <c r="G286" s="2">
        <v>78</v>
      </c>
      <c r="H286" s="3">
        <v>42630</v>
      </c>
      <c r="I286" s="3">
        <v>42634</v>
      </c>
      <c r="J286" s="7" t="s">
        <v>2541</v>
      </c>
      <c r="K286" s="17">
        <f t="shared" si="53"/>
        <v>275.91000000000003</v>
      </c>
      <c r="L286" s="20">
        <f t="shared" si="54"/>
        <v>0.86328875357906554</v>
      </c>
      <c r="M286" s="2" t="s">
        <v>2546</v>
      </c>
      <c r="N286" s="2">
        <v>4900000</v>
      </c>
      <c r="O286" s="2">
        <v>5525000</v>
      </c>
      <c r="P286" s="2">
        <f t="shared" si="48"/>
        <v>625000</v>
      </c>
      <c r="Q286" s="4">
        <f t="shared" si="49"/>
        <v>0.12755102040816327</v>
      </c>
      <c r="R286" s="2"/>
      <c r="S286" s="5">
        <f t="shared" si="55"/>
        <v>67123.287671232873</v>
      </c>
      <c r="T286" s="2">
        <v>75685</v>
      </c>
      <c r="U286" s="5">
        <f t="shared" si="50"/>
        <v>8561.7123287671275</v>
      </c>
      <c r="V286" s="4">
        <f t="shared" si="51"/>
        <v>0.1275520408163266</v>
      </c>
      <c r="W286" s="23">
        <f t="shared" si="56"/>
        <v>57946.779349827681</v>
      </c>
      <c r="X286" s="23">
        <f t="shared" si="57"/>
        <v>65338.009314631578</v>
      </c>
      <c r="Y286" s="23">
        <f t="shared" si="58"/>
        <v>7391.229964803897</v>
      </c>
      <c r="Z286" s="4">
        <f t="shared" si="59"/>
        <v>0.12755204081632671</v>
      </c>
      <c r="AA286" s="11">
        <v>18884</v>
      </c>
      <c r="AB286" s="2">
        <v>2006</v>
      </c>
      <c r="AC286" s="2">
        <f t="shared" si="52"/>
        <v>10</v>
      </c>
      <c r="AD286" s="2" t="s">
        <v>105</v>
      </c>
    </row>
    <row r="287" spans="1:30" x14ac:dyDescent="0.2">
      <c r="A287">
        <v>38</v>
      </c>
      <c r="B287" s="2" t="s">
        <v>2231</v>
      </c>
      <c r="C287" s="2" t="s">
        <v>22</v>
      </c>
      <c r="D287" s="2" t="s">
        <v>23</v>
      </c>
      <c r="E287" s="2" t="s">
        <v>2768</v>
      </c>
      <c r="F287" s="2">
        <v>74</v>
      </c>
      <c r="G287" s="2">
        <v>83</v>
      </c>
      <c r="H287" s="3">
        <v>42630</v>
      </c>
      <c r="I287" s="3">
        <v>42634</v>
      </c>
      <c r="J287" s="7" t="s">
        <v>2541</v>
      </c>
      <c r="K287" s="17">
        <f t="shared" si="53"/>
        <v>275.91000000000003</v>
      </c>
      <c r="L287" s="20">
        <f t="shared" si="54"/>
        <v>0.86328875357906554</v>
      </c>
      <c r="M287" s="2" t="s">
        <v>2546</v>
      </c>
      <c r="N287" s="2">
        <v>4950000</v>
      </c>
      <c r="O287" s="2">
        <v>5700000</v>
      </c>
      <c r="P287" s="2">
        <f t="shared" si="48"/>
        <v>750000</v>
      </c>
      <c r="Q287" s="4">
        <f t="shared" si="49"/>
        <v>0.15151515151515152</v>
      </c>
      <c r="R287" s="2"/>
      <c r="S287" s="5">
        <f t="shared" si="55"/>
        <v>66891.891891891893</v>
      </c>
      <c r="T287" s="2">
        <v>77027</v>
      </c>
      <c r="U287" s="5">
        <f t="shared" si="50"/>
        <v>10135.108108108107</v>
      </c>
      <c r="V287" s="4">
        <f t="shared" si="51"/>
        <v>0.15151474747474744</v>
      </c>
      <c r="W287" s="23">
        <f t="shared" si="56"/>
        <v>57747.017975896953</v>
      </c>
      <c r="X287" s="23">
        <f t="shared" si="57"/>
        <v>66496.54282193468</v>
      </c>
      <c r="Y287" s="23">
        <f t="shared" si="58"/>
        <v>8749.5248460377261</v>
      </c>
      <c r="Z287" s="4">
        <f t="shared" si="59"/>
        <v>0.15151474747474741</v>
      </c>
      <c r="AA287" s="2">
        <v>923</v>
      </c>
      <c r="AB287" s="2">
        <v>1904</v>
      </c>
      <c r="AC287" s="2">
        <f t="shared" si="52"/>
        <v>112</v>
      </c>
      <c r="AD287" s="2" t="s">
        <v>27</v>
      </c>
    </row>
    <row r="288" spans="1:30" x14ac:dyDescent="0.2">
      <c r="A288">
        <v>38</v>
      </c>
      <c r="B288" s="2" t="s">
        <v>2631</v>
      </c>
      <c r="C288" s="2" t="s">
        <v>22</v>
      </c>
      <c r="D288" s="2" t="s">
        <v>23</v>
      </c>
      <c r="E288" s="2" t="s">
        <v>2768</v>
      </c>
      <c r="F288" s="2">
        <v>62</v>
      </c>
      <c r="G288" s="2"/>
      <c r="H288" s="3">
        <v>42632</v>
      </c>
      <c r="I288" s="3">
        <v>42635</v>
      </c>
      <c r="J288" s="7" t="s">
        <v>2541</v>
      </c>
      <c r="K288" s="17">
        <f t="shared" si="53"/>
        <v>275.91000000000003</v>
      </c>
      <c r="L288" s="20">
        <f t="shared" si="54"/>
        <v>0.86328875357906554</v>
      </c>
      <c r="M288" s="2" t="s">
        <v>2550</v>
      </c>
      <c r="N288" s="2">
        <v>3500000</v>
      </c>
      <c r="O288" s="2">
        <v>4000000</v>
      </c>
      <c r="P288" s="2">
        <f t="shared" si="48"/>
        <v>500000</v>
      </c>
      <c r="Q288" s="4">
        <f t="shared" si="49"/>
        <v>0.14285714285714285</v>
      </c>
      <c r="R288" s="2">
        <v>27676</v>
      </c>
      <c r="S288" s="5">
        <f t="shared" si="55"/>
        <v>56898</v>
      </c>
      <c r="T288" s="2">
        <v>64963</v>
      </c>
      <c r="U288" s="5">
        <f t="shared" si="50"/>
        <v>8065</v>
      </c>
      <c r="V288" s="4">
        <f t="shared" si="51"/>
        <v>0.14174487679707548</v>
      </c>
      <c r="W288" s="23">
        <f t="shared" si="56"/>
        <v>49119.403501141671</v>
      </c>
      <c r="X288" s="23">
        <f t="shared" si="57"/>
        <v>56081.827298756834</v>
      </c>
      <c r="Y288" s="23">
        <f t="shared" si="58"/>
        <v>6962.4237976151635</v>
      </c>
      <c r="Z288" s="4">
        <f t="shared" si="59"/>
        <v>0.14174487679707548</v>
      </c>
      <c r="AA288" s="2">
        <v>541</v>
      </c>
      <c r="AB288" s="2">
        <v>1901</v>
      </c>
      <c r="AC288" s="2">
        <f t="shared" si="52"/>
        <v>115</v>
      </c>
      <c r="AD288" s="2" t="s">
        <v>40</v>
      </c>
    </row>
    <row r="289" spans="1:30" x14ac:dyDescent="0.2">
      <c r="A289">
        <v>38</v>
      </c>
      <c r="B289" s="2" t="s">
        <v>454</v>
      </c>
      <c r="C289" s="2" t="s">
        <v>22</v>
      </c>
      <c r="D289" s="2" t="s">
        <v>23</v>
      </c>
      <c r="E289" s="2" t="s">
        <v>2768</v>
      </c>
      <c r="F289" s="2">
        <v>38</v>
      </c>
      <c r="G289" s="2">
        <v>43</v>
      </c>
      <c r="H289" s="3">
        <v>42633</v>
      </c>
      <c r="I289" s="3">
        <v>42636</v>
      </c>
      <c r="J289" s="7" t="s">
        <v>2541</v>
      </c>
      <c r="K289" s="17">
        <f t="shared" si="53"/>
        <v>275.91000000000003</v>
      </c>
      <c r="L289" s="20">
        <f t="shared" si="54"/>
        <v>0.86328875357906554</v>
      </c>
      <c r="M289" s="2" t="s">
        <v>2550</v>
      </c>
      <c r="N289" s="2">
        <v>2500000</v>
      </c>
      <c r="O289" s="2">
        <v>3500000</v>
      </c>
      <c r="P289" s="2">
        <f t="shared" si="48"/>
        <v>1000000</v>
      </c>
      <c r="Q289" s="4">
        <f t="shared" si="49"/>
        <v>0.4</v>
      </c>
      <c r="R289" s="2"/>
      <c r="S289" s="5">
        <f t="shared" si="55"/>
        <v>65789.473684210519</v>
      </c>
      <c r="T289" s="2">
        <v>92105</v>
      </c>
      <c r="U289" s="5">
        <f t="shared" si="50"/>
        <v>26315.526315789481</v>
      </c>
      <c r="V289" s="4">
        <f t="shared" si="51"/>
        <v>0.39999600000000013</v>
      </c>
      <c r="W289" s="23">
        <f t="shared" si="56"/>
        <v>56795.312735464831</v>
      </c>
      <c r="X289" s="23">
        <f t="shared" si="57"/>
        <v>79513.210648399836</v>
      </c>
      <c r="Y289" s="23">
        <f t="shared" si="58"/>
        <v>22717.897912935005</v>
      </c>
      <c r="Z289" s="4">
        <f t="shared" si="59"/>
        <v>0.39999600000000024</v>
      </c>
      <c r="AA289" s="11">
        <v>16732</v>
      </c>
      <c r="AB289" s="2">
        <v>2009</v>
      </c>
      <c r="AC289" s="2">
        <f t="shared" si="52"/>
        <v>7</v>
      </c>
      <c r="AD289" s="2" t="s">
        <v>383</v>
      </c>
    </row>
    <row r="290" spans="1:30" x14ac:dyDescent="0.2">
      <c r="A290">
        <v>38</v>
      </c>
      <c r="B290" s="2" t="s">
        <v>2697</v>
      </c>
      <c r="C290" s="2" t="s">
        <v>22</v>
      </c>
      <c r="D290" s="2" t="s">
        <v>23</v>
      </c>
      <c r="E290" s="2" t="s">
        <v>2768</v>
      </c>
      <c r="F290" s="2">
        <v>84</v>
      </c>
      <c r="G290" s="2">
        <v>90</v>
      </c>
      <c r="H290" s="3">
        <v>42633</v>
      </c>
      <c r="I290" s="3">
        <v>42636</v>
      </c>
      <c r="J290" s="7" t="s">
        <v>2541</v>
      </c>
      <c r="K290" s="17">
        <f t="shared" si="53"/>
        <v>275.91000000000003</v>
      </c>
      <c r="L290" s="20">
        <f t="shared" si="54"/>
        <v>0.86328875357906554</v>
      </c>
      <c r="M290" s="2" t="s">
        <v>2550</v>
      </c>
      <c r="N290" s="2">
        <v>4990000</v>
      </c>
      <c r="O290" s="2">
        <v>5700000</v>
      </c>
      <c r="P290" s="2">
        <f t="shared" si="48"/>
        <v>710000</v>
      </c>
      <c r="Q290" s="4">
        <f t="shared" si="49"/>
        <v>0.14228456913827656</v>
      </c>
      <c r="R290" s="2">
        <v>103000</v>
      </c>
      <c r="S290" s="5">
        <f t="shared" si="55"/>
        <v>60630.952380952382</v>
      </c>
      <c r="T290" s="2">
        <v>69083</v>
      </c>
      <c r="U290" s="5">
        <f t="shared" si="50"/>
        <v>8452.0476190476184</v>
      </c>
      <c r="V290" s="4">
        <f t="shared" si="51"/>
        <v>0.13940153151384252</v>
      </c>
      <c r="W290" s="23">
        <f t="shared" si="56"/>
        <v>52342.019309264055</v>
      </c>
      <c r="X290" s="23">
        <f t="shared" si="57"/>
        <v>59638.576963502586</v>
      </c>
      <c r="Y290" s="23">
        <f t="shared" si="58"/>
        <v>7296.5576542385315</v>
      </c>
      <c r="Z290" s="4">
        <f t="shared" si="59"/>
        <v>0.1394015315138426</v>
      </c>
      <c r="AA290" s="11">
        <v>31566</v>
      </c>
      <c r="AB290" s="2">
        <v>1980</v>
      </c>
      <c r="AC290" s="2">
        <f t="shared" si="52"/>
        <v>36</v>
      </c>
      <c r="AD290" s="2" t="s">
        <v>67</v>
      </c>
    </row>
    <row r="291" spans="1:30" x14ac:dyDescent="0.2">
      <c r="A291">
        <v>39</v>
      </c>
      <c r="B291" s="6" t="s">
        <v>734</v>
      </c>
      <c r="C291" s="6" t="s">
        <v>22</v>
      </c>
      <c r="D291" s="6" t="s">
        <v>23</v>
      </c>
      <c r="E291" s="2" t="s">
        <v>2768</v>
      </c>
      <c r="F291" s="6">
        <v>41</v>
      </c>
      <c r="G291" s="6">
        <v>47</v>
      </c>
      <c r="H291" s="7">
        <v>42635</v>
      </c>
      <c r="I291" s="7">
        <v>42639</v>
      </c>
      <c r="J291" s="7" t="s">
        <v>2541</v>
      </c>
      <c r="K291" s="17">
        <f t="shared" si="53"/>
        <v>275.91000000000003</v>
      </c>
      <c r="L291" s="20">
        <f t="shared" si="54"/>
        <v>0.86328875357906554</v>
      </c>
      <c r="M291" s="6" t="s">
        <v>2546</v>
      </c>
      <c r="N291" s="6">
        <v>3850000</v>
      </c>
      <c r="O291" s="6">
        <v>4100000</v>
      </c>
      <c r="P291" s="6">
        <f t="shared" si="48"/>
        <v>250000</v>
      </c>
      <c r="Q291" s="8">
        <f t="shared" si="49"/>
        <v>6.4935064935064929E-2</v>
      </c>
      <c r="R291" s="6"/>
      <c r="S291" s="5">
        <f t="shared" si="55"/>
        <v>93902.439024390245</v>
      </c>
      <c r="T291" s="6">
        <v>100000</v>
      </c>
      <c r="U291" s="9">
        <f t="shared" si="50"/>
        <v>6097.5609756097547</v>
      </c>
      <c r="V291" s="8">
        <f t="shared" si="51"/>
        <v>6.4935064935064915E-2</v>
      </c>
      <c r="W291" s="23">
        <f t="shared" si="56"/>
        <v>81064.919543400058</v>
      </c>
      <c r="X291" s="23">
        <f t="shared" si="57"/>
        <v>86328.875357906552</v>
      </c>
      <c r="Y291" s="23">
        <f t="shared" si="58"/>
        <v>5263.9558145064948</v>
      </c>
      <c r="Z291" s="4">
        <f t="shared" si="59"/>
        <v>6.4935064935064901E-2</v>
      </c>
      <c r="AA291" s="6">
        <v>707</v>
      </c>
      <c r="AB291" s="6">
        <v>1885</v>
      </c>
      <c r="AC291" s="6">
        <f t="shared" si="52"/>
        <v>131</v>
      </c>
      <c r="AD291" s="6" t="s">
        <v>63</v>
      </c>
    </row>
    <row r="292" spans="1:30" x14ac:dyDescent="0.2">
      <c r="A292">
        <v>39</v>
      </c>
      <c r="B292" s="6" t="s">
        <v>1607</v>
      </c>
      <c r="C292" s="6" t="s">
        <v>22</v>
      </c>
      <c r="D292" s="6" t="s">
        <v>23</v>
      </c>
      <c r="E292" s="2" t="s">
        <v>2768</v>
      </c>
      <c r="F292" s="6">
        <v>31</v>
      </c>
      <c r="G292" s="6">
        <v>40</v>
      </c>
      <c r="H292" s="7">
        <v>42638</v>
      </c>
      <c r="I292" s="7">
        <v>42640</v>
      </c>
      <c r="J292" s="7" t="s">
        <v>2541</v>
      </c>
      <c r="K292" s="17">
        <f t="shared" si="53"/>
        <v>275.91000000000003</v>
      </c>
      <c r="L292" s="20">
        <f t="shared" si="54"/>
        <v>0.86328875357906554</v>
      </c>
      <c r="M292" s="6" t="s">
        <v>2548</v>
      </c>
      <c r="N292" s="6">
        <v>2490000</v>
      </c>
      <c r="O292" s="6">
        <v>3250000</v>
      </c>
      <c r="P292" s="6">
        <f t="shared" si="48"/>
        <v>760000</v>
      </c>
      <c r="Q292" s="8">
        <f t="shared" si="49"/>
        <v>0.30522088353413657</v>
      </c>
      <c r="R292" s="6"/>
      <c r="S292" s="5">
        <f t="shared" si="55"/>
        <v>80322.580645161288</v>
      </c>
      <c r="T292" s="6">
        <v>104839</v>
      </c>
      <c r="U292" s="9">
        <f t="shared" si="50"/>
        <v>24516.419354838712</v>
      </c>
      <c r="V292" s="8">
        <f t="shared" si="51"/>
        <v>0.30522449799196794</v>
      </c>
      <c r="W292" s="23">
        <f t="shared" si="56"/>
        <v>69341.580529415267</v>
      </c>
      <c r="X292" s="23">
        <f t="shared" si="57"/>
        <v>90506.329636475653</v>
      </c>
      <c r="Y292" s="23">
        <f t="shared" si="58"/>
        <v>21164.749107060386</v>
      </c>
      <c r="Z292" s="4">
        <f t="shared" si="59"/>
        <v>0.30522449799196782</v>
      </c>
      <c r="AA292" s="6">
        <v>925</v>
      </c>
      <c r="AB292" s="6">
        <v>1890</v>
      </c>
      <c r="AC292" s="6">
        <f t="shared" si="52"/>
        <v>126</v>
      </c>
      <c r="AD292" s="6" t="s">
        <v>44</v>
      </c>
    </row>
    <row r="293" spans="1:30" x14ac:dyDescent="0.2">
      <c r="A293">
        <v>39</v>
      </c>
      <c r="B293" s="6" t="s">
        <v>2629</v>
      </c>
      <c r="C293" s="6" t="s">
        <v>22</v>
      </c>
      <c r="D293" s="6" t="s">
        <v>23</v>
      </c>
      <c r="E293" s="2" t="s">
        <v>2768</v>
      </c>
      <c r="F293" s="6">
        <v>61</v>
      </c>
      <c r="G293" s="6">
        <v>67</v>
      </c>
      <c r="H293" s="7">
        <v>42637</v>
      </c>
      <c r="I293" s="7">
        <v>42640</v>
      </c>
      <c r="J293" s="7" t="s">
        <v>2541</v>
      </c>
      <c r="K293" s="17">
        <f t="shared" si="53"/>
        <v>275.91000000000003</v>
      </c>
      <c r="L293" s="20">
        <f t="shared" si="54"/>
        <v>0.86328875357906554</v>
      </c>
      <c r="M293" s="6" t="s">
        <v>2550</v>
      </c>
      <c r="N293" s="6">
        <v>5490000</v>
      </c>
      <c r="O293" s="6">
        <v>6300000</v>
      </c>
      <c r="P293" s="6">
        <f t="shared" si="48"/>
        <v>810000</v>
      </c>
      <c r="Q293" s="8">
        <f t="shared" si="49"/>
        <v>0.14754098360655737</v>
      </c>
      <c r="R293" s="6">
        <v>170000</v>
      </c>
      <c r="S293" s="5">
        <f t="shared" si="55"/>
        <v>92786.885245901634</v>
      </c>
      <c r="T293" s="6">
        <v>106066</v>
      </c>
      <c r="U293" s="9">
        <f t="shared" si="50"/>
        <v>13279.114754098366</v>
      </c>
      <c r="V293" s="8">
        <f t="shared" si="51"/>
        <v>0.14311413427561845</v>
      </c>
      <c r="W293" s="23">
        <f t="shared" si="56"/>
        <v>80101.874512418202</v>
      </c>
      <c r="X293" s="23">
        <f t="shared" si="57"/>
        <v>91565.584937117164</v>
      </c>
      <c r="Y293" s="23">
        <f t="shared" si="58"/>
        <v>11463.710424698962</v>
      </c>
      <c r="Z293" s="4">
        <f t="shared" si="59"/>
        <v>0.1431141342756185</v>
      </c>
      <c r="AA293" s="6">
        <v>538</v>
      </c>
      <c r="AB293" s="6">
        <v>2015</v>
      </c>
      <c r="AC293" s="6">
        <f t="shared" si="52"/>
        <v>1</v>
      </c>
      <c r="AD293" s="6" t="s">
        <v>1142</v>
      </c>
    </row>
    <row r="294" spans="1:30" x14ac:dyDescent="0.2">
      <c r="A294">
        <v>39</v>
      </c>
      <c r="B294" s="6" t="s">
        <v>1679</v>
      </c>
      <c r="C294" s="6" t="s">
        <v>22</v>
      </c>
      <c r="D294" s="6" t="s">
        <v>23</v>
      </c>
      <c r="E294" s="2" t="s">
        <v>2768</v>
      </c>
      <c r="F294" s="6">
        <v>42</v>
      </c>
      <c r="G294" s="6">
        <v>46</v>
      </c>
      <c r="H294" s="7">
        <v>42637</v>
      </c>
      <c r="I294" s="7">
        <v>42641</v>
      </c>
      <c r="J294" s="7" t="s">
        <v>2541</v>
      </c>
      <c r="K294" s="17">
        <f t="shared" si="53"/>
        <v>275.91000000000003</v>
      </c>
      <c r="L294" s="20">
        <f t="shared" si="54"/>
        <v>0.86328875357906554</v>
      </c>
      <c r="M294" s="6" t="s">
        <v>2546</v>
      </c>
      <c r="N294" s="6">
        <v>3600000</v>
      </c>
      <c r="O294" s="6">
        <v>4050000</v>
      </c>
      <c r="P294" s="6">
        <f t="shared" si="48"/>
        <v>450000</v>
      </c>
      <c r="Q294" s="8">
        <f t="shared" si="49"/>
        <v>0.125</v>
      </c>
      <c r="R294" s="6"/>
      <c r="S294" s="5">
        <f t="shared" si="55"/>
        <v>85714.28571428571</v>
      </c>
      <c r="T294" s="6">
        <v>96429</v>
      </c>
      <c r="U294" s="9">
        <f t="shared" si="50"/>
        <v>10714.71428571429</v>
      </c>
      <c r="V294" s="8">
        <f t="shared" si="51"/>
        <v>0.12500500000000006</v>
      </c>
      <c r="W294" s="23">
        <f t="shared" si="56"/>
        <v>73996.17887820561</v>
      </c>
      <c r="X294" s="23">
        <f t="shared" si="57"/>
        <v>83246.071218875717</v>
      </c>
      <c r="Y294" s="23">
        <f t="shared" si="58"/>
        <v>9249.8923406701069</v>
      </c>
      <c r="Z294" s="4">
        <f t="shared" si="59"/>
        <v>0.1250050000000002</v>
      </c>
      <c r="AA294" s="10">
        <v>2622</v>
      </c>
      <c r="AB294" s="6">
        <v>1997</v>
      </c>
      <c r="AC294" s="6">
        <f t="shared" si="52"/>
        <v>19</v>
      </c>
      <c r="AD294" s="6" t="s">
        <v>383</v>
      </c>
    </row>
    <row r="295" spans="1:30" x14ac:dyDescent="0.2">
      <c r="A295">
        <v>39</v>
      </c>
      <c r="B295" s="6" t="s">
        <v>2694</v>
      </c>
      <c r="C295" s="6" t="s">
        <v>22</v>
      </c>
      <c r="D295" s="6" t="s">
        <v>23</v>
      </c>
      <c r="E295" s="2" t="s">
        <v>2768</v>
      </c>
      <c r="F295" s="6">
        <v>84</v>
      </c>
      <c r="G295" s="6">
        <v>92</v>
      </c>
      <c r="H295" s="7">
        <v>42637</v>
      </c>
      <c r="I295" s="7">
        <v>42641</v>
      </c>
      <c r="J295" s="7" t="s">
        <v>2541</v>
      </c>
      <c r="K295" s="17">
        <f t="shared" si="53"/>
        <v>275.91000000000003</v>
      </c>
      <c r="L295" s="20">
        <f t="shared" si="54"/>
        <v>0.86328875357906554</v>
      </c>
      <c r="M295" s="6" t="s">
        <v>2546</v>
      </c>
      <c r="N295" s="6">
        <v>3190000</v>
      </c>
      <c r="O295" s="6">
        <v>3555000</v>
      </c>
      <c r="P295" s="6">
        <f t="shared" si="48"/>
        <v>365000</v>
      </c>
      <c r="Q295" s="8">
        <f t="shared" si="49"/>
        <v>0.11442006269592477</v>
      </c>
      <c r="R295" s="6">
        <v>7890</v>
      </c>
      <c r="S295" s="5">
        <f t="shared" si="55"/>
        <v>38070.119047619046</v>
      </c>
      <c r="T295" s="6">
        <v>42415</v>
      </c>
      <c r="U295" s="9">
        <f t="shared" si="50"/>
        <v>4344.8809523809541</v>
      </c>
      <c r="V295" s="8">
        <f t="shared" si="51"/>
        <v>0.11412837839950722</v>
      </c>
      <c r="W295" s="23">
        <f t="shared" si="56"/>
        <v>32865.50562122569</v>
      </c>
      <c r="X295" s="23">
        <f t="shared" si="57"/>
        <v>36616.392483056065</v>
      </c>
      <c r="Y295" s="23">
        <f t="shared" si="58"/>
        <v>3750.886861830375</v>
      </c>
      <c r="Z295" s="4">
        <f t="shared" si="59"/>
        <v>0.11412837839950715</v>
      </c>
      <c r="AA295" s="10">
        <v>17467</v>
      </c>
      <c r="AB295" s="6">
        <v>1999</v>
      </c>
      <c r="AC295" s="6">
        <f t="shared" si="52"/>
        <v>17</v>
      </c>
      <c r="AD295" s="6" t="s">
        <v>112</v>
      </c>
    </row>
    <row r="296" spans="1:30" x14ac:dyDescent="0.2">
      <c r="A296">
        <v>39</v>
      </c>
      <c r="B296" s="6" t="s">
        <v>1508</v>
      </c>
      <c r="C296" s="6" t="s">
        <v>22</v>
      </c>
      <c r="D296" s="6" t="s">
        <v>23</v>
      </c>
      <c r="E296" s="2" t="s">
        <v>2768</v>
      </c>
      <c r="F296" s="6">
        <v>72</v>
      </c>
      <c r="G296" s="6">
        <v>80</v>
      </c>
      <c r="H296" s="7">
        <v>42640</v>
      </c>
      <c r="I296" s="7">
        <v>42642</v>
      </c>
      <c r="J296" s="7" t="s">
        <v>2541</v>
      </c>
      <c r="K296" s="17">
        <f t="shared" si="53"/>
        <v>275.91000000000003</v>
      </c>
      <c r="L296" s="20">
        <f t="shared" si="54"/>
        <v>0.86328875357906554</v>
      </c>
      <c r="M296" s="6" t="s">
        <v>2548</v>
      </c>
      <c r="N296" s="6">
        <v>5990000</v>
      </c>
      <c r="O296" s="6">
        <v>6900000</v>
      </c>
      <c r="P296" s="6">
        <f t="shared" si="48"/>
        <v>910000</v>
      </c>
      <c r="Q296" s="8">
        <f t="shared" si="49"/>
        <v>0.15191986644407346</v>
      </c>
      <c r="R296" s="6">
        <v>20300</v>
      </c>
      <c r="S296" s="5">
        <f t="shared" si="55"/>
        <v>83476.388888888891</v>
      </c>
      <c r="T296" s="6">
        <v>96115</v>
      </c>
      <c r="U296" s="9">
        <f t="shared" si="50"/>
        <v>12638.611111111109</v>
      </c>
      <c r="V296" s="8">
        <f t="shared" si="51"/>
        <v>0.15140342412192401</v>
      </c>
      <c r="W296" s="23">
        <f t="shared" si="56"/>
        <v>72064.227717170244</v>
      </c>
      <c r="X296" s="23">
        <f t="shared" si="57"/>
        <v>82974.998550251883</v>
      </c>
      <c r="Y296" s="23">
        <f t="shared" si="58"/>
        <v>10910.770833081639</v>
      </c>
      <c r="Z296" s="4">
        <f t="shared" si="59"/>
        <v>0.15140342412192401</v>
      </c>
      <c r="AA296" s="10">
        <v>1716</v>
      </c>
      <c r="AB296" s="6">
        <v>1972</v>
      </c>
      <c r="AC296" s="6">
        <f t="shared" si="52"/>
        <v>44</v>
      </c>
      <c r="AD296" s="6" t="s">
        <v>67</v>
      </c>
    </row>
    <row r="297" spans="1:30" x14ac:dyDescent="0.2">
      <c r="A297">
        <v>39</v>
      </c>
      <c r="B297" s="2" t="s">
        <v>2693</v>
      </c>
      <c r="C297" s="2" t="s">
        <v>22</v>
      </c>
      <c r="D297" s="2" t="s">
        <v>23</v>
      </c>
      <c r="E297" s="2" t="s">
        <v>2768</v>
      </c>
      <c r="F297" s="2">
        <v>83</v>
      </c>
      <c r="G297" s="2">
        <v>96</v>
      </c>
      <c r="H297" s="3">
        <v>42640</v>
      </c>
      <c r="I297" s="3">
        <v>42642</v>
      </c>
      <c r="J297" s="7" t="s">
        <v>2541</v>
      </c>
      <c r="K297" s="17">
        <f t="shared" si="53"/>
        <v>275.91000000000003</v>
      </c>
      <c r="L297" s="20">
        <f t="shared" si="54"/>
        <v>0.86328875357906554</v>
      </c>
      <c r="M297" s="2" t="s">
        <v>2548</v>
      </c>
      <c r="N297" s="2">
        <v>5790000</v>
      </c>
      <c r="O297" s="2">
        <v>6400000</v>
      </c>
      <c r="P297" s="2">
        <f t="shared" si="48"/>
        <v>610000</v>
      </c>
      <c r="Q297" s="4">
        <f t="shared" si="49"/>
        <v>0.10535405872193437</v>
      </c>
      <c r="R297" s="2"/>
      <c r="S297" s="5">
        <f t="shared" si="55"/>
        <v>69759.03614457832</v>
      </c>
      <c r="T297" s="2">
        <v>77108</v>
      </c>
      <c r="U297" s="5">
        <f t="shared" si="50"/>
        <v>7348.9638554216799</v>
      </c>
      <c r="V297" s="4">
        <f t="shared" si="51"/>
        <v>0.10534784110535395</v>
      </c>
      <c r="W297" s="23">
        <f t="shared" si="56"/>
        <v>60222.191364129998</v>
      </c>
      <c r="X297" s="23">
        <f t="shared" si="57"/>
        <v>66566.469210974581</v>
      </c>
      <c r="Y297" s="23">
        <f t="shared" si="58"/>
        <v>6344.2778468445831</v>
      </c>
      <c r="Z297" s="4">
        <f t="shared" si="59"/>
        <v>0.1053478411053539</v>
      </c>
      <c r="AA297" s="2">
        <v>286</v>
      </c>
      <c r="AB297" s="2">
        <v>1886</v>
      </c>
      <c r="AC297" s="2">
        <f t="shared" si="52"/>
        <v>130</v>
      </c>
      <c r="AD297" s="2" t="s">
        <v>25</v>
      </c>
    </row>
    <row r="298" spans="1:30" x14ac:dyDescent="0.2">
      <c r="A298">
        <v>40</v>
      </c>
      <c r="B298" s="2" t="s">
        <v>115</v>
      </c>
      <c r="C298" s="2" t="s">
        <v>22</v>
      </c>
      <c r="D298" s="2" t="s">
        <v>23</v>
      </c>
      <c r="E298" s="2" t="s">
        <v>2768</v>
      </c>
      <c r="F298" s="2">
        <v>32</v>
      </c>
      <c r="G298" s="2">
        <v>36</v>
      </c>
      <c r="H298" s="3">
        <v>42646</v>
      </c>
      <c r="I298" s="3">
        <v>42646</v>
      </c>
      <c r="J298" s="3" t="s">
        <v>2542</v>
      </c>
      <c r="K298" s="17">
        <f t="shared" si="53"/>
        <v>281.13</v>
      </c>
      <c r="L298" s="20">
        <f t="shared" si="54"/>
        <v>0.84725927506847365</v>
      </c>
      <c r="M298" s="2" t="s">
        <v>2554</v>
      </c>
      <c r="N298" s="2">
        <v>3200000</v>
      </c>
      <c r="O298" s="2">
        <v>3200000</v>
      </c>
      <c r="P298" s="2">
        <f t="shared" si="48"/>
        <v>0</v>
      </c>
      <c r="Q298" s="4">
        <f t="shared" si="49"/>
        <v>0</v>
      </c>
      <c r="R298" s="2">
        <v>15803</v>
      </c>
      <c r="S298" s="5">
        <f t="shared" si="55"/>
        <v>100493.84375</v>
      </c>
      <c r="T298" s="2">
        <v>100494</v>
      </c>
      <c r="U298" s="5">
        <f t="shared" si="50"/>
        <v>0.15625</v>
      </c>
      <c r="V298" s="4">
        <f t="shared" si="51"/>
        <v>1.554821610652145E-6</v>
      </c>
      <c r="W298" s="23">
        <f t="shared" si="56"/>
        <v>85144.341204469456</v>
      </c>
      <c r="X298" s="23">
        <f t="shared" si="57"/>
        <v>85144.473588731198</v>
      </c>
      <c r="Y298" s="23">
        <f t="shared" si="58"/>
        <v>0.13238426174211781</v>
      </c>
      <c r="Z298" s="4">
        <f t="shared" si="59"/>
        <v>1.5548216108009372E-6</v>
      </c>
      <c r="AA298" s="2">
        <v>714</v>
      </c>
      <c r="AB298" s="2">
        <v>1898</v>
      </c>
      <c r="AC298" s="2">
        <f t="shared" si="52"/>
        <v>118</v>
      </c>
      <c r="AD298" s="2" t="s">
        <v>37</v>
      </c>
    </row>
    <row r="299" spans="1:30" x14ac:dyDescent="0.2">
      <c r="A299">
        <v>40</v>
      </c>
      <c r="B299" s="6" t="s">
        <v>1300</v>
      </c>
      <c r="C299" s="6" t="s">
        <v>22</v>
      </c>
      <c r="D299" s="6" t="s">
        <v>23</v>
      </c>
      <c r="E299" s="2" t="s">
        <v>2768</v>
      </c>
      <c r="F299" s="6">
        <v>41</v>
      </c>
      <c r="G299" s="6">
        <v>46</v>
      </c>
      <c r="H299" s="7">
        <v>42643</v>
      </c>
      <c r="I299" s="7">
        <v>42647</v>
      </c>
      <c r="J299" s="7" t="s">
        <v>2542</v>
      </c>
      <c r="K299" s="17">
        <f t="shared" si="53"/>
        <v>281.13</v>
      </c>
      <c r="L299" s="20">
        <f t="shared" si="54"/>
        <v>0.84725927506847365</v>
      </c>
      <c r="M299" s="6" t="s">
        <v>2546</v>
      </c>
      <c r="N299" s="6">
        <v>3990000</v>
      </c>
      <c r="O299" s="6">
        <v>4520000</v>
      </c>
      <c r="P299" s="6">
        <f t="shared" si="48"/>
        <v>530000</v>
      </c>
      <c r="Q299" s="8">
        <f t="shared" si="49"/>
        <v>0.13283208020050125</v>
      </c>
      <c r="R299" s="6">
        <v>2607</v>
      </c>
      <c r="S299" s="5">
        <f t="shared" si="55"/>
        <v>97380.658536585368</v>
      </c>
      <c r="T299" s="6">
        <v>110307</v>
      </c>
      <c r="U299" s="9">
        <f t="shared" si="50"/>
        <v>12926.341463414632</v>
      </c>
      <c r="V299" s="8">
        <f t="shared" si="51"/>
        <v>0.13274033732846732</v>
      </c>
      <c r="W299" s="23">
        <f t="shared" si="56"/>
        <v>82506.666157397893</v>
      </c>
      <c r="X299" s="23">
        <f t="shared" si="57"/>
        <v>93458.628854978117</v>
      </c>
      <c r="Y299" s="23">
        <f t="shared" si="58"/>
        <v>10951.962697580224</v>
      </c>
      <c r="Z299" s="4">
        <f t="shared" si="59"/>
        <v>0.13274033732846718</v>
      </c>
      <c r="AA299" s="6">
        <v>692</v>
      </c>
      <c r="AB299" s="6">
        <v>1899</v>
      </c>
      <c r="AC299" s="6">
        <f t="shared" si="52"/>
        <v>117</v>
      </c>
      <c r="AD299" s="6" t="s">
        <v>27</v>
      </c>
    </row>
    <row r="300" spans="1:30" x14ac:dyDescent="0.2">
      <c r="A300">
        <v>40</v>
      </c>
      <c r="B300" s="2" t="s">
        <v>2634</v>
      </c>
      <c r="C300" s="2" t="s">
        <v>22</v>
      </c>
      <c r="D300" s="2" t="s">
        <v>23</v>
      </c>
      <c r="E300" s="2" t="s">
        <v>2768</v>
      </c>
      <c r="F300" s="2">
        <v>64</v>
      </c>
      <c r="G300" s="2">
        <v>72</v>
      </c>
      <c r="H300" s="3">
        <v>42643</v>
      </c>
      <c r="I300" s="3">
        <v>42647</v>
      </c>
      <c r="J300" s="3" t="s">
        <v>2542</v>
      </c>
      <c r="K300" s="17">
        <f t="shared" si="53"/>
        <v>281.13</v>
      </c>
      <c r="L300" s="20">
        <f t="shared" si="54"/>
        <v>0.84725927506847365</v>
      </c>
      <c r="M300" s="2" t="s">
        <v>2546</v>
      </c>
      <c r="N300" s="2">
        <v>4600000</v>
      </c>
      <c r="O300" s="2">
        <v>4975000</v>
      </c>
      <c r="P300" s="2">
        <f t="shared" si="48"/>
        <v>375000</v>
      </c>
      <c r="Q300" s="4">
        <f t="shared" si="49"/>
        <v>8.1521739130434784E-2</v>
      </c>
      <c r="R300" s="2">
        <v>4265</v>
      </c>
      <c r="S300" s="5">
        <f t="shared" si="55"/>
        <v>71941.640625</v>
      </c>
      <c r="T300" s="2">
        <v>77801</v>
      </c>
      <c r="U300" s="5">
        <f t="shared" si="50"/>
        <v>5859.359375</v>
      </c>
      <c r="V300" s="4">
        <f t="shared" si="51"/>
        <v>8.1446007126001654E-2</v>
      </c>
      <c r="W300" s="23">
        <f t="shared" si="56"/>
        <v>60953.222283174153</v>
      </c>
      <c r="X300" s="23">
        <f t="shared" si="57"/>
        <v>65917.618859602313</v>
      </c>
      <c r="Y300" s="23">
        <f t="shared" si="58"/>
        <v>4964.3965764281602</v>
      </c>
      <c r="Z300" s="4">
        <f t="shared" si="59"/>
        <v>8.1446007126001571E-2</v>
      </c>
      <c r="AA300" s="11">
        <v>6006</v>
      </c>
      <c r="AB300" s="2">
        <v>1984</v>
      </c>
      <c r="AC300" s="2">
        <f t="shared" si="52"/>
        <v>32</v>
      </c>
      <c r="AD300" s="2" t="s">
        <v>79</v>
      </c>
    </row>
    <row r="301" spans="1:30" x14ac:dyDescent="0.2">
      <c r="A301">
        <v>40</v>
      </c>
      <c r="B301" s="2" t="s">
        <v>2666</v>
      </c>
      <c r="C301" s="2" t="s">
        <v>22</v>
      </c>
      <c r="D301" s="2" t="s">
        <v>23</v>
      </c>
      <c r="E301" s="2" t="s">
        <v>2768</v>
      </c>
      <c r="F301" s="2">
        <v>74</v>
      </c>
      <c r="G301" s="2">
        <v>83</v>
      </c>
      <c r="H301" s="3">
        <v>42644</v>
      </c>
      <c r="I301" s="3">
        <v>42647</v>
      </c>
      <c r="J301" s="7" t="s">
        <v>2542</v>
      </c>
      <c r="K301" s="17">
        <f t="shared" si="53"/>
        <v>281.13</v>
      </c>
      <c r="L301" s="20">
        <f t="shared" si="54"/>
        <v>0.84725927506847365</v>
      </c>
      <c r="M301" s="2" t="s">
        <v>2550</v>
      </c>
      <c r="N301" s="2">
        <v>5400000</v>
      </c>
      <c r="O301" s="2">
        <v>5850000</v>
      </c>
      <c r="P301" s="2">
        <f t="shared" si="48"/>
        <v>450000</v>
      </c>
      <c r="Q301" s="4">
        <f t="shared" si="49"/>
        <v>8.3333333333333329E-2</v>
      </c>
      <c r="R301" s="2">
        <v>32023</v>
      </c>
      <c r="S301" s="5">
        <f t="shared" si="55"/>
        <v>73405.716216216213</v>
      </c>
      <c r="T301" s="2">
        <v>79487</v>
      </c>
      <c r="U301" s="5">
        <f t="shared" si="50"/>
        <v>6081.2837837837869</v>
      </c>
      <c r="V301" s="4">
        <f t="shared" si="51"/>
        <v>8.2844825951583836E-2</v>
      </c>
      <c r="W301" s="23">
        <f t="shared" si="56"/>
        <v>62193.673907233446</v>
      </c>
      <c r="X301" s="23">
        <f t="shared" si="57"/>
        <v>67346.09799736776</v>
      </c>
      <c r="Y301" s="23">
        <f t="shared" si="58"/>
        <v>5152.4240901343146</v>
      </c>
      <c r="Z301" s="4">
        <f t="shared" si="59"/>
        <v>8.2844825951583823E-2</v>
      </c>
      <c r="AA301" s="2">
        <v>435</v>
      </c>
      <c r="AB301" s="2">
        <v>1891</v>
      </c>
      <c r="AC301" s="2">
        <f t="shared" si="52"/>
        <v>125</v>
      </c>
      <c r="AD301" s="2" t="s">
        <v>494</v>
      </c>
    </row>
    <row r="302" spans="1:30" x14ac:dyDescent="0.2">
      <c r="A302">
        <v>40</v>
      </c>
      <c r="B302" s="6" t="s">
        <v>2706</v>
      </c>
      <c r="C302" s="6" t="s">
        <v>22</v>
      </c>
      <c r="D302" s="6" t="s">
        <v>23</v>
      </c>
      <c r="E302" s="2" t="s">
        <v>2768</v>
      </c>
      <c r="F302" s="6">
        <v>88</v>
      </c>
      <c r="G302" s="6">
        <v>96</v>
      </c>
      <c r="H302" s="7">
        <v>42644</v>
      </c>
      <c r="I302" s="7">
        <v>42648</v>
      </c>
      <c r="J302" s="3" t="s">
        <v>2542</v>
      </c>
      <c r="K302" s="17">
        <f t="shared" si="53"/>
        <v>281.13</v>
      </c>
      <c r="L302" s="20">
        <f t="shared" si="54"/>
        <v>0.84725927506847365</v>
      </c>
      <c r="M302" s="6" t="s">
        <v>2546</v>
      </c>
      <c r="N302" s="6">
        <v>5350000</v>
      </c>
      <c r="O302" s="6">
        <v>6000000</v>
      </c>
      <c r="P302" s="6">
        <f t="shared" si="48"/>
        <v>650000</v>
      </c>
      <c r="Q302" s="8">
        <f t="shared" si="49"/>
        <v>0.12149532710280374</v>
      </c>
      <c r="R302" s="6">
        <v>18000</v>
      </c>
      <c r="S302" s="5">
        <f t="shared" si="55"/>
        <v>61000</v>
      </c>
      <c r="T302" s="6">
        <v>68386</v>
      </c>
      <c r="U302" s="9">
        <f t="shared" si="50"/>
        <v>7386</v>
      </c>
      <c r="V302" s="8">
        <f t="shared" si="51"/>
        <v>0.12108196721311476</v>
      </c>
      <c r="W302" s="23">
        <f t="shared" si="56"/>
        <v>51682.81577917689</v>
      </c>
      <c r="X302" s="23">
        <f t="shared" si="57"/>
        <v>57940.672784832641</v>
      </c>
      <c r="Y302" s="23">
        <f t="shared" si="58"/>
        <v>6257.857005655751</v>
      </c>
      <c r="Z302" s="4">
        <f t="shared" si="59"/>
        <v>0.12108196721311484</v>
      </c>
      <c r="AA302" s="10">
        <v>3229</v>
      </c>
      <c r="AB302" s="6">
        <v>1955</v>
      </c>
      <c r="AC302" s="6">
        <f t="shared" si="52"/>
        <v>61</v>
      </c>
      <c r="AD302" s="6" t="s">
        <v>569</v>
      </c>
    </row>
    <row r="303" spans="1:30" x14ac:dyDescent="0.2">
      <c r="A303">
        <v>40</v>
      </c>
      <c r="B303" s="6" t="s">
        <v>2587</v>
      </c>
      <c r="C303" s="6" t="s">
        <v>22</v>
      </c>
      <c r="D303" s="6" t="s">
        <v>23</v>
      </c>
      <c r="E303" s="2" t="s">
        <v>2768</v>
      </c>
      <c r="F303" s="6">
        <v>46</v>
      </c>
      <c r="G303" s="6">
        <v>57</v>
      </c>
      <c r="H303" s="7">
        <v>42646</v>
      </c>
      <c r="I303" s="7">
        <v>42649</v>
      </c>
      <c r="J303" s="7" t="s">
        <v>2542</v>
      </c>
      <c r="K303" s="17">
        <f t="shared" si="53"/>
        <v>281.13</v>
      </c>
      <c r="L303" s="20">
        <f t="shared" si="54"/>
        <v>0.84725927506847365</v>
      </c>
      <c r="M303" s="6" t="s">
        <v>2550</v>
      </c>
      <c r="N303" s="6">
        <v>4200000</v>
      </c>
      <c r="O303" s="6">
        <v>4500000</v>
      </c>
      <c r="P303" s="6">
        <f t="shared" si="48"/>
        <v>300000</v>
      </c>
      <c r="Q303" s="8">
        <f t="shared" si="49"/>
        <v>7.1428571428571425E-2</v>
      </c>
      <c r="R303" s="6">
        <v>2559</v>
      </c>
      <c r="S303" s="5">
        <f t="shared" si="55"/>
        <v>91359.978260869568</v>
      </c>
      <c r="T303" s="6">
        <v>97882</v>
      </c>
      <c r="U303" s="9">
        <f t="shared" si="50"/>
        <v>6522.0217391304323</v>
      </c>
      <c r="V303" s="8">
        <f t="shared" si="51"/>
        <v>7.1388170873984136E-2</v>
      </c>
      <c r="W303" s="23">
        <f t="shared" si="56"/>
        <v>77405.588951575861</v>
      </c>
      <c r="X303" s="23">
        <f t="shared" si="57"/>
        <v>82931.432362252337</v>
      </c>
      <c r="Y303" s="23">
        <f t="shared" si="58"/>
        <v>5525.8434106764762</v>
      </c>
      <c r="Z303" s="4">
        <f t="shared" si="59"/>
        <v>7.1388170873984136E-2</v>
      </c>
      <c r="AA303" s="10">
        <v>1743</v>
      </c>
      <c r="AB303" s="6">
        <v>1894</v>
      </c>
      <c r="AC303" s="6">
        <f t="shared" si="52"/>
        <v>122</v>
      </c>
      <c r="AD303" s="6" t="s">
        <v>103</v>
      </c>
    </row>
    <row r="304" spans="1:30" x14ac:dyDescent="0.2">
      <c r="A304">
        <v>40</v>
      </c>
      <c r="B304" s="2" t="s">
        <v>633</v>
      </c>
      <c r="C304" s="2" t="s">
        <v>22</v>
      </c>
      <c r="D304" s="2" t="s">
        <v>23</v>
      </c>
      <c r="E304" s="2" t="s">
        <v>2768</v>
      </c>
      <c r="F304" s="2">
        <v>64</v>
      </c>
      <c r="G304" s="2">
        <v>74</v>
      </c>
      <c r="H304" s="3">
        <v>42647</v>
      </c>
      <c r="I304" s="3">
        <v>42649</v>
      </c>
      <c r="J304" s="3" t="s">
        <v>2542</v>
      </c>
      <c r="K304" s="17">
        <f t="shared" si="53"/>
        <v>281.13</v>
      </c>
      <c r="L304" s="20">
        <f t="shared" si="54"/>
        <v>0.84725927506847365</v>
      </c>
      <c r="M304" s="2" t="s">
        <v>2548</v>
      </c>
      <c r="N304" s="2">
        <v>5000000</v>
      </c>
      <c r="O304" s="2">
        <v>5300000</v>
      </c>
      <c r="P304" s="2">
        <f t="shared" si="48"/>
        <v>300000</v>
      </c>
      <c r="Q304" s="4">
        <f t="shared" si="49"/>
        <v>0.06</v>
      </c>
      <c r="R304" s="2"/>
      <c r="S304" s="5">
        <f t="shared" si="55"/>
        <v>78125</v>
      </c>
      <c r="T304" s="2">
        <v>82813</v>
      </c>
      <c r="U304" s="5">
        <f t="shared" si="50"/>
        <v>4688</v>
      </c>
      <c r="V304" s="4">
        <f t="shared" si="51"/>
        <v>6.0006400000000001E-2</v>
      </c>
      <c r="W304" s="23">
        <f t="shared" si="56"/>
        <v>66192.130864724502</v>
      </c>
      <c r="X304" s="23">
        <f t="shared" si="57"/>
        <v>70164.082346245516</v>
      </c>
      <c r="Y304" s="23">
        <f t="shared" si="58"/>
        <v>3971.9514815210132</v>
      </c>
      <c r="Z304" s="4">
        <f t="shared" si="59"/>
        <v>6.0006400000000133E-2</v>
      </c>
      <c r="AA304" s="11">
        <v>1596</v>
      </c>
      <c r="AB304" s="2">
        <v>2007</v>
      </c>
      <c r="AC304" s="2">
        <f t="shared" si="52"/>
        <v>9</v>
      </c>
      <c r="AD304" s="2" t="s">
        <v>217</v>
      </c>
    </row>
    <row r="305" spans="1:30" x14ac:dyDescent="0.2">
      <c r="A305">
        <v>40</v>
      </c>
      <c r="B305" s="2" t="s">
        <v>2250</v>
      </c>
      <c r="C305" s="2" t="s">
        <v>22</v>
      </c>
      <c r="D305" s="2" t="s">
        <v>23</v>
      </c>
      <c r="E305" s="2" t="s">
        <v>2768</v>
      </c>
      <c r="F305" s="2">
        <v>130</v>
      </c>
      <c r="G305" s="2">
        <v>148</v>
      </c>
      <c r="H305" s="3">
        <v>42646</v>
      </c>
      <c r="I305" s="3">
        <v>42650</v>
      </c>
      <c r="J305" s="7" t="s">
        <v>2542</v>
      </c>
      <c r="K305" s="17">
        <f t="shared" si="53"/>
        <v>281.13</v>
      </c>
      <c r="L305" s="20">
        <f t="shared" si="54"/>
        <v>0.84725927506847365</v>
      </c>
      <c r="M305" s="2" t="s">
        <v>2546</v>
      </c>
      <c r="N305" s="2">
        <v>9000000</v>
      </c>
      <c r="O305" s="2">
        <v>10000000</v>
      </c>
      <c r="P305" s="2">
        <f t="shared" si="48"/>
        <v>1000000</v>
      </c>
      <c r="Q305" s="4">
        <f t="shared" si="49"/>
        <v>0.1111111111111111</v>
      </c>
      <c r="R305" s="2"/>
      <c r="S305" s="5">
        <f t="shared" si="55"/>
        <v>69230.769230769234</v>
      </c>
      <c r="T305" s="2">
        <v>76923</v>
      </c>
      <c r="U305" s="5">
        <f t="shared" si="50"/>
        <v>7692.2307692307659</v>
      </c>
      <c r="V305" s="4">
        <f t="shared" si="51"/>
        <v>0.11110999999999994</v>
      </c>
      <c r="W305" s="23">
        <f t="shared" si="56"/>
        <v>58656.411350894334</v>
      </c>
      <c r="X305" s="23">
        <f t="shared" si="57"/>
        <v>65173.7252160922</v>
      </c>
      <c r="Y305" s="23">
        <f t="shared" si="58"/>
        <v>6517.3138651978661</v>
      </c>
      <c r="Z305" s="4">
        <f t="shared" si="59"/>
        <v>0.11110999999999994</v>
      </c>
      <c r="AA305" s="2">
        <v>479</v>
      </c>
      <c r="AB305" s="2">
        <v>1897</v>
      </c>
      <c r="AC305" s="2">
        <f t="shared" si="52"/>
        <v>119</v>
      </c>
      <c r="AD305" s="2" t="s">
        <v>27</v>
      </c>
    </row>
    <row r="306" spans="1:30" x14ac:dyDescent="0.2">
      <c r="A306">
        <v>40</v>
      </c>
      <c r="B306" s="6" t="s">
        <v>106</v>
      </c>
      <c r="C306" s="6" t="s">
        <v>22</v>
      </c>
      <c r="D306" s="6" t="s">
        <v>23</v>
      </c>
      <c r="E306" s="2" t="s">
        <v>2768</v>
      </c>
      <c r="F306" s="6">
        <v>90</v>
      </c>
      <c r="G306" s="6">
        <v>98</v>
      </c>
      <c r="H306" s="7">
        <v>42647</v>
      </c>
      <c r="I306" s="7">
        <v>42651</v>
      </c>
      <c r="J306" s="3" t="s">
        <v>2542</v>
      </c>
      <c r="K306" s="17">
        <f t="shared" si="53"/>
        <v>281.13</v>
      </c>
      <c r="L306" s="20">
        <f t="shared" si="54"/>
        <v>0.84725927506847365</v>
      </c>
      <c r="M306" s="6" t="s">
        <v>2546</v>
      </c>
      <c r="N306" s="6">
        <v>5600000</v>
      </c>
      <c r="O306" s="6">
        <v>6100000</v>
      </c>
      <c r="P306" s="6">
        <f t="shared" si="48"/>
        <v>500000</v>
      </c>
      <c r="Q306" s="8">
        <f t="shared" si="49"/>
        <v>8.9285714285714288E-2</v>
      </c>
      <c r="R306" s="6"/>
      <c r="S306" s="5">
        <f t="shared" si="55"/>
        <v>62222.222222222219</v>
      </c>
      <c r="T306" s="6">
        <v>67778</v>
      </c>
      <c r="U306" s="9">
        <f t="shared" si="50"/>
        <v>5555.777777777781</v>
      </c>
      <c r="V306" s="8">
        <f t="shared" si="51"/>
        <v>8.9289285714285765E-2</v>
      </c>
      <c r="W306" s="23">
        <f t="shared" si="56"/>
        <v>52718.354893149466</v>
      </c>
      <c r="X306" s="23">
        <f t="shared" si="57"/>
        <v>57425.539145591007</v>
      </c>
      <c r="Y306" s="23">
        <f t="shared" si="58"/>
        <v>4707.1842524415406</v>
      </c>
      <c r="Z306" s="4">
        <f t="shared" si="59"/>
        <v>8.9289285714285821E-2</v>
      </c>
      <c r="AA306" s="10">
        <v>3001</v>
      </c>
      <c r="AB306" s="6">
        <v>1935</v>
      </c>
      <c r="AC306" s="6">
        <f t="shared" si="52"/>
        <v>81</v>
      </c>
      <c r="AD306" s="6" t="s">
        <v>108</v>
      </c>
    </row>
    <row r="307" spans="1:30" x14ac:dyDescent="0.2">
      <c r="A307">
        <v>41</v>
      </c>
      <c r="B307" s="2" t="s">
        <v>2581</v>
      </c>
      <c r="C307" s="2" t="s">
        <v>22</v>
      </c>
      <c r="D307" s="2" t="s">
        <v>23</v>
      </c>
      <c r="E307" s="2" t="s">
        <v>2768</v>
      </c>
      <c r="F307" s="2">
        <v>77</v>
      </c>
      <c r="G307" s="2">
        <v>86</v>
      </c>
      <c r="H307" s="3">
        <v>42653</v>
      </c>
      <c r="I307" s="3">
        <v>42653</v>
      </c>
      <c r="J307" s="7" t="s">
        <v>2542</v>
      </c>
      <c r="K307" s="17">
        <f t="shared" si="53"/>
        <v>281.13</v>
      </c>
      <c r="L307" s="20">
        <f t="shared" si="54"/>
        <v>0.84725927506847365</v>
      </c>
      <c r="M307" s="2" t="s">
        <v>2554</v>
      </c>
      <c r="N307" s="2">
        <v>4850000</v>
      </c>
      <c r="O307" s="2">
        <v>4850000</v>
      </c>
      <c r="P307" s="2">
        <f t="shared" si="48"/>
        <v>0</v>
      </c>
      <c r="Q307" s="4">
        <f t="shared" si="49"/>
        <v>0</v>
      </c>
      <c r="R307" s="2">
        <v>60493</v>
      </c>
      <c r="S307" s="5">
        <f t="shared" si="55"/>
        <v>63772.63636363636</v>
      </c>
      <c r="T307" s="2">
        <v>63773</v>
      </c>
      <c r="U307" s="5">
        <f t="shared" si="50"/>
        <v>0.36363636363967089</v>
      </c>
      <c r="V307" s="4">
        <f t="shared" si="51"/>
        <v>5.7020751277427048E-6</v>
      </c>
      <c r="W307" s="23">
        <f t="shared" si="56"/>
        <v>54031.957654659927</v>
      </c>
      <c r="X307" s="23">
        <f t="shared" si="57"/>
        <v>54032.265748941769</v>
      </c>
      <c r="Y307" s="23">
        <f t="shared" si="58"/>
        <v>0.30809428184147691</v>
      </c>
      <c r="Z307" s="4">
        <f t="shared" si="59"/>
        <v>5.7020751276611508E-6</v>
      </c>
      <c r="AA307" s="2">
        <v>243</v>
      </c>
      <c r="AB307" s="2">
        <v>1892</v>
      </c>
      <c r="AC307" s="2">
        <f t="shared" si="52"/>
        <v>124</v>
      </c>
      <c r="AD307" s="2" t="s">
        <v>27</v>
      </c>
    </row>
    <row r="308" spans="1:30" x14ac:dyDescent="0.2">
      <c r="A308">
        <v>41</v>
      </c>
      <c r="B308" s="6" t="s">
        <v>1883</v>
      </c>
      <c r="C308" s="6" t="s">
        <v>22</v>
      </c>
      <c r="D308" s="6" t="s">
        <v>23</v>
      </c>
      <c r="E308" s="2" t="s">
        <v>2768</v>
      </c>
      <c r="F308" s="6">
        <v>90</v>
      </c>
      <c r="G308" s="6"/>
      <c r="H308" s="7">
        <v>42651</v>
      </c>
      <c r="I308" s="7">
        <v>42653</v>
      </c>
      <c r="J308" s="3" t="s">
        <v>2542</v>
      </c>
      <c r="K308" s="17">
        <f t="shared" si="53"/>
        <v>281.13</v>
      </c>
      <c r="L308" s="20">
        <f t="shared" si="54"/>
        <v>0.84725927506847365</v>
      </c>
      <c r="M308" s="6" t="s">
        <v>2548</v>
      </c>
      <c r="N308" s="6">
        <v>5150000</v>
      </c>
      <c r="O308" s="6">
        <v>6150000</v>
      </c>
      <c r="P308" s="6">
        <f t="shared" si="48"/>
        <v>1000000</v>
      </c>
      <c r="Q308" s="8">
        <f t="shared" si="49"/>
        <v>0.1941747572815534</v>
      </c>
      <c r="R308" s="6">
        <v>46121</v>
      </c>
      <c r="S308" s="5">
        <f t="shared" si="55"/>
        <v>57734.677777777775</v>
      </c>
      <c r="T308" s="6">
        <v>68846</v>
      </c>
      <c r="U308" s="9">
        <f t="shared" si="50"/>
        <v>11111.322222222225</v>
      </c>
      <c r="V308" s="8">
        <f t="shared" si="51"/>
        <v>0.19245491011467983</v>
      </c>
      <c r="W308" s="23">
        <f t="shared" si="56"/>
        <v>48916.241240311916</v>
      </c>
      <c r="X308" s="23">
        <f t="shared" si="57"/>
        <v>58330.412051364139</v>
      </c>
      <c r="Y308" s="23">
        <f t="shared" si="58"/>
        <v>9414.1708110522231</v>
      </c>
      <c r="Z308" s="4">
        <f t="shared" si="59"/>
        <v>0.1924549101146798</v>
      </c>
      <c r="AA308" s="6">
        <v>911</v>
      </c>
      <c r="AB308" s="6">
        <v>1989</v>
      </c>
      <c r="AC308" s="6">
        <f t="shared" si="52"/>
        <v>27</v>
      </c>
      <c r="AD308" s="6" t="s">
        <v>231</v>
      </c>
    </row>
    <row r="309" spans="1:30" x14ac:dyDescent="0.2">
      <c r="A309">
        <v>41</v>
      </c>
      <c r="B309" s="6" t="s">
        <v>2758</v>
      </c>
      <c r="C309" s="6" t="s">
        <v>22</v>
      </c>
      <c r="D309" s="6" t="s">
        <v>23</v>
      </c>
      <c r="E309" s="2" t="s">
        <v>2768</v>
      </c>
      <c r="F309" s="6">
        <v>200</v>
      </c>
      <c r="G309" s="6">
        <v>225</v>
      </c>
      <c r="H309" s="7">
        <v>42650</v>
      </c>
      <c r="I309" s="7">
        <v>42653</v>
      </c>
      <c r="J309" s="7" t="s">
        <v>2542</v>
      </c>
      <c r="K309" s="17">
        <f t="shared" si="53"/>
        <v>281.13</v>
      </c>
      <c r="L309" s="20">
        <f t="shared" si="54"/>
        <v>0.84725927506847365</v>
      </c>
      <c r="M309" s="6" t="s">
        <v>2550</v>
      </c>
      <c r="N309" s="6">
        <v>13750000</v>
      </c>
      <c r="O309" s="6">
        <v>14500000</v>
      </c>
      <c r="P309" s="6">
        <f t="shared" si="48"/>
        <v>750000</v>
      </c>
      <c r="Q309" s="8">
        <f t="shared" si="49"/>
        <v>5.4545454545454543E-2</v>
      </c>
      <c r="R309" s="6"/>
      <c r="S309" s="5">
        <f t="shared" si="55"/>
        <v>68750</v>
      </c>
      <c r="T309" s="6">
        <v>72500</v>
      </c>
      <c r="U309" s="9">
        <f t="shared" si="50"/>
        <v>3750</v>
      </c>
      <c r="V309" s="8">
        <f t="shared" si="51"/>
        <v>5.4545454545454543E-2</v>
      </c>
      <c r="W309" s="23">
        <f t="shared" si="56"/>
        <v>58249.07516095756</v>
      </c>
      <c r="X309" s="23">
        <f t="shared" si="57"/>
        <v>61426.29744246434</v>
      </c>
      <c r="Y309" s="23">
        <f t="shared" si="58"/>
        <v>3177.2222815067798</v>
      </c>
      <c r="Z309" s="4">
        <f t="shared" si="59"/>
        <v>5.4545454545454612E-2</v>
      </c>
      <c r="AA309" s="6">
        <v>638</v>
      </c>
      <c r="AB309" s="6">
        <v>1898</v>
      </c>
      <c r="AC309" s="6">
        <f t="shared" si="52"/>
        <v>118</v>
      </c>
      <c r="AD309" s="6" t="s">
        <v>213</v>
      </c>
    </row>
    <row r="310" spans="1:30" x14ac:dyDescent="0.2">
      <c r="A310">
        <v>41</v>
      </c>
      <c r="B310" s="2" t="s">
        <v>356</v>
      </c>
      <c r="C310" s="2" t="s">
        <v>22</v>
      </c>
      <c r="D310" s="2" t="s">
        <v>23</v>
      </c>
      <c r="E310" s="2" t="s">
        <v>2768</v>
      </c>
      <c r="F310" s="2">
        <v>39</v>
      </c>
      <c r="G310" s="2">
        <v>43</v>
      </c>
      <c r="H310" s="3">
        <v>42650</v>
      </c>
      <c r="I310" s="3">
        <v>42654</v>
      </c>
      <c r="J310" s="3" t="s">
        <v>2542</v>
      </c>
      <c r="K310" s="17">
        <f t="shared" si="53"/>
        <v>281.13</v>
      </c>
      <c r="L310" s="20">
        <f t="shared" si="54"/>
        <v>0.84725927506847365</v>
      </c>
      <c r="M310" s="2" t="s">
        <v>2546</v>
      </c>
      <c r="N310" s="2">
        <v>2950000</v>
      </c>
      <c r="O310" s="2">
        <v>3500000</v>
      </c>
      <c r="P310" s="2">
        <f t="shared" si="48"/>
        <v>550000</v>
      </c>
      <c r="Q310" s="4">
        <f t="shared" si="49"/>
        <v>0.1864406779661017</v>
      </c>
      <c r="R310" s="2"/>
      <c r="S310" s="5">
        <f t="shared" si="55"/>
        <v>75641.025641025641</v>
      </c>
      <c r="T310" s="2">
        <v>89744</v>
      </c>
      <c r="U310" s="5">
        <f t="shared" si="50"/>
        <v>14102.974358974359</v>
      </c>
      <c r="V310" s="4">
        <f t="shared" si="51"/>
        <v>0.18644610169491527</v>
      </c>
      <c r="W310" s="23">
        <f t="shared" si="56"/>
        <v>64087.56055005121</v>
      </c>
      <c r="X310" s="23">
        <f t="shared" si="57"/>
        <v>76036.436381745094</v>
      </c>
      <c r="Y310" s="23">
        <f t="shared" si="58"/>
        <v>11948.875831693884</v>
      </c>
      <c r="Z310" s="4">
        <f t="shared" si="59"/>
        <v>0.18644610169491521</v>
      </c>
      <c r="AA310" s="11">
        <v>4893</v>
      </c>
      <c r="AB310" s="2">
        <v>2009</v>
      </c>
      <c r="AC310" s="2">
        <f t="shared" si="52"/>
        <v>7</v>
      </c>
      <c r="AD310" s="2" t="s">
        <v>83</v>
      </c>
    </row>
    <row r="311" spans="1:30" x14ac:dyDescent="0.2">
      <c r="A311">
        <v>41</v>
      </c>
      <c r="B311" s="2" t="s">
        <v>2754</v>
      </c>
      <c r="C311" s="2" t="s">
        <v>22</v>
      </c>
      <c r="D311" s="2" t="s">
        <v>23</v>
      </c>
      <c r="E311" s="2" t="s">
        <v>2768</v>
      </c>
      <c r="F311" s="2">
        <v>150</v>
      </c>
      <c r="G311" s="2">
        <v>173</v>
      </c>
      <c r="H311" s="3">
        <v>42650</v>
      </c>
      <c r="I311" s="3">
        <v>42654</v>
      </c>
      <c r="J311" s="7" t="s">
        <v>2542</v>
      </c>
      <c r="K311" s="17">
        <f t="shared" si="53"/>
        <v>281.13</v>
      </c>
      <c r="L311" s="20">
        <f t="shared" si="54"/>
        <v>0.84725927506847365</v>
      </c>
      <c r="M311" s="2" t="s">
        <v>2546</v>
      </c>
      <c r="N311" s="2">
        <v>6200000</v>
      </c>
      <c r="O311" s="2">
        <v>7000000</v>
      </c>
      <c r="P311" s="2">
        <f t="shared" si="48"/>
        <v>800000</v>
      </c>
      <c r="Q311" s="4">
        <f t="shared" si="49"/>
        <v>0.12903225806451613</v>
      </c>
      <c r="R311" s="2"/>
      <c r="S311" s="5">
        <f t="shared" si="55"/>
        <v>41333.333333333336</v>
      </c>
      <c r="T311" s="2">
        <v>46667</v>
      </c>
      <c r="U311" s="5">
        <f t="shared" si="50"/>
        <v>5333.6666666666642</v>
      </c>
      <c r="V311" s="4">
        <f t="shared" si="51"/>
        <v>0.1290403225806451</v>
      </c>
      <c r="W311" s="23">
        <f t="shared" si="56"/>
        <v>35020.050036163579</v>
      </c>
      <c r="X311" s="23">
        <f t="shared" si="57"/>
        <v>39539.048589620463</v>
      </c>
      <c r="Y311" s="23">
        <f t="shared" si="58"/>
        <v>4518.9985534568841</v>
      </c>
      <c r="Z311" s="4">
        <f t="shared" si="59"/>
        <v>0.12904032258064521</v>
      </c>
      <c r="AA311" s="11">
        <v>1633</v>
      </c>
      <c r="AB311" s="2">
        <v>1987</v>
      </c>
      <c r="AC311" s="2">
        <f t="shared" si="52"/>
        <v>29</v>
      </c>
      <c r="AD311" s="2" t="s">
        <v>90</v>
      </c>
    </row>
    <row r="312" spans="1:30" x14ac:dyDescent="0.2">
      <c r="A312">
        <v>41</v>
      </c>
      <c r="B312" s="6" t="s">
        <v>2731</v>
      </c>
      <c r="C312" s="6" t="s">
        <v>22</v>
      </c>
      <c r="D312" s="6" t="s">
        <v>23</v>
      </c>
      <c r="E312" s="2" t="s">
        <v>2768</v>
      </c>
      <c r="F312" s="6">
        <v>105</v>
      </c>
      <c r="G312" s="6">
        <v>116</v>
      </c>
      <c r="H312" s="7">
        <v>42653</v>
      </c>
      <c r="I312" s="7">
        <v>42656</v>
      </c>
      <c r="J312" s="3" t="s">
        <v>2542</v>
      </c>
      <c r="K312" s="17">
        <f t="shared" si="53"/>
        <v>281.13</v>
      </c>
      <c r="L312" s="20">
        <f t="shared" si="54"/>
        <v>0.84725927506847365</v>
      </c>
      <c r="M312" s="6" t="s">
        <v>2550</v>
      </c>
      <c r="N312" s="6">
        <v>9490000</v>
      </c>
      <c r="O312" s="6">
        <v>11200000</v>
      </c>
      <c r="P312" s="6">
        <f t="shared" si="48"/>
        <v>1710000</v>
      </c>
      <c r="Q312" s="8">
        <f t="shared" si="49"/>
        <v>0.18018967334035826</v>
      </c>
      <c r="R312" s="6"/>
      <c r="S312" s="5">
        <f t="shared" si="55"/>
        <v>90380.952380952382</v>
      </c>
      <c r="T312" s="6">
        <v>106667</v>
      </c>
      <c r="U312" s="9">
        <f t="shared" si="50"/>
        <v>16286.047619047618</v>
      </c>
      <c r="V312" s="8">
        <f t="shared" si="51"/>
        <v>0.18019336143308745</v>
      </c>
      <c r="W312" s="23">
        <f t="shared" si="56"/>
        <v>76576.10019428395</v>
      </c>
      <c r="X312" s="23">
        <f t="shared" si="57"/>
        <v>90374.605093728882</v>
      </c>
      <c r="Y312" s="23">
        <f t="shared" si="58"/>
        <v>13798.504899444932</v>
      </c>
      <c r="Z312" s="4">
        <f t="shared" si="59"/>
        <v>0.18019336143308753</v>
      </c>
      <c r="AA312" s="6">
        <v>501</v>
      </c>
      <c r="AB312" s="6">
        <v>1898</v>
      </c>
      <c r="AC312" s="6">
        <f t="shared" si="52"/>
        <v>118</v>
      </c>
      <c r="AD312" s="6" t="s">
        <v>797</v>
      </c>
    </row>
    <row r="313" spans="1:30" x14ac:dyDescent="0.2">
      <c r="A313">
        <v>42</v>
      </c>
      <c r="B313" s="2" t="s">
        <v>615</v>
      </c>
      <c r="C313" s="2" t="s">
        <v>22</v>
      </c>
      <c r="D313" s="2" t="s">
        <v>23</v>
      </c>
      <c r="E313" s="2" t="s">
        <v>2768</v>
      </c>
      <c r="F313" s="2">
        <v>50</v>
      </c>
      <c r="G313" s="2">
        <v>55</v>
      </c>
      <c r="H313" s="3">
        <v>42657</v>
      </c>
      <c r="I313" s="3">
        <v>42661</v>
      </c>
      <c r="J313" s="7" t="s">
        <v>2542</v>
      </c>
      <c r="K313" s="17">
        <f t="shared" si="53"/>
        <v>281.13</v>
      </c>
      <c r="L313" s="20">
        <f t="shared" si="54"/>
        <v>0.84725927506847365</v>
      </c>
      <c r="M313" s="2" t="s">
        <v>2546</v>
      </c>
      <c r="N313" s="2">
        <v>3000000</v>
      </c>
      <c r="O313" s="2">
        <v>3750000</v>
      </c>
      <c r="P313" s="2">
        <f t="shared" si="48"/>
        <v>750000</v>
      </c>
      <c r="Q313" s="4">
        <f t="shared" si="49"/>
        <v>0.25</v>
      </c>
      <c r="R313" s="2"/>
      <c r="S313" s="5">
        <f t="shared" si="55"/>
        <v>60000</v>
      </c>
      <c r="T313" s="2">
        <v>75000</v>
      </c>
      <c r="U313" s="5">
        <f t="shared" si="50"/>
        <v>15000</v>
      </c>
      <c r="V313" s="4">
        <f t="shared" si="51"/>
        <v>0.25</v>
      </c>
      <c r="W313" s="23">
        <f t="shared" si="56"/>
        <v>50835.556504108419</v>
      </c>
      <c r="X313" s="23">
        <f t="shared" si="57"/>
        <v>63544.445630135524</v>
      </c>
      <c r="Y313" s="23">
        <f t="shared" si="58"/>
        <v>12708.889126027105</v>
      </c>
      <c r="Z313" s="4">
        <f t="shared" si="59"/>
        <v>0.25</v>
      </c>
      <c r="AA313" s="11">
        <v>4884</v>
      </c>
      <c r="AB313" s="2">
        <v>2005</v>
      </c>
      <c r="AC313" s="2">
        <f t="shared" si="52"/>
        <v>11</v>
      </c>
      <c r="AD313" s="2" t="s">
        <v>67</v>
      </c>
    </row>
    <row r="314" spans="1:30" x14ac:dyDescent="0.2">
      <c r="A314">
        <v>42</v>
      </c>
      <c r="B314" s="2" t="s">
        <v>41</v>
      </c>
      <c r="C314" s="2" t="s">
        <v>22</v>
      </c>
      <c r="D314" s="2" t="s">
        <v>23</v>
      </c>
      <c r="E314" s="2" t="s">
        <v>2768</v>
      </c>
      <c r="F314" s="2">
        <v>38</v>
      </c>
      <c r="G314" s="2">
        <v>42</v>
      </c>
      <c r="H314" s="3">
        <v>42658</v>
      </c>
      <c r="I314" s="3">
        <v>42662</v>
      </c>
      <c r="J314" s="3" t="s">
        <v>2542</v>
      </c>
      <c r="K314" s="17">
        <f t="shared" si="53"/>
        <v>281.13</v>
      </c>
      <c r="L314" s="20">
        <f t="shared" si="54"/>
        <v>0.84725927506847365</v>
      </c>
      <c r="M314" s="2" t="s">
        <v>2546</v>
      </c>
      <c r="N314" s="2">
        <v>3390000</v>
      </c>
      <c r="O314" s="2">
        <v>3675000</v>
      </c>
      <c r="P314" s="2">
        <f t="shared" si="48"/>
        <v>285000</v>
      </c>
      <c r="Q314" s="4">
        <f t="shared" si="49"/>
        <v>8.4070796460176997E-2</v>
      </c>
      <c r="R314" s="2"/>
      <c r="S314" s="5">
        <f t="shared" si="55"/>
        <v>89210.526315789481</v>
      </c>
      <c r="T314" s="2">
        <v>96711</v>
      </c>
      <c r="U314" s="5">
        <f t="shared" si="50"/>
        <v>7500.4736842105194</v>
      </c>
      <c r="V314" s="4">
        <f t="shared" si="51"/>
        <v>8.4076106194690178E-2</v>
      </c>
      <c r="W314" s="23">
        <f t="shared" si="56"/>
        <v>75584.445854792793</v>
      </c>
      <c r="X314" s="23">
        <f t="shared" si="57"/>
        <v>81939.291751147161</v>
      </c>
      <c r="Y314" s="23">
        <f t="shared" si="58"/>
        <v>6354.8458963543671</v>
      </c>
      <c r="Z314" s="4">
        <f t="shared" si="59"/>
        <v>8.4076106194690151E-2</v>
      </c>
      <c r="AA314" s="11">
        <v>5011</v>
      </c>
      <c r="AB314" s="2">
        <v>2007</v>
      </c>
      <c r="AC314" s="2">
        <f t="shared" si="52"/>
        <v>9</v>
      </c>
      <c r="AD314" s="2" t="s">
        <v>27</v>
      </c>
    </row>
    <row r="315" spans="1:30" x14ac:dyDescent="0.2">
      <c r="A315">
        <v>42</v>
      </c>
      <c r="B315" s="6" t="s">
        <v>2583</v>
      </c>
      <c r="C315" s="6" t="s">
        <v>22</v>
      </c>
      <c r="D315" s="6" t="s">
        <v>23</v>
      </c>
      <c r="E315" s="2" t="s">
        <v>2768</v>
      </c>
      <c r="F315" s="6">
        <v>45</v>
      </c>
      <c r="G315" s="6">
        <v>52</v>
      </c>
      <c r="H315" s="7">
        <v>42659</v>
      </c>
      <c r="I315" s="7">
        <v>42663</v>
      </c>
      <c r="J315" s="7" t="s">
        <v>2542</v>
      </c>
      <c r="K315" s="17">
        <f t="shared" si="53"/>
        <v>281.13</v>
      </c>
      <c r="L315" s="20">
        <f t="shared" si="54"/>
        <v>0.84725927506847365</v>
      </c>
      <c r="M315" s="6" t="s">
        <v>2546</v>
      </c>
      <c r="N315" s="6">
        <v>3850000</v>
      </c>
      <c r="O315" s="6">
        <v>4250000</v>
      </c>
      <c r="P315" s="6">
        <f t="shared" si="48"/>
        <v>400000</v>
      </c>
      <c r="Q315" s="8">
        <f t="shared" si="49"/>
        <v>0.1038961038961039</v>
      </c>
      <c r="R315" s="6">
        <v>115763</v>
      </c>
      <c r="S315" s="5">
        <f t="shared" si="55"/>
        <v>88128.066666666666</v>
      </c>
      <c r="T315" s="6">
        <v>97017</v>
      </c>
      <c r="U315" s="9">
        <f t="shared" si="50"/>
        <v>8888.9333333333343</v>
      </c>
      <c r="V315" s="8">
        <f t="shared" si="51"/>
        <v>0.10086381863969179</v>
      </c>
      <c r="W315" s="23">
        <f t="shared" si="56"/>
        <v>74667.321877186114</v>
      </c>
      <c r="X315" s="23">
        <f t="shared" si="57"/>
        <v>82198.553089318113</v>
      </c>
      <c r="Y315" s="23">
        <f t="shared" si="58"/>
        <v>7531.2312121319992</v>
      </c>
      <c r="Z315" s="4">
        <f t="shared" si="59"/>
        <v>0.10086381863969189</v>
      </c>
      <c r="AA315" s="6">
        <v>553</v>
      </c>
      <c r="AB315" s="6">
        <v>1892</v>
      </c>
      <c r="AC315" s="6">
        <f t="shared" si="52"/>
        <v>124</v>
      </c>
      <c r="AD315" s="6" t="s">
        <v>127</v>
      </c>
    </row>
    <row r="316" spans="1:30" x14ac:dyDescent="0.2">
      <c r="A316">
        <v>42</v>
      </c>
      <c r="B316" s="6" t="s">
        <v>802</v>
      </c>
      <c r="C316" s="6" t="s">
        <v>22</v>
      </c>
      <c r="D316" s="6" t="s">
        <v>23</v>
      </c>
      <c r="E316" s="2" t="s">
        <v>2768</v>
      </c>
      <c r="F316" s="6">
        <v>54</v>
      </c>
      <c r="G316" s="6"/>
      <c r="H316" s="7">
        <v>42660</v>
      </c>
      <c r="I316" s="7">
        <v>42663</v>
      </c>
      <c r="J316" s="3" t="s">
        <v>2542</v>
      </c>
      <c r="K316" s="17">
        <f t="shared" si="53"/>
        <v>281.13</v>
      </c>
      <c r="L316" s="20">
        <f t="shared" si="54"/>
        <v>0.84725927506847365</v>
      </c>
      <c r="M316" s="6" t="s">
        <v>2550</v>
      </c>
      <c r="N316" s="6">
        <v>3690000</v>
      </c>
      <c r="O316" s="6">
        <v>4250000</v>
      </c>
      <c r="P316" s="6">
        <f t="shared" si="48"/>
        <v>560000</v>
      </c>
      <c r="Q316" s="8">
        <f t="shared" si="49"/>
        <v>0.15176151761517614</v>
      </c>
      <c r="R316" s="6">
        <v>66197</v>
      </c>
      <c r="S316" s="5">
        <f t="shared" si="55"/>
        <v>69559.203703703708</v>
      </c>
      <c r="T316" s="6">
        <v>79930</v>
      </c>
      <c r="U316" s="9">
        <f t="shared" si="50"/>
        <v>10370.796296296292</v>
      </c>
      <c r="V316" s="8">
        <f t="shared" si="51"/>
        <v>0.14909308537331767</v>
      </c>
      <c r="W316" s="23">
        <f t="shared" si="56"/>
        <v>58934.680504340293</v>
      </c>
      <c r="X316" s="23">
        <f t="shared" si="57"/>
        <v>67721.433856223099</v>
      </c>
      <c r="Y316" s="23">
        <f t="shared" si="58"/>
        <v>8786.7533518828059</v>
      </c>
      <c r="Z316" s="4">
        <f t="shared" si="59"/>
        <v>0.14909308537331764</v>
      </c>
      <c r="AA316" s="6">
        <v>694</v>
      </c>
      <c r="AB316" s="6">
        <v>1972</v>
      </c>
      <c r="AC316" s="6">
        <f t="shared" si="52"/>
        <v>44</v>
      </c>
      <c r="AD316" s="6" t="s">
        <v>34</v>
      </c>
    </row>
    <row r="317" spans="1:30" x14ac:dyDescent="0.2">
      <c r="A317">
        <v>42</v>
      </c>
      <c r="B317" s="2" t="s">
        <v>915</v>
      </c>
      <c r="C317" s="2" t="s">
        <v>22</v>
      </c>
      <c r="D317" s="2" t="s">
        <v>23</v>
      </c>
      <c r="E317" s="2" t="s">
        <v>2768</v>
      </c>
      <c r="F317" s="2">
        <v>54</v>
      </c>
      <c r="G317" s="2">
        <v>60</v>
      </c>
      <c r="H317" s="3">
        <v>42660</v>
      </c>
      <c r="I317" s="3">
        <v>42664</v>
      </c>
      <c r="J317" s="7" t="s">
        <v>2542</v>
      </c>
      <c r="K317" s="17">
        <f t="shared" si="53"/>
        <v>281.13</v>
      </c>
      <c r="L317" s="20">
        <f t="shared" si="54"/>
        <v>0.84725927506847365</v>
      </c>
      <c r="M317" s="2" t="s">
        <v>2546</v>
      </c>
      <c r="N317" s="2">
        <v>3200000</v>
      </c>
      <c r="O317" s="2">
        <v>3850000</v>
      </c>
      <c r="P317" s="2">
        <f t="shared" si="48"/>
        <v>650000</v>
      </c>
      <c r="Q317" s="4">
        <f t="shared" si="49"/>
        <v>0.203125</v>
      </c>
      <c r="R317" s="2">
        <v>95000</v>
      </c>
      <c r="S317" s="5">
        <f t="shared" si="55"/>
        <v>61018.518518518518</v>
      </c>
      <c r="T317" s="2">
        <v>73056</v>
      </c>
      <c r="U317" s="5">
        <f t="shared" si="50"/>
        <v>12037.481481481482</v>
      </c>
      <c r="V317" s="4">
        <f t="shared" si="51"/>
        <v>0.19727587253414264</v>
      </c>
      <c r="W317" s="23">
        <f t="shared" si="56"/>
        <v>51698.505765752234</v>
      </c>
      <c r="X317" s="23">
        <f t="shared" si="57"/>
        <v>61897.37359940241</v>
      </c>
      <c r="Y317" s="23">
        <f t="shared" si="58"/>
        <v>10198.867833650176</v>
      </c>
      <c r="Z317" s="4">
        <f t="shared" si="59"/>
        <v>0.19727587253414264</v>
      </c>
      <c r="AA317" s="11">
        <v>5731</v>
      </c>
      <c r="AB317" s="2">
        <v>1934</v>
      </c>
      <c r="AC317" s="2">
        <f t="shared" si="52"/>
        <v>82</v>
      </c>
      <c r="AD317" s="2" t="s">
        <v>103</v>
      </c>
    </row>
    <row r="318" spans="1:30" x14ac:dyDescent="0.2">
      <c r="A318">
        <v>42</v>
      </c>
      <c r="B318" s="6" t="s">
        <v>2712</v>
      </c>
      <c r="C318" s="6" t="s">
        <v>22</v>
      </c>
      <c r="D318" s="6" t="s">
        <v>23</v>
      </c>
      <c r="E318" s="2" t="s">
        <v>2768</v>
      </c>
      <c r="F318" s="6">
        <v>92</v>
      </c>
      <c r="G318" s="6">
        <v>104</v>
      </c>
      <c r="H318" s="7">
        <v>42661</v>
      </c>
      <c r="I318" s="7">
        <v>42664</v>
      </c>
      <c r="J318" s="3" t="s">
        <v>2542</v>
      </c>
      <c r="K318" s="17">
        <f t="shared" si="53"/>
        <v>281.13</v>
      </c>
      <c r="L318" s="20">
        <f t="shared" si="54"/>
        <v>0.84725927506847365</v>
      </c>
      <c r="M318" s="6" t="s">
        <v>2550</v>
      </c>
      <c r="N318" s="6">
        <v>6500000</v>
      </c>
      <c r="O318" s="6">
        <v>7000000</v>
      </c>
      <c r="P318" s="6">
        <f t="shared" si="48"/>
        <v>500000</v>
      </c>
      <c r="Q318" s="8">
        <f t="shared" si="49"/>
        <v>7.6923076923076927E-2</v>
      </c>
      <c r="R318" s="6">
        <v>85445</v>
      </c>
      <c r="S318" s="5">
        <f t="shared" si="55"/>
        <v>71580.923913043473</v>
      </c>
      <c r="T318" s="6">
        <v>77016</v>
      </c>
      <c r="U318" s="9">
        <f t="shared" si="50"/>
        <v>5435.0760869565274</v>
      </c>
      <c r="V318" s="8">
        <f t="shared" si="51"/>
        <v>7.5929113370470869E-2</v>
      </c>
      <c r="W318" s="23">
        <f t="shared" si="56"/>
        <v>60647.601703296779</v>
      </c>
      <c r="X318" s="23">
        <f t="shared" si="57"/>
        <v>65252.520328673563</v>
      </c>
      <c r="Y318" s="23">
        <f t="shared" si="58"/>
        <v>4604.9186253767839</v>
      </c>
      <c r="Z318" s="4">
        <f t="shared" si="59"/>
        <v>7.5929113370470883E-2</v>
      </c>
      <c r="AA318" s="6">
        <v>976</v>
      </c>
      <c r="AB318" s="6">
        <v>1894</v>
      </c>
      <c r="AC318" s="6">
        <f t="shared" si="52"/>
        <v>122</v>
      </c>
      <c r="AD318" s="6" t="s">
        <v>44</v>
      </c>
    </row>
    <row r="319" spans="1:30" x14ac:dyDescent="0.2">
      <c r="A319">
        <v>42</v>
      </c>
      <c r="B319" s="2" t="s">
        <v>1994</v>
      </c>
      <c r="C319" s="2" t="s">
        <v>22</v>
      </c>
      <c r="D319" s="2" t="s">
        <v>23</v>
      </c>
      <c r="E319" s="2" t="s">
        <v>2768</v>
      </c>
      <c r="F319" s="2">
        <v>98</v>
      </c>
      <c r="G319" s="2">
        <v>110</v>
      </c>
      <c r="H319" s="3">
        <v>42660</v>
      </c>
      <c r="I319" s="3">
        <v>42664</v>
      </c>
      <c r="J319" s="7" t="s">
        <v>2542</v>
      </c>
      <c r="K319" s="17">
        <f t="shared" si="53"/>
        <v>281.13</v>
      </c>
      <c r="L319" s="20">
        <f t="shared" si="54"/>
        <v>0.84725927506847365</v>
      </c>
      <c r="M319" s="2" t="s">
        <v>2546</v>
      </c>
      <c r="N319" s="2">
        <v>6900000</v>
      </c>
      <c r="O319" s="2">
        <v>8200000</v>
      </c>
      <c r="P319" s="2">
        <f t="shared" si="48"/>
        <v>1300000</v>
      </c>
      <c r="Q319" s="4">
        <f t="shared" si="49"/>
        <v>0.18840579710144928</v>
      </c>
      <c r="R319" s="2"/>
      <c r="S319" s="5">
        <f t="shared" si="55"/>
        <v>70408.163265306124</v>
      </c>
      <c r="T319" s="2">
        <v>83673</v>
      </c>
      <c r="U319" s="5">
        <f t="shared" si="50"/>
        <v>13264.836734693876</v>
      </c>
      <c r="V319" s="4">
        <f t="shared" si="51"/>
        <v>0.18839913043478257</v>
      </c>
      <c r="W319" s="23">
        <f t="shared" si="56"/>
        <v>59653.969367066005</v>
      </c>
      <c r="X319" s="23">
        <f t="shared" si="57"/>
        <v>70892.725322804399</v>
      </c>
      <c r="Y319" s="23">
        <f t="shared" si="58"/>
        <v>11238.755955738394</v>
      </c>
      <c r="Z319" s="4">
        <f t="shared" si="59"/>
        <v>0.1883991304347826</v>
      </c>
      <c r="AA319" s="2">
        <v>457</v>
      </c>
      <c r="AB319" s="2">
        <v>1925</v>
      </c>
      <c r="AC319" s="2">
        <f t="shared" si="52"/>
        <v>91</v>
      </c>
      <c r="AD319" s="2" t="s">
        <v>217</v>
      </c>
    </row>
    <row r="320" spans="1:30" x14ac:dyDescent="0.2">
      <c r="A320">
        <v>42</v>
      </c>
      <c r="B320" s="6" t="s">
        <v>2753</v>
      </c>
      <c r="C320" s="6" t="s">
        <v>22</v>
      </c>
      <c r="D320" s="6" t="s">
        <v>23</v>
      </c>
      <c r="E320" s="2" t="s">
        <v>2768</v>
      </c>
      <c r="F320" s="6">
        <v>145</v>
      </c>
      <c r="G320" s="6">
        <v>160</v>
      </c>
      <c r="H320" s="7">
        <v>42662</v>
      </c>
      <c r="I320" s="7">
        <v>42665</v>
      </c>
      <c r="J320" s="3" t="s">
        <v>2542</v>
      </c>
      <c r="K320" s="17">
        <f t="shared" si="53"/>
        <v>281.13</v>
      </c>
      <c r="L320" s="20">
        <f t="shared" si="54"/>
        <v>0.84725927506847365</v>
      </c>
      <c r="M320" s="6" t="s">
        <v>2550</v>
      </c>
      <c r="N320" s="6">
        <v>10500000</v>
      </c>
      <c r="O320" s="6">
        <v>11200000</v>
      </c>
      <c r="P320" s="6">
        <f t="shared" si="48"/>
        <v>700000</v>
      </c>
      <c r="Q320" s="8">
        <f t="shared" si="49"/>
        <v>6.6666666666666666E-2</v>
      </c>
      <c r="R320" s="6"/>
      <c r="S320" s="5">
        <f t="shared" si="55"/>
        <v>72413.793103448275</v>
      </c>
      <c r="T320" s="6">
        <v>77241</v>
      </c>
      <c r="U320" s="9">
        <f t="shared" si="50"/>
        <v>4827.2068965517246</v>
      </c>
      <c r="V320" s="8">
        <f t="shared" si="51"/>
        <v>6.666142857142858E-2</v>
      </c>
      <c r="W320" s="23">
        <f t="shared" si="56"/>
        <v>61353.257849786023</v>
      </c>
      <c r="X320" s="23">
        <f t="shared" si="57"/>
        <v>65443.153665563972</v>
      </c>
      <c r="Y320" s="23">
        <f t="shared" si="58"/>
        <v>4089.8958157779489</v>
      </c>
      <c r="Z320" s="4">
        <f t="shared" si="59"/>
        <v>6.6661428571428552E-2</v>
      </c>
      <c r="AA320" s="6">
        <v>347</v>
      </c>
      <c r="AB320" s="6">
        <v>1888</v>
      </c>
      <c r="AC320" s="6">
        <f t="shared" si="52"/>
        <v>128</v>
      </c>
      <c r="AD320" s="6" t="s">
        <v>206</v>
      </c>
    </row>
    <row r="321" spans="1:30" x14ac:dyDescent="0.2">
      <c r="A321">
        <v>43</v>
      </c>
      <c r="B321" s="2" t="s">
        <v>182</v>
      </c>
      <c r="C321" s="2" t="s">
        <v>22</v>
      </c>
      <c r="D321" s="2" t="s">
        <v>23</v>
      </c>
      <c r="E321" s="2" t="s">
        <v>2768</v>
      </c>
      <c r="F321" s="2">
        <v>32</v>
      </c>
      <c r="G321" s="2">
        <v>37</v>
      </c>
      <c r="H321" s="3">
        <v>42665</v>
      </c>
      <c r="I321" s="3">
        <v>42668</v>
      </c>
      <c r="J321" s="7" t="s">
        <v>2542</v>
      </c>
      <c r="K321" s="17">
        <f t="shared" si="53"/>
        <v>281.13</v>
      </c>
      <c r="L321" s="20">
        <f t="shared" si="54"/>
        <v>0.84725927506847365</v>
      </c>
      <c r="M321" s="2" t="s">
        <v>2550</v>
      </c>
      <c r="N321" s="2">
        <v>2500000</v>
      </c>
      <c r="O321" s="2">
        <v>2875000</v>
      </c>
      <c r="P321" s="2">
        <f t="shared" si="48"/>
        <v>375000</v>
      </c>
      <c r="Q321" s="4">
        <f t="shared" si="49"/>
        <v>0.15</v>
      </c>
      <c r="R321" s="2">
        <v>169000</v>
      </c>
      <c r="S321" s="5">
        <f t="shared" si="55"/>
        <v>83406.25</v>
      </c>
      <c r="T321" s="2">
        <v>95125</v>
      </c>
      <c r="U321" s="5">
        <f t="shared" si="50"/>
        <v>11718.75</v>
      </c>
      <c r="V321" s="4">
        <f t="shared" si="51"/>
        <v>0.14050206069689022</v>
      </c>
      <c r="W321" s="23">
        <f t="shared" si="56"/>
        <v>70666.71891117988</v>
      </c>
      <c r="X321" s="23">
        <f t="shared" si="57"/>
        <v>80595.538540888563</v>
      </c>
      <c r="Y321" s="23">
        <f t="shared" si="58"/>
        <v>9928.8196297086834</v>
      </c>
      <c r="Z321" s="4">
        <f t="shared" si="59"/>
        <v>0.14050206069689034</v>
      </c>
      <c r="AA321" s="11">
        <v>1485</v>
      </c>
      <c r="AB321" s="2">
        <v>1937</v>
      </c>
      <c r="AC321" s="2">
        <f t="shared" si="52"/>
        <v>79</v>
      </c>
      <c r="AD321" s="2" t="s">
        <v>37</v>
      </c>
    </row>
    <row r="322" spans="1:30" x14ac:dyDescent="0.2">
      <c r="A322">
        <v>43</v>
      </c>
      <c r="B322" s="6" t="s">
        <v>2683</v>
      </c>
      <c r="C322" s="6" t="s">
        <v>22</v>
      </c>
      <c r="D322" s="6" t="s">
        <v>23</v>
      </c>
      <c r="E322" s="2" t="s">
        <v>2768</v>
      </c>
      <c r="F322" s="6">
        <v>80</v>
      </c>
      <c r="G322" s="6">
        <v>88</v>
      </c>
      <c r="H322" s="7">
        <v>42665</v>
      </c>
      <c r="I322" s="7">
        <v>42668</v>
      </c>
      <c r="J322" s="3" t="s">
        <v>2542</v>
      </c>
      <c r="K322" s="17">
        <f t="shared" si="53"/>
        <v>281.13</v>
      </c>
      <c r="L322" s="20">
        <f t="shared" si="54"/>
        <v>0.84725927506847365</v>
      </c>
      <c r="M322" s="6" t="s">
        <v>2550</v>
      </c>
      <c r="N322" s="6">
        <v>4150000</v>
      </c>
      <c r="O322" s="6">
        <v>4150000</v>
      </c>
      <c r="P322" s="6">
        <f t="shared" ref="P322:P367" si="60">O322-N322</f>
        <v>0</v>
      </c>
      <c r="Q322" s="8">
        <f t="shared" ref="Q322:Q367" si="61">P322/N322</f>
        <v>0</v>
      </c>
      <c r="R322" s="6">
        <v>37450</v>
      </c>
      <c r="S322" s="5">
        <f t="shared" si="55"/>
        <v>52343.125</v>
      </c>
      <c r="T322" s="6">
        <v>52343</v>
      </c>
      <c r="U322" s="9">
        <f t="shared" ref="U322:U367" si="62">T322-S322</f>
        <v>-0.125</v>
      </c>
      <c r="V322" s="8">
        <f t="shared" ref="V322:V367" si="63">U322/S322</f>
        <v>-2.3880882159786981E-6</v>
      </c>
      <c r="W322" s="23">
        <f t="shared" si="56"/>
        <v>44348.198142318499</v>
      </c>
      <c r="X322" s="23">
        <f t="shared" si="57"/>
        <v>44348.09223490912</v>
      </c>
      <c r="Y322" s="23">
        <f t="shared" si="58"/>
        <v>-0.10590740937914234</v>
      </c>
      <c r="Z322" s="4">
        <f t="shared" si="59"/>
        <v>-2.3880882158791031E-6</v>
      </c>
      <c r="AA322" s="10">
        <v>3945</v>
      </c>
      <c r="AB322" s="6">
        <v>1989</v>
      </c>
      <c r="AC322" s="6">
        <f t="shared" ref="AC322:AC367" si="64">2016-AB322</f>
        <v>27</v>
      </c>
      <c r="AD322" s="6" t="s">
        <v>259</v>
      </c>
    </row>
    <row r="323" spans="1:30" x14ac:dyDescent="0.2">
      <c r="A323">
        <v>43</v>
      </c>
      <c r="B323" s="6" t="s">
        <v>2658</v>
      </c>
      <c r="C323" s="6" t="s">
        <v>22</v>
      </c>
      <c r="D323" s="6" t="s">
        <v>23</v>
      </c>
      <c r="E323" s="2" t="s">
        <v>2768</v>
      </c>
      <c r="F323" s="6">
        <v>71</v>
      </c>
      <c r="G323" s="6">
        <v>80</v>
      </c>
      <c r="H323" s="7">
        <v>42665</v>
      </c>
      <c r="I323" s="7">
        <v>42669</v>
      </c>
      <c r="J323" s="7" t="s">
        <v>2542</v>
      </c>
      <c r="K323" s="17">
        <f t="shared" ref="K323:K367" si="65">IF(J323="Januar",238.19,IF(J323="Februar",240.59,IF(J323="Mars",245.99,IF(J323="April",250.79,IF(J323="Mai",256.52,IF(J323="Juni",259.83,IF(J323="Juli",265.66,IF(J323="August",272.21,IF(J323="September",275.91,IF(J323="Oktober",281.13,IF(J323="November",284.38,IF(J323="Desember",287.34,0))))))))))))</f>
        <v>281.13</v>
      </c>
      <c r="L323" s="20">
        <f t="shared" ref="L323:L367" si="66">$K$2/K323</f>
        <v>0.84725927506847365</v>
      </c>
      <c r="M323" s="6" t="s">
        <v>2546</v>
      </c>
      <c r="N323" s="6">
        <v>2800000</v>
      </c>
      <c r="O323" s="6">
        <v>3280000</v>
      </c>
      <c r="P323" s="6">
        <f t="shared" si="60"/>
        <v>480000</v>
      </c>
      <c r="Q323" s="8">
        <f t="shared" si="61"/>
        <v>0.17142857142857143</v>
      </c>
      <c r="R323" s="6">
        <v>18467</v>
      </c>
      <c r="S323" s="5">
        <f t="shared" ref="S323:S367" si="67">(N323+R323)/F323</f>
        <v>39696.718309859156</v>
      </c>
      <c r="T323" s="6">
        <v>46457</v>
      </c>
      <c r="U323" s="9">
        <f t="shared" si="62"/>
        <v>6760.2816901408441</v>
      </c>
      <c r="V323" s="8">
        <f t="shared" si="63"/>
        <v>0.17029825078668651</v>
      </c>
      <c r="W323" s="23">
        <f t="shared" ref="W323:W367" si="68">S323*L323</f>
        <v>33633.412777808669</v>
      </c>
      <c r="X323" s="23">
        <f t="shared" ref="X323:X367" si="69">T323*L323</f>
        <v>39361.124141856082</v>
      </c>
      <c r="Y323" s="23">
        <f t="shared" ref="Y323:Y367" si="70">X323-W323</f>
        <v>5727.7113640474126</v>
      </c>
      <c r="Z323" s="4">
        <f t="shared" ref="Z323:Z367" si="71">Y323/W323</f>
        <v>0.17029825078668667</v>
      </c>
      <c r="AA323" s="10">
        <v>9923</v>
      </c>
      <c r="AB323" s="6">
        <v>1968</v>
      </c>
      <c r="AC323" s="6">
        <f t="shared" si="64"/>
        <v>48</v>
      </c>
      <c r="AD323" s="6" t="s">
        <v>37</v>
      </c>
    </row>
    <row r="324" spans="1:30" x14ac:dyDescent="0.2">
      <c r="A324">
        <v>43</v>
      </c>
      <c r="B324" s="2" t="s">
        <v>605</v>
      </c>
      <c r="C324" s="2" t="s">
        <v>22</v>
      </c>
      <c r="D324" s="2" t="s">
        <v>23</v>
      </c>
      <c r="E324" s="2" t="s">
        <v>2768</v>
      </c>
      <c r="F324" s="2">
        <v>75</v>
      </c>
      <c r="G324" s="2">
        <v>85</v>
      </c>
      <c r="H324" s="3">
        <v>42666</v>
      </c>
      <c r="I324" s="3">
        <v>42669</v>
      </c>
      <c r="J324" s="3" t="s">
        <v>2542</v>
      </c>
      <c r="K324" s="17">
        <f t="shared" si="65"/>
        <v>281.13</v>
      </c>
      <c r="L324" s="20">
        <f t="shared" si="66"/>
        <v>0.84725927506847365</v>
      </c>
      <c r="M324" s="2" t="s">
        <v>2550</v>
      </c>
      <c r="N324" s="2">
        <v>4900000</v>
      </c>
      <c r="O324" s="2">
        <v>5100000</v>
      </c>
      <c r="P324" s="2">
        <f t="shared" si="60"/>
        <v>200000</v>
      </c>
      <c r="Q324" s="4">
        <f t="shared" si="61"/>
        <v>4.0816326530612242E-2</v>
      </c>
      <c r="R324" s="2">
        <v>42450</v>
      </c>
      <c r="S324" s="5">
        <f t="shared" si="67"/>
        <v>65899.333333333328</v>
      </c>
      <c r="T324" s="2">
        <v>68566</v>
      </c>
      <c r="U324" s="5">
        <f t="shared" si="62"/>
        <v>2666.6666666666715</v>
      </c>
      <c r="V324" s="4">
        <f t="shared" si="63"/>
        <v>4.0465760908051748E-2</v>
      </c>
      <c r="W324" s="23">
        <f t="shared" si="68"/>
        <v>55833.8213874957</v>
      </c>
      <c r="X324" s="23">
        <f t="shared" si="69"/>
        <v>58093.179454344965</v>
      </c>
      <c r="Y324" s="23">
        <f t="shared" si="70"/>
        <v>2259.358066849265</v>
      </c>
      <c r="Z324" s="4">
        <f t="shared" si="71"/>
        <v>4.0465760908051714E-2</v>
      </c>
      <c r="AA324" s="2">
        <v>381</v>
      </c>
      <c r="AB324" s="2">
        <v>1894</v>
      </c>
      <c r="AC324" s="2">
        <f t="shared" si="64"/>
        <v>122</v>
      </c>
      <c r="AD324" s="2" t="s">
        <v>29</v>
      </c>
    </row>
    <row r="325" spans="1:30" x14ac:dyDescent="0.2">
      <c r="A325">
        <v>43</v>
      </c>
      <c r="B325" s="6" t="s">
        <v>2616</v>
      </c>
      <c r="C325" s="6" t="s">
        <v>22</v>
      </c>
      <c r="D325" s="6" t="s">
        <v>23</v>
      </c>
      <c r="E325" s="2" t="s">
        <v>2768</v>
      </c>
      <c r="F325" s="6">
        <v>52</v>
      </c>
      <c r="G325" s="6">
        <v>58</v>
      </c>
      <c r="H325" s="7">
        <v>42667</v>
      </c>
      <c r="I325" s="7">
        <v>42670</v>
      </c>
      <c r="J325" s="7" t="s">
        <v>2542</v>
      </c>
      <c r="K325" s="17">
        <f t="shared" si="65"/>
        <v>281.13</v>
      </c>
      <c r="L325" s="20">
        <f t="shared" si="66"/>
        <v>0.84725927506847365</v>
      </c>
      <c r="M325" s="6" t="s">
        <v>2550</v>
      </c>
      <c r="N325" s="6">
        <v>3400000</v>
      </c>
      <c r="O325" s="6">
        <v>4000000</v>
      </c>
      <c r="P325" s="6">
        <f t="shared" si="60"/>
        <v>600000</v>
      </c>
      <c r="Q325" s="8">
        <f t="shared" si="61"/>
        <v>0.17647058823529413</v>
      </c>
      <c r="R325" s="6"/>
      <c r="S325" s="5">
        <f t="shared" si="67"/>
        <v>65384.615384615383</v>
      </c>
      <c r="T325" s="6">
        <v>76923</v>
      </c>
      <c r="U325" s="9">
        <f t="shared" si="62"/>
        <v>11538.384615384617</v>
      </c>
      <c r="V325" s="8">
        <f t="shared" si="63"/>
        <v>0.1764694117647059</v>
      </c>
      <c r="W325" s="23">
        <f t="shared" si="68"/>
        <v>55397.721831400202</v>
      </c>
      <c r="X325" s="23">
        <f t="shared" si="69"/>
        <v>65173.7252160922</v>
      </c>
      <c r="Y325" s="23">
        <f t="shared" si="70"/>
        <v>9776.0033846919978</v>
      </c>
      <c r="Z325" s="4">
        <f t="shared" si="71"/>
        <v>0.17646941176470587</v>
      </c>
      <c r="AA325" s="10">
        <v>6128</v>
      </c>
      <c r="AB325" s="6">
        <v>2013</v>
      </c>
      <c r="AC325" s="6">
        <f t="shared" si="64"/>
        <v>3</v>
      </c>
      <c r="AD325" s="6" t="s">
        <v>183</v>
      </c>
    </row>
    <row r="326" spans="1:30" x14ac:dyDescent="0.2">
      <c r="A326">
        <v>43</v>
      </c>
      <c r="B326" s="6" t="s">
        <v>1338</v>
      </c>
      <c r="C326" s="6" t="s">
        <v>22</v>
      </c>
      <c r="D326" s="6" t="s">
        <v>23</v>
      </c>
      <c r="E326" s="2" t="s">
        <v>2768</v>
      </c>
      <c r="F326" s="6">
        <v>53</v>
      </c>
      <c r="G326" s="6">
        <v>57</v>
      </c>
      <c r="H326" s="7">
        <v>42668</v>
      </c>
      <c r="I326" s="7">
        <v>42670</v>
      </c>
      <c r="J326" s="3" t="s">
        <v>2542</v>
      </c>
      <c r="K326" s="17">
        <f t="shared" si="65"/>
        <v>281.13</v>
      </c>
      <c r="L326" s="20">
        <f t="shared" si="66"/>
        <v>0.84725927506847365</v>
      </c>
      <c r="M326" s="6" t="s">
        <v>2548</v>
      </c>
      <c r="N326" s="6">
        <v>4490000</v>
      </c>
      <c r="O326" s="6">
        <v>4800000</v>
      </c>
      <c r="P326" s="6">
        <f t="shared" si="60"/>
        <v>310000</v>
      </c>
      <c r="Q326" s="8">
        <f t="shared" si="61"/>
        <v>6.9042316258351888E-2</v>
      </c>
      <c r="R326" s="6">
        <v>3110</v>
      </c>
      <c r="S326" s="5">
        <f t="shared" si="67"/>
        <v>84775.660377358494</v>
      </c>
      <c r="T326" s="6">
        <v>90625</v>
      </c>
      <c r="U326" s="9">
        <f t="shared" si="62"/>
        <v>5849.3396226415061</v>
      </c>
      <c r="V326" s="8">
        <f t="shared" si="63"/>
        <v>6.8997865620917323E-2</v>
      </c>
      <c r="W326" s="23">
        <f t="shared" si="68"/>
        <v>71826.964554771883</v>
      </c>
      <c r="X326" s="23">
        <f t="shared" si="69"/>
        <v>76782.87180308043</v>
      </c>
      <c r="Y326" s="23">
        <f t="shared" si="70"/>
        <v>4955.9072483085474</v>
      </c>
      <c r="Z326" s="4">
        <f t="shared" si="71"/>
        <v>6.8997865620917392E-2</v>
      </c>
      <c r="AA326" s="10">
        <v>2962</v>
      </c>
      <c r="AB326" s="6">
        <v>1992</v>
      </c>
      <c r="AC326" s="6">
        <f t="shared" si="64"/>
        <v>24</v>
      </c>
      <c r="AD326" s="6" t="s">
        <v>67</v>
      </c>
    </row>
    <row r="327" spans="1:30" x14ac:dyDescent="0.2">
      <c r="A327">
        <v>43</v>
      </c>
      <c r="B327" s="6" t="s">
        <v>1102</v>
      </c>
      <c r="C327" s="6" t="s">
        <v>22</v>
      </c>
      <c r="D327" s="6" t="s">
        <v>23</v>
      </c>
      <c r="E327" s="2" t="s">
        <v>2768</v>
      </c>
      <c r="F327" s="6">
        <v>134</v>
      </c>
      <c r="G327" s="6">
        <v>152</v>
      </c>
      <c r="H327" s="7">
        <v>42667</v>
      </c>
      <c r="I327" s="7">
        <v>42671</v>
      </c>
      <c r="J327" s="7" t="s">
        <v>2542</v>
      </c>
      <c r="K327" s="17">
        <f t="shared" si="65"/>
        <v>281.13</v>
      </c>
      <c r="L327" s="20">
        <f t="shared" si="66"/>
        <v>0.84725927506847365</v>
      </c>
      <c r="M327" s="6" t="s">
        <v>2546</v>
      </c>
      <c r="N327" s="6">
        <v>9490000</v>
      </c>
      <c r="O327" s="6">
        <v>9750000</v>
      </c>
      <c r="P327" s="6">
        <f t="shared" si="60"/>
        <v>260000</v>
      </c>
      <c r="Q327" s="8">
        <f t="shared" si="61"/>
        <v>2.7397260273972601E-2</v>
      </c>
      <c r="R327" s="6">
        <v>77000</v>
      </c>
      <c r="S327" s="5">
        <f t="shared" si="67"/>
        <v>71395.522388059704</v>
      </c>
      <c r="T327" s="6">
        <v>73336</v>
      </c>
      <c r="U327" s="9">
        <f t="shared" si="62"/>
        <v>1940.4776119402959</v>
      </c>
      <c r="V327" s="8">
        <f t="shared" si="63"/>
        <v>2.7179262046618548E-2</v>
      </c>
      <c r="W327" s="23">
        <f t="shared" si="68"/>
        <v>60490.518541642443</v>
      </c>
      <c r="X327" s="23">
        <f t="shared" si="69"/>
        <v>62134.606196421584</v>
      </c>
      <c r="Y327" s="23">
        <f t="shared" si="70"/>
        <v>1644.0876547791413</v>
      </c>
      <c r="Z327" s="4">
        <f t="shared" si="71"/>
        <v>2.7179262046618604E-2</v>
      </c>
      <c r="AA327" s="6">
        <v>552</v>
      </c>
      <c r="AB327" s="6">
        <v>1892</v>
      </c>
      <c r="AC327" s="6">
        <f t="shared" si="64"/>
        <v>124</v>
      </c>
      <c r="AD327" s="6" t="s">
        <v>213</v>
      </c>
    </row>
    <row r="328" spans="1:30" x14ac:dyDescent="0.2">
      <c r="A328">
        <v>44</v>
      </c>
      <c r="B328" s="2" t="s">
        <v>1812</v>
      </c>
      <c r="C328" s="2" t="s">
        <v>22</v>
      </c>
      <c r="D328" s="2" t="s">
        <v>23</v>
      </c>
      <c r="E328" s="2" t="s">
        <v>2768</v>
      </c>
      <c r="F328" s="2">
        <v>75</v>
      </c>
      <c r="G328" s="2">
        <v>85</v>
      </c>
      <c r="H328" s="3">
        <v>42672</v>
      </c>
      <c r="I328" s="3">
        <v>42674</v>
      </c>
      <c r="J328" s="3" t="s">
        <v>2542</v>
      </c>
      <c r="K328" s="17">
        <f t="shared" si="65"/>
        <v>281.13</v>
      </c>
      <c r="L328" s="20">
        <f t="shared" si="66"/>
        <v>0.84725927506847365</v>
      </c>
      <c r="M328" s="2" t="s">
        <v>2548</v>
      </c>
      <c r="N328" s="2">
        <v>4950000</v>
      </c>
      <c r="O328" s="2">
        <v>5700000</v>
      </c>
      <c r="P328" s="2">
        <f t="shared" si="60"/>
        <v>750000</v>
      </c>
      <c r="Q328" s="4">
        <f t="shared" si="61"/>
        <v>0.15151515151515152</v>
      </c>
      <c r="R328" s="2"/>
      <c r="S328" s="5">
        <f t="shared" si="67"/>
        <v>66000</v>
      </c>
      <c r="T328" s="2">
        <v>76000</v>
      </c>
      <c r="U328" s="5">
        <f t="shared" si="62"/>
        <v>10000</v>
      </c>
      <c r="V328" s="4">
        <f t="shared" si="63"/>
        <v>0.15151515151515152</v>
      </c>
      <c r="W328" s="23">
        <f t="shared" si="68"/>
        <v>55919.112154519258</v>
      </c>
      <c r="X328" s="23">
        <f t="shared" si="69"/>
        <v>64391.704905203995</v>
      </c>
      <c r="Y328" s="23">
        <f t="shared" si="70"/>
        <v>8472.5927506847365</v>
      </c>
      <c r="Z328" s="4">
        <f t="shared" si="71"/>
        <v>0.15151515151515152</v>
      </c>
      <c r="AA328" s="2">
        <v>630</v>
      </c>
      <c r="AB328" s="2">
        <v>1902</v>
      </c>
      <c r="AC328" s="2">
        <f t="shared" si="64"/>
        <v>114</v>
      </c>
      <c r="AD328" s="2" t="s">
        <v>27</v>
      </c>
    </row>
    <row r="329" spans="1:30" x14ac:dyDescent="0.2">
      <c r="A329">
        <v>44</v>
      </c>
      <c r="B329" s="6" t="s">
        <v>2719</v>
      </c>
      <c r="C329" s="6" t="s">
        <v>22</v>
      </c>
      <c r="D329" s="6" t="s">
        <v>23</v>
      </c>
      <c r="E329" s="2" t="s">
        <v>2768</v>
      </c>
      <c r="F329" s="6">
        <v>95</v>
      </c>
      <c r="G329" s="6">
        <v>105</v>
      </c>
      <c r="H329" s="7">
        <v>42672</v>
      </c>
      <c r="I329" s="7">
        <v>42674</v>
      </c>
      <c r="J329" s="7" t="s">
        <v>2542</v>
      </c>
      <c r="K329" s="17">
        <f t="shared" si="65"/>
        <v>281.13</v>
      </c>
      <c r="L329" s="20">
        <f t="shared" si="66"/>
        <v>0.84725927506847365</v>
      </c>
      <c r="M329" s="6" t="s">
        <v>2548</v>
      </c>
      <c r="N329" s="6">
        <v>6100000</v>
      </c>
      <c r="O329" s="6">
        <v>7200000</v>
      </c>
      <c r="P329" s="6">
        <f t="shared" si="60"/>
        <v>1100000</v>
      </c>
      <c r="Q329" s="8">
        <f t="shared" si="61"/>
        <v>0.18032786885245902</v>
      </c>
      <c r="R329" s="6"/>
      <c r="S329" s="5">
        <f t="shared" si="67"/>
        <v>64210.526315789473</v>
      </c>
      <c r="T329" s="6">
        <v>75789</v>
      </c>
      <c r="U329" s="9">
        <f t="shared" si="62"/>
        <v>11578.473684210527</v>
      </c>
      <c r="V329" s="8">
        <f t="shared" si="63"/>
        <v>0.18032049180327869</v>
      </c>
      <c r="W329" s="23">
        <f t="shared" si="68"/>
        <v>54402.963978080938</v>
      </c>
      <c r="X329" s="23">
        <f t="shared" si="69"/>
        <v>64212.933198164552</v>
      </c>
      <c r="Y329" s="23">
        <f t="shared" si="70"/>
        <v>9809.9692200836143</v>
      </c>
      <c r="Z329" s="4">
        <f t="shared" si="71"/>
        <v>0.18032049180327878</v>
      </c>
      <c r="AA329" s="10">
        <v>1534</v>
      </c>
      <c r="AB329" s="6">
        <v>1892</v>
      </c>
      <c r="AC329" s="6">
        <f t="shared" si="64"/>
        <v>124</v>
      </c>
      <c r="AD329" s="6" t="s">
        <v>37</v>
      </c>
    </row>
    <row r="330" spans="1:30" x14ac:dyDescent="0.2">
      <c r="A330">
        <v>44</v>
      </c>
      <c r="B330" s="6" t="s">
        <v>1522</v>
      </c>
      <c r="C330" s="6" t="s">
        <v>22</v>
      </c>
      <c r="D330" s="6" t="s">
        <v>23</v>
      </c>
      <c r="E330" s="2" t="s">
        <v>2768</v>
      </c>
      <c r="F330" s="6">
        <v>159</v>
      </c>
      <c r="G330" s="6">
        <v>171</v>
      </c>
      <c r="H330" s="7">
        <v>42672</v>
      </c>
      <c r="I330" s="7">
        <v>42674</v>
      </c>
      <c r="J330" s="3" t="s">
        <v>2542</v>
      </c>
      <c r="K330" s="17">
        <f t="shared" si="65"/>
        <v>281.13</v>
      </c>
      <c r="L330" s="20">
        <f t="shared" si="66"/>
        <v>0.84725927506847365</v>
      </c>
      <c r="M330" s="6" t="s">
        <v>2548</v>
      </c>
      <c r="N330" s="6">
        <v>8500000</v>
      </c>
      <c r="O330" s="6">
        <v>9690000</v>
      </c>
      <c r="P330" s="6">
        <f t="shared" si="60"/>
        <v>1190000</v>
      </c>
      <c r="Q330" s="8">
        <f t="shared" si="61"/>
        <v>0.14000000000000001</v>
      </c>
      <c r="R330" s="6"/>
      <c r="S330" s="5">
        <f t="shared" si="67"/>
        <v>53459.119496855346</v>
      </c>
      <c r="T330" s="6">
        <v>60943</v>
      </c>
      <c r="U330" s="9">
        <f t="shared" si="62"/>
        <v>7483.8805031446536</v>
      </c>
      <c r="V330" s="8">
        <f t="shared" si="63"/>
        <v>0.13999258823529412</v>
      </c>
      <c r="W330" s="23">
        <f t="shared" si="68"/>
        <v>45293.734830704569</v>
      </c>
      <c r="X330" s="23">
        <f t="shared" si="69"/>
        <v>51634.522000497993</v>
      </c>
      <c r="Y330" s="23">
        <f t="shared" si="70"/>
        <v>6340.7871697934243</v>
      </c>
      <c r="Z330" s="4">
        <f t="shared" si="71"/>
        <v>0.13999258823529412</v>
      </c>
      <c r="AA330" s="10">
        <v>1754</v>
      </c>
      <c r="AB330" s="6">
        <v>1896</v>
      </c>
      <c r="AC330" s="6">
        <f t="shared" si="64"/>
        <v>120</v>
      </c>
      <c r="AD330" s="6" t="s">
        <v>494</v>
      </c>
    </row>
    <row r="331" spans="1:30" x14ac:dyDescent="0.2">
      <c r="A331">
        <v>44</v>
      </c>
      <c r="B331" s="6" t="s">
        <v>687</v>
      </c>
      <c r="C331" s="6" t="s">
        <v>22</v>
      </c>
      <c r="D331" s="6" t="s">
        <v>23</v>
      </c>
      <c r="E331" s="2" t="s">
        <v>2768</v>
      </c>
      <c r="F331" s="6">
        <v>47</v>
      </c>
      <c r="G331" s="6">
        <v>53</v>
      </c>
      <c r="H331" s="7">
        <v>42674</v>
      </c>
      <c r="I331" s="7">
        <v>42676</v>
      </c>
      <c r="J331" s="7" t="s">
        <v>2543</v>
      </c>
      <c r="K331" s="17">
        <f t="shared" si="65"/>
        <v>284.38</v>
      </c>
      <c r="L331" s="20">
        <f t="shared" si="66"/>
        <v>0.83757648217174208</v>
      </c>
      <c r="M331" s="6" t="s">
        <v>2548</v>
      </c>
      <c r="N331" s="6">
        <v>3400000</v>
      </c>
      <c r="O331" s="6">
        <v>3650000</v>
      </c>
      <c r="P331" s="6">
        <f t="shared" si="60"/>
        <v>250000</v>
      </c>
      <c r="Q331" s="8">
        <f t="shared" si="61"/>
        <v>7.3529411764705885E-2</v>
      </c>
      <c r="R331" s="6">
        <v>966</v>
      </c>
      <c r="S331" s="5">
        <f t="shared" si="67"/>
        <v>72360.97872340426</v>
      </c>
      <c r="T331" s="6">
        <v>77680</v>
      </c>
      <c r="U331" s="9">
        <f t="shared" si="62"/>
        <v>5319.0212765957403</v>
      </c>
      <c r="V331" s="8">
        <f t="shared" si="63"/>
        <v>7.3506762490421776E-2</v>
      </c>
      <c r="W331" s="23">
        <f t="shared" si="68"/>
        <v>60607.854005653215</v>
      </c>
      <c r="X331" s="23">
        <f t="shared" si="69"/>
        <v>65062.941135100926</v>
      </c>
      <c r="Y331" s="23">
        <f t="shared" si="70"/>
        <v>4455.087129447711</v>
      </c>
      <c r="Z331" s="4">
        <f t="shared" si="71"/>
        <v>7.3506762490421818E-2</v>
      </c>
      <c r="AA331" s="10">
        <v>1659</v>
      </c>
      <c r="AB331" s="6">
        <v>2012</v>
      </c>
      <c r="AC331" s="6">
        <f t="shared" si="64"/>
        <v>4</v>
      </c>
      <c r="AD331" s="6" t="s">
        <v>191</v>
      </c>
    </row>
    <row r="332" spans="1:30" x14ac:dyDescent="0.2">
      <c r="A332">
        <v>44</v>
      </c>
      <c r="B332" s="2" t="s">
        <v>1120</v>
      </c>
      <c r="C332" s="2" t="s">
        <v>22</v>
      </c>
      <c r="D332" s="2" t="s">
        <v>23</v>
      </c>
      <c r="E332" s="2" t="s">
        <v>2768</v>
      </c>
      <c r="F332" s="2">
        <v>62</v>
      </c>
      <c r="G332" s="2"/>
      <c r="H332" s="3">
        <v>42674</v>
      </c>
      <c r="I332" s="3">
        <v>42677</v>
      </c>
      <c r="J332" s="3" t="s">
        <v>2543</v>
      </c>
      <c r="K332" s="17">
        <f t="shared" si="65"/>
        <v>284.38</v>
      </c>
      <c r="L332" s="20">
        <f t="shared" si="66"/>
        <v>0.83757648217174208</v>
      </c>
      <c r="M332" s="2" t="s">
        <v>2550</v>
      </c>
      <c r="N332" s="2">
        <v>4500000</v>
      </c>
      <c r="O332" s="2">
        <v>5150000</v>
      </c>
      <c r="P332" s="2">
        <f t="shared" si="60"/>
        <v>650000</v>
      </c>
      <c r="Q332" s="4">
        <f t="shared" si="61"/>
        <v>0.14444444444444443</v>
      </c>
      <c r="R332" s="2"/>
      <c r="S332" s="5">
        <f t="shared" si="67"/>
        <v>72580.645161290318</v>
      </c>
      <c r="T332" s="2">
        <v>83065</v>
      </c>
      <c r="U332" s="5">
        <f t="shared" si="62"/>
        <v>10484.354838709682</v>
      </c>
      <c r="V332" s="4">
        <f t="shared" si="63"/>
        <v>0.14445111111111117</v>
      </c>
      <c r="W332" s="23">
        <f t="shared" si="68"/>
        <v>60791.841447949017</v>
      </c>
      <c r="X332" s="23">
        <f t="shared" si="69"/>
        <v>69573.290491595762</v>
      </c>
      <c r="Y332" s="23">
        <f t="shared" si="70"/>
        <v>8781.4490436467458</v>
      </c>
      <c r="Z332" s="4">
        <f t="shared" si="71"/>
        <v>0.14445111111111131</v>
      </c>
      <c r="AA332" s="2">
        <v>995</v>
      </c>
      <c r="AB332" s="2">
        <v>2012</v>
      </c>
      <c r="AC332" s="2">
        <f t="shared" si="64"/>
        <v>4</v>
      </c>
      <c r="AD332" s="2" t="s">
        <v>123</v>
      </c>
    </row>
    <row r="333" spans="1:30" x14ac:dyDescent="0.2">
      <c r="A333">
        <v>44</v>
      </c>
      <c r="B333" s="2" t="s">
        <v>72</v>
      </c>
      <c r="C333" s="2" t="s">
        <v>22</v>
      </c>
      <c r="D333" s="2" t="s">
        <v>23</v>
      </c>
      <c r="E333" s="2" t="s">
        <v>2768</v>
      </c>
      <c r="F333" s="2">
        <v>22</v>
      </c>
      <c r="G333" s="2">
        <v>24</v>
      </c>
      <c r="H333" s="3">
        <v>42674</v>
      </c>
      <c r="I333" s="3">
        <v>42678</v>
      </c>
      <c r="J333" s="7" t="s">
        <v>2543</v>
      </c>
      <c r="K333" s="17">
        <f t="shared" si="65"/>
        <v>284.38</v>
      </c>
      <c r="L333" s="20">
        <f t="shared" si="66"/>
        <v>0.83757648217174208</v>
      </c>
      <c r="M333" s="2" t="s">
        <v>2546</v>
      </c>
      <c r="N333" s="2">
        <v>2400000</v>
      </c>
      <c r="O333" s="2">
        <v>2650000</v>
      </c>
      <c r="P333" s="2">
        <f t="shared" si="60"/>
        <v>250000</v>
      </c>
      <c r="Q333" s="4">
        <f t="shared" si="61"/>
        <v>0.10416666666666667</v>
      </c>
      <c r="R333" s="2"/>
      <c r="S333" s="5">
        <f t="shared" si="67"/>
        <v>109090.90909090909</v>
      </c>
      <c r="T333" s="2">
        <v>120455</v>
      </c>
      <c r="U333" s="5">
        <f t="shared" si="62"/>
        <v>11364.090909090912</v>
      </c>
      <c r="V333" s="4">
        <f t="shared" si="63"/>
        <v>0.10417083333333337</v>
      </c>
      <c r="W333" s="23">
        <f t="shared" si="68"/>
        <v>91371.979873280958</v>
      </c>
      <c r="X333" s="23">
        <f t="shared" si="69"/>
        <v>100890.2751599972</v>
      </c>
      <c r="Y333" s="23">
        <f t="shared" si="70"/>
        <v>9518.2952867162385</v>
      </c>
      <c r="Z333" s="4">
        <f t="shared" si="71"/>
        <v>0.10417083333333334</v>
      </c>
      <c r="AA333" s="2">
        <v>290</v>
      </c>
      <c r="AB333" s="2">
        <v>1848</v>
      </c>
      <c r="AC333" s="2">
        <f t="shared" si="64"/>
        <v>168</v>
      </c>
      <c r="AD333" s="2" t="s">
        <v>37</v>
      </c>
    </row>
    <row r="334" spans="1:30" x14ac:dyDescent="0.2">
      <c r="A334">
        <v>44</v>
      </c>
      <c r="B334" s="2" t="s">
        <v>2638</v>
      </c>
      <c r="C334" s="2" t="s">
        <v>22</v>
      </c>
      <c r="D334" s="2" t="s">
        <v>23</v>
      </c>
      <c r="E334" s="2" t="s">
        <v>2768</v>
      </c>
      <c r="F334" s="2">
        <v>65</v>
      </c>
      <c r="G334" s="2">
        <v>72</v>
      </c>
      <c r="H334" s="3">
        <v>42674</v>
      </c>
      <c r="I334" s="3">
        <v>42678</v>
      </c>
      <c r="J334" s="3" t="s">
        <v>2543</v>
      </c>
      <c r="K334" s="17">
        <f t="shared" si="65"/>
        <v>284.38</v>
      </c>
      <c r="L334" s="20">
        <f t="shared" si="66"/>
        <v>0.83757648217174208</v>
      </c>
      <c r="M334" s="2" t="s">
        <v>2546</v>
      </c>
      <c r="N334" s="2">
        <v>3750000</v>
      </c>
      <c r="O334" s="2">
        <v>4100000</v>
      </c>
      <c r="P334" s="2">
        <f t="shared" si="60"/>
        <v>350000</v>
      </c>
      <c r="Q334" s="4">
        <f t="shared" si="61"/>
        <v>9.3333333333333338E-2</v>
      </c>
      <c r="R334" s="2">
        <v>57016</v>
      </c>
      <c r="S334" s="5">
        <f t="shared" si="67"/>
        <v>58569.476923076923</v>
      </c>
      <c r="T334" s="2">
        <v>63954</v>
      </c>
      <c r="U334" s="5">
        <f t="shared" si="62"/>
        <v>5384.5230769230766</v>
      </c>
      <c r="V334" s="4">
        <f t="shared" si="63"/>
        <v>9.1933945116069907E-2</v>
      </c>
      <c r="W334" s="23">
        <f t="shared" si="68"/>
        <v>49056.416443869799</v>
      </c>
      <c r="X334" s="23">
        <f t="shared" si="69"/>
        <v>53566.36634081159</v>
      </c>
      <c r="Y334" s="23">
        <f t="shared" si="70"/>
        <v>4509.9498969417909</v>
      </c>
      <c r="Z334" s="4">
        <f t="shared" si="71"/>
        <v>9.193394511606981E-2</v>
      </c>
      <c r="AA334" s="11">
        <v>1648</v>
      </c>
      <c r="AB334" s="2">
        <v>1935</v>
      </c>
      <c r="AC334" s="2">
        <f t="shared" si="64"/>
        <v>81</v>
      </c>
      <c r="AD334" s="2" t="s">
        <v>81</v>
      </c>
    </row>
    <row r="335" spans="1:30" x14ac:dyDescent="0.2">
      <c r="A335">
        <v>44</v>
      </c>
      <c r="B335" s="6" t="s">
        <v>2567</v>
      </c>
      <c r="C335" s="6" t="s">
        <v>22</v>
      </c>
      <c r="D335" s="6" t="s">
        <v>23</v>
      </c>
      <c r="E335" s="2" t="s">
        <v>2768</v>
      </c>
      <c r="F335" s="6">
        <v>34</v>
      </c>
      <c r="G335" s="6">
        <v>37</v>
      </c>
      <c r="H335" s="7">
        <v>42677</v>
      </c>
      <c r="I335" s="7">
        <v>42680</v>
      </c>
      <c r="J335" s="7" t="s">
        <v>2543</v>
      </c>
      <c r="K335" s="17">
        <f t="shared" si="65"/>
        <v>284.38</v>
      </c>
      <c r="L335" s="20">
        <f t="shared" si="66"/>
        <v>0.83757648217174208</v>
      </c>
      <c r="M335" s="6" t="s">
        <v>2550</v>
      </c>
      <c r="N335" s="6">
        <v>2850000</v>
      </c>
      <c r="O335" s="6">
        <v>3600000</v>
      </c>
      <c r="P335" s="6">
        <f t="shared" si="60"/>
        <v>750000</v>
      </c>
      <c r="Q335" s="8">
        <f t="shared" si="61"/>
        <v>0.26315789473684209</v>
      </c>
      <c r="R335" s="6"/>
      <c r="S335" s="5">
        <f t="shared" si="67"/>
        <v>83823.529411764699</v>
      </c>
      <c r="T335" s="6">
        <v>105882</v>
      </c>
      <c r="U335" s="9">
        <f t="shared" si="62"/>
        <v>22058.470588235301</v>
      </c>
      <c r="V335" s="8">
        <f t="shared" si="63"/>
        <v>0.26315368421052643</v>
      </c>
      <c r="W335" s="23">
        <f t="shared" si="68"/>
        <v>70208.61688792544</v>
      </c>
      <c r="X335" s="23">
        <f t="shared" si="69"/>
        <v>88684.273085308392</v>
      </c>
      <c r="Y335" s="23">
        <f t="shared" si="70"/>
        <v>18475.656197382952</v>
      </c>
      <c r="Z335" s="4">
        <f t="shared" si="71"/>
        <v>0.26315368421052626</v>
      </c>
      <c r="AA335" s="10">
        <v>1241</v>
      </c>
      <c r="AB335" s="6">
        <v>1971</v>
      </c>
      <c r="AC335" s="6">
        <f t="shared" si="64"/>
        <v>45</v>
      </c>
      <c r="AD335" s="6" t="s">
        <v>108</v>
      </c>
    </row>
    <row r="336" spans="1:30" x14ac:dyDescent="0.2">
      <c r="A336">
        <v>45</v>
      </c>
      <c r="B336" s="2" t="s">
        <v>125</v>
      </c>
      <c r="C336" s="2" t="s">
        <v>22</v>
      </c>
      <c r="D336" s="2" t="s">
        <v>23</v>
      </c>
      <c r="E336" s="2" t="s">
        <v>2768</v>
      </c>
      <c r="F336" s="2">
        <v>26</v>
      </c>
      <c r="G336" s="2">
        <v>31</v>
      </c>
      <c r="H336" s="3">
        <v>42678</v>
      </c>
      <c r="I336" s="3">
        <v>42681</v>
      </c>
      <c r="J336" s="3" t="s">
        <v>2543</v>
      </c>
      <c r="K336" s="17">
        <f t="shared" si="65"/>
        <v>284.38</v>
      </c>
      <c r="L336" s="20">
        <f t="shared" si="66"/>
        <v>0.83757648217174208</v>
      </c>
      <c r="M336" s="2" t="s">
        <v>2550</v>
      </c>
      <c r="N336" s="2">
        <v>2400000</v>
      </c>
      <c r="O336" s="2">
        <v>2700000</v>
      </c>
      <c r="P336" s="2">
        <f t="shared" si="60"/>
        <v>300000</v>
      </c>
      <c r="Q336" s="4">
        <f t="shared" si="61"/>
        <v>0.125</v>
      </c>
      <c r="R336" s="2">
        <v>1797</v>
      </c>
      <c r="S336" s="5">
        <f t="shared" si="67"/>
        <v>92376.807692307688</v>
      </c>
      <c r="T336" s="2">
        <v>103915</v>
      </c>
      <c r="U336" s="5">
        <f t="shared" si="62"/>
        <v>11538.192307692312</v>
      </c>
      <c r="V336" s="4">
        <f t="shared" si="63"/>
        <v>0.12490356179144205</v>
      </c>
      <c r="W336" s="23">
        <f t="shared" si="68"/>
        <v>77372.641621178598</v>
      </c>
      <c r="X336" s="23">
        <f t="shared" si="69"/>
        <v>87036.760144876578</v>
      </c>
      <c r="Y336" s="23">
        <f t="shared" si="70"/>
        <v>9664.11852369798</v>
      </c>
      <c r="Z336" s="4">
        <f t="shared" si="71"/>
        <v>0.12490356179144202</v>
      </c>
      <c r="AA336" s="2">
        <v>658</v>
      </c>
      <c r="AB336" s="2">
        <v>1932</v>
      </c>
      <c r="AC336" s="2">
        <f t="shared" si="64"/>
        <v>84</v>
      </c>
      <c r="AD336" s="2" t="s">
        <v>37</v>
      </c>
    </row>
    <row r="337" spans="1:30" x14ac:dyDescent="0.2">
      <c r="A337">
        <v>45</v>
      </c>
      <c r="B337" s="2" t="s">
        <v>2574</v>
      </c>
      <c r="C337" s="2" t="s">
        <v>22</v>
      </c>
      <c r="D337" s="2" t="s">
        <v>23</v>
      </c>
      <c r="E337" s="2" t="s">
        <v>2768</v>
      </c>
      <c r="F337" s="2">
        <v>37</v>
      </c>
      <c r="G337" s="2">
        <v>41</v>
      </c>
      <c r="H337" s="3">
        <v>42679</v>
      </c>
      <c r="I337" s="3">
        <v>42682</v>
      </c>
      <c r="J337" s="7" t="s">
        <v>2543</v>
      </c>
      <c r="K337" s="17">
        <f t="shared" si="65"/>
        <v>284.38</v>
      </c>
      <c r="L337" s="20">
        <f t="shared" si="66"/>
        <v>0.83757648217174208</v>
      </c>
      <c r="M337" s="2" t="s">
        <v>2550</v>
      </c>
      <c r="N337" s="2">
        <v>2750000</v>
      </c>
      <c r="O337" s="2">
        <v>3500000</v>
      </c>
      <c r="P337" s="2">
        <f t="shared" si="60"/>
        <v>750000</v>
      </c>
      <c r="Q337" s="4">
        <f t="shared" si="61"/>
        <v>0.27272727272727271</v>
      </c>
      <c r="R337" s="2">
        <v>18409</v>
      </c>
      <c r="S337" s="5">
        <f t="shared" si="67"/>
        <v>74821.864864864867</v>
      </c>
      <c r="T337" s="2">
        <v>95092</v>
      </c>
      <c r="U337" s="5">
        <f t="shared" si="62"/>
        <v>20270.135135135133</v>
      </c>
      <c r="V337" s="4">
        <f t="shared" si="63"/>
        <v>0.27091192089030192</v>
      </c>
      <c r="W337" s="23">
        <f t="shared" si="68"/>
        <v>62669.034363042985</v>
      </c>
      <c r="X337" s="23">
        <f t="shared" si="69"/>
        <v>79646.82284267529</v>
      </c>
      <c r="Y337" s="23">
        <f t="shared" si="70"/>
        <v>16977.788479632305</v>
      </c>
      <c r="Z337" s="4">
        <f t="shared" si="71"/>
        <v>0.27091192089030181</v>
      </c>
      <c r="AA337" s="11">
        <v>1597</v>
      </c>
      <c r="AB337" s="2">
        <v>1968</v>
      </c>
      <c r="AC337" s="2">
        <f t="shared" si="64"/>
        <v>48</v>
      </c>
      <c r="AD337" s="2" t="s">
        <v>1468</v>
      </c>
    </row>
    <row r="338" spans="1:30" x14ac:dyDescent="0.2">
      <c r="A338">
        <v>45</v>
      </c>
      <c r="B338" s="6" t="s">
        <v>894</v>
      </c>
      <c r="C338" s="6" t="s">
        <v>22</v>
      </c>
      <c r="D338" s="6" t="s">
        <v>23</v>
      </c>
      <c r="E338" s="2" t="s">
        <v>2768</v>
      </c>
      <c r="F338" s="6">
        <v>47</v>
      </c>
      <c r="G338" s="6">
        <v>53</v>
      </c>
      <c r="H338" s="7">
        <v>42678</v>
      </c>
      <c r="I338" s="7">
        <v>42682</v>
      </c>
      <c r="J338" s="3" t="s">
        <v>2543</v>
      </c>
      <c r="K338" s="17">
        <f t="shared" si="65"/>
        <v>284.38</v>
      </c>
      <c r="L338" s="20">
        <f t="shared" si="66"/>
        <v>0.83757648217174208</v>
      </c>
      <c r="M338" s="6" t="s">
        <v>2546</v>
      </c>
      <c r="N338" s="6">
        <v>5200000</v>
      </c>
      <c r="O338" s="6">
        <v>5050000</v>
      </c>
      <c r="P338" s="6">
        <f t="shared" si="60"/>
        <v>-150000</v>
      </c>
      <c r="Q338" s="8">
        <f t="shared" si="61"/>
        <v>-2.8846153846153848E-2</v>
      </c>
      <c r="R338" s="6">
        <v>2683</v>
      </c>
      <c r="S338" s="5">
        <f t="shared" si="67"/>
        <v>110695.3829787234</v>
      </c>
      <c r="T338" s="6">
        <v>107504</v>
      </c>
      <c r="U338" s="9">
        <f t="shared" si="62"/>
        <v>-3191.382978723399</v>
      </c>
      <c r="V338" s="8">
        <f t="shared" si="63"/>
        <v>-2.8830316972992542E-2</v>
      </c>
      <c r="W338" s="23">
        <f t="shared" si="68"/>
        <v>92715.849467972876</v>
      </c>
      <c r="X338" s="23">
        <f t="shared" si="69"/>
        <v>90042.822139390963</v>
      </c>
      <c r="Y338" s="23">
        <f t="shared" si="70"/>
        <v>-2673.027328581913</v>
      </c>
      <c r="Z338" s="4">
        <f t="shared" si="71"/>
        <v>-2.8830316972992466E-2</v>
      </c>
      <c r="AA338" s="10">
        <v>1620</v>
      </c>
      <c r="AB338" s="6">
        <v>2012</v>
      </c>
      <c r="AC338" s="6">
        <f t="shared" si="64"/>
        <v>4</v>
      </c>
      <c r="AD338" s="6" t="s">
        <v>383</v>
      </c>
    </row>
    <row r="339" spans="1:30" x14ac:dyDescent="0.2">
      <c r="A339">
        <v>45</v>
      </c>
      <c r="B339" s="6" t="s">
        <v>2748</v>
      </c>
      <c r="C339" s="6" t="s">
        <v>22</v>
      </c>
      <c r="D339" s="6" t="s">
        <v>23</v>
      </c>
      <c r="E339" s="2" t="s">
        <v>2768</v>
      </c>
      <c r="F339" s="6">
        <v>139</v>
      </c>
      <c r="G339" s="6">
        <v>155</v>
      </c>
      <c r="H339" s="7">
        <v>42681</v>
      </c>
      <c r="I339" s="7">
        <v>42682</v>
      </c>
      <c r="J339" s="7" t="s">
        <v>2543</v>
      </c>
      <c r="K339" s="17">
        <f t="shared" si="65"/>
        <v>284.38</v>
      </c>
      <c r="L339" s="20">
        <f t="shared" si="66"/>
        <v>0.83757648217174208</v>
      </c>
      <c r="M339" s="6" t="s">
        <v>2555</v>
      </c>
      <c r="N339" s="6">
        <v>9900000</v>
      </c>
      <c r="O339" s="6">
        <v>10450000</v>
      </c>
      <c r="P339" s="6">
        <f t="shared" si="60"/>
        <v>550000</v>
      </c>
      <c r="Q339" s="8">
        <f t="shared" si="61"/>
        <v>5.5555555555555552E-2</v>
      </c>
      <c r="R339" s="6">
        <v>10330</v>
      </c>
      <c r="S339" s="5">
        <f t="shared" si="67"/>
        <v>71297.338129496406</v>
      </c>
      <c r="T339" s="6">
        <v>75254</v>
      </c>
      <c r="U339" s="9">
        <f t="shared" si="62"/>
        <v>3956.6618705035944</v>
      </c>
      <c r="V339" s="8">
        <f t="shared" si="63"/>
        <v>5.5495225688750989E-2</v>
      </c>
      <c r="W339" s="23">
        <f t="shared" si="68"/>
        <v>59716.973658712814</v>
      </c>
      <c r="X339" s="23">
        <f t="shared" si="69"/>
        <v>63030.980589352279</v>
      </c>
      <c r="Y339" s="23">
        <f t="shared" si="70"/>
        <v>3314.0069306394653</v>
      </c>
      <c r="Z339" s="4">
        <f t="shared" si="71"/>
        <v>5.5495225688750989E-2</v>
      </c>
      <c r="AA339" s="6">
        <v>571</v>
      </c>
      <c r="AB339" s="6">
        <v>1918</v>
      </c>
      <c r="AC339" s="6">
        <f t="shared" si="64"/>
        <v>98</v>
      </c>
      <c r="AD339" s="6" t="s">
        <v>127</v>
      </c>
    </row>
    <row r="340" spans="1:30" x14ac:dyDescent="0.2">
      <c r="A340">
        <v>45</v>
      </c>
      <c r="B340" s="6" t="s">
        <v>2560</v>
      </c>
      <c r="C340" s="6" t="s">
        <v>22</v>
      </c>
      <c r="D340" s="6" t="s">
        <v>23</v>
      </c>
      <c r="E340" s="2" t="s">
        <v>2768</v>
      </c>
      <c r="F340" s="6">
        <v>31</v>
      </c>
      <c r="G340" s="6">
        <v>37</v>
      </c>
      <c r="H340" s="7">
        <v>42681</v>
      </c>
      <c r="I340" s="7">
        <v>42683</v>
      </c>
      <c r="J340" s="3" t="s">
        <v>2543</v>
      </c>
      <c r="K340" s="17">
        <f t="shared" si="65"/>
        <v>284.38</v>
      </c>
      <c r="L340" s="20">
        <f t="shared" si="66"/>
        <v>0.83757648217174208</v>
      </c>
      <c r="M340" s="6" t="s">
        <v>2548</v>
      </c>
      <c r="N340" s="6">
        <v>4500000</v>
      </c>
      <c r="O340" s="6">
        <v>4450000</v>
      </c>
      <c r="P340" s="6">
        <f t="shared" si="60"/>
        <v>-50000</v>
      </c>
      <c r="Q340" s="8">
        <f t="shared" si="61"/>
        <v>-1.1111111111111112E-2</v>
      </c>
      <c r="R340" s="6">
        <v>3010</v>
      </c>
      <c r="S340" s="5">
        <f t="shared" si="67"/>
        <v>145258.38709677418</v>
      </c>
      <c r="T340" s="6">
        <v>143645</v>
      </c>
      <c r="U340" s="9">
        <f t="shared" si="62"/>
        <v>-1613.3870967741823</v>
      </c>
      <c r="V340" s="8">
        <f t="shared" si="63"/>
        <v>-1.1107015085464978E-2</v>
      </c>
      <c r="W340" s="23">
        <f t="shared" si="68"/>
        <v>121665.00887045728</v>
      </c>
      <c r="X340" s="23">
        <f t="shared" si="69"/>
        <v>120313.67378155989</v>
      </c>
      <c r="Y340" s="23">
        <f t="shared" si="70"/>
        <v>-1351.3350888973946</v>
      </c>
      <c r="Z340" s="4">
        <f t="shared" si="71"/>
        <v>-1.1107015085464939E-2</v>
      </c>
      <c r="AA340" s="10">
        <v>1577</v>
      </c>
      <c r="AB340" s="6">
        <v>2007</v>
      </c>
      <c r="AC340" s="6">
        <f t="shared" si="64"/>
        <v>9</v>
      </c>
      <c r="AD340" s="6" t="s">
        <v>67</v>
      </c>
    </row>
    <row r="341" spans="1:30" x14ac:dyDescent="0.2">
      <c r="A341">
        <v>45</v>
      </c>
      <c r="B341" s="6" t="s">
        <v>2615</v>
      </c>
      <c r="C341" s="6" t="s">
        <v>22</v>
      </c>
      <c r="D341" s="6" t="s">
        <v>23</v>
      </c>
      <c r="E341" s="2" t="s">
        <v>2768</v>
      </c>
      <c r="F341" s="6">
        <v>52</v>
      </c>
      <c r="G341" s="6">
        <v>58</v>
      </c>
      <c r="H341" s="7">
        <v>42679</v>
      </c>
      <c r="I341" s="7">
        <v>42683</v>
      </c>
      <c r="J341" s="7" t="s">
        <v>2543</v>
      </c>
      <c r="K341" s="17">
        <f t="shared" si="65"/>
        <v>284.38</v>
      </c>
      <c r="L341" s="20">
        <f t="shared" si="66"/>
        <v>0.83757648217174208</v>
      </c>
      <c r="M341" s="6" t="s">
        <v>2546</v>
      </c>
      <c r="N341" s="6">
        <v>4200000</v>
      </c>
      <c r="O341" s="6">
        <v>4700000</v>
      </c>
      <c r="P341" s="6">
        <f t="shared" si="60"/>
        <v>500000</v>
      </c>
      <c r="Q341" s="8">
        <f t="shared" si="61"/>
        <v>0.11904761904761904</v>
      </c>
      <c r="R341" s="6">
        <v>93322</v>
      </c>
      <c r="S341" s="5">
        <f t="shared" si="67"/>
        <v>82563.88461538461</v>
      </c>
      <c r="T341" s="6">
        <v>92179</v>
      </c>
      <c r="U341" s="9">
        <f t="shared" si="62"/>
        <v>9615.1153846153902</v>
      </c>
      <c r="V341" s="8">
        <f t="shared" si="63"/>
        <v>0.1164566738763131</v>
      </c>
      <c r="W341" s="23">
        <f t="shared" si="68"/>
        <v>69153.568030587456</v>
      </c>
      <c r="X341" s="23">
        <f t="shared" si="69"/>
        <v>77206.96255010902</v>
      </c>
      <c r="Y341" s="23">
        <f t="shared" si="70"/>
        <v>8053.3945195215638</v>
      </c>
      <c r="Z341" s="4">
        <f t="shared" si="71"/>
        <v>0.11645667387631323</v>
      </c>
      <c r="AA341" s="6">
        <v>469</v>
      </c>
      <c r="AB341" s="6">
        <v>1934</v>
      </c>
      <c r="AC341" s="6">
        <f t="shared" si="64"/>
        <v>82</v>
      </c>
      <c r="AD341" s="6" t="s">
        <v>37</v>
      </c>
    </row>
    <row r="342" spans="1:30" x14ac:dyDescent="0.2">
      <c r="A342">
        <v>45</v>
      </c>
      <c r="B342" s="2" t="s">
        <v>2582</v>
      </c>
      <c r="C342" s="2" t="s">
        <v>22</v>
      </c>
      <c r="D342" s="2" t="s">
        <v>23</v>
      </c>
      <c r="E342" s="2" t="s">
        <v>2768</v>
      </c>
      <c r="F342" s="2">
        <v>44</v>
      </c>
      <c r="G342" s="2">
        <v>50</v>
      </c>
      <c r="H342" s="3">
        <v>42681</v>
      </c>
      <c r="I342" s="3">
        <v>42684</v>
      </c>
      <c r="J342" s="3" t="s">
        <v>2543</v>
      </c>
      <c r="K342" s="17">
        <f t="shared" si="65"/>
        <v>284.38</v>
      </c>
      <c r="L342" s="20">
        <f t="shared" si="66"/>
        <v>0.83757648217174208</v>
      </c>
      <c r="M342" s="2" t="s">
        <v>2550</v>
      </c>
      <c r="N342" s="2">
        <v>3500000</v>
      </c>
      <c r="O342" s="2">
        <v>4100000</v>
      </c>
      <c r="P342" s="2">
        <f t="shared" si="60"/>
        <v>600000</v>
      </c>
      <c r="Q342" s="4">
        <f t="shared" si="61"/>
        <v>0.17142857142857143</v>
      </c>
      <c r="R342" s="2">
        <v>50000</v>
      </c>
      <c r="S342" s="5">
        <f t="shared" si="67"/>
        <v>80681.818181818177</v>
      </c>
      <c r="T342" s="2">
        <v>94318</v>
      </c>
      <c r="U342" s="5">
        <f t="shared" si="62"/>
        <v>13636.181818181823</v>
      </c>
      <c r="V342" s="4">
        <f t="shared" si="63"/>
        <v>0.16901183098591557</v>
      </c>
      <c r="W342" s="23">
        <f t="shared" si="68"/>
        <v>67577.193447947371</v>
      </c>
      <c r="X342" s="23">
        <f t="shared" si="69"/>
        <v>78998.538645474371</v>
      </c>
      <c r="Y342" s="23">
        <f t="shared" si="70"/>
        <v>11421.345197527</v>
      </c>
      <c r="Z342" s="4">
        <f t="shared" si="71"/>
        <v>0.16901183098591555</v>
      </c>
      <c r="AA342" s="11">
        <v>1120</v>
      </c>
      <c r="AB342" s="2">
        <v>1902</v>
      </c>
      <c r="AC342" s="2">
        <f t="shared" si="64"/>
        <v>114</v>
      </c>
      <c r="AD342" s="2" t="s">
        <v>1108</v>
      </c>
    </row>
    <row r="343" spans="1:30" x14ac:dyDescent="0.2">
      <c r="A343">
        <v>45</v>
      </c>
      <c r="B343" s="2" t="s">
        <v>303</v>
      </c>
      <c r="C343" s="2" t="s">
        <v>22</v>
      </c>
      <c r="D343" s="2" t="s">
        <v>23</v>
      </c>
      <c r="E343" s="2" t="s">
        <v>2768</v>
      </c>
      <c r="F343" s="2">
        <v>100</v>
      </c>
      <c r="G343" s="2">
        <v>116</v>
      </c>
      <c r="H343" s="3">
        <v>42680</v>
      </c>
      <c r="I343" s="3">
        <v>42684</v>
      </c>
      <c r="J343" s="7" t="s">
        <v>2543</v>
      </c>
      <c r="K343" s="17">
        <f t="shared" si="65"/>
        <v>284.38</v>
      </c>
      <c r="L343" s="20">
        <f t="shared" si="66"/>
        <v>0.83757648217174208</v>
      </c>
      <c r="M343" s="2" t="s">
        <v>2546</v>
      </c>
      <c r="N343" s="2">
        <v>5790000</v>
      </c>
      <c r="O343" s="2">
        <v>6380000</v>
      </c>
      <c r="P343" s="2">
        <f t="shared" si="60"/>
        <v>590000</v>
      </c>
      <c r="Q343" s="4">
        <f t="shared" si="61"/>
        <v>0.10189982728842832</v>
      </c>
      <c r="R343" s="2">
        <v>116106</v>
      </c>
      <c r="S343" s="5">
        <f t="shared" si="67"/>
        <v>59061.06</v>
      </c>
      <c r="T343" s="2">
        <v>64961</v>
      </c>
      <c r="U343" s="5">
        <f t="shared" si="62"/>
        <v>5899.9400000000023</v>
      </c>
      <c r="V343" s="4">
        <f t="shared" si="63"/>
        <v>9.9895599571020274E-2</v>
      </c>
      <c r="W343" s="23">
        <f t="shared" si="68"/>
        <v>49468.154868134188</v>
      </c>
      <c r="X343" s="23">
        <f t="shared" si="69"/>
        <v>54409.805858358537</v>
      </c>
      <c r="Y343" s="23">
        <f t="shared" si="70"/>
        <v>4941.6509902243488</v>
      </c>
      <c r="Z343" s="4">
        <f t="shared" si="71"/>
        <v>9.9895599571020247E-2</v>
      </c>
      <c r="AA343" s="2">
        <v>622</v>
      </c>
      <c r="AB343" s="2">
        <v>1892</v>
      </c>
      <c r="AC343" s="2">
        <f t="shared" si="64"/>
        <v>124</v>
      </c>
      <c r="AD343" s="2" t="s">
        <v>127</v>
      </c>
    </row>
    <row r="344" spans="1:30" x14ac:dyDescent="0.2">
      <c r="A344">
        <v>45</v>
      </c>
      <c r="B344" s="2" t="s">
        <v>270</v>
      </c>
      <c r="C344" s="2" t="s">
        <v>22</v>
      </c>
      <c r="D344" s="2" t="s">
        <v>23</v>
      </c>
      <c r="E344" s="2" t="s">
        <v>2768</v>
      </c>
      <c r="F344" s="2">
        <v>33</v>
      </c>
      <c r="G344" s="2">
        <v>42</v>
      </c>
      <c r="H344" s="3">
        <v>42682</v>
      </c>
      <c r="I344" s="3">
        <v>42685</v>
      </c>
      <c r="J344" s="3" t="s">
        <v>2543</v>
      </c>
      <c r="K344" s="17">
        <f t="shared" si="65"/>
        <v>284.38</v>
      </c>
      <c r="L344" s="20">
        <f t="shared" si="66"/>
        <v>0.83757648217174208</v>
      </c>
      <c r="M344" s="2" t="s">
        <v>2550</v>
      </c>
      <c r="N344" s="2">
        <v>2900000</v>
      </c>
      <c r="O344" s="2">
        <v>3200000</v>
      </c>
      <c r="P344" s="2">
        <f t="shared" si="60"/>
        <v>300000</v>
      </c>
      <c r="Q344" s="4">
        <f t="shared" si="61"/>
        <v>0.10344827586206896</v>
      </c>
      <c r="R344" s="2">
        <v>69932</v>
      </c>
      <c r="S344" s="5">
        <f t="shared" si="67"/>
        <v>89997.939393939392</v>
      </c>
      <c r="T344" s="2">
        <v>99089</v>
      </c>
      <c r="U344" s="5">
        <f t="shared" si="62"/>
        <v>9091.0606060606078</v>
      </c>
      <c r="V344" s="4">
        <f t="shared" si="63"/>
        <v>0.10101409729246329</v>
      </c>
      <c r="W344" s="23">
        <f t="shared" si="68"/>
        <v>75380.157480281399</v>
      </c>
      <c r="X344" s="23">
        <f t="shared" si="69"/>
        <v>82994.616041915753</v>
      </c>
      <c r="Y344" s="23">
        <f t="shared" si="70"/>
        <v>7614.4585616343538</v>
      </c>
      <c r="Z344" s="4">
        <f t="shared" si="71"/>
        <v>0.10101409729246334</v>
      </c>
      <c r="AA344" s="2">
        <v>494</v>
      </c>
      <c r="AB344" s="2">
        <v>1890</v>
      </c>
      <c r="AC344" s="2">
        <f t="shared" si="64"/>
        <v>126</v>
      </c>
      <c r="AD344" s="2" t="s">
        <v>436</v>
      </c>
    </row>
    <row r="345" spans="1:30" x14ac:dyDescent="0.2">
      <c r="A345">
        <v>46</v>
      </c>
      <c r="B345" s="2" t="s">
        <v>545</v>
      </c>
      <c r="C345" s="2" t="s">
        <v>22</v>
      </c>
      <c r="D345" s="2" t="s">
        <v>23</v>
      </c>
      <c r="E345" s="2" t="s">
        <v>2768</v>
      </c>
      <c r="F345" s="2">
        <v>69</v>
      </c>
      <c r="G345" s="2">
        <v>78</v>
      </c>
      <c r="H345" s="3">
        <v>42686</v>
      </c>
      <c r="I345" s="3">
        <v>42688</v>
      </c>
      <c r="J345" s="7" t="s">
        <v>2543</v>
      </c>
      <c r="K345" s="17">
        <f t="shared" si="65"/>
        <v>284.38</v>
      </c>
      <c r="L345" s="20">
        <f t="shared" si="66"/>
        <v>0.83757648217174208</v>
      </c>
      <c r="M345" s="2" t="s">
        <v>2548</v>
      </c>
      <c r="N345" s="2">
        <v>5300000</v>
      </c>
      <c r="O345" s="2">
        <v>5900000</v>
      </c>
      <c r="P345" s="2">
        <f t="shared" si="60"/>
        <v>600000</v>
      </c>
      <c r="Q345" s="4">
        <f t="shared" si="61"/>
        <v>0.11320754716981132</v>
      </c>
      <c r="R345" s="2"/>
      <c r="S345" s="5">
        <f t="shared" si="67"/>
        <v>76811.594202898545</v>
      </c>
      <c r="T345" s="2">
        <v>85507</v>
      </c>
      <c r="U345" s="5">
        <f t="shared" si="62"/>
        <v>8695.4057971014554</v>
      </c>
      <c r="V345" s="4">
        <f t="shared" si="63"/>
        <v>0.11320433962264159</v>
      </c>
      <c r="W345" s="23">
        <f t="shared" si="68"/>
        <v>64335.584862467142</v>
      </c>
      <c r="X345" s="23">
        <f t="shared" si="69"/>
        <v>71618.652261059149</v>
      </c>
      <c r="Y345" s="23">
        <f t="shared" si="70"/>
        <v>7283.0673985920075</v>
      </c>
      <c r="Z345" s="4">
        <f t="shared" si="71"/>
        <v>0.11320433962264156</v>
      </c>
      <c r="AA345" s="11">
        <v>1823</v>
      </c>
      <c r="AB345" s="2">
        <v>2006</v>
      </c>
      <c r="AC345" s="2">
        <f t="shared" si="64"/>
        <v>10</v>
      </c>
      <c r="AD345" s="2" t="s">
        <v>161</v>
      </c>
    </row>
    <row r="346" spans="1:30" x14ac:dyDescent="0.2">
      <c r="A346">
        <v>46</v>
      </c>
      <c r="B346" s="2" t="s">
        <v>2680</v>
      </c>
      <c r="C346" s="2" t="s">
        <v>22</v>
      </c>
      <c r="D346" s="2" t="s">
        <v>23</v>
      </c>
      <c r="E346" s="2" t="s">
        <v>2768</v>
      </c>
      <c r="F346" s="2">
        <v>79</v>
      </c>
      <c r="G346" s="2"/>
      <c r="H346" s="3">
        <v>42685</v>
      </c>
      <c r="I346" s="3">
        <v>42688</v>
      </c>
      <c r="J346" s="3" t="s">
        <v>2543</v>
      </c>
      <c r="K346" s="17">
        <f t="shared" si="65"/>
        <v>284.38</v>
      </c>
      <c r="L346" s="20">
        <f t="shared" si="66"/>
        <v>0.83757648217174208</v>
      </c>
      <c r="M346" s="2" t="s">
        <v>2550</v>
      </c>
      <c r="N346" s="2">
        <v>6550000</v>
      </c>
      <c r="O346" s="2">
        <v>7265000</v>
      </c>
      <c r="P346" s="2">
        <f t="shared" si="60"/>
        <v>715000</v>
      </c>
      <c r="Q346" s="4">
        <f t="shared" si="61"/>
        <v>0.10916030534351145</v>
      </c>
      <c r="R346" s="2"/>
      <c r="S346" s="5">
        <f t="shared" si="67"/>
        <v>82911.392405063292</v>
      </c>
      <c r="T346" s="2">
        <v>91962</v>
      </c>
      <c r="U346" s="5">
        <f t="shared" si="62"/>
        <v>9050.6075949367078</v>
      </c>
      <c r="V346" s="4">
        <f t="shared" si="63"/>
        <v>0.10915999999999998</v>
      </c>
      <c r="W346" s="23">
        <f t="shared" si="68"/>
        <v>69444.632382593802</v>
      </c>
      <c r="X346" s="23">
        <f t="shared" si="69"/>
        <v>77025.208453477739</v>
      </c>
      <c r="Y346" s="23">
        <f t="shared" si="70"/>
        <v>7580.5760708839371</v>
      </c>
      <c r="Z346" s="4">
        <f t="shared" si="71"/>
        <v>0.10915999999999997</v>
      </c>
      <c r="AA346" s="11">
        <v>2850</v>
      </c>
      <c r="AB346" s="2">
        <v>2015</v>
      </c>
      <c r="AC346" s="2">
        <f t="shared" si="64"/>
        <v>1</v>
      </c>
      <c r="AD346" s="2" t="s">
        <v>37</v>
      </c>
    </row>
    <row r="347" spans="1:30" x14ac:dyDescent="0.2">
      <c r="A347">
        <v>46</v>
      </c>
      <c r="B347" s="2" t="s">
        <v>2651</v>
      </c>
      <c r="C347" s="2" t="s">
        <v>22</v>
      </c>
      <c r="D347" s="2" t="s">
        <v>23</v>
      </c>
      <c r="E347" s="2" t="s">
        <v>2768</v>
      </c>
      <c r="F347" s="2">
        <v>69</v>
      </c>
      <c r="G347" s="2">
        <v>76</v>
      </c>
      <c r="H347" s="3">
        <v>42686</v>
      </c>
      <c r="I347" s="3">
        <v>42689</v>
      </c>
      <c r="J347" s="7" t="s">
        <v>2543</v>
      </c>
      <c r="K347" s="17">
        <f t="shared" si="65"/>
        <v>284.38</v>
      </c>
      <c r="L347" s="20">
        <f t="shared" si="66"/>
        <v>0.83757648217174208</v>
      </c>
      <c r="M347" s="2" t="s">
        <v>2550</v>
      </c>
      <c r="N347" s="2">
        <v>3400000</v>
      </c>
      <c r="O347" s="2">
        <v>3550000</v>
      </c>
      <c r="P347" s="2">
        <f t="shared" si="60"/>
        <v>150000</v>
      </c>
      <c r="Q347" s="4">
        <f t="shared" si="61"/>
        <v>4.4117647058823532E-2</v>
      </c>
      <c r="R347" s="2">
        <v>460979</v>
      </c>
      <c r="S347" s="5">
        <f t="shared" si="67"/>
        <v>55956.217391304344</v>
      </c>
      <c r="T347" s="2">
        <v>58130</v>
      </c>
      <c r="U347" s="5">
        <f t="shared" si="62"/>
        <v>2173.7826086956557</v>
      </c>
      <c r="V347" s="4">
        <f t="shared" si="63"/>
        <v>3.8847919141751418E-2</v>
      </c>
      <c r="W347" s="23">
        <f t="shared" si="68"/>
        <v>46867.611718245949</v>
      </c>
      <c r="X347" s="23">
        <f t="shared" si="69"/>
        <v>48688.320908643364</v>
      </c>
      <c r="Y347" s="23">
        <f t="shared" si="70"/>
        <v>1820.7091903974142</v>
      </c>
      <c r="Z347" s="4">
        <f t="shared" si="71"/>
        <v>3.88479191417513E-2</v>
      </c>
      <c r="AA347" s="11">
        <v>4988</v>
      </c>
      <c r="AB347" s="2">
        <v>1959</v>
      </c>
      <c r="AC347" s="2">
        <f t="shared" si="64"/>
        <v>57</v>
      </c>
      <c r="AD347" s="2" t="s">
        <v>58</v>
      </c>
    </row>
    <row r="348" spans="1:30" x14ac:dyDescent="0.2">
      <c r="A348">
        <v>46</v>
      </c>
      <c r="B348" s="2" t="s">
        <v>2685</v>
      </c>
      <c r="C348" s="2" t="s">
        <v>22</v>
      </c>
      <c r="D348" s="2" t="s">
        <v>23</v>
      </c>
      <c r="E348" s="2" t="s">
        <v>2768</v>
      </c>
      <c r="F348" s="2">
        <v>80</v>
      </c>
      <c r="G348" s="2">
        <v>87</v>
      </c>
      <c r="H348" s="3">
        <v>42686</v>
      </c>
      <c r="I348" s="3">
        <v>42689</v>
      </c>
      <c r="J348" s="3" t="s">
        <v>2543</v>
      </c>
      <c r="K348" s="17">
        <f t="shared" si="65"/>
        <v>284.38</v>
      </c>
      <c r="L348" s="20">
        <f t="shared" si="66"/>
        <v>0.83757648217174208</v>
      </c>
      <c r="M348" s="2" t="s">
        <v>2550</v>
      </c>
      <c r="N348" s="2">
        <v>6000000</v>
      </c>
      <c r="O348" s="2">
        <v>6900000</v>
      </c>
      <c r="P348" s="2">
        <f t="shared" si="60"/>
        <v>900000</v>
      </c>
      <c r="Q348" s="4">
        <f t="shared" si="61"/>
        <v>0.15</v>
      </c>
      <c r="R348" s="2">
        <v>89998</v>
      </c>
      <c r="S348" s="5">
        <f t="shared" si="67"/>
        <v>76124.975000000006</v>
      </c>
      <c r="T348" s="2">
        <v>87375</v>
      </c>
      <c r="U348" s="5">
        <f t="shared" si="62"/>
        <v>11250.024999999994</v>
      </c>
      <c r="V348" s="4">
        <f t="shared" si="63"/>
        <v>0.14778362817196319</v>
      </c>
      <c r="W348" s="23">
        <f t="shared" si="68"/>
        <v>63760.488765911818</v>
      </c>
      <c r="X348" s="23">
        <f t="shared" si="69"/>
        <v>73183.24512975596</v>
      </c>
      <c r="Y348" s="23">
        <f t="shared" si="70"/>
        <v>9422.7563638441425</v>
      </c>
      <c r="Z348" s="4">
        <f t="shared" si="71"/>
        <v>0.14778362817196311</v>
      </c>
      <c r="AA348" s="2">
        <v>518</v>
      </c>
      <c r="AB348" s="2">
        <v>1903</v>
      </c>
      <c r="AC348" s="2">
        <f t="shared" si="64"/>
        <v>113</v>
      </c>
      <c r="AD348" s="2" t="s">
        <v>25</v>
      </c>
    </row>
    <row r="349" spans="1:30" x14ac:dyDescent="0.2">
      <c r="A349">
        <v>46</v>
      </c>
      <c r="B349" s="6" t="s">
        <v>2755</v>
      </c>
      <c r="C349" s="6" t="s">
        <v>22</v>
      </c>
      <c r="D349" s="6" t="s">
        <v>23</v>
      </c>
      <c r="E349" s="2" t="s">
        <v>2768</v>
      </c>
      <c r="F349" s="6">
        <v>154</v>
      </c>
      <c r="G349" s="6">
        <v>174</v>
      </c>
      <c r="H349" s="7">
        <v>42685</v>
      </c>
      <c r="I349" s="7">
        <v>42689</v>
      </c>
      <c r="J349" s="7" t="s">
        <v>2543</v>
      </c>
      <c r="K349" s="17">
        <f t="shared" si="65"/>
        <v>284.38</v>
      </c>
      <c r="L349" s="20">
        <f t="shared" si="66"/>
        <v>0.83757648217174208</v>
      </c>
      <c r="M349" s="6" t="s">
        <v>2546</v>
      </c>
      <c r="N349" s="6">
        <v>16900000</v>
      </c>
      <c r="O349" s="6">
        <v>18200000</v>
      </c>
      <c r="P349" s="6">
        <f t="shared" si="60"/>
        <v>1300000</v>
      </c>
      <c r="Q349" s="8">
        <f t="shared" si="61"/>
        <v>7.6923076923076927E-2</v>
      </c>
      <c r="R349" s="6"/>
      <c r="S349" s="5">
        <f t="shared" si="67"/>
        <v>109740.25974025975</v>
      </c>
      <c r="T349" s="6">
        <v>118182</v>
      </c>
      <c r="U349" s="9">
        <f t="shared" si="62"/>
        <v>8441.7402597402543</v>
      </c>
      <c r="V349" s="8">
        <f t="shared" si="63"/>
        <v>7.6924733727810599E-2</v>
      </c>
      <c r="W349" s="23">
        <f t="shared" si="68"/>
        <v>91915.860705860017</v>
      </c>
      <c r="X349" s="23">
        <f t="shared" si="69"/>
        <v>98986.463816020827</v>
      </c>
      <c r="Y349" s="23">
        <f t="shared" si="70"/>
        <v>7070.6031101608096</v>
      </c>
      <c r="Z349" s="4">
        <f t="shared" si="71"/>
        <v>7.6924733727810585E-2</v>
      </c>
      <c r="AA349" s="10">
        <v>1141</v>
      </c>
      <c r="AB349" s="6">
        <v>1992</v>
      </c>
      <c r="AC349" s="6">
        <f t="shared" si="64"/>
        <v>24</v>
      </c>
      <c r="AD349" s="6" t="s">
        <v>108</v>
      </c>
    </row>
    <row r="350" spans="1:30" x14ac:dyDescent="0.2">
      <c r="A350">
        <v>47</v>
      </c>
      <c r="B350" s="2" t="s">
        <v>2656</v>
      </c>
      <c r="C350" s="2" t="s">
        <v>22</v>
      </c>
      <c r="D350" s="2" t="s">
        <v>23</v>
      </c>
      <c r="E350" s="2" t="s">
        <v>2768</v>
      </c>
      <c r="F350" s="2">
        <v>70</v>
      </c>
      <c r="G350" s="2">
        <v>77</v>
      </c>
      <c r="H350" s="3">
        <v>42692</v>
      </c>
      <c r="I350" s="3">
        <v>42695</v>
      </c>
      <c r="J350" s="3" t="s">
        <v>2543</v>
      </c>
      <c r="K350" s="17">
        <f t="shared" si="65"/>
        <v>284.38</v>
      </c>
      <c r="L350" s="20">
        <f t="shared" si="66"/>
        <v>0.83757648217174208</v>
      </c>
      <c r="M350" s="2" t="s">
        <v>2550</v>
      </c>
      <c r="N350" s="2">
        <v>4900000</v>
      </c>
      <c r="O350" s="2">
        <v>5300000</v>
      </c>
      <c r="P350" s="2">
        <f t="shared" si="60"/>
        <v>400000</v>
      </c>
      <c r="Q350" s="4">
        <f t="shared" si="61"/>
        <v>8.1632653061224483E-2</v>
      </c>
      <c r="R350" s="2">
        <v>55562</v>
      </c>
      <c r="S350" s="5">
        <f t="shared" si="67"/>
        <v>70793.742857142861</v>
      </c>
      <c r="T350" s="2">
        <v>76508</v>
      </c>
      <c r="U350" s="5">
        <f t="shared" si="62"/>
        <v>5714.2571428571391</v>
      </c>
      <c r="V350" s="4">
        <f t="shared" si="63"/>
        <v>8.0716980233523403E-2</v>
      </c>
      <c r="W350" s="23">
        <f t="shared" si="68"/>
        <v>59295.174102056611</v>
      </c>
      <c r="X350" s="23">
        <f t="shared" si="69"/>
        <v>64081.301497995642</v>
      </c>
      <c r="Y350" s="23">
        <f t="shared" si="70"/>
        <v>4786.127395939031</v>
      </c>
      <c r="Z350" s="4">
        <f t="shared" si="71"/>
        <v>8.0716980233523375E-2</v>
      </c>
      <c r="AA350" s="2">
        <v>515</v>
      </c>
      <c r="AB350" s="2">
        <v>1898</v>
      </c>
      <c r="AC350" s="2">
        <f t="shared" si="64"/>
        <v>118</v>
      </c>
      <c r="AD350" s="2" t="s">
        <v>278</v>
      </c>
    </row>
    <row r="351" spans="1:30" x14ac:dyDescent="0.2">
      <c r="A351">
        <v>47</v>
      </c>
      <c r="B351" s="6" t="s">
        <v>2641</v>
      </c>
      <c r="C351" s="6" t="s">
        <v>22</v>
      </c>
      <c r="D351" s="6" t="s">
        <v>23</v>
      </c>
      <c r="E351" s="2" t="s">
        <v>2768</v>
      </c>
      <c r="F351" s="6">
        <v>67</v>
      </c>
      <c r="G351" s="6">
        <v>74</v>
      </c>
      <c r="H351" s="7">
        <v>42694</v>
      </c>
      <c r="I351" s="7">
        <v>42696</v>
      </c>
      <c r="J351" s="7" t="s">
        <v>2543</v>
      </c>
      <c r="K351" s="17">
        <f t="shared" si="65"/>
        <v>284.38</v>
      </c>
      <c r="L351" s="20">
        <f t="shared" si="66"/>
        <v>0.83757648217174208</v>
      </c>
      <c r="M351" s="6" t="s">
        <v>2548</v>
      </c>
      <c r="N351" s="6">
        <v>6750000</v>
      </c>
      <c r="O351" s="6">
        <v>6750000</v>
      </c>
      <c r="P351" s="6">
        <f t="shared" si="60"/>
        <v>0</v>
      </c>
      <c r="Q351" s="8">
        <f t="shared" si="61"/>
        <v>0</v>
      </c>
      <c r="R351" s="6">
        <v>2992</v>
      </c>
      <c r="S351" s="5">
        <f t="shared" si="67"/>
        <v>100790.92537313433</v>
      </c>
      <c r="T351" s="6">
        <v>100791</v>
      </c>
      <c r="U351" s="9">
        <f t="shared" si="62"/>
        <v>7.4626865665777586E-2</v>
      </c>
      <c r="V351" s="8">
        <f t="shared" si="63"/>
        <v>7.4041254596586195E-7</v>
      </c>
      <c r="W351" s="23">
        <f t="shared" si="68"/>
        <v>84420.108708864442</v>
      </c>
      <c r="X351" s="23">
        <f t="shared" si="69"/>
        <v>84420.171214572052</v>
      </c>
      <c r="Y351" s="23">
        <f t="shared" si="70"/>
        <v>6.2505707610398531E-2</v>
      </c>
      <c r="Z351" s="4">
        <f t="shared" si="71"/>
        <v>7.404125458539618E-7</v>
      </c>
      <c r="AA351" s="6">
        <v>385</v>
      </c>
      <c r="AB351" s="6">
        <v>2008</v>
      </c>
      <c r="AC351" s="6">
        <f t="shared" si="64"/>
        <v>8</v>
      </c>
      <c r="AD351" s="6" t="s">
        <v>63</v>
      </c>
    </row>
    <row r="352" spans="1:30" x14ac:dyDescent="0.2">
      <c r="A352">
        <v>47</v>
      </c>
      <c r="B352" s="2" t="s">
        <v>2733</v>
      </c>
      <c r="C352" s="2" t="s">
        <v>22</v>
      </c>
      <c r="D352" s="2" t="s">
        <v>23</v>
      </c>
      <c r="E352" s="2" t="s">
        <v>2768</v>
      </c>
      <c r="F352" s="2">
        <v>109</v>
      </c>
      <c r="G352" s="2">
        <v>121</v>
      </c>
      <c r="H352" s="3">
        <v>42692</v>
      </c>
      <c r="I352" s="3">
        <v>42696</v>
      </c>
      <c r="J352" s="3" t="s">
        <v>2543</v>
      </c>
      <c r="K352" s="17">
        <f t="shared" si="65"/>
        <v>284.38</v>
      </c>
      <c r="L352" s="20">
        <f t="shared" si="66"/>
        <v>0.83757648217174208</v>
      </c>
      <c r="M352" s="2" t="s">
        <v>2546</v>
      </c>
      <c r="N352" s="2">
        <v>5600000</v>
      </c>
      <c r="O352" s="2">
        <v>6500000</v>
      </c>
      <c r="P352" s="2">
        <f t="shared" si="60"/>
        <v>900000</v>
      </c>
      <c r="Q352" s="4">
        <f t="shared" si="61"/>
        <v>0.16071428571428573</v>
      </c>
      <c r="R352" s="2"/>
      <c r="S352" s="5">
        <f t="shared" si="67"/>
        <v>51376.146788990824</v>
      </c>
      <c r="T352" s="2">
        <v>59633</v>
      </c>
      <c r="U352" s="5">
        <f t="shared" si="62"/>
        <v>8256.8532110091764</v>
      </c>
      <c r="V352" s="4">
        <f t="shared" si="63"/>
        <v>0.16071375000000004</v>
      </c>
      <c r="W352" s="23">
        <f t="shared" si="68"/>
        <v>43031.452295061979</v>
      </c>
      <c r="X352" s="23">
        <f t="shared" si="69"/>
        <v>49947.198361347495</v>
      </c>
      <c r="Y352" s="23">
        <f t="shared" si="70"/>
        <v>6915.7460662855156</v>
      </c>
      <c r="Z352" s="4">
        <f t="shared" si="71"/>
        <v>0.16071374999999996</v>
      </c>
      <c r="AA352" s="11">
        <v>5762</v>
      </c>
      <c r="AB352" s="2">
        <v>2008</v>
      </c>
      <c r="AC352" s="2">
        <f t="shared" si="64"/>
        <v>8</v>
      </c>
      <c r="AD352" s="2" t="s">
        <v>58</v>
      </c>
    </row>
    <row r="353" spans="1:30" x14ac:dyDescent="0.2">
      <c r="A353">
        <v>47</v>
      </c>
      <c r="B353" s="6" t="s">
        <v>2735</v>
      </c>
      <c r="C353" s="6" t="s">
        <v>22</v>
      </c>
      <c r="D353" s="6" t="s">
        <v>23</v>
      </c>
      <c r="E353" s="2" t="s">
        <v>2768</v>
      </c>
      <c r="F353" s="6">
        <v>112</v>
      </c>
      <c r="G353" s="6">
        <v>162</v>
      </c>
      <c r="H353" s="7">
        <v>42692</v>
      </c>
      <c r="I353" s="7">
        <v>42696</v>
      </c>
      <c r="J353" s="7" t="s">
        <v>2543</v>
      </c>
      <c r="K353" s="17">
        <f t="shared" si="65"/>
        <v>284.38</v>
      </c>
      <c r="L353" s="20">
        <f t="shared" si="66"/>
        <v>0.83757648217174208</v>
      </c>
      <c r="M353" s="6" t="s">
        <v>2546</v>
      </c>
      <c r="N353" s="6">
        <v>7950000</v>
      </c>
      <c r="O353" s="6">
        <v>7800000</v>
      </c>
      <c r="P353" s="6">
        <f t="shared" si="60"/>
        <v>-150000</v>
      </c>
      <c r="Q353" s="8">
        <f t="shared" si="61"/>
        <v>-1.8867924528301886E-2</v>
      </c>
      <c r="R353" s="6">
        <v>58187</v>
      </c>
      <c r="S353" s="5">
        <f t="shared" si="67"/>
        <v>71501.669642857145</v>
      </c>
      <c r="T353" s="6">
        <v>70162</v>
      </c>
      <c r="U353" s="9">
        <f t="shared" si="62"/>
        <v>-1339.6696428571449</v>
      </c>
      <c r="V353" s="8">
        <f t="shared" si="63"/>
        <v>-1.8736200840464918E-2</v>
      </c>
      <c r="W353" s="23">
        <f t="shared" si="68"/>
        <v>59888.116928870331</v>
      </c>
      <c r="X353" s="23">
        <f t="shared" si="69"/>
        <v>58766.04114213377</v>
      </c>
      <c r="Y353" s="23">
        <f t="shared" si="70"/>
        <v>-1122.075786736561</v>
      </c>
      <c r="Z353" s="4">
        <f t="shared" si="71"/>
        <v>-1.8736200840464907E-2</v>
      </c>
      <c r="AA353" s="10">
        <v>1416</v>
      </c>
      <c r="AB353" s="6">
        <v>1901</v>
      </c>
      <c r="AC353" s="6">
        <f t="shared" si="64"/>
        <v>115</v>
      </c>
      <c r="AD353" s="6" t="s">
        <v>75</v>
      </c>
    </row>
    <row r="354" spans="1:30" x14ac:dyDescent="0.2">
      <c r="A354">
        <v>47</v>
      </c>
      <c r="B354" s="6" t="s">
        <v>2584</v>
      </c>
      <c r="C354" s="6" t="s">
        <v>22</v>
      </c>
      <c r="D354" s="6" t="s">
        <v>23</v>
      </c>
      <c r="E354" s="2" t="s">
        <v>2768</v>
      </c>
      <c r="F354" s="6">
        <v>45</v>
      </c>
      <c r="G354" s="6">
        <v>52</v>
      </c>
      <c r="H354" s="7">
        <v>42696</v>
      </c>
      <c r="I354" s="7">
        <v>42698</v>
      </c>
      <c r="J354" s="3" t="s">
        <v>2543</v>
      </c>
      <c r="K354" s="17">
        <f t="shared" si="65"/>
        <v>284.38</v>
      </c>
      <c r="L354" s="20">
        <f t="shared" si="66"/>
        <v>0.83757648217174208</v>
      </c>
      <c r="M354" s="6" t="s">
        <v>2548</v>
      </c>
      <c r="N354" s="6">
        <v>3500000</v>
      </c>
      <c r="O354" s="6">
        <v>3915000</v>
      </c>
      <c r="P354" s="6">
        <f t="shared" si="60"/>
        <v>415000</v>
      </c>
      <c r="Q354" s="8">
        <f t="shared" si="61"/>
        <v>0.11857142857142858</v>
      </c>
      <c r="R354" s="6">
        <v>78490</v>
      </c>
      <c r="S354" s="5">
        <f t="shared" si="67"/>
        <v>79522</v>
      </c>
      <c r="T354" s="6">
        <v>88744</v>
      </c>
      <c r="U354" s="9">
        <f t="shared" si="62"/>
        <v>9222</v>
      </c>
      <c r="V354" s="8">
        <f t="shared" si="63"/>
        <v>0.11596790825180453</v>
      </c>
      <c r="W354" s="23">
        <f t="shared" si="68"/>
        <v>66605.757015261275</v>
      </c>
      <c r="X354" s="23">
        <f t="shared" si="69"/>
        <v>74329.887333849081</v>
      </c>
      <c r="Y354" s="23">
        <f t="shared" si="70"/>
        <v>7724.130318587806</v>
      </c>
      <c r="Z354" s="4">
        <f t="shared" si="71"/>
        <v>0.11596790825180453</v>
      </c>
      <c r="AA354" s="6">
        <v>595</v>
      </c>
      <c r="AB354" s="6">
        <v>1894</v>
      </c>
      <c r="AC354" s="6">
        <f t="shared" si="64"/>
        <v>122</v>
      </c>
      <c r="AD354" s="6" t="s">
        <v>44</v>
      </c>
    </row>
    <row r="355" spans="1:30" x14ac:dyDescent="0.2">
      <c r="A355">
        <v>47</v>
      </c>
      <c r="B355" s="2" t="s">
        <v>2585</v>
      </c>
      <c r="C355" s="2" t="s">
        <v>22</v>
      </c>
      <c r="D355" s="2" t="s">
        <v>23</v>
      </c>
      <c r="E355" s="2" t="s">
        <v>2768</v>
      </c>
      <c r="F355" s="2">
        <v>45</v>
      </c>
      <c r="G355" s="2">
        <v>51</v>
      </c>
      <c r="H355" s="3">
        <v>42696</v>
      </c>
      <c r="I355" s="3">
        <v>42698</v>
      </c>
      <c r="J355" s="7" t="s">
        <v>2543</v>
      </c>
      <c r="K355" s="17">
        <f t="shared" si="65"/>
        <v>284.38</v>
      </c>
      <c r="L355" s="20">
        <f t="shared" si="66"/>
        <v>0.83757648217174208</v>
      </c>
      <c r="M355" s="2" t="s">
        <v>2548</v>
      </c>
      <c r="N355" s="2">
        <v>3200000</v>
      </c>
      <c r="O355" s="2">
        <v>3500000</v>
      </c>
      <c r="P355" s="2">
        <f t="shared" si="60"/>
        <v>300000</v>
      </c>
      <c r="Q355" s="4">
        <f t="shared" si="61"/>
        <v>9.375E-2</v>
      </c>
      <c r="R355" s="2"/>
      <c r="S355" s="5">
        <f t="shared" si="67"/>
        <v>71111.111111111109</v>
      </c>
      <c r="T355" s="2">
        <v>77778</v>
      </c>
      <c r="U355" s="5">
        <f t="shared" si="62"/>
        <v>6666.8888888888905</v>
      </c>
      <c r="V355" s="4">
        <f t="shared" si="63"/>
        <v>9.375312500000002E-2</v>
      </c>
      <c r="W355" s="23">
        <f t="shared" si="68"/>
        <v>59560.994287768321</v>
      </c>
      <c r="X355" s="23">
        <f t="shared" si="69"/>
        <v>65145.023630353753</v>
      </c>
      <c r="Y355" s="23">
        <f t="shared" si="70"/>
        <v>5584.0293425854325</v>
      </c>
      <c r="Z355" s="4">
        <f t="shared" si="71"/>
        <v>9.3753125000000048E-2</v>
      </c>
      <c r="AA355" s="2">
        <v>439</v>
      </c>
      <c r="AB355" s="2">
        <v>1892</v>
      </c>
      <c r="AC355" s="2">
        <f t="shared" si="64"/>
        <v>124</v>
      </c>
      <c r="AD355" s="2" t="s">
        <v>37</v>
      </c>
    </row>
    <row r="356" spans="1:30" x14ac:dyDescent="0.2">
      <c r="A356">
        <v>47</v>
      </c>
      <c r="B356" s="6" t="s">
        <v>2553</v>
      </c>
      <c r="C356" s="6" t="s">
        <v>22</v>
      </c>
      <c r="D356" s="6" t="s">
        <v>23</v>
      </c>
      <c r="E356" s="2" t="s">
        <v>2768</v>
      </c>
      <c r="F356" s="6">
        <v>28</v>
      </c>
      <c r="G356" s="6">
        <v>32</v>
      </c>
      <c r="H356" s="7">
        <v>42700</v>
      </c>
      <c r="I356" s="7">
        <v>42700</v>
      </c>
      <c r="J356" s="3" t="s">
        <v>2543</v>
      </c>
      <c r="K356" s="17">
        <f t="shared" si="65"/>
        <v>284.38</v>
      </c>
      <c r="L356" s="20">
        <f t="shared" si="66"/>
        <v>0.83757648217174208</v>
      </c>
      <c r="M356" s="6" t="s">
        <v>2554</v>
      </c>
      <c r="N356" s="6">
        <v>2800000</v>
      </c>
      <c r="O356" s="6">
        <v>3200000</v>
      </c>
      <c r="P356" s="6">
        <f t="shared" si="60"/>
        <v>400000</v>
      </c>
      <c r="Q356" s="8">
        <f t="shared" si="61"/>
        <v>0.14285714285714285</v>
      </c>
      <c r="R356" s="6"/>
      <c r="S356" s="5">
        <f t="shared" si="67"/>
        <v>100000</v>
      </c>
      <c r="T356" s="6">
        <v>114286</v>
      </c>
      <c r="U356" s="9">
        <f t="shared" si="62"/>
        <v>14286</v>
      </c>
      <c r="V356" s="8">
        <f t="shared" si="63"/>
        <v>0.14285999999999999</v>
      </c>
      <c r="W356" s="23">
        <f t="shared" si="68"/>
        <v>83757.64821717421</v>
      </c>
      <c r="X356" s="23">
        <f t="shared" si="69"/>
        <v>95723.265841479719</v>
      </c>
      <c r="Y356" s="23">
        <f t="shared" si="70"/>
        <v>11965.617624305509</v>
      </c>
      <c r="Z356" s="4">
        <f t="shared" si="71"/>
        <v>0.14286000000000001</v>
      </c>
      <c r="AA356" s="10">
        <v>1330</v>
      </c>
      <c r="AB356" s="6">
        <v>1945</v>
      </c>
      <c r="AC356" s="6">
        <f t="shared" si="64"/>
        <v>71</v>
      </c>
      <c r="AD356" s="6" t="s">
        <v>44</v>
      </c>
    </row>
    <row r="357" spans="1:30" x14ac:dyDescent="0.2">
      <c r="A357">
        <v>48</v>
      </c>
      <c r="B357" s="6" t="s">
        <v>54</v>
      </c>
      <c r="C357" s="6" t="s">
        <v>22</v>
      </c>
      <c r="D357" s="6" t="s">
        <v>23</v>
      </c>
      <c r="E357" s="2" t="s">
        <v>2768</v>
      </c>
      <c r="F357" s="6">
        <v>22</v>
      </c>
      <c r="G357" s="6">
        <v>25</v>
      </c>
      <c r="H357" s="7">
        <v>42699</v>
      </c>
      <c r="I357" s="7">
        <v>42703</v>
      </c>
      <c r="J357" s="7" t="s">
        <v>2543</v>
      </c>
      <c r="K357" s="17">
        <f t="shared" si="65"/>
        <v>284.38</v>
      </c>
      <c r="L357" s="20">
        <f t="shared" si="66"/>
        <v>0.83757648217174208</v>
      </c>
      <c r="M357" s="6" t="s">
        <v>2546</v>
      </c>
      <c r="N357" s="6">
        <v>2400000</v>
      </c>
      <c r="O357" s="6">
        <v>2800000</v>
      </c>
      <c r="P357" s="6">
        <f t="shared" si="60"/>
        <v>400000</v>
      </c>
      <c r="Q357" s="8">
        <f t="shared" si="61"/>
        <v>0.16666666666666666</v>
      </c>
      <c r="R357" s="6">
        <v>11429</v>
      </c>
      <c r="S357" s="5">
        <f t="shared" si="67"/>
        <v>109610.40909090909</v>
      </c>
      <c r="T357" s="6">
        <v>127792</v>
      </c>
      <c r="U357" s="9">
        <f t="shared" si="62"/>
        <v>18181.590909090912</v>
      </c>
      <c r="V357" s="8">
        <f t="shared" si="63"/>
        <v>0.16587467431137307</v>
      </c>
      <c r="W357" s="23">
        <f t="shared" si="68"/>
        <v>91807.100855769168</v>
      </c>
      <c r="X357" s="23">
        <f t="shared" si="69"/>
        <v>107035.57380969127</v>
      </c>
      <c r="Y357" s="23">
        <f t="shared" si="70"/>
        <v>15228.472953922101</v>
      </c>
      <c r="Z357" s="4">
        <f t="shared" si="71"/>
        <v>0.16587467431137318</v>
      </c>
      <c r="AA357" s="6">
        <v>515</v>
      </c>
      <c r="AB357" s="6">
        <v>1952</v>
      </c>
      <c r="AC357" s="6">
        <f t="shared" si="64"/>
        <v>64</v>
      </c>
      <c r="AD357" s="6" t="s">
        <v>108</v>
      </c>
    </row>
    <row r="358" spans="1:30" x14ac:dyDescent="0.2">
      <c r="A358">
        <v>48</v>
      </c>
      <c r="B358" s="2" t="s">
        <v>2573</v>
      </c>
      <c r="C358" s="2" t="s">
        <v>22</v>
      </c>
      <c r="D358" s="2" t="s">
        <v>23</v>
      </c>
      <c r="E358" s="2" t="s">
        <v>2768</v>
      </c>
      <c r="F358" s="2">
        <v>37</v>
      </c>
      <c r="G358" s="2">
        <v>42</v>
      </c>
      <c r="H358" s="3">
        <v>42700</v>
      </c>
      <c r="I358" s="3">
        <v>42704</v>
      </c>
      <c r="J358" s="3" t="s">
        <v>2543</v>
      </c>
      <c r="K358" s="17">
        <f t="shared" si="65"/>
        <v>284.38</v>
      </c>
      <c r="L358" s="20">
        <f t="shared" si="66"/>
        <v>0.83757648217174208</v>
      </c>
      <c r="M358" s="2" t="s">
        <v>2546</v>
      </c>
      <c r="N358" s="2">
        <v>3150000</v>
      </c>
      <c r="O358" s="2">
        <v>3535000</v>
      </c>
      <c r="P358" s="2">
        <f t="shared" si="60"/>
        <v>385000</v>
      </c>
      <c r="Q358" s="4">
        <f t="shared" si="61"/>
        <v>0.12222222222222222</v>
      </c>
      <c r="R358" s="2">
        <v>821</v>
      </c>
      <c r="S358" s="5">
        <f t="shared" si="67"/>
        <v>85157.32432432432</v>
      </c>
      <c r="T358" s="2">
        <v>95563</v>
      </c>
      <c r="U358" s="5">
        <f t="shared" si="62"/>
        <v>10405.67567567568</v>
      </c>
      <c r="V358" s="4">
        <f t="shared" si="63"/>
        <v>0.12219354891947216</v>
      </c>
      <c r="W358" s="23">
        <f t="shared" si="68"/>
        <v>71325.77213872569</v>
      </c>
      <c r="X358" s="23">
        <f t="shared" si="69"/>
        <v>80041.321365778189</v>
      </c>
      <c r="Y358" s="23">
        <f t="shared" si="70"/>
        <v>8715.5492270524992</v>
      </c>
      <c r="Z358" s="4">
        <f t="shared" si="71"/>
        <v>0.12219354891947212</v>
      </c>
      <c r="AA358" s="2">
        <v>690</v>
      </c>
      <c r="AB358" s="2">
        <v>1993</v>
      </c>
      <c r="AC358" s="2">
        <f t="shared" si="64"/>
        <v>23</v>
      </c>
      <c r="AD358" s="2" t="s">
        <v>29</v>
      </c>
    </row>
    <row r="359" spans="1:30" x14ac:dyDescent="0.2">
      <c r="A359">
        <v>48</v>
      </c>
      <c r="B359" s="6" t="s">
        <v>2740</v>
      </c>
      <c r="C359" s="6" t="s">
        <v>22</v>
      </c>
      <c r="D359" s="6" t="s">
        <v>23</v>
      </c>
      <c r="E359" s="2" t="s">
        <v>2768</v>
      </c>
      <c r="F359" s="6">
        <v>118</v>
      </c>
      <c r="G359" s="6">
        <v>130</v>
      </c>
      <c r="H359" s="7">
        <v>42701</v>
      </c>
      <c r="I359" s="7">
        <v>42705</v>
      </c>
      <c r="J359" s="7" t="s">
        <v>2544</v>
      </c>
      <c r="K359" s="17">
        <f t="shared" si="65"/>
        <v>287.33999999999997</v>
      </c>
      <c r="L359" s="20">
        <f t="shared" si="66"/>
        <v>0.82894828426254619</v>
      </c>
      <c r="M359" s="6" t="s">
        <v>2546</v>
      </c>
      <c r="N359" s="6">
        <v>14000000</v>
      </c>
      <c r="O359" s="6">
        <v>14400000</v>
      </c>
      <c r="P359" s="6">
        <f t="shared" si="60"/>
        <v>400000</v>
      </c>
      <c r="Q359" s="8">
        <f t="shared" si="61"/>
        <v>2.8571428571428571E-2</v>
      </c>
      <c r="R359" s="6">
        <v>1035</v>
      </c>
      <c r="S359" s="5">
        <f t="shared" si="67"/>
        <v>118652.83898305085</v>
      </c>
      <c r="T359" s="6">
        <v>122043</v>
      </c>
      <c r="U359" s="9">
        <f t="shared" si="62"/>
        <v>3390.1610169491469</v>
      </c>
      <c r="V359" s="8">
        <f t="shared" si="63"/>
        <v>2.8572101991031329E-2</v>
      </c>
      <c r="W359" s="23">
        <f t="shared" si="68"/>
        <v>98357.067297880159</v>
      </c>
      <c r="X359" s="23">
        <f t="shared" si="69"/>
        <v>101167.33545625392</v>
      </c>
      <c r="Y359" s="23">
        <f t="shared" si="70"/>
        <v>2810.2681583737576</v>
      </c>
      <c r="Z359" s="4">
        <f t="shared" si="71"/>
        <v>2.8572101991031263E-2</v>
      </c>
      <c r="AA359" s="10">
        <v>3476</v>
      </c>
      <c r="AB359" s="6">
        <v>1990</v>
      </c>
      <c r="AC359" s="6">
        <f t="shared" si="64"/>
        <v>26</v>
      </c>
      <c r="AD359" s="6" t="s">
        <v>75</v>
      </c>
    </row>
    <row r="360" spans="1:30" x14ac:dyDescent="0.2">
      <c r="A360">
        <v>48</v>
      </c>
      <c r="B360" s="6" t="s">
        <v>381</v>
      </c>
      <c r="C360" s="6" t="s">
        <v>22</v>
      </c>
      <c r="D360" s="6" t="s">
        <v>23</v>
      </c>
      <c r="E360" s="2" t="s">
        <v>2768</v>
      </c>
      <c r="F360" s="6">
        <v>67</v>
      </c>
      <c r="G360" s="6">
        <v>82</v>
      </c>
      <c r="H360" s="7">
        <v>42705</v>
      </c>
      <c r="I360" s="7">
        <v>42706</v>
      </c>
      <c r="J360" s="7" t="s">
        <v>2544</v>
      </c>
      <c r="K360" s="17">
        <f t="shared" si="65"/>
        <v>287.33999999999997</v>
      </c>
      <c r="L360" s="20">
        <f t="shared" si="66"/>
        <v>0.82894828426254619</v>
      </c>
      <c r="M360" s="6" t="s">
        <v>2555</v>
      </c>
      <c r="N360" s="6">
        <v>8200000</v>
      </c>
      <c r="O360" s="6">
        <v>8200000</v>
      </c>
      <c r="P360" s="6">
        <f t="shared" si="60"/>
        <v>0</v>
      </c>
      <c r="Q360" s="8">
        <f t="shared" si="61"/>
        <v>0</v>
      </c>
      <c r="R360" s="6">
        <v>4224</v>
      </c>
      <c r="S360" s="5">
        <f t="shared" si="67"/>
        <v>122451.10447761194</v>
      </c>
      <c r="T360" s="6">
        <v>122451</v>
      </c>
      <c r="U360" s="9">
        <f t="shared" si="62"/>
        <v>-0.10447761193790939</v>
      </c>
      <c r="V360" s="8">
        <f t="shared" si="63"/>
        <v>-8.5321902471701521E-7</v>
      </c>
      <c r="W360" s="23">
        <f t="shared" si="68"/>
        <v>101505.63296277021</v>
      </c>
      <c r="X360" s="23">
        <f t="shared" si="69"/>
        <v>101505.54635623304</v>
      </c>
      <c r="Y360" s="23">
        <f t="shared" si="70"/>
        <v>-8.6606537166517228E-2</v>
      </c>
      <c r="Z360" s="4">
        <f t="shared" si="71"/>
        <v>-8.5321902478340682E-7</v>
      </c>
      <c r="AA360" s="10">
        <v>1644</v>
      </c>
      <c r="AB360" s="6">
        <v>2012</v>
      </c>
      <c r="AC360" s="6">
        <f t="shared" si="64"/>
        <v>4</v>
      </c>
      <c r="AD360" s="6" t="s">
        <v>383</v>
      </c>
    </row>
    <row r="361" spans="1:30" x14ac:dyDescent="0.2">
      <c r="A361">
        <v>49</v>
      </c>
      <c r="B361" s="6" t="s">
        <v>1287</v>
      </c>
      <c r="C361" s="6" t="s">
        <v>22</v>
      </c>
      <c r="D361" s="6" t="s">
        <v>23</v>
      </c>
      <c r="E361" s="2" t="s">
        <v>2768</v>
      </c>
      <c r="F361" s="6">
        <v>23</v>
      </c>
      <c r="G361" s="6">
        <v>26</v>
      </c>
      <c r="H361" s="7">
        <v>42706</v>
      </c>
      <c r="I361" s="7">
        <v>42710</v>
      </c>
      <c r="J361" s="7" t="s">
        <v>2544</v>
      </c>
      <c r="K361" s="17">
        <f t="shared" si="65"/>
        <v>287.33999999999997</v>
      </c>
      <c r="L361" s="20">
        <f t="shared" si="66"/>
        <v>0.82894828426254619</v>
      </c>
      <c r="M361" s="6" t="s">
        <v>2546</v>
      </c>
      <c r="N361" s="6">
        <v>2700000</v>
      </c>
      <c r="O361" s="6">
        <v>3025000</v>
      </c>
      <c r="P361" s="6">
        <f t="shared" si="60"/>
        <v>325000</v>
      </c>
      <c r="Q361" s="8">
        <f t="shared" si="61"/>
        <v>0.12037037037037036</v>
      </c>
      <c r="R361" s="6">
        <v>37202</v>
      </c>
      <c r="S361" s="5">
        <f t="shared" si="67"/>
        <v>119008.78260869565</v>
      </c>
      <c r="T361" s="6">
        <v>133139</v>
      </c>
      <c r="U361" s="9">
        <f t="shared" si="62"/>
        <v>14130.217391304352</v>
      </c>
      <c r="V361" s="8">
        <f t="shared" si="63"/>
        <v>0.1187325597453166</v>
      </c>
      <c r="W361" s="23">
        <f t="shared" si="68"/>
        <v>98652.126155652601</v>
      </c>
      <c r="X361" s="23">
        <f t="shared" si="69"/>
        <v>110365.34561843114</v>
      </c>
      <c r="Y361" s="23">
        <f t="shared" si="70"/>
        <v>11713.219462778536</v>
      </c>
      <c r="Z361" s="4">
        <f t="shared" si="71"/>
        <v>0.11873255974531663</v>
      </c>
      <c r="AA361" s="6">
        <v>701</v>
      </c>
      <c r="AB361" s="6">
        <v>1934</v>
      </c>
      <c r="AC361" s="6">
        <f t="shared" si="64"/>
        <v>82</v>
      </c>
      <c r="AD361" s="6" t="s">
        <v>37</v>
      </c>
    </row>
    <row r="362" spans="1:30" x14ac:dyDescent="0.2">
      <c r="A362">
        <v>50</v>
      </c>
      <c r="B362" s="2" t="s">
        <v>361</v>
      </c>
      <c r="C362" s="2" t="s">
        <v>22</v>
      </c>
      <c r="D362" s="2" t="s">
        <v>23</v>
      </c>
      <c r="E362" s="2" t="s">
        <v>2768</v>
      </c>
      <c r="F362" s="2">
        <v>54</v>
      </c>
      <c r="G362" s="2">
        <v>63</v>
      </c>
      <c r="H362" s="3">
        <v>42714</v>
      </c>
      <c r="I362" s="3">
        <v>42717</v>
      </c>
      <c r="J362" s="7" t="s">
        <v>2544</v>
      </c>
      <c r="K362" s="17">
        <f t="shared" si="65"/>
        <v>287.33999999999997</v>
      </c>
      <c r="L362" s="20">
        <f t="shared" si="66"/>
        <v>0.82894828426254619</v>
      </c>
      <c r="M362" s="2" t="s">
        <v>2550</v>
      </c>
      <c r="N362" s="2">
        <v>4500000</v>
      </c>
      <c r="O362" s="2">
        <v>4850000</v>
      </c>
      <c r="P362" s="2">
        <f t="shared" si="60"/>
        <v>350000</v>
      </c>
      <c r="Q362" s="4">
        <f t="shared" si="61"/>
        <v>7.7777777777777779E-2</v>
      </c>
      <c r="R362" s="2"/>
      <c r="S362" s="5">
        <f t="shared" si="67"/>
        <v>83333.333333333328</v>
      </c>
      <c r="T362" s="2">
        <v>89815</v>
      </c>
      <c r="U362" s="5">
        <f t="shared" si="62"/>
        <v>6481.6666666666715</v>
      </c>
      <c r="V362" s="4">
        <f t="shared" si="63"/>
        <v>7.7780000000000057E-2</v>
      </c>
      <c r="W362" s="23">
        <f t="shared" si="68"/>
        <v>69079.023688545509</v>
      </c>
      <c r="X362" s="23">
        <f t="shared" si="69"/>
        <v>74451.990151040591</v>
      </c>
      <c r="Y362" s="23">
        <f t="shared" si="70"/>
        <v>5372.9664624950819</v>
      </c>
      <c r="Z362" s="4">
        <f t="shared" si="71"/>
        <v>7.7780000000000182E-2</v>
      </c>
      <c r="AA362" s="2"/>
      <c r="AB362" s="2">
        <v>2014</v>
      </c>
      <c r="AC362" s="2">
        <f t="shared" si="64"/>
        <v>2</v>
      </c>
      <c r="AD362" s="2" t="s">
        <v>362</v>
      </c>
    </row>
    <row r="363" spans="1:30" x14ac:dyDescent="0.2">
      <c r="A363">
        <v>50</v>
      </c>
      <c r="B363" s="2" t="s">
        <v>1617</v>
      </c>
      <c r="C363" s="2" t="s">
        <v>22</v>
      </c>
      <c r="D363" s="2" t="s">
        <v>23</v>
      </c>
      <c r="E363" s="2" t="s">
        <v>2768</v>
      </c>
      <c r="F363" s="2">
        <v>66</v>
      </c>
      <c r="G363" s="2">
        <v>77</v>
      </c>
      <c r="H363" s="3">
        <v>42714</v>
      </c>
      <c r="I363" s="3">
        <v>42718</v>
      </c>
      <c r="J363" s="7" t="s">
        <v>2544</v>
      </c>
      <c r="K363" s="17">
        <f t="shared" si="65"/>
        <v>287.33999999999997</v>
      </c>
      <c r="L363" s="20">
        <f t="shared" si="66"/>
        <v>0.82894828426254619</v>
      </c>
      <c r="M363" s="2" t="s">
        <v>2546</v>
      </c>
      <c r="N363" s="2">
        <v>5000000</v>
      </c>
      <c r="O363" s="2">
        <v>5150000</v>
      </c>
      <c r="P363" s="2">
        <f t="shared" si="60"/>
        <v>150000</v>
      </c>
      <c r="Q363" s="4">
        <f t="shared" si="61"/>
        <v>0.03</v>
      </c>
      <c r="R363" s="2"/>
      <c r="S363" s="5">
        <f t="shared" si="67"/>
        <v>75757.57575757576</v>
      </c>
      <c r="T363" s="2">
        <v>78030</v>
      </c>
      <c r="U363" s="5">
        <f t="shared" si="62"/>
        <v>2272.4242424242402</v>
      </c>
      <c r="V363" s="4">
        <f t="shared" si="63"/>
        <v>2.9995999999999971E-2</v>
      </c>
      <c r="W363" s="23">
        <f t="shared" si="68"/>
        <v>62799.11244413229</v>
      </c>
      <c r="X363" s="23">
        <f t="shared" si="69"/>
        <v>64682.834621006477</v>
      </c>
      <c r="Y363" s="23">
        <f t="shared" si="70"/>
        <v>1883.7221768741874</v>
      </c>
      <c r="Z363" s="4">
        <f t="shared" si="71"/>
        <v>2.9995999999999926E-2</v>
      </c>
      <c r="AA363" s="11">
        <v>2041</v>
      </c>
      <c r="AB363" s="2">
        <v>2016</v>
      </c>
      <c r="AC363" s="2">
        <f t="shared" si="64"/>
        <v>0</v>
      </c>
      <c r="AD363" s="2" t="s">
        <v>75</v>
      </c>
    </row>
    <row r="364" spans="1:30" x14ac:dyDescent="0.2">
      <c r="A364">
        <v>50</v>
      </c>
      <c r="B364" s="2" t="s">
        <v>308</v>
      </c>
      <c r="C364" s="2" t="s">
        <v>22</v>
      </c>
      <c r="D364" s="2" t="s">
        <v>23</v>
      </c>
      <c r="E364" s="2" t="s">
        <v>2768</v>
      </c>
      <c r="F364" s="2">
        <v>41</v>
      </c>
      <c r="G364" s="2">
        <v>45</v>
      </c>
      <c r="H364" s="3">
        <v>42716</v>
      </c>
      <c r="I364" s="3">
        <v>42719</v>
      </c>
      <c r="J364" s="7" t="s">
        <v>2544</v>
      </c>
      <c r="K364" s="17">
        <f t="shared" si="65"/>
        <v>287.33999999999997</v>
      </c>
      <c r="L364" s="20">
        <f t="shared" si="66"/>
        <v>0.82894828426254619</v>
      </c>
      <c r="M364" s="2" t="s">
        <v>2550</v>
      </c>
      <c r="N364" s="2">
        <v>3300000</v>
      </c>
      <c r="O364" s="2">
        <v>3350000</v>
      </c>
      <c r="P364" s="2">
        <f t="shared" si="60"/>
        <v>50000</v>
      </c>
      <c r="Q364" s="4">
        <f t="shared" si="61"/>
        <v>1.5151515151515152E-2</v>
      </c>
      <c r="R364" s="2"/>
      <c r="S364" s="5">
        <f t="shared" si="67"/>
        <v>80487.804878048773</v>
      </c>
      <c r="T364" s="2">
        <v>81707</v>
      </c>
      <c r="U364" s="5">
        <f t="shared" si="62"/>
        <v>1219.1951219512266</v>
      </c>
      <c r="V364" s="4">
        <f t="shared" si="63"/>
        <v>1.5147575757575847E-2</v>
      </c>
      <c r="W364" s="23">
        <f t="shared" si="68"/>
        <v>66720.227757717119</v>
      </c>
      <c r="X364" s="23">
        <f t="shared" si="69"/>
        <v>67730.877462239863</v>
      </c>
      <c r="Y364" s="23">
        <f t="shared" si="70"/>
        <v>1010.6497045227443</v>
      </c>
      <c r="Z364" s="4">
        <f t="shared" si="71"/>
        <v>1.5147575757575986E-2</v>
      </c>
      <c r="AA364" s="11">
        <v>2220</v>
      </c>
      <c r="AB364" s="2">
        <v>1991</v>
      </c>
      <c r="AC364" s="2">
        <f t="shared" si="64"/>
        <v>25</v>
      </c>
      <c r="AD364" s="2" t="s">
        <v>63</v>
      </c>
    </row>
    <row r="365" spans="1:30" x14ac:dyDescent="0.2">
      <c r="A365">
        <v>50</v>
      </c>
      <c r="B365" s="2" t="s">
        <v>1386</v>
      </c>
      <c r="C365" s="2" t="s">
        <v>22</v>
      </c>
      <c r="D365" s="2" t="s">
        <v>23</v>
      </c>
      <c r="E365" s="2" t="s">
        <v>2768</v>
      </c>
      <c r="F365" s="2">
        <v>67</v>
      </c>
      <c r="G365" s="2">
        <v>75</v>
      </c>
      <c r="H365" s="3">
        <v>42718</v>
      </c>
      <c r="I365" s="3">
        <v>42720</v>
      </c>
      <c r="J365" s="7" t="s">
        <v>2544</v>
      </c>
      <c r="K365" s="17">
        <f t="shared" si="65"/>
        <v>287.33999999999997</v>
      </c>
      <c r="L365" s="20">
        <f t="shared" si="66"/>
        <v>0.82894828426254619</v>
      </c>
      <c r="M365" s="2" t="s">
        <v>2548</v>
      </c>
      <c r="N365" s="2">
        <v>4900000</v>
      </c>
      <c r="O365" s="2">
        <v>5175000</v>
      </c>
      <c r="P365" s="2">
        <f t="shared" si="60"/>
        <v>275000</v>
      </c>
      <c r="Q365" s="4">
        <f t="shared" si="61"/>
        <v>5.6122448979591837E-2</v>
      </c>
      <c r="R365" s="2"/>
      <c r="S365" s="5">
        <f t="shared" si="67"/>
        <v>73134.32835820895</v>
      </c>
      <c r="T365" s="2">
        <v>77239</v>
      </c>
      <c r="U365" s="5">
        <f t="shared" si="62"/>
        <v>4104.6716417910502</v>
      </c>
      <c r="V365" s="4">
        <f t="shared" si="63"/>
        <v>5.6125102040816402E-2</v>
      </c>
      <c r="W365" s="23">
        <f t="shared" si="68"/>
        <v>60624.576013230988</v>
      </c>
      <c r="X365" s="23">
        <f t="shared" si="69"/>
        <v>64027.136528154806</v>
      </c>
      <c r="Y365" s="23">
        <f t="shared" si="70"/>
        <v>3402.5605149238181</v>
      </c>
      <c r="Z365" s="4">
        <f t="shared" si="71"/>
        <v>5.6125102040816374E-2</v>
      </c>
      <c r="AA365" s="11">
        <v>4316</v>
      </c>
      <c r="AB365" s="2">
        <v>1953</v>
      </c>
      <c r="AC365" s="2">
        <f t="shared" si="64"/>
        <v>63</v>
      </c>
      <c r="AD365" s="2" t="s">
        <v>46</v>
      </c>
    </row>
    <row r="366" spans="1:30" x14ac:dyDescent="0.2">
      <c r="A366">
        <v>51</v>
      </c>
      <c r="B366" s="6" t="s">
        <v>631</v>
      </c>
      <c r="C366" s="6" t="s">
        <v>22</v>
      </c>
      <c r="D366" s="6" t="s">
        <v>23</v>
      </c>
      <c r="E366" s="2" t="s">
        <v>2768</v>
      </c>
      <c r="F366" s="6">
        <v>47</v>
      </c>
      <c r="G366" s="6">
        <v>53</v>
      </c>
      <c r="H366" s="7">
        <v>42725</v>
      </c>
      <c r="I366" s="7">
        <v>42725</v>
      </c>
      <c r="J366" s="7" t="s">
        <v>2544</v>
      </c>
      <c r="K366" s="17">
        <f t="shared" si="65"/>
        <v>287.33999999999997</v>
      </c>
      <c r="L366" s="20">
        <f t="shared" si="66"/>
        <v>0.82894828426254619</v>
      </c>
      <c r="M366" s="6" t="s">
        <v>2554</v>
      </c>
      <c r="N366" s="6">
        <v>3000000</v>
      </c>
      <c r="O366" s="6">
        <v>3310000</v>
      </c>
      <c r="P366" s="6">
        <f t="shared" si="60"/>
        <v>310000</v>
      </c>
      <c r="Q366" s="8">
        <f t="shared" si="61"/>
        <v>0.10333333333333333</v>
      </c>
      <c r="R366" s="6"/>
      <c r="S366" s="5">
        <f t="shared" si="67"/>
        <v>63829.787234042553</v>
      </c>
      <c r="T366" s="6">
        <v>70426</v>
      </c>
      <c r="U366" s="9">
        <f t="shared" si="62"/>
        <v>6596.2127659574471</v>
      </c>
      <c r="V366" s="8">
        <f t="shared" si="63"/>
        <v>0.10334066666666668</v>
      </c>
      <c r="W366" s="23">
        <f t="shared" si="68"/>
        <v>52911.592612502951</v>
      </c>
      <c r="X366" s="23">
        <f t="shared" si="69"/>
        <v>58379.511867474081</v>
      </c>
      <c r="Y366" s="23">
        <f t="shared" si="70"/>
        <v>5467.9192549711297</v>
      </c>
      <c r="Z366" s="4">
        <f t="shared" si="71"/>
        <v>0.10334066666666666</v>
      </c>
      <c r="AA366" s="10">
        <v>5944</v>
      </c>
      <c r="AB366" s="6">
        <v>1955</v>
      </c>
      <c r="AC366" s="6">
        <f t="shared" si="64"/>
        <v>61</v>
      </c>
      <c r="AD366" s="6" t="s">
        <v>569</v>
      </c>
    </row>
    <row r="367" spans="1:30" x14ac:dyDescent="0.2">
      <c r="A367">
        <v>51</v>
      </c>
      <c r="B367" s="6" t="s">
        <v>2591</v>
      </c>
      <c r="C367" s="6" t="s">
        <v>22</v>
      </c>
      <c r="D367" s="6" t="s">
        <v>23</v>
      </c>
      <c r="E367" s="2" t="s">
        <v>2768</v>
      </c>
      <c r="F367" s="6">
        <v>47</v>
      </c>
      <c r="G367" s="6">
        <v>53</v>
      </c>
      <c r="H367" s="7">
        <v>42724</v>
      </c>
      <c r="I367" s="7">
        <v>42727</v>
      </c>
      <c r="J367" s="7" t="s">
        <v>2544</v>
      </c>
      <c r="K367" s="17">
        <f t="shared" si="65"/>
        <v>287.33999999999997</v>
      </c>
      <c r="L367" s="20">
        <f t="shared" si="66"/>
        <v>0.82894828426254619</v>
      </c>
      <c r="M367" s="6" t="s">
        <v>2550</v>
      </c>
      <c r="N367" s="6">
        <v>3800000</v>
      </c>
      <c r="O367" s="6">
        <v>3950000</v>
      </c>
      <c r="P367" s="6">
        <f t="shared" si="60"/>
        <v>150000</v>
      </c>
      <c r="Q367" s="8">
        <f t="shared" si="61"/>
        <v>3.9473684210526314E-2</v>
      </c>
      <c r="R367" s="6">
        <v>2725</v>
      </c>
      <c r="S367" s="5">
        <f t="shared" si="67"/>
        <v>80909.042553191495</v>
      </c>
      <c r="T367" s="6">
        <v>84101</v>
      </c>
      <c r="U367" s="9">
        <f t="shared" si="62"/>
        <v>3191.9574468085048</v>
      </c>
      <c r="V367" s="8">
        <f t="shared" si="63"/>
        <v>3.9451183033219525E-2</v>
      </c>
      <c r="W367" s="23">
        <f t="shared" si="68"/>
        <v>67069.412005793434</v>
      </c>
      <c r="X367" s="23">
        <f t="shared" si="69"/>
        <v>69715.379654764401</v>
      </c>
      <c r="Y367" s="23">
        <f t="shared" si="70"/>
        <v>2645.9676489709673</v>
      </c>
      <c r="Z367" s="4">
        <f t="shared" si="71"/>
        <v>3.9451183033219518E-2</v>
      </c>
      <c r="AA367" s="10">
        <v>8184</v>
      </c>
      <c r="AB367" s="6">
        <v>2012</v>
      </c>
      <c r="AC367" s="6">
        <f t="shared" si="64"/>
        <v>4</v>
      </c>
      <c r="AD367" s="6" t="s">
        <v>621</v>
      </c>
    </row>
    <row r="368" spans="1:30" x14ac:dyDescent="0.2">
      <c r="P368" s="6"/>
      <c r="Q368" s="8">
        <f>AVERAGE(Q2:Q367)</f>
        <v>0.12805429348348987</v>
      </c>
      <c r="W368" s="21">
        <f>AVERAGE(W2:W367)</f>
        <v>62090.427802574784</v>
      </c>
      <c r="X368" s="21">
        <f>AVERAGE(X2:X367)</f>
        <v>69760.780458310357</v>
      </c>
      <c r="Z368" s="27">
        <f>AVERAGE(Z2:Z367)</f>
        <v>0.12699128327390002</v>
      </c>
    </row>
  </sheetData>
  <sortState ref="A2:Z368">
    <sortCondition ref="I2:I36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2"/>
  <sheetViews>
    <sheetView topLeftCell="J247" workbookViewId="0">
      <selection activeCell="AA292" sqref="AA292"/>
    </sheetView>
  </sheetViews>
  <sheetFormatPr baseColWidth="10" defaultRowHeight="16" x14ac:dyDescent="0.2"/>
  <cols>
    <col min="2" max="2" width="16.5" customWidth="1"/>
    <col min="12" max="12" width="10.83203125" style="18"/>
    <col min="24" max="24" width="16.33203125" style="21" bestFit="1" customWidth="1"/>
    <col min="25" max="25" width="17" style="21" bestFit="1" customWidth="1"/>
    <col min="26" max="27" width="17" style="21" customWidth="1"/>
    <col min="28" max="28" width="18.1640625" style="21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s="18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16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1" t="s">
        <v>2762</v>
      </c>
      <c r="AB1" s="21" t="s">
        <v>2777</v>
      </c>
      <c r="AC1" t="s">
        <v>17</v>
      </c>
      <c r="AD1" t="s">
        <v>18</v>
      </c>
      <c r="AE1" t="s">
        <v>19</v>
      </c>
      <c r="AF1" t="s">
        <v>20</v>
      </c>
    </row>
    <row r="2" spans="1:32" x14ac:dyDescent="0.2">
      <c r="A2">
        <v>1</v>
      </c>
      <c r="B2" s="6" t="s">
        <v>42</v>
      </c>
      <c r="C2" s="6" t="s">
        <v>22</v>
      </c>
      <c r="D2" s="6" t="s">
        <v>23</v>
      </c>
      <c r="E2" s="6" t="s">
        <v>2767</v>
      </c>
      <c r="F2" s="6" t="s">
        <v>2771</v>
      </c>
      <c r="G2" s="6">
        <v>20</v>
      </c>
      <c r="H2" s="6">
        <v>23</v>
      </c>
      <c r="I2" s="7">
        <v>42363</v>
      </c>
      <c r="J2" s="7">
        <v>42374</v>
      </c>
      <c r="K2" s="7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6" t="s">
        <v>24</v>
      </c>
      <c r="O2" s="6">
        <v>1600000</v>
      </c>
      <c r="P2" s="6">
        <v>2000000</v>
      </c>
      <c r="Q2" s="6">
        <f t="shared" ref="Q2:Q61" si="0">P2-O2</f>
        <v>400000</v>
      </c>
      <c r="R2" s="8">
        <f t="shared" ref="R2:R61" si="1">Q2/O2</f>
        <v>0.25</v>
      </c>
      <c r="S2" s="6">
        <v>781</v>
      </c>
      <c r="T2" s="9">
        <f>(O2+S2)/G2</f>
        <v>80039.05</v>
      </c>
      <c r="U2" s="6">
        <v>100039</v>
      </c>
      <c r="V2" s="9">
        <f t="shared" ref="V2:V61" si="2">U2-T2</f>
        <v>19999.949999999997</v>
      </c>
      <c r="W2" s="8">
        <f t="shared" ref="W2:W61" si="3">V2/T2</f>
        <v>0.24987740359237143</v>
      </c>
      <c r="X2" s="22">
        <f>T2*M2</f>
        <v>80039.05</v>
      </c>
      <c r="Y2" s="22">
        <f>U2*M2</f>
        <v>100039</v>
      </c>
      <c r="Z2" s="22">
        <f>Y2-X2</f>
        <v>19999.949999999997</v>
      </c>
      <c r="AA2" s="8">
        <f>Z2/X2</f>
        <v>0.24987740359237143</v>
      </c>
      <c r="AB2" s="22">
        <f>Y2*G2</f>
        <v>2000780</v>
      </c>
      <c r="AC2" s="6">
        <v>620</v>
      </c>
      <c r="AD2" s="6">
        <v>2006</v>
      </c>
      <c r="AE2" s="6">
        <f t="shared" ref="AE2:AE61" si="4">2016-AD2</f>
        <v>10</v>
      </c>
      <c r="AF2" s="6" t="s">
        <v>37</v>
      </c>
    </row>
    <row r="3" spans="1:32" x14ac:dyDescent="0.2">
      <c r="A3">
        <v>1</v>
      </c>
      <c r="B3" s="6" t="s">
        <v>720</v>
      </c>
      <c r="C3" s="6" t="s">
        <v>22</v>
      </c>
      <c r="D3" s="6" t="s">
        <v>23</v>
      </c>
      <c r="E3" s="6" t="s">
        <v>2767</v>
      </c>
      <c r="F3" s="6" t="s">
        <v>2771</v>
      </c>
      <c r="G3" s="6">
        <v>50</v>
      </c>
      <c r="H3" s="6">
        <v>56</v>
      </c>
      <c r="I3" s="7">
        <v>42365</v>
      </c>
      <c r="J3" s="7">
        <v>42374</v>
      </c>
      <c r="K3" s="7" t="s">
        <v>2533</v>
      </c>
      <c r="L3" s="17">
        <f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62" si="5">$L$2/L3</f>
        <v>1</v>
      </c>
      <c r="N3" s="6" t="s">
        <v>432</v>
      </c>
      <c r="O3" s="6">
        <v>2500000</v>
      </c>
      <c r="P3" s="6">
        <v>2850000</v>
      </c>
      <c r="Q3" s="6">
        <f t="shared" si="0"/>
        <v>350000</v>
      </c>
      <c r="R3" s="8">
        <f t="shared" si="1"/>
        <v>0.14000000000000001</v>
      </c>
      <c r="S3" s="6"/>
      <c r="T3" s="9">
        <f t="shared" ref="T3:T66" si="6">(O3+S3)/G3</f>
        <v>50000</v>
      </c>
      <c r="U3" s="6">
        <v>57000</v>
      </c>
      <c r="V3" s="9">
        <f t="shared" si="2"/>
        <v>7000</v>
      </c>
      <c r="W3" s="8">
        <f t="shared" si="3"/>
        <v>0.14000000000000001</v>
      </c>
      <c r="X3" s="22">
        <f t="shared" ref="X3:X62" si="7">T3*M3</f>
        <v>50000</v>
      </c>
      <c r="Y3" s="22">
        <f t="shared" ref="Y3:Y62" si="8">U3*M3</f>
        <v>57000</v>
      </c>
      <c r="Z3" s="22">
        <f t="shared" ref="Z3:Z66" si="9">Y3-X3</f>
        <v>7000</v>
      </c>
      <c r="AA3" s="8">
        <f t="shared" ref="AA3:AA66" si="10">Z3/X3</f>
        <v>0.14000000000000001</v>
      </c>
      <c r="AB3" s="22">
        <f t="shared" ref="AB3:AB66" si="11">Y3*G3</f>
        <v>2850000</v>
      </c>
      <c r="AC3" s="6"/>
      <c r="AD3" s="6">
        <v>1990</v>
      </c>
      <c r="AE3" s="6">
        <f t="shared" si="4"/>
        <v>26</v>
      </c>
      <c r="AF3" s="6" t="s">
        <v>191</v>
      </c>
    </row>
    <row r="4" spans="1:32" x14ac:dyDescent="0.2">
      <c r="A4">
        <v>1</v>
      </c>
      <c r="B4" s="6" t="s">
        <v>557</v>
      </c>
      <c r="C4" s="6" t="s">
        <v>22</v>
      </c>
      <c r="D4" s="6" t="s">
        <v>23</v>
      </c>
      <c r="E4" s="6" t="s">
        <v>2767</v>
      </c>
      <c r="F4" s="6" t="s">
        <v>2771</v>
      </c>
      <c r="G4" s="6">
        <v>78</v>
      </c>
      <c r="H4" s="6">
        <v>86</v>
      </c>
      <c r="I4" s="7">
        <v>42364</v>
      </c>
      <c r="J4" s="7">
        <v>42374</v>
      </c>
      <c r="K4" s="7" t="s">
        <v>2533</v>
      </c>
      <c r="L4" s="17">
        <f t="shared" ref="L4:L25" si="12">IF(K4="Januar",238.19,IF(K4="Februar",240.59,IF(K4="Mars",245.99,IF(K4="April",250.79,IF(K4="Mai",256.52,IF(K4="Juni",259.83,IF(K4="Juli",265.66,IF(K4="August",272.21,IF(K4="September",275.91,IF(K4="Oktober",281.13,IF(K4="November",284.38,IF(K4="Desember",287.34,0))))))))))))</f>
        <v>238.19</v>
      </c>
      <c r="M4" s="20">
        <f t="shared" si="5"/>
        <v>1</v>
      </c>
      <c r="N4" s="6" t="s">
        <v>36</v>
      </c>
      <c r="O4" s="6">
        <v>3190000</v>
      </c>
      <c r="P4" s="6">
        <v>3300000</v>
      </c>
      <c r="Q4" s="6">
        <f t="shared" si="0"/>
        <v>110000</v>
      </c>
      <c r="R4" s="8">
        <f t="shared" si="1"/>
        <v>3.4482758620689655E-2</v>
      </c>
      <c r="S4" s="6">
        <v>8000</v>
      </c>
      <c r="T4" s="9">
        <f t="shared" si="6"/>
        <v>41000</v>
      </c>
      <c r="U4" s="6">
        <v>42410</v>
      </c>
      <c r="V4" s="9">
        <f t="shared" si="2"/>
        <v>1410</v>
      </c>
      <c r="W4" s="8">
        <f t="shared" si="3"/>
        <v>3.4390243902439027E-2</v>
      </c>
      <c r="X4" s="22">
        <f t="shared" si="7"/>
        <v>41000</v>
      </c>
      <c r="Y4" s="22">
        <f t="shared" si="8"/>
        <v>42410</v>
      </c>
      <c r="Z4" s="22">
        <f t="shared" si="9"/>
        <v>1410</v>
      </c>
      <c r="AA4" s="8">
        <f t="shared" si="10"/>
        <v>3.4390243902439027E-2</v>
      </c>
      <c r="AB4" s="22">
        <f t="shared" si="11"/>
        <v>3307980</v>
      </c>
      <c r="AC4" s="10">
        <v>12714</v>
      </c>
      <c r="AD4" s="6">
        <v>1990</v>
      </c>
      <c r="AE4" s="6">
        <f t="shared" si="4"/>
        <v>26</v>
      </c>
      <c r="AF4" s="6" t="s">
        <v>37</v>
      </c>
    </row>
    <row r="5" spans="1:32" x14ac:dyDescent="0.2">
      <c r="A5">
        <v>1</v>
      </c>
      <c r="B5" s="6" t="s">
        <v>1699</v>
      </c>
      <c r="C5" s="6" t="s">
        <v>22</v>
      </c>
      <c r="D5" s="6" t="s">
        <v>23</v>
      </c>
      <c r="E5" s="6" t="s">
        <v>2767</v>
      </c>
      <c r="F5" s="6" t="s">
        <v>2771</v>
      </c>
      <c r="G5" s="6">
        <v>76</v>
      </c>
      <c r="H5" s="6">
        <v>85</v>
      </c>
      <c r="I5" s="7">
        <v>42365</v>
      </c>
      <c r="J5" s="7">
        <v>42375</v>
      </c>
      <c r="K5" s="7" t="s">
        <v>2533</v>
      </c>
      <c r="L5" s="17">
        <f t="shared" si="12"/>
        <v>238.19</v>
      </c>
      <c r="M5" s="20">
        <f t="shared" si="5"/>
        <v>1</v>
      </c>
      <c r="N5" s="6" t="s">
        <v>36</v>
      </c>
      <c r="O5" s="6">
        <v>3700000</v>
      </c>
      <c r="P5" s="6">
        <v>3700000</v>
      </c>
      <c r="Q5" s="6">
        <f t="shared" si="0"/>
        <v>0</v>
      </c>
      <c r="R5" s="8">
        <f t="shared" si="1"/>
        <v>0</v>
      </c>
      <c r="S5" s="6"/>
      <c r="T5" s="9">
        <f t="shared" si="6"/>
        <v>48684.210526315786</v>
      </c>
      <c r="U5" s="6">
        <v>48684</v>
      </c>
      <c r="V5" s="9">
        <f t="shared" si="2"/>
        <v>-0.21052631578641012</v>
      </c>
      <c r="W5" s="8">
        <f t="shared" si="3"/>
        <v>-4.3243243242613977E-6</v>
      </c>
      <c r="X5" s="22">
        <f t="shared" si="7"/>
        <v>48684.210526315786</v>
      </c>
      <c r="Y5" s="22">
        <f t="shared" si="8"/>
        <v>48684</v>
      </c>
      <c r="Z5" s="22">
        <f t="shared" si="9"/>
        <v>-0.21052631578641012</v>
      </c>
      <c r="AA5" s="8">
        <f t="shared" si="10"/>
        <v>-4.3243243242613977E-6</v>
      </c>
      <c r="AB5" s="22">
        <f t="shared" si="11"/>
        <v>3699984</v>
      </c>
      <c r="AC5" s="10">
        <v>3994</v>
      </c>
      <c r="AD5" s="6">
        <v>2006</v>
      </c>
      <c r="AE5" s="6">
        <f t="shared" si="4"/>
        <v>10</v>
      </c>
      <c r="AF5" s="6" t="s">
        <v>523</v>
      </c>
    </row>
    <row r="6" spans="1:32" x14ac:dyDescent="0.2">
      <c r="A6">
        <v>1</v>
      </c>
      <c r="B6" s="6" t="s">
        <v>999</v>
      </c>
      <c r="C6" s="6" t="s">
        <v>22</v>
      </c>
      <c r="D6" s="6" t="s">
        <v>23</v>
      </c>
      <c r="E6" s="6" t="s">
        <v>2767</v>
      </c>
      <c r="F6" s="6" t="s">
        <v>2771</v>
      </c>
      <c r="G6" s="6">
        <v>65</v>
      </c>
      <c r="H6" s="6">
        <v>75</v>
      </c>
      <c r="I6" s="7">
        <v>42365</v>
      </c>
      <c r="J6" s="7">
        <v>42375</v>
      </c>
      <c r="K6" s="7" t="s">
        <v>2533</v>
      </c>
      <c r="L6" s="17">
        <f t="shared" si="12"/>
        <v>238.19</v>
      </c>
      <c r="M6" s="20">
        <f t="shared" si="5"/>
        <v>1</v>
      </c>
      <c r="N6" s="6" t="s">
        <v>36</v>
      </c>
      <c r="O6" s="6">
        <v>2900000</v>
      </c>
      <c r="P6" s="6">
        <v>3430000</v>
      </c>
      <c r="Q6" s="6">
        <f t="shared" si="0"/>
        <v>530000</v>
      </c>
      <c r="R6" s="8">
        <f t="shared" si="1"/>
        <v>0.18275862068965518</v>
      </c>
      <c r="S6" s="6"/>
      <c r="T6" s="9">
        <f t="shared" si="6"/>
        <v>44615.384615384617</v>
      </c>
      <c r="U6" s="6">
        <v>52769</v>
      </c>
      <c r="V6" s="9">
        <f t="shared" si="2"/>
        <v>8153.6153846153829</v>
      </c>
      <c r="W6" s="8">
        <f t="shared" si="3"/>
        <v>0.18275344827586201</v>
      </c>
      <c r="X6" s="22">
        <f t="shared" si="7"/>
        <v>44615.384615384617</v>
      </c>
      <c r="Y6" s="22">
        <f t="shared" si="8"/>
        <v>52769</v>
      </c>
      <c r="Z6" s="22">
        <f t="shared" si="9"/>
        <v>8153.6153846153829</v>
      </c>
      <c r="AA6" s="8">
        <f t="shared" si="10"/>
        <v>0.18275344827586201</v>
      </c>
      <c r="AB6" s="22">
        <f t="shared" si="11"/>
        <v>3429985</v>
      </c>
      <c r="AC6" s="10">
        <v>10297</v>
      </c>
      <c r="AD6" s="6">
        <v>1990</v>
      </c>
      <c r="AE6" s="6">
        <f t="shared" si="4"/>
        <v>26</v>
      </c>
      <c r="AF6" s="6" t="s">
        <v>523</v>
      </c>
    </row>
    <row r="7" spans="1:32" x14ac:dyDescent="0.2">
      <c r="A7">
        <v>1</v>
      </c>
      <c r="B7" s="6" t="s">
        <v>339</v>
      </c>
      <c r="C7" s="6" t="s">
        <v>22</v>
      </c>
      <c r="D7" s="6" t="s">
        <v>23</v>
      </c>
      <c r="E7" s="6" t="s">
        <v>2767</v>
      </c>
      <c r="F7" s="6" t="s">
        <v>2771</v>
      </c>
      <c r="G7" s="6">
        <v>38</v>
      </c>
      <c r="H7" s="6">
        <v>44</v>
      </c>
      <c r="I7" s="7">
        <v>42365</v>
      </c>
      <c r="J7" s="7">
        <v>42375</v>
      </c>
      <c r="K7" s="7" t="s">
        <v>2533</v>
      </c>
      <c r="L7" s="17">
        <f t="shared" si="12"/>
        <v>238.19</v>
      </c>
      <c r="M7" s="20">
        <f t="shared" si="5"/>
        <v>1</v>
      </c>
      <c r="N7" s="6" t="s">
        <v>36</v>
      </c>
      <c r="O7" s="6">
        <v>2200000</v>
      </c>
      <c r="P7" s="6">
        <v>2635000</v>
      </c>
      <c r="Q7" s="6">
        <f t="shared" si="0"/>
        <v>435000</v>
      </c>
      <c r="R7" s="8">
        <f t="shared" si="1"/>
        <v>0.19772727272727272</v>
      </c>
      <c r="S7" s="6">
        <v>86000</v>
      </c>
      <c r="T7" s="9">
        <f t="shared" si="6"/>
        <v>60157.894736842107</v>
      </c>
      <c r="U7" s="6">
        <v>71605</v>
      </c>
      <c r="V7" s="9">
        <f t="shared" si="2"/>
        <v>11447.105263157893</v>
      </c>
      <c r="W7" s="8">
        <f t="shared" si="3"/>
        <v>0.19028433945756779</v>
      </c>
      <c r="X7" s="22">
        <f t="shared" si="7"/>
        <v>60157.894736842107</v>
      </c>
      <c r="Y7" s="22">
        <f t="shared" si="8"/>
        <v>71605</v>
      </c>
      <c r="Z7" s="22">
        <f t="shared" si="9"/>
        <v>11447.105263157893</v>
      </c>
      <c r="AA7" s="8">
        <f t="shared" si="10"/>
        <v>0.19028433945756779</v>
      </c>
      <c r="AB7" s="22">
        <f t="shared" si="11"/>
        <v>2720990</v>
      </c>
      <c r="AC7" s="10">
        <v>1221</v>
      </c>
      <c r="AD7" s="6">
        <v>1902</v>
      </c>
      <c r="AE7" s="6">
        <f t="shared" si="4"/>
        <v>114</v>
      </c>
      <c r="AF7" s="6" t="s">
        <v>191</v>
      </c>
    </row>
    <row r="8" spans="1:32" x14ac:dyDescent="0.2">
      <c r="A8">
        <v>2</v>
      </c>
      <c r="B8" s="6" t="s">
        <v>149</v>
      </c>
      <c r="C8" s="6" t="s">
        <v>22</v>
      </c>
      <c r="D8" s="6" t="s">
        <v>23</v>
      </c>
      <c r="E8" s="6" t="s">
        <v>2767</v>
      </c>
      <c r="F8" s="6" t="s">
        <v>2771</v>
      </c>
      <c r="G8" s="6">
        <v>29</v>
      </c>
      <c r="H8" s="6">
        <v>34</v>
      </c>
      <c r="I8" s="7">
        <v>42367</v>
      </c>
      <c r="J8" s="7">
        <v>42380</v>
      </c>
      <c r="K8" s="7" t="s">
        <v>2533</v>
      </c>
      <c r="L8" s="17">
        <f t="shared" si="12"/>
        <v>238.19</v>
      </c>
      <c r="M8" s="20">
        <f t="shared" si="5"/>
        <v>1</v>
      </c>
      <c r="N8" s="6" t="s">
        <v>57</v>
      </c>
      <c r="O8" s="6">
        <v>1790000</v>
      </c>
      <c r="P8" s="6">
        <v>2470000</v>
      </c>
      <c r="Q8" s="6">
        <f t="shared" si="0"/>
        <v>680000</v>
      </c>
      <c r="R8" s="8">
        <f t="shared" si="1"/>
        <v>0.37988826815642457</v>
      </c>
      <c r="S8" s="6"/>
      <c r="T8" s="9">
        <f t="shared" si="6"/>
        <v>61724.137931034486</v>
      </c>
      <c r="U8" s="6">
        <v>85172</v>
      </c>
      <c r="V8" s="9">
        <f t="shared" si="2"/>
        <v>23447.862068965514</v>
      </c>
      <c r="W8" s="8">
        <f t="shared" si="3"/>
        <v>0.37988156424580999</v>
      </c>
      <c r="X8" s="22">
        <f t="shared" si="7"/>
        <v>61724.137931034486</v>
      </c>
      <c r="Y8" s="22">
        <f t="shared" si="8"/>
        <v>85172</v>
      </c>
      <c r="Z8" s="22">
        <f t="shared" si="9"/>
        <v>23447.862068965514</v>
      </c>
      <c r="AA8" s="8">
        <f t="shared" si="10"/>
        <v>0.37988156424580999</v>
      </c>
      <c r="AB8" s="22">
        <f t="shared" si="11"/>
        <v>2469988</v>
      </c>
      <c r="AC8" s="10">
        <v>3407</v>
      </c>
      <c r="AD8" s="6">
        <v>2005</v>
      </c>
      <c r="AE8" s="6">
        <f t="shared" si="4"/>
        <v>11</v>
      </c>
      <c r="AF8" s="6" t="s">
        <v>37</v>
      </c>
    </row>
    <row r="9" spans="1:32" x14ac:dyDescent="0.2">
      <c r="A9">
        <v>2</v>
      </c>
      <c r="B9" s="6" t="s">
        <v>767</v>
      </c>
      <c r="C9" s="6" t="s">
        <v>22</v>
      </c>
      <c r="D9" s="6" t="s">
        <v>23</v>
      </c>
      <c r="E9" s="6" t="s">
        <v>2767</v>
      </c>
      <c r="F9" s="6" t="s">
        <v>2771</v>
      </c>
      <c r="G9" s="6">
        <v>51</v>
      </c>
      <c r="H9" s="6">
        <v>57</v>
      </c>
      <c r="I9" s="7">
        <v>42369</v>
      </c>
      <c r="J9" s="7">
        <v>42380</v>
      </c>
      <c r="K9" s="7" t="s">
        <v>2533</v>
      </c>
      <c r="L9" s="17">
        <f t="shared" si="12"/>
        <v>238.19</v>
      </c>
      <c r="M9" s="20">
        <f t="shared" si="5"/>
        <v>1</v>
      </c>
      <c r="N9" s="6" t="s">
        <v>24</v>
      </c>
      <c r="O9" s="6">
        <v>2700000</v>
      </c>
      <c r="P9" s="6">
        <v>2950000</v>
      </c>
      <c r="Q9" s="6">
        <f t="shared" si="0"/>
        <v>250000</v>
      </c>
      <c r="R9" s="8">
        <f t="shared" si="1"/>
        <v>9.2592592592592587E-2</v>
      </c>
      <c r="S9" s="6"/>
      <c r="T9" s="9">
        <f t="shared" si="6"/>
        <v>52941.176470588238</v>
      </c>
      <c r="U9" s="6">
        <v>57843</v>
      </c>
      <c r="V9" s="9">
        <f t="shared" si="2"/>
        <v>4901.8235294117621</v>
      </c>
      <c r="W9" s="8">
        <f t="shared" si="3"/>
        <v>9.258999999999995E-2</v>
      </c>
      <c r="X9" s="22">
        <f t="shared" si="7"/>
        <v>52941.176470588238</v>
      </c>
      <c r="Y9" s="22">
        <f t="shared" si="8"/>
        <v>57843</v>
      </c>
      <c r="Z9" s="22">
        <f t="shared" si="9"/>
        <v>4901.8235294117621</v>
      </c>
      <c r="AA9" s="8">
        <f t="shared" si="10"/>
        <v>9.258999999999995E-2</v>
      </c>
      <c r="AB9" s="22">
        <f t="shared" si="11"/>
        <v>2949993</v>
      </c>
      <c r="AC9" s="6">
        <v>969</v>
      </c>
      <c r="AD9" s="6">
        <v>2002</v>
      </c>
      <c r="AE9" s="6">
        <f t="shared" si="4"/>
        <v>14</v>
      </c>
      <c r="AF9" s="6" t="s">
        <v>297</v>
      </c>
    </row>
    <row r="10" spans="1:32" x14ac:dyDescent="0.2">
      <c r="A10">
        <v>2</v>
      </c>
      <c r="B10" s="6" t="s">
        <v>1076</v>
      </c>
      <c r="C10" s="6" t="s">
        <v>22</v>
      </c>
      <c r="D10" s="6" t="s">
        <v>23</v>
      </c>
      <c r="E10" s="6" t="s">
        <v>2767</v>
      </c>
      <c r="F10" s="6" t="s">
        <v>2771</v>
      </c>
      <c r="G10" s="6">
        <v>58</v>
      </c>
      <c r="H10" s="6">
        <v>74</v>
      </c>
      <c r="I10" s="7">
        <v>42366</v>
      </c>
      <c r="J10" s="7">
        <v>42380</v>
      </c>
      <c r="K10" s="7" t="s">
        <v>2533</v>
      </c>
      <c r="L10" s="17">
        <f t="shared" si="12"/>
        <v>238.19</v>
      </c>
      <c r="M10" s="20">
        <f t="shared" si="5"/>
        <v>1</v>
      </c>
      <c r="N10" s="6" t="s">
        <v>62</v>
      </c>
      <c r="O10" s="6">
        <v>2990000</v>
      </c>
      <c r="P10" s="6">
        <v>3300000</v>
      </c>
      <c r="Q10" s="6">
        <f t="shared" si="0"/>
        <v>310000</v>
      </c>
      <c r="R10" s="8">
        <f t="shared" si="1"/>
        <v>0.10367892976588629</v>
      </c>
      <c r="S10" s="6"/>
      <c r="T10" s="9">
        <f t="shared" si="6"/>
        <v>51551.724137931036</v>
      </c>
      <c r="U10" s="6">
        <v>56897</v>
      </c>
      <c r="V10" s="9">
        <f t="shared" si="2"/>
        <v>5345.2758620689638</v>
      </c>
      <c r="W10" s="8">
        <f t="shared" si="3"/>
        <v>0.10368762541806016</v>
      </c>
      <c r="X10" s="22">
        <f t="shared" si="7"/>
        <v>51551.724137931036</v>
      </c>
      <c r="Y10" s="22">
        <f t="shared" si="8"/>
        <v>56897</v>
      </c>
      <c r="Z10" s="22">
        <f t="shared" si="9"/>
        <v>5345.2758620689638</v>
      </c>
      <c r="AA10" s="8">
        <f t="shared" si="10"/>
        <v>0.10368762541806016</v>
      </c>
      <c r="AB10" s="22">
        <f t="shared" si="11"/>
        <v>3300026</v>
      </c>
      <c r="AC10" s="6">
        <v>386</v>
      </c>
      <c r="AD10" s="6">
        <v>1914</v>
      </c>
      <c r="AE10" s="6">
        <f t="shared" si="4"/>
        <v>102</v>
      </c>
      <c r="AF10" s="6" t="s">
        <v>37</v>
      </c>
    </row>
    <row r="11" spans="1:32" x14ac:dyDescent="0.2">
      <c r="A11">
        <v>2</v>
      </c>
      <c r="B11" s="6" t="s">
        <v>1701</v>
      </c>
      <c r="C11" s="6" t="s">
        <v>22</v>
      </c>
      <c r="D11" s="6" t="s">
        <v>23</v>
      </c>
      <c r="E11" s="6" t="s">
        <v>2767</v>
      </c>
      <c r="F11" s="6" t="s">
        <v>2771</v>
      </c>
      <c r="G11" s="6">
        <v>76</v>
      </c>
      <c r="H11" s="6">
        <v>89</v>
      </c>
      <c r="I11" s="7">
        <v>42368</v>
      </c>
      <c r="J11" s="7">
        <v>42381</v>
      </c>
      <c r="K11" s="7" t="s">
        <v>2533</v>
      </c>
      <c r="L11" s="17">
        <f t="shared" si="12"/>
        <v>238.19</v>
      </c>
      <c r="M11" s="20">
        <f t="shared" si="5"/>
        <v>1</v>
      </c>
      <c r="N11" s="6" t="s">
        <v>57</v>
      </c>
      <c r="O11" s="6">
        <v>4900000</v>
      </c>
      <c r="P11" s="6">
        <v>5450000</v>
      </c>
      <c r="Q11" s="6">
        <f t="shared" si="0"/>
        <v>550000</v>
      </c>
      <c r="R11" s="8">
        <f t="shared" si="1"/>
        <v>0.11224489795918367</v>
      </c>
      <c r="S11" s="6"/>
      <c r="T11" s="9">
        <f t="shared" si="6"/>
        <v>64473.684210526313</v>
      </c>
      <c r="U11" s="6">
        <v>71711</v>
      </c>
      <c r="V11" s="9">
        <f t="shared" si="2"/>
        <v>7237.3157894736869</v>
      </c>
      <c r="W11" s="8">
        <f t="shared" si="3"/>
        <v>0.11225224489795924</v>
      </c>
      <c r="X11" s="22">
        <f t="shared" si="7"/>
        <v>64473.684210526313</v>
      </c>
      <c r="Y11" s="22">
        <f t="shared" si="8"/>
        <v>71711</v>
      </c>
      <c r="Z11" s="22">
        <f t="shared" si="9"/>
        <v>7237.3157894736869</v>
      </c>
      <c r="AA11" s="8">
        <f t="shared" si="10"/>
        <v>0.11225224489795924</v>
      </c>
      <c r="AB11" s="22">
        <f t="shared" si="11"/>
        <v>5450036</v>
      </c>
      <c r="AC11" s="10">
        <v>1661</v>
      </c>
      <c r="AD11" s="6">
        <v>2005</v>
      </c>
      <c r="AE11" s="6">
        <f t="shared" si="4"/>
        <v>11</v>
      </c>
      <c r="AF11" s="6" t="s">
        <v>295</v>
      </c>
    </row>
    <row r="12" spans="1:32" x14ac:dyDescent="0.2">
      <c r="A12">
        <v>2</v>
      </c>
      <c r="B12" s="6" t="s">
        <v>984</v>
      </c>
      <c r="C12" s="6" t="s">
        <v>22</v>
      </c>
      <c r="D12" s="6" t="s">
        <v>23</v>
      </c>
      <c r="E12" s="6" t="s">
        <v>2767</v>
      </c>
      <c r="F12" s="6" t="s">
        <v>2771</v>
      </c>
      <c r="G12" s="6">
        <v>63</v>
      </c>
      <c r="H12" s="6">
        <v>74</v>
      </c>
      <c r="I12" s="7">
        <v>42363</v>
      </c>
      <c r="J12" s="7">
        <v>42381</v>
      </c>
      <c r="K12" s="7" t="s">
        <v>2533</v>
      </c>
      <c r="L12" s="17">
        <f t="shared" si="12"/>
        <v>238.19</v>
      </c>
      <c r="M12" s="20">
        <f t="shared" si="5"/>
        <v>1</v>
      </c>
      <c r="N12" s="6" t="s">
        <v>264</v>
      </c>
      <c r="O12" s="6">
        <v>2950000</v>
      </c>
      <c r="P12" s="6">
        <v>3400000</v>
      </c>
      <c r="Q12" s="6">
        <f t="shared" si="0"/>
        <v>450000</v>
      </c>
      <c r="R12" s="8">
        <f t="shared" si="1"/>
        <v>0.15254237288135594</v>
      </c>
      <c r="S12" s="6"/>
      <c r="T12" s="9">
        <f t="shared" si="6"/>
        <v>46825.396825396827</v>
      </c>
      <c r="U12" s="6">
        <v>53968</v>
      </c>
      <c r="V12" s="9">
        <f t="shared" si="2"/>
        <v>7142.6031746031731</v>
      </c>
      <c r="W12" s="8">
        <f t="shared" si="3"/>
        <v>0.15253694915254234</v>
      </c>
      <c r="X12" s="22">
        <f t="shared" si="7"/>
        <v>46825.396825396827</v>
      </c>
      <c r="Y12" s="22">
        <f t="shared" si="8"/>
        <v>53968</v>
      </c>
      <c r="Z12" s="22">
        <f t="shared" si="9"/>
        <v>7142.6031746031731</v>
      </c>
      <c r="AA12" s="8">
        <f t="shared" si="10"/>
        <v>0.15253694915254234</v>
      </c>
      <c r="AB12" s="22">
        <f t="shared" si="11"/>
        <v>3399984</v>
      </c>
      <c r="AC12" s="10">
        <v>10305</v>
      </c>
      <c r="AD12" s="6">
        <v>1990</v>
      </c>
      <c r="AE12" s="6">
        <f t="shared" si="4"/>
        <v>26</v>
      </c>
      <c r="AF12" s="6" t="s">
        <v>37</v>
      </c>
    </row>
    <row r="13" spans="1:32" x14ac:dyDescent="0.2">
      <c r="A13">
        <v>2</v>
      </c>
      <c r="B13" s="6" t="s">
        <v>804</v>
      </c>
      <c r="C13" s="6" t="s">
        <v>22</v>
      </c>
      <c r="D13" s="6" t="s">
        <v>23</v>
      </c>
      <c r="E13" s="6" t="s">
        <v>2767</v>
      </c>
      <c r="F13" s="6" t="s">
        <v>2771</v>
      </c>
      <c r="G13" s="6">
        <v>52</v>
      </c>
      <c r="H13" s="6">
        <v>57</v>
      </c>
      <c r="I13" s="7">
        <v>42367</v>
      </c>
      <c r="J13" s="7">
        <v>42381</v>
      </c>
      <c r="K13" s="7" t="s">
        <v>2533</v>
      </c>
      <c r="L13" s="17">
        <f t="shared" si="12"/>
        <v>238.19</v>
      </c>
      <c r="M13" s="20">
        <f t="shared" si="5"/>
        <v>1</v>
      </c>
      <c r="N13" s="6" t="s">
        <v>62</v>
      </c>
      <c r="O13" s="6">
        <v>2390000</v>
      </c>
      <c r="P13" s="6">
        <v>2850000</v>
      </c>
      <c r="Q13" s="6">
        <f t="shared" si="0"/>
        <v>460000</v>
      </c>
      <c r="R13" s="8">
        <f t="shared" si="1"/>
        <v>0.19246861924686193</v>
      </c>
      <c r="S13" s="6">
        <v>27684</v>
      </c>
      <c r="T13" s="9">
        <f t="shared" si="6"/>
        <v>46493.923076923078</v>
      </c>
      <c r="U13" s="6">
        <v>55340</v>
      </c>
      <c r="V13" s="9">
        <f t="shared" si="2"/>
        <v>8846.076923076922</v>
      </c>
      <c r="W13" s="8">
        <f t="shared" si="3"/>
        <v>0.19026307821865882</v>
      </c>
      <c r="X13" s="22">
        <f t="shared" si="7"/>
        <v>46493.923076923078</v>
      </c>
      <c r="Y13" s="22">
        <f t="shared" si="8"/>
        <v>55340</v>
      </c>
      <c r="Z13" s="22">
        <f t="shared" si="9"/>
        <v>8846.076923076922</v>
      </c>
      <c r="AA13" s="8">
        <f t="shared" si="10"/>
        <v>0.19026307821865882</v>
      </c>
      <c r="AB13" s="22">
        <f t="shared" si="11"/>
        <v>2877680</v>
      </c>
      <c r="AC13" s="10">
        <v>4643</v>
      </c>
      <c r="AD13" s="6">
        <v>1989</v>
      </c>
      <c r="AE13" s="6">
        <f t="shared" si="4"/>
        <v>27</v>
      </c>
      <c r="AF13" s="6" t="s">
        <v>37</v>
      </c>
    </row>
    <row r="14" spans="1:32" x14ac:dyDescent="0.2">
      <c r="A14">
        <v>2</v>
      </c>
      <c r="B14" s="6" t="s">
        <v>1334</v>
      </c>
      <c r="C14" s="6" t="s">
        <v>22</v>
      </c>
      <c r="D14" s="6" t="s">
        <v>23</v>
      </c>
      <c r="E14" s="6" t="s">
        <v>2767</v>
      </c>
      <c r="F14" s="6" t="s">
        <v>2771</v>
      </c>
      <c r="G14" s="6">
        <v>66</v>
      </c>
      <c r="H14" s="6">
        <v>72</v>
      </c>
      <c r="I14" s="7">
        <v>42367</v>
      </c>
      <c r="J14" s="7">
        <v>42381</v>
      </c>
      <c r="K14" s="7" t="s">
        <v>2533</v>
      </c>
      <c r="L14" s="17">
        <f t="shared" si="12"/>
        <v>238.19</v>
      </c>
      <c r="M14" s="20">
        <f t="shared" si="5"/>
        <v>1</v>
      </c>
      <c r="N14" s="6" t="s">
        <v>62</v>
      </c>
      <c r="O14" s="6">
        <v>2650000</v>
      </c>
      <c r="P14" s="6">
        <v>3010000</v>
      </c>
      <c r="Q14" s="6">
        <f t="shared" si="0"/>
        <v>360000</v>
      </c>
      <c r="R14" s="8">
        <f t="shared" si="1"/>
        <v>0.13584905660377358</v>
      </c>
      <c r="S14" s="6">
        <v>25508</v>
      </c>
      <c r="T14" s="9">
        <f t="shared" si="6"/>
        <v>40538</v>
      </c>
      <c r="U14" s="6">
        <v>45993</v>
      </c>
      <c r="V14" s="9">
        <f t="shared" si="2"/>
        <v>5455</v>
      </c>
      <c r="W14" s="8">
        <f t="shared" si="3"/>
        <v>0.13456509941289654</v>
      </c>
      <c r="X14" s="22">
        <f t="shared" si="7"/>
        <v>40538</v>
      </c>
      <c r="Y14" s="22">
        <f t="shared" si="8"/>
        <v>45993</v>
      </c>
      <c r="Z14" s="22">
        <f t="shared" si="9"/>
        <v>5455</v>
      </c>
      <c r="AA14" s="8">
        <f t="shared" si="10"/>
        <v>0.13456509941289654</v>
      </c>
      <c r="AB14" s="22">
        <f t="shared" si="11"/>
        <v>3035538</v>
      </c>
      <c r="AC14" s="10">
        <v>24845</v>
      </c>
      <c r="AD14" s="6">
        <v>1983</v>
      </c>
      <c r="AE14" s="6">
        <f t="shared" si="4"/>
        <v>33</v>
      </c>
      <c r="AF14" s="6" t="s">
        <v>408</v>
      </c>
    </row>
    <row r="15" spans="1:32" x14ac:dyDescent="0.2">
      <c r="A15">
        <v>2</v>
      </c>
      <c r="B15" s="6" t="s">
        <v>816</v>
      </c>
      <c r="C15" s="6" t="s">
        <v>22</v>
      </c>
      <c r="D15" s="6" t="s">
        <v>23</v>
      </c>
      <c r="E15" s="6" t="s">
        <v>2767</v>
      </c>
      <c r="F15" s="6" t="s">
        <v>2771</v>
      </c>
      <c r="G15" s="6">
        <v>78</v>
      </c>
      <c r="H15" s="6">
        <v>86</v>
      </c>
      <c r="I15" s="7">
        <v>42372</v>
      </c>
      <c r="J15" s="7">
        <v>42382</v>
      </c>
      <c r="K15" s="7" t="s">
        <v>2533</v>
      </c>
      <c r="L15" s="17">
        <f t="shared" si="12"/>
        <v>238.19</v>
      </c>
      <c r="M15" s="20">
        <f t="shared" si="5"/>
        <v>1</v>
      </c>
      <c r="N15" s="6" t="s">
        <v>36</v>
      </c>
      <c r="O15" s="6">
        <v>3250000</v>
      </c>
      <c r="P15" s="6">
        <v>3925000</v>
      </c>
      <c r="Q15" s="6">
        <f t="shared" si="0"/>
        <v>675000</v>
      </c>
      <c r="R15" s="8">
        <f t="shared" si="1"/>
        <v>0.2076923076923077</v>
      </c>
      <c r="S15" s="6">
        <v>41526</v>
      </c>
      <c r="T15" s="9">
        <f t="shared" si="6"/>
        <v>42199.051282051281</v>
      </c>
      <c r="U15" s="6">
        <v>50853</v>
      </c>
      <c r="V15" s="9">
        <f t="shared" si="2"/>
        <v>8653.9487179487187</v>
      </c>
      <c r="W15" s="8">
        <f t="shared" si="3"/>
        <v>0.20507448520838056</v>
      </c>
      <c r="X15" s="22">
        <f t="shared" si="7"/>
        <v>42199.051282051281</v>
      </c>
      <c r="Y15" s="22">
        <f t="shared" si="8"/>
        <v>50853</v>
      </c>
      <c r="Z15" s="22">
        <f t="shared" si="9"/>
        <v>8653.9487179487187</v>
      </c>
      <c r="AA15" s="8">
        <f t="shared" si="10"/>
        <v>0.20507448520838056</v>
      </c>
      <c r="AB15" s="22">
        <f t="shared" si="11"/>
        <v>3966534</v>
      </c>
      <c r="AC15" s="10">
        <v>4640</v>
      </c>
      <c r="AD15" s="6">
        <v>1990</v>
      </c>
      <c r="AE15" s="6">
        <f t="shared" si="4"/>
        <v>26</v>
      </c>
      <c r="AF15" s="6" t="s">
        <v>558</v>
      </c>
    </row>
    <row r="16" spans="1:32" x14ac:dyDescent="0.2">
      <c r="A16">
        <v>2</v>
      </c>
      <c r="B16" s="6" t="s">
        <v>721</v>
      </c>
      <c r="C16" s="6" t="s">
        <v>22</v>
      </c>
      <c r="D16" s="6" t="s">
        <v>23</v>
      </c>
      <c r="E16" s="6" t="s">
        <v>2767</v>
      </c>
      <c r="F16" s="6" t="s">
        <v>2771</v>
      </c>
      <c r="G16" s="6">
        <v>50</v>
      </c>
      <c r="H16" s="6">
        <v>56</v>
      </c>
      <c r="I16" s="7">
        <v>42371</v>
      </c>
      <c r="J16" s="7">
        <v>42382</v>
      </c>
      <c r="K16" s="7" t="s">
        <v>2533</v>
      </c>
      <c r="L16" s="17">
        <f t="shared" si="12"/>
        <v>238.19</v>
      </c>
      <c r="M16" s="20">
        <f t="shared" si="5"/>
        <v>1</v>
      </c>
      <c r="N16" s="6" t="s">
        <v>24</v>
      </c>
      <c r="O16" s="6">
        <v>2650000</v>
      </c>
      <c r="P16" s="6">
        <v>2900000</v>
      </c>
      <c r="Q16" s="6">
        <f t="shared" si="0"/>
        <v>250000</v>
      </c>
      <c r="R16" s="8">
        <f t="shared" si="1"/>
        <v>9.4339622641509441E-2</v>
      </c>
      <c r="S16" s="6">
        <v>71375</v>
      </c>
      <c r="T16" s="9">
        <f t="shared" si="6"/>
        <v>54427.5</v>
      </c>
      <c r="U16" s="6">
        <v>59428</v>
      </c>
      <c r="V16" s="9">
        <f t="shared" si="2"/>
        <v>5000.5</v>
      </c>
      <c r="W16" s="8">
        <f t="shared" si="3"/>
        <v>9.1874511965458636E-2</v>
      </c>
      <c r="X16" s="22">
        <f t="shared" si="7"/>
        <v>54427.5</v>
      </c>
      <c r="Y16" s="22">
        <f t="shared" si="8"/>
        <v>59428</v>
      </c>
      <c r="Z16" s="22">
        <f t="shared" si="9"/>
        <v>5000.5</v>
      </c>
      <c r="AA16" s="8">
        <f t="shared" si="10"/>
        <v>9.1874511965458636E-2</v>
      </c>
      <c r="AB16" s="22">
        <f t="shared" si="11"/>
        <v>2971400</v>
      </c>
      <c r="AC16" s="6">
        <v>928</v>
      </c>
      <c r="AD16" s="6">
        <v>1935</v>
      </c>
      <c r="AE16" s="6">
        <f t="shared" si="4"/>
        <v>81</v>
      </c>
      <c r="AF16" s="6" t="s">
        <v>94</v>
      </c>
    </row>
    <row r="17" spans="1:32" x14ac:dyDescent="0.2">
      <c r="A17">
        <v>2</v>
      </c>
      <c r="B17" s="6" t="s">
        <v>176</v>
      </c>
      <c r="C17" s="6" t="s">
        <v>22</v>
      </c>
      <c r="D17" s="6" t="s">
        <v>23</v>
      </c>
      <c r="E17" s="6" t="s">
        <v>2767</v>
      </c>
      <c r="F17" s="6" t="s">
        <v>2771</v>
      </c>
      <c r="G17" s="6">
        <v>31</v>
      </c>
      <c r="H17" s="6">
        <v>35</v>
      </c>
      <c r="I17" s="7">
        <v>42373</v>
      </c>
      <c r="J17" s="7">
        <v>42384</v>
      </c>
      <c r="K17" s="7" t="s">
        <v>2533</v>
      </c>
      <c r="L17" s="17">
        <f t="shared" si="12"/>
        <v>238.19</v>
      </c>
      <c r="M17" s="20">
        <f t="shared" si="5"/>
        <v>1</v>
      </c>
      <c r="N17" s="6" t="s">
        <v>24</v>
      </c>
      <c r="O17" s="6">
        <v>2300000</v>
      </c>
      <c r="P17" s="6">
        <v>2270000</v>
      </c>
      <c r="Q17" s="6">
        <f t="shared" si="0"/>
        <v>-30000</v>
      </c>
      <c r="R17" s="8">
        <f t="shared" si="1"/>
        <v>-1.3043478260869565E-2</v>
      </c>
      <c r="S17" s="6">
        <v>107435</v>
      </c>
      <c r="T17" s="9">
        <f t="shared" si="6"/>
        <v>77659.193548387091</v>
      </c>
      <c r="U17" s="6">
        <v>76691</v>
      </c>
      <c r="V17" s="9">
        <f t="shared" si="2"/>
        <v>-968.19354838709114</v>
      </c>
      <c r="W17" s="8">
        <f t="shared" si="3"/>
        <v>-1.2467210952735931E-2</v>
      </c>
      <c r="X17" s="22">
        <f t="shared" si="7"/>
        <v>77659.193548387091</v>
      </c>
      <c r="Y17" s="22">
        <f t="shared" si="8"/>
        <v>76691</v>
      </c>
      <c r="Z17" s="22">
        <f t="shared" si="9"/>
        <v>-968.19354838709114</v>
      </c>
      <c r="AA17" s="8">
        <f t="shared" si="10"/>
        <v>-1.2467210952735931E-2</v>
      </c>
      <c r="AB17" s="22">
        <f t="shared" si="11"/>
        <v>2377421</v>
      </c>
      <c r="AC17" s="6">
        <v>300</v>
      </c>
      <c r="AD17" s="6">
        <v>1892</v>
      </c>
      <c r="AE17" s="6">
        <f t="shared" si="4"/>
        <v>124</v>
      </c>
      <c r="AF17" s="6" t="s">
        <v>120</v>
      </c>
    </row>
    <row r="18" spans="1:32" x14ac:dyDescent="0.2">
      <c r="A18">
        <v>3</v>
      </c>
      <c r="B18" s="6" t="s">
        <v>2346</v>
      </c>
      <c r="C18" s="6" t="s">
        <v>22</v>
      </c>
      <c r="D18" s="6" t="s">
        <v>23</v>
      </c>
      <c r="E18" s="6" t="s">
        <v>2767</v>
      </c>
      <c r="F18" s="6" t="s">
        <v>2771</v>
      </c>
      <c r="G18" s="6">
        <v>117</v>
      </c>
      <c r="H18" s="6"/>
      <c r="I18" s="7">
        <v>42372</v>
      </c>
      <c r="J18" s="7">
        <v>42387</v>
      </c>
      <c r="K18" s="7" t="s">
        <v>2533</v>
      </c>
      <c r="L18" s="17">
        <f t="shared" si="12"/>
        <v>238.19</v>
      </c>
      <c r="M18" s="20">
        <f t="shared" si="5"/>
        <v>1</v>
      </c>
      <c r="N18" s="6" t="s">
        <v>180</v>
      </c>
      <c r="O18" s="6">
        <v>10400000</v>
      </c>
      <c r="P18" s="6">
        <v>10400000</v>
      </c>
      <c r="Q18" s="6">
        <f t="shared" si="0"/>
        <v>0</v>
      </c>
      <c r="R18" s="8">
        <f t="shared" si="1"/>
        <v>0</v>
      </c>
      <c r="S18" s="6"/>
      <c r="T18" s="9">
        <f t="shared" si="6"/>
        <v>88888.888888888891</v>
      </c>
      <c r="U18" s="6">
        <v>88889</v>
      </c>
      <c r="V18" s="9">
        <f t="shared" si="2"/>
        <v>0.11111111110949423</v>
      </c>
      <c r="W18" s="8">
        <f t="shared" si="3"/>
        <v>1.2499999999818101E-6</v>
      </c>
      <c r="X18" s="22">
        <f t="shared" si="7"/>
        <v>88888.888888888891</v>
      </c>
      <c r="Y18" s="22">
        <f t="shared" si="8"/>
        <v>88889</v>
      </c>
      <c r="Z18" s="22">
        <f t="shared" si="9"/>
        <v>0.11111111110949423</v>
      </c>
      <c r="AA18" s="8">
        <f t="shared" si="10"/>
        <v>1.2499999999818101E-6</v>
      </c>
      <c r="AB18" s="22">
        <f t="shared" si="11"/>
        <v>10400013</v>
      </c>
      <c r="AC18" s="10">
        <v>2240</v>
      </c>
      <c r="AD18" s="6">
        <v>2015</v>
      </c>
      <c r="AE18" s="6">
        <f t="shared" si="4"/>
        <v>1</v>
      </c>
      <c r="AF18" s="6" t="s">
        <v>37</v>
      </c>
    </row>
    <row r="19" spans="1:32" x14ac:dyDescent="0.2">
      <c r="A19">
        <v>3</v>
      </c>
      <c r="B19" s="6" t="s">
        <v>1765</v>
      </c>
      <c r="C19" s="6" t="s">
        <v>22</v>
      </c>
      <c r="D19" s="6" t="s">
        <v>23</v>
      </c>
      <c r="E19" s="6" t="s">
        <v>2767</v>
      </c>
      <c r="F19" s="6" t="s">
        <v>2771</v>
      </c>
      <c r="G19" s="6">
        <v>78</v>
      </c>
      <c r="H19" s="6">
        <v>86</v>
      </c>
      <c r="I19" s="7">
        <v>42366</v>
      </c>
      <c r="J19" s="7">
        <v>42387</v>
      </c>
      <c r="K19" s="7" t="s">
        <v>2533</v>
      </c>
      <c r="L19" s="17">
        <f t="shared" si="12"/>
        <v>238.19</v>
      </c>
      <c r="M19" s="20">
        <f t="shared" si="5"/>
        <v>1</v>
      </c>
      <c r="N19" s="6" t="s">
        <v>55</v>
      </c>
      <c r="O19" s="6">
        <v>3200000</v>
      </c>
      <c r="P19" s="6">
        <v>3900000</v>
      </c>
      <c r="Q19" s="6">
        <f t="shared" si="0"/>
        <v>700000</v>
      </c>
      <c r="R19" s="8">
        <f t="shared" si="1"/>
        <v>0.21875</v>
      </c>
      <c r="S19" s="6">
        <v>48488</v>
      </c>
      <c r="T19" s="9">
        <f t="shared" si="6"/>
        <v>41647.282051282054</v>
      </c>
      <c r="U19" s="6">
        <v>50622</v>
      </c>
      <c r="V19" s="9">
        <f t="shared" si="2"/>
        <v>8974.7179487179455</v>
      </c>
      <c r="W19" s="8">
        <f t="shared" si="3"/>
        <v>0.21549348496900703</v>
      </c>
      <c r="X19" s="22">
        <f t="shared" si="7"/>
        <v>41647.282051282054</v>
      </c>
      <c r="Y19" s="22">
        <f t="shared" si="8"/>
        <v>50622</v>
      </c>
      <c r="Z19" s="22">
        <f t="shared" si="9"/>
        <v>8974.7179487179455</v>
      </c>
      <c r="AA19" s="8">
        <f t="shared" si="10"/>
        <v>0.21549348496900703</v>
      </c>
      <c r="AB19" s="22">
        <f t="shared" si="11"/>
        <v>3948516</v>
      </c>
      <c r="AC19" s="6">
        <v>444</v>
      </c>
      <c r="AD19" s="6">
        <v>1898</v>
      </c>
      <c r="AE19" s="6">
        <f t="shared" si="4"/>
        <v>118</v>
      </c>
      <c r="AF19" s="6" t="s">
        <v>37</v>
      </c>
    </row>
    <row r="20" spans="1:32" x14ac:dyDescent="0.2">
      <c r="A20">
        <v>3</v>
      </c>
      <c r="B20" s="6" t="s">
        <v>393</v>
      </c>
      <c r="C20" s="6" t="s">
        <v>22</v>
      </c>
      <c r="D20" s="6" t="s">
        <v>23</v>
      </c>
      <c r="E20" s="6" t="s">
        <v>2767</v>
      </c>
      <c r="F20" s="6" t="s">
        <v>2771</v>
      </c>
      <c r="G20" s="6">
        <v>46</v>
      </c>
      <c r="H20" s="6">
        <v>50</v>
      </c>
      <c r="I20" s="7">
        <v>42377</v>
      </c>
      <c r="J20" s="7">
        <v>42388</v>
      </c>
      <c r="K20" s="7" t="s">
        <v>2533</v>
      </c>
      <c r="L20" s="17">
        <f t="shared" si="12"/>
        <v>238.19</v>
      </c>
      <c r="M20" s="20">
        <f t="shared" si="5"/>
        <v>1</v>
      </c>
      <c r="N20" s="6" t="s">
        <v>24</v>
      </c>
      <c r="O20" s="6">
        <v>2500000</v>
      </c>
      <c r="P20" s="6">
        <v>2775000</v>
      </c>
      <c r="Q20" s="6">
        <f t="shared" si="0"/>
        <v>275000</v>
      </c>
      <c r="R20" s="8">
        <f t="shared" si="1"/>
        <v>0.11</v>
      </c>
      <c r="S20" s="6"/>
      <c r="T20" s="9">
        <f t="shared" si="6"/>
        <v>54347.82608695652</v>
      </c>
      <c r="U20" s="6">
        <v>60326</v>
      </c>
      <c r="V20" s="9">
        <f t="shared" si="2"/>
        <v>5978.1739130434798</v>
      </c>
      <c r="W20" s="8">
        <f t="shared" si="3"/>
        <v>0.10999840000000004</v>
      </c>
      <c r="X20" s="22">
        <f t="shared" si="7"/>
        <v>54347.82608695652</v>
      </c>
      <c r="Y20" s="22">
        <f t="shared" si="8"/>
        <v>60326</v>
      </c>
      <c r="Z20" s="22">
        <f t="shared" si="9"/>
        <v>5978.1739130434798</v>
      </c>
      <c r="AA20" s="8">
        <f t="shared" si="10"/>
        <v>0.10999840000000004</v>
      </c>
      <c r="AB20" s="22">
        <f t="shared" si="11"/>
        <v>2774996</v>
      </c>
      <c r="AC20" s="6">
        <v>844</v>
      </c>
      <c r="AD20" s="6">
        <v>2006</v>
      </c>
      <c r="AE20" s="6">
        <f t="shared" si="4"/>
        <v>10</v>
      </c>
      <c r="AF20" s="6" t="s">
        <v>37</v>
      </c>
    </row>
    <row r="21" spans="1:32" x14ac:dyDescent="0.2">
      <c r="A21">
        <v>3</v>
      </c>
      <c r="B21" s="6" t="s">
        <v>273</v>
      </c>
      <c r="C21" s="6" t="s">
        <v>22</v>
      </c>
      <c r="D21" s="6" t="s">
        <v>23</v>
      </c>
      <c r="E21" s="6" t="s">
        <v>2767</v>
      </c>
      <c r="F21" s="6" t="s">
        <v>2771</v>
      </c>
      <c r="G21" s="6">
        <v>46</v>
      </c>
      <c r="H21" s="6">
        <v>54</v>
      </c>
      <c r="I21" s="7">
        <v>42377</v>
      </c>
      <c r="J21" s="7">
        <v>42388</v>
      </c>
      <c r="K21" s="7" t="s">
        <v>2533</v>
      </c>
      <c r="L21" s="17">
        <f t="shared" si="12"/>
        <v>238.19</v>
      </c>
      <c r="M21" s="20">
        <f t="shared" si="5"/>
        <v>1</v>
      </c>
      <c r="N21" s="6" t="s">
        <v>24</v>
      </c>
      <c r="O21" s="6">
        <v>2400000</v>
      </c>
      <c r="P21" s="6">
        <v>2840000</v>
      </c>
      <c r="Q21" s="6">
        <f t="shared" si="0"/>
        <v>440000</v>
      </c>
      <c r="R21" s="8">
        <f t="shared" si="1"/>
        <v>0.18333333333333332</v>
      </c>
      <c r="S21" s="6">
        <v>52747</v>
      </c>
      <c r="T21" s="9">
        <f t="shared" si="6"/>
        <v>53320.586956521736</v>
      </c>
      <c r="U21" s="6">
        <v>62886</v>
      </c>
      <c r="V21" s="9">
        <f t="shared" si="2"/>
        <v>9565.4130434782637</v>
      </c>
      <c r="W21" s="8">
        <f t="shared" si="3"/>
        <v>0.17939436884440188</v>
      </c>
      <c r="X21" s="22">
        <f t="shared" si="7"/>
        <v>53320.586956521736</v>
      </c>
      <c r="Y21" s="22">
        <f t="shared" si="8"/>
        <v>62886</v>
      </c>
      <c r="Z21" s="22">
        <f t="shared" si="9"/>
        <v>9565.4130434782637</v>
      </c>
      <c r="AA21" s="8">
        <f t="shared" si="10"/>
        <v>0.17939436884440188</v>
      </c>
      <c r="AB21" s="22">
        <f t="shared" si="11"/>
        <v>2892756</v>
      </c>
      <c r="AC21" s="10">
        <v>1445</v>
      </c>
      <c r="AD21" s="6">
        <v>1938</v>
      </c>
      <c r="AE21" s="6">
        <f t="shared" si="4"/>
        <v>78</v>
      </c>
      <c r="AF21" s="6" t="s">
        <v>37</v>
      </c>
    </row>
    <row r="22" spans="1:32" x14ac:dyDescent="0.2">
      <c r="A22">
        <v>3</v>
      </c>
      <c r="B22" s="6" t="s">
        <v>2148</v>
      </c>
      <c r="C22" s="6" t="s">
        <v>22</v>
      </c>
      <c r="D22" s="6" t="s">
        <v>23</v>
      </c>
      <c r="E22" s="6" t="s">
        <v>2767</v>
      </c>
      <c r="F22" s="6" t="s">
        <v>2771</v>
      </c>
      <c r="G22" s="6">
        <v>98</v>
      </c>
      <c r="H22" s="6">
        <v>110</v>
      </c>
      <c r="I22" s="7">
        <v>42376</v>
      </c>
      <c r="J22" s="7">
        <v>42388</v>
      </c>
      <c r="K22" s="7" t="s">
        <v>2533</v>
      </c>
      <c r="L22" s="17">
        <f t="shared" si="12"/>
        <v>238.19</v>
      </c>
      <c r="M22" s="20">
        <f t="shared" si="5"/>
        <v>1</v>
      </c>
      <c r="N22" s="6" t="s">
        <v>32</v>
      </c>
      <c r="O22" s="6">
        <v>4400000</v>
      </c>
      <c r="P22" s="6">
        <v>4800000</v>
      </c>
      <c r="Q22" s="6">
        <f t="shared" si="0"/>
        <v>400000</v>
      </c>
      <c r="R22" s="8">
        <f t="shared" si="1"/>
        <v>9.0909090909090912E-2</v>
      </c>
      <c r="S22" s="6">
        <v>146000</v>
      </c>
      <c r="T22" s="9">
        <f t="shared" si="6"/>
        <v>46387.755102040814</v>
      </c>
      <c r="U22" s="6">
        <v>50469</v>
      </c>
      <c r="V22" s="9">
        <f t="shared" si="2"/>
        <v>4081.2448979591863</v>
      </c>
      <c r="W22" s="8">
        <f t="shared" si="3"/>
        <v>8.7981082270127645E-2</v>
      </c>
      <c r="X22" s="22">
        <f t="shared" si="7"/>
        <v>46387.755102040814</v>
      </c>
      <c r="Y22" s="22">
        <f t="shared" si="8"/>
        <v>50469</v>
      </c>
      <c r="Z22" s="22">
        <f t="shared" si="9"/>
        <v>4081.2448979591863</v>
      </c>
      <c r="AA22" s="8">
        <f t="shared" si="10"/>
        <v>8.7981082270127645E-2</v>
      </c>
      <c r="AB22" s="22">
        <f t="shared" si="11"/>
        <v>4945962</v>
      </c>
      <c r="AC22" s="6">
        <v>342</v>
      </c>
      <c r="AD22" s="6">
        <v>1928</v>
      </c>
      <c r="AE22" s="6">
        <f t="shared" si="4"/>
        <v>88</v>
      </c>
      <c r="AF22" s="6" t="s">
        <v>233</v>
      </c>
    </row>
    <row r="23" spans="1:32" x14ac:dyDescent="0.2">
      <c r="A23">
        <v>4</v>
      </c>
      <c r="B23" s="6" t="s">
        <v>1205</v>
      </c>
      <c r="C23" s="6" t="s">
        <v>22</v>
      </c>
      <c r="D23" s="6" t="s">
        <v>23</v>
      </c>
      <c r="E23" s="6" t="s">
        <v>2767</v>
      </c>
      <c r="F23" s="6" t="s">
        <v>2771</v>
      </c>
      <c r="G23" s="6">
        <v>62</v>
      </c>
      <c r="H23" s="6">
        <v>68</v>
      </c>
      <c r="I23" s="7">
        <v>42385</v>
      </c>
      <c r="J23" s="7">
        <v>42395</v>
      </c>
      <c r="K23" s="7" t="s">
        <v>2533</v>
      </c>
      <c r="L23" s="17">
        <f t="shared" si="12"/>
        <v>238.19</v>
      </c>
      <c r="M23" s="20">
        <f t="shared" si="5"/>
        <v>1</v>
      </c>
      <c r="N23" s="6" t="s">
        <v>36</v>
      </c>
      <c r="O23" s="6">
        <v>3450000</v>
      </c>
      <c r="P23" s="6">
        <v>3750000</v>
      </c>
      <c r="Q23" s="6">
        <f t="shared" si="0"/>
        <v>300000</v>
      </c>
      <c r="R23" s="8">
        <f t="shared" si="1"/>
        <v>8.6956521739130432E-2</v>
      </c>
      <c r="S23" s="6">
        <v>72842</v>
      </c>
      <c r="T23" s="9">
        <f t="shared" si="6"/>
        <v>56820.032258064515</v>
      </c>
      <c r="U23" s="6">
        <v>61659</v>
      </c>
      <c r="V23" s="9">
        <f t="shared" si="2"/>
        <v>4838.9677419354848</v>
      </c>
      <c r="W23" s="8">
        <f t="shared" si="3"/>
        <v>8.5163058689546697E-2</v>
      </c>
      <c r="X23" s="22">
        <f t="shared" si="7"/>
        <v>56820.032258064515</v>
      </c>
      <c r="Y23" s="22">
        <f t="shared" si="8"/>
        <v>61659</v>
      </c>
      <c r="Z23" s="22">
        <f t="shared" si="9"/>
        <v>4838.9677419354848</v>
      </c>
      <c r="AA23" s="8">
        <f t="shared" si="10"/>
        <v>8.5163058689546697E-2</v>
      </c>
      <c r="AB23" s="22">
        <f t="shared" si="11"/>
        <v>3822858</v>
      </c>
      <c r="AC23" s="10">
        <v>8833</v>
      </c>
      <c r="AD23" s="6">
        <v>1952</v>
      </c>
      <c r="AE23" s="6">
        <f t="shared" si="4"/>
        <v>64</v>
      </c>
      <c r="AF23" s="6" t="s">
        <v>37</v>
      </c>
    </row>
    <row r="24" spans="1:32" x14ac:dyDescent="0.2">
      <c r="A24">
        <v>4</v>
      </c>
      <c r="B24" s="6" t="s">
        <v>597</v>
      </c>
      <c r="C24" s="6" t="s">
        <v>22</v>
      </c>
      <c r="D24" s="6" t="s">
        <v>23</v>
      </c>
      <c r="E24" s="6" t="s">
        <v>2767</v>
      </c>
      <c r="F24" s="6" t="s">
        <v>2771</v>
      </c>
      <c r="G24" s="6">
        <v>47</v>
      </c>
      <c r="H24" s="6">
        <v>49</v>
      </c>
      <c r="I24" s="7">
        <v>42384</v>
      </c>
      <c r="J24" s="7">
        <v>42395</v>
      </c>
      <c r="K24" s="7" t="s">
        <v>2533</v>
      </c>
      <c r="L24" s="17">
        <f t="shared" si="12"/>
        <v>238.19</v>
      </c>
      <c r="M24" s="20">
        <f t="shared" si="5"/>
        <v>1</v>
      </c>
      <c r="N24" s="6" t="s">
        <v>24</v>
      </c>
      <c r="O24" s="6">
        <v>2450000</v>
      </c>
      <c r="P24" s="6">
        <v>2800000</v>
      </c>
      <c r="Q24" s="6">
        <f t="shared" si="0"/>
        <v>350000</v>
      </c>
      <c r="R24" s="8">
        <f t="shared" si="1"/>
        <v>0.14285714285714285</v>
      </c>
      <c r="S24" s="6">
        <v>8152</v>
      </c>
      <c r="T24" s="9">
        <f t="shared" si="6"/>
        <v>52301.106382978724</v>
      </c>
      <c r="U24" s="6">
        <v>59748</v>
      </c>
      <c r="V24" s="9">
        <f t="shared" si="2"/>
        <v>7446.8936170212764</v>
      </c>
      <c r="W24" s="8">
        <f t="shared" si="3"/>
        <v>0.14238501117912969</v>
      </c>
      <c r="X24" s="22">
        <f t="shared" si="7"/>
        <v>52301.106382978724</v>
      </c>
      <c r="Y24" s="22">
        <f t="shared" si="8"/>
        <v>59748</v>
      </c>
      <c r="Z24" s="22">
        <f t="shared" si="9"/>
        <v>7446.8936170212764</v>
      </c>
      <c r="AA24" s="8">
        <f t="shared" si="10"/>
        <v>0.14238501117912969</v>
      </c>
      <c r="AB24" s="22">
        <f t="shared" si="11"/>
        <v>2808156</v>
      </c>
      <c r="AC24" s="6"/>
      <c r="AD24" s="6">
        <v>1887</v>
      </c>
      <c r="AE24" s="6">
        <f t="shared" si="4"/>
        <v>129</v>
      </c>
      <c r="AF24" s="6" t="s">
        <v>173</v>
      </c>
    </row>
    <row r="25" spans="1:32" x14ac:dyDescent="0.2">
      <c r="A25">
        <v>4</v>
      </c>
      <c r="B25" s="6" t="s">
        <v>555</v>
      </c>
      <c r="C25" s="6" t="s">
        <v>22</v>
      </c>
      <c r="D25" s="6" t="s">
        <v>23</v>
      </c>
      <c r="E25" s="6" t="s">
        <v>2767</v>
      </c>
      <c r="F25" s="6" t="s">
        <v>2771</v>
      </c>
      <c r="G25" s="6">
        <v>46</v>
      </c>
      <c r="H25" s="6">
        <v>54</v>
      </c>
      <c r="I25" s="7">
        <v>42384</v>
      </c>
      <c r="J25" s="7">
        <v>42396</v>
      </c>
      <c r="K25" s="7" t="s">
        <v>2533</v>
      </c>
      <c r="L25" s="17">
        <f t="shared" si="12"/>
        <v>238.19</v>
      </c>
      <c r="M25" s="20">
        <f t="shared" si="5"/>
        <v>1</v>
      </c>
      <c r="N25" s="6" t="s">
        <v>32</v>
      </c>
      <c r="O25" s="6">
        <v>3100000</v>
      </c>
      <c r="P25" s="6">
        <v>3150000</v>
      </c>
      <c r="Q25" s="6">
        <f t="shared" si="0"/>
        <v>50000</v>
      </c>
      <c r="R25" s="8">
        <f t="shared" si="1"/>
        <v>1.6129032258064516E-2</v>
      </c>
      <c r="S25" s="6"/>
      <c r="T25" s="9">
        <f t="shared" si="6"/>
        <v>67391.304347826081</v>
      </c>
      <c r="U25" s="6">
        <v>68478</v>
      </c>
      <c r="V25" s="9">
        <f t="shared" si="2"/>
        <v>1086.6956521739194</v>
      </c>
      <c r="W25" s="8">
        <f t="shared" si="3"/>
        <v>1.6125161290322675E-2</v>
      </c>
      <c r="X25" s="22">
        <f t="shared" si="7"/>
        <v>67391.304347826081</v>
      </c>
      <c r="Y25" s="22">
        <f t="shared" si="8"/>
        <v>68478</v>
      </c>
      <c r="Z25" s="22">
        <f t="shared" si="9"/>
        <v>1086.6956521739194</v>
      </c>
      <c r="AA25" s="8">
        <f t="shared" si="10"/>
        <v>1.6125161290322675E-2</v>
      </c>
      <c r="AB25" s="22">
        <f t="shared" si="11"/>
        <v>3149988</v>
      </c>
      <c r="AC25" s="10">
        <v>5361</v>
      </c>
      <c r="AD25" s="6">
        <v>2014</v>
      </c>
      <c r="AE25" s="6">
        <f t="shared" si="4"/>
        <v>2</v>
      </c>
      <c r="AF25" s="6" t="s">
        <v>37</v>
      </c>
    </row>
    <row r="26" spans="1:32" x14ac:dyDescent="0.2">
      <c r="A26">
        <v>5</v>
      </c>
      <c r="B26" s="6" t="s">
        <v>1983</v>
      </c>
      <c r="C26" s="6" t="s">
        <v>22</v>
      </c>
      <c r="D26" s="6" t="s">
        <v>23</v>
      </c>
      <c r="E26" s="6" t="s">
        <v>2767</v>
      </c>
      <c r="F26" s="6" t="s">
        <v>2771</v>
      </c>
      <c r="G26" s="6">
        <v>86</v>
      </c>
      <c r="H26" s="6"/>
      <c r="I26" s="7">
        <v>42391</v>
      </c>
      <c r="J26" s="7">
        <v>42401</v>
      </c>
      <c r="K26" s="7" t="s">
        <v>2534</v>
      </c>
      <c r="L26" s="17">
        <f>IF(K26="Januar",238.19,IF(K26="Februar",240.59,IF(K26="Mars",245.99,IF(K26="April",250.79,IF(K26="Mai",256.52,IF(K26="Juni",259.83,IF(K26="Juli",265.66,IF(K26="August",272.21,IF(K26="September",275.91,IF(K26="Oktober",281.13,IF(K26="November",284.38,IF(K26="Desember",287.34,0))))))))))))</f>
        <v>240.59</v>
      </c>
      <c r="M26" s="20">
        <f t="shared" si="5"/>
        <v>0.99002452304750821</v>
      </c>
      <c r="N26" s="6" t="s">
        <v>36</v>
      </c>
      <c r="O26" s="6">
        <v>4100000</v>
      </c>
      <c r="P26" s="6">
        <v>5050000</v>
      </c>
      <c r="Q26" s="6">
        <f t="shared" si="0"/>
        <v>950000</v>
      </c>
      <c r="R26" s="8">
        <f t="shared" si="1"/>
        <v>0.23170731707317074</v>
      </c>
      <c r="S26" s="6">
        <v>920</v>
      </c>
      <c r="T26" s="9">
        <f t="shared" si="6"/>
        <v>47685.116279069771</v>
      </c>
      <c r="U26" s="6">
        <v>58732</v>
      </c>
      <c r="V26" s="9">
        <f t="shared" si="2"/>
        <v>11046.883720930229</v>
      </c>
      <c r="W26" s="8">
        <f t="shared" si="3"/>
        <v>0.23166313900295535</v>
      </c>
      <c r="X26" s="22">
        <f t="shared" si="7"/>
        <v>47209.434500651019</v>
      </c>
      <c r="Y26" s="22">
        <f t="shared" si="8"/>
        <v>58146.120287626254</v>
      </c>
      <c r="Z26" s="22">
        <f t="shared" si="9"/>
        <v>10936.685786975235</v>
      </c>
      <c r="AA26" s="8">
        <f t="shared" si="10"/>
        <v>0.23166313900295538</v>
      </c>
      <c r="AB26" s="22">
        <f t="shared" si="11"/>
        <v>5000566.344735858</v>
      </c>
      <c r="AC26" s="10">
        <v>1660</v>
      </c>
      <c r="AD26" s="6">
        <v>2011</v>
      </c>
      <c r="AE26" s="6">
        <f t="shared" si="4"/>
        <v>5</v>
      </c>
      <c r="AF26" s="6" t="s">
        <v>1870</v>
      </c>
    </row>
    <row r="27" spans="1:32" x14ac:dyDescent="0.2">
      <c r="A27">
        <v>5</v>
      </c>
      <c r="B27" s="6" t="s">
        <v>1387</v>
      </c>
      <c r="C27" s="6" t="s">
        <v>22</v>
      </c>
      <c r="D27" s="6" t="s">
        <v>23</v>
      </c>
      <c r="E27" s="6" t="s">
        <v>2767</v>
      </c>
      <c r="F27" s="6" t="s">
        <v>2771</v>
      </c>
      <c r="G27" s="6">
        <v>67</v>
      </c>
      <c r="H27" s="6">
        <v>83</v>
      </c>
      <c r="I27" s="7">
        <v>42378</v>
      </c>
      <c r="J27" s="7">
        <v>42402</v>
      </c>
      <c r="K27" s="7" t="s">
        <v>2534</v>
      </c>
      <c r="L27" s="17">
        <f t="shared" ref="L27:L50" si="13">IF(K27="Januar",238.19,IF(K27="Februar",240.59,IF(K27="Mars",245.99,IF(K27="April",250.79,IF(K27="Mai",256.52,IF(K27="Juni",259.83,IF(K27="Juli",265.66,IF(K27="August",272.21,IF(K27="September",275.91,IF(K27="Oktober",281.13,IF(K27="November",284.38,IF(K27="Desember",287.34,0))))))))))))</f>
        <v>240.59</v>
      </c>
      <c r="M27" s="20">
        <f t="shared" si="5"/>
        <v>0.99002452304750821</v>
      </c>
      <c r="N27" s="6" t="s">
        <v>379</v>
      </c>
      <c r="O27" s="6">
        <v>5050000</v>
      </c>
      <c r="P27" s="6">
        <v>5050000</v>
      </c>
      <c r="Q27" s="6">
        <f t="shared" si="0"/>
        <v>0</v>
      </c>
      <c r="R27" s="8">
        <f t="shared" si="1"/>
        <v>0</v>
      </c>
      <c r="S27" s="6"/>
      <c r="T27" s="9">
        <f t="shared" si="6"/>
        <v>75373.13432835821</v>
      </c>
      <c r="U27" s="6">
        <v>75373</v>
      </c>
      <c r="V27" s="9">
        <f t="shared" si="2"/>
        <v>-0.13432835821004119</v>
      </c>
      <c r="W27" s="8">
        <f t="shared" si="3"/>
        <v>-1.78217821783619E-6</v>
      </c>
      <c r="X27" s="22">
        <f t="shared" si="7"/>
        <v>74621.251364028605</v>
      </c>
      <c r="Y27" s="22">
        <f t="shared" si="8"/>
        <v>74621.118375659833</v>
      </c>
      <c r="Z27" s="22">
        <f t="shared" si="9"/>
        <v>-0.1329883687722031</v>
      </c>
      <c r="AA27" s="8">
        <f t="shared" si="10"/>
        <v>-1.7821782178837937E-6</v>
      </c>
      <c r="AB27" s="22">
        <f t="shared" si="11"/>
        <v>4999614.9311692091</v>
      </c>
      <c r="AC27" s="10">
        <v>2340</v>
      </c>
      <c r="AD27" s="6">
        <v>2013</v>
      </c>
      <c r="AE27" s="6">
        <f t="shared" si="4"/>
        <v>3</v>
      </c>
      <c r="AF27" s="6" t="s">
        <v>295</v>
      </c>
    </row>
    <row r="28" spans="1:32" x14ac:dyDescent="0.2">
      <c r="A28">
        <v>5</v>
      </c>
      <c r="B28" s="6" t="s">
        <v>646</v>
      </c>
      <c r="C28" s="6" t="s">
        <v>22</v>
      </c>
      <c r="D28" s="6" t="s">
        <v>23</v>
      </c>
      <c r="E28" s="6" t="s">
        <v>2767</v>
      </c>
      <c r="F28" s="6" t="s">
        <v>2771</v>
      </c>
      <c r="G28" s="6">
        <v>48</v>
      </c>
      <c r="H28" s="6">
        <v>53</v>
      </c>
      <c r="I28" s="7">
        <v>42372</v>
      </c>
      <c r="J28" s="7">
        <v>42402</v>
      </c>
      <c r="K28" s="7" t="s">
        <v>2534</v>
      </c>
      <c r="L28" s="17">
        <f t="shared" si="13"/>
        <v>240.59</v>
      </c>
      <c r="M28" s="20">
        <f t="shared" si="5"/>
        <v>0.99002452304750821</v>
      </c>
      <c r="N28" s="6" t="s">
        <v>647</v>
      </c>
      <c r="O28" s="6">
        <v>3700000</v>
      </c>
      <c r="P28" s="6">
        <v>3630000</v>
      </c>
      <c r="Q28" s="6">
        <f t="shared" si="0"/>
        <v>-70000</v>
      </c>
      <c r="R28" s="8">
        <f t="shared" si="1"/>
        <v>-1.891891891891892E-2</v>
      </c>
      <c r="S28" s="6">
        <v>2888</v>
      </c>
      <c r="T28" s="9">
        <f t="shared" si="6"/>
        <v>77143.5</v>
      </c>
      <c r="U28" s="6">
        <v>75685</v>
      </c>
      <c r="V28" s="9">
        <f t="shared" si="2"/>
        <v>-1458.5</v>
      </c>
      <c r="W28" s="8">
        <f t="shared" si="3"/>
        <v>-1.8906323928782075E-2</v>
      </c>
      <c r="X28" s="22">
        <f t="shared" si="7"/>
        <v>76373.95679371545</v>
      </c>
      <c r="Y28" s="22">
        <f t="shared" si="8"/>
        <v>74930.006026850664</v>
      </c>
      <c r="Z28" s="22">
        <f t="shared" si="9"/>
        <v>-1443.9507668647857</v>
      </c>
      <c r="AA28" s="8">
        <f t="shared" si="10"/>
        <v>-1.8906323928782009E-2</v>
      </c>
      <c r="AB28" s="22">
        <f t="shared" si="11"/>
        <v>3596640.2892888319</v>
      </c>
      <c r="AC28" s="10">
        <v>3636</v>
      </c>
      <c r="AD28" s="6">
        <v>2012</v>
      </c>
      <c r="AE28" s="6">
        <f t="shared" si="4"/>
        <v>4</v>
      </c>
      <c r="AF28" s="6" t="s">
        <v>37</v>
      </c>
    </row>
    <row r="29" spans="1:32" x14ac:dyDescent="0.2">
      <c r="A29">
        <v>5</v>
      </c>
      <c r="B29" s="6" t="s">
        <v>2223</v>
      </c>
      <c r="C29" s="6" t="s">
        <v>22</v>
      </c>
      <c r="D29" s="6" t="s">
        <v>23</v>
      </c>
      <c r="E29" s="6" t="s">
        <v>2767</v>
      </c>
      <c r="F29" s="6" t="s">
        <v>2771</v>
      </c>
      <c r="G29" s="6">
        <v>104</v>
      </c>
      <c r="H29" s="6"/>
      <c r="I29" s="7">
        <v>42391</v>
      </c>
      <c r="J29" s="7">
        <v>42402</v>
      </c>
      <c r="K29" s="7" t="s">
        <v>2534</v>
      </c>
      <c r="L29" s="17">
        <f t="shared" si="13"/>
        <v>240.59</v>
      </c>
      <c r="M29" s="20">
        <f t="shared" si="5"/>
        <v>0.99002452304750821</v>
      </c>
      <c r="N29" s="6" t="s">
        <v>24</v>
      </c>
      <c r="O29" s="6">
        <v>5990000</v>
      </c>
      <c r="P29" s="6">
        <v>7200000</v>
      </c>
      <c r="Q29" s="6">
        <f t="shared" si="0"/>
        <v>1210000</v>
      </c>
      <c r="R29" s="8">
        <f t="shared" si="1"/>
        <v>0.2020033388981636</v>
      </c>
      <c r="S29" s="6"/>
      <c r="T29" s="9">
        <f t="shared" si="6"/>
        <v>57596.153846153844</v>
      </c>
      <c r="U29" s="6">
        <v>69231</v>
      </c>
      <c r="V29" s="9">
        <f t="shared" si="2"/>
        <v>11634.846153846156</v>
      </c>
      <c r="W29" s="8">
        <f t="shared" si="3"/>
        <v>0.20200734557595998</v>
      </c>
      <c r="X29" s="22">
        <f t="shared" si="7"/>
        <v>57021.604740909366</v>
      </c>
      <c r="Y29" s="22">
        <f t="shared" si="8"/>
        <v>68540.387755102041</v>
      </c>
      <c r="Z29" s="22">
        <f t="shared" si="9"/>
        <v>11518.783014192675</v>
      </c>
      <c r="AA29" s="8">
        <f t="shared" si="10"/>
        <v>0.20200734557595995</v>
      </c>
      <c r="AB29" s="22">
        <f t="shared" si="11"/>
        <v>7128200.3265306121</v>
      </c>
      <c r="AC29" s="6">
        <v>681</v>
      </c>
      <c r="AD29" s="6">
        <v>2007</v>
      </c>
      <c r="AE29" s="6">
        <f t="shared" si="4"/>
        <v>9</v>
      </c>
      <c r="AF29" s="6" t="s">
        <v>494</v>
      </c>
    </row>
    <row r="30" spans="1:32" x14ac:dyDescent="0.2">
      <c r="A30">
        <v>5</v>
      </c>
      <c r="B30" s="6" t="s">
        <v>919</v>
      </c>
      <c r="C30" s="6" t="s">
        <v>22</v>
      </c>
      <c r="D30" s="6" t="s">
        <v>23</v>
      </c>
      <c r="E30" s="6" t="s">
        <v>2767</v>
      </c>
      <c r="F30" s="6" t="s">
        <v>2771</v>
      </c>
      <c r="G30" s="6">
        <v>83</v>
      </c>
      <c r="H30" s="6">
        <v>90</v>
      </c>
      <c r="I30" s="7">
        <v>42391</v>
      </c>
      <c r="J30" s="7">
        <v>42402</v>
      </c>
      <c r="K30" s="7" t="s">
        <v>2534</v>
      </c>
      <c r="L30" s="17">
        <f t="shared" si="13"/>
        <v>240.59</v>
      </c>
      <c r="M30" s="20">
        <f t="shared" si="5"/>
        <v>0.99002452304750821</v>
      </c>
      <c r="N30" s="6" t="s">
        <v>24</v>
      </c>
      <c r="O30" s="6">
        <v>4190000</v>
      </c>
      <c r="P30" s="6">
        <v>4250000</v>
      </c>
      <c r="Q30" s="6">
        <f t="shared" si="0"/>
        <v>60000</v>
      </c>
      <c r="R30" s="8">
        <f t="shared" si="1"/>
        <v>1.4319809069212411E-2</v>
      </c>
      <c r="S30" s="6">
        <v>7039</v>
      </c>
      <c r="T30" s="9">
        <f t="shared" si="6"/>
        <v>50566.734939759037</v>
      </c>
      <c r="U30" s="6">
        <v>51290</v>
      </c>
      <c r="V30" s="9">
        <f t="shared" si="2"/>
        <v>723.26506024096307</v>
      </c>
      <c r="W30" s="8">
        <f t="shared" si="3"/>
        <v>1.4303178979275612E-2</v>
      </c>
      <c r="X30" s="22">
        <f t="shared" si="7"/>
        <v>50062.307640804713</v>
      </c>
      <c r="Y30" s="22">
        <f t="shared" si="8"/>
        <v>50778.357787106695</v>
      </c>
      <c r="Z30" s="22">
        <f t="shared" si="9"/>
        <v>716.05014630198275</v>
      </c>
      <c r="AA30" s="8">
        <f t="shared" si="10"/>
        <v>1.430317897927553E-2</v>
      </c>
      <c r="AB30" s="22">
        <f t="shared" si="11"/>
        <v>4214603.6963298554</v>
      </c>
      <c r="AC30" s="10">
        <v>12714</v>
      </c>
      <c r="AD30" s="6">
        <v>1992</v>
      </c>
      <c r="AE30" s="6">
        <f t="shared" si="4"/>
        <v>24</v>
      </c>
      <c r="AF30" s="6" t="s">
        <v>120</v>
      </c>
    </row>
    <row r="31" spans="1:32" x14ac:dyDescent="0.2">
      <c r="A31">
        <v>5</v>
      </c>
      <c r="B31" s="6" t="s">
        <v>557</v>
      </c>
      <c r="C31" s="6" t="s">
        <v>22</v>
      </c>
      <c r="D31" s="6" t="s">
        <v>23</v>
      </c>
      <c r="E31" s="6" t="s">
        <v>2767</v>
      </c>
      <c r="F31" s="6" t="s">
        <v>2771</v>
      </c>
      <c r="G31" s="6">
        <v>46</v>
      </c>
      <c r="H31" s="6">
        <v>51</v>
      </c>
      <c r="I31" s="7">
        <v>42392</v>
      </c>
      <c r="J31" s="7">
        <v>42402</v>
      </c>
      <c r="K31" s="7" t="s">
        <v>2534</v>
      </c>
      <c r="L31" s="17">
        <f t="shared" si="13"/>
        <v>240.59</v>
      </c>
      <c r="M31" s="20">
        <f t="shared" si="5"/>
        <v>0.99002452304750821</v>
      </c>
      <c r="N31" s="6" t="s">
        <v>36</v>
      </c>
      <c r="O31" s="6">
        <v>2600000</v>
      </c>
      <c r="P31" s="6">
        <v>2825000</v>
      </c>
      <c r="Q31" s="6">
        <f t="shared" si="0"/>
        <v>225000</v>
      </c>
      <c r="R31" s="8">
        <f t="shared" si="1"/>
        <v>8.6538461538461536E-2</v>
      </c>
      <c r="S31" s="6"/>
      <c r="T31" s="9">
        <f t="shared" si="6"/>
        <v>56521.739130434784</v>
      </c>
      <c r="U31" s="6">
        <v>61413</v>
      </c>
      <c r="V31" s="9">
        <f t="shared" si="2"/>
        <v>4891.2608695652161</v>
      </c>
      <c r="W31" s="8">
        <f t="shared" si="3"/>
        <v>8.6537692307692288E-2</v>
      </c>
      <c r="X31" s="22">
        <f t="shared" si="7"/>
        <v>55957.907824424379</v>
      </c>
      <c r="Y31" s="22">
        <f t="shared" si="8"/>
        <v>60800.376033916618</v>
      </c>
      <c r="Z31" s="22">
        <f t="shared" si="9"/>
        <v>4842.4682094922391</v>
      </c>
      <c r="AA31" s="8">
        <f t="shared" si="10"/>
        <v>8.6537692307692204E-2</v>
      </c>
      <c r="AB31" s="22">
        <f t="shared" si="11"/>
        <v>2796817.2975601642</v>
      </c>
      <c r="AC31" s="10">
        <v>12714</v>
      </c>
      <c r="AD31" s="6">
        <v>1991</v>
      </c>
      <c r="AE31" s="6">
        <f t="shared" si="4"/>
        <v>25</v>
      </c>
      <c r="AF31" s="6" t="s">
        <v>558</v>
      </c>
    </row>
    <row r="32" spans="1:32" x14ac:dyDescent="0.2">
      <c r="A32">
        <v>5</v>
      </c>
      <c r="B32" s="6" t="s">
        <v>286</v>
      </c>
      <c r="C32" s="6" t="s">
        <v>22</v>
      </c>
      <c r="D32" s="6" t="s">
        <v>23</v>
      </c>
      <c r="E32" s="6" t="s">
        <v>2767</v>
      </c>
      <c r="F32" s="6" t="s">
        <v>2771</v>
      </c>
      <c r="G32" s="6">
        <v>36</v>
      </c>
      <c r="H32" s="6">
        <v>41</v>
      </c>
      <c r="I32" s="7">
        <v>42391</v>
      </c>
      <c r="J32" s="7">
        <v>42402</v>
      </c>
      <c r="K32" s="7" t="s">
        <v>2534</v>
      </c>
      <c r="L32" s="17">
        <f t="shared" si="13"/>
        <v>240.59</v>
      </c>
      <c r="M32" s="20">
        <f t="shared" si="5"/>
        <v>0.99002452304750821</v>
      </c>
      <c r="N32" s="6" t="s">
        <v>24</v>
      </c>
      <c r="O32" s="6">
        <v>2190000</v>
      </c>
      <c r="P32" s="6">
        <v>2800000</v>
      </c>
      <c r="Q32" s="6">
        <f t="shared" si="0"/>
        <v>610000</v>
      </c>
      <c r="R32" s="8">
        <f t="shared" si="1"/>
        <v>0.27853881278538811</v>
      </c>
      <c r="S32" s="6">
        <v>18845</v>
      </c>
      <c r="T32" s="9">
        <f t="shared" si="6"/>
        <v>61356.805555555555</v>
      </c>
      <c r="U32" s="6">
        <v>78301</v>
      </c>
      <c r="V32" s="9">
        <f t="shared" si="2"/>
        <v>16944.194444444445</v>
      </c>
      <c r="W32" s="8">
        <f t="shared" si="3"/>
        <v>0.2761583542530146</v>
      </c>
      <c r="X32" s="22">
        <f t="shared" si="7"/>
        <v>60744.742155857588</v>
      </c>
      <c r="Y32" s="22">
        <f t="shared" si="8"/>
        <v>77519.910179142942</v>
      </c>
      <c r="Z32" s="22">
        <f t="shared" si="9"/>
        <v>16775.168023285354</v>
      </c>
      <c r="AA32" s="8">
        <f t="shared" si="10"/>
        <v>0.27615835425301466</v>
      </c>
      <c r="AB32" s="22">
        <f t="shared" si="11"/>
        <v>2790716.766449146</v>
      </c>
      <c r="AC32" s="6">
        <v>733</v>
      </c>
      <c r="AD32" s="6">
        <v>1896</v>
      </c>
      <c r="AE32" s="6">
        <f t="shared" si="4"/>
        <v>120</v>
      </c>
      <c r="AF32" s="6" t="s">
        <v>103</v>
      </c>
    </row>
    <row r="33" spans="1:32" x14ac:dyDescent="0.2">
      <c r="A33">
        <v>5</v>
      </c>
      <c r="B33" s="6" t="s">
        <v>1178</v>
      </c>
      <c r="C33" s="6" t="s">
        <v>22</v>
      </c>
      <c r="D33" s="6" t="s">
        <v>23</v>
      </c>
      <c r="E33" s="6" t="s">
        <v>2767</v>
      </c>
      <c r="F33" s="6" t="s">
        <v>2771</v>
      </c>
      <c r="G33" s="6">
        <v>61</v>
      </c>
      <c r="H33" s="6">
        <v>67</v>
      </c>
      <c r="I33" s="7">
        <v>42392</v>
      </c>
      <c r="J33" s="7">
        <v>42403</v>
      </c>
      <c r="K33" s="7" t="s">
        <v>2534</v>
      </c>
      <c r="L33" s="17">
        <f t="shared" si="13"/>
        <v>240.59</v>
      </c>
      <c r="M33" s="20">
        <f t="shared" si="5"/>
        <v>0.99002452304750821</v>
      </c>
      <c r="N33" s="6" t="s">
        <v>24</v>
      </c>
      <c r="O33" s="6">
        <v>2600000</v>
      </c>
      <c r="P33" s="6">
        <v>3060000</v>
      </c>
      <c r="Q33" s="6">
        <f t="shared" si="0"/>
        <v>460000</v>
      </c>
      <c r="R33" s="8">
        <f t="shared" si="1"/>
        <v>0.17692307692307693</v>
      </c>
      <c r="S33" s="6">
        <v>181250</v>
      </c>
      <c r="T33" s="9">
        <f t="shared" si="6"/>
        <v>45594.262295081964</v>
      </c>
      <c r="U33" s="6">
        <v>53135</v>
      </c>
      <c r="V33" s="9">
        <f t="shared" si="2"/>
        <v>7540.7377049180359</v>
      </c>
      <c r="W33" s="8">
        <f t="shared" si="3"/>
        <v>0.1653878651685394</v>
      </c>
      <c r="X33" s="22">
        <f t="shared" si="7"/>
        <v>45139.437782391506</v>
      </c>
      <c r="Y33" s="22">
        <f t="shared" si="8"/>
        <v>52604.95303212935</v>
      </c>
      <c r="Z33" s="22">
        <f t="shared" si="9"/>
        <v>7465.515249737844</v>
      </c>
      <c r="AA33" s="8">
        <f t="shared" si="10"/>
        <v>0.16538786516853951</v>
      </c>
      <c r="AB33" s="22">
        <f t="shared" si="11"/>
        <v>3208902.1349598905</v>
      </c>
      <c r="AC33" s="10">
        <v>2057</v>
      </c>
      <c r="AD33" s="6">
        <v>1949</v>
      </c>
      <c r="AE33" s="6">
        <f t="shared" si="4"/>
        <v>67</v>
      </c>
      <c r="AF33" s="6" t="s">
        <v>173</v>
      </c>
    </row>
    <row r="34" spans="1:32" x14ac:dyDescent="0.2">
      <c r="A34">
        <v>5</v>
      </c>
      <c r="B34" s="6" t="s">
        <v>536</v>
      </c>
      <c r="C34" s="6" t="s">
        <v>22</v>
      </c>
      <c r="D34" s="6" t="s">
        <v>23</v>
      </c>
      <c r="E34" s="6" t="s">
        <v>2767</v>
      </c>
      <c r="F34" s="6" t="s">
        <v>2771</v>
      </c>
      <c r="G34" s="6">
        <v>45</v>
      </c>
      <c r="H34" s="6">
        <v>51</v>
      </c>
      <c r="I34" s="7">
        <v>42393</v>
      </c>
      <c r="J34" s="7">
        <v>42403</v>
      </c>
      <c r="K34" s="7" t="s">
        <v>2534</v>
      </c>
      <c r="L34" s="17">
        <f t="shared" si="13"/>
        <v>240.59</v>
      </c>
      <c r="M34" s="20">
        <f t="shared" si="5"/>
        <v>0.99002452304750821</v>
      </c>
      <c r="N34" s="6" t="s">
        <v>36</v>
      </c>
      <c r="O34" s="6">
        <v>2350000</v>
      </c>
      <c r="P34" s="6">
        <v>2560000</v>
      </c>
      <c r="Q34" s="6">
        <f t="shared" si="0"/>
        <v>210000</v>
      </c>
      <c r="R34" s="8">
        <f t="shared" si="1"/>
        <v>8.9361702127659579E-2</v>
      </c>
      <c r="S34" s="6">
        <v>111244</v>
      </c>
      <c r="T34" s="9">
        <f t="shared" si="6"/>
        <v>54694.311111111114</v>
      </c>
      <c r="U34" s="6">
        <v>59361</v>
      </c>
      <c r="V34" s="9">
        <f t="shared" si="2"/>
        <v>4666.6888888888861</v>
      </c>
      <c r="W34" s="8">
        <f t="shared" si="3"/>
        <v>8.5323113027395842E-2</v>
      </c>
      <c r="X34" s="22">
        <f t="shared" si="7"/>
        <v>54148.709271189808</v>
      </c>
      <c r="Y34" s="22">
        <f t="shared" si="8"/>
        <v>58768.845712623137</v>
      </c>
      <c r="Z34" s="22">
        <f t="shared" si="9"/>
        <v>4620.1364414333293</v>
      </c>
      <c r="AA34" s="8">
        <f t="shared" si="10"/>
        <v>8.5323113027395925E-2</v>
      </c>
      <c r="AB34" s="22">
        <f t="shared" si="11"/>
        <v>2644598.0570680411</v>
      </c>
      <c r="AC34" s="6">
        <v>566</v>
      </c>
      <c r="AD34" s="6">
        <v>1915</v>
      </c>
      <c r="AE34" s="6">
        <f t="shared" si="4"/>
        <v>101</v>
      </c>
      <c r="AF34" s="6" t="s">
        <v>156</v>
      </c>
    </row>
    <row r="35" spans="1:32" x14ac:dyDescent="0.2">
      <c r="A35">
        <v>6</v>
      </c>
      <c r="B35" s="6" t="s">
        <v>357</v>
      </c>
      <c r="C35" s="6" t="s">
        <v>22</v>
      </c>
      <c r="D35" s="6" t="s">
        <v>23</v>
      </c>
      <c r="E35" s="6" t="s">
        <v>2767</v>
      </c>
      <c r="F35" s="6" t="s">
        <v>2771</v>
      </c>
      <c r="G35" s="6">
        <v>68</v>
      </c>
      <c r="H35" s="6">
        <v>76</v>
      </c>
      <c r="I35" s="7">
        <v>42390</v>
      </c>
      <c r="J35" s="7">
        <v>42408</v>
      </c>
      <c r="K35" s="7" t="s">
        <v>2534</v>
      </c>
      <c r="L35" s="17">
        <f t="shared" si="13"/>
        <v>240.59</v>
      </c>
      <c r="M35" s="20">
        <f t="shared" si="5"/>
        <v>0.99002452304750821</v>
      </c>
      <c r="N35" s="6" t="s">
        <v>264</v>
      </c>
      <c r="O35" s="6">
        <v>6490000</v>
      </c>
      <c r="P35" s="6">
        <v>6340000</v>
      </c>
      <c r="Q35" s="6">
        <f t="shared" si="0"/>
        <v>-150000</v>
      </c>
      <c r="R35" s="8">
        <f t="shared" si="1"/>
        <v>-2.3112480739599383E-2</v>
      </c>
      <c r="S35" s="6"/>
      <c r="T35" s="9">
        <f t="shared" si="6"/>
        <v>95441.176470588238</v>
      </c>
      <c r="U35" s="6">
        <v>93235</v>
      </c>
      <c r="V35" s="9">
        <f t="shared" si="2"/>
        <v>-2206.1764705882379</v>
      </c>
      <c r="W35" s="8">
        <f t="shared" si="3"/>
        <v>-2.3115562403698022E-2</v>
      </c>
      <c r="X35" s="22">
        <f t="shared" si="7"/>
        <v>94489.105214387178</v>
      </c>
      <c r="Y35" s="22">
        <f t="shared" si="8"/>
        <v>92304.936406334426</v>
      </c>
      <c r="Z35" s="22">
        <f t="shared" si="9"/>
        <v>-2184.1688080527529</v>
      </c>
      <c r="AA35" s="8">
        <f t="shared" si="10"/>
        <v>-2.3115562403697998E-2</v>
      </c>
      <c r="AB35" s="22">
        <f t="shared" si="11"/>
        <v>6276735.6756307408</v>
      </c>
      <c r="AC35" s="10">
        <v>3348</v>
      </c>
      <c r="AD35" s="6">
        <v>2010</v>
      </c>
      <c r="AE35" s="6">
        <f t="shared" si="4"/>
        <v>6</v>
      </c>
      <c r="AF35" s="6" t="s">
        <v>362</v>
      </c>
    </row>
    <row r="36" spans="1:32" x14ac:dyDescent="0.2">
      <c r="A36">
        <v>6</v>
      </c>
      <c r="B36" s="6" t="s">
        <v>1116</v>
      </c>
      <c r="C36" s="6" t="s">
        <v>22</v>
      </c>
      <c r="D36" s="6" t="s">
        <v>23</v>
      </c>
      <c r="E36" s="6" t="s">
        <v>2767</v>
      </c>
      <c r="F36" s="6" t="s">
        <v>2771</v>
      </c>
      <c r="G36" s="6">
        <v>59</v>
      </c>
      <c r="H36" s="6">
        <v>68</v>
      </c>
      <c r="I36" s="7">
        <v>42391</v>
      </c>
      <c r="J36" s="7">
        <v>42409</v>
      </c>
      <c r="K36" s="7" t="s">
        <v>2534</v>
      </c>
      <c r="L36" s="17">
        <f t="shared" si="13"/>
        <v>240.59</v>
      </c>
      <c r="M36" s="20">
        <f t="shared" si="5"/>
        <v>0.99002452304750821</v>
      </c>
      <c r="N36" s="6" t="s">
        <v>264</v>
      </c>
      <c r="O36" s="6">
        <v>3290000</v>
      </c>
      <c r="P36" s="6">
        <v>3500000</v>
      </c>
      <c r="Q36" s="6">
        <f t="shared" si="0"/>
        <v>210000</v>
      </c>
      <c r="R36" s="8">
        <f t="shared" si="1"/>
        <v>6.3829787234042548E-2</v>
      </c>
      <c r="S36" s="6"/>
      <c r="T36" s="9">
        <f t="shared" si="6"/>
        <v>55762.711864406781</v>
      </c>
      <c r="U36" s="6">
        <v>59322</v>
      </c>
      <c r="V36" s="9">
        <f t="shared" si="2"/>
        <v>3559.2881355932186</v>
      </c>
      <c r="W36" s="8">
        <f t="shared" si="3"/>
        <v>6.3829179331306954E-2</v>
      </c>
      <c r="X36" s="22">
        <f t="shared" si="7"/>
        <v>55206.452217394952</v>
      </c>
      <c r="Y36" s="22">
        <f t="shared" si="8"/>
        <v>58730.234756224279</v>
      </c>
      <c r="Z36" s="22">
        <f t="shared" si="9"/>
        <v>3523.7825388293277</v>
      </c>
      <c r="AA36" s="8">
        <f t="shared" si="10"/>
        <v>6.3829179331306898E-2</v>
      </c>
      <c r="AB36" s="22">
        <f t="shared" si="11"/>
        <v>3465083.8506172323</v>
      </c>
      <c r="AC36" s="6">
        <v>15</v>
      </c>
      <c r="AD36" s="6">
        <v>2014</v>
      </c>
      <c r="AE36" s="6">
        <f t="shared" si="4"/>
        <v>2</v>
      </c>
      <c r="AF36" s="6" t="s">
        <v>37</v>
      </c>
    </row>
    <row r="37" spans="1:32" x14ac:dyDescent="0.2">
      <c r="A37">
        <v>6</v>
      </c>
      <c r="B37" s="6" t="s">
        <v>1705</v>
      </c>
      <c r="C37" s="6" t="s">
        <v>22</v>
      </c>
      <c r="D37" s="6" t="s">
        <v>23</v>
      </c>
      <c r="E37" s="6" t="s">
        <v>2767</v>
      </c>
      <c r="F37" s="6" t="s">
        <v>2771</v>
      </c>
      <c r="G37" s="6">
        <v>76</v>
      </c>
      <c r="H37" s="6">
        <v>89</v>
      </c>
      <c r="I37" s="7">
        <v>42398</v>
      </c>
      <c r="J37" s="7">
        <v>42409</v>
      </c>
      <c r="K37" s="7" t="s">
        <v>2534</v>
      </c>
      <c r="L37" s="17">
        <f t="shared" si="13"/>
        <v>240.59</v>
      </c>
      <c r="M37" s="20">
        <f t="shared" si="5"/>
        <v>0.99002452304750821</v>
      </c>
      <c r="N37" s="6" t="s">
        <v>24</v>
      </c>
      <c r="O37" s="6">
        <v>4700000</v>
      </c>
      <c r="P37" s="6">
        <v>5050000</v>
      </c>
      <c r="Q37" s="6">
        <f t="shared" si="0"/>
        <v>350000</v>
      </c>
      <c r="R37" s="8">
        <f t="shared" si="1"/>
        <v>7.4468085106382975E-2</v>
      </c>
      <c r="S37" s="6"/>
      <c r="T37" s="9">
        <f t="shared" si="6"/>
        <v>61842.105263157893</v>
      </c>
      <c r="U37" s="6">
        <v>66447</v>
      </c>
      <c r="V37" s="9">
        <f t="shared" si="2"/>
        <v>4604.8947368421068</v>
      </c>
      <c r="W37" s="8">
        <f t="shared" si="3"/>
        <v>7.4462127659574495E-2</v>
      </c>
      <c r="X37" s="22">
        <f t="shared" si="7"/>
        <v>61225.20076741169</v>
      </c>
      <c r="Y37" s="22">
        <f t="shared" si="8"/>
        <v>65784.159482937772</v>
      </c>
      <c r="Z37" s="22">
        <f t="shared" si="9"/>
        <v>4558.9587155260815</v>
      </c>
      <c r="AA37" s="8">
        <f t="shared" si="10"/>
        <v>7.4462127659574398E-2</v>
      </c>
      <c r="AB37" s="22">
        <f t="shared" si="11"/>
        <v>4999596.1207032707</v>
      </c>
      <c r="AC37" s="10">
        <v>1661</v>
      </c>
      <c r="AD37" s="6">
        <v>2005</v>
      </c>
      <c r="AE37" s="6">
        <f t="shared" si="4"/>
        <v>11</v>
      </c>
      <c r="AF37" s="6" t="s">
        <v>295</v>
      </c>
    </row>
    <row r="38" spans="1:32" x14ac:dyDescent="0.2">
      <c r="A38">
        <v>6</v>
      </c>
      <c r="B38" s="6" t="s">
        <v>557</v>
      </c>
      <c r="C38" s="6" t="s">
        <v>22</v>
      </c>
      <c r="D38" s="6" t="s">
        <v>23</v>
      </c>
      <c r="E38" s="6" t="s">
        <v>2767</v>
      </c>
      <c r="F38" s="6" t="s">
        <v>2771</v>
      </c>
      <c r="G38" s="6">
        <v>67</v>
      </c>
      <c r="H38" s="6">
        <v>74</v>
      </c>
      <c r="I38" s="7">
        <v>42398</v>
      </c>
      <c r="J38" s="7">
        <v>42409</v>
      </c>
      <c r="K38" s="7" t="s">
        <v>2534</v>
      </c>
      <c r="L38" s="17">
        <f t="shared" si="13"/>
        <v>240.59</v>
      </c>
      <c r="M38" s="20">
        <f t="shared" si="5"/>
        <v>0.99002452304750821</v>
      </c>
      <c r="N38" s="6" t="s">
        <v>24</v>
      </c>
      <c r="O38" s="6">
        <v>3300000</v>
      </c>
      <c r="P38" s="6">
        <v>3900000</v>
      </c>
      <c r="Q38" s="6">
        <f t="shared" si="0"/>
        <v>600000</v>
      </c>
      <c r="R38" s="8">
        <f t="shared" si="1"/>
        <v>0.18181818181818182</v>
      </c>
      <c r="S38" s="6">
        <v>6047</v>
      </c>
      <c r="T38" s="9">
        <f t="shared" si="6"/>
        <v>49343.985074626864</v>
      </c>
      <c r="U38" s="6">
        <v>58299</v>
      </c>
      <c r="V38" s="9">
        <f t="shared" si="2"/>
        <v>8955.0149253731361</v>
      </c>
      <c r="W38" s="8">
        <f t="shared" si="3"/>
        <v>0.18148138849810669</v>
      </c>
      <c r="X38" s="22">
        <f t="shared" si="7"/>
        <v>48851.755288770823</v>
      </c>
      <c r="Y38" s="22">
        <f t="shared" si="8"/>
        <v>57717.439669146683</v>
      </c>
      <c r="Z38" s="22">
        <f t="shared" si="9"/>
        <v>8865.6843803758602</v>
      </c>
      <c r="AA38" s="8">
        <f t="shared" si="10"/>
        <v>0.18148138849810677</v>
      </c>
      <c r="AB38" s="22">
        <f t="shared" si="11"/>
        <v>3867068.4578328277</v>
      </c>
      <c r="AC38" s="10">
        <v>12722</v>
      </c>
      <c r="AD38" s="6">
        <v>1990</v>
      </c>
      <c r="AE38" s="6">
        <f t="shared" si="4"/>
        <v>26</v>
      </c>
      <c r="AF38" s="6" t="s">
        <v>1388</v>
      </c>
    </row>
    <row r="39" spans="1:32" x14ac:dyDescent="0.2">
      <c r="A39">
        <v>6</v>
      </c>
      <c r="B39" s="6" t="s">
        <v>273</v>
      </c>
      <c r="C39" s="6" t="s">
        <v>22</v>
      </c>
      <c r="D39" s="6" t="s">
        <v>23</v>
      </c>
      <c r="E39" s="6" t="s">
        <v>2767</v>
      </c>
      <c r="F39" s="6" t="s">
        <v>2771</v>
      </c>
      <c r="G39" s="6">
        <v>66</v>
      </c>
      <c r="H39" s="6">
        <v>79</v>
      </c>
      <c r="I39" s="7">
        <v>42398</v>
      </c>
      <c r="J39" s="7">
        <v>42409</v>
      </c>
      <c r="K39" s="7" t="s">
        <v>2534</v>
      </c>
      <c r="L39" s="17">
        <f t="shared" si="13"/>
        <v>240.59</v>
      </c>
      <c r="M39" s="20">
        <f t="shared" si="5"/>
        <v>0.99002452304750821</v>
      </c>
      <c r="N39" s="6" t="s">
        <v>24</v>
      </c>
      <c r="O39" s="6">
        <v>3050000</v>
      </c>
      <c r="P39" s="6">
        <v>3100000</v>
      </c>
      <c r="Q39" s="6">
        <f t="shared" si="0"/>
        <v>50000</v>
      </c>
      <c r="R39" s="8">
        <f t="shared" si="1"/>
        <v>1.6393442622950821E-2</v>
      </c>
      <c r="S39" s="6">
        <v>69000</v>
      </c>
      <c r="T39" s="9">
        <f t="shared" si="6"/>
        <v>47257.57575757576</v>
      </c>
      <c r="U39" s="6">
        <v>48015</v>
      </c>
      <c r="V39" s="9">
        <f t="shared" si="2"/>
        <v>757.42424242424022</v>
      </c>
      <c r="W39" s="8">
        <f t="shared" si="3"/>
        <v>1.6027572940044837E-2</v>
      </c>
      <c r="X39" s="22">
        <f t="shared" si="7"/>
        <v>46786.15889977543</v>
      </c>
      <c r="Y39" s="22">
        <f t="shared" si="8"/>
        <v>47536.027474126109</v>
      </c>
      <c r="Z39" s="22">
        <f t="shared" si="9"/>
        <v>749.86857435067941</v>
      </c>
      <c r="AA39" s="8">
        <f t="shared" si="10"/>
        <v>1.6027572940044855E-2</v>
      </c>
      <c r="AB39" s="22">
        <f t="shared" si="11"/>
        <v>3137377.8132923231</v>
      </c>
      <c r="AC39" s="10">
        <v>1443</v>
      </c>
      <c r="AD39" s="6">
        <v>1938</v>
      </c>
      <c r="AE39" s="6">
        <f t="shared" si="4"/>
        <v>78</v>
      </c>
      <c r="AF39" s="6" t="s">
        <v>191</v>
      </c>
    </row>
    <row r="40" spans="1:32" x14ac:dyDescent="0.2">
      <c r="A40">
        <v>6</v>
      </c>
      <c r="B40" s="6" t="s">
        <v>599</v>
      </c>
      <c r="C40" s="6" t="s">
        <v>22</v>
      </c>
      <c r="D40" s="6" t="s">
        <v>23</v>
      </c>
      <c r="E40" s="6" t="s">
        <v>2767</v>
      </c>
      <c r="F40" s="6" t="s">
        <v>2771</v>
      </c>
      <c r="G40" s="6">
        <v>47</v>
      </c>
      <c r="H40" s="6"/>
      <c r="I40" s="7">
        <v>42398</v>
      </c>
      <c r="J40" s="7">
        <v>42409</v>
      </c>
      <c r="K40" s="7" t="s">
        <v>2534</v>
      </c>
      <c r="L40" s="17">
        <f t="shared" si="13"/>
        <v>240.59</v>
      </c>
      <c r="M40" s="20">
        <f t="shared" si="5"/>
        <v>0.99002452304750821</v>
      </c>
      <c r="N40" s="6" t="s">
        <v>24</v>
      </c>
      <c r="O40" s="6">
        <v>2850000</v>
      </c>
      <c r="P40" s="6">
        <v>3220000</v>
      </c>
      <c r="Q40" s="6">
        <f t="shared" si="0"/>
        <v>370000</v>
      </c>
      <c r="R40" s="8">
        <f t="shared" si="1"/>
        <v>0.12982456140350876</v>
      </c>
      <c r="S40" s="6"/>
      <c r="T40" s="9">
        <f t="shared" si="6"/>
        <v>60638.297872340423</v>
      </c>
      <c r="U40" s="6">
        <v>68511</v>
      </c>
      <c r="V40" s="9">
        <f t="shared" si="2"/>
        <v>7872.7021276595769</v>
      </c>
      <c r="W40" s="8">
        <f t="shared" si="3"/>
        <v>0.12983052631578951</v>
      </c>
      <c r="X40" s="22">
        <f t="shared" si="7"/>
        <v>60033.40192947656</v>
      </c>
      <c r="Y40" s="22">
        <f t="shared" si="8"/>
        <v>67827.570098507829</v>
      </c>
      <c r="Z40" s="22">
        <f t="shared" si="9"/>
        <v>7794.1681690312689</v>
      </c>
      <c r="AA40" s="8">
        <f t="shared" si="10"/>
        <v>0.1298305263157894</v>
      </c>
      <c r="AB40" s="22">
        <f t="shared" si="11"/>
        <v>3187895.7946298681</v>
      </c>
      <c r="AC40" s="6">
        <v>331</v>
      </c>
      <c r="AD40" s="6">
        <v>1898</v>
      </c>
      <c r="AE40" s="6">
        <f t="shared" si="4"/>
        <v>118</v>
      </c>
      <c r="AF40" s="6" t="s">
        <v>209</v>
      </c>
    </row>
    <row r="41" spans="1:32" x14ac:dyDescent="0.2">
      <c r="A41">
        <v>7</v>
      </c>
      <c r="B41" s="6" t="s">
        <v>1034</v>
      </c>
      <c r="C41" s="6" t="s">
        <v>22</v>
      </c>
      <c r="D41" s="6" t="s">
        <v>23</v>
      </c>
      <c r="E41" s="6" t="s">
        <v>2767</v>
      </c>
      <c r="F41" s="6" t="s">
        <v>2771</v>
      </c>
      <c r="G41" s="6">
        <v>57</v>
      </c>
      <c r="H41" s="6">
        <v>63</v>
      </c>
      <c r="I41" s="7">
        <v>42405</v>
      </c>
      <c r="J41" s="7">
        <v>42416</v>
      </c>
      <c r="K41" s="7" t="s">
        <v>2534</v>
      </c>
      <c r="L41" s="17">
        <f t="shared" si="13"/>
        <v>240.59</v>
      </c>
      <c r="M41" s="20">
        <f t="shared" si="5"/>
        <v>0.99002452304750821</v>
      </c>
      <c r="N41" s="6" t="s">
        <v>24</v>
      </c>
      <c r="O41" s="6">
        <v>2590000</v>
      </c>
      <c r="P41" s="6">
        <v>2600000</v>
      </c>
      <c r="Q41" s="6">
        <f t="shared" si="0"/>
        <v>10000</v>
      </c>
      <c r="R41" s="8">
        <f t="shared" si="1"/>
        <v>3.8610038610038611E-3</v>
      </c>
      <c r="S41" s="6"/>
      <c r="T41" s="9">
        <f t="shared" si="6"/>
        <v>45438.596491228069</v>
      </c>
      <c r="U41" s="6">
        <v>45614</v>
      </c>
      <c r="V41" s="9">
        <f t="shared" si="2"/>
        <v>175.40350877193123</v>
      </c>
      <c r="W41" s="8">
        <f t="shared" si="3"/>
        <v>3.8602316602316914E-3</v>
      </c>
      <c r="X41" s="22">
        <f t="shared" si="7"/>
        <v>44985.324819176247</v>
      </c>
      <c r="Y41" s="22">
        <f t="shared" si="8"/>
        <v>45158.978594289038</v>
      </c>
      <c r="Z41" s="22">
        <f t="shared" si="9"/>
        <v>173.65377511279075</v>
      </c>
      <c r="AA41" s="8">
        <f t="shared" si="10"/>
        <v>3.860231660231694E-3</v>
      </c>
      <c r="AB41" s="22">
        <f t="shared" si="11"/>
        <v>2574061.7798744752</v>
      </c>
      <c r="AC41" s="10">
        <v>8053</v>
      </c>
      <c r="AD41" s="6">
        <v>1992</v>
      </c>
      <c r="AE41" s="6">
        <f t="shared" si="4"/>
        <v>24</v>
      </c>
      <c r="AF41" s="6" t="s">
        <v>1035</v>
      </c>
    </row>
    <row r="42" spans="1:32" x14ac:dyDescent="0.2">
      <c r="A42">
        <v>7</v>
      </c>
      <c r="B42" s="6" t="s">
        <v>1437</v>
      </c>
      <c r="C42" s="6" t="s">
        <v>22</v>
      </c>
      <c r="D42" s="6" t="s">
        <v>23</v>
      </c>
      <c r="E42" s="6" t="s">
        <v>2767</v>
      </c>
      <c r="F42" s="6" t="s">
        <v>2771</v>
      </c>
      <c r="G42" s="6">
        <v>68</v>
      </c>
      <c r="H42" s="6">
        <v>75</v>
      </c>
      <c r="I42" s="7">
        <v>42406</v>
      </c>
      <c r="J42" s="7">
        <v>42416</v>
      </c>
      <c r="K42" s="7" t="s">
        <v>2534</v>
      </c>
      <c r="L42" s="17">
        <f t="shared" si="13"/>
        <v>240.59</v>
      </c>
      <c r="M42" s="20">
        <f t="shared" si="5"/>
        <v>0.99002452304750821</v>
      </c>
      <c r="N42" s="6" t="s">
        <v>36</v>
      </c>
      <c r="O42" s="6">
        <v>3150000</v>
      </c>
      <c r="P42" s="6">
        <v>3615000</v>
      </c>
      <c r="Q42" s="6">
        <f t="shared" si="0"/>
        <v>465000</v>
      </c>
      <c r="R42" s="8">
        <f t="shared" si="1"/>
        <v>0.14761904761904762</v>
      </c>
      <c r="S42" s="6"/>
      <c r="T42" s="9">
        <f t="shared" si="6"/>
        <v>46323.529411764706</v>
      </c>
      <c r="U42" s="6">
        <v>53162</v>
      </c>
      <c r="V42" s="9">
        <f t="shared" si="2"/>
        <v>6838.4705882352937</v>
      </c>
      <c r="W42" s="8">
        <f t="shared" si="3"/>
        <v>0.14762412698412697</v>
      </c>
      <c r="X42" s="22">
        <f t="shared" si="7"/>
        <v>45861.430111759575</v>
      </c>
      <c r="Y42" s="22">
        <f t="shared" si="8"/>
        <v>52631.683694251631</v>
      </c>
      <c r="Z42" s="22">
        <f t="shared" si="9"/>
        <v>6770.253582492056</v>
      </c>
      <c r="AA42" s="8">
        <f t="shared" si="10"/>
        <v>0.14762412698412689</v>
      </c>
      <c r="AB42" s="22">
        <f t="shared" si="11"/>
        <v>3578954.4912091107</v>
      </c>
      <c r="AC42" s="6">
        <v>405</v>
      </c>
      <c r="AD42" s="6">
        <v>1890</v>
      </c>
      <c r="AE42" s="6">
        <f t="shared" si="4"/>
        <v>126</v>
      </c>
      <c r="AF42" s="6" t="s">
        <v>96</v>
      </c>
    </row>
    <row r="43" spans="1:32" x14ac:dyDescent="0.2">
      <c r="A43">
        <v>7</v>
      </c>
      <c r="B43" s="6" t="s">
        <v>172</v>
      </c>
      <c r="C43" s="6" t="s">
        <v>22</v>
      </c>
      <c r="D43" s="6" t="s">
        <v>23</v>
      </c>
      <c r="E43" s="6" t="s">
        <v>2767</v>
      </c>
      <c r="F43" s="6" t="s">
        <v>2771</v>
      </c>
      <c r="G43" s="6">
        <v>32</v>
      </c>
      <c r="H43" s="6">
        <v>36</v>
      </c>
      <c r="I43" s="7">
        <v>42405</v>
      </c>
      <c r="J43" s="7">
        <v>42417</v>
      </c>
      <c r="K43" s="7" t="s">
        <v>2534</v>
      </c>
      <c r="L43" s="17">
        <f t="shared" si="13"/>
        <v>240.59</v>
      </c>
      <c r="M43" s="20">
        <f t="shared" si="5"/>
        <v>0.99002452304750821</v>
      </c>
      <c r="N43" s="6" t="s">
        <v>32</v>
      </c>
      <c r="O43" s="6">
        <v>2350000</v>
      </c>
      <c r="P43" s="6">
        <v>2720000</v>
      </c>
      <c r="Q43" s="6">
        <f t="shared" si="0"/>
        <v>370000</v>
      </c>
      <c r="R43" s="8">
        <f t="shared" si="1"/>
        <v>0.1574468085106383</v>
      </c>
      <c r="S43" s="6"/>
      <c r="T43" s="9">
        <f t="shared" si="6"/>
        <v>73437.5</v>
      </c>
      <c r="U43" s="6">
        <v>85000</v>
      </c>
      <c r="V43" s="9">
        <f t="shared" si="2"/>
        <v>11562.5</v>
      </c>
      <c r="W43" s="8">
        <f t="shared" si="3"/>
        <v>0.1574468085106383</v>
      </c>
      <c r="X43" s="22">
        <f t="shared" si="7"/>
        <v>72704.925911301383</v>
      </c>
      <c r="Y43" s="22">
        <f t="shared" si="8"/>
        <v>84152.084459038204</v>
      </c>
      <c r="Z43" s="22">
        <f t="shared" si="9"/>
        <v>11447.158547736821</v>
      </c>
      <c r="AA43" s="8">
        <f t="shared" si="10"/>
        <v>0.15744680851063839</v>
      </c>
      <c r="AB43" s="22">
        <f t="shared" si="11"/>
        <v>2692866.7026892225</v>
      </c>
      <c r="AC43" s="10">
        <v>3404</v>
      </c>
      <c r="AD43" s="6">
        <v>2004</v>
      </c>
      <c r="AE43" s="6">
        <f t="shared" si="4"/>
        <v>12</v>
      </c>
      <c r="AF43" s="6" t="s">
        <v>29</v>
      </c>
    </row>
    <row r="44" spans="1:32" x14ac:dyDescent="0.2">
      <c r="A44">
        <v>7</v>
      </c>
      <c r="B44" s="6" t="s">
        <v>2447</v>
      </c>
      <c r="C44" s="6" t="s">
        <v>22</v>
      </c>
      <c r="D44" s="6" t="s">
        <v>23</v>
      </c>
      <c r="E44" s="6" t="s">
        <v>2767</v>
      </c>
      <c r="F44" s="6" t="s">
        <v>2771</v>
      </c>
      <c r="G44" s="6">
        <v>138</v>
      </c>
      <c r="H44" s="6">
        <v>167</v>
      </c>
      <c r="I44" s="7">
        <v>42406</v>
      </c>
      <c r="J44" s="7">
        <v>42417</v>
      </c>
      <c r="K44" s="7" t="s">
        <v>2534</v>
      </c>
      <c r="L44" s="17">
        <f t="shared" si="13"/>
        <v>240.59</v>
      </c>
      <c r="M44" s="20">
        <f t="shared" si="5"/>
        <v>0.99002452304750821</v>
      </c>
      <c r="N44" s="6" t="s">
        <v>24</v>
      </c>
      <c r="O44" s="6">
        <v>8900000</v>
      </c>
      <c r="P44" s="6">
        <v>8500000</v>
      </c>
      <c r="Q44" s="6">
        <f t="shared" si="0"/>
        <v>-400000</v>
      </c>
      <c r="R44" s="8">
        <f t="shared" si="1"/>
        <v>-4.49438202247191E-2</v>
      </c>
      <c r="S44" s="6"/>
      <c r="T44" s="9">
        <f t="shared" si="6"/>
        <v>64492.753623188408</v>
      </c>
      <c r="U44" s="6">
        <v>61594</v>
      </c>
      <c r="V44" s="9">
        <f t="shared" si="2"/>
        <v>-2898.7536231884078</v>
      </c>
      <c r="W44" s="8">
        <f t="shared" si="3"/>
        <v>-4.4946966292134863E-2</v>
      </c>
      <c r="X44" s="22">
        <f t="shared" si="7"/>
        <v>63849.407645817562</v>
      </c>
      <c r="Y44" s="22">
        <f t="shared" si="8"/>
        <v>60979.570472588224</v>
      </c>
      <c r="Z44" s="22">
        <f t="shared" si="9"/>
        <v>-2869.8371732293381</v>
      </c>
      <c r="AA44" s="8">
        <f t="shared" si="10"/>
        <v>-4.4946966292134835E-2</v>
      </c>
      <c r="AB44" s="22">
        <f t="shared" si="11"/>
        <v>8415180.7252171747</v>
      </c>
      <c r="AC44" s="6">
        <v>410</v>
      </c>
      <c r="AD44" s="6">
        <v>1899</v>
      </c>
      <c r="AE44" s="6">
        <f t="shared" si="4"/>
        <v>117</v>
      </c>
      <c r="AF44" s="6" t="s">
        <v>2448</v>
      </c>
    </row>
    <row r="45" spans="1:32" x14ac:dyDescent="0.2">
      <c r="A45">
        <v>7</v>
      </c>
      <c r="B45" s="6" t="s">
        <v>1144</v>
      </c>
      <c r="C45" s="6" t="s">
        <v>22</v>
      </c>
      <c r="D45" s="6" t="s">
        <v>23</v>
      </c>
      <c r="E45" s="6" t="s">
        <v>2767</v>
      </c>
      <c r="F45" s="6" t="s">
        <v>2771</v>
      </c>
      <c r="G45" s="6">
        <v>60</v>
      </c>
      <c r="H45" s="6">
        <v>62</v>
      </c>
      <c r="I45" s="7">
        <v>42406</v>
      </c>
      <c r="J45" s="7">
        <v>42417</v>
      </c>
      <c r="K45" s="7" t="s">
        <v>2534</v>
      </c>
      <c r="L45" s="17">
        <f t="shared" si="13"/>
        <v>240.59</v>
      </c>
      <c r="M45" s="20">
        <f t="shared" si="5"/>
        <v>0.99002452304750821</v>
      </c>
      <c r="N45" s="6" t="s">
        <v>24</v>
      </c>
      <c r="O45" s="6">
        <v>2800000</v>
      </c>
      <c r="P45" s="6">
        <v>3120000</v>
      </c>
      <c r="Q45" s="6">
        <f t="shared" si="0"/>
        <v>320000</v>
      </c>
      <c r="R45" s="8">
        <f t="shared" si="1"/>
        <v>0.11428571428571428</v>
      </c>
      <c r="S45" s="6">
        <v>196772</v>
      </c>
      <c r="T45" s="9">
        <f t="shared" si="6"/>
        <v>49946.2</v>
      </c>
      <c r="U45" s="6">
        <v>55280</v>
      </c>
      <c r="V45" s="9">
        <f t="shared" si="2"/>
        <v>5333.8000000000029</v>
      </c>
      <c r="W45" s="8">
        <f t="shared" si="3"/>
        <v>0.10679090701594923</v>
      </c>
      <c r="X45" s="22">
        <f t="shared" si="7"/>
        <v>49447.962833035454</v>
      </c>
      <c r="Y45" s="22">
        <f t="shared" si="8"/>
        <v>54728.555634066252</v>
      </c>
      <c r="Z45" s="22">
        <f t="shared" si="9"/>
        <v>5280.592801030798</v>
      </c>
      <c r="AA45" s="8">
        <f t="shared" si="10"/>
        <v>0.10679090701594914</v>
      </c>
      <c r="AB45" s="22">
        <f t="shared" si="11"/>
        <v>3283713.3380439752</v>
      </c>
      <c r="AC45" s="6">
        <v>651</v>
      </c>
      <c r="AD45" s="6">
        <v>1892</v>
      </c>
      <c r="AE45" s="6">
        <f t="shared" si="4"/>
        <v>124</v>
      </c>
      <c r="AF45" s="6" t="s">
        <v>191</v>
      </c>
    </row>
    <row r="46" spans="1:32" x14ac:dyDescent="0.2">
      <c r="A46">
        <v>8</v>
      </c>
      <c r="B46" s="6" t="s">
        <v>2340</v>
      </c>
      <c r="C46" s="6" t="s">
        <v>22</v>
      </c>
      <c r="D46" s="6" t="s">
        <v>23</v>
      </c>
      <c r="E46" s="6" t="s">
        <v>2767</v>
      </c>
      <c r="F46" s="6" t="s">
        <v>2771</v>
      </c>
      <c r="G46" s="6">
        <v>116</v>
      </c>
      <c r="H46" s="6">
        <v>133</v>
      </c>
      <c r="I46" s="7">
        <v>42412</v>
      </c>
      <c r="J46" s="7">
        <v>42422</v>
      </c>
      <c r="K46" s="7" t="s">
        <v>2534</v>
      </c>
      <c r="L46" s="17">
        <f t="shared" si="13"/>
        <v>240.59</v>
      </c>
      <c r="M46" s="20">
        <f t="shared" si="5"/>
        <v>0.99002452304750821</v>
      </c>
      <c r="N46" s="6" t="s">
        <v>36</v>
      </c>
      <c r="O46" s="6">
        <v>5250000</v>
      </c>
      <c r="P46" s="6">
        <v>5500000</v>
      </c>
      <c r="Q46" s="6">
        <f t="shared" si="0"/>
        <v>250000</v>
      </c>
      <c r="R46" s="8">
        <f t="shared" si="1"/>
        <v>4.7619047619047616E-2</v>
      </c>
      <c r="S46" s="6"/>
      <c r="T46" s="9">
        <f t="shared" si="6"/>
        <v>45258.620689655174</v>
      </c>
      <c r="U46" s="6">
        <v>47414</v>
      </c>
      <c r="V46" s="9">
        <f t="shared" si="2"/>
        <v>2155.3793103448261</v>
      </c>
      <c r="W46" s="8">
        <f t="shared" si="3"/>
        <v>4.7623619047619012E-2</v>
      </c>
      <c r="X46" s="22">
        <f t="shared" si="7"/>
        <v>44807.144362063947</v>
      </c>
      <c r="Y46" s="22">
        <f t="shared" si="8"/>
        <v>46941.022735774553</v>
      </c>
      <c r="Z46" s="22">
        <f t="shared" si="9"/>
        <v>2133.878373710606</v>
      </c>
      <c r="AA46" s="8">
        <f t="shared" si="10"/>
        <v>4.7623619047619067E-2</v>
      </c>
      <c r="AB46" s="22">
        <f t="shared" si="11"/>
        <v>5445158.6373498486</v>
      </c>
      <c r="AC46" s="6">
        <v>184</v>
      </c>
      <c r="AD46" s="6">
        <v>1878</v>
      </c>
      <c r="AE46" s="6">
        <f t="shared" si="4"/>
        <v>138</v>
      </c>
      <c r="AF46" s="6" t="s">
        <v>173</v>
      </c>
    </row>
    <row r="47" spans="1:32" x14ac:dyDescent="0.2">
      <c r="A47">
        <v>8</v>
      </c>
      <c r="B47" s="6" t="s">
        <v>1240</v>
      </c>
      <c r="C47" s="6" t="s">
        <v>22</v>
      </c>
      <c r="D47" s="6" t="s">
        <v>23</v>
      </c>
      <c r="E47" s="6" t="s">
        <v>2767</v>
      </c>
      <c r="F47" s="6" t="s">
        <v>2771</v>
      </c>
      <c r="G47" s="6">
        <v>63</v>
      </c>
      <c r="H47" s="6">
        <v>72</v>
      </c>
      <c r="I47" s="7">
        <v>42412</v>
      </c>
      <c r="J47" s="7">
        <v>42423</v>
      </c>
      <c r="K47" s="7" t="s">
        <v>2534</v>
      </c>
      <c r="L47" s="17">
        <f t="shared" si="13"/>
        <v>240.59</v>
      </c>
      <c r="M47" s="20">
        <f t="shared" si="5"/>
        <v>0.99002452304750821</v>
      </c>
      <c r="N47" s="6" t="s">
        <v>24</v>
      </c>
      <c r="O47" s="6">
        <v>3100000</v>
      </c>
      <c r="P47" s="6">
        <v>3500000</v>
      </c>
      <c r="Q47" s="6">
        <f t="shared" si="0"/>
        <v>400000</v>
      </c>
      <c r="R47" s="8">
        <f t="shared" si="1"/>
        <v>0.12903225806451613</v>
      </c>
      <c r="S47" s="6">
        <v>2818</v>
      </c>
      <c r="T47" s="9">
        <f t="shared" si="6"/>
        <v>49251.079365079364</v>
      </c>
      <c r="U47" s="6">
        <v>55600</v>
      </c>
      <c r="V47" s="9">
        <f t="shared" si="2"/>
        <v>6348.9206349206361</v>
      </c>
      <c r="W47" s="8">
        <f t="shared" si="3"/>
        <v>0.12890926892908319</v>
      </c>
      <c r="X47" s="22">
        <f t="shared" si="7"/>
        <v>48759.77635798767</v>
      </c>
      <c r="Y47" s="22">
        <f t="shared" si="8"/>
        <v>55045.363481441454</v>
      </c>
      <c r="Z47" s="22">
        <f t="shared" si="9"/>
        <v>6285.5871234537844</v>
      </c>
      <c r="AA47" s="8">
        <f t="shared" si="10"/>
        <v>0.12890926892908317</v>
      </c>
      <c r="AB47" s="22">
        <f t="shared" si="11"/>
        <v>3467857.8993308116</v>
      </c>
      <c r="AC47" s="6">
        <v>842</v>
      </c>
      <c r="AD47" s="6">
        <v>1991</v>
      </c>
      <c r="AE47" s="6">
        <f t="shared" si="4"/>
        <v>25</v>
      </c>
      <c r="AF47" s="6" t="s">
        <v>103</v>
      </c>
    </row>
    <row r="48" spans="1:32" x14ac:dyDescent="0.2">
      <c r="A48">
        <v>9</v>
      </c>
      <c r="B48" s="6" t="s">
        <v>289</v>
      </c>
      <c r="C48" s="6" t="s">
        <v>22</v>
      </c>
      <c r="D48" s="6" t="s">
        <v>23</v>
      </c>
      <c r="E48" s="6" t="s">
        <v>2767</v>
      </c>
      <c r="F48" s="6" t="s">
        <v>2771</v>
      </c>
      <c r="G48" s="6">
        <v>36</v>
      </c>
      <c r="H48" s="6">
        <v>40</v>
      </c>
      <c r="I48" s="7">
        <v>42419</v>
      </c>
      <c r="J48" s="7">
        <v>42429</v>
      </c>
      <c r="K48" s="7" t="s">
        <v>2534</v>
      </c>
      <c r="L48" s="17">
        <f t="shared" si="13"/>
        <v>240.59</v>
      </c>
      <c r="M48" s="20">
        <f t="shared" si="5"/>
        <v>0.99002452304750821</v>
      </c>
      <c r="N48" s="6" t="s">
        <v>36</v>
      </c>
      <c r="O48" s="6">
        <v>2300000</v>
      </c>
      <c r="P48" s="6">
        <v>2580000</v>
      </c>
      <c r="Q48" s="6">
        <f t="shared" si="0"/>
        <v>280000</v>
      </c>
      <c r="R48" s="8">
        <f t="shared" si="1"/>
        <v>0.12173913043478261</v>
      </c>
      <c r="S48" s="6">
        <v>1517</v>
      </c>
      <c r="T48" s="9">
        <f t="shared" si="6"/>
        <v>63931.027777777781</v>
      </c>
      <c r="U48" s="6">
        <v>71709</v>
      </c>
      <c r="V48" s="9">
        <f t="shared" si="2"/>
        <v>7777.972222222219</v>
      </c>
      <c r="W48" s="8">
        <f t="shared" si="3"/>
        <v>0.12166192993577708</v>
      </c>
      <c r="X48" s="22">
        <f t="shared" si="7"/>
        <v>63293.285283631449</v>
      </c>
      <c r="Y48" s="22">
        <f t="shared" si="8"/>
        <v>70993.668523213768</v>
      </c>
      <c r="Z48" s="22">
        <f t="shared" si="9"/>
        <v>7700.3832395823192</v>
      </c>
      <c r="AA48" s="8">
        <f t="shared" si="10"/>
        <v>0.12166192993577707</v>
      </c>
      <c r="AB48" s="22">
        <f t="shared" si="11"/>
        <v>2555772.0668356959</v>
      </c>
      <c r="AC48" s="6">
        <v>618</v>
      </c>
      <c r="AD48" s="6">
        <v>1939</v>
      </c>
      <c r="AE48" s="6">
        <f t="shared" si="4"/>
        <v>77</v>
      </c>
      <c r="AF48" s="6" t="s">
        <v>290</v>
      </c>
    </row>
    <row r="49" spans="1:32" x14ac:dyDescent="0.2">
      <c r="A49">
        <v>9</v>
      </c>
      <c r="B49" s="6" t="s">
        <v>1772</v>
      </c>
      <c r="C49" s="6" t="s">
        <v>22</v>
      </c>
      <c r="D49" s="6" t="s">
        <v>23</v>
      </c>
      <c r="E49" s="6" t="s">
        <v>2767</v>
      </c>
      <c r="F49" s="6" t="s">
        <v>2771</v>
      </c>
      <c r="G49" s="6">
        <v>78</v>
      </c>
      <c r="H49" s="6"/>
      <c r="I49" s="7">
        <v>42419</v>
      </c>
      <c r="J49" s="7">
        <v>42429</v>
      </c>
      <c r="K49" s="7" t="s">
        <v>2534</v>
      </c>
      <c r="L49" s="17">
        <f t="shared" si="13"/>
        <v>240.59</v>
      </c>
      <c r="M49" s="20">
        <f t="shared" si="5"/>
        <v>0.99002452304750821</v>
      </c>
      <c r="N49" s="6" t="s">
        <v>36</v>
      </c>
      <c r="O49" s="6">
        <v>4300000</v>
      </c>
      <c r="P49" s="6">
        <v>4300000</v>
      </c>
      <c r="Q49" s="6">
        <f t="shared" si="0"/>
        <v>0</v>
      </c>
      <c r="R49" s="8">
        <f t="shared" si="1"/>
        <v>0</v>
      </c>
      <c r="S49" s="6"/>
      <c r="T49" s="9">
        <f t="shared" si="6"/>
        <v>55128.205128205125</v>
      </c>
      <c r="U49" s="6">
        <v>55128</v>
      </c>
      <c r="V49" s="9">
        <f t="shared" si="2"/>
        <v>-0.20512820512522012</v>
      </c>
      <c r="W49" s="8">
        <f t="shared" si="3"/>
        <v>-3.7209302325039929E-6</v>
      </c>
      <c r="X49" s="22">
        <f t="shared" si="7"/>
        <v>54578.274988516474</v>
      </c>
      <c r="Y49" s="22">
        <f t="shared" si="8"/>
        <v>54578.071906563033</v>
      </c>
      <c r="Z49" s="22">
        <f t="shared" si="9"/>
        <v>-0.2030819534411421</v>
      </c>
      <c r="AA49" s="8">
        <f t="shared" si="10"/>
        <v>-3.7209302324756782E-6</v>
      </c>
      <c r="AB49" s="22">
        <f t="shared" si="11"/>
        <v>4257089.608711917</v>
      </c>
      <c r="AC49" s="6">
        <v>859</v>
      </c>
      <c r="AD49" s="6">
        <v>1934</v>
      </c>
      <c r="AE49" s="6">
        <f t="shared" si="4"/>
        <v>82</v>
      </c>
      <c r="AF49" s="6" t="s">
        <v>371</v>
      </c>
    </row>
    <row r="50" spans="1:32" x14ac:dyDescent="0.2">
      <c r="A50">
        <v>9</v>
      </c>
      <c r="B50" s="6" t="s">
        <v>813</v>
      </c>
      <c r="C50" s="6" t="s">
        <v>22</v>
      </c>
      <c r="D50" s="6" t="s">
        <v>23</v>
      </c>
      <c r="E50" s="6" t="s">
        <v>2767</v>
      </c>
      <c r="F50" s="6" t="s">
        <v>2771</v>
      </c>
      <c r="G50" s="6">
        <v>52</v>
      </c>
      <c r="H50" s="6">
        <v>58</v>
      </c>
      <c r="I50" s="7">
        <v>42419</v>
      </c>
      <c r="J50" s="7">
        <v>42429</v>
      </c>
      <c r="K50" s="7" t="s">
        <v>2534</v>
      </c>
      <c r="L50" s="17">
        <f t="shared" si="13"/>
        <v>240.59</v>
      </c>
      <c r="M50" s="20">
        <f t="shared" si="5"/>
        <v>0.99002452304750821</v>
      </c>
      <c r="N50" s="6" t="s">
        <v>36</v>
      </c>
      <c r="O50" s="6">
        <v>2990000</v>
      </c>
      <c r="P50" s="6">
        <v>3075000</v>
      </c>
      <c r="Q50" s="6">
        <f t="shared" si="0"/>
        <v>85000</v>
      </c>
      <c r="R50" s="8">
        <f t="shared" si="1"/>
        <v>2.8428093645484948E-2</v>
      </c>
      <c r="S50" s="6">
        <v>815</v>
      </c>
      <c r="T50" s="9">
        <f t="shared" si="6"/>
        <v>57515.673076923078</v>
      </c>
      <c r="U50" s="6">
        <v>59150</v>
      </c>
      <c r="V50" s="9">
        <f t="shared" si="2"/>
        <v>1634.326923076922</v>
      </c>
      <c r="W50" s="8">
        <f t="shared" si="3"/>
        <v>2.8415331606936552E-2</v>
      </c>
      <c r="X50" s="22">
        <f t="shared" si="7"/>
        <v>56941.926805737181</v>
      </c>
      <c r="Y50" s="22">
        <f t="shared" si="8"/>
        <v>58559.950538260113</v>
      </c>
      <c r="Z50" s="22">
        <f t="shared" si="9"/>
        <v>1618.0237325229318</v>
      </c>
      <c r="AA50" s="8">
        <f t="shared" si="10"/>
        <v>2.8415331606936559E-2</v>
      </c>
      <c r="AB50" s="22">
        <f t="shared" si="11"/>
        <v>3045117.4279895257</v>
      </c>
      <c r="AC50" s="6">
        <v>483</v>
      </c>
      <c r="AD50" s="6">
        <v>1905</v>
      </c>
      <c r="AE50" s="6">
        <f t="shared" si="4"/>
        <v>111</v>
      </c>
      <c r="AF50" s="6" t="s">
        <v>181</v>
      </c>
    </row>
    <row r="51" spans="1:32" x14ac:dyDescent="0.2">
      <c r="A51">
        <v>9</v>
      </c>
      <c r="B51" s="6" t="s">
        <v>245</v>
      </c>
      <c r="C51" s="6" t="s">
        <v>22</v>
      </c>
      <c r="D51" s="6" t="s">
        <v>23</v>
      </c>
      <c r="E51" s="6" t="s">
        <v>2767</v>
      </c>
      <c r="F51" s="6" t="s">
        <v>2771</v>
      </c>
      <c r="G51" s="6">
        <v>34</v>
      </c>
      <c r="H51" s="6">
        <v>39</v>
      </c>
      <c r="I51" s="7">
        <v>42420</v>
      </c>
      <c r="J51" s="7">
        <v>42430</v>
      </c>
      <c r="K51" s="7" t="s">
        <v>2535</v>
      </c>
      <c r="L51" s="17">
        <f>IF(K51="Januar",238.19,IF(K51="Februar",240.59,IF(K51="Mars",245.99,IF(K51="April",250.79,IF(K51="Mai",256.52,IF(K51="Juni",259.83,IF(K51="Juli",265.66,IF(K51="August",272.21,IF(K51="September",275.91,IF(K51="Oktober",281.13,IF(K51="November",284.38,IF(K51="Desember",287.34,0))))))))))))</f>
        <v>245.99</v>
      </c>
      <c r="M51" s="20">
        <f t="shared" si="5"/>
        <v>0.96829139395910402</v>
      </c>
      <c r="N51" s="6" t="s">
        <v>36</v>
      </c>
      <c r="O51" s="6">
        <v>2400000</v>
      </c>
      <c r="P51" s="6">
        <v>2700000</v>
      </c>
      <c r="Q51" s="6">
        <f t="shared" si="0"/>
        <v>300000</v>
      </c>
      <c r="R51" s="8">
        <f t="shared" si="1"/>
        <v>0.125</v>
      </c>
      <c r="S51" s="6">
        <v>7407</v>
      </c>
      <c r="T51" s="9">
        <f t="shared" si="6"/>
        <v>70806.088235294112</v>
      </c>
      <c r="U51" s="6">
        <v>79630</v>
      </c>
      <c r="V51" s="9">
        <f t="shared" si="2"/>
        <v>8823.9117647058883</v>
      </c>
      <c r="W51" s="8">
        <f t="shared" si="3"/>
        <v>0.12462080570505953</v>
      </c>
      <c r="X51" s="22">
        <f t="shared" si="7"/>
        <v>68560.925878144248</v>
      </c>
      <c r="Y51" s="22">
        <f t="shared" si="8"/>
        <v>77105.043700963448</v>
      </c>
      <c r="Z51" s="22">
        <f t="shared" si="9"/>
        <v>8544.1178228192002</v>
      </c>
      <c r="AA51" s="8">
        <f t="shared" si="10"/>
        <v>0.1246208057050595</v>
      </c>
      <c r="AB51" s="22">
        <f t="shared" si="11"/>
        <v>2621571.4858327573</v>
      </c>
      <c r="AC51" s="10">
        <v>1130</v>
      </c>
      <c r="AD51" s="6">
        <v>1939</v>
      </c>
      <c r="AE51" s="6">
        <f t="shared" si="4"/>
        <v>77</v>
      </c>
      <c r="AF51" s="6" t="s">
        <v>148</v>
      </c>
    </row>
    <row r="52" spans="1:32" x14ac:dyDescent="0.2">
      <c r="A52">
        <v>9</v>
      </c>
      <c r="B52" s="6" t="s">
        <v>357</v>
      </c>
      <c r="C52" s="6" t="s">
        <v>22</v>
      </c>
      <c r="D52" s="6" t="s">
        <v>23</v>
      </c>
      <c r="E52" s="6" t="s">
        <v>2767</v>
      </c>
      <c r="F52" s="6" t="s">
        <v>2771</v>
      </c>
      <c r="G52" s="6">
        <v>39</v>
      </c>
      <c r="H52" s="6">
        <v>42</v>
      </c>
      <c r="I52" s="7">
        <v>42420</v>
      </c>
      <c r="J52" s="7">
        <v>42431</v>
      </c>
      <c r="K52" s="7" t="s">
        <v>2535</v>
      </c>
      <c r="L52" s="17">
        <f t="shared" ref="L52:L77" si="14">IF(K52="Januar",238.19,IF(K52="Februar",240.59,IF(K52="Mars",245.99,IF(K52="April",250.79,IF(K52="Mai",256.52,IF(K52="Juni",259.83,IF(K52="Juli",265.66,IF(K52="August",272.21,IF(K52="September",275.91,IF(K52="Oktober",281.13,IF(K52="November",284.38,IF(K52="Desember",287.34,0))))))))))))</f>
        <v>245.99</v>
      </c>
      <c r="M52" s="20">
        <f t="shared" si="5"/>
        <v>0.96829139395910402</v>
      </c>
      <c r="N52" s="6" t="s">
        <v>24</v>
      </c>
      <c r="O52" s="6">
        <v>3900000</v>
      </c>
      <c r="P52" s="6">
        <v>3900000</v>
      </c>
      <c r="Q52" s="6">
        <f t="shared" si="0"/>
        <v>0</v>
      </c>
      <c r="R52" s="8">
        <f t="shared" si="1"/>
        <v>0</v>
      </c>
      <c r="S52" s="6"/>
      <c r="T52" s="9">
        <f t="shared" si="6"/>
        <v>100000</v>
      </c>
      <c r="U52" s="6">
        <v>100000</v>
      </c>
      <c r="V52" s="9">
        <f t="shared" si="2"/>
        <v>0</v>
      </c>
      <c r="W52" s="8">
        <f t="shared" si="3"/>
        <v>0</v>
      </c>
      <c r="X52" s="22">
        <f t="shared" si="7"/>
        <v>96829.139395910403</v>
      </c>
      <c r="Y52" s="22">
        <f t="shared" si="8"/>
        <v>96829.139395910403</v>
      </c>
      <c r="Z52" s="22">
        <f t="shared" si="9"/>
        <v>0</v>
      </c>
      <c r="AA52" s="8">
        <f t="shared" si="10"/>
        <v>0</v>
      </c>
      <c r="AB52" s="22">
        <f t="shared" si="11"/>
        <v>3776336.4364405056</v>
      </c>
      <c r="AC52" s="10">
        <v>3348</v>
      </c>
      <c r="AD52" s="6">
        <v>2010</v>
      </c>
      <c r="AE52" s="6">
        <f t="shared" si="4"/>
        <v>6</v>
      </c>
      <c r="AF52" s="6" t="s">
        <v>259</v>
      </c>
    </row>
    <row r="53" spans="1:32" x14ac:dyDescent="0.2">
      <c r="A53">
        <v>9</v>
      </c>
      <c r="B53" s="6" t="s">
        <v>1241</v>
      </c>
      <c r="C53" s="6" t="s">
        <v>22</v>
      </c>
      <c r="D53" s="6" t="s">
        <v>23</v>
      </c>
      <c r="E53" s="6" t="s">
        <v>2767</v>
      </c>
      <c r="F53" s="6" t="s">
        <v>2771</v>
      </c>
      <c r="G53" s="6">
        <v>63</v>
      </c>
      <c r="H53" s="6">
        <v>69</v>
      </c>
      <c r="I53" s="7">
        <v>42409</v>
      </c>
      <c r="J53" s="7">
        <v>42434</v>
      </c>
      <c r="K53" s="7" t="s">
        <v>2535</v>
      </c>
      <c r="L53" s="17">
        <f t="shared" si="14"/>
        <v>245.99</v>
      </c>
      <c r="M53" s="20">
        <f t="shared" si="5"/>
        <v>0.96829139395910402</v>
      </c>
      <c r="N53" s="6" t="s">
        <v>694</v>
      </c>
      <c r="O53" s="6">
        <v>4200000</v>
      </c>
      <c r="P53" s="6">
        <v>4035000</v>
      </c>
      <c r="Q53" s="6">
        <f t="shared" si="0"/>
        <v>-165000</v>
      </c>
      <c r="R53" s="8">
        <f t="shared" si="1"/>
        <v>-3.9285714285714285E-2</v>
      </c>
      <c r="S53" s="6">
        <v>149642</v>
      </c>
      <c r="T53" s="9">
        <f t="shared" si="6"/>
        <v>69041.936507936509</v>
      </c>
      <c r="U53" s="6">
        <v>66423</v>
      </c>
      <c r="V53" s="9">
        <f t="shared" si="2"/>
        <v>-2618.9365079365089</v>
      </c>
      <c r="W53" s="8">
        <f t="shared" si="3"/>
        <v>-3.7932547092381412E-2</v>
      </c>
      <c r="X53" s="22">
        <f t="shared" si="7"/>
        <v>66852.712942905797</v>
      </c>
      <c r="Y53" s="22">
        <f t="shared" si="8"/>
        <v>64316.819260945565</v>
      </c>
      <c r="Z53" s="22">
        <f t="shared" si="9"/>
        <v>-2535.8936819602313</v>
      </c>
      <c r="AA53" s="8">
        <f t="shared" si="10"/>
        <v>-3.7932547092381426E-2</v>
      </c>
      <c r="AB53" s="22">
        <f t="shared" si="11"/>
        <v>4051959.6134395706</v>
      </c>
      <c r="AC53" s="10">
        <v>1502</v>
      </c>
      <c r="AD53" s="6">
        <v>1988</v>
      </c>
      <c r="AE53" s="6">
        <f t="shared" si="4"/>
        <v>28</v>
      </c>
      <c r="AF53" s="6" t="s">
        <v>123</v>
      </c>
    </row>
    <row r="54" spans="1:32" x14ac:dyDescent="0.2">
      <c r="A54">
        <v>10</v>
      </c>
      <c r="B54" s="6" t="s">
        <v>816</v>
      </c>
      <c r="C54" s="6" t="s">
        <v>22</v>
      </c>
      <c r="D54" s="6" t="s">
        <v>23</v>
      </c>
      <c r="E54" s="6" t="s">
        <v>2767</v>
      </c>
      <c r="F54" s="6" t="s">
        <v>2771</v>
      </c>
      <c r="G54" s="6">
        <v>52</v>
      </c>
      <c r="H54" s="6">
        <v>57</v>
      </c>
      <c r="I54" s="7">
        <v>42426</v>
      </c>
      <c r="J54" s="7">
        <v>42436</v>
      </c>
      <c r="K54" s="7" t="s">
        <v>2535</v>
      </c>
      <c r="L54" s="17">
        <f t="shared" si="14"/>
        <v>245.99</v>
      </c>
      <c r="M54" s="20">
        <f t="shared" si="5"/>
        <v>0.96829139395910402</v>
      </c>
      <c r="N54" s="6" t="s">
        <v>36</v>
      </c>
      <c r="O54" s="6">
        <v>2650000</v>
      </c>
      <c r="P54" s="6">
        <v>3090000</v>
      </c>
      <c r="Q54" s="6">
        <f t="shared" si="0"/>
        <v>440000</v>
      </c>
      <c r="R54" s="8">
        <f t="shared" si="1"/>
        <v>0.16603773584905659</v>
      </c>
      <c r="S54" s="6">
        <v>26004</v>
      </c>
      <c r="T54" s="9">
        <f t="shared" si="6"/>
        <v>51461.615384615383</v>
      </c>
      <c r="U54" s="6">
        <v>59923</v>
      </c>
      <c r="V54" s="9">
        <f t="shared" si="2"/>
        <v>8461.3846153846171</v>
      </c>
      <c r="W54" s="8">
        <f t="shared" si="3"/>
        <v>0.16442127889195984</v>
      </c>
      <c r="X54" s="22">
        <f t="shared" si="7"/>
        <v>49829.839296156504</v>
      </c>
      <c r="Y54" s="22">
        <f t="shared" si="8"/>
        <v>58022.925200211394</v>
      </c>
      <c r="Z54" s="22">
        <f t="shared" si="9"/>
        <v>8193.0859040548894</v>
      </c>
      <c r="AA54" s="8">
        <f t="shared" si="10"/>
        <v>0.16442127889195987</v>
      </c>
      <c r="AB54" s="22">
        <f t="shared" si="11"/>
        <v>3017192.1104109925</v>
      </c>
      <c r="AC54" s="10">
        <v>4640</v>
      </c>
      <c r="AD54" s="6">
        <v>1990</v>
      </c>
      <c r="AE54" s="6">
        <f t="shared" si="4"/>
        <v>26</v>
      </c>
      <c r="AF54" s="6" t="s">
        <v>102</v>
      </c>
    </row>
    <row r="55" spans="1:32" x14ac:dyDescent="0.2">
      <c r="A55">
        <v>10</v>
      </c>
      <c r="B55" s="6" t="s">
        <v>423</v>
      </c>
      <c r="C55" s="6" t="s">
        <v>22</v>
      </c>
      <c r="D55" s="6" t="s">
        <v>23</v>
      </c>
      <c r="E55" s="6" t="s">
        <v>2767</v>
      </c>
      <c r="F55" s="6" t="s">
        <v>2771</v>
      </c>
      <c r="G55" s="6">
        <v>41</v>
      </c>
      <c r="H55" s="6">
        <v>46</v>
      </c>
      <c r="I55" s="7">
        <v>42426</v>
      </c>
      <c r="J55" s="7">
        <v>42436</v>
      </c>
      <c r="K55" s="7" t="s">
        <v>2535</v>
      </c>
      <c r="L55" s="17">
        <f t="shared" si="14"/>
        <v>245.99</v>
      </c>
      <c r="M55" s="20">
        <f t="shared" si="5"/>
        <v>0.96829139395910402</v>
      </c>
      <c r="N55" s="6" t="s">
        <v>36</v>
      </c>
      <c r="O55" s="6">
        <v>2190000</v>
      </c>
      <c r="P55" s="6">
        <v>2870000</v>
      </c>
      <c r="Q55" s="6">
        <f t="shared" si="0"/>
        <v>680000</v>
      </c>
      <c r="R55" s="8">
        <f t="shared" si="1"/>
        <v>0.31050228310502281</v>
      </c>
      <c r="S55" s="6">
        <v>29070</v>
      </c>
      <c r="T55" s="9">
        <f t="shared" si="6"/>
        <v>54123.658536585368</v>
      </c>
      <c r="U55" s="6">
        <v>70709</v>
      </c>
      <c r="V55" s="9">
        <f t="shared" si="2"/>
        <v>16585.341463414632</v>
      </c>
      <c r="W55" s="8">
        <f t="shared" si="3"/>
        <v>0.30643422695092987</v>
      </c>
      <c r="X55" s="22">
        <f t="shared" si="7"/>
        <v>52407.472770556808</v>
      </c>
      <c r="Y55" s="22">
        <f t="shared" si="8"/>
        <v>68466.916175454287</v>
      </c>
      <c r="Z55" s="22">
        <f t="shared" si="9"/>
        <v>16059.44340489748</v>
      </c>
      <c r="AA55" s="8">
        <f t="shared" si="10"/>
        <v>0.30643422695092981</v>
      </c>
      <c r="AB55" s="22">
        <f t="shared" si="11"/>
        <v>2807143.5631936258</v>
      </c>
      <c r="AC55" s="10">
        <v>3196</v>
      </c>
      <c r="AD55" s="6">
        <v>1990</v>
      </c>
      <c r="AE55" s="6">
        <f t="shared" si="4"/>
        <v>26</v>
      </c>
      <c r="AF55" s="6" t="s">
        <v>37</v>
      </c>
    </row>
    <row r="56" spans="1:32" x14ac:dyDescent="0.2">
      <c r="A56">
        <v>10</v>
      </c>
      <c r="B56" s="6" t="s">
        <v>1339</v>
      </c>
      <c r="C56" s="6" t="s">
        <v>22</v>
      </c>
      <c r="D56" s="6" t="s">
        <v>23</v>
      </c>
      <c r="E56" s="6" t="s">
        <v>2767</v>
      </c>
      <c r="F56" s="6" t="s">
        <v>2771</v>
      </c>
      <c r="G56" s="6">
        <v>66</v>
      </c>
      <c r="H56" s="6">
        <v>75</v>
      </c>
      <c r="I56" s="7">
        <v>42426</v>
      </c>
      <c r="J56" s="7">
        <v>42437</v>
      </c>
      <c r="K56" s="7" t="s">
        <v>2535</v>
      </c>
      <c r="L56" s="17">
        <f t="shared" si="14"/>
        <v>245.99</v>
      </c>
      <c r="M56" s="20">
        <f t="shared" si="5"/>
        <v>0.96829139395910402</v>
      </c>
      <c r="N56" s="6" t="s">
        <v>24</v>
      </c>
      <c r="O56" s="6">
        <v>3190000</v>
      </c>
      <c r="P56" s="6">
        <v>3300000</v>
      </c>
      <c r="Q56" s="6">
        <f t="shared" si="0"/>
        <v>110000</v>
      </c>
      <c r="R56" s="8">
        <f t="shared" si="1"/>
        <v>3.4482758620689655E-2</v>
      </c>
      <c r="S56" s="6"/>
      <c r="T56" s="9">
        <f t="shared" si="6"/>
        <v>48333.333333333336</v>
      </c>
      <c r="U56" s="6">
        <v>50000</v>
      </c>
      <c r="V56" s="9">
        <f t="shared" si="2"/>
        <v>1666.6666666666642</v>
      </c>
      <c r="W56" s="8">
        <f t="shared" si="3"/>
        <v>3.4482758620689606E-2</v>
      </c>
      <c r="X56" s="22">
        <f t="shared" si="7"/>
        <v>46800.750708023363</v>
      </c>
      <c r="Y56" s="22">
        <f t="shared" si="8"/>
        <v>48414.569697955201</v>
      </c>
      <c r="Z56" s="22">
        <f t="shared" si="9"/>
        <v>1613.8189899318386</v>
      </c>
      <c r="AA56" s="8">
        <f t="shared" si="10"/>
        <v>3.448275862068962E-2</v>
      </c>
      <c r="AB56" s="22">
        <f t="shared" si="11"/>
        <v>3195361.6000650432</v>
      </c>
      <c r="AC56" s="6">
        <v>471</v>
      </c>
      <c r="AD56" s="6">
        <v>1994</v>
      </c>
      <c r="AE56" s="6">
        <f t="shared" si="4"/>
        <v>22</v>
      </c>
      <c r="AF56" s="6" t="s">
        <v>37</v>
      </c>
    </row>
    <row r="57" spans="1:32" x14ac:dyDescent="0.2">
      <c r="A57">
        <v>10</v>
      </c>
      <c r="B57" s="6" t="s">
        <v>1145</v>
      </c>
      <c r="C57" s="6" t="s">
        <v>22</v>
      </c>
      <c r="D57" s="6" t="s">
        <v>23</v>
      </c>
      <c r="E57" s="6" t="s">
        <v>2767</v>
      </c>
      <c r="F57" s="6" t="s">
        <v>2771</v>
      </c>
      <c r="G57" s="6">
        <v>65</v>
      </c>
      <c r="H57" s="6">
        <v>71</v>
      </c>
      <c r="I57" s="7">
        <v>42427</v>
      </c>
      <c r="J57" s="7">
        <v>42437</v>
      </c>
      <c r="K57" s="7" t="s">
        <v>2535</v>
      </c>
      <c r="L57" s="17">
        <f t="shared" si="14"/>
        <v>245.99</v>
      </c>
      <c r="M57" s="20">
        <f t="shared" si="5"/>
        <v>0.96829139395910402</v>
      </c>
      <c r="N57" s="6" t="s">
        <v>36</v>
      </c>
      <c r="O57" s="6">
        <v>2800000</v>
      </c>
      <c r="P57" s="6">
        <v>3150000</v>
      </c>
      <c r="Q57" s="6">
        <f t="shared" si="0"/>
        <v>350000</v>
      </c>
      <c r="R57" s="8">
        <f t="shared" si="1"/>
        <v>0.125</v>
      </c>
      <c r="S57" s="6">
        <v>3061</v>
      </c>
      <c r="T57" s="9">
        <f t="shared" si="6"/>
        <v>43124.015384615384</v>
      </c>
      <c r="U57" s="6">
        <v>48509</v>
      </c>
      <c r="V57" s="9">
        <f t="shared" si="2"/>
        <v>5384.9846153846156</v>
      </c>
      <c r="W57" s="8">
        <f t="shared" si="3"/>
        <v>0.12487205950922937</v>
      </c>
      <c r="X57" s="22">
        <f t="shared" si="7"/>
        <v>41756.612969883077</v>
      </c>
      <c r="Y57" s="22">
        <f t="shared" si="8"/>
        <v>46970.847229562176</v>
      </c>
      <c r="Z57" s="22">
        <f t="shared" si="9"/>
        <v>5214.2342596790986</v>
      </c>
      <c r="AA57" s="8">
        <f t="shared" si="10"/>
        <v>0.12487205950922937</v>
      </c>
      <c r="AB57" s="22">
        <f t="shared" si="11"/>
        <v>3053105.0699215415</v>
      </c>
      <c r="AC57" s="6">
        <v>972</v>
      </c>
      <c r="AD57" s="6">
        <v>1989</v>
      </c>
      <c r="AE57" s="6">
        <f t="shared" si="4"/>
        <v>27</v>
      </c>
      <c r="AF57" s="6" t="s">
        <v>433</v>
      </c>
    </row>
    <row r="58" spans="1:32" x14ac:dyDescent="0.2">
      <c r="A58">
        <v>10</v>
      </c>
      <c r="B58" s="6" t="s">
        <v>817</v>
      </c>
      <c r="C58" s="6" t="s">
        <v>22</v>
      </c>
      <c r="D58" s="6" t="s">
        <v>23</v>
      </c>
      <c r="E58" s="6" t="s">
        <v>2767</v>
      </c>
      <c r="F58" s="6" t="s">
        <v>2771</v>
      </c>
      <c r="G58" s="6">
        <v>52</v>
      </c>
      <c r="H58" s="6">
        <v>59</v>
      </c>
      <c r="I58" s="7">
        <v>42425</v>
      </c>
      <c r="J58" s="7">
        <v>42437</v>
      </c>
      <c r="K58" s="7" t="s">
        <v>2535</v>
      </c>
      <c r="L58" s="17">
        <f t="shared" si="14"/>
        <v>245.99</v>
      </c>
      <c r="M58" s="20">
        <f t="shared" si="5"/>
        <v>0.96829139395910402</v>
      </c>
      <c r="N58" s="6" t="s">
        <v>32</v>
      </c>
      <c r="O58" s="6">
        <v>2590000</v>
      </c>
      <c r="P58" s="6">
        <v>3400000</v>
      </c>
      <c r="Q58" s="6">
        <f t="shared" si="0"/>
        <v>810000</v>
      </c>
      <c r="R58" s="8">
        <f t="shared" si="1"/>
        <v>0.31274131274131273</v>
      </c>
      <c r="S58" s="6"/>
      <c r="T58" s="9">
        <f t="shared" si="6"/>
        <v>49807.692307692305</v>
      </c>
      <c r="U58" s="6">
        <v>65385</v>
      </c>
      <c r="V58" s="9">
        <f t="shared" si="2"/>
        <v>15577.307692307695</v>
      </c>
      <c r="W58" s="8">
        <f t="shared" si="3"/>
        <v>0.31274903474903482</v>
      </c>
      <c r="X58" s="22">
        <f t="shared" si="7"/>
        <v>48228.359814501528</v>
      </c>
      <c r="Y58" s="22">
        <f t="shared" si="8"/>
        <v>63311.732794016018</v>
      </c>
      <c r="Z58" s="22">
        <f t="shared" si="9"/>
        <v>15083.37297951449</v>
      </c>
      <c r="AA58" s="8">
        <f t="shared" si="10"/>
        <v>0.31274903474903476</v>
      </c>
      <c r="AB58" s="22">
        <f t="shared" si="11"/>
        <v>3292210.1052888329</v>
      </c>
      <c r="AC58" s="10">
        <v>21284</v>
      </c>
      <c r="AD58" s="6">
        <v>1984</v>
      </c>
      <c r="AE58" s="6">
        <f t="shared" si="4"/>
        <v>32</v>
      </c>
      <c r="AF58" s="6" t="s">
        <v>37</v>
      </c>
    </row>
    <row r="59" spans="1:32" x14ac:dyDescent="0.2">
      <c r="A59">
        <v>10</v>
      </c>
      <c r="B59" s="6" t="s">
        <v>1894</v>
      </c>
      <c r="C59" s="6" t="s">
        <v>22</v>
      </c>
      <c r="D59" s="6" t="s">
        <v>23</v>
      </c>
      <c r="E59" s="6" t="s">
        <v>2767</v>
      </c>
      <c r="F59" s="6" t="s">
        <v>2771</v>
      </c>
      <c r="G59" s="6">
        <v>82</v>
      </c>
      <c r="H59" s="6">
        <v>93</v>
      </c>
      <c r="I59" s="7">
        <v>42427</v>
      </c>
      <c r="J59" s="7">
        <v>42438</v>
      </c>
      <c r="K59" s="7" t="s">
        <v>2535</v>
      </c>
      <c r="L59" s="17">
        <f t="shared" si="14"/>
        <v>245.99</v>
      </c>
      <c r="M59" s="20">
        <f t="shared" si="5"/>
        <v>0.96829139395910402</v>
      </c>
      <c r="N59" s="6" t="s">
        <v>24</v>
      </c>
      <c r="O59" s="6">
        <v>4950000</v>
      </c>
      <c r="P59" s="6">
        <v>4850000</v>
      </c>
      <c r="Q59" s="6">
        <f t="shared" si="0"/>
        <v>-100000</v>
      </c>
      <c r="R59" s="8">
        <f t="shared" si="1"/>
        <v>-2.0202020202020204E-2</v>
      </c>
      <c r="S59" s="6"/>
      <c r="T59" s="9">
        <f t="shared" si="6"/>
        <v>60365.853658536587</v>
      </c>
      <c r="U59" s="6">
        <v>59146</v>
      </c>
      <c r="V59" s="9">
        <f t="shared" si="2"/>
        <v>-1219.8536585365873</v>
      </c>
      <c r="W59" s="8">
        <f t="shared" si="3"/>
        <v>-2.0207676767676798E-2</v>
      </c>
      <c r="X59" s="22">
        <f t="shared" si="7"/>
        <v>58451.736586555671</v>
      </c>
      <c r="Y59" s="22">
        <f t="shared" si="8"/>
        <v>57270.562787105169</v>
      </c>
      <c r="Z59" s="22">
        <f t="shared" si="9"/>
        <v>-1181.173799450502</v>
      </c>
      <c r="AA59" s="8">
        <f t="shared" si="10"/>
        <v>-2.0207676767676746E-2</v>
      </c>
      <c r="AB59" s="22">
        <f t="shared" si="11"/>
        <v>4696186.148542624</v>
      </c>
      <c r="AC59" s="10">
        <v>4661</v>
      </c>
      <c r="AD59" s="6">
        <v>2014</v>
      </c>
      <c r="AE59" s="6">
        <f t="shared" si="4"/>
        <v>2</v>
      </c>
      <c r="AF59" s="6" t="s">
        <v>523</v>
      </c>
    </row>
    <row r="60" spans="1:32" x14ac:dyDescent="0.2">
      <c r="A60">
        <v>10</v>
      </c>
      <c r="B60" s="6" t="s">
        <v>1145</v>
      </c>
      <c r="C60" s="6" t="s">
        <v>22</v>
      </c>
      <c r="D60" s="6" t="s">
        <v>23</v>
      </c>
      <c r="E60" s="6" t="s">
        <v>2767</v>
      </c>
      <c r="F60" s="6" t="s">
        <v>2771</v>
      </c>
      <c r="G60" s="6">
        <v>60</v>
      </c>
      <c r="H60" s="6">
        <v>66</v>
      </c>
      <c r="I60" s="7">
        <v>42428</v>
      </c>
      <c r="J60" s="7">
        <v>42438</v>
      </c>
      <c r="K60" s="7" t="s">
        <v>2535</v>
      </c>
      <c r="L60" s="17">
        <f t="shared" si="14"/>
        <v>245.99</v>
      </c>
      <c r="M60" s="20">
        <f t="shared" si="5"/>
        <v>0.96829139395910402</v>
      </c>
      <c r="N60" s="6" t="s">
        <v>36</v>
      </c>
      <c r="O60" s="6">
        <v>2890000</v>
      </c>
      <c r="P60" s="6">
        <v>3000000</v>
      </c>
      <c r="Q60" s="6">
        <f t="shared" si="0"/>
        <v>110000</v>
      </c>
      <c r="R60" s="8">
        <f t="shared" si="1"/>
        <v>3.8062283737024222E-2</v>
      </c>
      <c r="S60" s="6">
        <v>2900</v>
      </c>
      <c r="T60" s="9">
        <f t="shared" si="6"/>
        <v>48215</v>
      </c>
      <c r="U60" s="6">
        <v>50048</v>
      </c>
      <c r="V60" s="9">
        <f t="shared" si="2"/>
        <v>1833</v>
      </c>
      <c r="W60" s="8">
        <f t="shared" si="3"/>
        <v>3.8017214559784303E-2</v>
      </c>
      <c r="X60" s="22">
        <f t="shared" si="7"/>
        <v>46686.169559738199</v>
      </c>
      <c r="Y60" s="22">
        <f t="shared" si="8"/>
        <v>48461.04768486524</v>
      </c>
      <c r="Z60" s="22">
        <f t="shared" si="9"/>
        <v>1774.8781251270411</v>
      </c>
      <c r="AA60" s="8">
        <f t="shared" si="10"/>
        <v>3.8017214559784372E-2</v>
      </c>
      <c r="AB60" s="22">
        <f t="shared" si="11"/>
        <v>2907662.8610919146</v>
      </c>
      <c r="AC60" s="6">
        <v>971</v>
      </c>
      <c r="AD60" s="6">
        <v>1989</v>
      </c>
      <c r="AE60" s="6">
        <f t="shared" si="4"/>
        <v>27</v>
      </c>
      <c r="AF60" s="6" t="s">
        <v>37</v>
      </c>
    </row>
    <row r="61" spans="1:32" x14ac:dyDescent="0.2">
      <c r="A61">
        <v>10</v>
      </c>
      <c r="B61" s="6" t="s">
        <v>1773</v>
      </c>
      <c r="C61" s="6" t="s">
        <v>22</v>
      </c>
      <c r="D61" s="6" t="s">
        <v>23</v>
      </c>
      <c r="E61" s="6" t="s">
        <v>2767</v>
      </c>
      <c r="F61" s="6" t="s">
        <v>2771</v>
      </c>
      <c r="G61" s="6">
        <v>78</v>
      </c>
      <c r="H61" s="6">
        <v>94</v>
      </c>
      <c r="I61" s="7">
        <v>42426</v>
      </c>
      <c r="J61" s="7">
        <v>42438</v>
      </c>
      <c r="K61" s="7" t="s">
        <v>2535</v>
      </c>
      <c r="L61" s="17">
        <f t="shared" si="14"/>
        <v>245.99</v>
      </c>
      <c r="M61" s="20">
        <f t="shared" si="5"/>
        <v>0.96829139395910402</v>
      </c>
      <c r="N61" s="6" t="s">
        <v>32</v>
      </c>
      <c r="O61" s="6">
        <v>3900000</v>
      </c>
      <c r="P61" s="6">
        <v>4175000</v>
      </c>
      <c r="Q61" s="6">
        <f t="shared" si="0"/>
        <v>275000</v>
      </c>
      <c r="R61" s="8">
        <f t="shared" si="1"/>
        <v>7.0512820512820512E-2</v>
      </c>
      <c r="S61" s="6"/>
      <c r="T61" s="9">
        <f t="shared" si="6"/>
        <v>50000</v>
      </c>
      <c r="U61" s="6">
        <v>53526</v>
      </c>
      <c r="V61" s="9">
        <f t="shared" si="2"/>
        <v>3526</v>
      </c>
      <c r="W61" s="8">
        <f t="shared" si="3"/>
        <v>7.0519999999999999E-2</v>
      </c>
      <c r="X61" s="22">
        <f t="shared" si="7"/>
        <v>48414.569697955201</v>
      </c>
      <c r="Y61" s="22">
        <f t="shared" si="8"/>
        <v>51828.765153054999</v>
      </c>
      <c r="Z61" s="22">
        <f t="shared" si="9"/>
        <v>3414.195455099798</v>
      </c>
      <c r="AA61" s="8">
        <f t="shared" si="10"/>
        <v>7.0519999999999944E-2</v>
      </c>
      <c r="AB61" s="22">
        <f t="shared" si="11"/>
        <v>4042643.6819382901</v>
      </c>
      <c r="AC61" s="6">
        <v>368</v>
      </c>
      <c r="AD61" s="6">
        <v>1870</v>
      </c>
      <c r="AE61" s="6">
        <f t="shared" si="4"/>
        <v>146</v>
      </c>
      <c r="AF61" s="6" t="s">
        <v>295</v>
      </c>
    </row>
    <row r="62" spans="1:32" x14ac:dyDescent="0.2">
      <c r="A62">
        <v>11</v>
      </c>
      <c r="B62" s="6" t="s">
        <v>1841</v>
      </c>
      <c r="C62" s="6" t="s">
        <v>22</v>
      </c>
      <c r="D62" s="6" t="s">
        <v>23</v>
      </c>
      <c r="E62" s="6" t="s">
        <v>2767</v>
      </c>
      <c r="F62" s="6" t="s">
        <v>2771</v>
      </c>
      <c r="G62" s="6">
        <v>80</v>
      </c>
      <c r="H62" s="6">
        <v>90</v>
      </c>
      <c r="I62" s="7">
        <v>42433</v>
      </c>
      <c r="J62" s="7">
        <v>42443</v>
      </c>
      <c r="K62" s="7" t="s">
        <v>2535</v>
      </c>
      <c r="L62" s="17">
        <f t="shared" si="14"/>
        <v>245.99</v>
      </c>
      <c r="M62" s="20">
        <f t="shared" si="5"/>
        <v>0.96829139395910402</v>
      </c>
      <c r="N62" s="6" t="s">
        <v>36</v>
      </c>
      <c r="O62" s="6">
        <v>4800000</v>
      </c>
      <c r="P62" s="6">
        <v>5400000</v>
      </c>
      <c r="Q62" s="6">
        <f t="shared" ref="Q62:Q124" si="15">P62-O62</f>
        <v>600000</v>
      </c>
      <c r="R62" s="8">
        <f t="shared" ref="R62:R124" si="16">Q62/O62</f>
        <v>0.125</v>
      </c>
      <c r="S62" s="6"/>
      <c r="T62" s="9">
        <f t="shared" si="6"/>
        <v>60000</v>
      </c>
      <c r="U62" s="6">
        <v>67500</v>
      </c>
      <c r="V62" s="9">
        <f t="shared" ref="V62:V124" si="17">U62-T62</f>
        <v>7500</v>
      </c>
      <c r="W62" s="8">
        <f t="shared" ref="W62:W124" si="18">V62/T62</f>
        <v>0.125</v>
      </c>
      <c r="X62" s="22">
        <f t="shared" si="7"/>
        <v>58097.48363754624</v>
      </c>
      <c r="Y62" s="22">
        <f t="shared" si="8"/>
        <v>65359.669092239521</v>
      </c>
      <c r="Z62" s="22">
        <f t="shared" si="9"/>
        <v>7262.1854546932809</v>
      </c>
      <c r="AA62" s="8">
        <f t="shared" si="10"/>
        <v>0.12500000000000003</v>
      </c>
      <c r="AB62" s="22">
        <f t="shared" si="11"/>
        <v>5228773.5273791617</v>
      </c>
      <c r="AC62" s="10">
        <v>2811</v>
      </c>
      <c r="AD62" s="6">
        <v>2012</v>
      </c>
      <c r="AE62" s="6">
        <f t="shared" ref="AE62:AE124" si="19">2016-AD62</f>
        <v>4</v>
      </c>
      <c r="AF62" s="6" t="s">
        <v>37</v>
      </c>
    </row>
    <row r="63" spans="1:32" x14ac:dyDescent="0.2">
      <c r="A63">
        <v>11</v>
      </c>
      <c r="B63" s="6" t="s">
        <v>607</v>
      </c>
      <c r="C63" s="6" t="s">
        <v>22</v>
      </c>
      <c r="D63" s="6" t="s">
        <v>23</v>
      </c>
      <c r="E63" s="6" t="s">
        <v>2767</v>
      </c>
      <c r="F63" s="6" t="s">
        <v>2771</v>
      </c>
      <c r="G63" s="6">
        <v>47</v>
      </c>
      <c r="H63" s="6">
        <v>52</v>
      </c>
      <c r="I63" s="7">
        <v>42434</v>
      </c>
      <c r="J63" s="7">
        <v>42444</v>
      </c>
      <c r="K63" s="7" t="s">
        <v>2535</v>
      </c>
      <c r="L63" s="17">
        <f t="shared" si="14"/>
        <v>245.99</v>
      </c>
      <c r="M63" s="20">
        <f t="shared" ref="M63:M125" si="20">$L$2/L63</f>
        <v>0.96829139395910402</v>
      </c>
      <c r="N63" s="6" t="s">
        <v>36</v>
      </c>
      <c r="O63" s="6">
        <v>3800000</v>
      </c>
      <c r="P63" s="6">
        <v>3800000</v>
      </c>
      <c r="Q63" s="6">
        <f t="shared" si="15"/>
        <v>0</v>
      </c>
      <c r="R63" s="8">
        <f t="shared" si="16"/>
        <v>0</v>
      </c>
      <c r="S63" s="6"/>
      <c r="T63" s="9">
        <f t="shared" si="6"/>
        <v>80851.063829787236</v>
      </c>
      <c r="U63" s="6">
        <v>80851</v>
      </c>
      <c r="V63" s="9">
        <f t="shared" si="17"/>
        <v>-6.3829787235590629E-2</v>
      </c>
      <c r="W63" s="8">
        <f t="shared" si="18"/>
        <v>-7.8947368422967358E-7</v>
      </c>
      <c r="X63" s="22">
        <f t="shared" ref="X63:X125" si="21">T63*M63</f>
        <v>78287.389298821174</v>
      </c>
      <c r="Y63" s="22">
        <f t="shared" ref="Y63:Y125" si="22">U63*M63</f>
        <v>78287.327492987519</v>
      </c>
      <c r="Z63" s="22">
        <f t="shared" si="9"/>
        <v>-6.1805833654943854E-2</v>
      </c>
      <c r="AA63" s="8">
        <f t="shared" si="10"/>
        <v>-7.8947368418472101E-7</v>
      </c>
      <c r="AB63" s="22">
        <f t="shared" si="11"/>
        <v>3679504.3921704134</v>
      </c>
      <c r="AC63" s="10">
        <v>3394</v>
      </c>
      <c r="AD63" s="6">
        <v>2013</v>
      </c>
      <c r="AE63" s="6">
        <f t="shared" si="19"/>
        <v>3</v>
      </c>
      <c r="AF63" s="6" t="s">
        <v>27</v>
      </c>
    </row>
    <row r="64" spans="1:32" x14ac:dyDescent="0.2">
      <c r="A64">
        <v>11</v>
      </c>
      <c r="B64" s="6" t="s">
        <v>654</v>
      </c>
      <c r="C64" s="6" t="s">
        <v>22</v>
      </c>
      <c r="D64" s="6" t="s">
        <v>23</v>
      </c>
      <c r="E64" s="6" t="s">
        <v>2767</v>
      </c>
      <c r="F64" s="6" t="s">
        <v>2771</v>
      </c>
      <c r="G64" s="6">
        <v>48</v>
      </c>
      <c r="H64" s="6">
        <v>54</v>
      </c>
      <c r="I64" s="7">
        <v>42417</v>
      </c>
      <c r="J64" s="7">
        <v>42444</v>
      </c>
      <c r="K64" s="7" t="s">
        <v>2535</v>
      </c>
      <c r="L64" s="17">
        <f t="shared" si="14"/>
        <v>245.99</v>
      </c>
      <c r="M64" s="20">
        <f t="shared" si="20"/>
        <v>0.96829139395910402</v>
      </c>
      <c r="N64" s="6" t="s">
        <v>144</v>
      </c>
      <c r="O64" s="6">
        <v>4085000</v>
      </c>
      <c r="P64" s="6">
        <v>4000000</v>
      </c>
      <c r="Q64" s="6">
        <f t="shared" si="15"/>
        <v>-85000</v>
      </c>
      <c r="R64" s="8">
        <f t="shared" si="16"/>
        <v>-2.0807833537331701E-2</v>
      </c>
      <c r="S64" s="6"/>
      <c r="T64" s="9">
        <f t="shared" si="6"/>
        <v>85104.166666666672</v>
      </c>
      <c r="U64" s="6">
        <v>83333</v>
      </c>
      <c r="V64" s="9">
        <f t="shared" si="17"/>
        <v>-1771.1666666666715</v>
      </c>
      <c r="W64" s="8">
        <f t="shared" si="18"/>
        <v>-2.0811750305997606E-2</v>
      </c>
      <c r="X64" s="22">
        <f t="shared" si="21"/>
        <v>82405.632173394581</v>
      </c>
      <c r="Y64" s="22">
        <f t="shared" si="22"/>
        <v>80690.626732794015</v>
      </c>
      <c r="Z64" s="22">
        <f t="shared" si="9"/>
        <v>-1715.0054406005656</v>
      </c>
      <c r="AA64" s="8">
        <f t="shared" si="10"/>
        <v>-2.0811750305997544E-2</v>
      </c>
      <c r="AB64" s="22">
        <f t="shared" si="11"/>
        <v>3873150.0831741127</v>
      </c>
      <c r="AC64" s="10">
        <v>3394</v>
      </c>
      <c r="AD64" s="6">
        <v>2012</v>
      </c>
      <c r="AE64" s="6">
        <f t="shared" si="19"/>
        <v>4</v>
      </c>
      <c r="AF64" s="6" t="s">
        <v>27</v>
      </c>
    </row>
    <row r="65" spans="1:32" x14ac:dyDescent="0.2">
      <c r="A65">
        <v>11</v>
      </c>
      <c r="B65" s="6" t="s">
        <v>444</v>
      </c>
      <c r="C65" s="6" t="s">
        <v>22</v>
      </c>
      <c r="D65" s="6" t="s">
        <v>23</v>
      </c>
      <c r="E65" s="6" t="s">
        <v>2767</v>
      </c>
      <c r="F65" s="6" t="s">
        <v>2771</v>
      </c>
      <c r="G65" s="6">
        <v>57</v>
      </c>
      <c r="H65" s="6">
        <v>65</v>
      </c>
      <c r="I65" s="7">
        <v>42433</v>
      </c>
      <c r="J65" s="7">
        <v>42444</v>
      </c>
      <c r="K65" s="7" t="s">
        <v>2535</v>
      </c>
      <c r="L65" s="17">
        <f t="shared" si="14"/>
        <v>245.99</v>
      </c>
      <c r="M65" s="20">
        <f t="shared" si="20"/>
        <v>0.96829139395910402</v>
      </c>
      <c r="N65" s="6" t="s">
        <v>24</v>
      </c>
      <c r="O65" s="6">
        <v>3250000</v>
      </c>
      <c r="P65" s="6">
        <v>3420000</v>
      </c>
      <c r="Q65" s="6">
        <f t="shared" si="15"/>
        <v>170000</v>
      </c>
      <c r="R65" s="8">
        <f t="shared" si="16"/>
        <v>5.2307692307692305E-2</v>
      </c>
      <c r="S65" s="6"/>
      <c r="T65" s="9">
        <f t="shared" si="6"/>
        <v>57017.543859649122</v>
      </c>
      <c r="U65" s="6">
        <v>60000</v>
      </c>
      <c r="V65" s="9">
        <f t="shared" si="17"/>
        <v>2982.4561403508778</v>
      </c>
      <c r="W65" s="8">
        <f t="shared" si="18"/>
        <v>5.2307692307692319E-2</v>
      </c>
      <c r="X65" s="22">
        <f t="shared" si="21"/>
        <v>55209.597023984003</v>
      </c>
      <c r="Y65" s="22">
        <f t="shared" si="22"/>
        <v>58097.48363754624</v>
      </c>
      <c r="Z65" s="22">
        <f t="shared" si="9"/>
        <v>2887.8866135622375</v>
      </c>
      <c r="AA65" s="8">
        <f t="shared" si="10"/>
        <v>5.2307692307692256E-2</v>
      </c>
      <c r="AB65" s="22">
        <f t="shared" si="11"/>
        <v>3311556.5673401356</v>
      </c>
      <c r="AC65" s="6">
        <v>890</v>
      </c>
      <c r="AD65" s="6">
        <v>2008</v>
      </c>
      <c r="AE65" s="6">
        <f t="shared" si="19"/>
        <v>8</v>
      </c>
      <c r="AF65" s="6" t="s">
        <v>37</v>
      </c>
    </row>
    <row r="66" spans="1:32" x14ac:dyDescent="0.2">
      <c r="A66">
        <v>11</v>
      </c>
      <c r="B66" s="6" t="s">
        <v>557</v>
      </c>
      <c r="C66" s="6" t="s">
        <v>22</v>
      </c>
      <c r="D66" s="6" t="s">
        <v>23</v>
      </c>
      <c r="E66" s="6" t="s">
        <v>2767</v>
      </c>
      <c r="F66" s="6" t="s">
        <v>2771</v>
      </c>
      <c r="G66" s="6">
        <v>70</v>
      </c>
      <c r="H66" s="6">
        <v>78</v>
      </c>
      <c r="I66" s="7">
        <v>42430</v>
      </c>
      <c r="J66" s="7">
        <v>42444</v>
      </c>
      <c r="K66" s="7" t="s">
        <v>2535</v>
      </c>
      <c r="L66" s="17">
        <f t="shared" si="14"/>
        <v>245.99</v>
      </c>
      <c r="M66" s="20">
        <f t="shared" si="20"/>
        <v>0.96829139395910402</v>
      </c>
      <c r="N66" s="6" t="s">
        <v>62</v>
      </c>
      <c r="O66" s="6">
        <v>3600000</v>
      </c>
      <c r="P66" s="6">
        <v>3500000</v>
      </c>
      <c r="Q66" s="6">
        <f t="shared" si="15"/>
        <v>-100000</v>
      </c>
      <c r="R66" s="8">
        <f t="shared" si="16"/>
        <v>-2.7777777777777776E-2</v>
      </c>
      <c r="S66" s="6">
        <v>14000</v>
      </c>
      <c r="T66" s="9">
        <f t="shared" si="6"/>
        <v>51628.571428571428</v>
      </c>
      <c r="U66" s="6">
        <v>50200</v>
      </c>
      <c r="V66" s="9">
        <f t="shared" si="17"/>
        <v>-1428.5714285714275</v>
      </c>
      <c r="W66" s="8">
        <f t="shared" si="18"/>
        <v>-2.767017155506362E-2</v>
      </c>
      <c r="X66" s="22">
        <f t="shared" si="21"/>
        <v>49991.501396688596</v>
      </c>
      <c r="Y66" s="22">
        <f t="shared" si="22"/>
        <v>48608.227976747025</v>
      </c>
      <c r="Z66" s="22">
        <f t="shared" si="9"/>
        <v>-1383.2734199415718</v>
      </c>
      <c r="AA66" s="8">
        <f t="shared" si="10"/>
        <v>-2.7670171555063534E-2</v>
      </c>
      <c r="AB66" s="22">
        <f t="shared" si="11"/>
        <v>3402575.9583722916</v>
      </c>
      <c r="AC66" s="10">
        <v>12714</v>
      </c>
      <c r="AD66" s="6">
        <v>1991</v>
      </c>
      <c r="AE66" s="6">
        <f t="shared" si="19"/>
        <v>25</v>
      </c>
      <c r="AF66" s="6" t="s">
        <v>191</v>
      </c>
    </row>
    <row r="67" spans="1:32" x14ac:dyDescent="0.2">
      <c r="A67">
        <v>11</v>
      </c>
      <c r="B67" s="6" t="s">
        <v>1741</v>
      </c>
      <c r="C67" s="6" t="s">
        <v>22</v>
      </c>
      <c r="D67" s="6" t="s">
        <v>23</v>
      </c>
      <c r="E67" s="6" t="s">
        <v>2767</v>
      </c>
      <c r="F67" s="6" t="s">
        <v>2771</v>
      </c>
      <c r="G67" s="6">
        <v>77</v>
      </c>
      <c r="H67" s="6">
        <v>84</v>
      </c>
      <c r="I67" s="7">
        <v>42433</v>
      </c>
      <c r="J67" s="7">
        <v>42444</v>
      </c>
      <c r="K67" s="7" t="s">
        <v>2535</v>
      </c>
      <c r="L67" s="17">
        <f t="shared" si="14"/>
        <v>245.99</v>
      </c>
      <c r="M67" s="20">
        <f t="shared" si="20"/>
        <v>0.96829139395910402</v>
      </c>
      <c r="N67" s="6" t="s">
        <v>24</v>
      </c>
      <c r="O67" s="6">
        <v>3800000</v>
      </c>
      <c r="P67" s="6">
        <v>4200000</v>
      </c>
      <c r="Q67" s="6">
        <f t="shared" si="15"/>
        <v>400000</v>
      </c>
      <c r="R67" s="8">
        <f t="shared" si="16"/>
        <v>0.10526315789473684</v>
      </c>
      <c r="S67" s="6">
        <v>39159</v>
      </c>
      <c r="T67" s="9">
        <f t="shared" ref="T67:T130" si="23">(O67+S67)/G67</f>
        <v>49859.207792207795</v>
      </c>
      <c r="U67" s="6">
        <v>55054</v>
      </c>
      <c r="V67" s="9">
        <f t="shared" si="17"/>
        <v>5194.7922077922049</v>
      </c>
      <c r="W67" s="8">
        <f t="shared" si="18"/>
        <v>0.10418922477553021</v>
      </c>
      <c r="X67" s="22">
        <f t="shared" si="21"/>
        <v>48278.241814813504</v>
      </c>
      <c r="Y67" s="22">
        <f t="shared" si="22"/>
        <v>53308.314403024509</v>
      </c>
      <c r="Z67" s="22">
        <f t="shared" ref="Z67:Z130" si="24">Y67-X67</f>
        <v>5030.0725882110055</v>
      </c>
      <c r="AA67" s="8">
        <f t="shared" ref="AA67:AA130" si="25">Z67/X67</f>
        <v>0.10418922477553021</v>
      </c>
      <c r="AB67" s="22">
        <f t="shared" ref="AB67:AB130" si="26">Y67*G67</f>
        <v>4104740.2090328871</v>
      </c>
      <c r="AC67" s="6">
        <v>911</v>
      </c>
      <c r="AD67" s="6">
        <v>1989</v>
      </c>
      <c r="AE67" s="6">
        <f t="shared" si="19"/>
        <v>27</v>
      </c>
      <c r="AF67" s="6" t="s">
        <v>61</v>
      </c>
    </row>
    <row r="68" spans="1:32" x14ac:dyDescent="0.2">
      <c r="A68">
        <v>11</v>
      </c>
      <c r="B68" s="6" t="s">
        <v>1594</v>
      </c>
      <c r="C68" s="6" t="s">
        <v>22</v>
      </c>
      <c r="D68" s="6" t="s">
        <v>23</v>
      </c>
      <c r="E68" s="6" t="s">
        <v>2767</v>
      </c>
      <c r="F68" s="6" t="s">
        <v>2771</v>
      </c>
      <c r="G68" s="6">
        <v>83</v>
      </c>
      <c r="H68" s="6">
        <v>95</v>
      </c>
      <c r="I68" s="7">
        <v>42433</v>
      </c>
      <c r="J68" s="7">
        <v>42445</v>
      </c>
      <c r="K68" s="7" t="s">
        <v>2535</v>
      </c>
      <c r="L68" s="17">
        <f t="shared" si="14"/>
        <v>245.99</v>
      </c>
      <c r="M68" s="20">
        <f t="shared" si="20"/>
        <v>0.96829139395910402</v>
      </c>
      <c r="N68" s="6" t="s">
        <v>32</v>
      </c>
      <c r="O68" s="6">
        <v>4690000</v>
      </c>
      <c r="P68" s="6">
        <v>4650000</v>
      </c>
      <c r="Q68" s="6">
        <f t="shared" si="15"/>
        <v>-40000</v>
      </c>
      <c r="R68" s="8">
        <f t="shared" si="16"/>
        <v>-8.5287846481876331E-3</v>
      </c>
      <c r="S68" s="6"/>
      <c r="T68" s="9">
        <f t="shared" si="23"/>
        <v>56506.024096385539</v>
      </c>
      <c r="U68" s="6">
        <v>56024</v>
      </c>
      <c r="V68" s="9">
        <f t="shared" si="17"/>
        <v>-482.02409638553945</v>
      </c>
      <c r="W68" s="8">
        <f t="shared" si="18"/>
        <v>-8.5304904051172227E-3</v>
      </c>
      <c r="X68" s="22">
        <f t="shared" si="21"/>
        <v>54714.296839375878</v>
      </c>
      <c r="Y68" s="22">
        <f t="shared" si="22"/>
        <v>54247.557055164842</v>
      </c>
      <c r="Z68" s="22">
        <f t="shared" si="24"/>
        <v>-466.73978421103675</v>
      </c>
      <c r="AA68" s="8">
        <f t="shared" si="25"/>
        <v>-8.5304904051173181E-3</v>
      </c>
      <c r="AB68" s="22">
        <f t="shared" si="26"/>
        <v>4502547.2355786823</v>
      </c>
      <c r="AC68" s="6">
        <v>546</v>
      </c>
      <c r="AD68" s="6">
        <v>2001</v>
      </c>
      <c r="AE68" s="6">
        <f t="shared" si="19"/>
        <v>15</v>
      </c>
      <c r="AF68" s="6" t="s">
        <v>460</v>
      </c>
    </row>
    <row r="69" spans="1:32" x14ac:dyDescent="0.2">
      <c r="A69">
        <v>11</v>
      </c>
      <c r="B69" s="6" t="s">
        <v>999</v>
      </c>
      <c r="C69" s="6" t="s">
        <v>22</v>
      </c>
      <c r="D69" s="6" t="s">
        <v>23</v>
      </c>
      <c r="E69" s="6" t="s">
        <v>2767</v>
      </c>
      <c r="F69" s="6" t="s">
        <v>2771</v>
      </c>
      <c r="G69" s="6">
        <v>56</v>
      </c>
      <c r="H69" s="6">
        <v>62</v>
      </c>
      <c r="I69" s="7">
        <v>42433</v>
      </c>
      <c r="J69" s="7">
        <v>42445</v>
      </c>
      <c r="K69" s="7" t="s">
        <v>2535</v>
      </c>
      <c r="L69" s="17">
        <f t="shared" si="14"/>
        <v>245.99</v>
      </c>
      <c r="M69" s="20">
        <f t="shared" si="20"/>
        <v>0.96829139395910402</v>
      </c>
      <c r="N69" s="6" t="s">
        <v>32</v>
      </c>
      <c r="O69" s="6">
        <v>2650000</v>
      </c>
      <c r="P69" s="6">
        <v>3250000</v>
      </c>
      <c r="Q69" s="6">
        <f t="shared" si="15"/>
        <v>600000</v>
      </c>
      <c r="R69" s="8">
        <f t="shared" si="16"/>
        <v>0.22641509433962265</v>
      </c>
      <c r="S69" s="6"/>
      <c r="T69" s="9">
        <f t="shared" si="23"/>
        <v>47321.428571428572</v>
      </c>
      <c r="U69" s="6">
        <v>58036</v>
      </c>
      <c r="V69" s="9">
        <f t="shared" si="17"/>
        <v>10714.571428571428</v>
      </c>
      <c r="W69" s="8">
        <f t="shared" si="18"/>
        <v>0.22642113207547168</v>
      </c>
      <c r="X69" s="22">
        <f t="shared" si="21"/>
        <v>45820.932035564743</v>
      </c>
      <c r="Y69" s="22">
        <f t="shared" si="22"/>
        <v>56195.75933981056</v>
      </c>
      <c r="Z69" s="22">
        <f t="shared" si="24"/>
        <v>10374.827304245817</v>
      </c>
      <c r="AA69" s="8">
        <f t="shared" si="25"/>
        <v>0.22642113207547168</v>
      </c>
      <c r="AB69" s="22">
        <f t="shared" si="26"/>
        <v>3146962.5230293912</v>
      </c>
      <c r="AC69" s="10">
        <v>10305</v>
      </c>
      <c r="AD69" s="6">
        <v>1991</v>
      </c>
      <c r="AE69" s="6">
        <f t="shared" si="19"/>
        <v>25</v>
      </c>
      <c r="AF69" s="6" t="s">
        <v>37</v>
      </c>
    </row>
    <row r="70" spans="1:32" x14ac:dyDescent="0.2">
      <c r="A70">
        <v>11</v>
      </c>
      <c r="B70" s="6" t="s">
        <v>693</v>
      </c>
      <c r="C70" s="6" t="s">
        <v>22</v>
      </c>
      <c r="D70" s="6" t="s">
        <v>23</v>
      </c>
      <c r="E70" s="6" t="s">
        <v>2767</v>
      </c>
      <c r="F70" s="6" t="s">
        <v>2771</v>
      </c>
      <c r="G70" s="6">
        <v>49</v>
      </c>
      <c r="H70" s="6">
        <v>55</v>
      </c>
      <c r="I70" s="7">
        <v>42421</v>
      </c>
      <c r="J70" s="7">
        <v>42446</v>
      </c>
      <c r="K70" s="7" t="s">
        <v>2535</v>
      </c>
      <c r="L70" s="17">
        <f t="shared" si="14"/>
        <v>245.99</v>
      </c>
      <c r="M70" s="20">
        <f t="shared" si="20"/>
        <v>0.96829139395910402</v>
      </c>
      <c r="N70" s="6" t="s">
        <v>694</v>
      </c>
      <c r="O70" s="6">
        <v>2650000</v>
      </c>
      <c r="P70" s="6">
        <v>2755000</v>
      </c>
      <c r="Q70" s="6">
        <f t="shared" si="15"/>
        <v>105000</v>
      </c>
      <c r="R70" s="8">
        <f t="shared" si="16"/>
        <v>3.962264150943396E-2</v>
      </c>
      <c r="S70" s="6">
        <v>80000</v>
      </c>
      <c r="T70" s="9">
        <f t="shared" si="23"/>
        <v>55714.285714285717</v>
      </c>
      <c r="U70" s="6">
        <v>57857</v>
      </c>
      <c r="V70" s="9">
        <f t="shared" si="17"/>
        <v>2142.7142857142826</v>
      </c>
      <c r="W70" s="8">
        <f t="shared" si="18"/>
        <v>3.8458974358974302E-2</v>
      </c>
      <c r="X70" s="22">
        <f t="shared" si="21"/>
        <v>53947.66337772151</v>
      </c>
      <c r="Y70" s="22">
        <f t="shared" si="22"/>
        <v>56022.435180291883</v>
      </c>
      <c r="Z70" s="22">
        <f t="shared" si="24"/>
        <v>2074.7718025703725</v>
      </c>
      <c r="AA70" s="8">
        <f t="shared" si="25"/>
        <v>3.8458974358974378E-2</v>
      </c>
      <c r="AB70" s="22">
        <f t="shared" si="26"/>
        <v>2745099.3238343024</v>
      </c>
      <c r="AC70" s="6"/>
      <c r="AD70" s="6">
        <v>1930</v>
      </c>
      <c r="AE70" s="6">
        <f t="shared" si="19"/>
        <v>86</v>
      </c>
      <c r="AF70" s="6" t="s">
        <v>191</v>
      </c>
    </row>
    <row r="71" spans="1:32" x14ac:dyDescent="0.2">
      <c r="A71">
        <v>12</v>
      </c>
      <c r="B71" s="6" t="s">
        <v>821</v>
      </c>
      <c r="C71" s="6" t="s">
        <v>22</v>
      </c>
      <c r="D71" s="6" t="s">
        <v>23</v>
      </c>
      <c r="E71" s="6" t="s">
        <v>2767</v>
      </c>
      <c r="F71" s="6" t="s">
        <v>2771</v>
      </c>
      <c r="G71" s="6">
        <v>52</v>
      </c>
      <c r="H71" s="6">
        <v>57</v>
      </c>
      <c r="I71" s="7">
        <v>42440</v>
      </c>
      <c r="J71" s="7">
        <v>42450</v>
      </c>
      <c r="K71" s="7" t="s">
        <v>2535</v>
      </c>
      <c r="L71" s="17">
        <f t="shared" si="14"/>
        <v>245.99</v>
      </c>
      <c r="M71" s="20">
        <f t="shared" si="20"/>
        <v>0.96829139395910402</v>
      </c>
      <c r="N71" s="6" t="s">
        <v>36</v>
      </c>
      <c r="O71" s="6">
        <v>2650000</v>
      </c>
      <c r="P71" s="6">
        <v>3010000</v>
      </c>
      <c r="Q71" s="6">
        <f t="shared" si="15"/>
        <v>360000</v>
      </c>
      <c r="R71" s="8">
        <f t="shared" si="16"/>
        <v>0.13584905660377358</v>
      </c>
      <c r="S71" s="6">
        <v>5000</v>
      </c>
      <c r="T71" s="9">
        <f t="shared" si="23"/>
        <v>51057.692307692305</v>
      </c>
      <c r="U71" s="6">
        <v>57981</v>
      </c>
      <c r="V71" s="9">
        <f t="shared" si="17"/>
        <v>6923.3076923076951</v>
      </c>
      <c r="W71" s="8">
        <f t="shared" si="18"/>
        <v>0.13559774011299441</v>
      </c>
      <c r="X71" s="22">
        <f t="shared" si="21"/>
        <v>49438.724056950407</v>
      </c>
      <c r="Y71" s="22">
        <f t="shared" si="22"/>
        <v>56142.503313142814</v>
      </c>
      <c r="Z71" s="22">
        <f t="shared" si="24"/>
        <v>6703.779256192407</v>
      </c>
      <c r="AA71" s="8">
        <f t="shared" si="25"/>
        <v>0.13559774011299444</v>
      </c>
      <c r="AB71" s="22">
        <f t="shared" si="26"/>
        <v>2919410.1722834264</v>
      </c>
      <c r="AC71" s="10">
        <v>12722</v>
      </c>
      <c r="AD71" s="6">
        <v>1990</v>
      </c>
      <c r="AE71" s="6">
        <f t="shared" si="19"/>
        <v>26</v>
      </c>
      <c r="AF71" s="6" t="s">
        <v>37</v>
      </c>
    </row>
    <row r="72" spans="1:32" x14ac:dyDescent="0.2">
      <c r="A72">
        <v>12</v>
      </c>
      <c r="B72" s="6" t="s">
        <v>1708</v>
      </c>
      <c r="C72" s="6" t="s">
        <v>22</v>
      </c>
      <c r="D72" s="6" t="s">
        <v>23</v>
      </c>
      <c r="E72" s="6" t="s">
        <v>2767</v>
      </c>
      <c r="F72" s="6" t="s">
        <v>2771</v>
      </c>
      <c r="G72" s="6">
        <v>76</v>
      </c>
      <c r="H72" s="6">
        <v>86</v>
      </c>
      <c r="I72" s="7">
        <v>42440</v>
      </c>
      <c r="J72" s="7">
        <v>42450</v>
      </c>
      <c r="K72" s="7" t="s">
        <v>2535</v>
      </c>
      <c r="L72" s="17">
        <f t="shared" si="14"/>
        <v>245.99</v>
      </c>
      <c r="M72" s="20">
        <f t="shared" si="20"/>
        <v>0.96829139395910402</v>
      </c>
      <c r="N72" s="6" t="s">
        <v>36</v>
      </c>
      <c r="O72" s="6">
        <v>3500000</v>
      </c>
      <c r="P72" s="6">
        <v>4900000</v>
      </c>
      <c r="Q72" s="6">
        <f t="shared" si="15"/>
        <v>1400000</v>
      </c>
      <c r="R72" s="8">
        <f t="shared" si="16"/>
        <v>0.4</v>
      </c>
      <c r="S72" s="6">
        <v>149367</v>
      </c>
      <c r="T72" s="9">
        <f t="shared" si="23"/>
        <v>48017.98684210526</v>
      </c>
      <c r="U72" s="6">
        <v>66439</v>
      </c>
      <c r="V72" s="9">
        <f t="shared" si="17"/>
        <v>18421.01315789474</v>
      </c>
      <c r="W72" s="8">
        <f t="shared" si="18"/>
        <v>0.38362735236001211</v>
      </c>
      <c r="X72" s="22">
        <f t="shared" si="21"/>
        <v>46495.403414452019</v>
      </c>
      <c r="Y72" s="22">
        <f t="shared" si="22"/>
        <v>64332.311923248912</v>
      </c>
      <c r="Z72" s="22">
        <f t="shared" si="24"/>
        <v>17836.908508796892</v>
      </c>
      <c r="AA72" s="8">
        <f t="shared" si="25"/>
        <v>0.38362735236001205</v>
      </c>
      <c r="AB72" s="22">
        <f t="shared" si="26"/>
        <v>4889255.7061669175</v>
      </c>
      <c r="AC72" s="6">
        <v>486</v>
      </c>
      <c r="AD72" s="6">
        <v>1898</v>
      </c>
      <c r="AE72" s="6">
        <f t="shared" si="19"/>
        <v>118</v>
      </c>
      <c r="AF72" s="6" t="s">
        <v>37</v>
      </c>
    </row>
    <row r="73" spans="1:32" x14ac:dyDescent="0.2">
      <c r="A73">
        <v>12</v>
      </c>
      <c r="B73" s="6" t="s">
        <v>1306</v>
      </c>
      <c r="C73" s="6" t="s">
        <v>22</v>
      </c>
      <c r="D73" s="6" t="s">
        <v>23</v>
      </c>
      <c r="E73" s="6" t="s">
        <v>2767</v>
      </c>
      <c r="F73" s="6" t="s">
        <v>2771</v>
      </c>
      <c r="G73" s="6">
        <v>65</v>
      </c>
      <c r="H73" s="6">
        <v>70</v>
      </c>
      <c r="I73" s="7">
        <v>42433</v>
      </c>
      <c r="J73" s="7">
        <v>42453</v>
      </c>
      <c r="K73" s="7" t="s">
        <v>2535</v>
      </c>
      <c r="L73" s="17">
        <f t="shared" si="14"/>
        <v>245.99</v>
      </c>
      <c r="M73" s="20">
        <f t="shared" si="20"/>
        <v>0.96829139395910402</v>
      </c>
      <c r="N73" s="6" t="s">
        <v>403</v>
      </c>
      <c r="O73" s="6">
        <v>4850000</v>
      </c>
      <c r="P73" s="6">
        <v>4850000</v>
      </c>
      <c r="Q73" s="6">
        <f t="shared" si="15"/>
        <v>0</v>
      </c>
      <c r="R73" s="8">
        <f t="shared" si="16"/>
        <v>0</v>
      </c>
      <c r="S73" s="6"/>
      <c r="T73" s="9">
        <f t="shared" si="23"/>
        <v>74615.38461538461</v>
      </c>
      <c r="U73" s="6">
        <v>74615</v>
      </c>
      <c r="V73" s="9">
        <f t="shared" si="17"/>
        <v>-0.38461538460978772</v>
      </c>
      <c r="W73" s="8">
        <f t="shared" si="18"/>
        <v>-5.1546391751827229E-6</v>
      </c>
      <c r="X73" s="22">
        <f t="shared" si="21"/>
        <v>72249.434780025447</v>
      </c>
      <c r="Y73" s="22">
        <f t="shared" si="22"/>
        <v>72249.06236025854</v>
      </c>
      <c r="Z73" s="22">
        <f t="shared" si="24"/>
        <v>-0.37241976690711454</v>
      </c>
      <c r="AA73" s="8">
        <f t="shared" si="25"/>
        <v>-5.1546391752545055E-6</v>
      </c>
      <c r="AB73" s="22">
        <f t="shared" si="26"/>
        <v>4696189.0534168053</v>
      </c>
      <c r="AC73" s="10">
        <v>3394</v>
      </c>
      <c r="AD73" s="6">
        <v>2012</v>
      </c>
      <c r="AE73" s="6">
        <f t="shared" si="19"/>
        <v>4</v>
      </c>
      <c r="AF73" s="6" t="s">
        <v>37</v>
      </c>
    </row>
    <row r="74" spans="1:32" x14ac:dyDescent="0.2">
      <c r="A74">
        <v>13</v>
      </c>
      <c r="B74" s="6" t="s">
        <v>866</v>
      </c>
      <c r="C74" s="6" t="s">
        <v>22</v>
      </c>
      <c r="D74" s="6" t="s">
        <v>23</v>
      </c>
      <c r="E74" s="6" t="s">
        <v>2767</v>
      </c>
      <c r="F74" s="6" t="s">
        <v>2771</v>
      </c>
      <c r="G74" s="6">
        <v>53</v>
      </c>
      <c r="H74" s="6">
        <v>59</v>
      </c>
      <c r="I74" s="7">
        <v>42447</v>
      </c>
      <c r="J74" s="7">
        <v>42459</v>
      </c>
      <c r="K74" s="7" t="s">
        <v>2535</v>
      </c>
      <c r="L74" s="17">
        <f t="shared" si="14"/>
        <v>245.99</v>
      </c>
      <c r="M74" s="20">
        <f t="shared" si="20"/>
        <v>0.96829139395910402</v>
      </c>
      <c r="N74" s="6" t="s">
        <v>32</v>
      </c>
      <c r="O74" s="6">
        <v>2890000</v>
      </c>
      <c r="P74" s="6">
        <v>2900000</v>
      </c>
      <c r="Q74" s="6">
        <f t="shared" si="15"/>
        <v>10000</v>
      </c>
      <c r="R74" s="8">
        <f t="shared" si="16"/>
        <v>3.4602076124567475E-3</v>
      </c>
      <c r="S74" s="6">
        <v>72335</v>
      </c>
      <c r="T74" s="9">
        <f t="shared" si="23"/>
        <v>55893.113207547169</v>
      </c>
      <c r="U74" s="6">
        <v>56082</v>
      </c>
      <c r="V74" s="9">
        <f t="shared" si="17"/>
        <v>188.88679245283129</v>
      </c>
      <c r="W74" s="8">
        <f t="shared" si="18"/>
        <v>3.3794287276759914E-3</v>
      </c>
      <c r="X74" s="22">
        <f t="shared" si="21"/>
        <v>54120.820500449852</v>
      </c>
      <c r="Y74" s="22">
        <f t="shared" si="22"/>
        <v>54303.717956014472</v>
      </c>
      <c r="Z74" s="22">
        <f t="shared" si="24"/>
        <v>182.89745556462003</v>
      </c>
      <c r="AA74" s="8">
        <f t="shared" si="25"/>
        <v>3.3794287276760668E-3</v>
      </c>
      <c r="AB74" s="22">
        <f t="shared" si="26"/>
        <v>2878097.0516687669</v>
      </c>
      <c r="AC74" s="10">
        <v>3894</v>
      </c>
      <c r="AD74" s="6">
        <v>1988</v>
      </c>
      <c r="AE74" s="6">
        <f t="shared" si="19"/>
        <v>28</v>
      </c>
      <c r="AF74" s="6" t="s">
        <v>500</v>
      </c>
    </row>
    <row r="75" spans="1:32" x14ac:dyDescent="0.2">
      <c r="A75">
        <v>13</v>
      </c>
      <c r="B75" s="6" t="s">
        <v>961</v>
      </c>
      <c r="C75" s="6" t="s">
        <v>22</v>
      </c>
      <c r="D75" s="6" t="s">
        <v>23</v>
      </c>
      <c r="E75" s="6" t="s">
        <v>2767</v>
      </c>
      <c r="F75" s="6" t="s">
        <v>2771</v>
      </c>
      <c r="G75" s="6">
        <v>55</v>
      </c>
      <c r="H75" s="6">
        <v>60</v>
      </c>
      <c r="I75" s="7">
        <v>42448</v>
      </c>
      <c r="J75" s="7">
        <v>42459</v>
      </c>
      <c r="K75" s="7" t="s">
        <v>2535</v>
      </c>
      <c r="L75" s="17">
        <f t="shared" si="14"/>
        <v>245.99</v>
      </c>
      <c r="M75" s="20">
        <f t="shared" si="20"/>
        <v>0.96829139395910402</v>
      </c>
      <c r="N75" s="6" t="s">
        <v>24</v>
      </c>
      <c r="O75" s="6">
        <v>2590000</v>
      </c>
      <c r="P75" s="6">
        <v>3100000</v>
      </c>
      <c r="Q75" s="6">
        <f t="shared" si="15"/>
        <v>510000</v>
      </c>
      <c r="R75" s="8">
        <f t="shared" si="16"/>
        <v>0.19691119691119691</v>
      </c>
      <c r="S75" s="6"/>
      <c r="T75" s="9">
        <f t="shared" si="23"/>
        <v>47090.909090909088</v>
      </c>
      <c r="U75" s="6">
        <v>56364</v>
      </c>
      <c r="V75" s="9">
        <f t="shared" si="17"/>
        <v>9273.0909090909117</v>
      </c>
      <c r="W75" s="8">
        <f t="shared" si="18"/>
        <v>0.19691891891891899</v>
      </c>
      <c r="X75" s="22">
        <f t="shared" si="21"/>
        <v>45597.722006437805</v>
      </c>
      <c r="Y75" s="22">
        <f t="shared" si="22"/>
        <v>54576.776129110942</v>
      </c>
      <c r="Z75" s="22">
        <f t="shared" si="24"/>
        <v>8979.0541226731366</v>
      </c>
      <c r="AA75" s="8">
        <f t="shared" si="25"/>
        <v>0.19691891891891905</v>
      </c>
      <c r="AB75" s="22">
        <f t="shared" si="26"/>
        <v>3001722.687101102</v>
      </c>
      <c r="AC75" s="6">
        <v>928</v>
      </c>
      <c r="AD75" s="6">
        <v>1935</v>
      </c>
      <c r="AE75" s="6">
        <f t="shared" si="19"/>
        <v>81</v>
      </c>
      <c r="AF75" s="6" t="s">
        <v>429</v>
      </c>
    </row>
    <row r="76" spans="1:32" x14ac:dyDescent="0.2">
      <c r="A76">
        <v>13</v>
      </c>
      <c r="B76" s="6" t="s">
        <v>322</v>
      </c>
      <c r="C76" s="6" t="s">
        <v>22</v>
      </c>
      <c r="D76" s="6" t="s">
        <v>23</v>
      </c>
      <c r="E76" s="6" t="s">
        <v>2767</v>
      </c>
      <c r="F76" s="6" t="s">
        <v>2771</v>
      </c>
      <c r="G76" s="6">
        <v>83</v>
      </c>
      <c r="H76" s="6">
        <v>91</v>
      </c>
      <c r="I76" s="7">
        <v>42450</v>
      </c>
      <c r="J76" s="7">
        <v>42460</v>
      </c>
      <c r="K76" s="7" t="s">
        <v>2535</v>
      </c>
      <c r="L76" s="17">
        <f t="shared" si="14"/>
        <v>245.99</v>
      </c>
      <c r="M76" s="20">
        <f t="shared" si="20"/>
        <v>0.96829139395910402</v>
      </c>
      <c r="N76" s="6" t="s">
        <v>36</v>
      </c>
      <c r="O76" s="6">
        <v>4300000</v>
      </c>
      <c r="P76" s="6">
        <v>5250000</v>
      </c>
      <c r="Q76" s="6">
        <f t="shared" si="15"/>
        <v>950000</v>
      </c>
      <c r="R76" s="8">
        <f t="shared" si="16"/>
        <v>0.22093023255813954</v>
      </c>
      <c r="S76" s="6"/>
      <c r="T76" s="9">
        <f t="shared" si="23"/>
        <v>51807.22891566265</v>
      </c>
      <c r="U76" s="6">
        <v>63253</v>
      </c>
      <c r="V76" s="9">
        <f t="shared" si="17"/>
        <v>11445.77108433735</v>
      </c>
      <c r="W76" s="8">
        <f t="shared" si="18"/>
        <v>0.22093000000000002</v>
      </c>
      <c r="X76" s="22">
        <f t="shared" si="21"/>
        <v>50164.493903905386</v>
      </c>
      <c r="Y76" s="22">
        <f t="shared" si="22"/>
        <v>61247.335542095207</v>
      </c>
      <c r="Z76" s="22">
        <f t="shared" si="24"/>
        <v>11082.841638189821</v>
      </c>
      <c r="AA76" s="8">
        <f t="shared" si="25"/>
        <v>0.22093000000000007</v>
      </c>
      <c r="AB76" s="22">
        <f t="shared" si="26"/>
        <v>5083528.8499939023</v>
      </c>
      <c r="AC76" s="10">
        <v>2412</v>
      </c>
      <c r="AD76" s="6">
        <v>2007</v>
      </c>
      <c r="AE76" s="6">
        <f t="shared" si="19"/>
        <v>9</v>
      </c>
      <c r="AF76" s="6" t="s">
        <v>29</v>
      </c>
    </row>
    <row r="77" spans="1:32" x14ac:dyDescent="0.2">
      <c r="A77">
        <v>13</v>
      </c>
      <c r="B77" s="6" t="s">
        <v>1814</v>
      </c>
      <c r="C77" s="6" t="s">
        <v>22</v>
      </c>
      <c r="D77" s="6" t="s">
        <v>23</v>
      </c>
      <c r="E77" s="6" t="s">
        <v>2767</v>
      </c>
      <c r="F77" s="6" t="s">
        <v>2771</v>
      </c>
      <c r="G77" s="6">
        <v>79</v>
      </c>
      <c r="H77" s="6">
        <v>86</v>
      </c>
      <c r="I77" s="7">
        <v>42450</v>
      </c>
      <c r="J77" s="7">
        <v>42460</v>
      </c>
      <c r="K77" s="7" t="s">
        <v>2535</v>
      </c>
      <c r="L77" s="17">
        <f t="shared" si="14"/>
        <v>245.99</v>
      </c>
      <c r="M77" s="20">
        <f t="shared" si="20"/>
        <v>0.96829139395910402</v>
      </c>
      <c r="N77" s="6" t="s">
        <v>36</v>
      </c>
      <c r="O77" s="6">
        <v>3790000</v>
      </c>
      <c r="P77" s="6">
        <v>3870000</v>
      </c>
      <c r="Q77" s="6">
        <f t="shared" si="15"/>
        <v>80000</v>
      </c>
      <c r="R77" s="8">
        <f t="shared" si="16"/>
        <v>2.1108179419525065E-2</v>
      </c>
      <c r="S77" s="6">
        <v>6378</v>
      </c>
      <c r="T77" s="9">
        <f t="shared" si="23"/>
        <v>48055.417721518985</v>
      </c>
      <c r="U77" s="6">
        <v>49068</v>
      </c>
      <c r="V77" s="9">
        <f t="shared" si="17"/>
        <v>1012.5822784810152</v>
      </c>
      <c r="W77" s="8">
        <f t="shared" si="18"/>
        <v>2.1071136751925179E-2</v>
      </c>
      <c r="X77" s="22">
        <f t="shared" si="21"/>
        <v>46531.647412856648</v>
      </c>
      <c r="Y77" s="22">
        <f t="shared" si="22"/>
        <v>47512.122118785315</v>
      </c>
      <c r="Z77" s="22">
        <f t="shared" si="24"/>
        <v>980.47470592866739</v>
      </c>
      <c r="AA77" s="8">
        <f t="shared" si="25"/>
        <v>2.1071136751925169E-2</v>
      </c>
      <c r="AB77" s="22">
        <f t="shared" si="26"/>
        <v>3753457.6473840401</v>
      </c>
      <c r="AC77" s="6">
        <v>732</v>
      </c>
      <c r="AD77" s="6">
        <v>1978</v>
      </c>
      <c r="AE77" s="6">
        <f t="shared" si="19"/>
        <v>38</v>
      </c>
      <c r="AF77" s="6" t="s">
        <v>500</v>
      </c>
    </row>
    <row r="78" spans="1:32" x14ac:dyDescent="0.2">
      <c r="A78">
        <v>14</v>
      </c>
      <c r="B78" s="6" t="s">
        <v>425</v>
      </c>
      <c r="C78" s="6" t="s">
        <v>22</v>
      </c>
      <c r="D78" s="6" t="s">
        <v>23</v>
      </c>
      <c r="E78" s="6" t="s">
        <v>2767</v>
      </c>
      <c r="F78" s="6" t="s">
        <v>2771</v>
      </c>
      <c r="G78" s="6">
        <v>88</v>
      </c>
      <c r="H78" s="6">
        <v>102</v>
      </c>
      <c r="I78" s="7">
        <v>42453</v>
      </c>
      <c r="J78" s="7">
        <v>42464</v>
      </c>
      <c r="K78" s="7" t="s">
        <v>2536</v>
      </c>
      <c r="L78" s="17">
        <f>IF(K78="Januar",238.19,IF(K78="Februar",240.59,IF(K78="Mars",245.99,IF(K78="April",250.79,IF(K78="Mai",256.52,IF(K78="Juni",259.83,IF(K78="Juli",265.66,IF(K78="August",272.21,IF(K78="September",275.91,IF(K78="Oktober",281.13,IF(K78="November",284.38,IF(K78="Desember",287.34,0))))))))))))</f>
        <v>250.79</v>
      </c>
      <c r="M78" s="20">
        <f t="shared" si="20"/>
        <v>0.9497587623110969</v>
      </c>
      <c r="N78" s="6" t="s">
        <v>24</v>
      </c>
      <c r="O78" s="6">
        <v>5200000</v>
      </c>
      <c r="P78" s="6">
        <v>5325000</v>
      </c>
      <c r="Q78" s="6">
        <f t="shared" si="15"/>
        <v>125000</v>
      </c>
      <c r="R78" s="8">
        <f t="shared" si="16"/>
        <v>2.403846153846154E-2</v>
      </c>
      <c r="S78" s="6"/>
      <c r="T78" s="9">
        <f t="shared" si="23"/>
        <v>59090.909090909088</v>
      </c>
      <c r="U78" s="6">
        <v>60511</v>
      </c>
      <c r="V78" s="9">
        <f t="shared" si="17"/>
        <v>1420.0909090909117</v>
      </c>
      <c r="W78" s="8">
        <f t="shared" si="18"/>
        <v>2.4032307692307738E-2</v>
      </c>
      <c r="X78" s="22">
        <f t="shared" si="21"/>
        <v>56122.10868201936</v>
      </c>
      <c r="Y78" s="22">
        <f t="shared" si="22"/>
        <v>57470.852466206787</v>
      </c>
      <c r="Z78" s="22">
        <f t="shared" si="24"/>
        <v>1348.7437841874271</v>
      </c>
      <c r="AA78" s="8">
        <f t="shared" si="25"/>
        <v>2.403230769230778E-2</v>
      </c>
      <c r="AB78" s="22">
        <f t="shared" si="26"/>
        <v>5057435.0170261972</v>
      </c>
      <c r="AC78" s="10">
        <v>2811</v>
      </c>
      <c r="AD78" s="6">
        <v>2012</v>
      </c>
      <c r="AE78" s="6">
        <f t="shared" si="19"/>
        <v>4</v>
      </c>
      <c r="AF78" s="6" t="s">
        <v>37</v>
      </c>
    </row>
    <row r="79" spans="1:32" x14ac:dyDescent="0.2">
      <c r="A79">
        <v>14</v>
      </c>
      <c r="B79" s="6" t="s">
        <v>199</v>
      </c>
      <c r="C79" s="6" t="s">
        <v>22</v>
      </c>
      <c r="D79" s="6" t="s">
        <v>23</v>
      </c>
      <c r="E79" s="6" t="s">
        <v>2767</v>
      </c>
      <c r="F79" s="6" t="s">
        <v>2771</v>
      </c>
      <c r="G79" s="6">
        <v>32</v>
      </c>
      <c r="H79" s="6">
        <v>36</v>
      </c>
      <c r="I79" s="7">
        <v>42452</v>
      </c>
      <c r="J79" s="7">
        <v>42464</v>
      </c>
      <c r="K79" s="7" t="s">
        <v>2536</v>
      </c>
      <c r="L79" s="17">
        <f t="shared" ref="L79:L109" si="27">IF(K79="Januar",238.19,IF(K79="Februar",240.59,IF(K79="Mars",245.99,IF(K79="April",250.79,IF(K79="Mai",256.52,IF(K79="Juni",259.83,IF(K79="Juli",265.66,IF(K79="August",272.21,IF(K79="September",275.91,IF(K79="Oktober",281.13,IF(K79="November",284.38,IF(K79="Desember",287.34,0))))))))))))</f>
        <v>250.79</v>
      </c>
      <c r="M79" s="20">
        <f t="shared" si="20"/>
        <v>0.9497587623110969</v>
      </c>
      <c r="N79" s="6" t="s">
        <v>32</v>
      </c>
      <c r="O79" s="6">
        <v>2200000</v>
      </c>
      <c r="P79" s="6">
        <v>2630000</v>
      </c>
      <c r="Q79" s="6">
        <f t="shared" si="15"/>
        <v>430000</v>
      </c>
      <c r="R79" s="8">
        <f t="shared" si="16"/>
        <v>0.19545454545454546</v>
      </c>
      <c r="S79" s="6">
        <v>1517</v>
      </c>
      <c r="T79" s="9">
        <f t="shared" si="23"/>
        <v>68797.40625</v>
      </c>
      <c r="U79" s="6">
        <v>82235</v>
      </c>
      <c r="V79" s="9">
        <f t="shared" si="17"/>
        <v>13437.59375</v>
      </c>
      <c r="W79" s="8">
        <f t="shared" si="18"/>
        <v>0.19532122622718789</v>
      </c>
      <c r="X79" s="22">
        <f t="shared" si="21"/>
        <v>65340.939410213723</v>
      </c>
      <c r="Y79" s="22">
        <f t="shared" si="22"/>
        <v>78103.411818653054</v>
      </c>
      <c r="Z79" s="22">
        <f t="shared" si="24"/>
        <v>12762.472408439331</v>
      </c>
      <c r="AA79" s="8">
        <f t="shared" si="25"/>
        <v>0.19532122622718789</v>
      </c>
      <c r="AB79" s="22">
        <f t="shared" si="26"/>
        <v>2499309.1781968977</v>
      </c>
      <c r="AC79" s="6">
        <v>613</v>
      </c>
      <c r="AD79" s="6">
        <v>1939</v>
      </c>
      <c r="AE79" s="6">
        <f t="shared" si="19"/>
        <v>77</v>
      </c>
      <c r="AF79" s="6" t="s">
        <v>200</v>
      </c>
    </row>
    <row r="80" spans="1:32" x14ac:dyDescent="0.2">
      <c r="A80">
        <v>14</v>
      </c>
      <c r="B80" s="6" t="s">
        <v>1815</v>
      </c>
      <c r="C80" s="6" t="s">
        <v>22</v>
      </c>
      <c r="D80" s="6" t="s">
        <v>23</v>
      </c>
      <c r="E80" s="6" t="s">
        <v>2767</v>
      </c>
      <c r="F80" s="6" t="s">
        <v>2771</v>
      </c>
      <c r="G80" s="6">
        <v>79</v>
      </c>
      <c r="H80" s="6">
        <v>85</v>
      </c>
      <c r="I80" s="7">
        <v>42452</v>
      </c>
      <c r="J80" s="7">
        <v>42465</v>
      </c>
      <c r="K80" s="7" t="s">
        <v>2536</v>
      </c>
      <c r="L80" s="17">
        <f t="shared" si="27"/>
        <v>250.79</v>
      </c>
      <c r="M80" s="20">
        <f t="shared" si="20"/>
        <v>0.9497587623110969</v>
      </c>
      <c r="N80" s="6" t="s">
        <v>57</v>
      </c>
      <c r="O80" s="6">
        <v>5250000</v>
      </c>
      <c r="P80" s="6">
        <v>5800000</v>
      </c>
      <c r="Q80" s="6">
        <f t="shared" si="15"/>
        <v>550000</v>
      </c>
      <c r="R80" s="8">
        <f t="shared" si="16"/>
        <v>0.10476190476190476</v>
      </c>
      <c r="S80" s="6"/>
      <c r="T80" s="9">
        <f t="shared" si="23"/>
        <v>66455.696202531646</v>
      </c>
      <c r="U80" s="6">
        <v>73418</v>
      </c>
      <c r="V80" s="9">
        <f t="shared" si="17"/>
        <v>6962.3037974683539</v>
      </c>
      <c r="W80" s="8">
        <f t="shared" si="18"/>
        <v>0.10476609523809523</v>
      </c>
      <c r="X80" s="22">
        <f t="shared" si="21"/>
        <v>63116.879773838722</v>
      </c>
      <c r="Y80" s="22">
        <f t="shared" si="22"/>
        <v>69729.388811356112</v>
      </c>
      <c r="Z80" s="22">
        <f t="shared" si="24"/>
        <v>6612.5090375173895</v>
      </c>
      <c r="AA80" s="8">
        <f t="shared" si="25"/>
        <v>0.10476609523809516</v>
      </c>
      <c r="AB80" s="22">
        <f t="shared" si="26"/>
        <v>5508621.7160971332</v>
      </c>
      <c r="AC80" s="6">
        <v>438</v>
      </c>
      <c r="AD80" s="6">
        <v>2011</v>
      </c>
      <c r="AE80" s="6">
        <f t="shared" si="19"/>
        <v>5</v>
      </c>
      <c r="AF80" s="6" t="s">
        <v>181</v>
      </c>
    </row>
    <row r="81" spans="1:32" x14ac:dyDescent="0.2">
      <c r="A81">
        <v>14</v>
      </c>
      <c r="B81" s="6" t="s">
        <v>393</v>
      </c>
      <c r="C81" s="6" t="s">
        <v>22</v>
      </c>
      <c r="D81" s="6" t="s">
        <v>23</v>
      </c>
      <c r="E81" s="6" t="s">
        <v>2767</v>
      </c>
      <c r="F81" s="6" t="s">
        <v>2771</v>
      </c>
      <c r="G81" s="6">
        <v>40</v>
      </c>
      <c r="H81" s="6">
        <v>44</v>
      </c>
      <c r="I81" s="7">
        <v>42450</v>
      </c>
      <c r="J81" s="7">
        <v>42465</v>
      </c>
      <c r="K81" s="7" t="s">
        <v>2536</v>
      </c>
      <c r="L81" s="17">
        <f t="shared" si="27"/>
        <v>250.79</v>
      </c>
      <c r="M81" s="20">
        <f t="shared" si="20"/>
        <v>0.9497587623110969</v>
      </c>
      <c r="N81" s="6" t="s">
        <v>180</v>
      </c>
      <c r="O81" s="6">
        <v>2790000</v>
      </c>
      <c r="P81" s="6">
        <v>3300000</v>
      </c>
      <c r="Q81" s="6">
        <f t="shared" si="15"/>
        <v>510000</v>
      </c>
      <c r="R81" s="8">
        <f t="shared" si="16"/>
        <v>0.18279569892473119</v>
      </c>
      <c r="S81" s="6"/>
      <c r="T81" s="9">
        <f t="shared" si="23"/>
        <v>69750</v>
      </c>
      <c r="U81" s="6">
        <v>82500</v>
      </c>
      <c r="V81" s="9">
        <f t="shared" si="17"/>
        <v>12750</v>
      </c>
      <c r="W81" s="8">
        <f t="shared" si="18"/>
        <v>0.18279569892473119</v>
      </c>
      <c r="X81" s="22">
        <f t="shared" si="21"/>
        <v>66245.673671199009</v>
      </c>
      <c r="Y81" s="22">
        <f t="shared" si="22"/>
        <v>78355.097890665493</v>
      </c>
      <c r="Z81" s="22">
        <f t="shared" si="24"/>
        <v>12109.424219466484</v>
      </c>
      <c r="AA81" s="8">
        <f t="shared" si="25"/>
        <v>0.18279569892473116</v>
      </c>
      <c r="AB81" s="22">
        <f t="shared" si="26"/>
        <v>3134203.9156266199</v>
      </c>
      <c r="AC81" s="6">
        <v>845</v>
      </c>
      <c r="AD81" s="6">
        <v>2006</v>
      </c>
      <c r="AE81" s="6">
        <f t="shared" si="19"/>
        <v>10</v>
      </c>
      <c r="AF81" s="6" t="s">
        <v>37</v>
      </c>
    </row>
    <row r="82" spans="1:32" x14ac:dyDescent="0.2">
      <c r="A82">
        <v>14</v>
      </c>
      <c r="B82" s="6" t="s">
        <v>2179</v>
      </c>
      <c r="C82" s="6" t="s">
        <v>22</v>
      </c>
      <c r="D82" s="6" t="s">
        <v>23</v>
      </c>
      <c r="E82" s="6" t="s">
        <v>2767</v>
      </c>
      <c r="F82" s="6" t="s">
        <v>2771</v>
      </c>
      <c r="G82" s="6">
        <v>100</v>
      </c>
      <c r="H82" s="6">
        <v>115</v>
      </c>
      <c r="I82" s="7">
        <v>42454</v>
      </c>
      <c r="J82" s="7">
        <v>42465</v>
      </c>
      <c r="K82" s="7" t="s">
        <v>2536</v>
      </c>
      <c r="L82" s="17">
        <f t="shared" si="27"/>
        <v>250.79</v>
      </c>
      <c r="M82" s="20">
        <f t="shared" si="20"/>
        <v>0.9497587623110969</v>
      </c>
      <c r="N82" s="6" t="s">
        <v>24</v>
      </c>
      <c r="O82" s="6">
        <v>5390000</v>
      </c>
      <c r="P82" s="6">
        <v>5050000</v>
      </c>
      <c r="Q82" s="6">
        <f t="shared" si="15"/>
        <v>-340000</v>
      </c>
      <c r="R82" s="8">
        <f t="shared" si="16"/>
        <v>-6.3079777365491654E-2</v>
      </c>
      <c r="S82" s="6">
        <v>4713</v>
      </c>
      <c r="T82" s="9">
        <f t="shared" si="23"/>
        <v>53947.13</v>
      </c>
      <c r="U82" s="6">
        <v>50547</v>
      </c>
      <c r="V82" s="9">
        <f t="shared" si="17"/>
        <v>-3400.1299999999974</v>
      </c>
      <c r="W82" s="8">
        <f t="shared" si="18"/>
        <v>-6.3027078548942225E-2</v>
      </c>
      <c r="X82" s="22">
        <f t="shared" si="21"/>
        <v>51236.759419035843</v>
      </c>
      <c r="Y82" s="22">
        <f t="shared" si="22"/>
        <v>48007.456158539018</v>
      </c>
      <c r="Z82" s="22">
        <f t="shared" si="24"/>
        <v>-3229.3032604968248</v>
      </c>
      <c r="AA82" s="8">
        <f t="shared" si="25"/>
        <v>-6.302707854894217E-2</v>
      </c>
      <c r="AB82" s="22">
        <f t="shared" si="26"/>
        <v>4800745.615853902</v>
      </c>
      <c r="AC82" s="10">
        <v>6633</v>
      </c>
      <c r="AD82" s="6">
        <v>2001</v>
      </c>
      <c r="AE82" s="6">
        <f t="shared" si="19"/>
        <v>15</v>
      </c>
      <c r="AF82" s="6" t="s">
        <v>37</v>
      </c>
    </row>
    <row r="83" spans="1:32" x14ac:dyDescent="0.2">
      <c r="A83">
        <v>14</v>
      </c>
      <c r="B83" s="6" t="s">
        <v>273</v>
      </c>
      <c r="C83" s="6" t="s">
        <v>22</v>
      </c>
      <c r="D83" s="6" t="s">
        <v>23</v>
      </c>
      <c r="E83" s="6" t="s">
        <v>2767</v>
      </c>
      <c r="F83" s="6" t="s">
        <v>2771</v>
      </c>
      <c r="G83" s="6">
        <v>44</v>
      </c>
      <c r="H83" s="6">
        <v>55</v>
      </c>
      <c r="I83" s="7">
        <v>42455</v>
      </c>
      <c r="J83" s="7">
        <v>42465</v>
      </c>
      <c r="K83" s="7" t="s">
        <v>2536</v>
      </c>
      <c r="L83" s="17">
        <f t="shared" si="27"/>
        <v>250.79</v>
      </c>
      <c r="M83" s="20">
        <f t="shared" si="20"/>
        <v>0.9497587623110969</v>
      </c>
      <c r="N83" s="6" t="s">
        <v>36</v>
      </c>
      <c r="O83" s="6">
        <v>2400000</v>
      </c>
      <c r="P83" s="6">
        <v>2845000</v>
      </c>
      <c r="Q83" s="6">
        <f t="shared" si="15"/>
        <v>445000</v>
      </c>
      <c r="R83" s="8">
        <f t="shared" si="16"/>
        <v>0.18541666666666667</v>
      </c>
      <c r="S83" s="6">
        <v>48000</v>
      </c>
      <c r="T83" s="9">
        <f t="shared" si="23"/>
        <v>55636.36363636364</v>
      </c>
      <c r="U83" s="6">
        <v>65750</v>
      </c>
      <c r="V83" s="9">
        <f t="shared" si="17"/>
        <v>10113.63636363636</v>
      </c>
      <c r="W83" s="8">
        <f t="shared" si="18"/>
        <v>0.18178104575163392</v>
      </c>
      <c r="X83" s="22">
        <f t="shared" si="21"/>
        <v>52841.12386676285</v>
      </c>
      <c r="Y83" s="22">
        <f t="shared" si="22"/>
        <v>62446.638621954618</v>
      </c>
      <c r="Z83" s="22">
        <f t="shared" si="24"/>
        <v>9605.5147551917689</v>
      </c>
      <c r="AA83" s="8">
        <f t="shared" si="25"/>
        <v>0.18178104575163384</v>
      </c>
      <c r="AB83" s="22">
        <f t="shared" si="26"/>
        <v>2747652.0993660032</v>
      </c>
      <c r="AC83" s="10">
        <v>1443</v>
      </c>
      <c r="AD83" s="6">
        <v>1938</v>
      </c>
      <c r="AE83" s="6">
        <f t="shared" si="19"/>
        <v>78</v>
      </c>
      <c r="AF83" s="6" t="s">
        <v>507</v>
      </c>
    </row>
    <row r="84" spans="1:32" x14ac:dyDescent="0.2">
      <c r="A84">
        <v>14</v>
      </c>
      <c r="B84" s="6" t="s">
        <v>1130</v>
      </c>
      <c r="C84" s="6" t="s">
        <v>22</v>
      </c>
      <c r="D84" s="6" t="s">
        <v>23</v>
      </c>
      <c r="E84" s="6" t="s">
        <v>2767</v>
      </c>
      <c r="F84" s="6" t="s">
        <v>2771</v>
      </c>
      <c r="G84" s="6">
        <v>61</v>
      </c>
      <c r="H84" s="6">
        <v>69</v>
      </c>
      <c r="I84" s="7">
        <v>42454</v>
      </c>
      <c r="J84" s="7">
        <v>42465</v>
      </c>
      <c r="K84" s="7" t="s">
        <v>2536</v>
      </c>
      <c r="L84" s="17">
        <f t="shared" si="27"/>
        <v>250.79</v>
      </c>
      <c r="M84" s="20">
        <f t="shared" si="20"/>
        <v>0.9497587623110969</v>
      </c>
      <c r="N84" s="6" t="s">
        <v>24</v>
      </c>
      <c r="O84" s="6">
        <v>2750000</v>
      </c>
      <c r="P84" s="6">
        <v>3500000</v>
      </c>
      <c r="Q84" s="6">
        <f t="shared" si="15"/>
        <v>750000</v>
      </c>
      <c r="R84" s="8">
        <f t="shared" si="16"/>
        <v>0.27272727272727271</v>
      </c>
      <c r="S84" s="6">
        <v>32800</v>
      </c>
      <c r="T84" s="9">
        <f t="shared" si="23"/>
        <v>45619.672131147541</v>
      </c>
      <c r="U84" s="6">
        <v>57915</v>
      </c>
      <c r="V84" s="9">
        <f t="shared" si="17"/>
        <v>12295.327868852459</v>
      </c>
      <c r="W84" s="8">
        <f t="shared" si="18"/>
        <v>0.2695181112548512</v>
      </c>
      <c r="X84" s="22">
        <f t="shared" si="21"/>
        <v>43327.683340316726</v>
      </c>
      <c r="Y84" s="22">
        <f t="shared" si="22"/>
        <v>55005.278719247181</v>
      </c>
      <c r="Z84" s="22">
        <f t="shared" si="24"/>
        <v>11677.595378930455</v>
      </c>
      <c r="AA84" s="8">
        <f t="shared" si="25"/>
        <v>0.26951811125485142</v>
      </c>
      <c r="AB84" s="22">
        <f t="shared" si="26"/>
        <v>3355322.0018740781</v>
      </c>
      <c r="AC84" s="6">
        <v>616</v>
      </c>
      <c r="AD84" s="6">
        <v>1896</v>
      </c>
      <c r="AE84" s="6">
        <f t="shared" si="19"/>
        <v>120</v>
      </c>
      <c r="AF84" s="6" t="s">
        <v>191</v>
      </c>
    </row>
    <row r="85" spans="1:32" x14ac:dyDescent="0.2">
      <c r="A85">
        <v>14</v>
      </c>
      <c r="B85" s="6" t="s">
        <v>508</v>
      </c>
      <c r="C85" s="6" t="s">
        <v>22</v>
      </c>
      <c r="D85" s="6" t="s">
        <v>23</v>
      </c>
      <c r="E85" s="6" t="s">
        <v>2767</v>
      </c>
      <c r="F85" s="6" t="s">
        <v>2771</v>
      </c>
      <c r="G85" s="6">
        <v>44</v>
      </c>
      <c r="H85" s="6">
        <v>52</v>
      </c>
      <c r="I85" s="7">
        <v>42454</v>
      </c>
      <c r="J85" s="7">
        <v>42465</v>
      </c>
      <c r="K85" s="7" t="s">
        <v>2536</v>
      </c>
      <c r="L85" s="17">
        <f t="shared" si="27"/>
        <v>250.79</v>
      </c>
      <c r="M85" s="20">
        <f t="shared" si="20"/>
        <v>0.9497587623110969</v>
      </c>
      <c r="N85" s="6" t="s">
        <v>24</v>
      </c>
      <c r="O85" s="6">
        <v>2490000</v>
      </c>
      <c r="P85" s="6">
        <v>3275000</v>
      </c>
      <c r="Q85" s="6">
        <f t="shared" si="15"/>
        <v>785000</v>
      </c>
      <c r="R85" s="8">
        <f t="shared" si="16"/>
        <v>0.31526104417670681</v>
      </c>
      <c r="S85" s="6">
        <v>40296</v>
      </c>
      <c r="T85" s="9">
        <f t="shared" si="23"/>
        <v>57506.727272727272</v>
      </c>
      <c r="U85" s="6">
        <v>75348</v>
      </c>
      <c r="V85" s="9">
        <f t="shared" si="17"/>
        <v>17841.272727272728</v>
      </c>
      <c r="W85" s="8">
        <f t="shared" si="18"/>
        <v>0.31024670631420198</v>
      </c>
      <c r="X85" s="22">
        <f t="shared" si="21"/>
        <v>54617.518119107255</v>
      </c>
      <c r="Y85" s="22">
        <f t="shared" si="22"/>
        <v>71562.423222616533</v>
      </c>
      <c r="Z85" s="22">
        <f t="shared" si="24"/>
        <v>16944.905103509278</v>
      </c>
      <c r="AA85" s="8">
        <f t="shared" si="25"/>
        <v>0.31024670631420204</v>
      </c>
      <c r="AB85" s="22">
        <f t="shared" si="26"/>
        <v>3148746.6217951276</v>
      </c>
      <c r="AC85" s="6">
        <v>343</v>
      </c>
      <c r="AD85" s="6">
        <v>1892</v>
      </c>
      <c r="AE85" s="6">
        <f t="shared" si="19"/>
        <v>124</v>
      </c>
      <c r="AF85" s="6" t="s">
        <v>37</v>
      </c>
    </row>
    <row r="86" spans="1:32" x14ac:dyDescent="0.2">
      <c r="A86">
        <v>14</v>
      </c>
      <c r="B86" s="6" t="s">
        <v>822</v>
      </c>
      <c r="C86" s="6" t="s">
        <v>22</v>
      </c>
      <c r="D86" s="6" t="s">
        <v>23</v>
      </c>
      <c r="E86" s="6" t="s">
        <v>2767</v>
      </c>
      <c r="F86" s="6" t="s">
        <v>2771</v>
      </c>
      <c r="G86" s="6">
        <v>52</v>
      </c>
      <c r="H86" s="6"/>
      <c r="I86" s="7">
        <v>42454</v>
      </c>
      <c r="J86" s="7">
        <v>42465</v>
      </c>
      <c r="K86" s="7" t="s">
        <v>2536</v>
      </c>
      <c r="L86" s="17">
        <f t="shared" si="27"/>
        <v>250.79</v>
      </c>
      <c r="M86" s="20">
        <f t="shared" si="20"/>
        <v>0.9497587623110969</v>
      </c>
      <c r="N86" s="6" t="s">
        <v>24</v>
      </c>
      <c r="O86" s="6">
        <v>2600000</v>
      </c>
      <c r="P86" s="6">
        <v>3100000</v>
      </c>
      <c r="Q86" s="6">
        <f t="shared" si="15"/>
        <v>500000</v>
      </c>
      <c r="R86" s="8">
        <f t="shared" si="16"/>
        <v>0.19230769230769232</v>
      </c>
      <c r="S86" s="6"/>
      <c r="T86" s="9">
        <f t="shared" si="23"/>
        <v>50000</v>
      </c>
      <c r="U86" s="6">
        <v>59615</v>
      </c>
      <c r="V86" s="9">
        <f t="shared" si="17"/>
        <v>9615</v>
      </c>
      <c r="W86" s="8">
        <f t="shared" si="18"/>
        <v>0.1923</v>
      </c>
      <c r="X86" s="22">
        <f t="shared" si="21"/>
        <v>47487.938115554847</v>
      </c>
      <c r="Y86" s="22">
        <f t="shared" si="22"/>
        <v>56619.868615176041</v>
      </c>
      <c r="Z86" s="22">
        <f t="shared" si="24"/>
        <v>9131.930499621194</v>
      </c>
      <c r="AA86" s="8">
        <f t="shared" si="25"/>
        <v>0.19229999999999994</v>
      </c>
      <c r="AB86" s="22">
        <f t="shared" si="26"/>
        <v>2944233.1679891543</v>
      </c>
      <c r="AC86" s="6"/>
      <c r="AD86" s="6">
        <v>1850</v>
      </c>
      <c r="AE86" s="6">
        <f t="shared" si="19"/>
        <v>166</v>
      </c>
      <c r="AF86" s="6" t="s">
        <v>67</v>
      </c>
    </row>
    <row r="87" spans="1:32" x14ac:dyDescent="0.2">
      <c r="A87">
        <v>14</v>
      </c>
      <c r="B87" s="6" t="s">
        <v>1872</v>
      </c>
      <c r="C87" s="6" t="s">
        <v>22</v>
      </c>
      <c r="D87" s="6" t="s">
        <v>23</v>
      </c>
      <c r="E87" s="6" t="s">
        <v>2767</v>
      </c>
      <c r="F87" s="6" t="s">
        <v>2771</v>
      </c>
      <c r="G87" s="6">
        <v>81</v>
      </c>
      <c r="H87" s="6">
        <v>93</v>
      </c>
      <c r="I87" s="7">
        <v>42452</v>
      </c>
      <c r="J87" s="7">
        <v>42466</v>
      </c>
      <c r="K87" s="7" t="s">
        <v>2536</v>
      </c>
      <c r="L87" s="17">
        <f t="shared" si="27"/>
        <v>250.79</v>
      </c>
      <c r="M87" s="20">
        <f t="shared" si="20"/>
        <v>0.9497587623110969</v>
      </c>
      <c r="N87" s="6" t="s">
        <v>62</v>
      </c>
      <c r="O87" s="6">
        <v>5000000</v>
      </c>
      <c r="P87" s="6">
        <v>5300000</v>
      </c>
      <c r="Q87" s="6">
        <f t="shared" si="15"/>
        <v>300000</v>
      </c>
      <c r="R87" s="8">
        <f t="shared" si="16"/>
        <v>0.06</v>
      </c>
      <c r="S87" s="6"/>
      <c r="T87" s="9">
        <f t="shared" si="23"/>
        <v>61728.395061728392</v>
      </c>
      <c r="U87" s="6">
        <v>65432</v>
      </c>
      <c r="V87" s="9">
        <f t="shared" si="17"/>
        <v>3703.6049382716083</v>
      </c>
      <c r="W87" s="8">
        <f t="shared" si="18"/>
        <v>5.9998400000000056E-2</v>
      </c>
      <c r="X87" s="22">
        <f t="shared" si="21"/>
        <v>58627.084093277583</v>
      </c>
      <c r="Y87" s="22">
        <f t="shared" si="22"/>
        <v>62144.615335539689</v>
      </c>
      <c r="Z87" s="22">
        <f t="shared" si="24"/>
        <v>3517.5312422621064</v>
      </c>
      <c r="AA87" s="8">
        <f t="shared" si="25"/>
        <v>5.9998400000000014E-2</v>
      </c>
      <c r="AB87" s="22">
        <f t="shared" si="26"/>
        <v>5033713.8421787145</v>
      </c>
      <c r="AC87" s="10">
        <v>2811</v>
      </c>
      <c r="AD87" s="6">
        <v>2012</v>
      </c>
      <c r="AE87" s="6">
        <f t="shared" si="19"/>
        <v>4</v>
      </c>
      <c r="AF87" s="6" t="s">
        <v>426</v>
      </c>
    </row>
    <row r="88" spans="1:32" x14ac:dyDescent="0.2">
      <c r="A88">
        <v>14</v>
      </c>
      <c r="B88" s="6" t="s">
        <v>536</v>
      </c>
      <c r="C88" s="6" t="s">
        <v>22</v>
      </c>
      <c r="D88" s="6" t="s">
        <v>23</v>
      </c>
      <c r="E88" s="6" t="s">
        <v>2767</v>
      </c>
      <c r="F88" s="6" t="s">
        <v>2771</v>
      </c>
      <c r="G88" s="6">
        <v>49</v>
      </c>
      <c r="H88" s="6">
        <v>58</v>
      </c>
      <c r="I88" s="7">
        <v>42454</v>
      </c>
      <c r="J88" s="7">
        <v>42466</v>
      </c>
      <c r="K88" s="7" t="s">
        <v>2536</v>
      </c>
      <c r="L88" s="17">
        <f t="shared" si="27"/>
        <v>250.79</v>
      </c>
      <c r="M88" s="20">
        <f t="shared" si="20"/>
        <v>0.9497587623110969</v>
      </c>
      <c r="N88" s="6" t="s">
        <v>32</v>
      </c>
      <c r="O88" s="6">
        <v>2550000</v>
      </c>
      <c r="P88" s="6">
        <v>3350000</v>
      </c>
      <c r="Q88" s="6">
        <f t="shared" si="15"/>
        <v>800000</v>
      </c>
      <c r="R88" s="8">
        <f t="shared" si="16"/>
        <v>0.31372549019607843</v>
      </c>
      <c r="S88" s="6">
        <v>120515</v>
      </c>
      <c r="T88" s="9">
        <f t="shared" si="23"/>
        <v>54500.306122448979</v>
      </c>
      <c r="U88" s="6">
        <v>70827</v>
      </c>
      <c r="V88" s="9">
        <f t="shared" si="17"/>
        <v>16326.693877551021</v>
      </c>
      <c r="W88" s="8">
        <f t="shared" si="18"/>
        <v>0.29957068205945298</v>
      </c>
      <c r="X88" s="22">
        <f t="shared" si="21"/>
        <v>51762.143288433042</v>
      </c>
      <c r="Y88" s="22">
        <f t="shared" si="22"/>
        <v>67268.563858208057</v>
      </c>
      <c r="Z88" s="22">
        <f t="shared" si="24"/>
        <v>15506.420569775015</v>
      </c>
      <c r="AA88" s="8">
        <f t="shared" si="25"/>
        <v>0.29957068205945281</v>
      </c>
      <c r="AB88" s="22">
        <f t="shared" si="26"/>
        <v>3296159.6290521948</v>
      </c>
      <c r="AC88" s="6">
        <v>566</v>
      </c>
      <c r="AD88" s="6">
        <v>1915</v>
      </c>
      <c r="AE88" s="6">
        <f t="shared" si="19"/>
        <v>101</v>
      </c>
      <c r="AF88" s="6" t="s">
        <v>191</v>
      </c>
    </row>
    <row r="89" spans="1:32" x14ac:dyDescent="0.2">
      <c r="A89">
        <v>14</v>
      </c>
      <c r="B89" s="6" t="s">
        <v>1307</v>
      </c>
      <c r="C89" s="6" t="s">
        <v>22</v>
      </c>
      <c r="D89" s="6" t="s">
        <v>23</v>
      </c>
      <c r="E89" s="6" t="s">
        <v>2767</v>
      </c>
      <c r="F89" s="6" t="s">
        <v>2771</v>
      </c>
      <c r="G89" s="6">
        <v>65</v>
      </c>
      <c r="H89" s="6">
        <v>70</v>
      </c>
      <c r="I89" s="7">
        <v>42456</v>
      </c>
      <c r="J89" s="7">
        <v>42466</v>
      </c>
      <c r="K89" s="7" t="s">
        <v>2536</v>
      </c>
      <c r="L89" s="17">
        <f t="shared" si="27"/>
        <v>250.79</v>
      </c>
      <c r="M89" s="20">
        <f t="shared" si="20"/>
        <v>0.9497587623110969</v>
      </c>
      <c r="N89" s="6" t="s">
        <v>36</v>
      </c>
      <c r="O89" s="6">
        <v>3590000</v>
      </c>
      <c r="P89" s="6">
        <v>3770000</v>
      </c>
      <c r="Q89" s="6">
        <f t="shared" si="15"/>
        <v>180000</v>
      </c>
      <c r="R89" s="8">
        <f t="shared" si="16"/>
        <v>5.0139275766016712E-2</v>
      </c>
      <c r="S89" s="6">
        <v>207070</v>
      </c>
      <c r="T89" s="9">
        <f t="shared" si="23"/>
        <v>58416.461538461539</v>
      </c>
      <c r="U89" s="6">
        <v>61186</v>
      </c>
      <c r="V89" s="9">
        <f t="shared" si="17"/>
        <v>2769.538461538461</v>
      </c>
      <c r="W89" s="8">
        <f t="shared" si="18"/>
        <v>4.7410240000842742E-2</v>
      </c>
      <c r="X89" s="22">
        <f t="shared" si="21"/>
        <v>55481.546209363027</v>
      </c>
      <c r="Y89" s="22">
        <f t="shared" si="22"/>
        <v>58111.939630766778</v>
      </c>
      <c r="Z89" s="22">
        <f t="shared" si="24"/>
        <v>2630.3934214037508</v>
      </c>
      <c r="AA89" s="8">
        <f t="shared" si="25"/>
        <v>4.741024000084279E-2</v>
      </c>
      <c r="AB89" s="22">
        <f t="shared" si="26"/>
        <v>3777276.0759998406</v>
      </c>
      <c r="AC89" s="6">
        <v>450</v>
      </c>
      <c r="AD89" s="6">
        <v>1898</v>
      </c>
      <c r="AE89" s="6">
        <f t="shared" si="19"/>
        <v>118</v>
      </c>
      <c r="AF89" s="6" t="s">
        <v>25</v>
      </c>
    </row>
    <row r="90" spans="1:32" x14ac:dyDescent="0.2">
      <c r="A90">
        <v>14</v>
      </c>
      <c r="B90" s="6" t="s">
        <v>425</v>
      </c>
      <c r="C90" s="6" t="s">
        <v>22</v>
      </c>
      <c r="D90" s="6" t="s">
        <v>23</v>
      </c>
      <c r="E90" s="6" t="s">
        <v>2767</v>
      </c>
      <c r="F90" s="6" t="s">
        <v>2771</v>
      </c>
      <c r="G90" s="6">
        <v>77</v>
      </c>
      <c r="H90" s="6">
        <v>88</v>
      </c>
      <c r="I90" s="7">
        <v>42453</v>
      </c>
      <c r="J90" s="7">
        <v>42467</v>
      </c>
      <c r="K90" s="7" t="s">
        <v>2536</v>
      </c>
      <c r="L90" s="17">
        <f t="shared" si="27"/>
        <v>250.79</v>
      </c>
      <c r="M90" s="20">
        <f t="shared" si="20"/>
        <v>0.9497587623110969</v>
      </c>
      <c r="N90" s="6" t="s">
        <v>62</v>
      </c>
      <c r="O90" s="6">
        <v>4600000</v>
      </c>
      <c r="P90" s="6">
        <v>4600000</v>
      </c>
      <c r="Q90" s="6">
        <f t="shared" si="15"/>
        <v>0</v>
      </c>
      <c r="R90" s="8">
        <f t="shared" si="16"/>
        <v>0</v>
      </c>
      <c r="S90" s="6"/>
      <c r="T90" s="9">
        <f t="shared" si="23"/>
        <v>59740.259740259738</v>
      </c>
      <c r="U90" s="6">
        <v>59740</v>
      </c>
      <c r="V90" s="9">
        <f t="shared" si="17"/>
        <v>-0.25974025973846437</v>
      </c>
      <c r="W90" s="8">
        <f t="shared" si="18"/>
        <v>-4.3478260869264686E-6</v>
      </c>
      <c r="X90" s="22">
        <f t="shared" si="21"/>
        <v>56738.835151052539</v>
      </c>
      <c r="Y90" s="22">
        <f t="shared" si="22"/>
        <v>56738.588460464925</v>
      </c>
      <c r="Z90" s="22">
        <f t="shared" si="24"/>
        <v>-0.246690587613557</v>
      </c>
      <c r="AA90" s="8">
        <f t="shared" si="25"/>
        <v>-4.347826086961546E-6</v>
      </c>
      <c r="AB90" s="22">
        <f t="shared" si="26"/>
        <v>4368871.3114557993</v>
      </c>
      <c r="AC90" s="6">
        <v>25</v>
      </c>
      <c r="AD90" s="6">
        <v>2012</v>
      </c>
      <c r="AE90" s="6">
        <f t="shared" si="19"/>
        <v>4</v>
      </c>
      <c r="AF90" s="6" t="s">
        <v>112</v>
      </c>
    </row>
    <row r="91" spans="1:32" x14ac:dyDescent="0.2">
      <c r="A91">
        <v>14</v>
      </c>
      <c r="B91" s="6" t="s">
        <v>568</v>
      </c>
      <c r="C91" s="6" t="s">
        <v>22</v>
      </c>
      <c r="D91" s="6" t="s">
        <v>23</v>
      </c>
      <c r="E91" s="6" t="s">
        <v>2767</v>
      </c>
      <c r="F91" s="6" t="s">
        <v>2771</v>
      </c>
      <c r="G91" s="6">
        <v>46</v>
      </c>
      <c r="H91" s="6">
        <v>51</v>
      </c>
      <c r="I91" s="7">
        <v>42454</v>
      </c>
      <c r="J91" s="7">
        <v>42467</v>
      </c>
      <c r="K91" s="7" t="s">
        <v>2536</v>
      </c>
      <c r="L91" s="17">
        <f t="shared" si="27"/>
        <v>250.79</v>
      </c>
      <c r="M91" s="20">
        <f t="shared" si="20"/>
        <v>0.9497587623110969</v>
      </c>
      <c r="N91" s="6" t="s">
        <v>57</v>
      </c>
      <c r="O91" s="6">
        <v>2280000</v>
      </c>
      <c r="P91" s="6">
        <v>2290000</v>
      </c>
      <c r="Q91" s="6">
        <f t="shared" si="15"/>
        <v>10000</v>
      </c>
      <c r="R91" s="8">
        <f t="shared" si="16"/>
        <v>4.3859649122807015E-3</v>
      </c>
      <c r="S91" s="6">
        <v>33236</v>
      </c>
      <c r="T91" s="9">
        <f t="shared" si="23"/>
        <v>50287.739130434784</v>
      </c>
      <c r="U91" s="6">
        <v>50505</v>
      </c>
      <c r="V91" s="9">
        <f t="shared" si="17"/>
        <v>217.26086956521613</v>
      </c>
      <c r="W91" s="8">
        <f t="shared" si="18"/>
        <v>4.3203546892750851E-3</v>
      </c>
      <c r="X91" s="22">
        <f t="shared" si="21"/>
        <v>47761.220875945059</v>
      </c>
      <c r="Y91" s="22">
        <f t="shared" si="22"/>
        <v>47967.566290521951</v>
      </c>
      <c r="Z91" s="22">
        <f t="shared" si="24"/>
        <v>206.34541457689193</v>
      </c>
      <c r="AA91" s="8">
        <f t="shared" si="25"/>
        <v>4.3203546892750765E-3</v>
      </c>
      <c r="AB91" s="22">
        <f t="shared" si="26"/>
        <v>2206508.0493640099</v>
      </c>
      <c r="AC91" s="6">
        <v>656</v>
      </c>
      <c r="AD91" s="6">
        <v>1937</v>
      </c>
      <c r="AE91" s="6">
        <f t="shared" si="19"/>
        <v>79</v>
      </c>
      <c r="AF91" s="6" t="s">
        <v>569</v>
      </c>
    </row>
    <row r="92" spans="1:32" x14ac:dyDescent="0.2">
      <c r="A92">
        <v>15</v>
      </c>
      <c r="B92" s="6" t="s">
        <v>1988</v>
      </c>
      <c r="C92" s="6" t="s">
        <v>22</v>
      </c>
      <c r="D92" s="6" t="s">
        <v>23</v>
      </c>
      <c r="E92" s="6" t="s">
        <v>2767</v>
      </c>
      <c r="F92" s="6" t="s">
        <v>2771</v>
      </c>
      <c r="G92" s="6">
        <v>86</v>
      </c>
      <c r="H92" s="6">
        <v>95</v>
      </c>
      <c r="I92" s="7">
        <v>42450</v>
      </c>
      <c r="J92" s="7">
        <v>42471</v>
      </c>
      <c r="K92" s="7" t="s">
        <v>2536</v>
      </c>
      <c r="L92" s="17">
        <f t="shared" si="27"/>
        <v>250.79</v>
      </c>
      <c r="M92" s="20">
        <f t="shared" si="20"/>
        <v>0.9497587623110969</v>
      </c>
      <c r="N92" s="6" t="s">
        <v>55</v>
      </c>
      <c r="O92" s="6">
        <v>4190000</v>
      </c>
      <c r="P92" s="6">
        <v>4150000</v>
      </c>
      <c r="Q92" s="6">
        <f t="shared" si="15"/>
        <v>-40000</v>
      </c>
      <c r="R92" s="8">
        <f t="shared" si="16"/>
        <v>-9.5465393794749408E-3</v>
      </c>
      <c r="S92" s="6">
        <v>2908</v>
      </c>
      <c r="T92" s="9">
        <f t="shared" si="23"/>
        <v>48754.744186046511</v>
      </c>
      <c r="U92" s="6">
        <v>48290</v>
      </c>
      <c r="V92" s="9">
        <f t="shared" si="17"/>
        <v>-464.74418604651146</v>
      </c>
      <c r="W92" s="8">
        <f t="shared" si="18"/>
        <v>-9.5322864226927914E-3</v>
      </c>
      <c r="X92" s="22">
        <f t="shared" si="21"/>
        <v>46305.245494933682</v>
      </c>
      <c r="Y92" s="22">
        <f t="shared" si="22"/>
        <v>45863.850632002868</v>
      </c>
      <c r="Z92" s="22">
        <f t="shared" si="24"/>
        <v>-441.39486293081427</v>
      </c>
      <c r="AA92" s="8">
        <f t="shared" si="25"/>
        <v>-9.5322864226928209E-3</v>
      </c>
      <c r="AB92" s="22">
        <f t="shared" si="26"/>
        <v>3944291.1543522468</v>
      </c>
      <c r="AC92" s="6">
        <v>911</v>
      </c>
      <c r="AD92" s="6">
        <v>1988</v>
      </c>
      <c r="AE92" s="6">
        <f t="shared" si="19"/>
        <v>28</v>
      </c>
      <c r="AF92" s="6" t="s">
        <v>315</v>
      </c>
    </row>
    <row r="93" spans="1:32" x14ac:dyDescent="0.2">
      <c r="A93">
        <v>15</v>
      </c>
      <c r="B93" s="6" t="s">
        <v>2016</v>
      </c>
      <c r="C93" s="6" t="s">
        <v>22</v>
      </c>
      <c r="D93" s="6" t="s">
        <v>23</v>
      </c>
      <c r="E93" s="6" t="s">
        <v>2767</v>
      </c>
      <c r="F93" s="6" t="s">
        <v>2771</v>
      </c>
      <c r="G93" s="6">
        <v>88</v>
      </c>
      <c r="H93" s="6">
        <v>102</v>
      </c>
      <c r="I93" s="7">
        <v>42461</v>
      </c>
      <c r="J93" s="7">
        <v>42472</v>
      </c>
      <c r="K93" s="7" t="s">
        <v>2536</v>
      </c>
      <c r="L93" s="17">
        <f t="shared" si="27"/>
        <v>250.79</v>
      </c>
      <c r="M93" s="20">
        <f t="shared" si="20"/>
        <v>0.9497587623110969</v>
      </c>
      <c r="N93" s="6" t="s">
        <v>24</v>
      </c>
      <c r="O93" s="6">
        <v>5200000</v>
      </c>
      <c r="P93" s="6">
        <v>5500000</v>
      </c>
      <c r="Q93" s="6">
        <f t="shared" si="15"/>
        <v>300000</v>
      </c>
      <c r="R93" s="8">
        <f t="shared" si="16"/>
        <v>5.7692307692307696E-2</v>
      </c>
      <c r="S93" s="6"/>
      <c r="T93" s="9">
        <f t="shared" si="23"/>
        <v>59090.909090909088</v>
      </c>
      <c r="U93" s="6">
        <v>62500</v>
      </c>
      <c r="V93" s="9">
        <f t="shared" si="17"/>
        <v>3409.0909090909117</v>
      </c>
      <c r="W93" s="8">
        <f t="shared" si="18"/>
        <v>5.7692307692307737E-2</v>
      </c>
      <c r="X93" s="22">
        <f t="shared" si="21"/>
        <v>56122.10868201936</v>
      </c>
      <c r="Y93" s="22">
        <f t="shared" si="22"/>
        <v>59359.922644443555</v>
      </c>
      <c r="Z93" s="22">
        <f t="shared" si="24"/>
        <v>3237.8139624241958</v>
      </c>
      <c r="AA93" s="8">
        <f t="shared" si="25"/>
        <v>5.769230769230773E-2</v>
      </c>
      <c r="AB93" s="22">
        <f t="shared" si="26"/>
        <v>5223673.1927110329</v>
      </c>
      <c r="AC93" s="10">
        <v>2811</v>
      </c>
      <c r="AD93" s="6">
        <v>2013</v>
      </c>
      <c r="AE93" s="6">
        <f t="shared" si="19"/>
        <v>3</v>
      </c>
      <c r="AF93" s="6" t="s">
        <v>460</v>
      </c>
    </row>
    <row r="94" spans="1:32" x14ac:dyDescent="0.2">
      <c r="A94">
        <v>15</v>
      </c>
      <c r="B94" s="6" t="s">
        <v>1184</v>
      </c>
      <c r="C94" s="6" t="s">
        <v>22</v>
      </c>
      <c r="D94" s="6" t="s">
        <v>23</v>
      </c>
      <c r="E94" s="6" t="s">
        <v>2767</v>
      </c>
      <c r="F94" s="6" t="s">
        <v>2771</v>
      </c>
      <c r="G94" s="6">
        <v>61</v>
      </c>
      <c r="H94" s="6">
        <v>68</v>
      </c>
      <c r="I94" s="7">
        <v>42461</v>
      </c>
      <c r="J94" s="7">
        <v>42472</v>
      </c>
      <c r="K94" s="7" t="s">
        <v>2536</v>
      </c>
      <c r="L94" s="17">
        <f t="shared" si="27"/>
        <v>250.79</v>
      </c>
      <c r="M94" s="20">
        <f t="shared" si="20"/>
        <v>0.9497587623110969</v>
      </c>
      <c r="N94" s="6" t="s">
        <v>24</v>
      </c>
      <c r="O94" s="6">
        <v>4400000</v>
      </c>
      <c r="P94" s="6">
        <v>5700000</v>
      </c>
      <c r="Q94" s="6">
        <f t="shared" si="15"/>
        <v>1300000</v>
      </c>
      <c r="R94" s="8">
        <f t="shared" si="16"/>
        <v>0.29545454545454547</v>
      </c>
      <c r="S94" s="6"/>
      <c r="T94" s="9">
        <f t="shared" si="23"/>
        <v>72131.147540983613</v>
      </c>
      <c r="U94" s="6">
        <v>93443</v>
      </c>
      <c r="V94" s="9">
        <f t="shared" si="17"/>
        <v>21311.852459016387</v>
      </c>
      <c r="W94" s="8">
        <f t="shared" si="18"/>
        <v>0.29545977272727258</v>
      </c>
      <c r="X94" s="22">
        <f t="shared" si="21"/>
        <v>68507.189412603722</v>
      </c>
      <c r="Y94" s="22">
        <f t="shared" si="22"/>
        <v>88748.30802663583</v>
      </c>
      <c r="Z94" s="22">
        <f t="shared" si="24"/>
        <v>20241.118614032108</v>
      </c>
      <c r="AA94" s="8">
        <f t="shared" si="25"/>
        <v>0.29545977272727253</v>
      </c>
      <c r="AB94" s="22">
        <f t="shared" si="26"/>
        <v>5413646.789624786</v>
      </c>
      <c r="AC94" s="6">
        <v>290</v>
      </c>
      <c r="AD94" s="6">
        <v>2013</v>
      </c>
      <c r="AE94" s="6">
        <f t="shared" si="19"/>
        <v>3</v>
      </c>
      <c r="AF94" s="6" t="s">
        <v>191</v>
      </c>
    </row>
    <row r="95" spans="1:32" x14ac:dyDescent="0.2">
      <c r="A95">
        <v>15</v>
      </c>
      <c r="B95" s="6" t="s">
        <v>319</v>
      </c>
      <c r="C95" s="6" t="s">
        <v>22</v>
      </c>
      <c r="D95" s="6" t="s">
        <v>23</v>
      </c>
      <c r="E95" s="6" t="s">
        <v>2767</v>
      </c>
      <c r="F95" s="6" t="s">
        <v>2771</v>
      </c>
      <c r="G95" s="6">
        <v>37</v>
      </c>
      <c r="H95" s="6">
        <v>42</v>
      </c>
      <c r="I95" s="7">
        <v>42462</v>
      </c>
      <c r="J95" s="7">
        <v>42472</v>
      </c>
      <c r="K95" s="7" t="s">
        <v>2536</v>
      </c>
      <c r="L95" s="17">
        <f t="shared" si="27"/>
        <v>250.79</v>
      </c>
      <c r="M95" s="20">
        <f t="shared" si="20"/>
        <v>0.9497587623110969</v>
      </c>
      <c r="N95" s="6" t="s">
        <v>36</v>
      </c>
      <c r="O95" s="6">
        <v>2190000</v>
      </c>
      <c r="P95" s="6">
        <v>2805000</v>
      </c>
      <c r="Q95" s="6">
        <f t="shared" si="15"/>
        <v>615000</v>
      </c>
      <c r="R95" s="8">
        <f t="shared" si="16"/>
        <v>0.28082191780821919</v>
      </c>
      <c r="S95" s="6"/>
      <c r="T95" s="9">
        <f t="shared" si="23"/>
        <v>59189.189189189186</v>
      </c>
      <c r="U95" s="6">
        <v>75811</v>
      </c>
      <c r="V95" s="9">
        <f t="shared" si="17"/>
        <v>16621.810810810814</v>
      </c>
      <c r="W95" s="8">
        <f t="shared" si="18"/>
        <v>0.28082511415525119</v>
      </c>
      <c r="X95" s="22">
        <f t="shared" si="21"/>
        <v>56215.45106652168</v>
      </c>
      <c r="Y95" s="22">
        <f t="shared" si="22"/>
        <v>72002.161529566569</v>
      </c>
      <c r="Z95" s="22">
        <f t="shared" si="24"/>
        <v>15786.710463044888</v>
      </c>
      <c r="AA95" s="8">
        <f t="shared" si="25"/>
        <v>0.28082511415525119</v>
      </c>
      <c r="AB95" s="22">
        <f t="shared" si="26"/>
        <v>2664079.9765939629</v>
      </c>
      <c r="AC95" s="10">
        <v>1750</v>
      </c>
      <c r="AD95" s="6">
        <v>1940</v>
      </c>
      <c r="AE95" s="6">
        <f t="shared" si="19"/>
        <v>76</v>
      </c>
      <c r="AF95" s="6" t="s">
        <v>37</v>
      </c>
    </row>
    <row r="96" spans="1:32" x14ac:dyDescent="0.2">
      <c r="A96">
        <v>16</v>
      </c>
      <c r="B96" s="6" t="s">
        <v>486</v>
      </c>
      <c r="C96" s="6" t="s">
        <v>22</v>
      </c>
      <c r="D96" s="6" t="s">
        <v>23</v>
      </c>
      <c r="E96" s="6" t="s">
        <v>2767</v>
      </c>
      <c r="F96" s="6" t="s">
        <v>2771</v>
      </c>
      <c r="G96" s="6">
        <v>52</v>
      </c>
      <c r="H96" s="6">
        <v>57</v>
      </c>
      <c r="I96" s="7">
        <v>42468</v>
      </c>
      <c r="J96" s="7">
        <v>42478</v>
      </c>
      <c r="K96" s="7" t="s">
        <v>2536</v>
      </c>
      <c r="L96" s="17">
        <f t="shared" si="27"/>
        <v>250.79</v>
      </c>
      <c r="M96" s="20">
        <f t="shared" si="20"/>
        <v>0.9497587623110969</v>
      </c>
      <c r="N96" s="6" t="s">
        <v>36</v>
      </c>
      <c r="O96" s="6">
        <v>3400000</v>
      </c>
      <c r="P96" s="6">
        <v>4150000</v>
      </c>
      <c r="Q96" s="6">
        <f t="shared" si="15"/>
        <v>750000</v>
      </c>
      <c r="R96" s="8">
        <f t="shared" si="16"/>
        <v>0.22058823529411764</v>
      </c>
      <c r="S96" s="6"/>
      <c r="T96" s="9">
        <f t="shared" si="23"/>
        <v>65384.615384615383</v>
      </c>
      <c r="U96" s="6">
        <v>79808</v>
      </c>
      <c r="V96" s="9">
        <f t="shared" si="17"/>
        <v>14423.384615384617</v>
      </c>
      <c r="W96" s="8">
        <f t="shared" si="18"/>
        <v>0.22059294117647063</v>
      </c>
      <c r="X96" s="22">
        <f t="shared" si="21"/>
        <v>62099.611381879411</v>
      </c>
      <c r="Y96" s="22">
        <f t="shared" si="22"/>
        <v>75798.347302524024</v>
      </c>
      <c r="Z96" s="22">
        <f t="shared" si="24"/>
        <v>13698.735920644613</v>
      </c>
      <c r="AA96" s="8">
        <f t="shared" si="25"/>
        <v>0.22059294117647066</v>
      </c>
      <c r="AB96" s="22">
        <f t="shared" si="26"/>
        <v>3941514.0597312492</v>
      </c>
      <c r="AC96" s="6">
        <v>425</v>
      </c>
      <c r="AD96" s="6">
        <v>2007</v>
      </c>
      <c r="AE96" s="6">
        <f t="shared" si="19"/>
        <v>9</v>
      </c>
      <c r="AF96" s="6" t="s">
        <v>102</v>
      </c>
    </row>
    <row r="97" spans="1:32" x14ac:dyDescent="0.2">
      <c r="A97">
        <v>16</v>
      </c>
      <c r="B97" s="6" t="s">
        <v>1042</v>
      </c>
      <c r="C97" s="6" t="s">
        <v>22</v>
      </c>
      <c r="D97" s="6" t="s">
        <v>23</v>
      </c>
      <c r="E97" s="6" t="s">
        <v>2767</v>
      </c>
      <c r="F97" s="6" t="s">
        <v>2771</v>
      </c>
      <c r="G97" s="6">
        <v>57</v>
      </c>
      <c r="H97" s="6">
        <v>64</v>
      </c>
      <c r="I97" s="7">
        <v>42468</v>
      </c>
      <c r="J97" s="7">
        <v>42478</v>
      </c>
      <c r="K97" s="7" t="s">
        <v>2536</v>
      </c>
      <c r="L97" s="17">
        <f t="shared" si="27"/>
        <v>250.79</v>
      </c>
      <c r="M97" s="20">
        <f t="shared" si="20"/>
        <v>0.9497587623110969</v>
      </c>
      <c r="N97" s="6" t="s">
        <v>36</v>
      </c>
      <c r="O97" s="6">
        <v>2950000</v>
      </c>
      <c r="P97" s="6">
        <v>3850000</v>
      </c>
      <c r="Q97" s="6">
        <f t="shared" si="15"/>
        <v>900000</v>
      </c>
      <c r="R97" s="8">
        <f t="shared" si="16"/>
        <v>0.30508474576271188</v>
      </c>
      <c r="S97" s="6"/>
      <c r="T97" s="9">
        <f t="shared" si="23"/>
        <v>51754.385964912282</v>
      </c>
      <c r="U97" s="6">
        <v>67544</v>
      </c>
      <c r="V97" s="9">
        <f t="shared" si="17"/>
        <v>15789.614035087718</v>
      </c>
      <c r="W97" s="8">
        <f t="shared" si="18"/>
        <v>0.30508745762711859</v>
      </c>
      <c r="X97" s="22">
        <f t="shared" si="21"/>
        <v>49154.181558205892</v>
      </c>
      <c r="Y97" s="22">
        <f t="shared" si="22"/>
        <v>64150.505841540733</v>
      </c>
      <c r="Z97" s="22">
        <f t="shared" si="24"/>
        <v>14996.324283334841</v>
      </c>
      <c r="AA97" s="8">
        <f t="shared" si="25"/>
        <v>0.30508745762711875</v>
      </c>
      <c r="AB97" s="22">
        <f t="shared" si="26"/>
        <v>3656578.832967822</v>
      </c>
      <c r="AC97" s="6">
        <v>826</v>
      </c>
      <c r="AD97" s="6">
        <v>1904</v>
      </c>
      <c r="AE97" s="6">
        <f t="shared" si="19"/>
        <v>112</v>
      </c>
      <c r="AF97" s="6" t="s">
        <v>67</v>
      </c>
    </row>
    <row r="98" spans="1:32" x14ac:dyDescent="0.2">
      <c r="A98">
        <v>16</v>
      </c>
      <c r="B98" s="6" t="s">
        <v>2518</v>
      </c>
      <c r="C98" s="6" t="s">
        <v>22</v>
      </c>
      <c r="D98" s="6" t="s">
        <v>23</v>
      </c>
      <c r="E98" s="6" t="s">
        <v>2767</v>
      </c>
      <c r="F98" s="6" t="s">
        <v>2771</v>
      </c>
      <c r="G98" s="6">
        <v>190</v>
      </c>
      <c r="H98" s="6">
        <v>216</v>
      </c>
      <c r="I98" s="7">
        <v>42460</v>
      </c>
      <c r="J98" s="7">
        <v>42478</v>
      </c>
      <c r="K98" s="7" t="s">
        <v>2536</v>
      </c>
      <c r="L98" s="17">
        <f t="shared" si="27"/>
        <v>250.79</v>
      </c>
      <c r="M98" s="20">
        <f t="shared" si="20"/>
        <v>0.9497587623110969</v>
      </c>
      <c r="N98" s="6" t="s">
        <v>264</v>
      </c>
      <c r="O98" s="6">
        <v>10200000</v>
      </c>
      <c r="P98" s="6">
        <v>10350000</v>
      </c>
      <c r="Q98" s="6">
        <f t="shared" si="15"/>
        <v>150000</v>
      </c>
      <c r="R98" s="8">
        <f t="shared" si="16"/>
        <v>1.4705882352941176E-2</v>
      </c>
      <c r="S98" s="6">
        <v>75142</v>
      </c>
      <c r="T98" s="9">
        <f t="shared" si="23"/>
        <v>54079.694736842102</v>
      </c>
      <c r="U98" s="6">
        <v>54869</v>
      </c>
      <c r="V98" s="9">
        <f t="shared" si="17"/>
        <v>789.30526315789757</v>
      </c>
      <c r="W98" s="8">
        <f t="shared" si="18"/>
        <v>1.459522408546768E-2</v>
      </c>
      <c r="X98" s="22">
        <f t="shared" si="21"/>
        <v>51362.663939425096</v>
      </c>
      <c r="Y98" s="22">
        <f t="shared" si="22"/>
        <v>52112.313529247578</v>
      </c>
      <c r="Z98" s="22">
        <f t="shared" si="24"/>
        <v>749.64958982248208</v>
      </c>
      <c r="AA98" s="8">
        <f t="shared" si="25"/>
        <v>1.4595224085467732E-2</v>
      </c>
      <c r="AB98" s="22">
        <f t="shared" si="26"/>
        <v>9901339.5705570392</v>
      </c>
      <c r="AC98" s="6">
        <v>334</v>
      </c>
      <c r="AD98" s="6">
        <v>1903</v>
      </c>
      <c r="AE98" s="6">
        <f t="shared" si="19"/>
        <v>113</v>
      </c>
      <c r="AF98" s="6" t="s">
        <v>112</v>
      </c>
    </row>
    <row r="99" spans="1:32" x14ac:dyDescent="0.2">
      <c r="A99">
        <v>16</v>
      </c>
      <c r="B99" s="6" t="s">
        <v>293</v>
      </c>
      <c r="C99" s="6" t="s">
        <v>22</v>
      </c>
      <c r="D99" s="6" t="s">
        <v>23</v>
      </c>
      <c r="E99" s="6" t="s">
        <v>2767</v>
      </c>
      <c r="F99" s="6" t="s">
        <v>2771</v>
      </c>
      <c r="G99" s="6">
        <v>36</v>
      </c>
      <c r="H99" s="6">
        <v>40</v>
      </c>
      <c r="I99" s="7">
        <v>42468</v>
      </c>
      <c r="J99" s="7">
        <v>42478</v>
      </c>
      <c r="K99" s="7" t="s">
        <v>2536</v>
      </c>
      <c r="L99" s="17">
        <f t="shared" si="27"/>
        <v>250.79</v>
      </c>
      <c r="M99" s="20">
        <f t="shared" si="20"/>
        <v>0.9497587623110969</v>
      </c>
      <c r="N99" s="6" t="s">
        <v>36</v>
      </c>
      <c r="O99" s="6">
        <v>2290000</v>
      </c>
      <c r="P99" s="6">
        <v>2650000</v>
      </c>
      <c r="Q99" s="6">
        <f t="shared" si="15"/>
        <v>360000</v>
      </c>
      <c r="R99" s="8">
        <f t="shared" si="16"/>
        <v>0.15720524017467249</v>
      </c>
      <c r="S99" s="6">
        <v>25278</v>
      </c>
      <c r="T99" s="9">
        <f t="shared" si="23"/>
        <v>64313.277777777781</v>
      </c>
      <c r="U99" s="6">
        <v>74313</v>
      </c>
      <c r="V99" s="9">
        <f t="shared" si="17"/>
        <v>9999.722222222219</v>
      </c>
      <c r="W99" s="8">
        <f t="shared" si="18"/>
        <v>0.15548456815984943</v>
      </c>
      <c r="X99" s="22">
        <f t="shared" si="21"/>
        <v>61082.099102392</v>
      </c>
      <c r="Y99" s="22">
        <f t="shared" si="22"/>
        <v>70579.422903624538</v>
      </c>
      <c r="Z99" s="22">
        <f t="shared" si="24"/>
        <v>9497.3238012325382</v>
      </c>
      <c r="AA99" s="8">
        <f t="shared" si="25"/>
        <v>0.15548456815984929</v>
      </c>
      <c r="AB99" s="22">
        <f t="shared" si="26"/>
        <v>2540859.2245304836</v>
      </c>
      <c r="AC99" s="6">
        <v>579</v>
      </c>
      <c r="AD99" s="6">
        <v>1897</v>
      </c>
      <c r="AE99" s="6">
        <f t="shared" si="19"/>
        <v>119</v>
      </c>
      <c r="AF99" s="6" t="s">
        <v>37</v>
      </c>
    </row>
    <row r="100" spans="1:32" x14ac:dyDescent="0.2">
      <c r="A100">
        <v>16</v>
      </c>
      <c r="B100" s="6" t="s">
        <v>783</v>
      </c>
      <c r="C100" s="6" t="s">
        <v>22</v>
      </c>
      <c r="D100" s="6" t="s">
        <v>23</v>
      </c>
      <c r="E100" s="6" t="s">
        <v>2767</v>
      </c>
      <c r="F100" s="6" t="s">
        <v>2771</v>
      </c>
      <c r="G100" s="6">
        <v>51</v>
      </c>
      <c r="H100" s="6">
        <v>56</v>
      </c>
      <c r="I100" s="7">
        <v>42469</v>
      </c>
      <c r="J100" s="7">
        <v>42479</v>
      </c>
      <c r="K100" s="7" t="s">
        <v>2536</v>
      </c>
      <c r="L100" s="17">
        <f t="shared" si="27"/>
        <v>250.79</v>
      </c>
      <c r="M100" s="20">
        <f t="shared" si="20"/>
        <v>0.9497587623110969</v>
      </c>
      <c r="N100" s="6" t="s">
        <v>36</v>
      </c>
      <c r="O100" s="6">
        <v>2650000</v>
      </c>
      <c r="P100" s="6">
        <v>3300000</v>
      </c>
      <c r="Q100" s="6">
        <f t="shared" si="15"/>
        <v>650000</v>
      </c>
      <c r="R100" s="8">
        <f t="shared" si="16"/>
        <v>0.24528301886792453</v>
      </c>
      <c r="S100" s="6">
        <v>1618</v>
      </c>
      <c r="T100" s="9">
        <f t="shared" si="23"/>
        <v>51992.509803921566</v>
      </c>
      <c r="U100" s="6">
        <v>64738</v>
      </c>
      <c r="V100" s="9">
        <f t="shared" si="17"/>
        <v>12745.490196078434</v>
      </c>
      <c r="W100" s="8">
        <f t="shared" si="18"/>
        <v>0.24514089133502645</v>
      </c>
      <c r="X100" s="22">
        <f t="shared" si="21"/>
        <v>49380.34176082012</v>
      </c>
      <c r="Y100" s="22">
        <f t="shared" si="22"/>
        <v>61485.482754495788</v>
      </c>
      <c r="Z100" s="22">
        <f t="shared" si="24"/>
        <v>12105.140993675668</v>
      </c>
      <c r="AA100" s="8">
        <f t="shared" si="25"/>
        <v>0.24514089133502634</v>
      </c>
      <c r="AB100" s="22">
        <f t="shared" si="26"/>
        <v>3135759.6204792853</v>
      </c>
      <c r="AC100" s="6">
        <v>322</v>
      </c>
      <c r="AD100" s="6">
        <v>1939</v>
      </c>
      <c r="AE100" s="6">
        <f t="shared" si="19"/>
        <v>77</v>
      </c>
      <c r="AF100" s="6" t="s">
        <v>50</v>
      </c>
    </row>
    <row r="101" spans="1:32" x14ac:dyDescent="0.2">
      <c r="A101">
        <v>16</v>
      </c>
      <c r="B101" s="6" t="s">
        <v>1043</v>
      </c>
      <c r="C101" s="6" t="s">
        <v>22</v>
      </c>
      <c r="D101" s="6" t="s">
        <v>23</v>
      </c>
      <c r="E101" s="6" t="s">
        <v>2767</v>
      </c>
      <c r="F101" s="6" t="s">
        <v>2771</v>
      </c>
      <c r="G101" s="6">
        <v>57</v>
      </c>
      <c r="H101" s="6">
        <v>62</v>
      </c>
      <c r="I101" s="7">
        <v>42469</v>
      </c>
      <c r="J101" s="7">
        <v>42480</v>
      </c>
      <c r="K101" s="7" t="s">
        <v>2536</v>
      </c>
      <c r="L101" s="17">
        <f t="shared" si="27"/>
        <v>250.79</v>
      </c>
      <c r="M101" s="20">
        <f t="shared" si="20"/>
        <v>0.9497587623110969</v>
      </c>
      <c r="N101" s="6" t="s">
        <v>24</v>
      </c>
      <c r="O101" s="6">
        <v>3950000</v>
      </c>
      <c r="P101" s="6">
        <v>4100000</v>
      </c>
      <c r="Q101" s="6">
        <f t="shared" si="15"/>
        <v>150000</v>
      </c>
      <c r="R101" s="8">
        <f t="shared" si="16"/>
        <v>3.7974683544303799E-2</v>
      </c>
      <c r="S101" s="6">
        <v>8277</v>
      </c>
      <c r="T101" s="9">
        <f t="shared" si="23"/>
        <v>69443.456140350871</v>
      </c>
      <c r="U101" s="6">
        <v>72075</v>
      </c>
      <c r="V101" s="9">
        <f t="shared" si="17"/>
        <v>2631.5438596491294</v>
      </c>
      <c r="W101" s="8">
        <f t="shared" si="18"/>
        <v>3.7894770881370957E-2</v>
      </c>
      <c r="X101" s="22">
        <f t="shared" si="21"/>
        <v>65954.530954464586</v>
      </c>
      <c r="Y101" s="22">
        <f t="shared" si="22"/>
        <v>68453.862793572305</v>
      </c>
      <c r="Z101" s="22">
        <f t="shared" si="24"/>
        <v>2499.3318391077191</v>
      </c>
      <c r="AA101" s="8">
        <f t="shared" si="25"/>
        <v>3.789477088137088E-2</v>
      </c>
      <c r="AB101" s="22">
        <f t="shared" si="26"/>
        <v>3901870.1792336213</v>
      </c>
      <c r="AC101" s="10">
        <v>3724</v>
      </c>
      <c r="AD101" s="6">
        <v>2011</v>
      </c>
      <c r="AE101" s="6">
        <f t="shared" si="19"/>
        <v>5</v>
      </c>
      <c r="AF101" s="6" t="s">
        <v>37</v>
      </c>
    </row>
    <row r="102" spans="1:32" x14ac:dyDescent="0.2">
      <c r="A102">
        <v>16</v>
      </c>
      <c r="B102" s="6" t="s">
        <v>920</v>
      </c>
      <c r="C102" s="6" t="s">
        <v>22</v>
      </c>
      <c r="D102" s="6" t="s">
        <v>23</v>
      </c>
      <c r="E102" s="6" t="s">
        <v>2767</v>
      </c>
      <c r="F102" s="6" t="s">
        <v>2771</v>
      </c>
      <c r="G102" s="6">
        <v>54</v>
      </c>
      <c r="H102" s="6">
        <v>60</v>
      </c>
      <c r="I102" s="7">
        <v>42470</v>
      </c>
      <c r="J102" s="7">
        <v>42480</v>
      </c>
      <c r="K102" s="7" t="s">
        <v>2536</v>
      </c>
      <c r="L102" s="17">
        <f t="shared" si="27"/>
        <v>250.79</v>
      </c>
      <c r="M102" s="20">
        <f t="shared" si="20"/>
        <v>0.9497587623110969</v>
      </c>
      <c r="N102" s="6" t="s">
        <v>36</v>
      </c>
      <c r="O102" s="6">
        <v>2800000</v>
      </c>
      <c r="P102" s="6">
        <v>3500000</v>
      </c>
      <c r="Q102" s="6">
        <f t="shared" si="15"/>
        <v>700000</v>
      </c>
      <c r="R102" s="8">
        <f t="shared" si="16"/>
        <v>0.25</v>
      </c>
      <c r="S102" s="6"/>
      <c r="T102" s="9">
        <f t="shared" si="23"/>
        <v>51851.851851851854</v>
      </c>
      <c r="U102" s="6">
        <v>64815</v>
      </c>
      <c r="V102" s="9">
        <f t="shared" si="17"/>
        <v>12963.148148148146</v>
      </c>
      <c r="W102" s="8">
        <f t="shared" si="18"/>
        <v>0.25000357142857138</v>
      </c>
      <c r="X102" s="22">
        <f t="shared" si="21"/>
        <v>49246.750638353173</v>
      </c>
      <c r="Y102" s="22">
        <f t="shared" si="22"/>
        <v>61558.614179193748</v>
      </c>
      <c r="Z102" s="22">
        <f t="shared" si="24"/>
        <v>12311.863540840575</v>
      </c>
      <c r="AA102" s="8">
        <f t="shared" si="25"/>
        <v>0.25000357142857149</v>
      </c>
      <c r="AB102" s="22">
        <f t="shared" si="26"/>
        <v>3324165.1656764625</v>
      </c>
      <c r="AC102" s="6">
        <v>968</v>
      </c>
      <c r="AD102" s="6">
        <v>2002</v>
      </c>
      <c r="AE102" s="6">
        <f t="shared" si="19"/>
        <v>14</v>
      </c>
      <c r="AF102" s="6" t="s">
        <v>191</v>
      </c>
    </row>
    <row r="103" spans="1:32" x14ac:dyDescent="0.2">
      <c r="A103">
        <v>16</v>
      </c>
      <c r="B103" s="6" t="s">
        <v>919</v>
      </c>
      <c r="C103" s="6" t="s">
        <v>22</v>
      </c>
      <c r="D103" s="6" t="s">
        <v>23</v>
      </c>
      <c r="E103" s="6" t="s">
        <v>2767</v>
      </c>
      <c r="F103" s="6" t="s">
        <v>2771</v>
      </c>
      <c r="G103" s="6">
        <v>54</v>
      </c>
      <c r="H103" s="6">
        <v>60</v>
      </c>
      <c r="I103" s="7">
        <v>42470</v>
      </c>
      <c r="J103" s="7">
        <v>42480</v>
      </c>
      <c r="K103" s="7" t="s">
        <v>2536</v>
      </c>
      <c r="L103" s="17">
        <f t="shared" si="27"/>
        <v>250.79</v>
      </c>
      <c r="M103" s="20">
        <f t="shared" si="20"/>
        <v>0.9497587623110969</v>
      </c>
      <c r="N103" s="6" t="s">
        <v>36</v>
      </c>
      <c r="O103" s="6">
        <v>2900000</v>
      </c>
      <c r="P103" s="6">
        <v>3330000</v>
      </c>
      <c r="Q103" s="6">
        <f t="shared" si="15"/>
        <v>430000</v>
      </c>
      <c r="R103" s="8">
        <f t="shared" si="16"/>
        <v>0.14827586206896551</v>
      </c>
      <c r="S103" s="6">
        <v>5314</v>
      </c>
      <c r="T103" s="9">
        <f t="shared" si="23"/>
        <v>53802.111111111109</v>
      </c>
      <c r="U103" s="6">
        <v>61765</v>
      </c>
      <c r="V103" s="9">
        <f t="shared" si="17"/>
        <v>7962.8888888888905</v>
      </c>
      <c r="W103" s="8">
        <f t="shared" si="18"/>
        <v>0.14800327950782605</v>
      </c>
      <c r="X103" s="22">
        <f t="shared" si="21"/>
        <v>51099.026458613</v>
      </c>
      <c r="Y103" s="22">
        <f t="shared" si="22"/>
        <v>58661.849954144898</v>
      </c>
      <c r="Z103" s="22">
        <f t="shared" si="24"/>
        <v>7562.8234955318985</v>
      </c>
      <c r="AA103" s="8">
        <f t="shared" si="25"/>
        <v>0.14800327950782605</v>
      </c>
      <c r="AB103" s="22">
        <f t="shared" si="26"/>
        <v>3167739.8975238246</v>
      </c>
      <c r="AC103" s="10">
        <v>12714</v>
      </c>
      <c r="AD103" s="6">
        <v>1991</v>
      </c>
      <c r="AE103" s="6">
        <f t="shared" si="19"/>
        <v>25</v>
      </c>
      <c r="AF103" s="6" t="s">
        <v>94</v>
      </c>
    </row>
    <row r="104" spans="1:32" x14ac:dyDescent="0.2">
      <c r="A104">
        <v>16</v>
      </c>
      <c r="B104" s="6" t="s">
        <v>1515</v>
      </c>
      <c r="C104" s="6" t="s">
        <v>22</v>
      </c>
      <c r="D104" s="6" t="s">
        <v>23</v>
      </c>
      <c r="E104" s="6" t="s">
        <v>2767</v>
      </c>
      <c r="F104" s="6" t="s">
        <v>2771</v>
      </c>
      <c r="G104" s="6">
        <v>70</v>
      </c>
      <c r="H104" s="6">
        <v>78</v>
      </c>
      <c r="I104" s="7">
        <v>42468</v>
      </c>
      <c r="J104" s="7">
        <v>42480</v>
      </c>
      <c r="K104" s="7" t="s">
        <v>2536</v>
      </c>
      <c r="L104" s="17">
        <f t="shared" si="27"/>
        <v>250.79</v>
      </c>
      <c r="M104" s="20">
        <f t="shared" si="20"/>
        <v>0.9497587623110969</v>
      </c>
      <c r="N104" s="6" t="s">
        <v>32</v>
      </c>
      <c r="O104" s="6">
        <v>4750000</v>
      </c>
      <c r="P104" s="6">
        <v>4900000</v>
      </c>
      <c r="Q104" s="6">
        <f t="shared" si="15"/>
        <v>150000</v>
      </c>
      <c r="R104" s="8">
        <f t="shared" si="16"/>
        <v>3.1578947368421054E-2</v>
      </c>
      <c r="S104" s="6"/>
      <c r="T104" s="9">
        <f t="shared" si="23"/>
        <v>67857.142857142855</v>
      </c>
      <c r="U104" s="6">
        <v>70000</v>
      </c>
      <c r="V104" s="9">
        <f t="shared" si="17"/>
        <v>2142.8571428571449</v>
      </c>
      <c r="W104" s="8">
        <f t="shared" si="18"/>
        <v>3.1578947368421081E-2</v>
      </c>
      <c r="X104" s="22">
        <f t="shared" si="21"/>
        <v>64447.916013967289</v>
      </c>
      <c r="Y104" s="22">
        <f t="shared" si="22"/>
        <v>66483.113361776777</v>
      </c>
      <c r="Z104" s="22">
        <f t="shared" si="24"/>
        <v>2035.1973478094878</v>
      </c>
      <c r="AA104" s="8">
        <f t="shared" si="25"/>
        <v>3.157894736842097E-2</v>
      </c>
      <c r="AB104" s="22">
        <f t="shared" si="26"/>
        <v>4653817.9353243746</v>
      </c>
      <c r="AC104" s="10">
        <v>1133</v>
      </c>
      <c r="AD104" s="6">
        <v>1929</v>
      </c>
      <c r="AE104" s="6">
        <f t="shared" si="19"/>
        <v>87</v>
      </c>
      <c r="AF104" s="6" t="s">
        <v>295</v>
      </c>
    </row>
    <row r="105" spans="1:32" x14ac:dyDescent="0.2">
      <c r="A105">
        <v>17</v>
      </c>
      <c r="B105" s="6" t="s">
        <v>879</v>
      </c>
      <c r="C105" s="6" t="s">
        <v>22</v>
      </c>
      <c r="D105" s="6" t="s">
        <v>23</v>
      </c>
      <c r="E105" s="6" t="s">
        <v>2767</v>
      </c>
      <c r="F105" s="6" t="s">
        <v>2771</v>
      </c>
      <c r="G105" s="6">
        <v>77</v>
      </c>
      <c r="H105" s="6">
        <v>82</v>
      </c>
      <c r="I105" s="7">
        <v>42476</v>
      </c>
      <c r="J105" s="7">
        <v>42486</v>
      </c>
      <c r="K105" s="7" t="s">
        <v>2536</v>
      </c>
      <c r="L105" s="17">
        <f t="shared" si="27"/>
        <v>250.79</v>
      </c>
      <c r="M105" s="20">
        <f t="shared" si="20"/>
        <v>0.9497587623110969</v>
      </c>
      <c r="N105" s="6" t="s">
        <v>36</v>
      </c>
      <c r="O105" s="6">
        <v>6400000</v>
      </c>
      <c r="P105" s="6">
        <v>6800000</v>
      </c>
      <c r="Q105" s="6">
        <f t="shared" si="15"/>
        <v>400000</v>
      </c>
      <c r="R105" s="8">
        <f t="shared" si="16"/>
        <v>6.25E-2</v>
      </c>
      <c r="S105" s="6">
        <v>3530</v>
      </c>
      <c r="T105" s="9">
        <f t="shared" si="23"/>
        <v>83162.727272727279</v>
      </c>
      <c r="U105" s="6">
        <v>88358</v>
      </c>
      <c r="V105" s="9">
        <f t="shared" si="17"/>
        <v>5195.2727272727207</v>
      </c>
      <c r="W105" s="8">
        <f t="shared" si="18"/>
        <v>6.2471168246264086E-2</v>
      </c>
      <c r="X105" s="22">
        <f t="shared" si="21"/>
        <v>78984.528924960759</v>
      </c>
      <c r="Y105" s="22">
        <f t="shared" si="22"/>
        <v>83918.784720283904</v>
      </c>
      <c r="Z105" s="22">
        <f t="shared" si="24"/>
        <v>4934.2557953231444</v>
      </c>
      <c r="AA105" s="8">
        <f t="shared" si="25"/>
        <v>6.2471168246264197E-2</v>
      </c>
      <c r="AB105" s="22">
        <f t="shared" si="26"/>
        <v>6461746.423461861</v>
      </c>
      <c r="AC105" s="10">
        <v>3679</v>
      </c>
      <c r="AD105" s="6">
        <v>2013</v>
      </c>
      <c r="AE105" s="6">
        <f t="shared" si="19"/>
        <v>3</v>
      </c>
      <c r="AF105" s="6" t="s">
        <v>67</v>
      </c>
    </row>
    <row r="106" spans="1:32" x14ac:dyDescent="0.2">
      <c r="A106">
        <v>17</v>
      </c>
      <c r="B106" s="6" t="s">
        <v>425</v>
      </c>
      <c r="C106" s="6" t="s">
        <v>22</v>
      </c>
      <c r="D106" s="6" t="s">
        <v>23</v>
      </c>
      <c r="E106" s="6" t="s">
        <v>2767</v>
      </c>
      <c r="F106" s="6" t="s">
        <v>2771</v>
      </c>
      <c r="G106" s="6">
        <v>41</v>
      </c>
      <c r="H106" s="6"/>
      <c r="I106" s="7">
        <v>42475</v>
      </c>
      <c r="J106" s="7">
        <v>42486</v>
      </c>
      <c r="K106" s="7" t="s">
        <v>2536</v>
      </c>
      <c r="L106" s="17">
        <f t="shared" si="27"/>
        <v>250.79</v>
      </c>
      <c r="M106" s="20">
        <f t="shared" si="20"/>
        <v>0.9497587623110969</v>
      </c>
      <c r="N106" s="6" t="s">
        <v>24</v>
      </c>
      <c r="O106" s="6">
        <v>2900000</v>
      </c>
      <c r="P106" s="6">
        <v>3450000</v>
      </c>
      <c r="Q106" s="6">
        <f t="shared" si="15"/>
        <v>550000</v>
      </c>
      <c r="R106" s="8">
        <f t="shared" si="16"/>
        <v>0.18965517241379309</v>
      </c>
      <c r="S106" s="6"/>
      <c r="T106" s="9">
        <f t="shared" si="23"/>
        <v>70731.707317073175</v>
      </c>
      <c r="U106" s="6">
        <v>84146</v>
      </c>
      <c r="V106" s="9">
        <f t="shared" si="17"/>
        <v>13414.292682926825</v>
      </c>
      <c r="W106" s="8">
        <f t="shared" si="18"/>
        <v>0.18965034482758614</v>
      </c>
      <c r="X106" s="22">
        <f t="shared" si="21"/>
        <v>67178.058797614169</v>
      </c>
      <c r="Y106" s="22">
        <f t="shared" si="22"/>
        <v>79918.400813429558</v>
      </c>
      <c r="Z106" s="22">
        <f t="shared" si="24"/>
        <v>12740.342015815389</v>
      </c>
      <c r="AA106" s="8">
        <f t="shared" si="25"/>
        <v>0.18965034482758622</v>
      </c>
      <c r="AB106" s="22">
        <f t="shared" si="26"/>
        <v>3276654.4333506119</v>
      </c>
      <c r="AC106" s="10">
        <v>2811</v>
      </c>
      <c r="AD106" s="6">
        <v>2012</v>
      </c>
      <c r="AE106" s="6">
        <f t="shared" si="19"/>
        <v>4</v>
      </c>
      <c r="AF106" s="6" t="s">
        <v>426</v>
      </c>
    </row>
    <row r="107" spans="1:32" x14ac:dyDescent="0.2">
      <c r="A107">
        <v>17</v>
      </c>
      <c r="B107" s="6" t="s">
        <v>1213</v>
      </c>
      <c r="C107" s="6" t="s">
        <v>22</v>
      </c>
      <c r="D107" s="6" t="s">
        <v>23</v>
      </c>
      <c r="E107" s="6" t="s">
        <v>2767</v>
      </c>
      <c r="F107" s="6" t="s">
        <v>2771</v>
      </c>
      <c r="G107" s="6">
        <v>62</v>
      </c>
      <c r="H107" s="6">
        <v>70</v>
      </c>
      <c r="I107" s="7">
        <v>42475</v>
      </c>
      <c r="J107" s="7">
        <v>42486</v>
      </c>
      <c r="K107" s="7" t="s">
        <v>2536</v>
      </c>
      <c r="L107" s="17">
        <f t="shared" si="27"/>
        <v>250.79</v>
      </c>
      <c r="M107" s="20">
        <f t="shared" si="20"/>
        <v>0.9497587623110969</v>
      </c>
      <c r="N107" s="6" t="s">
        <v>24</v>
      </c>
      <c r="O107" s="6">
        <v>3300000</v>
      </c>
      <c r="P107" s="6">
        <v>3500000</v>
      </c>
      <c r="Q107" s="6">
        <f t="shared" si="15"/>
        <v>200000</v>
      </c>
      <c r="R107" s="8">
        <f t="shared" si="16"/>
        <v>6.0606060606060608E-2</v>
      </c>
      <c r="S107" s="6">
        <v>57000</v>
      </c>
      <c r="T107" s="9">
        <f t="shared" si="23"/>
        <v>54145.161290322583</v>
      </c>
      <c r="U107" s="6">
        <v>57371</v>
      </c>
      <c r="V107" s="9">
        <f t="shared" si="17"/>
        <v>3225.8387096774168</v>
      </c>
      <c r="W107" s="8">
        <f t="shared" si="18"/>
        <v>5.9577599046767897E-2</v>
      </c>
      <c r="X107" s="22">
        <f t="shared" si="21"/>
        <v>51424.841372231494</v>
      </c>
      <c r="Y107" s="22">
        <f t="shared" si="22"/>
        <v>54488.609952549938</v>
      </c>
      <c r="Z107" s="22">
        <f t="shared" si="24"/>
        <v>3063.7685803184431</v>
      </c>
      <c r="AA107" s="8">
        <f t="shared" si="25"/>
        <v>5.9577599046767772E-2</v>
      </c>
      <c r="AB107" s="22">
        <f t="shared" si="26"/>
        <v>3378293.8170580962</v>
      </c>
      <c r="AC107" s="10">
        <v>8833</v>
      </c>
      <c r="AD107" s="6">
        <v>1952</v>
      </c>
      <c r="AE107" s="6">
        <f t="shared" si="19"/>
        <v>64</v>
      </c>
      <c r="AF107" s="6" t="s">
        <v>37</v>
      </c>
    </row>
    <row r="108" spans="1:32" x14ac:dyDescent="0.2">
      <c r="A108">
        <v>17</v>
      </c>
      <c r="B108" s="6" t="s">
        <v>1400</v>
      </c>
      <c r="C108" s="6" t="s">
        <v>22</v>
      </c>
      <c r="D108" s="6" t="s">
        <v>23</v>
      </c>
      <c r="E108" s="6" t="s">
        <v>2767</v>
      </c>
      <c r="F108" s="6" t="s">
        <v>2771</v>
      </c>
      <c r="G108" s="6">
        <v>67</v>
      </c>
      <c r="H108" s="6">
        <v>77</v>
      </c>
      <c r="I108" s="7">
        <v>42476</v>
      </c>
      <c r="J108" s="7">
        <v>42487</v>
      </c>
      <c r="K108" s="7" t="s">
        <v>2536</v>
      </c>
      <c r="L108" s="17">
        <f t="shared" si="27"/>
        <v>250.79</v>
      </c>
      <c r="M108" s="20">
        <f t="shared" si="20"/>
        <v>0.9497587623110969</v>
      </c>
      <c r="N108" s="6" t="s">
        <v>24</v>
      </c>
      <c r="O108" s="6">
        <v>4200000</v>
      </c>
      <c r="P108" s="6">
        <v>4400000</v>
      </c>
      <c r="Q108" s="6">
        <f t="shared" si="15"/>
        <v>200000</v>
      </c>
      <c r="R108" s="8">
        <f t="shared" si="16"/>
        <v>4.7619047619047616E-2</v>
      </c>
      <c r="S108" s="6"/>
      <c r="T108" s="9">
        <f t="shared" si="23"/>
        <v>62686.567164179105</v>
      </c>
      <c r="U108" s="6">
        <v>65672</v>
      </c>
      <c r="V108" s="9">
        <f t="shared" si="17"/>
        <v>2985.432835820895</v>
      </c>
      <c r="W108" s="8">
        <f t="shared" si="18"/>
        <v>4.7624761904761899E-2</v>
      </c>
      <c r="X108" s="22">
        <f t="shared" si="21"/>
        <v>59537.116443382198</v>
      </c>
      <c r="Y108" s="22">
        <f t="shared" si="22"/>
        <v>62372.557438494354</v>
      </c>
      <c r="Z108" s="22">
        <f t="shared" si="24"/>
        <v>2835.4409951121561</v>
      </c>
      <c r="AA108" s="8">
        <f t="shared" si="25"/>
        <v>4.7624761904761802E-2</v>
      </c>
      <c r="AB108" s="22">
        <f t="shared" si="26"/>
        <v>4178961.3483791216</v>
      </c>
      <c r="AC108" s="10">
        <v>6005</v>
      </c>
      <c r="AD108" s="6">
        <v>2011</v>
      </c>
      <c r="AE108" s="6">
        <f t="shared" si="19"/>
        <v>5</v>
      </c>
      <c r="AF108" s="6" t="s">
        <v>37</v>
      </c>
    </row>
    <row r="109" spans="1:32" x14ac:dyDescent="0.2">
      <c r="A109">
        <v>18</v>
      </c>
      <c r="B109" s="6" t="s">
        <v>555</v>
      </c>
      <c r="C109" s="6" t="s">
        <v>22</v>
      </c>
      <c r="D109" s="6" t="s">
        <v>23</v>
      </c>
      <c r="E109" s="6" t="s">
        <v>2767</v>
      </c>
      <c r="F109" s="6" t="s">
        <v>2771</v>
      </c>
      <c r="G109" s="6">
        <v>54</v>
      </c>
      <c r="H109" s="6">
        <v>64</v>
      </c>
      <c r="I109" s="7">
        <v>42479</v>
      </c>
      <c r="J109" s="7">
        <v>42492</v>
      </c>
      <c r="K109" s="7" t="s">
        <v>2537</v>
      </c>
      <c r="L109" s="17">
        <f t="shared" si="27"/>
        <v>256.52</v>
      </c>
      <c r="M109" s="20">
        <f t="shared" si="20"/>
        <v>0.92854358334632781</v>
      </c>
      <c r="N109" s="6" t="s">
        <v>57</v>
      </c>
      <c r="O109" s="6">
        <v>3580000</v>
      </c>
      <c r="P109" s="6">
        <v>3900000</v>
      </c>
      <c r="Q109" s="6">
        <f t="shared" si="15"/>
        <v>320000</v>
      </c>
      <c r="R109" s="8">
        <f t="shared" si="16"/>
        <v>8.9385474860335198E-2</v>
      </c>
      <c r="S109" s="6"/>
      <c r="T109" s="9">
        <f t="shared" si="23"/>
        <v>66296.296296296292</v>
      </c>
      <c r="U109" s="6">
        <v>72222</v>
      </c>
      <c r="V109" s="9">
        <f t="shared" si="17"/>
        <v>5925.703703703708</v>
      </c>
      <c r="W109" s="8">
        <f t="shared" si="18"/>
        <v>8.9382122905028005E-2</v>
      </c>
      <c r="X109" s="22">
        <f t="shared" si="21"/>
        <v>61559.000525552838</v>
      </c>
      <c r="Y109" s="22">
        <f t="shared" si="22"/>
        <v>67061.274676438494</v>
      </c>
      <c r="Z109" s="22">
        <f t="shared" si="24"/>
        <v>5502.2741508856561</v>
      </c>
      <c r="AA109" s="8">
        <f t="shared" si="25"/>
        <v>8.9382122905028144E-2</v>
      </c>
      <c r="AB109" s="22">
        <f t="shared" si="26"/>
        <v>3621308.8325276785</v>
      </c>
      <c r="AC109" s="10">
        <v>5362</v>
      </c>
      <c r="AD109" s="6">
        <v>2014</v>
      </c>
      <c r="AE109" s="6">
        <f t="shared" si="19"/>
        <v>2</v>
      </c>
      <c r="AF109" s="6" t="s">
        <v>569</v>
      </c>
    </row>
    <row r="110" spans="1:32" x14ac:dyDescent="0.2">
      <c r="A110">
        <v>18</v>
      </c>
      <c r="B110" s="6" t="s">
        <v>97</v>
      </c>
      <c r="C110" s="6" t="s">
        <v>22</v>
      </c>
      <c r="D110" s="6" t="s">
        <v>23</v>
      </c>
      <c r="E110" s="6" t="s">
        <v>2767</v>
      </c>
      <c r="F110" s="6" t="s">
        <v>2771</v>
      </c>
      <c r="G110" s="6">
        <v>26</v>
      </c>
      <c r="H110" s="6">
        <v>30</v>
      </c>
      <c r="I110" s="7">
        <v>42482</v>
      </c>
      <c r="J110" s="7">
        <v>42492</v>
      </c>
      <c r="K110" s="7" t="s">
        <v>2537</v>
      </c>
      <c r="L110" s="17">
        <f>IF(K110="Januar",238.19,IF(K110="Februar",240.59,IF(K110="Mars",245.99,IF(K110="April",250.79,IF(K110="Mai",256.52,IF(K110="Juni",259.83,IF(K110="Juli",265.66,IF(K110="August",272.21,IF(K110="September",275.91,IF(K110="Oktober",281.13,IF(K110="November",284.38,IF(K110="Desember",287.34,0))))))))))))</f>
        <v>256.52</v>
      </c>
      <c r="M110" s="20">
        <f t="shared" si="20"/>
        <v>0.92854358334632781</v>
      </c>
      <c r="N110" s="6" t="s">
        <v>36</v>
      </c>
      <c r="O110" s="6">
        <v>1950000</v>
      </c>
      <c r="P110" s="6">
        <v>2400000</v>
      </c>
      <c r="Q110" s="6">
        <f t="shared" si="15"/>
        <v>450000</v>
      </c>
      <c r="R110" s="8">
        <f t="shared" si="16"/>
        <v>0.23076923076923078</v>
      </c>
      <c r="S110" s="6">
        <v>93243</v>
      </c>
      <c r="T110" s="9">
        <f t="shared" si="23"/>
        <v>78586.269230769234</v>
      </c>
      <c r="U110" s="6">
        <v>95894</v>
      </c>
      <c r="V110" s="9">
        <f t="shared" si="17"/>
        <v>17307.730769230766</v>
      </c>
      <c r="W110" s="8">
        <f t="shared" si="18"/>
        <v>0.22023861087496685</v>
      </c>
      <c r="X110" s="22">
        <f t="shared" si="21"/>
        <v>72970.776033357732</v>
      </c>
      <c r="Y110" s="22">
        <f t="shared" si="22"/>
        <v>89041.758381412757</v>
      </c>
      <c r="Z110" s="22">
        <f t="shared" si="24"/>
        <v>16070.982348055026</v>
      </c>
      <c r="AA110" s="8">
        <f t="shared" si="25"/>
        <v>0.22023861087496679</v>
      </c>
      <c r="AB110" s="22">
        <f t="shared" si="26"/>
        <v>2315085.7179167317</v>
      </c>
      <c r="AC110" s="6">
        <v>931</v>
      </c>
      <c r="AD110" s="6">
        <v>1893</v>
      </c>
      <c r="AE110" s="6">
        <f t="shared" si="19"/>
        <v>123</v>
      </c>
      <c r="AF110" s="6" t="s">
        <v>81</v>
      </c>
    </row>
    <row r="111" spans="1:32" x14ac:dyDescent="0.2">
      <c r="A111">
        <v>18</v>
      </c>
      <c r="B111" s="6" t="s">
        <v>510</v>
      </c>
      <c r="C111" s="6" t="s">
        <v>22</v>
      </c>
      <c r="D111" s="6" t="s">
        <v>23</v>
      </c>
      <c r="E111" s="6" t="s">
        <v>2767</v>
      </c>
      <c r="F111" s="6" t="s">
        <v>2771</v>
      </c>
      <c r="G111" s="6">
        <v>44</v>
      </c>
      <c r="H111" s="6">
        <v>48</v>
      </c>
      <c r="I111" s="7">
        <v>42475</v>
      </c>
      <c r="J111" s="7">
        <v>42492</v>
      </c>
      <c r="K111" s="7" t="s">
        <v>2537</v>
      </c>
      <c r="L111" s="17">
        <f t="shared" ref="L111:L152" si="28">IF(K111="Januar",238.19,IF(K111="Februar",240.59,IF(K111="Mars",245.99,IF(K111="April",250.79,IF(K111="Mai",256.52,IF(K111="Juni",259.83,IF(K111="Juli",265.66,IF(K111="August",272.21,IF(K111="September",275.91,IF(K111="Oktober",281.13,IF(K111="November",284.38,IF(K111="Desember",287.34,0))))))))))))</f>
        <v>256.52</v>
      </c>
      <c r="M111" s="20">
        <f t="shared" si="20"/>
        <v>0.92854358334632781</v>
      </c>
      <c r="N111" s="6" t="s">
        <v>242</v>
      </c>
      <c r="O111" s="6">
        <v>2850000</v>
      </c>
      <c r="P111" s="6">
        <v>3351000</v>
      </c>
      <c r="Q111" s="6">
        <f t="shared" si="15"/>
        <v>501000</v>
      </c>
      <c r="R111" s="8">
        <f t="shared" si="16"/>
        <v>0.17578947368421052</v>
      </c>
      <c r="S111" s="6"/>
      <c r="T111" s="9">
        <f t="shared" si="23"/>
        <v>64772.727272727272</v>
      </c>
      <c r="U111" s="6">
        <v>76159</v>
      </c>
      <c r="V111" s="9">
        <f t="shared" si="17"/>
        <v>11386.272727272728</v>
      </c>
      <c r="W111" s="8">
        <f t="shared" si="18"/>
        <v>0.1757880701754386</v>
      </c>
      <c r="X111" s="22">
        <f t="shared" si="21"/>
        <v>60144.300284932593</v>
      </c>
      <c r="Y111" s="22">
        <f t="shared" si="22"/>
        <v>70716.950764072986</v>
      </c>
      <c r="Z111" s="22">
        <f t="shared" si="24"/>
        <v>10572.650479140393</v>
      </c>
      <c r="AA111" s="8">
        <f t="shared" si="25"/>
        <v>0.17578807017543877</v>
      </c>
      <c r="AB111" s="22">
        <f t="shared" si="26"/>
        <v>3111545.8336192113</v>
      </c>
      <c r="AC111" s="6">
        <v>449</v>
      </c>
      <c r="AD111" s="6">
        <v>1892</v>
      </c>
      <c r="AE111" s="6">
        <f t="shared" si="19"/>
        <v>124</v>
      </c>
      <c r="AF111" s="6" t="s">
        <v>225</v>
      </c>
    </row>
    <row r="112" spans="1:32" x14ac:dyDescent="0.2">
      <c r="A112">
        <v>18</v>
      </c>
      <c r="B112" s="6" t="s">
        <v>477</v>
      </c>
      <c r="C112" s="6" t="s">
        <v>22</v>
      </c>
      <c r="D112" s="6" t="s">
        <v>23</v>
      </c>
      <c r="E112" s="6" t="s">
        <v>2767</v>
      </c>
      <c r="F112" s="6" t="s">
        <v>2771</v>
      </c>
      <c r="G112" s="6">
        <v>43</v>
      </c>
      <c r="H112" s="6">
        <v>47</v>
      </c>
      <c r="I112" s="7">
        <v>42483</v>
      </c>
      <c r="J112" s="7">
        <v>42493</v>
      </c>
      <c r="K112" s="7" t="s">
        <v>2537</v>
      </c>
      <c r="L112" s="17">
        <f t="shared" si="28"/>
        <v>256.52</v>
      </c>
      <c r="M112" s="20">
        <f t="shared" si="20"/>
        <v>0.92854358334632781</v>
      </c>
      <c r="N112" s="6" t="s">
        <v>36</v>
      </c>
      <c r="O112" s="6">
        <v>2500000</v>
      </c>
      <c r="P112" s="6">
        <v>3300000</v>
      </c>
      <c r="Q112" s="6">
        <f t="shared" si="15"/>
        <v>800000</v>
      </c>
      <c r="R112" s="8">
        <f t="shared" si="16"/>
        <v>0.32</v>
      </c>
      <c r="S112" s="6"/>
      <c r="T112" s="9">
        <f t="shared" si="23"/>
        <v>58139.534883720931</v>
      </c>
      <c r="U112" s="6">
        <v>76744</v>
      </c>
      <c r="V112" s="9">
        <f t="shared" si="17"/>
        <v>18604.465116279069</v>
      </c>
      <c r="W112" s="8">
        <f t="shared" si="18"/>
        <v>0.31999679999999997</v>
      </c>
      <c r="X112" s="22">
        <f t="shared" si="21"/>
        <v>53985.092055019057</v>
      </c>
      <c r="Y112" s="22">
        <f t="shared" si="22"/>
        <v>71260.148760330587</v>
      </c>
      <c r="Z112" s="22">
        <f t="shared" si="24"/>
        <v>17275.05670531153</v>
      </c>
      <c r="AA112" s="8">
        <f t="shared" si="25"/>
        <v>0.31999680000000014</v>
      </c>
      <c r="AB112" s="22">
        <f t="shared" si="26"/>
        <v>3064186.396694215</v>
      </c>
      <c r="AC112" s="10">
        <v>3404</v>
      </c>
      <c r="AD112" s="6">
        <v>2004</v>
      </c>
      <c r="AE112" s="6">
        <f t="shared" si="19"/>
        <v>12</v>
      </c>
      <c r="AF112" s="6" t="s">
        <v>29</v>
      </c>
    </row>
    <row r="113" spans="1:32" x14ac:dyDescent="0.2">
      <c r="A113">
        <v>18</v>
      </c>
      <c r="B113" s="6" t="s">
        <v>1846</v>
      </c>
      <c r="C113" s="6" t="s">
        <v>22</v>
      </c>
      <c r="D113" s="6" t="s">
        <v>23</v>
      </c>
      <c r="E113" s="6" t="s">
        <v>2767</v>
      </c>
      <c r="F113" s="6" t="s">
        <v>2771</v>
      </c>
      <c r="G113" s="6">
        <v>80</v>
      </c>
      <c r="H113" s="6">
        <v>93</v>
      </c>
      <c r="I113" s="7">
        <v>42483</v>
      </c>
      <c r="J113" s="7">
        <v>42493</v>
      </c>
      <c r="K113" s="7" t="s">
        <v>2537</v>
      </c>
      <c r="L113" s="17">
        <f t="shared" si="28"/>
        <v>256.52</v>
      </c>
      <c r="M113" s="20">
        <f t="shared" si="20"/>
        <v>0.92854358334632781</v>
      </c>
      <c r="N113" s="6" t="s">
        <v>36</v>
      </c>
      <c r="O113" s="6">
        <v>4600000</v>
      </c>
      <c r="P113" s="6">
        <v>4950000</v>
      </c>
      <c r="Q113" s="6">
        <f t="shared" si="15"/>
        <v>350000</v>
      </c>
      <c r="R113" s="8">
        <f t="shared" si="16"/>
        <v>7.6086956521739135E-2</v>
      </c>
      <c r="S113" s="6"/>
      <c r="T113" s="9">
        <f t="shared" si="23"/>
        <v>57500</v>
      </c>
      <c r="U113" s="6">
        <v>61875</v>
      </c>
      <c r="V113" s="9">
        <f t="shared" si="17"/>
        <v>4375</v>
      </c>
      <c r="W113" s="8">
        <f t="shared" si="18"/>
        <v>7.6086956521739135E-2</v>
      </c>
      <c r="X113" s="22">
        <f t="shared" si="21"/>
        <v>53391.25604241385</v>
      </c>
      <c r="Y113" s="22">
        <f t="shared" si="22"/>
        <v>57453.634219554035</v>
      </c>
      <c r="Z113" s="22">
        <f t="shared" si="24"/>
        <v>4062.3781771401846</v>
      </c>
      <c r="AA113" s="8">
        <f t="shared" si="25"/>
        <v>7.6086956521739135E-2</v>
      </c>
      <c r="AB113" s="22">
        <f t="shared" si="26"/>
        <v>4596290.7375643225</v>
      </c>
      <c r="AC113" s="6"/>
      <c r="AD113" s="6">
        <v>2001</v>
      </c>
      <c r="AE113" s="6">
        <f t="shared" si="19"/>
        <v>15</v>
      </c>
      <c r="AF113" s="6" t="s">
        <v>231</v>
      </c>
    </row>
    <row r="114" spans="1:32" x14ac:dyDescent="0.2">
      <c r="A114">
        <v>18</v>
      </c>
      <c r="B114" s="6" t="s">
        <v>1781</v>
      </c>
      <c r="C114" s="6" t="s">
        <v>22</v>
      </c>
      <c r="D114" s="6" t="s">
        <v>23</v>
      </c>
      <c r="E114" s="6" t="s">
        <v>2767</v>
      </c>
      <c r="F114" s="6" t="s">
        <v>2771</v>
      </c>
      <c r="G114" s="6">
        <v>78</v>
      </c>
      <c r="H114" s="6">
        <v>90</v>
      </c>
      <c r="I114" s="7">
        <v>42483</v>
      </c>
      <c r="J114" s="7">
        <v>42493</v>
      </c>
      <c r="K114" s="7" t="s">
        <v>2537</v>
      </c>
      <c r="L114" s="17">
        <f t="shared" si="28"/>
        <v>256.52</v>
      </c>
      <c r="M114" s="20">
        <f t="shared" si="20"/>
        <v>0.92854358334632781</v>
      </c>
      <c r="N114" s="6" t="s">
        <v>36</v>
      </c>
      <c r="O114" s="6">
        <v>4290000</v>
      </c>
      <c r="P114" s="6">
        <v>4000000</v>
      </c>
      <c r="Q114" s="6">
        <f t="shared" si="15"/>
        <v>-290000</v>
      </c>
      <c r="R114" s="8">
        <f t="shared" si="16"/>
        <v>-6.75990675990676E-2</v>
      </c>
      <c r="S114" s="6">
        <v>222000</v>
      </c>
      <c r="T114" s="9">
        <f t="shared" si="23"/>
        <v>57846.153846153844</v>
      </c>
      <c r="U114" s="6">
        <v>54128</v>
      </c>
      <c r="V114" s="9">
        <f t="shared" si="17"/>
        <v>-3718.1538461538439</v>
      </c>
      <c r="W114" s="8">
        <f t="shared" si="18"/>
        <v>-6.4276595744680809E-2</v>
      </c>
      <c r="X114" s="22">
        <f t="shared" si="21"/>
        <v>53712.674975110654</v>
      </c>
      <c r="Y114" s="22">
        <f t="shared" si="22"/>
        <v>50260.207079370033</v>
      </c>
      <c r="Z114" s="22">
        <f t="shared" si="24"/>
        <v>-3452.4678957406213</v>
      </c>
      <c r="AA114" s="8">
        <f t="shared" si="25"/>
        <v>-6.4276595744680823E-2</v>
      </c>
      <c r="AB114" s="22">
        <f t="shared" si="26"/>
        <v>3920296.1521908627</v>
      </c>
      <c r="AC114" s="6">
        <v>791</v>
      </c>
      <c r="AD114" s="6">
        <v>1991</v>
      </c>
      <c r="AE114" s="6">
        <f t="shared" si="19"/>
        <v>25</v>
      </c>
      <c r="AF114" s="6" t="s">
        <v>81</v>
      </c>
    </row>
    <row r="115" spans="1:32" x14ac:dyDescent="0.2">
      <c r="A115">
        <v>18</v>
      </c>
      <c r="B115" s="6" t="s">
        <v>659</v>
      </c>
      <c r="C115" s="6" t="s">
        <v>22</v>
      </c>
      <c r="D115" s="6" t="s">
        <v>23</v>
      </c>
      <c r="E115" s="6" t="s">
        <v>2767</v>
      </c>
      <c r="F115" s="6" t="s">
        <v>2771</v>
      </c>
      <c r="G115" s="6">
        <v>48</v>
      </c>
      <c r="H115" s="6">
        <v>55</v>
      </c>
      <c r="I115" s="7">
        <v>42483</v>
      </c>
      <c r="J115" s="7">
        <v>42493</v>
      </c>
      <c r="K115" s="7" t="s">
        <v>2537</v>
      </c>
      <c r="L115" s="17">
        <f t="shared" si="28"/>
        <v>256.52</v>
      </c>
      <c r="M115" s="20">
        <f t="shared" si="20"/>
        <v>0.92854358334632781</v>
      </c>
      <c r="N115" s="6" t="s">
        <v>36</v>
      </c>
      <c r="O115" s="6">
        <v>2690000</v>
      </c>
      <c r="P115" s="6">
        <v>3000000</v>
      </c>
      <c r="Q115" s="6">
        <f t="shared" si="15"/>
        <v>310000</v>
      </c>
      <c r="R115" s="8">
        <f t="shared" si="16"/>
        <v>0.11524163568773234</v>
      </c>
      <c r="S115" s="6">
        <v>68568</v>
      </c>
      <c r="T115" s="9">
        <f t="shared" si="23"/>
        <v>57470.166666666664</v>
      </c>
      <c r="U115" s="6">
        <v>63929</v>
      </c>
      <c r="V115" s="9">
        <f t="shared" si="17"/>
        <v>6458.8333333333358</v>
      </c>
      <c r="W115" s="8">
        <f t="shared" si="18"/>
        <v>0.11238584656966953</v>
      </c>
      <c r="X115" s="22">
        <f t="shared" si="21"/>
        <v>53363.554492177347</v>
      </c>
      <c r="Y115" s="22">
        <f t="shared" si="22"/>
        <v>59360.86273974739</v>
      </c>
      <c r="Z115" s="22">
        <f t="shared" si="24"/>
        <v>5997.308247570043</v>
      </c>
      <c r="AA115" s="8">
        <f t="shared" si="25"/>
        <v>0.11238584656966955</v>
      </c>
      <c r="AB115" s="22">
        <f t="shared" si="26"/>
        <v>2849321.4115078747</v>
      </c>
      <c r="AC115" s="10">
        <v>2108</v>
      </c>
      <c r="AD115" s="6">
        <v>1939</v>
      </c>
      <c r="AE115" s="6">
        <f t="shared" si="19"/>
        <v>77</v>
      </c>
      <c r="AF115" s="6" t="s">
        <v>173</v>
      </c>
    </row>
    <row r="116" spans="1:32" x14ac:dyDescent="0.2">
      <c r="A116">
        <v>18</v>
      </c>
      <c r="B116" s="6" t="s">
        <v>966</v>
      </c>
      <c r="C116" s="6" t="s">
        <v>22</v>
      </c>
      <c r="D116" s="6" t="s">
        <v>23</v>
      </c>
      <c r="E116" s="6" t="s">
        <v>2767</v>
      </c>
      <c r="F116" s="6" t="s">
        <v>2771</v>
      </c>
      <c r="G116" s="6">
        <v>55</v>
      </c>
      <c r="H116" s="6">
        <v>61</v>
      </c>
      <c r="I116" s="7">
        <v>42483</v>
      </c>
      <c r="J116" s="7">
        <v>42494</v>
      </c>
      <c r="K116" s="7" t="s">
        <v>2537</v>
      </c>
      <c r="L116" s="17">
        <f t="shared" si="28"/>
        <v>256.52</v>
      </c>
      <c r="M116" s="20">
        <f t="shared" si="20"/>
        <v>0.92854358334632781</v>
      </c>
      <c r="N116" s="6" t="s">
        <v>24</v>
      </c>
      <c r="O116" s="6">
        <v>2850000</v>
      </c>
      <c r="P116" s="6">
        <v>3700000</v>
      </c>
      <c r="Q116" s="6">
        <f t="shared" si="15"/>
        <v>850000</v>
      </c>
      <c r="R116" s="8">
        <f t="shared" si="16"/>
        <v>0.2982456140350877</v>
      </c>
      <c r="S116" s="6"/>
      <c r="T116" s="9">
        <f t="shared" si="23"/>
        <v>51818.181818181816</v>
      </c>
      <c r="U116" s="6">
        <v>67273</v>
      </c>
      <c r="V116" s="9">
        <f t="shared" si="17"/>
        <v>15454.818181818184</v>
      </c>
      <c r="W116" s="8">
        <f t="shared" si="18"/>
        <v>0.29825087719298249</v>
      </c>
      <c r="X116" s="22">
        <f t="shared" si="21"/>
        <v>48115.440227946077</v>
      </c>
      <c r="Y116" s="22">
        <f t="shared" si="22"/>
        <v>62465.912482457512</v>
      </c>
      <c r="Z116" s="22">
        <f t="shared" si="24"/>
        <v>14350.472254511435</v>
      </c>
      <c r="AA116" s="8">
        <f t="shared" si="25"/>
        <v>0.29825087719298249</v>
      </c>
      <c r="AB116" s="22">
        <f t="shared" si="26"/>
        <v>3435625.1865351633</v>
      </c>
      <c r="AC116" s="6">
        <v>798</v>
      </c>
      <c r="AD116" s="6">
        <v>1939</v>
      </c>
      <c r="AE116" s="6">
        <f t="shared" si="19"/>
        <v>77</v>
      </c>
      <c r="AF116" s="6" t="s">
        <v>173</v>
      </c>
    </row>
    <row r="117" spans="1:32" x14ac:dyDescent="0.2">
      <c r="A117">
        <v>18</v>
      </c>
      <c r="B117" s="6" t="s">
        <v>134</v>
      </c>
      <c r="C117" s="6" t="s">
        <v>22</v>
      </c>
      <c r="D117" s="6" t="s">
        <v>23</v>
      </c>
      <c r="E117" s="6" t="s">
        <v>2767</v>
      </c>
      <c r="F117" s="6" t="s">
        <v>2771</v>
      </c>
      <c r="G117" s="6">
        <v>28</v>
      </c>
      <c r="H117" s="6">
        <v>33</v>
      </c>
      <c r="I117" s="7">
        <v>42480</v>
      </c>
      <c r="J117" s="7">
        <v>42494</v>
      </c>
      <c r="K117" s="7" t="s">
        <v>2537</v>
      </c>
      <c r="L117" s="17">
        <f t="shared" si="28"/>
        <v>256.52</v>
      </c>
      <c r="M117" s="20">
        <f t="shared" si="20"/>
        <v>0.92854358334632781</v>
      </c>
      <c r="N117" s="6" t="s">
        <v>62</v>
      </c>
      <c r="O117" s="6">
        <v>2000000</v>
      </c>
      <c r="P117" s="6">
        <v>2325000</v>
      </c>
      <c r="Q117" s="6">
        <f t="shared" si="15"/>
        <v>325000</v>
      </c>
      <c r="R117" s="8">
        <f t="shared" si="16"/>
        <v>0.16250000000000001</v>
      </c>
      <c r="S117" s="6">
        <v>28957</v>
      </c>
      <c r="T117" s="9">
        <f t="shared" si="23"/>
        <v>72462.75</v>
      </c>
      <c r="U117" s="6">
        <v>84070</v>
      </c>
      <c r="V117" s="9">
        <f t="shared" si="17"/>
        <v>11607.25</v>
      </c>
      <c r="W117" s="8">
        <f t="shared" si="18"/>
        <v>0.16018230056132288</v>
      </c>
      <c r="X117" s="22">
        <f t="shared" si="21"/>
        <v>67284.82154412911</v>
      </c>
      <c r="Y117" s="22">
        <f t="shared" si="22"/>
        <v>78062.659051925773</v>
      </c>
      <c r="Z117" s="22">
        <f t="shared" si="24"/>
        <v>10777.837507796663</v>
      </c>
      <c r="AA117" s="8">
        <f t="shared" si="25"/>
        <v>0.1601823005613229</v>
      </c>
      <c r="AB117" s="22">
        <f t="shared" si="26"/>
        <v>2185754.4534539217</v>
      </c>
      <c r="AC117" s="6">
        <v>448</v>
      </c>
      <c r="AD117" s="6">
        <v>1935</v>
      </c>
      <c r="AE117" s="6">
        <f t="shared" si="19"/>
        <v>81</v>
      </c>
      <c r="AF117" s="6" t="s">
        <v>37</v>
      </c>
    </row>
    <row r="118" spans="1:32" x14ac:dyDescent="0.2">
      <c r="A118">
        <v>18</v>
      </c>
      <c r="B118" s="6" t="s">
        <v>802</v>
      </c>
      <c r="C118" s="6" t="s">
        <v>22</v>
      </c>
      <c r="D118" s="6" t="s">
        <v>23</v>
      </c>
      <c r="E118" s="6" t="s">
        <v>2767</v>
      </c>
      <c r="F118" s="6" t="s">
        <v>2771</v>
      </c>
      <c r="G118" s="6">
        <v>85</v>
      </c>
      <c r="H118" s="6">
        <v>95</v>
      </c>
      <c r="I118" s="7">
        <v>42486</v>
      </c>
      <c r="J118" s="7">
        <v>42496</v>
      </c>
      <c r="K118" s="7" t="s">
        <v>2537</v>
      </c>
      <c r="L118" s="17">
        <f t="shared" si="28"/>
        <v>256.52</v>
      </c>
      <c r="M118" s="20">
        <f t="shared" si="20"/>
        <v>0.92854358334632781</v>
      </c>
      <c r="N118" s="6" t="s">
        <v>36</v>
      </c>
      <c r="O118" s="6">
        <v>4300000</v>
      </c>
      <c r="P118" s="6">
        <v>4580000</v>
      </c>
      <c r="Q118" s="6">
        <f t="shared" si="15"/>
        <v>280000</v>
      </c>
      <c r="R118" s="8">
        <f t="shared" si="16"/>
        <v>6.5116279069767441E-2</v>
      </c>
      <c r="S118" s="6">
        <v>105000</v>
      </c>
      <c r="T118" s="9">
        <f t="shared" si="23"/>
        <v>51823.529411764706</v>
      </c>
      <c r="U118" s="6">
        <v>55118</v>
      </c>
      <c r="V118" s="9">
        <f t="shared" si="17"/>
        <v>3294.4705882352937</v>
      </c>
      <c r="W118" s="8">
        <f t="shared" si="18"/>
        <v>6.3570942111237219E-2</v>
      </c>
      <c r="X118" s="22">
        <f t="shared" si="21"/>
        <v>48120.405701653814</v>
      </c>
      <c r="Y118" s="22">
        <f t="shared" si="22"/>
        <v>51179.465226882894</v>
      </c>
      <c r="Z118" s="22">
        <f t="shared" si="24"/>
        <v>3059.0595252290805</v>
      </c>
      <c r="AA118" s="8">
        <f t="shared" si="25"/>
        <v>6.357094211123715E-2</v>
      </c>
      <c r="AB118" s="22">
        <f t="shared" si="26"/>
        <v>4350254.5442850459</v>
      </c>
      <c r="AC118" s="6">
        <v>694</v>
      </c>
      <c r="AD118" s="6">
        <v>1972</v>
      </c>
      <c r="AE118" s="6">
        <f t="shared" si="19"/>
        <v>44</v>
      </c>
      <c r="AF118" s="6" t="s">
        <v>191</v>
      </c>
    </row>
    <row r="119" spans="1:32" x14ac:dyDescent="0.2">
      <c r="A119">
        <v>19</v>
      </c>
      <c r="B119" s="6" t="s">
        <v>512</v>
      </c>
      <c r="C119" s="6" t="s">
        <v>22</v>
      </c>
      <c r="D119" s="6" t="s">
        <v>23</v>
      </c>
      <c r="E119" s="6" t="s">
        <v>2767</v>
      </c>
      <c r="F119" s="6" t="s">
        <v>2771</v>
      </c>
      <c r="G119" s="6">
        <v>44</v>
      </c>
      <c r="H119" s="6"/>
      <c r="I119" s="7">
        <v>42490</v>
      </c>
      <c r="J119" s="7">
        <v>42500</v>
      </c>
      <c r="K119" s="7" t="s">
        <v>2537</v>
      </c>
      <c r="L119" s="17">
        <f t="shared" si="28"/>
        <v>256.52</v>
      </c>
      <c r="M119" s="20">
        <f t="shared" si="20"/>
        <v>0.92854358334632781</v>
      </c>
      <c r="N119" s="6" t="s">
        <v>36</v>
      </c>
      <c r="O119" s="6">
        <v>3950000</v>
      </c>
      <c r="P119" s="6">
        <v>5350000</v>
      </c>
      <c r="Q119" s="6">
        <f t="shared" si="15"/>
        <v>1400000</v>
      </c>
      <c r="R119" s="8">
        <f t="shared" si="16"/>
        <v>0.35443037974683544</v>
      </c>
      <c r="S119" s="6"/>
      <c r="T119" s="9">
        <f t="shared" si="23"/>
        <v>89772.727272727279</v>
      </c>
      <c r="U119" s="6">
        <v>121591</v>
      </c>
      <c r="V119" s="9">
        <f t="shared" si="17"/>
        <v>31818.272727272721</v>
      </c>
      <c r="W119" s="8">
        <f t="shared" si="18"/>
        <v>0.35443139240506322</v>
      </c>
      <c r="X119" s="22">
        <f t="shared" si="21"/>
        <v>83357.889868590792</v>
      </c>
      <c r="Y119" s="22">
        <f t="shared" si="22"/>
        <v>112902.54284266334</v>
      </c>
      <c r="Z119" s="22">
        <f t="shared" si="24"/>
        <v>29544.652974072553</v>
      </c>
      <c r="AA119" s="8">
        <f t="shared" si="25"/>
        <v>0.35443139240506327</v>
      </c>
      <c r="AB119" s="22">
        <f t="shared" si="26"/>
        <v>4967711.8850771869</v>
      </c>
      <c r="AC119" s="10">
        <v>6363</v>
      </c>
      <c r="AD119" s="6">
        <v>2016</v>
      </c>
      <c r="AE119" s="6">
        <f t="shared" si="19"/>
        <v>0</v>
      </c>
      <c r="AF119" s="6" t="s">
        <v>46</v>
      </c>
    </row>
    <row r="120" spans="1:32" x14ac:dyDescent="0.2">
      <c r="A120">
        <v>19</v>
      </c>
      <c r="B120" s="6" t="s">
        <v>1783</v>
      </c>
      <c r="C120" s="6" t="s">
        <v>22</v>
      </c>
      <c r="D120" s="6" t="s">
        <v>23</v>
      </c>
      <c r="E120" s="6" t="s">
        <v>2767</v>
      </c>
      <c r="F120" s="6" t="s">
        <v>2771</v>
      </c>
      <c r="G120" s="6">
        <v>78</v>
      </c>
      <c r="H120" s="6">
        <v>90</v>
      </c>
      <c r="I120" s="7">
        <v>42490</v>
      </c>
      <c r="J120" s="7">
        <v>42500</v>
      </c>
      <c r="K120" s="7" t="s">
        <v>2537</v>
      </c>
      <c r="L120" s="17">
        <f t="shared" si="28"/>
        <v>256.52</v>
      </c>
      <c r="M120" s="20">
        <f t="shared" si="20"/>
        <v>0.92854358334632781</v>
      </c>
      <c r="N120" s="6" t="s">
        <v>36</v>
      </c>
      <c r="O120" s="6">
        <v>4450000</v>
      </c>
      <c r="P120" s="6">
        <v>5120000</v>
      </c>
      <c r="Q120" s="6">
        <f t="shared" si="15"/>
        <v>670000</v>
      </c>
      <c r="R120" s="8">
        <f t="shared" si="16"/>
        <v>0.15056179775280898</v>
      </c>
      <c r="S120" s="6"/>
      <c r="T120" s="9">
        <f t="shared" si="23"/>
        <v>57051.282051282054</v>
      </c>
      <c r="U120" s="6">
        <v>65641</v>
      </c>
      <c r="V120" s="9">
        <f t="shared" si="17"/>
        <v>8589.7179487179455</v>
      </c>
      <c r="W120" s="8">
        <f t="shared" si="18"/>
        <v>0.15056134831460669</v>
      </c>
      <c r="X120" s="22">
        <f t="shared" si="21"/>
        <v>52974.60187039947</v>
      </c>
      <c r="Y120" s="22">
        <f t="shared" si="22"/>
        <v>60950.529354436301</v>
      </c>
      <c r="Z120" s="22">
        <f t="shared" si="24"/>
        <v>7975.9274840368307</v>
      </c>
      <c r="AA120" s="8">
        <f t="shared" si="25"/>
        <v>0.15056134831460671</v>
      </c>
      <c r="AB120" s="22">
        <f t="shared" si="26"/>
        <v>4754141.2896460313</v>
      </c>
      <c r="AC120" s="10">
        <v>5362</v>
      </c>
      <c r="AD120" s="6">
        <v>2014</v>
      </c>
      <c r="AE120" s="6">
        <f t="shared" si="19"/>
        <v>2</v>
      </c>
      <c r="AF120" s="6" t="s">
        <v>37</v>
      </c>
    </row>
    <row r="121" spans="1:32" x14ac:dyDescent="0.2">
      <c r="A121">
        <v>19</v>
      </c>
      <c r="B121" s="6" t="s">
        <v>1400</v>
      </c>
      <c r="C121" s="6" t="s">
        <v>22</v>
      </c>
      <c r="D121" s="6" t="s">
        <v>23</v>
      </c>
      <c r="E121" s="6" t="s">
        <v>2767</v>
      </c>
      <c r="F121" s="6" t="s">
        <v>2771</v>
      </c>
      <c r="G121" s="6">
        <v>116</v>
      </c>
      <c r="H121" s="6">
        <v>130</v>
      </c>
      <c r="I121" s="7">
        <v>42489</v>
      </c>
      <c r="J121" s="7">
        <v>42500</v>
      </c>
      <c r="K121" s="7" t="s">
        <v>2537</v>
      </c>
      <c r="L121" s="17">
        <f t="shared" si="28"/>
        <v>256.52</v>
      </c>
      <c r="M121" s="20">
        <f t="shared" si="20"/>
        <v>0.92854358334632781</v>
      </c>
      <c r="N121" s="6" t="s">
        <v>24</v>
      </c>
      <c r="O121" s="6">
        <v>8450000</v>
      </c>
      <c r="P121" s="6">
        <v>8700000</v>
      </c>
      <c r="Q121" s="6">
        <f t="shared" si="15"/>
        <v>250000</v>
      </c>
      <c r="R121" s="8">
        <f t="shared" si="16"/>
        <v>2.9585798816568046E-2</v>
      </c>
      <c r="S121" s="6"/>
      <c r="T121" s="9">
        <f t="shared" si="23"/>
        <v>72844.827586206899</v>
      </c>
      <c r="U121" s="6">
        <v>75000</v>
      </c>
      <c r="V121" s="9">
        <f t="shared" si="17"/>
        <v>2155.1724137931014</v>
      </c>
      <c r="W121" s="8">
        <f t="shared" si="18"/>
        <v>2.9585798816568018E-2</v>
      </c>
      <c r="X121" s="22">
        <f t="shared" si="21"/>
        <v>67639.597235141991</v>
      </c>
      <c r="Y121" s="22">
        <f t="shared" si="22"/>
        <v>69640.768750974588</v>
      </c>
      <c r="Z121" s="22">
        <f t="shared" si="24"/>
        <v>2001.1715158325969</v>
      </c>
      <c r="AA121" s="8">
        <f t="shared" si="25"/>
        <v>2.9585798816567952E-2</v>
      </c>
      <c r="AB121" s="22">
        <f t="shared" si="26"/>
        <v>8078329.1751130521</v>
      </c>
      <c r="AC121" s="10">
        <v>5385</v>
      </c>
      <c r="AD121" s="6">
        <v>2011</v>
      </c>
      <c r="AE121" s="6">
        <f t="shared" si="19"/>
        <v>5</v>
      </c>
      <c r="AF121" s="6" t="s">
        <v>83</v>
      </c>
    </row>
    <row r="122" spans="1:32" x14ac:dyDescent="0.2">
      <c r="A122">
        <v>19</v>
      </c>
      <c r="B122" s="6" t="s">
        <v>227</v>
      </c>
      <c r="C122" s="6" t="s">
        <v>22</v>
      </c>
      <c r="D122" s="6" t="s">
        <v>23</v>
      </c>
      <c r="E122" s="6" t="s">
        <v>2767</v>
      </c>
      <c r="F122" s="6" t="s">
        <v>2771</v>
      </c>
      <c r="G122" s="6">
        <v>33</v>
      </c>
      <c r="H122" s="6">
        <v>36</v>
      </c>
      <c r="I122" s="7">
        <v>42490</v>
      </c>
      <c r="J122" s="7">
        <v>42500</v>
      </c>
      <c r="K122" s="7" t="s">
        <v>2537</v>
      </c>
      <c r="L122" s="17">
        <f t="shared" si="28"/>
        <v>256.52</v>
      </c>
      <c r="M122" s="20">
        <f t="shared" si="20"/>
        <v>0.92854358334632781</v>
      </c>
      <c r="N122" s="6" t="s">
        <v>36</v>
      </c>
      <c r="O122" s="6">
        <v>2590000</v>
      </c>
      <c r="P122" s="6">
        <v>3075000</v>
      </c>
      <c r="Q122" s="6">
        <f t="shared" si="15"/>
        <v>485000</v>
      </c>
      <c r="R122" s="8">
        <f t="shared" si="16"/>
        <v>0.18725868725868725</v>
      </c>
      <c r="S122" s="6"/>
      <c r="T122" s="9">
        <f t="shared" si="23"/>
        <v>78484.84848484848</v>
      </c>
      <c r="U122" s="6">
        <v>93182</v>
      </c>
      <c r="V122" s="9">
        <f t="shared" si="17"/>
        <v>14697.15151515152</v>
      </c>
      <c r="W122" s="8">
        <f t="shared" si="18"/>
        <v>0.18726100386100392</v>
      </c>
      <c r="X122" s="22">
        <f t="shared" si="21"/>
        <v>72876.602450514809</v>
      </c>
      <c r="Y122" s="22">
        <f t="shared" si="22"/>
        <v>86523.548183377512</v>
      </c>
      <c r="Z122" s="22">
        <f t="shared" si="24"/>
        <v>13646.945732862703</v>
      </c>
      <c r="AA122" s="8">
        <f t="shared" si="25"/>
        <v>0.18726100386100394</v>
      </c>
      <c r="AB122" s="22">
        <f t="shared" si="26"/>
        <v>2855277.0900514578</v>
      </c>
      <c r="AC122" s="10">
        <v>1714</v>
      </c>
      <c r="AD122" s="6">
        <v>2008</v>
      </c>
      <c r="AE122" s="6">
        <f t="shared" si="19"/>
        <v>8</v>
      </c>
      <c r="AF122" s="6" t="s">
        <v>206</v>
      </c>
    </row>
    <row r="123" spans="1:32" x14ac:dyDescent="0.2">
      <c r="A123">
        <v>19</v>
      </c>
      <c r="B123" s="6" t="s">
        <v>322</v>
      </c>
      <c r="C123" s="6" t="s">
        <v>22</v>
      </c>
      <c r="D123" s="6" t="s">
        <v>23</v>
      </c>
      <c r="E123" s="6" t="s">
        <v>2767</v>
      </c>
      <c r="F123" s="6" t="s">
        <v>2771</v>
      </c>
      <c r="G123" s="6">
        <v>37</v>
      </c>
      <c r="H123" s="6">
        <v>41</v>
      </c>
      <c r="I123" s="7">
        <v>42490</v>
      </c>
      <c r="J123" s="7">
        <v>42500</v>
      </c>
      <c r="K123" s="7" t="s">
        <v>2537</v>
      </c>
      <c r="L123" s="17">
        <f t="shared" si="28"/>
        <v>256.52</v>
      </c>
      <c r="M123" s="20">
        <f t="shared" si="20"/>
        <v>0.92854358334632781</v>
      </c>
      <c r="N123" s="6" t="s">
        <v>36</v>
      </c>
      <c r="O123" s="6">
        <v>2500000</v>
      </c>
      <c r="P123" s="6">
        <v>3135000</v>
      </c>
      <c r="Q123" s="6">
        <f t="shared" si="15"/>
        <v>635000</v>
      </c>
      <c r="R123" s="8">
        <f t="shared" si="16"/>
        <v>0.254</v>
      </c>
      <c r="S123" s="6"/>
      <c r="T123" s="9">
        <f t="shared" si="23"/>
        <v>67567.567567567574</v>
      </c>
      <c r="U123" s="6">
        <v>84730</v>
      </c>
      <c r="V123" s="9">
        <f t="shared" si="17"/>
        <v>17162.432432432426</v>
      </c>
      <c r="W123" s="8">
        <f t="shared" si="18"/>
        <v>0.2540039999999999</v>
      </c>
      <c r="X123" s="22">
        <f t="shared" si="21"/>
        <v>62739.431307184313</v>
      </c>
      <c r="Y123" s="22">
        <f t="shared" si="22"/>
        <v>78675.497816934352</v>
      </c>
      <c r="Z123" s="22">
        <f t="shared" si="24"/>
        <v>15936.066509750039</v>
      </c>
      <c r="AA123" s="8">
        <f t="shared" si="25"/>
        <v>0.2540039999999999</v>
      </c>
      <c r="AB123" s="22">
        <f t="shared" si="26"/>
        <v>2910993.419226571</v>
      </c>
      <c r="AC123" s="10">
        <v>2412</v>
      </c>
      <c r="AD123" s="6">
        <v>2007</v>
      </c>
      <c r="AE123" s="6">
        <f t="shared" si="19"/>
        <v>9</v>
      </c>
      <c r="AF123" s="6" t="s">
        <v>29</v>
      </c>
    </row>
    <row r="124" spans="1:32" x14ac:dyDescent="0.2">
      <c r="A124">
        <v>19</v>
      </c>
      <c r="B124" s="6" t="s">
        <v>1189</v>
      </c>
      <c r="C124" s="6" t="s">
        <v>22</v>
      </c>
      <c r="D124" s="6" t="s">
        <v>23</v>
      </c>
      <c r="E124" s="6" t="s">
        <v>2767</v>
      </c>
      <c r="F124" s="6" t="s">
        <v>2771</v>
      </c>
      <c r="G124" s="6">
        <v>61</v>
      </c>
      <c r="H124" s="6">
        <v>70</v>
      </c>
      <c r="I124" s="7">
        <v>42489</v>
      </c>
      <c r="J124" s="7">
        <v>42500</v>
      </c>
      <c r="K124" s="7" t="s">
        <v>2537</v>
      </c>
      <c r="L124" s="17">
        <f t="shared" si="28"/>
        <v>256.52</v>
      </c>
      <c r="M124" s="20">
        <f t="shared" si="20"/>
        <v>0.92854358334632781</v>
      </c>
      <c r="N124" s="6" t="s">
        <v>24</v>
      </c>
      <c r="O124" s="6">
        <v>3590000</v>
      </c>
      <c r="P124" s="6">
        <v>4350000</v>
      </c>
      <c r="Q124" s="6">
        <f t="shared" si="15"/>
        <v>760000</v>
      </c>
      <c r="R124" s="8">
        <f t="shared" si="16"/>
        <v>0.2116991643454039</v>
      </c>
      <c r="S124" s="6"/>
      <c r="T124" s="9">
        <f t="shared" si="23"/>
        <v>58852.459016393441</v>
      </c>
      <c r="U124" s="6">
        <v>71311</v>
      </c>
      <c r="V124" s="9">
        <f t="shared" si="17"/>
        <v>12458.540983606559</v>
      </c>
      <c r="W124" s="8">
        <f t="shared" si="18"/>
        <v>0.21169108635097497</v>
      </c>
      <c r="X124" s="22">
        <f t="shared" si="21"/>
        <v>54647.073183824861</v>
      </c>
      <c r="Y124" s="22">
        <f t="shared" si="22"/>
        <v>66215.371472009982</v>
      </c>
      <c r="Z124" s="22">
        <f t="shared" si="24"/>
        <v>11568.29828818512</v>
      </c>
      <c r="AA124" s="8">
        <f t="shared" si="25"/>
        <v>0.21169108635097503</v>
      </c>
      <c r="AB124" s="22">
        <f t="shared" si="26"/>
        <v>4039137.659792609</v>
      </c>
      <c r="AC124" s="6">
        <v>912</v>
      </c>
      <c r="AD124" s="6">
        <v>2001</v>
      </c>
      <c r="AE124" s="6">
        <f t="shared" si="19"/>
        <v>15</v>
      </c>
      <c r="AF124" s="6" t="s">
        <v>460</v>
      </c>
    </row>
    <row r="125" spans="1:32" x14ac:dyDescent="0.2">
      <c r="A125">
        <v>19</v>
      </c>
      <c r="B125" s="6" t="s">
        <v>829</v>
      </c>
      <c r="C125" s="6" t="s">
        <v>22</v>
      </c>
      <c r="D125" s="6" t="s">
        <v>23</v>
      </c>
      <c r="E125" s="6" t="s">
        <v>2767</v>
      </c>
      <c r="F125" s="6" t="s">
        <v>2771</v>
      </c>
      <c r="G125" s="6">
        <v>52</v>
      </c>
      <c r="H125" s="6">
        <v>60</v>
      </c>
      <c r="I125" s="7">
        <v>42489</v>
      </c>
      <c r="J125" s="7">
        <v>42500</v>
      </c>
      <c r="K125" s="7" t="s">
        <v>2537</v>
      </c>
      <c r="L125" s="17">
        <f t="shared" si="28"/>
        <v>256.52</v>
      </c>
      <c r="M125" s="20">
        <f t="shared" si="20"/>
        <v>0.92854358334632781</v>
      </c>
      <c r="N125" s="6" t="s">
        <v>24</v>
      </c>
      <c r="O125" s="6">
        <v>2900000</v>
      </c>
      <c r="P125" s="6">
        <v>3450000</v>
      </c>
      <c r="Q125" s="6">
        <f t="shared" ref="Q125:Q188" si="29">P125-O125</f>
        <v>550000</v>
      </c>
      <c r="R125" s="8">
        <f t="shared" ref="R125:R188" si="30">Q125/O125</f>
        <v>0.18965517241379309</v>
      </c>
      <c r="S125" s="6"/>
      <c r="T125" s="9">
        <f t="shared" si="23"/>
        <v>55769.230769230766</v>
      </c>
      <c r="U125" s="6">
        <v>66346</v>
      </c>
      <c r="V125" s="9">
        <f t="shared" ref="V125:V188" si="31">U125-T125</f>
        <v>10576.769230769234</v>
      </c>
      <c r="W125" s="8">
        <f t="shared" ref="W125:W188" si="32">V125/T125</f>
        <v>0.18965241379310352</v>
      </c>
      <c r="X125" s="22">
        <f t="shared" si="21"/>
        <v>51784.161378929814</v>
      </c>
      <c r="Y125" s="22">
        <f t="shared" si="22"/>
        <v>61605.152580695467</v>
      </c>
      <c r="Z125" s="22">
        <f t="shared" si="24"/>
        <v>9820.9912017656534</v>
      </c>
      <c r="AA125" s="8">
        <f t="shared" si="25"/>
        <v>0.18965241379310363</v>
      </c>
      <c r="AB125" s="22">
        <f t="shared" si="26"/>
        <v>3203467.9341961644</v>
      </c>
      <c r="AC125" s="10">
        <v>1428</v>
      </c>
      <c r="AD125" s="6">
        <v>1984</v>
      </c>
      <c r="AE125" s="6">
        <f t="shared" ref="AE125:AE188" si="33">2016-AD125</f>
        <v>32</v>
      </c>
      <c r="AF125" s="6" t="s">
        <v>67</v>
      </c>
    </row>
    <row r="126" spans="1:32" x14ac:dyDescent="0.2">
      <c r="A126">
        <v>19</v>
      </c>
      <c r="B126" s="6" t="s">
        <v>876</v>
      </c>
      <c r="C126" s="6" t="s">
        <v>22</v>
      </c>
      <c r="D126" s="6" t="s">
        <v>23</v>
      </c>
      <c r="E126" s="6" t="s">
        <v>2767</v>
      </c>
      <c r="F126" s="6" t="s">
        <v>2771</v>
      </c>
      <c r="G126" s="6">
        <v>53</v>
      </c>
      <c r="H126" s="6">
        <v>59</v>
      </c>
      <c r="I126" s="7">
        <v>42490</v>
      </c>
      <c r="J126" s="7">
        <v>42500</v>
      </c>
      <c r="K126" s="7" t="s">
        <v>2537</v>
      </c>
      <c r="L126" s="17">
        <f t="shared" si="28"/>
        <v>256.52</v>
      </c>
      <c r="M126" s="20">
        <f t="shared" ref="M126:M189" si="34">$L$2/L126</f>
        <v>0.92854358334632781</v>
      </c>
      <c r="N126" s="6" t="s">
        <v>36</v>
      </c>
      <c r="O126" s="6">
        <v>3100000</v>
      </c>
      <c r="P126" s="6">
        <v>3570000</v>
      </c>
      <c r="Q126" s="6">
        <f t="shared" si="29"/>
        <v>470000</v>
      </c>
      <c r="R126" s="8">
        <f t="shared" si="30"/>
        <v>0.15161290322580645</v>
      </c>
      <c r="S126" s="6">
        <v>79431</v>
      </c>
      <c r="T126" s="9">
        <f t="shared" si="23"/>
        <v>59989.264150943396</v>
      </c>
      <c r="U126" s="6">
        <v>68857</v>
      </c>
      <c r="V126" s="9">
        <f t="shared" si="31"/>
        <v>8867.7358490566039</v>
      </c>
      <c r="W126" s="8">
        <f t="shared" si="32"/>
        <v>0.14782204740407953</v>
      </c>
      <c r="X126" s="22">
        <f t="shared" ref="X126:X189" si="35">T126*M126</f>
        <v>55702.646297026382</v>
      </c>
      <c r="Y126" s="22">
        <f t="shared" ref="Y126:Y189" si="36">U126*M126</f>
        <v>63936.725518478095</v>
      </c>
      <c r="Z126" s="22">
        <f t="shared" si="24"/>
        <v>8234.0792214517132</v>
      </c>
      <c r="AA126" s="8">
        <f t="shared" si="25"/>
        <v>0.14782204740407962</v>
      </c>
      <c r="AB126" s="22">
        <f t="shared" si="26"/>
        <v>3388646.4524793392</v>
      </c>
      <c r="AC126" s="10">
        <v>2108</v>
      </c>
      <c r="AD126" s="6">
        <v>1939</v>
      </c>
      <c r="AE126" s="6">
        <f t="shared" si="33"/>
        <v>77</v>
      </c>
      <c r="AF126" s="6" t="s">
        <v>25</v>
      </c>
    </row>
    <row r="127" spans="1:32" x14ac:dyDescent="0.2">
      <c r="A127">
        <v>19</v>
      </c>
      <c r="B127" s="6" t="s">
        <v>1122</v>
      </c>
      <c r="C127" s="6" t="s">
        <v>22</v>
      </c>
      <c r="D127" s="6" t="s">
        <v>23</v>
      </c>
      <c r="E127" s="6" t="s">
        <v>2767</v>
      </c>
      <c r="F127" s="6" t="s">
        <v>2771</v>
      </c>
      <c r="G127" s="6">
        <v>59</v>
      </c>
      <c r="H127" s="6">
        <v>68</v>
      </c>
      <c r="I127" s="7">
        <v>42490</v>
      </c>
      <c r="J127" s="7">
        <v>42500</v>
      </c>
      <c r="K127" s="7" t="s">
        <v>2537</v>
      </c>
      <c r="L127" s="17">
        <f t="shared" si="28"/>
        <v>256.52</v>
      </c>
      <c r="M127" s="20">
        <f t="shared" si="34"/>
        <v>0.92854358334632781</v>
      </c>
      <c r="N127" s="6" t="s">
        <v>36</v>
      </c>
      <c r="O127" s="6">
        <v>2900000</v>
      </c>
      <c r="P127" s="6">
        <v>3450000</v>
      </c>
      <c r="Q127" s="6">
        <f t="shared" si="29"/>
        <v>550000</v>
      </c>
      <c r="R127" s="8">
        <f t="shared" si="30"/>
        <v>0.18965517241379309</v>
      </c>
      <c r="S127" s="6">
        <v>14619</v>
      </c>
      <c r="T127" s="9">
        <f t="shared" si="23"/>
        <v>49400.322033898308</v>
      </c>
      <c r="U127" s="6">
        <v>58722</v>
      </c>
      <c r="V127" s="9">
        <f t="shared" si="31"/>
        <v>9321.6779661016917</v>
      </c>
      <c r="W127" s="8">
        <f t="shared" si="32"/>
        <v>0.18869670444061462</v>
      </c>
      <c r="X127" s="22">
        <f t="shared" si="35"/>
        <v>45870.352039818485</v>
      </c>
      <c r="Y127" s="22">
        <f t="shared" si="36"/>
        <v>54525.936301263064</v>
      </c>
      <c r="Z127" s="22">
        <f t="shared" si="24"/>
        <v>8655.5842614445792</v>
      </c>
      <c r="AA127" s="8">
        <f t="shared" si="25"/>
        <v>0.18869670444061476</v>
      </c>
      <c r="AB127" s="22">
        <f t="shared" si="26"/>
        <v>3217030.2417745208</v>
      </c>
      <c r="AC127" s="10">
        <v>2445</v>
      </c>
      <c r="AD127" s="6">
        <v>1898</v>
      </c>
      <c r="AE127" s="6">
        <f t="shared" si="33"/>
        <v>118</v>
      </c>
      <c r="AF127" s="6" t="s">
        <v>244</v>
      </c>
    </row>
    <row r="128" spans="1:32" x14ac:dyDescent="0.2">
      <c r="A128">
        <v>19</v>
      </c>
      <c r="B128" s="6" t="s">
        <v>430</v>
      </c>
      <c r="C128" s="6" t="s">
        <v>22</v>
      </c>
      <c r="D128" s="6" t="s">
        <v>23</v>
      </c>
      <c r="E128" s="6" t="s">
        <v>2767</v>
      </c>
      <c r="F128" s="6" t="s">
        <v>2771</v>
      </c>
      <c r="G128" s="6">
        <v>41</v>
      </c>
      <c r="H128" s="6">
        <v>45</v>
      </c>
      <c r="I128" s="7">
        <v>42490</v>
      </c>
      <c r="J128" s="7">
        <v>42501</v>
      </c>
      <c r="K128" s="7" t="s">
        <v>2537</v>
      </c>
      <c r="L128" s="17">
        <f t="shared" si="28"/>
        <v>256.52</v>
      </c>
      <c r="M128" s="20">
        <f t="shared" si="34"/>
        <v>0.92854358334632781</v>
      </c>
      <c r="N128" s="6" t="s">
        <v>24</v>
      </c>
      <c r="O128" s="6">
        <v>2850000</v>
      </c>
      <c r="P128" s="6">
        <v>3030000</v>
      </c>
      <c r="Q128" s="6">
        <f t="shared" si="29"/>
        <v>180000</v>
      </c>
      <c r="R128" s="8">
        <f t="shared" si="30"/>
        <v>6.3157894736842107E-2</v>
      </c>
      <c r="S128" s="6">
        <v>99</v>
      </c>
      <c r="T128" s="9">
        <f t="shared" si="23"/>
        <v>69514.609756097561</v>
      </c>
      <c r="U128" s="6">
        <v>73905</v>
      </c>
      <c r="V128" s="9">
        <f t="shared" si="31"/>
        <v>4390.3902439024387</v>
      </c>
      <c r="W128" s="8">
        <f t="shared" si="32"/>
        <v>6.3157806097261876E-2</v>
      </c>
      <c r="X128" s="22">
        <f t="shared" si="35"/>
        <v>64547.344837848425</v>
      </c>
      <c r="Y128" s="22">
        <f t="shared" si="36"/>
        <v>68624.013527210351</v>
      </c>
      <c r="Z128" s="22">
        <f t="shared" si="24"/>
        <v>4076.6686893619262</v>
      </c>
      <c r="AA128" s="8">
        <f t="shared" si="25"/>
        <v>6.3157806097261848E-2</v>
      </c>
      <c r="AB128" s="22">
        <f t="shared" si="26"/>
        <v>2813584.5546156242</v>
      </c>
      <c r="AC128" s="6">
        <v>336</v>
      </c>
      <c r="AD128" s="6">
        <v>1914</v>
      </c>
      <c r="AE128" s="6">
        <f t="shared" si="33"/>
        <v>102</v>
      </c>
      <c r="AF128" s="6" t="s">
        <v>37</v>
      </c>
    </row>
    <row r="129" spans="1:32" x14ac:dyDescent="0.2">
      <c r="A129">
        <v>19</v>
      </c>
      <c r="B129" s="6" t="s">
        <v>1628</v>
      </c>
      <c r="C129" s="6" t="s">
        <v>22</v>
      </c>
      <c r="D129" s="6" t="s">
        <v>23</v>
      </c>
      <c r="E129" s="6" t="s">
        <v>2767</v>
      </c>
      <c r="F129" s="6" t="s">
        <v>2771</v>
      </c>
      <c r="G129" s="6">
        <v>73</v>
      </c>
      <c r="H129" s="6">
        <v>81</v>
      </c>
      <c r="I129" s="7">
        <v>42492</v>
      </c>
      <c r="J129" s="7">
        <v>42503</v>
      </c>
      <c r="K129" s="7" t="s">
        <v>2537</v>
      </c>
      <c r="L129" s="17">
        <f t="shared" si="28"/>
        <v>256.52</v>
      </c>
      <c r="M129" s="20">
        <f t="shared" si="34"/>
        <v>0.92854358334632781</v>
      </c>
      <c r="N129" s="6" t="s">
        <v>24</v>
      </c>
      <c r="O129" s="6">
        <v>5300000</v>
      </c>
      <c r="P129" s="6">
        <v>5400000</v>
      </c>
      <c r="Q129" s="6">
        <f t="shared" si="29"/>
        <v>100000</v>
      </c>
      <c r="R129" s="8">
        <f t="shared" si="30"/>
        <v>1.8867924528301886E-2</v>
      </c>
      <c r="S129" s="6"/>
      <c r="T129" s="9">
        <f t="shared" si="23"/>
        <v>72602.739726027401</v>
      </c>
      <c r="U129" s="6">
        <v>73973</v>
      </c>
      <c r="V129" s="9">
        <f t="shared" si="31"/>
        <v>1370.260273972599</v>
      </c>
      <c r="W129" s="8">
        <f t="shared" si="32"/>
        <v>1.887339622641504E-2</v>
      </c>
      <c r="X129" s="22">
        <f t="shared" si="35"/>
        <v>67414.808105966265</v>
      </c>
      <c r="Y129" s="22">
        <f t="shared" si="36"/>
        <v>68687.154490877903</v>
      </c>
      <c r="Z129" s="22">
        <f t="shared" si="24"/>
        <v>1272.3463849116379</v>
      </c>
      <c r="AA129" s="8">
        <f t="shared" si="25"/>
        <v>1.887339622641504E-2</v>
      </c>
      <c r="AB129" s="22">
        <f t="shared" si="26"/>
        <v>5014162.2778340867</v>
      </c>
      <c r="AC129" s="10">
        <v>3679</v>
      </c>
      <c r="AD129" s="6">
        <v>2011</v>
      </c>
      <c r="AE129" s="6">
        <f t="shared" si="33"/>
        <v>5</v>
      </c>
      <c r="AF129" s="6" t="s">
        <v>37</v>
      </c>
    </row>
    <row r="130" spans="1:32" x14ac:dyDescent="0.2">
      <c r="A130">
        <v>20</v>
      </c>
      <c r="B130" s="6" t="s">
        <v>2091</v>
      </c>
      <c r="C130" s="6" t="s">
        <v>22</v>
      </c>
      <c r="D130" s="6" t="s">
        <v>23</v>
      </c>
      <c r="E130" s="6" t="s">
        <v>2767</v>
      </c>
      <c r="F130" s="6" t="s">
        <v>2771</v>
      </c>
      <c r="G130" s="6">
        <v>93</v>
      </c>
      <c r="H130" s="6">
        <v>103</v>
      </c>
      <c r="I130" s="7">
        <v>42497</v>
      </c>
      <c r="J130" s="7">
        <v>42509</v>
      </c>
      <c r="K130" s="7" t="s">
        <v>2537</v>
      </c>
      <c r="L130" s="17">
        <f t="shared" si="28"/>
        <v>256.52</v>
      </c>
      <c r="M130" s="20">
        <f t="shared" si="34"/>
        <v>0.92854358334632781</v>
      </c>
      <c r="N130" s="6" t="s">
        <v>32</v>
      </c>
      <c r="O130" s="6">
        <v>4800000</v>
      </c>
      <c r="P130" s="6">
        <v>5550000</v>
      </c>
      <c r="Q130" s="6">
        <f t="shared" si="29"/>
        <v>750000</v>
      </c>
      <c r="R130" s="8">
        <f t="shared" si="30"/>
        <v>0.15625</v>
      </c>
      <c r="S130" s="6">
        <v>13000</v>
      </c>
      <c r="T130" s="9">
        <f t="shared" si="23"/>
        <v>51752.68817204301</v>
      </c>
      <c r="U130" s="6">
        <v>59817</v>
      </c>
      <c r="V130" s="9">
        <f t="shared" si="31"/>
        <v>8064.3118279569899</v>
      </c>
      <c r="W130" s="8">
        <f t="shared" si="32"/>
        <v>0.15582401828381467</v>
      </c>
      <c r="X130" s="22">
        <f t="shared" si="35"/>
        <v>48054.62652307393</v>
      </c>
      <c r="Y130" s="22">
        <f t="shared" si="36"/>
        <v>55542.691525027287</v>
      </c>
      <c r="Z130" s="22">
        <f t="shared" si="24"/>
        <v>7488.0650019533568</v>
      </c>
      <c r="AA130" s="8">
        <f t="shared" si="25"/>
        <v>0.15582401828381465</v>
      </c>
      <c r="AB130" s="22">
        <f t="shared" si="26"/>
        <v>5165470.3118275376</v>
      </c>
      <c r="AC130" s="10">
        <v>2876</v>
      </c>
      <c r="AD130" s="6">
        <v>1985</v>
      </c>
      <c r="AE130" s="6">
        <f t="shared" si="33"/>
        <v>31</v>
      </c>
      <c r="AF130" s="6" t="s">
        <v>629</v>
      </c>
    </row>
    <row r="131" spans="1:32" x14ac:dyDescent="0.2">
      <c r="A131">
        <v>20</v>
      </c>
      <c r="B131" s="6" t="s">
        <v>1588</v>
      </c>
      <c r="C131" s="6" t="s">
        <v>22</v>
      </c>
      <c r="D131" s="6" t="s">
        <v>23</v>
      </c>
      <c r="E131" s="6" t="s">
        <v>2767</v>
      </c>
      <c r="F131" s="6" t="s">
        <v>2771</v>
      </c>
      <c r="G131" s="6">
        <v>72</v>
      </c>
      <c r="H131" s="6">
        <v>80</v>
      </c>
      <c r="I131" s="7">
        <v>42492</v>
      </c>
      <c r="J131" s="7">
        <v>42510</v>
      </c>
      <c r="K131" s="7" t="s">
        <v>2537</v>
      </c>
      <c r="L131" s="17">
        <f t="shared" si="28"/>
        <v>256.52</v>
      </c>
      <c r="M131" s="20">
        <f t="shared" si="34"/>
        <v>0.92854358334632781</v>
      </c>
      <c r="N131" s="6" t="s">
        <v>264</v>
      </c>
      <c r="O131" s="6">
        <v>3950000</v>
      </c>
      <c r="P131" s="6">
        <v>3900000</v>
      </c>
      <c r="Q131" s="6">
        <f t="shared" si="29"/>
        <v>-50000</v>
      </c>
      <c r="R131" s="8">
        <f t="shared" si="30"/>
        <v>-1.2658227848101266E-2</v>
      </c>
      <c r="S131" s="6"/>
      <c r="T131" s="9">
        <f t="shared" ref="T131:T194" si="37">(O131+S131)/G131</f>
        <v>54861.111111111109</v>
      </c>
      <c r="U131" s="6">
        <v>54167</v>
      </c>
      <c r="V131" s="9">
        <f t="shared" si="31"/>
        <v>-694.11111111110949</v>
      </c>
      <c r="W131" s="8">
        <f t="shared" si="32"/>
        <v>-1.2652151898734148E-2</v>
      </c>
      <c r="X131" s="22">
        <f t="shared" si="35"/>
        <v>50940.932697472148</v>
      </c>
      <c r="Y131" s="22">
        <f t="shared" si="36"/>
        <v>50296.420279120539</v>
      </c>
      <c r="Z131" s="22">
        <f t="shared" ref="Z131:Z194" si="38">Y131-X131</f>
        <v>-644.51241835160909</v>
      </c>
      <c r="AA131" s="8">
        <f t="shared" ref="AA131:AA194" si="39">Z131/X131</f>
        <v>-1.2652151898734117E-2</v>
      </c>
      <c r="AB131" s="22">
        <f t="shared" ref="AB131:AB194" si="40">Y131*G131</f>
        <v>3621342.260096679</v>
      </c>
      <c r="AC131" s="10">
        <v>2199</v>
      </c>
      <c r="AD131" s="6">
        <v>1938</v>
      </c>
      <c r="AE131" s="6">
        <f t="shared" si="33"/>
        <v>78</v>
      </c>
      <c r="AF131" s="6" t="s">
        <v>523</v>
      </c>
    </row>
    <row r="132" spans="1:32" x14ac:dyDescent="0.2">
      <c r="A132">
        <v>20</v>
      </c>
      <c r="B132" s="6" t="s">
        <v>2273</v>
      </c>
      <c r="C132" s="6" t="s">
        <v>22</v>
      </c>
      <c r="D132" s="6" t="s">
        <v>23</v>
      </c>
      <c r="E132" s="6" t="s">
        <v>2767</v>
      </c>
      <c r="F132" s="6" t="s">
        <v>2771</v>
      </c>
      <c r="G132" s="6">
        <v>108</v>
      </c>
      <c r="H132" s="6">
        <v>120</v>
      </c>
      <c r="I132" s="7">
        <v>42497</v>
      </c>
      <c r="J132" s="7">
        <v>42510</v>
      </c>
      <c r="K132" s="7" t="s">
        <v>2537</v>
      </c>
      <c r="L132" s="17">
        <f t="shared" si="28"/>
        <v>256.52</v>
      </c>
      <c r="M132" s="20">
        <f t="shared" si="34"/>
        <v>0.92854358334632781</v>
      </c>
      <c r="N132" s="6" t="s">
        <v>57</v>
      </c>
      <c r="O132" s="6">
        <v>4300000</v>
      </c>
      <c r="P132" s="6">
        <v>5500000</v>
      </c>
      <c r="Q132" s="6">
        <f t="shared" si="29"/>
        <v>1200000</v>
      </c>
      <c r="R132" s="8">
        <f t="shared" si="30"/>
        <v>0.27906976744186046</v>
      </c>
      <c r="S132" s="6">
        <v>17765</v>
      </c>
      <c r="T132" s="9">
        <f t="shared" si="37"/>
        <v>39979.305555555555</v>
      </c>
      <c r="U132" s="6">
        <v>51090</v>
      </c>
      <c r="V132" s="9">
        <f t="shared" si="31"/>
        <v>11110.694444444445</v>
      </c>
      <c r="W132" s="8">
        <f t="shared" si="32"/>
        <v>0.27791114152808227</v>
      </c>
      <c r="X132" s="22">
        <f t="shared" si="35"/>
        <v>37122.527640253305</v>
      </c>
      <c r="Y132" s="22">
        <f t="shared" si="36"/>
        <v>47439.291673163891</v>
      </c>
      <c r="Z132" s="22">
        <f t="shared" si="38"/>
        <v>10316.764032910585</v>
      </c>
      <c r="AA132" s="8">
        <f t="shared" si="39"/>
        <v>0.27791114152808233</v>
      </c>
      <c r="AB132" s="22">
        <f t="shared" si="40"/>
        <v>5123443.5007017003</v>
      </c>
      <c r="AC132" s="6"/>
      <c r="AD132" s="6">
        <v>1893</v>
      </c>
      <c r="AE132" s="6">
        <f t="shared" si="33"/>
        <v>123</v>
      </c>
      <c r="AF132" s="6" t="s">
        <v>96</v>
      </c>
    </row>
    <row r="133" spans="1:32" x14ac:dyDescent="0.2">
      <c r="A133">
        <v>21</v>
      </c>
      <c r="B133" s="6" t="s">
        <v>1249</v>
      </c>
      <c r="C133" s="6" t="s">
        <v>22</v>
      </c>
      <c r="D133" s="6" t="s">
        <v>23</v>
      </c>
      <c r="E133" s="6" t="s">
        <v>2767</v>
      </c>
      <c r="F133" s="6" t="s">
        <v>2771</v>
      </c>
      <c r="G133" s="6">
        <v>63</v>
      </c>
      <c r="H133" s="6">
        <v>74</v>
      </c>
      <c r="I133" s="7">
        <v>42503</v>
      </c>
      <c r="J133" s="7">
        <v>42513</v>
      </c>
      <c r="K133" s="7" t="s">
        <v>2537</v>
      </c>
      <c r="L133" s="17">
        <f t="shared" si="28"/>
        <v>256.52</v>
      </c>
      <c r="M133" s="20">
        <f t="shared" si="34"/>
        <v>0.92854358334632781</v>
      </c>
      <c r="N133" s="6" t="s">
        <v>36</v>
      </c>
      <c r="O133" s="6">
        <v>3550000</v>
      </c>
      <c r="P133" s="6">
        <v>4500000</v>
      </c>
      <c r="Q133" s="6">
        <f t="shared" si="29"/>
        <v>950000</v>
      </c>
      <c r="R133" s="8">
        <f t="shared" si="30"/>
        <v>0.26760563380281688</v>
      </c>
      <c r="S133" s="6"/>
      <c r="T133" s="9">
        <f t="shared" si="37"/>
        <v>56349.206349206346</v>
      </c>
      <c r="U133" s="6">
        <v>71429</v>
      </c>
      <c r="V133" s="9">
        <f t="shared" si="31"/>
        <v>15079.793650793654</v>
      </c>
      <c r="W133" s="8">
        <f t="shared" si="32"/>
        <v>0.2676132394366198</v>
      </c>
      <c r="X133" s="22">
        <f t="shared" si="35"/>
        <v>52322.693982213706</v>
      </c>
      <c r="Y133" s="22">
        <f t="shared" si="36"/>
        <v>66324.939614844843</v>
      </c>
      <c r="Z133" s="22">
        <f t="shared" si="38"/>
        <v>14002.245632631137</v>
      </c>
      <c r="AA133" s="8">
        <f t="shared" si="39"/>
        <v>0.26761323943661969</v>
      </c>
      <c r="AB133" s="22">
        <f t="shared" si="40"/>
        <v>4178471.195735225</v>
      </c>
      <c r="AC133" s="10">
        <v>3404</v>
      </c>
      <c r="AD133" s="6">
        <v>2004</v>
      </c>
      <c r="AE133" s="6">
        <f t="shared" si="33"/>
        <v>12</v>
      </c>
      <c r="AF133" s="6" t="s">
        <v>37</v>
      </c>
    </row>
    <row r="134" spans="1:32" x14ac:dyDescent="0.2">
      <c r="A134">
        <v>21</v>
      </c>
      <c r="B134" s="6" t="s">
        <v>324</v>
      </c>
      <c r="C134" s="6" t="s">
        <v>22</v>
      </c>
      <c r="D134" s="6" t="s">
        <v>23</v>
      </c>
      <c r="E134" s="6" t="s">
        <v>2767</v>
      </c>
      <c r="F134" s="6" t="s">
        <v>2771</v>
      </c>
      <c r="G134" s="6">
        <v>37</v>
      </c>
      <c r="H134" s="6">
        <v>41</v>
      </c>
      <c r="I134" s="7">
        <v>42502</v>
      </c>
      <c r="J134" s="7">
        <v>42513</v>
      </c>
      <c r="K134" s="7" t="s">
        <v>2537</v>
      </c>
      <c r="L134" s="17">
        <f t="shared" si="28"/>
        <v>256.52</v>
      </c>
      <c r="M134" s="20">
        <f t="shared" si="34"/>
        <v>0.92854358334632781</v>
      </c>
      <c r="N134" s="6" t="s">
        <v>24</v>
      </c>
      <c r="O134" s="6">
        <v>2050000</v>
      </c>
      <c r="P134" s="6">
        <v>2800000</v>
      </c>
      <c r="Q134" s="6">
        <f t="shared" si="29"/>
        <v>750000</v>
      </c>
      <c r="R134" s="8">
        <f t="shared" si="30"/>
        <v>0.36585365853658536</v>
      </c>
      <c r="S134" s="6">
        <v>55992</v>
      </c>
      <c r="T134" s="9">
        <f t="shared" si="37"/>
        <v>56918.7027027027</v>
      </c>
      <c r="U134" s="6">
        <v>77189</v>
      </c>
      <c r="V134" s="9">
        <f t="shared" si="31"/>
        <v>20270.2972972973</v>
      </c>
      <c r="W134" s="8">
        <f t="shared" si="32"/>
        <v>0.35612718376897923</v>
      </c>
      <c r="X134" s="22">
        <f t="shared" si="35"/>
        <v>52851.496166991878</v>
      </c>
      <c r="Y134" s="22">
        <f t="shared" si="36"/>
        <v>71673.35065491969</v>
      </c>
      <c r="Z134" s="22">
        <f t="shared" si="38"/>
        <v>18821.854487927812</v>
      </c>
      <c r="AA134" s="8">
        <f t="shared" si="39"/>
        <v>0.35612718376897912</v>
      </c>
      <c r="AB134" s="22">
        <f t="shared" si="40"/>
        <v>2651913.9742320287</v>
      </c>
      <c r="AC134" s="10">
        <v>2108</v>
      </c>
      <c r="AD134" s="6">
        <v>1939</v>
      </c>
      <c r="AE134" s="6">
        <f t="shared" si="33"/>
        <v>77</v>
      </c>
      <c r="AF134" s="6" t="s">
        <v>75</v>
      </c>
    </row>
    <row r="135" spans="1:32" x14ac:dyDescent="0.2">
      <c r="A135">
        <v>21</v>
      </c>
      <c r="B135" s="6" t="s">
        <v>1154</v>
      </c>
      <c r="C135" s="6" t="s">
        <v>22</v>
      </c>
      <c r="D135" s="6" t="s">
        <v>23</v>
      </c>
      <c r="E135" s="6" t="s">
        <v>2767</v>
      </c>
      <c r="F135" s="6" t="s">
        <v>2771</v>
      </c>
      <c r="G135" s="6">
        <v>60</v>
      </c>
      <c r="H135" s="6">
        <v>68</v>
      </c>
      <c r="I135" s="7">
        <v>42503</v>
      </c>
      <c r="J135" s="7">
        <v>42513</v>
      </c>
      <c r="K135" s="7" t="s">
        <v>2537</v>
      </c>
      <c r="L135" s="17">
        <f t="shared" si="28"/>
        <v>256.52</v>
      </c>
      <c r="M135" s="20">
        <f t="shared" si="34"/>
        <v>0.92854358334632781</v>
      </c>
      <c r="N135" s="6" t="s">
        <v>36</v>
      </c>
      <c r="O135" s="6">
        <v>2500000</v>
      </c>
      <c r="P135" s="6">
        <v>3100000</v>
      </c>
      <c r="Q135" s="6">
        <f t="shared" si="29"/>
        <v>600000</v>
      </c>
      <c r="R135" s="8">
        <f t="shared" si="30"/>
        <v>0.24</v>
      </c>
      <c r="S135" s="6">
        <v>57512</v>
      </c>
      <c r="T135" s="9">
        <f t="shared" si="37"/>
        <v>42625.2</v>
      </c>
      <c r="U135" s="6">
        <v>52625</v>
      </c>
      <c r="V135" s="9">
        <f t="shared" si="31"/>
        <v>9999.8000000000029</v>
      </c>
      <c r="W135" s="8">
        <f t="shared" si="32"/>
        <v>0.23459831273518961</v>
      </c>
      <c r="X135" s="22">
        <f t="shared" si="35"/>
        <v>39579.355948853889</v>
      </c>
      <c r="Y135" s="22">
        <f t="shared" si="36"/>
        <v>48864.606073600502</v>
      </c>
      <c r="Z135" s="22">
        <f t="shared" si="38"/>
        <v>9285.2501247466134</v>
      </c>
      <c r="AA135" s="8">
        <f t="shared" si="39"/>
        <v>0.23459831273518966</v>
      </c>
      <c r="AB135" s="22">
        <f t="shared" si="40"/>
        <v>2931876.3644160302</v>
      </c>
      <c r="AC135" s="10">
        <v>1075</v>
      </c>
      <c r="AD135" s="6">
        <v>1923</v>
      </c>
      <c r="AE135" s="6">
        <f t="shared" si="33"/>
        <v>93</v>
      </c>
      <c r="AF135" s="6" t="s">
        <v>25</v>
      </c>
    </row>
    <row r="136" spans="1:32" x14ac:dyDescent="0.2">
      <c r="A136">
        <v>21</v>
      </c>
      <c r="B136" s="6" t="s">
        <v>478</v>
      </c>
      <c r="C136" s="6" t="s">
        <v>22</v>
      </c>
      <c r="D136" s="6" t="s">
        <v>23</v>
      </c>
      <c r="E136" s="6" t="s">
        <v>2767</v>
      </c>
      <c r="F136" s="6" t="s">
        <v>2771</v>
      </c>
      <c r="G136" s="6">
        <v>43</v>
      </c>
      <c r="H136" s="6">
        <v>49</v>
      </c>
      <c r="I136" s="7">
        <v>42503</v>
      </c>
      <c r="J136" s="7">
        <v>42513</v>
      </c>
      <c r="K136" s="7" t="s">
        <v>2537</v>
      </c>
      <c r="L136" s="17">
        <f t="shared" si="28"/>
        <v>256.52</v>
      </c>
      <c r="M136" s="20">
        <f t="shared" si="34"/>
        <v>0.92854358334632781</v>
      </c>
      <c r="N136" s="6" t="s">
        <v>36</v>
      </c>
      <c r="O136" s="6">
        <v>2600000</v>
      </c>
      <c r="P136" s="6">
        <v>2930000</v>
      </c>
      <c r="Q136" s="6">
        <f t="shared" si="29"/>
        <v>330000</v>
      </c>
      <c r="R136" s="8">
        <f t="shared" si="30"/>
        <v>0.12692307692307692</v>
      </c>
      <c r="S136" s="6">
        <v>72722</v>
      </c>
      <c r="T136" s="9">
        <f t="shared" si="37"/>
        <v>62156.325581395351</v>
      </c>
      <c r="U136" s="6">
        <v>69831</v>
      </c>
      <c r="V136" s="9">
        <f t="shared" si="31"/>
        <v>7674.674418604649</v>
      </c>
      <c r="W136" s="8">
        <f t="shared" si="32"/>
        <v>0.12347374698902464</v>
      </c>
      <c r="X136" s="22">
        <f t="shared" si="35"/>
        <v>57714.857282989862</v>
      </c>
      <c r="Y136" s="22">
        <f t="shared" si="36"/>
        <v>64841.126968657416</v>
      </c>
      <c r="Z136" s="22">
        <f t="shared" si="38"/>
        <v>7126.2696856675539</v>
      </c>
      <c r="AA136" s="8">
        <f t="shared" si="39"/>
        <v>0.12347374698902459</v>
      </c>
      <c r="AB136" s="22">
        <f t="shared" si="40"/>
        <v>2788168.4596522688</v>
      </c>
      <c r="AC136" s="6">
        <v>527</v>
      </c>
      <c r="AD136" s="6">
        <v>1904</v>
      </c>
      <c r="AE136" s="6">
        <f t="shared" si="33"/>
        <v>112</v>
      </c>
      <c r="AF136" s="6" t="s">
        <v>25</v>
      </c>
    </row>
    <row r="137" spans="1:32" x14ac:dyDescent="0.2">
      <c r="A137">
        <v>21</v>
      </c>
      <c r="B137" s="6" t="s">
        <v>1215</v>
      </c>
      <c r="C137" s="6" t="s">
        <v>22</v>
      </c>
      <c r="D137" s="6" t="s">
        <v>23</v>
      </c>
      <c r="E137" s="6" t="s">
        <v>2767</v>
      </c>
      <c r="F137" s="6" t="s">
        <v>2771</v>
      </c>
      <c r="G137" s="6">
        <v>62</v>
      </c>
      <c r="H137" s="6">
        <v>82</v>
      </c>
      <c r="I137" s="7">
        <v>42503</v>
      </c>
      <c r="J137" s="7">
        <v>42513</v>
      </c>
      <c r="K137" s="7" t="s">
        <v>2537</v>
      </c>
      <c r="L137" s="17">
        <f t="shared" si="28"/>
        <v>256.52</v>
      </c>
      <c r="M137" s="20">
        <f t="shared" si="34"/>
        <v>0.92854358334632781</v>
      </c>
      <c r="N137" s="6" t="s">
        <v>36</v>
      </c>
      <c r="O137" s="6">
        <v>3900000</v>
      </c>
      <c r="P137" s="6">
        <v>3900000</v>
      </c>
      <c r="Q137" s="6">
        <f t="shared" si="29"/>
        <v>0</v>
      </c>
      <c r="R137" s="8">
        <f t="shared" si="30"/>
        <v>0</v>
      </c>
      <c r="S137" s="6">
        <v>66830</v>
      </c>
      <c r="T137" s="9">
        <f t="shared" si="37"/>
        <v>63981.129032258068</v>
      </c>
      <c r="U137" s="6">
        <v>63981</v>
      </c>
      <c r="V137" s="9">
        <f t="shared" si="31"/>
        <v>-0.12903225806803675</v>
      </c>
      <c r="W137" s="8">
        <f t="shared" si="32"/>
        <v>-2.016723681180761E-6</v>
      </c>
      <c r="X137" s="22">
        <f t="shared" si="35"/>
        <v>59409.26681815667</v>
      </c>
      <c r="Y137" s="22">
        <f t="shared" si="36"/>
        <v>59409.147006081403</v>
      </c>
      <c r="Z137" s="22">
        <f t="shared" si="38"/>
        <v>-0.1198120752669638</v>
      </c>
      <c r="AA137" s="8">
        <f t="shared" si="39"/>
        <v>-2.016723681066315E-6</v>
      </c>
      <c r="AB137" s="22">
        <f t="shared" si="40"/>
        <v>3683367.1143770469</v>
      </c>
      <c r="AC137" s="6">
        <v>377</v>
      </c>
      <c r="AD137" s="6">
        <v>1886</v>
      </c>
      <c r="AE137" s="6">
        <f t="shared" si="33"/>
        <v>130</v>
      </c>
      <c r="AF137" s="6" t="s">
        <v>37</v>
      </c>
    </row>
    <row r="138" spans="1:32" x14ac:dyDescent="0.2">
      <c r="A138">
        <v>21</v>
      </c>
      <c r="B138" s="6" t="s">
        <v>271</v>
      </c>
      <c r="C138" s="6" t="s">
        <v>22</v>
      </c>
      <c r="D138" s="6" t="s">
        <v>23</v>
      </c>
      <c r="E138" s="6" t="s">
        <v>2767</v>
      </c>
      <c r="F138" s="6" t="s">
        <v>2771</v>
      </c>
      <c r="G138" s="6">
        <v>35</v>
      </c>
      <c r="H138" s="6"/>
      <c r="I138" s="7">
        <v>42503</v>
      </c>
      <c r="J138" s="7">
        <v>42513</v>
      </c>
      <c r="K138" s="7" t="s">
        <v>2537</v>
      </c>
      <c r="L138" s="17">
        <f t="shared" si="28"/>
        <v>256.52</v>
      </c>
      <c r="M138" s="20">
        <f t="shared" si="34"/>
        <v>0.92854358334632781</v>
      </c>
      <c r="N138" s="6" t="s">
        <v>36</v>
      </c>
      <c r="O138" s="6">
        <v>2190000</v>
      </c>
      <c r="P138" s="6">
        <v>2570000</v>
      </c>
      <c r="Q138" s="6">
        <f t="shared" si="29"/>
        <v>380000</v>
      </c>
      <c r="R138" s="8">
        <f t="shared" si="30"/>
        <v>0.17351598173515981</v>
      </c>
      <c r="S138" s="6">
        <v>17073</v>
      </c>
      <c r="T138" s="9">
        <f t="shared" si="37"/>
        <v>63059.228571428568</v>
      </c>
      <c r="U138" s="6">
        <v>73916</v>
      </c>
      <c r="V138" s="9">
        <f t="shared" si="31"/>
        <v>10856.771428571432</v>
      </c>
      <c r="W138" s="8">
        <f t="shared" si="32"/>
        <v>0.17216784401784632</v>
      </c>
      <c r="X138" s="22">
        <f t="shared" si="35"/>
        <v>58553.242060769415</v>
      </c>
      <c r="Y138" s="22">
        <f t="shared" si="36"/>
        <v>68634.227506627169</v>
      </c>
      <c r="Z138" s="22">
        <f t="shared" si="38"/>
        <v>10080.985445857754</v>
      </c>
      <c r="AA138" s="8">
        <f t="shared" si="39"/>
        <v>0.17216784401784643</v>
      </c>
      <c r="AB138" s="22">
        <f t="shared" si="40"/>
        <v>2402197.9627319509</v>
      </c>
      <c r="AC138" s="6"/>
      <c r="AD138" s="6">
        <v>1880</v>
      </c>
      <c r="AE138" s="6">
        <f t="shared" si="33"/>
        <v>136</v>
      </c>
      <c r="AF138" s="6" t="s">
        <v>102</v>
      </c>
    </row>
    <row r="139" spans="1:32" x14ac:dyDescent="0.2">
      <c r="A139">
        <v>21</v>
      </c>
      <c r="B139" s="6" t="s">
        <v>879</v>
      </c>
      <c r="C139" s="6" t="s">
        <v>22</v>
      </c>
      <c r="D139" s="6" t="s">
        <v>23</v>
      </c>
      <c r="E139" s="6" t="s">
        <v>2767</v>
      </c>
      <c r="F139" s="6" t="s">
        <v>2771</v>
      </c>
      <c r="G139" s="6">
        <v>53</v>
      </c>
      <c r="H139" s="6"/>
      <c r="I139" s="7">
        <v>42502</v>
      </c>
      <c r="J139" s="7">
        <v>42514</v>
      </c>
      <c r="K139" s="7" t="s">
        <v>2537</v>
      </c>
      <c r="L139" s="17">
        <f t="shared" si="28"/>
        <v>256.52</v>
      </c>
      <c r="M139" s="20">
        <f t="shared" si="34"/>
        <v>0.92854358334632781</v>
      </c>
      <c r="N139" s="6" t="s">
        <v>32</v>
      </c>
      <c r="O139" s="6">
        <v>4350000</v>
      </c>
      <c r="P139" s="6">
        <v>4250000</v>
      </c>
      <c r="Q139" s="6">
        <f t="shared" si="29"/>
        <v>-100000</v>
      </c>
      <c r="R139" s="8">
        <f t="shared" si="30"/>
        <v>-2.2988505747126436E-2</v>
      </c>
      <c r="S139" s="6"/>
      <c r="T139" s="9">
        <f t="shared" si="37"/>
        <v>82075.471698113208</v>
      </c>
      <c r="U139" s="6">
        <v>80189</v>
      </c>
      <c r="V139" s="9">
        <f t="shared" si="31"/>
        <v>-1886.4716981132078</v>
      </c>
      <c r="W139" s="8">
        <f t="shared" si="32"/>
        <v>-2.2984597701149429E-2</v>
      </c>
      <c r="X139" s="22">
        <f t="shared" si="35"/>
        <v>76210.652595406151</v>
      </c>
      <c r="Y139" s="22">
        <f t="shared" si="36"/>
        <v>74458.981404958686</v>
      </c>
      <c r="Z139" s="22">
        <f t="shared" si="38"/>
        <v>-1751.6711904474651</v>
      </c>
      <c r="AA139" s="8">
        <f t="shared" si="39"/>
        <v>-2.2984597701149363E-2</v>
      </c>
      <c r="AB139" s="22">
        <f t="shared" si="40"/>
        <v>3946326.0144628105</v>
      </c>
      <c r="AC139" s="10">
        <v>3679</v>
      </c>
      <c r="AD139" s="6">
        <v>2013</v>
      </c>
      <c r="AE139" s="6">
        <f t="shared" si="33"/>
        <v>3</v>
      </c>
      <c r="AF139" s="6" t="s">
        <v>37</v>
      </c>
    </row>
    <row r="140" spans="1:32" x14ac:dyDescent="0.2">
      <c r="A140">
        <v>21</v>
      </c>
      <c r="B140" s="6" t="s">
        <v>763</v>
      </c>
      <c r="C140" s="6" t="s">
        <v>22</v>
      </c>
      <c r="D140" s="6" t="s">
        <v>23</v>
      </c>
      <c r="E140" s="6" t="s">
        <v>2767</v>
      </c>
      <c r="F140" s="6" t="s">
        <v>2771</v>
      </c>
      <c r="G140" s="6">
        <v>51</v>
      </c>
      <c r="H140" s="6">
        <v>57</v>
      </c>
      <c r="I140" s="7">
        <v>42504</v>
      </c>
      <c r="J140" s="7">
        <v>42514</v>
      </c>
      <c r="K140" s="7" t="s">
        <v>2537</v>
      </c>
      <c r="L140" s="17">
        <f t="shared" si="28"/>
        <v>256.52</v>
      </c>
      <c r="M140" s="20">
        <f t="shared" si="34"/>
        <v>0.92854358334632781</v>
      </c>
      <c r="N140" s="6" t="s">
        <v>36</v>
      </c>
      <c r="O140" s="6">
        <v>3300000</v>
      </c>
      <c r="P140" s="6">
        <v>3675000</v>
      </c>
      <c r="Q140" s="6">
        <f t="shared" si="29"/>
        <v>375000</v>
      </c>
      <c r="R140" s="8">
        <f t="shared" si="30"/>
        <v>0.11363636363636363</v>
      </c>
      <c r="S140" s="6"/>
      <c r="T140" s="9">
        <f t="shared" si="37"/>
        <v>64705.882352941175</v>
      </c>
      <c r="U140" s="6">
        <v>72059</v>
      </c>
      <c r="V140" s="9">
        <f t="shared" si="31"/>
        <v>7353.1176470588252</v>
      </c>
      <c r="W140" s="8">
        <f t="shared" si="32"/>
        <v>0.11363909090909094</v>
      </c>
      <c r="X140" s="22">
        <f t="shared" si="35"/>
        <v>60082.231863585912</v>
      </c>
      <c r="Y140" s="22">
        <f t="shared" si="36"/>
        <v>66909.922072353031</v>
      </c>
      <c r="Z140" s="22">
        <f t="shared" si="38"/>
        <v>6827.6902087671187</v>
      </c>
      <c r="AA140" s="8">
        <f t="shared" si="39"/>
        <v>0.11363909090909093</v>
      </c>
      <c r="AB140" s="22">
        <f t="shared" si="40"/>
        <v>3412406.0256900047</v>
      </c>
      <c r="AC140" s="6">
        <v>563</v>
      </c>
      <c r="AD140" s="6">
        <v>2007</v>
      </c>
      <c r="AE140" s="6">
        <f t="shared" si="33"/>
        <v>9</v>
      </c>
      <c r="AF140" s="6" t="s">
        <v>240</v>
      </c>
    </row>
    <row r="141" spans="1:32" x14ac:dyDescent="0.2">
      <c r="A141">
        <v>21</v>
      </c>
      <c r="B141" s="6" t="s">
        <v>1094</v>
      </c>
      <c r="C141" s="6" t="s">
        <v>22</v>
      </c>
      <c r="D141" s="6" t="s">
        <v>23</v>
      </c>
      <c r="E141" s="6" t="s">
        <v>2767</v>
      </c>
      <c r="F141" s="6" t="s">
        <v>2771</v>
      </c>
      <c r="G141" s="6">
        <v>58</v>
      </c>
      <c r="H141" s="6">
        <v>64</v>
      </c>
      <c r="I141" s="7">
        <v>42503</v>
      </c>
      <c r="J141" s="7">
        <v>42514</v>
      </c>
      <c r="K141" s="7" t="s">
        <v>2537</v>
      </c>
      <c r="L141" s="17">
        <f t="shared" si="28"/>
        <v>256.52</v>
      </c>
      <c r="M141" s="20">
        <f t="shared" si="34"/>
        <v>0.92854358334632781</v>
      </c>
      <c r="N141" s="6" t="s">
        <v>24</v>
      </c>
      <c r="O141" s="6">
        <v>2890000</v>
      </c>
      <c r="P141" s="6">
        <v>3640000</v>
      </c>
      <c r="Q141" s="6">
        <f t="shared" si="29"/>
        <v>750000</v>
      </c>
      <c r="R141" s="8">
        <f t="shared" si="30"/>
        <v>0.25951557093425603</v>
      </c>
      <c r="S141" s="6">
        <v>5902</v>
      </c>
      <c r="T141" s="9">
        <f t="shared" si="37"/>
        <v>49929.34482758621</v>
      </c>
      <c r="U141" s="6">
        <v>62860</v>
      </c>
      <c r="V141" s="9">
        <f t="shared" si="31"/>
        <v>12930.65517241379</v>
      </c>
      <c r="W141" s="8">
        <f t="shared" si="32"/>
        <v>0.25897906766181994</v>
      </c>
      <c r="X141" s="22">
        <f t="shared" si="35"/>
        <v>46361.57276034134</v>
      </c>
      <c r="Y141" s="22">
        <f t="shared" si="36"/>
        <v>58368.249649150166</v>
      </c>
      <c r="Z141" s="22">
        <f t="shared" si="38"/>
        <v>12006.676888808826</v>
      </c>
      <c r="AA141" s="8">
        <f t="shared" si="39"/>
        <v>0.25897906766181988</v>
      </c>
      <c r="AB141" s="22">
        <f t="shared" si="40"/>
        <v>3385358.4796507098</v>
      </c>
      <c r="AC141" s="10">
        <v>12722</v>
      </c>
      <c r="AD141" s="6">
        <v>1991</v>
      </c>
      <c r="AE141" s="6">
        <f t="shared" si="33"/>
        <v>25</v>
      </c>
      <c r="AF141" s="6" t="s">
        <v>965</v>
      </c>
    </row>
    <row r="142" spans="1:32" x14ac:dyDescent="0.2">
      <c r="A142">
        <v>21</v>
      </c>
      <c r="B142" s="6" t="s">
        <v>1949</v>
      </c>
      <c r="C142" s="6" t="s">
        <v>22</v>
      </c>
      <c r="D142" s="6" t="s">
        <v>23</v>
      </c>
      <c r="E142" s="6" t="s">
        <v>2767</v>
      </c>
      <c r="F142" s="6" t="s">
        <v>2771</v>
      </c>
      <c r="G142" s="6">
        <v>84</v>
      </c>
      <c r="H142" s="6">
        <v>97</v>
      </c>
      <c r="I142" s="7">
        <v>42503</v>
      </c>
      <c r="J142" s="7">
        <v>42514</v>
      </c>
      <c r="K142" s="7" t="s">
        <v>2537</v>
      </c>
      <c r="L142" s="17">
        <f t="shared" si="28"/>
        <v>256.52</v>
      </c>
      <c r="M142" s="20">
        <f t="shared" si="34"/>
        <v>0.92854358334632781</v>
      </c>
      <c r="N142" s="6" t="s">
        <v>24</v>
      </c>
      <c r="O142" s="6">
        <v>4900000</v>
      </c>
      <c r="P142" s="6">
        <v>6100000</v>
      </c>
      <c r="Q142" s="6">
        <f t="shared" si="29"/>
        <v>1200000</v>
      </c>
      <c r="R142" s="8">
        <f t="shared" si="30"/>
        <v>0.24489795918367346</v>
      </c>
      <c r="S142" s="6">
        <v>44026</v>
      </c>
      <c r="T142" s="9">
        <f t="shared" si="37"/>
        <v>58857.452380952382</v>
      </c>
      <c r="U142" s="6">
        <v>73143</v>
      </c>
      <c r="V142" s="9">
        <f t="shared" si="31"/>
        <v>14285.547619047618</v>
      </c>
      <c r="W142" s="8">
        <f t="shared" si="32"/>
        <v>0.2427143384763753</v>
      </c>
      <c r="X142" s="22">
        <f t="shared" si="35"/>
        <v>54651.709740445374</v>
      </c>
      <c r="Y142" s="22">
        <f t="shared" si="36"/>
        <v>67916.46331670045</v>
      </c>
      <c r="Z142" s="22">
        <f t="shared" si="38"/>
        <v>13264.753576255076</v>
      </c>
      <c r="AA142" s="8">
        <f t="shared" si="39"/>
        <v>0.2427143384763753</v>
      </c>
      <c r="AB142" s="22">
        <f t="shared" si="40"/>
        <v>5704982.9186028382</v>
      </c>
      <c r="AC142" s="10">
        <v>2605</v>
      </c>
      <c r="AD142" s="6">
        <v>1989</v>
      </c>
      <c r="AE142" s="6">
        <f t="shared" si="33"/>
        <v>27</v>
      </c>
      <c r="AF142" s="6" t="s">
        <v>191</v>
      </c>
    </row>
    <row r="143" spans="1:32" x14ac:dyDescent="0.2">
      <c r="A143">
        <v>21</v>
      </c>
      <c r="B143" s="6" t="s">
        <v>1785</v>
      </c>
      <c r="C143" s="6" t="s">
        <v>22</v>
      </c>
      <c r="D143" s="6" t="s">
        <v>23</v>
      </c>
      <c r="E143" s="6" t="s">
        <v>2767</v>
      </c>
      <c r="F143" s="6" t="s">
        <v>2771</v>
      </c>
      <c r="G143" s="6">
        <v>78</v>
      </c>
      <c r="H143" s="6">
        <v>87</v>
      </c>
      <c r="I143" s="7">
        <v>42503</v>
      </c>
      <c r="J143" s="7">
        <v>42514</v>
      </c>
      <c r="K143" s="7" t="s">
        <v>2537</v>
      </c>
      <c r="L143" s="17">
        <f t="shared" si="28"/>
        <v>256.52</v>
      </c>
      <c r="M143" s="20">
        <f t="shared" si="34"/>
        <v>0.92854358334632781</v>
      </c>
      <c r="N143" s="6" t="s">
        <v>24</v>
      </c>
      <c r="O143" s="6">
        <v>3990000</v>
      </c>
      <c r="P143" s="6">
        <v>4950000</v>
      </c>
      <c r="Q143" s="6">
        <f t="shared" si="29"/>
        <v>960000</v>
      </c>
      <c r="R143" s="8">
        <f t="shared" si="30"/>
        <v>0.24060150375939848</v>
      </c>
      <c r="S143" s="6">
        <v>9098</v>
      </c>
      <c r="T143" s="9">
        <f t="shared" si="37"/>
        <v>51270.48717948718</v>
      </c>
      <c r="U143" s="6">
        <v>63578</v>
      </c>
      <c r="V143" s="9">
        <f t="shared" si="31"/>
        <v>12307.51282051282</v>
      </c>
      <c r="W143" s="8">
        <f t="shared" si="32"/>
        <v>0.24005063141738461</v>
      </c>
      <c r="X143" s="22">
        <f t="shared" si="35"/>
        <v>47606.881885552983</v>
      </c>
      <c r="Y143" s="22">
        <f t="shared" si="36"/>
        <v>59034.943941992831</v>
      </c>
      <c r="Z143" s="22">
        <f t="shared" si="38"/>
        <v>11428.062056439849</v>
      </c>
      <c r="AA143" s="8">
        <f t="shared" si="39"/>
        <v>0.24005063141738472</v>
      </c>
      <c r="AB143" s="22">
        <f t="shared" si="40"/>
        <v>4604725.6274754405</v>
      </c>
      <c r="AC143" s="6">
        <v>755</v>
      </c>
      <c r="AD143" s="6">
        <v>1898</v>
      </c>
      <c r="AE143" s="6">
        <f t="shared" si="33"/>
        <v>118</v>
      </c>
      <c r="AF143" s="6" t="s">
        <v>729</v>
      </c>
    </row>
    <row r="144" spans="1:32" x14ac:dyDescent="0.2">
      <c r="A144">
        <v>21</v>
      </c>
      <c r="B144" s="6" t="s">
        <v>1315</v>
      </c>
      <c r="C144" s="6" t="s">
        <v>22</v>
      </c>
      <c r="D144" s="6" t="s">
        <v>23</v>
      </c>
      <c r="E144" s="6" t="s">
        <v>2767</v>
      </c>
      <c r="F144" s="6" t="s">
        <v>2771</v>
      </c>
      <c r="G144" s="6">
        <v>65</v>
      </c>
      <c r="H144" s="6">
        <v>75</v>
      </c>
      <c r="I144" s="7">
        <v>42503</v>
      </c>
      <c r="J144" s="7">
        <v>42515</v>
      </c>
      <c r="K144" s="7" t="s">
        <v>2537</v>
      </c>
      <c r="L144" s="17">
        <f t="shared" si="28"/>
        <v>256.52</v>
      </c>
      <c r="M144" s="20">
        <f t="shared" si="34"/>
        <v>0.92854358334632781</v>
      </c>
      <c r="N144" s="6" t="s">
        <v>32</v>
      </c>
      <c r="O144" s="6">
        <v>3900000</v>
      </c>
      <c r="P144" s="6">
        <v>3950000</v>
      </c>
      <c r="Q144" s="6">
        <f t="shared" si="29"/>
        <v>50000</v>
      </c>
      <c r="R144" s="8">
        <f t="shared" si="30"/>
        <v>1.282051282051282E-2</v>
      </c>
      <c r="S144" s="6"/>
      <c r="T144" s="9">
        <f t="shared" si="37"/>
        <v>60000</v>
      </c>
      <c r="U144" s="6">
        <v>60769</v>
      </c>
      <c r="V144" s="9">
        <f t="shared" si="31"/>
        <v>769</v>
      </c>
      <c r="W144" s="8">
        <f t="shared" si="32"/>
        <v>1.2816666666666667E-2</v>
      </c>
      <c r="X144" s="22">
        <f t="shared" si="35"/>
        <v>55712.615000779668</v>
      </c>
      <c r="Y144" s="22">
        <f t="shared" si="36"/>
        <v>56426.665016372994</v>
      </c>
      <c r="Z144" s="22">
        <f t="shared" si="38"/>
        <v>714.05001559332595</v>
      </c>
      <c r="AA144" s="8">
        <f t="shared" si="39"/>
        <v>1.2816666666666664E-2</v>
      </c>
      <c r="AB144" s="22">
        <f t="shared" si="40"/>
        <v>3667733.2260642448</v>
      </c>
      <c r="AC144" s="10">
        <v>5385</v>
      </c>
      <c r="AD144" s="6">
        <v>2011</v>
      </c>
      <c r="AE144" s="6">
        <f t="shared" si="33"/>
        <v>5</v>
      </c>
      <c r="AF144" s="6" t="s">
        <v>191</v>
      </c>
    </row>
    <row r="145" spans="1:32" x14ac:dyDescent="0.2">
      <c r="A145">
        <v>22</v>
      </c>
      <c r="B145" s="6" t="s">
        <v>1282</v>
      </c>
      <c r="C145" s="6" t="s">
        <v>22</v>
      </c>
      <c r="D145" s="6" t="s">
        <v>23</v>
      </c>
      <c r="E145" s="6" t="s">
        <v>2767</v>
      </c>
      <c r="F145" s="6" t="s">
        <v>2771</v>
      </c>
      <c r="G145" s="6">
        <v>64</v>
      </c>
      <c r="H145" s="6">
        <v>70</v>
      </c>
      <c r="I145" s="7">
        <v>42510</v>
      </c>
      <c r="J145" s="7">
        <v>42520</v>
      </c>
      <c r="K145" s="7" t="s">
        <v>2537</v>
      </c>
      <c r="L145" s="17">
        <f t="shared" si="28"/>
        <v>256.52</v>
      </c>
      <c r="M145" s="20">
        <f t="shared" si="34"/>
        <v>0.92854358334632781</v>
      </c>
      <c r="N145" s="6" t="s">
        <v>36</v>
      </c>
      <c r="O145" s="6">
        <v>3250000</v>
      </c>
      <c r="P145" s="6">
        <v>3815000</v>
      </c>
      <c r="Q145" s="6">
        <f t="shared" si="29"/>
        <v>565000</v>
      </c>
      <c r="R145" s="8">
        <f t="shared" si="30"/>
        <v>0.17384615384615384</v>
      </c>
      <c r="S145" s="6"/>
      <c r="T145" s="9">
        <f t="shared" si="37"/>
        <v>50781.25</v>
      </c>
      <c r="U145" s="6">
        <v>59609</v>
      </c>
      <c r="V145" s="9">
        <f t="shared" si="31"/>
        <v>8827.75</v>
      </c>
      <c r="W145" s="8">
        <f t="shared" si="32"/>
        <v>0.17383876923076924</v>
      </c>
      <c r="X145" s="22">
        <f t="shared" si="35"/>
        <v>47152.603841805707</v>
      </c>
      <c r="Y145" s="22">
        <f t="shared" si="36"/>
        <v>55349.554459691251</v>
      </c>
      <c r="Z145" s="22">
        <f t="shared" si="38"/>
        <v>8196.9506178855445</v>
      </c>
      <c r="AA145" s="8">
        <f t="shared" si="39"/>
        <v>0.17383876923076921</v>
      </c>
      <c r="AB145" s="22">
        <f t="shared" si="40"/>
        <v>3542371.4854202401</v>
      </c>
      <c r="AC145" s="10">
        <v>8058</v>
      </c>
      <c r="AD145" s="6">
        <v>1990</v>
      </c>
      <c r="AE145" s="6">
        <f t="shared" si="33"/>
        <v>26</v>
      </c>
      <c r="AF145" s="6" t="s">
        <v>37</v>
      </c>
    </row>
    <row r="146" spans="1:32" x14ac:dyDescent="0.2">
      <c r="A146">
        <v>22</v>
      </c>
      <c r="B146" s="6" t="s">
        <v>273</v>
      </c>
      <c r="C146" s="6" t="s">
        <v>22</v>
      </c>
      <c r="D146" s="6" t="s">
        <v>23</v>
      </c>
      <c r="E146" s="6" t="s">
        <v>2767</v>
      </c>
      <c r="F146" s="6" t="s">
        <v>2771</v>
      </c>
      <c r="G146" s="6">
        <v>35</v>
      </c>
      <c r="H146" s="6">
        <v>42</v>
      </c>
      <c r="I146" s="7">
        <v>42510</v>
      </c>
      <c r="J146" s="7">
        <v>42520</v>
      </c>
      <c r="K146" s="7" t="s">
        <v>2537</v>
      </c>
      <c r="L146" s="17">
        <f t="shared" si="28"/>
        <v>256.52</v>
      </c>
      <c r="M146" s="20">
        <f t="shared" si="34"/>
        <v>0.92854358334632781</v>
      </c>
      <c r="N146" s="6" t="s">
        <v>36</v>
      </c>
      <c r="O146" s="6">
        <v>2300000</v>
      </c>
      <c r="P146" s="6">
        <v>2850000</v>
      </c>
      <c r="Q146" s="6">
        <f t="shared" si="29"/>
        <v>550000</v>
      </c>
      <c r="R146" s="8">
        <f t="shared" si="30"/>
        <v>0.2391304347826087</v>
      </c>
      <c r="S146" s="6">
        <v>38000</v>
      </c>
      <c r="T146" s="9">
        <f t="shared" si="37"/>
        <v>66800</v>
      </c>
      <c r="U146" s="6">
        <v>82514</v>
      </c>
      <c r="V146" s="9">
        <f t="shared" si="31"/>
        <v>15714</v>
      </c>
      <c r="W146" s="8">
        <f t="shared" si="32"/>
        <v>0.23523952095808384</v>
      </c>
      <c r="X146" s="22">
        <f t="shared" si="35"/>
        <v>62026.711367534699</v>
      </c>
      <c r="Y146" s="22">
        <f t="shared" si="36"/>
        <v>76617.845236238893</v>
      </c>
      <c r="Z146" s="22">
        <f t="shared" si="38"/>
        <v>14591.133868704193</v>
      </c>
      <c r="AA146" s="8">
        <f t="shared" si="39"/>
        <v>0.23523952095808379</v>
      </c>
      <c r="AB146" s="22">
        <f t="shared" si="40"/>
        <v>2681624.5832683612</v>
      </c>
      <c r="AC146" s="10">
        <v>1443</v>
      </c>
      <c r="AD146" s="6">
        <v>1938</v>
      </c>
      <c r="AE146" s="6">
        <f t="shared" si="33"/>
        <v>78</v>
      </c>
      <c r="AF146" s="6" t="s">
        <v>37</v>
      </c>
    </row>
    <row r="147" spans="1:32" x14ac:dyDescent="0.2">
      <c r="A147">
        <v>22</v>
      </c>
      <c r="B147" s="6" t="s">
        <v>1315</v>
      </c>
      <c r="C147" s="6" t="s">
        <v>22</v>
      </c>
      <c r="D147" s="6" t="s">
        <v>23</v>
      </c>
      <c r="E147" s="6" t="s">
        <v>2767</v>
      </c>
      <c r="F147" s="6" t="s">
        <v>2771</v>
      </c>
      <c r="G147" s="6">
        <v>73</v>
      </c>
      <c r="H147" s="6">
        <v>81</v>
      </c>
      <c r="I147" s="7">
        <v>42511</v>
      </c>
      <c r="J147" s="7">
        <v>42521</v>
      </c>
      <c r="K147" s="7" t="s">
        <v>2537</v>
      </c>
      <c r="L147" s="17">
        <f t="shared" si="28"/>
        <v>256.52</v>
      </c>
      <c r="M147" s="20">
        <f t="shared" si="34"/>
        <v>0.92854358334632781</v>
      </c>
      <c r="N147" s="6" t="s">
        <v>36</v>
      </c>
      <c r="O147" s="6">
        <v>4600000</v>
      </c>
      <c r="P147" s="6">
        <v>4600000</v>
      </c>
      <c r="Q147" s="6">
        <f t="shared" si="29"/>
        <v>0</v>
      </c>
      <c r="R147" s="8">
        <f t="shared" si="30"/>
        <v>0</v>
      </c>
      <c r="S147" s="6"/>
      <c r="T147" s="9">
        <f t="shared" si="37"/>
        <v>63013.698630136983</v>
      </c>
      <c r="U147" s="6">
        <v>63014</v>
      </c>
      <c r="V147" s="9">
        <f t="shared" si="31"/>
        <v>0.30136986301658908</v>
      </c>
      <c r="W147" s="8">
        <f t="shared" si="32"/>
        <v>4.7826086956980446E-6</v>
      </c>
      <c r="X147" s="22">
        <f t="shared" si="35"/>
        <v>58510.965525932981</v>
      </c>
      <c r="Y147" s="22">
        <f t="shared" si="36"/>
        <v>58511.2453609855</v>
      </c>
      <c r="Z147" s="22">
        <f t="shared" si="38"/>
        <v>0.27983505251904717</v>
      </c>
      <c r="AA147" s="8">
        <f t="shared" si="39"/>
        <v>4.7826086957156756E-6</v>
      </c>
      <c r="AB147" s="22">
        <f t="shared" si="40"/>
        <v>4271320.9113519415</v>
      </c>
      <c r="AC147" s="10">
        <v>6005</v>
      </c>
      <c r="AD147" s="6">
        <v>2011</v>
      </c>
      <c r="AE147" s="6">
        <f t="shared" si="33"/>
        <v>5</v>
      </c>
      <c r="AF147" s="6" t="s">
        <v>94</v>
      </c>
    </row>
    <row r="148" spans="1:32" x14ac:dyDescent="0.2">
      <c r="A148">
        <v>22</v>
      </c>
      <c r="B148" s="6" t="s">
        <v>309</v>
      </c>
      <c r="C148" s="6" t="s">
        <v>22</v>
      </c>
      <c r="D148" s="6" t="s">
        <v>23</v>
      </c>
      <c r="E148" s="6" t="s">
        <v>2767</v>
      </c>
      <c r="F148" s="6" t="s">
        <v>2771</v>
      </c>
      <c r="G148" s="6">
        <v>80</v>
      </c>
      <c r="H148" s="6">
        <v>90</v>
      </c>
      <c r="I148" s="7">
        <v>42511</v>
      </c>
      <c r="J148" s="7">
        <v>42521</v>
      </c>
      <c r="K148" s="7" t="s">
        <v>2537</v>
      </c>
      <c r="L148" s="17">
        <f t="shared" si="28"/>
        <v>256.52</v>
      </c>
      <c r="M148" s="20">
        <f t="shared" si="34"/>
        <v>0.92854358334632781</v>
      </c>
      <c r="N148" s="6" t="s">
        <v>36</v>
      </c>
      <c r="O148" s="6">
        <v>5400000</v>
      </c>
      <c r="P148" s="6">
        <v>6710000</v>
      </c>
      <c r="Q148" s="6">
        <f t="shared" si="29"/>
        <v>1310000</v>
      </c>
      <c r="R148" s="8">
        <f t="shared" si="30"/>
        <v>0.24259259259259258</v>
      </c>
      <c r="S148" s="6"/>
      <c r="T148" s="9">
        <f t="shared" si="37"/>
        <v>67500</v>
      </c>
      <c r="U148" s="6">
        <v>83875</v>
      </c>
      <c r="V148" s="9">
        <f t="shared" si="31"/>
        <v>16375</v>
      </c>
      <c r="W148" s="8">
        <f t="shared" si="32"/>
        <v>0.24259259259259258</v>
      </c>
      <c r="X148" s="22">
        <f t="shared" si="35"/>
        <v>62676.691875877128</v>
      </c>
      <c r="Y148" s="22">
        <f t="shared" si="36"/>
        <v>77881.593053173245</v>
      </c>
      <c r="Z148" s="22">
        <f t="shared" si="38"/>
        <v>15204.901177296117</v>
      </c>
      <c r="AA148" s="8">
        <f t="shared" si="39"/>
        <v>0.24259259259259258</v>
      </c>
      <c r="AB148" s="22">
        <f t="shared" si="40"/>
        <v>6230527.44425386</v>
      </c>
      <c r="AC148" s="10">
        <v>1452</v>
      </c>
      <c r="AD148" s="6">
        <v>2007</v>
      </c>
      <c r="AE148" s="6">
        <f t="shared" si="33"/>
        <v>9</v>
      </c>
      <c r="AF148" s="6" t="s">
        <v>191</v>
      </c>
    </row>
    <row r="149" spans="1:32" x14ac:dyDescent="0.2">
      <c r="A149">
        <v>22</v>
      </c>
      <c r="B149" s="6" t="s">
        <v>1594</v>
      </c>
      <c r="C149" s="6" t="s">
        <v>22</v>
      </c>
      <c r="D149" s="6" t="s">
        <v>23</v>
      </c>
      <c r="E149" s="6" t="s">
        <v>2767</v>
      </c>
      <c r="F149" s="6" t="s">
        <v>2771</v>
      </c>
      <c r="G149" s="6">
        <v>72</v>
      </c>
      <c r="H149" s="6">
        <v>83</v>
      </c>
      <c r="I149" s="7">
        <v>42511</v>
      </c>
      <c r="J149" s="7">
        <v>42521</v>
      </c>
      <c r="K149" s="7" t="s">
        <v>2537</v>
      </c>
      <c r="L149" s="17">
        <f t="shared" si="28"/>
        <v>256.52</v>
      </c>
      <c r="M149" s="20">
        <f t="shared" si="34"/>
        <v>0.92854358334632781</v>
      </c>
      <c r="N149" s="6" t="s">
        <v>36</v>
      </c>
      <c r="O149" s="6">
        <v>3800000</v>
      </c>
      <c r="P149" s="6">
        <v>4200000</v>
      </c>
      <c r="Q149" s="6">
        <f t="shared" si="29"/>
        <v>400000</v>
      </c>
      <c r="R149" s="8">
        <f t="shared" si="30"/>
        <v>0.10526315789473684</v>
      </c>
      <c r="S149" s="6"/>
      <c r="T149" s="9">
        <f t="shared" si="37"/>
        <v>52777.777777777781</v>
      </c>
      <c r="U149" s="6">
        <v>58333</v>
      </c>
      <c r="V149" s="9">
        <f t="shared" si="31"/>
        <v>5555.222222222219</v>
      </c>
      <c r="W149" s="8">
        <f t="shared" si="32"/>
        <v>0.10525684210526309</v>
      </c>
      <c r="X149" s="22">
        <f t="shared" si="35"/>
        <v>49006.466898833969</v>
      </c>
      <c r="Y149" s="22">
        <f t="shared" si="36"/>
        <v>54164.732847341336</v>
      </c>
      <c r="Z149" s="22">
        <f t="shared" si="38"/>
        <v>5158.2659485073673</v>
      </c>
      <c r="AA149" s="8">
        <f t="shared" si="39"/>
        <v>0.10525684210526305</v>
      </c>
      <c r="AB149" s="22">
        <f t="shared" si="40"/>
        <v>3899860.7650085762</v>
      </c>
      <c r="AC149" s="6">
        <v>546</v>
      </c>
      <c r="AD149" s="6">
        <v>2001</v>
      </c>
      <c r="AE149" s="6">
        <f t="shared" si="33"/>
        <v>15</v>
      </c>
      <c r="AF149" s="6" t="s">
        <v>629</v>
      </c>
    </row>
    <row r="150" spans="1:32" x14ac:dyDescent="0.2">
      <c r="A150">
        <v>22</v>
      </c>
      <c r="B150" s="6" t="s">
        <v>581</v>
      </c>
      <c r="C150" s="6" t="s">
        <v>22</v>
      </c>
      <c r="D150" s="6" t="s">
        <v>23</v>
      </c>
      <c r="E150" s="6" t="s">
        <v>2767</v>
      </c>
      <c r="F150" s="6" t="s">
        <v>2771</v>
      </c>
      <c r="G150" s="6">
        <v>50</v>
      </c>
      <c r="H150" s="6">
        <v>57</v>
      </c>
      <c r="I150" s="7">
        <v>42509</v>
      </c>
      <c r="J150" s="7">
        <v>42521</v>
      </c>
      <c r="K150" s="7" t="s">
        <v>2537</v>
      </c>
      <c r="L150" s="17">
        <f t="shared" si="28"/>
        <v>256.52</v>
      </c>
      <c r="M150" s="20">
        <f t="shared" si="34"/>
        <v>0.92854358334632781</v>
      </c>
      <c r="N150" s="6" t="s">
        <v>32</v>
      </c>
      <c r="O150" s="6">
        <v>2900000</v>
      </c>
      <c r="P150" s="6">
        <v>3000000</v>
      </c>
      <c r="Q150" s="6">
        <f t="shared" si="29"/>
        <v>100000</v>
      </c>
      <c r="R150" s="8">
        <f t="shared" si="30"/>
        <v>3.4482758620689655E-2</v>
      </c>
      <c r="S150" s="6">
        <v>60784</v>
      </c>
      <c r="T150" s="9">
        <f t="shared" si="37"/>
        <v>59215.68</v>
      </c>
      <c r="U150" s="6">
        <v>61216</v>
      </c>
      <c r="V150" s="9">
        <f t="shared" si="31"/>
        <v>2000.3199999999997</v>
      </c>
      <c r="W150" s="8">
        <f t="shared" si="32"/>
        <v>3.3780241989959409E-2</v>
      </c>
      <c r="X150" s="22">
        <f t="shared" si="35"/>
        <v>54984.339697489479</v>
      </c>
      <c r="Y150" s="22">
        <f t="shared" si="36"/>
        <v>56841.7239981288</v>
      </c>
      <c r="Z150" s="22">
        <f t="shared" si="38"/>
        <v>1857.3843006393217</v>
      </c>
      <c r="AA150" s="8">
        <f t="shared" si="39"/>
        <v>3.3780241989959332E-2</v>
      </c>
      <c r="AB150" s="22">
        <f t="shared" si="40"/>
        <v>2842086.19990644</v>
      </c>
      <c r="AC150" s="10">
        <v>1960</v>
      </c>
      <c r="AD150" s="6">
        <v>1992</v>
      </c>
      <c r="AE150" s="6">
        <f t="shared" si="33"/>
        <v>24</v>
      </c>
      <c r="AF150" s="6" t="s">
        <v>181</v>
      </c>
    </row>
    <row r="151" spans="1:32" x14ac:dyDescent="0.2">
      <c r="A151">
        <v>22</v>
      </c>
      <c r="B151" s="6" t="s">
        <v>1008</v>
      </c>
      <c r="C151" s="6" t="s">
        <v>22</v>
      </c>
      <c r="D151" s="6" t="s">
        <v>23</v>
      </c>
      <c r="E151" s="6" t="s">
        <v>2767</v>
      </c>
      <c r="F151" s="6" t="s">
        <v>2771</v>
      </c>
      <c r="G151" s="6">
        <v>56</v>
      </c>
      <c r="H151" s="6"/>
      <c r="I151" s="7">
        <v>42510</v>
      </c>
      <c r="J151" s="7">
        <v>42521</v>
      </c>
      <c r="K151" s="7" t="s">
        <v>2537</v>
      </c>
      <c r="L151" s="17">
        <f t="shared" si="28"/>
        <v>256.52</v>
      </c>
      <c r="M151" s="20">
        <f t="shared" si="34"/>
        <v>0.92854358334632781</v>
      </c>
      <c r="N151" s="6" t="s">
        <v>24</v>
      </c>
      <c r="O151" s="6">
        <v>2950000</v>
      </c>
      <c r="P151" s="6">
        <v>3400000</v>
      </c>
      <c r="Q151" s="6">
        <f t="shared" si="29"/>
        <v>450000</v>
      </c>
      <c r="R151" s="8">
        <f t="shared" si="30"/>
        <v>0.15254237288135594</v>
      </c>
      <c r="S151" s="6">
        <v>132444</v>
      </c>
      <c r="T151" s="9">
        <f t="shared" si="37"/>
        <v>55043.642857142855</v>
      </c>
      <c r="U151" s="6">
        <v>63079</v>
      </c>
      <c r="V151" s="9">
        <f t="shared" si="31"/>
        <v>8035.3571428571449</v>
      </c>
      <c r="W151" s="8">
        <f t="shared" si="32"/>
        <v>0.14598156527742276</v>
      </c>
      <c r="X151" s="22">
        <f t="shared" si="35"/>
        <v>51110.421379006926</v>
      </c>
      <c r="Y151" s="22">
        <f t="shared" si="36"/>
        <v>58571.600693903012</v>
      </c>
      <c r="Z151" s="22">
        <f t="shared" si="38"/>
        <v>7461.179314896086</v>
      </c>
      <c r="AA151" s="8">
        <f t="shared" si="39"/>
        <v>0.14598156527742281</v>
      </c>
      <c r="AB151" s="22">
        <f t="shared" si="40"/>
        <v>3280009.6388585689</v>
      </c>
      <c r="AC151" s="10">
        <v>1490</v>
      </c>
      <c r="AD151" s="6">
        <v>1990</v>
      </c>
      <c r="AE151" s="6">
        <f t="shared" si="33"/>
        <v>26</v>
      </c>
      <c r="AF151" s="6" t="s">
        <v>37</v>
      </c>
    </row>
    <row r="152" spans="1:32" x14ac:dyDescent="0.2">
      <c r="A152">
        <v>22</v>
      </c>
      <c r="B152" s="6" t="s">
        <v>2185</v>
      </c>
      <c r="C152" s="6" t="s">
        <v>22</v>
      </c>
      <c r="D152" s="6" t="s">
        <v>23</v>
      </c>
      <c r="E152" s="6" t="s">
        <v>2767</v>
      </c>
      <c r="F152" s="6" t="s">
        <v>2771</v>
      </c>
      <c r="G152" s="6">
        <v>100</v>
      </c>
      <c r="H152" s="6">
        <v>110</v>
      </c>
      <c r="I152" s="7">
        <v>42510</v>
      </c>
      <c r="J152" s="7">
        <v>42521</v>
      </c>
      <c r="K152" s="7" t="s">
        <v>2537</v>
      </c>
      <c r="L152" s="17">
        <f t="shared" si="28"/>
        <v>256.52</v>
      </c>
      <c r="M152" s="20">
        <f t="shared" si="34"/>
        <v>0.92854358334632781</v>
      </c>
      <c r="N152" s="6" t="s">
        <v>24</v>
      </c>
      <c r="O152" s="6">
        <v>4500000</v>
      </c>
      <c r="P152" s="6">
        <v>4625000</v>
      </c>
      <c r="Q152" s="6">
        <f t="shared" si="29"/>
        <v>125000</v>
      </c>
      <c r="R152" s="8">
        <f t="shared" si="30"/>
        <v>2.7777777777777776E-2</v>
      </c>
      <c r="S152" s="6">
        <v>29942</v>
      </c>
      <c r="T152" s="9">
        <f t="shared" si="37"/>
        <v>45299.42</v>
      </c>
      <c r="U152" s="6">
        <v>46549</v>
      </c>
      <c r="V152" s="9">
        <f t="shared" si="31"/>
        <v>1249.5800000000017</v>
      </c>
      <c r="W152" s="8">
        <f t="shared" si="32"/>
        <v>2.7584900645527068E-2</v>
      </c>
      <c r="X152" s="22">
        <f t="shared" si="35"/>
        <v>42062.485770310304</v>
      </c>
      <c r="Y152" s="22">
        <f t="shared" si="36"/>
        <v>43222.77526118821</v>
      </c>
      <c r="Z152" s="22">
        <f t="shared" si="38"/>
        <v>1160.2894908779053</v>
      </c>
      <c r="AA152" s="8">
        <f t="shared" si="39"/>
        <v>2.7584900645527058E-2</v>
      </c>
      <c r="AB152" s="22">
        <f t="shared" si="40"/>
        <v>4322277.5261188205</v>
      </c>
      <c r="AC152" s="10">
        <v>24845</v>
      </c>
      <c r="AD152" s="6">
        <v>1984</v>
      </c>
      <c r="AE152" s="6">
        <f t="shared" si="33"/>
        <v>32</v>
      </c>
      <c r="AF152" s="6" t="s">
        <v>507</v>
      </c>
    </row>
    <row r="153" spans="1:32" x14ac:dyDescent="0.2">
      <c r="A153">
        <v>22</v>
      </c>
      <c r="B153" s="6" t="s">
        <v>841</v>
      </c>
      <c r="C153" s="6" t="s">
        <v>22</v>
      </c>
      <c r="D153" s="6" t="s">
        <v>23</v>
      </c>
      <c r="E153" s="6" t="s">
        <v>2767</v>
      </c>
      <c r="F153" s="6" t="s">
        <v>2771</v>
      </c>
      <c r="G153" s="6">
        <v>64</v>
      </c>
      <c r="H153" s="6">
        <v>74</v>
      </c>
      <c r="I153" s="7">
        <v>42512</v>
      </c>
      <c r="J153" s="7">
        <v>42522</v>
      </c>
      <c r="K153" s="7" t="s">
        <v>2538</v>
      </c>
      <c r="L153" s="17">
        <f>IF(K153="Januar",238.19,IF(K153="Februar",240.59,IF(K153="Mars",245.99,IF(K153="April",250.79,IF(K153="Mai",256.52,IF(K153="Juni",259.83,IF(K153="Juli",265.66,IF(K153="August",272.21,IF(K153="September",275.91,IF(K153="Oktober",281.13,IF(K153="November",284.38,IF(K153="Desember",287.34,0))))))))))))</f>
        <v>259.83</v>
      </c>
      <c r="M153" s="20">
        <f t="shared" si="34"/>
        <v>0.91671477504522192</v>
      </c>
      <c r="N153" s="6" t="s">
        <v>36</v>
      </c>
      <c r="O153" s="6">
        <v>4100000</v>
      </c>
      <c r="P153" s="6">
        <v>5100000</v>
      </c>
      <c r="Q153" s="6">
        <f t="shared" si="29"/>
        <v>1000000</v>
      </c>
      <c r="R153" s="8">
        <f t="shared" si="30"/>
        <v>0.24390243902439024</v>
      </c>
      <c r="S153" s="6">
        <v>2346</v>
      </c>
      <c r="T153" s="9">
        <f t="shared" si="37"/>
        <v>64099.15625</v>
      </c>
      <c r="U153" s="6">
        <v>79724</v>
      </c>
      <c r="V153" s="9">
        <f t="shared" si="31"/>
        <v>15624.84375</v>
      </c>
      <c r="W153" s="8">
        <f t="shared" si="32"/>
        <v>0.24376052141871993</v>
      </c>
      <c r="X153" s="22">
        <f t="shared" si="35"/>
        <v>58760.643602307282</v>
      </c>
      <c r="Y153" s="22">
        <f t="shared" si="36"/>
        <v>73084.168725705269</v>
      </c>
      <c r="Z153" s="22">
        <f t="shared" si="38"/>
        <v>14323.525123397987</v>
      </c>
      <c r="AA153" s="8">
        <f t="shared" si="39"/>
        <v>0.24376052141871984</v>
      </c>
      <c r="AB153" s="22">
        <f t="shared" si="40"/>
        <v>4677386.7984451372</v>
      </c>
      <c r="AC153" s="6">
        <v>425</v>
      </c>
      <c r="AD153" s="6">
        <v>2007</v>
      </c>
      <c r="AE153" s="6">
        <f t="shared" si="33"/>
        <v>9</v>
      </c>
      <c r="AF153" s="6" t="s">
        <v>29</v>
      </c>
    </row>
    <row r="154" spans="1:32" x14ac:dyDescent="0.2">
      <c r="A154">
        <v>22</v>
      </c>
      <c r="B154" s="6" t="s">
        <v>298</v>
      </c>
      <c r="C154" s="6" t="s">
        <v>22</v>
      </c>
      <c r="D154" s="6" t="s">
        <v>23</v>
      </c>
      <c r="E154" s="6" t="s">
        <v>2767</v>
      </c>
      <c r="F154" s="6" t="s">
        <v>2771</v>
      </c>
      <c r="G154" s="6">
        <v>36</v>
      </c>
      <c r="H154" s="6">
        <v>40</v>
      </c>
      <c r="I154" s="7">
        <v>42511</v>
      </c>
      <c r="J154" s="7">
        <v>42522</v>
      </c>
      <c r="K154" s="7" t="s">
        <v>2538</v>
      </c>
      <c r="L154" s="17">
        <f t="shared" ref="L154:L182" si="41">IF(K154="Januar",238.19,IF(K154="Februar",240.59,IF(K154="Mars",245.99,IF(K154="April",250.79,IF(K154="Mai",256.52,IF(K154="Juni",259.83,IF(K154="Juli",265.66,IF(K154="August",272.21,IF(K154="September",275.91,IF(K154="Oktober",281.13,IF(K154="November",284.38,IF(K154="Desember",287.34,0))))))))))))</f>
        <v>259.83</v>
      </c>
      <c r="M154" s="20">
        <f t="shared" si="34"/>
        <v>0.91671477504522192</v>
      </c>
      <c r="N154" s="6" t="s">
        <v>24</v>
      </c>
      <c r="O154" s="6">
        <v>2190000</v>
      </c>
      <c r="P154" s="6">
        <v>2700000</v>
      </c>
      <c r="Q154" s="6">
        <f t="shared" si="29"/>
        <v>510000</v>
      </c>
      <c r="R154" s="8">
        <f t="shared" si="30"/>
        <v>0.23287671232876711</v>
      </c>
      <c r="S154" s="6"/>
      <c r="T154" s="9">
        <f t="shared" si="37"/>
        <v>60833.333333333336</v>
      </c>
      <c r="U154" s="6">
        <v>75000</v>
      </c>
      <c r="V154" s="9">
        <f t="shared" si="31"/>
        <v>14166.666666666664</v>
      </c>
      <c r="W154" s="8">
        <f t="shared" si="32"/>
        <v>0.23287671232876708</v>
      </c>
      <c r="X154" s="22">
        <f t="shared" si="35"/>
        <v>55766.815481917671</v>
      </c>
      <c r="Y154" s="22">
        <f t="shared" si="36"/>
        <v>68753.608128391643</v>
      </c>
      <c r="Z154" s="22">
        <f t="shared" si="38"/>
        <v>12986.792646473972</v>
      </c>
      <c r="AA154" s="8">
        <f t="shared" si="39"/>
        <v>0.23287671232876703</v>
      </c>
      <c r="AB154" s="22">
        <f t="shared" si="40"/>
        <v>2475129.8926220993</v>
      </c>
      <c r="AC154" s="10">
        <v>1491</v>
      </c>
      <c r="AD154" s="6">
        <v>1938</v>
      </c>
      <c r="AE154" s="6">
        <f t="shared" si="33"/>
        <v>78</v>
      </c>
      <c r="AF154" s="6" t="s">
        <v>37</v>
      </c>
    </row>
    <row r="155" spans="1:32" x14ac:dyDescent="0.2">
      <c r="A155">
        <v>22</v>
      </c>
      <c r="B155" s="6" t="s">
        <v>1156</v>
      </c>
      <c r="C155" s="6" t="s">
        <v>22</v>
      </c>
      <c r="D155" s="6" t="s">
        <v>23</v>
      </c>
      <c r="E155" s="6" t="s">
        <v>2767</v>
      </c>
      <c r="F155" s="6" t="s">
        <v>2771</v>
      </c>
      <c r="G155" s="6">
        <v>60</v>
      </c>
      <c r="H155" s="6">
        <v>68</v>
      </c>
      <c r="I155" s="7">
        <v>42511</v>
      </c>
      <c r="J155" s="7">
        <v>42523</v>
      </c>
      <c r="K155" s="7" t="s">
        <v>2538</v>
      </c>
      <c r="L155" s="17">
        <f t="shared" si="41"/>
        <v>259.83</v>
      </c>
      <c r="M155" s="20">
        <f t="shared" si="34"/>
        <v>0.91671477504522192</v>
      </c>
      <c r="N155" s="6" t="s">
        <v>32</v>
      </c>
      <c r="O155" s="6">
        <v>3450000</v>
      </c>
      <c r="P155" s="6">
        <v>3600000</v>
      </c>
      <c r="Q155" s="6">
        <f t="shared" si="29"/>
        <v>150000</v>
      </c>
      <c r="R155" s="8">
        <f t="shared" si="30"/>
        <v>4.3478260869565216E-2</v>
      </c>
      <c r="S155" s="6"/>
      <c r="T155" s="9">
        <f t="shared" si="37"/>
        <v>57500</v>
      </c>
      <c r="U155" s="6">
        <v>60000</v>
      </c>
      <c r="V155" s="9">
        <f t="shared" si="31"/>
        <v>2500</v>
      </c>
      <c r="W155" s="8">
        <f t="shared" si="32"/>
        <v>4.3478260869565216E-2</v>
      </c>
      <c r="X155" s="22">
        <f t="shared" si="35"/>
        <v>52711.099565100259</v>
      </c>
      <c r="Y155" s="22">
        <f t="shared" si="36"/>
        <v>55002.886502713314</v>
      </c>
      <c r="Z155" s="22">
        <f t="shared" si="38"/>
        <v>2291.7869376130548</v>
      </c>
      <c r="AA155" s="8">
        <f t="shared" si="39"/>
        <v>4.3478260869565216E-2</v>
      </c>
      <c r="AB155" s="22">
        <f t="shared" si="40"/>
        <v>3300173.1901627989</v>
      </c>
      <c r="AC155" s="10">
        <v>3993</v>
      </c>
      <c r="AD155" s="6">
        <v>2006</v>
      </c>
      <c r="AE155" s="6">
        <f t="shared" si="33"/>
        <v>10</v>
      </c>
      <c r="AF155" s="6" t="s">
        <v>181</v>
      </c>
    </row>
    <row r="156" spans="1:32" x14ac:dyDescent="0.2">
      <c r="A156">
        <v>22</v>
      </c>
      <c r="B156" s="6" t="s">
        <v>880</v>
      </c>
      <c r="C156" s="6" t="s">
        <v>22</v>
      </c>
      <c r="D156" s="6" t="s">
        <v>23</v>
      </c>
      <c r="E156" s="6" t="s">
        <v>2767</v>
      </c>
      <c r="F156" s="6" t="s">
        <v>2771</v>
      </c>
      <c r="G156" s="6">
        <v>53</v>
      </c>
      <c r="H156" s="6">
        <v>61</v>
      </c>
      <c r="I156" s="7">
        <v>42513</v>
      </c>
      <c r="J156" s="7">
        <v>42523</v>
      </c>
      <c r="K156" s="7" t="s">
        <v>2538</v>
      </c>
      <c r="L156" s="17">
        <f t="shared" si="41"/>
        <v>259.83</v>
      </c>
      <c r="M156" s="20">
        <f t="shared" si="34"/>
        <v>0.91671477504522192</v>
      </c>
      <c r="N156" s="6" t="s">
        <v>36</v>
      </c>
      <c r="O156" s="6">
        <v>3100000</v>
      </c>
      <c r="P156" s="6">
        <v>3500000</v>
      </c>
      <c r="Q156" s="6">
        <f t="shared" si="29"/>
        <v>400000</v>
      </c>
      <c r="R156" s="8">
        <f t="shared" si="30"/>
        <v>0.12903225806451613</v>
      </c>
      <c r="S156" s="6">
        <v>71285</v>
      </c>
      <c r="T156" s="9">
        <f t="shared" si="37"/>
        <v>59835.566037735851</v>
      </c>
      <c r="U156" s="6">
        <v>67383</v>
      </c>
      <c r="V156" s="9">
        <f t="shared" si="31"/>
        <v>7547.4339622641492</v>
      </c>
      <c r="W156" s="8">
        <f t="shared" si="32"/>
        <v>0.12613625076270341</v>
      </c>
      <c r="X156" s="22">
        <f t="shared" si="35"/>
        <v>54852.14745998654</v>
      </c>
      <c r="Y156" s="22">
        <f t="shared" si="36"/>
        <v>61770.991686872192</v>
      </c>
      <c r="Z156" s="22">
        <f t="shared" si="38"/>
        <v>6918.8442268856525</v>
      </c>
      <c r="AA156" s="8">
        <f t="shared" si="39"/>
        <v>0.12613625076270352</v>
      </c>
      <c r="AB156" s="22">
        <f t="shared" si="40"/>
        <v>3273862.559404226</v>
      </c>
      <c r="AC156" s="6">
        <v>379</v>
      </c>
      <c r="AD156" s="6">
        <v>1899</v>
      </c>
      <c r="AE156" s="6">
        <f t="shared" si="33"/>
        <v>117</v>
      </c>
      <c r="AF156" s="6" t="s">
        <v>37</v>
      </c>
    </row>
    <row r="157" spans="1:32" x14ac:dyDescent="0.2">
      <c r="A157">
        <v>22</v>
      </c>
      <c r="B157" s="6" t="s">
        <v>822</v>
      </c>
      <c r="C157" s="6" t="s">
        <v>22</v>
      </c>
      <c r="D157" s="6" t="s">
        <v>23</v>
      </c>
      <c r="E157" s="6" t="s">
        <v>2767</v>
      </c>
      <c r="F157" s="6" t="s">
        <v>2771</v>
      </c>
      <c r="G157" s="6">
        <v>63</v>
      </c>
      <c r="H157" s="6">
        <v>67</v>
      </c>
      <c r="I157" s="7">
        <v>42510</v>
      </c>
      <c r="J157" s="7">
        <v>42525</v>
      </c>
      <c r="K157" s="7" t="s">
        <v>2538</v>
      </c>
      <c r="L157" s="17">
        <f t="shared" si="41"/>
        <v>259.83</v>
      </c>
      <c r="M157" s="20">
        <f t="shared" si="34"/>
        <v>0.91671477504522192</v>
      </c>
      <c r="N157" s="6" t="s">
        <v>180</v>
      </c>
      <c r="O157" s="6">
        <v>3500000</v>
      </c>
      <c r="P157" s="6">
        <v>3700000</v>
      </c>
      <c r="Q157" s="6">
        <f t="shared" si="29"/>
        <v>200000</v>
      </c>
      <c r="R157" s="8">
        <f t="shared" si="30"/>
        <v>5.7142857142857141E-2</v>
      </c>
      <c r="S157" s="6"/>
      <c r="T157" s="9">
        <f t="shared" si="37"/>
        <v>55555.555555555555</v>
      </c>
      <c r="U157" s="6">
        <v>58730</v>
      </c>
      <c r="V157" s="9">
        <f t="shared" si="31"/>
        <v>3174.4444444444453</v>
      </c>
      <c r="W157" s="8">
        <f t="shared" si="32"/>
        <v>5.7140000000000017E-2</v>
      </c>
      <c r="X157" s="22">
        <f t="shared" si="35"/>
        <v>50928.598613623442</v>
      </c>
      <c r="Y157" s="22">
        <f t="shared" si="36"/>
        <v>53838.65873840588</v>
      </c>
      <c r="Z157" s="22">
        <f t="shared" si="38"/>
        <v>2910.0601247824379</v>
      </c>
      <c r="AA157" s="8">
        <f t="shared" si="39"/>
        <v>5.7139999999999892E-2</v>
      </c>
      <c r="AB157" s="22">
        <f t="shared" si="40"/>
        <v>3391835.5005195704</v>
      </c>
      <c r="AC157" s="6">
        <v>235</v>
      </c>
      <c r="AD157" s="6">
        <v>1850</v>
      </c>
      <c r="AE157" s="6">
        <f t="shared" si="33"/>
        <v>166</v>
      </c>
      <c r="AF157" s="6" t="s">
        <v>191</v>
      </c>
    </row>
    <row r="158" spans="1:32" x14ac:dyDescent="0.2">
      <c r="A158">
        <v>23</v>
      </c>
      <c r="B158" s="6" t="s">
        <v>322</v>
      </c>
      <c r="C158" s="6" t="s">
        <v>22</v>
      </c>
      <c r="D158" s="6" t="s">
        <v>23</v>
      </c>
      <c r="E158" s="6" t="s">
        <v>2767</v>
      </c>
      <c r="F158" s="6" t="s">
        <v>2771</v>
      </c>
      <c r="G158" s="6">
        <v>67</v>
      </c>
      <c r="H158" s="6">
        <v>74</v>
      </c>
      <c r="I158" s="7">
        <v>42501</v>
      </c>
      <c r="J158" s="7">
        <v>42527</v>
      </c>
      <c r="K158" s="7" t="s">
        <v>2538</v>
      </c>
      <c r="L158" s="17">
        <f t="shared" si="41"/>
        <v>259.83</v>
      </c>
      <c r="M158" s="20">
        <f t="shared" si="34"/>
        <v>0.91671477504522192</v>
      </c>
      <c r="N158" s="6" t="s">
        <v>641</v>
      </c>
      <c r="O158" s="6">
        <v>4200000</v>
      </c>
      <c r="P158" s="6">
        <v>4674000</v>
      </c>
      <c r="Q158" s="6">
        <f t="shared" si="29"/>
        <v>474000</v>
      </c>
      <c r="R158" s="8">
        <f t="shared" si="30"/>
        <v>0.11285714285714285</v>
      </c>
      <c r="S158" s="6"/>
      <c r="T158" s="9">
        <f t="shared" si="37"/>
        <v>62686.567164179105</v>
      </c>
      <c r="U158" s="6">
        <v>69761</v>
      </c>
      <c r="V158" s="9">
        <f t="shared" si="31"/>
        <v>7074.432835820895</v>
      </c>
      <c r="W158" s="8">
        <f t="shared" si="32"/>
        <v>0.1128540476190476</v>
      </c>
      <c r="X158" s="22">
        <f t="shared" si="35"/>
        <v>57465.702316267641</v>
      </c>
      <c r="Y158" s="22">
        <f t="shared" si="36"/>
        <v>63950.939421929725</v>
      </c>
      <c r="Z158" s="22">
        <f t="shared" si="38"/>
        <v>6485.2371056620832</v>
      </c>
      <c r="AA158" s="8">
        <f t="shared" si="39"/>
        <v>0.11285404761904762</v>
      </c>
      <c r="AB158" s="22">
        <f t="shared" si="40"/>
        <v>4284712.9412692916</v>
      </c>
      <c r="AC158" s="10">
        <v>2412</v>
      </c>
      <c r="AD158" s="6">
        <v>2007</v>
      </c>
      <c r="AE158" s="6">
        <f t="shared" si="33"/>
        <v>9</v>
      </c>
      <c r="AF158" s="6" t="s">
        <v>460</v>
      </c>
    </row>
    <row r="159" spans="1:32" x14ac:dyDescent="0.2">
      <c r="A159">
        <v>23</v>
      </c>
      <c r="B159" s="6" t="s">
        <v>481</v>
      </c>
      <c r="C159" s="6" t="s">
        <v>22</v>
      </c>
      <c r="D159" s="6" t="s">
        <v>23</v>
      </c>
      <c r="E159" s="6" t="s">
        <v>2767</v>
      </c>
      <c r="F159" s="6" t="s">
        <v>2771</v>
      </c>
      <c r="G159" s="6">
        <v>43</v>
      </c>
      <c r="H159" s="6">
        <v>48</v>
      </c>
      <c r="I159" s="7">
        <v>42518</v>
      </c>
      <c r="J159" s="7">
        <v>42528</v>
      </c>
      <c r="K159" s="7" t="s">
        <v>2538</v>
      </c>
      <c r="L159" s="17">
        <f t="shared" si="41"/>
        <v>259.83</v>
      </c>
      <c r="M159" s="20">
        <f t="shared" si="34"/>
        <v>0.91671477504522192</v>
      </c>
      <c r="N159" s="6" t="s">
        <v>36</v>
      </c>
      <c r="O159" s="6">
        <v>2900000</v>
      </c>
      <c r="P159" s="6">
        <v>3150000</v>
      </c>
      <c r="Q159" s="6">
        <f t="shared" si="29"/>
        <v>250000</v>
      </c>
      <c r="R159" s="8">
        <f t="shared" si="30"/>
        <v>8.6206896551724144E-2</v>
      </c>
      <c r="S159" s="6"/>
      <c r="T159" s="9">
        <f t="shared" si="37"/>
        <v>67441.860465116275</v>
      </c>
      <c r="U159" s="6">
        <v>73256</v>
      </c>
      <c r="V159" s="9">
        <f t="shared" si="31"/>
        <v>5814.139534883725</v>
      </c>
      <c r="W159" s="8">
        <f t="shared" si="32"/>
        <v>8.6209655172413857E-2</v>
      </c>
      <c r="X159" s="22">
        <f t="shared" si="35"/>
        <v>61824.94994491031</v>
      </c>
      <c r="Y159" s="22">
        <f t="shared" si="36"/>
        <v>67154.857560712771</v>
      </c>
      <c r="Z159" s="22">
        <f t="shared" si="38"/>
        <v>5329.9076158024618</v>
      </c>
      <c r="AA159" s="8">
        <f t="shared" si="39"/>
        <v>8.6209655172413802E-2</v>
      </c>
      <c r="AB159" s="22">
        <f t="shared" si="40"/>
        <v>2887658.875110649</v>
      </c>
      <c r="AC159" s="10">
        <v>2413</v>
      </c>
      <c r="AD159" s="6">
        <v>2007</v>
      </c>
      <c r="AE159" s="6">
        <f t="shared" si="33"/>
        <v>9</v>
      </c>
      <c r="AF159" s="6" t="s">
        <v>148</v>
      </c>
    </row>
    <row r="160" spans="1:32" x14ac:dyDescent="0.2">
      <c r="A160">
        <v>23</v>
      </c>
      <c r="B160" s="6" t="s">
        <v>881</v>
      </c>
      <c r="C160" s="6" t="s">
        <v>22</v>
      </c>
      <c r="D160" s="6" t="s">
        <v>23</v>
      </c>
      <c r="E160" s="6" t="s">
        <v>2767</v>
      </c>
      <c r="F160" s="6" t="s">
        <v>2771</v>
      </c>
      <c r="G160" s="6">
        <v>53</v>
      </c>
      <c r="H160" s="6">
        <v>61</v>
      </c>
      <c r="I160" s="7">
        <v>42517</v>
      </c>
      <c r="J160" s="7">
        <v>42528</v>
      </c>
      <c r="K160" s="7" t="s">
        <v>2538</v>
      </c>
      <c r="L160" s="17">
        <f t="shared" si="41"/>
        <v>259.83</v>
      </c>
      <c r="M160" s="20">
        <f t="shared" si="34"/>
        <v>0.91671477504522192</v>
      </c>
      <c r="N160" s="6" t="s">
        <v>24</v>
      </c>
      <c r="O160" s="6">
        <v>2700000</v>
      </c>
      <c r="P160" s="6">
        <v>2800000</v>
      </c>
      <c r="Q160" s="6">
        <f t="shared" si="29"/>
        <v>100000</v>
      </c>
      <c r="R160" s="8">
        <f t="shared" si="30"/>
        <v>3.7037037037037035E-2</v>
      </c>
      <c r="S160" s="6">
        <v>120240</v>
      </c>
      <c r="T160" s="9">
        <f t="shared" si="37"/>
        <v>53212.07547169811</v>
      </c>
      <c r="U160" s="6">
        <v>55099</v>
      </c>
      <c r="V160" s="9">
        <f t="shared" si="31"/>
        <v>1886.9245283018899</v>
      </c>
      <c r="W160" s="8">
        <f t="shared" si="32"/>
        <v>3.5460457266048344E-2</v>
      </c>
      <c r="X160" s="22">
        <f t="shared" si="35"/>
        <v>48780.295795727106</v>
      </c>
      <c r="Y160" s="22">
        <f t="shared" si="36"/>
        <v>50510.067390216682</v>
      </c>
      <c r="Z160" s="22">
        <f t="shared" si="38"/>
        <v>1729.7715944895754</v>
      </c>
      <c r="AA160" s="8">
        <f t="shared" si="39"/>
        <v>3.5460457266048274E-2</v>
      </c>
      <c r="AB160" s="22">
        <f t="shared" si="40"/>
        <v>2677033.5716814841</v>
      </c>
      <c r="AC160" s="6"/>
      <c r="AD160" s="6">
        <v>1896</v>
      </c>
      <c r="AE160" s="6">
        <f t="shared" si="33"/>
        <v>120</v>
      </c>
      <c r="AF160" s="6" t="s">
        <v>37</v>
      </c>
    </row>
    <row r="161" spans="1:32" x14ac:dyDescent="0.2">
      <c r="A161">
        <v>23</v>
      </c>
      <c r="B161" s="6" t="s">
        <v>1315</v>
      </c>
      <c r="C161" s="6" t="s">
        <v>22</v>
      </c>
      <c r="D161" s="6" t="s">
        <v>23</v>
      </c>
      <c r="E161" s="6" t="s">
        <v>2767</v>
      </c>
      <c r="F161" s="6" t="s">
        <v>2771</v>
      </c>
      <c r="G161" s="6">
        <v>65</v>
      </c>
      <c r="H161" s="6">
        <v>72</v>
      </c>
      <c r="I161" s="7">
        <v>42517</v>
      </c>
      <c r="J161" s="7">
        <v>42531</v>
      </c>
      <c r="K161" s="7" t="s">
        <v>2538</v>
      </c>
      <c r="L161" s="17">
        <f t="shared" si="41"/>
        <v>259.83</v>
      </c>
      <c r="M161" s="20">
        <f t="shared" si="34"/>
        <v>0.91671477504522192</v>
      </c>
      <c r="N161" s="6" t="s">
        <v>62</v>
      </c>
      <c r="O161" s="6">
        <v>3800000</v>
      </c>
      <c r="P161" s="6">
        <v>3750000</v>
      </c>
      <c r="Q161" s="6">
        <f t="shared" si="29"/>
        <v>-50000</v>
      </c>
      <c r="R161" s="8">
        <f t="shared" si="30"/>
        <v>-1.3157894736842105E-2</v>
      </c>
      <c r="S161" s="6"/>
      <c r="T161" s="9">
        <f t="shared" si="37"/>
        <v>58461.538461538461</v>
      </c>
      <c r="U161" s="6">
        <v>57692</v>
      </c>
      <c r="V161" s="9">
        <f t="shared" si="31"/>
        <v>-769.53846153846098</v>
      </c>
      <c r="W161" s="8">
        <f t="shared" si="32"/>
        <v>-1.3163157894736833E-2</v>
      </c>
      <c r="X161" s="22">
        <f t="shared" si="35"/>
        <v>53592.556079566821</v>
      </c>
      <c r="Y161" s="22">
        <f t="shared" si="36"/>
        <v>52887.108801908944</v>
      </c>
      <c r="Z161" s="22">
        <f t="shared" si="38"/>
        <v>-705.44727765787684</v>
      </c>
      <c r="AA161" s="8">
        <f t="shared" si="39"/>
        <v>-1.316315789473684E-2</v>
      </c>
      <c r="AB161" s="22">
        <f t="shared" si="40"/>
        <v>3437662.0721240812</v>
      </c>
      <c r="AC161" s="10">
        <v>5385</v>
      </c>
      <c r="AD161" s="6">
        <v>2011</v>
      </c>
      <c r="AE161" s="6">
        <f t="shared" si="33"/>
        <v>5</v>
      </c>
      <c r="AF161" s="6" t="s">
        <v>315</v>
      </c>
    </row>
    <row r="162" spans="1:32" x14ac:dyDescent="0.2">
      <c r="A162">
        <v>23</v>
      </c>
      <c r="B162" s="6" t="s">
        <v>2362</v>
      </c>
      <c r="C162" s="6" t="s">
        <v>22</v>
      </c>
      <c r="D162" s="6" t="s">
        <v>23</v>
      </c>
      <c r="E162" s="6" t="s">
        <v>2767</v>
      </c>
      <c r="F162" s="6" t="s">
        <v>2771</v>
      </c>
      <c r="G162" s="6">
        <v>120</v>
      </c>
      <c r="H162" s="6"/>
      <c r="I162" s="7">
        <v>42523</v>
      </c>
      <c r="J162" s="7">
        <v>42533</v>
      </c>
      <c r="K162" s="7" t="s">
        <v>2538</v>
      </c>
      <c r="L162" s="17">
        <f t="shared" si="41"/>
        <v>259.83</v>
      </c>
      <c r="M162" s="20">
        <f t="shared" si="34"/>
        <v>0.91671477504522192</v>
      </c>
      <c r="N162" s="6" t="s">
        <v>36</v>
      </c>
      <c r="O162" s="6">
        <v>10410000</v>
      </c>
      <c r="P162" s="6">
        <v>9900000</v>
      </c>
      <c r="Q162" s="6">
        <f t="shared" si="29"/>
        <v>-510000</v>
      </c>
      <c r="R162" s="8">
        <f t="shared" si="30"/>
        <v>-4.8991354466858789E-2</v>
      </c>
      <c r="S162" s="6"/>
      <c r="T162" s="9">
        <f t="shared" si="37"/>
        <v>86750</v>
      </c>
      <c r="U162" s="6">
        <v>82500</v>
      </c>
      <c r="V162" s="9">
        <f t="shared" si="31"/>
        <v>-4250</v>
      </c>
      <c r="W162" s="8">
        <f t="shared" si="32"/>
        <v>-4.8991354466858789E-2</v>
      </c>
      <c r="X162" s="22">
        <f t="shared" si="35"/>
        <v>79525.006735172996</v>
      </c>
      <c r="Y162" s="22">
        <f t="shared" si="36"/>
        <v>75628.968941230807</v>
      </c>
      <c r="Z162" s="22">
        <f t="shared" si="38"/>
        <v>-3896.0377939421887</v>
      </c>
      <c r="AA162" s="8">
        <f t="shared" si="39"/>
        <v>-4.899135446685874E-2</v>
      </c>
      <c r="AB162" s="22">
        <f t="shared" si="40"/>
        <v>9075476.272947697</v>
      </c>
      <c r="AC162" s="10">
        <v>2239</v>
      </c>
      <c r="AD162" s="6">
        <v>2015</v>
      </c>
      <c r="AE162" s="6">
        <f t="shared" si="33"/>
        <v>1</v>
      </c>
      <c r="AF162" s="6" t="s">
        <v>37</v>
      </c>
    </row>
    <row r="163" spans="1:32" x14ac:dyDescent="0.2">
      <c r="A163">
        <v>24</v>
      </c>
      <c r="B163" s="6" t="s">
        <v>929</v>
      </c>
      <c r="C163" s="6" t="s">
        <v>22</v>
      </c>
      <c r="D163" s="6" t="s">
        <v>23</v>
      </c>
      <c r="E163" s="6" t="s">
        <v>2767</v>
      </c>
      <c r="F163" s="6" t="s">
        <v>2771</v>
      </c>
      <c r="G163" s="6">
        <v>54</v>
      </c>
      <c r="H163" s="6">
        <v>62</v>
      </c>
      <c r="I163" s="7">
        <v>42524</v>
      </c>
      <c r="J163" s="7">
        <v>42534</v>
      </c>
      <c r="K163" s="7" t="s">
        <v>2538</v>
      </c>
      <c r="L163" s="17">
        <f t="shared" si="41"/>
        <v>259.83</v>
      </c>
      <c r="M163" s="20">
        <f t="shared" si="34"/>
        <v>0.91671477504522192</v>
      </c>
      <c r="N163" s="6" t="s">
        <v>36</v>
      </c>
      <c r="O163" s="6">
        <v>3990000</v>
      </c>
      <c r="P163" s="6">
        <v>4650000</v>
      </c>
      <c r="Q163" s="6">
        <f t="shared" si="29"/>
        <v>660000</v>
      </c>
      <c r="R163" s="8">
        <f t="shared" si="30"/>
        <v>0.16541353383458646</v>
      </c>
      <c r="S163" s="6"/>
      <c r="T163" s="9">
        <f t="shared" si="37"/>
        <v>73888.888888888891</v>
      </c>
      <c r="U163" s="6">
        <v>86111</v>
      </c>
      <c r="V163" s="9">
        <f t="shared" si="31"/>
        <v>12222.111111111109</v>
      </c>
      <c r="W163" s="8">
        <f t="shared" si="32"/>
        <v>0.16541203007518795</v>
      </c>
      <c r="X163" s="22">
        <f t="shared" si="35"/>
        <v>67735.036156119182</v>
      </c>
      <c r="Y163" s="22">
        <f t="shared" si="36"/>
        <v>78939.225993919099</v>
      </c>
      <c r="Z163" s="22">
        <f t="shared" si="38"/>
        <v>11204.189837799917</v>
      </c>
      <c r="AA163" s="8">
        <f t="shared" si="39"/>
        <v>0.16541203007518776</v>
      </c>
      <c r="AB163" s="22">
        <f t="shared" si="40"/>
        <v>4262718.2036716314</v>
      </c>
      <c r="AC163" s="10">
        <v>1833</v>
      </c>
      <c r="AD163" s="6">
        <v>2015</v>
      </c>
      <c r="AE163" s="6">
        <f t="shared" si="33"/>
        <v>1</v>
      </c>
      <c r="AF163" s="6" t="s">
        <v>37</v>
      </c>
    </row>
    <row r="164" spans="1:32" x14ac:dyDescent="0.2">
      <c r="A164">
        <v>24</v>
      </c>
      <c r="B164" s="6" t="s">
        <v>1949</v>
      </c>
      <c r="C164" s="6" t="s">
        <v>22</v>
      </c>
      <c r="D164" s="6" t="s">
        <v>23</v>
      </c>
      <c r="E164" s="6" t="s">
        <v>2767</v>
      </c>
      <c r="F164" s="6" t="s">
        <v>2771</v>
      </c>
      <c r="G164" s="6">
        <v>99</v>
      </c>
      <c r="H164" s="6">
        <v>115</v>
      </c>
      <c r="I164" s="7">
        <v>42524</v>
      </c>
      <c r="J164" s="7">
        <v>42534</v>
      </c>
      <c r="K164" s="7" t="s">
        <v>2538</v>
      </c>
      <c r="L164" s="17">
        <f t="shared" si="41"/>
        <v>259.83</v>
      </c>
      <c r="M164" s="20">
        <f t="shared" si="34"/>
        <v>0.91671477504522192</v>
      </c>
      <c r="N164" s="6" t="s">
        <v>36</v>
      </c>
      <c r="O164" s="6">
        <v>4000000</v>
      </c>
      <c r="P164" s="6">
        <v>4600000</v>
      </c>
      <c r="Q164" s="6">
        <f t="shared" si="29"/>
        <v>600000</v>
      </c>
      <c r="R164" s="8">
        <f t="shared" si="30"/>
        <v>0.15</v>
      </c>
      <c r="S164" s="6">
        <v>50605</v>
      </c>
      <c r="T164" s="9">
        <f t="shared" si="37"/>
        <v>40915.202020202021</v>
      </c>
      <c r="U164" s="6">
        <v>46976</v>
      </c>
      <c r="V164" s="9">
        <f t="shared" si="31"/>
        <v>6060.7979797979788</v>
      </c>
      <c r="W164" s="8">
        <f t="shared" si="32"/>
        <v>0.14813071133818279</v>
      </c>
      <c r="X164" s="22">
        <f t="shared" si="35"/>
        <v>37507.570215879306</v>
      </c>
      <c r="Y164" s="22">
        <f t="shared" si="36"/>
        <v>43063.593272524347</v>
      </c>
      <c r="Z164" s="22">
        <f t="shared" si="38"/>
        <v>5556.0230566450409</v>
      </c>
      <c r="AA164" s="8">
        <f t="shared" si="39"/>
        <v>0.14813071133818281</v>
      </c>
      <c r="AB164" s="22">
        <f t="shared" si="40"/>
        <v>4263295.7339799106</v>
      </c>
      <c r="AC164" s="10">
        <v>2608</v>
      </c>
      <c r="AD164" s="6">
        <v>1989</v>
      </c>
      <c r="AE164" s="6">
        <f t="shared" si="33"/>
        <v>27</v>
      </c>
      <c r="AF164" s="6" t="s">
        <v>37</v>
      </c>
    </row>
    <row r="165" spans="1:32" x14ac:dyDescent="0.2">
      <c r="A165">
        <v>24</v>
      </c>
      <c r="B165" s="6" t="s">
        <v>138</v>
      </c>
      <c r="C165" s="6" t="s">
        <v>22</v>
      </c>
      <c r="D165" s="6" t="s">
        <v>23</v>
      </c>
      <c r="E165" s="6" t="s">
        <v>2767</v>
      </c>
      <c r="F165" s="6" t="s">
        <v>2771</v>
      </c>
      <c r="G165" s="6">
        <v>28</v>
      </c>
      <c r="H165" s="6">
        <v>32</v>
      </c>
      <c r="I165" s="7">
        <v>42522</v>
      </c>
      <c r="J165" s="7">
        <v>42534</v>
      </c>
      <c r="K165" s="7" t="s">
        <v>2538</v>
      </c>
      <c r="L165" s="17">
        <f t="shared" si="41"/>
        <v>259.83</v>
      </c>
      <c r="M165" s="20">
        <f t="shared" si="34"/>
        <v>0.91671477504522192</v>
      </c>
      <c r="N165" s="6" t="s">
        <v>32</v>
      </c>
      <c r="O165" s="6">
        <v>1790000</v>
      </c>
      <c r="P165" s="6">
        <v>2270000</v>
      </c>
      <c r="Q165" s="6">
        <f t="shared" si="29"/>
        <v>480000</v>
      </c>
      <c r="R165" s="8">
        <f t="shared" si="30"/>
        <v>0.26815642458100558</v>
      </c>
      <c r="S165" s="6"/>
      <c r="T165" s="9">
        <f t="shared" si="37"/>
        <v>63928.571428571428</v>
      </c>
      <c r="U165" s="6">
        <v>81071</v>
      </c>
      <c r="V165" s="9">
        <f t="shared" si="31"/>
        <v>17142.428571428572</v>
      </c>
      <c r="W165" s="8">
        <f t="shared" si="32"/>
        <v>0.26814972067039106</v>
      </c>
      <c r="X165" s="22">
        <f t="shared" si="35"/>
        <v>58604.265976105256</v>
      </c>
      <c r="Y165" s="22">
        <f t="shared" si="36"/>
        <v>74318.983527691191</v>
      </c>
      <c r="Z165" s="22">
        <f t="shared" si="38"/>
        <v>15714.717551585934</v>
      </c>
      <c r="AA165" s="8">
        <f t="shared" si="39"/>
        <v>0.26814972067039117</v>
      </c>
      <c r="AB165" s="22">
        <f t="shared" si="40"/>
        <v>2080931.5387753532</v>
      </c>
      <c r="AC165" s="6">
        <v>778</v>
      </c>
      <c r="AD165" s="6">
        <v>1898</v>
      </c>
      <c r="AE165" s="6">
        <f t="shared" si="33"/>
        <v>118</v>
      </c>
      <c r="AF165" s="6" t="s">
        <v>139</v>
      </c>
    </row>
    <row r="166" spans="1:32" x14ac:dyDescent="0.2">
      <c r="A166">
        <v>24</v>
      </c>
      <c r="B166" s="6" t="s">
        <v>1456</v>
      </c>
      <c r="C166" s="6" t="s">
        <v>22</v>
      </c>
      <c r="D166" s="6" t="s">
        <v>23</v>
      </c>
      <c r="E166" s="6" t="s">
        <v>2767</v>
      </c>
      <c r="F166" s="6" t="s">
        <v>2771</v>
      </c>
      <c r="G166" s="6">
        <v>68</v>
      </c>
      <c r="H166" s="6">
        <v>80</v>
      </c>
      <c r="I166" s="7">
        <v>42523</v>
      </c>
      <c r="J166" s="7">
        <v>42534</v>
      </c>
      <c r="K166" s="7" t="s">
        <v>2538</v>
      </c>
      <c r="L166" s="17">
        <f t="shared" si="41"/>
        <v>259.83</v>
      </c>
      <c r="M166" s="20">
        <f t="shared" si="34"/>
        <v>0.91671477504522192</v>
      </c>
      <c r="N166" s="6" t="s">
        <v>24</v>
      </c>
      <c r="O166" s="6">
        <v>3490000</v>
      </c>
      <c r="P166" s="6">
        <v>4030000</v>
      </c>
      <c r="Q166" s="6">
        <f t="shared" si="29"/>
        <v>540000</v>
      </c>
      <c r="R166" s="8">
        <f t="shared" si="30"/>
        <v>0.15472779369627507</v>
      </c>
      <c r="S166" s="6">
        <v>2022</v>
      </c>
      <c r="T166" s="9">
        <f t="shared" si="37"/>
        <v>51353.26470588235</v>
      </c>
      <c r="U166" s="6">
        <v>59294</v>
      </c>
      <c r="V166" s="9">
        <f t="shared" si="31"/>
        <v>7940.7352941176505</v>
      </c>
      <c r="W166" s="8">
        <f t="shared" si="32"/>
        <v>0.15462961000818445</v>
      </c>
      <c r="X166" s="22">
        <f t="shared" si="35"/>
        <v>47076.296502690675</v>
      </c>
      <c r="Y166" s="22">
        <f t="shared" si="36"/>
        <v>54355.685871531387</v>
      </c>
      <c r="Z166" s="22">
        <f t="shared" si="38"/>
        <v>7279.3893688407115</v>
      </c>
      <c r="AA166" s="8">
        <f t="shared" si="39"/>
        <v>0.15462961000818434</v>
      </c>
      <c r="AB166" s="22">
        <f t="shared" si="40"/>
        <v>3696186.6392641342</v>
      </c>
      <c r="AC166" s="6">
        <v>648</v>
      </c>
      <c r="AD166" s="6">
        <v>1887</v>
      </c>
      <c r="AE166" s="6">
        <f t="shared" si="33"/>
        <v>129</v>
      </c>
      <c r="AF166" s="6" t="s">
        <v>37</v>
      </c>
    </row>
    <row r="167" spans="1:32" x14ac:dyDescent="0.2">
      <c r="A167">
        <v>24</v>
      </c>
      <c r="B167" s="6" t="s">
        <v>1409</v>
      </c>
      <c r="C167" s="6" t="s">
        <v>22</v>
      </c>
      <c r="D167" s="6" t="s">
        <v>23</v>
      </c>
      <c r="E167" s="6" t="s">
        <v>2767</v>
      </c>
      <c r="F167" s="6" t="s">
        <v>2771</v>
      </c>
      <c r="G167" s="6">
        <v>67</v>
      </c>
      <c r="H167" s="6">
        <v>73</v>
      </c>
      <c r="I167" s="7">
        <v>42518</v>
      </c>
      <c r="J167" s="7">
        <v>42535</v>
      </c>
      <c r="K167" s="7" t="s">
        <v>2538</v>
      </c>
      <c r="L167" s="17">
        <f t="shared" si="41"/>
        <v>259.83</v>
      </c>
      <c r="M167" s="20">
        <f t="shared" si="34"/>
        <v>0.91671477504522192</v>
      </c>
      <c r="N167" s="6" t="s">
        <v>242</v>
      </c>
      <c r="O167" s="6">
        <v>5300000</v>
      </c>
      <c r="P167" s="6">
        <v>5300000</v>
      </c>
      <c r="Q167" s="6">
        <f t="shared" si="29"/>
        <v>0</v>
      </c>
      <c r="R167" s="8">
        <f t="shared" si="30"/>
        <v>0</v>
      </c>
      <c r="S167" s="6"/>
      <c r="T167" s="9">
        <f t="shared" si="37"/>
        <v>79104.477611940296</v>
      </c>
      <c r="U167" s="6">
        <v>79104</v>
      </c>
      <c r="V167" s="9">
        <f t="shared" si="31"/>
        <v>-0.47761194029590115</v>
      </c>
      <c r="W167" s="8">
        <f t="shared" si="32"/>
        <v>-6.0377358490236565E-6</v>
      </c>
      <c r="X167" s="22">
        <f t="shared" si="35"/>
        <v>72516.243399099636</v>
      </c>
      <c r="Y167" s="22">
        <f t="shared" si="36"/>
        <v>72515.80556517723</v>
      </c>
      <c r="Z167" s="22">
        <f t="shared" si="38"/>
        <v>-0.43783392240584362</v>
      </c>
      <c r="AA167" s="8">
        <f t="shared" si="39"/>
        <v>-6.0377358490040011E-6</v>
      </c>
      <c r="AB167" s="22">
        <f t="shared" si="40"/>
        <v>4858558.9728668742</v>
      </c>
      <c r="AC167" s="10">
        <v>3679</v>
      </c>
      <c r="AD167" s="6">
        <v>2013</v>
      </c>
      <c r="AE167" s="6">
        <f t="shared" si="33"/>
        <v>3</v>
      </c>
      <c r="AF167" s="6" t="s">
        <v>27</v>
      </c>
    </row>
    <row r="168" spans="1:32" x14ac:dyDescent="0.2">
      <c r="A168">
        <v>24</v>
      </c>
      <c r="B168" s="6" t="s">
        <v>190</v>
      </c>
      <c r="C168" s="6" t="s">
        <v>22</v>
      </c>
      <c r="D168" s="6" t="s">
        <v>23</v>
      </c>
      <c r="E168" s="6" t="s">
        <v>2767</v>
      </c>
      <c r="F168" s="6" t="s">
        <v>2771</v>
      </c>
      <c r="G168" s="6">
        <v>32</v>
      </c>
      <c r="H168" s="6">
        <v>36</v>
      </c>
      <c r="I168" s="7">
        <v>42525</v>
      </c>
      <c r="J168" s="7">
        <v>42535</v>
      </c>
      <c r="K168" s="7" t="s">
        <v>2538</v>
      </c>
      <c r="L168" s="17">
        <f t="shared" si="41"/>
        <v>259.83</v>
      </c>
      <c r="M168" s="20">
        <f t="shared" si="34"/>
        <v>0.91671477504522192</v>
      </c>
      <c r="N168" s="6" t="s">
        <v>36</v>
      </c>
      <c r="O168" s="6">
        <v>2600000</v>
      </c>
      <c r="P168" s="6">
        <v>2900000</v>
      </c>
      <c r="Q168" s="6">
        <f t="shared" si="29"/>
        <v>300000</v>
      </c>
      <c r="R168" s="8">
        <f t="shared" si="30"/>
        <v>0.11538461538461539</v>
      </c>
      <c r="S168" s="6"/>
      <c r="T168" s="9">
        <f t="shared" si="37"/>
        <v>81250</v>
      </c>
      <c r="U168" s="6">
        <v>90625</v>
      </c>
      <c r="V168" s="9">
        <f t="shared" si="31"/>
        <v>9375</v>
      </c>
      <c r="W168" s="8">
        <f t="shared" si="32"/>
        <v>0.11538461538461539</v>
      </c>
      <c r="X168" s="22">
        <f t="shared" si="35"/>
        <v>74483.075472424287</v>
      </c>
      <c r="Y168" s="22">
        <f t="shared" si="36"/>
        <v>83077.276488473231</v>
      </c>
      <c r="Z168" s="22">
        <f t="shared" si="38"/>
        <v>8594.2010160489444</v>
      </c>
      <c r="AA168" s="8">
        <f t="shared" si="39"/>
        <v>0.11538461538461522</v>
      </c>
      <c r="AB168" s="22">
        <f t="shared" si="40"/>
        <v>2658472.8476311434</v>
      </c>
      <c r="AC168" s="6">
        <v>184</v>
      </c>
      <c r="AD168" s="6">
        <v>2009</v>
      </c>
      <c r="AE168" s="6">
        <f t="shared" si="33"/>
        <v>7</v>
      </c>
      <c r="AF168" s="6" t="s">
        <v>209</v>
      </c>
    </row>
    <row r="169" spans="1:32" x14ac:dyDescent="0.2">
      <c r="A169">
        <v>25</v>
      </c>
      <c r="B169" s="6" t="s">
        <v>1010</v>
      </c>
      <c r="C169" s="6" t="s">
        <v>22</v>
      </c>
      <c r="D169" s="6" t="s">
        <v>23</v>
      </c>
      <c r="E169" s="6" t="s">
        <v>2767</v>
      </c>
      <c r="F169" s="6" t="s">
        <v>2771</v>
      </c>
      <c r="G169" s="6">
        <v>56</v>
      </c>
      <c r="H169" s="6">
        <v>64</v>
      </c>
      <c r="I169" s="7">
        <v>42531</v>
      </c>
      <c r="J169" s="7">
        <v>42541</v>
      </c>
      <c r="K169" s="7" t="s">
        <v>2538</v>
      </c>
      <c r="L169" s="17">
        <f t="shared" si="41"/>
        <v>259.83</v>
      </c>
      <c r="M169" s="20">
        <f t="shared" si="34"/>
        <v>0.91671477504522192</v>
      </c>
      <c r="N169" s="6" t="s">
        <v>36</v>
      </c>
      <c r="O169" s="6">
        <v>3300000</v>
      </c>
      <c r="P169" s="6">
        <v>4010000</v>
      </c>
      <c r="Q169" s="6">
        <f t="shared" si="29"/>
        <v>710000</v>
      </c>
      <c r="R169" s="8">
        <f t="shared" si="30"/>
        <v>0.21515151515151515</v>
      </c>
      <c r="S169" s="6"/>
      <c r="T169" s="9">
        <f t="shared" si="37"/>
        <v>58928.571428571428</v>
      </c>
      <c r="U169" s="6">
        <v>71607</v>
      </c>
      <c r="V169" s="9">
        <f t="shared" si="31"/>
        <v>12678.428571428572</v>
      </c>
      <c r="W169" s="8">
        <f t="shared" si="32"/>
        <v>0.21514909090909093</v>
      </c>
      <c r="X169" s="22">
        <f t="shared" si="35"/>
        <v>54020.692100879147</v>
      </c>
      <c r="Y169" s="22">
        <f t="shared" si="36"/>
        <v>65643.194896663204</v>
      </c>
      <c r="Z169" s="22">
        <f t="shared" si="38"/>
        <v>11622.502795784058</v>
      </c>
      <c r="AA169" s="8">
        <f t="shared" si="39"/>
        <v>0.21514909090909093</v>
      </c>
      <c r="AB169" s="22">
        <f t="shared" si="40"/>
        <v>3676018.9142131396</v>
      </c>
      <c r="AC169" s="10">
        <v>4852</v>
      </c>
      <c r="AD169" s="6">
        <v>2003</v>
      </c>
      <c r="AE169" s="6">
        <f t="shared" si="33"/>
        <v>13</v>
      </c>
      <c r="AF169" s="6" t="s">
        <v>426</v>
      </c>
    </row>
    <row r="170" spans="1:32" x14ac:dyDescent="0.2">
      <c r="A170">
        <v>25</v>
      </c>
      <c r="B170" s="6" t="s">
        <v>834</v>
      </c>
      <c r="C170" s="6" t="s">
        <v>22</v>
      </c>
      <c r="D170" s="6" t="s">
        <v>23</v>
      </c>
      <c r="E170" s="6" t="s">
        <v>2767</v>
      </c>
      <c r="F170" s="6" t="s">
        <v>2771</v>
      </c>
      <c r="G170" s="6">
        <v>52</v>
      </c>
      <c r="H170" s="6">
        <v>59</v>
      </c>
      <c r="I170" s="7">
        <v>42531</v>
      </c>
      <c r="J170" s="7">
        <v>42541</v>
      </c>
      <c r="K170" s="7" t="s">
        <v>2538</v>
      </c>
      <c r="L170" s="17">
        <f t="shared" si="41"/>
        <v>259.83</v>
      </c>
      <c r="M170" s="20">
        <f t="shared" si="34"/>
        <v>0.91671477504522192</v>
      </c>
      <c r="N170" s="6" t="s">
        <v>36</v>
      </c>
      <c r="O170" s="6">
        <v>2700000</v>
      </c>
      <c r="P170" s="6">
        <v>3420000</v>
      </c>
      <c r="Q170" s="6">
        <f t="shared" si="29"/>
        <v>720000</v>
      </c>
      <c r="R170" s="8">
        <f t="shared" si="30"/>
        <v>0.26666666666666666</v>
      </c>
      <c r="S170" s="6"/>
      <c r="T170" s="9">
        <f t="shared" si="37"/>
        <v>51923.076923076922</v>
      </c>
      <c r="U170" s="6">
        <v>65769</v>
      </c>
      <c r="V170" s="9">
        <f t="shared" si="31"/>
        <v>13845.923076923078</v>
      </c>
      <c r="W170" s="8">
        <f t="shared" si="32"/>
        <v>0.26666222222222224</v>
      </c>
      <c r="X170" s="22">
        <f t="shared" si="35"/>
        <v>47598.651781194218</v>
      </c>
      <c r="Y170" s="22">
        <f t="shared" si="36"/>
        <v>60291.414039949203</v>
      </c>
      <c r="Z170" s="22">
        <f t="shared" si="38"/>
        <v>12692.762258754985</v>
      </c>
      <c r="AA170" s="8">
        <f t="shared" si="39"/>
        <v>0.26666222222222219</v>
      </c>
      <c r="AB170" s="22">
        <f t="shared" si="40"/>
        <v>3135153.5300773587</v>
      </c>
      <c r="AC170" s="10">
        <v>21284</v>
      </c>
      <c r="AD170" s="6">
        <v>1984</v>
      </c>
      <c r="AE170" s="6">
        <f t="shared" si="33"/>
        <v>32</v>
      </c>
      <c r="AF170" s="6" t="s">
        <v>203</v>
      </c>
    </row>
    <row r="171" spans="1:32" x14ac:dyDescent="0.2">
      <c r="A171">
        <v>25</v>
      </c>
      <c r="B171" s="6" t="s">
        <v>2195</v>
      </c>
      <c r="C171" s="6" t="s">
        <v>22</v>
      </c>
      <c r="D171" s="6" t="s">
        <v>23</v>
      </c>
      <c r="E171" s="6" t="s">
        <v>2767</v>
      </c>
      <c r="F171" s="6" t="s">
        <v>2771</v>
      </c>
      <c r="G171" s="6">
        <v>101</v>
      </c>
      <c r="H171" s="6">
        <v>151</v>
      </c>
      <c r="I171" s="7">
        <v>42531</v>
      </c>
      <c r="J171" s="7">
        <v>42541</v>
      </c>
      <c r="K171" s="7" t="s">
        <v>2538</v>
      </c>
      <c r="L171" s="17">
        <f t="shared" si="41"/>
        <v>259.83</v>
      </c>
      <c r="M171" s="20">
        <f t="shared" si="34"/>
        <v>0.91671477504522192</v>
      </c>
      <c r="N171" s="6" t="s">
        <v>36</v>
      </c>
      <c r="O171" s="6">
        <v>4990000</v>
      </c>
      <c r="P171" s="6">
        <v>5620000</v>
      </c>
      <c r="Q171" s="6">
        <f t="shared" si="29"/>
        <v>630000</v>
      </c>
      <c r="R171" s="8">
        <f t="shared" si="30"/>
        <v>0.12625250501002003</v>
      </c>
      <c r="S171" s="6">
        <v>21466</v>
      </c>
      <c r="T171" s="9">
        <f t="shared" si="37"/>
        <v>49618.475247524751</v>
      </c>
      <c r="U171" s="6">
        <v>55856</v>
      </c>
      <c r="V171" s="9">
        <f t="shared" si="31"/>
        <v>6237.5247524752485</v>
      </c>
      <c r="W171" s="8">
        <f t="shared" si="32"/>
        <v>0.12570972246444456</v>
      </c>
      <c r="X171" s="22">
        <f t="shared" si="35"/>
        <v>45485.989374621568</v>
      </c>
      <c r="Y171" s="22">
        <f t="shared" si="36"/>
        <v>51204.020474925914</v>
      </c>
      <c r="Z171" s="22">
        <f t="shared" si="38"/>
        <v>5718.0311003043462</v>
      </c>
      <c r="AA171" s="8">
        <f t="shared" si="39"/>
        <v>0.12570972246444445</v>
      </c>
      <c r="AB171" s="22">
        <f t="shared" si="40"/>
        <v>5171606.0679675173</v>
      </c>
      <c r="AC171" s="6">
        <v>344</v>
      </c>
      <c r="AD171" s="6">
        <v>1880</v>
      </c>
      <c r="AE171" s="6">
        <f t="shared" si="33"/>
        <v>136</v>
      </c>
      <c r="AF171" s="6" t="s">
        <v>181</v>
      </c>
    </row>
    <row r="172" spans="1:32" x14ac:dyDescent="0.2">
      <c r="A172">
        <v>25</v>
      </c>
      <c r="B172" s="6" t="s">
        <v>1594</v>
      </c>
      <c r="C172" s="6" t="s">
        <v>22</v>
      </c>
      <c r="D172" s="6" t="s">
        <v>23</v>
      </c>
      <c r="E172" s="6" t="s">
        <v>2767</v>
      </c>
      <c r="F172" s="6" t="s">
        <v>2771</v>
      </c>
      <c r="G172" s="6">
        <v>83</v>
      </c>
      <c r="H172" s="6">
        <v>95</v>
      </c>
      <c r="I172" s="7">
        <v>42531</v>
      </c>
      <c r="J172" s="7">
        <v>42542</v>
      </c>
      <c r="K172" s="7" t="s">
        <v>2538</v>
      </c>
      <c r="L172" s="17">
        <f t="shared" si="41"/>
        <v>259.83</v>
      </c>
      <c r="M172" s="20">
        <f t="shared" si="34"/>
        <v>0.91671477504522192</v>
      </c>
      <c r="N172" s="6" t="s">
        <v>24</v>
      </c>
      <c r="O172" s="6">
        <v>4500000</v>
      </c>
      <c r="P172" s="6">
        <v>5450000</v>
      </c>
      <c r="Q172" s="6">
        <f t="shared" si="29"/>
        <v>950000</v>
      </c>
      <c r="R172" s="8">
        <f t="shared" si="30"/>
        <v>0.21111111111111111</v>
      </c>
      <c r="S172" s="6"/>
      <c r="T172" s="9">
        <f t="shared" si="37"/>
        <v>54216.867469879515</v>
      </c>
      <c r="U172" s="6">
        <v>65663</v>
      </c>
      <c r="V172" s="9">
        <f t="shared" si="31"/>
        <v>11446.132530120485</v>
      </c>
      <c r="W172" s="8">
        <f t="shared" si="32"/>
        <v>0.21111755555555564</v>
      </c>
      <c r="X172" s="22">
        <f t="shared" si="35"/>
        <v>49701.403466307209</v>
      </c>
      <c r="Y172" s="22">
        <f t="shared" si="36"/>
        <v>60194.242273794407</v>
      </c>
      <c r="Z172" s="22">
        <f t="shared" si="38"/>
        <v>10492.838807487198</v>
      </c>
      <c r="AA172" s="8">
        <f t="shared" si="39"/>
        <v>0.21111755555555564</v>
      </c>
      <c r="AB172" s="22">
        <f t="shared" si="40"/>
        <v>4996122.1087249359</v>
      </c>
      <c r="AC172" s="6">
        <v>546</v>
      </c>
      <c r="AD172" s="6">
        <v>2001</v>
      </c>
      <c r="AE172" s="6">
        <f t="shared" si="33"/>
        <v>15</v>
      </c>
      <c r="AF172" s="6" t="s">
        <v>460</v>
      </c>
    </row>
    <row r="173" spans="1:32" x14ac:dyDescent="0.2">
      <c r="A173">
        <v>25</v>
      </c>
      <c r="B173" s="6" t="s">
        <v>581</v>
      </c>
      <c r="C173" s="6" t="s">
        <v>22</v>
      </c>
      <c r="D173" s="6" t="s">
        <v>23</v>
      </c>
      <c r="E173" s="6" t="s">
        <v>2767</v>
      </c>
      <c r="F173" s="6" t="s">
        <v>2771</v>
      </c>
      <c r="G173" s="6">
        <v>46</v>
      </c>
      <c r="H173" s="6">
        <v>53</v>
      </c>
      <c r="I173" s="7">
        <v>42532</v>
      </c>
      <c r="J173" s="7">
        <v>42542</v>
      </c>
      <c r="K173" s="7" t="s">
        <v>2538</v>
      </c>
      <c r="L173" s="17">
        <f t="shared" si="41"/>
        <v>259.83</v>
      </c>
      <c r="M173" s="20">
        <f t="shared" si="34"/>
        <v>0.91671477504522192</v>
      </c>
      <c r="N173" s="6" t="s">
        <v>36</v>
      </c>
      <c r="O173" s="6">
        <v>2700000</v>
      </c>
      <c r="P173" s="6">
        <v>2970000</v>
      </c>
      <c r="Q173" s="6">
        <f t="shared" si="29"/>
        <v>270000</v>
      </c>
      <c r="R173" s="8">
        <f t="shared" si="30"/>
        <v>0.1</v>
      </c>
      <c r="S173" s="6">
        <v>57000</v>
      </c>
      <c r="T173" s="9">
        <f t="shared" si="37"/>
        <v>59934.782608695656</v>
      </c>
      <c r="U173" s="6">
        <v>65804</v>
      </c>
      <c r="V173" s="9">
        <f t="shared" si="31"/>
        <v>5869.2173913043443</v>
      </c>
      <c r="W173" s="8">
        <f t="shared" si="32"/>
        <v>9.7926731955023508E-2</v>
      </c>
      <c r="X173" s="22">
        <f t="shared" si="35"/>
        <v>54943.100756514716</v>
      </c>
      <c r="Y173" s="22">
        <f t="shared" si="36"/>
        <v>60323.49905707578</v>
      </c>
      <c r="Z173" s="22">
        <f t="shared" si="38"/>
        <v>5380.3983005610644</v>
      </c>
      <c r="AA173" s="8">
        <f t="shared" si="39"/>
        <v>9.792673195502348E-2</v>
      </c>
      <c r="AB173" s="22">
        <f t="shared" si="40"/>
        <v>2774880.9566254858</v>
      </c>
      <c r="AC173" s="10">
        <v>1960</v>
      </c>
      <c r="AD173" s="6">
        <v>1992</v>
      </c>
      <c r="AE173" s="6">
        <f t="shared" si="33"/>
        <v>24</v>
      </c>
      <c r="AF173" s="6" t="s">
        <v>65</v>
      </c>
    </row>
    <row r="174" spans="1:32" x14ac:dyDescent="0.2">
      <c r="A174">
        <v>25</v>
      </c>
      <c r="B174" s="6" t="s">
        <v>2318</v>
      </c>
      <c r="C174" s="6" t="s">
        <v>22</v>
      </c>
      <c r="D174" s="6" t="s">
        <v>23</v>
      </c>
      <c r="E174" s="6" t="s">
        <v>2767</v>
      </c>
      <c r="F174" s="6" t="s">
        <v>2771</v>
      </c>
      <c r="G174" s="6">
        <v>113</v>
      </c>
      <c r="H174" s="6">
        <v>124</v>
      </c>
      <c r="I174" s="7">
        <v>42532</v>
      </c>
      <c r="J174" s="7">
        <v>42542</v>
      </c>
      <c r="K174" s="7" t="s">
        <v>2538</v>
      </c>
      <c r="L174" s="17">
        <f t="shared" si="41"/>
        <v>259.83</v>
      </c>
      <c r="M174" s="20">
        <f t="shared" si="34"/>
        <v>0.91671477504522192</v>
      </c>
      <c r="N174" s="6" t="s">
        <v>36</v>
      </c>
      <c r="O174" s="6">
        <v>4600000</v>
      </c>
      <c r="P174" s="6">
        <v>5300000</v>
      </c>
      <c r="Q174" s="6">
        <f t="shared" si="29"/>
        <v>700000</v>
      </c>
      <c r="R174" s="8">
        <f t="shared" si="30"/>
        <v>0.15217391304347827</v>
      </c>
      <c r="S174" s="6">
        <v>106000</v>
      </c>
      <c r="T174" s="9">
        <f t="shared" si="37"/>
        <v>41646.017699115044</v>
      </c>
      <c r="U174" s="6">
        <v>47841</v>
      </c>
      <c r="V174" s="9">
        <f t="shared" si="31"/>
        <v>6194.9823008849562</v>
      </c>
      <c r="W174" s="8">
        <f t="shared" si="32"/>
        <v>0.14875329366765833</v>
      </c>
      <c r="X174" s="22">
        <f t="shared" si="35"/>
        <v>38177.519746573576</v>
      </c>
      <c r="Y174" s="22">
        <f t="shared" si="36"/>
        <v>43856.551552938465</v>
      </c>
      <c r="Z174" s="22">
        <f t="shared" si="38"/>
        <v>5679.0318063648883</v>
      </c>
      <c r="AA174" s="8">
        <f t="shared" si="39"/>
        <v>0.14875329366765844</v>
      </c>
      <c r="AB174" s="22">
        <f t="shared" si="40"/>
        <v>4955790.3254820462</v>
      </c>
      <c r="AC174" s="10">
        <v>15847</v>
      </c>
      <c r="AD174" s="6">
        <v>1985</v>
      </c>
      <c r="AE174" s="6">
        <f t="shared" si="33"/>
        <v>31</v>
      </c>
      <c r="AF174" s="6" t="s">
        <v>507</v>
      </c>
    </row>
    <row r="175" spans="1:32" x14ac:dyDescent="0.2">
      <c r="A175">
        <v>25</v>
      </c>
      <c r="B175" s="6" t="s">
        <v>1097</v>
      </c>
      <c r="C175" s="6" t="s">
        <v>22</v>
      </c>
      <c r="D175" s="6" t="s">
        <v>23</v>
      </c>
      <c r="E175" s="6" t="s">
        <v>2767</v>
      </c>
      <c r="F175" s="6" t="s">
        <v>2771</v>
      </c>
      <c r="G175" s="6">
        <v>58</v>
      </c>
      <c r="H175" s="6">
        <v>67</v>
      </c>
      <c r="I175" s="7">
        <v>42531</v>
      </c>
      <c r="J175" s="7">
        <v>42543</v>
      </c>
      <c r="K175" s="7" t="s">
        <v>2538</v>
      </c>
      <c r="L175" s="17">
        <f t="shared" si="41"/>
        <v>259.83</v>
      </c>
      <c r="M175" s="20">
        <f t="shared" si="34"/>
        <v>0.91671477504522192</v>
      </c>
      <c r="N175" s="6" t="s">
        <v>32</v>
      </c>
      <c r="O175" s="6">
        <v>3190000</v>
      </c>
      <c r="P175" s="6">
        <v>3350000</v>
      </c>
      <c r="Q175" s="6">
        <f t="shared" si="29"/>
        <v>160000</v>
      </c>
      <c r="R175" s="8">
        <f t="shared" si="30"/>
        <v>5.0156739811912224E-2</v>
      </c>
      <c r="S175" s="6">
        <v>3353</v>
      </c>
      <c r="T175" s="9">
        <f t="shared" si="37"/>
        <v>55057.810344827587</v>
      </c>
      <c r="U175" s="6">
        <v>57816</v>
      </c>
      <c r="V175" s="9">
        <f t="shared" si="31"/>
        <v>2758.189655172413</v>
      </c>
      <c r="W175" s="8">
        <f t="shared" si="32"/>
        <v>5.0096246797644968E-2</v>
      </c>
      <c r="X175" s="22">
        <f t="shared" si="35"/>
        <v>50472.308224741115</v>
      </c>
      <c r="Y175" s="22">
        <f t="shared" si="36"/>
        <v>53000.781434014549</v>
      </c>
      <c r="Z175" s="22">
        <f t="shared" si="38"/>
        <v>2528.4732092734339</v>
      </c>
      <c r="AA175" s="8">
        <f t="shared" si="39"/>
        <v>5.0096246797644912E-2</v>
      </c>
      <c r="AB175" s="22">
        <f t="shared" si="40"/>
        <v>3074045.323172844</v>
      </c>
      <c r="AC175" s="10">
        <v>4683</v>
      </c>
      <c r="AD175" s="6">
        <v>1999</v>
      </c>
      <c r="AE175" s="6">
        <f t="shared" si="33"/>
        <v>17</v>
      </c>
      <c r="AF175" s="6" t="s">
        <v>364</v>
      </c>
    </row>
    <row r="176" spans="1:32" x14ac:dyDescent="0.2">
      <c r="A176">
        <v>25</v>
      </c>
      <c r="B176" s="6" t="s">
        <v>199</v>
      </c>
      <c r="C176" s="6" t="s">
        <v>22</v>
      </c>
      <c r="D176" s="6" t="s">
        <v>23</v>
      </c>
      <c r="E176" s="6" t="s">
        <v>2767</v>
      </c>
      <c r="F176" s="6" t="s">
        <v>2771</v>
      </c>
      <c r="G176" s="6">
        <v>50</v>
      </c>
      <c r="H176" s="6">
        <v>56</v>
      </c>
      <c r="I176" s="7">
        <v>42531</v>
      </c>
      <c r="J176" s="7">
        <v>42543</v>
      </c>
      <c r="K176" s="7" t="s">
        <v>2538</v>
      </c>
      <c r="L176" s="17">
        <f t="shared" si="41"/>
        <v>259.83</v>
      </c>
      <c r="M176" s="20">
        <f t="shared" si="34"/>
        <v>0.91671477504522192</v>
      </c>
      <c r="N176" s="6" t="s">
        <v>32</v>
      </c>
      <c r="O176" s="6">
        <v>3150000</v>
      </c>
      <c r="P176" s="6">
        <v>3700000</v>
      </c>
      <c r="Q176" s="6">
        <f t="shared" si="29"/>
        <v>550000</v>
      </c>
      <c r="R176" s="8">
        <f t="shared" si="30"/>
        <v>0.17460317460317459</v>
      </c>
      <c r="S176" s="6">
        <v>1600</v>
      </c>
      <c r="T176" s="9">
        <f t="shared" si="37"/>
        <v>63032</v>
      </c>
      <c r="U176" s="6">
        <v>74032</v>
      </c>
      <c r="V176" s="9">
        <f t="shared" si="31"/>
        <v>11000</v>
      </c>
      <c r="W176" s="8">
        <f t="shared" si="32"/>
        <v>0.17451453230105343</v>
      </c>
      <c r="X176" s="22">
        <f t="shared" si="35"/>
        <v>57782.365700650429</v>
      </c>
      <c r="Y176" s="22">
        <f t="shared" si="36"/>
        <v>67866.228226147869</v>
      </c>
      <c r="Z176" s="22">
        <f t="shared" si="38"/>
        <v>10083.862525497439</v>
      </c>
      <c r="AA176" s="8">
        <f t="shared" si="39"/>
        <v>0.1745145323010534</v>
      </c>
      <c r="AB176" s="22">
        <f t="shared" si="40"/>
        <v>3393311.4113073936</v>
      </c>
      <c r="AC176" s="6">
        <v>605</v>
      </c>
      <c r="AD176" s="6">
        <v>1939</v>
      </c>
      <c r="AE176" s="6">
        <f t="shared" si="33"/>
        <v>77</v>
      </c>
      <c r="AF176" s="6" t="s">
        <v>173</v>
      </c>
    </row>
    <row r="177" spans="1:32" x14ac:dyDescent="0.2">
      <c r="A177">
        <v>25</v>
      </c>
      <c r="B177" s="6" t="s">
        <v>1162</v>
      </c>
      <c r="C177" s="6" t="s">
        <v>22</v>
      </c>
      <c r="D177" s="6" t="s">
        <v>23</v>
      </c>
      <c r="E177" s="6" t="s">
        <v>2767</v>
      </c>
      <c r="F177" s="6" t="s">
        <v>2771</v>
      </c>
      <c r="G177" s="6">
        <v>60</v>
      </c>
      <c r="H177" s="6">
        <v>67</v>
      </c>
      <c r="I177" s="7">
        <v>42532</v>
      </c>
      <c r="J177" s="7">
        <v>42543</v>
      </c>
      <c r="K177" s="7" t="s">
        <v>2538</v>
      </c>
      <c r="L177" s="17">
        <f t="shared" si="41"/>
        <v>259.83</v>
      </c>
      <c r="M177" s="20">
        <f t="shared" si="34"/>
        <v>0.91671477504522192</v>
      </c>
      <c r="N177" s="6" t="s">
        <v>24</v>
      </c>
      <c r="O177" s="6">
        <v>3350000</v>
      </c>
      <c r="P177" s="6">
        <v>3800000</v>
      </c>
      <c r="Q177" s="6">
        <f t="shared" si="29"/>
        <v>450000</v>
      </c>
      <c r="R177" s="8">
        <f t="shared" si="30"/>
        <v>0.13432835820895522</v>
      </c>
      <c r="S177" s="6">
        <v>168372</v>
      </c>
      <c r="T177" s="9">
        <f t="shared" si="37"/>
        <v>58639.533333333333</v>
      </c>
      <c r="U177" s="6">
        <v>66140</v>
      </c>
      <c r="V177" s="9">
        <f t="shared" si="31"/>
        <v>7500.4666666666672</v>
      </c>
      <c r="W177" s="8">
        <f t="shared" si="32"/>
        <v>0.12790802109612059</v>
      </c>
      <c r="X177" s="22">
        <f t="shared" si="35"/>
        <v>53755.726608423458</v>
      </c>
      <c r="Y177" s="22">
        <f t="shared" si="36"/>
        <v>60631.515221490976</v>
      </c>
      <c r="Z177" s="22">
        <f t="shared" si="38"/>
        <v>6875.7886130675179</v>
      </c>
      <c r="AA177" s="8">
        <f t="shared" si="39"/>
        <v>0.12790802109612057</v>
      </c>
      <c r="AB177" s="22">
        <f t="shared" si="40"/>
        <v>3637890.9132894585</v>
      </c>
      <c r="AC177" s="6">
        <v>299</v>
      </c>
      <c r="AD177" s="6">
        <v>1892</v>
      </c>
      <c r="AE177" s="6">
        <f t="shared" si="33"/>
        <v>124</v>
      </c>
      <c r="AF177" s="6" t="s">
        <v>25</v>
      </c>
    </row>
    <row r="178" spans="1:32" x14ac:dyDescent="0.2">
      <c r="A178">
        <v>25</v>
      </c>
      <c r="B178" s="6" t="s">
        <v>1064</v>
      </c>
      <c r="C178" s="6" t="s">
        <v>22</v>
      </c>
      <c r="D178" s="6" t="s">
        <v>23</v>
      </c>
      <c r="E178" s="6" t="s">
        <v>2767</v>
      </c>
      <c r="F178" s="6" t="s">
        <v>2771</v>
      </c>
      <c r="G178" s="6">
        <v>66</v>
      </c>
      <c r="H178" s="6">
        <v>76</v>
      </c>
      <c r="I178" s="7">
        <v>42531</v>
      </c>
      <c r="J178" s="7">
        <v>42544</v>
      </c>
      <c r="K178" s="7" t="s">
        <v>2538</v>
      </c>
      <c r="L178" s="17">
        <f t="shared" si="41"/>
        <v>259.83</v>
      </c>
      <c r="M178" s="20">
        <f t="shared" si="34"/>
        <v>0.91671477504522192</v>
      </c>
      <c r="N178" s="6" t="s">
        <v>57</v>
      </c>
      <c r="O178" s="6">
        <v>3750000</v>
      </c>
      <c r="P178" s="6">
        <v>3900000</v>
      </c>
      <c r="Q178" s="6">
        <f t="shared" si="29"/>
        <v>150000</v>
      </c>
      <c r="R178" s="8">
        <f t="shared" si="30"/>
        <v>0.04</v>
      </c>
      <c r="S178" s="6">
        <v>24839</v>
      </c>
      <c r="T178" s="9">
        <f t="shared" si="37"/>
        <v>57194.530303030304</v>
      </c>
      <c r="U178" s="6">
        <v>59467</v>
      </c>
      <c r="V178" s="9">
        <f t="shared" si="31"/>
        <v>2272.4696969696961</v>
      </c>
      <c r="W178" s="8">
        <f t="shared" si="32"/>
        <v>3.9732290569213666E-2</v>
      </c>
      <c r="X178" s="22">
        <f t="shared" si="35"/>
        <v>52431.070980559554</v>
      </c>
      <c r="Y178" s="22">
        <f t="shared" si="36"/>
        <v>54514.277527614213</v>
      </c>
      <c r="Z178" s="22">
        <f t="shared" si="38"/>
        <v>2083.2065470546586</v>
      </c>
      <c r="AA178" s="8">
        <f t="shared" si="39"/>
        <v>3.9732290569213666E-2</v>
      </c>
      <c r="AB178" s="22">
        <f t="shared" si="40"/>
        <v>3597942.3168225382</v>
      </c>
      <c r="AC178" s="6">
        <v>517</v>
      </c>
      <c r="AD178" s="6">
        <v>1902</v>
      </c>
      <c r="AE178" s="6">
        <f t="shared" si="33"/>
        <v>114</v>
      </c>
      <c r="AF178" s="6" t="s">
        <v>112</v>
      </c>
    </row>
    <row r="179" spans="1:32" x14ac:dyDescent="0.2">
      <c r="A179">
        <v>26</v>
      </c>
      <c r="B179" s="6" t="s">
        <v>482</v>
      </c>
      <c r="C179" s="6" t="s">
        <v>22</v>
      </c>
      <c r="D179" s="6" t="s">
        <v>23</v>
      </c>
      <c r="E179" s="6" t="s">
        <v>2767</v>
      </c>
      <c r="F179" s="6" t="s">
        <v>2771</v>
      </c>
      <c r="G179" s="6">
        <v>43</v>
      </c>
      <c r="H179" s="6">
        <v>48</v>
      </c>
      <c r="I179" s="7">
        <v>42538</v>
      </c>
      <c r="J179" s="7">
        <v>42548</v>
      </c>
      <c r="K179" s="7" t="s">
        <v>2538</v>
      </c>
      <c r="L179" s="17">
        <f t="shared" si="41"/>
        <v>259.83</v>
      </c>
      <c r="M179" s="20">
        <f t="shared" si="34"/>
        <v>0.91671477504522192</v>
      </c>
      <c r="N179" s="6" t="s">
        <v>36</v>
      </c>
      <c r="O179" s="6">
        <v>2550000</v>
      </c>
      <c r="P179" s="6">
        <v>3125000</v>
      </c>
      <c r="Q179" s="6">
        <f t="shared" si="29"/>
        <v>575000</v>
      </c>
      <c r="R179" s="8">
        <f t="shared" si="30"/>
        <v>0.22549019607843138</v>
      </c>
      <c r="S179" s="6">
        <v>271</v>
      </c>
      <c r="T179" s="9">
        <f t="shared" si="37"/>
        <v>59308.627906976741</v>
      </c>
      <c r="U179" s="6">
        <v>72681</v>
      </c>
      <c r="V179" s="9">
        <f t="shared" si="31"/>
        <v>13372.372093023259</v>
      </c>
      <c r="W179" s="8">
        <f t="shared" si="32"/>
        <v>0.22547094014714522</v>
      </c>
      <c r="X179" s="22">
        <f t="shared" si="35"/>
        <v>54369.095489984953</v>
      </c>
      <c r="Y179" s="22">
        <f t="shared" si="36"/>
        <v>66627.746565061781</v>
      </c>
      <c r="Z179" s="22">
        <f t="shared" si="38"/>
        <v>12258.651075076828</v>
      </c>
      <c r="AA179" s="8">
        <f t="shared" si="39"/>
        <v>0.22547094014714536</v>
      </c>
      <c r="AB179" s="22">
        <f t="shared" si="40"/>
        <v>2864993.1022976567</v>
      </c>
      <c r="AC179" s="6">
        <v>775</v>
      </c>
      <c r="AD179" s="6">
        <v>1903</v>
      </c>
      <c r="AE179" s="6">
        <f t="shared" si="33"/>
        <v>113</v>
      </c>
      <c r="AF179" s="6" t="s">
        <v>191</v>
      </c>
    </row>
    <row r="180" spans="1:32" x14ac:dyDescent="0.2">
      <c r="A180">
        <v>26</v>
      </c>
      <c r="B180" s="6" t="s">
        <v>486</v>
      </c>
      <c r="C180" s="6" t="s">
        <v>22</v>
      </c>
      <c r="D180" s="6" t="s">
        <v>23</v>
      </c>
      <c r="E180" s="6" t="s">
        <v>2767</v>
      </c>
      <c r="F180" s="6" t="s">
        <v>2771</v>
      </c>
      <c r="G180" s="6">
        <v>64</v>
      </c>
      <c r="H180" s="6">
        <v>74</v>
      </c>
      <c r="I180" s="7">
        <v>42539</v>
      </c>
      <c r="J180" s="7">
        <v>42549</v>
      </c>
      <c r="K180" s="7" t="s">
        <v>2538</v>
      </c>
      <c r="L180" s="17">
        <f t="shared" si="41"/>
        <v>259.83</v>
      </c>
      <c r="M180" s="20">
        <f t="shared" si="34"/>
        <v>0.91671477504522192</v>
      </c>
      <c r="N180" s="6" t="s">
        <v>36</v>
      </c>
      <c r="O180" s="6">
        <v>4700000</v>
      </c>
      <c r="P180" s="6">
        <v>5150000</v>
      </c>
      <c r="Q180" s="6">
        <f t="shared" si="29"/>
        <v>450000</v>
      </c>
      <c r="R180" s="8">
        <f t="shared" si="30"/>
        <v>9.5744680851063829E-2</v>
      </c>
      <c r="S180" s="6"/>
      <c r="T180" s="9">
        <f t="shared" si="37"/>
        <v>73437.5</v>
      </c>
      <c r="U180" s="6">
        <v>80469</v>
      </c>
      <c r="V180" s="9">
        <f t="shared" si="31"/>
        <v>7031.5</v>
      </c>
      <c r="W180" s="8">
        <f t="shared" si="32"/>
        <v>9.5748085106382982E-2</v>
      </c>
      <c r="X180" s="22">
        <f t="shared" si="35"/>
        <v>67321.241292383478</v>
      </c>
      <c r="Y180" s="22">
        <f t="shared" si="36"/>
        <v>73767.121233113969</v>
      </c>
      <c r="Z180" s="22">
        <f t="shared" si="38"/>
        <v>6445.8799407304905</v>
      </c>
      <c r="AA180" s="8">
        <f t="shared" si="39"/>
        <v>9.5748085106383177E-2</v>
      </c>
      <c r="AB180" s="22">
        <f t="shared" si="40"/>
        <v>4721095.758919294</v>
      </c>
      <c r="AC180" s="6">
        <v>425</v>
      </c>
      <c r="AD180" s="6">
        <v>2007</v>
      </c>
      <c r="AE180" s="6">
        <f t="shared" si="33"/>
        <v>9</v>
      </c>
      <c r="AF180" s="6" t="s">
        <v>29</v>
      </c>
    </row>
    <row r="181" spans="1:32" x14ac:dyDescent="0.2">
      <c r="A181">
        <v>26</v>
      </c>
      <c r="B181" s="6" t="s">
        <v>884</v>
      </c>
      <c r="C181" s="6" t="s">
        <v>22</v>
      </c>
      <c r="D181" s="6" t="s">
        <v>23</v>
      </c>
      <c r="E181" s="6" t="s">
        <v>2767</v>
      </c>
      <c r="F181" s="6" t="s">
        <v>2771</v>
      </c>
      <c r="G181" s="6">
        <v>53</v>
      </c>
      <c r="H181" s="6">
        <v>59</v>
      </c>
      <c r="I181" s="7">
        <v>42540</v>
      </c>
      <c r="J181" s="7">
        <v>42550</v>
      </c>
      <c r="K181" s="7" t="s">
        <v>2538</v>
      </c>
      <c r="L181" s="17">
        <f t="shared" si="41"/>
        <v>259.83</v>
      </c>
      <c r="M181" s="20">
        <f t="shared" si="34"/>
        <v>0.91671477504522192</v>
      </c>
      <c r="N181" s="6" t="s">
        <v>36</v>
      </c>
      <c r="O181" s="6">
        <v>3400000</v>
      </c>
      <c r="P181" s="6">
        <v>3150000</v>
      </c>
      <c r="Q181" s="6">
        <f t="shared" si="29"/>
        <v>-250000</v>
      </c>
      <c r="R181" s="8">
        <f t="shared" si="30"/>
        <v>-7.3529411764705885E-2</v>
      </c>
      <c r="S181" s="6"/>
      <c r="T181" s="9">
        <f t="shared" si="37"/>
        <v>64150.943396226416</v>
      </c>
      <c r="U181" s="6">
        <v>59434</v>
      </c>
      <c r="V181" s="9">
        <f t="shared" si="31"/>
        <v>-4716.9433962264156</v>
      </c>
      <c r="W181" s="8">
        <f t="shared" si="32"/>
        <v>-7.3528823529411771E-2</v>
      </c>
      <c r="X181" s="22">
        <f t="shared" si="35"/>
        <v>58808.117644410464</v>
      </c>
      <c r="Y181" s="22">
        <f t="shared" si="36"/>
        <v>54484.025940037718</v>
      </c>
      <c r="Z181" s="22">
        <f t="shared" si="38"/>
        <v>-4324.0917043727459</v>
      </c>
      <c r="AA181" s="8">
        <f t="shared" si="39"/>
        <v>-7.3528823529411813E-2</v>
      </c>
      <c r="AB181" s="22">
        <f t="shared" si="40"/>
        <v>2887653.3748219991</v>
      </c>
      <c r="AC181" s="6"/>
      <c r="AD181" s="6">
        <v>2016</v>
      </c>
      <c r="AE181" s="6">
        <f t="shared" si="33"/>
        <v>0</v>
      </c>
      <c r="AF181" s="6" t="s">
        <v>885</v>
      </c>
    </row>
    <row r="182" spans="1:32" x14ac:dyDescent="0.2">
      <c r="A182">
        <v>26</v>
      </c>
      <c r="B182" s="6" t="s">
        <v>1790</v>
      </c>
      <c r="C182" s="6" t="s">
        <v>22</v>
      </c>
      <c r="D182" s="6" t="s">
        <v>23</v>
      </c>
      <c r="E182" s="6" t="s">
        <v>2767</v>
      </c>
      <c r="F182" s="6" t="s">
        <v>2771</v>
      </c>
      <c r="G182" s="6">
        <v>78</v>
      </c>
      <c r="H182" s="6">
        <v>85</v>
      </c>
      <c r="I182" s="7">
        <v>42539</v>
      </c>
      <c r="J182" s="7">
        <v>42550</v>
      </c>
      <c r="K182" s="7" t="s">
        <v>2538</v>
      </c>
      <c r="L182" s="17">
        <f t="shared" si="41"/>
        <v>259.83</v>
      </c>
      <c r="M182" s="20">
        <f t="shared" si="34"/>
        <v>0.91671477504522192</v>
      </c>
      <c r="N182" s="6" t="s">
        <v>24</v>
      </c>
      <c r="O182" s="6">
        <v>3800000</v>
      </c>
      <c r="P182" s="6">
        <v>4030000</v>
      </c>
      <c r="Q182" s="6">
        <f t="shared" si="29"/>
        <v>230000</v>
      </c>
      <c r="R182" s="8">
        <f t="shared" si="30"/>
        <v>6.0526315789473685E-2</v>
      </c>
      <c r="S182" s="6">
        <v>2324</v>
      </c>
      <c r="T182" s="9">
        <f t="shared" si="37"/>
        <v>48747.743589743586</v>
      </c>
      <c r="U182" s="6">
        <v>51696</v>
      </c>
      <c r="V182" s="9">
        <f t="shared" si="31"/>
        <v>2948.2564102564138</v>
      </c>
      <c r="W182" s="8">
        <f t="shared" si="32"/>
        <v>6.0479853899878151E-2</v>
      </c>
      <c r="X182" s="22">
        <f t="shared" si="35"/>
        <v>44687.776798833947</v>
      </c>
      <c r="Y182" s="22">
        <f t="shared" si="36"/>
        <v>47390.487010737794</v>
      </c>
      <c r="Z182" s="22">
        <f t="shared" si="38"/>
        <v>2702.7102119038464</v>
      </c>
      <c r="AA182" s="8">
        <f t="shared" si="39"/>
        <v>6.0479853899878255E-2</v>
      </c>
      <c r="AB182" s="22">
        <f t="shared" si="40"/>
        <v>3696457.9868375477</v>
      </c>
      <c r="AC182" s="6">
        <v>648</v>
      </c>
      <c r="AD182" s="6">
        <v>1887</v>
      </c>
      <c r="AE182" s="6">
        <f t="shared" si="33"/>
        <v>129</v>
      </c>
      <c r="AF182" s="6" t="s">
        <v>29</v>
      </c>
    </row>
    <row r="183" spans="1:32" x14ac:dyDescent="0.2">
      <c r="A183">
        <v>27</v>
      </c>
      <c r="B183" s="6" t="s">
        <v>654</v>
      </c>
      <c r="C183" s="6" t="s">
        <v>22</v>
      </c>
      <c r="D183" s="6" t="s">
        <v>23</v>
      </c>
      <c r="E183" s="6" t="s">
        <v>2767</v>
      </c>
      <c r="F183" s="6" t="s">
        <v>2771</v>
      </c>
      <c r="G183" s="6">
        <v>67</v>
      </c>
      <c r="H183" s="6"/>
      <c r="I183" s="7">
        <v>42536</v>
      </c>
      <c r="J183" s="7">
        <v>42557</v>
      </c>
      <c r="K183" s="7" t="s">
        <v>2539</v>
      </c>
      <c r="L183" s="17">
        <f>IF(K183="Januar",238.19,IF(K183="Februar",240.59,IF(K183="Mars",245.99,IF(K183="April",250.79,IF(K183="Mai",256.52,IF(K183="Juni",259.83,IF(K183="Juli",265.66,IF(K183="August",272.21,IF(K183="September",275.91,IF(K183="Oktober",281.13,IF(K183="November",284.38,IF(K183="Desember",287.34,0))))))))))))</f>
        <v>265.66000000000003</v>
      </c>
      <c r="M183" s="20">
        <f t="shared" si="34"/>
        <v>0.89659715425732134</v>
      </c>
      <c r="N183" s="6" t="s">
        <v>55</v>
      </c>
      <c r="O183" s="6">
        <v>5300000</v>
      </c>
      <c r="P183" s="6">
        <v>5050000</v>
      </c>
      <c r="Q183" s="6">
        <f t="shared" si="29"/>
        <v>-250000</v>
      </c>
      <c r="R183" s="8">
        <f t="shared" si="30"/>
        <v>-4.716981132075472E-2</v>
      </c>
      <c r="S183" s="6"/>
      <c r="T183" s="9">
        <f t="shared" si="37"/>
        <v>79104.477611940296</v>
      </c>
      <c r="U183" s="6">
        <v>75373</v>
      </c>
      <c r="V183" s="9">
        <f t="shared" si="31"/>
        <v>-3731.4776119402959</v>
      </c>
      <c r="W183" s="8">
        <f t="shared" si="32"/>
        <v>-4.7171509433962235E-2</v>
      </c>
      <c r="X183" s="22">
        <f t="shared" si="35"/>
        <v>70924.84951587765</v>
      </c>
      <c r="Y183" s="22">
        <f t="shared" si="36"/>
        <v>67579.217307837083</v>
      </c>
      <c r="Z183" s="22">
        <f t="shared" si="38"/>
        <v>-3345.6322080405662</v>
      </c>
      <c r="AA183" s="8">
        <f t="shared" si="39"/>
        <v>-4.7171509433962117E-2</v>
      </c>
      <c r="AB183" s="22">
        <f t="shared" si="40"/>
        <v>4527807.5596250845</v>
      </c>
      <c r="AC183" s="10">
        <v>3394</v>
      </c>
      <c r="AD183" s="6">
        <v>2012</v>
      </c>
      <c r="AE183" s="6">
        <f t="shared" si="33"/>
        <v>4</v>
      </c>
      <c r="AF183" s="6" t="s">
        <v>37</v>
      </c>
    </row>
    <row r="184" spans="1:32" x14ac:dyDescent="0.2">
      <c r="A184">
        <v>28</v>
      </c>
      <c r="B184" s="6" t="s">
        <v>431</v>
      </c>
      <c r="C184" s="6" t="s">
        <v>22</v>
      </c>
      <c r="D184" s="6" t="s">
        <v>23</v>
      </c>
      <c r="E184" s="6" t="s">
        <v>2767</v>
      </c>
      <c r="F184" s="6" t="s">
        <v>2771</v>
      </c>
      <c r="G184" s="6">
        <v>41</v>
      </c>
      <c r="H184" s="6">
        <v>46</v>
      </c>
      <c r="I184" s="7">
        <v>42556</v>
      </c>
      <c r="J184" s="7">
        <v>42565</v>
      </c>
      <c r="K184" s="7" t="s">
        <v>2539</v>
      </c>
      <c r="L184" s="17">
        <f t="shared" ref="L184" si="42">IF(K184="Januar",238.19,IF(K184="Februar",240.59,IF(K184="Mars",245.99,IF(K184="April",250.79,IF(K184="Mai",256.52,IF(K184="Juni",259.83,IF(K184="Juli",265.66,IF(K184="August",272.21,IF(K184="September",275.91,IF(K184="Oktober",281.13,IF(K184="November",284.38,IF(K184="Desember",287.34,0))))))))))))</f>
        <v>265.66000000000003</v>
      </c>
      <c r="M184" s="20">
        <f t="shared" si="34"/>
        <v>0.89659715425732134</v>
      </c>
      <c r="N184" s="6" t="s">
        <v>432</v>
      </c>
      <c r="O184" s="6">
        <v>2650000</v>
      </c>
      <c r="P184" s="6">
        <v>3200000</v>
      </c>
      <c r="Q184" s="6">
        <f t="shared" si="29"/>
        <v>550000</v>
      </c>
      <c r="R184" s="8">
        <f t="shared" si="30"/>
        <v>0.20754716981132076</v>
      </c>
      <c r="S184" s="6">
        <v>42561</v>
      </c>
      <c r="T184" s="9">
        <f t="shared" si="37"/>
        <v>65672.219512195123</v>
      </c>
      <c r="U184" s="6">
        <v>79087</v>
      </c>
      <c r="V184" s="9">
        <f t="shared" si="31"/>
        <v>13414.780487804877</v>
      </c>
      <c r="W184" s="8">
        <f t="shared" si="32"/>
        <v>0.20426872408833077</v>
      </c>
      <c r="X184" s="22">
        <f t="shared" si="35"/>
        <v>58881.525128396279</v>
      </c>
      <c r="Y184" s="22">
        <f t="shared" si="36"/>
        <v>70909.179138748776</v>
      </c>
      <c r="Z184" s="22">
        <f t="shared" si="38"/>
        <v>12027.654010352497</v>
      </c>
      <c r="AA184" s="8">
        <f t="shared" si="39"/>
        <v>0.2042687240883308</v>
      </c>
      <c r="AB184" s="22">
        <f t="shared" si="40"/>
        <v>2907276.3446886996</v>
      </c>
      <c r="AC184" s="6">
        <v>449</v>
      </c>
      <c r="AD184" s="6">
        <v>1899</v>
      </c>
      <c r="AE184" s="6">
        <f t="shared" si="33"/>
        <v>117</v>
      </c>
      <c r="AF184" s="6" t="s">
        <v>433</v>
      </c>
    </row>
    <row r="185" spans="1:32" x14ac:dyDescent="0.2">
      <c r="A185">
        <v>31</v>
      </c>
      <c r="B185" s="6" t="s">
        <v>932</v>
      </c>
      <c r="C185" s="6" t="s">
        <v>22</v>
      </c>
      <c r="D185" s="6" t="s">
        <v>23</v>
      </c>
      <c r="E185" s="6" t="s">
        <v>2767</v>
      </c>
      <c r="F185" s="6" t="s">
        <v>2771</v>
      </c>
      <c r="G185" s="6">
        <v>54</v>
      </c>
      <c r="H185" s="6">
        <v>60</v>
      </c>
      <c r="I185" s="7">
        <v>42575</v>
      </c>
      <c r="J185" s="7">
        <v>42586</v>
      </c>
      <c r="K185" s="7" t="s">
        <v>2540</v>
      </c>
      <c r="L185" s="17">
        <f>IF(K185="Januar",238.19,IF(K185="Februar",240.59,IF(K185="Mars",245.99,IF(K185="April",250.79,IF(K185="Mai",256.52,IF(K185="Juni",259.83,IF(K185="Juli",265.66,IF(K185="August",272.21,IF(K185="September",275.91,IF(K185="Oktober",281.13,IF(K185="November",284.38,IF(K185="Desember",287.34,0))))))))))))</f>
        <v>272.20999999999998</v>
      </c>
      <c r="M185" s="20">
        <f t="shared" si="34"/>
        <v>0.87502296021454029</v>
      </c>
      <c r="N185" s="6" t="s">
        <v>24</v>
      </c>
      <c r="O185" s="6">
        <v>2800000</v>
      </c>
      <c r="P185" s="6">
        <v>3450000</v>
      </c>
      <c r="Q185" s="6">
        <f t="shared" si="29"/>
        <v>650000</v>
      </c>
      <c r="R185" s="8">
        <f t="shared" si="30"/>
        <v>0.23214285714285715</v>
      </c>
      <c r="S185" s="6"/>
      <c r="T185" s="9">
        <f t="shared" si="37"/>
        <v>51851.851851851854</v>
      </c>
      <c r="U185" s="6">
        <v>63889</v>
      </c>
      <c r="V185" s="9">
        <f t="shared" si="31"/>
        <v>12037.148148148146</v>
      </c>
      <c r="W185" s="8">
        <f t="shared" si="32"/>
        <v>0.23214499999999996</v>
      </c>
      <c r="X185" s="22">
        <f t="shared" si="35"/>
        <v>45371.560900013203</v>
      </c>
      <c r="Y185" s="22">
        <f t="shared" si="36"/>
        <v>55904.341905146764</v>
      </c>
      <c r="Z185" s="22">
        <f t="shared" si="38"/>
        <v>10532.781005133562</v>
      </c>
      <c r="AA185" s="8">
        <f t="shared" si="39"/>
        <v>0.23214499999999993</v>
      </c>
      <c r="AB185" s="22">
        <f t="shared" si="40"/>
        <v>3018834.4628779255</v>
      </c>
      <c r="AC185" s="6">
        <v>302</v>
      </c>
      <c r="AD185" s="6">
        <v>1892</v>
      </c>
      <c r="AE185" s="6">
        <f t="shared" si="33"/>
        <v>124</v>
      </c>
      <c r="AF185" s="6" t="s">
        <v>96</v>
      </c>
    </row>
    <row r="186" spans="1:32" x14ac:dyDescent="0.2">
      <c r="A186">
        <v>32</v>
      </c>
      <c r="B186" s="6" t="s">
        <v>646</v>
      </c>
      <c r="C186" s="6" t="s">
        <v>22</v>
      </c>
      <c r="D186" s="6" t="s">
        <v>23</v>
      </c>
      <c r="E186" s="6" t="s">
        <v>2767</v>
      </c>
      <c r="F186" s="6" t="s">
        <v>2771</v>
      </c>
      <c r="G186" s="6">
        <v>59</v>
      </c>
      <c r="H186" s="6">
        <v>66</v>
      </c>
      <c r="I186" s="7">
        <v>42580</v>
      </c>
      <c r="J186" s="7">
        <v>42591</v>
      </c>
      <c r="K186" s="7" t="s">
        <v>2540</v>
      </c>
      <c r="L186" s="17">
        <f t="shared" ref="L186:L221" si="43">IF(K186="Januar",238.19,IF(K186="Februar",240.59,IF(K186="Mars",245.99,IF(K186="April",250.79,IF(K186="Mai",256.52,IF(K186="Juni",259.83,IF(K186="Juli",265.66,IF(K186="August",272.21,IF(K186="September",275.91,IF(K186="Oktober",281.13,IF(K186="November",284.38,IF(K186="Desember",287.34,0))))))))))))</f>
        <v>272.20999999999998</v>
      </c>
      <c r="M186" s="20">
        <f t="shared" si="34"/>
        <v>0.87502296021454029</v>
      </c>
      <c r="N186" s="6" t="s">
        <v>24</v>
      </c>
      <c r="O186" s="6">
        <v>4800000</v>
      </c>
      <c r="P186" s="6">
        <v>5165000</v>
      </c>
      <c r="Q186" s="6">
        <f t="shared" si="29"/>
        <v>365000</v>
      </c>
      <c r="R186" s="8">
        <f t="shared" si="30"/>
        <v>7.604166666666666E-2</v>
      </c>
      <c r="S186" s="6">
        <v>1918</v>
      </c>
      <c r="T186" s="9">
        <f t="shared" si="37"/>
        <v>81388.440677966108</v>
      </c>
      <c r="U186" s="6">
        <v>87575</v>
      </c>
      <c r="V186" s="9">
        <f t="shared" si="31"/>
        <v>6186.5593220338924</v>
      </c>
      <c r="W186" s="8">
        <f t="shared" si="32"/>
        <v>7.6012751571351206E-2</v>
      </c>
      <c r="X186" s="22">
        <f t="shared" si="35"/>
        <v>71216.754289279415</v>
      </c>
      <c r="Y186" s="22">
        <f t="shared" si="36"/>
        <v>76630.135740788362</v>
      </c>
      <c r="Z186" s="22">
        <f t="shared" si="38"/>
        <v>5413.3814515089471</v>
      </c>
      <c r="AA186" s="8">
        <f t="shared" si="39"/>
        <v>7.6012751571351067E-2</v>
      </c>
      <c r="AB186" s="22">
        <f t="shared" si="40"/>
        <v>4521178.0087065138</v>
      </c>
      <c r="AC186" s="10">
        <v>3636</v>
      </c>
      <c r="AD186" s="6">
        <v>2012</v>
      </c>
      <c r="AE186" s="6">
        <f t="shared" si="33"/>
        <v>4</v>
      </c>
      <c r="AF186" s="6" t="s">
        <v>37</v>
      </c>
    </row>
    <row r="187" spans="1:32" x14ac:dyDescent="0.2">
      <c r="A187">
        <v>32</v>
      </c>
      <c r="B187" s="6" t="s">
        <v>1253</v>
      </c>
      <c r="C187" s="6" t="s">
        <v>22</v>
      </c>
      <c r="D187" s="6" t="s">
        <v>23</v>
      </c>
      <c r="E187" s="6" t="s">
        <v>2767</v>
      </c>
      <c r="F187" s="6" t="s">
        <v>2771</v>
      </c>
      <c r="G187" s="6">
        <v>63</v>
      </c>
      <c r="H187" s="6">
        <v>73</v>
      </c>
      <c r="I187" s="7">
        <v>42581</v>
      </c>
      <c r="J187" s="7">
        <v>42591</v>
      </c>
      <c r="K187" s="7" t="s">
        <v>2540</v>
      </c>
      <c r="L187" s="17">
        <f t="shared" si="43"/>
        <v>272.20999999999998</v>
      </c>
      <c r="M187" s="20">
        <f t="shared" si="34"/>
        <v>0.87502296021454029</v>
      </c>
      <c r="N187" s="6" t="s">
        <v>36</v>
      </c>
      <c r="O187" s="6">
        <v>3900000</v>
      </c>
      <c r="P187" s="6">
        <v>4300000</v>
      </c>
      <c r="Q187" s="6">
        <f t="shared" si="29"/>
        <v>400000</v>
      </c>
      <c r="R187" s="8">
        <f t="shared" si="30"/>
        <v>0.10256410256410256</v>
      </c>
      <c r="S187" s="6"/>
      <c r="T187" s="9">
        <f t="shared" si="37"/>
        <v>61904.761904761908</v>
      </c>
      <c r="U187" s="6">
        <v>68254</v>
      </c>
      <c r="V187" s="9">
        <f t="shared" si="31"/>
        <v>6349.2380952380918</v>
      </c>
      <c r="W187" s="8">
        <f t="shared" si="32"/>
        <v>0.10256461538461532</v>
      </c>
      <c r="X187" s="22">
        <f t="shared" si="35"/>
        <v>54168.088013281071</v>
      </c>
      <c r="Y187" s="22">
        <f t="shared" si="36"/>
        <v>59723.817126483234</v>
      </c>
      <c r="Z187" s="22">
        <f t="shared" si="38"/>
        <v>5555.7291132021637</v>
      </c>
      <c r="AA187" s="8">
        <f t="shared" si="39"/>
        <v>0.10256461538461531</v>
      </c>
      <c r="AB187" s="22">
        <f t="shared" si="40"/>
        <v>3762600.4789684438</v>
      </c>
      <c r="AC187" s="6"/>
      <c r="AD187" s="6">
        <v>2011</v>
      </c>
      <c r="AE187" s="6">
        <f t="shared" si="33"/>
        <v>5</v>
      </c>
      <c r="AF187" s="6" t="s">
        <v>191</v>
      </c>
    </row>
    <row r="188" spans="1:32" x14ac:dyDescent="0.2">
      <c r="A188">
        <v>32</v>
      </c>
      <c r="B188" s="6" t="s">
        <v>802</v>
      </c>
      <c r="C188" s="6" t="s">
        <v>22</v>
      </c>
      <c r="D188" s="6" t="s">
        <v>23</v>
      </c>
      <c r="E188" s="6" t="s">
        <v>2767</v>
      </c>
      <c r="F188" s="6" t="s">
        <v>2771</v>
      </c>
      <c r="G188" s="6">
        <v>85</v>
      </c>
      <c r="H188" s="6">
        <v>97</v>
      </c>
      <c r="I188" s="7">
        <v>42581</v>
      </c>
      <c r="J188" s="7">
        <v>42591</v>
      </c>
      <c r="K188" s="7" t="s">
        <v>2540</v>
      </c>
      <c r="L188" s="17">
        <f t="shared" si="43"/>
        <v>272.20999999999998</v>
      </c>
      <c r="M188" s="20">
        <f t="shared" si="34"/>
        <v>0.87502296021454029</v>
      </c>
      <c r="N188" s="6" t="s">
        <v>36</v>
      </c>
      <c r="O188" s="6">
        <v>4550000</v>
      </c>
      <c r="P188" s="6">
        <v>5530000</v>
      </c>
      <c r="Q188" s="6">
        <f t="shared" si="29"/>
        <v>980000</v>
      </c>
      <c r="R188" s="8">
        <f t="shared" si="30"/>
        <v>0.2153846153846154</v>
      </c>
      <c r="S188" s="6">
        <v>109114</v>
      </c>
      <c r="T188" s="9">
        <f t="shared" si="37"/>
        <v>54813.105882352938</v>
      </c>
      <c r="U188" s="6">
        <v>66343</v>
      </c>
      <c r="V188" s="9">
        <f t="shared" si="31"/>
        <v>11529.894117647062</v>
      </c>
      <c r="W188" s="8">
        <f t="shared" si="32"/>
        <v>0.21034922090337355</v>
      </c>
      <c r="X188" s="22">
        <f t="shared" si="35"/>
        <v>47962.726167729503</v>
      </c>
      <c r="Y188" s="22">
        <f t="shared" si="36"/>
        <v>58051.648249513244</v>
      </c>
      <c r="Z188" s="22">
        <f t="shared" si="38"/>
        <v>10088.922081783741</v>
      </c>
      <c r="AA188" s="8">
        <f t="shared" si="39"/>
        <v>0.21034922090337341</v>
      </c>
      <c r="AB188" s="22">
        <f t="shared" si="40"/>
        <v>4934390.1012086254</v>
      </c>
      <c r="AC188" s="6">
        <v>695</v>
      </c>
      <c r="AD188" s="6">
        <v>1972</v>
      </c>
      <c r="AE188" s="6">
        <f t="shared" si="33"/>
        <v>44</v>
      </c>
      <c r="AF188" s="6" t="s">
        <v>34</v>
      </c>
    </row>
    <row r="189" spans="1:32" x14ac:dyDescent="0.2">
      <c r="A189">
        <v>32</v>
      </c>
      <c r="B189" s="6" t="s">
        <v>884</v>
      </c>
      <c r="C189" s="6" t="s">
        <v>22</v>
      </c>
      <c r="D189" s="6" t="s">
        <v>23</v>
      </c>
      <c r="E189" s="6" t="s">
        <v>2767</v>
      </c>
      <c r="F189" s="6" t="s">
        <v>2771</v>
      </c>
      <c r="G189" s="6">
        <v>73</v>
      </c>
      <c r="H189" s="6">
        <v>77</v>
      </c>
      <c r="I189" s="7">
        <v>42581</v>
      </c>
      <c r="J189" s="7">
        <v>42593</v>
      </c>
      <c r="K189" s="7" t="s">
        <v>2540</v>
      </c>
      <c r="L189" s="17">
        <f t="shared" si="43"/>
        <v>272.20999999999998</v>
      </c>
      <c r="M189" s="20">
        <f t="shared" si="34"/>
        <v>0.87502296021454029</v>
      </c>
      <c r="N189" s="6" t="s">
        <v>32</v>
      </c>
      <c r="O189" s="6">
        <v>4790000</v>
      </c>
      <c r="P189" s="6">
        <v>4790000</v>
      </c>
      <c r="Q189" s="6">
        <f t="shared" ref="Q189:Q252" si="44">P189-O189</f>
        <v>0</v>
      </c>
      <c r="R189" s="8">
        <f t="shared" ref="R189:R252" si="45">Q189/O189</f>
        <v>0</v>
      </c>
      <c r="S189" s="6"/>
      <c r="T189" s="9">
        <f t="shared" si="37"/>
        <v>65616.438356164377</v>
      </c>
      <c r="U189" s="6">
        <v>65616</v>
      </c>
      <c r="V189" s="9">
        <f t="shared" ref="V189:V252" si="46">U189-T189</f>
        <v>-0.43835616437718272</v>
      </c>
      <c r="W189" s="8">
        <f t="shared" ref="W189:W252" si="47">V189/T189</f>
        <v>-6.6805845510510104E-6</v>
      </c>
      <c r="X189" s="22">
        <f t="shared" si="35"/>
        <v>57415.890129145861</v>
      </c>
      <c r="Y189" s="22">
        <f t="shared" si="36"/>
        <v>57415.506557437278</v>
      </c>
      <c r="Z189" s="22">
        <f t="shared" si="38"/>
        <v>-0.38357170858216705</v>
      </c>
      <c r="AA189" s="8">
        <f t="shared" si="39"/>
        <v>-6.6805845510606421E-6</v>
      </c>
      <c r="AB189" s="22">
        <f t="shared" si="40"/>
        <v>4191331.9786929213</v>
      </c>
      <c r="AC189" s="10">
        <v>8767</v>
      </c>
      <c r="AD189" s="6">
        <v>2016</v>
      </c>
      <c r="AE189" s="6">
        <f t="shared" ref="AE189:AE252" si="48">2016-AD189</f>
        <v>0</v>
      </c>
      <c r="AF189" s="6" t="s">
        <v>65</v>
      </c>
    </row>
    <row r="190" spans="1:32" x14ac:dyDescent="0.2">
      <c r="A190">
        <v>32</v>
      </c>
      <c r="B190" s="6" t="s">
        <v>486</v>
      </c>
      <c r="C190" s="6" t="s">
        <v>22</v>
      </c>
      <c r="D190" s="6" t="s">
        <v>23</v>
      </c>
      <c r="E190" s="6" t="s">
        <v>2767</v>
      </c>
      <c r="F190" s="6" t="s">
        <v>2771</v>
      </c>
      <c r="G190" s="6">
        <v>43</v>
      </c>
      <c r="H190" s="6">
        <v>48</v>
      </c>
      <c r="I190" s="7">
        <v>42580</v>
      </c>
      <c r="J190" s="7">
        <v>42593</v>
      </c>
      <c r="K190" s="7" t="s">
        <v>2540</v>
      </c>
      <c r="L190" s="17">
        <f t="shared" si="43"/>
        <v>272.20999999999998</v>
      </c>
      <c r="M190" s="20">
        <f t="shared" ref="M190:M253" si="49">$L$2/L190</f>
        <v>0.87502296021454029</v>
      </c>
      <c r="N190" s="6" t="s">
        <v>57</v>
      </c>
      <c r="O190" s="6">
        <v>2790000</v>
      </c>
      <c r="P190" s="6">
        <v>3500000</v>
      </c>
      <c r="Q190" s="6">
        <f t="shared" si="44"/>
        <v>710000</v>
      </c>
      <c r="R190" s="8">
        <f t="shared" si="45"/>
        <v>0.25448028673835127</v>
      </c>
      <c r="S190" s="6"/>
      <c r="T190" s="9">
        <f t="shared" si="37"/>
        <v>64883.720930232557</v>
      </c>
      <c r="U190" s="6">
        <v>81395</v>
      </c>
      <c r="V190" s="9">
        <f t="shared" si="46"/>
        <v>16511.279069767443</v>
      </c>
      <c r="W190" s="8">
        <f t="shared" si="47"/>
        <v>0.25447491039426523</v>
      </c>
      <c r="X190" s="22">
        <f t="shared" ref="X190:X253" si="50">T190*M190</f>
        <v>56774.745558106217</v>
      </c>
      <c r="Y190" s="22">
        <f t="shared" ref="Y190:Y253" si="51">U190*M190</f>
        <v>71222.493846662503</v>
      </c>
      <c r="Z190" s="22">
        <f t="shared" si="38"/>
        <v>14447.748288556286</v>
      </c>
      <c r="AA190" s="8">
        <f t="shared" si="39"/>
        <v>0.25447491039426523</v>
      </c>
      <c r="AB190" s="22">
        <f t="shared" si="40"/>
        <v>3062567.2354064877</v>
      </c>
      <c r="AC190" s="6"/>
      <c r="AD190" s="6">
        <v>2006</v>
      </c>
      <c r="AE190" s="6">
        <f t="shared" si="48"/>
        <v>10</v>
      </c>
      <c r="AF190" s="6" t="s">
        <v>203</v>
      </c>
    </row>
    <row r="191" spans="1:32" x14ac:dyDescent="0.2">
      <c r="A191">
        <v>33</v>
      </c>
      <c r="B191" s="6" t="s">
        <v>1323</v>
      </c>
      <c r="C191" s="6" t="s">
        <v>22</v>
      </c>
      <c r="D191" s="6" t="s">
        <v>23</v>
      </c>
      <c r="E191" s="6" t="s">
        <v>2767</v>
      </c>
      <c r="F191" s="6" t="s">
        <v>2771</v>
      </c>
      <c r="G191" s="6">
        <v>65</v>
      </c>
      <c r="H191" s="6">
        <v>72</v>
      </c>
      <c r="I191" s="7">
        <v>42585</v>
      </c>
      <c r="J191" s="7">
        <v>42597</v>
      </c>
      <c r="K191" s="7" t="s">
        <v>2540</v>
      </c>
      <c r="L191" s="17">
        <f t="shared" si="43"/>
        <v>272.20999999999998</v>
      </c>
      <c r="M191" s="20">
        <f t="shared" si="49"/>
        <v>0.87502296021454029</v>
      </c>
      <c r="N191" s="6" t="s">
        <v>32</v>
      </c>
      <c r="O191" s="6">
        <v>3600000</v>
      </c>
      <c r="P191" s="6">
        <v>3625000</v>
      </c>
      <c r="Q191" s="6">
        <f t="shared" si="44"/>
        <v>25000</v>
      </c>
      <c r="R191" s="8">
        <f t="shared" si="45"/>
        <v>6.9444444444444441E-3</v>
      </c>
      <c r="S191" s="6">
        <v>255455</v>
      </c>
      <c r="T191" s="9">
        <f t="shared" si="37"/>
        <v>59314.692307692305</v>
      </c>
      <c r="U191" s="6">
        <v>59699</v>
      </c>
      <c r="V191" s="9">
        <f t="shared" si="46"/>
        <v>384.30769230769511</v>
      </c>
      <c r="W191" s="8">
        <f t="shared" si="47"/>
        <v>6.4791315162542901E-3</v>
      </c>
      <c r="X191" s="22">
        <f t="shared" si="50"/>
        <v>51901.717647291545</v>
      </c>
      <c r="Y191" s="22">
        <f t="shared" si="51"/>
        <v>52237.995701847838</v>
      </c>
      <c r="Z191" s="22">
        <f t="shared" si="38"/>
        <v>336.27805455629277</v>
      </c>
      <c r="AA191" s="8">
        <f t="shared" si="39"/>
        <v>6.4791315162541869E-3</v>
      </c>
      <c r="AB191" s="22">
        <f t="shared" si="40"/>
        <v>3395469.7206201097</v>
      </c>
      <c r="AC191" s="10">
        <v>1502</v>
      </c>
      <c r="AD191" s="6">
        <v>1949</v>
      </c>
      <c r="AE191" s="6">
        <f t="shared" si="48"/>
        <v>67</v>
      </c>
      <c r="AF191" s="6" t="s">
        <v>183</v>
      </c>
    </row>
    <row r="192" spans="1:32" x14ac:dyDescent="0.2">
      <c r="A192">
        <v>33</v>
      </c>
      <c r="B192" s="6" t="s">
        <v>1552</v>
      </c>
      <c r="C192" s="6" t="s">
        <v>22</v>
      </c>
      <c r="D192" s="6" t="s">
        <v>23</v>
      </c>
      <c r="E192" s="6" t="s">
        <v>2767</v>
      </c>
      <c r="F192" s="6" t="s">
        <v>2771</v>
      </c>
      <c r="G192" s="6">
        <v>71</v>
      </c>
      <c r="H192" s="6">
        <v>80</v>
      </c>
      <c r="I192" s="7">
        <v>42588</v>
      </c>
      <c r="J192" s="7">
        <v>42598</v>
      </c>
      <c r="K192" s="7" t="s">
        <v>2540</v>
      </c>
      <c r="L192" s="17">
        <f t="shared" si="43"/>
        <v>272.20999999999998</v>
      </c>
      <c r="M192" s="20">
        <f t="shared" si="49"/>
        <v>0.87502296021454029</v>
      </c>
      <c r="N192" s="6" t="s">
        <v>36</v>
      </c>
      <c r="O192" s="6">
        <v>4700000</v>
      </c>
      <c r="P192" s="6">
        <v>5570000</v>
      </c>
      <c r="Q192" s="6">
        <f t="shared" si="44"/>
        <v>870000</v>
      </c>
      <c r="R192" s="8">
        <f t="shared" si="45"/>
        <v>0.18510638297872339</v>
      </c>
      <c r="S192" s="6"/>
      <c r="T192" s="9">
        <f t="shared" si="37"/>
        <v>66197.183098591544</v>
      </c>
      <c r="U192" s="6">
        <v>78451</v>
      </c>
      <c r="V192" s="9">
        <f t="shared" si="46"/>
        <v>12253.816901408456</v>
      </c>
      <c r="W192" s="8">
        <f t="shared" si="47"/>
        <v>0.18511085106382988</v>
      </c>
      <c r="X192" s="22">
        <f t="shared" si="50"/>
        <v>57924.05511279351</v>
      </c>
      <c r="Y192" s="22">
        <f t="shared" si="51"/>
        <v>68646.426251790894</v>
      </c>
      <c r="Z192" s="22">
        <f t="shared" si="38"/>
        <v>10722.371138997383</v>
      </c>
      <c r="AA192" s="8">
        <f t="shared" si="39"/>
        <v>0.18511085106382971</v>
      </c>
      <c r="AB192" s="22">
        <f t="shared" si="40"/>
        <v>4873896.2638771534</v>
      </c>
      <c r="AC192" s="10">
        <v>1169</v>
      </c>
      <c r="AD192" s="6">
        <v>2007</v>
      </c>
      <c r="AE192" s="6">
        <f t="shared" si="48"/>
        <v>9</v>
      </c>
      <c r="AF192" s="6" t="s">
        <v>130</v>
      </c>
    </row>
    <row r="193" spans="1:32" x14ac:dyDescent="0.2">
      <c r="A193">
        <v>33</v>
      </c>
      <c r="B193" s="6" t="s">
        <v>1753</v>
      </c>
      <c r="C193" s="6" t="s">
        <v>22</v>
      </c>
      <c r="D193" s="6" t="s">
        <v>23</v>
      </c>
      <c r="E193" s="6" t="s">
        <v>2767</v>
      </c>
      <c r="F193" s="6" t="s">
        <v>2771</v>
      </c>
      <c r="G193" s="6">
        <v>77</v>
      </c>
      <c r="H193" s="6">
        <v>90</v>
      </c>
      <c r="I193" s="7">
        <v>42587</v>
      </c>
      <c r="J193" s="7">
        <v>42598</v>
      </c>
      <c r="K193" s="7" t="s">
        <v>2540</v>
      </c>
      <c r="L193" s="17">
        <f t="shared" si="43"/>
        <v>272.20999999999998</v>
      </c>
      <c r="M193" s="20">
        <f t="shared" si="49"/>
        <v>0.87502296021454029</v>
      </c>
      <c r="N193" s="6" t="s">
        <v>24</v>
      </c>
      <c r="O193" s="6">
        <v>4900000</v>
      </c>
      <c r="P193" s="6">
        <v>5590000</v>
      </c>
      <c r="Q193" s="6">
        <f t="shared" si="44"/>
        <v>690000</v>
      </c>
      <c r="R193" s="8">
        <f t="shared" si="45"/>
        <v>0.14081632653061224</v>
      </c>
      <c r="S193" s="6"/>
      <c r="T193" s="9">
        <f t="shared" si="37"/>
        <v>63636.36363636364</v>
      </c>
      <c r="U193" s="6">
        <v>72597</v>
      </c>
      <c r="V193" s="9">
        <f t="shared" si="46"/>
        <v>8960.6363636363603</v>
      </c>
      <c r="W193" s="8">
        <f t="shared" si="47"/>
        <v>0.14080999999999994</v>
      </c>
      <c r="X193" s="22">
        <f t="shared" si="50"/>
        <v>55683.279286379839</v>
      </c>
      <c r="Y193" s="22">
        <f t="shared" si="51"/>
        <v>63524.041842694984</v>
      </c>
      <c r="Z193" s="22">
        <f t="shared" si="38"/>
        <v>7840.762556315145</v>
      </c>
      <c r="AA193" s="8">
        <f t="shared" si="39"/>
        <v>0.14080999999999999</v>
      </c>
      <c r="AB193" s="22">
        <f t="shared" si="40"/>
        <v>4891351.221887514</v>
      </c>
      <c r="AC193" s="6">
        <v>912</v>
      </c>
      <c r="AD193" s="6">
        <v>2001</v>
      </c>
      <c r="AE193" s="6">
        <f t="shared" si="48"/>
        <v>15</v>
      </c>
      <c r="AF193" s="6" t="s">
        <v>460</v>
      </c>
    </row>
    <row r="194" spans="1:32" x14ac:dyDescent="0.2">
      <c r="A194">
        <v>33</v>
      </c>
      <c r="B194" s="6" t="s">
        <v>1240</v>
      </c>
      <c r="C194" s="6" t="s">
        <v>22</v>
      </c>
      <c r="D194" s="6" t="s">
        <v>23</v>
      </c>
      <c r="E194" s="6" t="s">
        <v>2767</v>
      </c>
      <c r="F194" s="6" t="s">
        <v>2771</v>
      </c>
      <c r="G194" s="6">
        <v>63</v>
      </c>
      <c r="H194" s="6">
        <v>72</v>
      </c>
      <c r="I194" s="7">
        <v>42587</v>
      </c>
      <c r="J194" s="7">
        <v>42598</v>
      </c>
      <c r="K194" s="7" t="s">
        <v>2540</v>
      </c>
      <c r="L194" s="17">
        <f t="shared" si="43"/>
        <v>272.20999999999998</v>
      </c>
      <c r="M194" s="20">
        <f t="shared" si="49"/>
        <v>0.87502296021454029</v>
      </c>
      <c r="N194" s="6" t="s">
        <v>24</v>
      </c>
      <c r="O194" s="6">
        <v>3290000</v>
      </c>
      <c r="P194" s="6">
        <v>4215000</v>
      </c>
      <c r="Q194" s="6">
        <f t="shared" si="44"/>
        <v>925000</v>
      </c>
      <c r="R194" s="8">
        <f t="shared" si="45"/>
        <v>0.28115501519756841</v>
      </c>
      <c r="S194" s="6">
        <v>3202</v>
      </c>
      <c r="T194" s="9">
        <f t="shared" si="37"/>
        <v>52273.047619047618</v>
      </c>
      <c r="U194" s="6">
        <v>66956</v>
      </c>
      <c r="V194" s="9">
        <f t="shared" si="46"/>
        <v>14682.952380952382</v>
      </c>
      <c r="W194" s="8">
        <f t="shared" si="47"/>
        <v>0.28088954154649487</v>
      </c>
      <c r="X194" s="22">
        <f t="shared" si="50"/>
        <v>45740.116867054676</v>
      </c>
      <c r="Y194" s="22">
        <f t="shared" si="51"/>
        <v>58588.037324124758</v>
      </c>
      <c r="Z194" s="22">
        <f t="shared" si="38"/>
        <v>12847.920457070082</v>
      </c>
      <c r="AA194" s="8">
        <f t="shared" si="39"/>
        <v>0.28088954154649481</v>
      </c>
      <c r="AB194" s="22">
        <f t="shared" si="40"/>
        <v>3691046.3514198596</v>
      </c>
      <c r="AC194" s="6">
        <v>843</v>
      </c>
      <c r="AD194" s="6">
        <v>1991</v>
      </c>
      <c r="AE194" s="6">
        <f t="shared" si="48"/>
        <v>25</v>
      </c>
      <c r="AF194" s="6" t="s">
        <v>37</v>
      </c>
    </row>
    <row r="195" spans="1:32" x14ac:dyDescent="0.2">
      <c r="A195">
        <v>33</v>
      </c>
      <c r="B195" s="6" t="s">
        <v>1221</v>
      </c>
      <c r="C195" s="6" t="s">
        <v>22</v>
      </c>
      <c r="D195" s="6" t="s">
        <v>23</v>
      </c>
      <c r="E195" s="6" t="s">
        <v>2767</v>
      </c>
      <c r="F195" s="6" t="s">
        <v>2771</v>
      </c>
      <c r="G195" s="6">
        <v>62</v>
      </c>
      <c r="H195" s="6">
        <v>68</v>
      </c>
      <c r="I195" s="7">
        <v>42588</v>
      </c>
      <c r="J195" s="7">
        <v>42598</v>
      </c>
      <c r="K195" s="7" t="s">
        <v>2540</v>
      </c>
      <c r="L195" s="17">
        <f t="shared" si="43"/>
        <v>272.20999999999998</v>
      </c>
      <c r="M195" s="20">
        <f t="shared" si="49"/>
        <v>0.87502296021454029</v>
      </c>
      <c r="N195" s="6" t="s">
        <v>36</v>
      </c>
      <c r="O195" s="6">
        <v>3450000</v>
      </c>
      <c r="P195" s="6">
        <v>3750000</v>
      </c>
      <c r="Q195" s="6">
        <f t="shared" si="44"/>
        <v>300000</v>
      </c>
      <c r="R195" s="8">
        <f t="shared" si="45"/>
        <v>8.6956521739130432E-2</v>
      </c>
      <c r="S195" s="6">
        <v>70115</v>
      </c>
      <c r="T195" s="9">
        <f t="shared" ref="T195:T258" si="52">(O195+S195)/G195</f>
        <v>56776.048387096773</v>
      </c>
      <c r="U195" s="6">
        <v>61615</v>
      </c>
      <c r="V195" s="9">
        <f t="shared" si="46"/>
        <v>4838.9516129032272</v>
      </c>
      <c r="W195" s="8">
        <f t="shared" si="47"/>
        <v>8.5228749628918396E-2</v>
      </c>
      <c r="X195" s="22">
        <f t="shared" si="50"/>
        <v>49680.345928961397</v>
      </c>
      <c r="Y195" s="22">
        <f t="shared" si="51"/>
        <v>53914.539693618899</v>
      </c>
      <c r="Z195" s="22">
        <f t="shared" ref="Z195:Z258" si="53">Y195-X195</f>
        <v>4234.1937646575025</v>
      </c>
      <c r="AA195" s="8">
        <f t="shared" ref="AA195:AA258" si="54">Z195/X195</f>
        <v>8.5228749628918327E-2</v>
      </c>
      <c r="AB195" s="22">
        <f t="shared" ref="AB195:AB258" si="55">Y195*G195</f>
        <v>3342701.4610043718</v>
      </c>
      <c r="AC195" s="10">
        <v>8833</v>
      </c>
      <c r="AD195" s="6">
        <v>1952</v>
      </c>
      <c r="AE195" s="6">
        <f t="shared" si="48"/>
        <v>64</v>
      </c>
      <c r="AF195" s="6" t="s">
        <v>27</v>
      </c>
    </row>
    <row r="196" spans="1:32" x14ac:dyDescent="0.2">
      <c r="A196">
        <v>33</v>
      </c>
      <c r="B196" s="6" t="s">
        <v>889</v>
      </c>
      <c r="C196" s="6" t="s">
        <v>22</v>
      </c>
      <c r="D196" s="6" t="s">
        <v>23</v>
      </c>
      <c r="E196" s="6" t="s">
        <v>2767</v>
      </c>
      <c r="F196" s="6" t="s">
        <v>2771</v>
      </c>
      <c r="G196" s="6">
        <v>53</v>
      </c>
      <c r="H196" s="6">
        <v>59</v>
      </c>
      <c r="I196" s="7">
        <v>42587</v>
      </c>
      <c r="J196" s="7">
        <v>42598</v>
      </c>
      <c r="K196" s="7" t="s">
        <v>2540</v>
      </c>
      <c r="L196" s="17">
        <f t="shared" si="43"/>
        <v>272.20999999999998</v>
      </c>
      <c r="M196" s="20">
        <f t="shared" si="49"/>
        <v>0.87502296021454029</v>
      </c>
      <c r="N196" s="6" t="s">
        <v>24</v>
      </c>
      <c r="O196" s="6">
        <v>2690000</v>
      </c>
      <c r="P196" s="6">
        <v>3400000</v>
      </c>
      <c r="Q196" s="6">
        <f t="shared" si="44"/>
        <v>710000</v>
      </c>
      <c r="R196" s="8">
        <f t="shared" si="45"/>
        <v>0.26394052044609667</v>
      </c>
      <c r="S196" s="6">
        <v>54021</v>
      </c>
      <c r="T196" s="9">
        <f t="shared" si="52"/>
        <v>51773.981132075474</v>
      </c>
      <c r="U196" s="6">
        <v>65170</v>
      </c>
      <c r="V196" s="9">
        <f t="shared" si="46"/>
        <v>13396.018867924526</v>
      </c>
      <c r="W196" s="8">
        <f t="shared" si="47"/>
        <v>0.25874036678290718</v>
      </c>
      <c r="X196" s="22">
        <f t="shared" si="50"/>
        <v>45303.422232280434</v>
      </c>
      <c r="Y196" s="22">
        <f t="shared" si="51"/>
        <v>57025.246317181591</v>
      </c>
      <c r="Z196" s="22">
        <f t="shared" si="53"/>
        <v>11721.824084901156</v>
      </c>
      <c r="AA196" s="8">
        <f t="shared" si="54"/>
        <v>0.25874036678290729</v>
      </c>
      <c r="AB196" s="22">
        <f t="shared" si="55"/>
        <v>3022338.0548106241</v>
      </c>
      <c r="AC196" s="10">
        <v>3670</v>
      </c>
      <c r="AD196" s="6">
        <v>1939</v>
      </c>
      <c r="AE196" s="6">
        <f t="shared" si="48"/>
        <v>77</v>
      </c>
      <c r="AF196" s="6" t="s">
        <v>67</v>
      </c>
    </row>
    <row r="197" spans="1:32" x14ac:dyDescent="0.2">
      <c r="A197">
        <v>33</v>
      </c>
      <c r="B197" s="6" t="s">
        <v>322</v>
      </c>
      <c r="C197" s="6" t="s">
        <v>22</v>
      </c>
      <c r="D197" s="6" t="s">
        <v>23</v>
      </c>
      <c r="E197" s="6" t="s">
        <v>2767</v>
      </c>
      <c r="F197" s="6" t="s">
        <v>2771</v>
      </c>
      <c r="G197" s="6">
        <v>38</v>
      </c>
      <c r="H197" s="6">
        <v>42</v>
      </c>
      <c r="I197" s="7">
        <v>42589</v>
      </c>
      <c r="J197" s="7">
        <v>42599</v>
      </c>
      <c r="K197" s="7" t="s">
        <v>2540</v>
      </c>
      <c r="L197" s="17">
        <f t="shared" si="43"/>
        <v>272.20999999999998</v>
      </c>
      <c r="M197" s="20">
        <f t="shared" si="49"/>
        <v>0.87502296021454029</v>
      </c>
      <c r="N197" s="6" t="s">
        <v>36</v>
      </c>
      <c r="O197" s="6">
        <v>2900000</v>
      </c>
      <c r="P197" s="6">
        <v>3225000</v>
      </c>
      <c r="Q197" s="6">
        <f t="shared" si="44"/>
        <v>325000</v>
      </c>
      <c r="R197" s="8">
        <f t="shared" si="45"/>
        <v>0.11206896551724138</v>
      </c>
      <c r="S197" s="6"/>
      <c r="T197" s="9">
        <f t="shared" si="52"/>
        <v>76315.789473684214</v>
      </c>
      <c r="U197" s="6">
        <v>84868</v>
      </c>
      <c r="V197" s="9">
        <f t="shared" si="46"/>
        <v>8552.2105263157864</v>
      </c>
      <c r="W197" s="8">
        <f t="shared" si="47"/>
        <v>0.11206344827586202</v>
      </c>
      <c r="X197" s="22">
        <f t="shared" si="50"/>
        <v>66778.06801637281</v>
      </c>
      <c r="Y197" s="22">
        <f t="shared" si="51"/>
        <v>74261.448587487612</v>
      </c>
      <c r="Z197" s="22">
        <f t="shared" si="53"/>
        <v>7483.3805711148016</v>
      </c>
      <c r="AA197" s="8">
        <f t="shared" si="54"/>
        <v>0.11206344827586219</v>
      </c>
      <c r="AB197" s="22">
        <f t="shared" si="55"/>
        <v>2821935.0463245292</v>
      </c>
      <c r="AC197" s="10">
        <v>2413</v>
      </c>
      <c r="AD197" s="6">
        <v>2007</v>
      </c>
      <c r="AE197" s="6">
        <f t="shared" si="48"/>
        <v>9</v>
      </c>
      <c r="AF197" s="6" t="s">
        <v>148</v>
      </c>
    </row>
    <row r="198" spans="1:32" x14ac:dyDescent="0.2">
      <c r="A198">
        <v>33</v>
      </c>
      <c r="B198" s="6" t="s">
        <v>790</v>
      </c>
      <c r="C198" s="6" t="s">
        <v>22</v>
      </c>
      <c r="D198" s="6" t="s">
        <v>23</v>
      </c>
      <c r="E198" s="6" t="s">
        <v>2767</v>
      </c>
      <c r="F198" s="6" t="s">
        <v>2771</v>
      </c>
      <c r="G198" s="6">
        <v>51</v>
      </c>
      <c r="H198" s="6">
        <v>59</v>
      </c>
      <c r="I198" s="7">
        <v>42587</v>
      </c>
      <c r="J198" s="7">
        <v>42599</v>
      </c>
      <c r="K198" s="7" t="s">
        <v>2540</v>
      </c>
      <c r="L198" s="17">
        <f t="shared" si="43"/>
        <v>272.20999999999998</v>
      </c>
      <c r="M198" s="20">
        <f t="shared" si="49"/>
        <v>0.87502296021454029</v>
      </c>
      <c r="N198" s="6" t="s">
        <v>32</v>
      </c>
      <c r="O198" s="6">
        <v>2950000</v>
      </c>
      <c r="P198" s="6">
        <v>3690000</v>
      </c>
      <c r="Q198" s="6">
        <f t="shared" si="44"/>
        <v>740000</v>
      </c>
      <c r="R198" s="8">
        <f t="shared" si="45"/>
        <v>0.25084745762711863</v>
      </c>
      <c r="S198" s="6"/>
      <c r="T198" s="9">
        <f t="shared" si="52"/>
        <v>57843.137254901958</v>
      </c>
      <c r="U198" s="6">
        <v>72353</v>
      </c>
      <c r="V198" s="9">
        <f t="shared" si="46"/>
        <v>14509.862745098042</v>
      </c>
      <c r="W198" s="8">
        <f t="shared" si="47"/>
        <v>0.25084847457627124</v>
      </c>
      <c r="X198" s="22">
        <f t="shared" si="50"/>
        <v>50614.073188880269</v>
      </c>
      <c r="Y198" s="22">
        <f t="shared" si="51"/>
        <v>63310.536240402631</v>
      </c>
      <c r="Z198" s="22">
        <f t="shared" si="53"/>
        <v>12696.463051522362</v>
      </c>
      <c r="AA198" s="8">
        <f t="shared" si="54"/>
        <v>0.25084847457627119</v>
      </c>
      <c r="AB198" s="22">
        <f t="shared" si="55"/>
        <v>3228837.348260534</v>
      </c>
      <c r="AC198" s="10">
        <v>3712</v>
      </c>
      <c r="AD198" s="6">
        <v>1990</v>
      </c>
      <c r="AE198" s="6">
        <f t="shared" si="48"/>
        <v>26</v>
      </c>
      <c r="AF198" s="6" t="s">
        <v>191</v>
      </c>
    </row>
    <row r="199" spans="1:32" x14ac:dyDescent="0.2">
      <c r="A199">
        <v>34</v>
      </c>
      <c r="B199" s="6" t="s">
        <v>1417</v>
      </c>
      <c r="C199" s="6" t="s">
        <v>22</v>
      </c>
      <c r="D199" s="6" t="s">
        <v>23</v>
      </c>
      <c r="E199" s="6" t="s">
        <v>2767</v>
      </c>
      <c r="F199" s="6" t="s">
        <v>2771</v>
      </c>
      <c r="G199" s="6">
        <v>67</v>
      </c>
      <c r="H199" s="6">
        <v>74</v>
      </c>
      <c r="I199" s="7">
        <v>42594</v>
      </c>
      <c r="J199" s="7">
        <v>42604</v>
      </c>
      <c r="K199" s="7" t="s">
        <v>2540</v>
      </c>
      <c r="L199" s="17">
        <f t="shared" si="43"/>
        <v>272.20999999999998</v>
      </c>
      <c r="M199" s="20">
        <f t="shared" si="49"/>
        <v>0.87502296021454029</v>
      </c>
      <c r="N199" s="6" t="s">
        <v>36</v>
      </c>
      <c r="O199" s="6">
        <v>3500000</v>
      </c>
      <c r="P199" s="6">
        <v>4135000</v>
      </c>
      <c r="Q199" s="6">
        <f t="shared" si="44"/>
        <v>635000</v>
      </c>
      <c r="R199" s="8">
        <f t="shared" si="45"/>
        <v>0.18142857142857144</v>
      </c>
      <c r="S199" s="6">
        <v>72333</v>
      </c>
      <c r="T199" s="9">
        <f t="shared" si="52"/>
        <v>53318.40298507463</v>
      </c>
      <c r="U199" s="6">
        <v>62796</v>
      </c>
      <c r="V199" s="9">
        <f t="shared" si="46"/>
        <v>9477.5970149253699</v>
      </c>
      <c r="W199" s="8">
        <f t="shared" si="47"/>
        <v>0.17775470539840485</v>
      </c>
      <c r="X199" s="22">
        <f t="shared" si="50"/>
        <v>46654.826813911786</v>
      </c>
      <c r="Y199" s="22">
        <f t="shared" si="51"/>
        <v>54947.94180963227</v>
      </c>
      <c r="Z199" s="22">
        <f t="shared" si="53"/>
        <v>8293.1149957204834</v>
      </c>
      <c r="AA199" s="8">
        <f t="shared" si="54"/>
        <v>0.17775470539840474</v>
      </c>
      <c r="AB199" s="22">
        <f t="shared" si="55"/>
        <v>3681512.1012453618</v>
      </c>
      <c r="AC199" s="10">
        <v>3672</v>
      </c>
      <c r="AD199" s="6">
        <v>1939</v>
      </c>
      <c r="AE199" s="6">
        <f t="shared" si="48"/>
        <v>77</v>
      </c>
      <c r="AF199" s="6" t="s">
        <v>123</v>
      </c>
    </row>
    <row r="200" spans="1:32" x14ac:dyDescent="0.2">
      <c r="A200">
        <v>34</v>
      </c>
      <c r="B200" s="6" t="s">
        <v>961</v>
      </c>
      <c r="C200" s="6" t="s">
        <v>22</v>
      </c>
      <c r="D200" s="6" t="s">
        <v>23</v>
      </c>
      <c r="E200" s="6" t="s">
        <v>2767</v>
      </c>
      <c r="F200" s="6" t="s">
        <v>2771</v>
      </c>
      <c r="G200" s="6">
        <v>60</v>
      </c>
      <c r="H200" s="6">
        <v>68</v>
      </c>
      <c r="I200" s="7">
        <v>42594</v>
      </c>
      <c r="J200" s="7">
        <v>42604</v>
      </c>
      <c r="K200" s="7" t="s">
        <v>2540</v>
      </c>
      <c r="L200" s="17">
        <f t="shared" si="43"/>
        <v>272.20999999999998</v>
      </c>
      <c r="M200" s="20">
        <f t="shared" si="49"/>
        <v>0.87502296021454029</v>
      </c>
      <c r="N200" s="6" t="s">
        <v>36</v>
      </c>
      <c r="O200" s="6">
        <v>3390000</v>
      </c>
      <c r="P200" s="6">
        <v>4300000</v>
      </c>
      <c r="Q200" s="6">
        <f t="shared" si="44"/>
        <v>910000</v>
      </c>
      <c r="R200" s="8">
        <f t="shared" si="45"/>
        <v>0.26843657817109146</v>
      </c>
      <c r="S200" s="6">
        <v>8806</v>
      </c>
      <c r="T200" s="9">
        <f t="shared" si="52"/>
        <v>56646.76666666667</v>
      </c>
      <c r="U200" s="6">
        <v>71813</v>
      </c>
      <c r="V200" s="9">
        <f t="shared" si="46"/>
        <v>15166.23333333333</v>
      </c>
      <c r="W200" s="8">
        <f t="shared" si="47"/>
        <v>0.26773343344692219</v>
      </c>
      <c r="X200" s="22">
        <f t="shared" si="50"/>
        <v>49567.221455249019</v>
      </c>
      <c r="Y200" s="22">
        <f t="shared" si="51"/>
        <v>62838.023841886781</v>
      </c>
      <c r="Z200" s="22">
        <f t="shared" si="53"/>
        <v>13270.802386637763</v>
      </c>
      <c r="AA200" s="8">
        <f t="shared" si="54"/>
        <v>0.26773343344692213</v>
      </c>
      <c r="AB200" s="22">
        <f t="shared" si="55"/>
        <v>3770281.4305132069</v>
      </c>
      <c r="AC200" s="6">
        <v>928</v>
      </c>
      <c r="AD200" s="6">
        <v>1935</v>
      </c>
      <c r="AE200" s="6">
        <f t="shared" si="48"/>
        <v>81</v>
      </c>
      <c r="AF200" s="6" t="s">
        <v>25</v>
      </c>
    </row>
    <row r="201" spans="1:32" x14ac:dyDescent="0.2">
      <c r="A201">
        <v>34</v>
      </c>
      <c r="B201" s="6" t="s">
        <v>646</v>
      </c>
      <c r="C201" s="6" t="s">
        <v>22</v>
      </c>
      <c r="D201" s="6" t="s">
        <v>23</v>
      </c>
      <c r="E201" s="6" t="s">
        <v>2767</v>
      </c>
      <c r="F201" s="6" t="s">
        <v>2771</v>
      </c>
      <c r="G201" s="6">
        <v>60</v>
      </c>
      <c r="H201" s="6">
        <v>65</v>
      </c>
      <c r="I201" s="7">
        <v>42594</v>
      </c>
      <c r="J201" s="7">
        <v>42605</v>
      </c>
      <c r="K201" s="7" t="s">
        <v>2540</v>
      </c>
      <c r="L201" s="17">
        <f t="shared" si="43"/>
        <v>272.20999999999998</v>
      </c>
      <c r="M201" s="20">
        <f t="shared" si="49"/>
        <v>0.87502296021454029</v>
      </c>
      <c r="N201" s="6" t="s">
        <v>24</v>
      </c>
      <c r="O201" s="6">
        <v>4800000</v>
      </c>
      <c r="P201" s="6">
        <v>5250000</v>
      </c>
      <c r="Q201" s="6">
        <f t="shared" si="44"/>
        <v>450000</v>
      </c>
      <c r="R201" s="8">
        <f t="shared" si="45"/>
        <v>9.375E-2</v>
      </c>
      <c r="S201" s="6">
        <v>1918</v>
      </c>
      <c r="T201" s="9">
        <f t="shared" si="52"/>
        <v>80031.96666666666</v>
      </c>
      <c r="U201" s="6">
        <v>87532</v>
      </c>
      <c r="V201" s="9">
        <f t="shared" si="46"/>
        <v>7500.0333333333401</v>
      </c>
      <c r="W201" s="8">
        <f t="shared" si="47"/>
        <v>9.37129705255276E-2</v>
      </c>
      <c r="X201" s="22">
        <f t="shared" si="50"/>
        <v>70029.808384458069</v>
      </c>
      <c r="Y201" s="22">
        <f t="shared" si="51"/>
        <v>76592.509753499136</v>
      </c>
      <c r="Z201" s="22">
        <f t="shared" si="53"/>
        <v>6562.7013690410677</v>
      </c>
      <c r="AA201" s="8">
        <f t="shared" si="54"/>
        <v>9.3712970525527642E-2</v>
      </c>
      <c r="AB201" s="22">
        <f t="shared" si="55"/>
        <v>4595550.585209948</v>
      </c>
      <c r="AC201" s="10">
        <v>3636</v>
      </c>
      <c r="AD201" s="6">
        <v>2012</v>
      </c>
      <c r="AE201" s="6">
        <f t="shared" si="48"/>
        <v>4</v>
      </c>
      <c r="AF201" s="6" t="s">
        <v>583</v>
      </c>
    </row>
    <row r="202" spans="1:32" x14ac:dyDescent="0.2">
      <c r="A202">
        <v>34</v>
      </c>
      <c r="B202" s="6" t="s">
        <v>841</v>
      </c>
      <c r="C202" s="6" t="s">
        <v>22</v>
      </c>
      <c r="D202" s="6" t="s">
        <v>23</v>
      </c>
      <c r="E202" s="6" t="s">
        <v>2767</v>
      </c>
      <c r="F202" s="6" t="s">
        <v>2771</v>
      </c>
      <c r="G202" s="6">
        <v>52</v>
      </c>
      <c r="H202" s="6">
        <v>57</v>
      </c>
      <c r="I202" s="7">
        <v>42594</v>
      </c>
      <c r="J202" s="7">
        <v>42605</v>
      </c>
      <c r="K202" s="7" t="s">
        <v>2540</v>
      </c>
      <c r="L202" s="17">
        <f t="shared" si="43"/>
        <v>272.20999999999998</v>
      </c>
      <c r="M202" s="20">
        <f t="shared" si="49"/>
        <v>0.87502296021454029</v>
      </c>
      <c r="N202" s="6" t="s">
        <v>24</v>
      </c>
      <c r="O202" s="6">
        <v>3250000</v>
      </c>
      <c r="P202" s="6">
        <v>3960000</v>
      </c>
      <c r="Q202" s="6">
        <f t="shared" si="44"/>
        <v>710000</v>
      </c>
      <c r="R202" s="8">
        <f t="shared" si="45"/>
        <v>0.21846153846153846</v>
      </c>
      <c r="S202" s="6"/>
      <c r="T202" s="9">
        <f t="shared" si="52"/>
        <v>62500</v>
      </c>
      <c r="U202" s="6">
        <v>76154</v>
      </c>
      <c r="V202" s="9">
        <f t="shared" si="46"/>
        <v>13654</v>
      </c>
      <c r="W202" s="8">
        <f t="shared" si="47"/>
        <v>0.21846399999999999</v>
      </c>
      <c r="X202" s="22">
        <f t="shared" si="50"/>
        <v>54688.935013408765</v>
      </c>
      <c r="Y202" s="22">
        <f t="shared" si="51"/>
        <v>66636.498512178106</v>
      </c>
      <c r="Z202" s="22">
        <f t="shared" si="53"/>
        <v>11947.563498769341</v>
      </c>
      <c r="AA202" s="8">
        <f t="shared" si="54"/>
        <v>0.21846400000000016</v>
      </c>
      <c r="AB202" s="22">
        <f t="shared" si="55"/>
        <v>3465097.9226332614</v>
      </c>
      <c r="AC202" s="6">
        <v>425</v>
      </c>
      <c r="AD202" s="6">
        <v>2007</v>
      </c>
      <c r="AE202" s="6">
        <f t="shared" si="48"/>
        <v>9</v>
      </c>
      <c r="AF202" s="6" t="s">
        <v>37</v>
      </c>
    </row>
    <row r="203" spans="1:32" x14ac:dyDescent="0.2">
      <c r="A203">
        <v>34</v>
      </c>
      <c r="B203" s="6" t="s">
        <v>791</v>
      </c>
      <c r="C203" s="6" t="s">
        <v>22</v>
      </c>
      <c r="D203" s="6" t="s">
        <v>23</v>
      </c>
      <c r="E203" s="6" t="s">
        <v>2767</v>
      </c>
      <c r="F203" s="6" t="s">
        <v>2771</v>
      </c>
      <c r="G203" s="6">
        <v>51</v>
      </c>
      <c r="H203" s="6">
        <v>58</v>
      </c>
      <c r="I203" s="7">
        <v>42594</v>
      </c>
      <c r="J203" s="7">
        <v>42605</v>
      </c>
      <c r="K203" s="7" t="s">
        <v>2540</v>
      </c>
      <c r="L203" s="17">
        <f t="shared" si="43"/>
        <v>272.20999999999998</v>
      </c>
      <c r="M203" s="20">
        <f t="shared" si="49"/>
        <v>0.87502296021454029</v>
      </c>
      <c r="N203" s="6" t="s">
        <v>24</v>
      </c>
      <c r="O203" s="6">
        <v>3090000</v>
      </c>
      <c r="P203" s="6">
        <v>3630000</v>
      </c>
      <c r="Q203" s="6">
        <f t="shared" si="44"/>
        <v>540000</v>
      </c>
      <c r="R203" s="8">
        <f t="shared" si="45"/>
        <v>0.17475728155339806</v>
      </c>
      <c r="S203" s="6">
        <v>10000</v>
      </c>
      <c r="T203" s="9">
        <f t="shared" si="52"/>
        <v>60784.313725490196</v>
      </c>
      <c r="U203" s="6">
        <v>71373</v>
      </c>
      <c r="V203" s="9">
        <f t="shared" si="46"/>
        <v>10588.686274509804</v>
      </c>
      <c r="W203" s="8">
        <f t="shared" si="47"/>
        <v>0.1742009677419355</v>
      </c>
      <c r="X203" s="22">
        <f t="shared" si="50"/>
        <v>53187.670130687744</v>
      </c>
      <c r="Y203" s="22">
        <f t="shared" si="51"/>
        <v>62453.013739392387</v>
      </c>
      <c r="Z203" s="22">
        <f t="shared" si="53"/>
        <v>9265.343608704643</v>
      </c>
      <c r="AA203" s="8">
        <f t="shared" si="54"/>
        <v>0.17420096774193553</v>
      </c>
      <c r="AB203" s="22">
        <f t="shared" si="55"/>
        <v>3185103.7007090119</v>
      </c>
      <c r="AC203" s="10">
        <v>1130</v>
      </c>
      <c r="AD203" s="6">
        <v>1939</v>
      </c>
      <c r="AE203" s="6">
        <f t="shared" si="48"/>
        <v>77</v>
      </c>
      <c r="AF203" s="6" t="s">
        <v>37</v>
      </c>
    </row>
    <row r="204" spans="1:32" x14ac:dyDescent="0.2">
      <c r="A204">
        <v>34</v>
      </c>
      <c r="B204" s="6" t="s">
        <v>654</v>
      </c>
      <c r="C204" s="6" t="s">
        <v>22</v>
      </c>
      <c r="D204" s="6" t="s">
        <v>23</v>
      </c>
      <c r="E204" s="6" t="s">
        <v>2767</v>
      </c>
      <c r="F204" s="6" t="s">
        <v>2771</v>
      </c>
      <c r="G204" s="6">
        <v>71</v>
      </c>
      <c r="H204" s="6">
        <v>81</v>
      </c>
      <c r="I204" s="7">
        <v>42595</v>
      </c>
      <c r="J204" s="7">
        <v>42606</v>
      </c>
      <c r="K204" s="7" t="s">
        <v>2540</v>
      </c>
      <c r="L204" s="17">
        <f t="shared" si="43"/>
        <v>272.20999999999998</v>
      </c>
      <c r="M204" s="20">
        <f t="shared" si="49"/>
        <v>0.87502296021454029</v>
      </c>
      <c r="N204" s="6" t="s">
        <v>24</v>
      </c>
      <c r="O204" s="6">
        <v>5550000</v>
      </c>
      <c r="P204" s="6">
        <v>5550000</v>
      </c>
      <c r="Q204" s="6">
        <f t="shared" si="44"/>
        <v>0</v>
      </c>
      <c r="R204" s="8">
        <f t="shared" si="45"/>
        <v>0</v>
      </c>
      <c r="S204" s="6"/>
      <c r="T204" s="9">
        <f t="shared" si="52"/>
        <v>78169.014084507042</v>
      </c>
      <c r="U204" s="6">
        <v>78169</v>
      </c>
      <c r="V204" s="9">
        <f t="shared" si="46"/>
        <v>-1.4084507041843608E-2</v>
      </c>
      <c r="W204" s="8">
        <f t="shared" si="47"/>
        <v>-1.8018018017493624E-7</v>
      </c>
      <c r="X204" s="22">
        <f t="shared" si="50"/>
        <v>68399.682101277445</v>
      </c>
      <c r="Y204" s="22">
        <f t="shared" si="51"/>
        <v>68399.669777010393</v>
      </c>
      <c r="Z204" s="22">
        <f t="shared" si="53"/>
        <v>-1.2324267052463256E-2</v>
      </c>
      <c r="AA204" s="8">
        <f t="shared" si="54"/>
        <v>-1.8018018028526898E-7</v>
      </c>
      <c r="AB204" s="22">
        <f t="shared" si="55"/>
        <v>4856376.5541677382</v>
      </c>
      <c r="AC204" s="10">
        <v>3636</v>
      </c>
      <c r="AD204" s="6">
        <v>2013</v>
      </c>
      <c r="AE204" s="6">
        <f t="shared" si="48"/>
        <v>3</v>
      </c>
      <c r="AF204" s="6" t="s">
        <v>112</v>
      </c>
    </row>
    <row r="205" spans="1:32" x14ac:dyDescent="0.2">
      <c r="A205">
        <v>34</v>
      </c>
      <c r="B205" s="6" t="s">
        <v>2412</v>
      </c>
      <c r="C205" s="6" t="s">
        <v>22</v>
      </c>
      <c r="D205" s="6" t="s">
        <v>23</v>
      </c>
      <c r="E205" s="6" t="s">
        <v>2767</v>
      </c>
      <c r="F205" s="6" t="s">
        <v>2771</v>
      </c>
      <c r="G205" s="6">
        <v>129</v>
      </c>
      <c r="H205" s="6">
        <v>148</v>
      </c>
      <c r="I205" s="7">
        <v>42595</v>
      </c>
      <c r="J205" s="7">
        <v>42606</v>
      </c>
      <c r="K205" s="7" t="s">
        <v>2540</v>
      </c>
      <c r="L205" s="17">
        <f t="shared" si="43"/>
        <v>272.20999999999998</v>
      </c>
      <c r="M205" s="20">
        <f t="shared" si="49"/>
        <v>0.87502296021454029</v>
      </c>
      <c r="N205" s="6" t="s">
        <v>24</v>
      </c>
      <c r="O205" s="6">
        <v>6900000</v>
      </c>
      <c r="P205" s="6">
        <v>8250000</v>
      </c>
      <c r="Q205" s="6">
        <f t="shared" si="44"/>
        <v>1350000</v>
      </c>
      <c r="R205" s="8">
        <f t="shared" si="45"/>
        <v>0.19565217391304349</v>
      </c>
      <c r="S205" s="6"/>
      <c r="T205" s="9">
        <f t="shared" si="52"/>
        <v>53488.372093023259</v>
      </c>
      <c r="U205" s="6">
        <v>63953</v>
      </c>
      <c r="V205" s="9">
        <f t="shared" si="46"/>
        <v>10464.627906976741</v>
      </c>
      <c r="W205" s="8">
        <f t="shared" si="47"/>
        <v>0.19564304347826078</v>
      </c>
      <c r="X205" s="22">
        <f t="shared" si="50"/>
        <v>46803.553685894018</v>
      </c>
      <c r="Y205" s="22">
        <f t="shared" si="51"/>
        <v>55960.343374600496</v>
      </c>
      <c r="Z205" s="22">
        <f t="shared" si="53"/>
        <v>9156.789688706478</v>
      </c>
      <c r="AA205" s="8">
        <f t="shared" si="54"/>
        <v>0.19564304347826084</v>
      </c>
      <c r="AB205" s="22">
        <f t="shared" si="55"/>
        <v>7218884.2953234641</v>
      </c>
      <c r="AC205" s="10">
        <v>1313</v>
      </c>
      <c r="AD205" s="6">
        <v>2006</v>
      </c>
      <c r="AE205" s="6">
        <f t="shared" si="48"/>
        <v>10</v>
      </c>
      <c r="AF205" s="6" t="s">
        <v>112</v>
      </c>
    </row>
    <row r="206" spans="1:32" x14ac:dyDescent="0.2">
      <c r="A206">
        <v>34</v>
      </c>
      <c r="B206" s="6" t="s">
        <v>1010</v>
      </c>
      <c r="C206" s="6" t="s">
        <v>22</v>
      </c>
      <c r="D206" s="6" t="s">
        <v>23</v>
      </c>
      <c r="E206" s="6" t="s">
        <v>2767</v>
      </c>
      <c r="F206" s="6" t="s">
        <v>2771</v>
      </c>
      <c r="G206" s="6">
        <v>88</v>
      </c>
      <c r="H206" s="6">
        <v>100</v>
      </c>
      <c r="I206" s="7">
        <v>42596</v>
      </c>
      <c r="J206" s="7">
        <v>42606</v>
      </c>
      <c r="K206" s="7" t="s">
        <v>2540</v>
      </c>
      <c r="L206" s="17">
        <f t="shared" si="43"/>
        <v>272.20999999999998</v>
      </c>
      <c r="M206" s="20">
        <f t="shared" si="49"/>
        <v>0.87502296021454029</v>
      </c>
      <c r="N206" s="6" t="s">
        <v>36</v>
      </c>
      <c r="O206" s="6">
        <v>4900000</v>
      </c>
      <c r="P206" s="6">
        <v>5350000</v>
      </c>
      <c r="Q206" s="6">
        <f t="shared" si="44"/>
        <v>450000</v>
      </c>
      <c r="R206" s="8">
        <f t="shared" si="45"/>
        <v>9.1836734693877556E-2</v>
      </c>
      <c r="S206" s="6"/>
      <c r="T206" s="9">
        <f t="shared" si="52"/>
        <v>55681.818181818184</v>
      </c>
      <c r="U206" s="6">
        <v>60795</v>
      </c>
      <c r="V206" s="9">
        <f t="shared" si="46"/>
        <v>5113.1818181818162</v>
      </c>
      <c r="W206" s="8">
        <f t="shared" si="47"/>
        <v>9.1828571428571384E-2</v>
      </c>
      <c r="X206" s="22">
        <f t="shared" si="50"/>
        <v>48722.869375582362</v>
      </c>
      <c r="Y206" s="22">
        <f t="shared" si="51"/>
        <v>53197.02086624298</v>
      </c>
      <c r="Z206" s="22">
        <f t="shared" si="53"/>
        <v>4474.1514906606171</v>
      </c>
      <c r="AA206" s="8">
        <f t="shared" si="54"/>
        <v>9.1828571428571357E-2</v>
      </c>
      <c r="AB206" s="22">
        <f t="shared" si="55"/>
        <v>4681337.8362293821</v>
      </c>
      <c r="AC206" s="10">
        <v>4852</v>
      </c>
      <c r="AD206" s="6">
        <v>2003</v>
      </c>
      <c r="AE206" s="6">
        <f t="shared" si="48"/>
        <v>13</v>
      </c>
      <c r="AF206" s="6" t="s">
        <v>130</v>
      </c>
    </row>
    <row r="207" spans="1:32" x14ac:dyDescent="0.2">
      <c r="A207">
        <v>34</v>
      </c>
      <c r="B207" s="6" t="s">
        <v>829</v>
      </c>
      <c r="C207" s="6" t="s">
        <v>22</v>
      </c>
      <c r="D207" s="6" t="s">
        <v>23</v>
      </c>
      <c r="E207" s="6" t="s">
        <v>2767</v>
      </c>
      <c r="F207" s="6" t="s">
        <v>2771</v>
      </c>
      <c r="G207" s="6">
        <v>52</v>
      </c>
      <c r="H207" s="6">
        <v>59</v>
      </c>
      <c r="I207" s="7">
        <v>42596</v>
      </c>
      <c r="J207" s="7">
        <v>42606</v>
      </c>
      <c r="K207" s="7" t="s">
        <v>2540</v>
      </c>
      <c r="L207" s="17">
        <f t="shared" si="43"/>
        <v>272.20999999999998</v>
      </c>
      <c r="M207" s="20">
        <f t="shared" si="49"/>
        <v>0.87502296021454029</v>
      </c>
      <c r="N207" s="6" t="s">
        <v>36</v>
      </c>
      <c r="O207" s="6">
        <v>3000000</v>
      </c>
      <c r="P207" s="6">
        <v>3650000</v>
      </c>
      <c r="Q207" s="6">
        <f t="shared" si="44"/>
        <v>650000</v>
      </c>
      <c r="R207" s="8">
        <f t="shared" si="45"/>
        <v>0.21666666666666667</v>
      </c>
      <c r="S207" s="6"/>
      <c r="T207" s="9">
        <f t="shared" si="52"/>
        <v>57692.307692307695</v>
      </c>
      <c r="U207" s="6">
        <v>70192</v>
      </c>
      <c r="V207" s="9">
        <f t="shared" si="46"/>
        <v>12499.692307692305</v>
      </c>
      <c r="W207" s="8">
        <f t="shared" si="47"/>
        <v>0.21666133333333326</v>
      </c>
      <c r="X207" s="22">
        <f t="shared" si="50"/>
        <v>50482.093858531174</v>
      </c>
      <c r="Y207" s="22">
        <f t="shared" si="51"/>
        <v>61419.611623379009</v>
      </c>
      <c r="Z207" s="22">
        <f t="shared" si="53"/>
        <v>10937.517764847835</v>
      </c>
      <c r="AA207" s="8">
        <f t="shared" si="54"/>
        <v>0.21666133333333318</v>
      </c>
      <c r="AB207" s="22">
        <f t="shared" si="55"/>
        <v>3193819.8044157084</v>
      </c>
      <c r="AC207" s="10">
        <v>1426</v>
      </c>
      <c r="AD207" s="6">
        <v>1984</v>
      </c>
      <c r="AE207" s="6">
        <f t="shared" si="48"/>
        <v>32</v>
      </c>
      <c r="AF207" s="6" t="s">
        <v>523</v>
      </c>
    </row>
    <row r="208" spans="1:32" x14ac:dyDescent="0.2">
      <c r="A208">
        <v>34</v>
      </c>
      <c r="B208" s="6" t="s">
        <v>119</v>
      </c>
      <c r="C208" s="6" t="s">
        <v>22</v>
      </c>
      <c r="D208" s="6" t="s">
        <v>23</v>
      </c>
      <c r="E208" s="6" t="s">
        <v>2767</v>
      </c>
      <c r="F208" s="6" t="s">
        <v>2771</v>
      </c>
      <c r="G208" s="6">
        <v>27</v>
      </c>
      <c r="H208" s="6">
        <v>30</v>
      </c>
      <c r="I208" s="7">
        <v>42596</v>
      </c>
      <c r="J208" s="7">
        <v>42606</v>
      </c>
      <c r="K208" s="7" t="s">
        <v>2540</v>
      </c>
      <c r="L208" s="17">
        <f t="shared" si="43"/>
        <v>272.20999999999998</v>
      </c>
      <c r="M208" s="20">
        <f t="shared" si="49"/>
        <v>0.87502296021454029</v>
      </c>
      <c r="N208" s="6" t="s">
        <v>36</v>
      </c>
      <c r="O208" s="6">
        <v>2490000</v>
      </c>
      <c r="P208" s="6">
        <v>3000000</v>
      </c>
      <c r="Q208" s="6">
        <f t="shared" si="44"/>
        <v>510000</v>
      </c>
      <c r="R208" s="8">
        <f t="shared" si="45"/>
        <v>0.20481927710843373</v>
      </c>
      <c r="S208" s="6"/>
      <c r="T208" s="9">
        <f t="shared" si="52"/>
        <v>92222.222222222219</v>
      </c>
      <c r="U208" s="6">
        <v>111111</v>
      </c>
      <c r="V208" s="9">
        <f t="shared" si="46"/>
        <v>18888.777777777781</v>
      </c>
      <c r="W208" s="8">
        <f t="shared" si="47"/>
        <v>0.20481807228915666</v>
      </c>
      <c r="X208" s="22">
        <f t="shared" si="50"/>
        <v>80696.561886452051</v>
      </c>
      <c r="Y208" s="22">
        <f t="shared" si="51"/>
        <v>97224.676132397784</v>
      </c>
      <c r="Z208" s="22">
        <f t="shared" si="53"/>
        <v>16528.114245945733</v>
      </c>
      <c r="AA208" s="8">
        <f t="shared" si="54"/>
        <v>0.20481807228915658</v>
      </c>
      <c r="AB208" s="22">
        <f t="shared" si="55"/>
        <v>2625066.25557474</v>
      </c>
      <c r="AC208" s="6">
        <v>587</v>
      </c>
      <c r="AD208" s="6">
        <v>1898</v>
      </c>
      <c r="AE208" s="6">
        <f t="shared" si="48"/>
        <v>118</v>
      </c>
      <c r="AF208" s="6" t="s">
        <v>120</v>
      </c>
    </row>
    <row r="209" spans="1:32" x14ac:dyDescent="0.2">
      <c r="A209">
        <v>34</v>
      </c>
      <c r="B209" s="6" t="s">
        <v>547</v>
      </c>
      <c r="C209" s="6" t="s">
        <v>22</v>
      </c>
      <c r="D209" s="6" t="s">
        <v>23</v>
      </c>
      <c r="E209" s="6" t="s">
        <v>2767</v>
      </c>
      <c r="F209" s="6" t="s">
        <v>2771</v>
      </c>
      <c r="G209" s="6">
        <v>45</v>
      </c>
      <c r="H209" s="6">
        <v>51</v>
      </c>
      <c r="I209" s="7">
        <v>42595</v>
      </c>
      <c r="J209" s="7">
        <v>42608</v>
      </c>
      <c r="K209" s="7" t="s">
        <v>2540</v>
      </c>
      <c r="L209" s="17">
        <f t="shared" si="43"/>
        <v>272.20999999999998</v>
      </c>
      <c r="M209" s="20">
        <f t="shared" si="49"/>
        <v>0.87502296021454029</v>
      </c>
      <c r="N209" s="6" t="s">
        <v>57</v>
      </c>
      <c r="O209" s="6">
        <v>3750000</v>
      </c>
      <c r="P209" s="6">
        <v>3950000</v>
      </c>
      <c r="Q209" s="6">
        <f t="shared" si="44"/>
        <v>200000</v>
      </c>
      <c r="R209" s="8">
        <f t="shared" si="45"/>
        <v>5.3333333333333337E-2</v>
      </c>
      <c r="S209" s="6">
        <v>12300</v>
      </c>
      <c r="T209" s="9">
        <f t="shared" si="52"/>
        <v>83606.666666666672</v>
      </c>
      <c r="U209" s="6">
        <v>88051</v>
      </c>
      <c r="V209" s="9">
        <f t="shared" si="46"/>
        <v>4444.3333333333285</v>
      </c>
      <c r="W209" s="8">
        <f t="shared" si="47"/>
        <v>5.3157642931185647E-2</v>
      </c>
      <c r="X209" s="22">
        <f t="shared" si="50"/>
        <v>73157.752960337006</v>
      </c>
      <c r="Y209" s="22">
        <f t="shared" si="51"/>
        <v>77046.646669850481</v>
      </c>
      <c r="Z209" s="22">
        <f t="shared" si="53"/>
        <v>3888.8937095134752</v>
      </c>
      <c r="AA209" s="8">
        <f t="shared" si="54"/>
        <v>5.3157642931185523E-2</v>
      </c>
      <c r="AB209" s="22">
        <f t="shared" si="55"/>
        <v>3467099.1001432715</v>
      </c>
      <c r="AC209" s="10">
        <v>3679</v>
      </c>
      <c r="AD209" s="6">
        <v>2013</v>
      </c>
      <c r="AE209" s="6">
        <f t="shared" si="48"/>
        <v>3</v>
      </c>
      <c r="AF209" s="6" t="s">
        <v>37</v>
      </c>
    </row>
    <row r="210" spans="1:32" x14ac:dyDescent="0.2">
      <c r="A210">
        <v>35</v>
      </c>
      <c r="B210" s="6" t="s">
        <v>1063</v>
      </c>
      <c r="C210" s="6" t="s">
        <v>22</v>
      </c>
      <c r="D210" s="6" t="s">
        <v>23</v>
      </c>
      <c r="E210" s="6" t="s">
        <v>2767</v>
      </c>
      <c r="F210" s="6" t="s">
        <v>2771</v>
      </c>
      <c r="G210" s="6">
        <v>57</v>
      </c>
      <c r="H210" s="6">
        <v>69</v>
      </c>
      <c r="I210" s="7">
        <v>42601</v>
      </c>
      <c r="J210" s="7">
        <v>42611</v>
      </c>
      <c r="K210" s="7" t="s">
        <v>2540</v>
      </c>
      <c r="L210" s="17">
        <f t="shared" si="43"/>
        <v>272.20999999999998</v>
      </c>
      <c r="M210" s="20">
        <f t="shared" si="49"/>
        <v>0.87502296021454029</v>
      </c>
      <c r="N210" s="6" t="s">
        <v>36</v>
      </c>
      <c r="O210" s="6">
        <v>2890000</v>
      </c>
      <c r="P210" s="6">
        <v>3150000</v>
      </c>
      <c r="Q210" s="6">
        <f t="shared" si="44"/>
        <v>260000</v>
      </c>
      <c r="R210" s="8">
        <f t="shared" si="45"/>
        <v>8.9965397923875437E-2</v>
      </c>
      <c r="S210" s="6"/>
      <c r="T210" s="9">
        <f t="shared" si="52"/>
        <v>50701.754385964916</v>
      </c>
      <c r="U210" s="6">
        <v>55263</v>
      </c>
      <c r="V210" s="9">
        <f t="shared" si="46"/>
        <v>4561.2456140350841</v>
      </c>
      <c r="W210" s="8">
        <f t="shared" si="47"/>
        <v>8.996228373702414E-2</v>
      </c>
      <c r="X210" s="22">
        <f t="shared" si="50"/>
        <v>44365.199210877574</v>
      </c>
      <c r="Y210" s="22">
        <f t="shared" si="51"/>
        <v>48356.393850336142</v>
      </c>
      <c r="Z210" s="22">
        <f t="shared" si="53"/>
        <v>3991.1946394585684</v>
      </c>
      <c r="AA210" s="8">
        <f t="shared" si="54"/>
        <v>8.9962283737024154E-2</v>
      </c>
      <c r="AB210" s="22">
        <f t="shared" si="55"/>
        <v>2756314.4494691603</v>
      </c>
      <c r="AC210" s="6">
        <v>449</v>
      </c>
      <c r="AD210" s="6">
        <v>1875</v>
      </c>
      <c r="AE210" s="6">
        <f t="shared" si="48"/>
        <v>141</v>
      </c>
      <c r="AF210" s="6" t="s">
        <v>37</v>
      </c>
    </row>
    <row r="211" spans="1:32" x14ac:dyDescent="0.2">
      <c r="A211">
        <v>35</v>
      </c>
      <c r="B211" s="6" t="s">
        <v>1725</v>
      </c>
      <c r="C211" s="6" t="s">
        <v>22</v>
      </c>
      <c r="D211" s="6" t="s">
        <v>23</v>
      </c>
      <c r="E211" s="6" t="s">
        <v>2767</v>
      </c>
      <c r="F211" s="6" t="s">
        <v>2771</v>
      </c>
      <c r="G211" s="6">
        <v>76</v>
      </c>
      <c r="H211" s="6">
        <v>83</v>
      </c>
      <c r="I211" s="7">
        <v>42600</v>
      </c>
      <c r="J211" s="7">
        <v>42612</v>
      </c>
      <c r="K211" s="7" t="s">
        <v>2540</v>
      </c>
      <c r="L211" s="17">
        <f t="shared" si="43"/>
        <v>272.20999999999998</v>
      </c>
      <c r="M211" s="20">
        <f t="shared" si="49"/>
        <v>0.87502296021454029</v>
      </c>
      <c r="N211" s="6" t="s">
        <v>32</v>
      </c>
      <c r="O211" s="6">
        <v>3900000</v>
      </c>
      <c r="P211" s="6">
        <v>4150000</v>
      </c>
      <c r="Q211" s="6">
        <f t="shared" si="44"/>
        <v>250000</v>
      </c>
      <c r="R211" s="8">
        <f t="shared" si="45"/>
        <v>6.4102564102564097E-2</v>
      </c>
      <c r="S211" s="6"/>
      <c r="T211" s="9">
        <f t="shared" si="52"/>
        <v>51315.789473684214</v>
      </c>
      <c r="U211" s="6">
        <v>54605</v>
      </c>
      <c r="V211" s="9">
        <f t="shared" si="46"/>
        <v>3289.2105263157864</v>
      </c>
      <c r="W211" s="8">
        <f t="shared" si="47"/>
        <v>6.4097435897435828E-2</v>
      </c>
      <c r="X211" s="22">
        <f t="shared" si="50"/>
        <v>44902.494011009308</v>
      </c>
      <c r="Y211" s="22">
        <f t="shared" si="51"/>
        <v>47780.628742514971</v>
      </c>
      <c r="Z211" s="22">
        <f t="shared" si="53"/>
        <v>2878.1347315056628</v>
      </c>
      <c r="AA211" s="8">
        <f t="shared" si="54"/>
        <v>6.4097435897435773E-2</v>
      </c>
      <c r="AB211" s="22">
        <f t="shared" si="55"/>
        <v>3631327.7844311376</v>
      </c>
      <c r="AC211" s="10">
        <v>6779</v>
      </c>
      <c r="AD211" s="6">
        <v>2016</v>
      </c>
      <c r="AE211" s="6">
        <f t="shared" si="48"/>
        <v>0</v>
      </c>
      <c r="AF211" s="6" t="s">
        <v>67</v>
      </c>
    </row>
    <row r="212" spans="1:32" x14ac:dyDescent="0.2">
      <c r="A212">
        <v>35</v>
      </c>
      <c r="B212" s="6" t="s">
        <v>382</v>
      </c>
      <c r="C212" s="6" t="s">
        <v>22</v>
      </c>
      <c r="D212" s="6" t="s">
        <v>23</v>
      </c>
      <c r="E212" s="6" t="s">
        <v>2767</v>
      </c>
      <c r="F212" s="6" t="s">
        <v>2771</v>
      </c>
      <c r="G212" s="6">
        <v>39</v>
      </c>
      <c r="H212" s="6">
        <v>43</v>
      </c>
      <c r="I212" s="7">
        <v>42600</v>
      </c>
      <c r="J212" s="7">
        <v>42612</v>
      </c>
      <c r="K212" s="7" t="s">
        <v>2540</v>
      </c>
      <c r="L212" s="17">
        <f t="shared" si="43"/>
        <v>272.20999999999998</v>
      </c>
      <c r="M212" s="20">
        <f t="shared" si="49"/>
        <v>0.87502296021454029</v>
      </c>
      <c r="N212" s="6" t="s">
        <v>32</v>
      </c>
      <c r="O212" s="6">
        <v>4000000</v>
      </c>
      <c r="P212" s="6">
        <v>4170000</v>
      </c>
      <c r="Q212" s="6">
        <f t="shared" si="44"/>
        <v>170000</v>
      </c>
      <c r="R212" s="8">
        <f t="shared" si="45"/>
        <v>4.2500000000000003E-2</v>
      </c>
      <c r="S212" s="6"/>
      <c r="T212" s="9">
        <f t="shared" si="52"/>
        <v>102564.10256410256</v>
      </c>
      <c r="U212" s="6">
        <v>106923</v>
      </c>
      <c r="V212" s="9">
        <f t="shared" si="46"/>
        <v>4358.8974358974374</v>
      </c>
      <c r="W212" s="8">
        <f t="shared" si="47"/>
        <v>4.2499250000000016E-2</v>
      </c>
      <c r="X212" s="22">
        <f t="shared" si="50"/>
        <v>89745.944637388748</v>
      </c>
      <c r="Y212" s="22">
        <f t="shared" si="51"/>
        <v>93560.079975019296</v>
      </c>
      <c r="Z212" s="22">
        <f t="shared" si="53"/>
        <v>3814.1353376305487</v>
      </c>
      <c r="AA212" s="8">
        <f t="shared" si="54"/>
        <v>4.2499250000000058E-2</v>
      </c>
      <c r="AB212" s="22">
        <f t="shared" si="55"/>
        <v>3648843.1190257524</v>
      </c>
      <c r="AC212" s="10">
        <v>1965</v>
      </c>
      <c r="AD212" s="6">
        <v>2015</v>
      </c>
      <c r="AE212" s="6">
        <f t="shared" si="48"/>
        <v>1</v>
      </c>
      <c r="AF212" s="6" t="s">
        <v>206</v>
      </c>
    </row>
    <row r="213" spans="1:32" x14ac:dyDescent="0.2">
      <c r="A213">
        <v>35</v>
      </c>
      <c r="B213" s="6" t="s">
        <v>401</v>
      </c>
      <c r="C213" s="6" t="s">
        <v>22</v>
      </c>
      <c r="D213" s="6" t="s">
        <v>23</v>
      </c>
      <c r="E213" s="6" t="s">
        <v>2767</v>
      </c>
      <c r="F213" s="6" t="s">
        <v>2771</v>
      </c>
      <c r="G213" s="6">
        <v>40</v>
      </c>
      <c r="H213" s="6">
        <v>44</v>
      </c>
      <c r="I213" s="7">
        <v>42602</v>
      </c>
      <c r="J213" s="7">
        <v>42612</v>
      </c>
      <c r="K213" s="7" t="s">
        <v>2540</v>
      </c>
      <c r="L213" s="17">
        <f t="shared" si="43"/>
        <v>272.20999999999998</v>
      </c>
      <c r="M213" s="20">
        <f t="shared" si="49"/>
        <v>0.87502296021454029</v>
      </c>
      <c r="N213" s="6" t="s">
        <v>36</v>
      </c>
      <c r="O213" s="6">
        <v>2700000</v>
      </c>
      <c r="P213" s="6">
        <v>3600000</v>
      </c>
      <c r="Q213" s="6">
        <f t="shared" si="44"/>
        <v>900000</v>
      </c>
      <c r="R213" s="8">
        <f t="shared" si="45"/>
        <v>0.33333333333333331</v>
      </c>
      <c r="S213" s="6"/>
      <c r="T213" s="9">
        <f t="shared" si="52"/>
        <v>67500</v>
      </c>
      <c r="U213" s="6">
        <v>90000</v>
      </c>
      <c r="V213" s="9">
        <f t="shared" si="46"/>
        <v>22500</v>
      </c>
      <c r="W213" s="8">
        <f t="shared" si="47"/>
        <v>0.33333333333333331</v>
      </c>
      <c r="X213" s="22">
        <f t="shared" si="50"/>
        <v>59064.04981448147</v>
      </c>
      <c r="Y213" s="22">
        <f t="shared" si="51"/>
        <v>78752.066419308627</v>
      </c>
      <c r="Z213" s="22">
        <f t="shared" si="53"/>
        <v>19688.016604827157</v>
      </c>
      <c r="AA213" s="8">
        <f t="shared" si="54"/>
        <v>0.33333333333333331</v>
      </c>
      <c r="AB213" s="22">
        <f t="shared" si="55"/>
        <v>3150082.6567723453</v>
      </c>
      <c r="AC213" s="10">
        <v>2412</v>
      </c>
      <c r="AD213" s="6">
        <v>2007</v>
      </c>
      <c r="AE213" s="6">
        <f t="shared" si="48"/>
        <v>9</v>
      </c>
      <c r="AF213" s="6" t="s">
        <v>29</v>
      </c>
    </row>
    <row r="214" spans="1:32" x14ac:dyDescent="0.2">
      <c r="A214">
        <v>35</v>
      </c>
      <c r="B214" s="6" t="s">
        <v>1523</v>
      </c>
      <c r="C214" s="6" t="s">
        <v>22</v>
      </c>
      <c r="D214" s="6" t="s">
        <v>23</v>
      </c>
      <c r="E214" s="6" t="s">
        <v>2767</v>
      </c>
      <c r="F214" s="6" t="s">
        <v>2771</v>
      </c>
      <c r="G214" s="6">
        <v>70</v>
      </c>
      <c r="H214" s="6">
        <v>78</v>
      </c>
      <c r="I214" s="7">
        <v>42602</v>
      </c>
      <c r="J214" s="7">
        <v>42612</v>
      </c>
      <c r="K214" s="7" t="s">
        <v>2540</v>
      </c>
      <c r="L214" s="17">
        <f t="shared" si="43"/>
        <v>272.20999999999998</v>
      </c>
      <c r="M214" s="20">
        <f t="shared" si="49"/>
        <v>0.87502296021454029</v>
      </c>
      <c r="N214" s="6" t="s">
        <v>36</v>
      </c>
      <c r="O214" s="6">
        <v>4450000</v>
      </c>
      <c r="P214" s="6">
        <v>4800000</v>
      </c>
      <c r="Q214" s="6">
        <f t="shared" si="44"/>
        <v>350000</v>
      </c>
      <c r="R214" s="8">
        <f t="shared" si="45"/>
        <v>7.8651685393258425E-2</v>
      </c>
      <c r="S214" s="6"/>
      <c r="T214" s="9">
        <f t="shared" si="52"/>
        <v>63571.428571428572</v>
      </c>
      <c r="U214" s="6">
        <v>68571</v>
      </c>
      <c r="V214" s="9">
        <f t="shared" si="46"/>
        <v>4999.5714285714275</v>
      </c>
      <c r="W214" s="8">
        <f t="shared" si="47"/>
        <v>7.8644943820224703E-2</v>
      </c>
      <c r="X214" s="22">
        <f t="shared" si="50"/>
        <v>55626.459613638632</v>
      </c>
      <c r="Y214" s="22">
        <f t="shared" si="51"/>
        <v>60001.199404871244</v>
      </c>
      <c r="Z214" s="22">
        <f t="shared" si="53"/>
        <v>4374.7397912326123</v>
      </c>
      <c r="AA214" s="8">
        <f t="shared" si="54"/>
        <v>7.8644943820224772E-2</v>
      </c>
      <c r="AB214" s="22">
        <f t="shared" si="55"/>
        <v>4200083.9583409866</v>
      </c>
      <c r="AC214" s="6">
        <v>681</v>
      </c>
      <c r="AD214" s="6">
        <v>2007</v>
      </c>
      <c r="AE214" s="6">
        <f t="shared" si="48"/>
        <v>9</v>
      </c>
      <c r="AF214" s="6" t="s">
        <v>25</v>
      </c>
    </row>
    <row r="215" spans="1:32" x14ac:dyDescent="0.2">
      <c r="A215">
        <v>35</v>
      </c>
      <c r="B215" s="6" t="s">
        <v>2412</v>
      </c>
      <c r="C215" s="6" t="s">
        <v>22</v>
      </c>
      <c r="D215" s="6" t="s">
        <v>23</v>
      </c>
      <c r="E215" s="6" t="s">
        <v>2767</v>
      </c>
      <c r="F215" s="6" t="s">
        <v>2771</v>
      </c>
      <c r="G215" s="6">
        <v>138</v>
      </c>
      <c r="H215" s="6">
        <v>164</v>
      </c>
      <c r="I215" s="7">
        <v>42601</v>
      </c>
      <c r="J215" s="7">
        <v>42612</v>
      </c>
      <c r="K215" s="7" t="s">
        <v>2540</v>
      </c>
      <c r="L215" s="17">
        <f t="shared" si="43"/>
        <v>272.20999999999998</v>
      </c>
      <c r="M215" s="20">
        <f t="shared" si="49"/>
        <v>0.87502296021454029</v>
      </c>
      <c r="N215" s="6" t="s">
        <v>24</v>
      </c>
      <c r="O215" s="6">
        <v>6500000</v>
      </c>
      <c r="P215" s="6">
        <v>8000000</v>
      </c>
      <c r="Q215" s="6">
        <f t="shared" si="44"/>
        <v>1500000</v>
      </c>
      <c r="R215" s="8">
        <f t="shared" si="45"/>
        <v>0.23076923076923078</v>
      </c>
      <c r="S215" s="6"/>
      <c r="T215" s="9">
        <f t="shared" si="52"/>
        <v>47101.44927536232</v>
      </c>
      <c r="U215" s="6">
        <v>57971</v>
      </c>
      <c r="V215" s="9">
        <f t="shared" si="46"/>
        <v>10869.55072463768</v>
      </c>
      <c r="W215" s="8">
        <f t="shared" si="47"/>
        <v>0.23076892307692304</v>
      </c>
      <c r="X215" s="22">
        <f t="shared" si="50"/>
        <v>41214.849575322551</v>
      </c>
      <c r="Y215" s="22">
        <f t="shared" si="51"/>
        <v>50725.956026597116</v>
      </c>
      <c r="Z215" s="22">
        <f t="shared" si="53"/>
        <v>9511.1064512745652</v>
      </c>
      <c r="AA215" s="8">
        <f t="shared" si="54"/>
        <v>0.23076892307692307</v>
      </c>
      <c r="AB215" s="22">
        <f t="shared" si="55"/>
        <v>7000181.9316704022</v>
      </c>
      <c r="AC215" s="10">
        <v>1313</v>
      </c>
      <c r="AD215" s="6">
        <v>2006</v>
      </c>
      <c r="AE215" s="6">
        <f t="shared" si="48"/>
        <v>10</v>
      </c>
      <c r="AF215" s="6" t="s">
        <v>37</v>
      </c>
    </row>
    <row r="216" spans="1:32" x14ac:dyDescent="0.2">
      <c r="A216">
        <v>35</v>
      </c>
      <c r="B216" s="6" t="s">
        <v>866</v>
      </c>
      <c r="C216" s="6" t="s">
        <v>22</v>
      </c>
      <c r="D216" s="6" t="s">
        <v>23</v>
      </c>
      <c r="E216" s="6" t="s">
        <v>2767</v>
      </c>
      <c r="F216" s="6" t="s">
        <v>2771</v>
      </c>
      <c r="G216" s="6">
        <v>53</v>
      </c>
      <c r="H216" s="6">
        <v>59</v>
      </c>
      <c r="I216" s="7">
        <v>42601</v>
      </c>
      <c r="J216" s="7">
        <v>42612</v>
      </c>
      <c r="K216" s="7" t="s">
        <v>2540</v>
      </c>
      <c r="L216" s="17">
        <f t="shared" si="43"/>
        <v>272.20999999999998</v>
      </c>
      <c r="M216" s="20">
        <f t="shared" si="49"/>
        <v>0.87502296021454029</v>
      </c>
      <c r="N216" s="6" t="s">
        <v>24</v>
      </c>
      <c r="O216" s="6">
        <v>2850000</v>
      </c>
      <c r="P216" s="6">
        <v>3600000</v>
      </c>
      <c r="Q216" s="6">
        <f t="shared" si="44"/>
        <v>750000</v>
      </c>
      <c r="R216" s="8">
        <f t="shared" si="45"/>
        <v>0.26315789473684209</v>
      </c>
      <c r="S216" s="6">
        <v>67829</v>
      </c>
      <c r="T216" s="9">
        <f t="shared" si="52"/>
        <v>55053.377358490565</v>
      </c>
      <c r="U216" s="6">
        <v>69204</v>
      </c>
      <c r="V216" s="9">
        <f t="shared" si="46"/>
        <v>14150.622641509435</v>
      </c>
      <c r="W216" s="8">
        <f t="shared" si="47"/>
        <v>0.25703459661275563</v>
      </c>
      <c r="X216" s="22">
        <f t="shared" si="50"/>
        <v>48172.969226034562</v>
      </c>
      <c r="Y216" s="22">
        <f t="shared" si="51"/>
        <v>60555.088938687048</v>
      </c>
      <c r="Z216" s="22">
        <f t="shared" si="53"/>
        <v>12382.119712652486</v>
      </c>
      <c r="AA216" s="8">
        <f t="shared" si="54"/>
        <v>0.25703459661275568</v>
      </c>
      <c r="AB216" s="22">
        <f t="shared" si="55"/>
        <v>3209419.7137504136</v>
      </c>
      <c r="AC216" s="10">
        <v>3894</v>
      </c>
      <c r="AD216" s="6">
        <v>1988</v>
      </c>
      <c r="AE216" s="6">
        <f t="shared" si="48"/>
        <v>28</v>
      </c>
      <c r="AF216" s="6" t="s">
        <v>37</v>
      </c>
    </row>
    <row r="217" spans="1:32" x14ac:dyDescent="0.2">
      <c r="A217">
        <v>35</v>
      </c>
      <c r="B217" s="6" t="s">
        <v>1754</v>
      </c>
      <c r="C217" s="6" t="s">
        <v>22</v>
      </c>
      <c r="D217" s="6" t="s">
        <v>23</v>
      </c>
      <c r="E217" s="6" t="s">
        <v>2767</v>
      </c>
      <c r="F217" s="6" t="s">
        <v>2771</v>
      </c>
      <c r="G217" s="6">
        <v>77</v>
      </c>
      <c r="H217" s="6">
        <v>86</v>
      </c>
      <c r="I217" s="7">
        <v>42601</v>
      </c>
      <c r="J217" s="7">
        <v>42612</v>
      </c>
      <c r="K217" s="7" t="s">
        <v>2540</v>
      </c>
      <c r="L217" s="17">
        <f t="shared" si="43"/>
        <v>272.20999999999998</v>
      </c>
      <c r="M217" s="20">
        <f t="shared" si="49"/>
        <v>0.87502296021454029</v>
      </c>
      <c r="N217" s="6" t="s">
        <v>24</v>
      </c>
      <c r="O217" s="6">
        <v>4500000</v>
      </c>
      <c r="P217" s="6">
        <v>5435000</v>
      </c>
      <c r="Q217" s="6">
        <f t="shared" si="44"/>
        <v>935000</v>
      </c>
      <c r="R217" s="8">
        <f t="shared" si="45"/>
        <v>0.20777777777777778</v>
      </c>
      <c r="S217" s="6">
        <v>77000</v>
      </c>
      <c r="T217" s="9">
        <f t="shared" si="52"/>
        <v>59441.558441558438</v>
      </c>
      <c r="U217" s="6">
        <v>71584</v>
      </c>
      <c r="V217" s="9">
        <f t="shared" si="46"/>
        <v>12142.441558441562</v>
      </c>
      <c r="W217" s="8">
        <f t="shared" si="47"/>
        <v>0.20427528949093299</v>
      </c>
      <c r="X217" s="22">
        <f t="shared" si="50"/>
        <v>52012.728427298061</v>
      </c>
      <c r="Y217" s="22">
        <f t="shared" si="51"/>
        <v>62637.643583997655</v>
      </c>
      <c r="Z217" s="22">
        <f t="shared" si="53"/>
        <v>10624.915156699593</v>
      </c>
      <c r="AA217" s="8">
        <f t="shared" si="54"/>
        <v>0.20427528949093304</v>
      </c>
      <c r="AB217" s="22">
        <f t="shared" si="55"/>
        <v>4823098.5559678199</v>
      </c>
      <c r="AC217" s="10">
        <v>1279</v>
      </c>
      <c r="AD217" s="6">
        <v>1936</v>
      </c>
      <c r="AE217" s="6">
        <f t="shared" si="48"/>
        <v>80</v>
      </c>
      <c r="AF217" s="6" t="s">
        <v>191</v>
      </c>
    </row>
    <row r="218" spans="1:32" x14ac:dyDescent="0.2">
      <c r="A218">
        <v>35</v>
      </c>
      <c r="B218" s="6" t="s">
        <v>286</v>
      </c>
      <c r="C218" s="6" t="s">
        <v>22</v>
      </c>
      <c r="D218" s="6" t="s">
        <v>23</v>
      </c>
      <c r="E218" s="6" t="s">
        <v>2767</v>
      </c>
      <c r="F218" s="6" t="s">
        <v>2771</v>
      </c>
      <c r="G218" s="6">
        <v>68</v>
      </c>
      <c r="H218" s="6">
        <v>78</v>
      </c>
      <c r="I218" s="7">
        <v>42595</v>
      </c>
      <c r="J218" s="7">
        <v>42612</v>
      </c>
      <c r="K218" s="7" t="s">
        <v>2540</v>
      </c>
      <c r="L218" s="17">
        <f t="shared" si="43"/>
        <v>272.20999999999998</v>
      </c>
      <c r="M218" s="20">
        <f t="shared" si="49"/>
        <v>0.87502296021454029</v>
      </c>
      <c r="N218" s="6" t="s">
        <v>242</v>
      </c>
      <c r="O218" s="6">
        <v>4245000</v>
      </c>
      <c r="P218" s="6">
        <v>4400000</v>
      </c>
      <c r="Q218" s="6">
        <f t="shared" si="44"/>
        <v>155000</v>
      </c>
      <c r="R218" s="8">
        <f t="shared" si="45"/>
        <v>3.6513545347467612E-2</v>
      </c>
      <c r="S218" s="6">
        <v>30483</v>
      </c>
      <c r="T218" s="9">
        <f t="shared" si="52"/>
        <v>62874.75</v>
      </c>
      <c r="U218" s="6">
        <v>65154</v>
      </c>
      <c r="V218" s="9">
        <f t="shared" si="46"/>
        <v>2279.25</v>
      </c>
      <c r="W218" s="8">
        <f t="shared" si="47"/>
        <v>3.6250641155630835E-2</v>
      </c>
      <c r="X218" s="22">
        <f t="shared" si="50"/>
        <v>55016.849867749166</v>
      </c>
      <c r="Y218" s="22">
        <f t="shared" si="51"/>
        <v>57011.245949818156</v>
      </c>
      <c r="Z218" s="22">
        <f t="shared" si="53"/>
        <v>1994.3960820689899</v>
      </c>
      <c r="AA218" s="8">
        <f t="shared" si="54"/>
        <v>3.6250641155630821E-2</v>
      </c>
      <c r="AB218" s="22">
        <f t="shared" si="55"/>
        <v>3876764.7245876347</v>
      </c>
      <c r="AC218" s="6">
        <v>724</v>
      </c>
      <c r="AD218" s="6">
        <v>1896</v>
      </c>
      <c r="AE218" s="6">
        <f t="shared" si="48"/>
        <v>120</v>
      </c>
      <c r="AF218" s="6" t="s">
        <v>133</v>
      </c>
    </row>
    <row r="219" spans="1:32" x14ac:dyDescent="0.2">
      <c r="A219">
        <v>35</v>
      </c>
      <c r="B219" s="6" t="s">
        <v>1288</v>
      </c>
      <c r="C219" s="6" t="s">
        <v>22</v>
      </c>
      <c r="D219" s="6" t="s">
        <v>23</v>
      </c>
      <c r="E219" s="6" t="s">
        <v>2767</v>
      </c>
      <c r="F219" s="6" t="s">
        <v>2771</v>
      </c>
      <c r="G219" s="6">
        <v>64</v>
      </c>
      <c r="H219" s="6">
        <v>70</v>
      </c>
      <c r="I219" s="7">
        <v>42601</v>
      </c>
      <c r="J219" s="7">
        <v>42613</v>
      </c>
      <c r="K219" s="7" t="s">
        <v>2540</v>
      </c>
      <c r="L219" s="17">
        <f t="shared" si="43"/>
        <v>272.20999999999998</v>
      </c>
      <c r="M219" s="20">
        <f t="shared" si="49"/>
        <v>0.87502296021454029</v>
      </c>
      <c r="N219" s="6" t="s">
        <v>32</v>
      </c>
      <c r="O219" s="6">
        <v>5200000</v>
      </c>
      <c r="P219" s="6">
        <v>5200000</v>
      </c>
      <c r="Q219" s="6">
        <f t="shared" si="44"/>
        <v>0</v>
      </c>
      <c r="R219" s="8">
        <f t="shared" si="45"/>
        <v>0</v>
      </c>
      <c r="S219" s="6"/>
      <c r="T219" s="9">
        <f t="shared" si="52"/>
        <v>81250</v>
      </c>
      <c r="U219" s="6">
        <v>81250</v>
      </c>
      <c r="V219" s="9">
        <f t="shared" si="46"/>
        <v>0</v>
      </c>
      <c r="W219" s="8">
        <f t="shared" si="47"/>
        <v>0</v>
      </c>
      <c r="X219" s="22">
        <f t="shared" si="50"/>
        <v>71095.615517431404</v>
      </c>
      <c r="Y219" s="22">
        <f t="shared" si="51"/>
        <v>71095.615517431404</v>
      </c>
      <c r="Z219" s="22">
        <f t="shared" si="53"/>
        <v>0</v>
      </c>
      <c r="AA219" s="8">
        <f t="shared" si="54"/>
        <v>0</v>
      </c>
      <c r="AB219" s="22">
        <f t="shared" si="55"/>
        <v>4550119.3931156099</v>
      </c>
      <c r="AC219" s="6"/>
      <c r="AD219" s="6">
        <v>2016</v>
      </c>
      <c r="AE219" s="6">
        <f t="shared" si="48"/>
        <v>0</v>
      </c>
      <c r="AF219" s="6" t="s">
        <v>885</v>
      </c>
    </row>
    <row r="220" spans="1:32" x14ac:dyDescent="0.2">
      <c r="A220">
        <v>35</v>
      </c>
      <c r="B220" s="6" t="s">
        <v>1018</v>
      </c>
      <c r="C220" s="6" t="s">
        <v>22</v>
      </c>
      <c r="D220" s="6" t="s">
        <v>23</v>
      </c>
      <c r="E220" s="6" t="s">
        <v>2767</v>
      </c>
      <c r="F220" s="6" t="s">
        <v>2771</v>
      </c>
      <c r="G220" s="6">
        <v>56</v>
      </c>
      <c r="H220" s="6"/>
      <c r="I220" s="7">
        <v>42593</v>
      </c>
      <c r="J220" s="7">
        <v>42613</v>
      </c>
      <c r="K220" s="7" t="s">
        <v>2540</v>
      </c>
      <c r="L220" s="17">
        <f t="shared" si="43"/>
        <v>272.20999999999998</v>
      </c>
      <c r="M220" s="20">
        <f t="shared" si="49"/>
        <v>0.87502296021454029</v>
      </c>
      <c r="N220" s="6" t="s">
        <v>403</v>
      </c>
      <c r="O220" s="6">
        <v>2950000</v>
      </c>
      <c r="P220" s="6">
        <v>3340838</v>
      </c>
      <c r="Q220" s="6">
        <f t="shared" si="44"/>
        <v>390838</v>
      </c>
      <c r="R220" s="8">
        <f t="shared" si="45"/>
        <v>0.13248745762711864</v>
      </c>
      <c r="S220" s="6">
        <v>15847</v>
      </c>
      <c r="T220" s="9">
        <f t="shared" si="52"/>
        <v>52961.553571428572</v>
      </c>
      <c r="U220" s="6">
        <v>59941</v>
      </c>
      <c r="V220" s="9">
        <f t="shared" si="46"/>
        <v>6979.4464285714275</v>
      </c>
      <c r="W220" s="8">
        <f t="shared" si="47"/>
        <v>0.13178326461209899</v>
      </c>
      <c r="X220" s="22">
        <f t="shared" si="50"/>
        <v>46342.575383632386</v>
      </c>
      <c r="Y220" s="22">
        <f t="shared" si="51"/>
        <v>52449.75125821976</v>
      </c>
      <c r="Z220" s="22">
        <f t="shared" si="53"/>
        <v>6107.175874587374</v>
      </c>
      <c r="AA220" s="8">
        <f t="shared" si="54"/>
        <v>0.13178326461209905</v>
      </c>
      <c r="AB220" s="22">
        <f t="shared" si="55"/>
        <v>2937186.0704603065</v>
      </c>
      <c r="AC220" s="6"/>
      <c r="AD220" s="6">
        <v>1988</v>
      </c>
      <c r="AE220" s="6">
        <f t="shared" si="48"/>
        <v>28</v>
      </c>
      <c r="AF220" s="6" t="s">
        <v>1019</v>
      </c>
    </row>
    <row r="221" spans="1:32" x14ac:dyDescent="0.2">
      <c r="A221">
        <v>35</v>
      </c>
      <c r="B221" s="6" t="s">
        <v>1064</v>
      </c>
      <c r="C221" s="6" t="s">
        <v>22</v>
      </c>
      <c r="D221" s="6" t="s">
        <v>23</v>
      </c>
      <c r="E221" s="6" t="s">
        <v>2767</v>
      </c>
      <c r="F221" s="6" t="s">
        <v>2771</v>
      </c>
      <c r="G221" s="6">
        <v>57</v>
      </c>
      <c r="H221" s="6">
        <v>65</v>
      </c>
      <c r="I221" s="7">
        <v>42601</v>
      </c>
      <c r="J221" s="7">
        <v>42613</v>
      </c>
      <c r="K221" s="7" t="s">
        <v>2540</v>
      </c>
      <c r="L221" s="17">
        <f t="shared" si="43"/>
        <v>272.20999999999998</v>
      </c>
      <c r="M221" s="20">
        <f t="shared" si="49"/>
        <v>0.87502296021454029</v>
      </c>
      <c r="N221" s="6" t="s">
        <v>32</v>
      </c>
      <c r="O221" s="6">
        <v>3300000</v>
      </c>
      <c r="P221" s="6">
        <v>3880000</v>
      </c>
      <c r="Q221" s="6">
        <f t="shared" si="44"/>
        <v>580000</v>
      </c>
      <c r="R221" s="8">
        <f t="shared" si="45"/>
        <v>0.17575757575757575</v>
      </c>
      <c r="S221" s="6">
        <v>21332</v>
      </c>
      <c r="T221" s="9">
        <f t="shared" si="52"/>
        <v>58268.982456140351</v>
      </c>
      <c r="U221" s="6">
        <v>68444</v>
      </c>
      <c r="V221" s="9">
        <f t="shared" si="46"/>
        <v>10175.017543859649</v>
      </c>
      <c r="W221" s="8">
        <f t="shared" si="47"/>
        <v>0.17462150727479217</v>
      </c>
      <c r="X221" s="22">
        <f t="shared" si="50"/>
        <v>50986.697517461042</v>
      </c>
      <c r="Y221" s="22">
        <f t="shared" si="51"/>
        <v>59890.071488923997</v>
      </c>
      <c r="Z221" s="22">
        <f t="shared" si="53"/>
        <v>8903.3739714629555</v>
      </c>
      <c r="AA221" s="8">
        <f t="shared" si="54"/>
        <v>0.17462150727479225</v>
      </c>
      <c r="AB221" s="22">
        <f t="shared" si="55"/>
        <v>3413734.0748686679</v>
      </c>
      <c r="AC221" s="6">
        <v>517</v>
      </c>
      <c r="AD221" s="6">
        <v>1890</v>
      </c>
      <c r="AE221" s="6">
        <f t="shared" si="48"/>
        <v>126</v>
      </c>
      <c r="AF221" s="6" t="s">
        <v>94</v>
      </c>
    </row>
    <row r="222" spans="1:32" x14ac:dyDescent="0.2">
      <c r="A222">
        <v>35</v>
      </c>
      <c r="B222" s="6" t="s">
        <v>324</v>
      </c>
      <c r="C222" s="6" t="s">
        <v>22</v>
      </c>
      <c r="D222" s="6" t="s">
        <v>23</v>
      </c>
      <c r="E222" s="6" t="s">
        <v>2767</v>
      </c>
      <c r="F222" s="6" t="s">
        <v>2771</v>
      </c>
      <c r="G222" s="6">
        <v>37</v>
      </c>
      <c r="H222" s="6">
        <v>41</v>
      </c>
      <c r="I222" s="7">
        <v>42602</v>
      </c>
      <c r="J222" s="7">
        <v>42614</v>
      </c>
      <c r="K222" s="7" t="s">
        <v>2541</v>
      </c>
      <c r="L222" s="17">
        <f>IF(K222="Januar",238.19,IF(K222="Februar",240.59,IF(K222="Mars",245.99,IF(K222="April",250.79,IF(K222="Mai",256.52,IF(K222="Juni",259.83,IF(K222="Juli",265.66,IF(K222="August",272.21,IF(K222="September",275.91,IF(K222="Oktober",281.13,IF(K222="November",284.38,IF(K222="Desember",287.34,0))))))))))))</f>
        <v>275.91000000000003</v>
      </c>
      <c r="M222" s="20">
        <f t="shared" si="49"/>
        <v>0.86328875357906554</v>
      </c>
      <c r="N222" s="6" t="s">
        <v>32</v>
      </c>
      <c r="O222" s="6">
        <v>2450000</v>
      </c>
      <c r="P222" s="6">
        <v>2900000</v>
      </c>
      <c r="Q222" s="6">
        <f t="shared" si="44"/>
        <v>450000</v>
      </c>
      <c r="R222" s="8">
        <f t="shared" si="45"/>
        <v>0.18367346938775511</v>
      </c>
      <c r="S222" s="6">
        <v>55992</v>
      </c>
      <c r="T222" s="9">
        <f t="shared" si="52"/>
        <v>67729.513513513521</v>
      </c>
      <c r="U222" s="6">
        <v>79892</v>
      </c>
      <c r="V222" s="9">
        <f t="shared" si="46"/>
        <v>12162.486486486479</v>
      </c>
      <c r="W222" s="8">
        <f t="shared" si="47"/>
        <v>0.17957439608745746</v>
      </c>
      <c r="X222" s="22">
        <f t="shared" si="50"/>
        <v>58470.12730159756</v>
      </c>
      <c r="Y222" s="22">
        <f t="shared" si="51"/>
        <v>68969.86510093871</v>
      </c>
      <c r="Z222" s="22">
        <f t="shared" si="53"/>
        <v>10499.73779934115</v>
      </c>
      <c r="AA222" s="8">
        <f t="shared" si="54"/>
        <v>0.17957439608745762</v>
      </c>
      <c r="AB222" s="22">
        <f t="shared" si="55"/>
        <v>2551885.0087347324</v>
      </c>
      <c r="AC222" s="10">
        <v>2108</v>
      </c>
      <c r="AD222" s="6">
        <v>1939</v>
      </c>
      <c r="AE222" s="6">
        <f t="shared" si="48"/>
        <v>77</v>
      </c>
      <c r="AF222" s="6" t="s">
        <v>173</v>
      </c>
    </row>
    <row r="223" spans="1:32" x14ac:dyDescent="0.2">
      <c r="A223">
        <v>36</v>
      </c>
      <c r="B223" s="6" t="s">
        <v>1326</v>
      </c>
      <c r="C223" s="6" t="s">
        <v>22</v>
      </c>
      <c r="D223" s="6" t="s">
        <v>23</v>
      </c>
      <c r="E223" s="6" t="s">
        <v>2767</v>
      </c>
      <c r="F223" s="6" t="s">
        <v>2771</v>
      </c>
      <c r="G223" s="6">
        <v>65</v>
      </c>
      <c r="H223" s="6">
        <v>71</v>
      </c>
      <c r="I223" s="7">
        <v>42608</v>
      </c>
      <c r="J223" s="7">
        <v>42619</v>
      </c>
      <c r="K223" s="7" t="s">
        <v>2541</v>
      </c>
      <c r="L223" s="17">
        <f t="shared" ref="L223:L242" si="56">IF(K223="Januar",238.19,IF(K223="Februar",240.59,IF(K223="Mars",245.99,IF(K223="April",250.79,IF(K223="Mai",256.52,IF(K223="Juni",259.83,IF(K223="Juli",265.66,IF(K223="August",272.21,IF(K223="September",275.91,IF(K223="Oktober",281.13,IF(K223="November",284.38,IF(K223="Desember",287.34,0))))))))))))</f>
        <v>275.91000000000003</v>
      </c>
      <c r="M223" s="20">
        <f t="shared" si="49"/>
        <v>0.86328875357906554</v>
      </c>
      <c r="N223" s="6" t="s">
        <v>24</v>
      </c>
      <c r="O223" s="6">
        <v>5550000</v>
      </c>
      <c r="P223" s="6">
        <v>6025000</v>
      </c>
      <c r="Q223" s="6">
        <f t="shared" si="44"/>
        <v>475000</v>
      </c>
      <c r="R223" s="8">
        <f t="shared" si="45"/>
        <v>8.5585585585585586E-2</v>
      </c>
      <c r="S223" s="6"/>
      <c r="T223" s="9">
        <f t="shared" si="52"/>
        <v>85384.61538461539</v>
      </c>
      <c r="U223" s="6">
        <v>92692</v>
      </c>
      <c r="V223" s="9">
        <f t="shared" si="46"/>
        <v>7307.3846153846098</v>
      </c>
      <c r="W223" s="8">
        <f t="shared" si="47"/>
        <v>8.5581981981981914E-2</v>
      </c>
      <c r="X223" s="22">
        <f t="shared" si="50"/>
        <v>73711.578190212531</v>
      </c>
      <c r="Y223" s="22">
        <f t="shared" si="51"/>
        <v>80019.961146750749</v>
      </c>
      <c r="Z223" s="22">
        <f t="shared" si="53"/>
        <v>6308.3829565382184</v>
      </c>
      <c r="AA223" s="8">
        <f t="shared" si="54"/>
        <v>8.55819819819819E-2</v>
      </c>
      <c r="AB223" s="22">
        <f t="shared" si="55"/>
        <v>5201297.4745387984</v>
      </c>
      <c r="AC223" s="10">
        <v>2240</v>
      </c>
      <c r="AD223" s="6">
        <v>2015</v>
      </c>
      <c r="AE223" s="6">
        <f t="shared" si="48"/>
        <v>1</v>
      </c>
      <c r="AF223" s="6" t="s">
        <v>37</v>
      </c>
    </row>
    <row r="224" spans="1:32" x14ac:dyDescent="0.2">
      <c r="A224">
        <v>36</v>
      </c>
      <c r="B224" s="6" t="s">
        <v>2022</v>
      </c>
      <c r="C224" s="6" t="s">
        <v>22</v>
      </c>
      <c r="D224" s="6" t="s">
        <v>23</v>
      </c>
      <c r="E224" s="6" t="s">
        <v>2767</v>
      </c>
      <c r="F224" s="6" t="s">
        <v>2771</v>
      </c>
      <c r="G224" s="6">
        <v>88</v>
      </c>
      <c r="H224" s="6">
        <v>102</v>
      </c>
      <c r="I224" s="7">
        <v>42609</v>
      </c>
      <c r="J224" s="7">
        <v>42619</v>
      </c>
      <c r="K224" s="7" t="s">
        <v>2541</v>
      </c>
      <c r="L224" s="17">
        <f t="shared" si="56"/>
        <v>275.91000000000003</v>
      </c>
      <c r="M224" s="20">
        <f t="shared" si="49"/>
        <v>0.86328875357906554</v>
      </c>
      <c r="N224" s="6" t="s">
        <v>36</v>
      </c>
      <c r="O224" s="6">
        <v>5990000</v>
      </c>
      <c r="P224" s="6">
        <v>7300000</v>
      </c>
      <c r="Q224" s="6">
        <f t="shared" si="44"/>
        <v>1310000</v>
      </c>
      <c r="R224" s="8">
        <f t="shared" si="45"/>
        <v>0.21869782971619364</v>
      </c>
      <c r="S224" s="6"/>
      <c r="T224" s="9">
        <f t="shared" si="52"/>
        <v>68068.181818181823</v>
      </c>
      <c r="U224" s="6">
        <v>82955</v>
      </c>
      <c r="V224" s="9">
        <f t="shared" si="46"/>
        <v>14886.818181818177</v>
      </c>
      <c r="W224" s="8">
        <f t="shared" si="47"/>
        <v>0.21870450751252077</v>
      </c>
      <c r="X224" s="22">
        <f t="shared" si="50"/>
        <v>58762.495840211399</v>
      </c>
      <c r="Y224" s="22">
        <f t="shared" si="51"/>
        <v>71614.118553151377</v>
      </c>
      <c r="Z224" s="22">
        <f t="shared" si="53"/>
        <v>12851.622712939978</v>
      </c>
      <c r="AA224" s="8">
        <f t="shared" si="54"/>
        <v>0.21870450751252066</v>
      </c>
      <c r="AB224" s="22">
        <f t="shared" si="55"/>
        <v>6302042.4326773211</v>
      </c>
      <c r="AC224" s="10">
        <v>2811</v>
      </c>
      <c r="AD224" s="6">
        <v>2012</v>
      </c>
      <c r="AE224" s="6">
        <f t="shared" si="48"/>
        <v>4</v>
      </c>
      <c r="AF224" s="6" t="s">
        <v>203</v>
      </c>
    </row>
    <row r="225" spans="1:32" x14ac:dyDescent="0.2">
      <c r="A225">
        <v>36</v>
      </c>
      <c r="B225" s="6" t="s">
        <v>1992</v>
      </c>
      <c r="C225" s="6" t="s">
        <v>22</v>
      </c>
      <c r="D225" s="6" t="s">
        <v>23</v>
      </c>
      <c r="E225" s="6" t="s">
        <v>2767</v>
      </c>
      <c r="F225" s="6" t="s">
        <v>2771</v>
      </c>
      <c r="G225" s="6">
        <v>86</v>
      </c>
      <c r="H225" s="6">
        <v>97</v>
      </c>
      <c r="I225" s="7">
        <v>42608</v>
      </c>
      <c r="J225" s="7">
        <v>42619</v>
      </c>
      <c r="K225" s="7" t="s">
        <v>2541</v>
      </c>
      <c r="L225" s="17">
        <f t="shared" si="56"/>
        <v>275.91000000000003</v>
      </c>
      <c r="M225" s="20">
        <f t="shared" si="49"/>
        <v>0.86328875357906554</v>
      </c>
      <c r="N225" s="6" t="s">
        <v>24</v>
      </c>
      <c r="O225" s="6">
        <v>4290000</v>
      </c>
      <c r="P225" s="6">
        <v>4450000</v>
      </c>
      <c r="Q225" s="6">
        <f t="shared" si="44"/>
        <v>160000</v>
      </c>
      <c r="R225" s="8">
        <f t="shared" si="45"/>
        <v>3.7296037296037296E-2</v>
      </c>
      <c r="S225" s="6">
        <v>102538</v>
      </c>
      <c r="T225" s="9">
        <f t="shared" si="52"/>
        <v>51076.023255813954</v>
      </c>
      <c r="U225" s="6">
        <v>52936</v>
      </c>
      <c r="V225" s="9">
        <f t="shared" si="46"/>
        <v>1859.9767441860458</v>
      </c>
      <c r="W225" s="8">
        <f t="shared" si="47"/>
        <v>3.6415848878256704E-2</v>
      </c>
      <c r="X225" s="22">
        <f t="shared" si="50"/>
        <v>44093.356454286994</v>
      </c>
      <c r="Y225" s="22">
        <f t="shared" si="51"/>
        <v>45699.053459461415</v>
      </c>
      <c r="Z225" s="22">
        <f t="shared" si="53"/>
        <v>1605.6970051744211</v>
      </c>
      <c r="AA225" s="8">
        <f t="shared" si="54"/>
        <v>3.6415848878256725E-2</v>
      </c>
      <c r="AB225" s="22">
        <f t="shared" si="55"/>
        <v>3930118.5975136817</v>
      </c>
      <c r="AC225" s="6">
        <v>566</v>
      </c>
      <c r="AD225" s="6">
        <v>1930</v>
      </c>
      <c r="AE225" s="6">
        <f t="shared" si="48"/>
        <v>86</v>
      </c>
      <c r="AF225" s="6" t="s">
        <v>295</v>
      </c>
    </row>
    <row r="226" spans="1:32" x14ac:dyDescent="0.2">
      <c r="A226">
        <v>36</v>
      </c>
      <c r="B226" s="6" t="s">
        <v>536</v>
      </c>
      <c r="C226" s="6" t="s">
        <v>22</v>
      </c>
      <c r="D226" s="6" t="s">
        <v>23</v>
      </c>
      <c r="E226" s="6" t="s">
        <v>2767</v>
      </c>
      <c r="F226" s="6" t="s">
        <v>2771</v>
      </c>
      <c r="G226" s="6">
        <v>93</v>
      </c>
      <c r="H226" s="6">
        <v>104</v>
      </c>
      <c r="I226" s="7">
        <v>42609</v>
      </c>
      <c r="J226" s="7">
        <v>42620</v>
      </c>
      <c r="K226" s="7" t="s">
        <v>2541</v>
      </c>
      <c r="L226" s="17">
        <f t="shared" si="56"/>
        <v>275.91000000000003</v>
      </c>
      <c r="M226" s="20">
        <f t="shared" si="49"/>
        <v>0.86328875357906554</v>
      </c>
      <c r="N226" s="6" t="s">
        <v>24</v>
      </c>
      <c r="O226" s="6">
        <v>5700000</v>
      </c>
      <c r="P226" s="6">
        <v>6360000</v>
      </c>
      <c r="Q226" s="6">
        <f t="shared" si="44"/>
        <v>660000</v>
      </c>
      <c r="R226" s="8">
        <f t="shared" si="45"/>
        <v>0.11578947368421053</v>
      </c>
      <c r="S226" s="6">
        <v>205879</v>
      </c>
      <c r="T226" s="9">
        <f t="shared" si="52"/>
        <v>63504.075268817207</v>
      </c>
      <c r="U226" s="6">
        <v>70601</v>
      </c>
      <c r="V226" s="9">
        <f t="shared" si="46"/>
        <v>7096.924731182793</v>
      </c>
      <c r="W226" s="8">
        <f t="shared" si="47"/>
        <v>0.11175542201254034</v>
      </c>
      <c r="X226" s="22">
        <f t="shared" si="50"/>
        <v>54822.353986008369</v>
      </c>
      <c r="Y226" s="22">
        <f t="shared" si="51"/>
        <v>60949.049291435607</v>
      </c>
      <c r="Z226" s="22">
        <f t="shared" si="53"/>
        <v>6126.6953054272381</v>
      </c>
      <c r="AA226" s="8">
        <f t="shared" si="54"/>
        <v>0.11175542201254034</v>
      </c>
      <c r="AB226" s="22">
        <f t="shared" si="55"/>
        <v>5668261.5841035116</v>
      </c>
      <c r="AC226" s="6">
        <v>567</v>
      </c>
      <c r="AD226" s="6">
        <v>1915</v>
      </c>
      <c r="AE226" s="6">
        <f t="shared" si="48"/>
        <v>101</v>
      </c>
      <c r="AF226" s="6" t="s">
        <v>112</v>
      </c>
    </row>
    <row r="227" spans="1:32" x14ac:dyDescent="0.2">
      <c r="A227">
        <v>37</v>
      </c>
      <c r="B227" s="6" t="s">
        <v>172</v>
      </c>
      <c r="C227" s="6" t="s">
        <v>22</v>
      </c>
      <c r="D227" s="6" t="s">
        <v>23</v>
      </c>
      <c r="E227" s="6" t="s">
        <v>2767</v>
      </c>
      <c r="F227" s="6" t="s">
        <v>2771</v>
      </c>
      <c r="G227" s="6">
        <v>30</v>
      </c>
      <c r="H227" s="6">
        <v>34</v>
      </c>
      <c r="I227" s="7">
        <v>42616</v>
      </c>
      <c r="J227" s="7">
        <v>42626</v>
      </c>
      <c r="K227" s="7" t="s">
        <v>2541</v>
      </c>
      <c r="L227" s="17">
        <f t="shared" si="56"/>
        <v>275.91000000000003</v>
      </c>
      <c r="M227" s="20">
        <f t="shared" si="49"/>
        <v>0.86328875357906554</v>
      </c>
      <c r="N227" s="6" t="s">
        <v>36</v>
      </c>
      <c r="O227" s="6">
        <v>2650000</v>
      </c>
      <c r="P227" s="6">
        <v>2600000</v>
      </c>
      <c r="Q227" s="6">
        <f t="shared" si="44"/>
        <v>-50000</v>
      </c>
      <c r="R227" s="8">
        <f t="shared" si="45"/>
        <v>-1.8867924528301886E-2</v>
      </c>
      <c r="S227" s="6"/>
      <c r="T227" s="9">
        <f t="shared" si="52"/>
        <v>88333.333333333328</v>
      </c>
      <c r="U227" s="6">
        <v>86667</v>
      </c>
      <c r="V227" s="9">
        <f t="shared" si="46"/>
        <v>-1666.3333333333285</v>
      </c>
      <c r="W227" s="8">
        <f t="shared" si="47"/>
        <v>-1.8864150943396173E-2</v>
      </c>
      <c r="X227" s="22">
        <f t="shared" si="50"/>
        <v>76257.173232817455</v>
      </c>
      <c r="Y227" s="22">
        <f t="shared" si="51"/>
        <v>74818.646406436877</v>
      </c>
      <c r="Z227" s="22">
        <f t="shared" si="53"/>
        <v>-1438.5268263805774</v>
      </c>
      <c r="AA227" s="8">
        <f t="shared" si="54"/>
        <v>-1.8864150943396156E-2</v>
      </c>
      <c r="AB227" s="22">
        <f t="shared" si="55"/>
        <v>2244559.3921931065</v>
      </c>
      <c r="AC227" s="10">
        <v>3404</v>
      </c>
      <c r="AD227" s="6">
        <v>2004</v>
      </c>
      <c r="AE227" s="6">
        <f t="shared" si="48"/>
        <v>12</v>
      </c>
      <c r="AF227" s="6" t="s">
        <v>173</v>
      </c>
    </row>
    <row r="228" spans="1:32" x14ac:dyDescent="0.2">
      <c r="A228">
        <v>37</v>
      </c>
      <c r="B228" s="6" t="s">
        <v>628</v>
      </c>
      <c r="C228" s="6" t="s">
        <v>22</v>
      </c>
      <c r="D228" s="6" t="s">
        <v>23</v>
      </c>
      <c r="E228" s="6" t="s">
        <v>2767</v>
      </c>
      <c r="F228" s="6" t="s">
        <v>2771</v>
      </c>
      <c r="G228" s="6">
        <v>47</v>
      </c>
      <c r="H228" s="6">
        <v>54</v>
      </c>
      <c r="I228" s="7">
        <v>42616</v>
      </c>
      <c r="J228" s="7">
        <v>42628</v>
      </c>
      <c r="K228" s="7" t="s">
        <v>2541</v>
      </c>
      <c r="L228" s="17">
        <f t="shared" si="56"/>
        <v>275.91000000000003</v>
      </c>
      <c r="M228" s="20">
        <f t="shared" si="49"/>
        <v>0.86328875357906554</v>
      </c>
      <c r="N228" s="6" t="s">
        <v>32</v>
      </c>
      <c r="O228" s="6">
        <v>2975000</v>
      </c>
      <c r="P228" s="6">
        <v>3400000</v>
      </c>
      <c r="Q228" s="6">
        <f t="shared" si="44"/>
        <v>425000</v>
      </c>
      <c r="R228" s="8">
        <f t="shared" si="45"/>
        <v>0.14285714285714285</v>
      </c>
      <c r="S228" s="6">
        <v>23000</v>
      </c>
      <c r="T228" s="9">
        <f t="shared" si="52"/>
        <v>63787.234042553195</v>
      </c>
      <c r="U228" s="6">
        <v>72830</v>
      </c>
      <c r="V228" s="9">
        <f t="shared" si="46"/>
        <v>9042.7659574468053</v>
      </c>
      <c r="W228" s="8">
        <f t="shared" si="47"/>
        <v>0.14176450967311535</v>
      </c>
      <c r="X228" s="22">
        <f t="shared" si="50"/>
        <v>55066.801770851882</v>
      </c>
      <c r="Y228" s="22">
        <f t="shared" si="51"/>
        <v>62873.319923163341</v>
      </c>
      <c r="Z228" s="22">
        <f t="shared" si="53"/>
        <v>7806.5181523114588</v>
      </c>
      <c r="AA228" s="8">
        <f t="shared" si="54"/>
        <v>0.14176450967311538</v>
      </c>
      <c r="AB228" s="22">
        <f t="shared" si="55"/>
        <v>2955046.0363886771</v>
      </c>
      <c r="AC228" s="10">
        <v>22180</v>
      </c>
      <c r="AD228" s="6">
        <v>1983</v>
      </c>
      <c r="AE228" s="6">
        <f t="shared" si="48"/>
        <v>33</v>
      </c>
      <c r="AF228" s="6" t="s">
        <v>629</v>
      </c>
    </row>
    <row r="229" spans="1:32" x14ac:dyDescent="0.2">
      <c r="A229">
        <v>37</v>
      </c>
      <c r="B229" s="6" t="s">
        <v>709</v>
      </c>
      <c r="C229" s="6" t="s">
        <v>22</v>
      </c>
      <c r="D229" s="6" t="s">
        <v>23</v>
      </c>
      <c r="E229" s="6" t="s">
        <v>2767</v>
      </c>
      <c r="F229" s="6" t="s">
        <v>2771</v>
      </c>
      <c r="G229" s="6">
        <v>49</v>
      </c>
      <c r="H229" s="6">
        <v>54</v>
      </c>
      <c r="I229" s="7">
        <v>42615</v>
      </c>
      <c r="J229" s="7">
        <v>42628</v>
      </c>
      <c r="K229" s="7" t="s">
        <v>2541</v>
      </c>
      <c r="L229" s="17">
        <f t="shared" si="56"/>
        <v>275.91000000000003</v>
      </c>
      <c r="M229" s="20">
        <f t="shared" si="49"/>
        <v>0.86328875357906554</v>
      </c>
      <c r="N229" s="6" t="s">
        <v>57</v>
      </c>
      <c r="O229" s="6">
        <v>2300000</v>
      </c>
      <c r="P229" s="6">
        <v>2620000</v>
      </c>
      <c r="Q229" s="6">
        <f t="shared" si="44"/>
        <v>320000</v>
      </c>
      <c r="R229" s="8">
        <f t="shared" si="45"/>
        <v>0.1391304347826087</v>
      </c>
      <c r="S229" s="6">
        <v>47000</v>
      </c>
      <c r="T229" s="9">
        <f t="shared" si="52"/>
        <v>47897.959183673469</v>
      </c>
      <c r="U229" s="6">
        <v>54429</v>
      </c>
      <c r="V229" s="9">
        <f t="shared" si="46"/>
        <v>6531.0408163265311</v>
      </c>
      <c r="W229" s="8">
        <f t="shared" si="47"/>
        <v>0.13635321687260332</v>
      </c>
      <c r="X229" s="22">
        <f t="shared" si="50"/>
        <v>41349.769482654425</v>
      </c>
      <c r="Y229" s="22">
        <f t="shared" si="51"/>
        <v>46987.943568554962</v>
      </c>
      <c r="Z229" s="22">
        <f t="shared" si="53"/>
        <v>5638.1740859005367</v>
      </c>
      <c r="AA229" s="8">
        <f t="shared" si="54"/>
        <v>0.13635321687260341</v>
      </c>
      <c r="AB229" s="22">
        <f t="shared" si="55"/>
        <v>2302409.2348591932</v>
      </c>
      <c r="AC229" s="6">
        <v>298</v>
      </c>
      <c r="AD229" s="6">
        <v>1937</v>
      </c>
      <c r="AE229" s="6">
        <f t="shared" si="48"/>
        <v>79</v>
      </c>
      <c r="AF229" s="6" t="s">
        <v>629</v>
      </c>
    </row>
    <row r="230" spans="1:32" x14ac:dyDescent="0.2">
      <c r="A230">
        <v>38</v>
      </c>
      <c r="B230" s="6" t="s">
        <v>767</v>
      </c>
      <c r="C230" s="6" t="s">
        <v>22</v>
      </c>
      <c r="D230" s="6" t="s">
        <v>23</v>
      </c>
      <c r="E230" s="6" t="s">
        <v>2767</v>
      </c>
      <c r="F230" s="6" t="s">
        <v>2771</v>
      </c>
      <c r="G230" s="6">
        <v>54</v>
      </c>
      <c r="H230" s="6">
        <v>60</v>
      </c>
      <c r="I230" s="7">
        <v>42622</v>
      </c>
      <c r="J230" s="7">
        <v>42632</v>
      </c>
      <c r="K230" s="7" t="s">
        <v>2541</v>
      </c>
      <c r="L230" s="17">
        <f t="shared" si="56"/>
        <v>275.91000000000003</v>
      </c>
      <c r="M230" s="20">
        <f t="shared" si="49"/>
        <v>0.86328875357906554</v>
      </c>
      <c r="N230" s="6" t="s">
        <v>36</v>
      </c>
      <c r="O230" s="6">
        <v>3100000</v>
      </c>
      <c r="P230" s="6">
        <v>3400000</v>
      </c>
      <c r="Q230" s="6">
        <f t="shared" si="44"/>
        <v>300000</v>
      </c>
      <c r="R230" s="8">
        <f t="shared" si="45"/>
        <v>9.6774193548387094E-2</v>
      </c>
      <c r="S230" s="6"/>
      <c r="T230" s="9">
        <f t="shared" si="52"/>
        <v>57407.407407407409</v>
      </c>
      <c r="U230" s="6">
        <v>62963</v>
      </c>
      <c r="V230" s="9">
        <f t="shared" si="46"/>
        <v>5555.5925925925912</v>
      </c>
      <c r="W230" s="8">
        <f t="shared" si="47"/>
        <v>9.6774838709677388E-2</v>
      </c>
      <c r="X230" s="22">
        <f t="shared" si="50"/>
        <v>49559.169186946354</v>
      </c>
      <c r="Y230" s="22">
        <f t="shared" si="51"/>
        <v>54355.249791598704</v>
      </c>
      <c r="Z230" s="22">
        <f t="shared" si="53"/>
        <v>4796.0806046523503</v>
      </c>
      <c r="AA230" s="8">
        <f t="shared" si="54"/>
        <v>9.6774838709677458E-2</v>
      </c>
      <c r="AB230" s="22">
        <f t="shared" si="55"/>
        <v>2935183.4887463301</v>
      </c>
      <c r="AC230" s="6">
        <v>969</v>
      </c>
      <c r="AD230" s="6">
        <v>2002</v>
      </c>
      <c r="AE230" s="6">
        <f t="shared" si="48"/>
        <v>14</v>
      </c>
      <c r="AF230" s="6" t="s">
        <v>629</v>
      </c>
    </row>
    <row r="231" spans="1:32" x14ac:dyDescent="0.2">
      <c r="A231">
        <v>38</v>
      </c>
      <c r="B231" s="6" t="s">
        <v>753</v>
      </c>
      <c r="C231" s="6" t="s">
        <v>22</v>
      </c>
      <c r="D231" s="6" t="s">
        <v>23</v>
      </c>
      <c r="E231" s="6" t="s">
        <v>2767</v>
      </c>
      <c r="F231" s="6" t="s">
        <v>2771</v>
      </c>
      <c r="G231" s="6">
        <v>50</v>
      </c>
      <c r="H231" s="6">
        <v>58</v>
      </c>
      <c r="I231" s="7">
        <v>42622</v>
      </c>
      <c r="J231" s="7">
        <v>42633</v>
      </c>
      <c r="K231" s="7" t="s">
        <v>2541</v>
      </c>
      <c r="L231" s="17">
        <f t="shared" si="56"/>
        <v>275.91000000000003</v>
      </c>
      <c r="M231" s="20">
        <f t="shared" si="49"/>
        <v>0.86328875357906554</v>
      </c>
      <c r="N231" s="6" t="s">
        <v>24</v>
      </c>
      <c r="O231" s="6">
        <v>3200000</v>
      </c>
      <c r="P231" s="6">
        <v>3430000</v>
      </c>
      <c r="Q231" s="6">
        <f t="shared" si="44"/>
        <v>230000</v>
      </c>
      <c r="R231" s="8">
        <f t="shared" si="45"/>
        <v>7.1874999999999994E-2</v>
      </c>
      <c r="S231" s="6">
        <v>60000</v>
      </c>
      <c r="T231" s="9">
        <f t="shared" si="52"/>
        <v>65200</v>
      </c>
      <c r="U231" s="6">
        <v>69800</v>
      </c>
      <c r="V231" s="9">
        <f t="shared" si="46"/>
        <v>4600</v>
      </c>
      <c r="W231" s="8">
        <f t="shared" si="47"/>
        <v>7.0552147239263799E-2</v>
      </c>
      <c r="X231" s="22">
        <f t="shared" si="50"/>
        <v>56286.426733355074</v>
      </c>
      <c r="Y231" s="22">
        <f t="shared" si="51"/>
        <v>60257.554999818778</v>
      </c>
      <c r="Z231" s="22">
        <f t="shared" si="53"/>
        <v>3971.1282664637038</v>
      </c>
      <c r="AA231" s="8">
        <f t="shared" si="54"/>
        <v>7.055214723926384E-2</v>
      </c>
      <c r="AB231" s="22">
        <f t="shared" si="55"/>
        <v>3012877.7499909387</v>
      </c>
      <c r="AC231" s="10">
        <v>1960</v>
      </c>
      <c r="AD231" s="6">
        <v>1992</v>
      </c>
      <c r="AE231" s="6">
        <f t="shared" si="48"/>
        <v>24</v>
      </c>
      <c r="AF231" s="6" t="s">
        <v>191</v>
      </c>
    </row>
    <row r="232" spans="1:32" x14ac:dyDescent="0.2">
      <c r="A232">
        <v>38</v>
      </c>
      <c r="B232" s="6" t="s">
        <v>441</v>
      </c>
      <c r="C232" s="6" t="s">
        <v>22</v>
      </c>
      <c r="D232" s="6" t="s">
        <v>23</v>
      </c>
      <c r="E232" s="6" t="s">
        <v>2767</v>
      </c>
      <c r="F232" s="6" t="s">
        <v>2771</v>
      </c>
      <c r="G232" s="6">
        <v>41</v>
      </c>
      <c r="H232" s="6">
        <v>46</v>
      </c>
      <c r="I232" s="7">
        <v>42623</v>
      </c>
      <c r="J232" s="7">
        <v>42633</v>
      </c>
      <c r="K232" s="7" t="s">
        <v>2541</v>
      </c>
      <c r="L232" s="17">
        <f t="shared" si="56"/>
        <v>275.91000000000003</v>
      </c>
      <c r="M232" s="20">
        <f t="shared" si="49"/>
        <v>0.86328875357906554</v>
      </c>
      <c r="N232" s="6" t="s">
        <v>36</v>
      </c>
      <c r="O232" s="6">
        <v>2500000</v>
      </c>
      <c r="P232" s="6">
        <v>3200000</v>
      </c>
      <c r="Q232" s="6">
        <f t="shared" si="44"/>
        <v>700000</v>
      </c>
      <c r="R232" s="8">
        <f t="shared" si="45"/>
        <v>0.28000000000000003</v>
      </c>
      <c r="S232" s="6">
        <v>3088</v>
      </c>
      <c r="T232" s="9">
        <f t="shared" si="52"/>
        <v>61050.92682926829</v>
      </c>
      <c r="U232" s="6">
        <v>78124</v>
      </c>
      <c r="V232" s="9">
        <f t="shared" si="46"/>
        <v>17073.07317073171</v>
      </c>
      <c r="W232" s="8">
        <f t="shared" si="47"/>
        <v>0.27965297264818501</v>
      </c>
      <c r="X232" s="22">
        <f t="shared" si="50"/>
        <v>52704.578527285754</v>
      </c>
      <c r="Y232" s="22">
        <f t="shared" si="51"/>
        <v>67443.570584610919</v>
      </c>
      <c r="Z232" s="22">
        <f t="shared" si="53"/>
        <v>14738.992057325166</v>
      </c>
      <c r="AA232" s="8">
        <f t="shared" si="54"/>
        <v>0.27965297264818506</v>
      </c>
      <c r="AB232" s="22">
        <f t="shared" si="55"/>
        <v>2765186.3939690478</v>
      </c>
      <c r="AC232" s="6">
        <v>648</v>
      </c>
      <c r="AD232" s="6">
        <v>1937</v>
      </c>
      <c r="AE232" s="6">
        <f t="shared" si="48"/>
        <v>79</v>
      </c>
      <c r="AF232" s="6" t="s">
        <v>244</v>
      </c>
    </row>
    <row r="233" spans="1:32" x14ac:dyDescent="0.2">
      <c r="A233">
        <v>38</v>
      </c>
      <c r="B233" s="6" t="s">
        <v>1604</v>
      </c>
      <c r="C233" s="6" t="s">
        <v>22</v>
      </c>
      <c r="D233" s="6" t="s">
        <v>23</v>
      </c>
      <c r="E233" s="6" t="s">
        <v>2767</v>
      </c>
      <c r="F233" s="6" t="s">
        <v>2771</v>
      </c>
      <c r="G233" s="6">
        <v>72</v>
      </c>
      <c r="H233" s="6">
        <v>82</v>
      </c>
      <c r="I233" s="7">
        <v>42623</v>
      </c>
      <c r="J233" s="7">
        <v>42634</v>
      </c>
      <c r="K233" s="7" t="s">
        <v>2541</v>
      </c>
      <c r="L233" s="17">
        <f t="shared" si="56"/>
        <v>275.91000000000003</v>
      </c>
      <c r="M233" s="20">
        <f t="shared" si="49"/>
        <v>0.86328875357906554</v>
      </c>
      <c r="N233" s="6" t="s">
        <v>24</v>
      </c>
      <c r="O233" s="6">
        <v>4300000</v>
      </c>
      <c r="P233" s="6">
        <v>5715000</v>
      </c>
      <c r="Q233" s="6">
        <f t="shared" si="44"/>
        <v>1415000</v>
      </c>
      <c r="R233" s="8">
        <f t="shared" si="45"/>
        <v>0.32906976744186045</v>
      </c>
      <c r="S233" s="6"/>
      <c r="T233" s="9">
        <f t="shared" si="52"/>
        <v>59722.222222222219</v>
      </c>
      <c r="U233" s="6">
        <v>79375</v>
      </c>
      <c r="V233" s="9">
        <f t="shared" si="46"/>
        <v>19652.777777777781</v>
      </c>
      <c r="W233" s="8">
        <f t="shared" si="47"/>
        <v>0.32906976744186056</v>
      </c>
      <c r="X233" s="22">
        <f t="shared" si="50"/>
        <v>51557.522783194188</v>
      </c>
      <c r="Y233" s="22">
        <f t="shared" si="51"/>
        <v>68523.544815338333</v>
      </c>
      <c r="Z233" s="22">
        <f t="shared" si="53"/>
        <v>16966.022032144145</v>
      </c>
      <c r="AA233" s="8">
        <f t="shared" si="54"/>
        <v>0.32906976744186067</v>
      </c>
      <c r="AB233" s="22">
        <f t="shared" si="55"/>
        <v>4933695.22670436</v>
      </c>
      <c r="AC233" s="6">
        <v>198</v>
      </c>
      <c r="AD233" s="6">
        <v>1880</v>
      </c>
      <c r="AE233" s="6">
        <f t="shared" si="48"/>
        <v>136</v>
      </c>
      <c r="AF233" s="6" t="s">
        <v>37</v>
      </c>
    </row>
    <row r="234" spans="1:32" x14ac:dyDescent="0.2">
      <c r="A234">
        <v>38</v>
      </c>
      <c r="B234" s="6" t="s">
        <v>1066</v>
      </c>
      <c r="C234" s="6" t="s">
        <v>22</v>
      </c>
      <c r="D234" s="6" t="s">
        <v>23</v>
      </c>
      <c r="E234" s="6" t="s">
        <v>2767</v>
      </c>
      <c r="F234" s="6" t="s">
        <v>2771</v>
      </c>
      <c r="G234" s="6">
        <v>57</v>
      </c>
      <c r="H234" s="6">
        <v>63</v>
      </c>
      <c r="I234" s="7">
        <v>42624</v>
      </c>
      <c r="J234" s="7">
        <v>42635</v>
      </c>
      <c r="K234" s="7" t="s">
        <v>2541</v>
      </c>
      <c r="L234" s="17">
        <f t="shared" si="56"/>
        <v>275.91000000000003</v>
      </c>
      <c r="M234" s="20">
        <f t="shared" si="49"/>
        <v>0.86328875357906554</v>
      </c>
      <c r="N234" s="6" t="s">
        <v>24</v>
      </c>
      <c r="O234" s="6">
        <v>3400000</v>
      </c>
      <c r="P234" s="6">
        <v>4480000</v>
      </c>
      <c r="Q234" s="6">
        <f t="shared" si="44"/>
        <v>1080000</v>
      </c>
      <c r="R234" s="8">
        <f t="shared" si="45"/>
        <v>0.31764705882352939</v>
      </c>
      <c r="S234" s="6"/>
      <c r="T234" s="9">
        <f t="shared" si="52"/>
        <v>59649.122807017542</v>
      </c>
      <c r="U234" s="6">
        <v>78596</v>
      </c>
      <c r="V234" s="9">
        <f t="shared" si="46"/>
        <v>18946.877192982458</v>
      </c>
      <c r="W234" s="8">
        <f t="shared" si="47"/>
        <v>0.31763882352941181</v>
      </c>
      <c r="X234" s="22">
        <f t="shared" si="50"/>
        <v>51494.416880154786</v>
      </c>
      <c r="Y234" s="22">
        <f t="shared" si="51"/>
        <v>67851.042876300242</v>
      </c>
      <c r="Z234" s="22">
        <f t="shared" si="53"/>
        <v>16356.625996145456</v>
      </c>
      <c r="AA234" s="8">
        <f t="shared" si="54"/>
        <v>0.31763882352941192</v>
      </c>
      <c r="AB234" s="22">
        <f t="shared" si="55"/>
        <v>3867509.4439491136</v>
      </c>
      <c r="AC234" s="6">
        <v>821</v>
      </c>
      <c r="AD234" s="6">
        <v>2007</v>
      </c>
      <c r="AE234" s="6">
        <f t="shared" si="48"/>
        <v>9</v>
      </c>
      <c r="AF234" s="6" t="s">
        <v>44</v>
      </c>
    </row>
    <row r="235" spans="1:32" x14ac:dyDescent="0.2">
      <c r="A235">
        <v>38</v>
      </c>
      <c r="B235" s="6" t="s">
        <v>984</v>
      </c>
      <c r="C235" s="6" t="s">
        <v>22</v>
      </c>
      <c r="D235" s="6" t="s">
        <v>23</v>
      </c>
      <c r="E235" s="6" t="s">
        <v>2767</v>
      </c>
      <c r="F235" s="6" t="s">
        <v>2771</v>
      </c>
      <c r="G235" s="6">
        <v>55</v>
      </c>
      <c r="H235" s="6">
        <v>63</v>
      </c>
      <c r="I235" s="7">
        <v>42616</v>
      </c>
      <c r="J235" s="7">
        <v>42635</v>
      </c>
      <c r="K235" s="7" t="s">
        <v>2541</v>
      </c>
      <c r="L235" s="17">
        <f t="shared" si="56"/>
        <v>275.91000000000003</v>
      </c>
      <c r="M235" s="20">
        <f t="shared" si="49"/>
        <v>0.86328875357906554</v>
      </c>
      <c r="N235" s="6" t="s">
        <v>107</v>
      </c>
      <c r="O235" s="6">
        <v>3000000</v>
      </c>
      <c r="P235" s="6">
        <v>3000000</v>
      </c>
      <c r="Q235" s="6">
        <f t="shared" si="44"/>
        <v>0</v>
      </c>
      <c r="R235" s="8">
        <f t="shared" si="45"/>
        <v>0</v>
      </c>
      <c r="S235" s="6"/>
      <c r="T235" s="9">
        <f t="shared" si="52"/>
        <v>54545.454545454544</v>
      </c>
      <c r="U235" s="6">
        <v>54545</v>
      </c>
      <c r="V235" s="9">
        <f t="shared" si="46"/>
        <v>-0.45454545454413164</v>
      </c>
      <c r="W235" s="8">
        <f t="shared" si="47"/>
        <v>-8.3333333333090798E-6</v>
      </c>
      <c r="X235" s="22">
        <f t="shared" si="50"/>
        <v>47088.477467949029</v>
      </c>
      <c r="Y235" s="22">
        <f t="shared" si="51"/>
        <v>47088.085063970131</v>
      </c>
      <c r="Z235" s="22">
        <f t="shared" si="53"/>
        <v>-0.39240397889807355</v>
      </c>
      <c r="AA235" s="8">
        <f t="shared" si="54"/>
        <v>-8.3333333333014429E-6</v>
      </c>
      <c r="AB235" s="22">
        <f t="shared" si="55"/>
        <v>2589844.6785183572</v>
      </c>
      <c r="AC235" s="6"/>
      <c r="AD235" s="6">
        <v>1990</v>
      </c>
      <c r="AE235" s="6">
        <f t="shared" si="48"/>
        <v>26</v>
      </c>
      <c r="AF235" s="6" t="s">
        <v>161</v>
      </c>
    </row>
    <row r="236" spans="1:32" x14ac:dyDescent="0.2">
      <c r="A236">
        <v>39</v>
      </c>
      <c r="B236" s="6" t="s">
        <v>1765</v>
      </c>
      <c r="C236" s="6" t="s">
        <v>22</v>
      </c>
      <c r="D236" s="6" t="s">
        <v>23</v>
      </c>
      <c r="E236" s="6" t="s">
        <v>2767</v>
      </c>
      <c r="F236" s="6" t="s">
        <v>2771</v>
      </c>
      <c r="G236" s="6">
        <v>88</v>
      </c>
      <c r="H236" s="6">
        <v>100</v>
      </c>
      <c r="I236" s="7">
        <v>42629</v>
      </c>
      <c r="J236" s="7">
        <v>42639</v>
      </c>
      <c r="K236" s="7" t="s">
        <v>2541</v>
      </c>
      <c r="L236" s="17">
        <f t="shared" si="56"/>
        <v>275.91000000000003</v>
      </c>
      <c r="M236" s="20">
        <f t="shared" si="49"/>
        <v>0.86328875357906554</v>
      </c>
      <c r="N236" s="6" t="s">
        <v>36</v>
      </c>
      <c r="O236" s="6">
        <v>3400000</v>
      </c>
      <c r="P236" s="6">
        <v>4750000</v>
      </c>
      <c r="Q236" s="6">
        <f t="shared" si="44"/>
        <v>1350000</v>
      </c>
      <c r="R236" s="8">
        <f t="shared" si="45"/>
        <v>0.39705882352941174</v>
      </c>
      <c r="S236" s="6">
        <v>40896</v>
      </c>
      <c r="T236" s="9">
        <f t="shared" si="52"/>
        <v>39101.090909090912</v>
      </c>
      <c r="U236" s="6">
        <v>54442</v>
      </c>
      <c r="V236" s="9">
        <f t="shared" si="46"/>
        <v>15340.909090909088</v>
      </c>
      <c r="W236" s="8">
        <f t="shared" si="47"/>
        <v>0.39233966966743539</v>
      </c>
      <c r="X236" s="22">
        <f t="shared" si="50"/>
        <v>33755.532034490825</v>
      </c>
      <c r="Y236" s="22">
        <f t="shared" si="51"/>
        <v>46999.166322351484</v>
      </c>
      <c r="Z236" s="22">
        <f t="shared" si="53"/>
        <v>13243.634287860659</v>
      </c>
      <c r="AA236" s="8">
        <f t="shared" si="54"/>
        <v>0.39233966966743528</v>
      </c>
      <c r="AB236" s="22">
        <f t="shared" si="55"/>
        <v>4135926.6363669308</v>
      </c>
      <c r="AC236" s="6">
        <v>438</v>
      </c>
      <c r="AD236" s="6">
        <v>1896</v>
      </c>
      <c r="AE236" s="6">
        <f t="shared" si="48"/>
        <v>120</v>
      </c>
      <c r="AF236" s="6" t="s">
        <v>37</v>
      </c>
    </row>
    <row r="237" spans="1:32" x14ac:dyDescent="0.2">
      <c r="A237">
        <v>39</v>
      </c>
      <c r="B237" s="6" t="s">
        <v>227</v>
      </c>
      <c r="C237" s="6" t="s">
        <v>22</v>
      </c>
      <c r="D237" s="6" t="s">
        <v>23</v>
      </c>
      <c r="E237" s="6" t="s">
        <v>2767</v>
      </c>
      <c r="F237" s="6" t="s">
        <v>2771</v>
      </c>
      <c r="G237" s="6">
        <v>33</v>
      </c>
      <c r="H237" s="6"/>
      <c r="I237" s="7">
        <v>42629</v>
      </c>
      <c r="J237" s="7">
        <v>42640</v>
      </c>
      <c r="K237" s="7" t="s">
        <v>2541</v>
      </c>
      <c r="L237" s="17">
        <f t="shared" si="56"/>
        <v>275.91000000000003</v>
      </c>
      <c r="M237" s="20">
        <f t="shared" si="49"/>
        <v>0.86328875357906554</v>
      </c>
      <c r="N237" s="6" t="s">
        <v>24</v>
      </c>
      <c r="O237" s="6">
        <v>2900000</v>
      </c>
      <c r="P237" s="6">
        <v>3400000</v>
      </c>
      <c r="Q237" s="6">
        <f t="shared" si="44"/>
        <v>500000</v>
      </c>
      <c r="R237" s="8">
        <f t="shared" si="45"/>
        <v>0.17241379310344829</v>
      </c>
      <c r="S237" s="6"/>
      <c r="T237" s="9">
        <f t="shared" si="52"/>
        <v>87878.787878787873</v>
      </c>
      <c r="U237" s="6">
        <v>103030</v>
      </c>
      <c r="V237" s="9">
        <f t="shared" si="46"/>
        <v>15151.212121212127</v>
      </c>
      <c r="W237" s="8">
        <f t="shared" si="47"/>
        <v>0.1724103448275863</v>
      </c>
      <c r="X237" s="22">
        <f t="shared" si="50"/>
        <v>75864.769253917882</v>
      </c>
      <c r="Y237" s="22">
        <f t="shared" si="51"/>
        <v>88944.640281251122</v>
      </c>
      <c r="Z237" s="22">
        <f t="shared" si="53"/>
        <v>13079.87102733324</v>
      </c>
      <c r="AA237" s="8">
        <f t="shared" si="54"/>
        <v>0.17241034482758619</v>
      </c>
      <c r="AB237" s="22">
        <f t="shared" si="55"/>
        <v>2935173.1292812871</v>
      </c>
      <c r="AC237" s="6"/>
      <c r="AD237" s="6">
        <v>2008</v>
      </c>
      <c r="AE237" s="6">
        <f t="shared" si="48"/>
        <v>8</v>
      </c>
      <c r="AF237" s="6" t="s">
        <v>37</v>
      </c>
    </row>
    <row r="238" spans="1:32" x14ac:dyDescent="0.2">
      <c r="A238">
        <v>39</v>
      </c>
      <c r="B238" s="6" t="s">
        <v>2218</v>
      </c>
      <c r="C238" s="6" t="s">
        <v>22</v>
      </c>
      <c r="D238" s="6" t="s">
        <v>23</v>
      </c>
      <c r="E238" s="6" t="s">
        <v>2767</v>
      </c>
      <c r="F238" s="6" t="s">
        <v>2771</v>
      </c>
      <c r="G238" s="6">
        <v>103</v>
      </c>
      <c r="H238" s="6">
        <v>118</v>
      </c>
      <c r="I238" s="7">
        <v>42629</v>
      </c>
      <c r="J238" s="7">
        <v>42640</v>
      </c>
      <c r="K238" s="7" t="s">
        <v>2541</v>
      </c>
      <c r="L238" s="17">
        <f t="shared" si="56"/>
        <v>275.91000000000003</v>
      </c>
      <c r="M238" s="20">
        <f t="shared" si="49"/>
        <v>0.86328875357906554</v>
      </c>
      <c r="N238" s="6" t="s">
        <v>24</v>
      </c>
      <c r="O238" s="6">
        <v>7300000</v>
      </c>
      <c r="P238" s="6">
        <v>8620000</v>
      </c>
      <c r="Q238" s="6">
        <f t="shared" si="44"/>
        <v>1320000</v>
      </c>
      <c r="R238" s="8">
        <f t="shared" si="45"/>
        <v>0.18082191780821918</v>
      </c>
      <c r="S238" s="6">
        <v>4668</v>
      </c>
      <c r="T238" s="9">
        <f t="shared" si="52"/>
        <v>70919.10679611651</v>
      </c>
      <c r="U238" s="6">
        <v>83735</v>
      </c>
      <c r="V238" s="9">
        <f t="shared" si="46"/>
        <v>12815.89320388349</v>
      </c>
      <c r="W238" s="8">
        <f t="shared" si="47"/>
        <v>0.18071143000612749</v>
      </c>
      <c r="X238" s="22">
        <f t="shared" si="50"/>
        <v>61223.66731096006</v>
      </c>
      <c r="Y238" s="22">
        <f t="shared" si="51"/>
        <v>72287.483780943046</v>
      </c>
      <c r="Z238" s="22">
        <f t="shared" si="53"/>
        <v>11063.816469982987</v>
      </c>
      <c r="AA238" s="8">
        <f t="shared" si="54"/>
        <v>0.18071143000612735</v>
      </c>
      <c r="AB238" s="22">
        <f t="shared" si="55"/>
        <v>7445610.8294371339</v>
      </c>
      <c r="AC238" s="10">
        <v>6604</v>
      </c>
      <c r="AD238" s="6">
        <v>2001</v>
      </c>
      <c r="AE238" s="6">
        <f t="shared" si="48"/>
        <v>15</v>
      </c>
      <c r="AF238" s="6" t="s">
        <v>94</v>
      </c>
    </row>
    <row r="239" spans="1:32" x14ac:dyDescent="0.2">
      <c r="A239">
        <v>39</v>
      </c>
      <c r="B239" s="6" t="s">
        <v>802</v>
      </c>
      <c r="C239" s="6" t="s">
        <v>22</v>
      </c>
      <c r="D239" s="6" t="s">
        <v>23</v>
      </c>
      <c r="E239" s="6" t="s">
        <v>2767</v>
      </c>
      <c r="F239" s="6" t="s">
        <v>2771</v>
      </c>
      <c r="G239" s="6">
        <v>53</v>
      </c>
      <c r="H239" s="6">
        <v>59</v>
      </c>
      <c r="I239" s="7">
        <v>42630</v>
      </c>
      <c r="J239" s="7">
        <v>42640</v>
      </c>
      <c r="K239" s="7" t="s">
        <v>2541</v>
      </c>
      <c r="L239" s="17">
        <f t="shared" si="56"/>
        <v>275.91000000000003</v>
      </c>
      <c r="M239" s="20">
        <f t="shared" si="49"/>
        <v>0.86328875357906554</v>
      </c>
      <c r="N239" s="6" t="s">
        <v>36</v>
      </c>
      <c r="O239" s="6">
        <v>3690000</v>
      </c>
      <c r="P239" s="6">
        <v>3690000</v>
      </c>
      <c r="Q239" s="6">
        <f t="shared" si="44"/>
        <v>0</v>
      </c>
      <c r="R239" s="8">
        <f t="shared" si="45"/>
        <v>0</v>
      </c>
      <c r="S239" s="6">
        <v>67433</v>
      </c>
      <c r="T239" s="9">
        <f t="shared" si="52"/>
        <v>70894.962264150949</v>
      </c>
      <c r="U239" s="6">
        <v>70895</v>
      </c>
      <c r="V239" s="9">
        <f t="shared" si="46"/>
        <v>3.7735849051387049E-2</v>
      </c>
      <c r="W239" s="8">
        <f t="shared" si="47"/>
        <v>5.3227828672487669E-7</v>
      </c>
      <c r="X239" s="22">
        <f t="shared" si="50"/>
        <v>61202.823608053761</v>
      </c>
      <c r="Y239" s="22">
        <f t="shared" si="51"/>
        <v>61202.856184987853</v>
      </c>
      <c r="Z239" s="22">
        <f t="shared" si="53"/>
        <v>3.2576934092503507E-2</v>
      </c>
      <c r="AA239" s="8">
        <f t="shared" si="54"/>
        <v>5.3227828671971053E-7</v>
      </c>
      <c r="AB239" s="22">
        <f t="shared" si="55"/>
        <v>3243751.3778043562</v>
      </c>
      <c r="AC239" s="6">
        <v>694</v>
      </c>
      <c r="AD239" s="6">
        <v>1973</v>
      </c>
      <c r="AE239" s="6">
        <f t="shared" si="48"/>
        <v>43</v>
      </c>
      <c r="AF239" s="6" t="s">
        <v>27</v>
      </c>
    </row>
    <row r="240" spans="1:32" x14ac:dyDescent="0.2">
      <c r="A240">
        <v>39</v>
      </c>
      <c r="B240" s="6" t="s">
        <v>1021</v>
      </c>
      <c r="C240" s="6" t="s">
        <v>22</v>
      </c>
      <c r="D240" s="6" t="s">
        <v>23</v>
      </c>
      <c r="E240" s="6" t="s">
        <v>2767</v>
      </c>
      <c r="F240" s="6" t="s">
        <v>2771</v>
      </c>
      <c r="G240" s="6">
        <v>56</v>
      </c>
      <c r="H240" s="6">
        <v>66</v>
      </c>
      <c r="I240" s="7">
        <v>42629</v>
      </c>
      <c r="J240" s="7">
        <v>42640</v>
      </c>
      <c r="K240" s="7" t="s">
        <v>2541</v>
      </c>
      <c r="L240" s="17">
        <f t="shared" si="56"/>
        <v>275.91000000000003</v>
      </c>
      <c r="M240" s="20">
        <f t="shared" si="49"/>
        <v>0.86328875357906554</v>
      </c>
      <c r="N240" s="6" t="s">
        <v>24</v>
      </c>
      <c r="O240" s="6">
        <v>3200000</v>
      </c>
      <c r="P240" s="6">
        <v>3850000</v>
      </c>
      <c r="Q240" s="6">
        <f t="shared" si="44"/>
        <v>650000</v>
      </c>
      <c r="R240" s="8">
        <f t="shared" si="45"/>
        <v>0.203125</v>
      </c>
      <c r="S240" s="6"/>
      <c r="T240" s="9">
        <f t="shared" si="52"/>
        <v>57142.857142857145</v>
      </c>
      <c r="U240" s="6">
        <v>68750</v>
      </c>
      <c r="V240" s="9">
        <f t="shared" si="46"/>
        <v>11607.142857142855</v>
      </c>
      <c r="W240" s="8">
        <f t="shared" si="47"/>
        <v>0.20312499999999994</v>
      </c>
      <c r="X240" s="22">
        <f t="shared" si="50"/>
        <v>49330.785918803747</v>
      </c>
      <c r="Y240" s="22">
        <f t="shared" si="51"/>
        <v>59351.101808560757</v>
      </c>
      <c r="Z240" s="22">
        <f t="shared" si="53"/>
        <v>10020.31588975701</v>
      </c>
      <c r="AA240" s="8">
        <f t="shared" si="54"/>
        <v>0.20312499999999997</v>
      </c>
      <c r="AB240" s="22">
        <f t="shared" si="55"/>
        <v>3323661.7012794022</v>
      </c>
      <c r="AC240" s="6">
        <v>502</v>
      </c>
      <c r="AD240" s="6">
        <v>1933</v>
      </c>
      <c r="AE240" s="6">
        <f t="shared" si="48"/>
        <v>83</v>
      </c>
      <c r="AF240" s="6" t="s">
        <v>48</v>
      </c>
    </row>
    <row r="241" spans="1:32" x14ac:dyDescent="0.2">
      <c r="A241">
        <v>39</v>
      </c>
      <c r="B241" s="6" t="s">
        <v>1606</v>
      </c>
      <c r="C241" s="6" t="s">
        <v>22</v>
      </c>
      <c r="D241" s="6" t="s">
        <v>23</v>
      </c>
      <c r="E241" s="6" t="s">
        <v>2767</v>
      </c>
      <c r="F241" s="6" t="s">
        <v>2771</v>
      </c>
      <c r="G241" s="6">
        <v>72</v>
      </c>
      <c r="H241" s="6">
        <v>80</v>
      </c>
      <c r="I241" s="7">
        <v>42631</v>
      </c>
      <c r="J241" s="7">
        <v>42641</v>
      </c>
      <c r="K241" s="7" t="s">
        <v>2541</v>
      </c>
      <c r="L241" s="17">
        <f t="shared" si="56"/>
        <v>275.91000000000003</v>
      </c>
      <c r="M241" s="20">
        <f t="shared" si="49"/>
        <v>0.86328875357906554</v>
      </c>
      <c r="N241" s="6" t="s">
        <v>36</v>
      </c>
      <c r="O241" s="6">
        <v>4700000</v>
      </c>
      <c r="P241" s="6">
        <v>5300000</v>
      </c>
      <c r="Q241" s="6">
        <f t="shared" si="44"/>
        <v>600000</v>
      </c>
      <c r="R241" s="8">
        <f t="shared" si="45"/>
        <v>0.1276595744680851</v>
      </c>
      <c r="S241" s="6">
        <v>228120</v>
      </c>
      <c r="T241" s="9">
        <f t="shared" si="52"/>
        <v>68446.111111111109</v>
      </c>
      <c r="U241" s="6">
        <v>76779</v>
      </c>
      <c r="V241" s="9">
        <f t="shared" si="46"/>
        <v>8332.8888888888905</v>
      </c>
      <c r="W241" s="8">
        <f t="shared" si="47"/>
        <v>0.12174378870644387</v>
      </c>
      <c r="X241" s="22">
        <f t="shared" si="50"/>
        <v>59088.757948445338</v>
      </c>
      <c r="Y241" s="22">
        <f t="shared" si="51"/>
        <v>66282.447211047067</v>
      </c>
      <c r="Z241" s="22">
        <f t="shared" si="53"/>
        <v>7193.6892626017288</v>
      </c>
      <c r="AA241" s="8">
        <f t="shared" si="54"/>
        <v>0.12174378870644377</v>
      </c>
      <c r="AB241" s="22">
        <f t="shared" si="55"/>
        <v>4772336.1991953887</v>
      </c>
      <c r="AC241" s="6">
        <v>410</v>
      </c>
      <c r="AD241" s="6">
        <v>1912</v>
      </c>
      <c r="AE241" s="6">
        <f t="shared" si="48"/>
        <v>104</v>
      </c>
      <c r="AF241" s="6" t="s">
        <v>120</v>
      </c>
    </row>
    <row r="242" spans="1:32" x14ac:dyDescent="0.2">
      <c r="A242">
        <v>39</v>
      </c>
      <c r="B242" s="6" t="s">
        <v>522</v>
      </c>
      <c r="C242" s="6" t="s">
        <v>22</v>
      </c>
      <c r="D242" s="6" t="s">
        <v>23</v>
      </c>
      <c r="E242" s="6" t="s">
        <v>2767</v>
      </c>
      <c r="F242" s="6" t="s">
        <v>2771</v>
      </c>
      <c r="G242" s="6">
        <v>44</v>
      </c>
      <c r="H242" s="6">
        <v>53</v>
      </c>
      <c r="I242" s="7">
        <v>42630</v>
      </c>
      <c r="J242" s="7">
        <v>42641</v>
      </c>
      <c r="K242" s="7" t="s">
        <v>2541</v>
      </c>
      <c r="L242" s="17">
        <f t="shared" si="56"/>
        <v>275.91000000000003</v>
      </c>
      <c r="M242" s="20">
        <f t="shared" si="49"/>
        <v>0.86328875357906554</v>
      </c>
      <c r="N242" s="6" t="s">
        <v>24</v>
      </c>
      <c r="O242" s="6">
        <v>2900000</v>
      </c>
      <c r="P242" s="6">
        <v>3700000</v>
      </c>
      <c r="Q242" s="6">
        <f t="shared" si="44"/>
        <v>800000</v>
      </c>
      <c r="R242" s="8">
        <f t="shared" si="45"/>
        <v>0.27586206896551724</v>
      </c>
      <c r="S242" s="6"/>
      <c r="T242" s="9">
        <f t="shared" si="52"/>
        <v>65909.090909090912</v>
      </c>
      <c r="U242" s="6">
        <v>84091</v>
      </c>
      <c r="V242" s="9">
        <f t="shared" si="46"/>
        <v>18181.909090909088</v>
      </c>
      <c r="W242" s="8">
        <f t="shared" si="47"/>
        <v>0.27586344827586201</v>
      </c>
      <c r="X242" s="22">
        <f t="shared" si="50"/>
        <v>56898.576940438412</v>
      </c>
      <c r="Y242" s="22">
        <f t="shared" si="51"/>
        <v>72594.814577217199</v>
      </c>
      <c r="Z242" s="22">
        <f t="shared" si="53"/>
        <v>15696.237636778787</v>
      </c>
      <c r="AA242" s="8">
        <f t="shared" si="54"/>
        <v>0.27586344827586201</v>
      </c>
      <c r="AB242" s="22">
        <f t="shared" si="55"/>
        <v>3194171.8413975569</v>
      </c>
      <c r="AC242" s="6">
        <v>158</v>
      </c>
      <c r="AD242" s="6">
        <v>1850</v>
      </c>
      <c r="AE242" s="6">
        <f t="shared" si="48"/>
        <v>166</v>
      </c>
      <c r="AF242" s="6" t="s">
        <v>523</v>
      </c>
    </row>
    <row r="243" spans="1:32" x14ac:dyDescent="0.2">
      <c r="A243">
        <v>40</v>
      </c>
      <c r="B243" s="6" t="s">
        <v>632</v>
      </c>
      <c r="C243" s="6" t="s">
        <v>22</v>
      </c>
      <c r="D243" s="6" t="s">
        <v>23</v>
      </c>
      <c r="E243" s="6" t="s">
        <v>2767</v>
      </c>
      <c r="F243" s="6" t="s">
        <v>2771</v>
      </c>
      <c r="G243" s="6">
        <v>47</v>
      </c>
      <c r="H243" s="6">
        <v>54</v>
      </c>
      <c r="I243" s="7">
        <v>42636</v>
      </c>
      <c r="J243" s="7">
        <v>42647</v>
      </c>
      <c r="K243" s="7" t="s">
        <v>2542</v>
      </c>
      <c r="L243" s="17">
        <f>IF(K243="Januar",238.19,IF(K243="Februar",240.59,IF(K243="Mars",245.99,IF(K243="April",250.79,IF(K243="Mai",256.52,IF(K243="Juni",259.83,IF(K243="Juli",265.66,IF(K243="August",272.21,IF(K243="September",275.91,IF(K243="Oktober",281.13,IF(K243="November",284.38,IF(K243="Desember",287.34,0))))))))))))</f>
        <v>281.13</v>
      </c>
      <c r="M243" s="20">
        <f t="shared" si="49"/>
        <v>0.84725927506847365</v>
      </c>
      <c r="N243" s="6" t="s">
        <v>24</v>
      </c>
      <c r="O243" s="6">
        <v>3000000</v>
      </c>
      <c r="P243" s="6">
        <v>3610000</v>
      </c>
      <c r="Q243" s="6">
        <f t="shared" si="44"/>
        <v>610000</v>
      </c>
      <c r="R243" s="8">
        <f t="shared" si="45"/>
        <v>0.20333333333333334</v>
      </c>
      <c r="S243" s="6"/>
      <c r="T243" s="9">
        <f t="shared" si="52"/>
        <v>63829.787234042553</v>
      </c>
      <c r="U243" s="6">
        <v>76809</v>
      </c>
      <c r="V243" s="9">
        <f t="shared" si="46"/>
        <v>12979.212765957447</v>
      </c>
      <c r="W243" s="8">
        <f t="shared" si="47"/>
        <v>0.20334099999999999</v>
      </c>
      <c r="X243" s="22">
        <f t="shared" si="50"/>
        <v>54080.379259689806</v>
      </c>
      <c r="Y243" s="22">
        <f t="shared" si="51"/>
        <v>65077.137658734391</v>
      </c>
      <c r="Z243" s="22">
        <f t="shared" si="53"/>
        <v>10996.758399044586</v>
      </c>
      <c r="AA243" s="8">
        <f t="shared" si="54"/>
        <v>0.20334100000000002</v>
      </c>
      <c r="AB243" s="22">
        <f t="shared" si="55"/>
        <v>3058625.4699605163</v>
      </c>
      <c r="AC243" s="10">
        <v>21268</v>
      </c>
      <c r="AD243" s="6">
        <v>1984</v>
      </c>
      <c r="AE243" s="6">
        <f t="shared" si="48"/>
        <v>32</v>
      </c>
      <c r="AF243" s="6" t="s">
        <v>426</v>
      </c>
    </row>
    <row r="244" spans="1:32" x14ac:dyDescent="0.2">
      <c r="A244">
        <v>40</v>
      </c>
      <c r="B244" s="6" t="s">
        <v>849</v>
      </c>
      <c r="C244" s="6" t="s">
        <v>22</v>
      </c>
      <c r="D244" s="6" t="s">
        <v>23</v>
      </c>
      <c r="E244" s="6" t="s">
        <v>2767</v>
      </c>
      <c r="F244" s="6" t="s">
        <v>2771</v>
      </c>
      <c r="G244" s="6">
        <v>52</v>
      </c>
      <c r="H244" s="6">
        <v>57</v>
      </c>
      <c r="I244" s="7">
        <v>42628</v>
      </c>
      <c r="J244" s="7">
        <v>42649</v>
      </c>
      <c r="K244" s="7" t="s">
        <v>2542</v>
      </c>
      <c r="L244" s="17">
        <f t="shared" ref="L244:L262" si="57">IF(K244="Januar",238.19,IF(K244="Februar",240.59,IF(K244="Mars",245.99,IF(K244="April",250.79,IF(K244="Mai",256.52,IF(K244="Juni",259.83,IF(K244="Juli",265.66,IF(K244="August",272.21,IF(K244="September",275.91,IF(K244="Oktober",281.13,IF(K244="November",284.38,IF(K244="Desember",287.34,0))))))))))))</f>
        <v>281.13</v>
      </c>
      <c r="M244" s="20">
        <f t="shared" si="49"/>
        <v>0.84725927506847365</v>
      </c>
      <c r="N244" s="6" t="s">
        <v>55</v>
      </c>
      <c r="O244" s="6">
        <v>3450000</v>
      </c>
      <c r="P244" s="6">
        <v>3450000</v>
      </c>
      <c r="Q244" s="6">
        <f t="shared" si="44"/>
        <v>0</v>
      </c>
      <c r="R244" s="8">
        <f t="shared" si="45"/>
        <v>0</v>
      </c>
      <c r="S244" s="6">
        <v>80732</v>
      </c>
      <c r="T244" s="9">
        <f t="shared" si="52"/>
        <v>67898.692307692312</v>
      </c>
      <c r="U244" s="6">
        <v>67899</v>
      </c>
      <c r="V244" s="9">
        <f t="shared" si="46"/>
        <v>0.30769230768783018</v>
      </c>
      <c r="W244" s="8">
        <f t="shared" si="47"/>
        <v>4.5316381984719225E-6</v>
      </c>
      <c r="X244" s="22">
        <f t="shared" si="50"/>
        <v>57527.796822712735</v>
      </c>
      <c r="Y244" s="22">
        <f t="shared" si="51"/>
        <v>57528.057517874295</v>
      </c>
      <c r="Z244" s="22">
        <f t="shared" si="53"/>
        <v>0.26069516155985184</v>
      </c>
      <c r="AA244" s="8">
        <f t="shared" si="54"/>
        <v>4.5316381985434553E-6</v>
      </c>
      <c r="AB244" s="22">
        <f t="shared" si="55"/>
        <v>2991458.9909294634</v>
      </c>
      <c r="AC244" s="10">
        <v>2109</v>
      </c>
      <c r="AD244" s="6">
        <v>1938</v>
      </c>
      <c r="AE244" s="6">
        <f t="shared" si="48"/>
        <v>78</v>
      </c>
      <c r="AF244" s="6" t="s">
        <v>103</v>
      </c>
    </row>
    <row r="245" spans="1:32" x14ac:dyDescent="0.2">
      <c r="A245">
        <v>41</v>
      </c>
      <c r="B245" s="6" t="s">
        <v>401</v>
      </c>
      <c r="C245" s="6" t="s">
        <v>22</v>
      </c>
      <c r="D245" s="6" t="s">
        <v>23</v>
      </c>
      <c r="E245" s="6" t="s">
        <v>2767</v>
      </c>
      <c r="F245" s="6" t="s">
        <v>2771</v>
      </c>
      <c r="G245" s="6">
        <v>41</v>
      </c>
      <c r="H245" s="6">
        <v>45</v>
      </c>
      <c r="I245" s="7">
        <v>42644</v>
      </c>
      <c r="J245" s="7">
        <v>42654</v>
      </c>
      <c r="K245" s="7" t="s">
        <v>2542</v>
      </c>
      <c r="L245" s="17">
        <f t="shared" si="57"/>
        <v>281.13</v>
      </c>
      <c r="M245" s="20">
        <f t="shared" si="49"/>
        <v>0.84725927506847365</v>
      </c>
      <c r="N245" s="6" t="s">
        <v>36</v>
      </c>
      <c r="O245" s="6">
        <v>3150000</v>
      </c>
      <c r="P245" s="6">
        <v>3500000</v>
      </c>
      <c r="Q245" s="6">
        <f t="shared" si="44"/>
        <v>350000</v>
      </c>
      <c r="R245" s="8">
        <f t="shared" si="45"/>
        <v>0.1111111111111111</v>
      </c>
      <c r="S245" s="6"/>
      <c r="T245" s="9">
        <f t="shared" si="52"/>
        <v>76829.268292682929</v>
      </c>
      <c r="U245" s="6">
        <v>85366</v>
      </c>
      <c r="V245" s="9">
        <f t="shared" si="46"/>
        <v>8536.7317073170707</v>
      </c>
      <c r="W245" s="8">
        <f t="shared" si="47"/>
        <v>0.11111301587301584</v>
      </c>
      <c r="X245" s="22">
        <f t="shared" si="50"/>
        <v>65094.310157699809</v>
      </c>
      <c r="Y245" s="22">
        <f t="shared" si="51"/>
        <v>72327.135275495326</v>
      </c>
      <c r="Z245" s="22">
        <f t="shared" si="53"/>
        <v>7232.8251177955171</v>
      </c>
      <c r="AA245" s="8">
        <f t="shared" si="54"/>
        <v>0.11111301587301588</v>
      </c>
      <c r="AB245" s="22">
        <f t="shared" si="55"/>
        <v>2965412.5462953085</v>
      </c>
      <c r="AC245" s="10">
        <v>2413</v>
      </c>
      <c r="AD245" s="6">
        <v>2008</v>
      </c>
      <c r="AE245" s="6">
        <f t="shared" si="48"/>
        <v>8</v>
      </c>
      <c r="AF245" s="6" t="s">
        <v>120</v>
      </c>
    </row>
    <row r="246" spans="1:32" x14ac:dyDescent="0.2">
      <c r="A246">
        <v>41</v>
      </c>
      <c r="B246" s="6" t="s">
        <v>634</v>
      </c>
      <c r="C246" s="6" t="s">
        <v>22</v>
      </c>
      <c r="D246" s="6" t="s">
        <v>23</v>
      </c>
      <c r="E246" s="6" t="s">
        <v>2767</v>
      </c>
      <c r="F246" s="6" t="s">
        <v>2771</v>
      </c>
      <c r="G246" s="6">
        <v>47</v>
      </c>
      <c r="H246" s="6">
        <v>52</v>
      </c>
      <c r="I246" s="7">
        <v>42643</v>
      </c>
      <c r="J246" s="7">
        <v>42655</v>
      </c>
      <c r="K246" s="7" t="s">
        <v>2542</v>
      </c>
      <c r="L246" s="17">
        <f t="shared" si="57"/>
        <v>281.13</v>
      </c>
      <c r="M246" s="20">
        <f t="shared" si="49"/>
        <v>0.84725927506847365</v>
      </c>
      <c r="N246" s="6" t="s">
        <v>32</v>
      </c>
      <c r="O246" s="6">
        <v>4400000</v>
      </c>
      <c r="P246" s="6">
        <v>4590000</v>
      </c>
      <c r="Q246" s="6">
        <f t="shared" si="44"/>
        <v>190000</v>
      </c>
      <c r="R246" s="8">
        <f t="shared" si="45"/>
        <v>4.3181818181818182E-2</v>
      </c>
      <c r="S246" s="6"/>
      <c r="T246" s="9">
        <f t="shared" si="52"/>
        <v>93617.02127659574</v>
      </c>
      <c r="U246" s="6">
        <v>97660</v>
      </c>
      <c r="V246" s="9">
        <f t="shared" si="46"/>
        <v>4042.9787234042597</v>
      </c>
      <c r="W246" s="8">
        <f t="shared" si="47"/>
        <v>4.3186363636363682E-2</v>
      </c>
      <c r="X246" s="22">
        <f t="shared" si="50"/>
        <v>79317.889580878385</v>
      </c>
      <c r="Y246" s="22">
        <f t="shared" si="51"/>
        <v>82743.340803187137</v>
      </c>
      <c r="Z246" s="22">
        <f t="shared" si="53"/>
        <v>3425.4512223087513</v>
      </c>
      <c r="AA246" s="8">
        <f t="shared" si="54"/>
        <v>4.318636363636362E-2</v>
      </c>
      <c r="AB246" s="22">
        <f t="shared" si="55"/>
        <v>3888937.0177497952</v>
      </c>
      <c r="AC246" s="10">
        <v>3724</v>
      </c>
      <c r="AD246" s="6">
        <v>2011</v>
      </c>
      <c r="AE246" s="6">
        <f t="shared" si="48"/>
        <v>5</v>
      </c>
      <c r="AF246" s="6" t="s">
        <v>635</v>
      </c>
    </row>
    <row r="247" spans="1:32" x14ac:dyDescent="0.2">
      <c r="A247">
        <v>41</v>
      </c>
      <c r="B247" s="6" t="s">
        <v>1128</v>
      </c>
      <c r="C247" s="6" t="s">
        <v>22</v>
      </c>
      <c r="D247" s="6" t="s">
        <v>23</v>
      </c>
      <c r="E247" s="6" t="s">
        <v>2767</v>
      </c>
      <c r="F247" s="6" t="s">
        <v>2771</v>
      </c>
      <c r="G247" s="6">
        <v>59</v>
      </c>
      <c r="H247" s="6">
        <v>65</v>
      </c>
      <c r="I247" s="7">
        <v>42646</v>
      </c>
      <c r="J247" s="7">
        <v>42656</v>
      </c>
      <c r="K247" s="7" t="s">
        <v>2542</v>
      </c>
      <c r="L247" s="17">
        <f t="shared" si="57"/>
        <v>281.13</v>
      </c>
      <c r="M247" s="20">
        <f t="shared" si="49"/>
        <v>0.84725927506847365</v>
      </c>
      <c r="N247" s="6" t="s">
        <v>36</v>
      </c>
      <c r="O247" s="6">
        <v>3300000</v>
      </c>
      <c r="P247" s="6">
        <v>3700000</v>
      </c>
      <c r="Q247" s="6">
        <f t="shared" si="44"/>
        <v>400000</v>
      </c>
      <c r="R247" s="8">
        <f t="shared" si="45"/>
        <v>0.12121212121212122</v>
      </c>
      <c r="S247" s="6">
        <v>134886</v>
      </c>
      <c r="T247" s="9">
        <f t="shared" si="52"/>
        <v>58218.406779661018</v>
      </c>
      <c r="U247" s="6">
        <v>64998</v>
      </c>
      <c r="V247" s="9">
        <f t="shared" si="46"/>
        <v>6779.5932203389821</v>
      </c>
      <c r="W247" s="8">
        <f t="shared" si="47"/>
        <v>0.11645102632227095</v>
      </c>
      <c r="X247" s="22">
        <f t="shared" si="50"/>
        <v>49326.085123777106</v>
      </c>
      <c r="Y247" s="22">
        <f t="shared" si="51"/>
        <v>55070.158360900648</v>
      </c>
      <c r="Z247" s="22">
        <f t="shared" si="53"/>
        <v>5744.0732371235426</v>
      </c>
      <c r="AA247" s="8">
        <f t="shared" si="54"/>
        <v>0.11645102632227089</v>
      </c>
      <c r="AB247" s="22">
        <f t="shared" si="55"/>
        <v>3249139.3432931383</v>
      </c>
      <c r="AC247" s="10">
        <v>1502</v>
      </c>
      <c r="AD247" s="6">
        <v>1988</v>
      </c>
      <c r="AE247" s="6">
        <f t="shared" si="48"/>
        <v>28</v>
      </c>
      <c r="AF247" s="6" t="s">
        <v>191</v>
      </c>
    </row>
    <row r="248" spans="1:32" x14ac:dyDescent="0.2">
      <c r="A248">
        <v>41</v>
      </c>
      <c r="B248" s="6" t="s">
        <v>721</v>
      </c>
      <c r="C248" s="6" t="s">
        <v>22</v>
      </c>
      <c r="D248" s="6" t="s">
        <v>23</v>
      </c>
      <c r="E248" s="6" t="s">
        <v>2767</v>
      </c>
      <c r="F248" s="6" t="s">
        <v>2771</v>
      </c>
      <c r="G248" s="6">
        <v>52</v>
      </c>
      <c r="H248" s="6">
        <v>58</v>
      </c>
      <c r="I248" s="7">
        <v>42646</v>
      </c>
      <c r="J248" s="7">
        <v>42656</v>
      </c>
      <c r="K248" s="7" t="s">
        <v>2542</v>
      </c>
      <c r="L248" s="17">
        <f t="shared" si="57"/>
        <v>281.13</v>
      </c>
      <c r="M248" s="20">
        <f t="shared" si="49"/>
        <v>0.84725927506847365</v>
      </c>
      <c r="N248" s="6" t="s">
        <v>36</v>
      </c>
      <c r="O248" s="6">
        <v>3450000</v>
      </c>
      <c r="P248" s="6">
        <v>3450000</v>
      </c>
      <c r="Q248" s="6">
        <f t="shared" si="44"/>
        <v>0</v>
      </c>
      <c r="R248" s="8">
        <f t="shared" si="45"/>
        <v>0</v>
      </c>
      <c r="S248" s="6">
        <v>7548</v>
      </c>
      <c r="T248" s="9">
        <f t="shared" si="52"/>
        <v>66491.307692307688</v>
      </c>
      <c r="U248" s="6">
        <v>66491</v>
      </c>
      <c r="V248" s="9">
        <f t="shared" si="46"/>
        <v>-0.30769230768783018</v>
      </c>
      <c r="W248" s="8">
        <f t="shared" si="47"/>
        <v>-4.6275568697143669E-6</v>
      </c>
      <c r="X248" s="22">
        <f t="shared" si="50"/>
        <v>56335.377153739435</v>
      </c>
      <c r="Y248" s="22">
        <f t="shared" si="51"/>
        <v>56335.116458577882</v>
      </c>
      <c r="Z248" s="22">
        <f t="shared" si="53"/>
        <v>-0.26069516155257588</v>
      </c>
      <c r="AA248" s="8">
        <f t="shared" si="54"/>
        <v>-4.6275568696582595E-6</v>
      </c>
      <c r="AB248" s="22">
        <f t="shared" si="55"/>
        <v>2929426.0558460499</v>
      </c>
      <c r="AC248" s="6">
        <v>928</v>
      </c>
      <c r="AD248" s="6">
        <v>1935</v>
      </c>
      <c r="AE248" s="6">
        <f t="shared" si="48"/>
        <v>81</v>
      </c>
      <c r="AF248" s="6" t="s">
        <v>231</v>
      </c>
    </row>
    <row r="249" spans="1:32" x14ac:dyDescent="0.2">
      <c r="A249">
        <v>42</v>
      </c>
      <c r="B249" s="6" t="s">
        <v>385</v>
      </c>
      <c r="C249" s="6" t="s">
        <v>22</v>
      </c>
      <c r="D249" s="6" t="s">
        <v>23</v>
      </c>
      <c r="E249" s="6" t="s">
        <v>2767</v>
      </c>
      <c r="F249" s="6" t="s">
        <v>2771</v>
      </c>
      <c r="G249" s="6">
        <v>39</v>
      </c>
      <c r="H249" s="6">
        <v>43</v>
      </c>
      <c r="I249" s="7">
        <v>42650</v>
      </c>
      <c r="J249" s="7">
        <v>42660</v>
      </c>
      <c r="K249" s="7" t="s">
        <v>2542</v>
      </c>
      <c r="L249" s="17">
        <f t="shared" si="57"/>
        <v>281.13</v>
      </c>
      <c r="M249" s="20">
        <f t="shared" si="49"/>
        <v>0.84725927506847365</v>
      </c>
      <c r="N249" s="6" t="s">
        <v>36</v>
      </c>
      <c r="O249" s="6">
        <v>2790000</v>
      </c>
      <c r="P249" s="6">
        <v>3500000</v>
      </c>
      <c r="Q249" s="6">
        <f t="shared" si="44"/>
        <v>710000</v>
      </c>
      <c r="R249" s="8">
        <f t="shared" si="45"/>
        <v>0.25448028673835127</v>
      </c>
      <c r="S249" s="6"/>
      <c r="T249" s="9">
        <f t="shared" si="52"/>
        <v>71538.461538461532</v>
      </c>
      <c r="U249" s="6">
        <v>89744</v>
      </c>
      <c r="V249" s="9">
        <f t="shared" si="46"/>
        <v>18205.538461538468</v>
      </c>
      <c r="W249" s="8">
        <f t="shared" si="47"/>
        <v>0.25448602150537647</v>
      </c>
      <c r="X249" s="22">
        <f t="shared" si="50"/>
        <v>60611.6250625908</v>
      </c>
      <c r="Y249" s="22">
        <f t="shared" si="51"/>
        <v>76036.436381745094</v>
      </c>
      <c r="Z249" s="22">
        <f t="shared" si="53"/>
        <v>15424.811319154294</v>
      </c>
      <c r="AA249" s="8">
        <f t="shared" si="54"/>
        <v>0.25448602150537641</v>
      </c>
      <c r="AB249" s="22">
        <f t="shared" si="55"/>
        <v>2965421.0188880586</v>
      </c>
      <c r="AC249" s="6">
        <v>243</v>
      </c>
      <c r="AD249" s="6">
        <v>2007</v>
      </c>
      <c r="AE249" s="6">
        <f t="shared" si="48"/>
        <v>9</v>
      </c>
      <c r="AF249" s="6" t="s">
        <v>67</v>
      </c>
    </row>
    <row r="250" spans="1:32" x14ac:dyDescent="0.2">
      <c r="A250">
        <v>42</v>
      </c>
      <c r="B250" s="6" t="s">
        <v>1094</v>
      </c>
      <c r="C250" s="6" t="s">
        <v>22</v>
      </c>
      <c r="D250" s="6" t="s">
        <v>23</v>
      </c>
      <c r="E250" s="6" t="s">
        <v>2767</v>
      </c>
      <c r="F250" s="6" t="s">
        <v>2771</v>
      </c>
      <c r="G250" s="6">
        <v>71</v>
      </c>
      <c r="H250" s="6">
        <v>78</v>
      </c>
      <c r="I250" s="7">
        <v>42650</v>
      </c>
      <c r="J250" s="7">
        <v>42660</v>
      </c>
      <c r="K250" s="7" t="s">
        <v>2542</v>
      </c>
      <c r="L250" s="17">
        <f t="shared" si="57"/>
        <v>281.13</v>
      </c>
      <c r="M250" s="20">
        <f t="shared" si="49"/>
        <v>0.84725927506847365</v>
      </c>
      <c r="N250" s="6" t="s">
        <v>36</v>
      </c>
      <c r="O250" s="6">
        <v>4190000</v>
      </c>
      <c r="P250" s="6">
        <v>4900000</v>
      </c>
      <c r="Q250" s="6">
        <f t="shared" si="44"/>
        <v>710000</v>
      </c>
      <c r="R250" s="8">
        <f t="shared" si="45"/>
        <v>0.16945107398568018</v>
      </c>
      <c r="S250" s="6">
        <v>7080</v>
      </c>
      <c r="T250" s="9">
        <f t="shared" si="52"/>
        <v>59113.802816901407</v>
      </c>
      <c r="U250" s="6">
        <v>69114</v>
      </c>
      <c r="V250" s="9">
        <f t="shared" si="46"/>
        <v>10000.197183098593</v>
      </c>
      <c r="W250" s="8">
        <f t="shared" si="47"/>
        <v>0.16916856481172629</v>
      </c>
      <c r="X250" s="22">
        <f t="shared" si="50"/>
        <v>50084.717721188579</v>
      </c>
      <c r="Y250" s="22">
        <f t="shared" si="51"/>
        <v>58557.477537082486</v>
      </c>
      <c r="Z250" s="22">
        <f t="shared" si="53"/>
        <v>8472.7598158939072</v>
      </c>
      <c r="AA250" s="8">
        <f t="shared" si="54"/>
        <v>0.16916856481172632</v>
      </c>
      <c r="AB250" s="22">
        <f t="shared" si="55"/>
        <v>4157580.9051328567</v>
      </c>
      <c r="AC250" s="10">
        <v>12722</v>
      </c>
      <c r="AD250" s="6">
        <v>1991</v>
      </c>
      <c r="AE250" s="6">
        <f t="shared" si="48"/>
        <v>25</v>
      </c>
      <c r="AF250" s="6" t="s">
        <v>421</v>
      </c>
    </row>
    <row r="251" spans="1:32" x14ac:dyDescent="0.2">
      <c r="A251">
        <v>42</v>
      </c>
      <c r="B251" s="6" t="s">
        <v>1857</v>
      </c>
      <c r="C251" s="6" t="s">
        <v>22</v>
      </c>
      <c r="D251" s="6" t="s">
        <v>23</v>
      </c>
      <c r="E251" s="6" t="s">
        <v>2767</v>
      </c>
      <c r="F251" s="6" t="s">
        <v>2771</v>
      </c>
      <c r="G251" s="6">
        <v>80</v>
      </c>
      <c r="H251" s="6">
        <v>92</v>
      </c>
      <c r="I251" s="7">
        <v>42650</v>
      </c>
      <c r="J251" s="7">
        <v>42661</v>
      </c>
      <c r="K251" s="7" t="s">
        <v>2542</v>
      </c>
      <c r="L251" s="17">
        <f t="shared" si="57"/>
        <v>281.13</v>
      </c>
      <c r="M251" s="20">
        <f t="shared" si="49"/>
        <v>0.84725927506847365</v>
      </c>
      <c r="N251" s="6" t="s">
        <v>24</v>
      </c>
      <c r="O251" s="6">
        <v>4950000</v>
      </c>
      <c r="P251" s="6">
        <v>5725000</v>
      </c>
      <c r="Q251" s="6">
        <f t="shared" si="44"/>
        <v>775000</v>
      </c>
      <c r="R251" s="8">
        <f t="shared" si="45"/>
        <v>0.15656565656565657</v>
      </c>
      <c r="S251" s="6"/>
      <c r="T251" s="9">
        <f t="shared" si="52"/>
        <v>61875</v>
      </c>
      <c r="U251" s="6">
        <v>71563</v>
      </c>
      <c r="V251" s="9">
        <f t="shared" si="46"/>
        <v>9688</v>
      </c>
      <c r="W251" s="8">
        <f t="shared" si="47"/>
        <v>0.15657373737373736</v>
      </c>
      <c r="X251" s="22">
        <f t="shared" si="50"/>
        <v>52424.167644861809</v>
      </c>
      <c r="Y251" s="22">
        <f t="shared" si="51"/>
        <v>60632.415501725183</v>
      </c>
      <c r="Z251" s="22">
        <f t="shared" si="53"/>
        <v>8208.2478568633742</v>
      </c>
      <c r="AA251" s="8">
        <f t="shared" si="54"/>
        <v>0.15657373737373739</v>
      </c>
      <c r="AB251" s="22">
        <f t="shared" si="55"/>
        <v>4850593.2401380148</v>
      </c>
      <c r="AC251" s="10">
        <v>8952</v>
      </c>
      <c r="AD251" s="6">
        <v>2016</v>
      </c>
      <c r="AE251" s="6">
        <f t="shared" si="48"/>
        <v>0</v>
      </c>
      <c r="AF251" s="6" t="s">
        <v>67</v>
      </c>
    </row>
    <row r="252" spans="1:32" x14ac:dyDescent="0.2">
      <c r="A252">
        <v>42</v>
      </c>
      <c r="B252" s="6" t="s">
        <v>593</v>
      </c>
      <c r="C252" s="6" t="s">
        <v>22</v>
      </c>
      <c r="D252" s="6" t="s">
        <v>23</v>
      </c>
      <c r="E252" s="6" t="s">
        <v>2767</v>
      </c>
      <c r="F252" s="6" t="s">
        <v>2771</v>
      </c>
      <c r="G252" s="6">
        <v>46</v>
      </c>
      <c r="H252" s="6">
        <v>60</v>
      </c>
      <c r="I252" s="7">
        <v>42651</v>
      </c>
      <c r="J252" s="7">
        <v>42661</v>
      </c>
      <c r="K252" s="7" t="s">
        <v>2542</v>
      </c>
      <c r="L252" s="17">
        <f t="shared" si="57"/>
        <v>281.13</v>
      </c>
      <c r="M252" s="20">
        <f t="shared" si="49"/>
        <v>0.84725927506847365</v>
      </c>
      <c r="N252" s="6" t="s">
        <v>36</v>
      </c>
      <c r="O252" s="6">
        <v>3290000</v>
      </c>
      <c r="P252" s="6">
        <v>3550000</v>
      </c>
      <c r="Q252" s="6">
        <f t="shared" si="44"/>
        <v>260000</v>
      </c>
      <c r="R252" s="8">
        <f t="shared" si="45"/>
        <v>7.9027355623100301E-2</v>
      </c>
      <c r="S252" s="6">
        <v>12170</v>
      </c>
      <c r="T252" s="9">
        <f t="shared" si="52"/>
        <v>71786.304347826081</v>
      </c>
      <c r="U252" s="6">
        <v>77438</v>
      </c>
      <c r="V252" s="9">
        <f t="shared" si="46"/>
        <v>5651.6956521739194</v>
      </c>
      <c r="W252" s="8">
        <f t="shared" si="47"/>
        <v>7.8729441549042087E-2</v>
      </c>
      <c r="X252" s="22">
        <f t="shared" si="50"/>
        <v>60821.612181583943</v>
      </c>
      <c r="Y252" s="22">
        <f t="shared" si="51"/>
        <v>65610.063742752463</v>
      </c>
      <c r="Z252" s="22">
        <f t="shared" si="53"/>
        <v>4788.4515611685201</v>
      </c>
      <c r="AA252" s="8">
        <f t="shared" si="54"/>
        <v>7.8729441549042101E-2</v>
      </c>
      <c r="AB252" s="22">
        <f t="shared" si="55"/>
        <v>3018062.9321666132</v>
      </c>
      <c r="AC252" s="6">
        <v>427</v>
      </c>
      <c r="AD252" s="6">
        <v>1902</v>
      </c>
      <c r="AE252" s="6">
        <f t="shared" si="48"/>
        <v>114</v>
      </c>
      <c r="AF252" s="6" t="s">
        <v>34</v>
      </c>
    </row>
    <row r="253" spans="1:32" x14ac:dyDescent="0.2">
      <c r="A253">
        <v>42</v>
      </c>
      <c r="B253" s="6" t="s">
        <v>239</v>
      </c>
      <c r="C253" s="6" t="s">
        <v>22</v>
      </c>
      <c r="D253" s="6" t="s">
        <v>23</v>
      </c>
      <c r="E253" s="6" t="s">
        <v>2767</v>
      </c>
      <c r="F253" s="6" t="s">
        <v>2771</v>
      </c>
      <c r="G253" s="6">
        <v>33</v>
      </c>
      <c r="H253" s="6">
        <v>37</v>
      </c>
      <c r="I253" s="7">
        <v>42651</v>
      </c>
      <c r="J253" s="7">
        <v>42661</v>
      </c>
      <c r="K253" s="7" t="s">
        <v>2542</v>
      </c>
      <c r="L253" s="17">
        <f t="shared" si="57"/>
        <v>281.13</v>
      </c>
      <c r="M253" s="20">
        <f t="shared" si="49"/>
        <v>0.84725927506847365</v>
      </c>
      <c r="N253" s="6" t="s">
        <v>36</v>
      </c>
      <c r="O253" s="6">
        <v>2600000</v>
      </c>
      <c r="P253" s="6">
        <v>2800000</v>
      </c>
      <c r="Q253" s="6">
        <f t="shared" ref="Q253:Q291" si="58">P253-O253</f>
        <v>200000</v>
      </c>
      <c r="R253" s="8">
        <f t="shared" ref="R253:R291" si="59">Q253/O253</f>
        <v>7.6923076923076927E-2</v>
      </c>
      <c r="S253" s="6"/>
      <c r="T253" s="9">
        <f t="shared" si="52"/>
        <v>78787.878787878784</v>
      </c>
      <c r="U253" s="6">
        <v>84848</v>
      </c>
      <c r="V253" s="9">
        <f t="shared" ref="V253:V291" si="60">U253-T253</f>
        <v>6060.1212121212156</v>
      </c>
      <c r="W253" s="8">
        <f t="shared" ref="W253:W291" si="61">V253/T253</f>
        <v>7.6916923076923119E-2</v>
      </c>
      <c r="X253" s="22">
        <f t="shared" si="50"/>
        <v>66753.761066000952</v>
      </c>
      <c r="Y253" s="22">
        <f t="shared" si="51"/>
        <v>71888.254971009854</v>
      </c>
      <c r="Z253" s="22">
        <f t="shared" si="53"/>
        <v>5134.4939050089015</v>
      </c>
      <c r="AA253" s="8">
        <f t="shared" si="54"/>
        <v>7.6916923076923133E-2</v>
      </c>
      <c r="AB253" s="22">
        <f t="shared" si="55"/>
        <v>2372312.414043325</v>
      </c>
      <c r="AC253" s="6">
        <v>358</v>
      </c>
      <c r="AD253" s="6">
        <v>1898</v>
      </c>
      <c r="AE253" s="6">
        <f t="shared" ref="AE253:AE291" si="62">2016-AD253</f>
        <v>118</v>
      </c>
      <c r="AF253" s="6" t="s">
        <v>191</v>
      </c>
    </row>
    <row r="254" spans="1:32" x14ac:dyDescent="0.2">
      <c r="A254">
        <v>42</v>
      </c>
      <c r="B254" s="6" t="s">
        <v>190</v>
      </c>
      <c r="C254" s="6" t="s">
        <v>22</v>
      </c>
      <c r="D254" s="6" t="s">
        <v>23</v>
      </c>
      <c r="E254" s="6" t="s">
        <v>2767</v>
      </c>
      <c r="F254" s="6" t="s">
        <v>2771</v>
      </c>
      <c r="G254" s="6">
        <v>31</v>
      </c>
      <c r="H254" s="6">
        <v>34</v>
      </c>
      <c r="I254" s="7">
        <v>42653</v>
      </c>
      <c r="J254" s="7">
        <v>42663</v>
      </c>
      <c r="K254" s="7" t="s">
        <v>2542</v>
      </c>
      <c r="L254" s="17">
        <f t="shared" si="57"/>
        <v>281.13</v>
      </c>
      <c r="M254" s="20">
        <f t="shared" ref="M254:M291" si="63">$L$2/L254</f>
        <v>0.84725927506847365</v>
      </c>
      <c r="N254" s="6" t="s">
        <v>36</v>
      </c>
      <c r="O254" s="6">
        <v>2750000</v>
      </c>
      <c r="P254" s="6">
        <v>3030000</v>
      </c>
      <c r="Q254" s="6">
        <f t="shared" si="58"/>
        <v>280000</v>
      </c>
      <c r="R254" s="8">
        <f t="shared" si="59"/>
        <v>0.10181818181818182</v>
      </c>
      <c r="S254" s="6"/>
      <c r="T254" s="9">
        <f t="shared" si="52"/>
        <v>88709.677419354834</v>
      </c>
      <c r="U254" s="6">
        <v>97742</v>
      </c>
      <c r="V254" s="9">
        <f t="shared" si="60"/>
        <v>9032.3225806451665</v>
      </c>
      <c r="W254" s="8">
        <f t="shared" si="61"/>
        <v>0.10181890909090915</v>
      </c>
      <c r="X254" s="22">
        <f t="shared" ref="X254:X291" si="64">T254*M254</f>
        <v>75160.096981880721</v>
      </c>
      <c r="Y254" s="22">
        <f t="shared" ref="Y254:Y291" si="65">U254*M254</f>
        <v>82812.81606374275</v>
      </c>
      <c r="Z254" s="22">
        <f t="shared" si="53"/>
        <v>7652.7190818620293</v>
      </c>
      <c r="AA254" s="8">
        <f t="shared" si="54"/>
        <v>0.10181890909090917</v>
      </c>
      <c r="AB254" s="22">
        <f t="shared" si="55"/>
        <v>2567197.2979760254</v>
      </c>
      <c r="AC254" s="6">
        <v>184</v>
      </c>
      <c r="AD254" s="6">
        <v>2009</v>
      </c>
      <c r="AE254" s="6">
        <f t="shared" si="62"/>
        <v>7</v>
      </c>
      <c r="AF254" s="6" t="s">
        <v>191</v>
      </c>
    </row>
    <row r="255" spans="1:32" x14ac:dyDescent="0.2">
      <c r="A255">
        <v>43</v>
      </c>
      <c r="B255" s="6" t="s">
        <v>1643</v>
      </c>
      <c r="C255" s="6" t="s">
        <v>22</v>
      </c>
      <c r="D255" s="6" t="s">
        <v>23</v>
      </c>
      <c r="E255" s="6" t="s">
        <v>2767</v>
      </c>
      <c r="F255" s="6" t="s">
        <v>2771</v>
      </c>
      <c r="G255" s="6">
        <v>87</v>
      </c>
      <c r="H255" s="6">
        <v>95</v>
      </c>
      <c r="I255" s="7">
        <v>42658</v>
      </c>
      <c r="J255" s="7">
        <v>42668</v>
      </c>
      <c r="K255" s="7" t="s">
        <v>2542</v>
      </c>
      <c r="L255" s="17">
        <f t="shared" si="57"/>
        <v>281.13</v>
      </c>
      <c r="M255" s="20">
        <f t="shared" si="63"/>
        <v>0.84725927506847365</v>
      </c>
      <c r="N255" s="6" t="s">
        <v>36</v>
      </c>
      <c r="O255" s="6">
        <v>5300000</v>
      </c>
      <c r="P255" s="6">
        <v>5850000</v>
      </c>
      <c r="Q255" s="6">
        <f t="shared" si="58"/>
        <v>550000</v>
      </c>
      <c r="R255" s="8">
        <f t="shared" si="59"/>
        <v>0.10377358490566038</v>
      </c>
      <c r="S255" s="6">
        <v>5875</v>
      </c>
      <c r="T255" s="9">
        <f t="shared" si="52"/>
        <v>60987.068965517239</v>
      </c>
      <c r="U255" s="6">
        <v>67309</v>
      </c>
      <c r="V255" s="9">
        <f t="shared" si="60"/>
        <v>6321.9310344827609</v>
      </c>
      <c r="W255" s="8">
        <f t="shared" si="61"/>
        <v>0.10366018799915193</v>
      </c>
      <c r="X255" s="22">
        <f t="shared" si="64"/>
        <v>51671.859840275145</v>
      </c>
      <c r="Y255" s="22">
        <f t="shared" si="65"/>
        <v>57028.17454558389</v>
      </c>
      <c r="Z255" s="22">
        <f t="shared" si="53"/>
        <v>5356.314705308745</v>
      </c>
      <c r="AA255" s="8">
        <f t="shared" si="54"/>
        <v>0.10366018799915183</v>
      </c>
      <c r="AB255" s="22">
        <f t="shared" si="55"/>
        <v>4961451.1854657987</v>
      </c>
      <c r="AC255" s="10">
        <v>4590</v>
      </c>
      <c r="AD255" s="6">
        <v>2013</v>
      </c>
      <c r="AE255" s="6">
        <f t="shared" si="62"/>
        <v>3</v>
      </c>
      <c r="AF255" s="6" t="s">
        <v>130</v>
      </c>
    </row>
    <row r="256" spans="1:32" x14ac:dyDescent="0.2">
      <c r="A256">
        <v>43</v>
      </c>
      <c r="B256" s="6" t="s">
        <v>638</v>
      </c>
      <c r="C256" s="6" t="s">
        <v>22</v>
      </c>
      <c r="D256" s="6" t="s">
        <v>23</v>
      </c>
      <c r="E256" s="6" t="s">
        <v>2767</v>
      </c>
      <c r="F256" s="6" t="s">
        <v>2771</v>
      </c>
      <c r="G256" s="6">
        <v>47</v>
      </c>
      <c r="H256" s="6">
        <v>52</v>
      </c>
      <c r="I256" s="7">
        <v>42658</v>
      </c>
      <c r="J256" s="7">
        <v>42668</v>
      </c>
      <c r="K256" s="7" t="s">
        <v>2542</v>
      </c>
      <c r="L256" s="17">
        <f t="shared" si="57"/>
        <v>281.13</v>
      </c>
      <c r="M256" s="20">
        <f t="shared" si="63"/>
        <v>0.84725927506847365</v>
      </c>
      <c r="N256" s="6" t="s">
        <v>36</v>
      </c>
      <c r="O256" s="6">
        <v>2850000</v>
      </c>
      <c r="P256" s="6">
        <v>3100000</v>
      </c>
      <c r="Q256" s="6">
        <f t="shared" si="58"/>
        <v>250000</v>
      </c>
      <c r="R256" s="8">
        <f t="shared" si="59"/>
        <v>8.771929824561403E-2</v>
      </c>
      <c r="S256" s="6"/>
      <c r="T256" s="9">
        <f t="shared" si="52"/>
        <v>60638.297872340423</v>
      </c>
      <c r="U256" s="6">
        <v>65957</v>
      </c>
      <c r="V256" s="9">
        <f t="shared" si="60"/>
        <v>5318.7021276595769</v>
      </c>
      <c r="W256" s="8">
        <f t="shared" si="61"/>
        <v>8.7711929824561455E-2</v>
      </c>
      <c r="X256" s="22">
        <f t="shared" si="64"/>
        <v>51376.360296705316</v>
      </c>
      <c r="Y256" s="22">
        <f t="shared" si="65"/>
        <v>55882.68000569132</v>
      </c>
      <c r="Z256" s="22">
        <f t="shared" si="53"/>
        <v>4506.3197089860041</v>
      </c>
      <c r="AA256" s="8">
        <f t="shared" si="54"/>
        <v>8.7711929824561496E-2</v>
      </c>
      <c r="AB256" s="22">
        <f t="shared" si="55"/>
        <v>2626485.9602674921</v>
      </c>
      <c r="AC256" s="10">
        <v>1047</v>
      </c>
      <c r="AD256" s="6">
        <v>1992</v>
      </c>
      <c r="AE256" s="6">
        <f t="shared" si="62"/>
        <v>24</v>
      </c>
      <c r="AF256" s="6" t="s">
        <v>173</v>
      </c>
    </row>
    <row r="257" spans="1:32" x14ac:dyDescent="0.2">
      <c r="A257">
        <v>43</v>
      </c>
      <c r="B257" s="6" t="s">
        <v>1534</v>
      </c>
      <c r="C257" s="6" t="s">
        <v>22</v>
      </c>
      <c r="D257" s="6" t="s">
        <v>23</v>
      </c>
      <c r="E257" s="6" t="s">
        <v>2767</v>
      </c>
      <c r="F257" s="6" t="s">
        <v>2771</v>
      </c>
      <c r="G257" s="6">
        <v>70</v>
      </c>
      <c r="H257" s="6">
        <v>79</v>
      </c>
      <c r="I257" s="7">
        <v>42658</v>
      </c>
      <c r="J257" s="7">
        <v>42668</v>
      </c>
      <c r="K257" s="7" t="s">
        <v>2542</v>
      </c>
      <c r="L257" s="17">
        <f t="shared" si="57"/>
        <v>281.13</v>
      </c>
      <c r="M257" s="20">
        <f t="shared" si="63"/>
        <v>0.84725927506847365</v>
      </c>
      <c r="N257" s="6" t="s">
        <v>36</v>
      </c>
      <c r="O257" s="6">
        <v>3900000</v>
      </c>
      <c r="P257" s="6">
        <v>4500000</v>
      </c>
      <c r="Q257" s="6">
        <f t="shared" si="58"/>
        <v>600000</v>
      </c>
      <c r="R257" s="8">
        <f t="shared" si="59"/>
        <v>0.15384615384615385</v>
      </c>
      <c r="S257" s="6">
        <v>48000</v>
      </c>
      <c r="T257" s="9">
        <f t="shared" si="52"/>
        <v>56400</v>
      </c>
      <c r="U257" s="6">
        <v>64971</v>
      </c>
      <c r="V257" s="9">
        <f t="shared" si="60"/>
        <v>8571</v>
      </c>
      <c r="W257" s="8">
        <f t="shared" si="61"/>
        <v>0.15196808510638299</v>
      </c>
      <c r="X257" s="22">
        <f t="shared" si="64"/>
        <v>47785.423113861914</v>
      </c>
      <c r="Y257" s="22">
        <f t="shared" si="65"/>
        <v>55047.282360473801</v>
      </c>
      <c r="Z257" s="22">
        <f t="shared" si="53"/>
        <v>7261.8592466118862</v>
      </c>
      <c r="AA257" s="8">
        <f t="shared" si="54"/>
        <v>0.15196808510638293</v>
      </c>
      <c r="AB257" s="22">
        <f t="shared" si="55"/>
        <v>3853309.7652331661</v>
      </c>
      <c r="AC257" s="10">
        <v>3192</v>
      </c>
      <c r="AD257" s="6">
        <v>1990</v>
      </c>
      <c r="AE257" s="6">
        <f t="shared" si="62"/>
        <v>26</v>
      </c>
      <c r="AF257" s="6" t="s">
        <v>315</v>
      </c>
    </row>
    <row r="258" spans="1:32" x14ac:dyDescent="0.2">
      <c r="A258">
        <v>43</v>
      </c>
      <c r="B258" s="6" t="s">
        <v>898</v>
      </c>
      <c r="C258" s="6" t="s">
        <v>22</v>
      </c>
      <c r="D258" s="6" t="s">
        <v>23</v>
      </c>
      <c r="E258" s="6" t="s">
        <v>2767</v>
      </c>
      <c r="F258" s="6" t="s">
        <v>2771</v>
      </c>
      <c r="G258" s="6">
        <v>53</v>
      </c>
      <c r="H258" s="6">
        <v>59</v>
      </c>
      <c r="I258" s="7">
        <v>42651</v>
      </c>
      <c r="J258" s="7">
        <v>42670</v>
      </c>
      <c r="K258" s="7" t="s">
        <v>2542</v>
      </c>
      <c r="L258" s="17">
        <f t="shared" si="57"/>
        <v>281.13</v>
      </c>
      <c r="M258" s="20">
        <f t="shared" si="63"/>
        <v>0.84725927506847365</v>
      </c>
      <c r="N258" s="6" t="s">
        <v>107</v>
      </c>
      <c r="O258" s="6">
        <v>3950000</v>
      </c>
      <c r="P258" s="6">
        <v>3800000</v>
      </c>
      <c r="Q258" s="6">
        <f t="shared" si="58"/>
        <v>-150000</v>
      </c>
      <c r="R258" s="8">
        <f t="shared" si="59"/>
        <v>-3.7974683544303799E-2</v>
      </c>
      <c r="S258" s="6"/>
      <c r="T258" s="9">
        <f t="shared" si="52"/>
        <v>74528.301886792455</v>
      </c>
      <c r="U258" s="6">
        <v>71698</v>
      </c>
      <c r="V258" s="9">
        <f t="shared" si="60"/>
        <v>-2830.3018867924548</v>
      </c>
      <c r="W258" s="8">
        <f t="shared" si="61"/>
        <v>-3.7976202531645596E-2</v>
      </c>
      <c r="X258" s="22">
        <f t="shared" si="64"/>
        <v>63144.795028688131</v>
      </c>
      <c r="Y258" s="22">
        <f t="shared" si="65"/>
        <v>60746.795503859423</v>
      </c>
      <c r="Z258" s="22">
        <f t="shared" si="53"/>
        <v>-2397.9995248287087</v>
      </c>
      <c r="AA258" s="8">
        <f t="shared" si="54"/>
        <v>-3.7976202531645596E-2</v>
      </c>
      <c r="AB258" s="22">
        <f t="shared" si="55"/>
        <v>3219580.1617045496</v>
      </c>
      <c r="AC258" s="6"/>
      <c r="AD258" s="6">
        <v>2016</v>
      </c>
      <c r="AE258" s="6">
        <f t="shared" si="62"/>
        <v>0</v>
      </c>
      <c r="AF258" s="6" t="s">
        <v>173</v>
      </c>
    </row>
    <row r="259" spans="1:32" x14ac:dyDescent="0.2">
      <c r="A259">
        <v>43</v>
      </c>
      <c r="B259" s="6" t="s">
        <v>239</v>
      </c>
      <c r="C259" s="6" t="s">
        <v>22</v>
      </c>
      <c r="D259" s="6" t="s">
        <v>23</v>
      </c>
      <c r="E259" s="6" t="s">
        <v>2767</v>
      </c>
      <c r="F259" s="6" t="s">
        <v>2771</v>
      </c>
      <c r="G259" s="6">
        <v>58</v>
      </c>
      <c r="H259" s="6">
        <v>65</v>
      </c>
      <c r="I259" s="7">
        <v>42650</v>
      </c>
      <c r="J259" s="7">
        <v>42670</v>
      </c>
      <c r="K259" s="7" t="s">
        <v>2542</v>
      </c>
      <c r="L259" s="17">
        <f t="shared" si="57"/>
        <v>281.13</v>
      </c>
      <c r="M259" s="20">
        <f t="shared" si="63"/>
        <v>0.84725927506847365</v>
      </c>
      <c r="N259" s="6" t="s">
        <v>403</v>
      </c>
      <c r="O259" s="6">
        <v>3800000</v>
      </c>
      <c r="P259" s="6">
        <v>3770000</v>
      </c>
      <c r="Q259" s="6">
        <f t="shared" si="58"/>
        <v>-30000</v>
      </c>
      <c r="R259" s="8">
        <f t="shared" si="59"/>
        <v>-7.8947368421052634E-3</v>
      </c>
      <c r="S259" s="6"/>
      <c r="T259" s="9">
        <f t="shared" ref="T259:T291" si="66">(O259+S259)/G259</f>
        <v>65517.241379310348</v>
      </c>
      <c r="U259" s="6">
        <v>65000</v>
      </c>
      <c r="V259" s="9">
        <f t="shared" si="60"/>
        <v>-517.24137931034784</v>
      </c>
      <c r="W259" s="8">
        <f t="shared" si="61"/>
        <v>-7.8947368421053085E-3</v>
      </c>
      <c r="X259" s="22">
        <f t="shared" si="64"/>
        <v>55510.090435520688</v>
      </c>
      <c r="Y259" s="22">
        <f t="shared" si="65"/>
        <v>55071.852879450787</v>
      </c>
      <c r="Z259" s="22">
        <f t="shared" ref="Z259:Z292" si="67">Y259-X259</f>
        <v>-438.23755606990017</v>
      </c>
      <c r="AA259" s="8">
        <f t="shared" ref="AA259:AA291" si="68">Z259/X259</f>
        <v>-7.8947368421052634E-3</v>
      </c>
      <c r="AB259" s="22">
        <f t="shared" ref="AB259:AB292" si="69">Y259*G259</f>
        <v>3194167.4670081455</v>
      </c>
      <c r="AC259" s="6">
        <v>358</v>
      </c>
      <c r="AD259" s="6">
        <v>1898</v>
      </c>
      <c r="AE259" s="6">
        <f t="shared" si="62"/>
        <v>118</v>
      </c>
      <c r="AF259" s="6" t="s">
        <v>295</v>
      </c>
    </row>
    <row r="260" spans="1:32" x14ac:dyDescent="0.2">
      <c r="A260">
        <v>44</v>
      </c>
      <c r="B260" s="6" t="s">
        <v>1700</v>
      </c>
      <c r="C260" s="6" t="s">
        <v>22</v>
      </c>
      <c r="D260" s="6" t="s">
        <v>23</v>
      </c>
      <c r="E260" s="6" t="s">
        <v>2767</v>
      </c>
      <c r="F260" s="6" t="s">
        <v>2771</v>
      </c>
      <c r="G260" s="6">
        <v>80</v>
      </c>
      <c r="H260" s="6">
        <v>87</v>
      </c>
      <c r="I260" s="7">
        <v>42658</v>
      </c>
      <c r="J260" s="7">
        <v>42674</v>
      </c>
      <c r="K260" s="7" t="s">
        <v>2542</v>
      </c>
      <c r="L260" s="17">
        <f t="shared" si="57"/>
        <v>281.13</v>
      </c>
      <c r="M260" s="20">
        <f t="shared" si="63"/>
        <v>0.84725927506847365</v>
      </c>
      <c r="N260" s="6" t="s">
        <v>31</v>
      </c>
      <c r="O260" s="6">
        <v>6700000</v>
      </c>
      <c r="P260" s="6">
        <v>6500000</v>
      </c>
      <c r="Q260" s="6">
        <f t="shared" si="58"/>
        <v>-200000</v>
      </c>
      <c r="R260" s="8">
        <f t="shared" si="59"/>
        <v>-2.9850746268656716E-2</v>
      </c>
      <c r="S260" s="6"/>
      <c r="T260" s="9">
        <f t="shared" si="66"/>
        <v>83750</v>
      </c>
      <c r="U260" s="6">
        <v>81250</v>
      </c>
      <c r="V260" s="9">
        <f t="shared" si="60"/>
        <v>-2500</v>
      </c>
      <c r="W260" s="8">
        <f t="shared" si="61"/>
        <v>-2.9850746268656716E-2</v>
      </c>
      <c r="X260" s="22">
        <f t="shared" si="64"/>
        <v>70957.964286984672</v>
      </c>
      <c r="Y260" s="22">
        <f t="shared" si="65"/>
        <v>68839.816099313481</v>
      </c>
      <c r="Z260" s="22">
        <f t="shared" si="67"/>
        <v>-2118.1481876711914</v>
      </c>
      <c r="AA260" s="8">
        <f t="shared" si="68"/>
        <v>-2.9850746268656816E-2</v>
      </c>
      <c r="AB260" s="22">
        <f t="shared" si="69"/>
        <v>5507185.2879450787</v>
      </c>
      <c r="AC260" s="10">
        <v>3210</v>
      </c>
      <c r="AD260" s="6">
        <v>2015</v>
      </c>
      <c r="AE260" s="6">
        <f t="shared" si="62"/>
        <v>1</v>
      </c>
      <c r="AF260" s="6" t="s">
        <v>67</v>
      </c>
    </row>
    <row r="261" spans="1:32" x14ac:dyDescent="0.2">
      <c r="A261">
        <v>44</v>
      </c>
      <c r="B261" s="6" t="s">
        <v>1387</v>
      </c>
      <c r="C261" s="6" t="s">
        <v>22</v>
      </c>
      <c r="D261" s="6" t="s">
        <v>23</v>
      </c>
      <c r="E261" s="6" t="s">
        <v>2767</v>
      </c>
      <c r="F261" s="6" t="s">
        <v>2771</v>
      </c>
      <c r="G261" s="6">
        <v>74</v>
      </c>
      <c r="H261" s="6">
        <v>82</v>
      </c>
      <c r="I261" s="7">
        <v>42664</v>
      </c>
      <c r="J261" s="7">
        <v>42674</v>
      </c>
      <c r="K261" s="7" t="s">
        <v>2542</v>
      </c>
      <c r="L261" s="17">
        <f t="shared" si="57"/>
        <v>281.13</v>
      </c>
      <c r="M261" s="20">
        <f t="shared" si="63"/>
        <v>0.84725927506847365</v>
      </c>
      <c r="N261" s="6" t="s">
        <v>36</v>
      </c>
      <c r="O261" s="6">
        <v>6800000</v>
      </c>
      <c r="P261" s="6">
        <v>7200000</v>
      </c>
      <c r="Q261" s="6">
        <f t="shared" si="58"/>
        <v>400000</v>
      </c>
      <c r="R261" s="8">
        <f t="shared" si="59"/>
        <v>5.8823529411764705E-2</v>
      </c>
      <c r="S261" s="6"/>
      <c r="T261" s="9">
        <f t="shared" si="66"/>
        <v>91891.891891891893</v>
      </c>
      <c r="U261" s="6">
        <v>97297</v>
      </c>
      <c r="V261" s="9">
        <f t="shared" si="60"/>
        <v>5405.1081081081065</v>
      </c>
      <c r="W261" s="8">
        <f t="shared" si="61"/>
        <v>5.882029411764704E-2</v>
      </c>
      <c r="X261" s="22">
        <f t="shared" si="64"/>
        <v>77856.257708994875</v>
      </c>
      <c r="Y261" s="22">
        <f t="shared" si="65"/>
        <v>82435.785686337287</v>
      </c>
      <c r="Z261" s="22">
        <f t="shared" si="67"/>
        <v>4579.5279773424118</v>
      </c>
      <c r="AA261" s="8">
        <f t="shared" si="68"/>
        <v>5.8820294117647151E-2</v>
      </c>
      <c r="AB261" s="22">
        <f t="shared" si="69"/>
        <v>6100248.1407889593</v>
      </c>
      <c r="AC261" s="10">
        <v>2121</v>
      </c>
      <c r="AD261" s="6">
        <v>2013</v>
      </c>
      <c r="AE261" s="6">
        <f t="shared" si="62"/>
        <v>3</v>
      </c>
      <c r="AF261" s="6" t="s">
        <v>1108</v>
      </c>
    </row>
    <row r="262" spans="1:32" x14ac:dyDescent="0.2">
      <c r="A262">
        <v>44</v>
      </c>
      <c r="B262" s="6" t="s">
        <v>444</v>
      </c>
      <c r="C262" s="6" t="s">
        <v>22</v>
      </c>
      <c r="D262" s="6" t="s">
        <v>23</v>
      </c>
      <c r="E262" s="6" t="s">
        <v>2767</v>
      </c>
      <c r="F262" s="6" t="s">
        <v>2771</v>
      </c>
      <c r="G262" s="6">
        <v>41</v>
      </c>
      <c r="H262" s="6">
        <v>45</v>
      </c>
      <c r="I262" s="7">
        <v>42664</v>
      </c>
      <c r="J262" s="7">
        <v>42674</v>
      </c>
      <c r="K262" s="7" t="s">
        <v>2542</v>
      </c>
      <c r="L262" s="17">
        <f t="shared" si="57"/>
        <v>281.13</v>
      </c>
      <c r="M262" s="20">
        <f t="shared" si="63"/>
        <v>0.84725927506847365</v>
      </c>
      <c r="N262" s="6" t="s">
        <v>36</v>
      </c>
      <c r="O262" s="6">
        <v>3400000</v>
      </c>
      <c r="P262" s="6">
        <v>3950000</v>
      </c>
      <c r="Q262" s="6">
        <f t="shared" si="58"/>
        <v>550000</v>
      </c>
      <c r="R262" s="8">
        <f t="shared" si="59"/>
        <v>0.16176470588235295</v>
      </c>
      <c r="S262" s="6"/>
      <c r="T262" s="9">
        <f t="shared" si="66"/>
        <v>82926.829268292684</v>
      </c>
      <c r="U262" s="6">
        <v>96341</v>
      </c>
      <c r="V262" s="9">
        <f t="shared" si="60"/>
        <v>13414.170731707316</v>
      </c>
      <c r="W262" s="8">
        <f t="shared" si="61"/>
        <v>0.1617591176470588</v>
      </c>
      <c r="X262" s="22">
        <f t="shared" si="64"/>
        <v>70260.525249580736</v>
      </c>
      <c r="Y262" s="22">
        <f t="shared" si="65"/>
        <v>81625.805819371817</v>
      </c>
      <c r="Z262" s="22">
        <f t="shared" si="67"/>
        <v>11365.280569791081</v>
      </c>
      <c r="AA262" s="8">
        <f t="shared" si="68"/>
        <v>0.16175911764705889</v>
      </c>
      <c r="AB262" s="22">
        <f t="shared" si="69"/>
        <v>3346658.0385942445</v>
      </c>
      <c r="AC262" s="6">
        <v>890</v>
      </c>
      <c r="AD262" s="6">
        <v>2008</v>
      </c>
      <c r="AE262" s="6">
        <f t="shared" si="62"/>
        <v>8</v>
      </c>
      <c r="AF262" s="6" t="s">
        <v>37</v>
      </c>
    </row>
    <row r="263" spans="1:32" x14ac:dyDescent="0.2">
      <c r="A263">
        <v>44</v>
      </c>
      <c r="B263" s="6" t="s">
        <v>319</v>
      </c>
      <c r="C263" s="6" t="s">
        <v>22</v>
      </c>
      <c r="D263" s="6" t="s">
        <v>23</v>
      </c>
      <c r="E263" s="6" t="s">
        <v>2767</v>
      </c>
      <c r="F263" s="6" t="s">
        <v>2771</v>
      </c>
      <c r="G263" s="6">
        <v>37</v>
      </c>
      <c r="H263" s="6">
        <v>41</v>
      </c>
      <c r="I263" s="7">
        <v>42665</v>
      </c>
      <c r="J263" s="7">
        <v>42675</v>
      </c>
      <c r="K263" s="7" t="s">
        <v>2543</v>
      </c>
      <c r="L263" s="17">
        <f>IF(K263="Januar",238.19,IF(K263="Februar",240.59,IF(K263="Mars",245.99,IF(K263="April",250.79,IF(K263="Mai",256.52,IF(K263="Juni",259.83,IF(K263="Juli",265.66,IF(K263="August",272.21,IF(K263="September",275.91,IF(K263="Oktober",281.13,IF(K263="November",284.38,IF(K263="Desember",287.34,0))))))))))))</f>
        <v>284.38</v>
      </c>
      <c r="M263" s="20">
        <f t="shared" si="63"/>
        <v>0.83757648217174208</v>
      </c>
      <c r="N263" s="6" t="s">
        <v>36</v>
      </c>
      <c r="O263" s="6">
        <v>2750000</v>
      </c>
      <c r="P263" s="6">
        <v>3100000</v>
      </c>
      <c r="Q263" s="6">
        <f t="shared" si="58"/>
        <v>350000</v>
      </c>
      <c r="R263" s="8">
        <f t="shared" si="59"/>
        <v>0.12727272727272726</v>
      </c>
      <c r="S263" s="6"/>
      <c r="T263" s="9">
        <f t="shared" si="66"/>
        <v>74324.32432432432</v>
      </c>
      <c r="U263" s="6">
        <v>83784</v>
      </c>
      <c r="V263" s="9">
        <f t="shared" si="60"/>
        <v>9459.6756756756804</v>
      </c>
      <c r="W263" s="8">
        <f t="shared" si="61"/>
        <v>0.12727563636363642</v>
      </c>
      <c r="X263" s="22">
        <f t="shared" si="64"/>
        <v>62252.306107359203</v>
      </c>
      <c r="Y263" s="22">
        <f t="shared" si="65"/>
        <v>70175.507982277239</v>
      </c>
      <c r="Z263" s="22">
        <f t="shared" si="67"/>
        <v>7923.2018749180352</v>
      </c>
      <c r="AA263" s="8">
        <f t="shared" si="68"/>
        <v>0.12727563636363645</v>
      </c>
      <c r="AB263" s="22">
        <f t="shared" si="69"/>
        <v>2596493.7953442577</v>
      </c>
      <c r="AC263" s="10">
        <v>1750</v>
      </c>
      <c r="AD263" s="6">
        <v>1940</v>
      </c>
      <c r="AE263" s="6">
        <f t="shared" si="62"/>
        <v>76</v>
      </c>
      <c r="AF263" s="6" t="s">
        <v>120</v>
      </c>
    </row>
    <row r="264" spans="1:32" x14ac:dyDescent="0.2">
      <c r="A264">
        <v>44</v>
      </c>
      <c r="B264" s="6" t="s">
        <v>1588</v>
      </c>
      <c r="C264" s="6" t="s">
        <v>22</v>
      </c>
      <c r="D264" s="6" t="s">
        <v>23</v>
      </c>
      <c r="E264" s="6" t="s">
        <v>2767</v>
      </c>
      <c r="F264" s="6" t="s">
        <v>2771</v>
      </c>
      <c r="G264" s="6">
        <v>73</v>
      </c>
      <c r="H264" s="6"/>
      <c r="I264" s="7">
        <v>42662</v>
      </c>
      <c r="J264" s="7">
        <v>42678</v>
      </c>
      <c r="K264" s="7" t="s">
        <v>2543</v>
      </c>
      <c r="L264" s="17">
        <f t="shared" ref="L264:L286" si="70">IF(K264="Januar",238.19,IF(K264="Februar",240.59,IF(K264="Mars",245.99,IF(K264="April",250.79,IF(K264="Mai",256.52,IF(K264="Juni",259.83,IF(K264="Juli",265.66,IF(K264="August",272.21,IF(K264="September",275.91,IF(K264="Oktober",281.13,IF(K264="November",284.38,IF(K264="Desember",287.34,0))))))))))))</f>
        <v>284.38</v>
      </c>
      <c r="M264" s="20">
        <f t="shared" si="63"/>
        <v>0.83757648217174208</v>
      </c>
      <c r="N264" s="6" t="s">
        <v>31</v>
      </c>
      <c r="O264" s="6">
        <v>4500000</v>
      </c>
      <c r="P264" s="6">
        <v>4450000</v>
      </c>
      <c r="Q264" s="6">
        <f t="shared" si="58"/>
        <v>-50000</v>
      </c>
      <c r="R264" s="8">
        <f t="shared" si="59"/>
        <v>-1.1111111111111112E-2</v>
      </c>
      <c r="S264" s="6"/>
      <c r="T264" s="9">
        <f t="shared" si="66"/>
        <v>61643.835616438359</v>
      </c>
      <c r="U264" s="6">
        <v>60959</v>
      </c>
      <c r="V264" s="9">
        <f t="shared" si="60"/>
        <v>-684.83561643835856</v>
      </c>
      <c r="W264" s="8">
        <f t="shared" si="61"/>
        <v>-1.1109555555555595E-2</v>
      </c>
      <c r="X264" s="22">
        <f t="shared" si="64"/>
        <v>51631.42698318958</v>
      </c>
      <c r="Y264" s="22">
        <f t="shared" si="65"/>
        <v>51057.824776707224</v>
      </c>
      <c r="Z264" s="22">
        <f t="shared" si="67"/>
        <v>-573.60220648235554</v>
      </c>
      <c r="AA264" s="8">
        <f t="shared" si="68"/>
        <v>-1.110955555555557E-2</v>
      </c>
      <c r="AB264" s="22">
        <f t="shared" si="69"/>
        <v>3727221.2086996273</v>
      </c>
      <c r="AC264" s="10">
        <v>2198</v>
      </c>
      <c r="AD264" s="6">
        <v>1938</v>
      </c>
      <c r="AE264" s="6">
        <f t="shared" si="62"/>
        <v>78</v>
      </c>
      <c r="AF264" s="6" t="s">
        <v>1465</v>
      </c>
    </row>
    <row r="265" spans="1:32" x14ac:dyDescent="0.2">
      <c r="A265">
        <v>44</v>
      </c>
      <c r="B265" s="6" t="s">
        <v>1130</v>
      </c>
      <c r="C265" s="6" t="s">
        <v>22</v>
      </c>
      <c r="D265" s="6" t="s">
        <v>23</v>
      </c>
      <c r="E265" s="6" t="s">
        <v>2767</v>
      </c>
      <c r="F265" s="6" t="s">
        <v>2771</v>
      </c>
      <c r="G265" s="6">
        <v>59</v>
      </c>
      <c r="H265" s="6">
        <v>67</v>
      </c>
      <c r="I265" s="7">
        <v>42669</v>
      </c>
      <c r="J265" s="7">
        <v>42679</v>
      </c>
      <c r="K265" s="7" t="s">
        <v>2543</v>
      </c>
      <c r="L265" s="17">
        <f t="shared" si="70"/>
        <v>284.38</v>
      </c>
      <c r="M265" s="20">
        <f t="shared" si="63"/>
        <v>0.83757648217174208</v>
      </c>
      <c r="N265" s="6" t="s">
        <v>36</v>
      </c>
      <c r="O265" s="6">
        <v>4580000</v>
      </c>
      <c r="P265" s="6">
        <v>4500000</v>
      </c>
      <c r="Q265" s="6">
        <f t="shared" si="58"/>
        <v>-80000</v>
      </c>
      <c r="R265" s="8">
        <f t="shared" si="59"/>
        <v>-1.7467248908296942E-2</v>
      </c>
      <c r="S265" s="6">
        <v>16234</v>
      </c>
      <c r="T265" s="9">
        <f t="shared" si="66"/>
        <v>77902.271186440674</v>
      </c>
      <c r="U265" s="6">
        <v>76546</v>
      </c>
      <c r="V265" s="9">
        <f t="shared" si="60"/>
        <v>-1356.2711864406738</v>
      </c>
      <c r="W265" s="8">
        <f t="shared" si="61"/>
        <v>-1.7409905587922582E-2</v>
      </c>
      <c r="X265" s="22">
        <f t="shared" si="64"/>
        <v>65249.110253528044</v>
      </c>
      <c r="Y265" s="22">
        <f t="shared" si="65"/>
        <v>64113.12940431817</v>
      </c>
      <c r="Z265" s="22">
        <f t="shared" si="67"/>
        <v>-1135.9808492098746</v>
      </c>
      <c r="AA265" s="8">
        <f t="shared" si="68"/>
        <v>-1.7409905587922582E-2</v>
      </c>
      <c r="AB265" s="22">
        <f t="shared" si="69"/>
        <v>3782674.6348547721</v>
      </c>
      <c r="AC265" s="6">
        <v>617</v>
      </c>
      <c r="AD265" s="6">
        <v>1896</v>
      </c>
      <c r="AE265" s="6">
        <f t="shared" si="62"/>
        <v>120</v>
      </c>
      <c r="AF265" s="6" t="s">
        <v>34</v>
      </c>
    </row>
    <row r="266" spans="1:32" x14ac:dyDescent="0.2">
      <c r="A266">
        <v>45</v>
      </c>
      <c r="B266" s="6" t="s">
        <v>1643</v>
      </c>
      <c r="C266" s="6" t="s">
        <v>22</v>
      </c>
      <c r="D266" s="6" t="s">
        <v>23</v>
      </c>
      <c r="E266" s="6" t="s">
        <v>2767</v>
      </c>
      <c r="F266" s="6" t="s">
        <v>2771</v>
      </c>
      <c r="G266" s="6">
        <v>73</v>
      </c>
      <c r="H266" s="6">
        <v>85</v>
      </c>
      <c r="I266" s="7">
        <v>42672</v>
      </c>
      <c r="J266" s="7">
        <v>42682</v>
      </c>
      <c r="K266" s="7" t="s">
        <v>2543</v>
      </c>
      <c r="L266" s="17">
        <f t="shared" si="70"/>
        <v>284.38</v>
      </c>
      <c r="M266" s="20">
        <f t="shared" si="63"/>
        <v>0.83757648217174208</v>
      </c>
      <c r="N266" s="6" t="s">
        <v>36</v>
      </c>
      <c r="O266" s="6">
        <v>4800000</v>
      </c>
      <c r="P266" s="6">
        <v>4800000</v>
      </c>
      <c r="Q266" s="6">
        <f t="shared" si="58"/>
        <v>0</v>
      </c>
      <c r="R266" s="8">
        <f t="shared" si="59"/>
        <v>0</v>
      </c>
      <c r="S266" s="6">
        <v>5031</v>
      </c>
      <c r="T266" s="9">
        <f t="shared" si="66"/>
        <v>65822.34246575342</v>
      </c>
      <c r="U266" s="6">
        <v>65822</v>
      </c>
      <c r="V266" s="9">
        <f t="shared" si="60"/>
        <v>-0.342465753419674</v>
      </c>
      <c r="W266" s="8">
        <f t="shared" si="61"/>
        <v>-5.2028800645898444E-6</v>
      </c>
      <c r="X266" s="22">
        <f t="shared" si="64"/>
        <v>55131.24605076942</v>
      </c>
      <c r="Y266" s="22">
        <f t="shared" si="65"/>
        <v>55130.959209508408</v>
      </c>
      <c r="Z266" s="22">
        <f t="shared" si="67"/>
        <v>-0.28684126101143192</v>
      </c>
      <c r="AA266" s="8">
        <f t="shared" si="68"/>
        <v>-5.2028800645515018E-6</v>
      </c>
      <c r="AB266" s="22">
        <f t="shared" si="69"/>
        <v>4024560.0222941139</v>
      </c>
      <c r="AC266" s="10">
        <v>4590</v>
      </c>
      <c r="AD266" s="6">
        <v>2013</v>
      </c>
      <c r="AE266" s="6">
        <f t="shared" si="62"/>
        <v>3</v>
      </c>
      <c r="AF266" s="6" t="s">
        <v>37</v>
      </c>
    </row>
    <row r="267" spans="1:32" x14ac:dyDescent="0.2">
      <c r="A267">
        <v>45</v>
      </c>
      <c r="B267" s="6" t="s">
        <v>2174</v>
      </c>
      <c r="C267" s="6" t="s">
        <v>22</v>
      </c>
      <c r="D267" s="6" t="s">
        <v>23</v>
      </c>
      <c r="E267" s="6" t="s">
        <v>2767</v>
      </c>
      <c r="F267" s="6" t="s">
        <v>2771</v>
      </c>
      <c r="G267" s="6">
        <v>99</v>
      </c>
      <c r="H267" s="6">
        <v>112</v>
      </c>
      <c r="I267" s="7">
        <v>42672</v>
      </c>
      <c r="J267" s="7">
        <v>42682</v>
      </c>
      <c r="K267" s="7" t="s">
        <v>2543</v>
      </c>
      <c r="L267" s="17">
        <f t="shared" si="70"/>
        <v>284.38</v>
      </c>
      <c r="M267" s="20">
        <f t="shared" si="63"/>
        <v>0.83757648217174208</v>
      </c>
      <c r="N267" s="6" t="s">
        <v>36</v>
      </c>
      <c r="O267" s="6">
        <v>7200000</v>
      </c>
      <c r="P267" s="6">
        <v>7350000</v>
      </c>
      <c r="Q267" s="6">
        <f t="shared" si="58"/>
        <v>150000</v>
      </c>
      <c r="R267" s="8">
        <f t="shared" si="59"/>
        <v>2.0833333333333332E-2</v>
      </c>
      <c r="S267" s="6"/>
      <c r="T267" s="9">
        <f t="shared" si="66"/>
        <v>72727.272727272721</v>
      </c>
      <c r="U267" s="6">
        <v>74242</v>
      </c>
      <c r="V267" s="9">
        <f t="shared" si="60"/>
        <v>1514.7272727272793</v>
      </c>
      <c r="W267" s="8">
        <f t="shared" si="61"/>
        <v>2.0827500000000092E-2</v>
      </c>
      <c r="X267" s="22">
        <f t="shared" si="64"/>
        <v>60914.653248853967</v>
      </c>
      <c r="Y267" s="22">
        <f t="shared" si="65"/>
        <v>62183.353189394475</v>
      </c>
      <c r="Z267" s="22">
        <f t="shared" si="67"/>
        <v>1268.6999405405077</v>
      </c>
      <c r="AA267" s="8">
        <f t="shared" si="68"/>
        <v>2.0827500000000027E-2</v>
      </c>
      <c r="AB267" s="22">
        <f t="shared" si="69"/>
        <v>6156151.9657500526</v>
      </c>
      <c r="AC267" s="10">
        <v>4216</v>
      </c>
      <c r="AD267" s="6">
        <v>2012</v>
      </c>
      <c r="AE267" s="6">
        <f t="shared" si="62"/>
        <v>4</v>
      </c>
      <c r="AF267" s="6" t="s">
        <v>494</v>
      </c>
    </row>
    <row r="268" spans="1:32" x14ac:dyDescent="0.2">
      <c r="A268">
        <v>45</v>
      </c>
      <c r="B268" s="6" t="s">
        <v>1860</v>
      </c>
      <c r="C268" s="6" t="s">
        <v>22</v>
      </c>
      <c r="D268" s="6" t="s">
        <v>23</v>
      </c>
      <c r="E268" s="6" t="s">
        <v>2767</v>
      </c>
      <c r="F268" s="6" t="s">
        <v>2771</v>
      </c>
      <c r="G268" s="6">
        <v>80</v>
      </c>
      <c r="H268" s="6">
        <v>92</v>
      </c>
      <c r="I268" s="7">
        <v>42671</v>
      </c>
      <c r="J268" s="7">
        <v>42682</v>
      </c>
      <c r="K268" s="7" t="s">
        <v>2543</v>
      </c>
      <c r="L268" s="17">
        <f t="shared" si="70"/>
        <v>284.38</v>
      </c>
      <c r="M268" s="20">
        <f t="shared" si="63"/>
        <v>0.83757648217174208</v>
      </c>
      <c r="N268" s="6" t="s">
        <v>24</v>
      </c>
      <c r="O268" s="6">
        <v>7800000</v>
      </c>
      <c r="P268" s="6">
        <v>7800000</v>
      </c>
      <c r="Q268" s="6">
        <f t="shared" si="58"/>
        <v>0</v>
      </c>
      <c r="R268" s="8">
        <f t="shared" si="59"/>
        <v>0</v>
      </c>
      <c r="S268" s="6">
        <v>3954</v>
      </c>
      <c r="T268" s="9">
        <f t="shared" si="66"/>
        <v>97549.425000000003</v>
      </c>
      <c r="U268" s="6">
        <v>97549</v>
      </c>
      <c r="V268" s="9">
        <f t="shared" si="60"/>
        <v>-0.42500000000291038</v>
      </c>
      <c r="W268" s="8">
        <f t="shared" si="61"/>
        <v>-4.3567658138724074E-6</v>
      </c>
      <c r="X268" s="22">
        <f t="shared" si="64"/>
        <v>81705.1042293762</v>
      </c>
      <c r="Y268" s="22">
        <f t="shared" si="65"/>
        <v>81704.748259371263</v>
      </c>
      <c r="Z268" s="22">
        <f t="shared" si="67"/>
        <v>-0.35597000493726227</v>
      </c>
      <c r="AA268" s="8">
        <f t="shared" si="68"/>
        <v>-4.3567658140172475E-6</v>
      </c>
      <c r="AB268" s="22">
        <f t="shared" si="69"/>
        <v>6536379.860749701</v>
      </c>
      <c r="AC268" s="10">
        <v>3169</v>
      </c>
      <c r="AD268" s="6">
        <v>2012</v>
      </c>
      <c r="AE268" s="6">
        <f t="shared" si="62"/>
        <v>4</v>
      </c>
      <c r="AF268" s="6" t="s">
        <v>37</v>
      </c>
    </row>
    <row r="269" spans="1:32" x14ac:dyDescent="0.2">
      <c r="A269">
        <v>45</v>
      </c>
      <c r="B269" s="6" t="s">
        <v>1536</v>
      </c>
      <c r="C269" s="6" t="s">
        <v>22</v>
      </c>
      <c r="D269" s="6" t="s">
        <v>23</v>
      </c>
      <c r="E269" s="6" t="s">
        <v>2767</v>
      </c>
      <c r="F269" s="6" t="s">
        <v>2771</v>
      </c>
      <c r="G269" s="6">
        <v>70</v>
      </c>
      <c r="H269" s="6">
        <v>78</v>
      </c>
      <c r="I269" s="7">
        <v>42672</v>
      </c>
      <c r="J269" s="7">
        <v>42682</v>
      </c>
      <c r="K269" s="7" t="s">
        <v>2543</v>
      </c>
      <c r="L269" s="17">
        <f t="shared" si="70"/>
        <v>284.38</v>
      </c>
      <c r="M269" s="20">
        <f t="shared" si="63"/>
        <v>0.83757648217174208</v>
      </c>
      <c r="N269" s="6" t="s">
        <v>36</v>
      </c>
      <c r="O269" s="6">
        <v>4200000</v>
      </c>
      <c r="P269" s="6">
        <v>4550000</v>
      </c>
      <c r="Q269" s="6">
        <f t="shared" si="58"/>
        <v>350000</v>
      </c>
      <c r="R269" s="8">
        <f t="shared" si="59"/>
        <v>8.3333333333333329E-2</v>
      </c>
      <c r="S269" s="6">
        <v>9458</v>
      </c>
      <c r="T269" s="9">
        <f t="shared" si="66"/>
        <v>60135.114285714284</v>
      </c>
      <c r="U269" s="6">
        <v>65135</v>
      </c>
      <c r="V269" s="9">
        <f t="shared" si="60"/>
        <v>4999.8857142857159</v>
      </c>
      <c r="W269" s="8">
        <f t="shared" si="61"/>
        <v>8.3144195761069503E-2</v>
      </c>
      <c r="X269" s="22">
        <f t="shared" si="64"/>
        <v>50367.757478424239</v>
      </c>
      <c r="Y269" s="22">
        <f t="shared" si="65"/>
        <v>54555.544166256419</v>
      </c>
      <c r="Z269" s="22">
        <f t="shared" si="67"/>
        <v>4187.7866878321802</v>
      </c>
      <c r="AA269" s="8">
        <f t="shared" si="68"/>
        <v>8.3144195761069559E-2</v>
      </c>
      <c r="AB269" s="22">
        <f t="shared" si="69"/>
        <v>3818888.0916379495</v>
      </c>
      <c r="AC269" s="6">
        <v>601</v>
      </c>
      <c r="AD269" s="6">
        <v>1893</v>
      </c>
      <c r="AE269" s="6">
        <f t="shared" si="62"/>
        <v>123</v>
      </c>
      <c r="AF269" s="6" t="s">
        <v>523</v>
      </c>
    </row>
    <row r="270" spans="1:32" x14ac:dyDescent="0.2">
      <c r="A270">
        <v>46</v>
      </c>
      <c r="B270" s="6" t="s">
        <v>905</v>
      </c>
      <c r="C270" s="6" t="s">
        <v>22</v>
      </c>
      <c r="D270" s="6" t="s">
        <v>23</v>
      </c>
      <c r="E270" s="6" t="s">
        <v>2767</v>
      </c>
      <c r="F270" s="6" t="s">
        <v>2771</v>
      </c>
      <c r="G270" s="6">
        <v>53</v>
      </c>
      <c r="H270" s="6"/>
      <c r="I270" s="7">
        <v>42678</v>
      </c>
      <c r="J270" s="7">
        <v>42688</v>
      </c>
      <c r="K270" s="7" t="s">
        <v>2543</v>
      </c>
      <c r="L270" s="17">
        <f t="shared" si="70"/>
        <v>284.38</v>
      </c>
      <c r="M270" s="20">
        <f t="shared" si="63"/>
        <v>0.83757648217174208</v>
      </c>
      <c r="N270" s="6" t="s">
        <v>36</v>
      </c>
      <c r="O270" s="6">
        <v>3650000</v>
      </c>
      <c r="P270" s="6">
        <v>3950000</v>
      </c>
      <c r="Q270" s="6">
        <f t="shared" si="58"/>
        <v>300000</v>
      </c>
      <c r="R270" s="8">
        <f t="shared" si="59"/>
        <v>8.2191780821917804E-2</v>
      </c>
      <c r="S270" s="6"/>
      <c r="T270" s="9">
        <f t="shared" si="66"/>
        <v>68867.924528301883</v>
      </c>
      <c r="U270" s="6">
        <v>74528</v>
      </c>
      <c r="V270" s="9">
        <f t="shared" si="60"/>
        <v>5660.0754716981173</v>
      </c>
      <c r="W270" s="8">
        <f t="shared" si="61"/>
        <v>8.2187397260274034E-2</v>
      </c>
      <c r="X270" s="22">
        <f t="shared" si="64"/>
        <v>57682.153960884119</v>
      </c>
      <c r="Y270" s="22">
        <f t="shared" si="65"/>
        <v>62422.900063295594</v>
      </c>
      <c r="Z270" s="22">
        <f t="shared" si="67"/>
        <v>4740.7461024114746</v>
      </c>
      <c r="AA270" s="8">
        <f t="shared" si="68"/>
        <v>8.2187397260274075E-2</v>
      </c>
      <c r="AB270" s="22">
        <f t="shared" si="69"/>
        <v>3308413.7033546665</v>
      </c>
      <c r="AC270" s="6"/>
      <c r="AD270" s="6">
        <v>2016</v>
      </c>
      <c r="AE270" s="6">
        <f t="shared" si="62"/>
        <v>0</v>
      </c>
      <c r="AF270" s="6" t="s">
        <v>426</v>
      </c>
    </row>
    <row r="271" spans="1:32" x14ac:dyDescent="0.2">
      <c r="A271">
        <v>46</v>
      </c>
      <c r="B271" s="6" t="s">
        <v>1883</v>
      </c>
      <c r="C271" s="6" t="s">
        <v>22</v>
      </c>
      <c r="D271" s="6" t="s">
        <v>23</v>
      </c>
      <c r="E271" s="6" t="s">
        <v>2767</v>
      </c>
      <c r="F271" s="6" t="s">
        <v>2771</v>
      </c>
      <c r="G271" s="6">
        <v>81</v>
      </c>
      <c r="H271" s="6">
        <v>87</v>
      </c>
      <c r="I271" s="7">
        <v>42661</v>
      </c>
      <c r="J271" s="7">
        <v>42688</v>
      </c>
      <c r="K271" s="7" t="s">
        <v>2543</v>
      </c>
      <c r="L271" s="17">
        <f t="shared" si="70"/>
        <v>284.38</v>
      </c>
      <c r="M271" s="20">
        <f t="shared" si="63"/>
        <v>0.83757648217174208</v>
      </c>
      <c r="N271" s="6" t="s">
        <v>144</v>
      </c>
      <c r="O271" s="6">
        <v>4690000</v>
      </c>
      <c r="P271" s="6">
        <v>4350000</v>
      </c>
      <c r="Q271" s="6">
        <f t="shared" si="58"/>
        <v>-340000</v>
      </c>
      <c r="R271" s="8">
        <f t="shared" si="59"/>
        <v>-7.2494669509594878E-2</v>
      </c>
      <c r="S271" s="6">
        <v>41196</v>
      </c>
      <c r="T271" s="9">
        <f t="shared" si="66"/>
        <v>58409.827160493827</v>
      </c>
      <c r="U271" s="6">
        <v>54212</v>
      </c>
      <c r="V271" s="9">
        <f t="shared" si="60"/>
        <v>-4197.8271604938273</v>
      </c>
      <c r="W271" s="8">
        <f t="shared" si="61"/>
        <v>-7.1868508512435342E-2</v>
      </c>
      <c r="X271" s="22">
        <f t="shared" si="64"/>
        <v>48922.697557345891</v>
      </c>
      <c r="Y271" s="22">
        <f t="shared" si="65"/>
        <v>45406.696251494483</v>
      </c>
      <c r="Z271" s="22">
        <f t="shared" si="67"/>
        <v>-3516.0013058514087</v>
      </c>
      <c r="AA271" s="8">
        <f t="shared" si="68"/>
        <v>-7.1868508512435259E-2</v>
      </c>
      <c r="AB271" s="22">
        <f t="shared" si="69"/>
        <v>3677942.3963710531</v>
      </c>
      <c r="AC271" s="6">
        <v>910</v>
      </c>
      <c r="AD271" s="6">
        <v>1989</v>
      </c>
      <c r="AE271" s="6">
        <f t="shared" si="62"/>
        <v>27</v>
      </c>
      <c r="AF271" s="6" t="s">
        <v>90</v>
      </c>
    </row>
    <row r="272" spans="1:32" x14ac:dyDescent="0.2">
      <c r="A272">
        <v>46</v>
      </c>
      <c r="B272" s="6" t="s">
        <v>1234</v>
      </c>
      <c r="C272" s="6" t="s">
        <v>22</v>
      </c>
      <c r="D272" s="6" t="s">
        <v>23</v>
      </c>
      <c r="E272" s="6" t="s">
        <v>2767</v>
      </c>
      <c r="F272" s="6" t="s">
        <v>2771</v>
      </c>
      <c r="G272" s="6">
        <v>62</v>
      </c>
      <c r="H272" s="6"/>
      <c r="I272" s="7">
        <v>42679</v>
      </c>
      <c r="J272" s="7">
        <v>42689</v>
      </c>
      <c r="K272" s="7" t="s">
        <v>2543</v>
      </c>
      <c r="L272" s="17">
        <f t="shared" si="70"/>
        <v>284.38</v>
      </c>
      <c r="M272" s="20">
        <f t="shared" si="63"/>
        <v>0.83757648217174208</v>
      </c>
      <c r="N272" s="6" t="s">
        <v>36</v>
      </c>
      <c r="O272" s="6">
        <v>3900000</v>
      </c>
      <c r="P272" s="6">
        <v>4050000</v>
      </c>
      <c r="Q272" s="6">
        <f t="shared" si="58"/>
        <v>150000</v>
      </c>
      <c r="R272" s="8">
        <f t="shared" si="59"/>
        <v>3.8461538461538464E-2</v>
      </c>
      <c r="S272" s="6"/>
      <c r="T272" s="9">
        <f t="shared" si="66"/>
        <v>62903.225806451614</v>
      </c>
      <c r="U272" s="6">
        <v>65323</v>
      </c>
      <c r="V272" s="9">
        <f t="shared" si="60"/>
        <v>2419.7741935483864</v>
      </c>
      <c r="W272" s="8">
        <f t="shared" si="61"/>
        <v>3.8468205128205119E-2</v>
      </c>
      <c r="X272" s="22">
        <f t="shared" si="64"/>
        <v>52686.262588222489</v>
      </c>
      <c r="Y272" s="22">
        <f t="shared" si="65"/>
        <v>54713.008544904711</v>
      </c>
      <c r="Z272" s="22">
        <f t="shared" si="67"/>
        <v>2026.7459566822217</v>
      </c>
      <c r="AA272" s="8">
        <f t="shared" si="68"/>
        <v>3.8468205128205119E-2</v>
      </c>
      <c r="AB272" s="22">
        <f t="shared" si="69"/>
        <v>3392206.5297840922</v>
      </c>
      <c r="AC272" s="10">
        <v>6779</v>
      </c>
      <c r="AD272" s="6">
        <v>2016</v>
      </c>
      <c r="AE272" s="6">
        <f t="shared" si="62"/>
        <v>0</v>
      </c>
      <c r="AF272" s="6" t="s">
        <v>183</v>
      </c>
    </row>
    <row r="273" spans="1:32" x14ac:dyDescent="0.2">
      <c r="A273">
        <v>46</v>
      </c>
      <c r="B273" s="6" t="s">
        <v>2036</v>
      </c>
      <c r="C273" s="6" t="s">
        <v>22</v>
      </c>
      <c r="D273" s="6" t="s">
        <v>23</v>
      </c>
      <c r="E273" s="6" t="s">
        <v>2767</v>
      </c>
      <c r="F273" s="6" t="s">
        <v>2771</v>
      </c>
      <c r="G273" s="6">
        <v>89</v>
      </c>
      <c r="H273" s="6">
        <v>97</v>
      </c>
      <c r="I273" s="7">
        <v>42679</v>
      </c>
      <c r="J273" s="7">
        <v>42689</v>
      </c>
      <c r="K273" s="7" t="s">
        <v>2543</v>
      </c>
      <c r="L273" s="17">
        <f t="shared" si="70"/>
        <v>284.38</v>
      </c>
      <c r="M273" s="20">
        <f t="shared" si="63"/>
        <v>0.83757648217174208</v>
      </c>
      <c r="N273" s="6" t="s">
        <v>36</v>
      </c>
      <c r="O273" s="6">
        <v>4900000</v>
      </c>
      <c r="P273" s="6">
        <v>4800000</v>
      </c>
      <c r="Q273" s="6">
        <f t="shared" si="58"/>
        <v>-100000</v>
      </c>
      <c r="R273" s="8">
        <f t="shared" si="59"/>
        <v>-2.0408163265306121E-2</v>
      </c>
      <c r="S273" s="6"/>
      <c r="T273" s="9">
        <f t="shared" si="66"/>
        <v>55056.1797752809</v>
      </c>
      <c r="U273" s="6">
        <v>53933</v>
      </c>
      <c r="V273" s="9">
        <f t="shared" si="60"/>
        <v>-1123.1797752808998</v>
      </c>
      <c r="W273" s="8">
        <f t="shared" si="61"/>
        <v>-2.0400612244897975E-2</v>
      </c>
      <c r="X273" s="22">
        <f t="shared" si="64"/>
        <v>46113.761377994786</v>
      </c>
      <c r="Y273" s="22">
        <f t="shared" si="65"/>
        <v>45173.012412968565</v>
      </c>
      <c r="Z273" s="22">
        <f t="shared" si="67"/>
        <v>-940.74896502622141</v>
      </c>
      <c r="AA273" s="8">
        <f t="shared" si="68"/>
        <v>-2.0400612244897923E-2</v>
      </c>
      <c r="AB273" s="22">
        <f t="shared" si="69"/>
        <v>4020398.1047542021</v>
      </c>
      <c r="AC273" s="6"/>
      <c r="AD273" s="6">
        <v>1987</v>
      </c>
      <c r="AE273" s="6">
        <f t="shared" si="62"/>
        <v>29</v>
      </c>
      <c r="AF273" s="6" t="s">
        <v>37</v>
      </c>
    </row>
    <row r="274" spans="1:32" x14ac:dyDescent="0.2">
      <c r="A274">
        <v>47</v>
      </c>
      <c r="B274" s="6" t="s">
        <v>2222</v>
      </c>
      <c r="C274" s="6" t="s">
        <v>22</v>
      </c>
      <c r="D274" s="6" t="s">
        <v>23</v>
      </c>
      <c r="E274" s="6" t="s">
        <v>2767</v>
      </c>
      <c r="F274" s="6" t="s">
        <v>2771</v>
      </c>
      <c r="G274" s="6">
        <v>103</v>
      </c>
      <c r="H274" s="6">
        <v>113</v>
      </c>
      <c r="I274" s="7">
        <v>42685</v>
      </c>
      <c r="J274" s="7">
        <v>42696</v>
      </c>
      <c r="K274" s="7" t="s">
        <v>2543</v>
      </c>
      <c r="L274" s="17">
        <f t="shared" si="70"/>
        <v>284.38</v>
      </c>
      <c r="M274" s="20">
        <f t="shared" si="63"/>
        <v>0.83757648217174208</v>
      </c>
      <c r="N274" s="6" t="s">
        <v>24</v>
      </c>
      <c r="O274" s="6">
        <v>5900000</v>
      </c>
      <c r="P274" s="6">
        <v>6160000</v>
      </c>
      <c r="Q274" s="6">
        <f t="shared" si="58"/>
        <v>260000</v>
      </c>
      <c r="R274" s="8">
        <f t="shared" si="59"/>
        <v>4.4067796610169491E-2</v>
      </c>
      <c r="S274" s="6">
        <v>31148</v>
      </c>
      <c r="T274" s="9">
        <f t="shared" si="66"/>
        <v>57583.961165048546</v>
      </c>
      <c r="U274" s="6">
        <v>60108</v>
      </c>
      <c r="V274" s="9">
        <f t="shared" si="60"/>
        <v>2524.0388349514542</v>
      </c>
      <c r="W274" s="8">
        <f t="shared" si="61"/>
        <v>4.3832323860406072E-2</v>
      </c>
      <c r="X274" s="22">
        <f t="shared" si="64"/>
        <v>48230.97162213557</v>
      </c>
      <c r="Y274" s="22">
        <f t="shared" si="65"/>
        <v>50345.047190379075</v>
      </c>
      <c r="Z274" s="22">
        <f t="shared" si="67"/>
        <v>2114.0755682435047</v>
      </c>
      <c r="AA274" s="8">
        <f t="shared" si="68"/>
        <v>4.3832323860406149E-2</v>
      </c>
      <c r="AB274" s="22">
        <f t="shared" si="69"/>
        <v>5185539.8606090443</v>
      </c>
      <c r="AC274" s="10">
        <v>22180</v>
      </c>
      <c r="AD274" s="6">
        <v>1984</v>
      </c>
      <c r="AE274" s="6">
        <f t="shared" si="62"/>
        <v>32</v>
      </c>
      <c r="AF274" s="6" t="s">
        <v>173</v>
      </c>
    </row>
    <row r="275" spans="1:32" x14ac:dyDescent="0.2">
      <c r="A275">
        <v>47</v>
      </c>
      <c r="B275" s="6" t="s">
        <v>802</v>
      </c>
      <c r="C275" s="6" t="s">
        <v>22</v>
      </c>
      <c r="D275" s="6" t="s">
        <v>23</v>
      </c>
      <c r="E275" s="6" t="s">
        <v>2767</v>
      </c>
      <c r="F275" s="6" t="s">
        <v>2771</v>
      </c>
      <c r="G275" s="6">
        <v>51</v>
      </c>
      <c r="H275" s="6">
        <v>56</v>
      </c>
      <c r="I275" s="7">
        <v>42686</v>
      </c>
      <c r="J275" s="7">
        <v>42696</v>
      </c>
      <c r="K275" s="7" t="s">
        <v>2543</v>
      </c>
      <c r="L275" s="17">
        <f t="shared" si="70"/>
        <v>284.38</v>
      </c>
      <c r="M275" s="20">
        <f t="shared" si="63"/>
        <v>0.83757648217174208</v>
      </c>
      <c r="N275" s="6" t="s">
        <v>36</v>
      </c>
      <c r="O275" s="6">
        <v>3400000</v>
      </c>
      <c r="P275" s="6">
        <v>3700000</v>
      </c>
      <c r="Q275" s="6">
        <f t="shared" si="58"/>
        <v>300000</v>
      </c>
      <c r="R275" s="8">
        <f t="shared" si="59"/>
        <v>8.8235294117647065E-2</v>
      </c>
      <c r="S275" s="6">
        <v>62000</v>
      </c>
      <c r="T275" s="9">
        <f t="shared" si="66"/>
        <v>67882.352941176476</v>
      </c>
      <c r="U275" s="6">
        <v>73765</v>
      </c>
      <c r="V275" s="9">
        <f t="shared" si="60"/>
        <v>5882.6470588235243</v>
      </c>
      <c r="W275" s="8">
        <f t="shared" si="61"/>
        <v>8.6659445407278948E-2</v>
      </c>
      <c r="X275" s="22">
        <f t="shared" si="64"/>
        <v>56856.662378011199</v>
      </c>
      <c r="Y275" s="22">
        <f t="shared" si="65"/>
        <v>61783.829207398558</v>
      </c>
      <c r="Z275" s="22">
        <f t="shared" si="67"/>
        <v>4927.166829387359</v>
      </c>
      <c r="AA275" s="8">
        <f t="shared" si="68"/>
        <v>8.6659445407279059E-2</v>
      </c>
      <c r="AB275" s="22">
        <f t="shared" si="69"/>
        <v>3150975.2895773263</v>
      </c>
      <c r="AC275" s="6">
        <v>694</v>
      </c>
      <c r="AD275" s="6">
        <v>1972</v>
      </c>
      <c r="AE275" s="6">
        <f t="shared" si="62"/>
        <v>44</v>
      </c>
      <c r="AF275" s="6" t="s">
        <v>96</v>
      </c>
    </row>
    <row r="276" spans="1:32" x14ac:dyDescent="0.2">
      <c r="A276">
        <v>47</v>
      </c>
      <c r="B276" s="6" t="s">
        <v>530</v>
      </c>
      <c r="C276" s="6" t="s">
        <v>22</v>
      </c>
      <c r="D276" s="6" t="s">
        <v>23</v>
      </c>
      <c r="E276" s="6" t="s">
        <v>2767</v>
      </c>
      <c r="F276" s="6" t="s">
        <v>2771</v>
      </c>
      <c r="G276" s="6">
        <v>44</v>
      </c>
      <c r="H276" s="6">
        <v>50</v>
      </c>
      <c r="I276" s="7">
        <v>42685</v>
      </c>
      <c r="J276" s="7">
        <v>42696</v>
      </c>
      <c r="K276" s="7" t="s">
        <v>2543</v>
      </c>
      <c r="L276" s="17">
        <f t="shared" si="70"/>
        <v>284.38</v>
      </c>
      <c r="M276" s="20">
        <f t="shared" si="63"/>
        <v>0.83757648217174208</v>
      </c>
      <c r="N276" s="6" t="s">
        <v>24</v>
      </c>
      <c r="O276" s="6">
        <v>2800000</v>
      </c>
      <c r="P276" s="6">
        <v>3375000</v>
      </c>
      <c r="Q276" s="6">
        <f t="shared" si="58"/>
        <v>575000</v>
      </c>
      <c r="R276" s="8">
        <f t="shared" si="59"/>
        <v>0.20535714285714285</v>
      </c>
      <c r="S276" s="6">
        <v>12392</v>
      </c>
      <c r="T276" s="9">
        <f t="shared" si="66"/>
        <v>63918</v>
      </c>
      <c r="U276" s="6">
        <v>76986</v>
      </c>
      <c r="V276" s="9">
        <f t="shared" si="60"/>
        <v>13068</v>
      </c>
      <c r="W276" s="8">
        <f t="shared" si="61"/>
        <v>0.20444945085891297</v>
      </c>
      <c r="X276" s="22">
        <f t="shared" si="64"/>
        <v>53536.213587453407</v>
      </c>
      <c r="Y276" s="22">
        <f t="shared" si="65"/>
        <v>64481.663056473735</v>
      </c>
      <c r="Z276" s="22">
        <f t="shared" si="67"/>
        <v>10945.449469020328</v>
      </c>
      <c r="AA276" s="8">
        <f t="shared" si="68"/>
        <v>0.20444945085891306</v>
      </c>
      <c r="AB276" s="22">
        <f t="shared" si="69"/>
        <v>2837193.1744848443</v>
      </c>
      <c r="AC276" s="6">
        <v>555</v>
      </c>
      <c r="AD276" s="6">
        <v>1904</v>
      </c>
      <c r="AE276" s="6">
        <f t="shared" si="62"/>
        <v>112</v>
      </c>
      <c r="AF276" s="6" t="s">
        <v>37</v>
      </c>
    </row>
    <row r="277" spans="1:32" x14ac:dyDescent="0.2">
      <c r="A277">
        <v>47</v>
      </c>
      <c r="B277" s="6" t="s">
        <v>1431</v>
      </c>
      <c r="C277" s="6" t="s">
        <v>22</v>
      </c>
      <c r="D277" s="6" t="s">
        <v>23</v>
      </c>
      <c r="E277" s="6" t="s">
        <v>2767</v>
      </c>
      <c r="F277" s="6" t="s">
        <v>2771</v>
      </c>
      <c r="G277" s="6">
        <v>67</v>
      </c>
      <c r="H277" s="6">
        <v>72</v>
      </c>
      <c r="I277" s="7">
        <v>42686</v>
      </c>
      <c r="J277" s="7">
        <v>42696</v>
      </c>
      <c r="K277" s="7" t="s">
        <v>2543</v>
      </c>
      <c r="L277" s="17">
        <f t="shared" si="70"/>
        <v>284.38</v>
      </c>
      <c r="M277" s="20">
        <f t="shared" si="63"/>
        <v>0.83757648217174208</v>
      </c>
      <c r="N277" s="6" t="s">
        <v>36</v>
      </c>
      <c r="O277" s="6">
        <v>3600000</v>
      </c>
      <c r="P277" s="6">
        <v>3800000</v>
      </c>
      <c r="Q277" s="6">
        <f t="shared" si="58"/>
        <v>200000</v>
      </c>
      <c r="R277" s="8">
        <f t="shared" si="59"/>
        <v>5.5555555555555552E-2</v>
      </c>
      <c r="S277" s="6">
        <v>18590</v>
      </c>
      <c r="T277" s="9">
        <f t="shared" si="66"/>
        <v>54008.805970149253</v>
      </c>
      <c r="U277" s="6">
        <v>56994</v>
      </c>
      <c r="V277" s="9">
        <f t="shared" si="60"/>
        <v>2985.194029850747</v>
      </c>
      <c r="W277" s="8">
        <f t="shared" si="61"/>
        <v>5.5272357465200546E-2</v>
      </c>
      <c r="X277" s="22">
        <f t="shared" si="64"/>
        <v>45236.505710773796</v>
      </c>
      <c r="Y277" s="22">
        <f t="shared" si="65"/>
        <v>47736.83402489627</v>
      </c>
      <c r="Z277" s="22">
        <f t="shared" si="67"/>
        <v>2500.3283141224747</v>
      </c>
      <c r="AA277" s="8">
        <f t="shared" si="68"/>
        <v>5.5272357465200539E-2</v>
      </c>
      <c r="AB277" s="22">
        <f t="shared" si="69"/>
        <v>3198367.87966805</v>
      </c>
      <c r="AC277" s="6">
        <v>617</v>
      </c>
      <c r="AD277" s="6">
        <v>1896</v>
      </c>
      <c r="AE277" s="6">
        <f t="shared" si="62"/>
        <v>120</v>
      </c>
      <c r="AF277" s="6" t="s">
        <v>523</v>
      </c>
    </row>
    <row r="278" spans="1:32" x14ac:dyDescent="0.2">
      <c r="A278">
        <v>47</v>
      </c>
      <c r="B278" s="6" t="s">
        <v>309</v>
      </c>
      <c r="C278" s="6" t="s">
        <v>22</v>
      </c>
      <c r="D278" s="6" t="s">
        <v>23</v>
      </c>
      <c r="E278" s="6" t="s">
        <v>2767</v>
      </c>
      <c r="F278" s="6" t="s">
        <v>2771</v>
      </c>
      <c r="G278" s="6">
        <v>36</v>
      </c>
      <c r="H278" s="6">
        <v>40</v>
      </c>
      <c r="I278" s="7">
        <v>42686</v>
      </c>
      <c r="J278" s="7">
        <v>42697</v>
      </c>
      <c r="K278" s="7" t="s">
        <v>2543</v>
      </c>
      <c r="L278" s="17">
        <f t="shared" si="70"/>
        <v>284.38</v>
      </c>
      <c r="M278" s="20">
        <f t="shared" si="63"/>
        <v>0.83757648217174208</v>
      </c>
      <c r="N278" s="6" t="s">
        <v>24</v>
      </c>
      <c r="O278" s="6">
        <v>3150000</v>
      </c>
      <c r="P278" s="6">
        <v>3810000</v>
      </c>
      <c r="Q278" s="6">
        <f t="shared" si="58"/>
        <v>660000</v>
      </c>
      <c r="R278" s="8">
        <f t="shared" si="59"/>
        <v>0.20952380952380953</v>
      </c>
      <c r="S278" s="6"/>
      <c r="T278" s="9">
        <f t="shared" si="66"/>
        <v>87500</v>
      </c>
      <c r="U278" s="6">
        <v>105833</v>
      </c>
      <c r="V278" s="9">
        <f t="shared" si="60"/>
        <v>18333</v>
      </c>
      <c r="W278" s="8">
        <f t="shared" si="61"/>
        <v>0.20952000000000001</v>
      </c>
      <c r="X278" s="22">
        <f t="shared" si="64"/>
        <v>73287.942190027432</v>
      </c>
      <c r="Y278" s="22">
        <f t="shared" si="65"/>
        <v>88643.231837681975</v>
      </c>
      <c r="Z278" s="22">
        <f t="shared" si="67"/>
        <v>15355.289647654543</v>
      </c>
      <c r="AA278" s="8">
        <f t="shared" si="68"/>
        <v>0.20951999999999993</v>
      </c>
      <c r="AB278" s="22">
        <f t="shared" si="69"/>
        <v>3191156.346156551</v>
      </c>
      <c r="AC278" s="10">
        <v>1452</v>
      </c>
      <c r="AD278" s="6">
        <v>2007</v>
      </c>
      <c r="AE278" s="6">
        <f t="shared" si="62"/>
        <v>9</v>
      </c>
      <c r="AF278" s="6" t="s">
        <v>173</v>
      </c>
    </row>
    <row r="279" spans="1:32" x14ac:dyDescent="0.2">
      <c r="A279">
        <v>47</v>
      </c>
      <c r="B279" s="6" t="s">
        <v>1145</v>
      </c>
      <c r="C279" s="6" t="s">
        <v>22</v>
      </c>
      <c r="D279" s="6" t="s">
        <v>23</v>
      </c>
      <c r="E279" s="6" t="s">
        <v>2767</v>
      </c>
      <c r="F279" s="6" t="s">
        <v>2771</v>
      </c>
      <c r="G279" s="6">
        <v>81</v>
      </c>
      <c r="H279" s="6">
        <v>89</v>
      </c>
      <c r="I279" s="7">
        <v>42686</v>
      </c>
      <c r="J279" s="7">
        <v>42697</v>
      </c>
      <c r="K279" s="7" t="s">
        <v>2543</v>
      </c>
      <c r="L279" s="17">
        <f t="shared" si="70"/>
        <v>284.38</v>
      </c>
      <c r="M279" s="20">
        <f t="shared" si="63"/>
        <v>0.83757648217174208</v>
      </c>
      <c r="N279" s="6" t="s">
        <v>24</v>
      </c>
      <c r="O279" s="6">
        <v>5300000</v>
      </c>
      <c r="P279" s="6">
        <v>5300000</v>
      </c>
      <c r="Q279" s="6">
        <f t="shared" si="58"/>
        <v>0</v>
      </c>
      <c r="R279" s="8">
        <f t="shared" si="59"/>
        <v>0</v>
      </c>
      <c r="S279" s="6">
        <v>45326</v>
      </c>
      <c r="T279" s="9">
        <f t="shared" si="66"/>
        <v>65991.679012345674</v>
      </c>
      <c r="U279" s="6">
        <v>65992</v>
      </c>
      <c r="V279" s="9">
        <f t="shared" si="60"/>
        <v>0.32098765432601795</v>
      </c>
      <c r="W279" s="8">
        <f t="shared" si="61"/>
        <v>4.8640625474306819E-6</v>
      </c>
      <c r="X279" s="22">
        <f t="shared" si="64"/>
        <v>55273.078359767271</v>
      </c>
      <c r="Y279" s="22">
        <f t="shared" si="65"/>
        <v>55273.347211477601</v>
      </c>
      <c r="Z279" s="22">
        <f t="shared" si="67"/>
        <v>0.26885171033063671</v>
      </c>
      <c r="AA279" s="8">
        <f t="shared" si="68"/>
        <v>4.8640625474250991E-6</v>
      </c>
      <c r="AB279" s="22">
        <f t="shared" si="69"/>
        <v>4477141.1241296856</v>
      </c>
      <c r="AC279" s="6">
        <v>971</v>
      </c>
      <c r="AD279" s="6">
        <v>1989</v>
      </c>
      <c r="AE279" s="6">
        <f t="shared" si="62"/>
        <v>27</v>
      </c>
      <c r="AF279" s="6" t="s">
        <v>523</v>
      </c>
    </row>
    <row r="280" spans="1:32" x14ac:dyDescent="0.2">
      <c r="A280">
        <v>47</v>
      </c>
      <c r="B280" s="6" t="s">
        <v>1997</v>
      </c>
      <c r="C280" s="6" t="s">
        <v>22</v>
      </c>
      <c r="D280" s="6" t="s">
        <v>23</v>
      </c>
      <c r="E280" s="6" t="s">
        <v>2767</v>
      </c>
      <c r="F280" s="6" t="s">
        <v>2771</v>
      </c>
      <c r="G280" s="6">
        <v>86</v>
      </c>
      <c r="H280" s="6">
        <v>98</v>
      </c>
      <c r="I280" s="7">
        <v>42686</v>
      </c>
      <c r="J280" s="7">
        <v>42698</v>
      </c>
      <c r="K280" s="7" t="s">
        <v>2543</v>
      </c>
      <c r="L280" s="17">
        <f t="shared" si="70"/>
        <v>284.38</v>
      </c>
      <c r="M280" s="20">
        <f t="shared" si="63"/>
        <v>0.83757648217174208</v>
      </c>
      <c r="N280" s="6" t="s">
        <v>32</v>
      </c>
      <c r="O280" s="6">
        <v>5500000</v>
      </c>
      <c r="P280" s="6">
        <v>5950000</v>
      </c>
      <c r="Q280" s="6">
        <f t="shared" si="58"/>
        <v>450000</v>
      </c>
      <c r="R280" s="8">
        <f t="shared" si="59"/>
        <v>8.1818181818181818E-2</v>
      </c>
      <c r="S280" s="6">
        <v>23219</v>
      </c>
      <c r="T280" s="9">
        <f t="shared" si="66"/>
        <v>64223.476744186046</v>
      </c>
      <c r="U280" s="6">
        <v>69456</v>
      </c>
      <c r="V280" s="9">
        <f t="shared" si="60"/>
        <v>5232.5232558139542</v>
      </c>
      <c r="W280" s="8">
        <f t="shared" si="61"/>
        <v>8.147368409617653E-2</v>
      </c>
      <c r="X280" s="22">
        <f t="shared" si="64"/>
        <v>53792.073724234033</v>
      </c>
      <c r="Y280" s="22">
        <f t="shared" si="65"/>
        <v>58174.712145720521</v>
      </c>
      <c r="Z280" s="22">
        <f t="shared" si="67"/>
        <v>4382.6384214864884</v>
      </c>
      <c r="AA280" s="8">
        <f t="shared" si="68"/>
        <v>8.1473684096176655E-2</v>
      </c>
      <c r="AB280" s="22">
        <f t="shared" si="69"/>
        <v>5003025.2445319649</v>
      </c>
      <c r="AC280" s="6">
        <v>549</v>
      </c>
      <c r="AD280" s="6">
        <v>1890</v>
      </c>
      <c r="AE280" s="6">
        <f t="shared" si="62"/>
        <v>126</v>
      </c>
      <c r="AF280" s="6" t="s">
        <v>88</v>
      </c>
    </row>
    <row r="281" spans="1:32" x14ac:dyDescent="0.2">
      <c r="A281">
        <v>48</v>
      </c>
      <c r="B281" s="6" t="s">
        <v>1732</v>
      </c>
      <c r="C281" s="6" t="s">
        <v>22</v>
      </c>
      <c r="D281" s="6" t="s">
        <v>23</v>
      </c>
      <c r="E281" s="6" t="s">
        <v>2767</v>
      </c>
      <c r="F281" s="6" t="s">
        <v>2771</v>
      </c>
      <c r="G281" s="6">
        <v>76</v>
      </c>
      <c r="H281" s="6">
        <v>84</v>
      </c>
      <c r="I281" s="7">
        <v>42686</v>
      </c>
      <c r="J281" s="7">
        <v>42702</v>
      </c>
      <c r="K281" s="7" t="s">
        <v>2543</v>
      </c>
      <c r="L281" s="17">
        <f t="shared" si="70"/>
        <v>284.38</v>
      </c>
      <c r="M281" s="20">
        <f t="shared" si="63"/>
        <v>0.83757648217174208</v>
      </c>
      <c r="N281" s="6" t="s">
        <v>31</v>
      </c>
      <c r="O281" s="6">
        <v>6900000</v>
      </c>
      <c r="P281" s="6">
        <v>6500000</v>
      </c>
      <c r="Q281" s="6">
        <f t="shared" si="58"/>
        <v>-400000</v>
      </c>
      <c r="R281" s="8">
        <f t="shared" si="59"/>
        <v>-5.7971014492753624E-2</v>
      </c>
      <c r="S281" s="6"/>
      <c r="T281" s="9">
        <f t="shared" si="66"/>
        <v>90789.473684210519</v>
      </c>
      <c r="U281" s="6">
        <v>85526</v>
      </c>
      <c r="V281" s="9">
        <f t="shared" si="60"/>
        <v>-5263.4736842105194</v>
      </c>
      <c r="W281" s="8">
        <f t="shared" si="61"/>
        <v>-5.7974492753623118E-2</v>
      </c>
      <c r="X281" s="22">
        <f t="shared" si="64"/>
        <v>76043.127986644991</v>
      </c>
      <c r="Y281" s="22">
        <f t="shared" si="65"/>
        <v>71634.566214220409</v>
      </c>
      <c r="Z281" s="22">
        <f t="shared" si="67"/>
        <v>-4408.5617724245822</v>
      </c>
      <c r="AA281" s="8">
        <f t="shared" si="68"/>
        <v>-5.7974492753623076E-2</v>
      </c>
      <c r="AB281" s="22">
        <f t="shared" si="69"/>
        <v>5444227.0322807515</v>
      </c>
      <c r="AC281" s="10">
        <v>3470</v>
      </c>
      <c r="AD281" s="6">
        <v>2012</v>
      </c>
      <c r="AE281" s="6">
        <f t="shared" si="62"/>
        <v>4</v>
      </c>
      <c r="AF281" s="6" t="s">
        <v>494</v>
      </c>
    </row>
    <row r="282" spans="1:32" x14ac:dyDescent="0.2">
      <c r="A282">
        <v>48</v>
      </c>
      <c r="B282" s="6" t="s">
        <v>763</v>
      </c>
      <c r="C282" s="6" t="s">
        <v>22</v>
      </c>
      <c r="D282" s="6" t="s">
        <v>23</v>
      </c>
      <c r="E282" s="6" t="s">
        <v>2767</v>
      </c>
      <c r="F282" s="6" t="s">
        <v>2771</v>
      </c>
      <c r="G282" s="6">
        <v>50</v>
      </c>
      <c r="H282" s="6"/>
      <c r="I282" s="7">
        <v>42693</v>
      </c>
      <c r="J282" s="7">
        <v>42703</v>
      </c>
      <c r="K282" s="7" t="s">
        <v>2543</v>
      </c>
      <c r="L282" s="17">
        <f t="shared" si="70"/>
        <v>284.38</v>
      </c>
      <c r="M282" s="20">
        <f t="shared" si="63"/>
        <v>0.83757648217174208</v>
      </c>
      <c r="N282" s="6" t="s">
        <v>36</v>
      </c>
      <c r="O282" s="6">
        <v>3900000</v>
      </c>
      <c r="P282" s="6">
        <v>4050000</v>
      </c>
      <c r="Q282" s="6">
        <f t="shared" si="58"/>
        <v>150000</v>
      </c>
      <c r="R282" s="8">
        <f t="shared" si="59"/>
        <v>3.8461538461538464E-2</v>
      </c>
      <c r="S282" s="6"/>
      <c r="T282" s="9">
        <f t="shared" si="66"/>
        <v>78000</v>
      </c>
      <c r="U282" s="6">
        <v>81000</v>
      </c>
      <c r="V282" s="9">
        <f t="shared" si="60"/>
        <v>3000</v>
      </c>
      <c r="W282" s="8">
        <f t="shared" si="61"/>
        <v>3.8461538461538464E-2</v>
      </c>
      <c r="X282" s="22">
        <f t="shared" si="64"/>
        <v>65330.965609395884</v>
      </c>
      <c r="Y282" s="22">
        <f t="shared" si="65"/>
        <v>67843.695055911114</v>
      </c>
      <c r="Z282" s="22">
        <f t="shared" si="67"/>
        <v>2512.7294465152299</v>
      </c>
      <c r="AA282" s="8">
        <f t="shared" si="68"/>
        <v>3.8461538461538519E-2</v>
      </c>
      <c r="AB282" s="22">
        <f t="shared" si="69"/>
        <v>3392184.7527955556</v>
      </c>
      <c r="AC282" s="6">
        <v>553</v>
      </c>
      <c r="AD282" s="6">
        <v>2007</v>
      </c>
      <c r="AE282" s="6">
        <f t="shared" si="62"/>
        <v>9</v>
      </c>
      <c r="AF282" s="6" t="s">
        <v>37</v>
      </c>
    </row>
    <row r="283" spans="1:32" x14ac:dyDescent="0.2">
      <c r="A283">
        <v>48</v>
      </c>
      <c r="B283" s="6" t="s">
        <v>415</v>
      </c>
      <c r="C283" s="6" t="s">
        <v>22</v>
      </c>
      <c r="D283" s="6" t="s">
        <v>23</v>
      </c>
      <c r="E283" s="6" t="s">
        <v>2767</v>
      </c>
      <c r="F283" s="6" t="s">
        <v>2771</v>
      </c>
      <c r="G283" s="6">
        <v>55</v>
      </c>
      <c r="H283" s="6">
        <v>64</v>
      </c>
      <c r="I283" s="7">
        <v>42693</v>
      </c>
      <c r="J283" s="7">
        <v>42704</v>
      </c>
      <c r="K283" s="7" t="s">
        <v>2543</v>
      </c>
      <c r="L283" s="17">
        <f t="shared" si="70"/>
        <v>284.38</v>
      </c>
      <c r="M283" s="20">
        <f t="shared" si="63"/>
        <v>0.83757648217174208</v>
      </c>
      <c r="N283" s="6" t="s">
        <v>24</v>
      </c>
      <c r="O283" s="6">
        <v>5100000</v>
      </c>
      <c r="P283" s="6">
        <v>4950000</v>
      </c>
      <c r="Q283" s="6">
        <f t="shared" si="58"/>
        <v>-150000</v>
      </c>
      <c r="R283" s="8">
        <f t="shared" si="59"/>
        <v>-2.9411764705882353E-2</v>
      </c>
      <c r="S283" s="6"/>
      <c r="T283" s="9">
        <f t="shared" si="66"/>
        <v>92727.272727272721</v>
      </c>
      <c r="U283" s="6">
        <v>90000</v>
      </c>
      <c r="V283" s="9">
        <f t="shared" si="60"/>
        <v>-2727.2727272727207</v>
      </c>
      <c r="W283" s="8">
        <f t="shared" si="61"/>
        <v>-2.9411764705882283E-2</v>
      </c>
      <c r="X283" s="22">
        <f t="shared" si="64"/>
        <v>77666.182892288809</v>
      </c>
      <c r="Y283" s="22">
        <f t="shared" si="65"/>
        <v>75381.883395456782</v>
      </c>
      <c r="Z283" s="22">
        <f t="shared" si="67"/>
        <v>-2284.2994968320272</v>
      </c>
      <c r="AA283" s="8">
        <f t="shared" si="68"/>
        <v>-2.9411764705882398E-2</v>
      </c>
      <c r="AB283" s="22">
        <f t="shared" si="69"/>
        <v>4146003.5867501232</v>
      </c>
      <c r="AC283" s="10">
        <v>5400</v>
      </c>
      <c r="AD283" s="6">
        <v>2016</v>
      </c>
      <c r="AE283" s="6">
        <f t="shared" si="62"/>
        <v>0</v>
      </c>
      <c r="AF283" s="6" t="s">
        <v>362</v>
      </c>
    </row>
    <row r="284" spans="1:32" x14ac:dyDescent="0.2">
      <c r="A284">
        <v>48</v>
      </c>
      <c r="B284" s="6" t="s">
        <v>227</v>
      </c>
      <c r="C284" s="6" t="s">
        <v>22</v>
      </c>
      <c r="D284" s="6" t="s">
        <v>23</v>
      </c>
      <c r="E284" s="6" t="s">
        <v>2767</v>
      </c>
      <c r="F284" s="6" t="s">
        <v>2771</v>
      </c>
      <c r="G284" s="6">
        <v>43</v>
      </c>
      <c r="H284" s="6">
        <v>47</v>
      </c>
      <c r="I284" s="7">
        <v>42692</v>
      </c>
      <c r="J284" s="7">
        <v>42704</v>
      </c>
      <c r="K284" s="7" t="s">
        <v>2543</v>
      </c>
      <c r="L284" s="17">
        <f t="shared" si="70"/>
        <v>284.38</v>
      </c>
      <c r="M284" s="20">
        <f t="shared" si="63"/>
        <v>0.83757648217174208</v>
      </c>
      <c r="N284" s="6" t="s">
        <v>32</v>
      </c>
      <c r="O284" s="6">
        <v>3490000</v>
      </c>
      <c r="P284" s="6">
        <v>3830000</v>
      </c>
      <c r="Q284" s="6">
        <f t="shared" si="58"/>
        <v>340000</v>
      </c>
      <c r="R284" s="8">
        <f t="shared" si="59"/>
        <v>9.7421203438395415E-2</v>
      </c>
      <c r="S284" s="6"/>
      <c r="T284" s="9">
        <f t="shared" si="66"/>
        <v>81162.790697674413</v>
      </c>
      <c r="U284" s="6">
        <v>89070</v>
      </c>
      <c r="V284" s="9">
        <f t="shared" si="60"/>
        <v>7907.2093023255875</v>
      </c>
      <c r="W284" s="8">
        <f t="shared" si="61"/>
        <v>9.7424068767908392E-2</v>
      </c>
      <c r="X284" s="22">
        <f t="shared" si="64"/>
        <v>67980.044715799522</v>
      </c>
      <c r="Y284" s="22">
        <f t="shared" si="65"/>
        <v>74602.937267037065</v>
      </c>
      <c r="Z284" s="22">
        <f t="shared" si="67"/>
        <v>6622.8925512375426</v>
      </c>
      <c r="AA284" s="8">
        <f t="shared" si="68"/>
        <v>9.7424068767908434E-2</v>
      </c>
      <c r="AB284" s="22">
        <f t="shared" si="69"/>
        <v>3207926.3024825938</v>
      </c>
      <c r="AC284" s="10">
        <v>1714</v>
      </c>
      <c r="AD284" s="6">
        <v>2008</v>
      </c>
      <c r="AE284" s="6">
        <f t="shared" si="62"/>
        <v>8</v>
      </c>
      <c r="AF284" s="6" t="s">
        <v>103</v>
      </c>
    </row>
    <row r="285" spans="1:32" x14ac:dyDescent="0.2">
      <c r="A285">
        <v>48</v>
      </c>
      <c r="B285" s="6" t="s">
        <v>640</v>
      </c>
      <c r="C285" s="6" t="s">
        <v>22</v>
      </c>
      <c r="D285" s="6" t="s">
        <v>23</v>
      </c>
      <c r="E285" s="6" t="s">
        <v>2767</v>
      </c>
      <c r="F285" s="6" t="s">
        <v>2771</v>
      </c>
      <c r="G285" s="6">
        <v>47</v>
      </c>
      <c r="H285" s="6">
        <v>54</v>
      </c>
      <c r="I285" s="7">
        <v>42678</v>
      </c>
      <c r="J285" s="7">
        <v>42704</v>
      </c>
      <c r="K285" s="7" t="s">
        <v>2543</v>
      </c>
      <c r="L285" s="17">
        <f t="shared" si="70"/>
        <v>284.38</v>
      </c>
      <c r="M285" s="20">
        <f t="shared" si="63"/>
        <v>0.83757648217174208</v>
      </c>
      <c r="N285" s="6" t="s">
        <v>641</v>
      </c>
      <c r="O285" s="6">
        <v>3250000</v>
      </c>
      <c r="P285" s="6">
        <v>3675000</v>
      </c>
      <c r="Q285" s="6">
        <f t="shared" si="58"/>
        <v>425000</v>
      </c>
      <c r="R285" s="8">
        <f t="shared" si="59"/>
        <v>0.13076923076923078</v>
      </c>
      <c r="S285" s="6"/>
      <c r="T285" s="9">
        <f t="shared" si="66"/>
        <v>69148.936170212764</v>
      </c>
      <c r="U285" s="6">
        <v>78191</v>
      </c>
      <c r="V285" s="9">
        <f t="shared" si="60"/>
        <v>9042.0638297872356</v>
      </c>
      <c r="W285" s="8">
        <f t="shared" si="61"/>
        <v>0.13076215384615386</v>
      </c>
      <c r="X285" s="22">
        <f t="shared" si="64"/>
        <v>57917.522703365139</v>
      </c>
      <c r="Y285" s="22">
        <f t="shared" si="65"/>
        <v>65490.942717490681</v>
      </c>
      <c r="Z285" s="22">
        <f t="shared" si="67"/>
        <v>7573.4200141255424</v>
      </c>
      <c r="AA285" s="8">
        <f t="shared" si="68"/>
        <v>0.13076215384615389</v>
      </c>
      <c r="AB285" s="22">
        <f t="shared" si="69"/>
        <v>3078074.3077220619</v>
      </c>
      <c r="AC285" s="10">
        <v>21268</v>
      </c>
      <c r="AD285" s="6">
        <v>1984</v>
      </c>
      <c r="AE285" s="6">
        <f t="shared" si="62"/>
        <v>32</v>
      </c>
      <c r="AF285" s="6" t="s">
        <v>642</v>
      </c>
    </row>
    <row r="286" spans="1:32" x14ac:dyDescent="0.2">
      <c r="A286">
        <v>48</v>
      </c>
      <c r="B286" s="6" t="s">
        <v>599</v>
      </c>
      <c r="C286" s="6" t="s">
        <v>22</v>
      </c>
      <c r="D286" s="6" t="s">
        <v>23</v>
      </c>
      <c r="E286" s="6" t="s">
        <v>2767</v>
      </c>
      <c r="F286" s="6" t="s">
        <v>2771</v>
      </c>
      <c r="G286" s="6">
        <v>58</v>
      </c>
      <c r="H286" s="6">
        <v>63</v>
      </c>
      <c r="I286" s="7">
        <v>42693</v>
      </c>
      <c r="J286" s="7">
        <v>42704</v>
      </c>
      <c r="K286" s="7" t="s">
        <v>2543</v>
      </c>
      <c r="L286" s="17">
        <f t="shared" si="70"/>
        <v>284.38</v>
      </c>
      <c r="M286" s="20">
        <f t="shared" si="63"/>
        <v>0.83757648217174208</v>
      </c>
      <c r="N286" s="6" t="s">
        <v>24</v>
      </c>
      <c r="O286" s="6">
        <v>4000000</v>
      </c>
      <c r="P286" s="6">
        <v>4000000</v>
      </c>
      <c r="Q286" s="6">
        <f t="shared" si="58"/>
        <v>0</v>
      </c>
      <c r="R286" s="8">
        <f t="shared" si="59"/>
        <v>0</v>
      </c>
      <c r="S286" s="6"/>
      <c r="T286" s="9">
        <f t="shared" si="66"/>
        <v>68965.517241379304</v>
      </c>
      <c r="U286" s="6">
        <v>68966</v>
      </c>
      <c r="V286" s="9">
        <f t="shared" si="60"/>
        <v>0.48275862069567665</v>
      </c>
      <c r="W286" s="8">
        <f t="shared" si="61"/>
        <v>7.0000000000873121E-6</v>
      </c>
      <c r="X286" s="22">
        <f t="shared" si="64"/>
        <v>57763.895322189106</v>
      </c>
      <c r="Y286" s="22">
        <f t="shared" si="65"/>
        <v>57764.299669456363</v>
      </c>
      <c r="Z286" s="22">
        <f t="shared" si="67"/>
        <v>0.40434726725652581</v>
      </c>
      <c r="AA286" s="8">
        <f t="shared" si="68"/>
        <v>7.0000000000208098E-6</v>
      </c>
      <c r="AB286" s="22">
        <f t="shared" si="69"/>
        <v>3350329.3808284691</v>
      </c>
      <c r="AC286" s="6">
        <v>296</v>
      </c>
      <c r="AD286" s="6">
        <v>1898</v>
      </c>
      <c r="AE286" s="6">
        <f t="shared" si="62"/>
        <v>118</v>
      </c>
      <c r="AF286" s="6" t="s">
        <v>94</v>
      </c>
    </row>
    <row r="287" spans="1:32" x14ac:dyDescent="0.2">
      <c r="A287">
        <v>48</v>
      </c>
      <c r="B287" s="6" t="s">
        <v>531</v>
      </c>
      <c r="C287" s="6" t="s">
        <v>22</v>
      </c>
      <c r="D287" s="6" t="s">
        <v>23</v>
      </c>
      <c r="E287" s="6" t="s">
        <v>2767</v>
      </c>
      <c r="F287" s="6" t="s">
        <v>2771</v>
      </c>
      <c r="G287" s="6">
        <v>44</v>
      </c>
      <c r="H287" s="6"/>
      <c r="I287" s="7">
        <v>42693</v>
      </c>
      <c r="J287" s="7">
        <v>42705</v>
      </c>
      <c r="K287" s="7" t="s">
        <v>2544</v>
      </c>
      <c r="L287" s="17">
        <f>IF(K287="Januar",238.19,IF(K287="Februar",240.59,IF(K287="Mars",245.99,IF(K287="April",250.79,IF(K287="Mai",256.52,IF(K287="Juni",259.83,IF(K287="Juli",265.66,IF(K287="August",272.21,IF(K287="September",275.91,IF(K287="Oktober",281.13,IF(K287="November",284.38,IF(K287="Desember",287.34,0))))))))))))</f>
        <v>287.33999999999997</v>
      </c>
      <c r="M287" s="20">
        <f t="shared" si="63"/>
        <v>0.82894828426254619</v>
      </c>
      <c r="N287" s="6" t="s">
        <v>32</v>
      </c>
      <c r="O287" s="6">
        <v>3600000</v>
      </c>
      <c r="P287" s="6">
        <v>3600000</v>
      </c>
      <c r="Q287" s="6">
        <f t="shared" si="58"/>
        <v>0</v>
      </c>
      <c r="R287" s="8">
        <f t="shared" si="59"/>
        <v>0</v>
      </c>
      <c r="S287" s="6"/>
      <c r="T287" s="9">
        <f t="shared" si="66"/>
        <v>81818.181818181823</v>
      </c>
      <c r="U287" s="6">
        <v>81818</v>
      </c>
      <c r="V287" s="9">
        <f t="shared" si="60"/>
        <v>-0.18181818182347342</v>
      </c>
      <c r="W287" s="8">
        <f t="shared" si="61"/>
        <v>-2.2222222222868973E-6</v>
      </c>
      <c r="X287" s="22">
        <f t="shared" si="64"/>
        <v>67823.041439662877</v>
      </c>
      <c r="Y287" s="22">
        <f t="shared" si="65"/>
        <v>67822.89072179301</v>
      </c>
      <c r="Z287" s="22">
        <f t="shared" si="67"/>
        <v>-0.15071786986663938</v>
      </c>
      <c r="AA287" s="8">
        <f t="shared" si="68"/>
        <v>-2.2222222222328659E-6</v>
      </c>
      <c r="AB287" s="22">
        <f t="shared" si="69"/>
        <v>2984207.1917588925</v>
      </c>
      <c r="AC287" s="10">
        <v>2501</v>
      </c>
      <c r="AD287" s="6">
        <v>2016</v>
      </c>
      <c r="AE287" s="6">
        <f t="shared" si="62"/>
        <v>0</v>
      </c>
      <c r="AF287" s="6" t="s">
        <v>532</v>
      </c>
    </row>
    <row r="288" spans="1:32" x14ac:dyDescent="0.2">
      <c r="A288">
        <v>49</v>
      </c>
      <c r="B288" s="6" t="s">
        <v>687</v>
      </c>
      <c r="C288" s="6" t="s">
        <v>22</v>
      </c>
      <c r="D288" s="6" t="s">
        <v>23</v>
      </c>
      <c r="E288" s="6" t="s">
        <v>2767</v>
      </c>
      <c r="F288" s="6" t="s">
        <v>2771</v>
      </c>
      <c r="G288" s="6">
        <v>48</v>
      </c>
      <c r="H288" s="6">
        <v>55</v>
      </c>
      <c r="I288" s="7">
        <v>42699</v>
      </c>
      <c r="J288" s="7">
        <v>42709</v>
      </c>
      <c r="K288" s="7" t="s">
        <v>2544</v>
      </c>
      <c r="L288" s="17">
        <f t="shared" ref="L288:L291" si="71">IF(K288="Januar",238.19,IF(K288="Februar",240.59,IF(K288="Mars",245.99,IF(K288="April",250.79,IF(K288="Mai",256.52,IF(K288="Juni",259.83,IF(K288="Juli",265.66,IF(K288="August",272.21,IF(K288="September",275.91,IF(K288="Oktober",281.13,IF(K288="November",284.38,IF(K288="Desember",287.34,0))))))))))))</f>
        <v>287.33999999999997</v>
      </c>
      <c r="M288" s="20">
        <f t="shared" si="63"/>
        <v>0.82894828426254619</v>
      </c>
      <c r="N288" s="6" t="s">
        <v>36</v>
      </c>
      <c r="O288" s="6">
        <v>3650000</v>
      </c>
      <c r="P288" s="6">
        <v>3650000</v>
      </c>
      <c r="Q288" s="6">
        <f t="shared" si="58"/>
        <v>0</v>
      </c>
      <c r="R288" s="8">
        <f t="shared" si="59"/>
        <v>0</v>
      </c>
      <c r="S288" s="6">
        <v>996</v>
      </c>
      <c r="T288" s="9">
        <f t="shared" si="66"/>
        <v>76062.416666666672</v>
      </c>
      <c r="U288" s="6">
        <v>76062</v>
      </c>
      <c r="V288" s="9">
        <f t="shared" si="60"/>
        <v>-0.41666666667151731</v>
      </c>
      <c r="W288" s="8">
        <f t="shared" si="61"/>
        <v>-5.4779572478942266E-6</v>
      </c>
      <c r="X288" s="22">
        <f t="shared" si="64"/>
        <v>63051.809792696236</v>
      </c>
      <c r="Y288" s="22">
        <f t="shared" si="65"/>
        <v>63051.464397577787</v>
      </c>
      <c r="Z288" s="22">
        <f t="shared" si="67"/>
        <v>-0.34539511844923254</v>
      </c>
      <c r="AA288" s="8">
        <f t="shared" si="68"/>
        <v>-5.4779572479336229E-6</v>
      </c>
      <c r="AB288" s="22">
        <f t="shared" si="69"/>
        <v>3026470.2910837336</v>
      </c>
      <c r="AC288" s="10">
        <v>1660</v>
      </c>
      <c r="AD288" s="6">
        <v>2012</v>
      </c>
      <c r="AE288" s="6">
        <f t="shared" si="62"/>
        <v>4</v>
      </c>
      <c r="AF288" s="6" t="s">
        <v>37</v>
      </c>
    </row>
    <row r="289" spans="1:32" x14ac:dyDescent="0.2">
      <c r="A289">
        <v>50</v>
      </c>
      <c r="B289" s="6" t="s">
        <v>401</v>
      </c>
      <c r="C289" s="6" t="s">
        <v>22</v>
      </c>
      <c r="D289" s="6" t="s">
        <v>23</v>
      </c>
      <c r="E289" s="6" t="s">
        <v>2767</v>
      </c>
      <c r="F289" s="6" t="s">
        <v>2771</v>
      </c>
      <c r="G289" s="6">
        <v>70</v>
      </c>
      <c r="H289" s="6">
        <v>78</v>
      </c>
      <c r="I289" s="7">
        <v>42708</v>
      </c>
      <c r="J289" s="7">
        <v>42718</v>
      </c>
      <c r="K289" s="7" t="s">
        <v>2544</v>
      </c>
      <c r="L289" s="17">
        <f t="shared" si="71"/>
        <v>287.33999999999997</v>
      </c>
      <c r="M289" s="20">
        <f t="shared" si="63"/>
        <v>0.82894828426254619</v>
      </c>
      <c r="N289" s="6" t="s">
        <v>36</v>
      </c>
      <c r="O289" s="6">
        <v>5200000</v>
      </c>
      <c r="P289" s="6">
        <v>5600000</v>
      </c>
      <c r="Q289" s="6">
        <f t="shared" si="58"/>
        <v>400000</v>
      </c>
      <c r="R289" s="8">
        <f t="shared" si="59"/>
        <v>7.6923076923076927E-2</v>
      </c>
      <c r="S289" s="6"/>
      <c r="T289" s="9">
        <f t="shared" si="66"/>
        <v>74285.71428571429</v>
      </c>
      <c r="U289" s="6">
        <v>80000</v>
      </c>
      <c r="V289" s="9">
        <f t="shared" si="60"/>
        <v>5714.2857142857101</v>
      </c>
      <c r="W289" s="8">
        <f t="shared" si="61"/>
        <v>7.6923076923076858E-2</v>
      </c>
      <c r="X289" s="22">
        <f t="shared" si="64"/>
        <v>61579.015402360579</v>
      </c>
      <c r="Y289" s="22">
        <f t="shared" si="65"/>
        <v>66315.862741003701</v>
      </c>
      <c r="Z289" s="22">
        <f t="shared" si="67"/>
        <v>4736.8473386431215</v>
      </c>
      <c r="AA289" s="8">
        <f t="shared" si="68"/>
        <v>7.6923076923076927E-2</v>
      </c>
      <c r="AB289" s="22">
        <f t="shared" si="69"/>
        <v>4642110.3918702593</v>
      </c>
      <c r="AC289" s="10">
        <v>2412</v>
      </c>
      <c r="AD289" s="6">
        <v>2007</v>
      </c>
      <c r="AE289" s="6">
        <f t="shared" si="62"/>
        <v>9</v>
      </c>
      <c r="AF289" s="6" t="s">
        <v>37</v>
      </c>
    </row>
    <row r="290" spans="1:32" x14ac:dyDescent="0.2">
      <c r="A290">
        <v>50</v>
      </c>
      <c r="B290" s="6" t="s">
        <v>553</v>
      </c>
      <c r="C290" s="6" t="s">
        <v>22</v>
      </c>
      <c r="D290" s="6" t="s">
        <v>23</v>
      </c>
      <c r="E290" s="6" t="s">
        <v>2767</v>
      </c>
      <c r="F290" s="6" t="s">
        <v>2771</v>
      </c>
      <c r="G290" s="6">
        <v>45</v>
      </c>
      <c r="H290" s="6">
        <v>50</v>
      </c>
      <c r="I290" s="7">
        <v>42706</v>
      </c>
      <c r="J290" s="7">
        <v>42719</v>
      </c>
      <c r="K290" s="7" t="s">
        <v>2544</v>
      </c>
      <c r="L290" s="17">
        <f t="shared" si="71"/>
        <v>287.33999999999997</v>
      </c>
      <c r="M290" s="20">
        <f t="shared" si="63"/>
        <v>0.82894828426254619</v>
      </c>
      <c r="N290" s="6" t="s">
        <v>57</v>
      </c>
      <c r="O290" s="6">
        <v>3000000</v>
      </c>
      <c r="P290" s="6">
        <v>3275000</v>
      </c>
      <c r="Q290" s="6">
        <f t="shared" si="58"/>
        <v>275000</v>
      </c>
      <c r="R290" s="8">
        <f t="shared" si="59"/>
        <v>9.166666666666666E-2</v>
      </c>
      <c r="S290" s="6"/>
      <c r="T290" s="9">
        <f t="shared" si="66"/>
        <v>66666.666666666672</v>
      </c>
      <c r="U290" s="6">
        <v>72778</v>
      </c>
      <c r="V290" s="9">
        <f t="shared" si="60"/>
        <v>6111.3333333333285</v>
      </c>
      <c r="W290" s="8">
        <f t="shared" si="61"/>
        <v>9.1669999999999918E-2</v>
      </c>
      <c r="X290" s="22">
        <f t="shared" si="64"/>
        <v>55263.218950836417</v>
      </c>
      <c r="Y290" s="22">
        <f t="shared" si="65"/>
        <v>60329.198232059585</v>
      </c>
      <c r="Z290" s="22">
        <f t="shared" si="67"/>
        <v>5065.9792812231681</v>
      </c>
      <c r="AA290" s="8">
        <f t="shared" si="68"/>
        <v>9.166999999999989E-2</v>
      </c>
      <c r="AB290" s="22">
        <f t="shared" si="69"/>
        <v>2714813.9204426813</v>
      </c>
      <c r="AC290" s="6">
        <v>745</v>
      </c>
      <c r="AD290" s="6">
        <v>1943</v>
      </c>
      <c r="AE290" s="6">
        <f t="shared" si="62"/>
        <v>73</v>
      </c>
      <c r="AF290" s="6" t="s">
        <v>37</v>
      </c>
    </row>
    <row r="291" spans="1:32" x14ac:dyDescent="0.2">
      <c r="A291">
        <v>51</v>
      </c>
      <c r="B291" s="6" t="s">
        <v>415</v>
      </c>
      <c r="C291" s="6" t="s">
        <v>22</v>
      </c>
      <c r="D291" s="6" t="s">
        <v>23</v>
      </c>
      <c r="E291" s="6" t="s">
        <v>2767</v>
      </c>
      <c r="F291" s="6" t="s">
        <v>2771</v>
      </c>
      <c r="G291" s="6">
        <v>40</v>
      </c>
      <c r="H291" s="6">
        <v>45</v>
      </c>
      <c r="I291" s="7">
        <v>42709</v>
      </c>
      <c r="J291" s="7">
        <v>42724</v>
      </c>
      <c r="K291" s="7" t="s">
        <v>2544</v>
      </c>
      <c r="L291" s="17">
        <f t="shared" si="71"/>
        <v>287.33999999999997</v>
      </c>
      <c r="M291" s="20">
        <f t="shared" si="63"/>
        <v>0.82894828426254619</v>
      </c>
      <c r="N291" s="6" t="s">
        <v>180</v>
      </c>
      <c r="O291" s="6">
        <v>4550000</v>
      </c>
      <c r="P291" s="6">
        <v>4500000</v>
      </c>
      <c r="Q291" s="6">
        <f t="shared" si="58"/>
        <v>-50000</v>
      </c>
      <c r="R291" s="8">
        <f t="shared" si="59"/>
        <v>-1.098901098901099E-2</v>
      </c>
      <c r="S291" s="6"/>
      <c r="T291" s="9">
        <f t="shared" si="66"/>
        <v>113750</v>
      </c>
      <c r="U291" s="6">
        <v>112500</v>
      </c>
      <c r="V291" s="9">
        <f t="shared" si="60"/>
        <v>-1250</v>
      </c>
      <c r="W291" s="8">
        <f t="shared" si="61"/>
        <v>-1.098901098901099E-2</v>
      </c>
      <c r="X291" s="22">
        <f t="shared" si="64"/>
        <v>94292.867334864626</v>
      </c>
      <c r="Y291" s="22">
        <f t="shared" si="65"/>
        <v>93256.681979536443</v>
      </c>
      <c r="Z291" s="22">
        <f t="shared" si="67"/>
        <v>-1036.1853553281835</v>
      </c>
      <c r="AA291" s="8">
        <f t="shared" si="68"/>
        <v>-1.0989010989010997E-2</v>
      </c>
      <c r="AB291" s="22">
        <f t="shared" si="69"/>
        <v>3730267.2791814576</v>
      </c>
      <c r="AC291" s="10">
        <v>5400</v>
      </c>
      <c r="AD291" s="6">
        <v>2016</v>
      </c>
      <c r="AE291" s="6">
        <f t="shared" si="62"/>
        <v>0</v>
      </c>
      <c r="AF291" s="6" t="s">
        <v>362</v>
      </c>
    </row>
    <row r="292" spans="1:32" x14ac:dyDescent="0.2">
      <c r="Q292" s="6"/>
      <c r="R292" s="8">
        <f>AVERAGE(R2:R291)</f>
        <v>0.11891456403750912</v>
      </c>
      <c r="X292" s="21">
        <f>AVERAGE(X2:X291)</f>
        <v>56919.508375518693</v>
      </c>
      <c r="Y292" s="21">
        <f>AVERAGE(Y2:Y291)</f>
        <v>63324.424599891005</v>
      </c>
      <c r="Z292" s="22">
        <f t="shared" si="67"/>
        <v>6404.9162243723113</v>
      </c>
      <c r="AA292" s="28">
        <f>AVERAGE(AA2:AA291)</f>
        <v>0.11804134406508542</v>
      </c>
      <c r="AB292" s="22">
        <f t="shared" si="69"/>
        <v>0</v>
      </c>
    </row>
  </sheetData>
  <sortState ref="A2:X298">
    <sortCondition ref="J2:J29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topLeftCell="M1" workbookViewId="0">
      <selection activeCell="T10" sqref="T10"/>
    </sheetView>
  </sheetViews>
  <sheetFormatPr baseColWidth="10" defaultRowHeight="16" x14ac:dyDescent="0.2"/>
  <cols>
    <col min="13" max="13" width="10.83203125" style="19"/>
    <col min="24" max="24" width="16.33203125" style="21" bestFit="1" customWidth="1"/>
    <col min="25" max="25" width="17" style="21" bestFit="1" customWidth="1"/>
    <col min="26" max="27" width="17" style="21" customWidth="1"/>
    <col min="28" max="28" width="18.1640625" style="21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s="19" t="s">
        <v>2761</v>
      </c>
      <c r="N1" t="s">
        <v>8</v>
      </c>
      <c r="O1" t="s">
        <v>9</v>
      </c>
      <c r="P1" t="s">
        <v>10</v>
      </c>
      <c r="Q1" t="s">
        <v>16</v>
      </c>
      <c r="R1" t="s">
        <v>2762</v>
      </c>
      <c r="S1" t="s">
        <v>13</v>
      </c>
      <c r="T1" t="s">
        <v>14</v>
      </c>
      <c r="U1" t="s">
        <v>15</v>
      </c>
      <c r="V1" t="s">
        <v>16</v>
      </c>
      <c r="W1" t="s">
        <v>2762</v>
      </c>
      <c r="X1" s="21" t="s">
        <v>2764</v>
      </c>
      <c r="Y1" s="21" t="s">
        <v>2763</v>
      </c>
      <c r="Z1" s="21" t="s">
        <v>16</v>
      </c>
      <c r="AA1" s="21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6" t="s">
        <v>2564</v>
      </c>
      <c r="C2" s="6" t="s">
        <v>22</v>
      </c>
      <c r="D2" s="6" t="s">
        <v>23</v>
      </c>
      <c r="E2" s="6" t="s">
        <v>2768</v>
      </c>
      <c r="F2" s="6" t="s">
        <v>2771</v>
      </c>
      <c r="G2" s="6">
        <v>33</v>
      </c>
      <c r="H2" s="6"/>
      <c r="I2" s="7">
        <v>42373</v>
      </c>
      <c r="J2" s="7">
        <v>42377</v>
      </c>
      <c r="K2" s="7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6" t="s">
        <v>2546</v>
      </c>
      <c r="O2" s="6">
        <v>2500000</v>
      </c>
      <c r="P2" s="6">
        <v>2875000</v>
      </c>
      <c r="Q2" s="6">
        <f t="shared" ref="Q2:Q33" si="0">P2-O2</f>
        <v>375000</v>
      </c>
      <c r="R2" s="8">
        <f t="shared" ref="R2:R33" si="1">Q2/O2</f>
        <v>0.15</v>
      </c>
      <c r="S2" s="6"/>
      <c r="T2" s="9">
        <f>(O2+S2)/G2</f>
        <v>75757.57575757576</v>
      </c>
      <c r="U2" s="6">
        <v>87121</v>
      </c>
      <c r="V2" s="9">
        <f t="shared" ref="V2:V33" si="2">U2-T2</f>
        <v>11363.42424242424</v>
      </c>
      <c r="W2" s="8">
        <f t="shared" ref="W2:W33" si="3">V2/T2</f>
        <v>0.14999719999999997</v>
      </c>
      <c r="X2" s="22">
        <f>T2*M2</f>
        <v>75757.57575757576</v>
      </c>
      <c r="Y2" s="22">
        <f>U2*M2</f>
        <v>87121</v>
      </c>
      <c r="Z2" s="22">
        <f>Y2-X2</f>
        <v>11363.42424242424</v>
      </c>
      <c r="AA2" s="8">
        <f>Z2/X2</f>
        <v>0.14999719999999997</v>
      </c>
      <c r="AB2" s="22">
        <f>Y2*G2</f>
        <v>2874993</v>
      </c>
      <c r="AC2" s="6"/>
      <c r="AD2" s="6">
        <v>2008</v>
      </c>
      <c r="AE2" s="6">
        <f t="shared" ref="AE2:AE33" si="4">2016-AD2</f>
        <v>8</v>
      </c>
      <c r="AF2" s="6" t="s">
        <v>191</v>
      </c>
    </row>
    <row r="3" spans="1:32" x14ac:dyDescent="0.2">
      <c r="A3">
        <v>4</v>
      </c>
      <c r="B3" s="6" t="s">
        <v>2600</v>
      </c>
      <c r="C3" s="6" t="s">
        <v>22</v>
      </c>
      <c r="D3" s="6" t="s">
        <v>23</v>
      </c>
      <c r="E3" s="6" t="s">
        <v>2768</v>
      </c>
      <c r="F3" s="6" t="s">
        <v>2771</v>
      </c>
      <c r="G3" s="6">
        <v>50</v>
      </c>
      <c r="H3" s="6">
        <v>59</v>
      </c>
      <c r="I3" s="7">
        <v>42393</v>
      </c>
      <c r="J3" s="7">
        <v>42397</v>
      </c>
      <c r="K3" s="7" t="s">
        <v>2533</v>
      </c>
      <c r="L3" s="17">
        <f t="shared" ref="L3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" si="6">$L$2/L3</f>
        <v>1</v>
      </c>
      <c r="N3" s="6" t="s">
        <v>2546</v>
      </c>
      <c r="O3" s="6">
        <v>2600000</v>
      </c>
      <c r="P3" s="6">
        <v>2900000</v>
      </c>
      <c r="Q3" s="6">
        <f t="shared" si="0"/>
        <v>300000</v>
      </c>
      <c r="R3" s="8">
        <f t="shared" si="1"/>
        <v>0.11538461538461539</v>
      </c>
      <c r="S3" s="6"/>
      <c r="T3" s="9">
        <f t="shared" ref="T3:T33" si="7">(O3+S3)/G3</f>
        <v>52000</v>
      </c>
      <c r="U3" s="6">
        <v>58000</v>
      </c>
      <c r="V3" s="9">
        <f t="shared" si="2"/>
        <v>6000</v>
      </c>
      <c r="W3" s="8">
        <f t="shared" si="3"/>
        <v>0.11538461538461539</v>
      </c>
      <c r="X3" s="22">
        <f t="shared" ref="X3:X33" si="8">T3*M3</f>
        <v>52000</v>
      </c>
      <c r="Y3" s="22">
        <f t="shared" ref="Y3:Y33" si="9">U3*M3</f>
        <v>58000</v>
      </c>
      <c r="Z3" s="22">
        <f t="shared" ref="Z3:Z34" si="10">Y3-X3</f>
        <v>6000</v>
      </c>
      <c r="AA3" s="8">
        <f t="shared" ref="AA3:AA33" si="11">Z3/X3</f>
        <v>0.11538461538461539</v>
      </c>
      <c r="AB3" s="22">
        <f t="shared" ref="AB3:AB34" si="12">Y3*G3</f>
        <v>2900000</v>
      </c>
      <c r="AC3" s="10">
        <v>8053</v>
      </c>
      <c r="AD3" s="6">
        <v>1991</v>
      </c>
      <c r="AE3" s="6">
        <f t="shared" si="4"/>
        <v>25</v>
      </c>
      <c r="AF3" s="6" t="s">
        <v>523</v>
      </c>
    </row>
    <row r="4" spans="1:32" x14ac:dyDescent="0.2">
      <c r="A4">
        <v>5</v>
      </c>
      <c r="B4" s="6" t="s">
        <v>1700</v>
      </c>
      <c r="C4" s="6" t="s">
        <v>22</v>
      </c>
      <c r="D4" s="6" t="s">
        <v>23</v>
      </c>
      <c r="E4" s="6" t="s">
        <v>2768</v>
      </c>
      <c r="F4" s="6" t="s">
        <v>2771</v>
      </c>
      <c r="G4" s="6">
        <v>104</v>
      </c>
      <c r="H4" s="6">
        <v>114</v>
      </c>
      <c r="I4" s="7">
        <v>42397</v>
      </c>
      <c r="J4" s="7">
        <v>42401</v>
      </c>
      <c r="K4" s="7" t="s">
        <v>2534</v>
      </c>
      <c r="L4" s="17">
        <f>IF(K4="Januar",238.19,IF(K4="Februar",240.59,IF(K4="Mars",245.99,IF(K4="April",250.79,IF(K4="Mai",256.52,IF(K4="Juni",259.83,IF(K4="Juli",265.66,IF(K4="August",272.21,IF(K4="September",275.91,IF(K4="Oktober",281.13,IF(K4="November",284.38,IF(K4="Desember",287.34,0))))))))))))</f>
        <v>240.59</v>
      </c>
      <c r="M4" s="20">
        <f>$L$2/L4</f>
        <v>0.99002452304750821</v>
      </c>
      <c r="N4" s="6" t="s">
        <v>2546</v>
      </c>
      <c r="O4" s="6">
        <v>7850000</v>
      </c>
      <c r="P4" s="6">
        <v>7850000</v>
      </c>
      <c r="Q4" s="6">
        <f t="shared" si="0"/>
        <v>0</v>
      </c>
      <c r="R4" s="8">
        <f t="shared" si="1"/>
        <v>0</v>
      </c>
      <c r="S4" s="6"/>
      <c r="T4" s="9">
        <f t="shared" si="7"/>
        <v>75480.769230769234</v>
      </c>
      <c r="U4" s="6">
        <v>75481</v>
      </c>
      <c r="V4" s="9">
        <f t="shared" si="2"/>
        <v>0.23076923076587263</v>
      </c>
      <c r="W4" s="8">
        <f t="shared" si="3"/>
        <v>3.057324840719841E-6</v>
      </c>
      <c r="X4" s="22">
        <f t="shared" si="8"/>
        <v>74727.81255695135</v>
      </c>
      <c r="Y4" s="22">
        <f t="shared" si="9"/>
        <v>74728.041024148974</v>
      </c>
      <c r="Z4" s="22">
        <f t="shared" si="10"/>
        <v>0.22846719762310386</v>
      </c>
      <c r="AA4" s="8">
        <f t="shared" si="11"/>
        <v>3.0573248407209172E-6</v>
      </c>
      <c r="AB4" s="22">
        <f t="shared" si="12"/>
        <v>7771716.2665114934</v>
      </c>
      <c r="AC4" s="6"/>
      <c r="AD4" s="6">
        <v>2013</v>
      </c>
      <c r="AE4" s="6">
        <f t="shared" si="4"/>
        <v>3</v>
      </c>
      <c r="AF4" s="6" t="s">
        <v>37</v>
      </c>
    </row>
    <row r="5" spans="1:32" x14ac:dyDescent="0.2">
      <c r="A5">
        <v>6</v>
      </c>
      <c r="B5" s="6" t="s">
        <v>1315</v>
      </c>
      <c r="C5" s="6" t="s">
        <v>22</v>
      </c>
      <c r="D5" s="6" t="s">
        <v>23</v>
      </c>
      <c r="E5" s="6" t="s">
        <v>2768</v>
      </c>
      <c r="F5" s="6" t="s">
        <v>2771</v>
      </c>
      <c r="G5" s="6">
        <v>70</v>
      </c>
      <c r="H5" s="6">
        <v>77</v>
      </c>
      <c r="I5" s="7">
        <v>42406</v>
      </c>
      <c r="J5" s="7">
        <v>42408</v>
      </c>
      <c r="K5" s="7" t="s">
        <v>2534</v>
      </c>
      <c r="L5" s="17">
        <f t="shared" ref="L5:L9" si="13">IF(K5="Januar",238.19,IF(K5="Februar",240.59,IF(K5="Mars",245.99,IF(K5="April",250.79,IF(K5="Mai",256.52,IF(K5="Juni",259.83,IF(K5="Juli",265.66,IF(K5="August",272.21,IF(K5="September",275.91,IF(K5="Oktober",281.13,IF(K5="November",284.38,IF(K5="Desember",287.34,0))))))))))))</f>
        <v>240.59</v>
      </c>
      <c r="M5" s="20">
        <f t="shared" ref="M5:M9" si="14">$L$2/L5</f>
        <v>0.99002452304750821</v>
      </c>
      <c r="N5" s="6" t="s">
        <v>2548</v>
      </c>
      <c r="O5" s="6">
        <v>4200000</v>
      </c>
      <c r="P5" s="6">
        <v>4700000</v>
      </c>
      <c r="Q5" s="6">
        <f t="shared" si="0"/>
        <v>500000</v>
      </c>
      <c r="R5" s="8">
        <f t="shared" si="1"/>
        <v>0.11904761904761904</v>
      </c>
      <c r="S5" s="6"/>
      <c r="T5" s="9">
        <f t="shared" si="7"/>
        <v>60000</v>
      </c>
      <c r="U5" s="6">
        <v>67143</v>
      </c>
      <c r="V5" s="9">
        <f t="shared" si="2"/>
        <v>7143</v>
      </c>
      <c r="W5" s="8">
        <f t="shared" si="3"/>
        <v>0.11905</v>
      </c>
      <c r="X5" s="22">
        <f t="shared" si="8"/>
        <v>59401.47138285049</v>
      </c>
      <c r="Y5" s="22">
        <f t="shared" si="9"/>
        <v>66473.216550978846</v>
      </c>
      <c r="Z5" s="22">
        <f t="shared" si="10"/>
        <v>7071.7451681283565</v>
      </c>
      <c r="AA5" s="8">
        <f t="shared" si="11"/>
        <v>0.1190500000000001</v>
      </c>
      <c r="AB5" s="22">
        <f t="shared" si="12"/>
        <v>4653125.1585685192</v>
      </c>
      <c r="AC5" s="6">
        <v>134</v>
      </c>
      <c r="AD5" s="6">
        <v>2011</v>
      </c>
      <c r="AE5" s="6">
        <f t="shared" si="4"/>
        <v>5</v>
      </c>
      <c r="AF5" s="6" t="s">
        <v>58</v>
      </c>
    </row>
    <row r="6" spans="1:32" x14ac:dyDescent="0.2">
      <c r="A6">
        <v>6</v>
      </c>
      <c r="B6" s="6" t="s">
        <v>2691</v>
      </c>
      <c r="C6" s="6" t="s">
        <v>22</v>
      </c>
      <c r="D6" s="6" t="s">
        <v>23</v>
      </c>
      <c r="E6" s="6" t="s">
        <v>2768</v>
      </c>
      <c r="F6" s="6" t="s">
        <v>2771</v>
      </c>
      <c r="G6" s="6">
        <v>82</v>
      </c>
      <c r="H6" s="6"/>
      <c r="I6" s="7">
        <v>42405</v>
      </c>
      <c r="J6" s="7">
        <v>42408</v>
      </c>
      <c r="K6" s="7" t="s">
        <v>2534</v>
      </c>
      <c r="L6" s="17">
        <f t="shared" si="13"/>
        <v>240.59</v>
      </c>
      <c r="M6" s="20">
        <f t="shared" si="14"/>
        <v>0.99002452304750821</v>
      </c>
      <c r="N6" s="6" t="s">
        <v>2550</v>
      </c>
      <c r="O6" s="6">
        <v>6950000</v>
      </c>
      <c r="P6" s="6">
        <v>6950000</v>
      </c>
      <c r="Q6" s="6">
        <f t="shared" si="0"/>
        <v>0</v>
      </c>
      <c r="R6" s="8">
        <f t="shared" si="1"/>
        <v>0</v>
      </c>
      <c r="S6" s="6"/>
      <c r="T6" s="9">
        <f t="shared" si="7"/>
        <v>84756.097560975613</v>
      </c>
      <c r="U6" s="6">
        <v>84756</v>
      </c>
      <c r="V6" s="9">
        <f t="shared" si="2"/>
        <v>-9.7560975613305345E-2</v>
      </c>
      <c r="W6" s="8">
        <f t="shared" si="3"/>
        <v>-1.1510791367325234E-6</v>
      </c>
      <c r="X6" s="22">
        <f t="shared" si="8"/>
        <v>83910.615063172954</v>
      </c>
      <c r="Y6" s="22">
        <f t="shared" si="9"/>
        <v>83910.518475414603</v>
      </c>
      <c r="Z6" s="22">
        <f t="shared" si="10"/>
        <v>-9.6587758351233788E-2</v>
      </c>
      <c r="AA6" s="8">
        <f t="shared" si="11"/>
        <v>-1.1510791367518487E-6</v>
      </c>
      <c r="AB6" s="22">
        <f t="shared" si="12"/>
        <v>6880662.5149839977</v>
      </c>
      <c r="AC6" s="10">
        <v>3211</v>
      </c>
      <c r="AD6" s="6">
        <v>2015</v>
      </c>
      <c r="AE6" s="6">
        <f t="shared" si="4"/>
        <v>1</v>
      </c>
      <c r="AF6" s="6" t="s">
        <v>37</v>
      </c>
    </row>
    <row r="7" spans="1:32" x14ac:dyDescent="0.2">
      <c r="A7">
        <v>7</v>
      </c>
      <c r="B7" s="6" t="s">
        <v>593</v>
      </c>
      <c r="C7" s="6" t="s">
        <v>22</v>
      </c>
      <c r="D7" s="6" t="s">
        <v>23</v>
      </c>
      <c r="E7" s="6" t="s">
        <v>2768</v>
      </c>
      <c r="F7" s="6" t="s">
        <v>2771</v>
      </c>
      <c r="G7" s="6">
        <v>56</v>
      </c>
      <c r="H7" s="6">
        <v>62</v>
      </c>
      <c r="I7" s="7">
        <v>42413</v>
      </c>
      <c r="J7" s="7">
        <v>42415</v>
      </c>
      <c r="K7" s="7" t="s">
        <v>2534</v>
      </c>
      <c r="L7" s="17">
        <f t="shared" si="13"/>
        <v>240.59</v>
      </c>
      <c r="M7" s="20">
        <f t="shared" si="14"/>
        <v>0.99002452304750821</v>
      </c>
      <c r="N7" s="6" t="s">
        <v>2548</v>
      </c>
      <c r="O7" s="6">
        <v>3150000</v>
      </c>
      <c r="P7" s="6">
        <v>3500000</v>
      </c>
      <c r="Q7" s="6">
        <f t="shared" si="0"/>
        <v>350000</v>
      </c>
      <c r="R7" s="8">
        <f t="shared" si="1"/>
        <v>0.1111111111111111</v>
      </c>
      <c r="S7" s="6"/>
      <c r="T7" s="9">
        <f t="shared" si="7"/>
        <v>56250</v>
      </c>
      <c r="U7" s="6">
        <v>62500</v>
      </c>
      <c r="V7" s="9">
        <f t="shared" si="2"/>
        <v>6250</v>
      </c>
      <c r="W7" s="8">
        <f t="shared" si="3"/>
        <v>0.1111111111111111</v>
      </c>
      <c r="X7" s="22">
        <f t="shared" si="8"/>
        <v>55688.879421422338</v>
      </c>
      <c r="Y7" s="22">
        <f t="shared" si="9"/>
        <v>61876.532690469263</v>
      </c>
      <c r="Z7" s="22">
        <f t="shared" si="10"/>
        <v>6187.6532690469248</v>
      </c>
      <c r="AA7" s="8">
        <f t="shared" si="11"/>
        <v>0.11111111111111108</v>
      </c>
      <c r="AB7" s="22">
        <f t="shared" si="12"/>
        <v>3465085.8306662785</v>
      </c>
      <c r="AC7" s="6">
        <v>427</v>
      </c>
      <c r="AD7" s="6">
        <v>1902</v>
      </c>
      <c r="AE7" s="6">
        <f t="shared" si="4"/>
        <v>114</v>
      </c>
      <c r="AF7" s="6" t="s">
        <v>244</v>
      </c>
    </row>
    <row r="8" spans="1:32" x14ac:dyDescent="0.2">
      <c r="A8">
        <v>7</v>
      </c>
      <c r="B8" s="6" t="s">
        <v>2557</v>
      </c>
      <c r="C8" s="6" t="s">
        <v>22</v>
      </c>
      <c r="D8" s="6" t="s">
        <v>23</v>
      </c>
      <c r="E8" s="6" t="s">
        <v>2768</v>
      </c>
      <c r="F8" s="6" t="s">
        <v>2771</v>
      </c>
      <c r="G8" s="6">
        <v>30</v>
      </c>
      <c r="H8" s="6"/>
      <c r="I8" s="7">
        <v>42415</v>
      </c>
      <c r="J8" s="7">
        <v>42418</v>
      </c>
      <c r="K8" s="7" t="s">
        <v>2534</v>
      </c>
      <c r="L8" s="17">
        <f t="shared" si="13"/>
        <v>240.59</v>
      </c>
      <c r="M8" s="20">
        <f t="shared" si="14"/>
        <v>0.99002452304750821</v>
      </c>
      <c r="N8" s="6" t="s">
        <v>2550</v>
      </c>
      <c r="O8" s="6">
        <v>1990000</v>
      </c>
      <c r="P8" s="6">
        <v>2320000</v>
      </c>
      <c r="Q8" s="6">
        <f t="shared" si="0"/>
        <v>330000</v>
      </c>
      <c r="R8" s="8">
        <f t="shared" si="1"/>
        <v>0.16582914572864321</v>
      </c>
      <c r="S8" s="6">
        <v>9300</v>
      </c>
      <c r="T8" s="9">
        <f t="shared" si="7"/>
        <v>66643.333333333328</v>
      </c>
      <c r="U8" s="6">
        <v>77643</v>
      </c>
      <c r="V8" s="9">
        <f t="shared" si="2"/>
        <v>10999.666666666672</v>
      </c>
      <c r="W8" s="8">
        <f t="shared" si="3"/>
        <v>0.16505276846896422</v>
      </c>
      <c r="X8" s="22">
        <f t="shared" si="8"/>
        <v>65978.534297629434</v>
      </c>
      <c r="Y8" s="22">
        <f t="shared" si="9"/>
        <v>76868.474042977687</v>
      </c>
      <c r="Z8" s="22">
        <f t="shared" si="10"/>
        <v>10889.939745348252</v>
      </c>
      <c r="AA8" s="8">
        <f t="shared" si="11"/>
        <v>0.16505276846896433</v>
      </c>
      <c r="AB8" s="22">
        <f t="shared" si="12"/>
        <v>2306054.2212893306</v>
      </c>
      <c r="AC8" s="6">
        <v>571</v>
      </c>
      <c r="AD8" s="6">
        <v>1870</v>
      </c>
      <c r="AE8" s="6">
        <f t="shared" si="4"/>
        <v>146</v>
      </c>
      <c r="AF8" s="6" t="s">
        <v>37</v>
      </c>
    </row>
    <row r="9" spans="1:32" x14ac:dyDescent="0.2">
      <c r="A9">
        <v>8</v>
      </c>
      <c r="B9" s="6" t="s">
        <v>2678</v>
      </c>
      <c r="C9" s="6" t="s">
        <v>22</v>
      </c>
      <c r="D9" s="6" t="s">
        <v>23</v>
      </c>
      <c r="E9" s="6" t="s">
        <v>2768</v>
      </c>
      <c r="F9" s="6" t="s">
        <v>2771</v>
      </c>
      <c r="G9" s="6">
        <v>79</v>
      </c>
      <c r="H9" s="6">
        <v>87</v>
      </c>
      <c r="I9" s="7">
        <v>42420</v>
      </c>
      <c r="J9" s="7">
        <v>42422</v>
      </c>
      <c r="K9" s="7" t="s">
        <v>2534</v>
      </c>
      <c r="L9" s="17">
        <f t="shared" si="13"/>
        <v>240.59</v>
      </c>
      <c r="M9" s="20">
        <f t="shared" si="14"/>
        <v>0.99002452304750821</v>
      </c>
      <c r="N9" s="6" t="s">
        <v>2548</v>
      </c>
      <c r="O9" s="6">
        <v>4690000</v>
      </c>
      <c r="P9" s="6">
        <v>5250000</v>
      </c>
      <c r="Q9" s="6">
        <f t="shared" si="0"/>
        <v>560000</v>
      </c>
      <c r="R9" s="8">
        <f t="shared" si="1"/>
        <v>0.11940298507462686</v>
      </c>
      <c r="S9" s="6"/>
      <c r="T9" s="9">
        <f t="shared" si="7"/>
        <v>59367.088607594938</v>
      </c>
      <c r="U9" s="6">
        <v>66456</v>
      </c>
      <c r="V9" s="9">
        <f t="shared" si="2"/>
        <v>7088.9113924050616</v>
      </c>
      <c r="W9" s="8">
        <f t="shared" si="3"/>
        <v>0.11940810234541575</v>
      </c>
      <c r="X9" s="22">
        <f t="shared" si="8"/>
        <v>58774.873583453336</v>
      </c>
      <c r="Y9" s="22">
        <f t="shared" si="9"/>
        <v>65793.069703645204</v>
      </c>
      <c r="Z9" s="22">
        <f t="shared" si="10"/>
        <v>7018.1961201918675</v>
      </c>
      <c r="AA9" s="8">
        <f t="shared" si="11"/>
        <v>0.11940810234541573</v>
      </c>
      <c r="AB9" s="22">
        <f t="shared" si="12"/>
        <v>5197652.506587971</v>
      </c>
      <c r="AC9" s="10">
        <v>2321</v>
      </c>
      <c r="AD9" s="6">
        <v>2002</v>
      </c>
      <c r="AE9" s="6">
        <f t="shared" si="4"/>
        <v>14</v>
      </c>
      <c r="AF9" s="6" t="s">
        <v>37</v>
      </c>
    </row>
    <row r="10" spans="1:32" x14ac:dyDescent="0.2">
      <c r="A10">
        <v>9</v>
      </c>
      <c r="B10" s="6" t="s">
        <v>2628</v>
      </c>
      <c r="C10" s="6" t="s">
        <v>22</v>
      </c>
      <c r="D10" s="6" t="s">
        <v>23</v>
      </c>
      <c r="E10" s="6" t="s">
        <v>2768</v>
      </c>
      <c r="F10" s="6" t="s">
        <v>2771</v>
      </c>
      <c r="G10" s="6">
        <v>61</v>
      </c>
      <c r="H10" s="6">
        <v>67</v>
      </c>
      <c r="I10" s="7">
        <v>42428</v>
      </c>
      <c r="J10" s="7">
        <v>42431</v>
      </c>
      <c r="K10" s="7" t="s">
        <v>2535</v>
      </c>
      <c r="L10" s="17">
        <f>IF(K10="Januar",238.19,IF(K10="Februar",240.59,IF(K10="Mars",245.99,IF(K10="April",250.79,IF(K10="Mai",256.52,IF(K10="Juni",259.83,IF(K10="Juli",265.66,IF(K10="August",272.21,IF(K10="September",275.91,IF(K10="Oktober",281.13,IF(K10="November",284.38,IF(K10="Desember",287.34,0))))))))))))</f>
        <v>245.99</v>
      </c>
      <c r="M10" s="20">
        <f>$L$2/L10</f>
        <v>0.96829139395910402</v>
      </c>
      <c r="N10" s="6" t="s">
        <v>2550</v>
      </c>
      <c r="O10" s="6">
        <v>3350000</v>
      </c>
      <c r="P10" s="6">
        <v>3650000</v>
      </c>
      <c r="Q10" s="6">
        <f t="shared" si="0"/>
        <v>300000</v>
      </c>
      <c r="R10" s="8">
        <f t="shared" si="1"/>
        <v>8.9552238805970144E-2</v>
      </c>
      <c r="S10" s="6">
        <v>10827</v>
      </c>
      <c r="T10" s="9">
        <f t="shared" si="7"/>
        <v>55095.524590163935</v>
      </c>
      <c r="U10" s="6">
        <v>60014</v>
      </c>
      <c r="V10" s="9">
        <f t="shared" si="2"/>
        <v>4918.4754098360645</v>
      </c>
      <c r="W10" s="8">
        <f t="shared" si="3"/>
        <v>8.9271777452394882E-2</v>
      </c>
      <c r="X10" s="22">
        <f t="shared" si="8"/>
        <v>53348.522306317929</v>
      </c>
      <c r="Y10" s="22">
        <f t="shared" si="9"/>
        <v>58111.039717061671</v>
      </c>
      <c r="Z10" s="22">
        <f t="shared" si="10"/>
        <v>4762.5174107437415</v>
      </c>
      <c r="AA10" s="8">
        <f t="shared" si="11"/>
        <v>8.9271777452394938E-2</v>
      </c>
      <c r="AB10" s="22">
        <f t="shared" si="12"/>
        <v>3544773.4227407621</v>
      </c>
      <c r="AC10" s="10">
        <v>1693</v>
      </c>
      <c r="AD10" s="6">
        <v>1965</v>
      </c>
      <c r="AE10" s="6">
        <f t="shared" si="4"/>
        <v>51</v>
      </c>
      <c r="AF10" s="6" t="s">
        <v>181</v>
      </c>
    </row>
    <row r="11" spans="1:32" x14ac:dyDescent="0.2">
      <c r="A11">
        <v>9</v>
      </c>
      <c r="B11" s="6" t="s">
        <v>536</v>
      </c>
      <c r="C11" s="6" t="s">
        <v>22</v>
      </c>
      <c r="D11" s="6" t="s">
        <v>23</v>
      </c>
      <c r="E11" s="6" t="s">
        <v>2768</v>
      </c>
      <c r="F11" s="6" t="s">
        <v>2771</v>
      </c>
      <c r="G11" s="6">
        <v>40</v>
      </c>
      <c r="H11" s="6">
        <v>46</v>
      </c>
      <c r="I11" s="7">
        <v>42429</v>
      </c>
      <c r="J11" s="7">
        <v>42433</v>
      </c>
      <c r="K11" s="7" t="s">
        <v>2535</v>
      </c>
      <c r="L11" s="17">
        <f>IF(K11="Januar",238.19,IF(K11="Februar",240.59,IF(K11="Mars",245.99,IF(K11="April",250.79,IF(K11="Mai",256.52,IF(K11="Juni",259.83,IF(K11="Juli",265.66,IF(K11="August",272.21,IF(K11="September",275.91,IF(K11="Oktober",281.13,IF(K11="November",284.38,IF(K11="Desember",287.34,0))))))))))))</f>
        <v>245.99</v>
      </c>
      <c r="M11" s="20">
        <f>$L$2/L11</f>
        <v>0.96829139395910402</v>
      </c>
      <c r="N11" s="6" t="s">
        <v>2546</v>
      </c>
      <c r="O11" s="6">
        <v>2300000</v>
      </c>
      <c r="P11" s="6">
        <v>2800000</v>
      </c>
      <c r="Q11" s="6">
        <f t="shared" si="0"/>
        <v>500000</v>
      </c>
      <c r="R11" s="8">
        <f t="shared" si="1"/>
        <v>0.21739130434782608</v>
      </c>
      <c r="S11" s="6">
        <v>92703</v>
      </c>
      <c r="T11" s="9">
        <f t="shared" si="7"/>
        <v>59817.574999999997</v>
      </c>
      <c r="U11" s="6">
        <v>72318</v>
      </c>
      <c r="V11" s="9">
        <f t="shared" si="2"/>
        <v>12500.425000000003</v>
      </c>
      <c r="W11" s="8">
        <f t="shared" si="3"/>
        <v>0.20897579014194412</v>
      </c>
      <c r="X11" s="22">
        <f t="shared" si="8"/>
        <v>57920.843080003251</v>
      </c>
      <c r="Y11" s="22">
        <f t="shared" si="9"/>
        <v>70024.897028334482</v>
      </c>
      <c r="Z11" s="22">
        <f t="shared" si="10"/>
        <v>12104.053948331231</v>
      </c>
      <c r="AA11" s="8">
        <f t="shared" si="11"/>
        <v>0.20897579014194403</v>
      </c>
      <c r="AB11" s="22">
        <f t="shared" si="12"/>
        <v>2800995.8811333794</v>
      </c>
      <c r="AC11" s="6">
        <v>567</v>
      </c>
      <c r="AD11" s="6">
        <v>1915</v>
      </c>
      <c r="AE11" s="6">
        <f t="shared" si="4"/>
        <v>101</v>
      </c>
      <c r="AF11" s="6" t="s">
        <v>523</v>
      </c>
    </row>
    <row r="12" spans="1:32" x14ac:dyDescent="0.2">
      <c r="A12">
        <v>14</v>
      </c>
      <c r="B12" s="6" t="s">
        <v>2566</v>
      </c>
      <c r="C12" s="6" t="s">
        <v>22</v>
      </c>
      <c r="D12" s="6" t="s">
        <v>23</v>
      </c>
      <c r="E12" s="6" t="s">
        <v>2768</v>
      </c>
      <c r="F12" s="6" t="s">
        <v>2771</v>
      </c>
      <c r="G12" s="6">
        <v>34</v>
      </c>
      <c r="H12" s="6">
        <v>37</v>
      </c>
      <c r="I12" s="7">
        <v>42464</v>
      </c>
      <c r="J12" s="7">
        <v>42468</v>
      </c>
      <c r="K12" s="7" t="s">
        <v>2536</v>
      </c>
      <c r="L12" s="17">
        <f>IF(K12="Januar",238.19,IF(K12="Februar",240.59,IF(K12="Mars",245.99,IF(K12="April",250.79,IF(K12="Mai",256.52,IF(K12="Juni",259.83,IF(K12="Juli",265.66,IF(K12="August",272.21,IF(K12="September",275.91,IF(K12="Oktober",281.13,IF(K12="November",284.38,IF(K12="Desember",287.34,0))))))))))))</f>
        <v>250.79</v>
      </c>
      <c r="M12" s="20">
        <f>$L$2/L12</f>
        <v>0.9497587623110969</v>
      </c>
      <c r="N12" s="6" t="s">
        <v>2546</v>
      </c>
      <c r="O12" s="6">
        <v>2200000</v>
      </c>
      <c r="P12" s="6">
        <v>2600000</v>
      </c>
      <c r="Q12" s="6">
        <f t="shared" si="0"/>
        <v>400000</v>
      </c>
      <c r="R12" s="8">
        <f t="shared" si="1"/>
        <v>0.18181818181818182</v>
      </c>
      <c r="S12" s="6"/>
      <c r="T12" s="9">
        <f t="shared" si="7"/>
        <v>64705.882352941175</v>
      </c>
      <c r="U12" s="6">
        <v>76471</v>
      </c>
      <c r="V12" s="9">
        <f t="shared" si="2"/>
        <v>11765.117647058825</v>
      </c>
      <c r="W12" s="8">
        <f t="shared" si="3"/>
        <v>0.18182454545454549</v>
      </c>
      <c r="X12" s="22">
        <f t="shared" si="8"/>
        <v>61454.978737776859</v>
      </c>
      <c r="Y12" s="22">
        <f t="shared" si="9"/>
        <v>72629.002312691897</v>
      </c>
      <c r="Z12" s="22">
        <f t="shared" si="10"/>
        <v>11174.023574915038</v>
      </c>
      <c r="AA12" s="8">
        <f t="shared" si="11"/>
        <v>0.18182454545454554</v>
      </c>
      <c r="AB12" s="22">
        <f t="shared" si="12"/>
        <v>2469386.0786315245</v>
      </c>
      <c r="AC12" s="6">
        <v>439</v>
      </c>
      <c r="AD12" s="6">
        <v>1870</v>
      </c>
      <c r="AE12" s="6">
        <f t="shared" si="4"/>
        <v>146</v>
      </c>
      <c r="AF12" s="6" t="s">
        <v>173</v>
      </c>
    </row>
    <row r="13" spans="1:32" x14ac:dyDescent="0.2">
      <c r="A13">
        <v>15</v>
      </c>
      <c r="B13" s="6" t="s">
        <v>2738</v>
      </c>
      <c r="C13" s="6" t="s">
        <v>22</v>
      </c>
      <c r="D13" s="6" t="s">
        <v>23</v>
      </c>
      <c r="E13" s="6" t="s">
        <v>2768</v>
      </c>
      <c r="F13" s="6" t="s">
        <v>2771</v>
      </c>
      <c r="G13" s="6">
        <v>116</v>
      </c>
      <c r="H13" s="6">
        <v>134</v>
      </c>
      <c r="I13" s="7">
        <v>42470</v>
      </c>
      <c r="J13" s="7">
        <v>42473</v>
      </c>
      <c r="K13" s="7" t="s">
        <v>2536</v>
      </c>
      <c r="L13" s="17">
        <f t="shared" ref="L13:L17" si="15">IF(K13="Januar",238.19,IF(K13="Februar",240.59,IF(K13="Mars",245.99,IF(K13="April",250.79,IF(K13="Mai",256.52,IF(K13="Juni",259.83,IF(K13="Juli",265.66,IF(K13="August",272.21,IF(K13="September",275.91,IF(K13="Oktober",281.13,IF(K13="November",284.38,IF(K13="Desember",287.34,0))))))))))))</f>
        <v>250.79</v>
      </c>
      <c r="M13" s="20">
        <f t="shared" ref="M13:M17" si="16">$L$2/L13</f>
        <v>0.9497587623110969</v>
      </c>
      <c r="N13" s="6" t="s">
        <v>2550</v>
      </c>
      <c r="O13" s="6">
        <v>6000000</v>
      </c>
      <c r="P13" s="6">
        <v>6800000</v>
      </c>
      <c r="Q13" s="6">
        <f t="shared" si="0"/>
        <v>800000</v>
      </c>
      <c r="R13" s="8">
        <f t="shared" si="1"/>
        <v>0.13333333333333333</v>
      </c>
      <c r="S13" s="6"/>
      <c r="T13" s="9">
        <f t="shared" si="7"/>
        <v>51724.137931034486</v>
      </c>
      <c r="U13" s="6">
        <v>58621</v>
      </c>
      <c r="V13" s="9">
        <f t="shared" si="2"/>
        <v>6896.8620689655145</v>
      </c>
      <c r="W13" s="8">
        <f t="shared" si="3"/>
        <v>0.13333933333333328</v>
      </c>
      <c r="X13" s="22">
        <f t="shared" si="8"/>
        <v>49125.453222987773</v>
      </c>
      <c r="Y13" s="22">
        <f t="shared" si="9"/>
        <v>55675.808405438809</v>
      </c>
      <c r="Z13" s="22">
        <f t="shared" si="10"/>
        <v>6550.3551824510359</v>
      </c>
      <c r="AA13" s="8">
        <f t="shared" si="11"/>
        <v>0.13333933333333323</v>
      </c>
      <c r="AB13" s="22">
        <f t="shared" si="12"/>
        <v>6458393.7750309017</v>
      </c>
      <c r="AC13" s="10">
        <v>1661</v>
      </c>
      <c r="AD13" s="6">
        <v>2005</v>
      </c>
      <c r="AE13" s="6">
        <f t="shared" si="4"/>
        <v>11</v>
      </c>
      <c r="AF13" s="6" t="s">
        <v>191</v>
      </c>
    </row>
    <row r="14" spans="1:32" x14ac:dyDescent="0.2">
      <c r="A14">
        <v>16</v>
      </c>
      <c r="B14" s="6" t="s">
        <v>2590</v>
      </c>
      <c r="C14" s="6" t="s">
        <v>22</v>
      </c>
      <c r="D14" s="6" t="s">
        <v>23</v>
      </c>
      <c r="E14" s="6" t="s">
        <v>2768</v>
      </c>
      <c r="F14" s="6" t="s">
        <v>2771</v>
      </c>
      <c r="G14" s="6">
        <v>47</v>
      </c>
      <c r="H14" s="6"/>
      <c r="I14" s="7">
        <v>42476</v>
      </c>
      <c r="J14" s="7">
        <v>42480</v>
      </c>
      <c r="K14" s="7" t="s">
        <v>2536</v>
      </c>
      <c r="L14" s="17">
        <f t="shared" si="15"/>
        <v>250.79</v>
      </c>
      <c r="M14" s="20">
        <f t="shared" si="16"/>
        <v>0.9497587623110969</v>
      </c>
      <c r="N14" s="6" t="s">
        <v>2546</v>
      </c>
      <c r="O14" s="6">
        <v>3490000</v>
      </c>
      <c r="P14" s="6">
        <v>3350000</v>
      </c>
      <c r="Q14" s="6">
        <f t="shared" si="0"/>
        <v>-140000</v>
      </c>
      <c r="R14" s="8">
        <f t="shared" si="1"/>
        <v>-4.0114613180515762E-2</v>
      </c>
      <c r="S14" s="6"/>
      <c r="T14" s="9">
        <f t="shared" si="7"/>
        <v>74255.319148936163</v>
      </c>
      <c r="U14" s="6">
        <v>71277</v>
      </c>
      <c r="V14" s="9">
        <f t="shared" si="2"/>
        <v>-2978.3191489361634</v>
      </c>
      <c r="W14" s="8">
        <f t="shared" si="3"/>
        <v>-4.0109169054441174E-2</v>
      </c>
      <c r="X14" s="22">
        <f t="shared" si="8"/>
        <v>70524.640009909097</v>
      </c>
      <c r="Y14" s="22">
        <f t="shared" si="9"/>
        <v>67695.955301248061</v>
      </c>
      <c r="Z14" s="22">
        <f t="shared" si="10"/>
        <v>-2828.684708661036</v>
      </c>
      <c r="AA14" s="8">
        <f t="shared" si="11"/>
        <v>-4.010916905444098E-2</v>
      </c>
      <c r="AB14" s="22">
        <f t="shared" si="12"/>
        <v>3181709.8991586589</v>
      </c>
      <c r="AC14" s="6"/>
      <c r="AD14" s="6">
        <v>2013</v>
      </c>
      <c r="AE14" s="6">
        <f t="shared" si="4"/>
        <v>3</v>
      </c>
      <c r="AF14" s="6" t="s">
        <v>37</v>
      </c>
    </row>
    <row r="15" spans="1:32" x14ac:dyDescent="0.2">
      <c r="A15">
        <v>16</v>
      </c>
      <c r="B15" s="6" t="s">
        <v>802</v>
      </c>
      <c r="C15" s="6" t="s">
        <v>22</v>
      </c>
      <c r="D15" s="6" t="s">
        <v>23</v>
      </c>
      <c r="E15" s="6" t="s">
        <v>2768</v>
      </c>
      <c r="F15" s="6" t="s">
        <v>2771</v>
      </c>
      <c r="G15" s="6">
        <v>52</v>
      </c>
      <c r="H15" s="6">
        <v>57</v>
      </c>
      <c r="I15" s="7">
        <v>42476</v>
      </c>
      <c r="J15" s="7">
        <v>42480</v>
      </c>
      <c r="K15" s="7" t="s">
        <v>2536</v>
      </c>
      <c r="L15" s="17">
        <f t="shared" si="15"/>
        <v>250.79</v>
      </c>
      <c r="M15" s="20">
        <f t="shared" si="16"/>
        <v>0.9497587623110969</v>
      </c>
      <c r="N15" s="6" t="s">
        <v>2546</v>
      </c>
      <c r="O15" s="6">
        <v>3250000</v>
      </c>
      <c r="P15" s="6">
        <v>3700000</v>
      </c>
      <c r="Q15" s="6">
        <f t="shared" si="0"/>
        <v>450000</v>
      </c>
      <c r="R15" s="8">
        <f t="shared" si="1"/>
        <v>0.13846153846153847</v>
      </c>
      <c r="S15" s="6">
        <v>67010</v>
      </c>
      <c r="T15" s="9">
        <f t="shared" si="7"/>
        <v>63788.653846153844</v>
      </c>
      <c r="U15" s="6">
        <v>72443</v>
      </c>
      <c r="V15" s="9">
        <f t="shared" si="2"/>
        <v>8654.3461538461561</v>
      </c>
      <c r="W15" s="8">
        <f t="shared" si="3"/>
        <v>0.13567218669826142</v>
      </c>
      <c r="X15" s="22">
        <f t="shared" si="8"/>
        <v>60583.832926414063</v>
      </c>
      <c r="Y15" s="22">
        <f t="shared" si="9"/>
        <v>68803.374018102797</v>
      </c>
      <c r="Z15" s="22">
        <f t="shared" si="10"/>
        <v>8219.541091688734</v>
      </c>
      <c r="AA15" s="8">
        <f t="shared" si="11"/>
        <v>0.13567218669826156</v>
      </c>
      <c r="AB15" s="22">
        <f t="shared" si="12"/>
        <v>3577775.4489413453</v>
      </c>
      <c r="AC15" s="6">
        <v>695</v>
      </c>
      <c r="AD15" s="6">
        <v>1972</v>
      </c>
      <c r="AE15" s="6">
        <f t="shared" si="4"/>
        <v>44</v>
      </c>
      <c r="AF15" s="6" t="s">
        <v>65</v>
      </c>
    </row>
    <row r="16" spans="1:32" x14ac:dyDescent="0.2">
      <c r="A16">
        <v>16</v>
      </c>
      <c r="B16" s="6" t="s">
        <v>2635</v>
      </c>
      <c r="C16" s="6" t="s">
        <v>22</v>
      </c>
      <c r="D16" s="6" t="s">
        <v>23</v>
      </c>
      <c r="E16" s="6" t="s">
        <v>2768</v>
      </c>
      <c r="F16" s="6" t="s">
        <v>2771</v>
      </c>
      <c r="G16" s="6">
        <v>65</v>
      </c>
      <c r="H16" s="6">
        <v>73</v>
      </c>
      <c r="I16" s="7">
        <v>42477</v>
      </c>
      <c r="J16" s="7">
        <v>42480</v>
      </c>
      <c r="K16" s="7" t="s">
        <v>2536</v>
      </c>
      <c r="L16" s="17">
        <f t="shared" si="15"/>
        <v>250.79</v>
      </c>
      <c r="M16" s="20">
        <f t="shared" si="16"/>
        <v>0.9497587623110969</v>
      </c>
      <c r="N16" s="6" t="s">
        <v>2550</v>
      </c>
      <c r="O16" s="6">
        <v>3200000</v>
      </c>
      <c r="P16" s="6">
        <v>3800000</v>
      </c>
      <c r="Q16" s="6">
        <f t="shared" si="0"/>
        <v>600000</v>
      </c>
      <c r="R16" s="8">
        <f t="shared" si="1"/>
        <v>0.1875</v>
      </c>
      <c r="S16" s="6">
        <v>15849</v>
      </c>
      <c r="T16" s="9">
        <f t="shared" si="7"/>
        <v>49474.6</v>
      </c>
      <c r="U16" s="6">
        <v>58705</v>
      </c>
      <c r="V16" s="9">
        <f t="shared" si="2"/>
        <v>9230.4000000000015</v>
      </c>
      <c r="W16" s="8">
        <f t="shared" si="3"/>
        <v>0.18656846139231043</v>
      </c>
      <c r="X16" s="22">
        <f t="shared" si="8"/>
        <v>46988.934861836591</v>
      </c>
      <c r="Y16" s="22">
        <f t="shared" si="9"/>
        <v>55755.588141472945</v>
      </c>
      <c r="Z16" s="22">
        <f t="shared" si="10"/>
        <v>8766.6532796363535</v>
      </c>
      <c r="AA16" s="8">
        <f t="shared" si="11"/>
        <v>0.18656846139231051</v>
      </c>
      <c r="AB16" s="22">
        <f t="shared" si="12"/>
        <v>3624113.2291957415</v>
      </c>
      <c r="AC16" s="6">
        <v>539</v>
      </c>
      <c r="AD16" s="6">
        <v>1885</v>
      </c>
      <c r="AE16" s="6">
        <f t="shared" si="4"/>
        <v>131</v>
      </c>
      <c r="AF16" s="6" t="s">
        <v>191</v>
      </c>
    </row>
    <row r="17" spans="1:32" x14ac:dyDescent="0.2">
      <c r="A17">
        <v>17</v>
      </c>
      <c r="B17" s="6" t="s">
        <v>2687</v>
      </c>
      <c r="C17" s="6" t="s">
        <v>22</v>
      </c>
      <c r="D17" s="6" t="s">
        <v>23</v>
      </c>
      <c r="E17" s="6" t="s">
        <v>2768</v>
      </c>
      <c r="F17" s="6" t="s">
        <v>2771</v>
      </c>
      <c r="G17" s="6">
        <v>81</v>
      </c>
      <c r="H17" s="6">
        <v>91</v>
      </c>
      <c r="I17" s="7">
        <v>42484</v>
      </c>
      <c r="J17" s="7">
        <v>42488</v>
      </c>
      <c r="K17" s="7" t="s">
        <v>2536</v>
      </c>
      <c r="L17" s="17">
        <f t="shared" si="15"/>
        <v>250.79</v>
      </c>
      <c r="M17" s="20">
        <f t="shared" si="16"/>
        <v>0.9497587623110969</v>
      </c>
      <c r="N17" s="6" t="s">
        <v>2546</v>
      </c>
      <c r="O17" s="6">
        <v>3500000</v>
      </c>
      <c r="P17" s="6">
        <v>4200000</v>
      </c>
      <c r="Q17" s="6">
        <f t="shared" si="0"/>
        <v>700000</v>
      </c>
      <c r="R17" s="8">
        <f t="shared" si="1"/>
        <v>0.2</v>
      </c>
      <c r="S17" s="6">
        <v>102940</v>
      </c>
      <c r="T17" s="9">
        <f t="shared" si="7"/>
        <v>44480.740740740737</v>
      </c>
      <c r="U17" s="6">
        <v>53123</v>
      </c>
      <c r="V17" s="9">
        <f t="shared" si="2"/>
        <v>8642.2592592592628</v>
      </c>
      <c r="W17" s="8">
        <f t="shared" si="3"/>
        <v>0.1942921614015222</v>
      </c>
      <c r="X17" s="22">
        <f t="shared" si="8"/>
        <v>42245.973272606709</v>
      </c>
      <c r="Y17" s="22">
        <f t="shared" si="9"/>
        <v>50454.034730252402</v>
      </c>
      <c r="Z17" s="22">
        <f t="shared" si="10"/>
        <v>8208.0614576456937</v>
      </c>
      <c r="AA17" s="8">
        <f t="shared" si="11"/>
        <v>0.19429216140152217</v>
      </c>
      <c r="AB17" s="22">
        <f t="shared" si="12"/>
        <v>4086776.8131504445</v>
      </c>
      <c r="AC17" s="6">
        <v>841</v>
      </c>
      <c r="AD17" s="6">
        <v>1892</v>
      </c>
      <c r="AE17" s="6">
        <f t="shared" si="4"/>
        <v>124</v>
      </c>
      <c r="AF17" s="6" t="s">
        <v>191</v>
      </c>
    </row>
    <row r="18" spans="1:32" x14ac:dyDescent="0.2">
      <c r="A18">
        <v>18</v>
      </c>
      <c r="B18" s="6" t="s">
        <v>2572</v>
      </c>
      <c r="C18" s="6" t="s">
        <v>22</v>
      </c>
      <c r="D18" s="6" t="s">
        <v>23</v>
      </c>
      <c r="E18" s="6" t="s">
        <v>2768</v>
      </c>
      <c r="F18" s="6" t="s">
        <v>2771</v>
      </c>
      <c r="G18" s="6">
        <v>37</v>
      </c>
      <c r="H18" s="6">
        <v>43</v>
      </c>
      <c r="I18" s="7">
        <v>42491</v>
      </c>
      <c r="J18" s="7">
        <v>42494</v>
      </c>
      <c r="K18" s="7" t="s">
        <v>2537</v>
      </c>
      <c r="L18" s="17">
        <f>IF(K18="Januar",238.19,IF(K18="Februar",240.59,IF(K18="Mars",245.99,IF(K18="April",250.79,IF(K18="Mai",256.52,IF(K18="Juni",259.83,IF(K18="Juli",265.66,IF(K18="August",272.21,IF(K18="September",275.91,IF(K18="Oktober",281.13,IF(K18="November",284.38,IF(K18="Desember",287.34,0))))))))))))</f>
        <v>256.52</v>
      </c>
      <c r="M18" s="20">
        <f>$L$2/L18</f>
        <v>0.92854358334632781</v>
      </c>
      <c r="N18" s="6" t="s">
        <v>2550</v>
      </c>
      <c r="O18" s="6">
        <v>2200000</v>
      </c>
      <c r="P18" s="6">
        <v>2700000</v>
      </c>
      <c r="Q18" s="6">
        <f t="shared" si="0"/>
        <v>500000</v>
      </c>
      <c r="R18" s="8">
        <f t="shared" si="1"/>
        <v>0.22727272727272727</v>
      </c>
      <c r="S18" s="6">
        <v>37000</v>
      </c>
      <c r="T18" s="9">
        <f t="shared" si="7"/>
        <v>60459.45945945946</v>
      </c>
      <c r="U18" s="6">
        <v>73973</v>
      </c>
      <c r="V18" s="9">
        <f t="shared" si="2"/>
        <v>13513.54054054054</v>
      </c>
      <c r="W18" s="8">
        <f t="shared" si="3"/>
        <v>0.22351408135896289</v>
      </c>
      <c r="X18" s="22">
        <f t="shared" si="8"/>
        <v>56139.243133668519</v>
      </c>
      <c r="Y18" s="22">
        <f t="shared" si="9"/>
        <v>68687.154490877903</v>
      </c>
      <c r="Z18" s="22">
        <f t="shared" si="10"/>
        <v>12547.911357209385</v>
      </c>
      <c r="AA18" s="8">
        <f t="shared" si="11"/>
        <v>0.22351408135896289</v>
      </c>
      <c r="AB18" s="22">
        <f t="shared" si="12"/>
        <v>2541424.7161624823</v>
      </c>
      <c r="AC18" s="10">
        <v>1443</v>
      </c>
      <c r="AD18" s="6">
        <v>1938</v>
      </c>
      <c r="AE18" s="6">
        <f t="shared" si="4"/>
        <v>78</v>
      </c>
      <c r="AF18" s="6" t="s">
        <v>191</v>
      </c>
    </row>
    <row r="19" spans="1:32" x14ac:dyDescent="0.2">
      <c r="A19">
        <v>18</v>
      </c>
      <c r="B19" s="6" t="s">
        <v>1156</v>
      </c>
      <c r="C19" s="6" t="s">
        <v>22</v>
      </c>
      <c r="D19" s="6" t="s">
        <v>23</v>
      </c>
      <c r="E19" s="6" t="s">
        <v>2768</v>
      </c>
      <c r="F19" s="6" t="s">
        <v>2771</v>
      </c>
      <c r="G19" s="6">
        <v>76</v>
      </c>
      <c r="H19" s="6">
        <v>82</v>
      </c>
      <c r="I19" s="7">
        <v>42491</v>
      </c>
      <c r="J19" s="7">
        <v>42495</v>
      </c>
      <c r="K19" s="7" t="s">
        <v>2537</v>
      </c>
      <c r="L19" s="17">
        <f t="shared" ref="L19:L20" si="17">IF(K19="Januar",238.19,IF(K19="Februar",240.59,IF(K19="Mars",245.99,IF(K19="April",250.79,IF(K19="Mai",256.52,IF(K19="Juni",259.83,IF(K19="Juli",265.66,IF(K19="August",272.21,IF(K19="September",275.91,IF(K19="Oktober",281.13,IF(K19="November",284.38,IF(K19="Desember",287.34,0))))))))))))</f>
        <v>256.52</v>
      </c>
      <c r="M19" s="20">
        <f t="shared" ref="M19:M20" si="18">$L$2/L19</f>
        <v>0.92854358334632781</v>
      </c>
      <c r="N19" s="6" t="s">
        <v>2546</v>
      </c>
      <c r="O19" s="6">
        <v>4700000</v>
      </c>
      <c r="P19" s="6">
        <v>5600000</v>
      </c>
      <c r="Q19" s="6">
        <f t="shared" si="0"/>
        <v>900000</v>
      </c>
      <c r="R19" s="8">
        <f t="shared" si="1"/>
        <v>0.19148936170212766</v>
      </c>
      <c r="S19" s="6"/>
      <c r="T19" s="9">
        <f t="shared" si="7"/>
        <v>61842.105263157893</v>
      </c>
      <c r="U19" s="6">
        <v>73684</v>
      </c>
      <c r="V19" s="9">
        <f t="shared" si="2"/>
        <v>11841.894736842107</v>
      </c>
      <c r="W19" s="8">
        <f t="shared" si="3"/>
        <v>0.19148595744680855</v>
      </c>
      <c r="X19" s="22">
        <f t="shared" si="8"/>
        <v>57423.090022733428</v>
      </c>
      <c r="Y19" s="22">
        <f t="shared" si="9"/>
        <v>68418.805395290823</v>
      </c>
      <c r="Z19" s="22">
        <f t="shared" si="10"/>
        <v>10995.715372557395</v>
      </c>
      <c r="AA19" s="8">
        <f t="shared" si="11"/>
        <v>0.19148595744680866</v>
      </c>
      <c r="AB19" s="22">
        <f t="shared" si="12"/>
        <v>5199829.2100421023</v>
      </c>
      <c r="AC19" s="10">
        <v>3993</v>
      </c>
      <c r="AD19" s="6">
        <v>2006</v>
      </c>
      <c r="AE19" s="6">
        <f t="shared" si="4"/>
        <v>10</v>
      </c>
      <c r="AF19" s="6" t="s">
        <v>120</v>
      </c>
    </row>
    <row r="20" spans="1:32" x14ac:dyDescent="0.2">
      <c r="A20">
        <v>19</v>
      </c>
      <c r="B20" s="6" t="s">
        <v>841</v>
      </c>
      <c r="C20" s="6" t="s">
        <v>22</v>
      </c>
      <c r="D20" s="6" t="s">
        <v>23</v>
      </c>
      <c r="E20" s="6" t="s">
        <v>2768</v>
      </c>
      <c r="F20" s="6" t="s">
        <v>2771</v>
      </c>
      <c r="G20" s="6">
        <v>40</v>
      </c>
      <c r="H20" s="6">
        <v>45</v>
      </c>
      <c r="I20" s="7">
        <v>42502</v>
      </c>
      <c r="J20" s="7">
        <v>42503</v>
      </c>
      <c r="K20" s="7" t="s">
        <v>2537</v>
      </c>
      <c r="L20" s="17">
        <f t="shared" si="17"/>
        <v>256.52</v>
      </c>
      <c r="M20" s="20">
        <f t="shared" si="18"/>
        <v>0.92854358334632781</v>
      </c>
      <c r="N20" s="6" t="s">
        <v>2555</v>
      </c>
      <c r="O20" s="6">
        <v>2550000</v>
      </c>
      <c r="P20" s="6">
        <v>3000000</v>
      </c>
      <c r="Q20" s="6">
        <f t="shared" si="0"/>
        <v>450000</v>
      </c>
      <c r="R20" s="8">
        <f t="shared" si="1"/>
        <v>0.17647058823529413</v>
      </c>
      <c r="S20" s="6"/>
      <c r="T20" s="9">
        <f t="shared" si="7"/>
        <v>63750</v>
      </c>
      <c r="U20" s="6">
        <v>75000</v>
      </c>
      <c r="V20" s="9">
        <f t="shared" si="2"/>
        <v>11250</v>
      </c>
      <c r="W20" s="8">
        <f t="shared" si="3"/>
        <v>0.17647058823529413</v>
      </c>
      <c r="X20" s="22">
        <f t="shared" si="8"/>
        <v>59194.653438328394</v>
      </c>
      <c r="Y20" s="22">
        <f t="shared" si="9"/>
        <v>69640.768750974588</v>
      </c>
      <c r="Z20" s="22">
        <f t="shared" si="10"/>
        <v>10446.115312646194</v>
      </c>
      <c r="AA20" s="8">
        <f t="shared" si="11"/>
        <v>0.17647058823529424</v>
      </c>
      <c r="AB20" s="22">
        <f t="shared" si="12"/>
        <v>2785630.7500389833</v>
      </c>
      <c r="AC20" s="6">
        <v>425</v>
      </c>
      <c r="AD20" s="6">
        <v>2007</v>
      </c>
      <c r="AE20" s="6">
        <f t="shared" si="4"/>
        <v>9</v>
      </c>
      <c r="AF20" s="6" t="s">
        <v>191</v>
      </c>
    </row>
    <row r="21" spans="1:32" x14ac:dyDescent="0.2">
      <c r="A21">
        <v>23</v>
      </c>
      <c r="B21" s="6" t="s">
        <v>557</v>
      </c>
      <c r="C21" s="6" t="s">
        <v>22</v>
      </c>
      <c r="D21" s="6" t="s">
        <v>23</v>
      </c>
      <c r="E21" s="6" t="s">
        <v>2768</v>
      </c>
      <c r="F21" s="6" t="s">
        <v>2771</v>
      </c>
      <c r="G21" s="6">
        <v>71</v>
      </c>
      <c r="H21" s="6">
        <v>78</v>
      </c>
      <c r="I21" s="7">
        <v>42524</v>
      </c>
      <c r="J21" s="7">
        <v>42527</v>
      </c>
      <c r="K21" s="7" t="s">
        <v>2538</v>
      </c>
      <c r="L21" s="17">
        <f>IF(K21="Januar",238.19,IF(K21="Februar",240.59,IF(K21="Mars",245.99,IF(K21="April",250.79,IF(K21="Mai",256.52,IF(K21="Juni",259.83,IF(K21="Juli",265.66,IF(K21="August",272.21,IF(K21="September",275.91,IF(K21="Oktober",281.13,IF(K21="November",284.38,IF(K21="Desember",287.34,0))))))))))))</f>
        <v>259.83</v>
      </c>
      <c r="M21" s="20">
        <f>$L$2/L21</f>
        <v>0.91671477504522192</v>
      </c>
      <c r="N21" s="6" t="s">
        <v>2550</v>
      </c>
      <c r="O21" s="6">
        <v>3550000</v>
      </c>
      <c r="P21" s="6">
        <v>4000000</v>
      </c>
      <c r="Q21" s="6">
        <f t="shared" si="0"/>
        <v>450000</v>
      </c>
      <c r="R21" s="8">
        <f t="shared" si="1"/>
        <v>0.12676056338028169</v>
      </c>
      <c r="S21" s="6">
        <v>3137</v>
      </c>
      <c r="T21" s="9">
        <f t="shared" si="7"/>
        <v>50044.183098591551</v>
      </c>
      <c r="U21" s="6">
        <v>56382</v>
      </c>
      <c r="V21" s="9">
        <f t="shared" si="2"/>
        <v>6337.8169014084488</v>
      </c>
      <c r="W21" s="8">
        <f t="shared" si="3"/>
        <v>0.12664442716393987</v>
      </c>
      <c r="X21" s="22">
        <f t="shared" si="8"/>
        <v>45876.242051547248</v>
      </c>
      <c r="Y21" s="22">
        <f t="shared" si="9"/>
        <v>51686.212446599704</v>
      </c>
      <c r="Z21" s="22">
        <f t="shared" si="10"/>
        <v>5809.9703950524563</v>
      </c>
      <c r="AA21" s="8">
        <f t="shared" si="11"/>
        <v>0.12664442716393998</v>
      </c>
      <c r="AB21" s="22">
        <f t="shared" si="12"/>
        <v>3669721.0837085792</v>
      </c>
      <c r="AC21" s="10">
        <v>12714</v>
      </c>
      <c r="AD21" s="6">
        <v>1991</v>
      </c>
      <c r="AE21" s="6">
        <f t="shared" si="4"/>
        <v>25</v>
      </c>
      <c r="AF21" s="6" t="s">
        <v>426</v>
      </c>
    </row>
    <row r="22" spans="1:32" x14ac:dyDescent="0.2">
      <c r="A22">
        <v>23</v>
      </c>
      <c r="B22" s="6" t="s">
        <v>2676</v>
      </c>
      <c r="C22" s="6" t="s">
        <v>22</v>
      </c>
      <c r="D22" s="6" t="s">
        <v>23</v>
      </c>
      <c r="E22" s="6" t="s">
        <v>2768</v>
      </c>
      <c r="F22" s="6" t="s">
        <v>2771</v>
      </c>
      <c r="G22" s="6">
        <v>78</v>
      </c>
      <c r="H22" s="6">
        <v>86</v>
      </c>
      <c r="I22" s="7">
        <v>42525</v>
      </c>
      <c r="J22" s="7">
        <v>42528</v>
      </c>
      <c r="K22" s="7" t="s">
        <v>2538</v>
      </c>
      <c r="L22" s="17">
        <f t="shared" ref="L22:L23" si="19">IF(K22="Januar",238.19,IF(K22="Februar",240.59,IF(K22="Mars",245.99,IF(K22="April",250.79,IF(K22="Mai",256.52,IF(K22="Juni",259.83,IF(K22="Juli",265.66,IF(K22="August",272.21,IF(K22="September",275.91,IF(K22="Oktober",281.13,IF(K22="November",284.38,IF(K22="Desember",287.34,0))))))))))))</f>
        <v>259.83</v>
      </c>
      <c r="M22" s="20">
        <f t="shared" ref="M22:M23" si="20">$L$2/L22</f>
        <v>0.91671477504522192</v>
      </c>
      <c r="N22" s="6" t="s">
        <v>2550</v>
      </c>
      <c r="O22" s="6">
        <v>4000000</v>
      </c>
      <c r="P22" s="6">
        <v>4650000</v>
      </c>
      <c r="Q22" s="6">
        <f t="shared" si="0"/>
        <v>650000</v>
      </c>
      <c r="R22" s="8">
        <f t="shared" si="1"/>
        <v>0.16250000000000001</v>
      </c>
      <c r="S22" s="6">
        <v>18883</v>
      </c>
      <c r="T22" s="9">
        <f t="shared" si="7"/>
        <v>51524.141025641024</v>
      </c>
      <c r="U22" s="6">
        <v>59857</v>
      </c>
      <c r="V22" s="9">
        <f t="shared" si="2"/>
        <v>8332.8589743589764</v>
      </c>
      <c r="W22" s="8">
        <f t="shared" si="3"/>
        <v>0.16172727596200243</v>
      </c>
      <c r="X22" s="22">
        <f t="shared" si="8"/>
        <v>47232.9413497188</v>
      </c>
      <c r="Y22" s="22">
        <f t="shared" si="9"/>
        <v>54871.796289881851</v>
      </c>
      <c r="Z22" s="22">
        <f t="shared" si="10"/>
        <v>7638.8549401630517</v>
      </c>
      <c r="AA22" s="8">
        <f t="shared" si="11"/>
        <v>0.16172727596200251</v>
      </c>
      <c r="AB22" s="22">
        <f t="shared" si="12"/>
        <v>4280000.110610784</v>
      </c>
      <c r="AC22" s="6">
        <v>921</v>
      </c>
      <c r="AD22" s="6">
        <v>1898</v>
      </c>
      <c r="AE22" s="6">
        <f t="shared" si="4"/>
        <v>118</v>
      </c>
      <c r="AF22" s="6" t="s">
        <v>244</v>
      </c>
    </row>
    <row r="23" spans="1:32" x14ac:dyDescent="0.2">
      <c r="A23">
        <v>24</v>
      </c>
      <c r="B23" s="6" t="s">
        <v>1018</v>
      </c>
      <c r="C23" s="6" t="s">
        <v>22</v>
      </c>
      <c r="D23" s="6" t="s">
        <v>23</v>
      </c>
      <c r="E23" s="6" t="s">
        <v>2768</v>
      </c>
      <c r="F23" s="6" t="s">
        <v>2771</v>
      </c>
      <c r="G23" s="6">
        <v>59</v>
      </c>
      <c r="H23" s="6"/>
      <c r="I23" s="7">
        <v>42532</v>
      </c>
      <c r="J23" s="7">
        <v>42536</v>
      </c>
      <c r="K23" s="7" t="s">
        <v>2538</v>
      </c>
      <c r="L23" s="17">
        <f t="shared" si="19"/>
        <v>259.83</v>
      </c>
      <c r="M23" s="20">
        <f t="shared" si="20"/>
        <v>0.91671477504522192</v>
      </c>
      <c r="N23" s="6" t="s">
        <v>2546</v>
      </c>
      <c r="O23" s="6">
        <v>2950000</v>
      </c>
      <c r="P23" s="6">
        <v>3417636</v>
      </c>
      <c r="Q23" s="6">
        <f t="shared" si="0"/>
        <v>467636</v>
      </c>
      <c r="R23" s="8">
        <f t="shared" si="1"/>
        <v>0.1585206779661017</v>
      </c>
      <c r="S23" s="6">
        <v>17636</v>
      </c>
      <c r="T23" s="9">
        <f t="shared" si="7"/>
        <v>50298.91525423729</v>
      </c>
      <c r="U23" s="6">
        <v>58225</v>
      </c>
      <c r="V23" s="9">
        <f t="shared" si="2"/>
        <v>7926.0847457627096</v>
      </c>
      <c r="W23" s="8">
        <f t="shared" si="3"/>
        <v>0.15757963577743356</v>
      </c>
      <c r="X23" s="22">
        <f t="shared" si="8"/>
        <v>46109.758782306817</v>
      </c>
      <c r="Y23" s="22">
        <f t="shared" si="9"/>
        <v>53375.717777008045</v>
      </c>
      <c r="Z23" s="22">
        <f t="shared" si="10"/>
        <v>7265.9589947012282</v>
      </c>
      <c r="AA23" s="8">
        <f t="shared" si="11"/>
        <v>0.15757963577743359</v>
      </c>
      <c r="AB23" s="22">
        <f t="shared" si="12"/>
        <v>3149167.3488434749</v>
      </c>
      <c r="AC23" s="6"/>
      <c r="AD23" s="6">
        <v>1988</v>
      </c>
      <c r="AE23" s="6">
        <f t="shared" si="4"/>
        <v>28</v>
      </c>
      <c r="AF23" s="6" t="s">
        <v>1019</v>
      </c>
    </row>
    <row r="24" spans="1:32" x14ac:dyDescent="0.2">
      <c r="A24">
        <v>29</v>
      </c>
      <c r="B24" s="6" t="s">
        <v>2613</v>
      </c>
      <c r="C24" s="6" t="s">
        <v>22</v>
      </c>
      <c r="D24" s="6" t="s">
        <v>23</v>
      </c>
      <c r="E24" s="6" t="s">
        <v>2768</v>
      </c>
      <c r="F24" s="6" t="s">
        <v>2771</v>
      </c>
      <c r="G24" s="6">
        <v>52</v>
      </c>
      <c r="H24" s="6">
        <v>57</v>
      </c>
      <c r="I24" s="7">
        <v>42567</v>
      </c>
      <c r="J24" s="7">
        <v>42571</v>
      </c>
      <c r="K24" s="7" t="s">
        <v>2539</v>
      </c>
      <c r="L24" s="17">
        <f>IF(K24="Januar",238.19,IF(K24="Februar",240.59,IF(K24="Mars",245.99,IF(K24="April",250.79,IF(K24="Mai",256.52,IF(K24="Juni",259.83,IF(K24="Juli",265.66,IF(K24="August",272.21,IF(K24="September",275.91,IF(K24="Oktober",281.13,IF(K24="November",284.38,IF(K24="Desember",287.34,0))))))))))))</f>
        <v>265.66000000000003</v>
      </c>
      <c r="M24" s="20">
        <f t="shared" ref="M24:M33" si="21">$L$2/L24</f>
        <v>0.89659715425732134</v>
      </c>
      <c r="N24" s="6" t="s">
        <v>2546</v>
      </c>
      <c r="O24" s="6">
        <v>3290000</v>
      </c>
      <c r="P24" s="6">
        <v>3700000</v>
      </c>
      <c r="Q24" s="6">
        <f t="shared" si="0"/>
        <v>410000</v>
      </c>
      <c r="R24" s="8">
        <f t="shared" si="1"/>
        <v>0.12462006079027356</v>
      </c>
      <c r="S24" s="6">
        <v>26003</v>
      </c>
      <c r="T24" s="9">
        <f t="shared" si="7"/>
        <v>63769.288461538461</v>
      </c>
      <c r="U24" s="6">
        <v>71654</v>
      </c>
      <c r="V24" s="9">
        <f t="shared" si="2"/>
        <v>7884.711538461539</v>
      </c>
      <c r="W24" s="8">
        <f t="shared" si="3"/>
        <v>0.12364433928437339</v>
      </c>
      <c r="X24" s="22">
        <f t="shared" si="8"/>
        <v>57175.36256362962</v>
      </c>
      <c r="Y24" s="22">
        <f t="shared" si="9"/>
        <v>64244.772491154101</v>
      </c>
      <c r="Z24" s="22">
        <f t="shared" si="10"/>
        <v>7069.4099275244807</v>
      </c>
      <c r="AA24" s="8">
        <f t="shared" si="11"/>
        <v>0.12364433928437338</v>
      </c>
      <c r="AB24" s="22">
        <f t="shared" si="12"/>
        <v>3340728.1695400132</v>
      </c>
      <c r="AC24" s="10">
        <v>4643</v>
      </c>
      <c r="AD24" s="6">
        <v>1990</v>
      </c>
      <c r="AE24" s="6">
        <f t="shared" si="4"/>
        <v>26</v>
      </c>
      <c r="AF24" s="6" t="s">
        <v>90</v>
      </c>
    </row>
    <row r="25" spans="1:32" x14ac:dyDescent="0.2">
      <c r="A25">
        <v>30</v>
      </c>
      <c r="B25" s="6" t="s">
        <v>2618</v>
      </c>
      <c r="C25" s="6" t="s">
        <v>22</v>
      </c>
      <c r="D25" s="6" t="s">
        <v>23</v>
      </c>
      <c r="E25" s="6" t="s">
        <v>2768</v>
      </c>
      <c r="F25" s="6" t="s">
        <v>2771</v>
      </c>
      <c r="G25" s="6">
        <v>53</v>
      </c>
      <c r="H25" s="6">
        <v>60</v>
      </c>
      <c r="I25" s="7">
        <v>42576</v>
      </c>
      <c r="J25" s="7">
        <v>42580</v>
      </c>
      <c r="K25" s="7" t="s">
        <v>2539</v>
      </c>
      <c r="L25" s="17">
        <f>IF(K25="Januar",238.19,IF(K25="Februar",240.59,IF(K25="Mars",245.99,IF(K25="April",250.79,IF(K25="Mai",256.52,IF(K25="Juni",259.83,IF(K25="Juli",265.66,IF(K25="August",272.21,IF(K25="September",275.91,IF(K25="Oktober",281.13,IF(K25="November",284.38,IF(K25="Desember",287.34,0))))))))))))</f>
        <v>265.66000000000003</v>
      </c>
      <c r="M25" s="20">
        <f t="shared" si="21"/>
        <v>0.89659715425732134</v>
      </c>
      <c r="N25" s="6" t="s">
        <v>2546</v>
      </c>
      <c r="O25" s="6">
        <v>3290000</v>
      </c>
      <c r="P25" s="6">
        <v>4450000</v>
      </c>
      <c r="Q25" s="6">
        <f t="shared" si="0"/>
        <v>1160000</v>
      </c>
      <c r="R25" s="8">
        <f t="shared" si="1"/>
        <v>0.35258358662613981</v>
      </c>
      <c r="S25" s="6"/>
      <c r="T25" s="9">
        <f t="shared" si="7"/>
        <v>62075.471698113208</v>
      </c>
      <c r="U25" s="6">
        <v>83962</v>
      </c>
      <c r="V25" s="9">
        <f t="shared" si="2"/>
        <v>21886.528301886792</v>
      </c>
      <c r="W25" s="8">
        <f t="shared" si="3"/>
        <v>0.35257933130699087</v>
      </c>
      <c r="X25" s="22">
        <f t="shared" si="8"/>
        <v>55656.691273709192</v>
      </c>
      <c r="Y25" s="22">
        <f t="shared" si="9"/>
        <v>75280.090265753213</v>
      </c>
      <c r="Z25" s="22">
        <f t="shared" si="10"/>
        <v>19623.398992044022</v>
      </c>
      <c r="AA25" s="8">
        <f t="shared" si="11"/>
        <v>0.35257933130699087</v>
      </c>
      <c r="AB25" s="22">
        <f t="shared" si="12"/>
        <v>3989844.7840849203</v>
      </c>
      <c r="AC25" s="6"/>
      <c r="AD25" s="6">
        <v>1898</v>
      </c>
      <c r="AE25" s="6">
        <f t="shared" si="4"/>
        <v>118</v>
      </c>
      <c r="AF25" s="6" t="s">
        <v>949</v>
      </c>
    </row>
    <row r="26" spans="1:32" x14ac:dyDescent="0.2">
      <c r="A26">
        <v>33</v>
      </c>
      <c r="B26" s="6" t="s">
        <v>1860</v>
      </c>
      <c r="C26" s="6" t="s">
        <v>22</v>
      </c>
      <c r="D26" s="6" t="s">
        <v>23</v>
      </c>
      <c r="E26" s="6" t="s">
        <v>2768</v>
      </c>
      <c r="F26" s="6" t="s">
        <v>2771</v>
      </c>
      <c r="G26" s="6">
        <v>86</v>
      </c>
      <c r="H26" s="6">
        <v>100</v>
      </c>
      <c r="I26" s="7">
        <v>42595</v>
      </c>
      <c r="J26" s="7">
        <v>42598</v>
      </c>
      <c r="K26" s="7" t="s">
        <v>2540</v>
      </c>
      <c r="L26" s="17">
        <f>IF(K26="Januar",238.19,IF(K26="Februar",240.59,IF(K26="Mars",245.99,IF(K26="April",250.79,IF(K26="Mai",256.52,IF(K26="Juni",259.83,IF(K26="Juli",265.66,IF(K26="August",272.21,IF(K26="September",275.91,IF(K26="Oktober",281.13,IF(K26="November",284.38,IF(K26="Desember",287.34,0))))))))))))</f>
        <v>272.20999999999998</v>
      </c>
      <c r="M26" s="20">
        <f t="shared" si="21"/>
        <v>0.87502296021454029</v>
      </c>
      <c r="N26" s="6" t="s">
        <v>2550</v>
      </c>
      <c r="O26" s="6">
        <v>6500000</v>
      </c>
      <c r="P26" s="6">
        <v>7400000</v>
      </c>
      <c r="Q26" s="6">
        <f t="shared" si="0"/>
        <v>900000</v>
      </c>
      <c r="R26" s="8">
        <f t="shared" si="1"/>
        <v>0.13846153846153847</v>
      </c>
      <c r="S26" s="6"/>
      <c r="T26" s="9">
        <f t="shared" si="7"/>
        <v>75581.395348837206</v>
      </c>
      <c r="U26" s="6">
        <v>86047</v>
      </c>
      <c r="V26" s="9">
        <f t="shared" si="2"/>
        <v>10465.604651162794</v>
      </c>
      <c r="W26" s="8">
        <f t="shared" si="3"/>
        <v>0.13846800000000004</v>
      </c>
      <c r="X26" s="22">
        <f t="shared" si="8"/>
        <v>66135.456295285025</v>
      </c>
      <c r="Y26" s="22">
        <f t="shared" si="9"/>
        <v>75293.100657580551</v>
      </c>
      <c r="Z26" s="22">
        <f t="shared" si="10"/>
        <v>9157.6443622955267</v>
      </c>
      <c r="AA26" s="8">
        <f t="shared" si="11"/>
        <v>0.13846800000000001</v>
      </c>
      <c r="AB26" s="22">
        <f t="shared" si="12"/>
        <v>6475206.6565519273</v>
      </c>
      <c r="AC26" s="10">
        <v>3169</v>
      </c>
      <c r="AD26" s="6">
        <v>2012</v>
      </c>
      <c r="AE26" s="6">
        <f t="shared" si="4"/>
        <v>4</v>
      </c>
      <c r="AF26" s="6" t="s">
        <v>191</v>
      </c>
    </row>
    <row r="27" spans="1:32" x14ac:dyDescent="0.2">
      <c r="A27">
        <v>34</v>
      </c>
      <c r="B27" s="6" t="s">
        <v>966</v>
      </c>
      <c r="C27" s="6" t="s">
        <v>22</v>
      </c>
      <c r="D27" s="6" t="s">
        <v>23</v>
      </c>
      <c r="E27" s="6" t="s">
        <v>2768</v>
      </c>
      <c r="F27" s="6" t="s">
        <v>2771</v>
      </c>
      <c r="G27" s="6">
        <v>25</v>
      </c>
      <c r="H27" s="6">
        <v>27</v>
      </c>
      <c r="I27" s="7">
        <v>42604</v>
      </c>
      <c r="J27" s="7">
        <v>42608</v>
      </c>
      <c r="K27" s="7" t="s">
        <v>2540</v>
      </c>
      <c r="L27" s="17">
        <f t="shared" ref="L27:L28" si="22">IF(K27="Januar",238.19,IF(K27="Februar",240.59,IF(K27="Mars",245.99,IF(K27="April",250.79,IF(K27="Mai",256.52,IF(K27="Juni",259.83,IF(K27="Juli",265.66,IF(K27="August",272.21,IF(K27="September",275.91,IF(K27="Oktober",281.13,IF(K27="November",284.38,IF(K27="Desember",287.34,0))))))))))))</f>
        <v>272.20999999999998</v>
      </c>
      <c r="M27" s="20">
        <f t="shared" si="21"/>
        <v>0.87502296021454029</v>
      </c>
      <c r="N27" s="6" t="s">
        <v>2546</v>
      </c>
      <c r="O27" s="6">
        <v>1950000</v>
      </c>
      <c r="P27" s="6">
        <v>2400000</v>
      </c>
      <c r="Q27" s="6">
        <f t="shared" si="0"/>
        <v>450000</v>
      </c>
      <c r="R27" s="8">
        <f t="shared" si="1"/>
        <v>0.23076923076923078</v>
      </c>
      <c r="S27" s="6"/>
      <c r="T27" s="9">
        <f t="shared" si="7"/>
        <v>78000</v>
      </c>
      <c r="U27" s="6">
        <v>96000</v>
      </c>
      <c r="V27" s="9">
        <f t="shared" si="2"/>
        <v>18000</v>
      </c>
      <c r="W27" s="8">
        <f t="shared" si="3"/>
        <v>0.23076923076923078</v>
      </c>
      <c r="X27" s="22">
        <f t="shared" si="8"/>
        <v>68251.790896734135</v>
      </c>
      <c r="Y27" s="22">
        <f t="shared" si="9"/>
        <v>84002.204180595872</v>
      </c>
      <c r="Z27" s="22">
        <f t="shared" si="10"/>
        <v>15750.413283861737</v>
      </c>
      <c r="AA27" s="8">
        <f t="shared" si="11"/>
        <v>0.23076923076923098</v>
      </c>
      <c r="AB27" s="22">
        <f t="shared" si="12"/>
        <v>2100055.1045148969</v>
      </c>
      <c r="AC27" s="6">
        <v>798</v>
      </c>
      <c r="AD27" s="6">
        <v>1939</v>
      </c>
      <c r="AE27" s="6">
        <f t="shared" si="4"/>
        <v>77</v>
      </c>
      <c r="AF27" s="6" t="s">
        <v>191</v>
      </c>
    </row>
    <row r="28" spans="1:32" x14ac:dyDescent="0.2">
      <c r="A28">
        <v>34</v>
      </c>
      <c r="B28" s="6" t="s">
        <v>2701</v>
      </c>
      <c r="C28" s="6" t="s">
        <v>22</v>
      </c>
      <c r="D28" s="6" t="s">
        <v>23</v>
      </c>
      <c r="E28" s="6" t="s">
        <v>2768</v>
      </c>
      <c r="F28" s="6" t="s">
        <v>2771</v>
      </c>
      <c r="G28" s="6">
        <v>86</v>
      </c>
      <c r="H28" s="6">
        <v>96</v>
      </c>
      <c r="I28" s="7">
        <v>42604</v>
      </c>
      <c r="J28" s="7">
        <v>42608</v>
      </c>
      <c r="K28" s="7" t="s">
        <v>2540</v>
      </c>
      <c r="L28" s="17">
        <f t="shared" si="22"/>
        <v>272.20999999999998</v>
      </c>
      <c r="M28" s="20">
        <f t="shared" si="21"/>
        <v>0.87502296021454029</v>
      </c>
      <c r="N28" s="6" t="s">
        <v>2546</v>
      </c>
      <c r="O28" s="6">
        <v>3790000</v>
      </c>
      <c r="P28" s="6">
        <v>4790000</v>
      </c>
      <c r="Q28" s="6">
        <f t="shared" si="0"/>
        <v>1000000</v>
      </c>
      <c r="R28" s="8">
        <f t="shared" si="1"/>
        <v>0.26385224274406333</v>
      </c>
      <c r="S28" s="6">
        <v>9712</v>
      </c>
      <c r="T28" s="9">
        <f t="shared" si="7"/>
        <v>44182.697674418603</v>
      </c>
      <c r="U28" s="6">
        <v>55811</v>
      </c>
      <c r="V28" s="9">
        <f t="shared" si="2"/>
        <v>11628.302325581397</v>
      </c>
      <c r="W28" s="8">
        <f t="shared" si="3"/>
        <v>0.26318678889347408</v>
      </c>
      <c r="X28" s="22">
        <f t="shared" si="8"/>
        <v>38660.874909333848</v>
      </c>
      <c r="Y28" s="22">
        <f t="shared" si="9"/>
        <v>48835.906432533709</v>
      </c>
      <c r="Z28" s="22">
        <f t="shared" si="10"/>
        <v>10175.031523199861</v>
      </c>
      <c r="AA28" s="8">
        <f t="shared" si="11"/>
        <v>0.26318678889347419</v>
      </c>
      <c r="AB28" s="22">
        <f t="shared" si="12"/>
        <v>4199887.9531978993</v>
      </c>
      <c r="AC28" s="6">
        <v>755</v>
      </c>
      <c r="AD28" s="6">
        <v>1897</v>
      </c>
      <c r="AE28" s="6">
        <f t="shared" si="4"/>
        <v>119</v>
      </c>
      <c r="AF28" s="6" t="s">
        <v>37</v>
      </c>
    </row>
    <row r="29" spans="1:32" x14ac:dyDescent="0.2">
      <c r="A29">
        <v>37</v>
      </c>
      <c r="B29" s="6" t="s">
        <v>1253</v>
      </c>
      <c r="C29" s="6" t="s">
        <v>22</v>
      </c>
      <c r="D29" s="6" t="s">
        <v>23</v>
      </c>
      <c r="E29" s="6" t="s">
        <v>2768</v>
      </c>
      <c r="F29" s="6" t="s">
        <v>2771</v>
      </c>
      <c r="G29" s="6">
        <v>63</v>
      </c>
      <c r="H29" s="6">
        <v>74</v>
      </c>
      <c r="I29" s="7">
        <v>42622</v>
      </c>
      <c r="J29" s="7">
        <v>42625</v>
      </c>
      <c r="K29" s="7" t="s">
        <v>2541</v>
      </c>
      <c r="L29" s="17">
        <f>IF(K29="Januar",238.19,IF(K29="Februar",240.59,IF(K29="Mars",245.99,IF(K29="April",250.79,IF(K29="Mai",256.52,IF(K29="Juni",259.83,IF(K29="Juli",265.66,IF(K29="August",272.21,IF(K29="September",275.91,IF(K29="Oktober",281.13,IF(K29="November",284.38,IF(K29="Desember",287.34,0))))))))))))</f>
        <v>275.91000000000003</v>
      </c>
      <c r="M29" s="20">
        <f t="shared" si="21"/>
        <v>0.86328875357906554</v>
      </c>
      <c r="N29" s="6" t="s">
        <v>2550</v>
      </c>
      <c r="O29" s="6">
        <v>4300000</v>
      </c>
      <c r="P29" s="6">
        <v>4700000</v>
      </c>
      <c r="Q29" s="6">
        <f t="shared" si="0"/>
        <v>400000</v>
      </c>
      <c r="R29" s="8">
        <f t="shared" si="1"/>
        <v>9.3023255813953487E-2</v>
      </c>
      <c r="S29" s="6"/>
      <c r="T29" s="9">
        <f t="shared" si="7"/>
        <v>68253.968253968254</v>
      </c>
      <c r="U29" s="6">
        <v>74603</v>
      </c>
      <c r="V29" s="9">
        <f t="shared" si="2"/>
        <v>6349.0317460317456</v>
      </c>
      <c r="W29" s="8">
        <f t="shared" si="3"/>
        <v>9.3020697674418604E-2</v>
      </c>
      <c r="X29" s="22">
        <f t="shared" si="8"/>
        <v>58922.88318079336</v>
      </c>
      <c r="Y29" s="22">
        <f t="shared" si="9"/>
        <v>64403.930883259025</v>
      </c>
      <c r="Z29" s="22">
        <f t="shared" si="10"/>
        <v>5481.0477024656648</v>
      </c>
      <c r="AA29" s="8">
        <f t="shared" si="11"/>
        <v>9.3020697674418618E-2</v>
      </c>
      <c r="AB29" s="22">
        <f t="shared" si="12"/>
        <v>4057447.6456453186</v>
      </c>
      <c r="AC29" s="10">
        <v>6068</v>
      </c>
      <c r="AD29" s="6">
        <v>2011</v>
      </c>
      <c r="AE29" s="6">
        <f t="shared" si="4"/>
        <v>5</v>
      </c>
      <c r="AF29" s="6" t="s">
        <v>108</v>
      </c>
    </row>
    <row r="30" spans="1:32" x14ac:dyDescent="0.2">
      <c r="A30">
        <v>38</v>
      </c>
      <c r="B30" s="6" t="s">
        <v>1872</v>
      </c>
      <c r="C30" s="6" t="s">
        <v>22</v>
      </c>
      <c r="D30" s="6" t="s">
        <v>23</v>
      </c>
      <c r="E30" s="6" t="s">
        <v>2768</v>
      </c>
      <c r="F30" s="6" t="s">
        <v>2771</v>
      </c>
      <c r="G30" s="6">
        <v>59</v>
      </c>
      <c r="H30" s="6">
        <v>68</v>
      </c>
      <c r="I30" s="7">
        <v>42630</v>
      </c>
      <c r="J30" s="7">
        <v>42632</v>
      </c>
      <c r="K30" s="7" t="s">
        <v>2541</v>
      </c>
      <c r="L30" s="17">
        <f>IF(K30="Januar",238.19,IF(K30="Februar",240.59,IF(K30="Mars",245.99,IF(K30="April",250.79,IF(K30="Mai",256.52,IF(K30="Juni",259.83,IF(K30="Juli",265.66,IF(K30="August",272.21,IF(K30="September",275.91,IF(K30="Oktober",281.13,IF(K30="November",284.38,IF(K30="Desember",287.34,0))))))))))))</f>
        <v>275.91000000000003</v>
      </c>
      <c r="M30" s="20">
        <f t="shared" si="21"/>
        <v>0.86328875357906554</v>
      </c>
      <c r="N30" s="6" t="s">
        <v>2548</v>
      </c>
      <c r="O30" s="6">
        <v>4200000</v>
      </c>
      <c r="P30" s="6">
        <v>4850000</v>
      </c>
      <c r="Q30" s="6">
        <f t="shared" si="0"/>
        <v>650000</v>
      </c>
      <c r="R30" s="8">
        <f t="shared" si="1"/>
        <v>0.15476190476190477</v>
      </c>
      <c r="S30" s="6"/>
      <c r="T30" s="9">
        <f t="shared" si="7"/>
        <v>71186.440677966108</v>
      </c>
      <c r="U30" s="6">
        <v>82203</v>
      </c>
      <c r="V30" s="9">
        <f t="shared" si="2"/>
        <v>11016.559322033892</v>
      </c>
      <c r="W30" s="8">
        <f t="shared" si="3"/>
        <v>0.15475642857142846</v>
      </c>
      <c r="X30" s="22">
        <f t="shared" si="8"/>
        <v>61454.453644611451</v>
      </c>
      <c r="Y30" s="22">
        <f t="shared" si="9"/>
        <v>70964.925410459924</v>
      </c>
      <c r="Z30" s="22">
        <f t="shared" si="10"/>
        <v>9510.4717658484733</v>
      </c>
      <c r="AA30" s="8">
        <f t="shared" si="11"/>
        <v>0.15475642857142846</v>
      </c>
      <c r="AB30" s="22">
        <f t="shared" si="12"/>
        <v>4186930.5992171355</v>
      </c>
      <c r="AC30" s="10">
        <v>2811</v>
      </c>
      <c r="AD30" s="6">
        <v>2012</v>
      </c>
      <c r="AE30" s="6">
        <f t="shared" si="4"/>
        <v>4</v>
      </c>
      <c r="AF30" s="6" t="s">
        <v>240</v>
      </c>
    </row>
    <row r="31" spans="1:32" x14ac:dyDescent="0.2">
      <c r="A31">
        <v>41</v>
      </c>
      <c r="B31" s="6" t="s">
        <v>1883</v>
      </c>
      <c r="C31" s="6" t="s">
        <v>22</v>
      </c>
      <c r="D31" s="6" t="s">
        <v>23</v>
      </c>
      <c r="E31" s="6" t="s">
        <v>2768</v>
      </c>
      <c r="F31" s="6" t="s">
        <v>2771</v>
      </c>
      <c r="G31" s="6">
        <v>90</v>
      </c>
      <c r="H31" s="6"/>
      <c r="I31" s="7">
        <v>42651</v>
      </c>
      <c r="J31" s="7">
        <v>42653</v>
      </c>
      <c r="K31" s="7" t="s">
        <v>2542</v>
      </c>
      <c r="L31" s="17">
        <f>IF(K31="Januar",238.19,IF(K31="Februar",240.59,IF(K31="Mars",245.99,IF(K31="April",250.79,IF(K31="Mai",256.52,IF(K31="Juni",259.83,IF(K31="Juli",265.66,IF(K31="August",272.21,IF(K31="September",275.91,IF(K31="Oktober",281.13,IF(K31="November",284.38,IF(K31="Desember",287.34,0))))))))))))</f>
        <v>281.13</v>
      </c>
      <c r="M31" s="20">
        <f t="shared" si="21"/>
        <v>0.84725927506847365</v>
      </c>
      <c r="N31" s="6" t="s">
        <v>2548</v>
      </c>
      <c r="O31" s="6">
        <v>5150000</v>
      </c>
      <c r="P31" s="6">
        <v>6150000</v>
      </c>
      <c r="Q31" s="6">
        <f t="shared" si="0"/>
        <v>1000000</v>
      </c>
      <c r="R31" s="8">
        <f t="shared" si="1"/>
        <v>0.1941747572815534</v>
      </c>
      <c r="S31" s="6">
        <v>46121</v>
      </c>
      <c r="T31" s="9">
        <f t="shared" si="7"/>
        <v>57734.677777777775</v>
      </c>
      <c r="U31" s="6">
        <v>68846</v>
      </c>
      <c r="V31" s="9">
        <f t="shared" si="2"/>
        <v>11111.322222222225</v>
      </c>
      <c r="W31" s="8">
        <f t="shared" si="3"/>
        <v>0.19245491011467983</v>
      </c>
      <c r="X31" s="22">
        <f t="shared" si="8"/>
        <v>48916.241240311916</v>
      </c>
      <c r="Y31" s="22">
        <f t="shared" si="9"/>
        <v>58330.412051364139</v>
      </c>
      <c r="Z31" s="22">
        <f t="shared" si="10"/>
        <v>9414.1708110522231</v>
      </c>
      <c r="AA31" s="8">
        <f t="shared" si="11"/>
        <v>0.1924549101146798</v>
      </c>
      <c r="AB31" s="22">
        <f t="shared" si="12"/>
        <v>5249737.0846227724</v>
      </c>
      <c r="AC31" s="6">
        <v>911</v>
      </c>
      <c r="AD31" s="6">
        <v>1989</v>
      </c>
      <c r="AE31" s="6">
        <f t="shared" si="4"/>
        <v>27</v>
      </c>
      <c r="AF31" s="6" t="s">
        <v>231</v>
      </c>
    </row>
    <row r="32" spans="1:32" x14ac:dyDescent="0.2">
      <c r="A32">
        <v>42</v>
      </c>
      <c r="B32" s="6" t="s">
        <v>802</v>
      </c>
      <c r="C32" s="6" t="s">
        <v>22</v>
      </c>
      <c r="D32" s="6" t="s">
        <v>23</v>
      </c>
      <c r="E32" s="6" t="s">
        <v>2768</v>
      </c>
      <c r="F32" s="6" t="s">
        <v>2771</v>
      </c>
      <c r="G32" s="6">
        <v>54</v>
      </c>
      <c r="H32" s="6"/>
      <c r="I32" s="7">
        <v>42660</v>
      </c>
      <c r="J32" s="7">
        <v>42663</v>
      </c>
      <c r="K32" s="7" t="s">
        <v>2542</v>
      </c>
      <c r="L32" s="17">
        <f>IF(K32="Januar",238.19,IF(K32="Februar",240.59,IF(K32="Mars",245.99,IF(K32="April",250.79,IF(K32="Mai",256.52,IF(K32="Juni",259.83,IF(K32="Juli",265.66,IF(K32="August",272.21,IF(K32="September",275.91,IF(K32="Oktober",281.13,IF(K32="November",284.38,IF(K32="Desember",287.34,0))))))))))))</f>
        <v>281.13</v>
      </c>
      <c r="M32" s="20">
        <f t="shared" si="21"/>
        <v>0.84725927506847365</v>
      </c>
      <c r="N32" s="6" t="s">
        <v>2550</v>
      </c>
      <c r="O32" s="6">
        <v>3690000</v>
      </c>
      <c r="P32" s="6">
        <v>4250000</v>
      </c>
      <c r="Q32" s="6">
        <f t="shared" si="0"/>
        <v>560000</v>
      </c>
      <c r="R32" s="8">
        <f t="shared" si="1"/>
        <v>0.15176151761517614</v>
      </c>
      <c r="S32" s="6">
        <v>66197</v>
      </c>
      <c r="T32" s="9">
        <f t="shared" si="7"/>
        <v>69559.203703703708</v>
      </c>
      <c r="U32" s="6">
        <v>79930</v>
      </c>
      <c r="V32" s="9">
        <f t="shared" si="2"/>
        <v>10370.796296296292</v>
      </c>
      <c r="W32" s="8">
        <f t="shared" si="3"/>
        <v>0.14909308537331767</v>
      </c>
      <c r="X32" s="22">
        <f t="shared" si="8"/>
        <v>58934.680504340293</v>
      </c>
      <c r="Y32" s="22">
        <f t="shared" si="9"/>
        <v>67721.433856223099</v>
      </c>
      <c r="Z32" s="22">
        <f t="shared" si="10"/>
        <v>8786.7533518828059</v>
      </c>
      <c r="AA32" s="8">
        <f t="shared" si="11"/>
        <v>0.14909308537331764</v>
      </c>
      <c r="AB32" s="22">
        <f t="shared" si="12"/>
        <v>3656957.4282360473</v>
      </c>
      <c r="AC32" s="6">
        <v>694</v>
      </c>
      <c r="AD32" s="6">
        <v>1972</v>
      </c>
      <c r="AE32" s="6">
        <f t="shared" si="4"/>
        <v>44</v>
      </c>
      <c r="AF32" s="6" t="s">
        <v>34</v>
      </c>
    </row>
    <row r="33" spans="1:32" x14ac:dyDescent="0.2">
      <c r="A33">
        <v>44</v>
      </c>
      <c r="B33" s="6" t="s">
        <v>687</v>
      </c>
      <c r="C33" s="6" t="s">
        <v>22</v>
      </c>
      <c r="D33" s="6" t="s">
        <v>23</v>
      </c>
      <c r="E33" s="6" t="s">
        <v>2768</v>
      </c>
      <c r="F33" s="6" t="s">
        <v>2771</v>
      </c>
      <c r="G33" s="6">
        <v>47</v>
      </c>
      <c r="H33" s="6">
        <v>53</v>
      </c>
      <c r="I33" s="7">
        <v>42674</v>
      </c>
      <c r="J33" s="7">
        <v>42676</v>
      </c>
      <c r="K33" s="7" t="s">
        <v>2543</v>
      </c>
      <c r="L33" s="17">
        <f>IF(K33="Januar",238.19,IF(K33="Februar",240.59,IF(K33="Mars",245.99,IF(K33="April",250.79,IF(K33="Mai",256.52,IF(K33="Juni",259.83,IF(K33="Juli",265.66,IF(K33="August",272.21,IF(K33="September",275.91,IF(K33="Oktober",281.13,IF(K33="November",284.38,IF(K33="Desember",287.34,0))))))))))))</f>
        <v>284.38</v>
      </c>
      <c r="M33" s="20">
        <f t="shared" si="21"/>
        <v>0.83757648217174208</v>
      </c>
      <c r="N33" s="6" t="s">
        <v>2548</v>
      </c>
      <c r="O33" s="6">
        <v>3400000</v>
      </c>
      <c r="P33" s="6">
        <v>3650000</v>
      </c>
      <c r="Q33" s="6">
        <f t="shared" si="0"/>
        <v>250000</v>
      </c>
      <c r="R33" s="8">
        <f t="shared" si="1"/>
        <v>7.3529411764705885E-2</v>
      </c>
      <c r="S33" s="6">
        <v>966</v>
      </c>
      <c r="T33" s="9">
        <f t="shared" si="7"/>
        <v>72360.97872340426</v>
      </c>
      <c r="U33" s="6">
        <v>77680</v>
      </c>
      <c r="V33" s="9">
        <f t="shared" si="2"/>
        <v>5319.0212765957403</v>
      </c>
      <c r="W33" s="8">
        <f t="shared" si="3"/>
        <v>7.3506762490421776E-2</v>
      </c>
      <c r="X33" s="22">
        <f t="shared" si="8"/>
        <v>60607.854005653215</v>
      </c>
      <c r="Y33" s="22">
        <f t="shared" si="9"/>
        <v>65062.941135100926</v>
      </c>
      <c r="Z33" s="22">
        <f t="shared" si="10"/>
        <v>4455.087129447711</v>
      </c>
      <c r="AA33" s="8">
        <f t="shared" si="11"/>
        <v>7.3506762490421818E-2</v>
      </c>
      <c r="AB33" s="22">
        <f t="shared" si="12"/>
        <v>3057958.2333497433</v>
      </c>
      <c r="AC33" s="10">
        <v>1659</v>
      </c>
      <c r="AD33" s="6">
        <v>2012</v>
      </c>
      <c r="AE33" s="6">
        <f t="shared" si="4"/>
        <v>4</v>
      </c>
      <c r="AF33" s="6" t="s">
        <v>191</v>
      </c>
    </row>
    <row r="34" spans="1:32" x14ac:dyDescent="0.2">
      <c r="R34" s="8">
        <f>AVERAGE(R2:R33)</f>
        <v>0.14716465265993817</v>
      </c>
      <c r="X34" s="21">
        <f>AVERAGE(X2:X33)</f>
        <v>57972.661180425413</v>
      </c>
      <c r="Y34" s="21">
        <f>AVERAGE(Y2:Y33)</f>
        <v>66085.647645527963</v>
      </c>
      <c r="Z34" s="22">
        <f t="shared" si="10"/>
        <v>8112.9864651025491</v>
      </c>
      <c r="AA34" s="28">
        <f>AVERAGE(AA2:AA33)</f>
        <v>0.14621069783745186</v>
      </c>
      <c r="AB34" s="22">
        <f t="shared" si="12"/>
        <v>0</v>
      </c>
    </row>
  </sheetData>
  <sortState ref="A2:X33">
    <sortCondition ref="J2:J3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40"/>
  <sheetViews>
    <sheetView topLeftCell="M703" workbookViewId="0">
      <selection activeCell="AA740" sqref="AA740"/>
    </sheetView>
  </sheetViews>
  <sheetFormatPr baseColWidth="10" defaultRowHeight="16" x14ac:dyDescent="0.2"/>
  <cols>
    <col min="24" max="24" width="16.33203125" style="21" bestFit="1" customWidth="1"/>
    <col min="25" max="25" width="17" style="21" bestFit="1" customWidth="1"/>
    <col min="26" max="26" width="17" style="21" customWidth="1"/>
    <col min="27" max="27" width="17" style="29" customWidth="1"/>
    <col min="28" max="28" width="18.1640625" style="21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11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6" t="s">
        <v>265</v>
      </c>
      <c r="C2" s="6" t="s">
        <v>22</v>
      </c>
      <c r="D2" s="6" t="s">
        <v>23</v>
      </c>
      <c r="E2" s="6" t="s">
        <v>2767</v>
      </c>
      <c r="F2" s="6" t="s">
        <v>2772</v>
      </c>
      <c r="G2" s="6">
        <v>35</v>
      </c>
      <c r="H2" s="6">
        <v>38</v>
      </c>
      <c r="I2" s="7">
        <v>42364</v>
      </c>
      <c r="J2" s="7">
        <v>42375</v>
      </c>
      <c r="K2" s="7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6" t="s">
        <v>24</v>
      </c>
      <c r="O2" s="6">
        <v>2700000</v>
      </c>
      <c r="P2" s="6">
        <v>2980000</v>
      </c>
      <c r="Q2" s="6">
        <f t="shared" ref="Q2:Q65" si="0">P2-O2</f>
        <v>280000</v>
      </c>
      <c r="R2" s="8">
        <f t="shared" ref="R2:R65" si="1">Q2/O2</f>
        <v>0.1037037037037037</v>
      </c>
      <c r="S2" s="6">
        <v>150258</v>
      </c>
      <c r="T2" s="9">
        <f>(O2+S2)/G2</f>
        <v>81435.942857142858</v>
      </c>
      <c r="U2" s="6">
        <v>89436</v>
      </c>
      <c r="V2" s="9">
        <f t="shared" ref="V2:V65" si="2">U2-T2</f>
        <v>8000.057142857142</v>
      </c>
      <c r="W2" s="8">
        <f t="shared" ref="W2:W65" si="3">V2/T2</f>
        <v>9.8237422717522407E-2</v>
      </c>
      <c r="X2" s="22">
        <f>T2*M2</f>
        <v>81435.942857142858</v>
      </c>
      <c r="Y2" s="22">
        <f>U2*M2</f>
        <v>89436</v>
      </c>
      <c r="Z2" s="22">
        <f>Y2-X2</f>
        <v>8000.057142857142</v>
      </c>
      <c r="AA2" s="8">
        <f>Z2/X2</f>
        <v>9.8237422717522407E-2</v>
      </c>
      <c r="AB2" s="22">
        <f>Y2*G2</f>
        <v>3130260</v>
      </c>
      <c r="AC2" s="10">
        <v>1580</v>
      </c>
      <c r="AD2" s="6">
        <v>1964</v>
      </c>
      <c r="AE2" s="13">
        <f t="shared" ref="AE2:AE65" si="4">2016-AD2</f>
        <v>52</v>
      </c>
      <c r="AF2" s="6" t="s">
        <v>37</v>
      </c>
    </row>
    <row r="3" spans="1:32" x14ac:dyDescent="0.2">
      <c r="A3">
        <v>1</v>
      </c>
      <c r="B3" s="6" t="s">
        <v>501</v>
      </c>
      <c r="C3" s="6" t="s">
        <v>22</v>
      </c>
      <c r="D3" s="6" t="s">
        <v>23</v>
      </c>
      <c r="E3" s="6" t="s">
        <v>2767</v>
      </c>
      <c r="F3" s="6" t="s">
        <v>2772</v>
      </c>
      <c r="G3" s="6">
        <v>44</v>
      </c>
      <c r="H3" s="6">
        <v>50</v>
      </c>
      <c r="I3" s="7">
        <v>42361</v>
      </c>
      <c r="J3" s="7">
        <v>42375</v>
      </c>
      <c r="K3" s="7" t="s">
        <v>2533</v>
      </c>
      <c r="L3" s="17">
        <f t="shared" ref="L3:L5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57" si="6">$L$2/L3</f>
        <v>1</v>
      </c>
      <c r="N3" s="6" t="s">
        <v>62</v>
      </c>
      <c r="O3" s="6">
        <v>2690000</v>
      </c>
      <c r="P3" s="6">
        <v>3175000</v>
      </c>
      <c r="Q3" s="6">
        <f t="shared" si="0"/>
        <v>485000</v>
      </c>
      <c r="R3" s="8">
        <f t="shared" si="1"/>
        <v>0.18029739776951673</v>
      </c>
      <c r="S3" s="6"/>
      <c r="T3" s="9">
        <f t="shared" ref="T3:T66" si="7">(O3+S3)/G3</f>
        <v>61136.36363636364</v>
      </c>
      <c r="U3" s="6">
        <v>72159</v>
      </c>
      <c r="V3" s="9">
        <f t="shared" si="2"/>
        <v>11022.63636363636</v>
      </c>
      <c r="W3" s="8">
        <f t="shared" si="3"/>
        <v>0.18029591078066909</v>
      </c>
      <c r="X3" s="22">
        <f t="shared" ref="X3:X66" si="8">T3*M3</f>
        <v>61136.36363636364</v>
      </c>
      <c r="Y3" s="22">
        <f t="shared" ref="Y3:Y66" si="9">U3*M3</f>
        <v>72159</v>
      </c>
      <c r="Z3" s="22">
        <f t="shared" ref="Z3:Z66" si="10">Y3-X3</f>
        <v>11022.63636363636</v>
      </c>
      <c r="AA3" s="8">
        <f t="shared" ref="AA3:AA66" si="11">Z3/X3</f>
        <v>0.18029591078066909</v>
      </c>
      <c r="AB3" s="22">
        <f t="shared" ref="AB3:AB66" si="12">Y3*G3</f>
        <v>3174996</v>
      </c>
      <c r="AC3" s="10">
        <v>1689</v>
      </c>
      <c r="AD3" s="6">
        <v>1924</v>
      </c>
      <c r="AE3" s="6">
        <f t="shared" si="4"/>
        <v>92</v>
      </c>
      <c r="AF3" s="6" t="s">
        <v>37</v>
      </c>
    </row>
    <row r="4" spans="1:32" x14ac:dyDescent="0.2">
      <c r="A4">
        <v>1</v>
      </c>
      <c r="B4" s="6" t="s">
        <v>1113</v>
      </c>
      <c r="C4" s="6" t="s">
        <v>22</v>
      </c>
      <c r="D4" s="6" t="s">
        <v>23</v>
      </c>
      <c r="E4" s="6" t="s">
        <v>2767</v>
      </c>
      <c r="F4" s="6" t="s">
        <v>2772</v>
      </c>
      <c r="G4" s="6">
        <v>59</v>
      </c>
      <c r="H4" s="6">
        <v>66</v>
      </c>
      <c r="I4" s="7">
        <v>42361</v>
      </c>
      <c r="J4" s="7">
        <v>42375</v>
      </c>
      <c r="K4" s="7" t="s">
        <v>2533</v>
      </c>
      <c r="L4" s="17">
        <f t="shared" si="5"/>
        <v>238.19</v>
      </c>
      <c r="M4" s="20">
        <f t="shared" si="6"/>
        <v>1</v>
      </c>
      <c r="N4" s="6" t="s">
        <v>62</v>
      </c>
      <c r="O4" s="6">
        <v>3950000</v>
      </c>
      <c r="P4" s="6">
        <v>4350000</v>
      </c>
      <c r="Q4" s="6">
        <f t="shared" si="0"/>
        <v>400000</v>
      </c>
      <c r="R4" s="8">
        <f t="shared" si="1"/>
        <v>0.10126582278481013</v>
      </c>
      <c r="S4" s="6">
        <v>49000</v>
      </c>
      <c r="T4" s="9">
        <f t="shared" si="7"/>
        <v>67779.661016949147</v>
      </c>
      <c r="U4" s="6">
        <v>74559</v>
      </c>
      <c r="V4" s="9">
        <f t="shared" si="2"/>
        <v>6779.3389830508531</v>
      </c>
      <c r="W4" s="8">
        <f t="shared" si="3"/>
        <v>0.10002025506376604</v>
      </c>
      <c r="X4" s="22">
        <f t="shared" si="8"/>
        <v>67779.661016949147</v>
      </c>
      <c r="Y4" s="22">
        <f t="shared" si="9"/>
        <v>74559</v>
      </c>
      <c r="Z4" s="22">
        <f t="shared" si="10"/>
        <v>6779.3389830508531</v>
      </c>
      <c r="AA4" s="8">
        <f t="shared" si="11"/>
        <v>0.10002025506376604</v>
      </c>
      <c r="AB4" s="22">
        <f t="shared" si="12"/>
        <v>4398981</v>
      </c>
      <c r="AC4" s="10">
        <v>2337</v>
      </c>
      <c r="AD4" s="6">
        <v>1924</v>
      </c>
      <c r="AE4" s="6">
        <f t="shared" si="4"/>
        <v>92</v>
      </c>
      <c r="AF4" s="6" t="s">
        <v>37</v>
      </c>
    </row>
    <row r="5" spans="1:32" x14ac:dyDescent="0.2">
      <c r="A5">
        <v>2</v>
      </c>
      <c r="B5" s="6" t="s">
        <v>1270</v>
      </c>
      <c r="C5" s="6" t="s">
        <v>22</v>
      </c>
      <c r="D5" s="6" t="s">
        <v>23</v>
      </c>
      <c r="E5" s="6" t="s">
        <v>2767</v>
      </c>
      <c r="F5" s="6" t="s">
        <v>2772</v>
      </c>
      <c r="G5" s="6">
        <v>64</v>
      </c>
      <c r="H5" s="6">
        <v>73</v>
      </c>
      <c r="I5" s="7">
        <v>42365</v>
      </c>
      <c r="J5" s="7">
        <v>42380</v>
      </c>
      <c r="K5" s="7" t="s">
        <v>2533</v>
      </c>
      <c r="L5" s="17">
        <f t="shared" si="5"/>
        <v>238.19</v>
      </c>
      <c r="M5" s="20">
        <f t="shared" si="6"/>
        <v>1</v>
      </c>
      <c r="N5" s="6" t="s">
        <v>180</v>
      </c>
      <c r="O5" s="6">
        <v>3700000</v>
      </c>
      <c r="P5" s="6">
        <v>4100000</v>
      </c>
      <c r="Q5" s="6">
        <f t="shared" si="0"/>
        <v>400000</v>
      </c>
      <c r="R5" s="8">
        <f t="shared" si="1"/>
        <v>0.10810810810810811</v>
      </c>
      <c r="S5" s="6">
        <v>122451</v>
      </c>
      <c r="T5" s="9">
        <f t="shared" si="7"/>
        <v>59725.796875</v>
      </c>
      <c r="U5" s="6">
        <v>65976</v>
      </c>
      <c r="V5" s="9">
        <f t="shared" si="2"/>
        <v>6250.203125</v>
      </c>
      <c r="W5" s="8">
        <f t="shared" si="3"/>
        <v>0.10464830026598117</v>
      </c>
      <c r="X5" s="22">
        <f t="shared" si="8"/>
        <v>59725.796875</v>
      </c>
      <c r="Y5" s="22">
        <f t="shared" si="9"/>
        <v>65976</v>
      </c>
      <c r="Z5" s="22">
        <f t="shared" si="10"/>
        <v>6250.203125</v>
      </c>
      <c r="AA5" s="8">
        <f t="shared" si="11"/>
        <v>0.10464830026598117</v>
      </c>
      <c r="AB5" s="22">
        <f t="shared" si="12"/>
        <v>4222464</v>
      </c>
      <c r="AC5" s="6">
        <v>768</v>
      </c>
      <c r="AD5" s="6">
        <v>1899</v>
      </c>
      <c r="AE5" s="6">
        <f t="shared" si="4"/>
        <v>117</v>
      </c>
      <c r="AF5" s="6" t="s">
        <v>103</v>
      </c>
    </row>
    <row r="6" spans="1:32" x14ac:dyDescent="0.2">
      <c r="A6">
        <v>2</v>
      </c>
      <c r="B6" s="6" t="s">
        <v>159</v>
      </c>
      <c r="C6" s="6" t="s">
        <v>22</v>
      </c>
      <c r="D6" s="6" t="s">
        <v>23</v>
      </c>
      <c r="E6" s="6" t="s">
        <v>2767</v>
      </c>
      <c r="F6" s="6" t="s">
        <v>2772</v>
      </c>
      <c r="G6" s="6">
        <v>30</v>
      </c>
      <c r="H6" s="6">
        <v>36</v>
      </c>
      <c r="I6" s="7">
        <v>42366</v>
      </c>
      <c r="J6" s="7">
        <v>42380</v>
      </c>
      <c r="K6" s="7" t="s">
        <v>2533</v>
      </c>
      <c r="L6" s="17">
        <f t="shared" si="5"/>
        <v>238.19</v>
      </c>
      <c r="M6" s="20">
        <f t="shared" si="6"/>
        <v>1</v>
      </c>
      <c r="N6" s="6" t="s">
        <v>62</v>
      </c>
      <c r="O6" s="6">
        <v>2600000</v>
      </c>
      <c r="P6" s="6">
        <v>2690000</v>
      </c>
      <c r="Q6" s="6">
        <f t="shared" si="0"/>
        <v>90000</v>
      </c>
      <c r="R6" s="8">
        <f t="shared" si="1"/>
        <v>3.4615384615384617E-2</v>
      </c>
      <c r="S6" s="6">
        <v>2975</v>
      </c>
      <c r="T6" s="9">
        <f t="shared" si="7"/>
        <v>86765.833333333328</v>
      </c>
      <c r="U6" s="6">
        <v>89766</v>
      </c>
      <c r="V6" s="9">
        <f t="shared" si="2"/>
        <v>3000.1666666666715</v>
      </c>
      <c r="W6" s="8">
        <f t="shared" si="3"/>
        <v>3.4577742775093942E-2</v>
      </c>
      <c r="X6" s="22">
        <f t="shared" si="8"/>
        <v>86765.833333333328</v>
      </c>
      <c r="Y6" s="22">
        <f t="shared" si="9"/>
        <v>89766</v>
      </c>
      <c r="Z6" s="22">
        <f t="shared" si="10"/>
        <v>3000.1666666666715</v>
      </c>
      <c r="AA6" s="8">
        <f t="shared" si="11"/>
        <v>3.4577742775093942E-2</v>
      </c>
      <c r="AB6" s="22">
        <f t="shared" si="12"/>
        <v>2692980</v>
      </c>
      <c r="AC6" s="10">
        <v>1742</v>
      </c>
      <c r="AD6" s="6">
        <v>1894</v>
      </c>
      <c r="AE6" s="6">
        <f t="shared" si="4"/>
        <v>122</v>
      </c>
      <c r="AF6" s="6" t="s">
        <v>29</v>
      </c>
    </row>
    <row r="7" spans="1:32" x14ac:dyDescent="0.2">
      <c r="A7">
        <v>2</v>
      </c>
      <c r="B7" s="6" t="s">
        <v>26</v>
      </c>
      <c r="C7" s="6" t="s">
        <v>22</v>
      </c>
      <c r="D7" s="6" t="s">
        <v>23</v>
      </c>
      <c r="E7" s="6" t="s">
        <v>2767</v>
      </c>
      <c r="F7" s="6" t="s">
        <v>2772</v>
      </c>
      <c r="G7" s="6">
        <v>16</v>
      </c>
      <c r="H7" s="6">
        <v>18</v>
      </c>
      <c r="I7" s="7">
        <v>42370</v>
      </c>
      <c r="J7" s="7">
        <v>42381</v>
      </c>
      <c r="K7" s="7" t="s">
        <v>2533</v>
      </c>
      <c r="L7" s="17">
        <f t="shared" si="5"/>
        <v>238.19</v>
      </c>
      <c r="M7" s="20">
        <f t="shared" si="6"/>
        <v>1</v>
      </c>
      <c r="N7" s="6" t="s">
        <v>24</v>
      </c>
      <c r="O7" s="6">
        <v>1790000</v>
      </c>
      <c r="P7" s="6">
        <v>2000000</v>
      </c>
      <c r="Q7" s="6">
        <f t="shared" si="0"/>
        <v>210000</v>
      </c>
      <c r="R7" s="8">
        <f t="shared" si="1"/>
        <v>0.11731843575418995</v>
      </c>
      <c r="S7" s="6"/>
      <c r="T7" s="9">
        <f t="shared" si="7"/>
        <v>111875</v>
      </c>
      <c r="U7" s="6">
        <v>125000</v>
      </c>
      <c r="V7" s="9">
        <f t="shared" si="2"/>
        <v>13125</v>
      </c>
      <c r="W7" s="8">
        <f t="shared" si="3"/>
        <v>0.11731843575418995</v>
      </c>
      <c r="X7" s="22">
        <f t="shared" si="8"/>
        <v>111875</v>
      </c>
      <c r="Y7" s="22">
        <f t="shared" si="9"/>
        <v>125000</v>
      </c>
      <c r="Z7" s="22">
        <f t="shared" si="10"/>
        <v>13125</v>
      </c>
      <c r="AA7" s="8">
        <f t="shared" si="11"/>
        <v>0.11731843575418995</v>
      </c>
      <c r="AB7" s="22">
        <f t="shared" si="12"/>
        <v>2000000</v>
      </c>
      <c r="AC7" s="6">
        <v>851</v>
      </c>
      <c r="AD7" s="6">
        <v>2006</v>
      </c>
      <c r="AE7" s="6">
        <f t="shared" si="4"/>
        <v>10</v>
      </c>
      <c r="AF7" s="6" t="s">
        <v>27</v>
      </c>
    </row>
    <row r="8" spans="1:32" x14ac:dyDescent="0.2">
      <c r="A8">
        <v>2</v>
      </c>
      <c r="B8" s="6" t="s">
        <v>466</v>
      </c>
      <c r="C8" s="6" t="s">
        <v>22</v>
      </c>
      <c r="D8" s="6" t="s">
        <v>23</v>
      </c>
      <c r="E8" s="6" t="s">
        <v>2767</v>
      </c>
      <c r="F8" s="6" t="s">
        <v>2772</v>
      </c>
      <c r="G8" s="6">
        <v>43</v>
      </c>
      <c r="H8" s="6">
        <v>48</v>
      </c>
      <c r="I8" s="7">
        <v>42369</v>
      </c>
      <c r="J8" s="7">
        <v>42381</v>
      </c>
      <c r="K8" s="7" t="s">
        <v>2533</v>
      </c>
      <c r="L8" s="17">
        <f t="shared" si="5"/>
        <v>238.19</v>
      </c>
      <c r="M8" s="20">
        <f t="shared" si="6"/>
        <v>1</v>
      </c>
      <c r="N8" s="6" t="s">
        <v>32</v>
      </c>
      <c r="O8" s="6">
        <v>3490000</v>
      </c>
      <c r="P8" s="6">
        <v>3800000</v>
      </c>
      <c r="Q8" s="6">
        <f t="shared" si="0"/>
        <v>310000</v>
      </c>
      <c r="R8" s="8">
        <f t="shared" si="1"/>
        <v>8.882521489971347E-2</v>
      </c>
      <c r="S8" s="6"/>
      <c r="T8" s="9">
        <f t="shared" si="7"/>
        <v>81162.790697674413</v>
      </c>
      <c r="U8" s="6">
        <v>88372</v>
      </c>
      <c r="V8" s="9">
        <f t="shared" si="2"/>
        <v>7209.2093023255875</v>
      </c>
      <c r="W8" s="8">
        <f t="shared" si="3"/>
        <v>8.8824068767908396E-2</v>
      </c>
      <c r="X8" s="22">
        <f t="shared" si="8"/>
        <v>81162.790697674413</v>
      </c>
      <c r="Y8" s="22">
        <f t="shared" si="9"/>
        <v>88372</v>
      </c>
      <c r="Z8" s="22">
        <f t="shared" si="10"/>
        <v>7209.2093023255875</v>
      </c>
      <c r="AA8" s="8">
        <f t="shared" si="11"/>
        <v>8.8824068767908396E-2</v>
      </c>
      <c r="AB8" s="22">
        <f t="shared" si="12"/>
        <v>3799996</v>
      </c>
      <c r="AC8" s="6">
        <v>657</v>
      </c>
      <c r="AD8" s="6">
        <v>1977</v>
      </c>
      <c r="AE8" s="6">
        <f t="shared" si="4"/>
        <v>39</v>
      </c>
      <c r="AF8" s="6" t="s">
        <v>90</v>
      </c>
    </row>
    <row r="9" spans="1:32" x14ac:dyDescent="0.2">
      <c r="A9">
        <v>2</v>
      </c>
      <c r="B9" s="6" t="s">
        <v>2008</v>
      </c>
      <c r="C9" s="6" t="s">
        <v>22</v>
      </c>
      <c r="D9" s="6" t="s">
        <v>23</v>
      </c>
      <c r="E9" s="6" t="s">
        <v>2767</v>
      </c>
      <c r="F9" s="6" t="s">
        <v>2772</v>
      </c>
      <c r="G9" s="6">
        <v>88</v>
      </c>
      <c r="H9" s="6">
        <v>99</v>
      </c>
      <c r="I9" s="7">
        <v>42370</v>
      </c>
      <c r="J9" s="7">
        <v>42381</v>
      </c>
      <c r="K9" s="7" t="s">
        <v>2533</v>
      </c>
      <c r="L9" s="17">
        <f t="shared" si="5"/>
        <v>238.19</v>
      </c>
      <c r="M9" s="20">
        <f t="shared" si="6"/>
        <v>1</v>
      </c>
      <c r="N9" s="6" t="s">
        <v>24</v>
      </c>
      <c r="O9" s="6">
        <v>5700000</v>
      </c>
      <c r="P9" s="6">
        <v>6125000</v>
      </c>
      <c r="Q9" s="6">
        <f t="shared" si="0"/>
        <v>425000</v>
      </c>
      <c r="R9" s="8">
        <f t="shared" si="1"/>
        <v>7.4561403508771926E-2</v>
      </c>
      <c r="S9" s="6">
        <v>8400</v>
      </c>
      <c r="T9" s="9">
        <f t="shared" si="7"/>
        <v>64868.181818181816</v>
      </c>
      <c r="U9" s="6">
        <v>69698</v>
      </c>
      <c r="V9" s="9">
        <f t="shared" si="2"/>
        <v>4829.8181818181838</v>
      </c>
      <c r="W9" s="8">
        <f t="shared" si="3"/>
        <v>7.4455889566253278E-2</v>
      </c>
      <c r="X9" s="22">
        <f t="shared" si="8"/>
        <v>64868.181818181816</v>
      </c>
      <c r="Y9" s="22">
        <f t="shared" si="9"/>
        <v>69698</v>
      </c>
      <c r="Z9" s="22">
        <f t="shared" si="10"/>
        <v>4829.8181818181838</v>
      </c>
      <c r="AA9" s="8">
        <f t="shared" si="11"/>
        <v>7.4455889566253278E-2</v>
      </c>
      <c r="AB9" s="22">
        <f t="shared" si="12"/>
        <v>6133424</v>
      </c>
      <c r="AC9" s="10">
        <v>1307</v>
      </c>
      <c r="AD9" s="6">
        <v>1928</v>
      </c>
      <c r="AE9" s="6">
        <f t="shared" si="4"/>
        <v>88</v>
      </c>
      <c r="AF9" s="6" t="s">
        <v>27</v>
      </c>
    </row>
    <row r="10" spans="1:32" x14ac:dyDescent="0.2">
      <c r="A10">
        <v>2</v>
      </c>
      <c r="B10" s="6" t="s">
        <v>1806</v>
      </c>
      <c r="C10" s="6" t="s">
        <v>22</v>
      </c>
      <c r="D10" s="6" t="s">
        <v>23</v>
      </c>
      <c r="E10" s="6" t="s">
        <v>2767</v>
      </c>
      <c r="F10" s="6" t="s">
        <v>2772</v>
      </c>
      <c r="G10" s="6">
        <v>79</v>
      </c>
      <c r="H10" s="6">
        <v>87</v>
      </c>
      <c r="I10" s="7">
        <v>42368</v>
      </c>
      <c r="J10" s="7">
        <v>42381</v>
      </c>
      <c r="K10" s="7" t="s">
        <v>2533</v>
      </c>
      <c r="L10" s="17">
        <f t="shared" si="5"/>
        <v>238.19</v>
      </c>
      <c r="M10" s="20">
        <f t="shared" si="6"/>
        <v>1</v>
      </c>
      <c r="N10" s="6" t="s">
        <v>57</v>
      </c>
      <c r="O10" s="6">
        <v>5490000</v>
      </c>
      <c r="P10" s="6">
        <v>5850000</v>
      </c>
      <c r="Q10" s="6">
        <f t="shared" si="0"/>
        <v>360000</v>
      </c>
      <c r="R10" s="8">
        <f t="shared" si="1"/>
        <v>6.5573770491803282E-2</v>
      </c>
      <c r="S10" s="6">
        <v>165303</v>
      </c>
      <c r="T10" s="9">
        <f t="shared" si="7"/>
        <v>71586.113924050631</v>
      </c>
      <c r="U10" s="6">
        <v>76143</v>
      </c>
      <c r="V10" s="9">
        <f t="shared" si="2"/>
        <v>4556.8860759493691</v>
      </c>
      <c r="W10" s="8">
        <f t="shared" si="3"/>
        <v>6.3656005699429391E-2</v>
      </c>
      <c r="X10" s="22">
        <f t="shared" si="8"/>
        <v>71586.113924050631</v>
      </c>
      <c r="Y10" s="22">
        <f t="shared" si="9"/>
        <v>76143</v>
      </c>
      <c r="Z10" s="22">
        <f t="shared" si="10"/>
        <v>4556.8860759493691</v>
      </c>
      <c r="AA10" s="8">
        <f t="shared" si="11"/>
        <v>6.3656005699429391E-2</v>
      </c>
      <c r="AB10" s="22">
        <f t="shared" si="12"/>
        <v>6015297</v>
      </c>
      <c r="AC10" s="6">
        <v>680</v>
      </c>
      <c r="AD10" s="6">
        <v>1899</v>
      </c>
      <c r="AE10" s="6">
        <f t="shared" si="4"/>
        <v>117</v>
      </c>
      <c r="AF10" s="6" t="s">
        <v>408</v>
      </c>
    </row>
    <row r="11" spans="1:32" x14ac:dyDescent="0.2">
      <c r="A11">
        <v>2</v>
      </c>
      <c r="B11" s="6" t="s">
        <v>129</v>
      </c>
      <c r="C11" s="6" t="s">
        <v>22</v>
      </c>
      <c r="D11" s="6" t="s">
        <v>23</v>
      </c>
      <c r="E11" s="6" t="s">
        <v>2767</v>
      </c>
      <c r="F11" s="6" t="s">
        <v>2772</v>
      </c>
      <c r="G11" s="6">
        <v>28</v>
      </c>
      <c r="H11" s="6">
        <v>32</v>
      </c>
      <c r="I11" s="7">
        <v>42371</v>
      </c>
      <c r="J11" s="7">
        <v>42381</v>
      </c>
      <c r="K11" s="7" t="s">
        <v>2533</v>
      </c>
      <c r="L11" s="17">
        <f t="shared" si="5"/>
        <v>238.19</v>
      </c>
      <c r="M11" s="20">
        <f t="shared" si="6"/>
        <v>1</v>
      </c>
      <c r="N11" s="6" t="s">
        <v>36</v>
      </c>
      <c r="O11" s="6">
        <v>2300000</v>
      </c>
      <c r="P11" s="6">
        <v>2750000</v>
      </c>
      <c r="Q11" s="6">
        <f t="shared" si="0"/>
        <v>450000</v>
      </c>
      <c r="R11" s="8">
        <f t="shared" si="1"/>
        <v>0.19565217391304349</v>
      </c>
      <c r="S11" s="6">
        <v>22872</v>
      </c>
      <c r="T11" s="9">
        <f t="shared" si="7"/>
        <v>82959.71428571429</v>
      </c>
      <c r="U11" s="6">
        <v>99031</v>
      </c>
      <c r="V11" s="9">
        <f t="shared" si="2"/>
        <v>16071.28571428571</v>
      </c>
      <c r="W11" s="8">
        <f t="shared" si="3"/>
        <v>0.19372397618121009</v>
      </c>
      <c r="X11" s="22">
        <f t="shared" si="8"/>
        <v>82959.71428571429</v>
      </c>
      <c r="Y11" s="22">
        <f t="shared" si="9"/>
        <v>99031</v>
      </c>
      <c r="Z11" s="22">
        <f t="shared" si="10"/>
        <v>16071.28571428571</v>
      </c>
      <c r="AA11" s="8">
        <f t="shared" si="11"/>
        <v>0.19372397618121009</v>
      </c>
      <c r="AB11" s="22">
        <f t="shared" si="12"/>
        <v>2772868</v>
      </c>
      <c r="AC11" s="6">
        <v>751</v>
      </c>
      <c r="AD11" s="6">
        <v>1898</v>
      </c>
      <c r="AE11" s="6">
        <f t="shared" si="4"/>
        <v>118</v>
      </c>
      <c r="AF11" s="6" t="s">
        <v>130</v>
      </c>
    </row>
    <row r="12" spans="1:32" x14ac:dyDescent="0.2">
      <c r="A12">
        <v>2</v>
      </c>
      <c r="B12" s="6" t="s">
        <v>2398</v>
      </c>
      <c r="C12" s="6" t="s">
        <v>22</v>
      </c>
      <c r="D12" s="6" t="s">
        <v>23</v>
      </c>
      <c r="E12" s="6" t="s">
        <v>2767</v>
      </c>
      <c r="F12" s="6" t="s">
        <v>2772</v>
      </c>
      <c r="G12" s="6">
        <v>126</v>
      </c>
      <c r="H12" s="6">
        <v>140</v>
      </c>
      <c r="I12" s="7">
        <v>42371</v>
      </c>
      <c r="J12" s="7">
        <v>42381</v>
      </c>
      <c r="K12" s="7" t="s">
        <v>2533</v>
      </c>
      <c r="L12" s="17">
        <f t="shared" si="5"/>
        <v>238.19</v>
      </c>
      <c r="M12" s="20">
        <f t="shared" si="6"/>
        <v>1</v>
      </c>
      <c r="N12" s="6" t="s">
        <v>36</v>
      </c>
      <c r="O12" s="6">
        <v>7800000</v>
      </c>
      <c r="P12" s="6">
        <v>8750000</v>
      </c>
      <c r="Q12" s="6">
        <f t="shared" si="0"/>
        <v>950000</v>
      </c>
      <c r="R12" s="8">
        <f t="shared" si="1"/>
        <v>0.12179487179487179</v>
      </c>
      <c r="S12" s="6"/>
      <c r="T12" s="9">
        <f t="shared" si="7"/>
        <v>61904.761904761908</v>
      </c>
      <c r="U12" s="6">
        <v>69444</v>
      </c>
      <c r="V12" s="9">
        <f t="shared" si="2"/>
        <v>7539.2380952380918</v>
      </c>
      <c r="W12" s="8">
        <f t="shared" si="3"/>
        <v>0.12178769230769225</v>
      </c>
      <c r="X12" s="22">
        <f t="shared" si="8"/>
        <v>61904.761904761908</v>
      </c>
      <c r="Y12" s="22">
        <f t="shared" si="9"/>
        <v>69444</v>
      </c>
      <c r="Z12" s="22">
        <f t="shared" si="10"/>
        <v>7539.2380952380918</v>
      </c>
      <c r="AA12" s="8">
        <f t="shared" si="11"/>
        <v>0.12178769230769225</v>
      </c>
      <c r="AB12" s="22">
        <f t="shared" si="12"/>
        <v>8749944</v>
      </c>
      <c r="AC12" s="6">
        <v>664</v>
      </c>
      <c r="AD12" s="6">
        <v>1895</v>
      </c>
      <c r="AE12" s="6">
        <f t="shared" si="4"/>
        <v>121</v>
      </c>
      <c r="AF12" s="6" t="s">
        <v>127</v>
      </c>
    </row>
    <row r="13" spans="1:32" x14ac:dyDescent="0.2">
      <c r="A13">
        <v>2</v>
      </c>
      <c r="B13" s="6" t="s">
        <v>30</v>
      </c>
      <c r="C13" s="6" t="s">
        <v>22</v>
      </c>
      <c r="D13" s="6" t="s">
        <v>23</v>
      </c>
      <c r="E13" s="6" t="s">
        <v>2767</v>
      </c>
      <c r="F13" s="6" t="s">
        <v>2772</v>
      </c>
      <c r="G13" s="6">
        <v>17</v>
      </c>
      <c r="H13" s="6">
        <v>20</v>
      </c>
      <c r="I13" s="7">
        <v>42370</v>
      </c>
      <c r="J13" s="7">
        <v>42382</v>
      </c>
      <c r="K13" s="7" t="s">
        <v>2533</v>
      </c>
      <c r="L13" s="17">
        <f t="shared" si="5"/>
        <v>238.19</v>
      </c>
      <c r="M13" s="20">
        <f t="shared" si="6"/>
        <v>1</v>
      </c>
      <c r="N13" s="6" t="s">
        <v>32</v>
      </c>
      <c r="O13" s="6">
        <v>1890000</v>
      </c>
      <c r="P13" s="6">
        <v>2060000</v>
      </c>
      <c r="Q13" s="6">
        <f t="shared" si="0"/>
        <v>170000</v>
      </c>
      <c r="R13" s="8">
        <f t="shared" si="1"/>
        <v>8.9947089947089942E-2</v>
      </c>
      <c r="S13" s="6">
        <v>8782</v>
      </c>
      <c r="T13" s="9">
        <f t="shared" si="7"/>
        <v>111693.05882352941</v>
      </c>
      <c r="U13" s="6">
        <v>121693</v>
      </c>
      <c r="V13" s="9">
        <f t="shared" si="2"/>
        <v>9999.9411764705874</v>
      </c>
      <c r="W13" s="8">
        <f t="shared" si="3"/>
        <v>8.953055169050475E-2</v>
      </c>
      <c r="X13" s="22">
        <f t="shared" si="8"/>
        <v>111693.05882352941</v>
      </c>
      <c r="Y13" s="22">
        <f t="shared" si="9"/>
        <v>121693</v>
      </c>
      <c r="Z13" s="22">
        <f t="shared" si="10"/>
        <v>9999.9411764705874</v>
      </c>
      <c r="AA13" s="8">
        <f t="shared" si="11"/>
        <v>8.953055169050475E-2</v>
      </c>
      <c r="AB13" s="22">
        <f t="shared" si="12"/>
        <v>2068781</v>
      </c>
      <c r="AC13" s="6">
        <v>481</v>
      </c>
      <c r="AD13" s="6">
        <v>1921</v>
      </c>
      <c r="AE13" s="6">
        <f t="shared" si="4"/>
        <v>95</v>
      </c>
      <c r="AF13" s="6" t="s">
        <v>27</v>
      </c>
    </row>
    <row r="14" spans="1:32" x14ac:dyDescent="0.2">
      <c r="A14">
        <v>2</v>
      </c>
      <c r="B14" s="6" t="s">
        <v>1998</v>
      </c>
      <c r="C14" s="6" t="s">
        <v>22</v>
      </c>
      <c r="D14" s="6" t="s">
        <v>23</v>
      </c>
      <c r="E14" s="6" t="s">
        <v>2767</v>
      </c>
      <c r="F14" s="6" t="s">
        <v>2772</v>
      </c>
      <c r="G14" s="6">
        <v>87</v>
      </c>
      <c r="H14" s="6">
        <v>96</v>
      </c>
      <c r="I14" s="7">
        <v>42372</v>
      </c>
      <c r="J14" s="7">
        <v>42382</v>
      </c>
      <c r="K14" s="7" t="s">
        <v>2533</v>
      </c>
      <c r="L14" s="17">
        <f t="shared" si="5"/>
        <v>238.19</v>
      </c>
      <c r="M14" s="20">
        <f t="shared" si="6"/>
        <v>1</v>
      </c>
      <c r="N14" s="6" t="s">
        <v>36</v>
      </c>
      <c r="O14" s="6">
        <v>5790000</v>
      </c>
      <c r="P14" s="6">
        <v>6500000</v>
      </c>
      <c r="Q14" s="6">
        <f t="shared" si="0"/>
        <v>710000</v>
      </c>
      <c r="R14" s="8">
        <f t="shared" si="1"/>
        <v>0.12262521588946459</v>
      </c>
      <c r="S14" s="6">
        <v>33057</v>
      </c>
      <c r="T14" s="9">
        <f t="shared" si="7"/>
        <v>66931.68965517242</v>
      </c>
      <c r="U14" s="6">
        <v>75093</v>
      </c>
      <c r="V14" s="9">
        <f t="shared" si="2"/>
        <v>8161.3103448275797</v>
      </c>
      <c r="W14" s="8">
        <f t="shared" si="3"/>
        <v>0.12193492181168747</v>
      </c>
      <c r="X14" s="22">
        <f t="shared" si="8"/>
        <v>66931.68965517242</v>
      </c>
      <c r="Y14" s="22">
        <f t="shared" si="9"/>
        <v>75093</v>
      </c>
      <c r="Z14" s="22">
        <f t="shared" si="10"/>
        <v>8161.3103448275797</v>
      </c>
      <c r="AA14" s="8">
        <f t="shared" si="11"/>
        <v>0.12193492181168747</v>
      </c>
      <c r="AB14" s="22">
        <f t="shared" si="12"/>
        <v>6533091</v>
      </c>
      <c r="AC14" s="6">
        <v>734</v>
      </c>
      <c r="AD14" s="6">
        <v>1900</v>
      </c>
      <c r="AE14" s="6">
        <f t="shared" si="4"/>
        <v>116</v>
      </c>
      <c r="AF14" s="6" t="s">
        <v>27</v>
      </c>
    </row>
    <row r="15" spans="1:32" x14ac:dyDescent="0.2">
      <c r="A15">
        <v>2</v>
      </c>
      <c r="B15" s="6" t="s">
        <v>2507</v>
      </c>
      <c r="C15" s="6" t="s">
        <v>22</v>
      </c>
      <c r="D15" s="6" t="s">
        <v>23</v>
      </c>
      <c r="E15" s="6" t="s">
        <v>2767</v>
      </c>
      <c r="F15" s="6" t="s">
        <v>2772</v>
      </c>
      <c r="G15" s="6">
        <v>171</v>
      </c>
      <c r="H15" s="6">
        <v>200</v>
      </c>
      <c r="I15" s="7">
        <v>42370</v>
      </c>
      <c r="J15" s="7">
        <v>42382</v>
      </c>
      <c r="K15" s="7" t="s">
        <v>2533</v>
      </c>
      <c r="L15" s="17">
        <f t="shared" si="5"/>
        <v>238.19</v>
      </c>
      <c r="M15" s="20">
        <f t="shared" si="6"/>
        <v>1</v>
      </c>
      <c r="N15" s="6" t="s">
        <v>32</v>
      </c>
      <c r="O15" s="6">
        <v>8350000</v>
      </c>
      <c r="P15" s="6">
        <v>8800000</v>
      </c>
      <c r="Q15" s="6">
        <f t="shared" si="0"/>
        <v>450000</v>
      </c>
      <c r="R15" s="8">
        <f t="shared" si="1"/>
        <v>5.3892215568862277E-2</v>
      </c>
      <c r="S15" s="6"/>
      <c r="T15" s="9">
        <f t="shared" si="7"/>
        <v>48830.409356725148</v>
      </c>
      <c r="U15" s="6">
        <v>51462</v>
      </c>
      <c r="V15" s="9">
        <f t="shared" si="2"/>
        <v>2631.5906432748525</v>
      </c>
      <c r="W15" s="8">
        <f t="shared" si="3"/>
        <v>5.3892455089820331E-2</v>
      </c>
      <c r="X15" s="22">
        <f t="shared" si="8"/>
        <v>48830.409356725148</v>
      </c>
      <c r="Y15" s="22">
        <f t="shared" si="9"/>
        <v>51462</v>
      </c>
      <c r="Z15" s="22">
        <f t="shared" si="10"/>
        <v>2631.5906432748525</v>
      </c>
      <c r="AA15" s="8">
        <f t="shared" si="11"/>
        <v>5.3892455089820331E-2</v>
      </c>
      <c r="AB15" s="22">
        <f t="shared" si="12"/>
        <v>8800002</v>
      </c>
      <c r="AC15" s="6">
        <v>248</v>
      </c>
      <c r="AD15" s="6">
        <v>1892</v>
      </c>
      <c r="AE15" s="6">
        <f t="shared" si="4"/>
        <v>124</v>
      </c>
      <c r="AF15" s="6" t="s">
        <v>25</v>
      </c>
    </row>
    <row r="16" spans="1:32" x14ac:dyDescent="0.2">
      <c r="A16">
        <v>2</v>
      </c>
      <c r="B16" s="6" t="s">
        <v>1300</v>
      </c>
      <c r="C16" s="6" t="s">
        <v>22</v>
      </c>
      <c r="D16" s="6" t="s">
        <v>23</v>
      </c>
      <c r="E16" s="6" t="s">
        <v>2767</v>
      </c>
      <c r="F16" s="6" t="s">
        <v>2772</v>
      </c>
      <c r="G16" s="6">
        <v>65</v>
      </c>
      <c r="H16" s="6">
        <v>70</v>
      </c>
      <c r="I16" s="7">
        <v>42373</v>
      </c>
      <c r="J16" s="7">
        <v>42384</v>
      </c>
      <c r="K16" s="7" t="s">
        <v>2533</v>
      </c>
      <c r="L16" s="17">
        <f t="shared" si="5"/>
        <v>238.19</v>
      </c>
      <c r="M16" s="20">
        <f t="shared" si="6"/>
        <v>1</v>
      </c>
      <c r="N16" s="6" t="s">
        <v>24</v>
      </c>
      <c r="O16" s="6">
        <v>5490000</v>
      </c>
      <c r="P16" s="6">
        <v>5450000</v>
      </c>
      <c r="Q16" s="6">
        <f t="shared" si="0"/>
        <v>-40000</v>
      </c>
      <c r="R16" s="8">
        <f t="shared" si="1"/>
        <v>-7.2859744990892532E-3</v>
      </c>
      <c r="S16" s="6">
        <v>4573</v>
      </c>
      <c r="T16" s="9">
        <f t="shared" si="7"/>
        <v>84531.892307692309</v>
      </c>
      <c r="U16" s="6">
        <v>83917</v>
      </c>
      <c r="V16" s="9">
        <f t="shared" si="2"/>
        <v>-614.89230769230926</v>
      </c>
      <c r="W16" s="8">
        <f t="shared" si="3"/>
        <v>-7.2740866305716755E-3</v>
      </c>
      <c r="X16" s="22">
        <f t="shared" si="8"/>
        <v>84531.892307692309</v>
      </c>
      <c r="Y16" s="22">
        <f t="shared" si="9"/>
        <v>83917</v>
      </c>
      <c r="Z16" s="22">
        <f t="shared" si="10"/>
        <v>-614.89230769230926</v>
      </c>
      <c r="AA16" s="8">
        <f t="shared" si="11"/>
        <v>-7.2740866305716755E-3</v>
      </c>
      <c r="AB16" s="22">
        <f t="shared" si="12"/>
        <v>5454605</v>
      </c>
      <c r="AC16" s="6">
        <v>692</v>
      </c>
      <c r="AD16" s="6">
        <v>1899</v>
      </c>
      <c r="AE16" s="6">
        <f t="shared" si="4"/>
        <v>117</v>
      </c>
      <c r="AF16" s="6" t="s">
        <v>127</v>
      </c>
    </row>
    <row r="17" spans="1:32" x14ac:dyDescent="0.2">
      <c r="A17">
        <v>3</v>
      </c>
      <c r="B17" s="6" t="s">
        <v>2125</v>
      </c>
      <c r="C17" s="6" t="s">
        <v>22</v>
      </c>
      <c r="D17" s="6" t="s">
        <v>23</v>
      </c>
      <c r="E17" s="6" t="s">
        <v>2767</v>
      </c>
      <c r="F17" s="6" t="s">
        <v>2772</v>
      </c>
      <c r="G17" s="6">
        <v>96</v>
      </c>
      <c r="H17" s="6">
        <v>106</v>
      </c>
      <c r="I17" s="7">
        <v>42377</v>
      </c>
      <c r="J17" s="7">
        <v>42387</v>
      </c>
      <c r="K17" s="7" t="s">
        <v>2533</v>
      </c>
      <c r="L17" s="17">
        <f t="shared" si="5"/>
        <v>238.19</v>
      </c>
      <c r="M17" s="20">
        <f t="shared" si="6"/>
        <v>1</v>
      </c>
      <c r="N17" s="6" t="s">
        <v>36</v>
      </c>
      <c r="O17" s="6">
        <v>7980000</v>
      </c>
      <c r="P17" s="6">
        <v>8555000</v>
      </c>
      <c r="Q17" s="6">
        <f t="shared" si="0"/>
        <v>575000</v>
      </c>
      <c r="R17" s="8">
        <f t="shared" si="1"/>
        <v>7.2055137844611525E-2</v>
      </c>
      <c r="S17" s="6">
        <v>12121</v>
      </c>
      <c r="T17" s="9">
        <f t="shared" si="7"/>
        <v>83251.260416666672</v>
      </c>
      <c r="U17" s="6">
        <v>89241</v>
      </c>
      <c r="V17" s="9">
        <f t="shared" si="2"/>
        <v>5989.7395833333285</v>
      </c>
      <c r="W17" s="8">
        <f t="shared" si="3"/>
        <v>7.1947734525040288E-2</v>
      </c>
      <c r="X17" s="22">
        <f t="shared" si="8"/>
        <v>83251.260416666672</v>
      </c>
      <c r="Y17" s="22">
        <f t="shared" si="9"/>
        <v>89241</v>
      </c>
      <c r="Z17" s="22">
        <f t="shared" si="10"/>
        <v>5989.7395833333285</v>
      </c>
      <c r="AA17" s="8">
        <f t="shared" si="11"/>
        <v>7.1947734525040288E-2</v>
      </c>
      <c r="AB17" s="22">
        <f t="shared" si="12"/>
        <v>8567136</v>
      </c>
      <c r="AC17" s="10">
        <v>1503</v>
      </c>
      <c r="AD17" s="6">
        <v>1990</v>
      </c>
      <c r="AE17" s="6">
        <f t="shared" si="4"/>
        <v>26</v>
      </c>
      <c r="AF17" s="6" t="s">
        <v>67</v>
      </c>
    </row>
    <row r="18" spans="1:32" x14ac:dyDescent="0.2">
      <c r="A18">
        <v>3</v>
      </c>
      <c r="B18" s="6" t="s">
        <v>285</v>
      </c>
      <c r="C18" s="6" t="s">
        <v>22</v>
      </c>
      <c r="D18" s="6" t="s">
        <v>23</v>
      </c>
      <c r="E18" s="6" t="s">
        <v>2767</v>
      </c>
      <c r="F18" s="6" t="s">
        <v>2772</v>
      </c>
      <c r="G18" s="6">
        <v>36</v>
      </c>
      <c r="H18" s="6">
        <v>42</v>
      </c>
      <c r="I18" s="7">
        <v>42377</v>
      </c>
      <c r="J18" s="7">
        <v>42387</v>
      </c>
      <c r="K18" s="7" t="s">
        <v>2533</v>
      </c>
      <c r="L18" s="17">
        <f t="shared" si="5"/>
        <v>238.19</v>
      </c>
      <c r="M18" s="20">
        <f t="shared" si="6"/>
        <v>1</v>
      </c>
      <c r="N18" s="6" t="s">
        <v>36</v>
      </c>
      <c r="O18" s="6">
        <v>2590000</v>
      </c>
      <c r="P18" s="6">
        <v>3000000</v>
      </c>
      <c r="Q18" s="6">
        <f t="shared" si="0"/>
        <v>410000</v>
      </c>
      <c r="R18" s="8">
        <f t="shared" si="1"/>
        <v>0.15830115830115829</v>
      </c>
      <c r="S18" s="6">
        <v>29845</v>
      </c>
      <c r="T18" s="9">
        <f t="shared" si="7"/>
        <v>72773.472222222219</v>
      </c>
      <c r="U18" s="6">
        <v>84162</v>
      </c>
      <c r="V18" s="9">
        <f t="shared" si="2"/>
        <v>11388.527777777781</v>
      </c>
      <c r="W18" s="8">
        <f t="shared" si="3"/>
        <v>0.15649284595081012</v>
      </c>
      <c r="X18" s="22">
        <f t="shared" si="8"/>
        <v>72773.472222222219</v>
      </c>
      <c r="Y18" s="22">
        <f t="shared" si="9"/>
        <v>84162</v>
      </c>
      <c r="Z18" s="22">
        <f t="shared" si="10"/>
        <v>11388.527777777781</v>
      </c>
      <c r="AA18" s="8">
        <f t="shared" si="11"/>
        <v>0.15649284595081012</v>
      </c>
      <c r="AB18" s="22">
        <f t="shared" si="12"/>
        <v>3029832</v>
      </c>
      <c r="AC18" s="6">
        <v>644</v>
      </c>
      <c r="AD18" s="6">
        <v>1901</v>
      </c>
      <c r="AE18" s="6">
        <f t="shared" si="4"/>
        <v>115</v>
      </c>
      <c r="AF18" s="6" t="s">
        <v>67</v>
      </c>
    </row>
    <row r="19" spans="1:32" x14ac:dyDescent="0.2">
      <c r="A19">
        <v>3</v>
      </c>
      <c r="B19" s="6" t="s">
        <v>2114</v>
      </c>
      <c r="C19" s="6" t="s">
        <v>22</v>
      </c>
      <c r="D19" s="6" t="s">
        <v>23</v>
      </c>
      <c r="E19" s="6" t="s">
        <v>2767</v>
      </c>
      <c r="F19" s="6" t="s">
        <v>2772</v>
      </c>
      <c r="G19" s="6">
        <v>95</v>
      </c>
      <c r="H19" s="6">
        <v>106</v>
      </c>
      <c r="I19" s="7">
        <v>42377</v>
      </c>
      <c r="J19" s="7">
        <v>42387</v>
      </c>
      <c r="K19" s="7" t="s">
        <v>2533</v>
      </c>
      <c r="L19" s="17">
        <f t="shared" si="5"/>
        <v>238.19</v>
      </c>
      <c r="M19" s="20">
        <f t="shared" si="6"/>
        <v>1</v>
      </c>
      <c r="N19" s="6" t="s">
        <v>36</v>
      </c>
      <c r="O19" s="6">
        <v>6990000</v>
      </c>
      <c r="P19" s="6">
        <v>6990000</v>
      </c>
      <c r="Q19" s="6">
        <f t="shared" si="0"/>
        <v>0</v>
      </c>
      <c r="R19" s="8">
        <f t="shared" si="1"/>
        <v>0</v>
      </c>
      <c r="S19" s="6"/>
      <c r="T19" s="9">
        <f t="shared" si="7"/>
        <v>73578.947368421053</v>
      </c>
      <c r="U19" s="6">
        <v>73579</v>
      </c>
      <c r="V19" s="9">
        <f t="shared" si="2"/>
        <v>5.2631578946602531E-2</v>
      </c>
      <c r="W19" s="8">
        <f t="shared" si="3"/>
        <v>7.1530758224996284E-7</v>
      </c>
      <c r="X19" s="22">
        <f t="shared" si="8"/>
        <v>73578.947368421053</v>
      </c>
      <c r="Y19" s="22">
        <f t="shared" si="9"/>
        <v>73579</v>
      </c>
      <c r="Z19" s="22">
        <f t="shared" si="10"/>
        <v>5.2631578946602531E-2</v>
      </c>
      <c r="AA19" s="8">
        <f t="shared" si="11"/>
        <v>7.1530758224996284E-7</v>
      </c>
      <c r="AB19" s="22">
        <f t="shared" si="12"/>
        <v>6990005</v>
      </c>
      <c r="AC19" s="6">
        <v>602</v>
      </c>
      <c r="AD19" s="6">
        <v>1898</v>
      </c>
      <c r="AE19" s="6">
        <f t="shared" si="4"/>
        <v>118</v>
      </c>
      <c r="AF19" s="6" t="s">
        <v>206</v>
      </c>
    </row>
    <row r="20" spans="1:32" x14ac:dyDescent="0.2">
      <c r="A20">
        <v>3</v>
      </c>
      <c r="B20" s="6" t="s">
        <v>1434</v>
      </c>
      <c r="C20" s="6" t="s">
        <v>22</v>
      </c>
      <c r="D20" s="6" t="s">
        <v>23</v>
      </c>
      <c r="E20" s="6" t="s">
        <v>2767</v>
      </c>
      <c r="F20" s="6" t="s">
        <v>2772</v>
      </c>
      <c r="G20" s="6">
        <v>68</v>
      </c>
      <c r="H20" s="6">
        <v>78</v>
      </c>
      <c r="I20" s="7">
        <v>42376</v>
      </c>
      <c r="J20" s="7">
        <v>42387</v>
      </c>
      <c r="K20" s="7" t="s">
        <v>2533</v>
      </c>
      <c r="L20" s="17">
        <f t="shared" si="5"/>
        <v>238.19</v>
      </c>
      <c r="M20" s="20">
        <f t="shared" si="6"/>
        <v>1</v>
      </c>
      <c r="N20" s="6" t="s">
        <v>24</v>
      </c>
      <c r="O20" s="6">
        <v>3990000</v>
      </c>
      <c r="P20" s="6">
        <v>3990000</v>
      </c>
      <c r="Q20" s="6">
        <f t="shared" si="0"/>
        <v>0</v>
      </c>
      <c r="R20" s="8">
        <f t="shared" si="1"/>
        <v>0</v>
      </c>
      <c r="S20" s="6"/>
      <c r="T20" s="9">
        <f t="shared" si="7"/>
        <v>58676.470588235294</v>
      </c>
      <c r="U20" s="6">
        <v>58676</v>
      </c>
      <c r="V20" s="9">
        <f t="shared" si="2"/>
        <v>-0.47058823529368965</v>
      </c>
      <c r="W20" s="8">
        <f t="shared" si="3"/>
        <v>-8.0200501253059897E-6</v>
      </c>
      <c r="X20" s="22">
        <f t="shared" si="8"/>
        <v>58676.470588235294</v>
      </c>
      <c r="Y20" s="22">
        <f t="shared" si="9"/>
        <v>58676</v>
      </c>
      <c r="Z20" s="22">
        <f t="shared" si="10"/>
        <v>-0.47058823529368965</v>
      </c>
      <c r="AA20" s="8">
        <f t="shared" si="11"/>
        <v>-8.0200501253059897E-6</v>
      </c>
      <c r="AB20" s="22">
        <f t="shared" si="12"/>
        <v>3989968</v>
      </c>
      <c r="AC20" s="6">
        <v>158</v>
      </c>
      <c r="AD20" s="6">
        <v>1892</v>
      </c>
      <c r="AE20" s="6">
        <f t="shared" si="4"/>
        <v>124</v>
      </c>
      <c r="AF20" s="6" t="s">
        <v>1435</v>
      </c>
    </row>
    <row r="21" spans="1:32" x14ac:dyDescent="0.2">
      <c r="A21">
        <v>3</v>
      </c>
      <c r="B21" s="6" t="s">
        <v>858</v>
      </c>
      <c r="C21" s="6" t="s">
        <v>22</v>
      </c>
      <c r="D21" s="6" t="s">
        <v>23</v>
      </c>
      <c r="E21" s="6" t="s">
        <v>2767</v>
      </c>
      <c r="F21" s="6" t="s">
        <v>2772</v>
      </c>
      <c r="G21" s="6">
        <v>53</v>
      </c>
      <c r="H21" s="6">
        <v>58</v>
      </c>
      <c r="I21" s="7">
        <v>42377</v>
      </c>
      <c r="J21" s="7">
        <v>42388</v>
      </c>
      <c r="K21" s="7" t="s">
        <v>2533</v>
      </c>
      <c r="L21" s="17">
        <f t="shared" si="5"/>
        <v>238.19</v>
      </c>
      <c r="M21" s="20">
        <f t="shared" si="6"/>
        <v>1</v>
      </c>
      <c r="N21" s="6" t="s">
        <v>24</v>
      </c>
      <c r="O21" s="6">
        <v>3490000</v>
      </c>
      <c r="P21" s="6">
        <v>3490000</v>
      </c>
      <c r="Q21" s="6">
        <f t="shared" si="0"/>
        <v>0</v>
      </c>
      <c r="R21" s="8">
        <f t="shared" si="1"/>
        <v>0</v>
      </c>
      <c r="S21" s="6"/>
      <c r="T21" s="9">
        <f t="shared" si="7"/>
        <v>65849.056603773584</v>
      </c>
      <c r="U21" s="6">
        <v>65849</v>
      </c>
      <c r="V21" s="9">
        <f t="shared" si="2"/>
        <v>-5.6603773584356532E-2</v>
      </c>
      <c r="W21" s="8">
        <f t="shared" si="3"/>
        <v>-8.5959885385985561E-7</v>
      </c>
      <c r="X21" s="22">
        <f t="shared" si="8"/>
        <v>65849.056603773584</v>
      </c>
      <c r="Y21" s="22">
        <f t="shared" si="9"/>
        <v>65849</v>
      </c>
      <c r="Z21" s="22">
        <f t="shared" si="10"/>
        <v>-5.6603773584356532E-2</v>
      </c>
      <c r="AA21" s="8">
        <f t="shared" si="11"/>
        <v>-8.5959885385985561E-7</v>
      </c>
      <c r="AB21" s="22">
        <f t="shared" si="12"/>
        <v>3489997</v>
      </c>
      <c r="AC21" s="10">
        <v>4847</v>
      </c>
      <c r="AD21" s="6">
        <v>1995</v>
      </c>
      <c r="AE21" s="6">
        <f t="shared" si="4"/>
        <v>21</v>
      </c>
      <c r="AF21" s="6" t="s">
        <v>37</v>
      </c>
    </row>
    <row r="22" spans="1:32" x14ac:dyDescent="0.2">
      <c r="A22">
        <v>3</v>
      </c>
      <c r="B22" s="6" t="s">
        <v>957</v>
      </c>
      <c r="C22" s="6" t="s">
        <v>22</v>
      </c>
      <c r="D22" s="6" t="s">
        <v>23</v>
      </c>
      <c r="E22" s="6" t="s">
        <v>2767</v>
      </c>
      <c r="F22" s="6" t="s">
        <v>2772</v>
      </c>
      <c r="G22" s="6">
        <v>55</v>
      </c>
      <c r="H22" s="6">
        <v>60</v>
      </c>
      <c r="I22" s="7">
        <v>42378</v>
      </c>
      <c r="J22" s="7">
        <v>42388</v>
      </c>
      <c r="K22" s="7" t="s">
        <v>2533</v>
      </c>
      <c r="L22" s="17">
        <f t="shared" si="5"/>
        <v>238.19</v>
      </c>
      <c r="M22" s="20">
        <f t="shared" si="6"/>
        <v>1</v>
      </c>
      <c r="N22" s="6" t="s">
        <v>36</v>
      </c>
      <c r="O22" s="6">
        <v>4100000</v>
      </c>
      <c r="P22" s="6">
        <v>4290000</v>
      </c>
      <c r="Q22" s="6">
        <f t="shared" si="0"/>
        <v>190000</v>
      </c>
      <c r="R22" s="8">
        <f t="shared" si="1"/>
        <v>4.6341463414634146E-2</v>
      </c>
      <c r="S22" s="6"/>
      <c r="T22" s="9">
        <f t="shared" si="7"/>
        <v>74545.454545454544</v>
      </c>
      <c r="U22" s="6">
        <v>78000</v>
      </c>
      <c r="V22" s="9">
        <f t="shared" si="2"/>
        <v>3454.5454545454559</v>
      </c>
      <c r="W22" s="8">
        <f t="shared" si="3"/>
        <v>4.6341463414634167E-2</v>
      </c>
      <c r="X22" s="22">
        <f t="shared" si="8"/>
        <v>74545.454545454544</v>
      </c>
      <c r="Y22" s="22">
        <f t="shared" si="9"/>
        <v>78000</v>
      </c>
      <c r="Z22" s="22">
        <f t="shared" si="10"/>
        <v>3454.5454545454559</v>
      </c>
      <c r="AA22" s="8">
        <f t="shared" si="11"/>
        <v>4.6341463414634167E-2</v>
      </c>
      <c r="AB22" s="22">
        <f t="shared" si="12"/>
        <v>4290000</v>
      </c>
      <c r="AC22" s="6">
        <v>387</v>
      </c>
      <c r="AD22" s="6">
        <v>1975</v>
      </c>
      <c r="AE22" s="6">
        <f t="shared" si="4"/>
        <v>41</v>
      </c>
      <c r="AF22" s="6" t="s">
        <v>460</v>
      </c>
    </row>
    <row r="23" spans="1:32" x14ac:dyDescent="0.2">
      <c r="A23">
        <v>3</v>
      </c>
      <c r="B23" s="6" t="s">
        <v>47</v>
      </c>
      <c r="C23" s="6" t="s">
        <v>22</v>
      </c>
      <c r="D23" s="6" t="s">
        <v>23</v>
      </c>
      <c r="E23" s="6" t="s">
        <v>2767</v>
      </c>
      <c r="F23" s="6" t="s">
        <v>2772</v>
      </c>
      <c r="G23" s="6">
        <v>34</v>
      </c>
      <c r="H23" s="6">
        <v>38</v>
      </c>
      <c r="I23" s="7">
        <v>42377</v>
      </c>
      <c r="J23" s="7">
        <v>42388</v>
      </c>
      <c r="K23" s="7" t="s">
        <v>2533</v>
      </c>
      <c r="L23" s="17">
        <f t="shared" si="5"/>
        <v>238.19</v>
      </c>
      <c r="M23" s="20">
        <f t="shared" si="6"/>
        <v>1</v>
      </c>
      <c r="N23" s="6" t="s">
        <v>24</v>
      </c>
      <c r="O23" s="6">
        <v>2790000</v>
      </c>
      <c r="P23" s="6">
        <v>2900000</v>
      </c>
      <c r="Q23" s="6">
        <f t="shared" si="0"/>
        <v>110000</v>
      </c>
      <c r="R23" s="8">
        <f t="shared" si="1"/>
        <v>3.9426523297491037E-2</v>
      </c>
      <c r="S23" s="6">
        <v>281847</v>
      </c>
      <c r="T23" s="9">
        <f t="shared" si="7"/>
        <v>90348.441176470587</v>
      </c>
      <c r="U23" s="6">
        <v>93584</v>
      </c>
      <c r="V23" s="9">
        <f t="shared" si="2"/>
        <v>3235.5588235294126</v>
      </c>
      <c r="W23" s="8">
        <f t="shared" si="3"/>
        <v>3.5812004959882453E-2</v>
      </c>
      <c r="X23" s="22">
        <f t="shared" si="8"/>
        <v>90348.441176470587</v>
      </c>
      <c r="Y23" s="22">
        <f t="shared" si="9"/>
        <v>93584</v>
      </c>
      <c r="Z23" s="22">
        <f t="shared" si="10"/>
        <v>3235.5588235294126</v>
      </c>
      <c r="AA23" s="8">
        <f t="shared" si="11"/>
        <v>3.5812004959882453E-2</v>
      </c>
      <c r="AB23" s="22">
        <f t="shared" si="12"/>
        <v>3181856</v>
      </c>
      <c r="AC23" s="10">
        <v>2168</v>
      </c>
      <c r="AD23" s="6">
        <v>1961</v>
      </c>
      <c r="AE23" s="6">
        <f t="shared" si="4"/>
        <v>55</v>
      </c>
      <c r="AF23" s="6" t="s">
        <v>181</v>
      </c>
    </row>
    <row r="24" spans="1:32" x14ac:dyDescent="0.2">
      <c r="A24">
        <v>3</v>
      </c>
      <c r="B24" s="6" t="s">
        <v>1177</v>
      </c>
      <c r="C24" s="6" t="s">
        <v>22</v>
      </c>
      <c r="D24" s="6" t="s">
        <v>23</v>
      </c>
      <c r="E24" s="6" t="s">
        <v>2767</v>
      </c>
      <c r="F24" s="6" t="s">
        <v>2772</v>
      </c>
      <c r="G24" s="6">
        <v>61</v>
      </c>
      <c r="H24" s="6">
        <v>66</v>
      </c>
      <c r="I24" s="7">
        <v>42377</v>
      </c>
      <c r="J24" s="7">
        <v>42388</v>
      </c>
      <c r="K24" s="7" t="s">
        <v>2533</v>
      </c>
      <c r="L24" s="17">
        <f t="shared" si="5"/>
        <v>238.19</v>
      </c>
      <c r="M24" s="20">
        <f t="shared" si="6"/>
        <v>1</v>
      </c>
      <c r="N24" s="6" t="s">
        <v>24</v>
      </c>
      <c r="O24" s="6">
        <v>3890000</v>
      </c>
      <c r="P24" s="6">
        <v>3900000</v>
      </c>
      <c r="Q24" s="6">
        <f t="shared" si="0"/>
        <v>10000</v>
      </c>
      <c r="R24" s="8">
        <f t="shared" si="1"/>
        <v>2.5706940874035988E-3</v>
      </c>
      <c r="S24" s="6">
        <v>3</v>
      </c>
      <c r="T24" s="9">
        <f t="shared" si="7"/>
        <v>63770.540983606559</v>
      </c>
      <c r="U24" s="6">
        <v>63934</v>
      </c>
      <c r="V24" s="9">
        <f t="shared" si="2"/>
        <v>163.45901639344083</v>
      </c>
      <c r="W24" s="8">
        <f t="shared" si="3"/>
        <v>2.5632370977605647E-3</v>
      </c>
      <c r="X24" s="22">
        <f t="shared" si="8"/>
        <v>63770.540983606559</v>
      </c>
      <c r="Y24" s="22">
        <f t="shared" si="9"/>
        <v>63934</v>
      </c>
      <c r="Z24" s="22">
        <f t="shared" si="10"/>
        <v>163.45901639344083</v>
      </c>
      <c r="AA24" s="8">
        <f t="shared" si="11"/>
        <v>2.5632370977605647E-3</v>
      </c>
      <c r="AB24" s="22">
        <f t="shared" si="12"/>
        <v>3899974</v>
      </c>
      <c r="AC24" s="6">
        <v>927</v>
      </c>
      <c r="AD24" s="6">
        <v>1950</v>
      </c>
      <c r="AE24" s="6">
        <f t="shared" si="4"/>
        <v>66</v>
      </c>
      <c r="AF24" s="6" t="s">
        <v>103</v>
      </c>
    </row>
    <row r="25" spans="1:32" x14ac:dyDescent="0.2">
      <c r="A25">
        <v>3</v>
      </c>
      <c r="B25" s="6" t="s">
        <v>1203</v>
      </c>
      <c r="C25" s="6" t="s">
        <v>22</v>
      </c>
      <c r="D25" s="6" t="s">
        <v>23</v>
      </c>
      <c r="E25" s="6" t="s">
        <v>2767</v>
      </c>
      <c r="F25" s="6" t="s">
        <v>2772</v>
      </c>
      <c r="G25" s="6">
        <v>62</v>
      </c>
      <c r="H25" s="6">
        <v>68</v>
      </c>
      <c r="I25" s="7">
        <v>42377</v>
      </c>
      <c r="J25" s="7">
        <v>42388</v>
      </c>
      <c r="K25" s="7" t="s">
        <v>2533</v>
      </c>
      <c r="L25" s="17">
        <f t="shared" si="5"/>
        <v>238.19</v>
      </c>
      <c r="M25" s="20">
        <f t="shared" si="6"/>
        <v>1</v>
      </c>
      <c r="N25" s="6" t="s">
        <v>24</v>
      </c>
      <c r="O25" s="6">
        <v>3850000</v>
      </c>
      <c r="P25" s="6">
        <v>4170000</v>
      </c>
      <c r="Q25" s="6">
        <f t="shared" si="0"/>
        <v>320000</v>
      </c>
      <c r="R25" s="8">
        <f t="shared" si="1"/>
        <v>8.3116883116883117E-2</v>
      </c>
      <c r="S25" s="6">
        <v>28105</v>
      </c>
      <c r="T25" s="9">
        <f t="shared" si="7"/>
        <v>62550.080645161288</v>
      </c>
      <c r="U25" s="6">
        <v>67711</v>
      </c>
      <c r="V25" s="9">
        <f t="shared" si="2"/>
        <v>5160.919354838712</v>
      </c>
      <c r="W25" s="8">
        <f t="shared" si="3"/>
        <v>8.2508596337644333E-2</v>
      </c>
      <c r="X25" s="22">
        <f t="shared" si="8"/>
        <v>62550.080645161288</v>
      </c>
      <c r="Y25" s="22">
        <f t="shared" si="9"/>
        <v>67711</v>
      </c>
      <c r="Z25" s="22">
        <f t="shared" si="10"/>
        <v>5160.919354838712</v>
      </c>
      <c r="AA25" s="8">
        <f t="shared" si="11"/>
        <v>8.2508596337644333E-2</v>
      </c>
      <c r="AB25" s="22">
        <f t="shared" si="12"/>
        <v>4198082</v>
      </c>
      <c r="AC25" s="10">
        <v>2446</v>
      </c>
      <c r="AD25" s="6">
        <v>1936</v>
      </c>
      <c r="AE25" s="6">
        <f t="shared" si="4"/>
        <v>80</v>
      </c>
      <c r="AF25" s="6" t="s">
        <v>103</v>
      </c>
    </row>
    <row r="26" spans="1:32" x14ac:dyDescent="0.2">
      <c r="A26">
        <v>3</v>
      </c>
      <c r="B26" s="6" t="s">
        <v>92</v>
      </c>
      <c r="C26" s="6" t="s">
        <v>22</v>
      </c>
      <c r="D26" s="6" t="s">
        <v>23</v>
      </c>
      <c r="E26" s="6" t="s">
        <v>2767</v>
      </c>
      <c r="F26" s="6" t="s">
        <v>2772</v>
      </c>
      <c r="G26" s="6">
        <v>26</v>
      </c>
      <c r="H26" s="6">
        <v>30</v>
      </c>
      <c r="I26" s="7">
        <v>42378</v>
      </c>
      <c r="J26" s="7">
        <v>42388</v>
      </c>
      <c r="K26" s="7" t="s">
        <v>2533</v>
      </c>
      <c r="L26" s="17">
        <f t="shared" si="5"/>
        <v>238.19</v>
      </c>
      <c r="M26" s="20">
        <f t="shared" si="6"/>
        <v>1</v>
      </c>
      <c r="N26" s="6" t="s">
        <v>36</v>
      </c>
      <c r="O26" s="6">
        <v>2290000</v>
      </c>
      <c r="P26" s="6">
        <v>2300000</v>
      </c>
      <c r="Q26" s="6">
        <f t="shared" si="0"/>
        <v>10000</v>
      </c>
      <c r="R26" s="8">
        <f t="shared" si="1"/>
        <v>4.3668122270742356E-3</v>
      </c>
      <c r="S26" s="6">
        <v>2244</v>
      </c>
      <c r="T26" s="9">
        <f t="shared" si="7"/>
        <v>88163.230769230766</v>
      </c>
      <c r="U26" s="6">
        <v>88548</v>
      </c>
      <c r="V26" s="9">
        <f t="shared" si="2"/>
        <v>384.76923076923413</v>
      </c>
      <c r="W26" s="8">
        <f t="shared" si="3"/>
        <v>4.3642823364354261E-3</v>
      </c>
      <c r="X26" s="22">
        <f t="shared" si="8"/>
        <v>88163.230769230766</v>
      </c>
      <c r="Y26" s="22">
        <f t="shared" si="9"/>
        <v>88548</v>
      </c>
      <c r="Z26" s="22">
        <f t="shared" si="10"/>
        <v>384.76923076923413</v>
      </c>
      <c r="AA26" s="8">
        <f t="shared" si="11"/>
        <v>4.3642823364354261E-3</v>
      </c>
      <c r="AB26" s="22">
        <f t="shared" si="12"/>
        <v>2302248</v>
      </c>
      <c r="AC26" s="6">
        <v>637</v>
      </c>
      <c r="AD26" s="6">
        <v>1932</v>
      </c>
      <c r="AE26" s="6">
        <f t="shared" si="4"/>
        <v>84</v>
      </c>
      <c r="AF26" s="6" t="s">
        <v>37</v>
      </c>
    </row>
    <row r="27" spans="1:32" x14ac:dyDescent="0.2">
      <c r="A27">
        <v>3</v>
      </c>
      <c r="B27" s="6" t="s">
        <v>2526</v>
      </c>
      <c r="C27" s="6" t="s">
        <v>22</v>
      </c>
      <c r="D27" s="6" t="s">
        <v>23</v>
      </c>
      <c r="E27" s="6" t="s">
        <v>2767</v>
      </c>
      <c r="F27" s="6" t="s">
        <v>2772</v>
      </c>
      <c r="G27" s="6">
        <v>206</v>
      </c>
      <c r="H27" s="6">
        <v>228</v>
      </c>
      <c r="I27" s="7">
        <v>42378</v>
      </c>
      <c r="J27" s="7">
        <v>42388</v>
      </c>
      <c r="K27" s="7" t="s">
        <v>2533</v>
      </c>
      <c r="L27" s="17">
        <f t="shared" si="5"/>
        <v>238.19</v>
      </c>
      <c r="M27" s="20">
        <f t="shared" si="6"/>
        <v>1</v>
      </c>
      <c r="N27" s="6" t="s">
        <v>36</v>
      </c>
      <c r="O27" s="6">
        <v>8490000</v>
      </c>
      <c r="P27" s="6">
        <v>9215000</v>
      </c>
      <c r="Q27" s="6">
        <f t="shared" si="0"/>
        <v>725000</v>
      </c>
      <c r="R27" s="8">
        <f t="shared" si="1"/>
        <v>8.5394581861012953E-2</v>
      </c>
      <c r="S27" s="6">
        <v>7815</v>
      </c>
      <c r="T27" s="9">
        <f t="shared" si="7"/>
        <v>41251.529126213594</v>
      </c>
      <c r="U27" s="6">
        <v>44771</v>
      </c>
      <c r="V27" s="9">
        <f t="shared" si="2"/>
        <v>3519.4708737864057</v>
      </c>
      <c r="W27" s="8">
        <f t="shared" si="3"/>
        <v>8.5317343340611626E-2</v>
      </c>
      <c r="X27" s="22">
        <f t="shared" si="8"/>
        <v>41251.529126213594</v>
      </c>
      <c r="Y27" s="22">
        <f t="shared" si="9"/>
        <v>44771</v>
      </c>
      <c r="Z27" s="22">
        <f t="shared" si="10"/>
        <v>3519.4708737864057</v>
      </c>
      <c r="AA27" s="8">
        <f t="shared" si="11"/>
        <v>8.5317343340611626E-2</v>
      </c>
      <c r="AB27" s="22">
        <f t="shared" si="12"/>
        <v>9222826</v>
      </c>
      <c r="AC27" s="10">
        <v>1950</v>
      </c>
      <c r="AD27" s="6">
        <v>1926</v>
      </c>
      <c r="AE27" s="6">
        <f t="shared" si="4"/>
        <v>90</v>
      </c>
      <c r="AF27" s="6" t="s">
        <v>494</v>
      </c>
    </row>
    <row r="28" spans="1:32" x14ac:dyDescent="0.2">
      <c r="A28">
        <v>3</v>
      </c>
      <c r="B28" s="6" t="s">
        <v>323</v>
      </c>
      <c r="C28" s="6" t="s">
        <v>22</v>
      </c>
      <c r="D28" s="6" t="s">
        <v>23</v>
      </c>
      <c r="E28" s="6" t="s">
        <v>2767</v>
      </c>
      <c r="F28" s="6" t="s">
        <v>2772</v>
      </c>
      <c r="G28" s="6">
        <v>48</v>
      </c>
      <c r="H28" s="6">
        <v>53</v>
      </c>
      <c r="I28" s="7">
        <v>42376</v>
      </c>
      <c r="J28" s="7">
        <v>42388</v>
      </c>
      <c r="K28" s="7" t="s">
        <v>2533</v>
      </c>
      <c r="L28" s="17">
        <f t="shared" si="5"/>
        <v>238.19</v>
      </c>
      <c r="M28" s="20">
        <f t="shared" si="6"/>
        <v>1</v>
      </c>
      <c r="N28" s="6" t="s">
        <v>32</v>
      </c>
      <c r="O28" s="6">
        <v>3200000</v>
      </c>
      <c r="P28" s="6">
        <v>3560000</v>
      </c>
      <c r="Q28" s="6">
        <f t="shared" si="0"/>
        <v>360000</v>
      </c>
      <c r="R28" s="8">
        <f t="shared" si="1"/>
        <v>0.1125</v>
      </c>
      <c r="S28" s="6"/>
      <c r="T28" s="9">
        <f t="shared" si="7"/>
        <v>66666.666666666672</v>
      </c>
      <c r="U28" s="6">
        <v>74167</v>
      </c>
      <c r="V28" s="9">
        <f t="shared" si="2"/>
        <v>7500.3333333333285</v>
      </c>
      <c r="W28" s="8">
        <f t="shared" si="3"/>
        <v>0.11250499999999992</v>
      </c>
      <c r="X28" s="22">
        <f t="shared" si="8"/>
        <v>66666.666666666672</v>
      </c>
      <c r="Y28" s="22">
        <f t="shared" si="9"/>
        <v>74167</v>
      </c>
      <c r="Z28" s="22">
        <f t="shared" si="10"/>
        <v>7500.3333333333285</v>
      </c>
      <c r="AA28" s="8">
        <f t="shared" si="11"/>
        <v>0.11250499999999992</v>
      </c>
      <c r="AB28" s="22">
        <f t="shared" si="12"/>
        <v>3560016</v>
      </c>
      <c r="AC28" s="6">
        <v>681</v>
      </c>
      <c r="AD28" s="6">
        <v>1904</v>
      </c>
      <c r="AE28" s="6">
        <f t="shared" si="4"/>
        <v>112</v>
      </c>
      <c r="AF28" s="6" t="s">
        <v>37</v>
      </c>
    </row>
    <row r="29" spans="1:32" x14ac:dyDescent="0.2">
      <c r="A29">
        <v>3</v>
      </c>
      <c r="B29" s="6" t="s">
        <v>2171</v>
      </c>
      <c r="C29" s="6" t="s">
        <v>22</v>
      </c>
      <c r="D29" s="6" t="s">
        <v>23</v>
      </c>
      <c r="E29" s="6" t="s">
        <v>2767</v>
      </c>
      <c r="F29" s="6" t="s">
        <v>2772</v>
      </c>
      <c r="G29" s="6">
        <v>130</v>
      </c>
      <c r="H29" s="6">
        <v>145</v>
      </c>
      <c r="I29" s="7">
        <v>42377</v>
      </c>
      <c r="J29" s="7">
        <v>42388</v>
      </c>
      <c r="K29" s="7" t="s">
        <v>2533</v>
      </c>
      <c r="L29" s="17">
        <f t="shared" si="5"/>
        <v>238.19</v>
      </c>
      <c r="M29" s="20">
        <f t="shared" si="6"/>
        <v>1</v>
      </c>
      <c r="N29" s="6" t="s">
        <v>24</v>
      </c>
      <c r="O29" s="6">
        <v>8190000</v>
      </c>
      <c r="P29" s="6">
        <v>8000000</v>
      </c>
      <c r="Q29" s="6">
        <f t="shared" si="0"/>
        <v>-190000</v>
      </c>
      <c r="R29" s="8">
        <f t="shared" si="1"/>
        <v>-2.31990231990232E-2</v>
      </c>
      <c r="S29" s="6"/>
      <c r="T29" s="9">
        <f t="shared" si="7"/>
        <v>63000</v>
      </c>
      <c r="U29" s="6">
        <v>61538</v>
      </c>
      <c r="V29" s="9">
        <f t="shared" si="2"/>
        <v>-1462</v>
      </c>
      <c r="W29" s="8">
        <f t="shared" si="3"/>
        <v>-2.3206349206349206E-2</v>
      </c>
      <c r="X29" s="22">
        <f t="shared" si="8"/>
        <v>63000</v>
      </c>
      <c r="Y29" s="22">
        <f t="shared" si="9"/>
        <v>61538</v>
      </c>
      <c r="Z29" s="22">
        <f t="shared" si="10"/>
        <v>-1462</v>
      </c>
      <c r="AA29" s="8">
        <f t="shared" si="11"/>
        <v>-2.3206349206349206E-2</v>
      </c>
      <c r="AB29" s="22">
        <f t="shared" si="12"/>
        <v>7999940</v>
      </c>
      <c r="AC29" s="6">
        <v>551</v>
      </c>
      <c r="AD29" s="6">
        <v>1895</v>
      </c>
      <c r="AE29" s="6">
        <f t="shared" si="4"/>
        <v>121</v>
      </c>
      <c r="AF29" s="6" t="s">
        <v>90</v>
      </c>
    </row>
    <row r="30" spans="1:32" x14ac:dyDescent="0.2">
      <c r="A30">
        <v>3</v>
      </c>
      <c r="B30" s="6" t="s">
        <v>1380</v>
      </c>
      <c r="C30" s="6" t="s">
        <v>22</v>
      </c>
      <c r="D30" s="6" t="s">
        <v>23</v>
      </c>
      <c r="E30" s="6" t="s">
        <v>2767</v>
      </c>
      <c r="F30" s="6" t="s">
        <v>2772</v>
      </c>
      <c r="G30" s="6">
        <v>67</v>
      </c>
      <c r="H30" s="6">
        <v>75</v>
      </c>
      <c r="I30" s="7">
        <v>42377</v>
      </c>
      <c r="J30" s="7">
        <v>42388</v>
      </c>
      <c r="K30" s="7" t="s">
        <v>2533</v>
      </c>
      <c r="L30" s="17">
        <f t="shared" si="5"/>
        <v>238.19</v>
      </c>
      <c r="M30" s="20">
        <f t="shared" si="6"/>
        <v>1</v>
      </c>
      <c r="N30" s="6" t="s">
        <v>24</v>
      </c>
      <c r="O30" s="6">
        <v>3800000</v>
      </c>
      <c r="P30" s="6">
        <v>4150000</v>
      </c>
      <c r="Q30" s="6">
        <f t="shared" si="0"/>
        <v>350000</v>
      </c>
      <c r="R30" s="8">
        <f t="shared" si="1"/>
        <v>9.2105263157894732E-2</v>
      </c>
      <c r="S30" s="6"/>
      <c r="T30" s="9">
        <f t="shared" si="7"/>
        <v>56716.417910447759</v>
      </c>
      <c r="U30" s="6">
        <v>61940</v>
      </c>
      <c r="V30" s="9">
        <f t="shared" si="2"/>
        <v>5223.5820895522411</v>
      </c>
      <c r="W30" s="8">
        <f t="shared" si="3"/>
        <v>9.2100000000000043E-2</v>
      </c>
      <c r="X30" s="22">
        <f t="shared" si="8"/>
        <v>56716.417910447759</v>
      </c>
      <c r="Y30" s="22">
        <f t="shared" si="9"/>
        <v>61940</v>
      </c>
      <c r="Z30" s="22">
        <f t="shared" si="10"/>
        <v>5223.5820895522411</v>
      </c>
      <c r="AA30" s="8">
        <f t="shared" si="11"/>
        <v>9.2100000000000043E-2</v>
      </c>
      <c r="AB30" s="22">
        <f t="shared" si="12"/>
        <v>4149980</v>
      </c>
      <c r="AC30" s="6">
        <v>474</v>
      </c>
      <c r="AD30" s="6">
        <v>1894</v>
      </c>
      <c r="AE30" s="6">
        <f t="shared" si="4"/>
        <v>122</v>
      </c>
      <c r="AF30" s="6" t="s">
        <v>27</v>
      </c>
    </row>
    <row r="31" spans="1:32" x14ac:dyDescent="0.2">
      <c r="A31">
        <v>3</v>
      </c>
      <c r="B31" s="6" t="s">
        <v>2476</v>
      </c>
      <c r="C31" s="6" t="s">
        <v>22</v>
      </c>
      <c r="D31" s="6" t="s">
        <v>23</v>
      </c>
      <c r="E31" s="6" t="s">
        <v>2767</v>
      </c>
      <c r="F31" s="6" t="s">
        <v>2772</v>
      </c>
      <c r="G31" s="6">
        <v>148</v>
      </c>
      <c r="H31" s="6">
        <v>168</v>
      </c>
      <c r="I31" s="7">
        <v>42377</v>
      </c>
      <c r="J31" s="7">
        <v>42389</v>
      </c>
      <c r="K31" s="7" t="s">
        <v>2533</v>
      </c>
      <c r="L31" s="17">
        <f t="shared" si="5"/>
        <v>238.19</v>
      </c>
      <c r="M31" s="20">
        <f t="shared" si="6"/>
        <v>1</v>
      </c>
      <c r="N31" s="6" t="s">
        <v>32</v>
      </c>
      <c r="O31" s="6">
        <v>8100000</v>
      </c>
      <c r="P31" s="6">
        <v>7550000</v>
      </c>
      <c r="Q31" s="6">
        <f t="shared" si="0"/>
        <v>-550000</v>
      </c>
      <c r="R31" s="8">
        <f t="shared" si="1"/>
        <v>-6.7901234567901231E-2</v>
      </c>
      <c r="S31" s="6"/>
      <c r="T31" s="9">
        <f t="shared" si="7"/>
        <v>54729.729729729726</v>
      </c>
      <c r="U31" s="6">
        <v>51014</v>
      </c>
      <c r="V31" s="9">
        <f t="shared" si="2"/>
        <v>-3715.7297297297264</v>
      </c>
      <c r="W31" s="8">
        <f t="shared" si="3"/>
        <v>-6.7892345679012284E-2</v>
      </c>
      <c r="X31" s="22">
        <f t="shared" si="8"/>
        <v>54729.729729729726</v>
      </c>
      <c r="Y31" s="22">
        <f t="shared" si="9"/>
        <v>51014</v>
      </c>
      <c r="Z31" s="22">
        <f t="shared" si="10"/>
        <v>-3715.7297297297264</v>
      </c>
      <c r="AA31" s="8">
        <f t="shared" si="11"/>
        <v>-6.7892345679012284E-2</v>
      </c>
      <c r="AB31" s="22">
        <f t="shared" si="12"/>
        <v>7550072</v>
      </c>
      <c r="AC31" s="6">
        <v>877</v>
      </c>
      <c r="AD31" s="6">
        <v>1905</v>
      </c>
      <c r="AE31" s="6">
        <f t="shared" si="4"/>
        <v>111</v>
      </c>
      <c r="AF31" s="6" t="s">
        <v>103</v>
      </c>
    </row>
    <row r="32" spans="1:32" x14ac:dyDescent="0.2">
      <c r="A32">
        <v>3</v>
      </c>
      <c r="B32" s="6" t="s">
        <v>1942</v>
      </c>
      <c r="C32" s="6" t="s">
        <v>22</v>
      </c>
      <c r="D32" s="6" t="s">
        <v>23</v>
      </c>
      <c r="E32" s="6" t="s">
        <v>2767</v>
      </c>
      <c r="F32" s="6" t="s">
        <v>2772</v>
      </c>
      <c r="G32" s="6">
        <v>84</v>
      </c>
      <c r="H32" s="6">
        <v>92</v>
      </c>
      <c r="I32" s="7">
        <v>42377</v>
      </c>
      <c r="J32" s="7">
        <v>42389</v>
      </c>
      <c r="K32" s="7" t="s">
        <v>2533</v>
      </c>
      <c r="L32" s="17">
        <f t="shared" si="5"/>
        <v>238.19</v>
      </c>
      <c r="M32" s="20">
        <f t="shared" si="6"/>
        <v>1</v>
      </c>
      <c r="N32" s="6" t="s">
        <v>32</v>
      </c>
      <c r="O32" s="6">
        <v>4990000</v>
      </c>
      <c r="P32" s="6">
        <v>4990000</v>
      </c>
      <c r="Q32" s="6">
        <f t="shared" si="0"/>
        <v>0</v>
      </c>
      <c r="R32" s="8">
        <f t="shared" si="1"/>
        <v>0</v>
      </c>
      <c r="S32" s="6">
        <v>118000</v>
      </c>
      <c r="T32" s="9">
        <f t="shared" si="7"/>
        <v>60809.523809523809</v>
      </c>
      <c r="U32" s="6">
        <v>60810</v>
      </c>
      <c r="V32" s="9">
        <f t="shared" si="2"/>
        <v>0.47619047619082266</v>
      </c>
      <c r="W32" s="8">
        <f t="shared" si="3"/>
        <v>7.8308535630440686E-6</v>
      </c>
      <c r="X32" s="22">
        <f t="shared" si="8"/>
        <v>60809.523809523809</v>
      </c>
      <c r="Y32" s="22">
        <f t="shared" si="9"/>
        <v>60810</v>
      </c>
      <c r="Z32" s="22">
        <f t="shared" si="10"/>
        <v>0.47619047619082266</v>
      </c>
      <c r="AA32" s="8">
        <f t="shared" si="11"/>
        <v>7.8308535630440686E-6</v>
      </c>
      <c r="AB32" s="22">
        <f t="shared" si="12"/>
        <v>5108040</v>
      </c>
      <c r="AC32" s="6">
        <v>684</v>
      </c>
      <c r="AD32" s="6">
        <v>1903</v>
      </c>
      <c r="AE32" s="6">
        <f t="shared" si="4"/>
        <v>113</v>
      </c>
      <c r="AF32" s="6" t="s">
        <v>206</v>
      </c>
    </row>
    <row r="33" spans="1:32" x14ac:dyDescent="0.2">
      <c r="A33">
        <v>3</v>
      </c>
      <c r="B33" s="6" t="s">
        <v>2446</v>
      </c>
      <c r="C33" s="6" t="s">
        <v>22</v>
      </c>
      <c r="D33" s="6" t="s">
        <v>23</v>
      </c>
      <c r="E33" s="6" t="s">
        <v>2767</v>
      </c>
      <c r="F33" s="6" t="s">
        <v>2772</v>
      </c>
      <c r="G33" s="6">
        <v>136</v>
      </c>
      <c r="H33" s="6">
        <v>167</v>
      </c>
      <c r="I33" s="7">
        <v>42373</v>
      </c>
      <c r="J33" s="7">
        <v>42389</v>
      </c>
      <c r="K33" s="7" t="s">
        <v>2533</v>
      </c>
      <c r="L33" s="17">
        <f t="shared" si="5"/>
        <v>238.19</v>
      </c>
      <c r="M33" s="20">
        <f t="shared" si="6"/>
        <v>1</v>
      </c>
      <c r="N33" s="6" t="s">
        <v>31</v>
      </c>
      <c r="O33" s="6">
        <v>6990000</v>
      </c>
      <c r="P33" s="6">
        <v>6250000</v>
      </c>
      <c r="Q33" s="6">
        <f t="shared" si="0"/>
        <v>-740000</v>
      </c>
      <c r="R33" s="8">
        <f t="shared" si="1"/>
        <v>-0.10586552217453506</v>
      </c>
      <c r="S33" s="6">
        <v>5714</v>
      </c>
      <c r="T33" s="9">
        <f t="shared" si="7"/>
        <v>51439.073529411762</v>
      </c>
      <c r="U33" s="6">
        <v>45998</v>
      </c>
      <c r="V33" s="9">
        <f t="shared" si="2"/>
        <v>-5441.0735294117621</v>
      </c>
      <c r="W33" s="8">
        <f t="shared" si="3"/>
        <v>-0.10577705149181336</v>
      </c>
      <c r="X33" s="22">
        <f t="shared" si="8"/>
        <v>51439.073529411762</v>
      </c>
      <c r="Y33" s="22">
        <f t="shared" si="9"/>
        <v>45998</v>
      </c>
      <c r="Z33" s="22">
        <f t="shared" si="10"/>
        <v>-5441.0735294117621</v>
      </c>
      <c r="AA33" s="8">
        <f t="shared" si="11"/>
        <v>-0.10577705149181336</v>
      </c>
      <c r="AB33" s="22">
        <f t="shared" si="12"/>
        <v>6255728</v>
      </c>
      <c r="AC33" s="6">
        <v>4</v>
      </c>
      <c r="AD33" s="6">
        <v>1901</v>
      </c>
      <c r="AE33" s="6">
        <f t="shared" si="4"/>
        <v>115</v>
      </c>
      <c r="AF33" s="6" t="s">
        <v>494</v>
      </c>
    </row>
    <row r="34" spans="1:32" x14ac:dyDescent="0.2">
      <c r="A34">
        <v>3</v>
      </c>
      <c r="B34" s="6" t="s">
        <v>1170</v>
      </c>
      <c r="C34" s="6" t="s">
        <v>22</v>
      </c>
      <c r="D34" s="6" t="s">
        <v>23</v>
      </c>
      <c r="E34" s="6" t="s">
        <v>2767</v>
      </c>
      <c r="F34" s="6" t="s">
        <v>2772</v>
      </c>
      <c r="G34" s="6">
        <v>127</v>
      </c>
      <c r="H34" s="6">
        <v>142</v>
      </c>
      <c r="I34" s="7">
        <v>42378</v>
      </c>
      <c r="J34" s="7">
        <v>42389</v>
      </c>
      <c r="K34" s="7" t="s">
        <v>2533</v>
      </c>
      <c r="L34" s="17">
        <f t="shared" si="5"/>
        <v>238.19</v>
      </c>
      <c r="M34" s="20">
        <f t="shared" si="6"/>
        <v>1</v>
      </c>
      <c r="N34" s="6" t="s">
        <v>24</v>
      </c>
      <c r="O34" s="6">
        <v>5900000</v>
      </c>
      <c r="P34" s="6">
        <v>6300000</v>
      </c>
      <c r="Q34" s="6">
        <f t="shared" si="0"/>
        <v>400000</v>
      </c>
      <c r="R34" s="8">
        <f t="shared" si="1"/>
        <v>6.7796610169491525E-2</v>
      </c>
      <c r="S34" s="6">
        <v>207000</v>
      </c>
      <c r="T34" s="9">
        <f t="shared" si="7"/>
        <v>48086.614173228343</v>
      </c>
      <c r="U34" s="6">
        <v>51236</v>
      </c>
      <c r="V34" s="9">
        <f t="shared" si="2"/>
        <v>3149.3858267716569</v>
      </c>
      <c r="W34" s="8">
        <f t="shared" si="3"/>
        <v>6.549402325200597E-2</v>
      </c>
      <c r="X34" s="22">
        <f t="shared" si="8"/>
        <v>48086.614173228343</v>
      </c>
      <c r="Y34" s="22">
        <f t="shared" si="9"/>
        <v>51236</v>
      </c>
      <c r="Z34" s="22">
        <f t="shared" si="10"/>
        <v>3149.3858267716569</v>
      </c>
      <c r="AA34" s="8">
        <f t="shared" si="11"/>
        <v>6.549402325200597E-2</v>
      </c>
      <c r="AB34" s="22">
        <f t="shared" si="12"/>
        <v>6506972</v>
      </c>
      <c r="AC34" s="6">
        <v>577</v>
      </c>
      <c r="AD34" s="6">
        <v>1895</v>
      </c>
      <c r="AE34" s="6">
        <f t="shared" si="4"/>
        <v>121</v>
      </c>
      <c r="AF34" s="6" t="s">
        <v>37</v>
      </c>
    </row>
    <row r="35" spans="1:32" x14ac:dyDescent="0.2">
      <c r="A35">
        <v>3</v>
      </c>
      <c r="B35" s="6" t="s">
        <v>768</v>
      </c>
      <c r="C35" s="6" t="s">
        <v>22</v>
      </c>
      <c r="D35" s="6" t="s">
        <v>23</v>
      </c>
      <c r="E35" s="6" t="s">
        <v>2767</v>
      </c>
      <c r="F35" s="6" t="s">
        <v>2772</v>
      </c>
      <c r="G35" s="6">
        <v>51</v>
      </c>
      <c r="H35" s="6">
        <v>57</v>
      </c>
      <c r="I35" s="7">
        <v>42380</v>
      </c>
      <c r="J35" s="7">
        <v>42390</v>
      </c>
      <c r="K35" s="7" t="s">
        <v>2533</v>
      </c>
      <c r="L35" s="17">
        <f t="shared" si="5"/>
        <v>238.19</v>
      </c>
      <c r="M35" s="20">
        <f t="shared" si="6"/>
        <v>1</v>
      </c>
      <c r="N35" s="6" t="s">
        <v>36</v>
      </c>
      <c r="O35" s="6">
        <v>3500000</v>
      </c>
      <c r="P35" s="6">
        <v>3800000</v>
      </c>
      <c r="Q35" s="6">
        <f t="shared" si="0"/>
        <v>300000</v>
      </c>
      <c r="R35" s="8">
        <f t="shared" si="1"/>
        <v>8.5714285714285715E-2</v>
      </c>
      <c r="S35" s="6"/>
      <c r="T35" s="9">
        <f t="shared" si="7"/>
        <v>68627.450980392154</v>
      </c>
      <c r="U35" s="6">
        <v>74510</v>
      </c>
      <c r="V35" s="9">
        <f t="shared" si="2"/>
        <v>5882.5490196078463</v>
      </c>
      <c r="W35" s="8">
        <f t="shared" si="3"/>
        <v>8.5717142857142908E-2</v>
      </c>
      <c r="X35" s="22">
        <f t="shared" si="8"/>
        <v>68627.450980392154</v>
      </c>
      <c r="Y35" s="22">
        <f t="shared" si="9"/>
        <v>74510</v>
      </c>
      <c r="Z35" s="22">
        <f t="shared" si="10"/>
        <v>5882.5490196078463</v>
      </c>
      <c r="AA35" s="8">
        <f t="shared" si="11"/>
        <v>8.5717142857142908E-2</v>
      </c>
      <c r="AB35" s="22">
        <f t="shared" si="12"/>
        <v>3800010</v>
      </c>
      <c r="AC35" s="6">
        <v>930</v>
      </c>
      <c r="AD35" s="6">
        <v>1902</v>
      </c>
      <c r="AE35" s="6">
        <f t="shared" si="4"/>
        <v>114</v>
      </c>
      <c r="AF35" s="6" t="s">
        <v>108</v>
      </c>
    </row>
    <row r="36" spans="1:32" x14ac:dyDescent="0.2">
      <c r="A36">
        <v>4</v>
      </c>
      <c r="B36" s="6" t="s">
        <v>1033</v>
      </c>
      <c r="C36" s="6" t="s">
        <v>22</v>
      </c>
      <c r="D36" s="6" t="s">
        <v>23</v>
      </c>
      <c r="E36" s="6" t="s">
        <v>2767</v>
      </c>
      <c r="F36" s="6" t="s">
        <v>2772</v>
      </c>
      <c r="G36" s="6">
        <v>57</v>
      </c>
      <c r="H36" s="6">
        <v>63</v>
      </c>
      <c r="I36" s="7">
        <v>42377</v>
      </c>
      <c r="J36" s="7">
        <v>42394</v>
      </c>
      <c r="K36" s="7" t="s">
        <v>2533</v>
      </c>
      <c r="L36" s="17">
        <f t="shared" si="5"/>
        <v>238.19</v>
      </c>
      <c r="M36" s="20">
        <f t="shared" si="6"/>
        <v>1</v>
      </c>
      <c r="N36" s="6" t="s">
        <v>242</v>
      </c>
      <c r="O36" s="6">
        <v>3750000</v>
      </c>
      <c r="P36" s="6">
        <v>4000000</v>
      </c>
      <c r="Q36" s="6">
        <f t="shared" si="0"/>
        <v>250000</v>
      </c>
      <c r="R36" s="8">
        <f t="shared" si="1"/>
        <v>6.6666666666666666E-2</v>
      </c>
      <c r="S36" s="6">
        <v>3064</v>
      </c>
      <c r="T36" s="9">
        <f t="shared" si="7"/>
        <v>65843.228070175435</v>
      </c>
      <c r="U36" s="6">
        <v>70229</v>
      </c>
      <c r="V36" s="9">
        <f t="shared" si="2"/>
        <v>4385.7719298245647</v>
      </c>
      <c r="W36" s="8">
        <f t="shared" si="3"/>
        <v>6.6609309087188553E-2</v>
      </c>
      <c r="X36" s="22">
        <f t="shared" si="8"/>
        <v>65843.228070175435</v>
      </c>
      <c r="Y36" s="22">
        <f t="shared" si="9"/>
        <v>70229</v>
      </c>
      <c r="Z36" s="22">
        <f t="shared" si="10"/>
        <v>4385.7719298245647</v>
      </c>
      <c r="AA36" s="8">
        <f t="shared" si="11"/>
        <v>6.6609309087188553E-2</v>
      </c>
      <c r="AB36" s="22">
        <f t="shared" si="12"/>
        <v>4003053</v>
      </c>
      <c r="AC36" s="10">
        <v>8581</v>
      </c>
      <c r="AD36" s="6">
        <v>1999</v>
      </c>
      <c r="AE36" s="6">
        <f t="shared" si="4"/>
        <v>17</v>
      </c>
      <c r="AF36" s="6" t="s">
        <v>774</v>
      </c>
    </row>
    <row r="37" spans="1:32" x14ac:dyDescent="0.2">
      <c r="A37">
        <v>4</v>
      </c>
      <c r="B37" s="6" t="s">
        <v>807</v>
      </c>
      <c r="C37" s="6" t="s">
        <v>22</v>
      </c>
      <c r="D37" s="6" t="s">
        <v>23</v>
      </c>
      <c r="E37" s="6" t="s">
        <v>2767</v>
      </c>
      <c r="F37" s="6" t="s">
        <v>2772</v>
      </c>
      <c r="G37" s="6">
        <v>52</v>
      </c>
      <c r="H37" s="6">
        <v>60</v>
      </c>
      <c r="I37" s="7">
        <v>42384</v>
      </c>
      <c r="J37" s="7">
        <v>42394</v>
      </c>
      <c r="K37" s="7" t="s">
        <v>2533</v>
      </c>
      <c r="L37" s="17">
        <f t="shared" si="5"/>
        <v>238.19</v>
      </c>
      <c r="M37" s="20">
        <f t="shared" si="6"/>
        <v>1</v>
      </c>
      <c r="N37" s="6" t="s">
        <v>36</v>
      </c>
      <c r="O37" s="6">
        <v>3690000</v>
      </c>
      <c r="P37" s="6">
        <v>4025000</v>
      </c>
      <c r="Q37" s="6">
        <f t="shared" si="0"/>
        <v>335000</v>
      </c>
      <c r="R37" s="8">
        <f t="shared" si="1"/>
        <v>9.0785907859078585E-2</v>
      </c>
      <c r="S37" s="6"/>
      <c r="T37" s="9">
        <f t="shared" si="7"/>
        <v>70961.538461538468</v>
      </c>
      <c r="U37" s="6">
        <v>77404</v>
      </c>
      <c r="V37" s="9">
        <f t="shared" si="2"/>
        <v>6442.4615384615317</v>
      </c>
      <c r="W37" s="8">
        <f t="shared" si="3"/>
        <v>9.0788075880758698E-2</v>
      </c>
      <c r="X37" s="22">
        <f t="shared" si="8"/>
        <v>70961.538461538468</v>
      </c>
      <c r="Y37" s="22">
        <f t="shared" si="9"/>
        <v>77404</v>
      </c>
      <c r="Z37" s="22">
        <f t="shared" si="10"/>
        <v>6442.4615384615317</v>
      </c>
      <c r="AA37" s="8">
        <f t="shared" si="11"/>
        <v>9.0788075880758698E-2</v>
      </c>
      <c r="AB37" s="22">
        <f t="shared" si="12"/>
        <v>4025008</v>
      </c>
      <c r="AC37" s="10">
        <v>2620</v>
      </c>
      <c r="AD37" s="6">
        <v>1997</v>
      </c>
      <c r="AE37" s="6">
        <f t="shared" si="4"/>
        <v>19</v>
      </c>
      <c r="AF37" s="6" t="s">
        <v>37</v>
      </c>
    </row>
    <row r="38" spans="1:32" x14ac:dyDescent="0.2">
      <c r="A38">
        <v>4</v>
      </c>
      <c r="B38" s="6" t="s">
        <v>502</v>
      </c>
      <c r="C38" s="6" t="s">
        <v>22</v>
      </c>
      <c r="D38" s="6" t="s">
        <v>23</v>
      </c>
      <c r="E38" s="6" t="s">
        <v>2767</v>
      </c>
      <c r="F38" s="6" t="s">
        <v>2772</v>
      </c>
      <c r="G38" s="6">
        <v>44</v>
      </c>
      <c r="H38" s="6">
        <v>49</v>
      </c>
      <c r="I38" s="7">
        <v>42384</v>
      </c>
      <c r="J38" s="7">
        <v>42394</v>
      </c>
      <c r="K38" s="7" t="s">
        <v>2533</v>
      </c>
      <c r="L38" s="17">
        <f t="shared" si="5"/>
        <v>238.19</v>
      </c>
      <c r="M38" s="20">
        <f t="shared" si="6"/>
        <v>1</v>
      </c>
      <c r="N38" s="6" t="s">
        <v>36</v>
      </c>
      <c r="O38" s="6">
        <v>2190000</v>
      </c>
      <c r="P38" s="6">
        <v>3100000</v>
      </c>
      <c r="Q38" s="6">
        <f t="shared" si="0"/>
        <v>910000</v>
      </c>
      <c r="R38" s="8">
        <f t="shared" si="1"/>
        <v>0.41552511415525112</v>
      </c>
      <c r="S38" s="6">
        <v>12894</v>
      </c>
      <c r="T38" s="9">
        <f t="shared" si="7"/>
        <v>50065.772727272728</v>
      </c>
      <c r="U38" s="6">
        <v>70748</v>
      </c>
      <c r="V38" s="9">
        <f t="shared" si="2"/>
        <v>20682.227272727272</v>
      </c>
      <c r="W38" s="8">
        <f t="shared" si="3"/>
        <v>0.41310112969575474</v>
      </c>
      <c r="X38" s="22">
        <f t="shared" si="8"/>
        <v>50065.772727272728</v>
      </c>
      <c r="Y38" s="22">
        <f t="shared" si="9"/>
        <v>70748</v>
      </c>
      <c r="Z38" s="22">
        <f t="shared" si="10"/>
        <v>20682.227272727272</v>
      </c>
      <c r="AA38" s="8">
        <f t="shared" si="11"/>
        <v>0.41310112969575474</v>
      </c>
      <c r="AB38" s="22">
        <f t="shared" si="12"/>
        <v>3112912</v>
      </c>
      <c r="AC38" s="10">
        <v>1698</v>
      </c>
      <c r="AD38" s="6">
        <v>1938</v>
      </c>
      <c r="AE38" s="6">
        <f t="shared" si="4"/>
        <v>78</v>
      </c>
      <c r="AF38" s="6" t="s">
        <v>292</v>
      </c>
    </row>
    <row r="39" spans="1:32" x14ac:dyDescent="0.2">
      <c r="A39">
        <v>4</v>
      </c>
      <c r="B39" s="6" t="s">
        <v>1080</v>
      </c>
      <c r="C39" s="6" t="s">
        <v>22</v>
      </c>
      <c r="D39" s="6" t="s">
        <v>23</v>
      </c>
      <c r="E39" s="6" t="s">
        <v>2767</v>
      </c>
      <c r="F39" s="6" t="s">
        <v>2772</v>
      </c>
      <c r="G39" s="6">
        <v>58</v>
      </c>
      <c r="H39" s="6">
        <v>68</v>
      </c>
      <c r="I39" s="7">
        <v>42384</v>
      </c>
      <c r="J39" s="7">
        <v>42395</v>
      </c>
      <c r="K39" s="7" t="s">
        <v>2533</v>
      </c>
      <c r="L39" s="17">
        <f t="shared" si="5"/>
        <v>238.19</v>
      </c>
      <c r="M39" s="20">
        <f t="shared" si="6"/>
        <v>1</v>
      </c>
      <c r="N39" s="6" t="s">
        <v>24</v>
      </c>
      <c r="O39" s="6">
        <v>4000000</v>
      </c>
      <c r="P39" s="6">
        <v>4450000</v>
      </c>
      <c r="Q39" s="6">
        <f t="shared" si="0"/>
        <v>450000</v>
      </c>
      <c r="R39" s="8">
        <f t="shared" si="1"/>
        <v>0.1125</v>
      </c>
      <c r="S39" s="6">
        <v>1146</v>
      </c>
      <c r="T39" s="9">
        <f t="shared" si="7"/>
        <v>68985.275862068971</v>
      </c>
      <c r="U39" s="6">
        <v>76744</v>
      </c>
      <c r="V39" s="9">
        <f t="shared" si="2"/>
        <v>7758.724137931029</v>
      </c>
      <c r="W39" s="8">
        <f t="shared" si="3"/>
        <v>0.11246927755198127</v>
      </c>
      <c r="X39" s="22">
        <f t="shared" si="8"/>
        <v>68985.275862068971</v>
      </c>
      <c r="Y39" s="22">
        <f t="shared" si="9"/>
        <v>76744</v>
      </c>
      <c r="Z39" s="22">
        <f t="shared" si="10"/>
        <v>7758.724137931029</v>
      </c>
      <c r="AA39" s="8">
        <f t="shared" si="11"/>
        <v>0.11246927755198127</v>
      </c>
      <c r="AB39" s="22">
        <f t="shared" si="12"/>
        <v>4451152</v>
      </c>
      <c r="AC39" s="10">
        <v>5342</v>
      </c>
      <c r="AD39" s="6">
        <v>1990</v>
      </c>
      <c r="AE39" s="6">
        <f t="shared" si="4"/>
        <v>26</v>
      </c>
      <c r="AF39" s="6" t="s">
        <v>37</v>
      </c>
    </row>
    <row r="40" spans="1:32" x14ac:dyDescent="0.2">
      <c r="A40">
        <v>4</v>
      </c>
      <c r="B40" s="6" t="s">
        <v>1768</v>
      </c>
      <c r="C40" s="6" t="s">
        <v>22</v>
      </c>
      <c r="D40" s="6" t="s">
        <v>23</v>
      </c>
      <c r="E40" s="6" t="s">
        <v>2767</v>
      </c>
      <c r="F40" s="6" t="s">
        <v>2772</v>
      </c>
      <c r="G40" s="6">
        <v>78</v>
      </c>
      <c r="H40" s="6">
        <v>86</v>
      </c>
      <c r="I40" s="7">
        <v>42384</v>
      </c>
      <c r="J40" s="7">
        <v>42395</v>
      </c>
      <c r="K40" s="7" t="s">
        <v>2533</v>
      </c>
      <c r="L40" s="17">
        <f t="shared" si="5"/>
        <v>238.19</v>
      </c>
      <c r="M40" s="20">
        <f t="shared" si="6"/>
        <v>1</v>
      </c>
      <c r="N40" s="6" t="s">
        <v>24</v>
      </c>
      <c r="O40" s="6">
        <v>4490000</v>
      </c>
      <c r="P40" s="6">
        <v>4650000</v>
      </c>
      <c r="Q40" s="6">
        <f t="shared" si="0"/>
        <v>160000</v>
      </c>
      <c r="R40" s="8">
        <f t="shared" si="1"/>
        <v>3.5634743875278395E-2</v>
      </c>
      <c r="S40" s="6">
        <v>71104</v>
      </c>
      <c r="T40" s="9">
        <f t="shared" si="7"/>
        <v>58475.692307692305</v>
      </c>
      <c r="U40" s="6">
        <v>60527</v>
      </c>
      <c r="V40" s="9">
        <f t="shared" si="2"/>
        <v>2051.3076923076951</v>
      </c>
      <c r="W40" s="8">
        <f t="shared" si="3"/>
        <v>3.5079664923229163E-2</v>
      </c>
      <c r="X40" s="22">
        <f t="shared" si="8"/>
        <v>58475.692307692305</v>
      </c>
      <c r="Y40" s="22">
        <f t="shared" si="9"/>
        <v>60527</v>
      </c>
      <c r="Z40" s="22">
        <f t="shared" si="10"/>
        <v>2051.3076923076951</v>
      </c>
      <c r="AA40" s="8">
        <f t="shared" si="11"/>
        <v>3.5079664923229163E-2</v>
      </c>
      <c r="AB40" s="22">
        <f t="shared" si="12"/>
        <v>4721106</v>
      </c>
      <c r="AC40" s="10">
        <v>1260</v>
      </c>
      <c r="AD40" s="6">
        <v>1984</v>
      </c>
      <c r="AE40" s="6">
        <f t="shared" si="4"/>
        <v>32</v>
      </c>
      <c r="AF40" s="6" t="s">
        <v>94</v>
      </c>
    </row>
    <row r="41" spans="1:32" x14ac:dyDescent="0.2">
      <c r="A41">
        <v>4</v>
      </c>
      <c r="B41" s="6" t="s">
        <v>201</v>
      </c>
      <c r="C41" s="6" t="s">
        <v>22</v>
      </c>
      <c r="D41" s="6" t="s">
        <v>23</v>
      </c>
      <c r="E41" s="6" t="s">
        <v>2767</v>
      </c>
      <c r="F41" s="6" t="s">
        <v>2772</v>
      </c>
      <c r="G41" s="6">
        <v>45</v>
      </c>
      <c r="H41" s="6">
        <v>50</v>
      </c>
      <c r="I41" s="7">
        <v>42384</v>
      </c>
      <c r="J41" s="7">
        <v>42395</v>
      </c>
      <c r="K41" s="7" t="s">
        <v>2533</v>
      </c>
      <c r="L41" s="17">
        <f t="shared" si="5"/>
        <v>238.19</v>
      </c>
      <c r="M41" s="20">
        <f t="shared" si="6"/>
        <v>1</v>
      </c>
      <c r="N41" s="6" t="s">
        <v>24</v>
      </c>
      <c r="O41" s="6">
        <v>3350000</v>
      </c>
      <c r="P41" s="6">
        <v>3800000</v>
      </c>
      <c r="Q41" s="6">
        <f t="shared" si="0"/>
        <v>450000</v>
      </c>
      <c r="R41" s="8">
        <f t="shared" si="1"/>
        <v>0.13432835820895522</v>
      </c>
      <c r="S41" s="6">
        <v>73096</v>
      </c>
      <c r="T41" s="9">
        <f t="shared" si="7"/>
        <v>76068.800000000003</v>
      </c>
      <c r="U41" s="6">
        <v>86069</v>
      </c>
      <c r="V41" s="9">
        <f t="shared" si="2"/>
        <v>10000.199999999997</v>
      </c>
      <c r="W41" s="8">
        <f t="shared" si="3"/>
        <v>0.13146257072544851</v>
      </c>
      <c r="X41" s="22">
        <f t="shared" si="8"/>
        <v>76068.800000000003</v>
      </c>
      <c r="Y41" s="22">
        <f t="shared" si="9"/>
        <v>86069</v>
      </c>
      <c r="Z41" s="22">
        <f t="shared" si="10"/>
        <v>10000.199999999997</v>
      </c>
      <c r="AA41" s="8">
        <f t="shared" si="11"/>
        <v>0.13146257072544851</v>
      </c>
      <c r="AB41" s="22">
        <f t="shared" si="12"/>
        <v>3873105</v>
      </c>
      <c r="AC41" s="6">
        <v>631</v>
      </c>
      <c r="AD41" s="6">
        <v>1975</v>
      </c>
      <c r="AE41" s="6">
        <f t="shared" si="4"/>
        <v>41</v>
      </c>
      <c r="AF41" s="6" t="s">
        <v>217</v>
      </c>
    </row>
    <row r="42" spans="1:32" x14ac:dyDescent="0.2">
      <c r="A42">
        <v>4</v>
      </c>
      <c r="B42" s="6" t="s">
        <v>153</v>
      </c>
      <c r="C42" s="6" t="s">
        <v>22</v>
      </c>
      <c r="D42" s="6" t="s">
        <v>23</v>
      </c>
      <c r="E42" s="6" t="s">
        <v>2767</v>
      </c>
      <c r="F42" s="6" t="s">
        <v>2772</v>
      </c>
      <c r="G42" s="6">
        <v>75</v>
      </c>
      <c r="H42" s="6">
        <v>84</v>
      </c>
      <c r="I42" s="7">
        <v>42385</v>
      </c>
      <c r="J42" s="7">
        <v>42395</v>
      </c>
      <c r="K42" s="7" t="s">
        <v>2533</v>
      </c>
      <c r="L42" s="17">
        <f t="shared" si="5"/>
        <v>238.19</v>
      </c>
      <c r="M42" s="20">
        <f t="shared" si="6"/>
        <v>1</v>
      </c>
      <c r="N42" s="6" t="s">
        <v>36</v>
      </c>
      <c r="O42" s="6">
        <v>4300000</v>
      </c>
      <c r="P42" s="6">
        <v>4400000</v>
      </c>
      <c r="Q42" s="6">
        <f t="shared" si="0"/>
        <v>100000</v>
      </c>
      <c r="R42" s="8">
        <f t="shared" si="1"/>
        <v>2.3255813953488372E-2</v>
      </c>
      <c r="S42" s="6">
        <v>2972</v>
      </c>
      <c r="T42" s="9">
        <f t="shared" si="7"/>
        <v>57372.959999999999</v>
      </c>
      <c r="U42" s="6">
        <v>58706</v>
      </c>
      <c r="V42" s="9">
        <f t="shared" si="2"/>
        <v>1333.0400000000009</v>
      </c>
      <c r="W42" s="8">
        <f t="shared" si="3"/>
        <v>2.323463875665472E-2</v>
      </c>
      <c r="X42" s="22">
        <f t="shared" si="8"/>
        <v>57372.959999999999</v>
      </c>
      <c r="Y42" s="22">
        <f t="shared" si="9"/>
        <v>58706</v>
      </c>
      <c r="Z42" s="22">
        <f t="shared" si="10"/>
        <v>1333.0400000000009</v>
      </c>
      <c r="AA42" s="8">
        <f t="shared" si="11"/>
        <v>2.323463875665472E-2</v>
      </c>
      <c r="AB42" s="22">
        <f t="shared" si="12"/>
        <v>4402950</v>
      </c>
      <c r="AC42" s="6">
        <v>478</v>
      </c>
      <c r="AD42" s="6">
        <v>1937</v>
      </c>
      <c r="AE42" s="6">
        <f t="shared" si="4"/>
        <v>79</v>
      </c>
      <c r="AF42" s="6" t="s">
        <v>137</v>
      </c>
    </row>
    <row r="43" spans="1:32" x14ac:dyDescent="0.2">
      <c r="A43">
        <v>4</v>
      </c>
      <c r="B43" s="6" t="s">
        <v>1621</v>
      </c>
      <c r="C43" s="6" t="s">
        <v>22</v>
      </c>
      <c r="D43" s="6" t="s">
        <v>23</v>
      </c>
      <c r="E43" s="6" t="s">
        <v>2767</v>
      </c>
      <c r="F43" s="6" t="s">
        <v>2772</v>
      </c>
      <c r="G43" s="6">
        <v>73</v>
      </c>
      <c r="H43" s="6">
        <v>82</v>
      </c>
      <c r="I43" s="7">
        <v>42384</v>
      </c>
      <c r="J43" s="7">
        <v>42395</v>
      </c>
      <c r="K43" s="7" t="s">
        <v>2533</v>
      </c>
      <c r="L43" s="17">
        <f t="shared" si="5"/>
        <v>238.19</v>
      </c>
      <c r="M43" s="20">
        <f t="shared" si="6"/>
        <v>1</v>
      </c>
      <c r="N43" s="6" t="s">
        <v>24</v>
      </c>
      <c r="O43" s="6">
        <v>4750000</v>
      </c>
      <c r="P43" s="6">
        <v>4750000</v>
      </c>
      <c r="Q43" s="6">
        <f t="shared" si="0"/>
        <v>0</v>
      </c>
      <c r="R43" s="8">
        <f t="shared" si="1"/>
        <v>0</v>
      </c>
      <c r="S43" s="6">
        <v>42669</v>
      </c>
      <c r="T43" s="9">
        <f t="shared" si="7"/>
        <v>65653</v>
      </c>
      <c r="U43" s="6">
        <v>65653</v>
      </c>
      <c r="V43" s="9">
        <f t="shared" si="2"/>
        <v>0</v>
      </c>
      <c r="W43" s="8">
        <f t="shared" si="3"/>
        <v>0</v>
      </c>
      <c r="X43" s="22">
        <f t="shared" si="8"/>
        <v>65653</v>
      </c>
      <c r="Y43" s="22">
        <f t="shared" si="9"/>
        <v>65653</v>
      </c>
      <c r="Z43" s="22">
        <f t="shared" si="10"/>
        <v>0</v>
      </c>
      <c r="AA43" s="8">
        <f t="shared" si="11"/>
        <v>0</v>
      </c>
      <c r="AB43" s="22">
        <f t="shared" si="12"/>
        <v>4792669</v>
      </c>
      <c r="AC43" s="6">
        <v>13</v>
      </c>
      <c r="AD43" s="6">
        <v>1937</v>
      </c>
      <c r="AE43" s="6">
        <f t="shared" si="4"/>
        <v>79</v>
      </c>
      <c r="AF43" s="6" t="s">
        <v>532</v>
      </c>
    </row>
    <row r="44" spans="1:32" x14ac:dyDescent="0.2">
      <c r="A44">
        <v>4</v>
      </c>
      <c r="B44" s="6" t="s">
        <v>2247</v>
      </c>
      <c r="C44" s="6" t="s">
        <v>22</v>
      </c>
      <c r="D44" s="6" t="s">
        <v>23</v>
      </c>
      <c r="E44" s="6" t="s">
        <v>2767</v>
      </c>
      <c r="F44" s="6" t="s">
        <v>2772</v>
      </c>
      <c r="G44" s="6">
        <v>106</v>
      </c>
      <c r="H44" s="6">
        <v>116</v>
      </c>
      <c r="I44" s="7">
        <v>42377</v>
      </c>
      <c r="J44" s="7">
        <v>42395</v>
      </c>
      <c r="K44" s="7" t="s">
        <v>2533</v>
      </c>
      <c r="L44" s="17">
        <f t="shared" si="5"/>
        <v>238.19</v>
      </c>
      <c r="M44" s="20">
        <f t="shared" si="6"/>
        <v>1</v>
      </c>
      <c r="N44" s="6" t="s">
        <v>264</v>
      </c>
      <c r="O44" s="6">
        <v>6290000</v>
      </c>
      <c r="P44" s="6">
        <v>5950000</v>
      </c>
      <c r="Q44" s="6">
        <f t="shared" si="0"/>
        <v>-340000</v>
      </c>
      <c r="R44" s="8">
        <f t="shared" si="1"/>
        <v>-5.4054054054054057E-2</v>
      </c>
      <c r="S44" s="6">
        <v>37300</v>
      </c>
      <c r="T44" s="9">
        <f t="shared" si="7"/>
        <v>59691.509433962266</v>
      </c>
      <c r="U44" s="6">
        <v>56484</v>
      </c>
      <c r="V44" s="9">
        <f t="shared" si="2"/>
        <v>-3207.5094339622665</v>
      </c>
      <c r="W44" s="8">
        <f t="shared" si="3"/>
        <v>-5.3734768384619068E-2</v>
      </c>
      <c r="X44" s="22">
        <f t="shared" si="8"/>
        <v>59691.509433962266</v>
      </c>
      <c r="Y44" s="22">
        <f t="shared" si="9"/>
        <v>56484</v>
      </c>
      <c r="Z44" s="22">
        <f t="shared" si="10"/>
        <v>-3207.5094339622665</v>
      </c>
      <c r="AA44" s="8">
        <f t="shared" si="11"/>
        <v>-5.3734768384619068E-2</v>
      </c>
      <c r="AB44" s="22">
        <f t="shared" si="12"/>
        <v>5987304</v>
      </c>
      <c r="AC44" s="6">
        <v>590</v>
      </c>
      <c r="AD44" s="6">
        <v>1929</v>
      </c>
      <c r="AE44" s="6">
        <f t="shared" si="4"/>
        <v>87</v>
      </c>
      <c r="AF44" s="6" t="s">
        <v>37</v>
      </c>
    </row>
    <row r="45" spans="1:32" x14ac:dyDescent="0.2">
      <c r="A45">
        <v>4</v>
      </c>
      <c r="B45" s="6" t="s">
        <v>2406</v>
      </c>
      <c r="C45" s="6" t="s">
        <v>22</v>
      </c>
      <c r="D45" s="6" t="s">
        <v>23</v>
      </c>
      <c r="E45" s="6" t="s">
        <v>2767</v>
      </c>
      <c r="F45" s="6" t="s">
        <v>2772</v>
      </c>
      <c r="G45" s="6">
        <v>131</v>
      </c>
      <c r="H45" s="6">
        <v>145</v>
      </c>
      <c r="I45" s="7">
        <v>42384</v>
      </c>
      <c r="J45" s="7">
        <v>42395</v>
      </c>
      <c r="K45" s="7" t="s">
        <v>2533</v>
      </c>
      <c r="L45" s="17">
        <f t="shared" si="5"/>
        <v>238.19</v>
      </c>
      <c r="M45" s="20">
        <f t="shared" si="6"/>
        <v>1</v>
      </c>
      <c r="N45" s="6" t="s">
        <v>24</v>
      </c>
      <c r="O45" s="6">
        <v>6700000</v>
      </c>
      <c r="P45" s="6">
        <v>7600000</v>
      </c>
      <c r="Q45" s="6">
        <f t="shared" si="0"/>
        <v>900000</v>
      </c>
      <c r="R45" s="8">
        <f t="shared" si="1"/>
        <v>0.13432835820895522</v>
      </c>
      <c r="S45" s="6">
        <v>28206</v>
      </c>
      <c r="T45" s="9">
        <f t="shared" si="7"/>
        <v>51360.35114503817</v>
      </c>
      <c r="U45" s="6">
        <v>58231</v>
      </c>
      <c r="V45" s="9">
        <f t="shared" si="2"/>
        <v>6870.6488549618298</v>
      </c>
      <c r="W45" s="8">
        <f t="shared" si="3"/>
        <v>0.13377340111167815</v>
      </c>
      <c r="X45" s="22">
        <f t="shared" si="8"/>
        <v>51360.35114503817</v>
      </c>
      <c r="Y45" s="22">
        <f t="shared" si="9"/>
        <v>58231</v>
      </c>
      <c r="Z45" s="22">
        <f t="shared" si="10"/>
        <v>6870.6488549618298</v>
      </c>
      <c r="AA45" s="8">
        <f t="shared" si="11"/>
        <v>0.13377340111167815</v>
      </c>
      <c r="AB45" s="22">
        <f t="shared" si="12"/>
        <v>7628261</v>
      </c>
      <c r="AC45" s="6">
        <v>952</v>
      </c>
      <c r="AD45" s="6">
        <v>1915</v>
      </c>
      <c r="AE45" s="6">
        <f t="shared" si="4"/>
        <v>101</v>
      </c>
      <c r="AF45" s="6" t="s">
        <v>103</v>
      </c>
    </row>
    <row r="46" spans="1:32" x14ac:dyDescent="0.2">
      <c r="A46">
        <v>4</v>
      </c>
      <c r="B46" s="6" t="s">
        <v>1735</v>
      </c>
      <c r="C46" s="6" t="s">
        <v>22</v>
      </c>
      <c r="D46" s="6" t="s">
        <v>23</v>
      </c>
      <c r="E46" s="6" t="s">
        <v>2767</v>
      </c>
      <c r="F46" s="6" t="s">
        <v>2772</v>
      </c>
      <c r="G46" s="6">
        <v>77</v>
      </c>
      <c r="H46" s="6">
        <v>85</v>
      </c>
      <c r="I46" s="7">
        <v>42384</v>
      </c>
      <c r="J46" s="7">
        <v>42395</v>
      </c>
      <c r="K46" s="7" t="s">
        <v>2533</v>
      </c>
      <c r="L46" s="17">
        <f t="shared" si="5"/>
        <v>238.19</v>
      </c>
      <c r="M46" s="20">
        <f t="shared" si="6"/>
        <v>1</v>
      </c>
      <c r="N46" s="6" t="s">
        <v>24</v>
      </c>
      <c r="O46" s="6">
        <v>5600000</v>
      </c>
      <c r="P46" s="6">
        <v>5600000</v>
      </c>
      <c r="Q46" s="6">
        <f t="shared" si="0"/>
        <v>0</v>
      </c>
      <c r="R46" s="8">
        <f t="shared" si="1"/>
        <v>0</v>
      </c>
      <c r="S46" s="6">
        <v>171556</v>
      </c>
      <c r="T46" s="9">
        <f t="shared" si="7"/>
        <v>74955.272727272721</v>
      </c>
      <c r="U46" s="6">
        <v>74955</v>
      </c>
      <c r="V46" s="9">
        <f t="shared" si="2"/>
        <v>-0.27272727272065822</v>
      </c>
      <c r="W46" s="8">
        <f t="shared" si="3"/>
        <v>-3.6385335253596577E-6</v>
      </c>
      <c r="X46" s="22">
        <f t="shared" si="8"/>
        <v>74955.272727272721</v>
      </c>
      <c r="Y46" s="22">
        <f t="shared" si="9"/>
        <v>74955</v>
      </c>
      <c r="Z46" s="22">
        <f t="shared" si="10"/>
        <v>-0.27272727272065822</v>
      </c>
      <c r="AA46" s="8">
        <f t="shared" si="11"/>
        <v>-3.6385335253596577E-6</v>
      </c>
      <c r="AB46" s="22">
        <f t="shared" si="12"/>
        <v>5771535</v>
      </c>
      <c r="AC46" s="10">
        <v>1277</v>
      </c>
      <c r="AD46" s="6">
        <v>1910</v>
      </c>
      <c r="AE46" s="6">
        <f t="shared" si="4"/>
        <v>106</v>
      </c>
      <c r="AF46" s="6" t="s">
        <v>108</v>
      </c>
    </row>
    <row r="47" spans="1:32" x14ac:dyDescent="0.2">
      <c r="A47">
        <v>4</v>
      </c>
      <c r="B47" s="6" t="s">
        <v>1856</v>
      </c>
      <c r="C47" s="6" t="s">
        <v>22</v>
      </c>
      <c r="D47" s="6" t="s">
        <v>23</v>
      </c>
      <c r="E47" s="6" t="s">
        <v>2767</v>
      </c>
      <c r="F47" s="6" t="s">
        <v>2772</v>
      </c>
      <c r="G47" s="6">
        <v>178</v>
      </c>
      <c r="H47" s="6">
        <v>195</v>
      </c>
      <c r="I47" s="7">
        <v>42385</v>
      </c>
      <c r="J47" s="7">
        <v>42395</v>
      </c>
      <c r="K47" s="7" t="s">
        <v>2533</v>
      </c>
      <c r="L47" s="17">
        <f t="shared" si="5"/>
        <v>238.19</v>
      </c>
      <c r="M47" s="20">
        <f t="shared" si="6"/>
        <v>1</v>
      </c>
      <c r="N47" s="6" t="s">
        <v>36</v>
      </c>
      <c r="O47" s="6">
        <v>9100000</v>
      </c>
      <c r="P47" s="6">
        <v>9050000</v>
      </c>
      <c r="Q47" s="6">
        <f t="shared" si="0"/>
        <v>-50000</v>
      </c>
      <c r="R47" s="8">
        <f t="shared" si="1"/>
        <v>-5.4945054945054949E-3</v>
      </c>
      <c r="S47" s="6">
        <v>58197</v>
      </c>
      <c r="T47" s="9">
        <f t="shared" si="7"/>
        <v>51450.544943820227</v>
      </c>
      <c r="U47" s="6">
        <v>51170</v>
      </c>
      <c r="V47" s="9">
        <f t="shared" si="2"/>
        <v>-280.54494382022676</v>
      </c>
      <c r="W47" s="8">
        <f t="shared" si="3"/>
        <v>-5.4527108338028067E-3</v>
      </c>
      <c r="X47" s="22">
        <f t="shared" si="8"/>
        <v>51450.544943820227</v>
      </c>
      <c r="Y47" s="22">
        <f t="shared" si="9"/>
        <v>51170</v>
      </c>
      <c r="Z47" s="22">
        <f t="shared" si="10"/>
        <v>-280.54494382022676</v>
      </c>
      <c r="AA47" s="8">
        <f t="shared" si="11"/>
        <v>-5.4527108338028067E-3</v>
      </c>
      <c r="AB47" s="22">
        <f t="shared" si="12"/>
        <v>9108260</v>
      </c>
      <c r="AC47" s="6">
        <v>616</v>
      </c>
      <c r="AD47" s="6">
        <v>1905</v>
      </c>
      <c r="AE47" s="6">
        <f t="shared" si="4"/>
        <v>111</v>
      </c>
      <c r="AF47" s="6" t="s">
        <v>61</v>
      </c>
    </row>
    <row r="48" spans="1:32" x14ac:dyDescent="0.2">
      <c r="A48">
        <v>4</v>
      </c>
      <c r="B48" s="6" t="s">
        <v>323</v>
      </c>
      <c r="C48" s="6" t="s">
        <v>22</v>
      </c>
      <c r="D48" s="6" t="s">
        <v>23</v>
      </c>
      <c r="E48" s="6" t="s">
        <v>2767</v>
      </c>
      <c r="F48" s="6" t="s">
        <v>2772</v>
      </c>
      <c r="G48" s="6">
        <v>68</v>
      </c>
      <c r="H48" s="6">
        <v>75</v>
      </c>
      <c r="I48" s="7">
        <v>42384</v>
      </c>
      <c r="J48" s="7">
        <v>42395</v>
      </c>
      <c r="K48" s="7" t="s">
        <v>2533</v>
      </c>
      <c r="L48" s="17">
        <f t="shared" si="5"/>
        <v>238.19</v>
      </c>
      <c r="M48" s="20">
        <f t="shared" si="6"/>
        <v>1</v>
      </c>
      <c r="N48" s="6" t="s">
        <v>24</v>
      </c>
      <c r="O48" s="6">
        <v>4450000</v>
      </c>
      <c r="P48" s="6">
        <v>4850000</v>
      </c>
      <c r="Q48" s="6">
        <f t="shared" si="0"/>
        <v>400000</v>
      </c>
      <c r="R48" s="8">
        <f t="shared" si="1"/>
        <v>8.98876404494382E-2</v>
      </c>
      <c r="S48" s="6"/>
      <c r="T48" s="9">
        <f t="shared" si="7"/>
        <v>65441.176470588238</v>
      </c>
      <c r="U48" s="6">
        <v>71324</v>
      </c>
      <c r="V48" s="9">
        <f t="shared" si="2"/>
        <v>5882.8235294117621</v>
      </c>
      <c r="W48" s="8">
        <f t="shared" si="3"/>
        <v>8.9894831460674118E-2</v>
      </c>
      <c r="X48" s="22">
        <f t="shared" si="8"/>
        <v>65441.176470588238</v>
      </c>
      <c r="Y48" s="22">
        <f t="shared" si="9"/>
        <v>71324</v>
      </c>
      <c r="Z48" s="22">
        <f t="shared" si="10"/>
        <v>5882.8235294117621</v>
      </c>
      <c r="AA48" s="8">
        <f t="shared" si="11"/>
        <v>8.9894831460674118E-2</v>
      </c>
      <c r="AB48" s="22">
        <f t="shared" si="12"/>
        <v>4850032</v>
      </c>
      <c r="AC48" s="6">
        <v>681</v>
      </c>
      <c r="AD48" s="6">
        <v>1904</v>
      </c>
      <c r="AE48" s="6">
        <f t="shared" si="4"/>
        <v>112</v>
      </c>
      <c r="AF48" s="6" t="s">
        <v>67</v>
      </c>
    </row>
    <row r="49" spans="1:32" x14ac:dyDescent="0.2">
      <c r="A49">
        <v>4</v>
      </c>
      <c r="B49" s="6" t="s">
        <v>1032</v>
      </c>
      <c r="C49" s="6" t="s">
        <v>22</v>
      </c>
      <c r="D49" s="6" t="s">
        <v>23</v>
      </c>
      <c r="E49" s="6" t="s">
        <v>2767</v>
      </c>
      <c r="F49" s="6" t="s">
        <v>2772</v>
      </c>
      <c r="G49" s="6">
        <v>57</v>
      </c>
      <c r="H49" s="6">
        <v>70</v>
      </c>
      <c r="I49" s="7">
        <v>42384</v>
      </c>
      <c r="J49" s="7">
        <v>42395</v>
      </c>
      <c r="K49" s="7" t="s">
        <v>2533</v>
      </c>
      <c r="L49" s="17">
        <f t="shared" si="5"/>
        <v>238.19</v>
      </c>
      <c r="M49" s="20">
        <f t="shared" si="6"/>
        <v>1</v>
      </c>
      <c r="N49" s="6" t="s">
        <v>24</v>
      </c>
      <c r="O49" s="6">
        <v>3690000</v>
      </c>
      <c r="P49" s="6">
        <v>4180000</v>
      </c>
      <c r="Q49" s="6">
        <f t="shared" si="0"/>
        <v>490000</v>
      </c>
      <c r="R49" s="8">
        <f t="shared" si="1"/>
        <v>0.13279132791327913</v>
      </c>
      <c r="S49" s="6"/>
      <c r="T49" s="9">
        <f t="shared" si="7"/>
        <v>64736.84210526316</v>
      </c>
      <c r="U49" s="6">
        <v>73333</v>
      </c>
      <c r="V49" s="9">
        <f t="shared" si="2"/>
        <v>8596.1578947368398</v>
      </c>
      <c r="W49" s="8">
        <f t="shared" si="3"/>
        <v>0.13278617886178859</v>
      </c>
      <c r="X49" s="22">
        <f t="shared" si="8"/>
        <v>64736.84210526316</v>
      </c>
      <c r="Y49" s="22">
        <f t="shared" si="9"/>
        <v>73333</v>
      </c>
      <c r="Z49" s="22">
        <f t="shared" si="10"/>
        <v>8596.1578947368398</v>
      </c>
      <c r="AA49" s="8">
        <f t="shared" si="11"/>
        <v>0.13278617886178859</v>
      </c>
      <c r="AB49" s="22">
        <f t="shared" si="12"/>
        <v>4179981</v>
      </c>
      <c r="AC49" s="6">
        <v>569</v>
      </c>
      <c r="AD49" s="6">
        <v>1901</v>
      </c>
      <c r="AE49" s="6">
        <f t="shared" si="4"/>
        <v>115</v>
      </c>
      <c r="AF49" s="6" t="s">
        <v>37</v>
      </c>
    </row>
    <row r="50" spans="1:32" x14ac:dyDescent="0.2">
      <c r="A50">
        <v>4</v>
      </c>
      <c r="B50" s="6" t="s">
        <v>2074</v>
      </c>
      <c r="C50" s="6" t="s">
        <v>22</v>
      </c>
      <c r="D50" s="6" t="s">
        <v>23</v>
      </c>
      <c r="E50" s="6" t="s">
        <v>2767</v>
      </c>
      <c r="F50" s="6" t="s">
        <v>2772</v>
      </c>
      <c r="G50" s="6">
        <v>92</v>
      </c>
      <c r="H50" s="6">
        <v>100</v>
      </c>
      <c r="I50" s="7">
        <v>42384</v>
      </c>
      <c r="J50" s="7">
        <v>42395</v>
      </c>
      <c r="K50" s="7" t="s">
        <v>2533</v>
      </c>
      <c r="L50" s="17">
        <f t="shared" si="5"/>
        <v>238.19</v>
      </c>
      <c r="M50" s="20">
        <f t="shared" si="6"/>
        <v>1</v>
      </c>
      <c r="N50" s="6" t="s">
        <v>24</v>
      </c>
      <c r="O50" s="6">
        <v>5600000</v>
      </c>
      <c r="P50" s="6">
        <v>5275000</v>
      </c>
      <c r="Q50" s="6">
        <f t="shared" si="0"/>
        <v>-325000</v>
      </c>
      <c r="R50" s="8">
        <f t="shared" si="1"/>
        <v>-5.8035714285714288E-2</v>
      </c>
      <c r="S50" s="6">
        <v>152636</v>
      </c>
      <c r="T50" s="9">
        <f t="shared" si="7"/>
        <v>62528.65217391304</v>
      </c>
      <c r="U50" s="6">
        <v>58996</v>
      </c>
      <c r="V50" s="9">
        <f t="shared" si="2"/>
        <v>-3532.6521739130403</v>
      </c>
      <c r="W50" s="8">
        <f t="shared" si="3"/>
        <v>-5.6496534805956733E-2</v>
      </c>
      <c r="X50" s="22">
        <f t="shared" si="8"/>
        <v>62528.65217391304</v>
      </c>
      <c r="Y50" s="22">
        <f t="shared" si="9"/>
        <v>58996</v>
      </c>
      <c r="Z50" s="22">
        <f t="shared" si="10"/>
        <v>-3532.6521739130403</v>
      </c>
      <c r="AA50" s="8">
        <f t="shared" si="11"/>
        <v>-5.6496534805956733E-2</v>
      </c>
      <c r="AB50" s="22">
        <f t="shared" si="12"/>
        <v>5427632</v>
      </c>
      <c r="AC50" s="6">
        <v>454</v>
      </c>
      <c r="AD50" s="6">
        <v>1894</v>
      </c>
      <c r="AE50" s="6">
        <f t="shared" si="4"/>
        <v>122</v>
      </c>
      <c r="AF50" s="6" t="s">
        <v>213</v>
      </c>
    </row>
    <row r="51" spans="1:32" x14ac:dyDescent="0.2">
      <c r="A51">
        <v>4</v>
      </c>
      <c r="B51" s="6" t="s">
        <v>2433</v>
      </c>
      <c r="C51" s="6" t="s">
        <v>22</v>
      </c>
      <c r="D51" s="6" t="s">
        <v>23</v>
      </c>
      <c r="E51" s="6" t="s">
        <v>2767</v>
      </c>
      <c r="F51" s="6" t="s">
        <v>2772</v>
      </c>
      <c r="G51" s="6">
        <v>133</v>
      </c>
      <c r="H51" s="6">
        <v>150</v>
      </c>
      <c r="I51" s="7">
        <v>42384</v>
      </c>
      <c r="J51" s="7">
        <v>42395</v>
      </c>
      <c r="K51" s="7" t="s">
        <v>2533</v>
      </c>
      <c r="L51" s="17">
        <f t="shared" si="5"/>
        <v>238.19</v>
      </c>
      <c r="M51" s="20">
        <f t="shared" si="6"/>
        <v>1</v>
      </c>
      <c r="N51" s="6" t="s">
        <v>24</v>
      </c>
      <c r="O51" s="6">
        <v>12800000</v>
      </c>
      <c r="P51" s="6">
        <v>13500000</v>
      </c>
      <c r="Q51" s="6">
        <f t="shared" si="0"/>
        <v>700000</v>
      </c>
      <c r="R51" s="8">
        <f t="shared" si="1"/>
        <v>5.46875E-2</v>
      </c>
      <c r="S51" s="6"/>
      <c r="T51" s="9">
        <f t="shared" si="7"/>
        <v>96240.601503759404</v>
      </c>
      <c r="U51" s="6">
        <v>101504</v>
      </c>
      <c r="V51" s="9">
        <f t="shared" si="2"/>
        <v>5263.3984962405957</v>
      </c>
      <c r="W51" s="8">
        <f t="shared" si="3"/>
        <v>5.4689999999999933E-2</v>
      </c>
      <c r="X51" s="22">
        <f t="shared" si="8"/>
        <v>96240.601503759404</v>
      </c>
      <c r="Y51" s="22">
        <f t="shared" si="9"/>
        <v>101504</v>
      </c>
      <c r="Z51" s="22">
        <f t="shared" si="10"/>
        <v>5263.3984962405957</v>
      </c>
      <c r="AA51" s="8">
        <f t="shared" si="11"/>
        <v>5.4689999999999933E-2</v>
      </c>
      <c r="AB51" s="22">
        <f t="shared" si="12"/>
        <v>13500032</v>
      </c>
      <c r="AC51" s="10">
        <v>1502</v>
      </c>
      <c r="AD51" s="6">
        <v>1892</v>
      </c>
      <c r="AE51" s="6">
        <f t="shared" si="4"/>
        <v>124</v>
      </c>
      <c r="AF51" s="6" t="s">
        <v>67</v>
      </c>
    </row>
    <row r="52" spans="1:32" x14ac:dyDescent="0.2">
      <c r="A52">
        <v>4</v>
      </c>
      <c r="B52" s="6" t="s">
        <v>1031</v>
      </c>
      <c r="C52" s="6" t="s">
        <v>22</v>
      </c>
      <c r="D52" s="6" t="s">
        <v>23</v>
      </c>
      <c r="E52" s="6" t="s">
        <v>2767</v>
      </c>
      <c r="F52" s="6" t="s">
        <v>2772</v>
      </c>
      <c r="G52" s="6">
        <v>57</v>
      </c>
      <c r="H52" s="6">
        <v>66</v>
      </c>
      <c r="I52" s="7">
        <v>42385</v>
      </c>
      <c r="J52" s="7">
        <v>42395</v>
      </c>
      <c r="K52" s="7" t="s">
        <v>2533</v>
      </c>
      <c r="L52" s="17">
        <f t="shared" si="5"/>
        <v>238.19</v>
      </c>
      <c r="M52" s="20">
        <f t="shared" si="6"/>
        <v>1</v>
      </c>
      <c r="N52" s="6" t="s">
        <v>36</v>
      </c>
      <c r="O52" s="6">
        <v>3590000</v>
      </c>
      <c r="P52" s="6">
        <v>3850000</v>
      </c>
      <c r="Q52" s="6">
        <f t="shared" si="0"/>
        <v>260000</v>
      </c>
      <c r="R52" s="8">
        <f t="shared" si="1"/>
        <v>7.2423398328690811E-2</v>
      </c>
      <c r="S52" s="6">
        <v>22541</v>
      </c>
      <c r="T52" s="9">
        <f t="shared" si="7"/>
        <v>63377.912280701756</v>
      </c>
      <c r="U52" s="6">
        <v>67939</v>
      </c>
      <c r="V52" s="9">
        <f t="shared" si="2"/>
        <v>4561.0877192982443</v>
      </c>
      <c r="W52" s="8">
        <f t="shared" si="3"/>
        <v>7.1966518857502215E-2</v>
      </c>
      <c r="X52" s="22">
        <f t="shared" si="8"/>
        <v>63377.912280701756</v>
      </c>
      <c r="Y52" s="22">
        <f t="shared" si="9"/>
        <v>67939</v>
      </c>
      <c r="Z52" s="22">
        <f t="shared" si="10"/>
        <v>4561.0877192982443</v>
      </c>
      <c r="AA52" s="8">
        <f t="shared" si="11"/>
        <v>7.1966518857502215E-2</v>
      </c>
      <c r="AB52" s="22">
        <f t="shared" si="12"/>
        <v>3872523</v>
      </c>
      <c r="AC52" s="6">
        <v>380</v>
      </c>
      <c r="AD52" s="6">
        <v>1877</v>
      </c>
      <c r="AE52" s="6">
        <f t="shared" si="4"/>
        <v>139</v>
      </c>
      <c r="AF52" s="6" t="s">
        <v>27</v>
      </c>
    </row>
    <row r="53" spans="1:32" x14ac:dyDescent="0.2">
      <c r="A53">
        <v>4</v>
      </c>
      <c r="B53" s="6" t="s">
        <v>355</v>
      </c>
      <c r="C53" s="6" t="s">
        <v>22</v>
      </c>
      <c r="D53" s="6" t="s">
        <v>23</v>
      </c>
      <c r="E53" s="6" t="s">
        <v>2767</v>
      </c>
      <c r="F53" s="6" t="s">
        <v>2772</v>
      </c>
      <c r="G53" s="6">
        <v>39</v>
      </c>
      <c r="H53" s="6">
        <v>45</v>
      </c>
      <c r="I53" s="7">
        <v>42383</v>
      </c>
      <c r="J53" s="7">
        <v>42396</v>
      </c>
      <c r="K53" s="7" t="s">
        <v>2533</v>
      </c>
      <c r="L53" s="17">
        <f t="shared" si="5"/>
        <v>238.19</v>
      </c>
      <c r="M53" s="20">
        <f t="shared" si="6"/>
        <v>1</v>
      </c>
      <c r="N53" s="6" t="s">
        <v>57</v>
      </c>
      <c r="O53" s="6">
        <v>3000000</v>
      </c>
      <c r="P53" s="6">
        <v>3200000</v>
      </c>
      <c r="Q53" s="6">
        <f t="shared" si="0"/>
        <v>200000</v>
      </c>
      <c r="R53" s="8">
        <f t="shared" si="1"/>
        <v>6.6666666666666666E-2</v>
      </c>
      <c r="S53" s="6">
        <v>2953</v>
      </c>
      <c r="T53" s="9">
        <f t="shared" si="7"/>
        <v>76998.794871794875</v>
      </c>
      <c r="U53" s="6">
        <v>82127</v>
      </c>
      <c r="V53" s="9">
        <f t="shared" si="2"/>
        <v>5128.2051282051252</v>
      </c>
      <c r="W53" s="8">
        <f t="shared" si="3"/>
        <v>6.6601108975065507E-2</v>
      </c>
      <c r="X53" s="22">
        <f t="shared" si="8"/>
        <v>76998.794871794875</v>
      </c>
      <c r="Y53" s="22">
        <f t="shared" si="9"/>
        <v>82127</v>
      </c>
      <c r="Z53" s="22">
        <f t="shared" si="10"/>
        <v>5128.2051282051252</v>
      </c>
      <c r="AA53" s="8">
        <f t="shared" si="11"/>
        <v>6.6601108975065507E-2</v>
      </c>
      <c r="AB53" s="22">
        <f t="shared" si="12"/>
        <v>3202953</v>
      </c>
      <c r="AC53" s="6">
        <v>788</v>
      </c>
      <c r="AD53" s="6">
        <v>1904</v>
      </c>
      <c r="AE53" s="6">
        <f t="shared" si="4"/>
        <v>112</v>
      </c>
      <c r="AF53" s="6" t="s">
        <v>133</v>
      </c>
    </row>
    <row r="54" spans="1:32" x14ac:dyDescent="0.2">
      <c r="A54">
        <v>4</v>
      </c>
      <c r="B54" s="6" t="s">
        <v>1135</v>
      </c>
      <c r="C54" s="6" t="s">
        <v>22</v>
      </c>
      <c r="D54" s="6" t="s">
        <v>23</v>
      </c>
      <c r="E54" s="6" t="s">
        <v>2767</v>
      </c>
      <c r="F54" s="6" t="s">
        <v>2772</v>
      </c>
      <c r="G54" s="6">
        <v>60</v>
      </c>
      <c r="H54" s="6">
        <v>70</v>
      </c>
      <c r="I54" s="7">
        <v>42380</v>
      </c>
      <c r="J54" s="7">
        <v>42397</v>
      </c>
      <c r="K54" s="7" t="s">
        <v>2533</v>
      </c>
      <c r="L54" s="17">
        <f t="shared" si="5"/>
        <v>238.19</v>
      </c>
      <c r="M54" s="20">
        <f t="shared" si="6"/>
        <v>1</v>
      </c>
      <c r="N54" s="6" t="s">
        <v>242</v>
      </c>
      <c r="O54" s="6">
        <v>3650000</v>
      </c>
      <c r="P54" s="6">
        <v>3750000</v>
      </c>
      <c r="Q54" s="6">
        <f t="shared" si="0"/>
        <v>100000</v>
      </c>
      <c r="R54" s="8">
        <f t="shared" si="1"/>
        <v>2.7397260273972601E-2</v>
      </c>
      <c r="S54" s="6">
        <v>949</v>
      </c>
      <c r="T54" s="9">
        <f t="shared" si="7"/>
        <v>60849.15</v>
      </c>
      <c r="U54" s="6">
        <v>62516</v>
      </c>
      <c r="V54" s="9">
        <f t="shared" si="2"/>
        <v>1666.8499999999985</v>
      </c>
      <c r="W54" s="8">
        <f t="shared" si="3"/>
        <v>2.7393151753146897E-2</v>
      </c>
      <c r="X54" s="22">
        <f t="shared" si="8"/>
        <v>60849.15</v>
      </c>
      <c r="Y54" s="22">
        <f t="shared" si="9"/>
        <v>62516</v>
      </c>
      <c r="Z54" s="22">
        <f t="shared" si="10"/>
        <v>1666.8499999999985</v>
      </c>
      <c r="AA54" s="8">
        <f t="shared" si="11"/>
        <v>2.7393151753146897E-2</v>
      </c>
      <c r="AB54" s="22">
        <f t="shared" si="12"/>
        <v>3750960</v>
      </c>
      <c r="AC54" s="6">
        <v>599</v>
      </c>
      <c r="AD54" s="6">
        <v>1896</v>
      </c>
      <c r="AE54" s="6">
        <f t="shared" si="4"/>
        <v>120</v>
      </c>
      <c r="AF54" s="6" t="s">
        <v>127</v>
      </c>
    </row>
    <row r="55" spans="1:32" x14ac:dyDescent="0.2">
      <c r="A55">
        <v>4</v>
      </c>
      <c r="B55" s="6" t="s">
        <v>1335</v>
      </c>
      <c r="C55" s="6" t="s">
        <v>22</v>
      </c>
      <c r="D55" s="6" t="s">
        <v>23</v>
      </c>
      <c r="E55" s="6" t="s">
        <v>2767</v>
      </c>
      <c r="F55" s="6" t="s">
        <v>2772</v>
      </c>
      <c r="G55" s="6">
        <v>66</v>
      </c>
      <c r="H55" s="6">
        <v>85</v>
      </c>
      <c r="I55" s="7">
        <v>42385</v>
      </c>
      <c r="J55" s="7">
        <v>42397</v>
      </c>
      <c r="K55" s="7" t="s">
        <v>2533</v>
      </c>
      <c r="L55" s="17">
        <f t="shared" si="5"/>
        <v>238.19</v>
      </c>
      <c r="M55" s="20">
        <f t="shared" si="6"/>
        <v>1</v>
      </c>
      <c r="N55" s="6" t="s">
        <v>32</v>
      </c>
      <c r="O55" s="6">
        <v>3650000</v>
      </c>
      <c r="P55" s="6">
        <v>3800000</v>
      </c>
      <c r="Q55" s="6">
        <f t="shared" si="0"/>
        <v>150000</v>
      </c>
      <c r="R55" s="8">
        <f t="shared" si="1"/>
        <v>4.1095890410958902E-2</v>
      </c>
      <c r="S55" s="6"/>
      <c r="T55" s="9">
        <f t="shared" si="7"/>
        <v>55303.030303030304</v>
      </c>
      <c r="U55" s="6">
        <v>57576</v>
      </c>
      <c r="V55" s="9">
        <f t="shared" si="2"/>
        <v>2272.9696969696961</v>
      </c>
      <c r="W55" s="8">
        <f t="shared" si="3"/>
        <v>4.110027397260272E-2</v>
      </c>
      <c r="X55" s="22">
        <f t="shared" si="8"/>
        <v>55303.030303030304</v>
      </c>
      <c r="Y55" s="22">
        <f t="shared" si="9"/>
        <v>57576</v>
      </c>
      <c r="Z55" s="22">
        <f t="shared" si="10"/>
        <v>2272.9696969696961</v>
      </c>
      <c r="AA55" s="8">
        <f t="shared" si="11"/>
        <v>4.110027397260272E-2</v>
      </c>
      <c r="AB55" s="22">
        <f t="shared" si="12"/>
        <v>3800016</v>
      </c>
      <c r="AC55" s="6">
        <v>853</v>
      </c>
      <c r="AD55" s="6">
        <v>1892</v>
      </c>
      <c r="AE55" s="6">
        <f t="shared" si="4"/>
        <v>124</v>
      </c>
      <c r="AF55" s="6" t="s">
        <v>429</v>
      </c>
    </row>
    <row r="56" spans="1:32" x14ac:dyDescent="0.2">
      <c r="A56">
        <v>4</v>
      </c>
      <c r="B56" s="6" t="s">
        <v>194</v>
      </c>
      <c r="C56" s="6" t="s">
        <v>22</v>
      </c>
      <c r="D56" s="6" t="s">
        <v>23</v>
      </c>
      <c r="E56" s="6" t="s">
        <v>2767</v>
      </c>
      <c r="F56" s="6" t="s">
        <v>2772</v>
      </c>
      <c r="G56" s="6">
        <v>32</v>
      </c>
      <c r="H56" s="6">
        <v>35</v>
      </c>
      <c r="I56" s="7">
        <v>42377</v>
      </c>
      <c r="J56" s="7">
        <v>42398</v>
      </c>
      <c r="K56" s="7" t="s">
        <v>2533</v>
      </c>
      <c r="L56" s="17">
        <f t="shared" si="5"/>
        <v>238.19</v>
      </c>
      <c r="M56" s="20">
        <f t="shared" si="6"/>
        <v>1</v>
      </c>
      <c r="N56" s="6" t="s">
        <v>55</v>
      </c>
      <c r="O56" s="6">
        <v>1990000</v>
      </c>
      <c r="P56" s="6">
        <v>2370000</v>
      </c>
      <c r="Q56" s="6">
        <f t="shared" si="0"/>
        <v>380000</v>
      </c>
      <c r="R56" s="8">
        <f t="shared" si="1"/>
        <v>0.19095477386934673</v>
      </c>
      <c r="S56" s="6">
        <v>36960</v>
      </c>
      <c r="T56" s="9">
        <f t="shared" si="7"/>
        <v>63342.5</v>
      </c>
      <c r="U56" s="6">
        <v>75218</v>
      </c>
      <c r="V56" s="9">
        <f t="shared" si="2"/>
        <v>11875.5</v>
      </c>
      <c r="W56" s="8">
        <f t="shared" si="3"/>
        <v>0.18748075936377628</v>
      </c>
      <c r="X56" s="22">
        <f t="shared" si="8"/>
        <v>63342.5</v>
      </c>
      <c r="Y56" s="22">
        <f t="shared" si="9"/>
        <v>75218</v>
      </c>
      <c r="Z56" s="22">
        <f t="shared" si="10"/>
        <v>11875.5</v>
      </c>
      <c r="AA56" s="8">
        <f t="shared" si="11"/>
        <v>0.18748075936377628</v>
      </c>
      <c r="AB56" s="22">
        <f t="shared" si="12"/>
        <v>2406976</v>
      </c>
      <c r="AC56" s="6">
        <v>832</v>
      </c>
      <c r="AD56" s="6">
        <v>1936</v>
      </c>
      <c r="AE56" s="6">
        <f t="shared" si="4"/>
        <v>80</v>
      </c>
      <c r="AF56" s="6" t="s">
        <v>103</v>
      </c>
    </row>
    <row r="57" spans="1:32" x14ac:dyDescent="0.2">
      <c r="A57">
        <v>5</v>
      </c>
      <c r="B57" s="6" t="s">
        <v>1888</v>
      </c>
      <c r="C57" s="6" t="s">
        <v>22</v>
      </c>
      <c r="D57" s="6" t="s">
        <v>23</v>
      </c>
      <c r="E57" s="6" t="s">
        <v>2767</v>
      </c>
      <c r="F57" s="6" t="s">
        <v>2772</v>
      </c>
      <c r="G57" s="6">
        <v>82</v>
      </c>
      <c r="H57" s="6">
        <v>90</v>
      </c>
      <c r="I57" s="7">
        <v>42391</v>
      </c>
      <c r="J57" s="7">
        <v>42401</v>
      </c>
      <c r="K57" s="7" t="s">
        <v>2534</v>
      </c>
      <c r="L57" s="17">
        <f>IF(K57="Januar",238.19,IF(K57="Februar",240.59,IF(K57="Mars",245.99,IF(K57="April",250.79,IF(K57="Mai",256.52,IF(K57="Juni",259.83,IF(K57="Juli",265.66,IF(K57="August",272.21,IF(K57="September",275.91,IF(K57="Oktober",281.13,IF(K57="November",284.38,IF(K57="Desember",287.34,0))))))))))))</f>
        <v>240.59</v>
      </c>
      <c r="M57" s="20">
        <f t="shared" si="6"/>
        <v>0.99002452304750821</v>
      </c>
      <c r="N57" s="6" t="s">
        <v>36</v>
      </c>
      <c r="O57" s="6">
        <v>5990000</v>
      </c>
      <c r="P57" s="6">
        <v>6400000</v>
      </c>
      <c r="Q57" s="6">
        <f t="shared" si="0"/>
        <v>410000</v>
      </c>
      <c r="R57" s="8">
        <f t="shared" si="1"/>
        <v>6.8447412353923209E-2</v>
      </c>
      <c r="S57" s="6">
        <v>2875</v>
      </c>
      <c r="T57" s="9">
        <f t="shared" si="7"/>
        <v>73083.841463414632</v>
      </c>
      <c r="U57" s="6">
        <v>78084</v>
      </c>
      <c r="V57" s="9">
        <f t="shared" si="2"/>
        <v>5000.158536585368</v>
      </c>
      <c r="W57" s="8">
        <f t="shared" si="3"/>
        <v>6.8416744884550434E-2</v>
      </c>
      <c r="X57" s="22">
        <f t="shared" si="8"/>
        <v>72354.795287296773</v>
      </c>
      <c r="Y57" s="22">
        <f t="shared" si="9"/>
        <v>77305.074857641637</v>
      </c>
      <c r="Z57" s="22">
        <f t="shared" si="10"/>
        <v>4950.2795703448646</v>
      </c>
      <c r="AA57" s="8">
        <f t="shared" si="11"/>
        <v>6.8416744884550559E-2</v>
      </c>
      <c r="AB57" s="22">
        <f t="shared" si="12"/>
        <v>6339016.1383266142</v>
      </c>
      <c r="AC57" s="6">
        <v>483</v>
      </c>
      <c r="AD57" s="6">
        <v>1895</v>
      </c>
      <c r="AE57" s="6">
        <f t="shared" si="4"/>
        <v>121</v>
      </c>
      <c r="AF57" s="6" t="s">
        <v>108</v>
      </c>
    </row>
    <row r="58" spans="1:32" x14ac:dyDescent="0.2">
      <c r="A58">
        <v>5</v>
      </c>
      <c r="B58" s="6" t="s">
        <v>1236</v>
      </c>
      <c r="C58" s="6" t="s">
        <v>22</v>
      </c>
      <c r="D58" s="6" t="s">
        <v>23</v>
      </c>
      <c r="E58" s="6" t="s">
        <v>2767</v>
      </c>
      <c r="F58" s="6" t="s">
        <v>2772</v>
      </c>
      <c r="G58" s="6">
        <v>63</v>
      </c>
      <c r="H58" s="6">
        <v>70</v>
      </c>
      <c r="I58" s="7">
        <v>42392</v>
      </c>
      <c r="J58" s="7">
        <v>42402</v>
      </c>
      <c r="K58" s="7" t="s">
        <v>2534</v>
      </c>
      <c r="L58" s="17">
        <f t="shared" ref="L58:L120" si="13">IF(K58="Januar",238.19,IF(K58="Februar",240.59,IF(K58="Mars",245.99,IF(K58="April",250.79,IF(K58="Mai",256.52,IF(K58="Juni",259.83,IF(K58="Juli",265.66,IF(K58="August",272.21,IF(K58="September",275.91,IF(K58="Oktober",281.13,IF(K58="November",284.38,IF(K58="Desember",287.34,0))))))))))))</f>
        <v>240.59</v>
      </c>
      <c r="M58" s="20">
        <f>$L$2/L58</f>
        <v>0.99002452304750821</v>
      </c>
      <c r="N58" s="6" t="s">
        <v>36</v>
      </c>
      <c r="O58" s="6">
        <v>4000000</v>
      </c>
      <c r="P58" s="6">
        <v>3850000</v>
      </c>
      <c r="Q58" s="6">
        <f t="shared" si="0"/>
        <v>-150000</v>
      </c>
      <c r="R58" s="8">
        <f t="shared" si="1"/>
        <v>-3.7499999999999999E-2</v>
      </c>
      <c r="S58" s="6"/>
      <c r="T58" s="9">
        <f t="shared" si="7"/>
        <v>63492.063492063491</v>
      </c>
      <c r="U58" s="6">
        <v>61111</v>
      </c>
      <c r="V58" s="9">
        <f t="shared" si="2"/>
        <v>-2381.0634920634911</v>
      </c>
      <c r="W58" s="8">
        <f t="shared" si="3"/>
        <v>-3.7501749999999986E-2</v>
      </c>
      <c r="X58" s="22">
        <f t="shared" si="8"/>
        <v>62858.699876032268</v>
      </c>
      <c r="Y58" s="22">
        <f t="shared" si="9"/>
        <v>60501.388627956272</v>
      </c>
      <c r="Z58" s="22">
        <f t="shared" si="10"/>
        <v>-2357.3112480759955</v>
      </c>
      <c r="AA58" s="8">
        <f t="shared" si="11"/>
        <v>-3.7501750000000042E-2</v>
      </c>
      <c r="AB58" s="22">
        <f t="shared" si="12"/>
        <v>3811587.4835612453</v>
      </c>
      <c r="AC58" s="10">
        <v>4844</v>
      </c>
      <c r="AD58" s="6">
        <v>1955</v>
      </c>
      <c r="AE58" s="6">
        <f t="shared" si="4"/>
        <v>61</v>
      </c>
      <c r="AF58" s="6" t="s">
        <v>75</v>
      </c>
    </row>
    <row r="59" spans="1:32" x14ac:dyDescent="0.2">
      <c r="A59">
        <v>5</v>
      </c>
      <c r="B59" s="6" t="s">
        <v>468</v>
      </c>
      <c r="C59" s="6" t="s">
        <v>22</v>
      </c>
      <c r="D59" s="6" t="s">
        <v>23</v>
      </c>
      <c r="E59" s="6" t="s">
        <v>2767</v>
      </c>
      <c r="F59" s="6" t="s">
        <v>2772</v>
      </c>
      <c r="G59" s="6">
        <v>43</v>
      </c>
      <c r="H59" s="6">
        <v>47</v>
      </c>
      <c r="I59" s="7">
        <v>42391</v>
      </c>
      <c r="J59" s="7">
        <v>42402</v>
      </c>
      <c r="K59" s="7" t="s">
        <v>2534</v>
      </c>
      <c r="L59" s="17">
        <f t="shared" si="13"/>
        <v>240.59</v>
      </c>
      <c r="M59" s="20">
        <f t="shared" ref="M59:M121" si="14">$L$2/L59</f>
        <v>0.99002452304750821</v>
      </c>
      <c r="N59" s="6" t="s">
        <v>24</v>
      </c>
      <c r="O59" s="6">
        <v>2650000</v>
      </c>
      <c r="P59" s="6">
        <v>2900000</v>
      </c>
      <c r="Q59" s="6">
        <f t="shared" si="0"/>
        <v>250000</v>
      </c>
      <c r="R59" s="8">
        <f t="shared" si="1"/>
        <v>9.4339622641509441E-2</v>
      </c>
      <c r="S59" s="6">
        <v>52319</v>
      </c>
      <c r="T59" s="9">
        <f t="shared" si="7"/>
        <v>62844.627906976741</v>
      </c>
      <c r="U59" s="6">
        <v>68659</v>
      </c>
      <c r="V59" s="9">
        <f t="shared" si="2"/>
        <v>5814.3720930232594</v>
      </c>
      <c r="W59" s="8">
        <f t="shared" si="3"/>
        <v>9.2519795035301222E-2</v>
      </c>
      <c r="X59" s="22">
        <f t="shared" si="8"/>
        <v>62217.72276970277</v>
      </c>
      <c r="Y59" s="22">
        <f t="shared" si="9"/>
        <v>67974.093727918866</v>
      </c>
      <c r="Z59" s="22">
        <f t="shared" si="10"/>
        <v>5756.3709582160955</v>
      </c>
      <c r="AA59" s="8">
        <f t="shared" si="11"/>
        <v>9.251979503530125E-2</v>
      </c>
      <c r="AB59" s="22">
        <f t="shared" si="12"/>
        <v>2922886.030300511</v>
      </c>
      <c r="AC59" s="10">
        <v>4527</v>
      </c>
      <c r="AD59" s="6">
        <v>1955</v>
      </c>
      <c r="AE59" s="6">
        <f t="shared" si="4"/>
        <v>61</v>
      </c>
      <c r="AF59" s="6" t="s">
        <v>469</v>
      </c>
    </row>
    <row r="60" spans="1:32" x14ac:dyDescent="0.2">
      <c r="A60">
        <v>5</v>
      </c>
      <c r="B60" s="6" t="s">
        <v>323</v>
      </c>
      <c r="C60" s="6" t="s">
        <v>22</v>
      </c>
      <c r="D60" s="6" t="s">
        <v>23</v>
      </c>
      <c r="E60" s="6" t="s">
        <v>2767</v>
      </c>
      <c r="F60" s="6" t="s">
        <v>2772</v>
      </c>
      <c r="G60" s="6">
        <v>55</v>
      </c>
      <c r="H60" s="6">
        <v>60</v>
      </c>
      <c r="I60" s="7">
        <v>42391</v>
      </c>
      <c r="J60" s="7">
        <v>42402</v>
      </c>
      <c r="K60" s="7" t="s">
        <v>2534</v>
      </c>
      <c r="L60" s="17">
        <f t="shared" si="13"/>
        <v>240.59</v>
      </c>
      <c r="M60" s="20">
        <f t="shared" si="14"/>
        <v>0.99002452304750821</v>
      </c>
      <c r="N60" s="6" t="s">
        <v>24</v>
      </c>
      <c r="O60" s="6">
        <v>3500000</v>
      </c>
      <c r="P60" s="6">
        <v>4180000</v>
      </c>
      <c r="Q60" s="6">
        <f t="shared" si="0"/>
        <v>680000</v>
      </c>
      <c r="R60" s="8">
        <f t="shared" si="1"/>
        <v>0.19428571428571428</v>
      </c>
      <c r="S60" s="6"/>
      <c r="T60" s="9">
        <f t="shared" si="7"/>
        <v>63636.36363636364</v>
      </c>
      <c r="U60" s="6">
        <v>76000</v>
      </c>
      <c r="V60" s="9">
        <f t="shared" si="2"/>
        <v>12363.63636363636</v>
      </c>
      <c r="W60" s="8">
        <f t="shared" si="3"/>
        <v>0.19428571428571423</v>
      </c>
      <c r="X60" s="22">
        <f t="shared" si="8"/>
        <v>63001.560557568708</v>
      </c>
      <c r="Y60" s="22">
        <f t="shared" si="9"/>
        <v>75241.863751610625</v>
      </c>
      <c r="Z60" s="22">
        <f t="shared" si="10"/>
        <v>12240.303194041917</v>
      </c>
      <c r="AA60" s="8">
        <f t="shared" si="11"/>
        <v>0.19428571428571423</v>
      </c>
      <c r="AB60" s="22">
        <f t="shared" si="12"/>
        <v>4138302.5063385842</v>
      </c>
      <c r="AC60" s="6">
        <v>681</v>
      </c>
      <c r="AD60" s="6">
        <v>1904</v>
      </c>
      <c r="AE60" s="6">
        <f t="shared" si="4"/>
        <v>112</v>
      </c>
      <c r="AF60" s="6" t="s">
        <v>37</v>
      </c>
    </row>
    <row r="61" spans="1:32" x14ac:dyDescent="0.2">
      <c r="A61">
        <v>5</v>
      </c>
      <c r="B61" s="6" t="s">
        <v>2434</v>
      </c>
      <c r="C61" s="6" t="s">
        <v>22</v>
      </c>
      <c r="D61" s="6" t="s">
        <v>23</v>
      </c>
      <c r="E61" s="6" t="s">
        <v>2767</v>
      </c>
      <c r="F61" s="6" t="s">
        <v>2772</v>
      </c>
      <c r="G61" s="6">
        <v>133</v>
      </c>
      <c r="H61" s="6">
        <v>166</v>
      </c>
      <c r="I61" s="7">
        <v>42392</v>
      </c>
      <c r="J61" s="7">
        <v>42402</v>
      </c>
      <c r="K61" s="7" t="s">
        <v>2534</v>
      </c>
      <c r="L61" s="17">
        <f t="shared" si="13"/>
        <v>240.59</v>
      </c>
      <c r="M61" s="20">
        <f t="shared" si="14"/>
        <v>0.99002452304750821</v>
      </c>
      <c r="N61" s="6" t="s">
        <v>36</v>
      </c>
      <c r="O61" s="6">
        <v>8200000</v>
      </c>
      <c r="P61" s="6">
        <v>8200000</v>
      </c>
      <c r="Q61" s="6">
        <f t="shared" si="0"/>
        <v>0</v>
      </c>
      <c r="R61" s="8">
        <f t="shared" si="1"/>
        <v>0</v>
      </c>
      <c r="S61" s="6"/>
      <c r="T61" s="9">
        <f t="shared" si="7"/>
        <v>61654.135338345863</v>
      </c>
      <c r="U61" s="6">
        <v>61654</v>
      </c>
      <c r="V61" s="9">
        <f t="shared" si="2"/>
        <v>-0.13533834586269222</v>
      </c>
      <c r="W61" s="8">
        <f t="shared" si="3"/>
        <v>-2.1951219511875692E-6</v>
      </c>
      <c r="X61" s="22">
        <f t="shared" si="8"/>
        <v>61039.105932252387</v>
      </c>
      <c r="Y61" s="22">
        <f t="shared" si="9"/>
        <v>61038.971943971068</v>
      </c>
      <c r="Z61" s="22">
        <f t="shared" si="10"/>
        <v>-0.13398828131903429</v>
      </c>
      <c r="AA61" s="8">
        <f t="shared" si="11"/>
        <v>-2.1951219512905146E-6</v>
      </c>
      <c r="AB61" s="22">
        <f t="shared" si="12"/>
        <v>8118183.2685481524</v>
      </c>
      <c r="AC61" s="6">
        <v>530</v>
      </c>
      <c r="AD61" s="6">
        <v>1895</v>
      </c>
      <c r="AE61" s="6">
        <f t="shared" si="4"/>
        <v>121</v>
      </c>
      <c r="AF61" s="6" t="s">
        <v>494</v>
      </c>
    </row>
    <row r="62" spans="1:32" x14ac:dyDescent="0.2">
      <c r="A62">
        <v>5</v>
      </c>
      <c r="B62" s="6" t="s">
        <v>808</v>
      </c>
      <c r="C62" s="6" t="s">
        <v>22</v>
      </c>
      <c r="D62" s="6" t="s">
        <v>23</v>
      </c>
      <c r="E62" s="6" t="s">
        <v>2767</v>
      </c>
      <c r="F62" s="6" t="s">
        <v>2772</v>
      </c>
      <c r="G62" s="6">
        <v>52</v>
      </c>
      <c r="H62" s="6">
        <v>59</v>
      </c>
      <c r="I62" s="7">
        <v>42392</v>
      </c>
      <c r="J62" s="7">
        <v>42402</v>
      </c>
      <c r="K62" s="7" t="s">
        <v>2534</v>
      </c>
      <c r="L62" s="17">
        <f t="shared" si="13"/>
        <v>240.59</v>
      </c>
      <c r="M62" s="20">
        <f t="shared" si="14"/>
        <v>0.99002452304750821</v>
      </c>
      <c r="N62" s="6" t="s">
        <v>36</v>
      </c>
      <c r="O62" s="6">
        <v>3100000</v>
      </c>
      <c r="P62" s="6">
        <v>3500000</v>
      </c>
      <c r="Q62" s="6">
        <f t="shared" si="0"/>
        <v>400000</v>
      </c>
      <c r="R62" s="8">
        <f t="shared" si="1"/>
        <v>0.12903225806451613</v>
      </c>
      <c r="S62" s="6"/>
      <c r="T62" s="9">
        <f t="shared" si="7"/>
        <v>59615.384615384617</v>
      </c>
      <c r="U62" s="6">
        <v>67308</v>
      </c>
      <c r="V62" s="9">
        <f t="shared" si="2"/>
        <v>7692.6153846153829</v>
      </c>
      <c r="W62" s="8">
        <f t="shared" si="3"/>
        <v>0.12903741935483867</v>
      </c>
      <c r="X62" s="22">
        <f t="shared" si="8"/>
        <v>59020.692720139916</v>
      </c>
      <c r="Y62" s="22">
        <f t="shared" si="9"/>
        <v>66636.57059728168</v>
      </c>
      <c r="Z62" s="22">
        <f t="shared" si="10"/>
        <v>7615.8778771417637</v>
      </c>
      <c r="AA62" s="8">
        <f t="shared" si="11"/>
        <v>0.12903741935483859</v>
      </c>
      <c r="AB62" s="22">
        <f t="shared" si="12"/>
        <v>3465101.6710586473</v>
      </c>
      <c r="AC62" s="6">
        <v>693</v>
      </c>
      <c r="AD62" s="6">
        <v>1895</v>
      </c>
      <c r="AE62" s="6">
        <f t="shared" si="4"/>
        <v>121</v>
      </c>
      <c r="AF62" s="6" t="s">
        <v>292</v>
      </c>
    </row>
    <row r="63" spans="1:32" x14ac:dyDescent="0.2">
      <c r="A63">
        <v>5</v>
      </c>
      <c r="B63" s="6" t="s">
        <v>417</v>
      </c>
      <c r="C63" s="6" t="s">
        <v>22</v>
      </c>
      <c r="D63" s="6" t="s">
        <v>23</v>
      </c>
      <c r="E63" s="6" t="s">
        <v>2767</v>
      </c>
      <c r="F63" s="6" t="s">
        <v>2772</v>
      </c>
      <c r="G63" s="6">
        <v>41</v>
      </c>
      <c r="H63" s="6">
        <v>50</v>
      </c>
      <c r="I63" s="7">
        <v>42391</v>
      </c>
      <c r="J63" s="7">
        <v>42402</v>
      </c>
      <c r="K63" s="7" t="s">
        <v>2534</v>
      </c>
      <c r="L63" s="17">
        <f t="shared" si="13"/>
        <v>240.59</v>
      </c>
      <c r="M63" s="20">
        <f t="shared" si="14"/>
        <v>0.99002452304750821</v>
      </c>
      <c r="N63" s="6" t="s">
        <v>24</v>
      </c>
      <c r="O63" s="6">
        <v>2990000</v>
      </c>
      <c r="P63" s="6">
        <v>3200000</v>
      </c>
      <c r="Q63" s="6">
        <f t="shared" si="0"/>
        <v>210000</v>
      </c>
      <c r="R63" s="8">
        <f t="shared" si="1"/>
        <v>7.0234113712374577E-2</v>
      </c>
      <c r="S63" s="6">
        <v>1210</v>
      </c>
      <c r="T63" s="9">
        <f t="shared" si="7"/>
        <v>72956.341463414632</v>
      </c>
      <c r="U63" s="6">
        <v>78078</v>
      </c>
      <c r="V63" s="9">
        <f t="shared" si="2"/>
        <v>5121.658536585368</v>
      </c>
      <c r="W63" s="8">
        <f t="shared" si="3"/>
        <v>7.0201690954496701E-2</v>
      </c>
      <c r="X63" s="22">
        <f t="shared" si="8"/>
        <v>72228.567160608218</v>
      </c>
      <c r="Y63" s="22">
        <f t="shared" si="9"/>
        <v>77299.134710503349</v>
      </c>
      <c r="Z63" s="22">
        <f t="shared" si="10"/>
        <v>5070.5675498951314</v>
      </c>
      <c r="AA63" s="8">
        <f t="shared" si="11"/>
        <v>7.0201690954496757E-2</v>
      </c>
      <c r="AB63" s="22">
        <f t="shared" si="12"/>
        <v>3169264.5231306371</v>
      </c>
      <c r="AC63" s="6">
        <v>524</v>
      </c>
      <c r="AD63" s="6">
        <v>1884</v>
      </c>
      <c r="AE63" s="6">
        <f t="shared" si="4"/>
        <v>132</v>
      </c>
      <c r="AF63" s="6" t="s">
        <v>364</v>
      </c>
    </row>
    <row r="64" spans="1:32" x14ac:dyDescent="0.2">
      <c r="A64">
        <v>5</v>
      </c>
      <c r="B64" s="6" t="s">
        <v>1508</v>
      </c>
      <c r="C64" s="6" t="s">
        <v>22</v>
      </c>
      <c r="D64" s="6" t="s">
        <v>23</v>
      </c>
      <c r="E64" s="6" t="s">
        <v>2767</v>
      </c>
      <c r="F64" s="6" t="s">
        <v>2772</v>
      </c>
      <c r="G64" s="6">
        <v>70</v>
      </c>
      <c r="H64" s="6">
        <v>76</v>
      </c>
      <c r="I64" s="7">
        <v>42384</v>
      </c>
      <c r="J64" s="7">
        <v>42404</v>
      </c>
      <c r="K64" s="7" t="s">
        <v>2534</v>
      </c>
      <c r="L64" s="17">
        <f t="shared" si="13"/>
        <v>240.59</v>
      </c>
      <c r="M64" s="20">
        <f t="shared" si="14"/>
        <v>0.99002452304750821</v>
      </c>
      <c r="N64" s="6" t="s">
        <v>403</v>
      </c>
      <c r="O64" s="6">
        <v>3900000</v>
      </c>
      <c r="P64" s="6">
        <v>3700000</v>
      </c>
      <c r="Q64" s="6">
        <f t="shared" si="0"/>
        <v>-200000</v>
      </c>
      <c r="R64" s="8">
        <f t="shared" si="1"/>
        <v>-5.128205128205128E-2</v>
      </c>
      <c r="S64" s="6">
        <v>13116</v>
      </c>
      <c r="T64" s="9">
        <f t="shared" si="7"/>
        <v>55901.657142857141</v>
      </c>
      <c r="U64" s="6">
        <v>53045</v>
      </c>
      <c r="V64" s="9">
        <f t="shared" si="2"/>
        <v>-2856.6571428571406</v>
      </c>
      <c r="W64" s="8">
        <f t="shared" si="3"/>
        <v>-5.1101475141549557E-2</v>
      </c>
      <c r="X64" s="22">
        <f t="shared" si="8"/>
        <v>55344.011450422469</v>
      </c>
      <c r="Y64" s="22">
        <f t="shared" si="9"/>
        <v>52515.850825055073</v>
      </c>
      <c r="Z64" s="22">
        <f t="shared" si="10"/>
        <v>-2828.1606253673963</v>
      </c>
      <c r="AA64" s="8">
        <f t="shared" si="11"/>
        <v>-5.1101475141549529E-2</v>
      </c>
      <c r="AB64" s="22">
        <f t="shared" si="12"/>
        <v>3676109.5577538549</v>
      </c>
      <c r="AC64" s="10">
        <v>1726</v>
      </c>
      <c r="AD64" s="6">
        <v>1972</v>
      </c>
      <c r="AE64" s="6">
        <f t="shared" si="4"/>
        <v>44</v>
      </c>
      <c r="AF64" s="6" t="s">
        <v>429</v>
      </c>
    </row>
    <row r="65" spans="1:32" x14ac:dyDescent="0.2">
      <c r="A65">
        <v>5</v>
      </c>
      <c r="B65" s="6" t="s">
        <v>2519</v>
      </c>
      <c r="C65" s="6" t="s">
        <v>22</v>
      </c>
      <c r="D65" s="6" t="s">
        <v>23</v>
      </c>
      <c r="E65" s="6" t="s">
        <v>2767</v>
      </c>
      <c r="F65" s="6" t="s">
        <v>2772</v>
      </c>
      <c r="G65" s="6">
        <v>192</v>
      </c>
      <c r="H65" s="6">
        <v>300</v>
      </c>
      <c r="I65" s="7">
        <v>42393</v>
      </c>
      <c r="J65" s="7">
        <v>42404</v>
      </c>
      <c r="K65" s="7" t="s">
        <v>2534</v>
      </c>
      <c r="L65" s="17">
        <f t="shared" si="13"/>
        <v>240.59</v>
      </c>
      <c r="M65" s="20">
        <f t="shared" si="14"/>
        <v>0.99002452304750821</v>
      </c>
      <c r="N65" s="6" t="s">
        <v>24</v>
      </c>
      <c r="O65" s="6">
        <v>21000000</v>
      </c>
      <c r="P65" s="6">
        <v>19500000</v>
      </c>
      <c r="Q65" s="6">
        <f t="shared" si="0"/>
        <v>-1500000</v>
      </c>
      <c r="R65" s="8">
        <f t="shared" si="1"/>
        <v>-7.1428571428571425E-2</v>
      </c>
      <c r="S65" s="6">
        <v>21129</v>
      </c>
      <c r="T65" s="9">
        <f t="shared" si="7"/>
        <v>109485.046875</v>
      </c>
      <c r="U65" s="6">
        <v>101673</v>
      </c>
      <c r="V65" s="9">
        <f t="shared" si="2"/>
        <v>-7812.046875</v>
      </c>
      <c r="W65" s="8">
        <f t="shared" si="3"/>
        <v>-7.1352637624744128E-2</v>
      </c>
      <c r="X65" s="22">
        <f t="shared" si="8"/>
        <v>108392.88131325596</v>
      </c>
      <c r="Y65" s="22">
        <f t="shared" si="9"/>
        <v>100658.7633318093</v>
      </c>
      <c r="Z65" s="22">
        <f t="shared" si="10"/>
        <v>-7734.1179814466595</v>
      </c>
      <c r="AA65" s="8">
        <f t="shared" si="11"/>
        <v>-7.1352637624744197E-2</v>
      </c>
      <c r="AB65" s="22">
        <f t="shared" si="12"/>
        <v>19326482.559707385</v>
      </c>
      <c r="AC65" s="10">
        <v>1038</v>
      </c>
      <c r="AD65" s="6">
        <v>1912</v>
      </c>
      <c r="AE65" s="6">
        <f t="shared" si="4"/>
        <v>104</v>
      </c>
      <c r="AF65" s="6" t="s">
        <v>127</v>
      </c>
    </row>
    <row r="66" spans="1:32" x14ac:dyDescent="0.2">
      <c r="A66">
        <v>5</v>
      </c>
      <c r="B66" s="6" t="s">
        <v>2127</v>
      </c>
      <c r="C66" s="6" t="s">
        <v>22</v>
      </c>
      <c r="D66" s="6" t="s">
        <v>23</v>
      </c>
      <c r="E66" s="6" t="s">
        <v>2767</v>
      </c>
      <c r="F66" s="6" t="s">
        <v>2772</v>
      </c>
      <c r="G66" s="6">
        <v>96</v>
      </c>
      <c r="H66" s="6">
        <v>109</v>
      </c>
      <c r="I66" s="7">
        <v>42389</v>
      </c>
      <c r="J66" s="7">
        <v>42404</v>
      </c>
      <c r="K66" s="7" t="s">
        <v>2534</v>
      </c>
      <c r="L66" s="17">
        <f t="shared" si="13"/>
        <v>240.59</v>
      </c>
      <c r="M66" s="20">
        <f t="shared" si="14"/>
        <v>0.99002452304750821</v>
      </c>
      <c r="N66" s="6" t="s">
        <v>180</v>
      </c>
      <c r="O66" s="6">
        <v>5700000</v>
      </c>
      <c r="P66" s="6">
        <v>5750000</v>
      </c>
      <c r="Q66" s="6">
        <f t="shared" ref="Q66:Q128" si="15">P66-O66</f>
        <v>50000</v>
      </c>
      <c r="R66" s="8">
        <f t="shared" ref="R66:R128" si="16">Q66/O66</f>
        <v>8.771929824561403E-3</v>
      </c>
      <c r="S66" s="6">
        <v>140000</v>
      </c>
      <c r="T66" s="9">
        <f t="shared" si="7"/>
        <v>60833.333333333336</v>
      </c>
      <c r="U66" s="6">
        <v>61354</v>
      </c>
      <c r="V66" s="9">
        <f t="shared" ref="V66:V128" si="17">U66-T66</f>
        <v>520.66666666666424</v>
      </c>
      <c r="W66" s="8">
        <f t="shared" ref="W66:W128" si="18">V66/T66</f>
        <v>8.5589041095890002E-3</v>
      </c>
      <c r="X66" s="22">
        <f t="shared" si="8"/>
        <v>60226.491818723422</v>
      </c>
      <c r="Y66" s="22">
        <f t="shared" si="9"/>
        <v>60741.96458705682</v>
      </c>
      <c r="Z66" s="22">
        <f t="shared" si="10"/>
        <v>515.47276833339856</v>
      </c>
      <c r="AA66" s="8">
        <f t="shared" si="11"/>
        <v>8.5589041095889724E-3</v>
      </c>
      <c r="AB66" s="22">
        <f t="shared" si="12"/>
        <v>5831228.6003574543</v>
      </c>
      <c r="AC66" s="6">
        <v>823</v>
      </c>
      <c r="AD66" s="6">
        <v>1891</v>
      </c>
      <c r="AE66" s="6">
        <f t="shared" ref="AE66:AE128" si="19">2016-AD66</f>
        <v>125</v>
      </c>
      <c r="AF66" s="6" t="s">
        <v>421</v>
      </c>
    </row>
    <row r="67" spans="1:32" x14ac:dyDescent="0.2">
      <c r="A67">
        <v>6</v>
      </c>
      <c r="B67" s="6" t="s">
        <v>1206</v>
      </c>
      <c r="C67" s="6" t="s">
        <v>22</v>
      </c>
      <c r="D67" s="6" t="s">
        <v>23</v>
      </c>
      <c r="E67" s="6" t="s">
        <v>2767</v>
      </c>
      <c r="F67" s="6" t="s">
        <v>2772</v>
      </c>
      <c r="G67" s="6">
        <v>62</v>
      </c>
      <c r="H67" s="6">
        <v>69</v>
      </c>
      <c r="I67" s="7">
        <v>42379</v>
      </c>
      <c r="J67" s="7">
        <v>42408</v>
      </c>
      <c r="K67" s="7" t="s">
        <v>2534</v>
      </c>
      <c r="L67" s="17">
        <f t="shared" si="13"/>
        <v>240.59</v>
      </c>
      <c r="M67" s="20">
        <f t="shared" si="14"/>
        <v>0.99002452304750821</v>
      </c>
      <c r="N67" s="6" t="s">
        <v>347</v>
      </c>
      <c r="O67" s="6">
        <v>3950000</v>
      </c>
      <c r="P67" s="6">
        <v>4350000</v>
      </c>
      <c r="Q67" s="6">
        <f t="shared" si="15"/>
        <v>400000</v>
      </c>
      <c r="R67" s="8">
        <f t="shared" si="16"/>
        <v>0.10126582278481013</v>
      </c>
      <c r="S67" s="6">
        <v>33207</v>
      </c>
      <c r="T67" s="9">
        <f t="shared" ref="T67:T130" si="20">(O67+S67)/G67</f>
        <v>64245.274193548386</v>
      </c>
      <c r="U67" s="6">
        <v>70697</v>
      </c>
      <c r="V67" s="9">
        <f t="shared" si="17"/>
        <v>6451.7258064516136</v>
      </c>
      <c r="W67" s="8">
        <f t="shared" si="18"/>
        <v>0.10042335233895704</v>
      </c>
      <c r="X67" s="22">
        <f t="shared" ref="X67:X129" si="21">T67*M67</f>
        <v>63604.39694152413</v>
      </c>
      <c r="Y67" s="22">
        <f t="shared" ref="Y67:Y129" si="22">U67*M67</f>
        <v>69991.763705889694</v>
      </c>
      <c r="Z67" s="22">
        <f t="shared" ref="Z67:Z130" si="23">Y67-X67</f>
        <v>6387.3667643655644</v>
      </c>
      <c r="AA67" s="8">
        <f t="shared" ref="AA67:AA130" si="24">Z67/X67</f>
        <v>0.10042335233895712</v>
      </c>
      <c r="AB67" s="22">
        <f t="shared" ref="AB67:AB130" si="25">Y67*G67</f>
        <v>4339489.3497651611</v>
      </c>
      <c r="AC67" s="6">
        <v>928</v>
      </c>
      <c r="AD67" s="6">
        <v>1909</v>
      </c>
      <c r="AE67" s="6">
        <f t="shared" si="19"/>
        <v>107</v>
      </c>
      <c r="AF67" s="6" t="s">
        <v>29</v>
      </c>
    </row>
    <row r="68" spans="1:32" x14ac:dyDescent="0.2">
      <c r="A68">
        <v>6</v>
      </c>
      <c r="B68" s="6" t="s">
        <v>2504</v>
      </c>
      <c r="C68" s="6" t="s">
        <v>22</v>
      </c>
      <c r="D68" s="6" t="s">
        <v>23</v>
      </c>
      <c r="E68" s="6" t="s">
        <v>2767</v>
      </c>
      <c r="F68" s="6" t="s">
        <v>2772</v>
      </c>
      <c r="G68" s="6">
        <v>167</v>
      </c>
      <c r="H68" s="6">
        <v>189</v>
      </c>
      <c r="I68" s="7">
        <v>42397</v>
      </c>
      <c r="J68" s="7">
        <v>42409</v>
      </c>
      <c r="K68" s="7" t="s">
        <v>2534</v>
      </c>
      <c r="L68" s="17">
        <f t="shared" si="13"/>
        <v>240.59</v>
      </c>
      <c r="M68" s="20">
        <f t="shared" si="14"/>
        <v>0.99002452304750821</v>
      </c>
      <c r="N68" s="6" t="s">
        <v>32</v>
      </c>
      <c r="O68" s="6">
        <v>13900000</v>
      </c>
      <c r="P68" s="6">
        <v>16000000</v>
      </c>
      <c r="Q68" s="6">
        <f t="shared" si="15"/>
        <v>2100000</v>
      </c>
      <c r="R68" s="8">
        <f t="shared" si="16"/>
        <v>0.15107913669064749</v>
      </c>
      <c r="S68" s="6">
        <v>14630</v>
      </c>
      <c r="T68" s="9">
        <f t="shared" si="20"/>
        <v>83321.137724550892</v>
      </c>
      <c r="U68" s="6">
        <v>95896</v>
      </c>
      <c r="V68" s="9">
        <f t="shared" si="17"/>
        <v>12574.862275449108</v>
      </c>
      <c r="W68" s="8">
        <f t="shared" si="18"/>
        <v>0.15092043410424863</v>
      </c>
      <c r="X68" s="22">
        <f t="shared" si="21"/>
        <v>82489.969635524234</v>
      </c>
      <c r="Y68" s="22">
        <f t="shared" si="22"/>
        <v>94939.391662163849</v>
      </c>
      <c r="Z68" s="22">
        <f t="shared" si="23"/>
        <v>12449.422026639615</v>
      </c>
      <c r="AA68" s="8">
        <f t="shared" si="24"/>
        <v>0.15092043410424874</v>
      </c>
      <c r="AB68" s="22">
        <f t="shared" si="25"/>
        <v>15854878.407581363</v>
      </c>
      <c r="AC68" s="10">
        <v>1470</v>
      </c>
      <c r="AD68" s="6">
        <v>1989</v>
      </c>
      <c r="AE68" s="6">
        <f t="shared" si="19"/>
        <v>27</v>
      </c>
      <c r="AF68" s="6" t="s">
        <v>102</v>
      </c>
    </row>
    <row r="69" spans="1:32" x14ac:dyDescent="0.2">
      <c r="A69">
        <v>6</v>
      </c>
      <c r="B69" s="6" t="s">
        <v>470</v>
      </c>
      <c r="C69" s="6" t="s">
        <v>22</v>
      </c>
      <c r="D69" s="6" t="s">
        <v>23</v>
      </c>
      <c r="E69" s="6" t="s">
        <v>2767</v>
      </c>
      <c r="F69" s="6" t="s">
        <v>2772</v>
      </c>
      <c r="G69" s="6">
        <v>43</v>
      </c>
      <c r="H69" s="6">
        <v>48</v>
      </c>
      <c r="I69" s="7">
        <v>42398</v>
      </c>
      <c r="J69" s="7">
        <v>42409</v>
      </c>
      <c r="K69" s="7" t="s">
        <v>2534</v>
      </c>
      <c r="L69" s="17">
        <f t="shared" si="13"/>
        <v>240.59</v>
      </c>
      <c r="M69" s="20">
        <f t="shared" si="14"/>
        <v>0.99002452304750821</v>
      </c>
      <c r="N69" s="6" t="s">
        <v>24</v>
      </c>
      <c r="O69" s="6">
        <v>2650000</v>
      </c>
      <c r="P69" s="6">
        <v>3155000</v>
      </c>
      <c r="Q69" s="6">
        <f t="shared" si="15"/>
        <v>505000</v>
      </c>
      <c r="R69" s="8">
        <f t="shared" si="16"/>
        <v>0.19056603773584907</v>
      </c>
      <c r="S69" s="6">
        <v>52319</v>
      </c>
      <c r="T69" s="9">
        <f t="shared" si="20"/>
        <v>62844.627906976741</v>
      </c>
      <c r="U69" s="6">
        <v>74589</v>
      </c>
      <c r="V69" s="9">
        <f t="shared" si="17"/>
        <v>11744.372093023259</v>
      </c>
      <c r="W69" s="8">
        <f t="shared" si="18"/>
        <v>0.18687949128137729</v>
      </c>
      <c r="X69" s="22">
        <f t="shared" si="21"/>
        <v>62217.72276970277</v>
      </c>
      <c r="Y69" s="22">
        <f t="shared" si="22"/>
        <v>73844.939149590587</v>
      </c>
      <c r="Z69" s="22">
        <f t="shared" si="23"/>
        <v>11627.216379887817</v>
      </c>
      <c r="AA69" s="8">
        <f t="shared" si="24"/>
        <v>0.18687949128137726</v>
      </c>
      <c r="AB69" s="22">
        <f t="shared" si="25"/>
        <v>3175332.3834323953</v>
      </c>
      <c r="AC69" s="10">
        <v>4524</v>
      </c>
      <c r="AD69" s="6">
        <v>1955</v>
      </c>
      <c r="AE69" s="6">
        <f t="shared" si="19"/>
        <v>61</v>
      </c>
      <c r="AF69" s="6" t="s">
        <v>25</v>
      </c>
    </row>
    <row r="70" spans="1:32" x14ac:dyDescent="0.2">
      <c r="A70">
        <v>6</v>
      </c>
      <c r="B70" s="6" t="s">
        <v>2060</v>
      </c>
      <c r="C70" s="6" t="s">
        <v>22</v>
      </c>
      <c r="D70" s="6" t="s">
        <v>23</v>
      </c>
      <c r="E70" s="6" t="s">
        <v>2767</v>
      </c>
      <c r="F70" s="6" t="s">
        <v>2772</v>
      </c>
      <c r="G70" s="6">
        <v>91</v>
      </c>
      <c r="H70" s="6">
        <v>102</v>
      </c>
      <c r="I70" s="7">
        <v>42398</v>
      </c>
      <c r="J70" s="7">
        <v>42409</v>
      </c>
      <c r="K70" s="7" t="s">
        <v>2534</v>
      </c>
      <c r="L70" s="17">
        <f t="shared" si="13"/>
        <v>240.59</v>
      </c>
      <c r="M70" s="20">
        <f t="shared" si="14"/>
        <v>0.99002452304750821</v>
      </c>
      <c r="N70" s="6" t="s">
        <v>24</v>
      </c>
      <c r="O70" s="6">
        <v>6000000</v>
      </c>
      <c r="P70" s="6">
        <v>5925000</v>
      </c>
      <c r="Q70" s="6">
        <f t="shared" si="15"/>
        <v>-75000</v>
      </c>
      <c r="R70" s="8">
        <f t="shared" si="16"/>
        <v>-1.2500000000000001E-2</v>
      </c>
      <c r="S70" s="6"/>
      <c r="T70" s="9">
        <f t="shared" si="20"/>
        <v>65934.065934065933</v>
      </c>
      <c r="U70" s="6">
        <v>65110</v>
      </c>
      <c r="V70" s="9">
        <f t="shared" si="17"/>
        <v>-824.06593406593311</v>
      </c>
      <c r="W70" s="8">
        <f t="shared" si="18"/>
        <v>-1.249833333333332E-2</v>
      </c>
      <c r="X70" s="22">
        <f t="shared" si="21"/>
        <v>65276.342178956584</v>
      </c>
      <c r="Y70" s="22">
        <f t="shared" si="22"/>
        <v>64460.49669562326</v>
      </c>
      <c r="Z70" s="22">
        <f t="shared" si="23"/>
        <v>-815.8454833333235</v>
      </c>
      <c r="AA70" s="8">
        <f t="shared" si="24"/>
        <v>-1.2498333333333299E-2</v>
      </c>
      <c r="AB70" s="22">
        <f t="shared" si="25"/>
        <v>5865905.1993017169</v>
      </c>
      <c r="AC70" s="10">
        <v>1292</v>
      </c>
      <c r="AD70" s="6">
        <v>1950</v>
      </c>
      <c r="AE70" s="6">
        <f t="shared" si="19"/>
        <v>66</v>
      </c>
      <c r="AF70" s="6" t="s">
        <v>225</v>
      </c>
    </row>
    <row r="71" spans="1:32" x14ac:dyDescent="0.2">
      <c r="A71">
        <v>6</v>
      </c>
      <c r="B71" s="6" t="s">
        <v>43</v>
      </c>
      <c r="C71" s="6" t="s">
        <v>22</v>
      </c>
      <c r="D71" s="6" t="s">
        <v>23</v>
      </c>
      <c r="E71" s="6" t="s">
        <v>2767</v>
      </c>
      <c r="F71" s="6" t="s">
        <v>2772</v>
      </c>
      <c r="G71" s="6">
        <v>20</v>
      </c>
      <c r="H71" s="6">
        <v>24</v>
      </c>
      <c r="I71" s="7">
        <v>42399</v>
      </c>
      <c r="J71" s="7">
        <v>42409</v>
      </c>
      <c r="K71" s="7" t="s">
        <v>2534</v>
      </c>
      <c r="L71" s="17">
        <f t="shared" si="13"/>
        <v>240.59</v>
      </c>
      <c r="M71" s="20">
        <f t="shared" si="14"/>
        <v>0.99002452304750821</v>
      </c>
      <c r="N71" s="6" t="s">
        <v>36</v>
      </c>
      <c r="O71" s="6">
        <v>2100000</v>
      </c>
      <c r="P71" s="6">
        <v>2240000</v>
      </c>
      <c r="Q71" s="6">
        <f t="shared" si="15"/>
        <v>140000</v>
      </c>
      <c r="R71" s="8">
        <f t="shared" si="16"/>
        <v>6.6666666666666666E-2</v>
      </c>
      <c r="S71" s="6">
        <v>1870</v>
      </c>
      <c r="T71" s="9">
        <f t="shared" si="20"/>
        <v>105093.5</v>
      </c>
      <c r="U71" s="6">
        <v>112094</v>
      </c>
      <c r="V71" s="9">
        <f t="shared" si="17"/>
        <v>7000.5</v>
      </c>
      <c r="W71" s="8">
        <f t="shared" si="18"/>
        <v>6.6612112071631452E-2</v>
      </c>
      <c r="X71" s="22">
        <f t="shared" si="21"/>
        <v>104045.1422128933</v>
      </c>
      <c r="Y71" s="22">
        <f t="shared" si="22"/>
        <v>110975.80888648739</v>
      </c>
      <c r="Z71" s="22">
        <f t="shared" si="23"/>
        <v>6930.6666735940817</v>
      </c>
      <c r="AA71" s="8">
        <f t="shared" si="24"/>
        <v>6.6612112071631452E-2</v>
      </c>
      <c r="AB71" s="22">
        <f t="shared" si="25"/>
        <v>2219516.1777297477</v>
      </c>
      <c r="AC71" s="6">
        <v>643</v>
      </c>
      <c r="AD71" s="6">
        <v>1932</v>
      </c>
      <c r="AE71" s="6">
        <f t="shared" si="19"/>
        <v>84</v>
      </c>
      <c r="AF71" s="6" t="s">
        <v>37</v>
      </c>
    </row>
    <row r="72" spans="1:32" x14ac:dyDescent="0.2">
      <c r="A72">
        <v>6</v>
      </c>
      <c r="B72" s="6" t="s">
        <v>1943</v>
      </c>
      <c r="C72" s="6" t="s">
        <v>22</v>
      </c>
      <c r="D72" s="6" t="s">
        <v>23</v>
      </c>
      <c r="E72" s="6" t="s">
        <v>2767</v>
      </c>
      <c r="F72" s="6" t="s">
        <v>2772</v>
      </c>
      <c r="G72" s="6">
        <v>84</v>
      </c>
      <c r="H72" s="6">
        <v>92</v>
      </c>
      <c r="I72" s="7">
        <v>42399</v>
      </c>
      <c r="J72" s="7">
        <v>42409</v>
      </c>
      <c r="K72" s="7" t="s">
        <v>2534</v>
      </c>
      <c r="L72" s="17">
        <f t="shared" si="13"/>
        <v>240.59</v>
      </c>
      <c r="M72" s="20">
        <f t="shared" si="14"/>
        <v>0.99002452304750821</v>
      </c>
      <c r="N72" s="6" t="s">
        <v>36</v>
      </c>
      <c r="O72" s="6">
        <v>5300000</v>
      </c>
      <c r="P72" s="6">
        <v>5550000</v>
      </c>
      <c r="Q72" s="6">
        <f t="shared" si="15"/>
        <v>250000</v>
      </c>
      <c r="R72" s="8">
        <f t="shared" si="16"/>
        <v>4.716981132075472E-2</v>
      </c>
      <c r="S72" s="6"/>
      <c r="T72" s="9">
        <f t="shared" si="20"/>
        <v>63095.238095238092</v>
      </c>
      <c r="U72" s="6">
        <v>66071</v>
      </c>
      <c r="V72" s="9">
        <f t="shared" si="17"/>
        <v>2975.7619047619082</v>
      </c>
      <c r="W72" s="8">
        <f t="shared" si="18"/>
        <v>4.7163018867924587E-2</v>
      </c>
      <c r="X72" s="22">
        <f t="shared" si="21"/>
        <v>62465.833001807063</v>
      </c>
      <c r="Y72" s="22">
        <f t="shared" si="22"/>
        <v>65411.910262271915</v>
      </c>
      <c r="Z72" s="22">
        <f t="shared" si="23"/>
        <v>2946.0772604648519</v>
      </c>
      <c r="AA72" s="8">
        <f t="shared" si="24"/>
        <v>4.7163018867924573E-2</v>
      </c>
      <c r="AB72" s="22">
        <f t="shared" si="25"/>
        <v>5494600.462030841</v>
      </c>
      <c r="AC72" s="6">
        <v>956</v>
      </c>
      <c r="AD72" s="6">
        <v>1931</v>
      </c>
      <c r="AE72" s="6">
        <f t="shared" si="19"/>
        <v>85</v>
      </c>
      <c r="AF72" s="6" t="s">
        <v>148</v>
      </c>
    </row>
    <row r="73" spans="1:32" x14ac:dyDescent="0.2">
      <c r="A73">
        <v>6</v>
      </c>
      <c r="B73" s="6" t="s">
        <v>1319</v>
      </c>
      <c r="C73" s="6" t="s">
        <v>22</v>
      </c>
      <c r="D73" s="6" t="s">
        <v>23</v>
      </c>
      <c r="E73" s="6" t="s">
        <v>2767</v>
      </c>
      <c r="F73" s="6" t="s">
        <v>2772</v>
      </c>
      <c r="G73" s="6">
        <v>110</v>
      </c>
      <c r="H73" s="6">
        <v>122</v>
      </c>
      <c r="I73" s="7">
        <v>42391</v>
      </c>
      <c r="J73" s="7">
        <v>42409</v>
      </c>
      <c r="K73" s="7" t="s">
        <v>2534</v>
      </c>
      <c r="L73" s="17">
        <f t="shared" si="13"/>
        <v>240.59</v>
      </c>
      <c r="M73" s="20">
        <f t="shared" si="14"/>
        <v>0.99002452304750821</v>
      </c>
      <c r="N73" s="6" t="s">
        <v>264</v>
      </c>
      <c r="O73" s="6">
        <v>7490000</v>
      </c>
      <c r="P73" s="6">
        <v>7550000</v>
      </c>
      <c r="Q73" s="6">
        <f t="shared" si="15"/>
        <v>60000</v>
      </c>
      <c r="R73" s="8">
        <f t="shared" si="16"/>
        <v>8.0106809078771702E-3</v>
      </c>
      <c r="S73" s="6"/>
      <c r="T73" s="9">
        <f t="shared" si="20"/>
        <v>68090.909090909088</v>
      </c>
      <c r="U73" s="6">
        <v>68636</v>
      </c>
      <c r="V73" s="9">
        <f t="shared" si="17"/>
        <v>545.09090909091174</v>
      </c>
      <c r="W73" s="8">
        <f t="shared" si="18"/>
        <v>8.0053404539386242E-3</v>
      </c>
      <c r="X73" s="22">
        <f t="shared" si="21"/>
        <v>67411.669796598508</v>
      </c>
      <c r="Y73" s="22">
        <f t="shared" si="22"/>
        <v>67951.323163888766</v>
      </c>
      <c r="Z73" s="22">
        <f t="shared" si="23"/>
        <v>539.65336729025876</v>
      </c>
      <c r="AA73" s="8">
        <f t="shared" si="24"/>
        <v>8.0053404539385687E-3</v>
      </c>
      <c r="AB73" s="22">
        <f t="shared" si="25"/>
        <v>7474645.5480277641</v>
      </c>
      <c r="AC73" s="6">
        <v>657</v>
      </c>
      <c r="AD73" s="6">
        <v>1922</v>
      </c>
      <c r="AE73" s="6">
        <f t="shared" si="19"/>
        <v>94</v>
      </c>
      <c r="AF73" s="6" t="s">
        <v>75</v>
      </c>
    </row>
    <row r="74" spans="1:32" x14ac:dyDescent="0.2">
      <c r="A74">
        <v>6</v>
      </c>
      <c r="B74" s="6" t="s">
        <v>1272</v>
      </c>
      <c r="C74" s="6" t="s">
        <v>22</v>
      </c>
      <c r="D74" s="6" t="s">
        <v>23</v>
      </c>
      <c r="E74" s="6" t="s">
        <v>2767</v>
      </c>
      <c r="F74" s="6" t="s">
        <v>2772</v>
      </c>
      <c r="G74" s="6">
        <v>64</v>
      </c>
      <c r="H74" s="6">
        <v>71</v>
      </c>
      <c r="I74" s="7">
        <v>42398</v>
      </c>
      <c r="J74" s="7">
        <v>42409</v>
      </c>
      <c r="K74" s="7" t="s">
        <v>2534</v>
      </c>
      <c r="L74" s="17">
        <f t="shared" si="13"/>
        <v>240.59</v>
      </c>
      <c r="M74" s="20">
        <f t="shared" si="14"/>
        <v>0.99002452304750821</v>
      </c>
      <c r="N74" s="6" t="s">
        <v>24</v>
      </c>
      <c r="O74" s="6">
        <v>4250000</v>
      </c>
      <c r="P74" s="6">
        <v>4350000</v>
      </c>
      <c r="Q74" s="6">
        <f t="shared" si="15"/>
        <v>100000</v>
      </c>
      <c r="R74" s="8">
        <f t="shared" si="16"/>
        <v>2.3529411764705882E-2</v>
      </c>
      <c r="S74" s="6">
        <v>172616</v>
      </c>
      <c r="T74" s="9">
        <f t="shared" si="20"/>
        <v>69103.375</v>
      </c>
      <c r="U74" s="6">
        <v>70666</v>
      </c>
      <c r="V74" s="9">
        <f t="shared" si="17"/>
        <v>1562.625</v>
      </c>
      <c r="W74" s="8">
        <f t="shared" si="18"/>
        <v>2.2612860804555494E-2</v>
      </c>
      <c r="X74" s="22">
        <f t="shared" si="21"/>
        <v>68414.035875348098</v>
      </c>
      <c r="Y74" s="22">
        <f t="shared" si="22"/>
        <v>69961.072945675216</v>
      </c>
      <c r="Z74" s="22">
        <f t="shared" si="23"/>
        <v>1547.0370703271183</v>
      </c>
      <c r="AA74" s="8">
        <f t="shared" si="24"/>
        <v>2.261286080455558E-2</v>
      </c>
      <c r="AB74" s="22">
        <f t="shared" si="25"/>
        <v>4477508.6685232138</v>
      </c>
      <c r="AC74" s="6">
        <v>529</v>
      </c>
      <c r="AD74" s="6">
        <v>1899</v>
      </c>
      <c r="AE74" s="6">
        <f t="shared" si="19"/>
        <v>117</v>
      </c>
      <c r="AF74" s="6" t="s">
        <v>108</v>
      </c>
    </row>
    <row r="75" spans="1:32" x14ac:dyDescent="0.2">
      <c r="A75">
        <v>6</v>
      </c>
      <c r="B75" s="6" t="s">
        <v>1032</v>
      </c>
      <c r="C75" s="6" t="s">
        <v>22</v>
      </c>
      <c r="D75" s="6" t="s">
        <v>23</v>
      </c>
      <c r="E75" s="6" t="s">
        <v>2767</v>
      </c>
      <c r="F75" s="6" t="s">
        <v>2772</v>
      </c>
      <c r="G75" s="6">
        <v>126</v>
      </c>
      <c r="H75" s="6">
        <v>145</v>
      </c>
      <c r="I75" s="7">
        <v>42398</v>
      </c>
      <c r="J75" s="7">
        <v>42409</v>
      </c>
      <c r="K75" s="7" t="s">
        <v>2534</v>
      </c>
      <c r="L75" s="17">
        <f t="shared" si="13"/>
        <v>240.59</v>
      </c>
      <c r="M75" s="20">
        <f t="shared" si="14"/>
        <v>0.99002452304750821</v>
      </c>
      <c r="N75" s="6" t="s">
        <v>24</v>
      </c>
      <c r="O75" s="6">
        <v>6750000</v>
      </c>
      <c r="P75" s="6">
        <v>7510000</v>
      </c>
      <c r="Q75" s="6">
        <f t="shared" si="15"/>
        <v>760000</v>
      </c>
      <c r="R75" s="8">
        <f t="shared" si="16"/>
        <v>0.11259259259259259</v>
      </c>
      <c r="S75" s="6"/>
      <c r="T75" s="9">
        <f t="shared" si="20"/>
        <v>53571.428571428572</v>
      </c>
      <c r="U75" s="6">
        <v>59603</v>
      </c>
      <c r="V75" s="9">
        <f t="shared" si="17"/>
        <v>6031.5714285714275</v>
      </c>
      <c r="W75" s="8">
        <f t="shared" si="18"/>
        <v>0.11258933333333331</v>
      </c>
      <c r="X75" s="22">
        <f t="shared" si="21"/>
        <v>53037.028020402227</v>
      </c>
      <c r="Y75" s="22">
        <f t="shared" si="22"/>
        <v>59008.431647200632</v>
      </c>
      <c r="Z75" s="22">
        <f t="shared" si="23"/>
        <v>5971.4036267984047</v>
      </c>
      <c r="AA75" s="8">
        <f t="shared" si="24"/>
        <v>0.11258933333333331</v>
      </c>
      <c r="AB75" s="22">
        <f t="shared" si="25"/>
        <v>7435062.3875472797</v>
      </c>
      <c r="AC75" s="6">
        <v>569</v>
      </c>
      <c r="AD75" s="6">
        <v>1898</v>
      </c>
      <c r="AE75" s="6">
        <f t="shared" si="19"/>
        <v>118</v>
      </c>
      <c r="AF75" s="6" t="s">
        <v>102</v>
      </c>
    </row>
    <row r="76" spans="1:32" x14ac:dyDescent="0.2">
      <c r="A76">
        <v>6</v>
      </c>
      <c r="B76" s="6" t="s">
        <v>2429</v>
      </c>
      <c r="C76" s="6" t="s">
        <v>22</v>
      </c>
      <c r="D76" s="6" t="s">
        <v>23</v>
      </c>
      <c r="E76" s="6" t="s">
        <v>2767</v>
      </c>
      <c r="F76" s="6" t="s">
        <v>2772</v>
      </c>
      <c r="G76" s="6">
        <v>132</v>
      </c>
      <c r="H76" s="6">
        <v>145</v>
      </c>
      <c r="I76" s="7">
        <v>42399</v>
      </c>
      <c r="J76" s="7">
        <v>42409</v>
      </c>
      <c r="K76" s="7" t="s">
        <v>2534</v>
      </c>
      <c r="L76" s="17">
        <f t="shared" si="13"/>
        <v>240.59</v>
      </c>
      <c r="M76" s="20">
        <f t="shared" si="14"/>
        <v>0.99002452304750821</v>
      </c>
      <c r="N76" s="6" t="s">
        <v>36</v>
      </c>
      <c r="O76" s="6">
        <v>8850000</v>
      </c>
      <c r="P76" s="6">
        <v>8700000</v>
      </c>
      <c r="Q76" s="6">
        <f t="shared" si="15"/>
        <v>-150000</v>
      </c>
      <c r="R76" s="8">
        <f t="shared" si="16"/>
        <v>-1.6949152542372881E-2</v>
      </c>
      <c r="S76" s="6">
        <v>9100</v>
      </c>
      <c r="T76" s="9">
        <f t="shared" si="20"/>
        <v>67114.393939393936</v>
      </c>
      <c r="U76" s="6">
        <v>65978</v>
      </c>
      <c r="V76" s="9">
        <f t="shared" si="17"/>
        <v>-1136.3939393939363</v>
      </c>
      <c r="W76" s="8">
        <f t="shared" si="18"/>
        <v>-1.6932194015193372E-2</v>
      </c>
      <c r="X76" s="22">
        <f t="shared" si="21"/>
        <v>66444.895849471053</v>
      </c>
      <c r="Y76" s="22">
        <f t="shared" si="22"/>
        <v>65319.837981628494</v>
      </c>
      <c r="Z76" s="22">
        <f t="shared" si="23"/>
        <v>-1125.0578678425591</v>
      </c>
      <c r="AA76" s="8">
        <f t="shared" si="24"/>
        <v>-1.6932194015193348E-2</v>
      </c>
      <c r="AB76" s="22">
        <f t="shared" si="25"/>
        <v>8622218.6135749612</v>
      </c>
      <c r="AC76" s="6">
        <v>891</v>
      </c>
      <c r="AD76" s="6">
        <v>1897</v>
      </c>
      <c r="AE76" s="6">
        <f t="shared" si="19"/>
        <v>119</v>
      </c>
      <c r="AF76" s="6" t="s">
        <v>90</v>
      </c>
    </row>
    <row r="77" spans="1:32" x14ac:dyDescent="0.2">
      <c r="A77">
        <v>6</v>
      </c>
      <c r="B77" s="6" t="s">
        <v>2513</v>
      </c>
      <c r="C77" s="6" t="s">
        <v>22</v>
      </c>
      <c r="D77" s="6" t="s">
        <v>23</v>
      </c>
      <c r="E77" s="6" t="s">
        <v>2767</v>
      </c>
      <c r="F77" s="6" t="s">
        <v>2772</v>
      </c>
      <c r="G77" s="6">
        <v>180</v>
      </c>
      <c r="H77" s="6">
        <v>200</v>
      </c>
      <c r="I77" s="7">
        <v>42398</v>
      </c>
      <c r="J77" s="7">
        <v>42409</v>
      </c>
      <c r="K77" s="7" t="s">
        <v>2534</v>
      </c>
      <c r="L77" s="17">
        <f t="shared" si="13"/>
        <v>240.59</v>
      </c>
      <c r="M77" s="20">
        <f t="shared" si="14"/>
        <v>0.99002452304750821</v>
      </c>
      <c r="N77" s="6" t="s">
        <v>24</v>
      </c>
      <c r="O77" s="6">
        <v>9000000</v>
      </c>
      <c r="P77" s="6">
        <v>9960000</v>
      </c>
      <c r="Q77" s="6">
        <f t="shared" si="15"/>
        <v>960000</v>
      </c>
      <c r="R77" s="8">
        <f t="shared" si="16"/>
        <v>0.10666666666666667</v>
      </c>
      <c r="S77" s="6"/>
      <c r="T77" s="9">
        <f t="shared" si="20"/>
        <v>50000</v>
      </c>
      <c r="U77" s="6">
        <v>55333</v>
      </c>
      <c r="V77" s="9">
        <f t="shared" si="17"/>
        <v>5333</v>
      </c>
      <c r="W77" s="8">
        <f t="shared" si="18"/>
        <v>0.10666</v>
      </c>
      <c r="X77" s="22">
        <f t="shared" si="21"/>
        <v>49501.226152375413</v>
      </c>
      <c r="Y77" s="22">
        <f t="shared" si="22"/>
        <v>54781.026933787769</v>
      </c>
      <c r="Z77" s="22">
        <f t="shared" si="23"/>
        <v>5279.8007814123557</v>
      </c>
      <c r="AA77" s="8">
        <f t="shared" si="24"/>
        <v>0.10665999999999988</v>
      </c>
      <c r="AB77" s="22">
        <f t="shared" si="25"/>
        <v>9860584.8480817992</v>
      </c>
      <c r="AC77" s="6">
        <v>932</v>
      </c>
      <c r="AD77" s="6">
        <v>1891</v>
      </c>
      <c r="AE77" s="6">
        <f t="shared" si="19"/>
        <v>125</v>
      </c>
      <c r="AF77" s="6" t="s">
        <v>90</v>
      </c>
    </row>
    <row r="78" spans="1:32" x14ac:dyDescent="0.2">
      <c r="A78">
        <v>6</v>
      </c>
      <c r="B78" s="6" t="s">
        <v>386</v>
      </c>
      <c r="C78" s="6" t="s">
        <v>22</v>
      </c>
      <c r="D78" s="6" t="s">
        <v>23</v>
      </c>
      <c r="E78" s="6" t="s">
        <v>2767</v>
      </c>
      <c r="F78" s="6" t="s">
        <v>2772</v>
      </c>
      <c r="G78" s="6">
        <v>50</v>
      </c>
      <c r="H78" s="6">
        <v>56</v>
      </c>
      <c r="I78" s="7">
        <v>42392</v>
      </c>
      <c r="J78" s="7">
        <v>42410</v>
      </c>
      <c r="K78" s="7" t="s">
        <v>2534</v>
      </c>
      <c r="L78" s="17">
        <f t="shared" si="13"/>
        <v>240.59</v>
      </c>
      <c r="M78" s="20">
        <f t="shared" si="14"/>
        <v>0.99002452304750821</v>
      </c>
      <c r="N78" s="6" t="s">
        <v>264</v>
      </c>
      <c r="O78" s="6">
        <v>5700000</v>
      </c>
      <c r="P78" s="6">
        <v>5625000</v>
      </c>
      <c r="Q78" s="6">
        <f t="shared" si="15"/>
        <v>-75000</v>
      </c>
      <c r="R78" s="8">
        <f t="shared" si="16"/>
        <v>-1.3157894736842105E-2</v>
      </c>
      <c r="S78" s="6"/>
      <c r="T78" s="9">
        <f t="shared" si="20"/>
        <v>114000</v>
      </c>
      <c r="U78" s="6">
        <v>112500</v>
      </c>
      <c r="V78" s="9">
        <f t="shared" si="17"/>
        <v>-1500</v>
      </c>
      <c r="W78" s="8">
        <f t="shared" si="18"/>
        <v>-1.3157894736842105E-2</v>
      </c>
      <c r="X78" s="22">
        <f t="shared" si="21"/>
        <v>112862.79562741594</v>
      </c>
      <c r="Y78" s="22">
        <f t="shared" si="22"/>
        <v>111377.75884284468</v>
      </c>
      <c r="Z78" s="22">
        <f t="shared" si="23"/>
        <v>-1485.0367845712608</v>
      </c>
      <c r="AA78" s="8">
        <f t="shared" si="24"/>
        <v>-1.3157894736842092E-2</v>
      </c>
      <c r="AB78" s="22">
        <f t="shared" si="25"/>
        <v>5568887.9421422342</v>
      </c>
      <c r="AC78" s="6">
        <v>382</v>
      </c>
      <c r="AD78" s="6">
        <v>2011</v>
      </c>
      <c r="AE78" s="6">
        <f t="shared" si="19"/>
        <v>5</v>
      </c>
      <c r="AF78" s="6" t="s">
        <v>112</v>
      </c>
    </row>
    <row r="79" spans="1:32" x14ac:dyDescent="0.2">
      <c r="A79">
        <v>6</v>
      </c>
      <c r="B79" s="6" t="s">
        <v>2234</v>
      </c>
      <c r="C79" s="6" t="s">
        <v>22</v>
      </c>
      <c r="D79" s="6" t="s">
        <v>23</v>
      </c>
      <c r="E79" s="6" t="s">
        <v>2767</v>
      </c>
      <c r="F79" s="6" t="s">
        <v>2772</v>
      </c>
      <c r="G79" s="6">
        <v>105</v>
      </c>
      <c r="H79" s="6">
        <v>119</v>
      </c>
      <c r="I79" s="7">
        <v>42399</v>
      </c>
      <c r="J79" s="7">
        <v>42410</v>
      </c>
      <c r="K79" s="7" t="s">
        <v>2534</v>
      </c>
      <c r="L79" s="17">
        <f t="shared" si="13"/>
        <v>240.59</v>
      </c>
      <c r="M79" s="20">
        <f t="shared" si="14"/>
        <v>0.99002452304750821</v>
      </c>
      <c r="N79" s="6" t="s">
        <v>24</v>
      </c>
      <c r="O79" s="6">
        <v>6200000</v>
      </c>
      <c r="P79" s="6">
        <v>6600000</v>
      </c>
      <c r="Q79" s="6">
        <f t="shared" si="15"/>
        <v>400000</v>
      </c>
      <c r="R79" s="8">
        <f t="shared" si="16"/>
        <v>6.4516129032258063E-2</v>
      </c>
      <c r="S79" s="6"/>
      <c r="T79" s="9">
        <f t="shared" si="20"/>
        <v>59047.619047619046</v>
      </c>
      <c r="U79" s="6">
        <v>62857</v>
      </c>
      <c r="V79" s="9">
        <f t="shared" si="17"/>
        <v>3809.3809523809541</v>
      </c>
      <c r="W79" s="8">
        <f t="shared" si="18"/>
        <v>6.4513709677419387E-2</v>
      </c>
      <c r="X79" s="22">
        <f t="shared" si="21"/>
        <v>58458.590884710007</v>
      </c>
      <c r="Y79" s="22">
        <f t="shared" si="22"/>
        <v>62229.971445197225</v>
      </c>
      <c r="Z79" s="22">
        <f t="shared" si="23"/>
        <v>3771.3805604872177</v>
      </c>
      <c r="AA79" s="8">
        <f t="shared" si="24"/>
        <v>6.4513709677419401E-2</v>
      </c>
      <c r="AB79" s="22">
        <f t="shared" si="25"/>
        <v>6534147.0017457083</v>
      </c>
      <c r="AC79" s="10">
        <v>1982</v>
      </c>
      <c r="AD79" s="6">
        <v>1925</v>
      </c>
      <c r="AE79" s="6">
        <f t="shared" si="19"/>
        <v>91</v>
      </c>
      <c r="AF79" s="6" t="s">
        <v>44</v>
      </c>
    </row>
    <row r="80" spans="1:32" x14ac:dyDescent="0.2">
      <c r="A80">
        <v>6</v>
      </c>
      <c r="B80" s="6" t="s">
        <v>771</v>
      </c>
      <c r="C80" s="6" t="s">
        <v>22</v>
      </c>
      <c r="D80" s="6" t="s">
        <v>23</v>
      </c>
      <c r="E80" s="6" t="s">
        <v>2767</v>
      </c>
      <c r="F80" s="6" t="s">
        <v>2772</v>
      </c>
      <c r="G80" s="6">
        <v>51</v>
      </c>
      <c r="H80" s="6">
        <v>59</v>
      </c>
      <c r="I80" s="7">
        <v>42394</v>
      </c>
      <c r="J80" s="7">
        <v>42411</v>
      </c>
      <c r="K80" s="7" t="s">
        <v>2534</v>
      </c>
      <c r="L80" s="17">
        <f t="shared" si="13"/>
        <v>240.59</v>
      </c>
      <c r="M80" s="20">
        <f t="shared" si="14"/>
        <v>0.99002452304750821</v>
      </c>
      <c r="N80" s="6" t="s">
        <v>242</v>
      </c>
      <c r="O80" s="6">
        <v>3500000</v>
      </c>
      <c r="P80" s="6">
        <v>3600000</v>
      </c>
      <c r="Q80" s="6">
        <f t="shared" si="15"/>
        <v>100000</v>
      </c>
      <c r="R80" s="8">
        <f t="shared" si="16"/>
        <v>2.8571428571428571E-2</v>
      </c>
      <c r="S80" s="6">
        <v>6822</v>
      </c>
      <c r="T80" s="9">
        <f t="shared" si="20"/>
        <v>68761.215686274503</v>
      </c>
      <c r="U80" s="6">
        <v>70722</v>
      </c>
      <c r="V80" s="9">
        <f t="shared" si="17"/>
        <v>1960.7843137254968</v>
      </c>
      <c r="W80" s="8">
        <f t="shared" si="18"/>
        <v>2.8515847111715491E-2</v>
      </c>
      <c r="X80" s="22">
        <f t="shared" si="21"/>
        <v>68075.289763970752</v>
      </c>
      <c r="Y80" s="22">
        <f t="shared" si="22"/>
        <v>70016.51431896587</v>
      </c>
      <c r="Z80" s="22">
        <f t="shared" si="23"/>
        <v>1941.2245549951185</v>
      </c>
      <c r="AA80" s="8">
        <f t="shared" si="24"/>
        <v>2.8515847111715464E-2</v>
      </c>
      <c r="AB80" s="22">
        <f t="shared" si="25"/>
        <v>3570842.2302672593</v>
      </c>
      <c r="AC80" s="10">
        <v>2820</v>
      </c>
      <c r="AD80" s="6">
        <v>1980</v>
      </c>
      <c r="AE80" s="6">
        <f t="shared" si="19"/>
        <v>36</v>
      </c>
      <c r="AF80" s="6" t="s">
        <v>63</v>
      </c>
    </row>
    <row r="81" spans="1:32" x14ac:dyDescent="0.2">
      <c r="A81">
        <v>6</v>
      </c>
      <c r="B81" s="6" t="s">
        <v>2188</v>
      </c>
      <c r="C81" s="6" t="s">
        <v>22</v>
      </c>
      <c r="D81" s="6" t="s">
        <v>23</v>
      </c>
      <c r="E81" s="6" t="s">
        <v>2767</v>
      </c>
      <c r="F81" s="6" t="s">
        <v>2772</v>
      </c>
      <c r="G81" s="6">
        <v>102</v>
      </c>
      <c r="H81" s="6">
        <v>117</v>
      </c>
      <c r="I81" s="7">
        <v>42399</v>
      </c>
      <c r="J81" s="7">
        <v>42412</v>
      </c>
      <c r="K81" s="7" t="s">
        <v>2534</v>
      </c>
      <c r="L81" s="17">
        <f t="shared" si="13"/>
        <v>240.59</v>
      </c>
      <c r="M81" s="20">
        <f t="shared" si="14"/>
        <v>0.99002452304750821</v>
      </c>
      <c r="N81" s="6" t="s">
        <v>57</v>
      </c>
      <c r="O81" s="6">
        <v>7400000</v>
      </c>
      <c r="P81" s="6">
        <v>7200000</v>
      </c>
      <c r="Q81" s="6">
        <f t="shared" si="15"/>
        <v>-200000</v>
      </c>
      <c r="R81" s="8">
        <f t="shared" si="16"/>
        <v>-2.7027027027027029E-2</v>
      </c>
      <c r="S81" s="6"/>
      <c r="T81" s="9">
        <f t="shared" si="20"/>
        <v>72549.019607843133</v>
      </c>
      <c r="U81" s="6">
        <v>70588</v>
      </c>
      <c r="V81" s="9">
        <f t="shared" si="17"/>
        <v>-1961.0196078431327</v>
      </c>
      <c r="W81" s="8">
        <f t="shared" si="18"/>
        <v>-2.7030270270270208E-2</v>
      </c>
      <c r="X81" s="22">
        <f t="shared" si="21"/>
        <v>71825.308534819225</v>
      </c>
      <c r="Y81" s="22">
        <f t="shared" si="22"/>
        <v>69883.851032877516</v>
      </c>
      <c r="Z81" s="22">
        <f t="shared" si="23"/>
        <v>-1941.4575019417098</v>
      </c>
      <c r="AA81" s="8">
        <f t="shared" si="24"/>
        <v>-2.7030270270270218E-2</v>
      </c>
      <c r="AB81" s="22">
        <f t="shared" si="25"/>
        <v>7128152.8053535065</v>
      </c>
      <c r="AC81" s="10">
        <v>1657</v>
      </c>
      <c r="AD81" s="6">
        <v>1898</v>
      </c>
      <c r="AE81" s="6">
        <f t="shared" si="19"/>
        <v>118</v>
      </c>
      <c r="AF81" s="6" t="s">
        <v>494</v>
      </c>
    </row>
    <row r="82" spans="1:32" x14ac:dyDescent="0.2">
      <c r="A82">
        <v>7</v>
      </c>
      <c r="B82" s="6" t="s">
        <v>363</v>
      </c>
      <c r="C82" s="6" t="s">
        <v>22</v>
      </c>
      <c r="D82" s="6" t="s">
        <v>23</v>
      </c>
      <c r="E82" s="6" t="s">
        <v>2767</v>
      </c>
      <c r="F82" s="6" t="s">
        <v>2772</v>
      </c>
      <c r="G82" s="6">
        <v>42</v>
      </c>
      <c r="H82" s="6">
        <v>46</v>
      </c>
      <c r="I82" s="7">
        <v>42405</v>
      </c>
      <c r="J82" s="7">
        <v>42415</v>
      </c>
      <c r="K82" s="7" t="s">
        <v>2534</v>
      </c>
      <c r="L82" s="17">
        <f t="shared" si="13"/>
        <v>240.59</v>
      </c>
      <c r="M82" s="20">
        <f t="shared" si="14"/>
        <v>0.99002452304750821</v>
      </c>
      <c r="N82" s="6" t="s">
        <v>36</v>
      </c>
      <c r="O82" s="6">
        <v>2700000</v>
      </c>
      <c r="P82" s="6">
        <v>3100000</v>
      </c>
      <c r="Q82" s="6">
        <f t="shared" si="15"/>
        <v>400000</v>
      </c>
      <c r="R82" s="8">
        <f t="shared" si="16"/>
        <v>0.14814814814814814</v>
      </c>
      <c r="S82" s="6"/>
      <c r="T82" s="9">
        <f t="shared" si="20"/>
        <v>64285.714285714283</v>
      </c>
      <c r="U82" s="6">
        <v>73810</v>
      </c>
      <c r="V82" s="9">
        <f t="shared" si="17"/>
        <v>9524.2857142857174</v>
      </c>
      <c r="W82" s="8">
        <f t="shared" si="18"/>
        <v>0.14815555555555562</v>
      </c>
      <c r="X82" s="22">
        <f t="shared" si="21"/>
        <v>63644.43362448267</v>
      </c>
      <c r="Y82" s="22">
        <f t="shared" si="22"/>
        <v>73073.710046136577</v>
      </c>
      <c r="Z82" s="22">
        <f t="shared" si="23"/>
        <v>9429.2764216539072</v>
      </c>
      <c r="AA82" s="8">
        <f t="shared" si="24"/>
        <v>0.14815555555555551</v>
      </c>
      <c r="AB82" s="22">
        <f t="shared" si="25"/>
        <v>3069095.8219377361</v>
      </c>
      <c r="AC82" s="10">
        <v>2346</v>
      </c>
      <c r="AD82" s="6">
        <v>1936</v>
      </c>
      <c r="AE82" s="6">
        <f t="shared" si="19"/>
        <v>80</v>
      </c>
      <c r="AF82" s="6" t="s">
        <v>364</v>
      </c>
    </row>
    <row r="83" spans="1:32" x14ac:dyDescent="0.2">
      <c r="A83">
        <v>7</v>
      </c>
      <c r="B83" s="6" t="s">
        <v>2458</v>
      </c>
      <c r="C83" s="6" t="s">
        <v>22</v>
      </c>
      <c r="D83" s="6" t="s">
        <v>23</v>
      </c>
      <c r="E83" s="6" t="s">
        <v>2767</v>
      </c>
      <c r="F83" s="6" t="s">
        <v>2772</v>
      </c>
      <c r="G83" s="6">
        <v>142</v>
      </c>
      <c r="H83" s="6">
        <v>158</v>
      </c>
      <c r="I83" s="7">
        <v>42405</v>
      </c>
      <c r="J83" s="7">
        <v>42415</v>
      </c>
      <c r="K83" s="7" t="s">
        <v>2534</v>
      </c>
      <c r="L83" s="17">
        <f t="shared" si="13"/>
        <v>240.59</v>
      </c>
      <c r="M83" s="20">
        <f t="shared" si="14"/>
        <v>0.99002452304750821</v>
      </c>
      <c r="N83" s="6" t="s">
        <v>36</v>
      </c>
      <c r="O83" s="6">
        <v>5800000</v>
      </c>
      <c r="P83" s="6">
        <v>7350000</v>
      </c>
      <c r="Q83" s="6">
        <f t="shared" si="15"/>
        <v>1550000</v>
      </c>
      <c r="R83" s="8">
        <f t="shared" si="16"/>
        <v>0.26724137931034481</v>
      </c>
      <c r="S83" s="6">
        <v>5413</v>
      </c>
      <c r="T83" s="9">
        <f t="shared" si="20"/>
        <v>40883.190140845072</v>
      </c>
      <c r="U83" s="6">
        <v>51799</v>
      </c>
      <c r="V83" s="9">
        <f t="shared" si="17"/>
        <v>10915.809859154928</v>
      </c>
      <c r="W83" s="8">
        <f t="shared" si="18"/>
        <v>0.26699995331942789</v>
      </c>
      <c r="X83" s="22">
        <f t="shared" si="21"/>
        <v>40475.360819850735</v>
      </c>
      <c r="Y83" s="22">
        <f t="shared" si="22"/>
        <v>51282.280269337876</v>
      </c>
      <c r="Z83" s="22">
        <f t="shared" si="23"/>
        <v>10806.919449487141</v>
      </c>
      <c r="AA83" s="8">
        <f t="shared" si="24"/>
        <v>0.26699995331942772</v>
      </c>
      <c r="AB83" s="22">
        <f t="shared" si="25"/>
        <v>7282083.7982459785</v>
      </c>
      <c r="AC83" s="10">
        <v>1950</v>
      </c>
      <c r="AD83" s="6">
        <v>1925</v>
      </c>
      <c r="AE83" s="6">
        <f t="shared" si="19"/>
        <v>91</v>
      </c>
      <c r="AF83" s="6" t="s">
        <v>37</v>
      </c>
    </row>
    <row r="84" spans="1:32" x14ac:dyDescent="0.2">
      <c r="A84">
        <v>7</v>
      </c>
      <c r="B84" s="6" t="s">
        <v>2339</v>
      </c>
      <c r="C84" s="6" t="s">
        <v>22</v>
      </c>
      <c r="D84" s="6" t="s">
        <v>23</v>
      </c>
      <c r="E84" s="6" t="s">
        <v>2767</v>
      </c>
      <c r="F84" s="6" t="s">
        <v>2772</v>
      </c>
      <c r="G84" s="6">
        <v>116</v>
      </c>
      <c r="H84" s="6">
        <v>125</v>
      </c>
      <c r="I84" s="7">
        <v>42404</v>
      </c>
      <c r="J84" s="7">
        <v>42415</v>
      </c>
      <c r="K84" s="7" t="s">
        <v>2534</v>
      </c>
      <c r="L84" s="17">
        <f t="shared" si="13"/>
        <v>240.59</v>
      </c>
      <c r="M84" s="20">
        <f t="shared" si="14"/>
        <v>0.99002452304750821</v>
      </c>
      <c r="N84" s="6" t="s">
        <v>24</v>
      </c>
      <c r="O84" s="6">
        <v>7600000</v>
      </c>
      <c r="P84" s="6">
        <v>8100000</v>
      </c>
      <c r="Q84" s="6">
        <f t="shared" si="15"/>
        <v>500000</v>
      </c>
      <c r="R84" s="8">
        <f t="shared" si="16"/>
        <v>6.5789473684210523E-2</v>
      </c>
      <c r="S84" s="6">
        <v>19615</v>
      </c>
      <c r="T84" s="9">
        <f t="shared" si="20"/>
        <v>65686.336206896551</v>
      </c>
      <c r="U84" s="6">
        <v>69997</v>
      </c>
      <c r="V84" s="9">
        <f t="shared" si="17"/>
        <v>4310.6637931034493</v>
      </c>
      <c r="W84" s="8">
        <f t="shared" si="18"/>
        <v>6.5624969240571887E-2</v>
      </c>
      <c r="X84" s="22">
        <f t="shared" si="21"/>
        <v>65031.083673971028</v>
      </c>
      <c r="Y84" s="22">
        <f t="shared" si="22"/>
        <v>69298.746539756437</v>
      </c>
      <c r="Z84" s="22">
        <f t="shared" si="23"/>
        <v>4267.6628657854089</v>
      </c>
      <c r="AA84" s="8">
        <f t="shared" si="24"/>
        <v>6.5624969240571943E-2</v>
      </c>
      <c r="AB84" s="22">
        <f t="shared" si="25"/>
        <v>8038654.5986117469</v>
      </c>
      <c r="AC84" s="6">
        <v>744</v>
      </c>
      <c r="AD84" s="6">
        <v>1895</v>
      </c>
      <c r="AE84" s="6">
        <f t="shared" si="19"/>
        <v>121</v>
      </c>
      <c r="AF84" s="6" t="s">
        <v>75</v>
      </c>
    </row>
    <row r="85" spans="1:32" x14ac:dyDescent="0.2">
      <c r="A85">
        <v>7</v>
      </c>
      <c r="B85" s="6" t="s">
        <v>2209</v>
      </c>
      <c r="C85" s="6" t="s">
        <v>22</v>
      </c>
      <c r="D85" s="6" t="s">
        <v>23</v>
      </c>
      <c r="E85" s="6" t="s">
        <v>2767</v>
      </c>
      <c r="F85" s="6" t="s">
        <v>2772</v>
      </c>
      <c r="G85" s="6">
        <v>103</v>
      </c>
      <c r="H85" s="6">
        <v>120</v>
      </c>
      <c r="I85" s="7">
        <v>42406</v>
      </c>
      <c r="J85" s="7">
        <v>42416</v>
      </c>
      <c r="K85" s="7" t="s">
        <v>2534</v>
      </c>
      <c r="L85" s="17">
        <f t="shared" si="13"/>
        <v>240.59</v>
      </c>
      <c r="M85" s="20">
        <f t="shared" si="14"/>
        <v>0.99002452304750821</v>
      </c>
      <c r="N85" s="6" t="s">
        <v>36</v>
      </c>
      <c r="O85" s="6">
        <v>6000000</v>
      </c>
      <c r="P85" s="6">
        <v>6000000</v>
      </c>
      <c r="Q85" s="6">
        <f t="shared" si="15"/>
        <v>0</v>
      </c>
      <c r="R85" s="8">
        <f t="shared" si="16"/>
        <v>0</v>
      </c>
      <c r="S85" s="6"/>
      <c r="T85" s="9">
        <f t="shared" si="20"/>
        <v>58252.427184466018</v>
      </c>
      <c r="U85" s="6">
        <v>58252</v>
      </c>
      <c r="V85" s="9">
        <f t="shared" si="17"/>
        <v>-0.42718446601793403</v>
      </c>
      <c r="W85" s="8">
        <f t="shared" si="18"/>
        <v>-7.3333333333078679E-6</v>
      </c>
      <c r="X85" s="22">
        <f t="shared" si="21"/>
        <v>57671.331439660673</v>
      </c>
      <c r="Y85" s="22">
        <f t="shared" si="22"/>
        <v>57670.908516563446</v>
      </c>
      <c r="Z85" s="22">
        <f t="shared" si="23"/>
        <v>-0.42292309722688515</v>
      </c>
      <c r="AA85" s="8">
        <f t="shared" si="24"/>
        <v>-7.3333333333802698E-6</v>
      </c>
      <c r="AB85" s="22">
        <f t="shared" si="25"/>
        <v>5940103.5772060351</v>
      </c>
      <c r="AC85" s="10">
        <v>1286</v>
      </c>
      <c r="AD85" s="6">
        <v>1975</v>
      </c>
      <c r="AE85" s="6">
        <f t="shared" si="19"/>
        <v>41</v>
      </c>
      <c r="AF85" s="6" t="s">
        <v>206</v>
      </c>
    </row>
    <row r="86" spans="1:32" x14ac:dyDescent="0.2">
      <c r="A86">
        <v>7</v>
      </c>
      <c r="B86" s="6" t="s">
        <v>1363</v>
      </c>
      <c r="C86" s="6" t="s">
        <v>22</v>
      </c>
      <c r="D86" s="6" t="s">
        <v>23</v>
      </c>
      <c r="E86" s="6" t="s">
        <v>2767</v>
      </c>
      <c r="F86" s="6" t="s">
        <v>2772</v>
      </c>
      <c r="G86" s="6">
        <v>67</v>
      </c>
      <c r="H86" s="6">
        <v>74</v>
      </c>
      <c r="I86" s="7">
        <v>42405</v>
      </c>
      <c r="J86" s="7">
        <v>42416</v>
      </c>
      <c r="K86" s="7" t="s">
        <v>2534</v>
      </c>
      <c r="L86" s="17">
        <f t="shared" si="13"/>
        <v>240.59</v>
      </c>
      <c r="M86" s="20">
        <f t="shared" si="14"/>
        <v>0.99002452304750821</v>
      </c>
      <c r="N86" s="6" t="s">
        <v>24</v>
      </c>
      <c r="O86" s="6">
        <v>4150000</v>
      </c>
      <c r="P86" s="6">
        <v>4485000</v>
      </c>
      <c r="Q86" s="6">
        <f t="shared" si="15"/>
        <v>335000</v>
      </c>
      <c r="R86" s="8">
        <f t="shared" si="16"/>
        <v>8.0722891566265054E-2</v>
      </c>
      <c r="S86" s="6">
        <v>115000</v>
      </c>
      <c r="T86" s="9">
        <f t="shared" si="20"/>
        <v>63656.716417910451</v>
      </c>
      <c r="U86" s="6">
        <v>68657</v>
      </c>
      <c r="V86" s="9">
        <f t="shared" si="17"/>
        <v>5000.2835820895489</v>
      </c>
      <c r="W86" s="8">
        <f t="shared" si="18"/>
        <v>7.8550762016412604E-2</v>
      </c>
      <c r="X86" s="22">
        <f t="shared" si="21"/>
        <v>63021.71031041228</v>
      </c>
      <c r="Y86" s="22">
        <f t="shared" si="22"/>
        <v>67972.113678872774</v>
      </c>
      <c r="Z86" s="22">
        <f t="shared" si="23"/>
        <v>4950.4033684604947</v>
      </c>
      <c r="AA86" s="8">
        <f t="shared" si="24"/>
        <v>7.8550762016412659E-2</v>
      </c>
      <c r="AB86" s="22">
        <f t="shared" si="25"/>
        <v>4554131.6164844763</v>
      </c>
      <c r="AC86" s="10">
        <v>4839</v>
      </c>
      <c r="AD86" s="6">
        <v>1940</v>
      </c>
      <c r="AE86" s="6">
        <f t="shared" si="19"/>
        <v>76</v>
      </c>
      <c r="AF86" s="6" t="s">
        <v>225</v>
      </c>
    </row>
    <row r="87" spans="1:32" x14ac:dyDescent="0.2">
      <c r="A87">
        <v>7</v>
      </c>
      <c r="B87" s="6" t="s">
        <v>109</v>
      </c>
      <c r="C87" s="6" t="s">
        <v>22</v>
      </c>
      <c r="D87" s="6" t="s">
        <v>23</v>
      </c>
      <c r="E87" s="6" t="s">
        <v>2767</v>
      </c>
      <c r="F87" s="6" t="s">
        <v>2772</v>
      </c>
      <c r="G87" s="6">
        <v>27</v>
      </c>
      <c r="H87" s="6">
        <v>32</v>
      </c>
      <c r="I87" s="7">
        <v>42405</v>
      </c>
      <c r="J87" s="7">
        <v>42416</v>
      </c>
      <c r="K87" s="7" t="s">
        <v>2534</v>
      </c>
      <c r="L87" s="17">
        <f t="shared" si="13"/>
        <v>240.59</v>
      </c>
      <c r="M87" s="20">
        <f t="shared" si="14"/>
        <v>0.99002452304750821</v>
      </c>
      <c r="N87" s="6" t="s">
        <v>24</v>
      </c>
      <c r="O87" s="6">
        <v>1890000</v>
      </c>
      <c r="P87" s="6">
        <v>1895000</v>
      </c>
      <c r="Q87" s="6">
        <f t="shared" si="15"/>
        <v>5000</v>
      </c>
      <c r="R87" s="8">
        <f t="shared" si="16"/>
        <v>2.6455026455026454E-3</v>
      </c>
      <c r="S87" s="6">
        <v>35463</v>
      </c>
      <c r="T87" s="9">
        <f t="shared" si="20"/>
        <v>71313.444444444438</v>
      </c>
      <c r="U87" s="6">
        <v>71499</v>
      </c>
      <c r="V87" s="9">
        <f t="shared" si="17"/>
        <v>185.55555555556202</v>
      </c>
      <c r="W87" s="8">
        <f t="shared" si="18"/>
        <v>2.6019715777452876E-3</v>
      </c>
      <c r="X87" s="22">
        <f t="shared" si="21"/>
        <v>70602.058822986073</v>
      </c>
      <c r="Y87" s="22">
        <f t="shared" si="22"/>
        <v>70785.763373373789</v>
      </c>
      <c r="Z87" s="22">
        <f t="shared" si="23"/>
        <v>183.70455038771615</v>
      </c>
      <c r="AA87" s="8">
        <f t="shared" si="24"/>
        <v>2.6019715777453652E-3</v>
      </c>
      <c r="AB87" s="22">
        <f t="shared" si="25"/>
        <v>1911215.6110810924</v>
      </c>
      <c r="AC87" s="6">
        <v>572</v>
      </c>
      <c r="AD87" s="6">
        <v>1940</v>
      </c>
      <c r="AE87" s="6">
        <f t="shared" si="19"/>
        <v>76</v>
      </c>
      <c r="AF87" s="6" t="s">
        <v>37</v>
      </c>
    </row>
    <row r="88" spans="1:32" x14ac:dyDescent="0.2">
      <c r="A88">
        <v>7</v>
      </c>
      <c r="B88" s="6" t="s">
        <v>215</v>
      </c>
      <c r="C88" s="6" t="s">
        <v>22</v>
      </c>
      <c r="D88" s="6" t="s">
        <v>23</v>
      </c>
      <c r="E88" s="6" t="s">
        <v>2767</v>
      </c>
      <c r="F88" s="6" t="s">
        <v>2772</v>
      </c>
      <c r="G88" s="6">
        <v>33</v>
      </c>
      <c r="H88" s="6">
        <v>37</v>
      </c>
      <c r="I88" s="7">
        <v>42405</v>
      </c>
      <c r="J88" s="7">
        <v>42416</v>
      </c>
      <c r="K88" s="7" t="s">
        <v>2534</v>
      </c>
      <c r="L88" s="17">
        <f t="shared" si="13"/>
        <v>240.59</v>
      </c>
      <c r="M88" s="20">
        <f t="shared" si="14"/>
        <v>0.99002452304750821</v>
      </c>
      <c r="N88" s="6" t="s">
        <v>24</v>
      </c>
      <c r="O88" s="6">
        <v>2500000</v>
      </c>
      <c r="P88" s="6">
        <v>2785000</v>
      </c>
      <c r="Q88" s="6">
        <f t="shared" si="15"/>
        <v>285000</v>
      </c>
      <c r="R88" s="8">
        <f t="shared" si="16"/>
        <v>0.114</v>
      </c>
      <c r="S88" s="6">
        <v>95331</v>
      </c>
      <c r="T88" s="9">
        <f t="shared" si="20"/>
        <v>78646.393939393936</v>
      </c>
      <c r="U88" s="6">
        <v>87283</v>
      </c>
      <c r="V88" s="9">
        <f t="shared" si="17"/>
        <v>8636.6060606060637</v>
      </c>
      <c r="W88" s="8">
        <f t="shared" si="18"/>
        <v>0.10981566513096022</v>
      </c>
      <c r="X88" s="22">
        <f t="shared" si="21"/>
        <v>77861.858649254922</v>
      </c>
      <c r="Y88" s="22">
        <f t="shared" si="22"/>
        <v>86412.310445155657</v>
      </c>
      <c r="Z88" s="22">
        <f t="shared" si="23"/>
        <v>8550.4517959007353</v>
      </c>
      <c r="AA88" s="8">
        <f t="shared" si="24"/>
        <v>0.10981566513096019</v>
      </c>
      <c r="AB88" s="22">
        <f t="shared" si="25"/>
        <v>2851606.2446901365</v>
      </c>
      <c r="AC88" s="6">
        <v>696</v>
      </c>
      <c r="AD88" s="6">
        <v>1940</v>
      </c>
      <c r="AE88" s="6">
        <f t="shared" si="19"/>
        <v>76</v>
      </c>
      <c r="AF88" s="6" t="s">
        <v>37</v>
      </c>
    </row>
    <row r="89" spans="1:32" x14ac:dyDescent="0.2">
      <c r="A89">
        <v>7</v>
      </c>
      <c r="B89" s="6" t="s">
        <v>2257</v>
      </c>
      <c r="C89" s="6" t="s">
        <v>22</v>
      </c>
      <c r="D89" s="6" t="s">
        <v>23</v>
      </c>
      <c r="E89" s="6" t="s">
        <v>2767</v>
      </c>
      <c r="F89" s="6" t="s">
        <v>2772</v>
      </c>
      <c r="G89" s="6">
        <v>107</v>
      </c>
      <c r="H89" s="6">
        <v>118</v>
      </c>
      <c r="I89" s="7">
        <v>42406</v>
      </c>
      <c r="J89" s="7">
        <v>42416</v>
      </c>
      <c r="K89" s="7" t="s">
        <v>2534</v>
      </c>
      <c r="L89" s="17">
        <f t="shared" si="13"/>
        <v>240.59</v>
      </c>
      <c r="M89" s="20">
        <f t="shared" si="14"/>
        <v>0.99002452304750821</v>
      </c>
      <c r="N89" s="6" t="s">
        <v>36</v>
      </c>
      <c r="O89" s="6">
        <v>6500000</v>
      </c>
      <c r="P89" s="6">
        <v>7000000</v>
      </c>
      <c r="Q89" s="6">
        <f t="shared" si="15"/>
        <v>500000</v>
      </c>
      <c r="R89" s="8">
        <f t="shared" si="16"/>
        <v>7.6923076923076927E-2</v>
      </c>
      <c r="S89" s="6">
        <v>246735</v>
      </c>
      <c r="T89" s="9">
        <f t="shared" si="20"/>
        <v>63053.598130841121</v>
      </c>
      <c r="U89" s="6">
        <v>67726</v>
      </c>
      <c r="V89" s="9">
        <f t="shared" si="17"/>
        <v>4672.401869158879</v>
      </c>
      <c r="W89" s="8">
        <f t="shared" si="18"/>
        <v>7.4102065665836894E-2</v>
      </c>
      <c r="X89" s="22">
        <f t="shared" si="21"/>
        <v>62424.608415915238</v>
      </c>
      <c r="Y89" s="22">
        <f t="shared" si="22"/>
        <v>67050.400847915545</v>
      </c>
      <c r="Z89" s="22">
        <f t="shared" si="23"/>
        <v>4625.7924320003076</v>
      </c>
      <c r="AA89" s="8">
        <f t="shared" si="24"/>
        <v>7.4102065665836936E-2</v>
      </c>
      <c r="AB89" s="22">
        <f t="shared" si="25"/>
        <v>7174392.8907269631</v>
      </c>
      <c r="AC89" s="10">
        <v>1015</v>
      </c>
      <c r="AD89" s="6">
        <v>1915</v>
      </c>
      <c r="AE89" s="6">
        <f t="shared" si="19"/>
        <v>101</v>
      </c>
      <c r="AF89" s="6" t="s">
        <v>494</v>
      </c>
    </row>
    <row r="90" spans="1:32" x14ac:dyDescent="0.2">
      <c r="A90">
        <v>7</v>
      </c>
      <c r="B90" s="6" t="s">
        <v>601</v>
      </c>
      <c r="C90" s="6" t="s">
        <v>22</v>
      </c>
      <c r="D90" s="6" t="s">
        <v>23</v>
      </c>
      <c r="E90" s="6" t="s">
        <v>2767</v>
      </c>
      <c r="F90" s="6" t="s">
        <v>2772</v>
      </c>
      <c r="G90" s="6">
        <v>47</v>
      </c>
      <c r="H90" s="6">
        <v>52</v>
      </c>
      <c r="I90" s="7">
        <v>42406</v>
      </c>
      <c r="J90" s="7">
        <v>42416</v>
      </c>
      <c r="K90" s="7" t="s">
        <v>2534</v>
      </c>
      <c r="L90" s="17">
        <f t="shared" si="13"/>
        <v>240.59</v>
      </c>
      <c r="M90" s="20">
        <f t="shared" si="14"/>
        <v>0.99002452304750821</v>
      </c>
      <c r="N90" s="6" t="s">
        <v>36</v>
      </c>
      <c r="O90" s="6">
        <v>2990000</v>
      </c>
      <c r="P90" s="6">
        <v>3630000</v>
      </c>
      <c r="Q90" s="6">
        <f t="shared" si="15"/>
        <v>640000</v>
      </c>
      <c r="R90" s="8">
        <f t="shared" si="16"/>
        <v>0.21404682274247491</v>
      </c>
      <c r="S90" s="6">
        <v>51489</v>
      </c>
      <c r="T90" s="9">
        <f t="shared" si="20"/>
        <v>64712.531914893618</v>
      </c>
      <c r="U90" s="6">
        <v>78330</v>
      </c>
      <c r="V90" s="9">
        <f t="shared" si="17"/>
        <v>13617.468085106382</v>
      </c>
      <c r="W90" s="8">
        <f t="shared" si="18"/>
        <v>0.21043015444080185</v>
      </c>
      <c r="X90" s="22">
        <f t="shared" si="21"/>
        <v>64066.993544239209</v>
      </c>
      <c r="Y90" s="22">
        <f t="shared" si="22"/>
        <v>77548.620890311315</v>
      </c>
      <c r="Z90" s="22">
        <f t="shared" si="23"/>
        <v>13481.627346072106</v>
      </c>
      <c r="AA90" s="8">
        <f t="shared" si="24"/>
        <v>0.21043015444080176</v>
      </c>
      <c r="AB90" s="22">
        <f t="shared" si="25"/>
        <v>3644785.1818446317</v>
      </c>
      <c r="AC90" s="6">
        <v>490</v>
      </c>
      <c r="AD90" s="6">
        <v>1898</v>
      </c>
      <c r="AE90" s="6">
        <f t="shared" si="19"/>
        <v>118</v>
      </c>
      <c r="AF90" s="6" t="s">
        <v>75</v>
      </c>
    </row>
    <row r="91" spans="1:32" x14ac:dyDescent="0.2">
      <c r="A91">
        <v>7</v>
      </c>
      <c r="B91" s="6" t="s">
        <v>1180</v>
      </c>
      <c r="C91" s="6" t="s">
        <v>22</v>
      </c>
      <c r="D91" s="6" t="s">
        <v>23</v>
      </c>
      <c r="E91" s="6" t="s">
        <v>2767</v>
      </c>
      <c r="F91" s="6" t="s">
        <v>2772</v>
      </c>
      <c r="G91" s="6">
        <v>61</v>
      </c>
      <c r="H91" s="6">
        <v>68</v>
      </c>
      <c r="I91" s="7">
        <v>42406</v>
      </c>
      <c r="J91" s="7">
        <v>42416</v>
      </c>
      <c r="K91" s="7" t="s">
        <v>2534</v>
      </c>
      <c r="L91" s="17">
        <f t="shared" si="13"/>
        <v>240.59</v>
      </c>
      <c r="M91" s="20">
        <f t="shared" si="14"/>
        <v>0.99002452304750821</v>
      </c>
      <c r="N91" s="6" t="s">
        <v>36</v>
      </c>
      <c r="O91" s="6">
        <v>4100000</v>
      </c>
      <c r="P91" s="6">
        <v>4450000</v>
      </c>
      <c r="Q91" s="6">
        <f t="shared" si="15"/>
        <v>350000</v>
      </c>
      <c r="R91" s="8">
        <f t="shared" si="16"/>
        <v>8.5365853658536592E-2</v>
      </c>
      <c r="S91" s="6">
        <v>86197</v>
      </c>
      <c r="T91" s="9">
        <f t="shared" si="20"/>
        <v>68626.180327868846</v>
      </c>
      <c r="U91" s="6">
        <v>74364</v>
      </c>
      <c r="V91" s="9">
        <f t="shared" si="17"/>
        <v>5737.8196721311542</v>
      </c>
      <c r="W91" s="8">
        <f t="shared" si="18"/>
        <v>8.3609777561830093E-2</v>
      </c>
      <c r="X91" s="22">
        <f t="shared" si="21"/>
        <v>67941.601447670648</v>
      </c>
      <c r="Y91" s="22">
        <f t="shared" si="22"/>
        <v>73622.183631904903</v>
      </c>
      <c r="Z91" s="22">
        <f t="shared" si="23"/>
        <v>5680.5821842342557</v>
      </c>
      <c r="AA91" s="8">
        <f t="shared" si="24"/>
        <v>8.3609777561830079E-2</v>
      </c>
      <c r="AB91" s="22">
        <f t="shared" si="25"/>
        <v>4490953.2015461987</v>
      </c>
      <c r="AC91" s="6">
        <v>366</v>
      </c>
      <c r="AD91" s="6">
        <v>1896</v>
      </c>
      <c r="AE91" s="6">
        <f t="shared" si="19"/>
        <v>120</v>
      </c>
      <c r="AF91" s="6" t="s">
        <v>94</v>
      </c>
    </row>
    <row r="92" spans="1:32" x14ac:dyDescent="0.2">
      <c r="A92">
        <v>7</v>
      </c>
      <c r="B92" s="6" t="s">
        <v>2280</v>
      </c>
      <c r="C92" s="6" t="s">
        <v>22</v>
      </c>
      <c r="D92" s="6" t="s">
        <v>23</v>
      </c>
      <c r="E92" s="6" t="s">
        <v>2767</v>
      </c>
      <c r="F92" s="6" t="s">
        <v>2772</v>
      </c>
      <c r="G92" s="6">
        <v>109</v>
      </c>
      <c r="H92" s="6">
        <v>125</v>
      </c>
      <c r="I92" s="7">
        <v>42406</v>
      </c>
      <c r="J92" s="7">
        <v>42416</v>
      </c>
      <c r="K92" s="7" t="s">
        <v>2534</v>
      </c>
      <c r="L92" s="17">
        <f t="shared" si="13"/>
        <v>240.59</v>
      </c>
      <c r="M92" s="20">
        <f t="shared" si="14"/>
        <v>0.99002452304750821</v>
      </c>
      <c r="N92" s="6" t="s">
        <v>36</v>
      </c>
      <c r="O92" s="6">
        <v>6600000</v>
      </c>
      <c r="P92" s="6">
        <v>6600000</v>
      </c>
      <c r="Q92" s="6">
        <f t="shared" si="15"/>
        <v>0</v>
      </c>
      <c r="R92" s="8">
        <f t="shared" si="16"/>
        <v>0</v>
      </c>
      <c r="S92" s="6">
        <v>27000</v>
      </c>
      <c r="T92" s="9">
        <f t="shared" si="20"/>
        <v>60798.165137614676</v>
      </c>
      <c r="U92" s="6">
        <v>60798</v>
      </c>
      <c r="V92" s="9">
        <f t="shared" si="17"/>
        <v>-0.16513761467649601</v>
      </c>
      <c r="W92" s="8">
        <f t="shared" si="18"/>
        <v>-2.7161611588559025E-6</v>
      </c>
      <c r="X92" s="22">
        <f t="shared" si="21"/>
        <v>60191.67444253061</v>
      </c>
      <c r="Y92" s="22">
        <f t="shared" si="22"/>
        <v>60191.510952242403</v>
      </c>
      <c r="Z92" s="22">
        <f t="shared" si="23"/>
        <v>-0.16349028820695821</v>
      </c>
      <c r="AA92" s="8">
        <f t="shared" si="24"/>
        <v>-2.7161611588502049E-6</v>
      </c>
      <c r="AB92" s="22">
        <f t="shared" si="25"/>
        <v>6560874.6937944219</v>
      </c>
      <c r="AC92" s="6">
        <v>754</v>
      </c>
      <c r="AD92" s="6">
        <v>1896</v>
      </c>
      <c r="AE92" s="6">
        <f t="shared" si="19"/>
        <v>120</v>
      </c>
      <c r="AF92" s="6" t="s">
        <v>112</v>
      </c>
    </row>
    <row r="93" spans="1:32" x14ac:dyDescent="0.2">
      <c r="A93">
        <v>7</v>
      </c>
      <c r="B93" s="6" t="s">
        <v>1273</v>
      </c>
      <c r="C93" s="6" t="s">
        <v>22</v>
      </c>
      <c r="D93" s="6" t="s">
        <v>23</v>
      </c>
      <c r="E93" s="6" t="s">
        <v>2767</v>
      </c>
      <c r="F93" s="6" t="s">
        <v>2772</v>
      </c>
      <c r="G93" s="6">
        <v>64</v>
      </c>
      <c r="H93" s="6">
        <v>71</v>
      </c>
      <c r="I93" s="7">
        <v>42406</v>
      </c>
      <c r="J93" s="7">
        <v>42416</v>
      </c>
      <c r="K93" s="7" t="s">
        <v>2534</v>
      </c>
      <c r="L93" s="17">
        <f t="shared" si="13"/>
        <v>240.59</v>
      </c>
      <c r="M93" s="20">
        <f t="shared" si="14"/>
        <v>0.99002452304750821</v>
      </c>
      <c r="N93" s="6" t="s">
        <v>36</v>
      </c>
      <c r="O93" s="6">
        <v>4000000</v>
      </c>
      <c r="P93" s="6">
        <v>3950000</v>
      </c>
      <c r="Q93" s="6">
        <f t="shared" si="15"/>
        <v>-50000</v>
      </c>
      <c r="R93" s="8">
        <f t="shared" si="16"/>
        <v>-1.2500000000000001E-2</v>
      </c>
      <c r="S93" s="6">
        <v>85284</v>
      </c>
      <c r="T93" s="9">
        <f t="shared" si="20"/>
        <v>63832.5625</v>
      </c>
      <c r="U93" s="6">
        <v>63051</v>
      </c>
      <c r="V93" s="9">
        <f t="shared" si="17"/>
        <v>-781.5625</v>
      </c>
      <c r="W93" s="8">
        <f t="shared" si="18"/>
        <v>-1.2243946810062654E-2</v>
      </c>
      <c r="X93" s="22">
        <f t="shared" si="21"/>
        <v>63195.80224396276</v>
      </c>
      <c r="Y93" s="22">
        <f t="shared" si="22"/>
        <v>62422.036202668438</v>
      </c>
      <c r="Z93" s="22">
        <f t="shared" si="23"/>
        <v>-773.76604129432235</v>
      </c>
      <c r="AA93" s="8">
        <f t="shared" si="24"/>
        <v>-1.224394681006272E-2</v>
      </c>
      <c r="AB93" s="22">
        <f t="shared" si="25"/>
        <v>3995010.31697078</v>
      </c>
      <c r="AC93" s="6">
        <v>598</v>
      </c>
      <c r="AD93" s="6">
        <v>1895</v>
      </c>
      <c r="AE93" s="6">
        <f t="shared" si="19"/>
        <v>121</v>
      </c>
      <c r="AF93" s="6" t="s">
        <v>27</v>
      </c>
    </row>
    <row r="94" spans="1:32" x14ac:dyDescent="0.2">
      <c r="A94">
        <v>7</v>
      </c>
      <c r="B94" s="6" t="s">
        <v>1470</v>
      </c>
      <c r="C94" s="6" t="s">
        <v>22</v>
      </c>
      <c r="D94" s="6" t="s">
        <v>23</v>
      </c>
      <c r="E94" s="6" t="s">
        <v>2767</v>
      </c>
      <c r="F94" s="6" t="s">
        <v>2772</v>
      </c>
      <c r="G94" s="6">
        <v>69</v>
      </c>
      <c r="H94" s="6">
        <v>78</v>
      </c>
      <c r="I94" s="7">
        <v>42405</v>
      </c>
      <c r="J94" s="7">
        <v>42416</v>
      </c>
      <c r="K94" s="7" t="s">
        <v>2534</v>
      </c>
      <c r="L94" s="17">
        <f t="shared" si="13"/>
        <v>240.59</v>
      </c>
      <c r="M94" s="20">
        <f t="shared" si="14"/>
        <v>0.99002452304750821</v>
      </c>
      <c r="N94" s="6" t="s">
        <v>24</v>
      </c>
      <c r="O94" s="6">
        <v>4400000</v>
      </c>
      <c r="P94" s="6">
        <v>4950000</v>
      </c>
      <c r="Q94" s="6">
        <f t="shared" si="15"/>
        <v>550000</v>
      </c>
      <c r="R94" s="8">
        <f t="shared" si="16"/>
        <v>0.125</v>
      </c>
      <c r="S94" s="6">
        <v>42830</v>
      </c>
      <c r="T94" s="9">
        <f t="shared" si="20"/>
        <v>64388.840579710144</v>
      </c>
      <c r="U94" s="6">
        <v>72360</v>
      </c>
      <c r="V94" s="9">
        <f t="shared" si="17"/>
        <v>7971.1594202898559</v>
      </c>
      <c r="W94" s="8">
        <f t="shared" si="18"/>
        <v>0.12379721933992524</v>
      </c>
      <c r="X94" s="22">
        <f t="shared" si="21"/>
        <v>63746.531184509578</v>
      </c>
      <c r="Y94" s="22">
        <f t="shared" si="22"/>
        <v>71638.174487717697</v>
      </c>
      <c r="Z94" s="22">
        <f t="shared" si="23"/>
        <v>7891.6433032081186</v>
      </c>
      <c r="AA94" s="8">
        <f t="shared" si="24"/>
        <v>0.12379721933992527</v>
      </c>
      <c r="AB94" s="22">
        <f t="shared" si="25"/>
        <v>4943034.0396525208</v>
      </c>
      <c r="AC94" s="6">
        <v>384</v>
      </c>
      <c r="AD94" s="6">
        <v>1885</v>
      </c>
      <c r="AE94" s="6">
        <f t="shared" si="19"/>
        <v>131</v>
      </c>
      <c r="AF94" s="6" t="s">
        <v>213</v>
      </c>
    </row>
    <row r="95" spans="1:32" x14ac:dyDescent="0.2">
      <c r="A95">
        <v>7</v>
      </c>
      <c r="B95" s="6" t="s">
        <v>2138</v>
      </c>
      <c r="C95" s="6" t="s">
        <v>22</v>
      </c>
      <c r="D95" s="6" t="s">
        <v>23</v>
      </c>
      <c r="E95" s="6" t="s">
        <v>2767</v>
      </c>
      <c r="F95" s="6" t="s">
        <v>2772</v>
      </c>
      <c r="G95" s="6">
        <v>97</v>
      </c>
      <c r="H95" s="6">
        <v>109</v>
      </c>
      <c r="I95" s="7">
        <v>42405</v>
      </c>
      <c r="J95" s="7">
        <v>42417</v>
      </c>
      <c r="K95" s="7" t="s">
        <v>2534</v>
      </c>
      <c r="L95" s="17">
        <f t="shared" si="13"/>
        <v>240.59</v>
      </c>
      <c r="M95" s="20">
        <f t="shared" si="14"/>
        <v>0.99002452304750821</v>
      </c>
      <c r="N95" s="6" t="s">
        <v>32</v>
      </c>
      <c r="O95" s="6">
        <v>6150000</v>
      </c>
      <c r="P95" s="6">
        <v>7200000</v>
      </c>
      <c r="Q95" s="6">
        <f t="shared" si="15"/>
        <v>1050000</v>
      </c>
      <c r="R95" s="8">
        <f t="shared" si="16"/>
        <v>0.17073170731707318</v>
      </c>
      <c r="S95" s="6">
        <v>33905</v>
      </c>
      <c r="T95" s="9">
        <f t="shared" si="20"/>
        <v>63751.597938144332</v>
      </c>
      <c r="U95" s="6">
        <v>74576</v>
      </c>
      <c r="V95" s="9">
        <f t="shared" si="17"/>
        <v>10824.402061855668</v>
      </c>
      <c r="W95" s="8">
        <f t="shared" si="18"/>
        <v>0.16979028623499226</v>
      </c>
      <c r="X95" s="22">
        <f t="shared" si="21"/>
        <v>63115.64534222785</v>
      </c>
      <c r="Y95" s="22">
        <f t="shared" si="22"/>
        <v>73832.068830790973</v>
      </c>
      <c r="Z95" s="22">
        <f t="shared" si="23"/>
        <v>10716.423488563123</v>
      </c>
      <c r="AA95" s="8">
        <f t="shared" si="24"/>
        <v>0.16979028623499226</v>
      </c>
      <c r="AB95" s="22">
        <f t="shared" si="25"/>
        <v>7161710.6765867248</v>
      </c>
      <c r="AC95" s="10">
        <v>1030</v>
      </c>
      <c r="AD95" s="6">
        <v>1953</v>
      </c>
      <c r="AE95" s="6">
        <f t="shared" si="19"/>
        <v>63</v>
      </c>
      <c r="AF95" s="6" t="s">
        <v>37</v>
      </c>
    </row>
    <row r="96" spans="1:32" x14ac:dyDescent="0.2">
      <c r="A96">
        <v>7</v>
      </c>
      <c r="B96" s="6" t="s">
        <v>809</v>
      </c>
      <c r="C96" s="6" t="s">
        <v>22</v>
      </c>
      <c r="D96" s="6" t="s">
        <v>23</v>
      </c>
      <c r="E96" s="6" t="s">
        <v>2767</v>
      </c>
      <c r="F96" s="6" t="s">
        <v>2772</v>
      </c>
      <c r="G96" s="6">
        <v>52</v>
      </c>
      <c r="H96" s="6">
        <v>60</v>
      </c>
      <c r="I96" s="7">
        <v>42406</v>
      </c>
      <c r="J96" s="7">
        <v>42417</v>
      </c>
      <c r="K96" s="7" t="s">
        <v>2534</v>
      </c>
      <c r="L96" s="17">
        <f t="shared" si="13"/>
        <v>240.59</v>
      </c>
      <c r="M96" s="20">
        <f t="shared" si="14"/>
        <v>0.99002452304750821</v>
      </c>
      <c r="N96" s="6" t="s">
        <v>24</v>
      </c>
      <c r="O96" s="6">
        <v>3190000</v>
      </c>
      <c r="P96" s="6">
        <v>3550000</v>
      </c>
      <c r="Q96" s="6">
        <f t="shared" si="15"/>
        <v>360000</v>
      </c>
      <c r="R96" s="8">
        <f t="shared" si="16"/>
        <v>0.11285266457680251</v>
      </c>
      <c r="S96" s="6"/>
      <c r="T96" s="9">
        <f t="shared" si="20"/>
        <v>61346.153846153844</v>
      </c>
      <c r="U96" s="6">
        <v>68269</v>
      </c>
      <c r="V96" s="9">
        <f t="shared" si="17"/>
        <v>6922.8461538461561</v>
      </c>
      <c r="W96" s="8">
        <f t="shared" si="18"/>
        <v>0.11284890282131665</v>
      </c>
      <c r="X96" s="22">
        <f t="shared" si="21"/>
        <v>60734.196702337518</v>
      </c>
      <c r="Y96" s="22">
        <f t="shared" si="22"/>
        <v>67587.984163930334</v>
      </c>
      <c r="Z96" s="22">
        <f t="shared" si="23"/>
        <v>6853.7874615928158</v>
      </c>
      <c r="AA96" s="8">
        <f t="shared" si="24"/>
        <v>0.11284890282131664</v>
      </c>
      <c r="AB96" s="22">
        <f t="shared" si="25"/>
        <v>3514575.1765243774</v>
      </c>
      <c r="AC96" s="6">
        <v>477</v>
      </c>
      <c r="AD96" s="6">
        <v>1938</v>
      </c>
      <c r="AE96" s="6">
        <f t="shared" si="19"/>
        <v>78</v>
      </c>
      <c r="AF96" s="6" t="s">
        <v>206</v>
      </c>
    </row>
    <row r="97" spans="1:32" x14ac:dyDescent="0.2">
      <c r="A97">
        <v>7</v>
      </c>
      <c r="B97" s="6" t="s">
        <v>175</v>
      </c>
      <c r="C97" s="6" t="s">
        <v>22</v>
      </c>
      <c r="D97" s="6" t="s">
        <v>23</v>
      </c>
      <c r="E97" s="6" t="s">
        <v>2767</v>
      </c>
      <c r="F97" s="6" t="s">
        <v>2772</v>
      </c>
      <c r="G97" s="6">
        <v>82</v>
      </c>
      <c r="H97" s="6">
        <v>89</v>
      </c>
      <c r="I97" s="7">
        <v>42407</v>
      </c>
      <c r="J97" s="7">
        <v>42417</v>
      </c>
      <c r="K97" s="7" t="s">
        <v>2534</v>
      </c>
      <c r="L97" s="17">
        <f t="shared" si="13"/>
        <v>240.59</v>
      </c>
      <c r="M97" s="20">
        <f t="shared" si="14"/>
        <v>0.99002452304750821</v>
      </c>
      <c r="N97" s="6" t="s">
        <v>36</v>
      </c>
      <c r="O97" s="6">
        <v>5400000</v>
      </c>
      <c r="P97" s="6">
        <v>5925000</v>
      </c>
      <c r="Q97" s="6">
        <f t="shared" si="15"/>
        <v>525000</v>
      </c>
      <c r="R97" s="8">
        <f t="shared" si="16"/>
        <v>9.7222222222222224E-2</v>
      </c>
      <c r="S97" s="6">
        <v>153162</v>
      </c>
      <c r="T97" s="9">
        <f t="shared" si="20"/>
        <v>67721.487804878052</v>
      </c>
      <c r="U97" s="6">
        <v>74124</v>
      </c>
      <c r="V97" s="9">
        <f t="shared" si="17"/>
        <v>6402.512195121948</v>
      </c>
      <c r="W97" s="8">
        <f t="shared" si="18"/>
        <v>9.4541812394451974E-2</v>
      </c>
      <c r="X97" s="22">
        <f t="shared" si="21"/>
        <v>67045.933664092037</v>
      </c>
      <c r="Y97" s="22">
        <f t="shared" si="22"/>
        <v>73384.577746373499</v>
      </c>
      <c r="Z97" s="22">
        <f t="shared" si="23"/>
        <v>6338.644082281462</v>
      </c>
      <c r="AA97" s="8">
        <f t="shared" si="24"/>
        <v>9.4541812394451988E-2</v>
      </c>
      <c r="AB97" s="22">
        <f t="shared" si="25"/>
        <v>6017535.3752026269</v>
      </c>
      <c r="AC97" s="6">
        <v>501</v>
      </c>
      <c r="AD97" s="6">
        <v>1936</v>
      </c>
      <c r="AE97" s="6">
        <f t="shared" si="19"/>
        <v>80</v>
      </c>
      <c r="AF97" s="6" t="s">
        <v>102</v>
      </c>
    </row>
    <row r="98" spans="1:32" x14ac:dyDescent="0.2">
      <c r="A98">
        <v>7</v>
      </c>
      <c r="B98" s="6" t="s">
        <v>195</v>
      </c>
      <c r="C98" s="6" t="s">
        <v>22</v>
      </c>
      <c r="D98" s="6" t="s">
        <v>23</v>
      </c>
      <c r="E98" s="6" t="s">
        <v>2767</v>
      </c>
      <c r="F98" s="6" t="s">
        <v>2772</v>
      </c>
      <c r="G98" s="6">
        <v>32</v>
      </c>
      <c r="H98" s="6">
        <v>36</v>
      </c>
      <c r="I98" s="7">
        <v>42406</v>
      </c>
      <c r="J98" s="7">
        <v>42417</v>
      </c>
      <c r="K98" s="7" t="s">
        <v>2534</v>
      </c>
      <c r="L98" s="17">
        <f t="shared" si="13"/>
        <v>240.59</v>
      </c>
      <c r="M98" s="20">
        <f t="shared" si="14"/>
        <v>0.99002452304750821</v>
      </c>
      <c r="N98" s="6" t="s">
        <v>24</v>
      </c>
      <c r="O98" s="6">
        <v>2390000</v>
      </c>
      <c r="P98" s="6">
        <v>2400000</v>
      </c>
      <c r="Q98" s="6">
        <f t="shared" si="15"/>
        <v>10000</v>
      </c>
      <c r="R98" s="8">
        <f t="shared" si="16"/>
        <v>4.1841004184100415E-3</v>
      </c>
      <c r="S98" s="6">
        <v>9868</v>
      </c>
      <c r="T98" s="9">
        <f t="shared" si="20"/>
        <v>74995.875</v>
      </c>
      <c r="U98" s="6">
        <v>75308</v>
      </c>
      <c r="V98" s="9">
        <f t="shared" si="17"/>
        <v>312.125</v>
      </c>
      <c r="W98" s="8">
        <f t="shared" si="18"/>
        <v>4.1618955709230672E-3</v>
      </c>
      <c r="X98" s="22">
        <f t="shared" si="21"/>
        <v>74247.755377405541</v>
      </c>
      <c r="Y98" s="22">
        <f t="shared" si="22"/>
        <v>74556.766781661747</v>
      </c>
      <c r="Z98" s="22">
        <f t="shared" si="23"/>
        <v>309.01140425620542</v>
      </c>
      <c r="AA98" s="8">
        <f t="shared" si="24"/>
        <v>4.1618955709230932E-3</v>
      </c>
      <c r="AB98" s="22">
        <f t="shared" si="25"/>
        <v>2385816.5370131759</v>
      </c>
      <c r="AC98" s="10">
        <v>1115</v>
      </c>
      <c r="AD98" s="6">
        <v>1931</v>
      </c>
      <c r="AE98" s="6">
        <f t="shared" si="19"/>
        <v>85</v>
      </c>
      <c r="AF98" s="6" t="s">
        <v>37</v>
      </c>
    </row>
    <row r="99" spans="1:32" x14ac:dyDescent="0.2">
      <c r="A99">
        <v>7</v>
      </c>
      <c r="B99" s="6" t="s">
        <v>1810</v>
      </c>
      <c r="C99" s="6" t="s">
        <v>22</v>
      </c>
      <c r="D99" s="6" t="s">
        <v>23</v>
      </c>
      <c r="E99" s="6" t="s">
        <v>2767</v>
      </c>
      <c r="F99" s="6" t="s">
        <v>2772</v>
      </c>
      <c r="G99" s="6">
        <v>79</v>
      </c>
      <c r="H99" s="6">
        <v>88</v>
      </c>
      <c r="I99" s="7">
        <v>42399</v>
      </c>
      <c r="J99" s="7">
        <v>42417</v>
      </c>
      <c r="K99" s="7" t="s">
        <v>2534</v>
      </c>
      <c r="L99" s="17">
        <f t="shared" si="13"/>
        <v>240.59</v>
      </c>
      <c r="M99" s="20">
        <f t="shared" si="14"/>
        <v>0.99002452304750821</v>
      </c>
      <c r="N99" s="6" t="s">
        <v>264</v>
      </c>
      <c r="O99" s="6">
        <v>4850000</v>
      </c>
      <c r="P99" s="6">
        <v>4850000</v>
      </c>
      <c r="Q99" s="6">
        <f t="shared" si="15"/>
        <v>0</v>
      </c>
      <c r="R99" s="8">
        <f t="shared" si="16"/>
        <v>0</v>
      </c>
      <c r="S99" s="6">
        <v>57057</v>
      </c>
      <c r="T99" s="9">
        <f t="shared" si="20"/>
        <v>62114.645569620254</v>
      </c>
      <c r="U99" s="6">
        <v>62115</v>
      </c>
      <c r="V99" s="9">
        <f t="shared" si="17"/>
        <v>0.35443037974619074</v>
      </c>
      <c r="W99" s="8">
        <f t="shared" si="18"/>
        <v>5.7060678121222286E-6</v>
      </c>
      <c r="X99" s="22">
        <f t="shared" si="21"/>
        <v>61495.022354328314</v>
      </c>
      <c r="Y99" s="22">
        <f t="shared" si="22"/>
        <v>61495.373249095974</v>
      </c>
      <c r="Z99" s="22">
        <f t="shared" si="23"/>
        <v>0.35089476766006555</v>
      </c>
      <c r="AA99" s="8">
        <f t="shared" si="24"/>
        <v>5.706067812094517E-6</v>
      </c>
      <c r="AB99" s="22">
        <f t="shared" si="25"/>
        <v>4858134.4866785817</v>
      </c>
      <c r="AC99" s="6">
        <v>736</v>
      </c>
      <c r="AD99" s="6">
        <v>1899</v>
      </c>
      <c r="AE99" s="6">
        <f t="shared" si="19"/>
        <v>117</v>
      </c>
      <c r="AF99" s="6" t="s">
        <v>112</v>
      </c>
    </row>
    <row r="100" spans="1:32" x14ac:dyDescent="0.2">
      <c r="A100">
        <v>7</v>
      </c>
      <c r="B100" s="6" t="s">
        <v>692</v>
      </c>
      <c r="C100" s="6" t="s">
        <v>22</v>
      </c>
      <c r="D100" s="6" t="s">
        <v>23</v>
      </c>
      <c r="E100" s="6" t="s">
        <v>2767</v>
      </c>
      <c r="F100" s="6" t="s">
        <v>2772</v>
      </c>
      <c r="G100" s="6">
        <v>49</v>
      </c>
      <c r="H100" s="6">
        <v>55</v>
      </c>
      <c r="I100" s="7">
        <v>42406</v>
      </c>
      <c r="J100" s="7">
        <v>42417</v>
      </c>
      <c r="K100" s="7" t="s">
        <v>2534</v>
      </c>
      <c r="L100" s="17">
        <f t="shared" si="13"/>
        <v>240.59</v>
      </c>
      <c r="M100" s="20">
        <f t="shared" si="14"/>
        <v>0.99002452304750821</v>
      </c>
      <c r="N100" s="6" t="s">
        <v>24</v>
      </c>
      <c r="O100" s="6">
        <v>3100000</v>
      </c>
      <c r="P100" s="6">
        <v>3860000</v>
      </c>
      <c r="Q100" s="6">
        <f t="shared" si="15"/>
        <v>760000</v>
      </c>
      <c r="R100" s="8">
        <f t="shared" si="16"/>
        <v>0.24516129032258063</v>
      </c>
      <c r="S100" s="6"/>
      <c r="T100" s="9">
        <f t="shared" si="20"/>
        <v>63265.306122448979</v>
      </c>
      <c r="U100" s="6">
        <v>78776</v>
      </c>
      <c r="V100" s="9">
        <f t="shared" si="17"/>
        <v>15510.693877551021</v>
      </c>
      <c r="W100" s="8">
        <f t="shared" si="18"/>
        <v>0.24516903225806452</v>
      </c>
      <c r="X100" s="22">
        <f t="shared" si="21"/>
        <v>62634.204519332154</v>
      </c>
      <c r="Y100" s="22">
        <f t="shared" si="22"/>
        <v>77990.1718275905</v>
      </c>
      <c r="Z100" s="22">
        <f t="shared" si="23"/>
        <v>15355.967308258347</v>
      </c>
      <c r="AA100" s="8">
        <f t="shared" si="24"/>
        <v>0.24516903225806438</v>
      </c>
      <c r="AB100" s="22">
        <f t="shared" si="25"/>
        <v>3821518.4195519346</v>
      </c>
      <c r="AC100" s="6">
        <v>269</v>
      </c>
      <c r="AD100" s="6">
        <v>1892</v>
      </c>
      <c r="AE100" s="6">
        <f t="shared" si="19"/>
        <v>124</v>
      </c>
      <c r="AF100" s="6" t="s">
        <v>37</v>
      </c>
    </row>
    <row r="101" spans="1:32" x14ac:dyDescent="0.2">
      <c r="A101">
        <v>7</v>
      </c>
      <c r="B101" s="6" t="s">
        <v>1181</v>
      </c>
      <c r="C101" s="6" t="s">
        <v>22</v>
      </c>
      <c r="D101" s="6" t="s">
        <v>23</v>
      </c>
      <c r="E101" s="6" t="s">
        <v>2767</v>
      </c>
      <c r="F101" s="6" t="s">
        <v>2772</v>
      </c>
      <c r="G101" s="6">
        <v>61</v>
      </c>
      <c r="H101" s="6">
        <v>70</v>
      </c>
      <c r="I101" s="7">
        <v>42405</v>
      </c>
      <c r="J101" s="7">
        <v>42418</v>
      </c>
      <c r="K101" s="7" t="s">
        <v>2534</v>
      </c>
      <c r="L101" s="17">
        <f t="shared" si="13"/>
        <v>240.59</v>
      </c>
      <c r="M101" s="20">
        <f t="shared" si="14"/>
        <v>0.99002452304750821</v>
      </c>
      <c r="N101" s="6" t="s">
        <v>57</v>
      </c>
      <c r="O101" s="6">
        <v>4490000</v>
      </c>
      <c r="P101" s="6">
        <v>4550000</v>
      </c>
      <c r="Q101" s="6">
        <f t="shared" si="15"/>
        <v>60000</v>
      </c>
      <c r="R101" s="8">
        <f t="shared" si="16"/>
        <v>1.3363028953229399E-2</v>
      </c>
      <c r="S101" s="6"/>
      <c r="T101" s="9">
        <f t="shared" si="20"/>
        <v>73606.557377049176</v>
      </c>
      <c r="U101" s="6">
        <v>74590</v>
      </c>
      <c r="V101" s="9">
        <f t="shared" si="17"/>
        <v>983.44262295082444</v>
      </c>
      <c r="W101" s="8">
        <f t="shared" si="18"/>
        <v>1.336080178173726E-2</v>
      </c>
      <c r="X101" s="22">
        <f t="shared" si="21"/>
        <v>72872.29686038215</v>
      </c>
      <c r="Y101" s="22">
        <f t="shared" si="22"/>
        <v>73845.92917411364</v>
      </c>
      <c r="Z101" s="22">
        <f t="shared" si="23"/>
        <v>973.63231373149029</v>
      </c>
      <c r="AA101" s="8">
        <f t="shared" si="24"/>
        <v>1.3360801781737396E-2</v>
      </c>
      <c r="AB101" s="22">
        <f t="shared" si="25"/>
        <v>4504601.6796209319</v>
      </c>
      <c r="AC101" s="10">
        <v>1176</v>
      </c>
      <c r="AD101" s="6">
        <v>1891</v>
      </c>
      <c r="AE101" s="6">
        <f t="shared" si="19"/>
        <v>125</v>
      </c>
      <c r="AF101" s="6" t="s">
        <v>494</v>
      </c>
    </row>
    <row r="102" spans="1:32" x14ac:dyDescent="0.2">
      <c r="A102">
        <v>8</v>
      </c>
      <c r="B102" s="6" t="s">
        <v>2178</v>
      </c>
      <c r="C102" s="6" t="s">
        <v>22</v>
      </c>
      <c r="D102" s="6" t="s">
        <v>23</v>
      </c>
      <c r="E102" s="6" t="s">
        <v>2767</v>
      </c>
      <c r="F102" s="6" t="s">
        <v>2772</v>
      </c>
      <c r="G102" s="6">
        <v>100</v>
      </c>
      <c r="H102" s="6">
        <v>108</v>
      </c>
      <c r="I102" s="7">
        <v>42412</v>
      </c>
      <c r="J102" s="7">
        <v>42422</v>
      </c>
      <c r="K102" s="7" t="s">
        <v>2534</v>
      </c>
      <c r="L102" s="17">
        <f t="shared" si="13"/>
        <v>240.59</v>
      </c>
      <c r="M102" s="20">
        <f t="shared" si="14"/>
        <v>0.99002452304750821</v>
      </c>
      <c r="N102" s="6" t="s">
        <v>36</v>
      </c>
      <c r="O102" s="6">
        <v>7500000</v>
      </c>
      <c r="P102" s="6">
        <v>8000000</v>
      </c>
      <c r="Q102" s="6">
        <f t="shared" si="15"/>
        <v>500000</v>
      </c>
      <c r="R102" s="8">
        <f t="shared" si="16"/>
        <v>6.6666666666666666E-2</v>
      </c>
      <c r="S102" s="6">
        <v>4746</v>
      </c>
      <c r="T102" s="9">
        <f t="shared" si="20"/>
        <v>75047.460000000006</v>
      </c>
      <c r="U102" s="6">
        <v>80047</v>
      </c>
      <c r="V102" s="9">
        <f t="shared" si="17"/>
        <v>4999.5399999999936</v>
      </c>
      <c r="W102" s="8">
        <f t="shared" si="18"/>
        <v>6.6618377224225755E-2</v>
      </c>
      <c r="X102" s="22">
        <f t="shared" si="21"/>
        <v>74298.825792426956</v>
      </c>
      <c r="Y102" s="22">
        <f t="shared" si="22"/>
        <v>79248.492996383895</v>
      </c>
      <c r="Z102" s="22">
        <f t="shared" si="23"/>
        <v>4949.6672039569385</v>
      </c>
      <c r="AA102" s="8">
        <f t="shared" si="24"/>
        <v>6.6618377224225825E-2</v>
      </c>
      <c r="AB102" s="22">
        <f t="shared" si="25"/>
        <v>7924849.2996383896</v>
      </c>
      <c r="AC102" s="10">
        <v>1593</v>
      </c>
      <c r="AD102" s="6">
        <v>1998</v>
      </c>
      <c r="AE102" s="6">
        <f t="shared" si="19"/>
        <v>18</v>
      </c>
      <c r="AF102" s="6" t="s">
        <v>75</v>
      </c>
    </row>
    <row r="103" spans="1:32" x14ac:dyDescent="0.2">
      <c r="A103">
        <v>8</v>
      </c>
      <c r="B103" s="6" t="s">
        <v>1471</v>
      </c>
      <c r="C103" s="6" t="s">
        <v>22</v>
      </c>
      <c r="D103" s="6" t="s">
        <v>23</v>
      </c>
      <c r="E103" s="6" t="s">
        <v>2767</v>
      </c>
      <c r="F103" s="6" t="s">
        <v>2772</v>
      </c>
      <c r="G103" s="6">
        <v>69</v>
      </c>
      <c r="H103" s="6">
        <v>77</v>
      </c>
      <c r="I103" s="7">
        <v>42412</v>
      </c>
      <c r="J103" s="7">
        <v>42422</v>
      </c>
      <c r="K103" s="7" t="s">
        <v>2534</v>
      </c>
      <c r="L103" s="17">
        <f t="shared" si="13"/>
        <v>240.59</v>
      </c>
      <c r="M103" s="20">
        <f t="shared" si="14"/>
        <v>0.99002452304750821</v>
      </c>
      <c r="N103" s="6" t="s">
        <v>36</v>
      </c>
      <c r="O103" s="6">
        <v>4490000</v>
      </c>
      <c r="P103" s="6">
        <v>4490000</v>
      </c>
      <c r="Q103" s="6">
        <f t="shared" si="15"/>
        <v>0</v>
      </c>
      <c r="R103" s="8">
        <f t="shared" si="16"/>
        <v>0</v>
      </c>
      <c r="S103" s="6">
        <v>52258</v>
      </c>
      <c r="T103" s="9">
        <f t="shared" si="20"/>
        <v>65829.826086956527</v>
      </c>
      <c r="U103" s="6">
        <v>65830</v>
      </c>
      <c r="V103" s="9">
        <f t="shared" si="17"/>
        <v>0.17391304347256664</v>
      </c>
      <c r="W103" s="8">
        <f t="shared" si="18"/>
        <v>2.6418578600350524E-6</v>
      </c>
      <c r="X103" s="22">
        <f t="shared" si="21"/>
        <v>65173.142174039553</v>
      </c>
      <c r="Y103" s="22">
        <f t="shared" si="22"/>
        <v>65173.314352217465</v>
      </c>
      <c r="Z103" s="22">
        <f t="shared" si="23"/>
        <v>0.17217817791242851</v>
      </c>
      <c r="AA103" s="8">
        <f t="shared" si="24"/>
        <v>2.6418578599853409E-6</v>
      </c>
      <c r="AB103" s="22">
        <f t="shared" si="25"/>
        <v>4496958.6903030053</v>
      </c>
      <c r="AC103" s="6">
        <v>372</v>
      </c>
      <c r="AD103" s="6">
        <v>1966</v>
      </c>
      <c r="AE103" s="6">
        <f t="shared" si="19"/>
        <v>50</v>
      </c>
      <c r="AF103" s="6" t="s">
        <v>37</v>
      </c>
    </row>
    <row r="104" spans="1:32" x14ac:dyDescent="0.2">
      <c r="A104">
        <v>8</v>
      </c>
      <c r="B104" s="6" t="s">
        <v>913</v>
      </c>
      <c r="C104" s="6" t="s">
        <v>22</v>
      </c>
      <c r="D104" s="6" t="s">
        <v>23</v>
      </c>
      <c r="E104" s="6" t="s">
        <v>2767</v>
      </c>
      <c r="F104" s="6" t="s">
        <v>2772</v>
      </c>
      <c r="G104" s="6">
        <v>54</v>
      </c>
      <c r="H104" s="6">
        <v>60</v>
      </c>
      <c r="I104" s="7">
        <v>42412</v>
      </c>
      <c r="J104" s="7">
        <v>42422</v>
      </c>
      <c r="K104" s="7" t="s">
        <v>2534</v>
      </c>
      <c r="L104" s="17">
        <f t="shared" si="13"/>
        <v>240.59</v>
      </c>
      <c r="M104" s="20">
        <f t="shared" si="14"/>
        <v>0.99002452304750821</v>
      </c>
      <c r="N104" s="6" t="s">
        <v>36</v>
      </c>
      <c r="O104" s="6">
        <v>3100000</v>
      </c>
      <c r="P104" s="6">
        <v>3425000</v>
      </c>
      <c r="Q104" s="6">
        <f t="shared" si="15"/>
        <v>325000</v>
      </c>
      <c r="R104" s="8">
        <f t="shared" si="16"/>
        <v>0.10483870967741936</v>
      </c>
      <c r="S104" s="6">
        <v>23291</v>
      </c>
      <c r="T104" s="9">
        <f t="shared" si="20"/>
        <v>57838.722222222219</v>
      </c>
      <c r="U104" s="6">
        <v>63857</v>
      </c>
      <c r="V104" s="9">
        <f t="shared" si="17"/>
        <v>6018.277777777781</v>
      </c>
      <c r="W104" s="8">
        <f t="shared" si="18"/>
        <v>0.1040527443648383</v>
      </c>
      <c r="X104" s="22">
        <f t="shared" si="21"/>
        <v>57261.753381732866</v>
      </c>
      <c r="Y104" s="22">
        <f t="shared" si="22"/>
        <v>63219.99596824473</v>
      </c>
      <c r="Z104" s="22">
        <f t="shared" si="23"/>
        <v>5958.2425865118639</v>
      </c>
      <c r="AA104" s="8">
        <f t="shared" si="24"/>
        <v>0.10405274436483829</v>
      </c>
      <c r="AB104" s="22">
        <f t="shared" si="25"/>
        <v>3413879.7822852153</v>
      </c>
      <c r="AC104" s="10">
        <v>3310</v>
      </c>
      <c r="AD104" s="6">
        <v>1955</v>
      </c>
      <c r="AE104" s="6">
        <f t="shared" si="19"/>
        <v>61</v>
      </c>
      <c r="AF104" s="6" t="s">
        <v>37</v>
      </c>
    </row>
    <row r="105" spans="1:32" x14ac:dyDescent="0.2">
      <c r="A105">
        <v>8</v>
      </c>
      <c r="B105" s="6" t="s">
        <v>2191</v>
      </c>
      <c r="C105" s="6" t="s">
        <v>22</v>
      </c>
      <c r="D105" s="6" t="s">
        <v>23</v>
      </c>
      <c r="E105" s="6" t="s">
        <v>2767</v>
      </c>
      <c r="F105" s="6" t="s">
        <v>2772</v>
      </c>
      <c r="G105" s="6">
        <v>101</v>
      </c>
      <c r="H105" s="6">
        <v>110</v>
      </c>
      <c r="I105" s="7">
        <v>42412</v>
      </c>
      <c r="J105" s="7">
        <v>42422</v>
      </c>
      <c r="K105" s="7" t="s">
        <v>2534</v>
      </c>
      <c r="L105" s="17">
        <f t="shared" si="13"/>
        <v>240.59</v>
      </c>
      <c r="M105" s="20">
        <f t="shared" si="14"/>
        <v>0.99002452304750821</v>
      </c>
      <c r="N105" s="6" t="s">
        <v>36</v>
      </c>
      <c r="O105" s="6">
        <v>6490000</v>
      </c>
      <c r="P105" s="6">
        <v>6700000</v>
      </c>
      <c r="Q105" s="6">
        <f t="shared" si="15"/>
        <v>210000</v>
      </c>
      <c r="R105" s="8">
        <f t="shared" si="16"/>
        <v>3.2357473035439135E-2</v>
      </c>
      <c r="S105" s="6">
        <v>11542</v>
      </c>
      <c r="T105" s="9">
        <f t="shared" si="20"/>
        <v>64371.702970297032</v>
      </c>
      <c r="U105" s="6">
        <v>66451</v>
      </c>
      <c r="V105" s="9">
        <f t="shared" si="17"/>
        <v>2079.2970297029678</v>
      </c>
      <c r="W105" s="8">
        <f t="shared" si="18"/>
        <v>3.2301414033778411E-2</v>
      </c>
      <c r="X105" s="22">
        <f t="shared" si="21"/>
        <v>63729.564530924188</v>
      </c>
      <c r="Y105" s="22">
        <f t="shared" si="22"/>
        <v>65788.119581029969</v>
      </c>
      <c r="Z105" s="22">
        <f t="shared" si="23"/>
        <v>2058.5550501057805</v>
      </c>
      <c r="AA105" s="8">
        <f t="shared" si="24"/>
        <v>3.2301414033778397E-2</v>
      </c>
      <c r="AB105" s="22">
        <f t="shared" si="25"/>
        <v>6644600.0776840271</v>
      </c>
      <c r="AC105" s="10">
        <v>2711</v>
      </c>
      <c r="AD105" s="6">
        <v>1938</v>
      </c>
      <c r="AE105" s="6">
        <f t="shared" si="19"/>
        <v>78</v>
      </c>
      <c r="AF105" s="6" t="s">
        <v>67</v>
      </c>
    </row>
    <row r="106" spans="1:32" x14ac:dyDescent="0.2">
      <c r="A106">
        <v>8</v>
      </c>
      <c r="B106" s="6" t="s">
        <v>69</v>
      </c>
      <c r="C106" s="6" t="s">
        <v>22</v>
      </c>
      <c r="D106" s="6" t="s">
        <v>23</v>
      </c>
      <c r="E106" s="6" t="s">
        <v>2767</v>
      </c>
      <c r="F106" s="6" t="s">
        <v>2772</v>
      </c>
      <c r="G106" s="6">
        <v>35</v>
      </c>
      <c r="H106" s="6">
        <v>38</v>
      </c>
      <c r="I106" s="7">
        <v>42412</v>
      </c>
      <c r="J106" s="7">
        <v>42422</v>
      </c>
      <c r="K106" s="7" t="s">
        <v>2534</v>
      </c>
      <c r="L106" s="17">
        <f t="shared" si="13"/>
        <v>240.59</v>
      </c>
      <c r="M106" s="20">
        <f t="shared" si="14"/>
        <v>0.99002452304750821</v>
      </c>
      <c r="N106" s="6" t="s">
        <v>36</v>
      </c>
      <c r="O106" s="6">
        <v>2400000</v>
      </c>
      <c r="P106" s="6">
        <v>2410000</v>
      </c>
      <c r="Q106" s="6">
        <f t="shared" si="15"/>
        <v>10000</v>
      </c>
      <c r="R106" s="8">
        <f t="shared" si="16"/>
        <v>4.1666666666666666E-3</v>
      </c>
      <c r="S106" s="6">
        <v>137000</v>
      </c>
      <c r="T106" s="9">
        <f t="shared" si="20"/>
        <v>72485.71428571429</v>
      </c>
      <c r="U106" s="6">
        <v>72771</v>
      </c>
      <c r="V106" s="9">
        <f t="shared" si="17"/>
        <v>285.28571428571013</v>
      </c>
      <c r="W106" s="8">
        <f t="shared" si="18"/>
        <v>3.9357508868742034E-3</v>
      </c>
      <c r="X106" s="22">
        <f t="shared" si="21"/>
        <v>71762.634713472245</v>
      </c>
      <c r="Y106" s="22">
        <f t="shared" si="22"/>
        <v>72045.074566690222</v>
      </c>
      <c r="Z106" s="22">
        <f t="shared" si="23"/>
        <v>282.43985321797663</v>
      </c>
      <c r="AA106" s="8">
        <f t="shared" si="24"/>
        <v>3.9357508868741861E-3</v>
      </c>
      <c r="AB106" s="22">
        <f t="shared" si="25"/>
        <v>2521577.6098341579</v>
      </c>
      <c r="AC106" s="10">
        <v>1020</v>
      </c>
      <c r="AD106" s="6">
        <v>1932</v>
      </c>
      <c r="AE106" s="6">
        <f t="shared" si="19"/>
        <v>84</v>
      </c>
      <c r="AF106" s="6" t="s">
        <v>102</v>
      </c>
    </row>
    <row r="107" spans="1:32" x14ac:dyDescent="0.2">
      <c r="A107">
        <v>8</v>
      </c>
      <c r="B107" s="6" t="s">
        <v>2040</v>
      </c>
      <c r="C107" s="6" t="s">
        <v>22</v>
      </c>
      <c r="D107" s="6" t="s">
        <v>23</v>
      </c>
      <c r="E107" s="6" t="s">
        <v>2767</v>
      </c>
      <c r="F107" s="6" t="s">
        <v>2772</v>
      </c>
      <c r="G107" s="6">
        <v>90</v>
      </c>
      <c r="H107" s="6">
        <v>100</v>
      </c>
      <c r="I107" s="7">
        <v>42412</v>
      </c>
      <c r="J107" s="7">
        <v>42422</v>
      </c>
      <c r="K107" s="7" t="s">
        <v>2534</v>
      </c>
      <c r="L107" s="17">
        <f t="shared" si="13"/>
        <v>240.59</v>
      </c>
      <c r="M107" s="20">
        <f t="shared" si="14"/>
        <v>0.99002452304750821</v>
      </c>
      <c r="N107" s="6" t="s">
        <v>36</v>
      </c>
      <c r="O107" s="6">
        <v>5950000</v>
      </c>
      <c r="P107" s="6">
        <v>6300000</v>
      </c>
      <c r="Q107" s="6">
        <f t="shared" si="15"/>
        <v>350000</v>
      </c>
      <c r="R107" s="8">
        <f t="shared" si="16"/>
        <v>5.8823529411764705E-2</v>
      </c>
      <c r="S107" s="6">
        <v>15792</v>
      </c>
      <c r="T107" s="9">
        <f t="shared" si="20"/>
        <v>66286.577777777784</v>
      </c>
      <c r="U107" s="6">
        <v>70175</v>
      </c>
      <c r="V107" s="9">
        <f t="shared" si="17"/>
        <v>3888.4222222222161</v>
      </c>
      <c r="W107" s="8">
        <f t="shared" si="18"/>
        <v>5.8660777982202435E-2</v>
      </c>
      <c r="X107" s="22">
        <f t="shared" si="21"/>
        <v>65625.337548896001</v>
      </c>
      <c r="Y107" s="22">
        <f t="shared" si="22"/>
        <v>69474.970904858885</v>
      </c>
      <c r="Z107" s="22">
        <f t="shared" si="23"/>
        <v>3849.6333559628838</v>
      </c>
      <c r="AA107" s="8">
        <f t="shared" si="24"/>
        <v>5.8660777982202476E-2</v>
      </c>
      <c r="AB107" s="22">
        <f t="shared" si="25"/>
        <v>6252747.3814372998</v>
      </c>
      <c r="AC107" s="6">
        <v>744</v>
      </c>
      <c r="AD107" s="6">
        <v>1895</v>
      </c>
      <c r="AE107" s="6">
        <f t="shared" si="19"/>
        <v>121</v>
      </c>
      <c r="AF107" s="6" t="s">
        <v>494</v>
      </c>
    </row>
    <row r="108" spans="1:32" x14ac:dyDescent="0.2">
      <c r="A108">
        <v>8</v>
      </c>
      <c r="B108" s="6" t="s">
        <v>471</v>
      </c>
      <c r="C108" s="6" t="s">
        <v>22</v>
      </c>
      <c r="D108" s="6" t="s">
        <v>23</v>
      </c>
      <c r="E108" s="6" t="s">
        <v>2767</v>
      </c>
      <c r="F108" s="6" t="s">
        <v>2772</v>
      </c>
      <c r="G108" s="6">
        <v>43</v>
      </c>
      <c r="H108" s="6">
        <v>50</v>
      </c>
      <c r="I108" s="7">
        <v>42413</v>
      </c>
      <c r="J108" s="7">
        <v>42423</v>
      </c>
      <c r="K108" s="7" t="s">
        <v>2534</v>
      </c>
      <c r="L108" s="17">
        <f t="shared" si="13"/>
        <v>240.59</v>
      </c>
      <c r="M108" s="20">
        <f t="shared" si="14"/>
        <v>0.99002452304750821</v>
      </c>
      <c r="N108" s="6" t="s">
        <v>36</v>
      </c>
      <c r="O108" s="6">
        <v>3150000</v>
      </c>
      <c r="P108" s="6">
        <v>3560000</v>
      </c>
      <c r="Q108" s="6">
        <f t="shared" si="15"/>
        <v>410000</v>
      </c>
      <c r="R108" s="8">
        <f t="shared" si="16"/>
        <v>0.13015873015873017</v>
      </c>
      <c r="S108" s="6">
        <v>3000</v>
      </c>
      <c r="T108" s="9">
        <f t="shared" si="20"/>
        <v>73325.58139534884</v>
      </c>
      <c r="U108" s="6">
        <v>82860</v>
      </c>
      <c r="V108" s="9">
        <f t="shared" si="17"/>
        <v>9534.4186046511604</v>
      </c>
      <c r="W108" s="8">
        <f t="shared" si="18"/>
        <v>0.13002854424357752</v>
      </c>
      <c r="X108" s="22">
        <f t="shared" si="21"/>
        <v>72594.12374811148</v>
      </c>
      <c r="Y108" s="22">
        <f t="shared" si="22"/>
        <v>82033.431979716537</v>
      </c>
      <c r="Z108" s="22">
        <f t="shared" si="23"/>
        <v>9439.3082316050568</v>
      </c>
      <c r="AA108" s="8">
        <f t="shared" si="24"/>
        <v>0.13002854424357754</v>
      </c>
      <c r="AB108" s="22">
        <f t="shared" si="25"/>
        <v>3527437.5751278112</v>
      </c>
      <c r="AC108" s="10">
        <v>2671</v>
      </c>
      <c r="AD108" s="6">
        <v>1962</v>
      </c>
      <c r="AE108" s="6">
        <f t="shared" si="19"/>
        <v>54</v>
      </c>
      <c r="AF108" s="6" t="s">
        <v>37</v>
      </c>
    </row>
    <row r="109" spans="1:32" x14ac:dyDescent="0.2">
      <c r="A109">
        <v>8</v>
      </c>
      <c r="B109" s="6" t="s">
        <v>219</v>
      </c>
      <c r="C109" s="6" t="s">
        <v>22</v>
      </c>
      <c r="D109" s="6" t="s">
        <v>23</v>
      </c>
      <c r="E109" s="6" t="s">
        <v>2767</v>
      </c>
      <c r="F109" s="6" t="s">
        <v>2772</v>
      </c>
      <c r="G109" s="6">
        <v>33</v>
      </c>
      <c r="H109" s="6">
        <v>36</v>
      </c>
      <c r="I109" s="7">
        <v>42413</v>
      </c>
      <c r="J109" s="7">
        <v>42423</v>
      </c>
      <c r="K109" s="7" t="s">
        <v>2534</v>
      </c>
      <c r="L109" s="17">
        <f t="shared" si="13"/>
        <v>240.59</v>
      </c>
      <c r="M109" s="20">
        <f t="shared" si="14"/>
        <v>0.99002452304750821</v>
      </c>
      <c r="N109" s="6" t="s">
        <v>36</v>
      </c>
      <c r="O109" s="6">
        <v>2490000</v>
      </c>
      <c r="P109" s="6">
        <v>2550000</v>
      </c>
      <c r="Q109" s="6">
        <f t="shared" si="15"/>
        <v>60000</v>
      </c>
      <c r="R109" s="8">
        <f t="shared" si="16"/>
        <v>2.4096385542168676E-2</v>
      </c>
      <c r="S109" s="6">
        <v>95376</v>
      </c>
      <c r="T109" s="9">
        <f t="shared" si="20"/>
        <v>78344.727272727279</v>
      </c>
      <c r="U109" s="6">
        <v>80163</v>
      </c>
      <c r="V109" s="9">
        <f t="shared" si="17"/>
        <v>1818.2727272727207</v>
      </c>
      <c r="W109" s="8">
        <f t="shared" si="18"/>
        <v>2.3208616464297564E-2</v>
      </c>
      <c r="X109" s="22">
        <f t="shared" si="21"/>
        <v>77563.201251468927</v>
      </c>
      <c r="Y109" s="22">
        <f t="shared" si="22"/>
        <v>79363.3358410574</v>
      </c>
      <c r="Z109" s="22">
        <f t="shared" si="23"/>
        <v>1800.1345895884733</v>
      </c>
      <c r="AA109" s="8">
        <f t="shared" si="24"/>
        <v>2.3208616464297643E-2</v>
      </c>
      <c r="AB109" s="22">
        <f t="shared" si="25"/>
        <v>2618990.0827548942</v>
      </c>
      <c r="AC109" s="10">
        <v>1029</v>
      </c>
      <c r="AD109" s="6">
        <v>1940</v>
      </c>
      <c r="AE109" s="6">
        <f t="shared" si="19"/>
        <v>76</v>
      </c>
      <c r="AF109" s="6" t="s">
        <v>44</v>
      </c>
    </row>
    <row r="110" spans="1:32" x14ac:dyDescent="0.2">
      <c r="A110">
        <v>8</v>
      </c>
      <c r="B110" s="6" t="s">
        <v>727</v>
      </c>
      <c r="C110" s="6" t="s">
        <v>22</v>
      </c>
      <c r="D110" s="6" t="s">
        <v>23</v>
      </c>
      <c r="E110" s="6" t="s">
        <v>2767</v>
      </c>
      <c r="F110" s="6" t="s">
        <v>2772</v>
      </c>
      <c r="G110" s="6">
        <v>50</v>
      </c>
      <c r="H110" s="6">
        <v>56</v>
      </c>
      <c r="I110" s="7">
        <v>42412</v>
      </c>
      <c r="J110" s="7">
        <v>42423</v>
      </c>
      <c r="K110" s="7" t="s">
        <v>2534</v>
      </c>
      <c r="L110" s="17">
        <f t="shared" si="13"/>
        <v>240.59</v>
      </c>
      <c r="M110" s="20">
        <f t="shared" si="14"/>
        <v>0.99002452304750821</v>
      </c>
      <c r="N110" s="6" t="s">
        <v>24</v>
      </c>
      <c r="O110" s="6">
        <v>3250000</v>
      </c>
      <c r="P110" s="6">
        <v>3600000</v>
      </c>
      <c r="Q110" s="6">
        <f t="shared" si="15"/>
        <v>350000</v>
      </c>
      <c r="R110" s="8">
        <f t="shared" si="16"/>
        <v>0.1076923076923077</v>
      </c>
      <c r="S110" s="6">
        <v>12000</v>
      </c>
      <c r="T110" s="9">
        <f t="shared" si="20"/>
        <v>65240</v>
      </c>
      <c r="U110" s="6">
        <v>72240</v>
      </c>
      <c r="V110" s="9">
        <f t="shared" si="17"/>
        <v>7000</v>
      </c>
      <c r="W110" s="8">
        <f t="shared" si="18"/>
        <v>0.1072961373390558</v>
      </c>
      <c r="X110" s="22">
        <f t="shared" si="21"/>
        <v>64589.199883619433</v>
      </c>
      <c r="Y110" s="22">
        <f t="shared" si="22"/>
        <v>71519.371544951995</v>
      </c>
      <c r="Z110" s="22">
        <f t="shared" si="23"/>
        <v>6930.1716613325625</v>
      </c>
      <c r="AA110" s="8">
        <f t="shared" si="24"/>
        <v>0.10729613733905588</v>
      </c>
      <c r="AB110" s="22">
        <f t="shared" si="25"/>
        <v>3575968.5772475996</v>
      </c>
      <c r="AC110" s="10">
        <v>1878</v>
      </c>
      <c r="AD110" s="6">
        <v>1940</v>
      </c>
      <c r="AE110" s="6">
        <f t="shared" si="19"/>
        <v>76</v>
      </c>
      <c r="AF110" s="6" t="s">
        <v>27</v>
      </c>
    </row>
    <row r="111" spans="1:32" x14ac:dyDescent="0.2">
      <c r="A111">
        <v>8</v>
      </c>
      <c r="B111" s="6" t="s">
        <v>317</v>
      </c>
      <c r="C111" s="6" t="s">
        <v>22</v>
      </c>
      <c r="D111" s="6" t="s">
        <v>23</v>
      </c>
      <c r="E111" s="6" t="s">
        <v>2767</v>
      </c>
      <c r="F111" s="6" t="s">
        <v>2772</v>
      </c>
      <c r="G111" s="6">
        <v>37</v>
      </c>
      <c r="H111" s="6">
        <v>41</v>
      </c>
      <c r="I111" s="7">
        <v>42412</v>
      </c>
      <c r="J111" s="7">
        <v>42423</v>
      </c>
      <c r="K111" s="7" t="s">
        <v>2534</v>
      </c>
      <c r="L111" s="17">
        <f t="shared" si="13"/>
        <v>240.59</v>
      </c>
      <c r="M111" s="20">
        <f t="shared" si="14"/>
        <v>0.99002452304750821</v>
      </c>
      <c r="N111" s="6" t="s">
        <v>24</v>
      </c>
      <c r="O111" s="6">
        <v>3000000</v>
      </c>
      <c r="P111" s="6">
        <v>3700000</v>
      </c>
      <c r="Q111" s="6">
        <f t="shared" si="15"/>
        <v>700000</v>
      </c>
      <c r="R111" s="8">
        <f t="shared" si="16"/>
        <v>0.23333333333333334</v>
      </c>
      <c r="S111" s="6">
        <v>45846</v>
      </c>
      <c r="T111" s="9">
        <f t="shared" si="20"/>
        <v>82320.16216216216</v>
      </c>
      <c r="U111" s="6">
        <v>101239</v>
      </c>
      <c r="V111" s="9">
        <f t="shared" si="17"/>
        <v>18918.83783783784</v>
      </c>
      <c r="W111" s="8">
        <f t="shared" si="18"/>
        <v>0.22982022072028596</v>
      </c>
      <c r="X111" s="22">
        <f t="shared" si="21"/>
        <v>81498.979281788124</v>
      </c>
      <c r="Y111" s="22">
        <f t="shared" si="22"/>
        <v>100229.09268880669</v>
      </c>
      <c r="Z111" s="22">
        <f t="shared" si="23"/>
        <v>18730.113407018565</v>
      </c>
      <c r="AA111" s="8">
        <f t="shared" si="24"/>
        <v>0.22982022072028604</v>
      </c>
      <c r="AB111" s="22">
        <f t="shared" si="25"/>
        <v>3708476.4294858477</v>
      </c>
      <c r="AC111" s="6">
        <v>828</v>
      </c>
      <c r="AD111" s="6">
        <v>1937</v>
      </c>
      <c r="AE111" s="6">
        <f t="shared" si="19"/>
        <v>79</v>
      </c>
      <c r="AF111" s="6" t="s">
        <v>67</v>
      </c>
    </row>
    <row r="112" spans="1:32" x14ac:dyDescent="0.2">
      <c r="A112">
        <v>8</v>
      </c>
      <c r="B112" s="6" t="s">
        <v>153</v>
      </c>
      <c r="C112" s="6" t="s">
        <v>22</v>
      </c>
      <c r="D112" s="6" t="s">
        <v>23</v>
      </c>
      <c r="E112" s="6" t="s">
        <v>2767</v>
      </c>
      <c r="F112" s="6" t="s">
        <v>2772</v>
      </c>
      <c r="G112" s="6">
        <v>29</v>
      </c>
      <c r="H112" s="6">
        <v>32</v>
      </c>
      <c r="I112" s="7">
        <v>42412</v>
      </c>
      <c r="J112" s="7">
        <v>42423</v>
      </c>
      <c r="K112" s="7" t="s">
        <v>2534</v>
      </c>
      <c r="L112" s="17">
        <f t="shared" si="13"/>
        <v>240.59</v>
      </c>
      <c r="M112" s="20">
        <f t="shared" si="14"/>
        <v>0.99002452304750821</v>
      </c>
      <c r="N112" s="6" t="s">
        <v>24</v>
      </c>
      <c r="O112" s="6">
        <v>2300000</v>
      </c>
      <c r="P112" s="6">
        <v>2650000</v>
      </c>
      <c r="Q112" s="6">
        <f t="shared" si="15"/>
        <v>350000</v>
      </c>
      <c r="R112" s="8">
        <f t="shared" si="16"/>
        <v>0.15217391304347827</v>
      </c>
      <c r="S112" s="6">
        <v>1099</v>
      </c>
      <c r="T112" s="9">
        <f t="shared" si="20"/>
        <v>79348.241379310348</v>
      </c>
      <c r="U112" s="6">
        <v>91417</v>
      </c>
      <c r="V112" s="9">
        <f t="shared" si="17"/>
        <v>12068.758620689652</v>
      </c>
      <c r="W112" s="8">
        <f t="shared" si="18"/>
        <v>0.15209862765574184</v>
      </c>
      <c r="X112" s="22">
        <f t="shared" si="21"/>
        <v>78556.704826210276</v>
      </c>
      <c r="Y112" s="22">
        <f t="shared" si="22"/>
        <v>90505.07182343406</v>
      </c>
      <c r="Z112" s="22">
        <f t="shared" si="23"/>
        <v>11948.366997223784</v>
      </c>
      <c r="AA112" s="8">
        <f t="shared" si="24"/>
        <v>0.15209862765574195</v>
      </c>
      <c r="AB112" s="22">
        <f t="shared" si="25"/>
        <v>2624647.0828795875</v>
      </c>
      <c r="AC112" s="6">
        <v>478</v>
      </c>
      <c r="AD112" s="6">
        <v>1937</v>
      </c>
      <c r="AE112" s="6">
        <f t="shared" si="19"/>
        <v>79</v>
      </c>
      <c r="AF112" s="6" t="s">
        <v>103</v>
      </c>
    </row>
    <row r="113" spans="1:32" x14ac:dyDescent="0.2">
      <c r="A113">
        <v>8</v>
      </c>
      <c r="B113" s="6" t="s">
        <v>1661</v>
      </c>
      <c r="C113" s="6" t="s">
        <v>22</v>
      </c>
      <c r="D113" s="6" t="s">
        <v>23</v>
      </c>
      <c r="E113" s="6" t="s">
        <v>2767</v>
      </c>
      <c r="F113" s="6" t="s">
        <v>2772</v>
      </c>
      <c r="G113" s="6">
        <v>79</v>
      </c>
      <c r="H113" s="6">
        <v>86</v>
      </c>
      <c r="I113" s="7">
        <v>42412</v>
      </c>
      <c r="J113" s="7">
        <v>42423</v>
      </c>
      <c r="K113" s="7" t="s">
        <v>2534</v>
      </c>
      <c r="L113" s="17">
        <f t="shared" si="13"/>
        <v>240.59</v>
      </c>
      <c r="M113" s="20">
        <f t="shared" si="14"/>
        <v>0.99002452304750821</v>
      </c>
      <c r="N113" s="6" t="s">
        <v>24</v>
      </c>
      <c r="O113" s="6">
        <v>4700000</v>
      </c>
      <c r="P113" s="6">
        <v>5260000</v>
      </c>
      <c r="Q113" s="6">
        <f t="shared" si="15"/>
        <v>560000</v>
      </c>
      <c r="R113" s="8">
        <f t="shared" si="16"/>
        <v>0.11914893617021277</v>
      </c>
      <c r="S113" s="6">
        <v>978</v>
      </c>
      <c r="T113" s="9">
        <f t="shared" si="20"/>
        <v>59506.050632911392</v>
      </c>
      <c r="U113" s="6">
        <v>66595</v>
      </c>
      <c r="V113" s="9">
        <f t="shared" si="17"/>
        <v>7088.9493670886077</v>
      </c>
      <c r="W113" s="8">
        <f t="shared" si="18"/>
        <v>0.11912989169487712</v>
      </c>
      <c r="X113" s="22">
        <f t="shared" si="21"/>
        <v>58912.449396288976</v>
      </c>
      <c r="Y113" s="22">
        <f t="shared" si="22"/>
        <v>65930.683112348808</v>
      </c>
      <c r="Z113" s="22">
        <f t="shared" si="23"/>
        <v>7018.2337160598327</v>
      </c>
      <c r="AA113" s="8">
        <f t="shared" si="24"/>
        <v>0.11912989169487709</v>
      </c>
      <c r="AB113" s="22">
        <f t="shared" si="25"/>
        <v>5208523.9658755558</v>
      </c>
      <c r="AC113" s="6">
        <v>845</v>
      </c>
      <c r="AD113" s="6">
        <v>1936</v>
      </c>
      <c r="AE113" s="6">
        <f t="shared" si="19"/>
        <v>80</v>
      </c>
      <c r="AF113" s="6" t="s">
        <v>37</v>
      </c>
    </row>
    <row r="114" spans="1:32" x14ac:dyDescent="0.2">
      <c r="A114">
        <v>8</v>
      </c>
      <c r="B114" s="6" t="s">
        <v>768</v>
      </c>
      <c r="C114" s="6" t="s">
        <v>22</v>
      </c>
      <c r="D114" s="6" t="s">
        <v>23</v>
      </c>
      <c r="E114" s="6" t="s">
        <v>2767</v>
      </c>
      <c r="F114" s="6" t="s">
        <v>2772</v>
      </c>
      <c r="G114" s="6">
        <v>72</v>
      </c>
      <c r="H114" s="6">
        <v>81</v>
      </c>
      <c r="I114" s="7">
        <v>42413</v>
      </c>
      <c r="J114" s="7">
        <v>42423</v>
      </c>
      <c r="K114" s="7" t="s">
        <v>2534</v>
      </c>
      <c r="L114" s="17">
        <f t="shared" si="13"/>
        <v>240.59</v>
      </c>
      <c r="M114" s="20">
        <f t="shared" si="14"/>
        <v>0.99002452304750821</v>
      </c>
      <c r="N114" s="6" t="s">
        <v>36</v>
      </c>
      <c r="O114" s="6">
        <v>4490000</v>
      </c>
      <c r="P114" s="6">
        <v>4840000</v>
      </c>
      <c r="Q114" s="6">
        <f t="shared" si="15"/>
        <v>350000</v>
      </c>
      <c r="R114" s="8">
        <f t="shared" si="16"/>
        <v>7.7951002227171495E-2</v>
      </c>
      <c r="S114" s="6"/>
      <c r="T114" s="9">
        <f t="shared" si="20"/>
        <v>62361.111111111109</v>
      </c>
      <c r="U114" s="6">
        <v>67222</v>
      </c>
      <c r="V114" s="9">
        <f t="shared" si="17"/>
        <v>4860.8888888888905</v>
      </c>
      <c r="W114" s="8">
        <f t="shared" si="18"/>
        <v>7.7947438752783996E-2</v>
      </c>
      <c r="X114" s="22">
        <f t="shared" si="21"/>
        <v>61739.02928449044</v>
      </c>
      <c r="Y114" s="22">
        <f t="shared" si="22"/>
        <v>66551.4284882996</v>
      </c>
      <c r="Z114" s="22">
        <f t="shared" si="23"/>
        <v>4812.3992038091601</v>
      </c>
      <c r="AA114" s="8">
        <f t="shared" si="24"/>
        <v>7.7947438752784065E-2</v>
      </c>
      <c r="AB114" s="22">
        <f t="shared" si="25"/>
        <v>4791702.8511575712</v>
      </c>
      <c r="AC114" s="6">
        <v>930</v>
      </c>
      <c r="AD114" s="6">
        <v>1902</v>
      </c>
      <c r="AE114" s="6">
        <f t="shared" si="19"/>
        <v>114</v>
      </c>
      <c r="AF114" s="6" t="s">
        <v>364</v>
      </c>
    </row>
    <row r="115" spans="1:32" x14ac:dyDescent="0.2">
      <c r="A115">
        <v>8</v>
      </c>
      <c r="B115" s="6" t="s">
        <v>1984</v>
      </c>
      <c r="C115" s="6" t="s">
        <v>22</v>
      </c>
      <c r="D115" s="6" t="s">
        <v>23</v>
      </c>
      <c r="E115" s="6" t="s">
        <v>2767</v>
      </c>
      <c r="F115" s="6" t="s">
        <v>2772</v>
      </c>
      <c r="G115" s="6">
        <v>86</v>
      </c>
      <c r="H115" s="6">
        <v>95</v>
      </c>
      <c r="I115" s="7">
        <v>42413</v>
      </c>
      <c r="J115" s="7">
        <v>42423</v>
      </c>
      <c r="K115" s="7" t="s">
        <v>2534</v>
      </c>
      <c r="L115" s="17">
        <f t="shared" si="13"/>
        <v>240.59</v>
      </c>
      <c r="M115" s="20">
        <f t="shared" si="14"/>
        <v>0.99002452304750821</v>
      </c>
      <c r="N115" s="6" t="s">
        <v>36</v>
      </c>
      <c r="O115" s="6">
        <v>5800000</v>
      </c>
      <c r="P115" s="6">
        <v>6100000</v>
      </c>
      <c r="Q115" s="6">
        <f t="shared" si="15"/>
        <v>300000</v>
      </c>
      <c r="R115" s="8">
        <f t="shared" si="16"/>
        <v>5.1724137931034482E-2</v>
      </c>
      <c r="S115" s="6"/>
      <c r="T115" s="9">
        <f t="shared" si="20"/>
        <v>67441.860465116275</v>
      </c>
      <c r="U115" s="6">
        <v>70930</v>
      </c>
      <c r="V115" s="9">
        <f t="shared" si="17"/>
        <v>3488.139534883725</v>
      </c>
      <c r="W115" s="8">
        <f t="shared" si="18"/>
        <v>5.1720689655172479E-2</v>
      </c>
      <c r="X115" s="22">
        <f t="shared" si="21"/>
        <v>66769.095740413337</v>
      </c>
      <c r="Y115" s="22">
        <f t="shared" si="22"/>
        <v>70222.439419759758</v>
      </c>
      <c r="Z115" s="22">
        <f t="shared" si="23"/>
        <v>3453.3436793464207</v>
      </c>
      <c r="AA115" s="8">
        <f t="shared" si="24"/>
        <v>5.1720689655172535E-2</v>
      </c>
      <c r="AB115" s="22">
        <f t="shared" si="25"/>
        <v>6039129.7900993396</v>
      </c>
      <c r="AC115" s="6">
        <v>467</v>
      </c>
      <c r="AD115" s="6">
        <v>1896</v>
      </c>
      <c r="AE115" s="6">
        <f t="shared" si="19"/>
        <v>120</v>
      </c>
      <c r="AF115" s="6" t="s">
        <v>108</v>
      </c>
    </row>
    <row r="116" spans="1:32" x14ac:dyDescent="0.2">
      <c r="A116">
        <v>8</v>
      </c>
      <c r="B116" s="6" t="s">
        <v>288</v>
      </c>
      <c r="C116" s="6" t="s">
        <v>22</v>
      </c>
      <c r="D116" s="6" t="s">
        <v>23</v>
      </c>
      <c r="E116" s="6" t="s">
        <v>2767</v>
      </c>
      <c r="F116" s="6" t="s">
        <v>2772</v>
      </c>
      <c r="G116" s="6">
        <v>36</v>
      </c>
      <c r="H116" s="6">
        <v>44</v>
      </c>
      <c r="I116" s="7">
        <v>42412</v>
      </c>
      <c r="J116" s="7">
        <v>42425</v>
      </c>
      <c r="K116" s="7" t="s">
        <v>2534</v>
      </c>
      <c r="L116" s="17">
        <f t="shared" si="13"/>
        <v>240.59</v>
      </c>
      <c r="M116" s="20">
        <f t="shared" si="14"/>
        <v>0.99002452304750821</v>
      </c>
      <c r="N116" s="6" t="s">
        <v>57</v>
      </c>
      <c r="O116" s="6">
        <v>2420000</v>
      </c>
      <c r="P116" s="6">
        <v>2500000</v>
      </c>
      <c r="Q116" s="6">
        <f t="shared" si="15"/>
        <v>80000</v>
      </c>
      <c r="R116" s="8">
        <f t="shared" si="16"/>
        <v>3.3057851239669422E-2</v>
      </c>
      <c r="S116" s="6"/>
      <c r="T116" s="9">
        <f t="shared" si="20"/>
        <v>67222.222222222219</v>
      </c>
      <c r="U116" s="6">
        <v>69444</v>
      </c>
      <c r="V116" s="9">
        <f t="shared" si="17"/>
        <v>2221.777777777781</v>
      </c>
      <c r="W116" s="8">
        <f t="shared" si="18"/>
        <v>3.3051239669421535E-2</v>
      </c>
      <c r="X116" s="22">
        <f t="shared" si="21"/>
        <v>66551.648493749162</v>
      </c>
      <c r="Y116" s="22">
        <f t="shared" si="22"/>
        <v>68751.262978511164</v>
      </c>
      <c r="Z116" s="22">
        <f t="shared" si="23"/>
        <v>2199.6144847620017</v>
      </c>
      <c r="AA116" s="8">
        <f t="shared" si="24"/>
        <v>3.3051239669421556E-2</v>
      </c>
      <c r="AB116" s="22">
        <f t="shared" si="25"/>
        <v>2475045.4672264019</v>
      </c>
      <c r="AC116" s="6">
        <v>512</v>
      </c>
      <c r="AD116" s="6">
        <v>1906</v>
      </c>
      <c r="AE116" s="6">
        <f t="shared" si="19"/>
        <v>110</v>
      </c>
      <c r="AF116" s="6" t="s">
        <v>94</v>
      </c>
    </row>
    <row r="117" spans="1:32" x14ac:dyDescent="0.2">
      <c r="A117">
        <v>9</v>
      </c>
      <c r="B117" s="6" t="s">
        <v>247</v>
      </c>
      <c r="C117" s="6" t="s">
        <v>22</v>
      </c>
      <c r="D117" s="6" t="s">
        <v>23</v>
      </c>
      <c r="E117" s="6" t="s">
        <v>2767</v>
      </c>
      <c r="F117" s="6" t="s">
        <v>2772</v>
      </c>
      <c r="G117" s="6">
        <v>34</v>
      </c>
      <c r="H117" s="6">
        <v>38</v>
      </c>
      <c r="I117" s="7">
        <v>42419</v>
      </c>
      <c r="J117" s="7">
        <v>42429</v>
      </c>
      <c r="K117" s="7" t="s">
        <v>2534</v>
      </c>
      <c r="L117" s="17">
        <f t="shared" si="13"/>
        <v>240.59</v>
      </c>
      <c r="M117" s="20">
        <f t="shared" si="14"/>
        <v>0.99002452304750821</v>
      </c>
      <c r="N117" s="6" t="s">
        <v>36</v>
      </c>
      <c r="O117" s="6">
        <v>2700000</v>
      </c>
      <c r="P117" s="6">
        <v>3200000</v>
      </c>
      <c r="Q117" s="6">
        <f t="shared" si="15"/>
        <v>500000</v>
      </c>
      <c r="R117" s="8">
        <f t="shared" si="16"/>
        <v>0.18518518518518517</v>
      </c>
      <c r="S117" s="6"/>
      <c r="T117" s="9">
        <f t="shared" si="20"/>
        <v>79411.76470588235</v>
      </c>
      <c r="U117" s="6">
        <v>94118</v>
      </c>
      <c r="V117" s="9">
        <f t="shared" si="17"/>
        <v>14706.23529411765</v>
      </c>
      <c r="W117" s="8">
        <f t="shared" si="18"/>
        <v>0.18518962962962968</v>
      </c>
      <c r="X117" s="22">
        <f t="shared" si="21"/>
        <v>78619.594477302118</v>
      </c>
      <c r="Y117" s="22">
        <f t="shared" si="22"/>
        <v>93179.12806018538</v>
      </c>
      <c r="Z117" s="22">
        <f t="shared" si="23"/>
        <v>14559.533582883261</v>
      </c>
      <c r="AA117" s="8">
        <f t="shared" si="24"/>
        <v>0.1851896296296297</v>
      </c>
      <c r="AB117" s="22">
        <f t="shared" si="25"/>
        <v>3168090.3540463028</v>
      </c>
      <c r="AC117" s="6">
        <v>410</v>
      </c>
      <c r="AD117" s="6">
        <v>2009</v>
      </c>
      <c r="AE117" s="6">
        <f t="shared" si="19"/>
        <v>7</v>
      </c>
      <c r="AF117" s="6" t="s">
        <v>209</v>
      </c>
    </row>
    <row r="118" spans="1:32" x14ac:dyDescent="0.2">
      <c r="A118">
        <v>9</v>
      </c>
      <c r="B118" s="6" t="s">
        <v>1338</v>
      </c>
      <c r="C118" s="6" t="s">
        <v>22</v>
      </c>
      <c r="D118" s="6" t="s">
        <v>23</v>
      </c>
      <c r="E118" s="6" t="s">
        <v>2767</v>
      </c>
      <c r="F118" s="6" t="s">
        <v>2772</v>
      </c>
      <c r="G118" s="6">
        <v>66</v>
      </c>
      <c r="H118" s="6">
        <v>72</v>
      </c>
      <c r="I118" s="7">
        <v>42419</v>
      </c>
      <c r="J118" s="7">
        <v>42429</v>
      </c>
      <c r="K118" s="7" t="s">
        <v>2534</v>
      </c>
      <c r="L118" s="17">
        <f t="shared" si="13"/>
        <v>240.59</v>
      </c>
      <c r="M118" s="20">
        <f t="shared" si="14"/>
        <v>0.99002452304750821</v>
      </c>
      <c r="N118" s="6" t="s">
        <v>36</v>
      </c>
      <c r="O118" s="6">
        <v>5700000</v>
      </c>
      <c r="P118" s="6">
        <v>6250000</v>
      </c>
      <c r="Q118" s="6">
        <f t="shared" si="15"/>
        <v>550000</v>
      </c>
      <c r="R118" s="8">
        <f t="shared" si="16"/>
        <v>9.6491228070175433E-2</v>
      </c>
      <c r="S118" s="6">
        <v>3799</v>
      </c>
      <c r="T118" s="9">
        <f t="shared" si="20"/>
        <v>86421.196969696975</v>
      </c>
      <c r="U118" s="6">
        <v>94755</v>
      </c>
      <c r="V118" s="9">
        <f t="shared" si="17"/>
        <v>8333.8030303030246</v>
      </c>
      <c r="W118" s="8">
        <f t="shared" si="18"/>
        <v>9.6432395321083303E-2</v>
      </c>
      <c r="X118" s="22">
        <f t="shared" si="21"/>
        <v>85559.104311119008</v>
      </c>
      <c r="Y118" s="22">
        <f t="shared" si="22"/>
        <v>93809.773681366642</v>
      </c>
      <c r="Z118" s="22">
        <f t="shared" si="23"/>
        <v>8250.6693702476332</v>
      </c>
      <c r="AA118" s="8">
        <f t="shared" si="24"/>
        <v>9.6432395321083331E-2</v>
      </c>
      <c r="AB118" s="22">
        <f t="shared" si="25"/>
        <v>6191445.0629701987</v>
      </c>
      <c r="AC118" s="10">
        <v>2981</v>
      </c>
      <c r="AD118" s="6">
        <v>1993</v>
      </c>
      <c r="AE118" s="6">
        <f t="shared" si="19"/>
        <v>23</v>
      </c>
      <c r="AF118" s="6" t="s">
        <v>67</v>
      </c>
    </row>
    <row r="119" spans="1:32" x14ac:dyDescent="0.2">
      <c r="A119">
        <v>9</v>
      </c>
      <c r="B119" s="6" t="s">
        <v>246</v>
      </c>
      <c r="C119" s="6" t="s">
        <v>22</v>
      </c>
      <c r="D119" s="6" t="s">
        <v>23</v>
      </c>
      <c r="E119" s="6" t="s">
        <v>2767</v>
      </c>
      <c r="F119" s="6" t="s">
        <v>2772</v>
      </c>
      <c r="G119" s="6">
        <v>34</v>
      </c>
      <c r="H119" s="6">
        <v>40</v>
      </c>
      <c r="I119" s="7">
        <v>42419</v>
      </c>
      <c r="J119" s="7">
        <v>42429</v>
      </c>
      <c r="K119" s="7" t="s">
        <v>2534</v>
      </c>
      <c r="L119" s="17">
        <f t="shared" si="13"/>
        <v>240.59</v>
      </c>
      <c r="M119" s="20">
        <f t="shared" si="14"/>
        <v>0.99002452304750821</v>
      </c>
      <c r="N119" s="6" t="s">
        <v>36</v>
      </c>
      <c r="O119" s="6">
        <v>2500000</v>
      </c>
      <c r="P119" s="6">
        <v>2700000</v>
      </c>
      <c r="Q119" s="6">
        <f t="shared" si="15"/>
        <v>200000</v>
      </c>
      <c r="R119" s="8">
        <f t="shared" si="16"/>
        <v>0.08</v>
      </c>
      <c r="S119" s="6">
        <v>13398</v>
      </c>
      <c r="T119" s="9">
        <f t="shared" si="20"/>
        <v>73923.470588235301</v>
      </c>
      <c r="U119" s="6">
        <v>79806</v>
      </c>
      <c r="V119" s="9">
        <f t="shared" si="17"/>
        <v>5882.529411764699</v>
      </c>
      <c r="W119" s="8">
        <f t="shared" si="18"/>
        <v>7.9575936640356892E-2</v>
      </c>
      <c r="X119" s="22">
        <f t="shared" si="21"/>
        <v>73186.04871113415</v>
      </c>
      <c r="Y119" s="22">
        <f t="shared" si="22"/>
        <v>79009.897086329438</v>
      </c>
      <c r="Z119" s="22">
        <f t="shared" si="23"/>
        <v>5823.8483751952881</v>
      </c>
      <c r="AA119" s="8">
        <f t="shared" si="24"/>
        <v>7.9575936640356948E-2</v>
      </c>
      <c r="AB119" s="22">
        <f t="shared" si="25"/>
        <v>2686336.5009352011</v>
      </c>
      <c r="AC119" s="10">
        <v>1623</v>
      </c>
      <c r="AD119" s="6">
        <v>1970</v>
      </c>
      <c r="AE119" s="6">
        <f t="shared" si="19"/>
        <v>46</v>
      </c>
      <c r="AF119" s="6" t="s">
        <v>83</v>
      </c>
    </row>
    <row r="120" spans="1:32" x14ac:dyDescent="0.2">
      <c r="A120">
        <v>9</v>
      </c>
      <c r="B120" s="6" t="s">
        <v>282</v>
      </c>
      <c r="C120" s="6" t="s">
        <v>22</v>
      </c>
      <c r="D120" s="6" t="s">
        <v>23</v>
      </c>
      <c r="E120" s="6" t="s">
        <v>2767</v>
      </c>
      <c r="F120" s="6" t="s">
        <v>2772</v>
      </c>
      <c r="G120" s="6">
        <v>50</v>
      </c>
      <c r="H120" s="6">
        <v>56</v>
      </c>
      <c r="I120" s="7">
        <v>42419</v>
      </c>
      <c r="J120" s="7">
        <v>42429</v>
      </c>
      <c r="K120" s="7" t="s">
        <v>2534</v>
      </c>
      <c r="L120" s="17">
        <f t="shared" si="13"/>
        <v>240.59</v>
      </c>
      <c r="M120" s="20">
        <f t="shared" si="14"/>
        <v>0.99002452304750821</v>
      </c>
      <c r="N120" s="6" t="s">
        <v>36</v>
      </c>
      <c r="O120" s="6">
        <v>3490000</v>
      </c>
      <c r="P120" s="6">
        <v>3700000</v>
      </c>
      <c r="Q120" s="6">
        <f t="shared" si="15"/>
        <v>210000</v>
      </c>
      <c r="R120" s="8">
        <f t="shared" si="16"/>
        <v>6.0171919770773637E-2</v>
      </c>
      <c r="S120" s="6">
        <v>77059</v>
      </c>
      <c r="T120" s="9">
        <f t="shared" si="20"/>
        <v>71341.179999999993</v>
      </c>
      <c r="U120" s="6">
        <v>75541</v>
      </c>
      <c r="V120" s="9">
        <f t="shared" si="17"/>
        <v>4199.820000000007</v>
      </c>
      <c r="W120" s="8">
        <f t="shared" si="18"/>
        <v>5.886950566278841E-2</v>
      </c>
      <c r="X120" s="22">
        <f t="shared" si="21"/>
        <v>70629.517703146426</v>
      </c>
      <c r="Y120" s="22">
        <f t="shared" si="22"/>
        <v>74787.442495531825</v>
      </c>
      <c r="Z120" s="22">
        <f t="shared" si="23"/>
        <v>4157.9247923853982</v>
      </c>
      <c r="AA120" s="8">
        <f t="shared" si="24"/>
        <v>5.8869505662788486E-2</v>
      </c>
      <c r="AB120" s="22">
        <f t="shared" si="25"/>
        <v>3739372.1247765911</v>
      </c>
      <c r="AC120" s="6">
        <v>610</v>
      </c>
      <c r="AD120" s="6">
        <v>1969</v>
      </c>
      <c r="AE120" s="6">
        <f t="shared" si="19"/>
        <v>47</v>
      </c>
      <c r="AF120" s="6" t="s">
        <v>75</v>
      </c>
    </row>
    <row r="121" spans="1:32" x14ac:dyDescent="0.2">
      <c r="A121">
        <v>9</v>
      </c>
      <c r="B121" s="6" t="s">
        <v>51</v>
      </c>
      <c r="C121" s="6" t="s">
        <v>22</v>
      </c>
      <c r="D121" s="6" t="s">
        <v>23</v>
      </c>
      <c r="E121" s="6" t="s">
        <v>2767</v>
      </c>
      <c r="F121" s="6" t="s">
        <v>2772</v>
      </c>
      <c r="G121" s="6">
        <v>21</v>
      </c>
      <c r="H121" s="6">
        <v>25</v>
      </c>
      <c r="I121" s="7">
        <v>42417</v>
      </c>
      <c r="J121" s="7">
        <v>42429</v>
      </c>
      <c r="K121" s="7" t="s">
        <v>2534</v>
      </c>
      <c r="L121" s="17">
        <f t="shared" ref="L121:L122" si="26">IF(K121="Januar",238.19,IF(K121="Februar",240.59,IF(K121="Mars",245.99,IF(K121="April",250.79,IF(K121="Mai",256.52,IF(K121="Juni",259.83,IF(K121="Juli",265.66,IF(K121="August",272.21,IF(K121="September",275.91,IF(K121="Oktober",281.13,IF(K121="November",284.38,IF(K121="Desember",287.34,0))))))))))))</f>
        <v>240.59</v>
      </c>
      <c r="M121" s="20">
        <f t="shared" si="14"/>
        <v>0.99002452304750821</v>
      </c>
      <c r="N121" s="6" t="s">
        <v>32</v>
      </c>
      <c r="O121" s="6">
        <v>2070000</v>
      </c>
      <c r="P121" s="6">
        <v>2000000</v>
      </c>
      <c r="Q121" s="6">
        <f t="shared" si="15"/>
        <v>-70000</v>
      </c>
      <c r="R121" s="8">
        <f t="shared" si="16"/>
        <v>-3.3816425120772944E-2</v>
      </c>
      <c r="S121" s="6">
        <v>23456</v>
      </c>
      <c r="T121" s="9">
        <f t="shared" si="20"/>
        <v>99688.380952380947</v>
      </c>
      <c r="U121" s="6">
        <v>96355</v>
      </c>
      <c r="V121" s="9">
        <f t="shared" si="17"/>
        <v>-3333.3809523809468</v>
      </c>
      <c r="W121" s="8">
        <f t="shared" si="18"/>
        <v>-3.3438008728150906E-2</v>
      </c>
      <c r="X121" s="22">
        <f t="shared" si="21"/>
        <v>98693.941805759256</v>
      </c>
      <c r="Y121" s="22">
        <f t="shared" si="22"/>
        <v>95393.812918242649</v>
      </c>
      <c r="Z121" s="22">
        <f t="shared" si="23"/>
        <v>-3300.1288875166065</v>
      </c>
      <c r="AA121" s="8">
        <f t="shared" si="24"/>
        <v>-3.3438008728151017E-2</v>
      </c>
      <c r="AB121" s="22">
        <f t="shared" si="25"/>
        <v>2003270.0712830955</v>
      </c>
      <c r="AC121" s="10">
        <v>1542</v>
      </c>
      <c r="AD121" s="6">
        <v>1936</v>
      </c>
      <c r="AE121" s="6">
        <f t="shared" si="19"/>
        <v>80</v>
      </c>
      <c r="AF121" s="6" t="s">
        <v>52</v>
      </c>
    </row>
    <row r="122" spans="1:32" x14ac:dyDescent="0.2">
      <c r="A122">
        <v>9</v>
      </c>
      <c r="B122" s="6" t="s">
        <v>1839</v>
      </c>
      <c r="C122" s="6" t="s">
        <v>22</v>
      </c>
      <c r="D122" s="6" t="s">
        <v>23</v>
      </c>
      <c r="E122" s="6" t="s">
        <v>2767</v>
      </c>
      <c r="F122" s="6" t="s">
        <v>2772</v>
      </c>
      <c r="G122" s="6">
        <v>80</v>
      </c>
      <c r="H122" s="6">
        <v>95</v>
      </c>
      <c r="I122" s="7">
        <v>42419</v>
      </c>
      <c r="J122" s="7">
        <v>42429</v>
      </c>
      <c r="K122" s="7" t="s">
        <v>2534</v>
      </c>
      <c r="L122" s="17">
        <f t="shared" si="26"/>
        <v>240.59</v>
      </c>
      <c r="M122" s="20">
        <f t="shared" ref="M122" si="27">$L$2/L122</f>
        <v>0.99002452304750821</v>
      </c>
      <c r="N122" s="6" t="s">
        <v>36</v>
      </c>
      <c r="O122" s="6">
        <v>5290000</v>
      </c>
      <c r="P122" s="6">
        <v>5150000</v>
      </c>
      <c r="Q122" s="6">
        <f t="shared" si="15"/>
        <v>-140000</v>
      </c>
      <c r="R122" s="8">
        <f t="shared" si="16"/>
        <v>-2.6465028355387523E-2</v>
      </c>
      <c r="S122" s="6"/>
      <c r="T122" s="9">
        <f t="shared" si="20"/>
        <v>66125</v>
      </c>
      <c r="U122" s="6">
        <v>64375</v>
      </c>
      <c r="V122" s="9">
        <f t="shared" si="17"/>
        <v>-1750</v>
      </c>
      <c r="W122" s="8">
        <f t="shared" si="18"/>
        <v>-2.6465028355387523E-2</v>
      </c>
      <c r="X122" s="22">
        <f t="shared" si="21"/>
        <v>65465.371586516478</v>
      </c>
      <c r="Y122" s="22">
        <f t="shared" si="22"/>
        <v>63732.828671183343</v>
      </c>
      <c r="Z122" s="22">
        <f t="shared" si="23"/>
        <v>-1732.5429153331352</v>
      </c>
      <c r="AA122" s="8">
        <f t="shared" si="24"/>
        <v>-2.6465028355387461E-2</v>
      </c>
      <c r="AB122" s="22">
        <f t="shared" si="25"/>
        <v>5098626.2936946675</v>
      </c>
      <c r="AC122" s="6">
        <v>429</v>
      </c>
      <c r="AD122" s="6">
        <v>1932</v>
      </c>
      <c r="AE122" s="6">
        <f t="shared" si="19"/>
        <v>84</v>
      </c>
      <c r="AF122" s="6" t="s">
        <v>75</v>
      </c>
    </row>
    <row r="123" spans="1:32" x14ac:dyDescent="0.2">
      <c r="A123">
        <v>9</v>
      </c>
      <c r="B123" s="6" t="s">
        <v>1739</v>
      </c>
      <c r="C123" s="6" t="s">
        <v>22</v>
      </c>
      <c r="D123" s="6" t="s">
        <v>23</v>
      </c>
      <c r="E123" s="6" t="s">
        <v>2767</v>
      </c>
      <c r="F123" s="6" t="s">
        <v>2772</v>
      </c>
      <c r="G123" s="6">
        <v>77</v>
      </c>
      <c r="H123" s="6">
        <v>85</v>
      </c>
      <c r="I123" s="7">
        <v>42419</v>
      </c>
      <c r="J123" s="7">
        <v>42430</v>
      </c>
      <c r="K123" s="7" t="s">
        <v>2535</v>
      </c>
      <c r="L123" s="17">
        <f>IF(K123="Januar",238.19,IF(K123="Februar",240.59,IF(K123="Mars",245.99,IF(K123="April",250.79,IF(K123="Mai",256.52,IF(K123="Juni",259.83,IF(K123="Juli",265.66,IF(K123="August",272.21,IF(K123="September",275.91,IF(K123="Oktober",281.13,IF(K123="November",284.38,IF(K123="Desember",287.34,0))))))))))))</f>
        <v>245.99</v>
      </c>
      <c r="M123" s="20">
        <f>$L$2/L123</f>
        <v>0.96829139395910402</v>
      </c>
      <c r="N123" s="6" t="s">
        <v>24</v>
      </c>
      <c r="O123" s="6">
        <v>5200000</v>
      </c>
      <c r="P123" s="6">
        <v>5750000</v>
      </c>
      <c r="Q123" s="6">
        <f t="shared" si="15"/>
        <v>550000</v>
      </c>
      <c r="R123" s="8">
        <f t="shared" si="16"/>
        <v>0.10576923076923077</v>
      </c>
      <c r="S123" s="6">
        <v>1529</v>
      </c>
      <c r="T123" s="9">
        <f t="shared" si="20"/>
        <v>67552.324675324679</v>
      </c>
      <c r="U123" s="6">
        <v>74695</v>
      </c>
      <c r="V123" s="9">
        <f t="shared" si="17"/>
        <v>7142.6753246753215</v>
      </c>
      <c r="W123" s="8">
        <f t="shared" si="18"/>
        <v>0.10573544817302753</v>
      </c>
      <c r="X123" s="22">
        <f t="shared" si="21"/>
        <v>65410.334625048112</v>
      </c>
      <c r="Y123" s="22">
        <f t="shared" si="22"/>
        <v>72326.525671775278</v>
      </c>
      <c r="Z123" s="22">
        <f t="shared" si="23"/>
        <v>6916.1910467271664</v>
      </c>
      <c r="AA123" s="8">
        <f t="shared" si="24"/>
        <v>0.10573544817302759</v>
      </c>
      <c r="AB123" s="22">
        <f t="shared" si="25"/>
        <v>5569142.4767266968</v>
      </c>
      <c r="AC123" s="10">
        <v>8581</v>
      </c>
      <c r="AD123" s="6">
        <v>1999</v>
      </c>
      <c r="AE123" s="6">
        <f t="shared" si="19"/>
        <v>17</v>
      </c>
      <c r="AF123" s="6" t="s">
        <v>108</v>
      </c>
    </row>
    <row r="124" spans="1:32" x14ac:dyDescent="0.2">
      <c r="A124">
        <v>9</v>
      </c>
      <c r="B124" s="6" t="s">
        <v>1679</v>
      </c>
      <c r="C124" s="6" t="s">
        <v>22</v>
      </c>
      <c r="D124" s="6" t="s">
        <v>23</v>
      </c>
      <c r="E124" s="6" t="s">
        <v>2767</v>
      </c>
      <c r="F124" s="6" t="s">
        <v>2772</v>
      </c>
      <c r="G124" s="6">
        <v>75</v>
      </c>
      <c r="H124" s="6">
        <v>85</v>
      </c>
      <c r="I124" s="7">
        <v>42420</v>
      </c>
      <c r="J124" s="7">
        <v>42430</v>
      </c>
      <c r="K124" s="7" t="s">
        <v>2535</v>
      </c>
      <c r="L124" s="17">
        <f t="shared" ref="L124:L178" si="28">IF(K124="Januar",238.19,IF(K124="Februar",240.59,IF(K124="Mars",245.99,IF(K124="April",250.79,IF(K124="Mai",256.52,IF(K124="Juni",259.83,IF(K124="Juli",265.66,IF(K124="August",272.21,IF(K124="September",275.91,IF(K124="Oktober",281.13,IF(K124="November",284.38,IF(K124="Desember",287.34,0))))))))))))</f>
        <v>245.99</v>
      </c>
      <c r="M124" s="20">
        <f t="shared" ref="M124:M177" si="29">$L$2/L124</f>
        <v>0.96829139395910402</v>
      </c>
      <c r="N124" s="6" t="s">
        <v>36</v>
      </c>
      <c r="O124" s="6">
        <v>5400000</v>
      </c>
      <c r="P124" s="6">
        <v>5820000</v>
      </c>
      <c r="Q124" s="6">
        <f t="shared" si="15"/>
        <v>420000</v>
      </c>
      <c r="R124" s="8">
        <f t="shared" si="16"/>
        <v>7.7777777777777779E-2</v>
      </c>
      <c r="S124" s="6"/>
      <c r="T124" s="9">
        <f t="shared" si="20"/>
        <v>72000</v>
      </c>
      <c r="U124" s="6">
        <v>77600</v>
      </c>
      <c r="V124" s="9">
        <f t="shared" si="17"/>
        <v>5600</v>
      </c>
      <c r="W124" s="8">
        <f t="shared" si="18"/>
        <v>7.7777777777777779E-2</v>
      </c>
      <c r="X124" s="22">
        <f t="shared" si="21"/>
        <v>69716.980365055482</v>
      </c>
      <c r="Y124" s="22">
        <f t="shared" si="22"/>
        <v>75139.412171226475</v>
      </c>
      <c r="Z124" s="22">
        <f t="shared" si="23"/>
        <v>5422.4318061709928</v>
      </c>
      <c r="AA124" s="8">
        <f t="shared" si="24"/>
        <v>7.7777777777777932E-2</v>
      </c>
      <c r="AB124" s="22">
        <f t="shared" si="25"/>
        <v>5635455.9128419859</v>
      </c>
      <c r="AC124" s="10">
        <v>2622</v>
      </c>
      <c r="AD124" s="6">
        <v>1997</v>
      </c>
      <c r="AE124" s="6">
        <f t="shared" si="19"/>
        <v>19</v>
      </c>
      <c r="AF124" s="6" t="s">
        <v>421</v>
      </c>
    </row>
    <row r="125" spans="1:32" x14ac:dyDescent="0.2">
      <c r="A125">
        <v>9</v>
      </c>
      <c r="B125" s="6" t="s">
        <v>1891</v>
      </c>
      <c r="C125" s="6" t="s">
        <v>22</v>
      </c>
      <c r="D125" s="6" t="s">
        <v>23</v>
      </c>
      <c r="E125" s="6" t="s">
        <v>2767</v>
      </c>
      <c r="F125" s="6" t="s">
        <v>2772</v>
      </c>
      <c r="G125" s="6">
        <v>82</v>
      </c>
      <c r="H125" s="6">
        <v>91</v>
      </c>
      <c r="I125" s="7">
        <v>42420</v>
      </c>
      <c r="J125" s="7">
        <v>42430</v>
      </c>
      <c r="K125" s="7" t="s">
        <v>2535</v>
      </c>
      <c r="L125" s="17">
        <f t="shared" si="28"/>
        <v>245.99</v>
      </c>
      <c r="M125" s="20">
        <f t="shared" si="29"/>
        <v>0.96829139395910402</v>
      </c>
      <c r="N125" s="6" t="s">
        <v>36</v>
      </c>
      <c r="O125" s="6">
        <v>5250000</v>
      </c>
      <c r="P125" s="6">
        <v>5675000</v>
      </c>
      <c r="Q125" s="6">
        <f t="shared" si="15"/>
        <v>425000</v>
      </c>
      <c r="R125" s="8">
        <f t="shared" si="16"/>
        <v>8.0952380952380956E-2</v>
      </c>
      <c r="S125" s="6">
        <v>136843</v>
      </c>
      <c r="T125" s="9">
        <f t="shared" si="20"/>
        <v>65693.207317073175</v>
      </c>
      <c r="U125" s="6">
        <v>70876</v>
      </c>
      <c r="V125" s="9">
        <f t="shared" si="17"/>
        <v>5182.7926829268254</v>
      </c>
      <c r="W125" s="8">
        <f t="shared" si="18"/>
        <v>7.8893890169065561E-2</v>
      </c>
      <c r="X125" s="22">
        <f t="shared" si="21"/>
        <v>63610.167286693199</v>
      </c>
      <c r="Y125" s="22">
        <f t="shared" si="22"/>
        <v>68628.62083824545</v>
      </c>
      <c r="Z125" s="22">
        <f t="shared" si="23"/>
        <v>5018.4535515522512</v>
      </c>
      <c r="AA125" s="8">
        <f t="shared" si="24"/>
        <v>7.8893890169065423E-2</v>
      </c>
      <c r="AB125" s="22">
        <f t="shared" si="25"/>
        <v>5627546.9087361265</v>
      </c>
      <c r="AC125" s="10">
        <v>4834</v>
      </c>
      <c r="AD125" s="6">
        <v>1938</v>
      </c>
      <c r="AE125" s="6">
        <f t="shared" si="19"/>
        <v>78</v>
      </c>
      <c r="AF125" s="6" t="s">
        <v>103</v>
      </c>
    </row>
    <row r="126" spans="1:32" x14ac:dyDescent="0.2">
      <c r="A126">
        <v>9</v>
      </c>
      <c r="B126" s="6" t="s">
        <v>2315</v>
      </c>
      <c r="C126" s="6" t="s">
        <v>22</v>
      </c>
      <c r="D126" s="6" t="s">
        <v>23</v>
      </c>
      <c r="E126" s="6" t="s">
        <v>2767</v>
      </c>
      <c r="F126" s="6" t="s">
        <v>2772</v>
      </c>
      <c r="G126" s="6">
        <v>138</v>
      </c>
      <c r="H126" s="6">
        <v>154</v>
      </c>
      <c r="I126" s="7">
        <v>42412</v>
      </c>
      <c r="J126" s="7">
        <v>42430</v>
      </c>
      <c r="K126" s="7" t="s">
        <v>2535</v>
      </c>
      <c r="L126" s="17">
        <f t="shared" si="28"/>
        <v>245.99</v>
      </c>
      <c r="M126" s="20">
        <f t="shared" si="29"/>
        <v>0.96829139395910402</v>
      </c>
      <c r="N126" s="6" t="s">
        <v>264</v>
      </c>
      <c r="O126" s="6">
        <v>8850000</v>
      </c>
      <c r="P126" s="6">
        <v>9000000</v>
      </c>
      <c r="Q126" s="6">
        <f t="shared" si="15"/>
        <v>150000</v>
      </c>
      <c r="R126" s="8">
        <f t="shared" si="16"/>
        <v>1.6949152542372881E-2</v>
      </c>
      <c r="S126" s="6">
        <v>4561</v>
      </c>
      <c r="T126" s="9">
        <f t="shared" si="20"/>
        <v>64163.485507246376</v>
      </c>
      <c r="U126" s="6">
        <v>65250</v>
      </c>
      <c r="V126" s="9">
        <f t="shared" si="17"/>
        <v>1086.5144927536239</v>
      </c>
      <c r="W126" s="8">
        <f t="shared" si="18"/>
        <v>1.693353289903363E-2</v>
      </c>
      <c r="X126" s="22">
        <f t="shared" si="21"/>
        <v>62128.950823086365</v>
      </c>
      <c r="Y126" s="22">
        <f t="shared" si="22"/>
        <v>63181.01345583154</v>
      </c>
      <c r="Z126" s="22">
        <f t="shared" si="23"/>
        <v>1052.0626327451755</v>
      </c>
      <c r="AA126" s="8">
        <f t="shared" si="24"/>
        <v>1.693353289903363E-2</v>
      </c>
      <c r="AB126" s="22">
        <f t="shared" si="25"/>
        <v>8718979.8569047526</v>
      </c>
      <c r="AC126" s="10">
        <v>1170</v>
      </c>
      <c r="AD126" s="6">
        <v>1934</v>
      </c>
      <c r="AE126" s="6">
        <f t="shared" si="19"/>
        <v>82</v>
      </c>
      <c r="AF126" s="6" t="s">
        <v>67</v>
      </c>
    </row>
    <row r="127" spans="1:32" x14ac:dyDescent="0.2">
      <c r="A127">
        <v>9</v>
      </c>
      <c r="B127" s="6" t="s">
        <v>814</v>
      </c>
      <c r="C127" s="6" t="s">
        <v>22</v>
      </c>
      <c r="D127" s="6" t="s">
        <v>23</v>
      </c>
      <c r="E127" s="6" t="s">
        <v>2767</v>
      </c>
      <c r="F127" s="6" t="s">
        <v>2772</v>
      </c>
      <c r="G127" s="6">
        <v>52</v>
      </c>
      <c r="H127" s="6">
        <v>85</v>
      </c>
      <c r="I127" s="7">
        <v>42419</v>
      </c>
      <c r="J127" s="7">
        <v>42430</v>
      </c>
      <c r="K127" s="7" t="s">
        <v>2535</v>
      </c>
      <c r="L127" s="17">
        <f t="shared" si="28"/>
        <v>245.99</v>
      </c>
      <c r="M127" s="20">
        <f t="shared" si="29"/>
        <v>0.96829139395910402</v>
      </c>
      <c r="N127" s="6" t="s">
        <v>24</v>
      </c>
      <c r="O127" s="6">
        <v>2800000</v>
      </c>
      <c r="P127" s="6">
        <v>3400000</v>
      </c>
      <c r="Q127" s="6">
        <f t="shared" si="15"/>
        <v>600000</v>
      </c>
      <c r="R127" s="8">
        <f t="shared" si="16"/>
        <v>0.21428571428571427</v>
      </c>
      <c r="S127" s="6"/>
      <c r="T127" s="9">
        <f t="shared" si="20"/>
        <v>53846.153846153844</v>
      </c>
      <c r="U127" s="6">
        <v>65385</v>
      </c>
      <c r="V127" s="9">
        <f t="shared" si="17"/>
        <v>11538.846153846156</v>
      </c>
      <c r="W127" s="8">
        <f t="shared" si="18"/>
        <v>0.2142928571428572</v>
      </c>
      <c r="X127" s="22">
        <f t="shared" si="21"/>
        <v>52138.767367028675</v>
      </c>
      <c r="Y127" s="22">
        <f t="shared" si="22"/>
        <v>63311.732794016018</v>
      </c>
      <c r="Z127" s="22">
        <f t="shared" si="23"/>
        <v>11172.965426987343</v>
      </c>
      <c r="AA127" s="8">
        <f t="shared" si="24"/>
        <v>0.21429285714285723</v>
      </c>
      <c r="AB127" s="22">
        <f t="shared" si="25"/>
        <v>3292210.1052888329</v>
      </c>
      <c r="AC127" s="6">
        <v>747</v>
      </c>
      <c r="AD127" s="6">
        <v>1898</v>
      </c>
      <c r="AE127" s="6">
        <f t="shared" si="19"/>
        <v>118</v>
      </c>
      <c r="AF127" s="6" t="s">
        <v>108</v>
      </c>
    </row>
    <row r="128" spans="1:32" x14ac:dyDescent="0.2">
      <c r="A128">
        <v>9</v>
      </c>
      <c r="B128" s="6" t="s">
        <v>730</v>
      </c>
      <c r="C128" s="6" t="s">
        <v>22</v>
      </c>
      <c r="D128" s="6" t="s">
        <v>23</v>
      </c>
      <c r="E128" s="6" t="s">
        <v>2767</v>
      </c>
      <c r="F128" s="6" t="s">
        <v>2772</v>
      </c>
      <c r="G128" s="6">
        <v>50</v>
      </c>
      <c r="H128" s="6">
        <v>57</v>
      </c>
      <c r="I128" s="7">
        <v>42418</v>
      </c>
      <c r="J128" s="7">
        <v>42430</v>
      </c>
      <c r="K128" s="7" t="s">
        <v>2535</v>
      </c>
      <c r="L128" s="17">
        <f t="shared" si="28"/>
        <v>245.99</v>
      </c>
      <c r="M128" s="20">
        <f t="shared" si="29"/>
        <v>0.96829139395910402</v>
      </c>
      <c r="N128" s="6" t="s">
        <v>32</v>
      </c>
      <c r="O128" s="6">
        <v>3500000</v>
      </c>
      <c r="P128" s="6">
        <v>4075000</v>
      </c>
      <c r="Q128" s="6">
        <f t="shared" si="15"/>
        <v>575000</v>
      </c>
      <c r="R128" s="8">
        <f t="shared" si="16"/>
        <v>0.16428571428571428</v>
      </c>
      <c r="S128" s="6">
        <v>974</v>
      </c>
      <c r="T128" s="9">
        <f t="shared" si="20"/>
        <v>70019.48</v>
      </c>
      <c r="U128" s="6">
        <v>81519</v>
      </c>
      <c r="V128" s="9">
        <f t="shared" si="17"/>
        <v>11499.520000000004</v>
      </c>
      <c r="W128" s="8">
        <f t="shared" si="18"/>
        <v>0.1642331534024532</v>
      </c>
      <c r="X128" s="22">
        <f t="shared" si="21"/>
        <v>67799.259893491602</v>
      </c>
      <c r="Y128" s="22">
        <f t="shared" si="22"/>
        <v>78934.146144152197</v>
      </c>
      <c r="Z128" s="22">
        <f t="shared" si="23"/>
        <v>11134.886250660595</v>
      </c>
      <c r="AA128" s="8">
        <f t="shared" si="24"/>
        <v>0.16423315340245315</v>
      </c>
      <c r="AB128" s="22">
        <f t="shared" si="25"/>
        <v>3946707.30720761</v>
      </c>
      <c r="AC128" s="6">
        <v>959</v>
      </c>
      <c r="AD128" s="6">
        <v>1895</v>
      </c>
      <c r="AE128" s="6">
        <f t="shared" si="19"/>
        <v>121</v>
      </c>
      <c r="AF128" s="6" t="s">
        <v>225</v>
      </c>
    </row>
    <row r="129" spans="1:32" x14ac:dyDescent="0.2">
      <c r="A129">
        <v>9</v>
      </c>
      <c r="B129" s="6" t="s">
        <v>2470</v>
      </c>
      <c r="C129" s="6" t="s">
        <v>22</v>
      </c>
      <c r="D129" s="6" t="s">
        <v>23</v>
      </c>
      <c r="E129" s="6" t="s">
        <v>2767</v>
      </c>
      <c r="F129" s="6" t="s">
        <v>2772</v>
      </c>
      <c r="G129" s="6">
        <v>146</v>
      </c>
      <c r="H129" s="6">
        <v>160</v>
      </c>
      <c r="I129" s="7">
        <v>42418</v>
      </c>
      <c r="J129" s="7">
        <v>42431</v>
      </c>
      <c r="K129" s="7" t="s">
        <v>2535</v>
      </c>
      <c r="L129" s="17">
        <f t="shared" si="28"/>
        <v>245.99</v>
      </c>
      <c r="M129" s="20">
        <f t="shared" si="29"/>
        <v>0.96829139395910402</v>
      </c>
      <c r="N129" s="6" t="s">
        <v>57</v>
      </c>
      <c r="O129" s="6">
        <v>8600000</v>
      </c>
      <c r="P129" s="6">
        <v>10000000</v>
      </c>
      <c r="Q129" s="6">
        <f t="shared" ref="Q129:Q192" si="30">P129-O129</f>
        <v>1400000</v>
      </c>
      <c r="R129" s="8">
        <f t="shared" ref="R129:R192" si="31">Q129/O129</f>
        <v>0.16279069767441862</v>
      </c>
      <c r="S129" s="6"/>
      <c r="T129" s="9">
        <f t="shared" si="20"/>
        <v>58904.109589041094</v>
      </c>
      <c r="U129" s="6">
        <v>68493</v>
      </c>
      <c r="V129" s="9">
        <f t="shared" ref="V129:V192" si="32">U129-T129</f>
        <v>9588.8904109589057</v>
      </c>
      <c r="W129" s="8">
        <f t="shared" ref="W129:W192" si="33">V129/T129</f>
        <v>0.16278813953488375</v>
      </c>
      <c r="X129" s="22">
        <f t="shared" si="21"/>
        <v>57036.342383892428</v>
      </c>
      <c r="Y129" s="22">
        <f t="shared" si="22"/>
        <v>66321.182446440915</v>
      </c>
      <c r="Z129" s="22">
        <f t="shared" si="23"/>
        <v>9284.8400625484865</v>
      </c>
      <c r="AA129" s="8">
        <f t="shared" si="24"/>
        <v>0.16278813953488377</v>
      </c>
      <c r="AB129" s="22">
        <f t="shared" si="25"/>
        <v>9682892.6371803731</v>
      </c>
      <c r="AC129" s="6">
        <v>639</v>
      </c>
      <c r="AD129" s="6">
        <v>1912</v>
      </c>
      <c r="AE129" s="6">
        <f t="shared" ref="AE129:AE192" si="34">2016-AD129</f>
        <v>104</v>
      </c>
      <c r="AF129" s="6" t="s">
        <v>102</v>
      </c>
    </row>
    <row r="130" spans="1:32" x14ac:dyDescent="0.2">
      <c r="A130">
        <v>9</v>
      </c>
      <c r="B130" s="6" t="s">
        <v>1640</v>
      </c>
      <c r="C130" s="6" t="s">
        <v>22</v>
      </c>
      <c r="D130" s="6" t="s">
        <v>23</v>
      </c>
      <c r="E130" s="6" t="s">
        <v>2767</v>
      </c>
      <c r="F130" s="6" t="s">
        <v>2772</v>
      </c>
      <c r="G130" s="6">
        <v>94</v>
      </c>
      <c r="H130" s="6">
        <v>107</v>
      </c>
      <c r="I130" s="7">
        <v>42421</v>
      </c>
      <c r="J130" s="7">
        <v>42431</v>
      </c>
      <c r="K130" s="7" t="s">
        <v>2535</v>
      </c>
      <c r="L130" s="17">
        <f t="shared" si="28"/>
        <v>245.99</v>
      </c>
      <c r="M130" s="20">
        <f t="shared" si="29"/>
        <v>0.96829139395910402</v>
      </c>
      <c r="N130" s="6" t="s">
        <v>36</v>
      </c>
      <c r="O130" s="6">
        <v>6300000</v>
      </c>
      <c r="P130" s="6">
        <v>6500000</v>
      </c>
      <c r="Q130" s="6">
        <f t="shared" si="30"/>
        <v>200000</v>
      </c>
      <c r="R130" s="8">
        <f t="shared" si="31"/>
        <v>3.1746031746031744E-2</v>
      </c>
      <c r="S130" s="6">
        <v>15748</v>
      </c>
      <c r="T130" s="9">
        <f t="shared" si="20"/>
        <v>67188.808510638293</v>
      </c>
      <c r="U130" s="6">
        <v>69316</v>
      </c>
      <c r="V130" s="9">
        <f t="shared" si="32"/>
        <v>2127.1914893617068</v>
      </c>
      <c r="W130" s="8">
        <f t="shared" si="33"/>
        <v>3.165990790006195E-2</v>
      </c>
      <c r="X130" s="22">
        <f t="shared" ref="X130:X193" si="35">T130*M130</f>
        <v>65058.345051217264</v>
      </c>
      <c r="Y130" s="22">
        <f t="shared" ref="Y130:Y193" si="36">U130*M130</f>
        <v>67118.086263669247</v>
      </c>
      <c r="Z130" s="22">
        <f t="shared" si="23"/>
        <v>2059.7412124519833</v>
      </c>
      <c r="AA130" s="8">
        <f t="shared" si="24"/>
        <v>3.1659907900061852E-2</v>
      </c>
      <c r="AB130" s="22">
        <f t="shared" si="25"/>
        <v>6309100.1087849094</v>
      </c>
      <c r="AC130" s="6">
        <v>525</v>
      </c>
      <c r="AD130" s="6">
        <v>1904</v>
      </c>
      <c r="AE130" s="6">
        <f t="shared" si="34"/>
        <v>112</v>
      </c>
      <c r="AF130" s="6" t="s">
        <v>108</v>
      </c>
    </row>
    <row r="131" spans="1:32" x14ac:dyDescent="0.2">
      <c r="A131">
        <v>9</v>
      </c>
      <c r="B131" s="6" t="s">
        <v>2457</v>
      </c>
      <c r="C131" s="6" t="s">
        <v>22</v>
      </c>
      <c r="D131" s="6" t="s">
        <v>23</v>
      </c>
      <c r="E131" s="6" t="s">
        <v>2767</v>
      </c>
      <c r="F131" s="6" t="s">
        <v>2772</v>
      </c>
      <c r="G131" s="6">
        <v>141</v>
      </c>
      <c r="H131" s="6"/>
      <c r="I131" s="7">
        <v>42419</v>
      </c>
      <c r="J131" s="7">
        <v>42433</v>
      </c>
      <c r="K131" s="7" t="s">
        <v>2535</v>
      </c>
      <c r="L131" s="17">
        <f t="shared" si="28"/>
        <v>245.99</v>
      </c>
      <c r="M131" s="20">
        <f t="shared" si="29"/>
        <v>0.96829139395910402</v>
      </c>
      <c r="N131" s="6" t="s">
        <v>62</v>
      </c>
      <c r="O131" s="6">
        <v>9500000</v>
      </c>
      <c r="P131" s="6">
        <v>9000000</v>
      </c>
      <c r="Q131" s="6">
        <f t="shared" si="30"/>
        <v>-500000</v>
      </c>
      <c r="R131" s="8">
        <f t="shared" si="31"/>
        <v>-5.2631578947368418E-2</v>
      </c>
      <c r="S131" s="6"/>
      <c r="T131" s="9">
        <f t="shared" ref="T131:T194" si="37">(O131+S131)/G131</f>
        <v>67375.886524822694</v>
      </c>
      <c r="U131" s="6">
        <v>63830</v>
      </c>
      <c r="V131" s="9">
        <f t="shared" si="32"/>
        <v>-3545.8865248226939</v>
      </c>
      <c r="W131" s="8">
        <f t="shared" si="33"/>
        <v>-5.262842105263156E-2</v>
      </c>
      <c r="X131" s="22">
        <f t="shared" si="35"/>
        <v>65239.491082350978</v>
      </c>
      <c r="Y131" s="22">
        <f t="shared" si="36"/>
        <v>61806.039676409608</v>
      </c>
      <c r="Z131" s="22">
        <f t="shared" ref="Z131:Z194" si="38">Y131-X131</f>
        <v>-3433.4514059413705</v>
      </c>
      <c r="AA131" s="8">
        <f t="shared" ref="AA131:AA194" si="39">Z131/X131</f>
        <v>-5.2628421052631581E-2</v>
      </c>
      <c r="AB131" s="22">
        <f t="shared" ref="AB131:AB194" si="40">Y131*G131</f>
        <v>8714651.5943737552</v>
      </c>
      <c r="AC131" s="10">
        <v>1558</v>
      </c>
      <c r="AD131" s="6">
        <v>2010</v>
      </c>
      <c r="AE131" s="6">
        <f t="shared" si="34"/>
        <v>6</v>
      </c>
      <c r="AF131" s="6" t="s">
        <v>213</v>
      </c>
    </row>
    <row r="132" spans="1:32" x14ac:dyDescent="0.2">
      <c r="A132">
        <v>9</v>
      </c>
      <c r="B132" s="6" t="s">
        <v>420</v>
      </c>
      <c r="C132" s="6" t="s">
        <v>22</v>
      </c>
      <c r="D132" s="6" t="s">
        <v>23</v>
      </c>
      <c r="E132" s="6" t="s">
        <v>2767</v>
      </c>
      <c r="F132" s="6" t="s">
        <v>2772</v>
      </c>
      <c r="G132" s="6">
        <v>41</v>
      </c>
      <c r="H132" s="6">
        <v>46</v>
      </c>
      <c r="I132" s="7">
        <v>42422</v>
      </c>
      <c r="J132" s="7">
        <v>42433</v>
      </c>
      <c r="K132" s="7" t="s">
        <v>2535</v>
      </c>
      <c r="L132" s="17">
        <f t="shared" si="28"/>
        <v>245.99</v>
      </c>
      <c r="M132" s="20">
        <f t="shared" si="29"/>
        <v>0.96829139395910402</v>
      </c>
      <c r="N132" s="6" t="s">
        <v>24</v>
      </c>
      <c r="O132" s="6">
        <v>2750000</v>
      </c>
      <c r="P132" s="6">
        <v>2900000</v>
      </c>
      <c r="Q132" s="6">
        <f t="shared" si="30"/>
        <v>150000</v>
      </c>
      <c r="R132" s="8">
        <f t="shared" si="31"/>
        <v>5.4545454545454543E-2</v>
      </c>
      <c r="S132" s="6">
        <v>70540</v>
      </c>
      <c r="T132" s="9">
        <f t="shared" si="37"/>
        <v>68793.658536585368</v>
      </c>
      <c r="U132" s="6">
        <v>72452</v>
      </c>
      <c r="V132" s="9">
        <f t="shared" si="32"/>
        <v>3658.341463414632</v>
      </c>
      <c r="W132" s="8">
        <f t="shared" si="33"/>
        <v>5.3178469371113299E-2</v>
      </c>
      <c r="X132" s="22">
        <f t="shared" si="35"/>
        <v>66612.307519936861</v>
      </c>
      <c r="Y132" s="22">
        <f t="shared" si="36"/>
        <v>70154.648075125006</v>
      </c>
      <c r="Z132" s="22">
        <f t="shared" si="38"/>
        <v>3542.3405551881442</v>
      </c>
      <c r="AA132" s="8">
        <f t="shared" si="39"/>
        <v>5.3178469371113327E-2</v>
      </c>
      <c r="AB132" s="22">
        <f t="shared" si="40"/>
        <v>2876340.5710801254</v>
      </c>
      <c r="AC132" s="6">
        <v>504</v>
      </c>
      <c r="AD132" s="6">
        <v>1937</v>
      </c>
      <c r="AE132" s="6">
        <f t="shared" si="34"/>
        <v>79</v>
      </c>
      <c r="AF132" s="6" t="s">
        <v>421</v>
      </c>
    </row>
    <row r="133" spans="1:32" x14ac:dyDescent="0.2">
      <c r="A133">
        <v>10</v>
      </c>
      <c r="B133" s="6" t="s">
        <v>170</v>
      </c>
      <c r="C133" s="6" t="s">
        <v>22</v>
      </c>
      <c r="D133" s="6" t="s">
        <v>23</v>
      </c>
      <c r="E133" s="6" t="s">
        <v>2767</v>
      </c>
      <c r="F133" s="6" t="s">
        <v>2772</v>
      </c>
      <c r="G133" s="6">
        <v>68</v>
      </c>
      <c r="H133" s="6">
        <v>78</v>
      </c>
      <c r="I133" s="7">
        <v>42426</v>
      </c>
      <c r="J133" s="7">
        <v>42436</v>
      </c>
      <c r="K133" s="7" t="s">
        <v>2535</v>
      </c>
      <c r="L133" s="17">
        <f t="shared" si="28"/>
        <v>245.99</v>
      </c>
      <c r="M133" s="20">
        <f t="shared" si="29"/>
        <v>0.96829139395910402</v>
      </c>
      <c r="N133" s="6" t="s">
        <v>36</v>
      </c>
      <c r="O133" s="6">
        <v>5200000</v>
      </c>
      <c r="P133" s="6">
        <v>5300000</v>
      </c>
      <c r="Q133" s="6">
        <f t="shared" si="30"/>
        <v>100000</v>
      </c>
      <c r="R133" s="8">
        <f t="shared" si="31"/>
        <v>1.9230769230769232E-2</v>
      </c>
      <c r="S133" s="6"/>
      <c r="T133" s="9">
        <f t="shared" si="37"/>
        <v>76470.588235294112</v>
      </c>
      <c r="U133" s="6">
        <v>77941</v>
      </c>
      <c r="V133" s="9">
        <f t="shared" si="32"/>
        <v>1470.4117647058883</v>
      </c>
      <c r="W133" s="8">
        <f t="shared" si="33"/>
        <v>1.9228461538461618E-2</v>
      </c>
      <c r="X133" s="22">
        <f t="shared" si="35"/>
        <v>74045.812479225599</v>
      </c>
      <c r="Y133" s="22">
        <f t="shared" si="36"/>
        <v>75469.599536566529</v>
      </c>
      <c r="Z133" s="22">
        <f t="shared" si="38"/>
        <v>1423.7870573409309</v>
      </c>
      <c r="AA133" s="8">
        <f t="shared" si="39"/>
        <v>1.9228461538461621E-2</v>
      </c>
      <c r="AB133" s="22">
        <f t="shared" si="40"/>
        <v>5131932.768486524</v>
      </c>
      <c r="AC133" s="6">
        <v>798</v>
      </c>
      <c r="AD133" s="6">
        <v>1939</v>
      </c>
      <c r="AE133" s="6">
        <f t="shared" si="34"/>
        <v>77</v>
      </c>
      <c r="AF133" s="6" t="s">
        <v>48</v>
      </c>
    </row>
    <row r="134" spans="1:32" x14ac:dyDescent="0.2">
      <c r="A134">
        <v>10</v>
      </c>
      <c r="B134" s="6" t="s">
        <v>1985</v>
      </c>
      <c r="C134" s="6" t="s">
        <v>22</v>
      </c>
      <c r="D134" s="6" t="s">
        <v>23</v>
      </c>
      <c r="E134" s="6" t="s">
        <v>2767</v>
      </c>
      <c r="F134" s="6" t="s">
        <v>2772</v>
      </c>
      <c r="G134" s="6">
        <v>86</v>
      </c>
      <c r="H134" s="6">
        <v>95</v>
      </c>
      <c r="I134" s="7">
        <v>42425</v>
      </c>
      <c r="J134" s="7">
        <v>42436</v>
      </c>
      <c r="K134" s="7" t="s">
        <v>2535</v>
      </c>
      <c r="L134" s="17">
        <f t="shared" si="28"/>
        <v>245.99</v>
      </c>
      <c r="M134" s="20">
        <f t="shared" si="29"/>
        <v>0.96829139395910402</v>
      </c>
      <c r="N134" s="6" t="s">
        <v>24</v>
      </c>
      <c r="O134" s="6">
        <v>5390000</v>
      </c>
      <c r="P134" s="6">
        <v>5300000</v>
      </c>
      <c r="Q134" s="6">
        <f t="shared" si="30"/>
        <v>-90000</v>
      </c>
      <c r="R134" s="8">
        <f t="shared" si="31"/>
        <v>-1.6697588126159554E-2</v>
      </c>
      <c r="S134" s="6">
        <v>112623</v>
      </c>
      <c r="T134" s="9">
        <f t="shared" si="37"/>
        <v>63983.988372093023</v>
      </c>
      <c r="U134" s="6">
        <v>62937</v>
      </c>
      <c r="V134" s="9">
        <f t="shared" si="32"/>
        <v>-1046.9883720930229</v>
      </c>
      <c r="W134" s="8">
        <f t="shared" si="33"/>
        <v>-1.6363287108711603E-2</v>
      </c>
      <c r="X134" s="22">
        <f t="shared" si="35"/>
        <v>61955.145291877059</v>
      </c>
      <c r="Y134" s="22">
        <f t="shared" si="36"/>
        <v>60941.355461604129</v>
      </c>
      <c r="Z134" s="22">
        <f t="shared" si="38"/>
        <v>-1013.78983027293</v>
      </c>
      <c r="AA134" s="8">
        <f t="shared" si="39"/>
        <v>-1.6363287108711662E-2</v>
      </c>
      <c r="AB134" s="22">
        <f t="shared" si="40"/>
        <v>5240956.5696979547</v>
      </c>
      <c r="AC134" s="6">
        <v>633</v>
      </c>
      <c r="AD134" s="6">
        <v>1892</v>
      </c>
      <c r="AE134" s="6">
        <f t="shared" si="34"/>
        <v>124</v>
      </c>
      <c r="AF134" s="6" t="s">
        <v>37</v>
      </c>
    </row>
    <row r="135" spans="1:32" x14ac:dyDescent="0.2">
      <c r="A135">
        <v>10</v>
      </c>
      <c r="B135" s="6" t="s">
        <v>1118</v>
      </c>
      <c r="C135" s="6" t="s">
        <v>22</v>
      </c>
      <c r="D135" s="6" t="s">
        <v>23</v>
      </c>
      <c r="E135" s="6" t="s">
        <v>2767</v>
      </c>
      <c r="F135" s="6" t="s">
        <v>2772</v>
      </c>
      <c r="G135" s="6">
        <v>59</v>
      </c>
      <c r="H135" s="6">
        <v>64</v>
      </c>
      <c r="I135" s="7">
        <v>42419</v>
      </c>
      <c r="J135" s="7">
        <v>42437</v>
      </c>
      <c r="K135" s="7" t="s">
        <v>2535</v>
      </c>
      <c r="L135" s="17">
        <f t="shared" si="28"/>
        <v>245.99</v>
      </c>
      <c r="M135" s="20">
        <f t="shared" si="29"/>
        <v>0.96829139395910402</v>
      </c>
      <c r="N135" s="6" t="s">
        <v>264</v>
      </c>
      <c r="O135" s="6">
        <v>3690000</v>
      </c>
      <c r="P135" s="6">
        <v>3750000</v>
      </c>
      <c r="Q135" s="6">
        <f t="shared" si="30"/>
        <v>60000</v>
      </c>
      <c r="R135" s="8">
        <f t="shared" si="31"/>
        <v>1.6260162601626018E-2</v>
      </c>
      <c r="S135" s="6"/>
      <c r="T135" s="9">
        <f t="shared" si="37"/>
        <v>62542.372881355936</v>
      </c>
      <c r="U135" s="6">
        <v>63559</v>
      </c>
      <c r="V135" s="9">
        <f t="shared" si="32"/>
        <v>1016.6271186440645</v>
      </c>
      <c r="W135" s="8">
        <f t="shared" si="33"/>
        <v>1.6255013550135446E-2</v>
      </c>
      <c r="X135" s="22">
        <f t="shared" si="35"/>
        <v>60559.241418798207</v>
      </c>
      <c r="Y135" s="22">
        <f t="shared" si="36"/>
        <v>61543.632708646692</v>
      </c>
      <c r="Z135" s="22">
        <f t="shared" si="38"/>
        <v>984.39128984848503</v>
      </c>
      <c r="AA135" s="8">
        <f t="shared" si="39"/>
        <v>1.6255013550135387E-2</v>
      </c>
      <c r="AB135" s="22">
        <f t="shared" si="40"/>
        <v>3631074.3298101546</v>
      </c>
      <c r="AC135" s="6">
        <v>657</v>
      </c>
      <c r="AD135" s="6">
        <v>1989</v>
      </c>
      <c r="AE135" s="6">
        <f t="shared" si="34"/>
        <v>27</v>
      </c>
      <c r="AF135" s="6" t="s">
        <v>27</v>
      </c>
    </row>
    <row r="136" spans="1:32" x14ac:dyDescent="0.2">
      <c r="A136">
        <v>10</v>
      </c>
      <c r="B136" s="6" t="s">
        <v>706</v>
      </c>
      <c r="C136" s="6" t="s">
        <v>22</v>
      </c>
      <c r="D136" s="6" t="s">
        <v>23</v>
      </c>
      <c r="E136" s="6" t="s">
        <v>2767</v>
      </c>
      <c r="F136" s="6" t="s">
        <v>2772</v>
      </c>
      <c r="G136" s="6">
        <v>72</v>
      </c>
      <c r="H136" s="6">
        <v>80</v>
      </c>
      <c r="I136" s="7">
        <v>42425</v>
      </c>
      <c r="J136" s="7">
        <v>42437</v>
      </c>
      <c r="K136" s="7" t="s">
        <v>2535</v>
      </c>
      <c r="L136" s="17">
        <f t="shared" si="28"/>
        <v>245.99</v>
      </c>
      <c r="M136" s="20">
        <f t="shared" si="29"/>
        <v>0.96829139395910402</v>
      </c>
      <c r="N136" s="6" t="s">
        <v>32</v>
      </c>
      <c r="O136" s="6">
        <v>3600000</v>
      </c>
      <c r="P136" s="6">
        <v>3600000</v>
      </c>
      <c r="Q136" s="6">
        <f t="shared" si="30"/>
        <v>0</v>
      </c>
      <c r="R136" s="8">
        <f t="shared" si="31"/>
        <v>0</v>
      </c>
      <c r="S136" s="6">
        <v>43200</v>
      </c>
      <c r="T136" s="9">
        <f t="shared" si="37"/>
        <v>50600</v>
      </c>
      <c r="U136" s="6">
        <v>50600</v>
      </c>
      <c r="V136" s="9">
        <f t="shared" si="32"/>
        <v>0</v>
      </c>
      <c r="W136" s="8">
        <f t="shared" si="33"/>
        <v>0</v>
      </c>
      <c r="X136" s="22">
        <f t="shared" si="35"/>
        <v>48995.544534330664</v>
      </c>
      <c r="Y136" s="22">
        <f t="shared" si="36"/>
        <v>48995.544534330664</v>
      </c>
      <c r="Z136" s="22">
        <f t="shared" si="38"/>
        <v>0</v>
      </c>
      <c r="AA136" s="8">
        <f t="shared" si="39"/>
        <v>0</v>
      </c>
      <c r="AB136" s="22">
        <f t="shared" si="40"/>
        <v>3527679.2064718078</v>
      </c>
      <c r="AC136" s="6">
        <v>999</v>
      </c>
      <c r="AD136" s="6">
        <v>1938</v>
      </c>
      <c r="AE136" s="6">
        <f t="shared" si="34"/>
        <v>78</v>
      </c>
      <c r="AF136" s="6" t="s">
        <v>37</v>
      </c>
    </row>
    <row r="137" spans="1:32" x14ac:dyDescent="0.2">
      <c r="A137">
        <v>10</v>
      </c>
      <c r="B137" s="6" t="s">
        <v>818</v>
      </c>
      <c r="C137" s="6" t="s">
        <v>22</v>
      </c>
      <c r="D137" s="6" t="s">
        <v>23</v>
      </c>
      <c r="E137" s="6" t="s">
        <v>2767</v>
      </c>
      <c r="F137" s="6" t="s">
        <v>2772</v>
      </c>
      <c r="G137" s="6">
        <v>52</v>
      </c>
      <c r="H137" s="6">
        <v>58</v>
      </c>
      <c r="I137" s="7">
        <v>42426</v>
      </c>
      <c r="J137" s="7">
        <v>42437</v>
      </c>
      <c r="K137" s="7" t="s">
        <v>2535</v>
      </c>
      <c r="L137" s="17">
        <f t="shared" si="28"/>
        <v>245.99</v>
      </c>
      <c r="M137" s="20">
        <f t="shared" si="29"/>
        <v>0.96829139395910402</v>
      </c>
      <c r="N137" s="6" t="s">
        <v>24</v>
      </c>
      <c r="O137" s="6">
        <v>3490000</v>
      </c>
      <c r="P137" s="6">
        <v>3500000</v>
      </c>
      <c r="Q137" s="6">
        <f t="shared" si="30"/>
        <v>10000</v>
      </c>
      <c r="R137" s="8">
        <f t="shared" si="31"/>
        <v>2.8653295128939827E-3</v>
      </c>
      <c r="S137" s="6">
        <v>26030</v>
      </c>
      <c r="T137" s="9">
        <f t="shared" si="37"/>
        <v>67615.961538461532</v>
      </c>
      <c r="U137" s="6">
        <v>67808</v>
      </c>
      <c r="V137" s="9">
        <f t="shared" si="32"/>
        <v>192.03846153846825</v>
      </c>
      <c r="W137" s="8">
        <f t="shared" si="33"/>
        <v>2.8401350386658675E-3</v>
      </c>
      <c r="X137" s="22">
        <f t="shared" si="35"/>
        <v>65471.953651962081</v>
      </c>
      <c r="Y137" s="22">
        <f t="shared" si="36"/>
        <v>65657.902841578922</v>
      </c>
      <c r="Z137" s="22">
        <f t="shared" si="38"/>
        <v>185.94918961684016</v>
      </c>
      <c r="AA137" s="8">
        <f t="shared" si="39"/>
        <v>2.8401350386657903E-3</v>
      </c>
      <c r="AB137" s="22">
        <f t="shared" si="40"/>
        <v>3414210.9477621038</v>
      </c>
      <c r="AC137" s="10">
        <v>2446</v>
      </c>
      <c r="AD137" s="6">
        <v>1936</v>
      </c>
      <c r="AE137" s="6">
        <f t="shared" si="34"/>
        <v>80</v>
      </c>
      <c r="AF137" s="6" t="s">
        <v>819</v>
      </c>
    </row>
    <row r="138" spans="1:32" x14ac:dyDescent="0.2">
      <c r="A138">
        <v>10</v>
      </c>
      <c r="B138" s="6" t="s">
        <v>1340</v>
      </c>
      <c r="C138" s="6" t="s">
        <v>22</v>
      </c>
      <c r="D138" s="6" t="s">
        <v>23</v>
      </c>
      <c r="E138" s="6" t="s">
        <v>2767</v>
      </c>
      <c r="F138" s="6" t="s">
        <v>2772</v>
      </c>
      <c r="G138" s="6">
        <v>66</v>
      </c>
      <c r="H138" s="6">
        <v>72</v>
      </c>
      <c r="I138" s="7">
        <v>42426</v>
      </c>
      <c r="J138" s="7">
        <v>42437</v>
      </c>
      <c r="K138" s="7" t="s">
        <v>2535</v>
      </c>
      <c r="L138" s="17">
        <f t="shared" si="28"/>
        <v>245.99</v>
      </c>
      <c r="M138" s="20">
        <f t="shared" si="29"/>
        <v>0.96829139395910402</v>
      </c>
      <c r="N138" s="6" t="s">
        <v>24</v>
      </c>
      <c r="O138" s="6">
        <v>4200000</v>
      </c>
      <c r="P138" s="6">
        <v>4400000</v>
      </c>
      <c r="Q138" s="6">
        <f t="shared" si="30"/>
        <v>200000</v>
      </c>
      <c r="R138" s="8">
        <f t="shared" si="31"/>
        <v>4.7619047619047616E-2</v>
      </c>
      <c r="S138" s="6">
        <v>27954</v>
      </c>
      <c r="T138" s="9">
        <f t="shared" si="37"/>
        <v>64059.909090909088</v>
      </c>
      <c r="U138" s="6">
        <v>67090</v>
      </c>
      <c r="V138" s="9">
        <f t="shared" si="32"/>
        <v>3030.0909090909117</v>
      </c>
      <c r="W138" s="8">
        <f t="shared" si="33"/>
        <v>4.7300893056073975E-2</v>
      </c>
      <c r="X138" s="22">
        <f t="shared" si="35"/>
        <v>62028.65867052984</v>
      </c>
      <c r="Y138" s="22">
        <f t="shared" si="36"/>
        <v>64962.66962071629</v>
      </c>
      <c r="Z138" s="22">
        <f t="shared" si="38"/>
        <v>2934.0109501864499</v>
      </c>
      <c r="AA138" s="8">
        <f t="shared" si="39"/>
        <v>4.730089305607401E-2</v>
      </c>
      <c r="AB138" s="22">
        <f t="shared" si="40"/>
        <v>4287536.1949672755</v>
      </c>
      <c r="AC138" s="10">
        <v>2447</v>
      </c>
      <c r="AD138" s="6">
        <v>1936</v>
      </c>
      <c r="AE138" s="6">
        <f t="shared" si="34"/>
        <v>80</v>
      </c>
      <c r="AF138" s="6" t="s">
        <v>103</v>
      </c>
    </row>
    <row r="139" spans="1:32" x14ac:dyDescent="0.2">
      <c r="A139">
        <v>10</v>
      </c>
      <c r="B139" s="6" t="s">
        <v>2210</v>
      </c>
      <c r="C139" s="6" t="s">
        <v>22</v>
      </c>
      <c r="D139" s="6" t="s">
        <v>23</v>
      </c>
      <c r="E139" s="6" t="s">
        <v>2767</v>
      </c>
      <c r="F139" s="6" t="s">
        <v>2772</v>
      </c>
      <c r="G139" s="6">
        <v>103</v>
      </c>
      <c r="H139" s="6">
        <v>114</v>
      </c>
      <c r="I139" s="7">
        <v>42427</v>
      </c>
      <c r="J139" s="7">
        <v>42437</v>
      </c>
      <c r="K139" s="7" t="s">
        <v>2535</v>
      </c>
      <c r="L139" s="17">
        <f t="shared" si="28"/>
        <v>245.99</v>
      </c>
      <c r="M139" s="20">
        <f t="shared" si="29"/>
        <v>0.96829139395910402</v>
      </c>
      <c r="N139" s="6" t="s">
        <v>36</v>
      </c>
      <c r="O139" s="6">
        <v>6400000</v>
      </c>
      <c r="P139" s="6">
        <v>7010000</v>
      </c>
      <c r="Q139" s="6">
        <f t="shared" si="30"/>
        <v>610000</v>
      </c>
      <c r="R139" s="8">
        <f t="shared" si="31"/>
        <v>9.5312499999999994E-2</v>
      </c>
      <c r="S139" s="6">
        <v>4895</v>
      </c>
      <c r="T139" s="9">
        <f t="shared" si="37"/>
        <v>62183.446601941745</v>
      </c>
      <c r="U139" s="6">
        <v>68106</v>
      </c>
      <c r="V139" s="9">
        <f t="shared" si="32"/>
        <v>5922.553398058255</v>
      </c>
      <c r="W139" s="8">
        <f t="shared" si="33"/>
        <v>9.5243247547383725E-2</v>
      </c>
      <c r="X139" s="22">
        <f t="shared" si="35"/>
        <v>60211.696191375682</v>
      </c>
      <c r="Y139" s="22">
        <f t="shared" si="36"/>
        <v>65946.453676978737</v>
      </c>
      <c r="Z139" s="22">
        <f t="shared" si="38"/>
        <v>5734.7574856030551</v>
      </c>
      <c r="AA139" s="8">
        <f t="shared" si="39"/>
        <v>9.5243247547383711E-2</v>
      </c>
      <c r="AB139" s="22">
        <f t="shared" si="40"/>
        <v>6792484.7287288103</v>
      </c>
      <c r="AC139" s="10">
        <v>1720</v>
      </c>
      <c r="AD139" s="6">
        <v>1922</v>
      </c>
      <c r="AE139" s="6">
        <f t="shared" si="34"/>
        <v>94</v>
      </c>
      <c r="AF139" s="6" t="s">
        <v>108</v>
      </c>
    </row>
    <row r="140" spans="1:32" x14ac:dyDescent="0.2">
      <c r="A140">
        <v>10</v>
      </c>
      <c r="B140" s="6" t="s">
        <v>1319</v>
      </c>
      <c r="C140" s="6" t="s">
        <v>22</v>
      </c>
      <c r="D140" s="6" t="s">
        <v>23</v>
      </c>
      <c r="E140" s="6" t="s">
        <v>2767</v>
      </c>
      <c r="F140" s="6" t="s">
        <v>2772</v>
      </c>
      <c r="G140" s="6">
        <v>121</v>
      </c>
      <c r="H140" s="6">
        <v>145</v>
      </c>
      <c r="I140" s="7">
        <v>42427</v>
      </c>
      <c r="J140" s="7">
        <v>42437</v>
      </c>
      <c r="K140" s="7" t="s">
        <v>2535</v>
      </c>
      <c r="L140" s="17">
        <f t="shared" si="28"/>
        <v>245.99</v>
      </c>
      <c r="M140" s="20">
        <f t="shared" si="29"/>
        <v>0.96829139395910402</v>
      </c>
      <c r="N140" s="6" t="s">
        <v>36</v>
      </c>
      <c r="O140" s="6">
        <v>7400000</v>
      </c>
      <c r="P140" s="6">
        <v>7250000</v>
      </c>
      <c r="Q140" s="6">
        <f t="shared" si="30"/>
        <v>-150000</v>
      </c>
      <c r="R140" s="8">
        <f t="shared" si="31"/>
        <v>-2.0270270270270271E-2</v>
      </c>
      <c r="S140" s="6"/>
      <c r="T140" s="9">
        <f t="shared" si="37"/>
        <v>61157.024793388431</v>
      </c>
      <c r="U140" s="6">
        <v>59917</v>
      </c>
      <c r="V140" s="9">
        <f t="shared" si="32"/>
        <v>-1240.0247933884311</v>
      </c>
      <c r="W140" s="8">
        <f t="shared" si="33"/>
        <v>-2.0276081081081102E-2</v>
      </c>
      <c r="X140" s="22">
        <f t="shared" si="35"/>
        <v>59217.820787581571</v>
      </c>
      <c r="Y140" s="22">
        <f t="shared" si="36"/>
        <v>58017.115451847632</v>
      </c>
      <c r="Z140" s="22">
        <f t="shared" si="38"/>
        <v>-1200.7053357339391</v>
      </c>
      <c r="AA140" s="8">
        <f t="shared" si="39"/>
        <v>-2.0276081081081192E-2</v>
      </c>
      <c r="AB140" s="22">
        <f t="shared" si="40"/>
        <v>7020070.9696735637</v>
      </c>
      <c r="AC140" s="6">
        <v>645</v>
      </c>
      <c r="AD140" s="6">
        <v>1922</v>
      </c>
      <c r="AE140" s="6">
        <f t="shared" si="34"/>
        <v>94</v>
      </c>
      <c r="AF140" s="6" t="s">
        <v>102</v>
      </c>
    </row>
    <row r="141" spans="1:32" x14ac:dyDescent="0.2">
      <c r="A141">
        <v>10</v>
      </c>
      <c r="B141" s="6" t="s">
        <v>2192</v>
      </c>
      <c r="C141" s="6" t="s">
        <v>22</v>
      </c>
      <c r="D141" s="6" t="s">
        <v>23</v>
      </c>
      <c r="E141" s="6" t="s">
        <v>2767</v>
      </c>
      <c r="F141" s="6" t="s">
        <v>2772</v>
      </c>
      <c r="G141" s="6">
        <v>101</v>
      </c>
      <c r="H141" s="6">
        <v>117</v>
      </c>
      <c r="I141" s="7">
        <v>42426</v>
      </c>
      <c r="J141" s="7">
        <v>42437</v>
      </c>
      <c r="K141" s="7" t="s">
        <v>2535</v>
      </c>
      <c r="L141" s="17">
        <f t="shared" si="28"/>
        <v>245.99</v>
      </c>
      <c r="M141" s="20">
        <f t="shared" si="29"/>
        <v>0.96829139395910402</v>
      </c>
      <c r="N141" s="6" t="s">
        <v>24</v>
      </c>
      <c r="O141" s="6">
        <v>5500000</v>
      </c>
      <c r="P141" s="6">
        <v>6010000</v>
      </c>
      <c r="Q141" s="6">
        <f t="shared" si="30"/>
        <v>510000</v>
      </c>
      <c r="R141" s="8">
        <f t="shared" si="31"/>
        <v>9.2727272727272728E-2</v>
      </c>
      <c r="S141" s="6">
        <v>124620</v>
      </c>
      <c r="T141" s="9">
        <f t="shared" si="37"/>
        <v>55689.30693069307</v>
      </c>
      <c r="U141" s="6">
        <v>60739</v>
      </c>
      <c r="V141" s="9">
        <f t="shared" si="32"/>
        <v>5049.6930693069298</v>
      </c>
      <c r="W141" s="8">
        <f t="shared" si="33"/>
        <v>9.0676170123492772E-2</v>
      </c>
      <c r="X141" s="22">
        <f t="shared" si="35"/>
        <v>53923.476636537183</v>
      </c>
      <c r="Y141" s="22">
        <f t="shared" si="36"/>
        <v>58813.050977682018</v>
      </c>
      <c r="Z141" s="22">
        <f t="shared" si="38"/>
        <v>4889.5743411448348</v>
      </c>
      <c r="AA141" s="8">
        <f t="shared" si="39"/>
        <v>9.06761701234928E-2</v>
      </c>
      <c r="AB141" s="22">
        <f t="shared" si="40"/>
        <v>5940118.1487458842</v>
      </c>
      <c r="AC141" s="6">
        <v>655</v>
      </c>
      <c r="AD141" s="6">
        <v>1913</v>
      </c>
      <c r="AE141" s="6">
        <f t="shared" si="34"/>
        <v>103</v>
      </c>
      <c r="AF141" s="6" t="s">
        <v>48</v>
      </c>
    </row>
    <row r="142" spans="1:32" x14ac:dyDescent="0.2">
      <c r="A142">
        <v>10</v>
      </c>
      <c r="B142" s="6" t="s">
        <v>82</v>
      </c>
      <c r="C142" s="6" t="s">
        <v>22</v>
      </c>
      <c r="D142" s="6" t="s">
        <v>23</v>
      </c>
      <c r="E142" s="6" t="s">
        <v>2767</v>
      </c>
      <c r="F142" s="6" t="s">
        <v>2772</v>
      </c>
      <c r="G142" s="6">
        <v>25</v>
      </c>
      <c r="H142" s="6">
        <v>29</v>
      </c>
      <c r="I142" s="7">
        <v>42426</v>
      </c>
      <c r="J142" s="7">
        <v>42437</v>
      </c>
      <c r="K142" s="7" t="s">
        <v>2535</v>
      </c>
      <c r="L142" s="17">
        <f t="shared" si="28"/>
        <v>245.99</v>
      </c>
      <c r="M142" s="20">
        <f t="shared" si="29"/>
        <v>0.96829139395910402</v>
      </c>
      <c r="N142" s="6" t="s">
        <v>24</v>
      </c>
      <c r="O142" s="6">
        <v>2090000</v>
      </c>
      <c r="P142" s="6">
        <v>2400000</v>
      </c>
      <c r="Q142" s="6">
        <f t="shared" si="30"/>
        <v>310000</v>
      </c>
      <c r="R142" s="8">
        <f t="shared" si="31"/>
        <v>0.14832535885167464</v>
      </c>
      <c r="S142" s="6">
        <v>18934</v>
      </c>
      <c r="T142" s="9">
        <f t="shared" si="37"/>
        <v>84357.36</v>
      </c>
      <c r="U142" s="6">
        <v>96757</v>
      </c>
      <c r="V142" s="9">
        <f t="shared" si="32"/>
        <v>12399.64</v>
      </c>
      <c r="W142" s="8">
        <f t="shared" si="33"/>
        <v>0.14698942688581054</v>
      </c>
      <c r="X142" s="22">
        <f t="shared" si="35"/>
        <v>81682.505705109957</v>
      </c>
      <c r="Y142" s="22">
        <f t="shared" si="36"/>
        <v>93688.970405301021</v>
      </c>
      <c r="Z142" s="22">
        <f t="shared" si="38"/>
        <v>12006.464700191063</v>
      </c>
      <c r="AA142" s="8">
        <f t="shared" si="39"/>
        <v>0.14698942688581054</v>
      </c>
      <c r="AB142" s="22">
        <f t="shared" si="40"/>
        <v>2342224.2601325256</v>
      </c>
      <c r="AC142" s="6">
        <v>615</v>
      </c>
      <c r="AD142" s="6">
        <v>1905</v>
      </c>
      <c r="AE142" s="6">
        <f t="shared" si="34"/>
        <v>111</v>
      </c>
      <c r="AF142" s="6" t="s">
        <v>83</v>
      </c>
    </row>
    <row r="143" spans="1:32" x14ac:dyDescent="0.2">
      <c r="A143">
        <v>10</v>
      </c>
      <c r="B143" s="6" t="s">
        <v>1774</v>
      </c>
      <c r="C143" s="6" t="s">
        <v>22</v>
      </c>
      <c r="D143" s="6" t="s">
        <v>23</v>
      </c>
      <c r="E143" s="6" t="s">
        <v>2767</v>
      </c>
      <c r="F143" s="6" t="s">
        <v>2772</v>
      </c>
      <c r="G143" s="6">
        <v>78</v>
      </c>
      <c r="H143" s="6">
        <v>88</v>
      </c>
      <c r="I143" s="7">
        <v>42426</v>
      </c>
      <c r="J143" s="7">
        <v>42437</v>
      </c>
      <c r="K143" s="7" t="s">
        <v>2535</v>
      </c>
      <c r="L143" s="17">
        <f t="shared" si="28"/>
        <v>245.99</v>
      </c>
      <c r="M143" s="20">
        <f t="shared" si="29"/>
        <v>0.96829139395910402</v>
      </c>
      <c r="N143" s="6" t="s">
        <v>24</v>
      </c>
      <c r="O143" s="6">
        <v>5300000</v>
      </c>
      <c r="P143" s="6">
        <v>5180000</v>
      </c>
      <c r="Q143" s="6">
        <f t="shared" si="30"/>
        <v>-120000</v>
      </c>
      <c r="R143" s="8">
        <f t="shared" si="31"/>
        <v>-2.2641509433962263E-2</v>
      </c>
      <c r="S143" s="6">
        <v>13000</v>
      </c>
      <c r="T143" s="9">
        <f t="shared" si="37"/>
        <v>68115.38461538461</v>
      </c>
      <c r="U143" s="6">
        <v>66577</v>
      </c>
      <c r="V143" s="9">
        <f t="shared" si="32"/>
        <v>-1538.3846153846098</v>
      </c>
      <c r="W143" s="8">
        <f t="shared" si="33"/>
        <v>-2.2584980237154068E-2</v>
      </c>
      <c r="X143" s="22">
        <f t="shared" si="35"/>
        <v>65955.540719291268</v>
      </c>
      <c r="Y143" s="22">
        <f t="shared" si="36"/>
        <v>64465.936135615266</v>
      </c>
      <c r="Z143" s="22">
        <f t="shared" si="38"/>
        <v>-1489.6045836760022</v>
      </c>
      <c r="AA143" s="8">
        <f t="shared" si="39"/>
        <v>-2.2584980237154047E-2</v>
      </c>
      <c r="AB143" s="22">
        <f t="shared" si="40"/>
        <v>5028343.0185779911</v>
      </c>
      <c r="AC143" s="6">
        <v>570</v>
      </c>
      <c r="AD143" s="6">
        <v>1900</v>
      </c>
      <c r="AE143" s="6">
        <f t="shared" si="34"/>
        <v>116</v>
      </c>
      <c r="AF143" s="6" t="s">
        <v>494</v>
      </c>
    </row>
    <row r="144" spans="1:32" x14ac:dyDescent="0.2">
      <c r="A144">
        <v>10</v>
      </c>
      <c r="B144" s="6" t="s">
        <v>2151</v>
      </c>
      <c r="C144" s="6" t="s">
        <v>22</v>
      </c>
      <c r="D144" s="6" t="s">
        <v>23</v>
      </c>
      <c r="E144" s="6" t="s">
        <v>2767</v>
      </c>
      <c r="F144" s="6" t="s">
        <v>2772</v>
      </c>
      <c r="G144" s="6">
        <v>98</v>
      </c>
      <c r="H144" s="6">
        <v>108</v>
      </c>
      <c r="I144" s="7">
        <v>42426</v>
      </c>
      <c r="J144" s="7">
        <v>42437</v>
      </c>
      <c r="K144" s="7" t="s">
        <v>2535</v>
      </c>
      <c r="L144" s="17">
        <f t="shared" si="28"/>
        <v>245.99</v>
      </c>
      <c r="M144" s="20">
        <f t="shared" si="29"/>
        <v>0.96829139395910402</v>
      </c>
      <c r="N144" s="6" t="s">
        <v>24</v>
      </c>
      <c r="O144" s="6">
        <v>6300000</v>
      </c>
      <c r="P144" s="6">
        <v>6600000</v>
      </c>
      <c r="Q144" s="6">
        <f t="shared" si="30"/>
        <v>300000</v>
      </c>
      <c r="R144" s="8">
        <f t="shared" si="31"/>
        <v>4.7619047619047616E-2</v>
      </c>
      <c r="S144" s="6">
        <v>351734</v>
      </c>
      <c r="T144" s="9">
        <f t="shared" si="37"/>
        <v>67874.836734693876</v>
      </c>
      <c r="U144" s="6">
        <v>70936</v>
      </c>
      <c r="V144" s="9">
        <f t="shared" si="32"/>
        <v>3061.1632653061242</v>
      </c>
      <c r="W144" s="8">
        <f t="shared" si="33"/>
        <v>4.5100119758246522E-2</v>
      </c>
      <c r="X144" s="22">
        <f t="shared" si="35"/>
        <v>65722.62027658333</v>
      </c>
      <c r="Y144" s="22">
        <f t="shared" si="36"/>
        <v>68686.718321883003</v>
      </c>
      <c r="Z144" s="22">
        <f t="shared" si="38"/>
        <v>2964.0980452996737</v>
      </c>
      <c r="AA144" s="8">
        <f t="shared" si="39"/>
        <v>4.5100119758246592E-2</v>
      </c>
      <c r="AB144" s="22">
        <f t="shared" si="40"/>
        <v>6731298.3955445345</v>
      </c>
      <c r="AC144" s="6">
        <v>485</v>
      </c>
      <c r="AD144" s="6">
        <v>1898</v>
      </c>
      <c r="AE144" s="6">
        <f t="shared" si="34"/>
        <v>118</v>
      </c>
      <c r="AF144" s="6" t="s">
        <v>67</v>
      </c>
    </row>
    <row r="145" spans="1:32" x14ac:dyDescent="0.2">
      <c r="A145">
        <v>10</v>
      </c>
      <c r="B145" s="6" t="s">
        <v>179</v>
      </c>
      <c r="C145" s="6" t="s">
        <v>22</v>
      </c>
      <c r="D145" s="6" t="s">
        <v>23</v>
      </c>
      <c r="E145" s="6" t="s">
        <v>2767</v>
      </c>
      <c r="F145" s="6" t="s">
        <v>2772</v>
      </c>
      <c r="G145" s="6">
        <v>31</v>
      </c>
      <c r="H145" s="6">
        <v>37</v>
      </c>
      <c r="I145" s="7">
        <v>42422</v>
      </c>
      <c r="J145" s="7">
        <v>42437</v>
      </c>
      <c r="K145" s="7" t="s">
        <v>2535</v>
      </c>
      <c r="L145" s="17">
        <f t="shared" si="28"/>
        <v>245.99</v>
      </c>
      <c r="M145" s="20">
        <f t="shared" si="29"/>
        <v>0.96829139395910402</v>
      </c>
      <c r="N145" s="6" t="s">
        <v>180</v>
      </c>
      <c r="O145" s="6">
        <v>2500000</v>
      </c>
      <c r="P145" s="6">
        <v>2570000</v>
      </c>
      <c r="Q145" s="6">
        <f t="shared" si="30"/>
        <v>70000</v>
      </c>
      <c r="R145" s="8">
        <f t="shared" si="31"/>
        <v>2.8000000000000001E-2</v>
      </c>
      <c r="S145" s="6"/>
      <c r="T145" s="9">
        <f t="shared" si="37"/>
        <v>80645.161290322576</v>
      </c>
      <c r="U145" s="6">
        <v>82903</v>
      </c>
      <c r="V145" s="9">
        <f t="shared" si="32"/>
        <v>2257.838709677424</v>
      </c>
      <c r="W145" s="8">
        <f t="shared" si="33"/>
        <v>2.7997200000000059E-2</v>
      </c>
      <c r="X145" s="22">
        <f t="shared" si="35"/>
        <v>78088.015641863225</v>
      </c>
      <c r="Y145" s="22">
        <f t="shared" si="36"/>
        <v>80274.261433391599</v>
      </c>
      <c r="Z145" s="22">
        <f t="shared" si="38"/>
        <v>2186.245791528374</v>
      </c>
      <c r="AA145" s="8">
        <f t="shared" si="39"/>
        <v>2.799720000000001E-2</v>
      </c>
      <c r="AB145" s="22">
        <f t="shared" si="40"/>
        <v>2488502.1044351393</v>
      </c>
      <c r="AC145" s="6">
        <v>469</v>
      </c>
      <c r="AD145" s="6">
        <v>1895</v>
      </c>
      <c r="AE145" s="6">
        <f t="shared" si="34"/>
        <v>121</v>
      </c>
      <c r="AF145" s="6" t="s">
        <v>181</v>
      </c>
    </row>
    <row r="146" spans="1:32" x14ac:dyDescent="0.2">
      <c r="A146">
        <v>10</v>
      </c>
      <c r="B146" s="6" t="s">
        <v>846</v>
      </c>
      <c r="C146" s="6" t="s">
        <v>22</v>
      </c>
      <c r="D146" s="6" t="s">
        <v>23</v>
      </c>
      <c r="E146" s="6" t="s">
        <v>2767</v>
      </c>
      <c r="F146" s="6" t="s">
        <v>2772</v>
      </c>
      <c r="G146" s="6">
        <v>74</v>
      </c>
      <c r="H146" s="6">
        <v>81</v>
      </c>
      <c r="I146" s="7">
        <v>42427</v>
      </c>
      <c r="J146" s="7">
        <v>42438</v>
      </c>
      <c r="K146" s="7" t="s">
        <v>2535</v>
      </c>
      <c r="L146" s="17">
        <f t="shared" si="28"/>
        <v>245.99</v>
      </c>
      <c r="M146" s="20">
        <f t="shared" si="29"/>
        <v>0.96829139395910402</v>
      </c>
      <c r="N146" s="6" t="s">
        <v>24</v>
      </c>
      <c r="O146" s="6">
        <v>4800000</v>
      </c>
      <c r="P146" s="6">
        <v>4800000</v>
      </c>
      <c r="Q146" s="6">
        <f t="shared" si="30"/>
        <v>0</v>
      </c>
      <c r="R146" s="8">
        <f t="shared" si="31"/>
        <v>0</v>
      </c>
      <c r="S146" s="6"/>
      <c r="T146" s="9">
        <f t="shared" si="37"/>
        <v>64864.864864864867</v>
      </c>
      <c r="U146" s="6">
        <v>64865</v>
      </c>
      <c r="V146" s="9">
        <f t="shared" si="32"/>
        <v>0.13513513513316866</v>
      </c>
      <c r="W146" s="8">
        <f t="shared" si="33"/>
        <v>2.0833333333030169E-6</v>
      </c>
      <c r="X146" s="22">
        <f t="shared" si="35"/>
        <v>62808.09041896891</v>
      </c>
      <c r="Y146" s="22">
        <f t="shared" si="36"/>
        <v>62808.221269157279</v>
      </c>
      <c r="Z146" s="22">
        <f t="shared" si="38"/>
        <v>0.13085018836864037</v>
      </c>
      <c r="AA146" s="8">
        <f t="shared" si="39"/>
        <v>2.0833333332662793E-6</v>
      </c>
      <c r="AB146" s="22">
        <f t="shared" si="40"/>
        <v>4647808.3739176383</v>
      </c>
      <c r="AC146" s="6">
        <v>539</v>
      </c>
      <c r="AD146" s="6">
        <v>1950</v>
      </c>
      <c r="AE146" s="6">
        <f t="shared" si="34"/>
        <v>66</v>
      </c>
      <c r="AF146" s="6" t="s">
        <v>48</v>
      </c>
    </row>
    <row r="147" spans="1:32" x14ac:dyDescent="0.2">
      <c r="A147">
        <v>10</v>
      </c>
      <c r="B147" s="6" t="s">
        <v>166</v>
      </c>
      <c r="C147" s="6" t="s">
        <v>22</v>
      </c>
      <c r="D147" s="6" t="s">
        <v>23</v>
      </c>
      <c r="E147" s="6" t="s">
        <v>2767</v>
      </c>
      <c r="F147" s="6" t="s">
        <v>2772</v>
      </c>
      <c r="G147" s="6">
        <v>65</v>
      </c>
      <c r="H147" s="6">
        <v>72</v>
      </c>
      <c r="I147" s="7">
        <v>42427</v>
      </c>
      <c r="J147" s="7">
        <v>42438</v>
      </c>
      <c r="K147" s="7" t="s">
        <v>2535</v>
      </c>
      <c r="L147" s="17">
        <f t="shared" si="28"/>
        <v>245.99</v>
      </c>
      <c r="M147" s="20">
        <f t="shared" si="29"/>
        <v>0.96829139395910402</v>
      </c>
      <c r="N147" s="6" t="s">
        <v>24</v>
      </c>
      <c r="O147" s="6">
        <v>4000000</v>
      </c>
      <c r="P147" s="6">
        <v>4100000</v>
      </c>
      <c r="Q147" s="6">
        <f t="shared" si="30"/>
        <v>100000</v>
      </c>
      <c r="R147" s="8">
        <f t="shared" si="31"/>
        <v>2.5000000000000001E-2</v>
      </c>
      <c r="S147" s="6">
        <v>103574</v>
      </c>
      <c r="T147" s="9">
        <f t="shared" si="37"/>
        <v>63131.907692307694</v>
      </c>
      <c r="U147" s="6">
        <v>64670</v>
      </c>
      <c r="V147" s="9">
        <f t="shared" si="32"/>
        <v>1538.0923076923063</v>
      </c>
      <c r="W147" s="8">
        <f t="shared" si="33"/>
        <v>2.4363152705422129E-2</v>
      </c>
      <c r="X147" s="22">
        <f t="shared" si="35"/>
        <v>61130.082902682101</v>
      </c>
      <c r="Y147" s="22">
        <f t="shared" si="36"/>
        <v>62619.404447335255</v>
      </c>
      <c r="Z147" s="22">
        <f t="shared" si="38"/>
        <v>1489.321544653154</v>
      </c>
      <c r="AA147" s="8">
        <f t="shared" si="39"/>
        <v>2.4363152705422057E-2</v>
      </c>
      <c r="AB147" s="22">
        <f t="shared" si="40"/>
        <v>4070261.2890767916</v>
      </c>
      <c r="AC147" s="6">
        <v>404</v>
      </c>
      <c r="AD147" s="6">
        <v>1900</v>
      </c>
      <c r="AE147" s="6">
        <f t="shared" si="34"/>
        <v>116</v>
      </c>
      <c r="AF147" s="6" t="s">
        <v>67</v>
      </c>
    </row>
    <row r="148" spans="1:32" x14ac:dyDescent="0.2">
      <c r="A148">
        <v>10</v>
      </c>
      <c r="B148" s="6" t="s">
        <v>731</v>
      </c>
      <c r="C148" s="6" t="s">
        <v>22</v>
      </c>
      <c r="D148" s="6" t="s">
        <v>23</v>
      </c>
      <c r="E148" s="6" t="s">
        <v>2767</v>
      </c>
      <c r="F148" s="6" t="s">
        <v>2772</v>
      </c>
      <c r="G148" s="6">
        <v>50</v>
      </c>
      <c r="H148" s="6">
        <v>56</v>
      </c>
      <c r="I148" s="7">
        <v>42427</v>
      </c>
      <c r="J148" s="7">
        <v>42438</v>
      </c>
      <c r="K148" s="7" t="s">
        <v>2535</v>
      </c>
      <c r="L148" s="17">
        <f t="shared" si="28"/>
        <v>245.99</v>
      </c>
      <c r="M148" s="20">
        <f t="shared" si="29"/>
        <v>0.96829139395910402</v>
      </c>
      <c r="N148" s="6" t="s">
        <v>24</v>
      </c>
      <c r="O148" s="6">
        <v>3490000</v>
      </c>
      <c r="P148" s="6">
        <v>3950000</v>
      </c>
      <c r="Q148" s="6">
        <f t="shared" si="30"/>
        <v>460000</v>
      </c>
      <c r="R148" s="8">
        <f t="shared" si="31"/>
        <v>0.1318051575931232</v>
      </c>
      <c r="S148" s="6"/>
      <c r="T148" s="9">
        <f t="shared" si="37"/>
        <v>69800</v>
      </c>
      <c r="U148" s="6">
        <v>79000</v>
      </c>
      <c r="V148" s="9">
        <f t="shared" si="32"/>
        <v>9200</v>
      </c>
      <c r="W148" s="8">
        <f t="shared" si="33"/>
        <v>0.1318051575931232</v>
      </c>
      <c r="X148" s="22">
        <f t="shared" si="35"/>
        <v>67586.739298345463</v>
      </c>
      <c r="Y148" s="22">
        <f t="shared" si="36"/>
        <v>76495.020122769216</v>
      </c>
      <c r="Z148" s="22">
        <f t="shared" si="38"/>
        <v>8908.2808244237531</v>
      </c>
      <c r="AA148" s="8">
        <f t="shared" si="39"/>
        <v>0.13180515759312314</v>
      </c>
      <c r="AB148" s="22">
        <f t="shared" si="40"/>
        <v>3824751.0061384607</v>
      </c>
      <c r="AC148" s="6">
        <v>421</v>
      </c>
      <c r="AD148" s="6">
        <v>1892</v>
      </c>
      <c r="AE148" s="6">
        <f t="shared" si="34"/>
        <v>124</v>
      </c>
      <c r="AF148" s="6" t="s">
        <v>27</v>
      </c>
    </row>
    <row r="149" spans="1:32" x14ac:dyDescent="0.2">
      <c r="A149">
        <v>10</v>
      </c>
      <c r="B149" s="6" t="s">
        <v>1680</v>
      </c>
      <c r="C149" s="6" t="s">
        <v>22</v>
      </c>
      <c r="D149" s="6" t="s">
        <v>23</v>
      </c>
      <c r="E149" s="6" t="s">
        <v>2767</v>
      </c>
      <c r="F149" s="6" t="s">
        <v>2772</v>
      </c>
      <c r="G149" s="6">
        <v>75</v>
      </c>
      <c r="H149" s="6">
        <v>80</v>
      </c>
      <c r="I149" s="7">
        <v>42427</v>
      </c>
      <c r="J149" s="7">
        <v>42439</v>
      </c>
      <c r="K149" s="7" t="s">
        <v>2535</v>
      </c>
      <c r="L149" s="17">
        <f t="shared" si="28"/>
        <v>245.99</v>
      </c>
      <c r="M149" s="20">
        <f t="shared" si="29"/>
        <v>0.96829139395910402</v>
      </c>
      <c r="N149" s="6" t="s">
        <v>32</v>
      </c>
      <c r="O149" s="6">
        <v>3400000</v>
      </c>
      <c r="P149" s="6">
        <v>3325000</v>
      </c>
      <c r="Q149" s="6">
        <f t="shared" si="30"/>
        <v>-75000</v>
      </c>
      <c r="R149" s="8">
        <f t="shared" si="31"/>
        <v>-2.2058823529411766E-2</v>
      </c>
      <c r="S149" s="6">
        <v>45942</v>
      </c>
      <c r="T149" s="9">
        <f t="shared" si="37"/>
        <v>45945.893333333333</v>
      </c>
      <c r="U149" s="6">
        <v>44946</v>
      </c>
      <c r="V149" s="9">
        <f t="shared" si="32"/>
        <v>-999.89333333333343</v>
      </c>
      <c r="W149" s="8">
        <f t="shared" si="33"/>
        <v>-2.1762409233817635E-2</v>
      </c>
      <c r="X149" s="22">
        <f t="shared" si="35"/>
        <v>44489.013102429635</v>
      </c>
      <c r="Y149" s="22">
        <f t="shared" si="36"/>
        <v>43520.824992885886</v>
      </c>
      <c r="Z149" s="22">
        <f t="shared" si="38"/>
        <v>-968.18810954374931</v>
      </c>
      <c r="AA149" s="8">
        <f t="shared" si="39"/>
        <v>-2.1762409233817656E-2</v>
      </c>
      <c r="AB149" s="22">
        <f t="shared" si="40"/>
        <v>3264061.8744664416</v>
      </c>
      <c r="AC149" s="6">
        <v>999</v>
      </c>
      <c r="AD149" s="6">
        <v>1937</v>
      </c>
      <c r="AE149" s="6">
        <f t="shared" si="34"/>
        <v>79</v>
      </c>
      <c r="AF149" s="6" t="s">
        <v>108</v>
      </c>
    </row>
    <row r="150" spans="1:32" x14ac:dyDescent="0.2">
      <c r="A150">
        <v>11</v>
      </c>
      <c r="B150" s="6" t="s">
        <v>246</v>
      </c>
      <c r="C150" s="6" t="s">
        <v>22</v>
      </c>
      <c r="D150" s="6" t="s">
        <v>23</v>
      </c>
      <c r="E150" s="6" t="s">
        <v>2767</v>
      </c>
      <c r="F150" s="6" t="s">
        <v>2772</v>
      </c>
      <c r="G150" s="6">
        <v>34</v>
      </c>
      <c r="H150" s="6">
        <v>38</v>
      </c>
      <c r="I150" s="7">
        <v>42432</v>
      </c>
      <c r="J150" s="7">
        <v>42443</v>
      </c>
      <c r="K150" s="7" t="s">
        <v>2535</v>
      </c>
      <c r="L150" s="17">
        <f t="shared" si="28"/>
        <v>245.99</v>
      </c>
      <c r="M150" s="20">
        <f t="shared" si="29"/>
        <v>0.96829139395910402</v>
      </c>
      <c r="N150" s="6" t="s">
        <v>24</v>
      </c>
      <c r="O150" s="6">
        <v>2600000</v>
      </c>
      <c r="P150" s="6">
        <v>2750000</v>
      </c>
      <c r="Q150" s="6">
        <f t="shared" si="30"/>
        <v>150000</v>
      </c>
      <c r="R150" s="8">
        <f t="shared" si="31"/>
        <v>5.7692307692307696E-2</v>
      </c>
      <c r="S150" s="6">
        <v>13397</v>
      </c>
      <c r="T150" s="9">
        <f t="shared" si="37"/>
        <v>76864.617647058825</v>
      </c>
      <c r="U150" s="6">
        <v>81276</v>
      </c>
      <c r="V150" s="9">
        <f t="shared" si="32"/>
        <v>4411.3823529411748</v>
      </c>
      <c r="W150" s="8">
        <f t="shared" si="33"/>
        <v>5.7391586505991986E-2</v>
      </c>
      <c r="X150" s="22">
        <f t="shared" si="35"/>
        <v>74427.347767604137</v>
      </c>
      <c r="Y150" s="22">
        <f t="shared" si="36"/>
        <v>78698.851335420142</v>
      </c>
      <c r="Z150" s="22">
        <f t="shared" si="38"/>
        <v>4271.5035678160057</v>
      </c>
      <c r="AA150" s="8">
        <f t="shared" si="39"/>
        <v>5.7391586505992027E-2</v>
      </c>
      <c r="AB150" s="22">
        <f t="shared" si="40"/>
        <v>2675760.9454042846</v>
      </c>
      <c r="AC150" s="10">
        <v>1615</v>
      </c>
      <c r="AD150" s="6">
        <v>1970</v>
      </c>
      <c r="AE150" s="6">
        <f t="shared" si="34"/>
        <v>46</v>
      </c>
      <c r="AF150" s="6" t="s">
        <v>108</v>
      </c>
    </row>
    <row r="151" spans="1:32" x14ac:dyDescent="0.2">
      <c r="A151">
        <v>11</v>
      </c>
      <c r="B151" s="6" t="s">
        <v>106</v>
      </c>
      <c r="C151" s="6" t="s">
        <v>22</v>
      </c>
      <c r="D151" s="6" t="s">
        <v>23</v>
      </c>
      <c r="E151" s="6" t="s">
        <v>2767</v>
      </c>
      <c r="F151" s="6" t="s">
        <v>2772</v>
      </c>
      <c r="G151" s="6">
        <v>50</v>
      </c>
      <c r="H151" s="6">
        <v>58</v>
      </c>
      <c r="I151" s="7">
        <v>42432</v>
      </c>
      <c r="J151" s="7">
        <v>42443</v>
      </c>
      <c r="K151" s="7" t="s">
        <v>2535</v>
      </c>
      <c r="L151" s="17">
        <f t="shared" si="28"/>
        <v>245.99</v>
      </c>
      <c r="M151" s="20">
        <f t="shared" si="29"/>
        <v>0.96829139395910402</v>
      </c>
      <c r="N151" s="6" t="s">
        <v>24</v>
      </c>
      <c r="O151" s="6">
        <v>3200000</v>
      </c>
      <c r="P151" s="6">
        <v>3325000</v>
      </c>
      <c r="Q151" s="6">
        <f t="shared" si="30"/>
        <v>125000</v>
      </c>
      <c r="R151" s="8">
        <f t="shared" si="31"/>
        <v>3.90625E-2</v>
      </c>
      <c r="S151" s="6"/>
      <c r="T151" s="9">
        <f t="shared" si="37"/>
        <v>64000</v>
      </c>
      <c r="U151" s="6">
        <v>66500</v>
      </c>
      <c r="V151" s="9">
        <f t="shared" si="32"/>
        <v>2500</v>
      </c>
      <c r="W151" s="8">
        <f t="shared" si="33"/>
        <v>3.90625E-2</v>
      </c>
      <c r="X151" s="22">
        <f t="shared" si="35"/>
        <v>61970.649213382654</v>
      </c>
      <c r="Y151" s="22">
        <f t="shared" si="36"/>
        <v>64391.377698280419</v>
      </c>
      <c r="Z151" s="22">
        <f t="shared" si="38"/>
        <v>2420.7284848977652</v>
      </c>
      <c r="AA151" s="8">
        <f t="shared" si="39"/>
        <v>3.9062500000000083E-2</v>
      </c>
      <c r="AB151" s="22">
        <f t="shared" si="40"/>
        <v>3219568.884914021</v>
      </c>
      <c r="AC151" s="10">
        <v>3020</v>
      </c>
      <c r="AD151" s="6">
        <v>1935</v>
      </c>
      <c r="AE151" s="6">
        <f t="shared" si="34"/>
        <v>81</v>
      </c>
      <c r="AF151" s="6" t="s">
        <v>37</v>
      </c>
    </row>
    <row r="152" spans="1:32" x14ac:dyDescent="0.2">
      <c r="A152">
        <v>11</v>
      </c>
      <c r="B152" s="6" t="s">
        <v>2430</v>
      </c>
      <c r="C152" s="6" t="s">
        <v>22</v>
      </c>
      <c r="D152" s="6" t="s">
        <v>23</v>
      </c>
      <c r="E152" s="6" t="s">
        <v>2767</v>
      </c>
      <c r="F152" s="6" t="s">
        <v>2772</v>
      </c>
      <c r="G152" s="6">
        <v>132</v>
      </c>
      <c r="H152" s="6">
        <v>145</v>
      </c>
      <c r="I152" s="7">
        <v>42429</v>
      </c>
      <c r="J152" s="7">
        <v>42443</v>
      </c>
      <c r="K152" s="7" t="s">
        <v>2535</v>
      </c>
      <c r="L152" s="17">
        <f t="shared" si="28"/>
        <v>245.99</v>
      </c>
      <c r="M152" s="20">
        <f t="shared" si="29"/>
        <v>0.96829139395910402</v>
      </c>
      <c r="N152" s="6" t="s">
        <v>62</v>
      </c>
      <c r="O152" s="6">
        <v>7500000</v>
      </c>
      <c r="P152" s="6">
        <v>7550000</v>
      </c>
      <c r="Q152" s="6">
        <f t="shared" si="30"/>
        <v>50000</v>
      </c>
      <c r="R152" s="8">
        <f t="shared" si="31"/>
        <v>6.6666666666666671E-3</v>
      </c>
      <c r="S152" s="6">
        <v>6815</v>
      </c>
      <c r="T152" s="9">
        <f t="shared" si="37"/>
        <v>56869.810606060608</v>
      </c>
      <c r="U152" s="6">
        <v>57249</v>
      </c>
      <c r="V152" s="9">
        <f t="shared" si="32"/>
        <v>379.18939393939218</v>
      </c>
      <c r="W152" s="8">
        <f t="shared" si="33"/>
        <v>6.6676746396440792E-3</v>
      </c>
      <c r="X152" s="22">
        <f t="shared" si="35"/>
        <v>55066.548185932661</v>
      </c>
      <c r="Y152" s="22">
        <f t="shared" si="36"/>
        <v>55433.714012764744</v>
      </c>
      <c r="Z152" s="22">
        <f t="shared" si="38"/>
        <v>367.16582683208253</v>
      </c>
      <c r="AA152" s="8">
        <f t="shared" si="39"/>
        <v>6.6676746396440913E-3</v>
      </c>
      <c r="AB152" s="22">
        <f t="shared" si="40"/>
        <v>7317250.2496849466</v>
      </c>
      <c r="AC152" s="6">
        <v>876</v>
      </c>
      <c r="AD152" s="6">
        <v>1899</v>
      </c>
      <c r="AE152" s="6">
        <f t="shared" si="34"/>
        <v>117</v>
      </c>
      <c r="AF152" s="6" t="s">
        <v>1159</v>
      </c>
    </row>
    <row r="153" spans="1:32" x14ac:dyDescent="0.2">
      <c r="A153">
        <v>11</v>
      </c>
      <c r="B153" s="6" t="s">
        <v>734</v>
      </c>
      <c r="C153" s="6" t="s">
        <v>22</v>
      </c>
      <c r="D153" s="6" t="s">
        <v>23</v>
      </c>
      <c r="E153" s="6" t="s">
        <v>2767</v>
      </c>
      <c r="F153" s="6" t="s">
        <v>2772</v>
      </c>
      <c r="G153" s="6">
        <v>50</v>
      </c>
      <c r="H153" s="6">
        <v>61</v>
      </c>
      <c r="I153" s="7">
        <v>42433</v>
      </c>
      <c r="J153" s="7">
        <v>42443</v>
      </c>
      <c r="K153" s="7" t="s">
        <v>2535</v>
      </c>
      <c r="L153" s="17">
        <f t="shared" si="28"/>
        <v>245.99</v>
      </c>
      <c r="M153" s="20">
        <f t="shared" si="29"/>
        <v>0.96829139395910402</v>
      </c>
      <c r="N153" s="6" t="s">
        <v>36</v>
      </c>
      <c r="O153" s="6">
        <v>3600000</v>
      </c>
      <c r="P153" s="6">
        <v>4000000</v>
      </c>
      <c r="Q153" s="6">
        <f t="shared" si="30"/>
        <v>400000</v>
      </c>
      <c r="R153" s="8">
        <f t="shared" si="31"/>
        <v>0.1111111111111111</v>
      </c>
      <c r="S153" s="6">
        <v>1510</v>
      </c>
      <c r="T153" s="9">
        <f t="shared" si="37"/>
        <v>72030.2</v>
      </c>
      <c r="U153" s="6">
        <v>80030</v>
      </c>
      <c r="V153" s="9">
        <f t="shared" si="32"/>
        <v>7999.8000000000029</v>
      </c>
      <c r="W153" s="8">
        <f t="shared" si="33"/>
        <v>0.11106174909968324</v>
      </c>
      <c r="X153" s="22">
        <f t="shared" si="35"/>
        <v>69746.222765153056</v>
      </c>
      <c r="Y153" s="22">
        <f t="shared" si="36"/>
        <v>77492.360258547094</v>
      </c>
      <c r="Z153" s="22">
        <f t="shared" si="38"/>
        <v>7746.1374933940388</v>
      </c>
      <c r="AA153" s="8">
        <f t="shared" si="39"/>
        <v>0.11106174909968317</v>
      </c>
      <c r="AB153" s="22">
        <f t="shared" si="40"/>
        <v>3874618.0129273548</v>
      </c>
      <c r="AC153" s="6">
        <v>630</v>
      </c>
      <c r="AD153" s="6">
        <v>1885</v>
      </c>
      <c r="AE153" s="6">
        <f t="shared" si="34"/>
        <v>131</v>
      </c>
      <c r="AF153" s="6" t="s">
        <v>108</v>
      </c>
    </row>
    <row r="154" spans="1:32" x14ac:dyDescent="0.2">
      <c r="A154">
        <v>11</v>
      </c>
      <c r="B154" s="6" t="s">
        <v>565</v>
      </c>
      <c r="C154" s="6" t="s">
        <v>22</v>
      </c>
      <c r="D154" s="6" t="s">
        <v>23</v>
      </c>
      <c r="E154" s="6" t="s">
        <v>2767</v>
      </c>
      <c r="F154" s="6" t="s">
        <v>2772</v>
      </c>
      <c r="G154" s="6">
        <v>46</v>
      </c>
      <c r="H154" s="6">
        <v>52</v>
      </c>
      <c r="I154" s="7">
        <v>42434</v>
      </c>
      <c r="J154" s="7">
        <v>42444</v>
      </c>
      <c r="K154" s="7" t="s">
        <v>2535</v>
      </c>
      <c r="L154" s="17">
        <f t="shared" si="28"/>
        <v>245.99</v>
      </c>
      <c r="M154" s="20">
        <f t="shared" si="29"/>
        <v>0.96829139395910402</v>
      </c>
      <c r="N154" s="6" t="s">
        <v>36</v>
      </c>
      <c r="O154" s="6">
        <v>3290000</v>
      </c>
      <c r="P154" s="6">
        <v>3710000</v>
      </c>
      <c r="Q154" s="6">
        <f t="shared" si="30"/>
        <v>420000</v>
      </c>
      <c r="R154" s="8">
        <f t="shared" si="31"/>
        <v>0.1276595744680851</v>
      </c>
      <c r="S154" s="6">
        <v>1672</v>
      </c>
      <c r="T154" s="9">
        <f t="shared" si="37"/>
        <v>71558.086956521744</v>
      </c>
      <c r="U154" s="6">
        <v>80689</v>
      </c>
      <c r="V154" s="9">
        <f t="shared" si="32"/>
        <v>9130.9130434782564</v>
      </c>
      <c r="W154" s="8">
        <f t="shared" si="33"/>
        <v>0.12760141350657045</v>
      </c>
      <c r="X154" s="22">
        <f t="shared" si="35"/>
        <v>69289.079768177224</v>
      </c>
      <c r="Y154" s="22">
        <f t="shared" si="36"/>
        <v>78130.464287166149</v>
      </c>
      <c r="Z154" s="22">
        <f t="shared" si="38"/>
        <v>8841.3845189889253</v>
      </c>
      <c r="AA154" s="8">
        <f t="shared" si="39"/>
        <v>0.12760141350657042</v>
      </c>
      <c r="AB154" s="22">
        <f t="shared" si="40"/>
        <v>3594001.3572096429</v>
      </c>
      <c r="AC154" s="6">
        <v>675</v>
      </c>
      <c r="AD154" s="6">
        <v>1976</v>
      </c>
      <c r="AE154" s="6">
        <f t="shared" si="34"/>
        <v>40</v>
      </c>
      <c r="AF154" s="6" t="s">
        <v>75</v>
      </c>
    </row>
    <row r="155" spans="1:32" x14ac:dyDescent="0.2">
      <c r="A155">
        <v>11</v>
      </c>
      <c r="B155" s="6" t="s">
        <v>363</v>
      </c>
      <c r="C155" s="6" t="s">
        <v>22</v>
      </c>
      <c r="D155" s="6" t="s">
        <v>23</v>
      </c>
      <c r="E155" s="6" t="s">
        <v>2767</v>
      </c>
      <c r="F155" s="6" t="s">
        <v>2772</v>
      </c>
      <c r="G155" s="6">
        <v>39</v>
      </c>
      <c r="H155" s="6">
        <v>44</v>
      </c>
      <c r="I155" s="7">
        <v>42433</v>
      </c>
      <c r="J155" s="7">
        <v>42444</v>
      </c>
      <c r="K155" s="7" t="s">
        <v>2535</v>
      </c>
      <c r="L155" s="17">
        <f t="shared" si="28"/>
        <v>245.99</v>
      </c>
      <c r="M155" s="20">
        <f t="shared" si="29"/>
        <v>0.96829139395910402</v>
      </c>
      <c r="N155" s="6" t="s">
        <v>24</v>
      </c>
      <c r="O155" s="6">
        <v>2790000</v>
      </c>
      <c r="P155" s="6">
        <v>3150000</v>
      </c>
      <c r="Q155" s="6">
        <f t="shared" si="30"/>
        <v>360000</v>
      </c>
      <c r="R155" s="8">
        <f t="shared" si="31"/>
        <v>0.12903225806451613</v>
      </c>
      <c r="S155" s="6"/>
      <c r="T155" s="9">
        <f t="shared" si="37"/>
        <v>71538.461538461532</v>
      </c>
      <c r="U155" s="6">
        <v>80769</v>
      </c>
      <c r="V155" s="9">
        <f t="shared" si="32"/>
        <v>9230.5384615384683</v>
      </c>
      <c r="W155" s="8">
        <f t="shared" si="33"/>
        <v>0.12902903225806461</v>
      </c>
      <c r="X155" s="22">
        <f t="shared" si="35"/>
        <v>69270.076644766668</v>
      </c>
      <c r="Y155" s="22">
        <f t="shared" si="36"/>
        <v>78207.927598682872</v>
      </c>
      <c r="Z155" s="22">
        <f t="shared" si="38"/>
        <v>8937.8509539162042</v>
      </c>
      <c r="AA155" s="8">
        <f t="shared" si="39"/>
        <v>0.12902903225806459</v>
      </c>
      <c r="AB155" s="22">
        <f t="shared" si="40"/>
        <v>3050109.1763486322</v>
      </c>
      <c r="AC155" s="10">
        <v>2346</v>
      </c>
      <c r="AD155" s="6">
        <v>1936</v>
      </c>
      <c r="AE155" s="6">
        <f t="shared" si="34"/>
        <v>80</v>
      </c>
      <c r="AF155" s="6" t="s">
        <v>364</v>
      </c>
    </row>
    <row r="156" spans="1:32" x14ac:dyDescent="0.2">
      <c r="A156">
        <v>11</v>
      </c>
      <c r="B156" s="6" t="s">
        <v>2322</v>
      </c>
      <c r="C156" s="6" t="s">
        <v>22</v>
      </c>
      <c r="D156" s="6" t="s">
        <v>23</v>
      </c>
      <c r="E156" s="6" t="s">
        <v>2767</v>
      </c>
      <c r="F156" s="6" t="s">
        <v>2772</v>
      </c>
      <c r="G156" s="6">
        <v>114</v>
      </c>
      <c r="H156" s="6">
        <v>129</v>
      </c>
      <c r="I156" s="7">
        <v>42433</v>
      </c>
      <c r="J156" s="7">
        <v>42444</v>
      </c>
      <c r="K156" s="7" t="s">
        <v>2535</v>
      </c>
      <c r="L156" s="17">
        <f t="shared" si="28"/>
        <v>245.99</v>
      </c>
      <c r="M156" s="20">
        <f t="shared" si="29"/>
        <v>0.96829139395910402</v>
      </c>
      <c r="N156" s="6" t="s">
        <v>24</v>
      </c>
      <c r="O156" s="6">
        <v>7700000</v>
      </c>
      <c r="P156" s="6">
        <v>7850000</v>
      </c>
      <c r="Q156" s="6">
        <f t="shared" si="30"/>
        <v>150000</v>
      </c>
      <c r="R156" s="8">
        <f t="shared" si="31"/>
        <v>1.948051948051948E-2</v>
      </c>
      <c r="S156" s="6"/>
      <c r="T156" s="9">
        <f t="shared" si="37"/>
        <v>67543.859649122809</v>
      </c>
      <c r="U156" s="6">
        <v>68860</v>
      </c>
      <c r="V156" s="9">
        <f t="shared" si="32"/>
        <v>1316.1403508771909</v>
      </c>
      <c r="W156" s="8">
        <f t="shared" si="33"/>
        <v>1.9485714285714256E-2</v>
      </c>
      <c r="X156" s="22">
        <f t="shared" si="35"/>
        <v>65402.138013027201</v>
      </c>
      <c r="Y156" s="22">
        <f t="shared" si="36"/>
        <v>66676.545388023907</v>
      </c>
      <c r="Z156" s="22">
        <f t="shared" si="38"/>
        <v>1274.4073749967065</v>
      </c>
      <c r="AA156" s="8">
        <f t="shared" si="39"/>
        <v>1.9485714285714363E-2</v>
      </c>
      <c r="AB156" s="22">
        <f t="shared" si="40"/>
        <v>7601126.1742347255</v>
      </c>
      <c r="AC156" s="10">
        <v>1073</v>
      </c>
      <c r="AD156" s="6">
        <v>1936</v>
      </c>
      <c r="AE156" s="6">
        <f t="shared" si="34"/>
        <v>80</v>
      </c>
      <c r="AF156" s="6" t="s">
        <v>292</v>
      </c>
    </row>
    <row r="157" spans="1:32" x14ac:dyDescent="0.2">
      <c r="A157">
        <v>11</v>
      </c>
      <c r="B157" s="6" t="s">
        <v>1084</v>
      </c>
      <c r="C157" s="6" t="s">
        <v>22</v>
      </c>
      <c r="D157" s="6" t="s">
        <v>23</v>
      </c>
      <c r="E157" s="6" t="s">
        <v>2767</v>
      </c>
      <c r="F157" s="6" t="s">
        <v>2772</v>
      </c>
      <c r="G157" s="6">
        <v>58</v>
      </c>
      <c r="H157" s="6">
        <v>64</v>
      </c>
      <c r="I157" s="7">
        <v>42434</v>
      </c>
      <c r="J157" s="7">
        <v>42444</v>
      </c>
      <c r="K157" s="7" t="s">
        <v>2535</v>
      </c>
      <c r="L157" s="17">
        <f t="shared" si="28"/>
        <v>245.99</v>
      </c>
      <c r="M157" s="20">
        <f t="shared" si="29"/>
        <v>0.96829139395910402</v>
      </c>
      <c r="N157" s="6" t="s">
        <v>36</v>
      </c>
      <c r="O157" s="6">
        <v>3990000</v>
      </c>
      <c r="P157" s="6">
        <v>4310000</v>
      </c>
      <c r="Q157" s="6">
        <f t="shared" si="30"/>
        <v>320000</v>
      </c>
      <c r="R157" s="8">
        <f t="shared" si="31"/>
        <v>8.0200501253132828E-2</v>
      </c>
      <c r="S157" s="6"/>
      <c r="T157" s="9">
        <f t="shared" si="37"/>
        <v>68793.103448275855</v>
      </c>
      <c r="U157" s="6">
        <v>74310</v>
      </c>
      <c r="V157" s="9">
        <f t="shared" si="32"/>
        <v>5516.896551724145</v>
      </c>
      <c r="W157" s="8">
        <f t="shared" si="33"/>
        <v>8.0195488721804625E-2</v>
      </c>
      <c r="X157" s="22">
        <f t="shared" si="35"/>
        <v>66611.770032703876</v>
      </c>
      <c r="Y157" s="22">
        <f t="shared" si="36"/>
        <v>71953.733485101024</v>
      </c>
      <c r="Z157" s="22">
        <f t="shared" si="38"/>
        <v>5341.9634523971472</v>
      </c>
      <c r="AA157" s="8">
        <f t="shared" si="39"/>
        <v>8.0195488721804625E-2</v>
      </c>
      <c r="AB157" s="22">
        <f t="shared" si="40"/>
        <v>4173316.5421358594</v>
      </c>
      <c r="AC157" s="10">
        <v>5047</v>
      </c>
      <c r="AD157" s="6">
        <v>1925</v>
      </c>
      <c r="AE157" s="6">
        <f t="shared" si="34"/>
        <v>91</v>
      </c>
      <c r="AF157" s="6" t="s">
        <v>25</v>
      </c>
    </row>
    <row r="158" spans="1:32" x14ac:dyDescent="0.2">
      <c r="A158">
        <v>11</v>
      </c>
      <c r="B158" s="6" t="s">
        <v>2130</v>
      </c>
      <c r="C158" s="6" t="s">
        <v>22</v>
      </c>
      <c r="D158" s="6" t="s">
        <v>23</v>
      </c>
      <c r="E158" s="6" t="s">
        <v>2767</v>
      </c>
      <c r="F158" s="6" t="s">
        <v>2772</v>
      </c>
      <c r="G158" s="6">
        <v>96</v>
      </c>
      <c r="H158" s="6">
        <v>105</v>
      </c>
      <c r="I158" s="7">
        <v>42432</v>
      </c>
      <c r="J158" s="7">
        <v>42444</v>
      </c>
      <c r="K158" s="7" t="s">
        <v>2535</v>
      </c>
      <c r="L158" s="17">
        <f t="shared" si="28"/>
        <v>245.99</v>
      </c>
      <c r="M158" s="20">
        <f t="shared" si="29"/>
        <v>0.96829139395910402</v>
      </c>
      <c r="N158" s="6" t="s">
        <v>32</v>
      </c>
      <c r="O158" s="6">
        <v>7400000</v>
      </c>
      <c r="P158" s="6">
        <v>7800000</v>
      </c>
      <c r="Q158" s="6">
        <f t="shared" si="30"/>
        <v>400000</v>
      </c>
      <c r="R158" s="8">
        <f t="shared" si="31"/>
        <v>5.4054054054054057E-2</v>
      </c>
      <c r="S158" s="6">
        <v>239307</v>
      </c>
      <c r="T158" s="9">
        <f t="shared" si="37"/>
        <v>79576.114583333328</v>
      </c>
      <c r="U158" s="6">
        <v>83743</v>
      </c>
      <c r="V158" s="9">
        <f t="shared" si="32"/>
        <v>4166.8854166666715</v>
      </c>
      <c r="W158" s="8">
        <f t="shared" si="33"/>
        <v>5.2363519361114885E-2</v>
      </c>
      <c r="X158" s="22">
        <f t="shared" si="35"/>
        <v>77052.86691574521</v>
      </c>
      <c r="Y158" s="22">
        <f t="shared" si="36"/>
        <v>81087.626204317246</v>
      </c>
      <c r="Z158" s="22">
        <f t="shared" si="38"/>
        <v>4034.7592885720369</v>
      </c>
      <c r="AA158" s="8">
        <f t="shared" si="39"/>
        <v>5.2363519361114941E-2</v>
      </c>
      <c r="AB158" s="22">
        <f t="shared" si="40"/>
        <v>7784412.1156144552</v>
      </c>
      <c r="AC158" s="10">
        <v>1217</v>
      </c>
      <c r="AD158" s="6">
        <v>1923</v>
      </c>
      <c r="AE158" s="6">
        <f t="shared" si="34"/>
        <v>93</v>
      </c>
      <c r="AF158" s="6" t="s">
        <v>2131</v>
      </c>
    </row>
    <row r="159" spans="1:32" x14ac:dyDescent="0.2">
      <c r="A159">
        <v>11</v>
      </c>
      <c r="B159" s="6" t="s">
        <v>1946</v>
      </c>
      <c r="C159" s="6" t="s">
        <v>22</v>
      </c>
      <c r="D159" s="6" t="s">
        <v>23</v>
      </c>
      <c r="E159" s="6" t="s">
        <v>2767</v>
      </c>
      <c r="F159" s="6" t="s">
        <v>2772</v>
      </c>
      <c r="G159" s="6">
        <v>84</v>
      </c>
      <c r="H159" s="6">
        <v>95</v>
      </c>
      <c r="I159" s="7">
        <v>42433</v>
      </c>
      <c r="J159" s="7">
        <v>42444</v>
      </c>
      <c r="K159" s="7" t="s">
        <v>2535</v>
      </c>
      <c r="L159" s="17">
        <f t="shared" si="28"/>
        <v>245.99</v>
      </c>
      <c r="M159" s="20">
        <f t="shared" si="29"/>
        <v>0.96829139395910402</v>
      </c>
      <c r="N159" s="6" t="s">
        <v>24</v>
      </c>
      <c r="O159" s="6">
        <v>4800000</v>
      </c>
      <c r="P159" s="6">
        <v>4750000</v>
      </c>
      <c r="Q159" s="6">
        <f t="shared" si="30"/>
        <v>-50000</v>
      </c>
      <c r="R159" s="8">
        <f t="shared" si="31"/>
        <v>-1.0416666666666666E-2</v>
      </c>
      <c r="S159" s="6">
        <v>23003</v>
      </c>
      <c r="T159" s="9">
        <f t="shared" si="37"/>
        <v>57416.702380952382</v>
      </c>
      <c r="U159" s="6">
        <v>56821</v>
      </c>
      <c r="V159" s="9">
        <f t="shared" si="32"/>
        <v>-595.70238095238165</v>
      </c>
      <c r="W159" s="8">
        <f t="shared" si="33"/>
        <v>-1.0375071298939697E-2</v>
      </c>
      <c r="X159" s="22">
        <f t="shared" si="35"/>
        <v>55596.098784987385</v>
      </c>
      <c r="Y159" s="22">
        <f t="shared" si="36"/>
        <v>55019.28529615025</v>
      </c>
      <c r="Z159" s="22">
        <f t="shared" si="38"/>
        <v>-576.81348883713508</v>
      </c>
      <c r="AA159" s="8">
        <f t="shared" si="39"/>
        <v>-1.037507129893963E-2</v>
      </c>
      <c r="AB159" s="22">
        <f t="shared" si="40"/>
        <v>4621619.964876621</v>
      </c>
      <c r="AC159" s="6">
        <v>739</v>
      </c>
      <c r="AD159" s="6">
        <v>1900</v>
      </c>
      <c r="AE159" s="6">
        <f t="shared" si="34"/>
        <v>116</v>
      </c>
      <c r="AF159" s="6" t="s">
        <v>297</v>
      </c>
    </row>
    <row r="160" spans="1:32" x14ac:dyDescent="0.2">
      <c r="A160">
        <v>11</v>
      </c>
      <c r="B160" s="6" t="s">
        <v>1209</v>
      </c>
      <c r="C160" s="6" t="s">
        <v>22</v>
      </c>
      <c r="D160" s="6" t="s">
        <v>23</v>
      </c>
      <c r="E160" s="6" t="s">
        <v>2767</v>
      </c>
      <c r="F160" s="6" t="s">
        <v>2772</v>
      </c>
      <c r="G160" s="6">
        <v>62</v>
      </c>
      <c r="H160" s="6">
        <v>68</v>
      </c>
      <c r="I160" s="7">
        <v>42433</v>
      </c>
      <c r="J160" s="7">
        <v>42444</v>
      </c>
      <c r="K160" s="7" t="s">
        <v>2535</v>
      </c>
      <c r="L160" s="17">
        <f t="shared" si="28"/>
        <v>245.99</v>
      </c>
      <c r="M160" s="20">
        <f t="shared" si="29"/>
        <v>0.96829139395910402</v>
      </c>
      <c r="N160" s="6" t="s">
        <v>24</v>
      </c>
      <c r="O160" s="6">
        <v>4200000</v>
      </c>
      <c r="P160" s="6">
        <v>4600000</v>
      </c>
      <c r="Q160" s="6">
        <f t="shared" si="30"/>
        <v>400000</v>
      </c>
      <c r="R160" s="8">
        <f t="shared" si="31"/>
        <v>9.5238095238095233E-2</v>
      </c>
      <c r="S160" s="6">
        <v>2130</v>
      </c>
      <c r="T160" s="9">
        <f t="shared" si="37"/>
        <v>67776.290322580651</v>
      </c>
      <c r="U160" s="6">
        <v>74228</v>
      </c>
      <c r="V160" s="9">
        <f t="shared" si="32"/>
        <v>6451.7096774193487</v>
      </c>
      <c r="W160" s="8">
        <f t="shared" si="33"/>
        <v>9.5191248247912266E-2</v>
      </c>
      <c r="X160" s="22">
        <f t="shared" si="35"/>
        <v>65627.19863382855</v>
      </c>
      <c r="Y160" s="22">
        <f t="shared" si="36"/>
        <v>71874.333590796377</v>
      </c>
      <c r="Z160" s="22">
        <f t="shared" si="38"/>
        <v>6247.1349569678277</v>
      </c>
      <c r="AA160" s="8">
        <f t="shared" si="39"/>
        <v>9.519124824791235E-2</v>
      </c>
      <c r="AB160" s="22">
        <f t="shared" si="40"/>
        <v>4456208.6826293757</v>
      </c>
      <c r="AC160" s="6">
        <v>332</v>
      </c>
      <c r="AD160" s="6">
        <v>1898</v>
      </c>
      <c r="AE160" s="6">
        <f t="shared" si="34"/>
        <v>118</v>
      </c>
      <c r="AF160" s="6" t="s">
        <v>102</v>
      </c>
    </row>
    <row r="161" spans="1:32" x14ac:dyDescent="0.2">
      <c r="A161">
        <v>11</v>
      </c>
      <c r="B161" s="6" t="s">
        <v>2088</v>
      </c>
      <c r="C161" s="6" t="s">
        <v>22</v>
      </c>
      <c r="D161" s="6" t="s">
        <v>23</v>
      </c>
      <c r="E161" s="6" t="s">
        <v>2767</v>
      </c>
      <c r="F161" s="6" t="s">
        <v>2772</v>
      </c>
      <c r="G161" s="6">
        <v>93</v>
      </c>
      <c r="H161" s="6">
        <v>104</v>
      </c>
      <c r="I161" s="7">
        <v>42434</v>
      </c>
      <c r="J161" s="7">
        <v>42444</v>
      </c>
      <c r="K161" s="7" t="s">
        <v>2535</v>
      </c>
      <c r="L161" s="17">
        <f t="shared" si="28"/>
        <v>245.99</v>
      </c>
      <c r="M161" s="20">
        <f t="shared" si="29"/>
        <v>0.96829139395910402</v>
      </c>
      <c r="N161" s="6" t="s">
        <v>36</v>
      </c>
      <c r="O161" s="6">
        <v>6190000</v>
      </c>
      <c r="P161" s="6">
        <v>6200000</v>
      </c>
      <c r="Q161" s="6">
        <f t="shared" si="30"/>
        <v>10000</v>
      </c>
      <c r="R161" s="8">
        <f t="shared" si="31"/>
        <v>1.6155088852988692E-3</v>
      </c>
      <c r="S161" s="6">
        <v>44325</v>
      </c>
      <c r="T161" s="9">
        <f t="shared" si="37"/>
        <v>67035.752688172041</v>
      </c>
      <c r="U161" s="6">
        <v>67143</v>
      </c>
      <c r="V161" s="9">
        <f t="shared" si="32"/>
        <v>107.24731182795949</v>
      </c>
      <c r="W161" s="8">
        <f t="shared" si="33"/>
        <v>1.5998524298942119E-3</v>
      </c>
      <c r="X161" s="22">
        <f t="shared" si="35"/>
        <v>64910.142415527858</v>
      </c>
      <c r="Y161" s="22">
        <f t="shared" si="36"/>
        <v>65013.98906459612</v>
      </c>
      <c r="Z161" s="22">
        <f t="shared" si="38"/>
        <v>103.8466490682622</v>
      </c>
      <c r="AA161" s="8">
        <f t="shared" si="39"/>
        <v>1.5998524298942213E-3</v>
      </c>
      <c r="AB161" s="22">
        <f t="shared" si="40"/>
        <v>6046300.9830074394</v>
      </c>
      <c r="AC161" s="6">
        <v>681</v>
      </c>
      <c r="AD161" s="6">
        <v>1895</v>
      </c>
      <c r="AE161" s="6">
        <f t="shared" si="34"/>
        <v>121</v>
      </c>
      <c r="AF161" s="6" t="s">
        <v>797</v>
      </c>
    </row>
    <row r="162" spans="1:32" x14ac:dyDescent="0.2">
      <c r="A162">
        <v>11</v>
      </c>
      <c r="B162" s="6" t="s">
        <v>540</v>
      </c>
      <c r="C162" s="6" t="s">
        <v>22</v>
      </c>
      <c r="D162" s="6" t="s">
        <v>23</v>
      </c>
      <c r="E162" s="6" t="s">
        <v>2767</v>
      </c>
      <c r="F162" s="6" t="s">
        <v>2772</v>
      </c>
      <c r="G162" s="6">
        <v>45</v>
      </c>
      <c r="H162" s="6">
        <v>50</v>
      </c>
      <c r="I162" s="7">
        <v>42433</v>
      </c>
      <c r="J162" s="7">
        <v>42444</v>
      </c>
      <c r="K162" s="7" t="s">
        <v>2535</v>
      </c>
      <c r="L162" s="17">
        <f t="shared" si="28"/>
        <v>245.99</v>
      </c>
      <c r="M162" s="20">
        <f t="shared" si="29"/>
        <v>0.96829139395910402</v>
      </c>
      <c r="N162" s="6" t="s">
        <v>24</v>
      </c>
      <c r="O162" s="6">
        <v>2900000</v>
      </c>
      <c r="P162" s="6">
        <v>3150000</v>
      </c>
      <c r="Q162" s="6">
        <f t="shared" si="30"/>
        <v>250000</v>
      </c>
      <c r="R162" s="8">
        <f t="shared" si="31"/>
        <v>8.6206896551724144E-2</v>
      </c>
      <c r="S162" s="6">
        <v>33612</v>
      </c>
      <c r="T162" s="9">
        <f t="shared" si="37"/>
        <v>65191.37777777778</v>
      </c>
      <c r="U162" s="6">
        <v>70747</v>
      </c>
      <c r="V162" s="9">
        <f t="shared" si="32"/>
        <v>5555.6222222222204</v>
      </c>
      <c r="W162" s="8">
        <f t="shared" si="33"/>
        <v>8.5220199535589541E-2</v>
      </c>
      <c r="X162" s="22">
        <f t="shared" si="35"/>
        <v>63124.250062559004</v>
      </c>
      <c r="Y162" s="22">
        <f t="shared" si="36"/>
        <v>68503.711248424734</v>
      </c>
      <c r="Z162" s="22">
        <f t="shared" si="38"/>
        <v>5379.4611858657299</v>
      </c>
      <c r="AA162" s="8">
        <f t="shared" si="39"/>
        <v>8.5220199535589555E-2</v>
      </c>
      <c r="AB162" s="22">
        <f t="shared" si="40"/>
        <v>3082667.0061791129</v>
      </c>
      <c r="AC162" s="6">
        <v>485</v>
      </c>
      <c r="AD162" s="6">
        <v>1894</v>
      </c>
      <c r="AE162" s="6">
        <f t="shared" si="34"/>
        <v>122</v>
      </c>
      <c r="AF162" s="6" t="s">
        <v>37</v>
      </c>
    </row>
    <row r="163" spans="1:32" x14ac:dyDescent="0.2">
      <c r="A163">
        <v>11</v>
      </c>
      <c r="B163" s="6" t="s">
        <v>2471</v>
      </c>
      <c r="C163" s="6" t="s">
        <v>22</v>
      </c>
      <c r="D163" s="6" t="s">
        <v>23</v>
      </c>
      <c r="E163" s="6" t="s">
        <v>2767</v>
      </c>
      <c r="F163" s="6" t="s">
        <v>2772</v>
      </c>
      <c r="G163" s="6">
        <v>146</v>
      </c>
      <c r="H163" s="6">
        <v>160</v>
      </c>
      <c r="I163" s="7">
        <v>42434</v>
      </c>
      <c r="J163" s="7">
        <v>42445</v>
      </c>
      <c r="K163" s="7" t="s">
        <v>2535</v>
      </c>
      <c r="L163" s="17">
        <f t="shared" si="28"/>
        <v>245.99</v>
      </c>
      <c r="M163" s="20">
        <f t="shared" si="29"/>
        <v>0.96829139395910402</v>
      </c>
      <c r="N163" s="6" t="s">
        <v>24</v>
      </c>
      <c r="O163" s="6">
        <v>7500000</v>
      </c>
      <c r="P163" s="6">
        <v>8700000</v>
      </c>
      <c r="Q163" s="6">
        <f t="shared" si="30"/>
        <v>1200000</v>
      </c>
      <c r="R163" s="8">
        <f t="shared" si="31"/>
        <v>0.16</v>
      </c>
      <c r="S163" s="6"/>
      <c r="T163" s="9">
        <f t="shared" si="37"/>
        <v>51369.863013698632</v>
      </c>
      <c r="U163" s="6">
        <v>59589</v>
      </c>
      <c r="V163" s="9">
        <f t="shared" si="32"/>
        <v>8219.1369863013679</v>
      </c>
      <c r="W163" s="8">
        <f t="shared" si="33"/>
        <v>0.15999919999999995</v>
      </c>
      <c r="X163" s="22">
        <f t="shared" si="35"/>
        <v>49740.99626502247</v>
      </c>
      <c r="Y163" s="22">
        <f t="shared" si="36"/>
        <v>57699.515874629047</v>
      </c>
      <c r="Z163" s="22">
        <f t="shared" si="38"/>
        <v>7958.5196096065774</v>
      </c>
      <c r="AA163" s="8">
        <f t="shared" si="39"/>
        <v>0.1599991999999999</v>
      </c>
      <c r="AB163" s="22">
        <f t="shared" si="40"/>
        <v>8424129.3176958412</v>
      </c>
      <c r="AC163" s="6">
        <v>768</v>
      </c>
      <c r="AD163" s="6">
        <v>1902</v>
      </c>
      <c r="AE163" s="6">
        <f t="shared" si="34"/>
        <v>114</v>
      </c>
      <c r="AF163" s="6" t="s">
        <v>108</v>
      </c>
    </row>
    <row r="164" spans="1:32" x14ac:dyDescent="0.2">
      <c r="A164">
        <v>11</v>
      </c>
      <c r="B164" s="6" t="s">
        <v>2399</v>
      </c>
      <c r="C164" s="6" t="s">
        <v>22</v>
      </c>
      <c r="D164" s="6" t="s">
        <v>23</v>
      </c>
      <c r="E164" s="6" t="s">
        <v>2767</v>
      </c>
      <c r="F164" s="6" t="s">
        <v>2772</v>
      </c>
      <c r="G164" s="6">
        <v>126</v>
      </c>
      <c r="H164" s="6">
        <v>139</v>
      </c>
      <c r="I164" s="7">
        <v>42420</v>
      </c>
      <c r="J164" s="7">
        <v>42446</v>
      </c>
      <c r="K164" s="7" t="s">
        <v>2535</v>
      </c>
      <c r="L164" s="17">
        <f t="shared" si="28"/>
        <v>245.99</v>
      </c>
      <c r="M164" s="20">
        <f t="shared" si="29"/>
        <v>0.96829139395910402</v>
      </c>
      <c r="N164" s="6" t="s">
        <v>641</v>
      </c>
      <c r="O164" s="6">
        <v>7000000</v>
      </c>
      <c r="P164" s="6">
        <v>7100000</v>
      </c>
      <c r="Q164" s="6">
        <f t="shared" si="30"/>
        <v>100000</v>
      </c>
      <c r="R164" s="8">
        <f t="shared" si="31"/>
        <v>1.4285714285714285E-2</v>
      </c>
      <c r="S164" s="6"/>
      <c r="T164" s="9">
        <f t="shared" si="37"/>
        <v>55555.555555555555</v>
      </c>
      <c r="U164" s="6">
        <v>56349</v>
      </c>
      <c r="V164" s="9">
        <f t="shared" si="32"/>
        <v>793.44444444444525</v>
      </c>
      <c r="W164" s="8">
        <f t="shared" si="33"/>
        <v>1.4282000000000015E-2</v>
      </c>
      <c r="X164" s="22">
        <f t="shared" si="35"/>
        <v>53793.966331061332</v>
      </c>
      <c r="Y164" s="22">
        <f t="shared" si="36"/>
        <v>54562.25175820155</v>
      </c>
      <c r="Z164" s="22">
        <f t="shared" si="38"/>
        <v>768.28542714021751</v>
      </c>
      <c r="AA164" s="8">
        <f t="shared" si="39"/>
        <v>1.4281999999999993E-2</v>
      </c>
      <c r="AB164" s="22">
        <f t="shared" si="40"/>
        <v>6874843.7215333953</v>
      </c>
      <c r="AC164" s="6">
        <v>508</v>
      </c>
      <c r="AD164" s="6">
        <v>1966</v>
      </c>
      <c r="AE164" s="6">
        <f t="shared" si="34"/>
        <v>50</v>
      </c>
      <c r="AF164" s="6" t="s">
        <v>494</v>
      </c>
    </row>
    <row r="165" spans="1:32" x14ac:dyDescent="0.2">
      <c r="A165">
        <v>11</v>
      </c>
      <c r="B165" s="6" t="s">
        <v>1986</v>
      </c>
      <c r="C165" s="6" t="s">
        <v>22</v>
      </c>
      <c r="D165" s="6" t="s">
        <v>23</v>
      </c>
      <c r="E165" s="6" t="s">
        <v>2767</v>
      </c>
      <c r="F165" s="6" t="s">
        <v>2772</v>
      </c>
      <c r="G165" s="6">
        <v>86</v>
      </c>
      <c r="H165" s="6">
        <v>95</v>
      </c>
      <c r="I165" s="7">
        <v>42436</v>
      </c>
      <c r="J165" s="7">
        <v>42446</v>
      </c>
      <c r="K165" s="7" t="s">
        <v>2535</v>
      </c>
      <c r="L165" s="17">
        <f t="shared" si="28"/>
        <v>245.99</v>
      </c>
      <c r="M165" s="20">
        <f t="shared" si="29"/>
        <v>0.96829139395910402</v>
      </c>
      <c r="N165" s="6" t="s">
        <v>36</v>
      </c>
      <c r="O165" s="6">
        <v>5700000</v>
      </c>
      <c r="P165" s="6">
        <v>5800000</v>
      </c>
      <c r="Q165" s="6">
        <f t="shared" si="30"/>
        <v>100000</v>
      </c>
      <c r="R165" s="8">
        <f t="shared" si="31"/>
        <v>1.7543859649122806E-2</v>
      </c>
      <c r="S165" s="6">
        <v>168612</v>
      </c>
      <c r="T165" s="9">
        <f t="shared" si="37"/>
        <v>68239.674418604656</v>
      </c>
      <c r="U165" s="6">
        <v>69402</v>
      </c>
      <c r="V165" s="9">
        <f t="shared" si="32"/>
        <v>1162.3255813953438</v>
      </c>
      <c r="W165" s="8">
        <f t="shared" si="33"/>
        <v>1.7032988379534982E-2</v>
      </c>
      <c r="X165" s="22">
        <f t="shared" si="35"/>
        <v>66075.88946610612</v>
      </c>
      <c r="Y165" s="22">
        <f t="shared" si="36"/>
        <v>67201.359323549739</v>
      </c>
      <c r="Z165" s="22">
        <f t="shared" si="38"/>
        <v>1125.4698574436188</v>
      </c>
      <c r="AA165" s="8">
        <f t="shared" si="39"/>
        <v>1.7032988379534913E-2</v>
      </c>
      <c r="AB165" s="22">
        <f t="shared" si="40"/>
        <v>5779316.9018252771</v>
      </c>
      <c r="AC165" s="10">
        <v>3683</v>
      </c>
      <c r="AD165" s="6">
        <v>1936</v>
      </c>
      <c r="AE165" s="6">
        <f t="shared" si="34"/>
        <v>80</v>
      </c>
      <c r="AF165" s="6" t="s">
        <v>621</v>
      </c>
    </row>
    <row r="166" spans="1:32" x14ac:dyDescent="0.2">
      <c r="A166">
        <v>11</v>
      </c>
      <c r="B166" s="6" t="s">
        <v>468</v>
      </c>
      <c r="C166" s="6" t="s">
        <v>22</v>
      </c>
      <c r="D166" s="6" t="s">
        <v>23</v>
      </c>
      <c r="E166" s="6" t="s">
        <v>2767</v>
      </c>
      <c r="F166" s="6" t="s">
        <v>2772</v>
      </c>
      <c r="G166" s="6">
        <v>43</v>
      </c>
      <c r="H166" s="6">
        <v>48</v>
      </c>
      <c r="I166" s="7">
        <v>42433</v>
      </c>
      <c r="J166" s="7">
        <v>42447</v>
      </c>
      <c r="K166" s="7" t="s">
        <v>2535</v>
      </c>
      <c r="L166" s="17">
        <f t="shared" si="28"/>
        <v>245.99</v>
      </c>
      <c r="M166" s="20">
        <f t="shared" si="29"/>
        <v>0.96829139395910402</v>
      </c>
      <c r="N166" s="6" t="s">
        <v>62</v>
      </c>
      <c r="O166" s="6">
        <v>2890000</v>
      </c>
      <c r="P166" s="6">
        <v>2980000</v>
      </c>
      <c r="Q166" s="6">
        <f t="shared" si="30"/>
        <v>90000</v>
      </c>
      <c r="R166" s="8">
        <f t="shared" si="31"/>
        <v>3.1141868512110725E-2</v>
      </c>
      <c r="S166" s="6">
        <v>52111</v>
      </c>
      <c r="T166" s="9">
        <f t="shared" si="37"/>
        <v>68421.186046511633</v>
      </c>
      <c r="U166" s="6">
        <v>70514</v>
      </c>
      <c r="V166" s="9">
        <f t="shared" si="32"/>
        <v>2092.8139534883667</v>
      </c>
      <c r="W166" s="8">
        <f t="shared" si="33"/>
        <v>3.0587221216330642E-2</v>
      </c>
      <c r="X166" s="22">
        <f t="shared" si="35"/>
        <v>66251.64561331195</v>
      </c>
      <c r="Y166" s="22">
        <f t="shared" si="36"/>
        <v>68278.099353632264</v>
      </c>
      <c r="Z166" s="22">
        <f t="shared" si="38"/>
        <v>2026.453740320314</v>
      </c>
      <c r="AA166" s="8">
        <f t="shared" si="39"/>
        <v>3.0587221216330639E-2</v>
      </c>
      <c r="AB166" s="22">
        <f t="shared" si="40"/>
        <v>2935958.2722061872</v>
      </c>
      <c r="AC166" s="10">
        <v>4527</v>
      </c>
      <c r="AD166" s="6">
        <v>1955</v>
      </c>
      <c r="AE166" s="6">
        <f t="shared" si="34"/>
        <v>61</v>
      </c>
      <c r="AF166" s="6" t="s">
        <v>37</v>
      </c>
    </row>
    <row r="167" spans="1:32" x14ac:dyDescent="0.2">
      <c r="A167">
        <v>11</v>
      </c>
      <c r="B167" s="6" t="s">
        <v>2152</v>
      </c>
      <c r="C167" s="6" t="s">
        <v>22</v>
      </c>
      <c r="D167" s="6" t="s">
        <v>23</v>
      </c>
      <c r="E167" s="6" t="s">
        <v>2767</v>
      </c>
      <c r="F167" s="6" t="s">
        <v>2772</v>
      </c>
      <c r="G167" s="6">
        <v>98</v>
      </c>
      <c r="H167" s="6">
        <v>110</v>
      </c>
      <c r="I167" s="7">
        <v>42434</v>
      </c>
      <c r="J167" s="7">
        <v>42447</v>
      </c>
      <c r="K167" s="7" t="s">
        <v>2535</v>
      </c>
      <c r="L167" s="17">
        <f t="shared" si="28"/>
        <v>245.99</v>
      </c>
      <c r="M167" s="20">
        <f t="shared" si="29"/>
        <v>0.96829139395910402</v>
      </c>
      <c r="N167" s="6" t="s">
        <v>57</v>
      </c>
      <c r="O167" s="6">
        <v>6200000</v>
      </c>
      <c r="P167" s="6">
        <v>5900000</v>
      </c>
      <c r="Q167" s="6">
        <f t="shared" si="30"/>
        <v>-300000</v>
      </c>
      <c r="R167" s="8">
        <f t="shared" si="31"/>
        <v>-4.8387096774193547E-2</v>
      </c>
      <c r="S167" s="6">
        <v>1989</v>
      </c>
      <c r="T167" s="9">
        <f t="shared" si="37"/>
        <v>63285.602040816324</v>
      </c>
      <c r="U167" s="6">
        <v>60224</v>
      </c>
      <c r="V167" s="9">
        <f t="shared" si="32"/>
        <v>-3061.602040816324</v>
      </c>
      <c r="W167" s="8">
        <f t="shared" si="33"/>
        <v>-4.8377544687679998E-2</v>
      </c>
      <c r="X167" s="22">
        <f t="shared" si="35"/>
        <v>61278.903817643157</v>
      </c>
      <c r="Y167" s="22">
        <f t="shared" si="36"/>
        <v>58314.380909793079</v>
      </c>
      <c r="Z167" s="22">
        <f t="shared" si="38"/>
        <v>-2964.5229078500779</v>
      </c>
      <c r="AA167" s="8">
        <f t="shared" si="39"/>
        <v>-4.8377544687680026E-2</v>
      </c>
      <c r="AB167" s="22">
        <f t="shared" si="40"/>
        <v>5714809.3291597217</v>
      </c>
      <c r="AC167" s="10">
        <v>1282</v>
      </c>
      <c r="AD167" s="6">
        <v>1937</v>
      </c>
      <c r="AE167" s="6">
        <f t="shared" si="34"/>
        <v>79</v>
      </c>
      <c r="AF167" s="6" t="s">
        <v>27</v>
      </c>
    </row>
    <row r="168" spans="1:32" x14ac:dyDescent="0.2">
      <c r="A168">
        <v>11</v>
      </c>
      <c r="B168" s="6" t="s">
        <v>2475</v>
      </c>
      <c r="C168" s="6" t="s">
        <v>22</v>
      </c>
      <c r="D168" s="6" t="s">
        <v>23</v>
      </c>
      <c r="E168" s="6" t="s">
        <v>2767</v>
      </c>
      <c r="F168" s="6" t="s">
        <v>2772</v>
      </c>
      <c r="G168" s="6">
        <v>147</v>
      </c>
      <c r="H168" s="6">
        <v>165</v>
      </c>
      <c r="I168" s="7">
        <v>42428</v>
      </c>
      <c r="J168" s="7">
        <v>42447</v>
      </c>
      <c r="K168" s="7" t="s">
        <v>2535</v>
      </c>
      <c r="L168" s="17">
        <f t="shared" si="28"/>
        <v>245.99</v>
      </c>
      <c r="M168" s="20">
        <f t="shared" si="29"/>
        <v>0.96829139395910402</v>
      </c>
      <c r="N168" s="6" t="s">
        <v>107</v>
      </c>
      <c r="O168" s="6">
        <v>11750000</v>
      </c>
      <c r="P168" s="6">
        <v>11450000</v>
      </c>
      <c r="Q168" s="6">
        <f t="shared" si="30"/>
        <v>-300000</v>
      </c>
      <c r="R168" s="8">
        <f t="shared" si="31"/>
        <v>-2.553191489361702E-2</v>
      </c>
      <c r="S168" s="6"/>
      <c r="T168" s="9">
        <f t="shared" si="37"/>
        <v>79931.972789115651</v>
      </c>
      <c r="U168" s="6">
        <v>77891</v>
      </c>
      <c r="V168" s="9">
        <f t="shared" si="32"/>
        <v>-2040.9727891156508</v>
      </c>
      <c r="W168" s="8">
        <f t="shared" si="33"/>
        <v>-2.5533872340425586E-2</v>
      </c>
      <c r="X168" s="22">
        <f t="shared" si="35"/>
        <v>77397.441353873961</v>
      </c>
      <c r="Y168" s="22">
        <f t="shared" si="36"/>
        <v>75421.184966868575</v>
      </c>
      <c r="Z168" s="22">
        <f t="shared" si="38"/>
        <v>-1976.2563870053855</v>
      </c>
      <c r="AA168" s="8">
        <f t="shared" si="39"/>
        <v>-2.5533872340425479E-2</v>
      </c>
      <c r="AB168" s="22">
        <f t="shared" si="40"/>
        <v>11086914.190129681</v>
      </c>
      <c r="AC168" s="6">
        <v>985</v>
      </c>
      <c r="AD168" s="6">
        <v>1909</v>
      </c>
      <c r="AE168" s="6">
        <f t="shared" si="34"/>
        <v>107</v>
      </c>
      <c r="AF168" s="6" t="s">
        <v>83</v>
      </c>
    </row>
    <row r="169" spans="1:32" x14ac:dyDescent="0.2">
      <c r="A169">
        <v>11</v>
      </c>
      <c r="B169" s="6" t="s">
        <v>26</v>
      </c>
      <c r="C169" s="6" t="s">
        <v>22</v>
      </c>
      <c r="D169" s="6" t="s">
        <v>23</v>
      </c>
      <c r="E169" s="6" t="s">
        <v>2767</v>
      </c>
      <c r="F169" s="6" t="s">
        <v>2772</v>
      </c>
      <c r="G169" s="6">
        <v>40</v>
      </c>
      <c r="H169" s="6">
        <v>45</v>
      </c>
      <c r="I169" s="7">
        <v>42437</v>
      </c>
      <c r="J169" s="7">
        <v>42449</v>
      </c>
      <c r="K169" s="7" t="s">
        <v>2535</v>
      </c>
      <c r="L169" s="17">
        <f t="shared" si="28"/>
        <v>245.99</v>
      </c>
      <c r="M169" s="20">
        <f t="shared" si="29"/>
        <v>0.96829139395910402</v>
      </c>
      <c r="N169" s="6" t="s">
        <v>32</v>
      </c>
      <c r="O169" s="6">
        <v>3390000</v>
      </c>
      <c r="P169" s="6">
        <v>3550000</v>
      </c>
      <c r="Q169" s="6">
        <f t="shared" si="30"/>
        <v>160000</v>
      </c>
      <c r="R169" s="8">
        <f t="shared" si="31"/>
        <v>4.71976401179941E-2</v>
      </c>
      <c r="S169" s="6">
        <v>14659</v>
      </c>
      <c r="T169" s="9">
        <f t="shared" si="37"/>
        <v>85116.475000000006</v>
      </c>
      <c r="U169" s="6">
        <v>89116</v>
      </c>
      <c r="V169" s="9">
        <f t="shared" si="32"/>
        <v>3999.5249999999942</v>
      </c>
      <c r="W169" s="8">
        <f t="shared" si="33"/>
        <v>4.6988846753815802E-2</v>
      </c>
      <c r="X169" s="22">
        <f t="shared" si="35"/>
        <v>82417.550226635227</v>
      </c>
      <c r="Y169" s="22">
        <f t="shared" si="36"/>
        <v>86290.255864059509</v>
      </c>
      <c r="Z169" s="22">
        <f t="shared" si="38"/>
        <v>3872.705637424282</v>
      </c>
      <c r="AA169" s="8">
        <f t="shared" si="39"/>
        <v>4.698884675381583E-2</v>
      </c>
      <c r="AB169" s="22">
        <f t="shared" si="40"/>
        <v>3451610.2345623802</v>
      </c>
      <c r="AC169" s="6">
        <v>860</v>
      </c>
      <c r="AD169" s="6">
        <v>2006</v>
      </c>
      <c r="AE169" s="6">
        <f t="shared" si="34"/>
        <v>10</v>
      </c>
      <c r="AF169" s="6" t="s">
        <v>37</v>
      </c>
    </row>
    <row r="170" spans="1:32" x14ac:dyDescent="0.2">
      <c r="A170">
        <v>12</v>
      </c>
      <c r="B170" s="6" t="s">
        <v>1148</v>
      </c>
      <c r="C170" s="6" t="s">
        <v>22</v>
      </c>
      <c r="D170" s="6" t="s">
        <v>23</v>
      </c>
      <c r="E170" s="6" t="s">
        <v>2767</v>
      </c>
      <c r="F170" s="6" t="s">
        <v>2772</v>
      </c>
      <c r="G170" s="6">
        <v>60</v>
      </c>
      <c r="H170" s="6">
        <v>66</v>
      </c>
      <c r="I170" s="7">
        <v>42437</v>
      </c>
      <c r="J170" s="7">
        <v>42450</v>
      </c>
      <c r="K170" s="7" t="s">
        <v>2535</v>
      </c>
      <c r="L170" s="17">
        <f t="shared" si="28"/>
        <v>245.99</v>
      </c>
      <c r="M170" s="20">
        <f t="shared" si="29"/>
        <v>0.96829139395910402</v>
      </c>
      <c r="N170" s="6" t="s">
        <v>57</v>
      </c>
      <c r="O170" s="6">
        <v>3500000</v>
      </c>
      <c r="P170" s="6">
        <v>3870000</v>
      </c>
      <c r="Q170" s="6">
        <f t="shared" si="30"/>
        <v>370000</v>
      </c>
      <c r="R170" s="8">
        <f t="shared" si="31"/>
        <v>0.10571428571428572</v>
      </c>
      <c r="S170" s="6">
        <v>9912</v>
      </c>
      <c r="T170" s="9">
        <f t="shared" si="37"/>
        <v>58498.533333333333</v>
      </c>
      <c r="U170" s="6">
        <v>64665</v>
      </c>
      <c r="V170" s="9">
        <f t="shared" si="32"/>
        <v>6166.4666666666672</v>
      </c>
      <c r="W170" s="8">
        <f t="shared" si="33"/>
        <v>0.10541232942592293</v>
      </c>
      <c r="X170" s="22">
        <f t="shared" si="35"/>
        <v>56643.626385896445</v>
      </c>
      <c r="Y170" s="22">
        <f t="shared" si="36"/>
        <v>62614.562990365463</v>
      </c>
      <c r="Z170" s="22">
        <f t="shared" si="38"/>
        <v>5970.9366044690178</v>
      </c>
      <c r="AA170" s="8">
        <f t="shared" si="39"/>
        <v>0.10541232942592295</v>
      </c>
      <c r="AB170" s="22">
        <f t="shared" si="40"/>
        <v>3756873.7794219279</v>
      </c>
      <c r="AC170" s="10">
        <v>1105</v>
      </c>
      <c r="AD170" s="6">
        <v>1938</v>
      </c>
      <c r="AE170" s="6">
        <f t="shared" si="34"/>
        <v>78</v>
      </c>
      <c r="AF170" s="6" t="s">
        <v>206</v>
      </c>
    </row>
    <row r="171" spans="1:32" x14ac:dyDescent="0.2">
      <c r="A171">
        <v>12</v>
      </c>
      <c r="B171" s="6" t="s">
        <v>30</v>
      </c>
      <c r="C171" s="6" t="s">
        <v>22</v>
      </c>
      <c r="D171" s="6" t="s">
        <v>23</v>
      </c>
      <c r="E171" s="6" t="s">
        <v>2767</v>
      </c>
      <c r="F171" s="6" t="s">
        <v>2772</v>
      </c>
      <c r="G171" s="6">
        <v>16</v>
      </c>
      <c r="H171" s="6">
        <v>19</v>
      </c>
      <c r="I171" s="7">
        <v>42434</v>
      </c>
      <c r="J171" s="7">
        <v>42450</v>
      </c>
      <c r="K171" s="7" t="s">
        <v>2535</v>
      </c>
      <c r="L171" s="17">
        <f t="shared" si="28"/>
        <v>245.99</v>
      </c>
      <c r="M171" s="20">
        <f t="shared" si="29"/>
        <v>0.96829139395910402</v>
      </c>
      <c r="N171" s="6" t="s">
        <v>31</v>
      </c>
      <c r="O171" s="6">
        <v>2100000</v>
      </c>
      <c r="P171" s="6">
        <v>2100000</v>
      </c>
      <c r="Q171" s="6">
        <f t="shared" si="30"/>
        <v>0</v>
      </c>
      <c r="R171" s="8">
        <f t="shared" si="31"/>
        <v>0</v>
      </c>
      <c r="S171" s="6">
        <v>7783</v>
      </c>
      <c r="T171" s="9">
        <f t="shared" si="37"/>
        <v>131736.4375</v>
      </c>
      <c r="U171" s="6">
        <v>131736</v>
      </c>
      <c r="V171" s="9">
        <f t="shared" si="32"/>
        <v>-0.4375</v>
      </c>
      <c r="W171" s="8">
        <f t="shared" si="33"/>
        <v>-3.3210249821732121E-6</v>
      </c>
      <c r="X171" s="22">
        <f t="shared" si="35"/>
        <v>127559.25870208138</v>
      </c>
      <c r="Y171" s="22">
        <f t="shared" si="36"/>
        <v>127558.83507459653</v>
      </c>
      <c r="Z171" s="22">
        <f t="shared" si="38"/>
        <v>-0.42362748485174961</v>
      </c>
      <c r="AA171" s="8">
        <f t="shared" si="39"/>
        <v>-3.3210249821312052E-6</v>
      </c>
      <c r="AB171" s="22">
        <f t="shared" si="40"/>
        <v>2040941.3611935445</v>
      </c>
      <c r="AC171" s="6">
        <v>481</v>
      </c>
      <c r="AD171" s="6">
        <v>1921</v>
      </c>
      <c r="AE171" s="6">
        <f t="shared" si="34"/>
        <v>95</v>
      </c>
      <c r="AF171" s="6" t="s">
        <v>27</v>
      </c>
    </row>
    <row r="172" spans="1:32" x14ac:dyDescent="0.2">
      <c r="A172">
        <v>12</v>
      </c>
      <c r="B172" s="6" t="s">
        <v>2224</v>
      </c>
      <c r="C172" s="6" t="s">
        <v>22</v>
      </c>
      <c r="D172" s="6" t="s">
        <v>23</v>
      </c>
      <c r="E172" s="6" t="s">
        <v>2767</v>
      </c>
      <c r="F172" s="6" t="s">
        <v>2772</v>
      </c>
      <c r="G172" s="6">
        <v>104</v>
      </c>
      <c r="H172" s="6">
        <v>112</v>
      </c>
      <c r="I172" s="7">
        <v>42440</v>
      </c>
      <c r="J172" s="7">
        <v>42450</v>
      </c>
      <c r="K172" s="7" t="s">
        <v>2535</v>
      </c>
      <c r="L172" s="17">
        <f t="shared" si="28"/>
        <v>245.99</v>
      </c>
      <c r="M172" s="20">
        <f t="shared" si="29"/>
        <v>0.96829139395910402</v>
      </c>
      <c r="N172" s="6" t="s">
        <v>36</v>
      </c>
      <c r="O172" s="6">
        <v>6190000</v>
      </c>
      <c r="P172" s="6">
        <v>6900000</v>
      </c>
      <c r="Q172" s="6">
        <f t="shared" si="30"/>
        <v>710000</v>
      </c>
      <c r="R172" s="8">
        <f t="shared" si="31"/>
        <v>0.1147011308562197</v>
      </c>
      <c r="S172" s="6"/>
      <c r="T172" s="9">
        <f t="shared" si="37"/>
        <v>59519.230769230766</v>
      </c>
      <c r="U172" s="6">
        <v>66346</v>
      </c>
      <c r="V172" s="9">
        <f t="shared" si="32"/>
        <v>6826.7692307692341</v>
      </c>
      <c r="W172" s="8">
        <f t="shared" si="33"/>
        <v>0.11469854604200329</v>
      </c>
      <c r="X172" s="22">
        <f t="shared" si="35"/>
        <v>57631.958928912056</v>
      </c>
      <c r="Y172" s="22">
        <f t="shared" si="36"/>
        <v>64242.260823610712</v>
      </c>
      <c r="Z172" s="22">
        <f t="shared" si="38"/>
        <v>6610.3018946986558</v>
      </c>
      <c r="AA172" s="8">
        <f t="shared" si="39"/>
        <v>0.11469854604200318</v>
      </c>
      <c r="AB172" s="22">
        <f t="shared" si="40"/>
        <v>6681195.1256555142</v>
      </c>
      <c r="AC172" s="6">
        <v>781</v>
      </c>
      <c r="AD172" s="6">
        <v>1914</v>
      </c>
      <c r="AE172" s="6">
        <f t="shared" si="34"/>
        <v>102</v>
      </c>
      <c r="AF172" s="6" t="s">
        <v>103</v>
      </c>
    </row>
    <row r="173" spans="1:32" x14ac:dyDescent="0.2">
      <c r="A173">
        <v>12</v>
      </c>
      <c r="B173" s="6" t="s">
        <v>878</v>
      </c>
      <c r="C173" s="6" t="s">
        <v>22</v>
      </c>
      <c r="D173" s="6" t="s">
        <v>23</v>
      </c>
      <c r="E173" s="6" t="s">
        <v>2767</v>
      </c>
      <c r="F173" s="6" t="s">
        <v>2772</v>
      </c>
      <c r="G173" s="6">
        <v>70</v>
      </c>
      <c r="H173" s="6">
        <v>79</v>
      </c>
      <c r="I173" s="7">
        <v>42435</v>
      </c>
      <c r="J173" s="7">
        <v>42450</v>
      </c>
      <c r="K173" s="7" t="s">
        <v>2535</v>
      </c>
      <c r="L173" s="17">
        <f t="shared" si="28"/>
        <v>245.99</v>
      </c>
      <c r="M173" s="20">
        <f t="shared" si="29"/>
        <v>0.96829139395910402</v>
      </c>
      <c r="N173" s="6" t="s">
        <v>180</v>
      </c>
      <c r="O173" s="6">
        <v>5500000</v>
      </c>
      <c r="P173" s="6">
        <v>5450000</v>
      </c>
      <c r="Q173" s="6">
        <f t="shared" si="30"/>
        <v>-50000</v>
      </c>
      <c r="R173" s="8">
        <f t="shared" si="31"/>
        <v>-9.0909090909090905E-3</v>
      </c>
      <c r="S173" s="6">
        <v>25000</v>
      </c>
      <c r="T173" s="9">
        <f t="shared" si="37"/>
        <v>78928.571428571435</v>
      </c>
      <c r="U173" s="6">
        <v>78214</v>
      </c>
      <c r="V173" s="9">
        <f t="shared" si="32"/>
        <v>-714.57142857143481</v>
      </c>
      <c r="W173" s="8">
        <f t="shared" si="33"/>
        <v>-9.053393665158449E-3</v>
      </c>
      <c r="X173" s="22">
        <f t="shared" si="35"/>
        <v>76425.856451772139</v>
      </c>
      <c r="Y173" s="22">
        <f t="shared" si="36"/>
        <v>75733.943087117368</v>
      </c>
      <c r="Z173" s="22">
        <f t="shared" si="38"/>
        <v>-691.9133646547707</v>
      </c>
      <c r="AA173" s="8">
        <f t="shared" si="39"/>
        <v>-9.0533936651582894E-3</v>
      </c>
      <c r="AB173" s="22">
        <f t="shared" si="40"/>
        <v>5301376.0160982162</v>
      </c>
      <c r="AC173" s="6">
        <v>701</v>
      </c>
      <c r="AD173" s="6">
        <v>1901</v>
      </c>
      <c r="AE173" s="6">
        <f t="shared" si="34"/>
        <v>115</v>
      </c>
      <c r="AF173" s="6" t="s">
        <v>203</v>
      </c>
    </row>
    <row r="174" spans="1:32" x14ac:dyDescent="0.2">
      <c r="A174">
        <v>12</v>
      </c>
      <c r="B174" s="6" t="s">
        <v>2523</v>
      </c>
      <c r="C174" s="6" t="s">
        <v>22</v>
      </c>
      <c r="D174" s="6" t="s">
        <v>23</v>
      </c>
      <c r="E174" s="6" t="s">
        <v>2767</v>
      </c>
      <c r="F174" s="6" t="s">
        <v>2772</v>
      </c>
      <c r="G174" s="6">
        <v>200</v>
      </c>
      <c r="H174" s="6">
        <v>225</v>
      </c>
      <c r="I174" s="7">
        <v>42427</v>
      </c>
      <c r="J174" s="7">
        <v>42451</v>
      </c>
      <c r="K174" s="7" t="s">
        <v>2535</v>
      </c>
      <c r="L174" s="17">
        <f t="shared" si="28"/>
        <v>245.99</v>
      </c>
      <c r="M174" s="20">
        <f t="shared" si="29"/>
        <v>0.96829139395910402</v>
      </c>
      <c r="N174" s="6" t="s">
        <v>379</v>
      </c>
      <c r="O174" s="6">
        <v>11500000</v>
      </c>
      <c r="P174" s="6">
        <v>11300000</v>
      </c>
      <c r="Q174" s="6">
        <f t="shared" si="30"/>
        <v>-200000</v>
      </c>
      <c r="R174" s="8">
        <f t="shared" si="31"/>
        <v>-1.7391304347826087E-2</v>
      </c>
      <c r="S174" s="6"/>
      <c r="T174" s="9">
        <f t="shared" si="37"/>
        <v>57500</v>
      </c>
      <c r="U174" s="6">
        <v>56500</v>
      </c>
      <c r="V174" s="9">
        <f t="shared" si="32"/>
        <v>-1000</v>
      </c>
      <c r="W174" s="8">
        <f t="shared" si="33"/>
        <v>-1.7391304347826087E-2</v>
      </c>
      <c r="X174" s="22">
        <f t="shared" si="35"/>
        <v>55676.755152648482</v>
      </c>
      <c r="Y174" s="22">
        <f t="shared" si="36"/>
        <v>54708.46375868938</v>
      </c>
      <c r="Z174" s="22">
        <f t="shared" si="38"/>
        <v>-968.2913939591017</v>
      </c>
      <c r="AA174" s="8">
        <f t="shared" si="39"/>
        <v>-1.7391304347826046E-2</v>
      </c>
      <c r="AB174" s="22">
        <f t="shared" si="40"/>
        <v>10941692.751737876</v>
      </c>
      <c r="AC174" s="6">
        <v>414</v>
      </c>
      <c r="AD174" s="6">
        <v>1928</v>
      </c>
      <c r="AE174" s="6">
        <f t="shared" si="34"/>
        <v>88</v>
      </c>
      <c r="AF174" s="6" t="s">
        <v>46</v>
      </c>
    </row>
    <row r="175" spans="1:32" x14ac:dyDescent="0.2">
      <c r="A175">
        <v>12</v>
      </c>
      <c r="B175" s="6" t="s">
        <v>2153</v>
      </c>
      <c r="C175" s="6" t="s">
        <v>22</v>
      </c>
      <c r="D175" s="6" t="s">
        <v>23</v>
      </c>
      <c r="E175" s="6" t="s">
        <v>2767</v>
      </c>
      <c r="F175" s="6" t="s">
        <v>2772</v>
      </c>
      <c r="G175" s="6">
        <v>98</v>
      </c>
      <c r="H175" s="6">
        <v>115</v>
      </c>
      <c r="I175" s="7">
        <v>42436</v>
      </c>
      <c r="J175" s="7">
        <v>42451</v>
      </c>
      <c r="K175" s="7" t="s">
        <v>2535</v>
      </c>
      <c r="L175" s="17">
        <f t="shared" si="28"/>
        <v>245.99</v>
      </c>
      <c r="M175" s="20">
        <f t="shared" si="29"/>
        <v>0.96829139395910402</v>
      </c>
      <c r="N175" s="6" t="s">
        <v>180</v>
      </c>
      <c r="O175" s="6">
        <v>4790000</v>
      </c>
      <c r="P175" s="6">
        <v>4790000</v>
      </c>
      <c r="Q175" s="6">
        <f t="shared" si="30"/>
        <v>0</v>
      </c>
      <c r="R175" s="8">
        <f t="shared" si="31"/>
        <v>0</v>
      </c>
      <c r="S175" s="6"/>
      <c r="T175" s="9">
        <f t="shared" si="37"/>
        <v>48877.551020408166</v>
      </c>
      <c r="U175" s="6">
        <v>48878</v>
      </c>
      <c r="V175" s="9">
        <f t="shared" si="32"/>
        <v>0.44897959183435887</v>
      </c>
      <c r="W175" s="8">
        <f t="shared" si="33"/>
        <v>9.1858037577802022E-6</v>
      </c>
      <c r="X175" s="22">
        <f t="shared" si="35"/>
        <v>47327.712010858253</v>
      </c>
      <c r="Y175" s="22">
        <f t="shared" si="36"/>
        <v>47328.146753933084</v>
      </c>
      <c r="Z175" s="22">
        <f t="shared" si="38"/>
        <v>0.43474307483120356</v>
      </c>
      <c r="AA175" s="8">
        <f t="shared" si="39"/>
        <v>9.1858037576686954E-6</v>
      </c>
      <c r="AB175" s="22">
        <f t="shared" si="40"/>
        <v>4638158.381885442</v>
      </c>
      <c r="AC175" s="10">
        <v>1339</v>
      </c>
      <c r="AD175" s="6">
        <v>1897</v>
      </c>
      <c r="AE175" s="6">
        <f t="shared" si="34"/>
        <v>119</v>
      </c>
      <c r="AF175" s="6" t="s">
        <v>108</v>
      </c>
    </row>
    <row r="176" spans="1:32" x14ac:dyDescent="0.2">
      <c r="A176">
        <v>12</v>
      </c>
      <c r="B176" s="6" t="s">
        <v>291</v>
      </c>
      <c r="C176" s="6" t="s">
        <v>22</v>
      </c>
      <c r="D176" s="6" t="s">
        <v>23</v>
      </c>
      <c r="E176" s="6" t="s">
        <v>2767</v>
      </c>
      <c r="F176" s="6" t="s">
        <v>2772</v>
      </c>
      <c r="G176" s="6">
        <v>36</v>
      </c>
      <c r="H176" s="6">
        <v>42</v>
      </c>
      <c r="I176" s="7">
        <v>42440</v>
      </c>
      <c r="J176" s="7">
        <v>42451</v>
      </c>
      <c r="K176" s="7" t="s">
        <v>2535</v>
      </c>
      <c r="L176" s="17">
        <f t="shared" si="28"/>
        <v>245.99</v>
      </c>
      <c r="M176" s="20">
        <f t="shared" si="29"/>
        <v>0.96829139395910402</v>
      </c>
      <c r="N176" s="6" t="s">
        <v>24</v>
      </c>
      <c r="O176" s="6">
        <v>2500000</v>
      </c>
      <c r="P176" s="6">
        <v>3100000</v>
      </c>
      <c r="Q176" s="6">
        <f t="shared" si="30"/>
        <v>600000</v>
      </c>
      <c r="R176" s="8">
        <f t="shared" si="31"/>
        <v>0.24</v>
      </c>
      <c r="S176" s="6"/>
      <c r="T176" s="9">
        <f t="shared" si="37"/>
        <v>69444.444444444438</v>
      </c>
      <c r="U176" s="6">
        <v>86111</v>
      </c>
      <c r="V176" s="9">
        <f t="shared" si="32"/>
        <v>16666.555555555562</v>
      </c>
      <c r="W176" s="8">
        <f t="shared" si="33"/>
        <v>0.23999840000000011</v>
      </c>
      <c r="X176" s="22">
        <f t="shared" si="35"/>
        <v>67242.457913826656</v>
      </c>
      <c r="Y176" s="22">
        <f t="shared" si="36"/>
        <v>83380.540225212404</v>
      </c>
      <c r="Z176" s="22">
        <f t="shared" si="38"/>
        <v>16138.082311385748</v>
      </c>
      <c r="AA176" s="8">
        <f t="shared" si="39"/>
        <v>0.23999840000000019</v>
      </c>
      <c r="AB176" s="22">
        <f t="shared" si="40"/>
        <v>3001699.4481076468</v>
      </c>
      <c r="AC176" s="6">
        <v>693</v>
      </c>
      <c r="AD176" s="6">
        <v>1895</v>
      </c>
      <c r="AE176" s="6">
        <f t="shared" si="34"/>
        <v>121</v>
      </c>
      <c r="AF176" s="6" t="s">
        <v>292</v>
      </c>
    </row>
    <row r="177" spans="1:32" x14ac:dyDescent="0.2">
      <c r="A177">
        <v>12</v>
      </c>
      <c r="B177" s="6" t="s">
        <v>1275</v>
      </c>
      <c r="C177" s="6" t="s">
        <v>22</v>
      </c>
      <c r="D177" s="6" t="s">
        <v>23</v>
      </c>
      <c r="E177" s="6" t="s">
        <v>2767</v>
      </c>
      <c r="F177" s="6" t="s">
        <v>2772</v>
      </c>
      <c r="G177" s="6">
        <v>64</v>
      </c>
      <c r="H177" s="6">
        <v>70</v>
      </c>
      <c r="I177" s="7">
        <v>42433</v>
      </c>
      <c r="J177" s="7">
        <v>42452</v>
      </c>
      <c r="K177" s="7" t="s">
        <v>2535</v>
      </c>
      <c r="L177" s="17">
        <f t="shared" si="28"/>
        <v>245.99</v>
      </c>
      <c r="M177" s="20">
        <f t="shared" si="29"/>
        <v>0.96829139395910402</v>
      </c>
      <c r="N177" s="6" t="s">
        <v>107</v>
      </c>
      <c r="O177" s="6">
        <v>3950000</v>
      </c>
      <c r="P177" s="6">
        <v>4000000</v>
      </c>
      <c r="Q177" s="6">
        <f t="shared" si="30"/>
        <v>50000</v>
      </c>
      <c r="R177" s="8">
        <f t="shared" si="31"/>
        <v>1.2658227848101266E-2</v>
      </c>
      <c r="S177" s="6">
        <v>81621</v>
      </c>
      <c r="T177" s="9">
        <f t="shared" si="37"/>
        <v>62994.078125</v>
      </c>
      <c r="U177" s="6">
        <v>63775</v>
      </c>
      <c r="V177" s="9">
        <f t="shared" si="32"/>
        <v>780.921875</v>
      </c>
      <c r="W177" s="8">
        <f t="shared" si="33"/>
        <v>1.2396750587418808E-2</v>
      </c>
      <c r="X177" s="22">
        <f t="shared" si="35"/>
        <v>60996.623718824951</v>
      </c>
      <c r="Y177" s="22">
        <f t="shared" si="36"/>
        <v>61752.783649741861</v>
      </c>
      <c r="Z177" s="22">
        <f t="shared" si="38"/>
        <v>756.15993091691053</v>
      </c>
      <c r="AA177" s="8">
        <f t="shared" si="39"/>
        <v>1.2396750587418862E-2</v>
      </c>
      <c r="AB177" s="22">
        <f t="shared" si="40"/>
        <v>3952178.1535834791</v>
      </c>
      <c r="AC177" s="6">
        <v>528</v>
      </c>
      <c r="AD177" s="6">
        <v>1896</v>
      </c>
      <c r="AE177" s="6">
        <f t="shared" si="34"/>
        <v>120</v>
      </c>
      <c r="AF177" s="6" t="s">
        <v>37</v>
      </c>
    </row>
    <row r="178" spans="1:32" x14ac:dyDescent="0.2">
      <c r="A178">
        <v>13</v>
      </c>
      <c r="B178" s="6" t="s">
        <v>656</v>
      </c>
      <c r="C178" s="6" t="s">
        <v>22</v>
      </c>
      <c r="D178" s="6" t="s">
        <v>23</v>
      </c>
      <c r="E178" s="6" t="s">
        <v>2767</v>
      </c>
      <c r="F178" s="6" t="s">
        <v>2772</v>
      </c>
      <c r="G178" s="6">
        <v>48</v>
      </c>
      <c r="H178" s="6">
        <v>54</v>
      </c>
      <c r="I178" s="7">
        <v>42447</v>
      </c>
      <c r="J178" s="7">
        <v>42459</v>
      </c>
      <c r="K178" s="7" t="s">
        <v>2535</v>
      </c>
      <c r="L178" s="17">
        <f t="shared" si="28"/>
        <v>245.99</v>
      </c>
      <c r="M178" s="20">
        <f>$L$2/L178</f>
        <v>0.96829139395910402</v>
      </c>
      <c r="N178" s="6" t="s">
        <v>32</v>
      </c>
      <c r="O178" s="6">
        <v>3390000</v>
      </c>
      <c r="P178" s="6">
        <v>3450000</v>
      </c>
      <c r="Q178" s="6">
        <f t="shared" si="30"/>
        <v>60000</v>
      </c>
      <c r="R178" s="8">
        <f t="shared" si="31"/>
        <v>1.7699115044247787E-2</v>
      </c>
      <c r="S178" s="6">
        <v>87777</v>
      </c>
      <c r="T178" s="9">
        <f t="shared" si="37"/>
        <v>72453.6875</v>
      </c>
      <c r="U178" s="6">
        <v>73704</v>
      </c>
      <c r="V178" s="9">
        <f t="shared" si="32"/>
        <v>1250.3125</v>
      </c>
      <c r="W178" s="8">
        <f t="shared" si="33"/>
        <v>1.7256713124504532E-2</v>
      </c>
      <c r="X178" s="22">
        <f t="shared" si="35"/>
        <v>70156.282066852305</v>
      </c>
      <c r="Y178" s="22">
        <f t="shared" si="36"/>
        <v>71366.948900361807</v>
      </c>
      <c r="Z178" s="22">
        <f t="shared" si="38"/>
        <v>1210.6668335095019</v>
      </c>
      <c r="AA178" s="8">
        <f t="shared" si="39"/>
        <v>1.725671312450467E-2</v>
      </c>
      <c r="AB178" s="22">
        <f t="shared" si="40"/>
        <v>3425613.5472173668</v>
      </c>
      <c r="AC178" s="6">
        <v>631</v>
      </c>
      <c r="AD178" s="6">
        <v>1899</v>
      </c>
      <c r="AE178" s="6">
        <f t="shared" si="34"/>
        <v>117</v>
      </c>
      <c r="AF178" s="6" t="s">
        <v>37</v>
      </c>
    </row>
    <row r="179" spans="1:32" x14ac:dyDescent="0.2">
      <c r="A179">
        <v>14</v>
      </c>
      <c r="B179" s="6" t="s">
        <v>201</v>
      </c>
      <c r="C179" s="6" t="s">
        <v>22</v>
      </c>
      <c r="D179" s="6" t="s">
        <v>23</v>
      </c>
      <c r="E179" s="6" t="s">
        <v>2767</v>
      </c>
      <c r="F179" s="6" t="s">
        <v>2772</v>
      </c>
      <c r="G179" s="6">
        <v>32</v>
      </c>
      <c r="H179" s="6">
        <v>35</v>
      </c>
      <c r="I179" s="7">
        <v>42453</v>
      </c>
      <c r="J179" s="7">
        <v>42464</v>
      </c>
      <c r="K179" s="7" t="s">
        <v>2536</v>
      </c>
      <c r="L179" s="17">
        <f>IF(K179="Januar",238.19,IF(K179="Februar",240.59,IF(K179="Mars",245.99,IF(K179="April",250.79,IF(K179="Mai",256.52,IF(K179="Juni",259.83,IF(K179="Juli",265.66,IF(K179="August",272.21,IF(K179="September",275.91,IF(K179="Oktober",281.13,IF(K179="November",284.38,IF(K179="Desember",287.34,0))))))))))))</f>
        <v>250.79</v>
      </c>
      <c r="M179" s="20">
        <f>$L$2/L179</f>
        <v>0.9497587623110969</v>
      </c>
      <c r="N179" s="6" t="s">
        <v>24</v>
      </c>
      <c r="O179" s="6">
        <v>2750000</v>
      </c>
      <c r="P179" s="6">
        <v>3000000</v>
      </c>
      <c r="Q179" s="6">
        <f t="shared" si="30"/>
        <v>250000</v>
      </c>
      <c r="R179" s="8">
        <f t="shared" si="31"/>
        <v>9.0909090909090912E-2</v>
      </c>
      <c r="S179" s="6">
        <v>62322</v>
      </c>
      <c r="T179" s="9">
        <f t="shared" si="37"/>
        <v>87885.0625</v>
      </c>
      <c r="U179" s="6">
        <v>95698</v>
      </c>
      <c r="V179" s="9">
        <f t="shared" si="32"/>
        <v>7812.9375</v>
      </c>
      <c r="W179" s="8">
        <f t="shared" si="33"/>
        <v>8.8899493016802486E-2</v>
      </c>
      <c r="X179" s="22">
        <f t="shared" si="35"/>
        <v>83469.608185633391</v>
      </c>
      <c r="Y179" s="22">
        <f t="shared" si="36"/>
        <v>90890.014035647357</v>
      </c>
      <c r="Z179" s="22">
        <f t="shared" si="38"/>
        <v>7420.4058500139654</v>
      </c>
      <c r="AA179" s="8">
        <f t="shared" si="39"/>
        <v>8.8899493016802611E-2</v>
      </c>
      <c r="AB179" s="22">
        <f t="shared" si="40"/>
        <v>2908480.4491407154</v>
      </c>
      <c r="AC179" s="6">
        <v>637</v>
      </c>
      <c r="AD179" s="6">
        <v>1975</v>
      </c>
      <c r="AE179" s="6">
        <f t="shared" si="34"/>
        <v>41</v>
      </c>
      <c r="AF179" s="6" t="s">
        <v>37</v>
      </c>
    </row>
    <row r="180" spans="1:32" x14ac:dyDescent="0.2">
      <c r="A180">
        <v>14</v>
      </c>
      <c r="B180" s="6" t="s">
        <v>1652</v>
      </c>
      <c r="C180" s="6" t="s">
        <v>22</v>
      </c>
      <c r="D180" s="6" t="s">
        <v>23</v>
      </c>
      <c r="E180" s="6" t="s">
        <v>2767</v>
      </c>
      <c r="F180" s="6" t="s">
        <v>2772</v>
      </c>
      <c r="G180" s="6">
        <v>74</v>
      </c>
      <c r="H180" s="6">
        <v>83</v>
      </c>
      <c r="I180" s="7">
        <v>42452</v>
      </c>
      <c r="J180" s="7">
        <v>42464</v>
      </c>
      <c r="K180" s="7" t="s">
        <v>2536</v>
      </c>
      <c r="L180" s="17">
        <f t="shared" ref="L180:L241" si="41">IF(K180="Januar",238.19,IF(K180="Februar",240.59,IF(K180="Mars",245.99,IF(K180="April",250.79,IF(K180="Mai",256.52,IF(K180="Juni",259.83,IF(K180="Juli",265.66,IF(K180="August",272.21,IF(K180="September",275.91,IF(K180="Oktober",281.13,IF(K180="November",284.38,IF(K180="Desember",287.34,0))))))))))))</f>
        <v>250.79</v>
      </c>
      <c r="M180" s="20">
        <f t="shared" ref="M180:M241" si="42">$L$2/L180</f>
        <v>0.9497587623110969</v>
      </c>
      <c r="N180" s="6" t="s">
        <v>32</v>
      </c>
      <c r="O180" s="6">
        <v>4700000</v>
      </c>
      <c r="P180" s="6">
        <v>4700000</v>
      </c>
      <c r="Q180" s="6">
        <f t="shared" si="30"/>
        <v>0</v>
      </c>
      <c r="R180" s="8">
        <f t="shared" si="31"/>
        <v>0</v>
      </c>
      <c r="S180" s="6"/>
      <c r="T180" s="9">
        <f t="shared" si="37"/>
        <v>63513.513513513513</v>
      </c>
      <c r="U180" s="6">
        <v>63514</v>
      </c>
      <c r="V180" s="9">
        <f t="shared" si="32"/>
        <v>0.48648648648668313</v>
      </c>
      <c r="W180" s="8">
        <f t="shared" si="33"/>
        <v>7.659574468088202E-6</v>
      </c>
      <c r="X180" s="22">
        <f t="shared" si="35"/>
        <v>60322.515984623722</v>
      </c>
      <c r="Y180" s="22">
        <f t="shared" si="36"/>
        <v>60322.978029427009</v>
      </c>
      <c r="Z180" s="22">
        <f t="shared" si="38"/>
        <v>0.46204480328742648</v>
      </c>
      <c r="AA180" s="8">
        <f t="shared" si="39"/>
        <v>7.6595744681008042E-6</v>
      </c>
      <c r="AB180" s="22">
        <f t="shared" si="40"/>
        <v>4463900.3741775984</v>
      </c>
      <c r="AC180" s="10">
        <v>1420</v>
      </c>
      <c r="AD180" s="6">
        <v>1901</v>
      </c>
      <c r="AE180" s="6">
        <f t="shared" si="34"/>
        <v>115</v>
      </c>
      <c r="AF180" s="6" t="s">
        <v>37</v>
      </c>
    </row>
    <row r="181" spans="1:32" x14ac:dyDescent="0.2">
      <c r="A181">
        <v>14</v>
      </c>
      <c r="B181" s="6" t="s">
        <v>76</v>
      </c>
      <c r="C181" s="6" t="s">
        <v>22</v>
      </c>
      <c r="D181" s="6" t="s">
        <v>23</v>
      </c>
      <c r="E181" s="6" t="s">
        <v>2767</v>
      </c>
      <c r="F181" s="6" t="s">
        <v>2772</v>
      </c>
      <c r="G181" s="6">
        <v>24</v>
      </c>
      <c r="H181" s="6">
        <v>27</v>
      </c>
      <c r="I181" s="7">
        <v>42451</v>
      </c>
      <c r="J181" s="7">
        <v>42464</v>
      </c>
      <c r="K181" s="7" t="s">
        <v>2536</v>
      </c>
      <c r="L181" s="17">
        <f t="shared" si="41"/>
        <v>250.79</v>
      </c>
      <c r="M181" s="20">
        <f t="shared" si="42"/>
        <v>0.9497587623110969</v>
      </c>
      <c r="N181" s="6" t="s">
        <v>57</v>
      </c>
      <c r="O181" s="6">
        <v>2150000</v>
      </c>
      <c r="P181" s="6">
        <v>2420000</v>
      </c>
      <c r="Q181" s="6">
        <f t="shared" si="30"/>
        <v>270000</v>
      </c>
      <c r="R181" s="8">
        <f t="shared" si="31"/>
        <v>0.12558139534883722</v>
      </c>
      <c r="S181" s="6">
        <v>1192</v>
      </c>
      <c r="T181" s="9">
        <f t="shared" si="37"/>
        <v>89633</v>
      </c>
      <c r="U181" s="6">
        <v>100883</v>
      </c>
      <c r="V181" s="9">
        <f t="shared" si="32"/>
        <v>11250</v>
      </c>
      <c r="W181" s="8">
        <f t="shared" si="33"/>
        <v>0.12551180926667632</v>
      </c>
      <c r="X181" s="22">
        <f t="shared" si="35"/>
        <v>85129.727142230549</v>
      </c>
      <c r="Y181" s="22">
        <f t="shared" si="36"/>
        <v>95814.513218230393</v>
      </c>
      <c r="Z181" s="22">
        <f t="shared" si="38"/>
        <v>10684.786075999844</v>
      </c>
      <c r="AA181" s="8">
        <f t="shared" si="39"/>
        <v>0.12551180926667638</v>
      </c>
      <c r="AB181" s="22">
        <f t="shared" si="40"/>
        <v>2299548.3172375294</v>
      </c>
      <c r="AC181" s="6">
        <v>612</v>
      </c>
      <c r="AD181" s="6">
        <v>1880</v>
      </c>
      <c r="AE181" s="6">
        <f t="shared" si="34"/>
        <v>136</v>
      </c>
      <c r="AF181" s="6" t="s">
        <v>46</v>
      </c>
    </row>
    <row r="182" spans="1:32" x14ac:dyDescent="0.2">
      <c r="A182">
        <v>14</v>
      </c>
      <c r="B182" s="6" t="s">
        <v>1375</v>
      </c>
      <c r="C182" s="6" t="s">
        <v>22</v>
      </c>
      <c r="D182" s="6" t="s">
        <v>23</v>
      </c>
      <c r="E182" s="6" t="s">
        <v>2767</v>
      </c>
      <c r="F182" s="6" t="s">
        <v>2772</v>
      </c>
      <c r="G182" s="6">
        <v>73</v>
      </c>
      <c r="H182" s="6">
        <v>83</v>
      </c>
      <c r="I182" s="7">
        <v>42454</v>
      </c>
      <c r="J182" s="7">
        <v>42465</v>
      </c>
      <c r="K182" s="7" t="s">
        <v>2536</v>
      </c>
      <c r="L182" s="17">
        <f t="shared" si="41"/>
        <v>250.79</v>
      </c>
      <c r="M182" s="20">
        <f t="shared" si="42"/>
        <v>0.9497587623110969</v>
      </c>
      <c r="N182" s="6" t="s">
        <v>24</v>
      </c>
      <c r="O182" s="6">
        <v>4500000</v>
      </c>
      <c r="P182" s="6">
        <v>4500000</v>
      </c>
      <c r="Q182" s="6">
        <f t="shared" si="30"/>
        <v>0</v>
      </c>
      <c r="R182" s="8">
        <f t="shared" si="31"/>
        <v>0</v>
      </c>
      <c r="S182" s="6"/>
      <c r="T182" s="9">
        <f t="shared" si="37"/>
        <v>61643.835616438359</v>
      </c>
      <c r="U182" s="6">
        <v>61644</v>
      </c>
      <c r="V182" s="9">
        <f t="shared" si="32"/>
        <v>0.16438356164144352</v>
      </c>
      <c r="W182" s="8">
        <f t="shared" si="33"/>
        <v>2.6666666666278613E-6</v>
      </c>
      <c r="X182" s="22">
        <f t="shared" si="35"/>
        <v>58546.773019177206</v>
      </c>
      <c r="Y182" s="22">
        <f t="shared" si="36"/>
        <v>58546.929143905254</v>
      </c>
      <c r="Z182" s="22">
        <f t="shared" si="38"/>
        <v>0.15612472804787103</v>
      </c>
      <c r="AA182" s="8">
        <f t="shared" si="39"/>
        <v>2.6666666666108448E-6</v>
      </c>
      <c r="AB182" s="22">
        <f t="shared" si="40"/>
        <v>4273925.8275050838</v>
      </c>
      <c r="AC182" s="6">
        <v>401</v>
      </c>
      <c r="AD182" s="6">
        <v>2002</v>
      </c>
      <c r="AE182" s="6">
        <f t="shared" si="34"/>
        <v>14</v>
      </c>
      <c r="AF182" s="6" t="s">
        <v>67</v>
      </c>
    </row>
    <row r="183" spans="1:32" x14ac:dyDescent="0.2">
      <c r="A183">
        <v>14</v>
      </c>
      <c r="B183" s="6" t="s">
        <v>1080</v>
      </c>
      <c r="C183" s="6" t="s">
        <v>22</v>
      </c>
      <c r="D183" s="6" t="s">
        <v>23</v>
      </c>
      <c r="E183" s="6" t="s">
        <v>2767</v>
      </c>
      <c r="F183" s="6" t="s">
        <v>2772</v>
      </c>
      <c r="G183" s="6">
        <v>58</v>
      </c>
      <c r="H183" s="6">
        <v>67</v>
      </c>
      <c r="I183" s="7">
        <v>42452</v>
      </c>
      <c r="J183" s="7">
        <v>42465</v>
      </c>
      <c r="K183" s="7" t="s">
        <v>2536</v>
      </c>
      <c r="L183" s="17">
        <f t="shared" si="41"/>
        <v>250.79</v>
      </c>
      <c r="M183" s="20">
        <f t="shared" si="42"/>
        <v>0.9497587623110969</v>
      </c>
      <c r="N183" s="6" t="s">
        <v>57</v>
      </c>
      <c r="O183" s="6">
        <v>4100000</v>
      </c>
      <c r="P183" s="6">
        <v>4450000</v>
      </c>
      <c r="Q183" s="6">
        <f t="shared" si="30"/>
        <v>350000</v>
      </c>
      <c r="R183" s="8">
        <f t="shared" si="31"/>
        <v>8.5365853658536592E-2</v>
      </c>
      <c r="S183" s="6">
        <v>1014</v>
      </c>
      <c r="T183" s="9">
        <f t="shared" si="37"/>
        <v>70707.137931034478</v>
      </c>
      <c r="U183" s="6">
        <v>76742</v>
      </c>
      <c r="V183" s="9">
        <f t="shared" si="32"/>
        <v>6034.8620689655218</v>
      </c>
      <c r="W183" s="8">
        <f t="shared" si="33"/>
        <v>8.5350110972554669E-2</v>
      </c>
      <c r="X183" s="22">
        <f t="shared" si="35"/>
        <v>67154.723807939314</v>
      </c>
      <c r="Y183" s="22">
        <f t="shared" si="36"/>
        <v>72886.386937278192</v>
      </c>
      <c r="Z183" s="22">
        <f t="shared" si="38"/>
        <v>5731.6631293388782</v>
      </c>
      <c r="AA183" s="8">
        <f t="shared" si="39"/>
        <v>8.5350110972554655E-2</v>
      </c>
      <c r="AB183" s="22">
        <f t="shared" si="40"/>
        <v>4227410.4423621353</v>
      </c>
      <c r="AC183" s="10">
        <v>5342</v>
      </c>
      <c r="AD183" s="6">
        <v>1990</v>
      </c>
      <c r="AE183" s="6">
        <f t="shared" si="34"/>
        <v>26</v>
      </c>
      <c r="AF183" s="6" t="s">
        <v>213</v>
      </c>
    </row>
    <row r="184" spans="1:32" x14ac:dyDescent="0.2">
      <c r="A184">
        <v>14</v>
      </c>
      <c r="B184" s="6" t="s">
        <v>71</v>
      </c>
      <c r="C184" s="6" t="s">
        <v>22</v>
      </c>
      <c r="D184" s="6" t="s">
        <v>23</v>
      </c>
      <c r="E184" s="6" t="s">
        <v>2767</v>
      </c>
      <c r="F184" s="6" t="s">
        <v>2772</v>
      </c>
      <c r="G184" s="6">
        <v>23</v>
      </c>
      <c r="H184" s="6"/>
      <c r="I184" s="7">
        <v>42452</v>
      </c>
      <c r="J184" s="7">
        <v>42465</v>
      </c>
      <c r="K184" s="7" t="s">
        <v>2536</v>
      </c>
      <c r="L184" s="17">
        <f t="shared" si="41"/>
        <v>250.79</v>
      </c>
      <c r="M184" s="20">
        <f t="shared" si="42"/>
        <v>0.9497587623110969</v>
      </c>
      <c r="N184" s="6" t="s">
        <v>57</v>
      </c>
      <c r="O184" s="6">
        <v>1950000</v>
      </c>
      <c r="P184" s="6">
        <v>2180000</v>
      </c>
      <c r="Q184" s="6">
        <f t="shared" si="30"/>
        <v>230000</v>
      </c>
      <c r="R184" s="8">
        <f t="shared" si="31"/>
        <v>0.11794871794871795</v>
      </c>
      <c r="S184" s="6">
        <v>21566</v>
      </c>
      <c r="T184" s="9">
        <f t="shared" si="37"/>
        <v>85720.260869565216</v>
      </c>
      <c r="U184" s="6">
        <v>95720</v>
      </c>
      <c r="V184" s="9">
        <f t="shared" si="32"/>
        <v>9999.7391304347839</v>
      </c>
      <c r="W184" s="8">
        <f t="shared" si="33"/>
        <v>0.11665549111721343</v>
      </c>
      <c r="X184" s="22">
        <f t="shared" si="35"/>
        <v>81413.568868462607</v>
      </c>
      <c r="Y184" s="22">
        <f t="shared" si="36"/>
        <v>90910.908728418202</v>
      </c>
      <c r="Z184" s="22">
        <f t="shared" si="38"/>
        <v>9497.3398599555949</v>
      </c>
      <c r="AA184" s="8">
        <f t="shared" si="39"/>
        <v>0.11665549111721357</v>
      </c>
      <c r="AB184" s="22">
        <f t="shared" si="40"/>
        <v>2090950.9007536187</v>
      </c>
      <c r="AC184" s="6">
        <v>373</v>
      </c>
      <c r="AD184" s="6">
        <v>1937</v>
      </c>
      <c r="AE184" s="6">
        <f t="shared" si="34"/>
        <v>79</v>
      </c>
      <c r="AF184" s="6" t="s">
        <v>37</v>
      </c>
    </row>
    <row r="185" spans="1:32" x14ac:dyDescent="0.2">
      <c r="A185">
        <v>14</v>
      </c>
      <c r="B185" s="6" t="s">
        <v>1348</v>
      </c>
      <c r="C185" s="6" t="s">
        <v>22</v>
      </c>
      <c r="D185" s="6" t="s">
        <v>23</v>
      </c>
      <c r="E185" s="6" t="s">
        <v>2767</v>
      </c>
      <c r="F185" s="6" t="s">
        <v>2772</v>
      </c>
      <c r="G185" s="6">
        <v>66</v>
      </c>
      <c r="H185" s="6">
        <v>74</v>
      </c>
      <c r="I185" s="7">
        <v>42453</v>
      </c>
      <c r="J185" s="7">
        <v>42465</v>
      </c>
      <c r="K185" s="7" t="s">
        <v>2536</v>
      </c>
      <c r="L185" s="17">
        <f t="shared" si="41"/>
        <v>250.79</v>
      </c>
      <c r="M185" s="20">
        <f t="shared" si="42"/>
        <v>0.9497587623110969</v>
      </c>
      <c r="N185" s="6" t="s">
        <v>32</v>
      </c>
      <c r="O185" s="6">
        <v>4900000</v>
      </c>
      <c r="P185" s="6">
        <v>6000000</v>
      </c>
      <c r="Q185" s="6">
        <f t="shared" si="30"/>
        <v>1100000</v>
      </c>
      <c r="R185" s="8">
        <f t="shared" si="31"/>
        <v>0.22448979591836735</v>
      </c>
      <c r="S185" s="6">
        <v>76063</v>
      </c>
      <c r="T185" s="9">
        <f t="shared" si="37"/>
        <v>75394.893939393936</v>
      </c>
      <c r="U185" s="6">
        <v>92062</v>
      </c>
      <c r="V185" s="9">
        <f t="shared" si="32"/>
        <v>16667.106060606064</v>
      </c>
      <c r="W185" s="8">
        <f t="shared" si="33"/>
        <v>0.22106412237947956</v>
      </c>
      <c r="X185" s="22">
        <f t="shared" si="35"/>
        <v>71606.961152455202</v>
      </c>
      <c r="Y185" s="22">
        <f t="shared" si="36"/>
        <v>87436.691175884203</v>
      </c>
      <c r="Z185" s="22">
        <f t="shared" si="38"/>
        <v>15829.730023429001</v>
      </c>
      <c r="AA185" s="8">
        <f t="shared" si="39"/>
        <v>0.22106412237947964</v>
      </c>
      <c r="AB185" s="22">
        <f t="shared" si="40"/>
        <v>5770821.6176083572</v>
      </c>
      <c r="AC185" s="10">
        <v>6530</v>
      </c>
      <c r="AD185" s="6">
        <v>1929</v>
      </c>
      <c r="AE185" s="6">
        <f t="shared" si="34"/>
        <v>87</v>
      </c>
      <c r="AF185" s="6" t="s">
        <v>37</v>
      </c>
    </row>
    <row r="186" spans="1:32" x14ac:dyDescent="0.2">
      <c r="A186">
        <v>14</v>
      </c>
      <c r="B186" s="6" t="s">
        <v>1432</v>
      </c>
      <c r="C186" s="6" t="s">
        <v>22</v>
      </c>
      <c r="D186" s="6" t="s">
        <v>23</v>
      </c>
      <c r="E186" s="6" t="s">
        <v>2767</v>
      </c>
      <c r="F186" s="6" t="s">
        <v>2772</v>
      </c>
      <c r="G186" s="6">
        <v>68</v>
      </c>
      <c r="H186" s="6">
        <v>71</v>
      </c>
      <c r="I186" s="7">
        <v>42454</v>
      </c>
      <c r="J186" s="7">
        <v>42465</v>
      </c>
      <c r="K186" s="7" t="s">
        <v>2536</v>
      </c>
      <c r="L186" s="17">
        <f t="shared" si="41"/>
        <v>250.79</v>
      </c>
      <c r="M186" s="20">
        <f t="shared" si="42"/>
        <v>0.9497587623110969</v>
      </c>
      <c r="N186" s="6" t="s">
        <v>24</v>
      </c>
      <c r="O186" s="6">
        <v>4500000</v>
      </c>
      <c r="P186" s="6">
        <v>5150000</v>
      </c>
      <c r="Q186" s="6">
        <f t="shared" si="30"/>
        <v>650000</v>
      </c>
      <c r="R186" s="8">
        <f t="shared" si="31"/>
        <v>0.14444444444444443</v>
      </c>
      <c r="S186" s="6">
        <v>75242</v>
      </c>
      <c r="T186" s="9">
        <f t="shared" si="37"/>
        <v>67282.970588235301</v>
      </c>
      <c r="U186" s="6">
        <v>76842</v>
      </c>
      <c r="V186" s="9">
        <f t="shared" si="32"/>
        <v>9559.029411764699</v>
      </c>
      <c r="W186" s="8">
        <f t="shared" si="33"/>
        <v>0.14207204777364771</v>
      </c>
      <c r="X186" s="22">
        <f t="shared" si="35"/>
        <v>63902.590870496293</v>
      </c>
      <c r="Y186" s="22">
        <f t="shared" si="36"/>
        <v>72981.362813509302</v>
      </c>
      <c r="Z186" s="22">
        <f t="shared" si="38"/>
        <v>9078.7719430130091</v>
      </c>
      <c r="AA186" s="8">
        <f t="shared" si="39"/>
        <v>0.14207204777364765</v>
      </c>
      <c r="AB186" s="22">
        <f t="shared" si="40"/>
        <v>4962732.6713186326</v>
      </c>
      <c r="AC186" s="6">
        <v>886</v>
      </c>
      <c r="AD186" s="6">
        <v>1907</v>
      </c>
      <c r="AE186" s="6">
        <f t="shared" si="34"/>
        <v>109</v>
      </c>
      <c r="AF186" s="6" t="s">
        <v>102</v>
      </c>
    </row>
    <row r="187" spans="1:32" x14ac:dyDescent="0.2">
      <c r="A187">
        <v>14</v>
      </c>
      <c r="B187" s="6" t="s">
        <v>427</v>
      </c>
      <c r="C187" s="6" t="s">
        <v>22</v>
      </c>
      <c r="D187" s="6" t="s">
        <v>23</v>
      </c>
      <c r="E187" s="6" t="s">
        <v>2767</v>
      </c>
      <c r="F187" s="6" t="s">
        <v>2772</v>
      </c>
      <c r="G187" s="6">
        <v>71</v>
      </c>
      <c r="H187" s="6">
        <v>78</v>
      </c>
      <c r="I187" s="7">
        <v>42453</v>
      </c>
      <c r="J187" s="7">
        <v>42465</v>
      </c>
      <c r="K187" s="7" t="s">
        <v>2536</v>
      </c>
      <c r="L187" s="17">
        <f t="shared" si="41"/>
        <v>250.79</v>
      </c>
      <c r="M187" s="20">
        <f t="shared" si="42"/>
        <v>0.9497587623110969</v>
      </c>
      <c r="N187" s="6" t="s">
        <v>32</v>
      </c>
      <c r="O187" s="6">
        <v>4550000</v>
      </c>
      <c r="P187" s="6">
        <v>4850000</v>
      </c>
      <c r="Q187" s="6">
        <f t="shared" si="30"/>
        <v>300000</v>
      </c>
      <c r="R187" s="8">
        <f t="shared" si="31"/>
        <v>6.5934065934065936E-2</v>
      </c>
      <c r="S187" s="6">
        <v>62740</v>
      </c>
      <c r="T187" s="9">
        <f t="shared" si="37"/>
        <v>64968.169014084509</v>
      </c>
      <c r="U187" s="6">
        <v>69194</v>
      </c>
      <c r="V187" s="9">
        <f t="shared" si="32"/>
        <v>4225.8309859154906</v>
      </c>
      <c r="W187" s="8">
        <f t="shared" si="33"/>
        <v>6.5044637243807324E-2</v>
      </c>
      <c r="X187" s="22">
        <f t="shared" si="35"/>
        <v>61704.087792435057</v>
      </c>
      <c r="Y187" s="22">
        <f t="shared" si="36"/>
        <v>65717.607799354038</v>
      </c>
      <c r="Z187" s="22">
        <f t="shared" si="38"/>
        <v>4013.5200069189814</v>
      </c>
      <c r="AA187" s="8">
        <f t="shared" si="39"/>
        <v>6.5044637243807379E-2</v>
      </c>
      <c r="AB187" s="22">
        <f t="shared" si="40"/>
        <v>4665950.1537541365</v>
      </c>
      <c r="AC187" s="6">
        <v>853</v>
      </c>
      <c r="AD187" s="6">
        <v>1905</v>
      </c>
      <c r="AE187" s="6">
        <f t="shared" si="34"/>
        <v>111</v>
      </c>
      <c r="AF187" s="6" t="s">
        <v>422</v>
      </c>
    </row>
    <row r="188" spans="1:32" x14ac:dyDescent="0.2">
      <c r="A188">
        <v>14</v>
      </c>
      <c r="B188" s="6" t="s">
        <v>2282</v>
      </c>
      <c r="C188" s="6" t="s">
        <v>22</v>
      </c>
      <c r="D188" s="6" t="s">
        <v>23</v>
      </c>
      <c r="E188" s="6" t="s">
        <v>2767</v>
      </c>
      <c r="F188" s="6" t="s">
        <v>2772</v>
      </c>
      <c r="G188" s="6">
        <v>109</v>
      </c>
      <c r="H188" s="6">
        <v>122</v>
      </c>
      <c r="I188" s="7">
        <v>42455</v>
      </c>
      <c r="J188" s="7">
        <v>42465</v>
      </c>
      <c r="K188" s="7" t="s">
        <v>2536</v>
      </c>
      <c r="L188" s="17">
        <f t="shared" si="41"/>
        <v>250.79</v>
      </c>
      <c r="M188" s="20">
        <f t="shared" si="42"/>
        <v>0.9497587623110969</v>
      </c>
      <c r="N188" s="6" t="s">
        <v>36</v>
      </c>
      <c r="O188" s="6">
        <v>7290000</v>
      </c>
      <c r="P188" s="6">
        <v>8100000</v>
      </c>
      <c r="Q188" s="6">
        <f t="shared" si="30"/>
        <v>810000</v>
      </c>
      <c r="R188" s="8">
        <f t="shared" si="31"/>
        <v>0.1111111111111111</v>
      </c>
      <c r="S188" s="6"/>
      <c r="T188" s="9">
        <f t="shared" si="37"/>
        <v>66880.733944954132</v>
      </c>
      <c r="U188" s="6">
        <v>74312</v>
      </c>
      <c r="V188" s="9">
        <f t="shared" si="32"/>
        <v>7431.2660550458677</v>
      </c>
      <c r="W188" s="8">
        <f t="shared" si="33"/>
        <v>0.11111220850480104</v>
      </c>
      <c r="X188" s="22">
        <f t="shared" si="35"/>
        <v>63520.563094017401</v>
      </c>
      <c r="Y188" s="22">
        <f t="shared" si="36"/>
        <v>70578.473144862233</v>
      </c>
      <c r="Z188" s="22">
        <f t="shared" si="38"/>
        <v>7057.9100508448319</v>
      </c>
      <c r="AA188" s="8">
        <f t="shared" si="39"/>
        <v>0.11111220850480105</v>
      </c>
      <c r="AB188" s="22">
        <f t="shared" si="40"/>
        <v>7693053.5727899838</v>
      </c>
      <c r="AC188" s="6">
        <v>622</v>
      </c>
      <c r="AD188" s="6">
        <v>1898</v>
      </c>
      <c r="AE188" s="6">
        <f t="shared" si="34"/>
        <v>118</v>
      </c>
      <c r="AF188" s="6" t="s">
        <v>90</v>
      </c>
    </row>
    <row r="189" spans="1:32" x14ac:dyDescent="0.2">
      <c r="A189">
        <v>14</v>
      </c>
      <c r="B189" s="6" t="s">
        <v>2495</v>
      </c>
      <c r="C189" s="6" t="s">
        <v>22</v>
      </c>
      <c r="D189" s="6" t="s">
        <v>23</v>
      </c>
      <c r="E189" s="6" t="s">
        <v>2767</v>
      </c>
      <c r="F189" s="6" t="s">
        <v>2772</v>
      </c>
      <c r="G189" s="6">
        <v>163</v>
      </c>
      <c r="H189" s="6">
        <v>180</v>
      </c>
      <c r="I189" s="7">
        <v>42455</v>
      </c>
      <c r="J189" s="7">
        <v>42465</v>
      </c>
      <c r="K189" s="7" t="s">
        <v>2536</v>
      </c>
      <c r="L189" s="17">
        <f t="shared" si="41"/>
        <v>250.79</v>
      </c>
      <c r="M189" s="20">
        <f t="shared" si="42"/>
        <v>0.9497587623110969</v>
      </c>
      <c r="N189" s="6" t="s">
        <v>36</v>
      </c>
      <c r="O189" s="6">
        <v>9700000</v>
      </c>
      <c r="P189" s="6">
        <v>9450000</v>
      </c>
      <c r="Q189" s="6">
        <f t="shared" si="30"/>
        <v>-250000</v>
      </c>
      <c r="R189" s="8">
        <f t="shared" si="31"/>
        <v>-2.5773195876288658E-2</v>
      </c>
      <c r="S189" s="6">
        <v>132180</v>
      </c>
      <c r="T189" s="9">
        <f t="shared" si="37"/>
        <v>60320.122699386506</v>
      </c>
      <c r="U189" s="6">
        <v>58786</v>
      </c>
      <c r="V189" s="9">
        <f t="shared" si="32"/>
        <v>-1534.1226993865057</v>
      </c>
      <c r="W189" s="8">
        <f t="shared" si="33"/>
        <v>-2.5433016889438602E-2</v>
      </c>
      <c r="X189" s="22">
        <f t="shared" si="35"/>
        <v>57289.565077422827</v>
      </c>
      <c r="Y189" s="22">
        <f t="shared" si="36"/>
        <v>55832.518601220145</v>
      </c>
      <c r="Z189" s="22">
        <f t="shared" si="38"/>
        <v>-1457.0464762026822</v>
      </c>
      <c r="AA189" s="8">
        <f t="shared" si="39"/>
        <v>-2.5433016889438526E-2</v>
      </c>
      <c r="AB189" s="22">
        <f t="shared" si="40"/>
        <v>9100700.5319988839</v>
      </c>
      <c r="AC189" s="10">
        <v>1266</v>
      </c>
      <c r="AD189" s="6">
        <v>1897</v>
      </c>
      <c r="AE189" s="6">
        <f t="shared" si="34"/>
        <v>119</v>
      </c>
      <c r="AF189" s="6" t="s">
        <v>90</v>
      </c>
    </row>
    <row r="190" spans="1:32" x14ac:dyDescent="0.2">
      <c r="A190">
        <v>14</v>
      </c>
      <c r="B190" s="6" t="s">
        <v>2115</v>
      </c>
      <c r="C190" s="6" t="s">
        <v>22</v>
      </c>
      <c r="D190" s="6" t="s">
        <v>23</v>
      </c>
      <c r="E190" s="6" t="s">
        <v>2767</v>
      </c>
      <c r="F190" s="6" t="s">
        <v>2772</v>
      </c>
      <c r="G190" s="6">
        <v>95</v>
      </c>
      <c r="H190" s="6">
        <v>106</v>
      </c>
      <c r="I190" s="7">
        <v>42453</v>
      </c>
      <c r="J190" s="7">
        <v>42465</v>
      </c>
      <c r="K190" s="7" t="s">
        <v>2536</v>
      </c>
      <c r="L190" s="17">
        <f t="shared" si="41"/>
        <v>250.79</v>
      </c>
      <c r="M190" s="20">
        <f t="shared" si="42"/>
        <v>0.9497587623110969</v>
      </c>
      <c r="N190" s="6" t="s">
        <v>32</v>
      </c>
      <c r="O190" s="6">
        <v>6400000</v>
      </c>
      <c r="P190" s="6">
        <v>6425000</v>
      </c>
      <c r="Q190" s="6">
        <f t="shared" si="30"/>
        <v>25000</v>
      </c>
      <c r="R190" s="8">
        <f t="shared" si="31"/>
        <v>3.90625E-3</v>
      </c>
      <c r="S190" s="6"/>
      <c r="T190" s="9">
        <f t="shared" si="37"/>
        <v>67368.421052631573</v>
      </c>
      <c r="U190" s="6">
        <v>67632</v>
      </c>
      <c r="V190" s="9">
        <f t="shared" si="32"/>
        <v>263.57894736842718</v>
      </c>
      <c r="W190" s="8">
        <f t="shared" si="33"/>
        <v>3.9125000000000913E-3</v>
      </c>
      <c r="X190" s="22">
        <f t="shared" si="35"/>
        <v>63983.748197800203</v>
      </c>
      <c r="Y190" s="22">
        <f t="shared" si="36"/>
        <v>64234.084612624109</v>
      </c>
      <c r="Z190" s="22">
        <f t="shared" si="38"/>
        <v>250.33641482390522</v>
      </c>
      <c r="AA190" s="8">
        <f t="shared" si="39"/>
        <v>3.9125000000001867E-3</v>
      </c>
      <c r="AB190" s="22">
        <f t="shared" si="40"/>
        <v>6102238.0381992906</v>
      </c>
      <c r="AC190" s="6">
        <v>556</v>
      </c>
      <c r="AD190" s="6">
        <v>1896</v>
      </c>
      <c r="AE190" s="6">
        <f t="shared" si="34"/>
        <v>120</v>
      </c>
      <c r="AF190" s="6" t="s">
        <v>37</v>
      </c>
    </row>
    <row r="191" spans="1:32" x14ac:dyDescent="0.2">
      <c r="A191">
        <v>14</v>
      </c>
      <c r="B191" s="6" t="s">
        <v>2415</v>
      </c>
      <c r="C191" s="6" t="s">
        <v>22</v>
      </c>
      <c r="D191" s="6" t="s">
        <v>23</v>
      </c>
      <c r="E191" s="6" t="s">
        <v>2767</v>
      </c>
      <c r="F191" s="6" t="s">
        <v>2772</v>
      </c>
      <c r="G191" s="6">
        <v>130</v>
      </c>
      <c r="H191" s="6">
        <v>146</v>
      </c>
      <c r="I191" s="7">
        <v>42455</v>
      </c>
      <c r="J191" s="7">
        <v>42465</v>
      </c>
      <c r="K191" s="7" t="s">
        <v>2536</v>
      </c>
      <c r="L191" s="17">
        <f t="shared" si="41"/>
        <v>250.79</v>
      </c>
      <c r="M191" s="20">
        <f t="shared" si="42"/>
        <v>0.9497587623110969</v>
      </c>
      <c r="N191" s="6" t="s">
        <v>36</v>
      </c>
      <c r="O191" s="6">
        <v>8300000</v>
      </c>
      <c r="P191" s="6">
        <v>9000000</v>
      </c>
      <c r="Q191" s="6">
        <f t="shared" si="30"/>
        <v>700000</v>
      </c>
      <c r="R191" s="8">
        <f t="shared" si="31"/>
        <v>8.4337349397590355E-2</v>
      </c>
      <c r="S191" s="6">
        <v>59</v>
      </c>
      <c r="T191" s="9">
        <f t="shared" si="37"/>
        <v>63846.607692307691</v>
      </c>
      <c r="U191" s="6">
        <v>69231</v>
      </c>
      <c r="V191" s="9">
        <f t="shared" si="32"/>
        <v>5384.3923076923093</v>
      </c>
      <c r="W191" s="8">
        <f t="shared" si="33"/>
        <v>8.4333255944325239E-2</v>
      </c>
      <c r="X191" s="22">
        <f t="shared" si="35"/>
        <v>60638.875099608311</v>
      </c>
      <c r="Y191" s="22">
        <f t="shared" si="36"/>
        <v>65752.748873559554</v>
      </c>
      <c r="Z191" s="22">
        <f t="shared" si="38"/>
        <v>5113.8737739512435</v>
      </c>
      <c r="AA191" s="8">
        <f t="shared" si="39"/>
        <v>8.4333255944325322E-2</v>
      </c>
      <c r="AB191" s="22">
        <f t="shared" si="40"/>
        <v>8547857.3535627425</v>
      </c>
      <c r="AC191" s="6">
        <v>540</v>
      </c>
      <c r="AD191" s="6">
        <v>1895</v>
      </c>
      <c r="AE191" s="6">
        <f t="shared" si="34"/>
        <v>121</v>
      </c>
      <c r="AF191" s="6" t="s">
        <v>364</v>
      </c>
    </row>
    <row r="192" spans="1:32" x14ac:dyDescent="0.2">
      <c r="A192">
        <v>14</v>
      </c>
      <c r="B192" s="6" t="s">
        <v>2154</v>
      </c>
      <c r="C192" s="6" t="s">
        <v>22</v>
      </c>
      <c r="D192" s="6" t="s">
        <v>23</v>
      </c>
      <c r="E192" s="6" t="s">
        <v>2767</v>
      </c>
      <c r="F192" s="6" t="s">
        <v>2772</v>
      </c>
      <c r="G192" s="6">
        <v>98</v>
      </c>
      <c r="H192" s="6">
        <v>110</v>
      </c>
      <c r="I192" s="7">
        <v>42456</v>
      </c>
      <c r="J192" s="7">
        <v>42466</v>
      </c>
      <c r="K192" s="7" t="s">
        <v>2536</v>
      </c>
      <c r="L192" s="17">
        <f t="shared" si="41"/>
        <v>250.79</v>
      </c>
      <c r="M192" s="20">
        <f t="shared" si="42"/>
        <v>0.9497587623110969</v>
      </c>
      <c r="N192" s="6" t="s">
        <v>36</v>
      </c>
      <c r="O192" s="6">
        <v>10500000</v>
      </c>
      <c r="P192" s="6">
        <v>10500000</v>
      </c>
      <c r="Q192" s="6">
        <f t="shared" si="30"/>
        <v>0</v>
      </c>
      <c r="R192" s="8">
        <f t="shared" si="31"/>
        <v>0</v>
      </c>
      <c r="S192" s="6"/>
      <c r="T192" s="9">
        <f t="shared" si="37"/>
        <v>107142.85714285714</v>
      </c>
      <c r="U192" s="6">
        <v>107143</v>
      </c>
      <c r="V192" s="9">
        <f t="shared" si="32"/>
        <v>0.14285714285506401</v>
      </c>
      <c r="W192" s="8">
        <f t="shared" si="33"/>
        <v>1.3333333333139309E-6</v>
      </c>
      <c r="X192" s="22">
        <f t="shared" si="35"/>
        <v>101759.86739047467</v>
      </c>
      <c r="Y192" s="22">
        <f t="shared" si="36"/>
        <v>101760.00307029785</v>
      </c>
      <c r="Z192" s="22">
        <f t="shared" si="38"/>
        <v>0.13567982318636496</v>
      </c>
      <c r="AA192" s="8">
        <f t="shared" si="39"/>
        <v>1.333333333324149E-6</v>
      </c>
      <c r="AB192" s="22">
        <f t="shared" si="40"/>
        <v>9972480.3008891903</v>
      </c>
      <c r="AC192" s="6">
        <v>897</v>
      </c>
      <c r="AD192" s="6">
        <v>2013</v>
      </c>
      <c r="AE192" s="6">
        <f t="shared" si="34"/>
        <v>3</v>
      </c>
      <c r="AF192" s="6" t="s">
        <v>127</v>
      </c>
    </row>
    <row r="193" spans="1:32" x14ac:dyDescent="0.2">
      <c r="A193">
        <v>14</v>
      </c>
      <c r="B193" s="6" t="s">
        <v>1244</v>
      </c>
      <c r="C193" s="6" t="s">
        <v>22</v>
      </c>
      <c r="D193" s="6" t="s">
        <v>23</v>
      </c>
      <c r="E193" s="6" t="s">
        <v>2767</v>
      </c>
      <c r="F193" s="6" t="s">
        <v>2772</v>
      </c>
      <c r="G193" s="6">
        <v>63</v>
      </c>
      <c r="H193" s="6">
        <v>72</v>
      </c>
      <c r="I193" s="7">
        <v>42456</v>
      </c>
      <c r="J193" s="7">
        <v>42466</v>
      </c>
      <c r="K193" s="7" t="s">
        <v>2536</v>
      </c>
      <c r="L193" s="17">
        <f t="shared" si="41"/>
        <v>250.79</v>
      </c>
      <c r="M193" s="20">
        <f t="shared" si="42"/>
        <v>0.9497587623110969</v>
      </c>
      <c r="N193" s="6" t="s">
        <v>36</v>
      </c>
      <c r="O193" s="6">
        <v>5300000</v>
      </c>
      <c r="P193" s="6">
        <v>5275000</v>
      </c>
      <c r="Q193" s="6">
        <f t="shared" ref="Q193:Q256" si="43">P193-O193</f>
        <v>-25000</v>
      </c>
      <c r="R193" s="8">
        <f t="shared" ref="R193:R256" si="44">Q193/O193</f>
        <v>-4.7169811320754715E-3</v>
      </c>
      <c r="S193" s="6">
        <v>110691</v>
      </c>
      <c r="T193" s="9">
        <f t="shared" si="37"/>
        <v>85883.984126984127</v>
      </c>
      <c r="U193" s="6">
        <v>85487</v>
      </c>
      <c r="V193" s="9">
        <f t="shared" ref="V193:V256" si="45">U193-T193</f>
        <v>-396.98412698412722</v>
      </c>
      <c r="W193" s="8">
        <f t="shared" ref="W193:W256" si="46">V193/T193</f>
        <v>-4.6223301238233734E-3</v>
      </c>
      <c r="X193" s="22">
        <f t="shared" si="35"/>
        <v>81569.066466790333</v>
      </c>
      <c r="Y193" s="22">
        <f t="shared" si="36"/>
        <v>81192.027313688741</v>
      </c>
      <c r="Z193" s="22">
        <f t="shared" si="38"/>
        <v>-377.03915310159209</v>
      </c>
      <c r="AA193" s="8">
        <f t="shared" si="39"/>
        <v>-4.6223301238233266E-3</v>
      </c>
      <c r="AB193" s="22">
        <f t="shared" si="40"/>
        <v>5115097.7207623906</v>
      </c>
      <c r="AC193" s="6">
        <v>950</v>
      </c>
      <c r="AD193" s="6">
        <v>1937</v>
      </c>
      <c r="AE193" s="6">
        <f t="shared" ref="AE193:AE256" si="47">2016-AD193</f>
        <v>79</v>
      </c>
      <c r="AF193" s="6" t="s">
        <v>127</v>
      </c>
    </row>
    <row r="194" spans="1:32" x14ac:dyDescent="0.2">
      <c r="A194">
        <v>14</v>
      </c>
      <c r="B194" s="6" t="s">
        <v>1085</v>
      </c>
      <c r="C194" s="6" t="s">
        <v>22</v>
      </c>
      <c r="D194" s="6" t="s">
        <v>23</v>
      </c>
      <c r="E194" s="6" t="s">
        <v>2767</v>
      </c>
      <c r="F194" s="6" t="s">
        <v>2772</v>
      </c>
      <c r="G194" s="6">
        <v>58</v>
      </c>
      <c r="H194" s="6">
        <v>65</v>
      </c>
      <c r="I194" s="7">
        <v>42455</v>
      </c>
      <c r="J194" s="7">
        <v>42466</v>
      </c>
      <c r="K194" s="7" t="s">
        <v>2536</v>
      </c>
      <c r="L194" s="17">
        <f t="shared" si="41"/>
        <v>250.79</v>
      </c>
      <c r="M194" s="20">
        <f t="shared" si="42"/>
        <v>0.9497587623110969</v>
      </c>
      <c r="N194" s="6" t="s">
        <v>24</v>
      </c>
      <c r="O194" s="6">
        <v>4300000</v>
      </c>
      <c r="P194" s="6">
        <v>4810000</v>
      </c>
      <c r="Q194" s="6">
        <f t="shared" si="43"/>
        <v>510000</v>
      </c>
      <c r="R194" s="8">
        <f t="shared" si="44"/>
        <v>0.1186046511627907</v>
      </c>
      <c r="S194" s="6">
        <v>4586</v>
      </c>
      <c r="T194" s="9">
        <f t="shared" si="37"/>
        <v>74217</v>
      </c>
      <c r="U194" s="6">
        <v>83010</v>
      </c>
      <c r="V194" s="9">
        <f t="shared" si="45"/>
        <v>8793</v>
      </c>
      <c r="W194" s="8">
        <f t="shared" si="46"/>
        <v>0.11847689882371963</v>
      </c>
      <c r="X194" s="22">
        <f t="shared" ref="X194:X257" si="48">T194*M194</f>
        <v>70488.246062442675</v>
      </c>
      <c r="Y194" s="22">
        <f t="shared" ref="Y194:Y257" si="49">U194*M194</f>
        <v>78839.474859444148</v>
      </c>
      <c r="Z194" s="22">
        <f t="shared" si="38"/>
        <v>8351.2287970014731</v>
      </c>
      <c r="AA194" s="8">
        <f t="shared" si="39"/>
        <v>0.11847689882371962</v>
      </c>
      <c r="AB194" s="22">
        <f t="shared" si="40"/>
        <v>4572689.5418477608</v>
      </c>
      <c r="AC194" s="6">
        <v>268</v>
      </c>
      <c r="AD194" s="6">
        <v>1899</v>
      </c>
      <c r="AE194" s="6">
        <f t="shared" si="47"/>
        <v>117</v>
      </c>
      <c r="AF194" s="6" t="s">
        <v>1086</v>
      </c>
    </row>
    <row r="195" spans="1:32" x14ac:dyDescent="0.2">
      <c r="A195">
        <v>14</v>
      </c>
      <c r="B195" s="6" t="s">
        <v>1445</v>
      </c>
      <c r="C195" s="6" t="s">
        <v>22</v>
      </c>
      <c r="D195" s="6" t="s">
        <v>23</v>
      </c>
      <c r="E195" s="6" t="s">
        <v>2767</v>
      </c>
      <c r="F195" s="6" t="s">
        <v>2772</v>
      </c>
      <c r="G195" s="6">
        <v>68</v>
      </c>
      <c r="H195" s="6">
        <v>75</v>
      </c>
      <c r="I195" s="7">
        <v>42456</v>
      </c>
      <c r="J195" s="7">
        <v>42466</v>
      </c>
      <c r="K195" s="7" t="s">
        <v>2536</v>
      </c>
      <c r="L195" s="17">
        <f t="shared" si="41"/>
        <v>250.79</v>
      </c>
      <c r="M195" s="20">
        <f t="shared" si="42"/>
        <v>0.9497587623110969</v>
      </c>
      <c r="N195" s="6" t="s">
        <v>36</v>
      </c>
      <c r="O195" s="6">
        <v>4200000</v>
      </c>
      <c r="P195" s="6">
        <v>4650000</v>
      </c>
      <c r="Q195" s="6">
        <f t="shared" si="43"/>
        <v>450000</v>
      </c>
      <c r="R195" s="8">
        <f t="shared" si="44"/>
        <v>0.10714285714285714</v>
      </c>
      <c r="S195" s="6">
        <v>76595</v>
      </c>
      <c r="T195" s="9">
        <f t="shared" ref="T195:T258" si="50">(O195+S195)/G195</f>
        <v>62891.102941176468</v>
      </c>
      <c r="U195" s="6">
        <v>69509</v>
      </c>
      <c r="V195" s="9">
        <f t="shared" si="45"/>
        <v>6617.8970588235316</v>
      </c>
      <c r="W195" s="8">
        <f t="shared" si="46"/>
        <v>0.10522787404465472</v>
      </c>
      <c r="X195" s="22">
        <f t="shared" si="48"/>
        <v>59731.376089791549</v>
      </c>
      <c r="Y195" s="22">
        <f t="shared" si="49"/>
        <v>66016.78180948204</v>
      </c>
      <c r="Z195" s="22">
        <f t="shared" ref="Z195:Z258" si="51">Y195-X195</f>
        <v>6285.4057196904905</v>
      </c>
      <c r="AA195" s="8">
        <f t="shared" ref="AA195:AA258" si="52">Z195/X195</f>
        <v>0.10522787404465481</v>
      </c>
      <c r="AB195" s="22">
        <f t="shared" ref="AB195:AB258" si="53">Y195*G195</f>
        <v>4489141.1630447786</v>
      </c>
      <c r="AC195" s="6">
        <v>631</v>
      </c>
      <c r="AD195" s="6">
        <v>1894</v>
      </c>
      <c r="AE195" s="6">
        <f t="shared" si="47"/>
        <v>122</v>
      </c>
      <c r="AF195" s="6" t="s">
        <v>364</v>
      </c>
    </row>
    <row r="196" spans="1:32" x14ac:dyDescent="0.2">
      <c r="A196">
        <v>14</v>
      </c>
      <c r="B196" s="6" t="s">
        <v>1031</v>
      </c>
      <c r="C196" s="6" t="s">
        <v>22</v>
      </c>
      <c r="D196" s="6" t="s">
        <v>23</v>
      </c>
      <c r="E196" s="6" t="s">
        <v>2767</v>
      </c>
      <c r="F196" s="6" t="s">
        <v>2772</v>
      </c>
      <c r="G196" s="6">
        <v>82</v>
      </c>
      <c r="H196" s="6">
        <v>96</v>
      </c>
      <c r="I196" s="7">
        <v>42456</v>
      </c>
      <c r="J196" s="7">
        <v>42466</v>
      </c>
      <c r="K196" s="7" t="s">
        <v>2536</v>
      </c>
      <c r="L196" s="17">
        <f t="shared" si="41"/>
        <v>250.79</v>
      </c>
      <c r="M196" s="20">
        <f t="shared" si="42"/>
        <v>0.9497587623110969</v>
      </c>
      <c r="N196" s="6" t="s">
        <v>36</v>
      </c>
      <c r="O196" s="6">
        <v>4900000</v>
      </c>
      <c r="P196" s="6">
        <v>5000000</v>
      </c>
      <c r="Q196" s="6">
        <f t="shared" si="43"/>
        <v>100000</v>
      </c>
      <c r="R196" s="8">
        <f t="shared" si="44"/>
        <v>2.0408163265306121E-2</v>
      </c>
      <c r="S196" s="6">
        <v>30472</v>
      </c>
      <c r="T196" s="9">
        <f t="shared" si="50"/>
        <v>60127.707317073167</v>
      </c>
      <c r="U196" s="6">
        <v>61347</v>
      </c>
      <c r="V196" s="9">
        <f t="shared" si="45"/>
        <v>1219.2926829268326</v>
      </c>
      <c r="W196" s="8">
        <f t="shared" si="46"/>
        <v>2.0278383083810289E-2</v>
      </c>
      <c r="X196" s="22">
        <f t="shared" si="48"/>
        <v>57106.816882067295</v>
      </c>
      <c r="Y196" s="22">
        <f t="shared" si="49"/>
        <v>58264.850791498859</v>
      </c>
      <c r="Z196" s="22">
        <f t="shared" si="51"/>
        <v>1158.0339094315641</v>
      </c>
      <c r="AA196" s="8">
        <f t="shared" si="52"/>
        <v>2.0278383083810268E-2</v>
      </c>
      <c r="AB196" s="22">
        <f t="shared" si="53"/>
        <v>4777717.7649029065</v>
      </c>
      <c r="AC196" s="6">
        <v>376</v>
      </c>
      <c r="AD196" s="6">
        <v>1877</v>
      </c>
      <c r="AE196" s="6">
        <f t="shared" si="47"/>
        <v>139</v>
      </c>
      <c r="AF196" s="6" t="s">
        <v>40</v>
      </c>
    </row>
    <row r="197" spans="1:32" x14ac:dyDescent="0.2">
      <c r="A197">
        <v>14</v>
      </c>
      <c r="B197" s="6" t="s">
        <v>2193</v>
      </c>
      <c r="C197" s="6" t="s">
        <v>22</v>
      </c>
      <c r="D197" s="6" t="s">
        <v>23</v>
      </c>
      <c r="E197" s="6" t="s">
        <v>2767</v>
      </c>
      <c r="F197" s="6" t="s">
        <v>2772</v>
      </c>
      <c r="G197" s="6">
        <v>101</v>
      </c>
      <c r="H197" s="6">
        <v>112</v>
      </c>
      <c r="I197" s="7">
        <v>42452</v>
      </c>
      <c r="J197" s="7">
        <v>42467</v>
      </c>
      <c r="K197" s="7" t="s">
        <v>2536</v>
      </c>
      <c r="L197" s="17">
        <f t="shared" si="41"/>
        <v>250.79</v>
      </c>
      <c r="M197" s="20">
        <f t="shared" si="42"/>
        <v>0.9497587623110969</v>
      </c>
      <c r="N197" s="6" t="s">
        <v>180</v>
      </c>
      <c r="O197" s="6">
        <v>7900000</v>
      </c>
      <c r="P197" s="6">
        <v>7700000</v>
      </c>
      <c r="Q197" s="6">
        <f t="shared" si="43"/>
        <v>-200000</v>
      </c>
      <c r="R197" s="8">
        <f t="shared" si="44"/>
        <v>-2.5316455696202531E-2</v>
      </c>
      <c r="S197" s="6"/>
      <c r="T197" s="9">
        <f t="shared" si="50"/>
        <v>78217.821782178216</v>
      </c>
      <c r="U197" s="6">
        <v>76238</v>
      </c>
      <c r="V197" s="9">
        <f t="shared" si="45"/>
        <v>-1979.8217821782164</v>
      </c>
      <c r="W197" s="8">
        <f t="shared" si="46"/>
        <v>-2.5311645569620234E-2</v>
      </c>
      <c r="X197" s="22">
        <f t="shared" si="48"/>
        <v>74288.061606511532</v>
      </c>
      <c r="Y197" s="22">
        <f t="shared" si="49"/>
        <v>72407.708521073408</v>
      </c>
      <c r="Z197" s="22">
        <f t="shared" si="51"/>
        <v>-1880.3530854381243</v>
      </c>
      <c r="AA197" s="8">
        <f t="shared" si="52"/>
        <v>-2.5311645569620123E-2</v>
      </c>
      <c r="AB197" s="22">
        <f t="shared" si="53"/>
        <v>7313178.5606284142</v>
      </c>
      <c r="AC197" s="10">
        <v>1002</v>
      </c>
      <c r="AD197" s="6">
        <v>1928</v>
      </c>
      <c r="AE197" s="6">
        <f t="shared" si="47"/>
        <v>88</v>
      </c>
      <c r="AF197" s="6" t="s">
        <v>108</v>
      </c>
    </row>
    <row r="198" spans="1:32" x14ac:dyDescent="0.2">
      <c r="A198">
        <v>15</v>
      </c>
      <c r="B198" s="6" t="s">
        <v>542</v>
      </c>
      <c r="C198" s="6" t="s">
        <v>22</v>
      </c>
      <c r="D198" s="6" t="s">
        <v>23</v>
      </c>
      <c r="E198" s="6" t="s">
        <v>2767</v>
      </c>
      <c r="F198" s="6" t="s">
        <v>2772</v>
      </c>
      <c r="G198" s="6">
        <v>45</v>
      </c>
      <c r="H198" s="6">
        <v>50</v>
      </c>
      <c r="I198" s="7">
        <v>42461</v>
      </c>
      <c r="J198" s="7">
        <v>42471</v>
      </c>
      <c r="K198" s="7" t="s">
        <v>2536</v>
      </c>
      <c r="L198" s="17">
        <f t="shared" si="41"/>
        <v>250.79</v>
      </c>
      <c r="M198" s="20">
        <f t="shared" si="42"/>
        <v>0.9497587623110969</v>
      </c>
      <c r="N198" s="6" t="s">
        <v>36</v>
      </c>
      <c r="O198" s="6">
        <v>3800000</v>
      </c>
      <c r="P198" s="6">
        <v>3800000</v>
      </c>
      <c r="Q198" s="6">
        <f t="shared" si="43"/>
        <v>0</v>
      </c>
      <c r="R198" s="8">
        <f t="shared" si="44"/>
        <v>0</v>
      </c>
      <c r="S198" s="6"/>
      <c r="T198" s="9">
        <f t="shared" si="50"/>
        <v>84444.444444444438</v>
      </c>
      <c r="U198" s="6">
        <v>84444</v>
      </c>
      <c r="V198" s="9">
        <f t="shared" si="45"/>
        <v>-0.44444444443797693</v>
      </c>
      <c r="W198" s="8">
        <f t="shared" si="46"/>
        <v>-5.2631578946602535E-6</v>
      </c>
      <c r="X198" s="22">
        <f t="shared" si="48"/>
        <v>80201.851039603731</v>
      </c>
      <c r="Y198" s="22">
        <f t="shared" si="49"/>
        <v>80201.428924598265</v>
      </c>
      <c r="Z198" s="22">
        <f t="shared" si="51"/>
        <v>-0.42211500546545722</v>
      </c>
      <c r="AA198" s="8">
        <f t="shared" si="52"/>
        <v>-5.2631578946602679E-6</v>
      </c>
      <c r="AB198" s="22">
        <f t="shared" si="53"/>
        <v>3609064.3016069219</v>
      </c>
      <c r="AC198" s="10">
        <v>1466</v>
      </c>
      <c r="AD198" s="6">
        <v>2003</v>
      </c>
      <c r="AE198" s="6">
        <f t="shared" si="47"/>
        <v>13</v>
      </c>
      <c r="AF198" s="6" t="s">
        <v>37</v>
      </c>
    </row>
    <row r="199" spans="1:32" x14ac:dyDescent="0.2">
      <c r="A199">
        <v>15</v>
      </c>
      <c r="B199" s="6" t="s">
        <v>170</v>
      </c>
      <c r="C199" s="6" t="s">
        <v>22</v>
      </c>
      <c r="D199" s="6" t="s">
        <v>23</v>
      </c>
      <c r="E199" s="6" t="s">
        <v>2767</v>
      </c>
      <c r="F199" s="6" t="s">
        <v>2772</v>
      </c>
      <c r="G199" s="6">
        <v>72</v>
      </c>
      <c r="H199" s="6">
        <v>81</v>
      </c>
      <c r="I199" s="7">
        <v>42461</v>
      </c>
      <c r="J199" s="7">
        <v>42472</v>
      </c>
      <c r="K199" s="7" t="s">
        <v>2536</v>
      </c>
      <c r="L199" s="17">
        <f t="shared" si="41"/>
        <v>250.79</v>
      </c>
      <c r="M199" s="20">
        <f t="shared" si="42"/>
        <v>0.9497587623110969</v>
      </c>
      <c r="N199" s="6" t="s">
        <v>24</v>
      </c>
      <c r="O199" s="6">
        <v>4400000</v>
      </c>
      <c r="P199" s="6">
        <v>4650000</v>
      </c>
      <c r="Q199" s="6">
        <f t="shared" si="43"/>
        <v>250000</v>
      </c>
      <c r="R199" s="8">
        <f t="shared" si="44"/>
        <v>5.6818181818181816E-2</v>
      </c>
      <c r="S199" s="6"/>
      <c r="T199" s="9">
        <f t="shared" si="50"/>
        <v>61111.111111111109</v>
      </c>
      <c r="U199" s="6">
        <v>64583</v>
      </c>
      <c r="V199" s="9">
        <f t="shared" si="45"/>
        <v>3471.8888888888905</v>
      </c>
      <c r="W199" s="8">
        <f t="shared" si="46"/>
        <v>5.6812727272727299E-2</v>
      </c>
      <c r="X199" s="22">
        <f t="shared" si="48"/>
        <v>58040.813252344808</v>
      </c>
      <c r="Y199" s="22">
        <f t="shared" si="49"/>
        <v>61338.270146337571</v>
      </c>
      <c r="Z199" s="22">
        <f t="shared" si="51"/>
        <v>3297.4568939927631</v>
      </c>
      <c r="AA199" s="8">
        <f t="shared" si="52"/>
        <v>5.681272727272732E-2</v>
      </c>
      <c r="AB199" s="22">
        <f t="shared" si="53"/>
        <v>4416355.4505363051</v>
      </c>
      <c r="AC199" s="6">
        <v>799</v>
      </c>
      <c r="AD199" s="6">
        <v>1939</v>
      </c>
      <c r="AE199" s="6">
        <f t="shared" si="47"/>
        <v>77</v>
      </c>
      <c r="AF199" s="6" t="s">
        <v>292</v>
      </c>
    </row>
    <row r="200" spans="1:32" x14ac:dyDescent="0.2">
      <c r="A200">
        <v>15</v>
      </c>
      <c r="B200" s="6" t="s">
        <v>1654</v>
      </c>
      <c r="C200" s="6" t="s">
        <v>22</v>
      </c>
      <c r="D200" s="6" t="s">
        <v>23</v>
      </c>
      <c r="E200" s="6" t="s">
        <v>2767</v>
      </c>
      <c r="F200" s="6" t="s">
        <v>2772</v>
      </c>
      <c r="G200" s="6">
        <v>74</v>
      </c>
      <c r="H200" s="6">
        <v>81</v>
      </c>
      <c r="I200" s="7">
        <v>42461</v>
      </c>
      <c r="J200" s="7">
        <v>42472</v>
      </c>
      <c r="K200" s="7" t="s">
        <v>2536</v>
      </c>
      <c r="L200" s="17">
        <f t="shared" si="41"/>
        <v>250.79</v>
      </c>
      <c r="M200" s="20">
        <f t="shared" si="42"/>
        <v>0.9497587623110969</v>
      </c>
      <c r="N200" s="6" t="s">
        <v>24</v>
      </c>
      <c r="O200" s="6">
        <v>4290000</v>
      </c>
      <c r="P200" s="6">
        <v>4600000</v>
      </c>
      <c r="Q200" s="6">
        <f t="shared" si="43"/>
        <v>310000</v>
      </c>
      <c r="R200" s="8">
        <f t="shared" si="44"/>
        <v>7.2261072261072257E-2</v>
      </c>
      <c r="S200" s="6">
        <v>39633</v>
      </c>
      <c r="T200" s="9">
        <f t="shared" si="50"/>
        <v>58508.554054054053</v>
      </c>
      <c r="U200" s="6">
        <v>62698</v>
      </c>
      <c r="V200" s="9">
        <f t="shared" si="45"/>
        <v>4189.4459459459467</v>
      </c>
      <c r="W200" s="8">
        <f t="shared" si="46"/>
        <v>7.1603990453694352E-2</v>
      </c>
      <c r="X200" s="22">
        <f t="shared" si="48"/>
        <v>55569.011882990286</v>
      </c>
      <c r="Y200" s="22">
        <f t="shared" si="49"/>
        <v>59547.974879381152</v>
      </c>
      <c r="Z200" s="22">
        <f t="shared" si="51"/>
        <v>3978.9629963908665</v>
      </c>
      <c r="AA200" s="8">
        <f t="shared" si="52"/>
        <v>7.1603990453694394E-2</v>
      </c>
      <c r="AB200" s="22">
        <f t="shared" si="53"/>
        <v>4406550.1410742048</v>
      </c>
      <c r="AC200" s="6">
        <v>441</v>
      </c>
      <c r="AD200" s="6">
        <v>1937</v>
      </c>
      <c r="AE200" s="6">
        <f t="shared" si="47"/>
        <v>79</v>
      </c>
      <c r="AF200" s="6" t="s">
        <v>103</v>
      </c>
    </row>
    <row r="201" spans="1:32" x14ac:dyDescent="0.2">
      <c r="A201">
        <v>15</v>
      </c>
      <c r="B201" s="6" t="s">
        <v>853</v>
      </c>
      <c r="C201" s="6" t="s">
        <v>22</v>
      </c>
      <c r="D201" s="6" t="s">
        <v>23</v>
      </c>
      <c r="E201" s="6" t="s">
        <v>2767</v>
      </c>
      <c r="F201" s="6" t="s">
        <v>2772</v>
      </c>
      <c r="G201" s="6">
        <v>54</v>
      </c>
      <c r="H201" s="6">
        <v>59</v>
      </c>
      <c r="I201" s="7">
        <v>42462</v>
      </c>
      <c r="J201" s="7">
        <v>42472</v>
      </c>
      <c r="K201" s="7" t="s">
        <v>2536</v>
      </c>
      <c r="L201" s="17">
        <f t="shared" si="41"/>
        <v>250.79</v>
      </c>
      <c r="M201" s="20">
        <f t="shared" si="42"/>
        <v>0.9497587623110969</v>
      </c>
      <c r="N201" s="6" t="s">
        <v>36</v>
      </c>
      <c r="O201" s="6">
        <v>3450000</v>
      </c>
      <c r="P201" s="6">
        <v>3800000</v>
      </c>
      <c r="Q201" s="6">
        <f t="shared" si="43"/>
        <v>350000</v>
      </c>
      <c r="R201" s="8">
        <f t="shared" si="44"/>
        <v>0.10144927536231885</v>
      </c>
      <c r="S201" s="6"/>
      <c r="T201" s="9">
        <f t="shared" si="50"/>
        <v>63888.888888888891</v>
      </c>
      <c r="U201" s="6">
        <v>70370</v>
      </c>
      <c r="V201" s="9">
        <f t="shared" si="45"/>
        <v>6481.1111111111095</v>
      </c>
      <c r="W201" s="8">
        <f t="shared" si="46"/>
        <v>0.10144347826086954</v>
      </c>
      <c r="X201" s="22">
        <f t="shared" si="48"/>
        <v>60679.032036542303</v>
      </c>
      <c r="Y201" s="22">
        <f t="shared" si="49"/>
        <v>66834.524103831893</v>
      </c>
      <c r="Z201" s="22">
        <f t="shared" si="51"/>
        <v>6155.4920672895896</v>
      </c>
      <c r="AA201" s="8">
        <f t="shared" si="52"/>
        <v>0.10144347826086961</v>
      </c>
      <c r="AB201" s="22">
        <f t="shared" si="53"/>
        <v>3609064.3016069224</v>
      </c>
      <c r="AC201" s="10">
        <v>1099</v>
      </c>
      <c r="AD201" s="6">
        <v>1933</v>
      </c>
      <c r="AE201" s="6">
        <f t="shared" si="47"/>
        <v>83</v>
      </c>
      <c r="AF201" s="6" t="s">
        <v>108</v>
      </c>
    </row>
    <row r="202" spans="1:32" x14ac:dyDescent="0.2">
      <c r="A202">
        <v>15</v>
      </c>
      <c r="B202" s="6" t="s">
        <v>237</v>
      </c>
      <c r="C202" s="6" t="s">
        <v>22</v>
      </c>
      <c r="D202" s="6" t="s">
        <v>23</v>
      </c>
      <c r="E202" s="6" t="s">
        <v>2767</v>
      </c>
      <c r="F202" s="6" t="s">
        <v>2772</v>
      </c>
      <c r="G202" s="6">
        <v>46</v>
      </c>
      <c r="H202" s="6">
        <v>51</v>
      </c>
      <c r="I202" s="7">
        <v>42462</v>
      </c>
      <c r="J202" s="7">
        <v>42472</v>
      </c>
      <c r="K202" s="7" t="s">
        <v>2536</v>
      </c>
      <c r="L202" s="17">
        <f t="shared" si="41"/>
        <v>250.79</v>
      </c>
      <c r="M202" s="20">
        <f t="shared" si="42"/>
        <v>0.9497587623110969</v>
      </c>
      <c r="N202" s="6" t="s">
        <v>36</v>
      </c>
      <c r="O202" s="6">
        <v>2450000</v>
      </c>
      <c r="P202" s="6">
        <v>3250000</v>
      </c>
      <c r="Q202" s="6">
        <f t="shared" si="43"/>
        <v>800000</v>
      </c>
      <c r="R202" s="8">
        <f t="shared" si="44"/>
        <v>0.32653061224489793</v>
      </c>
      <c r="S202" s="6">
        <v>12268</v>
      </c>
      <c r="T202" s="9">
        <f t="shared" si="50"/>
        <v>53527.565217391304</v>
      </c>
      <c r="U202" s="6">
        <v>70919</v>
      </c>
      <c r="V202" s="9">
        <f t="shared" si="45"/>
        <v>17391.434782608696</v>
      </c>
      <c r="W202" s="8">
        <f t="shared" si="46"/>
        <v>0.32490614344173746</v>
      </c>
      <c r="X202" s="22">
        <f t="shared" si="48"/>
        <v>50838.274090396088</v>
      </c>
      <c r="Y202" s="22">
        <f t="shared" si="49"/>
        <v>67355.941664340688</v>
      </c>
      <c r="Z202" s="22">
        <f t="shared" si="51"/>
        <v>16517.6675739446</v>
      </c>
      <c r="AA202" s="8">
        <f t="shared" si="52"/>
        <v>0.32490614344173752</v>
      </c>
      <c r="AB202" s="22">
        <f t="shared" si="53"/>
        <v>3098373.3165596714</v>
      </c>
      <c r="AC202" s="10">
        <v>1115</v>
      </c>
      <c r="AD202" s="6">
        <v>1931</v>
      </c>
      <c r="AE202" s="6">
        <f t="shared" si="47"/>
        <v>85</v>
      </c>
      <c r="AF202" s="6" t="s">
        <v>37</v>
      </c>
    </row>
    <row r="203" spans="1:32" x14ac:dyDescent="0.2">
      <c r="A203">
        <v>15</v>
      </c>
      <c r="B203" s="6" t="s">
        <v>1087</v>
      </c>
      <c r="C203" s="6" t="s">
        <v>22</v>
      </c>
      <c r="D203" s="6" t="s">
        <v>23</v>
      </c>
      <c r="E203" s="6" t="s">
        <v>2767</v>
      </c>
      <c r="F203" s="6" t="s">
        <v>2772</v>
      </c>
      <c r="G203" s="6">
        <v>58</v>
      </c>
      <c r="H203" s="6">
        <v>65</v>
      </c>
      <c r="I203" s="7">
        <v>42461</v>
      </c>
      <c r="J203" s="7">
        <v>42472</v>
      </c>
      <c r="K203" s="7" t="s">
        <v>2536</v>
      </c>
      <c r="L203" s="17">
        <f t="shared" si="41"/>
        <v>250.79</v>
      </c>
      <c r="M203" s="20">
        <f t="shared" si="42"/>
        <v>0.9497587623110969</v>
      </c>
      <c r="N203" s="6" t="s">
        <v>24</v>
      </c>
      <c r="O203" s="6">
        <v>3790000</v>
      </c>
      <c r="P203" s="6">
        <v>4500000</v>
      </c>
      <c r="Q203" s="6">
        <f t="shared" si="43"/>
        <v>710000</v>
      </c>
      <c r="R203" s="8">
        <f t="shared" si="44"/>
        <v>0.18733509234828497</v>
      </c>
      <c r="S203" s="6">
        <v>84000</v>
      </c>
      <c r="T203" s="9">
        <f t="shared" si="50"/>
        <v>66793.103448275855</v>
      </c>
      <c r="U203" s="6">
        <v>79034</v>
      </c>
      <c r="V203" s="9">
        <f t="shared" si="45"/>
        <v>12240.896551724145</v>
      </c>
      <c r="W203" s="8">
        <f t="shared" si="46"/>
        <v>0.1832658750645329</v>
      </c>
      <c r="X203" s="22">
        <f t="shared" si="48"/>
        <v>63437.335261951535</v>
      </c>
      <c r="Y203" s="22">
        <f t="shared" si="49"/>
        <v>75063.234020495234</v>
      </c>
      <c r="Z203" s="22">
        <f t="shared" si="51"/>
        <v>11625.898758543699</v>
      </c>
      <c r="AA203" s="8">
        <f t="shared" si="52"/>
        <v>0.18326587506453293</v>
      </c>
      <c r="AB203" s="22">
        <f t="shared" si="53"/>
        <v>4353667.573188724</v>
      </c>
      <c r="AC203" s="6">
        <v>744</v>
      </c>
      <c r="AD203" s="6">
        <v>1914</v>
      </c>
      <c r="AE203" s="6">
        <f t="shared" si="47"/>
        <v>102</v>
      </c>
      <c r="AF203" s="6" t="s">
        <v>63</v>
      </c>
    </row>
    <row r="204" spans="1:32" x14ac:dyDescent="0.2">
      <c r="A204">
        <v>15</v>
      </c>
      <c r="B204" s="6" t="s">
        <v>2030</v>
      </c>
      <c r="C204" s="6" t="s">
        <v>22</v>
      </c>
      <c r="D204" s="6" t="s">
        <v>23</v>
      </c>
      <c r="E204" s="6" t="s">
        <v>2767</v>
      </c>
      <c r="F204" s="6" t="s">
        <v>2772</v>
      </c>
      <c r="G204" s="6">
        <v>89</v>
      </c>
      <c r="H204" s="6">
        <v>98</v>
      </c>
      <c r="I204" s="7">
        <v>42451</v>
      </c>
      <c r="J204" s="7">
        <v>42472</v>
      </c>
      <c r="K204" s="7" t="s">
        <v>2536</v>
      </c>
      <c r="L204" s="17">
        <f t="shared" si="41"/>
        <v>250.79</v>
      </c>
      <c r="M204" s="20">
        <f t="shared" si="42"/>
        <v>0.9497587623110969</v>
      </c>
      <c r="N204" s="6" t="s">
        <v>55</v>
      </c>
      <c r="O204" s="6">
        <v>4650000</v>
      </c>
      <c r="P204" s="6">
        <v>5000000</v>
      </c>
      <c r="Q204" s="6">
        <f t="shared" si="43"/>
        <v>350000</v>
      </c>
      <c r="R204" s="8">
        <f t="shared" si="44"/>
        <v>7.5268817204301078E-2</v>
      </c>
      <c r="S204" s="6">
        <v>99995</v>
      </c>
      <c r="T204" s="9">
        <f t="shared" si="50"/>
        <v>53370.730337078654</v>
      </c>
      <c r="U204" s="6">
        <v>57303</v>
      </c>
      <c r="V204" s="9">
        <f t="shared" si="45"/>
        <v>3932.269662921346</v>
      </c>
      <c r="W204" s="8">
        <f t="shared" si="46"/>
        <v>7.3678393345677162E-2</v>
      </c>
      <c r="X204" s="22">
        <f t="shared" si="48"/>
        <v>50689.318788583136</v>
      </c>
      <c r="Y204" s="22">
        <f t="shared" si="49"/>
        <v>54424.026356712784</v>
      </c>
      <c r="Z204" s="22">
        <f t="shared" si="51"/>
        <v>3734.7075681296483</v>
      </c>
      <c r="AA204" s="8">
        <f t="shared" si="52"/>
        <v>7.3678393345677093E-2</v>
      </c>
      <c r="AB204" s="22">
        <f t="shared" si="53"/>
        <v>4843738.3457474373</v>
      </c>
      <c r="AC204" s="6">
        <v>855</v>
      </c>
      <c r="AD204" s="6">
        <v>1913</v>
      </c>
      <c r="AE204" s="6">
        <f t="shared" si="47"/>
        <v>103</v>
      </c>
      <c r="AF204" s="6" t="s">
        <v>225</v>
      </c>
    </row>
    <row r="205" spans="1:32" x14ac:dyDescent="0.2">
      <c r="A205">
        <v>15</v>
      </c>
      <c r="B205" s="6" t="s">
        <v>2498</v>
      </c>
      <c r="C205" s="6" t="s">
        <v>22</v>
      </c>
      <c r="D205" s="6" t="s">
        <v>23</v>
      </c>
      <c r="E205" s="6" t="s">
        <v>2767</v>
      </c>
      <c r="F205" s="6" t="s">
        <v>2772</v>
      </c>
      <c r="G205" s="6">
        <v>165</v>
      </c>
      <c r="H205" s="6">
        <v>183</v>
      </c>
      <c r="I205" s="7">
        <v>42461</v>
      </c>
      <c r="J205" s="7">
        <v>42472</v>
      </c>
      <c r="K205" s="7" t="s">
        <v>2536</v>
      </c>
      <c r="L205" s="17">
        <f t="shared" si="41"/>
        <v>250.79</v>
      </c>
      <c r="M205" s="20">
        <f t="shared" si="42"/>
        <v>0.9497587623110969</v>
      </c>
      <c r="N205" s="6" t="s">
        <v>24</v>
      </c>
      <c r="O205" s="6">
        <v>9300000</v>
      </c>
      <c r="P205" s="6">
        <v>10100000</v>
      </c>
      <c r="Q205" s="6">
        <f t="shared" si="43"/>
        <v>800000</v>
      </c>
      <c r="R205" s="8">
        <f t="shared" si="44"/>
        <v>8.6021505376344093E-2</v>
      </c>
      <c r="S205" s="6"/>
      <c r="T205" s="9">
        <f t="shared" si="50"/>
        <v>56363.63636363636</v>
      </c>
      <c r="U205" s="6">
        <v>61212</v>
      </c>
      <c r="V205" s="9">
        <f t="shared" si="45"/>
        <v>4848.3636363636397</v>
      </c>
      <c r="W205" s="8">
        <f t="shared" si="46"/>
        <v>8.6019354838709747E-2</v>
      </c>
      <c r="X205" s="22">
        <f t="shared" si="48"/>
        <v>53531.857512080001</v>
      </c>
      <c r="Y205" s="22">
        <f t="shared" si="49"/>
        <v>58136.633358586863</v>
      </c>
      <c r="Z205" s="22">
        <f t="shared" si="51"/>
        <v>4604.7758465068619</v>
      </c>
      <c r="AA205" s="8">
        <f t="shared" si="52"/>
        <v>8.6019354838709788E-2</v>
      </c>
      <c r="AB205" s="22">
        <f t="shared" si="53"/>
        <v>9592544.5041668322</v>
      </c>
      <c r="AC205" s="10">
        <v>1185</v>
      </c>
      <c r="AD205" s="6">
        <v>1901</v>
      </c>
      <c r="AE205" s="6">
        <f t="shared" si="47"/>
        <v>115</v>
      </c>
      <c r="AF205" s="6" t="s">
        <v>108</v>
      </c>
    </row>
    <row r="206" spans="1:32" x14ac:dyDescent="0.2">
      <c r="A206">
        <v>15</v>
      </c>
      <c r="B206" s="6" t="s">
        <v>2062</v>
      </c>
      <c r="C206" s="6" t="s">
        <v>22</v>
      </c>
      <c r="D206" s="6" t="s">
        <v>23</v>
      </c>
      <c r="E206" s="6" t="s">
        <v>2767</v>
      </c>
      <c r="F206" s="6" t="s">
        <v>2772</v>
      </c>
      <c r="G206" s="6">
        <v>91</v>
      </c>
      <c r="H206" s="6">
        <v>104</v>
      </c>
      <c r="I206" s="7">
        <v>42462</v>
      </c>
      <c r="J206" s="7">
        <v>42472</v>
      </c>
      <c r="K206" s="7" t="s">
        <v>2536</v>
      </c>
      <c r="L206" s="17">
        <f t="shared" si="41"/>
        <v>250.79</v>
      </c>
      <c r="M206" s="20">
        <f t="shared" si="42"/>
        <v>0.9497587623110969</v>
      </c>
      <c r="N206" s="6" t="s">
        <v>36</v>
      </c>
      <c r="O206" s="6">
        <v>6300000</v>
      </c>
      <c r="P206" s="6">
        <v>6300000</v>
      </c>
      <c r="Q206" s="6">
        <f t="shared" si="43"/>
        <v>0</v>
      </c>
      <c r="R206" s="8">
        <f t="shared" si="44"/>
        <v>0</v>
      </c>
      <c r="S206" s="6"/>
      <c r="T206" s="9">
        <f t="shared" si="50"/>
        <v>69230.769230769234</v>
      </c>
      <c r="U206" s="6">
        <v>69231</v>
      </c>
      <c r="V206" s="9">
        <f t="shared" si="45"/>
        <v>0.23076923076587263</v>
      </c>
      <c r="W206" s="8">
        <f t="shared" si="46"/>
        <v>3.3333333332848267E-6</v>
      </c>
      <c r="X206" s="22">
        <f t="shared" si="48"/>
        <v>65752.529698460552</v>
      </c>
      <c r="Y206" s="22">
        <f t="shared" si="49"/>
        <v>65752.748873559554</v>
      </c>
      <c r="Z206" s="22">
        <f t="shared" si="51"/>
        <v>0.2191750990023138</v>
      </c>
      <c r="AA206" s="8">
        <f t="shared" si="52"/>
        <v>3.3333333334465655E-6</v>
      </c>
      <c r="AB206" s="22">
        <f t="shared" si="53"/>
        <v>5983500.1474939194</v>
      </c>
      <c r="AC206" s="6">
        <v>517</v>
      </c>
      <c r="AD206" s="6">
        <v>1897</v>
      </c>
      <c r="AE206" s="6">
        <f t="shared" si="47"/>
        <v>119</v>
      </c>
      <c r="AF206" s="6" t="s">
        <v>635</v>
      </c>
    </row>
    <row r="207" spans="1:32" x14ac:dyDescent="0.2">
      <c r="A207">
        <v>15</v>
      </c>
      <c r="B207" s="6" t="s">
        <v>2017</v>
      </c>
      <c r="C207" s="6" t="s">
        <v>22</v>
      </c>
      <c r="D207" s="6" t="s">
        <v>23</v>
      </c>
      <c r="E207" s="6" t="s">
        <v>2767</v>
      </c>
      <c r="F207" s="6" t="s">
        <v>2772</v>
      </c>
      <c r="G207" s="6">
        <v>88</v>
      </c>
      <c r="H207" s="6">
        <v>99</v>
      </c>
      <c r="I207" s="7">
        <v>42461</v>
      </c>
      <c r="J207" s="7">
        <v>42472</v>
      </c>
      <c r="K207" s="7" t="s">
        <v>2536</v>
      </c>
      <c r="L207" s="17">
        <f t="shared" si="41"/>
        <v>250.79</v>
      </c>
      <c r="M207" s="20">
        <f t="shared" si="42"/>
        <v>0.9497587623110969</v>
      </c>
      <c r="N207" s="6" t="s">
        <v>24</v>
      </c>
      <c r="O207" s="6">
        <v>6700000</v>
      </c>
      <c r="P207" s="6">
        <v>7450000</v>
      </c>
      <c r="Q207" s="6">
        <f t="shared" si="43"/>
        <v>750000</v>
      </c>
      <c r="R207" s="8">
        <f t="shared" si="44"/>
        <v>0.11194029850746269</v>
      </c>
      <c r="S207" s="6">
        <v>133701</v>
      </c>
      <c r="T207" s="9">
        <f t="shared" si="50"/>
        <v>77655.693181818177</v>
      </c>
      <c r="U207" s="6">
        <v>86178</v>
      </c>
      <c r="V207" s="9">
        <f t="shared" si="45"/>
        <v>8522.3068181818235</v>
      </c>
      <c r="W207" s="8">
        <f t="shared" si="46"/>
        <v>0.10974477812242597</v>
      </c>
      <c r="X207" s="22">
        <f t="shared" si="48"/>
        <v>73754.175042773917</v>
      </c>
      <c r="Y207" s="22">
        <f t="shared" si="49"/>
        <v>81848.310618445714</v>
      </c>
      <c r="Z207" s="22">
        <f t="shared" si="51"/>
        <v>8094.1355756717967</v>
      </c>
      <c r="AA207" s="8">
        <f t="shared" si="52"/>
        <v>0.10974477812242606</v>
      </c>
      <c r="AB207" s="22">
        <f t="shared" si="53"/>
        <v>7202651.3344232226</v>
      </c>
      <c r="AC207" s="6">
        <v>315</v>
      </c>
      <c r="AD207" s="6">
        <v>1897</v>
      </c>
      <c r="AE207" s="6">
        <f t="shared" si="47"/>
        <v>119</v>
      </c>
      <c r="AF207" s="6" t="s">
        <v>108</v>
      </c>
    </row>
    <row r="208" spans="1:32" x14ac:dyDescent="0.2">
      <c r="A208">
        <v>15</v>
      </c>
      <c r="B208" s="6" t="s">
        <v>2462</v>
      </c>
      <c r="C208" s="6" t="s">
        <v>22</v>
      </c>
      <c r="D208" s="6" t="s">
        <v>23</v>
      </c>
      <c r="E208" s="6" t="s">
        <v>2767</v>
      </c>
      <c r="F208" s="6" t="s">
        <v>2772</v>
      </c>
      <c r="G208" s="6">
        <v>143</v>
      </c>
      <c r="H208" s="6">
        <v>165</v>
      </c>
      <c r="I208" s="7">
        <v>42461</v>
      </c>
      <c r="J208" s="7">
        <v>42472</v>
      </c>
      <c r="K208" s="7" t="s">
        <v>2536</v>
      </c>
      <c r="L208" s="17">
        <f t="shared" si="41"/>
        <v>250.79</v>
      </c>
      <c r="M208" s="20">
        <f t="shared" si="42"/>
        <v>0.9497587623110969</v>
      </c>
      <c r="N208" s="6" t="s">
        <v>24</v>
      </c>
      <c r="O208" s="6">
        <v>9000000</v>
      </c>
      <c r="P208" s="6">
        <v>9250000</v>
      </c>
      <c r="Q208" s="6">
        <f t="shared" si="43"/>
        <v>250000</v>
      </c>
      <c r="R208" s="8">
        <f t="shared" si="44"/>
        <v>2.7777777777777776E-2</v>
      </c>
      <c r="S208" s="6"/>
      <c r="T208" s="9">
        <f t="shared" si="50"/>
        <v>62937.062937062939</v>
      </c>
      <c r="U208" s="6">
        <v>64685</v>
      </c>
      <c r="V208" s="9">
        <f t="shared" si="45"/>
        <v>1747.9370629370605</v>
      </c>
      <c r="W208" s="8">
        <f t="shared" si="46"/>
        <v>2.777277777777774E-2</v>
      </c>
      <c r="X208" s="22">
        <f t="shared" si="48"/>
        <v>59775.026998600508</v>
      </c>
      <c r="Y208" s="22">
        <f t="shared" si="49"/>
        <v>61435.145540093305</v>
      </c>
      <c r="Z208" s="22">
        <f t="shared" si="51"/>
        <v>1660.1185414927968</v>
      </c>
      <c r="AA208" s="8">
        <f t="shared" si="52"/>
        <v>2.7772777777777743E-2</v>
      </c>
      <c r="AB208" s="22">
        <f t="shared" si="53"/>
        <v>8785225.8122333419</v>
      </c>
      <c r="AC208" s="6">
        <v>565</v>
      </c>
      <c r="AD208" s="6">
        <v>1896</v>
      </c>
      <c r="AE208" s="6">
        <f t="shared" si="47"/>
        <v>120</v>
      </c>
      <c r="AF208" s="6" t="s">
        <v>364</v>
      </c>
    </row>
    <row r="209" spans="1:32" x14ac:dyDescent="0.2">
      <c r="A209">
        <v>15</v>
      </c>
      <c r="B209" s="6" t="s">
        <v>1682</v>
      </c>
      <c r="C209" s="6" t="s">
        <v>22</v>
      </c>
      <c r="D209" s="6" t="s">
        <v>23</v>
      </c>
      <c r="E209" s="6" t="s">
        <v>2767</v>
      </c>
      <c r="F209" s="6" t="s">
        <v>2772</v>
      </c>
      <c r="G209" s="6">
        <v>75</v>
      </c>
      <c r="H209" s="6">
        <v>85</v>
      </c>
      <c r="I209" s="7">
        <v>42462</v>
      </c>
      <c r="J209" s="7">
        <v>42472</v>
      </c>
      <c r="K209" s="7" t="s">
        <v>2536</v>
      </c>
      <c r="L209" s="17">
        <f t="shared" si="41"/>
        <v>250.79</v>
      </c>
      <c r="M209" s="20">
        <f t="shared" si="42"/>
        <v>0.9497587623110969</v>
      </c>
      <c r="N209" s="6" t="s">
        <v>36</v>
      </c>
      <c r="O209" s="6">
        <v>5200000</v>
      </c>
      <c r="P209" s="6">
        <v>5700000</v>
      </c>
      <c r="Q209" s="6">
        <f t="shared" si="43"/>
        <v>500000</v>
      </c>
      <c r="R209" s="8">
        <f t="shared" si="44"/>
        <v>9.6153846153846159E-2</v>
      </c>
      <c r="S209" s="6"/>
      <c r="T209" s="9">
        <f t="shared" si="50"/>
        <v>69333.333333333328</v>
      </c>
      <c r="U209" s="6">
        <v>76000</v>
      </c>
      <c r="V209" s="9">
        <f t="shared" si="45"/>
        <v>6666.6666666666715</v>
      </c>
      <c r="W209" s="8">
        <f t="shared" si="46"/>
        <v>9.6153846153846229E-2</v>
      </c>
      <c r="X209" s="22">
        <f t="shared" si="48"/>
        <v>65849.94085356938</v>
      </c>
      <c r="Y209" s="22">
        <f t="shared" si="49"/>
        <v>72181.665935643367</v>
      </c>
      <c r="Z209" s="22">
        <f t="shared" si="51"/>
        <v>6331.7250820739864</v>
      </c>
      <c r="AA209" s="8">
        <f t="shared" si="52"/>
        <v>9.615384615384627E-2</v>
      </c>
      <c r="AB209" s="22">
        <f t="shared" si="53"/>
        <v>5413624.9451732524</v>
      </c>
      <c r="AC209" s="6">
        <v>809</v>
      </c>
      <c r="AD209" s="6">
        <v>1892</v>
      </c>
      <c r="AE209" s="6">
        <f t="shared" si="47"/>
        <v>124</v>
      </c>
      <c r="AF209" s="6" t="s">
        <v>127</v>
      </c>
    </row>
    <row r="210" spans="1:32" x14ac:dyDescent="0.2">
      <c r="A210">
        <v>15</v>
      </c>
      <c r="B210" s="6" t="s">
        <v>1149</v>
      </c>
      <c r="C210" s="6" t="s">
        <v>22</v>
      </c>
      <c r="D210" s="6" t="s">
        <v>23</v>
      </c>
      <c r="E210" s="6" t="s">
        <v>2767</v>
      </c>
      <c r="F210" s="6" t="s">
        <v>2772</v>
      </c>
      <c r="G210" s="6">
        <v>60</v>
      </c>
      <c r="H210" s="6">
        <v>66</v>
      </c>
      <c r="I210" s="7">
        <v>42461</v>
      </c>
      <c r="J210" s="7">
        <v>42473</v>
      </c>
      <c r="K210" s="7" t="s">
        <v>2536</v>
      </c>
      <c r="L210" s="17">
        <f t="shared" si="41"/>
        <v>250.79</v>
      </c>
      <c r="M210" s="20">
        <f t="shared" si="42"/>
        <v>0.9497587623110969</v>
      </c>
      <c r="N210" s="6" t="s">
        <v>32</v>
      </c>
      <c r="O210" s="6">
        <v>3500000</v>
      </c>
      <c r="P210" s="6">
        <v>3920000</v>
      </c>
      <c r="Q210" s="6">
        <f t="shared" si="43"/>
        <v>420000</v>
      </c>
      <c r="R210" s="8">
        <f t="shared" si="44"/>
        <v>0.12</v>
      </c>
      <c r="S210" s="6">
        <v>11425</v>
      </c>
      <c r="T210" s="9">
        <f t="shared" si="50"/>
        <v>58523.75</v>
      </c>
      <c r="U210" s="6">
        <v>65524</v>
      </c>
      <c r="V210" s="9">
        <f t="shared" si="45"/>
        <v>7000.25</v>
      </c>
      <c r="W210" s="8">
        <f t="shared" si="46"/>
        <v>0.11961383199128559</v>
      </c>
      <c r="X210" s="22">
        <f t="shared" si="48"/>
        <v>55583.444365804055</v>
      </c>
      <c r="Y210" s="22">
        <f t="shared" si="49"/>
        <v>62231.993141672312</v>
      </c>
      <c r="Z210" s="22">
        <f t="shared" si="51"/>
        <v>6648.5487758682575</v>
      </c>
      <c r="AA210" s="8">
        <f t="shared" si="52"/>
        <v>0.11961383199128563</v>
      </c>
      <c r="AB210" s="22">
        <f t="shared" si="53"/>
        <v>3733919.5885003386</v>
      </c>
      <c r="AC210" s="10">
        <v>2524</v>
      </c>
      <c r="AD210" s="6">
        <v>1951</v>
      </c>
      <c r="AE210" s="6">
        <f t="shared" si="47"/>
        <v>65</v>
      </c>
      <c r="AF210" s="6" t="s">
        <v>67</v>
      </c>
    </row>
    <row r="211" spans="1:32" x14ac:dyDescent="0.2">
      <c r="A211">
        <v>15</v>
      </c>
      <c r="B211" s="6" t="s">
        <v>1448</v>
      </c>
      <c r="C211" s="6" t="s">
        <v>22</v>
      </c>
      <c r="D211" s="6" t="s">
        <v>23</v>
      </c>
      <c r="E211" s="6" t="s">
        <v>2767</v>
      </c>
      <c r="F211" s="6" t="s">
        <v>2772</v>
      </c>
      <c r="G211" s="6">
        <v>68</v>
      </c>
      <c r="H211" s="6">
        <v>75</v>
      </c>
      <c r="I211" s="7">
        <v>42462</v>
      </c>
      <c r="J211" s="7">
        <v>42473</v>
      </c>
      <c r="K211" s="7" t="s">
        <v>2536</v>
      </c>
      <c r="L211" s="17">
        <f t="shared" si="41"/>
        <v>250.79</v>
      </c>
      <c r="M211" s="20">
        <f t="shared" si="42"/>
        <v>0.9497587623110969</v>
      </c>
      <c r="N211" s="6" t="s">
        <v>24</v>
      </c>
      <c r="O211" s="6">
        <v>3350000</v>
      </c>
      <c r="P211" s="6">
        <v>3425000</v>
      </c>
      <c r="Q211" s="6">
        <f t="shared" si="43"/>
        <v>75000</v>
      </c>
      <c r="R211" s="8">
        <f t="shared" si="44"/>
        <v>2.2388059701492536E-2</v>
      </c>
      <c r="S211" s="6">
        <v>11852</v>
      </c>
      <c r="T211" s="9">
        <f t="shared" si="50"/>
        <v>49439</v>
      </c>
      <c r="U211" s="6">
        <v>50542</v>
      </c>
      <c r="V211" s="9">
        <f t="shared" si="45"/>
        <v>1103</v>
      </c>
      <c r="W211" s="8">
        <f t="shared" si="46"/>
        <v>2.2310321810716235E-2</v>
      </c>
      <c r="X211" s="22">
        <f t="shared" si="48"/>
        <v>46955.123449898318</v>
      </c>
      <c r="Y211" s="22">
        <f t="shared" si="49"/>
        <v>48002.707364727459</v>
      </c>
      <c r="Z211" s="22">
        <f t="shared" si="51"/>
        <v>1047.5839148291416</v>
      </c>
      <c r="AA211" s="8">
        <f t="shared" si="52"/>
        <v>2.2310321810716273E-2</v>
      </c>
      <c r="AB211" s="22">
        <f t="shared" si="53"/>
        <v>3264184.1008014674</v>
      </c>
      <c r="AC211" s="10">
        <v>1383</v>
      </c>
      <c r="AD211" s="6">
        <v>1938</v>
      </c>
      <c r="AE211" s="6">
        <f t="shared" si="47"/>
        <v>78</v>
      </c>
      <c r="AF211" s="6" t="s">
        <v>67</v>
      </c>
    </row>
    <row r="212" spans="1:32" x14ac:dyDescent="0.2">
      <c r="A212">
        <v>15</v>
      </c>
      <c r="B212" s="6" t="s">
        <v>2416</v>
      </c>
      <c r="C212" s="6" t="s">
        <v>22</v>
      </c>
      <c r="D212" s="6" t="s">
        <v>23</v>
      </c>
      <c r="E212" s="6" t="s">
        <v>2767</v>
      </c>
      <c r="F212" s="6" t="s">
        <v>2772</v>
      </c>
      <c r="G212" s="6">
        <v>130</v>
      </c>
      <c r="H212" s="6">
        <v>147</v>
      </c>
      <c r="I212" s="7">
        <v>42450</v>
      </c>
      <c r="J212" s="7">
        <v>42473</v>
      </c>
      <c r="K212" s="7" t="s">
        <v>2536</v>
      </c>
      <c r="L212" s="17">
        <f t="shared" si="41"/>
        <v>250.79</v>
      </c>
      <c r="M212" s="20">
        <f t="shared" si="42"/>
        <v>0.9497587623110969</v>
      </c>
      <c r="N212" s="6" t="s">
        <v>85</v>
      </c>
      <c r="O212" s="6">
        <v>7650000</v>
      </c>
      <c r="P212" s="6">
        <v>7800000</v>
      </c>
      <c r="Q212" s="6">
        <f t="shared" si="43"/>
        <v>150000</v>
      </c>
      <c r="R212" s="8">
        <f t="shared" si="44"/>
        <v>1.9607843137254902E-2</v>
      </c>
      <c r="S212" s="6"/>
      <c r="T212" s="9">
        <f t="shared" si="50"/>
        <v>58846.153846153844</v>
      </c>
      <c r="U212" s="6">
        <v>60000</v>
      </c>
      <c r="V212" s="9">
        <f t="shared" si="45"/>
        <v>1153.8461538461561</v>
      </c>
      <c r="W212" s="8">
        <f t="shared" si="46"/>
        <v>1.960784313725494E-2</v>
      </c>
      <c r="X212" s="22">
        <f t="shared" si="48"/>
        <v>55889.650243691467</v>
      </c>
      <c r="Y212" s="22">
        <f t="shared" si="49"/>
        <v>56985.525738665812</v>
      </c>
      <c r="Z212" s="22">
        <f t="shared" si="51"/>
        <v>1095.8754949743452</v>
      </c>
      <c r="AA212" s="8">
        <f t="shared" si="52"/>
        <v>1.960784313725495E-2</v>
      </c>
      <c r="AB212" s="22">
        <f t="shared" si="53"/>
        <v>7408118.3460265556</v>
      </c>
      <c r="AC212" s="6">
        <v>412</v>
      </c>
      <c r="AD212" s="6">
        <v>1895</v>
      </c>
      <c r="AE212" s="6">
        <f t="shared" si="47"/>
        <v>121</v>
      </c>
      <c r="AF212" s="6" t="s">
        <v>127</v>
      </c>
    </row>
    <row r="213" spans="1:32" x14ac:dyDescent="0.2">
      <c r="A213">
        <v>15</v>
      </c>
      <c r="B213" s="6" t="s">
        <v>1311</v>
      </c>
      <c r="C213" s="6" t="s">
        <v>22</v>
      </c>
      <c r="D213" s="6" t="s">
        <v>23</v>
      </c>
      <c r="E213" s="6" t="s">
        <v>2767</v>
      </c>
      <c r="F213" s="6" t="s">
        <v>2772</v>
      </c>
      <c r="G213" s="6">
        <v>65</v>
      </c>
      <c r="H213" s="6">
        <v>72</v>
      </c>
      <c r="I213" s="7">
        <v>42461</v>
      </c>
      <c r="J213" s="7">
        <v>42475</v>
      </c>
      <c r="K213" s="7" t="s">
        <v>2536</v>
      </c>
      <c r="L213" s="17">
        <f t="shared" si="41"/>
        <v>250.79</v>
      </c>
      <c r="M213" s="20">
        <f t="shared" si="42"/>
        <v>0.9497587623110969</v>
      </c>
      <c r="N213" s="6" t="s">
        <v>62</v>
      </c>
      <c r="O213" s="6">
        <v>4850000</v>
      </c>
      <c r="P213" s="6">
        <v>4900000</v>
      </c>
      <c r="Q213" s="6">
        <f t="shared" si="43"/>
        <v>50000</v>
      </c>
      <c r="R213" s="8">
        <f t="shared" si="44"/>
        <v>1.0309278350515464E-2</v>
      </c>
      <c r="S213" s="6"/>
      <c r="T213" s="9">
        <f t="shared" si="50"/>
        <v>74615.38461538461</v>
      </c>
      <c r="U213" s="6">
        <v>75385</v>
      </c>
      <c r="V213" s="9">
        <f t="shared" si="45"/>
        <v>769.61538461539021</v>
      </c>
      <c r="W213" s="8">
        <f t="shared" si="46"/>
        <v>1.0314432989690798E-2</v>
      </c>
      <c r="X213" s="22">
        <f t="shared" si="48"/>
        <v>70866.615341674144</v>
      </c>
      <c r="Y213" s="22">
        <f t="shared" si="49"/>
        <v>71597.564296822035</v>
      </c>
      <c r="Z213" s="22">
        <f t="shared" si="51"/>
        <v>730.94895514789096</v>
      </c>
      <c r="AA213" s="8">
        <f t="shared" si="52"/>
        <v>1.0314432989690786E-2</v>
      </c>
      <c r="AB213" s="22">
        <f t="shared" si="53"/>
        <v>4653841.6792934323</v>
      </c>
      <c r="AC213" s="10">
        <v>1382</v>
      </c>
      <c r="AD213" s="6">
        <v>1939</v>
      </c>
      <c r="AE213" s="6">
        <f t="shared" si="47"/>
        <v>77</v>
      </c>
      <c r="AF213" s="6" t="s">
        <v>108</v>
      </c>
    </row>
    <row r="214" spans="1:32" x14ac:dyDescent="0.2">
      <c r="A214">
        <v>15</v>
      </c>
      <c r="B214" s="6" t="s">
        <v>1276</v>
      </c>
      <c r="C214" s="6" t="s">
        <v>22</v>
      </c>
      <c r="D214" s="6" t="s">
        <v>23</v>
      </c>
      <c r="E214" s="6" t="s">
        <v>2767</v>
      </c>
      <c r="F214" s="6" t="s">
        <v>2772</v>
      </c>
      <c r="G214" s="6">
        <v>64</v>
      </c>
      <c r="H214" s="6">
        <v>74</v>
      </c>
      <c r="I214" s="7">
        <v>42461</v>
      </c>
      <c r="J214" s="7">
        <v>42475</v>
      </c>
      <c r="K214" s="7" t="s">
        <v>2536</v>
      </c>
      <c r="L214" s="17">
        <f t="shared" si="41"/>
        <v>250.79</v>
      </c>
      <c r="M214" s="20">
        <f t="shared" si="42"/>
        <v>0.9497587623110969</v>
      </c>
      <c r="N214" s="6" t="s">
        <v>62</v>
      </c>
      <c r="O214" s="6">
        <v>4400000</v>
      </c>
      <c r="P214" s="6">
        <v>4400000</v>
      </c>
      <c r="Q214" s="6">
        <f t="shared" si="43"/>
        <v>0</v>
      </c>
      <c r="R214" s="8">
        <f t="shared" si="44"/>
        <v>0</v>
      </c>
      <c r="S214" s="6">
        <v>17000</v>
      </c>
      <c r="T214" s="9">
        <f t="shared" si="50"/>
        <v>69015.625</v>
      </c>
      <c r="U214" s="6">
        <v>69016</v>
      </c>
      <c r="V214" s="9">
        <f t="shared" si="45"/>
        <v>0.375</v>
      </c>
      <c r="W214" s="8">
        <f t="shared" si="46"/>
        <v>5.4335521847407745E-6</v>
      </c>
      <c r="X214" s="22">
        <f t="shared" si="48"/>
        <v>65548.194580126801</v>
      </c>
      <c r="Y214" s="22">
        <f t="shared" si="49"/>
        <v>65548.550739662664</v>
      </c>
      <c r="Z214" s="22">
        <f t="shared" si="51"/>
        <v>0.35615953586238902</v>
      </c>
      <c r="AA214" s="8">
        <f t="shared" si="52"/>
        <v>5.4335521846755953E-6</v>
      </c>
      <c r="AB214" s="22">
        <f t="shared" si="53"/>
        <v>4195107.2473384105</v>
      </c>
      <c r="AC214" s="6">
        <v>701</v>
      </c>
      <c r="AD214" s="6">
        <v>1901</v>
      </c>
      <c r="AE214" s="6">
        <f t="shared" si="47"/>
        <v>115</v>
      </c>
      <c r="AF214" s="6" t="s">
        <v>621</v>
      </c>
    </row>
    <row r="215" spans="1:32" x14ac:dyDescent="0.2">
      <c r="A215">
        <v>16</v>
      </c>
      <c r="B215" s="6" t="s">
        <v>2315</v>
      </c>
      <c r="C215" s="6" t="s">
        <v>22</v>
      </c>
      <c r="D215" s="6" t="s">
        <v>23</v>
      </c>
      <c r="E215" s="6" t="s">
        <v>2767</v>
      </c>
      <c r="F215" s="6" t="s">
        <v>2772</v>
      </c>
      <c r="G215" s="6">
        <v>113</v>
      </c>
      <c r="H215" s="6">
        <v>127</v>
      </c>
      <c r="I215" s="7">
        <v>42468</v>
      </c>
      <c r="J215" s="7">
        <v>42478</v>
      </c>
      <c r="K215" s="7" t="s">
        <v>2536</v>
      </c>
      <c r="L215" s="17">
        <f t="shared" si="41"/>
        <v>250.79</v>
      </c>
      <c r="M215" s="20">
        <f t="shared" si="42"/>
        <v>0.9497587623110969</v>
      </c>
      <c r="N215" s="6" t="s">
        <v>36</v>
      </c>
      <c r="O215" s="6">
        <v>7100000</v>
      </c>
      <c r="P215" s="6">
        <v>7250000</v>
      </c>
      <c r="Q215" s="6">
        <f t="shared" si="43"/>
        <v>150000</v>
      </c>
      <c r="R215" s="8">
        <f t="shared" si="44"/>
        <v>2.1126760563380281E-2</v>
      </c>
      <c r="S215" s="6">
        <v>3889</v>
      </c>
      <c r="T215" s="9">
        <f t="shared" si="50"/>
        <v>62866.274336283182</v>
      </c>
      <c r="U215" s="6">
        <v>64194</v>
      </c>
      <c r="V215" s="9">
        <f t="shared" si="45"/>
        <v>1327.7256637168175</v>
      </c>
      <c r="W215" s="8">
        <f t="shared" si="46"/>
        <v>2.1119840132637263E-2</v>
      </c>
      <c r="X215" s="22">
        <f t="shared" si="48"/>
        <v>59707.794904738192</v>
      </c>
      <c r="Y215" s="22">
        <f t="shared" si="49"/>
        <v>60968.813987798552</v>
      </c>
      <c r="Z215" s="22">
        <f t="shared" si="51"/>
        <v>1261.0190830603606</v>
      </c>
      <c r="AA215" s="8">
        <f t="shared" si="52"/>
        <v>2.1119840132637201E-2</v>
      </c>
      <c r="AB215" s="22">
        <f t="shared" si="53"/>
        <v>6889475.9806212364</v>
      </c>
      <c r="AC215" s="10">
        <v>1169</v>
      </c>
      <c r="AD215" s="6">
        <v>1934</v>
      </c>
      <c r="AE215" s="6">
        <f t="shared" si="47"/>
        <v>82</v>
      </c>
      <c r="AF215" s="6" t="s">
        <v>67</v>
      </c>
    </row>
    <row r="216" spans="1:32" x14ac:dyDescent="0.2">
      <c r="A216">
        <v>16</v>
      </c>
      <c r="B216" s="6" t="s">
        <v>1044</v>
      </c>
      <c r="C216" s="6" t="s">
        <v>22</v>
      </c>
      <c r="D216" s="6" t="s">
        <v>23</v>
      </c>
      <c r="E216" s="6" t="s">
        <v>2767</v>
      </c>
      <c r="F216" s="6" t="s">
        <v>2772</v>
      </c>
      <c r="G216" s="6">
        <v>57</v>
      </c>
      <c r="H216" s="6">
        <v>65</v>
      </c>
      <c r="I216" s="7">
        <v>42468</v>
      </c>
      <c r="J216" s="7">
        <v>42478</v>
      </c>
      <c r="K216" s="7" t="s">
        <v>2536</v>
      </c>
      <c r="L216" s="17">
        <f t="shared" si="41"/>
        <v>250.79</v>
      </c>
      <c r="M216" s="20">
        <f t="shared" si="42"/>
        <v>0.9497587623110969</v>
      </c>
      <c r="N216" s="6" t="s">
        <v>36</v>
      </c>
      <c r="O216" s="6">
        <v>3590000</v>
      </c>
      <c r="P216" s="6">
        <v>4250000</v>
      </c>
      <c r="Q216" s="6">
        <f t="shared" si="43"/>
        <v>660000</v>
      </c>
      <c r="R216" s="8">
        <f t="shared" si="44"/>
        <v>0.18384401114206128</v>
      </c>
      <c r="S216" s="6"/>
      <c r="T216" s="9">
        <f t="shared" si="50"/>
        <v>62982.456140350878</v>
      </c>
      <c r="U216" s="6">
        <v>74561</v>
      </c>
      <c r="V216" s="9">
        <f t="shared" si="45"/>
        <v>11578.543859649122</v>
      </c>
      <c r="W216" s="8">
        <f t="shared" si="46"/>
        <v>0.18383760445682451</v>
      </c>
      <c r="X216" s="22">
        <f t="shared" si="48"/>
        <v>59818.139591172592</v>
      </c>
      <c r="Y216" s="22">
        <f t="shared" si="49"/>
        <v>70814.963076677697</v>
      </c>
      <c r="Z216" s="22">
        <f t="shared" si="51"/>
        <v>10996.823485505105</v>
      </c>
      <c r="AA216" s="8">
        <f t="shared" si="52"/>
        <v>0.18383760445682457</v>
      </c>
      <c r="AB216" s="22">
        <f t="shared" si="53"/>
        <v>4036452.8953706287</v>
      </c>
      <c r="AC216" s="6">
        <v>504</v>
      </c>
      <c r="AD216" s="6">
        <v>1897</v>
      </c>
      <c r="AE216" s="6">
        <f t="shared" si="47"/>
        <v>119</v>
      </c>
      <c r="AF216" s="6" t="s">
        <v>48</v>
      </c>
    </row>
    <row r="217" spans="1:32" x14ac:dyDescent="0.2">
      <c r="A217">
        <v>16</v>
      </c>
      <c r="B217" s="6" t="s">
        <v>2360</v>
      </c>
      <c r="C217" s="6" t="s">
        <v>22</v>
      </c>
      <c r="D217" s="6" t="s">
        <v>23</v>
      </c>
      <c r="E217" s="6" t="s">
        <v>2767</v>
      </c>
      <c r="F217" s="6" t="s">
        <v>2772</v>
      </c>
      <c r="G217" s="6">
        <v>120</v>
      </c>
      <c r="H217" s="6">
        <v>140</v>
      </c>
      <c r="I217" s="7">
        <v>42468</v>
      </c>
      <c r="J217" s="7">
        <v>42479</v>
      </c>
      <c r="K217" s="7" t="s">
        <v>2536</v>
      </c>
      <c r="L217" s="17">
        <f t="shared" si="41"/>
        <v>250.79</v>
      </c>
      <c r="M217" s="20">
        <f t="shared" si="42"/>
        <v>0.9497587623110969</v>
      </c>
      <c r="N217" s="6" t="s">
        <v>24</v>
      </c>
      <c r="O217" s="6">
        <v>8500000</v>
      </c>
      <c r="P217" s="6">
        <v>8700000</v>
      </c>
      <c r="Q217" s="6">
        <f t="shared" si="43"/>
        <v>200000</v>
      </c>
      <c r="R217" s="8">
        <f t="shared" si="44"/>
        <v>2.3529411764705882E-2</v>
      </c>
      <c r="S217" s="6"/>
      <c r="T217" s="9">
        <f t="shared" si="50"/>
        <v>70833.333333333328</v>
      </c>
      <c r="U217" s="6">
        <v>72500</v>
      </c>
      <c r="V217" s="9">
        <f t="shared" si="45"/>
        <v>1666.6666666666715</v>
      </c>
      <c r="W217" s="8">
        <f t="shared" si="46"/>
        <v>2.3529411764705951E-2</v>
      </c>
      <c r="X217" s="22">
        <f t="shared" si="48"/>
        <v>67274.57899703602</v>
      </c>
      <c r="Y217" s="22">
        <f t="shared" si="49"/>
        <v>68857.51026755452</v>
      </c>
      <c r="Z217" s="22">
        <f t="shared" si="51"/>
        <v>1582.9312705185002</v>
      </c>
      <c r="AA217" s="8">
        <f t="shared" si="52"/>
        <v>2.3529411764705965E-2</v>
      </c>
      <c r="AB217" s="22">
        <f t="shared" si="53"/>
        <v>8262901.2321065422</v>
      </c>
      <c r="AC217" s="6">
        <v>14</v>
      </c>
      <c r="AD217" s="6">
        <v>2005</v>
      </c>
      <c r="AE217" s="6">
        <f t="shared" si="47"/>
        <v>11</v>
      </c>
      <c r="AF217" s="6" t="s">
        <v>27</v>
      </c>
    </row>
    <row r="218" spans="1:32" x14ac:dyDescent="0.2">
      <c r="A218">
        <v>16</v>
      </c>
      <c r="B218" s="6" t="s">
        <v>1843</v>
      </c>
      <c r="C218" s="6" t="s">
        <v>22</v>
      </c>
      <c r="D218" s="6" t="s">
        <v>23</v>
      </c>
      <c r="E218" s="6" t="s">
        <v>2767</v>
      </c>
      <c r="F218" s="6" t="s">
        <v>2772</v>
      </c>
      <c r="G218" s="6">
        <v>80</v>
      </c>
      <c r="H218" s="6">
        <v>91</v>
      </c>
      <c r="I218" s="7">
        <v>42467</v>
      </c>
      <c r="J218" s="7">
        <v>42479</v>
      </c>
      <c r="K218" s="7" t="s">
        <v>2536</v>
      </c>
      <c r="L218" s="17">
        <f t="shared" si="41"/>
        <v>250.79</v>
      </c>
      <c r="M218" s="20">
        <f t="shared" si="42"/>
        <v>0.9497587623110969</v>
      </c>
      <c r="N218" s="6" t="s">
        <v>32</v>
      </c>
      <c r="O218" s="6">
        <v>6300000</v>
      </c>
      <c r="P218" s="6">
        <v>6860000</v>
      </c>
      <c r="Q218" s="6">
        <f t="shared" si="43"/>
        <v>560000</v>
      </c>
      <c r="R218" s="8">
        <f t="shared" si="44"/>
        <v>8.8888888888888892E-2</v>
      </c>
      <c r="S218" s="6"/>
      <c r="T218" s="9">
        <f t="shared" si="50"/>
        <v>78750</v>
      </c>
      <c r="U218" s="6">
        <v>85750</v>
      </c>
      <c r="V218" s="9">
        <f t="shared" si="45"/>
        <v>7000</v>
      </c>
      <c r="W218" s="8">
        <f t="shared" si="46"/>
        <v>8.8888888888888892E-2</v>
      </c>
      <c r="X218" s="22">
        <f t="shared" si="48"/>
        <v>74793.502531998878</v>
      </c>
      <c r="Y218" s="22">
        <f t="shared" si="49"/>
        <v>81441.813868176556</v>
      </c>
      <c r="Z218" s="22">
        <f t="shared" si="51"/>
        <v>6648.3113361776777</v>
      </c>
      <c r="AA218" s="8">
        <f t="shared" si="52"/>
        <v>8.8888888888888878E-2</v>
      </c>
      <c r="AB218" s="22">
        <f t="shared" si="53"/>
        <v>6515345.1094541242</v>
      </c>
      <c r="AC218" s="10">
        <v>1669</v>
      </c>
      <c r="AD218" s="6">
        <v>1997</v>
      </c>
      <c r="AE218" s="6">
        <f t="shared" si="47"/>
        <v>19</v>
      </c>
      <c r="AF218" s="6" t="s">
        <v>1844</v>
      </c>
    </row>
    <row r="219" spans="1:32" x14ac:dyDescent="0.2">
      <c r="A219">
        <v>16</v>
      </c>
      <c r="B219" s="6" t="s">
        <v>737</v>
      </c>
      <c r="C219" s="6" t="s">
        <v>22</v>
      </c>
      <c r="D219" s="6" t="s">
        <v>23</v>
      </c>
      <c r="E219" s="6" t="s">
        <v>2767</v>
      </c>
      <c r="F219" s="6" t="s">
        <v>2772</v>
      </c>
      <c r="G219" s="6">
        <v>50</v>
      </c>
      <c r="H219" s="6">
        <v>55</v>
      </c>
      <c r="I219" s="7">
        <v>42469</v>
      </c>
      <c r="J219" s="7">
        <v>42479</v>
      </c>
      <c r="K219" s="7" t="s">
        <v>2536</v>
      </c>
      <c r="L219" s="17">
        <f t="shared" si="41"/>
        <v>250.79</v>
      </c>
      <c r="M219" s="20">
        <f t="shared" si="42"/>
        <v>0.9497587623110969</v>
      </c>
      <c r="N219" s="6" t="s">
        <v>36</v>
      </c>
      <c r="O219" s="6">
        <v>3590000</v>
      </c>
      <c r="P219" s="6">
        <v>3810000</v>
      </c>
      <c r="Q219" s="6">
        <f t="shared" si="43"/>
        <v>220000</v>
      </c>
      <c r="R219" s="8">
        <f t="shared" si="44"/>
        <v>6.1281337047353758E-2</v>
      </c>
      <c r="S219" s="6">
        <v>1154</v>
      </c>
      <c r="T219" s="9">
        <f t="shared" si="50"/>
        <v>71823.08</v>
      </c>
      <c r="U219" s="6">
        <v>76223</v>
      </c>
      <c r="V219" s="9">
        <f t="shared" si="45"/>
        <v>4399.9199999999983</v>
      </c>
      <c r="W219" s="8">
        <f t="shared" si="46"/>
        <v>6.1260530737473222E-2</v>
      </c>
      <c r="X219" s="22">
        <f t="shared" si="48"/>
        <v>68214.599566170902</v>
      </c>
      <c r="Y219" s="22">
        <f t="shared" si="49"/>
        <v>72393.462139638737</v>
      </c>
      <c r="Z219" s="22">
        <f t="shared" si="51"/>
        <v>4178.8625734678353</v>
      </c>
      <c r="AA219" s="8">
        <f t="shared" si="52"/>
        <v>6.1260530737473153E-2</v>
      </c>
      <c r="AB219" s="22">
        <f t="shared" si="53"/>
        <v>3619673.1069819368</v>
      </c>
      <c r="AC219" s="6">
        <v>652</v>
      </c>
      <c r="AD219" s="6">
        <v>1983</v>
      </c>
      <c r="AE219" s="6">
        <f t="shared" si="47"/>
        <v>33</v>
      </c>
      <c r="AF219" s="6" t="s">
        <v>25</v>
      </c>
    </row>
    <row r="220" spans="1:32" x14ac:dyDescent="0.2">
      <c r="A220">
        <v>16</v>
      </c>
      <c r="B220" s="6" t="s">
        <v>2047</v>
      </c>
      <c r="C220" s="6" t="s">
        <v>22</v>
      </c>
      <c r="D220" s="6" t="s">
        <v>23</v>
      </c>
      <c r="E220" s="6" t="s">
        <v>2767</v>
      </c>
      <c r="F220" s="6" t="s">
        <v>2772</v>
      </c>
      <c r="G220" s="6">
        <v>92</v>
      </c>
      <c r="H220" s="6">
        <v>102</v>
      </c>
      <c r="I220" s="7">
        <v>42469</v>
      </c>
      <c r="J220" s="7">
        <v>42479</v>
      </c>
      <c r="K220" s="7" t="s">
        <v>2536</v>
      </c>
      <c r="L220" s="17">
        <f t="shared" si="41"/>
        <v>250.79</v>
      </c>
      <c r="M220" s="20">
        <f t="shared" si="42"/>
        <v>0.9497587623110969</v>
      </c>
      <c r="N220" s="6" t="s">
        <v>36</v>
      </c>
      <c r="O220" s="6">
        <v>6990000</v>
      </c>
      <c r="P220" s="6">
        <v>7450000</v>
      </c>
      <c r="Q220" s="6">
        <f t="shared" si="43"/>
        <v>460000</v>
      </c>
      <c r="R220" s="8">
        <f t="shared" si="44"/>
        <v>6.5808297567954227E-2</v>
      </c>
      <c r="S220" s="6">
        <v>89426</v>
      </c>
      <c r="T220" s="9">
        <f t="shared" si="50"/>
        <v>76950.282608695648</v>
      </c>
      <c r="U220" s="6">
        <v>81950</v>
      </c>
      <c r="V220" s="9">
        <f t="shared" si="45"/>
        <v>4999.7173913043516</v>
      </c>
      <c r="W220" s="8">
        <f t="shared" si="46"/>
        <v>6.4973346709182409E-2</v>
      </c>
      <c r="X220" s="22">
        <f t="shared" si="48"/>
        <v>73084.205169923909</v>
      </c>
      <c r="Y220" s="22">
        <f t="shared" si="49"/>
        <v>77832.730571394393</v>
      </c>
      <c r="Z220" s="22">
        <f t="shared" si="51"/>
        <v>4748.5254014704842</v>
      </c>
      <c r="AA220" s="8">
        <f t="shared" si="52"/>
        <v>6.4973346709182367E-2</v>
      </c>
      <c r="AB220" s="22">
        <f t="shared" si="53"/>
        <v>7160611.212568284</v>
      </c>
      <c r="AC220" s="6">
        <v>768</v>
      </c>
      <c r="AD220" s="6">
        <v>1950</v>
      </c>
      <c r="AE220" s="6">
        <f t="shared" si="47"/>
        <v>66</v>
      </c>
      <c r="AF220" s="6" t="s">
        <v>90</v>
      </c>
    </row>
    <row r="221" spans="1:32" x14ac:dyDescent="0.2">
      <c r="A221">
        <v>16</v>
      </c>
      <c r="B221" s="6" t="s">
        <v>476</v>
      </c>
      <c r="C221" s="6" t="s">
        <v>22</v>
      </c>
      <c r="D221" s="6" t="s">
        <v>23</v>
      </c>
      <c r="E221" s="6" t="s">
        <v>2767</v>
      </c>
      <c r="F221" s="6" t="s">
        <v>2772</v>
      </c>
      <c r="G221" s="6">
        <v>43</v>
      </c>
      <c r="H221" s="6">
        <v>50</v>
      </c>
      <c r="I221" s="7">
        <v>42469</v>
      </c>
      <c r="J221" s="7">
        <v>42479</v>
      </c>
      <c r="K221" s="7" t="s">
        <v>2536</v>
      </c>
      <c r="L221" s="17">
        <f t="shared" si="41"/>
        <v>250.79</v>
      </c>
      <c r="M221" s="20">
        <f t="shared" si="42"/>
        <v>0.9497587623110969</v>
      </c>
      <c r="N221" s="6" t="s">
        <v>36</v>
      </c>
      <c r="O221" s="6">
        <v>3150000</v>
      </c>
      <c r="P221" s="6">
        <v>3410000</v>
      </c>
      <c r="Q221" s="6">
        <f t="shared" si="43"/>
        <v>260000</v>
      </c>
      <c r="R221" s="8">
        <f t="shared" si="44"/>
        <v>8.2539682539682538E-2</v>
      </c>
      <c r="S221" s="6"/>
      <c r="T221" s="9">
        <f t="shared" si="50"/>
        <v>73255.813953488367</v>
      </c>
      <c r="U221" s="6">
        <v>79302</v>
      </c>
      <c r="V221" s="9">
        <f t="shared" si="45"/>
        <v>6046.1860465116333</v>
      </c>
      <c r="W221" s="8">
        <f t="shared" si="46"/>
        <v>8.2535238095238175E-2</v>
      </c>
      <c r="X221" s="22">
        <f t="shared" si="48"/>
        <v>69575.351192557093</v>
      </c>
      <c r="Y221" s="22">
        <f t="shared" si="49"/>
        <v>75317.769368794601</v>
      </c>
      <c r="Z221" s="22">
        <f t="shared" si="51"/>
        <v>5742.4181762375083</v>
      </c>
      <c r="AA221" s="8">
        <f t="shared" si="52"/>
        <v>8.2535238095238106E-2</v>
      </c>
      <c r="AB221" s="22">
        <f t="shared" si="53"/>
        <v>3238664.0828581681</v>
      </c>
      <c r="AC221" s="10">
        <v>5047</v>
      </c>
      <c r="AD221" s="6">
        <v>1925</v>
      </c>
      <c r="AE221" s="6">
        <f t="shared" si="47"/>
        <v>91</v>
      </c>
      <c r="AF221" s="6" t="s">
        <v>295</v>
      </c>
    </row>
    <row r="222" spans="1:32" x14ac:dyDescent="0.2">
      <c r="A222">
        <v>16</v>
      </c>
      <c r="B222" s="6" t="s">
        <v>872</v>
      </c>
      <c r="C222" s="6" t="s">
        <v>22</v>
      </c>
      <c r="D222" s="6" t="s">
        <v>23</v>
      </c>
      <c r="E222" s="6" t="s">
        <v>2767</v>
      </c>
      <c r="F222" s="6" t="s">
        <v>2772</v>
      </c>
      <c r="G222" s="6">
        <v>53</v>
      </c>
      <c r="H222" s="6">
        <v>53</v>
      </c>
      <c r="I222" s="7">
        <v>42468</v>
      </c>
      <c r="J222" s="7">
        <v>42479</v>
      </c>
      <c r="K222" s="7" t="s">
        <v>2536</v>
      </c>
      <c r="L222" s="17">
        <f t="shared" si="41"/>
        <v>250.79</v>
      </c>
      <c r="M222" s="20">
        <f t="shared" si="42"/>
        <v>0.9497587623110969</v>
      </c>
      <c r="N222" s="6" t="s">
        <v>24</v>
      </c>
      <c r="O222" s="6">
        <v>3300000</v>
      </c>
      <c r="P222" s="6">
        <v>3950000</v>
      </c>
      <c r="Q222" s="6">
        <f t="shared" si="43"/>
        <v>650000</v>
      </c>
      <c r="R222" s="8">
        <f t="shared" si="44"/>
        <v>0.19696969696969696</v>
      </c>
      <c r="S222" s="6">
        <v>1340</v>
      </c>
      <c r="T222" s="9">
        <f t="shared" si="50"/>
        <v>62289.433962264149</v>
      </c>
      <c r="U222" s="6">
        <v>74554</v>
      </c>
      <c r="V222" s="9">
        <f t="shared" si="45"/>
        <v>12264.566037735851</v>
      </c>
      <c r="W222" s="8">
        <f t="shared" si="46"/>
        <v>0.19689641176007322</v>
      </c>
      <c r="X222" s="22">
        <f t="shared" si="48"/>
        <v>59159.935705058801</v>
      </c>
      <c r="Y222" s="22">
        <f t="shared" si="49"/>
        <v>70808.314765341522</v>
      </c>
      <c r="Z222" s="22">
        <f t="shared" si="51"/>
        <v>11648.379060282721</v>
      </c>
      <c r="AA222" s="8">
        <f t="shared" si="52"/>
        <v>0.19689641176007333</v>
      </c>
      <c r="AB222" s="22">
        <f t="shared" si="53"/>
        <v>3752840.6825631005</v>
      </c>
      <c r="AC222" s="6">
        <v>489</v>
      </c>
      <c r="AD222" s="6">
        <v>1900</v>
      </c>
      <c r="AE222" s="6">
        <f t="shared" si="47"/>
        <v>116</v>
      </c>
      <c r="AF222" s="6" t="s">
        <v>103</v>
      </c>
    </row>
    <row r="223" spans="1:32" x14ac:dyDescent="0.2">
      <c r="A223">
        <v>16</v>
      </c>
      <c r="B223" s="6" t="s">
        <v>424</v>
      </c>
      <c r="C223" s="6" t="s">
        <v>22</v>
      </c>
      <c r="D223" s="6" t="s">
        <v>23</v>
      </c>
      <c r="E223" s="6" t="s">
        <v>2767</v>
      </c>
      <c r="F223" s="6" t="s">
        <v>2772</v>
      </c>
      <c r="G223" s="6">
        <v>41</v>
      </c>
      <c r="H223" s="6">
        <v>46</v>
      </c>
      <c r="I223" s="7">
        <v>42470</v>
      </c>
      <c r="J223" s="7">
        <v>42480</v>
      </c>
      <c r="K223" s="7" t="s">
        <v>2536</v>
      </c>
      <c r="L223" s="17">
        <f t="shared" si="41"/>
        <v>250.79</v>
      </c>
      <c r="M223" s="20">
        <f t="shared" si="42"/>
        <v>0.9497587623110969</v>
      </c>
      <c r="N223" s="6" t="s">
        <v>36</v>
      </c>
      <c r="O223" s="6">
        <v>2900000</v>
      </c>
      <c r="P223" s="6">
        <v>3200000</v>
      </c>
      <c r="Q223" s="6">
        <f t="shared" si="43"/>
        <v>300000</v>
      </c>
      <c r="R223" s="8">
        <f t="shared" si="44"/>
        <v>0.10344827586206896</v>
      </c>
      <c r="S223" s="6">
        <v>27562</v>
      </c>
      <c r="T223" s="9">
        <f t="shared" si="50"/>
        <v>71403.951219512193</v>
      </c>
      <c r="U223" s="6">
        <v>78721</v>
      </c>
      <c r="V223" s="9">
        <f t="shared" si="45"/>
        <v>7317.0487804878067</v>
      </c>
      <c r="W223" s="8">
        <f t="shared" si="46"/>
        <v>0.10247400396644037</v>
      </c>
      <c r="X223" s="22">
        <f t="shared" si="48"/>
        <v>67816.528334365838</v>
      </c>
      <c r="Y223" s="22">
        <f t="shared" si="49"/>
        <v>74765.959527891857</v>
      </c>
      <c r="Z223" s="22">
        <f t="shared" si="51"/>
        <v>6949.4311935260193</v>
      </c>
      <c r="AA223" s="8">
        <f t="shared" si="52"/>
        <v>0.10247400396644035</v>
      </c>
      <c r="AB223" s="22">
        <f t="shared" si="53"/>
        <v>3065404.3406435661</v>
      </c>
      <c r="AC223" s="6">
        <v>297</v>
      </c>
      <c r="AD223" s="6">
        <v>1887</v>
      </c>
      <c r="AE223" s="6">
        <f t="shared" si="47"/>
        <v>129</v>
      </c>
      <c r="AF223" s="6" t="s">
        <v>108</v>
      </c>
    </row>
    <row r="224" spans="1:32" x14ac:dyDescent="0.2">
      <c r="A224">
        <v>16</v>
      </c>
      <c r="B224" s="6" t="s">
        <v>30</v>
      </c>
      <c r="C224" s="6" t="s">
        <v>22</v>
      </c>
      <c r="D224" s="6" t="s">
        <v>23</v>
      </c>
      <c r="E224" s="6" t="s">
        <v>2767</v>
      </c>
      <c r="F224" s="6" t="s">
        <v>2772</v>
      </c>
      <c r="G224" s="6">
        <v>20</v>
      </c>
      <c r="H224" s="6">
        <v>22</v>
      </c>
      <c r="I224" s="7">
        <v>42472</v>
      </c>
      <c r="J224" s="7">
        <v>42482</v>
      </c>
      <c r="K224" s="7" t="s">
        <v>2536</v>
      </c>
      <c r="L224" s="17">
        <f t="shared" si="41"/>
        <v>250.79</v>
      </c>
      <c r="M224" s="20">
        <f t="shared" si="42"/>
        <v>0.9497587623110969</v>
      </c>
      <c r="N224" s="6" t="s">
        <v>36</v>
      </c>
      <c r="O224" s="6">
        <v>2000000</v>
      </c>
      <c r="P224" s="6">
        <v>2075000</v>
      </c>
      <c r="Q224" s="6">
        <f t="shared" si="43"/>
        <v>75000</v>
      </c>
      <c r="R224" s="8">
        <f t="shared" si="44"/>
        <v>3.7499999999999999E-2</v>
      </c>
      <c r="S224" s="6">
        <v>9608</v>
      </c>
      <c r="T224" s="9">
        <f t="shared" si="50"/>
        <v>100480.4</v>
      </c>
      <c r="U224" s="6">
        <v>104230</v>
      </c>
      <c r="V224" s="9">
        <f t="shared" si="45"/>
        <v>3749.6000000000058</v>
      </c>
      <c r="W224" s="8">
        <f t="shared" si="46"/>
        <v>3.7316730427028613E-2</v>
      </c>
      <c r="X224" s="22">
        <f t="shared" si="48"/>
        <v>95432.14034052394</v>
      </c>
      <c r="Y224" s="22">
        <f t="shared" si="49"/>
        <v>98993.355795685624</v>
      </c>
      <c r="Z224" s="22">
        <f t="shared" si="51"/>
        <v>3561.2154551616841</v>
      </c>
      <c r="AA224" s="8">
        <f t="shared" si="52"/>
        <v>3.7316730427028502E-2</v>
      </c>
      <c r="AB224" s="22">
        <f t="shared" si="53"/>
        <v>1979867.1159137124</v>
      </c>
      <c r="AC224" s="6">
        <v>481</v>
      </c>
      <c r="AD224" s="6">
        <v>1921</v>
      </c>
      <c r="AE224" s="6">
        <f t="shared" si="47"/>
        <v>95</v>
      </c>
      <c r="AF224" s="6" t="s">
        <v>44</v>
      </c>
    </row>
    <row r="225" spans="1:32" x14ac:dyDescent="0.2">
      <c r="A225">
        <v>17</v>
      </c>
      <c r="B225" s="6" t="s">
        <v>333</v>
      </c>
      <c r="C225" s="6" t="s">
        <v>22</v>
      </c>
      <c r="D225" s="6" t="s">
        <v>23</v>
      </c>
      <c r="E225" s="6" t="s">
        <v>2767</v>
      </c>
      <c r="F225" s="6" t="s">
        <v>2772</v>
      </c>
      <c r="G225" s="6">
        <v>40</v>
      </c>
      <c r="H225" s="6">
        <v>45</v>
      </c>
      <c r="I225" s="7">
        <v>42475</v>
      </c>
      <c r="J225" s="7">
        <v>42485</v>
      </c>
      <c r="K225" s="7" t="s">
        <v>2536</v>
      </c>
      <c r="L225" s="17">
        <f t="shared" si="41"/>
        <v>250.79</v>
      </c>
      <c r="M225" s="20">
        <f t="shared" si="42"/>
        <v>0.9497587623110969</v>
      </c>
      <c r="N225" s="6" t="s">
        <v>36</v>
      </c>
      <c r="O225" s="6">
        <v>2900000</v>
      </c>
      <c r="P225" s="6">
        <v>3200000</v>
      </c>
      <c r="Q225" s="6">
        <f t="shared" si="43"/>
        <v>300000</v>
      </c>
      <c r="R225" s="8">
        <f t="shared" si="44"/>
        <v>0.10344827586206896</v>
      </c>
      <c r="S225" s="6">
        <v>84350</v>
      </c>
      <c r="T225" s="9">
        <f t="shared" si="50"/>
        <v>74608.75</v>
      </c>
      <c r="U225" s="6">
        <v>82109</v>
      </c>
      <c r="V225" s="9">
        <f t="shared" si="45"/>
        <v>7500.25</v>
      </c>
      <c r="W225" s="8">
        <f t="shared" si="46"/>
        <v>0.10052775311206795</v>
      </c>
      <c r="X225" s="22">
        <f t="shared" si="48"/>
        <v>70860.314057578056</v>
      </c>
      <c r="Y225" s="22">
        <f t="shared" si="49"/>
        <v>77983.742214601851</v>
      </c>
      <c r="Z225" s="22">
        <f t="shared" si="51"/>
        <v>7123.4281570237945</v>
      </c>
      <c r="AA225" s="8">
        <f t="shared" si="52"/>
        <v>0.10052775311206781</v>
      </c>
      <c r="AB225" s="22">
        <f t="shared" si="53"/>
        <v>3119349.6885840739</v>
      </c>
      <c r="AC225" s="10">
        <v>1734</v>
      </c>
      <c r="AD225" s="6">
        <v>1938</v>
      </c>
      <c r="AE225" s="6">
        <f t="shared" si="47"/>
        <v>78</v>
      </c>
      <c r="AF225" s="6" t="s">
        <v>48</v>
      </c>
    </row>
    <row r="226" spans="1:32" x14ac:dyDescent="0.2">
      <c r="A226">
        <v>17</v>
      </c>
      <c r="B226" s="6" t="s">
        <v>1583</v>
      </c>
      <c r="C226" s="6" t="s">
        <v>22</v>
      </c>
      <c r="D226" s="6" t="s">
        <v>23</v>
      </c>
      <c r="E226" s="6" t="s">
        <v>2767</v>
      </c>
      <c r="F226" s="6" t="s">
        <v>2772</v>
      </c>
      <c r="G226" s="6">
        <v>72</v>
      </c>
      <c r="H226" s="6">
        <v>80</v>
      </c>
      <c r="I226" s="7">
        <v>42475</v>
      </c>
      <c r="J226" s="7">
        <v>42485</v>
      </c>
      <c r="K226" s="7" t="s">
        <v>2536</v>
      </c>
      <c r="L226" s="17">
        <f t="shared" si="41"/>
        <v>250.79</v>
      </c>
      <c r="M226" s="20">
        <f t="shared" si="42"/>
        <v>0.9497587623110969</v>
      </c>
      <c r="N226" s="6" t="s">
        <v>36</v>
      </c>
      <c r="O226" s="6">
        <v>3990000</v>
      </c>
      <c r="P226" s="6">
        <v>4450000</v>
      </c>
      <c r="Q226" s="6">
        <f t="shared" si="43"/>
        <v>460000</v>
      </c>
      <c r="R226" s="8">
        <f t="shared" si="44"/>
        <v>0.11528822055137844</v>
      </c>
      <c r="S226" s="6">
        <v>105904</v>
      </c>
      <c r="T226" s="9">
        <f t="shared" si="50"/>
        <v>56887.555555555555</v>
      </c>
      <c r="U226" s="6">
        <v>63276</v>
      </c>
      <c r="V226" s="9">
        <f t="shared" si="45"/>
        <v>6388.4444444444453</v>
      </c>
      <c r="W226" s="8">
        <f t="shared" si="46"/>
        <v>0.11229950701969579</v>
      </c>
      <c r="X226" s="22">
        <f t="shared" si="48"/>
        <v>54029.454355348207</v>
      </c>
      <c r="Y226" s="22">
        <f t="shared" si="49"/>
        <v>60096.935443996968</v>
      </c>
      <c r="Z226" s="22">
        <f t="shared" si="51"/>
        <v>6067.4810886487612</v>
      </c>
      <c r="AA226" s="8">
        <f t="shared" si="52"/>
        <v>0.11229950701969582</v>
      </c>
      <c r="AB226" s="22">
        <f t="shared" si="53"/>
        <v>4326979.3519677818</v>
      </c>
      <c r="AC226" s="10">
        <v>2920</v>
      </c>
      <c r="AD226" s="6">
        <v>1937</v>
      </c>
      <c r="AE226" s="6">
        <f t="shared" si="47"/>
        <v>79</v>
      </c>
      <c r="AF226" s="6" t="s">
        <v>364</v>
      </c>
    </row>
    <row r="227" spans="1:32" x14ac:dyDescent="0.2">
      <c r="A227">
        <v>17</v>
      </c>
      <c r="B227" s="6" t="s">
        <v>2140</v>
      </c>
      <c r="C227" s="6" t="s">
        <v>22</v>
      </c>
      <c r="D227" s="6" t="s">
        <v>23</v>
      </c>
      <c r="E227" s="6" t="s">
        <v>2767</v>
      </c>
      <c r="F227" s="6" t="s">
        <v>2772</v>
      </c>
      <c r="G227" s="6">
        <v>97</v>
      </c>
      <c r="H227" s="6">
        <v>108</v>
      </c>
      <c r="I227" s="7">
        <v>42475</v>
      </c>
      <c r="J227" s="7">
        <v>42485</v>
      </c>
      <c r="K227" s="7" t="s">
        <v>2536</v>
      </c>
      <c r="L227" s="17">
        <f t="shared" si="41"/>
        <v>250.79</v>
      </c>
      <c r="M227" s="20">
        <f t="shared" si="42"/>
        <v>0.9497587623110969</v>
      </c>
      <c r="N227" s="6" t="s">
        <v>36</v>
      </c>
      <c r="O227" s="6">
        <v>6230000</v>
      </c>
      <c r="P227" s="6">
        <v>6350000</v>
      </c>
      <c r="Q227" s="6">
        <f t="shared" si="43"/>
        <v>120000</v>
      </c>
      <c r="R227" s="8">
        <f t="shared" si="44"/>
        <v>1.9261637239165328E-2</v>
      </c>
      <c r="S227" s="6">
        <v>204000</v>
      </c>
      <c r="T227" s="9">
        <f t="shared" si="50"/>
        <v>66329.896907216491</v>
      </c>
      <c r="U227" s="6">
        <v>67567</v>
      </c>
      <c r="V227" s="9">
        <f t="shared" si="45"/>
        <v>1237.1030927835091</v>
      </c>
      <c r="W227" s="8">
        <f t="shared" si="46"/>
        <v>1.8650761579111032E-2</v>
      </c>
      <c r="X227" s="22">
        <f t="shared" si="48"/>
        <v>62997.400790820589</v>
      </c>
      <c r="Y227" s="22">
        <f t="shared" si="49"/>
        <v>64172.350293073883</v>
      </c>
      <c r="Z227" s="22">
        <f t="shared" si="51"/>
        <v>1174.9495022532938</v>
      </c>
      <c r="AA227" s="8">
        <f t="shared" si="52"/>
        <v>1.8650761579111004E-2</v>
      </c>
      <c r="AB227" s="22">
        <f t="shared" si="53"/>
        <v>6224717.9784281664</v>
      </c>
      <c r="AC227" s="6">
        <v>973</v>
      </c>
      <c r="AD227" s="6">
        <v>1898</v>
      </c>
      <c r="AE227" s="6">
        <f t="shared" si="47"/>
        <v>118</v>
      </c>
      <c r="AF227" s="6" t="s">
        <v>90</v>
      </c>
    </row>
    <row r="228" spans="1:32" x14ac:dyDescent="0.2">
      <c r="A228">
        <v>17</v>
      </c>
      <c r="B228" s="6" t="s">
        <v>785</v>
      </c>
      <c r="C228" s="6" t="s">
        <v>22</v>
      </c>
      <c r="D228" s="6" t="s">
        <v>23</v>
      </c>
      <c r="E228" s="6" t="s">
        <v>2767</v>
      </c>
      <c r="F228" s="6" t="s">
        <v>2772</v>
      </c>
      <c r="G228" s="6">
        <v>51</v>
      </c>
      <c r="H228" s="6">
        <v>57</v>
      </c>
      <c r="I228" s="7">
        <v>42476</v>
      </c>
      <c r="J228" s="7">
        <v>42486</v>
      </c>
      <c r="K228" s="7" t="s">
        <v>2536</v>
      </c>
      <c r="L228" s="17">
        <f t="shared" si="41"/>
        <v>250.79</v>
      </c>
      <c r="M228" s="20">
        <f t="shared" si="42"/>
        <v>0.9497587623110969</v>
      </c>
      <c r="N228" s="6" t="s">
        <v>36</v>
      </c>
      <c r="O228" s="6">
        <v>3290000</v>
      </c>
      <c r="P228" s="6">
        <v>3600000</v>
      </c>
      <c r="Q228" s="6">
        <f t="shared" si="43"/>
        <v>310000</v>
      </c>
      <c r="R228" s="8">
        <f t="shared" si="44"/>
        <v>9.4224924012158054E-2</v>
      </c>
      <c r="S228" s="6">
        <v>47313</v>
      </c>
      <c r="T228" s="9">
        <f t="shared" si="50"/>
        <v>65437.509803921566</v>
      </c>
      <c r="U228" s="6">
        <v>71516</v>
      </c>
      <c r="V228" s="9">
        <f t="shared" si="45"/>
        <v>6078.4901960784337</v>
      </c>
      <c r="W228" s="8">
        <f t="shared" si="46"/>
        <v>9.2889998630634921E-2</v>
      </c>
      <c r="X228" s="22">
        <f t="shared" si="48"/>
        <v>62149.848320092817</v>
      </c>
      <c r="Y228" s="22">
        <f t="shared" si="49"/>
        <v>67922.947645440407</v>
      </c>
      <c r="Z228" s="22">
        <f t="shared" si="51"/>
        <v>5773.0993253475899</v>
      </c>
      <c r="AA228" s="8">
        <f t="shared" si="52"/>
        <v>9.2889998630634921E-2</v>
      </c>
      <c r="AB228" s="22">
        <f t="shared" si="53"/>
        <v>3464070.3299174607</v>
      </c>
      <c r="AC228" s="6">
        <v>876</v>
      </c>
      <c r="AD228" s="6">
        <v>1937</v>
      </c>
      <c r="AE228" s="6">
        <f t="shared" si="47"/>
        <v>79</v>
      </c>
      <c r="AF228" s="6" t="s">
        <v>25</v>
      </c>
    </row>
    <row r="229" spans="1:32" x14ac:dyDescent="0.2">
      <c r="A229">
        <v>17</v>
      </c>
      <c r="B229" s="6" t="s">
        <v>544</v>
      </c>
      <c r="C229" s="6" t="s">
        <v>22</v>
      </c>
      <c r="D229" s="6" t="s">
        <v>23</v>
      </c>
      <c r="E229" s="6" t="s">
        <v>2767</v>
      </c>
      <c r="F229" s="6" t="s">
        <v>2772</v>
      </c>
      <c r="G229" s="6">
        <v>45</v>
      </c>
      <c r="H229" s="6">
        <v>52</v>
      </c>
      <c r="I229" s="7">
        <v>42476</v>
      </c>
      <c r="J229" s="7">
        <v>42486</v>
      </c>
      <c r="K229" s="7" t="s">
        <v>2536</v>
      </c>
      <c r="L229" s="17">
        <f t="shared" si="41"/>
        <v>250.79</v>
      </c>
      <c r="M229" s="20">
        <f t="shared" si="42"/>
        <v>0.9497587623110969</v>
      </c>
      <c r="N229" s="6" t="s">
        <v>36</v>
      </c>
      <c r="O229" s="6">
        <v>2990000</v>
      </c>
      <c r="P229" s="6">
        <v>3480000</v>
      </c>
      <c r="Q229" s="6">
        <f t="shared" si="43"/>
        <v>490000</v>
      </c>
      <c r="R229" s="8">
        <f t="shared" si="44"/>
        <v>0.16387959866220736</v>
      </c>
      <c r="S229" s="6">
        <v>13991</v>
      </c>
      <c r="T229" s="9">
        <f t="shared" si="50"/>
        <v>66755.35555555555</v>
      </c>
      <c r="U229" s="6">
        <v>77644</v>
      </c>
      <c r="V229" s="9">
        <f t="shared" si="45"/>
        <v>10888.64444444445</v>
      </c>
      <c r="W229" s="8">
        <f t="shared" si="46"/>
        <v>0.16311267244142885</v>
      </c>
      <c r="X229" s="22">
        <f t="shared" si="48"/>
        <v>63401.483870081647</v>
      </c>
      <c r="Y229" s="22">
        <f t="shared" si="49"/>
        <v>73743.069340882808</v>
      </c>
      <c r="Z229" s="22">
        <f t="shared" si="51"/>
        <v>10341.585470801161</v>
      </c>
      <c r="AA229" s="8">
        <f t="shared" si="52"/>
        <v>0.16311267244142882</v>
      </c>
      <c r="AB229" s="22">
        <f t="shared" si="53"/>
        <v>3318438.1203397266</v>
      </c>
      <c r="AC229" s="6">
        <v>639</v>
      </c>
      <c r="AD229" s="6">
        <v>1932</v>
      </c>
      <c r="AE229" s="6">
        <f t="shared" si="47"/>
        <v>84</v>
      </c>
      <c r="AF229" s="6" t="s">
        <v>364</v>
      </c>
    </row>
    <row r="230" spans="1:32" x14ac:dyDescent="0.2">
      <c r="A230">
        <v>17</v>
      </c>
      <c r="B230" s="6" t="s">
        <v>543</v>
      </c>
      <c r="C230" s="6" t="s">
        <v>22</v>
      </c>
      <c r="D230" s="6" t="s">
        <v>23</v>
      </c>
      <c r="E230" s="6" t="s">
        <v>2767</v>
      </c>
      <c r="F230" s="6" t="s">
        <v>2772</v>
      </c>
      <c r="G230" s="6">
        <v>45</v>
      </c>
      <c r="H230" s="6">
        <v>50</v>
      </c>
      <c r="I230" s="7">
        <v>42476</v>
      </c>
      <c r="J230" s="7">
        <v>42486</v>
      </c>
      <c r="K230" s="7" t="s">
        <v>2536</v>
      </c>
      <c r="L230" s="17">
        <f t="shared" si="41"/>
        <v>250.79</v>
      </c>
      <c r="M230" s="20">
        <f t="shared" si="42"/>
        <v>0.9497587623110969</v>
      </c>
      <c r="N230" s="6" t="s">
        <v>36</v>
      </c>
      <c r="O230" s="6">
        <v>2690000</v>
      </c>
      <c r="P230" s="6">
        <v>2940000</v>
      </c>
      <c r="Q230" s="6">
        <f t="shared" si="43"/>
        <v>250000</v>
      </c>
      <c r="R230" s="8">
        <f t="shared" si="44"/>
        <v>9.2936802973977689E-2</v>
      </c>
      <c r="S230" s="6"/>
      <c r="T230" s="9">
        <f t="shared" si="50"/>
        <v>59777.777777777781</v>
      </c>
      <c r="U230" s="6">
        <v>65333</v>
      </c>
      <c r="V230" s="9">
        <f t="shared" si="45"/>
        <v>5555.222222222219</v>
      </c>
      <c r="W230" s="8">
        <f t="shared" si="46"/>
        <v>9.2931226765799194E-2</v>
      </c>
      <c r="X230" s="22">
        <f t="shared" si="48"/>
        <v>56774.46823593002</v>
      </c>
      <c r="Y230" s="22">
        <f t="shared" si="49"/>
        <v>62050.589218070891</v>
      </c>
      <c r="Z230" s="22">
        <f t="shared" si="51"/>
        <v>5276.1209821408702</v>
      </c>
      <c r="AA230" s="8">
        <f t="shared" si="52"/>
        <v>9.2931226765799096E-2</v>
      </c>
      <c r="AB230" s="22">
        <f t="shared" si="53"/>
        <v>2792276.5148131899</v>
      </c>
      <c r="AC230" s="6">
        <v>333</v>
      </c>
      <c r="AD230" s="6">
        <v>1919</v>
      </c>
      <c r="AE230" s="6">
        <f t="shared" si="47"/>
        <v>97</v>
      </c>
      <c r="AF230" s="6" t="s">
        <v>231</v>
      </c>
    </row>
    <row r="231" spans="1:32" x14ac:dyDescent="0.2">
      <c r="A231">
        <v>17</v>
      </c>
      <c r="B231" s="6" t="s">
        <v>1818</v>
      </c>
      <c r="C231" s="6" t="s">
        <v>22</v>
      </c>
      <c r="D231" s="6" t="s">
        <v>23</v>
      </c>
      <c r="E231" s="6" t="s">
        <v>2767</v>
      </c>
      <c r="F231" s="6" t="s">
        <v>2772</v>
      </c>
      <c r="G231" s="6">
        <v>79</v>
      </c>
      <c r="H231" s="6">
        <v>89</v>
      </c>
      <c r="I231" s="7">
        <v>42475</v>
      </c>
      <c r="J231" s="7">
        <v>42486</v>
      </c>
      <c r="K231" s="7" t="s">
        <v>2536</v>
      </c>
      <c r="L231" s="17">
        <f t="shared" si="41"/>
        <v>250.79</v>
      </c>
      <c r="M231" s="20">
        <f t="shared" si="42"/>
        <v>0.9497587623110969</v>
      </c>
      <c r="N231" s="6" t="s">
        <v>24</v>
      </c>
      <c r="O231" s="6">
        <v>4790000</v>
      </c>
      <c r="P231" s="6">
        <v>4790000</v>
      </c>
      <c r="Q231" s="6">
        <f t="shared" si="43"/>
        <v>0</v>
      </c>
      <c r="R231" s="8">
        <f t="shared" si="44"/>
        <v>0</v>
      </c>
      <c r="S231" s="6">
        <v>21000</v>
      </c>
      <c r="T231" s="9">
        <f t="shared" si="50"/>
        <v>60898.734177215192</v>
      </c>
      <c r="U231" s="6">
        <v>60899</v>
      </c>
      <c r="V231" s="9">
        <f t="shared" si="45"/>
        <v>0.26582278480782406</v>
      </c>
      <c r="W231" s="8">
        <f t="shared" si="46"/>
        <v>4.3649968821072751E-6</v>
      </c>
      <c r="X231" s="22">
        <f t="shared" si="48"/>
        <v>57839.106398464399</v>
      </c>
      <c r="Y231" s="22">
        <f t="shared" si="49"/>
        <v>57839.358865983493</v>
      </c>
      <c r="Z231" s="22">
        <f t="shared" si="51"/>
        <v>0.25246751909435261</v>
      </c>
      <c r="AA231" s="8">
        <f t="shared" si="52"/>
        <v>4.3649968821277555E-6</v>
      </c>
      <c r="AB231" s="22">
        <f t="shared" si="53"/>
        <v>4569309.3504126957</v>
      </c>
      <c r="AC231" s="6">
        <v>421</v>
      </c>
      <c r="AD231" s="6">
        <v>1914</v>
      </c>
      <c r="AE231" s="6">
        <f t="shared" si="47"/>
        <v>102</v>
      </c>
      <c r="AF231" s="6" t="s">
        <v>1819</v>
      </c>
    </row>
    <row r="232" spans="1:32" x14ac:dyDescent="0.2">
      <c r="A232">
        <v>17</v>
      </c>
      <c r="B232" s="6" t="s">
        <v>261</v>
      </c>
      <c r="C232" s="6" t="s">
        <v>22</v>
      </c>
      <c r="D232" s="6" t="s">
        <v>23</v>
      </c>
      <c r="E232" s="6" t="s">
        <v>2767</v>
      </c>
      <c r="F232" s="6" t="s">
        <v>2772</v>
      </c>
      <c r="G232" s="6">
        <v>55</v>
      </c>
      <c r="H232" s="6">
        <v>60</v>
      </c>
      <c r="I232" s="7">
        <v>42476</v>
      </c>
      <c r="J232" s="7">
        <v>42486</v>
      </c>
      <c r="K232" s="7" t="s">
        <v>2536</v>
      </c>
      <c r="L232" s="17">
        <f t="shared" si="41"/>
        <v>250.79</v>
      </c>
      <c r="M232" s="20">
        <f t="shared" si="42"/>
        <v>0.9497587623110969</v>
      </c>
      <c r="N232" s="6" t="s">
        <v>36</v>
      </c>
      <c r="O232" s="6">
        <v>3490000</v>
      </c>
      <c r="P232" s="6">
        <v>3840000</v>
      </c>
      <c r="Q232" s="6">
        <f t="shared" si="43"/>
        <v>350000</v>
      </c>
      <c r="R232" s="8">
        <f t="shared" si="44"/>
        <v>0.10028653295128939</v>
      </c>
      <c r="S232" s="6"/>
      <c r="T232" s="9">
        <f t="shared" si="50"/>
        <v>63454.545454545456</v>
      </c>
      <c r="U232" s="6">
        <v>69818</v>
      </c>
      <c r="V232" s="9">
        <f t="shared" si="45"/>
        <v>6363.4545454545441</v>
      </c>
      <c r="W232" s="8">
        <f t="shared" si="46"/>
        <v>0.10028366762177648</v>
      </c>
      <c r="X232" s="22">
        <f t="shared" si="48"/>
        <v>60266.51055392233</v>
      </c>
      <c r="Y232" s="22">
        <f t="shared" si="49"/>
        <v>66310.25726703617</v>
      </c>
      <c r="Z232" s="22">
        <f t="shared" si="51"/>
        <v>6043.7467131138401</v>
      </c>
      <c r="AA232" s="8">
        <f t="shared" si="52"/>
        <v>0.10028366762177662</v>
      </c>
      <c r="AB232" s="22">
        <f t="shared" si="53"/>
        <v>3647064.1496869894</v>
      </c>
      <c r="AC232" s="6">
        <v>570</v>
      </c>
      <c r="AD232" s="6">
        <v>1901</v>
      </c>
      <c r="AE232" s="6">
        <f t="shared" si="47"/>
        <v>115</v>
      </c>
      <c r="AF232" s="6" t="s">
        <v>108</v>
      </c>
    </row>
    <row r="233" spans="1:32" x14ac:dyDescent="0.2">
      <c r="A233">
        <v>17</v>
      </c>
      <c r="B233" s="6" t="s">
        <v>2417</v>
      </c>
      <c r="C233" s="6" t="s">
        <v>22</v>
      </c>
      <c r="D233" s="6" t="s">
        <v>23</v>
      </c>
      <c r="E233" s="6" t="s">
        <v>2767</v>
      </c>
      <c r="F233" s="6" t="s">
        <v>2772</v>
      </c>
      <c r="G233" s="6">
        <v>130</v>
      </c>
      <c r="H233" s="6">
        <v>145</v>
      </c>
      <c r="I233" s="7">
        <v>42475</v>
      </c>
      <c r="J233" s="7">
        <v>42486</v>
      </c>
      <c r="K233" s="7" t="s">
        <v>2536</v>
      </c>
      <c r="L233" s="17">
        <f t="shared" si="41"/>
        <v>250.79</v>
      </c>
      <c r="M233" s="20">
        <f t="shared" si="42"/>
        <v>0.9497587623110969</v>
      </c>
      <c r="N233" s="6" t="s">
        <v>24</v>
      </c>
      <c r="O233" s="6">
        <v>7900000</v>
      </c>
      <c r="P233" s="6">
        <v>7800000</v>
      </c>
      <c r="Q233" s="6">
        <f t="shared" si="43"/>
        <v>-100000</v>
      </c>
      <c r="R233" s="8">
        <f t="shared" si="44"/>
        <v>-1.2658227848101266E-2</v>
      </c>
      <c r="S233" s="6">
        <v>63288</v>
      </c>
      <c r="T233" s="9">
        <f t="shared" si="50"/>
        <v>61256.061538461538</v>
      </c>
      <c r="U233" s="6">
        <v>60487</v>
      </c>
      <c r="V233" s="9">
        <f t="shared" si="45"/>
        <v>-769.06153846153757</v>
      </c>
      <c r="W233" s="8">
        <f t="shared" si="46"/>
        <v>-1.2554864272144858E-2</v>
      </c>
      <c r="X233" s="22">
        <f t="shared" si="48"/>
        <v>58178.481190821614</v>
      </c>
      <c r="Y233" s="22">
        <f t="shared" si="49"/>
        <v>57448.058255911317</v>
      </c>
      <c r="Z233" s="22">
        <f t="shared" si="51"/>
        <v>-730.42293491029704</v>
      </c>
      <c r="AA233" s="8">
        <f t="shared" si="52"/>
        <v>-1.2554864272144844E-2</v>
      </c>
      <c r="AB233" s="22">
        <f t="shared" si="53"/>
        <v>7468247.5732684713</v>
      </c>
      <c r="AC233" s="6">
        <v>420</v>
      </c>
      <c r="AD233" s="6">
        <v>1898</v>
      </c>
      <c r="AE233" s="6">
        <f t="shared" si="47"/>
        <v>118</v>
      </c>
      <c r="AF233" s="6" t="s">
        <v>127</v>
      </c>
    </row>
    <row r="234" spans="1:32" x14ac:dyDescent="0.2">
      <c r="A234">
        <v>17</v>
      </c>
      <c r="B234" s="6" t="s">
        <v>1948</v>
      </c>
      <c r="C234" s="6" t="s">
        <v>22</v>
      </c>
      <c r="D234" s="6" t="s">
        <v>23</v>
      </c>
      <c r="E234" s="6" t="s">
        <v>2767</v>
      </c>
      <c r="F234" s="6" t="s">
        <v>2772</v>
      </c>
      <c r="G234" s="6">
        <v>84</v>
      </c>
      <c r="H234" s="6">
        <v>94</v>
      </c>
      <c r="I234" s="7">
        <v>42476</v>
      </c>
      <c r="J234" s="7">
        <v>42486</v>
      </c>
      <c r="K234" s="7" t="s">
        <v>2536</v>
      </c>
      <c r="L234" s="17">
        <f t="shared" si="41"/>
        <v>250.79</v>
      </c>
      <c r="M234" s="20">
        <f t="shared" si="42"/>
        <v>0.9497587623110969</v>
      </c>
      <c r="N234" s="6" t="s">
        <v>36</v>
      </c>
      <c r="O234" s="6">
        <v>6950000</v>
      </c>
      <c r="P234" s="6">
        <v>7200000</v>
      </c>
      <c r="Q234" s="6">
        <f t="shared" si="43"/>
        <v>250000</v>
      </c>
      <c r="R234" s="8">
        <f t="shared" si="44"/>
        <v>3.5971223021582732E-2</v>
      </c>
      <c r="S234" s="6">
        <v>33141</v>
      </c>
      <c r="T234" s="9">
        <f t="shared" si="50"/>
        <v>83132.630952380947</v>
      </c>
      <c r="U234" s="6">
        <v>86109</v>
      </c>
      <c r="V234" s="9">
        <f t="shared" si="45"/>
        <v>2976.3690476190532</v>
      </c>
      <c r="W234" s="8">
        <f t="shared" si="46"/>
        <v>3.5802656712788768E-2</v>
      </c>
      <c r="X234" s="22">
        <f t="shared" si="48"/>
        <v>78955.944680998509</v>
      </c>
      <c r="Y234" s="22">
        <f t="shared" si="49"/>
        <v>81782.777263846248</v>
      </c>
      <c r="Z234" s="22">
        <f t="shared" si="51"/>
        <v>2826.8325828477391</v>
      </c>
      <c r="AA234" s="8">
        <f t="shared" si="52"/>
        <v>3.5802656712788886E-2</v>
      </c>
      <c r="AB234" s="22">
        <f t="shared" si="53"/>
        <v>6869753.2901630849</v>
      </c>
      <c r="AC234" s="10">
        <v>1398</v>
      </c>
      <c r="AD234" s="6">
        <v>1896</v>
      </c>
      <c r="AE234" s="6">
        <f t="shared" si="47"/>
        <v>120</v>
      </c>
      <c r="AF234" s="6" t="s">
        <v>27</v>
      </c>
    </row>
    <row r="235" spans="1:32" x14ac:dyDescent="0.2">
      <c r="A235">
        <v>17</v>
      </c>
      <c r="B235" s="6" t="s">
        <v>1072</v>
      </c>
      <c r="C235" s="6" t="s">
        <v>22</v>
      </c>
      <c r="D235" s="6" t="s">
        <v>23</v>
      </c>
      <c r="E235" s="6" t="s">
        <v>2767</v>
      </c>
      <c r="F235" s="6" t="s">
        <v>2772</v>
      </c>
      <c r="G235" s="6">
        <v>58</v>
      </c>
      <c r="H235" s="6">
        <v>87</v>
      </c>
      <c r="I235" s="7">
        <v>42475</v>
      </c>
      <c r="J235" s="7">
        <v>42486</v>
      </c>
      <c r="K235" s="7" t="s">
        <v>2536</v>
      </c>
      <c r="L235" s="17">
        <f t="shared" si="41"/>
        <v>250.79</v>
      </c>
      <c r="M235" s="20">
        <f t="shared" si="42"/>
        <v>0.9497587623110969</v>
      </c>
      <c r="N235" s="6" t="s">
        <v>24</v>
      </c>
      <c r="O235" s="6">
        <v>4300000</v>
      </c>
      <c r="P235" s="6">
        <v>4325000</v>
      </c>
      <c r="Q235" s="6">
        <f t="shared" si="43"/>
        <v>25000</v>
      </c>
      <c r="R235" s="8">
        <f t="shared" si="44"/>
        <v>5.8139534883720929E-3</v>
      </c>
      <c r="S235" s="6">
        <v>18060</v>
      </c>
      <c r="T235" s="9">
        <f t="shared" si="50"/>
        <v>74449.31034482758</v>
      </c>
      <c r="U235" s="6">
        <v>74880</v>
      </c>
      <c r="V235" s="9">
        <f t="shared" si="45"/>
        <v>430.68965517242032</v>
      </c>
      <c r="W235" s="8">
        <f t="shared" si="46"/>
        <v>5.7850053033075919E-3</v>
      </c>
      <c r="X235" s="22">
        <f t="shared" si="48"/>
        <v>70708.884848018191</v>
      </c>
      <c r="Y235" s="22">
        <f t="shared" si="49"/>
        <v>71117.936121854931</v>
      </c>
      <c r="Z235" s="22">
        <f t="shared" si="51"/>
        <v>409.05127383673971</v>
      </c>
      <c r="AA235" s="8">
        <f t="shared" si="52"/>
        <v>5.7850053033074314E-3</v>
      </c>
      <c r="AB235" s="22">
        <f t="shared" si="53"/>
        <v>4124840.295067586</v>
      </c>
      <c r="AC235" s="6">
        <v>475</v>
      </c>
      <c r="AD235" s="6">
        <v>1892</v>
      </c>
      <c r="AE235" s="6">
        <f t="shared" si="47"/>
        <v>124</v>
      </c>
      <c r="AF235" s="6" t="s">
        <v>408</v>
      </c>
    </row>
    <row r="236" spans="1:32" x14ac:dyDescent="0.2">
      <c r="A236">
        <v>17</v>
      </c>
      <c r="B236" s="6" t="s">
        <v>235</v>
      </c>
      <c r="C236" s="6" t="s">
        <v>22</v>
      </c>
      <c r="D236" s="6" t="s">
        <v>23</v>
      </c>
      <c r="E236" s="6" t="s">
        <v>2767</v>
      </c>
      <c r="F236" s="6" t="s">
        <v>2772</v>
      </c>
      <c r="G236" s="6">
        <v>34</v>
      </c>
      <c r="H236" s="6">
        <v>37</v>
      </c>
      <c r="I236" s="7">
        <v>42465</v>
      </c>
      <c r="J236" s="7">
        <v>42487</v>
      </c>
      <c r="K236" s="7" t="s">
        <v>2536</v>
      </c>
      <c r="L236" s="17">
        <f t="shared" si="41"/>
        <v>250.79</v>
      </c>
      <c r="M236" s="20">
        <f t="shared" si="42"/>
        <v>0.9497587623110969</v>
      </c>
      <c r="N236" s="6" t="s">
        <v>39</v>
      </c>
      <c r="O236" s="6">
        <v>2990000</v>
      </c>
      <c r="P236" s="6">
        <v>2900000</v>
      </c>
      <c r="Q236" s="6">
        <f t="shared" si="43"/>
        <v>-90000</v>
      </c>
      <c r="R236" s="8">
        <f t="shared" si="44"/>
        <v>-3.0100334448160536E-2</v>
      </c>
      <c r="S236" s="6">
        <v>104316</v>
      </c>
      <c r="T236" s="9">
        <f t="shared" si="50"/>
        <v>91009.294117647063</v>
      </c>
      <c r="U236" s="6">
        <v>88362</v>
      </c>
      <c r="V236" s="9">
        <f t="shared" si="45"/>
        <v>-2647.2941176470631</v>
      </c>
      <c r="W236" s="8">
        <f t="shared" si="46"/>
        <v>-2.9088173282883888E-2</v>
      </c>
      <c r="X236" s="22">
        <f t="shared" si="48"/>
        <v>86436.874539983066</v>
      </c>
      <c r="Y236" s="22">
        <f t="shared" si="49"/>
        <v>83922.583755333151</v>
      </c>
      <c r="Z236" s="22">
        <f t="shared" si="51"/>
        <v>-2514.2907846499147</v>
      </c>
      <c r="AA236" s="8">
        <f t="shared" si="52"/>
        <v>-2.9088173282883805E-2</v>
      </c>
      <c r="AB236" s="22">
        <f t="shared" si="53"/>
        <v>2853367.8476813273</v>
      </c>
      <c r="AC236" s="10">
        <v>1029</v>
      </c>
      <c r="AD236" s="6">
        <v>1940</v>
      </c>
      <c r="AE236" s="6">
        <f t="shared" si="47"/>
        <v>76</v>
      </c>
      <c r="AF236" s="6" t="s">
        <v>75</v>
      </c>
    </row>
    <row r="237" spans="1:32" x14ac:dyDescent="0.2">
      <c r="A237">
        <v>17</v>
      </c>
      <c r="B237" s="6" t="s">
        <v>2451</v>
      </c>
      <c r="C237" s="6" t="s">
        <v>22</v>
      </c>
      <c r="D237" s="6" t="s">
        <v>23</v>
      </c>
      <c r="E237" s="6" t="s">
        <v>2767</v>
      </c>
      <c r="F237" s="6" t="s">
        <v>2772</v>
      </c>
      <c r="G237" s="6">
        <v>139</v>
      </c>
      <c r="H237" s="6">
        <v>155</v>
      </c>
      <c r="I237" s="7">
        <v>42475</v>
      </c>
      <c r="J237" s="7">
        <v>42487</v>
      </c>
      <c r="K237" s="7" t="s">
        <v>2536</v>
      </c>
      <c r="L237" s="17">
        <f t="shared" si="41"/>
        <v>250.79</v>
      </c>
      <c r="M237" s="20">
        <f t="shared" si="42"/>
        <v>0.9497587623110969</v>
      </c>
      <c r="N237" s="6" t="s">
        <v>32</v>
      </c>
      <c r="O237" s="6">
        <v>7100000</v>
      </c>
      <c r="P237" s="6">
        <v>6900000</v>
      </c>
      <c r="Q237" s="6">
        <f t="shared" si="43"/>
        <v>-200000</v>
      </c>
      <c r="R237" s="8">
        <f t="shared" si="44"/>
        <v>-2.8169014084507043E-2</v>
      </c>
      <c r="S237" s="6"/>
      <c r="T237" s="9">
        <f t="shared" si="50"/>
        <v>51079.13669064748</v>
      </c>
      <c r="U237" s="6">
        <v>49640</v>
      </c>
      <c r="V237" s="9">
        <f t="shared" si="45"/>
        <v>-1439.1366906474796</v>
      </c>
      <c r="W237" s="8">
        <f t="shared" si="46"/>
        <v>-2.8174647887323895E-2</v>
      </c>
      <c r="X237" s="22">
        <f t="shared" si="48"/>
        <v>48512.857643228686</v>
      </c>
      <c r="Y237" s="22">
        <f t="shared" si="49"/>
        <v>47146.02496112285</v>
      </c>
      <c r="Z237" s="22">
        <f t="shared" si="51"/>
        <v>-1366.8326821058363</v>
      </c>
      <c r="AA237" s="8">
        <f t="shared" si="52"/>
        <v>-2.8174647887323861E-2</v>
      </c>
      <c r="AB237" s="22">
        <f t="shared" si="53"/>
        <v>6553297.4695960758</v>
      </c>
      <c r="AC237" s="6">
        <v>727</v>
      </c>
      <c r="AD237" s="6">
        <v>1902</v>
      </c>
      <c r="AE237" s="6">
        <f t="shared" si="47"/>
        <v>114</v>
      </c>
      <c r="AF237" s="6" t="s">
        <v>494</v>
      </c>
    </row>
    <row r="238" spans="1:32" x14ac:dyDescent="0.2">
      <c r="A238">
        <v>17</v>
      </c>
      <c r="B238" s="6" t="s">
        <v>2116</v>
      </c>
      <c r="C238" s="6" t="s">
        <v>22</v>
      </c>
      <c r="D238" s="6" t="s">
        <v>23</v>
      </c>
      <c r="E238" s="6" t="s">
        <v>2767</v>
      </c>
      <c r="F238" s="6" t="s">
        <v>2772</v>
      </c>
      <c r="G238" s="6">
        <v>95</v>
      </c>
      <c r="H238" s="6">
        <v>104</v>
      </c>
      <c r="I238" s="7">
        <v>42476</v>
      </c>
      <c r="J238" s="7">
        <v>42487</v>
      </c>
      <c r="K238" s="7" t="s">
        <v>2536</v>
      </c>
      <c r="L238" s="17">
        <f t="shared" si="41"/>
        <v>250.79</v>
      </c>
      <c r="M238" s="20">
        <f t="shared" si="42"/>
        <v>0.9497587623110969</v>
      </c>
      <c r="N238" s="6" t="s">
        <v>24</v>
      </c>
      <c r="O238" s="6">
        <v>4900000</v>
      </c>
      <c r="P238" s="6">
        <v>5800000</v>
      </c>
      <c r="Q238" s="6">
        <f t="shared" si="43"/>
        <v>900000</v>
      </c>
      <c r="R238" s="8">
        <f t="shared" si="44"/>
        <v>0.18367346938775511</v>
      </c>
      <c r="S238" s="6">
        <v>2444</v>
      </c>
      <c r="T238" s="9">
        <f t="shared" si="50"/>
        <v>51604.673684210524</v>
      </c>
      <c r="U238" s="6">
        <v>61078</v>
      </c>
      <c r="V238" s="9">
        <f t="shared" si="45"/>
        <v>9473.3263157894762</v>
      </c>
      <c r="W238" s="8">
        <f t="shared" si="46"/>
        <v>0.18357496791396297</v>
      </c>
      <c r="X238" s="22">
        <f t="shared" si="48"/>
        <v>49011.991007783821</v>
      </c>
      <c r="Y238" s="22">
        <f t="shared" si="49"/>
        <v>58009.36568443718</v>
      </c>
      <c r="Z238" s="22">
        <f t="shared" si="51"/>
        <v>8997.3746766533586</v>
      </c>
      <c r="AA238" s="8">
        <f t="shared" si="52"/>
        <v>0.18357496791396302</v>
      </c>
      <c r="AB238" s="22">
        <f t="shared" si="53"/>
        <v>5510889.7400215324</v>
      </c>
      <c r="AC238" s="6">
        <v>986</v>
      </c>
      <c r="AD238" s="6">
        <v>1895</v>
      </c>
      <c r="AE238" s="6">
        <f t="shared" si="47"/>
        <v>121</v>
      </c>
      <c r="AF238" s="6" t="s">
        <v>37</v>
      </c>
    </row>
    <row r="239" spans="1:32" x14ac:dyDescent="0.2">
      <c r="A239">
        <v>17</v>
      </c>
      <c r="B239" s="6" t="s">
        <v>1709</v>
      </c>
      <c r="C239" s="6" t="s">
        <v>22</v>
      </c>
      <c r="D239" s="6" t="s">
        <v>23</v>
      </c>
      <c r="E239" s="6" t="s">
        <v>2767</v>
      </c>
      <c r="F239" s="6" t="s">
        <v>2772</v>
      </c>
      <c r="G239" s="6">
        <v>76</v>
      </c>
      <c r="H239" s="6">
        <v>88</v>
      </c>
      <c r="I239" s="7">
        <v>42466</v>
      </c>
      <c r="J239" s="7">
        <v>42488</v>
      </c>
      <c r="K239" s="7" t="s">
        <v>2536</v>
      </c>
      <c r="L239" s="17">
        <f t="shared" si="41"/>
        <v>250.79</v>
      </c>
      <c r="M239" s="20">
        <f t="shared" si="42"/>
        <v>0.9497587623110969</v>
      </c>
      <c r="N239" s="6" t="s">
        <v>39</v>
      </c>
      <c r="O239" s="6">
        <v>4800000</v>
      </c>
      <c r="P239" s="6">
        <v>4800000</v>
      </c>
      <c r="Q239" s="6">
        <f t="shared" si="43"/>
        <v>0</v>
      </c>
      <c r="R239" s="8">
        <f t="shared" si="44"/>
        <v>0</v>
      </c>
      <c r="S239" s="6">
        <v>44068</v>
      </c>
      <c r="T239" s="9">
        <f t="shared" si="50"/>
        <v>63737.73684210526</v>
      </c>
      <c r="U239" s="6">
        <v>63738</v>
      </c>
      <c r="V239" s="9">
        <f t="shared" si="45"/>
        <v>0.26315789474028861</v>
      </c>
      <c r="W239" s="8">
        <f t="shared" si="46"/>
        <v>4.1287611982866337E-6</v>
      </c>
      <c r="X239" s="22">
        <f t="shared" si="48"/>
        <v>60535.474055668295</v>
      </c>
      <c r="Y239" s="22">
        <f t="shared" si="49"/>
        <v>60535.723992184692</v>
      </c>
      <c r="Z239" s="22">
        <f t="shared" si="51"/>
        <v>0.24993651639670134</v>
      </c>
      <c r="AA239" s="8">
        <f t="shared" si="52"/>
        <v>4.1287611982167721E-6</v>
      </c>
      <c r="AB239" s="22">
        <f t="shared" si="53"/>
        <v>4600715.0234060362</v>
      </c>
      <c r="AC239" s="6">
        <v>674</v>
      </c>
      <c r="AD239" s="6">
        <v>1897</v>
      </c>
      <c r="AE239" s="6">
        <f t="shared" si="47"/>
        <v>119</v>
      </c>
      <c r="AF239" s="6" t="s">
        <v>629</v>
      </c>
    </row>
    <row r="240" spans="1:32" x14ac:dyDescent="0.2">
      <c r="A240">
        <v>17</v>
      </c>
      <c r="B240" s="6" t="s">
        <v>294</v>
      </c>
      <c r="C240" s="6" t="s">
        <v>22</v>
      </c>
      <c r="D240" s="6" t="s">
        <v>23</v>
      </c>
      <c r="E240" s="6" t="s">
        <v>2767</v>
      </c>
      <c r="F240" s="6" t="s">
        <v>2772</v>
      </c>
      <c r="G240" s="6">
        <v>36</v>
      </c>
      <c r="H240" s="6">
        <v>40</v>
      </c>
      <c r="I240" s="7">
        <v>42475</v>
      </c>
      <c r="J240" s="7">
        <v>42489</v>
      </c>
      <c r="K240" s="7" t="s">
        <v>2536</v>
      </c>
      <c r="L240" s="17">
        <f t="shared" si="41"/>
        <v>250.79</v>
      </c>
      <c r="M240" s="20">
        <f t="shared" si="42"/>
        <v>0.9497587623110969</v>
      </c>
      <c r="N240" s="6" t="s">
        <v>62</v>
      </c>
      <c r="O240" s="6">
        <v>3300000</v>
      </c>
      <c r="P240" s="6">
        <v>3240000</v>
      </c>
      <c r="Q240" s="6">
        <f t="shared" si="43"/>
        <v>-60000</v>
      </c>
      <c r="R240" s="8">
        <f t="shared" si="44"/>
        <v>-1.8181818181818181E-2</v>
      </c>
      <c r="S240" s="6"/>
      <c r="T240" s="9">
        <f t="shared" si="50"/>
        <v>91666.666666666672</v>
      </c>
      <c r="U240" s="6">
        <v>90000</v>
      </c>
      <c r="V240" s="9">
        <f t="shared" si="45"/>
        <v>-1666.6666666666715</v>
      </c>
      <c r="W240" s="8">
        <f t="shared" si="46"/>
        <v>-1.8181818181818233E-2</v>
      </c>
      <c r="X240" s="22">
        <f t="shared" si="48"/>
        <v>87061.219878517222</v>
      </c>
      <c r="Y240" s="22">
        <f t="shared" si="49"/>
        <v>85478.288607998722</v>
      </c>
      <c r="Z240" s="22">
        <f t="shared" si="51"/>
        <v>-1582.9312705185002</v>
      </c>
      <c r="AA240" s="8">
        <f t="shared" si="52"/>
        <v>-1.8181818181818243E-2</v>
      </c>
      <c r="AB240" s="22">
        <f t="shared" si="53"/>
        <v>3077218.3898879541</v>
      </c>
      <c r="AC240" s="6">
        <v>768</v>
      </c>
      <c r="AD240" s="6">
        <v>1967</v>
      </c>
      <c r="AE240" s="6">
        <f t="shared" si="47"/>
        <v>49</v>
      </c>
      <c r="AF240" s="6" t="s">
        <v>63</v>
      </c>
    </row>
    <row r="241" spans="1:32" x14ac:dyDescent="0.2">
      <c r="A241">
        <v>17</v>
      </c>
      <c r="B241" s="6" t="s">
        <v>1946</v>
      </c>
      <c r="C241" s="6" t="s">
        <v>22</v>
      </c>
      <c r="D241" s="6" t="s">
        <v>23</v>
      </c>
      <c r="E241" s="6" t="s">
        <v>2767</v>
      </c>
      <c r="F241" s="6" t="s">
        <v>2772</v>
      </c>
      <c r="G241" s="6">
        <v>94</v>
      </c>
      <c r="H241" s="6">
        <v>108</v>
      </c>
      <c r="I241" s="7">
        <v>42476</v>
      </c>
      <c r="J241" s="7">
        <v>42489</v>
      </c>
      <c r="K241" s="7" t="s">
        <v>2536</v>
      </c>
      <c r="L241" s="17">
        <f t="shared" si="41"/>
        <v>250.79</v>
      </c>
      <c r="M241" s="20">
        <f t="shared" si="42"/>
        <v>0.9497587623110969</v>
      </c>
      <c r="N241" s="6" t="s">
        <v>57</v>
      </c>
      <c r="O241" s="6">
        <v>5890000</v>
      </c>
      <c r="P241" s="6">
        <v>5500000</v>
      </c>
      <c r="Q241" s="6">
        <f t="shared" si="43"/>
        <v>-390000</v>
      </c>
      <c r="R241" s="8">
        <f t="shared" si="44"/>
        <v>-6.6213921901528014E-2</v>
      </c>
      <c r="S241" s="6">
        <v>28684</v>
      </c>
      <c r="T241" s="9">
        <f t="shared" si="50"/>
        <v>62964.723404255317</v>
      </c>
      <c r="U241" s="6">
        <v>58816</v>
      </c>
      <c r="V241" s="9">
        <f t="shared" si="45"/>
        <v>-4148.7234042553173</v>
      </c>
      <c r="W241" s="8">
        <f t="shared" si="46"/>
        <v>-6.5889647090468059E-2</v>
      </c>
      <c r="X241" s="22">
        <f t="shared" si="48"/>
        <v>59801.297769686083</v>
      </c>
      <c r="Y241" s="22">
        <f t="shared" si="49"/>
        <v>55861.011364089478</v>
      </c>
      <c r="Z241" s="22">
        <f t="shared" si="51"/>
        <v>-3940.2864055966056</v>
      </c>
      <c r="AA241" s="8">
        <f t="shared" si="52"/>
        <v>-6.5889647090467976E-2</v>
      </c>
      <c r="AB241" s="22">
        <f t="shared" si="53"/>
        <v>5250935.0682244105</v>
      </c>
      <c r="AC241" s="6">
        <v>740</v>
      </c>
      <c r="AD241" s="6">
        <v>1900</v>
      </c>
      <c r="AE241" s="6">
        <f t="shared" si="47"/>
        <v>116</v>
      </c>
      <c r="AF241" s="6" t="s">
        <v>90</v>
      </c>
    </row>
    <row r="242" spans="1:32" x14ac:dyDescent="0.2">
      <c r="A242">
        <v>18</v>
      </c>
      <c r="B242" s="6" t="s">
        <v>265</v>
      </c>
      <c r="C242" s="6" t="s">
        <v>22</v>
      </c>
      <c r="D242" s="6" t="s">
        <v>23</v>
      </c>
      <c r="E242" s="6" t="s">
        <v>2767</v>
      </c>
      <c r="F242" s="6" t="s">
        <v>2772</v>
      </c>
      <c r="G242" s="6">
        <v>35</v>
      </c>
      <c r="H242" s="6">
        <v>39</v>
      </c>
      <c r="I242" s="7">
        <v>42482</v>
      </c>
      <c r="J242" s="7">
        <v>42492</v>
      </c>
      <c r="K242" s="7" t="s">
        <v>2537</v>
      </c>
      <c r="L242" s="17">
        <f>IF(K242="Januar",238.19,IF(K242="Februar",240.59,IF(K242="Mars",245.99,IF(K242="April",250.79,IF(K242="Mai",256.52,IF(K242="Juni",259.83,IF(K242="Juli",265.66,IF(K242="August",272.21,IF(K242="September",275.91,IF(K242="Oktober",281.13,IF(K242="November",284.38,IF(K242="Desember",287.34,0))))))))))))</f>
        <v>256.52</v>
      </c>
      <c r="M242" s="20">
        <f>$L$2/L242</f>
        <v>0.92854358334632781</v>
      </c>
      <c r="N242" s="6" t="s">
        <v>36</v>
      </c>
      <c r="O242" s="6">
        <v>2990000</v>
      </c>
      <c r="P242" s="6">
        <v>3250000</v>
      </c>
      <c r="Q242" s="6">
        <f t="shared" si="43"/>
        <v>260000</v>
      </c>
      <c r="R242" s="8">
        <f t="shared" si="44"/>
        <v>8.6956521739130432E-2</v>
      </c>
      <c r="S242" s="6">
        <v>115000</v>
      </c>
      <c r="T242" s="9">
        <f t="shared" si="50"/>
        <v>88714.28571428571</v>
      </c>
      <c r="U242" s="6">
        <v>96143</v>
      </c>
      <c r="V242" s="9">
        <f t="shared" si="45"/>
        <v>7428.7142857142899</v>
      </c>
      <c r="W242" s="8">
        <f t="shared" si="46"/>
        <v>8.373752012882453E-2</v>
      </c>
      <c r="X242" s="22">
        <f t="shared" si="48"/>
        <v>82375.080751152796</v>
      </c>
      <c r="Y242" s="22">
        <f t="shared" si="49"/>
        <v>89272.965733665987</v>
      </c>
      <c r="Z242" s="22">
        <f t="shared" si="51"/>
        <v>6897.8849825131911</v>
      </c>
      <c r="AA242" s="8">
        <f t="shared" si="52"/>
        <v>8.3737520128824378E-2</v>
      </c>
      <c r="AB242" s="22">
        <f t="shared" si="53"/>
        <v>3124553.8006783095</v>
      </c>
      <c r="AC242" s="10">
        <v>1580</v>
      </c>
      <c r="AD242" s="6">
        <v>1965</v>
      </c>
      <c r="AE242" s="6">
        <f t="shared" si="47"/>
        <v>51</v>
      </c>
      <c r="AF242" s="6" t="s">
        <v>25</v>
      </c>
    </row>
    <row r="243" spans="1:32" x14ac:dyDescent="0.2">
      <c r="A243">
        <v>18</v>
      </c>
      <c r="B243" s="6" t="s">
        <v>427</v>
      </c>
      <c r="C243" s="6" t="s">
        <v>22</v>
      </c>
      <c r="D243" s="6" t="s">
        <v>23</v>
      </c>
      <c r="E243" s="6" t="s">
        <v>2767</v>
      </c>
      <c r="F243" s="6" t="s">
        <v>2772</v>
      </c>
      <c r="G243" s="6">
        <v>41</v>
      </c>
      <c r="H243" s="6">
        <v>47</v>
      </c>
      <c r="I243" s="7">
        <v>42482</v>
      </c>
      <c r="J243" s="7">
        <v>42492</v>
      </c>
      <c r="K243" s="7" t="s">
        <v>2537</v>
      </c>
      <c r="L243" s="17">
        <f t="shared" ref="L243:L306" si="54">IF(K243="Januar",238.19,IF(K243="Februar",240.59,IF(K243="Mars",245.99,IF(K243="April",250.79,IF(K243="Mai",256.52,IF(K243="Juni",259.83,IF(K243="Juli",265.66,IF(K243="August",272.21,IF(K243="September",275.91,IF(K243="Oktober",281.13,IF(K243="November",284.38,IF(K243="Desember",287.34,0))))))))))))</f>
        <v>256.52</v>
      </c>
      <c r="M243" s="20">
        <f t="shared" ref="M243:M306" si="55">$L$2/L243</f>
        <v>0.92854358334632781</v>
      </c>
      <c r="N243" s="6" t="s">
        <v>36</v>
      </c>
      <c r="O243" s="6">
        <v>2790000</v>
      </c>
      <c r="P243" s="6">
        <v>3300000</v>
      </c>
      <c r="Q243" s="6">
        <f t="shared" si="43"/>
        <v>510000</v>
      </c>
      <c r="R243" s="8">
        <f t="shared" si="44"/>
        <v>0.18279569892473119</v>
      </c>
      <c r="S243" s="6">
        <v>31689</v>
      </c>
      <c r="T243" s="9">
        <f t="shared" si="50"/>
        <v>68821.682926829264</v>
      </c>
      <c r="U243" s="6">
        <v>81261</v>
      </c>
      <c r="V243" s="9">
        <f t="shared" si="45"/>
        <v>12439.317073170736</v>
      </c>
      <c r="W243" s="8">
        <f t="shared" si="46"/>
        <v>0.18074706319512895</v>
      </c>
      <c r="X243" s="22">
        <f t="shared" si="48"/>
        <v>63903.932076802834</v>
      </c>
      <c r="Y243" s="22">
        <f t="shared" si="49"/>
        <v>75454.380126305943</v>
      </c>
      <c r="Z243" s="22">
        <f t="shared" si="51"/>
        <v>11550.448049503109</v>
      </c>
      <c r="AA243" s="8">
        <f t="shared" si="52"/>
        <v>0.18074706319512895</v>
      </c>
      <c r="AB243" s="22">
        <f t="shared" si="53"/>
        <v>3093629.5851785438</v>
      </c>
      <c r="AC243" s="6">
        <v>850</v>
      </c>
      <c r="AD243" s="6">
        <v>1905</v>
      </c>
      <c r="AE243" s="6">
        <f t="shared" si="47"/>
        <v>111</v>
      </c>
      <c r="AF243" s="6" t="s">
        <v>25</v>
      </c>
    </row>
    <row r="244" spans="1:32" x14ac:dyDescent="0.2">
      <c r="A244">
        <v>18</v>
      </c>
      <c r="B244" s="6" t="s">
        <v>1403</v>
      </c>
      <c r="C244" s="6" t="s">
        <v>22</v>
      </c>
      <c r="D244" s="6" t="s">
        <v>23</v>
      </c>
      <c r="E244" s="6" t="s">
        <v>2767</v>
      </c>
      <c r="F244" s="6" t="s">
        <v>2772</v>
      </c>
      <c r="G244" s="6">
        <v>67</v>
      </c>
      <c r="H244" s="6">
        <v>76</v>
      </c>
      <c r="I244" s="7">
        <v>42482</v>
      </c>
      <c r="J244" s="7">
        <v>42492</v>
      </c>
      <c r="K244" s="7" t="s">
        <v>2537</v>
      </c>
      <c r="L244" s="17">
        <f t="shared" si="54"/>
        <v>256.52</v>
      </c>
      <c r="M244" s="20">
        <f t="shared" si="55"/>
        <v>0.92854358334632781</v>
      </c>
      <c r="N244" s="6" t="s">
        <v>36</v>
      </c>
      <c r="O244" s="6">
        <v>3690000</v>
      </c>
      <c r="P244" s="6">
        <v>3900000</v>
      </c>
      <c r="Q244" s="6">
        <f t="shared" si="43"/>
        <v>210000</v>
      </c>
      <c r="R244" s="8">
        <f t="shared" si="44"/>
        <v>5.6910569105691054E-2</v>
      </c>
      <c r="S244" s="6"/>
      <c r="T244" s="9">
        <f t="shared" si="50"/>
        <v>55074.626865671642</v>
      </c>
      <c r="U244" s="6">
        <v>58209</v>
      </c>
      <c r="V244" s="9">
        <f t="shared" si="45"/>
        <v>3134.373134328358</v>
      </c>
      <c r="W244" s="8">
        <f t="shared" si="46"/>
        <v>5.6911382113821136E-2</v>
      </c>
      <c r="X244" s="22">
        <f t="shared" si="48"/>
        <v>51139.191381312681</v>
      </c>
      <c r="Y244" s="22">
        <f t="shared" si="49"/>
        <v>54049.593443006393</v>
      </c>
      <c r="Z244" s="22">
        <f t="shared" si="51"/>
        <v>2910.4020616937123</v>
      </c>
      <c r="AA244" s="8">
        <f t="shared" si="52"/>
        <v>5.6911382113821095E-2</v>
      </c>
      <c r="AB244" s="22">
        <f t="shared" si="53"/>
        <v>3621322.7606814285</v>
      </c>
      <c r="AC244" s="6">
        <v>478</v>
      </c>
      <c r="AD244" s="6">
        <v>1898</v>
      </c>
      <c r="AE244" s="6">
        <f t="shared" si="47"/>
        <v>118</v>
      </c>
      <c r="AF244" s="6" t="s">
        <v>37</v>
      </c>
    </row>
    <row r="245" spans="1:32" x14ac:dyDescent="0.2">
      <c r="A245">
        <v>18</v>
      </c>
      <c r="B245" s="6" t="s">
        <v>2429</v>
      </c>
      <c r="C245" s="6" t="s">
        <v>22</v>
      </c>
      <c r="D245" s="6" t="s">
        <v>23</v>
      </c>
      <c r="E245" s="6" t="s">
        <v>2767</v>
      </c>
      <c r="F245" s="6" t="s">
        <v>2772</v>
      </c>
      <c r="G245" s="6">
        <v>160</v>
      </c>
      <c r="H245" s="6">
        <v>172</v>
      </c>
      <c r="I245" s="7">
        <v>42482</v>
      </c>
      <c r="J245" s="7">
        <v>42492</v>
      </c>
      <c r="K245" s="7" t="s">
        <v>2537</v>
      </c>
      <c r="L245" s="17">
        <f t="shared" si="54"/>
        <v>256.52</v>
      </c>
      <c r="M245" s="20">
        <f t="shared" si="55"/>
        <v>0.92854358334632781</v>
      </c>
      <c r="N245" s="6" t="s">
        <v>36</v>
      </c>
      <c r="O245" s="6">
        <v>8150000</v>
      </c>
      <c r="P245" s="6">
        <v>8650000</v>
      </c>
      <c r="Q245" s="6">
        <f t="shared" si="43"/>
        <v>500000</v>
      </c>
      <c r="R245" s="8">
        <f t="shared" si="44"/>
        <v>6.1349693251533742E-2</v>
      </c>
      <c r="S245" s="6">
        <v>10505</v>
      </c>
      <c r="T245" s="9">
        <f t="shared" si="50"/>
        <v>51003.15625</v>
      </c>
      <c r="U245" s="6">
        <v>54128</v>
      </c>
      <c r="V245" s="9">
        <f t="shared" si="45"/>
        <v>3124.84375</v>
      </c>
      <c r="W245" s="8">
        <f t="shared" si="46"/>
        <v>6.1267654391486799E-2</v>
      </c>
      <c r="X245" s="22">
        <f t="shared" si="48"/>
        <v>47358.653466347656</v>
      </c>
      <c r="Y245" s="22">
        <f t="shared" si="49"/>
        <v>50260.207079370033</v>
      </c>
      <c r="Z245" s="22">
        <f t="shared" si="51"/>
        <v>2901.5536130223772</v>
      </c>
      <c r="AA245" s="8">
        <f t="shared" si="52"/>
        <v>6.1267654391486813E-2</v>
      </c>
      <c r="AB245" s="22">
        <f t="shared" si="53"/>
        <v>8041633.1326992055</v>
      </c>
      <c r="AC245" s="6">
        <v>866</v>
      </c>
      <c r="AD245" s="6">
        <v>1897</v>
      </c>
      <c r="AE245" s="6">
        <f t="shared" si="47"/>
        <v>119</v>
      </c>
      <c r="AF245" s="6" t="s">
        <v>90</v>
      </c>
    </row>
    <row r="246" spans="1:32" x14ac:dyDescent="0.2">
      <c r="A246">
        <v>18</v>
      </c>
      <c r="B246" s="6" t="s">
        <v>249</v>
      </c>
      <c r="C246" s="6" t="s">
        <v>22</v>
      </c>
      <c r="D246" s="6" t="s">
        <v>23</v>
      </c>
      <c r="E246" s="6" t="s">
        <v>2767</v>
      </c>
      <c r="F246" s="6" t="s">
        <v>2772</v>
      </c>
      <c r="G246" s="6">
        <v>34</v>
      </c>
      <c r="H246" s="6">
        <v>38</v>
      </c>
      <c r="I246" s="7">
        <v>42482</v>
      </c>
      <c r="J246" s="7">
        <v>42493</v>
      </c>
      <c r="K246" s="7" t="s">
        <v>2537</v>
      </c>
      <c r="L246" s="17">
        <f t="shared" si="54"/>
        <v>256.52</v>
      </c>
      <c r="M246" s="20">
        <f t="shared" si="55"/>
        <v>0.92854358334632781</v>
      </c>
      <c r="N246" s="6" t="s">
        <v>24</v>
      </c>
      <c r="O246" s="6">
        <v>2500000</v>
      </c>
      <c r="P246" s="6">
        <v>3200000</v>
      </c>
      <c r="Q246" s="6">
        <f t="shared" si="43"/>
        <v>700000</v>
      </c>
      <c r="R246" s="8">
        <f t="shared" si="44"/>
        <v>0.28000000000000003</v>
      </c>
      <c r="S246" s="6"/>
      <c r="T246" s="9">
        <f t="shared" si="50"/>
        <v>73529.411764705888</v>
      </c>
      <c r="U246" s="6">
        <v>94118</v>
      </c>
      <c r="V246" s="9">
        <f t="shared" si="45"/>
        <v>20588.588235294112</v>
      </c>
      <c r="W246" s="8">
        <f t="shared" si="46"/>
        <v>0.28000479999999989</v>
      </c>
      <c r="X246" s="22">
        <f t="shared" si="48"/>
        <v>68275.263481347632</v>
      </c>
      <c r="Y246" s="22">
        <f t="shared" si="49"/>
        <v>87392.664977389679</v>
      </c>
      <c r="Z246" s="22">
        <f t="shared" si="51"/>
        <v>19117.401496042046</v>
      </c>
      <c r="AA246" s="8">
        <f t="shared" si="52"/>
        <v>0.2800048</v>
      </c>
      <c r="AB246" s="22">
        <f t="shared" si="53"/>
        <v>2971350.609231249</v>
      </c>
      <c r="AC246" s="6">
        <v>461</v>
      </c>
      <c r="AD246" s="6">
        <v>2005</v>
      </c>
      <c r="AE246" s="6">
        <f t="shared" si="47"/>
        <v>11</v>
      </c>
      <c r="AF246" s="6" t="s">
        <v>37</v>
      </c>
    </row>
    <row r="247" spans="1:32" x14ac:dyDescent="0.2">
      <c r="A247">
        <v>18</v>
      </c>
      <c r="B247" s="6" t="s">
        <v>1745</v>
      </c>
      <c r="C247" s="6" t="s">
        <v>22</v>
      </c>
      <c r="D247" s="6" t="s">
        <v>23</v>
      </c>
      <c r="E247" s="6" t="s">
        <v>2767</v>
      </c>
      <c r="F247" s="6" t="s">
        <v>2772</v>
      </c>
      <c r="G247" s="6">
        <v>77</v>
      </c>
      <c r="H247" s="6">
        <v>85</v>
      </c>
      <c r="I247" s="7">
        <v>42483</v>
      </c>
      <c r="J247" s="7">
        <v>42493</v>
      </c>
      <c r="K247" s="7" t="s">
        <v>2537</v>
      </c>
      <c r="L247" s="17">
        <f t="shared" si="54"/>
        <v>256.52</v>
      </c>
      <c r="M247" s="20">
        <f t="shared" si="55"/>
        <v>0.92854358334632781</v>
      </c>
      <c r="N247" s="6" t="s">
        <v>36</v>
      </c>
      <c r="O247" s="6">
        <v>4950000</v>
      </c>
      <c r="P247" s="6">
        <v>5500000</v>
      </c>
      <c r="Q247" s="6">
        <f t="shared" si="43"/>
        <v>550000</v>
      </c>
      <c r="R247" s="8">
        <f t="shared" si="44"/>
        <v>0.1111111111111111</v>
      </c>
      <c r="S247" s="6">
        <v>1529</v>
      </c>
      <c r="T247" s="9">
        <f t="shared" si="50"/>
        <v>64305.571428571428</v>
      </c>
      <c r="U247" s="6">
        <v>71448</v>
      </c>
      <c r="V247" s="9">
        <f t="shared" si="45"/>
        <v>7142.4285714285725</v>
      </c>
      <c r="W247" s="8">
        <f t="shared" si="46"/>
        <v>0.11107013611351162</v>
      </c>
      <c r="X247" s="22">
        <f t="shared" si="48"/>
        <v>59710.525723418948</v>
      </c>
      <c r="Y247" s="22">
        <f t="shared" si="49"/>
        <v>66342.581942928431</v>
      </c>
      <c r="Z247" s="22">
        <f t="shared" si="51"/>
        <v>6632.0562195094826</v>
      </c>
      <c r="AA247" s="8">
        <f t="shared" si="52"/>
        <v>0.11107013611351167</v>
      </c>
      <c r="AB247" s="22">
        <f t="shared" si="53"/>
        <v>5108378.8096054895</v>
      </c>
      <c r="AC247" s="10">
        <v>8581</v>
      </c>
      <c r="AD247" s="6">
        <v>1999</v>
      </c>
      <c r="AE247" s="6">
        <f t="shared" si="47"/>
        <v>17</v>
      </c>
      <c r="AF247" s="6" t="s">
        <v>108</v>
      </c>
    </row>
    <row r="248" spans="1:32" x14ac:dyDescent="0.2">
      <c r="A248">
        <v>18</v>
      </c>
      <c r="B248" s="6" t="s">
        <v>1928</v>
      </c>
      <c r="C248" s="6" t="s">
        <v>22</v>
      </c>
      <c r="D248" s="6" t="s">
        <v>23</v>
      </c>
      <c r="E248" s="6" t="s">
        <v>2767</v>
      </c>
      <c r="F248" s="6" t="s">
        <v>2772</v>
      </c>
      <c r="G248" s="6">
        <v>83</v>
      </c>
      <c r="H248" s="6">
        <v>91</v>
      </c>
      <c r="I248" s="7">
        <v>42483</v>
      </c>
      <c r="J248" s="7">
        <v>42493</v>
      </c>
      <c r="K248" s="7" t="s">
        <v>2537</v>
      </c>
      <c r="L248" s="17">
        <f t="shared" si="54"/>
        <v>256.52</v>
      </c>
      <c r="M248" s="20">
        <f t="shared" si="55"/>
        <v>0.92854358334632781</v>
      </c>
      <c r="N248" s="6" t="s">
        <v>36</v>
      </c>
      <c r="O248" s="6">
        <v>4400000</v>
      </c>
      <c r="P248" s="6">
        <v>5250000</v>
      </c>
      <c r="Q248" s="6">
        <f t="shared" si="43"/>
        <v>850000</v>
      </c>
      <c r="R248" s="8">
        <f t="shared" si="44"/>
        <v>0.19318181818181818</v>
      </c>
      <c r="S248" s="6">
        <v>108384</v>
      </c>
      <c r="T248" s="9">
        <f t="shared" si="50"/>
        <v>54317.879518072288</v>
      </c>
      <c r="U248" s="6">
        <v>64559</v>
      </c>
      <c r="V248" s="9">
        <f t="shared" si="45"/>
        <v>10241.120481927712</v>
      </c>
      <c r="W248" s="8">
        <f t="shared" si="46"/>
        <v>0.18854050586640358</v>
      </c>
      <c r="X248" s="22">
        <f t="shared" si="48"/>
        <v>50436.518487484951</v>
      </c>
      <c r="Y248" s="22">
        <f t="shared" si="49"/>
        <v>59945.845197255578</v>
      </c>
      <c r="Z248" s="22">
        <f t="shared" si="51"/>
        <v>9509.3267097706266</v>
      </c>
      <c r="AA248" s="8">
        <f t="shared" si="52"/>
        <v>0.18854050586640353</v>
      </c>
      <c r="AB248" s="22">
        <f t="shared" si="53"/>
        <v>4975505.1513722129</v>
      </c>
      <c r="AC248" s="10">
        <v>4780</v>
      </c>
      <c r="AD248" s="6">
        <v>1940</v>
      </c>
      <c r="AE248" s="6">
        <f t="shared" si="47"/>
        <v>76</v>
      </c>
      <c r="AF248" s="6" t="s">
        <v>44</v>
      </c>
    </row>
    <row r="249" spans="1:32" x14ac:dyDescent="0.2">
      <c r="A249">
        <v>18</v>
      </c>
      <c r="B249" s="6" t="s">
        <v>2104</v>
      </c>
      <c r="C249" s="6" t="s">
        <v>22</v>
      </c>
      <c r="D249" s="6" t="s">
        <v>23</v>
      </c>
      <c r="E249" s="6" t="s">
        <v>2767</v>
      </c>
      <c r="F249" s="6" t="s">
        <v>2772</v>
      </c>
      <c r="G249" s="6">
        <v>94</v>
      </c>
      <c r="H249" s="6">
        <v>104</v>
      </c>
      <c r="I249" s="7">
        <v>42482</v>
      </c>
      <c r="J249" s="7">
        <v>42493</v>
      </c>
      <c r="K249" s="7" t="s">
        <v>2537</v>
      </c>
      <c r="L249" s="17">
        <f t="shared" si="54"/>
        <v>256.52</v>
      </c>
      <c r="M249" s="20">
        <f t="shared" si="55"/>
        <v>0.92854358334632781</v>
      </c>
      <c r="N249" s="6" t="s">
        <v>24</v>
      </c>
      <c r="O249" s="6">
        <v>6190000</v>
      </c>
      <c r="P249" s="6">
        <v>6740000</v>
      </c>
      <c r="Q249" s="6">
        <f t="shared" si="43"/>
        <v>550000</v>
      </c>
      <c r="R249" s="8">
        <f t="shared" si="44"/>
        <v>8.8852988691437804E-2</v>
      </c>
      <c r="S249" s="6"/>
      <c r="T249" s="9">
        <f t="shared" si="50"/>
        <v>65851.063829787236</v>
      </c>
      <c r="U249" s="6">
        <v>71702</v>
      </c>
      <c r="V249" s="9">
        <f t="shared" si="45"/>
        <v>5850.9361702127644</v>
      </c>
      <c r="W249" s="8">
        <f t="shared" si="46"/>
        <v>8.8851050080775415E-2</v>
      </c>
      <c r="X249" s="22">
        <f t="shared" si="48"/>
        <v>61145.582775678398</v>
      </c>
      <c r="Y249" s="22">
        <f t="shared" si="49"/>
        <v>66578.432013098398</v>
      </c>
      <c r="Z249" s="22">
        <f t="shared" si="51"/>
        <v>5432.8492374199996</v>
      </c>
      <c r="AA249" s="8">
        <f t="shared" si="52"/>
        <v>8.8851050080775415E-2</v>
      </c>
      <c r="AB249" s="22">
        <f t="shared" si="53"/>
        <v>6258372.6092312494</v>
      </c>
      <c r="AC249" s="10">
        <v>1352</v>
      </c>
      <c r="AD249" s="6">
        <v>1936</v>
      </c>
      <c r="AE249" s="6">
        <f t="shared" si="47"/>
        <v>80</v>
      </c>
      <c r="AF249" s="6" t="s">
        <v>213</v>
      </c>
    </row>
    <row r="250" spans="1:32" x14ac:dyDescent="0.2">
      <c r="A250">
        <v>18</v>
      </c>
      <c r="B250" s="6" t="s">
        <v>1092</v>
      </c>
      <c r="C250" s="6" t="s">
        <v>22</v>
      </c>
      <c r="D250" s="6" t="s">
        <v>23</v>
      </c>
      <c r="E250" s="6" t="s">
        <v>2767</v>
      </c>
      <c r="F250" s="6" t="s">
        <v>2772</v>
      </c>
      <c r="G250" s="6">
        <v>58</v>
      </c>
      <c r="H250" s="6">
        <v>65</v>
      </c>
      <c r="I250" s="7">
        <v>42470</v>
      </c>
      <c r="J250" s="7">
        <v>42493</v>
      </c>
      <c r="K250" s="7" t="s">
        <v>2537</v>
      </c>
      <c r="L250" s="17">
        <f t="shared" si="54"/>
        <v>256.52</v>
      </c>
      <c r="M250" s="20">
        <f t="shared" si="55"/>
        <v>0.92854358334632781</v>
      </c>
      <c r="N250" s="6" t="s">
        <v>85</v>
      </c>
      <c r="O250" s="6">
        <v>3890000</v>
      </c>
      <c r="P250" s="6">
        <v>4100000</v>
      </c>
      <c r="Q250" s="6">
        <f t="shared" si="43"/>
        <v>210000</v>
      </c>
      <c r="R250" s="8">
        <f t="shared" si="44"/>
        <v>5.3984575835475578E-2</v>
      </c>
      <c r="S250" s="6"/>
      <c r="T250" s="9">
        <f t="shared" si="50"/>
        <v>67068.965517241377</v>
      </c>
      <c r="U250" s="6">
        <v>70690</v>
      </c>
      <c r="V250" s="9">
        <f t="shared" si="45"/>
        <v>3621.0344827586232</v>
      </c>
      <c r="W250" s="8">
        <f t="shared" si="46"/>
        <v>5.3989717223650424E-2</v>
      </c>
      <c r="X250" s="22">
        <f t="shared" si="48"/>
        <v>62276.457572710606</v>
      </c>
      <c r="Y250" s="22">
        <f t="shared" si="49"/>
        <v>65638.745906751908</v>
      </c>
      <c r="Z250" s="22">
        <f t="shared" si="51"/>
        <v>3362.2883340413027</v>
      </c>
      <c r="AA250" s="8">
        <f t="shared" si="52"/>
        <v>5.3989717223650327E-2</v>
      </c>
      <c r="AB250" s="22">
        <f t="shared" si="53"/>
        <v>3807047.2625916107</v>
      </c>
      <c r="AC250" s="6">
        <v>12</v>
      </c>
      <c r="AD250" s="6">
        <v>1930</v>
      </c>
      <c r="AE250" s="6">
        <f t="shared" si="47"/>
        <v>86</v>
      </c>
      <c r="AF250" s="6" t="s">
        <v>225</v>
      </c>
    </row>
    <row r="251" spans="1:32" x14ac:dyDescent="0.2">
      <c r="A251">
        <v>18</v>
      </c>
      <c r="B251" s="6" t="s">
        <v>2406</v>
      </c>
      <c r="C251" s="6" t="s">
        <v>22</v>
      </c>
      <c r="D251" s="6" t="s">
        <v>23</v>
      </c>
      <c r="E251" s="6" t="s">
        <v>2767</v>
      </c>
      <c r="F251" s="6" t="s">
        <v>2772</v>
      </c>
      <c r="G251" s="6">
        <v>128</v>
      </c>
      <c r="H251" s="6">
        <v>147</v>
      </c>
      <c r="I251" s="7">
        <v>42481</v>
      </c>
      <c r="J251" s="7">
        <v>42493</v>
      </c>
      <c r="K251" s="7" t="s">
        <v>2537</v>
      </c>
      <c r="L251" s="17">
        <f t="shared" si="54"/>
        <v>256.52</v>
      </c>
      <c r="M251" s="20">
        <f t="shared" si="55"/>
        <v>0.92854358334632781</v>
      </c>
      <c r="N251" s="6" t="s">
        <v>32</v>
      </c>
      <c r="O251" s="6">
        <v>7850000</v>
      </c>
      <c r="P251" s="6">
        <v>7850000</v>
      </c>
      <c r="Q251" s="6">
        <f t="shared" si="43"/>
        <v>0</v>
      </c>
      <c r="R251" s="8">
        <f t="shared" si="44"/>
        <v>0</v>
      </c>
      <c r="S251" s="6"/>
      <c r="T251" s="9">
        <f t="shared" si="50"/>
        <v>61328.125</v>
      </c>
      <c r="U251" s="6">
        <v>61328</v>
      </c>
      <c r="V251" s="9">
        <f t="shared" si="45"/>
        <v>-0.125</v>
      </c>
      <c r="W251" s="8">
        <f t="shared" si="46"/>
        <v>-2.038216560509554E-6</v>
      </c>
      <c r="X251" s="22">
        <f t="shared" si="48"/>
        <v>56945.83694741151</v>
      </c>
      <c r="Y251" s="22">
        <f t="shared" si="49"/>
        <v>56945.720879463588</v>
      </c>
      <c r="Z251" s="22">
        <f t="shared" si="51"/>
        <v>-0.11606794792169239</v>
      </c>
      <c r="AA251" s="8">
        <f t="shared" si="52"/>
        <v>-2.0382165605692851E-6</v>
      </c>
      <c r="AB251" s="22">
        <f t="shared" si="53"/>
        <v>7289052.2725713393</v>
      </c>
      <c r="AC251" s="6">
        <v>952</v>
      </c>
      <c r="AD251" s="6">
        <v>1915</v>
      </c>
      <c r="AE251" s="6">
        <f t="shared" si="47"/>
        <v>101</v>
      </c>
      <c r="AF251" s="6" t="s">
        <v>103</v>
      </c>
    </row>
    <row r="252" spans="1:32" x14ac:dyDescent="0.2">
      <c r="A252">
        <v>18</v>
      </c>
      <c r="B252" s="6" t="s">
        <v>2001</v>
      </c>
      <c r="C252" s="6" t="s">
        <v>22</v>
      </c>
      <c r="D252" s="6" t="s">
        <v>23</v>
      </c>
      <c r="E252" s="6" t="s">
        <v>2767</v>
      </c>
      <c r="F252" s="6" t="s">
        <v>2772</v>
      </c>
      <c r="G252" s="6">
        <v>87</v>
      </c>
      <c r="H252" s="6">
        <v>97</v>
      </c>
      <c r="I252" s="7">
        <v>42480</v>
      </c>
      <c r="J252" s="7">
        <v>42493</v>
      </c>
      <c r="K252" s="7" t="s">
        <v>2537</v>
      </c>
      <c r="L252" s="17">
        <f t="shared" si="54"/>
        <v>256.52</v>
      </c>
      <c r="M252" s="20">
        <f t="shared" si="55"/>
        <v>0.92854358334632781</v>
      </c>
      <c r="N252" s="6" t="s">
        <v>57</v>
      </c>
      <c r="O252" s="6">
        <v>6300000</v>
      </c>
      <c r="P252" s="6">
        <v>7200000</v>
      </c>
      <c r="Q252" s="6">
        <f t="shared" si="43"/>
        <v>900000</v>
      </c>
      <c r="R252" s="8">
        <f t="shared" si="44"/>
        <v>0.14285714285714285</v>
      </c>
      <c r="S252" s="6"/>
      <c r="T252" s="9">
        <f t="shared" si="50"/>
        <v>72413.793103448275</v>
      </c>
      <c r="U252" s="6">
        <v>82759</v>
      </c>
      <c r="V252" s="9">
        <f t="shared" si="45"/>
        <v>10345.206896551725</v>
      </c>
      <c r="W252" s="8">
        <f t="shared" si="46"/>
        <v>0.14286238095238096</v>
      </c>
      <c r="X252" s="22">
        <f t="shared" si="48"/>
        <v>67239.362931975455</v>
      </c>
      <c r="Y252" s="22">
        <f t="shared" si="49"/>
        <v>76845.338414158745</v>
      </c>
      <c r="Z252" s="22">
        <f t="shared" si="51"/>
        <v>9605.9754821832903</v>
      </c>
      <c r="AA252" s="8">
        <f t="shared" si="52"/>
        <v>0.1428623809523811</v>
      </c>
      <c r="AB252" s="22">
        <f t="shared" si="53"/>
        <v>6685544.442031811</v>
      </c>
      <c r="AC252" s="6">
        <v>524</v>
      </c>
      <c r="AD252" s="6">
        <v>1914</v>
      </c>
      <c r="AE252" s="6">
        <f t="shared" si="47"/>
        <v>102</v>
      </c>
      <c r="AF252" s="6" t="s">
        <v>112</v>
      </c>
    </row>
    <row r="253" spans="1:32" x14ac:dyDescent="0.2">
      <c r="A253">
        <v>18</v>
      </c>
      <c r="B253" s="6" t="s">
        <v>1735</v>
      </c>
      <c r="C253" s="6" t="s">
        <v>22</v>
      </c>
      <c r="D253" s="6" t="s">
        <v>23</v>
      </c>
      <c r="E253" s="6" t="s">
        <v>2767</v>
      </c>
      <c r="F253" s="6" t="s">
        <v>2772</v>
      </c>
      <c r="G253" s="6">
        <v>93</v>
      </c>
      <c r="H253" s="6">
        <v>103</v>
      </c>
      <c r="I253" s="7">
        <v>42483</v>
      </c>
      <c r="J253" s="7">
        <v>42493</v>
      </c>
      <c r="K253" s="7" t="s">
        <v>2537</v>
      </c>
      <c r="L253" s="17">
        <f t="shared" si="54"/>
        <v>256.52</v>
      </c>
      <c r="M253" s="20">
        <f t="shared" si="55"/>
        <v>0.92854358334632781</v>
      </c>
      <c r="N253" s="6" t="s">
        <v>36</v>
      </c>
      <c r="O253" s="6">
        <v>6400000</v>
      </c>
      <c r="P253" s="6">
        <v>7600000</v>
      </c>
      <c r="Q253" s="6">
        <f t="shared" si="43"/>
        <v>1200000</v>
      </c>
      <c r="R253" s="8">
        <f t="shared" si="44"/>
        <v>0.1875</v>
      </c>
      <c r="S253" s="6">
        <v>206510</v>
      </c>
      <c r="T253" s="9">
        <f t="shared" si="50"/>
        <v>71037.741935483864</v>
      </c>
      <c r="U253" s="6">
        <v>83941</v>
      </c>
      <c r="V253" s="9">
        <f t="shared" si="45"/>
        <v>12903.258064516136</v>
      </c>
      <c r="W253" s="8">
        <f t="shared" si="46"/>
        <v>0.18163947379176007</v>
      </c>
      <c r="X253" s="22">
        <f t="shared" si="48"/>
        <v>65961.639449605893</v>
      </c>
      <c r="Y253" s="22">
        <f t="shared" si="49"/>
        <v>77942.876929674108</v>
      </c>
      <c r="Z253" s="22">
        <f t="shared" si="51"/>
        <v>11981.237480068216</v>
      </c>
      <c r="AA253" s="8">
        <f t="shared" si="52"/>
        <v>0.18163947379176004</v>
      </c>
      <c r="AB253" s="22">
        <f t="shared" si="53"/>
        <v>7248687.554459692</v>
      </c>
      <c r="AC253" s="10">
        <v>1266</v>
      </c>
      <c r="AD253" s="6">
        <v>1911</v>
      </c>
      <c r="AE253" s="6">
        <f t="shared" si="47"/>
        <v>105</v>
      </c>
      <c r="AF253" s="6" t="s">
        <v>44</v>
      </c>
    </row>
    <row r="254" spans="1:32" x14ac:dyDescent="0.2">
      <c r="A254">
        <v>18</v>
      </c>
      <c r="B254" s="6" t="s">
        <v>98</v>
      </c>
      <c r="C254" s="6" t="s">
        <v>22</v>
      </c>
      <c r="D254" s="6" t="s">
        <v>23</v>
      </c>
      <c r="E254" s="6" t="s">
        <v>2767</v>
      </c>
      <c r="F254" s="6" t="s">
        <v>2772</v>
      </c>
      <c r="G254" s="6">
        <v>26</v>
      </c>
      <c r="H254" s="6">
        <v>33</v>
      </c>
      <c r="I254" s="7">
        <v>42483</v>
      </c>
      <c r="J254" s="7">
        <v>42493</v>
      </c>
      <c r="K254" s="7" t="s">
        <v>2537</v>
      </c>
      <c r="L254" s="17">
        <f t="shared" si="54"/>
        <v>256.52</v>
      </c>
      <c r="M254" s="20">
        <f t="shared" si="55"/>
        <v>0.92854358334632781</v>
      </c>
      <c r="N254" s="6" t="s">
        <v>36</v>
      </c>
      <c r="O254" s="6">
        <v>2300000</v>
      </c>
      <c r="P254" s="6">
        <v>2535000</v>
      </c>
      <c r="Q254" s="6">
        <f t="shared" si="43"/>
        <v>235000</v>
      </c>
      <c r="R254" s="8">
        <f t="shared" si="44"/>
        <v>0.10217391304347827</v>
      </c>
      <c r="S254" s="6"/>
      <c r="T254" s="9">
        <f t="shared" si="50"/>
        <v>88461.538461538468</v>
      </c>
      <c r="U254" s="6">
        <v>97500</v>
      </c>
      <c r="V254" s="9">
        <f t="shared" si="45"/>
        <v>9038.4615384615317</v>
      </c>
      <c r="W254" s="8">
        <f t="shared" si="46"/>
        <v>0.10217391304347817</v>
      </c>
      <c r="X254" s="22">
        <f t="shared" si="48"/>
        <v>82140.393911405932</v>
      </c>
      <c r="Y254" s="22">
        <f t="shared" si="49"/>
        <v>90532.999376266962</v>
      </c>
      <c r="Z254" s="22">
        <f t="shared" si="51"/>
        <v>8392.6054648610298</v>
      </c>
      <c r="AA254" s="8">
        <f t="shared" si="52"/>
        <v>0.10217391304347813</v>
      </c>
      <c r="AB254" s="22">
        <f t="shared" si="53"/>
        <v>2353857.983782941</v>
      </c>
      <c r="AC254" s="6">
        <v>462</v>
      </c>
      <c r="AD254" s="6">
        <v>1898</v>
      </c>
      <c r="AE254" s="6">
        <f t="shared" si="47"/>
        <v>118</v>
      </c>
      <c r="AF254" s="6" t="s">
        <v>90</v>
      </c>
    </row>
    <row r="255" spans="1:32" x14ac:dyDescent="0.2">
      <c r="A255">
        <v>18</v>
      </c>
      <c r="B255" s="6" t="s">
        <v>2463</v>
      </c>
      <c r="C255" s="6" t="s">
        <v>22</v>
      </c>
      <c r="D255" s="6" t="s">
        <v>23</v>
      </c>
      <c r="E255" s="6" t="s">
        <v>2767</v>
      </c>
      <c r="F255" s="6" t="s">
        <v>2772</v>
      </c>
      <c r="G255" s="6">
        <v>143</v>
      </c>
      <c r="H255" s="6">
        <v>160</v>
      </c>
      <c r="I255" s="7">
        <v>42466</v>
      </c>
      <c r="J255" s="7">
        <v>42493</v>
      </c>
      <c r="K255" s="7" t="s">
        <v>2537</v>
      </c>
      <c r="L255" s="17">
        <f t="shared" si="54"/>
        <v>256.52</v>
      </c>
      <c r="M255" s="20">
        <f t="shared" si="55"/>
        <v>0.92854358334632781</v>
      </c>
      <c r="N255" s="6" t="s">
        <v>144</v>
      </c>
      <c r="O255" s="6">
        <v>10600000</v>
      </c>
      <c r="P255" s="6">
        <v>10600000</v>
      </c>
      <c r="Q255" s="6">
        <f t="shared" si="43"/>
        <v>0</v>
      </c>
      <c r="R255" s="8">
        <f t="shared" si="44"/>
        <v>0</v>
      </c>
      <c r="S255" s="6">
        <v>129880</v>
      </c>
      <c r="T255" s="9">
        <f t="shared" si="50"/>
        <v>75034.125874125879</v>
      </c>
      <c r="U255" s="6">
        <v>75034</v>
      </c>
      <c r="V255" s="9">
        <f t="shared" si="45"/>
        <v>-0.12587412587890867</v>
      </c>
      <c r="W255" s="8">
        <f t="shared" si="46"/>
        <v>-1.6775583697752388E-6</v>
      </c>
      <c r="X255" s="22">
        <f t="shared" si="48"/>
        <v>69672.456112420259</v>
      </c>
      <c r="Y255" s="22">
        <f t="shared" si="49"/>
        <v>69672.339232808357</v>
      </c>
      <c r="Z255" s="22">
        <f t="shared" si="51"/>
        <v>-0.1168796119018225</v>
      </c>
      <c r="AA255" s="8">
        <f t="shared" si="52"/>
        <v>-1.6775583698848071E-6</v>
      </c>
      <c r="AB255" s="22">
        <f t="shared" si="53"/>
        <v>9963144.510291595</v>
      </c>
      <c r="AC255" s="6">
        <v>673</v>
      </c>
      <c r="AD255" s="6">
        <v>1894</v>
      </c>
      <c r="AE255" s="6">
        <f t="shared" si="47"/>
        <v>122</v>
      </c>
      <c r="AF255" s="6" t="s">
        <v>75</v>
      </c>
    </row>
    <row r="256" spans="1:32" x14ac:dyDescent="0.2">
      <c r="A256">
        <v>18</v>
      </c>
      <c r="B256" s="6" t="s">
        <v>1967</v>
      </c>
      <c r="C256" s="6" t="s">
        <v>22</v>
      </c>
      <c r="D256" s="6" t="s">
        <v>23</v>
      </c>
      <c r="E256" s="6" t="s">
        <v>2767</v>
      </c>
      <c r="F256" s="6" t="s">
        <v>2772</v>
      </c>
      <c r="G256" s="6">
        <v>85</v>
      </c>
      <c r="H256" s="6">
        <v>94</v>
      </c>
      <c r="I256" s="7">
        <v>42476</v>
      </c>
      <c r="J256" s="7">
        <v>42495</v>
      </c>
      <c r="K256" s="7" t="s">
        <v>2537</v>
      </c>
      <c r="L256" s="17">
        <f t="shared" si="54"/>
        <v>256.52</v>
      </c>
      <c r="M256" s="20">
        <f t="shared" si="55"/>
        <v>0.92854358334632781</v>
      </c>
      <c r="N256" s="6" t="s">
        <v>107</v>
      </c>
      <c r="O256" s="6">
        <v>7000000</v>
      </c>
      <c r="P256" s="6">
        <v>7600000</v>
      </c>
      <c r="Q256" s="6">
        <f t="shared" si="43"/>
        <v>600000</v>
      </c>
      <c r="R256" s="8">
        <f t="shared" si="44"/>
        <v>8.5714285714285715E-2</v>
      </c>
      <c r="S256" s="6">
        <v>417</v>
      </c>
      <c r="T256" s="9">
        <f t="shared" si="50"/>
        <v>82357.847058823536</v>
      </c>
      <c r="U256" s="6">
        <v>89417</v>
      </c>
      <c r="V256" s="9">
        <f t="shared" si="45"/>
        <v>7059.1529411764641</v>
      </c>
      <c r="W256" s="8">
        <f t="shared" si="46"/>
        <v>8.5713179657726013E-2</v>
      </c>
      <c r="X256" s="22">
        <f t="shared" si="48"/>
        <v>76472.850424688833</v>
      </c>
      <c r="Y256" s="22">
        <f t="shared" si="49"/>
        <v>83027.581592078597</v>
      </c>
      <c r="Z256" s="22">
        <f t="shared" si="51"/>
        <v>6554.7311673897639</v>
      </c>
      <c r="AA256" s="8">
        <f t="shared" si="52"/>
        <v>8.5713179657726027E-2</v>
      </c>
      <c r="AB256" s="22">
        <f t="shared" si="53"/>
        <v>7057344.4353266805</v>
      </c>
      <c r="AC256" s="10">
        <v>5625</v>
      </c>
      <c r="AD256" s="6">
        <v>1989</v>
      </c>
      <c r="AE256" s="6">
        <f t="shared" si="47"/>
        <v>27</v>
      </c>
      <c r="AF256" s="6" t="s">
        <v>50</v>
      </c>
    </row>
    <row r="257" spans="1:32" x14ac:dyDescent="0.2">
      <c r="A257">
        <v>19</v>
      </c>
      <c r="B257" s="6" t="s">
        <v>1453</v>
      </c>
      <c r="C257" s="6" t="s">
        <v>22</v>
      </c>
      <c r="D257" s="6" t="s">
        <v>23</v>
      </c>
      <c r="E257" s="6" t="s">
        <v>2767</v>
      </c>
      <c r="F257" s="6" t="s">
        <v>2772</v>
      </c>
      <c r="G257" s="6">
        <v>68</v>
      </c>
      <c r="H257" s="6">
        <v>75</v>
      </c>
      <c r="I257" s="7">
        <v>42487</v>
      </c>
      <c r="J257" s="7">
        <v>42500</v>
      </c>
      <c r="K257" s="7" t="s">
        <v>2537</v>
      </c>
      <c r="L257" s="17">
        <f t="shared" si="54"/>
        <v>256.52</v>
      </c>
      <c r="M257" s="20">
        <f t="shared" si="55"/>
        <v>0.92854358334632781</v>
      </c>
      <c r="N257" s="6" t="s">
        <v>57</v>
      </c>
      <c r="O257" s="6">
        <v>4900000</v>
      </c>
      <c r="P257" s="6">
        <v>5600000</v>
      </c>
      <c r="Q257" s="6">
        <f t="shared" ref="Q257:Q320" si="56">P257-O257</f>
        <v>700000</v>
      </c>
      <c r="R257" s="8">
        <f t="shared" ref="R257:R320" si="57">Q257/O257</f>
        <v>0.14285714285714285</v>
      </c>
      <c r="S257" s="6">
        <v>11969</v>
      </c>
      <c r="T257" s="9">
        <f t="shared" si="50"/>
        <v>72234.838235294112</v>
      </c>
      <c r="U257" s="6">
        <v>82529</v>
      </c>
      <c r="V257" s="9">
        <f t="shared" ref="V257:V320" si="58">U257-T257</f>
        <v>10294.161764705888</v>
      </c>
      <c r="W257" s="8">
        <f t="shared" ref="W257:W320" si="59">V257/T257</f>
        <v>0.14250965346076094</v>
      </c>
      <c r="X257" s="22">
        <f t="shared" si="48"/>
        <v>67073.195537442327</v>
      </c>
      <c r="Y257" s="22">
        <f t="shared" si="49"/>
        <v>76631.773389989088</v>
      </c>
      <c r="Z257" s="22">
        <f t="shared" si="51"/>
        <v>9558.5778525467613</v>
      </c>
      <c r="AA257" s="8">
        <f t="shared" si="52"/>
        <v>0.14250965346076092</v>
      </c>
      <c r="AB257" s="22">
        <f t="shared" si="53"/>
        <v>5210960.5905192578</v>
      </c>
      <c r="AC257" s="10">
        <v>1774</v>
      </c>
      <c r="AD257" s="6">
        <v>1973</v>
      </c>
      <c r="AE257" s="6">
        <f t="shared" ref="AE257:AE320" si="60">2016-AD257</f>
        <v>43</v>
      </c>
      <c r="AF257" s="6" t="s">
        <v>103</v>
      </c>
    </row>
    <row r="258" spans="1:32" x14ac:dyDescent="0.2">
      <c r="A258">
        <v>19</v>
      </c>
      <c r="B258" s="6" t="s">
        <v>611</v>
      </c>
      <c r="C258" s="6" t="s">
        <v>22</v>
      </c>
      <c r="D258" s="6" t="s">
        <v>23</v>
      </c>
      <c r="E258" s="6" t="s">
        <v>2767</v>
      </c>
      <c r="F258" s="6" t="s">
        <v>2772</v>
      </c>
      <c r="G258" s="6">
        <v>47</v>
      </c>
      <c r="H258" s="6">
        <v>52</v>
      </c>
      <c r="I258" s="7">
        <v>42489</v>
      </c>
      <c r="J258" s="7">
        <v>42500</v>
      </c>
      <c r="K258" s="7" t="s">
        <v>2537</v>
      </c>
      <c r="L258" s="17">
        <f t="shared" si="54"/>
        <v>256.52</v>
      </c>
      <c r="M258" s="20">
        <f t="shared" si="55"/>
        <v>0.92854358334632781</v>
      </c>
      <c r="N258" s="6" t="s">
        <v>24</v>
      </c>
      <c r="O258" s="6">
        <v>3350000</v>
      </c>
      <c r="P258" s="6">
        <v>3610000</v>
      </c>
      <c r="Q258" s="6">
        <f t="shared" si="56"/>
        <v>260000</v>
      </c>
      <c r="R258" s="8">
        <f t="shared" si="57"/>
        <v>7.7611940298507459E-2</v>
      </c>
      <c r="S258" s="6"/>
      <c r="T258" s="9">
        <f t="shared" si="50"/>
        <v>71276.595744680846</v>
      </c>
      <c r="U258" s="6">
        <v>76809</v>
      </c>
      <c r="V258" s="9">
        <f t="shared" si="58"/>
        <v>5532.4042553191539</v>
      </c>
      <c r="W258" s="8">
        <f t="shared" si="59"/>
        <v>7.7618805970149335E-2</v>
      </c>
      <c r="X258" s="22">
        <f t="shared" ref="X258:X321" si="61">T258*M258</f>
        <v>66183.425621493574</v>
      </c>
      <c r="Y258" s="22">
        <f t="shared" ref="Y258:Y321" si="62">U258*M258</f>
        <v>71320.504093248092</v>
      </c>
      <c r="Z258" s="22">
        <f t="shared" si="51"/>
        <v>5137.0784717545175</v>
      </c>
      <c r="AA258" s="8">
        <f t="shared" si="52"/>
        <v>7.7618805970149293E-2</v>
      </c>
      <c r="AB258" s="22">
        <f t="shared" si="53"/>
        <v>3352063.6923826602</v>
      </c>
      <c r="AC258" s="6">
        <v>717</v>
      </c>
      <c r="AD258" s="6">
        <v>1966</v>
      </c>
      <c r="AE258" s="6">
        <f t="shared" si="60"/>
        <v>50</v>
      </c>
      <c r="AF258" s="6" t="s">
        <v>37</v>
      </c>
    </row>
    <row r="259" spans="1:32" x14ac:dyDescent="0.2">
      <c r="A259">
        <v>19</v>
      </c>
      <c r="B259" s="6" t="s">
        <v>345</v>
      </c>
      <c r="C259" s="6" t="s">
        <v>22</v>
      </c>
      <c r="D259" s="6" t="s">
        <v>23</v>
      </c>
      <c r="E259" s="6" t="s">
        <v>2767</v>
      </c>
      <c r="F259" s="6" t="s">
        <v>2772</v>
      </c>
      <c r="G259" s="6">
        <v>38</v>
      </c>
      <c r="H259" s="6">
        <v>42</v>
      </c>
      <c r="I259" s="7">
        <v>42489</v>
      </c>
      <c r="J259" s="7">
        <v>42500</v>
      </c>
      <c r="K259" s="7" t="s">
        <v>2537</v>
      </c>
      <c r="L259" s="17">
        <f t="shared" si="54"/>
        <v>256.52</v>
      </c>
      <c r="M259" s="20">
        <f t="shared" si="55"/>
        <v>0.92854358334632781</v>
      </c>
      <c r="N259" s="6" t="s">
        <v>24</v>
      </c>
      <c r="O259" s="6">
        <v>2890000</v>
      </c>
      <c r="P259" s="6">
        <v>3070000</v>
      </c>
      <c r="Q259" s="6">
        <f t="shared" si="56"/>
        <v>180000</v>
      </c>
      <c r="R259" s="8">
        <f t="shared" si="57"/>
        <v>6.228373702422145E-2</v>
      </c>
      <c r="S259" s="6">
        <v>150015</v>
      </c>
      <c r="T259" s="9">
        <f t="shared" ref="T259:T322" si="63">(O259+S259)/G259</f>
        <v>80000.394736842107</v>
      </c>
      <c r="U259" s="6">
        <v>84737</v>
      </c>
      <c r="V259" s="9">
        <f t="shared" si="58"/>
        <v>4736.6052631578932</v>
      </c>
      <c r="W259" s="8">
        <f t="shared" si="59"/>
        <v>5.9207273648320791E-2</v>
      </c>
      <c r="X259" s="22">
        <f t="shared" si="61"/>
        <v>74283.853198068071</v>
      </c>
      <c r="Y259" s="22">
        <f t="shared" si="62"/>
        <v>78681.997622017778</v>
      </c>
      <c r="Z259" s="22">
        <f t="shared" ref="Z259:Z322" si="64">Y259-X259</f>
        <v>4398.1444239497068</v>
      </c>
      <c r="AA259" s="8">
        <f t="shared" ref="AA259:AA322" si="65">Z259/X259</f>
        <v>5.9207273648320805E-2</v>
      </c>
      <c r="AB259" s="22">
        <f t="shared" ref="AB259:AB322" si="66">Y259*G259</f>
        <v>2989915.9096366754</v>
      </c>
      <c r="AC259" s="10">
        <v>2309</v>
      </c>
      <c r="AD259" s="6">
        <v>1939</v>
      </c>
      <c r="AE259" s="6">
        <f t="shared" si="60"/>
        <v>77</v>
      </c>
      <c r="AF259" s="6" t="s">
        <v>25</v>
      </c>
    </row>
    <row r="260" spans="1:32" x14ac:dyDescent="0.2">
      <c r="A260">
        <v>19</v>
      </c>
      <c r="B260" s="6" t="s">
        <v>106</v>
      </c>
      <c r="C260" s="6" t="s">
        <v>22</v>
      </c>
      <c r="D260" s="6" t="s">
        <v>23</v>
      </c>
      <c r="E260" s="6" t="s">
        <v>2767</v>
      </c>
      <c r="F260" s="6" t="s">
        <v>2772</v>
      </c>
      <c r="G260" s="6">
        <v>44</v>
      </c>
      <c r="H260" s="6">
        <v>49</v>
      </c>
      <c r="I260" s="7">
        <v>42490</v>
      </c>
      <c r="J260" s="7">
        <v>42500</v>
      </c>
      <c r="K260" s="7" t="s">
        <v>2537</v>
      </c>
      <c r="L260" s="17">
        <f t="shared" si="54"/>
        <v>256.52</v>
      </c>
      <c r="M260" s="20">
        <f t="shared" si="55"/>
        <v>0.92854358334632781</v>
      </c>
      <c r="N260" s="6" t="s">
        <v>36</v>
      </c>
      <c r="O260" s="6">
        <v>3100000</v>
      </c>
      <c r="P260" s="6">
        <v>3550000</v>
      </c>
      <c r="Q260" s="6">
        <f t="shared" si="56"/>
        <v>450000</v>
      </c>
      <c r="R260" s="8">
        <f t="shared" si="57"/>
        <v>0.14516129032258066</v>
      </c>
      <c r="S260" s="6"/>
      <c r="T260" s="9">
        <f t="shared" si="63"/>
        <v>70454.545454545456</v>
      </c>
      <c r="U260" s="6">
        <v>80682</v>
      </c>
      <c r="V260" s="9">
        <f t="shared" si="58"/>
        <v>10227.454545454544</v>
      </c>
      <c r="W260" s="8">
        <f t="shared" si="59"/>
        <v>0.14516387096774191</v>
      </c>
      <c r="X260" s="22">
        <f t="shared" si="61"/>
        <v>65420.116099400366</v>
      </c>
      <c r="Y260" s="22">
        <f t="shared" si="62"/>
        <v>74916.753391548424</v>
      </c>
      <c r="Z260" s="22">
        <f t="shared" si="64"/>
        <v>9496.6372921480579</v>
      </c>
      <c r="AA260" s="8">
        <f t="shared" si="65"/>
        <v>0.14516387096774203</v>
      </c>
      <c r="AB260" s="22">
        <f t="shared" si="66"/>
        <v>3296337.1492281305</v>
      </c>
      <c r="AC260" s="10">
        <v>3020</v>
      </c>
      <c r="AD260" s="6">
        <v>1935</v>
      </c>
      <c r="AE260" s="6">
        <f t="shared" si="60"/>
        <v>81</v>
      </c>
      <c r="AF260" s="6" t="s">
        <v>37</v>
      </c>
    </row>
    <row r="261" spans="1:32" x14ac:dyDescent="0.2">
      <c r="A261">
        <v>19</v>
      </c>
      <c r="B261" s="6" t="s">
        <v>2105</v>
      </c>
      <c r="C261" s="6" t="s">
        <v>22</v>
      </c>
      <c r="D261" s="6" t="s">
        <v>23</v>
      </c>
      <c r="E261" s="6" t="s">
        <v>2767</v>
      </c>
      <c r="F261" s="6" t="s">
        <v>2772</v>
      </c>
      <c r="G261" s="6">
        <v>94</v>
      </c>
      <c r="H261" s="6">
        <v>105</v>
      </c>
      <c r="I261" s="7">
        <v>42482</v>
      </c>
      <c r="J261" s="7">
        <v>42500</v>
      </c>
      <c r="K261" s="7" t="s">
        <v>2537</v>
      </c>
      <c r="L261" s="17">
        <f t="shared" si="54"/>
        <v>256.52</v>
      </c>
      <c r="M261" s="20">
        <f t="shared" si="55"/>
        <v>0.92854358334632781</v>
      </c>
      <c r="N261" s="6" t="s">
        <v>264</v>
      </c>
      <c r="O261" s="6">
        <v>5950000</v>
      </c>
      <c r="P261" s="6">
        <v>5900000</v>
      </c>
      <c r="Q261" s="6">
        <f t="shared" si="56"/>
        <v>-50000</v>
      </c>
      <c r="R261" s="8">
        <f t="shared" si="57"/>
        <v>-8.4033613445378148E-3</v>
      </c>
      <c r="S261" s="6">
        <v>13405</v>
      </c>
      <c r="T261" s="9">
        <f t="shared" si="63"/>
        <v>63440.478723404252</v>
      </c>
      <c r="U261" s="6">
        <v>62909</v>
      </c>
      <c r="V261" s="9">
        <f t="shared" si="58"/>
        <v>-531.47872340425238</v>
      </c>
      <c r="W261" s="8">
        <f t="shared" si="59"/>
        <v>-8.3775963564439657E-3</v>
      </c>
      <c r="X261" s="22">
        <f t="shared" si="61"/>
        <v>58907.249443036249</v>
      </c>
      <c r="Y261" s="22">
        <f t="shared" si="62"/>
        <v>58413.748284734138</v>
      </c>
      <c r="Z261" s="22">
        <f t="shared" si="64"/>
        <v>-493.50115830211143</v>
      </c>
      <c r="AA261" s="8">
        <f t="shared" si="65"/>
        <v>-8.3775963564438824E-3</v>
      </c>
      <c r="AB261" s="22">
        <f t="shared" si="66"/>
        <v>5490892.3387650093</v>
      </c>
      <c r="AC261" s="6">
        <v>618</v>
      </c>
      <c r="AD261" s="6">
        <v>1935</v>
      </c>
      <c r="AE261" s="6">
        <f t="shared" si="60"/>
        <v>81</v>
      </c>
      <c r="AF261" s="6" t="s">
        <v>1292</v>
      </c>
    </row>
    <row r="262" spans="1:32" x14ac:dyDescent="0.2">
      <c r="A262">
        <v>19</v>
      </c>
      <c r="B262" s="6" t="s">
        <v>1784</v>
      </c>
      <c r="C262" s="6" t="s">
        <v>22</v>
      </c>
      <c r="D262" s="6" t="s">
        <v>23</v>
      </c>
      <c r="E262" s="6" t="s">
        <v>2767</v>
      </c>
      <c r="F262" s="6" t="s">
        <v>2772</v>
      </c>
      <c r="G262" s="6">
        <v>78</v>
      </c>
      <c r="H262" s="6">
        <v>88</v>
      </c>
      <c r="I262" s="7">
        <v>42489</v>
      </c>
      <c r="J262" s="7">
        <v>42500</v>
      </c>
      <c r="K262" s="7" t="s">
        <v>2537</v>
      </c>
      <c r="L262" s="17">
        <f t="shared" si="54"/>
        <v>256.52</v>
      </c>
      <c r="M262" s="20">
        <f t="shared" si="55"/>
        <v>0.92854358334632781</v>
      </c>
      <c r="N262" s="6" t="s">
        <v>24</v>
      </c>
      <c r="O262" s="6">
        <v>4950000</v>
      </c>
      <c r="P262" s="6">
        <v>5650000</v>
      </c>
      <c r="Q262" s="6">
        <f t="shared" si="56"/>
        <v>700000</v>
      </c>
      <c r="R262" s="8">
        <f t="shared" si="57"/>
        <v>0.14141414141414141</v>
      </c>
      <c r="S262" s="6">
        <v>24782</v>
      </c>
      <c r="T262" s="9">
        <f t="shared" si="63"/>
        <v>63779.256410256414</v>
      </c>
      <c r="U262" s="6">
        <v>72754</v>
      </c>
      <c r="V262" s="9">
        <f t="shared" si="58"/>
        <v>8974.7435897435862</v>
      </c>
      <c r="W262" s="8">
        <f t="shared" si="59"/>
        <v>0.14071571377399045</v>
      </c>
      <c r="X262" s="22">
        <f t="shared" si="61"/>
        <v>59221.819290343738</v>
      </c>
      <c r="Y262" s="22">
        <f t="shared" si="62"/>
        <v>67555.259862778737</v>
      </c>
      <c r="Z262" s="22">
        <f t="shared" si="64"/>
        <v>8333.4405724349999</v>
      </c>
      <c r="AA262" s="8">
        <f t="shared" si="65"/>
        <v>0.14071571377399053</v>
      </c>
      <c r="AB262" s="22">
        <f t="shared" si="66"/>
        <v>5269310.2692967411</v>
      </c>
      <c r="AC262" s="10">
        <v>1005</v>
      </c>
      <c r="AD262" s="6">
        <v>1892</v>
      </c>
      <c r="AE262" s="6">
        <f t="shared" si="60"/>
        <v>124</v>
      </c>
      <c r="AF262" s="6" t="s">
        <v>103</v>
      </c>
    </row>
    <row r="263" spans="1:32" x14ac:dyDescent="0.2">
      <c r="A263">
        <v>19</v>
      </c>
      <c r="B263" s="6" t="s">
        <v>346</v>
      </c>
      <c r="C263" s="6" t="s">
        <v>22</v>
      </c>
      <c r="D263" s="6" t="s">
        <v>23</v>
      </c>
      <c r="E263" s="6" t="s">
        <v>2767</v>
      </c>
      <c r="F263" s="6" t="s">
        <v>2772</v>
      </c>
      <c r="G263" s="6">
        <v>38</v>
      </c>
      <c r="H263" s="6">
        <v>42</v>
      </c>
      <c r="I263" s="7">
        <v>42472</v>
      </c>
      <c r="J263" s="7">
        <v>42501</v>
      </c>
      <c r="K263" s="7" t="s">
        <v>2537</v>
      </c>
      <c r="L263" s="17">
        <f t="shared" si="54"/>
        <v>256.52</v>
      </c>
      <c r="M263" s="20">
        <f t="shared" si="55"/>
        <v>0.92854358334632781</v>
      </c>
      <c r="N263" s="6" t="s">
        <v>347</v>
      </c>
      <c r="O263" s="6">
        <v>4100000</v>
      </c>
      <c r="P263" s="6">
        <v>4100000</v>
      </c>
      <c r="Q263" s="6">
        <f t="shared" si="56"/>
        <v>0</v>
      </c>
      <c r="R263" s="8">
        <f t="shared" si="57"/>
        <v>0</v>
      </c>
      <c r="S263" s="6"/>
      <c r="T263" s="9">
        <f t="shared" si="63"/>
        <v>107894.73684210527</v>
      </c>
      <c r="U263" s="6">
        <v>107895</v>
      </c>
      <c r="V263" s="9">
        <f t="shared" si="58"/>
        <v>0.26315789473301265</v>
      </c>
      <c r="W263" s="8">
        <f t="shared" si="59"/>
        <v>2.4390243902084099E-6</v>
      </c>
      <c r="X263" s="22">
        <f t="shared" si="61"/>
        <v>100184.96557157747</v>
      </c>
      <c r="Y263" s="22">
        <f t="shared" si="62"/>
        <v>100185.20992515204</v>
      </c>
      <c r="Z263" s="22">
        <f t="shared" si="64"/>
        <v>0.24435357456968632</v>
      </c>
      <c r="AA263" s="8">
        <f t="shared" si="65"/>
        <v>2.4390243902924449E-6</v>
      </c>
      <c r="AB263" s="22">
        <f t="shared" si="66"/>
        <v>3807037.9771557776</v>
      </c>
      <c r="AC263" s="10">
        <v>3265</v>
      </c>
      <c r="AD263" s="6">
        <v>2008</v>
      </c>
      <c r="AE263" s="6">
        <f t="shared" si="60"/>
        <v>8</v>
      </c>
      <c r="AF263" s="6" t="s">
        <v>108</v>
      </c>
    </row>
    <row r="264" spans="1:32" x14ac:dyDescent="0.2">
      <c r="A264">
        <v>19</v>
      </c>
      <c r="B264" s="6" t="s">
        <v>2209</v>
      </c>
      <c r="C264" s="6" t="s">
        <v>22</v>
      </c>
      <c r="D264" s="6" t="s">
        <v>23</v>
      </c>
      <c r="E264" s="6" t="s">
        <v>2767</v>
      </c>
      <c r="F264" s="6" t="s">
        <v>2772</v>
      </c>
      <c r="G264" s="6">
        <v>103</v>
      </c>
      <c r="H264" s="6">
        <v>120</v>
      </c>
      <c r="I264" s="7">
        <v>42489</v>
      </c>
      <c r="J264" s="7">
        <v>42501</v>
      </c>
      <c r="K264" s="7" t="s">
        <v>2537</v>
      </c>
      <c r="L264" s="17">
        <f t="shared" si="54"/>
        <v>256.52</v>
      </c>
      <c r="M264" s="20">
        <f t="shared" si="55"/>
        <v>0.92854358334632781</v>
      </c>
      <c r="N264" s="6" t="s">
        <v>32</v>
      </c>
      <c r="O264" s="6">
        <v>7490000</v>
      </c>
      <c r="P264" s="6">
        <v>7850000</v>
      </c>
      <c r="Q264" s="6">
        <f t="shared" si="56"/>
        <v>360000</v>
      </c>
      <c r="R264" s="8">
        <f t="shared" si="57"/>
        <v>4.8064085447263018E-2</v>
      </c>
      <c r="S264" s="6">
        <v>11381</v>
      </c>
      <c r="T264" s="9">
        <f t="shared" si="63"/>
        <v>72828.941747572811</v>
      </c>
      <c r="U264" s="6">
        <v>76324</v>
      </c>
      <c r="V264" s="9">
        <f t="shared" si="58"/>
        <v>3495.0582524271886</v>
      </c>
      <c r="W264" s="8">
        <f t="shared" si="59"/>
        <v>4.7989963448063819E-2</v>
      </c>
      <c r="X264" s="22">
        <f t="shared" si="61"/>
        <v>67624.846541612234</v>
      </c>
      <c r="Y264" s="22">
        <f t="shared" si="62"/>
        <v>70870.160455325124</v>
      </c>
      <c r="Z264" s="22">
        <f t="shared" si="64"/>
        <v>3245.3139137128892</v>
      </c>
      <c r="AA264" s="8">
        <f t="shared" si="65"/>
        <v>4.7989963448063715E-2</v>
      </c>
      <c r="AB264" s="22">
        <f t="shared" si="66"/>
        <v>7299626.5268984875</v>
      </c>
      <c r="AC264" s="10">
        <v>1286</v>
      </c>
      <c r="AD264" s="6">
        <v>1975</v>
      </c>
      <c r="AE264" s="6">
        <f t="shared" si="60"/>
        <v>41</v>
      </c>
      <c r="AF264" s="6" t="s">
        <v>67</v>
      </c>
    </row>
    <row r="265" spans="1:32" x14ac:dyDescent="0.2">
      <c r="A265">
        <v>19</v>
      </c>
      <c r="B265" s="6" t="s">
        <v>972</v>
      </c>
      <c r="C265" s="6" t="s">
        <v>22</v>
      </c>
      <c r="D265" s="6" t="s">
        <v>23</v>
      </c>
      <c r="E265" s="6" t="s">
        <v>2767</v>
      </c>
      <c r="F265" s="6" t="s">
        <v>2772</v>
      </c>
      <c r="G265" s="6">
        <v>66</v>
      </c>
      <c r="H265" s="6">
        <v>78</v>
      </c>
      <c r="I265" s="7">
        <v>42489</v>
      </c>
      <c r="J265" s="7">
        <v>42501</v>
      </c>
      <c r="K265" s="7" t="s">
        <v>2537</v>
      </c>
      <c r="L265" s="17">
        <f t="shared" si="54"/>
        <v>256.52</v>
      </c>
      <c r="M265" s="20">
        <f t="shared" si="55"/>
        <v>0.92854358334632781</v>
      </c>
      <c r="N265" s="6" t="s">
        <v>32</v>
      </c>
      <c r="O265" s="6">
        <v>4590000</v>
      </c>
      <c r="P265" s="6">
        <v>5000000</v>
      </c>
      <c r="Q265" s="6">
        <f t="shared" si="56"/>
        <v>410000</v>
      </c>
      <c r="R265" s="8">
        <f t="shared" si="57"/>
        <v>8.9324618736383449E-2</v>
      </c>
      <c r="S265" s="6"/>
      <c r="T265" s="9">
        <f t="shared" si="63"/>
        <v>69545.454545454544</v>
      </c>
      <c r="U265" s="6">
        <v>75758</v>
      </c>
      <c r="V265" s="9">
        <f t="shared" si="58"/>
        <v>6212.5454545454559</v>
      </c>
      <c r="W265" s="8">
        <f t="shared" si="59"/>
        <v>8.9330718954248392E-2</v>
      </c>
      <c r="X265" s="22">
        <f t="shared" si="61"/>
        <v>64575.985569085526</v>
      </c>
      <c r="Y265" s="22">
        <f t="shared" si="62"/>
        <v>70344.604787151096</v>
      </c>
      <c r="Z265" s="22">
        <f t="shared" si="64"/>
        <v>5768.6192180655707</v>
      </c>
      <c r="AA265" s="8">
        <f t="shared" si="65"/>
        <v>8.9330718954248267E-2</v>
      </c>
      <c r="AB265" s="22">
        <f t="shared" si="66"/>
        <v>4642743.9159519728</v>
      </c>
      <c r="AC265" s="10">
        <v>1382</v>
      </c>
      <c r="AD265" s="6">
        <v>1939</v>
      </c>
      <c r="AE265" s="6">
        <f t="shared" si="60"/>
        <v>77</v>
      </c>
      <c r="AF265" s="6" t="s">
        <v>67</v>
      </c>
    </row>
    <row r="266" spans="1:32" x14ac:dyDescent="0.2">
      <c r="A266">
        <v>19</v>
      </c>
      <c r="B266" s="6" t="s">
        <v>2531</v>
      </c>
      <c r="C266" s="6" t="s">
        <v>22</v>
      </c>
      <c r="D266" s="6" t="s">
        <v>23</v>
      </c>
      <c r="E266" s="6" t="s">
        <v>2767</v>
      </c>
      <c r="F266" s="6" t="s">
        <v>2772</v>
      </c>
      <c r="G266" s="6">
        <v>258</v>
      </c>
      <c r="H266" s="6">
        <v>276</v>
      </c>
      <c r="I266" s="7">
        <v>42490</v>
      </c>
      <c r="J266" s="7">
        <v>42501</v>
      </c>
      <c r="K266" s="7" t="s">
        <v>2537</v>
      </c>
      <c r="L266" s="17">
        <f t="shared" si="54"/>
        <v>256.52</v>
      </c>
      <c r="M266" s="20">
        <f t="shared" si="55"/>
        <v>0.92854358334632781</v>
      </c>
      <c r="N266" s="6" t="s">
        <v>24</v>
      </c>
      <c r="O266" s="6">
        <v>23000000</v>
      </c>
      <c r="P266" s="6">
        <v>23000000</v>
      </c>
      <c r="Q266" s="6">
        <f t="shared" si="56"/>
        <v>0</v>
      </c>
      <c r="R266" s="8">
        <f t="shared" si="57"/>
        <v>0</v>
      </c>
      <c r="S266" s="6"/>
      <c r="T266" s="9">
        <f t="shared" si="63"/>
        <v>89147.28682170542</v>
      </c>
      <c r="U266" s="6">
        <v>89147</v>
      </c>
      <c r="V266" s="9">
        <f t="shared" si="58"/>
        <v>-0.28682170542015228</v>
      </c>
      <c r="W266" s="8">
        <f t="shared" si="59"/>
        <v>-3.2173913042782301E-6</v>
      </c>
      <c r="X266" s="22">
        <f t="shared" si="61"/>
        <v>82777.141151029224</v>
      </c>
      <c r="Y266" s="22">
        <f t="shared" si="62"/>
        <v>82776.87482457509</v>
      </c>
      <c r="Z266" s="22">
        <f t="shared" si="64"/>
        <v>-0.26632645413337741</v>
      </c>
      <c r="AA266" s="8">
        <f t="shared" si="65"/>
        <v>-3.2173913042908462E-6</v>
      </c>
      <c r="AB266" s="22">
        <f t="shared" si="66"/>
        <v>21356433.704740372</v>
      </c>
      <c r="AC266" s="6">
        <v>839</v>
      </c>
      <c r="AD266" s="6">
        <v>1916</v>
      </c>
      <c r="AE266" s="6">
        <f t="shared" si="60"/>
        <v>100</v>
      </c>
      <c r="AF266" s="6" t="s">
        <v>213</v>
      </c>
    </row>
    <row r="267" spans="1:32" x14ac:dyDescent="0.2">
      <c r="A267">
        <v>19</v>
      </c>
      <c r="B267" s="6" t="s">
        <v>2044</v>
      </c>
      <c r="C267" s="6" t="s">
        <v>22</v>
      </c>
      <c r="D267" s="6" t="s">
        <v>23</v>
      </c>
      <c r="E267" s="6" t="s">
        <v>2767</v>
      </c>
      <c r="F267" s="6" t="s">
        <v>2772</v>
      </c>
      <c r="G267" s="6">
        <v>90</v>
      </c>
      <c r="H267" s="6">
        <v>100</v>
      </c>
      <c r="I267" s="7">
        <v>42489</v>
      </c>
      <c r="J267" s="7">
        <v>42501</v>
      </c>
      <c r="K267" s="7" t="s">
        <v>2537</v>
      </c>
      <c r="L267" s="17">
        <f t="shared" si="54"/>
        <v>256.52</v>
      </c>
      <c r="M267" s="20">
        <f t="shared" si="55"/>
        <v>0.92854358334632781</v>
      </c>
      <c r="N267" s="6" t="s">
        <v>32</v>
      </c>
      <c r="O267" s="6">
        <v>4850000</v>
      </c>
      <c r="P267" s="6">
        <v>5100000</v>
      </c>
      <c r="Q267" s="6">
        <f t="shared" si="56"/>
        <v>250000</v>
      </c>
      <c r="R267" s="8">
        <f t="shared" si="57"/>
        <v>5.1546391752577317E-2</v>
      </c>
      <c r="S267" s="6">
        <v>65054</v>
      </c>
      <c r="T267" s="9">
        <f t="shared" si="63"/>
        <v>54611.711111111108</v>
      </c>
      <c r="U267" s="6">
        <v>57389</v>
      </c>
      <c r="V267" s="9">
        <f t="shared" si="58"/>
        <v>2777.288888888892</v>
      </c>
      <c r="W267" s="8">
        <f t="shared" si="59"/>
        <v>5.085518897656064E-2</v>
      </c>
      <c r="X267" s="22">
        <f t="shared" si="61"/>
        <v>50709.353927785574</v>
      </c>
      <c r="Y267" s="22">
        <f t="shared" si="62"/>
        <v>53288.187704662407</v>
      </c>
      <c r="Z267" s="22">
        <f t="shared" si="64"/>
        <v>2578.8337768768324</v>
      </c>
      <c r="AA267" s="8">
        <f t="shared" si="65"/>
        <v>5.0855188976560627E-2</v>
      </c>
      <c r="AB267" s="22">
        <f t="shared" si="66"/>
        <v>4795936.8934196169</v>
      </c>
      <c r="AC267" s="10">
        <v>1161</v>
      </c>
      <c r="AD267" s="6">
        <v>1909</v>
      </c>
      <c r="AE267" s="6">
        <f t="shared" si="60"/>
        <v>107</v>
      </c>
      <c r="AF267" s="6" t="s">
        <v>103</v>
      </c>
    </row>
    <row r="268" spans="1:32" x14ac:dyDescent="0.2">
      <c r="A268">
        <v>19</v>
      </c>
      <c r="B268" s="6" t="s">
        <v>1746</v>
      </c>
      <c r="C268" s="6" t="s">
        <v>22</v>
      </c>
      <c r="D268" s="6" t="s">
        <v>23</v>
      </c>
      <c r="E268" s="6" t="s">
        <v>2767</v>
      </c>
      <c r="F268" s="6" t="s">
        <v>2772</v>
      </c>
      <c r="G268" s="6">
        <v>77</v>
      </c>
      <c r="H268" s="6">
        <v>80</v>
      </c>
      <c r="I268" s="7">
        <v>42491</v>
      </c>
      <c r="J268" s="7">
        <v>42501</v>
      </c>
      <c r="K268" s="7" t="s">
        <v>2537</v>
      </c>
      <c r="L268" s="17">
        <f t="shared" si="54"/>
        <v>256.52</v>
      </c>
      <c r="M268" s="20">
        <f t="shared" si="55"/>
        <v>0.92854358334632781</v>
      </c>
      <c r="N268" s="6" t="s">
        <v>36</v>
      </c>
      <c r="O268" s="6">
        <v>6500000</v>
      </c>
      <c r="P268" s="6">
        <v>6300000</v>
      </c>
      <c r="Q268" s="6">
        <f t="shared" si="56"/>
        <v>-200000</v>
      </c>
      <c r="R268" s="8">
        <f t="shared" si="57"/>
        <v>-3.0769230769230771E-2</v>
      </c>
      <c r="S268" s="6"/>
      <c r="T268" s="9">
        <f t="shared" si="63"/>
        <v>84415.58441558441</v>
      </c>
      <c r="U268" s="6">
        <v>81818</v>
      </c>
      <c r="V268" s="9">
        <f t="shared" si="58"/>
        <v>-2597.5844155844097</v>
      </c>
      <c r="W268" s="8">
        <f t="shared" si="59"/>
        <v>-3.0771384615384548E-2</v>
      </c>
      <c r="X268" s="22">
        <f t="shared" si="61"/>
        <v>78383.549243521178</v>
      </c>
      <c r="Y268" s="22">
        <f t="shared" si="62"/>
        <v>75971.578902229841</v>
      </c>
      <c r="Z268" s="22">
        <f t="shared" si="64"/>
        <v>-2411.9703412913368</v>
      </c>
      <c r="AA268" s="8">
        <f t="shared" si="65"/>
        <v>-3.0771384615384704E-2</v>
      </c>
      <c r="AB268" s="22">
        <f t="shared" si="66"/>
        <v>5849811.5754716974</v>
      </c>
      <c r="AC268" s="6">
        <v>745</v>
      </c>
      <c r="AD268" s="6">
        <v>1903</v>
      </c>
      <c r="AE268" s="6">
        <f t="shared" si="60"/>
        <v>113</v>
      </c>
      <c r="AF268" s="6" t="s">
        <v>102</v>
      </c>
    </row>
    <row r="269" spans="1:32" x14ac:dyDescent="0.2">
      <c r="A269">
        <v>19</v>
      </c>
      <c r="B269" s="6" t="s">
        <v>84</v>
      </c>
      <c r="C269" s="6" t="s">
        <v>22</v>
      </c>
      <c r="D269" s="6" t="s">
        <v>23</v>
      </c>
      <c r="E269" s="6" t="s">
        <v>2767</v>
      </c>
      <c r="F269" s="6" t="s">
        <v>2772</v>
      </c>
      <c r="G269" s="6">
        <v>25</v>
      </c>
      <c r="H269" s="6">
        <v>31</v>
      </c>
      <c r="I269" s="7">
        <v>42478</v>
      </c>
      <c r="J269" s="7">
        <v>42501</v>
      </c>
      <c r="K269" s="7" t="s">
        <v>2537</v>
      </c>
      <c r="L269" s="17">
        <f t="shared" si="54"/>
        <v>256.52</v>
      </c>
      <c r="M269" s="20">
        <f t="shared" si="55"/>
        <v>0.92854358334632781</v>
      </c>
      <c r="N269" s="6" t="s">
        <v>85</v>
      </c>
      <c r="O269" s="6">
        <v>2200000</v>
      </c>
      <c r="P269" s="6">
        <v>2400000</v>
      </c>
      <c r="Q269" s="6">
        <f t="shared" si="56"/>
        <v>200000</v>
      </c>
      <c r="R269" s="8">
        <f t="shared" si="57"/>
        <v>9.0909090909090912E-2</v>
      </c>
      <c r="S269" s="6"/>
      <c r="T269" s="9">
        <f t="shared" si="63"/>
        <v>88000</v>
      </c>
      <c r="U269" s="6">
        <v>96000</v>
      </c>
      <c r="V269" s="9">
        <f t="shared" si="58"/>
        <v>8000</v>
      </c>
      <c r="W269" s="8">
        <f t="shared" si="59"/>
        <v>9.0909090909090912E-2</v>
      </c>
      <c r="X269" s="22">
        <f t="shared" si="61"/>
        <v>81711.83533447684</v>
      </c>
      <c r="Y269" s="22">
        <f t="shared" si="62"/>
        <v>89140.184001247471</v>
      </c>
      <c r="Z269" s="22">
        <f t="shared" si="64"/>
        <v>7428.3486667706311</v>
      </c>
      <c r="AA269" s="8">
        <f t="shared" si="65"/>
        <v>9.0909090909091023E-2</v>
      </c>
      <c r="AB269" s="22">
        <f t="shared" si="66"/>
        <v>2228504.6000311868</v>
      </c>
      <c r="AC269" s="6">
        <v>832</v>
      </c>
      <c r="AD269" s="6">
        <v>1897</v>
      </c>
      <c r="AE269" s="6">
        <f t="shared" si="60"/>
        <v>119</v>
      </c>
      <c r="AF269" s="6" t="s">
        <v>86</v>
      </c>
    </row>
    <row r="270" spans="1:32" x14ac:dyDescent="0.2">
      <c r="A270">
        <v>19</v>
      </c>
      <c r="B270" s="6" t="s">
        <v>60</v>
      </c>
      <c r="C270" s="6" t="s">
        <v>22</v>
      </c>
      <c r="D270" s="6" t="s">
        <v>23</v>
      </c>
      <c r="E270" s="6" t="s">
        <v>2767</v>
      </c>
      <c r="F270" s="6" t="s">
        <v>2772</v>
      </c>
      <c r="G270" s="6">
        <v>22</v>
      </c>
      <c r="H270" s="6">
        <v>25</v>
      </c>
      <c r="I270" s="7">
        <v>42489</v>
      </c>
      <c r="J270" s="7">
        <v>42501</v>
      </c>
      <c r="K270" s="7" t="s">
        <v>2537</v>
      </c>
      <c r="L270" s="17">
        <f t="shared" si="54"/>
        <v>256.52</v>
      </c>
      <c r="M270" s="20">
        <f t="shared" si="55"/>
        <v>0.92854358334632781</v>
      </c>
      <c r="N270" s="6" t="s">
        <v>32</v>
      </c>
      <c r="O270" s="6">
        <v>1990000</v>
      </c>
      <c r="P270" s="6">
        <v>1990000</v>
      </c>
      <c r="Q270" s="6">
        <f t="shared" si="56"/>
        <v>0</v>
      </c>
      <c r="R270" s="8">
        <f t="shared" si="57"/>
        <v>0</v>
      </c>
      <c r="S270" s="6"/>
      <c r="T270" s="9">
        <f t="shared" si="63"/>
        <v>90454.545454545456</v>
      </c>
      <c r="U270" s="6">
        <v>90455</v>
      </c>
      <c r="V270" s="9">
        <f t="shared" si="58"/>
        <v>0.45454545454413164</v>
      </c>
      <c r="W270" s="8">
        <f t="shared" si="59"/>
        <v>5.0251256281260781E-6</v>
      </c>
      <c r="X270" s="22">
        <f t="shared" si="61"/>
        <v>83990.987766326929</v>
      </c>
      <c r="Y270" s="22">
        <f t="shared" si="62"/>
        <v>83991.409831592086</v>
      </c>
      <c r="Z270" s="22">
        <f t="shared" si="64"/>
        <v>0.42206526515656151</v>
      </c>
      <c r="AA270" s="8">
        <f t="shared" si="65"/>
        <v>5.0251256281304615E-6</v>
      </c>
      <c r="AB270" s="22">
        <f t="shared" si="66"/>
        <v>1847811.0162950258</v>
      </c>
      <c r="AC270" s="6">
        <v>799</v>
      </c>
      <c r="AD270" s="6">
        <v>1881</v>
      </c>
      <c r="AE270" s="6">
        <f t="shared" si="60"/>
        <v>135</v>
      </c>
      <c r="AF270" s="6" t="s">
        <v>61</v>
      </c>
    </row>
    <row r="271" spans="1:32" x14ac:dyDescent="0.2">
      <c r="A271">
        <v>19</v>
      </c>
      <c r="B271" s="6" t="s">
        <v>310</v>
      </c>
      <c r="C271" s="6" t="s">
        <v>22</v>
      </c>
      <c r="D271" s="6" t="s">
        <v>23</v>
      </c>
      <c r="E271" s="6" t="s">
        <v>2767</v>
      </c>
      <c r="F271" s="6" t="s">
        <v>2772</v>
      </c>
      <c r="G271" s="6">
        <v>60</v>
      </c>
      <c r="H271" s="6">
        <v>65</v>
      </c>
      <c r="I271" s="7">
        <v>42492</v>
      </c>
      <c r="J271" s="7">
        <v>42502</v>
      </c>
      <c r="K271" s="7" t="s">
        <v>2537</v>
      </c>
      <c r="L271" s="17">
        <f t="shared" si="54"/>
        <v>256.52</v>
      </c>
      <c r="M271" s="20">
        <f t="shared" si="55"/>
        <v>0.92854358334632781</v>
      </c>
      <c r="N271" s="6" t="s">
        <v>36</v>
      </c>
      <c r="O271" s="6">
        <v>4600000</v>
      </c>
      <c r="P271" s="6">
        <v>4650000</v>
      </c>
      <c r="Q271" s="6">
        <f t="shared" si="56"/>
        <v>50000</v>
      </c>
      <c r="R271" s="8">
        <f t="shared" si="57"/>
        <v>1.0869565217391304E-2</v>
      </c>
      <c r="S271" s="6">
        <v>43288</v>
      </c>
      <c r="T271" s="9">
        <f t="shared" si="63"/>
        <v>77388.133333333331</v>
      </c>
      <c r="U271" s="6">
        <v>78221</v>
      </c>
      <c r="V271" s="9">
        <f t="shared" si="58"/>
        <v>832.86666666666861</v>
      </c>
      <c r="W271" s="8">
        <f t="shared" si="59"/>
        <v>1.0762201267722381E-2</v>
      </c>
      <c r="X271" s="22">
        <f t="shared" si="61"/>
        <v>71858.25463381673</v>
      </c>
      <c r="Y271" s="22">
        <f t="shared" si="62"/>
        <v>72631.607632933112</v>
      </c>
      <c r="Z271" s="22">
        <f t="shared" si="64"/>
        <v>773.3529991163814</v>
      </c>
      <c r="AA271" s="8">
        <f t="shared" si="65"/>
        <v>1.0762201267722399E-2</v>
      </c>
      <c r="AB271" s="22">
        <f t="shared" si="66"/>
        <v>4357896.4579759864</v>
      </c>
      <c r="AC271" s="6">
        <v>600</v>
      </c>
      <c r="AD271" s="6">
        <v>1955</v>
      </c>
      <c r="AE271" s="6">
        <f t="shared" si="60"/>
        <v>61</v>
      </c>
      <c r="AF271" s="6" t="s">
        <v>67</v>
      </c>
    </row>
    <row r="272" spans="1:32" x14ac:dyDescent="0.2">
      <c r="A272">
        <v>19</v>
      </c>
      <c r="B272" s="6" t="s">
        <v>54</v>
      </c>
      <c r="C272" s="6" t="s">
        <v>22</v>
      </c>
      <c r="D272" s="6" t="s">
        <v>23</v>
      </c>
      <c r="E272" s="6" t="s">
        <v>2767</v>
      </c>
      <c r="F272" s="6" t="s">
        <v>2772</v>
      </c>
      <c r="G272" s="6">
        <v>22</v>
      </c>
      <c r="H272" s="6">
        <v>24</v>
      </c>
      <c r="I272" s="7">
        <v>42489</v>
      </c>
      <c r="J272" s="7">
        <v>42503</v>
      </c>
      <c r="K272" s="7" t="s">
        <v>2537</v>
      </c>
      <c r="L272" s="17">
        <f t="shared" si="54"/>
        <v>256.52</v>
      </c>
      <c r="M272" s="20">
        <f t="shared" si="55"/>
        <v>0.92854358334632781</v>
      </c>
      <c r="N272" s="6" t="s">
        <v>62</v>
      </c>
      <c r="O272" s="6">
        <v>2190000</v>
      </c>
      <c r="P272" s="6">
        <v>2510000</v>
      </c>
      <c r="Q272" s="6">
        <f t="shared" si="56"/>
        <v>320000</v>
      </c>
      <c r="R272" s="8">
        <f t="shared" si="57"/>
        <v>0.14611872146118721</v>
      </c>
      <c r="S272" s="6">
        <v>13258</v>
      </c>
      <c r="T272" s="9">
        <f t="shared" si="63"/>
        <v>100148.09090909091</v>
      </c>
      <c r="U272" s="6">
        <v>114694</v>
      </c>
      <c r="V272" s="9">
        <f t="shared" si="58"/>
        <v>14545.909090909088</v>
      </c>
      <c r="W272" s="8">
        <f t="shared" si="59"/>
        <v>0.14524399775241933</v>
      </c>
      <c r="X272" s="22">
        <f t="shared" si="61"/>
        <v>92991.867198021064</v>
      </c>
      <c r="Y272" s="22">
        <f t="shared" si="62"/>
        <v>106498.37774832372</v>
      </c>
      <c r="Z272" s="22">
        <f t="shared" si="64"/>
        <v>13506.510550302657</v>
      </c>
      <c r="AA272" s="8">
        <f t="shared" si="65"/>
        <v>0.14524399775241942</v>
      </c>
      <c r="AB272" s="22">
        <f t="shared" si="66"/>
        <v>2342964.3104631221</v>
      </c>
      <c r="AC272" s="6">
        <v>515</v>
      </c>
      <c r="AD272" s="6">
        <v>1952</v>
      </c>
      <c r="AE272" s="6">
        <f t="shared" si="60"/>
        <v>64</v>
      </c>
      <c r="AF272" s="6" t="s">
        <v>63</v>
      </c>
    </row>
    <row r="273" spans="1:32" x14ac:dyDescent="0.2">
      <c r="A273">
        <v>19</v>
      </c>
      <c r="B273" s="6" t="s">
        <v>2375</v>
      </c>
      <c r="C273" s="6" t="s">
        <v>22</v>
      </c>
      <c r="D273" s="6" t="s">
        <v>23</v>
      </c>
      <c r="E273" s="6" t="s">
        <v>2767</v>
      </c>
      <c r="F273" s="6" t="s">
        <v>2772</v>
      </c>
      <c r="G273" s="6">
        <v>122</v>
      </c>
      <c r="H273" s="6">
        <v>133</v>
      </c>
      <c r="I273" s="7">
        <v>42476</v>
      </c>
      <c r="J273" s="7">
        <v>42503</v>
      </c>
      <c r="K273" s="7" t="s">
        <v>2537</v>
      </c>
      <c r="L273" s="17">
        <f t="shared" si="54"/>
        <v>256.52</v>
      </c>
      <c r="M273" s="20">
        <f t="shared" si="55"/>
        <v>0.92854358334632781</v>
      </c>
      <c r="N273" s="6" t="s">
        <v>144</v>
      </c>
      <c r="O273" s="6">
        <v>7800000</v>
      </c>
      <c r="P273" s="6">
        <v>7000000</v>
      </c>
      <c r="Q273" s="6">
        <f t="shared" si="56"/>
        <v>-800000</v>
      </c>
      <c r="R273" s="8">
        <f t="shared" si="57"/>
        <v>-0.10256410256410256</v>
      </c>
      <c r="S273" s="6"/>
      <c r="T273" s="9">
        <f t="shared" si="63"/>
        <v>63934.426229508194</v>
      </c>
      <c r="U273" s="6">
        <v>57377</v>
      </c>
      <c r="V273" s="9">
        <f t="shared" si="58"/>
        <v>-6557.4262295081935</v>
      </c>
      <c r="W273" s="8">
        <f t="shared" si="59"/>
        <v>-0.10256487179487175</v>
      </c>
      <c r="X273" s="22">
        <f t="shared" si="61"/>
        <v>59365.90123033899</v>
      </c>
      <c r="Y273" s="22">
        <f t="shared" si="62"/>
        <v>53277.045181662252</v>
      </c>
      <c r="Z273" s="22">
        <f t="shared" si="64"/>
        <v>-6088.8560486767383</v>
      </c>
      <c r="AA273" s="8">
        <f t="shared" si="65"/>
        <v>-0.10256487179487177</v>
      </c>
      <c r="AB273" s="22">
        <f t="shared" si="66"/>
        <v>6499799.5121627944</v>
      </c>
      <c r="AC273" s="10">
        <v>1283</v>
      </c>
      <c r="AD273" s="6">
        <v>1938</v>
      </c>
      <c r="AE273" s="6">
        <f t="shared" si="60"/>
        <v>78</v>
      </c>
      <c r="AF273" s="6" t="s">
        <v>108</v>
      </c>
    </row>
    <row r="274" spans="1:32" x14ac:dyDescent="0.2">
      <c r="A274">
        <v>19</v>
      </c>
      <c r="B274" s="6" t="s">
        <v>1445</v>
      </c>
      <c r="C274" s="6" t="s">
        <v>22</v>
      </c>
      <c r="D274" s="6" t="s">
        <v>23</v>
      </c>
      <c r="E274" s="6" t="s">
        <v>2767</v>
      </c>
      <c r="F274" s="6" t="s">
        <v>2772</v>
      </c>
      <c r="G274" s="6">
        <v>122</v>
      </c>
      <c r="H274" s="6">
        <v>140</v>
      </c>
      <c r="I274" s="7">
        <v>42482</v>
      </c>
      <c r="J274" s="7">
        <v>42503</v>
      </c>
      <c r="K274" s="7" t="s">
        <v>2537</v>
      </c>
      <c r="L274" s="17">
        <f t="shared" si="54"/>
        <v>256.52</v>
      </c>
      <c r="M274" s="20">
        <f t="shared" si="55"/>
        <v>0.92854358334632781</v>
      </c>
      <c r="N274" s="6" t="s">
        <v>55</v>
      </c>
      <c r="O274" s="6">
        <v>8600000</v>
      </c>
      <c r="P274" s="6">
        <v>8800000</v>
      </c>
      <c r="Q274" s="6">
        <f t="shared" si="56"/>
        <v>200000</v>
      </c>
      <c r="R274" s="8">
        <f t="shared" si="57"/>
        <v>2.3255813953488372E-2</v>
      </c>
      <c r="S274" s="6">
        <v>129786</v>
      </c>
      <c r="T274" s="9">
        <f t="shared" si="63"/>
        <v>71555.62295081967</v>
      </c>
      <c r="U274" s="6">
        <v>73195</v>
      </c>
      <c r="V274" s="9">
        <f t="shared" si="58"/>
        <v>1639.3770491803298</v>
      </c>
      <c r="W274" s="8">
        <f t="shared" si="59"/>
        <v>2.2910527245455985E-2</v>
      </c>
      <c r="X274" s="22">
        <f t="shared" si="61"/>
        <v>66442.514543332829</v>
      </c>
      <c r="Y274" s="22">
        <f t="shared" si="62"/>
        <v>67964.747583034463</v>
      </c>
      <c r="Z274" s="22">
        <f t="shared" si="64"/>
        <v>1522.233039701634</v>
      </c>
      <c r="AA274" s="8">
        <f t="shared" si="65"/>
        <v>2.291052724545601E-2</v>
      </c>
      <c r="AB274" s="22">
        <f t="shared" si="66"/>
        <v>8291699.2051302046</v>
      </c>
      <c r="AC274" s="6">
        <v>630</v>
      </c>
      <c r="AD274" s="6">
        <v>1895</v>
      </c>
      <c r="AE274" s="6">
        <f t="shared" si="60"/>
        <v>121</v>
      </c>
      <c r="AF274" s="6" t="s">
        <v>61</v>
      </c>
    </row>
    <row r="275" spans="1:32" x14ac:dyDescent="0.2">
      <c r="A275">
        <v>20</v>
      </c>
      <c r="B275" s="6" t="s">
        <v>323</v>
      </c>
      <c r="C275" s="6" t="s">
        <v>22</v>
      </c>
      <c r="D275" s="6" t="s">
        <v>23</v>
      </c>
      <c r="E275" s="6" t="s">
        <v>2767</v>
      </c>
      <c r="F275" s="6" t="s">
        <v>2772</v>
      </c>
      <c r="G275" s="6">
        <v>37</v>
      </c>
      <c r="H275" s="6">
        <v>42</v>
      </c>
      <c r="I275" s="7">
        <v>42496</v>
      </c>
      <c r="J275" s="7">
        <v>42509</v>
      </c>
      <c r="K275" s="7" t="s">
        <v>2537</v>
      </c>
      <c r="L275" s="17">
        <f t="shared" si="54"/>
        <v>256.52</v>
      </c>
      <c r="M275" s="20">
        <f t="shared" si="55"/>
        <v>0.92854358334632781</v>
      </c>
      <c r="N275" s="6" t="s">
        <v>57</v>
      </c>
      <c r="O275" s="6">
        <v>3300000</v>
      </c>
      <c r="P275" s="6">
        <v>3510000</v>
      </c>
      <c r="Q275" s="6">
        <f t="shared" si="56"/>
        <v>210000</v>
      </c>
      <c r="R275" s="8">
        <f t="shared" si="57"/>
        <v>6.363636363636363E-2</v>
      </c>
      <c r="S275" s="6"/>
      <c r="T275" s="9">
        <f t="shared" si="63"/>
        <v>89189.189189189186</v>
      </c>
      <c r="U275" s="6">
        <v>94865</v>
      </c>
      <c r="V275" s="9">
        <f t="shared" si="58"/>
        <v>5675.8108108108136</v>
      </c>
      <c r="W275" s="8">
        <f t="shared" si="59"/>
        <v>6.3637878787878827E-2</v>
      </c>
      <c r="X275" s="22">
        <f t="shared" si="61"/>
        <v>82816.049325483284</v>
      </c>
      <c r="Y275" s="22">
        <f t="shared" si="62"/>
        <v>88086.287034149384</v>
      </c>
      <c r="Z275" s="22">
        <f t="shared" si="64"/>
        <v>5270.2377086660999</v>
      </c>
      <c r="AA275" s="8">
        <f t="shared" si="65"/>
        <v>6.363787878787884E-2</v>
      </c>
      <c r="AB275" s="22">
        <f t="shared" si="66"/>
        <v>3259192.6202635271</v>
      </c>
      <c r="AC275" s="6">
        <v>681</v>
      </c>
      <c r="AD275" s="6">
        <v>1904</v>
      </c>
      <c r="AE275" s="6">
        <f t="shared" si="60"/>
        <v>112</v>
      </c>
      <c r="AF275" s="6" t="s">
        <v>203</v>
      </c>
    </row>
    <row r="276" spans="1:32" x14ac:dyDescent="0.2">
      <c r="A276">
        <v>20</v>
      </c>
      <c r="B276" s="6" t="s">
        <v>878</v>
      </c>
      <c r="C276" s="6" t="s">
        <v>22</v>
      </c>
      <c r="D276" s="6" t="s">
        <v>23</v>
      </c>
      <c r="E276" s="6" t="s">
        <v>2767</v>
      </c>
      <c r="F276" s="6" t="s">
        <v>2772</v>
      </c>
      <c r="G276" s="6">
        <v>53</v>
      </c>
      <c r="H276" s="6">
        <v>60</v>
      </c>
      <c r="I276" s="7">
        <v>42499</v>
      </c>
      <c r="J276" s="7">
        <v>42509</v>
      </c>
      <c r="K276" s="7" t="s">
        <v>2537</v>
      </c>
      <c r="L276" s="17">
        <f t="shared" si="54"/>
        <v>256.52</v>
      </c>
      <c r="M276" s="20">
        <f t="shared" si="55"/>
        <v>0.92854358334632781</v>
      </c>
      <c r="N276" s="6" t="s">
        <v>36</v>
      </c>
      <c r="O276" s="6">
        <v>3950000</v>
      </c>
      <c r="P276" s="6">
        <v>4700000</v>
      </c>
      <c r="Q276" s="6">
        <f t="shared" si="56"/>
        <v>750000</v>
      </c>
      <c r="R276" s="8">
        <f t="shared" si="57"/>
        <v>0.189873417721519</v>
      </c>
      <c r="S276" s="6">
        <v>17000</v>
      </c>
      <c r="T276" s="9">
        <f t="shared" si="63"/>
        <v>74849.056603773584</v>
      </c>
      <c r="U276" s="6">
        <v>89000</v>
      </c>
      <c r="V276" s="9">
        <f t="shared" si="58"/>
        <v>14150.943396226416</v>
      </c>
      <c r="W276" s="8">
        <f t="shared" si="59"/>
        <v>0.18905974287874969</v>
      </c>
      <c r="X276" s="22">
        <f t="shared" si="61"/>
        <v>69500.611228960042</v>
      </c>
      <c r="Y276" s="22">
        <f t="shared" si="62"/>
        <v>82640.378917823182</v>
      </c>
      <c r="Z276" s="22">
        <f t="shared" si="64"/>
        <v>13139.767688863139</v>
      </c>
      <c r="AA276" s="8">
        <f t="shared" si="65"/>
        <v>0.18905974287874983</v>
      </c>
      <c r="AB276" s="22">
        <f t="shared" si="66"/>
        <v>4379940.0826446284</v>
      </c>
      <c r="AC276" s="6">
        <v>701</v>
      </c>
      <c r="AD276" s="6">
        <v>1901</v>
      </c>
      <c r="AE276" s="6">
        <f t="shared" si="60"/>
        <v>115</v>
      </c>
      <c r="AF276" s="6" t="s">
        <v>40</v>
      </c>
    </row>
    <row r="277" spans="1:32" x14ac:dyDescent="0.2">
      <c r="A277">
        <v>20</v>
      </c>
      <c r="B277" s="6" t="s">
        <v>346</v>
      </c>
      <c r="C277" s="6" t="s">
        <v>22</v>
      </c>
      <c r="D277" s="6" t="s">
        <v>23</v>
      </c>
      <c r="E277" s="6" t="s">
        <v>2767</v>
      </c>
      <c r="F277" s="6" t="s">
        <v>2772</v>
      </c>
      <c r="G277" s="6">
        <v>64</v>
      </c>
      <c r="H277" s="6">
        <v>74</v>
      </c>
      <c r="I277" s="7">
        <v>42487</v>
      </c>
      <c r="J277" s="7">
        <v>42510</v>
      </c>
      <c r="K277" s="7" t="s">
        <v>2537</v>
      </c>
      <c r="L277" s="17">
        <f t="shared" si="54"/>
        <v>256.52</v>
      </c>
      <c r="M277" s="20">
        <f t="shared" si="55"/>
        <v>0.92854358334632781</v>
      </c>
      <c r="N277" s="6" t="s">
        <v>85</v>
      </c>
      <c r="O277" s="6">
        <v>6150000</v>
      </c>
      <c r="P277" s="6">
        <v>6150000</v>
      </c>
      <c r="Q277" s="6">
        <f t="shared" si="56"/>
        <v>0</v>
      </c>
      <c r="R277" s="8">
        <f t="shared" si="57"/>
        <v>0</v>
      </c>
      <c r="S277" s="6"/>
      <c r="T277" s="9">
        <f t="shared" si="63"/>
        <v>96093.75</v>
      </c>
      <c r="U277" s="6">
        <v>96094</v>
      </c>
      <c r="V277" s="9">
        <f t="shared" si="58"/>
        <v>0.25</v>
      </c>
      <c r="W277" s="8">
        <f t="shared" si="59"/>
        <v>2.6016260162601625E-6</v>
      </c>
      <c r="X277" s="22">
        <f t="shared" si="61"/>
        <v>89227.234962186194</v>
      </c>
      <c r="Y277" s="22">
        <f t="shared" si="62"/>
        <v>89227.467098082023</v>
      </c>
      <c r="Z277" s="22">
        <f t="shared" si="64"/>
        <v>0.23213589582883287</v>
      </c>
      <c r="AA277" s="8">
        <f t="shared" si="65"/>
        <v>2.6016260161733158E-6</v>
      </c>
      <c r="AB277" s="22">
        <f t="shared" si="66"/>
        <v>5710557.8942772495</v>
      </c>
      <c r="AC277" s="10">
        <v>3265</v>
      </c>
      <c r="AD277" s="6">
        <v>2008</v>
      </c>
      <c r="AE277" s="6">
        <f t="shared" si="60"/>
        <v>8</v>
      </c>
      <c r="AF277" s="6" t="s">
        <v>108</v>
      </c>
    </row>
    <row r="278" spans="1:32" x14ac:dyDescent="0.2">
      <c r="A278">
        <v>20</v>
      </c>
      <c r="B278" s="6" t="s">
        <v>972</v>
      </c>
      <c r="C278" s="6" t="s">
        <v>22</v>
      </c>
      <c r="D278" s="6" t="s">
        <v>23</v>
      </c>
      <c r="E278" s="6" t="s">
        <v>2767</v>
      </c>
      <c r="F278" s="6" t="s">
        <v>2772</v>
      </c>
      <c r="G278" s="6">
        <v>63</v>
      </c>
      <c r="H278" s="6">
        <v>70</v>
      </c>
      <c r="I278" s="7">
        <v>42499</v>
      </c>
      <c r="J278" s="7">
        <v>42510</v>
      </c>
      <c r="K278" s="7" t="s">
        <v>2537</v>
      </c>
      <c r="L278" s="17">
        <f t="shared" si="54"/>
        <v>256.52</v>
      </c>
      <c r="M278" s="20">
        <f t="shared" si="55"/>
        <v>0.92854358334632781</v>
      </c>
      <c r="N278" s="6" t="s">
        <v>24</v>
      </c>
      <c r="O278" s="6">
        <v>4000000</v>
      </c>
      <c r="P278" s="6">
        <v>4360000</v>
      </c>
      <c r="Q278" s="6">
        <f t="shared" si="56"/>
        <v>360000</v>
      </c>
      <c r="R278" s="8">
        <f t="shared" si="57"/>
        <v>0.09</v>
      </c>
      <c r="S278" s="6"/>
      <c r="T278" s="9">
        <f t="shared" si="63"/>
        <v>63492.063492063491</v>
      </c>
      <c r="U278" s="6">
        <v>69206</v>
      </c>
      <c r="V278" s="9">
        <f t="shared" si="58"/>
        <v>5713.9365079365089</v>
      </c>
      <c r="W278" s="8">
        <f t="shared" si="59"/>
        <v>8.9994500000000019E-2</v>
      </c>
      <c r="X278" s="22">
        <f t="shared" si="61"/>
        <v>58955.148148973196</v>
      </c>
      <c r="Y278" s="22">
        <f t="shared" si="62"/>
        <v>64260.787229065965</v>
      </c>
      <c r="Z278" s="22">
        <f t="shared" si="64"/>
        <v>5305.6390800927693</v>
      </c>
      <c r="AA278" s="8">
        <f t="shared" si="65"/>
        <v>8.9994500000000019E-2</v>
      </c>
      <c r="AB278" s="22">
        <f t="shared" si="66"/>
        <v>4048429.595431156</v>
      </c>
      <c r="AC278" s="10">
        <v>1382</v>
      </c>
      <c r="AD278" s="6">
        <v>1939</v>
      </c>
      <c r="AE278" s="6">
        <f t="shared" si="60"/>
        <v>77</v>
      </c>
      <c r="AF278" s="6" t="s">
        <v>61</v>
      </c>
    </row>
    <row r="279" spans="1:32" x14ac:dyDescent="0.2">
      <c r="A279">
        <v>21</v>
      </c>
      <c r="B279" s="6" t="s">
        <v>565</v>
      </c>
      <c r="C279" s="6" t="s">
        <v>22</v>
      </c>
      <c r="D279" s="6" t="s">
        <v>23</v>
      </c>
      <c r="E279" s="6" t="s">
        <v>2767</v>
      </c>
      <c r="F279" s="6" t="s">
        <v>2772</v>
      </c>
      <c r="G279" s="6">
        <v>49</v>
      </c>
      <c r="H279" s="6">
        <v>54</v>
      </c>
      <c r="I279" s="7">
        <v>42503</v>
      </c>
      <c r="J279" s="7">
        <v>42513</v>
      </c>
      <c r="K279" s="7" t="s">
        <v>2537</v>
      </c>
      <c r="L279" s="17">
        <f t="shared" si="54"/>
        <v>256.52</v>
      </c>
      <c r="M279" s="20">
        <f t="shared" si="55"/>
        <v>0.92854358334632781</v>
      </c>
      <c r="N279" s="6" t="s">
        <v>36</v>
      </c>
      <c r="O279" s="6">
        <v>2790000</v>
      </c>
      <c r="P279" s="6">
        <v>3530000</v>
      </c>
      <c r="Q279" s="6">
        <f t="shared" si="56"/>
        <v>740000</v>
      </c>
      <c r="R279" s="8">
        <f t="shared" si="57"/>
        <v>0.26523297491039427</v>
      </c>
      <c r="S279" s="6">
        <v>1258</v>
      </c>
      <c r="T279" s="9">
        <f t="shared" si="63"/>
        <v>56964.448979591834</v>
      </c>
      <c r="U279" s="6">
        <v>72066</v>
      </c>
      <c r="V279" s="9">
        <f t="shared" si="58"/>
        <v>15101.551020408166</v>
      </c>
      <c r="W279" s="8">
        <f t="shared" si="59"/>
        <v>0.26510483803360352</v>
      </c>
      <c r="X279" s="22">
        <f t="shared" si="61"/>
        <v>52893.973578859266</v>
      </c>
      <c r="Y279" s="22">
        <f t="shared" si="62"/>
        <v>66916.421877436456</v>
      </c>
      <c r="Z279" s="22">
        <f t="shared" si="64"/>
        <v>14022.44829857719</v>
      </c>
      <c r="AA279" s="8">
        <f t="shared" si="65"/>
        <v>0.26510483803360352</v>
      </c>
      <c r="AB279" s="22">
        <f t="shared" si="66"/>
        <v>3278904.6719943862</v>
      </c>
      <c r="AC279" s="6">
        <v>676</v>
      </c>
      <c r="AD279" s="6">
        <v>1976</v>
      </c>
      <c r="AE279" s="6">
        <f t="shared" si="60"/>
        <v>40</v>
      </c>
      <c r="AF279" s="6" t="s">
        <v>103</v>
      </c>
    </row>
    <row r="280" spans="1:32" x14ac:dyDescent="0.2">
      <c r="A280">
        <v>21</v>
      </c>
      <c r="B280" s="6" t="s">
        <v>1590</v>
      </c>
      <c r="C280" s="6" t="s">
        <v>22</v>
      </c>
      <c r="D280" s="6" t="s">
        <v>23</v>
      </c>
      <c r="E280" s="6" t="s">
        <v>2767</v>
      </c>
      <c r="F280" s="6" t="s">
        <v>2772</v>
      </c>
      <c r="G280" s="6">
        <v>72</v>
      </c>
      <c r="H280" s="6">
        <v>82</v>
      </c>
      <c r="I280" s="7">
        <v>42502</v>
      </c>
      <c r="J280" s="7">
        <v>42513</v>
      </c>
      <c r="K280" s="7" t="s">
        <v>2537</v>
      </c>
      <c r="L280" s="17">
        <f t="shared" si="54"/>
        <v>256.52</v>
      </c>
      <c r="M280" s="20">
        <f t="shared" si="55"/>
        <v>0.92854358334632781</v>
      </c>
      <c r="N280" s="6" t="s">
        <v>24</v>
      </c>
      <c r="O280" s="6">
        <v>4750000</v>
      </c>
      <c r="P280" s="6">
        <v>5100000</v>
      </c>
      <c r="Q280" s="6">
        <f t="shared" si="56"/>
        <v>350000</v>
      </c>
      <c r="R280" s="8">
        <f t="shared" si="57"/>
        <v>7.3684210526315783E-2</v>
      </c>
      <c r="S280" s="6">
        <v>49000</v>
      </c>
      <c r="T280" s="9">
        <f t="shared" si="63"/>
        <v>66652.777777777781</v>
      </c>
      <c r="U280" s="6">
        <v>71514</v>
      </c>
      <c r="V280" s="9">
        <f t="shared" si="58"/>
        <v>4861.222222222219</v>
      </c>
      <c r="W280" s="8">
        <f t="shared" si="59"/>
        <v>7.2933527818295429E-2</v>
      </c>
      <c r="X280" s="22">
        <f t="shared" si="61"/>
        <v>61890.009117764268</v>
      </c>
      <c r="Y280" s="22">
        <f t="shared" si="62"/>
        <v>66403.86581942928</v>
      </c>
      <c r="Z280" s="22">
        <f t="shared" si="64"/>
        <v>4513.8567016650122</v>
      </c>
      <c r="AA280" s="8">
        <f t="shared" si="65"/>
        <v>7.2933527818295332E-2</v>
      </c>
      <c r="AB280" s="22">
        <f t="shared" si="66"/>
        <v>4781078.3389989082</v>
      </c>
      <c r="AC280" s="6">
        <v>987</v>
      </c>
      <c r="AD280" s="6">
        <v>1937</v>
      </c>
      <c r="AE280" s="6">
        <f t="shared" si="60"/>
        <v>79</v>
      </c>
      <c r="AF280" s="6" t="s">
        <v>37</v>
      </c>
    </row>
    <row r="281" spans="1:32" x14ac:dyDescent="0.2">
      <c r="A281">
        <v>21</v>
      </c>
      <c r="B281" s="6" t="s">
        <v>427</v>
      </c>
      <c r="C281" s="6" t="s">
        <v>22</v>
      </c>
      <c r="D281" s="6" t="s">
        <v>23</v>
      </c>
      <c r="E281" s="6" t="s">
        <v>2767</v>
      </c>
      <c r="F281" s="6" t="s">
        <v>2772</v>
      </c>
      <c r="G281" s="6">
        <v>50</v>
      </c>
      <c r="H281" s="6">
        <v>57</v>
      </c>
      <c r="I281" s="7">
        <v>42503</v>
      </c>
      <c r="J281" s="7">
        <v>42513</v>
      </c>
      <c r="K281" s="7" t="s">
        <v>2537</v>
      </c>
      <c r="L281" s="17">
        <f t="shared" si="54"/>
        <v>256.52</v>
      </c>
      <c r="M281" s="20">
        <f t="shared" si="55"/>
        <v>0.92854358334632781</v>
      </c>
      <c r="N281" s="6" t="s">
        <v>36</v>
      </c>
      <c r="O281" s="6">
        <v>3490000</v>
      </c>
      <c r="P281" s="6">
        <v>3520000</v>
      </c>
      <c r="Q281" s="6">
        <f t="shared" si="56"/>
        <v>30000</v>
      </c>
      <c r="R281" s="8">
        <f t="shared" si="57"/>
        <v>8.5959885386819486E-3</v>
      </c>
      <c r="S281" s="6">
        <v>42000</v>
      </c>
      <c r="T281" s="9">
        <f t="shared" si="63"/>
        <v>70640</v>
      </c>
      <c r="U281" s="6">
        <v>71240</v>
      </c>
      <c r="V281" s="9">
        <f t="shared" si="58"/>
        <v>600</v>
      </c>
      <c r="W281" s="8">
        <f t="shared" si="59"/>
        <v>8.4937712344280852E-3</v>
      </c>
      <c r="X281" s="22">
        <f t="shared" si="61"/>
        <v>65592.318727584599</v>
      </c>
      <c r="Y281" s="22">
        <f t="shared" si="62"/>
        <v>66149.444877592396</v>
      </c>
      <c r="Z281" s="22">
        <f t="shared" si="64"/>
        <v>557.12615000779624</v>
      </c>
      <c r="AA281" s="8">
        <f t="shared" si="65"/>
        <v>8.4937712344280783E-3</v>
      </c>
      <c r="AB281" s="22">
        <f t="shared" si="66"/>
        <v>3307472.24387962</v>
      </c>
      <c r="AC281" s="6">
        <v>850</v>
      </c>
      <c r="AD281" s="6">
        <v>1905</v>
      </c>
      <c r="AE281" s="6">
        <f t="shared" si="60"/>
        <v>111</v>
      </c>
      <c r="AF281" s="6" t="s">
        <v>37</v>
      </c>
    </row>
    <row r="282" spans="1:32" x14ac:dyDescent="0.2">
      <c r="A282">
        <v>21</v>
      </c>
      <c r="B282" s="6" t="s">
        <v>742</v>
      </c>
      <c r="C282" s="6" t="s">
        <v>22</v>
      </c>
      <c r="D282" s="6" t="s">
        <v>23</v>
      </c>
      <c r="E282" s="6" t="s">
        <v>2767</v>
      </c>
      <c r="F282" s="6" t="s">
        <v>2772</v>
      </c>
      <c r="G282" s="6">
        <v>50</v>
      </c>
      <c r="H282" s="6">
        <v>55</v>
      </c>
      <c r="I282" s="7">
        <v>42503</v>
      </c>
      <c r="J282" s="7">
        <v>42513</v>
      </c>
      <c r="K282" s="7" t="s">
        <v>2537</v>
      </c>
      <c r="L282" s="17">
        <f t="shared" si="54"/>
        <v>256.52</v>
      </c>
      <c r="M282" s="20">
        <f t="shared" si="55"/>
        <v>0.92854358334632781</v>
      </c>
      <c r="N282" s="6" t="s">
        <v>36</v>
      </c>
      <c r="O282" s="6">
        <v>3500000</v>
      </c>
      <c r="P282" s="6">
        <v>3600000</v>
      </c>
      <c r="Q282" s="6">
        <f t="shared" si="56"/>
        <v>100000</v>
      </c>
      <c r="R282" s="8">
        <f t="shared" si="57"/>
        <v>2.8571428571428571E-2</v>
      </c>
      <c r="S282" s="6">
        <v>31333</v>
      </c>
      <c r="T282" s="9">
        <f t="shared" si="63"/>
        <v>70626.66</v>
      </c>
      <c r="U282" s="6">
        <v>72627</v>
      </c>
      <c r="V282" s="9">
        <f t="shared" si="58"/>
        <v>2000.3399999999965</v>
      </c>
      <c r="W282" s="8">
        <f t="shared" si="59"/>
        <v>2.8322732520552386E-2</v>
      </c>
      <c r="X282" s="22">
        <f t="shared" si="61"/>
        <v>65579.931956182758</v>
      </c>
      <c r="Y282" s="22">
        <f t="shared" si="62"/>
        <v>67437.334827693747</v>
      </c>
      <c r="Z282" s="22">
        <f t="shared" si="64"/>
        <v>1857.4028715109889</v>
      </c>
      <c r="AA282" s="8">
        <f t="shared" si="65"/>
        <v>2.8322732520552368E-2</v>
      </c>
      <c r="AB282" s="22">
        <f t="shared" si="66"/>
        <v>3371866.7413846874</v>
      </c>
      <c r="AC282" s="6">
        <v>642</v>
      </c>
      <c r="AD282" s="6">
        <v>1895</v>
      </c>
      <c r="AE282" s="6">
        <f t="shared" si="60"/>
        <v>121</v>
      </c>
      <c r="AF282" s="6" t="s">
        <v>108</v>
      </c>
    </row>
    <row r="283" spans="1:32" x14ac:dyDescent="0.2">
      <c r="A283">
        <v>21</v>
      </c>
      <c r="B283" s="6" t="s">
        <v>128</v>
      </c>
      <c r="C283" s="6" t="s">
        <v>22</v>
      </c>
      <c r="D283" s="6" t="s">
        <v>23</v>
      </c>
      <c r="E283" s="6" t="s">
        <v>2767</v>
      </c>
      <c r="F283" s="6" t="s">
        <v>2772</v>
      </c>
      <c r="G283" s="6">
        <v>29</v>
      </c>
      <c r="H283" s="6">
        <v>34</v>
      </c>
      <c r="I283" s="7">
        <v>42502</v>
      </c>
      <c r="J283" s="7">
        <v>42513</v>
      </c>
      <c r="K283" s="7" t="s">
        <v>2537</v>
      </c>
      <c r="L283" s="17">
        <f t="shared" si="54"/>
        <v>256.52</v>
      </c>
      <c r="M283" s="20">
        <f t="shared" si="55"/>
        <v>0.92854358334632781</v>
      </c>
      <c r="N283" s="6" t="s">
        <v>24</v>
      </c>
      <c r="O283" s="6">
        <v>2150000</v>
      </c>
      <c r="P283" s="6">
        <v>2400000</v>
      </c>
      <c r="Q283" s="6">
        <f t="shared" si="56"/>
        <v>250000</v>
      </c>
      <c r="R283" s="8">
        <f t="shared" si="57"/>
        <v>0.11627906976744186</v>
      </c>
      <c r="S283" s="6">
        <v>22814</v>
      </c>
      <c r="T283" s="9">
        <f t="shared" si="63"/>
        <v>74924.620689655174</v>
      </c>
      <c r="U283" s="6">
        <v>83545</v>
      </c>
      <c r="V283" s="9">
        <f t="shared" si="58"/>
        <v>8620.3793103448261</v>
      </c>
      <c r="W283" s="8">
        <f t="shared" si="59"/>
        <v>0.11505402671374537</v>
      </c>
      <c r="X283" s="22">
        <f t="shared" si="61"/>
        <v>69570.775776036826</v>
      </c>
      <c r="Y283" s="22">
        <f t="shared" si="62"/>
        <v>77575.173670668955</v>
      </c>
      <c r="Z283" s="22">
        <f t="shared" si="64"/>
        <v>8004.3978946321295</v>
      </c>
      <c r="AA283" s="8">
        <f t="shared" si="65"/>
        <v>0.11505402671374536</v>
      </c>
      <c r="AB283" s="22">
        <f t="shared" si="66"/>
        <v>2249680.0364493998</v>
      </c>
      <c r="AC283" s="6">
        <v>783</v>
      </c>
      <c r="AD283" s="6">
        <v>1892</v>
      </c>
      <c r="AE283" s="6">
        <f t="shared" si="60"/>
        <v>124</v>
      </c>
      <c r="AF283" s="6" t="s">
        <v>67</v>
      </c>
    </row>
    <row r="284" spans="1:32" x14ac:dyDescent="0.2">
      <c r="A284">
        <v>21</v>
      </c>
      <c r="B284" s="6" t="s">
        <v>299</v>
      </c>
      <c r="C284" s="6" t="s">
        <v>22</v>
      </c>
      <c r="D284" s="6" t="s">
        <v>23</v>
      </c>
      <c r="E284" s="6" t="s">
        <v>2767</v>
      </c>
      <c r="F284" s="6" t="s">
        <v>2772</v>
      </c>
      <c r="G284" s="6">
        <v>80</v>
      </c>
      <c r="H284" s="6">
        <v>95</v>
      </c>
      <c r="I284" s="7">
        <v>42503</v>
      </c>
      <c r="J284" s="7">
        <v>42514</v>
      </c>
      <c r="K284" s="7" t="s">
        <v>2537</v>
      </c>
      <c r="L284" s="17">
        <f t="shared" si="54"/>
        <v>256.52</v>
      </c>
      <c r="M284" s="20">
        <f t="shared" si="55"/>
        <v>0.92854358334632781</v>
      </c>
      <c r="N284" s="6" t="s">
        <v>24</v>
      </c>
      <c r="O284" s="6">
        <v>6000000</v>
      </c>
      <c r="P284" s="6">
        <v>5630000</v>
      </c>
      <c r="Q284" s="6">
        <f t="shared" si="56"/>
        <v>-370000</v>
      </c>
      <c r="R284" s="8">
        <f t="shared" si="57"/>
        <v>-6.1666666666666668E-2</v>
      </c>
      <c r="S284" s="6"/>
      <c r="T284" s="9">
        <f t="shared" si="63"/>
        <v>75000</v>
      </c>
      <c r="U284" s="6">
        <v>70375</v>
      </c>
      <c r="V284" s="9">
        <f t="shared" si="58"/>
        <v>-4625</v>
      </c>
      <c r="W284" s="8">
        <f t="shared" si="59"/>
        <v>-6.1666666666666668E-2</v>
      </c>
      <c r="X284" s="22">
        <f t="shared" si="61"/>
        <v>69640.768750974588</v>
      </c>
      <c r="Y284" s="22">
        <f t="shared" si="62"/>
        <v>65346.254677997822</v>
      </c>
      <c r="Z284" s="22">
        <f t="shared" si="64"/>
        <v>-4294.5140729767663</v>
      </c>
      <c r="AA284" s="8">
        <f t="shared" si="65"/>
        <v>-6.1666666666666668E-2</v>
      </c>
      <c r="AB284" s="22">
        <f t="shared" si="66"/>
        <v>5227700.3742398256</v>
      </c>
      <c r="AC284" s="10">
        <v>2542</v>
      </c>
      <c r="AD284" s="6">
        <v>2009</v>
      </c>
      <c r="AE284" s="6">
        <f t="shared" si="60"/>
        <v>7</v>
      </c>
      <c r="AF284" s="6" t="s">
        <v>225</v>
      </c>
    </row>
    <row r="285" spans="1:32" x14ac:dyDescent="0.2">
      <c r="A285">
        <v>21</v>
      </c>
      <c r="B285" s="6" t="s">
        <v>858</v>
      </c>
      <c r="C285" s="6" t="s">
        <v>22</v>
      </c>
      <c r="D285" s="6" t="s">
        <v>23</v>
      </c>
      <c r="E285" s="6" t="s">
        <v>2767</v>
      </c>
      <c r="F285" s="6" t="s">
        <v>2772</v>
      </c>
      <c r="G285" s="6">
        <v>79</v>
      </c>
      <c r="H285" s="6">
        <v>91</v>
      </c>
      <c r="I285" s="7">
        <v>42503</v>
      </c>
      <c r="J285" s="7">
        <v>42514</v>
      </c>
      <c r="K285" s="7" t="s">
        <v>2537</v>
      </c>
      <c r="L285" s="17">
        <f t="shared" si="54"/>
        <v>256.52</v>
      </c>
      <c r="M285" s="20">
        <f t="shared" si="55"/>
        <v>0.92854358334632781</v>
      </c>
      <c r="N285" s="6" t="s">
        <v>24</v>
      </c>
      <c r="O285" s="6">
        <v>5550000</v>
      </c>
      <c r="P285" s="6">
        <v>6400000</v>
      </c>
      <c r="Q285" s="6">
        <f t="shared" si="56"/>
        <v>850000</v>
      </c>
      <c r="R285" s="8">
        <f t="shared" si="57"/>
        <v>0.15315315315315314</v>
      </c>
      <c r="S285" s="6"/>
      <c r="T285" s="9">
        <f t="shared" si="63"/>
        <v>70253.16455696203</v>
      </c>
      <c r="U285" s="6">
        <v>81013</v>
      </c>
      <c r="V285" s="9">
        <f t="shared" si="58"/>
        <v>10759.83544303797</v>
      </c>
      <c r="W285" s="8">
        <f t="shared" si="59"/>
        <v>0.15315801801801793</v>
      </c>
      <c r="X285" s="22">
        <f t="shared" si="61"/>
        <v>65233.125159140756</v>
      </c>
      <c r="Y285" s="22">
        <f t="shared" si="62"/>
        <v>75224.101317636058</v>
      </c>
      <c r="Z285" s="22">
        <f t="shared" si="64"/>
        <v>9990.9761584953012</v>
      </c>
      <c r="AA285" s="8">
        <f t="shared" si="65"/>
        <v>0.15315801801801796</v>
      </c>
      <c r="AB285" s="22">
        <f t="shared" si="66"/>
        <v>5942704.0040932484</v>
      </c>
      <c r="AC285" s="10">
        <v>4847</v>
      </c>
      <c r="AD285" s="6">
        <v>1995</v>
      </c>
      <c r="AE285" s="6">
        <f t="shared" si="60"/>
        <v>21</v>
      </c>
      <c r="AF285" s="6" t="s">
        <v>206</v>
      </c>
    </row>
    <row r="286" spans="1:32" x14ac:dyDescent="0.2">
      <c r="A286">
        <v>21</v>
      </c>
      <c r="B286" s="6" t="s">
        <v>2249</v>
      </c>
      <c r="C286" s="6" t="s">
        <v>22</v>
      </c>
      <c r="D286" s="6" t="s">
        <v>23</v>
      </c>
      <c r="E286" s="6" t="s">
        <v>2767</v>
      </c>
      <c r="F286" s="6" t="s">
        <v>2772</v>
      </c>
      <c r="G286" s="6">
        <v>106</v>
      </c>
      <c r="H286" s="6">
        <v>114</v>
      </c>
      <c r="I286" s="7">
        <v>42504</v>
      </c>
      <c r="J286" s="7">
        <v>42514</v>
      </c>
      <c r="K286" s="7" t="s">
        <v>2537</v>
      </c>
      <c r="L286" s="17">
        <f t="shared" si="54"/>
        <v>256.52</v>
      </c>
      <c r="M286" s="20">
        <f t="shared" si="55"/>
        <v>0.92854358334632781</v>
      </c>
      <c r="N286" s="6" t="s">
        <v>36</v>
      </c>
      <c r="O286" s="6">
        <v>7500000</v>
      </c>
      <c r="P286" s="6">
        <v>9000000</v>
      </c>
      <c r="Q286" s="6">
        <f t="shared" si="56"/>
        <v>1500000</v>
      </c>
      <c r="R286" s="8">
        <f t="shared" si="57"/>
        <v>0.2</v>
      </c>
      <c r="S286" s="6"/>
      <c r="T286" s="9">
        <f t="shared" si="63"/>
        <v>70754.716981132078</v>
      </c>
      <c r="U286" s="6">
        <v>84906</v>
      </c>
      <c r="V286" s="9">
        <f t="shared" si="58"/>
        <v>14151.283018867922</v>
      </c>
      <c r="W286" s="8">
        <f t="shared" si="59"/>
        <v>0.20000479999999995</v>
      </c>
      <c r="X286" s="22">
        <f t="shared" si="61"/>
        <v>65698.838444315654</v>
      </c>
      <c r="Y286" s="22">
        <f t="shared" si="62"/>
        <v>78838.921487603307</v>
      </c>
      <c r="Z286" s="22">
        <f t="shared" si="64"/>
        <v>13140.083043287654</v>
      </c>
      <c r="AA286" s="8">
        <f t="shared" si="65"/>
        <v>0.20000479999999984</v>
      </c>
      <c r="AB286" s="22">
        <f t="shared" si="66"/>
        <v>8356925.6776859509</v>
      </c>
      <c r="AC286" s="10">
        <v>1299</v>
      </c>
      <c r="AD286" s="6">
        <v>1987</v>
      </c>
      <c r="AE286" s="6">
        <f t="shared" si="60"/>
        <v>29</v>
      </c>
      <c r="AF286" s="6" t="s">
        <v>44</v>
      </c>
    </row>
    <row r="287" spans="1:32" x14ac:dyDescent="0.2">
      <c r="A287">
        <v>21</v>
      </c>
      <c r="B287" s="6" t="s">
        <v>1589</v>
      </c>
      <c r="C287" s="6" t="s">
        <v>22</v>
      </c>
      <c r="D287" s="6" t="s">
        <v>23</v>
      </c>
      <c r="E287" s="6" t="s">
        <v>2767</v>
      </c>
      <c r="F287" s="6" t="s">
        <v>2772</v>
      </c>
      <c r="G287" s="6">
        <v>72</v>
      </c>
      <c r="H287" s="6">
        <v>81</v>
      </c>
      <c r="I287" s="7">
        <v>42503</v>
      </c>
      <c r="J287" s="7">
        <v>42514</v>
      </c>
      <c r="K287" s="7" t="s">
        <v>2537</v>
      </c>
      <c r="L287" s="17">
        <f t="shared" si="54"/>
        <v>256.52</v>
      </c>
      <c r="M287" s="20">
        <f t="shared" si="55"/>
        <v>0.92854358334632781</v>
      </c>
      <c r="N287" s="6" t="s">
        <v>24</v>
      </c>
      <c r="O287" s="6">
        <v>5200000</v>
      </c>
      <c r="P287" s="6">
        <v>5400000</v>
      </c>
      <c r="Q287" s="6">
        <f t="shared" si="56"/>
        <v>200000</v>
      </c>
      <c r="R287" s="8">
        <f t="shared" si="57"/>
        <v>3.8461538461538464E-2</v>
      </c>
      <c r="S287" s="6">
        <v>1632</v>
      </c>
      <c r="T287" s="9">
        <f t="shared" si="63"/>
        <v>72244.888888888891</v>
      </c>
      <c r="U287" s="6">
        <v>75023</v>
      </c>
      <c r="V287" s="9">
        <f t="shared" si="58"/>
        <v>2778.1111111111095</v>
      </c>
      <c r="W287" s="8">
        <f t="shared" si="59"/>
        <v>3.8454085179420588E-2</v>
      </c>
      <c r="X287" s="22">
        <f t="shared" si="61"/>
        <v>67082.528007346191</v>
      </c>
      <c r="Y287" s="22">
        <f t="shared" si="62"/>
        <v>69662.125253391554</v>
      </c>
      <c r="Z287" s="22">
        <f t="shared" si="64"/>
        <v>2579.5972460453631</v>
      </c>
      <c r="AA287" s="8">
        <f t="shared" si="65"/>
        <v>3.8454085179420672E-2</v>
      </c>
      <c r="AB287" s="22">
        <f t="shared" si="66"/>
        <v>5015673.018244192</v>
      </c>
      <c r="AC287" s="6">
        <v>504</v>
      </c>
      <c r="AD287" s="6">
        <v>1986</v>
      </c>
      <c r="AE287" s="6">
        <f t="shared" si="60"/>
        <v>30</v>
      </c>
      <c r="AF287" s="6" t="s">
        <v>108</v>
      </c>
    </row>
    <row r="288" spans="1:32" x14ac:dyDescent="0.2">
      <c r="A288">
        <v>21</v>
      </c>
      <c r="B288" s="6" t="s">
        <v>1714</v>
      </c>
      <c r="C288" s="6" t="s">
        <v>22</v>
      </c>
      <c r="D288" s="6" t="s">
        <v>23</v>
      </c>
      <c r="E288" s="6" t="s">
        <v>2767</v>
      </c>
      <c r="F288" s="6" t="s">
        <v>2772</v>
      </c>
      <c r="G288" s="6">
        <v>76</v>
      </c>
      <c r="H288" s="6">
        <v>84</v>
      </c>
      <c r="I288" s="7">
        <v>42504</v>
      </c>
      <c r="J288" s="7">
        <v>42514</v>
      </c>
      <c r="K288" s="7" t="s">
        <v>2537</v>
      </c>
      <c r="L288" s="17">
        <f t="shared" si="54"/>
        <v>256.52</v>
      </c>
      <c r="M288" s="20">
        <f t="shared" si="55"/>
        <v>0.92854358334632781</v>
      </c>
      <c r="N288" s="6" t="s">
        <v>36</v>
      </c>
      <c r="O288" s="6">
        <v>4800000</v>
      </c>
      <c r="P288" s="6">
        <v>5400000</v>
      </c>
      <c r="Q288" s="6">
        <f t="shared" si="56"/>
        <v>600000</v>
      </c>
      <c r="R288" s="8">
        <f t="shared" si="57"/>
        <v>0.125</v>
      </c>
      <c r="S288" s="6"/>
      <c r="T288" s="9">
        <f t="shared" si="63"/>
        <v>63157.894736842107</v>
      </c>
      <c r="U288" s="6">
        <v>71053</v>
      </c>
      <c r="V288" s="9">
        <f t="shared" si="58"/>
        <v>7895.1052631578932</v>
      </c>
      <c r="W288" s="8">
        <f t="shared" si="59"/>
        <v>0.12500583333333332</v>
      </c>
      <c r="X288" s="22">
        <f t="shared" si="61"/>
        <v>58644.85789555755</v>
      </c>
      <c r="Y288" s="22">
        <f t="shared" si="62"/>
        <v>65975.807227506622</v>
      </c>
      <c r="Z288" s="22">
        <f t="shared" si="64"/>
        <v>7330.9493319490721</v>
      </c>
      <c r="AA288" s="8">
        <f t="shared" si="65"/>
        <v>0.12500583333333312</v>
      </c>
      <c r="AB288" s="22">
        <f t="shared" si="66"/>
        <v>5014161.3492905032</v>
      </c>
      <c r="AC288" s="10">
        <v>1292</v>
      </c>
      <c r="AD288" s="6">
        <v>1950</v>
      </c>
      <c r="AE288" s="6">
        <f t="shared" si="60"/>
        <v>66</v>
      </c>
      <c r="AF288" s="6" t="s">
        <v>67</v>
      </c>
    </row>
    <row r="289" spans="1:32" x14ac:dyDescent="0.2">
      <c r="A289">
        <v>21</v>
      </c>
      <c r="B289" s="6" t="s">
        <v>1687</v>
      </c>
      <c r="C289" s="6" t="s">
        <v>22</v>
      </c>
      <c r="D289" s="6" t="s">
        <v>23</v>
      </c>
      <c r="E289" s="6" t="s">
        <v>2767</v>
      </c>
      <c r="F289" s="6" t="s">
        <v>2772</v>
      </c>
      <c r="G289" s="6">
        <v>75</v>
      </c>
      <c r="H289" s="6">
        <v>83</v>
      </c>
      <c r="I289" s="7">
        <v>42504</v>
      </c>
      <c r="J289" s="7">
        <v>42514</v>
      </c>
      <c r="K289" s="7" t="s">
        <v>2537</v>
      </c>
      <c r="L289" s="17">
        <f t="shared" si="54"/>
        <v>256.52</v>
      </c>
      <c r="M289" s="20">
        <f t="shared" si="55"/>
        <v>0.92854358334632781</v>
      </c>
      <c r="N289" s="6" t="s">
        <v>36</v>
      </c>
      <c r="O289" s="6">
        <v>4650000</v>
      </c>
      <c r="P289" s="6">
        <v>4800000</v>
      </c>
      <c r="Q289" s="6">
        <f t="shared" si="56"/>
        <v>150000</v>
      </c>
      <c r="R289" s="8">
        <f t="shared" si="57"/>
        <v>3.2258064516129031E-2</v>
      </c>
      <c r="S289" s="6">
        <v>20679</v>
      </c>
      <c r="T289" s="9">
        <f t="shared" si="63"/>
        <v>62275.72</v>
      </c>
      <c r="U289" s="6">
        <v>64276</v>
      </c>
      <c r="V289" s="9">
        <f t="shared" si="58"/>
        <v>2000.2799999999988</v>
      </c>
      <c r="W289" s="8">
        <f t="shared" si="59"/>
        <v>3.2119741048357187E-2</v>
      </c>
      <c r="X289" s="22">
        <f t="shared" si="61"/>
        <v>57825.720204272577</v>
      </c>
      <c r="Y289" s="22">
        <f t="shared" si="62"/>
        <v>59683.067363168564</v>
      </c>
      <c r="Z289" s="22">
        <f t="shared" si="64"/>
        <v>1857.3471588959874</v>
      </c>
      <c r="AA289" s="8">
        <f t="shared" si="65"/>
        <v>3.2119741048357117E-2</v>
      </c>
      <c r="AB289" s="22">
        <f t="shared" si="66"/>
        <v>4476230.052237642</v>
      </c>
      <c r="AC289" s="10">
        <v>1170</v>
      </c>
      <c r="AD289" s="6">
        <v>1937</v>
      </c>
      <c r="AE289" s="6">
        <f t="shared" si="60"/>
        <v>79</v>
      </c>
      <c r="AF289" s="6" t="s">
        <v>67</v>
      </c>
    </row>
    <row r="290" spans="1:32" x14ac:dyDescent="0.2">
      <c r="A290">
        <v>21</v>
      </c>
      <c r="B290" s="6" t="s">
        <v>1950</v>
      </c>
      <c r="C290" s="6" t="s">
        <v>22</v>
      </c>
      <c r="D290" s="6" t="s">
        <v>23</v>
      </c>
      <c r="E290" s="6" t="s">
        <v>2767</v>
      </c>
      <c r="F290" s="6" t="s">
        <v>2772</v>
      </c>
      <c r="G290" s="6">
        <v>84</v>
      </c>
      <c r="H290" s="6">
        <v>92</v>
      </c>
      <c r="I290" s="7">
        <v>42503</v>
      </c>
      <c r="J290" s="7">
        <v>42514</v>
      </c>
      <c r="K290" s="7" t="s">
        <v>2537</v>
      </c>
      <c r="L290" s="17">
        <f t="shared" si="54"/>
        <v>256.52</v>
      </c>
      <c r="M290" s="20">
        <f t="shared" si="55"/>
        <v>0.92854358334632781</v>
      </c>
      <c r="N290" s="6" t="s">
        <v>24</v>
      </c>
      <c r="O290" s="6">
        <v>5250000</v>
      </c>
      <c r="P290" s="6">
        <v>5400000</v>
      </c>
      <c r="Q290" s="6">
        <f t="shared" si="56"/>
        <v>150000</v>
      </c>
      <c r="R290" s="8">
        <f t="shared" si="57"/>
        <v>2.8571428571428571E-2</v>
      </c>
      <c r="S290" s="6">
        <v>8034</v>
      </c>
      <c r="T290" s="9">
        <f t="shared" si="63"/>
        <v>62595.642857142855</v>
      </c>
      <c r="U290" s="6">
        <v>64381</v>
      </c>
      <c r="V290" s="9">
        <f t="shared" si="58"/>
        <v>1785.3571428571449</v>
      </c>
      <c r="W290" s="8">
        <f t="shared" si="59"/>
        <v>2.8522067373470805E-2</v>
      </c>
      <c r="X290" s="22">
        <f t="shared" si="61"/>
        <v>58122.782520438399</v>
      </c>
      <c r="Y290" s="22">
        <f t="shared" si="62"/>
        <v>59780.564439419933</v>
      </c>
      <c r="Z290" s="22">
        <f t="shared" si="64"/>
        <v>1657.7819189815345</v>
      </c>
      <c r="AA290" s="8">
        <f t="shared" si="65"/>
        <v>2.8522067373470794E-2</v>
      </c>
      <c r="AB290" s="22">
        <f t="shared" si="66"/>
        <v>5021567.4129112745</v>
      </c>
      <c r="AC290" s="10">
        <v>1198</v>
      </c>
      <c r="AD290" s="6">
        <v>1936</v>
      </c>
      <c r="AE290" s="6">
        <f t="shared" si="60"/>
        <v>80</v>
      </c>
      <c r="AF290" s="6" t="s">
        <v>37</v>
      </c>
    </row>
    <row r="291" spans="1:32" x14ac:dyDescent="0.2">
      <c r="A291">
        <v>21</v>
      </c>
      <c r="B291" s="6" t="s">
        <v>205</v>
      </c>
      <c r="C291" s="6" t="s">
        <v>22</v>
      </c>
      <c r="D291" s="6" t="s">
        <v>23</v>
      </c>
      <c r="E291" s="6" t="s">
        <v>2767</v>
      </c>
      <c r="F291" s="6" t="s">
        <v>2772</v>
      </c>
      <c r="G291" s="6">
        <v>32</v>
      </c>
      <c r="H291" s="6">
        <v>35</v>
      </c>
      <c r="I291" s="7">
        <v>42504</v>
      </c>
      <c r="J291" s="7">
        <v>42514</v>
      </c>
      <c r="K291" s="7" t="s">
        <v>2537</v>
      </c>
      <c r="L291" s="17">
        <f t="shared" si="54"/>
        <v>256.52</v>
      </c>
      <c r="M291" s="20">
        <f t="shared" si="55"/>
        <v>0.92854358334632781</v>
      </c>
      <c r="N291" s="6" t="s">
        <v>36</v>
      </c>
      <c r="O291" s="6">
        <v>2490000</v>
      </c>
      <c r="P291" s="6">
        <v>2800000</v>
      </c>
      <c r="Q291" s="6">
        <f t="shared" si="56"/>
        <v>310000</v>
      </c>
      <c r="R291" s="8">
        <f t="shared" si="57"/>
        <v>0.12449799196787148</v>
      </c>
      <c r="S291" s="6">
        <v>19000</v>
      </c>
      <c r="T291" s="9">
        <f t="shared" si="63"/>
        <v>78406.25</v>
      </c>
      <c r="U291" s="6">
        <v>88094</v>
      </c>
      <c r="V291" s="9">
        <f t="shared" si="58"/>
        <v>9687.75</v>
      </c>
      <c r="W291" s="8">
        <f t="shared" si="59"/>
        <v>0.12355838979673177</v>
      </c>
      <c r="X291" s="22">
        <f t="shared" si="61"/>
        <v>72803.62033174801</v>
      </c>
      <c r="Y291" s="22">
        <f t="shared" si="62"/>
        <v>81799.118431311406</v>
      </c>
      <c r="Z291" s="22">
        <f t="shared" si="64"/>
        <v>8995.498099563396</v>
      </c>
      <c r="AA291" s="8">
        <f t="shared" si="65"/>
        <v>0.12355838979673189</v>
      </c>
      <c r="AB291" s="22">
        <f t="shared" si="66"/>
        <v>2617571.789801965</v>
      </c>
      <c r="AC291" s="6">
        <v>462</v>
      </c>
      <c r="AD291" s="6">
        <v>1928</v>
      </c>
      <c r="AE291" s="6">
        <f t="shared" si="60"/>
        <v>88</v>
      </c>
      <c r="AF291" s="6" t="s">
        <v>206</v>
      </c>
    </row>
    <row r="292" spans="1:32" x14ac:dyDescent="0.2">
      <c r="A292">
        <v>21</v>
      </c>
      <c r="B292" s="6" t="s">
        <v>2018</v>
      </c>
      <c r="C292" s="6" t="s">
        <v>22</v>
      </c>
      <c r="D292" s="6" t="s">
        <v>23</v>
      </c>
      <c r="E292" s="6" t="s">
        <v>2767</v>
      </c>
      <c r="F292" s="6" t="s">
        <v>2772</v>
      </c>
      <c r="G292" s="6">
        <v>88</v>
      </c>
      <c r="H292" s="6">
        <v>98</v>
      </c>
      <c r="I292" s="7">
        <v>42504</v>
      </c>
      <c r="J292" s="7">
        <v>42514</v>
      </c>
      <c r="K292" s="7" t="s">
        <v>2537</v>
      </c>
      <c r="L292" s="17">
        <f t="shared" si="54"/>
        <v>256.52</v>
      </c>
      <c r="M292" s="20">
        <f t="shared" si="55"/>
        <v>0.92854358334632781</v>
      </c>
      <c r="N292" s="6" t="s">
        <v>36</v>
      </c>
      <c r="O292" s="6">
        <v>5500000</v>
      </c>
      <c r="P292" s="6">
        <v>5750000</v>
      </c>
      <c r="Q292" s="6">
        <f t="shared" si="56"/>
        <v>250000</v>
      </c>
      <c r="R292" s="8">
        <f t="shared" si="57"/>
        <v>4.5454545454545456E-2</v>
      </c>
      <c r="S292" s="6"/>
      <c r="T292" s="9">
        <f t="shared" si="63"/>
        <v>62500</v>
      </c>
      <c r="U292" s="6">
        <v>65341</v>
      </c>
      <c r="V292" s="9">
        <f t="shared" si="58"/>
        <v>2841</v>
      </c>
      <c r="W292" s="8">
        <f t="shared" si="59"/>
        <v>4.5456000000000003E-2</v>
      </c>
      <c r="X292" s="22">
        <f t="shared" si="61"/>
        <v>58033.973959145485</v>
      </c>
      <c r="Y292" s="22">
        <f t="shared" si="62"/>
        <v>60671.966279432403</v>
      </c>
      <c r="Z292" s="22">
        <f t="shared" si="64"/>
        <v>2637.9923202869177</v>
      </c>
      <c r="AA292" s="8">
        <f t="shared" si="65"/>
        <v>4.545600000000001E-2</v>
      </c>
      <c r="AB292" s="22">
        <f t="shared" si="66"/>
        <v>5339133.0325900512</v>
      </c>
      <c r="AC292" s="10">
        <v>2001</v>
      </c>
      <c r="AD292" s="6">
        <v>1925</v>
      </c>
      <c r="AE292" s="6">
        <f t="shared" si="60"/>
        <v>91</v>
      </c>
      <c r="AF292" s="6" t="s">
        <v>44</v>
      </c>
    </row>
    <row r="293" spans="1:32" x14ac:dyDescent="0.2">
      <c r="A293">
        <v>21</v>
      </c>
      <c r="B293" s="6" t="s">
        <v>2299</v>
      </c>
      <c r="C293" s="6" t="s">
        <v>22</v>
      </c>
      <c r="D293" s="6" t="s">
        <v>23</v>
      </c>
      <c r="E293" s="6" t="s">
        <v>2767</v>
      </c>
      <c r="F293" s="6" t="s">
        <v>2772</v>
      </c>
      <c r="G293" s="6">
        <v>111</v>
      </c>
      <c r="H293" s="6">
        <v>122</v>
      </c>
      <c r="I293" s="7">
        <v>42503</v>
      </c>
      <c r="J293" s="7">
        <v>42514</v>
      </c>
      <c r="K293" s="7" t="s">
        <v>2537</v>
      </c>
      <c r="L293" s="17">
        <f t="shared" si="54"/>
        <v>256.52</v>
      </c>
      <c r="M293" s="20">
        <f t="shared" si="55"/>
        <v>0.92854358334632781</v>
      </c>
      <c r="N293" s="6" t="s">
        <v>24</v>
      </c>
      <c r="O293" s="6">
        <v>7300000</v>
      </c>
      <c r="P293" s="6">
        <v>7800000</v>
      </c>
      <c r="Q293" s="6">
        <f t="shared" si="56"/>
        <v>500000</v>
      </c>
      <c r="R293" s="8">
        <f t="shared" si="57"/>
        <v>6.8493150684931503E-2</v>
      </c>
      <c r="S293" s="6"/>
      <c r="T293" s="9">
        <f t="shared" si="63"/>
        <v>65765.765765765769</v>
      </c>
      <c r="U293" s="6">
        <v>70270</v>
      </c>
      <c r="V293" s="9">
        <f t="shared" si="58"/>
        <v>4504.2342342342308</v>
      </c>
      <c r="W293" s="8">
        <f t="shared" si="59"/>
        <v>6.8489041095890352E-2</v>
      </c>
      <c r="X293" s="22">
        <f t="shared" si="61"/>
        <v>61066.379805659402</v>
      </c>
      <c r="Y293" s="22">
        <f t="shared" si="62"/>
        <v>65248.757601746453</v>
      </c>
      <c r="Z293" s="22">
        <f t="shared" si="64"/>
        <v>4182.3777960870502</v>
      </c>
      <c r="AA293" s="8">
        <f t="shared" si="65"/>
        <v>6.8489041095890268E-2</v>
      </c>
      <c r="AB293" s="22">
        <f t="shared" si="66"/>
        <v>7242612.093793856</v>
      </c>
      <c r="AC293" s="6">
        <v>476</v>
      </c>
      <c r="AD293" s="6">
        <v>1921</v>
      </c>
      <c r="AE293" s="6">
        <f t="shared" si="60"/>
        <v>95</v>
      </c>
      <c r="AF293" s="6" t="s">
        <v>48</v>
      </c>
    </row>
    <row r="294" spans="1:32" x14ac:dyDescent="0.2">
      <c r="A294">
        <v>21</v>
      </c>
      <c r="B294" s="6" t="s">
        <v>1049</v>
      </c>
      <c r="C294" s="6" t="s">
        <v>22</v>
      </c>
      <c r="D294" s="6" t="s">
        <v>23</v>
      </c>
      <c r="E294" s="6" t="s">
        <v>2767</v>
      </c>
      <c r="F294" s="6" t="s">
        <v>2772</v>
      </c>
      <c r="G294" s="6">
        <v>57</v>
      </c>
      <c r="H294" s="6">
        <v>63</v>
      </c>
      <c r="I294" s="7">
        <v>42503</v>
      </c>
      <c r="J294" s="7">
        <v>42514</v>
      </c>
      <c r="K294" s="7" t="s">
        <v>2537</v>
      </c>
      <c r="L294" s="17">
        <f t="shared" si="54"/>
        <v>256.52</v>
      </c>
      <c r="M294" s="20">
        <f t="shared" si="55"/>
        <v>0.92854358334632781</v>
      </c>
      <c r="N294" s="6" t="s">
        <v>24</v>
      </c>
      <c r="O294" s="6">
        <v>3300000</v>
      </c>
      <c r="P294" s="6">
        <v>3200000</v>
      </c>
      <c r="Q294" s="6">
        <f t="shared" si="56"/>
        <v>-100000</v>
      </c>
      <c r="R294" s="8">
        <f t="shared" si="57"/>
        <v>-3.0303030303030304E-2</v>
      </c>
      <c r="S294" s="6">
        <v>108123</v>
      </c>
      <c r="T294" s="9">
        <f t="shared" si="63"/>
        <v>59791.631578947367</v>
      </c>
      <c r="U294" s="6">
        <v>58037</v>
      </c>
      <c r="V294" s="9">
        <f t="shared" si="58"/>
        <v>-1754.6315789473665</v>
      </c>
      <c r="W294" s="8">
        <f t="shared" si="59"/>
        <v>-2.9345771851544061E-2</v>
      </c>
      <c r="X294" s="22">
        <f t="shared" si="61"/>
        <v>55519.135840439238</v>
      </c>
      <c r="Y294" s="22">
        <f t="shared" si="62"/>
        <v>53889.88394667083</v>
      </c>
      <c r="Z294" s="22">
        <f t="shared" si="64"/>
        <v>-1629.2518937684072</v>
      </c>
      <c r="AA294" s="8">
        <f t="shared" si="65"/>
        <v>-2.934577185154396E-2</v>
      </c>
      <c r="AB294" s="22">
        <f t="shared" si="66"/>
        <v>3071723.3849602374</v>
      </c>
      <c r="AC294" s="6">
        <v>703</v>
      </c>
      <c r="AD294" s="6">
        <v>1905</v>
      </c>
      <c r="AE294" s="6">
        <f t="shared" si="60"/>
        <v>111</v>
      </c>
      <c r="AF294" s="6" t="s">
        <v>37</v>
      </c>
    </row>
    <row r="295" spans="1:32" x14ac:dyDescent="0.2">
      <c r="A295">
        <v>21</v>
      </c>
      <c r="B295" s="6" t="s">
        <v>166</v>
      </c>
      <c r="C295" s="6" t="s">
        <v>22</v>
      </c>
      <c r="D295" s="6" t="s">
        <v>23</v>
      </c>
      <c r="E295" s="6" t="s">
        <v>2767</v>
      </c>
      <c r="F295" s="6" t="s">
        <v>2772</v>
      </c>
      <c r="G295" s="6">
        <v>30</v>
      </c>
      <c r="H295" s="6">
        <v>34</v>
      </c>
      <c r="I295" s="7">
        <v>42503</v>
      </c>
      <c r="J295" s="7">
        <v>42514</v>
      </c>
      <c r="K295" s="7" t="s">
        <v>2537</v>
      </c>
      <c r="L295" s="17">
        <f t="shared" si="54"/>
        <v>256.52</v>
      </c>
      <c r="M295" s="20">
        <f t="shared" si="55"/>
        <v>0.92854358334632781</v>
      </c>
      <c r="N295" s="6" t="s">
        <v>24</v>
      </c>
      <c r="O295" s="6">
        <v>2690000</v>
      </c>
      <c r="P295" s="6">
        <v>2930000</v>
      </c>
      <c r="Q295" s="6">
        <f t="shared" si="56"/>
        <v>240000</v>
      </c>
      <c r="R295" s="8">
        <f t="shared" si="57"/>
        <v>8.9219330855018583E-2</v>
      </c>
      <c r="S295" s="6">
        <v>51426</v>
      </c>
      <c r="T295" s="9">
        <f t="shared" si="63"/>
        <v>91380.866666666669</v>
      </c>
      <c r="U295" s="6">
        <v>99381</v>
      </c>
      <c r="V295" s="9">
        <f t="shared" si="58"/>
        <v>8000.1333333333314</v>
      </c>
      <c r="W295" s="8">
        <f t="shared" si="59"/>
        <v>8.7547137876419032E-2</v>
      </c>
      <c r="X295" s="22">
        <f t="shared" si="61"/>
        <v>84851.117383959674</v>
      </c>
      <c r="Y295" s="22">
        <f t="shared" si="62"/>
        <v>92279.58985654141</v>
      </c>
      <c r="Z295" s="22">
        <f t="shared" si="64"/>
        <v>7428.4724725817359</v>
      </c>
      <c r="AA295" s="8">
        <f t="shared" si="65"/>
        <v>8.7547137876419059E-2</v>
      </c>
      <c r="AB295" s="22">
        <f t="shared" si="66"/>
        <v>2768387.6956962422</v>
      </c>
      <c r="AC295" s="6">
        <v>405</v>
      </c>
      <c r="AD295" s="6">
        <v>1900</v>
      </c>
      <c r="AE295" s="6">
        <f t="shared" si="60"/>
        <v>116</v>
      </c>
      <c r="AF295" s="6" t="s">
        <v>103</v>
      </c>
    </row>
    <row r="296" spans="1:32" x14ac:dyDescent="0.2">
      <c r="A296">
        <v>21</v>
      </c>
      <c r="B296" s="6" t="s">
        <v>204</v>
      </c>
      <c r="C296" s="6" t="s">
        <v>22</v>
      </c>
      <c r="D296" s="6" t="s">
        <v>23</v>
      </c>
      <c r="E296" s="6" t="s">
        <v>2767</v>
      </c>
      <c r="F296" s="6" t="s">
        <v>2772</v>
      </c>
      <c r="G296" s="6">
        <v>32</v>
      </c>
      <c r="H296" s="6">
        <v>37</v>
      </c>
      <c r="I296" s="7">
        <v>42504</v>
      </c>
      <c r="J296" s="7">
        <v>42514</v>
      </c>
      <c r="K296" s="7" t="s">
        <v>2537</v>
      </c>
      <c r="L296" s="17">
        <f t="shared" si="54"/>
        <v>256.52</v>
      </c>
      <c r="M296" s="20">
        <f t="shared" si="55"/>
        <v>0.92854358334632781</v>
      </c>
      <c r="N296" s="6" t="s">
        <v>36</v>
      </c>
      <c r="O296" s="6">
        <v>2900000</v>
      </c>
      <c r="P296" s="6">
        <v>3150000</v>
      </c>
      <c r="Q296" s="6">
        <f t="shared" si="56"/>
        <v>250000</v>
      </c>
      <c r="R296" s="8">
        <f t="shared" si="57"/>
        <v>8.6206896551724144E-2</v>
      </c>
      <c r="S296" s="6">
        <v>2139</v>
      </c>
      <c r="T296" s="9">
        <f t="shared" si="63"/>
        <v>90691.84375</v>
      </c>
      <c r="U296" s="6">
        <v>98504</v>
      </c>
      <c r="V296" s="9">
        <f t="shared" si="58"/>
        <v>7812.15625</v>
      </c>
      <c r="W296" s="8">
        <f t="shared" si="59"/>
        <v>8.6139568090983928E-2</v>
      </c>
      <c r="X296" s="22">
        <f t="shared" si="61"/>
        <v>84211.329575910262</v>
      </c>
      <c r="Y296" s="22">
        <f t="shared" si="62"/>
        <v>91465.257133946681</v>
      </c>
      <c r="Z296" s="22">
        <f t="shared" si="64"/>
        <v>7253.9275580364192</v>
      </c>
      <c r="AA296" s="8">
        <f t="shared" si="65"/>
        <v>8.6139568090984026E-2</v>
      </c>
      <c r="AB296" s="22">
        <f t="shared" si="66"/>
        <v>2926888.2282862938</v>
      </c>
      <c r="AC296" s="6">
        <v>692</v>
      </c>
      <c r="AD296" s="6">
        <v>1899</v>
      </c>
      <c r="AE296" s="6">
        <f t="shared" si="60"/>
        <v>117</v>
      </c>
      <c r="AF296" s="6" t="s">
        <v>108</v>
      </c>
    </row>
    <row r="297" spans="1:32" x14ac:dyDescent="0.2">
      <c r="A297">
        <v>21</v>
      </c>
      <c r="B297" s="6" t="s">
        <v>1709</v>
      </c>
      <c r="C297" s="6" t="s">
        <v>22</v>
      </c>
      <c r="D297" s="6" t="s">
        <v>23</v>
      </c>
      <c r="E297" s="6" t="s">
        <v>2767</v>
      </c>
      <c r="F297" s="6" t="s">
        <v>2772</v>
      </c>
      <c r="G297" s="6">
        <v>85</v>
      </c>
      <c r="H297" s="6">
        <v>121</v>
      </c>
      <c r="I297" s="7">
        <v>42504</v>
      </c>
      <c r="J297" s="7">
        <v>42514</v>
      </c>
      <c r="K297" s="7" t="s">
        <v>2537</v>
      </c>
      <c r="L297" s="17">
        <f t="shared" si="54"/>
        <v>256.52</v>
      </c>
      <c r="M297" s="20">
        <f t="shared" si="55"/>
        <v>0.92854358334632781</v>
      </c>
      <c r="N297" s="6" t="s">
        <v>36</v>
      </c>
      <c r="O297" s="6">
        <v>5750000</v>
      </c>
      <c r="P297" s="6">
        <v>5750000</v>
      </c>
      <c r="Q297" s="6">
        <f t="shared" si="56"/>
        <v>0</v>
      </c>
      <c r="R297" s="8">
        <f t="shared" si="57"/>
        <v>0</v>
      </c>
      <c r="S297" s="6">
        <v>51859</v>
      </c>
      <c r="T297" s="9">
        <f t="shared" si="63"/>
        <v>68257.164705882358</v>
      </c>
      <c r="U297" s="6">
        <v>68257</v>
      </c>
      <c r="V297" s="9">
        <f t="shared" si="58"/>
        <v>-0.16470588235824835</v>
      </c>
      <c r="W297" s="8">
        <f t="shared" si="59"/>
        <v>-2.4130196891119051E-6</v>
      </c>
      <c r="X297" s="22">
        <f t="shared" si="61"/>
        <v>63379.752305060501</v>
      </c>
      <c r="Y297" s="22">
        <f t="shared" si="62"/>
        <v>63379.599368470299</v>
      </c>
      <c r="Z297" s="22">
        <f t="shared" si="64"/>
        <v>-0.15293659020244377</v>
      </c>
      <c r="AA297" s="8">
        <f t="shared" si="65"/>
        <v>-2.4130196891008153E-6</v>
      </c>
      <c r="AB297" s="22">
        <f t="shared" si="66"/>
        <v>5387265.946319975</v>
      </c>
      <c r="AC297" s="6">
        <v>674</v>
      </c>
      <c r="AD297" s="6">
        <v>1897</v>
      </c>
      <c r="AE297" s="6">
        <f t="shared" si="60"/>
        <v>119</v>
      </c>
      <c r="AF297" s="6" t="s">
        <v>27</v>
      </c>
    </row>
    <row r="298" spans="1:32" x14ac:dyDescent="0.2">
      <c r="A298">
        <v>21</v>
      </c>
      <c r="B298" s="6" t="s">
        <v>2382</v>
      </c>
      <c r="C298" s="6" t="s">
        <v>22</v>
      </c>
      <c r="D298" s="6" t="s">
        <v>23</v>
      </c>
      <c r="E298" s="6" t="s">
        <v>2767</v>
      </c>
      <c r="F298" s="6" t="s">
        <v>2772</v>
      </c>
      <c r="G298" s="6">
        <v>123</v>
      </c>
      <c r="H298" s="6">
        <v>135</v>
      </c>
      <c r="I298" s="7">
        <v>42503</v>
      </c>
      <c r="J298" s="7">
        <v>42514</v>
      </c>
      <c r="K298" s="7" t="s">
        <v>2537</v>
      </c>
      <c r="L298" s="17">
        <f t="shared" si="54"/>
        <v>256.52</v>
      </c>
      <c r="M298" s="20">
        <f t="shared" si="55"/>
        <v>0.92854358334632781</v>
      </c>
      <c r="N298" s="6" t="s">
        <v>24</v>
      </c>
      <c r="O298" s="6">
        <v>8200000</v>
      </c>
      <c r="P298" s="6">
        <v>8100000</v>
      </c>
      <c r="Q298" s="6">
        <f t="shared" si="56"/>
        <v>-100000</v>
      </c>
      <c r="R298" s="8">
        <f t="shared" si="57"/>
        <v>-1.2195121951219513E-2</v>
      </c>
      <c r="S298" s="6">
        <v>35561</v>
      </c>
      <c r="T298" s="9">
        <f t="shared" si="63"/>
        <v>66955.780487804877</v>
      </c>
      <c r="U298" s="6">
        <v>66143</v>
      </c>
      <c r="V298" s="9">
        <f t="shared" si="58"/>
        <v>-812.78048780487734</v>
      </c>
      <c r="W298" s="8">
        <f t="shared" si="59"/>
        <v>-1.2139063750484019E-2</v>
      </c>
      <c r="X298" s="22">
        <f t="shared" si="61"/>
        <v>62171.360339896477</v>
      </c>
      <c r="Y298" s="22">
        <f t="shared" si="62"/>
        <v>61416.658233276161</v>
      </c>
      <c r="Z298" s="22">
        <f t="shared" si="64"/>
        <v>-754.70210662031604</v>
      </c>
      <c r="AA298" s="8">
        <f t="shared" si="65"/>
        <v>-1.2139063750484002E-2</v>
      </c>
      <c r="AB298" s="22">
        <f t="shared" si="66"/>
        <v>7554248.9626929676</v>
      </c>
      <c r="AC298" s="6">
        <v>460</v>
      </c>
      <c r="AD298" s="6">
        <v>1897</v>
      </c>
      <c r="AE298" s="6">
        <f t="shared" si="60"/>
        <v>119</v>
      </c>
      <c r="AF298" s="6" t="s">
        <v>422</v>
      </c>
    </row>
    <row r="299" spans="1:32" x14ac:dyDescent="0.2">
      <c r="A299">
        <v>21</v>
      </c>
      <c r="B299" s="6" t="s">
        <v>662</v>
      </c>
      <c r="C299" s="6" t="s">
        <v>22</v>
      </c>
      <c r="D299" s="6" t="s">
        <v>23</v>
      </c>
      <c r="E299" s="6" t="s">
        <v>2767</v>
      </c>
      <c r="F299" s="6" t="s">
        <v>2772</v>
      </c>
      <c r="G299" s="6">
        <v>48</v>
      </c>
      <c r="H299" s="6">
        <v>55</v>
      </c>
      <c r="I299" s="7">
        <v>42503</v>
      </c>
      <c r="J299" s="7">
        <v>42514</v>
      </c>
      <c r="K299" s="7" t="s">
        <v>2537</v>
      </c>
      <c r="L299" s="17">
        <f t="shared" si="54"/>
        <v>256.52</v>
      </c>
      <c r="M299" s="20">
        <f t="shared" si="55"/>
        <v>0.92854358334632781</v>
      </c>
      <c r="N299" s="6" t="s">
        <v>24</v>
      </c>
      <c r="O299" s="6">
        <v>3400000</v>
      </c>
      <c r="P299" s="6">
        <v>3450000</v>
      </c>
      <c r="Q299" s="6">
        <f t="shared" si="56"/>
        <v>50000</v>
      </c>
      <c r="R299" s="8">
        <f t="shared" si="57"/>
        <v>1.4705882352941176E-2</v>
      </c>
      <c r="S299" s="6">
        <v>15236</v>
      </c>
      <c r="T299" s="9">
        <f t="shared" si="63"/>
        <v>71150.75</v>
      </c>
      <c r="U299" s="6">
        <v>72192</v>
      </c>
      <c r="V299" s="9">
        <f t="shared" si="58"/>
        <v>1041.25</v>
      </c>
      <c r="W299" s="8">
        <f t="shared" si="59"/>
        <v>1.4634420578841404E-2</v>
      </c>
      <c r="X299" s="22">
        <f t="shared" si="61"/>
        <v>66066.572362778737</v>
      </c>
      <c r="Y299" s="22">
        <f t="shared" si="62"/>
        <v>67033.418368938103</v>
      </c>
      <c r="Z299" s="22">
        <f t="shared" si="64"/>
        <v>966.84600615936506</v>
      </c>
      <c r="AA299" s="8">
        <f t="shared" si="65"/>
        <v>1.4634420578841421E-2</v>
      </c>
      <c r="AB299" s="22">
        <f t="shared" si="66"/>
        <v>3217604.0817090292</v>
      </c>
      <c r="AC299" s="6">
        <v>453</v>
      </c>
      <c r="AD299" s="6">
        <v>1897</v>
      </c>
      <c r="AE299" s="6">
        <f t="shared" si="60"/>
        <v>119</v>
      </c>
      <c r="AF299" s="6" t="s">
        <v>108</v>
      </c>
    </row>
    <row r="300" spans="1:32" x14ac:dyDescent="0.2">
      <c r="A300">
        <v>21</v>
      </c>
      <c r="B300" s="6" t="s">
        <v>2477</v>
      </c>
      <c r="C300" s="6" t="s">
        <v>22</v>
      </c>
      <c r="D300" s="6" t="s">
        <v>23</v>
      </c>
      <c r="E300" s="6" t="s">
        <v>2767</v>
      </c>
      <c r="F300" s="6" t="s">
        <v>2772</v>
      </c>
      <c r="G300" s="6">
        <v>148</v>
      </c>
      <c r="H300" s="6">
        <v>160</v>
      </c>
      <c r="I300" s="7">
        <v>42504</v>
      </c>
      <c r="J300" s="7">
        <v>42514</v>
      </c>
      <c r="K300" s="7" t="s">
        <v>2537</v>
      </c>
      <c r="L300" s="17">
        <f t="shared" si="54"/>
        <v>256.52</v>
      </c>
      <c r="M300" s="20">
        <f t="shared" si="55"/>
        <v>0.92854358334632781</v>
      </c>
      <c r="N300" s="6" t="s">
        <v>36</v>
      </c>
      <c r="O300" s="6">
        <v>9500000</v>
      </c>
      <c r="P300" s="6">
        <v>10950000</v>
      </c>
      <c r="Q300" s="6">
        <f t="shared" si="56"/>
        <v>1450000</v>
      </c>
      <c r="R300" s="8">
        <f t="shared" si="57"/>
        <v>0.15263157894736842</v>
      </c>
      <c r="S300" s="6"/>
      <c r="T300" s="9">
        <f t="shared" si="63"/>
        <v>64189.189189189186</v>
      </c>
      <c r="U300" s="6">
        <v>73986</v>
      </c>
      <c r="V300" s="9">
        <f t="shared" si="58"/>
        <v>9796.8108108108136</v>
      </c>
      <c r="W300" s="8">
        <f t="shared" si="59"/>
        <v>0.15262400000000004</v>
      </c>
      <c r="X300" s="22">
        <f t="shared" si="61"/>
        <v>59602.459741825092</v>
      </c>
      <c r="Y300" s="22">
        <f t="shared" si="62"/>
        <v>68699.22555746141</v>
      </c>
      <c r="Z300" s="22">
        <f t="shared" si="64"/>
        <v>9096.7658156363177</v>
      </c>
      <c r="AA300" s="8">
        <f t="shared" si="65"/>
        <v>0.15262400000000009</v>
      </c>
      <c r="AB300" s="22">
        <f t="shared" si="66"/>
        <v>10167485.382504288</v>
      </c>
      <c r="AC300" s="6">
        <v>408</v>
      </c>
      <c r="AD300" s="6">
        <v>1892</v>
      </c>
      <c r="AE300" s="6">
        <f t="shared" si="60"/>
        <v>124</v>
      </c>
      <c r="AF300" s="6" t="s">
        <v>67</v>
      </c>
    </row>
    <row r="301" spans="1:32" x14ac:dyDescent="0.2">
      <c r="A301">
        <v>21</v>
      </c>
      <c r="B301" s="6" t="s">
        <v>1951</v>
      </c>
      <c r="C301" s="6" t="s">
        <v>22</v>
      </c>
      <c r="D301" s="6" t="s">
        <v>23</v>
      </c>
      <c r="E301" s="6" t="s">
        <v>2767</v>
      </c>
      <c r="F301" s="6" t="s">
        <v>2772</v>
      </c>
      <c r="G301" s="6">
        <v>84</v>
      </c>
      <c r="H301" s="6">
        <v>101</v>
      </c>
      <c r="I301" s="7">
        <v>42493</v>
      </c>
      <c r="J301" s="7">
        <v>42515</v>
      </c>
      <c r="K301" s="7" t="s">
        <v>2537</v>
      </c>
      <c r="L301" s="17">
        <f t="shared" si="54"/>
        <v>256.52</v>
      </c>
      <c r="M301" s="20">
        <f t="shared" si="55"/>
        <v>0.92854358334632781</v>
      </c>
      <c r="N301" s="6" t="s">
        <v>39</v>
      </c>
      <c r="O301" s="6">
        <v>6290000</v>
      </c>
      <c r="P301" s="6">
        <v>6100000</v>
      </c>
      <c r="Q301" s="6">
        <f t="shared" si="56"/>
        <v>-190000</v>
      </c>
      <c r="R301" s="8">
        <f t="shared" si="57"/>
        <v>-3.0206677265500796E-2</v>
      </c>
      <c r="S301" s="6"/>
      <c r="T301" s="9">
        <f t="shared" si="63"/>
        <v>74880.952380952382</v>
      </c>
      <c r="U301" s="6">
        <v>72619</v>
      </c>
      <c r="V301" s="9">
        <f t="shared" si="58"/>
        <v>-2261.9523809523816</v>
      </c>
      <c r="W301" s="8">
        <f t="shared" si="59"/>
        <v>-3.0207313195548497E-2</v>
      </c>
      <c r="X301" s="22">
        <f t="shared" si="61"/>
        <v>69530.227848195267</v>
      </c>
      <c r="Y301" s="22">
        <f t="shared" si="62"/>
        <v>67429.906479026977</v>
      </c>
      <c r="Z301" s="22">
        <f t="shared" si="64"/>
        <v>-2100.3213691682904</v>
      </c>
      <c r="AA301" s="8">
        <f t="shared" si="65"/>
        <v>-3.0207313195548612E-2</v>
      </c>
      <c r="AB301" s="22">
        <f t="shared" si="66"/>
        <v>5664112.1442382662</v>
      </c>
      <c r="AC301" s="6">
        <v>487</v>
      </c>
      <c r="AD301" s="6">
        <v>1901</v>
      </c>
      <c r="AE301" s="6">
        <f t="shared" si="60"/>
        <v>115</v>
      </c>
      <c r="AF301" s="6" t="s">
        <v>102</v>
      </c>
    </row>
    <row r="302" spans="1:32" x14ac:dyDescent="0.2">
      <c r="A302">
        <v>21</v>
      </c>
      <c r="B302" s="6" t="s">
        <v>1658</v>
      </c>
      <c r="C302" s="6" t="s">
        <v>22</v>
      </c>
      <c r="D302" s="6" t="s">
        <v>23</v>
      </c>
      <c r="E302" s="6" t="s">
        <v>2767</v>
      </c>
      <c r="F302" s="6" t="s">
        <v>2772</v>
      </c>
      <c r="G302" s="6">
        <v>74</v>
      </c>
      <c r="H302" s="6">
        <v>83</v>
      </c>
      <c r="I302" s="7">
        <v>42505</v>
      </c>
      <c r="J302" s="7">
        <v>42515</v>
      </c>
      <c r="K302" s="7" t="s">
        <v>2537</v>
      </c>
      <c r="L302" s="17">
        <f t="shared" si="54"/>
        <v>256.52</v>
      </c>
      <c r="M302" s="20">
        <f t="shared" si="55"/>
        <v>0.92854358334632781</v>
      </c>
      <c r="N302" s="6" t="s">
        <v>36</v>
      </c>
      <c r="O302" s="6">
        <v>6500000</v>
      </c>
      <c r="P302" s="6">
        <v>6800000</v>
      </c>
      <c r="Q302" s="6">
        <f t="shared" si="56"/>
        <v>300000</v>
      </c>
      <c r="R302" s="8">
        <f t="shared" si="57"/>
        <v>4.6153846153846156E-2</v>
      </c>
      <c r="S302" s="6">
        <v>53228</v>
      </c>
      <c r="T302" s="9">
        <f t="shared" si="63"/>
        <v>88557.135135135133</v>
      </c>
      <c r="U302" s="6">
        <v>92611</v>
      </c>
      <c r="V302" s="9">
        <f t="shared" si="58"/>
        <v>4053.8648648648668</v>
      </c>
      <c r="W302" s="8">
        <f t="shared" si="59"/>
        <v>4.577682937324936E-2</v>
      </c>
      <c r="X302" s="22">
        <f t="shared" si="61"/>
        <v>82229.159589263363</v>
      </c>
      <c r="Y302" s="22">
        <f t="shared" si="62"/>
        <v>85993.349797286763</v>
      </c>
      <c r="Z302" s="22">
        <f t="shared" si="64"/>
        <v>3764.1902080233995</v>
      </c>
      <c r="AA302" s="8">
        <f t="shared" si="65"/>
        <v>4.5776829373249346E-2</v>
      </c>
      <c r="AB302" s="22">
        <f t="shared" si="66"/>
        <v>6363507.8849992203</v>
      </c>
      <c r="AC302" s="6">
        <v>713</v>
      </c>
      <c r="AD302" s="6">
        <v>1900</v>
      </c>
      <c r="AE302" s="6">
        <f t="shared" si="60"/>
        <v>116</v>
      </c>
      <c r="AF302" s="6" t="s">
        <v>108</v>
      </c>
    </row>
    <row r="303" spans="1:32" x14ac:dyDescent="0.2">
      <c r="A303">
        <v>21</v>
      </c>
      <c r="B303" s="6" t="s">
        <v>897</v>
      </c>
      <c r="C303" s="6" t="s">
        <v>22</v>
      </c>
      <c r="D303" s="6" t="s">
        <v>23</v>
      </c>
      <c r="E303" s="6" t="s">
        <v>2767</v>
      </c>
      <c r="F303" s="6" t="s">
        <v>2772</v>
      </c>
      <c r="G303" s="6">
        <v>130</v>
      </c>
      <c r="H303" s="6">
        <v>142</v>
      </c>
      <c r="I303" s="7">
        <v>42503</v>
      </c>
      <c r="J303" s="7">
        <v>42515</v>
      </c>
      <c r="K303" s="7" t="s">
        <v>2537</v>
      </c>
      <c r="L303" s="17">
        <f t="shared" si="54"/>
        <v>256.52</v>
      </c>
      <c r="M303" s="20">
        <f t="shared" si="55"/>
        <v>0.92854358334632781</v>
      </c>
      <c r="N303" s="6" t="s">
        <v>32</v>
      </c>
      <c r="O303" s="6">
        <v>7500000</v>
      </c>
      <c r="P303" s="6">
        <v>7400000</v>
      </c>
      <c r="Q303" s="6">
        <f t="shared" si="56"/>
        <v>-100000</v>
      </c>
      <c r="R303" s="8">
        <f t="shared" si="57"/>
        <v>-1.3333333333333334E-2</v>
      </c>
      <c r="S303" s="6"/>
      <c r="T303" s="9">
        <f t="shared" si="63"/>
        <v>57692.307692307695</v>
      </c>
      <c r="U303" s="6">
        <v>56923</v>
      </c>
      <c r="V303" s="9">
        <f t="shared" si="58"/>
        <v>-769.30769230769511</v>
      </c>
      <c r="W303" s="8">
        <f t="shared" si="59"/>
        <v>-1.3334666666666715E-2</v>
      </c>
      <c r="X303" s="22">
        <f t="shared" si="61"/>
        <v>53569.822116134303</v>
      </c>
      <c r="Y303" s="22">
        <f t="shared" si="62"/>
        <v>52855.48639482302</v>
      </c>
      <c r="Z303" s="22">
        <f t="shared" si="64"/>
        <v>-714.33572131128312</v>
      </c>
      <c r="AA303" s="8">
        <f t="shared" si="65"/>
        <v>-1.3334666666666746E-2</v>
      </c>
      <c r="AB303" s="22">
        <f t="shared" si="66"/>
        <v>6871213.2313269926</v>
      </c>
      <c r="AC303" s="6">
        <v>608</v>
      </c>
      <c r="AD303" s="6">
        <v>1892</v>
      </c>
      <c r="AE303" s="6">
        <f t="shared" si="60"/>
        <v>124</v>
      </c>
      <c r="AF303" s="6" t="s">
        <v>37</v>
      </c>
    </row>
    <row r="304" spans="1:32" x14ac:dyDescent="0.2">
      <c r="A304">
        <v>21</v>
      </c>
      <c r="B304" s="6" t="s">
        <v>612</v>
      </c>
      <c r="C304" s="6" t="s">
        <v>22</v>
      </c>
      <c r="D304" s="6" t="s">
        <v>23</v>
      </c>
      <c r="E304" s="6" t="s">
        <v>2767</v>
      </c>
      <c r="F304" s="6" t="s">
        <v>2772</v>
      </c>
      <c r="G304" s="6">
        <v>47</v>
      </c>
      <c r="H304" s="6">
        <v>56</v>
      </c>
      <c r="I304" s="7">
        <v>42504</v>
      </c>
      <c r="J304" s="7">
        <v>42515</v>
      </c>
      <c r="K304" s="7" t="s">
        <v>2537</v>
      </c>
      <c r="L304" s="17">
        <f t="shared" si="54"/>
        <v>256.52</v>
      </c>
      <c r="M304" s="20">
        <f t="shared" si="55"/>
        <v>0.92854358334632781</v>
      </c>
      <c r="N304" s="6" t="s">
        <v>24</v>
      </c>
      <c r="O304" s="6">
        <v>3500000</v>
      </c>
      <c r="P304" s="6">
        <v>4000000</v>
      </c>
      <c r="Q304" s="6">
        <f t="shared" si="56"/>
        <v>500000</v>
      </c>
      <c r="R304" s="8">
        <f t="shared" si="57"/>
        <v>0.14285714285714285</v>
      </c>
      <c r="S304" s="6"/>
      <c r="T304" s="9">
        <f t="shared" si="63"/>
        <v>74468.085106382976</v>
      </c>
      <c r="U304" s="6">
        <v>85106</v>
      </c>
      <c r="V304" s="9">
        <f t="shared" si="58"/>
        <v>10637.914893617024</v>
      </c>
      <c r="W304" s="8">
        <f t="shared" si="59"/>
        <v>0.14285200000000003</v>
      </c>
      <c r="X304" s="22">
        <f t="shared" si="61"/>
        <v>69146.862589620156</v>
      </c>
      <c r="Y304" s="22">
        <f t="shared" si="62"/>
        <v>79024.630204272573</v>
      </c>
      <c r="Z304" s="22">
        <f t="shared" si="64"/>
        <v>9877.7676146524173</v>
      </c>
      <c r="AA304" s="8">
        <f t="shared" si="65"/>
        <v>0.14285199999999998</v>
      </c>
      <c r="AB304" s="22">
        <f t="shared" si="66"/>
        <v>3714157.619600811</v>
      </c>
      <c r="AC304" s="6">
        <v>517</v>
      </c>
      <c r="AD304" s="6">
        <v>1885</v>
      </c>
      <c r="AE304" s="6">
        <f t="shared" si="60"/>
        <v>131</v>
      </c>
      <c r="AF304" s="6" t="s">
        <v>67</v>
      </c>
    </row>
    <row r="305" spans="1:32" x14ac:dyDescent="0.2">
      <c r="A305">
        <v>21</v>
      </c>
      <c r="B305" s="6" t="s">
        <v>2348</v>
      </c>
      <c r="C305" s="6" t="s">
        <v>22</v>
      </c>
      <c r="D305" s="6" t="s">
        <v>23</v>
      </c>
      <c r="E305" s="6" t="s">
        <v>2767</v>
      </c>
      <c r="F305" s="6" t="s">
        <v>2772</v>
      </c>
      <c r="G305" s="6">
        <v>117</v>
      </c>
      <c r="H305" s="6">
        <v>130</v>
      </c>
      <c r="I305" s="7">
        <v>42504</v>
      </c>
      <c r="J305" s="7">
        <v>42515</v>
      </c>
      <c r="K305" s="7" t="s">
        <v>2537</v>
      </c>
      <c r="L305" s="17">
        <f t="shared" si="54"/>
        <v>256.52</v>
      </c>
      <c r="M305" s="20">
        <f t="shared" si="55"/>
        <v>0.92854358334632781</v>
      </c>
      <c r="N305" s="6" t="s">
        <v>24</v>
      </c>
      <c r="O305" s="6">
        <v>7400000</v>
      </c>
      <c r="P305" s="6">
        <v>7600000</v>
      </c>
      <c r="Q305" s="6">
        <f t="shared" si="56"/>
        <v>200000</v>
      </c>
      <c r="R305" s="8">
        <f t="shared" si="57"/>
        <v>2.7027027027027029E-2</v>
      </c>
      <c r="S305" s="6">
        <v>148648</v>
      </c>
      <c r="T305" s="9">
        <f t="shared" si="63"/>
        <v>64518.358974358976</v>
      </c>
      <c r="U305" s="6">
        <v>66228</v>
      </c>
      <c r="V305" s="9">
        <f t="shared" si="58"/>
        <v>1709.6410256410236</v>
      </c>
      <c r="W305" s="8">
        <f t="shared" si="59"/>
        <v>2.6498519999872794E-2</v>
      </c>
      <c r="X305" s="22">
        <f t="shared" si="61"/>
        <v>59908.108233675994</v>
      </c>
      <c r="Y305" s="22">
        <f t="shared" si="62"/>
        <v>61495.584437860598</v>
      </c>
      <c r="Z305" s="22">
        <f t="shared" si="64"/>
        <v>1587.4762041846043</v>
      </c>
      <c r="AA305" s="8">
        <f t="shared" si="65"/>
        <v>2.6498519999872742E-2</v>
      </c>
      <c r="AB305" s="22">
        <f t="shared" si="66"/>
        <v>7194983.3792296899</v>
      </c>
      <c r="AC305" s="6">
        <v>841</v>
      </c>
      <c r="AD305" s="6">
        <v>1880</v>
      </c>
      <c r="AE305" s="6">
        <f t="shared" si="60"/>
        <v>136</v>
      </c>
      <c r="AF305" s="6" t="s">
        <v>67</v>
      </c>
    </row>
    <row r="306" spans="1:32" x14ac:dyDescent="0.2">
      <c r="A306">
        <v>21</v>
      </c>
      <c r="B306" s="6" t="s">
        <v>1899</v>
      </c>
      <c r="C306" s="6" t="s">
        <v>22</v>
      </c>
      <c r="D306" s="6" t="s">
        <v>23</v>
      </c>
      <c r="E306" s="6" t="s">
        <v>2767</v>
      </c>
      <c r="F306" s="6" t="s">
        <v>2772</v>
      </c>
      <c r="G306" s="6">
        <v>82</v>
      </c>
      <c r="H306" s="6">
        <v>99</v>
      </c>
      <c r="I306" s="7">
        <v>42504</v>
      </c>
      <c r="J306" s="7">
        <v>42516</v>
      </c>
      <c r="K306" s="7" t="s">
        <v>2537</v>
      </c>
      <c r="L306" s="17">
        <f t="shared" si="54"/>
        <v>256.52</v>
      </c>
      <c r="M306" s="20">
        <f t="shared" si="55"/>
        <v>0.92854358334632781</v>
      </c>
      <c r="N306" s="6" t="s">
        <v>32</v>
      </c>
      <c r="O306" s="6">
        <v>4500000</v>
      </c>
      <c r="P306" s="6">
        <v>4500000</v>
      </c>
      <c r="Q306" s="6">
        <f t="shared" si="56"/>
        <v>0</v>
      </c>
      <c r="R306" s="8">
        <f t="shared" si="57"/>
        <v>0</v>
      </c>
      <c r="S306" s="6">
        <v>85375</v>
      </c>
      <c r="T306" s="9">
        <f t="shared" si="63"/>
        <v>55919.207317073167</v>
      </c>
      <c r="U306" s="6">
        <v>55919</v>
      </c>
      <c r="V306" s="9">
        <f t="shared" si="58"/>
        <v>-0.20731707316735992</v>
      </c>
      <c r="W306" s="8">
        <f t="shared" si="59"/>
        <v>-3.7074394132919367E-6</v>
      </c>
      <c r="X306" s="22">
        <f t="shared" si="61"/>
        <v>51923.421140081315</v>
      </c>
      <c r="Y306" s="22">
        <f t="shared" si="62"/>
        <v>51923.228637143307</v>
      </c>
      <c r="Z306" s="22">
        <f t="shared" si="64"/>
        <v>-0.19250293800723739</v>
      </c>
      <c r="AA306" s="8">
        <f t="shared" si="65"/>
        <v>-3.707439413283158E-6</v>
      </c>
      <c r="AB306" s="22">
        <f t="shared" si="66"/>
        <v>4257704.7482457515</v>
      </c>
      <c r="AC306" s="6">
        <v>498</v>
      </c>
      <c r="AD306" s="6">
        <v>1898</v>
      </c>
      <c r="AE306" s="6">
        <f t="shared" si="60"/>
        <v>118</v>
      </c>
      <c r="AF306" s="6" t="s">
        <v>37</v>
      </c>
    </row>
    <row r="307" spans="1:32" x14ac:dyDescent="0.2">
      <c r="A307">
        <v>21</v>
      </c>
      <c r="B307" s="6" t="s">
        <v>1874</v>
      </c>
      <c r="C307" s="6" t="s">
        <v>22</v>
      </c>
      <c r="D307" s="6" t="s">
        <v>23</v>
      </c>
      <c r="E307" s="6" t="s">
        <v>2767</v>
      </c>
      <c r="F307" s="6" t="s">
        <v>2772</v>
      </c>
      <c r="G307" s="6">
        <v>81</v>
      </c>
      <c r="H307" s="6">
        <v>90</v>
      </c>
      <c r="I307" s="7">
        <v>42504</v>
      </c>
      <c r="J307" s="7">
        <v>42519</v>
      </c>
      <c r="K307" s="7" t="s">
        <v>2537</v>
      </c>
      <c r="L307" s="17">
        <f t="shared" ref="L307:L319" si="67">IF(K307="Januar",238.19,IF(K307="Februar",240.59,IF(K307="Mars",245.99,IF(K307="April",250.79,IF(K307="Mai",256.52,IF(K307="Juni",259.83,IF(K307="Juli",265.66,IF(K307="August",272.21,IF(K307="September",275.91,IF(K307="Oktober",281.13,IF(K307="November",284.38,IF(K307="Desember",287.34,0))))))))))))</f>
        <v>256.52</v>
      </c>
      <c r="M307" s="20">
        <f t="shared" ref="M307:M319" si="68">$L$2/L307</f>
        <v>0.92854358334632781</v>
      </c>
      <c r="N307" s="6" t="s">
        <v>180</v>
      </c>
      <c r="O307" s="6">
        <v>5500000</v>
      </c>
      <c r="P307" s="6">
        <v>5570000</v>
      </c>
      <c r="Q307" s="6">
        <f t="shared" si="56"/>
        <v>70000</v>
      </c>
      <c r="R307" s="8">
        <f t="shared" si="57"/>
        <v>1.2727272727272728E-2</v>
      </c>
      <c r="S307" s="6">
        <v>5657</v>
      </c>
      <c r="T307" s="9">
        <f t="shared" si="63"/>
        <v>67971.074074074073</v>
      </c>
      <c r="U307" s="6">
        <v>68835</v>
      </c>
      <c r="V307" s="9">
        <f t="shared" si="58"/>
        <v>863.925925925927</v>
      </c>
      <c r="W307" s="8">
        <f t="shared" si="59"/>
        <v>1.2710199709135547E-2</v>
      </c>
      <c r="X307" s="22">
        <f t="shared" si="61"/>
        <v>63114.104684639417</v>
      </c>
      <c r="Y307" s="22">
        <f t="shared" si="62"/>
        <v>63916.297559644474</v>
      </c>
      <c r="Z307" s="22">
        <f t="shared" si="64"/>
        <v>802.19287500505743</v>
      </c>
      <c r="AA307" s="8">
        <f t="shared" si="65"/>
        <v>1.2710199709135596E-2</v>
      </c>
      <c r="AB307" s="22">
        <f t="shared" si="66"/>
        <v>5177220.1023312025</v>
      </c>
      <c r="AC307" s="6">
        <v>760</v>
      </c>
      <c r="AD307" s="6">
        <v>1936</v>
      </c>
      <c r="AE307" s="6">
        <f t="shared" si="60"/>
        <v>80</v>
      </c>
      <c r="AF307" s="6" t="s">
        <v>61</v>
      </c>
    </row>
    <row r="308" spans="1:32" x14ac:dyDescent="0.2">
      <c r="A308">
        <v>22</v>
      </c>
      <c r="B308" s="6" t="s">
        <v>2142</v>
      </c>
      <c r="C308" s="6" t="s">
        <v>22</v>
      </c>
      <c r="D308" s="6" t="s">
        <v>23</v>
      </c>
      <c r="E308" s="6" t="s">
        <v>2767</v>
      </c>
      <c r="F308" s="6" t="s">
        <v>2772</v>
      </c>
      <c r="G308" s="6">
        <v>97</v>
      </c>
      <c r="H308" s="6">
        <v>107</v>
      </c>
      <c r="I308" s="7">
        <v>42504</v>
      </c>
      <c r="J308" s="7">
        <v>42520</v>
      </c>
      <c r="K308" s="7" t="s">
        <v>2537</v>
      </c>
      <c r="L308" s="17">
        <f t="shared" si="67"/>
        <v>256.52</v>
      </c>
      <c r="M308" s="20">
        <f t="shared" si="68"/>
        <v>0.92854358334632781</v>
      </c>
      <c r="N308" s="6" t="s">
        <v>31</v>
      </c>
      <c r="O308" s="6">
        <v>6990000</v>
      </c>
      <c r="P308" s="6">
        <v>6925000</v>
      </c>
      <c r="Q308" s="6">
        <f t="shared" si="56"/>
        <v>-65000</v>
      </c>
      <c r="R308" s="8">
        <f t="shared" si="57"/>
        <v>-9.2989985693848354E-3</v>
      </c>
      <c r="S308" s="6"/>
      <c r="T308" s="9">
        <f t="shared" si="63"/>
        <v>72061.85567010309</v>
      </c>
      <c r="U308" s="6">
        <v>71392</v>
      </c>
      <c r="V308" s="9">
        <f t="shared" si="58"/>
        <v>-669.85567010309023</v>
      </c>
      <c r="W308" s="8">
        <f t="shared" si="59"/>
        <v>-9.2955650929899512E-3</v>
      </c>
      <c r="X308" s="22">
        <f t="shared" si="61"/>
        <v>66912.573686503412</v>
      </c>
      <c r="Y308" s="22">
        <f t="shared" si="62"/>
        <v>66290.583502261041</v>
      </c>
      <c r="Z308" s="22">
        <f t="shared" si="64"/>
        <v>-621.99018424237147</v>
      </c>
      <c r="AA308" s="8">
        <f t="shared" si="65"/>
        <v>-9.2955650929898385E-3</v>
      </c>
      <c r="AB308" s="22">
        <f t="shared" si="66"/>
        <v>6430186.5997193214</v>
      </c>
      <c r="AC308" s="6">
        <v>16</v>
      </c>
      <c r="AD308" s="6">
        <v>1969</v>
      </c>
      <c r="AE308" s="6">
        <f t="shared" si="60"/>
        <v>47</v>
      </c>
      <c r="AF308" s="6" t="s">
        <v>27</v>
      </c>
    </row>
    <row r="309" spans="1:32" x14ac:dyDescent="0.2">
      <c r="A309">
        <v>22</v>
      </c>
      <c r="B309" s="6" t="s">
        <v>282</v>
      </c>
      <c r="C309" s="6" t="s">
        <v>22</v>
      </c>
      <c r="D309" s="6" t="s">
        <v>23</v>
      </c>
      <c r="E309" s="6" t="s">
        <v>2767</v>
      </c>
      <c r="F309" s="6" t="s">
        <v>2772</v>
      </c>
      <c r="G309" s="6">
        <v>50</v>
      </c>
      <c r="H309" s="6">
        <v>56</v>
      </c>
      <c r="I309" s="7">
        <v>42501</v>
      </c>
      <c r="J309" s="7">
        <v>42520</v>
      </c>
      <c r="K309" s="7" t="s">
        <v>2537</v>
      </c>
      <c r="L309" s="17">
        <f t="shared" si="67"/>
        <v>256.52</v>
      </c>
      <c r="M309" s="20">
        <f t="shared" si="68"/>
        <v>0.92854358334632781</v>
      </c>
      <c r="N309" s="6" t="s">
        <v>107</v>
      </c>
      <c r="O309" s="6">
        <v>3690000</v>
      </c>
      <c r="P309" s="6">
        <v>3520000</v>
      </c>
      <c r="Q309" s="6">
        <f t="shared" si="56"/>
        <v>-170000</v>
      </c>
      <c r="R309" s="8">
        <f t="shared" si="57"/>
        <v>-4.6070460704607047E-2</v>
      </c>
      <c r="S309" s="6">
        <v>77059</v>
      </c>
      <c r="T309" s="9">
        <f t="shared" si="63"/>
        <v>75341.179999999993</v>
      </c>
      <c r="U309" s="6">
        <v>71941</v>
      </c>
      <c r="V309" s="9">
        <f t="shared" si="58"/>
        <v>-3400.179999999993</v>
      </c>
      <c r="W309" s="8">
        <f t="shared" si="59"/>
        <v>-4.5130431989517467E-2</v>
      </c>
      <c r="X309" s="22">
        <f t="shared" si="61"/>
        <v>69957.569250740678</v>
      </c>
      <c r="Y309" s="22">
        <f t="shared" si="62"/>
        <v>66800.353929518169</v>
      </c>
      <c r="Z309" s="22">
        <f t="shared" si="64"/>
        <v>-3157.2153212225094</v>
      </c>
      <c r="AA309" s="8">
        <f t="shared" si="65"/>
        <v>-4.5130431989517453E-2</v>
      </c>
      <c r="AB309" s="22">
        <f t="shared" si="66"/>
        <v>3340017.6964759086</v>
      </c>
      <c r="AC309" s="6">
        <v>610</v>
      </c>
      <c r="AD309" s="6">
        <v>1969</v>
      </c>
      <c r="AE309" s="6">
        <f t="shared" si="60"/>
        <v>47</v>
      </c>
      <c r="AF309" s="6" t="s">
        <v>75</v>
      </c>
    </row>
    <row r="310" spans="1:32" x14ac:dyDescent="0.2">
      <c r="A310">
        <v>22</v>
      </c>
      <c r="B310" s="6" t="s">
        <v>1661</v>
      </c>
      <c r="C310" s="6" t="s">
        <v>22</v>
      </c>
      <c r="D310" s="6" t="s">
        <v>23</v>
      </c>
      <c r="E310" s="6" t="s">
        <v>2767</v>
      </c>
      <c r="F310" s="6" t="s">
        <v>2772</v>
      </c>
      <c r="G310" s="6">
        <v>74</v>
      </c>
      <c r="H310" s="6">
        <v>82</v>
      </c>
      <c r="I310" s="7">
        <v>42510</v>
      </c>
      <c r="J310" s="7">
        <v>42520</v>
      </c>
      <c r="K310" s="7" t="s">
        <v>2537</v>
      </c>
      <c r="L310" s="17">
        <f t="shared" si="67"/>
        <v>256.52</v>
      </c>
      <c r="M310" s="20">
        <f t="shared" si="68"/>
        <v>0.92854358334632781</v>
      </c>
      <c r="N310" s="6" t="s">
        <v>36</v>
      </c>
      <c r="O310" s="6">
        <v>4800000</v>
      </c>
      <c r="P310" s="6">
        <v>5200000</v>
      </c>
      <c r="Q310" s="6">
        <f t="shared" si="56"/>
        <v>400000</v>
      </c>
      <c r="R310" s="8">
        <f t="shared" si="57"/>
        <v>8.3333333333333329E-2</v>
      </c>
      <c r="S310" s="6"/>
      <c r="T310" s="9">
        <f t="shared" si="63"/>
        <v>64864.864864864867</v>
      </c>
      <c r="U310" s="6">
        <v>70270</v>
      </c>
      <c r="V310" s="9">
        <f t="shared" si="58"/>
        <v>5405.1351351351332</v>
      </c>
      <c r="W310" s="8">
        <f t="shared" si="59"/>
        <v>8.3329166666666635E-2</v>
      </c>
      <c r="X310" s="22">
        <f t="shared" si="61"/>
        <v>60229.854054896939</v>
      </c>
      <c r="Y310" s="22">
        <f t="shared" si="62"/>
        <v>65248.757601746453</v>
      </c>
      <c r="Z310" s="22">
        <f t="shared" si="64"/>
        <v>5018.9035468495131</v>
      </c>
      <c r="AA310" s="8">
        <f t="shared" si="65"/>
        <v>8.3329166666666621E-2</v>
      </c>
      <c r="AB310" s="22">
        <f t="shared" si="66"/>
        <v>4828408.0625292379</v>
      </c>
      <c r="AC310" s="6">
        <v>844</v>
      </c>
      <c r="AD310" s="6">
        <v>1936</v>
      </c>
      <c r="AE310" s="6">
        <f t="shared" si="60"/>
        <v>80</v>
      </c>
      <c r="AF310" s="6" t="s">
        <v>112</v>
      </c>
    </row>
    <row r="311" spans="1:32" x14ac:dyDescent="0.2">
      <c r="A311">
        <v>22</v>
      </c>
      <c r="B311" s="6" t="s">
        <v>2214</v>
      </c>
      <c r="C311" s="6" t="s">
        <v>22</v>
      </c>
      <c r="D311" s="6" t="s">
        <v>23</v>
      </c>
      <c r="E311" s="6" t="s">
        <v>2767</v>
      </c>
      <c r="F311" s="6" t="s">
        <v>2772</v>
      </c>
      <c r="G311" s="6">
        <v>103</v>
      </c>
      <c r="H311" s="6">
        <v>115</v>
      </c>
      <c r="I311" s="7">
        <v>42504</v>
      </c>
      <c r="J311" s="7">
        <v>42520</v>
      </c>
      <c r="K311" s="7" t="s">
        <v>2537</v>
      </c>
      <c r="L311" s="17">
        <f t="shared" si="67"/>
        <v>256.52</v>
      </c>
      <c r="M311" s="20">
        <f t="shared" si="68"/>
        <v>0.92854358334632781</v>
      </c>
      <c r="N311" s="6" t="s">
        <v>31</v>
      </c>
      <c r="O311" s="6">
        <v>6750000</v>
      </c>
      <c r="P311" s="6">
        <v>6825000</v>
      </c>
      <c r="Q311" s="6">
        <f t="shared" si="56"/>
        <v>75000</v>
      </c>
      <c r="R311" s="8">
        <f t="shared" si="57"/>
        <v>1.1111111111111112E-2</v>
      </c>
      <c r="S311" s="6">
        <v>7628</v>
      </c>
      <c r="T311" s="9">
        <f t="shared" si="63"/>
        <v>65608.038834951454</v>
      </c>
      <c r="U311" s="6">
        <v>66336</v>
      </c>
      <c r="V311" s="9">
        <f t="shared" si="58"/>
        <v>727.96116504854581</v>
      </c>
      <c r="W311" s="8">
        <f t="shared" si="59"/>
        <v>1.1095609287756032E-2</v>
      </c>
      <c r="X311" s="22">
        <f t="shared" si="61"/>
        <v>60919.923476130854</v>
      </c>
      <c r="Y311" s="22">
        <f t="shared" si="62"/>
        <v>61595.867144862001</v>
      </c>
      <c r="Z311" s="22">
        <f t="shared" si="64"/>
        <v>675.94366873114632</v>
      </c>
      <c r="AA311" s="8">
        <f t="shared" si="65"/>
        <v>1.1095609287756067E-2</v>
      </c>
      <c r="AB311" s="22">
        <f t="shared" si="66"/>
        <v>6344374.315920786</v>
      </c>
      <c r="AC311" s="10">
        <v>1130</v>
      </c>
      <c r="AD311" s="6">
        <v>1936</v>
      </c>
      <c r="AE311" s="6">
        <f t="shared" si="60"/>
        <v>80</v>
      </c>
      <c r="AF311" s="6" t="s">
        <v>103</v>
      </c>
    </row>
    <row r="312" spans="1:32" x14ac:dyDescent="0.2">
      <c r="A312">
        <v>22</v>
      </c>
      <c r="B312" s="6" t="s">
        <v>2361</v>
      </c>
      <c r="C312" s="6" t="s">
        <v>22</v>
      </c>
      <c r="D312" s="6" t="s">
        <v>23</v>
      </c>
      <c r="E312" s="6" t="s">
        <v>2767</v>
      </c>
      <c r="F312" s="6" t="s">
        <v>2772</v>
      </c>
      <c r="G312" s="6">
        <v>120</v>
      </c>
      <c r="H312" s="6">
        <v>132</v>
      </c>
      <c r="I312" s="7">
        <v>42510</v>
      </c>
      <c r="J312" s="7">
        <v>42520</v>
      </c>
      <c r="K312" s="7" t="s">
        <v>2537</v>
      </c>
      <c r="L312" s="17">
        <f t="shared" si="67"/>
        <v>256.52</v>
      </c>
      <c r="M312" s="20">
        <f t="shared" si="68"/>
        <v>0.92854358334632781</v>
      </c>
      <c r="N312" s="6" t="s">
        <v>36</v>
      </c>
      <c r="O312" s="6">
        <v>7400000</v>
      </c>
      <c r="P312" s="6">
        <v>7200000</v>
      </c>
      <c r="Q312" s="6">
        <f t="shared" si="56"/>
        <v>-200000</v>
      </c>
      <c r="R312" s="8">
        <f t="shared" si="57"/>
        <v>-2.7027027027027029E-2</v>
      </c>
      <c r="S312" s="6">
        <v>127482</v>
      </c>
      <c r="T312" s="9">
        <f t="shared" si="63"/>
        <v>62729.01666666667</v>
      </c>
      <c r="U312" s="6">
        <v>61062</v>
      </c>
      <c r="V312" s="9">
        <f t="shared" si="58"/>
        <v>-1667.0166666666701</v>
      </c>
      <c r="W312" s="8">
        <f t="shared" si="59"/>
        <v>-2.6574889186051907E-2</v>
      </c>
      <c r="X312" s="22">
        <f t="shared" si="61"/>
        <v>58246.625915458186</v>
      </c>
      <c r="Y312" s="22">
        <f t="shared" si="62"/>
        <v>56698.728286293466</v>
      </c>
      <c r="Z312" s="22">
        <f t="shared" si="64"/>
        <v>-1547.8976291647195</v>
      </c>
      <c r="AA312" s="8">
        <f t="shared" si="65"/>
        <v>-2.657488918605189E-2</v>
      </c>
      <c r="AB312" s="22">
        <f t="shared" si="66"/>
        <v>6803847.3943552161</v>
      </c>
      <c r="AC312" s="6">
        <v>664</v>
      </c>
      <c r="AD312" s="6">
        <v>1899</v>
      </c>
      <c r="AE312" s="6">
        <f t="shared" si="60"/>
        <v>117</v>
      </c>
      <c r="AF312" s="6" t="s">
        <v>67</v>
      </c>
    </row>
    <row r="313" spans="1:32" x14ac:dyDescent="0.2">
      <c r="A313">
        <v>22</v>
      </c>
      <c r="B313" s="6" t="s">
        <v>1547</v>
      </c>
      <c r="C313" s="6" t="s">
        <v>22</v>
      </c>
      <c r="D313" s="6" t="s">
        <v>23</v>
      </c>
      <c r="E313" s="6" t="s">
        <v>2767</v>
      </c>
      <c r="F313" s="6" t="s">
        <v>2772</v>
      </c>
      <c r="G313" s="6">
        <v>71</v>
      </c>
      <c r="H313" s="6">
        <v>80</v>
      </c>
      <c r="I313" s="7">
        <v>42502</v>
      </c>
      <c r="J313" s="7">
        <v>42520</v>
      </c>
      <c r="K313" s="7" t="s">
        <v>2537</v>
      </c>
      <c r="L313" s="17">
        <f t="shared" si="67"/>
        <v>256.52</v>
      </c>
      <c r="M313" s="20">
        <f t="shared" si="68"/>
        <v>0.92854358334632781</v>
      </c>
      <c r="N313" s="6" t="s">
        <v>264</v>
      </c>
      <c r="O313" s="6">
        <v>4900000</v>
      </c>
      <c r="P313" s="6">
        <v>5100000</v>
      </c>
      <c r="Q313" s="6">
        <f t="shared" si="56"/>
        <v>200000</v>
      </c>
      <c r="R313" s="8">
        <f t="shared" si="57"/>
        <v>4.0816326530612242E-2</v>
      </c>
      <c r="S313" s="6">
        <v>46891</v>
      </c>
      <c r="T313" s="9">
        <f t="shared" si="63"/>
        <v>69674.521126760563</v>
      </c>
      <c r="U313" s="6">
        <v>72491</v>
      </c>
      <c r="V313" s="9">
        <f t="shared" si="58"/>
        <v>2816.4788732394372</v>
      </c>
      <c r="W313" s="8">
        <f t="shared" si="59"/>
        <v>4.042336894020912E-2</v>
      </c>
      <c r="X313" s="22">
        <f t="shared" si="61"/>
        <v>64695.829514981677</v>
      </c>
      <c r="Y313" s="22">
        <f t="shared" si="62"/>
        <v>67311.052900358656</v>
      </c>
      <c r="Z313" s="22">
        <f t="shared" si="64"/>
        <v>2615.2233853769794</v>
      </c>
      <c r="AA313" s="8">
        <f t="shared" si="65"/>
        <v>4.0423368940209189E-2</v>
      </c>
      <c r="AB313" s="22">
        <f t="shared" si="66"/>
        <v>4779084.7559254644</v>
      </c>
      <c r="AC313" s="6"/>
      <c r="AD313" s="6">
        <v>1895</v>
      </c>
      <c r="AE313" s="6">
        <f t="shared" si="60"/>
        <v>121</v>
      </c>
      <c r="AF313" s="6" t="s">
        <v>46</v>
      </c>
    </row>
    <row r="314" spans="1:32" x14ac:dyDescent="0.2">
      <c r="A314">
        <v>22</v>
      </c>
      <c r="B314" s="6" t="s">
        <v>249</v>
      </c>
      <c r="C314" s="6" t="s">
        <v>22</v>
      </c>
      <c r="D314" s="6" t="s">
        <v>23</v>
      </c>
      <c r="E314" s="6" t="s">
        <v>2767</v>
      </c>
      <c r="F314" s="6" t="s">
        <v>2772</v>
      </c>
      <c r="G314" s="6">
        <v>34</v>
      </c>
      <c r="H314" s="6">
        <v>38</v>
      </c>
      <c r="I314" s="7">
        <v>42510</v>
      </c>
      <c r="J314" s="7">
        <v>42521</v>
      </c>
      <c r="K314" s="7" t="s">
        <v>2537</v>
      </c>
      <c r="L314" s="17">
        <f t="shared" si="67"/>
        <v>256.52</v>
      </c>
      <c r="M314" s="20">
        <f t="shared" si="68"/>
        <v>0.92854358334632781</v>
      </c>
      <c r="N314" s="6" t="s">
        <v>24</v>
      </c>
      <c r="O314" s="6">
        <v>2990000</v>
      </c>
      <c r="P314" s="6">
        <v>3630000</v>
      </c>
      <c r="Q314" s="6">
        <f t="shared" si="56"/>
        <v>640000</v>
      </c>
      <c r="R314" s="8">
        <f t="shared" si="57"/>
        <v>0.21404682274247491</v>
      </c>
      <c r="S314" s="6"/>
      <c r="T314" s="9">
        <f t="shared" si="63"/>
        <v>87941.176470588238</v>
      </c>
      <c r="U314" s="6">
        <v>106765</v>
      </c>
      <c r="V314" s="9">
        <f t="shared" si="58"/>
        <v>18823.823529411762</v>
      </c>
      <c r="W314" s="8">
        <f t="shared" si="59"/>
        <v>0.21405016722408024</v>
      </c>
      <c r="X314" s="22">
        <f t="shared" si="61"/>
        <v>81657.215123691771</v>
      </c>
      <c r="Y314" s="22">
        <f t="shared" si="62"/>
        <v>99135.95567597069</v>
      </c>
      <c r="Z314" s="22">
        <f t="shared" si="64"/>
        <v>17478.740552278919</v>
      </c>
      <c r="AA314" s="8">
        <f t="shared" si="65"/>
        <v>0.21405016722408027</v>
      </c>
      <c r="AB314" s="22">
        <f t="shared" si="66"/>
        <v>3370622.4929830036</v>
      </c>
      <c r="AC314" s="6">
        <v>461</v>
      </c>
      <c r="AD314" s="6">
        <v>2005</v>
      </c>
      <c r="AE314" s="6">
        <f t="shared" si="60"/>
        <v>11</v>
      </c>
      <c r="AF314" s="6" t="s">
        <v>103</v>
      </c>
    </row>
    <row r="315" spans="1:32" x14ac:dyDescent="0.2">
      <c r="A315">
        <v>22</v>
      </c>
      <c r="B315" s="6" t="s">
        <v>219</v>
      </c>
      <c r="C315" s="6" t="s">
        <v>22</v>
      </c>
      <c r="D315" s="6" t="s">
        <v>23</v>
      </c>
      <c r="E315" s="6" t="s">
        <v>2767</v>
      </c>
      <c r="F315" s="6" t="s">
        <v>2772</v>
      </c>
      <c r="G315" s="6">
        <v>34</v>
      </c>
      <c r="H315" s="6">
        <v>38</v>
      </c>
      <c r="I315" s="7">
        <v>42510</v>
      </c>
      <c r="J315" s="7">
        <v>42521</v>
      </c>
      <c r="K315" s="7" t="s">
        <v>2537</v>
      </c>
      <c r="L315" s="17">
        <f t="shared" si="67"/>
        <v>256.52</v>
      </c>
      <c r="M315" s="20">
        <f t="shared" si="68"/>
        <v>0.92854358334632781</v>
      </c>
      <c r="N315" s="6" t="s">
        <v>24</v>
      </c>
      <c r="O315" s="6">
        <v>3000000</v>
      </c>
      <c r="P315" s="6">
        <v>3120000</v>
      </c>
      <c r="Q315" s="6">
        <f t="shared" si="56"/>
        <v>120000</v>
      </c>
      <c r="R315" s="8">
        <f t="shared" si="57"/>
        <v>0.04</v>
      </c>
      <c r="S315" s="6">
        <v>94007</v>
      </c>
      <c r="T315" s="9">
        <f t="shared" si="63"/>
        <v>91000.205882352937</v>
      </c>
      <c r="U315" s="6">
        <v>94530</v>
      </c>
      <c r="V315" s="9">
        <f t="shared" si="58"/>
        <v>3529.7941176470631</v>
      </c>
      <c r="W315" s="8">
        <f t="shared" si="59"/>
        <v>3.8788858590171303E-2</v>
      </c>
      <c r="X315" s="22">
        <f t="shared" si="61"/>
        <v>84497.65725525358</v>
      </c>
      <c r="Y315" s="22">
        <f t="shared" si="62"/>
        <v>87775.224933728372</v>
      </c>
      <c r="Z315" s="22">
        <f t="shared" si="64"/>
        <v>3277.567678474792</v>
      </c>
      <c r="AA315" s="8">
        <f t="shared" si="65"/>
        <v>3.8788858590171289E-2</v>
      </c>
      <c r="AB315" s="22">
        <f t="shared" si="66"/>
        <v>2984357.6477467646</v>
      </c>
      <c r="AC315" s="10">
        <v>1010</v>
      </c>
      <c r="AD315" s="6">
        <v>1940</v>
      </c>
      <c r="AE315" s="6">
        <f t="shared" si="60"/>
        <v>76</v>
      </c>
      <c r="AF315" s="6" t="s">
        <v>103</v>
      </c>
    </row>
    <row r="316" spans="1:32" x14ac:dyDescent="0.2">
      <c r="A316">
        <v>22</v>
      </c>
      <c r="B316" s="6" t="s">
        <v>2133</v>
      </c>
      <c r="C316" s="6" t="s">
        <v>22</v>
      </c>
      <c r="D316" s="6" t="s">
        <v>23</v>
      </c>
      <c r="E316" s="6" t="s">
        <v>2767</v>
      </c>
      <c r="F316" s="6" t="s">
        <v>2772</v>
      </c>
      <c r="G316" s="6">
        <v>96</v>
      </c>
      <c r="H316" s="6">
        <v>110</v>
      </c>
      <c r="I316" s="7">
        <v>42510</v>
      </c>
      <c r="J316" s="7">
        <v>42521</v>
      </c>
      <c r="K316" s="7" t="s">
        <v>2537</v>
      </c>
      <c r="L316" s="17">
        <f t="shared" si="67"/>
        <v>256.52</v>
      </c>
      <c r="M316" s="20">
        <f t="shared" si="68"/>
        <v>0.92854358334632781</v>
      </c>
      <c r="N316" s="6" t="s">
        <v>24</v>
      </c>
      <c r="O316" s="6">
        <v>5190000</v>
      </c>
      <c r="P316" s="6">
        <v>5700000</v>
      </c>
      <c r="Q316" s="6">
        <f t="shared" si="56"/>
        <v>510000</v>
      </c>
      <c r="R316" s="8">
        <f t="shared" si="57"/>
        <v>9.8265895953757232E-2</v>
      </c>
      <c r="S316" s="6"/>
      <c r="T316" s="9">
        <f t="shared" si="63"/>
        <v>54062.5</v>
      </c>
      <c r="U316" s="6">
        <v>59375</v>
      </c>
      <c r="V316" s="9">
        <f t="shared" si="58"/>
        <v>5312.5</v>
      </c>
      <c r="W316" s="8">
        <f t="shared" si="59"/>
        <v>9.8265895953757232E-2</v>
      </c>
      <c r="X316" s="22">
        <f t="shared" si="61"/>
        <v>50199.387474660849</v>
      </c>
      <c r="Y316" s="22">
        <f t="shared" si="62"/>
        <v>55132.275261188217</v>
      </c>
      <c r="Z316" s="22">
        <f t="shared" si="64"/>
        <v>4932.887786527368</v>
      </c>
      <c r="AA316" s="8">
        <f t="shared" si="65"/>
        <v>9.8265895953757246E-2</v>
      </c>
      <c r="AB316" s="22">
        <f t="shared" si="66"/>
        <v>5292698.4250740688</v>
      </c>
      <c r="AC316" s="10">
        <v>3279</v>
      </c>
      <c r="AD316" s="6">
        <v>1938</v>
      </c>
      <c r="AE316" s="6">
        <f t="shared" si="60"/>
        <v>78</v>
      </c>
      <c r="AF316" s="6" t="s">
        <v>75</v>
      </c>
    </row>
    <row r="317" spans="1:32" x14ac:dyDescent="0.2">
      <c r="A317">
        <v>22</v>
      </c>
      <c r="B317" s="6" t="s">
        <v>2479</v>
      </c>
      <c r="C317" s="6" t="s">
        <v>22</v>
      </c>
      <c r="D317" s="6" t="s">
        <v>23</v>
      </c>
      <c r="E317" s="6" t="s">
        <v>2767</v>
      </c>
      <c r="F317" s="6" t="s">
        <v>2772</v>
      </c>
      <c r="G317" s="6">
        <v>150</v>
      </c>
      <c r="H317" s="6">
        <v>168</v>
      </c>
      <c r="I317" s="7">
        <v>42510</v>
      </c>
      <c r="J317" s="7">
        <v>42521</v>
      </c>
      <c r="K317" s="7" t="s">
        <v>2537</v>
      </c>
      <c r="L317" s="17">
        <f t="shared" si="67"/>
        <v>256.52</v>
      </c>
      <c r="M317" s="20">
        <f t="shared" si="68"/>
        <v>0.92854358334632781</v>
      </c>
      <c r="N317" s="6" t="s">
        <v>24</v>
      </c>
      <c r="O317" s="6">
        <v>9900000</v>
      </c>
      <c r="P317" s="6">
        <v>11200000</v>
      </c>
      <c r="Q317" s="6">
        <f t="shared" si="56"/>
        <v>1300000</v>
      </c>
      <c r="R317" s="8">
        <f t="shared" si="57"/>
        <v>0.13131313131313133</v>
      </c>
      <c r="S317" s="6"/>
      <c r="T317" s="9">
        <f t="shared" si="63"/>
        <v>66000</v>
      </c>
      <c r="U317" s="6">
        <v>74667</v>
      </c>
      <c r="V317" s="9">
        <f t="shared" si="58"/>
        <v>8667</v>
      </c>
      <c r="W317" s="8">
        <f t="shared" si="59"/>
        <v>0.13131818181818181</v>
      </c>
      <c r="X317" s="22">
        <f t="shared" si="61"/>
        <v>61283.876500857637</v>
      </c>
      <c r="Y317" s="22">
        <f t="shared" si="62"/>
        <v>69331.563737720251</v>
      </c>
      <c r="Z317" s="22">
        <f t="shared" si="64"/>
        <v>8047.6872368626136</v>
      </c>
      <c r="AA317" s="8">
        <f t="shared" si="65"/>
        <v>0.13131818181818167</v>
      </c>
      <c r="AB317" s="22">
        <f t="shared" si="66"/>
        <v>10399734.560658038</v>
      </c>
      <c r="AC317" s="10">
        <v>1333</v>
      </c>
      <c r="AD317" s="6">
        <v>1898</v>
      </c>
      <c r="AE317" s="6">
        <f t="shared" si="60"/>
        <v>118</v>
      </c>
      <c r="AF317" s="6" t="s">
        <v>108</v>
      </c>
    </row>
    <row r="318" spans="1:32" x14ac:dyDescent="0.2">
      <c r="A318">
        <v>22</v>
      </c>
      <c r="B318" s="6" t="s">
        <v>925</v>
      </c>
      <c r="C318" s="6" t="s">
        <v>22</v>
      </c>
      <c r="D318" s="6" t="s">
        <v>23</v>
      </c>
      <c r="E318" s="6" t="s">
        <v>2767</v>
      </c>
      <c r="F318" s="6" t="s">
        <v>2772</v>
      </c>
      <c r="G318" s="6">
        <v>54</v>
      </c>
      <c r="H318" s="6">
        <v>61</v>
      </c>
      <c r="I318" s="7">
        <v>42511</v>
      </c>
      <c r="J318" s="7">
        <v>42521</v>
      </c>
      <c r="K318" s="7" t="s">
        <v>2537</v>
      </c>
      <c r="L318" s="17">
        <f t="shared" si="67"/>
        <v>256.52</v>
      </c>
      <c r="M318" s="20">
        <f t="shared" si="68"/>
        <v>0.92854358334632781</v>
      </c>
      <c r="N318" s="6" t="s">
        <v>36</v>
      </c>
      <c r="O318" s="6">
        <v>3950000</v>
      </c>
      <c r="P318" s="6">
        <v>4570000</v>
      </c>
      <c r="Q318" s="6">
        <f t="shared" si="56"/>
        <v>620000</v>
      </c>
      <c r="R318" s="8">
        <f t="shared" si="57"/>
        <v>0.1569620253164557</v>
      </c>
      <c r="S318" s="6">
        <v>47078</v>
      </c>
      <c r="T318" s="9">
        <f t="shared" si="63"/>
        <v>74019.962962962964</v>
      </c>
      <c r="U318" s="6">
        <v>85501</v>
      </c>
      <c r="V318" s="9">
        <f t="shared" si="58"/>
        <v>11481.037037037036</v>
      </c>
      <c r="W318" s="8">
        <f t="shared" si="59"/>
        <v>0.1551073058869504</v>
      </c>
      <c r="X318" s="22">
        <f t="shared" si="61"/>
        <v>68730.761648792104</v>
      </c>
      <c r="Y318" s="22">
        <f t="shared" si="62"/>
        <v>79391.404919694367</v>
      </c>
      <c r="Z318" s="22">
        <f t="shared" si="64"/>
        <v>10660.643270902263</v>
      </c>
      <c r="AA318" s="8">
        <f t="shared" si="65"/>
        <v>0.15510730588695021</v>
      </c>
      <c r="AB318" s="22">
        <f t="shared" si="66"/>
        <v>4287135.8656634958</v>
      </c>
      <c r="AC318" s="6">
        <v>524</v>
      </c>
      <c r="AD318" s="6">
        <v>1897</v>
      </c>
      <c r="AE318" s="6">
        <f t="shared" si="60"/>
        <v>119</v>
      </c>
      <c r="AF318" s="6" t="s">
        <v>94</v>
      </c>
    </row>
    <row r="319" spans="1:32" x14ac:dyDescent="0.2">
      <c r="A319">
        <v>22</v>
      </c>
      <c r="B319" s="6" t="s">
        <v>2332</v>
      </c>
      <c r="C319" s="6" t="s">
        <v>22</v>
      </c>
      <c r="D319" s="6" t="s">
        <v>23</v>
      </c>
      <c r="E319" s="6" t="s">
        <v>2767</v>
      </c>
      <c r="F319" s="6" t="s">
        <v>2772</v>
      </c>
      <c r="G319" s="6">
        <v>115</v>
      </c>
      <c r="H319" s="6">
        <v>128</v>
      </c>
      <c r="I319" s="7">
        <v>42510</v>
      </c>
      <c r="J319" s="7">
        <v>42521</v>
      </c>
      <c r="K319" s="7" t="s">
        <v>2537</v>
      </c>
      <c r="L319" s="17">
        <f t="shared" si="67"/>
        <v>256.52</v>
      </c>
      <c r="M319" s="20">
        <f t="shared" si="68"/>
        <v>0.92854358334632781</v>
      </c>
      <c r="N319" s="6" t="s">
        <v>24</v>
      </c>
      <c r="O319" s="6">
        <v>7000000</v>
      </c>
      <c r="P319" s="6">
        <v>8200000</v>
      </c>
      <c r="Q319" s="6">
        <f t="shared" si="56"/>
        <v>1200000</v>
      </c>
      <c r="R319" s="8">
        <f t="shared" si="57"/>
        <v>0.17142857142857143</v>
      </c>
      <c r="S319" s="6">
        <v>25924</v>
      </c>
      <c r="T319" s="9">
        <f t="shared" si="63"/>
        <v>61094.991304347823</v>
      </c>
      <c r="U319" s="6">
        <v>71530</v>
      </c>
      <c r="V319" s="9">
        <f t="shared" si="58"/>
        <v>10435.008695652177</v>
      </c>
      <c r="W319" s="8">
        <f t="shared" si="59"/>
        <v>0.17079974107320267</v>
      </c>
      <c r="X319" s="22">
        <f t="shared" si="61"/>
        <v>56729.362150251865</v>
      </c>
      <c r="Y319" s="22">
        <f t="shared" si="62"/>
        <v>66418.722516762835</v>
      </c>
      <c r="Z319" s="22">
        <f t="shared" si="64"/>
        <v>9689.3603665109695</v>
      </c>
      <c r="AA319" s="8">
        <f t="shared" si="65"/>
        <v>0.17079974107320278</v>
      </c>
      <c r="AB319" s="22">
        <f t="shared" si="66"/>
        <v>7638153.0894277263</v>
      </c>
      <c r="AC319" s="6">
        <v>663</v>
      </c>
      <c r="AD319" s="6">
        <v>1897</v>
      </c>
      <c r="AE319" s="6">
        <f t="shared" si="60"/>
        <v>119</v>
      </c>
      <c r="AF319" s="6" t="s">
        <v>364</v>
      </c>
    </row>
    <row r="320" spans="1:32" x14ac:dyDescent="0.2">
      <c r="A320">
        <v>22</v>
      </c>
      <c r="B320" s="6" t="s">
        <v>345</v>
      </c>
      <c r="C320" s="6" t="s">
        <v>22</v>
      </c>
      <c r="D320" s="6" t="s">
        <v>23</v>
      </c>
      <c r="E320" s="6" t="s">
        <v>2767</v>
      </c>
      <c r="F320" s="6" t="s">
        <v>2772</v>
      </c>
      <c r="G320" s="6">
        <v>55</v>
      </c>
      <c r="H320" s="6">
        <v>60</v>
      </c>
      <c r="I320" s="7">
        <v>42510</v>
      </c>
      <c r="J320" s="7">
        <v>42522</v>
      </c>
      <c r="K320" s="7" t="s">
        <v>2538</v>
      </c>
      <c r="L320" s="17">
        <f>IF(K320="Januar",238.19,IF(K320="Februar",240.59,IF(K320="Mars",245.99,IF(K320="April",250.79,IF(K320="Mai",256.52,IF(K320="Juni",259.83,IF(K320="Juli",265.66,IF(K320="August",272.21,IF(K320="September",275.91,IF(K320="Oktober",281.13,IF(K320="November",284.38,IF(K320="Desember",287.34,0))))))))))))</f>
        <v>259.83</v>
      </c>
      <c r="M320" s="20">
        <f>$L$2/L320</f>
        <v>0.91671477504522192</v>
      </c>
      <c r="N320" s="6" t="s">
        <v>32</v>
      </c>
      <c r="O320" s="6">
        <v>4000000</v>
      </c>
      <c r="P320" s="6">
        <v>4430000</v>
      </c>
      <c r="Q320" s="6">
        <f t="shared" si="56"/>
        <v>430000</v>
      </c>
      <c r="R320" s="8">
        <f t="shared" si="57"/>
        <v>0.1075</v>
      </c>
      <c r="S320" s="6">
        <v>196891</v>
      </c>
      <c r="T320" s="9">
        <f t="shared" si="63"/>
        <v>76307.109090909085</v>
      </c>
      <c r="U320" s="6">
        <v>84125</v>
      </c>
      <c r="V320" s="9">
        <f t="shared" si="58"/>
        <v>7817.8909090909146</v>
      </c>
      <c r="W320" s="8">
        <f t="shared" si="59"/>
        <v>0.10245298245772891</v>
      </c>
      <c r="X320" s="22">
        <f t="shared" si="61"/>
        <v>69951.854344623935</v>
      </c>
      <c r="Y320" s="22">
        <f t="shared" si="62"/>
        <v>77118.630450679295</v>
      </c>
      <c r="Z320" s="22">
        <f t="shared" si="64"/>
        <v>7166.7761060553603</v>
      </c>
      <c r="AA320" s="8">
        <f t="shared" si="65"/>
        <v>0.10245298245772885</v>
      </c>
      <c r="AB320" s="22">
        <f t="shared" si="66"/>
        <v>4241524.6747873612</v>
      </c>
      <c r="AC320" s="10">
        <v>2312</v>
      </c>
      <c r="AD320" s="6">
        <v>1939</v>
      </c>
      <c r="AE320" s="6">
        <f t="shared" si="60"/>
        <v>77</v>
      </c>
      <c r="AF320" s="6" t="s">
        <v>103</v>
      </c>
    </row>
    <row r="321" spans="1:32" x14ac:dyDescent="0.2">
      <c r="A321">
        <v>22</v>
      </c>
      <c r="B321" s="6" t="s">
        <v>2019</v>
      </c>
      <c r="C321" s="6" t="s">
        <v>22</v>
      </c>
      <c r="D321" s="6" t="s">
        <v>23</v>
      </c>
      <c r="E321" s="6" t="s">
        <v>2767</v>
      </c>
      <c r="F321" s="6" t="s">
        <v>2772</v>
      </c>
      <c r="G321" s="6">
        <v>88</v>
      </c>
      <c r="H321" s="6">
        <v>109</v>
      </c>
      <c r="I321" s="7">
        <v>42512</v>
      </c>
      <c r="J321" s="7">
        <v>42522</v>
      </c>
      <c r="K321" s="7" t="s">
        <v>2538</v>
      </c>
      <c r="L321" s="17">
        <f t="shared" ref="L321:L384" si="69">IF(K321="Januar",238.19,IF(K321="Februar",240.59,IF(K321="Mars",245.99,IF(K321="April",250.79,IF(K321="Mai",256.52,IF(K321="Juni",259.83,IF(K321="Juli",265.66,IF(K321="August",272.21,IF(K321="September",275.91,IF(K321="Oktober",281.13,IF(K321="November",284.38,IF(K321="Desember",287.34,0))))))))))))</f>
        <v>259.83</v>
      </c>
      <c r="M321" s="20">
        <f t="shared" ref="M321:M384" si="70">$L$2/L321</f>
        <v>0.91671477504522192</v>
      </c>
      <c r="N321" s="6" t="s">
        <v>36</v>
      </c>
      <c r="O321" s="6">
        <v>6500000</v>
      </c>
      <c r="P321" s="6">
        <v>7150000</v>
      </c>
      <c r="Q321" s="6">
        <f t="shared" ref="Q321:Q384" si="71">P321-O321</f>
        <v>650000</v>
      </c>
      <c r="R321" s="8">
        <f t="shared" ref="R321:R384" si="72">Q321/O321</f>
        <v>0.1</v>
      </c>
      <c r="S321" s="6"/>
      <c r="T321" s="9">
        <f t="shared" si="63"/>
        <v>73863.636363636368</v>
      </c>
      <c r="U321" s="6">
        <v>81250</v>
      </c>
      <c r="V321" s="9">
        <f t="shared" ref="V321:V384" si="73">U321-T321</f>
        <v>7386.3636363636324</v>
      </c>
      <c r="W321" s="8">
        <f t="shared" ref="W321:W384" si="74">V321/T321</f>
        <v>9.9999999999999936E-2</v>
      </c>
      <c r="X321" s="22">
        <f t="shared" si="61"/>
        <v>67711.886793112993</v>
      </c>
      <c r="Y321" s="22">
        <f t="shared" si="62"/>
        <v>74483.075472424287</v>
      </c>
      <c r="Z321" s="22">
        <f t="shared" si="64"/>
        <v>6771.1886793112935</v>
      </c>
      <c r="AA321" s="8">
        <f t="shared" si="65"/>
        <v>9.9999999999999908E-2</v>
      </c>
      <c r="AB321" s="22">
        <f t="shared" si="66"/>
        <v>6554510.6415733369</v>
      </c>
      <c r="AC321" s="10">
        <v>1251</v>
      </c>
      <c r="AD321" s="6">
        <v>1937</v>
      </c>
      <c r="AE321" s="6">
        <f t="shared" ref="AE321:AE384" si="75">2016-AD321</f>
        <v>79</v>
      </c>
      <c r="AF321" s="6" t="s">
        <v>127</v>
      </c>
    </row>
    <row r="322" spans="1:32" x14ac:dyDescent="0.2">
      <c r="A322">
        <v>22</v>
      </c>
      <c r="B322" s="6" t="s">
        <v>2092</v>
      </c>
      <c r="C322" s="6" t="s">
        <v>22</v>
      </c>
      <c r="D322" s="6" t="s">
        <v>23</v>
      </c>
      <c r="E322" s="6" t="s">
        <v>2767</v>
      </c>
      <c r="F322" s="6" t="s">
        <v>2772</v>
      </c>
      <c r="G322" s="6">
        <v>93</v>
      </c>
      <c r="H322" s="6">
        <v>105</v>
      </c>
      <c r="I322" s="7">
        <v>42511</v>
      </c>
      <c r="J322" s="7">
        <v>42522</v>
      </c>
      <c r="K322" s="7" t="s">
        <v>2538</v>
      </c>
      <c r="L322" s="17">
        <f t="shared" si="69"/>
        <v>259.83</v>
      </c>
      <c r="M322" s="20">
        <f t="shared" si="70"/>
        <v>0.91671477504522192</v>
      </c>
      <c r="N322" s="6" t="s">
        <v>24</v>
      </c>
      <c r="O322" s="6">
        <v>7490000</v>
      </c>
      <c r="P322" s="6">
        <v>7400000</v>
      </c>
      <c r="Q322" s="6">
        <f t="shared" si="71"/>
        <v>-90000</v>
      </c>
      <c r="R322" s="8">
        <f t="shared" si="72"/>
        <v>-1.2016021361815754E-2</v>
      </c>
      <c r="S322" s="6">
        <v>119223</v>
      </c>
      <c r="T322" s="9">
        <f t="shared" si="63"/>
        <v>81819.602150537641</v>
      </c>
      <c r="U322" s="6">
        <v>80852</v>
      </c>
      <c r="V322" s="9">
        <f t="shared" si="73"/>
        <v>-967.60215053764114</v>
      </c>
      <c r="W322" s="8">
        <f t="shared" si="74"/>
        <v>-1.1826043210982332E-2</v>
      </c>
      <c r="X322" s="22">
        <f t="shared" ref="X322:X385" si="76">T322*M322</f>
        <v>75005.238179719672</v>
      </c>
      <c r="Y322" s="22">
        <f t="shared" ref="Y322:Y385" si="77">U322*M322</f>
        <v>74118.222991956281</v>
      </c>
      <c r="Z322" s="22">
        <f t="shared" si="64"/>
        <v>-887.01518776339071</v>
      </c>
      <c r="AA322" s="8">
        <f t="shared" si="65"/>
        <v>-1.1826043210982386E-2</v>
      </c>
      <c r="AB322" s="22">
        <f t="shared" si="66"/>
        <v>6892994.7382519338</v>
      </c>
      <c r="AC322" s="6">
        <v>725</v>
      </c>
      <c r="AD322" s="6">
        <v>1917</v>
      </c>
      <c r="AE322" s="6">
        <f t="shared" si="75"/>
        <v>99</v>
      </c>
      <c r="AF322" s="6" t="s">
        <v>90</v>
      </c>
    </row>
    <row r="323" spans="1:32" x14ac:dyDescent="0.2">
      <c r="A323">
        <v>22</v>
      </c>
      <c r="B323" s="6" t="s">
        <v>2452</v>
      </c>
      <c r="C323" s="6" t="s">
        <v>22</v>
      </c>
      <c r="D323" s="6" t="s">
        <v>23</v>
      </c>
      <c r="E323" s="6" t="s">
        <v>2767</v>
      </c>
      <c r="F323" s="6" t="s">
        <v>2772</v>
      </c>
      <c r="G323" s="6">
        <v>139</v>
      </c>
      <c r="H323" s="6">
        <v>154</v>
      </c>
      <c r="I323" s="7">
        <v>42512</v>
      </c>
      <c r="J323" s="7">
        <v>42522</v>
      </c>
      <c r="K323" s="7" t="s">
        <v>2538</v>
      </c>
      <c r="L323" s="17">
        <f t="shared" si="69"/>
        <v>259.83</v>
      </c>
      <c r="M323" s="20">
        <f t="shared" si="70"/>
        <v>0.91671477504522192</v>
      </c>
      <c r="N323" s="6" t="s">
        <v>36</v>
      </c>
      <c r="O323" s="6">
        <v>7990000</v>
      </c>
      <c r="P323" s="6">
        <v>7675000</v>
      </c>
      <c r="Q323" s="6">
        <f t="shared" si="71"/>
        <v>-315000</v>
      </c>
      <c r="R323" s="8">
        <f t="shared" si="72"/>
        <v>-3.9424280350438046E-2</v>
      </c>
      <c r="S323" s="6"/>
      <c r="T323" s="9">
        <f t="shared" ref="T323:T386" si="78">(O323+S323)/G323</f>
        <v>57482.01438848921</v>
      </c>
      <c r="U323" s="6">
        <v>55216</v>
      </c>
      <c r="V323" s="9">
        <f t="shared" si="73"/>
        <v>-2266.0143884892095</v>
      </c>
      <c r="W323" s="8">
        <f t="shared" si="74"/>
        <v>-3.9421276595744695E-2</v>
      </c>
      <c r="X323" s="22">
        <f t="shared" si="76"/>
        <v>52694.611889290092</v>
      </c>
      <c r="Y323" s="22">
        <f t="shared" si="77"/>
        <v>50617.323018896976</v>
      </c>
      <c r="Z323" s="22">
        <f t="shared" ref="Z323:Z386" si="79">Y323-X323</f>
        <v>-2077.2888703931167</v>
      </c>
      <c r="AA323" s="8">
        <f t="shared" ref="AA323:AA386" si="80">Z323/X323</f>
        <v>-3.9421276595744598E-2</v>
      </c>
      <c r="AB323" s="22">
        <f t="shared" ref="AB323:AB386" si="81">Y323*G323</f>
        <v>7035807.8996266797</v>
      </c>
      <c r="AC323" s="6">
        <v>487</v>
      </c>
      <c r="AD323" s="6">
        <v>1900</v>
      </c>
      <c r="AE323" s="6">
        <f t="shared" si="75"/>
        <v>116</v>
      </c>
      <c r="AF323" s="6" t="s">
        <v>37</v>
      </c>
    </row>
    <row r="324" spans="1:32" x14ac:dyDescent="0.2">
      <c r="A324">
        <v>22</v>
      </c>
      <c r="B324" s="6" t="s">
        <v>2300</v>
      </c>
      <c r="C324" s="6" t="s">
        <v>22</v>
      </c>
      <c r="D324" s="6" t="s">
        <v>23</v>
      </c>
      <c r="E324" s="6" t="s">
        <v>2767</v>
      </c>
      <c r="F324" s="6" t="s">
        <v>2772</v>
      </c>
      <c r="G324" s="6">
        <v>111</v>
      </c>
      <c r="H324" s="6">
        <v>125</v>
      </c>
      <c r="I324" s="7">
        <v>42510</v>
      </c>
      <c r="J324" s="7">
        <v>42522</v>
      </c>
      <c r="K324" s="7" t="s">
        <v>2538</v>
      </c>
      <c r="L324" s="17">
        <f t="shared" si="69"/>
        <v>259.83</v>
      </c>
      <c r="M324" s="20">
        <f t="shared" si="70"/>
        <v>0.91671477504522192</v>
      </c>
      <c r="N324" s="6" t="s">
        <v>32</v>
      </c>
      <c r="O324" s="6">
        <v>9800000</v>
      </c>
      <c r="P324" s="6">
        <v>10400000</v>
      </c>
      <c r="Q324" s="6">
        <f t="shared" si="71"/>
        <v>600000</v>
      </c>
      <c r="R324" s="8">
        <f t="shared" si="72"/>
        <v>6.1224489795918366E-2</v>
      </c>
      <c r="S324" s="6"/>
      <c r="T324" s="9">
        <f t="shared" si="78"/>
        <v>88288.288288288284</v>
      </c>
      <c r="U324" s="6">
        <v>93694</v>
      </c>
      <c r="V324" s="9">
        <f t="shared" si="73"/>
        <v>5405.7117117117159</v>
      </c>
      <c r="W324" s="8">
        <f t="shared" si="74"/>
        <v>6.1227959183673519E-2</v>
      </c>
      <c r="X324" s="22">
        <f t="shared" si="76"/>
        <v>80935.178337325895</v>
      </c>
      <c r="Y324" s="22">
        <f t="shared" si="77"/>
        <v>85890.674133087028</v>
      </c>
      <c r="Z324" s="22">
        <f t="shared" si="79"/>
        <v>4955.4957957611332</v>
      </c>
      <c r="AA324" s="8">
        <f t="shared" si="80"/>
        <v>6.1227959183673596E-2</v>
      </c>
      <c r="AB324" s="22">
        <f t="shared" si="81"/>
        <v>9533864.8287726603</v>
      </c>
      <c r="AC324" s="10">
        <v>1512</v>
      </c>
      <c r="AD324" s="6">
        <v>1872</v>
      </c>
      <c r="AE324" s="6">
        <f t="shared" si="75"/>
        <v>144</v>
      </c>
      <c r="AF324" s="6" t="s">
        <v>90</v>
      </c>
    </row>
    <row r="325" spans="1:32" x14ac:dyDescent="0.2">
      <c r="A325">
        <v>22</v>
      </c>
      <c r="B325" s="6" t="s">
        <v>1338</v>
      </c>
      <c r="C325" s="6" t="s">
        <v>22</v>
      </c>
      <c r="D325" s="6" t="s">
        <v>23</v>
      </c>
      <c r="E325" s="6" t="s">
        <v>2767</v>
      </c>
      <c r="F325" s="6" t="s">
        <v>2772</v>
      </c>
      <c r="G325" s="6">
        <v>102</v>
      </c>
      <c r="H325" s="6">
        <v>114</v>
      </c>
      <c r="I325" s="7">
        <v>42495</v>
      </c>
      <c r="J325" s="7">
        <v>42523</v>
      </c>
      <c r="K325" s="7" t="s">
        <v>2538</v>
      </c>
      <c r="L325" s="17">
        <f t="shared" si="69"/>
        <v>259.83</v>
      </c>
      <c r="M325" s="20">
        <f t="shared" si="70"/>
        <v>0.91671477504522192</v>
      </c>
      <c r="N325" s="6" t="s">
        <v>812</v>
      </c>
      <c r="O325" s="6">
        <v>7490000</v>
      </c>
      <c r="P325" s="6">
        <v>7500000</v>
      </c>
      <c r="Q325" s="6">
        <f t="shared" si="71"/>
        <v>10000</v>
      </c>
      <c r="R325" s="8">
        <f t="shared" si="72"/>
        <v>1.3351134846461949E-3</v>
      </c>
      <c r="S325" s="6">
        <v>12678</v>
      </c>
      <c r="T325" s="9">
        <f t="shared" si="78"/>
        <v>73555.666666666672</v>
      </c>
      <c r="U325" s="6">
        <v>73654</v>
      </c>
      <c r="V325" s="9">
        <f t="shared" si="73"/>
        <v>98.333333333328483</v>
      </c>
      <c r="W325" s="8">
        <f t="shared" si="74"/>
        <v>1.3368559866223106E-3</v>
      </c>
      <c r="X325" s="22">
        <f t="shared" si="76"/>
        <v>67429.566421634663</v>
      </c>
      <c r="Y325" s="22">
        <f t="shared" si="77"/>
        <v>67519.710041180777</v>
      </c>
      <c r="Z325" s="22">
        <f t="shared" si="79"/>
        <v>90.143619546113769</v>
      </c>
      <c r="AA325" s="8">
        <f t="shared" si="80"/>
        <v>1.3368559866223809E-3</v>
      </c>
      <c r="AB325" s="22">
        <f t="shared" si="81"/>
        <v>6887010.4242004389</v>
      </c>
      <c r="AC325" s="10">
        <v>2981</v>
      </c>
      <c r="AD325" s="6">
        <v>1993</v>
      </c>
      <c r="AE325" s="6">
        <f t="shared" si="75"/>
        <v>23</v>
      </c>
      <c r="AF325" s="6" t="s">
        <v>383</v>
      </c>
    </row>
    <row r="326" spans="1:32" x14ac:dyDescent="0.2">
      <c r="A326">
        <v>22</v>
      </c>
      <c r="B326" s="6" t="s">
        <v>501</v>
      </c>
      <c r="C326" s="6" t="s">
        <v>22</v>
      </c>
      <c r="D326" s="6" t="s">
        <v>23</v>
      </c>
      <c r="E326" s="6" t="s">
        <v>2767</v>
      </c>
      <c r="F326" s="6" t="s">
        <v>2772</v>
      </c>
      <c r="G326" s="6">
        <v>148</v>
      </c>
      <c r="H326" s="6">
        <v>163</v>
      </c>
      <c r="I326" s="7">
        <v>42511</v>
      </c>
      <c r="J326" s="7">
        <v>42525</v>
      </c>
      <c r="K326" s="7" t="s">
        <v>2538</v>
      </c>
      <c r="L326" s="17">
        <f t="shared" si="69"/>
        <v>259.83</v>
      </c>
      <c r="M326" s="20">
        <f t="shared" si="70"/>
        <v>0.91671477504522192</v>
      </c>
      <c r="N326" s="6" t="s">
        <v>62</v>
      </c>
      <c r="O326" s="6">
        <v>7790000</v>
      </c>
      <c r="P326" s="6">
        <v>7900000</v>
      </c>
      <c r="Q326" s="6">
        <f t="shared" si="71"/>
        <v>110000</v>
      </c>
      <c r="R326" s="8">
        <f t="shared" si="72"/>
        <v>1.4120667522464698E-2</v>
      </c>
      <c r="S326" s="6"/>
      <c r="T326" s="9">
        <f t="shared" si="78"/>
        <v>52635.135135135133</v>
      </c>
      <c r="U326" s="6">
        <v>53378</v>
      </c>
      <c r="V326" s="9">
        <f t="shared" si="73"/>
        <v>742.86486486486683</v>
      </c>
      <c r="W326" s="8">
        <f t="shared" si="74"/>
        <v>1.4113478818998755E-2</v>
      </c>
      <c r="X326" s="22">
        <f t="shared" si="76"/>
        <v>48251.406064880262</v>
      </c>
      <c r="Y326" s="22">
        <f t="shared" si="77"/>
        <v>48932.401262363855</v>
      </c>
      <c r="Z326" s="22">
        <f t="shared" si="79"/>
        <v>680.99519748359307</v>
      </c>
      <c r="AA326" s="8">
        <f t="shared" si="80"/>
        <v>1.4113478818998701E-2</v>
      </c>
      <c r="AB326" s="22">
        <f t="shared" si="81"/>
        <v>7241995.3868298503</v>
      </c>
      <c r="AC326" s="10">
        <v>1689</v>
      </c>
      <c r="AD326" s="6">
        <v>1924</v>
      </c>
      <c r="AE326" s="6">
        <f t="shared" si="75"/>
        <v>92</v>
      </c>
      <c r="AF326" s="6" t="s">
        <v>27</v>
      </c>
    </row>
    <row r="327" spans="1:32" x14ac:dyDescent="0.2">
      <c r="A327">
        <v>23</v>
      </c>
      <c r="B327" s="6" t="s">
        <v>1033</v>
      </c>
      <c r="C327" s="6" t="s">
        <v>22</v>
      </c>
      <c r="D327" s="6" t="s">
        <v>23</v>
      </c>
      <c r="E327" s="6" t="s">
        <v>2767</v>
      </c>
      <c r="F327" s="6" t="s">
        <v>2772</v>
      </c>
      <c r="G327" s="6">
        <v>86</v>
      </c>
      <c r="H327" s="6">
        <v>96</v>
      </c>
      <c r="I327" s="7">
        <v>42499</v>
      </c>
      <c r="J327" s="7">
        <v>42527</v>
      </c>
      <c r="K327" s="7" t="s">
        <v>2538</v>
      </c>
      <c r="L327" s="17">
        <f t="shared" si="69"/>
        <v>259.83</v>
      </c>
      <c r="M327" s="20">
        <f t="shared" si="70"/>
        <v>0.91671477504522192</v>
      </c>
      <c r="N327" s="6" t="s">
        <v>812</v>
      </c>
      <c r="O327" s="6">
        <v>5900000</v>
      </c>
      <c r="P327" s="6">
        <v>5550000</v>
      </c>
      <c r="Q327" s="6">
        <f t="shared" si="71"/>
        <v>-350000</v>
      </c>
      <c r="R327" s="8">
        <f t="shared" si="72"/>
        <v>-5.9322033898305086E-2</v>
      </c>
      <c r="S327" s="6">
        <v>1728</v>
      </c>
      <c r="T327" s="9">
        <f t="shared" si="78"/>
        <v>68624.744186046519</v>
      </c>
      <c r="U327" s="6">
        <v>64555</v>
      </c>
      <c r="V327" s="9">
        <f t="shared" si="73"/>
        <v>-4069.7441860465187</v>
      </c>
      <c r="W327" s="8">
        <f t="shared" si="74"/>
        <v>-5.9304325783906098E-2</v>
      </c>
      <c r="X327" s="22">
        <f t="shared" si="76"/>
        <v>62909.316929047534</v>
      </c>
      <c r="Y327" s="22">
        <f t="shared" si="77"/>
        <v>59178.522303044301</v>
      </c>
      <c r="Z327" s="22">
        <f t="shared" si="79"/>
        <v>-3730.7946260032331</v>
      </c>
      <c r="AA327" s="8">
        <f t="shared" si="80"/>
        <v>-5.9304325783906084E-2</v>
      </c>
      <c r="AB327" s="22">
        <f t="shared" si="81"/>
        <v>5089352.9180618096</v>
      </c>
      <c r="AC327" s="10">
        <v>8581</v>
      </c>
      <c r="AD327" s="6">
        <v>2001</v>
      </c>
      <c r="AE327" s="6">
        <f t="shared" si="75"/>
        <v>15</v>
      </c>
      <c r="AF327" s="6" t="s">
        <v>108</v>
      </c>
    </row>
    <row r="328" spans="1:32" x14ac:dyDescent="0.2">
      <c r="A328">
        <v>23</v>
      </c>
      <c r="B328" s="6" t="s">
        <v>1663</v>
      </c>
      <c r="C328" s="6" t="s">
        <v>22</v>
      </c>
      <c r="D328" s="6" t="s">
        <v>23</v>
      </c>
      <c r="E328" s="6" t="s">
        <v>2767</v>
      </c>
      <c r="F328" s="6" t="s">
        <v>2772</v>
      </c>
      <c r="G328" s="6">
        <v>74</v>
      </c>
      <c r="H328" s="6">
        <v>82</v>
      </c>
      <c r="I328" s="7">
        <v>42517</v>
      </c>
      <c r="J328" s="7">
        <v>42527</v>
      </c>
      <c r="K328" s="7" t="s">
        <v>2538</v>
      </c>
      <c r="L328" s="17">
        <f t="shared" si="69"/>
        <v>259.83</v>
      </c>
      <c r="M328" s="20">
        <f t="shared" si="70"/>
        <v>0.91671477504522192</v>
      </c>
      <c r="N328" s="6" t="s">
        <v>36</v>
      </c>
      <c r="O328" s="6">
        <v>4950000</v>
      </c>
      <c r="P328" s="6">
        <v>5375000</v>
      </c>
      <c r="Q328" s="6">
        <f t="shared" si="71"/>
        <v>425000</v>
      </c>
      <c r="R328" s="8">
        <f t="shared" si="72"/>
        <v>8.5858585858585856E-2</v>
      </c>
      <c r="S328" s="6">
        <v>77694</v>
      </c>
      <c r="T328" s="9">
        <f t="shared" si="78"/>
        <v>67941.810810810814</v>
      </c>
      <c r="U328" s="6">
        <v>73685</v>
      </c>
      <c r="V328" s="9">
        <f t="shared" si="73"/>
        <v>5743.1891891891864</v>
      </c>
      <c r="W328" s="8">
        <f t="shared" si="74"/>
        <v>8.4530999698867862E-2</v>
      </c>
      <c r="X328" s="22">
        <f t="shared" si="76"/>
        <v>62283.261813597463</v>
      </c>
      <c r="Y328" s="22">
        <f t="shared" si="77"/>
        <v>67548.128199207174</v>
      </c>
      <c r="Z328" s="22">
        <f t="shared" si="79"/>
        <v>5264.8663856097119</v>
      </c>
      <c r="AA328" s="8">
        <f t="shared" si="80"/>
        <v>8.4530999698867806E-2</v>
      </c>
      <c r="AB328" s="22">
        <f t="shared" si="81"/>
        <v>4998561.4867413305</v>
      </c>
      <c r="AC328" s="6">
        <v>494</v>
      </c>
      <c r="AD328" s="6">
        <v>1896</v>
      </c>
      <c r="AE328" s="6">
        <f t="shared" si="75"/>
        <v>120</v>
      </c>
      <c r="AF328" s="6" t="s">
        <v>103</v>
      </c>
    </row>
    <row r="329" spans="1:32" x14ac:dyDescent="0.2">
      <c r="A329">
        <v>23</v>
      </c>
      <c r="B329" s="6" t="s">
        <v>299</v>
      </c>
      <c r="C329" s="6" t="s">
        <v>22</v>
      </c>
      <c r="D329" s="6" t="s">
        <v>23</v>
      </c>
      <c r="E329" s="6" t="s">
        <v>2767</v>
      </c>
      <c r="F329" s="6" t="s">
        <v>2772</v>
      </c>
      <c r="G329" s="6">
        <v>46</v>
      </c>
      <c r="H329" s="6">
        <v>53</v>
      </c>
      <c r="I329" s="7">
        <v>42518</v>
      </c>
      <c r="J329" s="7">
        <v>42528</v>
      </c>
      <c r="K329" s="7" t="s">
        <v>2538</v>
      </c>
      <c r="L329" s="17">
        <f t="shared" si="69"/>
        <v>259.83</v>
      </c>
      <c r="M329" s="20">
        <f t="shared" si="70"/>
        <v>0.91671477504522192</v>
      </c>
      <c r="N329" s="6" t="s">
        <v>36</v>
      </c>
      <c r="O329" s="6">
        <v>3850000</v>
      </c>
      <c r="P329" s="6">
        <v>4275000</v>
      </c>
      <c r="Q329" s="6">
        <f t="shared" si="71"/>
        <v>425000</v>
      </c>
      <c r="R329" s="8">
        <f t="shared" si="72"/>
        <v>0.11038961038961038</v>
      </c>
      <c r="S329" s="6"/>
      <c r="T329" s="9">
        <f t="shared" si="78"/>
        <v>83695.65217391304</v>
      </c>
      <c r="U329" s="6">
        <v>92935</v>
      </c>
      <c r="V329" s="9">
        <f t="shared" si="73"/>
        <v>9239.3478260869597</v>
      </c>
      <c r="W329" s="8">
        <f t="shared" si="74"/>
        <v>0.11039220779220783</v>
      </c>
      <c r="X329" s="22">
        <f t="shared" si="76"/>
        <v>76725.040954871831</v>
      </c>
      <c r="Y329" s="22">
        <f t="shared" si="77"/>
        <v>85194.887618827706</v>
      </c>
      <c r="Z329" s="22">
        <f t="shared" si="79"/>
        <v>8469.8466639558756</v>
      </c>
      <c r="AA329" s="8">
        <f t="shared" si="80"/>
        <v>0.11039220779220794</v>
      </c>
      <c r="AB329" s="22">
        <f t="shared" si="81"/>
        <v>3918964.8304660744</v>
      </c>
      <c r="AC329" s="10">
        <v>2542</v>
      </c>
      <c r="AD329" s="6">
        <v>2008</v>
      </c>
      <c r="AE329" s="6">
        <f t="shared" si="75"/>
        <v>8</v>
      </c>
      <c r="AF329" s="6" t="s">
        <v>67</v>
      </c>
    </row>
    <row r="330" spans="1:32" x14ac:dyDescent="0.2">
      <c r="A330">
        <v>23</v>
      </c>
      <c r="B330" s="6" t="s">
        <v>807</v>
      </c>
      <c r="C330" s="6" t="s">
        <v>22</v>
      </c>
      <c r="D330" s="6" t="s">
        <v>23</v>
      </c>
      <c r="E330" s="6" t="s">
        <v>2767</v>
      </c>
      <c r="F330" s="6" t="s">
        <v>2772</v>
      </c>
      <c r="G330" s="6">
        <v>63</v>
      </c>
      <c r="H330" s="6">
        <v>73</v>
      </c>
      <c r="I330" s="7">
        <v>42510</v>
      </c>
      <c r="J330" s="7">
        <v>42528</v>
      </c>
      <c r="K330" s="7" t="s">
        <v>2538</v>
      </c>
      <c r="L330" s="17">
        <f t="shared" si="69"/>
        <v>259.83</v>
      </c>
      <c r="M330" s="20">
        <f t="shared" si="70"/>
        <v>0.91671477504522192</v>
      </c>
      <c r="N330" s="6" t="s">
        <v>264</v>
      </c>
      <c r="O330" s="6">
        <v>4600000</v>
      </c>
      <c r="P330" s="6">
        <v>4850000</v>
      </c>
      <c r="Q330" s="6">
        <f t="shared" si="71"/>
        <v>250000</v>
      </c>
      <c r="R330" s="8">
        <f t="shared" si="72"/>
        <v>5.434782608695652E-2</v>
      </c>
      <c r="S330" s="6"/>
      <c r="T330" s="9">
        <f t="shared" si="78"/>
        <v>73015.873015873018</v>
      </c>
      <c r="U330" s="6">
        <v>76984</v>
      </c>
      <c r="V330" s="9">
        <f t="shared" si="73"/>
        <v>3968.1269841269823</v>
      </c>
      <c r="W330" s="8">
        <f t="shared" si="74"/>
        <v>5.4346086956521711E-2</v>
      </c>
      <c r="X330" s="22">
        <f t="shared" si="76"/>
        <v>66934.729606476525</v>
      </c>
      <c r="Y330" s="22">
        <f t="shared" si="77"/>
        <v>70572.370242081364</v>
      </c>
      <c r="Z330" s="22">
        <f t="shared" si="79"/>
        <v>3637.6406356048392</v>
      </c>
      <c r="AA330" s="8">
        <f t="shared" si="80"/>
        <v>5.4346086956521676E-2</v>
      </c>
      <c r="AB330" s="22">
        <f t="shared" si="81"/>
        <v>4446059.3252511257</v>
      </c>
      <c r="AC330" s="10">
        <v>2622</v>
      </c>
      <c r="AD330" s="6">
        <v>1997</v>
      </c>
      <c r="AE330" s="6">
        <f t="shared" si="75"/>
        <v>19</v>
      </c>
      <c r="AF330" s="6" t="s">
        <v>94</v>
      </c>
    </row>
    <row r="331" spans="1:32" x14ac:dyDescent="0.2">
      <c r="A331">
        <v>23</v>
      </c>
      <c r="B331" s="6" t="s">
        <v>786</v>
      </c>
      <c r="C331" s="6" t="s">
        <v>22</v>
      </c>
      <c r="D331" s="6" t="s">
        <v>23</v>
      </c>
      <c r="E331" s="6" t="s">
        <v>2767</v>
      </c>
      <c r="F331" s="6" t="s">
        <v>2772</v>
      </c>
      <c r="G331" s="6">
        <v>51</v>
      </c>
      <c r="H331" s="6">
        <v>54</v>
      </c>
      <c r="I331" s="7">
        <v>42517</v>
      </c>
      <c r="J331" s="7">
        <v>42528</v>
      </c>
      <c r="K331" s="7" t="s">
        <v>2538</v>
      </c>
      <c r="L331" s="17">
        <f t="shared" si="69"/>
        <v>259.83</v>
      </c>
      <c r="M331" s="20">
        <f t="shared" si="70"/>
        <v>0.91671477504522192</v>
      </c>
      <c r="N331" s="6" t="s">
        <v>24</v>
      </c>
      <c r="O331" s="6">
        <v>3800000</v>
      </c>
      <c r="P331" s="6">
        <v>3700000</v>
      </c>
      <c r="Q331" s="6">
        <f t="shared" si="71"/>
        <v>-100000</v>
      </c>
      <c r="R331" s="8">
        <f t="shared" si="72"/>
        <v>-2.6315789473684209E-2</v>
      </c>
      <c r="S331" s="6"/>
      <c r="T331" s="9">
        <f t="shared" si="78"/>
        <v>74509.803921568629</v>
      </c>
      <c r="U331" s="6">
        <v>72549</v>
      </c>
      <c r="V331" s="9">
        <f t="shared" si="73"/>
        <v>-1960.8039215686294</v>
      </c>
      <c r="W331" s="8">
        <f t="shared" si="74"/>
        <v>-2.6316052631578973E-2</v>
      </c>
      <c r="X331" s="22">
        <f t="shared" si="76"/>
        <v>68304.23814062438</v>
      </c>
      <c r="Y331" s="22">
        <f t="shared" si="77"/>
        <v>66506.740214755802</v>
      </c>
      <c r="Z331" s="22">
        <f t="shared" si="79"/>
        <v>-1797.497925868578</v>
      </c>
      <c r="AA331" s="8">
        <f t="shared" si="80"/>
        <v>-2.6316052631579018E-2</v>
      </c>
      <c r="AB331" s="22">
        <f t="shared" si="81"/>
        <v>3391843.750952546</v>
      </c>
      <c r="AC331" s="10">
        <v>4847</v>
      </c>
      <c r="AD331" s="6">
        <v>1995</v>
      </c>
      <c r="AE331" s="6">
        <f t="shared" si="75"/>
        <v>21</v>
      </c>
      <c r="AF331" s="6" t="s">
        <v>37</v>
      </c>
    </row>
    <row r="332" spans="1:32" x14ac:dyDescent="0.2">
      <c r="A332">
        <v>23</v>
      </c>
      <c r="B332" s="6" t="s">
        <v>1177</v>
      </c>
      <c r="C332" s="6" t="s">
        <v>22</v>
      </c>
      <c r="D332" s="6" t="s">
        <v>23</v>
      </c>
      <c r="E332" s="6" t="s">
        <v>2767</v>
      </c>
      <c r="F332" s="6" t="s">
        <v>2772</v>
      </c>
      <c r="G332" s="6">
        <v>61</v>
      </c>
      <c r="H332" s="6">
        <v>66</v>
      </c>
      <c r="I332" s="7">
        <v>42517</v>
      </c>
      <c r="J332" s="7">
        <v>42528</v>
      </c>
      <c r="K332" s="7" t="s">
        <v>2538</v>
      </c>
      <c r="L332" s="17">
        <f t="shared" si="69"/>
        <v>259.83</v>
      </c>
      <c r="M332" s="20">
        <f t="shared" si="70"/>
        <v>0.91671477504522192</v>
      </c>
      <c r="N332" s="6" t="s">
        <v>24</v>
      </c>
      <c r="O332" s="6">
        <v>3990000</v>
      </c>
      <c r="P332" s="6">
        <v>3900000</v>
      </c>
      <c r="Q332" s="6">
        <f t="shared" si="71"/>
        <v>-90000</v>
      </c>
      <c r="R332" s="8">
        <f t="shared" si="72"/>
        <v>-2.2556390977443608E-2</v>
      </c>
      <c r="S332" s="6">
        <v>3706</v>
      </c>
      <c r="T332" s="9">
        <f t="shared" si="78"/>
        <v>65470.590163934423</v>
      </c>
      <c r="U332" s="6">
        <v>63995</v>
      </c>
      <c r="V332" s="9">
        <f t="shared" si="73"/>
        <v>-1475.5901639344229</v>
      </c>
      <c r="W332" s="8">
        <f t="shared" si="74"/>
        <v>-2.2538213879539404E-2</v>
      </c>
      <c r="X332" s="22">
        <f t="shared" si="76"/>
        <v>60017.85733420906</v>
      </c>
      <c r="Y332" s="22">
        <f t="shared" si="77"/>
        <v>58665.162029018975</v>
      </c>
      <c r="Z332" s="22">
        <f t="shared" si="79"/>
        <v>-1352.6953051900855</v>
      </c>
      <c r="AA332" s="8">
        <f t="shared" si="80"/>
        <v>-2.2538213879539387E-2</v>
      </c>
      <c r="AB332" s="22">
        <f t="shared" si="81"/>
        <v>3578574.8837701576</v>
      </c>
      <c r="AC332" s="6">
        <v>927</v>
      </c>
      <c r="AD332" s="6">
        <v>1950</v>
      </c>
      <c r="AE332" s="6">
        <f t="shared" si="75"/>
        <v>66</v>
      </c>
      <c r="AF332" s="6" t="s">
        <v>103</v>
      </c>
    </row>
    <row r="333" spans="1:32" x14ac:dyDescent="0.2">
      <c r="A333">
        <v>23</v>
      </c>
      <c r="B333" s="6" t="s">
        <v>792</v>
      </c>
      <c r="C333" s="6" t="s">
        <v>22</v>
      </c>
      <c r="D333" s="6" t="s">
        <v>23</v>
      </c>
      <c r="E333" s="6" t="s">
        <v>2767</v>
      </c>
      <c r="F333" s="6" t="s">
        <v>2772</v>
      </c>
      <c r="G333" s="6">
        <v>53</v>
      </c>
      <c r="H333" s="6">
        <v>59</v>
      </c>
      <c r="I333" s="7">
        <v>42517</v>
      </c>
      <c r="J333" s="7">
        <v>42528</v>
      </c>
      <c r="K333" s="7" t="s">
        <v>2538</v>
      </c>
      <c r="L333" s="17">
        <f t="shared" si="69"/>
        <v>259.83</v>
      </c>
      <c r="M333" s="20">
        <f t="shared" si="70"/>
        <v>0.91671477504522192</v>
      </c>
      <c r="N333" s="6" t="s">
        <v>24</v>
      </c>
      <c r="O333" s="6">
        <v>3750000</v>
      </c>
      <c r="P333" s="6">
        <v>4750000</v>
      </c>
      <c r="Q333" s="6">
        <f t="shared" si="71"/>
        <v>1000000</v>
      </c>
      <c r="R333" s="8">
        <f t="shared" si="72"/>
        <v>0.26666666666666666</v>
      </c>
      <c r="S333" s="6">
        <v>57651</v>
      </c>
      <c r="T333" s="9">
        <f t="shared" si="78"/>
        <v>71842.471698113208</v>
      </c>
      <c r="U333" s="6">
        <v>90710</v>
      </c>
      <c r="V333" s="9">
        <f t="shared" si="73"/>
        <v>18867.528301886792</v>
      </c>
      <c r="W333" s="8">
        <f t="shared" si="74"/>
        <v>0.26262359654285544</v>
      </c>
      <c r="X333" s="22">
        <f t="shared" si="76"/>
        <v>65859.055281428577</v>
      </c>
      <c r="Y333" s="22">
        <f t="shared" si="77"/>
        <v>83155.197244352079</v>
      </c>
      <c r="Z333" s="22">
        <f t="shared" si="79"/>
        <v>17296.141962923502</v>
      </c>
      <c r="AA333" s="8">
        <f t="shared" si="80"/>
        <v>0.26262359654285533</v>
      </c>
      <c r="AB333" s="22">
        <f t="shared" si="81"/>
        <v>4407225.4539506603</v>
      </c>
      <c r="AC333" s="10">
        <v>1512</v>
      </c>
      <c r="AD333" s="6">
        <v>1941</v>
      </c>
      <c r="AE333" s="6">
        <f t="shared" si="75"/>
        <v>75</v>
      </c>
      <c r="AF333" s="6" t="s">
        <v>37</v>
      </c>
    </row>
    <row r="334" spans="1:32" x14ac:dyDescent="0.2">
      <c r="A334">
        <v>23</v>
      </c>
      <c r="B334" s="6" t="s">
        <v>2289</v>
      </c>
      <c r="C334" s="6" t="s">
        <v>22</v>
      </c>
      <c r="D334" s="6" t="s">
        <v>23</v>
      </c>
      <c r="E334" s="6" t="s">
        <v>2767</v>
      </c>
      <c r="F334" s="6" t="s">
        <v>2772</v>
      </c>
      <c r="G334" s="6">
        <v>110</v>
      </c>
      <c r="H334" s="6">
        <v>122</v>
      </c>
      <c r="I334" s="7">
        <v>42517</v>
      </c>
      <c r="J334" s="7">
        <v>42528</v>
      </c>
      <c r="K334" s="7" t="s">
        <v>2538</v>
      </c>
      <c r="L334" s="17">
        <f t="shared" si="69"/>
        <v>259.83</v>
      </c>
      <c r="M334" s="20">
        <f t="shared" si="70"/>
        <v>0.91671477504522192</v>
      </c>
      <c r="N334" s="6" t="s">
        <v>24</v>
      </c>
      <c r="O334" s="6">
        <v>6990000</v>
      </c>
      <c r="P334" s="6">
        <v>7800000</v>
      </c>
      <c r="Q334" s="6">
        <f t="shared" si="71"/>
        <v>810000</v>
      </c>
      <c r="R334" s="8">
        <f t="shared" si="72"/>
        <v>0.11587982832618025</v>
      </c>
      <c r="S334" s="6"/>
      <c r="T334" s="9">
        <f t="shared" si="78"/>
        <v>63545.454545454544</v>
      </c>
      <c r="U334" s="6">
        <v>70909</v>
      </c>
      <c r="V334" s="9">
        <f t="shared" si="73"/>
        <v>7363.5454545454559</v>
      </c>
      <c r="W334" s="8">
        <f t="shared" si="74"/>
        <v>0.11587839771101575</v>
      </c>
      <c r="X334" s="22">
        <f t="shared" si="76"/>
        <v>58253.057068782735</v>
      </c>
      <c r="Y334" s="22">
        <f t="shared" si="77"/>
        <v>65003.327983681644</v>
      </c>
      <c r="Z334" s="22">
        <f t="shared" si="79"/>
        <v>6750.2709148989088</v>
      </c>
      <c r="AA334" s="8">
        <f t="shared" si="80"/>
        <v>0.11587839771101585</v>
      </c>
      <c r="AB334" s="22">
        <f t="shared" si="81"/>
        <v>7150366.0782049811</v>
      </c>
      <c r="AC334" s="10">
        <v>1735</v>
      </c>
      <c r="AD334" s="6">
        <v>1939</v>
      </c>
      <c r="AE334" s="6">
        <f t="shared" si="75"/>
        <v>77</v>
      </c>
      <c r="AF334" s="6" t="s">
        <v>797</v>
      </c>
    </row>
    <row r="335" spans="1:32" x14ac:dyDescent="0.2">
      <c r="A335">
        <v>23</v>
      </c>
      <c r="B335" s="6" t="s">
        <v>2363</v>
      </c>
      <c r="C335" s="6" t="s">
        <v>22</v>
      </c>
      <c r="D335" s="6" t="s">
        <v>23</v>
      </c>
      <c r="E335" s="6" t="s">
        <v>2767</v>
      </c>
      <c r="F335" s="6" t="s">
        <v>2772</v>
      </c>
      <c r="G335" s="6">
        <v>120</v>
      </c>
      <c r="H335" s="6">
        <v>135</v>
      </c>
      <c r="I335" s="7">
        <v>42518</v>
      </c>
      <c r="J335" s="7">
        <v>42528</v>
      </c>
      <c r="K335" s="7" t="s">
        <v>2538</v>
      </c>
      <c r="L335" s="17">
        <f t="shared" si="69"/>
        <v>259.83</v>
      </c>
      <c r="M335" s="20">
        <f t="shared" si="70"/>
        <v>0.91671477504522192</v>
      </c>
      <c r="N335" s="6" t="s">
        <v>36</v>
      </c>
      <c r="O335" s="6">
        <v>7200000</v>
      </c>
      <c r="P335" s="6">
        <v>8100000</v>
      </c>
      <c r="Q335" s="6">
        <f t="shared" si="71"/>
        <v>900000</v>
      </c>
      <c r="R335" s="8">
        <f t="shared" si="72"/>
        <v>0.125</v>
      </c>
      <c r="S335" s="6">
        <v>99000</v>
      </c>
      <c r="T335" s="9">
        <f t="shared" si="78"/>
        <v>60825</v>
      </c>
      <c r="U335" s="6">
        <v>68325</v>
      </c>
      <c r="V335" s="9">
        <f t="shared" si="73"/>
        <v>7500</v>
      </c>
      <c r="W335" s="8">
        <f t="shared" si="74"/>
        <v>0.12330456226880394</v>
      </c>
      <c r="X335" s="22">
        <f t="shared" si="76"/>
        <v>55759.176192125626</v>
      </c>
      <c r="Y335" s="22">
        <f t="shared" si="77"/>
        <v>62634.53700496479</v>
      </c>
      <c r="Z335" s="22">
        <f t="shared" si="79"/>
        <v>6875.3608128391643</v>
      </c>
      <c r="AA335" s="8">
        <f t="shared" si="80"/>
        <v>0.12330456226880394</v>
      </c>
      <c r="AB335" s="22">
        <f t="shared" si="81"/>
        <v>7516144.4405957749</v>
      </c>
      <c r="AC335" s="6"/>
      <c r="AD335" s="6">
        <v>1938</v>
      </c>
      <c r="AE335" s="6">
        <f t="shared" si="75"/>
        <v>78</v>
      </c>
      <c r="AF335" s="6" t="s">
        <v>507</v>
      </c>
    </row>
    <row r="336" spans="1:32" x14ac:dyDescent="0.2">
      <c r="A336">
        <v>23</v>
      </c>
      <c r="B336" s="6" t="s">
        <v>1590</v>
      </c>
      <c r="C336" s="6" t="s">
        <v>22</v>
      </c>
      <c r="D336" s="6" t="s">
        <v>23</v>
      </c>
      <c r="E336" s="6" t="s">
        <v>2767</v>
      </c>
      <c r="F336" s="6" t="s">
        <v>2772</v>
      </c>
      <c r="G336" s="6">
        <v>72</v>
      </c>
      <c r="H336" s="6">
        <v>82</v>
      </c>
      <c r="I336" s="7">
        <v>42518</v>
      </c>
      <c r="J336" s="7">
        <v>42528</v>
      </c>
      <c r="K336" s="7" t="s">
        <v>2538</v>
      </c>
      <c r="L336" s="17">
        <f t="shared" si="69"/>
        <v>259.83</v>
      </c>
      <c r="M336" s="20">
        <f t="shared" si="70"/>
        <v>0.91671477504522192</v>
      </c>
      <c r="N336" s="6" t="s">
        <v>36</v>
      </c>
      <c r="O336" s="6">
        <v>4900000</v>
      </c>
      <c r="P336" s="6">
        <v>5630000</v>
      </c>
      <c r="Q336" s="6">
        <f t="shared" si="71"/>
        <v>730000</v>
      </c>
      <c r="R336" s="8">
        <f t="shared" si="72"/>
        <v>0.1489795918367347</v>
      </c>
      <c r="S336" s="6">
        <v>49691</v>
      </c>
      <c r="T336" s="9">
        <f t="shared" si="78"/>
        <v>68745.708333333328</v>
      </c>
      <c r="U336" s="6">
        <v>78885</v>
      </c>
      <c r="V336" s="9">
        <f t="shared" si="73"/>
        <v>10139.291666666672</v>
      </c>
      <c r="W336" s="8">
        <f t="shared" si="74"/>
        <v>0.147489813000448</v>
      </c>
      <c r="X336" s="22">
        <f t="shared" si="76"/>
        <v>63020.206550116098</v>
      </c>
      <c r="Y336" s="22">
        <f t="shared" si="77"/>
        <v>72315.045029442335</v>
      </c>
      <c r="Z336" s="22">
        <f t="shared" si="79"/>
        <v>9294.8384793262376</v>
      </c>
      <c r="AA336" s="8">
        <f t="shared" si="80"/>
        <v>0.14748981300044811</v>
      </c>
      <c r="AB336" s="22">
        <f t="shared" si="81"/>
        <v>5206683.2421198478</v>
      </c>
      <c r="AC336" s="6">
        <v>987</v>
      </c>
      <c r="AD336" s="6">
        <v>1937</v>
      </c>
      <c r="AE336" s="6">
        <f t="shared" si="75"/>
        <v>79</v>
      </c>
      <c r="AF336" s="6" t="s">
        <v>137</v>
      </c>
    </row>
    <row r="337" spans="1:32" x14ac:dyDescent="0.2">
      <c r="A337">
        <v>23</v>
      </c>
      <c r="B337" s="6" t="s">
        <v>106</v>
      </c>
      <c r="C337" s="6" t="s">
        <v>22</v>
      </c>
      <c r="D337" s="6" t="s">
        <v>23</v>
      </c>
      <c r="E337" s="6" t="s">
        <v>2767</v>
      </c>
      <c r="F337" s="6" t="s">
        <v>2772</v>
      </c>
      <c r="G337" s="6">
        <v>28</v>
      </c>
      <c r="H337" s="6">
        <v>31</v>
      </c>
      <c r="I337" s="7">
        <v>42517</v>
      </c>
      <c r="J337" s="7">
        <v>42528</v>
      </c>
      <c r="K337" s="7" t="s">
        <v>2538</v>
      </c>
      <c r="L337" s="17">
        <f t="shared" si="69"/>
        <v>259.83</v>
      </c>
      <c r="M337" s="20">
        <f t="shared" si="70"/>
        <v>0.91671477504522192</v>
      </c>
      <c r="N337" s="6" t="s">
        <v>24</v>
      </c>
      <c r="O337" s="6">
        <v>2350000</v>
      </c>
      <c r="P337" s="6">
        <v>2800000</v>
      </c>
      <c r="Q337" s="6">
        <f t="shared" si="71"/>
        <v>450000</v>
      </c>
      <c r="R337" s="8">
        <f t="shared" si="72"/>
        <v>0.19148936170212766</v>
      </c>
      <c r="S337" s="6"/>
      <c r="T337" s="9">
        <f t="shared" si="78"/>
        <v>83928.571428571435</v>
      </c>
      <c r="U337" s="6">
        <v>100000</v>
      </c>
      <c r="V337" s="9">
        <f t="shared" si="73"/>
        <v>16071.428571428565</v>
      </c>
      <c r="W337" s="8">
        <f t="shared" si="74"/>
        <v>0.19148936170212758</v>
      </c>
      <c r="X337" s="22">
        <f t="shared" si="76"/>
        <v>76938.561477009702</v>
      </c>
      <c r="Y337" s="22">
        <f t="shared" si="77"/>
        <v>91671.47750452219</v>
      </c>
      <c r="Z337" s="22">
        <f t="shared" si="79"/>
        <v>14732.916027512489</v>
      </c>
      <c r="AA337" s="8">
        <f t="shared" si="80"/>
        <v>0.19148936170212758</v>
      </c>
      <c r="AB337" s="22">
        <f t="shared" si="81"/>
        <v>2566801.3701266213</v>
      </c>
      <c r="AC337" s="10">
        <v>3020</v>
      </c>
      <c r="AD337" s="6">
        <v>1935</v>
      </c>
      <c r="AE337" s="6">
        <f t="shared" si="75"/>
        <v>81</v>
      </c>
      <c r="AF337" s="6" t="s">
        <v>108</v>
      </c>
    </row>
    <row r="338" spans="1:32" x14ac:dyDescent="0.2">
      <c r="A338">
        <v>23</v>
      </c>
      <c r="B338" s="6" t="s">
        <v>1595</v>
      </c>
      <c r="C338" s="6" t="s">
        <v>22</v>
      </c>
      <c r="D338" s="6" t="s">
        <v>23</v>
      </c>
      <c r="E338" s="6" t="s">
        <v>2767</v>
      </c>
      <c r="F338" s="6" t="s">
        <v>2772</v>
      </c>
      <c r="G338" s="6">
        <v>72</v>
      </c>
      <c r="H338" s="6">
        <v>80</v>
      </c>
      <c r="I338" s="7">
        <v>42518</v>
      </c>
      <c r="J338" s="7">
        <v>42528</v>
      </c>
      <c r="K338" s="7" t="s">
        <v>2538</v>
      </c>
      <c r="L338" s="17">
        <f t="shared" si="69"/>
        <v>259.83</v>
      </c>
      <c r="M338" s="20">
        <f t="shared" si="70"/>
        <v>0.91671477504522192</v>
      </c>
      <c r="N338" s="6" t="s">
        <v>36</v>
      </c>
      <c r="O338" s="6">
        <v>4900000</v>
      </c>
      <c r="P338" s="6">
        <v>5625000</v>
      </c>
      <c r="Q338" s="6">
        <f t="shared" si="71"/>
        <v>725000</v>
      </c>
      <c r="R338" s="8">
        <f t="shared" si="72"/>
        <v>0.14795918367346939</v>
      </c>
      <c r="S338" s="6">
        <v>9750</v>
      </c>
      <c r="T338" s="9">
        <f t="shared" si="78"/>
        <v>68190.972222222219</v>
      </c>
      <c r="U338" s="6">
        <v>78260</v>
      </c>
      <c r="V338" s="9">
        <f t="shared" si="73"/>
        <v>10069.027777777781</v>
      </c>
      <c r="W338" s="8">
        <f t="shared" si="74"/>
        <v>0.14765924945261985</v>
      </c>
      <c r="X338" s="22">
        <f t="shared" si="76"/>
        <v>62511.671760809419</v>
      </c>
      <c r="Y338" s="22">
        <f t="shared" si="77"/>
        <v>71742.098295039061</v>
      </c>
      <c r="Z338" s="22">
        <f t="shared" si="79"/>
        <v>9230.4265342296421</v>
      </c>
      <c r="AA338" s="8">
        <f t="shared" si="80"/>
        <v>0.14765924945261974</v>
      </c>
      <c r="AB338" s="22">
        <f t="shared" si="81"/>
        <v>5165431.0772428121</v>
      </c>
      <c r="AC338" s="10">
        <v>2920</v>
      </c>
      <c r="AD338" s="6">
        <v>1932</v>
      </c>
      <c r="AE338" s="6">
        <f t="shared" si="75"/>
        <v>84</v>
      </c>
      <c r="AF338" s="6" t="s">
        <v>37</v>
      </c>
    </row>
    <row r="339" spans="1:32" x14ac:dyDescent="0.2">
      <c r="A339">
        <v>23</v>
      </c>
      <c r="B339" s="6" t="s">
        <v>452</v>
      </c>
      <c r="C339" s="6" t="s">
        <v>22</v>
      </c>
      <c r="D339" s="6" t="s">
        <v>23</v>
      </c>
      <c r="E339" s="6" t="s">
        <v>2767</v>
      </c>
      <c r="F339" s="6" t="s">
        <v>2772</v>
      </c>
      <c r="G339" s="6">
        <v>42</v>
      </c>
      <c r="H339" s="6">
        <v>48</v>
      </c>
      <c r="I339" s="7">
        <v>42518</v>
      </c>
      <c r="J339" s="7">
        <v>42528</v>
      </c>
      <c r="K339" s="7" t="s">
        <v>2538</v>
      </c>
      <c r="L339" s="17">
        <f t="shared" si="69"/>
        <v>259.83</v>
      </c>
      <c r="M339" s="20">
        <f t="shared" si="70"/>
        <v>0.91671477504522192</v>
      </c>
      <c r="N339" s="6" t="s">
        <v>36</v>
      </c>
      <c r="O339" s="6">
        <v>3490000</v>
      </c>
      <c r="P339" s="6">
        <v>4010000</v>
      </c>
      <c r="Q339" s="6">
        <f t="shared" si="71"/>
        <v>520000</v>
      </c>
      <c r="R339" s="8">
        <f t="shared" si="72"/>
        <v>0.14899713467048711</v>
      </c>
      <c r="S339" s="6">
        <v>70331</v>
      </c>
      <c r="T339" s="9">
        <f t="shared" si="78"/>
        <v>84769.78571428571</v>
      </c>
      <c r="U339" s="6">
        <v>97151</v>
      </c>
      <c r="V339" s="9">
        <f t="shared" si="73"/>
        <v>12381.21428571429</v>
      </c>
      <c r="W339" s="8">
        <f t="shared" si="74"/>
        <v>0.14605692560607433</v>
      </c>
      <c r="X339" s="22">
        <f t="shared" si="76"/>
        <v>77709.715041703093</v>
      </c>
      <c r="Y339" s="22">
        <f t="shared" si="77"/>
        <v>89059.757110418359</v>
      </c>
      <c r="Z339" s="22">
        <f t="shared" si="79"/>
        <v>11350.042068715265</v>
      </c>
      <c r="AA339" s="8">
        <f t="shared" si="80"/>
        <v>0.14605692560607436</v>
      </c>
      <c r="AB339" s="22">
        <f t="shared" si="81"/>
        <v>3740509.7986375713</v>
      </c>
      <c r="AC339" s="6">
        <v>733</v>
      </c>
      <c r="AD339" s="6">
        <v>1899</v>
      </c>
      <c r="AE339" s="6">
        <f t="shared" si="75"/>
        <v>117</v>
      </c>
      <c r="AF339" s="6" t="s">
        <v>67</v>
      </c>
    </row>
    <row r="340" spans="1:32" x14ac:dyDescent="0.2">
      <c r="A340">
        <v>23</v>
      </c>
      <c r="B340" s="6" t="s">
        <v>2438</v>
      </c>
      <c r="C340" s="6" t="s">
        <v>22</v>
      </c>
      <c r="D340" s="6" t="s">
        <v>23</v>
      </c>
      <c r="E340" s="6" t="s">
        <v>2767</v>
      </c>
      <c r="F340" s="6" t="s">
        <v>2772</v>
      </c>
      <c r="G340" s="6">
        <v>151</v>
      </c>
      <c r="H340" s="6">
        <v>165</v>
      </c>
      <c r="I340" s="7">
        <v>42517</v>
      </c>
      <c r="J340" s="7">
        <v>42528</v>
      </c>
      <c r="K340" s="7" t="s">
        <v>2538</v>
      </c>
      <c r="L340" s="17">
        <f t="shared" si="69"/>
        <v>259.83</v>
      </c>
      <c r="M340" s="20">
        <f t="shared" si="70"/>
        <v>0.91671477504522192</v>
      </c>
      <c r="N340" s="6" t="s">
        <v>24</v>
      </c>
      <c r="O340" s="6">
        <v>9500000</v>
      </c>
      <c r="P340" s="6">
        <v>10600000</v>
      </c>
      <c r="Q340" s="6">
        <f t="shared" si="71"/>
        <v>1100000</v>
      </c>
      <c r="R340" s="8">
        <f t="shared" si="72"/>
        <v>0.11578947368421053</v>
      </c>
      <c r="S340" s="6">
        <v>382189</v>
      </c>
      <c r="T340" s="9">
        <f t="shared" si="78"/>
        <v>65444.960264900663</v>
      </c>
      <c r="U340" s="6">
        <v>72730</v>
      </c>
      <c r="V340" s="9">
        <f t="shared" si="73"/>
        <v>7285.0397350993371</v>
      </c>
      <c r="W340" s="8">
        <f t="shared" si="74"/>
        <v>0.11131551926400111</v>
      </c>
      <c r="X340" s="22">
        <f t="shared" si="76"/>
        <v>59994.362027081901</v>
      </c>
      <c r="Y340" s="22">
        <f t="shared" si="77"/>
        <v>66672.665589038996</v>
      </c>
      <c r="Z340" s="22">
        <f t="shared" si="79"/>
        <v>6678.3035619570946</v>
      </c>
      <c r="AA340" s="8">
        <f t="shared" si="80"/>
        <v>0.11131551926400116</v>
      </c>
      <c r="AB340" s="22">
        <f t="shared" si="81"/>
        <v>10067572.503944889</v>
      </c>
      <c r="AC340" s="6">
        <v>507</v>
      </c>
      <c r="AD340" s="6">
        <v>1899</v>
      </c>
      <c r="AE340" s="6">
        <f t="shared" si="75"/>
        <v>117</v>
      </c>
      <c r="AF340" s="6" t="s">
        <v>27</v>
      </c>
    </row>
    <row r="341" spans="1:32" x14ac:dyDescent="0.2">
      <c r="A341">
        <v>23</v>
      </c>
      <c r="B341" s="6" t="s">
        <v>2333</v>
      </c>
      <c r="C341" s="6" t="s">
        <v>22</v>
      </c>
      <c r="D341" s="6" t="s">
        <v>23</v>
      </c>
      <c r="E341" s="6" t="s">
        <v>2767</v>
      </c>
      <c r="F341" s="6" t="s">
        <v>2772</v>
      </c>
      <c r="G341" s="6">
        <v>115</v>
      </c>
      <c r="H341" s="6">
        <v>130</v>
      </c>
      <c r="I341" s="7">
        <v>42517</v>
      </c>
      <c r="J341" s="7">
        <v>42528</v>
      </c>
      <c r="K341" s="7" t="s">
        <v>2538</v>
      </c>
      <c r="L341" s="17">
        <f t="shared" si="69"/>
        <v>259.83</v>
      </c>
      <c r="M341" s="20">
        <f t="shared" si="70"/>
        <v>0.91671477504522192</v>
      </c>
      <c r="N341" s="6" t="s">
        <v>24</v>
      </c>
      <c r="O341" s="6">
        <v>8400000</v>
      </c>
      <c r="P341" s="6">
        <v>9010000</v>
      </c>
      <c r="Q341" s="6">
        <f t="shared" si="71"/>
        <v>610000</v>
      </c>
      <c r="R341" s="8">
        <f t="shared" si="72"/>
        <v>7.2619047619047625E-2</v>
      </c>
      <c r="S341" s="6">
        <v>139598</v>
      </c>
      <c r="T341" s="9">
        <f t="shared" si="78"/>
        <v>74257.373913043484</v>
      </c>
      <c r="U341" s="6">
        <v>79562</v>
      </c>
      <c r="V341" s="9">
        <f t="shared" si="73"/>
        <v>5304.6260869565158</v>
      </c>
      <c r="W341" s="8">
        <f t="shared" si="74"/>
        <v>7.1435681164382592E-2</v>
      </c>
      <c r="X341" s="22">
        <f t="shared" si="76"/>
        <v>68072.831822144595</v>
      </c>
      <c r="Y341" s="22">
        <f t="shared" si="77"/>
        <v>72935.660932147948</v>
      </c>
      <c r="Z341" s="22">
        <f t="shared" si="79"/>
        <v>4862.829110003353</v>
      </c>
      <c r="AA341" s="8">
        <f t="shared" si="80"/>
        <v>7.1435681164382508E-2</v>
      </c>
      <c r="AB341" s="22">
        <f t="shared" si="81"/>
        <v>8387601.0071970141</v>
      </c>
      <c r="AC341" s="6">
        <v>644</v>
      </c>
      <c r="AD341" s="6">
        <v>1897</v>
      </c>
      <c r="AE341" s="6">
        <f t="shared" si="75"/>
        <v>119</v>
      </c>
      <c r="AF341" s="6" t="s">
        <v>127</v>
      </c>
    </row>
    <row r="342" spans="1:32" x14ac:dyDescent="0.2">
      <c r="A342">
        <v>23</v>
      </c>
      <c r="B342" s="6" t="s">
        <v>2505</v>
      </c>
      <c r="C342" s="6" t="s">
        <v>22</v>
      </c>
      <c r="D342" s="6" t="s">
        <v>23</v>
      </c>
      <c r="E342" s="6" t="s">
        <v>2767</v>
      </c>
      <c r="F342" s="6" t="s">
        <v>2772</v>
      </c>
      <c r="G342" s="6">
        <v>168</v>
      </c>
      <c r="H342" s="6">
        <v>186</v>
      </c>
      <c r="I342" s="7">
        <v>42517</v>
      </c>
      <c r="J342" s="7">
        <v>42528</v>
      </c>
      <c r="K342" s="7" t="s">
        <v>2538</v>
      </c>
      <c r="L342" s="17">
        <f t="shared" si="69"/>
        <v>259.83</v>
      </c>
      <c r="M342" s="20">
        <f t="shared" si="70"/>
        <v>0.91671477504522192</v>
      </c>
      <c r="N342" s="6" t="s">
        <v>24</v>
      </c>
      <c r="O342" s="6">
        <v>10490000</v>
      </c>
      <c r="P342" s="6">
        <v>10490000</v>
      </c>
      <c r="Q342" s="6">
        <f t="shared" si="71"/>
        <v>0</v>
      </c>
      <c r="R342" s="8">
        <f t="shared" si="72"/>
        <v>0</v>
      </c>
      <c r="S342" s="6"/>
      <c r="T342" s="9">
        <f t="shared" si="78"/>
        <v>62440.476190476191</v>
      </c>
      <c r="U342" s="6">
        <v>62440</v>
      </c>
      <c r="V342" s="9">
        <f t="shared" si="73"/>
        <v>-0.47619047619082266</v>
      </c>
      <c r="W342" s="8">
        <f t="shared" si="74"/>
        <v>-7.6263107721695148E-6</v>
      </c>
      <c r="X342" s="22">
        <f t="shared" si="76"/>
        <v>57240.107084668918</v>
      </c>
      <c r="Y342" s="22">
        <f t="shared" si="77"/>
        <v>57239.670553823657</v>
      </c>
      <c r="Z342" s="22">
        <f t="shared" si="79"/>
        <v>-0.43653084526158636</v>
      </c>
      <c r="AA342" s="8">
        <f t="shared" si="80"/>
        <v>-7.626310772198153E-6</v>
      </c>
      <c r="AB342" s="22">
        <f t="shared" si="81"/>
        <v>9616264.6530423742</v>
      </c>
      <c r="AC342" s="6">
        <v>563</v>
      </c>
      <c r="AD342" s="6">
        <v>1896</v>
      </c>
      <c r="AE342" s="6">
        <f t="shared" si="75"/>
        <v>120</v>
      </c>
      <c r="AF342" s="6" t="s">
        <v>67</v>
      </c>
    </row>
    <row r="343" spans="1:32" x14ac:dyDescent="0.2">
      <c r="A343">
        <v>23</v>
      </c>
      <c r="B343" s="6" t="s">
        <v>1930</v>
      </c>
      <c r="C343" s="6" t="s">
        <v>22</v>
      </c>
      <c r="D343" s="6" t="s">
        <v>23</v>
      </c>
      <c r="E343" s="6" t="s">
        <v>2767</v>
      </c>
      <c r="F343" s="6" t="s">
        <v>2772</v>
      </c>
      <c r="G343" s="6">
        <v>83</v>
      </c>
      <c r="H343" s="6">
        <v>91</v>
      </c>
      <c r="I343" s="7">
        <v>42517</v>
      </c>
      <c r="J343" s="7">
        <v>42529</v>
      </c>
      <c r="K343" s="7" t="s">
        <v>2538</v>
      </c>
      <c r="L343" s="17">
        <f t="shared" si="69"/>
        <v>259.83</v>
      </c>
      <c r="M343" s="20">
        <f t="shared" si="70"/>
        <v>0.91671477504522192</v>
      </c>
      <c r="N343" s="6" t="s">
        <v>32</v>
      </c>
      <c r="O343" s="6">
        <v>7950000</v>
      </c>
      <c r="P343" s="6">
        <v>8100000</v>
      </c>
      <c r="Q343" s="6">
        <f t="shared" si="71"/>
        <v>150000</v>
      </c>
      <c r="R343" s="8">
        <f t="shared" si="72"/>
        <v>1.8867924528301886E-2</v>
      </c>
      <c r="S343" s="6"/>
      <c r="T343" s="9">
        <f t="shared" si="78"/>
        <v>95783.132530120478</v>
      </c>
      <c r="U343" s="6">
        <v>97590</v>
      </c>
      <c r="V343" s="9">
        <f t="shared" si="73"/>
        <v>1806.8674698795221</v>
      </c>
      <c r="W343" s="8">
        <f t="shared" si="74"/>
        <v>1.886415094339627E-2</v>
      </c>
      <c r="X343" s="22">
        <f t="shared" si="76"/>
        <v>87805.812790476077</v>
      </c>
      <c r="Y343" s="22">
        <f t="shared" si="77"/>
        <v>89462.194896663204</v>
      </c>
      <c r="Z343" s="22">
        <f t="shared" si="79"/>
        <v>1656.3821061871276</v>
      </c>
      <c r="AA343" s="8">
        <f t="shared" si="80"/>
        <v>1.886415094339618E-2</v>
      </c>
      <c r="AB343" s="22">
        <f t="shared" si="81"/>
        <v>7425362.1764230458</v>
      </c>
      <c r="AC343" s="10">
        <v>1577</v>
      </c>
      <c r="AD343" s="6">
        <v>2007</v>
      </c>
      <c r="AE343" s="6">
        <f t="shared" si="75"/>
        <v>9</v>
      </c>
      <c r="AF343" s="6" t="s">
        <v>635</v>
      </c>
    </row>
    <row r="344" spans="1:32" x14ac:dyDescent="0.2">
      <c r="A344">
        <v>23</v>
      </c>
      <c r="B344" s="6" t="s">
        <v>1484</v>
      </c>
      <c r="C344" s="6" t="s">
        <v>22</v>
      </c>
      <c r="D344" s="6" t="s">
        <v>23</v>
      </c>
      <c r="E344" s="6" t="s">
        <v>2767</v>
      </c>
      <c r="F344" s="6" t="s">
        <v>2772</v>
      </c>
      <c r="G344" s="6">
        <v>69</v>
      </c>
      <c r="H344" s="6">
        <v>79</v>
      </c>
      <c r="I344" s="7">
        <v>42517</v>
      </c>
      <c r="J344" s="7">
        <v>42529</v>
      </c>
      <c r="K344" s="7" t="s">
        <v>2538</v>
      </c>
      <c r="L344" s="17">
        <f t="shared" si="69"/>
        <v>259.83</v>
      </c>
      <c r="M344" s="20">
        <f t="shared" si="70"/>
        <v>0.91671477504522192</v>
      </c>
      <c r="N344" s="6" t="s">
        <v>32</v>
      </c>
      <c r="O344" s="6">
        <v>4800000</v>
      </c>
      <c r="P344" s="6">
        <v>5050000</v>
      </c>
      <c r="Q344" s="6">
        <f t="shared" si="71"/>
        <v>250000</v>
      </c>
      <c r="R344" s="8">
        <f t="shared" si="72"/>
        <v>5.2083333333333336E-2</v>
      </c>
      <c r="S344" s="6"/>
      <c r="T344" s="9">
        <f t="shared" si="78"/>
        <v>69565.217391304352</v>
      </c>
      <c r="U344" s="6">
        <v>73188</v>
      </c>
      <c r="V344" s="9">
        <f t="shared" si="73"/>
        <v>3622.7826086956484</v>
      </c>
      <c r="W344" s="8">
        <f t="shared" si="74"/>
        <v>5.2077499999999943E-2</v>
      </c>
      <c r="X344" s="22">
        <f t="shared" si="76"/>
        <v>63771.462611841525</v>
      </c>
      <c r="Y344" s="22">
        <f t="shared" si="77"/>
        <v>67092.520956009699</v>
      </c>
      <c r="Z344" s="22">
        <f t="shared" si="79"/>
        <v>3321.0583441681738</v>
      </c>
      <c r="AA344" s="8">
        <f t="shared" si="80"/>
        <v>5.207749999999995E-2</v>
      </c>
      <c r="AB344" s="22">
        <f t="shared" si="81"/>
        <v>4629383.9459646689</v>
      </c>
      <c r="AC344" s="10">
        <v>3475</v>
      </c>
      <c r="AD344" s="6">
        <v>1990</v>
      </c>
      <c r="AE344" s="6">
        <f t="shared" si="75"/>
        <v>26</v>
      </c>
      <c r="AF344" s="6" t="s">
        <v>635</v>
      </c>
    </row>
    <row r="345" spans="1:32" x14ac:dyDescent="0.2">
      <c r="A345">
        <v>23</v>
      </c>
      <c r="B345" s="6" t="s">
        <v>2349</v>
      </c>
      <c r="C345" s="6" t="s">
        <v>22</v>
      </c>
      <c r="D345" s="6" t="s">
        <v>23</v>
      </c>
      <c r="E345" s="6" t="s">
        <v>2767</v>
      </c>
      <c r="F345" s="6" t="s">
        <v>2772</v>
      </c>
      <c r="G345" s="6">
        <v>117</v>
      </c>
      <c r="H345" s="6">
        <v>128</v>
      </c>
      <c r="I345" s="7">
        <v>42517</v>
      </c>
      <c r="J345" s="7">
        <v>42529</v>
      </c>
      <c r="K345" s="7" t="s">
        <v>2538</v>
      </c>
      <c r="L345" s="17">
        <f t="shared" si="69"/>
        <v>259.83</v>
      </c>
      <c r="M345" s="20">
        <f t="shared" si="70"/>
        <v>0.91671477504522192</v>
      </c>
      <c r="N345" s="6" t="s">
        <v>32</v>
      </c>
      <c r="O345" s="6">
        <v>9890000</v>
      </c>
      <c r="P345" s="6">
        <v>10700000</v>
      </c>
      <c r="Q345" s="6">
        <f t="shared" si="71"/>
        <v>810000</v>
      </c>
      <c r="R345" s="8">
        <f t="shared" si="72"/>
        <v>8.1900910010111225E-2</v>
      </c>
      <c r="S345" s="6"/>
      <c r="T345" s="9">
        <f t="shared" si="78"/>
        <v>84529.914529914531</v>
      </c>
      <c r="U345" s="6">
        <v>91453</v>
      </c>
      <c r="V345" s="9">
        <f t="shared" si="73"/>
        <v>6923.0854700854688</v>
      </c>
      <c r="W345" s="8">
        <f t="shared" si="74"/>
        <v>8.1901011122345782E-2</v>
      </c>
      <c r="X345" s="22">
        <f t="shared" si="76"/>
        <v>77489.821582882432</v>
      </c>
      <c r="Y345" s="22">
        <f t="shared" si="77"/>
        <v>83836.316322210681</v>
      </c>
      <c r="Z345" s="22">
        <f t="shared" si="79"/>
        <v>6346.4947393282491</v>
      </c>
      <c r="AA345" s="8">
        <f t="shared" si="80"/>
        <v>8.1901011122345838E-2</v>
      </c>
      <c r="AB345" s="22">
        <f t="shared" si="81"/>
        <v>9808849.0096986499</v>
      </c>
      <c r="AC345" s="10">
        <v>2716</v>
      </c>
      <c r="AD345" s="6">
        <v>1989</v>
      </c>
      <c r="AE345" s="6">
        <f t="shared" si="75"/>
        <v>27</v>
      </c>
      <c r="AF345" s="6" t="s">
        <v>635</v>
      </c>
    </row>
    <row r="346" spans="1:32" x14ac:dyDescent="0.2">
      <c r="A346">
        <v>23</v>
      </c>
      <c r="B346" s="6" t="s">
        <v>1160</v>
      </c>
      <c r="C346" s="6" t="s">
        <v>22</v>
      </c>
      <c r="D346" s="6" t="s">
        <v>23</v>
      </c>
      <c r="E346" s="6" t="s">
        <v>2767</v>
      </c>
      <c r="F346" s="6" t="s">
        <v>2772</v>
      </c>
      <c r="G346" s="6">
        <v>60</v>
      </c>
      <c r="H346" s="6">
        <v>67</v>
      </c>
      <c r="I346" s="7">
        <v>42518</v>
      </c>
      <c r="J346" s="7">
        <v>42529</v>
      </c>
      <c r="K346" s="7" t="s">
        <v>2538</v>
      </c>
      <c r="L346" s="17">
        <f t="shared" si="69"/>
        <v>259.83</v>
      </c>
      <c r="M346" s="20">
        <f t="shared" si="70"/>
        <v>0.91671477504522192</v>
      </c>
      <c r="N346" s="6" t="s">
        <v>24</v>
      </c>
      <c r="O346" s="6">
        <v>3300000</v>
      </c>
      <c r="P346" s="6">
        <v>4200000</v>
      </c>
      <c r="Q346" s="6">
        <f t="shared" si="71"/>
        <v>900000</v>
      </c>
      <c r="R346" s="8">
        <f t="shared" si="72"/>
        <v>0.27272727272727271</v>
      </c>
      <c r="S346" s="6">
        <v>257209</v>
      </c>
      <c r="T346" s="9">
        <f t="shared" si="78"/>
        <v>59286.816666666666</v>
      </c>
      <c r="U346" s="6">
        <v>74287</v>
      </c>
      <c r="V346" s="9">
        <f t="shared" si="73"/>
        <v>15000.183333333334</v>
      </c>
      <c r="W346" s="8">
        <f t="shared" si="74"/>
        <v>0.25301043599068823</v>
      </c>
      <c r="X346" s="22">
        <f t="shared" si="76"/>
        <v>54349.100803730646</v>
      </c>
      <c r="Y346" s="22">
        <f t="shared" si="77"/>
        <v>68099.990493784397</v>
      </c>
      <c r="Z346" s="22">
        <f t="shared" si="79"/>
        <v>13750.889690053751</v>
      </c>
      <c r="AA346" s="8">
        <f t="shared" si="80"/>
        <v>0.25301043599068818</v>
      </c>
      <c r="AB346" s="22">
        <f t="shared" si="81"/>
        <v>4085999.4296270637</v>
      </c>
      <c r="AC346" s="6">
        <v>823</v>
      </c>
      <c r="AD346" s="6">
        <v>1932</v>
      </c>
      <c r="AE346" s="6">
        <f t="shared" si="75"/>
        <v>84</v>
      </c>
      <c r="AF346" s="6" t="s">
        <v>44</v>
      </c>
    </row>
    <row r="347" spans="1:32" x14ac:dyDescent="0.2">
      <c r="A347">
        <v>23</v>
      </c>
      <c r="B347" s="6" t="s">
        <v>100</v>
      </c>
      <c r="C347" s="6" t="s">
        <v>22</v>
      </c>
      <c r="D347" s="6" t="s">
        <v>23</v>
      </c>
      <c r="E347" s="6" t="s">
        <v>2767</v>
      </c>
      <c r="F347" s="6" t="s">
        <v>2772</v>
      </c>
      <c r="G347" s="6">
        <v>26</v>
      </c>
      <c r="H347" s="6">
        <v>31</v>
      </c>
      <c r="I347" s="7">
        <v>42519</v>
      </c>
      <c r="J347" s="7">
        <v>42529</v>
      </c>
      <c r="K347" s="7" t="s">
        <v>2538</v>
      </c>
      <c r="L347" s="17">
        <f t="shared" si="69"/>
        <v>259.83</v>
      </c>
      <c r="M347" s="20">
        <f t="shared" si="70"/>
        <v>0.91671477504522192</v>
      </c>
      <c r="N347" s="6" t="s">
        <v>36</v>
      </c>
      <c r="O347" s="6">
        <v>2200000</v>
      </c>
      <c r="P347" s="6">
        <v>3000000</v>
      </c>
      <c r="Q347" s="6">
        <f t="shared" si="71"/>
        <v>800000</v>
      </c>
      <c r="R347" s="8">
        <f t="shared" si="72"/>
        <v>0.36363636363636365</v>
      </c>
      <c r="S347" s="6">
        <v>22788</v>
      </c>
      <c r="T347" s="9">
        <f t="shared" si="78"/>
        <v>85491.846153846156</v>
      </c>
      <c r="U347" s="6">
        <v>116261</v>
      </c>
      <c r="V347" s="9">
        <f t="shared" si="73"/>
        <v>30769.153846153844</v>
      </c>
      <c r="W347" s="8">
        <f t="shared" si="74"/>
        <v>0.35990746755875952</v>
      </c>
      <c r="X347" s="22">
        <f t="shared" si="76"/>
        <v>78371.638515123806</v>
      </c>
      <c r="Y347" s="22">
        <f t="shared" si="77"/>
        <v>106578.17646153255</v>
      </c>
      <c r="Z347" s="22">
        <f t="shared" si="79"/>
        <v>28206.537946408745</v>
      </c>
      <c r="AA347" s="8">
        <f t="shared" si="80"/>
        <v>0.35990746755875946</v>
      </c>
      <c r="AB347" s="22">
        <f t="shared" si="81"/>
        <v>2771032.5879998463</v>
      </c>
      <c r="AC347" s="6">
        <v>683</v>
      </c>
      <c r="AD347" s="6">
        <v>1919</v>
      </c>
      <c r="AE347" s="6">
        <f t="shared" si="75"/>
        <v>97</v>
      </c>
      <c r="AF347" s="6" t="s">
        <v>44</v>
      </c>
    </row>
    <row r="348" spans="1:32" x14ac:dyDescent="0.2">
      <c r="A348">
        <v>23</v>
      </c>
      <c r="B348" s="6" t="s">
        <v>1216</v>
      </c>
      <c r="C348" s="6" t="s">
        <v>22</v>
      </c>
      <c r="D348" s="6" t="s">
        <v>23</v>
      </c>
      <c r="E348" s="6" t="s">
        <v>2767</v>
      </c>
      <c r="F348" s="6" t="s">
        <v>2772</v>
      </c>
      <c r="G348" s="6">
        <v>62</v>
      </c>
      <c r="H348" s="6">
        <v>72</v>
      </c>
      <c r="I348" s="7">
        <v>42517</v>
      </c>
      <c r="J348" s="7">
        <v>42529</v>
      </c>
      <c r="K348" s="7" t="s">
        <v>2538</v>
      </c>
      <c r="L348" s="17">
        <f t="shared" si="69"/>
        <v>259.83</v>
      </c>
      <c r="M348" s="20">
        <f t="shared" si="70"/>
        <v>0.91671477504522192</v>
      </c>
      <c r="N348" s="6" t="s">
        <v>32</v>
      </c>
      <c r="O348" s="6">
        <v>3600000</v>
      </c>
      <c r="P348" s="6">
        <v>4100000</v>
      </c>
      <c r="Q348" s="6">
        <f t="shared" si="71"/>
        <v>500000</v>
      </c>
      <c r="R348" s="8">
        <f t="shared" si="72"/>
        <v>0.1388888888888889</v>
      </c>
      <c r="S348" s="6"/>
      <c r="T348" s="9">
        <f t="shared" si="78"/>
        <v>58064.516129032258</v>
      </c>
      <c r="U348" s="6">
        <v>66129</v>
      </c>
      <c r="V348" s="9">
        <f t="shared" si="73"/>
        <v>8064.4838709677424</v>
      </c>
      <c r="W348" s="8">
        <f t="shared" si="74"/>
        <v>0.13888833333333334</v>
      </c>
      <c r="X348" s="22">
        <f t="shared" si="76"/>
        <v>53228.599841335468</v>
      </c>
      <c r="Y348" s="22">
        <f t="shared" si="77"/>
        <v>60621.431358965478</v>
      </c>
      <c r="Z348" s="22">
        <f t="shared" si="79"/>
        <v>7392.8315176300093</v>
      </c>
      <c r="AA348" s="8">
        <f t="shared" si="80"/>
        <v>0.13888833333333325</v>
      </c>
      <c r="AB348" s="22">
        <f t="shared" si="81"/>
        <v>3758528.7442558594</v>
      </c>
      <c r="AC348" s="6">
        <v>354</v>
      </c>
      <c r="AD348" s="6">
        <v>1898</v>
      </c>
      <c r="AE348" s="6">
        <f t="shared" si="75"/>
        <v>118</v>
      </c>
      <c r="AF348" s="6" t="s">
        <v>103</v>
      </c>
    </row>
    <row r="349" spans="1:32" x14ac:dyDescent="0.2">
      <c r="A349">
        <v>23</v>
      </c>
      <c r="B349" s="6" t="s">
        <v>1748</v>
      </c>
      <c r="C349" s="6" t="s">
        <v>22</v>
      </c>
      <c r="D349" s="6" t="s">
        <v>23</v>
      </c>
      <c r="E349" s="6" t="s">
        <v>2767</v>
      </c>
      <c r="F349" s="6" t="s">
        <v>2772</v>
      </c>
      <c r="G349" s="6">
        <v>77</v>
      </c>
      <c r="H349" s="6"/>
      <c r="I349" s="7">
        <v>42504</v>
      </c>
      <c r="J349" s="7">
        <v>42529</v>
      </c>
      <c r="K349" s="7" t="s">
        <v>2538</v>
      </c>
      <c r="L349" s="17">
        <f t="shared" si="69"/>
        <v>259.83</v>
      </c>
      <c r="M349" s="20">
        <f t="shared" si="70"/>
        <v>0.91671477504522192</v>
      </c>
      <c r="N349" s="6" t="s">
        <v>694</v>
      </c>
      <c r="O349" s="6">
        <v>5490000</v>
      </c>
      <c r="P349" s="6">
        <v>5400000</v>
      </c>
      <c r="Q349" s="6">
        <f t="shared" si="71"/>
        <v>-90000</v>
      </c>
      <c r="R349" s="8">
        <f t="shared" si="72"/>
        <v>-1.6393442622950821E-2</v>
      </c>
      <c r="S349" s="6">
        <v>12929</v>
      </c>
      <c r="T349" s="9">
        <f t="shared" si="78"/>
        <v>71466.610389610389</v>
      </c>
      <c r="U349" s="6">
        <v>70298</v>
      </c>
      <c r="V349" s="9">
        <f t="shared" si="73"/>
        <v>-1168.6103896103887</v>
      </c>
      <c r="W349" s="8">
        <f t="shared" si="74"/>
        <v>-1.6351837357887034E-2</v>
      </c>
      <c r="X349" s="22">
        <f t="shared" si="76"/>
        <v>65514.497666556206</v>
      </c>
      <c r="Y349" s="22">
        <f t="shared" si="77"/>
        <v>64443.215256129013</v>
      </c>
      <c r="Z349" s="22">
        <f t="shared" si="79"/>
        <v>-1071.2824104271931</v>
      </c>
      <c r="AA349" s="8">
        <f t="shared" si="80"/>
        <v>-1.6351837357886978E-2</v>
      </c>
      <c r="AB349" s="22">
        <f t="shared" si="81"/>
        <v>4962127.5747219343</v>
      </c>
      <c r="AC349" s="6"/>
      <c r="AD349" s="6">
        <v>1890</v>
      </c>
      <c r="AE349" s="6">
        <f t="shared" si="75"/>
        <v>126</v>
      </c>
      <c r="AF349" s="6" t="s">
        <v>75</v>
      </c>
    </row>
    <row r="350" spans="1:32" x14ac:dyDescent="0.2">
      <c r="A350">
        <v>23</v>
      </c>
      <c r="B350" s="6" t="s">
        <v>1955</v>
      </c>
      <c r="C350" s="6" t="s">
        <v>22</v>
      </c>
      <c r="D350" s="6" t="s">
        <v>23</v>
      </c>
      <c r="E350" s="6" t="s">
        <v>2767</v>
      </c>
      <c r="F350" s="6" t="s">
        <v>2772</v>
      </c>
      <c r="G350" s="6">
        <v>84</v>
      </c>
      <c r="H350" s="6">
        <v>92</v>
      </c>
      <c r="I350" s="7">
        <v>42513</v>
      </c>
      <c r="J350" s="7">
        <v>42530</v>
      </c>
      <c r="K350" s="7" t="s">
        <v>2538</v>
      </c>
      <c r="L350" s="17">
        <f t="shared" si="69"/>
        <v>259.83</v>
      </c>
      <c r="M350" s="20">
        <f t="shared" si="70"/>
        <v>0.91671477504522192</v>
      </c>
      <c r="N350" s="6" t="s">
        <v>242</v>
      </c>
      <c r="O350" s="6">
        <v>5300000</v>
      </c>
      <c r="P350" s="6">
        <v>5350000</v>
      </c>
      <c r="Q350" s="6">
        <f t="shared" si="71"/>
        <v>50000</v>
      </c>
      <c r="R350" s="8">
        <f t="shared" si="72"/>
        <v>9.433962264150943E-3</v>
      </c>
      <c r="S350" s="6"/>
      <c r="T350" s="9">
        <f t="shared" si="78"/>
        <v>63095.238095238092</v>
      </c>
      <c r="U350" s="6">
        <v>63690</v>
      </c>
      <c r="V350" s="9">
        <f t="shared" si="73"/>
        <v>594.76190476190823</v>
      </c>
      <c r="W350" s="8">
        <f t="shared" si="74"/>
        <v>9.4264150943396789E-3</v>
      </c>
      <c r="X350" s="22">
        <f t="shared" si="76"/>
        <v>57840.336996900907</v>
      </c>
      <c r="Y350" s="22">
        <f t="shared" si="77"/>
        <v>58385.564022630184</v>
      </c>
      <c r="Z350" s="22">
        <f t="shared" si="79"/>
        <v>545.22702572927665</v>
      </c>
      <c r="AA350" s="8">
        <f t="shared" si="80"/>
        <v>9.426415094339613E-3</v>
      </c>
      <c r="AB350" s="22">
        <f t="shared" si="81"/>
        <v>4904387.3779009357</v>
      </c>
      <c r="AC350" s="10">
        <v>1349</v>
      </c>
      <c r="AD350" s="6">
        <v>1958</v>
      </c>
      <c r="AE350" s="6">
        <f t="shared" si="75"/>
        <v>58</v>
      </c>
      <c r="AF350" s="6" t="s">
        <v>37</v>
      </c>
    </row>
    <row r="351" spans="1:32" x14ac:dyDescent="0.2">
      <c r="A351">
        <v>23</v>
      </c>
      <c r="B351" s="6" t="s">
        <v>1630</v>
      </c>
      <c r="C351" s="6" t="s">
        <v>22</v>
      </c>
      <c r="D351" s="6" t="s">
        <v>23</v>
      </c>
      <c r="E351" s="6" t="s">
        <v>2767</v>
      </c>
      <c r="F351" s="6" t="s">
        <v>2772</v>
      </c>
      <c r="G351" s="6">
        <v>73</v>
      </c>
      <c r="H351" s="6">
        <v>83</v>
      </c>
      <c r="I351" s="7">
        <v>42506</v>
      </c>
      <c r="J351" s="7">
        <v>42531</v>
      </c>
      <c r="K351" s="7" t="s">
        <v>2538</v>
      </c>
      <c r="L351" s="17">
        <f t="shared" si="69"/>
        <v>259.83</v>
      </c>
      <c r="M351" s="20">
        <f t="shared" si="70"/>
        <v>0.91671477504522192</v>
      </c>
      <c r="N351" s="6" t="s">
        <v>694</v>
      </c>
      <c r="O351" s="6">
        <v>4400000</v>
      </c>
      <c r="P351" s="6">
        <v>4400000</v>
      </c>
      <c r="Q351" s="6">
        <f t="shared" si="71"/>
        <v>0</v>
      </c>
      <c r="R351" s="8">
        <f t="shared" si="72"/>
        <v>0</v>
      </c>
      <c r="S351" s="6">
        <v>38466</v>
      </c>
      <c r="T351" s="9">
        <f t="shared" si="78"/>
        <v>60800.904109589042</v>
      </c>
      <c r="U351" s="6">
        <v>60801</v>
      </c>
      <c r="V351" s="9">
        <f t="shared" si="73"/>
        <v>9.589041095750872E-2</v>
      </c>
      <c r="W351" s="8">
        <f t="shared" si="74"/>
        <v>1.577121464915612E-6</v>
      </c>
      <c r="X351" s="22">
        <f t="shared" si="76"/>
        <v>55737.087133368026</v>
      </c>
      <c r="Y351" s="22">
        <f t="shared" si="77"/>
        <v>55737.175037524539</v>
      </c>
      <c r="Z351" s="22">
        <f t="shared" si="79"/>
        <v>8.7904156513104681E-2</v>
      </c>
      <c r="AA351" s="8">
        <f t="shared" si="80"/>
        <v>1.5771214649729919E-6</v>
      </c>
      <c r="AB351" s="22">
        <f t="shared" si="81"/>
        <v>4068813.7777392915</v>
      </c>
      <c r="AC351" s="6">
        <v>438</v>
      </c>
      <c r="AD351" s="6">
        <v>1896</v>
      </c>
      <c r="AE351" s="6">
        <f t="shared" si="75"/>
        <v>120</v>
      </c>
      <c r="AF351" s="6" t="s">
        <v>203</v>
      </c>
    </row>
    <row r="352" spans="1:32" x14ac:dyDescent="0.2">
      <c r="A352">
        <v>23</v>
      </c>
      <c r="B352" s="6" t="s">
        <v>2514</v>
      </c>
      <c r="C352" s="6" t="s">
        <v>22</v>
      </c>
      <c r="D352" s="6" t="s">
        <v>23</v>
      </c>
      <c r="E352" s="6" t="s">
        <v>2767</v>
      </c>
      <c r="F352" s="6" t="s">
        <v>2772</v>
      </c>
      <c r="G352" s="6">
        <v>180</v>
      </c>
      <c r="H352" s="6">
        <v>195</v>
      </c>
      <c r="I352" s="7">
        <v>42504</v>
      </c>
      <c r="J352" s="7">
        <v>42531</v>
      </c>
      <c r="K352" s="7" t="s">
        <v>2538</v>
      </c>
      <c r="L352" s="17">
        <f t="shared" si="69"/>
        <v>259.83</v>
      </c>
      <c r="M352" s="20">
        <f t="shared" si="70"/>
        <v>0.91671477504522192</v>
      </c>
      <c r="N352" s="6" t="s">
        <v>144</v>
      </c>
      <c r="O352" s="6">
        <v>15800000</v>
      </c>
      <c r="P352" s="6">
        <v>16300000</v>
      </c>
      <c r="Q352" s="6">
        <f t="shared" si="71"/>
        <v>500000</v>
      </c>
      <c r="R352" s="8">
        <f t="shared" si="72"/>
        <v>3.1645569620253167E-2</v>
      </c>
      <c r="S352" s="6"/>
      <c r="T352" s="9">
        <f t="shared" si="78"/>
        <v>87777.777777777781</v>
      </c>
      <c r="U352" s="6">
        <v>90556</v>
      </c>
      <c r="V352" s="9">
        <f t="shared" si="73"/>
        <v>2778.222222222219</v>
      </c>
      <c r="W352" s="8">
        <f t="shared" si="74"/>
        <v>3.1650632911392369E-2</v>
      </c>
      <c r="X352" s="22">
        <f t="shared" si="76"/>
        <v>80467.185809525035</v>
      </c>
      <c r="Y352" s="22">
        <f t="shared" si="77"/>
        <v>83014.023168995118</v>
      </c>
      <c r="Z352" s="22">
        <f t="shared" si="79"/>
        <v>2546.8373594700824</v>
      </c>
      <c r="AA352" s="8">
        <f t="shared" si="80"/>
        <v>3.1650632911392425E-2</v>
      </c>
      <c r="AB352" s="22">
        <f t="shared" si="81"/>
        <v>14942524.170419121</v>
      </c>
      <c r="AC352" s="6">
        <v>704</v>
      </c>
      <c r="AD352" s="6">
        <v>1892</v>
      </c>
      <c r="AE352" s="6">
        <f t="shared" si="75"/>
        <v>124</v>
      </c>
      <c r="AF352" s="6" t="s">
        <v>67</v>
      </c>
    </row>
    <row r="353" spans="1:32" x14ac:dyDescent="0.2">
      <c r="A353">
        <v>24</v>
      </c>
      <c r="B353" s="6" t="s">
        <v>1095</v>
      </c>
      <c r="C353" s="6" t="s">
        <v>22</v>
      </c>
      <c r="D353" s="6" t="s">
        <v>23</v>
      </c>
      <c r="E353" s="6" t="s">
        <v>2767</v>
      </c>
      <c r="F353" s="6" t="s">
        <v>2772</v>
      </c>
      <c r="G353" s="6">
        <v>58</v>
      </c>
      <c r="H353" s="6">
        <v>68</v>
      </c>
      <c r="I353" s="7">
        <v>42524</v>
      </c>
      <c r="J353" s="7">
        <v>42534</v>
      </c>
      <c r="K353" s="7" t="s">
        <v>2538</v>
      </c>
      <c r="L353" s="17">
        <f t="shared" si="69"/>
        <v>259.83</v>
      </c>
      <c r="M353" s="20">
        <f t="shared" si="70"/>
        <v>0.91671477504522192</v>
      </c>
      <c r="N353" s="6" t="s">
        <v>36</v>
      </c>
      <c r="O353" s="6">
        <v>3750000</v>
      </c>
      <c r="P353" s="6">
        <v>4200000</v>
      </c>
      <c r="Q353" s="6">
        <f t="shared" si="71"/>
        <v>450000</v>
      </c>
      <c r="R353" s="8">
        <f t="shared" si="72"/>
        <v>0.12</v>
      </c>
      <c r="S353" s="6">
        <v>2159</v>
      </c>
      <c r="T353" s="9">
        <f t="shared" si="78"/>
        <v>64692.396551724138</v>
      </c>
      <c r="U353" s="6">
        <v>72451</v>
      </c>
      <c r="V353" s="9">
        <f t="shared" si="73"/>
        <v>7758.6034482758623</v>
      </c>
      <c r="W353" s="8">
        <f t="shared" si="74"/>
        <v>0.11993068524015107</v>
      </c>
      <c r="X353" s="22">
        <f t="shared" si="76"/>
        <v>59304.475752050086</v>
      </c>
      <c r="Y353" s="22">
        <f t="shared" si="77"/>
        <v>66416.902166801374</v>
      </c>
      <c r="Z353" s="22">
        <f t="shared" si="79"/>
        <v>7112.4264147512877</v>
      </c>
      <c r="AA353" s="8">
        <f t="shared" si="80"/>
        <v>0.11993068524015102</v>
      </c>
      <c r="AB353" s="22">
        <f t="shared" si="81"/>
        <v>3852180.3256744798</v>
      </c>
      <c r="AC353" s="6">
        <v>610</v>
      </c>
      <c r="AD353" s="6">
        <v>1975</v>
      </c>
      <c r="AE353" s="6">
        <f t="shared" si="75"/>
        <v>41</v>
      </c>
      <c r="AF353" s="6" t="s">
        <v>94</v>
      </c>
    </row>
    <row r="354" spans="1:32" x14ac:dyDescent="0.2">
      <c r="A354">
        <v>24</v>
      </c>
      <c r="B354" s="6" t="s">
        <v>1055</v>
      </c>
      <c r="C354" s="6" t="s">
        <v>22</v>
      </c>
      <c r="D354" s="6" t="s">
        <v>23</v>
      </c>
      <c r="E354" s="6" t="s">
        <v>2767</v>
      </c>
      <c r="F354" s="6" t="s">
        <v>2772</v>
      </c>
      <c r="G354" s="6">
        <v>66</v>
      </c>
      <c r="H354" s="6">
        <v>74</v>
      </c>
      <c r="I354" s="7">
        <v>42512</v>
      </c>
      <c r="J354" s="7">
        <v>42534</v>
      </c>
      <c r="K354" s="7" t="s">
        <v>2538</v>
      </c>
      <c r="L354" s="17">
        <f t="shared" si="69"/>
        <v>259.83</v>
      </c>
      <c r="M354" s="20">
        <f t="shared" si="70"/>
        <v>0.91671477504522192</v>
      </c>
      <c r="N354" s="6" t="s">
        <v>39</v>
      </c>
      <c r="O354" s="6">
        <v>4295000</v>
      </c>
      <c r="P354" s="6">
        <v>4325000</v>
      </c>
      <c r="Q354" s="6">
        <f t="shared" si="71"/>
        <v>30000</v>
      </c>
      <c r="R354" s="8">
        <f t="shared" si="72"/>
        <v>6.9848661233993014E-3</v>
      </c>
      <c r="S354" s="6">
        <v>2378</v>
      </c>
      <c r="T354" s="9">
        <f t="shared" si="78"/>
        <v>65111.78787878788</v>
      </c>
      <c r="U354" s="6">
        <v>65566</v>
      </c>
      <c r="V354" s="9">
        <f t="shared" si="73"/>
        <v>454.21212121212011</v>
      </c>
      <c r="W354" s="8">
        <f t="shared" si="74"/>
        <v>6.9758815724378738E-3</v>
      </c>
      <c r="X354" s="22">
        <f t="shared" si="76"/>
        <v>59688.937978095237</v>
      </c>
      <c r="Y354" s="22">
        <f t="shared" si="77"/>
        <v>60105.32094061502</v>
      </c>
      <c r="Z354" s="22">
        <f t="shared" si="79"/>
        <v>416.38296251978318</v>
      </c>
      <c r="AA354" s="8">
        <f t="shared" si="80"/>
        <v>6.975881572437898E-3</v>
      </c>
      <c r="AB354" s="22">
        <f t="shared" si="81"/>
        <v>3966951.1820805911</v>
      </c>
      <c r="AC354" s="6">
        <v>502</v>
      </c>
      <c r="AD354" s="6">
        <v>1935</v>
      </c>
      <c r="AE354" s="6">
        <f t="shared" si="75"/>
        <v>81</v>
      </c>
      <c r="AF354" s="6" t="s">
        <v>75</v>
      </c>
    </row>
    <row r="355" spans="1:32" x14ac:dyDescent="0.2">
      <c r="A355">
        <v>24</v>
      </c>
      <c r="B355" s="6" t="s">
        <v>2143</v>
      </c>
      <c r="C355" s="6" t="s">
        <v>22</v>
      </c>
      <c r="D355" s="6" t="s">
        <v>23</v>
      </c>
      <c r="E355" s="6" t="s">
        <v>2767</v>
      </c>
      <c r="F355" s="6" t="s">
        <v>2772</v>
      </c>
      <c r="G355" s="6">
        <v>97</v>
      </c>
      <c r="H355" s="6">
        <v>108</v>
      </c>
      <c r="I355" s="7">
        <v>42524</v>
      </c>
      <c r="J355" s="7">
        <v>42535</v>
      </c>
      <c r="K355" s="7" t="s">
        <v>2538</v>
      </c>
      <c r="L355" s="17">
        <f t="shared" si="69"/>
        <v>259.83</v>
      </c>
      <c r="M355" s="20">
        <f t="shared" si="70"/>
        <v>0.91671477504522192</v>
      </c>
      <c r="N355" s="6" t="s">
        <v>24</v>
      </c>
      <c r="O355" s="6">
        <v>8300000</v>
      </c>
      <c r="P355" s="6">
        <v>9100000</v>
      </c>
      <c r="Q355" s="6">
        <f t="shared" si="71"/>
        <v>800000</v>
      </c>
      <c r="R355" s="8">
        <f t="shared" si="72"/>
        <v>9.6385542168674704E-2</v>
      </c>
      <c r="S355" s="6">
        <v>14540</v>
      </c>
      <c r="T355" s="9">
        <f t="shared" si="78"/>
        <v>85716.907216494845</v>
      </c>
      <c r="U355" s="6">
        <v>93964</v>
      </c>
      <c r="V355" s="9">
        <f t="shared" si="73"/>
        <v>8247.0927835051552</v>
      </c>
      <c r="W355" s="8">
        <f t="shared" si="74"/>
        <v>9.6213139873041698E-2</v>
      </c>
      <c r="X355" s="22">
        <f t="shared" si="76"/>
        <v>78577.955316541236</v>
      </c>
      <c r="Y355" s="22">
        <f t="shared" si="77"/>
        <v>86138.187122349234</v>
      </c>
      <c r="Z355" s="22">
        <f t="shared" si="79"/>
        <v>7560.2318058079982</v>
      </c>
      <c r="AA355" s="8">
        <f t="shared" si="80"/>
        <v>9.6213139873041642E-2</v>
      </c>
      <c r="AB355" s="22">
        <f t="shared" si="81"/>
        <v>8355404.1508678757</v>
      </c>
      <c r="AC355" s="10">
        <v>2714</v>
      </c>
      <c r="AD355" s="6">
        <v>1990</v>
      </c>
      <c r="AE355" s="6">
        <f t="shared" si="75"/>
        <v>26</v>
      </c>
      <c r="AF355" s="6" t="s">
        <v>25</v>
      </c>
    </row>
    <row r="356" spans="1:32" x14ac:dyDescent="0.2">
      <c r="A356">
        <v>24</v>
      </c>
      <c r="B356" s="6" t="s">
        <v>2144</v>
      </c>
      <c r="C356" s="6" t="s">
        <v>22</v>
      </c>
      <c r="D356" s="6" t="s">
        <v>23</v>
      </c>
      <c r="E356" s="6" t="s">
        <v>2767</v>
      </c>
      <c r="F356" s="6" t="s">
        <v>2772</v>
      </c>
      <c r="G356" s="6">
        <v>97</v>
      </c>
      <c r="H356" s="6"/>
      <c r="I356" s="7">
        <v>42514</v>
      </c>
      <c r="J356" s="7">
        <v>42535</v>
      </c>
      <c r="K356" s="7" t="s">
        <v>2538</v>
      </c>
      <c r="L356" s="17">
        <f t="shared" si="69"/>
        <v>259.83</v>
      </c>
      <c r="M356" s="20">
        <f t="shared" si="70"/>
        <v>0.91671477504522192</v>
      </c>
      <c r="N356" s="6" t="s">
        <v>55</v>
      </c>
      <c r="O356" s="6">
        <v>7990000</v>
      </c>
      <c r="P356" s="6">
        <v>7650000</v>
      </c>
      <c r="Q356" s="6">
        <f t="shared" si="71"/>
        <v>-340000</v>
      </c>
      <c r="R356" s="8">
        <f t="shared" si="72"/>
        <v>-4.2553191489361701E-2</v>
      </c>
      <c r="S356" s="6"/>
      <c r="T356" s="9">
        <f t="shared" si="78"/>
        <v>82371.134020618556</v>
      </c>
      <c r="U356" s="6">
        <v>78866</v>
      </c>
      <c r="V356" s="9">
        <f t="shared" si="73"/>
        <v>-3505.134020618556</v>
      </c>
      <c r="W356" s="8">
        <f t="shared" si="74"/>
        <v>-4.2552941176470578E-2</v>
      </c>
      <c r="X356" s="22">
        <f t="shared" si="76"/>
        <v>75510.835593931159</v>
      </c>
      <c r="Y356" s="22">
        <f t="shared" si="77"/>
        <v>72297.627448716477</v>
      </c>
      <c r="Z356" s="22">
        <f t="shared" si="79"/>
        <v>-3213.2081452146813</v>
      </c>
      <c r="AA356" s="8">
        <f t="shared" si="80"/>
        <v>-4.2552941176470419E-2</v>
      </c>
      <c r="AB356" s="22">
        <f t="shared" si="81"/>
        <v>7012869.8625254985</v>
      </c>
      <c r="AC356" s="10">
        <v>2714</v>
      </c>
      <c r="AD356" s="6">
        <v>1989</v>
      </c>
      <c r="AE356" s="6">
        <f t="shared" si="75"/>
        <v>27</v>
      </c>
      <c r="AF356" s="6" t="s">
        <v>635</v>
      </c>
    </row>
    <row r="357" spans="1:32" x14ac:dyDescent="0.2">
      <c r="A357">
        <v>24</v>
      </c>
      <c r="B357" s="6" t="s">
        <v>350</v>
      </c>
      <c r="C357" s="6" t="s">
        <v>22</v>
      </c>
      <c r="D357" s="6" t="s">
        <v>23</v>
      </c>
      <c r="E357" s="6" t="s">
        <v>2767</v>
      </c>
      <c r="F357" s="6" t="s">
        <v>2772</v>
      </c>
      <c r="G357" s="6">
        <v>38</v>
      </c>
      <c r="H357" s="6">
        <v>45</v>
      </c>
      <c r="I357" s="7">
        <v>42525</v>
      </c>
      <c r="J357" s="7">
        <v>42535</v>
      </c>
      <c r="K357" s="7" t="s">
        <v>2538</v>
      </c>
      <c r="L357" s="17">
        <f t="shared" si="69"/>
        <v>259.83</v>
      </c>
      <c r="M357" s="20">
        <f t="shared" si="70"/>
        <v>0.91671477504522192</v>
      </c>
      <c r="N357" s="6" t="s">
        <v>36</v>
      </c>
      <c r="O357" s="6">
        <v>3100000</v>
      </c>
      <c r="P357" s="6">
        <v>4000000</v>
      </c>
      <c r="Q357" s="6">
        <f t="shared" si="71"/>
        <v>900000</v>
      </c>
      <c r="R357" s="8">
        <f t="shared" si="72"/>
        <v>0.29032258064516131</v>
      </c>
      <c r="S357" s="6"/>
      <c r="T357" s="9">
        <f t="shared" si="78"/>
        <v>81578.947368421053</v>
      </c>
      <c r="U357" s="6">
        <v>105263</v>
      </c>
      <c r="V357" s="9">
        <f t="shared" si="73"/>
        <v>23684.052631578947</v>
      </c>
      <c r="W357" s="8">
        <f t="shared" si="74"/>
        <v>0.2903206451612903</v>
      </c>
      <c r="X357" s="22">
        <f t="shared" si="76"/>
        <v>74784.6263852681</v>
      </c>
      <c r="Y357" s="22">
        <f t="shared" si="77"/>
        <v>96496.147365585188</v>
      </c>
      <c r="Z357" s="22">
        <f t="shared" si="79"/>
        <v>21711.520980317087</v>
      </c>
      <c r="AA357" s="8">
        <f t="shared" si="80"/>
        <v>0.2903206451612903</v>
      </c>
      <c r="AB357" s="22">
        <f t="shared" si="81"/>
        <v>3666853.5998922372</v>
      </c>
      <c r="AC357" s="6">
        <v>539</v>
      </c>
      <c r="AD357" s="6">
        <v>1952</v>
      </c>
      <c r="AE357" s="6">
        <f t="shared" si="75"/>
        <v>64</v>
      </c>
      <c r="AF357" s="6" t="s">
        <v>37</v>
      </c>
    </row>
    <row r="358" spans="1:32" x14ac:dyDescent="0.2">
      <c r="A358">
        <v>24</v>
      </c>
      <c r="B358" s="6" t="s">
        <v>66</v>
      </c>
      <c r="C358" s="6" t="s">
        <v>22</v>
      </c>
      <c r="D358" s="6" t="s">
        <v>23</v>
      </c>
      <c r="E358" s="6" t="s">
        <v>2767</v>
      </c>
      <c r="F358" s="6" t="s">
        <v>2772</v>
      </c>
      <c r="G358" s="6">
        <v>22</v>
      </c>
      <c r="H358" s="6">
        <v>26</v>
      </c>
      <c r="I358" s="7">
        <v>42524</v>
      </c>
      <c r="J358" s="7">
        <v>42535</v>
      </c>
      <c r="K358" s="7" t="s">
        <v>2538</v>
      </c>
      <c r="L358" s="17">
        <f t="shared" si="69"/>
        <v>259.83</v>
      </c>
      <c r="M358" s="20">
        <f t="shared" si="70"/>
        <v>0.91671477504522192</v>
      </c>
      <c r="N358" s="6" t="s">
        <v>24</v>
      </c>
      <c r="O358" s="6">
        <v>2150000</v>
      </c>
      <c r="P358" s="6">
        <v>2620000</v>
      </c>
      <c r="Q358" s="6">
        <f t="shared" si="71"/>
        <v>470000</v>
      </c>
      <c r="R358" s="8">
        <f t="shared" si="72"/>
        <v>0.21860465116279071</v>
      </c>
      <c r="S358" s="6">
        <v>14158</v>
      </c>
      <c r="T358" s="9">
        <f t="shared" si="78"/>
        <v>98370.818181818177</v>
      </c>
      <c r="U358" s="6">
        <v>119734</v>
      </c>
      <c r="V358" s="9">
        <f t="shared" si="73"/>
        <v>21363.181818181823</v>
      </c>
      <c r="W358" s="8">
        <f t="shared" si="74"/>
        <v>0.21716991088451035</v>
      </c>
      <c r="X358" s="22">
        <f t="shared" si="76"/>
        <v>90177.98246055987</v>
      </c>
      <c r="Y358" s="22">
        <f t="shared" si="77"/>
        <v>109761.9268752646</v>
      </c>
      <c r="Z358" s="22">
        <f t="shared" si="79"/>
        <v>19583.944414704732</v>
      </c>
      <c r="AA358" s="8">
        <f t="shared" si="80"/>
        <v>0.21716991088451043</v>
      </c>
      <c r="AB358" s="22">
        <f t="shared" si="81"/>
        <v>2414762.3912558211</v>
      </c>
      <c r="AC358" s="10">
        <v>1715</v>
      </c>
      <c r="AD358" s="6">
        <v>1937</v>
      </c>
      <c r="AE358" s="6">
        <f t="shared" si="75"/>
        <v>79</v>
      </c>
      <c r="AF358" s="6" t="s">
        <v>67</v>
      </c>
    </row>
    <row r="359" spans="1:32" x14ac:dyDescent="0.2">
      <c r="A359">
        <v>24</v>
      </c>
      <c r="B359" s="6" t="s">
        <v>2392</v>
      </c>
      <c r="C359" s="6" t="s">
        <v>22</v>
      </c>
      <c r="D359" s="6" t="s">
        <v>23</v>
      </c>
      <c r="E359" s="6" t="s">
        <v>2767</v>
      </c>
      <c r="F359" s="6" t="s">
        <v>2772</v>
      </c>
      <c r="G359" s="6">
        <v>125</v>
      </c>
      <c r="H359" s="6">
        <v>140</v>
      </c>
      <c r="I359" s="7">
        <v>42524</v>
      </c>
      <c r="J359" s="7">
        <v>42535</v>
      </c>
      <c r="K359" s="7" t="s">
        <v>2538</v>
      </c>
      <c r="L359" s="17">
        <f t="shared" si="69"/>
        <v>259.83</v>
      </c>
      <c r="M359" s="20">
        <f t="shared" si="70"/>
        <v>0.91671477504522192</v>
      </c>
      <c r="N359" s="6" t="s">
        <v>24</v>
      </c>
      <c r="O359" s="6">
        <v>8700000</v>
      </c>
      <c r="P359" s="6">
        <v>8575000</v>
      </c>
      <c r="Q359" s="6">
        <f t="shared" si="71"/>
        <v>-125000</v>
      </c>
      <c r="R359" s="8">
        <f t="shared" si="72"/>
        <v>-1.4367816091954023E-2</v>
      </c>
      <c r="S359" s="6"/>
      <c r="T359" s="9">
        <f t="shared" si="78"/>
        <v>69600</v>
      </c>
      <c r="U359" s="6">
        <v>68600</v>
      </c>
      <c r="V359" s="9">
        <f t="shared" si="73"/>
        <v>-1000</v>
      </c>
      <c r="W359" s="8">
        <f t="shared" si="74"/>
        <v>-1.4367816091954023E-2</v>
      </c>
      <c r="X359" s="22">
        <f t="shared" si="76"/>
        <v>63803.348343147445</v>
      </c>
      <c r="Y359" s="22">
        <f t="shared" si="77"/>
        <v>62886.633568102225</v>
      </c>
      <c r="Z359" s="22">
        <f t="shared" si="79"/>
        <v>-916.71477504522045</v>
      </c>
      <c r="AA359" s="8">
        <f t="shared" si="80"/>
        <v>-1.4367816091954E-2</v>
      </c>
      <c r="AB359" s="22">
        <f t="shared" si="81"/>
        <v>7860829.1960127782</v>
      </c>
      <c r="AC359" s="10">
        <v>1088</v>
      </c>
      <c r="AD359" s="6">
        <v>1903</v>
      </c>
      <c r="AE359" s="6">
        <f t="shared" si="75"/>
        <v>113</v>
      </c>
      <c r="AF359" s="6" t="s">
        <v>27</v>
      </c>
    </row>
    <row r="360" spans="1:32" x14ac:dyDescent="0.2">
      <c r="A360">
        <v>24</v>
      </c>
      <c r="B360" s="6" t="s">
        <v>616</v>
      </c>
      <c r="C360" s="6" t="s">
        <v>22</v>
      </c>
      <c r="D360" s="6" t="s">
        <v>23</v>
      </c>
      <c r="E360" s="6" t="s">
        <v>2767</v>
      </c>
      <c r="F360" s="6" t="s">
        <v>2772</v>
      </c>
      <c r="G360" s="6">
        <v>47</v>
      </c>
      <c r="H360" s="6">
        <v>52</v>
      </c>
      <c r="I360" s="7">
        <v>42518</v>
      </c>
      <c r="J360" s="7">
        <v>42535</v>
      </c>
      <c r="K360" s="7" t="s">
        <v>2538</v>
      </c>
      <c r="L360" s="17">
        <f t="shared" si="69"/>
        <v>259.83</v>
      </c>
      <c r="M360" s="20">
        <f t="shared" si="70"/>
        <v>0.91671477504522192</v>
      </c>
      <c r="N360" s="6" t="s">
        <v>242</v>
      </c>
      <c r="O360" s="6">
        <v>4250000</v>
      </c>
      <c r="P360" s="6">
        <v>4565000</v>
      </c>
      <c r="Q360" s="6">
        <f t="shared" si="71"/>
        <v>315000</v>
      </c>
      <c r="R360" s="8">
        <f t="shared" si="72"/>
        <v>7.4117647058823524E-2</v>
      </c>
      <c r="S360" s="6">
        <v>15408</v>
      </c>
      <c r="T360" s="9">
        <f t="shared" si="78"/>
        <v>90753.361702127659</v>
      </c>
      <c r="U360" s="6">
        <v>97455</v>
      </c>
      <c r="V360" s="9">
        <f t="shared" si="73"/>
        <v>6701.6382978723414</v>
      </c>
      <c r="W360" s="8">
        <f t="shared" si="74"/>
        <v>7.3844518507959853E-2</v>
      </c>
      <c r="X360" s="22">
        <f t="shared" si="76"/>
        <v>83194.947557363615</v>
      </c>
      <c r="Y360" s="22">
        <f t="shared" si="77"/>
        <v>89338.438402032101</v>
      </c>
      <c r="Z360" s="22">
        <f t="shared" si="79"/>
        <v>6143.4908446684858</v>
      </c>
      <c r="AA360" s="8">
        <f t="shared" si="80"/>
        <v>7.3844518507959839E-2</v>
      </c>
      <c r="AB360" s="22">
        <f t="shared" si="81"/>
        <v>4198906.6048955088</v>
      </c>
      <c r="AC360" s="6">
        <v>361</v>
      </c>
      <c r="AD360" s="6">
        <v>1894</v>
      </c>
      <c r="AE360" s="6">
        <f t="shared" si="75"/>
        <v>122</v>
      </c>
      <c r="AF360" s="6" t="s">
        <v>90</v>
      </c>
    </row>
    <row r="361" spans="1:32" x14ac:dyDescent="0.2">
      <c r="A361">
        <v>24</v>
      </c>
      <c r="B361" s="6" t="s">
        <v>1357</v>
      </c>
      <c r="C361" s="6" t="s">
        <v>22</v>
      </c>
      <c r="D361" s="6" t="s">
        <v>23</v>
      </c>
      <c r="E361" s="6" t="s">
        <v>2767</v>
      </c>
      <c r="F361" s="6" t="s">
        <v>2772</v>
      </c>
      <c r="G361" s="6">
        <v>66</v>
      </c>
      <c r="H361" s="6">
        <v>73</v>
      </c>
      <c r="I361" s="7">
        <v>42525</v>
      </c>
      <c r="J361" s="7">
        <v>42535</v>
      </c>
      <c r="K361" s="7" t="s">
        <v>2538</v>
      </c>
      <c r="L361" s="17">
        <f t="shared" si="69"/>
        <v>259.83</v>
      </c>
      <c r="M361" s="20">
        <f t="shared" si="70"/>
        <v>0.91671477504522192</v>
      </c>
      <c r="N361" s="6" t="s">
        <v>36</v>
      </c>
      <c r="O361" s="6">
        <v>4250000</v>
      </c>
      <c r="P361" s="6">
        <v>5125000</v>
      </c>
      <c r="Q361" s="6">
        <f t="shared" si="71"/>
        <v>875000</v>
      </c>
      <c r="R361" s="8">
        <f t="shared" si="72"/>
        <v>0.20588235294117646</v>
      </c>
      <c r="S361" s="6">
        <v>48960</v>
      </c>
      <c r="T361" s="9">
        <f t="shared" si="78"/>
        <v>65135.757575757576</v>
      </c>
      <c r="U361" s="6">
        <v>78393</v>
      </c>
      <c r="V361" s="9">
        <f t="shared" si="73"/>
        <v>13257.242424242424</v>
      </c>
      <c r="W361" s="8">
        <f t="shared" si="74"/>
        <v>0.20353248227478274</v>
      </c>
      <c r="X361" s="22">
        <f t="shared" si="76"/>
        <v>59710.911353460717</v>
      </c>
      <c r="Y361" s="22">
        <f t="shared" si="77"/>
        <v>71864.021360120081</v>
      </c>
      <c r="Z361" s="22">
        <f t="shared" si="79"/>
        <v>12153.110006659364</v>
      </c>
      <c r="AA361" s="8">
        <f t="shared" si="80"/>
        <v>0.20353248227478271</v>
      </c>
      <c r="AB361" s="22">
        <f t="shared" si="81"/>
        <v>4743025.4097679257</v>
      </c>
      <c r="AC361" s="6">
        <v>288</v>
      </c>
      <c r="AD361" s="6">
        <v>1893</v>
      </c>
      <c r="AE361" s="6">
        <f t="shared" si="75"/>
        <v>123</v>
      </c>
      <c r="AF361" s="6" t="s">
        <v>37</v>
      </c>
    </row>
    <row r="362" spans="1:32" x14ac:dyDescent="0.2">
      <c r="A362">
        <v>24</v>
      </c>
      <c r="B362" s="6" t="s">
        <v>1956</v>
      </c>
      <c r="C362" s="6" t="s">
        <v>22</v>
      </c>
      <c r="D362" s="6" t="s">
        <v>23</v>
      </c>
      <c r="E362" s="6" t="s">
        <v>2767</v>
      </c>
      <c r="F362" s="6" t="s">
        <v>2772</v>
      </c>
      <c r="G362" s="6">
        <v>138</v>
      </c>
      <c r="H362" s="6">
        <v>158</v>
      </c>
      <c r="I362" s="7">
        <v>42524</v>
      </c>
      <c r="J362" s="7">
        <v>42535</v>
      </c>
      <c r="K362" s="7" t="s">
        <v>2538</v>
      </c>
      <c r="L362" s="17">
        <f t="shared" si="69"/>
        <v>259.83</v>
      </c>
      <c r="M362" s="20">
        <f t="shared" si="70"/>
        <v>0.91671477504522192</v>
      </c>
      <c r="N362" s="6" t="s">
        <v>24</v>
      </c>
      <c r="O362" s="6">
        <v>7300000</v>
      </c>
      <c r="P362" s="6">
        <v>8050000</v>
      </c>
      <c r="Q362" s="6">
        <f t="shared" si="71"/>
        <v>750000</v>
      </c>
      <c r="R362" s="8">
        <f t="shared" si="72"/>
        <v>0.10273972602739725</v>
      </c>
      <c r="S362" s="6"/>
      <c r="T362" s="9">
        <f t="shared" si="78"/>
        <v>52898.55072463768</v>
      </c>
      <c r="U362" s="6">
        <v>58333</v>
      </c>
      <c r="V362" s="9">
        <f t="shared" si="73"/>
        <v>5434.4492753623199</v>
      </c>
      <c r="W362" s="8">
        <f t="shared" si="74"/>
        <v>0.10273342465753427</v>
      </c>
      <c r="X362" s="22">
        <f t="shared" si="76"/>
        <v>48492.883027754491</v>
      </c>
      <c r="Y362" s="22">
        <f t="shared" si="77"/>
        <v>53474.722972712931</v>
      </c>
      <c r="Z362" s="22">
        <f t="shared" si="79"/>
        <v>4981.8399449584394</v>
      </c>
      <c r="AA362" s="8">
        <f t="shared" si="80"/>
        <v>0.10273342465753429</v>
      </c>
      <c r="AB362" s="22">
        <f t="shared" si="81"/>
        <v>7379511.7702343846</v>
      </c>
      <c r="AC362" s="6"/>
      <c r="AD362" s="6">
        <v>1875</v>
      </c>
      <c r="AE362" s="6">
        <f t="shared" si="75"/>
        <v>141</v>
      </c>
      <c r="AF362" s="6" t="s">
        <v>494</v>
      </c>
    </row>
    <row r="363" spans="1:32" x14ac:dyDescent="0.2">
      <c r="A363">
        <v>24</v>
      </c>
      <c r="B363" s="6" t="s">
        <v>833</v>
      </c>
      <c r="C363" s="6" t="s">
        <v>22</v>
      </c>
      <c r="D363" s="6" t="s">
        <v>23</v>
      </c>
      <c r="E363" s="6" t="s">
        <v>2767</v>
      </c>
      <c r="F363" s="6" t="s">
        <v>2772</v>
      </c>
      <c r="G363" s="6">
        <v>52</v>
      </c>
      <c r="H363" s="6"/>
      <c r="I363" s="7">
        <v>42524</v>
      </c>
      <c r="J363" s="7">
        <v>42536</v>
      </c>
      <c r="K363" s="7" t="s">
        <v>2538</v>
      </c>
      <c r="L363" s="17">
        <f t="shared" si="69"/>
        <v>259.83</v>
      </c>
      <c r="M363" s="20">
        <f t="shared" si="70"/>
        <v>0.91671477504522192</v>
      </c>
      <c r="N363" s="6" t="s">
        <v>32</v>
      </c>
      <c r="O363" s="6">
        <v>6690000</v>
      </c>
      <c r="P363" s="6">
        <v>6400000</v>
      </c>
      <c r="Q363" s="6">
        <f t="shared" si="71"/>
        <v>-290000</v>
      </c>
      <c r="R363" s="8">
        <f t="shared" si="72"/>
        <v>-4.3348281016442454E-2</v>
      </c>
      <c r="S363" s="6"/>
      <c r="T363" s="9">
        <f t="shared" si="78"/>
        <v>128653.84615384616</v>
      </c>
      <c r="U363" s="6">
        <v>123077</v>
      </c>
      <c r="V363" s="9">
        <f t="shared" si="73"/>
        <v>-5576.8461538461561</v>
      </c>
      <c r="W363" s="8">
        <f t="shared" si="74"/>
        <v>-4.3347683109118101E-2</v>
      </c>
      <c r="X363" s="22">
        <f t="shared" si="76"/>
        <v>117938.88163562567</v>
      </c>
      <c r="Y363" s="22">
        <f t="shared" si="77"/>
        <v>112826.50436824078</v>
      </c>
      <c r="Z363" s="22">
        <f t="shared" si="79"/>
        <v>-5112.3772673848871</v>
      </c>
      <c r="AA363" s="8">
        <f t="shared" si="80"/>
        <v>-4.3347683109118074E-2</v>
      </c>
      <c r="AB363" s="22">
        <f t="shared" si="81"/>
        <v>5866978.2271485208</v>
      </c>
      <c r="AC363" s="6">
        <v>543</v>
      </c>
      <c r="AD363" s="6">
        <v>2012</v>
      </c>
      <c r="AE363" s="6">
        <f t="shared" si="75"/>
        <v>4</v>
      </c>
      <c r="AF363" s="6" t="s">
        <v>635</v>
      </c>
    </row>
    <row r="364" spans="1:32" x14ac:dyDescent="0.2">
      <c r="A364">
        <v>24</v>
      </c>
      <c r="B364" s="6" t="s">
        <v>124</v>
      </c>
      <c r="C364" s="6" t="s">
        <v>22</v>
      </c>
      <c r="D364" s="6" t="s">
        <v>23</v>
      </c>
      <c r="E364" s="6" t="s">
        <v>2767</v>
      </c>
      <c r="F364" s="6" t="s">
        <v>2772</v>
      </c>
      <c r="G364" s="6">
        <v>38</v>
      </c>
      <c r="H364" s="6">
        <v>43</v>
      </c>
      <c r="I364" s="7">
        <v>42524</v>
      </c>
      <c r="J364" s="7">
        <v>42536</v>
      </c>
      <c r="K364" s="7" t="s">
        <v>2538</v>
      </c>
      <c r="L364" s="17">
        <f t="shared" si="69"/>
        <v>259.83</v>
      </c>
      <c r="M364" s="20">
        <f t="shared" si="70"/>
        <v>0.91671477504522192</v>
      </c>
      <c r="N364" s="6" t="s">
        <v>32</v>
      </c>
      <c r="O364" s="6">
        <v>2800000</v>
      </c>
      <c r="P364" s="6">
        <v>3350000</v>
      </c>
      <c r="Q364" s="6">
        <f t="shared" si="71"/>
        <v>550000</v>
      </c>
      <c r="R364" s="8">
        <f t="shared" si="72"/>
        <v>0.19642857142857142</v>
      </c>
      <c r="S364" s="6">
        <v>7467</v>
      </c>
      <c r="T364" s="9">
        <f t="shared" si="78"/>
        <v>73880.710526315786</v>
      </c>
      <c r="U364" s="6">
        <v>88354</v>
      </c>
      <c r="V364" s="9">
        <f t="shared" si="73"/>
        <v>14473.289473684214</v>
      </c>
      <c r="W364" s="8">
        <f t="shared" si="74"/>
        <v>0.1959007888605637</v>
      </c>
      <c r="X364" s="22">
        <f t="shared" si="76"/>
        <v>67727.53893031273</v>
      </c>
      <c r="Y364" s="22">
        <f t="shared" si="77"/>
        <v>80995.417234345543</v>
      </c>
      <c r="Z364" s="22">
        <f t="shared" si="79"/>
        <v>13267.878304032813</v>
      </c>
      <c r="AA364" s="8">
        <f t="shared" si="80"/>
        <v>0.19590078886056386</v>
      </c>
      <c r="AB364" s="22">
        <f t="shared" si="81"/>
        <v>3077825.8549051308</v>
      </c>
      <c r="AC364" s="6">
        <v>684</v>
      </c>
      <c r="AD364" s="6">
        <v>1931</v>
      </c>
      <c r="AE364" s="6">
        <f t="shared" si="75"/>
        <v>85</v>
      </c>
      <c r="AF364" s="6" t="s">
        <v>209</v>
      </c>
    </row>
    <row r="365" spans="1:32" x14ac:dyDescent="0.2">
      <c r="A365">
        <v>24</v>
      </c>
      <c r="B365" s="6" t="s">
        <v>2528</v>
      </c>
      <c r="C365" s="6" t="s">
        <v>22</v>
      </c>
      <c r="D365" s="6" t="s">
        <v>23</v>
      </c>
      <c r="E365" s="6" t="s">
        <v>2767</v>
      </c>
      <c r="F365" s="6" t="s">
        <v>2772</v>
      </c>
      <c r="G365" s="6">
        <v>215</v>
      </c>
      <c r="H365" s="6">
        <v>242</v>
      </c>
      <c r="I365" s="7">
        <v>42521</v>
      </c>
      <c r="J365" s="7">
        <v>42536</v>
      </c>
      <c r="K365" s="7" t="s">
        <v>2538</v>
      </c>
      <c r="L365" s="17">
        <f t="shared" si="69"/>
        <v>259.83</v>
      </c>
      <c r="M365" s="20">
        <f t="shared" si="70"/>
        <v>0.91671477504522192</v>
      </c>
      <c r="N365" s="6" t="s">
        <v>180</v>
      </c>
      <c r="O365" s="6">
        <v>17000000</v>
      </c>
      <c r="P365" s="6">
        <v>16500000</v>
      </c>
      <c r="Q365" s="6">
        <f t="shared" si="71"/>
        <v>-500000</v>
      </c>
      <c r="R365" s="8">
        <f t="shared" si="72"/>
        <v>-2.9411764705882353E-2</v>
      </c>
      <c r="S365" s="6">
        <v>8829</v>
      </c>
      <c r="T365" s="9">
        <f t="shared" si="78"/>
        <v>79110.832558139533</v>
      </c>
      <c r="U365" s="6">
        <v>76785</v>
      </c>
      <c r="V365" s="9">
        <f t="shared" si="73"/>
        <v>-2325.8325581395329</v>
      </c>
      <c r="W365" s="8">
        <f t="shared" si="74"/>
        <v>-2.9399672370155498E-2</v>
      </c>
      <c r="X365" s="22">
        <f t="shared" si="76"/>
        <v>72522.069072175102</v>
      </c>
      <c r="Y365" s="22">
        <f t="shared" si="77"/>
        <v>70389.944001847369</v>
      </c>
      <c r="Z365" s="22">
        <f t="shared" si="79"/>
        <v>-2132.1250703277328</v>
      </c>
      <c r="AA365" s="8">
        <f t="shared" si="80"/>
        <v>-2.939967237015547E-2</v>
      </c>
      <c r="AB365" s="22">
        <f t="shared" si="81"/>
        <v>15133837.960397184</v>
      </c>
      <c r="AC365" s="10">
        <v>1187</v>
      </c>
      <c r="AD365" s="6">
        <v>1929</v>
      </c>
      <c r="AE365" s="6">
        <f t="shared" si="75"/>
        <v>87</v>
      </c>
      <c r="AF365" s="6" t="s">
        <v>127</v>
      </c>
    </row>
    <row r="366" spans="1:32" x14ac:dyDescent="0.2">
      <c r="A366">
        <v>24</v>
      </c>
      <c r="B366" s="6" t="s">
        <v>2483</v>
      </c>
      <c r="C366" s="6" t="s">
        <v>22</v>
      </c>
      <c r="D366" s="6" t="s">
        <v>23</v>
      </c>
      <c r="E366" s="6" t="s">
        <v>2767</v>
      </c>
      <c r="F366" s="6" t="s">
        <v>2772</v>
      </c>
      <c r="G366" s="6">
        <v>155</v>
      </c>
      <c r="H366" s="6">
        <v>172</v>
      </c>
      <c r="I366" s="7">
        <v>42526</v>
      </c>
      <c r="J366" s="7">
        <v>42536</v>
      </c>
      <c r="K366" s="7" t="s">
        <v>2538</v>
      </c>
      <c r="L366" s="17">
        <f t="shared" si="69"/>
        <v>259.83</v>
      </c>
      <c r="M366" s="20">
        <f t="shared" si="70"/>
        <v>0.91671477504522192</v>
      </c>
      <c r="N366" s="6" t="s">
        <v>36</v>
      </c>
      <c r="O366" s="6">
        <v>10250000</v>
      </c>
      <c r="P366" s="6">
        <v>9825000</v>
      </c>
      <c r="Q366" s="6">
        <f t="shared" si="71"/>
        <v>-425000</v>
      </c>
      <c r="R366" s="8">
        <f t="shared" si="72"/>
        <v>-4.1463414634146344E-2</v>
      </c>
      <c r="S366" s="6"/>
      <c r="T366" s="9">
        <f t="shared" si="78"/>
        <v>66129.032258064515</v>
      </c>
      <c r="U366" s="6">
        <v>63387</v>
      </c>
      <c r="V366" s="9">
        <f t="shared" si="73"/>
        <v>-2742.0322580645152</v>
      </c>
      <c r="W366" s="8">
        <f t="shared" si="74"/>
        <v>-4.1464878048780476E-2</v>
      </c>
      <c r="X366" s="22">
        <f t="shared" si="76"/>
        <v>60621.460930409834</v>
      </c>
      <c r="Y366" s="22">
        <f t="shared" si="77"/>
        <v>58107.799445791483</v>
      </c>
      <c r="Z366" s="22">
        <f t="shared" si="79"/>
        <v>-2513.6614846183511</v>
      </c>
      <c r="AA366" s="8">
        <f t="shared" si="80"/>
        <v>-4.1464878048780428E-2</v>
      </c>
      <c r="AB366" s="22">
        <f t="shared" si="81"/>
        <v>9006708.9140976798</v>
      </c>
      <c r="AC366" s="6">
        <v>760</v>
      </c>
      <c r="AD366" s="6">
        <v>1902</v>
      </c>
      <c r="AE366" s="6">
        <f t="shared" si="75"/>
        <v>114</v>
      </c>
      <c r="AF366" s="6" t="s">
        <v>422</v>
      </c>
    </row>
    <row r="367" spans="1:32" x14ac:dyDescent="0.2">
      <c r="A367">
        <v>24</v>
      </c>
      <c r="B367" s="6" t="s">
        <v>2046</v>
      </c>
      <c r="C367" s="6" t="s">
        <v>22</v>
      </c>
      <c r="D367" s="6" t="s">
        <v>23</v>
      </c>
      <c r="E367" s="6" t="s">
        <v>2767</v>
      </c>
      <c r="F367" s="6" t="s">
        <v>2772</v>
      </c>
      <c r="G367" s="6">
        <v>90</v>
      </c>
      <c r="H367" s="6">
        <v>101</v>
      </c>
      <c r="I367" s="7">
        <v>42526</v>
      </c>
      <c r="J367" s="7">
        <v>42536</v>
      </c>
      <c r="K367" s="7" t="s">
        <v>2538</v>
      </c>
      <c r="L367" s="17">
        <f t="shared" si="69"/>
        <v>259.83</v>
      </c>
      <c r="M367" s="20">
        <f t="shared" si="70"/>
        <v>0.91671477504522192</v>
      </c>
      <c r="N367" s="6" t="s">
        <v>36</v>
      </c>
      <c r="O367" s="6">
        <v>6000000</v>
      </c>
      <c r="P367" s="6">
        <v>6050000</v>
      </c>
      <c r="Q367" s="6">
        <f t="shared" si="71"/>
        <v>50000</v>
      </c>
      <c r="R367" s="8">
        <f t="shared" si="72"/>
        <v>8.3333333333333332E-3</v>
      </c>
      <c r="S367" s="6">
        <v>105045</v>
      </c>
      <c r="T367" s="9">
        <f t="shared" si="78"/>
        <v>67833.833333333328</v>
      </c>
      <c r="U367" s="6">
        <v>68389</v>
      </c>
      <c r="V367" s="9">
        <f t="shared" si="73"/>
        <v>555.16666666667152</v>
      </c>
      <c r="W367" s="8">
        <f t="shared" si="74"/>
        <v>8.1842148583672093E-3</v>
      </c>
      <c r="X367" s="22">
        <f t="shared" si="76"/>
        <v>62184.277264621742</v>
      </c>
      <c r="Y367" s="22">
        <f t="shared" si="77"/>
        <v>62693.206750567682</v>
      </c>
      <c r="Z367" s="22">
        <f t="shared" si="79"/>
        <v>508.92948594594054</v>
      </c>
      <c r="AA367" s="8">
        <f t="shared" si="80"/>
        <v>8.1842148583671625E-3</v>
      </c>
      <c r="AB367" s="22">
        <f t="shared" si="81"/>
        <v>5642388.6075510914</v>
      </c>
      <c r="AC367" s="6">
        <v>598</v>
      </c>
      <c r="AD367" s="6">
        <v>1893</v>
      </c>
      <c r="AE367" s="6">
        <f t="shared" si="75"/>
        <v>123</v>
      </c>
      <c r="AF367" s="6" t="s">
        <v>148</v>
      </c>
    </row>
    <row r="368" spans="1:32" x14ac:dyDescent="0.2">
      <c r="A368">
        <v>24</v>
      </c>
      <c r="B368" s="6" t="s">
        <v>2216</v>
      </c>
      <c r="C368" s="6" t="s">
        <v>22</v>
      </c>
      <c r="D368" s="6" t="s">
        <v>23</v>
      </c>
      <c r="E368" s="6" t="s">
        <v>2767</v>
      </c>
      <c r="F368" s="6" t="s">
        <v>2772</v>
      </c>
      <c r="G368" s="6">
        <v>103</v>
      </c>
      <c r="H368" s="6">
        <v>114</v>
      </c>
      <c r="I368" s="7">
        <v>42527</v>
      </c>
      <c r="J368" s="7">
        <v>42537</v>
      </c>
      <c r="K368" s="7" t="s">
        <v>2538</v>
      </c>
      <c r="L368" s="17">
        <f t="shared" si="69"/>
        <v>259.83</v>
      </c>
      <c r="M368" s="20">
        <f t="shared" si="70"/>
        <v>0.91671477504522192</v>
      </c>
      <c r="N368" s="6" t="s">
        <v>36</v>
      </c>
      <c r="O368" s="6">
        <v>6490000</v>
      </c>
      <c r="P368" s="6">
        <v>6825000</v>
      </c>
      <c r="Q368" s="6">
        <f t="shared" si="71"/>
        <v>335000</v>
      </c>
      <c r="R368" s="8">
        <f t="shared" si="72"/>
        <v>5.1617873651771957E-2</v>
      </c>
      <c r="S368" s="6">
        <v>6584</v>
      </c>
      <c r="T368" s="9">
        <f t="shared" si="78"/>
        <v>63073.631067961163</v>
      </c>
      <c r="U368" s="6">
        <v>66326</v>
      </c>
      <c r="V368" s="9">
        <f t="shared" si="73"/>
        <v>3252.3689320388366</v>
      </c>
      <c r="W368" s="8">
        <f t="shared" si="74"/>
        <v>5.1564637661885106E-2</v>
      </c>
      <c r="X368" s="22">
        <f t="shared" si="76"/>
        <v>57820.529515751339</v>
      </c>
      <c r="Y368" s="22">
        <f t="shared" si="77"/>
        <v>60802.02416964939</v>
      </c>
      <c r="Z368" s="22">
        <f t="shared" si="79"/>
        <v>2981.4946538980512</v>
      </c>
      <c r="AA368" s="8">
        <f t="shared" si="80"/>
        <v>5.1564637661885113E-2</v>
      </c>
      <c r="AB368" s="22">
        <f t="shared" si="81"/>
        <v>6262608.4894738868</v>
      </c>
      <c r="AC368" s="10">
        <v>1795</v>
      </c>
      <c r="AD368" s="6">
        <v>1988</v>
      </c>
      <c r="AE368" s="6">
        <f t="shared" si="75"/>
        <v>28</v>
      </c>
      <c r="AF368" s="6" t="s">
        <v>838</v>
      </c>
    </row>
    <row r="369" spans="1:32" x14ac:dyDescent="0.2">
      <c r="A369">
        <v>24</v>
      </c>
      <c r="B369" s="6" t="s">
        <v>1688</v>
      </c>
      <c r="C369" s="6" t="s">
        <v>22</v>
      </c>
      <c r="D369" s="6" t="s">
        <v>23</v>
      </c>
      <c r="E369" s="6" t="s">
        <v>2767</v>
      </c>
      <c r="F369" s="6" t="s">
        <v>2772</v>
      </c>
      <c r="G369" s="6">
        <v>75</v>
      </c>
      <c r="H369" s="6"/>
      <c r="I369" s="7">
        <v>42525</v>
      </c>
      <c r="J369" s="7">
        <v>42537</v>
      </c>
      <c r="K369" s="7" t="s">
        <v>2538</v>
      </c>
      <c r="L369" s="17">
        <f t="shared" si="69"/>
        <v>259.83</v>
      </c>
      <c r="M369" s="20">
        <f t="shared" si="70"/>
        <v>0.91671477504522192</v>
      </c>
      <c r="N369" s="6" t="s">
        <v>32</v>
      </c>
      <c r="O369" s="6">
        <v>5100000</v>
      </c>
      <c r="P369" s="6">
        <v>4900000</v>
      </c>
      <c r="Q369" s="6">
        <f t="shared" si="71"/>
        <v>-200000</v>
      </c>
      <c r="R369" s="8">
        <f t="shared" si="72"/>
        <v>-3.9215686274509803E-2</v>
      </c>
      <c r="S369" s="6"/>
      <c r="T369" s="9">
        <f t="shared" si="78"/>
        <v>68000</v>
      </c>
      <c r="U369" s="6">
        <v>65333</v>
      </c>
      <c r="V369" s="9">
        <f t="shared" si="73"/>
        <v>-2667</v>
      </c>
      <c r="W369" s="8">
        <f t="shared" si="74"/>
        <v>-3.9220588235294118E-2</v>
      </c>
      <c r="X369" s="22">
        <f t="shared" si="76"/>
        <v>62336.604703075092</v>
      </c>
      <c r="Y369" s="22">
        <f t="shared" si="77"/>
        <v>59891.726398029481</v>
      </c>
      <c r="Z369" s="22">
        <f t="shared" si="79"/>
        <v>-2444.8783050456113</v>
      </c>
      <c r="AA369" s="8">
        <f t="shared" si="80"/>
        <v>-3.9220588235294188E-2</v>
      </c>
      <c r="AB369" s="22">
        <f t="shared" si="81"/>
        <v>4491879.4798522107</v>
      </c>
      <c r="AC369" s="6">
        <v>518</v>
      </c>
      <c r="AD369" s="6">
        <v>1900</v>
      </c>
      <c r="AE369" s="6">
        <f t="shared" si="75"/>
        <v>116</v>
      </c>
      <c r="AF369" s="6" t="s">
        <v>635</v>
      </c>
    </row>
    <row r="370" spans="1:32" x14ac:dyDescent="0.2">
      <c r="A370">
        <v>24</v>
      </c>
      <c r="B370" s="6" t="s">
        <v>299</v>
      </c>
      <c r="C370" s="6" t="s">
        <v>22</v>
      </c>
      <c r="D370" s="6" t="s">
        <v>23</v>
      </c>
      <c r="E370" s="6" t="s">
        <v>2767</v>
      </c>
      <c r="F370" s="6" t="s">
        <v>2772</v>
      </c>
      <c r="G370" s="6">
        <v>36</v>
      </c>
      <c r="H370" s="6">
        <v>40</v>
      </c>
      <c r="I370" s="7">
        <v>42523</v>
      </c>
      <c r="J370" s="7">
        <v>42538</v>
      </c>
      <c r="K370" s="7" t="s">
        <v>2538</v>
      </c>
      <c r="L370" s="17">
        <f t="shared" si="69"/>
        <v>259.83</v>
      </c>
      <c r="M370" s="20">
        <f t="shared" si="70"/>
        <v>0.91671477504522192</v>
      </c>
      <c r="N370" s="6" t="s">
        <v>180</v>
      </c>
      <c r="O370" s="6">
        <v>2900000</v>
      </c>
      <c r="P370" s="6">
        <v>3550000</v>
      </c>
      <c r="Q370" s="6">
        <f t="shared" si="71"/>
        <v>650000</v>
      </c>
      <c r="R370" s="8">
        <f t="shared" si="72"/>
        <v>0.22413793103448276</v>
      </c>
      <c r="S370" s="6"/>
      <c r="T370" s="9">
        <f t="shared" si="78"/>
        <v>80555.555555555562</v>
      </c>
      <c r="U370" s="6">
        <v>98611</v>
      </c>
      <c r="V370" s="9">
        <f t="shared" si="73"/>
        <v>18055.444444444438</v>
      </c>
      <c r="W370" s="8">
        <f t="shared" si="74"/>
        <v>0.22413655172413782</v>
      </c>
      <c r="X370" s="22">
        <f t="shared" si="76"/>
        <v>73846.46798975399</v>
      </c>
      <c r="Y370" s="22">
        <f t="shared" si="77"/>
        <v>90398.160681984373</v>
      </c>
      <c r="Z370" s="22">
        <f t="shared" si="79"/>
        <v>16551.692692230383</v>
      </c>
      <c r="AA370" s="8">
        <f t="shared" si="80"/>
        <v>0.22413655172413782</v>
      </c>
      <c r="AB370" s="22">
        <f t="shared" si="81"/>
        <v>3254333.7845514375</v>
      </c>
      <c r="AC370" s="10">
        <v>2542</v>
      </c>
      <c r="AD370" s="6">
        <v>2008</v>
      </c>
      <c r="AE370" s="6">
        <f t="shared" si="75"/>
        <v>8</v>
      </c>
      <c r="AF370" s="6" t="s">
        <v>105</v>
      </c>
    </row>
    <row r="371" spans="1:32" x14ac:dyDescent="0.2">
      <c r="A371">
        <v>24</v>
      </c>
      <c r="B371" s="6" t="s">
        <v>2427</v>
      </c>
      <c r="C371" s="6" t="s">
        <v>22</v>
      </c>
      <c r="D371" s="6" t="s">
        <v>23</v>
      </c>
      <c r="E371" s="6" t="s">
        <v>2767</v>
      </c>
      <c r="F371" s="6" t="s">
        <v>2772</v>
      </c>
      <c r="G371" s="6">
        <v>131</v>
      </c>
      <c r="H371" s="6">
        <v>146</v>
      </c>
      <c r="I371" s="7">
        <v>42524</v>
      </c>
      <c r="J371" s="7">
        <v>42538</v>
      </c>
      <c r="K371" s="7" t="s">
        <v>2538</v>
      </c>
      <c r="L371" s="17">
        <f t="shared" si="69"/>
        <v>259.83</v>
      </c>
      <c r="M371" s="20">
        <f t="shared" si="70"/>
        <v>0.91671477504522192</v>
      </c>
      <c r="N371" s="6" t="s">
        <v>62</v>
      </c>
      <c r="O371" s="6">
        <v>7500000</v>
      </c>
      <c r="P371" s="6">
        <v>7600000</v>
      </c>
      <c r="Q371" s="6">
        <f t="shared" si="71"/>
        <v>100000</v>
      </c>
      <c r="R371" s="8">
        <f t="shared" si="72"/>
        <v>1.3333333333333334E-2</v>
      </c>
      <c r="S371" s="6">
        <v>77958</v>
      </c>
      <c r="T371" s="9">
        <f t="shared" si="78"/>
        <v>57847.007633587789</v>
      </c>
      <c r="U371" s="6">
        <v>58610</v>
      </c>
      <c r="V371" s="9">
        <f t="shared" si="73"/>
        <v>762.99236641221069</v>
      </c>
      <c r="W371" s="8">
        <f t="shared" si="74"/>
        <v>1.3189832933885303E-2</v>
      </c>
      <c r="X371" s="22">
        <f t="shared" si="76"/>
        <v>53029.206589863665</v>
      </c>
      <c r="Y371" s="22">
        <f t="shared" si="77"/>
        <v>53728.652965400455</v>
      </c>
      <c r="Z371" s="22">
        <f t="shared" si="79"/>
        <v>699.44637553679058</v>
      </c>
      <c r="AA371" s="8">
        <f t="shared" si="80"/>
        <v>1.3189832933885289E-2</v>
      </c>
      <c r="AB371" s="22">
        <f t="shared" si="81"/>
        <v>7038453.5384674594</v>
      </c>
      <c r="AC371" s="6">
        <v>474</v>
      </c>
      <c r="AD371" s="6">
        <v>1895</v>
      </c>
      <c r="AE371" s="6">
        <f t="shared" si="75"/>
        <v>121</v>
      </c>
      <c r="AF371" s="6" t="s">
        <v>27</v>
      </c>
    </row>
    <row r="372" spans="1:32" x14ac:dyDescent="0.2">
      <c r="A372">
        <v>25</v>
      </c>
      <c r="B372" s="6" t="s">
        <v>1236</v>
      </c>
      <c r="C372" s="6" t="s">
        <v>22</v>
      </c>
      <c r="D372" s="6" t="s">
        <v>23</v>
      </c>
      <c r="E372" s="6" t="s">
        <v>2767</v>
      </c>
      <c r="F372" s="6" t="s">
        <v>2772</v>
      </c>
      <c r="G372" s="6">
        <v>63</v>
      </c>
      <c r="H372" s="6">
        <v>70</v>
      </c>
      <c r="I372" s="7">
        <v>42531</v>
      </c>
      <c r="J372" s="7">
        <v>42541</v>
      </c>
      <c r="K372" s="7" t="s">
        <v>2538</v>
      </c>
      <c r="L372" s="17">
        <f t="shared" si="69"/>
        <v>259.83</v>
      </c>
      <c r="M372" s="20">
        <f t="shared" si="70"/>
        <v>0.91671477504522192</v>
      </c>
      <c r="N372" s="6" t="s">
        <v>36</v>
      </c>
      <c r="O372" s="6">
        <v>4490000</v>
      </c>
      <c r="P372" s="6">
        <v>5750000</v>
      </c>
      <c r="Q372" s="6">
        <f t="shared" si="71"/>
        <v>1260000</v>
      </c>
      <c r="R372" s="8">
        <f t="shared" si="72"/>
        <v>0.28062360801781738</v>
      </c>
      <c r="S372" s="6"/>
      <c r="T372" s="9">
        <f t="shared" si="78"/>
        <v>71269.841269841272</v>
      </c>
      <c r="U372" s="6">
        <v>91270</v>
      </c>
      <c r="V372" s="9">
        <f t="shared" si="73"/>
        <v>20000.158730158728</v>
      </c>
      <c r="W372" s="8">
        <f t="shared" si="74"/>
        <v>0.28062583518930956</v>
      </c>
      <c r="X372" s="22">
        <f t="shared" si="76"/>
        <v>65334.116507191218</v>
      </c>
      <c r="Y372" s="22">
        <f t="shared" si="77"/>
        <v>83668.557518377405</v>
      </c>
      <c r="Z372" s="22">
        <f t="shared" si="79"/>
        <v>18334.441011186187</v>
      </c>
      <c r="AA372" s="8">
        <f t="shared" si="80"/>
        <v>0.2806258351893095</v>
      </c>
      <c r="AB372" s="22">
        <f t="shared" si="81"/>
        <v>5271119.123657777</v>
      </c>
      <c r="AC372" s="10">
        <v>2622</v>
      </c>
      <c r="AD372" s="6">
        <v>1995</v>
      </c>
      <c r="AE372" s="6">
        <f t="shared" si="75"/>
        <v>21</v>
      </c>
      <c r="AF372" s="6" t="s">
        <v>213</v>
      </c>
    </row>
    <row r="373" spans="1:32" x14ac:dyDescent="0.2">
      <c r="A373">
        <v>25</v>
      </c>
      <c r="B373" s="6" t="s">
        <v>2169</v>
      </c>
      <c r="C373" s="6" t="s">
        <v>22</v>
      </c>
      <c r="D373" s="6" t="s">
        <v>23</v>
      </c>
      <c r="E373" s="6" t="s">
        <v>2767</v>
      </c>
      <c r="F373" s="6" t="s">
        <v>2772</v>
      </c>
      <c r="G373" s="6">
        <v>99</v>
      </c>
      <c r="H373" s="6">
        <v>109</v>
      </c>
      <c r="I373" s="7">
        <v>42531</v>
      </c>
      <c r="J373" s="7">
        <v>42541</v>
      </c>
      <c r="K373" s="7" t="s">
        <v>2538</v>
      </c>
      <c r="L373" s="17">
        <f t="shared" si="69"/>
        <v>259.83</v>
      </c>
      <c r="M373" s="20">
        <f t="shared" si="70"/>
        <v>0.91671477504522192</v>
      </c>
      <c r="N373" s="6" t="s">
        <v>36</v>
      </c>
      <c r="O373" s="6">
        <v>6950000</v>
      </c>
      <c r="P373" s="6">
        <v>7500000</v>
      </c>
      <c r="Q373" s="6">
        <f t="shared" si="71"/>
        <v>550000</v>
      </c>
      <c r="R373" s="8">
        <f t="shared" si="72"/>
        <v>7.9136690647482008E-2</v>
      </c>
      <c r="S373" s="6">
        <v>86266</v>
      </c>
      <c r="T373" s="9">
        <f t="shared" si="78"/>
        <v>71073.393939393936</v>
      </c>
      <c r="U373" s="6">
        <v>76629</v>
      </c>
      <c r="V373" s="9">
        <f t="shared" si="73"/>
        <v>5555.6060606060637</v>
      </c>
      <c r="W373" s="8">
        <f t="shared" si="74"/>
        <v>7.8167169916543849E-2</v>
      </c>
      <c r="X373" s="22">
        <f t="shared" si="76"/>
        <v>65154.030336851953</v>
      </c>
      <c r="Y373" s="22">
        <f t="shared" si="77"/>
        <v>70246.93649694031</v>
      </c>
      <c r="Z373" s="22">
        <f t="shared" si="79"/>
        <v>5092.9061600883579</v>
      </c>
      <c r="AA373" s="8">
        <f t="shared" si="80"/>
        <v>7.8167169916543822E-2</v>
      </c>
      <c r="AB373" s="22">
        <f t="shared" si="81"/>
        <v>6954446.7131970907</v>
      </c>
      <c r="AC373" s="10">
        <v>7622</v>
      </c>
      <c r="AD373" s="6">
        <v>1938</v>
      </c>
      <c r="AE373" s="6">
        <f t="shared" si="75"/>
        <v>78</v>
      </c>
      <c r="AF373" s="6" t="s">
        <v>67</v>
      </c>
    </row>
    <row r="374" spans="1:32" x14ac:dyDescent="0.2">
      <c r="A374">
        <v>25</v>
      </c>
      <c r="B374" s="6" t="s">
        <v>141</v>
      </c>
      <c r="C374" s="6" t="s">
        <v>22</v>
      </c>
      <c r="D374" s="6" t="s">
        <v>23</v>
      </c>
      <c r="E374" s="6" t="s">
        <v>2767</v>
      </c>
      <c r="F374" s="6" t="s">
        <v>2772</v>
      </c>
      <c r="G374" s="6">
        <v>28</v>
      </c>
      <c r="H374" s="6">
        <v>31</v>
      </c>
      <c r="I374" s="7">
        <v>42530</v>
      </c>
      <c r="J374" s="7">
        <v>42541</v>
      </c>
      <c r="K374" s="7" t="s">
        <v>2538</v>
      </c>
      <c r="L374" s="17">
        <f t="shared" si="69"/>
        <v>259.83</v>
      </c>
      <c r="M374" s="20">
        <f t="shared" si="70"/>
        <v>0.91671477504522192</v>
      </c>
      <c r="N374" s="6" t="s">
        <v>24</v>
      </c>
      <c r="O374" s="6">
        <v>2250000</v>
      </c>
      <c r="P374" s="6">
        <v>2550000</v>
      </c>
      <c r="Q374" s="6">
        <f t="shared" si="71"/>
        <v>300000</v>
      </c>
      <c r="R374" s="8">
        <f t="shared" si="72"/>
        <v>0.13333333333333333</v>
      </c>
      <c r="S374" s="6">
        <v>46636</v>
      </c>
      <c r="T374" s="9">
        <f t="shared" si="78"/>
        <v>82022.71428571429</v>
      </c>
      <c r="U374" s="6">
        <v>92737</v>
      </c>
      <c r="V374" s="9">
        <f t="shared" si="73"/>
        <v>10714.28571428571</v>
      </c>
      <c r="W374" s="8">
        <f t="shared" si="74"/>
        <v>0.13062583709390599</v>
      </c>
      <c r="X374" s="22">
        <f t="shared" si="76"/>
        <v>75191.434075027079</v>
      </c>
      <c r="Y374" s="22">
        <f t="shared" si="77"/>
        <v>85013.378093368752</v>
      </c>
      <c r="Z374" s="22">
        <f t="shared" si="79"/>
        <v>9821.9440183416737</v>
      </c>
      <c r="AA374" s="8">
        <f t="shared" si="80"/>
        <v>0.13062583709390618</v>
      </c>
      <c r="AB374" s="22">
        <f t="shared" si="81"/>
        <v>2380374.5866143252</v>
      </c>
      <c r="AC374" s="6">
        <v>764</v>
      </c>
      <c r="AD374" s="6">
        <v>1937</v>
      </c>
      <c r="AE374" s="6">
        <f t="shared" si="75"/>
        <v>79</v>
      </c>
      <c r="AF374" s="6" t="s">
        <v>103</v>
      </c>
    </row>
    <row r="375" spans="1:32" x14ac:dyDescent="0.2">
      <c r="A375">
        <v>25</v>
      </c>
      <c r="B375" s="6" t="s">
        <v>1632</v>
      </c>
      <c r="C375" s="6" t="s">
        <v>22</v>
      </c>
      <c r="D375" s="6" t="s">
        <v>23</v>
      </c>
      <c r="E375" s="6" t="s">
        <v>2767</v>
      </c>
      <c r="F375" s="6" t="s">
        <v>2772</v>
      </c>
      <c r="G375" s="6">
        <v>73</v>
      </c>
      <c r="H375" s="6">
        <v>80</v>
      </c>
      <c r="I375" s="7">
        <v>42531</v>
      </c>
      <c r="J375" s="7">
        <v>42541</v>
      </c>
      <c r="K375" s="7" t="s">
        <v>2538</v>
      </c>
      <c r="L375" s="17">
        <f t="shared" si="69"/>
        <v>259.83</v>
      </c>
      <c r="M375" s="20">
        <f t="shared" si="70"/>
        <v>0.91671477504522192</v>
      </c>
      <c r="N375" s="6" t="s">
        <v>36</v>
      </c>
      <c r="O375" s="6">
        <v>4990000</v>
      </c>
      <c r="P375" s="6">
        <v>5750000</v>
      </c>
      <c r="Q375" s="6">
        <f t="shared" si="71"/>
        <v>760000</v>
      </c>
      <c r="R375" s="8">
        <f t="shared" si="72"/>
        <v>0.15230460921843689</v>
      </c>
      <c r="S375" s="6">
        <v>51760</v>
      </c>
      <c r="T375" s="9">
        <f t="shared" si="78"/>
        <v>69065.205479452052</v>
      </c>
      <c r="U375" s="6">
        <v>79476</v>
      </c>
      <c r="V375" s="9">
        <f t="shared" si="73"/>
        <v>10410.794520547948</v>
      </c>
      <c r="W375" s="8">
        <f t="shared" si="74"/>
        <v>0.15073863095426998</v>
      </c>
      <c r="X375" s="22">
        <f t="shared" si="76"/>
        <v>63313.094304547914</v>
      </c>
      <c r="Y375" s="22">
        <f t="shared" si="77"/>
        <v>72856.823461494059</v>
      </c>
      <c r="Z375" s="22">
        <f t="shared" si="79"/>
        <v>9543.7291569461449</v>
      </c>
      <c r="AA375" s="8">
        <f t="shared" si="80"/>
        <v>0.15073863095427004</v>
      </c>
      <c r="AB375" s="22">
        <f t="shared" si="81"/>
        <v>5318548.1126890667</v>
      </c>
      <c r="AC375" s="10">
        <v>2336</v>
      </c>
      <c r="AD375" s="6">
        <v>1930</v>
      </c>
      <c r="AE375" s="6">
        <f t="shared" si="75"/>
        <v>86</v>
      </c>
      <c r="AF375" s="6" t="s">
        <v>213</v>
      </c>
    </row>
    <row r="376" spans="1:32" x14ac:dyDescent="0.2">
      <c r="A376">
        <v>25</v>
      </c>
      <c r="B376" s="6" t="s">
        <v>1219</v>
      </c>
      <c r="C376" s="6" t="s">
        <v>22</v>
      </c>
      <c r="D376" s="6" t="s">
        <v>23</v>
      </c>
      <c r="E376" s="6" t="s">
        <v>2767</v>
      </c>
      <c r="F376" s="6" t="s">
        <v>2772</v>
      </c>
      <c r="G376" s="6">
        <v>62</v>
      </c>
      <c r="H376" s="6">
        <v>67</v>
      </c>
      <c r="I376" s="7">
        <v>42531</v>
      </c>
      <c r="J376" s="7">
        <v>42541</v>
      </c>
      <c r="K376" s="7" t="s">
        <v>2538</v>
      </c>
      <c r="L376" s="17">
        <f t="shared" si="69"/>
        <v>259.83</v>
      </c>
      <c r="M376" s="20">
        <f t="shared" si="70"/>
        <v>0.91671477504522192</v>
      </c>
      <c r="N376" s="6" t="s">
        <v>36</v>
      </c>
      <c r="O376" s="6">
        <v>3500000</v>
      </c>
      <c r="P376" s="6">
        <v>4000000</v>
      </c>
      <c r="Q376" s="6">
        <f t="shared" si="71"/>
        <v>500000</v>
      </c>
      <c r="R376" s="8">
        <f t="shared" si="72"/>
        <v>0.14285714285714285</v>
      </c>
      <c r="S376" s="6">
        <v>27198</v>
      </c>
      <c r="T376" s="9">
        <f t="shared" si="78"/>
        <v>56890.290322580644</v>
      </c>
      <c r="U376" s="6">
        <v>64955</v>
      </c>
      <c r="V376" s="9">
        <f t="shared" si="73"/>
        <v>8064.709677419356</v>
      </c>
      <c r="W376" s="8">
        <f t="shared" si="74"/>
        <v>0.14175898262586906</v>
      </c>
      <c r="X376" s="22">
        <f t="shared" si="76"/>
        <v>52152.169695321878</v>
      </c>
      <c r="Y376" s="22">
        <f t="shared" si="77"/>
        <v>59545.208213062389</v>
      </c>
      <c r="Z376" s="22">
        <f t="shared" si="79"/>
        <v>7393.0385177405115</v>
      </c>
      <c r="AA376" s="8">
        <f t="shared" si="80"/>
        <v>0.14175898262586911</v>
      </c>
      <c r="AB376" s="22">
        <f t="shared" si="81"/>
        <v>3691802.9092098679</v>
      </c>
      <c r="AC376" s="6">
        <v>679</v>
      </c>
      <c r="AD376" s="6">
        <v>1898</v>
      </c>
      <c r="AE376" s="6">
        <f t="shared" si="75"/>
        <v>118</v>
      </c>
      <c r="AF376" s="6" t="s">
        <v>103</v>
      </c>
    </row>
    <row r="377" spans="1:32" x14ac:dyDescent="0.2">
      <c r="A377">
        <v>25</v>
      </c>
      <c r="B377" s="6" t="s">
        <v>667</v>
      </c>
      <c r="C377" s="6" t="s">
        <v>22</v>
      </c>
      <c r="D377" s="6" t="s">
        <v>23</v>
      </c>
      <c r="E377" s="6" t="s">
        <v>2767</v>
      </c>
      <c r="F377" s="6" t="s">
        <v>2772</v>
      </c>
      <c r="G377" s="6">
        <v>48</v>
      </c>
      <c r="H377" s="6">
        <v>53</v>
      </c>
      <c r="I377" s="7">
        <v>42531</v>
      </c>
      <c r="J377" s="7">
        <v>42541</v>
      </c>
      <c r="K377" s="7" t="s">
        <v>2538</v>
      </c>
      <c r="L377" s="17">
        <f t="shared" si="69"/>
        <v>259.83</v>
      </c>
      <c r="M377" s="20">
        <f t="shared" si="70"/>
        <v>0.91671477504522192</v>
      </c>
      <c r="N377" s="6" t="s">
        <v>36</v>
      </c>
      <c r="O377" s="6">
        <v>3000000</v>
      </c>
      <c r="P377" s="6">
        <v>3200000</v>
      </c>
      <c r="Q377" s="6">
        <f t="shared" si="71"/>
        <v>200000</v>
      </c>
      <c r="R377" s="8">
        <f t="shared" si="72"/>
        <v>6.6666666666666666E-2</v>
      </c>
      <c r="S377" s="6">
        <v>36972</v>
      </c>
      <c r="T377" s="9">
        <f t="shared" si="78"/>
        <v>63270.25</v>
      </c>
      <c r="U377" s="6">
        <v>67437</v>
      </c>
      <c r="V377" s="9">
        <f t="shared" si="73"/>
        <v>4166.75</v>
      </c>
      <c r="W377" s="8">
        <f t="shared" si="74"/>
        <v>6.5856385900166348E-2</v>
      </c>
      <c r="X377" s="22">
        <f t="shared" si="76"/>
        <v>58000.772995804953</v>
      </c>
      <c r="Y377" s="22">
        <f t="shared" si="77"/>
        <v>61820.494284724628</v>
      </c>
      <c r="Z377" s="22">
        <f t="shared" si="79"/>
        <v>3819.7212889196744</v>
      </c>
      <c r="AA377" s="8">
        <f t="shared" si="80"/>
        <v>6.5856385900166278E-2</v>
      </c>
      <c r="AB377" s="22">
        <f t="shared" si="81"/>
        <v>2967383.7256667819</v>
      </c>
      <c r="AC377" s="6">
        <v>485</v>
      </c>
      <c r="AD377" s="6">
        <v>1893</v>
      </c>
      <c r="AE377" s="6">
        <f t="shared" si="75"/>
        <v>123</v>
      </c>
      <c r="AF377" s="6" t="s">
        <v>37</v>
      </c>
    </row>
    <row r="378" spans="1:32" x14ac:dyDescent="0.2">
      <c r="A378">
        <v>25</v>
      </c>
      <c r="B378" s="6" t="s">
        <v>835</v>
      </c>
      <c r="C378" s="6" t="s">
        <v>22</v>
      </c>
      <c r="D378" s="6" t="s">
        <v>23</v>
      </c>
      <c r="E378" s="6" t="s">
        <v>2767</v>
      </c>
      <c r="F378" s="6" t="s">
        <v>2772</v>
      </c>
      <c r="G378" s="6">
        <v>52</v>
      </c>
      <c r="H378" s="6">
        <v>58</v>
      </c>
      <c r="I378" s="7">
        <v>42531</v>
      </c>
      <c r="J378" s="7">
        <v>42542</v>
      </c>
      <c r="K378" s="7" t="s">
        <v>2538</v>
      </c>
      <c r="L378" s="17">
        <f t="shared" si="69"/>
        <v>259.83</v>
      </c>
      <c r="M378" s="20">
        <f t="shared" si="70"/>
        <v>0.91671477504522192</v>
      </c>
      <c r="N378" s="6" t="s">
        <v>24</v>
      </c>
      <c r="O378" s="6">
        <v>4200000</v>
      </c>
      <c r="P378" s="6">
        <v>4125000</v>
      </c>
      <c r="Q378" s="6">
        <f t="shared" si="71"/>
        <v>-75000</v>
      </c>
      <c r="R378" s="8">
        <f t="shared" si="72"/>
        <v>-1.7857142857142856E-2</v>
      </c>
      <c r="S378" s="6"/>
      <c r="T378" s="9">
        <f t="shared" si="78"/>
        <v>80769.230769230766</v>
      </c>
      <c r="U378" s="6">
        <v>79327</v>
      </c>
      <c r="V378" s="9">
        <f t="shared" si="73"/>
        <v>-1442.2307692307659</v>
      </c>
      <c r="W378" s="8">
        <f t="shared" si="74"/>
        <v>-1.7856190476190435E-2</v>
      </c>
      <c r="X378" s="22">
        <f t="shared" si="76"/>
        <v>74042.347215190995</v>
      </c>
      <c r="Y378" s="22">
        <f t="shared" si="77"/>
        <v>72720.232960012319</v>
      </c>
      <c r="Z378" s="22">
        <f t="shared" si="79"/>
        <v>-1322.1142551786761</v>
      </c>
      <c r="AA378" s="8">
        <f t="shared" si="80"/>
        <v>-1.7856190476190397E-2</v>
      </c>
      <c r="AB378" s="22">
        <f t="shared" si="81"/>
        <v>3781452.1139206407</v>
      </c>
      <c r="AC378" s="10">
        <v>13651</v>
      </c>
      <c r="AD378" s="6">
        <v>2004</v>
      </c>
      <c r="AE378" s="6">
        <f t="shared" si="75"/>
        <v>12</v>
      </c>
      <c r="AF378" s="6" t="s">
        <v>108</v>
      </c>
    </row>
    <row r="379" spans="1:32" x14ac:dyDescent="0.2">
      <c r="A379">
        <v>25</v>
      </c>
      <c r="B379" s="6" t="s">
        <v>1664</v>
      </c>
      <c r="C379" s="6" t="s">
        <v>22</v>
      </c>
      <c r="D379" s="6" t="s">
        <v>23</v>
      </c>
      <c r="E379" s="6" t="s">
        <v>2767</v>
      </c>
      <c r="F379" s="6" t="s">
        <v>2772</v>
      </c>
      <c r="G379" s="6">
        <v>74</v>
      </c>
      <c r="H379" s="6">
        <v>82</v>
      </c>
      <c r="I379" s="7">
        <v>42531</v>
      </c>
      <c r="J379" s="7">
        <v>42542</v>
      </c>
      <c r="K379" s="7" t="s">
        <v>2538</v>
      </c>
      <c r="L379" s="17">
        <f t="shared" si="69"/>
        <v>259.83</v>
      </c>
      <c r="M379" s="20">
        <f t="shared" si="70"/>
        <v>0.91671477504522192</v>
      </c>
      <c r="N379" s="6" t="s">
        <v>24</v>
      </c>
      <c r="O379" s="6">
        <v>5290000</v>
      </c>
      <c r="P379" s="6">
        <v>5800000</v>
      </c>
      <c r="Q379" s="6">
        <f t="shared" si="71"/>
        <v>510000</v>
      </c>
      <c r="R379" s="8">
        <f t="shared" si="72"/>
        <v>9.6408317580340269E-2</v>
      </c>
      <c r="S379" s="6">
        <v>1489</v>
      </c>
      <c r="T379" s="9">
        <f t="shared" si="78"/>
        <v>71506.608108108107</v>
      </c>
      <c r="U379" s="6">
        <v>78399</v>
      </c>
      <c r="V379" s="9">
        <f t="shared" si="73"/>
        <v>6892.3918918918935</v>
      </c>
      <c r="W379" s="8">
        <f t="shared" si="74"/>
        <v>9.6388181096096037E-2</v>
      </c>
      <c r="X379" s="22">
        <f t="shared" si="76"/>
        <v>65551.164166071161</v>
      </c>
      <c r="Y379" s="22">
        <f t="shared" si="77"/>
        <v>71869.521648770358</v>
      </c>
      <c r="Z379" s="22">
        <f t="shared" si="79"/>
        <v>6318.3574826991971</v>
      </c>
      <c r="AA379" s="8">
        <f t="shared" si="80"/>
        <v>9.6388181096096176E-2</v>
      </c>
      <c r="AB379" s="22">
        <f t="shared" si="81"/>
        <v>5318344.6020090068</v>
      </c>
      <c r="AC379" s="10">
        <v>8582</v>
      </c>
      <c r="AD379" s="6">
        <v>2000</v>
      </c>
      <c r="AE379" s="6">
        <f t="shared" si="75"/>
        <v>16</v>
      </c>
      <c r="AF379" s="6" t="s">
        <v>103</v>
      </c>
    </row>
    <row r="380" spans="1:32" x14ac:dyDescent="0.2">
      <c r="A380">
        <v>25</v>
      </c>
      <c r="B380" s="6" t="s">
        <v>703</v>
      </c>
      <c r="C380" s="6" t="s">
        <v>22</v>
      </c>
      <c r="D380" s="6" t="s">
        <v>23</v>
      </c>
      <c r="E380" s="6" t="s">
        <v>2767</v>
      </c>
      <c r="F380" s="6" t="s">
        <v>2772</v>
      </c>
      <c r="G380" s="6">
        <v>49</v>
      </c>
      <c r="H380" s="6">
        <v>54</v>
      </c>
      <c r="I380" s="7">
        <v>42531</v>
      </c>
      <c r="J380" s="7">
        <v>42542</v>
      </c>
      <c r="K380" s="7" t="s">
        <v>2538</v>
      </c>
      <c r="L380" s="17">
        <f t="shared" si="69"/>
        <v>259.83</v>
      </c>
      <c r="M380" s="20">
        <f t="shared" si="70"/>
        <v>0.91671477504522192</v>
      </c>
      <c r="N380" s="6" t="s">
        <v>24</v>
      </c>
      <c r="O380" s="6">
        <v>3000000</v>
      </c>
      <c r="P380" s="6">
        <v>3130000</v>
      </c>
      <c r="Q380" s="6">
        <f t="shared" si="71"/>
        <v>130000</v>
      </c>
      <c r="R380" s="8">
        <f t="shared" si="72"/>
        <v>4.3333333333333335E-2</v>
      </c>
      <c r="S380" s="6">
        <v>9347</v>
      </c>
      <c r="T380" s="9">
        <f t="shared" si="78"/>
        <v>61415.244897959186</v>
      </c>
      <c r="U380" s="6">
        <v>64068</v>
      </c>
      <c r="V380" s="9">
        <f t="shared" si="73"/>
        <v>2652.7551020408137</v>
      </c>
      <c r="W380" s="8">
        <f t="shared" si="74"/>
        <v>4.3193755987594604E-2</v>
      </c>
      <c r="X380" s="22">
        <f t="shared" si="76"/>
        <v>56300.262410979871</v>
      </c>
      <c r="Y380" s="22">
        <f t="shared" si="77"/>
        <v>58732.082207597276</v>
      </c>
      <c r="Z380" s="22">
        <f t="shared" si="79"/>
        <v>2431.8197966174048</v>
      </c>
      <c r="AA380" s="8">
        <f t="shared" si="80"/>
        <v>4.3193755987594527E-2</v>
      </c>
      <c r="AB380" s="22">
        <f t="shared" si="81"/>
        <v>2877872.0281722667</v>
      </c>
      <c r="AC380" s="10">
        <v>1535</v>
      </c>
      <c r="AD380" s="6">
        <v>1982</v>
      </c>
      <c r="AE380" s="6">
        <f t="shared" si="75"/>
        <v>34</v>
      </c>
      <c r="AF380" s="6" t="s">
        <v>37</v>
      </c>
    </row>
    <row r="381" spans="1:32" x14ac:dyDescent="0.2">
      <c r="A381">
        <v>25</v>
      </c>
      <c r="B381" s="6" t="s">
        <v>304</v>
      </c>
      <c r="C381" s="6" t="s">
        <v>22</v>
      </c>
      <c r="D381" s="6" t="s">
        <v>23</v>
      </c>
      <c r="E381" s="6" t="s">
        <v>2767</v>
      </c>
      <c r="F381" s="6" t="s">
        <v>2772</v>
      </c>
      <c r="G381" s="6">
        <v>48</v>
      </c>
      <c r="H381" s="6">
        <v>52</v>
      </c>
      <c r="I381" s="7">
        <v>42531</v>
      </c>
      <c r="J381" s="7">
        <v>42542</v>
      </c>
      <c r="K381" s="7" t="s">
        <v>2538</v>
      </c>
      <c r="L381" s="17">
        <f t="shared" si="69"/>
        <v>259.83</v>
      </c>
      <c r="M381" s="20">
        <f t="shared" si="70"/>
        <v>0.91671477504522192</v>
      </c>
      <c r="N381" s="6" t="s">
        <v>24</v>
      </c>
      <c r="O381" s="6">
        <v>3150000</v>
      </c>
      <c r="P381" s="6">
        <v>3200000</v>
      </c>
      <c r="Q381" s="6">
        <f t="shared" si="71"/>
        <v>50000</v>
      </c>
      <c r="R381" s="8">
        <f t="shared" si="72"/>
        <v>1.5873015873015872E-2</v>
      </c>
      <c r="S381" s="6">
        <v>116160</v>
      </c>
      <c r="T381" s="9">
        <f t="shared" si="78"/>
        <v>68045</v>
      </c>
      <c r="U381" s="6">
        <v>69087</v>
      </c>
      <c r="V381" s="9">
        <f t="shared" si="73"/>
        <v>1042</v>
      </c>
      <c r="W381" s="8">
        <f t="shared" si="74"/>
        <v>1.5313395547064443E-2</v>
      </c>
      <c r="X381" s="22">
        <f t="shared" si="76"/>
        <v>62377.856867952127</v>
      </c>
      <c r="Y381" s="22">
        <f t="shared" si="77"/>
        <v>63333.07366354925</v>
      </c>
      <c r="Z381" s="22">
        <f t="shared" si="79"/>
        <v>955.21679559712356</v>
      </c>
      <c r="AA381" s="8">
        <f t="shared" si="80"/>
        <v>1.5313395547064479E-2</v>
      </c>
      <c r="AB381" s="22">
        <f t="shared" si="81"/>
        <v>3039987.5358503638</v>
      </c>
      <c r="AC381" s="6">
        <v>990</v>
      </c>
      <c r="AD381" s="6">
        <v>1973</v>
      </c>
      <c r="AE381" s="6">
        <f t="shared" si="75"/>
        <v>43</v>
      </c>
      <c r="AF381" s="6" t="s">
        <v>183</v>
      </c>
    </row>
    <row r="382" spans="1:32" x14ac:dyDescent="0.2">
      <c r="A382">
        <v>25</v>
      </c>
      <c r="B382" s="6" t="s">
        <v>1149</v>
      </c>
      <c r="C382" s="6" t="s">
        <v>22</v>
      </c>
      <c r="D382" s="6" t="s">
        <v>23</v>
      </c>
      <c r="E382" s="6" t="s">
        <v>2767</v>
      </c>
      <c r="F382" s="6" t="s">
        <v>2772</v>
      </c>
      <c r="G382" s="6">
        <v>60</v>
      </c>
      <c r="H382" s="6">
        <v>66</v>
      </c>
      <c r="I382" s="7">
        <v>42532</v>
      </c>
      <c r="J382" s="7">
        <v>42542</v>
      </c>
      <c r="K382" s="7" t="s">
        <v>2538</v>
      </c>
      <c r="L382" s="17">
        <f t="shared" si="69"/>
        <v>259.83</v>
      </c>
      <c r="M382" s="20">
        <f t="shared" si="70"/>
        <v>0.91671477504522192</v>
      </c>
      <c r="N382" s="6" t="s">
        <v>36</v>
      </c>
      <c r="O382" s="6">
        <v>3850000</v>
      </c>
      <c r="P382" s="6">
        <v>4600000</v>
      </c>
      <c r="Q382" s="6">
        <f t="shared" si="71"/>
        <v>750000</v>
      </c>
      <c r="R382" s="8">
        <f t="shared" si="72"/>
        <v>0.19480519480519481</v>
      </c>
      <c r="S382" s="6">
        <v>11425</v>
      </c>
      <c r="T382" s="9">
        <f t="shared" si="78"/>
        <v>64357.083333333336</v>
      </c>
      <c r="U382" s="6">
        <v>76857</v>
      </c>
      <c r="V382" s="9">
        <f t="shared" si="73"/>
        <v>12499.916666666664</v>
      </c>
      <c r="W382" s="8">
        <f t="shared" si="74"/>
        <v>0.19422751963329596</v>
      </c>
      <c r="X382" s="22">
        <f t="shared" si="76"/>
        <v>58997.089170483268</v>
      </c>
      <c r="Y382" s="22">
        <f t="shared" si="77"/>
        <v>70455.947465650621</v>
      </c>
      <c r="Z382" s="22">
        <f t="shared" si="79"/>
        <v>11458.858295167352</v>
      </c>
      <c r="AA382" s="8">
        <f t="shared" si="80"/>
        <v>0.19422751963329599</v>
      </c>
      <c r="AB382" s="22">
        <f t="shared" si="81"/>
        <v>4227356.8479390368</v>
      </c>
      <c r="AC382" s="10">
        <v>2524</v>
      </c>
      <c r="AD382" s="6">
        <v>1951</v>
      </c>
      <c r="AE382" s="6">
        <f t="shared" si="75"/>
        <v>65</v>
      </c>
      <c r="AF382" s="6" t="s">
        <v>29</v>
      </c>
    </row>
    <row r="383" spans="1:32" x14ac:dyDescent="0.2">
      <c r="A383">
        <v>25</v>
      </c>
      <c r="B383" s="6" t="s">
        <v>2047</v>
      </c>
      <c r="C383" s="6" t="s">
        <v>22</v>
      </c>
      <c r="D383" s="6" t="s">
        <v>23</v>
      </c>
      <c r="E383" s="6" t="s">
        <v>2767</v>
      </c>
      <c r="F383" s="6" t="s">
        <v>2772</v>
      </c>
      <c r="G383" s="6">
        <v>90</v>
      </c>
      <c r="H383" s="6">
        <v>100</v>
      </c>
      <c r="I383" s="7">
        <v>42532</v>
      </c>
      <c r="J383" s="7">
        <v>42542</v>
      </c>
      <c r="K383" s="7" t="s">
        <v>2538</v>
      </c>
      <c r="L383" s="17">
        <f t="shared" si="69"/>
        <v>259.83</v>
      </c>
      <c r="M383" s="20">
        <f t="shared" si="70"/>
        <v>0.91671477504522192</v>
      </c>
      <c r="N383" s="6" t="s">
        <v>36</v>
      </c>
      <c r="O383" s="6">
        <v>6290000</v>
      </c>
      <c r="P383" s="6">
        <v>6600000</v>
      </c>
      <c r="Q383" s="6">
        <f t="shared" si="71"/>
        <v>310000</v>
      </c>
      <c r="R383" s="8">
        <f t="shared" si="72"/>
        <v>4.9284578696343402E-2</v>
      </c>
      <c r="S383" s="6">
        <v>84000</v>
      </c>
      <c r="T383" s="9">
        <f t="shared" si="78"/>
        <v>70822.222222222219</v>
      </c>
      <c r="U383" s="6">
        <v>74267</v>
      </c>
      <c r="V383" s="9">
        <f t="shared" si="73"/>
        <v>3444.777777777781</v>
      </c>
      <c r="W383" s="8">
        <f t="shared" si="74"/>
        <v>4.8639786633197415E-2</v>
      </c>
      <c r="X383" s="22">
        <f t="shared" si="76"/>
        <v>64923.777512647161</v>
      </c>
      <c r="Y383" s="22">
        <f t="shared" si="77"/>
        <v>68081.656198283497</v>
      </c>
      <c r="Z383" s="22">
        <f t="shared" si="79"/>
        <v>3157.8786856363367</v>
      </c>
      <c r="AA383" s="8">
        <f t="shared" si="80"/>
        <v>4.8639786633197395E-2</v>
      </c>
      <c r="AB383" s="22">
        <f t="shared" si="81"/>
        <v>6127349.0578455152</v>
      </c>
      <c r="AC383" s="6">
        <v>768</v>
      </c>
      <c r="AD383" s="6">
        <v>1950</v>
      </c>
      <c r="AE383" s="6">
        <f t="shared" si="75"/>
        <v>66</v>
      </c>
      <c r="AF383" s="6" t="s">
        <v>206</v>
      </c>
    </row>
    <row r="384" spans="1:32" x14ac:dyDescent="0.2">
      <c r="A384">
        <v>25</v>
      </c>
      <c r="B384" s="6" t="s">
        <v>972</v>
      </c>
      <c r="C384" s="6" t="s">
        <v>22</v>
      </c>
      <c r="D384" s="6" t="s">
        <v>23</v>
      </c>
      <c r="E384" s="6" t="s">
        <v>2767</v>
      </c>
      <c r="F384" s="6" t="s">
        <v>2772</v>
      </c>
      <c r="G384" s="6">
        <v>55</v>
      </c>
      <c r="H384" s="6">
        <v>61</v>
      </c>
      <c r="I384" s="7">
        <v>42525</v>
      </c>
      <c r="J384" s="7">
        <v>42542</v>
      </c>
      <c r="K384" s="7" t="s">
        <v>2538</v>
      </c>
      <c r="L384" s="17">
        <f t="shared" si="69"/>
        <v>259.83</v>
      </c>
      <c r="M384" s="20">
        <f t="shared" si="70"/>
        <v>0.91671477504522192</v>
      </c>
      <c r="N384" s="6" t="s">
        <v>242</v>
      </c>
      <c r="O384" s="6">
        <v>3950000</v>
      </c>
      <c r="P384" s="6">
        <v>3650000</v>
      </c>
      <c r="Q384" s="6">
        <f t="shared" si="71"/>
        <v>-300000</v>
      </c>
      <c r="R384" s="8">
        <f t="shared" si="72"/>
        <v>-7.5949367088607597E-2</v>
      </c>
      <c r="S384" s="6"/>
      <c r="T384" s="9">
        <f t="shared" si="78"/>
        <v>71818.181818181823</v>
      </c>
      <c r="U384" s="6">
        <v>66364</v>
      </c>
      <c r="V384" s="9">
        <f t="shared" si="73"/>
        <v>-5454.1818181818235</v>
      </c>
      <c r="W384" s="8">
        <f t="shared" si="74"/>
        <v>-7.5944303797468429E-2</v>
      </c>
      <c r="X384" s="22">
        <f t="shared" si="76"/>
        <v>65836.788389611393</v>
      </c>
      <c r="Y384" s="22">
        <f t="shared" si="77"/>
        <v>60836.859331101106</v>
      </c>
      <c r="Z384" s="22">
        <f t="shared" si="79"/>
        <v>-4999.9290585102863</v>
      </c>
      <c r="AA384" s="8">
        <f t="shared" si="80"/>
        <v>-7.5944303797468374E-2</v>
      </c>
      <c r="AB384" s="22">
        <f t="shared" si="81"/>
        <v>3346027.2632105607</v>
      </c>
      <c r="AC384" s="10">
        <v>1383</v>
      </c>
      <c r="AD384" s="6">
        <v>1939</v>
      </c>
      <c r="AE384" s="6">
        <f t="shared" si="75"/>
        <v>77</v>
      </c>
      <c r="AF384" s="6" t="s">
        <v>395</v>
      </c>
    </row>
    <row r="385" spans="1:32" x14ac:dyDescent="0.2">
      <c r="A385">
        <v>25</v>
      </c>
      <c r="B385" s="6" t="s">
        <v>2289</v>
      </c>
      <c r="C385" s="6" t="s">
        <v>22</v>
      </c>
      <c r="D385" s="6" t="s">
        <v>23</v>
      </c>
      <c r="E385" s="6" t="s">
        <v>2767</v>
      </c>
      <c r="F385" s="6" t="s">
        <v>2772</v>
      </c>
      <c r="G385" s="6">
        <v>111</v>
      </c>
      <c r="H385" s="6">
        <v>119</v>
      </c>
      <c r="I385" s="7">
        <v>42532</v>
      </c>
      <c r="J385" s="7">
        <v>42542</v>
      </c>
      <c r="K385" s="7" t="s">
        <v>2538</v>
      </c>
      <c r="L385" s="17">
        <f t="shared" ref="L385:L406" si="82">IF(K385="Januar",238.19,IF(K385="Februar",240.59,IF(K385="Mars",245.99,IF(K385="April",250.79,IF(K385="Mai",256.52,IF(K385="Juni",259.83,IF(K385="Juli",265.66,IF(K385="August",272.21,IF(K385="September",275.91,IF(K385="Oktober",281.13,IF(K385="November",284.38,IF(K385="Desember",287.34,0))))))))))))</f>
        <v>259.83</v>
      </c>
      <c r="M385" s="20">
        <f t="shared" ref="M385:M406" si="83">$L$2/L385</f>
        <v>0.91671477504522192</v>
      </c>
      <c r="N385" s="6" t="s">
        <v>36</v>
      </c>
      <c r="O385" s="6">
        <v>7400000</v>
      </c>
      <c r="P385" s="6">
        <v>7400000</v>
      </c>
      <c r="Q385" s="6">
        <f t="shared" ref="Q385:Q448" si="84">P385-O385</f>
        <v>0</v>
      </c>
      <c r="R385" s="8">
        <f t="shared" ref="R385:R448" si="85">Q385/O385</f>
        <v>0</v>
      </c>
      <c r="S385" s="6"/>
      <c r="T385" s="9">
        <f t="shared" si="78"/>
        <v>66666.666666666672</v>
      </c>
      <c r="U385" s="6">
        <v>66667</v>
      </c>
      <c r="V385" s="9">
        <f t="shared" ref="V385:V448" si="86">U385-T385</f>
        <v>0.33333333332848269</v>
      </c>
      <c r="W385" s="8">
        <f t="shared" ref="W385:W448" si="87">V385/T385</f>
        <v>4.9999999999272403E-6</v>
      </c>
      <c r="X385" s="22">
        <f t="shared" si="76"/>
        <v>61114.318336348129</v>
      </c>
      <c r="Y385" s="22">
        <f t="shared" si="77"/>
        <v>61114.623907939807</v>
      </c>
      <c r="Z385" s="22">
        <f t="shared" si="79"/>
        <v>0.30557159167801728</v>
      </c>
      <c r="AA385" s="8">
        <f t="shared" si="80"/>
        <v>4.9999999999390759E-6</v>
      </c>
      <c r="AB385" s="22">
        <f t="shared" si="81"/>
        <v>6783723.2537813187</v>
      </c>
      <c r="AC385" s="10">
        <v>1728</v>
      </c>
      <c r="AD385" s="6">
        <v>1928</v>
      </c>
      <c r="AE385" s="6">
        <f t="shared" ref="AE385:AE448" si="88">2016-AD385</f>
        <v>88</v>
      </c>
      <c r="AF385" s="6" t="s">
        <v>108</v>
      </c>
    </row>
    <row r="386" spans="1:32" x14ac:dyDescent="0.2">
      <c r="A386">
        <v>25</v>
      </c>
      <c r="B386" s="6" t="s">
        <v>1319</v>
      </c>
      <c r="C386" s="6" t="s">
        <v>22</v>
      </c>
      <c r="D386" s="6" t="s">
        <v>23</v>
      </c>
      <c r="E386" s="6" t="s">
        <v>2767</v>
      </c>
      <c r="F386" s="6" t="s">
        <v>2772</v>
      </c>
      <c r="G386" s="6">
        <v>65</v>
      </c>
      <c r="H386" s="6">
        <v>73</v>
      </c>
      <c r="I386" s="7">
        <v>42531</v>
      </c>
      <c r="J386" s="7">
        <v>42542</v>
      </c>
      <c r="K386" s="7" t="s">
        <v>2538</v>
      </c>
      <c r="L386" s="17">
        <f t="shared" si="82"/>
        <v>259.83</v>
      </c>
      <c r="M386" s="20">
        <f t="shared" si="83"/>
        <v>0.91671477504522192</v>
      </c>
      <c r="N386" s="6" t="s">
        <v>24</v>
      </c>
      <c r="O386" s="6">
        <v>4200000</v>
      </c>
      <c r="P386" s="6">
        <v>4825000</v>
      </c>
      <c r="Q386" s="6">
        <f t="shared" si="84"/>
        <v>625000</v>
      </c>
      <c r="R386" s="8">
        <f t="shared" si="85"/>
        <v>0.14880952380952381</v>
      </c>
      <c r="S386" s="6">
        <v>5109</v>
      </c>
      <c r="T386" s="9">
        <f t="shared" si="78"/>
        <v>64693.984615384616</v>
      </c>
      <c r="U386" s="6">
        <v>74309</v>
      </c>
      <c r="V386" s="9">
        <f t="shared" si="86"/>
        <v>9615.0153846153844</v>
      </c>
      <c r="W386" s="8">
        <f t="shared" si="87"/>
        <v>0.1486230202356229</v>
      </c>
      <c r="X386" s="22">
        <f t="shared" ref="X386:X449" si="89">T386*M386</f>
        <v>59305.931553471353</v>
      </c>
      <c r="Y386" s="22">
        <f t="shared" ref="Y386:Y449" si="90">U386*M386</f>
        <v>68120.158218835393</v>
      </c>
      <c r="Z386" s="22">
        <f t="shared" si="79"/>
        <v>8814.2266653640399</v>
      </c>
      <c r="AA386" s="8">
        <f t="shared" si="80"/>
        <v>0.1486230202356229</v>
      </c>
      <c r="AB386" s="22">
        <f t="shared" si="81"/>
        <v>4427810.2842243006</v>
      </c>
      <c r="AC386" s="6"/>
      <c r="AD386" s="6">
        <v>1922</v>
      </c>
      <c r="AE386" s="6">
        <f t="shared" si="88"/>
        <v>94</v>
      </c>
      <c r="AF386" s="6" t="s">
        <v>37</v>
      </c>
    </row>
    <row r="387" spans="1:32" x14ac:dyDescent="0.2">
      <c r="A387">
        <v>25</v>
      </c>
      <c r="B387" s="6" t="s">
        <v>1917</v>
      </c>
      <c r="C387" s="6" t="s">
        <v>22</v>
      </c>
      <c r="D387" s="6" t="s">
        <v>23</v>
      </c>
      <c r="E387" s="6" t="s">
        <v>2767</v>
      </c>
      <c r="F387" s="6" t="s">
        <v>2772</v>
      </c>
      <c r="G387" s="6">
        <v>117</v>
      </c>
      <c r="H387" s="6">
        <v>135</v>
      </c>
      <c r="I387" s="7">
        <v>42531</v>
      </c>
      <c r="J387" s="7">
        <v>42542</v>
      </c>
      <c r="K387" s="7" t="s">
        <v>2538</v>
      </c>
      <c r="L387" s="17">
        <f t="shared" si="82"/>
        <v>259.83</v>
      </c>
      <c r="M387" s="20">
        <f t="shared" si="83"/>
        <v>0.91671477504522192</v>
      </c>
      <c r="N387" s="6" t="s">
        <v>24</v>
      </c>
      <c r="O387" s="6">
        <v>7900000</v>
      </c>
      <c r="P387" s="6">
        <v>7900000</v>
      </c>
      <c r="Q387" s="6">
        <f t="shared" si="84"/>
        <v>0</v>
      </c>
      <c r="R387" s="8">
        <f t="shared" si="85"/>
        <v>0</v>
      </c>
      <c r="S387" s="6">
        <v>68674</v>
      </c>
      <c r="T387" s="9">
        <f t="shared" ref="T387:T450" si="91">(O387+S387)/G387</f>
        <v>68108.324786324782</v>
      </c>
      <c r="U387" s="6">
        <v>68108</v>
      </c>
      <c r="V387" s="9">
        <f t="shared" si="86"/>
        <v>-0.32478632478159852</v>
      </c>
      <c r="W387" s="8">
        <f t="shared" si="87"/>
        <v>-4.7686729309602868E-6</v>
      </c>
      <c r="X387" s="22">
        <f t="shared" si="89"/>
        <v>62435.907635202631</v>
      </c>
      <c r="Y387" s="22">
        <f t="shared" si="90"/>
        <v>62435.609898779978</v>
      </c>
      <c r="Z387" s="22">
        <f t="shared" ref="Z387:Z450" si="92">Y387-X387</f>
        <v>-0.29773642265354283</v>
      </c>
      <c r="AA387" s="8">
        <f t="shared" ref="AA387:AA450" si="93">Z387/X387</f>
        <v>-4.7686729308580279E-6</v>
      </c>
      <c r="AB387" s="22">
        <f t="shared" ref="AB387:AB450" si="94">Y387*G387</f>
        <v>7304966.3581572575</v>
      </c>
      <c r="AC387" s="6">
        <v>847</v>
      </c>
      <c r="AD387" s="6">
        <v>1904</v>
      </c>
      <c r="AE387" s="6">
        <f t="shared" si="88"/>
        <v>112</v>
      </c>
      <c r="AF387" s="6" t="s">
        <v>67</v>
      </c>
    </row>
    <row r="388" spans="1:32" x14ac:dyDescent="0.2">
      <c r="A388">
        <v>25</v>
      </c>
      <c r="B388" s="6" t="s">
        <v>1609</v>
      </c>
      <c r="C388" s="6" t="s">
        <v>22</v>
      </c>
      <c r="D388" s="6" t="s">
        <v>23</v>
      </c>
      <c r="E388" s="6" t="s">
        <v>2767</v>
      </c>
      <c r="F388" s="6" t="s">
        <v>2772</v>
      </c>
      <c r="G388" s="6">
        <v>82</v>
      </c>
      <c r="H388" s="6">
        <v>96</v>
      </c>
      <c r="I388" s="7">
        <v>42524</v>
      </c>
      <c r="J388" s="7">
        <v>42542</v>
      </c>
      <c r="K388" s="7" t="s">
        <v>2538</v>
      </c>
      <c r="L388" s="17">
        <f t="shared" si="82"/>
        <v>259.83</v>
      </c>
      <c r="M388" s="20">
        <f t="shared" si="83"/>
        <v>0.91671477504522192</v>
      </c>
      <c r="N388" s="6" t="s">
        <v>264</v>
      </c>
      <c r="O388" s="6">
        <v>4500000</v>
      </c>
      <c r="P388" s="6">
        <v>4225000</v>
      </c>
      <c r="Q388" s="6">
        <f t="shared" si="84"/>
        <v>-275000</v>
      </c>
      <c r="R388" s="8">
        <f t="shared" si="85"/>
        <v>-6.1111111111111109E-2</v>
      </c>
      <c r="S388" s="6">
        <v>28188</v>
      </c>
      <c r="T388" s="9">
        <f t="shared" si="91"/>
        <v>55221.804878048781</v>
      </c>
      <c r="U388" s="6">
        <v>51868</v>
      </c>
      <c r="V388" s="9">
        <f t="shared" si="86"/>
        <v>-3353.8048780487807</v>
      </c>
      <c r="W388" s="8">
        <f t="shared" si="87"/>
        <v>-6.0733344110271044E-2</v>
      </c>
      <c r="X388" s="22">
        <f t="shared" si="89"/>
        <v>50622.644436371629</v>
      </c>
      <c r="Y388" s="22">
        <f t="shared" si="90"/>
        <v>47548.161952045572</v>
      </c>
      <c r="Z388" s="22">
        <f t="shared" si="92"/>
        <v>-3074.4824843260576</v>
      </c>
      <c r="AA388" s="8">
        <f t="shared" si="93"/>
        <v>-6.0733344110271072E-2</v>
      </c>
      <c r="AB388" s="22">
        <f t="shared" si="94"/>
        <v>3898949.2800677367</v>
      </c>
      <c r="AC388" s="10">
        <v>1032</v>
      </c>
      <c r="AD388" s="6">
        <v>1900</v>
      </c>
      <c r="AE388" s="6">
        <f t="shared" si="88"/>
        <v>116</v>
      </c>
      <c r="AF388" s="6" t="s">
        <v>103</v>
      </c>
    </row>
    <row r="389" spans="1:32" x14ac:dyDescent="0.2">
      <c r="A389">
        <v>25</v>
      </c>
      <c r="B389" s="6" t="s">
        <v>1633</v>
      </c>
      <c r="C389" s="6" t="s">
        <v>22</v>
      </c>
      <c r="D389" s="6" t="s">
        <v>23</v>
      </c>
      <c r="E389" s="6" t="s">
        <v>2767</v>
      </c>
      <c r="F389" s="6" t="s">
        <v>2772</v>
      </c>
      <c r="G389" s="6">
        <v>73</v>
      </c>
      <c r="H389" s="6">
        <v>80</v>
      </c>
      <c r="I389" s="7">
        <v>42531</v>
      </c>
      <c r="J389" s="7">
        <v>42542</v>
      </c>
      <c r="K389" s="7" t="s">
        <v>2538</v>
      </c>
      <c r="L389" s="17">
        <f t="shared" si="82"/>
        <v>259.83</v>
      </c>
      <c r="M389" s="20">
        <f t="shared" si="83"/>
        <v>0.91671477504522192</v>
      </c>
      <c r="N389" s="6" t="s">
        <v>24</v>
      </c>
      <c r="O389" s="6">
        <v>4490000</v>
      </c>
      <c r="P389" s="6">
        <v>4710000</v>
      </c>
      <c r="Q389" s="6">
        <f t="shared" si="84"/>
        <v>220000</v>
      </c>
      <c r="R389" s="8">
        <f t="shared" si="85"/>
        <v>4.8997772828507792E-2</v>
      </c>
      <c r="S389" s="6">
        <v>15424</v>
      </c>
      <c r="T389" s="9">
        <f t="shared" si="91"/>
        <v>61718.136986301368</v>
      </c>
      <c r="U389" s="6">
        <v>64732</v>
      </c>
      <c r="V389" s="9">
        <f t="shared" si="86"/>
        <v>3013.8630136986321</v>
      </c>
      <c r="W389" s="8">
        <f t="shared" si="87"/>
        <v>4.8832695879455552E-2</v>
      </c>
      <c r="X389" s="22">
        <f t="shared" si="89"/>
        <v>56577.928063607447</v>
      </c>
      <c r="Y389" s="22">
        <f t="shared" si="90"/>
        <v>59340.780818227307</v>
      </c>
      <c r="Z389" s="22">
        <f t="shared" si="92"/>
        <v>2762.8527546198602</v>
      </c>
      <c r="AA389" s="8">
        <f t="shared" si="93"/>
        <v>4.8832695879455629E-2</v>
      </c>
      <c r="AB389" s="22">
        <f t="shared" si="94"/>
        <v>4331876.9997305935</v>
      </c>
      <c r="AC389" s="6"/>
      <c r="AD389" s="6">
        <v>1894</v>
      </c>
      <c r="AE389" s="6">
        <f t="shared" si="88"/>
        <v>122</v>
      </c>
      <c r="AF389" s="6" t="s">
        <v>37</v>
      </c>
    </row>
    <row r="390" spans="1:32" x14ac:dyDescent="0.2">
      <c r="A390">
        <v>25</v>
      </c>
      <c r="B390" s="6" t="s">
        <v>2442</v>
      </c>
      <c r="C390" s="6" t="s">
        <v>22</v>
      </c>
      <c r="D390" s="6" t="s">
        <v>23</v>
      </c>
      <c r="E390" s="6" t="s">
        <v>2767</v>
      </c>
      <c r="F390" s="6" t="s">
        <v>2772</v>
      </c>
      <c r="G390" s="6">
        <v>134</v>
      </c>
      <c r="H390" s="6">
        <v>150</v>
      </c>
      <c r="I390" s="7">
        <v>42524</v>
      </c>
      <c r="J390" s="7">
        <v>42542</v>
      </c>
      <c r="K390" s="7" t="s">
        <v>2538</v>
      </c>
      <c r="L390" s="17">
        <f t="shared" si="82"/>
        <v>259.83</v>
      </c>
      <c r="M390" s="20">
        <f t="shared" si="83"/>
        <v>0.91671477504522192</v>
      </c>
      <c r="N390" s="6" t="s">
        <v>264</v>
      </c>
      <c r="O390" s="6">
        <v>8900000</v>
      </c>
      <c r="P390" s="6">
        <v>9700000</v>
      </c>
      <c r="Q390" s="6">
        <f t="shared" si="84"/>
        <v>800000</v>
      </c>
      <c r="R390" s="8">
        <f t="shared" si="85"/>
        <v>8.98876404494382E-2</v>
      </c>
      <c r="S390" s="6">
        <v>37186</v>
      </c>
      <c r="T390" s="9">
        <f t="shared" si="91"/>
        <v>66695.417910447766</v>
      </c>
      <c r="U390" s="6">
        <v>72666</v>
      </c>
      <c r="V390" s="9">
        <f t="shared" si="86"/>
        <v>5970.5820895522338</v>
      </c>
      <c r="W390" s="8">
        <f t="shared" si="87"/>
        <v>8.9520124119605346E-2</v>
      </c>
      <c r="X390" s="22">
        <f t="shared" si="89"/>
        <v>61140.675026323188</v>
      </c>
      <c r="Y390" s="22">
        <f t="shared" si="90"/>
        <v>66613.995843436089</v>
      </c>
      <c r="Z390" s="22">
        <f t="shared" si="92"/>
        <v>5473.3208171129008</v>
      </c>
      <c r="AA390" s="8">
        <f t="shared" si="93"/>
        <v>8.9520124119605249E-2</v>
      </c>
      <c r="AB390" s="22">
        <f t="shared" si="94"/>
        <v>8926275.4430204351</v>
      </c>
      <c r="AC390" s="6">
        <v>815</v>
      </c>
      <c r="AD390" s="6">
        <v>1894</v>
      </c>
      <c r="AE390" s="6">
        <f t="shared" si="88"/>
        <v>122</v>
      </c>
      <c r="AF390" s="6" t="s">
        <v>67</v>
      </c>
    </row>
    <row r="391" spans="1:32" x14ac:dyDescent="0.2">
      <c r="A391">
        <v>25</v>
      </c>
      <c r="B391" s="6" t="s">
        <v>2283</v>
      </c>
      <c r="C391" s="6" t="s">
        <v>22</v>
      </c>
      <c r="D391" s="6" t="s">
        <v>23</v>
      </c>
      <c r="E391" s="6" t="s">
        <v>2767</v>
      </c>
      <c r="F391" s="6" t="s">
        <v>2772</v>
      </c>
      <c r="G391" s="6">
        <v>109</v>
      </c>
      <c r="H391" s="6">
        <v>120</v>
      </c>
      <c r="I391" s="7">
        <v>42524</v>
      </c>
      <c r="J391" s="7">
        <v>42543</v>
      </c>
      <c r="K391" s="7" t="s">
        <v>2538</v>
      </c>
      <c r="L391" s="17">
        <f t="shared" si="82"/>
        <v>259.83</v>
      </c>
      <c r="M391" s="20">
        <f t="shared" si="83"/>
        <v>0.91671477504522192</v>
      </c>
      <c r="N391" s="6" t="s">
        <v>107</v>
      </c>
      <c r="O391" s="6">
        <v>8800000</v>
      </c>
      <c r="P391" s="6">
        <v>8500000</v>
      </c>
      <c r="Q391" s="6">
        <f t="shared" si="84"/>
        <v>-300000</v>
      </c>
      <c r="R391" s="8">
        <f t="shared" si="85"/>
        <v>-3.4090909090909088E-2</v>
      </c>
      <c r="S391" s="6"/>
      <c r="T391" s="9">
        <f t="shared" si="91"/>
        <v>80733.944954128441</v>
      </c>
      <c r="U391" s="6">
        <v>77982</v>
      </c>
      <c r="V391" s="9">
        <f t="shared" si="86"/>
        <v>-2751.9449541284412</v>
      </c>
      <c r="W391" s="8">
        <f t="shared" si="87"/>
        <v>-3.4086590909090921E-2</v>
      </c>
      <c r="X391" s="22">
        <f t="shared" si="89"/>
        <v>74010.000187137179</v>
      </c>
      <c r="Y391" s="22">
        <f t="shared" si="90"/>
        <v>71487.251587576495</v>
      </c>
      <c r="Z391" s="22">
        <f t="shared" si="92"/>
        <v>-2522.7485995606839</v>
      </c>
      <c r="AA391" s="8">
        <f t="shared" si="93"/>
        <v>-3.4086590909090872E-2</v>
      </c>
      <c r="AB391" s="22">
        <f t="shared" si="94"/>
        <v>7792110.4230458383</v>
      </c>
      <c r="AC391" s="10">
        <v>4294</v>
      </c>
      <c r="AD391" s="6">
        <v>1977</v>
      </c>
      <c r="AE391" s="6">
        <f t="shared" si="88"/>
        <v>39</v>
      </c>
      <c r="AF391" s="6" t="s">
        <v>108</v>
      </c>
    </row>
    <row r="392" spans="1:32" x14ac:dyDescent="0.2">
      <c r="A392">
        <v>25</v>
      </c>
      <c r="B392" s="6" t="s">
        <v>2464</v>
      </c>
      <c r="C392" s="6" t="s">
        <v>22</v>
      </c>
      <c r="D392" s="6" t="s">
        <v>23</v>
      </c>
      <c r="E392" s="6" t="s">
        <v>2767</v>
      </c>
      <c r="F392" s="6" t="s">
        <v>2772</v>
      </c>
      <c r="G392" s="6">
        <v>143</v>
      </c>
      <c r="H392" s="6">
        <v>156</v>
      </c>
      <c r="I392" s="7">
        <v>42517</v>
      </c>
      <c r="J392" s="7">
        <v>42543</v>
      </c>
      <c r="K392" s="7" t="s">
        <v>2538</v>
      </c>
      <c r="L392" s="17">
        <f t="shared" si="82"/>
        <v>259.83</v>
      </c>
      <c r="M392" s="20">
        <f t="shared" si="83"/>
        <v>0.91671477504522192</v>
      </c>
      <c r="N392" s="6" t="s">
        <v>641</v>
      </c>
      <c r="O392" s="6">
        <v>12900000</v>
      </c>
      <c r="P392" s="6">
        <v>12300000</v>
      </c>
      <c r="Q392" s="6">
        <f t="shared" si="84"/>
        <v>-600000</v>
      </c>
      <c r="R392" s="8">
        <f t="shared" si="85"/>
        <v>-4.6511627906976744E-2</v>
      </c>
      <c r="S392" s="6">
        <v>34827</v>
      </c>
      <c r="T392" s="9">
        <f t="shared" si="91"/>
        <v>90453.335664335667</v>
      </c>
      <c r="U392" s="6">
        <v>86258</v>
      </c>
      <c r="V392" s="9">
        <f t="shared" si="86"/>
        <v>-4195.3356643356674</v>
      </c>
      <c r="W392" s="8">
        <f t="shared" si="87"/>
        <v>-4.638121561270208E-2</v>
      </c>
      <c r="X392" s="22">
        <f t="shared" si="89"/>
        <v>82919.909255621416</v>
      </c>
      <c r="Y392" s="22">
        <f t="shared" si="90"/>
        <v>79073.983065850756</v>
      </c>
      <c r="Z392" s="22">
        <f t="shared" si="92"/>
        <v>-3845.9261897706601</v>
      </c>
      <c r="AA392" s="8">
        <f t="shared" si="93"/>
        <v>-4.638121561270199E-2</v>
      </c>
      <c r="AB392" s="22">
        <f t="shared" si="94"/>
        <v>11307579.578416659</v>
      </c>
      <c r="AC392" s="10">
        <v>1054</v>
      </c>
      <c r="AD392" s="6">
        <v>1938</v>
      </c>
      <c r="AE392" s="6">
        <f t="shared" si="88"/>
        <v>78</v>
      </c>
      <c r="AF392" s="6" t="s">
        <v>67</v>
      </c>
    </row>
    <row r="393" spans="1:32" x14ac:dyDescent="0.2">
      <c r="A393">
        <v>25</v>
      </c>
      <c r="B393" s="6" t="s">
        <v>234</v>
      </c>
      <c r="C393" s="6" t="s">
        <v>22</v>
      </c>
      <c r="D393" s="6" t="s">
        <v>23</v>
      </c>
      <c r="E393" s="6" t="s">
        <v>2767</v>
      </c>
      <c r="F393" s="6" t="s">
        <v>2772</v>
      </c>
      <c r="G393" s="6">
        <v>40</v>
      </c>
      <c r="H393" s="6">
        <v>45</v>
      </c>
      <c r="I393" s="7">
        <v>42532</v>
      </c>
      <c r="J393" s="7">
        <v>42543</v>
      </c>
      <c r="K393" s="7" t="s">
        <v>2538</v>
      </c>
      <c r="L393" s="17">
        <f t="shared" si="82"/>
        <v>259.83</v>
      </c>
      <c r="M393" s="20">
        <f t="shared" si="83"/>
        <v>0.91671477504522192</v>
      </c>
      <c r="N393" s="6" t="s">
        <v>24</v>
      </c>
      <c r="O393" s="6">
        <v>2690000</v>
      </c>
      <c r="P393" s="6">
        <v>3000000</v>
      </c>
      <c r="Q393" s="6">
        <f t="shared" si="84"/>
        <v>310000</v>
      </c>
      <c r="R393" s="8">
        <f t="shared" si="85"/>
        <v>0.11524163568773234</v>
      </c>
      <c r="S393" s="6"/>
      <c r="T393" s="9">
        <f t="shared" si="91"/>
        <v>67250</v>
      </c>
      <c r="U393" s="6">
        <v>75000</v>
      </c>
      <c r="V393" s="9">
        <f t="shared" si="86"/>
        <v>7750</v>
      </c>
      <c r="W393" s="8">
        <f t="shared" si="87"/>
        <v>0.11524163568773234</v>
      </c>
      <c r="X393" s="22">
        <f t="shared" si="89"/>
        <v>61649.068621791172</v>
      </c>
      <c r="Y393" s="22">
        <f t="shared" si="90"/>
        <v>68753.608128391643</v>
      </c>
      <c r="Z393" s="22">
        <f t="shared" si="92"/>
        <v>7104.5395066004712</v>
      </c>
      <c r="AA393" s="8">
        <f t="shared" si="93"/>
        <v>0.11524163568773237</v>
      </c>
      <c r="AB393" s="22">
        <f t="shared" si="94"/>
        <v>2750144.3251356659</v>
      </c>
      <c r="AC393" s="6">
        <v>815</v>
      </c>
      <c r="AD393" s="6">
        <v>1934</v>
      </c>
      <c r="AE393" s="6">
        <f t="shared" si="88"/>
        <v>82</v>
      </c>
      <c r="AF393" s="6" t="s">
        <v>206</v>
      </c>
    </row>
    <row r="394" spans="1:32" x14ac:dyDescent="0.2">
      <c r="A394">
        <v>25</v>
      </c>
      <c r="B394" s="6" t="s">
        <v>2201</v>
      </c>
      <c r="C394" s="6" t="s">
        <v>22</v>
      </c>
      <c r="D394" s="6" t="s">
        <v>23</v>
      </c>
      <c r="E394" s="6" t="s">
        <v>2767</v>
      </c>
      <c r="F394" s="6" t="s">
        <v>2772</v>
      </c>
      <c r="G394" s="6">
        <v>102</v>
      </c>
      <c r="H394" s="6">
        <v>113</v>
      </c>
      <c r="I394" s="7">
        <v>42532</v>
      </c>
      <c r="J394" s="7">
        <v>42543</v>
      </c>
      <c r="K394" s="7" t="s">
        <v>2538</v>
      </c>
      <c r="L394" s="17">
        <f t="shared" si="82"/>
        <v>259.83</v>
      </c>
      <c r="M394" s="20">
        <f t="shared" si="83"/>
        <v>0.91671477504522192</v>
      </c>
      <c r="N394" s="6" t="s">
        <v>24</v>
      </c>
      <c r="O394" s="6">
        <v>5390000</v>
      </c>
      <c r="P394" s="6">
        <v>6700000</v>
      </c>
      <c r="Q394" s="6">
        <f t="shared" si="84"/>
        <v>1310000</v>
      </c>
      <c r="R394" s="8">
        <f t="shared" si="85"/>
        <v>0.24304267161410018</v>
      </c>
      <c r="S394" s="6"/>
      <c r="T394" s="9">
        <f t="shared" si="91"/>
        <v>52843.137254901958</v>
      </c>
      <c r="U394" s="6">
        <v>65686</v>
      </c>
      <c r="V394" s="9">
        <f t="shared" si="86"/>
        <v>12842.862745098042</v>
      </c>
      <c r="W394" s="8">
        <f t="shared" si="87"/>
        <v>0.24303747680890544</v>
      </c>
      <c r="X394" s="22">
        <f t="shared" si="89"/>
        <v>48442.084681311237</v>
      </c>
      <c r="Y394" s="22">
        <f t="shared" si="90"/>
        <v>60215.326713620445</v>
      </c>
      <c r="Z394" s="22">
        <f t="shared" si="92"/>
        <v>11773.242032309208</v>
      </c>
      <c r="AA394" s="8">
        <f t="shared" si="93"/>
        <v>0.24303747680890533</v>
      </c>
      <c r="AB394" s="22">
        <f t="shared" si="94"/>
        <v>6141963.3247892857</v>
      </c>
      <c r="AC394" s="6">
        <v>653</v>
      </c>
      <c r="AD394" s="6">
        <v>1911</v>
      </c>
      <c r="AE394" s="6">
        <f t="shared" si="88"/>
        <v>105</v>
      </c>
      <c r="AF394" s="6" t="s">
        <v>203</v>
      </c>
    </row>
    <row r="395" spans="1:32" x14ac:dyDescent="0.2">
      <c r="A395">
        <v>25</v>
      </c>
      <c r="B395" s="6" t="s">
        <v>1194</v>
      </c>
      <c r="C395" s="6" t="s">
        <v>22</v>
      </c>
      <c r="D395" s="6" t="s">
        <v>23</v>
      </c>
      <c r="E395" s="6" t="s">
        <v>2767</v>
      </c>
      <c r="F395" s="6" t="s">
        <v>2772</v>
      </c>
      <c r="G395" s="6">
        <v>61</v>
      </c>
      <c r="H395" s="6">
        <v>67</v>
      </c>
      <c r="I395" s="7">
        <v>42514</v>
      </c>
      <c r="J395" s="7">
        <v>42544</v>
      </c>
      <c r="K395" s="7" t="s">
        <v>2538</v>
      </c>
      <c r="L395" s="17">
        <f t="shared" si="82"/>
        <v>259.83</v>
      </c>
      <c r="M395" s="20">
        <f t="shared" si="83"/>
        <v>0.91671477504522192</v>
      </c>
      <c r="N395" s="6" t="s">
        <v>647</v>
      </c>
      <c r="O395" s="6">
        <v>6000000</v>
      </c>
      <c r="P395" s="6">
        <v>6000000</v>
      </c>
      <c r="Q395" s="6">
        <f t="shared" si="84"/>
        <v>0</v>
      </c>
      <c r="R395" s="8">
        <f t="shared" si="85"/>
        <v>0</v>
      </c>
      <c r="S395" s="6">
        <v>1653</v>
      </c>
      <c r="T395" s="9">
        <f t="shared" si="91"/>
        <v>98387.75409836066</v>
      </c>
      <c r="U395" s="6">
        <v>98388</v>
      </c>
      <c r="V395" s="9">
        <f t="shared" si="86"/>
        <v>0.2459016393404454</v>
      </c>
      <c r="W395" s="8">
        <f t="shared" si="87"/>
        <v>2.4993114396595685E-6</v>
      </c>
      <c r="X395" s="22">
        <f t="shared" si="89"/>
        <v>90193.507865483305</v>
      </c>
      <c r="Y395" s="22">
        <f t="shared" si="90"/>
        <v>90193.733287149298</v>
      </c>
      <c r="Z395" s="22">
        <f t="shared" si="92"/>
        <v>0.22542166599305347</v>
      </c>
      <c r="AA395" s="8">
        <f t="shared" si="93"/>
        <v>2.4993114396798113E-6</v>
      </c>
      <c r="AB395" s="22">
        <f t="shared" si="94"/>
        <v>5501817.7305161068</v>
      </c>
      <c r="AC395" s="6">
        <v>456</v>
      </c>
      <c r="AD395" s="6">
        <v>1955</v>
      </c>
      <c r="AE395" s="6">
        <f t="shared" si="88"/>
        <v>61</v>
      </c>
      <c r="AF395" s="6" t="s">
        <v>108</v>
      </c>
    </row>
    <row r="396" spans="1:32" x14ac:dyDescent="0.2">
      <c r="A396">
        <v>25</v>
      </c>
      <c r="B396" s="6" t="s">
        <v>2066</v>
      </c>
      <c r="C396" s="6" t="s">
        <v>22</v>
      </c>
      <c r="D396" s="6" t="s">
        <v>23</v>
      </c>
      <c r="E396" s="6" t="s">
        <v>2767</v>
      </c>
      <c r="F396" s="6" t="s">
        <v>2772</v>
      </c>
      <c r="G396" s="6">
        <v>91</v>
      </c>
      <c r="H396" s="6">
        <v>103</v>
      </c>
      <c r="I396" s="7">
        <v>42524</v>
      </c>
      <c r="J396" s="7">
        <v>42545</v>
      </c>
      <c r="K396" s="7" t="s">
        <v>2538</v>
      </c>
      <c r="L396" s="17">
        <f t="shared" si="82"/>
        <v>259.83</v>
      </c>
      <c r="M396" s="20">
        <f t="shared" si="83"/>
        <v>0.91671477504522192</v>
      </c>
      <c r="N396" s="6" t="s">
        <v>55</v>
      </c>
      <c r="O396" s="6">
        <v>7990000</v>
      </c>
      <c r="P396" s="6">
        <v>7910000</v>
      </c>
      <c r="Q396" s="6">
        <f t="shared" si="84"/>
        <v>-80000</v>
      </c>
      <c r="R396" s="8">
        <f t="shared" si="85"/>
        <v>-1.0012515644555695E-2</v>
      </c>
      <c r="S396" s="6">
        <v>87556</v>
      </c>
      <c r="T396" s="9">
        <f t="shared" si="91"/>
        <v>88764.351648351643</v>
      </c>
      <c r="U396" s="6">
        <v>87885</v>
      </c>
      <c r="V396" s="9">
        <f t="shared" si="86"/>
        <v>-879.35164835164323</v>
      </c>
      <c r="W396" s="8">
        <f t="shared" si="87"/>
        <v>-9.9065856058440874E-3</v>
      </c>
      <c r="X396" s="22">
        <f t="shared" si="89"/>
        <v>81371.592653353655</v>
      </c>
      <c r="Y396" s="22">
        <f t="shared" si="90"/>
        <v>80565.478004849327</v>
      </c>
      <c r="Z396" s="22">
        <f t="shared" si="92"/>
        <v>-806.11464850432822</v>
      </c>
      <c r="AA396" s="8">
        <f t="shared" si="93"/>
        <v>-9.9065856058441655E-3</v>
      </c>
      <c r="AB396" s="22">
        <f t="shared" si="94"/>
        <v>7331458.4984412892</v>
      </c>
      <c r="AC396" s="6">
        <v>677</v>
      </c>
      <c r="AD396" s="6">
        <v>1991</v>
      </c>
      <c r="AE396" s="6">
        <f t="shared" si="88"/>
        <v>25</v>
      </c>
      <c r="AF396" s="6" t="s">
        <v>67</v>
      </c>
    </row>
    <row r="397" spans="1:32" x14ac:dyDescent="0.2">
      <c r="A397">
        <v>25</v>
      </c>
      <c r="B397" s="6" t="s">
        <v>1956</v>
      </c>
      <c r="C397" s="6" t="s">
        <v>22</v>
      </c>
      <c r="D397" s="6" t="s">
        <v>23</v>
      </c>
      <c r="E397" s="6" t="s">
        <v>2767</v>
      </c>
      <c r="F397" s="6" t="s">
        <v>2772</v>
      </c>
      <c r="G397" s="6">
        <v>84</v>
      </c>
      <c r="H397" s="6">
        <v>99</v>
      </c>
      <c r="I397" s="7">
        <v>42532</v>
      </c>
      <c r="J397" s="7">
        <v>42545</v>
      </c>
      <c r="K397" s="7" t="s">
        <v>2538</v>
      </c>
      <c r="L397" s="17">
        <f t="shared" si="82"/>
        <v>259.83</v>
      </c>
      <c r="M397" s="20">
        <f t="shared" si="83"/>
        <v>0.91671477504522192</v>
      </c>
      <c r="N397" s="6" t="s">
        <v>57</v>
      </c>
      <c r="O397" s="6">
        <v>4950000</v>
      </c>
      <c r="P397" s="6">
        <v>5300000</v>
      </c>
      <c r="Q397" s="6">
        <f t="shared" si="84"/>
        <v>350000</v>
      </c>
      <c r="R397" s="8">
        <f t="shared" si="85"/>
        <v>7.0707070707070704E-2</v>
      </c>
      <c r="S397" s="6"/>
      <c r="T397" s="9">
        <f t="shared" si="91"/>
        <v>58928.571428571428</v>
      </c>
      <c r="U397" s="6">
        <v>63095</v>
      </c>
      <c r="V397" s="9">
        <f t="shared" si="86"/>
        <v>4166.4285714285725</v>
      </c>
      <c r="W397" s="8">
        <f t="shared" si="87"/>
        <v>7.0703030303030323E-2</v>
      </c>
      <c r="X397" s="22">
        <f t="shared" si="89"/>
        <v>54020.692100879147</v>
      </c>
      <c r="Y397" s="22">
        <f t="shared" si="90"/>
        <v>57840.11873147828</v>
      </c>
      <c r="Z397" s="22">
        <f t="shared" si="92"/>
        <v>3819.4266305991332</v>
      </c>
      <c r="AA397" s="8">
        <f t="shared" si="93"/>
        <v>7.0703030303030392E-2</v>
      </c>
      <c r="AB397" s="22">
        <f t="shared" si="94"/>
        <v>4858569.9734441759</v>
      </c>
      <c r="AC397" s="6">
        <v>469</v>
      </c>
      <c r="AD397" s="6">
        <v>1876</v>
      </c>
      <c r="AE397" s="6">
        <f t="shared" si="88"/>
        <v>140</v>
      </c>
      <c r="AF397" s="6" t="s">
        <v>27</v>
      </c>
    </row>
    <row r="398" spans="1:32" x14ac:dyDescent="0.2">
      <c r="A398">
        <v>26</v>
      </c>
      <c r="B398" s="6" t="s">
        <v>346</v>
      </c>
      <c r="C398" s="6" t="s">
        <v>22</v>
      </c>
      <c r="D398" s="6" t="s">
        <v>23</v>
      </c>
      <c r="E398" s="6" t="s">
        <v>2767</v>
      </c>
      <c r="F398" s="6" t="s">
        <v>2772</v>
      </c>
      <c r="G398" s="6">
        <v>38</v>
      </c>
      <c r="H398" s="6">
        <v>42</v>
      </c>
      <c r="I398" s="7">
        <v>42538</v>
      </c>
      <c r="J398" s="7">
        <v>42548</v>
      </c>
      <c r="K398" s="7" t="s">
        <v>2538</v>
      </c>
      <c r="L398" s="17">
        <f t="shared" si="82"/>
        <v>259.83</v>
      </c>
      <c r="M398" s="20">
        <f t="shared" si="83"/>
        <v>0.91671477504522192</v>
      </c>
      <c r="N398" s="6" t="s">
        <v>36</v>
      </c>
      <c r="O398" s="6">
        <v>4050000</v>
      </c>
      <c r="P398" s="6">
        <v>4080000</v>
      </c>
      <c r="Q398" s="6">
        <f t="shared" si="84"/>
        <v>30000</v>
      </c>
      <c r="R398" s="8">
        <f t="shared" si="85"/>
        <v>7.4074074074074077E-3</v>
      </c>
      <c r="S398" s="6"/>
      <c r="T398" s="9">
        <f t="shared" si="91"/>
        <v>106578.94736842105</v>
      </c>
      <c r="U398" s="6">
        <v>107368</v>
      </c>
      <c r="V398" s="9">
        <f t="shared" si="86"/>
        <v>789.0526315789466</v>
      </c>
      <c r="W398" s="8">
        <f t="shared" si="87"/>
        <v>7.4034567901234494E-3</v>
      </c>
      <c r="X398" s="22">
        <f t="shared" si="89"/>
        <v>97702.495761398648</v>
      </c>
      <c r="Y398" s="22">
        <f t="shared" si="90"/>
        <v>98425.83196705539</v>
      </c>
      <c r="Z398" s="22">
        <f t="shared" si="92"/>
        <v>723.3362056567421</v>
      </c>
      <c r="AA398" s="8">
        <f t="shared" si="93"/>
        <v>7.4034567901235283E-3</v>
      </c>
      <c r="AB398" s="22">
        <f t="shared" si="94"/>
        <v>3740181.6147481049</v>
      </c>
      <c r="AC398" s="10">
        <v>3265</v>
      </c>
      <c r="AD398" s="6">
        <v>2008</v>
      </c>
      <c r="AE398" s="6">
        <f t="shared" si="88"/>
        <v>8</v>
      </c>
      <c r="AF398" s="6" t="s">
        <v>108</v>
      </c>
    </row>
    <row r="399" spans="1:32" x14ac:dyDescent="0.2">
      <c r="A399">
        <v>26</v>
      </c>
      <c r="B399" s="6" t="s">
        <v>2301</v>
      </c>
      <c r="C399" s="6" t="s">
        <v>22</v>
      </c>
      <c r="D399" s="6" t="s">
        <v>23</v>
      </c>
      <c r="E399" s="6" t="s">
        <v>2767</v>
      </c>
      <c r="F399" s="6" t="s">
        <v>2772</v>
      </c>
      <c r="G399" s="6">
        <v>111</v>
      </c>
      <c r="H399" s="6">
        <v>123</v>
      </c>
      <c r="I399" s="7">
        <v>42539</v>
      </c>
      <c r="J399" s="7">
        <v>42549</v>
      </c>
      <c r="K399" s="7" t="s">
        <v>2538</v>
      </c>
      <c r="L399" s="17">
        <f t="shared" si="82"/>
        <v>259.83</v>
      </c>
      <c r="M399" s="20">
        <f t="shared" si="83"/>
        <v>0.91671477504522192</v>
      </c>
      <c r="N399" s="6" t="s">
        <v>36</v>
      </c>
      <c r="O399" s="6">
        <v>7700000</v>
      </c>
      <c r="P399" s="6">
        <v>8300000</v>
      </c>
      <c r="Q399" s="6">
        <f t="shared" si="84"/>
        <v>600000</v>
      </c>
      <c r="R399" s="8">
        <f t="shared" si="85"/>
        <v>7.792207792207792E-2</v>
      </c>
      <c r="S399" s="6">
        <v>44269</v>
      </c>
      <c r="T399" s="9">
        <f t="shared" si="91"/>
        <v>69768.189189189186</v>
      </c>
      <c r="U399" s="6">
        <v>75174</v>
      </c>
      <c r="V399" s="9">
        <f t="shared" si="86"/>
        <v>5405.8108108108136</v>
      </c>
      <c r="W399" s="8">
        <f t="shared" si="87"/>
        <v>7.7482458318532108E-2</v>
      </c>
      <c r="X399" s="22">
        <f t="shared" si="89"/>
        <v>63957.52985788005</v>
      </c>
      <c r="Y399" s="22">
        <f t="shared" si="90"/>
        <v>68913.116499249518</v>
      </c>
      <c r="Z399" s="22">
        <f t="shared" si="92"/>
        <v>4955.5866413694675</v>
      </c>
      <c r="AA399" s="8">
        <f t="shared" si="93"/>
        <v>7.7482458318532163E-2</v>
      </c>
      <c r="AB399" s="22">
        <f t="shared" si="94"/>
        <v>7649355.9314166969</v>
      </c>
      <c r="AC399" s="6">
        <v>900</v>
      </c>
      <c r="AD399" s="6">
        <v>1935</v>
      </c>
      <c r="AE399" s="6">
        <f t="shared" si="88"/>
        <v>81</v>
      </c>
      <c r="AF399" s="6" t="s">
        <v>94</v>
      </c>
    </row>
    <row r="400" spans="1:32" x14ac:dyDescent="0.2">
      <c r="A400">
        <v>26</v>
      </c>
      <c r="B400" s="6" t="s">
        <v>750</v>
      </c>
      <c r="C400" s="6" t="s">
        <v>22</v>
      </c>
      <c r="D400" s="6" t="s">
        <v>23</v>
      </c>
      <c r="E400" s="6" t="s">
        <v>2767</v>
      </c>
      <c r="F400" s="6" t="s">
        <v>2772</v>
      </c>
      <c r="G400" s="6">
        <v>50</v>
      </c>
      <c r="H400" s="6">
        <v>55</v>
      </c>
      <c r="I400" s="7">
        <v>42539</v>
      </c>
      <c r="J400" s="7">
        <v>42549</v>
      </c>
      <c r="K400" s="7" t="s">
        <v>2538</v>
      </c>
      <c r="L400" s="17">
        <f t="shared" si="82"/>
        <v>259.83</v>
      </c>
      <c r="M400" s="20">
        <f t="shared" si="83"/>
        <v>0.91671477504522192</v>
      </c>
      <c r="N400" s="6" t="s">
        <v>36</v>
      </c>
      <c r="O400" s="6">
        <v>2800000</v>
      </c>
      <c r="P400" s="6">
        <v>3950000</v>
      </c>
      <c r="Q400" s="6">
        <f t="shared" si="84"/>
        <v>1150000</v>
      </c>
      <c r="R400" s="8">
        <f t="shared" si="85"/>
        <v>0.4107142857142857</v>
      </c>
      <c r="S400" s="6">
        <v>63053</v>
      </c>
      <c r="T400" s="9">
        <f t="shared" si="91"/>
        <v>57261.06</v>
      </c>
      <c r="U400" s="6">
        <v>80261</v>
      </c>
      <c r="V400" s="9">
        <f t="shared" si="86"/>
        <v>22999.940000000002</v>
      </c>
      <c r="W400" s="8">
        <f t="shared" si="87"/>
        <v>0.40166807949416239</v>
      </c>
      <c r="X400" s="22">
        <f t="shared" si="89"/>
        <v>52492.059736750954</v>
      </c>
      <c r="Y400" s="22">
        <f t="shared" si="90"/>
        <v>73576.444559904558</v>
      </c>
      <c r="Z400" s="22">
        <f t="shared" si="92"/>
        <v>21084.384823153603</v>
      </c>
      <c r="AA400" s="8">
        <f t="shared" si="93"/>
        <v>0.40166807949416239</v>
      </c>
      <c r="AB400" s="22">
        <f t="shared" si="94"/>
        <v>3678822.227995228</v>
      </c>
      <c r="AC400" s="10">
        <v>6535</v>
      </c>
      <c r="AD400" s="6">
        <v>1930</v>
      </c>
      <c r="AE400" s="6">
        <f t="shared" si="88"/>
        <v>86</v>
      </c>
      <c r="AF400" s="6" t="s">
        <v>108</v>
      </c>
    </row>
    <row r="401" spans="1:32" x14ac:dyDescent="0.2">
      <c r="A401">
        <v>26</v>
      </c>
      <c r="B401" s="6" t="s">
        <v>1751</v>
      </c>
      <c r="C401" s="6" t="s">
        <v>22</v>
      </c>
      <c r="D401" s="6" t="s">
        <v>23</v>
      </c>
      <c r="E401" s="6" t="s">
        <v>2767</v>
      </c>
      <c r="F401" s="6" t="s">
        <v>2772</v>
      </c>
      <c r="G401" s="6">
        <v>77</v>
      </c>
      <c r="H401" s="6">
        <v>84</v>
      </c>
      <c r="I401" s="7">
        <v>42539</v>
      </c>
      <c r="J401" s="7">
        <v>42549</v>
      </c>
      <c r="K401" s="7" t="s">
        <v>2538</v>
      </c>
      <c r="L401" s="17">
        <f t="shared" si="82"/>
        <v>259.83</v>
      </c>
      <c r="M401" s="20">
        <f t="shared" si="83"/>
        <v>0.91671477504522192</v>
      </c>
      <c r="N401" s="6" t="s">
        <v>36</v>
      </c>
      <c r="O401" s="6">
        <v>4100000</v>
      </c>
      <c r="P401" s="6">
        <v>5400000</v>
      </c>
      <c r="Q401" s="6">
        <f t="shared" si="84"/>
        <v>1300000</v>
      </c>
      <c r="R401" s="8">
        <f t="shared" si="85"/>
        <v>0.31707317073170732</v>
      </c>
      <c r="S401" s="6">
        <v>447024</v>
      </c>
      <c r="T401" s="9">
        <f t="shared" si="91"/>
        <v>59052.259740259738</v>
      </c>
      <c r="U401" s="6">
        <v>75935</v>
      </c>
      <c r="V401" s="9">
        <f t="shared" si="86"/>
        <v>16882.740259740262</v>
      </c>
      <c r="W401" s="8">
        <f t="shared" si="87"/>
        <v>0.28589490620678498</v>
      </c>
      <c r="X401" s="22">
        <f t="shared" si="89"/>
        <v>54134.079003704224</v>
      </c>
      <c r="Y401" s="22">
        <f t="shared" si="90"/>
        <v>69610.736443058922</v>
      </c>
      <c r="Z401" s="22">
        <f t="shared" si="92"/>
        <v>15476.657439354698</v>
      </c>
      <c r="AA401" s="8">
        <f t="shared" si="93"/>
        <v>0.28589490620678482</v>
      </c>
      <c r="AB401" s="22">
        <f t="shared" si="94"/>
        <v>5360026.7061155373</v>
      </c>
      <c r="AC401" s="6">
        <v>546</v>
      </c>
      <c r="AD401" s="6">
        <v>1898</v>
      </c>
      <c r="AE401" s="6">
        <f t="shared" si="88"/>
        <v>118</v>
      </c>
      <c r="AF401" s="6" t="s">
        <v>244</v>
      </c>
    </row>
    <row r="402" spans="1:32" x14ac:dyDescent="0.2">
      <c r="A402">
        <v>26</v>
      </c>
      <c r="B402" s="6" t="s">
        <v>1164</v>
      </c>
      <c r="C402" s="6" t="s">
        <v>22</v>
      </c>
      <c r="D402" s="6" t="s">
        <v>23</v>
      </c>
      <c r="E402" s="6" t="s">
        <v>2767</v>
      </c>
      <c r="F402" s="6" t="s">
        <v>2772</v>
      </c>
      <c r="G402" s="6">
        <v>60</v>
      </c>
      <c r="H402" s="6">
        <v>70</v>
      </c>
      <c r="I402" s="7">
        <v>42538</v>
      </c>
      <c r="J402" s="7">
        <v>42549</v>
      </c>
      <c r="K402" s="7" t="s">
        <v>2538</v>
      </c>
      <c r="L402" s="17">
        <f t="shared" si="82"/>
        <v>259.83</v>
      </c>
      <c r="M402" s="20">
        <f t="shared" si="83"/>
        <v>0.91671477504522192</v>
      </c>
      <c r="N402" s="6" t="s">
        <v>24</v>
      </c>
      <c r="O402" s="6">
        <v>3790000</v>
      </c>
      <c r="P402" s="6">
        <v>4110000</v>
      </c>
      <c r="Q402" s="6">
        <f t="shared" si="84"/>
        <v>320000</v>
      </c>
      <c r="R402" s="8">
        <f t="shared" si="85"/>
        <v>8.4432717678100261E-2</v>
      </c>
      <c r="S402" s="6"/>
      <c r="T402" s="9">
        <f t="shared" si="91"/>
        <v>63166.666666666664</v>
      </c>
      <c r="U402" s="6">
        <v>68500</v>
      </c>
      <c r="V402" s="9">
        <f t="shared" si="86"/>
        <v>5333.3333333333358</v>
      </c>
      <c r="W402" s="8">
        <f t="shared" si="87"/>
        <v>8.4432717678100302E-2</v>
      </c>
      <c r="X402" s="22">
        <f t="shared" si="89"/>
        <v>57905.816623689847</v>
      </c>
      <c r="Y402" s="22">
        <f t="shared" si="90"/>
        <v>62794.962090597699</v>
      </c>
      <c r="Z402" s="22">
        <f t="shared" si="92"/>
        <v>4889.1454669078521</v>
      </c>
      <c r="AA402" s="8">
        <f t="shared" si="93"/>
        <v>8.4432717678100302E-2</v>
      </c>
      <c r="AB402" s="22">
        <f t="shared" si="94"/>
        <v>3767697.7254358619</v>
      </c>
      <c r="AC402" s="6">
        <v>322</v>
      </c>
      <c r="AD402" s="6">
        <v>1892</v>
      </c>
      <c r="AE402" s="6">
        <f t="shared" si="88"/>
        <v>124</v>
      </c>
      <c r="AF402" s="6" t="s">
        <v>37</v>
      </c>
    </row>
    <row r="403" spans="1:32" x14ac:dyDescent="0.2">
      <c r="A403">
        <v>26</v>
      </c>
      <c r="B403" s="6" t="s">
        <v>1791</v>
      </c>
      <c r="C403" s="6" t="s">
        <v>22</v>
      </c>
      <c r="D403" s="6" t="s">
        <v>23</v>
      </c>
      <c r="E403" s="6" t="s">
        <v>2767</v>
      </c>
      <c r="F403" s="6" t="s">
        <v>2772</v>
      </c>
      <c r="G403" s="6">
        <v>78</v>
      </c>
      <c r="H403" s="6">
        <v>91</v>
      </c>
      <c r="I403" s="7">
        <v>42538</v>
      </c>
      <c r="J403" s="7">
        <v>42549</v>
      </c>
      <c r="K403" s="7" t="s">
        <v>2538</v>
      </c>
      <c r="L403" s="17">
        <f t="shared" si="82"/>
        <v>259.83</v>
      </c>
      <c r="M403" s="20">
        <f t="shared" si="83"/>
        <v>0.91671477504522192</v>
      </c>
      <c r="N403" s="6" t="s">
        <v>24</v>
      </c>
      <c r="O403" s="6">
        <v>4290000</v>
      </c>
      <c r="P403" s="6">
        <v>4600000</v>
      </c>
      <c r="Q403" s="6">
        <f t="shared" si="84"/>
        <v>310000</v>
      </c>
      <c r="R403" s="8">
        <f t="shared" si="85"/>
        <v>7.2261072261072257E-2</v>
      </c>
      <c r="S403" s="6">
        <v>33875</v>
      </c>
      <c r="T403" s="9">
        <f t="shared" si="91"/>
        <v>55434.294871794875</v>
      </c>
      <c r="U403" s="6">
        <v>59409</v>
      </c>
      <c r="V403" s="9">
        <f t="shared" si="86"/>
        <v>3974.7051282051252</v>
      </c>
      <c r="W403" s="8">
        <f t="shared" si="87"/>
        <v>7.1701193952184036E-2</v>
      </c>
      <c r="X403" s="22">
        <f t="shared" si="89"/>
        <v>50817.437153187937</v>
      </c>
      <c r="Y403" s="22">
        <f t="shared" si="90"/>
        <v>54461.10807066159</v>
      </c>
      <c r="Z403" s="22">
        <f t="shared" si="92"/>
        <v>3643.6709174736534</v>
      </c>
      <c r="AA403" s="8">
        <f t="shared" si="93"/>
        <v>7.1701193952184078E-2</v>
      </c>
      <c r="AB403" s="22">
        <f t="shared" si="94"/>
        <v>4247966.4295116039</v>
      </c>
      <c r="AC403" s="6">
        <v>562</v>
      </c>
      <c r="AD403" s="6">
        <v>1875</v>
      </c>
      <c r="AE403" s="6">
        <f t="shared" si="88"/>
        <v>141</v>
      </c>
      <c r="AF403" s="6" t="s">
        <v>25</v>
      </c>
    </row>
    <row r="404" spans="1:32" x14ac:dyDescent="0.2">
      <c r="A404">
        <v>26</v>
      </c>
      <c r="B404" s="6" t="s">
        <v>1165</v>
      </c>
      <c r="C404" s="6" t="s">
        <v>22</v>
      </c>
      <c r="D404" s="6" t="s">
        <v>23</v>
      </c>
      <c r="E404" s="6" t="s">
        <v>2767</v>
      </c>
      <c r="F404" s="6" t="s">
        <v>2772</v>
      </c>
      <c r="G404" s="6">
        <v>60</v>
      </c>
      <c r="H404" s="6">
        <v>66</v>
      </c>
      <c r="I404" s="7">
        <v>42528</v>
      </c>
      <c r="J404" s="7">
        <v>42550</v>
      </c>
      <c r="K404" s="7" t="s">
        <v>2538</v>
      </c>
      <c r="L404" s="17">
        <f t="shared" si="82"/>
        <v>259.83</v>
      </c>
      <c r="M404" s="20">
        <f t="shared" si="83"/>
        <v>0.91671477504522192</v>
      </c>
      <c r="N404" s="6" t="s">
        <v>39</v>
      </c>
      <c r="O404" s="6">
        <v>5100000</v>
      </c>
      <c r="P404" s="6">
        <v>5250000</v>
      </c>
      <c r="Q404" s="6">
        <f t="shared" si="84"/>
        <v>150000</v>
      </c>
      <c r="R404" s="8">
        <f t="shared" si="85"/>
        <v>2.9411764705882353E-2</v>
      </c>
      <c r="S404" s="6">
        <v>69129</v>
      </c>
      <c r="T404" s="9">
        <f t="shared" si="91"/>
        <v>86152.15</v>
      </c>
      <c r="U404" s="6">
        <v>88652</v>
      </c>
      <c r="V404" s="9">
        <f t="shared" si="86"/>
        <v>2499.8500000000058</v>
      </c>
      <c r="W404" s="8">
        <f t="shared" si="87"/>
        <v>2.9016687337460597E-2</v>
      </c>
      <c r="X404" s="22">
        <f t="shared" si="89"/>
        <v>78976.948806912216</v>
      </c>
      <c r="Y404" s="22">
        <f t="shared" si="90"/>
        <v>81268.598237309008</v>
      </c>
      <c r="Z404" s="22">
        <f t="shared" si="92"/>
        <v>2291.649430396792</v>
      </c>
      <c r="AA404" s="8">
        <f t="shared" si="93"/>
        <v>2.9016687337460451E-2</v>
      </c>
      <c r="AB404" s="22">
        <f t="shared" si="94"/>
        <v>4876115.8942385409</v>
      </c>
      <c r="AC404" s="10">
        <v>1159</v>
      </c>
      <c r="AD404" s="6">
        <v>1933</v>
      </c>
      <c r="AE404" s="6">
        <f t="shared" si="88"/>
        <v>83</v>
      </c>
      <c r="AF404" s="6" t="s">
        <v>108</v>
      </c>
    </row>
    <row r="405" spans="1:32" x14ac:dyDescent="0.2">
      <c r="A405">
        <v>26</v>
      </c>
      <c r="B405" s="6" t="s">
        <v>1055</v>
      </c>
      <c r="C405" s="6" t="s">
        <v>22</v>
      </c>
      <c r="D405" s="6" t="s">
        <v>23</v>
      </c>
      <c r="E405" s="6" t="s">
        <v>2767</v>
      </c>
      <c r="F405" s="6" t="s">
        <v>2772</v>
      </c>
      <c r="G405" s="6">
        <v>57</v>
      </c>
      <c r="H405" s="6">
        <v>62</v>
      </c>
      <c r="I405" s="7">
        <v>42531</v>
      </c>
      <c r="J405" s="7">
        <v>42551</v>
      </c>
      <c r="K405" s="7" t="s">
        <v>2538</v>
      </c>
      <c r="L405" s="17">
        <f t="shared" si="82"/>
        <v>259.83</v>
      </c>
      <c r="M405" s="20">
        <f t="shared" si="83"/>
        <v>0.91671477504522192</v>
      </c>
      <c r="N405" s="6" t="s">
        <v>403</v>
      </c>
      <c r="O405" s="6">
        <v>3750000</v>
      </c>
      <c r="P405" s="6">
        <v>3900000</v>
      </c>
      <c r="Q405" s="6">
        <f t="shared" si="84"/>
        <v>150000</v>
      </c>
      <c r="R405" s="8">
        <f t="shared" si="85"/>
        <v>0.04</v>
      </c>
      <c r="S405" s="6">
        <v>2208</v>
      </c>
      <c r="T405" s="9">
        <f t="shared" si="91"/>
        <v>65828.210526315786</v>
      </c>
      <c r="U405" s="6">
        <v>68460</v>
      </c>
      <c r="V405" s="9">
        <f t="shared" si="86"/>
        <v>2631.7894736842136</v>
      </c>
      <c r="W405" s="8">
        <f t="shared" si="87"/>
        <v>3.9979659976206061E-2</v>
      </c>
      <c r="X405" s="22">
        <f t="shared" si="89"/>
        <v>60345.693204261086</v>
      </c>
      <c r="Y405" s="22">
        <f t="shared" si="90"/>
        <v>62758.293499595893</v>
      </c>
      <c r="Z405" s="22">
        <f t="shared" si="92"/>
        <v>2412.600295334807</v>
      </c>
      <c r="AA405" s="8">
        <f t="shared" si="93"/>
        <v>3.9979659976206061E-2</v>
      </c>
      <c r="AB405" s="22">
        <f t="shared" si="94"/>
        <v>3577222.729476966</v>
      </c>
      <c r="AC405" s="6"/>
      <c r="AD405" s="6">
        <v>1935</v>
      </c>
      <c r="AE405" s="6">
        <f t="shared" si="88"/>
        <v>81</v>
      </c>
      <c r="AF405" s="6" t="s">
        <v>83</v>
      </c>
    </row>
    <row r="406" spans="1:32" x14ac:dyDescent="0.2">
      <c r="A406">
        <v>26</v>
      </c>
      <c r="B406" s="6" t="s">
        <v>1457</v>
      </c>
      <c r="C406" s="6" t="s">
        <v>22</v>
      </c>
      <c r="D406" s="6" t="s">
        <v>23</v>
      </c>
      <c r="E406" s="6" t="s">
        <v>2767</v>
      </c>
      <c r="F406" s="6" t="s">
        <v>2772</v>
      </c>
      <c r="G406" s="6">
        <v>68</v>
      </c>
      <c r="H406" s="6">
        <v>76</v>
      </c>
      <c r="I406" s="7">
        <v>42531</v>
      </c>
      <c r="J406" s="7">
        <v>42551</v>
      </c>
      <c r="K406" s="7" t="s">
        <v>2538</v>
      </c>
      <c r="L406" s="17">
        <f t="shared" si="82"/>
        <v>259.83</v>
      </c>
      <c r="M406" s="20">
        <f t="shared" si="83"/>
        <v>0.91671477504522192</v>
      </c>
      <c r="N406" s="6" t="s">
        <v>403</v>
      </c>
      <c r="O406" s="6">
        <v>3850000</v>
      </c>
      <c r="P406" s="6">
        <v>3900000</v>
      </c>
      <c r="Q406" s="6">
        <f t="shared" si="84"/>
        <v>50000</v>
      </c>
      <c r="R406" s="8">
        <f t="shared" si="85"/>
        <v>1.2987012987012988E-2</v>
      </c>
      <c r="S406" s="6"/>
      <c r="T406" s="9">
        <f t="shared" si="91"/>
        <v>56617.647058823532</v>
      </c>
      <c r="U406" s="6">
        <v>57353</v>
      </c>
      <c r="V406" s="9">
        <f t="shared" si="86"/>
        <v>735.35294117646845</v>
      </c>
      <c r="W406" s="8">
        <f t="shared" si="87"/>
        <v>1.298805194805191E-2</v>
      </c>
      <c r="X406" s="22">
        <f t="shared" si="89"/>
        <v>51902.233587119183</v>
      </c>
      <c r="Y406" s="22">
        <f t="shared" si="90"/>
        <v>52576.34249316861</v>
      </c>
      <c r="Z406" s="22">
        <f t="shared" si="92"/>
        <v>674.10890604942688</v>
      </c>
      <c r="AA406" s="8">
        <f t="shared" si="93"/>
        <v>1.2988051948051877E-2</v>
      </c>
      <c r="AB406" s="22">
        <f t="shared" si="94"/>
        <v>3575191.2895354657</v>
      </c>
      <c r="AC406" s="6">
        <v>484</v>
      </c>
      <c r="AD406" s="6">
        <v>1915</v>
      </c>
      <c r="AE406" s="6">
        <f t="shared" si="88"/>
        <v>101</v>
      </c>
      <c r="AF406" s="6" t="s">
        <v>112</v>
      </c>
    </row>
    <row r="407" spans="1:32" x14ac:dyDescent="0.2">
      <c r="A407">
        <v>26</v>
      </c>
      <c r="B407" s="6" t="s">
        <v>1722</v>
      </c>
      <c r="C407" s="6" t="s">
        <v>22</v>
      </c>
      <c r="D407" s="6" t="s">
        <v>23</v>
      </c>
      <c r="E407" s="6" t="s">
        <v>2767</v>
      </c>
      <c r="F407" s="6" t="s">
        <v>2772</v>
      </c>
      <c r="G407" s="6">
        <v>76</v>
      </c>
      <c r="H407" s="6">
        <v>86</v>
      </c>
      <c r="I407" s="7">
        <v>42535</v>
      </c>
      <c r="J407" s="7">
        <v>42552</v>
      </c>
      <c r="K407" s="7" t="s">
        <v>2539</v>
      </c>
      <c r="L407" s="17">
        <f>IF(K407="Januar",238.19,IF(K407="Februar",240.59,IF(K407="Mars",245.99,IF(K407="April",250.79,IF(K407="Mai",256.52,IF(K407="Juni",259.83,IF(K407="Juli",265.66,IF(K407="August",272.21,IF(K407="September",275.91,IF(K407="Oktober",281.13,IF(K407="November",284.38,IF(K407="Desember",287.34,0))))))))))))</f>
        <v>265.66000000000003</v>
      </c>
      <c r="M407" s="20">
        <f>$L$2/L407</f>
        <v>0.89659715425732134</v>
      </c>
      <c r="N407" s="6" t="s">
        <v>242</v>
      </c>
      <c r="O407" s="6">
        <v>7950000</v>
      </c>
      <c r="P407" s="6">
        <v>7800000</v>
      </c>
      <c r="Q407" s="6">
        <f t="shared" si="84"/>
        <v>-150000</v>
      </c>
      <c r="R407" s="8">
        <f t="shared" si="85"/>
        <v>-1.8867924528301886E-2</v>
      </c>
      <c r="S407" s="6">
        <v>4086</v>
      </c>
      <c r="T407" s="9">
        <f t="shared" si="91"/>
        <v>104659.02631578948</v>
      </c>
      <c r="U407" s="6">
        <v>102685</v>
      </c>
      <c r="V407" s="9">
        <f t="shared" si="86"/>
        <v>-1974.0263157894806</v>
      </c>
      <c r="W407" s="8">
        <f t="shared" si="87"/>
        <v>-1.886150086886168E-2</v>
      </c>
      <c r="X407" s="22">
        <f t="shared" si="89"/>
        <v>93836.985162078956</v>
      </c>
      <c r="Y407" s="22">
        <f t="shared" si="90"/>
        <v>92067.078784913043</v>
      </c>
      <c r="Z407" s="22">
        <f t="shared" si="92"/>
        <v>-1769.906377165913</v>
      </c>
      <c r="AA407" s="8">
        <f t="shared" si="93"/>
        <v>-1.8861500868861684E-2</v>
      </c>
      <c r="AB407" s="22">
        <f t="shared" si="94"/>
        <v>6997097.9876533914</v>
      </c>
      <c r="AC407" s="10">
        <v>1378</v>
      </c>
      <c r="AD407" s="6">
        <v>1915</v>
      </c>
      <c r="AE407" s="6">
        <f t="shared" si="88"/>
        <v>101</v>
      </c>
      <c r="AF407" s="6" t="s">
        <v>108</v>
      </c>
    </row>
    <row r="408" spans="1:32" x14ac:dyDescent="0.2">
      <c r="A408">
        <v>27</v>
      </c>
      <c r="B408" s="6" t="s">
        <v>106</v>
      </c>
      <c r="C408" s="6" t="s">
        <v>22</v>
      </c>
      <c r="D408" s="6" t="s">
        <v>23</v>
      </c>
      <c r="E408" s="6" t="s">
        <v>2767</v>
      </c>
      <c r="F408" s="6" t="s">
        <v>2772</v>
      </c>
      <c r="G408" s="6">
        <v>48</v>
      </c>
      <c r="H408" s="6">
        <v>54</v>
      </c>
      <c r="I408" s="7">
        <v>42539</v>
      </c>
      <c r="J408" s="7">
        <v>42555</v>
      </c>
      <c r="K408" s="7" t="s">
        <v>2539</v>
      </c>
      <c r="L408" s="17">
        <f t="shared" ref="L408:L414" si="95">IF(K408="Januar",238.19,IF(K408="Februar",240.59,IF(K408="Mars",245.99,IF(K408="April",250.79,IF(K408="Mai",256.52,IF(K408="Juni",259.83,IF(K408="Juli",265.66,IF(K408="August",272.21,IF(K408="September",275.91,IF(K408="Oktober",281.13,IF(K408="November",284.38,IF(K408="Desember",287.34,0))))))))))))</f>
        <v>265.66000000000003</v>
      </c>
      <c r="M408" s="20">
        <f t="shared" ref="M408:M414" si="96">$L$2/L408</f>
        <v>0.89659715425732134</v>
      </c>
      <c r="N408" s="6" t="s">
        <v>31</v>
      </c>
      <c r="O408" s="6">
        <v>3490000</v>
      </c>
      <c r="P408" s="6">
        <v>3500000</v>
      </c>
      <c r="Q408" s="6">
        <f t="shared" si="84"/>
        <v>10000</v>
      </c>
      <c r="R408" s="8">
        <f t="shared" si="85"/>
        <v>2.8653295128939827E-3</v>
      </c>
      <c r="S408" s="6"/>
      <c r="T408" s="9">
        <f t="shared" si="91"/>
        <v>72708.333333333328</v>
      </c>
      <c r="U408" s="6">
        <v>72917</v>
      </c>
      <c r="V408" s="9">
        <f t="shared" si="86"/>
        <v>208.66666666667152</v>
      </c>
      <c r="W408" s="8">
        <f t="shared" si="87"/>
        <v>2.8699140401146801E-3</v>
      </c>
      <c r="X408" s="22">
        <f t="shared" si="89"/>
        <v>65190.084757459401</v>
      </c>
      <c r="Y408" s="22">
        <f t="shared" si="90"/>
        <v>65377.174696981099</v>
      </c>
      <c r="Z408" s="22">
        <f t="shared" si="92"/>
        <v>187.0899395216984</v>
      </c>
      <c r="AA408" s="8">
        <f t="shared" si="93"/>
        <v>2.8699140401146749E-3</v>
      </c>
      <c r="AB408" s="22">
        <f t="shared" si="94"/>
        <v>3138104.3854550929</v>
      </c>
      <c r="AC408" s="10">
        <v>3020</v>
      </c>
      <c r="AD408" s="6">
        <v>1935</v>
      </c>
      <c r="AE408" s="6">
        <f t="shared" si="88"/>
        <v>81</v>
      </c>
      <c r="AF408" s="6" t="s">
        <v>206</v>
      </c>
    </row>
    <row r="409" spans="1:32" x14ac:dyDescent="0.2">
      <c r="A409">
        <v>27</v>
      </c>
      <c r="B409" s="6" t="s">
        <v>1876</v>
      </c>
      <c r="C409" s="6" t="s">
        <v>22</v>
      </c>
      <c r="D409" s="6" t="s">
        <v>23</v>
      </c>
      <c r="E409" s="6" t="s">
        <v>2767</v>
      </c>
      <c r="F409" s="6" t="s">
        <v>2772</v>
      </c>
      <c r="G409" s="6">
        <v>81</v>
      </c>
      <c r="H409" s="6">
        <v>90</v>
      </c>
      <c r="I409" s="7">
        <v>42545</v>
      </c>
      <c r="J409" s="7">
        <v>42556</v>
      </c>
      <c r="K409" s="7" t="s">
        <v>2539</v>
      </c>
      <c r="L409" s="17">
        <f t="shared" si="95"/>
        <v>265.66000000000003</v>
      </c>
      <c r="M409" s="20">
        <f t="shared" si="96"/>
        <v>0.89659715425732134</v>
      </c>
      <c r="N409" s="6" t="s">
        <v>24</v>
      </c>
      <c r="O409" s="6">
        <v>5890000</v>
      </c>
      <c r="P409" s="6">
        <v>6620000</v>
      </c>
      <c r="Q409" s="6">
        <f t="shared" si="84"/>
        <v>730000</v>
      </c>
      <c r="R409" s="8">
        <f t="shared" si="85"/>
        <v>0.12393887945670629</v>
      </c>
      <c r="S409" s="6"/>
      <c r="T409" s="9">
        <f t="shared" si="91"/>
        <v>72716.049382716054</v>
      </c>
      <c r="U409" s="6">
        <v>81728</v>
      </c>
      <c r="V409" s="9">
        <f t="shared" si="86"/>
        <v>9011.9506172839465</v>
      </c>
      <c r="W409" s="8">
        <f t="shared" si="87"/>
        <v>0.12393344651952455</v>
      </c>
      <c r="X409" s="22">
        <f t="shared" si="89"/>
        <v>65197.002945378059</v>
      </c>
      <c r="Y409" s="22">
        <f t="shared" si="90"/>
        <v>73277.092223142361</v>
      </c>
      <c r="Z409" s="22">
        <f t="shared" si="92"/>
        <v>8080.0892777643021</v>
      </c>
      <c r="AA409" s="8">
        <f t="shared" si="93"/>
        <v>0.12393344651952463</v>
      </c>
      <c r="AB409" s="22">
        <f t="shared" si="94"/>
        <v>5935444.4700745316</v>
      </c>
      <c r="AC409" s="6">
        <v>363</v>
      </c>
      <c r="AD409" s="6">
        <v>1932</v>
      </c>
      <c r="AE409" s="6">
        <f t="shared" si="88"/>
        <v>84</v>
      </c>
      <c r="AF409" s="6" t="s">
        <v>27</v>
      </c>
    </row>
    <row r="410" spans="1:32" x14ac:dyDescent="0.2">
      <c r="A410">
        <v>27</v>
      </c>
      <c r="B410" s="6" t="s">
        <v>2351</v>
      </c>
      <c r="C410" s="6" t="s">
        <v>22</v>
      </c>
      <c r="D410" s="6" t="s">
        <v>23</v>
      </c>
      <c r="E410" s="6" t="s">
        <v>2767</v>
      </c>
      <c r="F410" s="6" t="s">
        <v>2772</v>
      </c>
      <c r="G410" s="6">
        <v>117</v>
      </c>
      <c r="H410" s="6">
        <v>130</v>
      </c>
      <c r="I410" s="7">
        <v>42547</v>
      </c>
      <c r="J410" s="7">
        <v>42557</v>
      </c>
      <c r="K410" s="7" t="s">
        <v>2539</v>
      </c>
      <c r="L410" s="17">
        <f t="shared" si="95"/>
        <v>265.66000000000003</v>
      </c>
      <c r="M410" s="20">
        <f t="shared" si="96"/>
        <v>0.89659715425732134</v>
      </c>
      <c r="N410" s="6" t="s">
        <v>36</v>
      </c>
      <c r="O410" s="6">
        <v>7000000</v>
      </c>
      <c r="P410" s="6">
        <v>7300000</v>
      </c>
      <c r="Q410" s="6">
        <f t="shared" si="84"/>
        <v>300000</v>
      </c>
      <c r="R410" s="8">
        <f t="shared" si="85"/>
        <v>4.2857142857142858E-2</v>
      </c>
      <c r="S410" s="6">
        <v>32512</v>
      </c>
      <c r="T410" s="9">
        <f t="shared" si="91"/>
        <v>60106.940170940172</v>
      </c>
      <c r="U410" s="6">
        <v>62671</v>
      </c>
      <c r="V410" s="9">
        <f t="shared" si="86"/>
        <v>2564.0598290598282</v>
      </c>
      <c r="W410" s="8">
        <f t="shared" si="87"/>
        <v>4.265829905444881E-2</v>
      </c>
      <c r="X410" s="22">
        <f t="shared" si="89"/>
        <v>53891.711508380031</v>
      </c>
      <c r="Y410" s="22">
        <f t="shared" si="90"/>
        <v>56190.640254460588</v>
      </c>
      <c r="Z410" s="22">
        <f t="shared" si="92"/>
        <v>2298.9287460805572</v>
      </c>
      <c r="AA410" s="8">
        <f t="shared" si="93"/>
        <v>4.2658299054448831E-2</v>
      </c>
      <c r="AB410" s="22">
        <f t="shared" si="94"/>
        <v>6574304.9097718885</v>
      </c>
      <c r="AC410" s="6">
        <v>701</v>
      </c>
      <c r="AD410" s="6">
        <v>1901</v>
      </c>
      <c r="AE410" s="6">
        <f t="shared" si="88"/>
        <v>115</v>
      </c>
      <c r="AF410" s="6" t="s">
        <v>102</v>
      </c>
    </row>
    <row r="411" spans="1:32" x14ac:dyDescent="0.2">
      <c r="A411">
        <v>28</v>
      </c>
      <c r="B411" s="6" t="s">
        <v>1415</v>
      </c>
      <c r="C411" s="6" t="s">
        <v>22</v>
      </c>
      <c r="D411" s="6" t="s">
        <v>23</v>
      </c>
      <c r="E411" s="6" t="s">
        <v>2767</v>
      </c>
      <c r="F411" s="6" t="s">
        <v>2772</v>
      </c>
      <c r="G411" s="6">
        <v>67</v>
      </c>
      <c r="H411" s="6"/>
      <c r="I411" s="7">
        <v>42550</v>
      </c>
      <c r="J411" s="7">
        <v>42567</v>
      </c>
      <c r="K411" s="7" t="s">
        <v>2539</v>
      </c>
      <c r="L411" s="17">
        <f t="shared" si="95"/>
        <v>265.66000000000003</v>
      </c>
      <c r="M411" s="20">
        <f t="shared" si="96"/>
        <v>0.89659715425732134</v>
      </c>
      <c r="N411" s="6" t="s">
        <v>242</v>
      </c>
      <c r="O411" s="6">
        <v>4890000</v>
      </c>
      <c r="P411" s="6">
        <v>4800000</v>
      </c>
      <c r="Q411" s="6">
        <f t="shared" si="84"/>
        <v>-90000</v>
      </c>
      <c r="R411" s="8">
        <f t="shared" si="85"/>
        <v>-1.8404907975460124E-2</v>
      </c>
      <c r="S411" s="6"/>
      <c r="T411" s="9">
        <f t="shared" si="91"/>
        <v>72985.074626865666</v>
      </c>
      <c r="U411" s="6">
        <v>71642</v>
      </c>
      <c r="V411" s="9">
        <f t="shared" si="86"/>
        <v>-1343.0746268656658</v>
      </c>
      <c r="W411" s="8">
        <f t="shared" si="87"/>
        <v>-1.8402044989774973E-2</v>
      </c>
      <c r="X411" s="22">
        <f t="shared" si="89"/>
        <v>65438.210213705985</v>
      </c>
      <c r="Y411" s="22">
        <f t="shared" si="90"/>
        <v>64234.013325303014</v>
      </c>
      <c r="Z411" s="22">
        <f t="shared" si="92"/>
        <v>-1204.1968884029702</v>
      </c>
      <c r="AA411" s="8">
        <f t="shared" si="93"/>
        <v>-1.840204498977498E-2</v>
      </c>
      <c r="AB411" s="22">
        <f t="shared" si="94"/>
        <v>4303678.892795302</v>
      </c>
      <c r="AC411" s="10">
        <v>1469</v>
      </c>
      <c r="AD411" s="6">
        <v>1828</v>
      </c>
      <c r="AE411" s="6">
        <f t="shared" si="88"/>
        <v>188</v>
      </c>
      <c r="AF411" s="6" t="s">
        <v>37</v>
      </c>
    </row>
    <row r="412" spans="1:32" x14ac:dyDescent="0.2">
      <c r="A412">
        <v>30</v>
      </c>
      <c r="B412" s="6" t="s">
        <v>1059</v>
      </c>
      <c r="C412" s="6" t="s">
        <v>22</v>
      </c>
      <c r="D412" s="6" t="s">
        <v>23</v>
      </c>
      <c r="E412" s="6" t="s">
        <v>2767</v>
      </c>
      <c r="F412" s="6" t="s">
        <v>2772</v>
      </c>
      <c r="G412" s="6">
        <v>57</v>
      </c>
      <c r="H412" s="6">
        <v>63</v>
      </c>
      <c r="I412" s="7">
        <v>42566</v>
      </c>
      <c r="J412" s="7">
        <v>42576</v>
      </c>
      <c r="K412" s="7" t="s">
        <v>2539</v>
      </c>
      <c r="L412" s="17">
        <f t="shared" si="95"/>
        <v>265.66000000000003</v>
      </c>
      <c r="M412" s="20">
        <f t="shared" si="96"/>
        <v>0.89659715425732134</v>
      </c>
      <c r="N412" s="6" t="s">
        <v>36</v>
      </c>
      <c r="O412" s="6">
        <v>2990000</v>
      </c>
      <c r="P412" s="6">
        <v>3750000</v>
      </c>
      <c r="Q412" s="6">
        <f t="shared" si="84"/>
        <v>760000</v>
      </c>
      <c r="R412" s="8">
        <f t="shared" si="85"/>
        <v>0.25418060200668896</v>
      </c>
      <c r="S412" s="6">
        <v>1929</v>
      </c>
      <c r="T412" s="9">
        <f t="shared" si="91"/>
        <v>52489.982456140351</v>
      </c>
      <c r="U412" s="6">
        <v>65823</v>
      </c>
      <c r="V412" s="9">
        <f t="shared" si="86"/>
        <v>13333.017543859649</v>
      </c>
      <c r="W412" s="8">
        <f t="shared" si="87"/>
        <v>0.25401070680487403</v>
      </c>
      <c r="X412" s="22">
        <f t="shared" si="89"/>
        <v>47062.368897192158</v>
      </c>
      <c r="Y412" s="22">
        <f t="shared" si="90"/>
        <v>59016.714484679665</v>
      </c>
      <c r="Z412" s="22">
        <f t="shared" si="92"/>
        <v>11954.345587487507</v>
      </c>
      <c r="AA412" s="8">
        <f t="shared" si="93"/>
        <v>0.2540107068048742</v>
      </c>
      <c r="AB412" s="22">
        <f t="shared" si="94"/>
        <v>3363952.7256267411</v>
      </c>
      <c r="AC412" s="10">
        <v>1946</v>
      </c>
      <c r="AD412" s="6">
        <v>1926</v>
      </c>
      <c r="AE412" s="6">
        <f t="shared" si="88"/>
        <v>90</v>
      </c>
      <c r="AF412" s="6" t="s">
        <v>37</v>
      </c>
    </row>
    <row r="413" spans="1:32" x14ac:dyDescent="0.2">
      <c r="A413">
        <v>30</v>
      </c>
      <c r="B413" s="6" t="s">
        <v>30</v>
      </c>
      <c r="C413" s="6" t="s">
        <v>22</v>
      </c>
      <c r="D413" s="6" t="s">
        <v>23</v>
      </c>
      <c r="E413" s="6" t="s">
        <v>2767</v>
      </c>
      <c r="F413" s="6" t="s">
        <v>2772</v>
      </c>
      <c r="G413" s="6">
        <v>26</v>
      </c>
      <c r="H413" s="6">
        <v>29</v>
      </c>
      <c r="I413" s="7">
        <v>42568</v>
      </c>
      <c r="J413" s="7">
        <v>42578</v>
      </c>
      <c r="K413" s="7" t="s">
        <v>2539</v>
      </c>
      <c r="L413" s="17">
        <f t="shared" si="95"/>
        <v>265.66000000000003</v>
      </c>
      <c r="M413" s="20">
        <f t="shared" si="96"/>
        <v>0.89659715425732134</v>
      </c>
      <c r="N413" s="6" t="s">
        <v>36</v>
      </c>
      <c r="O413" s="6">
        <v>2400000</v>
      </c>
      <c r="P413" s="6">
        <v>2925000</v>
      </c>
      <c r="Q413" s="6">
        <f t="shared" si="84"/>
        <v>525000</v>
      </c>
      <c r="R413" s="8">
        <f t="shared" si="85"/>
        <v>0.21875</v>
      </c>
      <c r="S413" s="6">
        <v>12107</v>
      </c>
      <c r="T413" s="9">
        <f t="shared" si="91"/>
        <v>92773.346153846156</v>
      </c>
      <c r="U413" s="6">
        <v>112966</v>
      </c>
      <c r="V413" s="9">
        <f t="shared" si="86"/>
        <v>20192.653846153844</v>
      </c>
      <c r="W413" s="8">
        <f t="shared" si="87"/>
        <v>0.2176557673436543</v>
      </c>
      <c r="X413" s="22">
        <f t="shared" si="89"/>
        <v>83180.318152467866</v>
      </c>
      <c r="Y413" s="22">
        <f t="shared" si="90"/>
        <v>101284.99412783256</v>
      </c>
      <c r="Z413" s="22">
        <f t="shared" si="92"/>
        <v>18104.675975364691</v>
      </c>
      <c r="AA413" s="8">
        <f t="shared" si="93"/>
        <v>0.2176557673436543</v>
      </c>
      <c r="AB413" s="22">
        <f t="shared" si="94"/>
        <v>2633409.8473236463</v>
      </c>
      <c r="AC413" s="6">
        <v>481</v>
      </c>
      <c r="AD413" s="6">
        <v>1921</v>
      </c>
      <c r="AE413" s="6">
        <f t="shared" si="88"/>
        <v>95</v>
      </c>
      <c r="AF413" s="6" t="s">
        <v>102</v>
      </c>
    </row>
    <row r="414" spans="1:32" x14ac:dyDescent="0.2">
      <c r="A414">
        <v>30</v>
      </c>
      <c r="B414" s="6" t="s">
        <v>457</v>
      </c>
      <c r="C414" s="6" t="s">
        <v>22</v>
      </c>
      <c r="D414" s="6" t="s">
        <v>23</v>
      </c>
      <c r="E414" s="6" t="s">
        <v>2767</v>
      </c>
      <c r="F414" s="6" t="s">
        <v>2772</v>
      </c>
      <c r="G414" s="6">
        <v>42</v>
      </c>
      <c r="H414" s="6">
        <v>53</v>
      </c>
      <c r="I414" s="7">
        <v>42558</v>
      </c>
      <c r="J414" s="7">
        <v>42578</v>
      </c>
      <c r="K414" s="7" t="s">
        <v>2539</v>
      </c>
      <c r="L414" s="17">
        <f t="shared" si="95"/>
        <v>265.66000000000003</v>
      </c>
      <c r="M414" s="20">
        <f t="shared" si="96"/>
        <v>0.89659715425732134</v>
      </c>
      <c r="N414" s="6" t="s">
        <v>403</v>
      </c>
      <c r="O414" s="6">
        <v>2950000</v>
      </c>
      <c r="P414" s="6">
        <v>3150000</v>
      </c>
      <c r="Q414" s="6">
        <f t="shared" si="84"/>
        <v>200000</v>
      </c>
      <c r="R414" s="8">
        <f t="shared" si="85"/>
        <v>6.7796610169491525E-2</v>
      </c>
      <c r="S414" s="6"/>
      <c r="T414" s="9">
        <f t="shared" si="91"/>
        <v>70238.095238095237</v>
      </c>
      <c r="U414" s="6">
        <v>75000</v>
      </c>
      <c r="V414" s="9">
        <f t="shared" si="86"/>
        <v>4761.9047619047633</v>
      </c>
      <c r="W414" s="8">
        <f t="shared" si="87"/>
        <v>6.7796610169491553E-2</v>
      </c>
      <c r="X414" s="22">
        <f t="shared" si="89"/>
        <v>62975.276310930902</v>
      </c>
      <c r="Y414" s="22">
        <f t="shared" si="90"/>
        <v>67244.786569299104</v>
      </c>
      <c r="Z414" s="22">
        <f t="shared" si="92"/>
        <v>4269.5102583682019</v>
      </c>
      <c r="AA414" s="8">
        <f t="shared" si="93"/>
        <v>6.7796610169491608E-2</v>
      </c>
      <c r="AB414" s="22">
        <f t="shared" si="94"/>
        <v>2824281.0359105621</v>
      </c>
      <c r="AC414" s="6">
        <v>377</v>
      </c>
      <c r="AD414" s="6">
        <v>1892</v>
      </c>
      <c r="AE414" s="6">
        <f t="shared" si="88"/>
        <v>124</v>
      </c>
      <c r="AF414" s="6" t="s">
        <v>37</v>
      </c>
    </row>
    <row r="415" spans="1:32" x14ac:dyDescent="0.2">
      <c r="A415">
        <v>31</v>
      </c>
      <c r="B415" s="6" t="s">
        <v>106</v>
      </c>
      <c r="C415" s="6" t="s">
        <v>22</v>
      </c>
      <c r="D415" s="6" t="s">
        <v>23</v>
      </c>
      <c r="E415" s="6" t="s">
        <v>2767</v>
      </c>
      <c r="F415" s="6" t="s">
        <v>2772</v>
      </c>
      <c r="G415" s="6">
        <v>28</v>
      </c>
      <c r="H415" s="6"/>
      <c r="I415" s="7">
        <v>42573</v>
      </c>
      <c r="J415" s="7">
        <v>42584</v>
      </c>
      <c r="K415" s="7" t="s">
        <v>2540</v>
      </c>
      <c r="L415" s="17">
        <f>IF(K415="Januar",238.19,IF(K415="Februar",240.59,IF(K415="Mars",245.99,IF(K415="April",250.79,IF(K415="Mai",256.52,IF(K415="Juni",259.83,IF(K415="Juli",265.66,IF(K415="August",272.21,IF(K415="September",275.91,IF(K415="Oktober",281.13,IF(K415="November",284.38,IF(K415="Desember",287.34,0))))))))))))</f>
        <v>272.20999999999998</v>
      </c>
      <c r="M415" s="20">
        <f>$L$2/L415</f>
        <v>0.87502296021454029</v>
      </c>
      <c r="N415" s="6" t="s">
        <v>24</v>
      </c>
      <c r="O415" s="6">
        <v>2650000</v>
      </c>
      <c r="P415" s="6">
        <v>2850000</v>
      </c>
      <c r="Q415" s="6">
        <f t="shared" si="84"/>
        <v>200000</v>
      </c>
      <c r="R415" s="8">
        <f t="shared" si="85"/>
        <v>7.5471698113207544E-2</v>
      </c>
      <c r="S415" s="6"/>
      <c r="T415" s="9">
        <f t="shared" si="91"/>
        <v>94642.857142857145</v>
      </c>
      <c r="U415" s="6">
        <v>101786</v>
      </c>
      <c r="V415" s="9">
        <f t="shared" si="86"/>
        <v>7143.1428571428551</v>
      </c>
      <c r="W415" s="8">
        <f t="shared" si="87"/>
        <v>7.5474716981132048E-2</v>
      </c>
      <c r="X415" s="22">
        <f t="shared" si="89"/>
        <v>82814.673020304705</v>
      </c>
      <c r="Y415" s="22">
        <f t="shared" si="90"/>
        <v>89065.087028397204</v>
      </c>
      <c r="Z415" s="22">
        <f t="shared" si="92"/>
        <v>6250.414008092499</v>
      </c>
      <c r="AA415" s="8">
        <f t="shared" si="93"/>
        <v>7.5474716981132159E-2</v>
      </c>
      <c r="AB415" s="22">
        <f t="shared" si="94"/>
        <v>2493822.4367951215</v>
      </c>
      <c r="AC415" s="10">
        <v>3020</v>
      </c>
      <c r="AD415" s="6">
        <v>1935</v>
      </c>
      <c r="AE415" s="6">
        <f t="shared" si="88"/>
        <v>81</v>
      </c>
      <c r="AF415" s="6" t="s">
        <v>27</v>
      </c>
    </row>
    <row r="416" spans="1:32" x14ac:dyDescent="0.2">
      <c r="A416">
        <v>31</v>
      </c>
      <c r="B416" s="6" t="s">
        <v>1287</v>
      </c>
      <c r="C416" s="6" t="s">
        <v>22</v>
      </c>
      <c r="D416" s="6" t="s">
        <v>23</v>
      </c>
      <c r="E416" s="6" t="s">
        <v>2767</v>
      </c>
      <c r="F416" s="6" t="s">
        <v>2772</v>
      </c>
      <c r="G416" s="6">
        <v>64</v>
      </c>
      <c r="H416" s="6">
        <v>71</v>
      </c>
      <c r="I416" s="7">
        <v>42572</v>
      </c>
      <c r="J416" s="7">
        <v>42584</v>
      </c>
      <c r="K416" s="7" t="s">
        <v>2540</v>
      </c>
      <c r="L416" s="17">
        <f t="shared" ref="L416:L476" si="97">IF(K416="Januar",238.19,IF(K416="Februar",240.59,IF(K416="Mars",245.99,IF(K416="April",250.79,IF(K416="Mai",256.52,IF(K416="Juni",259.83,IF(K416="Juli",265.66,IF(K416="August",272.21,IF(K416="September",275.91,IF(K416="Oktober",281.13,IF(K416="November",284.38,IF(K416="Desember",287.34,0))))))))))))</f>
        <v>272.20999999999998</v>
      </c>
      <c r="M416" s="20">
        <f t="shared" ref="M416:M476" si="98">$L$2/L416</f>
        <v>0.87502296021454029</v>
      </c>
      <c r="N416" s="6" t="s">
        <v>32</v>
      </c>
      <c r="O416" s="6">
        <v>4900000</v>
      </c>
      <c r="P416" s="6">
        <v>5000000</v>
      </c>
      <c r="Q416" s="6">
        <f t="shared" si="84"/>
        <v>100000</v>
      </c>
      <c r="R416" s="8">
        <f t="shared" si="85"/>
        <v>2.0408163265306121E-2</v>
      </c>
      <c r="S416" s="6">
        <v>100032</v>
      </c>
      <c r="T416" s="9">
        <f t="shared" si="91"/>
        <v>78125.5</v>
      </c>
      <c r="U416" s="6">
        <v>79688</v>
      </c>
      <c r="V416" s="9">
        <f t="shared" si="86"/>
        <v>1562.5</v>
      </c>
      <c r="W416" s="8">
        <f t="shared" si="87"/>
        <v>1.9999872000819194E-2</v>
      </c>
      <c r="X416" s="22">
        <f t="shared" si="89"/>
        <v>68361.606278241074</v>
      </c>
      <c r="Y416" s="22">
        <f t="shared" si="90"/>
        <v>69728.829653576293</v>
      </c>
      <c r="Z416" s="22">
        <f t="shared" si="92"/>
        <v>1367.2233753352193</v>
      </c>
      <c r="AA416" s="8">
        <f t="shared" si="93"/>
        <v>1.9999872000819194E-2</v>
      </c>
      <c r="AB416" s="22">
        <f t="shared" si="94"/>
        <v>4462645.0978288827</v>
      </c>
      <c r="AC416" s="6">
        <v>701</v>
      </c>
      <c r="AD416" s="6">
        <v>1935</v>
      </c>
      <c r="AE416" s="6">
        <f t="shared" si="88"/>
        <v>81</v>
      </c>
      <c r="AF416" s="6" t="s">
        <v>116</v>
      </c>
    </row>
    <row r="417" spans="1:32" x14ac:dyDescent="0.2">
      <c r="A417">
        <v>31</v>
      </c>
      <c r="B417" s="6" t="s">
        <v>170</v>
      </c>
      <c r="C417" s="6" t="s">
        <v>22</v>
      </c>
      <c r="D417" s="6" t="s">
        <v>23</v>
      </c>
      <c r="E417" s="6" t="s">
        <v>2767</v>
      </c>
      <c r="F417" s="6" t="s">
        <v>2772</v>
      </c>
      <c r="G417" s="6">
        <v>30</v>
      </c>
      <c r="H417" s="6">
        <v>33</v>
      </c>
      <c r="I417" s="7">
        <v>42575</v>
      </c>
      <c r="J417" s="7">
        <v>42585</v>
      </c>
      <c r="K417" s="7" t="s">
        <v>2540</v>
      </c>
      <c r="L417" s="17">
        <f t="shared" si="97"/>
        <v>272.20999999999998</v>
      </c>
      <c r="M417" s="20">
        <f t="shared" si="98"/>
        <v>0.87502296021454029</v>
      </c>
      <c r="N417" s="6" t="s">
        <v>36</v>
      </c>
      <c r="O417" s="6">
        <v>2250000</v>
      </c>
      <c r="P417" s="6">
        <v>3100000</v>
      </c>
      <c r="Q417" s="6">
        <f t="shared" si="84"/>
        <v>850000</v>
      </c>
      <c r="R417" s="8">
        <f t="shared" si="85"/>
        <v>0.37777777777777777</v>
      </c>
      <c r="S417" s="6"/>
      <c r="T417" s="9">
        <f t="shared" si="91"/>
        <v>75000</v>
      </c>
      <c r="U417" s="6">
        <v>103333</v>
      </c>
      <c r="V417" s="9">
        <f t="shared" si="86"/>
        <v>28333</v>
      </c>
      <c r="W417" s="8">
        <f t="shared" si="87"/>
        <v>0.37777333333333335</v>
      </c>
      <c r="X417" s="22">
        <f t="shared" si="89"/>
        <v>65626.722016090527</v>
      </c>
      <c r="Y417" s="22">
        <f t="shared" si="90"/>
        <v>90418.747547849096</v>
      </c>
      <c r="Z417" s="22">
        <f t="shared" si="92"/>
        <v>24792.025531758569</v>
      </c>
      <c r="AA417" s="8">
        <f t="shared" si="93"/>
        <v>0.37777333333333329</v>
      </c>
      <c r="AB417" s="22">
        <f t="shared" si="94"/>
        <v>2712562.4264354729</v>
      </c>
      <c r="AC417" s="6">
        <v>798</v>
      </c>
      <c r="AD417" s="6">
        <v>1939</v>
      </c>
      <c r="AE417" s="6">
        <f t="shared" si="88"/>
        <v>77</v>
      </c>
      <c r="AF417" s="6" t="s">
        <v>67</v>
      </c>
    </row>
    <row r="418" spans="1:32" x14ac:dyDescent="0.2">
      <c r="A418">
        <v>31</v>
      </c>
      <c r="B418" s="6" t="s">
        <v>247</v>
      </c>
      <c r="C418" s="6" t="s">
        <v>22</v>
      </c>
      <c r="D418" s="6" t="s">
        <v>23</v>
      </c>
      <c r="E418" s="6" t="s">
        <v>2767</v>
      </c>
      <c r="F418" s="6" t="s">
        <v>2772</v>
      </c>
      <c r="G418" s="6">
        <v>53</v>
      </c>
      <c r="H418" s="6">
        <v>64</v>
      </c>
      <c r="I418" s="7">
        <v>42575</v>
      </c>
      <c r="J418" s="7">
        <v>42587</v>
      </c>
      <c r="K418" s="7" t="s">
        <v>2540</v>
      </c>
      <c r="L418" s="17">
        <f t="shared" si="97"/>
        <v>272.20999999999998</v>
      </c>
      <c r="M418" s="20">
        <f t="shared" si="98"/>
        <v>0.87502296021454029</v>
      </c>
      <c r="N418" s="6" t="s">
        <v>32</v>
      </c>
      <c r="O418" s="6">
        <v>3900000</v>
      </c>
      <c r="P418" s="6">
        <v>3820000</v>
      </c>
      <c r="Q418" s="6">
        <f t="shared" si="84"/>
        <v>-80000</v>
      </c>
      <c r="R418" s="8">
        <f t="shared" si="85"/>
        <v>-2.0512820512820513E-2</v>
      </c>
      <c r="S418" s="6"/>
      <c r="T418" s="9">
        <f t="shared" si="91"/>
        <v>73584.905660377364</v>
      </c>
      <c r="U418" s="6">
        <v>72075</v>
      </c>
      <c r="V418" s="9">
        <f t="shared" si="86"/>
        <v>-1509.9056603773643</v>
      </c>
      <c r="W418" s="8">
        <f t="shared" si="87"/>
        <v>-2.0519230769230845E-2</v>
      </c>
      <c r="X418" s="22">
        <f t="shared" si="89"/>
        <v>64388.481978051081</v>
      </c>
      <c r="Y418" s="22">
        <f t="shared" si="90"/>
        <v>63067.279857462992</v>
      </c>
      <c r="Z418" s="22">
        <f t="shared" si="92"/>
        <v>-1321.2021205880883</v>
      </c>
      <c r="AA418" s="8">
        <f t="shared" si="93"/>
        <v>-2.0519230769230797E-2</v>
      </c>
      <c r="AB418" s="22">
        <f t="shared" si="94"/>
        <v>3342565.8324455386</v>
      </c>
      <c r="AC418" s="6">
        <v>426</v>
      </c>
      <c r="AD418" s="6">
        <v>1879</v>
      </c>
      <c r="AE418" s="6">
        <f t="shared" si="88"/>
        <v>137</v>
      </c>
      <c r="AF418" s="6" t="s">
        <v>123</v>
      </c>
    </row>
    <row r="419" spans="1:32" x14ac:dyDescent="0.2">
      <c r="A419">
        <v>32</v>
      </c>
      <c r="B419" s="6" t="s">
        <v>1851</v>
      </c>
      <c r="C419" s="6" t="s">
        <v>22</v>
      </c>
      <c r="D419" s="6" t="s">
        <v>23</v>
      </c>
      <c r="E419" s="6" t="s">
        <v>2767</v>
      </c>
      <c r="F419" s="6" t="s">
        <v>2772</v>
      </c>
      <c r="G419" s="6">
        <v>80</v>
      </c>
      <c r="H419" s="6">
        <v>93</v>
      </c>
      <c r="I419" s="7">
        <v>42580</v>
      </c>
      <c r="J419" s="7">
        <v>42590</v>
      </c>
      <c r="K419" s="7" t="s">
        <v>2540</v>
      </c>
      <c r="L419" s="17">
        <f t="shared" si="97"/>
        <v>272.20999999999998</v>
      </c>
      <c r="M419" s="20">
        <f t="shared" si="98"/>
        <v>0.87502296021454029</v>
      </c>
      <c r="N419" s="6" t="s">
        <v>36</v>
      </c>
      <c r="O419" s="6">
        <v>4450000</v>
      </c>
      <c r="P419" s="6">
        <v>5700000</v>
      </c>
      <c r="Q419" s="6">
        <f t="shared" si="84"/>
        <v>1250000</v>
      </c>
      <c r="R419" s="8">
        <f t="shared" si="85"/>
        <v>0.2808988764044944</v>
      </c>
      <c r="S419" s="6">
        <v>2462</v>
      </c>
      <c r="T419" s="9">
        <f t="shared" si="91"/>
        <v>55655.775000000001</v>
      </c>
      <c r="U419" s="6">
        <v>71281</v>
      </c>
      <c r="V419" s="9">
        <f t="shared" si="86"/>
        <v>15625.224999999999</v>
      </c>
      <c r="W419" s="8">
        <f t="shared" si="87"/>
        <v>0.28074759537532268</v>
      </c>
      <c r="X419" s="22">
        <f t="shared" si="89"/>
        <v>48700.080993534408</v>
      </c>
      <c r="Y419" s="22">
        <f t="shared" si="90"/>
        <v>62372.511627052649</v>
      </c>
      <c r="Z419" s="22">
        <f t="shared" si="92"/>
        <v>13672.430633518241</v>
      </c>
      <c r="AA419" s="8">
        <f t="shared" si="93"/>
        <v>0.28074759537532268</v>
      </c>
      <c r="AB419" s="22">
        <f t="shared" si="94"/>
        <v>4989800.9301642124</v>
      </c>
      <c r="AC419" s="6">
        <v>698</v>
      </c>
      <c r="AD419" s="6">
        <v>1937</v>
      </c>
      <c r="AE419" s="6">
        <f t="shared" si="88"/>
        <v>79</v>
      </c>
      <c r="AF419" s="6" t="s">
        <v>37</v>
      </c>
    </row>
    <row r="420" spans="1:32" x14ac:dyDescent="0.2">
      <c r="A420">
        <v>32</v>
      </c>
      <c r="B420" s="6" t="s">
        <v>2302</v>
      </c>
      <c r="C420" s="6" t="s">
        <v>22</v>
      </c>
      <c r="D420" s="6" t="s">
        <v>23</v>
      </c>
      <c r="E420" s="6" t="s">
        <v>2767</v>
      </c>
      <c r="F420" s="6" t="s">
        <v>2772</v>
      </c>
      <c r="G420" s="6">
        <v>111</v>
      </c>
      <c r="H420" s="6">
        <v>124</v>
      </c>
      <c r="I420" s="7">
        <v>42580</v>
      </c>
      <c r="J420" s="7">
        <v>42590</v>
      </c>
      <c r="K420" s="7" t="s">
        <v>2540</v>
      </c>
      <c r="L420" s="17">
        <f t="shared" si="97"/>
        <v>272.20999999999998</v>
      </c>
      <c r="M420" s="20">
        <f t="shared" si="98"/>
        <v>0.87502296021454029</v>
      </c>
      <c r="N420" s="6" t="s">
        <v>36</v>
      </c>
      <c r="O420" s="6">
        <v>7500000</v>
      </c>
      <c r="P420" s="6">
        <v>8250000</v>
      </c>
      <c r="Q420" s="6">
        <f t="shared" si="84"/>
        <v>750000</v>
      </c>
      <c r="R420" s="8">
        <f t="shared" si="85"/>
        <v>0.1</v>
      </c>
      <c r="S420" s="6"/>
      <c r="T420" s="9">
        <f t="shared" si="91"/>
        <v>67567.567567567574</v>
      </c>
      <c r="U420" s="6">
        <v>74324</v>
      </c>
      <c r="V420" s="9">
        <f t="shared" si="86"/>
        <v>6756.4324324324261</v>
      </c>
      <c r="W420" s="8">
        <f t="shared" si="87"/>
        <v>9.9995199999999895E-2</v>
      </c>
      <c r="X420" s="22">
        <f t="shared" si="89"/>
        <v>59123.172987468941</v>
      </c>
      <c r="Y420" s="22">
        <f t="shared" si="90"/>
        <v>65035.20649498549</v>
      </c>
      <c r="Z420" s="22">
        <f t="shared" si="92"/>
        <v>5912.0335075165494</v>
      </c>
      <c r="AA420" s="8">
        <f t="shared" si="93"/>
        <v>9.9995199999999923E-2</v>
      </c>
      <c r="AB420" s="22">
        <f t="shared" si="94"/>
        <v>7218907.9209433896</v>
      </c>
      <c r="AC420" s="6">
        <v>667</v>
      </c>
      <c r="AD420" s="6">
        <v>1895</v>
      </c>
      <c r="AE420" s="6">
        <f t="shared" si="88"/>
        <v>121</v>
      </c>
      <c r="AF420" s="6" t="s">
        <v>583</v>
      </c>
    </row>
    <row r="421" spans="1:32" x14ac:dyDescent="0.2">
      <c r="A421">
        <v>32</v>
      </c>
      <c r="B421" s="6" t="s">
        <v>2472</v>
      </c>
      <c r="C421" s="6" t="s">
        <v>22</v>
      </c>
      <c r="D421" s="6" t="s">
        <v>23</v>
      </c>
      <c r="E421" s="6" t="s">
        <v>2767</v>
      </c>
      <c r="F421" s="6" t="s">
        <v>2772</v>
      </c>
      <c r="G421" s="6">
        <v>146</v>
      </c>
      <c r="H421" s="6">
        <v>160</v>
      </c>
      <c r="I421" s="7">
        <v>42580</v>
      </c>
      <c r="J421" s="7">
        <v>42591</v>
      </c>
      <c r="K421" s="7" t="s">
        <v>2540</v>
      </c>
      <c r="L421" s="17">
        <f t="shared" si="97"/>
        <v>272.20999999999998</v>
      </c>
      <c r="M421" s="20">
        <f t="shared" si="98"/>
        <v>0.87502296021454029</v>
      </c>
      <c r="N421" s="6" t="s">
        <v>24</v>
      </c>
      <c r="O421" s="6">
        <v>8600000</v>
      </c>
      <c r="P421" s="6">
        <v>11600000</v>
      </c>
      <c r="Q421" s="6">
        <f t="shared" si="84"/>
        <v>3000000</v>
      </c>
      <c r="R421" s="8">
        <f t="shared" si="85"/>
        <v>0.34883720930232559</v>
      </c>
      <c r="S421" s="6">
        <v>5381</v>
      </c>
      <c r="T421" s="9">
        <f t="shared" si="91"/>
        <v>58940.965753424658</v>
      </c>
      <c r="U421" s="6">
        <v>79489</v>
      </c>
      <c r="V421" s="9">
        <f t="shared" si="86"/>
        <v>20548.034246575342</v>
      </c>
      <c r="W421" s="8">
        <f t="shared" si="87"/>
        <v>0.34862058983791649</v>
      </c>
      <c r="X421" s="22">
        <f t="shared" si="89"/>
        <v>51574.698331465486</v>
      </c>
      <c r="Y421" s="22">
        <f t="shared" si="90"/>
        <v>69554.700084493597</v>
      </c>
      <c r="Z421" s="22">
        <f t="shared" si="92"/>
        <v>17980.001753028111</v>
      </c>
      <c r="AA421" s="8">
        <f t="shared" si="93"/>
        <v>0.34862058983791661</v>
      </c>
      <c r="AB421" s="22">
        <f t="shared" si="94"/>
        <v>10154986.212336065</v>
      </c>
      <c r="AC421" s="6">
        <v>653</v>
      </c>
      <c r="AD421" s="6">
        <v>1935</v>
      </c>
      <c r="AE421" s="6">
        <f t="shared" si="88"/>
        <v>81</v>
      </c>
      <c r="AF421" s="6" t="s">
        <v>583</v>
      </c>
    </row>
    <row r="422" spans="1:32" x14ac:dyDescent="0.2">
      <c r="A422">
        <v>32</v>
      </c>
      <c r="B422" s="6" t="s">
        <v>2284</v>
      </c>
      <c r="C422" s="6" t="s">
        <v>22</v>
      </c>
      <c r="D422" s="6" t="s">
        <v>23</v>
      </c>
      <c r="E422" s="6" t="s">
        <v>2767</v>
      </c>
      <c r="F422" s="6" t="s">
        <v>2772</v>
      </c>
      <c r="G422" s="6">
        <v>109</v>
      </c>
      <c r="H422" s="6"/>
      <c r="I422" s="7">
        <v>42583</v>
      </c>
      <c r="J422" s="7">
        <v>42593</v>
      </c>
      <c r="K422" s="7" t="s">
        <v>2540</v>
      </c>
      <c r="L422" s="17">
        <f t="shared" si="97"/>
        <v>272.20999999999998</v>
      </c>
      <c r="M422" s="20">
        <f t="shared" si="98"/>
        <v>0.87502296021454029</v>
      </c>
      <c r="N422" s="6" t="s">
        <v>36</v>
      </c>
      <c r="O422" s="6">
        <v>5300000</v>
      </c>
      <c r="P422" s="6">
        <v>5530000</v>
      </c>
      <c r="Q422" s="6">
        <f t="shared" si="84"/>
        <v>230000</v>
      </c>
      <c r="R422" s="8">
        <f t="shared" si="85"/>
        <v>4.3396226415094337E-2</v>
      </c>
      <c r="S422" s="6"/>
      <c r="T422" s="9">
        <f t="shared" si="91"/>
        <v>48623.853211009176</v>
      </c>
      <c r="U422" s="6">
        <v>50734</v>
      </c>
      <c r="V422" s="9">
        <f t="shared" si="86"/>
        <v>2110.1467889908236</v>
      </c>
      <c r="W422" s="8">
        <f t="shared" si="87"/>
        <v>4.3397358490565995E-2</v>
      </c>
      <c r="X422" s="22">
        <f t="shared" si="89"/>
        <v>42546.987973734533</v>
      </c>
      <c r="Y422" s="22">
        <f t="shared" si="90"/>
        <v>44393.414863524486</v>
      </c>
      <c r="Z422" s="22">
        <f t="shared" si="92"/>
        <v>1846.4268897899528</v>
      </c>
      <c r="AA422" s="8">
        <f t="shared" si="93"/>
        <v>4.3397358490565884E-2</v>
      </c>
      <c r="AB422" s="22">
        <f t="shared" si="94"/>
        <v>4838882.2201241693</v>
      </c>
      <c r="AC422" s="6">
        <v>597</v>
      </c>
      <c r="AD422" s="6">
        <v>1882</v>
      </c>
      <c r="AE422" s="6">
        <f t="shared" si="88"/>
        <v>134</v>
      </c>
      <c r="AF422" s="6" t="s">
        <v>123</v>
      </c>
    </row>
    <row r="423" spans="1:32" x14ac:dyDescent="0.2">
      <c r="A423">
        <v>33</v>
      </c>
      <c r="B423" s="6" t="s">
        <v>234</v>
      </c>
      <c r="C423" s="6" t="s">
        <v>22</v>
      </c>
      <c r="D423" s="6" t="s">
        <v>23</v>
      </c>
      <c r="E423" s="6" t="s">
        <v>2767</v>
      </c>
      <c r="F423" s="6" t="s">
        <v>2772</v>
      </c>
      <c r="G423" s="6">
        <v>33</v>
      </c>
      <c r="H423" s="6">
        <v>36</v>
      </c>
      <c r="I423" s="7">
        <v>42587</v>
      </c>
      <c r="J423" s="7">
        <v>42597</v>
      </c>
      <c r="K423" s="7" t="s">
        <v>2540</v>
      </c>
      <c r="L423" s="17">
        <f t="shared" si="97"/>
        <v>272.20999999999998</v>
      </c>
      <c r="M423" s="20">
        <f t="shared" si="98"/>
        <v>0.87502296021454029</v>
      </c>
      <c r="N423" s="6" t="s">
        <v>36</v>
      </c>
      <c r="O423" s="6">
        <v>2900000</v>
      </c>
      <c r="P423" s="6">
        <v>3400000</v>
      </c>
      <c r="Q423" s="6">
        <f t="shared" si="84"/>
        <v>500000</v>
      </c>
      <c r="R423" s="8">
        <f t="shared" si="85"/>
        <v>0.17241379310344829</v>
      </c>
      <c r="S423" s="6"/>
      <c r="T423" s="9">
        <f t="shared" si="91"/>
        <v>87878.787878787873</v>
      </c>
      <c r="U423" s="6">
        <v>103030</v>
      </c>
      <c r="V423" s="9">
        <f t="shared" si="86"/>
        <v>15151.212121212127</v>
      </c>
      <c r="W423" s="8">
        <f t="shared" si="87"/>
        <v>0.1724103448275863</v>
      </c>
      <c r="X423" s="22">
        <f t="shared" si="89"/>
        <v>76895.957109762632</v>
      </c>
      <c r="Y423" s="22">
        <f t="shared" si="90"/>
        <v>90153.615590904083</v>
      </c>
      <c r="Z423" s="22">
        <f t="shared" si="92"/>
        <v>13257.65848114145</v>
      </c>
      <c r="AA423" s="8">
        <f t="shared" si="93"/>
        <v>0.17241034482758616</v>
      </c>
      <c r="AB423" s="22">
        <f t="shared" si="94"/>
        <v>2975069.3144998346</v>
      </c>
      <c r="AC423" s="6">
        <v>815</v>
      </c>
      <c r="AD423" s="6">
        <v>1934</v>
      </c>
      <c r="AE423" s="6">
        <f t="shared" si="88"/>
        <v>82</v>
      </c>
      <c r="AF423" s="6" t="s">
        <v>206</v>
      </c>
    </row>
    <row r="424" spans="1:32" x14ac:dyDescent="0.2">
      <c r="A424">
        <v>33</v>
      </c>
      <c r="B424" s="6" t="s">
        <v>890</v>
      </c>
      <c r="C424" s="6" t="s">
        <v>22</v>
      </c>
      <c r="D424" s="6" t="s">
        <v>23</v>
      </c>
      <c r="E424" s="6" t="s">
        <v>2767</v>
      </c>
      <c r="F424" s="6" t="s">
        <v>2772</v>
      </c>
      <c r="G424" s="6">
        <v>53</v>
      </c>
      <c r="H424" s="6">
        <v>60</v>
      </c>
      <c r="I424" s="7">
        <v>42585</v>
      </c>
      <c r="J424" s="7">
        <v>42598</v>
      </c>
      <c r="K424" s="7" t="s">
        <v>2540</v>
      </c>
      <c r="L424" s="17">
        <f t="shared" si="97"/>
        <v>272.20999999999998</v>
      </c>
      <c r="M424" s="20">
        <f t="shared" si="98"/>
        <v>0.87502296021454029</v>
      </c>
      <c r="N424" s="6" t="s">
        <v>57</v>
      </c>
      <c r="O424" s="6">
        <v>3600000</v>
      </c>
      <c r="P424" s="6">
        <v>4210000</v>
      </c>
      <c r="Q424" s="6">
        <f t="shared" si="84"/>
        <v>610000</v>
      </c>
      <c r="R424" s="8">
        <f t="shared" si="85"/>
        <v>0.16944444444444445</v>
      </c>
      <c r="S424" s="6">
        <v>2619</v>
      </c>
      <c r="T424" s="9">
        <f t="shared" si="91"/>
        <v>67973.943396226416</v>
      </c>
      <c r="U424" s="6">
        <v>79483</v>
      </c>
      <c r="V424" s="9">
        <f t="shared" si="86"/>
        <v>11509.056603773584</v>
      </c>
      <c r="W424" s="8">
        <f t="shared" si="87"/>
        <v>0.16931571170862086</v>
      </c>
      <c r="X424" s="22">
        <f t="shared" si="89"/>
        <v>59478.761168021643</v>
      </c>
      <c r="Y424" s="22">
        <f t="shared" si="90"/>
        <v>69549.449946732304</v>
      </c>
      <c r="Z424" s="22">
        <f t="shared" si="92"/>
        <v>10070.688778710661</v>
      </c>
      <c r="AA424" s="8">
        <f t="shared" si="93"/>
        <v>0.16931571170862078</v>
      </c>
      <c r="AB424" s="22">
        <f t="shared" si="94"/>
        <v>3686120.8471768121</v>
      </c>
      <c r="AC424" s="10">
        <v>2600</v>
      </c>
      <c r="AD424" s="6">
        <v>1992</v>
      </c>
      <c r="AE424" s="6">
        <f t="shared" si="88"/>
        <v>24</v>
      </c>
      <c r="AF424" s="6" t="s">
        <v>729</v>
      </c>
    </row>
    <row r="425" spans="1:32" x14ac:dyDescent="0.2">
      <c r="A425">
        <v>33</v>
      </c>
      <c r="B425" s="6" t="s">
        <v>1484</v>
      </c>
      <c r="C425" s="6" t="s">
        <v>22</v>
      </c>
      <c r="D425" s="6" t="s">
        <v>23</v>
      </c>
      <c r="E425" s="6" t="s">
        <v>2767</v>
      </c>
      <c r="F425" s="6" t="s">
        <v>2772</v>
      </c>
      <c r="G425" s="6">
        <v>77</v>
      </c>
      <c r="H425" s="6">
        <v>88</v>
      </c>
      <c r="I425" s="7">
        <v>42587</v>
      </c>
      <c r="J425" s="7">
        <v>42598</v>
      </c>
      <c r="K425" s="7" t="s">
        <v>2540</v>
      </c>
      <c r="L425" s="17">
        <f t="shared" si="97"/>
        <v>272.20999999999998</v>
      </c>
      <c r="M425" s="20">
        <f t="shared" si="98"/>
        <v>0.87502296021454029</v>
      </c>
      <c r="N425" s="6" t="s">
        <v>24</v>
      </c>
      <c r="O425" s="6">
        <v>7500000</v>
      </c>
      <c r="P425" s="6">
        <v>7800000</v>
      </c>
      <c r="Q425" s="6">
        <f t="shared" si="84"/>
        <v>300000</v>
      </c>
      <c r="R425" s="8">
        <f t="shared" si="85"/>
        <v>0.04</v>
      </c>
      <c r="S425" s="6"/>
      <c r="T425" s="9">
        <f t="shared" si="91"/>
        <v>97402.597402597399</v>
      </c>
      <c r="U425" s="6">
        <v>101299</v>
      </c>
      <c r="V425" s="9">
        <f t="shared" si="86"/>
        <v>3896.4025974026008</v>
      </c>
      <c r="W425" s="8">
        <f t="shared" si="87"/>
        <v>4.0003066666666705E-2</v>
      </c>
      <c r="X425" s="22">
        <f t="shared" si="89"/>
        <v>85229.509111805863</v>
      </c>
      <c r="Y425" s="22">
        <f t="shared" si="90"/>
        <v>88638.950846772714</v>
      </c>
      <c r="Z425" s="22">
        <f t="shared" si="92"/>
        <v>3409.4417349668511</v>
      </c>
      <c r="AA425" s="8">
        <f t="shared" si="93"/>
        <v>4.0003066666666746E-2</v>
      </c>
      <c r="AB425" s="22">
        <f t="shared" si="94"/>
        <v>6825199.2152014989</v>
      </c>
      <c r="AC425" s="10">
        <v>3475</v>
      </c>
      <c r="AD425" s="6">
        <v>1990</v>
      </c>
      <c r="AE425" s="6">
        <f t="shared" si="88"/>
        <v>26</v>
      </c>
      <c r="AF425" s="6" t="s">
        <v>635</v>
      </c>
    </row>
    <row r="426" spans="1:32" x14ac:dyDescent="0.2">
      <c r="A426">
        <v>33</v>
      </c>
      <c r="B426" s="6" t="s">
        <v>706</v>
      </c>
      <c r="C426" s="6" t="s">
        <v>22</v>
      </c>
      <c r="D426" s="6" t="s">
        <v>23</v>
      </c>
      <c r="E426" s="6" t="s">
        <v>2767</v>
      </c>
      <c r="F426" s="6" t="s">
        <v>2772</v>
      </c>
      <c r="G426" s="6">
        <v>49</v>
      </c>
      <c r="H426" s="6">
        <v>54</v>
      </c>
      <c r="I426" s="7">
        <v>42588</v>
      </c>
      <c r="J426" s="7">
        <v>42598</v>
      </c>
      <c r="K426" s="7" t="s">
        <v>2540</v>
      </c>
      <c r="L426" s="17">
        <f t="shared" si="97"/>
        <v>272.20999999999998</v>
      </c>
      <c r="M426" s="20">
        <f t="shared" si="98"/>
        <v>0.87502296021454029</v>
      </c>
      <c r="N426" s="6" t="s">
        <v>36</v>
      </c>
      <c r="O426" s="6">
        <v>3800000</v>
      </c>
      <c r="P426" s="6">
        <v>4250000</v>
      </c>
      <c r="Q426" s="6">
        <f t="shared" si="84"/>
        <v>450000</v>
      </c>
      <c r="R426" s="8">
        <f t="shared" si="85"/>
        <v>0.11842105263157894</v>
      </c>
      <c r="S426" s="6">
        <v>29000</v>
      </c>
      <c r="T426" s="9">
        <f t="shared" si="91"/>
        <v>78142.857142857145</v>
      </c>
      <c r="U426" s="6">
        <v>87327</v>
      </c>
      <c r="V426" s="9">
        <f t="shared" si="86"/>
        <v>9184.1428571428551</v>
      </c>
      <c r="W426" s="8">
        <f t="shared" si="87"/>
        <v>0.11753016453382081</v>
      </c>
      <c r="X426" s="22">
        <f t="shared" si="89"/>
        <v>68376.794176764786</v>
      </c>
      <c r="Y426" s="22">
        <f t="shared" si="90"/>
        <v>76413.130046655162</v>
      </c>
      <c r="Z426" s="22">
        <f t="shared" si="92"/>
        <v>8036.3358698903758</v>
      </c>
      <c r="AA426" s="8">
        <f t="shared" si="93"/>
        <v>0.11753016453382095</v>
      </c>
      <c r="AB426" s="22">
        <f t="shared" si="94"/>
        <v>3744243.3722861027</v>
      </c>
      <c r="AC426" s="10">
        <v>1003</v>
      </c>
      <c r="AD426" s="6">
        <v>1938</v>
      </c>
      <c r="AE426" s="6">
        <f t="shared" si="88"/>
        <v>78</v>
      </c>
      <c r="AF426" s="6" t="s">
        <v>94</v>
      </c>
    </row>
    <row r="427" spans="1:32" x14ac:dyDescent="0.2">
      <c r="A427">
        <v>33</v>
      </c>
      <c r="B427" s="6" t="s">
        <v>1904</v>
      </c>
      <c r="C427" s="6" t="s">
        <v>22</v>
      </c>
      <c r="D427" s="6" t="s">
        <v>23</v>
      </c>
      <c r="E427" s="6" t="s">
        <v>2767</v>
      </c>
      <c r="F427" s="6" t="s">
        <v>2772</v>
      </c>
      <c r="G427" s="6">
        <v>82</v>
      </c>
      <c r="H427" s="6">
        <v>88</v>
      </c>
      <c r="I427" s="7">
        <v>42587</v>
      </c>
      <c r="J427" s="7">
        <v>42598</v>
      </c>
      <c r="K427" s="7" t="s">
        <v>2540</v>
      </c>
      <c r="L427" s="17">
        <f t="shared" si="97"/>
        <v>272.20999999999998</v>
      </c>
      <c r="M427" s="20">
        <f t="shared" si="98"/>
        <v>0.87502296021454029</v>
      </c>
      <c r="N427" s="6" t="s">
        <v>24</v>
      </c>
      <c r="O427" s="6">
        <v>5350000</v>
      </c>
      <c r="P427" s="6">
        <v>5600000</v>
      </c>
      <c r="Q427" s="6">
        <f t="shared" si="84"/>
        <v>250000</v>
      </c>
      <c r="R427" s="8">
        <f t="shared" si="85"/>
        <v>4.6728971962616821E-2</v>
      </c>
      <c r="S427" s="6">
        <v>149237</v>
      </c>
      <c r="T427" s="9">
        <f t="shared" si="91"/>
        <v>67063.865853658543</v>
      </c>
      <c r="U427" s="6">
        <v>70113</v>
      </c>
      <c r="V427" s="9">
        <f t="shared" si="86"/>
        <v>3049.1341463414574</v>
      </c>
      <c r="W427" s="8">
        <f t="shared" si="87"/>
        <v>4.5466125573420363E-2</v>
      </c>
      <c r="X427" s="22">
        <f t="shared" si="89"/>
        <v>58682.422422699128</v>
      </c>
      <c r="Y427" s="22">
        <f t="shared" si="90"/>
        <v>61350.484809522066</v>
      </c>
      <c r="Z427" s="22">
        <f t="shared" si="92"/>
        <v>2668.0623868229377</v>
      </c>
      <c r="AA427" s="8">
        <f t="shared" si="93"/>
        <v>4.546612557342037E-2</v>
      </c>
      <c r="AB427" s="22">
        <f t="shared" si="94"/>
        <v>5030739.7543808091</v>
      </c>
      <c r="AC427" s="10">
        <v>1058</v>
      </c>
      <c r="AD427" s="6">
        <v>1938</v>
      </c>
      <c r="AE427" s="6">
        <f t="shared" si="88"/>
        <v>78</v>
      </c>
      <c r="AF427" s="6" t="s">
        <v>48</v>
      </c>
    </row>
    <row r="428" spans="1:32" x14ac:dyDescent="0.2">
      <c r="A428">
        <v>33</v>
      </c>
      <c r="B428" s="6" t="s">
        <v>585</v>
      </c>
      <c r="C428" s="6" t="s">
        <v>22</v>
      </c>
      <c r="D428" s="6" t="s">
        <v>23</v>
      </c>
      <c r="E428" s="6" t="s">
        <v>2767</v>
      </c>
      <c r="F428" s="6" t="s">
        <v>2772</v>
      </c>
      <c r="G428" s="6">
        <v>46</v>
      </c>
      <c r="H428" s="6">
        <v>55</v>
      </c>
      <c r="I428" s="7">
        <v>42587</v>
      </c>
      <c r="J428" s="7">
        <v>42598</v>
      </c>
      <c r="K428" s="7" t="s">
        <v>2540</v>
      </c>
      <c r="L428" s="17">
        <f t="shared" si="97"/>
        <v>272.20999999999998</v>
      </c>
      <c r="M428" s="20">
        <f t="shared" si="98"/>
        <v>0.87502296021454029</v>
      </c>
      <c r="N428" s="6" t="s">
        <v>24</v>
      </c>
      <c r="O428" s="6">
        <v>3790000</v>
      </c>
      <c r="P428" s="6">
        <v>3800000</v>
      </c>
      <c r="Q428" s="6">
        <f t="shared" si="84"/>
        <v>10000</v>
      </c>
      <c r="R428" s="8">
        <f t="shared" si="85"/>
        <v>2.6385224274406332E-3</v>
      </c>
      <c r="S428" s="6">
        <v>174775</v>
      </c>
      <c r="T428" s="9">
        <f t="shared" si="91"/>
        <v>86190.760869565216</v>
      </c>
      <c r="U428" s="6">
        <v>86408</v>
      </c>
      <c r="V428" s="9">
        <f t="shared" si="86"/>
        <v>217.23913043478387</v>
      </c>
      <c r="W428" s="8">
        <f t="shared" si="87"/>
        <v>2.5204456747230444E-3</v>
      </c>
      <c r="X428" s="22">
        <f t="shared" si="89"/>
        <v>75418.89471923052</v>
      </c>
      <c r="Y428" s="22">
        <f t="shared" si="90"/>
        <v>75608.983946217995</v>
      </c>
      <c r="Z428" s="22">
        <f t="shared" si="92"/>
        <v>190.08922698747483</v>
      </c>
      <c r="AA428" s="8">
        <f t="shared" si="93"/>
        <v>2.5204456747230128E-3</v>
      </c>
      <c r="AB428" s="22">
        <f t="shared" si="94"/>
        <v>3478013.2615260277</v>
      </c>
      <c r="AC428" s="6">
        <v>825</v>
      </c>
      <c r="AD428" s="6">
        <v>1932</v>
      </c>
      <c r="AE428" s="6">
        <f t="shared" si="88"/>
        <v>84</v>
      </c>
      <c r="AF428" s="6" t="s">
        <v>90</v>
      </c>
    </row>
    <row r="429" spans="1:32" x14ac:dyDescent="0.2">
      <c r="A429">
        <v>33</v>
      </c>
      <c r="B429" s="6" t="s">
        <v>1689</v>
      </c>
      <c r="C429" s="6" t="s">
        <v>22</v>
      </c>
      <c r="D429" s="6" t="s">
        <v>23</v>
      </c>
      <c r="E429" s="6" t="s">
        <v>2767</v>
      </c>
      <c r="F429" s="6" t="s">
        <v>2772</v>
      </c>
      <c r="G429" s="6">
        <v>75</v>
      </c>
      <c r="H429" s="6">
        <v>86</v>
      </c>
      <c r="I429" s="7">
        <v>42588</v>
      </c>
      <c r="J429" s="7">
        <v>42598</v>
      </c>
      <c r="K429" s="7" t="s">
        <v>2540</v>
      </c>
      <c r="L429" s="17">
        <f t="shared" si="97"/>
        <v>272.20999999999998</v>
      </c>
      <c r="M429" s="20">
        <f t="shared" si="98"/>
        <v>0.87502296021454029</v>
      </c>
      <c r="N429" s="6" t="s">
        <v>36</v>
      </c>
      <c r="O429" s="6">
        <v>5000000</v>
      </c>
      <c r="P429" s="6">
        <v>6010000</v>
      </c>
      <c r="Q429" s="6">
        <f t="shared" si="84"/>
        <v>1010000</v>
      </c>
      <c r="R429" s="8">
        <f t="shared" si="85"/>
        <v>0.20200000000000001</v>
      </c>
      <c r="S429" s="6">
        <v>180385</v>
      </c>
      <c r="T429" s="9">
        <f t="shared" si="91"/>
        <v>69071.8</v>
      </c>
      <c r="U429" s="6">
        <v>82538</v>
      </c>
      <c r="V429" s="9">
        <f t="shared" si="86"/>
        <v>13466.199999999997</v>
      </c>
      <c r="W429" s="8">
        <f t="shared" si="87"/>
        <v>0.19495944799469533</v>
      </c>
      <c r="X429" s="22">
        <f t="shared" si="89"/>
        <v>60439.410903346688</v>
      </c>
      <c r="Y429" s="22">
        <f t="shared" si="90"/>
        <v>72222.645090187725</v>
      </c>
      <c r="Z429" s="22">
        <f t="shared" si="92"/>
        <v>11783.234186841037</v>
      </c>
      <c r="AA429" s="8">
        <f t="shared" si="93"/>
        <v>0.19495944799469528</v>
      </c>
      <c r="AB429" s="22">
        <f t="shared" si="94"/>
        <v>5416698.3817640794</v>
      </c>
      <c r="AC429" s="10">
        <v>1242</v>
      </c>
      <c r="AD429" s="6">
        <v>1930</v>
      </c>
      <c r="AE429" s="6">
        <f t="shared" si="88"/>
        <v>86</v>
      </c>
      <c r="AF429" s="6" t="s">
        <v>108</v>
      </c>
    </row>
    <row r="430" spans="1:32" x14ac:dyDescent="0.2">
      <c r="A430">
        <v>33</v>
      </c>
      <c r="B430" s="6" t="s">
        <v>2001</v>
      </c>
      <c r="C430" s="6" t="s">
        <v>22</v>
      </c>
      <c r="D430" s="6" t="s">
        <v>23</v>
      </c>
      <c r="E430" s="6" t="s">
        <v>2767</v>
      </c>
      <c r="F430" s="6" t="s">
        <v>2772</v>
      </c>
      <c r="G430" s="6">
        <v>88</v>
      </c>
      <c r="H430" s="6">
        <v>97</v>
      </c>
      <c r="I430" s="7">
        <v>42588</v>
      </c>
      <c r="J430" s="7">
        <v>42598</v>
      </c>
      <c r="K430" s="7" t="s">
        <v>2540</v>
      </c>
      <c r="L430" s="17">
        <f t="shared" si="97"/>
        <v>272.20999999999998</v>
      </c>
      <c r="M430" s="20">
        <f t="shared" si="98"/>
        <v>0.87502296021454029</v>
      </c>
      <c r="N430" s="6" t="s">
        <v>36</v>
      </c>
      <c r="O430" s="6">
        <v>6000000</v>
      </c>
      <c r="P430" s="6">
        <v>7200000</v>
      </c>
      <c r="Q430" s="6">
        <f t="shared" si="84"/>
        <v>1200000</v>
      </c>
      <c r="R430" s="8">
        <f t="shared" si="85"/>
        <v>0.2</v>
      </c>
      <c r="S430" s="6"/>
      <c r="T430" s="9">
        <f t="shared" si="91"/>
        <v>68181.818181818177</v>
      </c>
      <c r="U430" s="6">
        <v>81818</v>
      </c>
      <c r="V430" s="9">
        <f t="shared" si="86"/>
        <v>13636.181818181823</v>
      </c>
      <c r="W430" s="8">
        <f t="shared" si="87"/>
        <v>0.19999733333333342</v>
      </c>
      <c r="X430" s="22">
        <f t="shared" si="89"/>
        <v>59660.65637826411</v>
      </c>
      <c r="Y430" s="22">
        <f t="shared" si="90"/>
        <v>71592.628558833254</v>
      </c>
      <c r="Z430" s="22">
        <f t="shared" si="92"/>
        <v>11931.972180569144</v>
      </c>
      <c r="AA430" s="8">
        <f t="shared" si="93"/>
        <v>0.1999973333333333</v>
      </c>
      <c r="AB430" s="22">
        <f t="shared" si="94"/>
        <v>6300151.3131773267</v>
      </c>
      <c r="AC430" s="6">
        <v>525</v>
      </c>
      <c r="AD430" s="6">
        <v>1914</v>
      </c>
      <c r="AE430" s="6">
        <f t="shared" si="88"/>
        <v>102</v>
      </c>
      <c r="AF430" s="6" t="s">
        <v>37</v>
      </c>
    </row>
    <row r="431" spans="1:32" x14ac:dyDescent="0.2">
      <c r="A431">
        <v>33</v>
      </c>
      <c r="B431" s="6" t="s">
        <v>2511</v>
      </c>
      <c r="C431" s="6" t="s">
        <v>22</v>
      </c>
      <c r="D431" s="6" t="s">
        <v>23</v>
      </c>
      <c r="E431" s="6" t="s">
        <v>2767</v>
      </c>
      <c r="F431" s="6" t="s">
        <v>2772</v>
      </c>
      <c r="G431" s="6">
        <v>178</v>
      </c>
      <c r="H431" s="6">
        <v>200</v>
      </c>
      <c r="I431" s="7">
        <v>42587</v>
      </c>
      <c r="J431" s="7">
        <v>42598</v>
      </c>
      <c r="K431" s="7" t="s">
        <v>2540</v>
      </c>
      <c r="L431" s="17">
        <f t="shared" si="97"/>
        <v>272.20999999999998</v>
      </c>
      <c r="M431" s="20">
        <f t="shared" si="98"/>
        <v>0.87502296021454029</v>
      </c>
      <c r="N431" s="6" t="s">
        <v>24</v>
      </c>
      <c r="O431" s="6">
        <v>11000000</v>
      </c>
      <c r="P431" s="6">
        <v>15000000</v>
      </c>
      <c r="Q431" s="6">
        <f t="shared" si="84"/>
        <v>4000000</v>
      </c>
      <c r="R431" s="8">
        <f t="shared" si="85"/>
        <v>0.36363636363636365</v>
      </c>
      <c r="S431" s="6"/>
      <c r="T431" s="9">
        <f t="shared" si="91"/>
        <v>61797.752808988764</v>
      </c>
      <c r="U431" s="6">
        <v>84270</v>
      </c>
      <c r="V431" s="9">
        <f t="shared" si="86"/>
        <v>22472.247191011236</v>
      </c>
      <c r="W431" s="8">
        <f t="shared" si="87"/>
        <v>0.36364181818181818</v>
      </c>
      <c r="X431" s="22">
        <f t="shared" si="89"/>
        <v>54074.452597527772</v>
      </c>
      <c r="Y431" s="22">
        <f t="shared" si="90"/>
        <v>73738.18485727931</v>
      </c>
      <c r="Z431" s="22">
        <f t="shared" si="92"/>
        <v>19663.732259751538</v>
      </c>
      <c r="AA431" s="8">
        <f t="shared" si="93"/>
        <v>0.36364181818181812</v>
      </c>
      <c r="AB431" s="22">
        <f t="shared" si="94"/>
        <v>13125396.904595718</v>
      </c>
      <c r="AC431" s="6">
        <v>778</v>
      </c>
      <c r="AD431" s="6">
        <v>1901</v>
      </c>
      <c r="AE431" s="6">
        <f t="shared" si="88"/>
        <v>115</v>
      </c>
      <c r="AF431" s="6" t="s">
        <v>213</v>
      </c>
    </row>
    <row r="432" spans="1:32" x14ac:dyDescent="0.2">
      <c r="A432">
        <v>33</v>
      </c>
      <c r="B432" s="6" t="s">
        <v>2050</v>
      </c>
      <c r="C432" s="6" t="s">
        <v>22</v>
      </c>
      <c r="D432" s="6" t="s">
        <v>23</v>
      </c>
      <c r="E432" s="6" t="s">
        <v>2767</v>
      </c>
      <c r="F432" s="6" t="s">
        <v>2772</v>
      </c>
      <c r="G432" s="6">
        <v>90</v>
      </c>
      <c r="H432" s="6">
        <v>100</v>
      </c>
      <c r="I432" s="7">
        <v>42587</v>
      </c>
      <c r="J432" s="7">
        <v>42598</v>
      </c>
      <c r="K432" s="7" t="s">
        <v>2540</v>
      </c>
      <c r="L432" s="17">
        <f t="shared" si="97"/>
        <v>272.20999999999998</v>
      </c>
      <c r="M432" s="20">
        <f t="shared" si="98"/>
        <v>0.87502296021454029</v>
      </c>
      <c r="N432" s="6" t="s">
        <v>24</v>
      </c>
      <c r="O432" s="6">
        <v>5600000</v>
      </c>
      <c r="P432" s="6">
        <v>6300000</v>
      </c>
      <c r="Q432" s="6">
        <f t="shared" si="84"/>
        <v>700000</v>
      </c>
      <c r="R432" s="8">
        <f t="shared" si="85"/>
        <v>0.125</v>
      </c>
      <c r="S432" s="6">
        <v>35866</v>
      </c>
      <c r="T432" s="9">
        <f t="shared" si="91"/>
        <v>62620.73333333333</v>
      </c>
      <c r="U432" s="6">
        <v>70399</v>
      </c>
      <c r="V432" s="9">
        <f t="shared" si="86"/>
        <v>7778.2666666666701</v>
      </c>
      <c r="W432" s="8">
        <f t="shared" si="87"/>
        <v>0.12421232158465094</v>
      </c>
      <c r="X432" s="22">
        <f t="shared" si="89"/>
        <v>54794.579452138671</v>
      </c>
      <c r="Y432" s="22">
        <f t="shared" si="90"/>
        <v>61600.741376143422</v>
      </c>
      <c r="Z432" s="22">
        <f t="shared" si="92"/>
        <v>6806.1619240047512</v>
      </c>
      <c r="AA432" s="8">
        <f t="shared" si="93"/>
        <v>0.12421232158465087</v>
      </c>
      <c r="AB432" s="22">
        <f t="shared" si="94"/>
        <v>5544066.7238529082</v>
      </c>
      <c r="AC432" s="6">
        <v>368</v>
      </c>
      <c r="AD432" s="6">
        <v>1895</v>
      </c>
      <c r="AE432" s="6">
        <f t="shared" si="88"/>
        <v>121</v>
      </c>
      <c r="AF432" s="6" t="s">
        <v>67</v>
      </c>
    </row>
    <row r="433" spans="1:32" x14ac:dyDescent="0.2">
      <c r="A433">
        <v>33</v>
      </c>
      <c r="B433" s="6" t="s">
        <v>1905</v>
      </c>
      <c r="C433" s="6" t="s">
        <v>22</v>
      </c>
      <c r="D433" s="6" t="s">
        <v>23</v>
      </c>
      <c r="E433" s="6" t="s">
        <v>2767</v>
      </c>
      <c r="F433" s="6" t="s">
        <v>2772</v>
      </c>
      <c r="G433" s="6">
        <v>82</v>
      </c>
      <c r="H433" s="6">
        <v>87</v>
      </c>
      <c r="I433" s="7">
        <v>42586</v>
      </c>
      <c r="J433" s="7">
        <v>42598</v>
      </c>
      <c r="K433" s="7" t="s">
        <v>2540</v>
      </c>
      <c r="L433" s="17">
        <f t="shared" si="97"/>
        <v>272.20999999999998</v>
      </c>
      <c r="M433" s="20">
        <f t="shared" si="98"/>
        <v>0.87502296021454029</v>
      </c>
      <c r="N433" s="6" t="s">
        <v>32</v>
      </c>
      <c r="O433" s="6">
        <v>4700000</v>
      </c>
      <c r="P433" s="6">
        <v>5020000</v>
      </c>
      <c r="Q433" s="6">
        <f t="shared" si="84"/>
        <v>320000</v>
      </c>
      <c r="R433" s="8">
        <f t="shared" si="85"/>
        <v>6.8085106382978725E-2</v>
      </c>
      <c r="S433" s="6">
        <v>38116</v>
      </c>
      <c r="T433" s="9">
        <f t="shared" si="91"/>
        <v>57781.902439024387</v>
      </c>
      <c r="U433" s="6">
        <v>61684</v>
      </c>
      <c r="V433" s="9">
        <f t="shared" si="86"/>
        <v>3902.0975609756133</v>
      </c>
      <c r="W433" s="8">
        <f t="shared" si="87"/>
        <v>6.753148297762239E-2</v>
      </c>
      <c r="X433" s="22">
        <f t="shared" si="89"/>
        <v>50560.491319022884</v>
      </c>
      <c r="Y433" s="22">
        <f t="shared" si="90"/>
        <v>53974.916277873701</v>
      </c>
      <c r="Z433" s="22">
        <f t="shared" si="92"/>
        <v>3414.4249588508173</v>
      </c>
      <c r="AA433" s="8">
        <f t="shared" si="93"/>
        <v>6.7531482977622362E-2</v>
      </c>
      <c r="AB433" s="22">
        <f t="shared" si="94"/>
        <v>4425943.1347856438</v>
      </c>
      <c r="AC433" s="6">
        <v>504</v>
      </c>
      <c r="AD433" s="6">
        <v>1887</v>
      </c>
      <c r="AE433" s="6">
        <f t="shared" si="88"/>
        <v>129</v>
      </c>
      <c r="AF433" s="6" t="s">
        <v>27</v>
      </c>
    </row>
    <row r="434" spans="1:32" x14ac:dyDescent="0.2">
      <c r="A434">
        <v>33</v>
      </c>
      <c r="B434" s="6" t="s">
        <v>2068</v>
      </c>
      <c r="C434" s="6" t="s">
        <v>22</v>
      </c>
      <c r="D434" s="6" t="s">
        <v>23</v>
      </c>
      <c r="E434" s="6" t="s">
        <v>2767</v>
      </c>
      <c r="F434" s="6" t="s">
        <v>2772</v>
      </c>
      <c r="G434" s="6">
        <v>91</v>
      </c>
      <c r="H434" s="6">
        <v>96</v>
      </c>
      <c r="I434" s="7">
        <v>42587</v>
      </c>
      <c r="J434" s="7">
        <v>42598</v>
      </c>
      <c r="K434" s="7" t="s">
        <v>2540</v>
      </c>
      <c r="L434" s="17">
        <f t="shared" si="97"/>
        <v>272.20999999999998</v>
      </c>
      <c r="M434" s="20">
        <f t="shared" si="98"/>
        <v>0.87502296021454029</v>
      </c>
      <c r="N434" s="6" t="s">
        <v>24</v>
      </c>
      <c r="O434" s="6">
        <v>5300000</v>
      </c>
      <c r="P434" s="6">
        <v>5560000</v>
      </c>
      <c r="Q434" s="6">
        <f t="shared" si="84"/>
        <v>260000</v>
      </c>
      <c r="R434" s="8">
        <f t="shared" si="85"/>
        <v>4.9056603773584909E-2</v>
      </c>
      <c r="S434" s="6">
        <v>109001</v>
      </c>
      <c r="T434" s="9">
        <f t="shared" si="91"/>
        <v>59439.571428571428</v>
      </c>
      <c r="U434" s="6">
        <v>62297</v>
      </c>
      <c r="V434" s="9">
        <f t="shared" si="86"/>
        <v>2857.4285714285725</v>
      </c>
      <c r="W434" s="8">
        <f t="shared" si="87"/>
        <v>4.8072832672798563E-2</v>
      </c>
      <c r="X434" s="22">
        <f t="shared" si="89"/>
        <v>52010.989745312181</v>
      </c>
      <c r="Y434" s="22">
        <f t="shared" si="90"/>
        <v>54511.305352485215</v>
      </c>
      <c r="Z434" s="22">
        <f t="shared" si="92"/>
        <v>2500.3156071730336</v>
      </c>
      <c r="AA434" s="8">
        <f t="shared" si="93"/>
        <v>4.8072832672798549E-2</v>
      </c>
      <c r="AB434" s="22">
        <f t="shared" si="94"/>
        <v>4960528.7870761547</v>
      </c>
      <c r="AC434" s="6">
        <v>865</v>
      </c>
      <c r="AD434" s="6">
        <v>1880</v>
      </c>
      <c r="AE434" s="6">
        <f t="shared" si="88"/>
        <v>136</v>
      </c>
      <c r="AF434" s="6" t="s">
        <v>108</v>
      </c>
    </row>
    <row r="435" spans="1:32" x14ac:dyDescent="0.2">
      <c r="A435">
        <v>33</v>
      </c>
      <c r="B435" s="6" t="s">
        <v>1601</v>
      </c>
      <c r="C435" s="6" t="s">
        <v>22</v>
      </c>
      <c r="D435" s="6" t="s">
        <v>23</v>
      </c>
      <c r="E435" s="6" t="s">
        <v>2767</v>
      </c>
      <c r="F435" s="6" t="s">
        <v>2772</v>
      </c>
      <c r="G435" s="6">
        <v>72</v>
      </c>
      <c r="H435" s="6">
        <v>80</v>
      </c>
      <c r="I435" s="7">
        <v>42589</v>
      </c>
      <c r="J435" s="7">
        <v>42599</v>
      </c>
      <c r="K435" s="7" t="s">
        <v>2540</v>
      </c>
      <c r="L435" s="17">
        <f t="shared" si="97"/>
        <v>272.20999999999998</v>
      </c>
      <c r="M435" s="20">
        <f t="shared" si="98"/>
        <v>0.87502296021454029</v>
      </c>
      <c r="N435" s="6" t="s">
        <v>36</v>
      </c>
      <c r="O435" s="6">
        <v>5250000</v>
      </c>
      <c r="P435" s="6">
        <v>5175000</v>
      </c>
      <c r="Q435" s="6">
        <f t="shared" si="84"/>
        <v>-75000</v>
      </c>
      <c r="R435" s="8">
        <f t="shared" si="85"/>
        <v>-1.4285714285714285E-2</v>
      </c>
      <c r="S435" s="6">
        <v>74977</v>
      </c>
      <c r="T435" s="9">
        <f t="shared" si="91"/>
        <v>73958.013888888891</v>
      </c>
      <c r="U435" s="6">
        <v>72916</v>
      </c>
      <c r="V435" s="9">
        <f t="shared" si="86"/>
        <v>-1042.0138888888905</v>
      </c>
      <c r="W435" s="8">
        <f t="shared" si="87"/>
        <v>-1.4089262732965816E-2</v>
      </c>
      <c r="X435" s="22">
        <f t="shared" si="89"/>
        <v>64714.96024464364</v>
      </c>
      <c r="Y435" s="22">
        <f t="shared" si="90"/>
        <v>63803.174167003417</v>
      </c>
      <c r="Z435" s="22">
        <f t="shared" si="92"/>
        <v>-911.78607764022308</v>
      </c>
      <c r="AA435" s="8">
        <f t="shared" si="93"/>
        <v>-1.4089262732965834E-2</v>
      </c>
      <c r="AB435" s="22">
        <f t="shared" si="94"/>
        <v>4593828.5400242461</v>
      </c>
      <c r="AC435" s="6">
        <v>439</v>
      </c>
      <c r="AD435" s="6">
        <v>1898</v>
      </c>
      <c r="AE435" s="6">
        <f t="shared" si="88"/>
        <v>118</v>
      </c>
      <c r="AF435" s="6" t="s">
        <v>34</v>
      </c>
    </row>
    <row r="436" spans="1:32" x14ac:dyDescent="0.2">
      <c r="A436">
        <v>33</v>
      </c>
      <c r="B436" s="6" t="s">
        <v>792</v>
      </c>
      <c r="C436" s="6" t="s">
        <v>22</v>
      </c>
      <c r="D436" s="6" t="s">
        <v>23</v>
      </c>
      <c r="E436" s="6" t="s">
        <v>2767</v>
      </c>
      <c r="F436" s="6" t="s">
        <v>2772</v>
      </c>
      <c r="G436" s="6">
        <v>53</v>
      </c>
      <c r="H436" s="6">
        <v>59</v>
      </c>
      <c r="I436" s="7">
        <v>42589</v>
      </c>
      <c r="J436" s="7">
        <v>42600</v>
      </c>
      <c r="K436" s="7" t="s">
        <v>2540</v>
      </c>
      <c r="L436" s="17">
        <f t="shared" si="97"/>
        <v>272.20999999999998</v>
      </c>
      <c r="M436" s="20">
        <f t="shared" si="98"/>
        <v>0.87502296021454029</v>
      </c>
      <c r="N436" s="6" t="s">
        <v>24</v>
      </c>
      <c r="O436" s="6">
        <v>4200000</v>
      </c>
      <c r="P436" s="6">
        <v>4400000</v>
      </c>
      <c r="Q436" s="6">
        <f t="shared" si="84"/>
        <v>200000</v>
      </c>
      <c r="R436" s="8">
        <f t="shared" si="85"/>
        <v>4.7619047619047616E-2</v>
      </c>
      <c r="S436" s="6">
        <v>56411</v>
      </c>
      <c r="T436" s="9">
        <f t="shared" si="91"/>
        <v>80309.641509433961</v>
      </c>
      <c r="U436" s="6">
        <v>84083</v>
      </c>
      <c r="V436" s="9">
        <f t="shared" si="86"/>
        <v>3773.3584905660391</v>
      </c>
      <c r="W436" s="8">
        <f t="shared" si="87"/>
        <v>4.698512432187589E-2</v>
      </c>
      <c r="X436" s="22">
        <f t="shared" si="89"/>
        <v>70272.780247353425</v>
      </c>
      <c r="Y436" s="22">
        <f t="shared" si="90"/>
        <v>73574.555563719186</v>
      </c>
      <c r="Z436" s="22">
        <f t="shared" si="92"/>
        <v>3301.7753163657617</v>
      </c>
      <c r="AA436" s="8">
        <f t="shared" si="93"/>
        <v>4.6985124321875842E-2</v>
      </c>
      <c r="AB436" s="22">
        <f t="shared" si="94"/>
        <v>3899451.4448771169</v>
      </c>
      <c r="AC436" s="10">
        <v>1511</v>
      </c>
      <c r="AD436" s="6">
        <v>1941</v>
      </c>
      <c r="AE436" s="6">
        <f t="shared" si="88"/>
        <v>75</v>
      </c>
      <c r="AF436" s="6" t="s">
        <v>102</v>
      </c>
    </row>
    <row r="437" spans="1:32" x14ac:dyDescent="0.2">
      <c r="A437">
        <v>33</v>
      </c>
      <c r="B437" s="6" t="s">
        <v>2388</v>
      </c>
      <c r="C437" s="6" t="s">
        <v>22</v>
      </c>
      <c r="D437" s="6" t="s">
        <v>23</v>
      </c>
      <c r="E437" s="6" t="s">
        <v>2767</v>
      </c>
      <c r="F437" s="6" t="s">
        <v>2772</v>
      </c>
      <c r="G437" s="6">
        <v>124</v>
      </c>
      <c r="H437" s="6">
        <v>158</v>
      </c>
      <c r="I437" s="7">
        <v>42590</v>
      </c>
      <c r="J437" s="7">
        <v>42602</v>
      </c>
      <c r="K437" s="7" t="s">
        <v>2540</v>
      </c>
      <c r="L437" s="17">
        <f t="shared" si="97"/>
        <v>272.20999999999998</v>
      </c>
      <c r="M437" s="20">
        <f t="shared" si="98"/>
        <v>0.87502296021454029</v>
      </c>
      <c r="N437" s="6" t="s">
        <v>32</v>
      </c>
      <c r="O437" s="6">
        <v>7500000</v>
      </c>
      <c r="P437" s="6">
        <v>7780000</v>
      </c>
      <c r="Q437" s="6">
        <f t="shared" si="84"/>
        <v>280000</v>
      </c>
      <c r="R437" s="8">
        <f t="shared" si="85"/>
        <v>3.7333333333333336E-2</v>
      </c>
      <c r="S437" s="6">
        <v>56971</v>
      </c>
      <c r="T437" s="9">
        <f t="shared" si="91"/>
        <v>60943.31451612903</v>
      </c>
      <c r="U437" s="6">
        <v>63201</v>
      </c>
      <c r="V437" s="9">
        <f t="shared" si="86"/>
        <v>2257.6854838709696</v>
      </c>
      <c r="W437" s="8">
        <f t="shared" si="87"/>
        <v>3.7045662872068751E-2</v>
      </c>
      <c r="X437" s="22">
        <f t="shared" si="89"/>
        <v>53326.799473188985</v>
      </c>
      <c r="Y437" s="22">
        <f t="shared" si="90"/>
        <v>55302.326108519163</v>
      </c>
      <c r="Z437" s="22">
        <f t="shared" si="92"/>
        <v>1975.5266353301777</v>
      </c>
      <c r="AA437" s="8">
        <f t="shared" si="93"/>
        <v>3.7045662872068848E-2</v>
      </c>
      <c r="AB437" s="22">
        <f t="shared" si="94"/>
        <v>6857488.4374563759</v>
      </c>
      <c r="AC437" s="6">
        <v>919</v>
      </c>
      <c r="AD437" s="6">
        <v>1938</v>
      </c>
      <c r="AE437" s="6">
        <f t="shared" si="88"/>
        <v>78</v>
      </c>
      <c r="AF437" s="6" t="s">
        <v>81</v>
      </c>
    </row>
    <row r="438" spans="1:32" x14ac:dyDescent="0.2">
      <c r="A438">
        <v>34</v>
      </c>
      <c r="B438" s="6" t="s">
        <v>2033</v>
      </c>
      <c r="C438" s="6" t="s">
        <v>22</v>
      </c>
      <c r="D438" s="6" t="s">
        <v>23</v>
      </c>
      <c r="E438" s="6" t="s">
        <v>2767</v>
      </c>
      <c r="F438" s="6" t="s">
        <v>2772</v>
      </c>
      <c r="G438" s="6">
        <v>89</v>
      </c>
      <c r="H438" s="6">
        <v>97</v>
      </c>
      <c r="I438" s="7">
        <v>42594</v>
      </c>
      <c r="J438" s="7">
        <v>42604</v>
      </c>
      <c r="K438" s="7" t="s">
        <v>2540</v>
      </c>
      <c r="L438" s="17">
        <f t="shared" si="97"/>
        <v>272.20999999999998</v>
      </c>
      <c r="M438" s="20">
        <f t="shared" si="98"/>
        <v>0.87502296021454029</v>
      </c>
      <c r="N438" s="6" t="s">
        <v>36</v>
      </c>
      <c r="O438" s="6">
        <v>5000000</v>
      </c>
      <c r="P438" s="6">
        <v>7150000</v>
      </c>
      <c r="Q438" s="6">
        <f t="shared" si="84"/>
        <v>2150000</v>
      </c>
      <c r="R438" s="8">
        <f t="shared" si="85"/>
        <v>0.43</v>
      </c>
      <c r="S438" s="6">
        <v>1000</v>
      </c>
      <c r="T438" s="9">
        <f t="shared" si="91"/>
        <v>56191.011235955055</v>
      </c>
      <c r="U438" s="6">
        <v>80348</v>
      </c>
      <c r="V438" s="9">
        <f t="shared" si="86"/>
        <v>24156.988764044945</v>
      </c>
      <c r="W438" s="8">
        <f t="shared" si="87"/>
        <v>0.42990841831633675</v>
      </c>
      <c r="X438" s="22">
        <f t="shared" si="89"/>
        <v>49168.424989133884</v>
      </c>
      <c r="Y438" s="22">
        <f t="shared" si="90"/>
        <v>70306.344807317888</v>
      </c>
      <c r="Z438" s="22">
        <f t="shared" si="92"/>
        <v>21137.919818184004</v>
      </c>
      <c r="AA438" s="8">
        <f t="shared" si="93"/>
        <v>0.42990841831633692</v>
      </c>
      <c r="AB438" s="22">
        <f t="shared" si="94"/>
        <v>6257264.6878512921</v>
      </c>
      <c r="AC438" s="10">
        <v>2337</v>
      </c>
      <c r="AD438" s="6">
        <v>1987</v>
      </c>
      <c r="AE438" s="6">
        <f t="shared" si="88"/>
        <v>29</v>
      </c>
      <c r="AF438" s="6" t="s">
        <v>90</v>
      </c>
    </row>
    <row r="439" spans="1:32" x14ac:dyDescent="0.2">
      <c r="A439">
        <v>34</v>
      </c>
      <c r="B439" s="6" t="s">
        <v>1363</v>
      </c>
      <c r="C439" s="6" t="s">
        <v>22</v>
      </c>
      <c r="D439" s="6" t="s">
        <v>23</v>
      </c>
      <c r="E439" s="6" t="s">
        <v>2767</v>
      </c>
      <c r="F439" s="6" t="s">
        <v>2772</v>
      </c>
      <c r="G439" s="6">
        <v>66</v>
      </c>
      <c r="H439" s="6">
        <v>74</v>
      </c>
      <c r="I439" s="7">
        <v>42594</v>
      </c>
      <c r="J439" s="7">
        <v>42604</v>
      </c>
      <c r="K439" s="7" t="s">
        <v>2540</v>
      </c>
      <c r="L439" s="17">
        <f t="shared" si="97"/>
        <v>272.20999999999998</v>
      </c>
      <c r="M439" s="20">
        <f t="shared" si="98"/>
        <v>0.87502296021454029</v>
      </c>
      <c r="N439" s="6" t="s">
        <v>36</v>
      </c>
      <c r="O439" s="6">
        <v>4850000</v>
      </c>
      <c r="P439" s="6">
        <v>5100000</v>
      </c>
      <c r="Q439" s="6">
        <f t="shared" si="84"/>
        <v>250000</v>
      </c>
      <c r="R439" s="8">
        <f t="shared" si="85"/>
        <v>5.1546391752577317E-2</v>
      </c>
      <c r="S439" s="6">
        <v>110391</v>
      </c>
      <c r="T439" s="9">
        <f t="shared" si="91"/>
        <v>75157.439393939392</v>
      </c>
      <c r="U439" s="6">
        <v>78945</v>
      </c>
      <c r="V439" s="9">
        <f t="shared" si="86"/>
        <v>3787.5606060606078</v>
      </c>
      <c r="W439" s="8">
        <f t="shared" si="87"/>
        <v>5.0395019263602431E-2</v>
      </c>
      <c r="X439" s="22">
        <f t="shared" si="89"/>
        <v>65764.485100629754</v>
      </c>
      <c r="Y439" s="22">
        <f t="shared" si="90"/>
        <v>69078.687594136878</v>
      </c>
      <c r="Z439" s="22">
        <f t="shared" si="92"/>
        <v>3314.202493507124</v>
      </c>
      <c r="AA439" s="8">
        <f t="shared" si="93"/>
        <v>5.039501926360232E-2</v>
      </c>
      <c r="AB439" s="22">
        <f t="shared" si="94"/>
        <v>4559193.3812130336</v>
      </c>
      <c r="AC439" s="10">
        <v>4834</v>
      </c>
      <c r="AD439" s="6">
        <v>1938</v>
      </c>
      <c r="AE439" s="6">
        <f t="shared" si="88"/>
        <v>78</v>
      </c>
      <c r="AF439" s="6" t="s">
        <v>103</v>
      </c>
    </row>
    <row r="440" spans="1:32" x14ac:dyDescent="0.2">
      <c r="A440">
        <v>34</v>
      </c>
      <c r="B440" s="6" t="s">
        <v>2106</v>
      </c>
      <c r="C440" s="6" t="s">
        <v>22</v>
      </c>
      <c r="D440" s="6" t="s">
        <v>23</v>
      </c>
      <c r="E440" s="6" t="s">
        <v>2767</v>
      </c>
      <c r="F440" s="6" t="s">
        <v>2772</v>
      </c>
      <c r="G440" s="6">
        <v>94</v>
      </c>
      <c r="H440" s="6">
        <v>108</v>
      </c>
      <c r="I440" s="7">
        <v>42594</v>
      </c>
      <c r="J440" s="7">
        <v>42604</v>
      </c>
      <c r="K440" s="7" t="s">
        <v>2540</v>
      </c>
      <c r="L440" s="17">
        <f t="shared" si="97"/>
        <v>272.20999999999998</v>
      </c>
      <c r="M440" s="20">
        <f t="shared" si="98"/>
        <v>0.87502296021454029</v>
      </c>
      <c r="N440" s="6" t="s">
        <v>36</v>
      </c>
      <c r="O440" s="6">
        <v>6250000</v>
      </c>
      <c r="P440" s="6">
        <v>6900000</v>
      </c>
      <c r="Q440" s="6">
        <f t="shared" si="84"/>
        <v>650000</v>
      </c>
      <c r="R440" s="8">
        <f t="shared" si="85"/>
        <v>0.104</v>
      </c>
      <c r="S440" s="6"/>
      <c r="T440" s="9">
        <f t="shared" si="91"/>
        <v>66489.361702127659</v>
      </c>
      <c r="U440" s="6">
        <v>73404</v>
      </c>
      <c r="V440" s="9">
        <f t="shared" si="86"/>
        <v>6914.6382978723414</v>
      </c>
      <c r="W440" s="8">
        <f t="shared" si="87"/>
        <v>0.10399616000000002</v>
      </c>
      <c r="X440" s="22">
        <f t="shared" si="89"/>
        <v>58179.718099371028</v>
      </c>
      <c r="Y440" s="22">
        <f t="shared" si="90"/>
        <v>64230.185371588115</v>
      </c>
      <c r="Z440" s="22">
        <f t="shared" si="92"/>
        <v>6050.4672722170872</v>
      </c>
      <c r="AA440" s="8">
        <f t="shared" si="93"/>
        <v>0.10399616000000003</v>
      </c>
      <c r="AB440" s="22">
        <f t="shared" si="94"/>
        <v>6037637.4249292826</v>
      </c>
      <c r="AC440" s="10">
        <v>1131</v>
      </c>
      <c r="AD440" s="6">
        <v>1936</v>
      </c>
      <c r="AE440" s="6">
        <f t="shared" si="88"/>
        <v>80</v>
      </c>
      <c r="AF440" s="6" t="s">
        <v>61</v>
      </c>
    </row>
    <row r="441" spans="1:32" x14ac:dyDescent="0.2">
      <c r="A441">
        <v>34</v>
      </c>
      <c r="B441" s="6" t="s">
        <v>1555</v>
      </c>
      <c r="C441" s="6" t="s">
        <v>22</v>
      </c>
      <c r="D441" s="6" t="s">
        <v>23</v>
      </c>
      <c r="E441" s="6" t="s">
        <v>2767</v>
      </c>
      <c r="F441" s="6" t="s">
        <v>2772</v>
      </c>
      <c r="G441" s="6">
        <v>71</v>
      </c>
      <c r="H441" s="6">
        <v>79</v>
      </c>
      <c r="I441" s="7">
        <v>42592</v>
      </c>
      <c r="J441" s="7">
        <v>42604</v>
      </c>
      <c r="K441" s="7" t="s">
        <v>2540</v>
      </c>
      <c r="L441" s="17">
        <f t="shared" si="97"/>
        <v>272.20999999999998</v>
      </c>
      <c r="M441" s="20">
        <f t="shared" si="98"/>
        <v>0.87502296021454029</v>
      </c>
      <c r="N441" s="6" t="s">
        <v>32</v>
      </c>
      <c r="O441" s="6">
        <v>5290000</v>
      </c>
      <c r="P441" s="6">
        <v>5300000</v>
      </c>
      <c r="Q441" s="6">
        <f t="shared" si="84"/>
        <v>10000</v>
      </c>
      <c r="R441" s="8">
        <f t="shared" si="85"/>
        <v>1.890359168241966E-3</v>
      </c>
      <c r="S441" s="6">
        <v>76702</v>
      </c>
      <c r="T441" s="9">
        <f t="shared" si="91"/>
        <v>75587.352112676061</v>
      </c>
      <c r="U441" s="6">
        <v>75728</v>
      </c>
      <c r="V441" s="9">
        <f t="shared" si="86"/>
        <v>140.64788732393936</v>
      </c>
      <c r="W441" s="8">
        <f t="shared" si="87"/>
        <v>1.8607330908255561E-3</v>
      </c>
      <c r="X441" s="22">
        <f t="shared" si="89"/>
        <v>66140.668600412595</v>
      </c>
      <c r="Y441" s="22">
        <f t="shared" si="90"/>
        <v>66263.738731126708</v>
      </c>
      <c r="Z441" s="22">
        <f t="shared" si="92"/>
        <v>123.07013071411347</v>
      </c>
      <c r="AA441" s="8">
        <f t="shared" si="93"/>
        <v>1.8607330908255401E-3</v>
      </c>
      <c r="AB441" s="22">
        <f t="shared" si="94"/>
        <v>4704725.4499099962</v>
      </c>
      <c r="AC441" s="10">
        <v>1912</v>
      </c>
      <c r="AD441" s="6">
        <v>1935</v>
      </c>
      <c r="AE441" s="6">
        <f t="shared" si="88"/>
        <v>81</v>
      </c>
      <c r="AF441" s="6" t="s">
        <v>75</v>
      </c>
    </row>
    <row r="442" spans="1:32" x14ac:dyDescent="0.2">
      <c r="A442">
        <v>34</v>
      </c>
      <c r="B442" s="6" t="s">
        <v>586</v>
      </c>
      <c r="C442" s="6" t="s">
        <v>22</v>
      </c>
      <c r="D442" s="6" t="s">
        <v>23</v>
      </c>
      <c r="E442" s="6" t="s">
        <v>2767</v>
      </c>
      <c r="F442" s="6" t="s">
        <v>2772</v>
      </c>
      <c r="G442" s="6">
        <v>46</v>
      </c>
      <c r="H442" s="6">
        <v>50</v>
      </c>
      <c r="I442" s="7">
        <v>42594</v>
      </c>
      <c r="J442" s="7">
        <v>42604</v>
      </c>
      <c r="K442" s="7" t="s">
        <v>2540</v>
      </c>
      <c r="L442" s="17">
        <f t="shared" si="97"/>
        <v>272.20999999999998</v>
      </c>
      <c r="M442" s="20">
        <f t="shared" si="98"/>
        <v>0.87502296021454029</v>
      </c>
      <c r="N442" s="6" t="s">
        <v>36</v>
      </c>
      <c r="O442" s="6">
        <v>2990000</v>
      </c>
      <c r="P442" s="6">
        <v>3500000</v>
      </c>
      <c r="Q442" s="6">
        <f t="shared" si="84"/>
        <v>510000</v>
      </c>
      <c r="R442" s="8">
        <f t="shared" si="85"/>
        <v>0.1705685618729097</v>
      </c>
      <c r="S442" s="6">
        <v>48562</v>
      </c>
      <c r="T442" s="9">
        <f t="shared" si="91"/>
        <v>66055.695652173919</v>
      </c>
      <c r="U442" s="6">
        <v>77143</v>
      </c>
      <c r="V442" s="9">
        <f t="shared" si="86"/>
        <v>11087.304347826081</v>
      </c>
      <c r="W442" s="8">
        <f t="shared" si="87"/>
        <v>0.16784781748735081</v>
      </c>
      <c r="X442" s="22">
        <f t="shared" si="89"/>
        <v>57800.250348595961</v>
      </c>
      <c r="Y442" s="22">
        <f t="shared" si="90"/>
        <v>67501.896219830276</v>
      </c>
      <c r="Z442" s="22">
        <f t="shared" si="92"/>
        <v>9701.6458712343156</v>
      </c>
      <c r="AA442" s="8">
        <f t="shared" si="93"/>
        <v>0.16784781748735073</v>
      </c>
      <c r="AB442" s="22">
        <f t="shared" si="94"/>
        <v>3105087.2261121925</v>
      </c>
      <c r="AC442" s="6">
        <v>493</v>
      </c>
      <c r="AD442" s="6">
        <v>1900</v>
      </c>
      <c r="AE442" s="6">
        <f t="shared" si="88"/>
        <v>116</v>
      </c>
      <c r="AF442" s="6" t="s">
        <v>213</v>
      </c>
    </row>
    <row r="443" spans="1:32" x14ac:dyDescent="0.2">
      <c r="A443">
        <v>34</v>
      </c>
      <c r="B443" s="6" t="s">
        <v>1878</v>
      </c>
      <c r="C443" s="6" t="s">
        <v>22</v>
      </c>
      <c r="D443" s="6" t="s">
        <v>23</v>
      </c>
      <c r="E443" s="6" t="s">
        <v>2767</v>
      </c>
      <c r="F443" s="6" t="s">
        <v>2772</v>
      </c>
      <c r="G443" s="6">
        <v>81</v>
      </c>
      <c r="H443" s="6">
        <v>93</v>
      </c>
      <c r="I443" s="7">
        <v>42594</v>
      </c>
      <c r="J443" s="7">
        <v>42604</v>
      </c>
      <c r="K443" s="7" t="s">
        <v>2540</v>
      </c>
      <c r="L443" s="17">
        <f t="shared" si="97"/>
        <v>272.20999999999998</v>
      </c>
      <c r="M443" s="20">
        <f t="shared" si="98"/>
        <v>0.87502296021454029</v>
      </c>
      <c r="N443" s="6" t="s">
        <v>36</v>
      </c>
      <c r="O443" s="6">
        <v>5800000</v>
      </c>
      <c r="P443" s="6">
        <v>5850000</v>
      </c>
      <c r="Q443" s="6">
        <f t="shared" si="84"/>
        <v>50000</v>
      </c>
      <c r="R443" s="8">
        <f t="shared" si="85"/>
        <v>8.6206896551724137E-3</v>
      </c>
      <c r="S443" s="6">
        <v>135684</v>
      </c>
      <c r="T443" s="9">
        <f t="shared" si="91"/>
        <v>73280.049382716054</v>
      </c>
      <c r="U443" s="6">
        <v>73897</v>
      </c>
      <c r="V443" s="9">
        <f t="shared" si="86"/>
        <v>616.95061728394649</v>
      </c>
      <c r="W443" s="8">
        <f t="shared" si="87"/>
        <v>8.4190802610111422E-3</v>
      </c>
      <c r="X443" s="22">
        <f t="shared" si="89"/>
        <v>64121.725735531894</v>
      </c>
      <c r="Y443" s="22">
        <f t="shared" si="90"/>
        <v>64661.571690973884</v>
      </c>
      <c r="Z443" s="22">
        <f t="shared" si="92"/>
        <v>539.84595544198964</v>
      </c>
      <c r="AA443" s="8">
        <f t="shared" si="93"/>
        <v>8.4190802610111873E-3</v>
      </c>
      <c r="AB443" s="22">
        <f t="shared" si="94"/>
        <v>5237587.3069688845</v>
      </c>
      <c r="AC443" s="6">
        <v>588</v>
      </c>
      <c r="AD443" s="6">
        <v>1898</v>
      </c>
      <c r="AE443" s="6">
        <f t="shared" si="88"/>
        <v>118</v>
      </c>
      <c r="AF443" s="6" t="s">
        <v>797</v>
      </c>
    </row>
    <row r="444" spans="1:32" x14ac:dyDescent="0.2">
      <c r="A444">
        <v>34</v>
      </c>
      <c r="B444" s="6" t="s">
        <v>2290</v>
      </c>
      <c r="C444" s="6" t="s">
        <v>22</v>
      </c>
      <c r="D444" s="6" t="s">
        <v>23</v>
      </c>
      <c r="E444" s="6" t="s">
        <v>2767</v>
      </c>
      <c r="F444" s="6" t="s">
        <v>2772</v>
      </c>
      <c r="G444" s="6">
        <v>110</v>
      </c>
      <c r="H444" s="6">
        <v>121</v>
      </c>
      <c r="I444" s="7">
        <v>42594</v>
      </c>
      <c r="J444" s="7">
        <v>42605</v>
      </c>
      <c r="K444" s="7" t="s">
        <v>2540</v>
      </c>
      <c r="L444" s="17">
        <f t="shared" si="97"/>
        <v>272.20999999999998</v>
      </c>
      <c r="M444" s="20">
        <f t="shared" si="98"/>
        <v>0.87502296021454029</v>
      </c>
      <c r="N444" s="6" t="s">
        <v>24</v>
      </c>
      <c r="O444" s="6">
        <v>8400000</v>
      </c>
      <c r="P444" s="6">
        <v>8450000</v>
      </c>
      <c r="Q444" s="6">
        <f t="shared" si="84"/>
        <v>50000</v>
      </c>
      <c r="R444" s="8">
        <f t="shared" si="85"/>
        <v>5.9523809523809521E-3</v>
      </c>
      <c r="S444" s="6">
        <v>440</v>
      </c>
      <c r="T444" s="9">
        <f t="shared" si="91"/>
        <v>76367.636363636368</v>
      </c>
      <c r="U444" s="6">
        <v>76822</v>
      </c>
      <c r="V444" s="9">
        <f t="shared" si="86"/>
        <v>454.36363636363239</v>
      </c>
      <c r="W444" s="8">
        <f t="shared" si="87"/>
        <v>5.9496883496578225E-3</v>
      </c>
      <c r="X444" s="22">
        <f t="shared" si="89"/>
        <v>66823.435235496669</v>
      </c>
      <c r="Y444" s="22">
        <f t="shared" si="90"/>
        <v>67221.013849601411</v>
      </c>
      <c r="Z444" s="22">
        <f t="shared" si="92"/>
        <v>397.57861410474288</v>
      </c>
      <c r="AA444" s="8">
        <f t="shared" si="93"/>
        <v>5.9496883496577375E-3</v>
      </c>
      <c r="AB444" s="22">
        <f t="shared" si="94"/>
        <v>7394311.5234561553</v>
      </c>
      <c r="AC444" s="10">
        <v>3312</v>
      </c>
      <c r="AD444" s="6">
        <v>1989</v>
      </c>
      <c r="AE444" s="6">
        <f t="shared" si="88"/>
        <v>27</v>
      </c>
      <c r="AF444" s="6" t="s">
        <v>494</v>
      </c>
    </row>
    <row r="445" spans="1:32" x14ac:dyDescent="0.2">
      <c r="A445">
        <v>34</v>
      </c>
      <c r="B445" s="6" t="s">
        <v>1554</v>
      </c>
      <c r="C445" s="6" t="s">
        <v>22</v>
      </c>
      <c r="D445" s="6" t="s">
        <v>23</v>
      </c>
      <c r="E445" s="6" t="s">
        <v>2767</v>
      </c>
      <c r="F445" s="6" t="s">
        <v>2772</v>
      </c>
      <c r="G445" s="6">
        <v>71</v>
      </c>
      <c r="H445" s="6">
        <v>79</v>
      </c>
      <c r="I445" s="7">
        <v>42594</v>
      </c>
      <c r="J445" s="7">
        <v>42605</v>
      </c>
      <c r="K445" s="7" t="s">
        <v>2540</v>
      </c>
      <c r="L445" s="17">
        <f t="shared" si="97"/>
        <v>272.20999999999998</v>
      </c>
      <c r="M445" s="20">
        <f t="shared" si="98"/>
        <v>0.87502296021454029</v>
      </c>
      <c r="N445" s="6" t="s">
        <v>24</v>
      </c>
      <c r="O445" s="6">
        <v>4500000</v>
      </c>
      <c r="P445" s="6">
        <v>5050000</v>
      </c>
      <c r="Q445" s="6">
        <f t="shared" si="84"/>
        <v>550000</v>
      </c>
      <c r="R445" s="8">
        <f t="shared" si="85"/>
        <v>0.12222222222222222</v>
      </c>
      <c r="S445" s="6">
        <v>37000</v>
      </c>
      <c r="T445" s="9">
        <f t="shared" si="91"/>
        <v>63901.408450704228</v>
      </c>
      <c r="U445" s="6">
        <v>71648</v>
      </c>
      <c r="V445" s="9">
        <f t="shared" si="86"/>
        <v>7746.591549295772</v>
      </c>
      <c r="W445" s="8">
        <f t="shared" si="87"/>
        <v>0.1212272426713687</v>
      </c>
      <c r="X445" s="22">
        <f t="shared" si="89"/>
        <v>55915.199584413655</v>
      </c>
      <c r="Y445" s="22">
        <f t="shared" si="90"/>
        <v>62693.645053451386</v>
      </c>
      <c r="Z445" s="22">
        <f t="shared" si="92"/>
        <v>6778.4454690377315</v>
      </c>
      <c r="AA445" s="8">
        <f t="shared" si="93"/>
        <v>0.12122724267136875</v>
      </c>
      <c r="AB445" s="22">
        <f t="shared" si="94"/>
        <v>4451248.7987950481</v>
      </c>
      <c r="AC445" s="10">
        <v>1878</v>
      </c>
      <c r="AD445" s="6">
        <v>1940</v>
      </c>
      <c r="AE445" s="6">
        <f t="shared" si="88"/>
        <v>76</v>
      </c>
      <c r="AF445" s="6" t="s">
        <v>37</v>
      </c>
    </row>
    <row r="446" spans="1:32" x14ac:dyDescent="0.2">
      <c r="A446">
        <v>34</v>
      </c>
      <c r="B446" s="6" t="s">
        <v>1458</v>
      </c>
      <c r="C446" s="6" t="s">
        <v>22</v>
      </c>
      <c r="D446" s="6" t="s">
        <v>23</v>
      </c>
      <c r="E446" s="6" t="s">
        <v>2767</v>
      </c>
      <c r="F446" s="6" t="s">
        <v>2772</v>
      </c>
      <c r="G446" s="6">
        <v>68</v>
      </c>
      <c r="H446" s="6">
        <v>77</v>
      </c>
      <c r="I446" s="7">
        <v>42594</v>
      </c>
      <c r="J446" s="7">
        <v>42605</v>
      </c>
      <c r="K446" s="7" t="s">
        <v>2540</v>
      </c>
      <c r="L446" s="17">
        <f t="shared" si="97"/>
        <v>272.20999999999998</v>
      </c>
      <c r="M446" s="20">
        <f t="shared" si="98"/>
        <v>0.87502296021454029</v>
      </c>
      <c r="N446" s="6" t="s">
        <v>24</v>
      </c>
      <c r="O446" s="6">
        <v>4650000</v>
      </c>
      <c r="P446" s="6">
        <v>5375000</v>
      </c>
      <c r="Q446" s="6">
        <f t="shared" si="84"/>
        <v>725000</v>
      </c>
      <c r="R446" s="8">
        <f t="shared" si="85"/>
        <v>0.15591397849462366</v>
      </c>
      <c r="S446" s="6">
        <v>86449</v>
      </c>
      <c r="T446" s="9">
        <f t="shared" si="91"/>
        <v>69653.661764705888</v>
      </c>
      <c r="U446" s="6">
        <v>80315</v>
      </c>
      <c r="V446" s="9">
        <f t="shared" si="86"/>
        <v>10661.338235294112</v>
      </c>
      <c r="W446" s="8">
        <f t="shared" si="87"/>
        <v>0.1530621357899134</v>
      </c>
      <c r="X446" s="22">
        <f t="shared" si="89"/>
        <v>60948.553307135284</v>
      </c>
      <c r="Y446" s="22">
        <f t="shared" si="90"/>
        <v>70277.469049630803</v>
      </c>
      <c r="Z446" s="22">
        <f t="shared" si="92"/>
        <v>9328.9157424955192</v>
      </c>
      <c r="AA446" s="8">
        <f t="shared" si="93"/>
        <v>0.15306213578991346</v>
      </c>
      <c r="AB446" s="22">
        <f t="shared" si="94"/>
        <v>4778867.8953748941</v>
      </c>
      <c r="AC446" s="10">
        <v>4783</v>
      </c>
      <c r="AD446" s="6">
        <v>1940</v>
      </c>
      <c r="AE446" s="6">
        <f t="shared" si="88"/>
        <v>76</v>
      </c>
      <c r="AF446" s="6" t="s">
        <v>103</v>
      </c>
    </row>
    <row r="447" spans="1:32" x14ac:dyDescent="0.2">
      <c r="A447">
        <v>34</v>
      </c>
      <c r="B447" s="6" t="s">
        <v>792</v>
      </c>
      <c r="C447" s="6" t="s">
        <v>22</v>
      </c>
      <c r="D447" s="6" t="s">
        <v>23</v>
      </c>
      <c r="E447" s="6" t="s">
        <v>2767</v>
      </c>
      <c r="F447" s="6" t="s">
        <v>2772</v>
      </c>
      <c r="G447" s="6">
        <v>51</v>
      </c>
      <c r="H447" s="6">
        <v>58</v>
      </c>
      <c r="I447" s="7">
        <v>42595</v>
      </c>
      <c r="J447" s="7">
        <v>42605</v>
      </c>
      <c r="K447" s="7" t="s">
        <v>2540</v>
      </c>
      <c r="L447" s="17">
        <f t="shared" si="97"/>
        <v>272.20999999999998</v>
      </c>
      <c r="M447" s="20">
        <f t="shared" si="98"/>
        <v>0.87502296021454029</v>
      </c>
      <c r="N447" s="6" t="s">
        <v>36</v>
      </c>
      <c r="O447" s="6">
        <v>3900000</v>
      </c>
      <c r="P447" s="6">
        <v>4050000</v>
      </c>
      <c r="Q447" s="6">
        <f t="shared" si="84"/>
        <v>150000</v>
      </c>
      <c r="R447" s="8">
        <f t="shared" si="85"/>
        <v>3.8461538461538464E-2</v>
      </c>
      <c r="S447" s="6">
        <v>54865</v>
      </c>
      <c r="T447" s="9">
        <f t="shared" si="91"/>
        <v>77546.372549019608</v>
      </c>
      <c r="U447" s="6">
        <v>80488</v>
      </c>
      <c r="V447" s="9">
        <f t="shared" si="86"/>
        <v>2941.6274509803916</v>
      </c>
      <c r="W447" s="8">
        <f t="shared" si="87"/>
        <v>3.7933785350448113E-2</v>
      </c>
      <c r="X447" s="22">
        <f t="shared" si="89"/>
        <v>67854.856461742704</v>
      </c>
      <c r="Y447" s="22">
        <f t="shared" si="90"/>
        <v>70428.848021747923</v>
      </c>
      <c r="Z447" s="22">
        <f t="shared" si="92"/>
        <v>2573.9915600052191</v>
      </c>
      <c r="AA447" s="8">
        <f t="shared" si="93"/>
        <v>3.7933785350448175E-2</v>
      </c>
      <c r="AB447" s="22">
        <f t="shared" si="94"/>
        <v>3591871.2491091439</v>
      </c>
      <c r="AC447" s="10">
        <v>1511</v>
      </c>
      <c r="AD447" s="6">
        <v>1939</v>
      </c>
      <c r="AE447" s="6">
        <f t="shared" si="88"/>
        <v>77</v>
      </c>
      <c r="AF447" s="6" t="s">
        <v>108</v>
      </c>
    </row>
    <row r="448" spans="1:32" x14ac:dyDescent="0.2">
      <c r="A448">
        <v>34</v>
      </c>
      <c r="B448" s="6" t="s">
        <v>853</v>
      </c>
      <c r="C448" s="6" t="s">
        <v>22</v>
      </c>
      <c r="D448" s="6" t="s">
        <v>23</v>
      </c>
      <c r="E448" s="6" t="s">
        <v>2767</v>
      </c>
      <c r="F448" s="6" t="s">
        <v>2772</v>
      </c>
      <c r="G448" s="6">
        <v>55</v>
      </c>
      <c r="H448" s="6">
        <v>61</v>
      </c>
      <c r="I448" s="7">
        <v>42594</v>
      </c>
      <c r="J448" s="7">
        <v>42605</v>
      </c>
      <c r="K448" s="7" t="s">
        <v>2540</v>
      </c>
      <c r="L448" s="17">
        <f t="shared" si="97"/>
        <v>272.20999999999998</v>
      </c>
      <c r="M448" s="20">
        <f t="shared" si="98"/>
        <v>0.87502296021454029</v>
      </c>
      <c r="N448" s="6" t="s">
        <v>24</v>
      </c>
      <c r="O448" s="6">
        <v>4000000</v>
      </c>
      <c r="P448" s="6">
        <v>5000000</v>
      </c>
      <c r="Q448" s="6">
        <f t="shared" si="84"/>
        <v>1000000</v>
      </c>
      <c r="R448" s="8">
        <f t="shared" si="85"/>
        <v>0.25</v>
      </c>
      <c r="S448" s="6">
        <v>4992</v>
      </c>
      <c r="T448" s="9">
        <f t="shared" si="91"/>
        <v>72818.036363636362</v>
      </c>
      <c r="U448" s="6">
        <v>91000</v>
      </c>
      <c r="V448" s="9">
        <f t="shared" si="86"/>
        <v>18181.963636363638</v>
      </c>
      <c r="W448" s="8">
        <f t="shared" si="87"/>
        <v>0.2496903863977756</v>
      </c>
      <c r="X448" s="22">
        <f t="shared" si="89"/>
        <v>63717.453735919131</v>
      </c>
      <c r="Y448" s="22">
        <f t="shared" si="90"/>
        <v>79627.089379523168</v>
      </c>
      <c r="Z448" s="22">
        <f t="shared" si="92"/>
        <v>15909.635643604037</v>
      </c>
      <c r="AA448" s="8">
        <f t="shared" si="93"/>
        <v>0.24969038639777558</v>
      </c>
      <c r="AB448" s="22">
        <f t="shared" si="94"/>
        <v>4379489.9158737743</v>
      </c>
      <c r="AC448" s="10">
        <v>1097</v>
      </c>
      <c r="AD448" s="6">
        <v>1933</v>
      </c>
      <c r="AE448" s="6">
        <f t="shared" si="88"/>
        <v>83</v>
      </c>
      <c r="AF448" s="6" t="s">
        <v>27</v>
      </c>
    </row>
    <row r="449" spans="1:32" x14ac:dyDescent="0.2">
      <c r="A449">
        <v>34</v>
      </c>
      <c r="B449" s="6" t="s">
        <v>69</v>
      </c>
      <c r="C449" s="6" t="s">
        <v>22</v>
      </c>
      <c r="D449" s="6" t="s">
        <v>23</v>
      </c>
      <c r="E449" s="6" t="s">
        <v>2767</v>
      </c>
      <c r="F449" s="6" t="s">
        <v>2772</v>
      </c>
      <c r="G449" s="6">
        <v>26</v>
      </c>
      <c r="H449" s="6">
        <v>31</v>
      </c>
      <c r="I449" s="7">
        <v>42594</v>
      </c>
      <c r="J449" s="7">
        <v>42605</v>
      </c>
      <c r="K449" s="7" t="s">
        <v>2540</v>
      </c>
      <c r="L449" s="17">
        <f t="shared" si="97"/>
        <v>272.20999999999998</v>
      </c>
      <c r="M449" s="20">
        <f t="shared" si="98"/>
        <v>0.87502296021454029</v>
      </c>
      <c r="N449" s="6" t="s">
        <v>24</v>
      </c>
      <c r="O449" s="6">
        <v>2350000</v>
      </c>
      <c r="P449" s="6">
        <v>2420000</v>
      </c>
      <c r="Q449" s="6">
        <f t="shared" ref="Q449:Q512" si="99">P449-O449</f>
        <v>70000</v>
      </c>
      <c r="R449" s="8">
        <f t="shared" ref="R449:R512" si="100">Q449/O449</f>
        <v>2.9787234042553193E-2</v>
      </c>
      <c r="S449" s="6">
        <v>120000</v>
      </c>
      <c r="T449" s="9">
        <f t="shared" si="91"/>
        <v>95000</v>
      </c>
      <c r="U449" s="6">
        <v>97692</v>
      </c>
      <c r="V449" s="9">
        <f t="shared" ref="V449:V512" si="101">U449-T449</f>
        <v>2692</v>
      </c>
      <c r="W449" s="8">
        <f t="shared" ref="W449:W512" si="102">V449/T449</f>
        <v>2.8336842105263157E-2</v>
      </c>
      <c r="X449" s="22">
        <f t="shared" si="89"/>
        <v>83127.181220381332</v>
      </c>
      <c r="Y449" s="22">
        <f t="shared" si="90"/>
        <v>85482.743029278863</v>
      </c>
      <c r="Z449" s="22">
        <f t="shared" si="92"/>
        <v>2355.5618088975316</v>
      </c>
      <c r="AA449" s="8">
        <f t="shared" si="93"/>
        <v>2.8336842105263025E-2</v>
      </c>
      <c r="AB449" s="22">
        <f t="shared" si="94"/>
        <v>2222551.3187612505</v>
      </c>
      <c r="AC449" s="10">
        <v>1020</v>
      </c>
      <c r="AD449" s="6">
        <v>1932</v>
      </c>
      <c r="AE449" s="6">
        <f t="shared" ref="AE449:AE512" si="103">2016-AD449</f>
        <v>84</v>
      </c>
      <c r="AF449" s="6" t="s">
        <v>103</v>
      </c>
    </row>
    <row r="450" spans="1:32" x14ac:dyDescent="0.2">
      <c r="A450">
        <v>34</v>
      </c>
      <c r="B450" s="6" t="s">
        <v>2404</v>
      </c>
      <c r="C450" s="6" t="s">
        <v>22</v>
      </c>
      <c r="D450" s="6" t="s">
        <v>23</v>
      </c>
      <c r="E450" s="6" t="s">
        <v>2767</v>
      </c>
      <c r="F450" s="6" t="s">
        <v>2772</v>
      </c>
      <c r="G450" s="6">
        <v>127</v>
      </c>
      <c r="H450" s="6">
        <v>137</v>
      </c>
      <c r="I450" s="7">
        <v>42594</v>
      </c>
      <c r="J450" s="7">
        <v>42605</v>
      </c>
      <c r="K450" s="7" t="s">
        <v>2540</v>
      </c>
      <c r="L450" s="17">
        <f t="shared" si="97"/>
        <v>272.20999999999998</v>
      </c>
      <c r="M450" s="20">
        <f t="shared" si="98"/>
        <v>0.87502296021454029</v>
      </c>
      <c r="N450" s="6" t="s">
        <v>24</v>
      </c>
      <c r="O450" s="6">
        <v>10000000</v>
      </c>
      <c r="P450" s="6">
        <v>13500000</v>
      </c>
      <c r="Q450" s="6">
        <f t="shared" si="99"/>
        <v>3500000</v>
      </c>
      <c r="R450" s="8">
        <f t="shared" si="100"/>
        <v>0.35</v>
      </c>
      <c r="S450" s="6"/>
      <c r="T450" s="9">
        <f t="shared" si="91"/>
        <v>78740.157480314956</v>
      </c>
      <c r="U450" s="6">
        <v>106299</v>
      </c>
      <c r="V450" s="9">
        <f t="shared" si="101"/>
        <v>27558.842519685044</v>
      </c>
      <c r="W450" s="8">
        <f t="shared" si="102"/>
        <v>0.34999730000000007</v>
      </c>
      <c r="X450" s="22">
        <f t="shared" ref="X450:X513" si="104">T450*M450</f>
        <v>68899.445686184277</v>
      </c>
      <c r="Y450" s="22">
        <f t="shared" ref="Y450:Y513" si="105">U450*M450</f>
        <v>93014.065647845418</v>
      </c>
      <c r="Z450" s="22">
        <f t="shared" si="92"/>
        <v>24114.619961661141</v>
      </c>
      <c r="AA450" s="8">
        <f t="shared" si="93"/>
        <v>0.34999729999999996</v>
      </c>
      <c r="AB450" s="22">
        <f t="shared" si="94"/>
        <v>11812786.337276367</v>
      </c>
      <c r="AC450" s="6">
        <v>712</v>
      </c>
      <c r="AD450" s="6">
        <v>1923</v>
      </c>
      <c r="AE450" s="6">
        <f t="shared" si="103"/>
        <v>93</v>
      </c>
      <c r="AF450" s="6" t="s">
        <v>108</v>
      </c>
    </row>
    <row r="451" spans="1:32" x14ac:dyDescent="0.2">
      <c r="A451">
        <v>34</v>
      </c>
      <c r="B451" s="6" t="s">
        <v>2120</v>
      </c>
      <c r="C451" s="6" t="s">
        <v>22</v>
      </c>
      <c r="D451" s="6" t="s">
        <v>23</v>
      </c>
      <c r="E451" s="6" t="s">
        <v>2767</v>
      </c>
      <c r="F451" s="6" t="s">
        <v>2772</v>
      </c>
      <c r="G451" s="6">
        <v>95</v>
      </c>
      <c r="H451" s="6">
        <v>106</v>
      </c>
      <c r="I451" s="7">
        <v>42595</v>
      </c>
      <c r="J451" s="7">
        <v>42605</v>
      </c>
      <c r="K451" s="7" t="s">
        <v>2540</v>
      </c>
      <c r="L451" s="17">
        <f t="shared" si="97"/>
        <v>272.20999999999998</v>
      </c>
      <c r="M451" s="20">
        <f t="shared" si="98"/>
        <v>0.87502296021454029</v>
      </c>
      <c r="N451" s="6" t="s">
        <v>36</v>
      </c>
      <c r="O451" s="6">
        <v>6900000</v>
      </c>
      <c r="P451" s="6">
        <v>7100000</v>
      </c>
      <c r="Q451" s="6">
        <f t="shared" si="99"/>
        <v>200000</v>
      </c>
      <c r="R451" s="8">
        <f t="shared" si="100"/>
        <v>2.8985507246376812E-2</v>
      </c>
      <c r="S451" s="6"/>
      <c r="T451" s="9">
        <f t="shared" ref="T451:T514" si="106">(O451+S451)/G451</f>
        <v>72631.578947368427</v>
      </c>
      <c r="U451" s="6">
        <v>74737</v>
      </c>
      <c r="V451" s="9">
        <f t="shared" si="101"/>
        <v>2105.4210526315728</v>
      </c>
      <c r="W451" s="8">
        <f t="shared" si="102"/>
        <v>2.8987681159420204E-2</v>
      </c>
      <c r="X451" s="22">
        <f t="shared" si="104"/>
        <v>63554.299215582403</v>
      </c>
      <c r="Y451" s="22">
        <f t="shared" si="105"/>
        <v>65396.5909775541</v>
      </c>
      <c r="Z451" s="22">
        <f t="shared" ref="Z451:Z514" si="107">Y451-X451</f>
        <v>1842.2917619716973</v>
      </c>
      <c r="AA451" s="8">
        <f t="shared" ref="AA451:AA514" si="108">Z451/X451</f>
        <v>2.8987681159420284E-2</v>
      </c>
      <c r="AB451" s="22">
        <f t="shared" ref="AB451:AB514" si="109">Y451*G451</f>
        <v>6212676.1428676397</v>
      </c>
      <c r="AC451" s="6">
        <v>466</v>
      </c>
      <c r="AD451" s="6">
        <v>1897</v>
      </c>
      <c r="AE451" s="6">
        <f t="shared" si="103"/>
        <v>119</v>
      </c>
      <c r="AF451" s="6" t="s">
        <v>27</v>
      </c>
    </row>
    <row r="452" spans="1:32" x14ac:dyDescent="0.2">
      <c r="A452">
        <v>34</v>
      </c>
      <c r="B452" s="6" t="s">
        <v>2352</v>
      </c>
      <c r="C452" s="6" t="s">
        <v>22</v>
      </c>
      <c r="D452" s="6" t="s">
        <v>23</v>
      </c>
      <c r="E452" s="6" t="s">
        <v>2767</v>
      </c>
      <c r="F452" s="6" t="s">
        <v>2772</v>
      </c>
      <c r="G452" s="6">
        <v>126</v>
      </c>
      <c r="H452" s="6">
        <v>141</v>
      </c>
      <c r="I452" s="7">
        <v>42595</v>
      </c>
      <c r="J452" s="7">
        <v>42605</v>
      </c>
      <c r="K452" s="7" t="s">
        <v>2540</v>
      </c>
      <c r="L452" s="17">
        <f t="shared" si="97"/>
        <v>272.20999999999998</v>
      </c>
      <c r="M452" s="20">
        <f t="shared" si="98"/>
        <v>0.87502296021454029</v>
      </c>
      <c r="N452" s="6" t="s">
        <v>36</v>
      </c>
      <c r="O452" s="6">
        <v>9800000</v>
      </c>
      <c r="P452" s="6">
        <v>10400000</v>
      </c>
      <c r="Q452" s="6">
        <f t="shared" si="99"/>
        <v>600000</v>
      </c>
      <c r="R452" s="8">
        <f t="shared" si="100"/>
        <v>6.1224489795918366E-2</v>
      </c>
      <c r="S452" s="6">
        <v>9900</v>
      </c>
      <c r="T452" s="9">
        <f t="shared" si="106"/>
        <v>77856.349206349201</v>
      </c>
      <c r="U452" s="6">
        <v>82618</v>
      </c>
      <c r="V452" s="9">
        <f t="shared" si="101"/>
        <v>4761.6507936507987</v>
      </c>
      <c r="W452" s="8">
        <f t="shared" si="102"/>
        <v>6.1159440972894795E-2</v>
      </c>
      <c r="X452" s="22">
        <f t="shared" si="104"/>
        <v>68126.093154036658</v>
      </c>
      <c r="Y452" s="22">
        <f t="shared" si="105"/>
        <v>72292.646927004884</v>
      </c>
      <c r="Z452" s="22">
        <f t="shared" si="107"/>
        <v>4166.5537729682255</v>
      </c>
      <c r="AA452" s="8">
        <f t="shared" si="108"/>
        <v>6.1159440972894621E-2</v>
      </c>
      <c r="AB452" s="22">
        <f t="shared" si="109"/>
        <v>9108873.5128026158</v>
      </c>
      <c r="AC452" s="6">
        <v>920</v>
      </c>
      <c r="AD452" s="6">
        <v>1893</v>
      </c>
      <c r="AE452" s="6">
        <f t="shared" si="103"/>
        <v>123</v>
      </c>
      <c r="AF452" s="6" t="s">
        <v>108</v>
      </c>
    </row>
    <row r="453" spans="1:32" x14ac:dyDescent="0.2">
      <c r="A453">
        <v>34</v>
      </c>
      <c r="B453" s="6" t="s">
        <v>2291</v>
      </c>
      <c r="C453" s="6" t="s">
        <v>22</v>
      </c>
      <c r="D453" s="6" t="s">
        <v>23</v>
      </c>
      <c r="E453" s="6" t="s">
        <v>2767</v>
      </c>
      <c r="F453" s="6" t="s">
        <v>2772</v>
      </c>
      <c r="G453" s="6">
        <v>110</v>
      </c>
      <c r="H453" s="6">
        <v>125</v>
      </c>
      <c r="I453" s="7">
        <v>42587</v>
      </c>
      <c r="J453" s="7">
        <v>42605</v>
      </c>
      <c r="K453" s="7" t="s">
        <v>2540</v>
      </c>
      <c r="L453" s="17">
        <f t="shared" si="97"/>
        <v>272.20999999999998</v>
      </c>
      <c r="M453" s="20">
        <f t="shared" si="98"/>
        <v>0.87502296021454029</v>
      </c>
      <c r="N453" s="6" t="s">
        <v>264</v>
      </c>
      <c r="O453" s="6">
        <v>7100000</v>
      </c>
      <c r="P453" s="6">
        <v>7100000</v>
      </c>
      <c r="Q453" s="6">
        <f t="shared" si="99"/>
        <v>0</v>
      </c>
      <c r="R453" s="8">
        <f t="shared" si="100"/>
        <v>0</v>
      </c>
      <c r="S453" s="6"/>
      <c r="T453" s="9">
        <f t="shared" si="106"/>
        <v>64545.454545454544</v>
      </c>
      <c r="U453" s="6">
        <v>64545</v>
      </c>
      <c r="V453" s="9">
        <f t="shared" si="101"/>
        <v>-0.45454545454413164</v>
      </c>
      <c r="W453" s="8">
        <f t="shared" si="102"/>
        <v>-7.0422535211062651E-6</v>
      </c>
      <c r="X453" s="22">
        <f t="shared" si="104"/>
        <v>56478.754704756691</v>
      </c>
      <c r="Y453" s="22">
        <f t="shared" si="105"/>
        <v>56478.356967047504</v>
      </c>
      <c r="Z453" s="22">
        <f t="shared" si="107"/>
        <v>-0.39773770918691298</v>
      </c>
      <c r="AA453" s="8">
        <f t="shared" si="108"/>
        <v>-7.0422535210999462E-6</v>
      </c>
      <c r="AB453" s="22">
        <f t="shared" si="109"/>
        <v>6212619.266375225</v>
      </c>
      <c r="AC453" s="6">
        <v>615</v>
      </c>
      <c r="AD453" s="6">
        <v>1877</v>
      </c>
      <c r="AE453" s="6">
        <f t="shared" si="103"/>
        <v>139</v>
      </c>
      <c r="AF453" s="6" t="s">
        <v>94</v>
      </c>
    </row>
    <row r="454" spans="1:32" x14ac:dyDescent="0.2">
      <c r="A454">
        <v>34</v>
      </c>
      <c r="B454" s="6" t="s">
        <v>381</v>
      </c>
      <c r="C454" s="6" t="s">
        <v>22</v>
      </c>
      <c r="D454" s="6" t="s">
        <v>23</v>
      </c>
      <c r="E454" s="6" t="s">
        <v>2767</v>
      </c>
      <c r="F454" s="6" t="s">
        <v>2772</v>
      </c>
      <c r="G454" s="6">
        <v>39</v>
      </c>
      <c r="H454" s="6">
        <v>45</v>
      </c>
      <c r="I454" s="7">
        <v>42596</v>
      </c>
      <c r="J454" s="7">
        <v>42606</v>
      </c>
      <c r="K454" s="7" t="s">
        <v>2540</v>
      </c>
      <c r="L454" s="17">
        <f t="shared" si="97"/>
        <v>272.20999999999998</v>
      </c>
      <c r="M454" s="20">
        <f t="shared" si="98"/>
        <v>0.87502296021454029</v>
      </c>
      <c r="N454" s="6" t="s">
        <v>36</v>
      </c>
      <c r="O454" s="6">
        <v>4150000</v>
      </c>
      <c r="P454" s="6">
        <v>4150000</v>
      </c>
      <c r="Q454" s="6">
        <f t="shared" si="99"/>
        <v>0</v>
      </c>
      <c r="R454" s="8">
        <f t="shared" si="100"/>
        <v>0</v>
      </c>
      <c r="S454" s="6"/>
      <c r="T454" s="9">
        <f t="shared" si="106"/>
        <v>106410.25641025641</v>
      </c>
      <c r="U454" s="6">
        <v>106410</v>
      </c>
      <c r="V454" s="9">
        <f t="shared" si="101"/>
        <v>-0.25641025640652515</v>
      </c>
      <c r="W454" s="8">
        <f t="shared" si="102"/>
        <v>-2.4096385541818026E-6</v>
      </c>
      <c r="X454" s="22">
        <f t="shared" si="104"/>
        <v>93111.417561290829</v>
      </c>
      <c r="Y454" s="22">
        <f t="shared" si="105"/>
        <v>93111.193196429231</v>
      </c>
      <c r="Z454" s="22">
        <f t="shared" si="107"/>
        <v>-0.22436486159858759</v>
      </c>
      <c r="AA454" s="8">
        <f t="shared" si="108"/>
        <v>-2.4096385542718096E-6</v>
      </c>
      <c r="AB454" s="22">
        <f t="shared" si="109"/>
        <v>3631336.5346607398</v>
      </c>
      <c r="AC454" s="10">
        <v>1643</v>
      </c>
      <c r="AD454" s="6">
        <v>2008</v>
      </c>
      <c r="AE454" s="6">
        <f t="shared" si="103"/>
        <v>8</v>
      </c>
      <c r="AF454" s="6" t="s">
        <v>63</v>
      </c>
    </row>
    <row r="455" spans="1:32" x14ac:dyDescent="0.2">
      <c r="A455">
        <v>34</v>
      </c>
      <c r="B455" s="6" t="s">
        <v>26</v>
      </c>
      <c r="C455" s="6" t="s">
        <v>22</v>
      </c>
      <c r="D455" s="6" t="s">
        <v>23</v>
      </c>
      <c r="E455" s="6" t="s">
        <v>2767</v>
      </c>
      <c r="F455" s="6" t="s">
        <v>2772</v>
      </c>
      <c r="G455" s="6">
        <v>39</v>
      </c>
      <c r="H455" s="6">
        <v>47</v>
      </c>
      <c r="I455" s="7">
        <v>42595</v>
      </c>
      <c r="J455" s="7">
        <v>42606</v>
      </c>
      <c r="K455" s="7" t="s">
        <v>2540</v>
      </c>
      <c r="L455" s="17">
        <f t="shared" si="97"/>
        <v>272.20999999999998</v>
      </c>
      <c r="M455" s="20">
        <f t="shared" si="98"/>
        <v>0.87502296021454029</v>
      </c>
      <c r="N455" s="6" t="s">
        <v>24</v>
      </c>
      <c r="O455" s="6">
        <v>3500000</v>
      </c>
      <c r="P455" s="6">
        <v>4060000</v>
      </c>
      <c r="Q455" s="6">
        <f t="shared" si="99"/>
        <v>560000</v>
      </c>
      <c r="R455" s="8">
        <f t="shared" si="100"/>
        <v>0.16</v>
      </c>
      <c r="S455" s="6">
        <v>18109</v>
      </c>
      <c r="T455" s="9">
        <f t="shared" si="106"/>
        <v>90207.923076923078</v>
      </c>
      <c r="U455" s="6">
        <v>104567</v>
      </c>
      <c r="V455" s="9">
        <f t="shared" si="101"/>
        <v>14359.076923076922</v>
      </c>
      <c r="W455" s="8">
        <f t="shared" si="102"/>
        <v>0.15917755817116525</v>
      </c>
      <c r="X455" s="22">
        <f t="shared" si="104"/>
        <v>78934.00388557477</v>
      </c>
      <c r="Y455" s="22">
        <f t="shared" si="105"/>
        <v>91498.525880753834</v>
      </c>
      <c r="Z455" s="22">
        <f t="shared" si="107"/>
        <v>12564.521995179064</v>
      </c>
      <c r="AA455" s="8">
        <f t="shared" si="108"/>
        <v>0.15917755817116527</v>
      </c>
      <c r="AB455" s="22">
        <f t="shared" si="109"/>
        <v>3568442.5093493997</v>
      </c>
      <c r="AC455" s="6">
        <v>860</v>
      </c>
      <c r="AD455" s="6">
        <v>2006</v>
      </c>
      <c r="AE455" s="6">
        <f t="shared" si="103"/>
        <v>10</v>
      </c>
      <c r="AF455" s="6" t="s">
        <v>44</v>
      </c>
    </row>
    <row r="456" spans="1:32" x14ac:dyDescent="0.2">
      <c r="A456">
        <v>34</v>
      </c>
      <c r="B456" s="6" t="s">
        <v>2305</v>
      </c>
      <c r="C456" s="6" t="s">
        <v>22</v>
      </c>
      <c r="D456" s="6" t="s">
        <v>23</v>
      </c>
      <c r="E456" s="6" t="s">
        <v>2767</v>
      </c>
      <c r="F456" s="6" t="s">
        <v>2772</v>
      </c>
      <c r="G456" s="6">
        <v>112</v>
      </c>
      <c r="H456" s="6">
        <v>122</v>
      </c>
      <c r="I456" s="7">
        <v>42596</v>
      </c>
      <c r="J456" s="7">
        <v>42606</v>
      </c>
      <c r="K456" s="7" t="s">
        <v>2540</v>
      </c>
      <c r="L456" s="17">
        <f t="shared" si="97"/>
        <v>272.20999999999998</v>
      </c>
      <c r="M456" s="20">
        <f t="shared" si="98"/>
        <v>0.87502296021454029</v>
      </c>
      <c r="N456" s="6" t="s">
        <v>36</v>
      </c>
      <c r="O456" s="6">
        <v>6500000</v>
      </c>
      <c r="P456" s="6">
        <v>7290000</v>
      </c>
      <c r="Q456" s="6">
        <f t="shared" si="99"/>
        <v>790000</v>
      </c>
      <c r="R456" s="8">
        <f t="shared" si="100"/>
        <v>0.12153846153846154</v>
      </c>
      <c r="S456" s="6"/>
      <c r="T456" s="9">
        <f t="shared" si="106"/>
        <v>58035.714285714283</v>
      </c>
      <c r="U456" s="6">
        <v>65089</v>
      </c>
      <c r="V456" s="9">
        <f t="shared" si="101"/>
        <v>7053.2857142857174</v>
      </c>
      <c r="W456" s="8">
        <f t="shared" si="102"/>
        <v>0.12153353846153853</v>
      </c>
      <c r="X456" s="22">
        <f t="shared" si="104"/>
        <v>50782.582512450994</v>
      </c>
      <c r="Y456" s="22">
        <f t="shared" si="105"/>
        <v>56954.369457404217</v>
      </c>
      <c r="Z456" s="22">
        <f t="shared" si="107"/>
        <v>6171.7869449532227</v>
      </c>
      <c r="AA456" s="8">
        <f t="shared" si="108"/>
        <v>0.12153353846153865</v>
      </c>
      <c r="AB456" s="22">
        <f t="shared" si="109"/>
        <v>6378889.3792292718</v>
      </c>
      <c r="AC456" s="10">
        <v>4294</v>
      </c>
      <c r="AD456" s="6">
        <v>1977</v>
      </c>
      <c r="AE456" s="6">
        <f t="shared" si="103"/>
        <v>39</v>
      </c>
      <c r="AF456" s="6" t="s">
        <v>63</v>
      </c>
    </row>
    <row r="457" spans="1:32" x14ac:dyDescent="0.2">
      <c r="A457">
        <v>34</v>
      </c>
      <c r="B457" s="6" t="s">
        <v>1934</v>
      </c>
      <c r="C457" s="6" t="s">
        <v>22</v>
      </c>
      <c r="D457" s="6" t="s">
        <v>23</v>
      </c>
      <c r="E457" s="6" t="s">
        <v>2767</v>
      </c>
      <c r="F457" s="6" t="s">
        <v>2772</v>
      </c>
      <c r="G457" s="6">
        <v>83</v>
      </c>
      <c r="H457" s="6">
        <v>93</v>
      </c>
      <c r="I457" s="7">
        <v>42594</v>
      </c>
      <c r="J457" s="7">
        <v>42606</v>
      </c>
      <c r="K457" s="7" t="s">
        <v>2540</v>
      </c>
      <c r="L457" s="17">
        <f t="shared" si="97"/>
        <v>272.20999999999998</v>
      </c>
      <c r="M457" s="20">
        <f t="shared" si="98"/>
        <v>0.87502296021454029</v>
      </c>
      <c r="N457" s="6" t="s">
        <v>32</v>
      </c>
      <c r="O457" s="6">
        <v>5790000</v>
      </c>
      <c r="P457" s="6">
        <v>6250000</v>
      </c>
      <c r="Q457" s="6">
        <f t="shared" si="99"/>
        <v>460000</v>
      </c>
      <c r="R457" s="8">
        <f t="shared" si="100"/>
        <v>7.9447322970639028E-2</v>
      </c>
      <c r="S457" s="6">
        <v>56762</v>
      </c>
      <c r="T457" s="9">
        <f t="shared" si="106"/>
        <v>70442.915662650601</v>
      </c>
      <c r="U457" s="6">
        <v>75985</v>
      </c>
      <c r="V457" s="9">
        <f t="shared" si="101"/>
        <v>5542.084337349399</v>
      </c>
      <c r="W457" s="8">
        <f t="shared" si="102"/>
        <v>7.8674828905298366E-2</v>
      </c>
      <c r="X457" s="22">
        <f t="shared" si="104"/>
        <v>61639.16858927573</v>
      </c>
      <c r="Y457" s="22">
        <f t="shared" si="105"/>
        <v>66488.619631901849</v>
      </c>
      <c r="Z457" s="22">
        <f t="shared" si="107"/>
        <v>4849.4510426261186</v>
      </c>
      <c r="AA457" s="8">
        <f t="shared" si="108"/>
        <v>7.8674828905298519E-2</v>
      </c>
      <c r="AB457" s="22">
        <f t="shared" si="109"/>
        <v>5518555.4294478539</v>
      </c>
      <c r="AC457" s="6">
        <v>741</v>
      </c>
      <c r="AD457" s="6">
        <v>1898</v>
      </c>
      <c r="AE457" s="6">
        <f t="shared" si="103"/>
        <v>118</v>
      </c>
      <c r="AF457" s="6" t="s">
        <v>103</v>
      </c>
    </row>
    <row r="458" spans="1:32" x14ac:dyDescent="0.2">
      <c r="A458">
        <v>34</v>
      </c>
      <c r="B458" s="6" t="s">
        <v>1695</v>
      </c>
      <c r="C458" s="6" t="s">
        <v>22</v>
      </c>
      <c r="D458" s="6" t="s">
        <v>23</v>
      </c>
      <c r="E458" s="6" t="s">
        <v>2767</v>
      </c>
      <c r="F458" s="6" t="s">
        <v>2772</v>
      </c>
      <c r="G458" s="6">
        <v>95</v>
      </c>
      <c r="H458" s="6">
        <v>105</v>
      </c>
      <c r="I458" s="7">
        <v>42595</v>
      </c>
      <c r="J458" s="7">
        <v>42607</v>
      </c>
      <c r="K458" s="7" t="s">
        <v>2540</v>
      </c>
      <c r="L458" s="17">
        <f t="shared" si="97"/>
        <v>272.20999999999998</v>
      </c>
      <c r="M458" s="20">
        <f t="shared" si="98"/>
        <v>0.87502296021454029</v>
      </c>
      <c r="N458" s="6" t="s">
        <v>32</v>
      </c>
      <c r="O458" s="6">
        <v>6600000</v>
      </c>
      <c r="P458" s="6">
        <v>6700000</v>
      </c>
      <c r="Q458" s="6">
        <f t="shared" si="99"/>
        <v>100000</v>
      </c>
      <c r="R458" s="8">
        <f t="shared" si="100"/>
        <v>1.5151515151515152E-2</v>
      </c>
      <c r="S458" s="6">
        <v>191820</v>
      </c>
      <c r="T458" s="9">
        <f t="shared" si="106"/>
        <v>71492.84210526316</v>
      </c>
      <c r="U458" s="6">
        <v>72545</v>
      </c>
      <c r="V458" s="9">
        <f t="shared" si="101"/>
        <v>1052.1578947368398</v>
      </c>
      <c r="W458" s="8">
        <f t="shared" si="102"/>
        <v>1.4716968353107087E-2</v>
      </c>
      <c r="X458" s="22">
        <f t="shared" si="104"/>
        <v>62557.878333098095</v>
      </c>
      <c r="Y458" s="22">
        <f t="shared" si="105"/>
        <v>63478.540648763825</v>
      </c>
      <c r="Z458" s="22">
        <f t="shared" si="107"/>
        <v>920.66231566572969</v>
      </c>
      <c r="AA458" s="8">
        <f t="shared" si="108"/>
        <v>1.4716968353107112E-2</v>
      </c>
      <c r="AB458" s="22">
        <f t="shared" si="109"/>
        <v>6030461.3616325632</v>
      </c>
      <c r="AC458" s="6">
        <v>733</v>
      </c>
      <c r="AD458" s="6">
        <v>1899</v>
      </c>
      <c r="AE458" s="6">
        <f t="shared" si="103"/>
        <v>117</v>
      </c>
      <c r="AF458" s="6" t="s">
        <v>91</v>
      </c>
    </row>
    <row r="459" spans="1:32" x14ac:dyDescent="0.2">
      <c r="A459">
        <v>34</v>
      </c>
      <c r="B459" s="6" t="s">
        <v>381</v>
      </c>
      <c r="C459" s="6" t="s">
        <v>22</v>
      </c>
      <c r="D459" s="6" t="s">
        <v>23</v>
      </c>
      <c r="E459" s="6" t="s">
        <v>2767</v>
      </c>
      <c r="F459" s="6" t="s">
        <v>2772</v>
      </c>
      <c r="G459" s="6">
        <v>56</v>
      </c>
      <c r="H459" s="6">
        <v>64</v>
      </c>
      <c r="I459" s="7">
        <v>42585</v>
      </c>
      <c r="J459" s="7">
        <v>42610</v>
      </c>
      <c r="K459" s="7" t="s">
        <v>2540</v>
      </c>
      <c r="L459" s="17">
        <f t="shared" si="97"/>
        <v>272.20999999999998</v>
      </c>
      <c r="M459" s="20">
        <f t="shared" si="98"/>
        <v>0.87502296021454029</v>
      </c>
      <c r="N459" s="6" t="s">
        <v>694</v>
      </c>
      <c r="O459" s="6">
        <v>5550000</v>
      </c>
      <c r="P459" s="6">
        <v>5550000</v>
      </c>
      <c r="Q459" s="6">
        <f t="shared" si="99"/>
        <v>0</v>
      </c>
      <c r="R459" s="8">
        <f t="shared" si="100"/>
        <v>0</v>
      </c>
      <c r="S459" s="6">
        <v>3196</v>
      </c>
      <c r="T459" s="9">
        <f t="shared" si="106"/>
        <v>99164.21428571429</v>
      </c>
      <c r="U459" s="6">
        <v>99164</v>
      </c>
      <c r="V459" s="9">
        <f t="shared" si="101"/>
        <v>-0.21428571428987198</v>
      </c>
      <c r="W459" s="8">
        <f t="shared" si="102"/>
        <v>-2.160917785043573E-6</v>
      </c>
      <c r="X459" s="22">
        <f t="shared" si="104"/>
        <v>86770.964331634721</v>
      </c>
      <c r="Y459" s="22">
        <f t="shared" si="105"/>
        <v>86770.776826714675</v>
      </c>
      <c r="Z459" s="22">
        <f t="shared" si="107"/>
        <v>-0.18750492004619446</v>
      </c>
      <c r="AA459" s="8">
        <f t="shared" si="108"/>
        <v>-2.1609177850041991E-6</v>
      </c>
      <c r="AB459" s="22">
        <f t="shared" si="109"/>
        <v>4859163.5022960221</v>
      </c>
      <c r="AC459" s="10">
        <v>1620</v>
      </c>
      <c r="AD459" s="6">
        <v>2008</v>
      </c>
      <c r="AE459" s="6">
        <f t="shared" si="103"/>
        <v>8</v>
      </c>
      <c r="AF459" s="6" t="s">
        <v>63</v>
      </c>
    </row>
    <row r="460" spans="1:32" x14ac:dyDescent="0.2">
      <c r="A460">
        <v>35</v>
      </c>
      <c r="B460" s="6" t="s">
        <v>235</v>
      </c>
      <c r="C460" s="6" t="s">
        <v>22</v>
      </c>
      <c r="D460" s="6" t="s">
        <v>23</v>
      </c>
      <c r="E460" s="6" t="s">
        <v>2767</v>
      </c>
      <c r="F460" s="6" t="s">
        <v>2772</v>
      </c>
      <c r="G460" s="6">
        <v>33</v>
      </c>
      <c r="H460" s="6">
        <v>37</v>
      </c>
      <c r="I460" s="7">
        <v>42601</v>
      </c>
      <c r="J460" s="7">
        <v>42611</v>
      </c>
      <c r="K460" s="7" t="s">
        <v>2540</v>
      </c>
      <c r="L460" s="17">
        <f t="shared" si="97"/>
        <v>272.20999999999998</v>
      </c>
      <c r="M460" s="20">
        <f t="shared" si="98"/>
        <v>0.87502296021454029</v>
      </c>
      <c r="N460" s="6" t="s">
        <v>36</v>
      </c>
      <c r="O460" s="6">
        <v>2900000</v>
      </c>
      <c r="P460" s="6">
        <v>3310000</v>
      </c>
      <c r="Q460" s="6">
        <f t="shared" si="99"/>
        <v>410000</v>
      </c>
      <c r="R460" s="8">
        <f t="shared" si="100"/>
        <v>0.14137931034482759</v>
      </c>
      <c r="S460" s="6">
        <v>96106</v>
      </c>
      <c r="T460" s="9">
        <f t="shared" si="106"/>
        <v>90791.090909090912</v>
      </c>
      <c r="U460" s="6">
        <v>103215</v>
      </c>
      <c r="V460" s="9">
        <f t="shared" si="101"/>
        <v>12423.909090909088</v>
      </c>
      <c r="W460" s="8">
        <f t="shared" si="102"/>
        <v>0.13684061912362244</v>
      </c>
      <c r="X460" s="22">
        <f t="shared" si="104"/>
        <v>79444.289128380173</v>
      </c>
      <c r="Y460" s="22">
        <f t="shared" si="105"/>
        <v>90315.494838543775</v>
      </c>
      <c r="Z460" s="22">
        <f t="shared" si="107"/>
        <v>10871.205710163602</v>
      </c>
      <c r="AA460" s="8">
        <f t="shared" si="108"/>
        <v>0.13684061912362233</v>
      </c>
      <c r="AB460" s="22">
        <f t="shared" si="109"/>
        <v>2980411.3296719445</v>
      </c>
      <c r="AC460" s="10">
        <v>1011</v>
      </c>
      <c r="AD460" s="6">
        <v>1940</v>
      </c>
      <c r="AE460" s="6">
        <f t="shared" si="103"/>
        <v>76</v>
      </c>
      <c r="AF460" s="6" t="s">
        <v>103</v>
      </c>
    </row>
    <row r="461" spans="1:32" x14ac:dyDescent="0.2">
      <c r="A461">
        <v>35</v>
      </c>
      <c r="B461" s="6" t="s">
        <v>106</v>
      </c>
      <c r="C461" s="6" t="s">
        <v>22</v>
      </c>
      <c r="D461" s="6" t="s">
        <v>23</v>
      </c>
      <c r="E461" s="6" t="s">
        <v>2767</v>
      </c>
      <c r="F461" s="6" t="s">
        <v>2772</v>
      </c>
      <c r="G461" s="6">
        <v>89</v>
      </c>
      <c r="H461" s="6">
        <v>100</v>
      </c>
      <c r="I461" s="7">
        <v>42598</v>
      </c>
      <c r="J461" s="7">
        <v>42611</v>
      </c>
      <c r="K461" s="7" t="s">
        <v>2540</v>
      </c>
      <c r="L461" s="17">
        <f t="shared" si="97"/>
        <v>272.20999999999998</v>
      </c>
      <c r="M461" s="20">
        <f t="shared" si="98"/>
        <v>0.87502296021454029</v>
      </c>
      <c r="N461" s="6" t="s">
        <v>57</v>
      </c>
      <c r="O461" s="6">
        <v>5890000</v>
      </c>
      <c r="P461" s="6">
        <v>5850000</v>
      </c>
      <c r="Q461" s="6">
        <f t="shared" si="99"/>
        <v>-40000</v>
      </c>
      <c r="R461" s="8">
        <f t="shared" si="100"/>
        <v>-6.7911714770797962E-3</v>
      </c>
      <c r="S461" s="6"/>
      <c r="T461" s="9">
        <f t="shared" si="106"/>
        <v>66179.775280898873</v>
      </c>
      <c r="U461" s="6">
        <v>65730</v>
      </c>
      <c r="V461" s="9">
        <f t="shared" si="101"/>
        <v>-449.77528089887346</v>
      </c>
      <c r="W461" s="8">
        <f t="shared" si="102"/>
        <v>-6.7962648556875623E-3</v>
      </c>
      <c r="X461" s="22">
        <f t="shared" si="104"/>
        <v>57908.822872625191</v>
      </c>
      <c r="Y461" s="22">
        <f t="shared" si="105"/>
        <v>57515.25917490173</v>
      </c>
      <c r="Z461" s="22">
        <f t="shared" si="107"/>
        <v>-393.56369772346079</v>
      </c>
      <c r="AA461" s="8">
        <f t="shared" si="108"/>
        <v>-6.7962648556875995E-3</v>
      </c>
      <c r="AB461" s="22">
        <f t="shared" si="109"/>
        <v>5118858.066566254</v>
      </c>
      <c r="AC461" s="10">
        <v>3020</v>
      </c>
      <c r="AD461" s="6">
        <v>1935</v>
      </c>
      <c r="AE461" s="6">
        <f t="shared" si="103"/>
        <v>81</v>
      </c>
      <c r="AF461" s="6" t="s">
        <v>206</v>
      </c>
    </row>
    <row r="462" spans="1:32" x14ac:dyDescent="0.2">
      <c r="A462">
        <v>35</v>
      </c>
      <c r="B462" s="6" t="s">
        <v>69</v>
      </c>
      <c r="C462" s="6" t="s">
        <v>22</v>
      </c>
      <c r="D462" s="6" t="s">
        <v>23</v>
      </c>
      <c r="E462" s="6" t="s">
        <v>2767</v>
      </c>
      <c r="F462" s="6" t="s">
        <v>2772</v>
      </c>
      <c r="G462" s="6">
        <v>27</v>
      </c>
      <c r="H462" s="6">
        <v>32</v>
      </c>
      <c r="I462" s="7">
        <v>42600</v>
      </c>
      <c r="J462" s="7">
        <v>42611</v>
      </c>
      <c r="K462" s="7" t="s">
        <v>2540</v>
      </c>
      <c r="L462" s="17">
        <f t="shared" si="97"/>
        <v>272.20999999999998</v>
      </c>
      <c r="M462" s="20">
        <f t="shared" si="98"/>
        <v>0.87502296021454029</v>
      </c>
      <c r="N462" s="6" t="s">
        <v>24</v>
      </c>
      <c r="O462" s="6">
        <v>2300000</v>
      </c>
      <c r="P462" s="6">
        <v>2540000</v>
      </c>
      <c r="Q462" s="6">
        <f t="shared" si="99"/>
        <v>240000</v>
      </c>
      <c r="R462" s="8">
        <f t="shared" si="100"/>
        <v>0.10434782608695652</v>
      </c>
      <c r="S462" s="6">
        <v>110000</v>
      </c>
      <c r="T462" s="9">
        <f t="shared" si="106"/>
        <v>89259.259259259255</v>
      </c>
      <c r="U462" s="6">
        <v>98148</v>
      </c>
      <c r="V462" s="9">
        <f t="shared" si="101"/>
        <v>8888.7407407407445</v>
      </c>
      <c r="W462" s="8">
        <f t="shared" si="102"/>
        <v>9.9583402489626605E-2</v>
      </c>
      <c r="X462" s="22">
        <f t="shared" si="104"/>
        <v>78103.901263594147</v>
      </c>
      <c r="Y462" s="22">
        <f t="shared" si="105"/>
        <v>85881.753499136699</v>
      </c>
      <c r="Z462" s="22">
        <f t="shared" si="107"/>
        <v>7777.8522355425521</v>
      </c>
      <c r="AA462" s="8">
        <f t="shared" si="108"/>
        <v>9.9583402489626605E-2</v>
      </c>
      <c r="AB462" s="22">
        <f t="shared" si="109"/>
        <v>2318807.344476691</v>
      </c>
      <c r="AC462" s="10">
        <v>1019</v>
      </c>
      <c r="AD462" s="6">
        <v>1931</v>
      </c>
      <c r="AE462" s="6">
        <f t="shared" si="103"/>
        <v>85</v>
      </c>
      <c r="AF462" s="6" t="s">
        <v>37</v>
      </c>
    </row>
    <row r="463" spans="1:32" x14ac:dyDescent="0.2">
      <c r="A463">
        <v>35</v>
      </c>
      <c r="B463" s="6" t="s">
        <v>676</v>
      </c>
      <c r="C463" s="6" t="s">
        <v>22</v>
      </c>
      <c r="D463" s="6" t="s">
        <v>23</v>
      </c>
      <c r="E463" s="6" t="s">
        <v>2767</v>
      </c>
      <c r="F463" s="6" t="s">
        <v>2772</v>
      </c>
      <c r="G463" s="6">
        <v>48</v>
      </c>
      <c r="H463" s="6">
        <v>64</v>
      </c>
      <c r="I463" s="7">
        <v>42601</v>
      </c>
      <c r="J463" s="7">
        <v>42611</v>
      </c>
      <c r="K463" s="7" t="s">
        <v>2540</v>
      </c>
      <c r="L463" s="17">
        <f t="shared" si="97"/>
        <v>272.20999999999998</v>
      </c>
      <c r="M463" s="20">
        <f t="shared" si="98"/>
        <v>0.87502296021454029</v>
      </c>
      <c r="N463" s="6" t="s">
        <v>36</v>
      </c>
      <c r="O463" s="6">
        <v>4900000</v>
      </c>
      <c r="P463" s="6">
        <v>5075000</v>
      </c>
      <c r="Q463" s="6">
        <f t="shared" si="99"/>
        <v>175000</v>
      </c>
      <c r="R463" s="8">
        <f t="shared" si="100"/>
        <v>3.5714285714285712E-2</v>
      </c>
      <c r="S463" s="6">
        <v>60835</v>
      </c>
      <c r="T463" s="9">
        <f t="shared" si="106"/>
        <v>103350.72916666667</v>
      </c>
      <c r="U463" s="6">
        <v>106997</v>
      </c>
      <c r="V463" s="9">
        <f t="shared" si="101"/>
        <v>3646.2708333333285</v>
      </c>
      <c r="W463" s="8">
        <f t="shared" si="102"/>
        <v>3.528055256826719E-2</v>
      </c>
      <c r="X463" s="22">
        <f t="shared" si="104"/>
        <v>90434.260975747893</v>
      </c>
      <c r="Y463" s="22">
        <f t="shared" si="105"/>
        <v>93624.831674075162</v>
      </c>
      <c r="Z463" s="22">
        <f t="shared" si="107"/>
        <v>3190.5706983272685</v>
      </c>
      <c r="AA463" s="8">
        <f t="shared" si="108"/>
        <v>3.5280552568267197E-2</v>
      </c>
      <c r="AB463" s="22">
        <f t="shared" si="109"/>
        <v>4493991.9203556078</v>
      </c>
      <c r="AC463" s="6">
        <v>494</v>
      </c>
      <c r="AD463" s="6">
        <v>1925</v>
      </c>
      <c r="AE463" s="6">
        <f t="shared" si="103"/>
        <v>91</v>
      </c>
      <c r="AF463" s="6" t="s">
        <v>48</v>
      </c>
    </row>
    <row r="464" spans="1:32" x14ac:dyDescent="0.2">
      <c r="A464">
        <v>35</v>
      </c>
      <c r="B464" s="6" t="s">
        <v>624</v>
      </c>
      <c r="C464" s="6" t="s">
        <v>22</v>
      </c>
      <c r="D464" s="6" t="s">
        <v>23</v>
      </c>
      <c r="E464" s="6" t="s">
        <v>2767</v>
      </c>
      <c r="F464" s="6" t="s">
        <v>2772</v>
      </c>
      <c r="G464" s="6">
        <v>47</v>
      </c>
      <c r="H464" s="6">
        <v>53</v>
      </c>
      <c r="I464" s="7">
        <v>42595</v>
      </c>
      <c r="J464" s="7">
        <v>42611</v>
      </c>
      <c r="K464" s="7" t="s">
        <v>2540</v>
      </c>
      <c r="L464" s="17">
        <f t="shared" si="97"/>
        <v>272.20999999999998</v>
      </c>
      <c r="M464" s="20">
        <f t="shared" si="98"/>
        <v>0.87502296021454029</v>
      </c>
      <c r="N464" s="6" t="s">
        <v>31</v>
      </c>
      <c r="O464" s="6">
        <v>3900000</v>
      </c>
      <c r="P464" s="6">
        <v>3900000</v>
      </c>
      <c r="Q464" s="6">
        <f t="shared" si="99"/>
        <v>0</v>
      </c>
      <c r="R464" s="8">
        <f t="shared" si="100"/>
        <v>0</v>
      </c>
      <c r="S464" s="6"/>
      <c r="T464" s="9">
        <f t="shared" si="106"/>
        <v>82978.723404255317</v>
      </c>
      <c r="U464" s="6">
        <v>82979</v>
      </c>
      <c r="V464" s="9">
        <f t="shared" si="101"/>
        <v>0.27659574468270876</v>
      </c>
      <c r="W464" s="8">
        <f t="shared" si="102"/>
        <v>3.3333333333557208E-6</v>
      </c>
      <c r="X464" s="22">
        <f t="shared" si="104"/>
        <v>72608.288188015038</v>
      </c>
      <c r="Y464" s="22">
        <f t="shared" si="105"/>
        <v>72608.530215642342</v>
      </c>
      <c r="Z464" s="22">
        <f t="shared" si="107"/>
        <v>0.24202762730419636</v>
      </c>
      <c r="AA464" s="8">
        <f t="shared" si="108"/>
        <v>3.3333333334822544E-6</v>
      </c>
      <c r="AB464" s="22">
        <f t="shared" si="109"/>
        <v>3412600.9201351902</v>
      </c>
      <c r="AC464" s="6">
        <v>460</v>
      </c>
      <c r="AD464" s="6">
        <v>1899</v>
      </c>
      <c r="AE464" s="6">
        <f t="shared" si="103"/>
        <v>117</v>
      </c>
      <c r="AF464" s="6" t="s">
        <v>112</v>
      </c>
    </row>
    <row r="465" spans="1:32" x14ac:dyDescent="0.2">
      <c r="A465">
        <v>35</v>
      </c>
      <c r="B465" s="6" t="s">
        <v>2082</v>
      </c>
      <c r="C465" s="6" t="s">
        <v>22</v>
      </c>
      <c r="D465" s="6" t="s">
        <v>23</v>
      </c>
      <c r="E465" s="6" t="s">
        <v>2767</v>
      </c>
      <c r="F465" s="6" t="s">
        <v>2772</v>
      </c>
      <c r="G465" s="6">
        <v>92</v>
      </c>
      <c r="H465" s="6">
        <v>121</v>
      </c>
      <c r="I465" s="7">
        <v>42601</v>
      </c>
      <c r="J465" s="7">
        <v>42612</v>
      </c>
      <c r="K465" s="7" t="s">
        <v>2540</v>
      </c>
      <c r="L465" s="17">
        <f t="shared" si="97"/>
        <v>272.20999999999998</v>
      </c>
      <c r="M465" s="20">
        <f t="shared" si="98"/>
        <v>0.87502296021454029</v>
      </c>
      <c r="N465" s="6" t="s">
        <v>24</v>
      </c>
      <c r="O465" s="6">
        <v>7500000</v>
      </c>
      <c r="P465" s="6">
        <v>7600000</v>
      </c>
      <c r="Q465" s="6">
        <f t="shared" si="99"/>
        <v>100000</v>
      </c>
      <c r="R465" s="8">
        <f t="shared" si="100"/>
        <v>1.3333333333333334E-2</v>
      </c>
      <c r="S465" s="6"/>
      <c r="T465" s="9">
        <f t="shared" si="106"/>
        <v>81521.739130434784</v>
      </c>
      <c r="U465" s="6">
        <v>82609</v>
      </c>
      <c r="V465" s="9">
        <f t="shared" si="101"/>
        <v>1087.2608695652161</v>
      </c>
      <c r="W465" s="8">
        <f t="shared" si="102"/>
        <v>1.3337066666666651E-2</v>
      </c>
      <c r="X465" s="22">
        <f t="shared" si="104"/>
        <v>71333.39349575057</v>
      </c>
      <c r="Y465" s="22">
        <f t="shared" si="105"/>
        <v>72284.771720362958</v>
      </c>
      <c r="Z465" s="22">
        <f t="shared" si="107"/>
        <v>951.37822461238829</v>
      </c>
      <c r="AA465" s="8">
        <f t="shared" si="108"/>
        <v>1.3337066666666618E-2</v>
      </c>
      <c r="AB465" s="22">
        <f t="shared" si="109"/>
        <v>6650198.9982733922</v>
      </c>
      <c r="AC465" s="6">
        <v>661</v>
      </c>
      <c r="AD465" s="6">
        <v>2006</v>
      </c>
      <c r="AE465" s="6">
        <f t="shared" si="103"/>
        <v>10</v>
      </c>
      <c r="AF465" s="6" t="s">
        <v>225</v>
      </c>
    </row>
    <row r="466" spans="1:32" x14ac:dyDescent="0.2">
      <c r="A466">
        <v>35</v>
      </c>
      <c r="B466" s="6" t="s">
        <v>1196</v>
      </c>
      <c r="C466" s="6" t="s">
        <v>22</v>
      </c>
      <c r="D466" s="6" t="s">
        <v>23</v>
      </c>
      <c r="E466" s="6" t="s">
        <v>2767</v>
      </c>
      <c r="F466" s="6" t="s">
        <v>2772</v>
      </c>
      <c r="G466" s="6">
        <v>61</v>
      </c>
      <c r="H466" s="6">
        <v>68</v>
      </c>
      <c r="I466" s="7">
        <v>42602</v>
      </c>
      <c r="J466" s="7">
        <v>42612</v>
      </c>
      <c r="K466" s="7" t="s">
        <v>2540</v>
      </c>
      <c r="L466" s="17">
        <f t="shared" si="97"/>
        <v>272.20999999999998</v>
      </c>
      <c r="M466" s="20">
        <f t="shared" si="98"/>
        <v>0.87502296021454029</v>
      </c>
      <c r="N466" s="6" t="s">
        <v>36</v>
      </c>
      <c r="O466" s="6">
        <v>4800000</v>
      </c>
      <c r="P466" s="6">
        <v>5900000</v>
      </c>
      <c r="Q466" s="6">
        <f t="shared" si="99"/>
        <v>1100000</v>
      </c>
      <c r="R466" s="8">
        <f t="shared" si="100"/>
        <v>0.22916666666666666</v>
      </c>
      <c r="S466" s="6">
        <v>34138</v>
      </c>
      <c r="T466" s="9">
        <f t="shared" si="106"/>
        <v>79248.163934426237</v>
      </c>
      <c r="U466" s="6">
        <v>97281</v>
      </c>
      <c r="V466" s="9">
        <f t="shared" si="101"/>
        <v>18032.836065573763</v>
      </c>
      <c r="W466" s="8">
        <f t="shared" si="102"/>
        <v>0.22754894461018685</v>
      </c>
      <c r="X466" s="22">
        <f t="shared" si="104"/>
        <v>69343.962997468814</v>
      </c>
      <c r="Y466" s="22">
        <f t="shared" si="105"/>
        <v>85123.108592630699</v>
      </c>
      <c r="Z466" s="22">
        <f t="shared" si="107"/>
        <v>15779.145595161885</v>
      </c>
      <c r="AA466" s="8">
        <f t="shared" si="108"/>
        <v>0.22754894461018696</v>
      </c>
      <c r="AB466" s="22">
        <f t="shared" si="109"/>
        <v>5192509.6241504727</v>
      </c>
      <c r="AC466" s="6">
        <v>669</v>
      </c>
      <c r="AD466" s="6">
        <v>1979</v>
      </c>
      <c r="AE466" s="6">
        <f t="shared" si="103"/>
        <v>37</v>
      </c>
      <c r="AF466" s="6" t="s">
        <v>67</v>
      </c>
    </row>
    <row r="467" spans="1:32" x14ac:dyDescent="0.2">
      <c r="A467">
        <v>35</v>
      </c>
      <c r="B467" s="6" t="s">
        <v>1258</v>
      </c>
      <c r="C467" s="6" t="s">
        <v>22</v>
      </c>
      <c r="D467" s="6" t="s">
        <v>23</v>
      </c>
      <c r="E467" s="6" t="s">
        <v>2767</v>
      </c>
      <c r="F467" s="6" t="s">
        <v>2772</v>
      </c>
      <c r="G467" s="6">
        <v>63</v>
      </c>
      <c r="H467" s="6">
        <v>69</v>
      </c>
      <c r="I467" s="7">
        <v>42601</v>
      </c>
      <c r="J467" s="7">
        <v>42612</v>
      </c>
      <c r="K467" s="7" t="s">
        <v>2540</v>
      </c>
      <c r="L467" s="17">
        <f t="shared" si="97"/>
        <v>272.20999999999998</v>
      </c>
      <c r="M467" s="20">
        <f t="shared" si="98"/>
        <v>0.87502296021454029</v>
      </c>
      <c r="N467" s="6" t="s">
        <v>24</v>
      </c>
      <c r="O467" s="6">
        <v>4850000</v>
      </c>
      <c r="P467" s="6">
        <v>6000000</v>
      </c>
      <c r="Q467" s="6">
        <f t="shared" si="99"/>
        <v>1150000</v>
      </c>
      <c r="R467" s="8">
        <f t="shared" si="100"/>
        <v>0.23711340206185566</v>
      </c>
      <c r="S467" s="6">
        <v>10502</v>
      </c>
      <c r="T467" s="9">
        <f t="shared" si="106"/>
        <v>77150.825396825399</v>
      </c>
      <c r="U467" s="6">
        <v>95405</v>
      </c>
      <c r="V467" s="9">
        <f t="shared" si="101"/>
        <v>18254.174603174601</v>
      </c>
      <c r="W467" s="8">
        <f t="shared" si="102"/>
        <v>0.23660374998302641</v>
      </c>
      <c r="X467" s="22">
        <f t="shared" si="104"/>
        <v>67508.743621725298</v>
      </c>
      <c r="Y467" s="22">
        <f t="shared" si="105"/>
        <v>83481.565519268217</v>
      </c>
      <c r="Z467" s="22">
        <f t="shared" si="107"/>
        <v>15972.821897542919</v>
      </c>
      <c r="AA467" s="8">
        <f t="shared" si="108"/>
        <v>0.23660374998302638</v>
      </c>
      <c r="AB467" s="22">
        <f t="shared" si="109"/>
        <v>5259338.6277138973</v>
      </c>
      <c r="AC467" s="10">
        <v>1804</v>
      </c>
      <c r="AD467" s="6">
        <v>1974</v>
      </c>
      <c r="AE467" s="6">
        <f t="shared" si="103"/>
        <v>42</v>
      </c>
      <c r="AF467" s="6" t="s">
        <v>797</v>
      </c>
    </row>
    <row r="468" spans="1:32" x14ac:dyDescent="0.2">
      <c r="A468">
        <v>35</v>
      </c>
      <c r="B468" s="6" t="s">
        <v>458</v>
      </c>
      <c r="C468" s="6" t="s">
        <v>22</v>
      </c>
      <c r="D468" s="6" t="s">
        <v>23</v>
      </c>
      <c r="E468" s="6" t="s">
        <v>2767</v>
      </c>
      <c r="F468" s="6" t="s">
        <v>2772</v>
      </c>
      <c r="G468" s="6">
        <v>42</v>
      </c>
      <c r="H468" s="6">
        <v>47</v>
      </c>
      <c r="I468" s="7">
        <v>42602</v>
      </c>
      <c r="J468" s="7">
        <v>42612</v>
      </c>
      <c r="K468" s="7" t="s">
        <v>2540</v>
      </c>
      <c r="L468" s="17">
        <f t="shared" si="97"/>
        <v>272.20999999999998</v>
      </c>
      <c r="M468" s="20">
        <f t="shared" si="98"/>
        <v>0.87502296021454029</v>
      </c>
      <c r="N468" s="6" t="s">
        <v>36</v>
      </c>
      <c r="O468" s="6">
        <v>3490000</v>
      </c>
      <c r="P468" s="6">
        <v>3725000</v>
      </c>
      <c r="Q468" s="6">
        <f t="shared" si="99"/>
        <v>235000</v>
      </c>
      <c r="R468" s="8">
        <f t="shared" si="100"/>
        <v>6.73352435530086E-2</v>
      </c>
      <c r="S468" s="6">
        <v>30221</v>
      </c>
      <c r="T468" s="9">
        <f t="shared" si="106"/>
        <v>83814.78571428571</v>
      </c>
      <c r="U468" s="6">
        <v>89410</v>
      </c>
      <c r="V468" s="9">
        <f t="shared" si="101"/>
        <v>5595.2142857142899</v>
      </c>
      <c r="W468" s="8">
        <f t="shared" si="102"/>
        <v>6.6756888274912343E-2</v>
      </c>
      <c r="X468" s="22">
        <f t="shared" si="104"/>
        <v>73339.861905461643</v>
      </c>
      <c r="Y468" s="22">
        <f t="shared" si="105"/>
        <v>78235.802872782049</v>
      </c>
      <c r="Z468" s="22">
        <f t="shared" si="107"/>
        <v>4895.9409673204063</v>
      </c>
      <c r="AA468" s="8">
        <f t="shared" si="108"/>
        <v>6.6756888274912399E-2</v>
      </c>
      <c r="AB468" s="22">
        <f t="shared" si="109"/>
        <v>3285903.7206568462</v>
      </c>
      <c r="AC468" s="6">
        <v>657</v>
      </c>
      <c r="AD468" s="6">
        <v>1973</v>
      </c>
      <c r="AE468" s="6">
        <f t="shared" si="103"/>
        <v>43</v>
      </c>
      <c r="AF468" s="6" t="s">
        <v>67</v>
      </c>
    </row>
    <row r="469" spans="1:32" x14ac:dyDescent="0.2">
      <c r="A469">
        <v>35</v>
      </c>
      <c r="B469" s="6" t="s">
        <v>1197</v>
      </c>
      <c r="C469" s="6" t="s">
        <v>22</v>
      </c>
      <c r="D469" s="6" t="s">
        <v>23</v>
      </c>
      <c r="E469" s="6" t="s">
        <v>2767</v>
      </c>
      <c r="F469" s="6" t="s">
        <v>2772</v>
      </c>
      <c r="G469" s="6">
        <v>61</v>
      </c>
      <c r="H469" s="6">
        <v>66</v>
      </c>
      <c r="I469" s="7">
        <v>42601</v>
      </c>
      <c r="J469" s="7">
        <v>42612</v>
      </c>
      <c r="K469" s="7" t="s">
        <v>2540</v>
      </c>
      <c r="L469" s="17">
        <f t="shared" si="97"/>
        <v>272.20999999999998</v>
      </c>
      <c r="M469" s="20">
        <f t="shared" si="98"/>
        <v>0.87502296021454029</v>
      </c>
      <c r="N469" s="6" t="s">
        <v>24</v>
      </c>
      <c r="O469" s="6">
        <v>3990000</v>
      </c>
      <c r="P469" s="6">
        <v>5216000</v>
      </c>
      <c r="Q469" s="6">
        <f t="shared" si="99"/>
        <v>1226000</v>
      </c>
      <c r="R469" s="8">
        <f t="shared" si="100"/>
        <v>0.30726817042606519</v>
      </c>
      <c r="S469" s="6">
        <v>4659</v>
      </c>
      <c r="T469" s="9">
        <f t="shared" si="106"/>
        <v>65486.2131147541</v>
      </c>
      <c r="U469" s="6">
        <v>85585</v>
      </c>
      <c r="V469" s="9">
        <f t="shared" si="101"/>
        <v>20098.7868852459</v>
      </c>
      <c r="W469" s="8">
        <f t="shared" si="102"/>
        <v>0.30691631000293135</v>
      </c>
      <c r="X469" s="22">
        <f t="shared" si="104"/>
        <v>57301.940052912381</v>
      </c>
      <c r="Y469" s="22">
        <f t="shared" si="105"/>
        <v>74888.840049961436</v>
      </c>
      <c r="Z469" s="22">
        <f t="shared" si="107"/>
        <v>17586.899997049055</v>
      </c>
      <c r="AA469" s="8">
        <f t="shared" si="108"/>
        <v>0.30691631000293151</v>
      </c>
      <c r="AB469" s="22">
        <f t="shared" si="109"/>
        <v>4568219.2430476472</v>
      </c>
      <c r="AC469" s="10">
        <v>1223</v>
      </c>
      <c r="AD469" s="6">
        <v>1952</v>
      </c>
      <c r="AE469" s="6">
        <f t="shared" si="103"/>
        <v>64</v>
      </c>
      <c r="AF469" s="6" t="s">
        <v>103</v>
      </c>
    </row>
    <row r="470" spans="1:32" x14ac:dyDescent="0.2">
      <c r="A470">
        <v>35</v>
      </c>
      <c r="B470" s="6" t="s">
        <v>45</v>
      </c>
      <c r="C470" s="6" t="s">
        <v>22</v>
      </c>
      <c r="D470" s="6" t="s">
        <v>23</v>
      </c>
      <c r="E470" s="6" t="s">
        <v>2767</v>
      </c>
      <c r="F470" s="6" t="s">
        <v>2772</v>
      </c>
      <c r="G470" s="6">
        <v>20</v>
      </c>
      <c r="H470" s="6">
        <v>22</v>
      </c>
      <c r="I470" s="7">
        <v>42601</v>
      </c>
      <c r="J470" s="7">
        <v>42612</v>
      </c>
      <c r="K470" s="7" t="s">
        <v>2540</v>
      </c>
      <c r="L470" s="17">
        <f t="shared" si="97"/>
        <v>272.20999999999998</v>
      </c>
      <c r="M470" s="20">
        <f t="shared" si="98"/>
        <v>0.87502296021454029</v>
      </c>
      <c r="N470" s="6" t="s">
        <v>24</v>
      </c>
      <c r="O470" s="6">
        <v>2490000</v>
      </c>
      <c r="P470" s="6">
        <v>2570000</v>
      </c>
      <c r="Q470" s="6">
        <f t="shared" si="99"/>
        <v>80000</v>
      </c>
      <c r="R470" s="8">
        <f t="shared" si="100"/>
        <v>3.2128514056224897E-2</v>
      </c>
      <c r="S470" s="6">
        <v>7929</v>
      </c>
      <c r="T470" s="9">
        <f t="shared" si="106"/>
        <v>124896.45</v>
      </c>
      <c r="U470" s="6">
        <v>128896</v>
      </c>
      <c r="V470" s="9">
        <f t="shared" si="101"/>
        <v>3999.5500000000029</v>
      </c>
      <c r="W470" s="8">
        <f t="shared" si="102"/>
        <v>3.2022927793384066E-2</v>
      </c>
      <c r="X470" s="22">
        <f t="shared" si="104"/>
        <v>109287.26139928732</v>
      </c>
      <c r="Y470" s="22">
        <f t="shared" si="105"/>
        <v>112786.95947981339</v>
      </c>
      <c r="Z470" s="22">
        <f t="shared" si="107"/>
        <v>3499.6980805260682</v>
      </c>
      <c r="AA470" s="8">
        <f t="shared" si="108"/>
        <v>3.2022927793384073E-2</v>
      </c>
      <c r="AB470" s="22">
        <f t="shared" si="109"/>
        <v>2255739.1895962679</v>
      </c>
      <c r="AC470" s="10">
        <v>1161</v>
      </c>
      <c r="AD470" s="6">
        <v>1937</v>
      </c>
      <c r="AE470" s="6">
        <f t="shared" si="103"/>
        <v>79</v>
      </c>
      <c r="AF470" s="6" t="s">
        <v>46</v>
      </c>
    </row>
    <row r="471" spans="1:32" x14ac:dyDescent="0.2">
      <c r="A471">
        <v>35</v>
      </c>
      <c r="B471" s="6" t="s">
        <v>1289</v>
      </c>
      <c r="C471" s="6" t="s">
        <v>22</v>
      </c>
      <c r="D471" s="6" t="s">
        <v>23</v>
      </c>
      <c r="E471" s="6" t="s">
        <v>2767</v>
      </c>
      <c r="F471" s="6" t="s">
        <v>2772</v>
      </c>
      <c r="G471" s="6">
        <v>64</v>
      </c>
      <c r="H471" s="6">
        <v>73</v>
      </c>
      <c r="I471" s="7">
        <v>42601</v>
      </c>
      <c r="J471" s="7">
        <v>42612</v>
      </c>
      <c r="K471" s="7" t="s">
        <v>2540</v>
      </c>
      <c r="L471" s="17">
        <f t="shared" si="97"/>
        <v>272.20999999999998</v>
      </c>
      <c r="M471" s="20">
        <f t="shared" si="98"/>
        <v>0.87502296021454029</v>
      </c>
      <c r="N471" s="6" t="s">
        <v>24</v>
      </c>
      <c r="O471" s="6">
        <v>4900000</v>
      </c>
      <c r="P471" s="6">
        <v>5550000</v>
      </c>
      <c r="Q471" s="6">
        <f t="shared" si="99"/>
        <v>650000</v>
      </c>
      <c r="R471" s="8">
        <f t="shared" si="100"/>
        <v>0.1326530612244898</v>
      </c>
      <c r="S471" s="6"/>
      <c r="T471" s="9">
        <f t="shared" si="106"/>
        <v>76562.5</v>
      </c>
      <c r="U471" s="6">
        <v>86719</v>
      </c>
      <c r="V471" s="9">
        <f t="shared" si="101"/>
        <v>10156.5</v>
      </c>
      <c r="W471" s="8">
        <f t="shared" si="102"/>
        <v>0.13265632653061224</v>
      </c>
      <c r="X471" s="22">
        <f t="shared" si="104"/>
        <v>66993.945391425746</v>
      </c>
      <c r="Y471" s="22">
        <f t="shared" si="105"/>
        <v>75881.116086844719</v>
      </c>
      <c r="Z471" s="22">
        <f t="shared" si="107"/>
        <v>8887.1706954189722</v>
      </c>
      <c r="AA471" s="8">
        <f t="shared" si="108"/>
        <v>0.13265632653061213</v>
      </c>
      <c r="AB471" s="22">
        <f t="shared" si="109"/>
        <v>4856391.429558062</v>
      </c>
      <c r="AC471" s="6">
        <v>512</v>
      </c>
      <c r="AD471" s="6">
        <v>1901</v>
      </c>
      <c r="AE471" s="6">
        <f t="shared" si="103"/>
        <v>115</v>
      </c>
      <c r="AF471" s="6" t="s">
        <v>102</v>
      </c>
    </row>
    <row r="472" spans="1:32" x14ac:dyDescent="0.2">
      <c r="A472">
        <v>35</v>
      </c>
      <c r="B472" s="6" t="s">
        <v>2525</v>
      </c>
      <c r="C472" s="6" t="s">
        <v>22</v>
      </c>
      <c r="D472" s="6" t="s">
        <v>23</v>
      </c>
      <c r="E472" s="6" t="s">
        <v>2767</v>
      </c>
      <c r="F472" s="6" t="s">
        <v>2772</v>
      </c>
      <c r="G472" s="6">
        <v>204</v>
      </c>
      <c r="H472" s="6">
        <v>228</v>
      </c>
      <c r="I472" s="7">
        <v>42600</v>
      </c>
      <c r="J472" s="7">
        <v>42612</v>
      </c>
      <c r="K472" s="7" t="s">
        <v>2540</v>
      </c>
      <c r="L472" s="17">
        <f t="shared" si="97"/>
        <v>272.20999999999998</v>
      </c>
      <c r="M472" s="20">
        <f t="shared" si="98"/>
        <v>0.87502296021454029</v>
      </c>
      <c r="N472" s="6" t="s">
        <v>32</v>
      </c>
      <c r="O472" s="6">
        <v>13500000</v>
      </c>
      <c r="P472" s="6">
        <v>14950000</v>
      </c>
      <c r="Q472" s="6">
        <f t="shared" si="99"/>
        <v>1450000</v>
      </c>
      <c r="R472" s="8">
        <f t="shared" si="100"/>
        <v>0.10740740740740741</v>
      </c>
      <c r="S472" s="6"/>
      <c r="T472" s="9">
        <f t="shared" si="106"/>
        <v>66176.470588235301</v>
      </c>
      <c r="U472" s="6">
        <v>73284</v>
      </c>
      <c r="V472" s="9">
        <f t="shared" si="101"/>
        <v>7107.529411764699</v>
      </c>
      <c r="W472" s="8">
        <f t="shared" si="102"/>
        <v>0.10740266666666655</v>
      </c>
      <c r="X472" s="22">
        <f t="shared" si="104"/>
        <v>57905.931190668111</v>
      </c>
      <c r="Y472" s="22">
        <f t="shared" si="105"/>
        <v>64125.18261636237</v>
      </c>
      <c r="Z472" s="22">
        <f t="shared" si="107"/>
        <v>6219.2514256942595</v>
      </c>
      <c r="AA472" s="8">
        <f t="shared" si="108"/>
        <v>0.10740266666666659</v>
      </c>
      <c r="AB472" s="22">
        <f t="shared" si="109"/>
        <v>13081537.253737923</v>
      </c>
      <c r="AC472" s="6">
        <v>559</v>
      </c>
      <c r="AD472" s="6">
        <v>1898</v>
      </c>
      <c r="AE472" s="6">
        <f t="shared" si="103"/>
        <v>118</v>
      </c>
      <c r="AF472" s="6" t="s">
        <v>27</v>
      </c>
    </row>
    <row r="473" spans="1:32" x14ac:dyDescent="0.2">
      <c r="A473">
        <v>35</v>
      </c>
      <c r="B473" s="6" t="s">
        <v>2107</v>
      </c>
      <c r="C473" s="6" t="s">
        <v>22</v>
      </c>
      <c r="D473" s="6" t="s">
        <v>23</v>
      </c>
      <c r="E473" s="6" t="s">
        <v>2767</v>
      </c>
      <c r="F473" s="6" t="s">
        <v>2772</v>
      </c>
      <c r="G473" s="6">
        <v>94</v>
      </c>
      <c r="H473" s="6">
        <v>110</v>
      </c>
      <c r="I473" s="7">
        <v>42602</v>
      </c>
      <c r="J473" s="7">
        <v>42612</v>
      </c>
      <c r="K473" s="7" t="s">
        <v>2540</v>
      </c>
      <c r="L473" s="17">
        <f t="shared" si="97"/>
        <v>272.20999999999998</v>
      </c>
      <c r="M473" s="20">
        <f t="shared" si="98"/>
        <v>0.87502296021454029</v>
      </c>
      <c r="N473" s="6" t="s">
        <v>36</v>
      </c>
      <c r="O473" s="6">
        <v>6190000</v>
      </c>
      <c r="P473" s="6">
        <v>7000000</v>
      </c>
      <c r="Q473" s="6">
        <f t="shared" si="99"/>
        <v>810000</v>
      </c>
      <c r="R473" s="8">
        <f t="shared" si="100"/>
        <v>0.13085621970920841</v>
      </c>
      <c r="S473" s="6"/>
      <c r="T473" s="9">
        <f t="shared" si="106"/>
        <v>65851.063829787236</v>
      </c>
      <c r="U473" s="6">
        <v>74468</v>
      </c>
      <c r="V473" s="9">
        <f t="shared" si="101"/>
        <v>8616.9361702127644</v>
      </c>
      <c r="W473" s="8">
        <f t="shared" si="102"/>
        <v>0.13085492730210013</v>
      </c>
      <c r="X473" s="22">
        <f t="shared" si="104"/>
        <v>57621.192805617073</v>
      </c>
      <c r="Y473" s="22">
        <f t="shared" si="105"/>
        <v>65161.209801256387</v>
      </c>
      <c r="Z473" s="22">
        <f t="shared" si="107"/>
        <v>7540.0169956393147</v>
      </c>
      <c r="AA473" s="8">
        <f t="shared" si="108"/>
        <v>0.13085492730210008</v>
      </c>
      <c r="AB473" s="22">
        <f t="shared" si="109"/>
        <v>6125153.7213181006</v>
      </c>
      <c r="AC473" s="6">
        <v>542</v>
      </c>
      <c r="AD473" s="6">
        <v>1889</v>
      </c>
      <c r="AE473" s="6">
        <f t="shared" si="103"/>
        <v>127</v>
      </c>
      <c r="AF473" s="6" t="s">
        <v>25</v>
      </c>
    </row>
    <row r="474" spans="1:32" x14ac:dyDescent="0.2">
      <c r="A474">
        <v>35</v>
      </c>
      <c r="B474" s="6" t="s">
        <v>237</v>
      </c>
      <c r="C474" s="6" t="s">
        <v>22</v>
      </c>
      <c r="D474" s="6" t="s">
        <v>23</v>
      </c>
      <c r="E474" s="6" t="s">
        <v>2767</v>
      </c>
      <c r="F474" s="6" t="s">
        <v>2772</v>
      </c>
      <c r="G474" s="6">
        <v>45</v>
      </c>
      <c r="H474" s="6">
        <v>50</v>
      </c>
      <c r="I474" s="7">
        <v>42603</v>
      </c>
      <c r="J474" s="7">
        <v>42613</v>
      </c>
      <c r="K474" s="7" t="s">
        <v>2540</v>
      </c>
      <c r="L474" s="17">
        <f t="shared" si="97"/>
        <v>272.20999999999998</v>
      </c>
      <c r="M474" s="20">
        <f t="shared" si="98"/>
        <v>0.87502296021454029</v>
      </c>
      <c r="N474" s="6" t="s">
        <v>36</v>
      </c>
      <c r="O474" s="6">
        <v>2990000</v>
      </c>
      <c r="P474" s="6">
        <v>3720000</v>
      </c>
      <c r="Q474" s="6">
        <f t="shared" si="99"/>
        <v>730000</v>
      </c>
      <c r="R474" s="8">
        <f t="shared" si="100"/>
        <v>0.24414715719063546</v>
      </c>
      <c r="S474" s="6">
        <v>13648</v>
      </c>
      <c r="T474" s="9">
        <f t="shared" si="106"/>
        <v>66747.733333333337</v>
      </c>
      <c r="U474" s="6">
        <v>82970</v>
      </c>
      <c r="V474" s="9">
        <f t="shared" si="101"/>
        <v>16222.266666666663</v>
      </c>
      <c r="W474" s="8">
        <f t="shared" si="102"/>
        <v>0.24303846522628478</v>
      </c>
      <c r="X474" s="22">
        <f t="shared" si="104"/>
        <v>58405.799208944081</v>
      </c>
      <c r="Y474" s="22">
        <f t="shared" si="105"/>
        <v>72600.655009000402</v>
      </c>
      <c r="Z474" s="22">
        <f t="shared" si="107"/>
        <v>14194.855800056321</v>
      </c>
      <c r="AA474" s="8">
        <f t="shared" si="108"/>
        <v>0.24303846522628467</v>
      </c>
      <c r="AB474" s="22">
        <f t="shared" si="109"/>
        <v>3267029.4754050183</v>
      </c>
      <c r="AC474" s="10">
        <v>1109</v>
      </c>
      <c r="AD474" s="6">
        <v>1931</v>
      </c>
      <c r="AE474" s="6">
        <f t="shared" si="103"/>
        <v>85</v>
      </c>
      <c r="AF474" s="6" t="s">
        <v>364</v>
      </c>
    </row>
    <row r="475" spans="1:32" x14ac:dyDescent="0.2">
      <c r="A475">
        <v>35</v>
      </c>
      <c r="B475" s="6" t="s">
        <v>1951</v>
      </c>
      <c r="C475" s="6" t="s">
        <v>22</v>
      </c>
      <c r="D475" s="6" t="s">
        <v>23</v>
      </c>
      <c r="E475" s="6" t="s">
        <v>2767</v>
      </c>
      <c r="F475" s="6" t="s">
        <v>2772</v>
      </c>
      <c r="G475" s="6">
        <v>113</v>
      </c>
      <c r="H475" s="6">
        <v>131</v>
      </c>
      <c r="I475" s="7">
        <v>42603</v>
      </c>
      <c r="J475" s="7">
        <v>42613</v>
      </c>
      <c r="K475" s="7" t="s">
        <v>2540</v>
      </c>
      <c r="L475" s="17">
        <f t="shared" si="97"/>
        <v>272.20999999999998</v>
      </c>
      <c r="M475" s="20">
        <f t="shared" si="98"/>
        <v>0.87502296021454029</v>
      </c>
      <c r="N475" s="6" t="s">
        <v>36</v>
      </c>
      <c r="O475" s="6">
        <v>8200000</v>
      </c>
      <c r="P475" s="6">
        <v>8200000</v>
      </c>
      <c r="Q475" s="6">
        <f t="shared" si="99"/>
        <v>0</v>
      </c>
      <c r="R475" s="8">
        <f t="shared" si="100"/>
        <v>0</v>
      </c>
      <c r="S475" s="6"/>
      <c r="T475" s="9">
        <f t="shared" si="106"/>
        <v>72566.371681415927</v>
      </c>
      <c r="U475" s="6">
        <v>72566</v>
      </c>
      <c r="V475" s="9">
        <f t="shared" si="101"/>
        <v>-0.37168141592701431</v>
      </c>
      <c r="W475" s="8">
        <f t="shared" si="102"/>
        <v>-5.1219512194820266E-6</v>
      </c>
      <c r="X475" s="22">
        <f t="shared" si="104"/>
        <v>63497.241360701155</v>
      </c>
      <c r="Y475" s="22">
        <f t="shared" si="105"/>
        <v>63496.91613092833</v>
      </c>
      <c r="Z475" s="22">
        <f t="shared" si="107"/>
        <v>-0.32522977282496868</v>
      </c>
      <c r="AA475" s="8">
        <f t="shared" si="108"/>
        <v>-5.1219512195415696E-6</v>
      </c>
      <c r="AB475" s="22">
        <f t="shared" si="109"/>
        <v>7175151.5227949014</v>
      </c>
      <c r="AC475" s="6">
        <v>480</v>
      </c>
      <c r="AD475" s="6">
        <v>1901</v>
      </c>
      <c r="AE475" s="6">
        <f t="shared" si="103"/>
        <v>115</v>
      </c>
      <c r="AF475" s="6" t="s">
        <v>90</v>
      </c>
    </row>
    <row r="476" spans="1:32" x14ac:dyDescent="0.2">
      <c r="A476">
        <v>35</v>
      </c>
      <c r="B476" s="6" t="s">
        <v>2171</v>
      </c>
      <c r="C476" s="6" t="s">
        <v>22</v>
      </c>
      <c r="D476" s="6" t="s">
        <v>23</v>
      </c>
      <c r="E476" s="6" t="s">
        <v>2767</v>
      </c>
      <c r="F476" s="6" t="s">
        <v>2772</v>
      </c>
      <c r="G476" s="6">
        <v>99</v>
      </c>
      <c r="H476" s="6"/>
      <c r="I476" s="7">
        <v>42602</v>
      </c>
      <c r="J476" s="7">
        <v>42613</v>
      </c>
      <c r="K476" s="7" t="s">
        <v>2540</v>
      </c>
      <c r="L476" s="17">
        <f t="shared" si="97"/>
        <v>272.20999999999998</v>
      </c>
      <c r="M476" s="20">
        <f t="shared" si="98"/>
        <v>0.87502296021454029</v>
      </c>
      <c r="N476" s="6" t="s">
        <v>24</v>
      </c>
      <c r="O476" s="6">
        <v>6700000</v>
      </c>
      <c r="P476" s="6">
        <v>7150000</v>
      </c>
      <c r="Q476" s="6">
        <f t="shared" si="99"/>
        <v>450000</v>
      </c>
      <c r="R476" s="8">
        <f t="shared" si="100"/>
        <v>6.7164179104477612E-2</v>
      </c>
      <c r="S476" s="6"/>
      <c r="T476" s="9">
        <f t="shared" si="106"/>
        <v>67676.767676767675</v>
      </c>
      <c r="U476" s="6">
        <v>72222</v>
      </c>
      <c r="V476" s="9">
        <f t="shared" si="101"/>
        <v>4545.2323232323251</v>
      </c>
      <c r="W476" s="8">
        <f t="shared" si="102"/>
        <v>6.7160895522388089E-2</v>
      </c>
      <c r="X476" s="22">
        <f t="shared" si="104"/>
        <v>59218.725590276968</v>
      </c>
      <c r="Y476" s="22">
        <f t="shared" si="105"/>
        <v>63195.908232614529</v>
      </c>
      <c r="Z476" s="22">
        <f t="shared" si="107"/>
        <v>3977.1826423375605</v>
      </c>
      <c r="AA476" s="8">
        <f t="shared" si="108"/>
        <v>6.7160895522388075E-2</v>
      </c>
      <c r="AB476" s="22">
        <f t="shared" si="109"/>
        <v>6256394.9150288384</v>
      </c>
      <c r="AC476" s="6">
        <v>550</v>
      </c>
      <c r="AD476" s="6">
        <v>1895</v>
      </c>
      <c r="AE476" s="6">
        <f t="shared" si="103"/>
        <v>121</v>
      </c>
      <c r="AF476" s="6" t="s">
        <v>102</v>
      </c>
    </row>
    <row r="477" spans="1:32" x14ac:dyDescent="0.2">
      <c r="A477">
        <v>35</v>
      </c>
      <c r="B477" s="6" t="s">
        <v>1033</v>
      </c>
      <c r="C477" s="6" t="s">
        <v>22</v>
      </c>
      <c r="D477" s="6" t="s">
        <v>23</v>
      </c>
      <c r="E477" s="6" t="s">
        <v>2767</v>
      </c>
      <c r="F477" s="6" t="s">
        <v>2772</v>
      </c>
      <c r="G477" s="6">
        <v>57</v>
      </c>
      <c r="H477" s="6">
        <v>63</v>
      </c>
      <c r="I477" s="7">
        <v>42603</v>
      </c>
      <c r="J477" s="7">
        <v>42614</v>
      </c>
      <c r="K477" s="7" t="s">
        <v>2541</v>
      </c>
      <c r="L477" s="17">
        <f>IF(K477="Januar",238.19,IF(K477="Februar",240.59,IF(K477="Mars",245.99,IF(K477="April",250.79,IF(K477="Mai",256.52,IF(K477="Juni",259.83,IF(K477="Juli",265.66,IF(K477="August",272.21,IF(K477="September",275.91,IF(K477="Oktober",281.13,IF(K477="November",284.38,IF(K477="Desember",287.34,0))))))))))))</f>
        <v>275.91000000000003</v>
      </c>
      <c r="M477" s="20">
        <f>$L$2/L477</f>
        <v>0.86328875357906554</v>
      </c>
      <c r="N477" s="6" t="s">
        <v>24</v>
      </c>
      <c r="O477" s="6">
        <v>4190000</v>
      </c>
      <c r="P477" s="6">
        <v>4650000</v>
      </c>
      <c r="Q477" s="6">
        <f t="shared" si="99"/>
        <v>460000</v>
      </c>
      <c r="R477" s="8">
        <f t="shared" si="100"/>
        <v>0.10978520286396182</v>
      </c>
      <c r="S477" s="6">
        <v>1132</v>
      </c>
      <c r="T477" s="9">
        <f t="shared" si="106"/>
        <v>73528.631578947374</v>
      </c>
      <c r="U477" s="6">
        <v>81599</v>
      </c>
      <c r="V477" s="9">
        <f t="shared" si="101"/>
        <v>8070.3684210526262</v>
      </c>
      <c r="W477" s="8">
        <f t="shared" si="102"/>
        <v>0.10975817511832117</v>
      </c>
      <c r="X477" s="22">
        <f t="shared" si="104"/>
        <v>63476.440708163798</v>
      </c>
      <c r="Y477" s="22">
        <f t="shared" si="105"/>
        <v>70443.499003298173</v>
      </c>
      <c r="Z477" s="22">
        <f t="shared" si="107"/>
        <v>6967.0582951343749</v>
      </c>
      <c r="AA477" s="8">
        <f t="shared" si="108"/>
        <v>0.1097581751183212</v>
      </c>
      <c r="AB477" s="22">
        <f t="shared" si="109"/>
        <v>4015279.4431879958</v>
      </c>
      <c r="AC477" s="10">
        <v>8815</v>
      </c>
      <c r="AD477" s="6">
        <v>1999</v>
      </c>
      <c r="AE477" s="6">
        <f t="shared" si="103"/>
        <v>17</v>
      </c>
      <c r="AF477" s="6" t="s">
        <v>63</v>
      </c>
    </row>
    <row r="478" spans="1:32" x14ac:dyDescent="0.2">
      <c r="A478">
        <v>35</v>
      </c>
      <c r="B478" s="6" t="s">
        <v>977</v>
      </c>
      <c r="C478" s="6" t="s">
        <v>22</v>
      </c>
      <c r="D478" s="6" t="s">
        <v>23</v>
      </c>
      <c r="E478" s="6" t="s">
        <v>2767</v>
      </c>
      <c r="F478" s="6" t="s">
        <v>2772</v>
      </c>
      <c r="G478" s="6">
        <v>55</v>
      </c>
      <c r="H478" s="6">
        <v>62</v>
      </c>
      <c r="I478" s="7">
        <v>42604</v>
      </c>
      <c r="J478" s="7">
        <v>42614</v>
      </c>
      <c r="K478" s="7" t="s">
        <v>2541</v>
      </c>
      <c r="L478" s="17">
        <f t="shared" ref="L478:L541" si="110">IF(K478="Januar",238.19,IF(K478="Februar",240.59,IF(K478="Mars",245.99,IF(K478="April",250.79,IF(K478="Mai",256.52,IF(K478="Juni",259.83,IF(K478="Juli",265.66,IF(K478="August",272.21,IF(K478="September",275.91,IF(K478="Oktober",281.13,IF(K478="November",284.38,IF(K478="Desember",287.34,0))))))))))))</f>
        <v>275.91000000000003</v>
      </c>
      <c r="M478" s="20">
        <f t="shared" ref="M478:M541" si="111">$L$2/L478</f>
        <v>0.86328875357906554</v>
      </c>
      <c r="N478" s="6" t="s">
        <v>36</v>
      </c>
      <c r="O478" s="6">
        <v>3600000</v>
      </c>
      <c r="P478" s="6">
        <v>3800000</v>
      </c>
      <c r="Q478" s="6">
        <f t="shared" si="99"/>
        <v>200000</v>
      </c>
      <c r="R478" s="8">
        <f t="shared" si="100"/>
        <v>5.5555555555555552E-2</v>
      </c>
      <c r="S478" s="6">
        <v>27246</v>
      </c>
      <c r="T478" s="9">
        <f t="shared" si="106"/>
        <v>65949.927272727276</v>
      </c>
      <c r="U478" s="6">
        <v>69586</v>
      </c>
      <c r="V478" s="9">
        <f t="shared" si="101"/>
        <v>3636.0727272727236</v>
      </c>
      <c r="W478" s="8">
        <f t="shared" si="102"/>
        <v>5.5133839833305984E-2</v>
      </c>
      <c r="X478" s="22">
        <f t="shared" si="104"/>
        <v>56933.830513902751</v>
      </c>
      <c r="Y478" s="22">
        <f t="shared" si="105"/>
        <v>60072.811206552855</v>
      </c>
      <c r="Z478" s="22">
        <f t="shared" si="107"/>
        <v>3138.9806926501042</v>
      </c>
      <c r="AA478" s="8">
        <f t="shared" si="108"/>
        <v>5.5133839833306005E-2</v>
      </c>
      <c r="AB478" s="22">
        <f t="shared" si="109"/>
        <v>3304004.6163604069</v>
      </c>
      <c r="AC478" s="6">
        <v>876</v>
      </c>
      <c r="AD478" s="6">
        <v>1937</v>
      </c>
      <c r="AE478" s="6">
        <f t="shared" si="103"/>
        <v>79</v>
      </c>
      <c r="AF478" s="6" t="s">
        <v>191</v>
      </c>
    </row>
    <row r="479" spans="1:32" x14ac:dyDescent="0.2">
      <c r="A479">
        <v>35</v>
      </c>
      <c r="B479" s="6" t="s">
        <v>236</v>
      </c>
      <c r="C479" s="6" t="s">
        <v>22</v>
      </c>
      <c r="D479" s="6" t="s">
        <v>23</v>
      </c>
      <c r="E479" s="6" t="s">
        <v>2767</v>
      </c>
      <c r="F479" s="6" t="s">
        <v>2772</v>
      </c>
      <c r="G479" s="6">
        <v>33</v>
      </c>
      <c r="H479" s="6">
        <v>36</v>
      </c>
      <c r="I479" s="7">
        <v>42596</v>
      </c>
      <c r="J479" s="7">
        <v>42615</v>
      </c>
      <c r="K479" s="7" t="s">
        <v>2541</v>
      </c>
      <c r="L479" s="17">
        <f t="shared" si="110"/>
        <v>275.91000000000003</v>
      </c>
      <c r="M479" s="20">
        <f t="shared" si="111"/>
        <v>0.86328875357906554</v>
      </c>
      <c r="N479" s="6" t="s">
        <v>107</v>
      </c>
      <c r="O479" s="6">
        <v>2800000</v>
      </c>
      <c r="P479" s="6">
        <v>2850000</v>
      </c>
      <c r="Q479" s="6">
        <f t="shared" si="99"/>
        <v>50000</v>
      </c>
      <c r="R479" s="8">
        <f t="shared" si="100"/>
        <v>1.7857142857142856E-2</v>
      </c>
      <c r="S479" s="6"/>
      <c r="T479" s="9">
        <f t="shared" si="106"/>
        <v>84848.484848484848</v>
      </c>
      <c r="U479" s="6">
        <v>86364</v>
      </c>
      <c r="V479" s="9">
        <f t="shared" si="101"/>
        <v>1515.515151515152</v>
      </c>
      <c r="W479" s="8">
        <f t="shared" si="102"/>
        <v>1.7861428571428577E-2</v>
      </c>
      <c r="X479" s="22">
        <f t="shared" si="104"/>
        <v>73248.742727920719</v>
      </c>
      <c r="Y479" s="22">
        <f t="shared" si="105"/>
        <v>74557.069914102423</v>
      </c>
      <c r="Z479" s="22">
        <f t="shared" si="107"/>
        <v>1308.3271861817047</v>
      </c>
      <c r="AA479" s="8">
        <f t="shared" si="108"/>
        <v>1.7861428571428584E-2</v>
      </c>
      <c r="AB479" s="22">
        <f t="shared" si="109"/>
        <v>2460383.3071653801</v>
      </c>
      <c r="AC479" s="10">
        <v>4005</v>
      </c>
      <c r="AD479" s="6">
        <v>1937</v>
      </c>
      <c r="AE479" s="6">
        <f t="shared" si="103"/>
        <v>79</v>
      </c>
      <c r="AF479" s="6" t="s">
        <v>206</v>
      </c>
    </row>
    <row r="480" spans="1:32" x14ac:dyDescent="0.2">
      <c r="A480">
        <v>35</v>
      </c>
      <c r="B480" s="6" t="s">
        <v>2416</v>
      </c>
      <c r="C480" s="6" t="s">
        <v>22</v>
      </c>
      <c r="D480" s="6" t="s">
        <v>23</v>
      </c>
      <c r="E480" s="6" t="s">
        <v>2767</v>
      </c>
      <c r="F480" s="6" t="s">
        <v>2772</v>
      </c>
      <c r="G480" s="6">
        <v>164</v>
      </c>
      <c r="H480" s="6">
        <v>180</v>
      </c>
      <c r="I480" s="7">
        <v>42597</v>
      </c>
      <c r="J480" s="7">
        <v>42617</v>
      </c>
      <c r="K480" s="7" t="s">
        <v>2541</v>
      </c>
      <c r="L480" s="17">
        <f t="shared" si="110"/>
        <v>275.91000000000003</v>
      </c>
      <c r="M480" s="20">
        <f t="shared" si="111"/>
        <v>0.86328875357906554</v>
      </c>
      <c r="N480" s="6" t="s">
        <v>403</v>
      </c>
      <c r="O480" s="6">
        <v>8750000</v>
      </c>
      <c r="P480" s="6">
        <v>8550000</v>
      </c>
      <c r="Q480" s="6">
        <f t="shared" si="99"/>
        <v>-200000</v>
      </c>
      <c r="R480" s="8">
        <f t="shared" si="100"/>
        <v>-2.2857142857142857E-2</v>
      </c>
      <c r="S480" s="6"/>
      <c r="T480" s="9">
        <f t="shared" si="106"/>
        <v>53353.658536585368</v>
      </c>
      <c r="U480" s="6">
        <v>52134</v>
      </c>
      <c r="V480" s="9">
        <f t="shared" si="101"/>
        <v>-1219.658536585368</v>
      </c>
      <c r="W480" s="8">
        <f t="shared" si="102"/>
        <v>-2.2859885714285752E-2</v>
      </c>
      <c r="X480" s="22">
        <f t="shared" si="104"/>
        <v>46059.613376931855</v>
      </c>
      <c r="Y480" s="22">
        <f t="shared" si="105"/>
        <v>45006.695879090999</v>
      </c>
      <c r="Z480" s="22">
        <f t="shared" si="107"/>
        <v>-1052.9174978408555</v>
      </c>
      <c r="AA480" s="8">
        <f t="shared" si="108"/>
        <v>-2.2859885714285884E-2</v>
      </c>
      <c r="AB480" s="22">
        <f t="shared" si="109"/>
        <v>7381098.1241709236</v>
      </c>
      <c r="AC480" s="6">
        <v>412</v>
      </c>
      <c r="AD480" s="6">
        <v>1895</v>
      </c>
      <c r="AE480" s="6">
        <f t="shared" si="103"/>
        <v>121</v>
      </c>
      <c r="AF480" s="6" t="s">
        <v>127</v>
      </c>
    </row>
    <row r="481" spans="1:32" x14ac:dyDescent="0.2">
      <c r="A481">
        <v>36</v>
      </c>
      <c r="B481" s="6" t="s">
        <v>2501</v>
      </c>
      <c r="C481" s="6" t="s">
        <v>22</v>
      </c>
      <c r="D481" s="6" t="s">
        <v>23</v>
      </c>
      <c r="E481" s="6" t="s">
        <v>2767</v>
      </c>
      <c r="F481" s="6" t="s">
        <v>2772</v>
      </c>
      <c r="G481" s="6">
        <v>166</v>
      </c>
      <c r="H481" s="6">
        <v>180</v>
      </c>
      <c r="I481" s="7">
        <v>42608</v>
      </c>
      <c r="J481" s="7">
        <v>42618</v>
      </c>
      <c r="K481" s="7" t="s">
        <v>2541</v>
      </c>
      <c r="L481" s="17">
        <f t="shared" si="110"/>
        <v>275.91000000000003</v>
      </c>
      <c r="M481" s="20">
        <f t="shared" si="111"/>
        <v>0.86328875357906554</v>
      </c>
      <c r="N481" s="6" t="s">
        <v>36</v>
      </c>
      <c r="O481" s="6">
        <v>14500000</v>
      </c>
      <c r="P481" s="6">
        <v>15100000</v>
      </c>
      <c r="Q481" s="6">
        <f t="shared" si="99"/>
        <v>600000</v>
      </c>
      <c r="R481" s="8">
        <f t="shared" si="100"/>
        <v>4.1379310344827586E-2</v>
      </c>
      <c r="S481" s="6"/>
      <c r="T481" s="9">
        <f t="shared" si="106"/>
        <v>87349.397590361448</v>
      </c>
      <c r="U481" s="6">
        <v>90964</v>
      </c>
      <c r="V481" s="9">
        <f t="shared" si="101"/>
        <v>3614.6024096385518</v>
      </c>
      <c r="W481" s="8">
        <f t="shared" si="102"/>
        <v>4.1380965517241353E-2</v>
      </c>
      <c r="X481" s="22">
        <f t="shared" si="104"/>
        <v>75407.752571665362</v>
      </c>
      <c r="Y481" s="22">
        <f t="shared" si="105"/>
        <v>78528.19818056612</v>
      </c>
      <c r="Z481" s="22">
        <f t="shared" si="107"/>
        <v>3120.4456089007581</v>
      </c>
      <c r="AA481" s="8">
        <f t="shared" si="108"/>
        <v>4.1380965517241429E-2</v>
      </c>
      <c r="AB481" s="22">
        <f t="shared" si="109"/>
        <v>13035680.897973975</v>
      </c>
      <c r="AC481" s="10">
        <v>1352</v>
      </c>
      <c r="AD481" s="6">
        <v>1990</v>
      </c>
      <c r="AE481" s="6">
        <f t="shared" si="103"/>
        <v>26</v>
      </c>
      <c r="AF481" s="6" t="s">
        <v>108</v>
      </c>
    </row>
    <row r="482" spans="1:32" x14ac:dyDescent="0.2">
      <c r="A482">
        <v>36</v>
      </c>
      <c r="B482" s="6" t="s">
        <v>35</v>
      </c>
      <c r="C482" s="6" t="s">
        <v>22</v>
      </c>
      <c r="D482" s="6" t="s">
        <v>23</v>
      </c>
      <c r="E482" s="6" t="s">
        <v>2767</v>
      </c>
      <c r="F482" s="6" t="s">
        <v>2772</v>
      </c>
      <c r="G482" s="6">
        <v>17</v>
      </c>
      <c r="H482" s="6">
        <v>20</v>
      </c>
      <c r="I482" s="7">
        <v>42608</v>
      </c>
      <c r="J482" s="7">
        <v>42618</v>
      </c>
      <c r="K482" s="7" t="s">
        <v>2541</v>
      </c>
      <c r="L482" s="17">
        <f t="shared" si="110"/>
        <v>275.91000000000003</v>
      </c>
      <c r="M482" s="20">
        <f t="shared" si="111"/>
        <v>0.86328875357906554</v>
      </c>
      <c r="N482" s="6" t="s">
        <v>36</v>
      </c>
      <c r="O482" s="6">
        <v>1790000</v>
      </c>
      <c r="P482" s="6">
        <v>2070000</v>
      </c>
      <c r="Q482" s="6">
        <f t="shared" si="99"/>
        <v>280000</v>
      </c>
      <c r="R482" s="8">
        <f t="shared" si="100"/>
        <v>0.15642458100558659</v>
      </c>
      <c r="S482" s="6">
        <v>39934</v>
      </c>
      <c r="T482" s="9">
        <f t="shared" si="106"/>
        <v>107643.17647058824</v>
      </c>
      <c r="U482" s="6">
        <v>124114</v>
      </c>
      <c r="V482" s="9">
        <f t="shared" si="101"/>
        <v>16470.823529411762</v>
      </c>
      <c r="W482" s="8">
        <f t="shared" si="102"/>
        <v>0.15301316878095053</v>
      </c>
      <c r="X482" s="22">
        <f t="shared" si="104"/>
        <v>92927.143646585508</v>
      </c>
      <c r="Y482" s="22">
        <f t="shared" si="105"/>
        <v>107146.22036171214</v>
      </c>
      <c r="Z482" s="22">
        <f t="shared" si="107"/>
        <v>14219.076715126634</v>
      </c>
      <c r="AA482" s="8">
        <f t="shared" si="108"/>
        <v>0.15301316878095064</v>
      </c>
      <c r="AB482" s="22">
        <f t="shared" si="109"/>
        <v>1821485.7461491064</v>
      </c>
      <c r="AC482" s="10">
        <v>1640</v>
      </c>
      <c r="AD482" s="6">
        <v>1942</v>
      </c>
      <c r="AE482" s="6">
        <f t="shared" si="103"/>
        <v>74</v>
      </c>
      <c r="AF482" s="6" t="s">
        <v>37</v>
      </c>
    </row>
    <row r="483" spans="1:32" x14ac:dyDescent="0.2">
      <c r="A483">
        <v>36</v>
      </c>
      <c r="B483" s="6" t="s">
        <v>106</v>
      </c>
      <c r="C483" s="6" t="s">
        <v>22</v>
      </c>
      <c r="D483" s="6" t="s">
        <v>23</v>
      </c>
      <c r="E483" s="6" t="s">
        <v>2767</v>
      </c>
      <c r="F483" s="6" t="s">
        <v>2772</v>
      </c>
      <c r="G483" s="6">
        <v>26</v>
      </c>
      <c r="H483" s="6">
        <v>29</v>
      </c>
      <c r="I483" s="7">
        <v>42599</v>
      </c>
      <c r="J483" s="7">
        <v>42618</v>
      </c>
      <c r="K483" s="7" t="s">
        <v>2541</v>
      </c>
      <c r="L483" s="17">
        <f t="shared" si="110"/>
        <v>275.91000000000003</v>
      </c>
      <c r="M483" s="20">
        <f t="shared" si="111"/>
        <v>0.86328875357906554</v>
      </c>
      <c r="N483" s="6" t="s">
        <v>107</v>
      </c>
      <c r="O483" s="6">
        <v>2490000</v>
      </c>
      <c r="P483" s="6">
        <v>2700000</v>
      </c>
      <c r="Q483" s="6">
        <f t="shared" si="99"/>
        <v>210000</v>
      </c>
      <c r="R483" s="8">
        <f t="shared" si="100"/>
        <v>8.4337349397590355E-2</v>
      </c>
      <c r="S483" s="6"/>
      <c r="T483" s="9">
        <f t="shared" si="106"/>
        <v>95769.230769230766</v>
      </c>
      <c r="U483" s="6">
        <v>103846</v>
      </c>
      <c r="V483" s="9">
        <f t="shared" si="101"/>
        <v>8076.7692307692341</v>
      </c>
      <c r="W483" s="8">
        <f t="shared" si="102"/>
        <v>8.433574297188759E-2</v>
      </c>
      <c r="X483" s="22">
        <f t="shared" si="104"/>
        <v>82676.499861995122</v>
      </c>
      <c r="Y483" s="22">
        <f t="shared" si="105"/>
        <v>89649.083904171639</v>
      </c>
      <c r="Z483" s="22">
        <f t="shared" si="107"/>
        <v>6972.584042176517</v>
      </c>
      <c r="AA483" s="8">
        <f t="shared" si="108"/>
        <v>8.4335742971887548E-2</v>
      </c>
      <c r="AB483" s="22">
        <f t="shared" si="109"/>
        <v>2330876.1815084624</v>
      </c>
      <c r="AC483" s="10">
        <v>3020</v>
      </c>
      <c r="AD483" s="6">
        <v>1935</v>
      </c>
      <c r="AE483" s="6">
        <f t="shared" si="103"/>
        <v>81</v>
      </c>
      <c r="AF483" s="6" t="s">
        <v>108</v>
      </c>
    </row>
    <row r="484" spans="1:32" x14ac:dyDescent="0.2">
      <c r="A484">
        <v>36</v>
      </c>
      <c r="B484" s="6" t="s">
        <v>237</v>
      </c>
      <c r="C484" s="6" t="s">
        <v>22</v>
      </c>
      <c r="D484" s="6" t="s">
        <v>23</v>
      </c>
      <c r="E484" s="6" t="s">
        <v>2767</v>
      </c>
      <c r="F484" s="6" t="s">
        <v>2772</v>
      </c>
      <c r="G484" s="6">
        <v>33</v>
      </c>
      <c r="H484" s="6">
        <v>36</v>
      </c>
      <c r="I484" s="7">
        <v>42608</v>
      </c>
      <c r="J484" s="7">
        <v>42618</v>
      </c>
      <c r="K484" s="7" t="s">
        <v>2541</v>
      </c>
      <c r="L484" s="17">
        <f t="shared" si="110"/>
        <v>275.91000000000003</v>
      </c>
      <c r="M484" s="20">
        <f t="shared" si="111"/>
        <v>0.86328875357906554</v>
      </c>
      <c r="N484" s="6" t="s">
        <v>36</v>
      </c>
      <c r="O484" s="6">
        <v>3000000</v>
      </c>
      <c r="P484" s="6">
        <v>3000000</v>
      </c>
      <c r="Q484" s="6">
        <f t="shared" si="99"/>
        <v>0</v>
      </c>
      <c r="R484" s="8">
        <f t="shared" si="100"/>
        <v>0</v>
      </c>
      <c r="S484" s="6">
        <v>10156</v>
      </c>
      <c r="T484" s="9">
        <f t="shared" si="106"/>
        <v>91216.84848484848</v>
      </c>
      <c r="U484" s="6">
        <v>91217</v>
      </c>
      <c r="V484" s="9">
        <f t="shared" si="101"/>
        <v>0.15151515151956119</v>
      </c>
      <c r="W484" s="8">
        <f t="shared" si="102"/>
        <v>1.661043480851331E-6</v>
      </c>
      <c r="X484" s="22">
        <f t="shared" si="104"/>
        <v>78746.479433895322</v>
      </c>
      <c r="Y484" s="22">
        <f t="shared" si="105"/>
        <v>78746.610235221626</v>
      </c>
      <c r="Z484" s="22">
        <f t="shared" si="107"/>
        <v>0.13080132630420849</v>
      </c>
      <c r="AA484" s="8">
        <f t="shared" si="108"/>
        <v>1.6610434808582297E-6</v>
      </c>
      <c r="AB484" s="22">
        <f t="shared" si="109"/>
        <v>2598638.1377623137</v>
      </c>
      <c r="AC484" s="10">
        <v>1115</v>
      </c>
      <c r="AD484" s="6">
        <v>1931</v>
      </c>
      <c r="AE484" s="6">
        <f t="shared" si="103"/>
        <v>85</v>
      </c>
      <c r="AF484" s="6" t="s">
        <v>238</v>
      </c>
    </row>
    <row r="485" spans="1:32" x14ac:dyDescent="0.2">
      <c r="A485">
        <v>36</v>
      </c>
      <c r="B485" s="6" t="s">
        <v>2520</v>
      </c>
      <c r="C485" s="6" t="s">
        <v>22</v>
      </c>
      <c r="D485" s="6" t="s">
        <v>23</v>
      </c>
      <c r="E485" s="6" t="s">
        <v>2767</v>
      </c>
      <c r="F485" s="6" t="s">
        <v>2772</v>
      </c>
      <c r="G485" s="6">
        <v>192</v>
      </c>
      <c r="H485" s="6">
        <v>220</v>
      </c>
      <c r="I485" s="7">
        <v>42599</v>
      </c>
      <c r="J485" s="7">
        <v>42618</v>
      </c>
      <c r="K485" s="7" t="s">
        <v>2541</v>
      </c>
      <c r="L485" s="17">
        <f t="shared" si="110"/>
        <v>275.91000000000003</v>
      </c>
      <c r="M485" s="20">
        <f t="shared" si="111"/>
        <v>0.86328875357906554</v>
      </c>
      <c r="N485" s="6" t="s">
        <v>107</v>
      </c>
      <c r="O485" s="6">
        <v>16000000</v>
      </c>
      <c r="P485" s="6">
        <v>14900000</v>
      </c>
      <c r="Q485" s="6">
        <f t="shared" si="99"/>
        <v>-1100000</v>
      </c>
      <c r="R485" s="8">
        <f t="shared" si="100"/>
        <v>-6.8750000000000006E-2</v>
      </c>
      <c r="S485" s="6"/>
      <c r="T485" s="9">
        <f t="shared" si="106"/>
        <v>83333.333333333328</v>
      </c>
      <c r="U485" s="6">
        <v>77604</v>
      </c>
      <c r="V485" s="9">
        <f t="shared" si="101"/>
        <v>-5729.3333333333285</v>
      </c>
      <c r="W485" s="8">
        <f t="shared" si="102"/>
        <v>-6.8751999999999952E-2</v>
      </c>
      <c r="X485" s="22">
        <f t="shared" si="104"/>
        <v>71940.729464922129</v>
      </c>
      <c r="Y485" s="22">
        <f t="shared" si="105"/>
        <v>66994.660432749806</v>
      </c>
      <c r="Z485" s="22">
        <f t="shared" si="107"/>
        <v>-4946.0690321723232</v>
      </c>
      <c r="AA485" s="8">
        <f t="shared" si="108"/>
        <v>-6.8751999999999952E-2</v>
      </c>
      <c r="AB485" s="22">
        <f t="shared" si="109"/>
        <v>12862974.803087963</v>
      </c>
      <c r="AC485" s="10">
        <v>3637</v>
      </c>
      <c r="AD485" s="6">
        <v>1913</v>
      </c>
      <c r="AE485" s="6">
        <f t="shared" si="103"/>
        <v>103</v>
      </c>
      <c r="AF485" s="6" t="s">
        <v>75</v>
      </c>
    </row>
    <row r="486" spans="1:32" x14ac:dyDescent="0.2">
      <c r="A486">
        <v>36</v>
      </c>
      <c r="B486" s="6" t="s">
        <v>1948</v>
      </c>
      <c r="C486" s="6" t="s">
        <v>22</v>
      </c>
      <c r="D486" s="6" t="s">
        <v>23</v>
      </c>
      <c r="E486" s="6" t="s">
        <v>2767</v>
      </c>
      <c r="F486" s="6" t="s">
        <v>2772</v>
      </c>
      <c r="G486" s="6">
        <v>93</v>
      </c>
      <c r="H486" s="6">
        <v>105</v>
      </c>
      <c r="I486" s="7">
        <v>42608</v>
      </c>
      <c r="J486" s="7">
        <v>42618</v>
      </c>
      <c r="K486" s="7" t="s">
        <v>2541</v>
      </c>
      <c r="L486" s="17">
        <f t="shared" si="110"/>
        <v>275.91000000000003</v>
      </c>
      <c r="M486" s="20">
        <f t="shared" si="111"/>
        <v>0.86328875357906554</v>
      </c>
      <c r="N486" s="6" t="s">
        <v>36</v>
      </c>
      <c r="O486" s="6">
        <v>7500000</v>
      </c>
      <c r="P486" s="6">
        <v>8100000</v>
      </c>
      <c r="Q486" s="6">
        <f t="shared" si="99"/>
        <v>600000</v>
      </c>
      <c r="R486" s="8">
        <f t="shared" si="100"/>
        <v>0.08</v>
      </c>
      <c r="S486" s="6">
        <v>37000</v>
      </c>
      <c r="T486" s="9">
        <f t="shared" si="106"/>
        <v>81043.010752688177</v>
      </c>
      <c r="U486" s="6">
        <v>87495</v>
      </c>
      <c r="V486" s="9">
        <f t="shared" si="101"/>
        <v>6451.9892473118234</v>
      </c>
      <c r="W486" s="8">
        <f t="shared" si="102"/>
        <v>7.961191455486262E-2</v>
      </c>
      <c r="X486" s="22">
        <f t="shared" si="104"/>
        <v>69963.519738982985</v>
      </c>
      <c r="Y486" s="22">
        <f t="shared" si="105"/>
        <v>75533.449494400338</v>
      </c>
      <c r="Z486" s="22">
        <f t="shared" si="107"/>
        <v>5569.9297554173536</v>
      </c>
      <c r="AA486" s="8">
        <f t="shared" si="108"/>
        <v>7.9611914554862565E-2</v>
      </c>
      <c r="AB486" s="22">
        <f t="shared" si="109"/>
        <v>7024610.8029792318</v>
      </c>
      <c r="AC486" s="10">
        <v>1398</v>
      </c>
      <c r="AD486" s="6">
        <v>1896</v>
      </c>
      <c r="AE486" s="6">
        <f t="shared" si="103"/>
        <v>120</v>
      </c>
      <c r="AF486" s="6" t="s">
        <v>494</v>
      </c>
    </row>
    <row r="487" spans="1:32" x14ac:dyDescent="0.2">
      <c r="A487">
        <v>36</v>
      </c>
      <c r="B487" s="6" t="s">
        <v>979</v>
      </c>
      <c r="C487" s="6" t="s">
        <v>22</v>
      </c>
      <c r="D487" s="6" t="s">
        <v>23</v>
      </c>
      <c r="E487" s="6" t="s">
        <v>2767</v>
      </c>
      <c r="F487" s="6" t="s">
        <v>2772</v>
      </c>
      <c r="G487" s="6">
        <v>55</v>
      </c>
      <c r="H487" s="6">
        <v>60</v>
      </c>
      <c r="I487" s="7">
        <v>42609</v>
      </c>
      <c r="J487" s="7">
        <v>42619</v>
      </c>
      <c r="K487" s="7" t="s">
        <v>2541</v>
      </c>
      <c r="L487" s="17">
        <f t="shared" si="110"/>
        <v>275.91000000000003</v>
      </c>
      <c r="M487" s="20">
        <f t="shared" si="111"/>
        <v>0.86328875357906554</v>
      </c>
      <c r="N487" s="6" t="s">
        <v>36</v>
      </c>
      <c r="O487" s="6">
        <v>3700000</v>
      </c>
      <c r="P487" s="6">
        <v>4700000</v>
      </c>
      <c r="Q487" s="6">
        <f t="shared" si="99"/>
        <v>1000000</v>
      </c>
      <c r="R487" s="8">
        <f t="shared" si="100"/>
        <v>0.27027027027027029</v>
      </c>
      <c r="S487" s="6"/>
      <c r="T487" s="9">
        <f t="shared" si="106"/>
        <v>67272.727272727279</v>
      </c>
      <c r="U487" s="6">
        <v>85455</v>
      </c>
      <c r="V487" s="9">
        <f t="shared" si="101"/>
        <v>18182.272727272721</v>
      </c>
      <c r="W487" s="8">
        <f t="shared" si="102"/>
        <v>0.27027702702702688</v>
      </c>
      <c r="X487" s="22">
        <f t="shared" si="104"/>
        <v>58075.788877137144</v>
      </c>
      <c r="Y487" s="22">
        <f t="shared" si="105"/>
        <v>73772.340437099047</v>
      </c>
      <c r="Z487" s="22">
        <f t="shared" si="107"/>
        <v>15696.551559961903</v>
      </c>
      <c r="AA487" s="8">
        <f t="shared" si="108"/>
        <v>0.27027702702702688</v>
      </c>
      <c r="AB487" s="22">
        <f t="shared" si="109"/>
        <v>4057478.7240404477</v>
      </c>
      <c r="AC487" s="10">
        <v>2622</v>
      </c>
      <c r="AD487" s="6">
        <v>1997</v>
      </c>
      <c r="AE487" s="6">
        <f t="shared" si="103"/>
        <v>19</v>
      </c>
      <c r="AF487" s="6" t="s">
        <v>25</v>
      </c>
    </row>
    <row r="488" spans="1:32" x14ac:dyDescent="0.2">
      <c r="A488">
        <v>36</v>
      </c>
      <c r="B488" s="6" t="s">
        <v>77</v>
      </c>
      <c r="C488" s="6" t="s">
        <v>22</v>
      </c>
      <c r="D488" s="6" t="s">
        <v>23</v>
      </c>
      <c r="E488" s="6" t="s">
        <v>2767</v>
      </c>
      <c r="F488" s="6" t="s">
        <v>2772</v>
      </c>
      <c r="G488" s="6">
        <v>24</v>
      </c>
      <c r="H488" s="6">
        <v>28</v>
      </c>
      <c r="I488" s="7">
        <v>42608</v>
      </c>
      <c r="J488" s="7">
        <v>42619</v>
      </c>
      <c r="K488" s="7" t="s">
        <v>2541</v>
      </c>
      <c r="L488" s="17">
        <f t="shared" si="110"/>
        <v>275.91000000000003</v>
      </c>
      <c r="M488" s="20">
        <f t="shared" si="111"/>
        <v>0.86328875357906554</v>
      </c>
      <c r="N488" s="6" t="s">
        <v>24</v>
      </c>
      <c r="O488" s="6">
        <v>2250000</v>
      </c>
      <c r="P488" s="6">
        <v>2875000</v>
      </c>
      <c r="Q488" s="6">
        <f t="shared" si="99"/>
        <v>625000</v>
      </c>
      <c r="R488" s="8">
        <f t="shared" si="100"/>
        <v>0.27777777777777779</v>
      </c>
      <c r="S488" s="6">
        <v>16122</v>
      </c>
      <c r="T488" s="9">
        <f t="shared" si="106"/>
        <v>94421.75</v>
      </c>
      <c r="U488" s="6">
        <v>120463</v>
      </c>
      <c r="V488" s="9">
        <f t="shared" si="101"/>
        <v>26041.25</v>
      </c>
      <c r="W488" s="8">
        <f t="shared" si="102"/>
        <v>0.27579715478690026</v>
      </c>
      <c r="X488" s="22">
        <f t="shared" si="104"/>
        <v>81513.234868254134</v>
      </c>
      <c r="Y488" s="22">
        <f t="shared" si="105"/>
        <v>103994.35312239497</v>
      </c>
      <c r="Z488" s="22">
        <f t="shared" si="107"/>
        <v>22481.118254140834</v>
      </c>
      <c r="AA488" s="8">
        <f t="shared" si="108"/>
        <v>0.2757971547869002</v>
      </c>
      <c r="AB488" s="22">
        <f t="shared" si="109"/>
        <v>2495864.474937479</v>
      </c>
      <c r="AC488" s="10">
        <v>1270</v>
      </c>
      <c r="AD488" s="6">
        <v>1976</v>
      </c>
      <c r="AE488" s="6">
        <f t="shared" si="103"/>
        <v>40</v>
      </c>
      <c r="AF488" s="6" t="s">
        <v>46</v>
      </c>
    </row>
    <row r="489" spans="1:32" x14ac:dyDescent="0.2">
      <c r="A489">
        <v>36</v>
      </c>
      <c r="B489" s="6" t="s">
        <v>195</v>
      </c>
      <c r="C489" s="6" t="s">
        <v>22</v>
      </c>
      <c r="D489" s="6" t="s">
        <v>23</v>
      </c>
      <c r="E489" s="6" t="s">
        <v>2767</v>
      </c>
      <c r="F489" s="6" t="s">
        <v>2772</v>
      </c>
      <c r="G489" s="6">
        <v>76</v>
      </c>
      <c r="H489" s="6">
        <v>82</v>
      </c>
      <c r="I489" s="7">
        <v>42608</v>
      </c>
      <c r="J489" s="7">
        <v>42619</v>
      </c>
      <c r="K489" s="7" t="s">
        <v>2541</v>
      </c>
      <c r="L489" s="17">
        <f t="shared" si="110"/>
        <v>275.91000000000003</v>
      </c>
      <c r="M489" s="20">
        <f t="shared" si="111"/>
        <v>0.86328875357906554</v>
      </c>
      <c r="N489" s="6" t="s">
        <v>24</v>
      </c>
      <c r="O489" s="6">
        <v>4150000</v>
      </c>
      <c r="P489" s="6">
        <v>4440000</v>
      </c>
      <c r="Q489" s="6">
        <f t="shared" si="99"/>
        <v>290000</v>
      </c>
      <c r="R489" s="8">
        <f t="shared" si="100"/>
        <v>6.9879518072289162E-2</v>
      </c>
      <c r="S489" s="6">
        <v>22244</v>
      </c>
      <c r="T489" s="9">
        <f t="shared" si="106"/>
        <v>54897.947368421053</v>
      </c>
      <c r="U489" s="6">
        <v>58714</v>
      </c>
      <c r="V489" s="9">
        <f t="shared" si="101"/>
        <v>3816.0526315789466</v>
      </c>
      <c r="W489" s="8">
        <f t="shared" si="102"/>
        <v>6.9511754346102461E-2</v>
      </c>
      <c r="X489" s="22">
        <f t="shared" si="104"/>
        <v>47392.780557733349</v>
      </c>
      <c r="Y489" s="22">
        <f t="shared" si="105"/>
        <v>50687.135877641253</v>
      </c>
      <c r="Z489" s="22">
        <f t="shared" si="107"/>
        <v>3294.3553199079033</v>
      </c>
      <c r="AA489" s="8">
        <f t="shared" si="108"/>
        <v>6.9511754346102503E-2</v>
      </c>
      <c r="AB489" s="22">
        <f t="shared" si="109"/>
        <v>3852222.3267007354</v>
      </c>
      <c r="AC489" s="10">
        <v>1115</v>
      </c>
      <c r="AD489" s="6">
        <v>1931</v>
      </c>
      <c r="AE489" s="6">
        <f t="shared" si="103"/>
        <v>85</v>
      </c>
      <c r="AF489" s="6" t="s">
        <v>103</v>
      </c>
    </row>
    <row r="490" spans="1:32" x14ac:dyDescent="0.2">
      <c r="A490">
        <v>36</v>
      </c>
      <c r="B490" s="6" t="s">
        <v>1638</v>
      </c>
      <c r="C490" s="6" t="s">
        <v>22</v>
      </c>
      <c r="D490" s="6" t="s">
        <v>23</v>
      </c>
      <c r="E490" s="6" t="s">
        <v>2767</v>
      </c>
      <c r="F490" s="6" t="s">
        <v>2772</v>
      </c>
      <c r="G490" s="6">
        <v>73</v>
      </c>
      <c r="H490" s="6">
        <v>84</v>
      </c>
      <c r="I490" s="7">
        <v>42607</v>
      </c>
      <c r="J490" s="7">
        <v>42619</v>
      </c>
      <c r="K490" s="7" t="s">
        <v>2541</v>
      </c>
      <c r="L490" s="17">
        <f t="shared" si="110"/>
        <v>275.91000000000003</v>
      </c>
      <c r="M490" s="20">
        <f t="shared" si="111"/>
        <v>0.86328875357906554</v>
      </c>
      <c r="N490" s="6" t="s">
        <v>32</v>
      </c>
      <c r="O490" s="6">
        <v>5000000</v>
      </c>
      <c r="P490" s="6">
        <v>5555488</v>
      </c>
      <c r="Q490" s="6">
        <f t="shared" si="99"/>
        <v>555488</v>
      </c>
      <c r="R490" s="8">
        <f t="shared" si="100"/>
        <v>0.1110976</v>
      </c>
      <c r="S490" s="6">
        <v>66505</v>
      </c>
      <c r="T490" s="9">
        <f t="shared" si="106"/>
        <v>69404.178082191778</v>
      </c>
      <c r="U490" s="6">
        <v>77014</v>
      </c>
      <c r="V490" s="9">
        <f t="shared" si="101"/>
        <v>7609.8219178082218</v>
      </c>
      <c r="W490" s="8">
        <f t="shared" si="102"/>
        <v>0.10964501169938651</v>
      </c>
      <c r="X490" s="22">
        <f t="shared" si="104"/>
        <v>59915.846389754843</v>
      </c>
      <c r="Y490" s="22">
        <f t="shared" si="105"/>
        <v>66485.320068138157</v>
      </c>
      <c r="Z490" s="22">
        <f t="shared" si="107"/>
        <v>6569.4736783833141</v>
      </c>
      <c r="AA490" s="8">
        <f t="shared" si="108"/>
        <v>0.10964501169938649</v>
      </c>
      <c r="AB490" s="22">
        <f t="shared" si="109"/>
        <v>4853428.3649740852</v>
      </c>
      <c r="AC490" s="6">
        <v>767</v>
      </c>
      <c r="AD490" s="6">
        <v>1914</v>
      </c>
      <c r="AE490" s="6">
        <f t="shared" si="103"/>
        <v>102</v>
      </c>
      <c r="AF490" s="6" t="s">
        <v>238</v>
      </c>
    </row>
    <row r="491" spans="1:32" x14ac:dyDescent="0.2">
      <c r="A491">
        <v>36</v>
      </c>
      <c r="B491" s="6" t="s">
        <v>1942</v>
      </c>
      <c r="C491" s="6" t="s">
        <v>22</v>
      </c>
      <c r="D491" s="6" t="s">
        <v>23</v>
      </c>
      <c r="E491" s="6" t="s">
        <v>2767</v>
      </c>
      <c r="F491" s="6" t="s">
        <v>2772</v>
      </c>
      <c r="G491" s="6">
        <v>100</v>
      </c>
      <c r="H491" s="6">
        <v>112</v>
      </c>
      <c r="I491" s="7">
        <v>42597</v>
      </c>
      <c r="J491" s="7">
        <v>42619</v>
      </c>
      <c r="K491" s="7" t="s">
        <v>2541</v>
      </c>
      <c r="L491" s="17">
        <f t="shared" si="110"/>
        <v>275.91000000000003</v>
      </c>
      <c r="M491" s="20">
        <f t="shared" si="111"/>
        <v>0.86328875357906554</v>
      </c>
      <c r="N491" s="6" t="s">
        <v>39</v>
      </c>
      <c r="O491" s="6">
        <v>6600000</v>
      </c>
      <c r="P491" s="6">
        <v>6900000</v>
      </c>
      <c r="Q491" s="6">
        <f t="shared" si="99"/>
        <v>300000</v>
      </c>
      <c r="R491" s="8">
        <f t="shared" si="100"/>
        <v>4.5454545454545456E-2</v>
      </c>
      <c r="S491" s="6">
        <v>130634</v>
      </c>
      <c r="T491" s="9">
        <f t="shared" si="106"/>
        <v>67306.34</v>
      </c>
      <c r="U491" s="6">
        <v>70306</v>
      </c>
      <c r="V491" s="9">
        <f t="shared" si="101"/>
        <v>2999.6600000000035</v>
      </c>
      <c r="W491" s="8">
        <f t="shared" si="102"/>
        <v>4.4567272563030523E-2</v>
      </c>
      <c r="X491" s="22">
        <f t="shared" si="104"/>
        <v>58104.806366568802</v>
      </c>
      <c r="Y491" s="22">
        <f t="shared" si="105"/>
        <v>60694.379109129783</v>
      </c>
      <c r="Z491" s="22">
        <f t="shared" si="107"/>
        <v>2589.5727425609803</v>
      </c>
      <c r="AA491" s="8">
        <f t="shared" si="108"/>
        <v>4.4567272563030474E-2</v>
      </c>
      <c r="AB491" s="22">
        <f t="shared" si="109"/>
        <v>6069437.9109129785</v>
      </c>
      <c r="AC491" s="6">
        <v>692</v>
      </c>
      <c r="AD491" s="6">
        <v>1903</v>
      </c>
      <c r="AE491" s="6">
        <f t="shared" si="103"/>
        <v>113</v>
      </c>
      <c r="AF491" s="6" t="s">
        <v>90</v>
      </c>
    </row>
    <row r="492" spans="1:32" x14ac:dyDescent="0.2">
      <c r="A492">
        <v>36</v>
      </c>
      <c r="B492" s="6" t="s">
        <v>2187</v>
      </c>
      <c r="C492" s="6" t="s">
        <v>22</v>
      </c>
      <c r="D492" s="6" t="s">
        <v>23</v>
      </c>
      <c r="E492" s="6" t="s">
        <v>2767</v>
      </c>
      <c r="F492" s="6" t="s">
        <v>2772</v>
      </c>
      <c r="G492" s="6">
        <v>100</v>
      </c>
      <c r="H492" s="6">
        <v>115</v>
      </c>
      <c r="I492" s="7">
        <v>42610</v>
      </c>
      <c r="J492" s="7">
        <v>42620</v>
      </c>
      <c r="K492" s="7" t="s">
        <v>2541</v>
      </c>
      <c r="L492" s="17">
        <f t="shared" si="110"/>
        <v>275.91000000000003</v>
      </c>
      <c r="M492" s="20">
        <f t="shared" si="111"/>
        <v>0.86328875357906554</v>
      </c>
      <c r="N492" s="6" t="s">
        <v>36</v>
      </c>
      <c r="O492" s="6">
        <v>5500000</v>
      </c>
      <c r="P492" s="6">
        <v>5750000</v>
      </c>
      <c r="Q492" s="6">
        <f t="shared" si="99"/>
        <v>250000</v>
      </c>
      <c r="R492" s="8">
        <f t="shared" si="100"/>
        <v>4.5454545454545456E-2</v>
      </c>
      <c r="S492" s="6">
        <v>24488</v>
      </c>
      <c r="T492" s="9">
        <f t="shared" si="106"/>
        <v>55244.88</v>
      </c>
      <c r="U492" s="6">
        <v>57745</v>
      </c>
      <c r="V492" s="9">
        <f t="shared" si="101"/>
        <v>2500.1200000000026</v>
      </c>
      <c r="W492" s="8">
        <f t="shared" si="102"/>
        <v>4.5255234512229958E-2</v>
      </c>
      <c r="X492" s="22">
        <f t="shared" si="104"/>
        <v>47692.283596825044</v>
      </c>
      <c r="Y492" s="22">
        <f t="shared" si="105"/>
        <v>49850.609075423141</v>
      </c>
      <c r="Z492" s="22">
        <f t="shared" si="107"/>
        <v>2158.3254785980971</v>
      </c>
      <c r="AA492" s="8">
        <f t="shared" si="108"/>
        <v>4.5255234512229993E-2</v>
      </c>
      <c r="AB492" s="22">
        <f t="shared" si="109"/>
        <v>4985060.9075423144</v>
      </c>
      <c r="AC492" s="6">
        <v>906</v>
      </c>
      <c r="AD492" s="6">
        <v>1937</v>
      </c>
      <c r="AE492" s="6">
        <f t="shared" si="103"/>
        <v>79</v>
      </c>
      <c r="AF492" s="6" t="s">
        <v>102</v>
      </c>
    </row>
    <row r="493" spans="1:32" x14ac:dyDescent="0.2">
      <c r="A493">
        <v>36</v>
      </c>
      <c r="B493" s="6" t="s">
        <v>2069</v>
      </c>
      <c r="C493" s="6" t="s">
        <v>22</v>
      </c>
      <c r="D493" s="6" t="s">
        <v>23</v>
      </c>
      <c r="E493" s="6" t="s">
        <v>2767</v>
      </c>
      <c r="F493" s="6" t="s">
        <v>2772</v>
      </c>
      <c r="G493" s="6">
        <v>91</v>
      </c>
      <c r="H493" s="6">
        <v>102</v>
      </c>
      <c r="I493" s="7">
        <v>42608</v>
      </c>
      <c r="J493" s="7">
        <v>42620</v>
      </c>
      <c r="K493" s="7" t="s">
        <v>2541</v>
      </c>
      <c r="L493" s="17">
        <f t="shared" si="110"/>
        <v>275.91000000000003</v>
      </c>
      <c r="M493" s="20">
        <f t="shared" si="111"/>
        <v>0.86328875357906554</v>
      </c>
      <c r="N493" s="6" t="s">
        <v>32</v>
      </c>
      <c r="O493" s="6">
        <v>5950000</v>
      </c>
      <c r="P493" s="6">
        <v>6700000</v>
      </c>
      <c r="Q493" s="6">
        <f t="shared" si="99"/>
        <v>750000</v>
      </c>
      <c r="R493" s="8">
        <f t="shared" si="100"/>
        <v>0.12605042016806722</v>
      </c>
      <c r="S493" s="6"/>
      <c r="T493" s="9">
        <f t="shared" si="106"/>
        <v>65384.615384615383</v>
      </c>
      <c r="U493" s="6">
        <v>73626</v>
      </c>
      <c r="V493" s="9">
        <f t="shared" si="101"/>
        <v>8241.3846153846171</v>
      </c>
      <c r="W493" s="8">
        <f t="shared" si="102"/>
        <v>0.12604470588235298</v>
      </c>
      <c r="X493" s="22">
        <f t="shared" si="104"/>
        <v>56445.803118631207</v>
      </c>
      <c r="Y493" s="22">
        <f t="shared" si="105"/>
        <v>63560.497771012277</v>
      </c>
      <c r="Z493" s="22">
        <f t="shared" si="107"/>
        <v>7114.6946523810693</v>
      </c>
      <c r="AA493" s="8">
        <f t="shared" si="108"/>
        <v>0.12604470588235292</v>
      </c>
      <c r="AB493" s="22">
        <f t="shared" si="109"/>
        <v>5784005.2971621174</v>
      </c>
      <c r="AC493" s="10">
        <v>1232</v>
      </c>
      <c r="AD493" s="6">
        <v>1897</v>
      </c>
      <c r="AE493" s="6">
        <f t="shared" si="103"/>
        <v>119</v>
      </c>
      <c r="AF493" s="6" t="s">
        <v>103</v>
      </c>
    </row>
    <row r="494" spans="1:32" x14ac:dyDescent="0.2">
      <c r="A494">
        <v>36</v>
      </c>
      <c r="B494" s="6" t="s">
        <v>2158</v>
      </c>
      <c r="C494" s="6" t="s">
        <v>22</v>
      </c>
      <c r="D494" s="6" t="s">
        <v>23</v>
      </c>
      <c r="E494" s="6" t="s">
        <v>2767</v>
      </c>
      <c r="F494" s="6" t="s">
        <v>2772</v>
      </c>
      <c r="G494" s="6">
        <v>98</v>
      </c>
      <c r="H494" s="6">
        <v>106</v>
      </c>
      <c r="I494" s="7">
        <v>42595</v>
      </c>
      <c r="J494" s="7">
        <v>42622</v>
      </c>
      <c r="K494" s="7" t="s">
        <v>2541</v>
      </c>
      <c r="L494" s="17">
        <f t="shared" si="110"/>
        <v>275.91000000000003</v>
      </c>
      <c r="M494" s="20">
        <f t="shared" si="111"/>
        <v>0.86328875357906554</v>
      </c>
      <c r="N494" s="6" t="s">
        <v>144</v>
      </c>
      <c r="O494" s="6">
        <v>7500000</v>
      </c>
      <c r="P494" s="6">
        <v>7200000</v>
      </c>
      <c r="Q494" s="6">
        <f t="shared" si="99"/>
        <v>-300000</v>
      </c>
      <c r="R494" s="8">
        <f t="shared" si="100"/>
        <v>-0.04</v>
      </c>
      <c r="S494" s="6"/>
      <c r="T494" s="9">
        <f t="shared" si="106"/>
        <v>76530.612244897959</v>
      </c>
      <c r="U494" s="6">
        <v>73469</v>
      </c>
      <c r="V494" s="9">
        <f t="shared" si="101"/>
        <v>-3061.6122448979586</v>
      </c>
      <c r="W494" s="8">
        <f t="shared" si="102"/>
        <v>-4.0005066666666658E-2</v>
      </c>
      <c r="X494" s="22">
        <f t="shared" si="104"/>
        <v>66068.016855540729</v>
      </c>
      <c r="Y494" s="22">
        <f t="shared" si="105"/>
        <v>63424.961436700367</v>
      </c>
      <c r="Z494" s="22">
        <f t="shared" si="107"/>
        <v>-2643.0554188403621</v>
      </c>
      <c r="AA494" s="8">
        <f t="shared" si="108"/>
        <v>-4.0005066666666637E-2</v>
      </c>
      <c r="AB494" s="22">
        <f t="shared" si="109"/>
        <v>6215646.2207966363</v>
      </c>
      <c r="AC494" s="6">
        <v>622</v>
      </c>
      <c r="AD494" s="6">
        <v>1898</v>
      </c>
      <c r="AE494" s="6">
        <f t="shared" si="103"/>
        <v>118</v>
      </c>
      <c r="AF494" s="6" t="s">
        <v>90</v>
      </c>
    </row>
    <row r="495" spans="1:32" x14ac:dyDescent="0.2">
      <c r="A495">
        <v>37</v>
      </c>
      <c r="B495" s="6" t="s">
        <v>381</v>
      </c>
      <c r="C495" s="6" t="s">
        <v>22</v>
      </c>
      <c r="D495" s="6" t="s">
        <v>23</v>
      </c>
      <c r="E495" s="6" t="s">
        <v>2767</v>
      </c>
      <c r="F495" s="6" t="s">
        <v>2772</v>
      </c>
      <c r="G495" s="6">
        <v>39</v>
      </c>
      <c r="H495" s="6">
        <v>45</v>
      </c>
      <c r="I495" s="7">
        <v>42608</v>
      </c>
      <c r="J495" s="7">
        <v>42625</v>
      </c>
      <c r="K495" s="7" t="s">
        <v>2541</v>
      </c>
      <c r="L495" s="17">
        <f t="shared" si="110"/>
        <v>275.91000000000003</v>
      </c>
      <c r="M495" s="20">
        <f t="shared" si="111"/>
        <v>0.86328875357906554</v>
      </c>
      <c r="N495" s="6" t="s">
        <v>242</v>
      </c>
      <c r="O495" s="6">
        <v>4300000</v>
      </c>
      <c r="P495" s="6">
        <v>4300000</v>
      </c>
      <c r="Q495" s="6">
        <f t="shared" si="99"/>
        <v>0</v>
      </c>
      <c r="R495" s="8">
        <f t="shared" si="100"/>
        <v>0</v>
      </c>
      <c r="S495" s="6">
        <v>2226</v>
      </c>
      <c r="T495" s="9">
        <f t="shared" si="106"/>
        <v>110313.48717948717</v>
      </c>
      <c r="U495" s="6">
        <v>110313</v>
      </c>
      <c r="V495" s="9">
        <f t="shared" si="101"/>
        <v>-0.48717948717239778</v>
      </c>
      <c r="W495" s="8">
        <f t="shared" si="102"/>
        <v>-4.4163184360197519E-6</v>
      </c>
      <c r="X495" s="22">
        <f t="shared" si="104"/>
        <v>95232.392850139702</v>
      </c>
      <c r="Y495" s="22">
        <f t="shared" si="105"/>
        <v>95231.972273567459</v>
      </c>
      <c r="Z495" s="22">
        <f t="shared" si="107"/>
        <v>-0.42057657224358991</v>
      </c>
      <c r="AA495" s="8">
        <f t="shared" si="108"/>
        <v>-4.4163184359487926E-6</v>
      </c>
      <c r="AB495" s="22">
        <f t="shared" si="109"/>
        <v>3714046.9186691307</v>
      </c>
      <c r="AC495" s="10">
        <v>1644</v>
      </c>
      <c r="AD495" s="6">
        <v>2010</v>
      </c>
      <c r="AE495" s="6">
        <f t="shared" si="103"/>
        <v>6</v>
      </c>
      <c r="AF495" s="6" t="s">
        <v>383</v>
      </c>
    </row>
    <row r="496" spans="1:32" x14ac:dyDescent="0.2">
      <c r="A496">
        <v>37</v>
      </c>
      <c r="B496" s="6" t="s">
        <v>980</v>
      </c>
      <c r="C496" s="6" t="s">
        <v>22</v>
      </c>
      <c r="D496" s="6" t="s">
        <v>23</v>
      </c>
      <c r="E496" s="6" t="s">
        <v>2767</v>
      </c>
      <c r="F496" s="6" t="s">
        <v>2772</v>
      </c>
      <c r="G496" s="6">
        <v>55</v>
      </c>
      <c r="H496" s="6">
        <v>68</v>
      </c>
      <c r="I496" s="7">
        <v>42614</v>
      </c>
      <c r="J496" s="7">
        <v>42625</v>
      </c>
      <c r="K496" s="7" t="s">
        <v>2541</v>
      </c>
      <c r="L496" s="17">
        <f t="shared" si="110"/>
        <v>275.91000000000003</v>
      </c>
      <c r="M496" s="20">
        <f t="shared" si="111"/>
        <v>0.86328875357906554</v>
      </c>
      <c r="N496" s="6" t="s">
        <v>24</v>
      </c>
      <c r="O496" s="6">
        <v>4200000</v>
      </c>
      <c r="P496" s="6">
        <v>4460000</v>
      </c>
      <c r="Q496" s="6">
        <f t="shared" si="99"/>
        <v>260000</v>
      </c>
      <c r="R496" s="8">
        <f t="shared" si="100"/>
        <v>6.1904761904761907E-2</v>
      </c>
      <c r="S496" s="6"/>
      <c r="T496" s="9">
        <f t="shared" si="106"/>
        <v>76363.636363636368</v>
      </c>
      <c r="U496" s="6">
        <v>81091</v>
      </c>
      <c r="V496" s="9">
        <f t="shared" si="101"/>
        <v>4727.3636363636324</v>
      </c>
      <c r="W496" s="8">
        <f t="shared" si="102"/>
        <v>6.1905952380952325E-2</v>
      </c>
      <c r="X496" s="22">
        <f t="shared" si="104"/>
        <v>65923.868455128642</v>
      </c>
      <c r="Y496" s="22">
        <f t="shared" si="105"/>
        <v>70004.948316480004</v>
      </c>
      <c r="Z496" s="22">
        <f t="shared" si="107"/>
        <v>4081.0798613513616</v>
      </c>
      <c r="AA496" s="8">
        <f t="shared" si="108"/>
        <v>6.1905952380952367E-2</v>
      </c>
      <c r="AB496" s="22">
        <f t="shared" si="109"/>
        <v>3850272.1574064004</v>
      </c>
      <c r="AC496" s="10">
        <v>2056</v>
      </c>
      <c r="AD496" s="6">
        <v>1987</v>
      </c>
      <c r="AE496" s="6">
        <f t="shared" si="103"/>
        <v>29</v>
      </c>
      <c r="AF496" s="6" t="s">
        <v>67</v>
      </c>
    </row>
    <row r="497" spans="1:32" x14ac:dyDescent="0.2">
      <c r="A497">
        <v>37</v>
      </c>
      <c r="B497" s="6" t="s">
        <v>304</v>
      </c>
      <c r="C497" s="6" t="s">
        <v>22</v>
      </c>
      <c r="D497" s="6" t="s">
        <v>23</v>
      </c>
      <c r="E497" s="6" t="s">
        <v>2767</v>
      </c>
      <c r="F497" s="6" t="s">
        <v>2772</v>
      </c>
      <c r="G497" s="6">
        <v>36</v>
      </c>
      <c r="H497" s="6">
        <v>40</v>
      </c>
      <c r="I497" s="7">
        <v>42612</v>
      </c>
      <c r="J497" s="7">
        <v>42625</v>
      </c>
      <c r="K497" s="7" t="s">
        <v>2541</v>
      </c>
      <c r="L497" s="17">
        <f t="shared" si="110"/>
        <v>275.91000000000003</v>
      </c>
      <c r="M497" s="20">
        <f t="shared" si="111"/>
        <v>0.86328875357906554</v>
      </c>
      <c r="N497" s="6" t="s">
        <v>57</v>
      </c>
      <c r="O497" s="6">
        <v>3400000</v>
      </c>
      <c r="P497" s="6">
        <v>3400000</v>
      </c>
      <c r="Q497" s="6">
        <f t="shared" si="99"/>
        <v>0</v>
      </c>
      <c r="R497" s="8">
        <f t="shared" si="100"/>
        <v>0</v>
      </c>
      <c r="S497" s="6">
        <v>91301</v>
      </c>
      <c r="T497" s="9">
        <f t="shared" si="106"/>
        <v>96980.583333333328</v>
      </c>
      <c r="U497" s="6">
        <v>96981</v>
      </c>
      <c r="V497" s="9">
        <f t="shared" si="101"/>
        <v>0.41666666667151731</v>
      </c>
      <c r="W497" s="8">
        <f t="shared" si="102"/>
        <v>4.2963926628424826E-6</v>
      </c>
      <c r="X497" s="22">
        <f t="shared" si="104"/>
        <v>83722.246907204026</v>
      </c>
      <c r="Y497" s="22">
        <f t="shared" si="105"/>
        <v>83722.606610851348</v>
      </c>
      <c r="Z497" s="22">
        <f t="shared" si="107"/>
        <v>0.35970364732202142</v>
      </c>
      <c r="AA497" s="8">
        <f t="shared" si="108"/>
        <v>4.2963926627615401E-6</v>
      </c>
      <c r="AB497" s="22">
        <f t="shared" si="109"/>
        <v>3014013.8379906486</v>
      </c>
      <c r="AC497" s="6">
        <v>994</v>
      </c>
      <c r="AD497" s="6">
        <v>1973</v>
      </c>
      <c r="AE497" s="6">
        <f t="shared" si="103"/>
        <v>43</v>
      </c>
      <c r="AF497" s="6" t="s">
        <v>27</v>
      </c>
    </row>
    <row r="498" spans="1:32" x14ac:dyDescent="0.2">
      <c r="A498">
        <v>37</v>
      </c>
      <c r="B498" s="6" t="s">
        <v>2428</v>
      </c>
      <c r="C498" s="6" t="s">
        <v>22</v>
      </c>
      <c r="D498" s="6" t="s">
        <v>23</v>
      </c>
      <c r="E498" s="6" t="s">
        <v>2767</v>
      </c>
      <c r="F498" s="6" t="s">
        <v>2772</v>
      </c>
      <c r="G498" s="6">
        <v>131</v>
      </c>
      <c r="H498" s="6">
        <v>145</v>
      </c>
      <c r="I498" s="7">
        <v>42615</v>
      </c>
      <c r="J498" s="7">
        <v>42625</v>
      </c>
      <c r="K498" s="7" t="s">
        <v>2541</v>
      </c>
      <c r="L498" s="17">
        <f t="shared" si="110"/>
        <v>275.91000000000003</v>
      </c>
      <c r="M498" s="20">
        <f t="shared" si="111"/>
        <v>0.86328875357906554</v>
      </c>
      <c r="N498" s="6" t="s">
        <v>36</v>
      </c>
      <c r="O498" s="6">
        <v>9950000</v>
      </c>
      <c r="P498" s="6">
        <v>9850000</v>
      </c>
      <c r="Q498" s="6">
        <f t="shared" si="99"/>
        <v>-100000</v>
      </c>
      <c r="R498" s="8">
        <f t="shared" si="100"/>
        <v>-1.0050251256281407E-2</v>
      </c>
      <c r="S498" s="6">
        <v>4847</v>
      </c>
      <c r="T498" s="9">
        <f t="shared" si="106"/>
        <v>75991.198473282449</v>
      </c>
      <c r="U498" s="6">
        <v>75228</v>
      </c>
      <c r="V498" s="9">
        <f t="shared" si="101"/>
        <v>-763.19847328244941</v>
      </c>
      <c r="W498" s="8">
        <f t="shared" si="102"/>
        <v>-1.0043248278954049E-2</v>
      </c>
      <c r="X498" s="22">
        <f t="shared" si="104"/>
        <v>65602.3470129794</v>
      </c>
      <c r="Y498" s="22">
        <f t="shared" si="105"/>
        <v>64943.486354245942</v>
      </c>
      <c r="Z498" s="22">
        <f t="shared" si="107"/>
        <v>-658.86065873345797</v>
      </c>
      <c r="AA498" s="8">
        <f t="shared" si="108"/>
        <v>-1.0043248278954146E-2</v>
      </c>
      <c r="AB498" s="22">
        <f t="shared" si="109"/>
        <v>8507596.7124062181</v>
      </c>
      <c r="AC498" s="10">
        <v>1982</v>
      </c>
      <c r="AD498" s="6">
        <v>1925</v>
      </c>
      <c r="AE498" s="6">
        <f t="shared" si="103"/>
        <v>91</v>
      </c>
      <c r="AF498" s="6" t="s">
        <v>103</v>
      </c>
    </row>
    <row r="499" spans="1:32" x14ac:dyDescent="0.2">
      <c r="A499">
        <v>37</v>
      </c>
      <c r="B499" s="6" t="s">
        <v>940</v>
      </c>
      <c r="C499" s="6" t="s">
        <v>22</v>
      </c>
      <c r="D499" s="6" t="s">
        <v>23</v>
      </c>
      <c r="E499" s="6" t="s">
        <v>2767</v>
      </c>
      <c r="F499" s="6" t="s">
        <v>2772</v>
      </c>
      <c r="G499" s="6">
        <v>54</v>
      </c>
      <c r="H499" s="6">
        <v>60</v>
      </c>
      <c r="I499" s="7">
        <v>42615</v>
      </c>
      <c r="J499" s="7">
        <v>42625</v>
      </c>
      <c r="K499" s="7" t="s">
        <v>2541</v>
      </c>
      <c r="L499" s="17">
        <f t="shared" si="110"/>
        <v>275.91000000000003</v>
      </c>
      <c r="M499" s="20">
        <f t="shared" si="111"/>
        <v>0.86328875357906554</v>
      </c>
      <c r="N499" s="6" t="s">
        <v>36</v>
      </c>
      <c r="O499" s="6">
        <v>2900000</v>
      </c>
      <c r="P499" s="6">
        <v>3910000</v>
      </c>
      <c r="Q499" s="6">
        <f t="shared" si="99"/>
        <v>1010000</v>
      </c>
      <c r="R499" s="8">
        <f t="shared" si="100"/>
        <v>0.34827586206896549</v>
      </c>
      <c r="S499" s="6">
        <v>61636</v>
      </c>
      <c r="T499" s="9">
        <f t="shared" si="106"/>
        <v>54845.111111111109</v>
      </c>
      <c r="U499" s="6">
        <v>73549</v>
      </c>
      <c r="V499" s="9">
        <f t="shared" si="101"/>
        <v>18703.888888888891</v>
      </c>
      <c r="W499" s="8">
        <f t="shared" si="102"/>
        <v>0.34103110578072393</v>
      </c>
      <c r="X499" s="22">
        <f t="shared" si="104"/>
        <v>47347.16761101647</v>
      </c>
      <c r="Y499" s="22">
        <f t="shared" si="105"/>
        <v>63494.02453698669</v>
      </c>
      <c r="Z499" s="22">
        <f t="shared" si="107"/>
        <v>16146.85692597022</v>
      </c>
      <c r="AA499" s="8">
        <f t="shared" si="108"/>
        <v>0.34103110578072388</v>
      </c>
      <c r="AB499" s="22">
        <f t="shared" si="109"/>
        <v>3428677.3249972812</v>
      </c>
      <c r="AC499" s="10">
        <v>1039</v>
      </c>
      <c r="AD499" s="6">
        <v>1904</v>
      </c>
      <c r="AE499" s="6">
        <f t="shared" si="103"/>
        <v>112</v>
      </c>
      <c r="AF499" s="6" t="s">
        <v>75</v>
      </c>
    </row>
    <row r="500" spans="1:32" x14ac:dyDescent="0.2">
      <c r="A500">
        <v>37</v>
      </c>
      <c r="B500" s="6" t="s">
        <v>894</v>
      </c>
      <c r="C500" s="6" t="s">
        <v>22</v>
      </c>
      <c r="D500" s="6" t="s">
        <v>23</v>
      </c>
      <c r="E500" s="6" t="s">
        <v>2767</v>
      </c>
      <c r="F500" s="6" t="s">
        <v>2772</v>
      </c>
      <c r="G500" s="6">
        <v>53</v>
      </c>
      <c r="H500" s="6">
        <v>61</v>
      </c>
      <c r="I500" s="7">
        <v>42613</v>
      </c>
      <c r="J500" s="7">
        <v>42626</v>
      </c>
      <c r="K500" s="7" t="s">
        <v>2541</v>
      </c>
      <c r="L500" s="17">
        <f t="shared" si="110"/>
        <v>275.91000000000003</v>
      </c>
      <c r="M500" s="20">
        <f t="shared" si="111"/>
        <v>0.86328875357906554</v>
      </c>
      <c r="N500" s="6" t="s">
        <v>57</v>
      </c>
      <c r="O500" s="6">
        <v>5350000</v>
      </c>
      <c r="P500" s="6">
        <v>5350000</v>
      </c>
      <c r="Q500" s="6">
        <f t="shared" si="99"/>
        <v>0</v>
      </c>
      <c r="R500" s="8">
        <f t="shared" si="100"/>
        <v>0</v>
      </c>
      <c r="S500" s="6">
        <v>3025</v>
      </c>
      <c r="T500" s="9">
        <f t="shared" si="106"/>
        <v>101000.47169811321</v>
      </c>
      <c r="U500" s="6">
        <v>101000</v>
      </c>
      <c r="V500" s="9">
        <f t="shared" si="101"/>
        <v>-0.47169811320782173</v>
      </c>
      <c r="W500" s="8">
        <f t="shared" si="102"/>
        <v>-4.6702565371943062E-6</v>
      </c>
      <c r="X500" s="22">
        <f t="shared" si="104"/>
        <v>87192.571323161843</v>
      </c>
      <c r="Y500" s="22">
        <f t="shared" si="105"/>
        <v>87192.164111485617</v>
      </c>
      <c r="Z500" s="22">
        <f t="shared" si="107"/>
        <v>-0.40721167622541543</v>
      </c>
      <c r="AA500" s="8">
        <f t="shared" si="108"/>
        <v>-4.6702565372933743E-6</v>
      </c>
      <c r="AB500" s="22">
        <f t="shared" si="109"/>
        <v>4621184.6979087377</v>
      </c>
      <c r="AC500" s="10">
        <v>1644</v>
      </c>
      <c r="AD500" s="6">
        <v>2010</v>
      </c>
      <c r="AE500" s="6">
        <f t="shared" si="103"/>
        <v>6</v>
      </c>
      <c r="AF500" s="6" t="s">
        <v>383</v>
      </c>
    </row>
    <row r="501" spans="1:32" x14ac:dyDescent="0.2">
      <c r="A501">
        <v>37</v>
      </c>
      <c r="B501" s="6" t="s">
        <v>249</v>
      </c>
      <c r="C501" s="6" t="s">
        <v>22</v>
      </c>
      <c r="D501" s="6" t="s">
        <v>23</v>
      </c>
      <c r="E501" s="6" t="s">
        <v>2767</v>
      </c>
      <c r="F501" s="6" t="s">
        <v>2772</v>
      </c>
      <c r="G501" s="6">
        <v>34</v>
      </c>
      <c r="H501" s="6">
        <v>37</v>
      </c>
      <c r="I501" s="7">
        <v>42616</v>
      </c>
      <c r="J501" s="7">
        <v>42626</v>
      </c>
      <c r="K501" s="7" t="s">
        <v>2541</v>
      </c>
      <c r="L501" s="17">
        <f t="shared" si="110"/>
        <v>275.91000000000003</v>
      </c>
      <c r="M501" s="20">
        <f t="shared" si="111"/>
        <v>0.86328875357906554</v>
      </c>
      <c r="N501" s="6" t="s">
        <v>36</v>
      </c>
      <c r="O501" s="6">
        <v>3200000</v>
      </c>
      <c r="P501" s="6">
        <v>3760000</v>
      </c>
      <c r="Q501" s="6">
        <f t="shared" si="99"/>
        <v>560000</v>
      </c>
      <c r="R501" s="8">
        <f t="shared" si="100"/>
        <v>0.17499999999999999</v>
      </c>
      <c r="S501" s="6"/>
      <c r="T501" s="9">
        <f t="shared" si="106"/>
        <v>94117.647058823524</v>
      </c>
      <c r="U501" s="6">
        <v>110588</v>
      </c>
      <c r="V501" s="9">
        <f t="shared" si="101"/>
        <v>16470.352941176476</v>
      </c>
      <c r="W501" s="8">
        <f t="shared" si="102"/>
        <v>0.17499750000000006</v>
      </c>
      <c r="X501" s="22">
        <f t="shared" si="104"/>
        <v>81250.706219206157</v>
      </c>
      <c r="Y501" s="22">
        <f t="shared" si="105"/>
        <v>95469.376680801695</v>
      </c>
      <c r="Z501" s="22">
        <f t="shared" si="107"/>
        <v>14218.670461595539</v>
      </c>
      <c r="AA501" s="8">
        <f t="shared" si="108"/>
        <v>0.17499750000000011</v>
      </c>
      <c r="AB501" s="22">
        <f t="shared" si="109"/>
        <v>3245958.8071472575</v>
      </c>
      <c r="AC501" s="6">
        <v>461</v>
      </c>
      <c r="AD501" s="6">
        <v>2005</v>
      </c>
      <c r="AE501" s="6">
        <f t="shared" si="103"/>
        <v>11</v>
      </c>
      <c r="AF501" s="6" t="s">
        <v>29</v>
      </c>
    </row>
    <row r="502" spans="1:32" x14ac:dyDescent="0.2">
      <c r="A502">
        <v>37</v>
      </c>
      <c r="B502" s="6" t="s">
        <v>846</v>
      </c>
      <c r="C502" s="6" t="s">
        <v>22</v>
      </c>
      <c r="D502" s="6" t="s">
        <v>23</v>
      </c>
      <c r="E502" s="6" t="s">
        <v>2767</v>
      </c>
      <c r="F502" s="6" t="s">
        <v>2772</v>
      </c>
      <c r="G502" s="6">
        <v>52</v>
      </c>
      <c r="H502" s="6">
        <v>58</v>
      </c>
      <c r="I502" s="7">
        <v>42616</v>
      </c>
      <c r="J502" s="7">
        <v>42626</v>
      </c>
      <c r="K502" s="7" t="s">
        <v>2541</v>
      </c>
      <c r="L502" s="17">
        <f t="shared" si="110"/>
        <v>275.91000000000003</v>
      </c>
      <c r="M502" s="20">
        <f t="shared" si="111"/>
        <v>0.86328875357906554</v>
      </c>
      <c r="N502" s="6" t="s">
        <v>36</v>
      </c>
      <c r="O502" s="6">
        <v>4250000</v>
      </c>
      <c r="P502" s="6">
        <v>4600000</v>
      </c>
      <c r="Q502" s="6">
        <f t="shared" si="99"/>
        <v>350000</v>
      </c>
      <c r="R502" s="8">
        <f t="shared" si="100"/>
        <v>8.2352941176470587E-2</v>
      </c>
      <c r="S502" s="6"/>
      <c r="T502" s="9">
        <f t="shared" si="106"/>
        <v>81730.769230769234</v>
      </c>
      <c r="U502" s="6">
        <v>88462</v>
      </c>
      <c r="V502" s="9">
        <f t="shared" si="101"/>
        <v>6731.2307692307659</v>
      </c>
      <c r="W502" s="8">
        <f t="shared" si="102"/>
        <v>8.2358588235294072E-2</v>
      </c>
      <c r="X502" s="22">
        <f t="shared" si="104"/>
        <v>70557.253898289011</v>
      </c>
      <c r="Y502" s="22">
        <f t="shared" si="105"/>
        <v>76368.249719111293</v>
      </c>
      <c r="Z502" s="22">
        <f t="shared" si="107"/>
        <v>5810.9958208222815</v>
      </c>
      <c r="AA502" s="8">
        <f t="shared" si="108"/>
        <v>8.2358588235294058E-2</v>
      </c>
      <c r="AB502" s="22">
        <f t="shared" si="109"/>
        <v>3971148.9853937873</v>
      </c>
      <c r="AC502" s="6">
        <v>539</v>
      </c>
      <c r="AD502" s="6">
        <v>1952</v>
      </c>
      <c r="AE502" s="6">
        <f t="shared" si="103"/>
        <v>64</v>
      </c>
      <c r="AF502" s="6" t="s">
        <v>37</v>
      </c>
    </row>
    <row r="503" spans="1:32" x14ac:dyDescent="0.2">
      <c r="A503">
        <v>37</v>
      </c>
      <c r="B503" s="6" t="s">
        <v>54</v>
      </c>
      <c r="C503" s="6" t="s">
        <v>22</v>
      </c>
      <c r="D503" s="6" t="s">
        <v>23</v>
      </c>
      <c r="E503" s="6" t="s">
        <v>2767</v>
      </c>
      <c r="F503" s="6" t="s">
        <v>2772</v>
      </c>
      <c r="G503" s="6">
        <v>21</v>
      </c>
      <c r="H503" s="6">
        <v>24</v>
      </c>
      <c r="I503" s="7">
        <v>42605</v>
      </c>
      <c r="J503" s="7">
        <v>42626</v>
      </c>
      <c r="K503" s="7" t="s">
        <v>2541</v>
      </c>
      <c r="L503" s="17">
        <f t="shared" si="110"/>
        <v>275.91000000000003</v>
      </c>
      <c r="M503" s="20">
        <f t="shared" si="111"/>
        <v>0.86328875357906554</v>
      </c>
      <c r="N503" s="6" t="s">
        <v>55</v>
      </c>
      <c r="O503" s="6">
        <v>2390000</v>
      </c>
      <c r="P503" s="6">
        <v>2750000</v>
      </c>
      <c r="Q503" s="6">
        <f t="shared" si="99"/>
        <v>360000</v>
      </c>
      <c r="R503" s="8">
        <f t="shared" si="100"/>
        <v>0.15062761506276151</v>
      </c>
      <c r="S503" s="6">
        <v>4978</v>
      </c>
      <c r="T503" s="9">
        <f t="shared" si="106"/>
        <v>114046.57142857143</v>
      </c>
      <c r="U503" s="6">
        <v>131189</v>
      </c>
      <c r="V503" s="9">
        <f t="shared" si="101"/>
        <v>17142.428571428565</v>
      </c>
      <c r="W503" s="8">
        <f t="shared" si="102"/>
        <v>0.15031077529730955</v>
      </c>
      <c r="X503" s="22">
        <f t="shared" si="104"/>
        <v>98455.122498537297</v>
      </c>
      <c r="Y503" s="22">
        <f t="shared" si="105"/>
        <v>113253.98829328403</v>
      </c>
      <c r="Z503" s="22">
        <f t="shared" si="107"/>
        <v>14798.865794746729</v>
      </c>
      <c r="AA503" s="8">
        <f t="shared" si="108"/>
        <v>0.15031077529730957</v>
      </c>
      <c r="AB503" s="22">
        <f t="shared" si="109"/>
        <v>2378333.7541589644</v>
      </c>
      <c r="AC503" s="6">
        <v>520</v>
      </c>
      <c r="AD503" s="6">
        <v>1952</v>
      </c>
      <c r="AE503" s="6">
        <f t="shared" si="103"/>
        <v>64</v>
      </c>
      <c r="AF503" s="6" t="s">
        <v>25</v>
      </c>
    </row>
    <row r="504" spans="1:32" x14ac:dyDescent="0.2">
      <c r="A504">
        <v>37</v>
      </c>
      <c r="B504" s="6" t="s">
        <v>210</v>
      </c>
      <c r="C504" s="6" t="s">
        <v>22</v>
      </c>
      <c r="D504" s="6" t="s">
        <v>23</v>
      </c>
      <c r="E504" s="6" t="s">
        <v>2767</v>
      </c>
      <c r="F504" s="6" t="s">
        <v>2772</v>
      </c>
      <c r="G504" s="6">
        <v>32</v>
      </c>
      <c r="H504" s="6">
        <v>36</v>
      </c>
      <c r="I504" s="7">
        <v>42615</v>
      </c>
      <c r="J504" s="7">
        <v>42626</v>
      </c>
      <c r="K504" s="7" t="s">
        <v>2541</v>
      </c>
      <c r="L504" s="17">
        <f t="shared" si="110"/>
        <v>275.91000000000003</v>
      </c>
      <c r="M504" s="20">
        <f t="shared" si="111"/>
        <v>0.86328875357906554</v>
      </c>
      <c r="N504" s="6" t="s">
        <v>24</v>
      </c>
      <c r="O504" s="6">
        <v>2600000</v>
      </c>
      <c r="P504" s="6">
        <v>2650000</v>
      </c>
      <c r="Q504" s="6">
        <f t="shared" si="99"/>
        <v>50000</v>
      </c>
      <c r="R504" s="8">
        <f t="shared" si="100"/>
        <v>1.9230769230769232E-2</v>
      </c>
      <c r="S504" s="6">
        <v>37996</v>
      </c>
      <c r="T504" s="9">
        <f t="shared" si="106"/>
        <v>82437.375</v>
      </c>
      <c r="U504" s="6">
        <v>84000</v>
      </c>
      <c r="V504" s="9">
        <f t="shared" si="101"/>
        <v>1562.625</v>
      </c>
      <c r="W504" s="8">
        <f t="shared" si="102"/>
        <v>1.8955297885212868E-2</v>
      </c>
      <c r="X504" s="22">
        <f t="shared" si="104"/>
        <v>71167.258712080016</v>
      </c>
      <c r="Y504" s="22">
        <f t="shared" si="105"/>
        <v>72516.255300641511</v>
      </c>
      <c r="Z504" s="22">
        <f t="shared" si="107"/>
        <v>1348.9965885614947</v>
      </c>
      <c r="AA504" s="8">
        <f t="shared" si="108"/>
        <v>1.8955297885212972E-2</v>
      </c>
      <c r="AB504" s="22">
        <f t="shared" si="109"/>
        <v>2320520.1696205284</v>
      </c>
      <c r="AC504" s="6">
        <v>578</v>
      </c>
      <c r="AD504" s="6">
        <v>1940</v>
      </c>
      <c r="AE504" s="6">
        <f t="shared" si="103"/>
        <v>76</v>
      </c>
      <c r="AF504" s="6" t="s">
        <v>37</v>
      </c>
    </row>
    <row r="505" spans="1:32" x14ac:dyDescent="0.2">
      <c r="A505">
        <v>37</v>
      </c>
      <c r="B505" s="6" t="s">
        <v>106</v>
      </c>
      <c r="C505" s="6" t="s">
        <v>22</v>
      </c>
      <c r="D505" s="6" t="s">
        <v>23</v>
      </c>
      <c r="E505" s="6" t="s">
        <v>2767</v>
      </c>
      <c r="F505" s="6" t="s">
        <v>2772</v>
      </c>
      <c r="G505" s="6">
        <v>49</v>
      </c>
      <c r="H505" s="6">
        <v>55</v>
      </c>
      <c r="I505" s="7">
        <v>42615</v>
      </c>
      <c r="J505" s="7">
        <v>42626</v>
      </c>
      <c r="K505" s="7" t="s">
        <v>2541</v>
      </c>
      <c r="L505" s="17">
        <f t="shared" si="110"/>
        <v>275.91000000000003</v>
      </c>
      <c r="M505" s="20">
        <f t="shared" si="111"/>
        <v>0.86328875357906554</v>
      </c>
      <c r="N505" s="6" t="s">
        <v>24</v>
      </c>
      <c r="O505" s="6">
        <v>3600000</v>
      </c>
      <c r="P505" s="6">
        <v>3900000</v>
      </c>
      <c r="Q505" s="6">
        <f t="shared" si="99"/>
        <v>300000</v>
      </c>
      <c r="R505" s="8">
        <f t="shared" si="100"/>
        <v>8.3333333333333329E-2</v>
      </c>
      <c r="S505" s="6"/>
      <c r="T505" s="9">
        <f t="shared" si="106"/>
        <v>73469.387755102041</v>
      </c>
      <c r="U505" s="6">
        <v>79592</v>
      </c>
      <c r="V505" s="9">
        <f t="shared" si="101"/>
        <v>6122.6122448979586</v>
      </c>
      <c r="W505" s="8">
        <f t="shared" si="102"/>
        <v>8.3335555555555552E-2</v>
      </c>
      <c r="X505" s="22">
        <f t="shared" si="104"/>
        <v>63425.2961813191</v>
      </c>
      <c r="Y505" s="22">
        <f t="shared" si="105"/>
        <v>68710.878474864978</v>
      </c>
      <c r="Z505" s="22">
        <f t="shared" si="107"/>
        <v>5285.5822935458782</v>
      </c>
      <c r="AA505" s="8">
        <f t="shared" si="108"/>
        <v>8.3335555555555468E-2</v>
      </c>
      <c r="AB505" s="22">
        <f t="shared" si="109"/>
        <v>3366833.0452683838</v>
      </c>
      <c r="AC505" s="10">
        <v>3001</v>
      </c>
      <c r="AD505" s="6">
        <v>1935</v>
      </c>
      <c r="AE505" s="6">
        <f t="shared" si="103"/>
        <v>81</v>
      </c>
      <c r="AF505" s="6" t="s">
        <v>108</v>
      </c>
    </row>
    <row r="506" spans="1:32" x14ac:dyDescent="0.2">
      <c r="A506">
        <v>37</v>
      </c>
      <c r="B506" s="6" t="s">
        <v>30</v>
      </c>
      <c r="C506" s="6" t="s">
        <v>22</v>
      </c>
      <c r="D506" s="6" t="s">
        <v>23</v>
      </c>
      <c r="E506" s="6" t="s">
        <v>2767</v>
      </c>
      <c r="F506" s="6" t="s">
        <v>2772</v>
      </c>
      <c r="G506" s="6">
        <v>20</v>
      </c>
      <c r="H506" s="6">
        <v>23</v>
      </c>
      <c r="I506" s="7">
        <v>42615</v>
      </c>
      <c r="J506" s="7">
        <v>42626</v>
      </c>
      <c r="K506" s="7" t="s">
        <v>2541</v>
      </c>
      <c r="L506" s="17">
        <f t="shared" si="110"/>
        <v>275.91000000000003</v>
      </c>
      <c r="M506" s="20">
        <f t="shared" si="111"/>
        <v>0.86328875357906554</v>
      </c>
      <c r="N506" s="6" t="s">
        <v>24</v>
      </c>
      <c r="O506" s="6">
        <v>2000000</v>
      </c>
      <c r="P506" s="6">
        <v>2500000</v>
      </c>
      <c r="Q506" s="6">
        <f t="shared" si="99"/>
        <v>500000</v>
      </c>
      <c r="R506" s="8">
        <f t="shared" si="100"/>
        <v>0.25</v>
      </c>
      <c r="S506" s="6">
        <v>9608</v>
      </c>
      <c r="T506" s="9">
        <f t="shared" si="106"/>
        <v>100480.4</v>
      </c>
      <c r="U506" s="6">
        <v>125480</v>
      </c>
      <c r="V506" s="9">
        <f t="shared" si="101"/>
        <v>24999.600000000006</v>
      </c>
      <c r="W506" s="8">
        <f t="shared" si="102"/>
        <v>0.24880076114346686</v>
      </c>
      <c r="X506" s="22">
        <f t="shared" si="104"/>
        <v>86743.599275125933</v>
      </c>
      <c r="Y506" s="22">
        <f t="shared" si="105"/>
        <v>108325.47279910115</v>
      </c>
      <c r="Z506" s="22">
        <f t="shared" si="107"/>
        <v>21581.873523975213</v>
      </c>
      <c r="AA506" s="8">
        <f t="shared" si="108"/>
        <v>0.24880076114346686</v>
      </c>
      <c r="AB506" s="22">
        <f t="shared" si="109"/>
        <v>2166509.4559820229</v>
      </c>
      <c r="AC506" s="6">
        <v>481</v>
      </c>
      <c r="AD506" s="6">
        <v>1921</v>
      </c>
      <c r="AE506" s="6">
        <f t="shared" si="103"/>
        <v>95</v>
      </c>
      <c r="AF506" s="6" t="s">
        <v>37</v>
      </c>
    </row>
    <row r="507" spans="1:32" x14ac:dyDescent="0.2">
      <c r="A507">
        <v>37</v>
      </c>
      <c r="B507" s="6" t="s">
        <v>2424</v>
      </c>
      <c r="C507" s="6" t="s">
        <v>22</v>
      </c>
      <c r="D507" s="6" t="s">
        <v>23</v>
      </c>
      <c r="E507" s="6" t="s">
        <v>2767</v>
      </c>
      <c r="F507" s="6" t="s">
        <v>2772</v>
      </c>
      <c r="G507" s="6">
        <v>130</v>
      </c>
      <c r="H507" s="6">
        <v>142</v>
      </c>
      <c r="I507" s="7">
        <v>42616</v>
      </c>
      <c r="J507" s="7">
        <v>42626</v>
      </c>
      <c r="K507" s="7" t="s">
        <v>2541</v>
      </c>
      <c r="L507" s="17">
        <f t="shared" si="110"/>
        <v>275.91000000000003</v>
      </c>
      <c r="M507" s="20">
        <f t="shared" si="111"/>
        <v>0.86328875357906554</v>
      </c>
      <c r="N507" s="6" t="s">
        <v>36</v>
      </c>
      <c r="O507" s="6">
        <v>8900000</v>
      </c>
      <c r="P507" s="6">
        <v>11750000</v>
      </c>
      <c r="Q507" s="6">
        <f t="shared" si="99"/>
        <v>2850000</v>
      </c>
      <c r="R507" s="8">
        <f t="shared" si="100"/>
        <v>0.3202247191011236</v>
      </c>
      <c r="S507" s="6">
        <v>47909</v>
      </c>
      <c r="T507" s="9">
        <f t="shared" si="106"/>
        <v>68830.069230769237</v>
      </c>
      <c r="U507" s="6">
        <v>90753</v>
      </c>
      <c r="V507" s="9">
        <f t="shared" si="101"/>
        <v>21922.930769230763</v>
      </c>
      <c r="W507" s="8">
        <f t="shared" si="102"/>
        <v>0.31850804472866218</v>
      </c>
      <c r="X507" s="22">
        <f t="shared" si="104"/>
        <v>59420.224674991565</v>
      </c>
      <c r="Y507" s="22">
        <f t="shared" si="105"/>
        <v>78346.044253560933</v>
      </c>
      <c r="Z507" s="22">
        <f t="shared" si="107"/>
        <v>18925.819578569368</v>
      </c>
      <c r="AA507" s="8">
        <f t="shared" si="108"/>
        <v>0.31850804472866218</v>
      </c>
      <c r="AB507" s="22">
        <f t="shared" si="109"/>
        <v>10184985.752962921</v>
      </c>
      <c r="AC507" s="6">
        <v>664</v>
      </c>
      <c r="AD507" s="6">
        <v>1914</v>
      </c>
      <c r="AE507" s="6">
        <f t="shared" si="103"/>
        <v>102</v>
      </c>
      <c r="AF507" s="6" t="s">
        <v>295</v>
      </c>
    </row>
    <row r="508" spans="1:32" x14ac:dyDescent="0.2">
      <c r="A508">
        <v>37</v>
      </c>
      <c r="B508" s="6" t="s">
        <v>1993</v>
      </c>
      <c r="C508" s="6" t="s">
        <v>22</v>
      </c>
      <c r="D508" s="6" t="s">
        <v>23</v>
      </c>
      <c r="E508" s="6" t="s">
        <v>2767</v>
      </c>
      <c r="F508" s="6" t="s">
        <v>2772</v>
      </c>
      <c r="G508" s="6">
        <v>86</v>
      </c>
      <c r="H508" s="6">
        <v>95</v>
      </c>
      <c r="I508" s="7">
        <v>42615</v>
      </c>
      <c r="J508" s="7">
        <v>42626</v>
      </c>
      <c r="K508" s="7" t="s">
        <v>2541</v>
      </c>
      <c r="L508" s="17">
        <f t="shared" si="110"/>
        <v>275.91000000000003</v>
      </c>
      <c r="M508" s="20">
        <f t="shared" si="111"/>
        <v>0.86328875357906554</v>
      </c>
      <c r="N508" s="6" t="s">
        <v>24</v>
      </c>
      <c r="O508" s="6">
        <v>4950000</v>
      </c>
      <c r="P508" s="6">
        <v>5340000</v>
      </c>
      <c r="Q508" s="6">
        <f t="shared" si="99"/>
        <v>390000</v>
      </c>
      <c r="R508" s="8">
        <f t="shared" si="100"/>
        <v>7.8787878787878782E-2</v>
      </c>
      <c r="S508" s="6">
        <v>152000</v>
      </c>
      <c r="T508" s="9">
        <f t="shared" si="106"/>
        <v>59325.58139534884</v>
      </c>
      <c r="U508" s="6">
        <v>63860</v>
      </c>
      <c r="V508" s="9">
        <f t="shared" si="101"/>
        <v>4534.4186046511604</v>
      </c>
      <c r="W508" s="8">
        <f t="shared" si="102"/>
        <v>7.6432771462171659E-2</v>
      </c>
      <c r="X508" s="22">
        <f t="shared" si="104"/>
        <v>51215.107218144098</v>
      </c>
      <c r="Y508" s="22">
        <f t="shared" si="105"/>
        <v>55129.619803559122</v>
      </c>
      <c r="Z508" s="22">
        <f t="shared" si="107"/>
        <v>3914.5125854150247</v>
      </c>
      <c r="AA508" s="8">
        <f t="shared" si="108"/>
        <v>7.6432771462171631E-2</v>
      </c>
      <c r="AB508" s="22">
        <f t="shared" si="109"/>
        <v>4741147.3031060845</v>
      </c>
      <c r="AC508" s="6">
        <v>855</v>
      </c>
      <c r="AD508" s="6">
        <v>1913</v>
      </c>
      <c r="AE508" s="6">
        <f t="shared" si="103"/>
        <v>103</v>
      </c>
      <c r="AF508" s="6" t="s">
        <v>27</v>
      </c>
    </row>
    <row r="509" spans="1:32" x14ac:dyDescent="0.2">
      <c r="A509">
        <v>37</v>
      </c>
      <c r="B509" s="6" t="s">
        <v>1998</v>
      </c>
      <c r="C509" s="6" t="s">
        <v>22</v>
      </c>
      <c r="D509" s="6" t="s">
        <v>23</v>
      </c>
      <c r="E509" s="6" t="s">
        <v>2767</v>
      </c>
      <c r="F509" s="6" t="s">
        <v>2772</v>
      </c>
      <c r="G509" s="6">
        <v>137</v>
      </c>
      <c r="H509" s="6">
        <v>156</v>
      </c>
      <c r="I509" s="7">
        <v>42616</v>
      </c>
      <c r="J509" s="7">
        <v>42626</v>
      </c>
      <c r="K509" s="7" t="s">
        <v>2541</v>
      </c>
      <c r="L509" s="17">
        <f t="shared" si="110"/>
        <v>275.91000000000003</v>
      </c>
      <c r="M509" s="20">
        <f t="shared" si="111"/>
        <v>0.86328875357906554</v>
      </c>
      <c r="N509" s="6" t="s">
        <v>36</v>
      </c>
      <c r="O509" s="6">
        <v>7500000</v>
      </c>
      <c r="P509" s="6">
        <v>7500000</v>
      </c>
      <c r="Q509" s="6">
        <f t="shared" si="99"/>
        <v>0</v>
      </c>
      <c r="R509" s="8">
        <f t="shared" si="100"/>
        <v>0</v>
      </c>
      <c r="S509" s="6">
        <v>30564</v>
      </c>
      <c r="T509" s="9">
        <f t="shared" si="106"/>
        <v>54967.620437956204</v>
      </c>
      <c r="U509" s="6">
        <v>54968</v>
      </c>
      <c r="V509" s="9">
        <f t="shared" si="101"/>
        <v>0.37956204379588598</v>
      </c>
      <c r="W509" s="8">
        <f t="shared" si="102"/>
        <v>6.9051932896442262E-6</v>
      </c>
      <c r="X509" s="22">
        <f t="shared" si="104"/>
        <v>47452.928535090381</v>
      </c>
      <c r="Y509" s="22">
        <f t="shared" si="105"/>
        <v>47453.256206734077</v>
      </c>
      <c r="Z509" s="22">
        <f t="shared" si="107"/>
        <v>0.32767164369579405</v>
      </c>
      <c r="AA509" s="8">
        <f t="shared" si="108"/>
        <v>6.9051932896720631E-6</v>
      </c>
      <c r="AB509" s="22">
        <f t="shared" si="109"/>
        <v>6501096.1003225688</v>
      </c>
      <c r="AC509" s="6">
        <v>734</v>
      </c>
      <c r="AD509" s="6">
        <v>1900</v>
      </c>
      <c r="AE509" s="6">
        <f t="shared" si="103"/>
        <v>116</v>
      </c>
      <c r="AF509" s="6" t="s">
        <v>25</v>
      </c>
    </row>
    <row r="510" spans="1:32" x14ac:dyDescent="0.2">
      <c r="A510">
        <v>37</v>
      </c>
      <c r="B510" s="6" t="s">
        <v>1880</v>
      </c>
      <c r="C510" s="6" t="s">
        <v>22</v>
      </c>
      <c r="D510" s="6" t="s">
        <v>23</v>
      </c>
      <c r="E510" s="6" t="s">
        <v>2767</v>
      </c>
      <c r="F510" s="6" t="s">
        <v>2772</v>
      </c>
      <c r="G510" s="6">
        <v>81</v>
      </c>
      <c r="H510" s="6">
        <v>91</v>
      </c>
      <c r="I510" s="7">
        <v>42616</v>
      </c>
      <c r="J510" s="7">
        <v>42626</v>
      </c>
      <c r="K510" s="7" t="s">
        <v>2541</v>
      </c>
      <c r="L510" s="17">
        <f t="shared" si="110"/>
        <v>275.91000000000003</v>
      </c>
      <c r="M510" s="20">
        <f t="shared" si="111"/>
        <v>0.86328875357906554</v>
      </c>
      <c r="N510" s="6" t="s">
        <v>36</v>
      </c>
      <c r="O510" s="6">
        <v>5690000</v>
      </c>
      <c r="P510" s="6">
        <v>6525000</v>
      </c>
      <c r="Q510" s="6">
        <f t="shared" si="99"/>
        <v>835000</v>
      </c>
      <c r="R510" s="8">
        <f t="shared" si="100"/>
        <v>0.14674868189806678</v>
      </c>
      <c r="S510" s="6">
        <v>81968</v>
      </c>
      <c r="T510" s="9">
        <f t="shared" si="106"/>
        <v>71258.864197530871</v>
      </c>
      <c r="U510" s="6">
        <v>81568</v>
      </c>
      <c r="V510" s="9">
        <f t="shared" si="101"/>
        <v>10309.135802469129</v>
      </c>
      <c r="W510" s="8">
        <f t="shared" si="102"/>
        <v>0.14467162673112521</v>
      </c>
      <c r="X510" s="22">
        <f t="shared" si="104"/>
        <v>61516.976054546321</v>
      </c>
      <c r="Y510" s="22">
        <f t="shared" si="105"/>
        <v>70416.73705193722</v>
      </c>
      <c r="Z510" s="22">
        <f t="shared" si="107"/>
        <v>8899.7609973908984</v>
      </c>
      <c r="AA510" s="8">
        <f t="shared" si="108"/>
        <v>0.1446716267311253</v>
      </c>
      <c r="AB510" s="22">
        <f t="shared" si="109"/>
        <v>5703755.7012069151</v>
      </c>
      <c r="AC510" s="6">
        <v>654</v>
      </c>
      <c r="AD510" s="6">
        <v>1897</v>
      </c>
      <c r="AE510" s="6">
        <f t="shared" si="103"/>
        <v>119</v>
      </c>
      <c r="AF510" s="6" t="s">
        <v>37</v>
      </c>
    </row>
    <row r="511" spans="1:32" x14ac:dyDescent="0.2">
      <c r="A511">
        <v>37</v>
      </c>
      <c r="B511" s="6" t="s">
        <v>2062</v>
      </c>
      <c r="C511" s="6" t="s">
        <v>22</v>
      </c>
      <c r="D511" s="6" t="s">
        <v>23</v>
      </c>
      <c r="E511" s="6" t="s">
        <v>2767</v>
      </c>
      <c r="F511" s="6" t="s">
        <v>2772</v>
      </c>
      <c r="G511" s="6">
        <v>98</v>
      </c>
      <c r="H511" s="6">
        <v>118</v>
      </c>
      <c r="I511" s="7">
        <v>42615</v>
      </c>
      <c r="J511" s="7">
        <v>42626</v>
      </c>
      <c r="K511" s="7" t="s">
        <v>2541</v>
      </c>
      <c r="L511" s="17">
        <f t="shared" si="110"/>
        <v>275.91000000000003</v>
      </c>
      <c r="M511" s="20">
        <f t="shared" si="111"/>
        <v>0.86328875357906554</v>
      </c>
      <c r="N511" s="6" t="s">
        <v>24</v>
      </c>
      <c r="O511" s="6">
        <v>7200000</v>
      </c>
      <c r="P511" s="6">
        <v>7025000</v>
      </c>
      <c r="Q511" s="6">
        <f t="shared" si="99"/>
        <v>-175000</v>
      </c>
      <c r="R511" s="8">
        <f t="shared" si="100"/>
        <v>-2.4305555555555556E-2</v>
      </c>
      <c r="S511" s="6"/>
      <c r="T511" s="9">
        <f t="shared" si="106"/>
        <v>73469.387755102041</v>
      </c>
      <c r="U511" s="6">
        <v>71684</v>
      </c>
      <c r="V511" s="9">
        <f t="shared" si="101"/>
        <v>-1785.3877551020414</v>
      </c>
      <c r="W511" s="8">
        <f t="shared" si="102"/>
        <v>-2.4301111111111121E-2</v>
      </c>
      <c r="X511" s="22">
        <f t="shared" si="104"/>
        <v>63425.2961813191</v>
      </c>
      <c r="Y511" s="22">
        <f t="shared" si="105"/>
        <v>61883.991011561731</v>
      </c>
      <c r="Z511" s="22">
        <f t="shared" si="107"/>
        <v>-1541.3051697573683</v>
      </c>
      <c r="AA511" s="8">
        <f t="shared" si="108"/>
        <v>-2.4301111111111134E-2</v>
      </c>
      <c r="AB511" s="22">
        <f t="shared" si="109"/>
        <v>6064631.1191330496</v>
      </c>
      <c r="AC511" s="6">
        <v>505</v>
      </c>
      <c r="AD511" s="6">
        <v>1897</v>
      </c>
      <c r="AE511" s="6">
        <f t="shared" si="103"/>
        <v>119</v>
      </c>
      <c r="AF511" s="6" t="s">
        <v>103</v>
      </c>
    </row>
    <row r="512" spans="1:32" x14ac:dyDescent="0.2">
      <c r="A512">
        <v>37</v>
      </c>
      <c r="B512" s="6" t="s">
        <v>2449</v>
      </c>
      <c r="C512" s="6" t="s">
        <v>22</v>
      </c>
      <c r="D512" s="6" t="s">
        <v>23</v>
      </c>
      <c r="E512" s="6" t="s">
        <v>2767</v>
      </c>
      <c r="F512" s="6" t="s">
        <v>2772</v>
      </c>
      <c r="G512" s="6">
        <v>138</v>
      </c>
      <c r="H512" s="6">
        <v>150</v>
      </c>
      <c r="I512" s="7">
        <v>42615</v>
      </c>
      <c r="J512" s="7">
        <v>42626</v>
      </c>
      <c r="K512" s="7" t="s">
        <v>2541</v>
      </c>
      <c r="L512" s="17">
        <f t="shared" si="110"/>
        <v>275.91000000000003</v>
      </c>
      <c r="M512" s="20">
        <f t="shared" si="111"/>
        <v>0.86328875357906554</v>
      </c>
      <c r="N512" s="6" t="s">
        <v>24</v>
      </c>
      <c r="O512" s="6">
        <v>9300000</v>
      </c>
      <c r="P512" s="6">
        <v>9550000</v>
      </c>
      <c r="Q512" s="6">
        <f t="shared" si="99"/>
        <v>250000</v>
      </c>
      <c r="R512" s="8">
        <f t="shared" si="100"/>
        <v>2.6881720430107527E-2</v>
      </c>
      <c r="S512" s="6">
        <v>102959</v>
      </c>
      <c r="T512" s="9">
        <f t="shared" si="106"/>
        <v>68137.384057971009</v>
      </c>
      <c r="U512" s="6">
        <v>69949</v>
      </c>
      <c r="V512" s="9">
        <f t="shared" si="101"/>
        <v>1811.6159420289914</v>
      </c>
      <c r="W512" s="8">
        <f t="shared" si="102"/>
        <v>2.6587694363019221E-2</v>
      </c>
      <c r="X512" s="22">
        <f t="shared" si="104"/>
        <v>58822.237355543883</v>
      </c>
      <c r="Y512" s="22">
        <f t="shared" si="105"/>
        <v>60386.185024102058</v>
      </c>
      <c r="Z512" s="22">
        <f t="shared" si="107"/>
        <v>1563.9476685581758</v>
      </c>
      <c r="AA512" s="8">
        <f t="shared" si="108"/>
        <v>2.6587694363019273E-2</v>
      </c>
      <c r="AB512" s="22">
        <f t="shared" si="109"/>
        <v>8333293.5333260838</v>
      </c>
      <c r="AC512" s="6">
        <v>607</v>
      </c>
      <c r="AD512" s="6">
        <v>1894</v>
      </c>
      <c r="AE512" s="6">
        <f t="shared" si="103"/>
        <v>122</v>
      </c>
      <c r="AF512" s="6" t="s">
        <v>213</v>
      </c>
    </row>
    <row r="513" spans="1:32" x14ac:dyDescent="0.2">
      <c r="A513">
        <v>37</v>
      </c>
      <c r="B513" s="6" t="s">
        <v>2292</v>
      </c>
      <c r="C513" s="6" t="s">
        <v>22</v>
      </c>
      <c r="D513" s="6" t="s">
        <v>23</v>
      </c>
      <c r="E513" s="6" t="s">
        <v>2767</v>
      </c>
      <c r="F513" s="6" t="s">
        <v>2772</v>
      </c>
      <c r="G513" s="6">
        <v>110</v>
      </c>
      <c r="H513" s="6">
        <v>120</v>
      </c>
      <c r="I513" s="7">
        <v>42615</v>
      </c>
      <c r="J513" s="7">
        <v>42626</v>
      </c>
      <c r="K513" s="7" t="s">
        <v>2541</v>
      </c>
      <c r="L513" s="17">
        <f t="shared" si="110"/>
        <v>275.91000000000003</v>
      </c>
      <c r="M513" s="20">
        <f t="shared" si="111"/>
        <v>0.86328875357906554</v>
      </c>
      <c r="N513" s="6" t="s">
        <v>24</v>
      </c>
      <c r="O513" s="6">
        <v>8900000</v>
      </c>
      <c r="P513" s="6">
        <v>12100000</v>
      </c>
      <c r="Q513" s="6">
        <f t="shared" ref="Q513:Q576" si="112">P513-O513</f>
        <v>3200000</v>
      </c>
      <c r="R513" s="8">
        <f t="shared" ref="R513:R576" si="113">Q513/O513</f>
        <v>0.3595505617977528</v>
      </c>
      <c r="S513" s="6"/>
      <c r="T513" s="9">
        <f t="shared" si="106"/>
        <v>80909.090909090912</v>
      </c>
      <c r="U513" s="6">
        <v>110000</v>
      </c>
      <c r="V513" s="9">
        <f t="shared" ref="V513:V576" si="114">U513-T513</f>
        <v>29090.909090909088</v>
      </c>
      <c r="W513" s="8">
        <f t="shared" ref="W513:W576" si="115">V513/T513</f>
        <v>0.35955056179775274</v>
      </c>
      <c r="X513" s="22">
        <f t="shared" si="104"/>
        <v>69847.908244124395</v>
      </c>
      <c r="Y513" s="22">
        <f t="shared" si="105"/>
        <v>94961.762893697203</v>
      </c>
      <c r="Z513" s="22">
        <f t="shared" si="107"/>
        <v>25113.854649572808</v>
      </c>
      <c r="AA513" s="8">
        <f t="shared" si="108"/>
        <v>0.35955056179775269</v>
      </c>
      <c r="AB513" s="22">
        <f t="shared" si="109"/>
        <v>10445793.918306692</v>
      </c>
      <c r="AC513" s="6">
        <v>873</v>
      </c>
      <c r="AD513" s="6">
        <v>1892</v>
      </c>
      <c r="AE513" s="6">
        <f t="shared" ref="AE513:AE576" si="116">2016-AD513</f>
        <v>124</v>
      </c>
      <c r="AF513" s="6" t="s">
        <v>108</v>
      </c>
    </row>
    <row r="514" spans="1:32" x14ac:dyDescent="0.2">
      <c r="A514">
        <v>37</v>
      </c>
      <c r="B514" s="6" t="s">
        <v>1461</v>
      </c>
      <c r="C514" s="6" t="s">
        <v>22</v>
      </c>
      <c r="D514" s="6" t="s">
        <v>23</v>
      </c>
      <c r="E514" s="6" t="s">
        <v>2767</v>
      </c>
      <c r="F514" s="6" t="s">
        <v>2772</v>
      </c>
      <c r="G514" s="6">
        <v>68</v>
      </c>
      <c r="H514" s="6">
        <v>75</v>
      </c>
      <c r="I514" s="7">
        <v>42616</v>
      </c>
      <c r="J514" s="7">
        <v>42626</v>
      </c>
      <c r="K514" s="7" t="s">
        <v>2541</v>
      </c>
      <c r="L514" s="17">
        <f t="shared" si="110"/>
        <v>275.91000000000003</v>
      </c>
      <c r="M514" s="20">
        <f t="shared" si="111"/>
        <v>0.86328875357906554</v>
      </c>
      <c r="N514" s="6" t="s">
        <v>36</v>
      </c>
      <c r="O514" s="6">
        <v>4900000</v>
      </c>
      <c r="P514" s="6">
        <v>5150000</v>
      </c>
      <c r="Q514" s="6">
        <f t="shared" si="112"/>
        <v>250000</v>
      </c>
      <c r="R514" s="8">
        <f t="shared" si="113"/>
        <v>5.1020408163265307E-2</v>
      </c>
      <c r="S514" s="6">
        <v>122128</v>
      </c>
      <c r="T514" s="9">
        <f t="shared" si="106"/>
        <v>73854.823529411762</v>
      </c>
      <c r="U514" s="6">
        <v>77531</v>
      </c>
      <c r="V514" s="9">
        <f t="shared" si="114"/>
        <v>3676.1764705882379</v>
      </c>
      <c r="W514" s="8">
        <f t="shared" si="115"/>
        <v>4.9775712606289643E-2</v>
      </c>
      <c r="X514" s="22">
        <f t="shared" ref="X514:X577" si="117">T514*M514</f>
        <v>63758.038550507721</v>
      </c>
      <c r="Y514" s="22">
        <f t="shared" ref="Y514:Y577" si="118">U514*M514</f>
        <v>66931.640353738534</v>
      </c>
      <c r="Z514" s="22">
        <f t="shared" si="107"/>
        <v>3173.6018032308129</v>
      </c>
      <c r="AA514" s="8">
        <f t="shared" si="108"/>
        <v>4.977571260628972E-2</v>
      </c>
      <c r="AB514" s="22">
        <f t="shared" si="109"/>
        <v>4551351.5440542204</v>
      </c>
      <c r="AC514" s="6">
        <v>384</v>
      </c>
      <c r="AD514" s="6">
        <v>1885</v>
      </c>
      <c r="AE514" s="6">
        <f t="shared" si="116"/>
        <v>131</v>
      </c>
      <c r="AF514" s="6" t="s">
        <v>203</v>
      </c>
    </row>
    <row r="515" spans="1:32" x14ac:dyDescent="0.2">
      <c r="A515">
        <v>37</v>
      </c>
      <c r="B515" s="6" t="s">
        <v>2198</v>
      </c>
      <c r="C515" s="6" t="s">
        <v>22</v>
      </c>
      <c r="D515" s="6" t="s">
        <v>23</v>
      </c>
      <c r="E515" s="6" t="s">
        <v>2767</v>
      </c>
      <c r="F515" s="6" t="s">
        <v>2772</v>
      </c>
      <c r="G515" s="6">
        <v>101</v>
      </c>
      <c r="H515" s="6">
        <v>119</v>
      </c>
      <c r="I515" s="7">
        <v>42615</v>
      </c>
      <c r="J515" s="7">
        <v>42626</v>
      </c>
      <c r="K515" s="7" t="s">
        <v>2541</v>
      </c>
      <c r="L515" s="17">
        <f t="shared" si="110"/>
        <v>275.91000000000003</v>
      </c>
      <c r="M515" s="20">
        <f t="shared" si="111"/>
        <v>0.86328875357906554</v>
      </c>
      <c r="N515" s="6" t="s">
        <v>24</v>
      </c>
      <c r="O515" s="6">
        <v>5950000</v>
      </c>
      <c r="P515" s="6">
        <v>6550000</v>
      </c>
      <c r="Q515" s="6">
        <f t="shared" si="112"/>
        <v>600000</v>
      </c>
      <c r="R515" s="8">
        <f t="shared" si="113"/>
        <v>0.10084033613445378</v>
      </c>
      <c r="S515" s="6"/>
      <c r="T515" s="9">
        <f t="shared" ref="T515:T578" si="119">(O515+S515)/G515</f>
        <v>58910.891089108911</v>
      </c>
      <c r="U515" s="6">
        <v>64851</v>
      </c>
      <c r="V515" s="9">
        <f t="shared" si="114"/>
        <v>5940.1089108910892</v>
      </c>
      <c r="W515" s="8">
        <f t="shared" si="115"/>
        <v>0.10083210084033614</v>
      </c>
      <c r="X515" s="22">
        <f t="shared" si="117"/>
        <v>50857.109740548913</v>
      </c>
      <c r="Y515" s="22">
        <f t="shared" si="118"/>
        <v>55985.138958355979</v>
      </c>
      <c r="Z515" s="22">
        <f t="shared" ref="Z515:Z578" si="120">Y515-X515</f>
        <v>5128.0292178070667</v>
      </c>
      <c r="AA515" s="8">
        <f t="shared" ref="AA515:AA578" si="121">Z515/X515</f>
        <v>0.10083210084033609</v>
      </c>
      <c r="AB515" s="22">
        <f t="shared" ref="AB515:AB578" si="122">Y515*G515</f>
        <v>5654499.0347939543</v>
      </c>
      <c r="AC515" s="6">
        <v>707</v>
      </c>
      <c r="AD515" s="6">
        <v>1876</v>
      </c>
      <c r="AE515" s="6">
        <f t="shared" si="116"/>
        <v>140</v>
      </c>
      <c r="AF515" s="6" t="s">
        <v>364</v>
      </c>
    </row>
    <row r="516" spans="1:32" x14ac:dyDescent="0.2">
      <c r="A516">
        <v>37</v>
      </c>
      <c r="B516" s="6" t="s">
        <v>1293</v>
      </c>
      <c r="C516" s="6" t="s">
        <v>22</v>
      </c>
      <c r="D516" s="6" t="s">
        <v>23</v>
      </c>
      <c r="E516" s="6" t="s">
        <v>2767</v>
      </c>
      <c r="F516" s="6" t="s">
        <v>2772</v>
      </c>
      <c r="G516" s="6">
        <v>64</v>
      </c>
      <c r="H516" s="6">
        <v>73</v>
      </c>
      <c r="I516" s="7">
        <v>42615</v>
      </c>
      <c r="J516" s="7">
        <v>42627</v>
      </c>
      <c r="K516" s="7" t="s">
        <v>2541</v>
      </c>
      <c r="L516" s="17">
        <f t="shared" si="110"/>
        <v>275.91000000000003</v>
      </c>
      <c r="M516" s="20">
        <f t="shared" si="111"/>
        <v>0.86328875357906554</v>
      </c>
      <c r="N516" s="6" t="s">
        <v>32</v>
      </c>
      <c r="O516" s="6">
        <v>4500000</v>
      </c>
      <c r="P516" s="6">
        <v>4770000</v>
      </c>
      <c r="Q516" s="6">
        <f t="shared" si="112"/>
        <v>270000</v>
      </c>
      <c r="R516" s="8">
        <f t="shared" si="113"/>
        <v>0.06</v>
      </c>
      <c r="S516" s="6">
        <v>94000</v>
      </c>
      <c r="T516" s="9">
        <f t="shared" si="119"/>
        <v>71781.25</v>
      </c>
      <c r="U516" s="6">
        <v>76000</v>
      </c>
      <c r="V516" s="9">
        <f t="shared" si="114"/>
        <v>4218.75</v>
      </c>
      <c r="W516" s="8">
        <f t="shared" si="115"/>
        <v>5.8772311710927297E-2</v>
      </c>
      <c r="X516" s="22">
        <f t="shared" si="117"/>
        <v>61967.945842847301</v>
      </c>
      <c r="Y516" s="22">
        <f t="shared" si="118"/>
        <v>65609.945272008976</v>
      </c>
      <c r="Z516" s="22">
        <f t="shared" si="120"/>
        <v>3641.9994291616749</v>
      </c>
      <c r="AA516" s="8">
        <f t="shared" si="121"/>
        <v>5.8772311710927165E-2</v>
      </c>
      <c r="AB516" s="22">
        <f t="shared" si="122"/>
        <v>4199036.4974085744</v>
      </c>
      <c r="AC516" s="10">
        <v>1995</v>
      </c>
      <c r="AD516" s="6">
        <v>1938</v>
      </c>
      <c r="AE516" s="6">
        <f t="shared" si="116"/>
        <v>78</v>
      </c>
      <c r="AF516" s="6" t="s">
        <v>37</v>
      </c>
    </row>
    <row r="517" spans="1:32" x14ac:dyDescent="0.2">
      <c r="A517">
        <v>37</v>
      </c>
      <c r="B517" s="6" t="s">
        <v>972</v>
      </c>
      <c r="C517" s="6" t="s">
        <v>22</v>
      </c>
      <c r="D517" s="6" t="s">
        <v>23</v>
      </c>
      <c r="E517" s="6" t="s">
        <v>2767</v>
      </c>
      <c r="F517" s="6" t="s">
        <v>2772</v>
      </c>
      <c r="G517" s="6">
        <v>55</v>
      </c>
      <c r="H517" s="6">
        <v>61</v>
      </c>
      <c r="I517" s="7">
        <v>42611</v>
      </c>
      <c r="J517" s="7">
        <v>42628</v>
      </c>
      <c r="K517" s="7" t="s">
        <v>2541</v>
      </c>
      <c r="L517" s="17">
        <f t="shared" si="110"/>
        <v>275.91000000000003</v>
      </c>
      <c r="M517" s="20">
        <f t="shared" si="111"/>
        <v>0.86328875357906554</v>
      </c>
      <c r="N517" s="6" t="s">
        <v>242</v>
      </c>
      <c r="O517" s="6">
        <v>4590000</v>
      </c>
      <c r="P517" s="6">
        <v>4400000</v>
      </c>
      <c r="Q517" s="6">
        <f t="shared" si="112"/>
        <v>-190000</v>
      </c>
      <c r="R517" s="8">
        <f t="shared" si="113"/>
        <v>-4.1394335511982572E-2</v>
      </c>
      <c r="S517" s="6"/>
      <c r="T517" s="9">
        <f t="shared" si="119"/>
        <v>83454.545454545456</v>
      </c>
      <c r="U517" s="6">
        <v>80000</v>
      </c>
      <c r="V517" s="9">
        <f t="shared" si="114"/>
        <v>-3454.5454545454559</v>
      </c>
      <c r="W517" s="8">
        <f t="shared" si="115"/>
        <v>-4.1394335511982586E-2</v>
      </c>
      <c r="X517" s="22">
        <f t="shared" si="117"/>
        <v>72045.370525962018</v>
      </c>
      <c r="Y517" s="22">
        <f t="shared" si="118"/>
        <v>69063.100286325236</v>
      </c>
      <c r="Z517" s="22">
        <f t="shared" si="120"/>
        <v>-2982.2702396367822</v>
      </c>
      <c r="AA517" s="8">
        <f t="shared" si="121"/>
        <v>-4.1394335511982711E-2</v>
      </c>
      <c r="AB517" s="22">
        <f t="shared" si="122"/>
        <v>3798470.515747888</v>
      </c>
      <c r="AC517" s="10">
        <v>1383</v>
      </c>
      <c r="AD517" s="6">
        <v>1939</v>
      </c>
      <c r="AE517" s="6">
        <f t="shared" si="116"/>
        <v>77</v>
      </c>
      <c r="AF517" s="6" t="s">
        <v>90</v>
      </c>
    </row>
    <row r="518" spans="1:32" x14ac:dyDescent="0.2">
      <c r="A518">
        <v>37</v>
      </c>
      <c r="B518" s="6" t="s">
        <v>2361</v>
      </c>
      <c r="C518" s="6" t="s">
        <v>22</v>
      </c>
      <c r="D518" s="6" t="s">
        <v>23</v>
      </c>
      <c r="E518" s="6" t="s">
        <v>2767</v>
      </c>
      <c r="F518" s="6" t="s">
        <v>2772</v>
      </c>
      <c r="G518" s="6">
        <v>120</v>
      </c>
      <c r="H518" s="6">
        <v>132</v>
      </c>
      <c r="I518" s="7">
        <v>42613</v>
      </c>
      <c r="J518" s="7">
        <v>42628</v>
      </c>
      <c r="K518" s="7" t="s">
        <v>2541</v>
      </c>
      <c r="L518" s="17">
        <f t="shared" si="110"/>
        <v>275.91000000000003</v>
      </c>
      <c r="M518" s="20">
        <f t="shared" si="111"/>
        <v>0.86328875357906554</v>
      </c>
      <c r="N518" s="6" t="s">
        <v>180</v>
      </c>
      <c r="O518" s="6">
        <v>8950000</v>
      </c>
      <c r="P518" s="6">
        <v>9300000</v>
      </c>
      <c r="Q518" s="6">
        <f t="shared" si="112"/>
        <v>350000</v>
      </c>
      <c r="R518" s="8">
        <f t="shared" si="113"/>
        <v>3.9106145251396648E-2</v>
      </c>
      <c r="S518" s="6">
        <v>127482</v>
      </c>
      <c r="T518" s="9">
        <f t="shared" si="119"/>
        <v>75645.683333333334</v>
      </c>
      <c r="U518" s="6">
        <v>78562</v>
      </c>
      <c r="V518" s="9">
        <f t="shared" si="114"/>
        <v>2916.3166666666657</v>
      </c>
      <c r="W518" s="8">
        <f t="shared" si="115"/>
        <v>3.8552321007081024E-2</v>
      </c>
      <c r="X518" s="22">
        <f t="shared" si="117"/>
        <v>65304.067678470026</v>
      </c>
      <c r="Y518" s="22">
        <f t="shared" si="118"/>
        <v>67821.691058678553</v>
      </c>
      <c r="Z518" s="22">
        <f t="shared" si="120"/>
        <v>2517.6233802085262</v>
      </c>
      <c r="AA518" s="8">
        <f t="shared" si="121"/>
        <v>3.8552321007081107E-2</v>
      </c>
      <c r="AB518" s="22">
        <f t="shared" si="122"/>
        <v>8138602.9270414263</v>
      </c>
      <c r="AC518" s="6">
        <v>664</v>
      </c>
      <c r="AD518" s="6">
        <v>1899</v>
      </c>
      <c r="AE518" s="6">
        <f t="shared" si="116"/>
        <v>117</v>
      </c>
      <c r="AF518" s="6" t="s">
        <v>67</v>
      </c>
    </row>
    <row r="519" spans="1:32" x14ac:dyDescent="0.2">
      <c r="A519">
        <v>38</v>
      </c>
      <c r="B519" s="6" t="s">
        <v>47</v>
      </c>
      <c r="C519" s="6" t="s">
        <v>22</v>
      </c>
      <c r="D519" s="6" t="s">
        <v>23</v>
      </c>
      <c r="E519" s="6" t="s">
        <v>2767</v>
      </c>
      <c r="F519" s="6" t="s">
        <v>2772</v>
      </c>
      <c r="G519" s="6">
        <v>20</v>
      </c>
      <c r="H519" s="6">
        <v>24</v>
      </c>
      <c r="I519" s="7">
        <v>42622</v>
      </c>
      <c r="J519" s="7">
        <v>42632</v>
      </c>
      <c r="K519" s="7" t="s">
        <v>2541</v>
      </c>
      <c r="L519" s="17">
        <f t="shared" si="110"/>
        <v>275.91000000000003</v>
      </c>
      <c r="M519" s="20">
        <f t="shared" si="111"/>
        <v>0.86328875357906554</v>
      </c>
      <c r="N519" s="6" t="s">
        <v>36</v>
      </c>
      <c r="O519" s="6">
        <v>1830000</v>
      </c>
      <c r="P519" s="6">
        <v>2355000</v>
      </c>
      <c r="Q519" s="6">
        <f t="shared" si="112"/>
        <v>525000</v>
      </c>
      <c r="R519" s="8">
        <f t="shared" si="113"/>
        <v>0.28688524590163933</v>
      </c>
      <c r="S519" s="6">
        <v>167791</v>
      </c>
      <c r="T519" s="9">
        <f t="shared" si="119"/>
        <v>99889.55</v>
      </c>
      <c r="U519" s="6">
        <v>126140</v>
      </c>
      <c r="V519" s="9">
        <f t="shared" si="114"/>
        <v>26250.449999999997</v>
      </c>
      <c r="W519" s="8">
        <f t="shared" si="115"/>
        <v>0.26279475680889541</v>
      </c>
      <c r="X519" s="22">
        <f t="shared" si="117"/>
        <v>86233.525115073746</v>
      </c>
      <c r="Y519" s="22">
        <f t="shared" si="118"/>
        <v>108895.24337646333</v>
      </c>
      <c r="Z519" s="22">
        <f t="shared" si="120"/>
        <v>22661.718261389586</v>
      </c>
      <c r="AA519" s="8">
        <f t="shared" si="121"/>
        <v>0.26279475680889547</v>
      </c>
      <c r="AB519" s="22">
        <f t="shared" si="122"/>
        <v>2177904.8675292665</v>
      </c>
      <c r="AC519" s="10">
        <v>1549</v>
      </c>
      <c r="AD519" s="6">
        <v>1964</v>
      </c>
      <c r="AE519" s="6">
        <f t="shared" si="116"/>
        <v>52</v>
      </c>
      <c r="AF519" s="6" t="s">
        <v>48</v>
      </c>
    </row>
    <row r="520" spans="1:32" x14ac:dyDescent="0.2">
      <c r="A520">
        <v>38</v>
      </c>
      <c r="B520" s="6" t="s">
        <v>1975</v>
      </c>
      <c r="C520" s="6" t="s">
        <v>22</v>
      </c>
      <c r="D520" s="6" t="s">
        <v>23</v>
      </c>
      <c r="E520" s="6" t="s">
        <v>2767</v>
      </c>
      <c r="F520" s="6" t="s">
        <v>2772</v>
      </c>
      <c r="G520" s="6">
        <v>85</v>
      </c>
      <c r="H520" s="6">
        <v>95</v>
      </c>
      <c r="I520" s="7">
        <v>42614</v>
      </c>
      <c r="J520" s="7">
        <v>42632</v>
      </c>
      <c r="K520" s="7" t="s">
        <v>2541</v>
      </c>
      <c r="L520" s="17">
        <f t="shared" si="110"/>
        <v>275.91000000000003</v>
      </c>
      <c r="M520" s="20">
        <f t="shared" si="111"/>
        <v>0.86328875357906554</v>
      </c>
      <c r="N520" s="6" t="s">
        <v>264</v>
      </c>
      <c r="O520" s="6">
        <v>5200000</v>
      </c>
      <c r="P520" s="6">
        <v>5250000</v>
      </c>
      <c r="Q520" s="6">
        <f t="shared" si="112"/>
        <v>50000</v>
      </c>
      <c r="R520" s="8">
        <f t="shared" si="113"/>
        <v>9.6153846153846159E-3</v>
      </c>
      <c r="S520" s="6">
        <v>42143</v>
      </c>
      <c r="T520" s="9">
        <f t="shared" si="119"/>
        <v>61672.270588235297</v>
      </c>
      <c r="U520" s="6">
        <v>62261</v>
      </c>
      <c r="V520" s="9">
        <f t="shared" si="114"/>
        <v>588.7294117647034</v>
      </c>
      <c r="W520" s="8">
        <f t="shared" si="115"/>
        <v>9.5460959382450625E-3</v>
      </c>
      <c r="X520" s="22">
        <f t="shared" si="117"/>
        <v>53240.97760650851</v>
      </c>
      <c r="Y520" s="22">
        <f t="shared" si="118"/>
        <v>53749.2210865862</v>
      </c>
      <c r="Z520" s="22">
        <f t="shared" si="120"/>
        <v>508.24348007769004</v>
      </c>
      <c r="AA520" s="8">
        <f t="shared" si="121"/>
        <v>9.5460959382451162E-3</v>
      </c>
      <c r="AB520" s="22">
        <f t="shared" si="122"/>
        <v>4568683.7923598271</v>
      </c>
      <c r="AC520" s="6">
        <v>525</v>
      </c>
      <c r="AD520" s="6">
        <v>1896</v>
      </c>
      <c r="AE520" s="6">
        <f t="shared" si="116"/>
        <v>120</v>
      </c>
      <c r="AF520" s="6" t="s">
        <v>583</v>
      </c>
    </row>
    <row r="521" spans="1:32" x14ac:dyDescent="0.2">
      <c r="A521">
        <v>38</v>
      </c>
      <c r="B521" s="6" t="s">
        <v>2006</v>
      </c>
      <c r="C521" s="6" t="s">
        <v>22</v>
      </c>
      <c r="D521" s="6" t="s">
        <v>23</v>
      </c>
      <c r="E521" s="6" t="s">
        <v>2767</v>
      </c>
      <c r="F521" s="6" t="s">
        <v>2772</v>
      </c>
      <c r="G521" s="6">
        <v>87</v>
      </c>
      <c r="H521" s="6">
        <v>95</v>
      </c>
      <c r="I521" s="7">
        <v>42622</v>
      </c>
      <c r="J521" s="7">
        <v>42633</v>
      </c>
      <c r="K521" s="7" t="s">
        <v>2541</v>
      </c>
      <c r="L521" s="17">
        <f t="shared" si="110"/>
        <v>275.91000000000003</v>
      </c>
      <c r="M521" s="20">
        <f t="shared" si="111"/>
        <v>0.86328875357906554</v>
      </c>
      <c r="N521" s="6" t="s">
        <v>24</v>
      </c>
      <c r="O521" s="6">
        <v>6950000</v>
      </c>
      <c r="P521" s="6">
        <v>7850000</v>
      </c>
      <c r="Q521" s="6">
        <f t="shared" si="112"/>
        <v>900000</v>
      </c>
      <c r="R521" s="8">
        <f t="shared" si="113"/>
        <v>0.12949640287769784</v>
      </c>
      <c r="S521" s="6"/>
      <c r="T521" s="9">
        <f t="shared" si="119"/>
        <v>79885.057471264372</v>
      </c>
      <c r="U521" s="6">
        <v>90230</v>
      </c>
      <c r="V521" s="9">
        <f t="shared" si="114"/>
        <v>10344.942528735628</v>
      </c>
      <c r="W521" s="8">
        <f t="shared" si="115"/>
        <v>0.12949784172661866</v>
      </c>
      <c r="X521" s="22">
        <f t="shared" si="117"/>
        <v>68963.871693959838</v>
      </c>
      <c r="Y521" s="22">
        <f t="shared" si="118"/>
        <v>77894.544235439083</v>
      </c>
      <c r="Z521" s="22">
        <f t="shared" si="120"/>
        <v>8930.6725414792454</v>
      </c>
      <c r="AA521" s="8">
        <f t="shared" si="121"/>
        <v>0.12949784172661863</v>
      </c>
      <c r="AB521" s="22">
        <f t="shared" si="122"/>
        <v>6776825.3484832002</v>
      </c>
      <c r="AC521" s="10">
        <v>13651</v>
      </c>
      <c r="AD521" s="6">
        <v>2004</v>
      </c>
      <c r="AE521" s="6">
        <f t="shared" si="116"/>
        <v>12</v>
      </c>
      <c r="AF521" s="6" t="s">
        <v>213</v>
      </c>
    </row>
    <row r="522" spans="1:32" x14ac:dyDescent="0.2">
      <c r="A522">
        <v>38</v>
      </c>
      <c r="B522" s="6" t="s">
        <v>1508</v>
      </c>
      <c r="C522" s="6" t="s">
        <v>22</v>
      </c>
      <c r="D522" s="6" t="s">
        <v>23</v>
      </c>
      <c r="E522" s="6" t="s">
        <v>2767</v>
      </c>
      <c r="F522" s="6" t="s">
        <v>2772</v>
      </c>
      <c r="G522" s="6">
        <v>138</v>
      </c>
      <c r="H522" s="6">
        <v>150</v>
      </c>
      <c r="I522" s="7">
        <v>42621</v>
      </c>
      <c r="J522" s="7">
        <v>42633</v>
      </c>
      <c r="K522" s="7" t="s">
        <v>2541</v>
      </c>
      <c r="L522" s="17">
        <f t="shared" si="110"/>
        <v>275.91000000000003</v>
      </c>
      <c r="M522" s="20">
        <f t="shared" si="111"/>
        <v>0.86328875357906554</v>
      </c>
      <c r="N522" s="6" t="s">
        <v>32</v>
      </c>
      <c r="O522" s="6">
        <v>12000000</v>
      </c>
      <c r="P522" s="6">
        <v>11000000</v>
      </c>
      <c r="Q522" s="6">
        <f t="shared" si="112"/>
        <v>-1000000</v>
      </c>
      <c r="R522" s="8">
        <f t="shared" si="113"/>
        <v>-8.3333333333333329E-2</v>
      </c>
      <c r="S522" s="6">
        <v>41149</v>
      </c>
      <c r="T522" s="9">
        <f t="shared" si="119"/>
        <v>87254.70289855072</v>
      </c>
      <c r="U522" s="6">
        <v>80008</v>
      </c>
      <c r="V522" s="9">
        <f t="shared" si="114"/>
        <v>-7246.7028985507204</v>
      </c>
      <c r="W522" s="8">
        <f t="shared" si="115"/>
        <v>-8.3052290109523558E-2</v>
      </c>
      <c r="X522" s="22">
        <f t="shared" si="117"/>
        <v>75326.003709201526</v>
      </c>
      <c r="Y522" s="22">
        <f t="shared" si="118"/>
        <v>69070.00659635388</v>
      </c>
      <c r="Z522" s="22">
        <f t="shared" si="120"/>
        <v>-6255.9971128476463</v>
      </c>
      <c r="AA522" s="8">
        <f t="shared" si="121"/>
        <v>-8.3052290109523474E-2</v>
      </c>
      <c r="AB522" s="22">
        <f t="shared" si="122"/>
        <v>9531660.910296835</v>
      </c>
      <c r="AC522" s="10">
        <v>1716</v>
      </c>
      <c r="AD522" s="6">
        <v>1972</v>
      </c>
      <c r="AE522" s="6">
        <f t="shared" si="116"/>
        <v>44</v>
      </c>
      <c r="AF522" s="6" t="s">
        <v>67</v>
      </c>
    </row>
    <row r="523" spans="1:32" x14ac:dyDescent="0.2">
      <c r="A523">
        <v>38</v>
      </c>
      <c r="B523" s="6" t="s">
        <v>170</v>
      </c>
      <c r="C523" s="6" t="s">
        <v>22</v>
      </c>
      <c r="D523" s="6" t="s">
        <v>23</v>
      </c>
      <c r="E523" s="6" t="s">
        <v>2767</v>
      </c>
      <c r="F523" s="6" t="s">
        <v>2772</v>
      </c>
      <c r="G523" s="6">
        <v>30</v>
      </c>
      <c r="H523" s="6">
        <v>34</v>
      </c>
      <c r="I523" s="7">
        <v>42623</v>
      </c>
      <c r="J523" s="7">
        <v>42633</v>
      </c>
      <c r="K523" s="7" t="s">
        <v>2541</v>
      </c>
      <c r="L523" s="17">
        <f t="shared" si="110"/>
        <v>275.91000000000003</v>
      </c>
      <c r="M523" s="20">
        <f t="shared" si="111"/>
        <v>0.86328875357906554</v>
      </c>
      <c r="N523" s="6" t="s">
        <v>36</v>
      </c>
      <c r="O523" s="6">
        <v>2490000</v>
      </c>
      <c r="P523" s="6">
        <v>3100000</v>
      </c>
      <c r="Q523" s="6">
        <f t="shared" si="112"/>
        <v>610000</v>
      </c>
      <c r="R523" s="8">
        <f t="shared" si="113"/>
        <v>0.24497991967871485</v>
      </c>
      <c r="S523" s="6"/>
      <c r="T523" s="9">
        <f t="shared" si="119"/>
        <v>83000</v>
      </c>
      <c r="U523" s="6">
        <v>103333</v>
      </c>
      <c r="V523" s="9">
        <f t="shared" si="114"/>
        <v>20333</v>
      </c>
      <c r="W523" s="8">
        <f t="shared" si="115"/>
        <v>0.24497590361445784</v>
      </c>
      <c r="X523" s="22">
        <f t="shared" si="117"/>
        <v>71652.966547062446</v>
      </c>
      <c r="Y523" s="22">
        <f t="shared" si="118"/>
        <v>89206.216773585576</v>
      </c>
      <c r="Z523" s="22">
        <f t="shared" si="120"/>
        <v>17553.250226523131</v>
      </c>
      <c r="AA523" s="8">
        <f t="shared" si="121"/>
        <v>0.24497590361445767</v>
      </c>
      <c r="AB523" s="22">
        <f t="shared" si="122"/>
        <v>2676186.5032075671</v>
      </c>
      <c r="AC523" s="6">
        <v>798</v>
      </c>
      <c r="AD523" s="6">
        <v>1939</v>
      </c>
      <c r="AE523" s="6">
        <f t="shared" si="116"/>
        <v>77</v>
      </c>
      <c r="AF523" s="6" t="s">
        <v>37</v>
      </c>
    </row>
    <row r="524" spans="1:32" x14ac:dyDescent="0.2">
      <c r="A524">
        <v>38</v>
      </c>
      <c r="B524" s="6" t="s">
        <v>2035</v>
      </c>
      <c r="C524" s="6" t="s">
        <v>22</v>
      </c>
      <c r="D524" s="6" t="s">
        <v>23</v>
      </c>
      <c r="E524" s="6" t="s">
        <v>2767</v>
      </c>
      <c r="F524" s="6" t="s">
        <v>2772</v>
      </c>
      <c r="G524" s="6">
        <v>89</v>
      </c>
      <c r="H524" s="6">
        <v>96</v>
      </c>
      <c r="I524" s="7">
        <v>42623</v>
      </c>
      <c r="J524" s="7">
        <v>42633</v>
      </c>
      <c r="K524" s="7" t="s">
        <v>2541</v>
      </c>
      <c r="L524" s="17">
        <f t="shared" si="110"/>
        <v>275.91000000000003</v>
      </c>
      <c r="M524" s="20">
        <f t="shared" si="111"/>
        <v>0.86328875357906554</v>
      </c>
      <c r="N524" s="6" t="s">
        <v>36</v>
      </c>
      <c r="O524" s="6">
        <v>6300000</v>
      </c>
      <c r="P524" s="6">
        <v>6625000</v>
      </c>
      <c r="Q524" s="6">
        <f t="shared" si="112"/>
        <v>325000</v>
      </c>
      <c r="R524" s="8">
        <f t="shared" si="113"/>
        <v>5.1587301587301584E-2</v>
      </c>
      <c r="S524" s="6">
        <v>30642</v>
      </c>
      <c r="T524" s="9">
        <f t="shared" si="119"/>
        <v>71130.808988764038</v>
      </c>
      <c r="U524" s="6">
        <v>74782</v>
      </c>
      <c r="V524" s="9">
        <f t="shared" si="114"/>
        <v>3651.1910112359619</v>
      </c>
      <c r="W524" s="8">
        <f t="shared" si="115"/>
        <v>5.1330654931995942E-2</v>
      </c>
      <c r="X524" s="22">
        <f t="shared" si="117"/>
        <v>61406.427432980694</v>
      </c>
      <c r="Y524" s="22">
        <f t="shared" si="118"/>
        <v>64558.45957014968</v>
      </c>
      <c r="Z524" s="22">
        <f t="shared" si="120"/>
        <v>3152.0321371689861</v>
      </c>
      <c r="AA524" s="8">
        <f t="shared" si="121"/>
        <v>5.1330654931996018E-2</v>
      </c>
      <c r="AB524" s="22">
        <f t="shared" si="122"/>
        <v>5745702.9017433217</v>
      </c>
      <c r="AC524" s="6"/>
      <c r="AD524" s="6">
        <v>1939</v>
      </c>
      <c r="AE524" s="6">
        <f t="shared" si="116"/>
        <v>77</v>
      </c>
      <c r="AF524" s="6" t="s">
        <v>421</v>
      </c>
    </row>
    <row r="525" spans="1:32" x14ac:dyDescent="0.2">
      <c r="A525">
        <v>38</v>
      </c>
      <c r="B525" s="6" t="s">
        <v>1227</v>
      </c>
      <c r="C525" s="6" t="s">
        <v>22</v>
      </c>
      <c r="D525" s="6" t="s">
        <v>23</v>
      </c>
      <c r="E525" s="6" t="s">
        <v>2767</v>
      </c>
      <c r="F525" s="6" t="s">
        <v>2772</v>
      </c>
      <c r="G525" s="6">
        <v>62</v>
      </c>
      <c r="H525" s="6">
        <v>72</v>
      </c>
      <c r="I525" s="7">
        <v>42622</v>
      </c>
      <c r="J525" s="7">
        <v>42633</v>
      </c>
      <c r="K525" s="7" t="s">
        <v>2541</v>
      </c>
      <c r="L525" s="17">
        <f t="shared" si="110"/>
        <v>275.91000000000003</v>
      </c>
      <c r="M525" s="20">
        <f t="shared" si="111"/>
        <v>0.86328875357906554</v>
      </c>
      <c r="N525" s="6" t="s">
        <v>24</v>
      </c>
      <c r="O525" s="6">
        <v>4500000</v>
      </c>
      <c r="P525" s="6">
        <v>5100000</v>
      </c>
      <c r="Q525" s="6">
        <f t="shared" si="112"/>
        <v>600000</v>
      </c>
      <c r="R525" s="8">
        <f t="shared" si="113"/>
        <v>0.13333333333333333</v>
      </c>
      <c r="S525" s="6"/>
      <c r="T525" s="9">
        <f t="shared" si="119"/>
        <v>72580.645161290318</v>
      </c>
      <c r="U525" s="6">
        <v>82258</v>
      </c>
      <c r="V525" s="9">
        <f t="shared" si="114"/>
        <v>9677.3548387096816</v>
      </c>
      <c r="W525" s="8">
        <f t="shared" si="115"/>
        <v>0.1333324444444445</v>
      </c>
      <c r="X525" s="22">
        <f t="shared" si="117"/>
        <v>62658.054695254752</v>
      </c>
      <c r="Y525" s="22">
        <f t="shared" si="118"/>
        <v>71012.40629190678</v>
      </c>
      <c r="Z525" s="22">
        <f t="shared" si="120"/>
        <v>8354.3515966520281</v>
      </c>
      <c r="AA525" s="8">
        <f t="shared" si="121"/>
        <v>0.13333244444444464</v>
      </c>
      <c r="AB525" s="22">
        <f t="shared" si="122"/>
        <v>4402769.1900982205</v>
      </c>
      <c r="AC525" s="10">
        <v>4834</v>
      </c>
      <c r="AD525" s="6">
        <v>1938</v>
      </c>
      <c r="AE525" s="6">
        <f t="shared" si="116"/>
        <v>78</v>
      </c>
      <c r="AF525" s="6" t="s">
        <v>103</v>
      </c>
    </row>
    <row r="526" spans="1:32" x14ac:dyDescent="0.2">
      <c r="A526">
        <v>38</v>
      </c>
      <c r="B526" s="6" t="s">
        <v>1055</v>
      </c>
      <c r="C526" s="6" t="s">
        <v>22</v>
      </c>
      <c r="D526" s="6" t="s">
        <v>23</v>
      </c>
      <c r="E526" s="6" t="s">
        <v>2767</v>
      </c>
      <c r="F526" s="6" t="s">
        <v>2772</v>
      </c>
      <c r="G526" s="6">
        <v>65</v>
      </c>
      <c r="H526" s="6">
        <v>73</v>
      </c>
      <c r="I526" s="7">
        <v>42622</v>
      </c>
      <c r="J526" s="7">
        <v>42633</v>
      </c>
      <c r="K526" s="7" t="s">
        <v>2541</v>
      </c>
      <c r="L526" s="17">
        <f t="shared" si="110"/>
        <v>275.91000000000003</v>
      </c>
      <c r="M526" s="20">
        <f t="shared" si="111"/>
        <v>0.86328875357906554</v>
      </c>
      <c r="N526" s="6" t="s">
        <v>24</v>
      </c>
      <c r="O526" s="6">
        <v>3590000</v>
      </c>
      <c r="P526" s="6">
        <v>4360000</v>
      </c>
      <c r="Q526" s="6">
        <f t="shared" si="112"/>
        <v>770000</v>
      </c>
      <c r="R526" s="8">
        <f t="shared" si="113"/>
        <v>0.21448467966573817</v>
      </c>
      <c r="S526" s="6">
        <v>2378</v>
      </c>
      <c r="T526" s="9">
        <f t="shared" si="119"/>
        <v>55267.353846153848</v>
      </c>
      <c r="U526" s="6">
        <v>67114</v>
      </c>
      <c r="V526" s="9">
        <f t="shared" si="114"/>
        <v>11846.646153846152</v>
      </c>
      <c r="W526" s="8">
        <f t="shared" si="115"/>
        <v>0.21435160776510709</v>
      </c>
      <c r="X526" s="22">
        <f t="shared" si="117"/>
        <v>47711.685015459327</v>
      </c>
      <c r="Y526" s="22">
        <f t="shared" si="118"/>
        <v>57938.761407705402</v>
      </c>
      <c r="Z526" s="22">
        <f t="shared" si="120"/>
        <v>10227.076392246076</v>
      </c>
      <c r="AA526" s="8">
        <f t="shared" si="121"/>
        <v>0.21435160776510709</v>
      </c>
      <c r="AB526" s="22">
        <f t="shared" si="122"/>
        <v>3766019.4915008512</v>
      </c>
      <c r="AC526" s="6">
        <v>502</v>
      </c>
      <c r="AD526" s="6">
        <v>1935</v>
      </c>
      <c r="AE526" s="6">
        <f t="shared" si="116"/>
        <v>81</v>
      </c>
      <c r="AF526" s="6" t="s">
        <v>364</v>
      </c>
    </row>
    <row r="527" spans="1:32" x14ac:dyDescent="0.2">
      <c r="A527">
        <v>38</v>
      </c>
      <c r="B527" s="6" t="s">
        <v>2217</v>
      </c>
      <c r="C527" s="6" t="s">
        <v>22</v>
      </c>
      <c r="D527" s="6" t="s">
        <v>23</v>
      </c>
      <c r="E527" s="6" t="s">
        <v>2767</v>
      </c>
      <c r="F527" s="6" t="s">
        <v>2772</v>
      </c>
      <c r="G527" s="6">
        <v>103</v>
      </c>
      <c r="H527" s="6">
        <v>115</v>
      </c>
      <c r="I527" s="7">
        <v>42622</v>
      </c>
      <c r="J527" s="7">
        <v>42633</v>
      </c>
      <c r="K527" s="7" t="s">
        <v>2541</v>
      </c>
      <c r="L527" s="17">
        <f t="shared" si="110"/>
        <v>275.91000000000003</v>
      </c>
      <c r="M527" s="20">
        <f t="shared" si="111"/>
        <v>0.86328875357906554</v>
      </c>
      <c r="N527" s="6" t="s">
        <v>24</v>
      </c>
      <c r="O527" s="6">
        <v>7000000</v>
      </c>
      <c r="P527" s="6">
        <v>7350000</v>
      </c>
      <c r="Q527" s="6">
        <f t="shared" si="112"/>
        <v>350000</v>
      </c>
      <c r="R527" s="8">
        <f t="shared" si="113"/>
        <v>0.05</v>
      </c>
      <c r="S527" s="6">
        <v>13370</v>
      </c>
      <c r="T527" s="9">
        <f t="shared" si="119"/>
        <v>68090.970873786413</v>
      </c>
      <c r="U527" s="6">
        <v>71489</v>
      </c>
      <c r="V527" s="9">
        <f t="shared" si="114"/>
        <v>3398.029126213587</v>
      </c>
      <c r="W527" s="8">
        <f t="shared" si="115"/>
        <v>4.9904254302852898E-2</v>
      </c>
      <c r="X527" s="22">
        <f t="shared" si="117"/>
        <v>58782.169375619531</v>
      </c>
      <c r="Y527" s="22">
        <f t="shared" si="118"/>
        <v>61715.649704613817</v>
      </c>
      <c r="Z527" s="22">
        <f t="shared" si="120"/>
        <v>2933.4803289942865</v>
      </c>
      <c r="AA527" s="8">
        <f t="shared" si="121"/>
        <v>4.9904254302852856E-2</v>
      </c>
      <c r="AB527" s="22">
        <f t="shared" si="122"/>
        <v>6356711.9195752228</v>
      </c>
      <c r="AC527" s="6">
        <v>516</v>
      </c>
      <c r="AD527" s="6">
        <v>1920</v>
      </c>
      <c r="AE527" s="6">
        <f t="shared" si="116"/>
        <v>96</v>
      </c>
      <c r="AF527" s="6" t="s">
        <v>103</v>
      </c>
    </row>
    <row r="528" spans="1:32" x14ac:dyDescent="0.2">
      <c r="A528">
        <v>38</v>
      </c>
      <c r="B528" s="6" t="s">
        <v>2453</v>
      </c>
      <c r="C528" s="6" t="s">
        <v>22</v>
      </c>
      <c r="D528" s="6" t="s">
        <v>23</v>
      </c>
      <c r="E528" s="6" t="s">
        <v>2767</v>
      </c>
      <c r="F528" s="6" t="s">
        <v>2772</v>
      </c>
      <c r="G528" s="6">
        <v>140</v>
      </c>
      <c r="H528" s="6">
        <v>155</v>
      </c>
      <c r="I528" s="7">
        <v>42622</v>
      </c>
      <c r="J528" s="7">
        <v>42633</v>
      </c>
      <c r="K528" s="7" t="s">
        <v>2541</v>
      </c>
      <c r="L528" s="17">
        <f t="shared" si="110"/>
        <v>275.91000000000003</v>
      </c>
      <c r="M528" s="20">
        <f t="shared" si="111"/>
        <v>0.86328875357906554</v>
      </c>
      <c r="N528" s="6" t="s">
        <v>24</v>
      </c>
      <c r="O528" s="6">
        <v>9500000</v>
      </c>
      <c r="P528" s="6">
        <v>10100000</v>
      </c>
      <c r="Q528" s="6">
        <f t="shared" si="112"/>
        <v>600000</v>
      </c>
      <c r="R528" s="8">
        <f t="shared" si="113"/>
        <v>6.3157894736842107E-2</v>
      </c>
      <c r="S528" s="6"/>
      <c r="T528" s="9">
        <f t="shared" si="119"/>
        <v>67857.142857142855</v>
      </c>
      <c r="U528" s="6">
        <v>72143</v>
      </c>
      <c r="V528" s="9">
        <f t="shared" si="114"/>
        <v>4285.8571428571449</v>
      </c>
      <c r="W528" s="8">
        <f t="shared" si="115"/>
        <v>6.3160000000000036E-2</v>
      </c>
      <c r="X528" s="22">
        <f t="shared" si="117"/>
        <v>58580.308278579447</v>
      </c>
      <c r="Y528" s="22">
        <f t="shared" si="118"/>
        <v>62280.240549454524</v>
      </c>
      <c r="Z528" s="22">
        <f t="shared" si="120"/>
        <v>3699.9322708750769</v>
      </c>
      <c r="AA528" s="8">
        <f t="shared" si="121"/>
        <v>6.315999999999998E-2</v>
      </c>
      <c r="AB528" s="22">
        <f t="shared" si="122"/>
        <v>8719233.6769236326</v>
      </c>
      <c r="AC528" s="6">
        <v>476</v>
      </c>
      <c r="AD528" s="6">
        <v>1911</v>
      </c>
      <c r="AE528" s="6">
        <f t="shared" si="116"/>
        <v>105</v>
      </c>
      <c r="AF528" s="6" t="s">
        <v>90</v>
      </c>
    </row>
    <row r="529" spans="1:32" x14ac:dyDescent="0.2">
      <c r="A529">
        <v>38</v>
      </c>
      <c r="B529" s="6" t="s">
        <v>1795</v>
      </c>
      <c r="C529" s="6" t="s">
        <v>22</v>
      </c>
      <c r="D529" s="6" t="s">
        <v>23</v>
      </c>
      <c r="E529" s="6" t="s">
        <v>2767</v>
      </c>
      <c r="F529" s="6" t="s">
        <v>2772</v>
      </c>
      <c r="G529" s="6">
        <v>78</v>
      </c>
      <c r="H529" s="6">
        <v>91</v>
      </c>
      <c r="I529" s="7">
        <v>42622</v>
      </c>
      <c r="J529" s="7">
        <v>42633</v>
      </c>
      <c r="K529" s="7" t="s">
        <v>2541</v>
      </c>
      <c r="L529" s="17">
        <f t="shared" si="110"/>
        <v>275.91000000000003</v>
      </c>
      <c r="M529" s="20">
        <f t="shared" si="111"/>
        <v>0.86328875357906554</v>
      </c>
      <c r="N529" s="6" t="s">
        <v>24</v>
      </c>
      <c r="O529" s="6">
        <v>5700000</v>
      </c>
      <c r="P529" s="6">
        <v>6700000</v>
      </c>
      <c r="Q529" s="6">
        <f t="shared" si="112"/>
        <v>1000000</v>
      </c>
      <c r="R529" s="8">
        <f t="shared" si="113"/>
        <v>0.17543859649122806</v>
      </c>
      <c r="S529" s="6">
        <v>67000</v>
      </c>
      <c r="T529" s="9">
        <f t="shared" si="119"/>
        <v>73935.897435897437</v>
      </c>
      <c r="U529" s="6">
        <v>86756</v>
      </c>
      <c r="V529" s="9">
        <f t="shared" si="114"/>
        <v>12820.102564102563</v>
      </c>
      <c r="W529" s="8">
        <f t="shared" si="115"/>
        <v>0.17339483266863184</v>
      </c>
      <c r="X529" s="22">
        <f t="shared" si="117"/>
        <v>63828.028742185525</v>
      </c>
      <c r="Y529" s="22">
        <f t="shared" si="118"/>
        <v>74895.479105505408</v>
      </c>
      <c r="Z529" s="22">
        <f t="shared" si="120"/>
        <v>11067.450363319884</v>
      </c>
      <c r="AA529" s="8">
        <f t="shared" si="121"/>
        <v>0.17339483266863187</v>
      </c>
      <c r="AB529" s="22">
        <f t="shared" si="122"/>
        <v>5841847.3702294221</v>
      </c>
      <c r="AC529" s="6">
        <v>976</v>
      </c>
      <c r="AD529" s="6">
        <v>1894</v>
      </c>
      <c r="AE529" s="6">
        <f t="shared" si="116"/>
        <v>122</v>
      </c>
      <c r="AF529" s="6" t="s">
        <v>217</v>
      </c>
    </row>
    <row r="530" spans="1:32" x14ac:dyDescent="0.2">
      <c r="A530">
        <v>38</v>
      </c>
      <c r="B530" s="6" t="s">
        <v>549</v>
      </c>
      <c r="C530" s="6" t="s">
        <v>22</v>
      </c>
      <c r="D530" s="6" t="s">
        <v>23</v>
      </c>
      <c r="E530" s="6" t="s">
        <v>2767</v>
      </c>
      <c r="F530" s="6" t="s">
        <v>2772</v>
      </c>
      <c r="G530" s="6">
        <v>45</v>
      </c>
      <c r="H530" s="6">
        <v>50</v>
      </c>
      <c r="I530" s="7">
        <v>42615</v>
      </c>
      <c r="J530" s="7">
        <v>42633</v>
      </c>
      <c r="K530" s="7" t="s">
        <v>2541</v>
      </c>
      <c r="L530" s="17">
        <f t="shared" si="110"/>
        <v>275.91000000000003</v>
      </c>
      <c r="M530" s="20">
        <f t="shared" si="111"/>
        <v>0.86328875357906554</v>
      </c>
      <c r="N530" s="6" t="s">
        <v>264</v>
      </c>
      <c r="O530" s="6">
        <v>3590000</v>
      </c>
      <c r="P530" s="6">
        <v>3590000</v>
      </c>
      <c r="Q530" s="6">
        <f t="shared" si="112"/>
        <v>0</v>
      </c>
      <c r="R530" s="8">
        <f t="shared" si="113"/>
        <v>0</v>
      </c>
      <c r="S530" s="6">
        <v>26689</v>
      </c>
      <c r="T530" s="9">
        <f t="shared" si="119"/>
        <v>80370.866666666669</v>
      </c>
      <c r="U530" s="6">
        <v>80371</v>
      </c>
      <c r="V530" s="9">
        <f t="shared" si="114"/>
        <v>0.13333333333139308</v>
      </c>
      <c r="W530" s="8">
        <f t="shared" si="115"/>
        <v>1.6589759307235674E-6</v>
      </c>
      <c r="X530" s="22">
        <f t="shared" si="117"/>
        <v>69383.265308735936</v>
      </c>
      <c r="Y530" s="22">
        <f t="shared" si="118"/>
        <v>69383.380413903084</v>
      </c>
      <c r="Z530" s="22">
        <f t="shared" si="120"/>
        <v>0.11510516714770347</v>
      </c>
      <c r="AA530" s="8">
        <f t="shared" si="121"/>
        <v>1.6589759308028814E-6</v>
      </c>
      <c r="AB530" s="22">
        <f t="shared" si="122"/>
        <v>3122252.1186256385</v>
      </c>
      <c r="AC530" s="10">
        <v>1170</v>
      </c>
      <c r="AD530" s="6">
        <v>1893</v>
      </c>
      <c r="AE530" s="6">
        <f t="shared" si="116"/>
        <v>123</v>
      </c>
      <c r="AF530" s="6" t="s">
        <v>65</v>
      </c>
    </row>
    <row r="531" spans="1:32" x14ac:dyDescent="0.2">
      <c r="A531">
        <v>38</v>
      </c>
      <c r="B531" s="6" t="s">
        <v>711</v>
      </c>
      <c r="C531" s="6" t="s">
        <v>22</v>
      </c>
      <c r="D531" s="6" t="s">
        <v>23</v>
      </c>
      <c r="E531" s="6" t="s">
        <v>2767</v>
      </c>
      <c r="F531" s="6" t="s">
        <v>2772</v>
      </c>
      <c r="G531" s="6">
        <v>49</v>
      </c>
      <c r="H531" s="6">
        <v>56</v>
      </c>
      <c r="I531" s="7">
        <v>42622</v>
      </c>
      <c r="J531" s="7">
        <v>42633</v>
      </c>
      <c r="K531" s="7" t="s">
        <v>2541</v>
      </c>
      <c r="L531" s="17">
        <f t="shared" si="110"/>
        <v>275.91000000000003</v>
      </c>
      <c r="M531" s="20">
        <f t="shared" si="111"/>
        <v>0.86328875357906554</v>
      </c>
      <c r="N531" s="6" t="s">
        <v>24</v>
      </c>
      <c r="O531" s="6">
        <v>3800000</v>
      </c>
      <c r="P531" s="6">
        <v>4900000</v>
      </c>
      <c r="Q531" s="6">
        <f t="shared" si="112"/>
        <v>1100000</v>
      </c>
      <c r="R531" s="8">
        <f t="shared" si="113"/>
        <v>0.28947368421052633</v>
      </c>
      <c r="S531" s="6">
        <v>30000</v>
      </c>
      <c r="T531" s="9">
        <f t="shared" si="119"/>
        <v>78163.265306122456</v>
      </c>
      <c r="U531" s="6">
        <v>100612</v>
      </c>
      <c r="V531" s="9">
        <f t="shared" si="114"/>
        <v>22448.734693877544</v>
      </c>
      <c r="W531" s="8">
        <f t="shared" si="115"/>
        <v>0.28720313315926882</v>
      </c>
      <c r="X531" s="22">
        <f t="shared" si="117"/>
        <v>67477.467881792269</v>
      </c>
      <c r="Y531" s="22">
        <f t="shared" si="118"/>
        <v>86857.208075096947</v>
      </c>
      <c r="Z531" s="22">
        <f t="shared" si="120"/>
        <v>19379.740193304679</v>
      </c>
      <c r="AA531" s="8">
        <f t="shared" si="121"/>
        <v>0.28720313315926893</v>
      </c>
      <c r="AB531" s="22">
        <f t="shared" si="122"/>
        <v>4256003.1956797503</v>
      </c>
      <c r="AC531" s="6">
        <v>773</v>
      </c>
      <c r="AD531" s="6">
        <v>1888</v>
      </c>
      <c r="AE531" s="6">
        <f t="shared" si="116"/>
        <v>128</v>
      </c>
      <c r="AF531" s="6" t="s">
        <v>37</v>
      </c>
    </row>
    <row r="532" spans="1:32" x14ac:dyDescent="0.2">
      <c r="A532">
        <v>38</v>
      </c>
      <c r="B532" s="6" t="s">
        <v>710</v>
      </c>
      <c r="C532" s="6" t="s">
        <v>22</v>
      </c>
      <c r="D532" s="6" t="s">
        <v>23</v>
      </c>
      <c r="E532" s="6" t="s">
        <v>2767</v>
      </c>
      <c r="F532" s="6" t="s">
        <v>2772</v>
      </c>
      <c r="G532" s="6">
        <v>49</v>
      </c>
      <c r="H532" s="6">
        <v>61</v>
      </c>
      <c r="I532" s="7">
        <v>42623</v>
      </c>
      <c r="J532" s="7">
        <v>42633</v>
      </c>
      <c r="K532" s="7" t="s">
        <v>2541</v>
      </c>
      <c r="L532" s="17">
        <f t="shared" si="110"/>
        <v>275.91000000000003</v>
      </c>
      <c r="M532" s="20">
        <f t="shared" si="111"/>
        <v>0.86328875357906554</v>
      </c>
      <c r="N532" s="6" t="s">
        <v>36</v>
      </c>
      <c r="O532" s="6">
        <v>2990000</v>
      </c>
      <c r="P532" s="6">
        <v>3870000</v>
      </c>
      <c r="Q532" s="6">
        <f t="shared" si="112"/>
        <v>880000</v>
      </c>
      <c r="R532" s="8">
        <f t="shared" si="113"/>
        <v>0.29431438127090304</v>
      </c>
      <c r="S532" s="6">
        <v>74323</v>
      </c>
      <c r="T532" s="9">
        <f t="shared" si="119"/>
        <v>62537.204081632655</v>
      </c>
      <c r="U532" s="6">
        <v>80496</v>
      </c>
      <c r="V532" s="9">
        <f t="shared" si="114"/>
        <v>17958.795918367345</v>
      </c>
      <c r="W532" s="8">
        <f t="shared" si="115"/>
        <v>0.28716979247944813</v>
      </c>
      <c r="X532" s="22">
        <f t="shared" si="117"/>
        <v>53987.664963952302</v>
      </c>
      <c r="Y532" s="22">
        <f t="shared" si="118"/>
        <v>69491.291508100461</v>
      </c>
      <c r="Z532" s="22">
        <f t="shared" si="120"/>
        <v>15503.626544148159</v>
      </c>
      <c r="AA532" s="8">
        <f t="shared" si="121"/>
        <v>0.28716979247944818</v>
      </c>
      <c r="AB532" s="22">
        <f t="shared" si="122"/>
        <v>3405073.2838969226</v>
      </c>
      <c r="AC532" s="6">
        <v>591</v>
      </c>
      <c r="AD532" s="6">
        <v>1883</v>
      </c>
      <c r="AE532" s="6">
        <f t="shared" si="116"/>
        <v>133</v>
      </c>
      <c r="AF532" s="6" t="s">
        <v>203</v>
      </c>
    </row>
    <row r="533" spans="1:32" x14ac:dyDescent="0.2">
      <c r="A533">
        <v>38</v>
      </c>
      <c r="B533" s="6" t="s">
        <v>897</v>
      </c>
      <c r="C533" s="6" t="s">
        <v>22</v>
      </c>
      <c r="D533" s="6" t="s">
        <v>23</v>
      </c>
      <c r="E533" s="6" t="s">
        <v>2767</v>
      </c>
      <c r="F533" s="6" t="s">
        <v>2772</v>
      </c>
      <c r="G533" s="6">
        <v>53</v>
      </c>
      <c r="H533" s="6">
        <v>59</v>
      </c>
      <c r="I533" s="7">
        <v>42622</v>
      </c>
      <c r="J533" s="7">
        <v>42633</v>
      </c>
      <c r="K533" s="7" t="s">
        <v>2541</v>
      </c>
      <c r="L533" s="17">
        <f t="shared" si="110"/>
        <v>275.91000000000003</v>
      </c>
      <c r="M533" s="20">
        <f t="shared" si="111"/>
        <v>0.86328875357906554</v>
      </c>
      <c r="N533" s="6" t="s">
        <v>24</v>
      </c>
      <c r="O533" s="6">
        <v>4500000</v>
      </c>
      <c r="P533" s="6">
        <v>4850000</v>
      </c>
      <c r="Q533" s="6">
        <f t="shared" si="112"/>
        <v>350000</v>
      </c>
      <c r="R533" s="8">
        <f t="shared" si="113"/>
        <v>7.7777777777777779E-2</v>
      </c>
      <c r="S533" s="6"/>
      <c r="T533" s="9">
        <f t="shared" si="119"/>
        <v>84905.660377358494</v>
      </c>
      <c r="U533" s="6">
        <v>91509</v>
      </c>
      <c r="V533" s="9">
        <f t="shared" si="114"/>
        <v>6603.3396226415061</v>
      </c>
      <c r="W533" s="8">
        <f t="shared" si="115"/>
        <v>7.7772666666666629E-2</v>
      </c>
      <c r="X533" s="22">
        <f t="shared" si="117"/>
        <v>73298.101718977268</v>
      </c>
      <c r="Y533" s="22">
        <f t="shared" si="118"/>
        <v>78998.690551266714</v>
      </c>
      <c r="Z533" s="22">
        <f t="shared" si="120"/>
        <v>5700.5888322894461</v>
      </c>
      <c r="AA533" s="8">
        <f t="shared" si="121"/>
        <v>7.777266666666667E-2</v>
      </c>
      <c r="AB533" s="22">
        <f t="shared" si="122"/>
        <v>4186930.5992171359</v>
      </c>
      <c r="AC533" s="6">
        <v>597</v>
      </c>
      <c r="AD533" s="6">
        <v>1881</v>
      </c>
      <c r="AE533" s="6">
        <f t="shared" si="116"/>
        <v>135</v>
      </c>
      <c r="AF533" s="6" t="s">
        <v>25</v>
      </c>
    </row>
    <row r="534" spans="1:32" x14ac:dyDescent="0.2">
      <c r="A534">
        <v>38</v>
      </c>
      <c r="B534" s="6" t="s">
        <v>247</v>
      </c>
      <c r="C534" s="6" t="s">
        <v>22</v>
      </c>
      <c r="D534" s="6" t="s">
        <v>23</v>
      </c>
      <c r="E534" s="6" t="s">
        <v>2767</v>
      </c>
      <c r="F534" s="6" t="s">
        <v>2772</v>
      </c>
      <c r="G534" s="6">
        <v>36</v>
      </c>
      <c r="H534" s="6">
        <v>49</v>
      </c>
      <c r="I534" s="7">
        <v>42622</v>
      </c>
      <c r="J534" s="7">
        <v>42633</v>
      </c>
      <c r="K534" s="7" t="s">
        <v>2541</v>
      </c>
      <c r="L534" s="17">
        <f t="shared" si="110"/>
        <v>275.91000000000003</v>
      </c>
      <c r="M534" s="20">
        <f t="shared" si="111"/>
        <v>0.86328875357906554</v>
      </c>
      <c r="N534" s="6" t="s">
        <v>24</v>
      </c>
      <c r="O534" s="6">
        <v>2990000</v>
      </c>
      <c r="P534" s="6">
        <v>3630000</v>
      </c>
      <c r="Q534" s="6">
        <f t="shared" si="112"/>
        <v>640000</v>
      </c>
      <c r="R534" s="8">
        <f t="shared" si="113"/>
        <v>0.21404682274247491</v>
      </c>
      <c r="S534" s="6"/>
      <c r="T534" s="9">
        <f t="shared" si="119"/>
        <v>83055.555555555562</v>
      </c>
      <c r="U534" s="6">
        <v>100833</v>
      </c>
      <c r="V534" s="9">
        <f t="shared" si="114"/>
        <v>17777.444444444438</v>
      </c>
      <c r="W534" s="8">
        <f t="shared" si="115"/>
        <v>0.21404280936454839</v>
      </c>
      <c r="X534" s="22">
        <f t="shared" si="117"/>
        <v>71700.927033372398</v>
      </c>
      <c r="Y534" s="22">
        <f t="shared" si="118"/>
        <v>87047.994889637921</v>
      </c>
      <c r="Z534" s="22">
        <f t="shared" si="120"/>
        <v>15347.067856265523</v>
      </c>
      <c r="AA534" s="8">
        <f t="shared" si="121"/>
        <v>0.21404280936454839</v>
      </c>
      <c r="AB534" s="22">
        <f t="shared" si="122"/>
        <v>3133727.8160269652</v>
      </c>
      <c r="AC534" s="6">
        <v>408</v>
      </c>
      <c r="AD534" s="6">
        <v>1879</v>
      </c>
      <c r="AE534" s="6">
        <f t="shared" si="116"/>
        <v>137</v>
      </c>
      <c r="AF534" s="6" t="s">
        <v>213</v>
      </c>
    </row>
    <row r="535" spans="1:32" x14ac:dyDescent="0.2">
      <c r="A535">
        <v>38</v>
      </c>
      <c r="B535" s="6" t="s">
        <v>2054</v>
      </c>
      <c r="C535" s="6" t="s">
        <v>22</v>
      </c>
      <c r="D535" s="6" t="s">
        <v>23</v>
      </c>
      <c r="E535" s="6" t="s">
        <v>2767</v>
      </c>
      <c r="F535" s="6" t="s">
        <v>2772</v>
      </c>
      <c r="G535" s="6">
        <v>90</v>
      </c>
      <c r="H535" s="6">
        <v>100</v>
      </c>
      <c r="I535" s="7">
        <v>42622</v>
      </c>
      <c r="J535" s="7">
        <v>42634</v>
      </c>
      <c r="K535" s="7" t="s">
        <v>2541</v>
      </c>
      <c r="L535" s="17">
        <f t="shared" si="110"/>
        <v>275.91000000000003</v>
      </c>
      <c r="M535" s="20">
        <f t="shared" si="111"/>
        <v>0.86328875357906554</v>
      </c>
      <c r="N535" s="6" t="s">
        <v>32</v>
      </c>
      <c r="O535" s="6">
        <v>6500000</v>
      </c>
      <c r="P535" s="6">
        <v>7320000</v>
      </c>
      <c r="Q535" s="6">
        <f t="shared" si="112"/>
        <v>820000</v>
      </c>
      <c r="R535" s="8">
        <f t="shared" si="113"/>
        <v>0.12615384615384614</v>
      </c>
      <c r="S535" s="6"/>
      <c r="T535" s="9">
        <f t="shared" si="119"/>
        <v>72222.222222222219</v>
      </c>
      <c r="U535" s="6">
        <v>81333</v>
      </c>
      <c r="V535" s="9">
        <f t="shared" si="114"/>
        <v>9110.777777777781</v>
      </c>
      <c r="W535" s="8">
        <f t="shared" si="115"/>
        <v>0.12614923076923082</v>
      </c>
      <c r="X535" s="22">
        <f t="shared" si="117"/>
        <v>62348.632202932509</v>
      </c>
      <c r="Y535" s="22">
        <f t="shared" si="118"/>
        <v>70213.864194846145</v>
      </c>
      <c r="Z535" s="22">
        <f t="shared" si="120"/>
        <v>7865.2319919136353</v>
      </c>
      <c r="AA535" s="8">
        <f t="shared" si="121"/>
        <v>0.12614923076923093</v>
      </c>
      <c r="AB535" s="22">
        <f t="shared" si="122"/>
        <v>6319247.7775361529</v>
      </c>
      <c r="AC535" s="6">
        <v>790</v>
      </c>
      <c r="AD535" s="6">
        <v>1904</v>
      </c>
      <c r="AE535" s="6">
        <f t="shared" si="116"/>
        <v>112</v>
      </c>
      <c r="AF535" s="6" t="s">
        <v>103</v>
      </c>
    </row>
    <row r="536" spans="1:32" x14ac:dyDescent="0.2">
      <c r="A536">
        <v>38</v>
      </c>
      <c r="B536" s="6" t="s">
        <v>858</v>
      </c>
      <c r="C536" s="6" t="s">
        <v>22</v>
      </c>
      <c r="D536" s="6" t="s">
        <v>23</v>
      </c>
      <c r="E536" s="6" t="s">
        <v>2767</v>
      </c>
      <c r="F536" s="6" t="s">
        <v>2772</v>
      </c>
      <c r="G536" s="6">
        <v>138</v>
      </c>
      <c r="H536" s="6">
        <v>152</v>
      </c>
      <c r="I536" s="7">
        <v>42617</v>
      </c>
      <c r="J536" s="7">
        <v>42636</v>
      </c>
      <c r="K536" s="7" t="s">
        <v>2541</v>
      </c>
      <c r="L536" s="17">
        <f t="shared" si="110"/>
        <v>275.91000000000003</v>
      </c>
      <c r="M536" s="20">
        <f t="shared" si="111"/>
        <v>0.86328875357906554</v>
      </c>
      <c r="N536" s="6" t="s">
        <v>107</v>
      </c>
      <c r="O536" s="6">
        <v>12300000</v>
      </c>
      <c r="P536" s="6">
        <v>12000000</v>
      </c>
      <c r="Q536" s="6">
        <f t="shared" si="112"/>
        <v>-300000</v>
      </c>
      <c r="R536" s="8">
        <f t="shared" si="113"/>
        <v>-2.4390243902439025E-2</v>
      </c>
      <c r="S536" s="6"/>
      <c r="T536" s="9">
        <f t="shared" si="119"/>
        <v>89130.434782608689</v>
      </c>
      <c r="U536" s="6">
        <v>86957</v>
      </c>
      <c r="V536" s="9">
        <f t="shared" si="114"/>
        <v>-2173.4347826086887</v>
      </c>
      <c r="W536" s="8">
        <f t="shared" si="115"/>
        <v>-2.4384878048780412E-2</v>
      </c>
      <c r="X536" s="22">
        <f t="shared" si="117"/>
        <v>76945.30194943845</v>
      </c>
      <c r="Y536" s="22">
        <f t="shared" si="118"/>
        <v>75069.000144974809</v>
      </c>
      <c r="Z536" s="22">
        <f t="shared" si="120"/>
        <v>-1876.301804463641</v>
      </c>
      <c r="AA536" s="8">
        <f t="shared" si="121"/>
        <v>-2.4384878048780395E-2</v>
      </c>
      <c r="AB536" s="22">
        <f t="shared" si="122"/>
        <v>10359522.020006524</v>
      </c>
      <c r="AC536" s="10">
        <v>4847</v>
      </c>
      <c r="AD536" s="6">
        <v>1995</v>
      </c>
      <c r="AE536" s="6">
        <f t="shared" si="116"/>
        <v>21</v>
      </c>
      <c r="AF536" s="6" t="s">
        <v>63</v>
      </c>
    </row>
    <row r="537" spans="1:32" x14ac:dyDescent="0.2">
      <c r="A537">
        <v>38</v>
      </c>
      <c r="B537" s="6" t="s">
        <v>490</v>
      </c>
      <c r="C537" s="6" t="s">
        <v>22</v>
      </c>
      <c r="D537" s="6" t="s">
        <v>23</v>
      </c>
      <c r="E537" s="6" t="s">
        <v>2767</v>
      </c>
      <c r="F537" s="6" t="s">
        <v>2772</v>
      </c>
      <c r="G537" s="6">
        <v>43</v>
      </c>
      <c r="H537" s="6">
        <v>50</v>
      </c>
      <c r="I537" s="7">
        <v>42624</v>
      </c>
      <c r="J537" s="7">
        <v>42636</v>
      </c>
      <c r="K537" s="7" t="s">
        <v>2541</v>
      </c>
      <c r="L537" s="17">
        <f t="shared" si="110"/>
        <v>275.91000000000003</v>
      </c>
      <c r="M537" s="20">
        <f t="shared" si="111"/>
        <v>0.86328875357906554</v>
      </c>
      <c r="N537" s="6" t="s">
        <v>32</v>
      </c>
      <c r="O537" s="6">
        <v>3600000</v>
      </c>
      <c r="P537" s="6">
        <v>3895000</v>
      </c>
      <c r="Q537" s="6">
        <f t="shared" si="112"/>
        <v>295000</v>
      </c>
      <c r="R537" s="8">
        <f t="shared" si="113"/>
        <v>8.1944444444444445E-2</v>
      </c>
      <c r="S537" s="6">
        <v>11649</v>
      </c>
      <c r="T537" s="9">
        <f t="shared" si="119"/>
        <v>83991.837209302321</v>
      </c>
      <c r="U537" s="6">
        <v>90852</v>
      </c>
      <c r="V537" s="9">
        <f t="shared" si="114"/>
        <v>6860.1627906976792</v>
      </c>
      <c r="W537" s="8">
        <f t="shared" si="115"/>
        <v>8.1676541657287355E-2</v>
      </c>
      <c r="X537" s="22">
        <f t="shared" si="117"/>
        <v>72509.208455234373</v>
      </c>
      <c r="Y537" s="22">
        <f t="shared" si="118"/>
        <v>78431.509840165265</v>
      </c>
      <c r="Z537" s="22">
        <f t="shared" si="120"/>
        <v>5922.3013849308918</v>
      </c>
      <c r="AA537" s="8">
        <f t="shared" si="121"/>
        <v>8.167654165728748E-2</v>
      </c>
      <c r="AB537" s="22">
        <f t="shared" si="122"/>
        <v>3372554.9231271064</v>
      </c>
      <c r="AC537" s="6">
        <v>542</v>
      </c>
      <c r="AD537" s="6">
        <v>1891</v>
      </c>
      <c r="AE537" s="6">
        <f t="shared" si="116"/>
        <v>125</v>
      </c>
      <c r="AF537" s="6" t="s">
        <v>148</v>
      </c>
    </row>
    <row r="538" spans="1:32" x14ac:dyDescent="0.2">
      <c r="A538">
        <v>38</v>
      </c>
      <c r="B538" s="6" t="s">
        <v>2291</v>
      </c>
      <c r="C538" s="6" t="s">
        <v>22</v>
      </c>
      <c r="D538" s="6" t="s">
        <v>23</v>
      </c>
      <c r="E538" s="6" t="s">
        <v>2767</v>
      </c>
      <c r="F538" s="6" t="s">
        <v>2772</v>
      </c>
      <c r="G538" s="6">
        <v>112</v>
      </c>
      <c r="H538" s="6">
        <v>122</v>
      </c>
      <c r="I538" s="7">
        <v>42623</v>
      </c>
      <c r="J538" s="7">
        <v>42637</v>
      </c>
      <c r="K538" s="7" t="s">
        <v>2541</v>
      </c>
      <c r="L538" s="17">
        <f t="shared" si="110"/>
        <v>275.91000000000003</v>
      </c>
      <c r="M538" s="20">
        <f t="shared" si="111"/>
        <v>0.86328875357906554</v>
      </c>
      <c r="N538" s="6" t="s">
        <v>62</v>
      </c>
      <c r="O538" s="6">
        <v>7250000</v>
      </c>
      <c r="P538" s="6">
        <v>7300000</v>
      </c>
      <c r="Q538" s="6">
        <f t="shared" si="112"/>
        <v>50000</v>
      </c>
      <c r="R538" s="8">
        <f t="shared" si="113"/>
        <v>6.8965517241379309E-3</v>
      </c>
      <c r="S538" s="6"/>
      <c r="T538" s="9">
        <f t="shared" si="119"/>
        <v>64732.142857142855</v>
      </c>
      <c r="U538" s="6">
        <v>65179</v>
      </c>
      <c r="V538" s="9">
        <f t="shared" si="114"/>
        <v>446.85714285714494</v>
      </c>
      <c r="W538" s="8">
        <f t="shared" si="115"/>
        <v>6.903172413793136E-3</v>
      </c>
      <c r="X538" s="22">
        <f t="shared" si="117"/>
        <v>55882.530923644867</v>
      </c>
      <c r="Y538" s="22">
        <f t="shared" si="118"/>
        <v>56268.297669529915</v>
      </c>
      <c r="Z538" s="22">
        <f t="shared" si="120"/>
        <v>385.76674588504829</v>
      </c>
      <c r="AA538" s="8">
        <f t="shared" si="121"/>
        <v>6.9031724137931577E-3</v>
      </c>
      <c r="AB538" s="22">
        <f t="shared" si="122"/>
        <v>6302049.3389873505</v>
      </c>
      <c r="AC538" s="6">
        <v>615</v>
      </c>
      <c r="AD538" s="6">
        <v>1877</v>
      </c>
      <c r="AE538" s="6">
        <f t="shared" si="116"/>
        <v>139</v>
      </c>
      <c r="AF538" s="6" t="s">
        <v>213</v>
      </c>
    </row>
    <row r="539" spans="1:32" x14ac:dyDescent="0.2">
      <c r="A539">
        <v>39</v>
      </c>
      <c r="B539" s="6" t="s">
        <v>1565</v>
      </c>
      <c r="C539" s="6" t="s">
        <v>22</v>
      </c>
      <c r="D539" s="6" t="s">
        <v>23</v>
      </c>
      <c r="E539" s="6" t="s">
        <v>2767</v>
      </c>
      <c r="F539" s="6" t="s">
        <v>2772</v>
      </c>
      <c r="G539" s="6">
        <v>71</v>
      </c>
      <c r="H539" s="6">
        <v>80</v>
      </c>
      <c r="I539" s="7">
        <v>42629</v>
      </c>
      <c r="J539" s="7">
        <v>42639</v>
      </c>
      <c r="K539" s="7" t="s">
        <v>2541</v>
      </c>
      <c r="L539" s="17">
        <f t="shared" si="110"/>
        <v>275.91000000000003</v>
      </c>
      <c r="M539" s="20">
        <f t="shared" si="111"/>
        <v>0.86328875357906554</v>
      </c>
      <c r="N539" s="6" t="s">
        <v>36</v>
      </c>
      <c r="O539" s="6">
        <v>5700000</v>
      </c>
      <c r="P539" s="6">
        <v>6200000</v>
      </c>
      <c r="Q539" s="6">
        <f t="shared" si="112"/>
        <v>500000</v>
      </c>
      <c r="R539" s="8">
        <f t="shared" si="113"/>
        <v>8.771929824561403E-2</v>
      </c>
      <c r="S539" s="6"/>
      <c r="T539" s="9">
        <f t="shared" si="119"/>
        <v>80281.690140845065</v>
      </c>
      <c r="U539" s="6">
        <v>87324</v>
      </c>
      <c r="V539" s="9">
        <f t="shared" si="114"/>
        <v>7042.3098591549351</v>
      </c>
      <c r="W539" s="8">
        <f t="shared" si="115"/>
        <v>8.7720000000000076E-2</v>
      </c>
      <c r="X539" s="22">
        <f t="shared" si="117"/>
        <v>69306.280216910891</v>
      </c>
      <c r="Y539" s="22">
        <f t="shared" si="118"/>
        <v>75385.827117538312</v>
      </c>
      <c r="Z539" s="22">
        <f t="shared" si="120"/>
        <v>6079.5469006274216</v>
      </c>
      <c r="AA539" s="8">
        <f t="shared" si="121"/>
        <v>8.7719999999999979E-2</v>
      </c>
      <c r="AB539" s="22">
        <f t="shared" si="122"/>
        <v>5352393.7253452204</v>
      </c>
      <c r="AC539" s="10">
        <v>2542</v>
      </c>
      <c r="AD539" s="6">
        <v>2008</v>
      </c>
      <c r="AE539" s="6">
        <f t="shared" si="116"/>
        <v>8</v>
      </c>
      <c r="AF539" s="6" t="s">
        <v>67</v>
      </c>
    </row>
    <row r="540" spans="1:32" x14ac:dyDescent="0.2">
      <c r="A540">
        <v>39</v>
      </c>
      <c r="B540" s="6" t="s">
        <v>2024</v>
      </c>
      <c r="C540" s="6" t="s">
        <v>22</v>
      </c>
      <c r="D540" s="6" t="s">
        <v>23</v>
      </c>
      <c r="E540" s="6" t="s">
        <v>2767</v>
      </c>
      <c r="F540" s="6" t="s">
        <v>2772</v>
      </c>
      <c r="G540" s="6">
        <v>88</v>
      </c>
      <c r="H540" s="6">
        <v>102</v>
      </c>
      <c r="I540" s="7">
        <v>42629</v>
      </c>
      <c r="J540" s="7">
        <v>42639</v>
      </c>
      <c r="K540" s="7" t="s">
        <v>2541</v>
      </c>
      <c r="L540" s="17">
        <f t="shared" si="110"/>
        <v>275.91000000000003</v>
      </c>
      <c r="M540" s="20">
        <f t="shared" si="111"/>
        <v>0.86328875357906554</v>
      </c>
      <c r="N540" s="6" t="s">
        <v>36</v>
      </c>
      <c r="O540" s="6">
        <v>6000000</v>
      </c>
      <c r="P540" s="6">
        <v>5800000</v>
      </c>
      <c r="Q540" s="6">
        <f t="shared" si="112"/>
        <v>-200000</v>
      </c>
      <c r="R540" s="8">
        <f t="shared" si="113"/>
        <v>-3.3333333333333333E-2</v>
      </c>
      <c r="S540" s="6"/>
      <c r="T540" s="9">
        <f t="shared" si="119"/>
        <v>68181.818181818177</v>
      </c>
      <c r="U540" s="6">
        <v>65909</v>
      </c>
      <c r="V540" s="9">
        <f t="shared" si="114"/>
        <v>-2272.8181818181765</v>
      </c>
      <c r="W540" s="8">
        <f t="shared" si="115"/>
        <v>-3.3334666666666589E-2</v>
      </c>
      <c r="X540" s="22">
        <f t="shared" si="117"/>
        <v>58860.596834936281</v>
      </c>
      <c r="Y540" s="22">
        <f t="shared" si="118"/>
        <v>56898.498459642629</v>
      </c>
      <c r="Z540" s="22">
        <f t="shared" si="120"/>
        <v>-1962.0983752936518</v>
      </c>
      <c r="AA540" s="8">
        <f t="shared" si="121"/>
        <v>-3.3334666666666596E-2</v>
      </c>
      <c r="AB540" s="22">
        <f t="shared" si="122"/>
        <v>5007067.8644485511</v>
      </c>
      <c r="AC540" s="10">
        <v>7710</v>
      </c>
      <c r="AD540" s="6">
        <v>1995</v>
      </c>
      <c r="AE540" s="6">
        <f t="shared" si="116"/>
        <v>21</v>
      </c>
      <c r="AF540" s="6" t="s">
        <v>2025</v>
      </c>
    </row>
    <row r="541" spans="1:32" x14ac:dyDescent="0.2">
      <c r="A541">
        <v>39</v>
      </c>
      <c r="B541" s="6" t="s">
        <v>1831</v>
      </c>
      <c r="C541" s="6" t="s">
        <v>22</v>
      </c>
      <c r="D541" s="6" t="s">
        <v>23</v>
      </c>
      <c r="E541" s="6" t="s">
        <v>2767</v>
      </c>
      <c r="F541" s="6" t="s">
        <v>2772</v>
      </c>
      <c r="G541" s="6">
        <v>79</v>
      </c>
      <c r="H541" s="6">
        <v>90</v>
      </c>
      <c r="I541" s="7">
        <v>42629</v>
      </c>
      <c r="J541" s="7">
        <v>42639</v>
      </c>
      <c r="K541" s="7" t="s">
        <v>2541</v>
      </c>
      <c r="L541" s="17">
        <f t="shared" si="110"/>
        <v>275.91000000000003</v>
      </c>
      <c r="M541" s="20">
        <f t="shared" si="111"/>
        <v>0.86328875357906554</v>
      </c>
      <c r="N541" s="6" t="s">
        <v>36</v>
      </c>
      <c r="O541" s="6">
        <v>5900000</v>
      </c>
      <c r="P541" s="6">
        <v>8200000</v>
      </c>
      <c r="Q541" s="6">
        <f t="shared" si="112"/>
        <v>2300000</v>
      </c>
      <c r="R541" s="8">
        <f t="shared" si="113"/>
        <v>0.38983050847457629</v>
      </c>
      <c r="S541" s="6"/>
      <c r="T541" s="9">
        <f t="shared" si="119"/>
        <v>74683.544303797462</v>
      </c>
      <c r="U541" s="6">
        <v>103797</v>
      </c>
      <c r="V541" s="9">
        <f t="shared" si="114"/>
        <v>29113.455696202538</v>
      </c>
      <c r="W541" s="8">
        <f t="shared" si="115"/>
        <v>0.3898242372881357</v>
      </c>
      <c r="X541" s="22">
        <f t="shared" si="117"/>
        <v>64473.46387489223</v>
      </c>
      <c r="Y541" s="22">
        <f t="shared" si="118"/>
        <v>89606.78275524627</v>
      </c>
      <c r="Z541" s="22">
        <f t="shared" si="120"/>
        <v>25133.31888035404</v>
      </c>
      <c r="AA541" s="8">
        <f t="shared" si="121"/>
        <v>0.38982423728813581</v>
      </c>
      <c r="AB541" s="22">
        <f t="shared" si="122"/>
        <v>7078935.8376644552</v>
      </c>
      <c r="AC541" s="6">
        <v>668</v>
      </c>
      <c r="AD541" s="6">
        <v>1978</v>
      </c>
      <c r="AE541" s="6">
        <f t="shared" si="116"/>
        <v>38</v>
      </c>
      <c r="AF541" s="6" t="s">
        <v>213</v>
      </c>
    </row>
    <row r="542" spans="1:32" x14ac:dyDescent="0.2">
      <c r="A542">
        <v>39</v>
      </c>
      <c r="B542" s="6" t="s">
        <v>847</v>
      </c>
      <c r="C542" s="6" t="s">
        <v>22</v>
      </c>
      <c r="D542" s="6" t="s">
        <v>23</v>
      </c>
      <c r="E542" s="6" t="s">
        <v>2767</v>
      </c>
      <c r="F542" s="6" t="s">
        <v>2772</v>
      </c>
      <c r="G542" s="6">
        <v>52</v>
      </c>
      <c r="H542" s="6">
        <v>57</v>
      </c>
      <c r="I542" s="7">
        <v>42629</v>
      </c>
      <c r="J542" s="7">
        <v>42640</v>
      </c>
      <c r="K542" s="7" t="s">
        <v>2541</v>
      </c>
      <c r="L542" s="17">
        <f t="shared" ref="L542:L554" si="123">IF(K542="Januar",238.19,IF(K542="Februar",240.59,IF(K542="Mars",245.99,IF(K542="April",250.79,IF(K542="Mai",256.52,IF(K542="Juni",259.83,IF(K542="Juli",265.66,IF(K542="August",272.21,IF(K542="September",275.91,IF(K542="Oktober",281.13,IF(K542="November",284.38,IF(K542="Desember",287.34,0))))))))))))</f>
        <v>275.91000000000003</v>
      </c>
      <c r="M542" s="20">
        <f t="shared" ref="M542:M554" si="124">$L$2/L542</f>
        <v>0.86328875357906554</v>
      </c>
      <c r="N542" s="6" t="s">
        <v>24</v>
      </c>
      <c r="O542" s="6">
        <v>3490000</v>
      </c>
      <c r="P542" s="6">
        <v>4600000</v>
      </c>
      <c r="Q542" s="6">
        <f t="shared" si="112"/>
        <v>1110000</v>
      </c>
      <c r="R542" s="8">
        <f t="shared" si="113"/>
        <v>0.31805157593123207</v>
      </c>
      <c r="S542" s="6"/>
      <c r="T542" s="9">
        <f t="shared" si="119"/>
        <v>67115.38461538461</v>
      </c>
      <c r="U542" s="6">
        <v>88462</v>
      </c>
      <c r="V542" s="9">
        <f t="shared" si="114"/>
        <v>21346.61538461539</v>
      </c>
      <c r="W542" s="8">
        <f t="shared" si="115"/>
        <v>0.31805845272206312</v>
      </c>
      <c r="X542" s="22">
        <f t="shared" si="117"/>
        <v>57939.956730594968</v>
      </c>
      <c r="Y542" s="22">
        <f t="shared" si="118"/>
        <v>76368.249719111293</v>
      </c>
      <c r="Z542" s="22">
        <f t="shared" si="120"/>
        <v>18428.292988516325</v>
      </c>
      <c r="AA542" s="8">
        <f t="shared" si="121"/>
        <v>0.31805845272206318</v>
      </c>
      <c r="AB542" s="22">
        <f t="shared" si="122"/>
        <v>3971148.9853937873</v>
      </c>
      <c r="AC542" s="10">
        <v>1202</v>
      </c>
      <c r="AD542" s="6">
        <v>1980</v>
      </c>
      <c r="AE542" s="6">
        <f t="shared" si="116"/>
        <v>36</v>
      </c>
      <c r="AF542" s="6" t="s">
        <v>103</v>
      </c>
    </row>
    <row r="543" spans="1:32" x14ac:dyDescent="0.2">
      <c r="A543">
        <v>39</v>
      </c>
      <c r="B543" s="6" t="s">
        <v>420</v>
      </c>
      <c r="C543" s="6" t="s">
        <v>22</v>
      </c>
      <c r="D543" s="6" t="s">
        <v>23</v>
      </c>
      <c r="E543" s="6" t="s">
        <v>2767</v>
      </c>
      <c r="F543" s="6" t="s">
        <v>2772</v>
      </c>
      <c r="G543" s="6">
        <v>42</v>
      </c>
      <c r="H543" s="6">
        <v>47</v>
      </c>
      <c r="I543" s="7">
        <v>42629</v>
      </c>
      <c r="J543" s="7">
        <v>42640</v>
      </c>
      <c r="K543" s="7" t="s">
        <v>2541</v>
      </c>
      <c r="L543" s="17">
        <f t="shared" si="123"/>
        <v>275.91000000000003</v>
      </c>
      <c r="M543" s="20">
        <f t="shared" si="124"/>
        <v>0.86328875357906554</v>
      </c>
      <c r="N543" s="6" t="s">
        <v>24</v>
      </c>
      <c r="O543" s="6">
        <v>2850000</v>
      </c>
      <c r="P543" s="6">
        <v>3360000</v>
      </c>
      <c r="Q543" s="6">
        <f t="shared" si="112"/>
        <v>510000</v>
      </c>
      <c r="R543" s="8">
        <f t="shared" si="113"/>
        <v>0.17894736842105263</v>
      </c>
      <c r="S543" s="6">
        <v>70531</v>
      </c>
      <c r="T543" s="9">
        <f t="shared" si="119"/>
        <v>69536.452380952382</v>
      </c>
      <c r="U543" s="6">
        <v>81679</v>
      </c>
      <c r="V543" s="9">
        <f t="shared" si="114"/>
        <v>12142.547619047618</v>
      </c>
      <c r="W543" s="8">
        <f t="shared" si="115"/>
        <v>0.17462132742299258</v>
      </c>
      <c r="X543" s="22">
        <f t="shared" si="117"/>
        <v>60030.037304262427</v>
      </c>
      <c r="Y543" s="22">
        <f t="shared" si="118"/>
        <v>70512.562103584496</v>
      </c>
      <c r="Z543" s="22">
        <f t="shared" si="120"/>
        <v>10482.524799322069</v>
      </c>
      <c r="AA543" s="8">
        <f t="shared" si="121"/>
        <v>0.17462132742299261</v>
      </c>
      <c r="AB543" s="22">
        <f t="shared" si="122"/>
        <v>2961527.6083505489</v>
      </c>
      <c r="AC543" s="6">
        <v>504</v>
      </c>
      <c r="AD543" s="6">
        <v>1937</v>
      </c>
      <c r="AE543" s="6">
        <f t="shared" si="116"/>
        <v>79</v>
      </c>
      <c r="AF543" s="6" t="s">
        <v>46</v>
      </c>
    </row>
    <row r="544" spans="1:32" x14ac:dyDescent="0.2">
      <c r="A544">
        <v>39</v>
      </c>
      <c r="B544" s="6" t="s">
        <v>1671</v>
      </c>
      <c r="C544" s="6" t="s">
        <v>22</v>
      </c>
      <c r="D544" s="6" t="s">
        <v>23</v>
      </c>
      <c r="E544" s="6" t="s">
        <v>2767</v>
      </c>
      <c r="F544" s="6" t="s">
        <v>2772</v>
      </c>
      <c r="G544" s="6">
        <v>74</v>
      </c>
      <c r="H544" s="6">
        <v>82</v>
      </c>
      <c r="I544" s="7">
        <v>42629</v>
      </c>
      <c r="J544" s="7">
        <v>42640</v>
      </c>
      <c r="K544" s="7" t="s">
        <v>2541</v>
      </c>
      <c r="L544" s="17">
        <f t="shared" si="123"/>
        <v>275.91000000000003</v>
      </c>
      <c r="M544" s="20">
        <f t="shared" si="124"/>
        <v>0.86328875357906554</v>
      </c>
      <c r="N544" s="6" t="s">
        <v>24</v>
      </c>
      <c r="O544" s="6">
        <v>4600000</v>
      </c>
      <c r="P544" s="6">
        <v>5550000</v>
      </c>
      <c r="Q544" s="6">
        <f t="shared" si="112"/>
        <v>950000</v>
      </c>
      <c r="R544" s="8">
        <f t="shared" si="113"/>
        <v>0.20652173913043478</v>
      </c>
      <c r="S544" s="6"/>
      <c r="T544" s="9">
        <f t="shared" si="119"/>
        <v>62162.16216216216</v>
      </c>
      <c r="U544" s="6">
        <v>75000</v>
      </c>
      <c r="V544" s="9">
        <f t="shared" si="114"/>
        <v>12837.83783783784</v>
      </c>
      <c r="W544" s="8">
        <f t="shared" si="115"/>
        <v>0.20652173913043484</v>
      </c>
      <c r="X544" s="22">
        <f t="shared" si="117"/>
        <v>53663.895492752723</v>
      </c>
      <c r="Y544" s="22">
        <f t="shared" si="118"/>
        <v>64746.656518429918</v>
      </c>
      <c r="Z544" s="22">
        <f t="shared" si="120"/>
        <v>11082.761025677195</v>
      </c>
      <c r="AA544" s="8">
        <f t="shared" si="121"/>
        <v>0.20652173913043481</v>
      </c>
      <c r="AB544" s="22">
        <f t="shared" si="122"/>
        <v>4791252.5823638141</v>
      </c>
      <c r="AC544" s="10">
        <v>1011</v>
      </c>
      <c r="AD544" s="6">
        <v>1935</v>
      </c>
      <c r="AE544" s="6">
        <f t="shared" si="116"/>
        <v>81</v>
      </c>
      <c r="AF544" s="6" t="s">
        <v>364</v>
      </c>
    </row>
    <row r="545" spans="1:32" x14ac:dyDescent="0.2">
      <c r="A545">
        <v>39</v>
      </c>
      <c r="B545" s="6" t="s">
        <v>1722</v>
      </c>
      <c r="C545" s="6" t="s">
        <v>22</v>
      </c>
      <c r="D545" s="6" t="s">
        <v>23</v>
      </c>
      <c r="E545" s="6" t="s">
        <v>2767</v>
      </c>
      <c r="F545" s="6" t="s">
        <v>2772</v>
      </c>
      <c r="G545" s="6">
        <v>88</v>
      </c>
      <c r="H545" s="6">
        <v>97</v>
      </c>
      <c r="I545" s="7">
        <v>42629</v>
      </c>
      <c r="J545" s="7">
        <v>42640</v>
      </c>
      <c r="K545" s="7" t="s">
        <v>2541</v>
      </c>
      <c r="L545" s="17">
        <f t="shared" si="123"/>
        <v>275.91000000000003</v>
      </c>
      <c r="M545" s="20">
        <f t="shared" si="124"/>
        <v>0.86328875357906554</v>
      </c>
      <c r="N545" s="6" t="s">
        <v>24</v>
      </c>
      <c r="O545" s="6">
        <v>9900000</v>
      </c>
      <c r="P545" s="6">
        <v>10000000</v>
      </c>
      <c r="Q545" s="6">
        <f t="shared" si="112"/>
        <v>100000</v>
      </c>
      <c r="R545" s="8">
        <f t="shared" si="113"/>
        <v>1.0101010101010102E-2</v>
      </c>
      <c r="S545" s="6">
        <v>4453</v>
      </c>
      <c r="T545" s="9">
        <f t="shared" si="119"/>
        <v>112550.60227272728</v>
      </c>
      <c r="U545" s="6">
        <v>113687</v>
      </c>
      <c r="V545" s="9">
        <f t="shared" si="114"/>
        <v>1136.3977272727207</v>
      </c>
      <c r="W545" s="8">
        <f t="shared" si="115"/>
        <v>1.009677162383419E-2</v>
      </c>
      <c r="X545" s="22">
        <f t="shared" si="117"/>
        <v>97163.669150595873</v>
      </c>
      <c r="Y545" s="22">
        <f t="shared" si="118"/>
        <v>98144.708528143223</v>
      </c>
      <c r="Z545" s="22">
        <f t="shared" si="120"/>
        <v>981.03937754734943</v>
      </c>
      <c r="AA545" s="8">
        <f t="shared" si="121"/>
        <v>1.0096771623834185E-2</v>
      </c>
      <c r="AB545" s="22">
        <f t="shared" si="122"/>
        <v>8636734.350476604</v>
      </c>
      <c r="AC545" s="10">
        <v>1379</v>
      </c>
      <c r="AD545" s="6">
        <v>1915</v>
      </c>
      <c r="AE545" s="6">
        <f t="shared" si="116"/>
        <v>101</v>
      </c>
      <c r="AF545" s="6" t="s">
        <v>583</v>
      </c>
    </row>
    <row r="546" spans="1:32" x14ac:dyDescent="0.2">
      <c r="A546">
        <v>39</v>
      </c>
      <c r="B546" s="6" t="s">
        <v>2378</v>
      </c>
      <c r="C546" s="6" t="s">
        <v>22</v>
      </c>
      <c r="D546" s="6" t="s">
        <v>23</v>
      </c>
      <c r="E546" s="6" t="s">
        <v>2767</v>
      </c>
      <c r="F546" s="6" t="s">
        <v>2772</v>
      </c>
      <c r="G546" s="6">
        <v>122</v>
      </c>
      <c r="H546" s="6">
        <v>136</v>
      </c>
      <c r="I546" s="7">
        <v>42630</v>
      </c>
      <c r="J546" s="7">
        <v>42640</v>
      </c>
      <c r="K546" s="7" t="s">
        <v>2541</v>
      </c>
      <c r="L546" s="17">
        <f t="shared" si="123"/>
        <v>275.91000000000003</v>
      </c>
      <c r="M546" s="20">
        <f t="shared" si="124"/>
        <v>0.86328875357906554</v>
      </c>
      <c r="N546" s="6" t="s">
        <v>36</v>
      </c>
      <c r="O546" s="6">
        <v>8500000</v>
      </c>
      <c r="P546" s="6">
        <v>8850000</v>
      </c>
      <c r="Q546" s="6">
        <f t="shared" si="112"/>
        <v>350000</v>
      </c>
      <c r="R546" s="8">
        <f t="shared" si="113"/>
        <v>4.1176470588235294E-2</v>
      </c>
      <c r="S546" s="6">
        <v>107042</v>
      </c>
      <c r="T546" s="9">
        <f t="shared" si="119"/>
        <v>70549.524590163928</v>
      </c>
      <c r="U546" s="6">
        <v>73418</v>
      </c>
      <c r="V546" s="9">
        <f t="shared" si="114"/>
        <v>2868.4754098360718</v>
      </c>
      <c r="W546" s="8">
        <f t="shared" si="115"/>
        <v>4.0659032452728915E-2</v>
      </c>
      <c r="X546" s="22">
        <f t="shared" si="117"/>
        <v>60904.611149038254</v>
      </c>
      <c r="Y546" s="22">
        <f t="shared" si="118"/>
        <v>63380.933710267833</v>
      </c>
      <c r="Z546" s="22">
        <f t="shared" si="120"/>
        <v>2476.3225612295792</v>
      </c>
      <c r="AA546" s="8">
        <f t="shared" si="121"/>
        <v>4.0659032452728873E-2</v>
      </c>
      <c r="AB546" s="22">
        <f t="shared" si="122"/>
        <v>7732473.912652676</v>
      </c>
      <c r="AC546" s="6">
        <v>748</v>
      </c>
      <c r="AD546" s="6">
        <v>1899</v>
      </c>
      <c r="AE546" s="6">
        <f t="shared" si="116"/>
        <v>117</v>
      </c>
      <c r="AF546" s="6" t="s">
        <v>25</v>
      </c>
    </row>
    <row r="547" spans="1:32" x14ac:dyDescent="0.2">
      <c r="A547">
        <v>39</v>
      </c>
      <c r="B547" s="6" t="s">
        <v>2369</v>
      </c>
      <c r="C547" s="6" t="s">
        <v>22</v>
      </c>
      <c r="D547" s="6" t="s">
        <v>23</v>
      </c>
      <c r="E547" s="6" t="s">
        <v>2767</v>
      </c>
      <c r="F547" s="6" t="s">
        <v>2772</v>
      </c>
      <c r="G547" s="6">
        <v>121</v>
      </c>
      <c r="H547" s="6">
        <v>135</v>
      </c>
      <c r="I547" s="7">
        <v>42629</v>
      </c>
      <c r="J547" s="7">
        <v>42640</v>
      </c>
      <c r="K547" s="7" t="s">
        <v>2541</v>
      </c>
      <c r="L547" s="17">
        <f t="shared" si="123"/>
        <v>275.91000000000003</v>
      </c>
      <c r="M547" s="20">
        <f t="shared" si="124"/>
        <v>0.86328875357906554</v>
      </c>
      <c r="N547" s="6" t="s">
        <v>24</v>
      </c>
      <c r="O547" s="6">
        <v>7500000</v>
      </c>
      <c r="P547" s="6">
        <v>7800000</v>
      </c>
      <c r="Q547" s="6">
        <f t="shared" si="112"/>
        <v>300000</v>
      </c>
      <c r="R547" s="8">
        <f t="shared" si="113"/>
        <v>0.04</v>
      </c>
      <c r="S547" s="6"/>
      <c r="T547" s="9">
        <f t="shared" si="119"/>
        <v>61983.471074380162</v>
      </c>
      <c r="U547" s="6">
        <v>64463</v>
      </c>
      <c r="V547" s="9">
        <f t="shared" si="114"/>
        <v>2479.5289256198375</v>
      </c>
      <c r="W547" s="8">
        <f t="shared" si="115"/>
        <v>4.0003066666666712E-2</v>
      </c>
      <c r="X547" s="22">
        <f t="shared" si="117"/>
        <v>53509.633486305713</v>
      </c>
      <c r="Y547" s="22">
        <f t="shared" si="118"/>
        <v>55650.182921967302</v>
      </c>
      <c r="Z547" s="22">
        <f t="shared" si="120"/>
        <v>2140.5494356615891</v>
      </c>
      <c r="AA547" s="8">
        <f t="shared" si="121"/>
        <v>4.0003066666666712E-2</v>
      </c>
      <c r="AB547" s="22">
        <f t="shared" si="122"/>
        <v>6733672.1335580433</v>
      </c>
      <c r="AC547" s="6">
        <v>536</v>
      </c>
      <c r="AD547" s="6">
        <v>1897</v>
      </c>
      <c r="AE547" s="6">
        <f t="shared" si="116"/>
        <v>119</v>
      </c>
      <c r="AF547" s="6" t="s">
        <v>103</v>
      </c>
    </row>
    <row r="548" spans="1:32" x14ac:dyDescent="0.2">
      <c r="A548">
        <v>39</v>
      </c>
      <c r="B548" s="6" t="s">
        <v>45</v>
      </c>
      <c r="C548" s="6" t="s">
        <v>22</v>
      </c>
      <c r="D548" s="6" t="s">
        <v>23</v>
      </c>
      <c r="E548" s="6" t="s">
        <v>2767</v>
      </c>
      <c r="F548" s="6" t="s">
        <v>2772</v>
      </c>
      <c r="G548" s="6">
        <v>78</v>
      </c>
      <c r="H548" s="6">
        <v>85</v>
      </c>
      <c r="I548" s="7">
        <v>42630</v>
      </c>
      <c r="J548" s="7">
        <v>42641</v>
      </c>
      <c r="K548" s="7" t="s">
        <v>2541</v>
      </c>
      <c r="L548" s="17">
        <f t="shared" si="123"/>
        <v>275.91000000000003</v>
      </c>
      <c r="M548" s="20">
        <f t="shared" si="124"/>
        <v>0.86328875357906554</v>
      </c>
      <c r="N548" s="6" t="s">
        <v>24</v>
      </c>
      <c r="O548" s="6">
        <v>4950000</v>
      </c>
      <c r="P548" s="6">
        <v>5100000</v>
      </c>
      <c r="Q548" s="6">
        <f t="shared" si="112"/>
        <v>150000</v>
      </c>
      <c r="R548" s="8">
        <f t="shared" si="113"/>
        <v>3.0303030303030304E-2</v>
      </c>
      <c r="S548" s="6">
        <v>20250</v>
      </c>
      <c r="T548" s="9">
        <f t="shared" si="119"/>
        <v>63721.153846153844</v>
      </c>
      <c r="U548" s="6">
        <v>65644</v>
      </c>
      <c r="V548" s="9">
        <f t="shared" si="114"/>
        <v>1922.8461538461561</v>
      </c>
      <c r="W548" s="8">
        <f t="shared" si="115"/>
        <v>3.0175946883959595E-2</v>
      </c>
      <c r="X548" s="22">
        <f t="shared" si="117"/>
        <v>55009.755480466032</v>
      </c>
      <c r="Y548" s="22">
        <f t="shared" si="118"/>
        <v>56669.726939944179</v>
      </c>
      <c r="Z548" s="22">
        <f t="shared" si="120"/>
        <v>1659.9714594781472</v>
      </c>
      <c r="AA548" s="8">
        <f t="shared" si="121"/>
        <v>3.0175946883959574E-2</v>
      </c>
      <c r="AB548" s="22">
        <f t="shared" si="122"/>
        <v>4420238.7013156461</v>
      </c>
      <c r="AC548" s="10">
        <v>1161</v>
      </c>
      <c r="AD548" s="6">
        <v>1937</v>
      </c>
      <c r="AE548" s="6">
        <f t="shared" si="116"/>
        <v>79</v>
      </c>
      <c r="AF548" s="6" t="s">
        <v>27</v>
      </c>
    </row>
    <row r="549" spans="1:32" x14ac:dyDescent="0.2">
      <c r="A549">
        <v>39</v>
      </c>
      <c r="B549" s="6" t="s">
        <v>1728</v>
      </c>
      <c r="C549" s="6" t="s">
        <v>22</v>
      </c>
      <c r="D549" s="6" t="s">
        <v>23</v>
      </c>
      <c r="E549" s="6" t="s">
        <v>2767</v>
      </c>
      <c r="F549" s="6" t="s">
        <v>2772</v>
      </c>
      <c r="G549" s="6">
        <v>76</v>
      </c>
      <c r="H549" s="6">
        <v>86</v>
      </c>
      <c r="I549" s="7">
        <v>42630</v>
      </c>
      <c r="J549" s="7">
        <v>42641</v>
      </c>
      <c r="K549" s="7" t="s">
        <v>2541</v>
      </c>
      <c r="L549" s="17">
        <f t="shared" si="123"/>
        <v>275.91000000000003</v>
      </c>
      <c r="M549" s="20">
        <f t="shared" si="124"/>
        <v>0.86328875357906554</v>
      </c>
      <c r="N549" s="6" t="s">
        <v>24</v>
      </c>
      <c r="O549" s="6">
        <v>5500000</v>
      </c>
      <c r="P549" s="6">
        <v>6500000</v>
      </c>
      <c r="Q549" s="6">
        <f t="shared" si="112"/>
        <v>1000000</v>
      </c>
      <c r="R549" s="8">
        <f t="shared" si="113"/>
        <v>0.18181818181818182</v>
      </c>
      <c r="S549" s="6"/>
      <c r="T549" s="9">
        <f t="shared" si="119"/>
        <v>72368.421052631573</v>
      </c>
      <c r="U549" s="6">
        <v>85526</v>
      </c>
      <c r="V549" s="9">
        <f t="shared" si="114"/>
        <v>13157.578947368427</v>
      </c>
      <c r="W549" s="8">
        <f t="shared" si="115"/>
        <v>0.18181381818181827</v>
      </c>
      <c r="X549" s="22">
        <f t="shared" si="117"/>
        <v>62474.844009011314</v>
      </c>
      <c r="Y549" s="22">
        <f t="shared" si="118"/>
        <v>73833.633938603161</v>
      </c>
      <c r="Z549" s="22">
        <f t="shared" si="120"/>
        <v>11358.789929591847</v>
      </c>
      <c r="AA549" s="8">
        <f t="shared" si="121"/>
        <v>0.18181381818181835</v>
      </c>
      <c r="AB549" s="22">
        <f t="shared" si="122"/>
        <v>5611356.1793338405</v>
      </c>
      <c r="AC549" s="6">
        <v>591</v>
      </c>
      <c r="AD549" s="6">
        <v>1937</v>
      </c>
      <c r="AE549" s="6">
        <f t="shared" si="116"/>
        <v>79</v>
      </c>
      <c r="AF549" s="6" t="s">
        <v>133</v>
      </c>
    </row>
    <row r="550" spans="1:32" x14ac:dyDescent="0.2">
      <c r="A550">
        <v>39</v>
      </c>
      <c r="B550" s="6" t="s">
        <v>2202</v>
      </c>
      <c r="C550" s="6" t="s">
        <v>22</v>
      </c>
      <c r="D550" s="6" t="s">
        <v>23</v>
      </c>
      <c r="E550" s="6" t="s">
        <v>2767</v>
      </c>
      <c r="F550" s="6" t="s">
        <v>2772</v>
      </c>
      <c r="G550" s="6">
        <v>102</v>
      </c>
      <c r="H550" s="6">
        <v>115</v>
      </c>
      <c r="I550" s="7">
        <v>42629</v>
      </c>
      <c r="J550" s="7">
        <v>42641</v>
      </c>
      <c r="K550" s="7" t="s">
        <v>2541</v>
      </c>
      <c r="L550" s="17">
        <f t="shared" si="123"/>
        <v>275.91000000000003</v>
      </c>
      <c r="M550" s="20">
        <f t="shared" si="124"/>
        <v>0.86328875357906554</v>
      </c>
      <c r="N550" s="6" t="s">
        <v>32</v>
      </c>
      <c r="O550" s="6">
        <v>7600000</v>
      </c>
      <c r="P550" s="6">
        <v>8360000</v>
      </c>
      <c r="Q550" s="6">
        <f t="shared" si="112"/>
        <v>760000</v>
      </c>
      <c r="R550" s="8">
        <f t="shared" si="113"/>
        <v>0.1</v>
      </c>
      <c r="S550" s="6">
        <v>161040</v>
      </c>
      <c r="T550" s="9">
        <f t="shared" si="119"/>
        <v>76088.627450980392</v>
      </c>
      <c r="U550" s="6">
        <v>83540</v>
      </c>
      <c r="V550" s="9">
        <f t="shared" si="114"/>
        <v>7451.3725490196084</v>
      </c>
      <c r="W550" s="8">
        <f t="shared" si="115"/>
        <v>9.793017430653625E-2</v>
      </c>
      <c r="X550" s="22">
        <f t="shared" si="117"/>
        <v>65686.456353698726</v>
      </c>
      <c r="Y550" s="22">
        <f t="shared" si="118"/>
        <v>72119.142473995133</v>
      </c>
      <c r="Z550" s="22">
        <f t="shared" si="120"/>
        <v>6432.6861202964064</v>
      </c>
      <c r="AA550" s="8">
        <f t="shared" si="121"/>
        <v>9.7930174306536319E-2</v>
      </c>
      <c r="AB550" s="22">
        <f t="shared" si="122"/>
        <v>7356152.5323475031</v>
      </c>
      <c r="AC550" s="6">
        <v>589</v>
      </c>
      <c r="AD550" s="6">
        <v>1898</v>
      </c>
      <c r="AE550" s="6">
        <f t="shared" si="116"/>
        <v>118</v>
      </c>
      <c r="AF550" s="6" t="s">
        <v>48</v>
      </c>
    </row>
    <row r="551" spans="1:32" x14ac:dyDescent="0.2">
      <c r="A551">
        <v>39</v>
      </c>
      <c r="B551" s="6" t="s">
        <v>1068</v>
      </c>
      <c r="C551" s="6" t="s">
        <v>22</v>
      </c>
      <c r="D551" s="6" t="s">
        <v>23</v>
      </c>
      <c r="E551" s="6" t="s">
        <v>2767</v>
      </c>
      <c r="F551" s="6" t="s">
        <v>2772</v>
      </c>
      <c r="G551" s="6">
        <v>57</v>
      </c>
      <c r="H551" s="6">
        <v>65</v>
      </c>
      <c r="I551" s="7">
        <v>42629</v>
      </c>
      <c r="J551" s="7">
        <v>42641</v>
      </c>
      <c r="K551" s="7" t="s">
        <v>2541</v>
      </c>
      <c r="L551" s="17">
        <f t="shared" si="123"/>
        <v>275.91000000000003</v>
      </c>
      <c r="M551" s="20">
        <f t="shared" si="124"/>
        <v>0.86328875357906554</v>
      </c>
      <c r="N551" s="6" t="s">
        <v>32</v>
      </c>
      <c r="O551" s="6">
        <v>4790000</v>
      </c>
      <c r="P551" s="6">
        <v>5200000</v>
      </c>
      <c r="Q551" s="6">
        <f t="shared" si="112"/>
        <v>410000</v>
      </c>
      <c r="R551" s="8">
        <f t="shared" si="113"/>
        <v>8.5594989561586635E-2</v>
      </c>
      <c r="S551" s="6"/>
      <c r="T551" s="9">
        <f t="shared" si="119"/>
        <v>84035.087719298244</v>
      </c>
      <c r="U551" s="6">
        <v>91228</v>
      </c>
      <c r="V551" s="9">
        <f t="shared" si="114"/>
        <v>7192.9122807017557</v>
      </c>
      <c r="W551" s="8">
        <f t="shared" si="115"/>
        <v>8.559415448851776E-2</v>
      </c>
      <c r="X551" s="22">
        <f t="shared" si="117"/>
        <v>72546.546134100412</v>
      </c>
      <c r="Y551" s="22">
        <f t="shared" si="118"/>
        <v>78756.106411510991</v>
      </c>
      <c r="Z551" s="22">
        <f t="shared" si="120"/>
        <v>6209.5602774105791</v>
      </c>
      <c r="AA551" s="8">
        <f t="shared" si="121"/>
        <v>8.5594154488517871E-2</v>
      </c>
      <c r="AB551" s="22">
        <f t="shared" si="122"/>
        <v>4489098.0654561268</v>
      </c>
      <c r="AC551" s="6">
        <v>364</v>
      </c>
      <c r="AD551" s="6">
        <v>1897</v>
      </c>
      <c r="AE551" s="6">
        <f t="shared" si="116"/>
        <v>119</v>
      </c>
      <c r="AF551" s="6" t="s">
        <v>206</v>
      </c>
    </row>
    <row r="552" spans="1:32" x14ac:dyDescent="0.2">
      <c r="A552">
        <v>39</v>
      </c>
      <c r="B552" s="6" t="s">
        <v>1102</v>
      </c>
      <c r="C552" s="6" t="s">
        <v>22</v>
      </c>
      <c r="D552" s="6" t="s">
        <v>23</v>
      </c>
      <c r="E552" s="6" t="s">
        <v>2767</v>
      </c>
      <c r="F552" s="6" t="s">
        <v>2772</v>
      </c>
      <c r="G552" s="6">
        <v>58</v>
      </c>
      <c r="H552" s="6">
        <v>67</v>
      </c>
      <c r="I552" s="7">
        <v>42623</v>
      </c>
      <c r="J552" s="7">
        <v>42641</v>
      </c>
      <c r="K552" s="7" t="s">
        <v>2541</v>
      </c>
      <c r="L552" s="17">
        <f t="shared" si="123"/>
        <v>275.91000000000003</v>
      </c>
      <c r="M552" s="20">
        <f t="shared" si="124"/>
        <v>0.86328875357906554</v>
      </c>
      <c r="N552" s="6" t="s">
        <v>264</v>
      </c>
      <c r="O552" s="6">
        <v>3600000</v>
      </c>
      <c r="P552" s="6">
        <v>3600000</v>
      </c>
      <c r="Q552" s="6">
        <f t="shared" si="112"/>
        <v>0</v>
      </c>
      <c r="R552" s="8">
        <f t="shared" si="113"/>
        <v>0</v>
      </c>
      <c r="S552" s="6">
        <v>17406</v>
      </c>
      <c r="T552" s="9">
        <f t="shared" si="119"/>
        <v>62369.068965517239</v>
      </c>
      <c r="U552" s="6">
        <v>62369</v>
      </c>
      <c r="V552" s="9">
        <f t="shared" si="114"/>
        <v>-6.8965517239121255E-2</v>
      </c>
      <c r="W552" s="8">
        <f t="shared" si="115"/>
        <v>-1.1057647385637754E-6</v>
      </c>
      <c r="X552" s="22">
        <f t="shared" si="117"/>
        <v>53842.515809128156</v>
      </c>
      <c r="Y552" s="22">
        <f t="shared" si="118"/>
        <v>53842.45627197274</v>
      </c>
      <c r="Z552" s="22">
        <f t="shared" si="120"/>
        <v>-5.9537155415455345E-2</v>
      </c>
      <c r="AA552" s="8">
        <f t="shared" si="121"/>
        <v>-1.1057647385295795E-6</v>
      </c>
      <c r="AB552" s="22">
        <f t="shared" si="122"/>
        <v>3122862.4637744189</v>
      </c>
      <c r="AC552" s="6">
        <v>550</v>
      </c>
      <c r="AD552" s="6">
        <v>1892</v>
      </c>
      <c r="AE552" s="6">
        <f t="shared" si="116"/>
        <v>124</v>
      </c>
      <c r="AF552" s="6" t="s">
        <v>161</v>
      </c>
    </row>
    <row r="553" spans="1:32" x14ac:dyDescent="0.2">
      <c r="A553">
        <v>39</v>
      </c>
      <c r="B553" s="6" t="s">
        <v>1607</v>
      </c>
      <c r="C553" s="6" t="s">
        <v>22</v>
      </c>
      <c r="D553" s="6" t="s">
        <v>23</v>
      </c>
      <c r="E553" s="6" t="s">
        <v>2767</v>
      </c>
      <c r="F553" s="6" t="s">
        <v>2772</v>
      </c>
      <c r="G553" s="6">
        <v>72</v>
      </c>
      <c r="H553" s="6">
        <v>79</v>
      </c>
      <c r="I553" s="7">
        <v>42629</v>
      </c>
      <c r="J553" s="7">
        <v>42641</v>
      </c>
      <c r="K553" s="7" t="s">
        <v>2541</v>
      </c>
      <c r="L553" s="17">
        <f t="shared" si="123"/>
        <v>275.91000000000003</v>
      </c>
      <c r="M553" s="20">
        <f t="shared" si="124"/>
        <v>0.86328875357906554</v>
      </c>
      <c r="N553" s="6" t="s">
        <v>32</v>
      </c>
      <c r="O553" s="6">
        <v>6700000</v>
      </c>
      <c r="P553" s="6">
        <v>6700000</v>
      </c>
      <c r="Q553" s="6">
        <f t="shared" si="112"/>
        <v>0</v>
      </c>
      <c r="R553" s="8">
        <f t="shared" si="113"/>
        <v>0</v>
      </c>
      <c r="S553" s="6"/>
      <c r="T553" s="9">
        <f t="shared" si="119"/>
        <v>93055.555555555562</v>
      </c>
      <c r="U553" s="6">
        <v>93056</v>
      </c>
      <c r="V553" s="9">
        <f t="shared" si="114"/>
        <v>0.44444444443797693</v>
      </c>
      <c r="W553" s="8">
        <f t="shared" si="115"/>
        <v>4.7761194029155729E-6</v>
      </c>
      <c r="X553" s="22">
        <f t="shared" si="117"/>
        <v>80333.814569163049</v>
      </c>
      <c r="Y553" s="22">
        <f t="shared" si="118"/>
        <v>80334.198253053517</v>
      </c>
      <c r="Z553" s="22">
        <f t="shared" si="120"/>
        <v>0.3836838904680917</v>
      </c>
      <c r="AA553" s="8">
        <f t="shared" si="121"/>
        <v>4.776119402842009E-6</v>
      </c>
      <c r="AB553" s="22">
        <f t="shared" si="122"/>
        <v>5784062.2742198529</v>
      </c>
      <c r="AC553" s="6">
        <v>921</v>
      </c>
      <c r="AD553" s="6">
        <v>1890</v>
      </c>
      <c r="AE553" s="6">
        <f t="shared" si="116"/>
        <v>126</v>
      </c>
      <c r="AF553" s="6" t="s">
        <v>61</v>
      </c>
    </row>
    <row r="554" spans="1:32" x14ac:dyDescent="0.2">
      <c r="A554">
        <v>39</v>
      </c>
      <c r="B554" s="6" t="s">
        <v>1909</v>
      </c>
      <c r="C554" s="6" t="s">
        <v>22</v>
      </c>
      <c r="D554" s="6" t="s">
        <v>23</v>
      </c>
      <c r="E554" s="6" t="s">
        <v>2767</v>
      </c>
      <c r="F554" s="6" t="s">
        <v>2772</v>
      </c>
      <c r="G554" s="6">
        <v>82</v>
      </c>
      <c r="H554" s="6">
        <v>94</v>
      </c>
      <c r="I554" s="7">
        <v>42630</v>
      </c>
      <c r="J554" s="7">
        <v>42643</v>
      </c>
      <c r="K554" s="7" t="s">
        <v>2541</v>
      </c>
      <c r="L554" s="17">
        <f t="shared" si="123"/>
        <v>275.91000000000003</v>
      </c>
      <c r="M554" s="20">
        <f t="shared" si="124"/>
        <v>0.86328875357906554</v>
      </c>
      <c r="N554" s="6" t="s">
        <v>57</v>
      </c>
      <c r="O554" s="6">
        <v>5500000</v>
      </c>
      <c r="P554" s="6">
        <v>5500000</v>
      </c>
      <c r="Q554" s="6">
        <f t="shared" si="112"/>
        <v>0</v>
      </c>
      <c r="R554" s="8">
        <f t="shared" si="113"/>
        <v>0</v>
      </c>
      <c r="S554" s="6">
        <v>48000</v>
      </c>
      <c r="T554" s="9">
        <f t="shared" si="119"/>
        <v>67658.536585365859</v>
      </c>
      <c r="U554" s="6">
        <v>67659</v>
      </c>
      <c r="V554" s="9">
        <f t="shared" si="114"/>
        <v>0.46341463414137252</v>
      </c>
      <c r="W554" s="8">
        <f t="shared" si="115"/>
        <v>6.8493150684197089E-6</v>
      </c>
      <c r="X554" s="22">
        <f t="shared" si="117"/>
        <v>58408.853717764097</v>
      </c>
      <c r="Y554" s="22">
        <f t="shared" si="118"/>
        <v>58409.253778405997</v>
      </c>
      <c r="Z554" s="22">
        <f t="shared" si="120"/>
        <v>0.4000606418994721</v>
      </c>
      <c r="AA554" s="8">
        <f t="shared" si="121"/>
        <v>6.8493150684414166E-6</v>
      </c>
      <c r="AB554" s="22">
        <f t="shared" si="122"/>
        <v>4789558.8098292919</v>
      </c>
      <c r="AC554" s="6">
        <v>864</v>
      </c>
      <c r="AD554" s="6">
        <v>1904</v>
      </c>
      <c r="AE554" s="6">
        <f t="shared" si="116"/>
        <v>112</v>
      </c>
      <c r="AF554" s="6" t="s">
        <v>494</v>
      </c>
    </row>
    <row r="555" spans="1:32" x14ac:dyDescent="0.2">
      <c r="A555">
        <v>40</v>
      </c>
      <c r="B555" s="6" t="s">
        <v>1464</v>
      </c>
      <c r="C555" s="6" t="s">
        <v>22</v>
      </c>
      <c r="D555" s="6" t="s">
        <v>23</v>
      </c>
      <c r="E555" s="6" t="s">
        <v>2767</v>
      </c>
      <c r="F555" s="6" t="s">
        <v>2772</v>
      </c>
      <c r="G555" s="6">
        <v>68</v>
      </c>
      <c r="H555" s="6"/>
      <c r="I555" s="7">
        <v>42635</v>
      </c>
      <c r="J555" s="7">
        <v>42646</v>
      </c>
      <c r="K555" s="7" t="s">
        <v>2542</v>
      </c>
      <c r="L555" s="17">
        <f>IF(K555="Januar",238.19,IF(K555="Februar",240.59,IF(K555="Mars",245.99,IF(K555="April",250.79,IF(K555="Mai",256.52,IF(K555="Juni",259.83,IF(K555="Juli",265.66,IF(K555="August",272.21,IF(K555="September",275.91,IF(K555="Oktober",281.13,IF(K555="November",284.38,IF(K555="Desember",287.34,0))))))))))))</f>
        <v>281.13</v>
      </c>
      <c r="M555" s="20">
        <f>$L$2/L555</f>
        <v>0.84725927506847365</v>
      </c>
      <c r="N555" s="6" t="s">
        <v>24</v>
      </c>
      <c r="O555" s="6">
        <v>4850000</v>
      </c>
      <c r="P555" s="6">
        <v>5350000</v>
      </c>
      <c r="Q555" s="6">
        <f t="shared" si="112"/>
        <v>500000</v>
      </c>
      <c r="R555" s="8">
        <f t="shared" si="113"/>
        <v>0.10309278350515463</v>
      </c>
      <c r="S555" s="6">
        <v>114604</v>
      </c>
      <c r="T555" s="9">
        <f t="shared" si="119"/>
        <v>73008.882352941175</v>
      </c>
      <c r="U555" s="6">
        <v>80362</v>
      </c>
      <c r="V555" s="9">
        <f t="shared" si="114"/>
        <v>7353.1176470588252</v>
      </c>
      <c r="W555" s="8">
        <f t="shared" si="115"/>
        <v>0.10071538434888264</v>
      </c>
      <c r="X555" s="22">
        <f t="shared" si="117"/>
        <v>61857.452735912419</v>
      </c>
      <c r="Y555" s="22">
        <f t="shared" si="118"/>
        <v>68087.44986305268</v>
      </c>
      <c r="Z555" s="22">
        <f t="shared" si="120"/>
        <v>6229.997127140261</v>
      </c>
      <c r="AA555" s="8">
        <f t="shared" si="121"/>
        <v>0.10071538434888264</v>
      </c>
      <c r="AB555" s="22">
        <f t="shared" si="122"/>
        <v>4629946.5906875823</v>
      </c>
      <c r="AC555" s="10">
        <v>4783</v>
      </c>
      <c r="AD555" s="6">
        <v>1938</v>
      </c>
      <c r="AE555" s="6">
        <f t="shared" si="116"/>
        <v>78</v>
      </c>
      <c r="AF555" s="6" t="s">
        <v>1465</v>
      </c>
    </row>
    <row r="556" spans="1:32" x14ac:dyDescent="0.2">
      <c r="A556">
        <v>40</v>
      </c>
      <c r="B556" s="6" t="s">
        <v>2188</v>
      </c>
      <c r="C556" s="6" t="s">
        <v>22</v>
      </c>
      <c r="D556" s="6" t="s">
        <v>23</v>
      </c>
      <c r="E556" s="6" t="s">
        <v>2767</v>
      </c>
      <c r="F556" s="6" t="s">
        <v>2772</v>
      </c>
      <c r="G556" s="6">
        <v>100</v>
      </c>
      <c r="H556" s="6">
        <v>110</v>
      </c>
      <c r="I556" s="7">
        <v>42616</v>
      </c>
      <c r="J556" s="7">
        <v>42646</v>
      </c>
      <c r="K556" s="7" t="s">
        <v>2542</v>
      </c>
      <c r="L556" s="17">
        <f t="shared" ref="L556:L619" si="125">IF(K556="Januar",238.19,IF(K556="Februar",240.59,IF(K556="Mars",245.99,IF(K556="April",250.79,IF(K556="Mai",256.52,IF(K556="Juni",259.83,IF(K556="Juli",265.66,IF(K556="August",272.21,IF(K556="September",275.91,IF(K556="Oktober",281.13,IF(K556="November",284.38,IF(K556="Desember",287.34,0))))))))))))</f>
        <v>281.13</v>
      </c>
      <c r="M556" s="20">
        <f t="shared" ref="M556:M619" si="126">$L$2/L556</f>
        <v>0.84725927506847365</v>
      </c>
      <c r="N556" s="6" t="s">
        <v>647</v>
      </c>
      <c r="O556" s="6">
        <v>5200000</v>
      </c>
      <c r="P556" s="6">
        <v>4925000</v>
      </c>
      <c r="Q556" s="6">
        <f t="shared" si="112"/>
        <v>-275000</v>
      </c>
      <c r="R556" s="8">
        <f t="shared" si="113"/>
        <v>-5.2884615384615384E-2</v>
      </c>
      <c r="S556" s="6"/>
      <c r="T556" s="9">
        <f t="shared" si="119"/>
        <v>52000</v>
      </c>
      <c r="U556" s="6">
        <v>49250</v>
      </c>
      <c r="V556" s="9">
        <f t="shared" si="114"/>
        <v>-2750</v>
      </c>
      <c r="W556" s="8">
        <f t="shared" si="115"/>
        <v>-5.2884615384615384E-2</v>
      </c>
      <c r="X556" s="22">
        <f t="shared" si="117"/>
        <v>44057.482303560631</v>
      </c>
      <c r="Y556" s="22">
        <f t="shared" si="118"/>
        <v>41727.51929712233</v>
      </c>
      <c r="Z556" s="22">
        <f t="shared" si="120"/>
        <v>-2329.9630064383018</v>
      </c>
      <c r="AA556" s="8">
        <f t="shared" si="121"/>
        <v>-5.2884615384615363E-2</v>
      </c>
      <c r="AB556" s="22">
        <f t="shared" si="122"/>
        <v>4172751.9297122331</v>
      </c>
      <c r="AC556" s="10">
        <v>1657</v>
      </c>
      <c r="AD556" s="6">
        <v>1898</v>
      </c>
      <c r="AE556" s="6">
        <f t="shared" si="116"/>
        <v>118</v>
      </c>
      <c r="AF556" s="6" t="s">
        <v>108</v>
      </c>
    </row>
    <row r="557" spans="1:32" x14ac:dyDescent="0.2">
      <c r="A557">
        <v>40</v>
      </c>
      <c r="B557" s="6" t="s">
        <v>1228</v>
      </c>
      <c r="C557" s="6" t="s">
        <v>22</v>
      </c>
      <c r="D557" s="6" t="s">
        <v>23</v>
      </c>
      <c r="E557" s="6" t="s">
        <v>2767</v>
      </c>
      <c r="F557" s="6" t="s">
        <v>2772</v>
      </c>
      <c r="G557" s="6">
        <v>62</v>
      </c>
      <c r="H557" s="6">
        <v>67</v>
      </c>
      <c r="I557" s="7">
        <v>42622</v>
      </c>
      <c r="J557" s="7">
        <v>42646</v>
      </c>
      <c r="K557" s="7" t="s">
        <v>2542</v>
      </c>
      <c r="L557" s="17">
        <f t="shared" si="125"/>
        <v>281.13</v>
      </c>
      <c r="M557" s="20">
        <f t="shared" si="126"/>
        <v>0.84725927506847365</v>
      </c>
      <c r="N557" s="6" t="s">
        <v>379</v>
      </c>
      <c r="O557" s="6">
        <v>4650000</v>
      </c>
      <c r="P557" s="6">
        <v>4650000</v>
      </c>
      <c r="Q557" s="6">
        <f t="shared" si="112"/>
        <v>0</v>
      </c>
      <c r="R557" s="8">
        <f t="shared" si="113"/>
        <v>0</v>
      </c>
      <c r="S557" s="6"/>
      <c r="T557" s="9">
        <f t="shared" si="119"/>
        <v>75000</v>
      </c>
      <c r="U557" s="6">
        <v>75000</v>
      </c>
      <c r="V557" s="9">
        <f t="shared" si="114"/>
        <v>0</v>
      </c>
      <c r="W557" s="8">
        <f t="shared" si="115"/>
        <v>0</v>
      </c>
      <c r="X557" s="22">
        <f t="shared" si="117"/>
        <v>63544.445630135524</v>
      </c>
      <c r="Y557" s="22">
        <f t="shared" si="118"/>
        <v>63544.445630135524</v>
      </c>
      <c r="Z557" s="22">
        <f t="shared" si="120"/>
        <v>0</v>
      </c>
      <c r="AA557" s="8">
        <f t="shared" si="121"/>
        <v>0</v>
      </c>
      <c r="AB557" s="22">
        <f t="shared" si="122"/>
        <v>3939755.6290684026</v>
      </c>
      <c r="AC557" s="6">
        <v>517</v>
      </c>
      <c r="AD557" s="6">
        <v>1896</v>
      </c>
      <c r="AE557" s="6">
        <f t="shared" si="116"/>
        <v>120</v>
      </c>
      <c r="AF557" s="6" t="s">
        <v>102</v>
      </c>
    </row>
    <row r="558" spans="1:32" x14ac:dyDescent="0.2">
      <c r="A558">
        <v>40</v>
      </c>
      <c r="B558" s="6" t="s">
        <v>1126</v>
      </c>
      <c r="C558" s="6" t="s">
        <v>22</v>
      </c>
      <c r="D558" s="6" t="s">
        <v>23</v>
      </c>
      <c r="E558" s="6" t="s">
        <v>2767</v>
      </c>
      <c r="F558" s="6" t="s">
        <v>2772</v>
      </c>
      <c r="G558" s="6">
        <v>59</v>
      </c>
      <c r="H558" s="6">
        <v>66</v>
      </c>
      <c r="I558" s="7">
        <v>42629</v>
      </c>
      <c r="J558" s="7">
        <v>42647</v>
      </c>
      <c r="K558" s="7" t="s">
        <v>2542</v>
      </c>
      <c r="L558" s="17">
        <f t="shared" si="125"/>
        <v>281.13</v>
      </c>
      <c r="M558" s="20">
        <f t="shared" si="126"/>
        <v>0.84725927506847365</v>
      </c>
      <c r="N558" s="6" t="s">
        <v>264</v>
      </c>
      <c r="O558" s="6">
        <v>4900000</v>
      </c>
      <c r="P558" s="6">
        <v>5000000</v>
      </c>
      <c r="Q558" s="6">
        <f t="shared" si="112"/>
        <v>100000</v>
      </c>
      <c r="R558" s="8">
        <f t="shared" si="113"/>
        <v>2.0408163265306121E-2</v>
      </c>
      <c r="S558" s="6">
        <v>1102</v>
      </c>
      <c r="T558" s="9">
        <f t="shared" si="119"/>
        <v>83069.525423728817</v>
      </c>
      <c r="U558" s="6">
        <v>84764</v>
      </c>
      <c r="V558" s="9">
        <f t="shared" si="114"/>
        <v>1694.4745762711827</v>
      </c>
      <c r="W558" s="8">
        <f t="shared" si="115"/>
        <v>2.039826961365011E-2</v>
      </c>
      <c r="X558" s="22">
        <f t="shared" si="117"/>
        <v>70381.425890790619</v>
      </c>
      <c r="Y558" s="22">
        <f t="shared" si="118"/>
        <v>71817.085191904102</v>
      </c>
      <c r="Z558" s="22">
        <f t="shared" si="120"/>
        <v>1435.6593011134828</v>
      </c>
      <c r="AA558" s="8">
        <f t="shared" si="121"/>
        <v>2.0398269613650131E-2</v>
      </c>
      <c r="AB558" s="22">
        <f t="shared" si="122"/>
        <v>4237208.0263223425</v>
      </c>
      <c r="AC558" s="10">
        <v>1953</v>
      </c>
      <c r="AD558" s="6">
        <v>1998</v>
      </c>
      <c r="AE558" s="6">
        <f t="shared" si="116"/>
        <v>18</v>
      </c>
      <c r="AF558" s="6" t="s">
        <v>108</v>
      </c>
    </row>
    <row r="559" spans="1:32" x14ac:dyDescent="0.2">
      <c r="A559">
        <v>40</v>
      </c>
      <c r="B559" s="6" t="s">
        <v>2375</v>
      </c>
      <c r="C559" s="6" t="s">
        <v>22</v>
      </c>
      <c r="D559" s="6" t="s">
        <v>23</v>
      </c>
      <c r="E559" s="6" t="s">
        <v>2767</v>
      </c>
      <c r="F559" s="6" t="s">
        <v>2772</v>
      </c>
      <c r="G559" s="6">
        <v>122</v>
      </c>
      <c r="H559" s="6">
        <v>133</v>
      </c>
      <c r="I559" s="7">
        <v>42637</v>
      </c>
      <c r="J559" s="7">
        <v>42647</v>
      </c>
      <c r="K559" s="7" t="s">
        <v>2542</v>
      </c>
      <c r="L559" s="17">
        <f t="shared" si="125"/>
        <v>281.13</v>
      </c>
      <c r="M559" s="20">
        <f t="shared" si="126"/>
        <v>0.84725927506847365</v>
      </c>
      <c r="N559" s="6" t="s">
        <v>36</v>
      </c>
      <c r="O559" s="6">
        <v>8800000</v>
      </c>
      <c r="P559" s="6">
        <v>9300000</v>
      </c>
      <c r="Q559" s="6">
        <f t="shared" si="112"/>
        <v>500000</v>
      </c>
      <c r="R559" s="8">
        <f t="shared" si="113"/>
        <v>5.6818181818181816E-2</v>
      </c>
      <c r="S559" s="6"/>
      <c r="T559" s="9">
        <f t="shared" si="119"/>
        <v>72131.147540983613</v>
      </c>
      <c r="U559" s="6">
        <v>76230</v>
      </c>
      <c r="V559" s="9">
        <f t="shared" si="114"/>
        <v>4098.852459016387</v>
      </c>
      <c r="W559" s="8">
        <f t="shared" si="115"/>
        <v>5.6824999999999903E-2</v>
      </c>
      <c r="X559" s="22">
        <f t="shared" si="117"/>
        <v>61113.783775430893</v>
      </c>
      <c r="Y559" s="22">
        <f t="shared" si="118"/>
        <v>64586.574538469744</v>
      </c>
      <c r="Z559" s="22">
        <f t="shared" si="120"/>
        <v>3472.7907630388509</v>
      </c>
      <c r="AA559" s="8">
        <f t="shared" si="121"/>
        <v>5.6824999999999841E-2</v>
      </c>
      <c r="AB559" s="22">
        <f t="shared" si="122"/>
        <v>7879562.0936933085</v>
      </c>
      <c r="AC559" s="10">
        <v>1283</v>
      </c>
      <c r="AD559" s="6">
        <v>1938</v>
      </c>
      <c r="AE559" s="6">
        <f t="shared" si="116"/>
        <v>78</v>
      </c>
      <c r="AF559" s="6" t="s">
        <v>67</v>
      </c>
    </row>
    <row r="560" spans="1:32" x14ac:dyDescent="0.2">
      <c r="A560">
        <v>40</v>
      </c>
      <c r="B560" s="6" t="s">
        <v>794</v>
      </c>
      <c r="C560" s="6" t="s">
        <v>22</v>
      </c>
      <c r="D560" s="6" t="s">
        <v>23</v>
      </c>
      <c r="E560" s="6" t="s">
        <v>2767</v>
      </c>
      <c r="F560" s="6" t="s">
        <v>2772</v>
      </c>
      <c r="G560" s="6">
        <v>51</v>
      </c>
      <c r="H560" s="6">
        <v>56</v>
      </c>
      <c r="I560" s="7">
        <v>42637</v>
      </c>
      <c r="J560" s="7">
        <v>42647</v>
      </c>
      <c r="K560" s="7" t="s">
        <v>2542</v>
      </c>
      <c r="L560" s="17">
        <f t="shared" si="125"/>
        <v>281.13</v>
      </c>
      <c r="M560" s="20">
        <f t="shared" si="126"/>
        <v>0.84725927506847365</v>
      </c>
      <c r="N560" s="6" t="s">
        <v>36</v>
      </c>
      <c r="O560" s="6">
        <v>3700000</v>
      </c>
      <c r="P560" s="6">
        <v>4010000</v>
      </c>
      <c r="Q560" s="6">
        <f t="shared" si="112"/>
        <v>310000</v>
      </c>
      <c r="R560" s="8">
        <f t="shared" si="113"/>
        <v>8.3783783783783788E-2</v>
      </c>
      <c r="S560" s="6">
        <v>117000</v>
      </c>
      <c r="T560" s="9">
        <f t="shared" si="119"/>
        <v>74843.137254901958</v>
      </c>
      <c r="U560" s="6">
        <v>80922</v>
      </c>
      <c r="V560" s="9">
        <f t="shared" si="114"/>
        <v>6078.8627450980421</v>
      </c>
      <c r="W560" s="8">
        <f t="shared" si="115"/>
        <v>8.1221378045585574E-2</v>
      </c>
      <c r="X560" s="22">
        <f t="shared" si="117"/>
        <v>63411.542214438508</v>
      </c>
      <c r="Y560" s="22">
        <f t="shared" si="118"/>
        <v>68561.915057091028</v>
      </c>
      <c r="Z560" s="22">
        <f t="shared" si="120"/>
        <v>5150.3728426525195</v>
      </c>
      <c r="AA560" s="8">
        <f t="shared" si="121"/>
        <v>8.1221378045585588E-2</v>
      </c>
      <c r="AB560" s="22">
        <f t="shared" si="122"/>
        <v>3496657.6679116422</v>
      </c>
      <c r="AC560" s="6">
        <v>640</v>
      </c>
      <c r="AD560" s="6">
        <v>1934</v>
      </c>
      <c r="AE560" s="6">
        <f t="shared" si="116"/>
        <v>82</v>
      </c>
      <c r="AF560" s="6" t="s">
        <v>37</v>
      </c>
    </row>
    <row r="561" spans="1:32" x14ac:dyDescent="0.2">
      <c r="A561">
        <v>40</v>
      </c>
      <c r="B561" s="6" t="s">
        <v>124</v>
      </c>
      <c r="C561" s="6" t="s">
        <v>22</v>
      </c>
      <c r="D561" s="6" t="s">
        <v>23</v>
      </c>
      <c r="E561" s="6" t="s">
        <v>2767</v>
      </c>
      <c r="F561" s="6" t="s">
        <v>2772</v>
      </c>
      <c r="G561" s="6">
        <v>27</v>
      </c>
      <c r="H561" s="6">
        <v>30</v>
      </c>
      <c r="I561" s="7">
        <v>42634</v>
      </c>
      <c r="J561" s="7">
        <v>42647</v>
      </c>
      <c r="K561" s="7" t="s">
        <v>2542</v>
      </c>
      <c r="L561" s="17">
        <f t="shared" si="125"/>
        <v>281.13</v>
      </c>
      <c r="M561" s="20">
        <f t="shared" si="126"/>
        <v>0.84725927506847365</v>
      </c>
      <c r="N561" s="6" t="s">
        <v>57</v>
      </c>
      <c r="O561" s="6">
        <v>2590000</v>
      </c>
      <c r="P561" s="6">
        <v>2675000</v>
      </c>
      <c r="Q561" s="6">
        <f t="shared" si="112"/>
        <v>85000</v>
      </c>
      <c r="R561" s="8">
        <f t="shared" si="113"/>
        <v>3.2818532818532815E-2</v>
      </c>
      <c r="S561" s="6">
        <v>3780</v>
      </c>
      <c r="T561" s="9">
        <f t="shared" si="119"/>
        <v>96065.925925925927</v>
      </c>
      <c r="U561" s="6">
        <v>99214</v>
      </c>
      <c r="V561" s="9">
        <f t="shared" si="114"/>
        <v>3148.074074074073</v>
      </c>
      <c r="W561" s="8">
        <f t="shared" si="115"/>
        <v>3.2769934227266755E-2</v>
      </c>
      <c r="X561" s="22">
        <f t="shared" si="117"/>
        <v>81392.746758781694</v>
      </c>
      <c r="Y561" s="22">
        <f t="shared" si="118"/>
        <v>84059.981716643539</v>
      </c>
      <c r="Z561" s="22">
        <f t="shared" si="120"/>
        <v>2667.234957861845</v>
      </c>
      <c r="AA561" s="8">
        <f t="shared" si="121"/>
        <v>3.276993422726663E-2</v>
      </c>
      <c r="AB561" s="22">
        <f t="shared" si="122"/>
        <v>2269619.5063493755</v>
      </c>
      <c r="AC561" s="6">
        <v>684</v>
      </c>
      <c r="AD561" s="6">
        <v>1931</v>
      </c>
      <c r="AE561" s="6">
        <f t="shared" si="116"/>
        <v>85</v>
      </c>
      <c r="AF561" s="6" t="s">
        <v>90</v>
      </c>
    </row>
    <row r="562" spans="1:32" x14ac:dyDescent="0.2">
      <c r="A562">
        <v>40</v>
      </c>
      <c r="B562" s="6" t="s">
        <v>1609</v>
      </c>
      <c r="C562" s="6" t="s">
        <v>22</v>
      </c>
      <c r="D562" s="6" t="s">
        <v>23</v>
      </c>
      <c r="E562" s="6" t="s">
        <v>2767</v>
      </c>
      <c r="F562" s="6" t="s">
        <v>2772</v>
      </c>
      <c r="G562" s="6">
        <v>72</v>
      </c>
      <c r="H562" s="6">
        <v>84</v>
      </c>
      <c r="I562" s="7">
        <v>42637</v>
      </c>
      <c r="J562" s="7">
        <v>42647</v>
      </c>
      <c r="K562" s="7" t="s">
        <v>2542</v>
      </c>
      <c r="L562" s="17">
        <f t="shared" si="125"/>
        <v>281.13</v>
      </c>
      <c r="M562" s="20">
        <f t="shared" si="126"/>
        <v>0.84725927506847365</v>
      </c>
      <c r="N562" s="6" t="s">
        <v>36</v>
      </c>
      <c r="O562" s="6">
        <v>5600000</v>
      </c>
      <c r="P562" s="6">
        <v>5800000</v>
      </c>
      <c r="Q562" s="6">
        <f t="shared" si="112"/>
        <v>200000</v>
      </c>
      <c r="R562" s="8">
        <f t="shared" si="113"/>
        <v>3.5714285714285712E-2</v>
      </c>
      <c r="S562" s="6">
        <v>25839</v>
      </c>
      <c r="T562" s="9">
        <f t="shared" si="119"/>
        <v>78136.652777777781</v>
      </c>
      <c r="U562" s="6">
        <v>80914</v>
      </c>
      <c r="V562" s="9">
        <f t="shared" si="114"/>
        <v>2777.347222222219</v>
      </c>
      <c r="W562" s="8">
        <f t="shared" si="115"/>
        <v>3.5544742748592657E-2</v>
      </c>
      <c r="X562" s="22">
        <f t="shared" si="117"/>
        <v>66202.003788777045</v>
      </c>
      <c r="Y562" s="22">
        <f t="shared" si="118"/>
        <v>68555.136982890472</v>
      </c>
      <c r="Z562" s="22">
        <f t="shared" si="120"/>
        <v>2353.1331941134267</v>
      </c>
      <c r="AA562" s="8">
        <f t="shared" si="121"/>
        <v>3.5544742748592512E-2</v>
      </c>
      <c r="AB562" s="22">
        <f t="shared" si="122"/>
        <v>4935969.8627681136</v>
      </c>
      <c r="AC562" s="10">
        <v>1033</v>
      </c>
      <c r="AD562" s="6">
        <v>1900</v>
      </c>
      <c r="AE562" s="6">
        <f t="shared" si="116"/>
        <v>116</v>
      </c>
      <c r="AF562" s="6" t="s">
        <v>67</v>
      </c>
    </row>
    <row r="563" spans="1:32" x14ac:dyDescent="0.2">
      <c r="A563">
        <v>40</v>
      </c>
      <c r="B563" s="6" t="s">
        <v>2357</v>
      </c>
      <c r="C563" s="6" t="s">
        <v>22</v>
      </c>
      <c r="D563" s="6" t="s">
        <v>23</v>
      </c>
      <c r="E563" s="6" t="s">
        <v>2767</v>
      </c>
      <c r="F563" s="6" t="s">
        <v>2772</v>
      </c>
      <c r="G563" s="6">
        <v>118</v>
      </c>
      <c r="H563" s="6">
        <v>128</v>
      </c>
      <c r="I563" s="7">
        <v>42630</v>
      </c>
      <c r="J563" s="7">
        <v>42650</v>
      </c>
      <c r="K563" s="7" t="s">
        <v>2542</v>
      </c>
      <c r="L563" s="17">
        <f t="shared" si="125"/>
        <v>281.13</v>
      </c>
      <c r="M563" s="20">
        <f t="shared" si="126"/>
        <v>0.84725927506847365</v>
      </c>
      <c r="N563" s="6" t="s">
        <v>403</v>
      </c>
      <c r="O563" s="6">
        <v>7990000</v>
      </c>
      <c r="P563" s="6">
        <v>8230000</v>
      </c>
      <c r="Q563" s="6">
        <f t="shared" si="112"/>
        <v>240000</v>
      </c>
      <c r="R563" s="8">
        <f t="shared" si="113"/>
        <v>3.0037546933667083E-2</v>
      </c>
      <c r="S563" s="6">
        <v>295921</v>
      </c>
      <c r="T563" s="9">
        <f t="shared" si="119"/>
        <v>70219.669491525419</v>
      </c>
      <c r="U563" s="6">
        <v>72254</v>
      </c>
      <c r="V563" s="9">
        <f t="shared" si="114"/>
        <v>2034.3305084745807</v>
      </c>
      <c r="W563" s="8">
        <f t="shared" si="115"/>
        <v>2.8970949638549601E-2</v>
      </c>
      <c r="X563" s="22">
        <f t="shared" si="117"/>
        <v>59494.266268937645</v>
      </c>
      <c r="Y563" s="22">
        <f t="shared" si="118"/>
        <v>61217.871660797493</v>
      </c>
      <c r="Z563" s="22">
        <f t="shared" si="120"/>
        <v>1723.6053918598482</v>
      </c>
      <c r="AA563" s="8">
        <f t="shared" si="121"/>
        <v>2.8970949638549525E-2</v>
      </c>
      <c r="AB563" s="22">
        <f t="shared" si="122"/>
        <v>7223708.8559741043</v>
      </c>
      <c r="AC563" s="10">
        <v>1153</v>
      </c>
      <c r="AD563" s="6">
        <v>1902</v>
      </c>
      <c r="AE563" s="6">
        <f t="shared" si="116"/>
        <v>114</v>
      </c>
      <c r="AF563" s="6" t="s">
        <v>67</v>
      </c>
    </row>
    <row r="564" spans="1:32" x14ac:dyDescent="0.2">
      <c r="A564">
        <v>40</v>
      </c>
      <c r="B564" s="6" t="s">
        <v>1403</v>
      </c>
      <c r="C564" s="6" t="s">
        <v>22</v>
      </c>
      <c r="D564" s="6" t="s">
        <v>23</v>
      </c>
      <c r="E564" s="6" t="s">
        <v>2767</v>
      </c>
      <c r="F564" s="6" t="s">
        <v>2772</v>
      </c>
      <c r="G564" s="6">
        <v>69</v>
      </c>
      <c r="H564" s="6">
        <v>76</v>
      </c>
      <c r="I564" s="7">
        <v>42637</v>
      </c>
      <c r="J564" s="7">
        <v>42651</v>
      </c>
      <c r="K564" s="7" t="s">
        <v>2542</v>
      </c>
      <c r="L564" s="17">
        <f t="shared" si="125"/>
        <v>281.13</v>
      </c>
      <c r="M564" s="20">
        <f t="shared" si="126"/>
        <v>0.84725927506847365</v>
      </c>
      <c r="N564" s="6" t="s">
        <v>62</v>
      </c>
      <c r="O564" s="6">
        <v>4500000</v>
      </c>
      <c r="P564" s="6">
        <v>4455000</v>
      </c>
      <c r="Q564" s="6">
        <f t="shared" si="112"/>
        <v>-45000</v>
      </c>
      <c r="R564" s="8">
        <f t="shared" si="113"/>
        <v>-0.01</v>
      </c>
      <c r="S564" s="6"/>
      <c r="T564" s="9">
        <f t="shared" si="119"/>
        <v>65217.391304347824</v>
      </c>
      <c r="U564" s="6">
        <v>64565</v>
      </c>
      <c r="V564" s="9">
        <f t="shared" si="114"/>
        <v>-652.39130434782419</v>
      </c>
      <c r="W564" s="8">
        <f t="shared" si="115"/>
        <v>-1.0003333333333305E-2</v>
      </c>
      <c r="X564" s="22">
        <f t="shared" si="117"/>
        <v>55256.039678378715</v>
      </c>
      <c r="Y564" s="22">
        <f t="shared" si="118"/>
        <v>54703.295094795998</v>
      </c>
      <c r="Z564" s="22">
        <f t="shared" si="120"/>
        <v>-552.74458358271659</v>
      </c>
      <c r="AA564" s="8">
        <f t="shared" si="121"/>
        <v>-1.0003333333333361E-2</v>
      </c>
      <c r="AB564" s="22">
        <f t="shared" si="122"/>
        <v>3774527.3615409238</v>
      </c>
      <c r="AC564" s="10">
        <v>4789</v>
      </c>
      <c r="AD564" s="6">
        <v>1898</v>
      </c>
      <c r="AE564" s="6">
        <f t="shared" si="116"/>
        <v>118</v>
      </c>
      <c r="AF564" s="6" t="s">
        <v>25</v>
      </c>
    </row>
    <row r="565" spans="1:32" x14ac:dyDescent="0.2">
      <c r="A565">
        <v>41</v>
      </c>
      <c r="B565" s="6" t="s">
        <v>1856</v>
      </c>
      <c r="C565" s="6" t="s">
        <v>22</v>
      </c>
      <c r="D565" s="6" t="s">
        <v>23</v>
      </c>
      <c r="E565" s="6" t="s">
        <v>2767</v>
      </c>
      <c r="F565" s="6" t="s">
        <v>2772</v>
      </c>
      <c r="G565" s="6">
        <v>80</v>
      </c>
      <c r="H565" s="6">
        <v>92</v>
      </c>
      <c r="I565" s="7">
        <v>42630</v>
      </c>
      <c r="J565" s="7">
        <v>42653</v>
      </c>
      <c r="K565" s="7" t="s">
        <v>2542</v>
      </c>
      <c r="L565" s="17">
        <f t="shared" si="125"/>
        <v>281.13</v>
      </c>
      <c r="M565" s="20">
        <f t="shared" si="126"/>
        <v>0.84725927506847365</v>
      </c>
      <c r="N565" s="6" t="s">
        <v>85</v>
      </c>
      <c r="O565" s="6">
        <v>5490000</v>
      </c>
      <c r="P565" s="6">
        <v>5900000</v>
      </c>
      <c r="Q565" s="6">
        <f t="shared" si="112"/>
        <v>410000</v>
      </c>
      <c r="R565" s="8">
        <f t="shared" si="113"/>
        <v>7.4681238615664849E-2</v>
      </c>
      <c r="S565" s="6">
        <v>55876</v>
      </c>
      <c r="T565" s="9">
        <f t="shared" si="119"/>
        <v>69323.45</v>
      </c>
      <c r="U565" s="6">
        <v>74448</v>
      </c>
      <c r="V565" s="9">
        <f t="shared" si="114"/>
        <v>5124.5500000000029</v>
      </c>
      <c r="W565" s="8">
        <f t="shared" si="115"/>
        <v>7.3922316330188462E-2</v>
      </c>
      <c r="X565" s="22">
        <f t="shared" si="117"/>
        <v>58734.935992245577</v>
      </c>
      <c r="Y565" s="22">
        <f t="shared" si="118"/>
        <v>63076.758510297725</v>
      </c>
      <c r="Z565" s="22">
        <f t="shared" si="120"/>
        <v>4341.8225180521476</v>
      </c>
      <c r="AA565" s="8">
        <f t="shared" si="121"/>
        <v>7.3922316330188434E-2</v>
      </c>
      <c r="AB565" s="22">
        <f t="shared" si="122"/>
        <v>5046140.6808238178</v>
      </c>
      <c r="AC565" s="6">
        <v>615</v>
      </c>
      <c r="AD565" s="6">
        <v>1905</v>
      </c>
      <c r="AE565" s="6">
        <f t="shared" si="116"/>
        <v>111</v>
      </c>
      <c r="AF565" s="6" t="s">
        <v>364</v>
      </c>
    </row>
    <row r="566" spans="1:32" x14ac:dyDescent="0.2">
      <c r="A566">
        <v>41</v>
      </c>
      <c r="B566" s="6" t="s">
        <v>1640</v>
      </c>
      <c r="C566" s="6" t="s">
        <v>22</v>
      </c>
      <c r="D566" s="6" t="s">
        <v>23</v>
      </c>
      <c r="E566" s="6" t="s">
        <v>2767</v>
      </c>
      <c r="F566" s="6" t="s">
        <v>2772</v>
      </c>
      <c r="G566" s="6">
        <v>73</v>
      </c>
      <c r="H566" s="6">
        <v>80</v>
      </c>
      <c r="I566" s="7">
        <v>42643</v>
      </c>
      <c r="J566" s="7">
        <v>42653</v>
      </c>
      <c r="K566" s="7" t="s">
        <v>2542</v>
      </c>
      <c r="L566" s="17">
        <f t="shared" si="125"/>
        <v>281.13</v>
      </c>
      <c r="M566" s="20">
        <f t="shared" si="126"/>
        <v>0.84725927506847365</v>
      </c>
      <c r="N566" s="6" t="s">
        <v>36</v>
      </c>
      <c r="O566" s="6">
        <v>5100000</v>
      </c>
      <c r="P566" s="6">
        <v>5950000</v>
      </c>
      <c r="Q566" s="6">
        <f t="shared" si="112"/>
        <v>850000</v>
      </c>
      <c r="R566" s="8">
        <f t="shared" si="113"/>
        <v>0.16666666666666666</v>
      </c>
      <c r="S566" s="6">
        <v>15817</v>
      </c>
      <c r="T566" s="9">
        <f t="shared" si="119"/>
        <v>70079.684931506854</v>
      </c>
      <c r="U566" s="6">
        <v>81724</v>
      </c>
      <c r="V566" s="9">
        <f t="shared" si="114"/>
        <v>11644.315068493146</v>
      </c>
      <c r="W566" s="8">
        <f t="shared" si="115"/>
        <v>0.16615821089769231</v>
      </c>
      <c r="X566" s="22">
        <f t="shared" si="117"/>
        <v>59375.663052095537</v>
      </c>
      <c r="Y566" s="22">
        <f t="shared" si="118"/>
        <v>69241.416995695938</v>
      </c>
      <c r="Z566" s="22">
        <f t="shared" si="120"/>
        <v>9865.7539436004008</v>
      </c>
      <c r="AA566" s="8">
        <f t="shared" si="121"/>
        <v>0.1661582108976922</v>
      </c>
      <c r="AB566" s="22">
        <f t="shared" si="122"/>
        <v>5054623.4406858031</v>
      </c>
      <c r="AC566" s="6">
        <v>517</v>
      </c>
      <c r="AD566" s="6">
        <v>1903</v>
      </c>
      <c r="AE566" s="6">
        <f t="shared" si="116"/>
        <v>113</v>
      </c>
      <c r="AF566" s="6" t="s">
        <v>37</v>
      </c>
    </row>
    <row r="567" spans="1:32" x14ac:dyDescent="0.2">
      <c r="A567">
        <v>41</v>
      </c>
      <c r="B567" s="6" t="s">
        <v>525</v>
      </c>
      <c r="C567" s="6" t="s">
        <v>22</v>
      </c>
      <c r="D567" s="6" t="s">
        <v>23</v>
      </c>
      <c r="E567" s="6" t="s">
        <v>2767</v>
      </c>
      <c r="F567" s="6" t="s">
        <v>2772</v>
      </c>
      <c r="G567" s="6">
        <v>44</v>
      </c>
      <c r="H567" s="6">
        <v>48</v>
      </c>
      <c r="I567" s="7">
        <v>42632</v>
      </c>
      <c r="J567" s="7">
        <v>42653</v>
      </c>
      <c r="K567" s="7" t="s">
        <v>2542</v>
      </c>
      <c r="L567" s="17">
        <f t="shared" si="125"/>
        <v>281.13</v>
      </c>
      <c r="M567" s="20">
        <f t="shared" si="126"/>
        <v>0.84725927506847365</v>
      </c>
      <c r="N567" s="6" t="s">
        <v>55</v>
      </c>
      <c r="O567" s="6">
        <v>3515000</v>
      </c>
      <c r="P567" s="6">
        <v>3530000</v>
      </c>
      <c r="Q567" s="6">
        <f t="shared" si="112"/>
        <v>15000</v>
      </c>
      <c r="R567" s="8">
        <f t="shared" si="113"/>
        <v>4.2674253200568994E-3</v>
      </c>
      <c r="S567" s="6"/>
      <c r="T567" s="9">
        <f t="shared" si="119"/>
        <v>79886.363636363632</v>
      </c>
      <c r="U567" s="6">
        <v>80227</v>
      </c>
      <c r="V567" s="9">
        <f t="shared" si="114"/>
        <v>340.63636363636761</v>
      </c>
      <c r="W567" s="8">
        <f t="shared" si="115"/>
        <v>4.2640113798009032E-3</v>
      </c>
      <c r="X567" s="22">
        <f t="shared" si="117"/>
        <v>67684.462542401932</v>
      </c>
      <c r="Y567" s="22">
        <f t="shared" si="118"/>
        <v>67973.069860918433</v>
      </c>
      <c r="Z567" s="22">
        <f t="shared" si="120"/>
        <v>288.60731851650053</v>
      </c>
      <c r="AA567" s="8">
        <f t="shared" si="121"/>
        <v>4.2640113798007662E-3</v>
      </c>
      <c r="AB567" s="22">
        <f t="shared" si="122"/>
        <v>2990815.0738804112</v>
      </c>
      <c r="AC567" s="10">
        <v>1352</v>
      </c>
      <c r="AD567" s="6">
        <v>1894</v>
      </c>
      <c r="AE567" s="6">
        <f t="shared" si="116"/>
        <v>122</v>
      </c>
      <c r="AF567" s="6" t="s">
        <v>67</v>
      </c>
    </row>
    <row r="568" spans="1:32" x14ac:dyDescent="0.2">
      <c r="A568">
        <v>41</v>
      </c>
      <c r="B568" s="6" t="s">
        <v>711</v>
      </c>
      <c r="C568" s="6" t="s">
        <v>22</v>
      </c>
      <c r="D568" s="6" t="s">
        <v>23</v>
      </c>
      <c r="E568" s="6" t="s">
        <v>2767</v>
      </c>
      <c r="F568" s="6" t="s">
        <v>2772</v>
      </c>
      <c r="G568" s="6">
        <v>67</v>
      </c>
      <c r="H568" s="6">
        <v>78</v>
      </c>
      <c r="I568" s="7">
        <v>42630</v>
      </c>
      <c r="J568" s="7">
        <v>42653</v>
      </c>
      <c r="K568" s="7" t="s">
        <v>2542</v>
      </c>
      <c r="L568" s="17">
        <f t="shared" si="125"/>
        <v>281.13</v>
      </c>
      <c r="M568" s="20">
        <f t="shared" si="126"/>
        <v>0.84725927506847365</v>
      </c>
      <c r="N568" s="6" t="s">
        <v>85</v>
      </c>
      <c r="O568" s="6">
        <v>5000000</v>
      </c>
      <c r="P568" s="6">
        <v>5030000</v>
      </c>
      <c r="Q568" s="6">
        <f t="shared" si="112"/>
        <v>30000</v>
      </c>
      <c r="R568" s="8">
        <f t="shared" si="113"/>
        <v>6.0000000000000001E-3</v>
      </c>
      <c r="S568" s="6">
        <v>41000</v>
      </c>
      <c r="T568" s="9">
        <f t="shared" si="119"/>
        <v>75238.80597014926</v>
      </c>
      <c r="U568" s="6">
        <v>75687</v>
      </c>
      <c r="V568" s="9">
        <f t="shared" si="114"/>
        <v>448.19402985073975</v>
      </c>
      <c r="W568" s="8">
        <f t="shared" si="115"/>
        <v>5.9569529855186595E-3</v>
      </c>
      <c r="X568" s="22">
        <f t="shared" si="117"/>
        <v>63746.776203286208</v>
      </c>
      <c r="Y568" s="22">
        <f t="shared" si="118"/>
        <v>64126.512752107563</v>
      </c>
      <c r="Z568" s="22">
        <f t="shared" si="120"/>
        <v>379.73654882135452</v>
      </c>
      <c r="AA568" s="8">
        <f t="shared" si="121"/>
        <v>5.9569529855186421E-3</v>
      </c>
      <c r="AB568" s="22">
        <f t="shared" si="122"/>
        <v>4296476.354391207</v>
      </c>
      <c r="AC568" s="6">
        <v>771</v>
      </c>
      <c r="AD568" s="6">
        <v>1888</v>
      </c>
      <c r="AE568" s="6">
        <f t="shared" si="116"/>
        <v>128</v>
      </c>
      <c r="AF568" s="6" t="s">
        <v>27</v>
      </c>
    </row>
    <row r="569" spans="1:32" x14ac:dyDescent="0.2">
      <c r="A569">
        <v>41</v>
      </c>
      <c r="B569" s="6" t="s">
        <v>2515</v>
      </c>
      <c r="C569" s="6" t="s">
        <v>22</v>
      </c>
      <c r="D569" s="6" t="s">
        <v>23</v>
      </c>
      <c r="E569" s="6" t="s">
        <v>2767</v>
      </c>
      <c r="F569" s="6" t="s">
        <v>2772</v>
      </c>
      <c r="G569" s="6">
        <v>180</v>
      </c>
      <c r="H569" s="6">
        <v>194</v>
      </c>
      <c r="I569" s="7">
        <v>42629</v>
      </c>
      <c r="J569" s="7">
        <v>42654</v>
      </c>
      <c r="K569" s="7" t="s">
        <v>2542</v>
      </c>
      <c r="L569" s="17">
        <f t="shared" si="125"/>
        <v>281.13</v>
      </c>
      <c r="M569" s="20">
        <f t="shared" si="126"/>
        <v>0.84725927506847365</v>
      </c>
      <c r="N569" s="6" t="s">
        <v>694</v>
      </c>
      <c r="O569" s="6">
        <v>12500000</v>
      </c>
      <c r="P569" s="6">
        <v>12375000</v>
      </c>
      <c r="Q569" s="6">
        <f t="shared" si="112"/>
        <v>-125000</v>
      </c>
      <c r="R569" s="8">
        <f t="shared" si="113"/>
        <v>-0.01</v>
      </c>
      <c r="S569" s="6"/>
      <c r="T569" s="9">
        <f t="shared" si="119"/>
        <v>69444.444444444438</v>
      </c>
      <c r="U569" s="6">
        <v>68750</v>
      </c>
      <c r="V569" s="9">
        <f t="shared" si="114"/>
        <v>-694.44444444443798</v>
      </c>
      <c r="W569" s="8">
        <f t="shared" si="115"/>
        <v>-9.9999999999999083E-3</v>
      </c>
      <c r="X569" s="22">
        <f t="shared" si="117"/>
        <v>58837.449657532889</v>
      </c>
      <c r="Y569" s="22">
        <f t="shared" si="118"/>
        <v>58249.07516095756</v>
      </c>
      <c r="Z569" s="22">
        <f t="shared" si="120"/>
        <v>-588.37449657532852</v>
      </c>
      <c r="AA569" s="8">
        <f t="shared" si="121"/>
        <v>-9.9999999999999933E-3</v>
      </c>
      <c r="AB569" s="22">
        <f t="shared" si="122"/>
        <v>10484833.528972361</v>
      </c>
      <c r="AC569" s="10">
        <v>2563</v>
      </c>
      <c r="AD569" s="6">
        <v>1989</v>
      </c>
      <c r="AE569" s="6">
        <f t="shared" si="116"/>
        <v>27</v>
      </c>
      <c r="AF569" s="6" t="s">
        <v>635</v>
      </c>
    </row>
    <row r="570" spans="1:32" x14ac:dyDescent="0.2">
      <c r="A570">
        <v>41</v>
      </c>
      <c r="B570" s="6" t="s">
        <v>2503</v>
      </c>
      <c r="C570" s="6" t="s">
        <v>22</v>
      </c>
      <c r="D570" s="6" t="s">
        <v>23</v>
      </c>
      <c r="E570" s="6" t="s">
        <v>2767</v>
      </c>
      <c r="F570" s="6" t="s">
        <v>2772</v>
      </c>
      <c r="G570" s="6">
        <v>166</v>
      </c>
      <c r="H570" s="6">
        <v>186</v>
      </c>
      <c r="I570" s="7">
        <v>42644</v>
      </c>
      <c r="J570" s="7">
        <v>42654</v>
      </c>
      <c r="K570" s="7" t="s">
        <v>2542</v>
      </c>
      <c r="L570" s="17">
        <f t="shared" si="125"/>
        <v>281.13</v>
      </c>
      <c r="M570" s="20">
        <f t="shared" si="126"/>
        <v>0.84725927506847365</v>
      </c>
      <c r="N570" s="6" t="s">
        <v>36</v>
      </c>
      <c r="O570" s="6">
        <v>9000000</v>
      </c>
      <c r="P570" s="6">
        <v>8850000</v>
      </c>
      <c r="Q570" s="6">
        <f t="shared" si="112"/>
        <v>-150000</v>
      </c>
      <c r="R570" s="8">
        <f t="shared" si="113"/>
        <v>-1.6666666666666666E-2</v>
      </c>
      <c r="S570" s="6"/>
      <c r="T570" s="9">
        <f t="shared" si="119"/>
        <v>54216.867469879515</v>
      </c>
      <c r="U570" s="6">
        <v>53313</v>
      </c>
      <c r="V570" s="9">
        <f t="shared" si="114"/>
        <v>-903.86746987951483</v>
      </c>
      <c r="W570" s="8">
        <f t="shared" si="115"/>
        <v>-1.6671333333333274E-2</v>
      </c>
      <c r="X570" s="22">
        <f t="shared" si="117"/>
        <v>45935.743829013627</v>
      </c>
      <c r="Y570" s="22">
        <f t="shared" si="118"/>
        <v>45169.933731725534</v>
      </c>
      <c r="Z570" s="22">
        <f t="shared" si="120"/>
        <v>-765.81009728809295</v>
      </c>
      <c r="AA570" s="8">
        <f t="shared" si="121"/>
        <v>-1.6671333333333271E-2</v>
      </c>
      <c r="AB570" s="22">
        <f t="shared" si="122"/>
        <v>7498208.9994664388</v>
      </c>
      <c r="AC570" s="6">
        <v>814</v>
      </c>
      <c r="AD570" s="6">
        <v>1985</v>
      </c>
      <c r="AE570" s="6">
        <f t="shared" si="116"/>
        <v>31</v>
      </c>
      <c r="AF570" s="6" t="s">
        <v>213</v>
      </c>
    </row>
    <row r="571" spans="1:32" x14ac:dyDescent="0.2">
      <c r="A571">
        <v>41</v>
      </c>
      <c r="B571" s="6" t="s">
        <v>1797</v>
      </c>
      <c r="C571" s="6" t="s">
        <v>22</v>
      </c>
      <c r="D571" s="6" t="s">
        <v>23</v>
      </c>
      <c r="E571" s="6" t="s">
        <v>2767</v>
      </c>
      <c r="F571" s="6" t="s">
        <v>2772</v>
      </c>
      <c r="G571" s="6">
        <v>78</v>
      </c>
      <c r="H571" s="6">
        <v>84</v>
      </c>
      <c r="I571" s="7">
        <v>42644</v>
      </c>
      <c r="J571" s="7">
        <v>42654</v>
      </c>
      <c r="K571" s="7" t="s">
        <v>2542</v>
      </c>
      <c r="L571" s="17">
        <f t="shared" si="125"/>
        <v>281.13</v>
      </c>
      <c r="M571" s="20">
        <f t="shared" si="126"/>
        <v>0.84725927506847365</v>
      </c>
      <c r="N571" s="6" t="s">
        <v>36</v>
      </c>
      <c r="O571" s="6">
        <v>7100000</v>
      </c>
      <c r="P571" s="6">
        <v>6500000</v>
      </c>
      <c r="Q571" s="6">
        <f t="shared" si="112"/>
        <v>-600000</v>
      </c>
      <c r="R571" s="8">
        <f t="shared" si="113"/>
        <v>-8.4507042253521125E-2</v>
      </c>
      <c r="S571" s="6">
        <v>151000</v>
      </c>
      <c r="T571" s="9">
        <f t="shared" si="119"/>
        <v>92961.538461538468</v>
      </c>
      <c r="U571" s="6">
        <v>85269</v>
      </c>
      <c r="V571" s="9">
        <f t="shared" si="114"/>
        <v>-7692.5384615384683</v>
      </c>
      <c r="W571" s="8">
        <f t="shared" si="115"/>
        <v>-8.2749689697972764E-2</v>
      </c>
      <c r="X571" s="22">
        <f t="shared" si="117"/>
        <v>78762.525686173118</v>
      </c>
      <c r="Y571" s="22">
        <f t="shared" si="118"/>
        <v>72244.951125813677</v>
      </c>
      <c r="Z571" s="22">
        <f t="shared" si="120"/>
        <v>-6517.5745603594405</v>
      </c>
      <c r="AA571" s="8">
        <f t="shared" si="121"/>
        <v>-8.2749689697972834E-2</v>
      </c>
      <c r="AB571" s="22">
        <f t="shared" si="122"/>
        <v>5635106.1878134664</v>
      </c>
      <c r="AC571" s="6">
        <v>810</v>
      </c>
      <c r="AD571" s="6">
        <v>1967</v>
      </c>
      <c r="AE571" s="6">
        <f t="shared" si="116"/>
        <v>49</v>
      </c>
      <c r="AF571" s="6" t="s">
        <v>67</v>
      </c>
    </row>
    <row r="572" spans="1:32" x14ac:dyDescent="0.2">
      <c r="A572">
        <v>41</v>
      </c>
      <c r="B572" s="6" t="s">
        <v>850</v>
      </c>
      <c r="C572" s="6" t="s">
        <v>22</v>
      </c>
      <c r="D572" s="6" t="s">
        <v>23</v>
      </c>
      <c r="E572" s="6" t="s">
        <v>2767</v>
      </c>
      <c r="F572" s="6" t="s">
        <v>2772</v>
      </c>
      <c r="G572" s="6">
        <v>52</v>
      </c>
      <c r="H572" s="6">
        <v>57</v>
      </c>
      <c r="I572" s="7">
        <v>42643</v>
      </c>
      <c r="J572" s="7">
        <v>42654</v>
      </c>
      <c r="K572" s="7" t="s">
        <v>2542</v>
      </c>
      <c r="L572" s="17">
        <f t="shared" si="125"/>
        <v>281.13</v>
      </c>
      <c r="M572" s="20">
        <f t="shared" si="126"/>
        <v>0.84725927506847365</v>
      </c>
      <c r="N572" s="6" t="s">
        <v>24</v>
      </c>
      <c r="O572" s="6">
        <v>3820000</v>
      </c>
      <c r="P572" s="6">
        <v>3960000</v>
      </c>
      <c r="Q572" s="6">
        <f t="shared" si="112"/>
        <v>140000</v>
      </c>
      <c r="R572" s="8">
        <f t="shared" si="113"/>
        <v>3.6649214659685861E-2</v>
      </c>
      <c r="S572" s="6">
        <v>32527</v>
      </c>
      <c r="T572" s="9">
        <f t="shared" si="119"/>
        <v>74087.057692307688</v>
      </c>
      <c r="U572" s="6">
        <v>76779</v>
      </c>
      <c r="V572" s="9">
        <f t="shared" si="114"/>
        <v>2691.9423076923122</v>
      </c>
      <c r="W572" s="8">
        <f t="shared" si="115"/>
        <v>3.6334852422838369E-2</v>
      </c>
      <c r="X572" s="22">
        <f t="shared" si="117"/>
        <v>62770.946792340794</v>
      </c>
      <c r="Y572" s="22">
        <f t="shared" si="118"/>
        <v>65051.719880482335</v>
      </c>
      <c r="Z572" s="22">
        <f t="shared" si="120"/>
        <v>2280.7730881415409</v>
      </c>
      <c r="AA572" s="8">
        <f t="shared" si="121"/>
        <v>3.6334852422838348E-2</v>
      </c>
      <c r="AB572" s="22">
        <f t="shared" si="122"/>
        <v>3382689.4337850814</v>
      </c>
      <c r="AC572" s="6">
        <v>619</v>
      </c>
      <c r="AD572" s="6">
        <v>1947</v>
      </c>
      <c r="AE572" s="6">
        <f t="shared" si="116"/>
        <v>69</v>
      </c>
      <c r="AF572" s="6" t="s">
        <v>90</v>
      </c>
    </row>
    <row r="573" spans="1:32" x14ac:dyDescent="0.2">
      <c r="A573">
        <v>41</v>
      </c>
      <c r="B573" s="6" t="s">
        <v>1464</v>
      </c>
      <c r="C573" s="6" t="s">
        <v>22</v>
      </c>
      <c r="D573" s="6" t="s">
        <v>23</v>
      </c>
      <c r="E573" s="6" t="s">
        <v>2767</v>
      </c>
      <c r="F573" s="6" t="s">
        <v>2772</v>
      </c>
      <c r="G573" s="6">
        <v>68</v>
      </c>
      <c r="H573" s="6">
        <v>74</v>
      </c>
      <c r="I573" s="7">
        <v>42644</v>
      </c>
      <c r="J573" s="7">
        <v>42654</v>
      </c>
      <c r="K573" s="7" t="s">
        <v>2542</v>
      </c>
      <c r="L573" s="17">
        <f t="shared" si="125"/>
        <v>281.13</v>
      </c>
      <c r="M573" s="20">
        <f t="shared" si="126"/>
        <v>0.84725927506847365</v>
      </c>
      <c r="N573" s="6" t="s">
        <v>36</v>
      </c>
      <c r="O573" s="6">
        <v>4600000</v>
      </c>
      <c r="P573" s="6">
        <v>5150000</v>
      </c>
      <c r="Q573" s="6">
        <f t="shared" si="112"/>
        <v>550000</v>
      </c>
      <c r="R573" s="8">
        <f t="shared" si="113"/>
        <v>0.11956521739130435</v>
      </c>
      <c r="S573" s="6">
        <v>110000</v>
      </c>
      <c r="T573" s="9">
        <f t="shared" si="119"/>
        <v>69264.705882352937</v>
      </c>
      <c r="U573" s="6">
        <v>77353</v>
      </c>
      <c r="V573" s="9">
        <f t="shared" si="114"/>
        <v>8088.2941176470631</v>
      </c>
      <c r="W573" s="8">
        <f t="shared" si="115"/>
        <v>0.11677367303609348</v>
      </c>
      <c r="X573" s="22">
        <f t="shared" si="117"/>
        <v>58685.16449371339</v>
      </c>
      <c r="Y573" s="22">
        <f t="shared" si="118"/>
        <v>65538.046704371649</v>
      </c>
      <c r="Z573" s="22">
        <f t="shared" si="120"/>
        <v>6852.8822106582593</v>
      </c>
      <c r="AA573" s="8">
        <f t="shared" si="121"/>
        <v>0.11677367303609364</v>
      </c>
      <c r="AB573" s="22">
        <f t="shared" si="122"/>
        <v>4456587.1758972723</v>
      </c>
      <c r="AC573" s="6"/>
      <c r="AD573" s="6">
        <v>1938</v>
      </c>
      <c r="AE573" s="6">
        <f t="shared" si="116"/>
        <v>78</v>
      </c>
      <c r="AF573" s="6" t="s">
        <v>37</v>
      </c>
    </row>
    <row r="574" spans="1:32" x14ac:dyDescent="0.2">
      <c r="A574">
        <v>41</v>
      </c>
      <c r="B574" s="6" t="s">
        <v>1943</v>
      </c>
      <c r="C574" s="6" t="s">
        <v>22</v>
      </c>
      <c r="D574" s="6" t="s">
        <v>23</v>
      </c>
      <c r="E574" s="6" t="s">
        <v>2767</v>
      </c>
      <c r="F574" s="6" t="s">
        <v>2772</v>
      </c>
      <c r="G574" s="6">
        <v>85</v>
      </c>
      <c r="H574" s="6">
        <v>93</v>
      </c>
      <c r="I574" s="7">
        <v>42643</v>
      </c>
      <c r="J574" s="7">
        <v>42654</v>
      </c>
      <c r="K574" s="7" t="s">
        <v>2542</v>
      </c>
      <c r="L574" s="17">
        <f t="shared" si="125"/>
        <v>281.13</v>
      </c>
      <c r="M574" s="20">
        <f t="shared" si="126"/>
        <v>0.84725927506847365</v>
      </c>
      <c r="N574" s="6" t="s">
        <v>24</v>
      </c>
      <c r="O574" s="6">
        <v>5950000</v>
      </c>
      <c r="P574" s="6">
        <v>6520000</v>
      </c>
      <c r="Q574" s="6">
        <f t="shared" si="112"/>
        <v>570000</v>
      </c>
      <c r="R574" s="8">
        <f t="shared" si="113"/>
        <v>9.5798319327731099E-2</v>
      </c>
      <c r="S574" s="6"/>
      <c r="T574" s="9">
        <f t="shared" si="119"/>
        <v>70000</v>
      </c>
      <c r="U574" s="6">
        <v>76706</v>
      </c>
      <c r="V574" s="9">
        <f t="shared" si="114"/>
        <v>6706</v>
      </c>
      <c r="W574" s="8">
        <f t="shared" si="115"/>
        <v>9.5799999999999996E-2</v>
      </c>
      <c r="X574" s="22">
        <f t="shared" si="117"/>
        <v>59308.149254793156</v>
      </c>
      <c r="Y574" s="22">
        <f t="shared" si="118"/>
        <v>64989.86995340234</v>
      </c>
      <c r="Z574" s="22">
        <f t="shared" si="120"/>
        <v>5681.7206986091842</v>
      </c>
      <c r="AA574" s="8">
        <f t="shared" si="121"/>
        <v>9.5799999999999996E-2</v>
      </c>
      <c r="AB574" s="22">
        <f t="shared" si="122"/>
        <v>5524138.9460391989</v>
      </c>
      <c r="AC574" s="6">
        <v>958</v>
      </c>
      <c r="AD574" s="6">
        <v>1931</v>
      </c>
      <c r="AE574" s="6">
        <f t="shared" si="116"/>
        <v>85</v>
      </c>
      <c r="AF574" s="6" t="s">
        <v>108</v>
      </c>
    </row>
    <row r="575" spans="1:32" x14ac:dyDescent="0.2">
      <c r="A575">
        <v>41</v>
      </c>
      <c r="B575" s="6" t="s">
        <v>1998</v>
      </c>
      <c r="C575" s="6" t="s">
        <v>22</v>
      </c>
      <c r="D575" s="6" t="s">
        <v>23</v>
      </c>
      <c r="E575" s="6" t="s">
        <v>2767</v>
      </c>
      <c r="F575" s="6" t="s">
        <v>2772</v>
      </c>
      <c r="G575" s="6">
        <v>106</v>
      </c>
      <c r="H575" s="6">
        <v>115</v>
      </c>
      <c r="I575" s="7">
        <v>42644</v>
      </c>
      <c r="J575" s="7">
        <v>42654</v>
      </c>
      <c r="K575" s="7" t="s">
        <v>2542</v>
      </c>
      <c r="L575" s="17">
        <f t="shared" si="125"/>
        <v>281.13</v>
      </c>
      <c r="M575" s="20">
        <f t="shared" si="126"/>
        <v>0.84725927506847365</v>
      </c>
      <c r="N575" s="6" t="s">
        <v>36</v>
      </c>
      <c r="O575" s="6">
        <v>6200000</v>
      </c>
      <c r="P575" s="6">
        <v>6950000</v>
      </c>
      <c r="Q575" s="6">
        <f t="shared" si="112"/>
        <v>750000</v>
      </c>
      <c r="R575" s="8">
        <f t="shared" si="113"/>
        <v>0.12096774193548387</v>
      </c>
      <c r="S575" s="6">
        <v>23307</v>
      </c>
      <c r="T575" s="9">
        <f t="shared" si="119"/>
        <v>58710.443396226416</v>
      </c>
      <c r="U575" s="6">
        <v>65786</v>
      </c>
      <c r="V575" s="9">
        <f t="shared" si="114"/>
        <v>7075.5566037735844</v>
      </c>
      <c r="W575" s="8">
        <f t="shared" si="115"/>
        <v>0.12051615001477509</v>
      </c>
      <c r="X575" s="22">
        <f t="shared" si="117"/>
        <v>49742.967710835452</v>
      </c>
      <c r="Y575" s="22">
        <f t="shared" si="118"/>
        <v>55737.798669654607</v>
      </c>
      <c r="Z575" s="22">
        <f t="shared" si="120"/>
        <v>5994.8309588191551</v>
      </c>
      <c r="AA575" s="8">
        <f t="shared" si="121"/>
        <v>0.12051615001477502</v>
      </c>
      <c r="AB575" s="22">
        <f t="shared" si="122"/>
        <v>5908206.658983388</v>
      </c>
      <c r="AC575" s="6">
        <v>734</v>
      </c>
      <c r="AD575" s="6">
        <v>1900</v>
      </c>
      <c r="AE575" s="6">
        <f t="shared" si="116"/>
        <v>116</v>
      </c>
      <c r="AF575" s="6" t="s">
        <v>364</v>
      </c>
    </row>
    <row r="576" spans="1:32" x14ac:dyDescent="0.2">
      <c r="A576">
        <v>41</v>
      </c>
      <c r="B576" s="6" t="s">
        <v>2438</v>
      </c>
      <c r="C576" s="6" t="s">
        <v>22</v>
      </c>
      <c r="D576" s="6" t="s">
        <v>23</v>
      </c>
      <c r="E576" s="6" t="s">
        <v>2767</v>
      </c>
      <c r="F576" s="6" t="s">
        <v>2772</v>
      </c>
      <c r="G576" s="6">
        <v>133</v>
      </c>
      <c r="H576" s="6">
        <v>145</v>
      </c>
      <c r="I576" s="7">
        <v>42643</v>
      </c>
      <c r="J576" s="7">
        <v>42654</v>
      </c>
      <c r="K576" s="7" t="s">
        <v>2542</v>
      </c>
      <c r="L576" s="17">
        <f t="shared" si="125"/>
        <v>281.13</v>
      </c>
      <c r="M576" s="20">
        <f t="shared" si="126"/>
        <v>0.84725927506847365</v>
      </c>
      <c r="N576" s="6" t="s">
        <v>24</v>
      </c>
      <c r="O576" s="6">
        <v>9000000</v>
      </c>
      <c r="P576" s="6">
        <v>9900000</v>
      </c>
      <c r="Q576" s="6">
        <f t="shared" si="112"/>
        <v>900000</v>
      </c>
      <c r="R576" s="8">
        <f t="shared" si="113"/>
        <v>0.1</v>
      </c>
      <c r="S576" s="6">
        <v>392368</v>
      </c>
      <c r="T576" s="9">
        <f t="shared" si="119"/>
        <v>70619.308270676687</v>
      </c>
      <c r="U576" s="6">
        <v>77386</v>
      </c>
      <c r="V576" s="9">
        <f t="shared" si="114"/>
        <v>6766.6917293233128</v>
      </c>
      <c r="W576" s="8">
        <f t="shared" si="115"/>
        <v>9.5819286467480905E-2</v>
      </c>
      <c r="X576" s="22">
        <f t="shared" si="117"/>
        <v>59832.863931250598</v>
      </c>
      <c r="Y576" s="22">
        <f t="shared" si="118"/>
        <v>65566.006260448907</v>
      </c>
      <c r="Z576" s="22">
        <f t="shared" si="120"/>
        <v>5733.1423291983083</v>
      </c>
      <c r="AA576" s="8">
        <f t="shared" si="121"/>
        <v>9.5819286467480932E-2</v>
      </c>
      <c r="AB576" s="22">
        <f t="shared" si="122"/>
        <v>8720278.8326397054</v>
      </c>
      <c r="AC576" s="6">
        <v>507</v>
      </c>
      <c r="AD576" s="6">
        <v>1898</v>
      </c>
      <c r="AE576" s="6">
        <f t="shared" si="116"/>
        <v>118</v>
      </c>
      <c r="AF576" s="6" t="s">
        <v>108</v>
      </c>
    </row>
    <row r="577" spans="1:32" x14ac:dyDescent="0.2">
      <c r="A577">
        <v>41</v>
      </c>
      <c r="B577" s="6" t="s">
        <v>1170</v>
      </c>
      <c r="C577" s="6" t="s">
        <v>22</v>
      </c>
      <c r="D577" s="6" t="s">
        <v>23</v>
      </c>
      <c r="E577" s="6" t="s">
        <v>2767</v>
      </c>
      <c r="F577" s="6" t="s">
        <v>2772</v>
      </c>
      <c r="G577" s="6">
        <v>60</v>
      </c>
      <c r="H577" s="6">
        <v>65</v>
      </c>
      <c r="I577" s="7">
        <v>42643</v>
      </c>
      <c r="J577" s="7">
        <v>42654</v>
      </c>
      <c r="K577" s="7" t="s">
        <v>2542</v>
      </c>
      <c r="L577" s="17">
        <f t="shared" si="125"/>
        <v>281.13</v>
      </c>
      <c r="M577" s="20">
        <f t="shared" si="126"/>
        <v>0.84725927506847365</v>
      </c>
      <c r="N577" s="6" t="s">
        <v>24</v>
      </c>
      <c r="O577" s="6">
        <v>4750000</v>
      </c>
      <c r="P577" s="6">
        <v>5225000</v>
      </c>
      <c r="Q577" s="6">
        <f t="shared" ref="Q577:Q640" si="127">P577-O577</f>
        <v>475000</v>
      </c>
      <c r="R577" s="8">
        <f t="shared" ref="R577:R640" si="128">Q577/O577</f>
        <v>0.1</v>
      </c>
      <c r="S577" s="6">
        <v>114000</v>
      </c>
      <c r="T577" s="9">
        <f t="shared" si="119"/>
        <v>81066.666666666672</v>
      </c>
      <c r="U577" s="6">
        <v>88983</v>
      </c>
      <c r="V577" s="9">
        <f t="shared" ref="V577:V640" si="129">U577-T577</f>
        <v>7916.3333333333285</v>
      </c>
      <c r="W577" s="8">
        <f t="shared" ref="W577:W640" si="130">V577/T577</f>
        <v>9.7652138157894669E-2</v>
      </c>
      <c r="X577" s="22">
        <f t="shared" si="117"/>
        <v>68684.485232217601</v>
      </c>
      <c r="Y577" s="22">
        <f t="shared" si="118"/>
        <v>75391.672073417983</v>
      </c>
      <c r="Z577" s="22">
        <f t="shared" si="120"/>
        <v>6707.1868412003823</v>
      </c>
      <c r="AA577" s="8">
        <f t="shared" si="121"/>
        <v>9.7652138157894572E-2</v>
      </c>
      <c r="AB577" s="22">
        <f t="shared" si="122"/>
        <v>4523500.3244050788</v>
      </c>
      <c r="AC577" s="6">
        <v>577</v>
      </c>
      <c r="AD577" s="6">
        <v>1895</v>
      </c>
      <c r="AE577" s="6">
        <f t="shared" ref="AE577:AE640" si="131">2016-AD577</f>
        <v>121</v>
      </c>
      <c r="AF577" s="6" t="s">
        <v>103</v>
      </c>
    </row>
    <row r="578" spans="1:32" x14ac:dyDescent="0.2">
      <c r="A578">
        <v>41</v>
      </c>
      <c r="B578" s="6" t="s">
        <v>2439</v>
      </c>
      <c r="C578" s="6" t="s">
        <v>22</v>
      </c>
      <c r="D578" s="6" t="s">
        <v>23</v>
      </c>
      <c r="E578" s="6" t="s">
        <v>2767</v>
      </c>
      <c r="F578" s="6" t="s">
        <v>2772</v>
      </c>
      <c r="G578" s="6">
        <v>133</v>
      </c>
      <c r="H578" s="6">
        <v>178</v>
      </c>
      <c r="I578" s="7">
        <v>42635</v>
      </c>
      <c r="J578" s="7">
        <v>42654</v>
      </c>
      <c r="K578" s="7" t="s">
        <v>2542</v>
      </c>
      <c r="L578" s="17">
        <f t="shared" si="125"/>
        <v>281.13</v>
      </c>
      <c r="M578" s="20">
        <f t="shared" si="126"/>
        <v>0.84725927506847365</v>
      </c>
      <c r="N578" s="6" t="s">
        <v>107</v>
      </c>
      <c r="O578" s="6">
        <v>12500000</v>
      </c>
      <c r="P578" s="6">
        <v>12100000</v>
      </c>
      <c r="Q578" s="6">
        <f t="shared" si="127"/>
        <v>-400000</v>
      </c>
      <c r="R578" s="8">
        <f t="shared" si="128"/>
        <v>-3.2000000000000001E-2</v>
      </c>
      <c r="S578" s="6">
        <v>249873</v>
      </c>
      <c r="T578" s="9">
        <f t="shared" si="119"/>
        <v>95863.706766917298</v>
      </c>
      <c r="U578" s="6">
        <v>92856</v>
      </c>
      <c r="V578" s="9">
        <f t="shared" si="129"/>
        <v>-3007.7067669172975</v>
      </c>
      <c r="W578" s="8">
        <f t="shared" si="130"/>
        <v>-3.1374822321759643E-2</v>
      </c>
      <c r="X578" s="22">
        <f t="shared" ref="X578:X641" si="132">T578*M578</f>
        <v>81221.414700715075</v>
      </c>
      <c r="Y578" s="22">
        <f t="shared" ref="Y578:Y641" si="133">U578*M578</f>
        <v>78673.10724575819</v>
      </c>
      <c r="Z578" s="22">
        <f t="shared" si="120"/>
        <v>-2548.3074549568846</v>
      </c>
      <c r="AA578" s="8">
        <f t="shared" si="121"/>
        <v>-3.1374822321759553E-2</v>
      </c>
      <c r="AB578" s="22">
        <f t="shared" si="122"/>
        <v>10463523.263685839</v>
      </c>
      <c r="AC578" s="6">
        <v>701</v>
      </c>
      <c r="AD578" s="6">
        <v>1894</v>
      </c>
      <c r="AE578" s="6">
        <f t="shared" si="131"/>
        <v>122</v>
      </c>
      <c r="AF578" s="6" t="s">
        <v>422</v>
      </c>
    </row>
    <row r="579" spans="1:32" x14ac:dyDescent="0.2">
      <c r="A579">
        <v>41</v>
      </c>
      <c r="B579" s="6" t="s">
        <v>1855</v>
      </c>
      <c r="C579" s="6" t="s">
        <v>22</v>
      </c>
      <c r="D579" s="6" t="s">
        <v>23</v>
      </c>
      <c r="E579" s="6" t="s">
        <v>2767</v>
      </c>
      <c r="F579" s="6" t="s">
        <v>2772</v>
      </c>
      <c r="G579" s="6">
        <v>80</v>
      </c>
      <c r="H579" s="6">
        <v>90</v>
      </c>
      <c r="I579" s="7">
        <v>42643</v>
      </c>
      <c r="J579" s="7">
        <v>42655</v>
      </c>
      <c r="K579" s="7" t="s">
        <v>2542</v>
      </c>
      <c r="L579" s="17">
        <f t="shared" si="125"/>
        <v>281.13</v>
      </c>
      <c r="M579" s="20">
        <f t="shared" si="126"/>
        <v>0.84725927506847365</v>
      </c>
      <c r="N579" s="6" t="s">
        <v>32</v>
      </c>
      <c r="O579" s="6">
        <v>5900000</v>
      </c>
      <c r="P579" s="6">
        <v>6325000</v>
      </c>
      <c r="Q579" s="6">
        <f t="shared" si="127"/>
        <v>425000</v>
      </c>
      <c r="R579" s="8">
        <f t="shared" si="128"/>
        <v>7.2033898305084748E-2</v>
      </c>
      <c r="S579" s="6">
        <v>92902</v>
      </c>
      <c r="T579" s="9">
        <f t="shared" ref="T579:T642" si="134">(O579+S579)/G579</f>
        <v>74911.274999999994</v>
      </c>
      <c r="U579" s="6">
        <v>80224</v>
      </c>
      <c r="V579" s="9">
        <f t="shared" si="129"/>
        <v>5312.7250000000058</v>
      </c>
      <c r="W579" s="8">
        <f t="shared" si="130"/>
        <v>7.0920231967751268E-2</v>
      </c>
      <c r="X579" s="22">
        <f t="shared" si="132"/>
        <v>63469.272550955066</v>
      </c>
      <c r="Y579" s="22">
        <f t="shared" si="133"/>
        <v>67970.528083093232</v>
      </c>
      <c r="Z579" s="22">
        <f t="shared" ref="Z579:Z642" si="135">Y579-X579</f>
        <v>4501.255532138166</v>
      </c>
      <c r="AA579" s="8">
        <f t="shared" ref="AA579:AA642" si="136">Z579/X579</f>
        <v>7.0920231967751338E-2</v>
      </c>
      <c r="AB579" s="22">
        <f t="shared" ref="AB579:AB642" si="137">Y579*G579</f>
        <v>5437642.2466474585</v>
      </c>
      <c r="AC579" s="6">
        <v>942</v>
      </c>
      <c r="AD579" s="6">
        <v>1914</v>
      </c>
      <c r="AE579" s="6">
        <f t="shared" si="131"/>
        <v>102</v>
      </c>
      <c r="AF579" s="6" t="s">
        <v>96</v>
      </c>
    </row>
    <row r="580" spans="1:32" x14ac:dyDescent="0.2">
      <c r="A580">
        <v>41</v>
      </c>
      <c r="B580" s="6" t="s">
        <v>333</v>
      </c>
      <c r="C580" s="6" t="s">
        <v>22</v>
      </c>
      <c r="D580" s="6" t="s">
        <v>23</v>
      </c>
      <c r="E580" s="6" t="s">
        <v>2767</v>
      </c>
      <c r="F580" s="6" t="s">
        <v>2772</v>
      </c>
      <c r="G580" s="6">
        <v>37</v>
      </c>
      <c r="H580" s="6">
        <v>40</v>
      </c>
      <c r="I580" s="7">
        <v>42633</v>
      </c>
      <c r="J580" s="7">
        <v>42656</v>
      </c>
      <c r="K580" s="7" t="s">
        <v>2542</v>
      </c>
      <c r="L580" s="17">
        <f t="shared" si="125"/>
        <v>281.13</v>
      </c>
      <c r="M580" s="20">
        <f t="shared" si="126"/>
        <v>0.84725927506847365</v>
      </c>
      <c r="N580" s="6" t="s">
        <v>85</v>
      </c>
      <c r="O580" s="6">
        <v>3190000</v>
      </c>
      <c r="P580" s="6">
        <v>3300000</v>
      </c>
      <c r="Q580" s="6">
        <f t="shared" si="127"/>
        <v>110000</v>
      </c>
      <c r="R580" s="8">
        <f t="shared" si="128"/>
        <v>3.4482758620689655E-2</v>
      </c>
      <c r="S580" s="6"/>
      <c r="T580" s="9">
        <f t="shared" si="134"/>
        <v>86216.216216216213</v>
      </c>
      <c r="U580" s="6">
        <v>89189</v>
      </c>
      <c r="V580" s="9">
        <f t="shared" si="129"/>
        <v>2972.7837837837869</v>
      </c>
      <c r="W580" s="8">
        <f t="shared" si="130"/>
        <v>3.4480564263322924E-2</v>
      </c>
      <c r="X580" s="22">
        <f t="shared" si="132"/>
        <v>73047.488850498135</v>
      </c>
      <c r="Y580" s="22">
        <f t="shared" si="133"/>
        <v>75566.207484082101</v>
      </c>
      <c r="Z580" s="22">
        <f t="shared" si="135"/>
        <v>2518.7186335839651</v>
      </c>
      <c r="AA580" s="8">
        <f t="shared" si="136"/>
        <v>3.4480564263322917E-2</v>
      </c>
      <c r="AB580" s="22">
        <f t="shared" si="137"/>
        <v>2795949.6769110379</v>
      </c>
      <c r="AC580" s="10">
        <v>1734</v>
      </c>
      <c r="AD580" s="6">
        <v>1940</v>
      </c>
      <c r="AE580" s="6">
        <f t="shared" si="131"/>
        <v>76</v>
      </c>
      <c r="AF580" s="6" t="s">
        <v>127</v>
      </c>
    </row>
    <row r="581" spans="1:32" x14ac:dyDescent="0.2">
      <c r="A581">
        <v>41</v>
      </c>
      <c r="B581" s="6" t="s">
        <v>346</v>
      </c>
      <c r="C581" s="6" t="s">
        <v>22</v>
      </c>
      <c r="D581" s="6" t="s">
        <v>23</v>
      </c>
      <c r="E581" s="6" t="s">
        <v>2767</v>
      </c>
      <c r="F581" s="6" t="s">
        <v>2772</v>
      </c>
      <c r="G581" s="6">
        <v>51</v>
      </c>
      <c r="H581" s="6">
        <v>51</v>
      </c>
      <c r="I581" s="7">
        <v>42641</v>
      </c>
      <c r="J581" s="7">
        <v>42657</v>
      </c>
      <c r="K581" s="7" t="s">
        <v>2542</v>
      </c>
      <c r="L581" s="17">
        <f t="shared" si="125"/>
        <v>281.13</v>
      </c>
      <c r="M581" s="20">
        <f t="shared" si="126"/>
        <v>0.84725927506847365</v>
      </c>
      <c r="N581" s="6" t="s">
        <v>31</v>
      </c>
      <c r="O581" s="6">
        <v>5250000</v>
      </c>
      <c r="P581" s="6">
        <v>5250000</v>
      </c>
      <c r="Q581" s="6">
        <f t="shared" si="127"/>
        <v>0</v>
      </c>
      <c r="R581" s="8">
        <f t="shared" si="128"/>
        <v>0</v>
      </c>
      <c r="S581" s="6"/>
      <c r="T581" s="9">
        <f t="shared" si="134"/>
        <v>102941.17647058824</v>
      </c>
      <c r="U581" s="6">
        <v>102941</v>
      </c>
      <c r="V581" s="9">
        <f t="shared" si="129"/>
        <v>-0.1764705882378621</v>
      </c>
      <c r="W581" s="8">
        <f t="shared" si="130"/>
        <v>-1.7142857143106604E-6</v>
      </c>
      <c r="X581" s="22">
        <f t="shared" si="132"/>
        <v>87217.8665511664</v>
      </c>
      <c r="Y581" s="22">
        <f t="shared" si="133"/>
        <v>87217.717034823741</v>
      </c>
      <c r="Z581" s="22">
        <f t="shared" si="135"/>
        <v>-0.14951634265889879</v>
      </c>
      <c r="AA581" s="8">
        <f t="shared" si="136"/>
        <v>-1.7142857142829212E-6</v>
      </c>
      <c r="AB581" s="22">
        <f t="shared" si="137"/>
        <v>4448103.5687760105</v>
      </c>
      <c r="AC581" s="10">
        <v>3265</v>
      </c>
      <c r="AD581" s="6">
        <v>2008</v>
      </c>
      <c r="AE581" s="6">
        <f t="shared" si="131"/>
        <v>8</v>
      </c>
      <c r="AF581" s="6" t="s">
        <v>108</v>
      </c>
    </row>
    <row r="582" spans="1:32" x14ac:dyDescent="0.2">
      <c r="A582">
        <v>42</v>
      </c>
      <c r="B582" s="6" t="s">
        <v>212</v>
      </c>
      <c r="C582" s="6" t="s">
        <v>22</v>
      </c>
      <c r="D582" s="6" t="s">
        <v>23</v>
      </c>
      <c r="E582" s="6" t="s">
        <v>2767</v>
      </c>
      <c r="F582" s="6" t="s">
        <v>2772</v>
      </c>
      <c r="G582" s="6">
        <v>32</v>
      </c>
      <c r="H582" s="6">
        <v>37</v>
      </c>
      <c r="I582" s="7">
        <v>42650</v>
      </c>
      <c r="J582" s="7">
        <v>42660</v>
      </c>
      <c r="K582" s="7" t="s">
        <v>2542</v>
      </c>
      <c r="L582" s="17">
        <f t="shared" si="125"/>
        <v>281.13</v>
      </c>
      <c r="M582" s="20">
        <f t="shared" si="126"/>
        <v>0.84725927506847365</v>
      </c>
      <c r="N582" s="6" t="s">
        <v>36</v>
      </c>
      <c r="O582" s="6">
        <v>3200000</v>
      </c>
      <c r="P582" s="6">
        <v>3562500</v>
      </c>
      <c r="Q582" s="6">
        <f t="shared" si="127"/>
        <v>362500</v>
      </c>
      <c r="R582" s="8">
        <f t="shared" si="128"/>
        <v>0.11328125</v>
      </c>
      <c r="S582" s="6"/>
      <c r="T582" s="9">
        <f t="shared" si="134"/>
        <v>100000</v>
      </c>
      <c r="U582" s="6">
        <v>111328</v>
      </c>
      <c r="V582" s="9">
        <f t="shared" si="129"/>
        <v>11328</v>
      </c>
      <c r="W582" s="8">
        <f t="shared" si="130"/>
        <v>0.11328000000000001</v>
      </c>
      <c r="X582" s="22">
        <f t="shared" si="132"/>
        <v>84725.927506847365</v>
      </c>
      <c r="Y582" s="22">
        <f t="shared" si="133"/>
        <v>94323.68057482304</v>
      </c>
      <c r="Z582" s="22">
        <f t="shared" si="135"/>
        <v>9597.7530679756746</v>
      </c>
      <c r="AA582" s="8">
        <f t="shared" si="136"/>
        <v>0.11328000000000006</v>
      </c>
      <c r="AB582" s="22">
        <f t="shared" si="137"/>
        <v>3018357.7783943373</v>
      </c>
      <c r="AC582" s="6">
        <v>786</v>
      </c>
      <c r="AD582" s="6">
        <v>1939</v>
      </c>
      <c r="AE582" s="6">
        <f t="shared" si="131"/>
        <v>77</v>
      </c>
      <c r="AF582" s="6" t="s">
        <v>213</v>
      </c>
    </row>
    <row r="583" spans="1:32" x14ac:dyDescent="0.2">
      <c r="A583">
        <v>42</v>
      </c>
      <c r="B583" s="6" t="s">
        <v>1199</v>
      </c>
      <c r="C583" s="6" t="s">
        <v>22</v>
      </c>
      <c r="D583" s="6" t="s">
        <v>23</v>
      </c>
      <c r="E583" s="6" t="s">
        <v>2767</v>
      </c>
      <c r="F583" s="6" t="s">
        <v>2772</v>
      </c>
      <c r="G583" s="6">
        <v>61</v>
      </c>
      <c r="H583" s="6">
        <v>69</v>
      </c>
      <c r="I583" s="7">
        <v>42650</v>
      </c>
      <c r="J583" s="7">
        <v>42660</v>
      </c>
      <c r="K583" s="7" t="s">
        <v>2542</v>
      </c>
      <c r="L583" s="17">
        <f t="shared" si="125"/>
        <v>281.13</v>
      </c>
      <c r="M583" s="20">
        <f t="shared" si="126"/>
        <v>0.84725927506847365</v>
      </c>
      <c r="N583" s="6" t="s">
        <v>36</v>
      </c>
      <c r="O583" s="6">
        <v>5000000</v>
      </c>
      <c r="P583" s="6">
        <v>5210000</v>
      </c>
      <c r="Q583" s="6">
        <f t="shared" si="127"/>
        <v>210000</v>
      </c>
      <c r="R583" s="8">
        <f t="shared" si="128"/>
        <v>4.2000000000000003E-2</v>
      </c>
      <c r="S583" s="6">
        <v>114707</v>
      </c>
      <c r="T583" s="9">
        <f t="shared" si="134"/>
        <v>83847.655737704918</v>
      </c>
      <c r="U583" s="6">
        <v>87290</v>
      </c>
      <c r="V583" s="9">
        <f t="shared" si="129"/>
        <v>3442.3442622950824</v>
      </c>
      <c r="W583" s="8">
        <f t="shared" si="130"/>
        <v>4.105474663553553E-2</v>
      </c>
      <c r="X583" s="22">
        <f t="shared" si="132"/>
        <v>71040.704016518808</v>
      </c>
      <c r="Y583" s="22">
        <f t="shared" si="133"/>
        <v>73957.262120727071</v>
      </c>
      <c r="Z583" s="22">
        <f t="shared" si="135"/>
        <v>2916.5581042082631</v>
      </c>
      <c r="AA583" s="8">
        <f t="shared" si="136"/>
        <v>4.1054746635535704E-2</v>
      </c>
      <c r="AB583" s="22">
        <f t="shared" si="137"/>
        <v>4511392.9893643511</v>
      </c>
      <c r="AC583" s="6">
        <v>520</v>
      </c>
      <c r="AD583" s="6">
        <v>1939</v>
      </c>
      <c r="AE583" s="6">
        <f t="shared" si="131"/>
        <v>77</v>
      </c>
      <c r="AF583" s="6" t="s">
        <v>103</v>
      </c>
    </row>
    <row r="584" spans="1:32" x14ac:dyDescent="0.2">
      <c r="A584">
        <v>42</v>
      </c>
      <c r="B584" s="6" t="s">
        <v>143</v>
      </c>
      <c r="C584" s="6" t="s">
        <v>22</v>
      </c>
      <c r="D584" s="6" t="s">
        <v>23</v>
      </c>
      <c r="E584" s="6" t="s">
        <v>2767</v>
      </c>
      <c r="F584" s="6" t="s">
        <v>2772</v>
      </c>
      <c r="G584" s="6">
        <v>28</v>
      </c>
      <c r="H584" s="6">
        <v>32</v>
      </c>
      <c r="I584" s="7">
        <v>42633</v>
      </c>
      <c r="J584" s="7">
        <v>42660</v>
      </c>
      <c r="K584" s="7" t="s">
        <v>2542</v>
      </c>
      <c r="L584" s="17">
        <f t="shared" si="125"/>
        <v>281.13</v>
      </c>
      <c r="M584" s="20">
        <f t="shared" si="126"/>
        <v>0.84725927506847365</v>
      </c>
      <c r="N584" s="6" t="s">
        <v>144</v>
      </c>
      <c r="O584" s="6">
        <v>2750000</v>
      </c>
      <c r="P584" s="6">
        <v>3210000</v>
      </c>
      <c r="Q584" s="6">
        <f t="shared" si="127"/>
        <v>460000</v>
      </c>
      <c r="R584" s="8">
        <f t="shared" si="128"/>
        <v>0.16727272727272727</v>
      </c>
      <c r="S584" s="6">
        <v>112388</v>
      </c>
      <c r="T584" s="9">
        <f t="shared" si="134"/>
        <v>102228.14285714286</v>
      </c>
      <c r="U584" s="6">
        <v>118657</v>
      </c>
      <c r="V584" s="9">
        <f t="shared" si="129"/>
        <v>16428.857142857145</v>
      </c>
      <c r="W584" s="8">
        <f t="shared" si="130"/>
        <v>0.16070777267093073</v>
      </c>
      <c r="X584" s="22">
        <f t="shared" si="132"/>
        <v>86613.742208739219</v>
      </c>
      <c r="Y584" s="22">
        <f t="shared" si="133"/>
        <v>100533.24380179988</v>
      </c>
      <c r="Z584" s="22">
        <f t="shared" si="135"/>
        <v>13919.501593060661</v>
      </c>
      <c r="AA584" s="8">
        <f t="shared" si="136"/>
        <v>0.16070777267093073</v>
      </c>
      <c r="AB584" s="22">
        <f t="shared" si="137"/>
        <v>2814930.8264503968</v>
      </c>
      <c r="AC584" s="6">
        <v>988</v>
      </c>
      <c r="AD584" s="6">
        <v>1932</v>
      </c>
      <c r="AE584" s="6">
        <f t="shared" si="131"/>
        <v>84</v>
      </c>
      <c r="AF584" s="6" t="s">
        <v>94</v>
      </c>
    </row>
    <row r="585" spans="1:32" x14ac:dyDescent="0.2">
      <c r="A585">
        <v>42</v>
      </c>
      <c r="B585" s="6" t="s">
        <v>2204</v>
      </c>
      <c r="C585" s="6" t="s">
        <v>22</v>
      </c>
      <c r="D585" s="6" t="s">
        <v>23</v>
      </c>
      <c r="E585" s="6" t="s">
        <v>2767</v>
      </c>
      <c r="F585" s="6" t="s">
        <v>2772</v>
      </c>
      <c r="G585" s="6">
        <v>102</v>
      </c>
      <c r="H585" s="6">
        <v>112</v>
      </c>
      <c r="I585" s="7">
        <v>42650</v>
      </c>
      <c r="J585" s="7">
        <v>42660</v>
      </c>
      <c r="K585" s="7" t="s">
        <v>2542</v>
      </c>
      <c r="L585" s="17">
        <f t="shared" si="125"/>
        <v>281.13</v>
      </c>
      <c r="M585" s="20">
        <f t="shared" si="126"/>
        <v>0.84725927506847365</v>
      </c>
      <c r="N585" s="6" t="s">
        <v>36</v>
      </c>
      <c r="O585" s="6">
        <v>6990000</v>
      </c>
      <c r="P585" s="6">
        <v>7100000</v>
      </c>
      <c r="Q585" s="6">
        <f t="shared" si="127"/>
        <v>110000</v>
      </c>
      <c r="R585" s="8">
        <f t="shared" si="128"/>
        <v>1.5736766809728183E-2</v>
      </c>
      <c r="S585" s="6"/>
      <c r="T585" s="9">
        <f t="shared" si="134"/>
        <v>68529.411764705888</v>
      </c>
      <c r="U585" s="6">
        <v>69608</v>
      </c>
      <c r="V585" s="9">
        <f t="shared" si="129"/>
        <v>1078.5882352941117</v>
      </c>
      <c r="W585" s="8">
        <f t="shared" si="130"/>
        <v>1.5739055793991326E-2</v>
      </c>
      <c r="X585" s="22">
        <f t="shared" si="132"/>
        <v>58062.179732633638</v>
      </c>
      <c r="Y585" s="22">
        <f t="shared" si="133"/>
        <v>58976.023618966312</v>
      </c>
      <c r="Z585" s="22">
        <f t="shared" si="135"/>
        <v>913.84388633267372</v>
      </c>
      <c r="AA585" s="8">
        <f t="shared" si="136"/>
        <v>1.5739055793991336E-2</v>
      </c>
      <c r="AB585" s="22">
        <f t="shared" si="137"/>
        <v>6015554.409134564</v>
      </c>
      <c r="AC585" s="6">
        <v>471</v>
      </c>
      <c r="AD585" s="6">
        <v>1917</v>
      </c>
      <c r="AE585" s="6">
        <f t="shared" si="131"/>
        <v>99</v>
      </c>
      <c r="AF585" s="6" t="s">
        <v>67</v>
      </c>
    </row>
    <row r="586" spans="1:32" x14ac:dyDescent="0.2">
      <c r="A586">
        <v>42</v>
      </c>
      <c r="B586" s="6" t="s">
        <v>291</v>
      </c>
      <c r="C586" s="6" t="s">
        <v>22</v>
      </c>
      <c r="D586" s="6" t="s">
        <v>23</v>
      </c>
      <c r="E586" s="6" t="s">
        <v>2767</v>
      </c>
      <c r="F586" s="6" t="s">
        <v>2772</v>
      </c>
      <c r="G586" s="6">
        <v>67</v>
      </c>
      <c r="H586" s="6">
        <v>73</v>
      </c>
      <c r="I586" s="7">
        <v>42650</v>
      </c>
      <c r="J586" s="7">
        <v>42660</v>
      </c>
      <c r="K586" s="7" t="s">
        <v>2542</v>
      </c>
      <c r="L586" s="17">
        <f t="shared" si="125"/>
        <v>281.13</v>
      </c>
      <c r="M586" s="20">
        <f t="shared" si="126"/>
        <v>0.84725927506847365</v>
      </c>
      <c r="N586" s="6" t="s">
        <v>36</v>
      </c>
      <c r="O586" s="6">
        <v>4850000</v>
      </c>
      <c r="P586" s="6">
        <v>5200000</v>
      </c>
      <c r="Q586" s="6">
        <f t="shared" si="127"/>
        <v>350000</v>
      </c>
      <c r="R586" s="8">
        <f t="shared" si="128"/>
        <v>7.2164948453608241E-2</v>
      </c>
      <c r="S586" s="6">
        <v>2572</v>
      </c>
      <c r="T586" s="9">
        <f t="shared" si="134"/>
        <v>72426.447761194024</v>
      </c>
      <c r="U586" s="6">
        <v>77650</v>
      </c>
      <c r="V586" s="9">
        <f t="shared" si="129"/>
        <v>5223.5522388059762</v>
      </c>
      <c r="W586" s="8">
        <f t="shared" si="130"/>
        <v>7.2122165317691403E-2</v>
      </c>
      <c r="X586" s="22">
        <f t="shared" si="132"/>
        <v>61363.979625933927</v>
      </c>
      <c r="Y586" s="22">
        <f t="shared" si="133"/>
        <v>65789.682709066983</v>
      </c>
      <c r="Z586" s="22">
        <f t="shared" si="135"/>
        <v>4425.7030831330558</v>
      </c>
      <c r="AA586" s="8">
        <f t="shared" si="136"/>
        <v>7.2122165317691431E-2</v>
      </c>
      <c r="AB586" s="22">
        <f t="shared" si="137"/>
        <v>4407908.7415074883</v>
      </c>
      <c r="AC586" s="6">
        <v>693</v>
      </c>
      <c r="AD586" s="6">
        <v>1895</v>
      </c>
      <c r="AE586" s="6">
        <f t="shared" si="131"/>
        <v>121</v>
      </c>
      <c r="AF586" s="6" t="s">
        <v>103</v>
      </c>
    </row>
    <row r="587" spans="1:32" x14ac:dyDescent="0.2">
      <c r="A587">
        <v>42</v>
      </c>
      <c r="B587" s="6" t="s">
        <v>551</v>
      </c>
      <c r="C587" s="6" t="s">
        <v>22</v>
      </c>
      <c r="D587" s="6" t="s">
        <v>23</v>
      </c>
      <c r="E587" s="6" t="s">
        <v>2767</v>
      </c>
      <c r="F587" s="6" t="s">
        <v>2772</v>
      </c>
      <c r="G587" s="6">
        <v>45</v>
      </c>
      <c r="H587" s="6">
        <v>48</v>
      </c>
      <c r="I587" s="7">
        <v>42650</v>
      </c>
      <c r="J587" s="7">
        <v>42660</v>
      </c>
      <c r="K587" s="7" t="s">
        <v>2542</v>
      </c>
      <c r="L587" s="17">
        <f t="shared" si="125"/>
        <v>281.13</v>
      </c>
      <c r="M587" s="20">
        <f t="shared" si="126"/>
        <v>0.84725927506847365</v>
      </c>
      <c r="N587" s="6" t="s">
        <v>36</v>
      </c>
      <c r="O587" s="6">
        <v>4250000</v>
      </c>
      <c r="P587" s="6">
        <v>4810000</v>
      </c>
      <c r="Q587" s="6">
        <f t="shared" si="127"/>
        <v>560000</v>
      </c>
      <c r="R587" s="8">
        <f t="shared" si="128"/>
        <v>0.13176470588235295</v>
      </c>
      <c r="S587" s="6">
        <v>213</v>
      </c>
      <c r="T587" s="9">
        <f t="shared" si="134"/>
        <v>94449.177777777775</v>
      </c>
      <c r="U587" s="6">
        <v>106894</v>
      </c>
      <c r="V587" s="9">
        <f t="shared" si="129"/>
        <v>12444.822222222225</v>
      </c>
      <c r="W587" s="8">
        <f t="shared" si="130"/>
        <v>0.13176210227581539</v>
      </c>
      <c r="X587" s="22">
        <f t="shared" si="132"/>
        <v>80022.941894813383</v>
      </c>
      <c r="Y587" s="22">
        <f t="shared" si="133"/>
        <v>90566.932949169422</v>
      </c>
      <c r="Z587" s="22">
        <f t="shared" si="135"/>
        <v>10543.99105435604</v>
      </c>
      <c r="AA587" s="8">
        <f t="shared" si="136"/>
        <v>0.13176210227581547</v>
      </c>
      <c r="AB587" s="22">
        <f t="shared" si="137"/>
        <v>4075511.9827126241</v>
      </c>
      <c r="AC587" s="6">
        <v>714</v>
      </c>
      <c r="AD587" s="6">
        <v>1894</v>
      </c>
      <c r="AE587" s="6">
        <f t="shared" si="131"/>
        <v>122</v>
      </c>
      <c r="AF587" s="6" t="s">
        <v>37</v>
      </c>
    </row>
    <row r="588" spans="1:32" x14ac:dyDescent="0.2">
      <c r="A588">
        <v>42</v>
      </c>
      <c r="B588" s="6" t="s">
        <v>2294</v>
      </c>
      <c r="C588" s="6" t="s">
        <v>22</v>
      </c>
      <c r="D588" s="6" t="s">
        <v>23</v>
      </c>
      <c r="E588" s="6" t="s">
        <v>2767</v>
      </c>
      <c r="F588" s="6" t="s">
        <v>2772</v>
      </c>
      <c r="G588" s="6">
        <v>110</v>
      </c>
      <c r="H588" s="6">
        <v>125</v>
      </c>
      <c r="I588" s="7">
        <v>42649</v>
      </c>
      <c r="J588" s="7">
        <v>42660</v>
      </c>
      <c r="K588" s="7" t="s">
        <v>2542</v>
      </c>
      <c r="L588" s="17">
        <f t="shared" si="125"/>
        <v>281.13</v>
      </c>
      <c r="M588" s="20">
        <f t="shared" si="126"/>
        <v>0.84725927506847365</v>
      </c>
      <c r="N588" s="6" t="s">
        <v>24</v>
      </c>
      <c r="O588" s="6">
        <v>7700000</v>
      </c>
      <c r="P588" s="6">
        <v>8600000</v>
      </c>
      <c r="Q588" s="6">
        <f t="shared" si="127"/>
        <v>900000</v>
      </c>
      <c r="R588" s="8">
        <f t="shared" si="128"/>
        <v>0.11688311688311688</v>
      </c>
      <c r="S588" s="6">
        <v>80995</v>
      </c>
      <c r="T588" s="9">
        <f t="shared" si="134"/>
        <v>70736.318181818177</v>
      </c>
      <c r="U588" s="6">
        <v>78918</v>
      </c>
      <c r="V588" s="9">
        <f t="shared" si="129"/>
        <v>8181.6818181818235</v>
      </c>
      <c r="W588" s="8">
        <f t="shared" si="130"/>
        <v>0.11566451334308796</v>
      </c>
      <c r="X588" s="22">
        <f t="shared" si="132"/>
        <v>59932.001663740157</v>
      </c>
      <c r="Y588" s="22">
        <f t="shared" si="133"/>
        <v>66864.007469853808</v>
      </c>
      <c r="Z588" s="22">
        <f t="shared" si="135"/>
        <v>6932.0058061136515</v>
      </c>
      <c r="AA588" s="8">
        <f t="shared" si="136"/>
        <v>0.1156645133430881</v>
      </c>
      <c r="AB588" s="22">
        <f t="shared" si="137"/>
        <v>7355040.8216839191</v>
      </c>
      <c r="AC588" s="6">
        <v>661</v>
      </c>
      <c r="AD588" s="6">
        <v>1894</v>
      </c>
      <c r="AE588" s="6">
        <f t="shared" si="131"/>
        <v>122</v>
      </c>
      <c r="AF588" s="6" t="s">
        <v>112</v>
      </c>
    </row>
    <row r="589" spans="1:32" x14ac:dyDescent="0.2">
      <c r="A589">
        <v>42</v>
      </c>
      <c r="B589" s="6" t="s">
        <v>417</v>
      </c>
      <c r="C589" s="6" t="s">
        <v>22</v>
      </c>
      <c r="D589" s="6" t="s">
        <v>23</v>
      </c>
      <c r="E589" s="6" t="s">
        <v>2767</v>
      </c>
      <c r="F589" s="6" t="s">
        <v>2772</v>
      </c>
      <c r="G589" s="6">
        <v>46</v>
      </c>
      <c r="H589" s="6">
        <v>52</v>
      </c>
      <c r="I589" s="7">
        <v>42650</v>
      </c>
      <c r="J589" s="7">
        <v>42660</v>
      </c>
      <c r="K589" s="7" t="s">
        <v>2542</v>
      </c>
      <c r="L589" s="17">
        <f t="shared" si="125"/>
        <v>281.13</v>
      </c>
      <c r="M589" s="20">
        <f t="shared" si="126"/>
        <v>0.84725927506847365</v>
      </c>
      <c r="N589" s="6" t="s">
        <v>36</v>
      </c>
      <c r="O589" s="6">
        <v>3850000</v>
      </c>
      <c r="P589" s="6">
        <v>3950000</v>
      </c>
      <c r="Q589" s="6">
        <f t="shared" si="127"/>
        <v>100000</v>
      </c>
      <c r="R589" s="8">
        <f t="shared" si="128"/>
        <v>2.5974025974025976E-2</v>
      </c>
      <c r="S589" s="6"/>
      <c r="T589" s="9">
        <f t="shared" si="134"/>
        <v>83695.65217391304</v>
      </c>
      <c r="U589" s="6">
        <v>85870</v>
      </c>
      <c r="V589" s="9">
        <f t="shared" si="129"/>
        <v>2174.3478260869597</v>
      </c>
      <c r="W589" s="8">
        <f t="shared" si="130"/>
        <v>2.5979220779220817E-2</v>
      </c>
      <c r="X589" s="22">
        <f t="shared" si="132"/>
        <v>70911.917587252683</v>
      </c>
      <c r="Y589" s="22">
        <f t="shared" si="133"/>
        <v>72754.153950129839</v>
      </c>
      <c r="Z589" s="22">
        <f t="shared" si="135"/>
        <v>1842.2363628771564</v>
      </c>
      <c r="AA589" s="8">
        <f t="shared" si="136"/>
        <v>2.5979220779220921E-2</v>
      </c>
      <c r="AB589" s="22">
        <f t="shared" si="137"/>
        <v>3346691.0817059726</v>
      </c>
      <c r="AC589" s="6">
        <v>524</v>
      </c>
      <c r="AD589" s="6">
        <v>1892</v>
      </c>
      <c r="AE589" s="6">
        <f t="shared" si="131"/>
        <v>124</v>
      </c>
      <c r="AF589" s="6" t="s">
        <v>206</v>
      </c>
    </row>
    <row r="590" spans="1:32" x14ac:dyDescent="0.2">
      <c r="A590">
        <v>42</v>
      </c>
      <c r="B590" s="6" t="s">
        <v>463</v>
      </c>
      <c r="C590" s="6" t="s">
        <v>22</v>
      </c>
      <c r="D590" s="6" t="s">
        <v>23</v>
      </c>
      <c r="E590" s="6" t="s">
        <v>2767</v>
      </c>
      <c r="F590" s="6" t="s">
        <v>2772</v>
      </c>
      <c r="G590" s="6">
        <v>50</v>
      </c>
      <c r="H590" s="6">
        <v>57</v>
      </c>
      <c r="I590" s="7">
        <v>42650</v>
      </c>
      <c r="J590" s="7">
        <v>42660</v>
      </c>
      <c r="K590" s="7" t="s">
        <v>2542</v>
      </c>
      <c r="L590" s="17">
        <f t="shared" si="125"/>
        <v>281.13</v>
      </c>
      <c r="M590" s="20">
        <f t="shared" si="126"/>
        <v>0.84725927506847365</v>
      </c>
      <c r="N590" s="6" t="s">
        <v>36</v>
      </c>
      <c r="O590" s="6">
        <v>4200000</v>
      </c>
      <c r="P590" s="6">
        <v>4600000</v>
      </c>
      <c r="Q590" s="6">
        <f t="shared" si="127"/>
        <v>400000</v>
      </c>
      <c r="R590" s="8">
        <f t="shared" si="128"/>
        <v>9.5238095238095233E-2</v>
      </c>
      <c r="S590" s="6"/>
      <c r="T590" s="9">
        <f t="shared" si="134"/>
        <v>84000</v>
      </c>
      <c r="U590" s="6">
        <v>92000</v>
      </c>
      <c r="V590" s="9">
        <f t="shared" si="129"/>
        <v>8000</v>
      </c>
      <c r="W590" s="8">
        <f t="shared" si="130"/>
        <v>9.5238095238095233E-2</v>
      </c>
      <c r="X590" s="22">
        <f t="shared" si="132"/>
        <v>71169.77910575179</v>
      </c>
      <c r="Y590" s="22">
        <f t="shared" si="133"/>
        <v>77947.85330629957</v>
      </c>
      <c r="Z590" s="22">
        <f t="shared" si="135"/>
        <v>6778.0742005477805</v>
      </c>
      <c r="AA590" s="8">
        <f t="shared" si="136"/>
        <v>9.5238095238095108E-2</v>
      </c>
      <c r="AB590" s="22">
        <f t="shared" si="137"/>
        <v>3897392.6653149785</v>
      </c>
      <c r="AC590" s="6">
        <v>311</v>
      </c>
      <c r="AD590" s="6">
        <v>1891</v>
      </c>
      <c r="AE590" s="6">
        <f t="shared" si="131"/>
        <v>125</v>
      </c>
      <c r="AF590" s="6" t="s">
        <v>90</v>
      </c>
    </row>
    <row r="591" spans="1:32" x14ac:dyDescent="0.2">
      <c r="A591">
        <v>42</v>
      </c>
      <c r="B591" s="6" t="s">
        <v>796</v>
      </c>
      <c r="C591" s="6" t="s">
        <v>22</v>
      </c>
      <c r="D591" s="6" t="s">
        <v>23</v>
      </c>
      <c r="E591" s="6" t="s">
        <v>2767</v>
      </c>
      <c r="F591" s="6" t="s">
        <v>2772</v>
      </c>
      <c r="G591" s="6">
        <v>51</v>
      </c>
      <c r="H591" s="6">
        <v>59</v>
      </c>
      <c r="I591" s="7">
        <v>42650</v>
      </c>
      <c r="J591" s="7">
        <v>42661</v>
      </c>
      <c r="K591" s="7" t="s">
        <v>2542</v>
      </c>
      <c r="L591" s="17">
        <f t="shared" si="125"/>
        <v>281.13</v>
      </c>
      <c r="M591" s="20">
        <f t="shared" si="126"/>
        <v>0.84725927506847365</v>
      </c>
      <c r="N591" s="6" t="s">
        <v>24</v>
      </c>
      <c r="O591" s="6">
        <v>4200000</v>
      </c>
      <c r="P591" s="6">
        <v>4650000</v>
      </c>
      <c r="Q591" s="6">
        <f t="shared" si="127"/>
        <v>450000</v>
      </c>
      <c r="R591" s="8">
        <f t="shared" si="128"/>
        <v>0.10714285714285714</v>
      </c>
      <c r="S591" s="6"/>
      <c r="T591" s="9">
        <f t="shared" si="134"/>
        <v>82352.941176470587</v>
      </c>
      <c r="U591" s="6">
        <v>91176</v>
      </c>
      <c r="V591" s="9">
        <f t="shared" si="129"/>
        <v>8823.0588235294126</v>
      </c>
      <c r="W591" s="8">
        <f t="shared" si="130"/>
        <v>0.10713714285714288</v>
      </c>
      <c r="X591" s="22">
        <f t="shared" si="132"/>
        <v>69774.293240933126</v>
      </c>
      <c r="Y591" s="22">
        <f t="shared" si="133"/>
        <v>77249.71166364316</v>
      </c>
      <c r="Z591" s="22">
        <f t="shared" si="135"/>
        <v>7475.4184227100341</v>
      </c>
      <c r="AA591" s="8">
        <f t="shared" si="136"/>
        <v>0.10713714285714292</v>
      </c>
      <c r="AB591" s="22">
        <f t="shared" si="137"/>
        <v>3939735.2948458013</v>
      </c>
      <c r="AC591" s="6">
        <v>743</v>
      </c>
      <c r="AD591" s="6">
        <v>1980</v>
      </c>
      <c r="AE591" s="6">
        <f t="shared" si="131"/>
        <v>36</v>
      </c>
      <c r="AF591" s="6" t="s">
        <v>797</v>
      </c>
    </row>
    <row r="592" spans="1:32" x14ac:dyDescent="0.2">
      <c r="A592">
        <v>42</v>
      </c>
      <c r="B592" s="6" t="s">
        <v>282</v>
      </c>
      <c r="C592" s="6" t="s">
        <v>22</v>
      </c>
      <c r="D592" s="6" t="s">
        <v>23</v>
      </c>
      <c r="E592" s="6" t="s">
        <v>2767</v>
      </c>
      <c r="F592" s="6" t="s">
        <v>2772</v>
      </c>
      <c r="G592" s="6">
        <v>35</v>
      </c>
      <c r="H592" s="6">
        <v>40</v>
      </c>
      <c r="I592" s="7">
        <v>42651</v>
      </c>
      <c r="J592" s="7">
        <v>42661</v>
      </c>
      <c r="K592" s="7" t="s">
        <v>2542</v>
      </c>
      <c r="L592" s="17">
        <f t="shared" si="125"/>
        <v>281.13</v>
      </c>
      <c r="M592" s="20">
        <f t="shared" si="126"/>
        <v>0.84725927506847365</v>
      </c>
      <c r="N592" s="6" t="s">
        <v>36</v>
      </c>
      <c r="O592" s="6">
        <v>3450000</v>
      </c>
      <c r="P592" s="6">
        <v>3250000</v>
      </c>
      <c r="Q592" s="6">
        <f t="shared" si="127"/>
        <v>-200000</v>
      </c>
      <c r="R592" s="8">
        <f t="shared" si="128"/>
        <v>-5.7971014492753624E-2</v>
      </c>
      <c r="S592" s="6">
        <v>62052</v>
      </c>
      <c r="T592" s="9">
        <f t="shared" si="134"/>
        <v>100344.34285714285</v>
      </c>
      <c r="U592" s="6">
        <v>94630</v>
      </c>
      <c r="V592" s="9">
        <f t="shared" si="129"/>
        <v>-5714.3428571428522</v>
      </c>
      <c r="W592" s="8">
        <f t="shared" si="130"/>
        <v>-5.6947334492769425E-2</v>
      </c>
      <c r="X592" s="22">
        <f t="shared" si="132"/>
        <v>85017.675186365232</v>
      </c>
      <c r="Y592" s="22">
        <f t="shared" si="133"/>
        <v>80176.145199729668</v>
      </c>
      <c r="Z592" s="22">
        <f t="shared" si="135"/>
        <v>-4841.5299866355635</v>
      </c>
      <c r="AA592" s="8">
        <f t="shared" si="136"/>
        <v>-5.6947334492769418E-2</v>
      </c>
      <c r="AB592" s="22">
        <f t="shared" si="137"/>
        <v>2806165.0819905382</v>
      </c>
      <c r="AC592" s="6">
        <v>604</v>
      </c>
      <c r="AD592" s="6">
        <v>1969</v>
      </c>
      <c r="AE592" s="6">
        <f t="shared" si="131"/>
        <v>47</v>
      </c>
      <c r="AF592" s="6" t="s">
        <v>37</v>
      </c>
    </row>
    <row r="593" spans="1:32" x14ac:dyDescent="0.2">
      <c r="A593">
        <v>42</v>
      </c>
      <c r="B593" s="6" t="s">
        <v>214</v>
      </c>
      <c r="C593" s="6" t="s">
        <v>22</v>
      </c>
      <c r="D593" s="6" t="s">
        <v>23</v>
      </c>
      <c r="E593" s="6" t="s">
        <v>2767</v>
      </c>
      <c r="F593" s="6" t="s">
        <v>2772</v>
      </c>
      <c r="G593" s="6">
        <v>32</v>
      </c>
      <c r="H593" s="6">
        <v>34</v>
      </c>
      <c r="I593" s="7">
        <v>42650</v>
      </c>
      <c r="J593" s="7">
        <v>42661</v>
      </c>
      <c r="K593" s="7" t="s">
        <v>2542</v>
      </c>
      <c r="L593" s="17">
        <f t="shared" si="125"/>
        <v>281.13</v>
      </c>
      <c r="M593" s="20">
        <f t="shared" si="126"/>
        <v>0.84725927506847365</v>
      </c>
      <c r="N593" s="6" t="s">
        <v>24</v>
      </c>
      <c r="O593" s="6">
        <v>2790000</v>
      </c>
      <c r="P593" s="6">
        <v>2990000</v>
      </c>
      <c r="Q593" s="6">
        <f t="shared" si="127"/>
        <v>200000</v>
      </c>
      <c r="R593" s="8">
        <f t="shared" si="128"/>
        <v>7.1684587813620068E-2</v>
      </c>
      <c r="S593" s="6"/>
      <c r="T593" s="9">
        <f t="shared" si="134"/>
        <v>87187.5</v>
      </c>
      <c r="U593" s="6">
        <v>93438</v>
      </c>
      <c r="V593" s="9">
        <f t="shared" si="129"/>
        <v>6250.5</v>
      </c>
      <c r="W593" s="8">
        <f t="shared" si="130"/>
        <v>7.1690322580645158E-2</v>
      </c>
      <c r="X593" s="22">
        <f t="shared" si="132"/>
        <v>73870.418045032551</v>
      </c>
      <c r="Y593" s="22">
        <f t="shared" si="133"/>
        <v>79166.212143848039</v>
      </c>
      <c r="Z593" s="22">
        <f t="shared" si="135"/>
        <v>5295.7940988154878</v>
      </c>
      <c r="AA593" s="8">
        <f t="shared" si="136"/>
        <v>7.1690322580645061E-2</v>
      </c>
      <c r="AB593" s="22">
        <f t="shared" si="137"/>
        <v>2533318.7886031372</v>
      </c>
      <c r="AC593" s="10">
        <v>1159</v>
      </c>
      <c r="AD593" s="6">
        <v>1966</v>
      </c>
      <c r="AE593" s="6">
        <f t="shared" si="131"/>
        <v>50</v>
      </c>
      <c r="AF593" s="6" t="s">
        <v>75</v>
      </c>
    </row>
    <row r="594" spans="1:32" x14ac:dyDescent="0.2">
      <c r="A594">
        <v>42</v>
      </c>
      <c r="B594" s="6" t="s">
        <v>1798</v>
      </c>
      <c r="C594" s="6" t="s">
        <v>22</v>
      </c>
      <c r="D594" s="6" t="s">
        <v>23</v>
      </c>
      <c r="E594" s="6" t="s">
        <v>2767</v>
      </c>
      <c r="F594" s="6" t="s">
        <v>2772</v>
      </c>
      <c r="G594" s="6">
        <v>78</v>
      </c>
      <c r="H594" s="6">
        <v>87</v>
      </c>
      <c r="I594" s="7">
        <v>42650</v>
      </c>
      <c r="J594" s="7">
        <v>42661</v>
      </c>
      <c r="K594" s="7" t="s">
        <v>2542</v>
      </c>
      <c r="L594" s="17">
        <f t="shared" si="125"/>
        <v>281.13</v>
      </c>
      <c r="M594" s="20">
        <f t="shared" si="126"/>
        <v>0.84725927506847365</v>
      </c>
      <c r="N594" s="6" t="s">
        <v>24</v>
      </c>
      <c r="O594" s="6">
        <v>5500000</v>
      </c>
      <c r="P594" s="6">
        <v>6250000</v>
      </c>
      <c r="Q594" s="6">
        <f t="shared" si="127"/>
        <v>750000</v>
      </c>
      <c r="R594" s="8">
        <f t="shared" si="128"/>
        <v>0.13636363636363635</v>
      </c>
      <c r="S594" s="6">
        <v>10173</v>
      </c>
      <c r="T594" s="9">
        <f t="shared" si="134"/>
        <v>70643.243589743593</v>
      </c>
      <c r="U594" s="6">
        <v>80259</v>
      </c>
      <c r="V594" s="9">
        <f t="shared" si="129"/>
        <v>9615.7564102564065</v>
      </c>
      <c r="W594" s="8">
        <f t="shared" si="130"/>
        <v>0.13611714187558172</v>
      </c>
      <c r="X594" s="22">
        <f t="shared" si="132"/>
        <v>59853.143352331754</v>
      </c>
      <c r="Y594" s="22">
        <f t="shared" si="133"/>
        <v>68000.182157720628</v>
      </c>
      <c r="Z594" s="22">
        <f t="shared" si="135"/>
        <v>8147.0388053888746</v>
      </c>
      <c r="AA594" s="8">
        <f t="shared" si="136"/>
        <v>0.13611714187558177</v>
      </c>
      <c r="AB594" s="22">
        <f t="shared" si="137"/>
        <v>5304014.2083022092</v>
      </c>
      <c r="AC594" s="6">
        <v>668</v>
      </c>
      <c r="AD594" s="6">
        <v>1950</v>
      </c>
      <c r="AE594" s="6">
        <f t="shared" si="131"/>
        <v>66</v>
      </c>
      <c r="AF594" s="6" t="s">
        <v>108</v>
      </c>
    </row>
    <row r="595" spans="1:32" x14ac:dyDescent="0.2">
      <c r="A595">
        <v>42</v>
      </c>
      <c r="B595" s="6" t="s">
        <v>679</v>
      </c>
      <c r="C595" s="6" t="s">
        <v>22</v>
      </c>
      <c r="D595" s="6" t="s">
        <v>23</v>
      </c>
      <c r="E595" s="6" t="s">
        <v>2767</v>
      </c>
      <c r="F595" s="6" t="s">
        <v>2772</v>
      </c>
      <c r="G595" s="6">
        <v>48</v>
      </c>
      <c r="H595" s="6">
        <v>53</v>
      </c>
      <c r="I595" s="7">
        <v>42651</v>
      </c>
      <c r="J595" s="7">
        <v>42661</v>
      </c>
      <c r="K595" s="7" t="s">
        <v>2542</v>
      </c>
      <c r="L595" s="17">
        <f t="shared" si="125"/>
        <v>281.13</v>
      </c>
      <c r="M595" s="20">
        <f t="shared" si="126"/>
        <v>0.84725927506847365</v>
      </c>
      <c r="N595" s="6" t="s">
        <v>36</v>
      </c>
      <c r="O595" s="6">
        <v>4000000</v>
      </c>
      <c r="P595" s="6">
        <v>3950000</v>
      </c>
      <c r="Q595" s="6">
        <f t="shared" si="127"/>
        <v>-50000</v>
      </c>
      <c r="R595" s="8">
        <f t="shared" si="128"/>
        <v>-1.2500000000000001E-2</v>
      </c>
      <c r="S595" s="6">
        <v>18000</v>
      </c>
      <c r="T595" s="9">
        <f t="shared" si="134"/>
        <v>83708.333333333328</v>
      </c>
      <c r="U595" s="6">
        <v>82667</v>
      </c>
      <c r="V595" s="9">
        <f t="shared" si="129"/>
        <v>-1041.3333333333285</v>
      </c>
      <c r="W595" s="8">
        <f t="shared" si="130"/>
        <v>-1.2440019910403128E-2</v>
      </c>
      <c r="X595" s="22">
        <f t="shared" si="132"/>
        <v>70922.66181719015</v>
      </c>
      <c r="Y595" s="22">
        <f t="shared" si="133"/>
        <v>70040.382492085511</v>
      </c>
      <c r="Z595" s="22">
        <f t="shared" si="135"/>
        <v>-882.2793251046387</v>
      </c>
      <c r="AA595" s="8">
        <f t="shared" si="136"/>
        <v>-1.2440019910403206E-2</v>
      </c>
      <c r="AB595" s="22">
        <f t="shared" si="137"/>
        <v>3361938.3596201045</v>
      </c>
      <c r="AC595" s="6">
        <v>534</v>
      </c>
      <c r="AD595" s="6">
        <v>1938</v>
      </c>
      <c r="AE595" s="6">
        <f t="shared" si="131"/>
        <v>78</v>
      </c>
      <c r="AF595" s="6" t="s">
        <v>37</v>
      </c>
    </row>
    <row r="596" spans="1:32" x14ac:dyDescent="0.2">
      <c r="A596">
        <v>42</v>
      </c>
      <c r="B596" s="6" t="s">
        <v>1694</v>
      </c>
      <c r="C596" s="6" t="s">
        <v>22</v>
      </c>
      <c r="D596" s="6" t="s">
        <v>23</v>
      </c>
      <c r="E596" s="6" t="s">
        <v>2767</v>
      </c>
      <c r="F596" s="6" t="s">
        <v>2772</v>
      </c>
      <c r="G596" s="6">
        <v>75</v>
      </c>
      <c r="H596" s="6">
        <v>82</v>
      </c>
      <c r="I596" s="7">
        <v>42651</v>
      </c>
      <c r="J596" s="7">
        <v>42661</v>
      </c>
      <c r="K596" s="7" t="s">
        <v>2542</v>
      </c>
      <c r="L596" s="17">
        <f t="shared" si="125"/>
        <v>281.13</v>
      </c>
      <c r="M596" s="20">
        <f t="shared" si="126"/>
        <v>0.84725927506847365</v>
      </c>
      <c r="N596" s="6" t="s">
        <v>36</v>
      </c>
      <c r="O596" s="6">
        <v>5300000</v>
      </c>
      <c r="P596" s="6">
        <v>6100000</v>
      </c>
      <c r="Q596" s="6">
        <f t="shared" si="127"/>
        <v>800000</v>
      </c>
      <c r="R596" s="8">
        <f t="shared" si="128"/>
        <v>0.15094339622641509</v>
      </c>
      <c r="S596" s="6"/>
      <c r="T596" s="9">
        <f t="shared" si="134"/>
        <v>70666.666666666672</v>
      </c>
      <c r="U596" s="6">
        <v>81333</v>
      </c>
      <c r="V596" s="9">
        <f t="shared" si="129"/>
        <v>10666.333333333328</v>
      </c>
      <c r="W596" s="8">
        <f t="shared" si="130"/>
        <v>0.15093867924528295</v>
      </c>
      <c r="X596" s="22">
        <f t="shared" si="132"/>
        <v>59872.988771505472</v>
      </c>
      <c r="Y596" s="22">
        <f t="shared" si="133"/>
        <v>68910.138619144171</v>
      </c>
      <c r="Z596" s="22">
        <f t="shared" si="135"/>
        <v>9037.1498476386987</v>
      </c>
      <c r="AA596" s="8">
        <f t="shared" si="136"/>
        <v>0.15093867924528306</v>
      </c>
      <c r="AB596" s="22">
        <f t="shared" si="137"/>
        <v>5168260.396435813</v>
      </c>
      <c r="AC596" s="10">
        <v>1290</v>
      </c>
      <c r="AD596" s="6">
        <v>1936</v>
      </c>
      <c r="AE596" s="6">
        <f t="shared" si="131"/>
        <v>80</v>
      </c>
      <c r="AF596" s="6" t="s">
        <v>161</v>
      </c>
    </row>
    <row r="597" spans="1:32" x14ac:dyDescent="0.2">
      <c r="A597">
        <v>42</v>
      </c>
      <c r="B597" s="6" t="s">
        <v>2220</v>
      </c>
      <c r="C597" s="6" t="s">
        <v>22</v>
      </c>
      <c r="D597" s="6" t="s">
        <v>23</v>
      </c>
      <c r="E597" s="6" t="s">
        <v>2767</v>
      </c>
      <c r="F597" s="6" t="s">
        <v>2772</v>
      </c>
      <c r="G597" s="6">
        <v>103</v>
      </c>
      <c r="H597" s="6">
        <v>112</v>
      </c>
      <c r="I597" s="7">
        <v>42650</v>
      </c>
      <c r="J597" s="7">
        <v>42661</v>
      </c>
      <c r="K597" s="7" t="s">
        <v>2542</v>
      </c>
      <c r="L597" s="17">
        <f t="shared" si="125"/>
        <v>281.13</v>
      </c>
      <c r="M597" s="20">
        <f t="shared" si="126"/>
        <v>0.84725927506847365</v>
      </c>
      <c r="N597" s="6" t="s">
        <v>24</v>
      </c>
      <c r="O597" s="6">
        <v>8900000</v>
      </c>
      <c r="P597" s="6">
        <v>10100000</v>
      </c>
      <c r="Q597" s="6">
        <f t="shared" si="127"/>
        <v>1200000</v>
      </c>
      <c r="R597" s="8">
        <f t="shared" si="128"/>
        <v>0.1348314606741573</v>
      </c>
      <c r="S597" s="6">
        <v>75662</v>
      </c>
      <c r="T597" s="9">
        <f t="shared" si="134"/>
        <v>87142.349514563102</v>
      </c>
      <c r="U597" s="6">
        <v>98793</v>
      </c>
      <c r="V597" s="9">
        <f t="shared" si="129"/>
        <v>11650.650485436898</v>
      </c>
      <c r="W597" s="8">
        <f t="shared" si="130"/>
        <v>0.13369676799326896</v>
      </c>
      <c r="X597" s="22">
        <f t="shared" si="132"/>
        <v>73832.163877472296</v>
      </c>
      <c r="Y597" s="22">
        <f t="shared" si="133"/>
        <v>83703.285561839715</v>
      </c>
      <c r="Z597" s="22">
        <f t="shared" si="135"/>
        <v>9871.1216843674192</v>
      </c>
      <c r="AA597" s="8">
        <f t="shared" si="136"/>
        <v>0.13369676799326885</v>
      </c>
      <c r="AB597" s="22">
        <f t="shared" si="137"/>
        <v>8621438.4128694907</v>
      </c>
      <c r="AC597" s="10">
        <v>1137</v>
      </c>
      <c r="AD597" s="6">
        <v>1931</v>
      </c>
      <c r="AE597" s="6">
        <f t="shared" si="131"/>
        <v>85</v>
      </c>
      <c r="AF597" s="6" t="s">
        <v>108</v>
      </c>
    </row>
    <row r="598" spans="1:32" x14ac:dyDescent="0.2">
      <c r="A598">
        <v>42</v>
      </c>
      <c r="B598" s="6" t="s">
        <v>2432</v>
      </c>
      <c r="C598" s="6" t="s">
        <v>22</v>
      </c>
      <c r="D598" s="6" t="s">
        <v>23</v>
      </c>
      <c r="E598" s="6" t="s">
        <v>2767</v>
      </c>
      <c r="F598" s="6" t="s">
        <v>2772</v>
      </c>
      <c r="G598" s="6">
        <v>132</v>
      </c>
      <c r="H598" s="6">
        <v>145</v>
      </c>
      <c r="I598" s="7">
        <v>42651</v>
      </c>
      <c r="J598" s="7">
        <v>42661</v>
      </c>
      <c r="K598" s="7" t="s">
        <v>2542</v>
      </c>
      <c r="L598" s="17">
        <f t="shared" si="125"/>
        <v>281.13</v>
      </c>
      <c r="M598" s="20">
        <f t="shared" si="126"/>
        <v>0.84725927506847365</v>
      </c>
      <c r="N598" s="6" t="s">
        <v>36</v>
      </c>
      <c r="O598" s="6">
        <v>8900000</v>
      </c>
      <c r="P598" s="6">
        <v>9600000</v>
      </c>
      <c r="Q598" s="6">
        <f t="shared" si="127"/>
        <v>700000</v>
      </c>
      <c r="R598" s="8">
        <f t="shared" si="128"/>
        <v>7.8651685393258425E-2</v>
      </c>
      <c r="S598" s="6">
        <v>36625</v>
      </c>
      <c r="T598" s="9">
        <f t="shared" si="134"/>
        <v>67701.704545454544</v>
      </c>
      <c r="U598" s="6">
        <v>73005</v>
      </c>
      <c r="V598" s="9">
        <f t="shared" si="129"/>
        <v>5303.2954545454559</v>
      </c>
      <c r="W598" s="8">
        <f t="shared" si="130"/>
        <v>7.8333263396416455E-2</v>
      </c>
      <c r="X598" s="22">
        <f t="shared" si="132"/>
        <v>57360.897114081803</v>
      </c>
      <c r="Y598" s="22">
        <f t="shared" si="133"/>
        <v>61854.163376373916</v>
      </c>
      <c r="Z598" s="22">
        <f t="shared" si="135"/>
        <v>4493.2662622921125</v>
      </c>
      <c r="AA598" s="8">
        <f t="shared" si="136"/>
        <v>7.8333263396416428E-2</v>
      </c>
      <c r="AB598" s="22">
        <f t="shared" si="137"/>
        <v>8164749.5656813569</v>
      </c>
      <c r="AC598" s="6">
        <v>556</v>
      </c>
      <c r="AD598" s="6">
        <v>1908</v>
      </c>
      <c r="AE598" s="6">
        <f t="shared" si="131"/>
        <v>108</v>
      </c>
      <c r="AF598" s="6" t="s">
        <v>67</v>
      </c>
    </row>
    <row r="599" spans="1:32" x14ac:dyDescent="0.2">
      <c r="A599">
        <v>42</v>
      </c>
      <c r="B599" s="6" t="s">
        <v>355</v>
      </c>
      <c r="C599" s="6" t="s">
        <v>22</v>
      </c>
      <c r="D599" s="6" t="s">
        <v>23</v>
      </c>
      <c r="E599" s="6" t="s">
        <v>2767</v>
      </c>
      <c r="F599" s="6" t="s">
        <v>2772</v>
      </c>
      <c r="G599" s="6">
        <v>61</v>
      </c>
      <c r="H599" s="6">
        <v>65</v>
      </c>
      <c r="I599" s="7">
        <v>42651</v>
      </c>
      <c r="J599" s="7">
        <v>42661</v>
      </c>
      <c r="K599" s="7" t="s">
        <v>2542</v>
      </c>
      <c r="L599" s="17">
        <f t="shared" si="125"/>
        <v>281.13</v>
      </c>
      <c r="M599" s="20">
        <f t="shared" si="126"/>
        <v>0.84725927506847365</v>
      </c>
      <c r="N599" s="6" t="s">
        <v>36</v>
      </c>
      <c r="O599" s="6">
        <v>4850000</v>
      </c>
      <c r="P599" s="6">
        <v>5400000</v>
      </c>
      <c r="Q599" s="6">
        <f t="shared" si="127"/>
        <v>550000</v>
      </c>
      <c r="R599" s="8">
        <f t="shared" si="128"/>
        <v>0.1134020618556701</v>
      </c>
      <c r="S599" s="6"/>
      <c r="T599" s="9">
        <f t="shared" si="134"/>
        <v>79508.196721311469</v>
      </c>
      <c r="U599" s="6">
        <v>88525</v>
      </c>
      <c r="V599" s="9">
        <f t="shared" si="129"/>
        <v>9016.8032786885306</v>
      </c>
      <c r="W599" s="8">
        <f t="shared" si="130"/>
        <v>0.11340721649484545</v>
      </c>
      <c r="X599" s="22">
        <f t="shared" si="132"/>
        <v>67364.057116099953</v>
      </c>
      <c r="Y599" s="22">
        <f t="shared" si="133"/>
        <v>75003.627325436624</v>
      </c>
      <c r="Z599" s="22">
        <f t="shared" si="135"/>
        <v>7639.5702093366708</v>
      </c>
      <c r="AA599" s="8">
        <f t="shared" si="136"/>
        <v>0.11340721649484529</v>
      </c>
      <c r="AB599" s="22">
        <f t="shared" si="137"/>
        <v>4575221.2668516338</v>
      </c>
      <c r="AC599" s="6">
        <v>788</v>
      </c>
      <c r="AD599" s="6">
        <v>1902</v>
      </c>
      <c r="AE599" s="6">
        <f t="shared" si="131"/>
        <v>114</v>
      </c>
      <c r="AF599" s="6" t="s">
        <v>90</v>
      </c>
    </row>
    <row r="600" spans="1:32" x14ac:dyDescent="0.2">
      <c r="A600">
        <v>42</v>
      </c>
      <c r="B600" s="6" t="s">
        <v>1979</v>
      </c>
      <c r="C600" s="6" t="s">
        <v>22</v>
      </c>
      <c r="D600" s="6" t="s">
        <v>23</v>
      </c>
      <c r="E600" s="6" t="s">
        <v>2767</v>
      </c>
      <c r="F600" s="6" t="s">
        <v>2772</v>
      </c>
      <c r="G600" s="6">
        <v>85</v>
      </c>
      <c r="H600" s="6">
        <v>96</v>
      </c>
      <c r="I600" s="7">
        <v>42650</v>
      </c>
      <c r="J600" s="7">
        <v>42661</v>
      </c>
      <c r="K600" s="7" t="s">
        <v>2542</v>
      </c>
      <c r="L600" s="17">
        <f t="shared" si="125"/>
        <v>281.13</v>
      </c>
      <c r="M600" s="20">
        <f t="shared" si="126"/>
        <v>0.84725927506847365</v>
      </c>
      <c r="N600" s="6" t="s">
        <v>24</v>
      </c>
      <c r="O600" s="6">
        <v>6500000</v>
      </c>
      <c r="P600" s="6">
        <v>7050000</v>
      </c>
      <c r="Q600" s="6">
        <f t="shared" si="127"/>
        <v>550000</v>
      </c>
      <c r="R600" s="8">
        <f t="shared" si="128"/>
        <v>8.461538461538462E-2</v>
      </c>
      <c r="S600" s="6">
        <v>38000</v>
      </c>
      <c r="T600" s="9">
        <f t="shared" si="134"/>
        <v>76917.647058823524</v>
      </c>
      <c r="U600" s="6">
        <v>83388</v>
      </c>
      <c r="V600" s="9">
        <f t="shared" si="129"/>
        <v>6470.3529411764757</v>
      </c>
      <c r="W600" s="8">
        <f t="shared" si="130"/>
        <v>8.4120526154787476E-2</v>
      </c>
      <c r="X600" s="22">
        <f t="shared" si="132"/>
        <v>65169.189887031534</v>
      </c>
      <c r="Y600" s="22">
        <f t="shared" si="133"/>
        <v>70651.256429409885</v>
      </c>
      <c r="Z600" s="22">
        <f t="shared" si="135"/>
        <v>5482.0665423783503</v>
      </c>
      <c r="AA600" s="8">
        <f t="shared" si="136"/>
        <v>8.4120526154787517E-2</v>
      </c>
      <c r="AB600" s="22">
        <f t="shared" si="137"/>
        <v>6005356.79649984</v>
      </c>
      <c r="AC600" s="6">
        <v>478</v>
      </c>
      <c r="AD600" s="6">
        <v>1900</v>
      </c>
      <c r="AE600" s="6">
        <f t="shared" si="131"/>
        <v>116</v>
      </c>
      <c r="AF600" s="6" t="s">
        <v>112</v>
      </c>
    </row>
    <row r="601" spans="1:32" x14ac:dyDescent="0.2">
      <c r="A601">
        <v>42</v>
      </c>
      <c r="B601" s="6" t="s">
        <v>261</v>
      </c>
      <c r="C601" s="6" t="s">
        <v>22</v>
      </c>
      <c r="D601" s="6" t="s">
        <v>23</v>
      </c>
      <c r="E601" s="6" t="s">
        <v>2767</v>
      </c>
      <c r="F601" s="6" t="s">
        <v>2772</v>
      </c>
      <c r="G601" s="6">
        <v>34</v>
      </c>
      <c r="H601" s="6">
        <v>37</v>
      </c>
      <c r="I601" s="7">
        <v>42650</v>
      </c>
      <c r="J601" s="7">
        <v>42661</v>
      </c>
      <c r="K601" s="7" t="s">
        <v>2542</v>
      </c>
      <c r="L601" s="17">
        <f t="shared" si="125"/>
        <v>281.13</v>
      </c>
      <c r="M601" s="20">
        <f t="shared" si="126"/>
        <v>0.84725927506847365</v>
      </c>
      <c r="N601" s="6" t="s">
        <v>24</v>
      </c>
      <c r="O601" s="6">
        <v>2700000</v>
      </c>
      <c r="P601" s="6">
        <v>3500000</v>
      </c>
      <c r="Q601" s="6">
        <f t="shared" si="127"/>
        <v>800000</v>
      </c>
      <c r="R601" s="8">
        <f t="shared" si="128"/>
        <v>0.29629629629629628</v>
      </c>
      <c r="S601" s="6"/>
      <c r="T601" s="9">
        <f t="shared" si="134"/>
        <v>79411.76470588235</v>
      </c>
      <c r="U601" s="6">
        <v>102941</v>
      </c>
      <c r="V601" s="9">
        <f t="shared" si="129"/>
        <v>23529.23529411765</v>
      </c>
      <c r="W601" s="8">
        <f t="shared" si="130"/>
        <v>0.29629407407407415</v>
      </c>
      <c r="X601" s="22">
        <f t="shared" si="132"/>
        <v>67282.354196614076</v>
      </c>
      <c r="Y601" s="22">
        <f t="shared" si="133"/>
        <v>87217.717034823741</v>
      </c>
      <c r="Z601" s="22">
        <f t="shared" si="135"/>
        <v>19935.362838209665</v>
      </c>
      <c r="AA601" s="8">
        <f t="shared" si="136"/>
        <v>0.29629407407407415</v>
      </c>
      <c r="AB601" s="22">
        <f t="shared" si="137"/>
        <v>2965402.3791840072</v>
      </c>
      <c r="AC601" s="6">
        <v>626</v>
      </c>
      <c r="AD601" s="6">
        <v>1898</v>
      </c>
      <c r="AE601" s="6">
        <f t="shared" si="131"/>
        <v>118</v>
      </c>
      <c r="AF601" s="6" t="s">
        <v>37</v>
      </c>
    </row>
    <row r="602" spans="1:32" x14ac:dyDescent="0.2">
      <c r="A602">
        <v>42</v>
      </c>
      <c r="B602" s="6" t="s">
        <v>2521</v>
      </c>
      <c r="C602" s="6" t="s">
        <v>22</v>
      </c>
      <c r="D602" s="6" t="s">
        <v>23</v>
      </c>
      <c r="E602" s="6" t="s">
        <v>2767</v>
      </c>
      <c r="F602" s="6" t="s">
        <v>2772</v>
      </c>
      <c r="G602" s="6">
        <v>192</v>
      </c>
      <c r="H602" s="6">
        <v>220</v>
      </c>
      <c r="I602" s="7">
        <v>42650</v>
      </c>
      <c r="J602" s="7">
        <v>42661</v>
      </c>
      <c r="K602" s="7" t="s">
        <v>2542</v>
      </c>
      <c r="L602" s="17">
        <f t="shared" si="125"/>
        <v>281.13</v>
      </c>
      <c r="M602" s="20">
        <f t="shared" si="126"/>
        <v>0.84725927506847365</v>
      </c>
      <c r="N602" s="6" t="s">
        <v>24</v>
      </c>
      <c r="O602" s="6">
        <v>11600000</v>
      </c>
      <c r="P602" s="6">
        <v>11400000</v>
      </c>
      <c r="Q602" s="6">
        <f t="shared" si="127"/>
        <v>-200000</v>
      </c>
      <c r="R602" s="8">
        <f t="shared" si="128"/>
        <v>-1.7241379310344827E-2</v>
      </c>
      <c r="S602" s="6"/>
      <c r="T602" s="9">
        <f t="shared" si="134"/>
        <v>60416.666666666664</v>
      </c>
      <c r="U602" s="6">
        <v>59375</v>
      </c>
      <c r="V602" s="9">
        <f t="shared" si="129"/>
        <v>-1041.6666666666642</v>
      </c>
      <c r="W602" s="8">
        <f t="shared" si="130"/>
        <v>-1.7241379310344789E-2</v>
      </c>
      <c r="X602" s="22">
        <f t="shared" si="132"/>
        <v>51188.581202053618</v>
      </c>
      <c r="Y602" s="22">
        <f t="shared" si="133"/>
        <v>50306.019457190625</v>
      </c>
      <c r="Z602" s="22">
        <f t="shared" si="135"/>
        <v>-882.56174486299278</v>
      </c>
      <c r="AA602" s="8">
        <f t="shared" si="136"/>
        <v>-1.7241379310344817E-2</v>
      </c>
      <c r="AB602" s="22">
        <f t="shared" si="137"/>
        <v>9658755.7357806005</v>
      </c>
      <c r="AC602" s="6">
        <v>606</v>
      </c>
      <c r="AD602" s="6">
        <v>1897</v>
      </c>
      <c r="AE602" s="6">
        <f t="shared" si="131"/>
        <v>119</v>
      </c>
      <c r="AF602" s="6" t="s">
        <v>1142</v>
      </c>
    </row>
    <row r="603" spans="1:32" x14ac:dyDescent="0.2">
      <c r="A603">
        <v>42</v>
      </c>
      <c r="B603" s="6" t="s">
        <v>1198</v>
      </c>
      <c r="C603" s="6" t="s">
        <v>22</v>
      </c>
      <c r="D603" s="6" t="s">
        <v>23</v>
      </c>
      <c r="E603" s="6" t="s">
        <v>2767</v>
      </c>
      <c r="F603" s="6" t="s">
        <v>2772</v>
      </c>
      <c r="G603" s="6">
        <v>61</v>
      </c>
      <c r="H603" s="6">
        <v>66</v>
      </c>
      <c r="I603" s="7">
        <v>42651</v>
      </c>
      <c r="J603" s="7">
        <v>42661</v>
      </c>
      <c r="K603" s="7" t="s">
        <v>2542</v>
      </c>
      <c r="L603" s="17">
        <f t="shared" si="125"/>
        <v>281.13</v>
      </c>
      <c r="M603" s="20">
        <f t="shared" si="126"/>
        <v>0.84725927506847365</v>
      </c>
      <c r="N603" s="6" t="s">
        <v>36</v>
      </c>
      <c r="O603" s="6">
        <v>5000000</v>
      </c>
      <c r="P603" s="6">
        <v>5850000</v>
      </c>
      <c r="Q603" s="6">
        <f t="shared" si="127"/>
        <v>850000</v>
      </c>
      <c r="R603" s="8">
        <f t="shared" si="128"/>
        <v>0.17</v>
      </c>
      <c r="S603" s="6">
        <v>65589</v>
      </c>
      <c r="T603" s="9">
        <f t="shared" si="134"/>
        <v>83042.442622950824</v>
      </c>
      <c r="U603" s="6">
        <v>96977</v>
      </c>
      <c r="V603" s="9">
        <f t="shared" si="129"/>
        <v>13934.557377049176</v>
      </c>
      <c r="W603" s="8">
        <f t="shared" si="130"/>
        <v>0.16780042755146532</v>
      </c>
      <c r="X603" s="22">
        <f t="shared" si="132"/>
        <v>70358.47973663664</v>
      </c>
      <c r="Y603" s="22">
        <f t="shared" si="133"/>
        <v>82164.662718315376</v>
      </c>
      <c r="Z603" s="22">
        <f t="shared" si="135"/>
        <v>11806.182981678736</v>
      </c>
      <c r="AA603" s="8">
        <f t="shared" si="136"/>
        <v>0.16780042755146529</v>
      </c>
      <c r="AB603" s="22">
        <f t="shared" si="137"/>
        <v>5012044.4258172382</v>
      </c>
      <c r="AC603" s="6">
        <v>501</v>
      </c>
      <c r="AD603" s="6">
        <v>1895</v>
      </c>
      <c r="AE603" s="6">
        <f t="shared" si="131"/>
        <v>121</v>
      </c>
      <c r="AF603" s="6" t="s">
        <v>108</v>
      </c>
    </row>
    <row r="604" spans="1:32" x14ac:dyDescent="0.2">
      <c r="A604">
        <v>42</v>
      </c>
      <c r="B604" s="6" t="s">
        <v>987</v>
      </c>
      <c r="C604" s="6" t="s">
        <v>22</v>
      </c>
      <c r="D604" s="6" t="s">
        <v>23</v>
      </c>
      <c r="E604" s="6" t="s">
        <v>2767</v>
      </c>
      <c r="F604" s="6" t="s">
        <v>2772</v>
      </c>
      <c r="G604" s="6">
        <v>55</v>
      </c>
      <c r="H604" s="6">
        <v>63</v>
      </c>
      <c r="I604" s="7">
        <v>42650</v>
      </c>
      <c r="J604" s="7">
        <v>42661</v>
      </c>
      <c r="K604" s="7" t="s">
        <v>2542</v>
      </c>
      <c r="L604" s="17">
        <f t="shared" si="125"/>
        <v>281.13</v>
      </c>
      <c r="M604" s="20">
        <f t="shared" si="126"/>
        <v>0.84725927506847365</v>
      </c>
      <c r="N604" s="6" t="s">
        <v>24</v>
      </c>
      <c r="O604" s="6">
        <v>4990000</v>
      </c>
      <c r="P604" s="6">
        <v>5400000</v>
      </c>
      <c r="Q604" s="6">
        <f t="shared" si="127"/>
        <v>410000</v>
      </c>
      <c r="R604" s="8">
        <f t="shared" si="128"/>
        <v>8.2164328657314628E-2</v>
      </c>
      <c r="S604" s="6"/>
      <c r="T604" s="9">
        <f t="shared" si="134"/>
        <v>90727.272727272721</v>
      </c>
      <c r="U604" s="6">
        <v>98182</v>
      </c>
      <c r="V604" s="9">
        <f t="shared" si="129"/>
        <v>7454.7272727272793</v>
      </c>
      <c r="W604" s="8">
        <f t="shared" si="130"/>
        <v>8.2166332665330744E-2</v>
      </c>
      <c r="X604" s="22">
        <f t="shared" si="132"/>
        <v>76869.523319848784</v>
      </c>
      <c r="Y604" s="22">
        <f t="shared" si="133"/>
        <v>83185.610144772887</v>
      </c>
      <c r="Z604" s="22">
        <f t="shared" si="135"/>
        <v>6316.086824924103</v>
      </c>
      <c r="AA604" s="8">
        <f t="shared" si="136"/>
        <v>8.2166332665330855E-2</v>
      </c>
      <c r="AB604" s="22">
        <f t="shared" si="137"/>
        <v>4575208.5579625089</v>
      </c>
      <c r="AC604" s="6">
        <v>357</v>
      </c>
      <c r="AD604" s="6">
        <v>1892</v>
      </c>
      <c r="AE604" s="6">
        <f t="shared" si="131"/>
        <v>124</v>
      </c>
      <c r="AF604" s="6" t="s">
        <v>67</v>
      </c>
    </row>
    <row r="605" spans="1:32" x14ac:dyDescent="0.2">
      <c r="A605">
        <v>42</v>
      </c>
      <c r="B605" s="6" t="s">
        <v>1729</v>
      </c>
      <c r="C605" s="6" t="s">
        <v>22</v>
      </c>
      <c r="D605" s="6" t="s">
        <v>23</v>
      </c>
      <c r="E605" s="6" t="s">
        <v>2767</v>
      </c>
      <c r="F605" s="6" t="s">
        <v>2772</v>
      </c>
      <c r="G605" s="6">
        <v>76</v>
      </c>
      <c r="H605" s="6">
        <v>85</v>
      </c>
      <c r="I605" s="7">
        <v>42651</v>
      </c>
      <c r="J605" s="7">
        <v>42661</v>
      </c>
      <c r="K605" s="7" t="s">
        <v>2542</v>
      </c>
      <c r="L605" s="17">
        <f t="shared" si="125"/>
        <v>281.13</v>
      </c>
      <c r="M605" s="20">
        <f t="shared" si="126"/>
        <v>0.84725927506847365</v>
      </c>
      <c r="N605" s="6" t="s">
        <v>36</v>
      </c>
      <c r="O605" s="6">
        <v>4950000</v>
      </c>
      <c r="P605" s="6">
        <v>5350000</v>
      </c>
      <c r="Q605" s="6">
        <f t="shared" si="127"/>
        <v>400000</v>
      </c>
      <c r="R605" s="8">
        <f t="shared" si="128"/>
        <v>8.0808080808080815E-2</v>
      </c>
      <c r="S605" s="6">
        <v>64000</v>
      </c>
      <c r="T605" s="9">
        <f t="shared" si="134"/>
        <v>65973.68421052632</v>
      </c>
      <c r="U605" s="6">
        <v>71237</v>
      </c>
      <c r="V605" s="9">
        <f t="shared" si="129"/>
        <v>5263.3157894736796</v>
      </c>
      <c r="W605" s="8">
        <f t="shared" si="130"/>
        <v>7.9779018747506911E-2</v>
      </c>
      <c r="X605" s="22">
        <f t="shared" si="132"/>
        <v>55896.815857806934</v>
      </c>
      <c r="Y605" s="22">
        <f t="shared" si="133"/>
        <v>60356.208978052855</v>
      </c>
      <c r="Z605" s="22">
        <f t="shared" si="135"/>
        <v>4459.3931202459207</v>
      </c>
      <c r="AA605" s="8">
        <f t="shared" si="136"/>
        <v>7.9779018747506911E-2</v>
      </c>
      <c r="AB605" s="22">
        <f t="shared" si="137"/>
        <v>4587071.8823320167</v>
      </c>
      <c r="AC605" s="10">
        <v>1020</v>
      </c>
      <c r="AD605" s="6">
        <v>1884</v>
      </c>
      <c r="AE605" s="6">
        <f t="shared" si="131"/>
        <v>132</v>
      </c>
      <c r="AF605" s="6" t="s">
        <v>27</v>
      </c>
    </row>
    <row r="606" spans="1:32" x14ac:dyDescent="0.2">
      <c r="A606">
        <v>42</v>
      </c>
      <c r="B606" s="6" t="s">
        <v>386</v>
      </c>
      <c r="C606" s="6" t="s">
        <v>22</v>
      </c>
      <c r="D606" s="6" t="s">
        <v>23</v>
      </c>
      <c r="E606" s="6" t="s">
        <v>2767</v>
      </c>
      <c r="F606" s="6" t="s">
        <v>2772</v>
      </c>
      <c r="G606" s="6">
        <v>39</v>
      </c>
      <c r="H606" s="6">
        <v>43</v>
      </c>
      <c r="I606" s="7">
        <v>42650</v>
      </c>
      <c r="J606" s="7">
        <v>42662</v>
      </c>
      <c r="K606" s="7" t="s">
        <v>2542</v>
      </c>
      <c r="L606" s="17">
        <f t="shared" si="125"/>
        <v>281.13</v>
      </c>
      <c r="M606" s="20">
        <f t="shared" si="126"/>
        <v>0.84725927506847365</v>
      </c>
      <c r="N606" s="6" t="s">
        <v>32</v>
      </c>
      <c r="O606" s="6">
        <v>5200000</v>
      </c>
      <c r="P606" s="6">
        <v>6500000</v>
      </c>
      <c r="Q606" s="6">
        <f t="shared" si="127"/>
        <v>1300000</v>
      </c>
      <c r="R606" s="8">
        <f t="shared" si="128"/>
        <v>0.25</v>
      </c>
      <c r="S606" s="6"/>
      <c r="T606" s="9">
        <f t="shared" si="134"/>
        <v>133333.33333333334</v>
      </c>
      <c r="U606" s="6">
        <v>166667</v>
      </c>
      <c r="V606" s="9">
        <f t="shared" si="129"/>
        <v>33333.666666666657</v>
      </c>
      <c r="W606" s="8">
        <f t="shared" si="130"/>
        <v>0.25000249999999991</v>
      </c>
      <c r="X606" s="22">
        <f t="shared" si="132"/>
        <v>112967.90334246316</v>
      </c>
      <c r="Y606" s="22">
        <f t="shared" si="133"/>
        <v>141210.16159783729</v>
      </c>
      <c r="Z606" s="22">
        <f t="shared" si="135"/>
        <v>28242.258255374123</v>
      </c>
      <c r="AA606" s="8">
        <f t="shared" si="136"/>
        <v>0.25000249999999979</v>
      </c>
      <c r="AB606" s="22">
        <f t="shared" si="137"/>
        <v>5507196.3023156542</v>
      </c>
      <c r="AC606" s="6">
        <v>382</v>
      </c>
      <c r="AD606" s="6">
        <v>2012</v>
      </c>
      <c r="AE606" s="6">
        <f t="shared" si="131"/>
        <v>4</v>
      </c>
      <c r="AF606" s="6" t="s">
        <v>37</v>
      </c>
    </row>
    <row r="607" spans="1:32" x14ac:dyDescent="0.2">
      <c r="A607">
        <v>42</v>
      </c>
      <c r="B607" s="6" t="s">
        <v>77</v>
      </c>
      <c r="C607" s="6" t="s">
        <v>22</v>
      </c>
      <c r="D607" s="6" t="s">
        <v>23</v>
      </c>
      <c r="E607" s="6" t="s">
        <v>2767</v>
      </c>
      <c r="F607" s="6" t="s">
        <v>2772</v>
      </c>
      <c r="G607" s="6">
        <v>38</v>
      </c>
      <c r="H607" s="6">
        <v>42</v>
      </c>
      <c r="I607" s="7">
        <v>42651</v>
      </c>
      <c r="J607" s="7">
        <v>42662</v>
      </c>
      <c r="K607" s="7" t="s">
        <v>2542</v>
      </c>
      <c r="L607" s="17">
        <f t="shared" si="125"/>
        <v>281.13</v>
      </c>
      <c r="M607" s="20">
        <f t="shared" si="126"/>
        <v>0.84725927506847365</v>
      </c>
      <c r="N607" s="6" t="s">
        <v>24</v>
      </c>
      <c r="O607" s="6">
        <v>2950000</v>
      </c>
      <c r="P607" s="6">
        <v>3370000</v>
      </c>
      <c r="Q607" s="6">
        <f t="shared" si="127"/>
        <v>420000</v>
      </c>
      <c r="R607" s="8">
        <f t="shared" si="128"/>
        <v>0.14237288135593221</v>
      </c>
      <c r="S607" s="6">
        <v>22624</v>
      </c>
      <c r="T607" s="9">
        <f t="shared" si="134"/>
        <v>78226.947368421053</v>
      </c>
      <c r="U607" s="6">
        <v>89280</v>
      </c>
      <c r="V607" s="9">
        <f t="shared" si="129"/>
        <v>11053.052631578947</v>
      </c>
      <c r="W607" s="8">
        <f t="shared" si="130"/>
        <v>0.14129469451905116</v>
      </c>
      <c r="X607" s="22">
        <f t="shared" si="132"/>
        <v>66278.506718188059</v>
      </c>
      <c r="Y607" s="22">
        <f t="shared" si="133"/>
        <v>75643.308078113332</v>
      </c>
      <c r="Z607" s="22">
        <f t="shared" si="135"/>
        <v>9364.8013599252736</v>
      </c>
      <c r="AA607" s="8">
        <f t="shared" si="136"/>
        <v>0.14129469451905133</v>
      </c>
      <c r="AB607" s="22">
        <f t="shared" si="137"/>
        <v>2874445.7069683066</v>
      </c>
      <c r="AC607" s="10">
        <v>1262</v>
      </c>
      <c r="AD607" s="6">
        <v>1976</v>
      </c>
      <c r="AE607" s="6">
        <f t="shared" si="131"/>
        <v>40</v>
      </c>
      <c r="AF607" s="6" t="s">
        <v>91</v>
      </c>
    </row>
    <row r="608" spans="1:32" x14ac:dyDescent="0.2">
      <c r="A608">
        <v>42</v>
      </c>
      <c r="B608" s="6" t="s">
        <v>2466</v>
      </c>
      <c r="C608" s="6" t="s">
        <v>22</v>
      </c>
      <c r="D608" s="6" t="s">
        <v>23</v>
      </c>
      <c r="E608" s="6" t="s">
        <v>2767</v>
      </c>
      <c r="F608" s="6" t="s">
        <v>2772</v>
      </c>
      <c r="G608" s="6">
        <v>144</v>
      </c>
      <c r="H608" s="6">
        <v>153</v>
      </c>
      <c r="I608" s="7">
        <v>42650</v>
      </c>
      <c r="J608" s="7">
        <v>42662</v>
      </c>
      <c r="K608" s="7" t="s">
        <v>2542</v>
      </c>
      <c r="L608" s="17">
        <f t="shared" si="125"/>
        <v>281.13</v>
      </c>
      <c r="M608" s="20">
        <f t="shared" si="126"/>
        <v>0.84725927506847365</v>
      </c>
      <c r="N608" s="6" t="s">
        <v>32</v>
      </c>
      <c r="O608" s="6">
        <v>9800000</v>
      </c>
      <c r="P608" s="6">
        <v>10200000</v>
      </c>
      <c r="Q608" s="6">
        <f t="shared" si="127"/>
        <v>400000</v>
      </c>
      <c r="R608" s="8">
        <f t="shared" si="128"/>
        <v>4.0816326530612242E-2</v>
      </c>
      <c r="S608" s="6">
        <v>79225</v>
      </c>
      <c r="T608" s="9">
        <f t="shared" si="134"/>
        <v>68605.729166666672</v>
      </c>
      <c r="U608" s="6">
        <v>71384</v>
      </c>
      <c r="V608" s="9">
        <f t="shared" si="129"/>
        <v>2778.2708333333285</v>
      </c>
      <c r="W608" s="8">
        <f t="shared" si="130"/>
        <v>4.0496192768157351E-2</v>
      </c>
      <c r="X608" s="22">
        <f t="shared" si="132"/>
        <v>58126.840359294045</v>
      </c>
      <c r="Y608" s="22">
        <f t="shared" si="133"/>
        <v>60480.756091487921</v>
      </c>
      <c r="Z608" s="22">
        <f t="shared" si="135"/>
        <v>2353.9157321938765</v>
      </c>
      <c r="AA608" s="8">
        <f t="shared" si="136"/>
        <v>4.0496192768157281E-2</v>
      </c>
      <c r="AB608" s="22">
        <f t="shared" si="137"/>
        <v>8709228.8771742601</v>
      </c>
      <c r="AC608" s="10">
        <v>1160</v>
      </c>
      <c r="AD608" s="6">
        <v>1896</v>
      </c>
      <c r="AE608" s="6">
        <f t="shared" si="131"/>
        <v>120</v>
      </c>
      <c r="AF608" s="6" t="s">
        <v>27</v>
      </c>
    </row>
    <row r="609" spans="1:32" x14ac:dyDescent="0.2">
      <c r="A609">
        <v>42</v>
      </c>
      <c r="B609" s="6" t="s">
        <v>894</v>
      </c>
      <c r="C609" s="6" t="s">
        <v>22</v>
      </c>
      <c r="D609" s="6" t="s">
        <v>23</v>
      </c>
      <c r="E609" s="6" t="s">
        <v>2767</v>
      </c>
      <c r="F609" s="6" t="s">
        <v>2772</v>
      </c>
      <c r="G609" s="6">
        <v>53</v>
      </c>
      <c r="H609" s="6">
        <v>61</v>
      </c>
      <c r="I609" s="7">
        <v>42647</v>
      </c>
      <c r="J609" s="7">
        <v>42663</v>
      </c>
      <c r="K609" s="7" t="s">
        <v>2542</v>
      </c>
      <c r="L609" s="17">
        <f t="shared" si="125"/>
        <v>281.13</v>
      </c>
      <c r="M609" s="20">
        <f t="shared" si="126"/>
        <v>0.84725927506847365</v>
      </c>
      <c r="N609" s="6" t="s">
        <v>31</v>
      </c>
      <c r="O609" s="6">
        <v>5350000</v>
      </c>
      <c r="P609" s="6">
        <v>5350000</v>
      </c>
      <c r="Q609" s="6">
        <f t="shared" si="127"/>
        <v>0</v>
      </c>
      <c r="R609" s="8">
        <f t="shared" si="128"/>
        <v>0</v>
      </c>
      <c r="S609" s="6">
        <v>3025</v>
      </c>
      <c r="T609" s="9">
        <f t="shared" si="134"/>
        <v>101000.47169811321</v>
      </c>
      <c r="U609" s="6">
        <v>101000</v>
      </c>
      <c r="V609" s="9">
        <f t="shared" si="129"/>
        <v>-0.47169811320782173</v>
      </c>
      <c r="W609" s="8">
        <f t="shared" si="130"/>
        <v>-4.6702565371943062E-6</v>
      </c>
      <c r="X609" s="22">
        <f t="shared" si="132"/>
        <v>85573.586432517288</v>
      </c>
      <c r="Y609" s="22">
        <f t="shared" si="133"/>
        <v>85573.186781915836</v>
      </c>
      <c r="Z609" s="22">
        <f t="shared" si="135"/>
        <v>-0.39965060145186726</v>
      </c>
      <c r="AA609" s="8">
        <f t="shared" si="136"/>
        <v>-4.6702565372438703E-6</v>
      </c>
      <c r="AB609" s="22">
        <f t="shared" si="137"/>
        <v>4535378.8994415393</v>
      </c>
      <c r="AC609" s="10">
        <v>1644</v>
      </c>
      <c r="AD609" s="6">
        <v>2012</v>
      </c>
      <c r="AE609" s="6">
        <f t="shared" si="131"/>
        <v>4</v>
      </c>
      <c r="AF609" s="6" t="s">
        <v>383</v>
      </c>
    </row>
    <row r="610" spans="1:32" x14ac:dyDescent="0.2">
      <c r="A610">
        <v>42</v>
      </c>
      <c r="B610" s="6" t="s">
        <v>2524</v>
      </c>
      <c r="C610" s="6" t="s">
        <v>22</v>
      </c>
      <c r="D610" s="6" t="s">
        <v>23</v>
      </c>
      <c r="E610" s="6" t="s">
        <v>2767</v>
      </c>
      <c r="F610" s="6" t="s">
        <v>2772</v>
      </c>
      <c r="G610" s="6">
        <v>203</v>
      </c>
      <c r="H610" s="6">
        <v>225</v>
      </c>
      <c r="I610" s="7">
        <v>42653</v>
      </c>
      <c r="J610" s="7">
        <v>42663</v>
      </c>
      <c r="K610" s="7" t="s">
        <v>2542</v>
      </c>
      <c r="L610" s="17">
        <f t="shared" si="125"/>
        <v>281.13</v>
      </c>
      <c r="M610" s="20">
        <f t="shared" si="126"/>
        <v>0.84725927506847365</v>
      </c>
      <c r="N610" s="6" t="s">
        <v>36</v>
      </c>
      <c r="O610" s="6">
        <v>15000000</v>
      </c>
      <c r="P610" s="6">
        <v>14850000</v>
      </c>
      <c r="Q610" s="6">
        <f t="shared" si="127"/>
        <v>-150000</v>
      </c>
      <c r="R610" s="8">
        <f t="shared" si="128"/>
        <v>-0.01</v>
      </c>
      <c r="S610" s="6"/>
      <c r="T610" s="9">
        <f t="shared" si="134"/>
        <v>73891.625615763551</v>
      </c>
      <c r="U610" s="6">
        <v>73153</v>
      </c>
      <c r="V610" s="9">
        <f t="shared" si="129"/>
        <v>-738.62561576355074</v>
      </c>
      <c r="W610" s="8">
        <f t="shared" si="130"/>
        <v>-9.9960666666667197E-3</v>
      </c>
      <c r="X610" s="22">
        <f t="shared" si="132"/>
        <v>62605.365152842882</v>
      </c>
      <c r="Y610" s="22">
        <f t="shared" si="133"/>
        <v>61979.557749084051</v>
      </c>
      <c r="Z610" s="22">
        <f t="shared" si="135"/>
        <v>-625.80740375883033</v>
      </c>
      <c r="AA610" s="8">
        <f t="shared" si="136"/>
        <v>-9.9960666666667093E-3</v>
      </c>
      <c r="AB610" s="22">
        <f t="shared" si="137"/>
        <v>12581850.223064063</v>
      </c>
      <c r="AC610" s="10">
        <v>1078</v>
      </c>
      <c r="AD610" s="6">
        <v>1894</v>
      </c>
      <c r="AE610" s="6">
        <f t="shared" si="131"/>
        <v>122</v>
      </c>
      <c r="AF610" s="6" t="s">
        <v>108</v>
      </c>
    </row>
    <row r="611" spans="1:32" x14ac:dyDescent="0.2">
      <c r="A611">
        <v>42</v>
      </c>
      <c r="B611" s="6" t="s">
        <v>1833</v>
      </c>
      <c r="C611" s="6" t="s">
        <v>22</v>
      </c>
      <c r="D611" s="6" t="s">
        <v>23</v>
      </c>
      <c r="E611" s="6" t="s">
        <v>2767</v>
      </c>
      <c r="F611" s="6" t="s">
        <v>2772</v>
      </c>
      <c r="G611" s="6">
        <v>79</v>
      </c>
      <c r="H611" s="6"/>
      <c r="I611" s="7">
        <v>42651</v>
      </c>
      <c r="J611" s="7">
        <v>42664</v>
      </c>
      <c r="K611" s="7" t="s">
        <v>2542</v>
      </c>
      <c r="L611" s="17">
        <f t="shared" si="125"/>
        <v>281.13</v>
      </c>
      <c r="M611" s="20">
        <f t="shared" si="126"/>
        <v>0.84725927506847365</v>
      </c>
      <c r="N611" s="6" t="s">
        <v>57</v>
      </c>
      <c r="O611" s="6">
        <v>9900000</v>
      </c>
      <c r="P611" s="6">
        <v>9900000</v>
      </c>
      <c r="Q611" s="6">
        <f t="shared" si="127"/>
        <v>0</v>
      </c>
      <c r="R611" s="8">
        <f t="shared" si="128"/>
        <v>0</v>
      </c>
      <c r="S611" s="6"/>
      <c r="T611" s="9">
        <f t="shared" si="134"/>
        <v>125316.45569620254</v>
      </c>
      <c r="U611" s="6">
        <v>125316</v>
      </c>
      <c r="V611" s="9">
        <f t="shared" si="129"/>
        <v>-0.45569620253809262</v>
      </c>
      <c r="W611" s="8">
        <f t="shared" si="130"/>
        <v>-3.6363636364150824E-6</v>
      </c>
      <c r="X611" s="22">
        <f t="shared" si="132"/>
        <v>106175.52940731506</v>
      </c>
      <c r="Y611" s="22">
        <f t="shared" si="133"/>
        <v>106175.14331448084</v>
      </c>
      <c r="Z611" s="22">
        <f t="shared" si="135"/>
        <v>-0.38609283421828877</v>
      </c>
      <c r="AA611" s="8">
        <f t="shared" si="136"/>
        <v>-3.6363636364565993E-6</v>
      </c>
      <c r="AB611" s="22">
        <f t="shared" si="137"/>
        <v>8387836.3218439864</v>
      </c>
      <c r="AC611" s="6">
        <v>977</v>
      </c>
      <c r="AD611" s="6">
        <v>2000</v>
      </c>
      <c r="AE611" s="6">
        <f t="shared" si="131"/>
        <v>16</v>
      </c>
      <c r="AF611" s="6" t="s">
        <v>67</v>
      </c>
    </row>
    <row r="612" spans="1:32" x14ac:dyDescent="0.2">
      <c r="A612">
        <v>42</v>
      </c>
      <c r="B612" s="6" t="s">
        <v>2358</v>
      </c>
      <c r="C612" s="6" t="s">
        <v>22</v>
      </c>
      <c r="D612" s="6" t="s">
        <v>23</v>
      </c>
      <c r="E612" s="6" t="s">
        <v>2767</v>
      </c>
      <c r="F612" s="6" t="s">
        <v>2772</v>
      </c>
      <c r="G612" s="6">
        <v>118</v>
      </c>
      <c r="H612" s="6">
        <v>130</v>
      </c>
      <c r="I612" s="7">
        <v>42653</v>
      </c>
      <c r="J612" s="7">
        <v>42664</v>
      </c>
      <c r="K612" s="7" t="s">
        <v>2542</v>
      </c>
      <c r="L612" s="17">
        <f t="shared" si="125"/>
        <v>281.13</v>
      </c>
      <c r="M612" s="20">
        <f t="shared" si="126"/>
        <v>0.84725927506847365</v>
      </c>
      <c r="N612" s="6" t="s">
        <v>24</v>
      </c>
      <c r="O612" s="6">
        <v>9500000</v>
      </c>
      <c r="P612" s="6">
        <v>9500000</v>
      </c>
      <c r="Q612" s="6">
        <f t="shared" si="127"/>
        <v>0</v>
      </c>
      <c r="R612" s="8">
        <f t="shared" si="128"/>
        <v>0</v>
      </c>
      <c r="S612" s="6">
        <v>79278</v>
      </c>
      <c r="T612" s="9">
        <f t="shared" si="134"/>
        <v>81180.322033898308</v>
      </c>
      <c r="U612" s="6">
        <v>81180</v>
      </c>
      <c r="V612" s="9">
        <f t="shared" si="129"/>
        <v>-0.3220338983082911</v>
      </c>
      <c r="W612" s="8">
        <f t="shared" si="130"/>
        <v>-3.9668960437705588E-6</v>
      </c>
      <c r="X612" s="22">
        <f t="shared" si="132"/>
        <v>68780.780796265914</v>
      </c>
      <c r="Y612" s="22">
        <f t="shared" si="133"/>
        <v>68780.507950058687</v>
      </c>
      <c r="Z612" s="22">
        <f t="shared" si="135"/>
        <v>-0.27284620722639374</v>
      </c>
      <c r="AA612" s="8">
        <f t="shared" si="136"/>
        <v>-3.9668960437449191E-6</v>
      </c>
      <c r="AB612" s="22">
        <f t="shared" si="137"/>
        <v>8116099.9381069252</v>
      </c>
      <c r="AC612" s="10">
        <v>1425</v>
      </c>
      <c r="AD612" s="6">
        <v>1923</v>
      </c>
      <c r="AE612" s="6">
        <f t="shared" si="131"/>
        <v>93</v>
      </c>
      <c r="AF612" s="6" t="s">
        <v>422</v>
      </c>
    </row>
    <row r="613" spans="1:32" x14ac:dyDescent="0.2">
      <c r="A613">
        <v>42</v>
      </c>
      <c r="B613" s="6" t="s">
        <v>757</v>
      </c>
      <c r="C613" s="6" t="s">
        <v>22</v>
      </c>
      <c r="D613" s="6" t="s">
        <v>23</v>
      </c>
      <c r="E613" s="6" t="s">
        <v>2767</v>
      </c>
      <c r="F613" s="6" t="s">
        <v>2772</v>
      </c>
      <c r="G613" s="6">
        <v>50</v>
      </c>
      <c r="H613" s="6">
        <v>59</v>
      </c>
      <c r="I613" s="7">
        <v>42652</v>
      </c>
      <c r="J613" s="7">
        <v>42665</v>
      </c>
      <c r="K613" s="7" t="s">
        <v>2542</v>
      </c>
      <c r="L613" s="17">
        <f t="shared" si="125"/>
        <v>281.13</v>
      </c>
      <c r="M613" s="20">
        <f t="shared" si="126"/>
        <v>0.84725927506847365</v>
      </c>
      <c r="N613" s="6" t="s">
        <v>57</v>
      </c>
      <c r="O613" s="6">
        <v>3500000</v>
      </c>
      <c r="P613" s="6">
        <v>3425000</v>
      </c>
      <c r="Q613" s="6">
        <f t="shared" si="127"/>
        <v>-75000</v>
      </c>
      <c r="R613" s="8">
        <f t="shared" si="128"/>
        <v>-2.1428571428571429E-2</v>
      </c>
      <c r="S613" s="6">
        <v>59963</v>
      </c>
      <c r="T613" s="9">
        <f t="shared" si="134"/>
        <v>71199.259999999995</v>
      </c>
      <c r="U613" s="6">
        <v>69699</v>
      </c>
      <c r="V613" s="9">
        <f t="shared" si="129"/>
        <v>-1500.2599999999948</v>
      </c>
      <c r="W613" s="8">
        <f t="shared" si="130"/>
        <v>-2.1071286415055367E-2</v>
      </c>
      <c r="X613" s="22">
        <f t="shared" si="132"/>
        <v>60324.233413011767</v>
      </c>
      <c r="Y613" s="22">
        <f t="shared" si="133"/>
        <v>59053.124212997544</v>
      </c>
      <c r="Z613" s="22">
        <f t="shared" si="135"/>
        <v>-1271.1092000142235</v>
      </c>
      <c r="AA613" s="8">
        <f t="shared" si="136"/>
        <v>-2.107128641505536E-2</v>
      </c>
      <c r="AB613" s="22">
        <f t="shared" si="137"/>
        <v>2952656.2106498773</v>
      </c>
      <c r="AC613" s="6">
        <v>231</v>
      </c>
      <c r="AD613" s="6">
        <v>1896</v>
      </c>
      <c r="AE613" s="6">
        <f t="shared" si="131"/>
        <v>120</v>
      </c>
      <c r="AF613" s="6" t="s">
        <v>433</v>
      </c>
    </row>
    <row r="614" spans="1:32" x14ac:dyDescent="0.2">
      <c r="A614">
        <v>43</v>
      </c>
      <c r="B614" s="6" t="s">
        <v>2026</v>
      </c>
      <c r="C614" s="6" t="s">
        <v>22</v>
      </c>
      <c r="D614" s="6" t="s">
        <v>23</v>
      </c>
      <c r="E614" s="6" t="s">
        <v>2767</v>
      </c>
      <c r="F614" s="6" t="s">
        <v>2772</v>
      </c>
      <c r="G614" s="6">
        <v>88</v>
      </c>
      <c r="H614" s="6">
        <v>96</v>
      </c>
      <c r="I614" s="7">
        <v>42657</v>
      </c>
      <c r="J614" s="7">
        <v>42667</v>
      </c>
      <c r="K614" s="7" t="s">
        <v>2542</v>
      </c>
      <c r="L614" s="17">
        <f t="shared" si="125"/>
        <v>281.13</v>
      </c>
      <c r="M614" s="20">
        <f t="shared" si="126"/>
        <v>0.84725927506847365</v>
      </c>
      <c r="N614" s="6" t="s">
        <v>36</v>
      </c>
      <c r="O614" s="6">
        <v>5950000</v>
      </c>
      <c r="P614" s="6">
        <v>6100000</v>
      </c>
      <c r="Q614" s="6">
        <f t="shared" si="127"/>
        <v>150000</v>
      </c>
      <c r="R614" s="8">
        <f t="shared" si="128"/>
        <v>2.5210084033613446E-2</v>
      </c>
      <c r="S614" s="6">
        <v>53</v>
      </c>
      <c r="T614" s="9">
        <f t="shared" si="134"/>
        <v>67614.238636363632</v>
      </c>
      <c r="U614" s="6">
        <v>69319</v>
      </c>
      <c r="V614" s="9">
        <f t="shared" si="129"/>
        <v>1704.7613636363676</v>
      </c>
      <c r="W614" s="8">
        <f t="shared" si="130"/>
        <v>2.5213052724068232E-2</v>
      </c>
      <c r="X614" s="22">
        <f t="shared" si="132"/>
        <v>57286.790811352235</v>
      </c>
      <c r="Y614" s="22">
        <f t="shared" si="133"/>
        <v>58731.165688471527</v>
      </c>
      <c r="Z614" s="22">
        <f t="shared" si="135"/>
        <v>1444.3748771192913</v>
      </c>
      <c r="AA614" s="8">
        <f t="shared" si="136"/>
        <v>2.5213052724068229E-2</v>
      </c>
      <c r="AB614" s="22">
        <f t="shared" si="137"/>
        <v>5168342.5805854946</v>
      </c>
      <c r="AC614" s="10">
        <v>1576</v>
      </c>
      <c r="AD614" s="6">
        <v>1951</v>
      </c>
      <c r="AE614" s="6">
        <f t="shared" si="131"/>
        <v>65</v>
      </c>
      <c r="AF614" s="6" t="s">
        <v>2027</v>
      </c>
    </row>
    <row r="615" spans="1:32" x14ac:dyDescent="0.2">
      <c r="A615">
        <v>43</v>
      </c>
      <c r="B615" s="6" t="s">
        <v>2395</v>
      </c>
      <c r="C615" s="6" t="s">
        <v>22</v>
      </c>
      <c r="D615" s="6" t="s">
        <v>23</v>
      </c>
      <c r="E615" s="6" t="s">
        <v>2767</v>
      </c>
      <c r="F615" s="6" t="s">
        <v>2772</v>
      </c>
      <c r="G615" s="6">
        <v>125</v>
      </c>
      <c r="H615" s="6">
        <v>138</v>
      </c>
      <c r="I615" s="7">
        <v>42657</v>
      </c>
      <c r="J615" s="7">
        <v>42667</v>
      </c>
      <c r="K615" s="7" t="s">
        <v>2542</v>
      </c>
      <c r="L615" s="17">
        <f t="shared" si="125"/>
        <v>281.13</v>
      </c>
      <c r="M615" s="20">
        <f t="shared" si="126"/>
        <v>0.84725927506847365</v>
      </c>
      <c r="N615" s="6" t="s">
        <v>36</v>
      </c>
      <c r="O615" s="6">
        <v>8500000</v>
      </c>
      <c r="P615" s="6">
        <v>9400000</v>
      </c>
      <c r="Q615" s="6">
        <f t="shared" si="127"/>
        <v>900000</v>
      </c>
      <c r="R615" s="8">
        <f t="shared" si="128"/>
        <v>0.10588235294117647</v>
      </c>
      <c r="S615" s="6"/>
      <c r="T615" s="9">
        <f t="shared" si="134"/>
        <v>68000</v>
      </c>
      <c r="U615" s="6">
        <v>75200</v>
      </c>
      <c r="V615" s="9">
        <f t="shared" si="129"/>
        <v>7200</v>
      </c>
      <c r="W615" s="8">
        <f t="shared" si="130"/>
        <v>0.10588235294117647</v>
      </c>
      <c r="X615" s="22">
        <f t="shared" si="132"/>
        <v>57613.630704656207</v>
      </c>
      <c r="Y615" s="22">
        <f t="shared" si="133"/>
        <v>63713.897485149217</v>
      </c>
      <c r="Z615" s="22">
        <f t="shared" si="135"/>
        <v>6100.2667804930097</v>
      </c>
      <c r="AA615" s="8">
        <f t="shared" si="136"/>
        <v>0.10588235294117647</v>
      </c>
      <c r="AB615" s="22">
        <f t="shared" si="137"/>
        <v>7964237.1856436525</v>
      </c>
      <c r="AC615" s="10">
        <v>1995</v>
      </c>
      <c r="AD615" s="6">
        <v>1938</v>
      </c>
      <c r="AE615" s="6">
        <f t="shared" si="131"/>
        <v>78</v>
      </c>
      <c r="AF615" s="6" t="s">
        <v>90</v>
      </c>
    </row>
    <row r="616" spans="1:32" x14ac:dyDescent="0.2">
      <c r="A616">
        <v>43</v>
      </c>
      <c r="B616" s="6" t="s">
        <v>853</v>
      </c>
      <c r="C616" s="6" t="s">
        <v>22</v>
      </c>
      <c r="D616" s="6" t="s">
        <v>23</v>
      </c>
      <c r="E616" s="6" t="s">
        <v>2767</v>
      </c>
      <c r="F616" s="6" t="s">
        <v>2772</v>
      </c>
      <c r="G616" s="6">
        <v>53</v>
      </c>
      <c r="H616" s="6">
        <v>60</v>
      </c>
      <c r="I616" s="7">
        <v>42650</v>
      </c>
      <c r="J616" s="7">
        <v>42667</v>
      </c>
      <c r="K616" s="7" t="s">
        <v>2542</v>
      </c>
      <c r="L616" s="17">
        <f t="shared" si="125"/>
        <v>281.13</v>
      </c>
      <c r="M616" s="20">
        <f t="shared" si="126"/>
        <v>0.84725927506847365</v>
      </c>
      <c r="N616" s="6" t="s">
        <v>242</v>
      </c>
      <c r="O616" s="6">
        <v>4500000</v>
      </c>
      <c r="P616" s="6">
        <v>4500000</v>
      </c>
      <c r="Q616" s="6">
        <f t="shared" si="127"/>
        <v>0</v>
      </c>
      <c r="R616" s="8">
        <f t="shared" si="128"/>
        <v>0</v>
      </c>
      <c r="S616" s="6">
        <v>4811</v>
      </c>
      <c r="T616" s="9">
        <f t="shared" si="134"/>
        <v>84996.433962264156</v>
      </c>
      <c r="U616" s="6">
        <v>84996</v>
      </c>
      <c r="V616" s="9">
        <f t="shared" si="129"/>
        <v>-0.43396226415643468</v>
      </c>
      <c r="W616" s="8">
        <f t="shared" si="130"/>
        <v>-5.1056526012503156E-6</v>
      </c>
      <c r="X616" s="22">
        <f t="shared" si="132"/>
        <v>72014.017022273329</v>
      </c>
      <c r="Y616" s="22">
        <f t="shared" si="133"/>
        <v>72013.649343719982</v>
      </c>
      <c r="Z616" s="22">
        <f t="shared" si="135"/>
        <v>-0.36767855334619526</v>
      </c>
      <c r="AA616" s="8">
        <f t="shared" si="136"/>
        <v>-5.1056526013883574E-6</v>
      </c>
      <c r="AB616" s="22">
        <f t="shared" si="137"/>
        <v>3816723.4152171589</v>
      </c>
      <c r="AC616" s="10">
        <v>1097</v>
      </c>
      <c r="AD616" s="6">
        <v>1933</v>
      </c>
      <c r="AE616" s="6">
        <f t="shared" si="131"/>
        <v>83</v>
      </c>
      <c r="AF616" s="6" t="s">
        <v>105</v>
      </c>
    </row>
    <row r="617" spans="1:32" x14ac:dyDescent="0.2">
      <c r="A617">
        <v>43</v>
      </c>
      <c r="B617" s="6" t="s">
        <v>1996</v>
      </c>
      <c r="C617" s="6" t="s">
        <v>22</v>
      </c>
      <c r="D617" s="6" t="s">
        <v>23</v>
      </c>
      <c r="E617" s="6" t="s">
        <v>2767</v>
      </c>
      <c r="F617" s="6" t="s">
        <v>2772</v>
      </c>
      <c r="G617" s="6">
        <v>86</v>
      </c>
      <c r="H617" s="6">
        <v>96</v>
      </c>
      <c r="I617" s="7">
        <v>42651</v>
      </c>
      <c r="J617" s="7">
        <v>42667</v>
      </c>
      <c r="K617" s="7" t="s">
        <v>2542</v>
      </c>
      <c r="L617" s="17">
        <f t="shared" si="125"/>
        <v>281.13</v>
      </c>
      <c r="M617" s="20">
        <f t="shared" si="126"/>
        <v>0.84725927506847365</v>
      </c>
      <c r="N617" s="6" t="s">
        <v>31</v>
      </c>
      <c r="O617" s="6">
        <v>7900000</v>
      </c>
      <c r="P617" s="6">
        <v>7900000</v>
      </c>
      <c r="Q617" s="6">
        <f t="shared" si="127"/>
        <v>0</v>
      </c>
      <c r="R617" s="8">
        <f t="shared" si="128"/>
        <v>0</v>
      </c>
      <c r="S617" s="6">
        <v>99086</v>
      </c>
      <c r="T617" s="9">
        <f t="shared" si="134"/>
        <v>93012.627906976748</v>
      </c>
      <c r="U617" s="6">
        <v>93013</v>
      </c>
      <c r="V617" s="9">
        <f t="shared" si="129"/>
        <v>0.37209302325209137</v>
      </c>
      <c r="W617" s="8">
        <f t="shared" si="130"/>
        <v>4.0004570521781934E-6</v>
      </c>
      <c r="X617" s="22">
        <f t="shared" si="132"/>
        <v>78805.811692678806</v>
      </c>
      <c r="Y617" s="22">
        <f t="shared" si="133"/>
        <v>78806.126951943937</v>
      </c>
      <c r="Z617" s="22">
        <f t="shared" si="135"/>
        <v>0.31525926513131708</v>
      </c>
      <c r="AA617" s="8">
        <f t="shared" si="136"/>
        <v>4.0004570520857313E-6</v>
      </c>
      <c r="AB617" s="22">
        <f t="shared" si="137"/>
        <v>6777326.917867179</v>
      </c>
      <c r="AC617" s="10">
        <v>6530</v>
      </c>
      <c r="AD617" s="6">
        <v>1930</v>
      </c>
      <c r="AE617" s="6">
        <f t="shared" si="131"/>
        <v>86</v>
      </c>
      <c r="AF617" s="6" t="s">
        <v>25</v>
      </c>
    </row>
    <row r="618" spans="1:32" x14ac:dyDescent="0.2">
      <c r="A618">
        <v>43</v>
      </c>
      <c r="B618" s="6" t="s">
        <v>1695</v>
      </c>
      <c r="C618" s="6" t="s">
        <v>22</v>
      </c>
      <c r="D618" s="6" t="s">
        <v>23</v>
      </c>
      <c r="E618" s="6" t="s">
        <v>2767</v>
      </c>
      <c r="F618" s="6" t="s">
        <v>2772</v>
      </c>
      <c r="G618" s="6">
        <v>75</v>
      </c>
      <c r="H618" s="6">
        <v>83</v>
      </c>
      <c r="I618" s="7">
        <v>42653</v>
      </c>
      <c r="J618" s="7">
        <v>42667</v>
      </c>
      <c r="K618" s="7" t="s">
        <v>2542</v>
      </c>
      <c r="L618" s="17">
        <f t="shared" si="125"/>
        <v>281.13</v>
      </c>
      <c r="M618" s="20">
        <f t="shared" si="126"/>
        <v>0.84725927506847365</v>
      </c>
      <c r="N618" s="6" t="s">
        <v>62</v>
      </c>
      <c r="O618" s="6">
        <v>6000000</v>
      </c>
      <c r="P618" s="6">
        <v>6050000</v>
      </c>
      <c r="Q618" s="6">
        <f t="shared" si="127"/>
        <v>50000</v>
      </c>
      <c r="R618" s="8">
        <f t="shared" si="128"/>
        <v>8.3333333333333332E-3</v>
      </c>
      <c r="S618" s="6">
        <v>196000</v>
      </c>
      <c r="T618" s="9">
        <f t="shared" si="134"/>
        <v>82613.333333333328</v>
      </c>
      <c r="U618" s="6">
        <v>83280</v>
      </c>
      <c r="V618" s="9">
        <f t="shared" si="129"/>
        <v>666.66666666667152</v>
      </c>
      <c r="W618" s="8">
        <f t="shared" si="130"/>
        <v>8.0697224015494461E-3</v>
      </c>
      <c r="X618" s="22">
        <f t="shared" si="132"/>
        <v>69994.91291099017</v>
      </c>
      <c r="Y618" s="22">
        <f t="shared" si="133"/>
        <v>70559.752427702479</v>
      </c>
      <c r="Z618" s="22">
        <f t="shared" si="135"/>
        <v>564.83951671230898</v>
      </c>
      <c r="AA618" s="8">
        <f t="shared" si="136"/>
        <v>8.06972240154929E-3</v>
      </c>
      <c r="AB618" s="22">
        <f t="shared" si="137"/>
        <v>5291981.4320776863</v>
      </c>
      <c r="AC618" s="6">
        <v>727</v>
      </c>
      <c r="AD618" s="6">
        <v>1899</v>
      </c>
      <c r="AE618" s="6">
        <f t="shared" si="131"/>
        <v>117</v>
      </c>
      <c r="AF618" s="6" t="s">
        <v>37</v>
      </c>
    </row>
    <row r="619" spans="1:32" x14ac:dyDescent="0.2">
      <c r="A619">
        <v>43</v>
      </c>
      <c r="B619" s="6" t="s">
        <v>2147</v>
      </c>
      <c r="C619" s="6" t="s">
        <v>22</v>
      </c>
      <c r="D619" s="6" t="s">
        <v>23</v>
      </c>
      <c r="E619" s="6" t="s">
        <v>2767</v>
      </c>
      <c r="F619" s="6" t="s">
        <v>2772</v>
      </c>
      <c r="G619" s="6">
        <v>97</v>
      </c>
      <c r="H619" s="6">
        <v>112</v>
      </c>
      <c r="I619" s="7">
        <v>42657</v>
      </c>
      <c r="J619" s="7">
        <v>42667</v>
      </c>
      <c r="K619" s="7" t="s">
        <v>2542</v>
      </c>
      <c r="L619" s="17">
        <f t="shared" si="125"/>
        <v>281.13</v>
      </c>
      <c r="M619" s="20">
        <f t="shared" si="126"/>
        <v>0.84725927506847365</v>
      </c>
      <c r="N619" s="6" t="s">
        <v>36</v>
      </c>
      <c r="O619" s="6">
        <v>6950000</v>
      </c>
      <c r="P619" s="6">
        <v>7625000</v>
      </c>
      <c r="Q619" s="6">
        <f t="shared" si="127"/>
        <v>675000</v>
      </c>
      <c r="R619" s="8">
        <f t="shared" si="128"/>
        <v>9.7122302158273388E-2</v>
      </c>
      <c r="S619" s="6">
        <v>80672</v>
      </c>
      <c r="T619" s="9">
        <f t="shared" si="134"/>
        <v>72481.154639175264</v>
      </c>
      <c r="U619" s="6">
        <v>79440</v>
      </c>
      <c r="V619" s="9">
        <f t="shared" si="129"/>
        <v>6958.8453608247364</v>
      </c>
      <c r="W619" s="8">
        <f t="shared" si="130"/>
        <v>9.6009030146762556E-2</v>
      </c>
      <c r="X619" s="22">
        <f t="shared" si="132"/>
        <v>61410.330535713569</v>
      </c>
      <c r="Y619" s="22">
        <f t="shared" si="133"/>
        <v>67306.276811439544</v>
      </c>
      <c r="Z619" s="22">
        <f t="shared" si="135"/>
        <v>5895.9462757259753</v>
      </c>
      <c r="AA619" s="8">
        <f t="shared" si="136"/>
        <v>9.6009030146762528E-2</v>
      </c>
      <c r="AB619" s="22">
        <f t="shared" si="137"/>
        <v>6528708.8507096358</v>
      </c>
      <c r="AC619" s="6">
        <v>524</v>
      </c>
      <c r="AD619" s="6">
        <v>1897</v>
      </c>
      <c r="AE619" s="6">
        <f t="shared" si="131"/>
        <v>119</v>
      </c>
      <c r="AF619" s="6" t="s">
        <v>494</v>
      </c>
    </row>
    <row r="620" spans="1:32" x14ac:dyDescent="0.2">
      <c r="A620">
        <v>43</v>
      </c>
      <c r="B620" s="6" t="s">
        <v>246</v>
      </c>
      <c r="C620" s="6" t="s">
        <v>22</v>
      </c>
      <c r="D620" s="6" t="s">
        <v>23</v>
      </c>
      <c r="E620" s="6" t="s">
        <v>2767</v>
      </c>
      <c r="F620" s="6" t="s">
        <v>2772</v>
      </c>
      <c r="G620" s="6">
        <v>42</v>
      </c>
      <c r="H620" s="6">
        <v>47</v>
      </c>
      <c r="I620" s="7">
        <v>42657</v>
      </c>
      <c r="J620" s="7">
        <v>42668</v>
      </c>
      <c r="K620" s="7" t="s">
        <v>2542</v>
      </c>
      <c r="L620" s="17">
        <f t="shared" ref="L620:L636" si="138">IF(K620="Januar",238.19,IF(K620="Februar",240.59,IF(K620="Mars",245.99,IF(K620="April",250.79,IF(K620="Mai",256.52,IF(K620="Juni",259.83,IF(K620="Juli",265.66,IF(K620="August",272.21,IF(K620="September",275.91,IF(K620="Oktober",281.13,IF(K620="November",284.38,IF(K620="Desember",287.34,0))))))))))))</f>
        <v>281.13</v>
      </c>
      <c r="M620" s="20">
        <f t="shared" ref="M620:M636" si="139">$L$2/L620</f>
        <v>0.84725927506847365</v>
      </c>
      <c r="N620" s="6" t="s">
        <v>24</v>
      </c>
      <c r="O620" s="6">
        <v>3600000</v>
      </c>
      <c r="P620" s="6">
        <v>3800000</v>
      </c>
      <c r="Q620" s="6">
        <f t="shared" si="127"/>
        <v>200000</v>
      </c>
      <c r="R620" s="8">
        <f t="shared" si="128"/>
        <v>5.5555555555555552E-2</v>
      </c>
      <c r="S620" s="6">
        <v>15967</v>
      </c>
      <c r="T620" s="9">
        <f t="shared" si="134"/>
        <v>86094.452380952382</v>
      </c>
      <c r="U620" s="6">
        <v>90856</v>
      </c>
      <c r="V620" s="9">
        <f t="shared" si="129"/>
        <v>4761.5476190476184</v>
      </c>
      <c r="W620" s="8">
        <f t="shared" si="130"/>
        <v>5.5306091012445623E-2</v>
      </c>
      <c r="X620" s="22">
        <f t="shared" si="132"/>
        <v>72944.323311702945</v>
      </c>
      <c r="Y620" s="22">
        <f t="shared" si="133"/>
        <v>76978.588695621249</v>
      </c>
      <c r="Z620" s="22">
        <f t="shared" si="135"/>
        <v>4034.265383918304</v>
      </c>
      <c r="AA620" s="8">
        <f t="shared" si="136"/>
        <v>5.530609101244565E-2</v>
      </c>
      <c r="AB620" s="22">
        <f t="shared" si="137"/>
        <v>3233100.7252160925</v>
      </c>
      <c r="AC620" s="10">
        <v>1614</v>
      </c>
      <c r="AD620" s="6">
        <v>1970</v>
      </c>
      <c r="AE620" s="6">
        <f t="shared" si="131"/>
        <v>46</v>
      </c>
      <c r="AF620" s="6" t="s">
        <v>127</v>
      </c>
    </row>
    <row r="621" spans="1:32" x14ac:dyDescent="0.2">
      <c r="A621">
        <v>43</v>
      </c>
      <c r="B621" s="6" t="s">
        <v>846</v>
      </c>
      <c r="C621" s="6" t="s">
        <v>22</v>
      </c>
      <c r="D621" s="6" t="s">
        <v>23</v>
      </c>
      <c r="E621" s="6" t="s">
        <v>2767</v>
      </c>
      <c r="F621" s="6" t="s">
        <v>2772</v>
      </c>
      <c r="G621" s="6">
        <v>65</v>
      </c>
      <c r="H621" s="6">
        <v>72</v>
      </c>
      <c r="I621" s="7">
        <v>42650</v>
      </c>
      <c r="J621" s="7">
        <v>42668</v>
      </c>
      <c r="K621" s="7" t="s">
        <v>2542</v>
      </c>
      <c r="L621" s="17">
        <f t="shared" si="138"/>
        <v>281.13</v>
      </c>
      <c r="M621" s="20">
        <f t="shared" si="139"/>
        <v>0.84725927506847365</v>
      </c>
      <c r="N621" s="6" t="s">
        <v>264</v>
      </c>
      <c r="O621" s="6">
        <v>4700000</v>
      </c>
      <c r="P621" s="6">
        <v>4920000</v>
      </c>
      <c r="Q621" s="6">
        <f t="shared" si="127"/>
        <v>220000</v>
      </c>
      <c r="R621" s="8">
        <f t="shared" si="128"/>
        <v>4.6808510638297871E-2</v>
      </c>
      <c r="S621" s="6"/>
      <c r="T621" s="9">
        <f t="shared" si="134"/>
        <v>72307.692307692312</v>
      </c>
      <c r="U621" s="6">
        <v>75692</v>
      </c>
      <c r="V621" s="9">
        <f t="shared" si="129"/>
        <v>3384.3076923076878</v>
      </c>
      <c r="W621" s="8">
        <f t="shared" si="130"/>
        <v>4.680425531914887E-2</v>
      </c>
      <c r="X621" s="22">
        <f t="shared" si="132"/>
        <v>61263.362966489636</v>
      </c>
      <c r="Y621" s="22">
        <f t="shared" si="133"/>
        <v>64130.74904848291</v>
      </c>
      <c r="Z621" s="22">
        <f t="shared" si="135"/>
        <v>2867.3860819932743</v>
      </c>
      <c r="AA621" s="8">
        <f t="shared" si="136"/>
        <v>4.6804255319148932E-2</v>
      </c>
      <c r="AB621" s="22">
        <f t="shared" si="137"/>
        <v>4168498.6881513894</v>
      </c>
      <c r="AC621" s="6">
        <v>539</v>
      </c>
      <c r="AD621" s="6">
        <v>1953</v>
      </c>
      <c r="AE621" s="6">
        <f t="shared" si="131"/>
        <v>63</v>
      </c>
      <c r="AF621" s="6" t="s">
        <v>48</v>
      </c>
    </row>
    <row r="622" spans="1:32" x14ac:dyDescent="0.2">
      <c r="A622">
        <v>43</v>
      </c>
      <c r="B622" s="6" t="s">
        <v>350</v>
      </c>
      <c r="C622" s="6" t="s">
        <v>22</v>
      </c>
      <c r="D622" s="6" t="s">
        <v>23</v>
      </c>
      <c r="E622" s="6" t="s">
        <v>2767</v>
      </c>
      <c r="F622" s="6" t="s">
        <v>2772</v>
      </c>
      <c r="G622" s="6">
        <v>63</v>
      </c>
      <c r="H622" s="6">
        <v>71</v>
      </c>
      <c r="I622" s="7">
        <v>42657</v>
      </c>
      <c r="J622" s="7">
        <v>42668</v>
      </c>
      <c r="K622" s="7" t="s">
        <v>2542</v>
      </c>
      <c r="L622" s="17">
        <f t="shared" si="138"/>
        <v>281.13</v>
      </c>
      <c r="M622" s="20">
        <f t="shared" si="139"/>
        <v>0.84725927506847365</v>
      </c>
      <c r="N622" s="6" t="s">
        <v>24</v>
      </c>
      <c r="O622" s="6">
        <v>4950000</v>
      </c>
      <c r="P622" s="6">
        <v>5200000</v>
      </c>
      <c r="Q622" s="6">
        <f t="shared" si="127"/>
        <v>250000</v>
      </c>
      <c r="R622" s="8">
        <f t="shared" si="128"/>
        <v>5.0505050505050504E-2</v>
      </c>
      <c r="S622" s="6"/>
      <c r="T622" s="9">
        <f t="shared" si="134"/>
        <v>78571.428571428565</v>
      </c>
      <c r="U622" s="6">
        <v>82540</v>
      </c>
      <c r="V622" s="9">
        <f t="shared" si="129"/>
        <v>3968.5714285714348</v>
      </c>
      <c r="W622" s="8">
        <f t="shared" si="130"/>
        <v>5.050909090909099E-2</v>
      </c>
      <c r="X622" s="22">
        <f t="shared" si="132"/>
        <v>66570.371612522926</v>
      </c>
      <c r="Y622" s="22">
        <f t="shared" si="133"/>
        <v>69932.780564151821</v>
      </c>
      <c r="Z622" s="22">
        <f t="shared" si="135"/>
        <v>3362.408951628895</v>
      </c>
      <c r="AA622" s="8">
        <f t="shared" si="136"/>
        <v>5.0509090909091059E-2</v>
      </c>
      <c r="AB622" s="22">
        <f t="shared" si="137"/>
        <v>4405765.1755415648</v>
      </c>
      <c r="AC622" s="6">
        <v>539</v>
      </c>
      <c r="AD622" s="6">
        <v>1952</v>
      </c>
      <c r="AE622" s="6">
        <f t="shared" si="131"/>
        <v>64</v>
      </c>
      <c r="AF622" s="6" t="s">
        <v>27</v>
      </c>
    </row>
    <row r="623" spans="1:32" x14ac:dyDescent="0.2">
      <c r="A623">
        <v>43</v>
      </c>
      <c r="B623" s="6" t="s">
        <v>713</v>
      </c>
      <c r="C623" s="6" t="s">
        <v>22</v>
      </c>
      <c r="D623" s="6" t="s">
        <v>23</v>
      </c>
      <c r="E623" s="6" t="s">
        <v>2767</v>
      </c>
      <c r="F623" s="6" t="s">
        <v>2772</v>
      </c>
      <c r="G623" s="6">
        <v>49</v>
      </c>
      <c r="H623" s="6">
        <v>55</v>
      </c>
      <c r="I623" s="7">
        <v>42650</v>
      </c>
      <c r="J623" s="7">
        <v>42668</v>
      </c>
      <c r="K623" s="7" t="s">
        <v>2542</v>
      </c>
      <c r="L623" s="17">
        <f t="shared" si="138"/>
        <v>281.13</v>
      </c>
      <c r="M623" s="20">
        <f t="shared" si="139"/>
        <v>0.84725927506847365</v>
      </c>
      <c r="N623" s="6" t="s">
        <v>264</v>
      </c>
      <c r="O623" s="6">
        <v>3900000</v>
      </c>
      <c r="P623" s="6">
        <v>4420000</v>
      </c>
      <c r="Q623" s="6">
        <f t="shared" si="127"/>
        <v>520000</v>
      </c>
      <c r="R623" s="8">
        <f t="shared" si="128"/>
        <v>0.13333333333333333</v>
      </c>
      <c r="S623" s="6">
        <v>62359</v>
      </c>
      <c r="T623" s="9">
        <f t="shared" si="134"/>
        <v>80864.469387755104</v>
      </c>
      <c r="U623" s="6">
        <v>91477</v>
      </c>
      <c r="V623" s="9">
        <f t="shared" si="129"/>
        <v>10612.530612244896</v>
      </c>
      <c r="W623" s="8">
        <f t="shared" si="130"/>
        <v>0.1312384869720285</v>
      </c>
      <c r="X623" s="22">
        <f t="shared" si="132"/>
        <v>68513.171712266165</v>
      </c>
      <c r="Y623" s="22">
        <f t="shared" si="133"/>
        <v>77504.736705438758</v>
      </c>
      <c r="Z623" s="22">
        <f t="shared" si="135"/>
        <v>8991.5649931725929</v>
      </c>
      <c r="AA623" s="8">
        <f t="shared" si="136"/>
        <v>0.13123848697202847</v>
      </c>
      <c r="AB623" s="22">
        <f t="shared" si="137"/>
        <v>3797732.0985664991</v>
      </c>
      <c r="AC623" s="6">
        <v>765</v>
      </c>
      <c r="AD623" s="6">
        <v>1940</v>
      </c>
      <c r="AE623" s="6">
        <f t="shared" si="131"/>
        <v>76</v>
      </c>
      <c r="AF623" s="6" t="s">
        <v>364</v>
      </c>
    </row>
    <row r="624" spans="1:32" x14ac:dyDescent="0.2">
      <c r="A624">
        <v>43</v>
      </c>
      <c r="B624" s="6" t="s">
        <v>1457</v>
      </c>
      <c r="C624" s="6" t="s">
        <v>22</v>
      </c>
      <c r="D624" s="6" t="s">
        <v>23</v>
      </c>
      <c r="E624" s="6" t="s">
        <v>2767</v>
      </c>
      <c r="F624" s="6" t="s">
        <v>2772</v>
      </c>
      <c r="G624" s="6">
        <v>132</v>
      </c>
      <c r="H624" s="6">
        <v>148</v>
      </c>
      <c r="I624" s="7">
        <v>42658</v>
      </c>
      <c r="J624" s="7">
        <v>42668</v>
      </c>
      <c r="K624" s="7" t="s">
        <v>2542</v>
      </c>
      <c r="L624" s="17">
        <f t="shared" si="138"/>
        <v>281.13</v>
      </c>
      <c r="M624" s="20">
        <f t="shared" si="139"/>
        <v>0.84725927506847365</v>
      </c>
      <c r="N624" s="6" t="s">
        <v>36</v>
      </c>
      <c r="O624" s="6">
        <v>8200000</v>
      </c>
      <c r="P624" s="6">
        <v>8200000</v>
      </c>
      <c r="Q624" s="6">
        <f t="shared" si="127"/>
        <v>0</v>
      </c>
      <c r="R624" s="8">
        <f t="shared" si="128"/>
        <v>0</v>
      </c>
      <c r="S624" s="6"/>
      <c r="T624" s="9">
        <f t="shared" si="134"/>
        <v>62121.21212121212</v>
      </c>
      <c r="U624" s="6">
        <v>62121</v>
      </c>
      <c r="V624" s="9">
        <f t="shared" si="129"/>
        <v>-0.2121212121201097</v>
      </c>
      <c r="W624" s="8">
        <f t="shared" si="130"/>
        <v>-3.4146341463237172E-6</v>
      </c>
      <c r="X624" s="22">
        <f t="shared" si="132"/>
        <v>52632.77314819306</v>
      </c>
      <c r="Y624" s="22">
        <f t="shared" si="133"/>
        <v>52632.593426528649</v>
      </c>
      <c r="Z624" s="22">
        <f t="shared" si="135"/>
        <v>-0.17972166441177251</v>
      </c>
      <c r="AA624" s="8">
        <f t="shared" si="136"/>
        <v>-3.4146341464043217E-6</v>
      </c>
      <c r="AB624" s="22">
        <f t="shared" si="137"/>
        <v>6947502.3323017815</v>
      </c>
      <c r="AC624" s="6">
        <v>484</v>
      </c>
      <c r="AD624" s="6">
        <v>1915</v>
      </c>
      <c r="AE624" s="6">
        <f t="shared" si="131"/>
        <v>101</v>
      </c>
      <c r="AF624" s="6" t="s">
        <v>108</v>
      </c>
    </row>
    <row r="625" spans="1:32" x14ac:dyDescent="0.2">
      <c r="A625">
        <v>43</v>
      </c>
      <c r="B625" s="6" t="s">
        <v>2267</v>
      </c>
      <c r="C625" s="6" t="s">
        <v>22</v>
      </c>
      <c r="D625" s="6" t="s">
        <v>23</v>
      </c>
      <c r="E625" s="6" t="s">
        <v>2767</v>
      </c>
      <c r="F625" s="6" t="s">
        <v>2772</v>
      </c>
      <c r="G625" s="6">
        <v>107</v>
      </c>
      <c r="H625" s="6">
        <v>121</v>
      </c>
      <c r="I625" s="7">
        <v>42658</v>
      </c>
      <c r="J625" s="7">
        <v>42668</v>
      </c>
      <c r="K625" s="7" t="s">
        <v>2542</v>
      </c>
      <c r="L625" s="17">
        <f t="shared" si="138"/>
        <v>281.13</v>
      </c>
      <c r="M625" s="20">
        <f t="shared" si="139"/>
        <v>0.84725927506847365</v>
      </c>
      <c r="N625" s="6" t="s">
        <v>36</v>
      </c>
      <c r="O625" s="6">
        <v>7900000</v>
      </c>
      <c r="P625" s="6">
        <v>8000000</v>
      </c>
      <c r="Q625" s="6">
        <f t="shared" si="127"/>
        <v>100000</v>
      </c>
      <c r="R625" s="8">
        <f t="shared" si="128"/>
        <v>1.2658227848101266E-2</v>
      </c>
      <c r="S625" s="6">
        <v>67000</v>
      </c>
      <c r="T625" s="9">
        <f t="shared" si="134"/>
        <v>74457.943925233645</v>
      </c>
      <c r="U625" s="6">
        <v>75393</v>
      </c>
      <c r="V625" s="9">
        <f t="shared" si="129"/>
        <v>935.05607476635487</v>
      </c>
      <c r="W625" s="8">
        <f t="shared" si="130"/>
        <v>1.2558177482113715E-2</v>
      </c>
      <c r="X625" s="22">
        <f t="shared" si="132"/>
        <v>63085.183593182519</v>
      </c>
      <c r="Y625" s="22">
        <f t="shared" si="133"/>
        <v>63877.418525237437</v>
      </c>
      <c r="Z625" s="22">
        <f t="shared" si="135"/>
        <v>792.23493205491832</v>
      </c>
      <c r="AA625" s="8">
        <f t="shared" si="136"/>
        <v>1.255817748211378E-2</v>
      </c>
      <c r="AB625" s="22">
        <f t="shared" si="137"/>
        <v>6834883.7822004054</v>
      </c>
      <c r="AC625" s="6">
        <v>668</v>
      </c>
      <c r="AD625" s="6">
        <v>1896</v>
      </c>
      <c r="AE625" s="6">
        <f t="shared" si="131"/>
        <v>120</v>
      </c>
      <c r="AF625" s="6" t="s">
        <v>108</v>
      </c>
    </row>
    <row r="626" spans="1:32" x14ac:dyDescent="0.2">
      <c r="A626">
        <v>43</v>
      </c>
      <c r="B626" s="6" t="s">
        <v>1729</v>
      </c>
      <c r="C626" s="6" t="s">
        <v>22</v>
      </c>
      <c r="D626" s="6" t="s">
        <v>23</v>
      </c>
      <c r="E626" s="6" t="s">
        <v>2767</v>
      </c>
      <c r="F626" s="6" t="s">
        <v>2772</v>
      </c>
      <c r="G626" s="6">
        <v>95</v>
      </c>
      <c r="H626" s="6">
        <v>100</v>
      </c>
      <c r="I626" s="7">
        <v>42658</v>
      </c>
      <c r="J626" s="7">
        <v>42668</v>
      </c>
      <c r="K626" s="7" t="s">
        <v>2542</v>
      </c>
      <c r="L626" s="17">
        <f t="shared" si="138"/>
        <v>281.13</v>
      </c>
      <c r="M626" s="20">
        <f t="shared" si="139"/>
        <v>0.84725927506847365</v>
      </c>
      <c r="N626" s="6" t="s">
        <v>36</v>
      </c>
      <c r="O626" s="6">
        <v>6300000</v>
      </c>
      <c r="P626" s="6">
        <v>6865000</v>
      </c>
      <c r="Q626" s="6">
        <f t="shared" si="127"/>
        <v>565000</v>
      </c>
      <c r="R626" s="8">
        <f t="shared" si="128"/>
        <v>8.9682539682539683E-2</v>
      </c>
      <c r="S626" s="6">
        <v>81000</v>
      </c>
      <c r="T626" s="9">
        <f t="shared" si="134"/>
        <v>67168.421052631573</v>
      </c>
      <c r="U626" s="6">
        <v>73116</v>
      </c>
      <c r="V626" s="9">
        <f t="shared" si="129"/>
        <v>5947.5789473684272</v>
      </c>
      <c r="W626" s="8">
        <f t="shared" si="130"/>
        <v>8.8547249647390788E-2</v>
      </c>
      <c r="X626" s="22">
        <f t="shared" si="132"/>
        <v>56909.06772854663</v>
      </c>
      <c r="Y626" s="22">
        <f t="shared" si="133"/>
        <v>61948.209155906523</v>
      </c>
      <c r="Z626" s="22">
        <f t="shared" si="135"/>
        <v>5039.141427359893</v>
      </c>
      <c r="AA626" s="8">
        <f t="shared" si="136"/>
        <v>8.8547249647390858E-2</v>
      </c>
      <c r="AB626" s="22">
        <f t="shared" si="137"/>
        <v>5885079.8698111195</v>
      </c>
      <c r="AC626" s="10">
        <v>1021</v>
      </c>
      <c r="AD626" s="6">
        <v>1884</v>
      </c>
      <c r="AE626" s="6">
        <f t="shared" si="131"/>
        <v>132</v>
      </c>
      <c r="AF626" s="6" t="s">
        <v>44</v>
      </c>
    </row>
    <row r="627" spans="1:32" x14ac:dyDescent="0.2">
      <c r="A627">
        <v>43</v>
      </c>
      <c r="B627" s="6" t="s">
        <v>126</v>
      </c>
      <c r="C627" s="6" t="s">
        <v>22</v>
      </c>
      <c r="D627" s="6" t="s">
        <v>23</v>
      </c>
      <c r="E627" s="6" t="s">
        <v>2767</v>
      </c>
      <c r="F627" s="6" t="s">
        <v>2772</v>
      </c>
      <c r="G627" s="6">
        <v>27</v>
      </c>
      <c r="H627" s="6">
        <v>32</v>
      </c>
      <c r="I627" s="7">
        <v>42659</v>
      </c>
      <c r="J627" s="7">
        <v>42669</v>
      </c>
      <c r="K627" s="7" t="s">
        <v>2542</v>
      </c>
      <c r="L627" s="17">
        <f t="shared" si="138"/>
        <v>281.13</v>
      </c>
      <c r="M627" s="20">
        <f t="shared" si="139"/>
        <v>0.84725927506847365</v>
      </c>
      <c r="N627" s="6" t="s">
        <v>36</v>
      </c>
      <c r="O627" s="6">
        <v>2690000</v>
      </c>
      <c r="P627" s="6">
        <v>3150000</v>
      </c>
      <c r="Q627" s="6">
        <f t="shared" si="127"/>
        <v>460000</v>
      </c>
      <c r="R627" s="8">
        <f t="shared" si="128"/>
        <v>0.17100371747211895</v>
      </c>
      <c r="S627" s="6"/>
      <c r="T627" s="9">
        <f t="shared" si="134"/>
        <v>99629.629629629635</v>
      </c>
      <c r="U627" s="6">
        <v>116667</v>
      </c>
      <c r="V627" s="9">
        <f t="shared" si="129"/>
        <v>17037.370370370365</v>
      </c>
      <c r="W627" s="8">
        <f t="shared" si="130"/>
        <v>0.17100706319702597</v>
      </c>
      <c r="X627" s="22">
        <f t="shared" si="132"/>
        <v>84412.12777534053</v>
      </c>
      <c r="Y627" s="22">
        <f t="shared" si="133"/>
        <v>98847.197844413618</v>
      </c>
      <c r="Z627" s="22">
        <f t="shared" si="135"/>
        <v>14435.070069073088</v>
      </c>
      <c r="AA627" s="8">
        <f t="shared" si="136"/>
        <v>0.17100706319702597</v>
      </c>
      <c r="AB627" s="22">
        <f t="shared" si="137"/>
        <v>2668874.3417991679</v>
      </c>
      <c r="AC627" s="6">
        <v>425</v>
      </c>
      <c r="AD627" s="6">
        <v>1970</v>
      </c>
      <c r="AE627" s="6">
        <f t="shared" si="131"/>
        <v>46</v>
      </c>
      <c r="AF627" s="6" t="s">
        <v>127</v>
      </c>
    </row>
    <row r="628" spans="1:32" x14ac:dyDescent="0.2">
      <c r="A628">
        <v>43</v>
      </c>
      <c r="B628" s="6" t="s">
        <v>1839</v>
      </c>
      <c r="C628" s="6" t="s">
        <v>22</v>
      </c>
      <c r="D628" s="6" t="s">
        <v>23</v>
      </c>
      <c r="E628" s="6" t="s">
        <v>2767</v>
      </c>
      <c r="F628" s="6" t="s">
        <v>2772</v>
      </c>
      <c r="G628" s="6">
        <v>80</v>
      </c>
      <c r="H628" s="6">
        <v>90</v>
      </c>
      <c r="I628" s="7">
        <v>42658</v>
      </c>
      <c r="J628" s="7">
        <v>42669</v>
      </c>
      <c r="K628" s="7" t="s">
        <v>2542</v>
      </c>
      <c r="L628" s="17">
        <f t="shared" si="138"/>
        <v>281.13</v>
      </c>
      <c r="M628" s="20">
        <f t="shared" si="139"/>
        <v>0.84725927506847365</v>
      </c>
      <c r="N628" s="6" t="s">
        <v>24</v>
      </c>
      <c r="O628" s="6">
        <v>6300000</v>
      </c>
      <c r="P628" s="6">
        <v>6660000</v>
      </c>
      <c r="Q628" s="6">
        <f t="shared" si="127"/>
        <v>360000</v>
      </c>
      <c r="R628" s="8">
        <f t="shared" si="128"/>
        <v>5.7142857142857141E-2</v>
      </c>
      <c r="S628" s="6"/>
      <c r="T628" s="9">
        <f t="shared" si="134"/>
        <v>78750</v>
      </c>
      <c r="U628" s="6">
        <v>83250</v>
      </c>
      <c r="V628" s="9">
        <f t="shared" si="129"/>
        <v>4500</v>
      </c>
      <c r="W628" s="8">
        <f t="shared" si="130"/>
        <v>5.7142857142857141E-2</v>
      </c>
      <c r="X628" s="22">
        <f t="shared" si="132"/>
        <v>66721.667911642304</v>
      </c>
      <c r="Y628" s="22">
        <f t="shared" si="133"/>
        <v>70534.334649450437</v>
      </c>
      <c r="Z628" s="22">
        <f t="shared" si="135"/>
        <v>3812.6667378081329</v>
      </c>
      <c r="AA628" s="8">
        <f t="shared" si="136"/>
        <v>5.7142857142857162E-2</v>
      </c>
      <c r="AB628" s="22">
        <f t="shared" si="137"/>
        <v>5642746.7719560349</v>
      </c>
      <c r="AC628" s="6">
        <v>429</v>
      </c>
      <c r="AD628" s="6">
        <v>1932</v>
      </c>
      <c r="AE628" s="6">
        <f t="shared" si="131"/>
        <v>84</v>
      </c>
      <c r="AF628" s="6" t="s">
        <v>25</v>
      </c>
    </row>
    <row r="629" spans="1:32" x14ac:dyDescent="0.2">
      <c r="A629">
        <v>43</v>
      </c>
      <c r="B629" s="6" t="s">
        <v>2190</v>
      </c>
      <c r="C629" s="6" t="s">
        <v>22</v>
      </c>
      <c r="D629" s="6" t="s">
        <v>23</v>
      </c>
      <c r="E629" s="6" t="s">
        <v>2767</v>
      </c>
      <c r="F629" s="6" t="s">
        <v>2772</v>
      </c>
      <c r="G629" s="6">
        <v>100</v>
      </c>
      <c r="H629" s="6">
        <v>112</v>
      </c>
      <c r="I629" s="7">
        <v>42658</v>
      </c>
      <c r="J629" s="7">
        <v>42669</v>
      </c>
      <c r="K629" s="7" t="s">
        <v>2542</v>
      </c>
      <c r="L629" s="17">
        <f t="shared" si="138"/>
        <v>281.13</v>
      </c>
      <c r="M629" s="20">
        <f t="shared" si="139"/>
        <v>0.84725927506847365</v>
      </c>
      <c r="N629" s="6" t="s">
        <v>24</v>
      </c>
      <c r="O629" s="6">
        <v>8000000</v>
      </c>
      <c r="P629" s="6">
        <v>9125000</v>
      </c>
      <c r="Q629" s="6">
        <f t="shared" si="127"/>
        <v>1125000</v>
      </c>
      <c r="R629" s="8">
        <f t="shared" si="128"/>
        <v>0.140625</v>
      </c>
      <c r="S629" s="6"/>
      <c r="T629" s="9">
        <f t="shared" si="134"/>
        <v>80000</v>
      </c>
      <c r="U629" s="6">
        <v>91250</v>
      </c>
      <c r="V629" s="9">
        <f t="shared" si="129"/>
        <v>11250</v>
      </c>
      <c r="W629" s="8">
        <f t="shared" si="130"/>
        <v>0.140625</v>
      </c>
      <c r="X629" s="22">
        <f t="shared" si="132"/>
        <v>67780.742005477892</v>
      </c>
      <c r="Y629" s="22">
        <f t="shared" si="133"/>
        <v>77312.408849998217</v>
      </c>
      <c r="Z629" s="22">
        <f t="shared" si="135"/>
        <v>9531.666844520325</v>
      </c>
      <c r="AA629" s="8">
        <f t="shared" si="136"/>
        <v>0.14062499999999994</v>
      </c>
      <c r="AB629" s="22">
        <f t="shared" si="137"/>
        <v>7731240.8849998219</v>
      </c>
      <c r="AC629" s="6">
        <v>791</v>
      </c>
      <c r="AD629" s="6">
        <v>1904</v>
      </c>
      <c r="AE629" s="6">
        <f t="shared" si="131"/>
        <v>112</v>
      </c>
      <c r="AF629" s="6" t="s">
        <v>108</v>
      </c>
    </row>
    <row r="630" spans="1:32" x14ac:dyDescent="0.2">
      <c r="A630">
        <v>43</v>
      </c>
      <c r="B630" s="6" t="s">
        <v>851</v>
      </c>
      <c r="C630" s="6" t="s">
        <v>22</v>
      </c>
      <c r="D630" s="6" t="s">
        <v>23</v>
      </c>
      <c r="E630" s="6" t="s">
        <v>2767</v>
      </c>
      <c r="F630" s="6" t="s">
        <v>2772</v>
      </c>
      <c r="G630" s="6">
        <v>52</v>
      </c>
      <c r="H630" s="6">
        <v>58</v>
      </c>
      <c r="I630" s="7">
        <v>42656</v>
      </c>
      <c r="J630" s="7">
        <v>42669</v>
      </c>
      <c r="K630" s="7" t="s">
        <v>2542</v>
      </c>
      <c r="L630" s="17">
        <f t="shared" si="138"/>
        <v>281.13</v>
      </c>
      <c r="M630" s="20">
        <f t="shared" si="139"/>
        <v>0.84725927506847365</v>
      </c>
      <c r="N630" s="6" t="s">
        <v>57</v>
      </c>
      <c r="O630" s="6">
        <v>3800000</v>
      </c>
      <c r="P630" s="6">
        <v>4320000</v>
      </c>
      <c r="Q630" s="6">
        <f t="shared" si="127"/>
        <v>520000</v>
      </c>
      <c r="R630" s="8">
        <f t="shared" si="128"/>
        <v>0.1368421052631579</v>
      </c>
      <c r="S630" s="6">
        <v>104894</v>
      </c>
      <c r="T630" s="9">
        <f t="shared" si="134"/>
        <v>75094.11538461539</v>
      </c>
      <c r="U630" s="6">
        <v>85094</v>
      </c>
      <c r="V630" s="9">
        <f t="shared" si="129"/>
        <v>9999.8846153846098</v>
      </c>
      <c r="W630" s="8">
        <f t="shared" si="130"/>
        <v>0.1331646902579173</v>
      </c>
      <c r="X630" s="22">
        <f t="shared" si="132"/>
        <v>63624.185762677553</v>
      </c>
      <c r="Y630" s="22">
        <f t="shared" si="133"/>
        <v>72096.680752676693</v>
      </c>
      <c r="Z630" s="22">
        <f t="shared" si="135"/>
        <v>8472.4949899991407</v>
      </c>
      <c r="AA630" s="8">
        <f t="shared" si="136"/>
        <v>0.13316469025791719</v>
      </c>
      <c r="AB630" s="22">
        <f t="shared" si="137"/>
        <v>3749027.3991391882</v>
      </c>
      <c r="AC630" s="6">
        <v>633</v>
      </c>
      <c r="AD630" s="6">
        <v>1888</v>
      </c>
      <c r="AE630" s="6">
        <f t="shared" si="131"/>
        <v>128</v>
      </c>
      <c r="AF630" s="6" t="s">
        <v>103</v>
      </c>
    </row>
    <row r="631" spans="1:32" x14ac:dyDescent="0.2">
      <c r="A631">
        <v>44</v>
      </c>
      <c r="B631" s="6" t="s">
        <v>798</v>
      </c>
      <c r="C631" s="6" t="s">
        <v>22</v>
      </c>
      <c r="D631" s="6" t="s">
        <v>23</v>
      </c>
      <c r="E631" s="6" t="s">
        <v>2767</v>
      </c>
      <c r="F631" s="6" t="s">
        <v>2772</v>
      </c>
      <c r="G631" s="6">
        <v>51</v>
      </c>
      <c r="H631" s="6">
        <v>55</v>
      </c>
      <c r="I631" s="7">
        <v>42664</v>
      </c>
      <c r="J631" s="7">
        <v>42674</v>
      </c>
      <c r="K631" s="7" t="s">
        <v>2542</v>
      </c>
      <c r="L631" s="17">
        <f t="shared" si="138"/>
        <v>281.13</v>
      </c>
      <c r="M631" s="20">
        <f t="shared" si="139"/>
        <v>0.84725927506847365</v>
      </c>
      <c r="N631" s="6" t="s">
        <v>36</v>
      </c>
      <c r="O631" s="6">
        <v>4950000</v>
      </c>
      <c r="P631" s="6">
        <v>5600000</v>
      </c>
      <c r="Q631" s="6">
        <f t="shared" si="127"/>
        <v>650000</v>
      </c>
      <c r="R631" s="8">
        <f t="shared" si="128"/>
        <v>0.13131313131313133</v>
      </c>
      <c r="S631" s="6"/>
      <c r="T631" s="9">
        <f t="shared" si="134"/>
        <v>97058.823529411762</v>
      </c>
      <c r="U631" s="6">
        <v>109804</v>
      </c>
      <c r="V631" s="9">
        <f t="shared" si="129"/>
        <v>12745.176470588238</v>
      </c>
      <c r="W631" s="8">
        <f t="shared" si="130"/>
        <v>0.13131393939393943</v>
      </c>
      <c r="X631" s="22">
        <f t="shared" si="132"/>
        <v>82233.988462528316</v>
      </c>
      <c r="Y631" s="22">
        <f t="shared" si="133"/>
        <v>93032.45743961868</v>
      </c>
      <c r="Z631" s="22">
        <f t="shared" si="135"/>
        <v>10798.468977090364</v>
      </c>
      <c r="AA631" s="8">
        <f t="shared" si="136"/>
        <v>0.13131393939393951</v>
      </c>
      <c r="AB631" s="22">
        <f t="shared" si="137"/>
        <v>4744655.3294205526</v>
      </c>
      <c r="AC631" s="10">
        <v>13651</v>
      </c>
      <c r="AD631" s="6">
        <v>2004</v>
      </c>
      <c r="AE631" s="6">
        <f t="shared" si="131"/>
        <v>12</v>
      </c>
      <c r="AF631" s="6" t="s">
        <v>213</v>
      </c>
    </row>
    <row r="632" spans="1:32" x14ac:dyDescent="0.2">
      <c r="A632">
        <v>44</v>
      </c>
      <c r="B632" s="6" t="s">
        <v>1171</v>
      </c>
      <c r="C632" s="6" t="s">
        <v>22</v>
      </c>
      <c r="D632" s="6" t="s">
        <v>23</v>
      </c>
      <c r="E632" s="6" t="s">
        <v>2767</v>
      </c>
      <c r="F632" s="6" t="s">
        <v>2772</v>
      </c>
      <c r="G632" s="6">
        <v>60</v>
      </c>
      <c r="H632" s="6">
        <v>66</v>
      </c>
      <c r="I632" s="7">
        <v>42664</v>
      </c>
      <c r="J632" s="7">
        <v>42674</v>
      </c>
      <c r="K632" s="7" t="s">
        <v>2542</v>
      </c>
      <c r="L632" s="17">
        <f t="shared" si="138"/>
        <v>281.13</v>
      </c>
      <c r="M632" s="20">
        <f t="shared" si="139"/>
        <v>0.84725927506847365</v>
      </c>
      <c r="N632" s="6" t="s">
        <v>36</v>
      </c>
      <c r="O632" s="6">
        <v>4200000</v>
      </c>
      <c r="P632" s="6">
        <v>4945000</v>
      </c>
      <c r="Q632" s="6">
        <f t="shared" si="127"/>
        <v>745000</v>
      </c>
      <c r="R632" s="8">
        <f t="shared" si="128"/>
        <v>0.17738095238095239</v>
      </c>
      <c r="S632" s="6">
        <v>64891</v>
      </c>
      <c r="T632" s="9">
        <f t="shared" si="134"/>
        <v>71081.516666666663</v>
      </c>
      <c r="U632" s="6">
        <v>83498</v>
      </c>
      <c r="V632" s="9">
        <f t="shared" si="129"/>
        <v>12416.483333333337</v>
      </c>
      <c r="W632" s="8">
        <f t="shared" si="130"/>
        <v>0.17467949356736204</v>
      </c>
      <c r="X632" s="22">
        <f t="shared" si="132"/>
        <v>60224.474281767623</v>
      </c>
      <c r="Y632" s="22">
        <f t="shared" si="133"/>
        <v>70744.454949667415</v>
      </c>
      <c r="Z632" s="22">
        <f t="shared" si="135"/>
        <v>10519.980667899792</v>
      </c>
      <c r="AA632" s="8">
        <f t="shared" si="136"/>
        <v>0.17467949356736209</v>
      </c>
      <c r="AB632" s="22">
        <f t="shared" si="137"/>
        <v>4244667.2969800448</v>
      </c>
      <c r="AC632" s="6">
        <v>934</v>
      </c>
      <c r="AD632" s="6">
        <v>1939</v>
      </c>
      <c r="AE632" s="6">
        <f t="shared" si="131"/>
        <v>77</v>
      </c>
      <c r="AF632" s="6" t="s">
        <v>67</v>
      </c>
    </row>
    <row r="633" spans="1:32" x14ac:dyDescent="0.2">
      <c r="A633">
        <v>44</v>
      </c>
      <c r="B633" s="6" t="s">
        <v>2221</v>
      </c>
      <c r="C633" s="6" t="s">
        <v>22</v>
      </c>
      <c r="D633" s="6" t="s">
        <v>23</v>
      </c>
      <c r="E633" s="6" t="s">
        <v>2767</v>
      </c>
      <c r="F633" s="6" t="s">
        <v>2772</v>
      </c>
      <c r="G633" s="6">
        <v>103</v>
      </c>
      <c r="H633" s="6">
        <v>113</v>
      </c>
      <c r="I633" s="7">
        <v>42664</v>
      </c>
      <c r="J633" s="7">
        <v>42674</v>
      </c>
      <c r="K633" s="7" t="s">
        <v>2542</v>
      </c>
      <c r="L633" s="17">
        <f t="shared" si="138"/>
        <v>281.13</v>
      </c>
      <c r="M633" s="20">
        <f t="shared" si="139"/>
        <v>0.84725927506847365</v>
      </c>
      <c r="N633" s="6" t="s">
        <v>36</v>
      </c>
      <c r="O633" s="6">
        <v>8800000</v>
      </c>
      <c r="P633" s="6">
        <v>8800000</v>
      </c>
      <c r="Q633" s="6">
        <f t="shared" si="127"/>
        <v>0</v>
      </c>
      <c r="R633" s="8">
        <f t="shared" si="128"/>
        <v>0</v>
      </c>
      <c r="S633" s="6"/>
      <c r="T633" s="9">
        <f t="shared" si="134"/>
        <v>85436.89320388349</v>
      </c>
      <c r="U633" s="6">
        <v>85437</v>
      </c>
      <c r="V633" s="9">
        <f t="shared" si="129"/>
        <v>0.10679611650994048</v>
      </c>
      <c r="W633" s="8">
        <f t="shared" si="130"/>
        <v>1.2500000000595306E-6</v>
      </c>
      <c r="X633" s="22">
        <f t="shared" si="132"/>
        <v>72387.200200024934</v>
      </c>
      <c r="Y633" s="22">
        <f t="shared" si="133"/>
        <v>72387.290684025182</v>
      </c>
      <c r="Z633" s="22">
        <f t="shared" si="135"/>
        <v>9.0484000247670338E-2</v>
      </c>
      <c r="AA633" s="8">
        <f t="shared" si="136"/>
        <v>1.2499999999673862E-6</v>
      </c>
      <c r="AB633" s="22">
        <f t="shared" si="137"/>
        <v>7455890.9404545939</v>
      </c>
      <c r="AC633" s="10">
        <v>1153</v>
      </c>
      <c r="AD633" s="6">
        <v>1934</v>
      </c>
      <c r="AE633" s="6">
        <f t="shared" si="131"/>
        <v>82</v>
      </c>
      <c r="AF633" s="6" t="s">
        <v>494</v>
      </c>
    </row>
    <row r="634" spans="1:32" x14ac:dyDescent="0.2">
      <c r="A634">
        <v>44</v>
      </c>
      <c r="B634" s="6" t="s">
        <v>585</v>
      </c>
      <c r="C634" s="6" t="s">
        <v>22</v>
      </c>
      <c r="D634" s="6" t="s">
        <v>23</v>
      </c>
      <c r="E634" s="6" t="s">
        <v>2767</v>
      </c>
      <c r="F634" s="6" t="s">
        <v>2772</v>
      </c>
      <c r="G634" s="6">
        <v>54</v>
      </c>
      <c r="H634" s="6">
        <v>61</v>
      </c>
      <c r="I634" s="7">
        <v>42664</v>
      </c>
      <c r="J634" s="7">
        <v>42674</v>
      </c>
      <c r="K634" s="7" t="s">
        <v>2542</v>
      </c>
      <c r="L634" s="17">
        <f t="shared" si="138"/>
        <v>281.13</v>
      </c>
      <c r="M634" s="20">
        <f t="shared" si="139"/>
        <v>0.84725927506847365</v>
      </c>
      <c r="N634" s="6" t="s">
        <v>36</v>
      </c>
      <c r="O634" s="6">
        <v>3900000</v>
      </c>
      <c r="P634" s="6">
        <v>3910000</v>
      </c>
      <c r="Q634" s="6">
        <f t="shared" si="127"/>
        <v>10000</v>
      </c>
      <c r="R634" s="8">
        <f t="shared" si="128"/>
        <v>2.5641025641025641E-3</v>
      </c>
      <c r="S634" s="6">
        <v>202998</v>
      </c>
      <c r="T634" s="9">
        <f t="shared" si="134"/>
        <v>75981.444444444438</v>
      </c>
      <c r="U634" s="6">
        <v>76167</v>
      </c>
      <c r="V634" s="9">
        <f t="shared" si="129"/>
        <v>185.55555555556202</v>
      </c>
      <c r="W634" s="8">
        <f t="shared" si="130"/>
        <v>2.4421167156309484E-3</v>
      </c>
      <c r="X634" s="22">
        <f t="shared" si="132"/>
        <v>64375.983538655499</v>
      </c>
      <c r="Y634" s="22">
        <f t="shared" si="133"/>
        <v>64533.19720414043</v>
      </c>
      <c r="Z634" s="22">
        <f t="shared" si="135"/>
        <v>157.21366548493097</v>
      </c>
      <c r="AA634" s="8">
        <f t="shared" si="136"/>
        <v>2.4421167156309111E-3</v>
      </c>
      <c r="AB634" s="22">
        <f t="shared" si="137"/>
        <v>3484792.6490235832</v>
      </c>
      <c r="AC634" s="6">
        <v>823</v>
      </c>
      <c r="AD634" s="6">
        <v>1932</v>
      </c>
      <c r="AE634" s="6">
        <f t="shared" si="131"/>
        <v>84</v>
      </c>
      <c r="AF634" s="6" t="s">
        <v>90</v>
      </c>
    </row>
    <row r="635" spans="1:32" x14ac:dyDescent="0.2">
      <c r="A635">
        <v>44</v>
      </c>
      <c r="B635" s="6" t="s">
        <v>2206</v>
      </c>
      <c r="C635" s="6" t="s">
        <v>22</v>
      </c>
      <c r="D635" s="6" t="s">
        <v>23</v>
      </c>
      <c r="E635" s="6" t="s">
        <v>2767</v>
      </c>
      <c r="F635" s="6" t="s">
        <v>2772</v>
      </c>
      <c r="G635" s="6">
        <v>102</v>
      </c>
      <c r="H635" s="6">
        <v>115</v>
      </c>
      <c r="I635" s="7">
        <v>42651</v>
      </c>
      <c r="J635" s="7">
        <v>42674</v>
      </c>
      <c r="K635" s="7" t="s">
        <v>2542</v>
      </c>
      <c r="L635" s="17">
        <f t="shared" si="138"/>
        <v>281.13</v>
      </c>
      <c r="M635" s="20">
        <f t="shared" si="139"/>
        <v>0.84725927506847365</v>
      </c>
      <c r="N635" s="6" t="s">
        <v>85</v>
      </c>
      <c r="O635" s="6">
        <v>7200000</v>
      </c>
      <c r="P635" s="6">
        <v>7300000</v>
      </c>
      <c r="Q635" s="6">
        <f t="shared" si="127"/>
        <v>100000</v>
      </c>
      <c r="R635" s="8">
        <f t="shared" si="128"/>
        <v>1.3888888888888888E-2</v>
      </c>
      <c r="S635" s="6"/>
      <c r="T635" s="9">
        <f t="shared" si="134"/>
        <v>70588.23529411765</v>
      </c>
      <c r="U635" s="6">
        <v>71569</v>
      </c>
      <c r="V635" s="9">
        <f t="shared" si="129"/>
        <v>980.76470588234952</v>
      </c>
      <c r="W635" s="8">
        <f t="shared" si="130"/>
        <v>1.3894166666666617E-2</v>
      </c>
      <c r="X635" s="22">
        <f t="shared" si="132"/>
        <v>59806.537063656964</v>
      </c>
      <c r="Y635" s="22">
        <f t="shared" si="133"/>
        <v>60637.499057375593</v>
      </c>
      <c r="Z635" s="22">
        <f t="shared" si="135"/>
        <v>830.96199371862895</v>
      </c>
      <c r="AA635" s="8">
        <f t="shared" si="136"/>
        <v>1.3894166666666697E-2</v>
      </c>
      <c r="AB635" s="22">
        <f t="shared" si="137"/>
        <v>6185024.90385231</v>
      </c>
      <c r="AC635" s="6">
        <v>695</v>
      </c>
      <c r="AD635" s="6">
        <v>1905</v>
      </c>
      <c r="AE635" s="6">
        <f t="shared" si="131"/>
        <v>111</v>
      </c>
      <c r="AF635" s="6" t="s">
        <v>206</v>
      </c>
    </row>
    <row r="636" spans="1:32" x14ac:dyDescent="0.2">
      <c r="A636">
        <v>44</v>
      </c>
      <c r="B636" s="6" t="s">
        <v>128</v>
      </c>
      <c r="C636" s="6" t="s">
        <v>22</v>
      </c>
      <c r="D636" s="6" t="s">
        <v>23</v>
      </c>
      <c r="E636" s="6" t="s">
        <v>2767</v>
      </c>
      <c r="F636" s="6" t="s">
        <v>2772</v>
      </c>
      <c r="G636" s="6">
        <v>27</v>
      </c>
      <c r="H636" s="6">
        <v>33</v>
      </c>
      <c r="I636" s="7">
        <v>42664</v>
      </c>
      <c r="J636" s="7">
        <v>42674</v>
      </c>
      <c r="K636" s="7" t="s">
        <v>2542</v>
      </c>
      <c r="L636" s="17">
        <f t="shared" si="138"/>
        <v>281.13</v>
      </c>
      <c r="M636" s="20">
        <f t="shared" si="139"/>
        <v>0.84725927506847365</v>
      </c>
      <c r="N636" s="6" t="s">
        <v>36</v>
      </c>
      <c r="O636" s="6">
        <v>2400000</v>
      </c>
      <c r="P636" s="6">
        <v>2720000</v>
      </c>
      <c r="Q636" s="6">
        <f t="shared" si="127"/>
        <v>320000</v>
      </c>
      <c r="R636" s="8">
        <f t="shared" si="128"/>
        <v>0.13333333333333333</v>
      </c>
      <c r="S636" s="6">
        <v>24048</v>
      </c>
      <c r="T636" s="9">
        <f t="shared" si="134"/>
        <v>89779.555555555562</v>
      </c>
      <c r="U636" s="6">
        <v>101631</v>
      </c>
      <c r="V636" s="9">
        <f t="shared" si="129"/>
        <v>11851.444444444438</v>
      </c>
      <c r="W636" s="8">
        <f t="shared" si="130"/>
        <v>0.13200604938516061</v>
      </c>
      <c r="X636" s="22">
        <f t="shared" si="132"/>
        <v>76066.561155969757</v>
      </c>
      <c r="Y636" s="22">
        <f t="shared" si="133"/>
        <v>86107.80738448404</v>
      </c>
      <c r="Z636" s="22">
        <f t="shared" si="135"/>
        <v>10041.246228514283</v>
      </c>
      <c r="AA636" s="8">
        <f t="shared" si="136"/>
        <v>0.13200604938516061</v>
      </c>
      <c r="AB636" s="22">
        <f t="shared" si="137"/>
        <v>2324910.7993810689</v>
      </c>
      <c r="AC636" s="6">
        <v>783</v>
      </c>
      <c r="AD636" s="6">
        <v>1892</v>
      </c>
      <c r="AE636" s="6">
        <f t="shared" si="131"/>
        <v>124</v>
      </c>
      <c r="AF636" s="6" t="s">
        <v>37</v>
      </c>
    </row>
    <row r="637" spans="1:32" x14ac:dyDescent="0.2">
      <c r="A637">
        <v>44</v>
      </c>
      <c r="B637" s="6" t="s">
        <v>1731</v>
      </c>
      <c r="C637" s="6" t="s">
        <v>22</v>
      </c>
      <c r="D637" s="6" t="s">
        <v>23</v>
      </c>
      <c r="E637" s="6" t="s">
        <v>2767</v>
      </c>
      <c r="F637" s="6" t="s">
        <v>2772</v>
      </c>
      <c r="G637" s="6">
        <v>76</v>
      </c>
      <c r="H637" s="6">
        <v>79</v>
      </c>
      <c r="I637" s="7">
        <v>42665</v>
      </c>
      <c r="J637" s="7">
        <v>42675</v>
      </c>
      <c r="K637" s="7" t="s">
        <v>2543</v>
      </c>
      <c r="L637" s="17">
        <f>IF(K637="Januar",238.19,IF(K637="Februar",240.59,IF(K637="Mars",245.99,IF(K637="April",250.79,IF(K637="Mai",256.52,IF(K637="Juni",259.83,IF(K637="Juli",265.66,IF(K637="August",272.21,IF(K637="September",275.91,IF(K637="Oktober",281.13,IF(K637="November",284.38,IF(K637="Desember",287.34,0))))))))))))</f>
        <v>284.38</v>
      </c>
      <c r="M637" s="20">
        <f>$L$2/L637</f>
        <v>0.83757648217174208</v>
      </c>
      <c r="N637" s="6" t="s">
        <v>36</v>
      </c>
      <c r="O637" s="6">
        <v>5850000</v>
      </c>
      <c r="P637" s="6">
        <v>6050000</v>
      </c>
      <c r="Q637" s="6">
        <f t="shared" si="127"/>
        <v>200000</v>
      </c>
      <c r="R637" s="8">
        <f t="shared" si="128"/>
        <v>3.4188034188034191E-2</v>
      </c>
      <c r="S637" s="6">
        <v>81200</v>
      </c>
      <c r="T637" s="9">
        <f t="shared" si="134"/>
        <v>78042.105263157893</v>
      </c>
      <c r="U637" s="6">
        <v>80674</v>
      </c>
      <c r="V637" s="9">
        <f t="shared" si="129"/>
        <v>2631.8947368421068</v>
      </c>
      <c r="W637" s="8">
        <f t="shared" si="130"/>
        <v>3.3724035608308625E-2</v>
      </c>
      <c r="X637" s="22">
        <f t="shared" si="132"/>
        <v>65366.231987592582</v>
      </c>
      <c r="Y637" s="22">
        <f t="shared" si="133"/>
        <v>67570.645122723115</v>
      </c>
      <c r="Z637" s="22">
        <f t="shared" si="135"/>
        <v>2204.4131351305332</v>
      </c>
      <c r="AA637" s="8">
        <f t="shared" si="136"/>
        <v>3.3724035608308604E-2</v>
      </c>
      <c r="AB637" s="22">
        <f t="shared" si="137"/>
        <v>5135369.0293269567</v>
      </c>
      <c r="AC637" s="6">
        <v>923</v>
      </c>
      <c r="AD637" s="6">
        <v>2013</v>
      </c>
      <c r="AE637" s="6">
        <f t="shared" si="131"/>
        <v>3</v>
      </c>
      <c r="AF637" s="6" t="s">
        <v>108</v>
      </c>
    </row>
    <row r="638" spans="1:32" x14ac:dyDescent="0.2">
      <c r="A638">
        <v>44</v>
      </c>
      <c r="B638" s="6" t="s">
        <v>1859</v>
      </c>
      <c r="C638" s="6" t="s">
        <v>22</v>
      </c>
      <c r="D638" s="6" t="s">
        <v>23</v>
      </c>
      <c r="E638" s="6" t="s">
        <v>2767</v>
      </c>
      <c r="F638" s="6" t="s">
        <v>2772</v>
      </c>
      <c r="G638" s="6">
        <v>80</v>
      </c>
      <c r="H638" s="6">
        <v>88</v>
      </c>
      <c r="I638" s="7">
        <v>42665</v>
      </c>
      <c r="J638" s="7">
        <v>42675</v>
      </c>
      <c r="K638" s="7" t="s">
        <v>2543</v>
      </c>
      <c r="L638" s="17">
        <f t="shared" ref="L638:L701" si="140">IF(K638="Januar",238.19,IF(K638="Februar",240.59,IF(K638="Mars",245.99,IF(K638="April",250.79,IF(K638="Mai",256.52,IF(K638="Juni",259.83,IF(K638="Juli",265.66,IF(K638="August",272.21,IF(K638="September",275.91,IF(K638="Oktober",281.13,IF(K638="November",284.38,IF(K638="Desember",287.34,0))))))))))))</f>
        <v>284.38</v>
      </c>
      <c r="M638" s="20">
        <f t="shared" ref="M638:M701" si="141">$L$2/L638</f>
        <v>0.83757648217174208</v>
      </c>
      <c r="N638" s="6" t="s">
        <v>36</v>
      </c>
      <c r="O638" s="6">
        <v>7350000</v>
      </c>
      <c r="P638" s="6">
        <v>8300000</v>
      </c>
      <c r="Q638" s="6">
        <f t="shared" si="127"/>
        <v>950000</v>
      </c>
      <c r="R638" s="8">
        <f t="shared" si="128"/>
        <v>0.12925170068027211</v>
      </c>
      <c r="S638" s="6"/>
      <c r="T638" s="9">
        <f t="shared" si="134"/>
        <v>91875</v>
      </c>
      <c r="U638" s="6">
        <v>103750</v>
      </c>
      <c r="V638" s="9">
        <f t="shared" si="129"/>
        <v>11875</v>
      </c>
      <c r="W638" s="8">
        <f t="shared" si="130"/>
        <v>0.12925170068027211</v>
      </c>
      <c r="X638" s="22">
        <f t="shared" si="132"/>
        <v>76952.339299528801</v>
      </c>
      <c r="Y638" s="22">
        <f t="shared" si="133"/>
        <v>86898.560025318235</v>
      </c>
      <c r="Z638" s="22">
        <f t="shared" si="135"/>
        <v>9946.2207257894333</v>
      </c>
      <c r="AA638" s="8">
        <f t="shared" si="136"/>
        <v>0.12925170068027206</v>
      </c>
      <c r="AB638" s="22">
        <f t="shared" si="137"/>
        <v>6951884.8020254588</v>
      </c>
      <c r="AC638" s="10">
        <v>13641</v>
      </c>
      <c r="AD638" s="6">
        <v>2003</v>
      </c>
      <c r="AE638" s="6">
        <f t="shared" si="131"/>
        <v>13</v>
      </c>
      <c r="AF638" s="6" t="s">
        <v>46</v>
      </c>
    </row>
    <row r="639" spans="1:32" x14ac:dyDescent="0.2">
      <c r="A639">
        <v>44</v>
      </c>
      <c r="B639" s="6" t="s">
        <v>542</v>
      </c>
      <c r="C639" s="6" t="s">
        <v>22</v>
      </c>
      <c r="D639" s="6" t="s">
        <v>23</v>
      </c>
      <c r="E639" s="6" t="s">
        <v>2767</v>
      </c>
      <c r="F639" s="6" t="s">
        <v>2772</v>
      </c>
      <c r="G639" s="6">
        <v>63</v>
      </c>
      <c r="H639" s="6">
        <v>68</v>
      </c>
      <c r="I639" s="7">
        <v>42663</v>
      </c>
      <c r="J639" s="7">
        <v>42675</v>
      </c>
      <c r="K639" s="7" t="s">
        <v>2543</v>
      </c>
      <c r="L639" s="17">
        <f t="shared" si="140"/>
        <v>284.38</v>
      </c>
      <c r="M639" s="20">
        <f t="shared" si="141"/>
        <v>0.83757648217174208</v>
      </c>
      <c r="N639" s="6" t="s">
        <v>32</v>
      </c>
      <c r="O639" s="6">
        <v>4500000</v>
      </c>
      <c r="P639" s="6">
        <v>4650000</v>
      </c>
      <c r="Q639" s="6">
        <f t="shared" si="127"/>
        <v>150000</v>
      </c>
      <c r="R639" s="8">
        <f t="shared" si="128"/>
        <v>3.3333333333333333E-2</v>
      </c>
      <c r="S639" s="6"/>
      <c r="T639" s="9">
        <f t="shared" si="134"/>
        <v>71428.571428571435</v>
      </c>
      <c r="U639" s="6">
        <v>73810</v>
      </c>
      <c r="V639" s="9">
        <f t="shared" si="129"/>
        <v>2381.4285714285652</v>
      </c>
      <c r="W639" s="8">
        <f t="shared" si="130"/>
        <v>3.3339999999999911E-2</v>
      </c>
      <c r="X639" s="22">
        <f t="shared" si="132"/>
        <v>59826.891583695869</v>
      </c>
      <c r="Y639" s="22">
        <f t="shared" si="133"/>
        <v>61821.520149096279</v>
      </c>
      <c r="Z639" s="22">
        <f t="shared" si="135"/>
        <v>1994.6285654004096</v>
      </c>
      <c r="AA639" s="8">
        <f t="shared" si="136"/>
        <v>3.3339999999999821E-2</v>
      </c>
      <c r="AB639" s="22">
        <f t="shared" si="137"/>
        <v>3894755.7693930655</v>
      </c>
      <c r="AC639" s="10">
        <v>1467</v>
      </c>
      <c r="AD639" s="6">
        <v>2002</v>
      </c>
      <c r="AE639" s="6">
        <f t="shared" si="131"/>
        <v>14</v>
      </c>
      <c r="AF639" s="6" t="s">
        <v>103</v>
      </c>
    </row>
    <row r="640" spans="1:32" x14ac:dyDescent="0.2">
      <c r="A640">
        <v>44</v>
      </c>
      <c r="B640" s="6" t="s">
        <v>1333</v>
      </c>
      <c r="C640" s="6" t="s">
        <v>22</v>
      </c>
      <c r="D640" s="6" t="s">
        <v>23</v>
      </c>
      <c r="E640" s="6" t="s">
        <v>2767</v>
      </c>
      <c r="F640" s="6" t="s">
        <v>2772</v>
      </c>
      <c r="G640" s="6">
        <v>65</v>
      </c>
      <c r="H640" s="6">
        <v>73</v>
      </c>
      <c r="I640" s="7">
        <v>42664</v>
      </c>
      <c r="J640" s="7">
        <v>42675</v>
      </c>
      <c r="K640" s="7" t="s">
        <v>2543</v>
      </c>
      <c r="L640" s="17">
        <f t="shared" si="140"/>
        <v>284.38</v>
      </c>
      <c r="M640" s="20">
        <f t="shared" si="141"/>
        <v>0.83757648217174208</v>
      </c>
      <c r="N640" s="6" t="s">
        <v>24</v>
      </c>
      <c r="O640" s="6">
        <v>5750000</v>
      </c>
      <c r="P640" s="6">
        <v>5800000</v>
      </c>
      <c r="Q640" s="6">
        <f t="shared" si="127"/>
        <v>50000</v>
      </c>
      <c r="R640" s="8">
        <f t="shared" si="128"/>
        <v>8.6956521739130436E-3</v>
      </c>
      <c r="S640" s="6">
        <v>4000</v>
      </c>
      <c r="T640" s="9">
        <f t="shared" si="134"/>
        <v>88523.076923076922</v>
      </c>
      <c r="U640" s="6">
        <v>89292</v>
      </c>
      <c r="V640" s="9">
        <f t="shared" si="129"/>
        <v>768.92307692307804</v>
      </c>
      <c r="W640" s="8">
        <f t="shared" si="130"/>
        <v>8.6861313868613274E-3</v>
      </c>
      <c r="X640" s="22">
        <f t="shared" si="132"/>
        <v>74144.847360249289</v>
      </c>
      <c r="Y640" s="22">
        <f t="shared" si="133"/>
        <v>74788.879246079188</v>
      </c>
      <c r="Z640" s="22">
        <f t="shared" si="135"/>
        <v>644.03188582989969</v>
      </c>
      <c r="AA640" s="8">
        <f t="shared" si="136"/>
        <v>8.6861313868612754E-3</v>
      </c>
      <c r="AB640" s="22">
        <f t="shared" si="137"/>
        <v>4861277.1509951474</v>
      </c>
      <c r="AC640" s="10">
        <v>1771</v>
      </c>
      <c r="AD640" s="6">
        <v>1988</v>
      </c>
      <c r="AE640" s="6">
        <f t="shared" si="131"/>
        <v>28</v>
      </c>
      <c r="AF640" s="6" t="s">
        <v>213</v>
      </c>
    </row>
    <row r="641" spans="1:32" x14ac:dyDescent="0.2">
      <c r="A641">
        <v>44</v>
      </c>
      <c r="B641" s="6" t="s">
        <v>1263</v>
      </c>
      <c r="C641" s="6" t="s">
        <v>22</v>
      </c>
      <c r="D641" s="6" t="s">
        <v>23</v>
      </c>
      <c r="E641" s="6" t="s">
        <v>2767</v>
      </c>
      <c r="F641" s="6" t="s">
        <v>2772</v>
      </c>
      <c r="G641" s="6">
        <v>63</v>
      </c>
      <c r="H641" s="6">
        <v>70</v>
      </c>
      <c r="I641" s="7">
        <v>42664</v>
      </c>
      <c r="J641" s="7">
        <v>42675</v>
      </c>
      <c r="K641" s="7" t="s">
        <v>2543</v>
      </c>
      <c r="L641" s="17">
        <f t="shared" si="140"/>
        <v>284.38</v>
      </c>
      <c r="M641" s="20">
        <f t="shared" si="141"/>
        <v>0.83757648217174208</v>
      </c>
      <c r="N641" s="6" t="s">
        <v>24</v>
      </c>
      <c r="O641" s="6">
        <v>5000000</v>
      </c>
      <c r="P641" s="6">
        <v>5000000</v>
      </c>
      <c r="Q641" s="6">
        <f t="shared" ref="Q641:Q704" si="142">P641-O641</f>
        <v>0</v>
      </c>
      <c r="R641" s="8">
        <f t="shared" ref="R641:R704" si="143">Q641/O641</f>
        <v>0</v>
      </c>
      <c r="S641" s="6">
        <v>147453</v>
      </c>
      <c r="T641" s="9">
        <f t="shared" si="134"/>
        <v>81705.60317460318</v>
      </c>
      <c r="U641" s="6">
        <v>81706</v>
      </c>
      <c r="V641" s="9">
        <f t="shared" ref="V641:V704" si="144">U641-T641</f>
        <v>0.39682539681962226</v>
      </c>
      <c r="W641" s="8">
        <f t="shared" ref="W641:W704" si="145">V641/T641</f>
        <v>4.8567709116792712E-6</v>
      </c>
      <c r="X641" s="22">
        <f t="shared" si="132"/>
        <v>68434.691680704447</v>
      </c>
      <c r="Y641" s="22">
        <f t="shared" si="133"/>
        <v>68435.024052324356</v>
      </c>
      <c r="Z641" s="22">
        <f t="shared" si="135"/>
        <v>0.33237161990837194</v>
      </c>
      <c r="AA641" s="8">
        <f t="shared" si="136"/>
        <v>4.8567709117346112E-6</v>
      </c>
      <c r="AB641" s="22">
        <f t="shared" si="137"/>
        <v>4311406.5152964341</v>
      </c>
      <c r="AC641" s="6">
        <v>792</v>
      </c>
      <c r="AD641" s="6">
        <v>1936</v>
      </c>
      <c r="AE641" s="6">
        <f t="shared" ref="AE641:AE704" si="146">2016-AD641</f>
        <v>80</v>
      </c>
      <c r="AF641" s="6" t="s">
        <v>102</v>
      </c>
    </row>
    <row r="642" spans="1:32" x14ac:dyDescent="0.2">
      <c r="A642">
        <v>44</v>
      </c>
      <c r="B642" s="6" t="s">
        <v>410</v>
      </c>
      <c r="C642" s="6" t="s">
        <v>22</v>
      </c>
      <c r="D642" s="6" t="s">
        <v>23</v>
      </c>
      <c r="E642" s="6" t="s">
        <v>2767</v>
      </c>
      <c r="F642" s="6" t="s">
        <v>2772</v>
      </c>
      <c r="G642" s="6">
        <v>40</v>
      </c>
      <c r="H642" s="6">
        <v>44</v>
      </c>
      <c r="I642" s="7">
        <v>42651</v>
      </c>
      <c r="J642" s="7">
        <v>42675</v>
      </c>
      <c r="K642" s="7" t="s">
        <v>2543</v>
      </c>
      <c r="L642" s="17">
        <f t="shared" si="140"/>
        <v>284.38</v>
      </c>
      <c r="M642" s="20">
        <f t="shared" si="141"/>
        <v>0.83757648217174208</v>
      </c>
      <c r="N642" s="6" t="s">
        <v>379</v>
      </c>
      <c r="O642" s="6">
        <v>3450000</v>
      </c>
      <c r="P642" s="6">
        <v>4075000</v>
      </c>
      <c r="Q642" s="6">
        <f t="shared" si="142"/>
        <v>625000</v>
      </c>
      <c r="R642" s="8">
        <f t="shared" si="143"/>
        <v>0.18115942028985507</v>
      </c>
      <c r="S642" s="6">
        <v>38292</v>
      </c>
      <c r="T642" s="9">
        <f t="shared" si="134"/>
        <v>87207.3</v>
      </c>
      <c r="U642" s="6">
        <v>102832</v>
      </c>
      <c r="V642" s="9">
        <f t="shared" si="144"/>
        <v>15624.699999999997</v>
      </c>
      <c r="W642" s="8">
        <f t="shared" si="145"/>
        <v>0.17916734034880102</v>
      </c>
      <c r="X642" s="22">
        <f t="shared" ref="X642:X705" si="147">T642*M642</f>
        <v>73042.783553695772</v>
      </c>
      <c r="Y642" s="22">
        <f t="shared" ref="Y642:Y705" si="148">U642*M642</f>
        <v>86129.664814684584</v>
      </c>
      <c r="Z642" s="22">
        <f t="shared" si="135"/>
        <v>13086.881260988812</v>
      </c>
      <c r="AA642" s="8">
        <f t="shared" si="136"/>
        <v>0.17916734034880097</v>
      </c>
      <c r="AB642" s="22">
        <f t="shared" si="137"/>
        <v>3445186.5925873835</v>
      </c>
      <c r="AC642" s="10">
        <v>1297</v>
      </c>
      <c r="AD642" s="6">
        <v>1933</v>
      </c>
      <c r="AE642" s="6">
        <f t="shared" si="146"/>
        <v>83</v>
      </c>
      <c r="AF642" s="6" t="s">
        <v>103</v>
      </c>
    </row>
    <row r="643" spans="1:32" x14ac:dyDescent="0.2">
      <c r="A643">
        <v>44</v>
      </c>
      <c r="B643" s="6" t="s">
        <v>1917</v>
      </c>
      <c r="C643" s="6" t="s">
        <v>22</v>
      </c>
      <c r="D643" s="6" t="s">
        <v>23</v>
      </c>
      <c r="E643" s="6" t="s">
        <v>2767</v>
      </c>
      <c r="F643" s="6" t="s">
        <v>2772</v>
      </c>
      <c r="G643" s="6">
        <v>82</v>
      </c>
      <c r="H643" s="6">
        <v>90</v>
      </c>
      <c r="I643" s="7">
        <v>42664</v>
      </c>
      <c r="J643" s="7">
        <v>42675</v>
      </c>
      <c r="K643" s="7" t="s">
        <v>2543</v>
      </c>
      <c r="L643" s="17">
        <f t="shared" si="140"/>
        <v>284.38</v>
      </c>
      <c r="M643" s="20">
        <f t="shared" si="141"/>
        <v>0.83757648217174208</v>
      </c>
      <c r="N643" s="6" t="s">
        <v>24</v>
      </c>
      <c r="O643" s="6">
        <v>6300000</v>
      </c>
      <c r="P643" s="6">
        <v>6610000</v>
      </c>
      <c r="Q643" s="6">
        <f t="shared" si="142"/>
        <v>310000</v>
      </c>
      <c r="R643" s="8">
        <f t="shared" si="143"/>
        <v>4.9206349206349205E-2</v>
      </c>
      <c r="S643" s="6">
        <v>39748</v>
      </c>
      <c r="T643" s="9">
        <f t="shared" ref="T643:T706" si="149">(O643+S643)/G643</f>
        <v>77314</v>
      </c>
      <c r="U643" s="6">
        <v>81094</v>
      </c>
      <c r="V643" s="9">
        <f t="shared" si="144"/>
        <v>3780</v>
      </c>
      <c r="W643" s="8">
        <f t="shared" si="145"/>
        <v>4.8891533228134623E-2</v>
      </c>
      <c r="X643" s="22">
        <f t="shared" si="147"/>
        <v>64756.38814262607</v>
      </c>
      <c r="Y643" s="22">
        <f t="shared" si="148"/>
        <v>67922.427245235245</v>
      </c>
      <c r="Z643" s="22">
        <f t="shared" ref="Z643:Z706" si="150">Y643-X643</f>
        <v>3166.0391026091747</v>
      </c>
      <c r="AA643" s="8">
        <f t="shared" ref="AA643:AA706" si="151">Z643/X643</f>
        <v>4.8891533228134457E-2</v>
      </c>
      <c r="AB643" s="22">
        <f t="shared" ref="AB643:AB706" si="152">Y643*G643</f>
        <v>5569639.0341092898</v>
      </c>
      <c r="AC643" s="6">
        <v>864</v>
      </c>
      <c r="AD643" s="6">
        <v>1904</v>
      </c>
      <c r="AE643" s="6">
        <f t="shared" si="146"/>
        <v>112</v>
      </c>
      <c r="AF643" s="6" t="s">
        <v>103</v>
      </c>
    </row>
    <row r="644" spans="1:32" x14ac:dyDescent="0.2">
      <c r="A644">
        <v>44</v>
      </c>
      <c r="B644" s="6" t="s">
        <v>2352</v>
      </c>
      <c r="C644" s="6" t="s">
        <v>22</v>
      </c>
      <c r="D644" s="6" t="s">
        <v>23</v>
      </c>
      <c r="E644" s="6" t="s">
        <v>2767</v>
      </c>
      <c r="F644" s="6" t="s">
        <v>2772</v>
      </c>
      <c r="G644" s="6">
        <v>117</v>
      </c>
      <c r="H644" s="6">
        <v>135</v>
      </c>
      <c r="I644" s="7">
        <v>42654</v>
      </c>
      <c r="J644" s="7">
        <v>42675</v>
      </c>
      <c r="K644" s="7" t="s">
        <v>2543</v>
      </c>
      <c r="L644" s="17">
        <f t="shared" si="140"/>
        <v>284.38</v>
      </c>
      <c r="M644" s="20">
        <f t="shared" si="141"/>
        <v>0.83757648217174208</v>
      </c>
      <c r="N644" s="6" t="s">
        <v>55</v>
      </c>
      <c r="O644" s="6">
        <v>8500000</v>
      </c>
      <c r="P644" s="6">
        <v>8500000</v>
      </c>
      <c r="Q644" s="6">
        <f t="shared" si="142"/>
        <v>0</v>
      </c>
      <c r="R644" s="8">
        <f t="shared" si="143"/>
        <v>0</v>
      </c>
      <c r="S644" s="6">
        <v>6585</v>
      </c>
      <c r="T644" s="9">
        <f t="shared" si="149"/>
        <v>72705.854700854703</v>
      </c>
      <c r="U644" s="6">
        <v>72706</v>
      </c>
      <c r="V644" s="9">
        <f t="shared" si="144"/>
        <v>0.14529914529703092</v>
      </c>
      <c r="W644" s="8">
        <f t="shared" si="145"/>
        <v>1.9984517876154318E-6</v>
      </c>
      <c r="X644" s="22">
        <f t="shared" si="147"/>
        <v>60896.714013631696</v>
      </c>
      <c r="Y644" s="22">
        <f t="shared" si="148"/>
        <v>60896.83571277868</v>
      </c>
      <c r="Z644" s="22">
        <f t="shared" si="150"/>
        <v>0.12169914698461071</v>
      </c>
      <c r="AA644" s="8">
        <f t="shared" si="151"/>
        <v>1.9984517876837891E-6</v>
      </c>
      <c r="AB644" s="22">
        <f t="shared" si="152"/>
        <v>7124929.7783951052</v>
      </c>
      <c r="AC644" s="6">
        <v>915</v>
      </c>
      <c r="AD644" s="6">
        <v>1904</v>
      </c>
      <c r="AE644" s="6">
        <f t="shared" si="146"/>
        <v>112</v>
      </c>
      <c r="AF644" s="6" t="s">
        <v>213</v>
      </c>
    </row>
    <row r="645" spans="1:32" x14ac:dyDescent="0.2">
      <c r="A645">
        <v>44</v>
      </c>
      <c r="B645" s="6" t="s">
        <v>2111</v>
      </c>
      <c r="C645" s="6" t="s">
        <v>22</v>
      </c>
      <c r="D645" s="6" t="s">
        <v>23</v>
      </c>
      <c r="E645" s="6" t="s">
        <v>2767</v>
      </c>
      <c r="F645" s="6" t="s">
        <v>2772</v>
      </c>
      <c r="G645" s="6">
        <v>94</v>
      </c>
      <c r="H645" s="6">
        <v>107</v>
      </c>
      <c r="I645" s="7">
        <v>42664</v>
      </c>
      <c r="J645" s="7">
        <v>42675</v>
      </c>
      <c r="K645" s="7" t="s">
        <v>2543</v>
      </c>
      <c r="L645" s="17">
        <f t="shared" si="140"/>
        <v>284.38</v>
      </c>
      <c r="M645" s="20">
        <f t="shared" si="141"/>
        <v>0.83757648217174208</v>
      </c>
      <c r="N645" s="6" t="s">
        <v>24</v>
      </c>
      <c r="O645" s="6">
        <v>7500000</v>
      </c>
      <c r="P645" s="6">
        <v>7300000</v>
      </c>
      <c r="Q645" s="6">
        <f t="shared" si="142"/>
        <v>-200000</v>
      </c>
      <c r="R645" s="8">
        <f t="shared" si="143"/>
        <v>-2.6666666666666668E-2</v>
      </c>
      <c r="S645" s="6">
        <v>292</v>
      </c>
      <c r="T645" s="9">
        <f t="shared" si="149"/>
        <v>79790.340425531918</v>
      </c>
      <c r="U645" s="6">
        <v>77663</v>
      </c>
      <c r="V645" s="9">
        <f t="shared" si="144"/>
        <v>-2127.3404255319183</v>
      </c>
      <c r="W645" s="8">
        <f t="shared" si="145"/>
        <v>-2.6661628640591635E-2</v>
      </c>
      <c r="X645" s="22">
        <f t="shared" si="147"/>
        <v>66830.512644902759</v>
      </c>
      <c r="Y645" s="22">
        <f t="shared" si="148"/>
        <v>65048.702334904003</v>
      </c>
      <c r="Z645" s="22">
        <f t="shared" si="150"/>
        <v>-1781.8103099987566</v>
      </c>
      <c r="AA645" s="8">
        <f t="shared" si="151"/>
        <v>-2.6661628640591573E-2</v>
      </c>
      <c r="AB645" s="22">
        <f t="shared" si="152"/>
        <v>6114578.0194809763</v>
      </c>
      <c r="AC645" s="6">
        <v>859</v>
      </c>
      <c r="AD645" s="6">
        <v>1897</v>
      </c>
      <c r="AE645" s="6">
        <f t="shared" si="146"/>
        <v>119</v>
      </c>
      <c r="AF645" s="6" t="s">
        <v>103</v>
      </c>
    </row>
    <row r="646" spans="1:32" x14ac:dyDescent="0.2">
      <c r="A646">
        <v>44</v>
      </c>
      <c r="B646" s="6" t="s">
        <v>1232</v>
      </c>
      <c r="C646" s="6" t="s">
        <v>22</v>
      </c>
      <c r="D646" s="6" t="s">
        <v>23</v>
      </c>
      <c r="E646" s="6" t="s">
        <v>2767</v>
      </c>
      <c r="F646" s="6" t="s">
        <v>2772</v>
      </c>
      <c r="G646" s="6">
        <v>62</v>
      </c>
      <c r="H646" s="6">
        <v>68</v>
      </c>
      <c r="I646" s="7">
        <v>42665</v>
      </c>
      <c r="J646" s="7">
        <v>42675</v>
      </c>
      <c r="K646" s="7" t="s">
        <v>2543</v>
      </c>
      <c r="L646" s="17">
        <f t="shared" si="140"/>
        <v>284.38</v>
      </c>
      <c r="M646" s="20">
        <f t="shared" si="141"/>
        <v>0.83757648217174208</v>
      </c>
      <c r="N646" s="6" t="s">
        <v>36</v>
      </c>
      <c r="O646" s="6">
        <v>4250000</v>
      </c>
      <c r="P646" s="6">
        <v>5605000</v>
      </c>
      <c r="Q646" s="6">
        <f t="shared" si="142"/>
        <v>1355000</v>
      </c>
      <c r="R646" s="8">
        <f t="shared" si="143"/>
        <v>0.31882352941176473</v>
      </c>
      <c r="S646" s="6">
        <v>440</v>
      </c>
      <c r="T646" s="9">
        <f t="shared" si="149"/>
        <v>68555.483870967742</v>
      </c>
      <c r="U646" s="6">
        <v>90410</v>
      </c>
      <c r="V646" s="9">
        <f t="shared" si="144"/>
        <v>21854.516129032258</v>
      </c>
      <c r="W646" s="8">
        <f t="shared" si="145"/>
        <v>0.31878581982100673</v>
      </c>
      <c r="X646" s="22">
        <f t="shared" si="147"/>
        <v>57420.461014226763</v>
      </c>
      <c r="Y646" s="22">
        <f t="shared" si="148"/>
        <v>75725.289753147197</v>
      </c>
      <c r="Z646" s="22">
        <f t="shared" si="150"/>
        <v>18304.828738920434</v>
      </c>
      <c r="AA646" s="8">
        <f t="shared" si="151"/>
        <v>0.31878581982100673</v>
      </c>
      <c r="AB646" s="22">
        <f t="shared" si="152"/>
        <v>4694967.9646951258</v>
      </c>
      <c r="AC646" s="6">
        <v>861</v>
      </c>
      <c r="AD646" s="6">
        <v>1892</v>
      </c>
      <c r="AE646" s="6">
        <f t="shared" si="146"/>
        <v>124</v>
      </c>
      <c r="AF646" s="6" t="s">
        <v>312</v>
      </c>
    </row>
    <row r="647" spans="1:32" x14ac:dyDescent="0.2">
      <c r="A647">
        <v>44</v>
      </c>
      <c r="B647" s="6" t="s">
        <v>1801</v>
      </c>
      <c r="C647" s="6" t="s">
        <v>22</v>
      </c>
      <c r="D647" s="6" t="s">
        <v>23</v>
      </c>
      <c r="E647" s="6" t="s">
        <v>2767</v>
      </c>
      <c r="F647" s="6" t="s">
        <v>2772</v>
      </c>
      <c r="G647" s="6">
        <v>78</v>
      </c>
      <c r="H647" s="6">
        <v>84</v>
      </c>
      <c r="I647" s="7">
        <v>42661</v>
      </c>
      <c r="J647" s="7">
        <v>42675</v>
      </c>
      <c r="K647" s="7" t="s">
        <v>2543</v>
      </c>
      <c r="L647" s="17">
        <f t="shared" si="140"/>
        <v>284.38</v>
      </c>
      <c r="M647" s="20">
        <f t="shared" si="141"/>
        <v>0.83757648217174208</v>
      </c>
      <c r="N647" s="6" t="s">
        <v>62</v>
      </c>
      <c r="O647" s="6">
        <v>5500000</v>
      </c>
      <c r="P647" s="6">
        <v>5200000</v>
      </c>
      <c r="Q647" s="6">
        <f t="shared" si="142"/>
        <v>-300000</v>
      </c>
      <c r="R647" s="8">
        <f t="shared" si="143"/>
        <v>-5.4545454545454543E-2</v>
      </c>
      <c r="S647" s="6">
        <v>100079</v>
      </c>
      <c r="T647" s="9">
        <f t="shared" si="149"/>
        <v>71795.88461538461</v>
      </c>
      <c r="U647" s="6">
        <v>67950</v>
      </c>
      <c r="V647" s="9">
        <f t="shared" si="144"/>
        <v>-3845.8846153846098</v>
      </c>
      <c r="W647" s="8">
        <f t="shared" si="145"/>
        <v>-5.3566922895194796E-2</v>
      </c>
      <c r="X647" s="22">
        <f t="shared" si="147"/>
        <v>60134.544470562141</v>
      </c>
      <c r="Y647" s="22">
        <f t="shared" si="148"/>
        <v>56913.321963569877</v>
      </c>
      <c r="Z647" s="22">
        <f t="shared" si="150"/>
        <v>-3221.2225069922642</v>
      </c>
      <c r="AA647" s="8">
        <f t="shared" si="151"/>
        <v>-5.3566922895194789E-2</v>
      </c>
      <c r="AB647" s="22">
        <f t="shared" si="152"/>
        <v>4439239.1131584505</v>
      </c>
      <c r="AC647" s="6"/>
      <c r="AD647" s="6">
        <v>1891</v>
      </c>
      <c r="AE647" s="6">
        <f t="shared" si="146"/>
        <v>125</v>
      </c>
      <c r="AF647" s="6" t="s">
        <v>61</v>
      </c>
    </row>
    <row r="648" spans="1:32" x14ac:dyDescent="0.2">
      <c r="A648">
        <v>44</v>
      </c>
      <c r="B648" s="6" t="s">
        <v>2164</v>
      </c>
      <c r="C648" s="6" t="s">
        <v>22</v>
      </c>
      <c r="D648" s="6" t="s">
        <v>23</v>
      </c>
      <c r="E648" s="6" t="s">
        <v>2767</v>
      </c>
      <c r="F648" s="6" t="s">
        <v>2772</v>
      </c>
      <c r="G648" s="6">
        <v>98</v>
      </c>
      <c r="H648" s="6">
        <v>115</v>
      </c>
      <c r="I648" s="7">
        <v>42664</v>
      </c>
      <c r="J648" s="7">
        <v>42675</v>
      </c>
      <c r="K648" s="7" t="s">
        <v>2543</v>
      </c>
      <c r="L648" s="17">
        <f t="shared" si="140"/>
        <v>284.38</v>
      </c>
      <c r="M648" s="20">
        <f t="shared" si="141"/>
        <v>0.83757648217174208</v>
      </c>
      <c r="N648" s="6" t="s">
        <v>24</v>
      </c>
      <c r="O648" s="6">
        <v>7350000</v>
      </c>
      <c r="P648" s="6">
        <v>7100000</v>
      </c>
      <c r="Q648" s="6">
        <f t="shared" si="142"/>
        <v>-250000</v>
      </c>
      <c r="R648" s="8">
        <f t="shared" si="143"/>
        <v>-3.4013605442176874E-2</v>
      </c>
      <c r="S648" s="6">
        <v>98290</v>
      </c>
      <c r="T648" s="9">
        <f t="shared" si="149"/>
        <v>76002.959183673476</v>
      </c>
      <c r="U648" s="6">
        <v>73452</v>
      </c>
      <c r="V648" s="9">
        <f t="shared" si="144"/>
        <v>-2550.9591836734762</v>
      </c>
      <c r="W648" s="8">
        <f t="shared" si="145"/>
        <v>-3.3563945549918255E-2</v>
      </c>
      <c r="X648" s="22">
        <f t="shared" si="147"/>
        <v>63658.291187703726</v>
      </c>
      <c r="Y648" s="22">
        <f t="shared" si="148"/>
        <v>61521.667768478801</v>
      </c>
      <c r="Z648" s="22">
        <f t="shared" si="150"/>
        <v>-2136.6234192249249</v>
      </c>
      <c r="AA648" s="8">
        <f t="shared" si="151"/>
        <v>-3.3563945549918192E-2</v>
      </c>
      <c r="AB648" s="22">
        <f t="shared" si="152"/>
        <v>6029123.4413109226</v>
      </c>
      <c r="AC648" s="6">
        <v>552</v>
      </c>
      <c r="AD648" s="6">
        <v>1881</v>
      </c>
      <c r="AE648" s="6">
        <f t="shared" si="146"/>
        <v>135</v>
      </c>
      <c r="AF648" s="6" t="s">
        <v>2165</v>
      </c>
    </row>
    <row r="649" spans="1:32" x14ac:dyDescent="0.2">
      <c r="A649">
        <v>44</v>
      </c>
      <c r="B649" s="6" t="s">
        <v>528</v>
      </c>
      <c r="C649" s="6" t="s">
        <v>22</v>
      </c>
      <c r="D649" s="6" t="s">
        <v>23</v>
      </c>
      <c r="E649" s="6" t="s">
        <v>2767</v>
      </c>
      <c r="F649" s="6" t="s">
        <v>2772</v>
      </c>
      <c r="G649" s="6">
        <v>44</v>
      </c>
      <c r="H649" s="6">
        <v>49</v>
      </c>
      <c r="I649" s="7">
        <v>42663</v>
      </c>
      <c r="J649" s="7">
        <v>42676</v>
      </c>
      <c r="K649" s="7" t="s">
        <v>2543</v>
      </c>
      <c r="L649" s="17">
        <f t="shared" si="140"/>
        <v>284.38</v>
      </c>
      <c r="M649" s="20">
        <f t="shared" si="141"/>
        <v>0.83757648217174208</v>
      </c>
      <c r="N649" s="6" t="s">
        <v>57</v>
      </c>
      <c r="O649" s="6">
        <v>3590000</v>
      </c>
      <c r="P649" s="6">
        <v>4330000</v>
      </c>
      <c r="Q649" s="6">
        <f t="shared" si="142"/>
        <v>740000</v>
      </c>
      <c r="R649" s="8">
        <f t="shared" si="143"/>
        <v>0.20612813370473537</v>
      </c>
      <c r="S649" s="6"/>
      <c r="T649" s="9">
        <f t="shared" si="149"/>
        <v>81590.909090909088</v>
      </c>
      <c r="U649" s="6">
        <v>98409</v>
      </c>
      <c r="V649" s="9">
        <f t="shared" si="144"/>
        <v>16818.090909090912</v>
      </c>
      <c r="W649" s="8">
        <f t="shared" si="145"/>
        <v>0.20612701949860729</v>
      </c>
      <c r="X649" s="22">
        <f t="shared" si="147"/>
        <v>68338.626613558037</v>
      </c>
      <c r="Y649" s="22">
        <f t="shared" si="148"/>
        <v>82425.064034038965</v>
      </c>
      <c r="Z649" s="22">
        <f t="shared" si="150"/>
        <v>14086.437420480928</v>
      </c>
      <c r="AA649" s="8">
        <f t="shared" si="151"/>
        <v>0.2061270194986074</v>
      </c>
      <c r="AB649" s="22">
        <f t="shared" si="152"/>
        <v>3626702.8174977144</v>
      </c>
      <c r="AC649" s="6">
        <v>476</v>
      </c>
      <c r="AD649" s="6">
        <v>1987</v>
      </c>
      <c r="AE649" s="6">
        <f t="shared" si="146"/>
        <v>29</v>
      </c>
      <c r="AF649" s="6" t="s">
        <v>103</v>
      </c>
    </row>
    <row r="650" spans="1:32" x14ac:dyDescent="0.2">
      <c r="A650">
        <v>44</v>
      </c>
      <c r="B650" s="6" t="s">
        <v>727</v>
      </c>
      <c r="C650" s="6" t="s">
        <v>22</v>
      </c>
      <c r="D650" s="6" t="s">
        <v>23</v>
      </c>
      <c r="E650" s="6" t="s">
        <v>2767</v>
      </c>
      <c r="F650" s="6" t="s">
        <v>2772</v>
      </c>
      <c r="G650" s="6">
        <v>70</v>
      </c>
      <c r="H650" s="6">
        <v>78</v>
      </c>
      <c r="I650" s="7">
        <v>42666</v>
      </c>
      <c r="J650" s="7">
        <v>42676</v>
      </c>
      <c r="K650" s="7" t="s">
        <v>2543</v>
      </c>
      <c r="L650" s="17">
        <f t="shared" si="140"/>
        <v>284.38</v>
      </c>
      <c r="M650" s="20">
        <f t="shared" si="141"/>
        <v>0.83757648217174208</v>
      </c>
      <c r="N650" s="6" t="s">
        <v>36</v>
      </c>
      <c r="O650" s="6">
        <v>5200000</v>
      </c>
      <c r="P650" s="6">
        <v>5575000</v>
      </c>
      <c r="Q650" s="6">
        <f t="shared" si="142"/>
        <v>375000</v>
      </c>
      <c r="R650" s="8">
        <f t="shared" si="143"/>
        <v>7.2115384615384609E-2</v>
      </c>
      <c r="S650" s="6">
        <v>37000</v>
      </c>
      <c r="T650" s="9">
        <f t="shared" si="149"/>
        <v>74814.28571428571</v>
      </c>
      <c r="U650" s="6">
        <v>80171</v>
      </c>
      <c r="V650" s="9">
        <f t="shared" si="144"/>
        <v>5356.7142857142899</v>
      </c>
      <c r="W650" s="8">
        <f t="shared" si="145"/>
        <v>7.1600152759213345E-2</v>
      </c>
      <c r="X650" s="22">
        <f t="shared" si="147"/>
        <v>62662.686244763041</v>
      </c>
      <c r="Y650" s="22">
        <f t="shared" si="148"/>
        <v>67149.344152190737</v>
      </c>
      <c r="Z650" s="22">
        <f t="shared" si="150"/>
        <v>4486.657907427696</v>
      </c>
      <c r="AA650" s="8">
        <f t="shared" si="151"/>
        <v>7.1600152759213428E-2</v>
      </c>
      <c r="AB650" s="22">
        <f t="shared" si="152"/>
        <v>4700454.0906533515</v>
      </c>
      <c r="AC650" s="10">
        <v>1878</v>
      </c>
      <c r="AD650" s="6">
        <v>1940</v>
      </c>
      <c r="AE650" s="6">
        <f t="shared" si="146"/>
        <v>76</v>
      </c>
      <c r="AF650" s="6" t="s">
        <v>102</v>
      </c>
    </row>
    <row r="651" spans="1:32" x14ac:dyDescent="0.2">
      <c r="A651">
        <v>44</v>
      </c>
      <c r="B651" s="6" t="s">
        <v>759</v>
      </c>
      <c r="C651" s="6" t="s">
        <v>22</v>
      </c>
      <c r="D651" s="6" t="s">
        <v>23</v>
      </c>
      <c r="E651" s="6" t="s">
        <v>2767</v>
      </c>
      <c r="F651" s="6" t="s">
        <v>2772</v>
      </c>
      <c r="G651" s="6">
        <v>50</v>
      </c>
      <c r="H651" s="6">
        <v>57</v>
      </c>
      <c r="I651" s="7">
        <v>42664</v>
      </c>
      <c r="J651" s="7">
        <v>42676</v>
      </c>
      <c r="K651" s="7" t="s">
        <v>2543</v>
      </c>
      <c r="L651" s="17">
        <f t="shared" si="140"/>
        <v>284.38</v>
      </c>
      <c r="M651" s="20">
        <f t="shared" si="141"/>
        <v>0.83757648217174208</v>
      </c>
      <c r="N651" s="6" t="s">
        <v>32</v>
      </c>
      <c r="O651" s="6">
        <v>4000000</v>
      </c>
      <c r="P651" s="6">
        <v>4225000</v>
      </c>
      <c r="Q651" s="6">
        <f t="shared" si="142"/>
        <v>225000</v>
      </c>
      <c r="R651" s="8">
        <f t="shared" si="143"/>
        <v>5.6250000000000001E-2</v>
      </c>
      <c r="S651" s="6">
        <v>23589</v>
      </c>
      <c r="T651" s="9">
        <f t="shared" si="149"/>
        <v>80471.78</v>
      </c>
      <c r="U651" s="6">
        <v>84972</v>
      </c>
      <c r="V651" s="9">
        <f t="shared" si="144"/>
        <v>4500.2200000000012</v>
      </c>
      <c r="W651" s="8">
        <f t="shared" si="145"/>
        <v>5.5922958333965038E-2</v>
      </c>
      <c r="X651" s="22">
        <f t="shared" si="147"/>
        <v>67401.270406498355</v>
      </c>
      <c r="Y651" s="22">
        <f t="shared" si="148"/>
        <v>71170.548843097262</v>
      </c>
      <c r="Z651" s="22">
        <f t="shared" si="150"/>
        <v>3769.2784365989064</v>
      </c>
      <c r="AA651" s="8">
        <f t="shared" si="151"/>
        <v>5.5922958333964864E-2</v>
      </c>
      <c r="AB651" s="22">
        <f t="shared" si="152"/>
        <v>3558527.4421548629</v>
      </c>
      <c r="AC651" s="6">
        <v>569</v>
      </c>
      <c r="AD651" s="6">
        <v>1896</v>
      </c>
      <c r="AE651" s="6">
        <f t="shared" si="146"/>
        <v>120</v>
      </c>
      <c r="AF651" s="6" t="s">
        <v>102</v>
      </c>
    </row>
    <row r="652" spans="1:32" x14ac:dyDescent="0.2">
      <c r="A652">
        <v>44</v>
      </c>
      <c r="B652" s="6" t="s">
        <v>387</v>
      </c>
      <c r="C652" s="6" t="s">
        <v>22</v>
      </c>
      <c r="D652" s="6" t="s">
        <v>23</v>
      </c>
      <c r="E652" s="6" t="s">
        <v>2767</v>
      </c>
      <c r="F652" s="6" t="s">
        <v>2772</v>
      </c>
      <c r="G652" s="6">
        <v>39</v>
      </c>
      <c r="H652" s="6">
        <v>43</v>
      </c>
      <c r="I652" s="7">
        <v>42667</v>
      </c>
      <c r="J652" s="7">
        <v>42677</v>
      </c>
      <c r="K652" s="7" t="s">
        <v>2543</v>
      </c>
      <c r="L652" s="17">
        <f t="shared" si="140"/>
        <v>284.38</v>
      </c>
      <c r="M652" s="20">
        <f t="shared" si="141"/>
        <v>0.83757648217174208</v>
      </c>
      <c r="N652" s="6" t="s">
        <v>36</v>
      </c>
      <c r="O652" s="6">
        <v>3200000</v>
      </c>
      <c r="P652" s="6">
        <v>3960000</v>
      </c>
      <c r="Q652" s="6">
        <f t="shared" si="142"/>
        <v>760000</v>
      </c>
      <c r="R652" s="8">
        <f t="shared" si="143"/>
        <v>0.23749999999999999</v>
      </c>
      <c r="S652" s="6">
        <v>33145</v>
      </c>
      <c r="T652" s="9">
        <f t="shared" si="149"/>
        <v>82901.153846153844</v>
      </c>
      <c r="U652" s="6">
        <v>102388</v>
      </c>
      <c r="V652" s="9">
        <f t="shared" si="144"/>
        <v>19486.846153846156</v>
      </c>
      <c r="W652" s="8">
        <f t="shared" si="145"/>
        <v>0.23506121748328643</v>
      </c>
      <c r="X652" s="22">
        <f t="shared" si="147"/>
        <v>69436.056806439927</v>
      </c>
      <c r="Y652" s="22">
        <f t="shared" si="148"/>
        <v>85757.780856600322</v>
      </c>
      <c r="Z652" s="22">
        <f t="shared" si="150"/>
        <v>16321.724050160396</v>
      </c>
      <c r="AA652" s="8">
        <f t="shared" si="151"/>
        <v>0.23506121748328626</v>
      </c>
      <c r="AB652" s="22">
        <f t="shared" si="152"/>
        <v>3344553.4534074124</v>
      </c>
      <c r="AC652" s="6">
        <v>613</v>
      </c>
      <c r="AD652" s="6">
        <v>1890</v>
      </c>
      <c r="AE652" s="6">
        <f t="shared" si="146"/>
        <v>126</v>
      </c>
      <c r="AF652" s="6" t="s">
        <v>102</v>
      </c>
    </row>
    <row r="653" spans="1:32" x14ac:dyDescent="0.2">
      <c r="A653">
        <v>45</v>
      </c>
      <c r="B653" s="6" t="s">
        <v>2207</v>
      </c>
      <c r="C653" s="6" t="s">
        <v>22</v>
      </c>
      <c r="D653" s="6" t="s">
        <v>23</v>
      </c>
      <c r="E653" s="6" t="s">
        <v>2767</v>
      </c>
      <c r="F653" s="6" t="s">
        <v>2772</v>
      </c>
      <c r="G653" s="6">
        <v>102</v>
      </c>
      <c r="H653" s="6">
        <v>114</v>
      </c>
      <c r="I653" s="7">
        <v>42671</v>
      </c>
      <c r="J653" s="7">
        <v>42681</v>
      </c>
      <c r="K653" s="7" t="s">
        <v>2543</v>
      </c>
      <c r="L653" s="17">
        <f t="shared" si="140"/>
        <v>284.38</v>
      </c>
      <c r="M653" s="20">
        <f t="shared" si="141"/>
        <v>0.83757648217174208</v>
      </c>
      <c r="N653" s="6" t="s">
        <v>36</v>
      </c>
      <c r="O653" s="6">
        <v>8200000</v>
      </c>
      <c r="P653" s="6">
        <v>9850000</v>
      </c>
      <c r="Q653" s="6">
        <f t="shared" si="142"/>
        <v>1650000</v>
      </c>
      <c r="R653" s="8">
        <f t="shared" si="143"/>
        <v>0.20121951219512196</v>
      </c>
      <c r="S653" s="6"/>
      <c r="T653" s="9">
        <f t="shared" si="149"/>
        <v>80392.156862745105</v>
      </c>
      <c r="U653" s="6">
        <v>96569</v>
      </c>
      <c r="V653" s="9">
        <f t="shared" si="144"/>
        <v>16176.843137254895</v>
      </c>
      <c r="W653" s="8">
        <f t="shared" si="145"/>
        <v>0.20122414634146329</v>
      </c>
      <c r="X653" s="22">
        <f t="shared" si="147"/>
        <v>67334.57993929692</v>
      </c>
      <c r="Y653" s="22">
        <f t="shared" si="148"/>
        <v>80883.92330684296</v>
      </c>
      <c r="Z653" s="22">
        <f t="shared" si="150"/>
        <v>13549.34336754604</v>
      </c>
      <c r="AA653" s="8">
        <f t="shared" si="151"/>
        <v>0.20122414634146327</v>
      </c>
      <c r="AB653" s="22">
        <f t="shared" si="152"/>
        <v>8250160.1772979824</v>
      </c>
      <c r="AC653" s="10">
        <v>1931</v>
      </c>
      <c r="AD653" s="6">
        <v>1979</v>
      </c>
      <c r="AE653" s="6">
        <f t="shared" si="146"/>
        <v>37</v>
      </c>
      <c r="AF653" s="6" t="s">
        <v>1468</v>
      </c>
    </row>
    <row r="654" spans="1:32" x14ac:dyDescent="0.2">
      <c r="A654">
        <v>45</v>
      </c>
      <c r="B654" s="6" t="s">
        <v>1554</v>
      </c>
      <c r="C654" s="6" t="s">
        <v>22</v>
      </c>
      <c r="D654" s="6" t="s">
        <v>23</v>
      </c>
      <c r="E654" s="6" t="s">
        <v>2767</v>
      </c>
      <c r="F654" s="6" t="s">
        <v>2772</v>
      </c>
      <c r="G654" s="6">
        <v>71</v>
      </c>
      <c r="H654" s="6">
        <v>79</v>
      </c>
      <c r="I654" s="7">
        <v>42671</v>
      </c>
      <c r="J654" s="7">
        <v>42681</v>
      </c>
      <c r="K654" s="7" t="s">
        <v>2543</v>
      </c>
      <c r="L654" s="17">
        <f t="shared" si="140"/>
        <v>284.38</v>
      </c>
      <c r="M654" s="20">
        <f t="shared" si="141"/>
        <v>0.83757648217174208</v>
      </c>
      <c r="N654" s="6" t="s">
        <v>36</v>
      </c>
      <c r="O654" s="6">
        <v>5950000</v>
      </c>
      <c r="P654" s="6">
        <v>6450000</v>
      </c>
      <c r="Q654" s="6">
        <f t="shared" si="142"/>
        <v>500000</v>
      </c>
      <c r="R654" s="8">
        <f t="shared" si="143"/>
        <v>8.4033613445378158E-2</v>
      </c>
      <c r="S654" s="6">
        <v>36325</v>
      </c>
      <c r="T654" s="9">
        <f t="shared" si="149"/>
        <v>84314.436619718312</v>
      </c>
      <c r="U654" s="6">
        <v>91357</v>
      </c>
      <c r="V654" s="9">
        <f t="shared" si="144"/>
        <v>7042.5633802816883</v>
      </c>
      <c r="W654" s="8">
        <f t="shared" si="145"/>
        <v>8.3527372803848754E-2</v>
      </c>
      <c r="X654" s="22">
        <f t="shared" si="147"/>
        <v>70619.789220235965</v>
      </c>
      <c r="Y654" s="22">
        <f t="shared" si="148"/>
        <v>76518.474681763837</v>
      </c>
      <c r="Z654" s="22">
        <f t="shared" si="150"/>
        <v>5898.6854615278717</v>
      </c>
      <c r="AA654" s="8">
        <f t="shared" si="151"/>
        <v>8.3527372803848796E-2</v>
      </c>
      <c r="AB654" s="22">
        <f t="shared" si="152"/>
        <v>5432811.702405232</v>
      </c>
      <c r="AC654" s="10">
        <v>1878</v>
      </c>
      <c r="AD654" s="6">
        <v>1940</v>
      </c>
      <c r="AE654" s="6">
        <f t="shared" si="146"/>
        <v>76</v>
      </c>
      <c r="AF654" s="6" t="s">
        <v>130</v>
      </c>
    </row>
    <row r="655" spans="1:32" x14ac:dyDescent="0.2">
      <c r="A655">
        <v>45</v>
      </c>
      <c r="B655" s="6" t="s">
        <v>2522</v>
      </c>
      <c r="C655" s="6" t="s">
        <v>22</v>
      </c>
      <c r="D655" s="6" t="s">
        <v>23</v>
      </c>
      <c r="E655" s="6" t="s">
        <v>2767</v>
      </c>
      <c r="F655" s="6" t="s">
        <v>2772</v>
      </c>
      <c r="G655" s="6">
        <v>193</v>
      </c>
      <c r="H655" s="6">
        <v>210</v>
      </c>
      <c r="I655" s="7">
        <v>42671</v>
      </c>
      <c r="J655" s="7">
        <v>42681</v>
      </c>
      <c r="K655" s="7" t="s">
        <v>2543</v>
      </c>
      <c r="L655" s="17">
        <f t="shared" si="140"/>
        <v>284.38</v>
      </c>
      <c r="M655" s="20">
        <f t="shared" si="141"/>
        <v>0.83757648217174208</v>
      </c>
      <c r="N655" s="6" t="s">
        <v>36</v>
      </c>
      <c r="O655" s="6">
        <v>12500000</v>
      </c>
      <c r="P655" s="6">
        <v>11829000</v>
      </c>
      <c r="Q655" s="6">
        <f t="shared" si="142"/>
        <v>-671000</v>
      </c>
      <c r="R655" s="8">
        <f t="shared" si="143"/>
        <v>-5.3679999999999999E-2</v>
      </c>
      <c r="S655" s="6">
        <v>154449</v>
      </c>
      <c r="T655" s="9">
        <f t="shared" si="149"/>
        <v>65567.093264248702</v>
      </c>
      <c r="U655" s="6">
        <v>62090</v>
      </c>
      <c r="V655" s="9">
        <f t="shared" si="144"/>
        <v>-3477.0932642487023</v>
      </c>
      <c r="W655" s="8">
        <f t="shared" si="145"/>
        <v>-5.3031072312986489E-2</v>
      </c>
      <c r="X655" s="22">
        <f t="shared" si="147"/>
        <v>54917.455322495953</v>
      </c>
      <c r="Y655" s="22">
        <f t="shared" si="148"/>
        <v>52005.123778043468</v>
      </c>
      <c r="Z655" s="22">
        <f t="shared" si="150"/>
        <v>-2912.3315444524851</v>
      </c>
      <c r="AA655" s="8">
        <f t="shared" si="151"/>
        <v>-5.3031072312986441E-2</v>
      </c>
      <c r="AB655" s="22">
        <f t="shared" si="152"/>
        <v>10036988.88916239</v>
      </c>
      <c r="AC655" s="6">
        <v>923</v>
      </c>
      <c r="AD655" s="6">
        <v>1897</v>
      </c>
      <c r="AE655" s="6">
        <f t="shared" si="146"/>
        <v>119</v>
      </c>
      <c r="AF655" s="6" t="s">
        <v>206</v>
      </c>
    </row>
    <row r="656" spans="1:32" x14ac:dyDescent="0.2">
      <c r="A656">
        <v>45</v>
      </c>
      <c r="B656" s="6" t="s">
        <v>2085</v>
      </c>
      <c r="C656" s="6" t="s">
        <v>22</v>
      </c>
      <c r="D656" s="6" t="s">
        <v>23</v>
      </c>
      <c r="E656" s="6" t="s">
        <v>2767</v>
      </c>
      <c r="F656" s="6" t="s">
        <v>2772</v>
      </c>
      <c r="G656" s="6">
        <v>92</v>
      </c>
      <c r="H656" s="6">
        <v>100</v>
      </c>
      <c r="I656" s="7">
        <v>42671</v>
      </c>
      <c r="J656" s="7">
        <v>42681</v>
      </c>
      <c r="K656" s="7" t="s">
        <v>2543</v>
      </c>
      <c r="L656" s="17">
        <f t="shared" si="140"/>
        <v>284.38</v>
      </c>
      <c r="M656" s="20">
        <f t="shared" si="141"/>
        <v>0.83757648217174208</v>
      </c>
      <c r="N656" s="6" t="s">
        <v>36</v>
      </c>
      <c r="O656" s="6">
        <v>5450000</v>
      </c>
      <c r="P656" s="6">
        <v>6375000</v>
      </c>
      <c r="Q656" s="6">
        <f t="shared" si="142"/>
        <v>925000</v>
      </c>
      <c r="R656" s="8">
        <f t="shared" si="143"/>
        <v>0.16972477064220184</v>
      </c>
      <c r="S656" s="6"/>
      <c r="T656" s="9">
        <f t="shared" si="149"/>
        <v>59239.130434782608</v>
      </c>
      <c r="U656" s="6">
        <v>69293</v>
      </c>
      <c r="V656" s="9">
        <f t="shared" si="144"/>
        <v>10053.869565217392</v>
      </c>
      <c r="W656" s="8">
        <f t="shared" si="145"/>
        <v>0.16971669724770644</v>
      </c>
      <c r="X656" s="22">
        <f t="shared" si="147"/>
        <v>49617.302476478202</v>
      </c>
      <c r="Y656" s="22">
        <f t="shared" si="148"/>
        <v>58038.187179126522</v>
      </c>
      <c r="Z656" s="22">
        <f t="shared" si="150"/>
        <v>8420.8847026483199</v>
      </c>
      <c r="AA656" s="8">
        <f t="shared" si="151"/>
        <v>0.16971669724770633</v>
      </c>
      <c r="AB656" s="22">
        <f t="shared" si="152"/>
        <v>5339513.2204796402</v>
      </c>
      <c r="AC656" s="6">
        <v>810</v>
      </c>
      <c r="AD656" s="6">
        <v>1894</v>
      </c>
      <c r="AE656" s="6">
        <f t="shared" si="146"/>
        <v>122</v>
      </c>
      <c r="AF656" s="6" t="s">
        <v>37</v>
      </c>
    </row>
    <row r="657" spans="1:32" x14ac:dyDescent="0.2">
      <c r="A657">
        <v>45</v>
      </c>
      <c r="B657" s="6" t="s">
        <v>565</v>
      </c>
      <c r="C657" s="6" t="s">
        <v>22</v>
      </c>
      <c r="D657" s="6" t="s">
        <v>23</v>
      </c>
      <c r="E657" s="6" t="s">
        <v>2767</v>
      </c>
      <c r="F657" s="6" t="s">
        <v>2772</v>
      </c>
      <c r="G657" s="6">
        <v>49</v>
      </c>
      <c r="H657" s="6">
        <v>55</v>
      </c>
      <c r="I657" s="7">
        <v>42671</v>
      </c>
      <c r="J657" s="7">
        <v>42682</v>
      </c>
      <c r="K657" s="7" t="s">
        <v>2543</v>
      </c>
      <c r="L657" s="17">
        <f t="shared" si="140"/>
        <v>284.38</v>
      </c>
      <c r="M657" s="20">
        <f t="shared" si="141"/>
        <v>0.83757648217174208</v>
      </c>
      <c r="N657" s="6" t="s">
        <v>24</v>
      </c>
      <c r="O657" s="6">
        <v>3900000</v>
      </c>
      <c r="P657" s="6">
        <v>4400000</v>
      </c>
      <c r="Q657" s="6">
        <f t="shared" si="142"/>
        <v>500000</v>
      </c>
      <c r="R657" s="8">
        <f t="shared" si="143"/>
        <v>0.12820512820512819</v>
      </c>
      <c r="S657" s="6">
        <v>1213</v>
      </c>
      <c r="T657" s="9">
        <f t="shared" si="149"/>
        <v>79616.591836734689</v>
      </c>
      <c r="U657" s="6">
        <v>89821</v>
      </c>
      <c r="V657" s="9">
        <f t="shared" si="144"/>
        <v>10204.408163265311</v>
      </c>
      <c r="W657" s="8">
        <f t="shared" si="145"/>
        <v>0.12816936680975899</v>
      </c>
      <c r="X657" s="22">
        <f t="shared" si="147"/>
        <v>66684.984913115681</v>
      </c>
      <c r="Y657" s="22">
        <f t="shared" si="148"/>
        <v>75231.95720514805</v>
      </c>
      <c r="Z657" s="22">
        <f t="shared" si="150"/>
        <v>8546.9722920323693</v>
      </c>
      <c r="AA657" s="8">
        <f t="shared" si="151"/>
        <v>0.12816936680975902</v>
      </c>
      <c r="AB657" s="22">
        <f t="shared" si="152"/>
        <v>3686365.9030522546</v>
      </c>
      <c r="AC657" s="6">
        <v>676</v>
      </c>
      <c r="AD657" s="6">
        <v>1976</v>
      </c>
      <c r="AE657" s="6">
        <f t="shared" si="146"/>
        <v>40</v>
      </c>
      <c r="AF657" s="6" t="s">
        <v>75</v>
      </c>
    </row>
    <row r="658" spans="1:32" x14ac:dyDescent="0.2">
      <c r="A658">
        <v>45</v>
      </c>
      <c r="B658" s="6" t="s">
        <v>215</v>
      </c>
      <c r="C658" s="6" t="s">
        <v>22</v>
      </c>
      <c r="D658" s="6" t="s">
        <v>23</v>
      </c>
      <c r="E658" s="6" t="s">
        <v>2767</v>
      </c>
      <c r="F658" s="6" t="s">
        <v>2772</v>
      </c>
      <c r="G658" s="6">
        <v>32</v>
      </c>
      <c r="H658" s="6">
        <v>35</v>
      </c>
      <c r="I658" s="7">
        <v>42671</v>
      </c>
      <c r="J658" s="7">
        <v>42682</v>
      </c>
      <c r="K658" s="7" t="s">
        <v>2543</v>
      </c>
      <c r="L658" s="17">
        <f t="shared" si="140"/>
        <v>284.38</v>
      </c>
      <c r="M658" s="20">
        <f t="shared" si="141"/>
        <v>0.83757648217174208</v>
      </c>
      <c r="N658" s="6" t="s">
        <v>24</v>
      </c>
      <c r="O658" s="6">
        <v>3100000</v>
      </c>
      <c r="P658" s="6">
        <v>3100000</v>
      </c>
      <c r="Q658" s="6">
        <f t="shared" si="142"/>
        <v>0</v>
      </c>
      <c r="R658" s="8">
        <f t="shared" si="143"/>
        <v>0</v>
      </c>
      <c r="S658" s="6">
        <v>98271</v>
      </c>
      <c r="T658" s="9">
        <f t="shared" si="149"/>
        <v>99945.96875</v>
      </c>
      <c r="U658" s="6">
        <v>99946</v>
      </c>
      <c r="V658" s="9">
        <f t="shared" si="144"/>
        <v>3.125E-2</v>
      </c>
      <c r="W658" s="8">
        <f t="shared" si="145"/>
        <v>3.1266893893606889E-7</v>
      </c>
      <c r="X658" s="22">
        <f t="shared" si="147"/>
        <v>83712.392912871859</v>
      </c>
      <c r="Y658" s="22">
        <f t="shared" si="148"/>
        <v>83712.419087136936</v>
      </c>
      <c r="Z658" s="22">
        <f t="shared" si="150"/>
        <v>2.61742650764063E-2</v>
      </c>
      <c r="AA658" s="8">
        <f t="shared" si="151"/>
        <v>3.1266893903807722E-7</v>
      </c>
      <c r="AB658" s="22">
        <f t="shared" si="152"/>
        <v>2678797.4107883819</v>
      </c>
      <c r="AC658" s="6">
        <v>695</v>
      </c>
      <c r="AD658" s="6">
        <v>1939</v>
      </c>
      <c r="AE658" s="6">
        <f t="shared" si="146"/>
        <v>77</v>
      </c>
      <c r="AF658" s="6" t="s">
        <v>103</v>
      </c>
    </row>
    <row r="659" spans="1:32" x14ac:dyDescent="0.2">
      <c r="A659">
        <v>45</v>
      </c>
      <c r="B659" s="6" t="s">
        <v>1979</v>
      </c>
      <c r="C659" s="6" t="s">
        <v>22</v>
      </c>
      <c r="D659" s="6" t="s">
        <v>23</v>
      </c>
      <c r="E659" s="6" t="s">
        <v>2767</v>
      </c>
      <c r="F659" s="6" t="s">
        <v>2772</v>
      </c>
      <c r="G659" s="6">
        <v>85</v>
      </c>
      <c r="H659" s="6">
        <v>96</v>
      </c>
      <c r="I659" s="7">
        <v>42672</v>
      </c>
      <c r="J659" s="7">
        <v>42682</v>
      </c>
      <c r="K659" s="7" t="s">
        <v>2543</v>
      </c>
      <c r="L659" s="17">
        <f t="shared" si="140"/>
        <v>284.38</v>
      </c>
      <c r="M659" s="20">
        <f t="shared" si="141"/>
        <v>0.83757648217174208</v>
      </c>
      <c r="N659" s="6" t="s">
        <v>36</v>
      </c>
      <c r="O659" s="6">
        <v>6500000</v>
      </c>
      <c r="P659" s="6">
        <v>7050000</v>
      </c>
      <c r="Q659" s="6">
        <f t="shared" si="142"/>
        <v>550000</v>
      </c>
      <c r="R659" s="8">
        <f t="shared" si="143"/>
        <v>8.461538461538462E-2</v>
      </c>
      <c r="S659" s="6">
        <v>39525</v>
      </c>
      <c r="T659" s="9">
        <f t="shared" si="149"/>
        <v>76935.588235294112</v>
      </c>
      <c r="U659" s="6">
        <v>83406</v>
      </c>
      <c r="V659" s="9">
        <f t="shared" si="144"/>
        <v>6470.4117647058883</v>
      </c>
      <c r="W659" s="8">
        <f t="shared" si="145"/>
        <v>8.4101674051249978E-2</v>
      </c>
      <c r="X659" s="22">
        <f t="shared" si="147"/>
        <v>64439.439347931308</v>
      </c>
      <c r="Y659" s="22">
        <f t="shared" si="148"/>
        <v>69858.904072016318</v>
      </c>
      <c r="Z659" s="22">
        <f t="shared" si="150"/>
        <v>5419.4647240850099</v>
      </c>
      <c r="AA659" s="8">
        <f t="shared" si="151"/>
        <v>8.4101674051249964E-2</v>
      </c>
      <c r="AB659" s="22">
        <f t="shared" si="152"/>
        <v>5938006.8461213866</v>
      </c>
      <c r="AC659" s="6">
        <v>478</v>
      </c>
      <c r="AD659" s="6">
        <v>1900</v>
      </c>
      <c r="AE659" s="6">
        <f t="shared" si="146"/>
        <v>116</v>
      </c>
      <c r="AF659" s="6" t="s">
        <v>112</v>
      </c>
    </row>
    <row r="660" spans="1:32" x14ac:dyDescent="0.2">
      <c r="A660">
        <v>45</v>
      </c>
      <c r="B660" s="6" t="s">
        <v>1265</v>
      </c>
      <c r="C660" s="6" t="s">
        <v>22</v>
      </c>
      <c r="D660" s="6" t="s">
        <v>23</v>
      </c>
      <c r="E660" s="6" t="s">
        <v>2767</v>
      </c>
      <c r="F660" s="6" t="s">
        <v>2772</v>
      </c>
      <c r="G660" s="6">
        <v>63</v>
      </c>
      <c r="H660" s="6">
        <v>66</v>
      </c>
      <c r="I660" s="7">
        <v>42671</v>
      </c>
      <c r="J660" s="7">
        <v>42682</v>
      </c>
      <c r="K660" s="7" t="s">
        <v>2543</v>
      </c>
      <c r="L660" s="17">
        <f t="shared" si="140"/>
        <v>284.38</v>
      </c>
      <c r="M660" s="20">
        <f t="shared" si="141"/>
        <v>0.83757648217174208</v>
      </c>
      <c r="N660" s="6" t="s">
        <v>24</v>
      </c>
      <c r="O660" s="6">
        <v>5000000</v>
      </c>
      <c r="P660" s="6">
        <v>5100000</v>
      </c>
      <c r="Q660" s="6">
        <f t="shared" si="142"/>
        <v>100000</v>
      </c>
      <c r="R660" s="8">
        <f t="shared" si="143"/>
        <v>0.02</v>
      </c>
      <c r="S660" s="6">
        <v>32637</v>
      </c>
      <c r="T660" s="9">
        <f t="shared" si="149"/>
        <v>79883.126984126982</v>
      </c>
      <c r="U660" s="6">
        <v>81470</v>
      </c>
      <c r="V660" s="9">
        <f t="shared" si="144"/>
        <v>1586.8730158730177</v>
      </c>
      <c r="W660" s="8">
        <f t="shared" si="145"/>
        <v>1.986493363220914E-2</v>
      </c>
      <c r="X660" s="22">
        <f t="shared" si="147"/>
        <v>66908.228484243635</v>
      </c>
      <c r="Y660" s="22">
        <f t="shared" si="148"/>
        <v>68237.356002531829</v>
      </c>
      <c r="Z660" s="22">
        <f t="shared" si="150"/>
        <v>1329.1275182881946</v>
      </c>
      <c r="AA660" s="8">
        <f t="shared" si="151"/>
        <v>1.9864933632209283E-2</v>
      </c>
      <c r="AB660" s="22">
        <f t="shared" si="152"/>
        <v>4298953.4281595051</v>
      </c>
      <c r="AC660" s="6">
        <v>812</v>
      </c>
      <c r="AD660" s="6">
        <v>1898</v>
      </c>
      <c r="AE660" s="6">
        <f t="shared" si="146"/>
        <v>118</v>
      </c>
      <c r="AF660" s="6" t="s">
        <v>103</v>
      </c>
    </row>
    <row r="661" spans="1:32" x14ac:dyDescent="0.2">
      <c r="A661">
        <v>45</v>
      </c>
      <c r="B661" s="6" t="s">
        <v>2379</v>
      </c>
      <c r="C661" s="6" t="s">
        <v>22</v>
      </c>
      <c r="D661" s="6" t="s">
        <v>23</v>
      </c>
      <c r="E661" s="6" t="s">
        <v>2767</v>
      </c>
      <c r="F661" s="6" t="s">
        <v>2772</v>
      </c>
      <c r="G661" s="6">
        <v>122</v>
      </c>
      <c r="H661" s="6">
        <v>140</v>
      </c>
      <c r="I661" s="7">
        <v>42671</v>
      </c>
      <c r="J661" s="7">
        <v>42682</v>
      </c>
      <c r="K661" s="7" t="s">
        <v>2543</v>
      </c>
      <c r="L661" s="17">
        <f t="shared" si="140"/>
        <v>284.38</v>
      </c>
      <c r="M661" s="20">
        <f t="shared" si="141"/>
        <v>0.83757648217174208</v>
      </c>
      <c r="N661" s="6" t="s">
        <v>24</v>
      </c>
      <c r="O661" s="6">
        <v>7800000</v>
      </c>
      <c r="P661" s="6">
        <v>8600000</v>
      </c>
      <c r="Q661" s="6">
        <f t="shared" si="142"/>
        <v>800000</v>
      </c>
      <c r="R661" s="8">
        <f t="shared" si="143"/>
        <v>0.10256410256410256</v>
      </c>
      <c r="S661" s="6"/>
      <c r="T661" s="9">
        <f t="shared" si="149"/>
        <v>63934.426229508194</v>
      </c>
      <c r="U661" s="6">
        <v>70492</v>
      </c>
      <c r="V661" s="9">
        <f t="shared" si="144"/>
        <v>6557.5737704918065</v>
      </c>
      <c r="W661" s="8">
        <f t="shared" si="145"/>
        <v>0.10256717948717954</v>
      </c>
      <c r="X661" s="22">
        <f t="shared" si="147"/>
        <v>53549.971810980227</v>
      </c>
      <c r="Y661" s="22">
        <f t="shared" si="148"/>
        <v>59042.441381250443</v>
      </c>
      <c r="Z661" s="22">
        <f t="shared" si="150"/>
        <v>5492.4695702702156</v>
      </c>
      <c r="AA661" s="8">
        <f t="shared" si="151"/>
        <v>0.10256717948717957</v>
      </c>
      <c r="AB661" s="22">
        <f t="shared" si="152"/>
        <v>7203177.8485125536</v>
      </c>
      <c r="AC661" s="6"/>
      <c r="AD661" s="6">
        <v>1875</v>
      </c>
      <c r="AE661" s="6">
        <f t="shared" si="146"/>
        <v>141</v>
      </c>
      <c r="AF661" s="6" t="s">
        <v>103</v>
      </c>
    </row>
    <row r="662" spans="1:32" x14ac:dyDescent="0.2">
      <c r="A662">
        <v>45</v>
      </c>
      <c r="B662" s="6" t="s">
        <v>1644</v>
      </c>
      <c r="C662" s="6" t="s">
        <v>22</v>
      </c>
      <c r="D662" s="6" t="s">
        <v>23</v>
      </c>
      <c r="E662" s="6" t="s">
        <v>2767</v>
      </c>
      <c r="F662" s="6" t="s">
        <v>2772</v>
      </c>
      <c r="G662" s="6">
        <v>73</v>
      </c>
      <c r="H662" s="6">
        <v>88</v>
      </c>
      <c r="I662" s="7">
        <v>42664</v>
      </c>
      <c r="J662" s="7">
        <v>42683</v>
      </c>
      <c r="K662" s="7" t="s">
        <v>2543</v>
      </c>
      <c r="L662" s="17">
        <f t="shared" si="140"/>
        <v>284.38</v>
      </c>
      <c r="M662" s="20">
        <f t="shared" si="141"/>
        <v>0.83757648217174208</v>
      </c>
      <c r="N662" s="6" t="s">
        <v>107</v>
      </c>
      <c r="O662" s="6">
        <v>5990000</v>
      </c>
      <c r="P662" s="6">
        <v>5990000</v>
      </c>
      <c r="Q662" s="6">
        <f t="shared" si="142"/>
        <v>0</v>
      </c>
      <c r="R662" s="8">
        <f t="shared" si="143"/>
        <v>0</v>
      </c>
      <c r="S662" s="6"/>
      <c r="T662" s="9">
        <f t="shared" si="149"/>
        <v>82054.794520547948</v>
      </c>
      <c r="U662" s="6">
        <v>82055</v>
      </c>
      <c r="V662" s="9">
        <f t="shared" si="144"/>
        <v>0.2054794520518044</v>
      </c>
      <c r="W662" s="8">
        <f t="shared" si="145"/>
        <v>2.5041736226680671E-6</v>
      </c>
      <c r="X662" s="22">
        <f t="shared" si="147"/>
        <v>68727.166139845693</v>
      </c>
      <c r="Y662" s="22">
        <f t="shared" si="148"/>
        <v>68727.338244602302</v>
      </c>
      <c r="Z662" s="22">
        <f t="shared" si="150"/>
        <v>0.17210475660976954</v>
      </c>
      <c r="AA662" s="8">
        <f t="shared" si="151"/>
        <v>2.5041736226919593E-6</v>
      </c>
      <c r="AB662" s="22">
        <f t="shared" si="152"/>
        <v>5017095.691855968</v>
      </c>
      <c r="AC662" s="6">
        <v>756</v>
      </c>
      <c r="AD662" s="6">
        <v>2008</v>
      </c>
      <c r="AE662" s="6">
        <f t="shared" si="146"/>
        <v>8</v>
      </c>
      <c r="AF662" s="6" t="s">
        <v>67</v>
      </c>
    </row>
    <row r="663" spans="1:32" x14ac:dyDescent="0.2">
      <c r="A663">
        <v>45</v>
      </c>
      <c r="B663" s="6" t="s">
        <v>1374</v>
      </c>
      <c r="C663" s="6" t="s">
        <v>22</v>
      </c>
      <c r="D663" s="6" t="s">
        <v>23</v>
      </c>
      <c r="E663" s="6" t="s">
        <v>2767</v>
      </c>
      <c r="F663" s="6" t="s">
        <v>2772</v>
      </c>
      <c r="G663" s="6">
        <v>66</v>
      </c>
      <c r="H663" s="6">
        <v>75</v>
      </c>
      <c r="I663" s="7">
        <v>42671</v>
      </c>
      <c r="J663" s="7">
        <v>42683</v>
      </c>
      <c r="K663" s="7" t="s">
        <v>2543</v>
      </c>
      <c r="L663" s="17">
        <f t="shared" si="140"/>
        <v>284.38</v>
      </c>
      <c r="M663" s="20">
        <f t="shared" si="141"/>
        <v>0.83757648217174208</v>
      </c>
      <c r="N663" s="6" t="s">
        <v>32</v>
      </c>
      <c r="O663" s="6">
        <v>5600000</v>
      </c>
      <c r="P663" s="6">
        <v>6180000</v>
      </c>
      <c r="Q663" s="6">
        <f t="shared" si="142"/>
        <v>580000</v>
      </c>
      <c r="R663" s="8">
        <f t="shared" si="143"/>
        <v>0.10357142857142858</v>
      </c>
      <c r="S663" s="6">
        <v>76063</v>
      </c>
      <c r="T663" s="9">
        <f t="shared" si="149"/>
        <v>86000.954545454544</v>
      </c>
      <c r="U663" s="6">
        <v>94789</v>
      </c>
      <c r="V663" s="9">
        <f t="shared" si="144"/>
        <v>8788.0454545454559</v>
      </c>
      <c r="W663" s="8">
        <f t="shared" si="145"/>
        <v>0.10218544085927167</v>
      </c>
      <c r="X663" s="22">
        <f t="shared" si="147"/>
        <v>72032.376971593709</v>
      </c>
      <c r="Y663" s="22">
        <f t="shared" si="148"/>
        <v>79393.037168577255</v>
      </c>
      <c r="Z663" s="22">
        <f t="shared" si="150"/>
        <v>7360.6601969835465</v>
      </c>
      <c r="AA663" s="8">
        <f t="shared" si="151"/>
        <v>0.1021854408592716</v>
      </c>
      <c r="AB663" s="22">
        <f t="shared" si="152"/>
        <v>5239940.453126099</v>
      </c>
      <c r="AC663" s="10">
        <v>6530</v>
      </c>
      <c r="AD663" s="6">
        <v>1930</v>
      </c>
      <c r="AE663" s="6">
        <f t="shared" si="146"/>
        <v>86</v>
      </c>
      <c r="AF663" s="6" t="s">
        <v>67</v>
      </c>
    </row>
    <row r="664" spans="1:32" x14ac:dyDescent="0.2">
      <c r="A664">
        <v>45</v>
      </c>
      <c r="B664" s="6" t="s">
        <v>529</v>
      </c>
      <c r="C664" s="6" t="s">
        <v>22</v>
      </c>
      <c r="D664" s="6" t="s">
        <v>23</v>
      </c>
      <c r="E664" s="6" t="s">
        <v>2767</v>
      </c>
      <c r="F664" s="6" t="s">
        <v>2772</v>
      </c>
      <c r="G664" s="6">
        <v>44</v>
      </c>
      <c r="H664" s="6">
        <v>52</v>
      </c>
      <c r="I664" s="7">
        <v>42664</v>
      </c>
      <c r="J664" s="7">
        <v>42683</v>
      </c>
      <c r="K664" s="7" t="s">
        <v>2543</v>
      </c>
      <c r="L664" s="17">
        <f t="shared" si="140"/>
        <v>284.38</v>
      </c>
      <c r="M664" s="20">
        <f t="shared" si="141"/>
        <v>0.83757648217174208</v>
      </c>
      <c r="N664" s="6" t="s">
        <v>107</v>
      </c>
      <c r="O664" s="6">
        <v>3650000</v>
      </c>
      <c r="P664" s="6">
        <v>3650000</v>
      </c>
      <c r="Q664" s="6">
        <f t="shared" si="142"/>
        <v>0</v>
      </c>
      <c r="R664" s="8">
        <f t="shared" si="143"/>
        <v>0</v>
      </c>
      <c r="S664" s="6">
        <v>59819</v>
      </c>
      <c r="T664" s="9">
        <f t="shared" si="149"/>
        <v>84314.068181818177</v>
      </c>
      <c r="U664" s="6">
        <v>84314</v>
      </c>
      <c r="V664" s="9">
        <f t="shared" si="144"/>
        <v>-6.8181818176526576E-2</v>
      </c>
      <c r="W664" s="8">
        <f t="shared" si="145"/>
        <v>-8.0866478924367184E-7</v>
      </c>
      <c r="X664" s="22">
        <f t="shared" si="147"/>
        <v>70619.480625315671</v>
      </c>
      <c r="Y664" s="22">
        <f t="shared" si="148"/>
        <v>70619.423517828254</v>
      </c>
      <c r="Z664" s="22">
        <f t="shared" si="150"/>
        <v>-5.7107487416942604E-2</v>
      </c>
      <c r="AA664" s="8">
        <f t="shared" si="151"/>
        <v>-8.0866478925180188E-7</v>
      </c>
      <c r="AB664" s="22">
        <f t="shared" si="152"/>
        <v>3107254.6347844433</v>
      </c>
      <c r="AC664" s="6">
        <v>501</v>
      </c>
      <c r="AD664" s="6">
        <v>1900</v>
      </c>
      <c r="AE664" s="6">
        <f t="shared" si="146"/>
        <v>116</v>
      </c>
      <c r="AF664" s="6" t="s">
        <v>27</v>
      </c>
    </row>
    <row r="665" spans="1:32" x14ac:dyDescent="0.2">
      <c r="A665">
        <v>45</v>
      </c>
      <c r="B665" s="6" t="s">
        <v>1072</v>
      </c>
      <c r="C665" s="6" t="s">
        <v>22</v>
      </c>
      <c r="D665" s="6" t="s">
        <v>23</v>
      </c>
      <c r="E665" s="6" t="s">
        <v>2767</v>
      </c>
      <c r="F665" s="6" t="s">
        <v>2772</v>
      </c>
      <c r="G665" s="6">
        <v>57</v>
      </c>
      <c r="H665" s="6">
        <v>64</v>
      </c>
      <c r="I665" s="7">
        <v>42672</v>
      </c>
      <c r="J665" s="7">
        <v>42683</v>
      </c>
      <c r="K665" s="7" t="s">
        <v>2543</v>
      </c>
      <c r="L665" s="17">
        <f t="shared" si="140"/>
        <v>284.38</v>
      </c>
      <c r="M665" s="20">
        <f t="shared" si="141"/>
        <v>0.83757648217174208</v>
      </c>
      <c r="N665" s="6" t="s">
        <v>24</v>
      </c>
      <c r="O665" s="6">
        <v>3950000</v>
      </c>
      <c r="P665" s="6">
        <v>4580000</v>
      </c>
      <c r="Q665" s="6">
        <f t="shared" si="142"/>
        <v>630000</v>
      </c>
      <c r="R665" s="8">
        <f t="shared" si="143"/>
        <v>0.15949367088607594</v>
      </c>
      <c r="S665" s="6">
        <v>18060</v>
      </c>
      <c r="T665" s="9">
        <f t="shared" si="149"/>
        <v>69615.087719298244</v>
      </c>
      <c r="U665" s="6">
        <v>80668</v>
      </c>
      <c r="V665" s="9">
        <f t="shared" si="144"/>
        <v>11052.912280701756</v>
      </c>
      <c r="W665" s="8">
        <f t="shared" si="145"/>
        <v>0.15877179276523037</v>
      </c>
      <c r="X665" s="22">
        <f t="shared" si="147"/>
        <v>58307.960278007064</v>
      </c>
      <c r="Y665" s="22">
        <f t="shared" si="148"/>
        <v>67565.61966383009</v>
      </c>
      <c r="Z665" s="22">
        <f t="shared" si="150"/>
        <v>9257.6593858230262</v>
      </c>
      <c r="AA665" s="8">
        <f t="shared" si="151"/>
        <v>0.15877179276523046</v>
      </c>
      <c r="AB665" s="22">
        <f t="shared" si="152"/>
        <v>3851240.3208383149</v>
      </c>
      <c r="AC665" s="6">
        <v>475</v>
      </c>
      <c r="AD665" s="6">
        <v>1892</v>
      </c>
      <c r="AE665" s="6">
        <f t="shared" si="146"/>
        <v>124</v>
      </c>
      <c r="AF665" s="6" t="s">
        <v>25</v>
      </c>
    </row>
    <row r="666" spans="1:32" x14ac:dyDescent="0.2">
      <c r="A666">
        <v>45</v>
      </c>
      <c r="B666" s="6" t="s">
        <v>2455</v>
      </c>
      <c r="C666" s="6" t="s">
        <v>22</v>
      </c>
      <c r="D666" s="6" t="s">
        <v>23</v>
      </c>
      <c r="E666" s="6" t="s">
        <v>2767</v>
      </c>
      <c r="F666" s="6" t="s">
        <v>2772</v>
      </c>
      <c r="G666" s="6">
        <v>140</v>
      </c>
      <c r="H666" s="6">
        <v>160</v>
      </c>
      <c r="I666" s="7">
        <v>42670</v>
      </c>
      <c r="J666" s="7">
        <v>42684</v>
      </c>
      <c r="K666" s="7" t="s">
        <v>2543</v>
      </c>
      <c r="L666" s="17">
        <f t="shared" si="140"/>
        <v>284.38</v>
      </c>
      <c r="M666" s="20">
        <f t="shared" si="141"/>
        <v>0.83757648217174208</v>
      </c>
      <c r="N666" s="6" t="s">
        <v>62</v>
      </c>
      <c r="O666" s="6">
        <v>8900000</v>
      </c>
      <c r="P666" s="6">
        <v>9100000</v>
      </c>
      <c r="Q666" s="6">
        <f t="shared" si="142"/>
        <v>200000</v>
      </c>
      <c r="R666" s="8">
        <f t="shared" si="143"/>
        <v>2.247191011235955E-2</v>
      </c>
      <c r="S666" s="6">
        <v>35494</v>
      </c>
      <c r="T666" s="9">
        <f t="shared" si="149"/>
        <v>63824.957142857143</v>
      </c>
      <c r="U666" s="6">
        <v>65254</v>
      </c>
      <c r="V666" s="9">
        <f t="shared" si="144"/>
        <v>1429.0428571428565</v>
      </c>
      <c r="W666" s="8">
        <f t="shared" si="145"/>
        <v>2.2390032380974114E-2</v>
      </c>
      <c r="X666" s="22">
        <f t="shared" si="147"/>
        <v>53458.283078476488</v>
      </c>
      <c r="Y666" s="22">
        <f t="shared" si="148"/>
        <v>54655.215767634858</v>
      </c>
      <c r="Z666" s="22">
        <f t="shared" si="150"/>
        <v>1196.9326891583696</v>
      </c>
      <c r="AA666" s="8">
        <f t="shared" si="151"/>
        <v>2.2390032380974124E-2</v>
      </c>
      <c r="AB666" s="22">
        <f t="shared" si="152"/>
        <v>7651730.2074688803</v>
      </c>
      <c r="AC666" s="6">
        <v>612</v>
      </c>
      <c r="AD666" s="6">
        <v>1903</v>
      </c>
      <c r="AE666" s="6">
        <f t="shared" si="146"/>
        <v>113</v>
      </c>
      <c r="AF666" s="6" t="s">
        <v>75</v>
      </c>
    </row>
    <row r="667" spans="1:32" x14ac:dyDescent="0.2">
      <c r="A667">
        <v>45</v>
      </c>
      <c r="B667" s="6" t="s">
        <v>2370</v>
      </c>
      <c r="C667" s="6" t="s">
        <v>22</v>
      </c>
      <c r="D667" s="6" t="s">
        <v>23</v>
      </c>
      <c r="E667" s="6" t="s">
        <v>2767</v>
      </c>
      <c r="F667" s="6" t="s">
        <v>2772</v>
      </c>
      <c r="G667" s="6">
        <v>121</v>
      </c>
      <c r="H667" s="6">
        <v>133</v>
      </c>
      <c r="I667" s="7">
        <v>42672</v>
      </c>
      <c r="J667" s="7">
        <v>42684</v>
      </c>
      <c r="K667" s="7" t="s">
        <v>2543</v>
      </c>
      <c r="L667" s="17">
        <f t="shared" si="140"/>
        <v>284.38</v>
      </c>
      <c r="M667" s="20">
        <f t="shared" si="141"/>
        <v>0.83757648217174208</v>
      </c>
      <c r="N667" s="6" t="s">
        <v>32</v>
      </c>
      <c r="O667" s="6">
        <v>7500000</v>
      </c>
      <c r="P667" s="6">
        <v>7500000</v>
      </c>
      <c r="Q667" s="6">
        <f t="shared" si="142"/>
        <v>0</v>
      </c>
      <c r="R667" s="8">
        <f t="shared" si="143"/>
        <v>0</v>
      </c>
      <c r="S667" s="6">
        <v>9788</v>
      </c>
      <c r="T667" s="9">
        <f t="shared" si="149"/>
        <v>62064.36363636364</v>
      </c>
      <c r="U667" s="6">
        <v>62064</v>
      </c>
      <c r="V667" s="9">
        <f t="shared" si="144"/>
        <v>-0.36363636363967089</v>
      </c>
      <c r="W667" s="8">
        <f t="shared" si="145"/>
        <v>-5.8590202546863077E-6</v>
      </c>
      <c r="X667" s="22">
        <f t="shared" si="147"/>
        <v>51983.651362773249</v>
      </c>
      <c r="Y667" s="22">
        <f t="shared" si="148"/>
        <v>51983.346789506999</v>
      </c>
      <c r="Z667" s="22">
        <f t="shared" si="150"/>
        <v>-0.3045732662503724</v>
      </c>
      <c r="AA667" s="8">
        <f t="shared" si="151"/>
        <v>-5.8590202547504137E-6</v>
      </c>
      <c r="AB667" s="22">
        <f t="shared" si="152"/>
        <v>6289984.9615303464</v>
      </c>
      <c r="AC667" s="6">
        <v>498</v>
      </c>
      <c r="AD667" s="6">
        <v>1900</v>
      </c>
      <c r="AE667" s="6">
        <f t="shared" si="146"/>
        <v>116</v>
      </c>
      <c r="AF667" s="6" t="s">
        <v>102</v>
      </c>
    </row>
    <row r="668" spans="1:32" x14ac:dyDescent="0.2">
      <c r="A668">
        <v>46</v>
      </c>
      <c r="B668" s="6" t="s">
        <v>1835</v>
      </c>
      <c r="C668" s="6" t="s">
        <v>22</v>
      </c>
      <c r="D668" s="6" t="s">
        <v>23</v>
      </c>
      <c r="E668" s="6" t="s">
        <v>2767</v>
      </c>
      <c r="F668" s="6" t="s">
        <v>2772</v>
      </c>
      <c r="G668" s="6">
        <v>79</v>
      </c>
      <c r="H668" s="6">
        <v>87</v>
      </c>
      <c r="I668" s="7">
        <v>42672</v>
      </c>
      <c r="J668" s="7">
        <v>42688</v>
      </c>
      <c r="K668" s="7" t="s">
        <v>2543</v>
      </c>
      <c r="L668" s="17">
        <f t="shared" si="140"/>
        <v>284.38</v>
      </c>
      <c r="M668" s="20">
        <f t="shared" si="141"/>
        <v>0.83757648217174208</v>
      </c>
      <c r="N668" s="6" t="s">
        <v>31</v>
      </c>
      <c r="O668" s="6">
        <v>5400000</v>
      </c>
      <c r="P668" s="6">
        <v>5400000</v>
      </c>
      <c r="Q668" s="6">
        <f t="shared" si="142"/>
        <v>0</v>
      </c>
      <c r="R668" s="8">
        <f t="shared" si="143"/>
        <v>0</v>
      </c>
      <c r="S668" s="6">
        <v>48997</v>
      </c>
      <c r="T668" s="9">
        <f t="shared" si="149"/>
        <v>68974.645569620247</v>
      </c>
      <c r="U668" s="6">
        <v>68975</v>
      </c>
      <c r="V668" s="9">
        <f t="shared" si="144"/>
        <v>0.3544303797534667</v>
      </c>
      <c r="W668" s="8">
        <f t="shared" si="145"/>
        <v>5.1385603626729603E-6</v>
      </c>
      <c r="X668" s="22">
        <f t="shared" si="147"/>
        <v>57771.540995245261</v>
      </c>
      <c r="Y668" s="22">
        <f t="shared" si="148"/>
        <v>57771.837857795908</v>
      </c>
      <c r="Z668" s="22">
        <f t="shared" si="150"/>
        <v>0.29686255064734723</v>
      </c>
      <c r="AA668" s="8">
        <f t="shared" si="151"/>
        <v>5.1385603626494873E-6</v>
      </c>
      <c r="AB668" s="22">
        <f t="shared" si="152"/>
        <v>4563975.1907658763</v>
      </c>
      <c r="AC668" s="10">
        <v>1867</v>
      </c>
      <c r="AD668" s="6">
        <v>1947</v>
      </c>
      <c r="AE668" s="6">
        <f t="shared" si="146"/>
        <v>69</v>
      </c>
      <c r="AF668" s="6" t="s">
        <v>206</v>
      </c>
    </row>
    <row r="669" spans="1:32" x14ac:dyDescent="0.2">
      <c r="A669">
        <v>46</v>
      </c>
      <c r="B669" s="6" t="s">
        <v>363</v>
      </c>
      <c r="C669" s="6" t="s">
        <v>22</v>
      </c>
      <c r="D669" s="6" t="s">
        <v>23</v>
      </c>
      <c r="E669" s="6" t="s">
        <v>2767</v>
      </c>
      <c r="F669" s="6" t="s">
        <v>2772</v>
      </c>
      <c r="G669" s="6">
        <v>42</v>
      </c>
      <c r="H669" s="6">
        <v>48</v>
      </c>
      <c r="I669" s="7">
        <v>42678</v>
      </c>
      <c r="J669" s="7">
        <v>42688</v>
      </c>
      <c r="K669" s="7" t="s">
        <v>2543</v>
      </c>
      <c r="L669" s="17">
        <f t="shared" si="140"/>
        <v>284.38</v>
      </c>
      <c r="M669" s="20">
        <f t="shared" si="141"/>
        <v>0.83757648217174208</v>
      </c>
      <c r="N669" s="6" t="s">
        <v>36</v>
      </c>
      <c r="O669" s="6">
        <v>3100000</v>
      </c>
      <c r="P669" s="6">
        <v>3800000</v>
      </c>
      <c r="Q669" s="6">
        <f t="shared" si="142"/>
        <v>700000</v>
      </c>
      <c r="R669" s="8">
        <f t="shared" si="143"/>
        <v>0.22580645161290322</v>
      </c>
      <c r="S669" s="6"/>
      <c r="T669" s="9">
        <f t="shared" si="149"/>
        <v>73809.523809523816</v>
      </c>
      <c r="U669" s="6">
        <v>90476</v>
      </c>
      <c r="V669" s="9">
        <f t="shared" si="144"/>
        <v>16666.476190476184</v>
      </c>
      <c r="W669" s="8">
        <f t="shared" si="145"/>
        <v>0.22580387096774182</v>
      </c>
      <c r="X669" s="22">
        <f t="shared" si="147"/>
        <v>61821.121303152395</v>
      </c>
      <c r="Y669" s="22">
        <f t="shared" si="148"/>
        <v>75780.569800970537</v>
      </c>
      <c r="Z669" s="22">
        <f t="shared" si="150"/>
        <v>13959.448497818143</v>
      </c>
      <c r="AA669" s="8">
        <f t="shared" si="151"/>
        <v>0.22580387096774188</v>
      </c>
      <c r="AB669" s="22">
        <f t="shared" si="152"/>
        <v>3182783.9316407624</v>
      </c>
      <c r="AC669" s="10">
        <v>2340</v>
      </c>
      <c r="AD669" s="6">
        <v>1936</v>
      </c>
      <c r="AE669" s="6">
        <f t="shared" si="146"/>
        <v>80</v>
      </c>
      <c r="AF669" s="6" t="s">
        <v>37</v>
      </c>
    </row>
    <row r="670" spans="1:32" x14ac:dyDescent="0.2">
      <c r="A670">
        <v>46</v>
      </c>
      <c r="B670" s="6" t="s">
        <v>69</v>
      </c>
      <c r="C670" s="6" t="s">
        <v>22</v>
      </c>
      <c r="D670" s="6" t="s">
        <v>23</v>
      </c>
      <c r="E670" s="6" t="s">
        <v>2767</v>
      </c>
      <c r="F670" s="6" t="s">
        <v>2772</v>
      </c>
      <c r="G670" s="6">
        <v>22</v>
      </c>
      <c r="H670" s="6"/>
      <c r="I670" s="7">
        <v>42678</v>
      </c>
      <c r="J670" s="7">
        <v>42688</v>
      </c>
      <c r="K670" s="7" t="s">
        <v>2543</v>
      </c>
      <c r="L670" s="17">
        <f t="shared" si="140"/>
        <v>284.38</v>
      </c>
      <c r="M670" s="20">
        <f t="shared" si="141"/>
        <v>0.83757648217174208</v>
      </c>
      <c r="N670" s="6" t="s">
        <v>36</v>
      </c>
      <c r="O670" s="6">
        <v>2290000</v>
      </c>
      <c r="P670" s="6">
        <v>2315000</v>
      </c>
      <c r="Q670" s="6">
        <f t="shared" si="142"/>
        <v>25000</v>
      </c>
      <c r="R670" s="8">
        <f t="shared" si="143"/>
        <v>1.0917030567685589E-2</v>
      </c>
      <c r="S670" s="6">
        <v>107000</v>
      </c>
      <c r="T670" s="9">
        <f t="shared" si="149"/>
        <v>108954.54545454546</v>
      </c>
      <c r="U670" s="6">
        <v>110091</v>
      </c>
      <c r="V670" s="9">
        <f t="shared" si="144"/>
        <v>1136.4545454545441</v>
      </c>
      <c r="W670" s="8">
        <f t="shared" si="145"/>
        <v>1.0430538172715883E-2</v>
      </c>
      <c r="X670" s="22">
        <f t="shared" si="147"/>
        <v>91257.76489843936</v>
      </c>
      <c r="Y670" s="22">
        <f t="shared" si="148"/>
        <v>92209.63249876925</v>
      </c>
      <c r="Z670" s="22">
        <f t="shared" si="150"/>
        <v>951.86760032988968</v>
      </c>
      <c r="AA670" s="8">
        <f t="shared" si="151"/>
        <v>1.0430538172715734E-2</v>
      </c>
      <c r="AB670" s="22">
        <f t="shared" si="152"/>
        <v>2028611.9149729235</v>
      </c>
      <c r="AC670" s="10">
        <v>1020</v>
      </c>
      <c r="AD670" s="6">
        <v>1932</v>
      </c>
      <c r="AE670" s="6">
        <f t="shared" si="146"/>
        <v>84</v>
      </c>
      <c r="AF670" s="6" t="s">
        <v>67</v>
      </c>
    </row>
    <row r="671" spans="1:32" x14ac:dyDescent="0.2">
      <c r="A671">
        <v>46</v>
      </c>
      <c r="B671" s="6" t="s">
        <v>1467</v>
      </c>
      <c r="C671" s="6" t="s">
        <v>22</v>
      </c>
      <c r="D671" s="6" t="s">
        <v>23</v>
      </c>
      <c r="E671" s="6" t="s">
        <v>2767</v>
      </c>
      <c r="F671" s="6" t="s">
        <v>2772</v>
      </c>
      <c r="G671" s="6">
        <v>68</v>
      </c>
      <c r="H671" s="6">
        <v>77</v>
      </c>
      <c r="I671" s="7">
        <v>42678</v>
      </c>
      <c r="J671" s="7">
        <v>42688</v>
      </c>
      <c r="K671" s="7" t="s">
        <v>2543</v>
      </c>
      <c r="L671" s="17">
        <f t="shared" si="140"/>
        <v>284.38</v>
      </c>
      <c r="M671" s="20">
        <f t="shared" si="141"/>
        <v>0.83757648217174208</v>
      </c>
      <c r="N671" s="6" t="s">
        <v>36</v>
      </c>
      <c r="O671" s="6">
        <v>4790000</v>
      </c>
      <c r="P671" s="6">
        <v>4850000</v>
      </c>
      <c r="Q671" s="6">
        <f t="shared" si="142"/>
        <v>60000</v>
      </c>
      <c r="R671" s="8">
        <f t="shared" si="143"/>
        <v>1.2526096033402923E-2</v>
      </c>
      <c r="S671" s="6">
        <v>12309</v>
      </c>
      <c r="T671" s="9">
        <f t="shared" si="149"/>
        <v>70622.191176470587</v>
      </c>
      <c r="U671" s="6">
        <v>71505</v>
      </c>
      <c r="V671" s="9">
        <f t="shared" si="144"/>
        <v>882.80882352941262</v>
      </c>
      <c r="W671" s="8">
        <f t="shared" si="145"/>
        <v>1.2500445098389141E-2</v>
      </c>
      <c r="X671" s="22">
        <f t="shared" si="147"/>
        <v>59151.486448848475</v>
      </c>
      <c r="Y671" s="22">
        <f t="shared" si="148"/>
        <v>59890.906357690415</v>
      </c>
      <c r="Z671" s="22">
        <f t="shared" si="150"/>
        <v>739.41990884194092</v>
      </c>
      <c r="AA671" s="8">
        <f t="shared" si="151"/>
        <v>1.2500445098389164E-2</v>
      </c>
      <c r="AB671" s="22">
        <f t="shared" si="152"/>
        <v>4072581.6323229484</v>
      </c>
      <c r="AC671" s="10">
        <v>1970</v>
      </c>
      <c r="AD671" s="6">
        <v>1928</v>
      </c>
      <c r="AE671" s="6">
        <f t="shared" si="146"/>
        <v>88</v>
      </c>
      <c r="AF671" s="6" t="s">
        <v>1468</v>
      </c>
    </row>
    <row r="672" spans="1:32" x14ac:dyDescent="0.2">
      <c r="A672">
        <v>46</v>
      </c>
      <c r="B672" s="6" t="s">
        <v>2403</v>
      </c>
      <c r="C672" s="6" t="s">
        <v>22</v>
      </c>
      <c r="D672" s="6" t="s">
        <v>23</v>
      </c>
      <c r="E672" s="6" t="s">
        <v>2767</v>
      </c>
      <c r="F672" s="6" t="s">
        <v>2772</v>
      </c>
      <c r="G672" s="6">
        <v>126</v>
      </c>
      <c r="H672" s="6">
        <v>145</v>
      </c>
      <c r="I672" s="7">
        <v>42667</v>
      </c>
      <c r="J672" s="7">
        <v>42688</v>
      </c>
      <c r="K672" s="7" t="s">
        <v>2543</v>
      </c>
      <c r="L672" s="17">
        <f t="shared" si="140"/>
        <v>284.38</v>
      </c>
      <c r="M672" s="20">
        <f t="shared" si="141"/>
        <v>0.83757648217174208</v>
      </c>
      <c r="N672" s="6" t="s">
        <v>55</v>
      </c>
      <c r="O672" s="6">
        <v>10200000</v>
      </c>
      <c r="P672" s="6">
        <v>9850000</v>
      </c>
      <c r="Q672" s="6">
        <f t="shared" si="142"/>
        <v>-350000</v>
      </c>
      <c r="R672" s="8">
        <f t="shared" si="143"/>
        <v>-3.4313725490196081E-2</v>
      </c>
      <c r="S672" s="6">
        <v>27531</v>
      </c>
      <c r="T672" s="9">
        <f t="shared" si="149"/>
        <v>81170.880952380947</v>
      </c>
      <c r="U672" s="6">
        <v>78393</v>
      </c>
      <c r="V672" s="9">
        <f t="shared" si="144"/>
        <v>-2777.8809523809468</v>
      </c>
      <c r="W672" s="8">
        <f t="shared" si="145"/>
        <v>-3.4222629097873117E-2</v>
      </c>
      <c r="X672" s="22">
        <f t="shared" si="147"/>
        <v>67986.820922876504</v>
      </c>
      <c r="Y672" s="22">
        <f t="shared" si="148"/>
        <v>65660.133166889384</v>
      </c>
      <c r="Z672" s="22">
        <f t="shared" si="150"/>
        <v>-2326.6877559871209</v>
      </c>
      <c r="AA672" s="8">
        <f t="shared" si="151"/>
        <v>-3.4222629097873096E-2</v>
      </c>
      <c r="AB672" s="22">
        <f t="shared" si="152"/>
        <v>8273176.7790280627</v>
      </c>
      <c r="AC672" s="10">
        <v>1618</v>
      </c>
      <c r="AD672" s="6">
        <v>1922</v>
      </c>
      <c r="AE672" s="6">
        <f t="shared" si="146"/>
        <v>94</v>
      </c>
      <c r="AF672" s="6" t="s">
        <v>729</v>
      </c>
    </row>
    <row r="673" spans="1:32" x14ac:dyDescent="0.2">
      <c r="A673">
        <v>46</v>
      </c>
      <c r="B673" s="6" t="s">
        <v>2390</v>
      </c>
      <c r="C673" s="6" t="s">
        <v>22</v>
      </c>
      <c r="D673" s="6" t="s">
        <v>23</v>
      </c>
      <c r="E673" s="6" t="s">
        <v>2767</v>
      </c>
      <c r="F673" s="6" t="s">
        <v>2772</v>
      </c>
      <c r="G673" s="6">
        <v>124</v>
      </c>
      <c r="H673" s="6">
        <v>136</v>
      </c>
      <c r="I673" s="7">
        <v>42664</v>
      </c>
      <c r="J673" s="7">
        <v>42688</v>
      </c>
      <c r="K673" s="7" t="s">
        <v>2543</v>
      </c>
      <c r="L673" s="17">
        <f t="shared" si="140"/>
        <v>284.38</v>
      </c>
      <c r="M673" s="20">
        <f t="shared" si="141"/>
        <v>0.83757648217174208</v>
      </c>
      <c r="N673" s="6" t="s">
        <v>379</v>
      </c>
      <c r="O673" s="6">
        <v>11900000</v>
      </c>
      <c r="P673" s="6">
        <v>12000000</v>
      </c>
      <c r="Q673" s="6">
        <f t="shared" si="142"/>
        <v>100000</v>
      </c>
      <c r="R673" s="8">
        <f t="shared" si="143"/>
        <v>8.4033613445378148E-3</v>
      </c>
      <c r="S673" s="6"/>
      <c r="T673" s="9">
        <f t="shared" si="149"/>
        <v>95967.741935483864</v>
      </c>
      <c r="U673" s="6">
        <v>96774</v>
      </c>
      <c r="V673" s="9">
        <f t="shared" si="144"/>
        <v>806.25806451613607</v>
      </c>
      <c r="W673" s="8">
        <f t="shared" si="145"/>
        <v>8.4013445378152002E-3</v>
      </c>
      <c r="X673" s="22">
        <f t="shared" si="147"/>
        <v>80380.323692288148</v>
      </c>
      <c r="Y673" s="22">
        <f t="shared" si="148"/>
        <v>81055.626485688161</v>
      </c>
      <c r="Z673" s="22">
        <f t="shared" si="150"/>
        <v>675.30279340001289</v>
      </c>
      <c r="AA673" s="8">
        <f t="shared" si="151"/>
        <v>8.401344537815077E-3</v>
      </c>
      <c r="AB673" s="22">
        <f t="shared" si="152"/>
        <v>10050897.684225332</v>
      </c>
      <c r="AC673" s="6">
        <v>652</v>
      </c>
      <c r="AD673" s="6">
        <v>1920</v>
      </c>
      <c r="AE673" s="6">
        <f t="shared" si="146"/>
        <v>96</v>
      </c>
      <c r="AF673" s="6" t="s">
        <v>127</v>
      </c>
    </row>
    <row r="674" spans="1:32" x14ac:dyDescent="0.2">
      <c r="A674">
        <v>46</v>
      </c>
      <c r="B674" s="6" t="s">
        <v>1762</v>
      </c>
      <c r="C674" s="6" t="s">
        <v>22</v>
      </c>
      <c r="D674" s="6" t="s">
        <v>23</v>
      </c>
      <c r="E674" s="6" t="s">
        <v>2767</v>
      </c>
      <c r="F674" s="6" t="s">
        <v>2772</v>
      </c>
      <c r="G674" s="6">
        <v>77</v>
      </c>
      <c r="H674" s="6">
        <v>84</v>
      </c>
      <c r="I674" s="7">
        <v>42679</v>
      </c>
      <c r="J674" s="7">
        <v>42689</v>
      </c>
      <c r="K674" s="7" t="s">
        <v>2543</v>
      </c>
      <c r="L674" s="17">
        <f t="shared" si="140"/>
        <v>284.38</v>
      </c>
      <c r="M674" s="20">
        <f t="shared" si="141"/>
        <v>0.83757648217174208</v>
      </c>
      <c r="N674" s="6" t="s">
        <v>36</v>
      </c>
      <c r="O674" s="6">
        <v>7600000</v>
      </c>
      <c r="P674" s="6">
        <v>7700000</v>
      </c>
      <c r="Q674" s="6">
        <f t="shared" si="142"/>
        <v>100000</v>
      </c>
      <c r="R674" s="8">
        <f t="shared" si="143"/>
        <v>1.3157894736842105E-2</v>
      </c>
      <c r="S674" s="6">
        <v>6146</v>
      </c>
      <c r="T674" s="9">
        <f t="shared" si="149"/>
        <v>98781.116883116876</v>
      </c>
      <c r="U674" s="6">
        <v>100080</v>
      </c>
      <c r="V674" s="9">
        <f t="shared" si="144"/>
        <v>1298.8831168831239</v>
      </c>
      <c r="W674" s="8">
        <f t="shared" si="145"/>
        <v>1.3149103369827577E-2</v>
      </c>
      <c r="X674" s="22">
        <f t="shared" si="147"/>
        <v>82736.740383956712</v>
      </c>
      <c r="Y674" s="22">
        <f t="shared" si="148"/>
        <v>83824.654335747953</v>
      </c>
      <c r="Z674" s="22">
        <f t="shared" si="150"/>
        <v>1087.9139517912408</v>
      </c>
      <c r="AA674" s="8">
        <f t="shared" si="151"/>
        <v>1.3149103369827653E-2</v>
      </c>
      <c r="AB674" s="22">
        <f t="shared" si="152"/>
        <v>6454498.3838525927</v>
      </c>
      <c r="AC674" s="10">
        <v>4847</v>
      </c>
      <c r="AD674" s="6">
        <v>1995</v>
      </c>
      <c r="AE674" s="6">
        <f t="shared" si="146"/>
        <v>21</v>
      </c>
      <c r="AF674" s="6" t="s">
        <v>295</v>
      </c>
    </row>
    <row r="675" spans="1:32" x14ac:dyDescent="0.2">
      <c r="A675">
        <v>46</v>
      </c>
      <c r="B675" s="6" t="s">
        <v>283</v>
      </c>
      <c r="C675" s="6" t="s">
        <v>22</v>
      </c>
      <c r="D675" s="6" t="s">
        <v>23</v>
      </c>
      <c r="E675" s="6" t="s">
        <v>2767</v>
      </c>
      <c r="F675" s="6" t="s">
        <v>2772</v>
      </c>
      <c r="G675" s="6">
        <v>35</v>
      </c>
      <c r="H675" s="6">
        <v>39</v>
      </c>
      <c r="I675" s="7">
        <v>42678</v>
      </c>
      <c r="J675" s="7">
        <v>42689</v>
      </c>
      <c r="K675" s="7" t="s">
        <v>2543</v>
      </c>
      <c r="L675" s="17">
        <f t="shared" si="140"/>
        <v>284.38</v>
      </c>
      <c r="M675" s="20">
        <f t="shared" si="141"/>
        <v>0.83757648217174208</v>
      </c>
      <c r="N675" s="6" t="s">
        <v>24</v>
      </c>
      <c r="O675" s="6">
        <v>3500000</v>
      </c>
      <c r="P675" s="6">
        <v>3610000</v>
      </c>
      <c r="Q675" s="6">
        <f t="shared" si="142"/>
        <v>110000</v>
      </c>
      <c r="R675" s="8">
        <f t="shared" si="143"/>
        <v>3.1428571428571431E-2</v>
      </c>
      <c r="S675" s="6">
        <v>2988</v>
      </c>
      <c r="T675" s="9">
        <f t="shared" si="149"/>
        <v>100085.37142857142</v>
      </c>
      <c r="U675" s="6">
        <v>103228</v>
      </c>
      <c r="V675" s="9">
        <f t="shared" si="144"/>
        <v>3142.6285714285768</v>
      </c>
      <c r="W675" s="8">
        <f t="shared" si="145"/>
        <v>3.1399479530046973E-2</v>
      </c>
      <c r="X675" s="22">
        <f t="shared" si="147"/>
        <v>83829.153317995035</v>
      </c>
      <c r="Y675" s="22">
        <f t="shared" si="148"/>
        <v>86461.345101624596</v>
      </c>
      <c r="Z675" s="22">
        <f t="shared" si="150"/>
        <v>2632.1917836295615</v>
      </c>
      <c r="AA675" s="8">
        <f t="shared" si="151"/>
        <v>3.1399479530047056E-2</v>
      </c>
      <c r="AB675" s="22">
        <f t="shared" si="152"/>
        <v>3026147.0785568608</v>
      </c>
      <c r="AC675" s="6">
        <v>880</v>
      </c>
      <c r="AD675" s="6">
        <v>1972</v>
      </c>
      <c r="AE675" s="6">
        <f t="shared" si="146"/>
        <v>44</v>
      </c>
      <c r="AF675" s="6" t="s">
        <v>67</v>
      </c>
    </row>
    <row r="676" spans="1:32" x14ac:dyDescent="0.2">
      <c r="A676">
        <v>46</v>
      </c>
      <c r="B676" s="6" t="s">
        <v>468</v>
      </c>
      <c r="C676" s="6" t="s">
        <v>22</v>
      </c>
      <c r="D676" s="6" t="s">
        <v>23</v>
      </c>
      <c r="E676" s="6" t="s">
        <v>2767</v>
      </c>
      <c r="F676" s="6" t="s">
        <v>2772</v>
      </c>
      <c r="G676" s="6">
        <v>43</v>
      </c>
      <c r="H676" s="6">
        <v>48</v>
      </c>
      <c r="I676" s="7">
        <v>42679</v>
      </c>
      <c r="J676" s="7">
        <v>42689</v>
      </c>
      <c r="K676" s="7" t="s">
        <v>2543</v>
      </c>
      <c r="L676" s="17">
        <f t="shared" si="140"/>
        <v>284.38</v>
      </c>
      <c r="M676" s="20">
        <f t="shared" si="141"/>
        <v>0.83757648217174208</v>
      </c>
      <c r="N676" s="6" t="s">
        <v>36</v>
      </c>
      <c r="O676" s="6">
        <v>2900000</v>
      </c>
      <c r="P676" s="6">
        <v>3800000</v>
      </c>
      <c r="Q676" s="6">
        <f t="shared" si="142"/>
        <v>900000</v>
      </c>
      <c r="R676" s="8">
        <f t="shared" si="143"/>
        <v>0.31034482758620691</v>
      </c>
      <c r="S676" s="6">
        <v>52110</v>
      </c>
      <c r="T676" s="9">
        <f t="shared" si="149"/>
        <v>68653.720930232565</v>
      </c>
      <c r="U676" s="6">
        <v>89584</v>
      </c>
      <c r="V676" s="9">
        <f t="shared" si="144"/>
        <v>20930.279069767435</v>
      </c>
      <c r="W676" s="8">
        <f t="shared" si="145"/>
        <v>0.30486736605343284</v>
      </c>
      <c r="X676" s="22">
        <f t="shared" si="147"/>
        <v>57502.742064744692</v>
      </c>
      <c r="Y676" s="22">
        <f t="shared" si="148"/>
        <v>75033.451578873341</v>
      </c>
      <c r="Z676" s="22">
        <f t="shared" si="150"/>
        <v>17530.709514128648</v>
      </c>
      <c r="AA676" s="8">
        <f t="shared" si="151"/>
        <v>0.30486736605343279</v>
      </c>
      <c r="AB676" s="22">
        <f t="shared" si="152"/>
        <v>3226438.4178915536</v>
      </c>
      <c r="AC676" s="10">
        <v>4524</v>
      </c>
      <c r="AD676" s="6">
        <v>1955</v>
      </c>
      <c r="AE676" s="6">
        <f t="shared" si="146"/>
        <v>61</v>
      </c>
      <c r="AF676" s="6" t="s">
        <v>37</v>
      </c>
    </row>
    <row r="677" spans="1:32" x14ac:dyDescent="0.2">
      <c r="A677">
        <v>46</v>
      </c>
      <c r="B677" s="6" t="s">
        <v>2037</v>
      </c>
      <c r="C677" s="6" t="s">
        <v>22</v>
      </c>
      <c r="D677" s="6" t="s">
        <v>23</v>
      </c>
      <c r="E677" s="6" t="s">
        <v>2767</v>
      </c>
      <c r="F677" s="6" t="s">
        <v>2772</v>
      </c>
      <c r="G677" s="6">
        <v>109</v>
      </c>
      <c r="H677" s="6">
        <v>119</v>
      </c>
      <c r="I677" s="7">
        <v>42679</v>
      </c>
      <c r="J677" s="7">
        <v>42689</v>
      </c>
      <c r="K677" s="7" t="s">
        <v>2543</v>
      </c>
      <c r="L677" s="17">
        <f t="shared" si="140"/>
        <v>284.38</v>
      </c>
      <c r="M677" s="20">
        <f t="shared" si="141"/>
        <v>0.83757648217174208</v>
      </c>
      <c r="N677" s="6" t="s">
        <v>36</v>
      </c>
      <c r="O677" s="6">
        <v>8400000</v>
      </c>
      <c r="P677" s="6">
        <v>8700000</v>
      </c>
      <c r="Q677" s="6">
        <f t="shared" si="142"/>
        <v>300000</v>
      </c>
      <c r="R677" s="8">
        <f t="shared" si="143"/>
        <v>3.5714285714285712E-2</v>
      </c>
      <c r="S677" s="6">
        <v>126000</v>
      </c>
      <c r="T677" s="9">
        <f t="shared" si="149"/>
        <v>78220.183486238529</v>
      </c>
      <c r="U677" s="6">
        <v>80972</v>
      </c>
      <c r="V677" s="9">
        <f t="shared" si="144"/>
        <v>2751.8165137614706</v>
      </c>
      <c r="W677" s="8">
        <f t="shared" si="145"/>
        <v>3.5180389397138204E-2</v>
      </c>
      <c r="X677" s="22">
        <f t="shared" si="147"/>
        <v>65515.386119231858</v>
      </c>
      <c r="Y677" s="22">
        <f t="shared" si="148"/>
        <v>67820.242914410293</v>
      </c>
      <c r="Z677" s="22">
        <f t="shared" si="150"/>
        <v>2304.8567951784353</v>
      </c>
      <c r="AA677" s="8">
        <f t="shared" si="151"/>
        <v>3.5180389397138134E-2</v>
      </c>
      <c r="AB677" s="22">
        <f t="shared" si="152"/>
        <v>7392406.4776707217</v>
      </c>
      <c r="AC677" s="10">
        <v>1122</v>
      </c>
      <c r="AD677" s="6">
        <v>1898</v>
      </c>
      <c r="AE677" s="6">
        <f t="shared" si="146"/>
        <v>118</v>
      </c>
      <c r="AF677" s="6" t="s">
        <v>108</v>
      </c>
    </row>
    <row r="678" spans="1:32" x14ac:dyDescent="0.2">
      <c r="A678">
        <v>46</v>
      </c>
      <c r="B678" s="6" t="s">
        <v>716</v>
      </c>
      <c r="C678" s="6" t="s">
        <v>22</v>
      </c>
      <c r="D678" s="6" t="s">
        <v>23</v>
      </c>
      <c r="E678" s="6" t="s">
        <v>2767</v>
      </c>
      <c r="F678" s="6" t="s">
        <v>2772</v>
      </c>
      <c r="G678" s="6">
        <v>49</v>
      </c>
      <c r="H678" s="6">
        <v>55</v>
      </c>
      <c r="I678" s="7">
        <v>42678</v>
      </c>
      <c r="J678" s="7">
        <v>42690</v>
      </c>
      <c r="K678" s="7" t="s">
        <v>2543</v>
      </c>
      <c r="L678" s="17">
        <f t="shared" si="140"/>
        <v>284.38</v>
      </c>
      <c r="M678" s="20">
        <f t="shared" si="141"/>
        <v>0.83757648217174208</v>
      </c>
      <c r="N678" s="6" t="s">
        <v>32</v>
      </c>
      <c r="O678" s="6">
        <v>4350000</v>
      </c>
      <c r="P678" s="6">
        <v>4875000</v>
      </c>
      <c r="Q678" s="6">
        <f t="shared" si="142"/>
        <v>525000</v>
      </c>
      <c r="R678" s="8">
        <f t="shared" si="143"/>
        <v>0.1206896551724138</v>
      </c>
      <c r="S678" s="6">
        <v>65802</v>
      </c>
      <c r="T678" s="9">
        <f t="shared" si="149"/>
        <v>90118.408163265311</v>
      </c>
      <c r="U678" s="6">
        <v>100833</v>
      </c>
      <c r="V678" s="9">
        <f t="shared" si="144"/>
        <v>10714.591836734689</v>
      </c>
      <c r="W678" s="8">
        <f t="shared" si="145"/>
        <v>0.11889459717623203</v>
      </c>
      <c r="X678" s="22">
        <f t="shared" si="147"/>
        <v>75481.059288304969</v>
      </c>
      <c r="Y678" s="22">
        <f t="shared" si="148"/>
        <v>84455.349426823275</v>
      </c>
      <c r="Z678" s="22">
        <f t="shared" si="150"/>
        <v>8974.2901385183068</v>
      </c>
      <c r="AA678" s="8">
        <f t="shared" si="151"/>
        <v>0.11889459717623203</v>
      </c>
      <c r="AB678" s="22">
        <f t="shared" si="152"/>
        <v>4138312.1219143406</v>
      </c>
      <c r="AC678" s="10">
        <v>4783</v>
      </c>
      <c r="AD678" s="6">
        <v>1940</v>
      </c>
      <c r="AE678" s="6">
        <f t="shared" si="146"/>
        <v>76</v>
      </c>
      <c r="AF678" s="6" t="s">
        <v>103</v>
      </c>
    </row>
    <row r="679" spans="1:32" x14ac:dyDescent="0.2">
      <c r="A679">
        <v>46</v>
      </c>
      <c r="B679" s="6" t="s">
        <v>1615</v>
      </c>
      <c r="C679" s="6" t="s">
        <v>22</v>
      </c>
      <c r="D679" s="6" t="s">
        <v>23</v>
      </c>
      <c r="E679" s="6" t="s">
        <v>2767</v>
      </c>
      <c r="F679" s="6" t="s">
        <v>2772</v>
      </c>
      <c r="G679" s="6">
        <v>72</v>
      </c>
      <c r="H679" s="6">
        <v>82</v>
      </c>
      <c r="I679" s="7">
        <v>42679</v>
      </c>
      <c r="J679" s="7">
        <v>42690</v>
      </c>
      <c r="K679" s="7" t="s">
        <v>2543</v>
      </c>
      <c r="L679" s="17">
        <f t="shared" si="140"/>
        <v>284.38</v>
      </c>
      <c r="M679" s="20">
        <f t="shared" si="141"/>
        <v>0.83757648217174208</v>
      </c>
      <c r="N679" s="6" t="s">
        <v>24</v>
      </c>
      <c r="O679" s="6">
        <v>5400000</v>
      </c>
      <c r="P679" s="6">
        <v>6750000</v>
      </c>
      <c r="Q679" s="6">
        <f t="shared" si="142"/>
        <v>1350000</v>
      </c>
      <c r="R679" s="8">
        <f t="shared" si="143"/>
        <v>0.25</v>
      </c>
      <c r="S679" s="6">
        <v>55725</v>
      </c>
      <c r="T679" s="9">
        <f t="shared" si="149"/>
        <v>75773.958333333328</v>
      </c>
      <c r="U679" s="6">
        <v>94524</v>
      </c>
      <c r="V679" s="9">
        <f t="shared" si="144"/>
        <v>18750.041666666672</v>
      </c>
      <c r="W679" s="8">
        <f t="shared" si="145"/>
        <v>0.2474470395776914</v>
      </c>
      <c r="X679" s="22">
        <f t="shared" si="147"/>
        <v>63466.485461061493</v>
      </c>
      <c r="Y679" s="22">
        <f t="shared" si="148"/>
        <v>79171.079400801755</v>
      </c>
      <c r="Z679" s="22">
        <f t="shared" si="150"/>
        <v>15704.593939740262</v>
      </c>
      <c r="AA679" s="8">
        <f t="shared" si="151"/>
        <v>0.24744703957769143</v>
      </c>
      <c r="AB679" s="22">
        <f t="shared" si="152"/>
        <v>5700317.7168577267</v>
      </c>
      <c r="AC679" s="6">
        <v>981</v>
      </c>
      <c r="AD679" s="6">
        <v>1937</v>
      </c>
      <c r="AE679" s="6">
        <f t="shared" si="146"/>
        <v>79</v>
      </c>
      <c r="AF679" s="6" t="s">
        <v>494</v>
      </c>
    </row>
    <row r="680" spans="1:32" x14ac:dyDescent="0.2">
      <c r="A680">
        <v>46</v>
      </c>
      <c r="B680" s="6" t="s">
        <v>1430</v>
      </c>
      <c r="C680" s="6" t="s">
        <v>22</v>
      </c>
      <c r="D680" s="6" t="s">
        <v>23</v>
      </c>
      <c r="E680" s="6" t="s">
        <v>2767</v>
      </c>
      <c r="F680" s="6" t="s">
        <v>2772</v>
      </c>
      <c r="G680" s="6">
        <v>67</v>
      </c>
      <c r="H680" s="6">
        <v>76</v>
      </c>
      <c r="I680" s="7">
        <v>42679</v>
      </c>
      <c r="J680" s="7">
        <v>42690</v>
      </c>
      <c r="K680" s="7" t="s">
        <v>2543</v>
      </c>
      <c r="L680" s="17">
        <f t="shared" si="140"/>
        <v>284.38</v>
      </c>
      <c r="M680" s="20">
        <f t="shared" si="141"/>
        <v>0.83757648217174208</v>
      </c>
      <c r="N680" s="6" t="s">
        <v>24</v>
      </c>
      <c r="O680" s="6">
        <v>4800000</v>
      </c>
      <c r="P680" s="6">
        <v>5700000</v>
      </c>
      <c r="Q680" s="6">
        <f t="shared" si="142"/>
        <v>900000</v>
      </c>
      <c r="R680" s="8">
        <f t="shared" si="143"/>
        <v>0.1875</v>
      </c>
      <c r="S680" s="6">
        <v>129822</v>
      </c>
      <c r="T680" s="9">
        <f t="shared" si="149"/>
        <v>73579.432835820902</v>
      </c>
      <c r="U680" s="6">
        <v>87012</v>
      </c>
      <c r="V680" s="9">
        <f t="shared" si="144"/>
        <v>13432.567164179098</v>
      </c>
      <c r="W680" s="8">
        <f t="shared" si="145"/>
        <v>0.18255872118709346</v>
      </c>
      <c r="X680" s="22">
        <f t="shared" si="147"/>
        <v>61628.402514818838</v>
      </c>
      <c r="Y680" s="22">
        <f t="shared" si="148"/>
        <v>72879.204866727625</v>
      </c>
      <c r="Z680" s="22">
        <f t="shared" si="150"/>
        <v>11250.802351908787</v>
      </c>
      <c r="AA680" s="8">
        <f t="shared" si="151"/>
        <v>0.18255872118709354</v>
      </c>
      <c r="AB680" s="22">
        <f t="shared" si="152"/>
        <v>4882906.7260707505</v>
      </c>
      <c r="AC680" s="6">
        <v>765</v>
      </c>
      <c r="AD680" s="6">
        <v>1937</v>
      </c>
      <c r="AE680" s="6">
        <f t="shared" si="146"/>
        <v>79</v>
      </c>
      <c r="AF680" s="6" t="s">
        <v>96</v>
      </c>
    </row>
    <row r="681" spans="1:32" x14ac:dyDescent="0.2">
      <c r="A681">
        <v>46</v>
      </c>
      <c r="B681" s="6" t="s">
        <v>1876</v>
      </c>
      <c r="C681" s="6" t="s">
        <v>22</v>
      </c>
      <c r="D681" s="6" t="s">
        <v>23</v>
      </c>
      <c r="E681" s="6" t="s">
        <v>2767</v>
      </c>
      <c r="F681" s="6" t="s">
        <v>2772</v>
      </c>
      <c r="G681" s="6">
        <v>81</v>
      </c>
      <c r="H681" s="6">
        <v>88</v>
      </c>
      <c r="I681" s="7">
        <v>42679</v>
      </c>
      <c r="J681" s="7">
        <v>42690</v>
      </c>
      <c r="K681" s="7" t="s">
        <v>2543</v>
      </c>
      <c r="L681" s="17">
        <f t="shared" si="140"/>
        <v>284.38</v>
      </c>
      <c r="M681" s="20">
        <f t="shared" si="141"/>
        <v>0.83757648217174208</v>
      </c>
      <c r="N681" s="6" t="s">
        <v>24</v>
      </c>
      <c r="O681" s="6">
        <v>5500000</v>
      </c>
      <c r="P681" s="6">
        <v>5600000</v>
      </c>
      <c r="Q681" s="6">
        <f t="shared" si="142"/>
        <v>100000</v>
      </c>
      <c r="R681" s="8">
        <f t="shared" si="143"/>
        <v>1.8181818181818181E-2</v>
      </c>
      <c r="S681" s="6"/>
      <c r="T681" s="9">
        <f t="shared" si="149"/>
        <v>67901.234567901236</v>
      </c>
      <c r="U681" s="6">
        <v>69136</v>
      </c>
      <c r="V681" s="9">
        <f t="shared" si="144"/>
        <v>1234.765432098764</v>
      </c>
      <c r="W681" s="8">
        <f t="shared" si="145"/>
        <v>1.8184727272727252E-2</v>
      </c>
      <c r="X681" s="22">
        <f t="shared" si="147"/>
        <v>56872.477184501004</v>
      </c>
      <c r="Y681" s="22">
        <f t="shared" si="148"/>
        <v>57906.687671425563</v>
      </c>
      <c r="Z681" s="22">
        <f t="shared" si="150"/>
        <v>1034.2104869245595</v>
      </c>
      <c r="AA681" s="8">
        <f t="shared" si="151"/>
        <v>1.8184727272727352E-2</v>
      </c>
      <c r="AB681" s="22">
        <f t="shared" si="152"/>
        <v>4690441.701385471</v>
      </c>
      <c r="AC681" s="6">
        <v>363</v>
      </c>
      <c r="AD681" s="6">
        <v>1932</v>
      </c>
      <c r="AE681" s="6">
        <f t="shared" si="146"/>
        <v>84</v>
      </c>
      <c r="AF681" s="6" t="s">
        <v>79</v>
      </c>
    </row>
    <row r="682" spans="1:32" x14ac:dyDescent="0.2">
      <c r="A682">
        <v>46</v>
      </c>
      <c r="B682" s="6" t="s">
        <v>1676</v>
      </c>
      <c r="C682" s="6" t="s">
        <v>22</v>
      </c>
      <c r="D682" s="6" t="s">
        <v>23</v>
      </c>
      <c r="E682" s="6" t="s">
        <v>2767</v>
      </c>
      <c r="F682" s="6" t="s">
        <v>2772</v>
      </c>
      <c r="G682" s="6">
        <v>74</v>
      </c>
      <c r="H682" s="6">
        <v>82</v>
      </c>
      <c r="I682" s="7">
        <v>42681</v>
      </c>
      <c r="J682" s="7">
        <v>42691</v>
      </c>
      <c r="K682" s="7" t="s">
        <v>2543</v>
      </c>
      <c r="L682" s="17">
        <f t="shared" si="140"/>
        <v>284.38</v>
      </c>
      <c r="M682" s="20">
        <f t="shared" si="141"/>
        <v>0.83757648217174208</v>
      </c>
      <c r="N682" s="6" t="s">
        <v>36</v>
      </c>
      <c r="O682" s="6">
        <v>7800000</v>
      </c>
      <c r="P682" s="6">
        <v>7750000</v>
      </c>
      <c r="Q682" s="6">
        <f t="shared" si="142"/>
        <v>-50000</v>
      </c>
      <c r="R682" s="8">
        <f t="shared" si="143"/>
        <v>-6.41025641025641E-3</v>
      </c>
      <c r="S682" s="6">
        <v>4773</v>
      </c>
      <c r="T682" s="9">
        <f t="shared" si="149"/>
        <v>105469.9054054054</v>
      </c>
      <c r="U682" s="6">
        <v>104794</v>
      </c>
      <c r="V682" s="9">
        <f t="shared" si="144"/>
        <v>-675.90540540539951</v>
      </c>
      <c r="W682" s="8">
        <f t="shared" si="145"/>
        <v>-6.408514379598172E-3</v>
      </c>
      <c r="X682" s="22">
        <f t="shared" si="147"/>
        <v>88339.112344445864</v>
      </c>
      <c r="Y682" s="22">
        <f t="shared" si="148"/>
        <v>87772.989872705541</v>
      </c>
      <c r="Z682" s="22">
        <f t="shared" si="150"/>
        <v>-566.12247174032382</v>
      </c>
      <c r="AA682" s="8">
        <f t="shared" si="151"/>
        <v>-6.4085143795982189E-3</v>
      </c>
      <c r="AB682" s="22">
        <f t="shared" si="152"/>
        <v>6495201.2505802102</v>
      </c>
      <c r="AC682" s="6">
        <v>988</v>
      </c>
      <c r="AD682" s="6">
        <v>2012</v>
      </c>
      <c r="AE682" s="6">
        <f t="shared" si="146"/>
        <v>4</v>
      </c>
      <c r="AF682" s="6" t="s">
        <v>364</v>
      </c>
    </row>
    <row r="683" spans="1:32" x14ac:dyDescent="0.2">
      <c r="A683">
        <v>46</v>
      </c>
      <c r="B683" s="6" t="s">
        <v>363</v>
      </c>
      <c r="C683" s="6" t="s">
        <v>22</v>
      </c>
      <c r="D683" s="6" t="s">
        <v>23</v>
      </c>
      <c r="E683" s="6" t="s">
        <v>2767</v>
      </c>
      <c r="F683" s="6" t="s">
        <v>2772</v>
      </c>
      <c r="G683" s="6">
        <v>58</v>
      </c>
      <c r="H683" s="6">
        <v>64</v>
      </c>
      <c r="I683" s="7">
        <v>42680</v>
      </c>
      <c r="J683" s="7">
        <v>42691</v>
      </c>
      <c r="K683" s="7" t="s">
        <v>2543</v>
      </c>
      <c r="L683" s="17">
        <f t="shared" si="140"/>
        <v>284.38</v>
      </c>
      <c r="M683" s="20">
        <f t="shared" si="141"/>
        <v>0.83757648217174208</v>
      </c>
      <c r="N683" s="6" t="s">
        <v>24</v>
      </c>
      <c r="O683" s="6">
        <v>4700000</v>
      </c>
      <c r="P683" s="6">
        <v>4800000</v>
      </c>
      <c r="Q683" s="6">
        <f t="shared" si="142"/>
        <v>100000</v>
      </c>
      <c r="R683" s="8">
        <f t="shared" si="143"/>
        <v>2.1276595744680851E-2</v>
      </c>
      <c r="S683" s="6"/>
      <c r="T683" s="9">
        <f t="shared" si="149"/>
        <v>81034.482758620696</v>
      </c>
      <c r="U683" s="6">
        <v>82759</v>
      </c>
      <c r="V683" s="9">
        <f t="shared" si="144"/>
        <v>1724.5172413793043</v>
      </c>
      <c r="W683" s="8">
        <f t="shared" si="145"/>
        <v>2.1281276595744605E-2</v>
      </c>
      <c r="X683" s="22">
        <f t="shared" si="147"/>
        <v>67872.577003572209</v>
      </c>
      <c r="Y683" s="22">
        <f t="shared" si="148"/>
        <v>69316.992088051207</v>
      </c>
      <c r="Z683" s="22">
        <f t="shared" si="150"/>
        <v>1444.4150844789983</v>
      </c>
      <c r="AA683" s="8">
        <f t="shared" si="151"/>
        <v>2.1281276595744657E-2</v>
      </c>
      <c r="AB683" s="22">
        <f t="shared" si="152"/>
        <v>4020385.54110697</v>
      </c>
      <c r="AC683" s="10">
        <v>2340</v>
      </c>
      <c r="AD683" s="6">
        <v>1936</v>
      </c>
      <c r="AE683" s="6">
        <f t="shared" si="146"/>
        <v>80</v>
      </c>
      <c r="AF683" s="6" t="s">
        <v>102</v>
      </c>
    </row>
    <row r="684" spans="1:32" x14ac:dyDescent="0.2">
      <c r="A684">
        <v>46</v>
      </c>
      <c r="B684" s="6" t="s">
        <v>2402</v>
      </c>
      <c r="C684" s="6" t="s">
        <v>22</v>
      </c>
      <c r="D684" s="6" t="s">
        <v>23</v>
      </c>
      <c r="E684" s="6" t="s">
        <v>2767</v>
      </c>
      <c r="F684" s="6" t="s">
        <v>2772</v>
      </c>
      <c r="G684" s="6">
        <v>126</v>
      </c>
      <c r="H684" s="6">
        <v>140</v>
      </c>
      <c r="I684" s="7">
        <v>42672</v>
      </c>
      <c r="J684" s="7">
        <v>42691</v>
      </c>
      <c r="K684" s="7" t="s">
        <v>2543</v>
      </c>
      <c r="L684" s="17">
        <f t="shared" si="140"/>
        <v>284.38</v>
      </c>
      <c r="M684" s="20">
        <f t="shared" si="141"/>
        <v>0.83757648217174208</v>
      </c>
      <c r="N684" s="6" t="s">
        <v>107</v>
      </c>
      <c r="O684" s="6">
        <v>9000000</v>
      </c>
      <c r="P684" s="6">
        <v>9000000</v>
      </c>
      <c r="Q684" s="6">
        <f t="shared" si="142"/>
        <v>0</v>
      </c>
      <c r="R684" s="8">
        <f t="shared" si="143"/>
        <v>0</v>
      </c>
      <c r="S684" s="6">
        <v>164157</v>
      </c>
      <c r="T684" s="9">
        <f t="shared" si="149"/>
        <v>72731.404761904763</v>
      </c>
      <c r="U684" s="6">
        <v>72731</v>
      </c>
      <c r="V684" s="9">
        <f t="shared" si="144"/>
        <v>-0.40476190476329066</v>
      </c>
      <c r="W684" s="8">
        <f t="shared" si="145"/>
        <v>-5.5651600032795839E-6</v>
      </c>
      <c r="X684" s="22">
        <f t="shared" si="147"/>
        <v>60918.114143885279</v>
      </c>
      <c r="Y684" s="22">
        <f t="shared" si="148"/>
        <v>60917.775124832973</v>
      </c>
      <c r="Z684" s="22">
        <f t="shared" si="150"/>
        <v>-0.3390190523059573</v>
      </c>
      <c r="AA684" s="8">
        <f t="shared" si="151"/>
        <v>-5.5651600032334012E-6</v>
      </c>
      <c r="AB684" s="22">
        <f t="shared" si="152"/>
        <v>7675639.6657289546</v>
      </c>
      <c r="AC684" s="6">
        <v>809</v>
      </c>
      <c r="AD684" s="6">
        <v>1898</v>
      </c>
      <c r="AE684" s="6">
        <f t="shared" si="146"/>
        <v>118</v>
      </c>
      <c r="AF684" s="6" t="s">
        <v>67</v>
      </c>
    </row>
    <row r="685" spans="1:32" x14ac:dyDescent="0.2">
      <c r="A685">
        <v>46</v>
      </c>
      <c r="B685" s="6" t="s">
        <v>463</v>
      </c>
      <c r="C685" s="6" t="s">
        <v>22</v>
      </c>
      <c r="D685" s="6" t="s">
        <v>23</v>
      </c>
      <c r="E685" s="6" t="s">
        <v>2767</v>
      </c>
      <c r="F685" s="6" t="s">
        <v>2772</v>
      </c>
      <c r="G685" s="6">
        <v>42</v>
      </c>
      <c r="H685" s="6"/>
      <c r="I685" s="7">
        <v>42681</v>
      </c>
      <c r="J685" s="7">
        <v>42691</v>
      </c>
      <c r="K685" s="7" t="s">
        <v>2543</v>
      </c>
      <c r="L685" s="17">
        <f t="shared" si="140"/>
        <v>284.38</v>
      </c>
      <c r="M685" s="20">
        <f t="shared" si="141"/>
        <v>0.83757648217174208</v>
      </c>
      <c r="N685" s="6" t="s">
        <v>36</v>
      </c>
      <c r="O685" s="6">
        <v>3950000</v>
      </c>
      <c r="P685" s="6">
        <v>3800000</v>
      </c>
      <c r="Q685" s="6">
        <f t="shared" si="142"/>
        <v>-150000</v>
      </c>
      <c r="R685" s="8">
        <f t="shared" si="143"/>
        <v>-3.7974683544303799E-2</v>
      </c>
      <c r="S685" s="6"/>
      <c r="T685" s="9">
        <f t="shared" si="149"/>
        <v>94047.619047619053</v>
      </c>
      <c r="U685" s="6">
        <v>90476</v>
      </c>
      <c r="V685" s="9">
        <f t="shared" si="144"/>
        <v>-3571.6190476190532</v>
      </c>
      <c r="W685" s="8">
        <f t="shared" si="145"/>
        <v>-3.7976708860759552E-2</v>
      </c>
      <c r="X685" s="22">
        <f t="shared" si="147"/>
        <v>78772.073918532886</v>
      </c>
      <c r="Y685" s="22">
        <f t="shared" si="148"/>
        <v>75780.569800970537</v>
      </c>
      <c r="Z685" s="22">
        <f t="shared" si="150"/>
        <v>-2991.5041175623483</v>
      </c>
      <c r="AA685" s="8">
        <f t="shared" si="151"/>
        <v>-3.7976708860759475E-2</v>
      </c>
      <c r="AB685" s="22">
        <f t="shared" si="152"/>
        <v>3182783.9316407624</v>
      </c>
      <c r="AC685" s="6">
        <v>322</v>
      </c>
      <c r="AD685" s="6">
        <v>1892</v>
      </c>
      <c r="AE685" s="6">
        <f t="shared" si="146"/>
        <v>124</v>
      </c>
      <c r="AF685" s="6" t="s">
        <v>79</v>
      </c>
    </row>
    <row r="686" spans="1:32" x14ac:dyDescent="0.2">
      <c r="A686">
        <v>46</v>
      </c>
      <c r="B686" s="6" t="s">
        <v>1174</v>
      </c>
      <c r="C686" s="6" t="s">
        <v>22</v>
      </c>
      <c r="D686" s="6" t="s">
        <v>23</v>
      </c>
      <c r="E686" s="6" t="s">
        <v>2767</v>
      </c>
      <c r="F686" s="6" t="s">
        <v>2772</v>
      </c>
      <c r="G686" s="6">
        <v>60</v>
      </c>
      <c r="H686" s="6">
        <v>66</v>
      </c>
      <c r="I686" s="7">
        <v>42664</v>
      </c>
      <c r="J686" s="7">
        <v>42692</v>
      </c>
      <c r="K686" s="7" t="s">
        <v>2543</v>
      </c>
      <c r="L686" s="17">
        <f t="shared" si="140"/>
        <v>284.38</v>
      </c>
      <c r="M686" s="20">
        <f t="shared" si="141"/>
        <v>0.83757648217174208</v>
      </c>
      <c r="N686" s="6" t="s">
        <v>812</v>
      </c>
      <c r="O686" s="6">
        <v>6300000</v>
      </c>
      <c r="P686" s="6">
        <v>6200000</v>
      </c>
      <c r="Q686" s="6">
        <f t="shared" si="142"/>
        <v>-100000</v>
      </c>
      <c r="R686" s="8">
        <f t="shared" si="143"/>
        <v>-1.5873015873015872E-2</v>
      </c>
      <c r="S686" s="6">
        <v>3212</v>
      </c>
      <c r="T686" s="9">
        <f t="shared" si="149"/>
        <v>105053.53333333334</v>
      </c>
      <c r="U686" s="6">
        <v>103387</v>
      </c>
      <c r="V686" s="9">
        <f t="shared" si="144"/>
        <v>-1666.5333333333401</v>
      </c>
      <c r="W686" s="8">
        <f t="shared" si="145"/>
        <v>-1.5863658084164137E-2</v>
      </c>
      <c r="X686" s="22">
        <f t="shared" si="147"/>
        <v>87990.368889045189</v>
      </c>
      <c r="Y686" s="22">
        <f t="shared" si="148"/>
        <v>86594.5197622899</v>
      </c>
      <c r="Z686" s="22">
        <f t="shared" si="150"/>
        <v>-1395.849126755289</v>
      </c>
      <c r="AA686" s="8">
        <f t="shared" si="151"/>
        <v>-1.5863658084164168E-2</v>
      </c>
      <c r="AB686" s="22">
        <f t="shared" si="152"/>
        <v>5195671.1857373938</v>
      </c>
      <c r="AC686" s="10">
        <v>1150</v>
      </c>
      <c r="AD686" s="6">
        <v>2010</v>
      </c>
      <c r="AE686" s="6">
        <f t="shared" si="146"/>
        <v>6</v>
      </c>
      <c r="AF686" s="6" t="s">
        <v>383</v>
      </c>
    </row>
    <row r="687" spans="1:32" x14ac:dyDescent="0.2">
      <c r="A687">
        <v>46</v>
      </c>
      <c r="B687" s="6" t="s">
        <v>346</v>
      </c>
      <c r="C687" s="6" t="s">
        <v>22</v>
      </c>
      <c r="D687" s="6" t="s">
        <v>23</v>
      </c>
      <c r="E687" s="6" t="s">
        <v>2767</v>
      </c>
      <c r="F687" s="6" t="s">
        <v>2772</v>
      </c>
      <c r="G687" s="6">
        <v>91</v>
      </c>
      <c r="H687" s="6">
        <v>100</v>
      </c>
      <c r="I687" s="7">
        <v>42674</v>
      </c>
      <c r="J687" s="7">
        <v>42692</v>
      </c>
      <c r="K687" s="7" t="s">
        <v>2543</v>
      </c>
      <c r="L687" s="17">
        <f t="shared" si="140"/>
        <v>284.38</v>
      </c>
      <c r="M687" s="20">
        <f t="shared" si="141"/>
        <v>0.83757648217174208</v>
      </c>
      <c r="N687" s="6" t="s">
        <v>264</v>
      </c>
      <c r="O687" s="6">
        <v>12950000</v>
      </c>
      <c r="P687" s="6">
        <v>13000000</v>
      </c>
      <c r="Q687" s="6">
        <f t="shared" si="142"/>
        <v>50000</v>
      </c>
      <c r="R687" s="8">
        <f t="shared" si="143"/>
        <v>3.8610038610038611E-3</v>
      </c>
      <c r="S687" s="6">
        <v>3984</v>
      </c>
      <c r="T687" s="9">
        <f t="shared" si="149"/>
        <v>142351.47252747254</v>
      </c>
      <c r="U687" s="6">
        <v>142901</v>
      </c>
      <c r="V687" s="9">
        <f t="shared" si="144"/>
        <v>549.52747252746485</v>
      </c>
      <c r="W687" s="8">
        <f t="shared" si="145"/>
        <v>3.8603567829016386E-3</v>
      </c>
      <c r="X687" s="22">
        <f t="shared" si="147"/>
        <v>119230.24559152783</v>
      </c>
      <c r="Y687" s="22">
        <f t="shared" si="148"/>
        <v>119690.51687882411</v>
      </c>
      <c r="Z687" s="22">
        <f t="shared" si="150"/>
        <v>460.27128729628748</v>
      </c>
      <c r="AA687" s="8">
        <f t="shared" si="151"/>
        <v>3.8603567829016794E-3</v>
      </c>
      <c r="AB687" s="22">
        <f t="shared" si="152"/>
        <v>10891837.035972994</v>
      </c>
      <c r="AC687" s="10">
        <v>3265</v>
      </c>
      <c r="AD687" s="6">
        <v>2008</v>
      </c>
      <c r="AE687" s="6">
        <f t="shared" si="146"/>
        <v>8</v>
      </c>
      <c r="AF687" s="6" t="s">
        <v>729</v>
      </c>
    </row>
    <row r="688" spans="1:32" x14ac:dyDescent="0.2">
      <c r="A688">
        <v>46</v>
      </c>
      <c r="B688" s="6" t="s">
        <v>730</v>
      </c>
      <c r="C688" s="6" t="s">
        <v>22</v>
      </c>
      <c r="D688" s="6" t="s">
        <v>23</v>
      </c>
      <c r="E688" s="6" t="s">
        <v>2767</v>
      </c>
      <c r="F688" s="6" t="s">
        <v>2772</v>
      </c>
      <c r="G688" s="6">
        <v>52</v>
      </c>
      <c r="H688" s="6">
        <v>58</v>
      </c>
      <c r="I688" s="7">
        <v>42681</v>
      </c>
      <c r="J688" s="7">
        <v>42692</v>
      </c>
      <c r="K688" s="7" t="s">
        <v>2543</v>
      </c>
      <c r="L688" s="17">
        <f t="shared" si="140"/>
        <v>284.38</v>
      </c>
      <c r="M688" s="20">
        <f t="shared" si="141"/>
        <v>0.83757648217174208</v>
      </c>
      <c r="N688" s="6" t="s">
        <v>24</v>
      </c>
      <c r="O688" s="6">
        <v>4240000</v>
      </c>
      <c r="P688" s="6">
        <v>4240000</v>
      </c>
      <c r="Q688" s="6">
        <f t="shared" si="142"/>
        <v>0</v>
      </c>
      <c r="R688" s="8">
        <f t="shared" si="143"/>
        <v>0</v>
      </c>
      <c r="S688" s="6"/>
      <c r="T688" s="9">
        <f t="shared" si="149"/>
        <v>81538.461538461532</v>
      </c>
      <c r="U688" s="6">
        <v>81538</v>
      </c>
      <c r="V688" s="9">
        <f t="shared" si="144"/>
        <v>-0.46153846153174527</v>
      </c>
      <c r="W688" s="8">
        <f t="shared" si="145"/>
        <v>-5.6603773584081973E-6</v>
      </c>
      <c r="X688" s="22">
        <f t="shared" si="147"/>
        <v>68294.697777080495</v>
      </c>
      <c r="Y688" s="22">
        <f t="shared" si="148"/>
        <v>68294.311203319507</v>
      </c>
      <c r="Z688" s="22">
        <f t="shared" si="150"/>
        <v>-0.38657376098854002</v>
      </c>
      <c r="AA688" s="8">
        <f t="shared" si="151"/>
        <v>-5.660377358288465E-6</v>
      </c>
      <c r="AB688" s="22">
        <f t="shared" si="152"/>
        <v>3551304.1825726144</v>
      </c>
      <c r="AC688" s="6">
        <v>959</v>
      </c>
      <c r="AD688" s="6">
        <v>1895</v>
      </c>
      <c r="AE688" s="6">
        <f t="shared" si="146"/>
        <v>121</v>
      </c>
      <c r="AF688" s="6" t="s">
        <v>81</v>
      </c>
    </row>
    <row r="689" spans="1:32" x14ac:dyDescent="0.2">
      <c r="A689">
        <v>47</v>
      </c>
      <c r="B689" s="6" t="s">
        <v>2380</v>
      </c>
      <c r="C689" s="6" t="s">
        <v>22</v>
      </c>
      <c r="D689" s="6" t="s">
        <v>23</v>
      </c>
      <c r="E689" s="6" t="s">
        <v>2767</v>
      </c>
      <c r="F689" s="6" t="s">
        <v>2772</v>
      </c>
      <c r="G689" s="6">
        <v>122</v>
      </c>
      <c r="H689" s="6">
        <v>135</v>
      </c>
      <c r="I689" s="7">
        <v>42685</v>
      </c>
      <c r="J689" s="7">
        <v>42695</v>
      </c>
      <c r="K689" s="7" t="s">
        <v>2543</v>
      </c>
      <c r="L689" s="17">
        <f t="shared" si="140"/>
        <v>284.38</v>
      </c>
      <c r="M689" s="20">
        <f t="shared" si="141"/>
        <v>0.83757648217174208</v>
      </c>
      <c r="N689" s="6" t="s">
        <v>36</v>
      </c>
      <c r="O689" s="6">
        <v>13000000</v>
      </c>
      <c r="P689" s="6">
        <v>13200000</v>
      </c>
      <c r="Q689" s="6">
        <f t="shared" si="142"/>
        <v>200000</v>
      </c>
      <c r="R689" s="8">
        <f t="shared" si="143"/>
        <v>1.5384615384615385E-2</v>
      </c>
      <c r="S689" s="6">
        <v>9866</v>
      </c>
      <c r="T689" s="9">
        <f t="shared" si="149"/>
        <v>106638.24590163934</v>
      </c>
      <c r="U689" s="6">
        <v>108278</v>
      </c>
      <c r="V689" s="9">
        <f t="shared" si="144"/>
        <v>1639.7540983606596</v>
      </c>
      <c r="W689" s="8">
        <f t="shared" si="145"/>
        <v>1.5376791736363808E-2</v>
      </c>
      <c r="X689" s="22">
        <f t="shared" si="147"/>
        <v>89317.686867260272</v>
      </c>
      <c r="Y689" s="22">
        <f t="shared" si="148"/>
        <v>90691.106336591882</v>
      </c>
      <c r="Z689" s="22">
        <f t="shared" si="150"/>
        <v>1373.4194693316094</v>
      </c>
      <c r="AA689" s="8">
        <f t="shared" si="151"/>
        <v>1.5376791736363712E-2</v>
      </c>
      <c r="AB689" s="22">
        <f t="shared" si="152"/>
        <v>11064314.97306421</v>
      </c>
      <c r="AC689" s="10">
        <v>3798</v>
      </c>
      <c r="AD689" s="6">
        <v>1960</v>
      </c>
      <c r="AE689" s="6">
        <f t="shared" si="146"/>
        <v>56</v>
      </c>
      <c r="AF689" s="6" t="s">
        <v>67</v>
      </c>
    </row>
    <row r="690" spans="1:32" x14ac:dyDescent="0.2">
      <c r="A690">
        <v>47</v>
      </c>
      <c r="B690" s="6" t="s">
        <v>1885</v>
      </c>
      <c r="C690" s="6" t="s">
        <v>22</v>
      </c>
      <c r="D690" s="6" t="s">
        <v>23</v>
      </c>
      <c r="E690" s="6" t="s">
        <v>2767</v>
      </c>
      <c r="F690" s="6" t="s">
        <v>2772</v>
      </c>
      <c r="G690" s="6">
        <v>81</v>
      </c>
      <c r="H690" s="6">
        <v>90</v>
      </c>
      <c r="I690" s="7">
        <v>42674</v>
      </c>
      <c r="J690" s="7">
        <v>42695</v>
      </c>
      <c r="K690" s="7" t="s">
        <v>2543</v>
      </c>
      <c r="L690" s="17">
        <f t="shared" si="140"/>
        <v>284.38</v>
      </c>
      <c r="M690" s="20">
        <f t="shared" si="141"/>
        <v>0.83757648217174208</v>
      </c>
      <c r="N690" s="6" t="s">
        <v>55</v>
      </c>
      <c r="O690" s="6">
        <v>5600000</v>
      </c>
      <c r="P690" s="6">
        <v>5500000</v>
      </c>
      <c r="Q690" s="6">
        <f t="shared" si="142"/>
        <v>-100000</v>
      </c>
      <c r="R690" s="8">
        <f t="shared" si="143"/>
        <v>-1.7857142857142856E-2</v>
      </c>
      <c r="S690" s="6">
        <v>146346</v>
      </c>
      <c r="T690" s="9">
        <f t="shared" si="149"/>
        <v>70942.543209876545</v>
      </c>
      <c r="U690" s="6">
        <v>69708</v>
      </c>
      <c r="V690" s="9">
        <f t="shared" si="144"/>
        <v>-1234.543209876545</v>
      </c>
      <c r="W690" s="8">
        <f t="shared" si="145"/>
        <v>-1.7402015124045808E-2</v>
      </c>
      <c r="X690" s="22">
        <f t="shared" si="147"/>
        <v>59419.805778045207</v>
      </c>
      <c r="Y690" s="22">
        <f t="shared" si="148"/>
        <v>58385.781419227795</v>
      </c>
      <c r="Z690" s="22">
        <f t="shared" si="150"/>
        <v>-1034.0243588174126</v>
      </c>
      <c r="AA690" s="8">
        <f t="shared" si="151"/>
        <v>-1.7402015124045898E-2</v>
      </c>
      <c r="AB690" s="22">
        <f t="shared" si="152"/>
        <v>4729248.2949574515</v>
      </c>
      <c r="AC690" s="10">
        <v>1058</v>
      </c>
      <c r="AD690" s="6">
        <v>1939</v>
      </c>
      <c r="AE690" s="6">
        <f t="shared" si="146"/>
        <v>77</v>
      </c>
      <c r="AF690" s="6" t="s">
        <v>108</v>
      </c>
    </row>
    <row r="691" spans="1:32" x14ac:dyDescent="0.2">
      <c r="A691">
        <v>47</v>
      </c>
      <c r="B691" s="6" t="s">
        <v>1432</v>
      </c>
      <c r="C691" s="6" t="s">
        <v>22</v>
      </c>
      <c r="D691" s="6" t="s">
        <v>23</v>
      </c>
      <c r="E691" s="6" t="s">
        <v>2767</v>
      </c>
      <c r="F691" s="6" t="s">
        <v>2772</v>
      </c>
      <c r="G691" s="6">
        <v>67</v>
      </c>
      <c r="H691" s="6">
        <v>75</v>
      </c>
      <c r="I691" s="7">
        <v>42684</v>
      </c>
      <c r="J691" s="7">
        <v>42695</v>
      </c>
      <c r="K691" s="7" t="s">
        <v>2543</v>
      </c>
      <c r="L691" s="17">
        <f t="shared" si="140"/>
        <v>284.38</v>
      </c>
      <c r="M691" s="20">
        <f t="shared" si="141"/>
        <v>0.83757648217174208</v>
      </c>
      <c r="N691" s="6" t="s">
        <v>24</v>
      </c>
      <c r="O691" s="6">
        <v>5700000</v>
      </c>
      <c r="P691" s="6">
        <v>7250000</v>
      </c>
      <c r="Q691" s="6">
        <f t="shared" si="142"/>
        <v>1550000</v>
      </c>
      <c r="R691" s="8">
        <f t="shared" si="143"/>
        <v>0.27192982456140352</v>
      </c>
      <c r="S691" s="6">
        <v>76178</v>
      </c>
      <c r="T691" s="9">
        <f t="shared" si="149"/>
        <v>86211.611940298506</v>
      </c>
      <c r="U691" s="6">
        <v>109346</v>
      </c>
      <c r="V691" s="9">
        <f t="shared" si="144"/>
        <v>23134.388059701494</v>
      </c>
      <c r="W691" s="8">
        <f t="shared" si="145"/>
        <v>0.26834422346402764</v>
      </c>
      <c r="X691" s="22">
        <f t="shared" si="147"/>
        <v>72208.818651310576</v>
      </c>
      <c r="Y691" s="22">
        <f t="shared" si="148"/>
        <v>91585.638019551305</v>
      </c>
      <c r="Z691" s="22">
        <f t="shared" si="150"/>
        <v>19376.819368240729</v>
      </c>
      <c r="AA691" s="8">
        <f t="shared" si="151"/>
        <v>0.26834422346402759</v>
      </c>
      <c r="AB691" s="22">
        <f t="shared" si="152"/>
        <v>6136237.7473099371</v>
      </c>
      <c r="AC691" s="6">
        <v>847</v>
      </c>
      <c r="AD691" s="6">
        <v>1907</v>
      </c>
      <c r="AE691" s="6">
        <f t="shared" si="146"/>
        <v>109</v>
      </c>
      <c r="AF691" s="6" t="s">
        <v>75</v>
      </c>
    </row>
    <row r="692" spans="1:32" x14ac:dyDescent="0.2">
      <c r="A692">
        <v>47</v>
      </c>
      <c r="B692" s="6" t="s">
        <v>624</v>
      </c>
      <c r="C692" s="6" t="s">
        <v>22</v>
      </c>
      <c r="D692" s="6" t="s">
        <v>23</v>
      </c>
      <c r="E692" s="6" t="s">
        <v>2767</v>
      </c>
      <c r="F692" s="6" t="s">
        <v>2772</v>
      </c>
      <c r="G692" s="6">
        <v>48</v>
      </c>
      <c r="H692" s="6">
        <v>54</v>
      </c>
      <c r="I692" s="7">
        <v>42685</v>
      </c>
      <c r="J692" s="7">
        <v>42695</v>
      </c>
      <c r="K692" s="7" t="s">
        <v>2543</v>
      </c>
      <c r="L692" s="17">
        <f t="shared" si="140"/>
        <v>284.38</v>
      </c>
      <c r="M692" s="20">
        <f t="shared" si="141"/>
        <v>0.83757648217174208</v>
      </c>
      <c r="N692" s="6" t="s">
        <v>36</v>
      </c>
      <c r="O692" s="6">
        <v>4150000</v>
      </c>
      <c r="P692" s="6">
        <v>4500000</v>
      </c>
      <c r="Q692" s="6">
        <f t="shared" si="142"/>
        <v>350000</v>
      </c>
      <c r="R692" s="8">
        <f t="shared" si="143"/>
        <v>8.4337349397590355E-2</v>
      </c>
      <c r="S692" s="6"/>
      <c r="T692" s="9">
        <f t="shared" si="149"/>
        <v>86458.333333333328</v>
      </c>
      <c r="U692" s="6">
        <v>93750</v>
      </c>
      <c r="V692" s="9">
        <f t="shared" si="144"/>
        <v>7291.6666666666715</v>
      </c>
      <c r="W692" s="8">
        <f t="shared" si="145"/>
        <v>8.4337349397590425E-2</v>
      </c>
      <c r="X692" s="22">
        <f t="shared" si="147"/>
        <v>72415.466687765191</v>
      </c>
      <c r="Y692" s="22">
        <f t="shared" si="148"/>
        <v>78522.795203600821</v>
      </c>
      <c r="Z692" s="22">
        <f t="shared" si="150"/>
        <v>6107.3285158356302</v>
      </c>
      <c r="AA692" s="8">
        <f t="shared" si="151"/>
        <v>8.4337349397590522E-2</v>
      </c>
      <c r="AB692" s="22">
        <f t="shared" si="152"/>
        <v>3769094.1697728392</v>
      </c>
      <c r="AC692" s="6">
        <v>460</v>
      </c>
      <c r="AD692" s="6">
        <v>1899</v>
      </c>
      <c r="AE692" s="6">
        <f t="shared" si="146"/>
        <v>117</v>
      </c>
      <c r="AF692" s="6" t="s">
        <v>37</v>
      </c>
    </row>
    <row r="693" spans="1:32" x14ac:dyDescent="0.2">
      <c r="A693">
        <v>47</v>
      </c>
      <c r="B693" s="6" t="s">
        <v>265</v>
      </c>
      <c r="C693" s="6" t="s">
        <v>22</v>
      </c>
      <c r="D693" s="6" t="s">
        <v>23</v>
      </c>
      <c r="E693" s="6" t="s">
        <v>2767</v>
      </c>
      <c r="F693" s="6" t="s">
        <v>2772</v>
      </c>
      <c r="G693" s="6">
        <v>35</v>
      </c>
      <c r="H693" s="6"/>
      <c r="I693" s="7">
        <v>42685</v>
      </c>
      <c r="J693" s="7">
        <v>42696</v>
      </c>
      <c r="K693" s="7" t="s">
        <v>2543</v>
      </c>
      <c r="L693" s="17">
        <f t="shared" si="140"/>
        <v>284.38</v>
      </c>
      <c r="M693" s="20">
        <f t="shared" si="141"/>
        <v>0.83757648217174208</v>
      </c>
      <c r="N693" s="6" t="s">
        <v>24</v>
      </c>
      <c r="O693" s="6">
        <v>3500000</v>
      </c>
      <c r="P693" s="6">
        <v>3350000</v>
      </c>
      <c r="Q693" s="6">
        <f t="shared" si="142"/>
        <v>-150000</v>
      </c>
      <c r="R693" s="8">
        <f t="shared" si="143"/>
        <v>-4.2857142857142858E-2</v>
      </c>
      <c r="S693" s="6">
        <v>26304</v>
      </c>
      <c r="T693" s="9">
        <f t="shared" si="149"/>
        <v>100751.54285714286</v>
      </c>
      <c r="U693" s="6">
        <v>96466</v>
      </c>
      <c r="V693" s="9">
        <f t="shared" si="144"/>
        <v>-4285.5428571428638</v>
      </c>
      <c r="W693" s="8">
        <f t="shared" si="145"/>
        <v>-4.2535754149387067E-2</v>
      </c>
      <c r="X693" s="22">
        <f t="shared" si="147"/>
        <v>84387.122839661228</v>
      </c>
      <c r="Y693" s="22">
        <f t="shared" si="148"/>
        <v>80797.652929179269</v>
      </c>
      <c r="Z693" s="22">
        <f t="shared" si="150"/>
        <v>-3589.4699104819592</v>
      </c>
      <c r="AA693" s="8">
        <f t="shared" si="151"/>
        <v>-4.2535754149387102E-2</v>
      </c>
      <c r="AB693" s="22">
        <f t="shared" si="152"/>
        <v>2827917.8525212742</v>
      </c>
      <c r="AC693" s="10">
        <v>1580</v>
      </c>
      <c r="AD693" s="6">
        <v>1964</v>
      </c>
      <c r="AE693" s="6">
        <f t="shared" si="146"/>
        <v>52</v>
      </c>
      <c r="AF693" s="6" t="s">
        <v>116</v>
      </c>
    </row>
    <row r="694" spans="1:32" x14ac:dyDescent="0.2">
      <c r="A694">
        <v>47</v>
      </c>
      <c r="B694" s="6" t="s">
        <v>147</v>
      </c>
      <c r="C694" s="6" t="s">
        <v>22</v>
      </c>
      <c r="D694" s="6" t="s">
        <v>23</v>
      </c>
      <c r="E694" s="6" t="s">
        <v>2767</v>
      </c>
      <c r="F694" s="6" t="s">
        <v>2772</v>
      </c>
      <c r="G694" s="6">
        <v>28</v>
      </c>
      <c r="H694" s="6">
        <v>33</v>
      </c>
      <c r="I694" s="7">
        <v>42685</v>
      </c>
      <c r="J694" s="7">
        <v>42696</v>
      </c>
      <c r="K694" s="7" t="s">
        <v>2543</v>
      </c>
      <c r="L694" s="17">
        <f t="shared" si="140"/>
        <v>284.38</v>
      </c>
      <c r="M694" s="20">
        <f t="shared" si="141"/>
        <v>0.83757648217174208</v>
      </c>
      <c r="N694" s="6" t="s">
        <v>24</v>
      </c>
      <c r="O694" s="6">
        <v>2700000</v>
      </c>
      <c r="P694" s="6">
        <v>3350000</v>
      </c>
      <c r="Q694" s="6">
        <f t="shared" si="142"/>
        <v>650000</v>
      </c>
      <c r="R694" s="8">
        <f t="shared" si="143"/>
        <v>0.24074074074074073</v>
      </c>
      <c r="S694" s="6"/>
      <c r="T694" s="9">
        <f t="shared" si="149"/>
        <v>96428.571428571435</v>
      </c>
      <c r="U694" s="6">
        <v>119643</v>
      </c>
      <c r="V694" s="9">
        <f t="shared" si="144"/>
        <v>23214.428571428565</v>
      </c>
      <c r="W694" s="8">
        <f t="shared" si="145"/>
        <v>0.24074222222222214</v>
      </c>
      <c r="X694" s="22">
        <f t="shared" si="147"/>
        <v>80766.303637989418</v>
      </c>
      <c r="Y694" s="22">
        <f t="shared" si="148"/>
        <v>100210.16305647374</v>
      </c>
      <c r="Z694" s="22">
        <f t="shared" si="150"/>
        <v>19443.859418484324</v>
      </c>
      <c r="AA694" s="8">
        <f t="shared" si="151"/>
        <v>0.24074222222222222</v>
      </c>
      <c r="AB694" s="22">
        <f t="shared" si="152"/>
        <v>2805884.5655812649</v>
      </c>
      <c r="AC694" s="6">
        <v>423</v>
      </c>
      <c r="AD694" s="6">
        <v>1910</v>
      </c>
      <c r="AE694" s="6">
        <f t="shared" si="146"/>
        <v>106</v>
      </c>
      <c r="AF694" s="6" t="s">
        <v>148</v>
      </c>
    </row>
    <row r="695" spans="1:32" x14ac:dyDescent="0.2">
      <c r="A695">
        <v>47</v>
      </c>
      <c r="B695" s="6" t="s">
        <v>2029</v>
      </c>
      <c r="C695" s="6" t="s">
        <v>22</v>
      </c>
      <c r="D695" s="6" t="s">
        <v>23</v>
      </c>
      <c r="E695" s="6" t="s">
        <v>2767</v>
      </c>
      <c r="F695" s="6" t="s">
        <v>2772</v>
      </c>
      <c r="G695" s="6">
        <v>88</v>
      </c>
      <c r="H695" s="6">
        <v>97</v>
      </c>
      <c r="I695" s="7">
        <v>42686</v>
      </c>
      <c r="J695" s="7">
        <v>42696</v>
      </c>
      <c r="K695" s="7" t="s">
        <v>2543</v>
      </c>
      <c r="L695" s="17">
        <f t="shared" si="140"/>
        <v>284.38</v>
      </c>
      <c r="M695" s="20">
        <f t="shared" si="141"/>
        <v>0.83757648217174208</v>
      </c>
      <c r="N695" s="6" t="s">
        <v>36</v>
      </c>
      <c r="O695" s="6">
        <v>6500000</v>
      </c>
      <c r="P695" s="6">
        <v>7510000</v>
      </c>
      <c r="Q695" s="6">
        <f t="shared" si="142"/>
        <v>1010000</v>
      </c>
      <c r="R695" s="8">
        <f t="shared" si="143"/>
        <v>0.15538461538461537</v>
      </c>
      <c r="S695" s="6">
        <v>29172</v>
      </c>
      <c r="T695" s="9">
        <f t="shared" si="149"/>
        <v>74195.136363636368</v>
      </c>
      <c r="U695" s="6">
        <v>85672</v>
      </c>
      <c r="V695" s="9">
        <f t="shared" si="144"/>
        <v>11476.863636363632</v>
      </c>
      <c r="W695" s="8">
        <f t="shared" si="145"/>
        <v>0.1546848513103958</v>
      </c>
      <c r="X695" s="22">
        <f t="shared" si="147"/>
        <v>62144.10130970725</v>
      </c>
      <c r="Y695" s="22">
        <f t="shared" si="148"/>
        <v>71756.852380617493</v>
      </c>
      <c r="Z695" s="22">
        <f t="shared" si="150"/>
        <v>9612.7510709102426</v>
      </c>
      <c r="AA695" s="8">
        <f t="shared" si="151"/>
        <v>0.15468485131039586</v>
      </c>
      <c r="AB695" s="22">
        <f t="shared" si="152"/>
        <v>6314603.0094943391</v>
      </c>
      <c r="AC695" s="6">
        <v>758</v>
      </c>
      <c r="AD695" s="6">
        <v>1901</v>
      </c>
      <c r="AE695" s="6">
        <f t="shared" si="146"/>
        <v>115</v>
      </c>
      <c r="AF695" s="6" t="s">
        <v>108</v>
      </c>
    </row>
    <row r="696" spans="1:32" x14ac:dyDescent="0.2">
      <c r="A696">
        <v>47</v>
      </c>
      <c r="B696" s="6" t="s">
        <v>2278</v>
      </c>
      <c r="C696" s="6" t="s">
        <v>22</v>
      </c>
      <c r="D696" s="6" t="s">
        <v>23</v>
      </c>
      <c r="E696" s="6" t="s">
        <v>2767</v>
      </c>
      <c r="F696" s="6" t="s">
        <v>2772</v>
      </c>
      <c r="G696" s="6">
        <v>108</v>
      </c>
      <c r="H696" s="6">
        <v>120</v>
      </c>
      <c r="I696" s="7">
        <v>42686</v>
      </c>
      <c r="J696" s="7">
        <v>42696</v>
      </c>
      <c r="K696" s="7" t="s">
        <v>2543</v>
      </c>
      <c r="L696" s="17">
        <f t="shared" si="140"/>
        <v>284.38</v>
      </c>
      <c r="M696" s="20">
        <f t="shared" si="141"/>
        <v>0.83757648217174208</v>
      </c>
      <c r="N696" s="6" t="s">
        <v>36</v>
      </c>
      <c r="O696" s="6">
        <v>7000000</v>
      </c>
      <c r="P696" s="6">
        <v>7500000</v>
      </c>
      <c r="Q696" s="6">
        <f t="shared" si="142"/>
        <v>500000</v>
      </c>
      <c r="R696" s="8">
        <f t="shared" si="143"/>
        <v>7.1428571428571425E-2</v>
      </c>
      <c r="S696" s="6">
        <v>85000</v>
      </c>
      <c r="T696" s="9">
        <f t="shared" si="149"/>
        <v>65601.851851851854</v>
      </c>
      <c r="U696" s="6">
        <v>70231</v>
      </c>
      <c r="V696" s="9">
        <f t="shared" si="144"/>
        <v>4629.148148148146</v>
      </c>
      <c r="W696" s="8">
        <f t="shared" si="145"/>
        <v>7.0564290755116402E-2</v>
      </c>
      <c r="X696" s="22">
        <f t="shared" si="147"/>
        <v>54946.568298025857</v>
      </c>
      <c r="Y696" s="22">
        <f t="shared" si="148"/>
        <v>58823.833919403616</v>
      </c>
      <c r="Z696" s="22">
        <f t="shared" si="150"/>
        <v>3877.2656213777591</v>
      </c>
      <c r="AA696" s="8">
        <f t="shared" si="151"/>
        <v>7.0564290755116429E-2</v>
      </c>
      <c r="AB696" s="22">
        <f t="shared" si="152"/>
        <v>6352974.0632955907</v>
      </c>
      <c r="AC696" s="6">
        <v>465</v>
      </c>
      <c r="AD696" s="6">
        <v>1897</v>
      </c>
      <c r="AE696" s="6">
        <f t="shared" si="146"/>
        <v>119</v>
      </c>
      <c r="AF696" s="6" t="s">
        <v>1108</v>
      </c>
    </row>
    <row r="697" spans="1:32" x14ac:dyDescent="0.2">
      <c r="A697">
        <v>47</v>
      </c>
      <c r="B697" s="6" t="s">
        <v>1633</v>
      </c>
      <c r="C697" s="6" t="s">
        <v>22</v>
      </c>
      <c r="D697" s="6" t="s">
        <v>23</v>
      </c>
      <c r="E697" s="6" t="s">
        <v>2767</v>
      </c>
      <c r="F697" s="6" t="s">
        <v>2772</v>
      </c>
      <c r="G697" s="6">
        <v>124</v>
      </c>
      <c r="H697" s="6">
        <v>140</v>
      </c>
      <c r="I697" s="7">
        <v>42685</v>
      </c>
      <c r="J697" s="7">
        <v>42696</v>
      </c>
      <c r="K697" s="7" t="s">
        <v>2543</v>
      </c>
      <c r="L697" s="17">
        <f t="shared" si="140"/>
        <v>284.38</v>
      </c>
      <c r="M697" s="20">
        <f t="shared" si="141"/>
        <v>0.83757648217174208</v>
      </c>
      <c r="N697" s="6" t="s">
        <v>24</v>
      </c>
      <c r="O697" s="6">
        <v>7800000</v>
      </c>
      <c r="P697" s="6">
        <v>8300000</v>
      </c>
      <c r="Q697" s="6">
        <f t="shared" si="142"/>
        <v>500000</v>
      </c>
      <c r="R697" s="8">
        <f t="shared" si="143"/>
        <v>6.4102564102564097E-2</v>
      </c>
      <c r="S697" s="6">
        <v>21422</v>
      </c>
      <c r="T697" s="9">
        <f t="shared" si="149"/>
        <v>63075.983870967742</v>
      </c>
      <c r="U697" s="6">
        <v>67108</v>
      </c>
      <c r="V697" s="9">
        <f t="shared" si="144"/>
        <v>4032.0161290322576</v>
      </c>
      <c r="W697" s="8">
        <f t="shared" si="145"/>
        <v>6.3923158729959836E-2</v>
      </c>
      <c r="X697" s="22">
        <f t="shared" si="147"/>
        <v>52830.960680166703</v>
      </c>
      <c r="Y697" s="22">
        <f t="shared" si="148"/>
        <v>56208.082565581266</v>
      </c>
      <c r="Z697" s="22">
        <f t="shared" si="150"/>
        <v>3377.1218854145627</v>
      </c>
      <c r="AA697" s="8">
        <f t="shared" si="151"/>
        <v>6.3923158729959836E-2</v>
      </c>
      <c r="AB697" s="22">
        <f t="shared" si="152"/>
        <v>6969802.2381320773</v>
      </c>
      <c r="AC697" s="6">
        <v>432</v>
      </c>
      <c r="AD697" s="6">
        <v>1894</v>
      </c>
      <c r="AE697" s="6">
        <f t="shared" si="146"/>
        <v>122</v>
      </c>
      <c r="AF697" s="6" t="s">
        <v>67</v>
      </c>
    </row>
    <row r="698" spans="1:32" x14ac:dyDescent="0.2">
      <c r="A698">
        <v>47</v>
      </c>
      <c r="B698" s="6" t="s">
        <v>77</v>
      </c>
      <c r="C698" s="6" t="s">
        <v>22</v>
      </c>
      <c r="D698" s="6" t="s">
        <v>23</v>
      </c>
      <c r="E698" s="6" t="s">
        <v>2767</v>
      </c>
      <c r="F698" s="6" t="s">
        <v>2772</v>
      </c>
      <c r="G698" s="6">
        <v>25</v>
      </c>
      <c r="H698" s="6">
        <v>28</v>
      </c>
      <c r="I698" s="7">
        <v>42686</v>
      </c>
      <c r="J698" s="7">
        <v>42697</v>
      </c>
      <c r="K698" s="7" t="s">
        <v>2543</v>
      </c>
      <c r="L698" s="17">
        <f t="shared" si="140"/>
        <v>284.38</v>
      </c>
      <c r="M698" s="20">
        <f t="shared" si="141"/>
        <v>0.83757648217174208</v>
      </c>
      <c r="N698" s="6" t="s">
        <v>24</v>
      </c>
      <c r="O698" s="6">
        <v>2500000</v>
      </c>
      <c r="P698" s="6">
        <v>2860000</v>
      </c>
      <c r="Q698" s="6">
        <f t="shared" si="142"/>
        <v>360000</v>
      </c>
      <c r="R698" s="8">
        <f t="shared" si="143"/>
        <v>0.14399999999999999</v>
      </c>
      <c r="S698" s="6">
        <v>15230</v>
      </c>
      <c r="T698" s="9">
        <f t="shared" si="149"/>
        <v>100609.2</v>
      </c>
      <c r="U698" s="6">
        <v>115009</v>
      </c>
      <c r="V698" s="9">
        <f t="shared" si="144"/>
        <v>14399.800000000003</v>
      </c>
      <c r="W698" s="8">
        <f t="shared" si="145"/>
        <v>0.14312607594534102</v>
      </c>
      <c r="X698" s="22">
        <f t="shared" si="147"/>
        <v>84267.899810113231</v>
      </c>
      <c r="Y698" s="22">
        <f t="shared" si="148"/>
        <v>96328.833638089884</v>
      </c>
      <c r="Z698" s="22">
        <f t="shared" si="150"/>
        <v>12060.933827976653</v>
      </c>
      <c r="AA698" s="8">
        <f t="shared" si="151"/>
        <v>0.14312607594534099</v>
      </c>
      <c r="AB698" s="22">
        <f t="shared" si="152"/>
        <v>2408220.8409522469</v>
      </c>
      <c r="AC698" s="10">
        <v>1262</v>
      </c>
      <c r="AD698" s="6">
        <v>1976</v>
      </c>
      <c r="AE698" s="6">
        <f t="shared" si="146"/>
        <v>40</v>
      </c>
      <c r="AF698" s="6" t="s">
        <v>91</v>
      </c>
    </row>
    <row r="699" spans="1:32" x14ac:dyDescent="0.2">
      <c r="A699">
        <v>47</v>
      </c>
      <c r="B699" s="6" t="s">
        <v>214</v>
      </c>
      <c r="C699" s="6" t="s">
        <v>22</v>
      </c>
      <c r="D699" s="6" t="s">
        <v>23</v>
      </c>
      <c r="E699" s="6" t="s">
        <v>2767</v>
      </c>
      <c r="F699" s="6" t="s">
        <v>2772</v>
      </c>
      <c r="G699" s="6">
        <v>32</v>
      </c>
      <c r="H699" s="6">
        <v>36</v>
      </c>
      <c r="I699" s="7">
        <v>42686</v>
      </c>
      <c r="J699" s="7">
        <v>42697</v>
      </c>
      <c r="K699" s="7" t="s">
        <v>2543</v>
      </c>
      <c r="L699" s="17">
        <f t="shared" si="140"/>
        <v>284.38</v>
      </c>
      <c r="M699" s="20">
        <f t="shared" si="141"/>
        <v>0.83757648217174208</v>
      </c>
      <c r="N699" s="6" t="s">
        <v>24</v>
      </c>
      <c r="O699" s="6">
        <v>2900000</v>
      </c>
      <c r="P699" s="6">
        <v>3400000</v>
      </c>
      <c r="Q699" s="6">
        <f t="shared" si="142"/>
        <v>500000</v>
      </c>
      <c r="R699" s="8">
        <f t="shared" si="143"/>
        <v>0.17241379310344829</v>
      </c>
      <c r="S699" s="6">
        <v>10427</v>
      </c>
      <c r="T699" s="9">
        <f t="shared" si="149"/>
        <v>90950.84375</v>
      </c>
      <c r="U699" s="6">
        <v>106576</v>
      </c>
      <c r="V699" s="9">
        <f t="shared" si="144"/>
        <v>15625.15625</v>
      </c>
      <c r="W699" s="8">
        <f t="shared" si="145"/>
        <v>0.17179781523467175</v>
      </c>
      <c r="X699" s="22">
        <f t="shared" si="147"/>
        <v>76178.287758676772</v>
      </c>
      <c r="Y699" s="22">
        <f t="shared" si="148"/>
        <v>89265.551163935583</v>
      </c>
      <c r="Z699" s="22">
        <f t="shared" si="150"/>
        <v>13087.263405258811</v>
      </c>
      <c r="AA699" s="8">
        <f t="shared" si="151"/>
        <v>0.17179781523467177</v>
      </c>
      <c r="AB699" s="22">
        <f t="shared" si="152"/>
        <v>2856497.6372459386</v>
      </c>
      <c r="AC699" s="10">
        <v>1164</v>
      </c>
      <c r="AD699" s="6">
        <v>1964</v>
      </c>
      <c r="AE699" s="6">
        <f t="shared" si="146"/>
        <v>52</v>
      </c>
      <c r="AF699" s="6" t="s">
        <v>67</v>
      </c>
    </row>
    <row r="700" spans="1:32" x14ac:dyDescent="0.2">
      <c r="A700">
        <v>47</v>
      </c>
      <c r="B700" s="6" t="s">
        <v>2113</v>
      </c>
      <c r="C700" s="6" t="s">
        <v>22</v>
      </c>
      <c r="D700" s="6" t="s">
        <v>23</v>
      </c>
      <c r="E700" s="6" t="s">
        <v>2767</v>
      </c>
      <c r="F700" s="6" t="s">
        <v>2772</v>
      </c>
      <c r="G700" s="6">
        <v>94</v>
      </c>
      <c r="H700" s="6">
        <v>104</v>
      </c>
      <c r="I700" s="7">
        <v>42685</v>
      </c>
      <c r="J700" s="7">
        <v>42697</v>
      </c>
      <c r="K700" s="7" t="s">
        <v>2543</v>
      </c>
      <c r="L700" s="17">
        <f t="shared" si="140"/>
        <v>284.38</v>
      </c>
      <c r="M700" s="20">
        <f t="shared" si="141"/>
        <v>0.83757648217174208</v>
      </c>
      <c r="N700" s="6" t="s">
        <v>32</v>
      </c>
      <c r="O700" s="6">
        <v>6750000</v>
      </c>
      <c r="P700" s="6">
        <v>7120000</v>
      </c>
      <c r="Q700" s="6">
        <f t="shared" si="142"/>
        <v>370000</v>
      </c>
      <c r="R700" s="8">
        <f t="shared" si="143"/>
        <v>5.4814814814814816E-2</v>
      </c>
      <c r="S700" s="6">
        <v>69838</v>
      </c>
      <c r="T700" s="9">
        <f t="shared" si="149"/>
        <v>72551.468085106389</v>
      </c>
      <c r="U700" s="6">
        <v>76488</v>
      </c>
      <c r="V700" s="9">
        <f t="shared" si="144"/>
        <v>3936.5319148936105</v>
      </c>
      <c r="W700" s="8">
        <f t="shared" si="145"/>
        <v>5.4258473588375468E-2</v>
      </c>
      <c r="X700" s="22">
        <f t="shared" si="147"/>
        <v>60767.403415118824</v>
      </c>
      <c r="Y700" s="22">
        <f t="shared" si="148"/>
        <v>64064.549968352207</v>
      </c>
      <c r="Z700" s="22">
        <f t="shared" si="150"/>
        <v>3297.1465532333823</v>
      </c>
      <c r="AA700" s="8">
        <f t="shared" si="151"/>
        <v>5.4258473588375475E-2</v>
      </c>
      <c r="AB700" s="22">
        <f t="shared" si="152"/>
        <v>6022067.6970251072</v>
      </c>
      <c r="AC700" s="6">
        <v>632</v>
      </c>
      <c r="AD700" s="6">
        <v>1902</v>
      </c>
      <c r="AE700" s="6">
        <f t="shared" si="146"/>
        <v>114</v>
      </c>
      <c r="AF700" s="6" t="s">
        <v>103</v>
      </c>
    </row>
    <row r="701" spans="1:32" x14ac:dyDescent="0.2">
      <c r="A701">
        <v>48</v>
      </c>
      <c r="B701" s="6" t="s">
        <v>1298</v>
      </c>
      <c r="C701" s="6" t="s">
        <v>22</v>
      </c>
      <c r="D701" s="6" t="s">
        <v>23</v>
      </c>
      <c r="E701" s="6" t="s">
        <v>2767</v>
      </c>
      <c r="F701" s="6" t="s">
        <v>2772</v>
      </c>
      <c r="G701" s="6">
        <v>64</v>
      </c>
      <c r="H701" s="6">
        <v>70</v>
      </c>
      <c r="I701" s="7">
        <v>42691</v>
      </c>
      <c r="J701" s="7">
        <v>42702</v>
      </c>
      <c r="K701" s="7" t="s">
        <v>2543</v>
      </c>
      <c r="L701" s="17">
        <f t="shared" si="140"/>
        <v>284.38</v>
      </c>
      <c r="M701" s="20">
        <f t="shared" si="141"/>
        <v>0.83757648217174208</v>
      </c>
      <c r="N701" s="6" t="s">
        <v>24</v>
      </c>
      <c r="O701" s="6">
        <v>3900000</v>
      </c>
      <c r="P701" s="6">
        <v>3950000</v>
      </c>
      <c r="Q701" s="6">
        <f t="shared" si="142"/>
        <v>50000</v>
      </c>
      <c r="R701" s="8">
        <f t="shared" si="143"/>
        <v>1.282051282051282E-2</v>
      </c>
      <c r="S701" s="6">
        <v>120943</v>
      </c>
      <c r="T701" s="9">
        <f t="shared" si="149"/>
        <v>62827.234375</v>
      </c>
      <c r="U701" s="6">
        <v>63608</v>
      </c>
      <c r="V701" s="9">
        <f t="shared" si="144"/>
        <v>780.765625</v>
      </c>
      <c r="W701" s="8">
        <f t="shared" si="145"/>
        <v>1.2427184369437716E-2</v>
      </c>
      <c r="X701" s="22">
        <f t="shared" si="147"/>
        <v>52622.61395239205</v>
      </c>
      <c r="Y701" s="22">
        <f t="shared" si="148"/>
        <v>53276.56487798017</v>
      </c>
      <c r="Z701" s="22">
        <f t="shared" si="150"/>
        <v>653.9509255881203</v>
      </c>
      <c r="AA701" s="8">
        <f t="shared" si="151"/>
        <v>1.2427184369437691E-2</v>
      </c>
      <c r="AB701" s="22">
        <f t="shared" si="152"/>
        <v>3409700.1521907309</v>
      </c>
      <c r="AC701" s="10">
        <v>1339</v>
      </c>
      <c r="AD701" s="6">
        <v>1936</v>
      </c>
      <c r="AE701" s="6">
        <f t="shared" si="146"/>
        <v>80</v>
      </c>
      <c r="AF701" s="6" t="s">
        <v>116</v>
      </c>
    </row>
    <row r="702" spans="1:32" x14ac:dyDescent="0.2">
      <c r="A702">
        <v>48</v>
      </c>
      <c r="B702" s="6" t="s">
        <v>413</v>
      </c>
      <c r="C702" s="6" t="s">
        <v>22</v>
      </c>
      <c r="D702" s="6" t="s">
        <v>23</v>
      </c>
      <c r="E702" s="6" t="s">
        <v>2767</v>
      </c>
      <c r="F702" s="6" t="s">
        <v>2772</v>
      </c>
      <c r="G702" s="6">
        <v>40</v>
      </c>
      <c r="H702" s="6">
        <v>46</v>
      </c>
      <c r="I702" s="7">
        <v>42675</v>
      </c>
      <c r="J702" s="7">
        <v>42702</v>
      </c>
      <c r="K702" s="7" t="s">
        <v>2543</v>
      </c>
      <c r="L702" s="17">
        <f t="shared" ref="L702:L714" si="153">IF(K702="Januar",238.19,IF(K702="Februar",240.59,IF(K702="Mars",245.99,IF(K702="April",250.79,IF(K702="Mai",256.52,IF(K702="Juni",259.83,IF(K702="Juli",265.66,IF(K702="August",272.21,IF(K702="September",275.91,IF(K702="Oktober",281.13,IF(K702="November",284.38,IF(K702="Desember",287.34,0))))))))))))</f>
        <v>284.38</v>
      </c>
      <c r="M702" s="20">
        <f t="shared" ref="M702:M714" si="154">$L$2/L702</f>
        <v>0.83757648217174208</v>
      </c>
      <c r="N702" s="6" t="s">
        <v>144</v>
      </c>
      <c r="O702" s="6">
        <v>4300000</v>
      </c>
      <c r="P702" s="6">
        <v>4210000</v>
      </c>
      <c r="Q702" s="6">
        <f t="shared" si="142"/>
        <v>-90000</v>
      </c>
      <c r="R702" s="8">
        <f t="shared" si="143"/>
        <v>-2.0930232558139535E-2</v>
      </c>
      <c r="S702" s="6">
        <v>23895</v>
      </c>
      <c r="T702" s="9">
        <f t="shared" si="149"/>
        <v>108097.375</v>
      </c>
      <c r="U702" s="6">
        <v>105847</v>
      </c>
      <c r="V702" s="9">
        <f t="shared" si="144"/>
        <v>-2250.375</v>
      </c>
      <c r="W702" s="8">
        <f t="shared" si="145"/>
        <v>-2.081803559059598E-2</v>
      </c>
      <c r="X702" s="22">
        <f t="shared" si="147"/>
        <v>90539.819084499613</v>
      </c>
      <c r="Y702" s="22">
        <f t="shared" si="148"/>
        <v>88654.957908432378</v>
      </c>
      <c r="Z702" s="22">
        <f t="shared" si="150"/>
        <v>-1884.8611760672356</v>
      </c>
      <c r="AA702" s="8">
        <f t="shared" si="151"/>
        <v>-2.0818035590595998E-2</v>
      </c>
      <c r="AB702" s="22">
        <f t="shared" si="152"/>
        <v>3546198.3163372949</v>
      </c>
      <c r="AC702" s="6">
        <v>624</v>
      </c>
      <c r="AD702" s="6">
        <v>1904</v>
      </c>
      <c r="AE702" s="6">
        <f t="shared" si="146"/>
        <v>112</v>
      </c>
      <c r="AF702" s="6" t="s">
        <v>37</v>
      </c>
    </row>
    <row r="703" spans="1:32" x14ac:dyDescent="0.2">
      <c r="A703">
        <v>48</v>
      </c>
      <c r="B703" s="6" t="s">
        <v>940</v>
      </c>
      <c r="C703" s="6" t="s">
        <v>22</v>
      </c>
      <c r="D703" s="6" t="s">
        <v>23</v>
      </c>
      <c r="E703" s="6" t="s">
        <v>2767</v>
      </c>
      <c r="F703" s="6" t="s">
        <v>2772</v>
      </c>
      <c r="G703" s="6">
        <v>92</v>
      </c>
      <c r="H703" s="6">
        <v>100</v>
      </c>
      <c r="I703" s="7">
        <v>42690</v>
      </c>
      <c r="J703" s="7">
        <v>42702</v>
      </c>
      <c r="K703" s="7" t="s">
        <v>2543</v>
      </c>
      <c r="L703" s="17">
        <f t="shared" si="153"/>
        <v>284.38</v>
      </c>
      <c r="M703" s="20">
        <f t="shared" si="154"/>
        <v>0.83757648217174208</v>
      </c>
      <c r="N703" s="6" t="s">
        <v>32</v>
      </c>
      <c r="O703" s="6">
        <v>6000000</v>
      </c>
      <c r="P703" s="6">
        <v>6050000</v>
      </c>
      <c r="Q703" s="6">
        <f t="shared" si="142"/>
        <v>50000</v>
      </c>
      <c r="R703" s="8">
        <f t="shared" si="143"/>
        <v>8.3333333333333332E-3</v>
      </c>
      <c r="S703" s="6">
        <v>92000</v>
      </c>
      <c r="T703" s="9">
        <f t="shared" si="149"/>
        <v>66217.391304347824</v>
      </c>
      <c r="U703" s="6">
        <v>66761</v>
      </c>
      <c r="V703" s="9">
        <f t="shared" si="144"/>
        <v>543.60869565217581</v>
      </c>
      <c r="W703" s="8">
        <f t="shared" si="145"/>
        <v>8.2094550229809878E-3</v>
      </c>
      <c r="X703" s="22">
        <f t="shared" si="147"/>
        <v>55462.129667285357</v>
      </c>
      <c r="Y703" s="22">
        <f t="shared" si="148"/>
        <v>55917.443526267671</v>
      </c>
      <c r="Z703" s="22">
        <f t="shared" si="150"/>
        <v>455.31385898231383</v>
      </c>
      <c r="AA703" s="8">
        <f t="shared" si="151"/>
        <v>8.2094550229809011E-3</v>
      </c>
      <c r="AB703" s="22">
        <f t="shared" si="152"/>
        <v>5144404.8044166258</v>
      </c>
      <c r="AC703" s="10">
        <v>1040</v>
      </c>
      <c r="AD703" s="6">
        <v>1903</v>
      </c>
      <c r="AE703" s="6">
        <f t="shared" si="146"/>
        <v>113</v>
      </c>
      <c r="AF703" s="6" t="s">
        <v>105</v>
      </c>
    </row>
    <row r="704" spans="1:32" x14ac:dyDescent="0.2">
      <c r="A704">
        <v>48</v>
      </c>
      <c r="B704" s="6" t="s">
        <v>1118</v>
      </c>
      <c r="C704" s="6" t="s">
        <v>22</v>
      </c>
      <c r="D704" s="6" t="s">
        <v>23</v>
      </c>
      <c r="E704" s="6" t="s">
        <v>2767</v>
      </c>
      <c r="F704" s="6" t="s">
        <v>2772</v>
      </c>
      <c r="G704" s="6">
        <v>59</v>
      </c>
      <c r="H704" s="6">
        <v>64</v>
      </c>
      <c r="I704" s="7">
        <v>42693</v>
      </c>
      <c r="J704" s="7">
        <v>42703</v>
      </c>
      <c r="K704" s="7" t="s">
        <v>2543</v>
      </c>
      <c r="L704" s="17">
        <f t="shared" si="153"/>
        <v>284.38</v>
      </c>
      <c r="M704" s="20">
        <f t="shared" si="154"/>
        <v>0.83757648217174208</v>
      </c>
      <c r="N704" s="6" t="s">
        <v>36</v>
      </c>
      <c r="O704" s="6">
        <v>4650000</v>
      </c>
      <c r="P704" s="6">
        <v>4850000</v>
      </c>
      <c r="Q704" s="6">
        <f t="shared" si="142"/>
        <v>200000</v>
      </c>
      <c r="R704" s="8">
        <f t="shared" si="143"/>
        <v>4.3010752688172046E-2</v>
      </c>
      <c r="S704" s="6">
        <v>2702</v>
      </c>
      <c r="T704" s="9">
        <f t="shared" si="149"/>
        <v>78859.355932203383</v>
      </c>
      <c r="U704" s="6">
        <v>82249</v>
      </c>
      <c r="V704" s="9">
        <f t="shared" si="144"/>
        <v>3389.6440677966166</v>
      </c>
      <c r="W704" s="8">
        <f t="shared" si="145"/>
        <v>4.2983410499963334E-2</v>
      </c>
      <c r="X704" s="22">
        <f t="shared" si="147"/>
        <v>66050.741928024203</v>
      </c>
      <c r="Y704" s="22">
        <f t="shared" si="148"/>
        <v>68889.82808214362</v>
      </c>
      <c r="Z704" s="22">
        <f t="shared" si="150"/>
        <v>2839.0861541194172</v>
      </c>
      <c r="AA704" s="8">
        <f t="shared" si="151"/>
        <v>4.2983410499963536E-2</v>
      </c>
      <c r="AB704" s="22">
        <f t="shared" si="152"/>
        <v>4064499.8568464736</v>
      </c>
      <c r="AC704" s="6">
        <v>657</v>
      </c>
      <c r="AD704" s="6">
        <v>1989</v>
      </c>
      <c r="AE704" s="6">
        <f t="shared" si="146"/>
        <v>27</v>
      </c>
      <c r="AF704" s="6" t="s">
        <v>27</v>
      </c>
    </row>
    <row r="705" spans="1:32" x14ac:dyDescent="0.2">
      <c r="A705">
        <v>48</v>
      </c>
      <c r="B705" s="6" t="s">
        <v>218</v>
      </c>
      <c r="C705" s="6" t="s">
        <v>22</v>
      </c>
      <c r="D705" s="6" t="s">
        <v>23</v>
      </c>
      <c r="E705" s="6" t="s">
        <v>2767</v>
      </c>
      <c r="F705" s="6" t="s">
        <v>2772</v>
      </c>
      <c r="G705" s="6">
        <v>32</v>
      </c>
      <c r="H705" s="6">
        <v>36</v>
      </c>
      <c r="I705" s="7">
        <v>42692</v>
      </c>
      <c r="J705" s="7">
        <v>42703</v>
      </c>
      <c r="K705" s="7" t="s">
        <v>2543</v>
      </c>
      <c r="L705" s="17">
        <f t="shared" si="153"/>
        <v>284.38</v>
      </c>
      <c r="M705" s="20">
        <f t="shared" si="154"/>
        <v>0.83757648217174208</v>
      </c>
      <c r="N705" s="6" t="s">
        <v>24</v>
      </c>
      <c r="O705" s="6">
        <v>3000000</v>
      </c>
      <c r="P705" s="6">
        <v>3650000</v>
      </c>
      <c r="Q705" s="6">
        <f t="shared" ref="Q705:Q739" si="155">P705-O705</f>
        <v>650000</v>
      </c>
      <c r="R705" s="8">
        <f t="shared" ref="R705:R739" si="156">Q705/O705</f>
        <v>0.21666666666666667</v>
      </c>
      <c r="S705" s="6">
        <v>24000</v>
      </c>
      <c r="T705" s="9">
        <f t="shared" si="149"/>
        <v>94500</v>
      </c>
      <c r="U705" s="6">
        <v>114813</v>
      </c>
      <c r="V705" s="9">
        <f t="shared" ref="V705:V739" si="157">U705-T705</f>
        <v>20313</v>
      </c>
      <c r="W705" s="8">
        <f t="shared" ref="W705:W739" si="158">V705/T705</f>
        <v>0.21495238095238095</v>
      </c>
      <c r="X705" s="22">
        <f t="shared" si="147"/>
        <v>79150.977565229623</v>
      </c>
      <c r="Y705" s="22">
        <f t="shared" si="148"/>
        <v>96164.668647584229</v>
      </c>
      <c r="Z705" s="22">
        <f t="shared" si="150"/>
        <v>17013.691082354606</v>
      </c>
      <c r="AA705" s="8">
        <f t="shared" si="151"/>
        <v>0.21495238095238109</v>
      </c>
      <c r="AB705" s="22">
        <f t="shared" si="152"/>
        <v>3077269.3967226953</v>
      </c>
      <c r="AC705" s="10">
        <v>1135</v>
      </c>
      <c r="AD705" s="6">
        <v>1968</v>
      </c>
      <c r="AE705" s="6">
        <f t="shared" ref="AE705:AE739" si="159">2016-AD705</f>
        <v>48</v>
      </c>
      <c r="AF705" s="6" t="s">
        <v>103</v>
      </c>
    </row>
    <row r="706" spans="1:32" x14ac:dyDescent="0.2">
      <c r="A706">
        <v>48</v>
      </c>
      <c r="B706" s="6" t="s">
        <v>350</v>
      </c>
      <c r="C706" s="6" t="s">
        <v>22</v>
      </c>
      <c r="D706" s="6" t="s">
        <v>23</v>
      </c>
      <c r="E706" s="6" t="s">
        <v>2767</v>
      </c>
      <c r="F706" s="6" t="s">
        <v>2772</v>
      </c>
      <c r="G706" s="6">
        <v>60</v>
      </c>
      <c r="H706" s="6">
        <v>66</v>
      </c>
      <c r="I706" s="7">
        <v>42693</v>
      </c>
      <c r="J706" s="7">
        <v>42703</v>
      </c>
      <c r="K706" s="7" t="s">
        <v>2543</v>
      </c>
      <c r="L706" s="17">
        <f t="shared" si="153"/>
        <v>284.38</v>
      </c>
      <c r="M706" s="20">
        <f t="shared" si="154"/>
        <v>0.83757648217174208</v>
      </c>
      <c r="N706" s="6" t="s">
        <v>36</v>
      </c>
      <c r="O706" s="6">
        <v>4700000</v>
      </c>
      <c r="P706" s="6">
        <v>5350000</v>
      </c>
      <c r="Q706" s="6">
        <f t="shared" si="155"/>
        <v>650000</v>
      </c>
      <c r="R706" s="8">
        <f t="shared" si="156"/>
        <v>0.13829787234042554</v>
      </c>
      <c r="S706" s="6"/>
      <c r="T706" s="9">
        <f t="shared" si="149"/>
        <v>78333.333333333328</v>
      </c>
      <c r="U706" s="6">
        <v>89167</v>
      </c>
      <c r="V706" s="9">
        <f t="shared" si="157"/>
        <v>10833.666666666672</v>
      </c>
      <c r="W706" s="8">
        <f t="shared" si="158"/>
        <v>0.13830212765957453</v>
      </c>
      <c r="X706" s="22">
        <f t="shared" ref="X706:X739" si="160">T706*M706</f>
        <v>65610.157770119797</v>
      </c>
      <c r="Y706" s="22">
        <f t="shared" ref="Y706:Y739" si="161">U706*M706</f>
        <v>74684.182185807731</v>
      </c>
      <c r="Z706" s="22">
        <f t="shared" si="150"/>
        <v>9074.0244156879344</v>
      </c>
      <c r="AA706" s="8">
        <f t="shared" si="151"/>
        <v>0.13830212765957453</v>
      </c>
      <c r="AB706" s="22">
        <f t="shared" si="152"/>
        <v>4481050.9311484639</v>
      </c>
      <c r="AC706" s="6">
        <v>539</v>
      </c>
      <c r="AD706" s="6">
        <v>1952</v>
      </c>
      <c r="AE706" s="6">
        <f t="shared" si="159"/>
        <v>64</v>
      </c>
      <c r="AF706" s="6" t="s">
        <v>25</v>
      </c>
    </row>
    <row r="707" spans="1:32" x14ac:dyDescent="0.2">
      <c r="A707">
        <v>48</v>
      </c>
      <c r="B707" s="6" t="s">
        <v>713</v>
      </c>
      <c r="C707" s="6" t="s">
        <v>22</v>
      </c>
      <c r="D707" s="6" t="s">
        <v>23</v>
      </c>
      <c r="E707" s="6" t="s">
        <v>2767</v>
      </c>
      <c r="F707" s="6" t="s">
        <v>2772</v>
      </c>
      <c r="G707" s="6">
        <v>49</v>
      </c>
      <c r="H707" s="6">
        <v>55</v>
      </c>
      <c r="I707" s="7">
        <v>42693</v>
      </c>
      <c r="J707" s="7">
        <v>42703</v>
      </c>
      <c r="K707" s="7" t="s">
        <v>2543</v>
      </c>
      <c r="L707" s="17">
        <f t="shared" si="153"/>
        <v>284.38</v>
      </c>
      <c r="M707" s="20">
        <f t="shared" si="154"/>
        <v>0.83757648217174208</v>
      </c>
      <c r="N707" s="6" t="s">
        <v>36</v>
      </c>
      <c r="O707" s="6">
        <v>4200000</v>
      </c>
      <c r="P707" s="6">
        <v>4700000</v>
      </c>
      <c r="Q707" s="6">
        <f t="shared" si="155"/>
        <v>500000</v>
      </c>
      <c r="R707" s="8">
        <f t="shared" si="156"/>
        <v>0.11904761904761904</v>
      </c>
      <c r="S707" s="6">
        <v>74695</v>
      </c>
      <c r="T707" s="9">
        <f t="shared" ref="T707:T739" si="162">(O707+S707)/G707</f>
        <v>87238.673469387752</v>
      </c>
      <c r="U707" s="6">
        <v>97443</v>
      </c>
      <c r="V707" s="9">
        <f t="shared" si="157"/>
        <v>10204.326530612248</v>
      </c>
      <c r="W707" s="8">
        <f t="shared" si="158"/>
        <v>0.11697021658855197</v>
      </c>
      <c r="X707" s="22">
        <f t="shared" si="160"/>
        <v>73069.061233819084</v>
      </c>
      <c r="Y707" s="22">
        <f t="shared" si="161"/>
        <v>81615.965152261066</v>
      </c>
      <c r="Z707" s="22">
        <f t="shared" ref="Z707:Z740" si="163">Y707-X707</f>
        <v>8546.9039184419817</v>
      </c>
      <c r="AA707" s="8">
        <f t="shared" ref="AA707:AA739" si="164">Z707/X707</f>
        <v>0.11697021658855193</v>
      </c>
      <c r="AB707" s="22">
        <f t="shared" ref="AB707:AB740" si="165">Y707*G707</f>
        <v>3999182.2924607922</v>
      </c>
      <c r="AC707" s="6">
        <v>765</v>
      </c>
      <c r="AD707" s="6">
        <v>1940</v>
      </c>
      <c r="AE707" s="6">
        <f t="shared" si="159"/>
        <v>76</v>
      </c>
      <c r="AF707" s="6" t="s">
        <v>364</v>
      </c>
    </row>
    <row r="708" spans="1:32" x14ac:dyDescent="0.2">
      <c r="A708">
        <v>48</v>
      </c>
      <c r="B708" s="6" t="s">
        <v>853</v>
      </c>
      <c r="C708" s="6" t="s">
        <v>22</v>
      </c>
      <c r="D708" s="6" t="s">
        <v>23</v>
      </c>
      <c r="E708" s="6" t="s">
        <v>2767</v>
      </c>
      <c r="F708" s="6" t="s">
        <v>2772</v>
      </c>
      <c r="G708" s="6">
        <v>52</v>
      </c>
      <c r="H708" s="6">
        <v>60</v>
      </c>
      <c r="I708" s="7">
        <v>42692</v>
      </c>
      <c r="J708" s="7">
        <v>42703</v>
      </c>
      <c r="K708" s="7" t="s">
        <v>2543</v>
      </c>
      <c r="L708" s="17">
        <f t="shared" si="153"/>
        <v>284.38</v>
      </c>
      <c r="M708" s="20">
        <f t="shared" si="154"/>
        <v>0.83757648217174208</v>
      </c>
      <c r="N708" s="6" t="s">
        <v>24</v>
      </c>
      <c r="O708" s="6">
        <v>4950000</v>
      </c>
      <c r="P708" s="6">
        <v>5015000</v>
      </c>
      <c r="Q708" s="6">
        <f t="shared" si="155"/>
        <v>65000</v>
      </c>
      <c r="R708" s="8">
        <f t="shared" si="156"/>
        <v>1.3131313131313131E-2</v>
      </c>
      <c r="S708" s="6">
        <v>4811</v>
      </c>
      <c r="T708" s="9">
        <f t="shared" si="162"/>
        <v>95284.826923076922</v>
      </c>
      <c r="U708" s="6">
        <v>96535</v>
      </c>
      <c r="V708" s="9">
        <f t="shared" si="157"/>
        <v>1250.173076923078</v>
      </c>
      <c r="W708" s="8">
        <f t="shared" si="158"/>
        <v>1.312037936462159E-2</v>
      </c>
      <c r="X708" s="22">
        <f t="shared" si="160"/>
        <v>79808.330138574063</v>
      </c>
      <c r="Y708" s="22">
        <f t="shared" si="161"/>
        <v>80855.445706449114</v>
      </c>
      <c r="Z708" s="22">
        <f t="shared" si="163"/>
        <v>1047.1155678750511</v>
      </c>
      <c r="AA708" s="8">
        <f t="shared" si="164"/>
        <v>1.3120379364621548E-2</v>
      </c>
      <c r="AB708" s="22">
        <f t="shared" si="165"/>
        <v>4204483.1767353537</v>
      </c>
      <c r="AC708" s="10">
        <v>1097</v>
      </c>
      <c r="AD708" s="6">
        <v>1933</v>
      </c>
      <c r="AE708" s="6">
        <f t="shared" si="159"/>
        <v>83</v>
      </c>
      <c r="AF708" s="6" t="s">
        <v>37</v>
      </c>
    </row>
    <row r="709" spans="1:32" x14ac:dyDescent="0.2">
      <c r="A709">
        <v>48</v>
      </c>
      <c r="B709" s="6" t="s">
        <v>413</v>
      </c>
      <c r="C709" s="6" t="s">
        <v>22</v>
      </c>
      <c r="D709" s="6" t="s">
        <v>23</v>
      </c>
      <c r="E709" s="6" t="s">
        <v>2767</v>
      </c>
      <c r="F709" s="6" t="s">
        <v>2772</v>
      </c>
      <c r="G709" s="6">
        <v>63</v>
      </c>
      <c r="H709" s="6">
        <v>74</v>
      </c>
      <c r="I709" s="7">
        <v>42693</v>
      </c>
      <c r="J709" s="7">
        <v>42703</v>
      </c>
      <c r="K709" s="7" t="s">
        <v>2543</v>
      </c>
      <c r="L709" s="17">
        <f t="shared" si="153"/>
        <v>284.38</v>
      </c>
      <c r="M709" s="20">
        <f t="shared" si="154"/>
        <v>0.83757648217174208</v>
      </c>
      <c r="N709" s="6" t="s">
        <v>36</v>
      </c>
      <c r="O709" s="6">
        <v>4890000</v>
      </c>
      <c r="P709" s="6">
        <v>5060000</v>
      </c>
      <c r="Q709" s="6">
        <f t="shared" si="155"/>
        <v>170000</v>
      </c>
      <c r="R709" s="8">
        <f t="shared" si="156"/>
        <v>3.4764826175869123E-2</v>
      </c>
      <c r="S709" s="6">
        <v>33000</v>
      </c>
      <c r="T709" s="9">
        <f t="shared" si="162"/>
        <v>78142.857142857145</v>
      </c>
      <c r="U709" s="6">
        <v>80841</v>
      </c>
      <c r="V709" s="9">
        <f t="shared" si="157"/>
        <v>2698.1428571428551</v>
      </c>
      <c r="W709" s="8">
        <f t="shared" si="158"/>
        <v>3.4528336380255917E-2</v>
      </c>
      <c r="X709" s="22">
        <f t="shared" si="160"/>
        <v>65450.619392563276</v>
      </c>
      <c r="Y709" s="22">
        <f t="shared" si="161"/>
        <v>67710.520395245796</v>
      </c>
      <c r="Z709" s="22">
        <f t="shared" si="163"/>
        <v>2259.9010026825199</v>
      </c>
      <c r="AA709" s="8">
        <f t="shared" si="164"/>
        <v>3.4528336380255827E-2</v>
      </c>
      <c r="AB709" s="22">
        <f t="shared" si="165"/>
        <v>4265762.7849004855</v>
      </c>
      <c r="AC709" s="6">
        <v>624</v>
      </c>
      <c r="AD709" s="6">
        <v>1904</v>
      </c>
      <c r="AE709" s="6">
        <f t="shared" si="159"/>
        <v>112</v>
      </c>
      <c r="AF709" s="6" t="s">
        <v>75</v>
      </c>
    </row>
    <row r="710" spans="1:32" x14ac:dyDescent="0.2">
      <c r="A710">
        <v>48</v>
      </c>
      <c r="B710" s="6" t="s">
        <v>1044</v>
      </c>
      <c r="C710" s="6" t="s">
        <v>22</v>
      </c>
      <c r="D710" s="6" t="s">
        <v>23</v>
      </c>
      <c r="E710" s="6" t="s">
        <v>2767</v>
      </c>
      <c r="F710" s="6" t="s">
        <v>2772</v>
      </c>
      <c r="G710" s="6">
        <v>58</v>
      </c>
      <c r="H710" s="6">
        <v>66</v>
      </c>
      <c r="I710" s="7">
        <v>42693</v>
      </c>
      <c r="J710" s="7">
        <v>42703</v>
      </c>
      <c r="K710" s="7" t="s">
        <v>2543</v>
      </c>
      <c r="L710" s="17">
        <f t="shared" si="153"/>
        <v>284.38</v>
      </c>
      <c r="M710" s="20">
        <f t="shared" si="154"/>
        <v>0.83757648217174208</v>
      </c>
      <c r="N710" s="6" t="s">
        <v>36</v>
      </c>
      <c r="O710" s="6">
        <v>4500000</v>
      </c>
      <c r="P710" s="6">
        <v>4600000</v>
      </c>
      <c r="Q710" s="6">
        <f t="shared" si="155"/>
        <v>100000</v>
      </c>
      <c r="R710" s="8">
        <f t="shared" si="156"/>
        <v>2.2222222222222223E-2</v>
      </c>
      <c r="S710" s="6"/>
      <c r="T710" s="9">
        <f t="shared" si="162"/>
        <v>77586.206896551725</v>
      </c>
      <c r="U710" s="6">
        <v>79310</v>
      </c>
      <c r="V710" s="9">
        <f t="shared" si="157"/>
        <v>1723.7931034482754</v>
      </c>
      <c r="W710" s="8">
        <f t="shared" si="158"/>
        <v>2.221777777777777E-2</v>
      </c>
      <c r="X710" s="22">
        <f t="shared" si="160"/>
        <v>64984.382237462749</v>
      </c>
      <c r="Y710" s="22">
        <f t="shared" si="161"/>
        <v>66428.190801040866</v>
      </c>
      <c r="Z710" s="22">
        <f t="shared" si="163"/>
        <v>1443.8085635781172</v>
      </c>
      <c r="AA710" s="8">
        <f t="shared" si="164"/>
        <v>2.2217777777777784E-2</v>
      </c>
      <c r="AB710" s="22">
        <f t="shared" si="165"/>
        <v>3852835.0664603701</v>
      </c>
      <c r="AC710" s="6">
        <v>517</v>
      </c>
      <c r="AD710" s="6">
        <v>1897</v>
      </c>
      <c r="AE710" s="6">
        <f t="shared" si="159"/>
        <v>119</v>
      </c>
      <c r="AF710" s="6" t="s">
        <v>112</v>
      </c>
    </row>
    <row r="711" spans="1:32" x14ac:dyDescent="0.2">
      <c r="A711">
        <v>48</v>
      </c>
      <c r="B711" s="6" t="s">
        <v>2269</v>
      </c>
      <c r="C711" s="6" t="s">
        <v>22</v>
      </c>
      <c r="D711" s="6" t="s">
        <v>23</v>
      </c>
      <c r="E711" s="6" t="s">
        <v>2767</v>
      </c>
      <c r="F711" s="6" t="s">
        <v>2772</v>
      </c>
      <c r="G711" s="6">
        <v>107</v>
      </c>
      <c r="H711" s="6">
        <v>120</v>
      </c>
      <c r="I711" s="7">
        <v>42692</v>
      </c>
      <c r="J711" s="7">
        <v>42704</v>
      </c>
      <c r="K711" s="7" t="s">
        <v>2543</v>
      </c>
      <c r="L711" s="17">
        <f t="shared" si="153"/>
        <v>284.38</v>
      </c>
      <c r="M711" s="20">
        <f t="shared" si="154"/>
        <v>0.83757648217174208</v>
      </c>
      <c r="N711" s="6" t="s">
        <v>32</v>
      </c>
      <c r="O711" s="6">
        <v>9750000</v>
      </c>
      <c r="P711" s="6">
        <v>9600000</v>
      </c>
      <c r="Q711" s="6">
        <f t="shared" si="155"/>
        <v>-150000</v>
      </c>
      <c r="R711" s="8">
        <f t="shared" si="156"/>
        <v>-1.5384615384615385E-2</v>
      </c>
      <c r="S711" s="6">
        <v>13449</v>
      </c>
      <c r="T711" s="9">
        <f t="shared" si="162"/>
        <v>91247.186915887854</v>
      </c>
      <c r="U711" s="6">
        <v>89845</v>
      </c>
      <c r="V711" s="9">
        <f t="shared" si="157"/>
        <v>-1402.1869158878544</v>
      </c>
      <c r="W711" s="8">
        <f t="shared" si="158"/>
        <v>-1.5366905690806641E-2</v>
      </c>
      <c r="X711" s="22">
        <f t="shared" si="160"/>
        <v>76426.49782507676</v>
      </c>
      <c r="Y711" s="22">
        <f t="shared" si="161"/>
        <v>75252.059040720167</v>
      </c>
      <c r="Z711" s="22">
        <f t="shared" si="163"/>
        <v>-1174.4387843565928</v>
      </c>
      <c r="AA711" s="8">
        <f t="shared" si="164"/>
        <v>-1.5366905690806633E-2</v>
      </c>
      <c r="AB711" s="22">
        <f t="shared" si="165"/>
        <v>8051970.3173570577</v>
      </c>
      <c r="AC711" s="10">
        <v>2714</v>
      </c>
      <c r="AD711" s="6">
        <v>1989</v>
      </c>
      <c r="AE711" s="6">
        <f t="shared" si="159"/>
        <v>27</v>
      </c>
      <c r="AF711" s="6" t="s">
        <v>312</v>
      </c>
    </row>
    <row r="712" spans="1:32" x14ac:dyDescent="0.2">
      <c r="A712">
        <v>48</v>
      </c>
      <c r="B712" s="6" t="s">
        <v>1453</v>
      </c>
      <c r="C712" s="6" t="s">
        <v>22</v>
      </c>
      <c r="D712" s="6" t="s">
        <v>23</v>
      </c>
      <c r="E712" s="6" t="s">
        <v>2767</v>
      </c>
      <c r="F712" s="6" t="s">
        <v>2772</v>
      </c>
      <c r="G712" s="6">
        <v>68</v>
      </c>
      <c r="H712" s="6">
        <v>75</v>
      </c>
      <c r="I712" s="7">
        <v>42692</v>
      </c>
      <c r="J712" s="7">
        <v>42704</v>
      </c>
      <c r="K712" s="7" t="s">
        <v>2543</v>
      </c>
      <c r="L712" s="17">
        <f t="shared" si="153"/>
        <v>284.38</v>
      </c>
      <c r="M712" s="20">
        <f t="shared" si="154"/>
        <v>0.83757648217174208</v>
      </c>
      <c r="N712" s="6" t="s">
        <v>32</v>
      </c>
      <c r="O712" s="6">
        <v>7500000</v>
      </c>
      <c r="P712" s="6">
        <v>7500000</v>
      </c>
      <c r="Q712" s="6">
        <f t="shared" si="155"/>
        <v>0</v>
      </c>
      <c r="R712" s="8">
        <f t="shared" si="156"/>
        <v>0</v>
      </c>
      <c r="S712" s="6">
        <v>11969</v>
      </c>
      <c r="T712" s="9">
        <f t="shared" si="162"/>
        <v>110470.13235294117</v>
      </c>
      <c r="U712" s="6">
        <v>110470</v>
      </c>
      <c r="V712" s="9">
        <f t="shared" si="157"/>
        <v>-0.1323529411747586</v>
      </c>
      <c r="W712" s="8">
        <f t="shared" si="158"/>
        <v>-1.1980880112635696E-6</v>
      </c>
      <c r="X712" s="22">
        <f t="shared" si="160"/>
        <v>92527.184841223221</v>
      </c>
      <c r="Y712" s="22">
        <f t="shared" si="161"/>
        <v>92527.073985512354</v>
      </c>
      <c r="Z712" s="22">
        <f t="shared" si="163"/>
        <v>-0.11085571086732671</v>
      </c>
      <c r="AA712" s="8">
        <f t="shared" si="164"/>
        <v>-1.1980880111888767E-6</v>
      </c>
      <c r="AB712" s="22">
        <f t="shared" si="165"/>
        <v>6291841.0310148401</v>
      </c>
      <c r="AC712" s="10">
        <v>1774</v>
      </c>
      <c r="AD712" s="6">
        <v>1973</v>
      </c>
      <c r="AE712" s="6">
        <f t="shared" si="159"/>
        <v>43</v>
      </c>
      <c r="AF712" s="6" t="s">
        <v>103</v>
      </c>
    </row>
    <row r="713" spans="1:32" x14ac:dyDescent="0.2">
      <c r="A713">
        <v>48</v>
      </c>
      <c r="B713" s="6" t="s">
        <v>323</v>
      </c>
      <c r="C713" s="6" t="s">
        <v>22</v>
      </c>
      <c r="D713" s="6" t="s">
        <v>23</v>
      </c>
      <c r="E713" s="6" t="s">
        <v>2767</v>
      </c>
      <c r="F713" s="6" t="s">
        <v>2772</v>
      </c>
      <c r="G713" s="6">
        <v>52</v>
      </c>
      <c r="H713" s="6">
        <v>57</v>
      </c>
      <c r="I713" s="7">
        <v>42681</v>
      </c>
      <c r="J713" s="7">
        <v>42704</v>
      </c>
      <c r="K713" s="7" t="s">
        <v>2543</v>
      </c>
      <c r="L713" s="17">
        <f t="shared" si="153"/>
        <v>284.38</v>
      </c>
      <c r="M713" s="20">
        <f t="shared" si="154"/>
        <v>0.83757648217174208</v>
      </c>
      <c r="N713" s="6" t="s">
        <v>85</v>
      </c>
      <c r="O713" s="6">
        <v>4550000</v>
      </c>
      <c r="P713" s="6">
        <v>4500000</v>
      </c>
      <c r="Q713" s="6">
        <f t="shared" si="155"/>
        <v>-50000</v>
      </c>
      <c r="R713" s="8">
        <f t="shared" si="156"/>
        <v>-1.098901098901099E-2</v>
      </c>
      <c r="S713" s="6"/>
      <c r="T713" s="9">
        <f t="shared" si="162"/>
        <v>87500</v>
      </c>
      <c r="U713" s="6">
        <v>86538</v>
      </c>
      <c r="V713" s="9">
        <f t="shared" si="157"/>
        <v>-962</v>
      </c>
      <c r="W713" s="8">
        <f t="shared" si="158"/>
        <v>-1.0994285714285715E-2</v>
      </c>
      <c r="X713" s="22">
        <f t="shared" si="160"/>
        <v>73287.942190027432</v>
      </c>
      <c r="Y713" s="22">
        <f t="shared" si="161"/>
        <v>72482.193614178221</v>
      </c>
      <c r="Z713" s="22">
        <f t="shared" si="163"/>
        <v>-805.74857584921119</v>
      </c>
      <c r="AA713" s="8">
        <f t="shared" si="164"/>
        <v>-1.0994285714285651E-2</v>
      </c>
      <c r="AB713" s="22">
        <f t="shared" si="165"/>
        <v>3769074.0679372675</v>
      </c>
      <c r="AC713" s="6">
        <v>681</v>
      </c>
      <c r="AD713" s="6">
        <v>1904</v>
      </c>
      <c r="AE713" s="6">
        <f t="shared" si="159"/>
        <v>112</v>
      </c>
      <c r="AF713" s="6" t="s">
        <v>408</v>
      </c>
    </row>
    <row r="714" spans="1:32" x14ac:dyDescent="0.2">
      <c r="A714">
        <v>48</v>
      </c>
      <c r="B714" s="6" t="s">
        <v>2037</v>
      </c>
      <c r="C714" s="6" t="s">
        <v>22</v>
      </c>
      <c r="D714" s="6" t="s">
        <v>23</v>
      </c>
      <c r="E714" s="6" t="s">
        <v>2767</v>
      </c>
      <c r="F714" s="6" t="s">
        <v>2772</v>
      </c>
      <c r="G714" s="6">
        <v>89</v>
      </c>
      <c r="H714" s="6">
        <v>101</v>
      </c>
      <c r="I714" s="7">
        <v>42681</v>
      </c>
      <c r="J714" s="7">
        <v>42704</v>
      </c>
      <c r="K714" s="7" t="s">
        <v>2543</v>
      </c>
      <c r="L714" s="17">
        <f t="shared" si="153"/>
        <v>284.38</v>
      </c>
      <c r="M714" s="20">
        <f t="shared" si="154"/>
        <v>0.83757648217174208</v>
      </c>
      <c r="N714" s="6" t="s">
        <v>85</v>
      </c>
      <c r="O714" s="6">
        <v>6400000</v>
      </c>
      <c r="P714" s="6">
        <v>6400000</v>
      </c>
      <c r="Q714" s="6">
        <f t="shared" si="155"/>
        <v>0</v>
      </c>
      <c r="R714" s="8">
        <f t="shared" si="156"/>
        <v>0</v>
      </c>
      <c r="S714" s="6">
        <v>103000</v>
      </c>
      <c r="T714" s="9">
        <f t="shared" si="162"/>
        <v>73067.415730337074</v>
      </c>
      <c r="U714" s="6">
        <v>73067</v>
      </c>
      <c r="V714" s="9">
        <f t="shared" si="157"/>
        <v>-0.41573033707391005</v>
      </c>
      <c r="W714" s="8">
        <f t="shared" si="158"/>
        <v>-5.6896816853110867E-6</v>
      </c>
      <c r="X714" s="22">
        <f t="shared" si="160"/>
        <v>61199.54902879594</v>
      </c>
      <c r="Y714" s="22">
        <f t="shared" si="161"/>
        <v>61199.200822842678</v>
      </c>
      <c r="Z714" s="22">
        <f t="shared" si="163"/>
        <v>-0.34820595326164039</v>
      </c>
      <c r="AA714" s="8">
        <f t="shared" si="164"/>
        <v>-5.6896816853634113E-6</v>
      </c>
      <c r="AB714" s="22">
        <f t="shared" si="165"/>
        <v>5446728.873232998</v>
      </c>
      <c r="AC714" s="10">
        <v>1119</v>
      </c>
      <c r="AD714" s="6">
        <v>1898</v>
      </c>
      <c r="AE714" s="6">
        <f t="shared" si="159"/>
        <v>118</v>
      </c>
      <c r="AF714" s="6" t="s">
        <v>422</v>
      </c>
    </row>
    <row r="715" spans="1:32" x14ac:dyDescent="0.2">
      <c r="A715">
        <v>48</v>
      </c>
      <c r="B715" s="6" t="s">
        <v>1236</v>
      </c>
      <c r="C715" s="6" t="s">
        <v>22</v>
      </c>
      <c r="D715" s="6" t="s">
        <v>23</v>
      </c>
      <c r="E715" s="6" t="s">
        <v>2767</v>
      </c>
      <c r="F715" s="6" t="s">
        <v>2772</v>
      </c>
      <c r="G715" s="6">
        <v>62</v>
      </c>
      <c r="H715" s="6">
        <v>70</v>
      </c>
      <c r="I715" s="7">
        <v>42695</v>
      </c>
      <c r="J715" s="7">
        <v>42705</v>
      </c>
      <c r="K715" s="7" t="s">
        <v>2544</v>
      </c>
      <c r="L715" s="17">
        <f>IF(K715="Januar",238.19,IF(K715="Februar",240.59,IF(K715="Mars",245.99,IF(K715="April",250.79,IF(K715="Mai",256.52,IF(K715="Juni",259.83,IF(K715="Juli",265.66,IF(K715="August",272.21,IF(K715="September",275.91,IF(K715="Oktober",281.13,IF(K715="November",284.38,IF(K715="Desember",287.34,0))))))))))))</f>
        <v>287.33999999999997</v>
      </c>
      <c r="M715" s="20">
        <f>$L$2/L715</f>
        <v>0.82894828426254619</v>
      </c>
      <c r="N715" s="6" t="s">
        <v>36</v>
      </c>
      <c r="O715" s="6">
        <v>5850000</v>
      </c>
      <c r="P715" s="6">
        <v>6025000</v>
      </c>
      <c r="Q715" s="6">
        <f t="shared" si="155"/>
        <v>175000</v>
      </c>
      <c r="R715" s="8">
        <f t="shared" si="156"/>
        <v>2.9914529914529916E-2</v>
      </c>
      <c r="S715" s="6">
        <v>4874</v>
      </c>
      <c r="T715" s="9">
        <f t="shared" si="162"/>
        <v>94433.451612903227</v>
      </c>
      <c r="U715" s="6">
        <v>97256</v>
      </c>
      <c r="V715" s="9">
        <f t="shared" si="157"/>
        <v>2822.5483870967728</v>
      </c>
      <c r="W715" s="8">
        <f t="shared" si="158"/>
        <v>2.9889285405629552E-2</v>
      </c>
      <c r="X715" s="22">
        <f t="shared" si="160"/>
        <v>78280.447691506299</v>
      </c>
      <c r="Y715" s="22">
        <f t="shared" si="161"/>
        <v>80620.194334238186</v>
      </c>
      <c r="Z715" s="22">
        <f t="shared" si="163"/>
        <v>2339.7466427318868</v>
      </c>
      <c r="AA715" s="8">
        <f t="shared" si="164"/>
        <v>2.9889285405629552E-2</v>
      </c>
      <c r="AB715" s="22">
        <f t="shared" si="165"/>
        <v>4998452.0487227673</v>
      </c>
      <c r="AC715" s="10">
        <v>4847</v>
      </c>
      <c r="AD715" s="6">
        <v>1995</v>
      </c>
      <c r="AE715" s="6">
        <f t="shared" si="159"/>
        <v>21</v>
      </c>
      <c r="AF715" s="6" t="s">
        <v>90</v>
      </c>
    </row>
    <row r="716" spans="1:32" x14ac:dyDescent="0.2">
      <c r="A716">
        <v>48</v>
      </c>
      <c r="B716" s="6" t="s">
        <v>2385</v>
      </c>
      <c r="C716" s="6" t="s">
        <v>22</v>
      </c>
      <c r="D716" s="6" t="s">
        <v>23</v>
      </c>
      <c r="E716" s="6" t="s">
        <v>2767</v>
      </c>
      <c r="F716" s="6" t="s">
        <v>2772</v>
      </c>
      <c r="G716" s="6">
        <v>123</v>
      </c>
      <c r="H716" s="6">
        <v>131</v>
      </c>
      <c r="I716" s="7">
        <v>42692</v>
      </c>
      <c r="J716" s="7">
        <v>42705</v>
      </c>
      <c r="K716" s="7" t="s">
        <v>2544</v>
      </c>
      <c r="L716" s="17">
        <f t="shared" ref="L716:L739" si="166">IF(K716="Januar",238.19,IF(K716="Februar",240.59,IF(K716="Mars",245.99,IF(K716="April",250.79,IF(K716="Mai",256.52,IF(K716="Juni",259.83,IF(K716="Juli",265.66,IF(K716="August",272.21,IF(K716="September",275.91,IF(K716="Oktober",281.13,IF(K716="November",284.38,IF(K716="Desember",287.34,0))))))))))))</f>
        <v>287.33999999999997</v>
      </c>
      <c r="M716" s="20">
        <f t="shared" ref="M716:M739" si="167">$L$2/L716</f>
        <v>0.82894828426254619</v>
      </c>
      <c r="N716" s="6" t="s">
        <v>57</v>
      </c>
      <c r="O716" s="6">
        <v>10900000</v>
      </c>
      <c r="P716" s="6">
        <v>10450000</v>
      </c>
      <c r="Q716" s="6">
        <f t="shared" si="155"/>
        <v>-450000</v>
      </c>
      <c r="R716" s="8">
        <f t="shared" si="156"/>
        <v>-4.1284403669724773E-2</v>
      </c>
      <c r="S716" s="6">
        <v>74239</v>
      </c>
      <c r="T716" s="9">
        <f t="shared" si="162"/>
        <v>89221.455284552852</v>
      </c>
      <c r="U716" s="6">
        <v>85563</v>
      </c>
      <c r="V716" s="9">
        <f t="shared" si="157"/>
        <v>-3658.4552845528524</v>
      </c>
      <c r="W716" s="8">
        <f t="shared" si="158"/>
        <v>-4.1004209950229881E-2</v>
      </c>
      <c r="X716" s="22">
        <f t="shared" si="160"/>
        <v>73959.97227753757</v>
      </c>
      <c r="Y716" s="22">
        <f t="shared" si="161"/>
        <v>70927.302046356242</v>
      </c>
      <c r="Z716" s="22">
        <f t="shared" si="163"/>
        <v>-3032.6702311813278</v>
      </c>
      <c r="AA716" s="8">
        <f t="shared" si="164"/>
        <v>-4.1004209950229825E-2</v>
      </c>
      <c r="AB716" s="22">
        <f t="shared" si="165"/>
        <v>8724058.1517018173</v>
      </c>
      <c r="AC716" s="6">
        <v>654</v>
      </c>
      <c r="AD716" s="6">
        <v>1894</v>
      </c>
      <c r="AE716" s="6">
        <f t="shared" si="159"/>
        <v>122</v>
      </c>
      <c r="AF716" s="6" t="s">
        <v>108</v>
      </c>
    </row>
    <row r="717" spans="1:32" x14ac:dyDescent="0.2">
      <c r="A717">
        <v>49</v>
      </c>
      <c r="B717" s="6" t="s">
        <v>2491</v>
      </c>
      <c r="C717" s="6" t="s">
        <v>22</v>
      </c>
      <c r="D717" s="6" t="s">
        <v>23</v>
      </c>
      <c r="E717" s="6" t="s">
        <v>2767</v>
      </c>
      <c r="F717" s="6" t="s">
        <v>2772</v>
      </c>
      <c r="G717" s="6">
        <v>160</v>
      </c>
      <c r="H717" s="6">
        <v>172</v>
      </c>
      <c r="I717" s="7">
        <v>42686</v>
      </c>
      <c r="J717" s="7">
        <v>42709</v>
      </c>
      <c r="K717" s="7" t="s">
        <v>2544</v>
      </c>
      <c r="L717" s="17">
        <f t="shared" si="166"/>
        <v>287.33999999999997</v>
      </c>
      <c r="M717" s="20">
        <f t="shared" si="167"/>
        <v>0.82894828426254619</v>
      </c>
      <c r="N717" s="6" t="s">
        <v>85</v>
      </c>
      <c r="O717" s="6">
        <v>14500000</v>
      </c>
      <c r="P717" s="6">
        <v>14000000</v>
      </c>
      <c r="Q717" s="6">
        <f t="shared" si="155"/>
        <v>-500000</v>
      </c>
      <c r="R717" s="8">
        <f t="shared" si="156"/>
        <v>-3.4482758620689655E-2</v>
      </c>
      <c r="S717" s="6">
        <v>11639</v>
      </c>
      <c r="T717" s="9">
        <f t="shared" si="162"/>
        <v>90697.743749999994</v>
      </c>
      <c r="U717" s="6">
        <v>87573</v>
      </c>
      <c r="V717" s="9">
        <f t="shared" si="157"/>
        <v>-3124.7437499999942</v>
      </c>
      <c r="W717" s="8">
        <f t="shared" si="158"/>
        <v>-3.4452276548500076E-2</v>
      </c>
      <c r="X717" s="22">
        <f t="shared" si="160"/>
        <v>75183.739068046561</v>
      </c>
      <c r="Y717" s="22">
        <f t="shared" si="161"/>
        <v>72593.488097723952</v>
      </c>
      <c r="Z717" s="22">
        <f t="shared" si="163"/>
        <v>-2590.2509703226096</v>
      </c>
      <c r="AA717" s="8">
        <f t="shared" si="164"/>
        <v>-3.4452276548500076E-2</v>
      </c>
      <c r="AB717" s="22">
        <f t="shared" si="165"/>
        <v>11614958.095635831</v>
      </c>
      <c r="AC717" s="6">
        <v>495</v>
      </c>
      <c r="AD717" s="6">
        <v>2001</v>
      </c>
      <c r="AE717" s="6">
        <f t="shared" si="159"/>
        <v>15</v>
      </c>
      <c r="AF717" s="6" t="s">
        <v>108</v>
      </c>
    </row>
    <row r="718" spans="1:32" x14ac:dyDescent="0.2">
      <c r="A718">
        <v>49</v>
      </c>
      <c r="B718" s="6" t="s">
        <v>310</v>
      </c>
      <c r="C718" s="6" t="s">
        <v>22</v>
      </c>
      <c r="D718" s="6" t="s">
        <v>23</v>
      </c>
      <c r="E718" s="6" t="s">
        <v>2767</v>
      </c>
      <c r="F718" s="6" t="s">
        <v>2772</v>
      </c>
      <c r="G718" s="6">
        <v>36</v>
      </c>
      <c r="H718" s="6">
        <v>40</v>
      </c>
      <c r="I718" s="7">
        <v>42699</v>
      </c>
      <c r="J718" s="7">
        <v>42709</v>
      </c>
      <c r="K718" s="7" t="s">
        <v>2544</v>
      </c>
      <c r="L718" s="17">
        <f t="shared" si="166"/>
        <v>287.33999999999997</v>
      </c>
      <c r="M718" s="20">
        <f t="shared" si="167"/>
        <v>0.82894828426254619</v>
      </c>
      <c r="N718" s="6" t="s">
        <v>36</v>
      </c>
      <c r="O718" s="6">
        <v>3500000</v>
      </c>
      <c r="P718" s="6">
        <v>3660000</v>
      </c>
      <c r="Q718" s="6">
        <f t="shared" si="155"/>
        <v>160000</v>
      </c>
      <c r="R718" s="8">
        <f t="shared" si="156"/>
        <v>4.5714285714285714E-2</v>
      </c>
      <c r="S718" s="6">
        <v>21802</v>
      </c>
      <c r="T718" s="9">
        <f t="shared" si="162"/>
        <v>97827.833333333328</v>
      </c>
      <c r="U718" s="6">
        <v>102272</v>
      </c>
      <c r="V718" s="9">
        <f t="shared" si="157"/>
        <v>4444.1666666666715</v>
      </c>
      <c r="W718" s="8">
        <f t="shared" si="158"/>
        <v>4.5428448277330807E-2</v>
      </c>
      <c r="X718" s="22">
        <f t="shared" si="160"/>
        <v>81094.21459478898</v>
      </c>
      <c r="Y718" s="22">
        <f t="shared" si="161"/>
        <v>84778.198928099126</v>
      </c>
      <c r="Z718" s="22">
        <f t="shared" si="163"/>
        <v>3683.9843333101453</v>
      </c>
      <c r="AA718" s="8">
        <f t="shared" si="164"/>
        <v>4.5428448277330918E-2</v>
      </c>
      <c r="AB718" s="22">
        <f t="shared" si="165"/>
        <v>3052015.1614115685</v>
      </c>
      <c r="AC718" s="6">
        <v>600</v>
      </c>
      <c r="AD718" s="6">
        <v>1955</v>
      </c>
      <c r="AE718" s="6">
        <f t="shared" si="159"/>
        <v>61</v>
      </c>
      <c r="AF718" s="6" t="s">
        <v>37</v>
      </c>
    </row>
    <row r="719" spans="1:32" x14ac:dyDescent="0.2">
      <c r="A719">
        <v>49</v>
      </c>
      <c r="B719" s="6" t="s">
        <v>30</v>
      </c>
      <c r="C719" s="6" t="s">
        <v>22</v>
      </c>
      <c r="D719" s="6" t="s">
        <v>23</v>
      </c>
      <c r="E719" s="6" t="s">
        <v>2767</v>
      </c>
      <c r="F719" s="6" t="s">
        <v>2772</v>
      </c>
      <c r="G719" s="6">
        <v>35</v>
      </c>
      <c r="H719" s="6">
        <v>40</v>
      </c>
      <c r="I719" s="7">
        <v>42699</v>
      </c>
      <c r="J719" s="7">
        <v>42709</v>
      </c>
      <c r="K719" s="7" t="s">
        <v>2544</v>
      </c>
      <c r="L719" s="17">
        <f t="shared" si="166"/>
        <v>287.33999999999997</v>
      </c>
      <c r="M719" s="20">
        <f t="shared" si="167"/>
        <v>0.82894828426254619</v>
      </c>
      <c r="N719" s="6" t="s">
        <v>36</v>
      </c>
      <c r="O719" s="6">
        <v>3400000</v>
      </c>
      <c r="P719" s="6">
        <v>3850000</v>
      </c>
      <c r="Q719" s="6">
        <f t="shared" si="155"/>
        <v>450000</v>
      </c>
      <c r="R719" s="8">
        <f t="shared" si="156"/>
        <v>0.13235294117647059</v>
      </c>
      <c r="S719" s="6">
        <v>16190</v>
      </c>
      <c r="T719" s="9">
        <f t="shared" si="162"/>
        <v>97605.428571428565</v>
      </c>
      <c r="U719" s="6">
        <v>110463</v>
      </c>
      <c r="V719" s="9">
        <f t="shared" si="157"/>
        <v>12857.571428571435</v>
      </c>
      <c r="W719" s="8">
        <f t="shared" si="158"/>
        <v>0.13173008527043292</v>
      </c>
      <c r="X719" s="22">
        <f t="shared" si="160"/>
        <v>80909.852548996219</v>
      </c>
      <c r="Y719" s="22">
        <f t="shared" si="161"/>
        <v>91568.114324493639</v>
      </c>
      <c r="Z719" s="22">
        <f t="shared" si="163"/>
        <v>10658.26177549742</v>
      </c>
      <c r="AA719" s="8">
        <f t="shared" si="164"/>
        <v>0.13173008527043284</v>
      </c>
      <c r="AB719" s="22">
        <f t="shared" si="165"/>
        <v>3204884.0013572774</v>
      </c>
      <c r="AC719" s="6"/>
      <c r="AD719" s="6">
        <v>1919</v>
      </c>
      <c r="AE719" s="6">
        <f t="shared" si="159"/>
        <v>97</v>
      </c>
      <c r="AF719" s="6" t="s">
        <v>25</v>
      </c>
    </row>
    <row r="720" spans="1:32" x14ac:dyDescent="0.2">
      <c r="A720">
        <v>49</v>
      </c>
      <c r="B720" s="6" t="s">
        <v>175</v>
      </c>
      <c r="C720" s="6" t="s">
        <v>22</v>
      </c>
      <c r="D720" s="6" t="s">
        <v>23</v>
      </c>
      <c r="E720" s="6" t="s">
        <v>2767</v>
      </c>
      <c r="F720" s="6" t="s">
        <v>2772</v>
      </c>
      <c r="G720" s="6">
        <v>30</v>
      </c>
      <c r="H720" s="6">
        <v>34</v>
      </c>
      <c r="I720" s="7">
        <v>42699</v>
      </c>
      <c r="J720" s="7">
        <v>42710</v>
      </c>
      <c r="K720" s="7" t="s">
        <v>2544</v>
      </c>
      <c r="L720" s="17">
        <f t="shared" si="166"/>
        <v>287.33999999999997</v>
      </c>
      <c r="M720" s="20">
        <f t="shared" si="167"/>
        <v>0.82894828426254619</v>
      </c>
      <c r="N720" s="6" t="s">
        <v>24</v>
      </c>
      <c r="O720" s="6">
        <v>3490000</v>
      </c>
      <c r="P720" s="6">
        <v>3500000</v>
      </c>
      <c r="Q720" s="6">
        <f t="shared" si="155"/>
        <v>10000</v>
      </c>
      <c r="R720" s="8">
        <f t="shared" si="156"/>
        <v>2.8653295128939827E-3</v>
      </c>
      <c r="S720" s="6">
        <v>77514</v>
      </c>
      <c r="T720" s="9">
        <f t="shared" si="162"/>
        <v>118917.13333333333</v>
      </c>
      <c r="U720" s="6">
        <v>119250</v>
      </c>
      <c r="V720" s="9">
        <f t="shared" si="157"/>
        <v>332.86666666666861</v>
      </c>
      <c r="W720" s="8">
        <f t="shared" si="158"/>
        <v>2.7991480902387652E-3</v>
      </c>
      <c r="X720" s="22">
        <f t="shared" si="160"/>
        <v>98576.153646087099</v>
      </c>
      <c r="Y720" s="22">
        <f t="shared" si="161"/>
        <v>98852.082898308639</v>
      </c>
      <c r="Z720" s="22">
        <f t="shared" si="163"/>
        <v>275.92925222154008</v>
      </c>
      <c r="AA720" s="8">
        <f t="shared" si="164"/>
        <v>2.7991480902388897E-3</v>
      </c>
      <c r="AB720" s="22">
        <f t="shared" si="165"/>
        <v>2965562.4869492594</v>
      </c>
      <c r="AC720" s="6">
        <v>502</v>
      </c>
      <c r="AD720" s="6">
        <v>1936</v>
      </c>
      <c r="AE720" s="6">
        <f t="shared" si="159"/>
        <v>80</v>
      </c>
      <c r="AF720" s="6" t="s">
        <v>27</v>
      </c>
    </row>
    <row r="721" spans="1:32" x14ac:dyDescent="0.2">
      <c r="A721">
        <v>49</v>
      </c>
      <c r="B721" s="6" t="s">
        <v>204</v>
      </c>
      <c r="C721" s="6" t="s">
        <v>22</v>
      </c>
      <c r="D721" s="6" t="s">
        <v>23</v>
      </c>
      <c r="E721" s="6" t="s">
        <v>2767</v>
      </c>
      <c r="F721" s="6" t="s">
        <v>2772</v>
      </c>
      <c r="G721" s="6">
        <v>39</v>
      </c>
      <c r="H721" s="6">
        <v>44</v>
      </c>
      <c r="I721" s="7">
        <v>42699</v>
      </c>
      <c r="J721" s="7">
        <v>42710</v>
      </c>
      <c r="K721" s="7" t="s">
        <v>2544</v>
      </c>
      <c r="L721" s="17">
        <f t="shared" si="166"/>
        <v>287.33999999999997</v>
      </c>
      <c r="M721" s="20">
        <f t="shared" si="167"/>
        <v>0.82894828426254619</v>
      </c>
      <c r="N721" s="6" t="s">
        <v>24</v>
      </c>
      <c r="O721" s="6">
        <v>3800000</v>
      </c>
      <c r="P721" s="6">
        <v>4050000</v>
      </c>
      <c r="Q721" s="6">
        <f t="shared" si="155"/>
        <v>250000</v>
      </c>
      <c r="R721" s="8">
        <f t="shared" si="156"/>
        <v>6.5789473684210523E-2</v>
      </c>
      <c r="S721" s="6">
        <v>3209</v>
      </c>
      <c r="T721" s="9">
        <f t="shared" si="162"/>
        <v>97518.179487179485</v>
      </c>
      <c r="U721" s="6">
        <v>103928</v>
      </c>
      <c r="V721" s="9">
        <f t="shared" si="157"/>
        <v>6409.8205128205154</v>
      </c>
      <c r="W721" s="8">
        <f t="shared" si="158"/>
        <v>6.5729493172739156E-2</v>
      </c>
      <c r="X721" s="22">
        <f t="shared" si="160"/>
        <v>80837.527570304461</v>
      </c>
      <c r="Y721" s="22">
        <f t="shared" si="161"/>
        <v>86150.9372868379</v>
      </c>
      <c r="Z721" s="22">
        <f t="shared" si="163"/>
        <v>5313.4097165334388</v>
      </c>
      <c r="AA721" s="8">
        <f t="shared" si="164"/>
        <v>6.5729493172739142E-2</v>
      </c>
      <c r="AB721" s="22">
        <f t="shared" si="165"/>
        <v>3359886.554186678</v>
      </c>
      <c r="AC721" s="6">
        <v>693</v>
      </c>
      <c r="AD721" s="6">
        <v>1899</v>
      </c>
      <c r="AE721" s="6">
        <f t="shared" si="159"/>
        <v>117</v>
      </c>
      <c r="AF721" s="6" t="s">
        <v>79</v>
      </c>
    </row>
    <row r="722" spans="1:32" x14ac:dyDescent="0.2">
      <c r="A722">
        <v>49</v>
      </c>
      <c r="B722" s="6" t="s">
        <v>2484</v>
      </c>
      <c r="C722" s="6" t="s">
        <v>22</v>
      </c>
      <c r="D722" s="6" t="s">
        <v>23</v>
      </c>
      <c r="E722" s="6" t="s">
        <v>2767</v>
      </c>
      <c r="F722" s="6" t="s">
        <v>2772</v>
      </c>
      <c r="G722" s="6">
        <v>155</v>
      </c>
      <c r="H722" s="6">
        <v>170</v>
      </c>
      <c r="I722" s="7">
        <v>42698</v>
      </c>
      <c r="J722" s="7">
        <v>42710</v>
      </c>
      <c r="K722" s="7" t="s">
        <v>2544</v>
      </c>
      <c r="L722" s="17">
        <f t="shared" si="166"/>
        <v>287.33999999999997</v>
      </c>
      <c r="M722" s="20">
        <f t="shared" si="167"/>
        <v>0.82894828426254619</v>
      </c>
      <c r="N722" s="6" t="s">
        <v>32</v>
      </c>
      <c r="O722" s="6">
        <v>9950000</v>
      </c>
      <c r="P722" s="6">
        <v>10100000</v>
      </c>
      <c r="Q722" s="6">
        <f t="shared" si="155"/>
        <v>150000</v>
      </c>
      <c r="R722" s="8">
        <f t="shared" si="156"/>
        <v>1.507537688442211E-2</v>
      </c>
      <c r="S722" s="6"/>
      <c r="T722" s="9">
        <f t="shared" si="162"/>
        <v>64193.548387096773</v>
      </c>
      <c r="U722" s="6">
        <v>65161</v>
      </c>
      <c r="V722" s="9">
        <f t="shared" si="157"/>
        <v>967.45161290322721</v>
      </c>
      <c r="W722" s="8">
        <f t="shared" si="158"/>
        <v>1.5070854271356807E-2</v>
      </c>
      <c r="X722" s="22">
        <f t="shared" si="160"/>
        <v>53213.13179620861</v>
      </c>
      <c r="Y722" s="22">
        <f t="shared" si="161"/>
        <v>54015.099150831775</v>
      </c>
      <c r="Z722" s="22">
        <f t="shared" si="163"/>
        <v>801.96735462316428</v>
      </c>
      <c r="AA722" s="8">
        <f t="shared" si="164"/>
        <v>1.5070854271356826E-2</v>
      </c>
      <c r="AB722" s="22">
        <f t="shared" si="165"/>
        <v>8372340.3683789251</v>
      </c>
      <c r="AC722" s="6">
        <v>606</v>
      </c>
      <c r="AD722" s="6">
        <v>1897</v>
      </c>
      <c r="AE722" s="6">
        <f t="shared" si="159"/>
        <v>119</v>
      </c>
      <c r="AF722" s="6" t="s">
        <v>1142</v>
      </c>
    </row>
    <row r="723" spans="1:32" x14ac:dyDescent="0.2">
      <c r="A723">
        <v>49</v>
      </c>
      <c r="B723" s="6" t="s">
        <v>2199</v>
      </c>
      <c r="C723" s="6" t="s">
        <v>22</v>
      </c>
      <c r="D723" s="6" t="s">
        <v>23</v>
      </c>
      <c r="E723" s="6" t="s">
        <v>2767</v>
      </c>
      <c r="F723" s="6" t="s">
        <v>2772</v>
      </c>
      <c r="G723" s="6">
        <v>101</v>
      </c>
      <c r="H723" s="6">
        <v>115</v>
      </c>
      <c r="I723" s="7">
        <v>42699</v>
      </c>
      <c r="J723" s="7">
        <v>42710</v>
      </c>
      <c r="K723" s="7" t="s">
        <v>2544</v>
      </c>
      <c r="L723" s="17">
        <f t="shared" si="166"/>
        <v>287.33999999999997</v>
      </c>
      <c r="M723" s="20">
        <f t="shared" si="167"/>
        <v>0.82894828426254619</v>
      </c>
      <c r="N723" s="6" t="s">
        <v>24</v>
      </c>
      <c r="O723" s="6">
        <v>7400000</v>
      </c>
      <c r="P723" s="6">
        <v>7830000</v>
      </c>
      <c r="Q723" s="6">
        <f t="shared" si="155"/>
        <v>430000</v>
      </c>
      <c r="R723" s="8">
        <f t="shared" si="156"/>
        <v>5.8108108108108111E-2</v>
      </c>
      <c r="S723" s="6"/>
      <c r="T723" s="9">
        <f t="shared" si="162"/>
        <v>73267.32673267326</v>
      </c>
      <c r="U723" s="6">
        <v>77525</v>
      </c>
      <c r="V723" s="9">
        <f t="shared" si="157"/>
        <v>4257.6732673267397</v>
      </c>
      <c r="W723" s="8">
        <f t="shared" si="158"/>
        <v>5.8111486486486591E-2</v>
      </c>
      <c r="X723" s="22">
        <f t="shared" si="160"/>
        <v>60734.824787552883</v>
      </c>
      <c r="Y723" s="22">
        <f t="shared" si="161"/>
        <v>64264.215737453895</v>
      </c>
      <c r="Z723" s="22">
        <f t="shared" si="163"/>
        <v>3529.3909499010115</v>
      </c>
      <c r="AA723" s="8">
        <f t="shared" si="164"/>
        <v>5.8111486486486612E-2</v>
      </c>
      <c r="AB723" s="22">
        <f t="shared" si="165"/>
        <v>6490685.7894828431</v>
      </c>
      <c r="AC723" s="10">
        <v>1025</v>
      </c>
      <c r="AD723" s="6">
        <v>1894</v>
      </c>
      <c r="AE723" s="6">
        <f t="shared" si="159"/>
        <v>122</v>
      </c>
      <c r="AF723" s="6" t="s">
        <v>1870</v>
      </c>
    </row>
    <row r="724" spans="1:32" x14ac:dyDescent="0.2">
      <c r="A724">
        <v>49</v>
      </c>
      <c r="B724" s="6" t="s">
        <v>311</v>
      </c>
      <c r="C724" s="6" t="s">
        <v>22</v>
      </c>
      <c r="D724" s="6" t="s">
        <v>23</v>
      </c>
      <c r="E724" s="6" t="s">
        <v>2767</v>
      </c>
      <c r="F724" s="6" t="s">
        <v>2772</v>
      </c>
      <c r="G724" s="6">
        <v>36</v>
      </c>
      <c r="H724" s="6">
        <v>40</v>
      </c>
      <c r="I724" s="7">
        <v>42700</v>
      </c>
      <c r="J724" s="7">
        <v>42711</v>
      </c>
      <c r="K724" s="7" t="s">
        <v>2544</v>
      </c>
      <c r="L724" s="17">
        <f t="shared" si="166"/>
        <v>287.33999999999997</v>
      </c>
      <c r="M724" s="20">
        <f t="shared" si="167"/>
        <v>0.82894828426254619</v>
      </c>
      <c r="N724" s="6" t="s">
        <v>24</v>
      </c>
      <c r="O724" s="6">
        <v>3600000</v>
      </c>
      <c r="P724" s="6">
        <v>3850000</v>
      </c>
      <c r="Q724" s="6">
        <f t="shared" si="155"/>
        <v>250000</v>
      </c>
      <c r="R724" s="8">
        <f t="shared" si="156"/>
        <v>6.9444444444444448E-2</v>
      </c>
      <c r="S724" s="6"/>
      <c r="T724" s="9">
        <f t="shared" si="162"/>
        <v>100000</v>
      </c>
      <c r="U724" s="6">
        <v>106944</v>
      </c>
      <c r="V724" s="9">
        <f t="shared" si="157"/>
        <v>6944</v>
      </c>
      <c r="W724" s="8">
        <f t="shared" si="158"/>
        <v>6.9440000000000002E-2</v>
      </c>
      <c r="X724" s="22">
        <f t="shared" si="160"/>
        <v>82894.828426254622</v>
      </c>
      <c r="Y724" s="22">
        <f t="shared" si="161"/>
        <v>88651.045312173737</v>
      </c>
      <c r="Z724" s="22">
        <f t="shared" si="163"/>
        <v>5756.2168859191152</v>
      </c>
      <c r="AA724" s="8">
        <f t="shared" si="164"/>
        <v>6.9439999999999932E-2</v>
      </c>
      <c r="AB724" s="22">
        <f t="shared" si="165"/>
        <v>3191437.6312382547</v>
      </c>
      <c r="AC724" s="6">
        <v>368</v>
      </c>
      <c r="AD724" s="6">
        <v>1939</v>
      </c>
      <c r="AE724" s="6">
        <f t="shared" si="159"/>
        <v>77</v>
      </c>
      <c r="AF724" s="6" t="s">
        <v>46</v>
      </c>
    </row>
    <row r="725" spans="1:32" x14ac:dyDescent="0.2">
      <c r="A725">
        <v>49</v>
      </c>
      <c r="B725" s="6" t="s">
        <v>765</v>
      </c>
      <c r="C725" s="6" t="s">
        <v>22</v>
      </c>
      <c r="D725" s="6" t="s">
        <v>23</v>
      </c>
      <c r="E725" s="6" t="s">
        <v>2767</v>
      </c>
      <c r="F725" s="6" t="s">
        <v>2772</v>
      </c>
      <c r="G725" s="6">
        <v>50</v>
      </c>
      <c r="H725" s="6">
        <v>57</v>
      </c>
      <c r="I725" s="7">
        <v>42701</v>
      </c>
      <c r="J725" s="7">
        <v>42711</v>
      </c>
      <c r="K725" s="7" t="s">
        <v>2544</v>
      </c>
      <c r="L725" s="17">
        <f t="shared" si="166"/>
        <v>287.33999999999997</v>
      </c>
      <c r="M725" s="20">
        <f t="shared" si="167"/>
        <v>0.82894828426254619</v>
      </c>
      <c r="N725" s="6" t="s">
        <v>36</v>
      </c>
      <c r="O725" s="6">
        <v>4300000</v>
      </c>
      <c r="P725" s="6">
        <v>4510000</v>
      </c>
      <c r="Q725" s="6">
        <f t="shared" si="155"/>
        <v>210000</v>
      </c>
      <c r="R725" s="8">
        <f t="shared" si="156"/>
        <v>4.8837209302325581E-2</v>
      </c>
      <c r="S725" s="6">
        <v>5264</v>
      </c>
      <c r="T725" s="9">
        <f t="shared" si="162"/>
        <v>86105.279999999999</v>
      </c>
      <c r="U725" s="6">
        <v>90305</v>
      </c>
      <c r="V725" s="9">
        <f t="shared" si="157"/>
        <v>4199.7200000000012</v>
      </c>
      <c r="W725" s="8">
        <f t="shared" si="158"/>
        <v>4.8774244738534048E-2</v>
      </c>
      <c r="X725" s="22">
        <f t="shared" si="160"/>
        <v>71376.824121946134</v>
      </c>
      <c r="Y725" s="22">
        <f t="shared" si="161"/>
        <v>74858.174810329234</v>
      </c>
      <c r="Z725" s="22">
        <f t="shared" si="163"/>
        <v>3481.3506883830996</v>
      </c>
      <c r="AA725" s="8">
        <f t="shared" si="164"/>
        <v>4.8774244738534027E-2</v>
      </c>
      <c r="AB725" s="22">
        <f t="shared" si="165"/>
        <v>3742908.7405164619</v>
      </c>
      <c r="AC725" s="10">
        <v>2962</v>
      </c>
      <c r="AD725" s="6">
        <v>1894</v>
      </c>
      <c r="AE725" s="6">
        <f t="shared" si="159"/>
        <v>122</v>
      </c>
      <c r="AF725" s="6" t="s">
        <v>102</v>
      </c>
    </row>
    <row r="726" spans="1:32" x14ac:dyDescent="0.2">
      <c r="A726">
        <v>49</v>
      </c>
      <c r="B726" s="6" t="s">
        <v>311</v>
      </c>
      <c r="C726" s="6" t="s">
        <v>22</v>
      </c>
      <c r="D726" s="6" t="s">
        <v>23</v>
      </c>
      <c r="E726" s="6" t="s">
        <v>2767</v>
      </c>
      <c r="F726" s="6" t="s">
        <v>2772</v>
      </c>
      <c r="G726" s="6">
        <v>37</v>
      </c>
      <c r="H726" s="6">
        <v>41</v>
      </c>
      <c r="I726" s="7">
        <v>42701</v>
      </c>
      <c r="J726" s="7">
        <v>42712</v>
      </c>
      <c r="K726" s="7" t="s">
        <v>2544</v>
      </c>
      <c r="L726" s="17">
        <f t="shared" si="166"/>
        <v>287.33999999999997</v>
      </c>
      <c r="M726" s="20">
        <f t="shared" si="167"/>
        <v>0.82894828426254619</v>
      </c>
      <c r="N726" s="6" t="s">
        <v>24</v>
      </c>
      <c r="O726" s="6">
        <v>3300000</v>
      </c>
      <c r="P726" s="6">
        <v>3400000</v>
      </c>
      <c r="Q726" s="6">
        <f t="shared" si="155"/>
        <v>100000</v>
      </c>
      <c r="R726" s="8">
        <f t="shared" si="156"/>
        <v>3.0303030303030304E-2</v>
      </c>
      <c r="S726" s="6"/>
      <c r="T726" s="9">
        <f t="shared" si="162"/>
        <v>89189.189189189186</v>
      </c>
      <c r="U726" s="6">
        <v>91892</v>
      </c>
      <c r="V726" s="9">
        <f t="shared" si="157"/>
        <v>2702.8108108108136</v>
      </c>
      <c r="W726" s="8">
        <f t="shared" si="158"/>
        <v>3.0304242424242456E-2</v>
      </c>
      <c r="X726" s="22">
        <f t="shared" si="160"/>
        <v>73933.225353146016</v>
      </c>
      <c r="Y726" s="22">
        <f t="shared" si="161"/>
        <v>76173.715737453895</v>
      </c>
      <c r="Z726" s="22">
        <f t="shared" si="163"/>
        <v>2240.4903843078791</v>
      </c>
      <c r="AA726" s="8">
        <f t="shared" si="164"/>
        <v>3.0304242424242372E-2</v>
      </c>
      <c r="AB726" s="22">
        <f t="shared" si="165"/>
        <v>2818427.4822857939</v>
      </c>
      <c r="AC726" s="6">
        <v>369</v>
      </c>
      <c r="AD726" s="6">
        <v>1939</v>
      </c>
      <c r="AE726" s="6">
        <f t="shared" si="159"/>
        <v>77</v>
      </c>
      <c r="AF726" s="6" t="s">
        <v>44</v>
      </c>
    </row>
    <row r="727" spans="1:32" x14ac:dyDescent="0.2">
      <c r="A727">
        <v>49</v>
      </c>
      <c r="B727" s="6" t="s">
        <v>534</v>
      </c>
      <c r="C727" s="6" t="s">
        <v>22</v>
      </c>
      <c r="D727" s="6" t="s">
        <v>23</v>
      </c>
      <c r="E727" s="6" t="s">
        <v>2767</v>
      </c>
      <c r="F727" s="6" t="s">
        <v>2772</v>
      </c>
      <c r="G727" s="6">
        <v>44</v>
      </c>
      <c r="H727" s="6">
        <v>50</v>
      </c>
      <c r="I727" s="7">
        <v>42691</v>
      </c>
      <c r="J727" s="7">
        <v>42712</v>
      </c>
      <c r="K727" s="7" t="s">
        <v>2544</v>
      </c>
      <c r="L727" s="17">
        <f t="shared" si="166"/>
        <v>287.33999999999997</v>
      </c>
      <c r="M727" s="20">
        <f t="shared" si="167"/>
        <v>0.82894828426254619</v>
      </c>
      <c r="N727" s="6" t="s">
        <v>55</v>
      </c>
      <c r="O727" s="6">
        <v>4950000</v>
      </c>
      <c r="P727" s="6">
        <v>4700000</v>
      </c>
      <c r="Q727" s="6">
        <f t="shared" si="155"/>
        <v>-250000</v>
      </c>
      <c r="R727" s="8">
        <f t="shared" si="156"/>
        <v>-5.0505050505050504E-2</v>
      </c>
      <c r="S727" s="6">
        <v>7002</v>
      </c>
      <c r="T727" s="9">
        <f t="shared" si="162"/>
        <v>112659.13636363637</v>
      </c>
      <c r="U727" s="6">
        <v>106977</v>
      </c>
      <c r="V727" s="9">
        <f t="shared" si="157"/>
        <v>-5682.1363636363676</v>
      </c>
      <c r="W727" s="8">
        <f t="shared" si="158"/>
        <v>-5.0436534017940717E-2</v>
      </c>
      <c r="X727" s="22">
        <f t="shared" si="160"/>
        <v>93388.597795136593</v>
      </c>
      <c r="Y727" s="22">
        <f t="shared" si="161"/>
        <v>88678.400605554401</v>
      </c>
      <c r="Z727" s="22">
        <f t="shared" si="163"/>
        <v>-4710.1971895821916</v>
      </c>
      <c r="AA727" s="8">
        <f t="shared" si="164"/>
        <v>-5.043653401794073E-2</v>
      </c>
      <c r="AB727" s="22">
        <f t="shared" si="165"/>
        <v>3901849.6266443934</v>
      </c>
      <c r="AC727" s="10">
        <v>1135</v>
      </c>
      <c r="AD727" s="6">
        <v>1896</v>
      </c>
      <c r="AE727" s="6">
        <f t="shared" si="159"/>
        <v>120</v>
      </c>
      <c r="AF727" s="6" t="s">
        <v>535</v>
      </c>
    </row>
    <row r="728" spans="1:32" x14ac:dyDescent="0.2">
      <c r="A728">
        <v>50</v>
      </c>
      <c r="B728" s="6" t="s">
        <v>1375</v>
      </c>
      <c r="C728" s="6" t="s">
        <v>22</v>
      </c>
      <c r="D728" s="6" t="s">
        <v>23</v>
      </c>
      <c r="E728" s="6" t="s">
        <v>2767</v>
      </c>
      <c r="F728" s="6" t="s">
        <v>2772</v>
      </c>
      <c r="G728" s="6">
        <v>66</v>
      </c>
      <c r="H728" s="6">
        <v>76</v>
      </c>
      <c r="I728" s="7">
        <v>42706</v>
      </c>
      <c r="J728" s="7">
        <v>42716</v>
      </c>
      <c r="K728" s="7" t="s">
        <v>2544</v>
      </c>
      <c r="L728" s="17">
        <f t="shared" si="166"/>
        <v>287.33999999999997</v>
      </c>
      <c r="M728" s="20">
        <f t="shared" si="167"/>
        <v>0.82894828426254619</v>
      </c>
      <c r="N728" s="6" t="s">
        <v>36</v>
      </c>
      <c r="O728" s="6">
        <v>6600000</v>
      </c>
      <c r="P728" s="6">
        <v>6700000</v>
      </c>
      <c r="Q728" s="6">
        <f t="shared" si="155"/>
        <v>100000</v>
      </c>
      <c r="R728" s="8">
        <f t="shared" si="156"/>
        <v>1.5151515151515152E-2</v>
      </c>
      <c r="S728" s="6"/>
      <c r="T728" s="9">
        <f t="shared" si="162"/>
        <v>100000</v>
      </c>
      <c r="U728" s="6">
        <v>101515</v>
      </c>
      <c r="V728" s="9">
        <f t="shared" si="157"/>
        <v>1515</v>
      </c>
      <c r="W728" s="8">
        <f t="shared" si="158"/>
        <v>1.515E-2</v>
      </c>
      <c r="X728" s="22">
        <f t="shared" si="160"/>
        <v>82894.828426254622</v>
      </c>
      <c r="Y728" s="22">
        <f t="shared" si="161"/>
        <v>84150.68507691237</v>
      </c>
      <c r="Z728" s="22">
        <f t="shared" si="163"/>
        <v>1255.8566506577481</v>
      </c>
      <c r="AA728" s="8">
        <f t="shared" si="164"/>
        <v>1.5149999999999886E-2</v>
      </c>
      <c r="AB728" s="22">
        <f t="shared" si="165"/>
        <v>5553945.2150762165</v>
      </c>
      <c r="AC728" s="6">
        <v>401</v>
      </c>
      <c r="AD728" s="6">
        <v>2002</v>
      </c>
      <c r="AE728" s="6">
        <f t="shared" si="159"/>
        <v>14</v>
      </c>
      <c r="AF728" s="6" t="s">
        <v>90</v>
      </c>
    </row>
    <row r="729" spans="1:32" x14ac:dyDescent="0.2">
      <c r="A729">
        <v>50</v>
      </c>
      <c r="B729" s="6" t="s">
        <v>1810</v>
      </c>
      <c r="C729" s="6" t="s">
        <v>22</v>
      </c>
      <c r="D729" s="6" t="s">
        <v>23</v>
      </c>
      <c r="E729" s="6" t="s">
        <v>2767</v>
      </c>
      <c r="F729" s="6" t="s">
        <v>2772</v>
      </c>
      <c r="G729" s="6">
        <v>79</v>
      </c>
      <c r="H729" s="6">
        <v>88</v>
      </c>
      <c r="I729" s="7">
        <v>42706</v>
      </c>
      <c r="J729" s="7">
        <v>42716</v>
      </c>
      <c r="K729" s="7" t="s">
        <v>2544</v>
      </c>
      <c r="L729" s="17">
        <f t="shared" si="166"/>
        <v>287.33999999999997</v>
      </c>
      <c r="M729" s="20">
        <f t="shared" si="167"/>
        <v>0.82894828426254619</v>
      </c>
      <c r="N729" s="6" t="s">
        <v>36</v>
      </c>
      <c r="O729" s="6">
        <v>5500000</v>
      </c>
      <c r="P729" s="6">
        <v>5610000</v>
      </c>
      <c r="Q729" s="6">
        <f t="shared" si="155"/>
        <v>110000</v>
      </c>
      <c r="R729" s="8">
        <f t="shared" si="156"/>
        <v>0.02</v>
      </c>
      <c r="S729" s="6">
        <v>55155</v>
      </c>
      <c r="T729" s="9">
        <f t="shared" si="162"/>
        <v>70318.417721518985</v>
      </c>
      <c r="U729" s="6">
        <v>71711</v>
      </c>
      <c r="V729" s="9">
        <f t="shared" si="157"/>
        <v>1392.5822784810152</v>
      </c>
      <c r="W729" s="8">
        <f t="shared" si="158"/>
        <v>1.9803947864641076E-2</v>
      </c>
      <c r="X729" s="22">
        <f t="shared" si="160"/>
        <v>58290.331722310184</v>
      </c>
      <c r="Y729" s="22">
        <f t="shared" si="161"/>
        <v>59444.710412751447</v>
      </c>
      <c r="Z729" s="22">
        <f t="shared" si="163"/>
        <v>1154.3786904412627</v>
      </c>
      <c r="AA729" s="8">
        <f t="shared" si="164"/>
        <v>1.9803947864641042E-2</v>
      </c>
      <c r="AB729" s="22">
        <f t="shared" si="165"/>
        <v>4696132.1226073643</v>
      </c>
      <c r="AC729" s="6">
        <v>736</v>
      </c>
      <c r="AD729" s="6">
        <v>1899</v>
      </c>
      <c r="AE729" s="6">
        <f t="shared" si="159"/>
        <v>117</v>
      </c>
      <c r="AF729" s="6" t="s">
        <v>238</v>
      </c>
    </row>
    <row r="730" spans="1:32" x14ac:dyDescent="0.2">
      <c r="A730">
        <v>50</v>
      </c>
      <c r="B730" s="6" t="s">
        <v>534</v>
      </c>
      <c r="C730" s="6" t="s">
        <v>22</v>
      </c>
      <c r="D730" s="6" t="s">
        <v>23</v>
      </c>
      <c r="E730" s="6" t="s">
        <v>2767</v>
      </c>
      <c r="F730" s="6" t="s">
        <v>2772</v>
      </c>
      <c r="G730" s="6">
        <v>48</v>
      </c>
      <c r="H730" s="6">
        <v>54</v>
      </c>
      <c r="I730" s="7">
        <v>42700</v>
      </c>
      <c r="J730" s="7">
        <v>42716</v>
      </c>
      <c r="K730" s="7" t="s">
        <v>2544</v>
      </c>
      <c r="L730" s="17">
        <f t="shared" si="166"/>
        <v>287.33999999999997</v>
      </c>
      <c r="M730" s="20">
        <f t="shared" si="167"/>
        <v>0.82894828426254619</v>
      </c>
      <c r="N730" s="6" t="s">
        <v>31</v>
      </c>
      <c r="O730" s="6">
        <v>4400000</v>
      </c>
      <c r="P730" s="6">
        <v>4400000</v>
      </c>
      <c r="Q730" s="6">
        <f t="shared" si="155"/>
        <v>0</v>
      </c>
      <c r="R730" s="8">
        <f t="shared" si="156"/>
        <v>0</v>
      </c>
      <c r="S730" s="6">
        <v>9025</v>
      </c>
      <c r="T730" s="9">
        <f t="shared" si="162"/>
        <v>91854.6875</v>
      </c>
      <c r="U730" s="6">
        <v>91855</v>
      </c>
      <c r="V730" s="9">
        <f t="shared" si="157"/>
        <v>0.3125</v>
      </c>
      <c r="W730" s="8">
        <f t="shared" si="158"/>
        <v>3.4021127119941482E-6</v>
      </c>
      <c r="X730" s="22">
        <f t="shared" si="160"/>
        <v>76142.785604597346</v>
      </c>
      <c r="Y730" s="22">
        <f t="shared" si="161"/>
        <v>76143.044650936179</v>
      </c>
      <c r="Z730" s="22">
        <f t="shared" si="163"/>
        <v>0.25904633883328643</v>
      </c>
      <c r="AA730" s="8">
        <f t="shared" si="164"/>
        <v>3.4021127120104434E-6</v>
      </c>
      <c r="AB730" s="22">
        <f t="shared" si="165"/>
        <v>3654866.1432449366</v>
      </c>
      <c r="AC730" s="6"/>
      <c r="AD730" s="6">
        <v>1895</v>
      </c>
      <c r="AE730" s="6">
        <f t="shared" si="159"/>
        <v>121</v>
      </c>
      <c r="AF730" s="6" t="s">
        <v>535</v>
      </c>
    </row>
    <row r="731" spans="1:32" x14ac:dyDescent="0.2">
      <c r="A731">
        <v>50</v>
      </c>
      <c r="B731" s="6" t="s">
        <v>193</v>
      </c>
      <c r="C731" s="6" t="s">
        <v>22</v>
      </c>
      <c r="D731" s="6" t="s">
        <v>23</v>
      </c>
      <c r="E731" s="6" t="s">
        <v>2767</v>
      </c>
      <c r="F731" s="6" t="s">
        <v>2772</v>
      </c>
      <c r="G731" s="6">
        <v>31</v>
      </c>
      <c r="H731" s="6">
        <v>35</v>
      </c>
      <c r="I731" s="7">
        <v>42706</v>
      </c>
      <c r="J731" s="7">
        <v>42717</v>
      </c>
      <c r="K731" s="7" t="s">
        <v>2544</v>
      </c>
      <c r="L731" s="17">
        <f t="shared" si="166"/>
        <v>287.33999999999997</v>
      </c>
      <c r="M731" s="20">
        <f t="shared" si="167"/>
        <v>0.82894828426254619</v>
      </c>
      <c r="N731" s="6" t="s">
        <v>24</v>
      </c>
      <c r="O731" s="6">
        <v>2550000</v>
      </c>
      <c r="P731" s="6">
        <v>3025000</v>
      </c>
      <c r="Q731" s="6">
        <f t="shared" si="155"/>
        <v>475000</v>
      </c>
      <c r="R731" s="8">
        <f t="shared" si="156"/>
        <v>0.18627450980392157</v>
      </c>
      <c r="S731" s="6">
        <v>25942</v>
      </c>
      <c r="T731" s="9">
        <f t="shared" si="162"/>
        <v>83094.903225806454</v>
      </c>
      <c r="U731" s="6">
        <v>98417</v>
      </c>
      <c r="V731" s="9">
        <f t="shared" si="157"/>
        <v>15322.096774193546</v>
      </c>
      <c r="W731" s="8">
        <f t="shared" si="158"/>
        <v>0.18439273865638275</v>
      </c>
      <c r="X731" s="22">
        <f t="shared" si="160"/>
        <v>68881.377459994575</v>
      </c>
      <c r="Y731" s="22">
        <f t="shared" si="161"/>
        <v>81582.603292267013</v>
      </c>
      <c r="Z731" s="22">
        <f t="shared" si="163"/>
        <v>12701.225832272437</v>
      </c>
      <c r="AA731" s="8">
        <f t="shared" si="164"/>
        <v>0.18439273865638281</v>
      </c>
      <c r="AB731" s="22">
        <f t="shared" si="165"/>
        <v>2529060.7020602776</v>
      </c>
      <c r="AC731" s="6">
        <v>671</v>
      </c>
      <c r="AD731" s="6">
        <v>1939</v>
      </c>
      <c r="AE731" s="6">
        <f t="shared" si="159"/>
        <v>77</v>
      </c>
      <c r="AF731" s="6" t="s">
        <v>37</v>
      </c>
    </row>
    <row r="732" spans="1:32" x14ac:dyDescent="0.2">
      <c r="A732">
        <v>50</v>
      </c>
      <c r="B732" s="6" t="s">
        <v>420</v>
      </c>
      <c r="C732" s="6" t="s">
        <v>22</v>
      </c>
      <c r="D732" s="6" t="s">
        <v>23</v>
      </c>
      <c r="E732" s="6" t="s">
        <v>2767</v>
      </c>
      <c r="F732" s="6" t="s">
        <v>2772</v>
      </c>
      <c r="G732" s="6">
        <v>42</v>
      </c>
      <c r="H732" s="6">
        <v>47</v>
      </c>
      <c r="I732" s="7">
        <v>42707</v>
      </c>
      <c r="J732" s="7">
        <v>42717</v>
      </c>
      <c r="K732" s="7" t="s">
        <v>2544</v>
      </c>
      <c r="L732" s="17">
        <f t="shared" si="166"/>
        <v>287.33999999999997</v>
      </c>
      <c r="M732" s="20">
        <f t="shared" si="167"/>
        <v>0.82894828426254619</v>
      </c>
      <c r="N732" s="6" t="s">
        <v>36</v>
      </c>
      <c r="O732" s="6">
        <v>3200000</v>
      </c>
      <c r="P732" s="6">
        <v>3355000</v>
      </c>
      <c r="Q732" s="6">
        <f t="shared" si="155"/>
        <v>155000</v>
      </c>
      <c r="R732" s="8">
        <f t="shared" si="156"/>
        <v>4.8437500000000001E-2</v>
      </c>
      <c r="S732" s="6">
        <v>70531</v>
      </c>
      <c r="T732" s="9">
        <f t="shared" si="162"/>
        <v>77869.78571428571</v>
      </c>
      <c r="U732" s="6">
        <v>81560</v>
      </c>
      <c r="V732" s="9">
        <f t="shared" si="157"/>
        <v>3690.2142857142899</v>
      </c>
      <c r="W732" s="8">
        <f t="shared" si="158"/>
        <v>4.7389552338748718E-2</v>
      </c>
      <c r="X732" s="22">
        <f t="shared" si="160"/>
        <v>64550.025263749267</v>
      </c>
      <c r="Y732" s="22">
        <f t="shared" si="161"/>
        <v>67609.022064453267</v>
      </c>
      <c r="Z732" s="22">
        <f t="shared" si="163"/>
        <v>3058.9968007040006</v>
      </c>
      <c r="AA732" s="8">
        <f t="shared" si="164"/>
        <v>4.738955233874876E-2</v>
      </c>
      <c r="AB732" s="22">
        <f t="shared" si="165"/>
        <v>2839578.9267070373</v>
      </c>
      <c r="AC732" s="6">
        <v>504</v>
      </c>
      <c r="AD732" s="6">
        <v>1937</v>
      </c>
      <c r="AE732" s="6">
        <f t="shared" si="159"/>
        <v>79</v>
      </c>
      <c r="AF732" s="6" t="s">
        <v>46</v>
      </c>
    </row>
    <row r="733" spans="1:32" x14ac:dyDescent="0.2">
      <c r="A733">
        <v>50</v>
      </c>
      <c r="B733" s="6" t="s">
        <v>2386</v>
      </c>
      <c r="C733" s="6" t="s">
        <v>22</v>
      </c>
      <c r="D733" s="6" t="s">
        <v>23</v>
      </c>
      <c r="E733" s="6" t="s">
        <v>2767</v>
      </c>
      <c r="F733" s="6" t="s">
        <v>2772</v>
      </c>
      <c r="G733" s="6">
        <v>123</v>
      </c>
      <c r="H733" s="6">
        <v>141</v>
      </c>
      <c r="I733" s="7">
        <v>42706</v>
      </c>
      <c r="J733" s="7">
        <v>42717</v>
      </c>
      <c r="K733" s="7" t="s">
        <v>2544</v>
      </c>
      <c r="L733" s="17">
        <f t="shared" si="166"/>
        <v>287.33999999999997</v>
      </c>
      <c r="M733" s="20">
        <f t="shared" si="167"/>
        <v>0.82894828426254619</v>
      </c>
      <c r="N733" s="6" t="s">
        <v>24</v>
      </c>
      <c r="O733" s="6">
        <v>7100000</v>
      </c>
      <c r="P733" s="6">
        <v>8300000</v>
      </c>
      <c r="Q733" s="6">
        <f t="shared" si="155"/>
        <v>1200000</v>
      </c>
      <c r="R733" s="8">
        <f t="shared" si="156"/>
        <v>0.16901408450704225</v>
      </c>
      <c r="S733" s="6">
        <v>165135</v>
      </c>
      <c r="T733" s="9">
        <f t="shared" si="162"/>
        <v>59066.138211382116</v>
      </c>
      <c r="U733" s="6">
        <v>68822</v>
      </c>
      <c r="V733" s="9">
        <f t="shared" si="157"/>
        <v>9755.8617886178836</v>
      </c>
      <c r="W733" s="8">
        <f t="shared" si="158"/>
        <v>0.16516843802627201</v>
      </c>
      <c r="X733" s="22">
        <f t="shared" si="160"/>
        <v>48962.773928339622</v>
      </c>
      <c r="Y733" s="22">
        <f t="shared" si="161"/>
        <v>57049.878819516955</v>
      </c>
      <c r="Z733" s="22">
        <f t="shared" si="163"/>
        <v>8087.1048911773323</v>
      </c>
      <c r="AA733" s="8">
        <f t="shared" si="164"/>
        <v>0.16516843802627207</v>
      </c>
      <c r="AB733" s="22">
        <f t="shared" si="165"/>
        <v>7017135.0948005849</v>
      </c>
      <c r="AC733" s="10">
        <v>1153</v>
      </c>
      <c r="AD733" s="6">
        <v>1902</v>
      </c>
      <c r="AE733" s="6">
        <f t="shared" si="159"/>
        <v>114</v>
      </c>
      <c r="AF733" s="6" t="s">
        <v>233</v>
      </c>
    </row>
    <row r="734" spans="1:32" x14ac:dyDescent="0.2">
      <c r="A734">
        <v>50</v>
      </c>
      <c r="B734" s="6" t="s">
        <v>141</v>
      </c>
      <c r="C734" s="6" t="s">
        <v>22</v>
      </c>
      <c r="D734" s="6" t="s">
        <v>23</v>
      </c>
      <c r="E734" s="6" t="s">
        <v>2767</v>
      </c>
      <c r="F734" s="6" t="s">
        <v>2772</v>
      </c>
      <c r="G734" s="6">
        <v>36</v>
      </c>
      <c r="H734" s="6">
        <v>40</v>
      </c>
      <c r="I734" s="7">
        <v>42706</v>
      </c>
      <c r="J734" s="7">
        <v>42718</v>
      </c>
      <c r="K734" s="7" t="s">
        <v>2544</v>
      </c>
      <c r="L734" s="17">
        <f t="shared" si="166"/>
        <v>287.33999999999997</v>
      </c>
      <c r="M734" s="20">
        <f t="shared" si="167"/>
        <v>0.82894828426254619</v>
      </c>
      <c r="N734" s="6" t="s">
        <v>32</v>
      </c>
      <c r="O734" s="6">
        <v>3690000</v>
      </c>
      <c r="P734" s="6">
        <v>3650000</v>
      </c>
      <c r="Q734" s="6">
        <f t="shared" si="155"/>
        <v>-40000</v>
      </c>
      <c r="R734" s="8">
        <f t="shared" si="156"/>
        <v>-1.0840108401084011E-2</v>
      </c>
      <c r="S734" s="6">
        <v>71000</v>
      </c>
      <c r="T734" s="9">
        <f t="shared" si="162"/>
        <v>104472.22222222222</v>
      </c>
      <c r="U734" s="6">
        <v>103361</v>
      </c>
      <c r="V734" s="9">
        <f t="shared" si="157"/>
        <v>-1111.222222222219</v>
      </c>
      <c r="W734" s="8">
        <f t="shared" si="158"/>
        <v>-1.0636532837011402E-2</v>
      </c>
      <c r="X734" s="22">
        <f t="shared" si="160"/>
        <v>86602.06936420656</v>
      </c>
      <c r="Y734" s="22">
        <f t="shared" si="161"/>
        <v>85680.92360966104</v>
      </c>
      <c r="Z734" s="22">
        <f t="shared" si="163"/>
        <v>-921.14575454551959</v>
      </c>
      <c r="AA734" s="8">
        <f t="shared" si="164"/>
        <v>-1.0636532837011372E-2</v>
      </c>
      <c r="AB734" s="22">
        <f t="shared" si="165"/>
        <v>3084513.2499477975</v>
      </c>
      <c r="AC734" s="6">
        <v>764</v>
      </c>
      <c r="AD734" s="6">
        <v>1973</v>
      </c>
      <c r="AE734" s="6">
        <f t="shared" si="159"/>
        <v>43</v>
      </c>
      <c r="AF734" s="6" t="s">
        <v>312</v>
      </c>
    </row>
    <row r="735" spans="1:32" x14ac:dyDescent="0.2">
      <c r="A735">
        <v>50</v>
      </c>
      <c r="B735" s="6" t="s">
        <v>1764</v>
      </c>
      <c r="C735" s="6" t="s">
        <v>22</v>
      </c>
      <c r="D735" s="6" t="s">
        <v>23</v>
      </c>
      <c r="E735" s="6" t="s">
        <v>2767</v>
      </c>
      <c r="F735" s="6" t="s">
        <v>2772</v>
      </c>
      <c r="G735" s="6">
        <v>77</v>
      </c>
      <c r="H735" s="6">
        <v>85</v>
      </c>
      <c r="I735" s="7">
        <v>42700</v>
      </c>
      <c r="J735" s="7">
        <v>42718</v>
      </c>
      <c r="K735" s="7" t="s">
        <v>2544</v>
      </c>
      <c r="L735" s="17">
        <f t="shared" si="166"/>
        <v>287.33999999999997</v>
      </c>
      <c r="M735" s="20">
        <f t="shared" si="167"/>
        <v>0.82894828426254619</v>
      </c>
      <c r="N735" s="6" t="s">
        <v>264</v>
      </c>
      <c r="O735" s="6">
        <v>5100000</v>
      </c>
      <c r="P735" s="6">
        <v>5200000</v>
      </c>
      <c r="Q735" s="6">
        <f t="shared" si="155"/>
        <v>100000</v>
      </c>
      <c r="R735" s="8">
        <f t="shared" si="156"/>
        <v>1.9607843137254902E-2</v>
      </c>
      <c r="S735" s="6">
        <v>71089</v>
      </c>
      <c r="T735" s="9">
        <f t="shared" si="162"/>
        <v>67157</v>
      </c>
      <c r="U735" s="6">
        <v>68456</v>
      </c>
      <c r="V735" s="9">
        <f t="shared" si="157"/>
        <v>1299</v>
      </c>
      <c r="W735" s="8">
        <f t="shared" si="158"/>
        <v>1.9342734190032313E-2</v>
      </c>
      <c r="X735" s="22">
        <f t="shared" si="160"/>
        <v>55669.679926219811</v>
      </c>
      <c r="Y735" s="22">
        <f t="shared" si="161"/>
        <v>56746.483747476865</v>
      </c>
      <c r="Z735" s="22">
        <f t="shared" si="163"/>
        <v>1076.8038212570536</v>
      </c>
      <c r="AA735" s="8">
        <f t="shared" si="164"/>
        <v>1.9342734190032424E-2</v>
      </c>
      <c r="AB735" s="22">
        <f t="shared" si="165"/>
        <v>4369479.2485557189</v>
      </c>
      <c r="AC735" s="6"/>
      <c r="AD735" s="6">
        <v>1936</v>
      </c>
      <c r="AE735" s="6">
        <f t="shared" si="159"/>
        <v>80</v>
      </c>
      <c r="AF735" s="6" t="s">
        <v>1468</v>
      </c>
    </row>
    <row r="736" spans="1:32" x14ac:dyDescent="0.2">
      <c r="A736">
        <v>50</v>
      </c>
      <c r="B736" s="6" t="s">
        <v>204</v>
      </c>
      <c r="C736" s="6" t="s">
        <v>22</v>
      </c>
      <c r="D736" s="6" t="s">
        <v>23</v>
      </c>
      <c r="E736" s="6" t="s">
        <v>2767</v>
      </c>
      <c r="F736" s="6" t="s">
        <v>2772</v>
      </c>
      <c r="G736" s="6">
        <v>48</v>
      </c>
      <c r="H736" s="6">
        <v>52</v>
      </c>
      <c r="I736" s="7">
        <v>42707</v>
      </c>
      <c r="J736" s="7">
        <v>42718</v>
      </c>
      <c r="K736" s="7" t="s">
        <v>2544</v>
      </c>
      <c r="L736" s="17">
        <f t="shared" si="166"/>
        <v>287.33999999999997</v>
      </c>
      <c r="M736" s="20">
        <f t="shared" si="167"/>
        <v>0.82894828426254619</v>
      </c>
      <c r="N736" s="6" t="s">
        <v>24</v>
      </c>
      <c r="O736" s="6">
        <v>4200000</v>
      </c>
      <c r="P736" s="6">
        <v>4375000</v>
      </c>
      <c r="Q736" s="6">
        <f t="shared" si="155"/>
        <v>175000</v>
      </c>
      <c r="R736" s="8">
        <f t="shared" si="156"/>
        <v>4.1666666666666664E-2</v>
      </c>
      <c r="S736" s="6"/>
      <c r="T736" s="9">
        <f t="shared" si="162"/>
        <v>87500</v>
      </c>
      <c r="U736" s="6">
        <v>91146</v>
      </c>
      <c r="V736" s="9">
        <f t="shared" si="157"/>
        <v>3646</v>
      </c>
      <c r="W736" s="8">
        <f t="shared" si="158"/>
        <v>4.166857142857143E-2</v>
      </c>
      <c r="X736" s="22">
        <f t="shared" si="160"/>
        <v>72532.974872972787</v>
      </c>
      <c r="Y736" s="22">
        <f t="shared" si="161"/>
        <v>75555.320317394042</v>
      </c>
      <c r="Z736" s="22">
        <f t="shared" si="163"/>
        <v>3022.3454444212548</v>
      </c>
      <c r="AA736" s="8">
        <f t="shared" si="164"/>
        <v>4.1668571428571589E-2</v>
      </c>
      <c r="AB736" s="22">
        <f t="shared" si="165"/>
        <v>3626655.375234914</v>
      </c>
      <c r="AC736" s="6">
        <v>692</v>
      </c>
      <c r="AD736" s="6">
        <v>1899</v>
      </c>
      <c r="AE736" s="6">
        <f t="shared" si="159"/>
        <v>117</v>
      </c>
      <c r="AF736" s="6" t="s">
        <v>37</v>
      </c>
    </row>
    <row r="737" spans="1:32" x14ac:dyDescent="0.2">
      <c r="A737">
        <v>50</v>
      </c>
      <c r="B737" s="6" t="s">
        <v>2405</v>
      </c>
      <c r="C737" s="6" t="s">
        <v>22</v>
      </c>
      <c r="D737" s="6" t="s">
        <v>23</v>
      </c>
      <c r="E737" s="6" t="s">
        <v>2767</v>
      </c>
      <c r="F737" s="6" t="s">
        <v>2772</v>
      </c>
      <c r="G737" s="6">
        <v>127</v>
      </c>
      <c r="H737" s="6">
        <v>137</v>
      </c>
      <c r="I737" s="7">
        <v>42705</v>
      </c>
      <c r="J737" s="7">
        <v>42720</v>
      </c>
      <c r="K737" s="7" t="s">
        <v>2544</v>
      </c>
      <c r="L737" s="17">
        <f t="shared" si="166"/>
        <v>287.33999999999997</v>
      </c>
      <c r="M737" s="20">
        <f t="shared" si="167"/>
        <v>0.82894828426254619</v>
      </c>
      <c r="N737" s="6" t="s">
        <v>180</v>
      </c>
      <c r="O737" s="6">
        <v>14500000</v>
      </c>
      <c r="P737" s="6">
        <v>14500000</v>
      </c>
      <c r="Q737" s="6">
        <f t="shared" si="155"/>
        <v>0</v>
      </c>
      <c r="R737" s="8">
        <f t="shared" si="156"/>
        <v>0</v>
      </c>
      <c r="S737" s="6">
        <v>8818</v>
      </c>
      <c r="T737" s="9">
        <f t="shared" si="162"/>
        <v>114242.66141732283</v>
      </c>
      <c r="U737" s="6">
        <v>114243</v>
      </c>
      <c r="V737" s="9">
        <f t="shared" si="157"/>
        <v>0.33858267717005219</v>
      </c>
      <c r="W737" s="8">
        <f t="shared" si="158"/>
        <v>2.963714893976658E-6</v>
      </c>
      <c r="X737" s="22">
        <f t="shared" si="160"/>
        <v>94701.258171476744</v>
      </c>
      <c r="Y737" s="22">
        <f t="shared" si="161"/>
        <v>94701.538839006069</v>
      </c>
      <c r="Z737" s="22">
        <f t="shared" si="163"/>
        <v>0.28066752932500094</v>
      </c>
      <c r="AA737" s="8">
        <f t="shared" si="164"/>
        <v>2.9637148940174875E-6</v>
      </c>
      <c r="AB737" s="22">
        <f t="shared" si="165"/>
        <v>12027095.43255377</v>
      </c>
      <c r="AC737" s="10">
        <v>1670</v>
      </c>
      <c r="AD737" s="6">
        <v>2014</v>
      </c>
      <c r="AE737" s="6">
        <f t="shared" si="159"/>
        <v>2</v>
      </c>
      <c r="AF737" s="6" t="s">
        <v>67</v>
      </c>
    </row>
    <row r="738" spans="1:32" x14ac:dyDescent="0.2">
      <c r="A738">
        <v>50</v>
      </c>
      <c r="B738" s="6" t="s">
        <v>1940</v>
      </c>
      <c r="C738" s="6" t="s">
        <v>22</v>
      </c>
      <c r="D738" s="6" t="s">
        <v>23</v>
      </c>
      <c r="E738" s="6" t="s">
        <v>2767</v>
      </c>
      <c r="F738" s="6" t="s">
        <v>2772</v>
      </c>
      <c r="G738" s="6">
        <v>83</v>
      </c>
      <c r="H738" s="6">
        <v>88</v>
      </c>
      <c r="I738" s="7">
        <v>42702</v>
      </c>
      <c r="J738" s="7">
        <v>42720</v>
      </c>
      <c r="K738" s="7" t="s">
        <v>2544</v>
      </c>
      <c r="L738" s="17">
        <f t="shared" si="166"/>
        <v>287.33999999999997</v>
      </c>
      <c r="M738" s="20">
        <f t="shared" si="167"/>
        <v>0.82894828426254619</v>
      </c>
      <c r="N738" s="6" t="s">
        <v>264</v>
      </c>
      <c r="O738" s="6">
        <v>6000000</v>
      </c>
      <c r="P738" s="6">
        <v>6000000</v>
      </c>
      <c r="Q738" s="6">
        <f t="shared" si="155"/>
        <v>0</v>
      </c>
      <c r="R738" s="8">
        <f t="shared" si="156"/>
        <v>0</v>
      </c>
      <c r="S738" s="6">
        <v>178690</v>
      </c>
      <c r="T738" s="9">
        <f t="shared" si="162"/>
        <v>74442.048192771079</v>
      </c>
      <c r="U738" s="6">
        <v>74442</v>
      </c>
      <c r="V738" s="9">
        <f t="shared" si="157"/>
        <v>-4.8192771078902297E-2</v>
      </c>
      <c r="W738" s="8">
        <f t="shared" si="158"/>
        <v>-6.4738642002574833E-7</v>
      </c>
      <c r="X738" s="22">
        <f t="shared" si="160"/>
        <v>61708.608126387364</v>
      </c>
      <c r="Y738" s="22">
        <f t="shared" si="161"/>
        <v>61708.568177072462</v>
      </c>
      <c r="Z738" s="22">
        <f t="shared" si="163"/>
        <v>-3.9949314901605248E-2</v>
      </c>
      <c r="AA738" s="8">
        <f t="shared" si="164"/>
        <v>-6.4738642005640097E-7</v>
      </c>
      <c r="AB738" s="22">
        <f t="shared" si="165"/>
        <v>5121811.1586970147</v>
      </c>
      <c r="AC738" s="6">
        <v>857</v>
      </c>
      <c r="AD738" s="6">
        <v>1900</v>
      </c>
      <c r="AE738" s="6">
        <f t="shared" si="159"/>
        <v>116</v>
      </c>
      <c r="AF738" s="6" t="s">
        <v>67</v>
      </c>
    </row>
    <row r="739" spans="1:32" x14ac:dyDescent="0.2">
      <c r="A739">
        <v>51</v>
      </c>
      <c r="B739" s="6" t="s">
        <v>1805</v>
      </c>
      <c r="C739" s="6" t="s">
        <v>22</v>
      </c>
      <c r="D739" s="6" t="s">
        <v>23</v>
      </c>
      <c r="E739" s="6" t="s">
        <v>2767</v>
      </c>
      <c r="F739" s="6" t="s">
        <v>2772</v>
      </c>
      <c r="G739" s="6">
        <v>78</v>
      </c>
      <c r="H739" s="6">
        <v>85</v>
      </c>
      <c r="I739" s="7">
        <v>42713</v>
      </c>
      <c r="J739" s="7">
        <v>42723</v>
      </c>
      <c r="K739" s="7" t="s">
        <v>2544</v>
      </c>
      <c r="L739" s="17">
        <f t="shared" si="166"/>
        <v>287.33999999999997</v>
      </c>
      <c r="M739" s="20">
        <f t="shared" si="167"/>
        <v>0.82894828426254619</v>
      </c>
      <c r="N739" s="6" t="s">
        <v>36</v>
      </c>
      <c r="O739" s="6">
        <v>5200000</v>
      </c>
      <c r="P739" s="6">
        <v>5900000</v>
      </c>
      <c r="Q739" s="6">
        <f t="shared" si="155"/>
        <v>700000</v>
      </c>
      <c r="R739" s="8">
        <f t="shared" si="156"/>
        <v>0.13461538461538461</v>
      </c>
      <c r="S739" s="6">
        <v>32000</v>
      </c>
      <c r="T739" s="9">
        <f t="shared" si="162"/>
        <v>67076.923076923078</v>
      </c>
      <c r="U739" s="6">
        <v>76051</v>
      </c>
      <c r="V739" s="9">
        <f t="shared" si="157"/>
        <v>8974.076923076922</v>
      </c>
      <c r="W739" s="8">
        <f t="shared" si="158"/>
        <v>0.13378784403669722</v>
      </c>
      <c r="X739" s="22">
        <f t="shared" si="160"/>
        <v>55603.300298226175</v>
      </c>
      <c r="Y739" s="22">
        <f t="shared" si="161"/>
        <v>63042.345966450899</v>
      </c>
      <c r="Z739" s="22">
        <f t="shared" si="163"/>
        <v>7439.0456682247241</v>
      </c>
      <c r="AA739" s="8">
        <f t="shared" si="164"/>
        <v>0.13378784403669722</v>
      </c>
      <c r="AB739" s="22">
        <f t="shared" si="165"/>
        <v>4917302.9853831697</v>
      </c>
      <c r="AC739" s="6">
        <v>477</v>
      </c>
      <c r="AD739" s="6">
        <v>1952</v>
      </c>
      <c r="AE739" s="6">
        <f t="shared" si="159"/>
        <v>64</v>
      </c>
      <c r="AF739" s="6" t="s">
        <v>37</v>
      </c>
    </row>
    <row r="740" spans="1:32" x14ac:dyDescent="0.2">
      <c r="R740" s="24">
        <f>AVERAGE(R2:R739)</f>
        <v>7.3522538633319673E-2</v>
      </c>
      <c r="X740" s="21">
        <f>AVERAGE(X2:X739)</f>
        <v>67106.297636691772</v>
      </c>
      <c r="Y740" s="21">
        <f>AVERAGE(Y2:Y739)</f>
        <v>71874.523725754538</v>
      </c>
      <c r="Z740" s="22">
        <f t="shared" si="163"/>
        <v>4768.2260890627658</v>
      </c>
      <c r="AA740" s="28">
        <f>AVERAGE(AA2:AA739)</f>
        <v>7.2919451909673916E-2</v>
      </c>
      <c r="AB740" s="22">
        <f t="shared" si="165"/>
        <v>0</v>
      </c>
    </row>
  </sheetData>
  <sortState ref="A2:X740">
    <sortCondition ref="J2:J74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topLeftCell="N84" workbookViewId="0">
      <selection activeCell="AA116" sqref="AA116"/>
    </sheetView>
  </sheetViews>
  <sheetFormatPr baseColWidth="10" defaultRowHeight="16" x14ac:dyDescent="0.2"/>
  <cols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11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6" t="s">
        <v>2373</v>
      </c>
      <c r="C2" s="6" t="s">
        <v>22</v>
      </c>
      <c r="D2" s="6" t="s">
        <v>23</v>
      </c>
      <c r="E2" s="6" t="s">
        <v>2768</v>
      </c>
      <c r="F2" s="6" t="s">
        <v>2772</v>
      </c>
      <c r="G2" s="6">
        <v>145</v>
      </c>
      <c r="H2" s="6"/>
      <c r="I2" s="7">
        <v>42374</v>
      </c>
      <c r="J2" s="7">
        <v>42375</v>
      </c>
      <c r="K2" s="7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6" t="s">
        <v>2555</v>
      </c>
      <c r="O2" s="6">
        <v>17600000</v>
      </c>
      <c r="P2" s="6">
        <v>16950000</v>
      </c>
      <c r="Q2" s="6">
        <f t="shared" ref="Q2:Q33" si="0">P2-O2</f>
        <v>-650000</v>
      </c>
      <c r="R2" s="8">
        <f t="shared" ref="R2:R33" si="1">Q2/O2</f>
        <v>-3.6931818181818184E-2</v>
      </c>
      <c r="S2" s="6"/>
      <c r="T2" s="9">
        <f>(O2+S2)/G2</f>
        <v>121379.31034482758</v>
      </c>
      <c r="U2" s="6">
        <v>116897</v>
      </c>
      <c r="V2" s="9">
        <f t="shared" ref="V2:V33" si="2">U2-T2</f>
        <v>-4482.3103448275797</v>
      </c>
      <c r="W2" s="8">
        <f t="shared" ref="W2:W33" si="3">V2/T2</f>
        <v>-3.6928124999999951E-2</v>
      </c>
      <c r="X2" s="22">
        <f>T2*M2</f>
        <v>121379.31034482758</v>
      </c>
      <c r="Y2" s="22">
        <f>U2*M2</f>
        <v>116897</v>
      </c>
      <c r="Z2" s="22">
        <f>Y2-X2</f>
        <v>-4482.3103448275797</v>
      </c>
      <c r="AA2" s="8">
        <f>Z2/X2</f>
        <v>-3.6928124999999951E-2</v>
      </c>
      <c r="AB2" s="22">
        <f>Y2*G2</f>
        <v>16950065</v>
      </c>
      <c r="AC2" s="6"/>
      <c r="AD2" s="6">
        <v>2014</v>
      </c>
      <c r="AE2" s="6">
        <f t="shared" ref="AE2:AE33" si="4">2016-AD2</f>
        <v>2</v>
      </c>
      <c r="AF2" s="6" t="s">
        <v>2374</v>
      </c>
    </row>
    <row r="3" spans="1:32" x14ac:dyDescent="0.2">
      <c r="A3">
        <v>2</v>
      </c>
      <c r="B3" s="6" t="s">
        <v>1795</v>
      </c>
      <c r="C3" s="6" t="s">
        <v>22</v>
      </c>
      <c r="D3" s="6" t="s">
        <v>23</v>
      </c>
      <c r="E3" s="6" t="s">
        <v>2768</v>
      </c>
      <c r="F3" s="6" t="s">
        <v>2772</v>
      </c>
      <c r="G3" s="6">
        <v>79</v>
      </c>
      <c r="H3" s="6">
        <v>93</v>
      </c>
      <c r="I3" s="7">
        <v>42377</v>
      </c>
      <c r="J3" s="7">
        <v>42380</v>
      </c>
      <c r="K3" s="7" t="s">
        <v>2533</v>
      </c>
      <c r="L3" s="17">
        <f t="shared" ref="L3:L6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66" si="6">$L$2/L3</f>
        <v>1</v>
      </c>
      <c r="N3" s="6" t="s">
        <v>2550</v>
      </c>
      <c r="O3" s="6">
        <v>5250000</v>
      </c>
      <c r="P3" s="6">
        <v>5900000</v>
      </c>
      <c r="Q3" s="6">
        <f t="shared" si="0"/>
        <v>650000</v>
      </c>
      <c r="R3" s="8">
        <f t="shared" si="1"/>
        <v>0.12380952380952381</v>
      </c>
      <c r="S3" s="6">
        <v>71000</v>
      </c>
      <c r="T3" s="9">
        <f t="shared" ref="T3:T66" si="7">(O3+S3)/G3</f>
        <v>67354.430379746831</v>
      </c>
      <c r="U3" s="6">
        <v>75582</v>
      </c>
      <c r="V3" s="9">
        <f t="shared" si="2"/>
        <v>8227.569620253169</v>
      </c>
      <c r="W3" s="8">
        <f t="shared" si="3"/>
        <v>0.12215335463258793</v>
      </c>
      <c r="X3" s="22">
        <f t="shared" ref="X3:X66" si="8">T3*M3</f>
        <v>67354.430379746831</v>
      </c>
      <c r="Y3" s="22">
        <f>U3*M3</f>
        <v>75582</v>
      </c>
      <c r="Z3" s="22">
        <f t="shared" ref="Z3:Z66" si="9">Y3-X3</f>
        <v>8227.569620253169</v>
      </c>
      <c r="AA3" s="8">
        <f t="shared" ref="AA3:AA66" si="10">Z3/X3</f>
        <v>0.12215335463258793</v>
      </c>
      <c r="AB3" s="22">
        <f t="shared" ref="AB3:AB66" si="11">Y3*G3</f>
        <v>5970978</v>
      </c>
      <c r="AC3" s="6">
        <v>844</v>
      </c>
      <c r="AD3" s="6">
        <v>1894</v>
      </c>
      <c r="AE3" s="6">
        <f t="shared" si="4"/>
        <v>122</v>
      </c>
      <c r="AF3" s="6" t="s">
        <v>67</v>
      </c>
    </row>
    <row r="4" spans="1:32" x14ac:dyDescent="0.2">
      <c r="A4">
        <v>2</v>
      </c>
      <c r="B4" s="6" t="s">
        <v>2373</v>
      </c>
      <c r="C4" s="6" t="s">
        <v>22</v>
      </c>
      <c r="D4" s="6" t="s">
        <v>23</v>
      </c>
      <c r="E4" s="6" t="s">
        <v>2768</v>
      </c>
      <c r="F4" s="6" t="s">
        <v>2772</v>
      </c>
      <c r="G4" s="6">
        <v>145</v>
      </c>
      <c r="H4" s="6"/>
      <c r="I4" s="7">
        <v>42380</v>
      </c>
      <c r="J4" s="7">
        <v>42381</v>
      </c>
      <c r="K4" s="7" t="s">
        <v>2533</v>
      </c>
      <c r="L4" s="17">
        <f t="shared" si="5"/>
        <v>238.19</v>
      </c>
      <c r="M4" s="20">
        <f t="shared" si="6"/>
        <v>1</v>
      </c>
      <c r="N4" s="6" t="s">
        <v>2555</v>
      </c>
      <c r="O4" s="6">
        <v>17600000</v>
      </c>
      <c r="P4" s="6">
        <v>17000000</v>
      </c>
      <c r="Q4" s="6">
        <f t="shared" si="0"/>
        <v>-600000</v>
      </c>
      <c r="R4" s="8">
        <f t="shared" si="1"/>
        <v>-3.4090909090909088E-2</v>
      </c>
      <c r="S4" s="6"/>
      <c r="T4" s="9">
        <f t="shared" si="7"/>
        <v>121379.31034482758</v>
      </c>
      <c r="U4" s="6">
        <v>117241</v>
      </c>
      <c r="V4" s="9">
        <f t="shared" si="2"/>
        <v>-4138.3103448275797</v>
      </c>
      <c r="W4" s="8">
        <f t="shared" si="3"/>
        <v>-3.4094034090909039E-2</v>
      </c>
      <c r="X4" s="22">
        <f t="shared" si="8"/>
        <v>121379.31034482758</v>
      </c>
      <c r="Y4" s="22">
        <f t="shared" ref="Y4:Y66" si="12">U4*M4</f>
        <v>117241</v>
      </c>
      <c r="Z4" s="22">
        <f t="shared" si="9"/>
        <v>-4138.3103448275797</v>
      </c>
      <c r="AA4" s="8">
        <f t="shared" si="10"/>
        <v>-3.4094034090909039E-2</v>
      </c>
      <c r="AB4" s="22">
        <f t="shared" si="11"/>
        <v>16999945</v>
      </c>
      <c r="AC4" s="6"/>
      <c r="AD4" s="6">
        <v>2014</v>
      </c>
      <c r="AE4" s="6">
        <f t="shared" si="4"/>
        <v>2</v>
      </c>
      <c r="AF4" s="6" t="s">
        <v>2374</v>
      </c>
    </row>
    <row r="5" spans="1:32" x14ac:dyDescent="0.2">
      <c r="A5">
        <v>2</v>
      </c>
      <c r="B5" s="6" t="s">
        <v>2672</v>
      </c>
      <c r="C5" s="6" t="s">
        <v>22</v>
      </c>
      <c r="D5" s="6" t="s">
        <v>23</v>
      </c>
      <c r="E5" s="6" t="s">
        <v>2768</v>
      </c>
      <c r="F5" s="6" t="s">
        <v>2772</v>
      </c>
      <c r="G5" s="6">
        <v>77</v>
      </c>
      <c r="H5" s="6"/>
      <c r="I5" s="7">
        <v>42382</v>
      </c>
      <c r="J5" s="7">
        <v>42382</v>
      </c>
      <c r="K5" s="7" t="s">
        <v>2533</v>
      </c>
      <c r="L5" s="17">
        <f t="shared" si="5"/>
        <v>238.19</v>
      </c>
      <c r="M5" s="20">
        <f t="shared" si="6"/>
        <v>1</v>
      </c>
      <c r="N5" s="6" t="s">
        <v>2554</v>
      </c>
      <c r="O5" s="6">
        <v>7000000</v>
      </c>
      <c r="P5" s="6">
        <v>7000000</v>
      </c>
      <c r="Q5" s="6">
        <f t="shared" si="0"/>
        <v>0</v>
      </c>
      <c r="R5" s="8">
        <f t="shared" si="1"/>
        <v>0</v>
      </c>
      <c r="S5" s="6">
        <v>4139</v>
      </c>
      <c r="T5" s="9">
        <f t="shared" si="7"/>
        <v>90962.844155844155</v>
      </c>
      <c r="U5" s="6">
        <v>90963</v>
      </c>
      <c r="V5" s="9">
        <f t="shared" si="2"/>
        <v>0.15584415584453382</v>
      </c>
      <c r="W5" s="8">
        <f t="shared" si="3"/>
        <v>1.71327268062914E-6</v>
      </c>
      <c r="X5" s="22">
        <f t="shared" si="8"/>
        <v>90962.844155844155</v>
      </c>
      <c r="Y5" s="22">
        <f t="shared" si="12"/>
        <v>90963</v>
      </c>
      <c r="Z5" s="22">
        <f t="shared" si="9"/>
        <v>0.15584415584453382</v>
      </c>
      <c r="AA5" s="8">
        <f t="shared" si="10"/>
        <v>1.71327268062914E-6</v>
      </c>
      <c r="AB5" s="22">
        <f t="shared" si="11"/>
        <v>7004151</v>
      </c>
      <c r="AC5" s="6"/>
      <c r="AD5" s="6">
        <v>1997</v>
      </c>
      <c r="AE5" s="6">
        <f t="shared" si="4"/>
        <v>19</v>
      </c>
      <c r="AF5" s="6" t="s">
        <v>2673</v>
      </c>
    </row>
    <row r="6" spans="1:32" x14ac:dyDescent="0.2">
      <c r="A6">
        <v>2</v>
      </c>
      <c r="B6" s="6" t="s">
        <v>1835</v>
      </c>
      <c r="C6" s="6" t="s">
        <v>22</v>
      </c>
      <c r="D6" s="6" t="s">
        <v>23</v>
      </c>
      <c r="E6" s="6" t="s">
        <v>2768</v>
      </c>
      <c r="F6" s="6" t="s">
        <v>2772</v>
      </c>
      <c r="G6" s="6">
        <v>78</v>
      </c>
      <c r="H6" s="6">
        <v>85</v>
      </c>
      <c r="I6" s="7">
        <v>42383</v>
      </c>
      <c r="J6" s="7">
        <v>42383</v>
      </c>
      <c r="K6" s="7" t="s">
        <v>2533</v>
      </c>
      <c r="L6" s="17">
        <f t="shared" si="5"/>
        <v>238.19</v>
      </c>
      <c r="M6" s="20">
        <f t="shared" si="6"/>
        <v>1</v>
      </c>
      <c r="N6" s="6" t="s">
        <v>2554</v>
      </c>
      <c r="O6" s="6">
        <v>3900000</v>
      </c>
      <c r="P6" s="6">
        <v>4300000</v>
      </c>
      <c r="Q6" s="6">
        <f t="shared" si="0"/>
        <v>400000</v>
      </c>
      <c r="R6" s="8">
        <f t="shared" si="1"/>
        <v>0.10256410256410256</v>
      </c>
      <c r="S6" s="6">
        <v>51114</v>
      </c>
      <c r="T6" s="9">
        <f t="shared" si="7"/>
        <v>50655.307692307695</v>
      </c>
      <c r="U6" s="6">
        <v>55784</v>
      </c>
      <c r="V6" s="9">
        <f t="shared" si="2"/>
        <v>5128.6923076923049</v>
      </c>
      <c r="W6" s="8">
        <f t="shared" si="3"/>
        <v>0.10124688885210595</v>
      </c>
      <c r="X6" s="22">
        <f t="shared" si="8"/>
        <v>50655.307692307695</v>
      </c>
      <c r="Y6" s="22">
        <f t="shared" si="12"/>
        <v>55784</v>
      </c>
      <c r="Z6" s="22">
        <f t="shared" si="9"/>
        <v>5128.6923076923049</v>
      </c>
      <c r="AA6" s="8">
        <f t="shared" si="10"/>
        <v>0.10124688885210595</v>
      </c>
      <c r="AB6" s="22">
        <f t="shared" si="11"/>
        <v>4351152</v>
      </c>
      <c r="AC6" s="10">
        <v>1867</v>
      </c>
      <c r="AD6" s="6">
        <v>1947</v>
      </c>
      <c r="AE6" s="6">
        <f t="shared" si="4"/>
        <v>69</v>
      </c>
      <c r="AF6" s="6" t="s">
        <v>569</v>
      </c>
    </row>
    <row r="7" spans="1:32" x14ac:dyDescent="0.2">
      <c r="A7">
        <v>2</v>
      </c>
      <c r="B7" s="6" t="s">
        <v>2660</v>
      </c>
      <c r="C7" s="6" t="s">
        <v>22</v>
      </c>
      <c r="D7" s="6" t="s">
        <v>23</v>
      </c>
      <c r="E7" s="6" t="s">
        <v>2768</v>
      </c>
      <c r="F7" s="6" t="s">
        <v>2772</v>
      </c>
      <c r="G7" s="6">
        <v>72</v>
      </c>
      <c r="H7" s="6">
        <v>82</v>
      </c>
      <c r="I7" s="7">
        <v>42381</v>
      </c>
      <c r="J7" s="7">
        <v>42385</v>
      </c>
      <c r="K7" s="7" t="s">
        <v>2533</v>
      </c>
      <c r="L7" s="17">
        <f t="shared" si="5"/>
        <v>238.19</v>
      </c>
      <c r="M7" s="20">
        <f t="shared" si="6"/>
        <v>1</v>
      </c>
      <c r="N7" s="6" t="s">
        <v>2546</v>
      </c>
      <c r="O7" s="6">
        <v>3800000</v>
      </c>
      <c r="P7" s="6">
        <v>4300000</v>
      </c>
      <c r="Q7" s="6">
        <f t="shared" si="0"/>
        <v>500000</v>
      </c>
      <c r="R7" s="8">
        <f t="shared" si="1"/>
        <v>0.13157894736842105</v>
      </c>
      <c r="S7" s="6"/>
      <c r="T7" s="9">
        <f t="shared" si="7"/>
        <v>52777.777777777781</v>
      </c>
      <c r="U7" s="6">
        <v>59722</v>
      </c>
      <c r="V7" s="9">
        <f t="shared" si="2"/>
        <v>6944.222222222219</v>
      </c>
      <c r="W7" s="8">
        <f t="shared" si="3"/>
        <v>0.13157473684210519</v>
      </c>
      <c r="X7" s="22">
        <f t="shared" si="8"/>
        <v>52777.777777777781</v>
      </c>
      <c r="Y7" s="22">
        <f t="shared" si="12"/>
        <v>59722</v>
      </c>
      <c r="Z7" s="22">
        <f t="shared" si="9"/>
        <v>6944.222222222219</v>
      </c>
      <c r="AA7" s="8">
        <f t="shared" si="10"/>
        <v>0.13157473684210519</v>
      </c>
      <c r="AB7" s="22">
        <f t="shared" si="11"/>
        <v>4299984</v>
      </c>
      <c r="AC7" s="10">
        <v>1348</v>
      </c>
      <c r="AD7" s="6">
        <v>1958</v>
      </c>
      <c r="AE7" s="6">
        <f t="shared" si="4"/>
        <v>58</v>
      </c>
      <c r="AF7" s="6" t="s">
        <v>27</v>
      </c>
    </row>
    <row r="8" spans="1:32" x14ac:dyDescent="0.2">
      <c r="A8">
        <v>3</v>
      </c>
      <c r="B8" s="6" t="s">
        <v>2636</v>
      </c>
      <c r="C8" s="6" t="s">
        <v>22</v>
      </c>
      <c r="D8" s="6" t="s">
        <v>23</v>
      </c>
      <c r="E8" s="6" t="s">
        <v>2768</v>
      </c>
      <c r="F8" s="6" t="s">
        <v>2772</v>
      </c>
      <c r="G8" s="6">
        <v>65</v>
      </c>
      <c r="H8" s="6">
        <v>78</v>
      </c>
      <c r="I8" s="7">
        <v>42385</v>
      </c>
      <c r="J8" s="7">
        <v>42388</v>
      </c>
      <c r="K8" s="7" t="s">
        <v>2533</v>
      </c>
      <c r="L8" s="17">
        <f t="shared" si="5"/>
        <v>238.19</v>
      </c>
      <c r="M8" s="20">
        <f t="shared" si="6"/>
        <v>1</v>
      </c>
      <c r="N8" s="6" t="s">
        <v>2550</v>
      </c>
      <c r="O8" s="6">
        <v>3790000</v>
      </c>
      <c r="P8" s="6">
        <v>4200000</v>
      </c>
      <c r="Q8" s="6">
        <f t="shared" si="0"/>
        <v>410000</v>
      </c>
      <c r="R8" s="8">
        <f t="shared" si="1"/>
        <v>0.10817941952506596</v>
      </c>
      <c r="S8" s="6">
        <v>33344</v>
      </c>
      <c r="T8" s="9">
        <f t="shared" si="7"/>
        <v>58820.676923076921</v>
      </c>
      <c r="U8" s="6">
        <v>65128</v>
      </c>
      <c r="V8" s="9">
        <f t="shared" si="2"/>
        <v>6307.3230769230795</v>
      </c>
      <c r="W8" s="8">
        <f t="shared" si="3"/>
        <v>0.10722969212291653</v>
      </c>
      <c r="X8" s="22">
        <f t="shared" si="8"/>
        <v>58820.676923076921</v>
      </c>
      <c r="Y8" s="22">
        <f t="shared" si="12"/>
        <v>65128</v>
      </c>
      <c r="Z8" s="22">
        <f t="shared" si="9"/>
        <v>6307.3230769230795</v>
      </c>
      <c r="AA8" s="8">
        <f t="shared" si="10"/>
        <v>0.10722969212291653</v>
      </c>
      <c r="AB8" s="22">
        <f t="shared" si="11"/>
        <v>4233320</v>
      </c>
      <c r="AC8" s="6">
        <v>642</v>
      </c>
      <c r="AD8" s="6">
        <v>1889</v>
      </c>
      <c r="AE8" s="6">
        <f t="shared" si="4"/>
        <v>127</v>
      </c>
      <c r="AF8" s="6" t="s">
        <v>75</v>
      </c>
    </row>
    <row r="9" spans="1:32" x14ac:dyDescent="0.2">
      <c r="A9">
        <v>3</v>
      </c>
      <c r="B9" s="6" t="s">
        <v>2746</v>
      </c>
      <c r="C9" s="6" t="s">
        <v>22</v>
      </c>
      <c r="D9" s="6" t="s">
        <v>23</v>
      </c>
      <c r="E9" s="6" t="s">
        <v>2768</v>
      </c>
      <c r="F9" s="6" t="s">
        <v>2772</v>
      </c>
      <c r="G9" s="6">
        <v>132</v>
      </c>
      <c r="H9" s="6">
        <v>148</v>
      </c>
      <c r="I9" s="7">
        <v>42384</v>
      </c>
      <c r="J9" s="7">
        <v>42388</v>
      </c>
      <c r="K9" s="7" t="s">
        <v>2533</v>
      </c>
      <c r="L9" s="17">
        <f t="shared" si="5"/>
        <v>238.19</v>
      </c>
      <c r="M9" s="20">
        <f t="shared" si="6"/>
        <v>1</v>
      </c>
      <c r="N9" s="6" t="s">
        <v>2546</v>
      </c>
      <c r="O9" s="6">
        <v>6300000</v>
      </c>
      <c r="P9" s="6">
        <v>6500000</v>
      </c>
      <c r="Q9" s="6">
        <f t="shared" si="0"/>
        <v>200000</v>
      </c>
      <c r="R9" s="8">
        <f t="shared" si="1"/>
        <v>3.1746031746031744E-2</v>
      </c>
      <c r="S9" s="6">
        <v>87764</v>
      </c>
      <c r="T9" s="9">
        <f t="shared" si="7"/>
        <v>48392.151515151512</v>
      </c>
      <c r="U9" s="6">
        <v>49907</v>
      </c>
      <c r="V9" s="9">
        <f t="shared" si="2"/>
        <v>1514.8484848484877</v>
      </c>
      <c r="W9" s="8">
        <f t="shared" si="3"/>
        <v>3.1303598567511325E-2</v>
      </c>
      <c r="X9" s="22">
        <f t="shared" si="8"/>
        <v>48392.151515151512</v>
      </c>
      <c r="Y9" s="22">
        <f t="shared" si="12"/>
        <v>49907</v>
      </c>
      <c r="Z9" s="22">
        <f t="shared" si="9"/>
        <v>1514.8484848484877</v>
      </c>
      <c r="AA9" s="8">
        <f t="shared" si="10"/>
        <v>3.1303598567511325E-2</v>
      </c>
      <c r="AB9" s="22">
        <f t="shared" si="11"/>
        <v>6587724</v>
      </c>
      <c r="AC9" s="6"/>
      <c r="AD9" s="6">
        <v>1904</v>
      </c>
      <c r="AE9" s="6">
        <f t="shared" si="4"/>
        <v>112</v>
      </c>
      <c r="AF9" s="6" t="s">
        <v>25</v>
      </c>
    </row>
    <row r="10" spans="1:32" x14ac:dyDescent="0.2">
      <c r="A10">
        <v>3</v>
      </c>
      <c r="B10" s="6" t="s">
        <v>807</v>
      </c>
      <c r="C10" s="6" t="s">
        <v>22</v>
      </c>
      <c r="D10" s="6" t="s">
        <v>23</v>
      </c>
      <c r="E10" s="6" t="s">
        <v>2768</v>
      </c>
      <c r="F10" s="6" t="s">
        <v>2772</v>
      </c>
      <c r="G10" s="6">
        <v>55</v>
      </c>
      <c r="H10" s="6">
        <v>60</v>
      </c>
      <c r="I10" s="7">
        <v>42391</v>
      </c>
      <c r="J10" s="7">
        <v>42393</v>
      </c>
      <c r="K10" s="7" t="s">
        <v>2533</v>
      </c>
      <c r="L10" s="17">
        <f t="shared" si="5"/>
        <v>238.19</v>
      </c>
      <c r="M10" s="20">
        <f t="shared" si="6"/>
        <v>1</v>
      </c>
      <c r="N10" s="6" t="s">
        <v>2548</v>
      </c>
      <c r="O10" s="6">
        <v>3750000</v>
      </c>
      <c r="P10" s="6">
        <v>4000000</v>
      </c>
      <c r="Q10" s="6">
        <f t="shared" si="0"/>
        <v>250000</v>
      </c>
      <c r="R10" s="8">
        <f t="shared" si="1"/>
        <v>6.6666666666666666E-2</v>
      </c>
      <c r="S10" s="6"/>
      <c r="T10" s="9">
        <f t="shared" si="7"/>
        <v>68181.818181818177</v>
      </c>
      <c r="U10" s="6">
        <v>72727</v>
      </c>
      <c r="V10" s="9">
        <f t="shared" si="2"/>
        <v>4545.1818181818235</v>
      </c>
      <c r="W10" s="8">
        <f t="shared" si="3"/>
        <v>6.6662666666666745E-2</v>
      </c>
      <c r="X10" s="22">
        <f t="shared" si="8"/>
        <v>68181.818181818177</v>
      </c>
      <c r="Y10" s="22">
        <f t="shared" si="12"/>
        <v>72727</v>
      </c>
      <c r="Z10" s="22">
        <f t="shared" si="9"/>
        <v>4545.1818181818235</v>
      </c>
      <c r="AA10" s="8">
        <f t="shared" si="10"/>
        <v>6.6662666666666745E-2</v>
      </c>
      <c r="AB10" s="22">
        <f t="shared" si="11"/>
        <v>3999985</v>
      </c>
      <c r="AC10" s="10">
        <v>2622</v>
      </c>
      <c r="AD10" s="6">
        <v>1997</v>
      </c>
      <c r="AE10" s="6">
        <f t="shared" si="4"/>
        <v>19</v>
      </c>
      <c r="AF10" s="6" t="s">
        <v>27</v>
      </c>
    </row>
    <row r="11" spans="1:32" x14ac:dyDescent="0.2">
      <c r="A11">
        <v>4</v>
      </c>
      <c r="B11" s="6" t="s">
        <v>214</v>
      </c>
      <c r="C11" s="6" t="s">
        <v>22</v>
      </c>
      <c r="D11" s="6" t="s">
        <v>23</v>
      </c>
      <c r="E11" s="6" t="s">
        <v>2768</v>
      </c>
      <c r="F11" s="6" t="s">
        <v>2772</v>
      </c>
      <c r="G11" s="6">
        <v>32</v>
      </c>
      <c r="H11" s="6">
        <v>36</v>
      </c>
      <c r="I11" s="7">
        <v>42392</v>
      </c>
      <c r="J11" s="7">
        <v>42395</v>
      </c>
      <c r="K11" s="7" t="s">
        <v>2533</v>
      </c>
      <c r="L11" s="17">
        <f t="shared" si="5"/>
        <v>238.19</v>
      </c>
      <c r="M11" s="20">
        <f t="shared" si="6"/>
        <v>1</v>
      </c>
      <c r="N11" s="6" t="s">
        <v>2550</v>
      </c>
      <c r="O11" s="6">
        <v>2490000</v>
      </c>
      <c r="P11" s="6">
        <v>2710000</v>
      </c>
      <c r="Q11" s="6">
        <f t="shared" si="0"/>
        <v>220000</v>
      </c>
      <c r="R11" s="8">
        <f t="shared" si="1"/>
        <v>8.8353413654618476E-2</v>
      </c>
      <c r="S11" s="6">
        <v>10560</v>
      </c>
      <c r="T11" s="9">
        <f t="shared" si="7"/>
        <v>78142.5</v>
      </c>
      <c r="U11" s="6">
        <v>85018</v>
      </c>
      <c r="V11" s="9">
        <f t="shared" si="2"/>
        <v>6875.5</v>
      </c>
      <c r="W11" s="8">
        <f t="shared" si="3"/>
        <v>8.7986690981220209E-2</v>
      </c>
      <c r="X11" s="22">
        <f t="shared" si="8"/>
        <v>78142.5</v>
      </c>
      <c r="Y11" s="22">
        <f t="shared" si="12"/>
        <v>85018</v>
      </c>
      <c r="Z11" s="22">
        <f t="shared" si="9"/>
        <v>6875.5</v>
      </c>
      <c r="AA11" s="8">
        <f t="shared" si="10"/>
        <v>8.7986690981220209E-2</v>
      </c>
      <c r="AB11" s="22">
        <f t="shared" si="11"/>
        <v>2720576</v>
      </c>
      <c r="AC11" s="10">
        <v>1164</v>
      </c>
      <c r="AD11" s="6">
        <v>1966</v>
      </c>
      <c r="AE11" s="6">
        <f t="shared" si="4"/>
        <v>50</v>
      </c>
      <c r="AF11" s="6" t="s">
        <v>44</v>
      </c>
    </row>
    <row r="12" spans="1:32" x14ac:dyDescent="0.2">
      <c r="A12">
        <v>4</v>
      </c>
      <c r="B12" s="6" t="s">
        <v>2752</v>
      </c>
      <c r="C12" s="6" t="s">
        <v>22</v>
      </c>
      <c r="D12" s="6" t="s">
        <v>23</v>
      </c>
      <c r="E12" s="6" t="s">
        <v>2768</v>
      </c>
      <c r="F12" s="6" t="s">
        <v>2772</v>
      </c>
      <c r="G12" s="6">
        <v>145</v>
      </c>
      <c r="H12" s="6">
        <v>158</v>
      </c>
      <c r="I12" s="7">
        <v>42394</v>
      </c>
      <c r="J12" s="7">
        <v>42398</v>
      </c>
      <c r="K12" s="7" t="s">
        <v>2533</v>
      </c>
      <c r="L12" s="17">
        <f t="shared" si="5"/>
        <v>238.19</v>
      </c>
      <c r="M12" s="20">
        <f t="shared" si="6"/>
        <v>1</v>
      </c>
      <c r="N12" s="6" t="s">
        <v>2546</v>
      </c>
      <c r="O12" s="6">
        <v>7200000</v>
      </c>
      <c r="P12" s="6">
        <v>7600000</v>
      </c>
      <c r="Q12" s="6">
        <f t="shared" si="0"/>
        <v>400000</v>
      </c>
      <c r="R12" s="8">
        <f t="shared" si="1"/>
        <v>5.5555555555555552E-2</v>
      </c>
      <c r="S12" s="6">
        <v>89016</v>
      </c>
      <c r="T12" s="9">
        <f t="shared" si="7"/>
        <v>50269.075862068967</v>
      </c>
      <c r="U12" s="6">
        <v>53028</v>
      </c>
      <c r="V12" s="9">
        <f t="shared" si="2"/>
        <v>2758.9241379310333</v>
      </c>
      <c r="W12" s="8">
        <f t="shared" si="3"/>
        <v>5.4883128257641335E-2</v>
      </c>
      <c r="X12" s="22">
        <f t="shared" si="8"/>
        <v>50269.075862068967</v>
      </c>
      <c r="Y12" s="22">
        <f t="shared" si="12"/>
        <v>53028</v>
      </c>
      <c r="Z12" s="22">
        <f t="shared" si="9"/>
        <v>2758.9241379310333</v>
      </c>
      <c r="AA12" s="8">
        <f t="shared" si="10"/>
        <v>5.4883128257641335E-2</v>
      </c>
      <c r="AB12" s="22">
        <f t="shared" si="11"/>
        <v>7689060</v>
      </c>
      <c r="AC12" s="6">
        <v>798</v>
      </c>
      <c r="AD12" s="6">
        <v>1895</v>
      </c>
      <c r="AE12" s="6">
        <f t="shared" si="4"/>
        <v>121</v>
      </c>
      <c r="AF12" s="6" t="s">
        <v>90</v>
      </c>
    </row>
    <row r="13" spans="1:32" x14ac:dyDescent="0.2">
      <c r="A13">
        <v>6</v>
      </c>
      <c r="B13" s="6" t="s">
        <v>768</v>
      </c>
      <c r="C13" s="6" t="s">
        <v>22</v>
      </c>
      <c r="D13" s="6" t="s">
        <v>23</v>
      </c>
      <c r="E13" s="6" t="s">
        <v>2768</v>
      </c>
      <c r="F13" s="6" t="s">
        <v>2772</v>
      </c>
      <c r="G13" s="6">
        <v>68</v>
      </c>
      <c r="H13" s="6">
        <v>72</v>
      </c>
      <c r="I13" s="7">
        <v>42408</v>
      </c>
      <c r="J13" s="7">
        <v>42412</v>
      </c>
      <c r="K13" s="7" t="s">
        <v>2534</v>
      </c>
      <c r="L13" s="17">
        <f t="shared" si="5"/>
        <v>240.59</v>
      </c>
      <c r="M13" s="20">
        <f t="shared" si="6"/>
        <v>0.99002452304750821</v>
      </c>
      <c r="N13" s="6" t="s">
        <v>2546</v>
      </c>
      <c r="O13" s="6">
        <v>4490000</v>
      </c>
      <c r="P13" s="6">
        <v>4875000</v>
      </c>
      <c r="Q13" s="6">
        <f t="shared" si="0"/>
        <v>385000</v>
      </c>
      <c r="R13" s="8">
        <f t="shared" si="1"/>
        <v>8.5746102449888645E-2</v>
      </c>
      <c r="S13" s="6"/>
      <c r="T13" s="9">
        <f t="shared" si="7"/>
        <v>66029.411764705888</v>
      </c>
      <c r="U13" s="6">
        <v>71691</v>
      </c>
      <c r="V13" s="9">
        <f t="shared" si="2"/>
        <v>5661.5882352941117</v>
      </c>
      <c r="W13" s="8">
        <f t="shared" si="3"/>
        <v>8.5743429844097899E-2</v>
      </c>
      <c r="X13" s="22">
        <f t="shared" si="8"/>
        <v>65370.736889460473</v>
      </c>
      <c r="Y13" s="22">
        <f t="shared" si="12"/>
        <v>70975.848081798904</v>
      </c>
      <c r="Z13" s="22">
        <f t="shared" si="9"/>
        <v>5605.1111923384306</v>
      </c>
      <c r="AA13" s="8">
        <f t="shared" si="10"/>
        <v>8.5743429844097802E-2</v>
      </c>
      <c r="AB13" s="22">
        <f t="shared" si="11"/>
        <v>4826357.6695623258</v>
      </c>
      <c r="AC13" s="6">
        <v>931</v>
      </c>
      <c r="AD13" s="6">
        <v>1902</v>
      </c>
      <c r="AE13" s="6">
        <f t="shared" si="4"/>
        <v>114</v>
      </c>
      <c r="AF13" s="6" t="s">
        <v>90</v>
      </c>
    </row>
    <row r="14" spans="1:32" x14ac:dyDescent="0.2">
      <c r="A14">
        <v>9</v>
      </c>
      <c r="B14" s="6" t="s">
        <v>1196</v>
      </c>
      <c r="C14" s="6" t="s">
        <v>22</v>
      </c>
      <c r="D14" s="6" t="s">
        <v>23</v>
      </c>
      <c r="E14" s="6" t="s">
        <v>2768</v>
      </c>
      <c r="F14" s="6" t="s">
        <v>2772</v>
      </c>
      <c r="G14" s="6">
        <v>75</v>
      </c>
      <c r="H14" s="6">
        <v>80</v>
      </c>
      <c r="I14" s="7">
        <v>42427</v>
      </c>
      <c r="J14" s="7">
        <v>42430</v>
      </c>
      <c r="K14" s="7" t="s">
        <v>2535</v>
      </c>
      <c r="L14" s="17">
        <f t="shared" si="5"/>
        <v>245.99</v>
      </c>
      <c r="M14" s="20">
        <f t="shared" si="6"/>
        <v>0.96829139395910402</v>
      </c>
      <c r="N14" s="6" t="s">
        <v>2550</v>
      </c>
      <c r="O14" s="6">
        <v>4290000</v>
      </c>
      <c r="P14" s="6">
        <v>4700000</v>
      </c>
      <c r="Q14" s="6">
        <f t="shared" si="0"/>
        <v>410000</v>
      </c>
      <c r="R14" s="8">
        <f t="shared" si="1"/>
        <v>9.5571095571095568E-2</v>
      </c>
      <c r="S14" s="6">
        <v>41884</v>
      </c>
      <c r="T14" s="9">
        <f t="shared" si="7"/>
        <v>57758.453333333331</v>
      </c>
      <c r="U14" s="6">
        <v>63225</v>
      </c>
      <c r="V14" s="9">
        <f t="shared" si="2"/>
        <v>5466.5466666666689</v>
      </c>
      <c r="W14" s="8">
        <f t="shared" si="3"/>
        <v>9.4644962792170842E-2</v>
      </c>
      <c r="X14" s="22">
        <f t="shared" si="8"/>
        <v>55927.013291055191</v>
      </c>
      <c r="Y14" s="22">
        <f t="shared" si="12"/>
        <v>61220.223383064353</v>
      </c>
      <c r="Z14" s="22">
        <f t="shared" si="9"/>
        <v>5293.2100920091616</v>
      </c>
      <c r="AA14" s="8">
        <f t="shared" si="10"/>
        <v>9.4644962792170828E-2</v>
      </c>
      <c r="AB14" s="22">
        <f t="shared" si="11"/>
        <v>4591516.7537298268</v>
      </c>
      <c r="AC14" s="6">
        <v>670</v>
      </c>
      <c r="AD14" s="6">
        <v>1979</v>
      </c>
      <c r="AE14" s="6">
        <f t="shared" si="4"/>
        <v>37</v>
      </c>
      <c r="AF14" s="6" t="s">
        <v>37</v>
      </c>
    </row>
    <row r="15" spans="1:32" x14ac:dyDescent="0.2">
      <c r="A15">
        <v>9</v>
      </c>
      <c r="B15" s="6" t="s">
        <v>2716</v>
      </c>
      <c r="C15" s="6" t="s">
        <v>22</v>
      </c>
      <c r="D15" s="6" t="s">
        <v>23</v>
      </c>
      <c r="E15" s="6" t="s">
        <v>2768</v>
      </c>
      <c r="F15" s="6" t="s">
        <v>2772</v>
      </c>
      <c r="G15" s="6">
        <v>94</v>
      </c>
      <c r="H15" s="6">
        <v>104</v>
      </c>
      <c r="I15" s="7">
        <v>42429</v>
      </c>
      <c r="J15" s="7">
        <v>42432</v>
      </c>
      <c r="K15" s="7" t="s">
        <v>2535</v>
      </c>
      <c r="L15" s="17">
        <f t="shared" si="5"/>
        <v>245.99</v>
      </c>
      <c r="M15" s="20">
        <f t="shared" si="6"/>
        <v>0.96829139395910402</v>
      </c>
      <c r="N15" s="6" t="s">
        <v>2550</v>
      </c>
      <c r="O15" s="6">
        <v>6490000</v>
      </c>
      <c r="P15" s="6">
        <v>6700000</v>
      </c>
      <c r="Q15" s="6">
        <f t="shared" si="0"/>
        <v>210000</v>
      </c>
      <c r="R15" s="8">
        <f t="shared" si="1"/>
        <v>3.2357473035439135E-2</v>
      </c>
      <c r="S15" s="6"/>
      <c r="T15" s="9">
        <f t="shared" si="7"/>
        <v>69042.553191489365</v>
      </c>
      <c r="U15" s="6">
        <v>71277</v>
      </c>
      <c r="V15" s="9">
        <f t="shared" si="2"/>
        <v>2234.4468085106346</v>
      </c>
      <c r="W15" s="8">
        <f t="shared" si="3"/>
        <v>3.2363328197226447E-2</v>
      </c>
      <c r="X15" s="22">
        <f t="shared" si="8"/>
        <v>66853.310072282824</v>
      </c>
      <c r="Y15" s="22">
        <f t="shared" si="12"/>
        <v>69016.905687223058</v>
      </c>
      <c r="Z15" s="22">
        <f t="shared" si="9"/>
        <v>2163.5956149402336</v>
      </c>
      <c r="AA15" s="8">
        <f t="shared" si="10"/>
        <v>3.2363328197226447E-2</v>
      </c>
      <c r="AB15" s="22">
        <f t="shared" si="11"/>
        <v>6487589.1345989676</v>
      </c>
      <c r="AC15" s="6">
        <v>651</v>
      </c>
      <c r="AD15" s="6">
        <v>1898</v>
      </c>
      <c r="AE15" s="6">
        <f t="shared" si="4"/>
        <v>118</v>
      </c>
      <c r="AF15" s="6" t="s">
        <v>422</v>
      </c>
    </row>
    <row r="16" spans="1:32" x14ac:dyDescent="0.2">
      <c r="A16">
        <v>10</v>
      </c>
      <c r="B16" s="6" t="s">
        <v>2116</v>
      </c>
      <c r="C16" s="6" t="s">
        <v>22</v>
      </c>
      <c r="D16" s="6" t="s">
        <v>23</v>
      </c>
      <c r="E16" s="6" t="s">
        <v>2768</v>
      </c>
      <c r="F16" s="6" t="s">
        <v>2772</v>
      </c>
      <c r="G16" s="6">
        <v>36</v>
      </c>
      <c r="H16" s="6">
        <v>42</v>
      </c>
      <c r="I16" s="7">
        <v>42440</v>
      </c>
      <c r="J16" s="7">
        <v>42440</v>
      </c>
      <c r="K16" s="7" t="s">
        <v>2535</v>
      </c>
      <c r="L16" s="17">
        <f t="shared" si="5"/>
        <v>245.99</v>
      </c>
      <c r="M16" s="20">
        <f t="shared" si="6"/>
        <v>0.96829139395910402</v>
      </c>
      <c r="N16" s="6" t="s">
        <v>2554</v>
      </c>
      <c r="O16" s="6">
        <v>2390000</v>
      </c>
      <c r="P16" s="6">
        <v>2590000</v>
      </c>
      <c r="Q16" s="6">
        <f t="shared" si="0"/>
        <v>200000</v>
      </c>
      <c r="R16" s="8">
        <f t="shared" si="1"/>
        <v>8.3682008368200833E-2</v>
      </c>
      <c r="S16" s="6">
        <v>1121</v>
      </c>
      <c r="T16" s="9">
        <f t="shared" si="7"/>
        <v>66420.027777777781</v>
      </c>
      <c r="U16" s="6">
        <v>71976</v>
      </c>
      <c r="V16" s="9">
        <f t="shared" si="2"/>
        <v>5555.972222222219</v>
      </c>
      <c r="W16" s="8">
        <f t="shared" si="3"/>
        <v>8.3649049964430858E-2</v>
      </c>
      <c r="X16" s="22">
        <f t="shared" si="8"/>
        <v>64313.941283746855</v>
      </c>
      <c r="Y16" s="22">
        <f t="shared" si="12"/>
        <v>69693.741371600467</v>
      </c>
      <c r="Z16" s="22">
        <f t="shared" si="9"/>
        <v>5379.8000878536113</v>
      </c>
      <c r="AA16" s="8">
        <f t="shared" si="10"/>
        <v>8.364904996443083E-2</v>
      </c>
      <c r="AB16" s="22">
        <f t="shared" si="11"/>
        <v>2508974.6893776166</v>
      </c>
      <c r="AC16" s="6">
        <v>986</v>
      </c>
      <c r="AD16" s="6">
        <v>1895</v>
      </c>
      <c r="AE16" s="6">
        <f t="shared" si="4"/>
        <v>121</v>
      </c>
      <c r="AF16" s="6" t="s">
        <v>213</v>
      </c>
    </row>
    <row r="17" spans="1:32" x14ac:dyDescent="0.2">
      <c r="A17">
        <v>10</v>
      </c>
      <c r="B17" s="6" t="s">
        <v>381</v>
      </c>
      <c r="C17" s="6" t="s">
        <v>22</v>
      </c>
      <c r="D17" s="6" t="s">
        <v>23</v>
      </c>
      <c r="E17" s="6" t="s">
        <v>2768</v>
      </c>
      <c r="F17" s="6" t="s">
        <v>2772</v>
      </c>
      <c r="G17" s="6">
        <v>56</v>
      </c>
      <c r="H17" s="6"/>
      <c r="I17" s="7">
        <v>42439</v>
      </c>
      <c r="J17" s="7">
        <v>42440</v>
      </c>
      <c r="K17" s="7" t="s">
        <v>2535</v>
      </c>
      <c r="L17" s="17">
        <f t="shared" si="5"/>
        <v>245.99</v>
      </c>
      <c r="M17" s="20">
        <f t="shared" si="6"/>
        <v>0.96829139395910402</v>
      </c>
      <c r="N17" s="6" t="s">
        <v>2555</v>
      </c>
      <c r="O17" s="6">
        <v>5750000</v>
      </c>
      <c r="P17" s="6">
        <v>5750000</v>
      </c>
      <c r="Q17" s="6">
        <f t="shared" si="0"/>
        <v>0</v>
      </c>
      <c r="R17" s="8">
        <f t="shared" si="1"/>
        <v>0</v>
      </c>
      <c r="S17" s="6">
        <v>3196</v>
      </c>
      <c r="T17" s="9">
        <f t="shared" si="7"/>
        <v>102735.64285714286</v>
      </c>
      <c r="U17" s="6">
        <v>102736</v>
      </c>
      <c r="V17" s="9">
        <f t="shared" si="2"/>
        <v>0.35714285714493599</v>
      </c>
      <c r="W17" s="8">
        <f t="shared" si="3"/>
        <v>3.4763286354430502E-6</v>
      </c>
      <c r="X17" s="22">
        <f t="shared" si="8"/>
        <v>99478.038831427519</v>
      </c>
      <c r="Y17" s="22">
        <f t="shared" si="12"/>
        <v>99478.384649782514</v>
      </c>
      <c r="Z17" s="22">
        <f t="shared" si="9"/>
        <v>0.34581835499557201</v>
      </c>
      <c r="AA17" s="8">
        <f t="shared" si="10"/>
        <v>3.4763286355251268E-6</v>
      </c>
      <c r="AB17" s="22">
        <f t="shared" si="11"/>
        <v>5570789.5403878205</v>
      </c>
      <c r="AC17" s="10">
        <v>1644</v>
      </c>
      <c r="AD17" s="6">
        <v>2012</v>
      </c>
      <c r="AE17" s="6">
        <f t="shared" si="4"/>
        <v>4</v>
      </c>
      <c r="AF17" s="6" t="s">
        <v>383</v>
      </c>
    </row>
    <row r="18" spans="1:32" x14ac:dyDescent="0.2">
      <c r="A18">
        <v>11</v>
      </c>
      <c r="B18" s="6" t="s">
        <v>2388</v>
      </c>
      <c r="C18" s="6" t="s">
        <v>22</v>
      </c>
      <c r="D18" s="6" t="s">
        <v>23</v>
      </c>
      <c r="E18" s="6" t="s">
        <v>2768</v>
      </c>
      <c r="F18" s="6" t="s">
        <v>2772</v>
      </c>
      <c r="G18" s="6">
        <v>60</v>
      </c>
      <c r="H18" s="6">
        <v>67</v>
      </c>
      <c r="I18" s="7">
        <v>42439</v>
      </c>
      <c r="J18" s="7">
        <v>42443</v>
      </c>
      <c r="K18" s="7" t="s">
        <v>2535</v>
      </c>
      <c r="L18" s="17">
        <f t="shared" si="5"/>
        <v>245.99</v>
      </c>
      <c r="M18" s="20">
        <f t="shared" si="6"/>
        <v>0.96829139395910402</v>
      </c>
      <c r="N18" s="6" t="s">
        <v>2546</v>
      </c>
      <c r="O18" s="6">
        <v>3950000</v>
      </c>
      <c r="P18" s="6">
        <v>4400000</v>
      </c>
      <c r="Q18" s="6">
        <f t="shared" si="0"/>
        <v>450000</v>
      </c>
      <c r="R18" s="8">
        <f t="shared" si="1"/>
        <v>0.11392405063291139</v>
      </c>
      <c r="S18" s="6">
        <v>23793</v>
      </c>
      <c r="T18" s="9">
        <f t="shared" si="7"/>
        <v>66229.883333333331</v>
      </c>
      <c r="U18" s="6">
        <v>73730</v>
      </c>
      <c r="V18" s="9">
        <f t="shared" si="2"/>
        <v>7500.1166666666686</v>
      </c>
      <c r="W18" s="8">
        <f t="shared" si="3"/>
        <v>0.11324369437461894</v>
      </c>
      <c r="X18" s="22">
        <f t="shared" si="8"/>
        <v>64129.826054582161</v>
      </c>
      <c r="Y18" s="22">
        <f t="shared" si="12"/>
        <v>71392.124476604746</v>
      </c>
      <c r="Z18" s="22">
        <f t="shared" si="9"/>
        <v>7262.2984220225844</v>
      </c>
      <c r="AA18" s="8">
        <f t="shared" si="10"/>
        <v>0.11324369437461905</v>
      </c>
      <c r="AB18" s="22">
        <f t="shared" si="11"/>
        <v>4283527.4685962852</v>
      </c>
      <c r="AC18" s="6">
        <v>918</v>
      </c>
      <c r="AD18" s="6">
        <v>1938</v>
      </c>
      <c r="AE18" s="6">
        <f t="shared" si="4"/>
        <v>78</v>
      </c>
      <c r="AF18" s="6" t="s">
        <v>797</v>
      </c>
    </row>
    <row r="19" spans="1:32" x14ac:dyDescent="0.2">
      <c r="A19">
        <v>11</v>
      </c>
      <c r="B19" s="6" t="s">
        <v>1170</v>
      </c>
      <c r="C19" s="6" t="s">
        <v>22</v>
      </c>
      <c r="D19" s="6" t="s">
        <v>23</v>
      </c>
      <c r="E19" s="6" t="s">
        <v>2768</v>
      </c>
      <c r="F19" s="6" t="s">
        <v>2772</v>
      </c>
      <c r="G19" s="6">
        <v>52</v>
      </c>
      <c r="H19" s="6">
        <v>58</v>
      </c>
      <c r="I19" s="7">
        <v>42445</v>
      </c>
      <c r="J19" s="7">
        <v>42446</v>
      </c>
      <c r="K19" s="7" t="s">
        <v>2535</v>
      </c>
      <c r="L19" s="17">
        <f t="shared" si="5"/>
        <v>245.99</v>
      </c>
      <c r="M19" s="20">
        <f t="shared" si="6"/>
        <v>0.96829139395910402</v>
      </c>
      <c r="N19" s="6" t="s">
        <v>2555</v>
      </c>
      <c r="O19" s="6">
        <v>3990000</v>
      </c>
      <c r="P19" s="6">
        <v>4400000</v>
      </c>
      <c r="Q19" s="6">
        <f t="shared" si="0"/>
        <v>410000</v>
      </c>
      <c r="R19" s="8">
        <f t="shared" si="1"/>
        <v>0.10275689223057644</v>
      </c>
      <c r="S19" s="6">
        <v>108096</v>
      </c>
      <c r="T19" s="9">
        <f t="shared" si="7"/>
        <v>78809.538461538468</v>
      </c>
      <c r="U19" s="6">
        <v>86694</v>
      </c>
      <c r="V19" s="9">
        <f t="shared" si="2"/>
        <v>7884.4615384615317</v>
      </c>
      <c r="W19" s="8">
        <f t="shared" si="3"/>
        <v>0.10004450847417913</v>
      </c>
      <c r="X19" s="22">
        <f t="shared" si="8"/>
        <v>76310.597854196705</v>
      </c>
      <c r="Y19" s="22">
        <f t="shared" si="12"/>
        <v>83945.054107890566</v>
      </c>
      <c r="Z19" s="22">
        <f t="shared" si="9"/>
        <v>7634.4562536938611</v>
      </c>
      <c r="AA19" s="8">
        <f t="shared" si="10"/>
        <v>0.10004450847417917</v>
      </c>
      <c r="AB19" s="22">
        <f t="shared" si="11"/>
        <v>4365142.8136103097</v>
      </c>
      <c r="AC19" s="6">
        <v>595</v>
      </c>
      <c r="AD19" s="6">
        <v>1895</v>
      </c>
      <c r="AE19" s="6">
        <f t="shared" si="4"/>
        <v>121</v>
      </c>
      <c r="AF19" s="6" t="s">
        <v>127</v>
      </c>
    </row>
    <row r="20" spans="1:32" x14ac:dyDescent="0.2">
      <c r="A20">
        <v>13</v>
      </c>
      <c r="B20" s="6" t="s">
        <v>355</v>
      </c>
      <c r="C20" s="6" t="s">
        <v>22</v>
      </c>
      <c r="D20" s="6" t="s">
        <v>23</v>
      </c>
      <c r="E20" s="6" t="s">
        <v>2768</v>
      </c>
      <c r="F20" s="6" t="s">
        <v>2772</v>
      </c>
      <c r="G20" s="6">
        <v>40</v>
      </c>
      <c r="H20" s="6">
        <v>46</v>
      </c>
      <c r="I20" s="7">
        <v>42455</v>
      </c>
      <c r="J20" s="7">
        <v>42459</v>
      </c>
      <c r="K20" s="7" t="s">
        <v>2535</v>
      </c>
      <c r="L20" s="17">
        <f t="shared" si="5"/>
        <v>245.99</v>
      </c>
      <c r="M20" s="20">
        <f t="shared" si="6"/>
        <v>0.96829139395910402</v>
      </c>
      <c r="N20" s="6" t="s">
        <v>2546</v>
      </c>
      <c r="O20" s="6">
        <v>3290000</v>
      </c>
      <c r="P20" s="6">
        <v>3350000</v>
      </c>
      <c r="Q20" s="6">
        <f t="shared" si="0"/>
        <v>60000</v>
      </c>
      <c r="R20" s="8">
        <f t="shared" si="1"/>
        <v>1.82370820668693E-2</v>
      </c>
      <c r="S20" s="6">
        <v>160</v>
      </c>
      <c r="T20" s="9">
        <f t="shared" si="7"/>
        <v>82254</v>
      </c>
      <c r="U20" s="6">
        <v>83754</v>
      </c>
      <c r="V20" s="9">
        <f t="shared" si="2"/>
        <v>1500</v>
      </c>
      <c r="W20" s="8">
        <f t="shared" si="3"/>
        <v>1.8236195200233424E-2</v>
      </c>
      <c r="X20" s="22">
        <f t="shared" si="8"/>
        <v>79645.840318712144</v>
      </c>
      <c r="Y20" s="22">
        <f t="shared" si="12"/>
        <v>81098.277409650793</v>
      </c>
      <c r="Z20" s="22">
        <f t="shared" si="9"/>
        <v>1452.4370909386489</v>
      </c>
      <c r="AA20" s="8">
        <f t="shared" si="10"/>
        <v>1.8236195200233334E-2</v>
      </c>
      <c r="AB20" s="22">
        <f t="shared" si="11"/>
        <v>3243931.0963860317</v>
      </c>
      <c r="AC20" s="6">
        <v>788</v>
      </c>
      <c r="AD20" s="6">
        <v>1902</v>
      </c>
      <c r="AE20" s="6">
        <f t="shared" si="4"/>
        <v>114</v>
      </c>
      <c r="AF20" s="6" t="s">
        <v>75</v>
      </c>
    </row>
    <row r="21" spans="1:32" x14ac:dyDescent="0.2">
      <c r="A21">
        <v>13</v>
      </c>
      <c r="B21" s="6" t="s">
        <v>2702</v>
      </c>
      <c r="C21" s="6" t="s">
        <v>22</v>
      </c>
      <c r="D21" s="6" t="s">
        <v>23</v>
      </c>
      <c r="E21" s="6" t="s">
        <v>2768</v>
      </c>
      <c r="F21" s="6" t="s">
        <v>2772</v>
      </c>
      <c r="G21" s="6">
        <v>86</v>
      </c>
      <c r="H21" s="6">
        <v>96</v>
      </c>
      <c r="I21" s="7">
        <v>42456</v>
      </c>
      <c r="J21" s="7">
        <v>42459</v>
      </c>
      <c r="K21" s="7" t="s">
        <v>2535</v>
      </c>
      <c r="L21" s="17">
        <f t="shared" si="5"/>
        <v>245.99</v>
      </c>
      <c r="M21" s="20">
        <f t="shared" si="6"/>
        <v>0.96829139395910402</v>
      </c>
      <c r="N21" s="6" t="s">
        <v>2550</v>
      </c>
      <c r="O21" s="6">
        <v>5890000</v>
      </c>
      <c r="P21" s="6">
        <v>6100000</v>
      </c>
      <c r="Q21" s="6">
        <f t="shared" si="0"/>
        <v>210000</v>
      </c>
      <c r="R21" s="8">
        <f t="shared" si="1"/>
        <v>3.5653650254668934E-2</v>
      </c>
      <c r="S21" s="6"/>
      <c r="T21" s="9">
        <f t="shared" si="7"/>
        <v>68488.372093023252</v>
      </c>
      <c r="U21" s="6">
        <v>70930</v>
      </c>
      <c r="V21" s="9">
        <f t="shared" si="2"/>
        <v>2441.6279069767479</v>
      </c>
      <c r="W21" s="8">
        <f t="shared" si="3"/>
        <v>3.5650254668930445E-2</v>
      </c>
      <c r="X21" s="22">
        <f t="shared" si="8"/>
        <v>66316.701283943286</v>
      </c>
      <c r="Y21" s="22">
        <f t="shared" si="12"/>
        <v>68680.908573519249</v>
      </c>
      <c r="Z21" s="22">
        <f t="shared" si="9"/>
        <v>2364.2072895759629</v>
      </c>
      <c r="AA21" s="8">
        <f t="shared" si="10"/>
        <v>3.5650254668930417E-2</v>
      </c>
      <c r="AB21" s="22">
        <f t="shared" si="11"/>
        <v>5906558.1373226559</v>
      </c>
      <c r="AC21" s="10">
        <v>2750</v>
      </c>
      <c r="AD21" s="6">
        <v>1949</v>
      </c>
      <c r="AE21" s="6">
        <f t="shared" si="4"/>
        <v>67</v>
      </c>
      <c r="AF21" s="6" t="s">
        <v>108</v>
      </c>
    </row>
    <row r="22" spans="1:32" x14ac:dyDescent="0.2">
      <c r="A22">
        <v>14</v>
      </c>
      <c r="B22" s="6" t="s">
        <v>2619</v>
      </c>
      <c r="C22" s="6" t="s">
        <v>22</v>
      </c>
      <c r="D22" s="6" t="s">
        <v>23</v>
      </c>
      <c r="E22" s="6" t="s">
        <v>2768</v>
      </c>
      <c r="F22" s="6" t="s">
        <v>2772</v>
      </c>
      <c r="G22" s="6">
        <v>53</v>
      </c>
      <c r="H22" s="6">
        <v>59</v>
      </c>
      <c r="I22" s="7">
        <v>42460</v>
      </c>
      <c r="J22" s="7">
        <v>42464</v>
      </c>
      <c r="K22" s="7" t="s">
        <v>2536</v>
      </c>
      <c r="L22" s="17">
        <f t="shared" si="5"/>
        <v>250.79</v>
      </c>
      <c r="M22" s="20">
        <f t="shared" si="6"/>
        <v>0.9497587623110969</v>
      </c>
      <c r="N22" s="6" t="s">
        <v>2546</v>
      </c>
      <c r="O22" s="6">
        <v>3450000</v>
      </c>
      <c r="P22" s="6">
        <v>4200000</v>
      </c>
      <c r="Q22" s="6">
        <f t="shared" si="0"/>
        <v>750000</v>
      </c>
      <c r="R22" s="8">
        <f t="shared" si="1"/>
        <v>0.21739130434782608</v>
      </c>
      <c r="S22" s="6">
        <v>117787</v>
      </c>
      <c r="T22" s="9">
        <f t="shared" si="7"/>
        <v>67316.735849056597</v>
      </c>
      <c r="U22" s="6">
        <v>81468</v>
      </c>
      <c r="V22" s="9">
        <f t="shared" si="2"/>
        <v>14151.264150943403</v>
      </c>
      <c r="W22" s="8">
        <f t="shared" si="3"/>
        <v>0.21021910781108863</v>
      </c>
      <c r="X22" s="22">
        <f t="shared" si="8"/>
        <v>63934.659722823038</v>
      </c>
      <c r="Y22" s="22">
        <f t="shared" si="12"/>
        <v>77374.94684796044</v>
      </c>
      <c r="Z22" s="22">
        <f t="shared" si="9"/>
        <v>13440.287125137402</v>
      </c>
      <c r="AA22" s="8">
        <f t="shared" si="10"/>
        <v>0.21021910781108863</v>
      </c>
      <c r="AB22" s="22">
        <f t="shared" si="11"/>
        <v>4100872.1829419034</v>
      </c>
      <c r="AC22" s="6">
        <v>556</v>
      </c>
      <c r="AD22" s="6">
        <v>1900</v>
      </c>
      <c r="AE22" s="6">
        <f t="shared" si="4"/>
        <v>116</v>
      </c>
      <c r="AF22" s="6" t="s">
        <v>37</v>
      </c>
    </row>
    <row r="23" spans="1:32" x14ac:dyDescent="0.2">
      <c r="A23">
        <v>14</v>
      </c>
      <c r="B23" s="6" t="s">
        <v>2728</v>
      </c>
      <c r="C23" s="6" t="s">
        <v>22</v>
      </c>
      <c r="D23" s="6" t="s">
        <v>23</v>
      </c>
      <c r="E23" s="6" t="s">
        <v>2768</v>
      </c>
      <c r="F23" s="6" t="s">
        <v>2772</v>
      </c>
      <c r="G23" s="6">
        <v>102</v>
      </c>
      <c r="H23" s="6">
        <v>115</v>
      </c>
      <c r="I23" s="7">
        <v>42461</v>
      </c>
      <c r="J23" s="7">
        <v>42464</v>
      </c>
      <c r="K23" s="7" t="s">
        <v>2536</v>
      </c>
      <c r="L23" s="17">
        <f t="shared" si="5"/>
        <v>250.79</v>
      </c>
      <c r="M23" s="20">
        <f t="shared" si="6"/>
        <v>0.9497587623110969</v>
      </c>
      <c r="N23" s="6" t="s">
        <v>2550</v>
      </c>
      <c r="O23" s="6">
        <v>7500000</v>
      </c>
      <c r="P23" s="6">
        <v>8800000</v>
      </c>
      <c r="Q23" s="6">
        <f t="shared" si="0"/>
        <v>1300000</v>
      </c>
      <c r="R23" s="8">
        <f t="shared" si="1"/>
        <v>0.17333333333333334</v>
      </c>
      <c r="S23" s="6"/>
      <c r="T23" s="9">
        <f t="shared" si="7"/>
        <v>73529.411764705888</v>
      </c>
      <c r="U23" s="6">
        <v>86275</v>
      </c>
      <c r="V23" s="9">
        <f t="shared" si="2"/>
        <v>12745.588235294112</v>
      </c>
      <c r="W23" s="8">
        <f t="shared" si="3"/>
        <v>0.17333999999999991</v>
      </c>
      <c r="X23" s="22">
        <f t="shared" si="8"/>
        <v>69835.203111110066</v>
      </c>
      <c r="Y23" s="22">
        <f t="shared" si="12"/>
        <v>81940.437218389881</v>
      </c>
      <c r="Z23" s="22">
        <f t="shared" si="9"/>
        <v>12105.234107279815</v>
      </c>
      <c r="AA23" s="8">
        <f t="shared" si="10"/>
        <v>0.17333999999999994</v>
      </c>
      <c r="AB23" s="22">
        <f t="shared" si="11"/>
        <v>8357924.5962757682</v>
      </c>
      <c r="AC23" s="10">
        <v>1091</v>
      </c>
      <c r="AD23" s="6">
        <v>1912</v>
      </c>
      <c r="AE23" s="6">
        <f t="shared" si="4"/>
        <v>104</v>
      </c>
      <c r="AF23" s="6" t="s">
        <v>108</v>
      </c>
    </row>
    <row r="24" spans="1:32" x14ac:dyDescent="0.2">
      <c r="A24">
        <v>14</v>
      </c>
      <c r="B24" s="6" t="s">
        <v>2744</v>
      </c>
      <c r="C24" s="6" t="s">
        <v>22</v>
      </c>
      <c r="D24" s="6" t="s">
        <v>23</v>
      </c>
      <c r="E24" s="6" t="s">
        <v>2768</v>
      </c>
      <c r="F24" s="6" t="s">
        <v>2772</v>
      </c>
      <c r="G24" s="6">
        <v>125</v>
      </c>
      <c r="H24" s="6">
        <v>140</v>
      </c>
      <c r="I24" s="7">
        <v>42463</v>
      </c>
      <c r="J24" s="7">
        <v>42465</v>
      </c>
      <c r="K24" s="7" t="s">
        <v>2536</v>
      </c>
      <c r="L24" s="17">
        <f t="shared" si="5"/>
        <v>250.79</v>
      </c>
      <c r="M24" s="20">
        <f t="shared" si="6"/>
        <v>0.9497587623110969</v>
      </c>
      <c r="N24" s="6" t="s">
        <v>2548</v>
      </c>
      <c r="O24" s="6">
        <v>7950000</v>
      </c>
      <c r="P24" s="6">
        <v>8500000</v>
      </c>
      <c r="Q24" s="6">
        <f t="shared" si="0"/>
        <v>550000</v>
      </c>
      <c r="R24" s="8">
        <f t="shared" si="1"/>
        <v>6.9182389937106917E-2</v>
      </c>
      <c r="S24" s="6"/>
      <c r="T24" s="9">
        <f t="shared" si="7"/>
        <v>63600</v>
      </c>
      <c r="U24" s="6">
        <v>68000</v>
      </c>
      <c r="V24" s="9">
        <f t="shared" si="2"/>
        <v>4400</v>
      </c>
      <c r="W24" s="8">
        <f t="shared" si="3"/>
        <v>6.9182389937106917E-2</v>
      </c>
      <c r="X24" s="22">
        <f t="shared" si="8"/>
        <v>60404.657282985761</v>
      </c>
      <c r="Y24" s="22">
        <f t="shared" si="12"/>
        <v>64583.595837154593</v>
      </c>
      <c r="Z24" s="22">
        <f t="shared" si="9"/>
        <v>4178.9385541688316</v>
      </c>
      <c r="AA24" s="8">
        <f t="shared" si="10"/>
        <v>6.9182389937107E-2</v>
      </c>
      <c r="AB24" s="22">
        <f t="shared" si="11"/>
        <v>8072949.4796443237</v>
      </c>
      <c r="AC24" s="6">
        <v>537</v>
      </c>
      <c r="AD24" s="6">
        <v>1898</v>
      </c>
      <c r="AE24" s="6">
        <f t="shared" si="4"/>
        <v>118</v>
      </c>
      <c r="AF24" s="6" t="s">
        <v>729</v>
      </c>
    </row>
    <row r="25" spans="1:32" x14ac:dyDescent="0.2">
      <c r="A25">
        <v>14</v>
      </c>
      <c r="B25" s="6" t="s">
        <v>2545</v>
      </c>
      <c r="C25" s="6" t="s">
        <v>22</v>
      </c>
      <c r="D25" s="6" t="s">
        <v>23</v>
      </c>
      <c r="E25" s="6" t="s">
        <v>2768</v>
      </c>
      <c r="F25" s="6" t="s">
        <v>2772</v>
      </c>
      <c r="G25" s="6">
        <v>18</v>
      </c>
      <c r="H25" s="6">
        <v>21</v>
      </c>
      <c r="I25" s="7">
        <v>42463</v>
      </c>
      <c r="J25" s="7">
        <v>42467</v>
      </c>
      <c r="K25" s="7" t="s">
        <v>2536</v>
      </c>
      <c r="L25" s="17">
        <f t="shared" si="5"/>
        <v>250.79</v>
      </c>
      <c r="M25" s="20">
        <f t="shared" si="6"/>
        <v>0.9497587623110969</v>
      </c>
      <c r="N25" s="6" t="s">
        <v>2546</v>
      </c>
      <c r="O25" s="6">
        <v>2600000</v>
      </c>
      <c r="P25" s="6">
        <v>2800000</v>
      </c>
      <c r="Q25" s="6">
        <f t="shared" si="0"/>
        <v>200000</v>
      </c>
      <c r="R25" s="8">
        <f t="shared" si="1"/>
        <v>7.6923076923076927E-2</v>
      </c>
      <c r="S25" s="6">
        <v>336</v>
      </c>
      <c r="T25" s="9">
        <f t="shared" si="7"/>
        <v>144463.11111111112</v>
      </c>
      <c r="U25" s="6">
        <v>155574</v>
      </c>
      <c r="V25" s="9">
        <f t="shared" si="2"/>
        <v>11110.888888888876</v>
      </c>
      <c r="W25" s="8">
        <f t="shared" si="3"/>
        <v>7.6911599116421786E-2</v>
      </c>
      <c r="X25" s="22">
        <f t="shared" si="8"/>
        <v>137205.10560849938</v>
      </c>
      <c r="Y25" s="22">
        <f t="shared" si="12"/>
        <v>147757.76968778658</v>
      </c>
      <c r="Z25" s="22">
        <f t="shared" si="9"/>
        <v>10552.664079287206</v>
      </c>
      <c r="AA25" s="8">
        <f t="shared" si="10"/>
        <v>7.6911599116421689E-2</v>
      </c>
      <c r="AB25" s="22">
        <f t="shared" si="11"/>
        <v>2659639.8543801587</v>
      </c>
      <c r="AC25" s="6">
        <v>234</v>
      </c>
      <c r="AD25" s="6">
        <v>2011</v>
      </c>
      <c r="AE25" s="6">
        <f t="shared" si="4"/>
        <v>5</v>
      </c>
      <c r="AF25" s="6" t="s">
        <v>63</v>
      </c>
    </row>
    <row r="26" spans="1:32" x14ac:dyDescent="0.2">
      <c r="A26">
        <v>14</v>
      </c>
      <c r="B26" s="6" t="s">
        <v>2609</v>
      </c>
      <c r="C26" s="6" t="s">
        <v>22</v>
      </c>
      <c r="D26" s="6" t="s">
        <v>23</v>
      </c>
      <c r="E26" s="6" t="s">
        <v>2768</v>
      </c>
      <c r="F26" s="6" t="s">
        <v>2772</v>
      </c>
      <c r="G26" s="6">
        <v>51</v>
      </c>
      <c r="H26" s="6">
        <v>56</v>
      </c>
      <c r="I26" s="7">
        <v>42464</v>
      </c>
      <c r="J26" s="7">
        <v>42467</v>
      </c>
      <c r="K26" s="7" t="s">
        <v>2536</v>
      </c>
      <c r="L26" s="17">
        <f t="shared" si="5"/>
        <v>250.79</v>
      </c>
      <c r="M26" s="20">
        <f t="shared" si="6"/>
        <v>0.9497587623110969</v>
      </c>
      <c r="N26" s="6" t="s">
        <v>2550</v>
      </c>
      <c r="O26" s="6">
        <v>4950000</v>
      </c>
      <c r="P26" s="6">
        <v>5100000</v>
      </c>
      <c r="Q26" s="6">
        <f t="shared" si="0"/>
        <v>150000</v>
      </c>
      <c r="R26" s="8">
        <f t="shared" si="1"/>
        <v>3.0303030303030304E-2</v>
      </c>
      <c r="S26" s="6"/>
      <c r="T26" s="9">
        <f t="shared" si="7"/>
        <v>97058.823529411762</v>
      </c>
      <c r="U26" s="6">
        <v>100000</v>
      </c>
      <c r="V26" s="9">
        <f t="shared" si="2"/>
        <v>2941.1764705882379</v>
      </c>
      <c r="W26" s="8">
        <f t="shared" si="3"/>
        <v>3.0303030303030332E-2</v>
      </c>
      <c r="X26" s="22">
        <f t="shared" si="8"/>
        <v>92182.468106665285</v>
      </c>
      <c r="Y26" s="22">
        <f t="shared" si="12"/>
        <v>94975.876231109694</v>
      </c>
      <c r="Z26" s="22">
        <f t="shared" si="9"/>
        <v>2793.4081244444096</v>
      </c>
      <c r="AA26" s="8">
        <f t="shared" si="10"/>
        <v>3.030303030303038E-2</v>
      </c>
      <c r="AB26" s="22">
        <f t="shared" si="11"/>
        <v>4843769.687786594</v>
      </c>
      <c r="AC26" s="10">
        <v>13651</v>
      </c>
      <c r="AD26" s="6">
        <v>2004</v>
      </c>
      <c r="AE26" s="6">
        <f t="shared" si="4"/>
        <v>12</v>
      </c>
      <c r="AF26" s="6" t="s">
        <v>213</v>
      </c>
    </row>
    <row r="27" spans="1:32" x14ac:dyDescent="0.2">
      <c r="A27">
        <v>14</v>
      </c>
      <c r="B27" s="6" t="s">
        <v>1687</v>
      </c>
      <c r="C27" s="6" t="s">
        <v>22</v>
      </c>
      <c r="D27" s="6" t="s">
        <v>23</v>
      </c>
      <c r="E27" s="6" t="s">
        <v>2768</v>
      </c>
      <c r="F27" s="6" t="s">
        <v>2772</v>
      </c>
      <c r="G27" s="6">
        <v>33</v>
      </c>
      <c r="H27" s="6">
        <v>37</v>
      </c>
      <c r="I27" s="7">
        <v>42464</v>
      </c>
      <c r="J27" s="7">
        <v>42468</v>
      </c>
      <c r="K27" s="7" t="s">
        <v>2536</v>
      </c>
      <c r="L27" s="17">
        <f t="shared" si="5"/>
        <v>250.79</v>
      </c>
      <c r="M27" s="20">
        <f t="shared" si="6"/>
        <v>0.9497587623110969</v>
      </c>
      <c r="N27" s="6" t="s">
        <v>2546</v>
      </c>
      <c r="O27" s="6">
        <v>2600000</v>
      </c>
      <c r="P27" s="6">
        <v>3000000</v>
      </c>
      <c r="Q27" s="6">
        <f t="shared" si="0"/>
        <v>400000</v>
      </c>
      <c r="R27" s="8">
        <f t="shared" si="1"/>
        <v>0.15384615384615385</v>
      </c>
      <c r="S27" s="6"/>
      <c r="T27" s="9">
        <f t="shared" si="7"/>
        <v>78787.878787878784</v>
      </c>
      <c r="U27" s="6">
        <v>90909</v>
      </c>
      <c r="V27" s="9">
        <f t="shared" si="2"/>
        <v>12121.121212121216</v>
      </c>
      <c r="W27" s="8">
        <f t="shared" si="3"/>
        <v>0.15384500000000007</v>
      </c>
      <c r="X27" s="22">
        <f t="shared" si="8"/>
        <v>74829.478242692479</v>
      </c>
      <c r="Y27" s="22">
        <f t="shared" si="12"/>
        <v>86341.619322939514</v>
      </c>
      <c r="Z27" s="22">
        <f t="shared" si="9"/>
        <v>11512.141080247035</v>
      </c>
      <c r="AA27" s="8">
        <f t="shared" si="10"/>
        <v>0.15384500000000012</v>
      </c>
      <c r="AB27" s="22">
        <f t="shared" si="11"/>
        <v>2849273.4376570038</v>
      </c>
      <c r="AC27" s="10">
        <v>1161</v>
      </c>
      <c r="AD27" s="6">
        <v>1937</v>
      </c>
      <c r="AE27" s="6">
        <f t="shared" si="4"/>
        <v>79</v>
      </c>
      <c r="AF27" s="6" t="s">
        <v>48</v>
      </c>
    </row>
    <row r="28" spans="1:32" x14ac:dyDescent="0.2">
      <c r="A28">
        <v>15</v>
      </c>
      <c r="B28" s="6" t="s">
        <v>2742</v>
      </c>
      <c r="C28" s="6" t="s">
        <v>22</v>
      </c>
      <c r="D28" s="6" t="s">
        <v>23</v>
      </c>
      <c r="E28" s="6" t="s">
        <v>2768</v>
      </c>
      <c r="F28" s="6" t="s">
        <v>2772</v>
      </c>
      <c r="G28" s="6">
        <v>124</v>
      </c>
      <c r="H28" s="6">
        <v>136</v>
      </c>
      <c r="I28" s="7">
        <v>42469</v>
      </c>
      <c r="J28" s="7">
        <v>42473</v>
      </c>
      <c r="K28" s="7" t="s">
        <v>2536</v>
      </c>
      <c r="L28" s="17">
        <f t="shared" si="5"/>
        <v>250.79</v>
      </c>
      <c r="M28" s="20">
        <f t="shared" si="6"/>
        <v>0.9497587623110969</v>
      </c>
      <c r="N28" s="6" t="s">
        <v>2546</v>
      </c>
      <c r="O28" s="6">
        <v>6900000</v>
      </c>
      <c r="P28" s="6">
        <v>7850000</v>
      </c>
      <c r="Q28" s="6">
        <f t="shared" si="0"/>
        <v>950000</v>
      </c>
      <c r="R28" s="8">
        <f t="shared" si="1"/>
        <v>0.13768115942028986</v>
      </c>
      <c r="S28" s="6">
        <v>119445</v>
      </c>
      <c r="T28" s="9">
        <f t="shared" si="7"/>
        <v>56608.427419354841</v>
      </c>
      <c r="U28" s="6">
        <v>64270</v>
      </c>
      <c r="V28" s="9">
        <f t="shared" si="2"/>
        <v>7661.5725806451592</v>
      </c>
      <c r="W28" s="8">
        <f t="shared" si="3"/>
        <v>0.1353433213024676</v>
      </c>
      <c r="X28" s="22">
        <f t="shared" si="8"/>
        <v>53764.349962184016</v>
      </c>
      <c r="Y28" s="22">
        <f t="shared" si="12"/>
        <v>61040.9956537342</v>
      </c>
      <c r="Z28" s="22">
        <f t="shared" si="9"/>
        <v>7276.645691550184</v>
      </c>
      <c r="AA28" s="8">
        <f t="shared" si="10"/>
        <v>0.13534332130246762</v>
      </c>
      <c r="AB28" s="22">
        <f t="shared" si="11"/>
        <v>7569083.4610630404</v>
      </c>
      <c r="AC28" s="6">
        <v>628</v>
      </c>
      <c r="AD28" s="6">
        <v>1892</v>
      </c>
      <c r="AE28" s="6">
        <f t="shared" si="4"/>
        <v>124</v>
      </c>
      <c r="AF28" s="6" t="s">
        <v>494</v>
      </c>
    </row>
    <row r="29" spans="1:32" x14ac:dyDescent="0.2">
      <c r="A29">
        <v>15</v>
      </c>
      <c r="B29" s="6" t="s">
        <v>2674</v>
      </c>
      <c r="C29" s="6" t="s">
        <v>22</v>
      </c>
      <c r="D29" s="6" t="s">
        <v>23</v>
      </c>
      <c r="E29" s="6" t="s">
        <v>2768</v>
      </c>
      <c r="F29" s="6" t="s">
        <v>2772</v>
      </c>
      <c r="G29" s="6">
        <v>77</v>
      </c>
      <c r="H29" s="6">
        <v>84</v>
      </c>
      <c r="I29" s="7">
        <v>42472</v>
      </c>
      <c r="J29" s="7">
        <v>42476</v>
      </c>
      <c r="K29" s="7" t="s">
        <v>2536</v>
      </c>
      <c r="L29" s="17">
        <f t="shared" si="5"/>
        <v>250.79</v>
      </c>
      <c r="M29" s="20">
        <f t="shared" si="6"/>
        <v>0.9497587623110969</v>
      </c>
      <c r="N29" s="6" t="s">
        <v>2546</v>
      </c>
      <c r="O29" s="6">
        <v>4800000</v>
      </c>
      <c r="P29" s="6">
        <v>5950000</v>
      </c>
      <c r="Q29" s="6">
        <f t="shared" si="0"/>
        <v>1150000</v>
      </c>
      <c r="R29" s="8">
        <f t="shared" si="1"/>
        <v>0.23958333333333334</v>
      </c>
      <c r="S29" s="6"/>
      <c r="T29" s="9">
        <f t="shared" si="7"/>
        <v>62337.662337662339</v>
      </c>
      <c r="U29" s="6">
        <v>77273</v>
      </c>
      <c r="V29" s="9">
        <f t="shared" si="2"/>
        <v>14935.337662337661</v>
      </c>
      <c r="W29" s="8">
        <f t="shared" si="3"/>
        <v>0.23958770833333329</v>
      </c>
      <c r="X29" s="22">
        <f t="shared" si="8"/>
        <v>59205.741027185264</v>
      </c>
      <c r="Y29" s="22">
        <f t="shared" si="12"/>
        <v>73390.708840065388</v>
      </c>
      <c r="Z29" s="22">
        <f t="shared" si="9"/>
        <v>14184.967812880124</v>
      </c>
      <c r="AA29" s="8">
        <f t="shared" si="10"/>
        <v>0.23958770833333323</v>
      </c>
      <c r="AB29" s="22">
        <f t="shared" si="11"/>
        <v>5651084.5806850353</v>
      </c>
      <c r="AC29" s="10">
        <v>1297</v>
      </c>
      <c r="AD29" s="6">
        <v>1986</v>
      </c>
      <c r="AE29" s="6">
        <f t="shared" si="4"/>
        <v>30</v>
      </c>
      <c r="AF29" s="6" t="s">
        <v>44</v>
      </c>
    </row>
    <row r="30" spans="1:32" x14ac:dyDescent="0.2">
      <c r="A30">
        <v>16</v>
      </c>
      <c r="B30" s="6" t="s">
        <v>2610</v>
      </c>
      <c r="C30" s="6" t="s">
        <v>22</v>
      </c>
      <c r="D30" s="6" t="s">
        <v>23</v>
      </c>
      <c r="E30" s="6" t="s">
        <v>2768</v>
      </c>
      <c r="F30" s="6" t="s">
        <v>2772</v>
      </c>
      <c r="G30" s="6">
        <v>51</v>
      </c>
      <c r="H30" s="6">
        <v>60</v>
      </c>
      <c r="I30" s="7">
        <v>42476</v>
      </c>
      <c r="J30" s="7">
        <v>42478</v>
      </c>
      <c r="K30" s="7" t="s">
        <v>2536</v>
      </c>
      <c r="L30" s="17">
        <f t="shared" si="5"/>
        <v>250.79</v>
      </c>
      <c r="M30" s="20">
        <f t="shared" si="6"/>
        <v>0.9497587623110969</v>
      </c>
      <c r="N30" s="6" t="s">
        <v>2548</v>
      </c>
      <c r="O30" s="6">
        <v>3090000</v>
      </c>
      <c r="P30" s="6">
        <v>3550000</v>
      </c>
      <c r="Q30" s="6">
        <f t="shared" si="0"/>
        <v>460000</v>
      </c>
      <c r="R30" s="8">
        <f t="shared" si="1"/>
        <v>0.14886731391585761</v>
      </c>
      <c r="S30" s="6">
        <v>59000</v>
      </c>
      <c r="T30" s="9">
        <f t="shared" si="7"/>
        <v>61745.098039215685</v>
      </c>
      <c r="U30" s="6">
        <v>70765</v>
      </c>
      <c r="V30" s="9">
        <f t="shared" si="2"/>
        <v>9019.9019607843147</v>
      </c>
      <c r="W30" s="8">
        <f t="shared" si="3"/>
        <v>0.14608288345506512</v>
      </c>
      <c r="X30" s="22">
        <f t="shared" si="8"/>
        <v>58642.947892502823</v>
      </c>
      <c r="Y30" s="22">
        <f t="shared" si="12"/>
        <v>67209.678814944768</v>
      </c>
      <c r="Z30" s="22">
        <f t="shared" si="9"/>
        <v>8566.7309224419441</v>
      </c>
      <c r="AA30" s="8">
        <f t="shared" si="10"/>
        <v>0.14608288345506507</v>
      </c>
      <c r="AB30" s="22">
        <f t="shared" si="11"/>
        <v>3427693.619562183</v>
      </c>
      <c r="AC30" s="6">
        <v>594</v>
      </c>
      <c r="AD30" s="6">
        <v>1879</v>
      </c>
      <c r="AE30" s="6">
        <f t="shared" si="4"/>
        <v>137</v>
      </c>
      <c r="AF30" s="6" t="s">
        <v>206</v>
      </c>
    </row>
    <row r="31" spans="1:32" x14ac:dyDescent="0.2">
      <c r="A31">
        <v>16</v>
      </c>
      <c r="B31" s="6" t="s">
        <v>2688</v>
      </c>
      <c r="C31" s="6" t="s">
        <v>22</v>
      </c>
      <c r="D31" s="6" t="s">
        <v>23</v>
      </c>
      <c r="E31" s="6" t="s">
        <v>2768</v>
      </c>
      <c r="F31" s="6" t="s">
        <v>2772</v>
      </c>
      <c r="G31" s="6">
        <v>81</v>
      </c>
      <c r="H31" s="6">
        <v>92</v>
      </c>
      <c r="I31" s="7">
        <v>42476</v>
      </c>
      <c r="J31" s="7">
        <v>42480</v>
      </c>
      <c r="K31" s="7" t="s">
        <v>2536</v>
      </c>
      <c r="L31" s="17">
        <f t="shared" si="5"/>
        <v>250.79</v>
      </c>
      <c r="M31" s="20">
        <f t="shared" si="6"/>
        <v>0.9497587623110969</v>
      </c>
      <c r="N31" s="6" t="s">
        <v>2546</v>
      </c>
      <c r="O31" s="6">
        <v>5400000</v>
      </c>
      <c r="P31" s="6">
        <v>6000000</v>
      </c>
      <c r="Q31" s="6">
        <f t="shared" si="0"/>
        <v>600000</v>
      </c>
      <c r="R31" s="8">
        <f t="shared" si="1"/>
        <v>0.1111111111111111</v>
      </c>
      <c r="S31" s="6">
        <v>124930</v>
      </c>
      <c r="T31" s="9">
        <f t="shared" si="7"/>
        <v>68209.012345679017</v>
      </c>
      <c r="U31" s="6">
        <v>75616</v>
      </c>
      <c r="V31" s="9">
        <f t="shared" si="2"/>
        <v>7406.987654320983</v>
      </c>
      <c r="W31" s="8">
        <f t="shared" si="3"/>
        <v>0.10859250705438794</v>
      </c>
      <c r="X31" s="22">
        <f t="shared" si="8"/>
        <v>64782.107143894435</v>
      </c>
      <c r="Y31" s="22">
        <f t="shared" si="12"/>
        <v>71816.9585709159</v>
      </c>
      <c r="Z31" s="22">
        <f t="shared" si="9"/>
        <v>7034.8514270214655</v>
      </c>
      <c r="AA31" s="8">
        <f t="shared" si="10"/>
        <v>0.10859250705438785</v>
      </c>
      <c r="AB31" s="22">
        <f t="shared" si="11"/>
        <v>5817173.6442441875</v>
      </c>
      <c r="AC31" s="6">
        <v>445</v>
      </c>
      <c r="AD31" s="6">
        <v>1897</v>
      </c>
      <c r="AE31" s="6">
        <f t="shared" si="4"/>
        <v>119</v>
      </c>
      <c r="AF31" s="6" t="s">
        <v>108</v>
      </c>
    </row>
    <row r="32" spans="1:32" x14ac:dyDescent="0.2">
      <c r="A32">
        <v>16</v>
      </c>
      <c r="B32" s="6" t="s">
        <v>147</v>
      </c>
      <c r="C32" s="6" t="s">
        <v>22</v>
      </c>
      <c r="D32" s="6" t="s">
        <v>23</v>
      </c>
      <c r="E32" s="6" t="s">
        <v>2768</v>
      </c>
      <c r="F32" s="6" t="s">
        <v>2772</v>
      </c>
      <c r="G32" s="6">
        <v>40</v>
      </c>
      <c r="H32" s="6">
        <v>45</v>
      </c>
      <c r="I32" s="7">
        <v>42479</v>
      </c>
      <c r="J32" s="7">
        <v>42481</v>
      </c>
      <c r="K32" s="7" t="s">
        <v>2536</v>
      </c>
      <c r="L32" s="17">
        <f t="shared" si="5"/>
        <v>250.79</v>
      </c>
      <c r="M32" s="20">
        <f t="shared" si="6"/>
        <v>0.9497587623110969</v>
      </c>
      <c r="N32" s="6" t="s">
        <v>2548</v>
      </c>
      <c r="O32" s="6">
        <v>3000000</v>
      </c>
      <c r="P32" s="6">
        <v>3725000</v>
      </c>
      <c r="Q32" s="6">
        <f t="shared" si="0"/>
        <v>725000</v>
      </c>
      <c r="R32" s="8">
        <f t="shared" si="1"/>
        <v>0.24166666666666667</v>
      </c>
      <c r="S32" s="6">
        <v>63227</v>
      </c>
      <c r="T32" s="9">
        <f t="shared" si="7"/>
        <v>76580.675000000003</v>
      </c>
      <c r="U32" s="6">
        <v>94706</v>
      </c>
      <c r="V32" s="9">
        <f t="shared" si="2"/>
        <v>18125.324999999997</v>
      </c>
      <c r="W32" s="8">
        <f t="shared" si="3"/>
        <v>0.23668275318805948</v>
      </c>
      <c r="X32" s="22">
        <f t="shared" si="8"/>
        <v>72733.16710494837</v>
      </c>
      <c r="Y32" s="22">
        <f t="shared" si="12"/>
        <v>89947.853343434748</v>
      </c>
      <c r="Z32" s="22">
        <f t="shared" si="9"/>
        <v>17214.686238486378</v>
      </c>
      <c r="AA32" s="8">
        <f t="shared" si="10"/>
        <v>0.23668275318805942</v>
      </c>
      <c r="AB32" s="22">
        <f t="shared" si="11"/>
        <v>3597914.1337373899</v>
      </c>
      <c r="AC32" s="6">
        <v>432</v>
      </c>
      <c r="AD32" s="6">
        <v>1910</v>
      </c>
      <c r="AE32" s="6">
        <f t="shared" si="4"/>
        <v>106</v>
      </c>
      <c r="AF32" s="6" t="s">
        <v>108</v>
      </c>
    </row>
    <row r="33" spans="1:32" x14ac:dyDescent="0.2">
      <c r="A33">
        <v>16</v>
      </c>
      <c r="B33" s="6" t="s">
        <v>2723</v>
      </c>
      <c r="C33" s="6" t="s">
        <v>22</v>
      </c>
      <c r="D33" s="6" t="s">
        <v>23</v>
      </c>
      <c r="E33" s="6" t="s">
        <v>2768</v>
      </c>
      <c r="F33" s="6" t="s">
        <v>2772</v>
      </c>
      <c r="G33" s="6">
        <v>96</v>
      </c>
      <c r="H33" s="6">
        <v>110</v>
      </c>
      <c r="I33" s="7">
        <v>42479</v>
      </c>
      <c r="J33" s="7">
        <v>42482</v>
      </c>
      <c r="K33" s="7" t="s">
        <v>2536</v>
      </c>
      <c r="L33" s="17">
        <f t="shared" si="5"/>
        <v>250.79</v>
      </c>
      <c r="M33" s="20">
        <f t="shared" si="6"/>
        <v>0.9497587623110969</v>
      </c>
      <c r="N33" s="6" t="s">
        <v>2550</v>
      </c>
      <c r="O33" s="6">
        <v>6700000</v>
      </c>
      <c r="P33" s="6">
        <v>7050000</v>
      </c>
      <c r="Q33" s="6">
        <f t="shared" si="0"/>
        <v>350000</v>
      </c>
      <c r="R33" s="8">
        <f t="shared" si="1"/>
        <v>5.2238805970149252E-2</v>
      </c>
      <c r="S33" s="6">
        <v>1906</v>
      </c>
      <c r="T33" s="9">
        <f t="shared" si="7"/>
        <v>69811.520833333328</v>
      </c>
      <c r="U33" s="6">
        <v>73457</v>
      </c>
      <c r="V33" s="9">
        <f t="shared" si="2"/>
        <v>3645.4791666666715</v>
      </c>
      <c r="W33" s="8">
        <f t="shared" si="3"/>
        <v>5.2218876242072103E-2</v>
      </c>
      <c r="X33" s="22">
        <f t="shared" si="8"/>
        <v>66304.103621722024</v>
      </c>
      <c r="Y33" s="22">
        <f t="shared" si="12"/>
        <v>69766.429403086251</v>
      </c>
      <c r="Z33" s="22">
        <f t="shared" si="9"/>
        <v>3462.3257813642267</v>
      </c>
      <c r="AA33" s="8">
        <f t="shared" si="10"/>
        <v>5.2218876242072096E-2</v>
      </c>
      <c r="AB33" s="22">
        <f t="shared" si="11"/>
        <v>6697577.2226962801</v>
      </c>
      <c r="AC33" s="6">
        <v>743</v>
      </c>
      <c r="AD33" s="6">
        <v>1896</v>
      </c>
      <c r="AE33" s="6">
        <f t="shared" si="4"/>
        <v>120</v>
      </c>
      <c r="AF33" s="6" t="s">
        <v>108</v>
      </c>
    </row>
    <row r="34" spans="1:32" x14ac:dyDescent="0.2">
      <c r="A34">
        <v>16</v>
      </c>
      <c r="B34" s="6" t="s">
        <v>2596</v>
      </c>
      <c r="C34" s="6" t="s">
        <v>22</v>
      </c>
      <c r="D34" s="6" t="s">
        <v>23</v>
      </c>
      <c r="E34" s="6" t="s">
        <v>2768</v>
      </c>
      <c r="F34" s="6" t="s">
        <v>2772</v>
      </c>
      <c r="G34" s="6">
        <v>54</v>
      </c>
      <c r="H34" s="6">
        <v>63</v>
      </c>
      <c r="I34" s="7">
        <v>42483</v>
      </c>
      <c r="J34" s="7">
        <v>42484</v>
      </c>
      <c r="K34" s="7" t="s">
        <v>2536</v>
      </c>
      <c r="L34" s="17">
        <f t="shared" si="5"/>
        <v>250.79</v>
      </c>
      <c r="M34" s="20">
        <f t="shared" si="6"/>
        <v>0.9497587623110969</v>
      </c>
      <c r="N34" s="6" t="s">
        <v>2555</v>
      </c>
      <c r="O34" s="6">
        <v>3490000</v>
      </c>
      <c r="P34" s="6">
        <v>4200000</v>
      </c>
      <c r="Q34" s="6">
        <f t="shared" ref="Q34:Q65" si="13">P34-O34</f>
        <v>710000</v>
      </c>
      <c r="R34" s="8">
        <f t="shared" ref="R34:R65" si="14">Q34/O34</f>
        <v>0.20343839541547279</v>
      </c>
      <c r="S34" s="6">
        <v>116630</v>
      </c>
      <c r="T34" s="9">
        <f t="shared" si="7"/>
        <v>66789.444444444438</v>
      </c>
      <c r="U34" s="6">
        <v>79938</v>
      </c>
      <c r="V34" s="9">
        <f t="shared" ref="V34:V65" si="15">U34-T34</f>
        <v>13148.555555555562</v>
      </c>
      <c r="W34" s="8">
        <f t="shared" ref="W34:W65" si="16">V34/T34</f>
        <v>0.19686577220285986</v>
      </c>
      <c r="X34" s="22">
        <f t="shared" si="8"/>
        <v>63433.860091001319</v>
      </c>
      <c r="Y34" s="22">
        <f t="shared" si="12"/>
        <v>75921.81594162446</v>
      </c>
      <c r="Z34" s="22">
        <f t="shared" si="9"/>
        <v>12487.955850623141</v>
      </c>
      <c r="AA34" s="8">
        <f t="shared" si="10"/>
        <v>0.19686577220285972</v>
      </c>
      <c r="AB34" s="22">
        <f t="shared" si="11"/>
        <v>4099778.0608477211</v>
      </c>
      <c r="AC34" s="6">
        <v>409</v>
      </c>
      <c r="AD34" s="6">
        <v>1897</v>
      </c>
      <c r="AE34" s="6">
        <f t="shared" ref="AE34:AE65" si="17">2016-AD34</f>
        <v>119</v>
      </c>
      <c r="AF34" s="6" t="s">
        <v>75</v>
      </c>
    </row>
    <row r="35" spans="1:32" x14ac:dyDescent="0.2">
      <c r="A35">
        <v>17</v>
      </c>
      <c r="B35" s="6" t="s">
        <v>2586</v>
      </c>
      <c r="C35" s="6" t="s">
        <v>22</v>
      </c>
      <c r="D35" s="6" t="s">
        <v>23</v>
      </c>
      <c r="E35" s="6" t="s">
        <v>2768</v>
      </c>
      <c r="F35" s="6" t="s">
        <v>2772</v>
      </c>
      <c r="G35" s="6">
        <v>46</v>
      </c>
      <c r="H35" s="6">
        <v>51</v>
      </c>
      <c r="I35" s="7">
        <v>42482</v>
      </c>
      <c r="J35" s="7">
        <v>42486</v>
      </c>
      <c r="K35" s="7" t="s">
        <v>2536</v>
      </c>
      <c r="L35" s="17">
        <f t="shared" si="5"/>
        <v>250.79</v>
      </c>
      <c r="M35" s="20">
        <f t="shared" si="6"/>
        <v>0.9497587623110969</v>
      </c>
      <c r="N35" s="6" t="s">
        <v>2546</v>
      </c>
      <c r="O35" s="6">
        <v>2990000</v>
      </c>
      <c r="P35" s="6">
        <v>3600000</v>
      </c>
      <c r="Q35" s="6">
        <f t="shared" si="13"/>
        <v>610000</v>
      </c>
      <c r="R35" s="8">
        <f t="shared" si="14"/>
        <v>0.20401337792642141</v>
      </c>
      <c r="S35" s="6">
        <v>34865</v>
      </c>
      <c r="T35" s="9">
        <f t="shared" si="7"/>
        <v>65757.934782608689</v>
      </c>
      <c r="U35" s="6">
        <v>79019</v>
      </c>
      <c r="V35" s="9">
        <f t="shared" si="15"/>
        <v>13261.065217391311</v>
      </c>
      <c r="W35" s="8">
        <f t="shared" si="16"/>
        <v>0.20166486768831018</v>
      </c>
      <c r="X35" s="22">
        <f t="shared" si="8"/>
        <v>62454.174751264254</v>
      </c>
      <c r="Y35" s="22">
        <f t="shared" si="12"/>
        <v>75048.987639060564</v>
      </c>
      <c r="Z35" s="22">
        <f t="shared" si="9"/>
        <v>12594.81288779631</v>
      </c>
      <c r="AA35" s="8">
        <f t="shared" si="10"/>
        <v>0.20166486768831021</v>
      </c>
      <c r="AB35" s="22">
        <f t="shared" si="11"/>
        <v>3452253.4313967861</v>
      </c>
      <c r="AC35" s="6">
        <v>751</v>
      </c>
      <c r="AD35" s="6">
        <v>1898</v>
      </c>
      <c r="AE35" s="6">
        <f t="shared" si="17"/>
        <v>118</v>
      </c>
      <c r="AF35" s="6" t="s">
        <v>27</v>
      </c>
    </row>
    <row r="36" spans="1:32" x14ac:dyDescent="0.2">
      <c r="A36">
        <v>17</v>
      </c>
      <c r="B36" s="6" t="s">
        <v>2549</v>
      </c>
      <c r="C36" s="6" t="s">
        <v>22</v>
      </c>
      <c r="D36" s="6" t="s">
        <v>23</v>
      </c>
      <c r="E36" s="6" t="s">
        <v>2768</v>
      </c>
      <c r="F36" s="6" t="s">
        <v>2772</v>
      </c>
      <c r="G36" s="6">
        <v>23</v>
      </c>
      <c r="H36" s="6"/>
      <c r="I36" s="7">
        <v>42485</v>
      </c>
      <c r="J36" s="7">
        <v>42488</v>
      </c>
      <c r="K36" s="7" t="s">
        <v>2536</v>
      </c>
      <c r="L36" s="17">
        <f t="shared" si="5"/>
        <v>250.79</v>
      </c>
      <c r="M36" s="20">
        <f t="shared" si="6"/>
        <v>0.9497587623110969</v>
      </c>
      <c r="N36" s="6" t="s">
        <v>2550</v>
      </c>
      <c r="O36" s="6">
        <v>1990000</v>
      </c>
      <c r="P36" s="6">
        <v>2300000</v>
      </c>
      <c r="Q36" s="6">
        <f t="shared" si="13"/>
        <v>310000</v>
      </c>
      <c r="R36" s="8">
        <f t="shared" si="14"/>
        <v>0.15577889447236182</v>
      </c>
      <c r="S36" s="6">
        <v>55383</v>
      </c>
      <c r="T36" s="9">
        <f t="shared" si="7"/>
        <v>88929.695652173919</v>
      </c>
      <c r="U36" s="6">
        <v>102408</v>
      </c>
      <c r="V36" s="9">
        <f t="shared" si="15"/>
        <v>13478.304347826081</v>
      </c>
      <c r="W36" s="8">
        <f t="shared" si="16"/>
        <v>0.15156134572351479</v>
      </c>
      <c r="X36" s="22">
        <f t="shared" si="8"/>
        <v>84461.757675311237</v>
      </c>
      <c r="Y36" s="22">
        <f t="shared" si="12"/>
        <v>97262.895330754807</v>
      </c>
      <c r="Z36" s="22">
        <f t="shared" si="9"/>
        <v>12801.13765544357</v>
      </c>
      <c r="AA36" s="8">
        <f t="shared" si="10"/>
        <v>0.15156134572351473</v>
      </c>
      <c r="AB36" s="22">
        <f t="shared" si="11"/>
        <v>2237046.5926073603</v>
      </c>
      <c r="AC36" s="6">
        <v>763</v>
      </c>
      <c r="AD36" s="6">
        <v>1889</v>
      </c>
      <c r="AE36" s="6">
        <f t="shared" si="17"/>
        <v>127</v>
      </c>
      <c r="AF36" s="6" t="s">
        <v>75</v>
      </c>
    </row>
    <row r="37" spans="1:32" x14ac:dyDescent="0.2">
      <c r="A37">
        <v>17</v>
      </c>
      <c r="B37" s="6" t="s">
        <v>2596</v>
      </c>
      <c r="C37" s="6" t="s">
        <v>22</v>
      </c>
      <c r="D37" s="6" t="s">
        <v>23</v>
      </c>
      <c r="E37" s="6" t="s">
        <v>2768</v>
      </c>
      <c r="F37" s="6" t="s">
        <v>2772</v>
      </c>
      <c r="G37" s="6">
        <v>49</v>
      </c>
      <c r="H37" s="6">
        <v>56</v>
      </c>
      <c r="I37" s="7">
        <v>42485</v>
      </c>
      <c r="J37" s="7">
        <v>42488</v>
      </c>
      <c r="K37" s="7" t="s">
        <v>2536</v>
      </c>
      <c r="L37" s="17">
        <f t="shared" si="5"/>
        <v>250.79</v>
      </c>
      <c r="M37" s="20">
        <f t="shared" si="6"/>
        <v>0.9497587623110969</v>
      </c>
      <c r="N37" s="6" t="s">
        <v>2550</v>
      </c>
      <c r="O37" s="6">
        <v>3690000</v>
      </c>
      <c r="P37" s="6">
        <v>4100000</v>
      </c>
      <c r="Q37" s="6">
        <f t="shared" si="13"/>
        <v>410000</v>
      </c>
      <c r="R37" s="8">
        <f t="shared" si="14"/>
        <v>0.1111111111111111</v>
      </c>
      <c r="S37" s="6">
        <v>98959</v>
      </c>
      <c r="T37" s="9">
        <f t="shared" si="7"/>
        <v>77325.693877551021</v>
      </c>
      <c r="U37" s="6">
        <v>85693</v>
      </c>
      <c r="V37" s="9">
        <f t="shared" si="15"/>
        <v>8367.3061224489793</v>
      </c>
      <c r="W37" s="8">
        <f t="shared" si="16"/>
        <v>0.1082086135004364</v>
      </c>
      <c r="X37" s="22">
        <f t="shared" si="8"/>
        <v>73440.755311989618</v>
      </c>
      <c r="Y37" s="22">
        <f t="shared" si="12"/>
        <v>81387.677618724832</v>
      </c>
      <c r="Z37" s="22">
        <f t="shared" si="9"/>
        <v>7946.9223067352141</v>
      </c>
      <c r="AA37" s="8">
        <f t="shared" si="10"/>
        <v>0.10820861350043651</v>
      </c>
      <c r="AB37" s="22">
        <f t="shared" si="11"/>
        <v>3987996.2033175169</v>
      </c>
      <c r="AC37" s="6">
        <v>409</v>
      </c>
      <c r="AD37" s="6">
        <v>1896</v>
      </c>
      <c r="AE37" s="6">
        <f t="shared" si="17"/>
        <v>120</v>
      </c>
      <c r="AF37" s="6" t="s">
        <v>61</v>
      </c>
    </row>
    <row r="38" spans="1:32" x14ac:dyDescent="0.2">
      <c r="A38">
        <v>18</v>
      </c>
      <c r="B38" s="6" t="s">
        <v>2562</v>
      </c>
      <c r="C38" s="6" t="s">
        <v>22</v>
      </c>
      <c r="D38" s="6" t="s">
        <v>23</v>
      </c>
      <c r="E38" s="6" t="s">
        <v>2768</v>
      </c>
      <c r="F38" s="6" t="s">
        <v>2772</v>
      </c>
      <c r="G38" s="6">
        <v>32</v>
      </c>
      <c r="H38" s="6">
        <v>37</v>
      </c>
      <c r="I38" s="7">
        <v>42494</v>
      </c>
      <c r="J38" s="7">
        <v>42494</v>
      </c>
      <c r="K38" s="7" t="s">
        <v>2537</v>
      </c>
      <c r="L38" s="17">
        <f t="shared" si="5"/>
        <v>256.52</v>
      </c>
      <c r="M38" s="20">
        <f t="shared" si="6"/>
        <v>0.92854358334632781</v>
      </c>
      <c r="N38" s="6" t="s">
        <v>2554</v>
      </c>
      <c r="O38" s="6">
        <v>2850000</v>
      </c>
      <c r="P38" s="6">
        <v>3400000</v>
      </c>
      <c r="Q38" s="6">
        <f t="shared" si="13"/>
        <v>550000</v>
      </c>
      <c r="R38" s="8">
        <f t="shared" si="14"/>
        <v>0.19298245614035087</v>
      </c>
      <c r="S38" s="6"/>
      <c r="T38" s="9">
        <f t="shared" si="7"/>
        <v>89062.5</v>
      </c>
      <c r="U38" s="6">
        <v>106250</v>
      </c>
      <c r="V38" s="9">
        <f t="shared" si="15"/>
        <v>17187.5</v>
      </c>
      <c r="W38" s="8">
        <f t="shared" si="16"/>
        <v>0.19298245614035087</v>
      </c>
      <c r="X38" s="22">
        <f t="shared" si="8"/>
        <v>82698.412891782325</v>
      </c>
      <c r="Y38" s="22">
        <f t="shared" si="12"/>
        <v>98657.755730547331</v>
      </c>
      <c r="Z38" s="22">
        <f t="shared" si="9"/>
        <v>15959.342838765006</v>
      </c>
      <c r="AA38" s="8">
        <f t="shared" si="10"/>
        <v>0.19298245614035081</v>
      </c>
      <c r="AB38" s="22">
        <f t="shared" si="11"/>
        <v>3157048.1833775146</v>
      </c>
      <c r="AC38" s="6">
        <v>213</v>
      </c>
      <c r="AD38" s="6">
        <v>2006</v>
      </c>
      <c r="AE38" s="6">
        <f t="shared" si="17"/>
        <v>10</v>
      </c>
      <c r="AF38" s="6" t="s">
        <v>44</v>
      </c>
    </row>
    <row r="39" spans="1:32" x14ac:dyDescent="0.2">
      <c r="A39">
        <v>18</v>
      </c>
      <c r="B39" s="6" t="s">
        <v>2257</v>
      </c>
      <c r="C39" s="6" t="s">
        <v>22</v>
      </c>
      <c r="D39" s="6" t="s">
        <v>23</v>
      </c>
      <c r="E39" s="6" t="s">
        <v>2768</v>
      </c>
      <c r="F39" s="6" t="s">
        <v>2772</v>
      </c>
      <c r="G39" s="6">
        <v>66</v>
      </c>
      <c r="H39" s="6">
        <v>72</v>
      </c>
      <c r="I39" s="7">
        <v>42490</v>
      </c>
      <c r="J39" s="7">
        <v>42494</v>
      </c>
      <c r="K39" s="7" t="s">
        <v>2537</v>
      </c>
      <c r="L39" s="17">
        <f t="shared" si="5"/>
        <v>256.52</v>
      </c>
      <c r="M39" s="20">
        <f t="shared" si="6"/>
        <v>0.92854358334632781</v>
      </c>
      <c r="N39" s="6" t="s">
        <v>2546</v>
      </c>
      <c r="O39" s="6">
        <v>4800000</v>
      </c>
      <c r="P39" s="6">
        <v>5350000</v>
      </c>
      <c r="Q39" s="6">
        <f t="shared" si="13"/>
        <v>550000</v>
      </c>
      <c r="R39" s="8">
        <f t="shared" si="14"/>
        <v>0.11458333333333333</v>
      </c>
      <c r="S39" s="6">
        <v>117607</v>
      </c>
      <c r="T39" s="9">
        <f t="shared" si="7"/>
        <v>74509.196969696975</v>
      </c>
      <c r="U39" s="6">
        <v>82843</v>
      </c>
      <c r="V39" s="9">
        <f t="shared" si="15"/>
        <v>8333.8030303030246</v>
      </c>
      <c r="W39" s="8">
        <f t="shared" si="16"/>
        <v>0.11184932020797912</v>
      </c>
      <c r="X39" s="22">
        <f t="shared" si="8"/>
        <v>69185.036746499783</v>
      </c>
      <c r="Y39" s="22">
        <f t="shared" si="12"/>
        <v>76923.336075159837</v>
      </c>
      <c r="Z39" s="22">
        <f t="shared" si="9"/>
        <v>7738.299328660054</v>
      </c>
      <c r="AA39" s="8">
        <f t="shared" si="10"/>
        <v>0.11184932020797909</v>
      </c>
      <c r="AB39" s="22">
        <f t="shared" si="11"/>
        <v>5076940.180960549</v>
      </c>
      <c r="AC39" s="6"/>
      <c r="AD39" s="6">
        <v>1915</v>
      </c>
      <c r="AE39" s="6">
        <f t="shared" si="17"/>
        <v>101</v>
      </c>
      <c r="AF39" s="6" t="s">
        <v>37</v>
      </c>
    </row>
    <row r="40" spans="1:32" x14ac:dyDescent="0.2">
      <c r="A40">
        <v>18</v>
      </c>
      <c r="B40" s="6" t="s">
        <v>2430</v>
      </c>
      <c r="C40" s="6" t="s">
        <v>22</v>
      </c>
      <c r="D40" s="6" t="s">
        <v>23</v>
      </c>
      <c r="E40" s="6" t="s">
        <v>2768</v>
      </c>
      <c r="F40" s="6" t="s">
        <v>2772</v>
      </c>
      <c r="G40" s="6">
        <v>107</v>
      </c>
      <c r="H40" s="6">
        <v>121</v>
      </c>
      <c r="I40" s="7">
        <v>42494</v>
      </c>
      <c r="J40" s="7">
        <v>42495</v>
      </c>
      <c r="K40" s="7" t="s">
        <v>2537</v>
      </c>
      <c r="L40" s="17">
        <f t="shared" si="5"/>
        <v>256.52</v>
      </c>
      <c r="M40" s="20">
        <f t="shared" si="6"/>
        <v>0.92854358334632781</v>
      </c>
      <c r="N40" s="6" t="s">
        <v>2555</v>
      </c>
      <c r="O40" s="6">
        <v>6500000</v>
      </c>
      <c r="P40" s="6">
        <v>7850000</v>
      </c>
      <c r="Q40" s="6">
        <f t="shared" si="13"/>
        <v>1350000</v>
      </c>
      <c r="R40" s="8">
        <f t="shared" si="14"/>
        <v>0.2076923076923077</v>
      </c>
      <c r="S40" s="6">
        <v>3520</v>
      </c>
      <c r="T40" s="9">
        <f t="shared" si="7"/>
        <v>60780.560747663549</v>
      </c>
      <c r="U40" s="6">
        <v>73397</v>
      </c>
      <c r="V40" s="9">
        <f t="shared" si="15"/>
        <v>12616.439252336451</v>
      </c>
      <c r="W40" s="8">
        <f t="shared" si="16"/>
        <v>0.2075735909169189</v>
      </c>
      <c r="X40" s="22">
        <f t="shared" si="8"/>
        <v>56437.399674434666</v>
      </c>
      <c r="Y40" s="22">
        <f t="shared" si="12"/>
        <v>68152.313386870417</v>
      </c>
      <c r="Z40" s="22">
        <f t="shared" si="9"/>
        <v>11714.913712435751</v>
      </c>
      <c r="AA40" s="8">
        <f t="shared" si="10"/>
        <v>0.20757359091691888</v>
      </c>
      <c r="AB40" s="22">
        <f t="shared" si="11"/>
        <v>7292297.5323951347</v>
      </c>
      <c r="AC40" s="6">
        <v>874</v>
      </c>
      <c r="AD40" s="6">
        <v>1899</v>
      </c>
      <c r="AE40" s="6">
        <f t="shared" si="17"/>
        <v>117</v>
      </c>
      <c r="AF40" s="6" t="s">
        <v>102</v>
      </c>
    </row>
    <row r="41" spans="1:32" x14ac:dyDescent="0.2">
      <c r="A41">
        <v>20</v>
      </c>
      <c r="B41" s="6" t="s">
        <v>249</v>
      </c>
      <c r="C41" s="6" t="s">
        <v>22</v>
      </c>
      <c r="D41" s="6" t="s">
        <v>23</v>
      </c>
      <c r="E41" s="6" t="s">
        <v>2768</v>
      </c>
      <c r="F41" s="6" t="s">
        <v>2772</v>
      </c>
      <c r="G41" s="6">
        <v>34</v>
      </c>
      <c r="H41" s="6">
        <v>38</v>
      </c>
      <c r="I41" s="7">
        <v>42504</v>
      </c>
      <c r="J41" s="7">
        <v>42506</v>
      </c>
      <c r="K41" s="7" t="s">
        <v>2537</v>
      </c>
      <c r="L41" s="17">
        <f t="shared" si="5"/>
        <v>256.52</v>
      </c>
      <c r="M41" s="20">
        <f t="shared" si="6"/>
        <v>0.92854358334632781</v>
      </c>
      <c r="N41" s="6" t="s">
        <v>2548</v>
      </c>
      <c r="O41" s="6">
        <v>2990000</v>
      </c>
      <c r="P41" s="6">
        <v>3450000</v>
      </c>
      <c r="Q41" s="6">
        <f t="shared" si="13"/>
        <v>460000</v>
      </c>
      <c r="R41" s="8">
        <f t="shared" si="14"/>
        <v>0.15384615384615385</v>
      </c>
      <c r="S41" s="6"/>
      <c r="T41" s="9">
        <f t="shared" si="7"/>
        <v>87941.176470588238</v>
      </c>
      <c r="U41" s="6">
        <v>101471</v>
      </c>
      <c r="V41" s="9">
        <f t="shared" si="15"/>
        <v>13529.823529411762</v>
      </c>
      <c r="W41" s="8">
        <f t="shared" si="16"/>
        <v>0.15385083612040129</v>
      </c>
      <c r="X41" s="22">
        <f t="shared" si="8"/>
        <v>81657.215123691771</v>
      </c>
      <c r="Y41" s="22">
        <f t="shared" si="12"/>
        <v>94220.245945735223</v>
      </c>
      <c r="Z41" s="22">
        <f t="shared" si="9"/>
        <v>12563.030822043453</v>
      </c>
      <c r="AA41" s="8">
        <f t="shared" si="10"/>
        <v>0.15385083612040124</v>
      </c>
      <c r="AB41" s="22">
        <f t="shared" si="11"/>
        <v>3203488.3621549974</v>
      </c>
      <c r="AC41" s="6">
        <v>461</v>
      </c>
      <c r="AD41" s="6">
        <v>2005</v>
      </c>
      <c r="AE41" s="6">
        <f t="shared" si="17"/>
        <v>11</v>
      </c>
      <c r="AF41" s="6" t="s">
        <v>67</v>
      </c>
    </row>
    <row r="42" spans="1:32" x14ac:dyDescent="0.2">
      <c r="A42">
        <v>20</v>
      </c>
      <c r="B42" s="6" t="s">
        <v>1831</v>
      </c>
      <c r="C42" s="6" t="s">
        <v>22</v>
      </c>
      <c r="D42" s="6" t="s">
        <v>23</v>
      </c>
      <c r="E42" s="6" t="s">
        <v>2768</v>
      </c>
      <c r="F42" s="6" t="s">
        <v>2772</v>
      </c>
      <c r="G42" s="6">
        <v>101</v>
      </c>
      <c r="H42" s="6">
        <v>113</v>
      </c>
      <c r="I42" s="7">
        <v>42507</v>
      </c>
      <c r="J42" s="7">
        <v>42510</v>
      </c>
      <c r="K42" s="7" t="s">
        <v>2537</v>
      </c>
      <c r="L42" s="17">
        <f t="shared" si="5"/>
        <v>256.52</v>
      </c>
      <c r="M42" s="20">
        <f t="shared" si="6"/>
        <v>0.92854358334632781</v>
      </c>
      <c r="N42" s="6" t="s">
        <v>2550</v>
      </c>
      <c r="O42" s="6">
        <v>6800000</v>
      </c>
      <c r="P42" s="6">
        <v>8000000</v>
      </c>
      <c r="Q42" s="6">
        <f t="shared" si="13"/>
        <v>1200000</v>
      </c>
      <c r="R42" s="8">
        <f t="shared" si="14"/>
        <v>0.17647058823529413</v>
      </c>
      <c r="S42" s="6"/>
      <c r="T42" s="9">
        <f t="shared" si="7"/>
        <v>67326.732673267325</v>
      </c>
      <c r="U42" s="6">
        <v>79208</v>
      </c>
      <c r="V42" s="9">
        <f t="shared" si="15"/>
        <v>11881.267326732675</v>
      </c>
      <c r="W42" s="8">
        <f t="shared" si="16"/>
        <v>0.17647176470588238</v>
      </c>
      <c r="X42" s="22">
        <f t="shared" si="8"/>
        <v>62515.805611435928</v>
      </c>
      <c r="Y42" s="22">
        <f t="shared" si="12"/>
        <v>73548.080149695932</v>
      </c>
      <c r="Z42" s="22">
        <f t="shared" si="9"/>
        <v>11032.274538260004</v>
      </c>
      <c r="AA42" s="8">
        <f t="shared" si="10"/>
        <v>0.17647176470588241</v>
      </c>
      <c r="AB42" s="22">
        <f t="shared" si="11"/>
        <v>7428356.0951192891</v>
      </c>
      <c r="AC42" s="6">
        <v>668</v>
      </c>
      <c r="AD42" s="6">
        <v>1977</v>
      </c>
      <c r="AE42" s="6">
        <f t="shared" si="17"/>
        <v>39</v>
      </c>
      <c r="AF42" s="6" t="s">
        <v>44</v>
      </c>
    </row>
    <row r="43" spans="1:32" x14ac:dyDescent="0.2">
      <c r="A43">
        <v>20</v>
      </c>
      <c r="B43" s="6" t="s">
        <v>2756</v>
      </c>
      <c r="C43" s="6" t="s">
        <v>22</v>
      </c>
      <c r="D43" s="6" t="s">
        <v>23</v>
      </c>
      <c r="E43" s="6" t="s">
        <v>2768</v>
      </c>
      <c r="F43" s="6" t="s">
        <v>2772</v>
      </c>
      <c r="G43" s="6">
        <v>162</v>
      </c>
      <c r="H43" s="6">
        <v>175</v>
      </c>
      <c r="I43" s="7">
        <v>42510</v>
      </c>
      <c r="J43" s="7">
        <v>42511</v>
      </c>
      <c r="K43" s="7" t="s">
        <v>2537</v>
      </c>
      <c r="L43" s="17">
        <f t="shared" si="5"/>
        <v>256.52</v>
      </c>
      <c r="M43" s="20">
        <f t="shared" si="6"/>
        <v>0.92854358334632781</v>
      </c>
      <c r="N43" s="6" t="s">
        <v>2555</v>
      </c>
      <c r="O43" s="6">
        <v>8700000</v>
      </c>
      <c r="P43" s="6">
        <v>9000000</v>
      </c>
      <c r="Q43" s="6">
        <f t="shared" si="13"/>
        <v>300000</v>
      </c>
      <c r="R43" s="8">
        <f t="shared" si="14"/>
        <v>3.4482758620689655E-2</v>
      </c>
      <c r="S43" s="6"/>
      <c r="T43" s="9">
        <f t="shared" si="7"/>
        <v>53703.703703703701</v>
      </c>
      <c r="U43" s="6">
        <v>55556</v>
      </c>
      <c r="V43" s="9">
        <f t="shared" si="15"/>
        <v>1852.2962962962993</v>
      </c>
      <c r="W43" s="8">
        <f t="shared" si="16"/>
        <v>3.4491034482758677E-2</v>
      </c>
      <c r="X43" s="22">
        <f t="shared" si="8"/>
        <v>49866.229476006491</v>
      </c>
      <c r="Y43" s="22">
        <f t="shared" si="12"/>
        <v>51586.167316388586</v>
      </c>
      <c r="Z43" s="22">
        <f t="shared" si="9"/>
        <v>1719.9378403820956</v>
      </c>
      <c r="AA43" s="8">
        <f t="shared" si="10"/>
        <v>3.4491034482758649E-2</v>
      </c>
      <c r="AB43" s="22">
        <f t="shared" si="11"/>
        <v>8356959.1052549509</v>
      </c>
      <c r="AC43" s="6">
        <v>702</v>
      </c>
      <c r="AD43" s="6">
        <v>1916</v>
      </c>
      <c r="AE43" s="6">
        <f t="shared" si="17"/>
        <v>100</v>
      </c>
      <c r="AF43" s="6" t="s">
        <v>494</v>
      </c>
    </row>
    <row r="44" spans="1:32" x14ac:dyDescent="0.2">
      <c r="A44">
        <v>21</v>
      </c>
      <c r="B44" s="6" t="s">
        <v>2627</v>
      </c>
      <c r="C44" s="6" t="s">
        <v>22</v>
      </c>
      <c r="D44" s="6" t="s">
        <v>23</v>
      </c>
      <c r="E44" s="6" t="s">
        <v>2768</v>
      </c>
      <c r="F44" s="6" t="s">
        <v>2772</v>
      </c>
      <c r="G44" s="6">
        <v>60</v>
      </c>
      <c r="H44" s="6">
        <v>66</v>
      </c>
      <c r="I44" s="7">
        <v>42510</v>
      </c>
      <c r="J44" s="7">
        <v>42514</v>
      </c>
      <c r="K44" s="7" t="s">
        <v>2537</v>
      </c>
      <c r="L44" s="17">
        <f t="shared" si="5"/>
        <v>256.52</v>
      </c>
      <c r="M44" s="20">
        <f t="shared" si="6"/>
        <v>0.92854358334632781</v>
      </c>
      <c r="N44" s="6" t="s">
        <v>2546</v>
      </c>
      <c r="O44" s="6">
        <v>3200000</v>
      </c>
      <c r="P44" s="6">
        <v>3600000</v>
      </c>
      <c r="Q44" s="6">
        <f t="shared" si="13"/>
        <v>400000</v>
      </c>
      <c r="R44" s="8">
        <f t="shared" si="14"/>
        <v>0.125</v>
      </c>
      <c r="S44" s="6">
        <v>16000</v>
      </c>
      <c r="T44" s="9">
        <f t="shared" si="7"/>
        <v>53600</v>
      </c>
      <c r="U44" s="6">
        <v>60267</v>
      </c>
      <c r="V44" s="9">
        <f t="shared" si="15"/>
        <v>6667</v>
      </c>
      <c r="W44" s="8">
        <f t="shared" si="16"/>
        <v>0.12438432835820895</v>
      </c>
      <c r="X44" s="22">
        <f t="shared" si="8"/>
        <v>49769.936067363167</v>
      </c>
      <c r="Y44" s="22">
        <f t="shared" si="12"/>
        <v>55960.536137533141</v>
      </c>
      <c r="Z44" s="22">
        <f t="shared" si="9"/>
        <v>6190.6000701699741</v>
      </c>
      <c r="AA44" s="8">
        <f t="shared" si="10"/>
        <v>0.12438432835820909</v>
      </c>
      <c r="AB44" s="22">
        <f t="shared" si="11"/>
        <v>3357632.1682519885</v>
      </c>
      <c r="AC44" s="10">
        <v>1266</v>
      </c>
      <c r="AD44" s="6">
        <v>1938</v>
      </c>
      <c r="AE44" s="6">
        <f t="shared" si="17"/>
        <v>78</v>
      </c>
      <c r="AF44" s="6" t="s">
        <v>37</v>
      </c>
    </row>
    <row r="45" spans="1:32" x14ac:dyDescent="0.2">
      <c r="A45">
        <v>21</v>
      </c>
      <c r="B45" s="6" t="s">
        <v>2749</v>
      </c>
      <c r="C45" s="6" t="s">
        <v>22</v>
      </c>
      <c r="D45" s="6" t="s">
        <v>23</v>
      </c>
      <c r="E45" s="6" t="s">
        <v>2768</v>
      </c>
      <c r="F45" s="6" t="s">
        <v>2772</v>
      </c>
      <c r="G45" s="6">
        <v>141</v>
      </c>
      <c r="H45" s="6">
        <v>156</v>
      </c>
      <c r="I45" s="7">
        <v>42511</v>
      </c>
      <c r="J45" s="7">
        <v>42514</v>
      </c>
      <c r="K45" s="7" t="s">
        <v>2537</v>
      </c>
      <c r="L45" s="17">
        <f t="shared" si="5"/>
        <v>256.52</v>
      </c>
      <c r="M45" s="20">
        <f t="shared" si="6"/>
        <v>0.92854358334632781</v>
      </c>
      <c r="N45" s="6" t="s">
        <v>2550</v>
      </c>
      <c r="O45" s="6">
        <v>8200000</v>
      </c>
      <c r="P45" s="6">
        <v>8700000</v>
      </c>
      <c r="Q45" s="6">
        <f t="shared" si="13"/>
        <v>500000</v>
      </c>
      <c r="R45" s="8">
        <f t="shared" si="14"/>
        <v>6.097560975609756E-2</v>
      </c>
      <c r="S45" s="6"/>
      <c r="T45" s="9">
        <f t="shared" si="7"/>
        <v>58156.028368794323</v>
      </c>
      <c r="U45" s="6">
        <v>61702</v>
      </c>
      <c r="V45" s="9">
        <f t="shared" si="15"/>
        <v>3545.9716312056771</v>
      </c>
      <c r="W45" s="8">
        <f t="shared" si="16"/>
        <v>6.0973414634146406E-2</v>
      </c>
      <c r="X45" s="22">
        <f t="shared" si="8"/>
        <v>54000.406974750978</v>
      </c>
      <c r="Y45" s="22">
        <f t="shared" si="12"/>
        <v>57292.99617963512</v>
      </c>
      <c r="Z45" s="22">
        <f t="shared" si="9"/>
        <v>3292.5892048841415</v>
      </c>
      <c r="AA45" s="8">
        <f t="shared" si="10"/>
        <v>6.0973414634146378E-2</v>
      </c>
      <c r="AB45" s="22">
        <f t="shared" si="11"/>
        <v>8078312.4613285521</v>
      </c>
      <c r="AC45" s="6">
        <v>587</v>
      </c>
      <c r="AD45" s="6">
        <v>1893</v>
      </c>
      <c r="AE45" s="6">
        <f t="shared" si="17"/>
        <v>123</v>
      </c>
      <c r="AF45" s="6" t="s">
        <v>206</v>
      </c>
    </row>
    <row r="46" spans="1:32" x14ac:dyDescent="0.2">
      <c r="A46">
        <v>21</v>
      </c>
      <c r="B46" s="6" t="s">
        <v>1940</v>
      </c>
      <c r="C46" s="6" t="s">
        <v>22</v>
      </c>
      <c r="D46" s="6" t="s">
        <v>23</v>
      </c>
      <c r="E46" s="6" t="s">
        <v>2768</v>
      </c>
      <c r="F46" s="6" t="s">
        <v>2772</v>
      </c>
      <c r="G46" s="6">
        <v>212</v>
      </c>
      <c r="H46" s="6">
        <v>232</v>
      </c>
      <c r="I46" s="7">
        <v>42513</v>
      </c>
      <c r="J46" s="7">
        <v>42515</v>
      </c>
      <c r="K46" s="7" t="s">
        <v>2537</v>
      </c>
      <c r="L46" s="17">
        <f t="shared" si="5"/>
        <v>256.52</v>
      </c>
      <c r="M46" s="20">
        <f t="shared" si="6"/>
        <v>0.92854358334632781</v>
      </c>
      <c r="N46" s="6" t="s">
        <v>2548</v>
      </c>
      <c r="O46" s="6">
        <v>11200000</v>
      </c>
      <c r="P46" s="6">
        <v>12200000</v>
      </c>
      <c r="Q46" s="6">
        <f t="shared" si="13"/>
        <v>1000000</v>
      </c>
      <c r="R46" s="8">
        <f t="shared" si="14"/>
        <v>8.9285714285714288E-2</v>
      </c>
      <c r="S46" s="6">
        <v>263668</v>
      </c>
      <c r="T46" s="9">
        <f t="shared" si="7"/>
        <v>54073.905660377357</v>
      </c>
      <c r="U46" s="6">
        <v>58791</v>
      </c>
      <c r="V46" s="9">
        <f t="shared" si="15"/>
        <v>4717.094339622643</v>
      </c>
      <c r="W46" s="8">
        <f t="shared" si="16"/>
        <v>8.7234208108608893E-2</v>
      </c>
      <c r="X46" s="22">
        <f t="shared" si="8"/>
        <v>50209.978127418071</v>
      </c>
      <c r="Y46" s="22">
        <f t="shared" si="12"/>
        <v>54590.005808513961</v>
      </c>
      <c r="Z46" s="22">
        <f t="shared" si="9"/>
        <v>4380.0276810958894</v>
      </c>
      <c r="AA46" s="8">
        <f t="shared" si="10"/>
        <v>8.7234208108608907E-2</v>
      </c>
      <c r="AB46" s="22">
        <f t="shared" si="11"/>
        <v>11573081.23140496</v>
      </c>
      <c r="AC46" s="6">
        <v>857</v>
      </c>
      <c r="AD46" s="6">
        <v>1899</v>
      </c>
      <c r="AE46" s="6">
        <f t="shared" si="17"/>
        <v>117</v>
      </c>
      <c r="AF46" s="6" t="s">
        <v>90</v>
      </c>
    </row>
    <row r="47" spans="1:32" x14ac:dyDescent="0.2">
      <c r="A47">
        <v>21</v>
      </c>
      <c r="B47" s="6" t="s">
        <v>2743</v>
      </c>
      <c r="C47" s="6" t="s">
        <v>22</v>
      </c>
      <c r="D47" s="6" t="s">
        <v>23</v>
      </c>
      <c r="E47" s="6" t="s">
        <v>2768</v>
      </c>
      <c r="F47" s="6" t="s">
        <v>2772</v>
      </c>
      <c r="G47" s="6">
        <v>124</v>
      </c>
      <c r="H47" s="6">
        <v>139</v>
      </c>
      <c r="I47" s="7">
        <v>42514</v>
      </c>
      <c r="J47" s="7">
        <v>42517</v>
      </c>
      <c r="K47" s="7" t="s">
        <v>2537</v>
      </c>
      <c r="L47" s="17">
        <f t="shared" si="5"/>
        <v>256.52</v>
      </c>
      <c r="M47" s="20">
        <f t="shared" si="6"/>
        <v>0.92854358334632781</v>
      </c>
      <c r="N47" s="6" t="s">
        <v>2550</v>
      </c>
      <c r="O47" s="6">
        <v>7100000</v>
      </c>
      <c r="P47" s="6">
        <v>7500000</v>
      </c>
      <c r="Q47" s="6">
        <f t="shared" si="13"/>
        <v>400000</v>
      </c>
      <c r="R47" s="8">
        <f t="shared" si="14"/>
        <v>5.6338028169014086E-2</v>
      </c>
      <c r="S47" s="6"/>
      <c r="T47" s="9">
        <f t="shared" si="7"/>
        <v>57258.06451612903</v>
      </c>
      <c r="U47" s="6">
        <v>60484</v>
      </c>
      <c r="V47" s="9">
        <f t="shared" si="15"/>
        <v>3225.9354838709696</v>
      </c>
      <c r="W47" s="8">
        <f t="shared" si="16"/>
        <v>5.6340281690140881E-2</v>
      </c>
      <c r="X47" s="22">
        <f t="shared" si="8"/>
        <v>53166.608401281672</v>
      </c>
      <c r="Y47" s="22">
        <f t="shared" si="12"/>
        <v>56162.030095119291</v>
      </c>
      <c r="Z47" s="22">
        <f t="shared" si="9"/>
        <v>2995.4216938376194</v>
      </c>
      <c r="AA47" s="8">
        <f t="shared" si="10"/>
        <v>5.6340281690140867E-2</v>
      </c>
      <c r="AB47" s="22">
        <f t="shared" si="11"/>
        <v>6964091.7317947922</v>
      </c>
      <c r="AC47" s="6">
        <v>498</v>
      </c>
      <c r="AD47" s="6">
        <v>1897</v>
      </c>
      <c r="AE47" s="6">
        <f t="shared" si="17"/>
        <v>119</v>
      </c>
      <c r="AF47" s="6" t="s">
        <v>108</v>
      </c>
    </row>
    <row r="48" spans="1:32" x14ac:dyDescent="0.2">
      <c r="A48">
        <v>21</v>
      </c>
      <c r="B48" s="6" t="s">
        <v>2597</v>
      </c>
      <c r="C48" s="6" t="s">
        <v>22</v>
      </c>
      <c r="D48" s="6" t="s">
        <v>23</v>
      </c>
      <c r="E48" s="6" t="s">
        <v>2768</v>
      </c>
      <c r="F48" s="6" t="s">
        <v>2772</v>
      </c>
      <c r="G48" s="6">
        <v>49</v>
      </c>
      <c r="H48" s="6">
        <v>55</v>
      </c>
      <c r="I48" s="7">
        <v>42515</v>
      </c>
      <c r="J48" s="7">
        <v>42519</v>
      </c>
      <c r="K48" s="7" t="s">
        <v>2537</v>
      </c>
      <c r="L48" s="17">
        <f t="shared" si="5"/>
        <v>256.52</v>
      </c>
      <c r="M48" s="20">
        <f t="shared" si="6"/>
        <v>0.92854358334632781</v>
      </c>
      <c r="N48" s="6" t="s">
        <v>2546</v>
      </c>
      <c r="O48" s="6">
        <v>3290000</v>
      </c>
      <c r="P48" s="6">
        <v>3900000</v>
      </c>
      <c r="Q48" s="6">
        <f t="shared" si="13"/>
        <v>610000</v>
      </c>
      <c r="R48" s="8">
        <f t="shared" si="14"/>
        <v>0.18541033434650456</v>
      </c>
      <c r="S48" s="6">
        <v>2082</v>
      </c>
      <c r="T48" s="9">
        <f t="shared" si="7"/>
        <v>67185.346938775503</v>
      </c>
      <c r="U48" s="6">
        <v>79634</v>
      </c>
      <c r="V48" s="9">
        <f t="shared" si="15"/>
        <v>12448.653061224497</v>
      </c>
      <c r="W48" s="8">
        <f t="shared" si="16"/>
        <v>0.18528821578563365</v>
      </c>
      <c r="X48" s="22">
        <f t="shared" si="8"/>
        <v>62384.522794896839</v>
      </c>
      <c r="Y48" s="22">
        <f t="shared" si="12"/>
        <v>73943.639716201462</v>
      </c>
      <c r="Z48" s="22">
        <f t="shared" si="9"/>
        <v>11559.116921304623</v>
      </c>
      <c r="AA48" s="8">
        <f t="shared" si="10"/>
        <v>0.18528821578563359</v>
      </c>
      <c r="AB48" s="22">
        <f t="shared" si="11"/>
        <v>3623238.3460938716</v>
      </c>
      <c r="AC48" s="6">
        <v>420</v>
      </c>
      <c r="AD48" s="6">
        <v>1892</v>
      </c>
      <c r="AE48" s="6">
        <f t="shared" si="17"/>
        <v>124</v>
      </c>
      <c r="AF48" s="6" t="s">
        <v>63</v>
      </c>
    </row>
    <row r="49" spans="1:32" x14ac:dyDescent="0.2">
      <c r="A49">
        <v>22</v>
      </c>
      <c r="B49" s="6" t="s">
        <v>765</v>
      </c>
      <c r="C49" s="6" t="s">
        <v>22</v>
      </c>
      <c r="D49" s="6" t="s">
        <v>23</v>
      </c>
      <c r="E49" s="6" t="s">
        <v>2768</v>
      </c>
      <c r="F49" s="6" t="s">
        <v>2772</v>
      </c>
      <c r="G49" s="6">
        <v>74</v>
      </c>
      <c r="H49" s="6">
        <v>82</v>
      </c>
      <c r="I49" s="7">
        <v>42517</v>
      </c>
      <c r="J49" s="7">
        <v>42520</v>
      </c>
      <c r="K49" s="7" t="s">
        <v>2537</v>
      </c>
      <c r="L49" s="17">
        <f t="shared" si="5"/>
        <v>256.52</v>
      </c>
      <c r="M49" s="20">
        <f t="shared" si="6"/>
        <v>0.92854358334632781</v>
      </c>
      <c r="N49" s="6" t="s">
        <v>2550</v>
      </c>
      <c r="O49" s="6">
        <v>5300000</v>
      </c>
      <c r="P49" s="6">
        <v>5800000</v>
      </c>
      <c r="Q49" s="6">
        <f t="shared" si="13"/>
        <v>500000</v>
      </c>
      <c r="R49" s="8">
        <f t="shared" si="14"/>
        <v>9.4339622641509441E-2</v>
      </c>
      <c r="S49" s="6">
        <v>4546</v>
      </c>
      <c r="T49" s="9">
        <f t="shared" si="7"/>
        <v>71683.054054054053</v>
      </c>
      <c r="U49" s="6">
        <v>78440</v>
      </c>
      <c r="V49" s="9">
        <f t="shared" si="15"/>
        <v>6756.9459459459467</v>
      </c>
      <c r="W49" s="8">
        <f t="shared" si="16"/>
        <v>9.4261412758038121E-2</v>
      </c>
      <c r="X49" s="22">
        <f t="shared" si="8"/>
        <v>66560.839876559854</v>
      </c>
      <c r="Y49" s="22">
        <f t="shared" si="12"/>
        <v>72834.958677685951</v>
      </c>
      <c r="Z49" s="22">
        <f t="shared" si="9"/>
        <v>6274.1188011260965</v>
      </c>
      <c r="AA49" s="8">
        <f t="shared" si="10"/>
        <v>9.4261412758038191E-2</v>
      </c>
      <c r="AB49" s="22">
        <f t="shared" si="11"/>
        <v>5389786.94214876</v>
      </c>
      <c r="AC49" s="10">
        <v>2962</v>
      </c>
      <c r="AD49" s="6">
        <v>1992</v>
      </c>
      <c r="AE49" s="6">
        <f t="shared" si="17"/>
        <v>24</v>
      </c>
      <c r="AF49" s="6" t="s">
        <v>37</v>
      </c>
    </row>
    <row r="50" spans="1:32" x14ac:dyDescent="0.2">
      <c r="A50">
        <v>22</v>
      </c>
      <c r="B50" s="6" t="s">
        <v>2707</v>
      </c>
      <c r="C50" s="6" t="s">
        <v>22</v>
      </c>
      <c r="D50" s="6" t="s">
        <v>23</v>
      </c>
      <c r="E50" s="6" t="s">
        <v>2768</v>
      </c>
      <c r="F50" s="6" t="s">
        <v>2772</v>
      </c>
      <c r="G50" s="6">
        <v>90</v>
      </c>
      <c r="H50" s="6">
        <v>100</v>
      </c>
      <c r="I50" s="7">
        <v>42518</v>
      </c>
      <c r="J50" s="7">
        <v>42520</v>
      </c>
      <c r="K50" s="7" t="s">
        <v>2537</v>
      </c>
      <c r="L50" s="17">
        <f t="shared" si="5"/>
        <v>256.52</v>
      </c>
      <c r="M50" s="20">
        <f t="shared" si="6"/>
        <v>0.92854358334632781</v>
      </c>
      <c r="N50" s="6" t="s">
        <v>2548</v>
      </c>
      <c r="O50" s="6">
        <v>6450000</v>
      </c>
      <c r="P50" s="6">
        <v>7150000</v>
      </c>
      <c r="Q50" s="6">
        <f t="shared" si="13"/>
        <v>700000</v>
      </c>
      <c r="R50" s="8">
        <f t="shared" si="14"/>
        <v>0.10852713178294573</v>
      </c>
      <c r="S50" s="6">
        <v>61237</v>
      </c>
      <c r="T50" s="9">
        <f t="shared" si="7"/>
        <v>72347.077777777784</v>
      </c>
      <c r="U50" s="6">
        <v>80125</v>
      </c>
      <c r="V50" s="9">
        <f t="shared" si="15"/>
        <v>7777.9222222222161</v>
      </c>
      <c r="W50" s="8">
        <f t="shared" si="16"/>
        <v>0.10750845039122357</v>
      </c>
      <c r="X50" s="22">
        <f t="shared" si="8"/>
        <v>67177.414844413259</v>
      </c>
      <c r="Y50" s="22">
        <f t="shared" si="12"/>
        <v>74399.554615624511</v>
      </c>
      <c r="Z50" s="22">
        <f t="shared" si="9"/>
        <v>7222.1397712112521</v>
      </c>
      <c r="AA50" s="8">
        <f t="shared" si="10"/>
        <v>0.10750845039122361</v>
      </c>
      <c r="AB50" s="22">
        <f t="shared" si="11"/>
        <v>6695959.9154062057</v>
      </c>
      <c r="AC50" s="6">
        <v>593</v>
      </c>
      <c r="AD50" s="6">
        <v>1897</v>
      </c>
      <c r="AE50" s="6">
        <f t="shared" si="17"/>
        <v>119</v>
      </c>
      <c r="AF50" s="6" t="s">
        <v>67</v>
      </c>
    </row>
    <row r="51" spans="1:32" x14ac:dyDescent="0.2">
      <c r="A51">
        <v>22</v>
      </c>
      <c r="B51" s="6" t="s">
        <v>2734</v>
      </c>
      <c r="C51" s="6" t="s">
        <v>22</v>
      </c>
      <c r="D51" s="6" t="s">
        <v>23</v>
      </c>
      <c r="E51" s="6" t="s">
        <v>2768</v>
      </c>
      <c r="F51" s="6" t="s">
        <v>2772</v>
      </c>
      <c r="G51" s="6">
        <v>111</v>
      </c>
      <c r="H51" s="6">
        <v>125</v>
      </c>
      <c r="I51" s="7">
        <v>42517</v>
      </c>
      <c r="J51" s="7">
        <v>42520</v>
      </c>
      <c r="K51" s="7" t="s">
        <v>2537</v>
      </c>
      <c r="L51" s="17">
        <f t="shared" si="5"/>
        <v>256.52</v>
      </c>
      <c r="M51" s="20">
        <f t="shared" si="6"/>
        <v>0.92854358334632781</v>
      </c>
      <c r="N51" s="6" t="s">
        <v>2550</v>
      </c>
      <c r="O51" s="6">
        <v>7250000</v>
      </c>
      <c r="P51" s="6">
        <v>7700000</v>
      </c>
      <c r="Q51" s="6">
        <f t="shared" si="13"/>
        <v>450000</v>
      </c>
      <c r="R51" s="8">
        <f t="shared" si="14"/>
        <v>6.2068965517241378E-2</v>
      </c>
      <c r="S51" s="6"/>
      <c r="T51" s="9">
        <f t="shared" si="7"/>
        <v>65315.315315315318</v>
      </c>
      <c r="U51" s="6">
        <v>69369</v>
      </c>
      <c r="V51" s="9">
        <f t="shared" si="15"/>
        <v>4053.684684684682</v>
      </c>
      <c r="W51" s="8">
        <f t="shared" si="16"/>
        <v>6.2063310344827545E-2</v>
      </c>
      <c r="X51" s="22">
        <f t="shared" si="8"/>
        <v>60648.116930278171</v>
      </c>
      <c r="Y51" s="22">
        <f t="shared" si="12"/>
        <v>64412.139833151414</v>
      </c>
      <c r="Z51" s="22">
        <f t="shared" si="9"/>
        <v>3764.0229028732429</v>
      </c>
      <c r="AA51" s="8">
        <f t="shared" si="10"/>
        <v>6.2063310344827531E-2</v>
      </c>
      <c r="AB51" s="22">
        <f t="shared" si="11"/>
        <v>7149747.5214798069</v>
      </c>
      <c r="AC51" s="6">
        <v>458</v>
      </c>
      <c r="AD51" s="6">
        <v>1915</v>
      </c>
      <c r="AE51" s="6">
        <f t="shared" si="17"/>
        <v>101</v>
      </c>
      <c r="AF51" s="6" t="s">
        <v>37</v>
      </c>
    </row>
    <row r="52" spans="1:32" x14ac:dyDescent="0.2">
      <c r="A52">
        <v>22</v>
      </c>
      <c r="B52" s="6" t="s">
        <v>2645</v>
      </c>
      <c r="C52" s="6" t="s">
        <v>22</v>
      </c>
      <c r="D52" s="6" t="s">
        <v>23</v>
      </c>
      <c r="E52" s="6" t="s">
        <v>2768</v>
      </c>
      <c r="F52" s="6" t="s">
        <v>2772</v>
      </c>
      <c r="G52" s="6">
        <v>68</v>
      </c>
      <c r="H52" s="6">
        <v>74</v>
      </c>
      <c r="I52" s="7">
        <v>42518</v>
      </c>
      <c r="J52" s="7">
        <v>42522</v>
      </c>
      <c r="K52" s="7" t="s">
        <v>2538</v>
      </c>
      <c r="L52" s="17">
        <f t="shared" si="5"/>
        <v>259.83</v>
      </c>
      <c r="M52" s="20">
        <f t="shared" si="6"/>
        <v>0.91671477504522192</v>
      </c>
      <c r="N52" s="6" t="s">
        <v>2546</v>
      </c>
      <c r="O52" s="6">
        <v>5200000</v>
      </c>
      <c r="P52" s="6">
        <v>5730000</v>
      </c>
      <c r="Q52" s="6">
        <f t="shared" si="13"/>
        <v>530000</v>
      </c>
      <c r="R52" s="8">
        <f t="shared" si="14"/>
        <v>0.10192307692307692</v>
      </c>
      <c r="S52" s="6">
        <v>38956</v>
      </c>
      <c r="T52" s="9">
        <f t="shared" si="7"/>
        <v>77043.470588235301</v>
      </c>
      <c r="U52" s="6">
        <v>84838</v>
      </c>
      <c r="V52" s="9">
        <f t="shared" si="15"/>
        <v>7794.529411764699</v>
      </c>
      <c r="W52" s="8">
        <f t="shared" si="16"/>
        <v>0.101170538557682</v>
      </c>
      <c r="X52" s="22">
        <f t="shared" si="8"/>
        <v>70626.8878089973</v>
      </c>
      <c r="Y52" s="22">
        <f t="shared" si="12"/>
        <v>77772.248085286541</v>
      </c>
      <c r="Z52" s="22">
        <f t="shared" si="9"/>
        <v>7145.3602762892406</v>
      </c>
      <c r="AA52" s="8">
        <f t="shared" si="10"/>
        <v>0.10117053855768197</v>
      </c>
      <c r="AB52" s="22">
        <f t="shared" si="11"/>
        <v>5288512.8697994845</v>
      </c>
      <c r="AC52" s="10">
        <v>1032</v>
      </c>
      <c r="AD52" s="6">
        <v>1900</v>
      </c>
      <c r="AE52" s="6">
        <f t="shared" si="17"/>
        <v>116</v>
      </c>
      <c r="AF52" s="6" t="s">
        <v>67</v>
      </c>
    </row>
    <row r="53" spans="1:32" x14ac:dyDescent="0.2">
      <c r="A53">
        <v>22</v>
      </c>
      <c r="B53" s="6" t="s">
        <v>2681</v>
      </c>
      <c r="C53" s="6" t="s">
        <v>22</v>
      </c>
      <c r="D53" s="6" t="s">
        <v>23</v>
      </c>
      <c r="E53" s="6" t="s">
        <v>2768</v>
      </c>
      <c r="F53" s="6" t="s">
        <v>2772</v>
      </c>
      <c r="G53" s="6">
        <v>80</v>
      </c>
      <c r="H53" s="6">
        <v>90</v>
      </c>
      <c r="I53" s="7">
        <v>42520</v>
      </c>
      <c r="J53" s="7">
        <v>42524</v>
      </c>
      <c r="K53" s="7" t="s">
        <v>2538</v>
      </c>
      <c r="L53" s="17">
        <f t="shared" si="5"/>
        <v>259.83</v>
      </c>
      <c r="M53" s="20">
        <f t="shared" si="6"/>
        <v>0.91671477504522192</v>
      </c>
      <c r="N53" s="6" t="s">
        <v>2546</v>
      </c>
      <c r="O53" s="6">
        <v>5500000</v>
      </c>
      <c r="P53" s="6">
        <v>6150000</v>
      </c>
      <c r="Q53" s="6">
        <f t="shared" si="13"/>
        <v>650000</v>
      </c>
      <c r="R53" s="8">
        <f t="shared" si="14"/>
        <v>0.11818181818181818</v>
      </c>
      <c r="S53" s="6">
        <v>23000</v>
      </c>
      <c r="T53" s="9">
        <f t="shared" si="7"/>
        <v>69037.5</v>
      </c>
      <c r="U53" s="6">
        <v>77163</v>
      </c>
      <c r="V53" s="9">
        <f t="shared" si="15"/>
        <v>8125.5</v>
      </c>
      <c r="W53" s="8">
        <f t="shared" si="16"/>
        <v>0.11769690385659967</v>
      </c>
      <c r="X53" s="22">
        <f t="shared" si="8"/>
        <v>63287.696282184508</v>
      </c>
      <c r="Y53" s="22">
        <f t="shared" si="12"/>
        <v>70736.46218681446</v>
      </c>
      <c r="Z53" s="22">
        <f t="shared" si="9"/>
        <v>7448.7659046299523</v>
      </c>
      <c r="AA53" s="8">
        <f t="shared" si="10"/>
        <v>0.1176969038565997</v>
      </c>
      <c r="AB53" s="22">
        <f t="shared" si="11"/>
        <v>5658916.9749451568</v>
      </c>
      <c r="AC53" s="6">
        <v>877</v>
      </c>
      <c r="AD53" s="6">
        <v>1932</v>
      </c>
      <c r="AE53" s="6">
        <f t="shared" si="17"/>
        <v>84</v>
      </c>
      <c r="AF53" s="6" t="s">
        <v>108</v>
      </c>
    </row>
    <row r="54" spans="1:32" x14ac:dyDescent="0.2">
      <c r="A54">
        <v>23</v>
      </c>
      <c r="B54" s="6" t="s">
        <v>106</v>
      </c>
      <c r="C54" s="6" t="s">
        <v>22</v>
      </c>
      <c r="D54" s="6" t="s">
        <v>23</v>
      </c>
      <c r="E54" s="6" t="s">
        <v>2768</v>
      </c>
      <c r="F54" s="6" t="s">
        <v>2772</v>
      </c>
      <c r="G54" s="6">
        <v>28</v>
      </c>
      <c r="H54" s="6">
        <v>31</v>
      </c>
      <c r="I54" s="7">
        <v>42524</v>
      </c>
      <c r="J54" s="7">
        <v>42527</v>
      </c>
      <c r="K54" s="7" t="s">
        <v>2538</v>
      </c>
      <c r="L54" s="17">
        <f t="shared" si="5"/>
        <v>259.83</v>
      </c>
      <c r="M54" s="20">
        <f t="shared" si="6"/>
        <v>0.91671477504522192</v>
      </c>
      <c r="N54" s="6" t="s">
        <v>2550</v>
      </c>
      <c r="O54" s="6">
        <v>2250000</v>
      </c>
      <c r="P54" s="6">
        <v>2650000</v>
      </c>
      <c r="Q54" s="6">
        <f t="shared" si="13"/>
        <v>400000</v>
      </c>
      <c r="R54" s="8">
        <f t="shared" si="14"/>
        <v>0.17777777777777778</v>
      </c>
      <c r="S54" s="6"/>
      <c r="T54" s="9">
        <f t="shared" si="7"/>
        <v>80357.142857142855</v>
      </c>
      <c r="U54" s="6">
        <v>94643</v>
      </c>
      <c r="V54" s="9">
        <f t="shared" si="15"/>
        <v>14285.857142857145</v>
      </c>
      <c r="W54" s="8">
        <f t="shared" si="16"/>
        <v>0.17777955555555558</v>
      </c>
      <c r="X54" s="22">
        <f t="shared" si="8"/>
        <v>73664.580137562472</v>
      </c>
      <c r="Y54" s="22">
        <f t="shared" si="12"/>
        <v>86760.636454604944</v>
      </c>
      <c r="Z54" s="22">
        <f t="shared" si="9"/>
        <v>13096.056317042472</v>
      </c>
      <c r="AA54" s="8">
        <f t="shared" si="10"/>
        <v>0.17777955555555569</v>
      </c>
      <c r="AB54" s="22">
        <f t="shared" si="11"/>
        <v>2429297.8207289386</v>
      </c>
      <c r="AC54" s="6"/>
      <c r="AD54" s="6">
        <v>1935</v>
      </c>
      <c r="AE54" s="6">
        <f t="shared" si="17"/>
        <v>81</v>
      </c>
      <c r="AF54" s="6" t="s">
        <v>37</v>
      </c>
    </row>
    <row r="55" spans="1:32" x14ac:dyDescent="0.2">
      <c r="A55">
        <v>23</v>
      </c>
      <c r="B55" s="6" t="s">
        <v>1470</v>
      </c>
      <c r="C55" s="6" t="s">
        <v>22</v>
      </c>
      <c r="D55" s="6" t="s">
        <v>23</v>
      </c>
      <c r="E55" s="6" t="s">
        <v>2768</v>
      </c>
      <c r="F55" s="6" t="s">
        <v>2772</v>
      </c>
      <c r="G55" s="6">
        <v>86</v>
      </c>
      <c r="H55" s="6">
        <v>102</v>
      </c>
      <c r="I55" s="7">
        <v>42527</v>
      </c>
      <c r="J55" s="7">
        <v>42528</v>
      </c>
      <c r="K55" s="7" t="s">
        <v>2538</v>
      </c>
      <c r="L55" s="17">
        <f t="shared" si="5"/>
        <v>259.83</v>
      </c>
      <c r="M55" s="20">
        <f t="shared" si="6"/>
        <v>0.91671477504522192</v>
      </c>
      <c r="N55" s="6" t="s">
        <v>2555</v>
      </c>
      <c r="O55" s="6">
        <v>5490000</v>
      </c>
      <c r="P55" s="6">
        <v>6000000</v>
      </c>
      <c r="Q55" s="6">
        <f t="shared" si="13"/>
        <v>510000</v>
      </c>
      <c r="R55" s="8">
        <f t="shared" si="14"/>
        <v>9.2896174863387984E-2</v>
      </c>
      <c r="S55" s="6">
        <v>56366</v>
      </c>
      <c r="T55" s="9">
        <f t="shared" si="7"/>
        <v>64492.627906976741</v>
      </c>
      <c r="U55" s="6">
        <v>70423</v>
      </c>
      <c r="V55" s="9">
        <f t="shared" si="15"/>
        <v>5930.3720930232594</v>
      </c>
      <c r="W55" s="8">
        <f t="shared" si="16"/>
        <v>9.1954263386152368E-2</v>
      </c>
      <c r="X55" s="22">
        <f t="shared" si="8"/>
        <v>59121.344883819387</v>
      </c>
      <c r="Y55" s="22">
        <f t="shared" si="12"/>
        <v>64557.804603009667</v>
      </c>
      <c r="Z55" s="22">
        <f t="shared" si="9"/>
        <v>5436.4597191902794</v>
      </c>
      <c r="AA55" s="8">
        <f t="shared" si="10"/>
        <v>9.1954263386152368E-2</v>
      </c>
      <c r="AB55" s="22">
        <f t="shared" si="11"/>
        <v>5551971.1958588315</v>
      </c>
      <c r="AC55" s="6">
        <v>384</v>
      </c>
      <c r="AD55" s="6">
        <v>1885</v>
      </c>
      <c r="AE55" s="6">
        <f t="shared" si="17"/>
        <v>131</v>
      </c>
      <c r="AF55" s="6" t="s">
        <v>67</v>
      </c>
    </row>
    <row r="56" spans="1:32" x14ac:dyDescent="0.2">
      <c r="A56">
        <v>23</v>
      </c>
      <c r="B56" s="6" t="s">
        <v>2715</v>
      </c>
      <c r="C56" s="6" t="s">
        <v>22</v>
      </c>
      <c r="D56" s="6" t="s">
        <v>23</v>
      </c>
      <c r="E56" s="6" t="s">
        <v>2768</v>
      </c>
      <c r="F56" s="6" t="s">
        <v>2772</v>
      </c>
      <c r="G56" s="6">
        <v>93</v>
      </c>
      <c r="H56" s="6">
        <v>105</v>
      </c>
      <c r="I56" s="7">
        <v>42527</v>
      </c>
      <c r="J56" s="7">
        <v>42529</v>
      </c>
      <c r="K56" s="7" t="s">
        <v>2538</v>
      </c>
      <c r="L56" s="17">
        <f t="shared" si="5"/>
        <v>259.83</v>
      </c>
      <c r="M56" s="20">
        <f t="shared" si="6"/>
        <v>0.91671477504522192</v>
      </c>
      <c r="N56" s="6" t="s">
        <v>2548</v>
      </c>
      <c r="O56" s="6">
        <v>5250000</v>
      </c>
      <c r="P56" s="6">
        <v>6100000</v>
      </c>
      <c r="Q56" s="6">
        <f t="shared" si="13"/>
        <v>850000</v>
      </c>
      <c r="R56" s="8">
        <f t="shared" si="14"/>
        <v>0.16190476190476191</v>
      </c>
      <c r="S56" s="6">
        <v>141069</v>
      </c>
      <c r="T56" s="9">
        <f t="shared" si="7"/>
        <v>57968.483870967742</v>
      </c>
      <c r="U56" s="6">
        <v>67108</v>
      </c>
      <c r="V56" s="9">
        <f t="shared" si="15"/>
        <v>9139.5161290322576</v>
      </c>
      <c r="W56" s="8">
        <f t="shared" si="16"/>
        <v>0.15766353574773387</v>
      </c>
      <c r="X56" s="22">
        <f t="shared" si="8"/>
        <v>53140.565651486766</v>
      </c>
      <c r="Y56" s="22">
        <f t="shared" si="12"/>
        <v>61518.89512373475</v>
      </c>
      <c r="Z56" s="22">
        <f t="shared" si="9"/>
        <v>8378.3294722479841</v>
      </c>
      <c r="AA56" s="8">
        <f t="shared" si="10"/>
        <v>0.1576635357477339</v>
      </c>
      <c r="AB56" s="22">
        <f t="shared" si="11"/>
        <v>5721257.2465073317</v>
      </c>
      <c r="AC56" s="6">
        <v>428</v>
      </c>
      <c r="AD56" s="6">
        <v>1894</v>
      </c>
      <c r="AE56" s="6">
        <f t="shared" si="17"/>
        <v>122</v>
      </c>
      <c r="AF56" s="6" t="s">
        <v>838</v>
      </c>
    </row>
    <row r="57" spans="1:32" x14ac:dyDescent="0.2">
      <c r="A57">
        <v>24</v>
      </c>
      <c r="B57" s="6" t="s">
        <v>126</v>
      </c>
      <c r="C57" s="6" t="s">
        <v>22</v>
      </c>
      <c r="D57" s="6" t="s">
        <v>23</v>
      </c>
      <c r="E57" s="6" t="s">
        <v>2768</v>
      </c>
      <c r="F57" s="6" t="s">
        <v>2772</v>
      </c>
      <c r="G57" s="6">
        <v>41</v>
      </c>
      <c r="H57" s="6">
        <v>45</v>
      </c>
      <c r="I57" s="7">
        <v>42531</v>
      </c>
      <c r="J57" s="7">
        <v>42534</v>
      </c>
      <c r="K57" s="7" t="s">
        <v>2538</v>
      </c>
      <c r="L57" s="17">
        <f t="shared" si="5"/>
        <v>259.83</v>
      </c>
      <c r="M57" s="20">
        <f t="shared" si="6"/>
        <v>0.91671477504522192</v>
      </c>
      <c r="N57" s="6" t="s">
        <v>2550</v>
      </c>
      <c r="O57" s="6">
        <v>2690000</v>
      </c>
      <c r="P57" s="6">
        <v>3070000</v>
      </c>
      <c r="Q57" s="6">
        <f t="shared" si="13"/>
        <v>380000</v>
      </c>
      <c r="R57" s="8">
        <f t="shared" si="14"/>
        <v>0.14126394052044611</v>
      </c>
      <c r="S57" s="6">
        <v>3844</v>
      </c>
      <c r="T57" s="9">
        <f t="shared" si="7"/>
        <v>65703.512195121948</v>
      </c>
      <c r="U57" s="6">
        <v>74972</v>
      </c>
      <c r="V57" s="9">
        <f t="shared" si="15"/>
        <v>9268.487804878052</v>
      </c>
      <c r="W57" s="8">
        <f t="shared" si="16"/>
        <v>0.14106533266217353</v>
      </c>
      <c r="X57" s="22">
        <f t="shared" si="8"/>
        <v>60231.38040163221</v>
      </c>
      <c r="Y57" s="22">
        <f t="shared" si="12"/>
        <v>68727.940114690384</v>
      </c>
      <c r="Z57" s="22">
        <f t="shared" si="9"/>
        <v>8496.5597130581737</v>
      </c>
      <c r="AA57" s="8">
        <f t="shared" si="10"/>
        <v>0.14106533266217364</v>
      </c>
      <c r="AB57" s="22">
        <f t="shared" si="11"/>
        <v>2817845.5447023059</v>
      </c>
      <c r="AC57" s="6">
        <v>409</v>
      </c>
      <c r="AD57" s="6">
        <v>1970</v>
      </c>
      <c r="AE57" s="6">
        <f t="shared" si="17"/>
        <v>46</v>
      </c>
      <c r="AF57" s="6" t="s">
        <v>103</v>
      </c>
    </row>
    <row r="58" spans="1:32" x14ac:dyDescent="0.2">
      <c r="A58">
        <v>24</v>
      </c>
      <c r="B58" s="6" t="s">
        <v>2670</v>
      </c>
      <c r="C58" s="6" t="s">
        <v>22</v>
      </c>
      <c r="D58" s="6" t="s">
        <v>23</v>
      </c>
      <c r="E58" s="6" t="s">
        <v>2768</v>
      </c>
      <c r="F58" s="6" t="s">
        <v>2772</v>
      </c>
      <c r="G58" s="6">
        <v>76</v>
      </c>
      <c r="H58" s="6">
        <v>84</v>
      </c>
      <c r="I58" s="7">
        <v>42531</v>
      </c>
      <c r="J58" s="7">
        <v>42535</v>
      </c>
      <c r="K58" s="7" t="s">
        <v>2538</v>
      </c>
      <c r="L58" s="17">
        <f t="shared" si="5"/>
        <v>259.83</v>
      </c>
      <c r="M58" s="20">
        <f t="shared" si="6"/>
        <v>0.91671477504522192</v>
      </c>
      <c r="N58" s="6" t="s">
        <v>2546</v>
      </c>
      <c r="O58" s="6">
        <v>4890000</v>
      </c>
      <c r="P58" s="6">
        <v>5600000</v>
      </c>
      <c r="Q58" s="6">
        <f t="shared" si="13"/>
        <v>710000</v>
      </c>
      <c r="R58" s="8">
        <f t="shared" si="14"/>
        <v>0.14519427402862986</v>
      </c>
      <c r="S58" s="6"/>
      <c r="T58" s="9">
        <f t="shared" si="7"/>
        <v>64342.105263157893</v>
      </c>
      <c r="U58" s="6">
        <v>73684</v>
      </c>
      <c r="V58" s="9">
        <f t="shared" si="15"/>
        <v>9341.8947368421068</v>
      </c>
      <c r="W58" s="8">
        <f t="shared" si="16"/>
        <v>0.1451910020449898</v>
      </c>
      <c r="X58" s="22">
        <f t="shared" si="8"/>
        <v>58983.358552251775</v>
      </c>
      <c r="Y58" s="22">
        <f t="shared" si="12"/>
        <v>67547.211484432133</v>
      </c>
      <c r="Z58" s="22">
        <f t="shared" si="9"/>
        <v>8563.852932180358</v>
      </c>
      <c r="AA58" s="8">
        <f t="shared" si="10"/>
        <v>0.14519100204498986</v>
      </c>
      <c r="AB58" s="22">
        <f t="shared" si="11"/>
        <v>5133588.0728168422</v>
      </c>
      <c r="AC58" s="10">
        <v>1170</v>
      </c>
      <c r="AD58" s="6">
        <v>1893</v>
      </c>
      <c r="AE58" s="6">
        <f t="shared" si="17"/>
        <v>123</v>
      </c>
      <c r="AF58" s="6" t="s">
        <v>213</v>
      </c>
    </row>
    <row r="59" spans="1:32" x14ac:dyDescent="0.2">
      <c r="A59">
        <v>24</v>
      </c>
      <c r="B59" s="6" t="s">
        <v>2491</v>
      </c>
      <c r="C59" s="6" t="s">
        <v>22</v>
      </c>
      <c r="D59" s="6" t="s">
        <v>23</v>
      </c>
      <c r="E59" s="6" t="s">
        <v>2768</v>
      </c>
      <c r="F59" s="6" t="s">
        <v>2772</v>
      </c>
      <c r="G59" s="6">
        <v>75</v>
      </c>
      <c r="H59" s="6">
        <v>82</v>
      </c>
      <c r="I59" s="7">
        <v>42536</v>
      </c>
      <c r="J59" s="7">
        <v>42539</v>
      </c>
      <c r="K59" s="7" t="s">
        <v>2538</v>
      </c>
      <c r="L59" s="17">
        <f t="shared" si="5"/>
        <v>259.83</v>
      </c>
      <c r="M59" s="20">
        <f t="shared" si="6"/>
        <v>0.91671477504522192</v>
      </c>
      <c r="N59" s="6" t="s">
        <v>2550</v>
      </c>
      <c r="O59" s="6">
        <v>5500000</v>
      </c>
      <c r="P59" s="6">
        <v>6125000</v>
      </c>
      <c r="Q59" s="6">
        <f t="shared" si="13"/>
        <v>625000</v>
      </c>
      <c r="R59" s="8">
        <f t="shared" si="14"/>
        <v>0.11363636363636363</v>
      </c>
      <c r="S59" s="6">
        <v>5490</v>
      </c>
      <c r="T59" s="9">
        <f t="shared" si="7"/>
        <v>73406.53333333334</v>
      </c>
      <c r="U59" s="6">
        <v>81740</v>
      </c>
      <c r="V59" s="9">
        <f t="shared" si="15"/>
        <v>8333.4666666666599</v>
      </c>
      <c r="W59" s="8">
        <f t="shared" si="16"/>
        <v>0.11352486336366054</v>
      </c>
      <c r="X59" s="22">
        <f t="shared" si="8"/>
        <v>67292.853691516255</v>
      </c>
      <c r="Y59" s="22">
        <f t="shared" si="12"/>
        <v>74932.265712196444</v>
      </c>
      <c r="Z59" s="22">
        <f t="shared" si="9"/>
        <v>7639.412020680189</v>
      </c>
      <c r="AA59" s="8">
        <f t="shared" si="10"/>
        <v>0.11352486336366063</v>
      </c>
      <c r="AB59" s="22">
        <f t="shared" si="11"/>
        <v>5619919.9284147331</v>
      </c>
      <c r="AC59" s="6">
        <v>495</v>
      </c>
      <c r="AD59" s="6">
        <v>2001</v>
      </c>
      <c r="AE59" s="6">
        <f t="shared" si="17"/>
        <v>15</v>
      </c>
      <c r="AF59" s="6" t="s">
        <v>108</v>
      </c>
    </row>
    <row r="60" spans="1:32" x14ac:dyDescent="0.2">
      <c r="A60">
        <v>25</v>
      </c>
      <c r="B60" s="6" t="s">
        <v>346</v>
      </c>
      <c r="C60" s="6" t="s">
        <v>22</v>
      </c>
      <c r="D60" s="6" t="s">
        <v>23</v>
      </c>
      <c r="E60" s="6" t="s">
        <v>2768</v>
      </c>
      <c r="F60" s="6" t="s">
        <v>2772</v>
      </c>
      <c r="G60" s="6">
        <v>39</v>
      </c>
      <c r="H60" s="6">
        <v>44</v>
      </c>
      <c r="I60" s="7">
        <v>42539</v>
      </c>
      <c r="J60" s="7">
        <v>42543</v>
      </c>
      <c r="K60" s="7" t="s">
        <v>2538</v>
      </c>
      <c r="L60" s="17">
        <f t="shared" si="5"/>
        <v>259.83</v>
      </c>
      <c r="M60" s="20">
        <f t="shared" si="6"/>
        <v>0.91671477504522192</v>
      </c>
      <c r="N60" s="6" t="s">
        <v>2546</v>
      </c>
      <c r="O60" s="6">
        <v>3600000</v>
      </c>
      <c r="P60" s="6">
        <v>4150000</v>
      </c>
      <c r="Q60" s="6">
        <f t="shared" si="13"/>
        <v>550000</v>
      </c>
      <c r="R60" s="8">
        <f t="shared" si="14"/>
        <v>0.15277777777777779</v>
      </c>
      <c r="S60" s="6">
        <v>1714</v>
      </c>
      <c r="T60" s="9">
        <f t="shared" si="7"/>
        <v>92351.641025641031</v>
      </c>
      <c r="U60" s="6">
        <v>106454</v>
      </c>
      <c r="V60" s="9">
        <f t="shared" si="15"/>
        <v>14102.358974358969</v>
      </c>
      <c r="W60" s="8">
        <f t="shared" si="16"/>
        <v>0.15270285203100517</v>
      </c>
      <c r="X60" s="22">
        <f t="shared" si="8"/>
        <v>84660.113827877605</v>
      </c>
      <c r="Y60" s="22">
        <f t="shared" si="12"/>
        <v>97587.954662664051</v>
      </c>
      <c r="Z60" s="22">
        <f t="shared" si="9"/>
        <v>12927.840834786446</v>
      </c>
      <c r="AA60" s="8">
        <f t="shared" si="10"/>
        <v>0.15270285203100514</v>
      </c>
      <c r="AB60" s="22">
        <f t="shared" si="11"/>
        <v>3805930.2318438981</v>
      </c>
      <c r="AC60" s="10">
        <v>3232</v>
      </c>
      <c r="AD60" s="6">
        <v>2008</v>
      </c>
      <c r="AE60" s="6">
        <f t="shared" si="17"/>
        <v>8</v>
      </c>
      <c r="AF60" s="6" t="s">
        <v>383</v>
      </c>
    </row>
    <row r="61" spans="1:32" x14ac:dyDescent="0.2">
      <c r="A61">
        <v>25</v>
      </c>
      <c r="B61" s="6" t="s">
        <v>2711</v>
      </c>
      <c r="C61" s="6" t="s">
        <v>22</v>
      </c>
      <c r="D61" s="6" t="s">
        <v>23</v>
      </c>
      <c r="E61" s="6" t="s">
        <v>2768</v>
      </c>
      <c r="F61" s="6" t="s">
        <v>2772</v>
      </c>
      <c r="G61" s="6">
        <v>92</v>
      </c>
      <c r="H61" s="6">
        <v>100</v>
      </c>
      <c r="I61" s="7">
        <v>42541</v>
      </c>
      <c r="J61" s="7">
        <v>42543</v>
      </c>
      <c r="K61" s="7" t="s">
        <v>2538</v>
      </c>
      <c r="L61" s="17">
        <f t="shared" si="5"/>
        <v>259.83</v>
      </c>
      <c r="M61" s="20">
        <f t="shared" si="6"/>
        <v>0.91671477504522192</v>
      </c>
      <c r="N61" s="6" t="s">
        <v>2548</v>
      </c>
      <c r="O61" s="6">
        <v>6750000</v>
      </c>
      <c r="P61" s="6">
        <v>7750000</v>
      </c>
      <c r="Q61" s="6">
        <f t="shared" si="13"/>
        <v>1000000</v>
      </c>
      <c r="R61" s="8">
        <f t="shared" si="14"/>
        <v>0.14814814814814814</v>
      </c>
      <c r="S61" s="6">
        <v>5782</v>
      </c>
      <c r="T61" s="9">
        <f t="shared" si="7"/>
        <v>73432.413043478256</v>
      </c>
      <c r="U61" s="6">
        <v>84302</v>
      </c>
      <c r="V61" s="9">
        <f t="shared" si="15"/>
        <v>10869.586956521744</v>
      </c>
      <c r="W61" s="8">
        <f t="shared" si="16"/>
        <v>0.14802165019534386</v>
      </c>
      <c r="X61" s="22">
        <f t="shared" si="8"/>
        <v>67316.578004179988</v>
      </c>
      <c r="Y61" s="22">
        <f t="shared" si="12"/>
        <v>77280.888965862294</v>
      </c>
      <c r="Z61" s="22">
        <f t="shared" si="9"/>
        <v>9964.3109616823058</v>
      </c>
      <c r="AA61" s="8">
        <f t="shared" si="10"/>
        <v>0.1480216501953438</v>
      </c>
      <c r="AB61" s="22">
        <f t="shared" si="11"/>
        <v>7109841.7848593313</v>
      </c>
      <c r="AC61" s="6">
        <v>936</v>
      </c>
      <c r="AD61" s="6">
        <v>1955</v>
      </c>
      <c r="AE61" s="6">
        <f t="shared" si="17"/>
        <v>61</v>
      </c>
      <c r="AF61" s="6" t="s">
        <v>67</v>
      </c>
    </row>
    <row r="62" spans="1:32" x14ac:dyDescent="0.2">
      <c r="A62">
        <v>25</v>
      </c>
      <c r="B62" s="6" t="s">
        <v>2601</v>
      </c>
      <c r="C62" s="6" t="s">
        <v>22</v>
      </c>
      <c r="D62" s="6" t="s">
        <v>23</v>
      </c>
      <c r="E62" s="6" t="s">
        <v>2768</v>
      </c>
      <c r="F62" s="6" t="s">
        <v>2772</v>
      </c>
      <c r="G62" s="6">
        <v>50</v>
      </c>
      <c r="H62" s="6">
        <v>55</v>
      </c>
      <c r="I62" s="7">
        <v>42542</v>
      </c>
      <c r="J62" s="7">
        <v>42544</v>
      </c>
      <c r="K62" s="7" t="s">
        <v>2538</v>
      </c>
      <c r="L62" s="17">
        <f t="shared" si="5"/>
        <v>259.83</v>
      </c>
      <c r="M62" s="20">
        <f t="shared" si="6"/>
        <v>0.91671477504522192</v>
      </c>
      <c r="N62" s="6" t="s">
        <v>2548</v>
      </c>
      <c r="O62" s="6">
        <v>3850000</v>
      </c>
      <c r="P62" s="6">
        <v>4450000</v>
      </c>
      <c r="Q62" s="6">
        <f t="shared" si="13"/>
        <v>600000</v>
      </c>
      <c r="R62" s="8">
        <f t="shared" si="14"/>
        <v>0.15584415584415584</v>
      </c>
      <c r="S62" s="6">
        <v>32025</v>
      </c>
      <c r="T62" s="9">
        <f t="shared" si="7"/>
        <v>77640.5</v>
      </c>
      <c r="U62" s="6">
        <v>89641</v>
      </c>
      <c r="V62" s="9">
        <f t="shared" si="15"/>
        <v>12000.5</v>
      </c>
      <c r="W62" s="8">
        <f t="shared" si="16"/>
        <v>0.15456494999388207</v>
      </c>
      <c r="X62" s="22">
        <f t="shared" si="8"/>
        <v>71174.19349189855</v>
      </c>
      <c r="Y62" s="22">
        <f t="shared" si="12"/>
        <v>82175.229149828738</v>
      </c>
      <c r="Z62" s="22">
        <f t="shared" si="9"/>
        <v>11001.035657930188</v>
      </c>
      <c r="AA62" s="8">
        <f t="shared" si="10"/>
        <v>0.15456494999388209</v>
      </c>
      <c r="AB62" s="22">
        <f t="shared" si="11"/>
        <v>4108761.457491437</v>
      </c>
      <c r="AC62" s="6">
        <v>772</v>
      </c>
      <c r="AD62" s="6">
        <v>1955</v>
      </c>
      <c r="AE62" s="6">
        <f t="shared" si="17"/>
        <v>61</v>
      </c>
      <c r="AF62" s="6" t="s">
        <v>44</v>
      </c>
    </row>
    <row r="63" spans="1:32" x14ac:dyDescent="0.2">
      <c r="A63">
        <v>26</v>
      </c>
      <c r="B63" s="6" t="s">
        <v>381</v>
      </c>
      <c r="C63" s="6" t="s">
        <v>22</v>
      </c>
      <c r="D63" s="6" t="s">
        <v>23</v>
      </c>
      <c r="E63" s="6" t="s">
        <v>2768</v>
      </c>
      <c r="F63" s="6" t="s">
        <v>2772</v>
      </c>
      <c r="G63" s="6">
        <v>38</v>
      </c>
      <c r="H63" s="6">
        <v>45</v>
      </c>
      <c r="I63" s="7">
        <v>42546</v>
      </c>
      <c r="J63" s="7">
        <v>42550</v>
      </c>
      <c r="K63" s="7" t="s">
        <v>2538</v>
      </c>
      <c r="L63" s="17">
        <f t="shared" si="5"/>
        <v>259.83</v>
      </c>
      <c r="M63" s="20">
        <f t="shared" si="6"/>
        <v>0.91671477504522192</v>
      </c>
      <c r="N63" s="6" t="s">
        <v>2546</v>
      </c>
      <c r="O63" s="6">
        <v>4000000</v>
      </c>
      <c r="P63" s="6">
        <v>4000000</v>
      </c>
      <c r="Q63" s="6">
        <f t="shared" si="13"/>
        <v>0</v>
      </c>
      <c r="R63" s="8">
        <f t="shared" si="14"/>
        <v>0</v>
      </c>
      <c r="S63" s="6">
        <v>2169</v>
      </c>
      <c r="T63" s="9">
        <f t="shared" si="7"/>
        <v>105320.23684210527</v>
      </c>
      <c r="U63" s="6">
        <v>105320</v>
      </c>
      <c r="V63" s="9">
        <f t="shared" si="15"/>
        <v>-0.23684210526698735</v>
      </c>
      <c r="W63" s="8">
        <f t="shared" si="16"/>
        <v>-2.2487805987567038E-6</v>
      </c>
      <c r="X63" s="22">
        <f t="shared" si="8"/>
        <v>96548.617224420028</v>
      </c>
      <c r="Y63" s="22">
        <f t="shared" si="12"/>
        <v>96548.400107762776</v>
      </c>
      <c r="Z63" s="22">
        <f t="shared" si="9"/>
        <v>-0.21711665725160856</v>
      </c>
      <c r="AA63" s="8">
        <f t="shared" si="10"/>
        <v>-2.2487805987623535E-6</v>
      </c>
      <c r="AB63" s="22">
        <f t="shared" si="11"/>
        <v>3668839.2040949855</v>
      </c>
      <c r="AC63" s="10">
        <v>1644</v>
      </c>
      <c r="AD63" s="6">
        <v>2012</v>
      </c>
      <c r="AE63" s="6">
        <f t="shared" si="17"/>
        <v>4</v>
      </c>
      <c r="AF63" s="6" t="s">
        <v>383</v>
      </c>
    </row>
    <row r="64" spans="1:32" x14ac:dyDescent="0.2">
      <c r="A64">
        <v>27</v>
      </c>
      <c r="B64" s="6" t="s">
        <v>346</v>
      </c>
      <c r="C64" s="6" t="s">
        <v>22</v>
      </c>
      <c r="D64" s="6" t="s">
        <v>23</v>
      </c>
      <c r="E64" s="6" t="s">
        <v>2768</v>
      </c>
      <c r="F64" s="6" t="s">
        <v>2772</v>
      </c>
      <c r="G64" s="6">
        <v>70</v>
      </c>
      <c r="H64" s="6">
        <v>77</v>
      </c>
      <c r="I64" s="7">
        <v>42556</v>
      </c>
      <c r="J64" s="7">
        <v>42556</v>
      </c>
      <c r="K64" s="7" t="s">
        <v>2539</v>
      </c>
      <c r="L64" s="17">
        <f t="shared" si="5"/>
        <v>265.66000000000003</v>
      </c>
      <c r="M64" s="20">
        <f t="shared" si="6"/>
        <v>0.89659715425732134</v>
      </c>
      <c r="N64" s="6" t="s">
        <v>2554</v>
      </c>
      <c r="O64" s="6">
        <v>6100000</v>
      </c>
      <c r="P64" s="6">
        <v>6000000</v>
      </c>
      <c r="Q64" s="6">
        <f t="shared" si="13"/>
        <v>-100000</v>
      </c>
      <c r="R64" s="8">
        <f t="shared" si="14"/>
        <v>-1.6393442622950821E-2</v>
      </c>
      <c r="S64" s="6"/>
      <c r="T64" s="9">
        <f t="shared" si="7"/>
        <v>87142.857142857145</v>
      </c>
      <c r="U64" s="6">
        <v>85714</v>
      </c>
      <c r="V64" s="9">
        <f t="shared" si="15"/>
        <v>-1428.8571428571449</v>
      </c>
      <c r="W64" s="8">
        <f t="shared" si="16"/>
        <v>-1.6396721311475432E-2</v>
      </c>
      <c r="X64" s="22">
        <f t="shared" si="8"/>
        <v>78132.037728138006</v>
      </c>
      <c r="Y64" s="22">
        <f t="shared" si="12"/>
        <v>76850.928480012037</v>
      </c>
      <c r="Z64" s="22">
        <f t="shared" si="9"/>
        <v>-1281.1092481259693</v>
      </c>
      <c r="AA64" s="8">
        <f t="shared" si="10"/>
        <v>-1.6396721311475515E-2</v>
      </c>
      <c r="AB64" s="22">
        <f t="shared" si="11"/>
        <v>5379564.9936008425</v>
      </c>
      <c r="AC64" s="10">
        <v>3265</v>
      </c>
      <c r="AD64" s="6">
        <v>2008</v>
      </c>
      <c r="AE64" s="6">
        <f t="shared" si="17"/>
        <v>8</v>
      </c>
      <c r="AF64" s="6" t="s">
        <v>108</v>
      </c>
    </row>
    <row r="65" spans="1:32" x14ac:dyDescent="0.2">
      <c r="A65">
        <v>27</v>
      </c>
      <c r="B65" s="6" t="s">
        <v>54</v>
      </c>
      <c r="C65" s="6" t="s">
        <v>22</v>
      </c>
      <c r="D65" s="6" t="s">
        <v>23</v>
      </c>
      <c r="E65" s="6" t="s">
        <v>2768</v>
      </c>
      <c r="F65" s="6" t="s">
        <v>2772</v>
      </c>
      <c r="G65" s="6">
        <v>21</v>
      </c>
      <c r="H65" s="6">
        <v>24</v>
      </c>
      <c r="I65" s="7">
        <v>42554</v>
      </c>
      <c r="J65" s="7">
        <v>42558</v>
      </c>
      <c r="K65" s="7" t="s">
        <v>2539</v>
      </c>
      <c r="L65" s="17">
        <f t="shared" si="5"/>
        <v>265.66000000000003</v>
      </c>
      <c r="M65" s="20">
        <f t="shared" si="6"/>
        <v>0.89659715425732134</v>
      </c>
      <c r="N65" s="6" t="s">
        <v>2546</v>
      </c>
      <c r="O65" s="6">
        <v>2500000</v>
      </c>
      <c r="P65" s="6">
        <v>2800000</v>
      </c>
      <c r="Q65" s="6">
        <f t="shared" si="13"/>
        <v>300000</v>
      </c>
      <c r="R65" s="8">
        <f t="shared" si="14"/>
        <v>0.12</v>
      </c>
      <c r="S65" s="6">
        <v>4978</v>
      </c>
      <c r="T65" s="9">
        <f t="shared" si="7"/>
        <v>119284.66666666667</v>
      </c>
      <c r="U65" s="6">
        <v>133570</v>
      </c>
      <c r="V65" s="9">
        <f t="shared" si="15"/>
        <v>14285.333333333328</v>
      </c>
      <c r="W65" s="8">
        <f t="shared" si="16"/>
        <v>0.11975833719896936</v>
      </c>
      <c r="X65" s="22">
        <f t="shared" si="8"/>
        <v>106950.2926798665</v>
      </c>
      <c r="Y65" s="22">
        <f t="shared" si="12"/>
        <v>119758.48189415041</v>
      </c>
      <c r="Z65" s="22">
        <f t="shared" si="9"/>
        <v>12808.189214283906</v>
      </c>
      <c r="AA65" s="8">
        <f t="shared" si="10"/>
        <v>0.11975833719896926</v>
      </c>
      <c r="AB65" s="22">
        <f t="shared" si="11"/>
        <v>2514928.1197771584</v>
      </c>
      <c r="AC65" s="6">
        <v>520</v>
      </c>
      <c r="AD65" s="6">
        <v>1952</v>
      </c>
      <c r="AE65" s="6">
        <f t="shared" si="17"/>
        <v>64</v>
      </c>
      <c r="AF65" s="6" t="s">
        <v>25</v>
      </c>
    </row>
    <row r="66" spans="1:32" x14ac:dyDescent="0.2">
      <c r="A66">
        <v>28</v>
      </c>
      <c r="B66" s="6" t="s">
        <v>2570</v>
      </c>
      <c r="C66" s="6" t="s">
        <v>22</v>
      </c>
      <c r="D66" s="6" t="s">
        <v>23</v>
      </c>
      <c r="E66" s="6" t="s">
        <v>2768</v>
      </c>
      <c r="F66" s="6" t="s">
        <v>2772</v>
      </c>
      <c r="G66" s="6">
        <v>36</v>
      </c>
      <c r="H66" s="6">
        <v>42</v>
      </c>
      <c r="I66" s="7">
        <v>42562</v>
      </c>
      <c r="J66" s="7">
        <v>42564</v>
      </c>
      <c r="K66" s="7" t="s">
        <v>2539</v>
      </c>
      <c r="L66" s="17">
        <f t="shared" si="5"/>
        <v>265.66000000000003</v>
      </c>
      <c r="M66" s="20">
        <f t="shared" si="6"/>
        <v>0.89659715425732134</v>
      </c>
      <c r="N66" s="6" t="s">
        <v>2548</v>
      </c>
      <c r="O66" s="6">
        <v>2590000</v>
      </c>
      <c r="P66" s="6">
        <v>3150000</v>
      </c>
      <c r="Q66" s="6">
        <f t="shared" ref="Q66:Q97" si="18">P66-O66</f>
        <v>560000</v>
      </c>
      <c r="R66" s="8">
        <f t="shared" ref="R66:R97" si="19">Q66/O66</f>
        <v>0.21621621621621623</v>
      </c>
      <c r="S66" s="6"/>
      <c r="T66" s="9">
        <f t="shared" si="7"/>
        <v>71944.444444444438</v>
      </c>
      <c r="U66" s="6">
        <v>87500</v>
      </c>
      <c r="V66" s="9">
        <f t="shared" ref="V66:V97" si="20">U66-T66</f>
        <v>15555.555555555562</v>
      </c>
      <c r="W66" s="8">
        <f t="shared" ref="W66:W97" si="21">V66/T66</f>
        <v>0.21621621621621634</v>
      </c>
      <c r="X66" s="22">
        <f t="shared" si="8"/>
        <v>64505.184153512833</v>
      </c>
      <c r="Y66" s="22">
        <f t="shared" si="12"/>
        <v>78452.250997515614</v>
      </c>
      <c r="Z66" s="22">
        <f t="shared" si="9"/>
        <v>13947.06684400278</v>
      </c>
      <c r="AA66" s="8">
        <f t="shared" si="10"/>
        <v>0.21621621621621631</v>
      </c>
      <c r="AB66" s="22">
        <f t="shared" si="11"/>
        <v>2824281.0359105621</v>
      </c>
      <c r="AC66" s="6">
        <v>551</v>
      </c>
      <c r="AD66" s="6">
        <v>1893</v>
      </c>
      <c r="AE66" s="6">
        <f t="shared" ref="AE66:AE97" si="22">2016-AD66</f>
        <v>123</v>
      </c>
      <c r="AF66" s="6" t="s">
        <v>37</v>
      </c>
    </row>
    <row r="67" spans="1:32" x14ac:dyDescent="0.2">
      <c r="A67">
        <v>28</v>
      </c>
      <c r="B67" s="6" t="s">
        <v>346</v>
      </c>
      <c r="C67" s="6" t="s">
        <v>22</v>
      </c>
      <c r="D67" s="6" t="s">
        <v>23</v>
      </c>
      <c r="E67" s="6" t="s">
        <v>2768</v>
      </c>
      <c r="F67" s="6" t="s">
        <v>2772</v>
      </c>
      <c r="G67" s="6">
        <v>41</v>
      </c>
      <c r="H67" s="6">
        <v>45</v>
      </c>
      <c r="I67" s="7">
        <v>42564</v>
      </c>
      <c r="J67" s="7">
        <v>42566</v>
      </c>
      <c r="K67" s="7" t="s">
        <v>2539</v>
      </c>
      <c r="L67" s="17">
        <f t="shared" ref="L67:L115" si="23">IF(K67="Januar",238.19,IF(K67="Februar",240.59,IF(K67="Mars",245.99,IF(K67="April",250.79,IF(K67="Mai",256.52,IF(K67="Juni",259.83,IF(K67="Juli",265.66,IF(K67="August",272.21,IF(K67="September",275.91,IF(K67="Oktober",281.13,IF(K67="November",284.38,IF(K67="Desember",287.34,0))))))))))))</f>
        <v>265.66000000000003</v>
      </c>
      <c r="M67" s="20">
        <f t="shared" ref="M67:M115" si="24">$L$2/L67</f>
        <v>0.89659715425732134</v>
      </c>
      <c r="N67" s="6" t="s">
        <v>2548</v>
      </c>
      <c r="O67" s="6">
        <v>3950000</v>
      </c>
      <c r="P67" s="6">
        <v>4000000</v>
      </c>
      <c r="Q67" s="6">
        <f t="shared" si="18"/>
        <v>50000</v>
      </c>
      <c r="R67" s="8">
        <f t="shared" si="19"/>
        <v>1.2658227848101266E-2</v>
      </c>
      <c r="S67" s="6"/>
      <c r="T67" s="9">
        <f t="shared" ref="T67:T115" si="25">(O67+S67)/G67</f>
        <v>96341.463414634141</v>
      </c>
      <c r="U67" s="6">
        <v>97561</v>
      </c>
      <c r="V67" s="9">
        <f t="shared" si="20"/>
        <v>1219.5365853658586</v>
      </c>
      <c r="W67" s="8">
        <f t="shared" si="21"/>
        <v>1.265848101265828E-2</v>
      </c>
      <c r="X67" s="22">
        <f t="shared" ref="X67:X115" si="26">T67*M67</f>
        <v>86379.481934546813</v>
      </c>
      <c r="Y67" s="22">
        <f t="shared" ref="Y67:Y115" si="27">U67*M67</f>
        <v>87472.914966498531</v>
      </c>
      <c r="Z67" s="22">
        <f t="shared" ref="Z67:Z116" si="28">Y67-X67</f>
        <v>1093.4330319517176</v>
      </c>
      <c r="AA67" s="8">
        <f t="shared" ref="AA67:AA115" si="29">Z67/X67</f>
        <v>1.2658481012658256E-2</v>
      </c>
      <c r="AB67" s="22">
        <f t="shared" ref="AB67:AB116" si="30">Y67*G67</f>
        <v>3586389.51362644</v>
      </c>
      <c r="AC67" s="10">
        <v>3265</v>
      </c>
      <c r="AD67" s="6">
        <v>2008</v>
      </c>
      <c r="AE67" s="6">
        <f t="shared" si="22"/>
        <v>8</v>
      </c>
      <c r="AF67" s="6" t="s">
        <v>108</v>
      </c>
    </row>
    <row r="68" spans="1:32" x14ac:dyDescent="0.2">
      <c r="A68">
        <v>29</v>
      </c>
      <c r="B68" s="6" t="s">
        <v>346</v>
      </c>
      <c r="C68" s="6" t="s">
        <v>22</v>
      </c>
      <c r="D68" s="6" t="s">
        <v>23</v>
      </c>
      <c r="E68" s="6" t="s">
        <v>2768</v>
      </c>
      <c r="F68" s="6" t="s">
        <v>2772</v>
      </c>
      <c r="G68" s="6">
        <v>45</v>
      </c>
      <c r="H68" s="6">
        <v>45</v>
      </c>
      <c r="I68" s="7">
        <v>42566</v>
      </c>
      <c r="J68" s="7">
        <v>42570</v>
      </c>
      <c r="K68" s="7" t="s">
        <v>2539</v>
      </c>
      <c r="L68" s="17">
        <f t="shared" si="23"/>
        <v>265.66000000000003</v>
      </c>
      <c r="M68" s="20">
        <f t="shared" si="24"/>
        <v>0.89659715425732134</v>
      </c>
      <c r="N68" s="6" t="s">
        <v>2546</v>
      </c>
      <c r="O68" s="6">
        <v>4600000</v>
      </c>
      <c r="P68" s="6">
        <v>4600000</v>
      </c>
      <c r="Q68" s="6">
        <f t="shared" si="18"/>
        <v>0</v>
      </c>
      <c r="R68" s="8">
        <f t="shared" si="19"/>
        <v>0</v>
      </c>
      <c r="S68" s="6"/>
      <c r="T68" s="9">
        <f t="shared" si="25"/>
        <v>102222.22222222222</v>
      </c>
      <c r="U68" s="6">
        <v>102222</v>
      </c>
      <c r="V68" s="9">
        <f t="shared" si="20"/>
        <v>-0.22222222221898846</v>
      </c>
      <c r="W68" s="8">
        <f t="shared" si="21"/>
        <v>-2.1739130434466265E-6</v>
      </c>
      <c r="X68" s="22">
        <f t="shared" si="26"/>
        <v>91652.153546303962</v>
      </c>
      <c r="Y68" s="22">
        <f t="shared" si="27"/>
        <v>91651.954302491897</v>
      </c>
      <c r="Z68" s="22">
        <f t="shared" si="28"/>
        <v>-0.19924381206510589</v>
      </c>
      <c r="AA68" s="8">
        <f t="shared" si="29"/>
        <v>-2.1739130435647114E-6</v>
      </c>
      <c r="AB68" s="22">
        <f t="shared" si="30"/>
        <v>4124337.9436121355</v>
      </c>
      <c r="AC68" s="10">
        <v>3265</v>
      </c>
      <c r="AD68" s="6">
        <v>2008</v>
      </c>
      <c r="AE68" s="6">
        <f t="shared" si="22"/>
        <v>8</v>
      </c>
      <c r="AF68" s="6" t="s">
        <v>108</v>
      </c>
    </row>
    <row r="69" spans="1:32" x14ac:dyDescent="0.2">
      <c r="A69">
        <v>29</v>
      </c>
      <c r="B69" s="6" t="s">
        <v>624</v>
      </c>
      <c r="C69" s="6" t="s">
        <v>22</v>
      </c>
      <c r="D69" s="6" t="s">
        <v>23</v>
      </c>
      <c r="E69" s="6" t="s">
        <v>2768</v>
      </c>
      <c r="F69" s="6" t="s">
        <v>2772</v>
      </c>
      <c r="G69" s="6">
        <v>48</v>
      </c>
      <c r="H69" s="6">
        <v>56</v>
      </c>
      <c r="I69" s="7">
        <v>42569</v>
      </c>
      <c r="J69" s="7">
        <v>42570</v>
      </c>
      <c r="K69" s="7" t="s">
        <v>2539</v>
      </c>
      <c r="L69" s="17">
        <f t="shared" si="23"/>
        <v>265.66000000000003</v>
      </c>
      <c r="M69" s="20">
        <f t="shared" si="24"/>
        <v>0.89659715425732134</v>
      </c>
      <c r="N69" s="6" t="s">
        <v>2555</v>
      </c>
      <c r="O69" s="6">
        <v>4100000</v>
      </c>
      <c r="P69" s="6">
        <v>4700000</v>
      </c>
      <c r="Q69" s="6">
        <f t="shared" si="18"/>
        <v>600000</v>
      </c>
      <c r="R69" s="8">
        <f t="shared" si="19"/>
        <v>0.14634146341463414</v>
      </c>
      <c r="S69" s="6"/>
      <c r="T69" s="9">
        <f t="shared" si="25"/>
        <v>85416.666666666672</v>
      </c>
      <c r="U69" s="6">
        <v>97917</v>
      </c>
      <c r="V69" s="9">
        <f t="shared" si="20"/>
        <v>12500.333333333328</v>
      </c>
      <c r="W69" s="8">
        <f t="shared" si="21"/>
        <v>0.14634536585365848</v>
      </c>
      <c r="X69" s="22">
        <f t="shared" si="26"/>
        <v>76584.340259479533</v>
      </c>
      <c r="Y69" s="22">
        <f t="shared" si="27"/>
        <v>87792.103553414127</v>
      </c>
      <c r="Z69" s="22">
        <f t="shared" si="28"/>
        <v>11207.763293934593</v>
      </c>
      <c r="AA69" s="8">
        <f t="shared" si="29"/>
        <v>0.1463453658536584</v>
      </c>
      <c r="AB69" s="22">
        <f t="shared" si="30"/>
        <v>4214020.9705638783</v>
      </c>
      <c r="AC69" s="6">
        <v>460</v>
      </c>
      <c r="AD69" s="6">
        <v>1899</v>
      </c>
      <c r="AE69" s="6">
        <f t="shared" si="22"/>
        <v>117</v>
      </c>
      <c r="AF69" s="6" t="s">
        <v>90</v>
      </c>
    </row>
    <row r="70" spans="1:32" x14ac:dyDescent="0.2">
      <c r="A70">
        <v>29</v>
      </c>
      <c r="B70" s="6" t="s">
        <v>2668</v>
      </c>
      <c r="C70" s="6" t="s">
        <v>22</v>
      </c>
      <c r="D70" s="6" t="s">
        <v>23</v>
      </c>
      <c r="E70" s="6" t="s">
        <v>2768</v>
      </c>
      <c r="F70" s="6" t="s">
        <v>2772</v>
      </c>
      <c r="G70" s="6">
        <v>75</v>
      </c>
      <c r="H70" s="6">
        <v>85</v>
      </c>
      <c r="I70" s="7">
        <v>42568</v>
      </c>
      <c r="J70" s="7">
        <v>42571</v>
      </c>
      <c r="K70" s="7" t="s">
        <v>2539</v>
      </c>
      <c r="L70" s="17">
        <f t="shared" si="23"/>
        <v>265.66000000000003</v>
      </c>
      <c r="M70" s="20">
        <f t="shared" si="24"/>
        <v>0.89659715425732134</v>
      </c>
      <c r="N70" s="6" t="s">
        <v>2550</v>
      </c>
      <c r="O70" s="6">
        <v>4700000</v>
      </c>
      <c r="P70" s="6">
        <v>5200000</v>
      </c>
      <c r="Q70" s="6">
        <f t="shared" si="18"/>
        <v>500000</v>
      </c>
      <c r="R70" s="8">
        <f t="shared" si="19"/>
        <v>0.10638297872340426</v>
      </c>
      <c r="S70" s="6"/>
      <c r="T70" s="9">
        <f t="shared" si="25"/>
        <v>62666.666666666664</v>
      </c>
      <c r="U70" s="6">
        <v>69333</v>
      </c>
      <c r="V70" s="9">
        <f t="shared" si="20"/>
        <v>6666.3333333333358</v>
      </c>
      <c r="W70" s="8">
        <f t="shared" si="21"/>
        <v>0.10637765957446813</v>
      </c>
      <c r="X70" s="22">
        <f t="shared" si="26"/>
        <v>56186.755000125471</v>
      </c>
      <c r="Y70" s="22">
        <f t="shared" si="27"/>
        <v>62163.770496122859</v>
      </c>
      <c r="Z70" s="22">
        <f t="shared" si="28"/>
        <v>5977.0154959973879</v>
      </c>
      <c r="AA70" s="8">
        <f t="shared" si="29"/>
        <v>0.10637765957446806</v>
      </c>
      <c r="AB70" s="22">
        <f t="shared" si="30"/>
        <v>4662282.7872092146</v>
      </c>
      <c r="AC70" s="10">
        <v>1199</v>
      </c>
      <c r="AD70" s="6">
        <v>1938</v>
      </c>
      <c r="AE70" s="6">
        <f t="shared" si="22"/>
        <v>78</v>
      </c>
      <c r="AF70" s="6" t="s">
        <v>206</v>
      </c>
    </row>
    <row r="71" spans="1:32" x14ac:dyDescent="0.2">
      <c r="A71">
        <v>30</v>
      </c>
      <c r="B71" s="6" t="s">
        <v>69</v>
      </c>
      <c r="C71" s="6" t="s">
        <v>22</v>
      </c>
      <c r="D71" s="6" t="s">
        <v>23</v>
      </c>
      <c r="E71" s="6" t="s">
        <v>2768</v>
      </c>
      <c r="F71" s="6" t="s">
        <v>2772</v>
      </c>
      <c r="G71" s="6">
        <v>33</v>
      </c>
      <c r="H71" s="6">
        <v>37</v>
      </c>
      <c r="I71" s="7">
        <v>42577</v>
      </c>
      <c r="J71" s="7">
        <v>42578</v>
      </c>
      <c r="K71" s="7" t="s">
        <v>2539</v>
      </c>
      <c r="L71" s="17">
        <f t="shared" si="23"/>
        <v>265.66000000000003</v>
      </c>
      <c r="M71" s="20">
        <f t="shared" si="24"/>
        <v>0.89659715425732134</v>
      </c>
      <c r="N71" s="6" t="s">
        <v>2555</v>
      </c>
      <c r="O71" s="6">
        <v>2500000</v>
      </c>
      <c r="P71" s="6">
        <v>3100000</v>
      </c>
      <c r="Q71" s="6">
        <f t="shared" si="18"/>
        <v>600000</v>
      </c>
      <c r="R71" s="8">
        <f t="shared" si="19"/>
        <v>0.24</v>
      </c>
      <c r="S71" s="6">
        <v>131870</v>
      </c>
      <c r="T71" s="9">
        <f t="shared" si="25"/>
        <v>79753.636363636368</v>
      </c>
      <c r="U71" s="6">
        <v>97935</v>
      </c>
      <c r="V71" s="9">
        <f t="shared" si="20"/>
        <v>18181.363636363632</v>
      </c>
      <c r="W71" s="8">
        <f t="shared" si="21"/>
        <v>0.22796908661901988</v>
      </c>
      <c r="X71" s="22">
        <f t="shared" si="26"/>
        <v>71506.883405309592</v>
      </c>
      <c r="Y71" s="22">
        <f t="shared" si="27"/>
        <v>87808.24230219076</v>
      </c>
      <c r="Z71" s="22">
        <f t="shared" si="28"/>
        <v>16301.358896881167</v>
      </c>
      <c r="AA71" s="8">
        <f t="shared" si="29"/>
        <v>0.22796908661901974</v>
      </c>
      <c r="AB71" s="22">
        <f t="shared" si="30"/>
        <v>2897671.9959722953</v>
      </c>
      <c r="AC71" s="10">
        <v>1020</v>
      </c>
      <c r="AD71" s="6">
        <v>1932</v>
      </c>
      <c r="AE71" s="6">
        <f t="shared" si="22"/>
        <v>84</v>
      </c>
      <c r="AF71" s="6" t="s">
        <v>44</v>
      </c>
    </row>
    <row r="72" spans="1:32" x14ac:dyDescent="0.2">
      <c r="A72">
        <v>31</v>
      </c>
      <c r="B72" s="6" t="s">
        <v>2602</v>
      </c>
      <c r="C72" s="6" t="s">
        <v>22</v>
      </c>
      <c r="D72" s="6" t="s">
        <v>23</v>
      </c>
      <c r="E72" s="6" t="s">
        <v>2768</v>
      </c>
      <c r="F72" s="6" t="s">
        <v>2772</v>
      </c>
      <c r="G72" s="6">
        <v>50</v>
      </c>
      <c r="H72" s="6">
        <v>55</v>
      </c>
      <c r="I72" s="7">
        <v>42581</v>
      </c>
      <c r="J72" s="7">
        <v>42583</v>
      </c>
      <c r="K72" s="7" t="s">
        <v>2540</v>
      </c>
      <c r="L72" s="17">
        <f t="shared" si="23"/>
        <v>272.20999999999998</v>
      </c>
      <c r="M72" s="20">
        <f t="shared" si="24"/>
        <v>0.87502296021454029</v>
      </c>
      <c r="N72" s="6" t="s">
        <v>2548</v>
      </c>
      <c r="O72" s="6">
        <v>3990000</v>
      </c>
      <c r="P72" s="6">
        <v>4650000</v>
      </c>
      <c r="Q72" s="6">
        <f t="shared" si="18"/>
        <v>660000</v>
      </c>
      <c r="R72" s="8">
        <f t="shared" si="19"/>
        <v>0.16541353383458646</v>
      </c>
      <c r="S72" s="6"/>
      <c r="T72" s="9">
        <f t="shared" si="25"/>
        <v>79800</v>
      </c>
      <c r="U72" s="6">
        <v>93000</v>
      </c>
      <c r="V72" s="9">
        <f t="shared" si="20"/>
        <v>13200</v>
      </c>
      <c r="W72" s="8">
        <f t="shared" si="21"/>
        <v>0.16541353383458646</v>
      </c>
      <c r="X72" s="22">
        <f t="shared" si="26"/>
        <v>69826.832225120321</v>
      </c>
      <c r="Y72" s="22">
        <f t="shared" si="27"/>
        <v>81377.13529995225</v>
      </c>
      <c r="Z72" s="22">
        <f t="shared" si="28"/>
        <v>11550.303074831929</v>
      </c>
      <c r="AA72" s="8">
        <f t="shared" si="29"/>
        <v>0.1654135338345864</v>
      </c>
      <c r="AB72" s="22">
        <f t="shared" si="30"/>
        <v>4068856.7649976127</v>
      </c>
      <c r="AC72" s="10">
        <v>1005</v>
      </c>
      <c r="AD72" s="6">
        <v>1894</v>
      </c>
      <c r="AE72" s="6">
        <f t="shared" si="22"/>
        <v>122</v>
      </c>
      <c r="AF72" s="6" t="s">
        <v>25</v>
      </c>
    </row>
    <row r="73" spans="1:32" x14ac:dyDescent="0.2">
      <c r="A73">
        <v>31</v>
      </c>
      <c r="B73" s="6" t="s">
        <v>60</v>
      </c>
      <c r="C73" s="6" t="s">
        <v>22</v>
      </c>
      <c r="D73" s="6" t="s">
        <v>23</v>
      </c>
      <c r="E73" s="6" t="s">
        <v>2768</v>
      </c>
      <c r="F73" s="6" t="s">
        <v>2772</v>
      </c>
      <c r="G73" s="6">
        <v>24</v>
      </c>
      <c r="H73" s="6">
        <v>28</v>
      </c>
      <c r="I73" s="7">
        <v>42584</v>
      </c>
      <c r="J73" s="7">
        <v>42586</v>
      </c>
      <c r="K73" s="7" t="s">
        <v>2540</v>
      </c>
      <c r="L73" s="17">
        <f t="shared" si="23"/>
        <v>272.20999999999998</v>
      </c>
      <c r="M73" s="20">
        <f t="shared" si="24"/>
        <v>0.87502296021454029</v>
      </c>
      <c r="N73" s="6" t="s">
        <v>2548</v>
      </c>
      <c r="O73" s="6">
        <v>2200000</v>
      </c>
      <c r="P73" s="6">
        <v>2625000</v>
      </c>
      <c r="Q73" s="6">
        <f t="shared" si="18"/>
        <v>425000</v>
      </c>
      <c r="R73" s="8">
        <f t="shared" si="19"/>
        <v>0.19318181818181818</v>
      </c>
      <c r="S73" s="6"/>
      <c r="T73" s="9">
        <f t="shared" si="25"/>
        <v>91666.666666666672</v>
      </c>
      <c r="U73" s="6">
        <v>109375</v>
      </c>
      <c r="V73" s="9">
        <f t="shared" si="20"/>
        <v>17708.333333333328</v>
      </c>
      <c r="W73" s="8">
        <f t="shared" si="21"/>
        <v>0.19318181818181812</v>
      </c>
      <c r="X73" s="22">
        <f t="shared" si="26"/>
        <v>80210.438019666195</v>
      </c>
      <c r="Y73" s="22">
        <f t="shared" si="27"/>
        <v>95705.636273465338</v>
      </c>
      <c r="Z73" s="22">
        <f t="shared" si="28"/>
        <v>15495.198253799143</v>
      </c>
      <c r="AA73" s="8">
        <f t="shared" si="29"/>
        <v>0.19318181818181807</v>
      </c>
      <c r="AB73" s="22">
        <f t="shared" si="30"/>
        <v>2296935.270563168</v>
      </c>
      <c r="AC73" s="6">
        <v>761</v>
      </c>
      <c r="AD73" s="6">
        <v>1881</v>
      </c>
      <c r="AE73" s="6">
        <f t="shared" si="22"/>
        <v>135</v>
      </c>
      <c r="AF73" s="6" t="s">
        <v>44</v>
      </c>
    </row>
    <row r="74" spans="1:32" x14ac:dyDescent="0.2">
      <c r="A74">
        <v>32</v>
      </c>
      <c r="B74" s="6" t="s">
        <v>310</v>
      </c>
      <c r="C74" s="6" t="s">
        <v>22</v>
      </c>
      <c r="D74" s="6" t="s">
        <v>23</v>
      </c>
      <c r="E74" s="6" t="s">
        <v>2768</v>
      </c>
      <c r="F74" s="6" t="s">
        <v>2772</v>
      </c>
      <c r="G74" s="6">
        <v>28</v>
      </c>
      <c r="H74" s="6">
        <v>32</v>
      </c>
      <c r="I74" s="7">
        <v>42587</v>
      </c>
      <c r="J74" s="7">
        <v>42590</v>
      </c>
      <c r="K74" s="7" t="s">
        <v>2540</v>
      </c>
      <c r="L74" s="17">
        <f t="shared" si="23"/>
        <v>272.20999999999998</v>
      </c>
      <c r="M74" s="20">
        <f t="shared" si="24"/>
        <v>0.87502296021454029</v>
      </c>
      <c r="N74" s="6" t="s">
        <v>2550</v>
      </c>
      <c r="O74" s="6">
        <v>2350000</v>
      </c>
      <c r="P74" s="6">
        <v>2950000</v>
      </c>
      <c r="Q74" s="6">
        <f t="shared" si="18"/>
        <v>600000</v>
      </c>
      <c r="R74" s="8">
        <f t="shared" si="19"/>
        <v>0.25531914893617019</v>
      </c>
      <c r="S74" s="6">
        <v>20872</v>
      </c>
      <c r="T74" s="9">
        <f t="shared" si="25"/>
        <v>84674</v>
      </c>
      <c r="U74" s="6">
        <v>106103</v>
      </c>
      <c r="V74" s="9">
        <f t="shared" si="20"/>
        <v>21429</v>
      </c>
      <c r="W74" s="8">
        <f t="shared" si="21"/>
        <v>0.25307650518459029</v>
      </c>
      <c r="X74" s="22">
        <f t="shared" si="26"/>
        <v>74091.69413320598</v>
      </c>
      <c r="Y74" s="22">
        <f t="shared" si="27"/>
        <v>92842.56114764337</v>
      </c>
      <c r="Z74" s="22">
        <f t="shared" si="28"/>
        <v>18750.86701443739</v>
      </c>
      <c r="AA74" s="8">
        <f t="shared" si="29"/>
        <v>0.25307650518459041</v>
      </c>
      <c r="AB74" s="22">
        <f t="shared" si="30"/>
        <v>2599591.7121340143</v>
      </c>
      <c r="AC74" s="6">
        <v>600</v>
      </c>
      <c r="AD74" s="6">
        <v>1955</v>
      </c>
      <c r="AE74" s="6">
        <f t="shared" si="22"/>
        <v>61</v>
      </c>
      <c r="AF74" s="6" t="s">
        <v>828</v>
      </c>
    </row>
    <row r="75" spans="1:32" x14ac:dyDescent="0.2">
      <c r="A75">
        <v>32</v>
      </c>
      <c r="B75" s="6" t="s">
        <v>246</v>
      </c>
      <c r="C75" s="6" t="s">
        <v>22</v>
      </c>
      <c r="D75" s="6" t="s">
        <v>23</v>
      </c>
      <c r="E75" s="6" t="s">
        <v>2768</v>
      </c>
      <c r="F75" s="6" t="s">
        <v>2772</v>
      </c>
      <c r="G75" s="6">
        <v>42</v>
      </c>
      <c r="H75" s="6">
        <v>47</v>
      </c>
      <c r="I75" s="7">
        <v>42590</v>
      </c>
      <c r="J75" s="7">
        <v>42592</v>
      </c>
      <c r="K75" s="7" t="s">
        <v>2540</v>
      </c>
      <c r="L75" s="17">
        <f t="shared" si="23"/>
        <v>272.20999999999998</v>
      </c>
      <c r="M75" s="20">
        <f t="shared" si="24"/>
        <v>0.87502296021454029</v>
      </c>
      <c r="N75" s="6" t="s">
        <v>2548</v>
      </c>
      <c r="O75" s="6">
        <v>3250000</v>
      </c>
      <c r="P75" s="6">
        <v>3500000</v>
      </c>
      <c r="Q75" s="6">
        <f t="shared" si="18"/>
        <v>250000</v>
      </c>
      <c r="R75" s="8">
        <f t="shared" si="19"/>
        <v>7.6923076923076927E-2</v>
      </c>
      <c r="S75" s="6">
        <v>15967</v>
      </c>
      <c r="T75" s="9">
        <f t="shared" si="25"/>
        <v>77761.119047619053</v>
      </c>
      <c r="U75" s="6">
        <v>83714</v>
      </c>
      <c r="V75" s="9">
        <f t="shared" si="20"/>
        <v>5952.8809523809468</v>
      </c>
      <c r="W75" s="8">
        <f t="shared" si="21"/>
        <v>7.6553437312746803E-2</v>
      </c>
      <c r="X75" s="22">
        <f t="shared" si="26"/>
        <v>68042.764578642891</v>
      </c>
      <c r="Y75" s="22">
        <f t="shared" si="27"/>
        <v>73251.672091400033</v>
      </c>
      <c r="Z75" s="22">
        <f t="shared" si="28"/>
        <v>5208.9075127571414</v>
      </c>
      <c r="AA75" s="8">
        <f t="shared" si="29"/>
        <v>7.6553437312747011E-2</v>
      </c>
      <c r="AB75" s="22">
        <f t="shared" si="30"/>
        <v>3076570.2278388012</v>
      </c>
      <c r="AC75" s="10">
        <v>1614</v>
      </c>
      <c r="AD75" s="6">
        <v>1970</v>
      </c>
      <c r="AE75" s="6">
        <f t="shared" si="22"/>
        <v>46</v>
      </c>
      <c r="AF75" s="6" t="s">
        <v>127</v>
      </c>
    </row>
    <row r="76" spans="1:32" x14ac:dyDescent="0.2">
      <c r="A76">
        <v>32</v>
      </c>
      <c r="B76" s="6" t="s">
        <v>2751</v>
      </c>
      <c r="C76" s="6" t="s">
        <v>22</v>
      </c>
      <c r="D76" s="6" t="s">
        <v>23</v>
      </c>
      <c r="E76" s="6" t="s">
        <v>2768</v>
      </c>
      <c r="F76" s="6" t="s">
        <v>2772</v>
      </c>
      <c r="G76" s="6">
        <v>142</v>
      </c>
      <c r="H76" s="6">
        <v>158</v>
      </c>
      <c r="I76" s="7">
        <v>42591</v>
      </c>
      <c r="J76" s="7">
        <v>42594</v>
      </c>
      <c r="K76" s="7" t="s">
        <v>2540</v>
      </c>
      <c r="L76" s="17">
        <f t="shared" si="23"/>
        <v>272.20999999999998</v>
      </c>
      <c r="M76" s="20">
        <f t="shared" si="24"/>
        <v>0.87502296021454029</v>
      </c>
      <c r="N76" s="6" t="s">
        <v>2550</v>
      </c>
      <c r="O76" s="6">
        <v>8950000</v>
      </c>
      <c r="P76" s="6">
        <v>11000000</v>
      </c>
      <c r="Q76" s="6">
        <f t="shared" si="18"/>
        <v>2050000</v>
      </c>
      <c r="R76" s="8">
        <f t="shared" si="19"/>
        <v>0.22905027932960895</v>
      </c>
      <c r="S76" s="6">
        <v>1073</v>
      </c>
      <c r="T76" s="9">
        <f t="shared" si="25"/>
        <v>63035.725352112677</v>
      </c>
      <c r="U76" s="6">
        <v>77472</v>
      </c>
      <c r="V76" s="9">
        <f t="shared" si="20"/>
        <v>14436.274647887323</v>
      </c>
      <c r="W76" s="8">
        <f t="shared" si="21"/>
        <v>0.22901734797604711</v>
      </c>
      <c r="X76" s="22">
        <f t="shared" si="26"/>
        <v>55157.706996876383</v>
      </c>
      <c r="Y76" s="22">
        <f t="shared" si="27"/>
        <v>67789.778773740865</v>
      </c>
      <c r="Z76" s="22">
        <f t="shared" si="28"/>
        <v>12632.071776864483</v>
      </c>
      <c r="AA76" s="8">
        <f t="shared" si="29"/>
        <v>0.22901734797604703</v>
      </c>
      <c r="AB76" s="22">
        <f t="shared" si="30"/>
        <v>9626148.5858712029</v>
      </c>
      <c r="AC76" s="10">
        <v>1892</v>
      </c>
      <c r="AD76" s="6">
        <v>1892</v>
      </c>
      <c r="AE76" s="6">
        <f t="shared" si="22"/>
        <v>124</v>
      </c>
      <c r="AF76" s="6" t="s">
        <v>67</v>
      </c>
    </row>
    <row r="77" spans="1:32" x14ac:dyDescent="0.2">
      <c r="A77">
        <v>33</v>
      </c>
      <c r="B77" s="6" t="s">
        <v>2395</v>
      </c>
      <c r="C77" s="6" t="s">
        <v>22</v>
      </c>
      <c r="D77" s="6" t="s">
        <v>23</v>
      </c>
      <c r="E77" s="6" t="s">
        <v>2768</v>
      </c>
      <c r="F77" s="6" t="s">
        <v>2772</v>
      </c>
      <c r="G77" s="6">
        <v>115</v>
      </c>
      <c r="H77" s="6">
        <v>128</v>
      </c>
      <c r="I77" s="7">
        <v>42598</v>
      </c>
      <c r="J77" s="7">
        <v>42600</v>
      </c>
      <c r="K77" s="7" t="s">
        <v>2540</v>
      </c>
      <c r="L77" s="17">
        <f t="shared" si="23"/>
        <v>272.20999999999998</v>
      </c>
      <c r="M77" s="20">
        <f t="shared" si="24"/>
        <v>0.87502296021454029</v>
      </c>
      <c r="N77" s="6" t="s">
        <v>2548</v>
      </c>
      <c r="O77" s="6">
        <v>8400000</v>
      </c>
      <c r="P77" s="6">
        <v>9400000</v>
      </c>
      <c r="Q77" s="6">
        <f t="shared" si="18"/>
        <v>1000000</v>
      </c>
      <c r="R77" s="8">
        <f t="shared" si="19"/>
        <v>0.11904761904761904</v>
      </c>
      <c r="S77" s="6">
        <v>80357</v>
      </c>
      <c r="T77" s="9">
        <f t="shared" si="25"/>
        <v>73742.234782608692</v>
      </c>
      <c r="U77" s="6">
        <v>82438</v>
      </c>
      <c r="V77" s="9">
        <f t="shared" si="20"/>
        <v>8695.7652173913084</v>
      </c>
      <c r="W77" s="8">
        <f t="shared" si="21"/>
        <v>0.11792109695381935</v>
      </c>
      <c r="X77" s="22">
        <f t="shared" si="26"/>
        <v>64526.148572313898</v>
      </c>
      <c r="Y77" s="22">
        <f t="shared" si="27"/>
        <v>72135.14279416627</v>
      </c>
      <c r="Z77" s="22">
        <f t="shared" si="28"/>
        <v>7608.994221852372</v>
      </c>
      <c r="AA77" s="8">
        <f t="shared" si="29"/>
        <v>0.11792109695381923</v>
      </c>
      <c r="AB77" s="22">
        <f t="shared" si="30"/>
        <v>8295541.4213291211</v>
      </c>
      <c r="AC77" s="10">
        <v>1995</v>
      </c>
      <c r="AD77" s="6">
        <v>1938</v>
      </c>
      <c r="AE77" s="6">
        <f t="shared" si="22"/>
        <v>78</v>
      </c>
      <c r="AF77" s="6" t="s">
        <v>90</v>
      </c>
    </row>
    <row r="78" spans="1:32" x14ac:dyDescent="0.2">
      <c r="A78">
        <v>33</v>
      </c>
      <c r="B78" s="6" t="s">
        <v>897</v>
      </c>
      <c r="C78" s="6" t="s">
        <v>22</v>
      </c>
      <c r="D78" s="6" t="s">
        <v>23</v>
      </c>
      <c r="E78" s="6" t="s">
        <v>2768</v>
      </c>
      <c r="F78" s="6" t="s">
        <v>2772</v>
      </c>
      <c r="G78" s="6">
        <v>131</v>
      </c>
      <c r="H78" s="6">
        <v>145</v>
      </c>
      <c r="I78" s="7">
        <v>42597</v>
      </c>
      <c r="J78" s="7">
        <v>42601</v>
      </c>
      <c r="K78" s="7" t="s">
        <v>2540</v>
      </c>
      <c r="L78" s="17">
        <f t="shared" si="23"/>
        <v>272.20999999999998</v>
      </c>
      <c r="M78" s="20">
        <f t="shared" si="24"/>
        <v>0.87502296021454029</v>
      </c>
      <c r="N78" s="6" t="s">
        <v>2546</v>
      </c>
      <c r="O78" s="6">
        <v>7900000</v>
      </c>
      <c r="P78" s="6">
        <v>8700000</v>
      </c>
      <c r="Q78" s="6">
        <f t="shared" si="18"/>
        <v>800000</v>
      </c>
      <c r="R78" s="8">
        <f t="shared" si="19"/>
        <v>0.10126582278481013</v>
      </c>
      <c r="S78" s="6"/>
      <c r="T78" s="9">
        <f t="shared" si="25"/>
        <v>60305.343511450381</v>
      </c>
      <c r="U78" s="6">
        <v>66412</v>
      </c>
      <c r="V78" s="9">
        <f t="shared" si="20"/>
        <v>6106.6564885496191</v>
      </c>
      <c r="W78" s="8">
        <f t="shared" si="21"/>
        <v>0.10126227848101267</v>
      </c>
      <c r="X78" s="22">
        <f t="shared" si="26"/>
        <v>52768.560196144033</v>
      </c>
      <c r="Y78" s="22">
        <f t="shared" si="27"/>
        <v>58112.024833768053</v>
      </c>
      <c r="Z78" s="22">
        <f t="shared" si="28"/>
        <v>5343.4646376240198</v>
      </c>
      <c r="AA78" s="8">
        <f t="shared" si="29"/>
        <v>0.10126227848101271</v>
      </c>
      <c r="AB78" s="22">
        <f t="shared" si="30"/>
        <v>7612675.2532236148</v>
      </c>
      <c r="AC78" s="6">
        <v>597</v>
      </c>
      <c r="AD78" s="6">
        <v>1881</v>
      </c>
      <c r="AE78" s="6">
        <f t="shared" si="22"/>
        <v>135</v>
      </c>
      <c r="AF78" s="6" t="s">
        <v>123</v>
      </c>
    </row>
    <row r="79" spans="1:32" x14ac:dyDescent="0.2">
      <c r="A79">
        <v>33</v>
      </c>
      <c r="B79" s="6" t="s">
        <v>2438</v>
      </c>
      <c r="C79" s="6" t="s">
        <v>22</v>
      </c>
      <c r="D79" s="6" t="s">
        <v>23</v>
      </c>
      <c r="E79" s="6" t="s">
        <v>2768</v>
      </c>
      <c r="F79" s="6" t="s">
        <v>2772</v>
      </c>
      <c r="G79" s="6">
        <v>99</v>
      </c>
      <c r="H79" s="6">
        <v>111</v>
      </c>
      <c r="I79" s="7">
        <v>42598</v>
      </c>
      <c r="J79" s="7">
        <v>42602</v>
      </c>
      <c r="K79" s="7" t="s">
        <v>2540</v>
      </c>
      <c r="L79" s="17">
        <f t="shared" si="23"/>
        <v>272.20999999999998</v>
      </c>
      <c r="M79" s="20">
        <f t="shared" si="24"/>
        <v>0.87502296021454029</v>
      </c>
      <c r="N79" s="6" t="s">
        <v>2546</v>
      </c>
      <c r="O79" s="6">
        <v>6550000</v>
      </c>
      <c r="P79" s="6">
        <v>6900000</v>
      </c>
      <c r="Q79" s="6">
        <f t="shared" si="18"/>
        <v>350000</v>
      </c>
      <c r="R79" s="8">
        <f t="shared" si="19"/>
        <v>5.3435114503816793E-2</v>
      </c>
      <c r="S79" s="6">
        <v>408968</v>
      </c>
      <c r="T79" s="9">
        <f t="shared" si="25"/>
        <v>70292.606060606064</v>
      </c>
      <c r="U79" s="6">
        <v>73828</v>
      </c>
      <c r="V79" s="9">
        <f t="shared" si="20"/>
        <v>3535.3939393939363</v>
      </c>
      <c r="W79" s="8">
        <f t="shared" si="21"/>
        <v>5.0295388626589416E-2</v>
      </c>
      <c r="X79" s="22">
        <f t="shared" si="26"/>
        <v>61507.644236346052</v>
      </c>
      <c r="Y79" s="22">
        <f t="shared" si="27"/>
        <v>64601.195106719082</v>
      </c>
      <c r="Z79" s="22">
        <f t="shared" si="28"/>
        <v>3093.5508703730302</v>
      </c>
      <c r="AA79" s="8">
        <f t="shared" si="29"/>
        <v>5.0295388626589464E-2</v>
      </c>
      <c r="AB79" s="22">
        <f t="shared" si="30"/>
        <v>6395518.3155651893</v>
      </c>
      <c r="AC79" s="6">
        <v>507</v>
      </c>
      <c r="AD79" s="6">
        <v>1898</v>
      </c>
      <c r="AE79" s="6">
        <f t="shared" si="22"/>
        <v>118</v>
      </c>
      <c r="AF79" s="6" t="s">
        <v>108</v>
      </c>
    </row>
    <row r="80" spans="1:32" x14ac:dyDescent="0.2">
      <c r="A80">
        <v>35</v>
      </c>
      <c r="B80" s="6" t="s">
        <v>2614</v>
      </c>
      <c r="C80" s="6" t="s">
        <v>22</v>
      </c>
      <c r="D80" s="6" t="s">
        <v>23</v>
      </c>
      <c r="E80" s="6" t="s">
        <v>2768</v>
      </c>
      <c r="F80" s="6" t="s">
        <v>2772</v>
      </c>
      <c r="G80" s="6">
        <v>52</v>
      </c>
      <c r="H80" s="6">
        <v>58</v>
      </c>
      <c r="I80" s="7">
        <v>42612</v>
      </c>
      <c r="J80" s="7">
        <v>42615</v>
      </c>
      <c r="K80" s="7" t="s">
        <v>2541</v>
      </c>
      <c r="L80" s="17">
        <f t="shared" si="23"/>
        <v>275.91000000000003</v>
      </c>
      <c r="M80" s="20">
        <f t="shared" si="24"/>
        <v>0.86328875357906554</v>
      </c>
      <c r="N80" s="6" t="s">
        <v>2550</v>
      </c>
      <c r="O80" s="6">
        <v>4350000</v>
      </c>
      <c r="P80" s="6">
        <v>4750000</v>
      </c>
      <c r="Q80" s="6">
        <f t="shared" si="18"/>
        <v>400000</v>
      </c>
      <c r="R80" s="8">
        <f t="shared" si="19"/>
        <v>9.1954022988505746E-2</v>
      </c>
      <c r="S80" s="6">
        <v>7975</v>
      </c>
      <c r="T80" s="9">
        <f t="shared" si="25"/>
        <v>83807.211538461532</v>
      </c>
      <c r="U80" s="6">
        <v>91500</v>
      </c>
      <c r="V80" s="9">
        <f t="shared" si="20"/>
        <v>7692.7884615384683</v>
      </c>
      <c r="W80" s="8">
        <f t="shared" si="21"/>
        <v>9.1791485724447799E-2</v>
      </c>
      <c r="X80" s="22">
        <f t="shared" si="26"/>
        <v>72349.823189975534</v>
      </c>
      <c r="Y80" s="22">
        <f t="shared" si="27"/>
        <v>78990.920952484492</v>
      </c>
      <c r="Z80" s="22">
        <f t="shared" si="28"/>
        <v>6641.0977625089581</v>
      </c>
      <c r="AA80" s="8">
        <f t="shared" si="29"/>
        <v>9.1791485724447758E-2</v>
      </c>
      <c r="AB80" s="22">
        <f t="shared" si="30"/>
        <v>4107527.8895291938</v>
      </c>
      <c r="AC80" s="6">
        <v>599</v>
      </c>
      <c r="AD80" s="6">
        <v>1931</v>
      </c>
      <c r="AE80" s="6">
        <f t="shared" si="22"/>
        <v>85</v>
      </c>
      <c r="AF80" s="6" t="s">
        <v>27</v>
      </c>
    </row>
    <row r="81" spans="1:32" x14ac:dyDescent="0.2">
      <c r="A81">
        <v>36</v>
      </c>
      <c r="B81" s="6" t="s">
        <v>2637</v>
      </c>
      <c r="C81" s="6" t="s">
        <v>22</v>
      </c>
      <c r="D81" s="6" t="s">
        <v>23</v>
      </c>
      <c r="E81" s="6" t="s">
        <v>2768</v>
      </c>
      <c r="F81" s="6" t="s">
        <v>2772</v>
      </c>
      <c r="G81" s="6">
        <v>65</v>
      </c>
      <c r="H81" s="6">
        <v>77</v>
      </c>
      <c r="I81" s="7">
        <v>42616</v>
      </c>
      <c r="J81" s="7">
        <v>42618</v>
      </c>
      <c r="K81" s="7" t="s">
        <v>2541</v>
      </c>
      <c r="L81" s="17">
        <f t="shared" si="23"/>
        <v>275.91000000000003</v>
      </c>
      <c r="M81" s="20">
        <f t="shared" si="24"/>
        <v>0.86328875357906554</v>
      </c>
      <c r="N81" s="6" t="s">
        <v>2548</v>
      </c>
      <c r="O81" s="6">
        <v>4700000</v>
      </c>
      <c r="P81" s="6">
        <v>5350000</v>
      </c>
      <c r="Q81" s="6">
        <f t="shared" si="18"/>
        <v>650000</v>
      </c>
      <c r="R81" s="8">
        <f t="shared" si="19"/>
        <v>0.13829787234042554</v>
      </c>
      <c r="S81" s="6"/>
      <c r="T81" s="9">
        <f t="shared" si="25"/>
        <v>72307.692307692312</v>
      </c>
      <c r="U81" s="6">
        <v>82308</v>
      </c>
      <c r="V81" s="9">
        <f t="shared" si="20"/>
        <v>10000.307692307688</v>
      </c>
      <c r="W81" s="8">
        <f t="shared" si="21"/>
        <v>0.13830212765957439</v>
      </c>
      <c r="X81" s="22">
        <f t="shared" si="26"/>
        <v>62422.417566486278</v>
      </c>
      <c r="Y81" s="22">
        <f t="shared" si="27"/>
        <v>71055.570729585728</v>
      </c>
      <c r="Z81" s="22">
        <f t="shared" si="28"/>
        <v>8633.1531630994505</v>
      </c>
      <c r="AA81" s="8">
        <f t="shared" si="29"/>
        <v>0.1383021276595745</v>
      </c>
      <c r="AB81" s="22">
        <f t="shared" si="30"/>
        <v>4618612.097423072</v>
      </c>
      <c r="AC81" s="6">
        <v>512</v>
      </c>
      <c r="AD81" s="6">
        <v>1898</v>
      </c>
      <c r="AE81" s="6">
        <f t="shared" si="22"/>
        <v>118</v>
      </c>
      <c r="AF81" s="6" t="s">
        <v>75</v>
      </c>
    </row>
    <row r="82" spans="1:32" x14ac:dyDescent="0.2">
      <c r="A82">
        <v>36</v>
      </c>
      <c r="B82" s="6" t="s">
        <v>2698</v>
      </c>
      <c r="C82" s="6" t="s">
        <v>22</v>
      </c>
      <c r="D82" s="6" t="s">
        <v>23</v>
      </c>
      <c r="E82" s="6" t="s">
        <v>2768</v>
      </c>
      <c r="F82" s="6" t="s">
        <v>2772</v>
      </c>
      <c r="G82" s="6">
        <v>85</v>
      </c>
      <c r="H82" s="6">
        <v>94</v>
      </c>
      <c r="I82" s="7">
        <v>42622</v>
      </c>
      <c r="J82" s="7">
        <v>42624</v>
      </c>
      <c r="K82" s="7" t="s">
        <v>2541</v>
      </c>
      <c r="L82" s="17">
        <f t="shared" si="23"/>
        <v>275.91000000000003</v>
      </c>
      <c r="M82" s="20">
        <f t="shared" si="24"/>
        <v>0.86328875357906554</v>
      </c>
      <c r="N82" s="6" t="s">
        <v>2548</v>
      </c>
      <c r="O82" s="6">
        <v>6500000</v>
      </c>
      <c r="P82" s="6">
        <v>8100000</v>
      </c>
      <c r="Q82" s="6">
        <f t="shared" si="18"/>
        <v>1600000</v>
      </c>
      <c r="R82" s="8">
        <f t="shared" si="19"/>
        <v>0.24615384615384617</v>
      </c>
      <c r="S82" s="6"/>
      <c r="T82" s="9">
        <f t="shared" si="25"/>
        <v>76470.588235294112</v>
      </c>
      <c r="U82" s="6">
        <v>95294</v>
      </c>
      <c r="V82" s="9">
        <f t="shared" si="20"/>
        <v>18823.411764705888</v>
      </c>
      <c r="W82" s="8">
        <f t="shared" si="21"/>
        <v>0.24615230769230778</v>
      </c>
      <c r="X82" s="22">
        <f t="shared" si="26"/>
        <v>66016.198803105013</v>
      </c>
      <c r="Y82" s="22">
        <f t="shared" si="27"/>
        <v>82266.238483563473</v>
      </c>
      <c r="Z82" s="22">
        <f t="shared" si="28"/>
        <v>16250.03968045846</v>
      </c>
      <c r="AA82" s="8">
        <f t="shared" si="29"/>
        <v>0.2461523076923077</v>
      </c>
      <c r="AB82" s="22">
        <f t="shared" si="30"/>
        <v>6992630.271102895</v>
      </c>
      <c r="AC82" s="10">
        <v>1871</v>
      </c>
      <c r="AD82" s="6">
        <v>1992</v>
      </c>
      <c r="AE82" s="6">
        <f t="shared" si="22"/>
        <v>24</v>
      </c>
      <c r="AF82" s="6" t="s">
        <v>27</v>
      </c>
    </row>
    <row r="83" spans="1:32" x14ac:dyDescent="0.2">
      <c r="A83">
        <v>37</v>
      </c>
      <c r="B83" s="6" t="s">
        <v>2750</v>
      </c>
      <c r="C83" s="6" t="s">
        <v>22</v>
      </c>
      <c r="D83" s="6" t="s">
        <v>23</v>
      </c>
      <c r="E83" s="6" t="s">
        <v>2768</v>
      </c>
      <c r="F83" s="6" t="s">
        <v>2772</v>
      </c>
      <c r="G83" s="6">
        <v>141</v>
      </c>
      <c r="H83" s="6">
        <v>158</v>
      </c>
      <c r="I83" s="7">
        <v>42623</v>
      </c>
      <c r="J83" s="7">
        <v>42627</v>
      </c>
      <c r="K83" s="7" t="s">
        <v>2541</v>
      </c>
      <c r="L83" s="17">
        <f t="shared" si="23"/>
        <v>275.91000000000003</v>
      </c>
      <c r="M83" s="20">
        <f t="shared" si="24"/>
        <v>0.86328875357906554</v>
      </c>
      <c r="N83" s="6" t="s">
        <v>2546</v>
      </c>
      <c r="O83" s="6">
        <v>8500000</v>
      </c>
      <c r="P83" s="6">
        <v>10000000</v>
      </c>
      <c r="Q83" s="6">
        <f t="shared" si="18"/>
        <v>1500000</v>
      </c>
      <c r="R83" s="8">
        <f t="shared" si="19"/>
        <v>0.17647058823529413</v>
      </c>
      <c r="S83" s="6">
        <v>2160</v>
      </c>
      <c r="T83" s="9">
        <f t="shared" si="25"/>
        <v>60299.007092198583</v>
      </c>
      <c r="U83" s="6">
        <v>70937</v>
      </c>
      <c r="V83" s="9">
        <f t="shared" si="20"/>
        <v>10637.992907801417</v>
      </c>
      <c r="W83" s="8">
        <f t="shared" si="21"/>
        <v>0.17642069779914749</v>
      </c>
      <c r="X83" s="22">
        <f t="shared" si="26"/>
        <v>52055.454674679349</v>
      </c>
      <c r="Y83" s="22">
        <f t="shared" si="27"/>
        <v>61239.114312638172</v>
      </c>
      <c r="Z83" s="22">
        <f t="shared" si="28"/>
        <v>9183.6596379588227</v>
      </c>
      <c r="AA83" s="8">
        <f t="shared" si="29"/>
        <v>0.17642069779914746</v>
      </c>
      <c r="AB83" s="22">
        <f t="shared" si="30"/>
        <v>8634715.1180819832</v>
      </c>
      <c r="AC83" s="6">
        <v>584</v>
      </c>
      <c r="AD83" s="6">
        <v>1896</v>
      </c>
      <c r="AE83" s="6">
        <f t="shared" si="22"/>
        <v>120</v>
      </c>
      <c r="AF83" s="6" t="s">
        <v>27</v>
      </c>
    </row>
    <row r="84" spans="1:32" x14ac:dyDescent="0.2">
      <c r="A84">
        <v>38</v>
      </c>
      <c r="B84" s="6" t="s">
        <v>2652</v>
      </c>
      <c r="C84" s="6" t="s">
        <v>22</v>
      </c>
      <c r="D84" s="6" t="s">
        <v>23</v>
      </c>
      <c r="E84" s="6" t="s">
        <v>2768</v>
      </c>
      <c r="F84" s="6" t="s">
        <v>2772</v>
      </c>
      <c r="G84" s="6">
        <v>70</v>
      </c>
      <c r="H84" s="6">
        <v>77</v>
      </c>
      <c r="I84" s="7">
        <v>42629</v>
      </c>
      <c r="J84" s="7">
        <v>42632</v>
      </c>
      <c r="K84" s="7" t="s">
        <v>2541</v>
      </c>
      <c r="L84" s="17">
        <f t="shared" si="23"/>
        <v>275.91000000000003</v>
      </c>
      <c r="M84" s="20">
        <f t="shared" si="24"/>
        <v>0.86328875357906554</v>
      </c>
      <c r="N84" s="6" t="s">
        <v>2550</v>
      </c>
      <c r="O84" s="6">
        <v>5200000</v>
      </c>
      <c r="P84" s="6">
        <v>6000000</v>
      </c>
      <c r="Q84" s="6">
        <f t="shared" si="18"/>
        <v>800000</v>
      </c>
      <c r="R84" s="8">
        <f t="shared" si="19"/>
        <v>0.15384615384615385</v>
      </c>
      <c r="S84" s="6">
        <v>1772</v>
      </c>
      <c r="T84" s="9">
        <f t="shared" si="25"/>
        <v>74311.028571428571</v>
      </c>
      <c r="U84" s="6">
        <v>85740</v>
      </c>
      <c r="V84" s="9">
        <f t="shared" si="20"/>
        <v>11428.971428571429</v>
      </c>
      <c r="W84" s="8">
        <f t="shared" si="21"/>
        <v>0.15379912845084329</v>
      </c>
      <c r="X84" s="22">
        <f t="shared" si="26"/>
        <v>64151.875232606901</v>
      </c>
      <c r="Y84" s="22">
        <f t="shared" si="27"/>
        <v>74018.377731869085</v>
      </c>
      <c r="Z84" s="22">
        <f t="shared" si="28"/>
        <v>9866.5024992621838</v>
      </c>
      <c r="AA84" s="8">
        <f t="shared" si="29"/>
        <v>0.15379912845084334</v>
      </c>
      <c r="AB84" s="22">
        <f t="shared" si="30"/>
        <v>5181286.4412308363</v>
      </c>
      <c r="AC84" s="6">
        <v>602</v>
      </c>
      <c r="AD84" s="6">
        <v>1972</v>
      </c>
      <c r="AE84" s="6">
        <f t="shared" si="22"/>
        <v>44</v>
      </c>
      <c r="AF84" s="6" t="s">
        <v>238</v>
      </c>
    </row>
    <row r="85" spans="1:32" x14ac:dyDescent="0.2">
      <c r="A85">
        <v>38</v>
      </c>
      <c r="B85" s="6" t="s">
        <v>2739</v>
      </c>
      <c r="C85" s="6" t="s">
        <v>22</v>
      </c>
      <c r="D85" s="6" t="s">
        <v>23</v>
      </c>
      <c r="E85" s="6" t="s">
        <v>2768</v>
      </c>
      <c r="F85" s="6" t="s">
        <v>2772</v>
      </c>
      <c r="G85" s="6">
        <v>116</v>
      </c>
      <c r="H85" s="6">
        <v>130</v>
      </c>
      <c r="I85" s="7">
        <v>42629</v>
      </c>
      <c r="J85" s="7">
        <v>42633</v>
      </c>
      <c r="K85" s="7" t="s">
        <v>2541</v>
      </c>
      <c r="L85" s="17">
        <f t="shared" si="23"/>
        <v>275.91000000000003</v>
      </c>
      <c r="M85" s="20">
        <f t="shared" si="24"/>
        <v>0.86328875357906554</v>
      </c>
      <c r="N85" s="6" t="s">
        <v>2546</v>
      </c>
      <c r="O85" s="6">
        <v>8490000</v>
      </c>
      <c r="P85" s="6">
        <v>8750000</v>
      </c>
      <c r="Q85" s="6">
        <f t="shared" si="18"/>
        <v>260000</v>
      </c>
      <c r="R85" s="8">
        <f t="shared" si="19"/>
        <v>3.0624263839811542E-2</v>
      </c>
      <c r="S85" s="6"/>
      <c r="T85" s="9">
        <f t="shared" si="25"/>
        <v>73189.655172413797</v>
      </c>
      <c r="U85" s="6">
        <v>75431</v>
      </c>
      <c r="V85" s="9">
        <f t="shared" si="20"/>
        <v>2241.3448275862029</v>
      </c>
      <c r="W85" s="8">
        <f t="shared" si="21"/>
        <v>3.0623792697290875E-2</v>
      </c>
      <c r="X85" s="22">
        <f t="shared" si="26"/>
        <v>63183.806188674716</v>
      </c>
      <c r="Y85" s="22">
        <f t="shared" si="27"/>
        <v>65118.733971222493</v>
      </c>
      <c r="Z85" s="22">
        <f t="shared" si="28"/>
        <v>1934.9277825477766</v>
      </c>
      <c r="AA85" s="8">
        <f t="shared" si="29"/>
        <v>3.062379269729084E-2</v>
      </c>
      <c r="AB85" s="22">
        <f t="shared" si="30"/>
        <v>7553773.1406618096</v>
      </c>
      <c r="AC85" s="6">
        <v>513</v>
      </c>
      <c r="AD85" s="6">
        <v>1934</v>
      </c>
      <c r="AE85" s="6">
        <f t="shared" si="22"/>
        <v>82</v>
      </c>
      <c r="AF85" s="6" t="s">
        <v>67</v>
      </c>
    </row>
    <row r="86" spans="1:32" x14ac:dyDescent="0.2">
      <c r="A86">
        <v>39</v>
      </c>
      <c r="B86" s="6" t="s">
        <v>734</v>
      </c>
      <c r="C86" s="6" t="s">
        <v>22</v>
      </c>
      <c r="D86" s="6" t="s">
        <v>23</v>
      </c>
      <c r="E86" s="6" t="s">
        <v>2768</v>
      </c>
      <c r="F86" s="6" t="s">
        <v>2772</v>
      </c>
      <c r="G86" s="6">
        <v>41</v>
      </c>
      <c r="H86" s="6">
        <v>47</v>
      </c>
      <c r="I86" s="7">
        <v>42635</v>
      </c>
      <c r="J86" s="7">
        <v>42639</v>
      </c>
      <c r="K86" s="7" t="s">
        <v>2541</v>
      </c>
      <c r="L86" s="17">
        <f t="shared" si="23"/>
        <v>275.91000000000003</v>
      </c>
      <c r="M86" s="20">
        <f t="shared" si="24"/>
        <v>0.86328875357906554</v>
      </c>
      <c r="N86" s="6" t="s">
        <v>2546</v>
      </c>
      <c r="O86" s="6">
        <v>3850000</v>
      </c>
      <c r="P86" s="6">
        <v>4100000</v>
      </c>
      <c r="Q86" s="6">
        <f t="shared" si="18"/>
        <v>250000</v>
      </c>
      <c r="R86" s="8">
        <f t="shared" si="19"/>
        <v>6.4935064935064929E-2</v>
      </c>
      <c r="S86" s="6"/>
      <c r="T86" s="9">
        <f t="shared" si="25"/>
        <v>93902.439024390245</v>
      </c>
      <c r="U86" s="6">
        <v>100000</v>
      </c>
      <c r="V86" s="9">
        <f t="shared" si="20"/>
        <v>6097.5609756097547</v>
      </c>
      <c r="W86" s="8">
        <f t="shared" si="21"/>
        <v>6.4935064935064915E-2</v>
      </c>
      <c r="X86" s="22">
        <f t="shared" si="26"/>
        <v>81064.919543400058</v>
      </c>
      <c r="Y86" s="22">
        <f t="shared" si="27"/>
        <v>86328.875357906552</v>
      </c>
      <c r="Z86" s="22">
        <f t="shared" si="28"/>
        <v>5263.9558145064948</v>
      </c>
      <c r="AA86" s="8">
        <f t="shared" si="29"/>
        <v>6.4935064935064901E-2</v>
      </c>
      <c r="AB86" s="22">
        <f t="shared" si="30"/>
        <v>3539483.8896741685</v>
      </c>
      <c r="AC86" s="6">
        <v>707</v>
      </c>
      <c r="AD86" s="6">
        <v>1885</v>
      </c>
      <c r="AE86" s="6">
        <f t="shared" si="22"/>
        <v>131</v>
      </c>
      <c r="AF86" s="6" t="s">
        <v>63</v>
      </c>
    </row>
    <row r="87" spans="1:32" x14ac:dyDescent="0.2">
      <c r="A87">
        <v>39</v>
      </c>
      <c r="B87" s="6" t="s">
        <v>1607</v>
      </c>
      <c r="C87" s="6" t="s">
        <v>22</v>
      </c>
      <c r="D87" s="6" t="s">
        <v>23</v>
      </c>
      <c r="E87" s="6" t="s">
        <v>2768</v>
      </c>
      <c r="F87" s="6" t="s">
        <v>2772</v>
      </c>
      <c r="G87" s="6">
        <v>31</v>
      </c>
      <c r="H87" s="6">
        <v>40</v>
      </c>
      <c r="I87" s="7">
        <v>42638</v>
      </c>
      <c r="J87" s="7">
        <v>42640</v>
      </c>
      <c r="K87" s="7" t="s">
        <v>2541</v>
      </c>
      <c r="L87" s="17">
        <f t="shared" si="23"/>
        <v>275.91000000000003</v>
      </c>
      <c r="M87" s="20">
        <f t="shared" si="24"/>
        <v>0.86328875357906554</v>
      </c>
      <c r="N87" s="6" t="s">
        <v>2548</v>
      </c>
      <c r="O87" s="6">
        <v>2490000</v>
      </c>
      <c r="P87" s="6">
        <v>3250000</v>
      </c>
      <c r="Q87" s="6">
        <f t="shared" si="18"/>
        <v>760000</v>
      </c>
      <c r="R87" s="8">
        <f t="shared" si="19"/>
        <v>0.30522088353413657</v>
      </c>
      <c r="S87" s="6"/>
      <c r="T87" s="9">
        <f t="shared" si="25"/>
        <v>80322.580645161288</v>
      </c>
      <c r="U87" s="6">
        <v>104839</v>
      </c>
      <c r="V87" s="9">
        <f t="shared" si="20"/>
        <v>24516.419354838712</v>
      </c>
      <c r="W87" s="8">
        <f t="shared" si="21"/>
        <v>0.30522449799196794</v>
      </c>
      <c r="X87" s="22">
        <f t="shared" si="26"/>
        <v>69341.580529415267</v>
      </c>
      <c r="Y87" s="22">
        <f t="shared" si="27"/>
        <v>90506.329636475653</v>
      </c>
      <c r="Z87" s="22">
        <f t="shared" si="28"/>
        <v>21164.749107060386</v>
      </c>
      <c r="AA87" s="8">
        <f t="shared" si="29"/>
        <v>0.30522449799196782</v>
      </c>
      <c r="AB87" s="22">
        <f t="shared" si="30"/>
        <v>2805696.2187307454</v>
      </c>
      <c r="AC87" s="6">
        <v>925</v>
      </c>
      <c r="AD87" s="6">
        <v>1890</v>
      </c>
      <c r="AE87" s="6">
        <f t="shared" si="22"/>
        <v>126</v>
      </c>
      <c r="AF87" s="6" t="s">
        <v>44</v>
      </c>
    </row>
    <row r="88" spans="1:32" x14ac:dyDescent="0.2">
      <c r="A88">
        <v>39</v>
      </c>
      <c r="B88" s="6" t="s">
        <v>2629</v>
      </c>
      <c r="C88" s="6" t="s">
        <v>22</v>
      </c>
      <c r="D88" s="6" t="s">
        <v>23</v>
      </c>
      <c r="E88" s="6" t="s">
        <v>2768</v>
      </c>
      <c r="F88" s="6" t="s">
        <v>2772</v>
      </c>
      <c r="G88" s="6">
        <v>61</v>
      </c>
      <c r="H88" s="6">
        <v>67</v>
      </c>
      <c r="I88" s="7">
        <v>42637</v>
      </c>
      <c r="J88" s="7">
        <v>42640</v>
      </c>
      <c r="K88" s="7" t="s">
        <v>2541</v>
      </c>
      <c r="L88" s="17">
        <f t="shared" si="23"/>
        <v>275.91000000000003</v>
      </c>
      <c r="M88" s="20">
        <f t="shared" si="24"/>
        <v>0.86328875357906554</v>
      </c>
      <c r="N88" s="6" t="s">
        <v>2550</v>
      </c>
      <c r="O88" s="6">
        <v>5490000</v>
      </c>
      <c r="P88" s="6">
        <v>6300000</v>
      </c>
      <c r="Q88" s="6">
        <f t="shared" si="18"/>
        <v>810000</v>
      </c>
      <c r="R88" s="8">
        <f t="shared" si="19"/>
        <v>0.14754098360655737</v>
      </c>
      <c r="S88" s="6">
        <v>170000</v>
      </c>
      <c r="T88" s="9">
        <f t="shared" si="25"/>
        <v>92786.885245901634</v>
      </c>
      <c r="U88" s="6">
        <v>106066</v>
      </c>
      <c r="V88" s="9">
        <f t="shared" si="20"/>
        <v>13279.114754098366</v>
      </c>
      <c r="W88" s="8">
        <f t="shared" si="21"/>
        <v>0.14311413427561845</v>
      </c>
      <c r="X88" s="22">
        <f t="shared" si="26"/>
        <v>80101.874512418202</v>
      </c>
      <c r="Y88" s="22">
        <f t="shared" si="27"/>
        <v>91565.584937117164</v>
      </c>
      <c r="Z88" s="22">
        <f t="shared" si="28"/>
        <v>11463.710424698962</v>
      </c>
      <c r="AA88" s="8">
        <f t="shared" si="29"/>
        <v>0.1431141342756185</v>
      </c>
      <c r="AB88" s="22">
        <f t="shared" si="30"/>
        <v>5585500.6811641473</v>
      </c>
      <c r="AC88" s="6">
        <v>538</v>
      </c>
      <c r="AD88" s="6">
        <v>2015</v>
      </c>
      <c r="AE88" s="6">
        <f t="shared" si="22"/>
        <v>1</v>
      </c>
      <c r="AF88" s="6" t="s">
        <v>1142</v>
      </c>
    </row>
    <row r="89" spans="1:32" x14ac:dyDescent="0.2">
      <c r="A89">
        <v>39</v>
      </c>
      <c r="B89" s="6" t="s">
        <v>1679</v>
      </c>
      <c r="C89" s="6" t="s">
        <v>22</v>
      </c>
      <c r="D89" s="6" t="s">
        <v>23</v>
      </c>
      <c r="E89" s="6" t="s">
        <v>2768</v>
      </c>
      <c r="F89" s="6" t="s">
        <v>2772</v>
      </c>
      <c r="G89" s="6">
        <v>42</v>
      </c>
      <c r="H89" s="6">
        <v>46</v>
      </c>
      <c r="I89" s="7">
        <v>42637</v>
      </c>
      <c r="J89" s="7">
        <v>42641</v>
      </c>
      <c r="K89" s="7" t="s">
        <v>2541</v>
      </c>
      <c r="L89" s="17">
        <f t="shared" si="23"/>
        <v>275.91000000000003</v>
      </c>
      <c r="M89" s="20">
        <f t="shared" si="24"/>
        <v>0.86328875357906554</v>
      </c>
      <c r="N89" s="6" t="s">
        <v>2546</v>
      </c>
      <c r="O89" s="6">
        <v>3600000</v>
      </c>
      <c r="P89" s="6">
        <v>4050000</v>
      </c>
      <c r="Q89" s="6">
        <f t="shared" si="18"/>
        <v>450000</v>
      </c>
      <c r="R89" s="8">
        <f t="shared" si="19"/>
        <v>0.125</v>
      </c>
      <c r="S89" s="6"/>
      <c r="T89" s="9">
        <f t="shared" si="25"/>
        <v>85714.28571428571</v>
      </c>
      <c r="U89" s="6">
        <v>96429</v>
      </c>
      <c r="V89" s="9">
        <f t="shared" si="20"/>
        <v>10714.71428571429</v>
      </c>
      <c r="W89" s="8">
        <f t="shared" si="21"/>
        <v>0.12500500000000006</v>
      </c>
      <c r="X89" s="22">
        <f t="shared" si="26"/>
        <v>73996.17887820561</v>
      </c>
      <c r="Y89" s="22">
        <f t="shared" si="27"/>
        <v>83246.071218875717</v>
      </c>
      <c r="Z89" s="22">
        <f t="shared" si="28"/>
        <v>9249.8923406701069</v>
      </c>
      <c r="AA89" s="8">
        <f t="shared" si="29"/>
        <v>0.1250050000000002</v>
      </c>
      <c r="AB89" s="22">
        <f t="shared" si="30"/>
        <v>3496334.99119278</v>
      </c>
      <c r="AC89" s="10">
        <v>2622</v>
      </c>
      <c r="AD89" s="6">
        <v>1997</v>
      </c>
      <c r="AE89" s="6">
        <f t="shared" si="22"/>
        <v>19</v>
      </c>
      <c r="AF89" s="6" t="s">
        <v>383</v>
      </c>
    </row>
    <row r="90" spans="1:32" x14ac:dyDescent="0.2">
      <c r="A90">
        <v>39</v>
      </c>
      <c r="B90" s="6" t="s">
        <v>1508</v>
      </c>
      <c r="C90" s="6" t="s">
        <v>22</v>
      </c>
      <c r="D90" s="6" t="s">
        <v>23</v>
      </c>
      <c r="E90" s="6" t="s">
        <v>2768</v>
      </c>
      <c r="F90" s="6" t="s">
        <v>2772</v>
      </c>
      <c r="G90" s="6">
        <v>72</v>
      </c>
      <c r="H90" s="6">
        <v>80</v>
      </c>
      <c r="I90" s="7">
        <v>42640</v>
      </c>
      <c r="J90" s="7">
        <v>42642</v>
      </c>
      <c r="K90" s="7" t="s">
        <v>2541</v>
      </c>
      <c r="L90" s="17">
        <f t="shared" si="23"/>
        <v>275.91000000000003</v>
      </c>
      <c r="M90" s="20">
        <f t="shared" si="24"/>
        <v>0.86328875357906554</v>
      </c>
      <c r="N90" s="6" t="s">
        <v>2548</v>
      </c>
      <c r="O90" s="6">
        <v>5990000</v>
      </c>
      <c r="P90" s="6">
        <v>6900000</v>
      </c>
      <c r="Q90" s="6">
        <f t="shared" si="18"/>
        <v>910000</v>
      </c>
      <c r="R90" s="8">
        <f t="shared" si="19"/>
        <v>0.15191986644407346</v>
      </c>
      <c r="S90" s="6">
        <v>20300</v>
      </c>
      <c r="T90" s="9">
        <f t="shared" si="25"/>
        <v>83476.388888888891</v>
      </c>
      <c r="U90" s="6">
        <v>96115</v>
      </c>
      <c r="V90" s="9">
        <f t="shared" si="20"/>
        <v>12638.611111111109</v>
      </c>
      <c r="W90" s="8">
        <f t="shared" si="21"/>
        <v>0.15140342412192401</v>
      </c>
      <c r="X90" s="22">
        <f t="shared" si="26"/>
        <v>72064.227717170244</v>
      </c>
      <c r="Y90" s="22">
        <f t="shared" si="27"/>
        <v>82974.998550251883</v>
      </c>
      <c r="Z90" s="22">
        <f t="shared" si="28"/>
        <v>10910.770833081639</v>
      </c>
      <c r="AA90" s="8">
        <f t="shared" si="29"/>
        <v>0.15140342412192401</v>
      </c>
      <c r="AB90" s="22">
        <f t="shared" si="30"/>
        <v>5974199.8956181351</v>
      </c>
      <c r="AC90" s="10">
        <v>1716</v>
      </c>
      <c r="AD90" s="6">
        <v>1972</v>
      </c>
      <c r="AE90" s="6">
        <f t="shared" si="22"/>
        <v>44</v>
      </c>
      <c r="AF90" s="6" t="s">
        <v>67</v>
      </c>
    </row>
    <row r="91" spans="1:32" x14ac:dyDescent="0.2">
      <c r="A91">
        <v>40</v>
      </c>
      <c r="B91" s="6" t="s">
        <v>1300</v>
      </c>
      <c r="C91" s="6" t="s">
        <v>22</v>
      </c>
      <c r="D91" s="6" t="s">
        <v>23</v>
      </c>
      <c r="E91" s="6" t="s">
        <v>2768</v>
      </c>
      <c r="F91" s="6" t="s">
        <v>2772</v>
      </c>
      <c r="G91" s="6">
        <v>41</v>
      </c>
      <c r="H91" s="6">
        <v>46</v>
      </c>
      <c r="I91" s="7">
        <v>42643</v>
      </c>
      <c r="J91" s="7">
        <v>42647</v>
      </c>
      <c r="K91" s="7" t="s">
        <v>2542</v>
      </c>
      <c r="L91" s="17">
        <f t="shared" si="23"/>
        <v>281.13</v>
      </c>
      <c r="M91" s="20">
        <f t="shared" si="24"/>
        <v>0.84725927506847365</v>
      </c>
      <c r="N91" s="6" t="s">
        <v>2546</v>
      </c>
      <c r="O91" s="6">
        <v>3990000</v>
      </c>
      <c r="P91" s="6">
        <v>4520000</v>
      </c>
      <c r="Q91" s="6">
        <f t="shared" si="18"/>
        <v>530000</v>
      </c>
      <c r="R91" s="8">
        <f t="shared" si="19"/>
        <v>0.13283208020050125</v>
      </c>
      <c r="S91" s="6">
        <v>2607</v>
      </c>
      <c r="T91" s="9">
        <f t="shared" si="25"/>
        <v>97380.658536585368</v>
      </c>
      <c r="U91" s="6">
        <v>110307</v>
      </c>
      <c r="V91" s="9">
        <f t="shared" si="20"/>
        <v>12926.341463414632</v>
      </c>
      <c r="W91" s="8">
        <f t="shared" si="21"/>
        <v>0.13274033732846732</v>
      </c>
      <c r="X91" s="22">
        <f t="shared" si="26"/>
        <v>82506.666157397893</v>
      </c>
      <c r="Y91" s="22">
        <f t="shared" si="27"/>
        <v>93458.628854978117</v>
      </c>
      <c r="Z91" s="22">
        <f t="shared" si="28"/>
        <v>10951.962697580224</v>
      </c>
      <c r="AA91" s="8">
        <f t="shared" si="29"/>
        <v>0.13274033732846718</v>
      </c>
      <c r="AB91" s="22">
        <f t="shared" si="30"/>
        <v>3831803.7830541027</v>
      </c>
      <c r="AC91" s="6">
        <v>692</v>
      </c>
      <c r="AD91" s="6">
        <v>1899</v>
      </c>
      <c r="AE91" s="6">
        <f t="shared" si="22"/>
        <v>117</v>
      </c>
      <c r="AF91" s="6" t="s">
        <v>27</v>
      </c>
    </row>
    <row r="92" spans="1:32" x14ac:dyDescent="0.2">
      <c r="A92">
        <v>40</v>
      </c>
      <c r="B92" s="6" t="s">
        <v>2587</v>
      </c>
      <c r="C92" s="6" t="s">
        <v>22</v>
      </c>
      <c r="D92" s="6" t="s">
        <v>23</v>
      </c>
      <c r="E92" s="6" t="s">
        <v>2768</v>
      </c>
      <c r="F92" s="6" t="s">
        <v>2772</v>
      </c>
      <c r="G92" s="6">
        <v>46</v>
      </c>
      <c r="H92" s="6">
        <v>57</v>
      </c>
      <c r="I92" s="7">
        <v>42646</v>
      </c>
      <c r="J92" s="7">
        <v>42649</v>
      </c>
      <c r="K92" s="7" t="s">
        <v>2542</v>
      </c>
      <c r="L92" s="17">
        <f t="shared" si="23"/>
        <v>281.13</v>
      </c>
      <c r="M92" s="20">
        <f t="shared" si="24"/>
        <v>0.84725927506847365</v>
      </c>
      <c r="N92" s="6" t="s">
        <v>2550</v>
      </c>
      <c r="O92" s="6">
        <v>4200000</v>
      </c>
      <c r="P92" s="6">
        <v>4500000</v>
      </c>
      <c r="Q92" s="6">
        <f t="shared" si="18"/>
        <v>300000</v>
      </c>
      <c r="R92" s="8">
        <f t="shared" si="19"/>
        <v>7.1428571428571425E-2</v>
      </c>
      <c r="S92" s="6">
        <v>2559</v>
      </c>
      <c r="T92" s="9">
        <f t="shared" si="25"/>
        <v>91359.978260869568</v>
      </c>
      <c r="U92" s="6">
        <v>97882</v>
      </c>
      <c r="V92" s="9">
        <f t="shared" si="20"/>
        <v>6522.0217391304323</v>
      </c>
      <c r="W92" s="8">
        <f t="shared" si="21"/>
        <v>7.1388170873984136E-2</v>
      </c>
      <c r="X92" s="22">
        <f t="shared" si="26"/>
        <v>77405.588951575861</v>
      </c>
      <c r="Y92" s="22">
        <f t="shared" si="27"/>
        <v>82931.432362252337</v>
      </c>
      <c r="Z92" s="22">
        <f t="shared" si="28"/>
        <v>5525.8434106764762</v>
      </c>
      <c r="AA92" s="8">
        <f t="shared" si="29"/>
        <v>7.1388170873984136E-2</v>
      </c>
      <c r="AB92" s="22">
        <f t="shared" si="30"/>
        <v>3814845.8886636076</v>
      </c>
      <c r="AC92" s="10">
        <v>1743</v>
      </c>
      <c r="AD92" s="6">
        <v>1894</v>
      </c>
      <c r="AE92" s="6">
        <f t="shared" si="22"/>
        <v>122</v>
      </c>
      <c r="AF92" s="6" t="s">
        <v>103</v>
      </c>
    </row>
    <row r="93" spans="1:32" x14ac:dyDescent="0.2">
      <c r="A93">
        <v>40</v>
      </c>
      <c r="B93" s="6" t="s">
        <v>106</v>
      </c>
      <c r="C93" s="6" t="s">
        <v>22</v>
      </c>
      <c r="D93" s="6" t="s">
        <v>23</v>
      </c>
      <c r="E93" s="6" t="s">
        <v>2768</v>
      </c>
      <c r="F93" s="6" t="s">
        <v>2772</v>
      </c>
      <c r="G93" s="6">
        <v>90</v>
      </c>
      <c r="H93" s="6">
        <v>98</v>
      </c>
      <c r="I93" s="7">
        <v>42647</v>
      </c>
      <c r="J93" s="7">
        <v>42651</v>
      </c>
      <c r="K93" s="7" t="s">
        <v>2542</v>
      </c>
      <c r="L93" s="17">
        <f t="shared" si="23"/>
        <v>281.13</v>
      </c>
      <c r="M93" s="20">
        <f t="shared" si="24"/>
        <v>0.84725927506847365</v>
      </c>
      <c r="N93" s="6" t="s">
        <v>2546</v>
      </c>
      <c r="O93" s="6">
        <v>5600000</v>
      </c>
      <c r="P93" s="6">
        <v>6100000</v>
      </c>
      <c r="Q93" s="6">
        <f t="shared" si="18"/>
        <v>500000</v>
      </c>
      <c r="R93" s="8">
        <f t="shared" si="19"/>
        <v>8.9285714285714288E-2</v>
      </c>
      <c r="S93" s="6"/>
      <c r="T93" s="9">
        <f t="shared" si="25"/>
        <v>62222.222222222219</v>
      </c>
      <c r="U93" s="6">
        <v>67778</v>
      </c>
      <c r="V93" s="9">
        <f t="shared" si="20"/>
        <v>5555.777777777781</v>
      </c>
      <c r="W93" s="8">
        <f t="shared" si="21"/>
        <v>8.9289285714285765E-2</v>
      </c>
      <c r="X93" s="22">
        <f t="shared" si="26"/>
        <v>52718.354893149466</v>
      </c>
      <c r="Y93" s="22">
        <f t="shared" si="27"/>
        <v>57425.539145591007</v>
      </c>
      <c r="Z93" s="22">
        <f t="shared" si="28"/>
        <v>4707.1842524415406</v>
      </c>
      <c r="AA93" s="8">
        <f t="shared" si="29"/>
        <v>8.9289285714285821E-2</v>
      </c>
      <c r="AB93" s="22">
        <f t="shared" si="30"/>
        <v>5168298.5231031906</v>
      </c>
      <c r="AC93" s="10">
        <v>3001</v>
      </c>
      <c r="AD93" s="6">
        <v>1935</v>
      </c>
      <c r="AE93" s="6">
        <f t="shared" si="22"/>
        <v>81</v>
      </c>
      <c r="AF93" s="6" t="s">
        <v>108</v>
      </c>
    </row>
    <row r="94" spans="1:32" x14ac:dyDescent="0.2">
      <c r="A94">
        <v>41</v>
      </c>
      <c r="B94" s="6" t="s">
        <v>2758</v>
      </c>
      <c r="C94" s="6" t="s">
        <v>22</v>
      </c>
      <c r="D94" s="6" t="s">
        <v>23</v>
      </c>
      <c r="E94" s="6" t="s">
        <v>2768</v>
      </c>
      <c r="F94" s="6" t="s">
        <v>2772</v>
      </c>
      <c r="G94" s="6">
        <v>200</v>
      </c>
      <c r="H94" s="6">
        <v>225</v>
      </c>
      <c r="I94" s="7">
        <v>42650</v>
      </c>
      <c r="J94" s="7">
        <v>42653</v>
      </c>
      <c r="K94" s="7" t="s">
        <v>2542</v>
      </c>
      <c r="L94" s="17">
        <f t="shared" si="23"/>
        <v>281.13</v>
      </c>
      <c r="M94" s="20">
        <f t="shared" si="24"/>
        <v>0.84725927506847365</v>
      </c>
      <c r="N94" s="6" t="s">
        <v>2550</v>
      </c>
      <c r="O94" s="6">
        <v>13750000</v>
      </c>
      <c r="P94" s="6">
        <v>14500000</v>
      </c>
      <c r="Q94" s="6">
        <f t="shared" si="18"/>
        <v>750000</v>
      </c>
      <c r="R94" s="8">
        <f t="shared" si="19"/>
        <v>5.4545454545454543E-2</v>
      </c>
      <c r="S94" s="6"/>
      <c r="T94" s="9">
        <f t="shared" si="25"/>
        <v>68750</v>
      </c>
      <c r="U94" s="6">
        <v>72500</v>
      </c>
      <c r="V94" s="9">
        <f t="shared" si="20"/>
        <v>3750</v>
      </c>
      <c r="W94" s="8">
        <f t="shared" si="21"/>
        <v>5.4545454545454543E-2</v>
      </c>
      <c r="X94" s="22">
        <f t="shared" si="26"/>
        <v>58249.07516095756</v>
      </c>
      <c r="Y94" s="22">
        <f t="shared" si="27"/>
        <v>61426.29744246434</v>
      </c>
      <c r="Z94" s="22">
        <f t="shared" si="28"/>
        <v>3177.2222815067798</v>
      </c>
      <c r="AA94" s="8">
        <f t="shared" si="29"/>
        <v>5.4545454545454612E-2</v>
      </c>
      <c r="AB94" s="22">
        <f t="shared" si="30"/>
        <v>12285259.488492869</v>
      </c>
      <c r="AC94" s="6">
        <v>638</v>
      </c>
      <c r="AD94" s="6">
        <v>1898</v>
      </c>
      <c r="AE94" s="6">
        <f t="shared" si="22"/>
        <v>118</v>
      </c>
      <c r="AF94" s="6" t="s">
        <v>213</v>
      </c>
    </row>
    <row r="95" spans="1:32" x14ac:dyDescent="0.2">
      <c r="A95">
        <v>41</v>
      </c>
      <c r="B95" s="6" t="s">
        <v>2731</v>
      </c>
      <c r="C95" s="6" t="s">
        <v>22</v>
      </c>
      <c r="D95" s="6" t="s">
        <v>23</v>
      </c>
      <c r="E95" s="6" t="s">
        <v>2768</v>
      </c>
      <c r="F95" s="6" t="s">
        <v>2772</v>
      </c>
      <c r="G95" s="6">
        <v>105</v>
      </c>
      <c r="H95" s="6">
        <v>116</v>
      </c>
      <c r="I95" s="7">
        <v>42653</v>
      </c>
      <c r="J95" s="7">
        <v>42656</v>
      </c>
      <c r="K95" s="7" t="s">
        <v>2542</v>
      </c>
      <c r="L95" s="17">
        <f t="shared" si="23"/>
        <v>281.13</v>
      </c>
      <c r="M95" s="20">
        <f t="shared" si="24"/>
        <v>0.84725927506847365</v>
      </c>
      <c r="N95" s="6" t="s">
        <v>2550</v>
      </c>
      <c r="O95" s="6">
        <v>9490000</v>
      </c>
      <c r="P95" s="6">
        <v>11200000</v>
      </c>
      <c r="Q95" s="6">
        <f t="shared" si="18"/>
        <v>1710000</v>
      </c>
      <c r="R95" s="8">
        <f t="shared" si="19"/>
        <v>0.18018967334035826</v>
      </c>
      <c r="S95" s="6"/>
      <c r="T95" s="9">
        <f t="shared" si="25"/>
        <v>90380.952380952382</v>
      </c>
      <c r="U95" s="6">
        <v>106667</v>
      </c>
      <c r="V95" s="9">
        <f t="shared" si="20"/>
        <v>16286.047619047618</v>
      </c>
      <c r="W95" s="8">
        <f t="shared" si="21"/>
        <v>0.18019336143308745</v>
      </c>
      <c r="X95" s="22">
        <f t="shared" si="26"/>
        <v>76576.10019428395</v>
      </c>
      <c r="Y95" s="22">
        <f t="shared" si="27"/>
        <v>90374.605093728882</v>
      </c>
      <c r="Z95" s="22">
        <f t="shared" si="28"/>
        <v>13798.504899444932</v>
      </c>
      <c r="AA95" s="8">
        <f t="shared" si="29"/>
        <v>0.18019336143308753</v>
      </c>
      <c r="AB95" s="22">
        <f t="shared" si="30"/>
        <v>9489333.5348415319</v>
      </c>
      <c r="AC95" s="6">
        <v>501</v>
      </c>
      <c r="AD95" s="6">
        <v>1898</v>
      </c>
      <c r="AE95" s="6">
        <f t="shared" si="22"/>
        <v>118</v>
      </c>
      <c r="AF95" s="6" t="s">
        <v>797</v>
      </c>
    </row>
    <row r="96" spans="1:32" x14ac:dyDescent="0.2">
      <c r="A96">
        <v>42</v>
      </c>
      <c r="B96" s="6" t="s">
        <v>2583</v>
      </c>
      <c r="C96" s="6" t="s">
        <v>22</v>
      </c>
      <c r="D96" s="6" t="s">
        <v>23</v>
      </c>
      <c r="E96" s="6" t="s">
        <v>2768</v>
      </c>
      <c r="F96" s="6" t="s">
        <v>2772</v>
      </c>
      <c r="G96" s="6">
        <v>45</v>
      </c>
      <c r="H96" s="6">
        <v>52</v>
      </c>
      <c r="I96" s="7">
        <v>42659</v>
      </c>
      <c r="J96" s="7">
        <v>42663</v>
      </c>
      <c r="K96" s="7" t="s">
        <v>2542</v>
      </c>
      <c r="L96" s="17">
        <f t="shared" si="23"/>
        <v>281.13</v>
      </c>
      <c r="M96" s="20">
        <f t="shared" si="24"/>
        <v>0.84725927506847365</v>
      </c>
      <c r="N96" s="6" t="s">
        <v>2546</v>
      </c>
      <c r="O96" s="6">
        <v>3850000</v>
      </c>
      <c r="P96" s="6">
        <v>4250000</v>
      </c>
      <c r="Q96" s="6">
        <f t="shared" si="18"/>
        <v>400000</v>
      </c>
      <c r="R96" s="8">
        <f t="shared" si="19"/>
        <v>0.1038961038961039</v>
      </c>
      <c r="S96" s="6">
        <v>115763</v>
      </c>
      <c r="T96" s="9">
        <f t="shared" si="25"/>
        <v>88128.066666666666</v>
      </c>
      <c r="U96" s="6">
        <v>97017</v>
      </c>
      <c r="V96" s="9">
        <f t="shared" si="20"/>
        <v>8888.9333333333343</v>
      </c>
      <c r="W96" s="8">
        <f t="shared" si="21"/>
        <v>0.10086381863969179</v>
      </c>
      <c r="X96" s="22">
        <f t="shared" si="26"/>
        <v>74667.321877186114</v>
      </c>
      <c r="Y96" s="22">
        <f t="shared" si="27"/>
        <v>82198.553089318113</v>
      </c>
      <c r="Z96" s="22">
        <f t="shared" si="28"/>
        <v>7531.2312121319992</v>
      </c>
      <c r="AA96" s="8">
        <f t="shared" si="29"/>
        <v>0.10086381863969189</v>
      </c>
      <c r="AB96" s="22">
        <f t="shared" si="30"/>
        <v>3698934.8890193151</v>
      </c>
      <c r="AC96" s="6">
        <v>553</v>
      </c>
      <c r="AD96" s="6">
        <v>1892</v>
      </c>
      <c r="AE96" s="6">
        <f t="shared" si="22"/>
        <v>124</v>
      </c>
      <c r="AF96" s="6" t="s">
        <v>127</v>
      </c>
    </row>
    <row r="97" spans="1:32" x14ac:dyDescent="0.2">
      <c r="A97">
        <v>42</v>
      </c>
      <c r="B97" s="6" t="s">
        <v>2712</v>
      </c>
      <c r="C97" s="6" t="s">
        <v>22</v>
      </c>
      <c r="D97" s="6" t="s">
        <v>23</v>
      </c>
      <c r="E97" s="6" t="s">
        <v>2768</v>
      </c>
      <c r="F97" s="6" t="s">
        <v>2772</v>
      </c>
      <c r="G97" s="6">
        <v>92</v>
      </c>
      <c r="H97" s="6">
        <v>104</v>
      </c>
      <c r="I97" s="7">
        <v>42661</v>
      </c>
      <c r="J97" s="7">
        <v>42664</v>
      </c>
      <c r="K97" s="7" t="s">
        <v>2542</v>
      </c>
      <c r="L97" s="17">
        <f t="shared" si="23"/>
        <v>281.13</v>
      </c>
      <c r="M97" s="20">
        <f t="shared" si="24"/>
        <v>0.84725927506847365</v>
      </c>
      <c r="N97" s="6" t="s">
        <v>2550</v>
      </c>
      <c r="O97" s="6">
        <v>6500000</v>
      </c>
      <c r="P97" s="6">
        <v>7000000</v>
      </c>
      <c r="Q97" s="6">
        <f t="shared" si="18"/>
        <v>500000</v>
      </c>
      <c r="R97" s="8">
        <f t="shared" si="19"/>
        <v>7.6923076923076927E-2</v>
      </c>
      <c r="S97" s="6">
        <v>85445</v>
      </c>
      <c r="T97" s="9">
        <f t="shared" si="25"/>
        <v>71580.923913043473</v>
      </c>
      <c r="U97" s="6">
        <v>77016</v>
      </c>
      <c r="V97" s="9">
        <f t="shared" si="20"/>
        <v>5435.0760869565274</v>
      </c>
      <c r="W97" s="8">
        <f t="shared" si="21"/>
        <v>7.5929113370470869E-2</v>
      </c>
      <c r="X97" s="22">
        <f t="shared" si="26"/>
        <v>60647.601703296779</v>
      </c>
      <c r="Y97" s="22">
        <f t="shared" si="27"/>
        <v>65252.520328673563</v>
      </c>
      <c r="Z97" s="22">
        <f t="shared" si="28"/>
        <v>4604.9186253767839</v>
      </c>
      <c r="AA97" s="8">
        <f t="shared" si="29"/>
        <v>7.5929113370470883E-2</v>
      </c>
      <c r="AB97" s="22">
        <f t="shared" si="30"/>
        <v>6003231.8702379679</v>
      </c>
      <c r="AC97" s="6">
        <v>976</v>
      </c>
      <c r="AD97" s="6">
        <v>1894</v>
      </c>
      <c r="AE97" s="6">
        <f t="shared" si="22"/>
        <v>122</v>
      </c>
      <c r="AF97" s="6" t="s">
        <v>44</v>
      </c>
    </row>
    <row r="98" spans="1:32" x14ac:dyDescent="0.2">
      <c r="A98">
        <v>42</v>
      </c>
      <c r="B98" s="6" t="s">
        <v>2753</v>
      </c>
      <c r="C98" s="6" t="s">
        <v>22</v>
      </c>
      <c r="D98" s="6" t="s">
        <v>23</v>
      </c>
      <c r="E98" s="6" t="s">
        <v>2768</v>
      </c>
      <c r="F98" s="6" t="s">
        <v>2772</v>
      </c>
      <c r="G98" s="6">
        <v>145</v>
      </c>
      <c r="H98" s="6">
        <v>160</v>
      </c>
      <c r="I98" s="7">
        <v>42662</v>
      </c>
      <c r="J98" s="7">
        <v>42665</v>
      </c>
      <c r="K98" s="7" t="s">
        <v>2542</v>
      </c>
      <c r="L98" s="17">
        <f t="shared" si="23"/>
        <v>281.13</v>
      </c>
      <c r="M98" s="20">
        <f t="shared" si="24"/>
        <v>0.84725927506847365</v>
      </c>
      <c r="N98" s="6" t="s">
        <v>2550</v>
      </c>
      <c r="O98" s="6">
        <v>10500000</v>
      </c>
      <c r="P98" s="6">
        <v>11200000</v>
      </c>
      <c r="Q98" s="6">
        <f t="shared" ref="Q98:Q115" si="31">P98-O98</f>
        <v>700000</v>
      </c>
      <c r="R98" s="8">
        <f t="shared" ref="R98:R115" si="32">Q98/O98</f>
        <v>6.6666666666666666E-2</v>
      </c>
      <c r="S98" s="6"/>
      <c r="T98" s="9">
        <f t="shared" si="25"/>
        <v>72413.793103448275</v>
      </c>
      <c r="U98" s="6">
        <v>77241</v>
      </c>
      <c r="V98" s="9">
        <f t="shared" ref="V98:V115" si="33">U98-T98</f>
        <v>4827.2068965517246</v>
      </c>
      <c r="W98" s="8">
        <f t="shared" ref="W98:W115" si="34">V98/T98</f>
        <v>6.666142857142858E-2</v>
      </c>
      <c r="X98" s="22">
        <f t="shared" si="26"/>
        <v>61353.257849786023</v>
      </c>
      <c r="Y98" s="22">
        <f t="shared" si="27"/>
        <v>65443.153665563972</v>
      </c>
      <c r="Z98" s="22">
        <f t="shared" si="28"/>
        <v>4089.8958157779489</v>
      </c>
      <c r="AA98" s="8">
        <f t="shared" si="29"/>
        <v>6.6661428571428552E-2</v>
      </c>
      <c r="AB98" s="22">
        <f t="shared" si="30"/>
        <v>9489257.2815067768</v>
      </c>
      <c r="AC98" s="6">
        <v>347</v>
      </c>
      <c r="AD98" s="6">
        <v>1888</v>
      </c>
      <c r="AE98" s="6">
        <f t="shared" ref="AE98:AE115" si="35">2016-AD98</f>
        <v>128</v>
      </c>
      <c r="AF98" s="6" t="s">
        <v>206</v>
      </c>
    </row>
    <row r="99" spans="1:32" x14ac:dyDescent="0.2">
      <c r="A99">
        <v>43</v>
      </c>
      <c r="B99" s="6" t="s">
        <v>1338</v>
      </c>
      <c r="C99" s="6" t="s">
        <v>22</v>
      </c>
      <c r="D99" s="6" t="s">
        <v>23</v>
      </c>
      <c r="E99" s="6" t="s">
        <v>2768</v>
      </c>
      <c r="F99" s="6" t="s">
        <v>2772</v>
      </c>
      <c r="G99" s="6">
        <v>53</v>
      </c>
      <c r="H99" s="6">
        <v>57</v>
      </c>
      <c r="I99" s="7">
        <v>42668</v>
      </c>
      <c r="J99" s="7">
        <v>42670</v>
      </c>
      <c r="K99" s="7" t="s">
        <v>2542</v>
      </c>
      <c r="L99" s="17">
        <f t="shared" si="23"/>
        <v>281.13</v>
      </c>
      <c r="M99" s="20">
        <f t="shared" si="24"/>
        <v>0.84725927506847365</v>
      </c>
      <c r="N99" s="6" t="s">
        <v>2548</v>
      </c>
      <c r="O99" s="6">
        <v>4490000</v>
      </c>
      <c r="P99" s="6">
        <v>4800000</v>
      </c>
      <c r="Q99" s="6">
        <f t="shared" si="31"/>
        <v>310000</v>
      </c>
      <c r="R99" s="8">
        <f t="shared" si="32"/>
        <v>6.9042316258351888E-2</v>
      </c>
      <c r="S99" s="6">
        <v>3110</v>
      </c>
      <c r="T99" s="9">
        <f t="shared" si="25"/>
        <v>84775.660377358494</v>
      </c>
      <c r="U99" s="6">
        <v>90625</v>
      </c>
      <c r="V99" s="9">
        <f t="shared" si="33"/>
        <v>5849.3396226415061</v>
      </c>
      <c r="W99" s="8">
        <f t="shared" si="34"/>
        <v>6.8997865620917323E-2</v>
      </c>
      <c r="X99" s="22">
        <f t="shared" si="26"/>
        <v>71826.964554771883</v>
      </c>
      <c r="Y99" s="22">
        <f t="shared" si="27"/>
        <v>76782.87180308043</v>
      </c>
      <c r="Z99" s="22">
        <f t="shared" si="28"/>
        <v>4955.9072483085474</v>
      </c>
      <c r="AA99" s="8">
        <f t="shared" si="29"/>
        <v>6.8997865620917392E-2</v>
      </c>
      <c r="AB99" s="22">
        <f t="shared" si="30"/>
        <v>4069492.205563263</v>
      </c>
      <c r="AC99" s="10">
        <v>2962</v>
      </c>
      <c r="AD99" s="6">
        <v>1992</v>
      </c>
      <c r="AE99" s="6">
        <f t="shared" si="35"/>
        <v>24</v>
      </c>
      <c r="AF99" s="6" t="s">
        <v>67</v>
      </c>
    </row>
    <row r="100" spans="1:32" x14ac:dyDescent="0.2">
      <c r="A100">
        <v>43</v>
      </c>
      <c r="B100" s="6" t="s">
        <v>1102</v>
      </c>
      <c r="C100" s="6" t="s">
        <v>22</v>
      </c>
      <c r="D100" s="6" t="s">
        <v>23</v>
      </c>
      <c r="E100" s="6" t="s">
        <v>2768</v>
      </c>
      <c r="F100" s="6" t="s">
        <v>2772</v>
      </c>
      <c r="G100" s="6">
        <v>134</v>
      </c>
      <c r="H100" s="6">
        <v>152</v>
      </c>
      <c r="I100" s="7">
        <v>42667</v>
      </c>
      <c r="J100" s="7">
        <v>42671</v>
      </c>
      <c r="K100" s="7" t="s">
        <v>2542</v>
      </c>
      <c r="L100" s="17">
        <f t="shared" si="23"/>
        <v>281.13</v>
      </c>
      <c r="M100" s="20">
        <f t="shared" si="24"/>
        <v>0.84725927506847365</v>
      </c>
      <c r="N100" s="6" t="s">
        <v>2546</v>
      </c>
      <c r="O100" s="6">
        <v>9490000</v>
      </c>
      <c r="P100" s="6">
        <v>9750000</v>
      </c>
      <c r="Q100" s="6">
        <f t="shared" si="31"/>
        <v>260000</v>
      </c>
      <c r="R100" s="8">
        <f t="shared" si="32"/>
        <v>2.7397260273972601E-2</v>
      </c>
      <c r="S100" s="6">
        <v>77000</v>
      </c>
      <c r="T100" s="9">
        <f t="shared" si="25"/>
        <v>71395.522388059704</v>
      </c>
      <c r="U100" s="6">
        <v>73336</v>
      </c>
      <c r="V100" s="9">
        <f t="shared" si="33"/>
        <v>1940.4776119402959</v>
      </c>
      <c r="W100" s="8">
        <f t="shared" si="34"/>
        <v>2.7179262046618548E-2</v>
      </c>
      <c r="X100" s="22">
        <f t="shared" si="26"/>
        <v>60490.518541642443</v>
      </c>
      <c r="Y100" s="22">
        <f t="shared" si="27"/>
        <v>62134.606196421584</v>
      </c>
      <c r="Z100" s="22">
        <f t="shared" si="28"/>
        <v>1644.0876547791413</v>
      </c>
      <c r="AA100" s="8">
        <f t="shared" si="29"/>
        <v>2.7179262046618604E-2</v>
      </c>
      <c r="AB100" s="22">
        <f t="shared" si="30"/>
        <v>8326037.2303204918</v>
      </c>
      <c r="AC100" s="6">
        <v>552</v>
      </c>
      <c r="AD100" s="6">
        <v>1892</v>
      </c>
      <c r="AE100" s="6">
        <f t="shared" si="35"/>
        <v>124</v>
      </c>
      <c r="AF100" s="6" t="s">
        <v>213</v>
      </c>
    </row>
    <row r="101" spans="1:32" x14ac:dyDescent="0.2">
      <c r="A101">
        <v>44</v>
      </c>
      <c r="B101" s="6" t="s">
        <v>2719</v>
      </c>
      <c r="C101" s="6" t="s">
        <v>22</v>
      </c>
      <c r="D101" s="6" t="s">
        <v>23</v>
      </c>
      <c r="E101" s="6" t="s">
        <v>2768</v>
      </c>
      <c r="F101" s="6" t="s">
        <v>2772</v>
      </c>
      <c r="G101" s="6">
        <v>95</v>
      </c>
      <c r="H101" s="6">
        <v>105</v>
      </c>
      <c r="I101" s="7">
        <v>42672</v>
      </c>
      <c r="J101" s="7">
        <v>42674</v>
      </c>
      <c r="K101" s="7" t="s">
        <v>2542</v>
      </c>
      <c r="L101" s="17">
        <f t="shared" si="23"/>
        <v>281.13</v>
      </c>
      <c r="M101" s="20">
        <f t="shared" si="24"/>
        <v>0.84725927506847365</v>
      </c>
      <c r="N101" s="6" t="s">
        <v>2548</v>
      </c>
      <c r="O101" s="6">
        <v>6100000</v>
      </c>
      <c r="P101" s="6">
        <v>7200000</v>
      </c>
      <c r="Q101" s="6">
        <f t="shared" si="31"/>
        <v>1100000</v>
      </c>
      <c r="R101" s="8">
        <f t="shared" si="32"/>
        <v>0.18032786885245902</v>
      </c>
      <c r="S101" s="6"/>
      <c r="T101" s="9">
        <f t="shared" si="25"/>
        <v>64210.526315789473</v>
      </c>
      <c r="U101" s="6">
        <v>75789</v>
      </c>
      <c r="V101" s="9">
        <f t="shared" si="33"/>
        <v>11578.473684210527</v>
      </c>
      <c r="W101" s="8">
        <f t="shared" si="34"/>
        <v>0.18032049180327869</v>
      </c>
      <c r="X101" s="22">
        <f t="shared" si="26"/>
        <v>54402.963978080938</v>
      </c>
      <c r="Y101" s="22">
        <f t="shared" si="27"/>
        <v>64212.933198164552</v>
      </c>
      <c r="Z101" s="22">
        <f t="shared" si="28"/>
        <v>9809.9692200836143</v>
      </c>
      <c r="AA101" s="8">
        <f t="shared" si="29"/>
        <v>0.18032049180327878</v>
      </c>
      <c r="AB101" s="22">
        <f t="shared" si="30"/>
        <v>6100228.6538256323</v>
      </c>
      <c r="AC101" s="10">
        <v>1534</v>
      </c>
      <c r="AD101" s="6">
        <v>1892</v>
      </c>
      <c r="AE101" s="6">
        <f t="shared" si="35"/>
        <v>124</v>
      </c>
      <c r="AF101" s="6" t="s">
        <v>37</v>
      </c>
    </row>
    <row r="102" spans="1:32" x14ac:dyDescent="0.2">
      <c r="A102">
        <v>44</v>
      </c>
      <c r="B102" s="6" t="s">
        <v>2567</v>
      </c>
      <c r="C102" s="6" t="s">
        <v>22</v>
      </c>
      <c r="D102" s="6" t="s">
        <v>23</v>
      </c>
      <c r="E102" s="6" t="s">
        <v>2768</v>
      </c>
      <c r="F102" s="6" t="s">
        <v>2772</v>
      </c>
      <c r="G102" s="6">
        <v>34</v>
      </c>
      <c r="H102" s="6">
        <v>37</v>
      </c>
      <c r="I102" s="7">
        <v>42677</v>
      </c>
      <c r="J102" s="7">
        <v>42680</v>
      </c>
      <c r="K102" s="7" t="s">
        <v>2543</v>
      </c>
      <c r="L102" s="17">
        <f t="shared" si="23"/>
        <v>284.38</v>
      </c>
      <c r="M102" s="20">
        <f t="shared" si="24"/>
        <v>0.83757648217174208</v>
      </c>
      <c r="N102" s="6" t="s">
        <v>2550</v>
      </c>
      <c r="O102" s="6">
        <v>2850000</v>
      </c>
      <c r="P102" s="6">
        <v>3600000</v>
      </c>
      <c r="Q102" s="6">
        <f t="shared" si="31"/>
        <v>750000</v>
      </c>
      <c r="R102" s="8">
        <f t="shared" si="32"/>
        <v>0.26315789473684209</v>
      </c>
      <c r="S102" s="6"/>
      <c r="T102" s="9">
        <f t="shared" si="25"/>
        <v>83823.529411764699</v>
      </c>
      <c r="U102" s="6">
        <v>105882</v>
      </c>
      <c r="V102" s="9">
        <f t="shared" si="33"/>
        <v>22058.470588235301</v>
      </c>
      <c r="W102" s="8">
        <f t="shared" si="34"/>
        <v>0.26315368421052643</v>
      </c>
      <c r="X102" s="22">
        <f t="shared" si="26"/>
        <v>70208.61688792544</v>
      </c>
      <c r="Y102" s="22">
        <f t="shared" si="27"/>
        <v>88684.273085308392</v>
      </c>
      <c r="Z102" s="22">
        <f t="shared" si="28"/>
        <v>18475.656197382952</v>
      </c>
      <c r="AA102" s="8">
        <f t="shared" si="29"/>
        <v>0.26315368421052626</v>
      </c>
      <c r="AB102" s="22">
        <f t="shared" si="30"/>
        <v>3015265.2849004855</v>
      </c>
      <c r="AC102" s="10">
        <v>1241</v>
      </c>
      <c r="AD102" s="6">
        <v>1971</v>
      </c>
      <c r="AE102" s="6">
        <f t="shared" si="35"/>
        <v>45</v>
      </c>
      <c r="AF102" s="6" t="s">
        <v>108</v>
      </c>
    </row>
    <row r="103" spans="1:32" x14ac:dyDescent="0.2">
      <c r="A103">
        <v>45</v>
      </c>
      <c r="B103" s="6" t="s">
        <v>894</v>
      </c>
      <c r="C103" s="6" t="s">
        <v>22</v>
      </c>
      <c r="D103" s="6" t="s">
        <v>23</v>
      </c>
      <c r="E103" s="6" t="s">
        <v>2768</v>
      </c>
      <c r="F103" s="6" t="s">
        <v>2772</v>
      </c>
      <c r="G103" s="6">
        <v>47</v>
      </c>
      <c r="H103" s="6">
        <v>53</v>
      </c>
      <c r="I103" s="7">
        <v>42678</v>
      </c>
      <c r="J103" s="7">
        <v>42682</v>
      </c>
      <c r="K103" s="7" t="s">
        <v>2543</v>
      </c>
      <c r="L103" s="17">
        <f t="shared" si="23"/>
        <v>284.38</v>
      </c>
      <c r="M103" s="20">
        <f t="shared" si="24"/>
        <v>0.83757648217174208</v>
      </c>
      <c r="N103" s="6" t="s">
        <v>2546</v>
      </c>
      <c r="O103" s="6">
        <v>5200000</v>
      </c>
      <c r="P103" s="6">
        <v>5050000</v>
      </c>
      <c r="Q103" s="6">
        <f t="shared" si="31"/>
        <v>-150000</v>
      </c>
      <c r="R103" s="8">
        <f t="shared" si="32"/>
        <v>-2.8846153846153848E-2</v>
      </c>
      <c r="S103" s="6">
        <v>2683</v>
      </c>
      <c r="T103" s="9">
        <f t="shared" si="25"/>
        <v>110695.3829787234</v>
      </c>
      <c r="U103" s="6">
        <v>107504</v>
      </c>
      <c r="V103" s="9">
        <f t="shared" si="33"/>
        <v>-3191.382978723399</v>
      </c>
      <c r="W103" s="8">
        <f t="shared" si="34"/>
        <v>-2.8830316972992542E-2</v>
      </c>
      <c r="X103" s="22">
        <f t="shared" si="26"/>
        <v>92715.849467972876</v>
      </c>
      <c r="Y103" s="22">
        <f t="shared" si="27"/>
        <v>90042.822139390963</v>
      </c>
      <c r="Z103" s="22">
        <f t="shared" si="28"/>
        <v>-2673.027328581913</v>
      </c>
      <c r="AA103" s="8">
        <f t="shared" si="29"/>
        <v>-2.8830316972992466E-2</v>
      </c>
      <c r="AB103" s="22">
        <f t="shared" si="30"/>
        <v>4232012.6405513752</v>
      </c>
      <c r="AC103" s="10">
        <v>1620</v>
      </c>
      <c r="AD103" s="6">
        <v>2012</v>
      </c>
      <c r="AE103" s="6">
        <f t="shared" si="35"/>
        <v>4</v>
      </c>
      <c r="AF103" s="6" t="s">
        <v>383</v>
      </c>
    </row>
    <row r="104" spans="1:32" x14ac:dyDescent="0.2">
      <c r="A104">
        <v>45</v>
      </c>
      <c r="B104" s="6" t="s">
        <v>2748</v>
      </c>
      <c r="C104" s="6" t="s">
        <v>22</v>
      </c>
      <c r="D104" s="6" t="s">
        <v>23</v>
      </c>
      <c r="E104" s="6" t="s">
        <v>2768</v>
      </c>
      <c r="F104" s="6" t="s">
        <v>2772</v>
      </c>
      <c r="G104" s="6">
        <v>139</v>
      </c>
      <c r="H104" s="6">
        <v>155</v>
      </c>
      <c r="I104" s="7">
        <v>42681</v>
      </c>
      <c r="J104" s="7">
        <v>42682</v>
      </c>
      <c r="K104" s="7" t="s">
        <v>2543</v>
      </c>
      <c r="L104" s="17">
        <f t="shared" si="23"/>
        <v>284.38</v>
      </c>
      <c r="M104" s="20">
        <f t="shared" si="24"/>
        <v>0.83757648217174208</v>
      </c>
      <c r="N104" s="6" t="s">
        <v>2555</v>
      </c>
      <c r="O104" s="6">
        <v>9900000</v>
      </c>
      <c r="P104" s="6">
        <v>10450000</v>
      </c>
      <c r="Q104" s="6">
        <f t="shared" si="31"/>
        <v>550000</v>
      </c>
      <c r="R104" s="8">
        <f t="shared" si="32"/>
        <v>5.5555555555555552E-2</v>
      </c>
      <c r="S104" s="6">
        <v>10330</v>
      </c>
      <c r="T104" s="9">
        <f t="shared" si="25"/>
        <v>71297.338129496406</v>
      </c>
      <c r="U104" s="6">
        <v>75254</v>
      </c>
      <c r="V104" s="9">
        <f t="shared" si="33"/>
        <v>3956.6618705035944</v>
      </c>
      <c r="W104" s="8">
        <f t="shared" si="34"/>
        <v>5.5495225688750989E-2</v>
      </c>
      <c r="X104" s="22">
        <f t="shared" si="26"/>
        <v>59716.973658712814</v>
      </c>
      <c r="Y104" s="22">
        <f t="shared" si="27"/>
        <v>63030.980589352279</v>
      </c>
      <c r="Z104" s="22">
        <f t="shared" si="28"/>
        <v>3314.0069306394653</v>
      </c>
      <c r="AA104" s="8">
        <f t="shared" si="29"/>
        <v>5.5495225688750989E-2</v>
      </c>
      <c r="AB104" s="22">
        <f t="shared" si="30"/>
        <v>8761306.3019199669</v>
      </c>
      <c r="AC104" s="6">
        <v>571</v>
      </c>
      <c r="AD104" s="6">
        <v>1918</v>
      </c>
      <c r="AE104" s="6">
        <f t="shared" si="35"/>
        <v>98</v>
      </c>
      <c r="AF104" s="6" t="s">
        <v>127</v>
      </c>
    </row>
    <row r="105" spans="1:32" x14ac:dyDescent="0.2">
      <c r="A105">
        <v>45</v>
      </c>
      <c r="B105" s="6" t="s">
        <v>2560</v>
      </c>
      <c r="C105" s="6" t="s">
        <v>22</v>
      </c>
      <c r="D105" s="6" t="s">
        <v>23</v>
      </c>
      <c r="E105" s="6" t="s">
        <v>2768</v>
      </c>
      <c r="F105" s="6" t="s">
        <v>2772</v>
      </c>
      <c r="G105" s="6">
        <v>31</v>
      </c>
      <c r="H105" s="6">
        <v>37</v>
      </c>
      <c r="I105" s="7">
        <v>42681</v>
      </c>
      <c r="J105" s="7">
        <v>42683</v>
      </c>
      <c r="K105" s="7" t="s">
        <v>2543</v>
      </c>
      <c r="L105" s="17">
        <f t="shared" si="23"/>
        <v>284.38</v>
      </c>
      <c r="M105" s="20">
        <f t="shared" si="24"/>
        <v>0.83757648217174208</v>
      </c>
      <c r="N105" s="6" t="s">
        <v>2548</v>
      </c>
      <c r="O105" s="6">
        <v>4500000</v>
      </c>
      <c r="P105" s="6">
        <v>4450000</v>
      </c>
      <c r="Q105" s="6">
        <f t="shared" si="31"/>
        <v>-50000</v>
      </c>
      <c r="R105" s="8">
        <f t="shared" si="32"/>
        <v>-1.1111111111111112E-2</v>
      </c>
      <c r="S105" s="6">
        <v>3010</v>
      </c>
      <c r="T105" s="9">
        <f t="shared" si="25"/>
        <v>145258.38709677418</v>
      </c>
      <c r="U105" s="6">
        <v>143645</v>
      </c>
      <c r="V105" s="9">
        <f t="shared" si="33"/>
        <v>-1613.3870967741823</v>
      </c>
      <c r="W105" s="8">
        <f t="shared" si="34"/>
        <v>-1.1107015085464978E-2</v>
      </c>
      <c r="X105" s="22">
        <f t="shared" si="26"/>
        <v>121665.00887045728</v>
      </c>
      <c r="Y105" s="22">
        <f t="shared" si="27"/>
        <v>120313.67378155989</v>
      </c>
      <c r="Z105" s="22">
        <f t="shared" si="28"/>
        <v>-1351.3350888973946</v>
      </c>
      <c r="AA105" s="8">
        <f t="shared" si="29"/>
        <v>-1.1107015085464939E-2</v>
      </c>
      <c r="AB105" s="22">
        <f t="shared" si="30"/>
        <v>3729723.8872283567</v>
      </c>
      <c r="AC105" s="10">
        <v>1577</v>
      </c>
      <c r="AD105" s="6">
        <v>2007</v>
      </c>
      <c r="AE105" s="6">
        <f t="shared" si="35"/>
        <v>9</v>
      </c>
      <c r="AF105" s="6" t="s">
        <v>67</v>
      </c>
    </row>
    <row r="106" spans="1:32" x14ac:dyDescent="0.2">
      <c r="A106">
        <v>45</v>
      </c>
      <c r="B106" s="6" t="s">
        <v>2615</v>
      </c>
      <c r="C106" s="6" t="s">
        <v>22</v>
      </c>
      <c r="D106" s="6" t="s">
        <v>23</v>
      </c>
      <c r="E106" s="6" t="s">
        <v>2768</v>
      </c>
      <c r="F106" s="6" t="s">
        <v>2772</v>
      </c>
      <c r="G106" s="6">
        <v>52</v>
      </c>
      <c r="H106" s="6">
        <v>58</v>
      </c>
      <c r="I106" s="7">
        <v>42679</v>
      </c>
      <c r="J106" s="7">
        <v>42683</v>
      </c>
      <c r="K106" s="7" t="s">
        <v>2543</v>
      </c>
      <c r="L106" s="17">
        <f t="shared" si="23"/>
        <v>284.38</v>
      </c>
      <c r="M106" s="20">
        <f t="shared" si="24"/>
        <v>0.83757648217174208</v>
      </c>
      <c r="N106" s="6" t="s">
        <v>2546</v>
      </c>
      <c r="O106" s="6">
        <v>4200000</v>
      </c>
      <c r="P106" s="6">
        <v>4700000</v>
      </c>
      <c r="Q106" s="6">
        <f t="shared" si="31"/>
        <v>500000</v>
      </c>
      <c r="R106" s="8">
        <f t="shared" si="32"/>
        <v>0.11904761904761904</v>
      </c>
      <c r="S106" s="6">
        <v>93322</v>
      </c>
      <c r="T106" s="9">
        <f t="shared" si="25"/>
        <v>82563.88461538461</v>
      </c>
      <c r="U106" s="6">
        <v>92179</v>
      </c>
      <c r="V106" s="9">
        <f t="shared" si="33"/>
        <v>9615.1153846153902</v>
      </c>
      <c r="W106" s="8">
        <f t="shared" si="34"/>
        <v>0.1164566738763131</v>
      </c>
      <c r="X106" s="22">
        <f t="shared" si="26"/>
        <v>69153.568030587456</v>
      </c>
      <c r="Y106" s="22">
        <f t="shared" si="27"/>
        <v>77206.96255010902</v>
      </c>
      <c r="Z106" s="22">
        <f t="shared" si="28"/>
        <v>8053.3945195215638</v>
      </c>
      <c r="AA106" s="8">
        <f t="shared" si="29"/>
        <v>0.11645667387631323</v>
      </c>
      <c r="AB106" s="22">
        <f t="shared" si="30"/>
        <v>4014762.052605669</v>
      </c>
      <c r="AC106" s="6">
        <v>469</v>
      </c>
      <c r="AD106" s="6">
        <v>1934</v>
      </c>
      <c r="AE106" s="6">
        <f t="shared" si="35"/>
        <v>82</v>
      </c>
      <c r="AF106" s="6" t="s">
        <v>37</v>
      </c>
    </row>
    <row r="107" spans="1:32" x14ac:dyDescent="0.2">
      <c r="A107">
        <v>46</v>
      </c>
      <c r="B107" s="6" t="s">
        <v>2755</v>
      </c>
      <c r="C107" s="6" t="s">
        <v>22</v>
      </c>
      <c r="D107" s="6" t="s">
        <v>23</v>
      </c>
      <c r="E107" s="6" t="s">
        <v>2768</v>
      </c>
      <c r="F107" s="6" t="s">
        <v>2772</v>
      </c>
      <c r="G107" s="6">
        <v>154</v>
      </c>
      <c r="H107" s="6">
        <v>174</v>
      </c>
      <c r="I107" s="7">
        <v>42685</v>
      </c>
      <c r="J107" s="7">
        <v>42689</v>
      </c>
      <c r="K107" s="7" t="s">
        <v>2543</v>
      </c>
      <c r="L107" s="17">
        <f t="shared" si="23"/>
        <v>284.38</v>
      </c>
      <c r="M107" s="20">
        <f t="shared" si="24"/>
        <v>0.83757648217174208</v>
      </c>
      <c r="N107" s="6" t="s">
        <v>2546</v>
      </c>
      <c r="O107" s="6">
        <v>16900000</v>
      </c>
      <c r="P107" s="6">
        <v>18200000</v>
      </c>
      <c r="Q107" s="6">
        <f t="shared" si="31"/>
        <v>1300000</v>
      </c>
      <c r="R107" s="8">
        <f t="shared" si="32"/>
        <v>7.6923076923076927E-2</v>
      </c>
      <c r="S107" s="6"/>
      <c r="T107" s="9">
        <f t="shared" si="25"/>
        <v>109740.25974025975</v>
      </c>
      <c r="U107" s="6">
        <v>118182</v>
      </c>
      <c r="V107" s="9">
        <f t="shared" si="33"/>
        <v>8441.7402597402543</v>
      </c>
      <c r="W107" s="8">
        <f t="shared" si="34"/>
        <v>7.6924733727810599E-2</v>
      </c>
      <c r="X107" s="22">
        <f t="shared" si="26"/>
        <v>91915.860705860017</v>
      </c>
      <c r="Y107" s="22">
        <f t="shared" si="27"/>
        <v>98986.463816020827</v>
      </c>
      <c r="Z107" s="22">
        <f t="shared" si="28"/>
        <v>7070.6031101608096</v>
      </c>
      <c r="AA107" s="8">
        <f t="shared" si="29"/>
        <v>7.6924733727810585E-2</v>
      </c>
      <c r="AB107" s="22">
        <f t="shared" si="30"/>
        <v>15243915.427667208</v>
      </c>
      <c r="AC107" s="10">
        <v>1141</v>
      </c>
      <c r="AD107" s="6">
        <v>1992</v>
      </c>
      <c r="AE107" s="6">
        <f t="shared" si="35"/>
        <v>24</v>
      </c>
      <c r="AF107" s="6" t="s">
        <v>108</v>
      </c>
    </row>
    <row r="108" spans="1:32" x14ac:dyDescent="0.2">
      <c r="A108">
        <v>47</v>
      </c>
      <c r="B108" s="6" t="s">
        <v>2641</v>
      </c>
      <c r="C108" s="6" t="s">
        <v>22</v>
      </c>
      <c r="D108" s="6" t="s">
        <v>23</v>
      </c>
      <c r="E108" s="6" t="s">
        <v>2768</v>
      </c>
      <c r="F108" s="6" t="s">
        <v>2772</v>
      </c>
      <c r="G108" s="6">
        <v>67</v>
      </c>
      <c r="H108" s="6">
        <v>74</v>
      </c>
      <c r="I108" s="7">
        <v>42694</v>
      </c>
      <c r="J108" s="7">
        <v>42696</v>
      </c>
      <c r="K108" s="7" t="s">
        <v>2543</v>
      </c>
      <c r="L108" s="17">
        <f t="shared" si="23"/>
        <v>284.38</v>
      </c>
      <c r="M108" s="20">
        <f t="shared" si="24"/>
        <v>0.83757648217174208</v>
      </c>
      <c r="N108" s="6" t="s">
        <v>2548</v>
      </c>
      <c r="O108" s="6">
        <v>6750000</v>
      </c>
      <c r="P108" s="6">
        <v>6750000</v>
      </c>
      <c r="Q108" s="6">
        <f t="shared" si="31"/>
        <v>0</v>
      </c>
      <c r="R108" s="8">
        <f t="shared" si="32"/>
        <v>0</v>
      </c>
      <c r="S108" s="6">
        <v>2992</v>
      </c>
      <c r="T108" s="9">
        <f t="shared" si="25"/>
        <v>100790.92537313433</v>
      </c>
      <c r="U108" s="6">
        <v>100791</v>
      </c>
      <c r="V108" s="9">
        <f t="shared" si="33"/>
        <v>7.4626865665777586E-2</v>
      </c>
      <c r="W108" s="8">
        <f t="shared" si="34"/>
        <v>7.4041254596586195E-7</v>
      </c>
      <c r="X108" s="22">
        <f t="shared" si="26"/>
        <v>84420.108708864442</v>
      </c>
      <c r="Y108" s="22">
        <f t="shared" si="27"/>
        <v>84420.171214572052</v>
      </c>
      <c r="Z108" s="22">
        <f t="shared" si="28"/>
        <v>6.2505707610398531E-2</v>
      </c>
      <c r="AA108" s="8">
        <f t="shared" si="29"/>
        <v>7.404125458539618E-7</v>
      </c>
      <c r="AB108" s="22">
        <f t="shared" si="30"/>
        <v>5656151.4713763278</v>
      </c>
      <c r="AC108" s="6">
        <v>385</v>
      </c>
      <c r="AD108" s="6">
        <v>2008</v>
      </c>
      <c r="AE108" s="6">
        <f t="shared" si="35"/>
        <v>8</v>
      </c>
      <c r="AF108" s="6" t="s">
        <v>63</v>
      </c>
    </row>
    <row r="109" spans="1:32" x14ac:dyDescent="0.2">
      <c r="A109">
        <v>47</v>
      </c>
      <c r="B109" s="6" t="s">
        <v>2735</v>
      </c>
      <c r="C109" s="6" t="s">
        <v>22</v>
      </c>
      <c r="D109" s="6" t="s">
        <v>23</v>
      </c>
      <c r="E109" s="6" t="s">
        <v>2768</v>
      </c>
      <c r="F109" s="6" t="s">
        <v>2772</v>
      </c>
      <c r="G109" s="6">
        <v>112</v>
      </c>
      <c r="H109" s="6">
        <v>162</v>
      </c>
      <c r="I109" s="7">
        <v>42692</v>
      </c>
      <c r="J109" s="7">
        <v>42696</v>
      </c>
      <c r="K109" s="7" t="s">
        <v>2543</v>
      </c>
      <c r="L109" s="17">
        <f t="shared" si="23"/>
        <v>284.38</v>
      </c>
      <c r="M109" s="20">
        <f t="shared" si="24"/>
        <v>0.83757648217174208</v>
      </c>
      <c r="N109" s="6" t="s">
        <v>2546</v>
      </c>
      <c r="O109" s="6">
        <v>7950000</v>
      </c>
      <c r="P109" s="6">
        <v>7800000</v>
      </c>
      <c r="Q109" s="6">
        <f t="shared" si="31"/>
        <v>-150000</v>
      </c>
      <c r="R109" s="8">
        <f t="shared" si="32"/>
        <v>-1.8867924528301886E-2</v>
      </c>
      <c r="S109" s="6">
        <v>58187</v>
      </c>
      <c r="T109" s="9">
        <f t="shared" si="25"/>
        <v>71501.669642857145</v>
      </c>
      <c r="U109" s="6">
        <v>70162</v>
      </c>
      <c r="V109" s="9">
        <f t="shared" si="33"/>
        <v>-1339.6696428571449</v>
      </c>
      <c r="W109" s="8">
        <f t="shared" si="34"/>
        <v>-1.8736200840464918E-2</v>
      </c>
      <c r="X109" s="22">
        <f t="shared" si="26"/>
        <v>59888.116928870331</v>
      </c>
      <c r="Y109" s="22">
        <f t="shared" si="27"/>
        <v>58766.04114213377</v>
      </c>
      <c r="Z109" s="22">
        <f t="shared" si="28"/>
        <v>-1122.075786736561</v>
      </c>
      <c r="AA109" s="8">
        <f t="shared" si="29"/>
        <v>-1.8736200840464907E-2</v>
      </c>
      <c r="AB109" s="22">
        <f t="shared" si="30"/>
        <v>6581796.6079189824</v>
      </c>
      <c r="AC109" s="10">
        <v>1416</v>
      </c>
      <c r="AD109" s="6">
        <v>1901</v>
      </c>
      <c r="AE109" s="6">
        <f t="shared" si="35"/>
        <v>115</v>
      </c>
      <c r="AF109" s="6" t="s">
        <v>75</v>
      </c>
    </row>
    <row r="110" spans="1:32" x14ac:dyDescent="0.2">
      <c r="A110">
        <v>47</v>
      </c>
      <c r="B110" s="6" t="s">
        <v>2584</v>
      </c>
      <c r="C110" s="6" t="s">
        <v>22</v>
      </c>
      <c r="D110" s="6" t="s">
        <v>23</v>
      </c>
      <c r="E110" s="6" t="s">
        <v>2768</v>
      </c>
      <c r="F110" s="6" t="s">
        <v>2772</v>
      </c>
      <c r="G110" s="6">
        <v>45</v>
      </c>
      <c r="H110" s="6">
        <v>52</v>
      </c>
      <c r="I110" s="7">
        <v>42696</v>
      </c>
      <c r="J110" s="7">
        <v>42698</v>
      </c>
      <c r="K110" s="7" t="s">
        <v>2543</v>
      </c>
      <c r="L110" s="17">
        <f t="shared" si="23"/>
        <v>284.38</v>
      </c>
      <c r="M110" s="20">
        <f t="shared" si="24"/>
        <v>0.83757648217174208</v>
      </c>
      <c r="N110" s="6" t="s">
        <v>2548</v>
      </c>
      <c r="O110" s="6">
        <v>3500000</v>
      </c>
      <c r="P110" s="6">
        <v>3915000</v>
      </c>
      <c r="Q110" s="6">
        <f t="shared" si="31"/>
        <v>415000</v>
      </c>
      <c r="R110" s="8">
        <f t="shared" si="32"/>
        <v>0.11857142857142858</v>
      </c>
      <c r="S110" s="6">
        <v>78490</v>
      </c>
      <c r="T110" s="9">
        <f t="shared" si="25"/>
        <v>79522</v>
      </c>
      <c r="U110" s="6">
        <v>88744</v>
      </c>
      <c r="V110" s="9">
        <f t="shared" si="33"/>
        <v>9222</v>
      </c>
      <c r="W110" s="8">
        <f t="shared" si="34"/>
        <v>0.11596790825180453</v>
      </c>
      <c r="X110" s="22">
        <f t="shared" si="26"/>
        <v>66605.757015261275</v>
      </c>
      <c r="Y110" s="22">
        <f t="shared" si="27"/>
        <v>74329.887333849081</v>
      </c>
      <c r="Z110" s="22">
        <f t="shared" si="28"/>
        <v>7724.130318587806</v>
      </c>
      <c r="AA110" s="8">
        <f t="shared" si="29"/>
        <v>0.11596790825180453</v>
      </c>
      <c r="AB110" s="22">
        <f t="shared" si="30"/>
        <v>3344844.9300232087</v>
      </c>
      <c r="AC110" s="6">
        <v>595</v>
      </c>
      <c r="AD110" s="6">
        <v>1894</v>
      </c>
      <c r="AE110" s="6">
        <f t="shared" si="35"/>
        <v>122</v>
      </c>
      <c r="AF110" s="6" t="s">
        <v>44</v>
      </c>
    </row>
    <row r="111" spans="1:32" x14ac:dyDescent="0.2">
      <c r="A111">
        <v>47</v>
      </c>
      <c r="B111" s="6" t="s">
        <v>2553</v>
      </c>
      <c r="C111" s="6" t="s">
        <v>22</v>
      </c>
      <c r="D111" s="6" t="s">
        <v>23</v>
      </c>
      <c r="E111" s="6" t="s">
        <v>2768</v>
      </c>
      <c r="F111" s="6" t="s">
        <v>2772</v>
      </c>
      <c r="G111" s="6">
        <v>28</v>
      </c>
      <c r="H111" s="6">
        <v>32</v>
      </c>
      <c r="I111" s="7">
        <v>42700</v>
      </c>
      <c r="J111" s="7">
        <v>42700</v>
      </c>
      <c r="K111" s="7" t="s">
        <v>2543</v>
      </c>
      <c r="L111" s="17">
        <f t="shared" si="23"/>
        <v>284.38</v>
      </c>
      <c r="M111" s="20">
        <f t="shared" si="24"/>
        <v>0.83757648217174208</v>
      </c>
      <c r="N111" s="6" t="s">
        <v>2554</v>
      </c>
      <c r="O111" s="6">
        <v>2800000</v>
      </c>
      <c r="P111" s="6">
        <v>3200000</v>
      </c>
      <c r="Q111" s="6">
        <f t="shared" si="31"/>
        <v>400000</v>
      </c>
      <c r="R111" s="8">
        <f t="shared" si="32"/>
        <v>0.14285714285714285</v>
      </c>
      <c r="S111" s="6"/>
      <c r="T111" s="9">
        <f t="shared" si="25"/>
        <v>100000</v>
      </c>
      <c r="U111" s="6">
        <v>114286</v>
      </c>
      <c r="V111" s="9">
        <f t="shared" si="33"/>
        <v>14286</v>
      </c>
      <c r="W111" s="8">
        <f t="shared" si="34"/>
        <v>0.14285999999999999</v>
      </c>
      <c r="X111" s="22">
        <f t="shared" si="26"/>
        <v>83757.64821717421</v>
      </c>
      <c r="Y111" s="22">
        <f t="shared" si="27"/>
        <v>95723.265841479719</v>
      </c>
      <c r="Z111" s="22">
        <f t="shared" si="28"/>
        <v>11965.617624305509</v>
      </c>
      <c r="AA111" s="8">
        <f t="shared" si="29"/>
        <v>0.14286000000000001</v>
      </c>
      <c r="AB111" s="22">
        <f t="shared" si="30"/>
        <v>2680251.443561432</v>
      </c>
      <c r="AC111" s="10">
        <v>1330</v>
      </c>
      <c r="AD111" s="6">
        <v>1945</v>
      </c>
      <c r="AE111" s="6">
        <f t="shared" si="35"/>
        <v>71</v>
      </c>
      <c r="AF111" s="6" t="s">
        <v>44</v>
      </c>
    </row>
    <row r="112" spans="1:32" x14ac:dyDescent="0.2">
      <c r="A112">
        <v>48</v>
      </c>
      <c r="B112" s="6" t="s">
        <v>54</v>
      </c>
      <c r="C112" s="6" t="s">
        <v>22</v>
      </c>
      <c r="D112" s="6" t="s">
        <v>23</v>
      </c>
      <c r="E112" s="6" t="s">
        <v>2768</v>
      </c>
      <c r="F112" s="6" t="s">
        <v>2772</v>
      </c>
      <c r="G112" s="6">
        <v>22</v>
      </c>
      <c r="H112" s="6">
        <v>25</v>
      </c>
      <c r="I112" s="7">
        <v>42699</v>
      </c>
      <c r="J112" s="7">
        <v>42703</v>
      </c>
      <c r="K112" s="7" t="s">
        <v>2543</v>
      </c>
      <c r="L112" s="17">
        <f t="shared" si="23"/>
        <v>284.38</v>
      </c>
      <c r="M112" s="20">
        <f t="shared" si="24"/>
        <v>0.83757648217174208</v>
      </c>
      <c r="N112" s="6" t="s">
        <v>2546</v>
      </c>
      <c r="O112" s="6">
        <v>2400000</v>
      </c>
      <c r="P112" s="6">
        <v>2800000</v>
      </c>
      <c r="Q112" s="6">
        <f t="shared" si="31"/>
        <v>400000</v>
      </c>
      <c r="R112" s="8">
        <f t="shared" si="32"/>
        <v>0.16666666666666666</v>
      </c>
      <c r="S112" s="6">
        <v>11429</v>
      </c>
      <c r="T112" s="9">
        <f t="shared" si="25"/>
        <v>109610.40909090909</v>
      </c>
      <c r="U112" s="6">
        <v>127792</v>
      </c>
      <c r="V112" s="9">
        <f t="shared" si="33"/>
        <v>18181.590909090912</v>
      </c>
      <c r="W112" s="8">
        <f t="shared" si="34"/>
        <v>0.16587467431137307</v>
      </c>
      <c r="X112" s="22">
        <f t="shared" si="26"/>
        <v>91807.100855769168</v>
      </c>
      <c r="Y112" s="22">
        <f t="shared" si="27"/>
        <v>107035.57380969127</v>
      </c>
      <c r="Z112" s="22">
        <f t="shared" si="28"/>
        <v>15228.472953922101</v>
      </c>
      <c r="AA112" s="8">
        <f t="shared" si="29"/>
        <v>0.16587467431137318</v>
      </c>
      <c r="AB112" s="22">
        <f t="shared" si="30"/>
        <v>2354782.6238132077</v>
      </c>
      <c r="AC112" s="6">
        <v>515</v>
      </c>
      <c r="AD112" s="6">
        <v>1952</v>
      </c>
      <c r="AE112" s="6">
        <f t="shared" si="35"/>
        <v>64</v>
      </c>
      <c r="AF112" s="6" t="s">
        <v>108</v>
      </c>
    </row>
    <row r="113" spans="1:32" x14ac:dyDescent="0.2">
      <c r="A113">
        <v>48</v>
      </c>
      <c r="B113" s="6" t="s">
        <v>2740</v>
      </c>
      <c r="C113" s="6" t="s">
        <v>22</v>
      </c>
      <c r="D113" s="6" t="s">
        <v>23</v>
      </c>
      <c r="E113" s="6" t="s">
        <v>2768</v>
      </c>
      <c r="F113" s="6" t="s">
        <v>2772</v>
      </c>
      <c r="G113" s="6">
        <v>118</v>
      </c>
      <c r="H113" s="6">
        <v>130</v>
      </c>
      <c r="I113" s="7">
        <v>42701</v>
      </c>
      <c r="J113" s="7">
        <v>42705</v>
      </c>
      <c r="K113" s="7" t="s">
        <v>2544</v>
      </c>
      <c r="L113" s="17">
        <f t="shared" si="23"/>
        <v>287.33999999999997</v>
      </c>
      <c r="M113" s="20">
        <f t="shared" si="24"/>
        <v>0.82894828426254619</v>
      </c>
      <c r="N113" s="6" t="s">
        <v>2546</v>
      </c>
      <c r="O113" s="6">
        <v>14000000</v>
      </c>
      <c r="P113" s="6">
        <v>14400000</v>
      </c>
      <c r="Q113" s="6">
        <f t="shared" si="31"/>
        <v>400000</v>
      </c>
      <c r="R113" s="8">
        <f t="shared" si="32"/>
        <v>2.8571428571428571E-2</v>
      </c>
      <c r="S113" s="6">
        <v>1035</v>
      </c>
      <c r="T113" s="9">
        <f t="shared" si="25"/>
        <v>118652.83898305085</v>
      </c>
      <c r="U113" s="6">
        <v>122043</v>
      </c>
      <c r="V113" s="9">
        <f t="shared" si="33"/>
        <v>3390.1610169491469</v>
      </c>
      <c r="W113" s="8">
        <f t="shared" si="34"/>
        <v>2.8572101991031329E-2</v>
      </c>
      <c r="X113" s="22">
        <f t="shared" si="26"/>
        <v>98357.067297880159</v>
      </c>
      <c r="Y113" s="22">
        <f t="shared" si="27"/>
        <v>101167.33545625392</v>
      </c>
      <c r="Z113" s="22">
        <f t="shared" si="28"/>
        <v>2810.2681583737576</v>
      </c>
      <c r="AA113" s="8">
        <f t="shared" si="29"/>
        <v>2.8572101991031263E-2</v>
      </c>
      <c r="AB113" s="22">
        <f t="shared" si="30"/>
        <v>11937745.583837962</v>
      </c>
      <c r="AC113" s="10">
        <v>3476</v>
      </c>
      <c r="AD113" s="6">
        <v>1990</v>
      </c>
      <c r="AE113" s="6">
        <f t="shared" si="35"/>
        <v>26</v>
      </c>
      <c r="AF113" s="6" t="s">
        <v>75</v>
      </c>
    </row>
    <row r="114" spans="1:32" x14ac:dyDescent="0.2">
      <c r="A114">
        <v>48</v>
      </c>
      <c r="B114" s="6" t="s">
        <v>381</v>
      </c>
      <c r="C114" s="6" t="s">
        <v>22</v>
      </c>
      <c r="D114" s="6" t="s">
        <v>23</v>
      </c>
      <c r="E114" s="6" t="s">
        <v>2768</v>
      </c>
      <c r="F114" s="6" t="s">
        <v>2772</v>
      </c>
      <c r="G114" s="6">
        <v>67</v>
      </c>
      <c r="H114" s="6">
        <v>82</v>
      </c>
      <c r="I114" s="7">
        <v>42705</v>
      </c>
      <c r="J114" s="7">
        <v>42706</v>
      </c>
      <c r="K114" s="7" t="s">
        <v>2544</v>
      </c>
      <c r="L114" s="17">
        <f t="shared" si="23"/>
        <v>287.33999999999997</v>
      </c>
      <c r="M114" s="20">
        <f t="shared" si="24"/>
        <v>0.82894828426254619</v>
      </c>
      <c r="N114" s="6" t="s">
        <v>2555</v>
      </c>
      <c r="O114" s="6">
        <v>8200000</v>
      </c>
      <c r="P114" s="6">
        <v>8200000</v>
      </c>
      <c r="Q114" s="6">
        <f t="shared" si="31"/>
        <v>0</v>
      </c>
      <c r="R114" s="8">
        <f t="shared" si="32"/>
        <v>0</v>
      </c>
      <c r="S114" s="6">
        <v>4224</v>
      </c>
      <c r="T114" s="9">
        <f t="shared" si="25"/>
        <v>122451.10447761194</v>
      </c>
      <c r="U114" s="6">
        <v>122451</v>
      </c>
      <c r="V114" s="9">
        <f t="shared" si="33"/>
        <v>-0.10447761193790939</v>
      </c>
      <c r="W114" s="8">
        <f t="shared" si="34"/>
        <v>-8.5321902471701521E-7</v>
      </c>
      <c r="X114" s="22">
        <f t="shared" si="26"/>
        <v>101505.63296277021</v>
      </c>
      <c r="Y114" s="22">
        <f t="shared" si="27"/>
        <v>101505.54635623304</v>
      </c>
      <c r="Z114" s="22">
        <f t="shared" si="28"/>
        <v>-8.6606537166517228E-2</v>
      </c>
      <c r="AA114" s="8">
        <f t="shared" si="29"/>
        <v>-8.5321902478340682E-7</v>
      </c>
      <c r="AB114" s="22">
        <f t="shared" si="30"/>
        <v>6800871.605867614</v>
      </c>
      <c r="AC114" s="10">
        <v>1644</v>
      </c>
      <c r="AD114" s="6">
        <v>2012</v>
      </c>
      <c r="AE114" s="6">
        <f t="shared" si="35"/>
        <v>4</v>
      </c>
      <c r="AF114" s="6" t="s">
        <v>383</v>
      </c>
    </row>
    <row r="115" spans="1:32" x14ac:dyDescent="0.2">
      <c r="A115">
        <v>49</v>
      </c>
      <c r="B115" s="6" t="s">
        <v>1287</v>
      </c>
      <c r="C115" s="6" t="s">
        <v>22</v>
      </c>
      <c r="D115" s="6" t="s">
        <v>23</v>
      </c>
      <c r="E115" s="6" t="s">
        <v>2768</v>
      </c>
      <c r="F115" s="6" t="s">
        <v>2772</v>
      </c>
      <c r="G115" s="6">
        <v>23</v>
      </c>
      <c r="H115" s="6">
        <v>26</v>
      </c>
      <c r="I115" s="7">
        <v>42706</v>
      </c>
      <c r="J115" s="7">
        <v>42710</v>
      </c>
      <c r="K115" s="7" t="s">
        <v>2544</v>
      </c>
      <c r="L115" s="17">
        <f t="shared" si="23"/>
        <v>287.33999999999997</v>
      </c>
      <c r="M115" s="20">
        <f t="shared" si="24"/>
        <v>0.82894828426254619</v>
      </c>
      <c r="N115" s="6" t="s">
        <v>2546</v>
      </c>
      <c r="O115" s="6">
        <v>2700000</v>
      </c>
      <c r="P115" s="6">
        <v>3025000</v>
      </c>
      <c r="Q115" s="6">
        <f t="shared" si="31"/>
        <v>325000</v>
      </c>
      <c r="R115" s="8">
        <f t="shared" si="32"/>
        <v>0.12037037037037036</v>
      </c>
      <c r="S115" s="6">
        <v>37202</v>
      </c>
      <c r="T115" s="9">
        <f t="shared" si="25"/>
        <v>119008.78260869565</v>
      </c>
      <c r="U115" s="6">
        <v>133139</v>
      </c>
      <c r="V115" s="9">
        <f t="shared" si="33"/>
        <v>14130.217391304352</v>
      </c>
      <c r="W115" s="8">
        <f t="shared" si="34"/>
        <v>0.1187325597453166</v>
      </c>
      <c r="X115" s="22">
        <f t="shared" si="26"/>
        <v>98652.126155652601</v>
      </c>
      <c r="Y115" s="22">
        <f t="shared" si="27"/>
        <v>110365.34561843114</v>
      </c>
      <c r="Z115" s="22">
        <f t="shared" si="28"/>
        <v>11713.219462778536</v>
      </c>
      <c r="AA115" s="8">
        <f t="shared" si="29"/>
        <v>0.11873255974531663</v>
      </c>
      <c r="AB115" s="22">
        <f t="shared" si="30"/>
        <v>2538402.949223916</v>
      </c>
      <c r="AC115" s="6">
        <v>701</v>
      </c>
      <c r="AD115" s="6">
        <v>1934</v>
      </c>
      <c r="AE115" s="6">
        <f t="shared" si="35"/>
        <v>82</v>
      </c>
      <c r="AF115" s="6" t="s">
        <v>37</v>
      </c>
    </row>
    <row r="116" spans="1:32" x14ac:dyDescent="0.2">
      <c r="R116" s="24">
        <f>AVERAGE(R2:R115)</f>
        <v>0.10911944038389723</v>
      </c>
      <c r="X116" s="21">
        <f>AVERAGE(X2:X115)</f>
        <v>71338.534766139463</v>
      </c>
      <c r="Y116" s="21">
        <f>AVERAGE(Y2:Y115)</f>
        <v>78687.653539223073</v>
      </c>
      <c r="Z116" s="22">
        <f t="shared" si="28"/>
        <v>7349.11877308361</v>
      </c>
      <c r="AA116" s="28">
        <f>AVERAGE(AA2:AA115)</f>
        <v>0.10826935644966301</v>
      </c>
      <c r="AB116" s="22">
        <f t="shared" si="30"/>
        <v>0</v>
      </c>
    </row>
  </sheetData>
  <sortState ref="A2:X115">
    <sortCondition ref="J2:J11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9"/>
  <sheetViews>
    <sheetView topLeftCell="L414" workbookViewId="0">
      <selection activeCell="AA449" sqref="AA449"/>
    </sheetView>
  </sheetViews>
  <sheetFormatPr baseColWidth="10" defaultRowHeight="16" x14ac:dyDescent="0.2"/>
  <cols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11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1</v>
      </c>
      <c r="B2" s="6" t="s">
        <v>688</v>
      </c>
      <c r="C2" s="6" t="s">
        <v>22</v>
      </c>
      <c r="D2" s="6" t="s">
        <v>23</v>
      </c>
      <c r="E2" s="6" t="s">
        <v>2767</v>
      </c>
      <c r="F2" s="6" t="s">
        <v>2773</v>
      </c>
      <c r="G2" s="6">
        <v>49</v>
      </c>
      <c r="H2" s="6">
        <v>54</v>
      </c>
      <c r="I2" s="7">
        <v>42365</v>
      </c>
      <c r="J2" s="7">
        <v>42374</v>
      </c>
      <c r="K2" s="7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6" t="s">
        <v>432</v>
      </c>
      <c r="O2" s="6">
        <v>1900000</v>
      </c>
      <c r="P2" s="6">
        <v>2250000</v>
      </c>
      <c r="Q2" s="6">
        <f t="shared" ref="Q2:Q65" si="0">P2-O2</f>
        <v>350000</v>
      </c>
      <c r="R2" s="8">
        <f t="shared" ref="R2:R65" si="1">Q2/O2</f>
        <v>0.18421052631578946</v>
      </c>
      <c r="S2" s="6">
        <v>75000</v>
      </c>
      <c r="T2" s="9">
        <f>(O2+S2)/G2</f>
        <v>40306.122448979593</v>
      </c>
      <c r="U2" s="6">
        <v>47449</v>
      </c>
      <c r="V2" s="9">
        <f t="shared" ref="V2:V65" si="2">U2-T2</f>
        <v>7142.8775510204068</v>
      </c>
      <c r="W2" s="8">
        <f t="shared" ref="W2:W65" si="3">V2/T2</f>
        <v>0.17721569620253161</v>
      </c>
      <c r="X2" s="22">
        <f>T2*M2</f>
        <v>40306.122448979593</v>
      </c>
      <c r="Y2" s="22">
        <f>U2*M2</f>
        <v>47449</v>
      </c>
      <c r="Z2" s="22">
        <f>Y2-X2</f>
        <v>7142.8775510204068</v>
      </c>
      <c r="AA2" s="8">
        <f>Z2/X2</f>
        <v>0.17721569620253161</v>
      </c>
      <c r="AB2" s="22">
        <f>Y2*G2</f>
        <v>2325001</v>
      </c>
      <c r="AC2" s="6"/>
      <c r="AD2" s="6">
        <v>1958</v>
      </c>
      <c r="AE2" s="6">
        <f t="shared" ref="AE2:AE65" si="4">2016-AD2</f>
        <v>58</v>
      </c>
      <c r="AF2" s="6" t="s">
        <v>629</v>
      </c>
    </row>
    <row r="3" spans="1:32" x14ac:dyDescent="0.2">
      <c r="A3">
        <v>1</v>
      </c>
      <c r="B3" s="6" t="s">
        <v>1733</v>
      </c>
      <c r="C3" s="6" t="s">
        <v>22</v>
      </c>
      <c r="D3" s="6" t="s">
        <v>23</v>
      </c>
      <c r="E3" s="6" t="s">
        <v>2767</v>
      </c>
      <c r="F3" s="6" t="s">
        <v>2773</v>
      </c>
      <c r="G3" s="6">
        <v>77</v>
      </c>
      <c r="H3" s="6">
        <v>91</v>
      </c>
      <c r="I3" s="7">
        <v>42361</v>
      </c>
      <c r="J3" s="7">
        <v>42376</v>
      </c>
      <c r="K3" s="7" t="s">
        <v>2533</v>
      </c>
      <c r="L3" s="17">
        <f t="shared" ref="L3:L6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66" si="6">$L$2/L3</f>
        <v>1</v>
      </c>
      <c r="N3" s="6" t="s">
        <v>180</v>
      </c>
      <c r="O3" s="6">
        <v>2650000</v>
      </c>
      <c r="P3" s="6">
        <v>2625000</v>
      </c>
      <c r="Q3" s="6">
        <f t="shared" si="0"/>
        <v>-25000</v>
      </c>
      <c r="R3" s="8">
        <f t="shared" si="1"/>
        <v>-9.433962264150943E-3</v>
      </c>
      <c r="S3" s="6">
        <v>17481</v>
      </c>
      <c r="T3" s="9">
        <f t="shared" ref="T3:T66" si="7">(O3+S3)/G3</f>
        <v>34642.610389610389</v>
      </c>
      <c r="U3" s="6">
        <v>34318</v>
      </c>
      <c r="V3" s="9">
        <f t="shared" si="2"/>
        <v>-324.61038961038867</v>
      </c>
      <c r="W3" s="8">
        <f t="shared" si="3"/>
        <v>-9.3702635557666308E-3</v>
      </c>
      <c r="X3" s="22">
        <f t="shared" ref="X3:X66" si="8">T3*M3</f>
        <v>34642.610389610389</v>
      </c>
      <c r="Y3" s="22">
        <f t="shared" ref="Y3:Y66" si="9">U3*M3</f>
        <v>34318</v>
      </c>
      <c r="Z3" s="22">
        <f t="shared" ref="Z3:Z66" si="10">Y3-X3</f>
        <v>-324.61038961038867</v>
      </c>
      <c r="AA3" s="8">
        <f t="shared" ref="AA3:AA66" si="11">Z3/X3</f>
        <v>-9.3702635557666308E-3</v>
      </c>
      <c r="AB3" s="22">
        <f t="shared" ref="AB3:AB66" si="12">Y3*G3</f>
        <v>2642486</v>
      </c>
      <c r="AC3" s="10">
        <v>6055</v>
      </c>
      <c r="AD3" s="6">
        <v>2005</v>
      </c>
      <c r="AE3" s="6">
        <f t="shared" si="4"/>
        <v>11</v>
      </c>
      <c r="AF3" s="6" t="s">
        <v>37</v>
      </c>
    </row>
    <row r="4" spans="1:32" x14ac:dyDescent="0.2">
      <c r="A4">
        <v>1</v>
      </c>
      <c r="B4" s="6" t="s">
        <v>2038</v>
      </c>
      <c r="C4" s="6" t="s">
        <v>22</v>
      </c>
      <c r="D4" s="6" t="s">
        <v>23</v>
      </c>
      <c r="E4" s="6" t="s">
        <v>2767</v>
      </c>
      <c r="F4" s="6" t="s">
        <v>2773</v>
      </c>
      <c r="G4" s="6">
        <v>90</v>
      </c>
      <c r="H4" s="6">
        <v>98</v>
      </c>
      <c r="I4" s="7">
        <v>42365</v>
      </c>
      <c r="J4" s="7">
        <v>42376</v>
      </c>
      <c r="K4" s="7" t="s">
        <v>2533</v>
      </c>
      <c r="L4" s="17">
        <f t="shared" si="5"/>
        <v>238.19</v>
      </c>
      <c r="M4" s="20">
        <f t="shared" si="6"/>
        <v>1</v>
      </c>
      <c r="N4" s="6" t="s">
        <v>24</v>
      </c>
      <c r="O4" s="6">
        <v>2890000</v>
      </c>
      <c r="P4" s="6">
        <v>3100000</v>
      </c>
      <c r="Q4" s="6">
        <f t="shared" si="0"/>
        <v>210000</v>
      </c>
      <c r="R4" s="8">
        <f t="shared" si="1"/>
        <v>7.2664359861591699E-2</v>
      </c>
      <c r="S4" s="6">
        <v>87</v>
      </c>
      <c r="T4" s="9">
        <f t="shared" si="7"/>
        <v>32112.077777777777</v>
      </c>
      <c r="U4" s="6">
        <v>34445</v>
      </c>
      <c r="V4" s="9">
        <f t="shared" si="2"/>
        <v>2332.9222222222234</v>
      </c>
      <c r="W4" s="8">
        <f t="shared" si="3"/>
        <v>7.2649370070866415E-2</v>
      </c>
      <c r="X4" s="22">
        <f t="shared" si="8"/>
        <v>32112.077777777777</v>
      </c>
      <c r="Y4" s="22">
        <f t="shared" si="9"/>
        <v>34445</v>
      </c>
      <c r="Z4" s="22">
        <f t="shared" si="10"/>
        <v>2332.9222222222234</v>
      </c>
      <c r="AA4" s="8">
        <f t="shared" si="11"/>
        <v>7.2649370070866415E-2</v>
      </c>
      <c r="AB4" s="22">
        <f t="shared" si="12"/>
        <v>3100050</v>
      </c>
      <c r="AC4" s="10">
        <v>16626</v>
      </c>
      <c r="AD4" s="6">
        <v>1987</v>
      </c>
      <c r="AE4" s="6">
        <f t="shared" si="4"/>
        <v>29</v>
      </c>
      <c r="AF4" s="6" t="s">
        <v>2039</v>
      </c>
    </row>
    <row r="5" spans="1:32" x14ac:dyDescent="0.2">
      <c r="A5">
        <v>2</v>
      </c>
      <c r="B5" s="6" t="s">
        <v>402</v>
      </c>
      <c r="C5" s="6" t="s">
        <v>22</v>
      </c>
      <c r="D5" s="6" t="s">
        <v>23</v>
      </c>
      <c r="E5" s="6" t="s">
        <v>2767</v>
      </c>
      <c r="F5" s="6" t="s">
        <v>2773</v>
      </c>
      <c r="G5" s="6">
        <v>52</v>
      </c>
      <c r="H5" s="6">
        <v>58</v>
      </c>
      <c r="I5" s="7">
        <v>42369</v>
      </c>
      <c r="J5" s="7">
        <v>42380</v>
      </c>
      <c r="K5" s="7" t="s">
        <v>2533</v>
      </c>
      <c r="L5" s="17">
        <f t="shared" si="5"/>
        <v>238.19</v>
      </c>
      <c r="M5" s="20">
        <f t="shared" si="6"/>
        <v>1</v>
      </c>
      <c r="N5" s="6" t="s">
        <v>24</v>
      </c>
      <c r="O5" s="6">
        <v>2250000</v>
      </c>
      <c r="P5" s="6">
        <v>2410000</v>
      </c>
      <c r="Q5" s="6">
        <f t="shared" si="0"/>
        <v>160000</v>
      </c>
      <c r="R5" s="8">
        <f t="shared" si="1"/>
        <v>7.1111111111111111E-2</v>
      </c>
      <c r="S5" s="6">
        <v>77658</v>
      </c>
      <c r="T5" s="9">
        <f t="shared" si="7"/>
        <v>44762.653846153844</v>
      </c>
      <c r="U5" s="6">
        <v>47840</v>
      </c>
      <c r="V5" s="9">
        <f t="shared" si="2"/>
        <v>3077.3461538461561</v>
      </c>
      <c r="W5" s="8">
        <f t="shared" si="3"/>
        <v>6.8748072096502202E-2</v>
      </c>
      <c r="X5" s="22">
        <f t="shared" si="8"/>
        <v>44762.653846153844</v>
      </c>
      <c r="Y5" s="22">
        <f t="shared" si="9"/>
        <v>47840</v>
      </c>
      <c r="Z5" s="22">
        <f t="shared" si="10"/>
        <v>3077.3461538461561</v>
      </c>
      <c r="AA5" s="8">
        <f t="shared" si="11"/>
        <v>6.8748072096502202E-2</v>
      </c>
      <c r="AB5" s="22">
        <f t="shared" si="12"/>
        <v>2487680</v>
      </c>
      <c r="AC5" s="6"/>
      <c r="AD5" s="6">
        <v>1959</v>
      </c>
      <c r="AE5" s="6">
        <f t="shared" si="4"/>
        <v>57</v>
      </c>
      <c r="AF5" s="6" t="s">
        <v>569</v>
      </c>
    </row>
    <row r="6" spans="1:32" x14ac:dyDescent="0.2">
      <c r="A6">
        <v>2</v>
      </c>
      <c r="B6" s="6" t="s">
        <v>1807</v>
      </c>
      <c r="C6" s="6" t="s">
        <v>22</v>
      </c>
      <c r="D6" s="6" t="s">
        <v>23</v>
      </c>
      <c r="E6" s="6" t="s">
        <v>2767</v>
      </c>
      <c r="F6" s="6" t="s">
        <v>2773</v>
      </c>
      <c r="G6" s="6">
        <v>79</v>
      </c>
      <c r="H6" s="6">
        <v>90</v>
      </c>
      <c r="I6" s="7">
        <v>42367</v>
      </c>
      <c r="J6" s="7">
        <v>42381</v>
      </c>
      <c r="K6" s="7" t="s">
        <v>2533</v>
      </c>
      <c r="L6" s="17">
        <f t="shared" si="5"/>
        <v>238.19</v>
      </c>
      <c r="M6" s="20">
        <f t="shared" si="6"/>
        <v>1</v>
      </c>
      <c r="N6" s="6" t="s">
        <v>62</v>
      </c>
      <c r="O6" s="6">
        <v>3400000</v>
      </c>
      <c r="P6" s="6">
        <v>3650000</v>
      </c>
      <c r="Q6" s="6">
        <f t="shared" si="0"/>
        <v>250000</v>
      </c>
      <c r="R6" s="8">
        <f t="shared" si="1"/>
        <v>7.3529411764705885E-2</v>
      </c>
      <c r="S6" s="6">
        <v>574</v>
      </c>
      <c r="T6" s="9">
        <f t="shared" si="7"/>
        <v>43045.240506329115</v>
      </c>
      <c r="U6" s="6">
        <v>46210</v>
      </c>
      <c r="V6" s="9">
        <f t="shared" si="2"/>
        <v>3164.7594936708847</v>
      </c>
      <c r="W6" s="8">
        <f t="shared" si="3"/>
        <v>7.3521705453255801E-2</v>
      </c>
      <c r="X6" s="22">
        <f t="shared" si="8"/>
        <v>43045.240506329115</v>
      </c>
      <c r="Y6" s="22">
        <f t="shared" si="9"/>
        <v>46210</v>
      </c>
      <c r="Z6" s="22">
        <f t="shared" si="10"/>
        <v>3164.7594936708847</v>
      </c>
      <c r="AA6" s="8">
        <f t="shared" si="11"/>
        <v>7.3521705453255801E-2</v>
      </c>
      <c r="AB6" s="22">
        <f t="shared" si="12"/>
        <v>3650590</v>
      </c>
      <c r="AC6" s="10">
        <v>2817</v>
      </c>
      <c r="AD6" s="6">
        <v>2004</v>
      </c>
      <c r="AE6" s="6">
        <f t="shared" si="4"/>
        <v>12</v>
      </c>
      <c r="AF6" s="6" t="s">
        <v>37</v>
      </c>
    </row>
    <row r="7" spans="1:32" x14ac:dyDescent="0.2">
      <c r="A7">
        <v>2</v>
      </c>
      <c r="B7" s="6" t="s">
        <v>1112</v>
      </c>
      <c r="C7" s="6" t="s">
        <v>22</v>
      </c>
      <c r="D7" s="6" t="s">
        <v>23</v>
      </c>
      <c r="E7" s="6" t="s">
        <v>2767</v>
      </c>
      <c r="F7" s="6" t="s">
        <v>2773</v>
      </c>
      <c r="G7" s="6">
        <v>116</v>
      </c>
      <c r="H7" s="6">
        <v>134</v>
      </c>
      <c r="I7" s="7">
        <v>42371</v>
      </c>
      <c r="J7" s="7">
        <v>42381</v>
      </c>
      <c r="K7" s="7" t="s">
        <v>2533</v>
      </c>
      <c r="L7" s="17">
        <f t="shared" si="5"/>
        <v>238.19</v>
      </c>
      <c r="M7" s="20">
        <f t="shared" si="6"/>
        <v>1</v>
      </c>
      <c r="N7" s="6" t="s">
        <v>36</v>
      </c>
      <c r="O7" s="6">
        <v>3000000</v>
      </c>
      <c r="P7" s="6">
        <v>3630000</v>
      </c>
      <c r="Q7" s="6">
        <f t="shared" si="0"/>
        <v>630000</v>
      </c>
      <c r="R7" s="8">
        <f t="shared" si="1"/>
        <v>0.21</v>
      </c>
      <c r="S7" s="6">
        <v>249993</v>
      </c>
      <c r="T7" s="9">
        <f t="shared" si="7"/>
        <v>28017.181034482757</v>
      </c>
      <c r="U7" s="6">
        <v>33448</v>
      </c>
      <c r="V7" s="9">
        <f t="shared" si="2"/>
        <v>5430.8189655172428</v>
      </c>
      <c r="W7" s="8">
        <f t="shared" si="3"/>
        <v>0.19383887903758568</v>
      </c>
      <c r="X7" s="22">
        <f t="shared" si="8"/>
        <v>28017.181034482757</v>
      </c>
      <c r="Y7" s="22">
        <f t="shared" si="9"/>
        <v>33448</v>
      </c>
      <c r="Z7" s="22">
        <f t="shared" si="10"/>
        <v>5430.8189655172428</v>
      </c>
      <c r="AA7" s="8">
        <f t="shared" si="11"/>
        <v>0.19383887903758568</v>
      </c>
      <c r="AB7" s="22">
        <f t="shared" si="12"/>
        <v>3879968</v>
      </c>
      <c r="AC7" s="10">
        <v>3268</v>
      </c>
      <c r="AD7" s="6">
        <v>1982</v>
      </c>
      <c r="AE7" s="6">
        <f t="shared" si="4"/>
        <v>34</v>
      </c>
      <c r="AF7" s="6" t="s">
        <v>37</v>
      </c>
    </row>
    <row r="8" spans="1:32" x14ac:dyDescent="0.2">
      <c r="A8">
        <v>2</v>
      </c>
      <c r="B8" s="6" t="s">
        <v>644</v>
      </c>
      <c r="C8" s="6" t="s">
        <v>22</v>
      </c>
      <c r="D8" s="6" t="s">
        <v>23</v>
      </c>
      <c r="E8" s="6" t="s">
        <v>2767</v>
      </c>
      <c r="F8" s="6" t="s">
        <v>2773</v>
      </c>
      <c r="G8" s="6">
        <v>48</v>
      </c>
      <c r="H8" s="6">
        <v>52</v>
      </c>
      <c r="I8" s="7">
        <v>42362</v>
      </c>
      <c r="J8" s="7">
        <v>42381</v>
      </c>
      <c r="K8" s="7" t="s">
        <v>2533</v>
      </c>
      <c r="L8" s="17">
        <f t="shared" si="5"/>
        <v>238.19</v>
      </c>
      <c r="M8" s="20">
        <f t="shared" si="6"/>
        <v>1</v>
      </c>
      <c r="N8" s="6" t="s">
        <v>107</v>
      </c>
      <c r="O8" s="6">
        <v>2040000</v>
      </c>
      <c r="P8" s="6">
        <v>2275000</v>
      </c>
      <c r="Q8" s="6">
        <f t="shared" si="0"/>
        <v>235000</v>
      </c>
      <c r="R8" s="8">
        <f t="shared" si="1"/>
        <v>0.11519607843137254</v>
      </c>
      <c r="S8" s="6">
        <v>83000</v>
      </c>
      <c r="T8" s="9">
        <f t="shared" si="7"/>
        <v>44229.166666666664</v>
      </c>
      <c r="U8" s="6">
        <v>49125</v>
      </c>
      <c r="V8" s="9">
        <f t="shared" si="2"/>
        <v>4895.8333333333358</v>
      </c>
      <c r="W8" s="8">
        <f t="shared" si="3"/>
        <v>0.11069241639189832</v>
      </c>
      <c r="X8" s="22">
        <f t="shared" si="8"/>
        <v>44229.166666666664</v>
      </c>
      <c r="Y8" s="22">
        <f t="shared" si="9"/>
        <v>49125</v>
      </c>
      <c r="Z8" s="22">
        <f t="shared" si="10"/>
        <v>4895.8333333333358</v>
      </c>
      <c r="AA8" s="8">
        <f t="shared" si="11"/>
        <v>0.11069241639189832</v>
      </c>
      <c r="AB8" s="22">
        <f t="shared" si="12"/>
        <v>2358000</v>
      </c>
      <c r="AC8" s="10">
        <v>40806</v>
      </c>
      <c r="AD8" s="6">
        <v>1979</v>
      </c>
      <c r="AE8" s="6">
        <f t="shared" si="4"/>
        <v>37</v>
      </c>
      <c r="AF8" s="6" t="s">
        <v>37</v>
      </c>
    </row>
    <row r="9" spans="1:32" x14ac:dyDescent="0.2">
      <c r="A9">
        <v>2</v>
      </c>
      <c r="B9" s="6" t="s">
        <v>1377</v>
      </c>
      <c r="C9" s="6" t="s">
        <v>22</v>
      </c>
      <c r="D9" s="6" t="s">
        <v>23</v>
      </c>
      <c r="E9" s="6" t="s">
        <v>2767</v>
      </c>
      <c r="F9" s="6" t="s">
        <v>2773</v>
      </c>
      <c r="G9" s="6">
        <v>67</v>
      </c>
      <c r="H9" s="6">
        <v>74</v>
      </c>
      <c r="I9" s="7">
        <v>42371</v>
      </c>
      <c r="J9" s="7">
        <v>42381</v>
      </c>
      <c r="K9" s="7" t="s">
        <v>2533</v>
      </c>
      <c r="L9" s="17">
        <f t="shared" si="5"/>
        <v>238.19</v>
      </c>
      <c r="M9" s="20">
        <f t="shared" si="6"/>
        <v>1</v>
      </c>
      <c r="N9" s="6" t="s">
        <v>36</v>
      </c>
      <c r="O9" s="6">
        <v>3190000</v>
      </c>
      <c r="P9" s="6">
        <v>3800000</v>
      </c>
      <c r="Q9" s="6">
        <f t="shared" si="0"/>
        <v>610000</v>
      </c>
      <c r="R9" s="8">
        <f t="shared" si="1"/>
        <v>0.19122257053291536</v>
      </c>
      <c r="S9" s="6">
        <v>47000</v>
      </c>
      <c r="T9" s="9">
        <f t="shared" si="7"/>
        <v>48313.432835820895</v>
      </c>
      <c r="U9" s="6">
        <v>57418</v>
      </c>
      <c r="V9" s="9">
        <f t="shared" si="2"/>
        <v>9104.567164179105</v>
      </c>
      <c r="W9" s="8">
        <f t="shared" si="3"/>
        <v>0.18844794562866854</v>
      </c>
      <c r="X9" s="22">
        <f t="shared" si="8"/>
        <v>48313.432835820895</v>
      </c>
      <c r="Y9" s="22">
        <f t="shared" si="9"/>
        <v>57418</v>
      </c>
      <c r="Z9" s="22">
        <f t="shared" si="10"/>
        <v>9104.567164179105</v>
      </c>
      <c r="AA9" s="8">
        <f t="shared" si="11"/>
        <v>0.18844794562866854</v>
      </c>
      <c r="AB9" s="22">
        <f t="shared" si="12"/>
        <v>3847006</v>
      </c>
      <c r="AC9" s="10">
        <v>8808</v>
      </c>
      <c r="AD9" s="6">
        <v>1958</v>
      </c>
      <c r="AE9" s="6">
        <f t="shared" si="4"/>
        <v>58</v>
      </c>
      <c r="AF9" s="6" t="s">
        <v>569</v>
      </c>
    </row>
    <row r="10" spans="1:32" x14ac:dyDescent="0.2">
      <c r="A10">
        <v>2</v>
      </c>
      <c r="B10" s="6" t="s">
        <v>1378</v>
      </c>
      <c r="C10" s="6" t="s">
        <v>22</v>
      </c>
      <c r="D10" s="6" t="s">
        <v>23</v>
      </c>
      <c r="E10" s="6" t="s">
        <v>2767</v>
      </c>
      <c r="F10" s="6" t="s">
        <v>2773</v>
      </c>
      <c r="G10" s="6">
        <v>67</v>
      </c>
      <c r="H10" s="6">
        <v>73</v>
      </c>
      <c r="I10" s="7">
        <v>42371</v>
      </c>
      <c r="J10" s="7">
        <v>42381</v>
      </c>
      <c r="K10" s="7" t="s">
        <v>2533</v>
      </c>
      <c r="L10" s="17">
        <f t="shared" si="5"/>
        <v>238.19</v>
      </c>
      <c r="M10" s="20">
        <f t="shared" si="6"/>
        <v>1</v>
      </c>
      <c r="N10" s="6" t="s">
        <v>36</v>
      </c>
      <c r="O10" s="6">
        <v>2600000</v>
      </c>
      <c r="P10" s="6">
        <v>2620000</v>
      </c>
      <c r="Q10" s="6">
        <f t="shared" si="0"/>
        <v>20000</v>
      </c>
      <c r="R10" s="8">
        <f t="shared" si="1"/>
        <v>7.6923076923076927E-3</v>
      </c>
      <c r="S10" s="6">
        <v>129930</v>
      </c>
      <c r="T10" s="9">
        <f t="shared" si="7"/>
        <v>40745.223880597012</v>
      </c>
      <c r="U10" s="6">
        <v>41044</v>
      </c>
      <c r="V10" s="9">
        <f t="shared" si="2"/>
        <v>298.77611940298812</v>
      </c>
      <c r="W10" s="8">
        <f t="shared" si="3"/>
        <v>7.3327887528252395E-3</v>
      </c>
      <c r="X10" s="22">
        <f t="shared" si="8"/>
        <v>40745.223880597012</v>
      </c>
      <c r="Y10" s="22">
        <f t="shared" si="9"/>
        <v>41044</v>
      </c>
      <c r="Z10" s="22">
        <f t="shared" si="10"/>
        <v>298.77611940298812</v>
      </c>
      <c r="AA10" s="8">
        <f t="shared" si="11"/>
        <v>7.3327887528252395E-3</v>
      </c>
      <c r="AB10" s="22">
        <f t="shared" si="12"/>
        <v>2749948</v>
      </c>
      <c r="AC10" s="6"/>
      <c r="AD10" s="6">
        <v>1955</v>
      </c>
      <c r="AE10" s="6">
        <f t="shared" si="4"/>
        <v>61</v>
      </c>
      <c r="AF10" s="6" t="s">
        <v>94</v>
      </c>
    </row>
    <row r="11" spans="1:32" x14ac:dyDescent="0.2">
      <c r="A11">
        <v>2</v>
      </c>
      <c r="B11" s="6" t="s">
        <v>373</v>
      </c>
      <c r="C11" s="6" t="s">
        <v>22</v>
      </c>
      <c r="D11" s="6" t="s">
        <v>23</v>
      </c>
      <c r="E11" s="6" t="s">
        <v>2767</v>
      </c>
      <c r="F11" s="6" t="s">
        <v>2773</v>
      </c>
      <c r="G11" s="6">
        <v>51</v>
      </c>
      <c r="H11" s="6">
        <v>57</v>
      </c>
      <c r="I11" s="7">
        <v>42369</v>
      </c>
      <c r="J11" s="7">
        <v>42381</v>
      </c>
      <c r="K11" s="7" t="s">
        <v>2533</v>
      </c>
      <c r="L11" s="17">
        <f t="shared" si="5"/>
        <v>238.19</v>
      </c>
      <c r="M11" s="20">
        <f t="shared" si="6"/>
        <v>1</v>
      </c>
      <c r="N11" s="6" t="s">
        <v>32</v>
      </c>
      <c r="O11" s="6">
        <v>2450000</v>
      </c>
      <c r="P11" s="6">
        <v>2510000</v>
      </c>
      <c r="Q11" s="6">
        <f t="shared" si="0"/>
        <v>60000</v>
      </c>
      <c r="R11" s="8">
        <f t="shared" si="1"/>
        <v>2.4489795918367346E-2</v>
      </c>
      <c r="S11" s="6">
        <v>71350</v>
      </c>
      <c r="T11" s="9">
        <f t="shared" si="7"/>
        <v>49438.23529411765</v>
      </c>
      <c r="U11" s="6">
        <v>50615</v>
      </c>
      <c r="V11" s="9">
        <f t="shared" si="2"/>
        <v>1176.7647058823495</v>
      </c>
      <c r="W11" s="8">
        <f t="shared" si="3"/>
        <v>2.3802724730798905E-2</v>
      </c>
      <c r="X11" s="22">
        <f t="shared" si="8"/>
        <v>49438.23529411765</v>
      </c>
      <c r="Y11" s="22">
        <f t="shared" si="9"/>
        <v>50615</v>
      </c>
      <c r="Z11" s="22">
        <f t="shared" si="10"/>
        <v>1176.7647058823495</v>
      </c>
      <c r="AA11" s="8">
        <f t="shared" si="11"/>
        <v>2.3802724730798905E-2</v>
      </c>
      <c r="AB11" s="22">
        <f t="shared" si="12"/>
        <v>2581365</v>
      </c>
      <c r="AC11" s="10">
        <v>7808</v>
      </c>
      <c r="AD11" s="6">
        <v>1955</v>
      </c>
      <c r="AE11" s="6">
        <f t="shared" si="4"/>
        <v>61</v>
      </c>
      <c r="AF11" s="6" t="s">
        <v>569</v>
      </c>
    </row>
    <row r="12" spans="1:32" x14ac:dyDescent="0.2">
      <c r="A12">
        <v>2</v>
      </c>
      <c r="B12" s="6" t="s">
        <v>1702</v>
      </c>
      <c r="C12" s="6" t="s">
        <v>22</v>
      </c>
      <c r="D12" s="6" t="s">
        <v>23</v>
      </c>
      <c r="E12" s="6" t="s">
        <v>2767</v>
      </c>
      <c r="F12" s="6" t="s">
        <v>2773</v>
      </c>
      <c r="G12" s="6">
        <v>76</v>
      </c>
      <c r="H12" s="6">
        <v>84</v>
      </c>
      <c r="I12" s="7">
        <v>42366</v>
      </c>
      <c r="J12" s="7">
        <v>42384</v>
      </c>
      <c r="K12" s="7" t="s">
        <v>2533</v>
      </c>
      <c r="L12" s="17">
        <f t="shared" si="5"/>
        <v>238.19</v>
      </c>
      <c r="M12" s="20">
        <f t="shared" si="6"/>
        <v>1</v>
      </c>
      <c r="N12" s="6" t="s">
        <v>264</v>
      </c>
      <c r="O12" s="6">
        <v>3800000</v>
      </c>
      <c r="P12" s="6">
        <v>3900000</v>
      </c>
      <c r="Q12" s="6">
        <f t="shared" si="0"/>
        <v>100000</v>
      </c>
      <c r="R12" s="8">
        <f t="shared" si="1"/>
        <v>2.6315789473684209E-2</v>
      </c>
      <c r="S12" s="6"/>
      <c r="T12" s="9">
        <f t="shared" si="7"/>
        <v>50000</v>
      </c>
      <c r="U12" s="6">
        <v>51316</v>
      </c>
      <c r="V12" s="9">
        <f t="shared" si="2"/>
        <v>1316</v>
      </c>
      <c r="W12" s="8">
        <f t="shared" si="3"/>
        <v>2.632E-2</v>
      </c>
      <c r="X12" s="22">
        <f t="shared" si="8"/>
        <v>50000</v>
      </c>
      <c r="Y12" s="22">
        <f t="shared" si="9"/>
        <v>51316</v>
      </c>
      <c r="Z12" s="22">
        <f t="shared" si="10"/>
        <v>1316</v>
      </c>
      <c r="AA12" s="8">
        <f t="shared" si="11"/>
        <v>2.632E-2</v>
      </c>
      <c r="AB12" s="22">
        <f t="shared" si="12"/>
        <v>3900016</v>
      </c>
      <c r="AC12" s="10">
        <v>2789</v>
      </c>
      <c r="AD12" s="6">
        <v>2006</v>
      </c>
      <c r="AE12" s="6">
        <f t="shared" si="4"/>
        <v>10</v>
      </c>
      <c r="AF12" s="6" t="s">
        <v>29</v>
      </c>
    </row>
    <row r="13" spans="1:32" x14ac:dyDescent="0.2">
      <c r="A13">
        <v>3</v>
      </c>
      <c r="B13" s="6" t="s">
        <v>691</v>
      </c>
      <c r="C13" s="6" t="s">
        <v>22</v>
      </c>
      <c r="D13" s="6" t="s">
        <v>23</v>
      </c>
      <c r="E13" s="6" t="s">
        <v>2767</v>
      </c>
      <c r="F13" s="6" t="s">
        <v>2773</v>
      </c>
      <c r="G13" s="6">
        <v>49</v>
      </c>
      <c r="H13" s="6">
        <v>55</v>
      </c>
      <c r="I13" s="7">
        <v>42375</v>
      </c>
      <c r="J13" s="7">
        <v>42387</v>
      </c>
      <c r="K13" s="7" t="s">
        <v>2533</v>
      </c>
      <c r="L13" s="17">
        <f t="shared" si="5"/>
        <v>238.19</v>
      </c>
      <c r="M13" s="20">
        <f t="shared" si="6"/>
        <v>1</v>
      </c>
      <c r="N13" s="6" t="s">
        <v>32</v>
      </c>
      <c r="O13" s="6">
        <v>2475000</v>
      </c>
      <c r="P13" s="6">
        <v>3000000</v>
      </c>
      <c r="Q13" s="6">
        <f t="shared" si="0"/>
        <v>525000</v>
      </c>
      <c r="R13" s="8">
        <f t="shared" si="1"/>
        <v>0.21212121212121213</v>
      </c>
      <c r="S13" s="6"/>
      <c r="T13" s="9">
        <f t="shared" si="7"/>
        <v>50510.204081632655</v>
      </c>
      <c r="U13" s="6">
        <v>61224</v>
      </c>
      <c r="V13" s="9">
        <f t="shared" si="2"/>
        <v>10713.795918367345</v>
      </c>
      <c r="W13" s="8">
        <f t="shared" si="3"/>
        <v>0.21211151515151511</v>
      </c>
      <c r="X13" s="22">
        <f t="shared" si="8"/>
        <v>50510.204081632655</v>
      </c>
      <c r="Y13" s="22">
        <f t="shared" si="9"/>
        <v>61224</v>
      </c>
      <c r="Z13" s="22">
        <f t="shared" si="10"/>
        <v>10713.795918367345</v>
      </c>
      <c r="AA13" s="8">
        <f t="shared" si="11"/>
        <v>0.21211151515151511</v>
      </c>
      <c r="AB13" s="22">
        <f t="shared" si="12"/>
        <v>2999976</v>
      </c>
      <c r="AC13" s="10">
        <v>5020</v>
      </c>
      <c r="AD13" s="6">
        <v>2011</v>
      </c>
      <c r="AE13" s="6">
        <f t="shared" si="4"/>
        <v>5</v>
      </c>
      <c r="AF13" s="6" t="s">
        <v>681</v>
      </c>
    </row>
    <row r="14" spans="1:32" x14ac:dyDescent="0.2">
      <c r="A14">
        <v>3</v>
      </c>
      <c r="B14" s="6" t="s">
        <v>1808</v>
      </c>
      <c r="C14" s="6" t="s">
        <v>22</v>
      </c>
      <c r="D14" s="6" t="s">
        <v>23</v>
      </c>
      <c r="E14" s="6" t="s">
        <v>2767</v>
      </c>
      <c r="F14" s="6" t="s">
        <v>2773</v>
      </c>
      <c r="G14" s="6">
        <v>79</v>
      </c>
      <c r="H14" s="6">
        <v>99</v>
      </c>
      <c r="I14" s="7">
        <v>42377</v>
      </c>
      <c r="J14" s="7">
        <v>42387</v>
      </c>
      <c r="K14" s="7" t="s">
        <v>2533</v>
      </c>
      <c r="L14" s="17">
        <f t="shared" si="5"/>
        <v>238.19</v>
      </c>
      <c r="M14" s="20">
        <f t="shared" si="6"/>
        <v>1</v>
      </c>
      <c r="N14" s="6" t="s">
        <v>36</v>
      </c>
      <c r="O14" s="6">
        <v>3350000</v>
      </c>
      <c r="P14" s="6">
        <v>3500000</v>
      </c>
      <c r="Q14" s="6">
        <f t="shared" si="0"/>
        <v>150000</v>
      </c>
      <c r="R14" s="8">
        <f t="shared" si="1"/>
        <v>4.4776119402985072E-2</v>
      </c>
      <c r="S14" s="6">
        <v>57431</v>
      </c>
      <c r="T14" s="9">
        <f t="shared" si="7"/>
        <v>43132.037974683546</v>
      </c>
      <c r="U14" s="6">
        <v>45031</v>
      </c>
      <c r="V14" s="9">
        <f t="shared" si="2"/>
        <v>1898.9620253164539</v>
      </c>
      <c r="W14" s="8">
        <f t="shared" si="3"/>
        <v>4.4026716901970971E-2</v>
      </c>
      <c r="X14" s="22">
        <f t="shared" si="8"/>
        <v>43132.037974683546</v>
      </c>
      <c r="Y14" s="22">
        <f t="shared" si="9"/>
        <v>45031</v>
      </c>
      <c r="Z14" s="22">
        <f t="shared" si="10"/>
        <v>1898.9620253164539</v>
      </c>
      <c r="AA14" s="8">
        <f t="shared" si="11"/>
        <v>4.4026716901970971E-2</v>
      </c>
      <c r="AB14" s="22">
        <f t="shared" si="12"/>
        <v>3557449</v>
      </c>
      <c r="AC14" s="10">
        <v>8342</v>
      </c>
      <c r="AD14" s="6">
        <v>2004</v>
      </c>
      <c r="AE14" s="6">
        <f t="shared" si="4"/>
        <v>12</v>
      </c>
      <c r="AF14" s="6" t="s">
        <v>1809</v>
      </c>
    </row>
    <row r="15" spans="1:32" x14ac:dyDescent="0.2">
      <c r="A15">
        <v>3</v>
      </c>
      <c r="B15" s="6" t="s">
        <v>1271</v>
      </c>
      <c r="C15" s="6" t="s">
        <v>22</v>
      </c>
      <c r="D15" s="6" t="s">
        <v>23</v>
      </c>
      <c r="E15" s="6" t="s">
        <v>2767</v>
      </c>
      <c r="F15" s="6" t="s">
        <v>2773</v>
      </c>
      <c r="G15" s="6">
        <v>64</v>
      </c>
      <c r="H15" s="6">
        <v>72</v>
      </c>
      <c r="I15" s="7">
        <v>42377</v>
      </c>
      <c r="J15" s="7">
        <v>42387</v>
      </c>
      <c r="K15" s="7" t="s">
        <v>2533</v>
      </c>
      <c r="L15" s="17">
        <f t="shared" si="5"/>
        <v>238.19</v>
      </c>
      <c r="M15" s="20">
        <f t="shared" si="6"/>
        <v>1</v>
      </c>
      <c r="N15" s="6" t="s">
        <v>36</v>
      </c>
      <c r="O15" s="6">
        <v>2150000</v>
      </c>
      <c r="P15" s="6">
        <v>2525000</v>
      </c>
      <c r="Q15" s="6">
        <f t="shared" si="0"/>
        <v>375000</v>
      </c>
      <c r="R15" s="8">
        <f t="shared" si="1"/>
        <v>0.1744186046511628</v>
      </c>
      <c r="S15" s="6">
        <v>27151</v>
      </c>
      <c r="T15" s="9">
        <f t="shared" si="7"/>
        <v>34017.984375</v>
      </c>
      <c r="U15" s="6">
        <v>39877</v>
      </c>
      <c r="V15" s="9">
        <f t="shared" si="2"/>
        <v>5859.015625</v>
      </c>
      <c r="W15" s="8">
        <f t="shared" si="3"/>
        <v>0.1722328860056101</v>
      </c>
      <c r="X15" s="22">
        <f t="shared" si="8"/>
        <v>34017.984375</v>
      </c>
      <c r="Y15" s="22">
        <f t="shared" si="9"/>
        <v>39877</v>
      </c>
      <c r="Z15" s="22">
        <f t="shared" si="10"/>
        <v>5859.015625</v>
      </c>
      <c r="AA15" s="8">
        <f t="shared" si="11"/>
        <v>0.1722328860056101</v>
      </c>
      <c r="AB15" s="22">
        <f t="shared" si="12"/>
        <v>2552128</v>
      </c>
      <c r="AC15" s="10">
        <v>34431</v>
      </c>
      <c r="AD15" s="6">
        <v>1956</v>
      </c>
      <c r="AE15" s="6">
        <f t="shared" si="4"/>
        <v>60</v>
      </c>
      <c r="AF15" s="6" t="s">
        <v>315</v>
      </c>
    </row>
    <row r="16" spans="1:32" x14ac:dyDescent="0.2">
      <c r="A16">
        <v>3</v>
      </c>
      <c r="B16" s="6" t="s">
        <v>1734</v>
      </c>
      <c r="C16" s="6" t="s">
        <v>22</v>
      </c>
      <c r="D16" s="6" t="s">
        <v>23</v>
      </c>
      <c r="E16" s="6" t="s">
        <v>2767</v>
      </c>
      <c r="F16" s="6" t="s">
        <v>2773</v>
      </c>
      <c r="G16" s="6">
        <v>77</v>
      </c>
      <c r="H16" s="6">
        <v>84</v>
      </c>
      <c r="I16" s="7">
        <v>42366</v>
      </c>
      <c r="J16" s="7">
        <v>42387</v>
      </c>
      <c r="K16" s="7" t="s">
        <v>2533</v>
      </c>
      <c r="L16" s="17">
        <f t="shared" si="5"/>
        <v>238.19</v>
      </c>
      <c r="M16" s="20">
        <f t="shared" si="6"/>
        <v>1</v>
      </c>
      <c r="N16" s="6" t="s">
        <v>55</v>
      </c>
      <c r="O16" s="6">
        <v>3150000</v>
      </c>
      <c r="P16" s="6">
        <v>3000000</v>
      </c>
      <c r="Q16" s="6">
        <f t="shared" si="0"/>
        <v>-150000</v>
      </c>
      <c r="R16" s="8">
        <f t="shared" si="1"/>
        <v>-4.7619047619047616E-2</v>
      </c>
      <c r="S16" s="6">
        <v>15930</v>
      </c>
      <c r="T16" s="9">
        <f t="shared" si="7"/>
        <v>41115.974025974028</v>
      </c>
      <c r="U16" s="6">
        <v>39168</v>
      </c>
      <c r="V16" s="9">
        <f t="shared" si="2"/>
        <v>-1947.9740259740283</v>
      </c>
      <c r="W16" s="8">
        <f t="shared" si="3"/>
        <v>-4.737754782954777E-2</v>
      </c>
      <c r="X16" s="22">
        <f t="shared" si="8"/>
        <v>41115.974025974028</v>
      </c>
      <c r="Y16" s="22">
        <f t="shared" si="9"/>
        <v>39168</v>
      </c>
      <c r="Z16" s="22">
        <f t="shared" si="10"/>
        <v>-1947.9740259740283</v>
      </c>
      <c r="AA16" s="8">
        <f t="shared" si="11"/>
        <v>-4.737754782954777E-2</v>
      </c>
      <c r="AB16" s="22">
        <f t="shared" si="12"/>
        <v>3015936</v>
      </c>
      <c r="AC16" s="10">
        <v>2098</v>
      </c>
      <c r="AD16" s="6">
        <v>1927</v>
      </c>
      <c r="AE16" s="6">
        <f t="shared" si="4"/>
        <v>89</v>
      </c>
      <c r="AF16" s="6" t="s">
        <v>590</v>
      </c>
    </row>
    <row r="17" spans="1:32" x14ac:dyDescent="0.2">
      <c r="A17">
        <v>3</v>
      </c>
      <c r="B17" s="6" t="s">
        <v>2073</v>
      </c>
      <c r="C17" s="6" t="s">
        <v>22</v>
      </c>
      <c r="D17" s="6" t="s">
        <v>23</v>
      </c>
      <c r="E17" s="6" t="s">
        <v>2767</v>
      </c>
      <c r="F17" s="6" t="s">
        <v>2773</v>
      </c>
      <c r="G17" s="6">
        <v>92</v>
      </c>
      <c r="H17" s="6">
        <v>97</v>
      </c>
      <c r="I17" s="7">
        <v>42377</v>
      </c>
      <c r="J17" s="7">
        <v>42388</v>
      </c>
      <c r="K17" s="7" t="s">
        <v>2533</v>
      </c>
      <c r="L17" s="17">
        <f t="shared" si="5"/>
        <v>238.19</v>
      </c>
      <c r="M17" s="20">
        <f t="shared" si="6"/>
        <v>1</v>
      </c>
      <c r="N17" s="6" t="s">
        <v>24</v>
      </c>
      <c r="O17" s="6">
        <v>4750000</v>
      </c>
      <c r="P17" s="6">
        <v>4850000</v>
      </c>
      <c r="Q17" s="6">
        <f t="shared" si="0"/>
        <v>100000</v>
      </c>
      <c r="R17" s="8">
        <f t="shared" si="1"/>
        <v>2.1052631578947368E-2</v>
      </c>
      <c r="S17" s="6">
        <v>222352</v>
      </c>
      <c r="T17" s="9">
        <f t="shared" si="7"/>
        <v>54047.304347826088</v>
      </c>
      <c r="U17" s="6">
        <v>55134</v>
      </c>
      <c r="V17" s="9">
        <f t="shared" si="2"/>
        <v>1086.6956521739121</v>
      </c>
      <c r="W17" s="8">
        <f t="shared" si="3"/>
        <v>2.010638024017606E-2</v>
      </c>
      <c r="X17" s="22">
        <f t="shared" si="8"/>
        <v>54047.304347826088</v>
      </c>
      <c r="Y17" s="22">
        <f t="shared" si="9"/>
        <v>55134</v>
      </c>
      <c r="Z17" s="22">
        <f t="shared" si="10"/>
        <v>1086.6956521739121</v>
      </c>
      <c r="AA17" s="8">
        <f t="shared" si="11"/>
        <v>2.010638024017606E-2</v>
      </c>
      <c r="AB17" s="22">
        <f t="shared" si="12"/>
        <v>5072328</v>
      </c>
      <c r="AC17" s="10">
        <v>24109</v>
      </c>
      <c r="AD17" s="6">
        <v>1970</v>
      </c>
      <c r="AE17" s="6">
        <f t="shared" si="4"/>
        <v>46</v>
      </c>
      <c r="AF17" s="6" t="s">
        <v>371</v>
      </c>
    </row>
    <row r="18" spans="1:32" x14ac:dyDescent="0.2">
      <c r="A18">
        <v>3</v>
      </c>
      <c r="B18" s="6" t="s">
        <v>1454</v>
      </c>
      <c r="C18" s="6" t="s">
        <v>22</v>
      </c>
      <c r="D18" s="6" t="s">
        <v>23</v>
      </c>
      <c r="E18" s="6" t="s">
        <v>2767</v>
      </c>
      <c r="F18" s="6" t="s">
        <v>2773</v>
      </c>
      <c r="G18" s="6">
        <v>87</v>
      </c>
      <c r="H18" s="6">
        <v>100</v>
      </c>
      <c r="I18" s="7">
        <v>42378</v>
      </c>
      <c r="J18" s="7">
        <v>42389</v>
      </c>
      <c r="K18" s="7" t="s">
        <v>2533</v>
      </c>
      <c r="L18" s="17">
        <f t="shared" si="5"/>
        <v>238.19</v>
      </c>
      <c r="M18" s="20">
        <f t="shared" si="6"/>
        <v>1</v>
      </c>
      <c r="N18" s="6" t="s">
        <v>24</v>
      </c>
      <c r="O18" s="6">
        <v>4490000</v>
      </c>
      <c r="P18" s="6">
        <v>4525000</v>
      </c>
      <c r="Q18" s="6">
        <f t="shared" si="0"/>
        <v>35000</v>
      </c>
      <c r="R18" s="8">
        <f t="shared" si="1"/>
        <v>7.7951002227171495E-3</v>
      </c>
      <c r="S18" s="6"/>
      <c r="T18" s="9">
        <f t="shared" si="7"/>
        <v>51609.19540229885</v>
      </c>
      <c r="U18" s="6">
        <v>52011</v>
      </c>
      <c r="V18" s="9">
        <f t="shared" si="2"/>
        <v>401.80459770114976</v>
      </c>
      <c r="W18" s="8">
        <f t="shared" si="3"/>
        <v>7.785523385300675E-3</v>
      </c>
      <c r="X18" s="22">
        <f t="shared" si="8"/>
        <v>51609.19540229885</v>
      </c>
      <c r="Y18" s="22">
        <f t="shared" si="9"/>
        <v>52011</v>
      </c>
      <c r="Z18" s="22">
        <f t="shared" si="10"/>
        <v>401.80459770114976</v>
      </c>
      <c r="AA18" s="8">
        <f t="shared" si="11"/>
        <v>7.785523385300675E-3</v>
      </c>
      <c r="AB18" s="22">
        <f t="shared" si="12"/>
        <v>4524957</v>
      </c>
      <c r="AC18" s="10">
        <v>2789</v>
      </c>
      <c r="AD18" s="6">
        <v>2006</v>
      </c>
      <c r="AE18" s="6">
        <f t="shared" si="4"/>
        <v>10</v>
      </c>
      <c r="AF18" s="6" t="s">
        <v>137</v>
      </c>
    </row>
    <row r="19" spans="1:32" x14ac:dyDescent="0.2">
      <c r="A19">
        <v>3</v>
      </c>
      <c r="B19" s="6" t="s">
        <v>1381</v>
      </c>
      <c r="C19" s="6" t="s">
        <v>22</v>
      </c>
      <c r="D19" s="6" t="s">
        <v>23</v>
      </c>
      <c r="E19" s="6" t="s">
        <v>2767</v>
      </c>
      <c r="F19" s="6" t="s">
        <v>2773</v>
      </c>
      <c r="G19" s="6">
        <v>67</v>
      </c>
      <c r="H19" s="6">
        <v>74</v>
      </c>
      <c r="I19" s="7">
        <v>42378</v>
      </c>
      <c r="J19" s="7">
        <v>42389</v>
      </c>
      <c r="K19" s="7" t="s">
        <v>2533</v>
      </c>
      <c r="L19" s="17">
        <f t="shared" si="5"/>
        <v>238.19</v>
      </c>
      <c r="M19" s="20">
        <f t="shared" si="6"/>
        <v>1</v>
      </c>
      <c r="N19" s="6" t="s">
        <v>24</v>
      </c>
      <c r="O19" s="6">
        <v>2500000</v>
      </c>
      <c r="P19" s="6">
        <v>2700000</v>
      </c>
      <c r="Q19" s="6">
        <f t="shared" si="0"/>
        <v>200000</v>
      </c>
      <c r="R19" s="8">
        <f t="shared" si="1"/>
        <v>0.08</v>
      </c>
      <c r="S19" s="6">
        <v>28196</v>
      </c>
      <c r="T19" s="9">
        <f t="shared" si="7"/>
        <v>37734.26865671642</v>
      </c>
      <c r="U19" s="6">
        <v>40719</v>
      </c>
      <c r="V19" s="9">
        <f t="shared" si="2"/>
        <v>2984.7313432835799</v>
      </c>
      <c r="W19" s="8">
        <f t="shared" si="3"/>
        <v>7.9098693297513262E-2</v>
      </c>
      <c r="X19" s="22">
        <f t="shared" si="8"/>
        <v>37734.26865671642</v>
      </c>
      <c r="Y19" s="22">
        <f t="shared" si="9"/>
        <v>40719</v>
      </c>
      <c r="Z19" s="22">
        <f t="shared" si="10"/>
        <v>2984.7313432835799</v>
      </c>
      <c r="AA19" s="8">
        <f t="shared" si="11"/>
        <v>7.9098693297513262E-2</v>
      </c>
      <c r="AB19" s="22">
        <f t="shared" si="12"/>
        <v>2728173</v>
      </c>
      <c r="AC19" s="10">
        <v>34431</v>
      </c>
      <c r="AD19" s="6">
        <v>1956</v>
      </c>
      <c r="AE19" s="6">
        <f t="shared" si="4"/>
        <v>60</v>
      </c>
      <c r="AF19" s="6" t="s">
        <v>40</v>
      </c>
    </row>
    <row r="20" spans="1:32" x14ac:dyDescent="0.2">
      <c r="A20">
        <v>3</v>
      </c>
      <c r="B20" s="6" t="s">
        <v>1646</v>
      </c>
      <c r="C20" s="6" t="s">
        <v>22</v>
      </c>
      <c r="D20" s="6" t="s">
        <v>23</v>
      </c>
      <c r="E20" s="6" t="s">
        <v>2767</v>
      </c>
      <c r="F20" s="6" t="s">
        <v>2773</v>
      </c>
      <c r="G20" s="6">
        <v>74</v>
      </c>
      <c r="H20" s="6">
        <v>82</v>
      </c>
      <c r="I20" s="7">
        <v>42380</v>
      </c>
      <c r="J20" s="7">
        <v>42391</v>
      </c>
      <c r="K20" s="7" t="s">
        <v>2533</v>
      </c>
      <c r="L20" s="17">
        <f t="shared" si="5"/>
        <v>238.19</v>
      </c>
      <c r="M20" s="20">
        <f t="shared" si="6"/>
        <v>1</v>
      </c>
      <c r="N20" s="6" t="s">
        <v>24</v>
      </c>
      <c r="O20" s="6">
        <v>2290000</v>
      </c>
      <c r="P20" s="6">
        <v>2550000</v>
      </c>
      <c r="Q20" s="6">
        <f t="shared" si="0"/>
        <v>260000</v>
      </c>
      <c r="R20" s="8">
        <f t="shared" si="1"/>
        <v>0.11353711790393013</v>
      </c>
      <c r="S20" s="6">
        <v>109468</v>
      </c>
      <c r="T20" s="9">
        <f t="shared" si="7"/>
        <v>32425.243243243243</v>
      </c>
      <c r="U20" s="6">
        <v>35939</v>
      </c>
      <c r="V20" s="9">
        <f t="shared" si="2"/>
        <v>3513.7567567567567</v>
      </c>
      <c r="W20" s="8">
        <f t="shared" si="3"/>
        <v>0.10836485420934974</v>
      </c>
      <c r="X20" s="22">
        <f t="shared" si="8"/>
        <v>32425.243243243243</v>
      </c>
      <c r="Y20" s="22">
        <f t="shared" si="9"/>
        <v>35939</v>
      </c>
      <c r="Z20" s="22">
        <f t="shared" si="10"/>
        <v>3513.7567567567567</v>
      </c>
      <c r="AA20" s="8">
        <f t="shared" si="11"/>
        <v>0.10836485420934974</v>
      </c>
      <c r="AB20" s="22">
        <f t="shared" si="12"/>
        <v>2659486</v>
      </c>
      <c r="AC20" s="6"/>
      <c r="AD20" s="6">
        <v>1988</v>
      </c>
      <c r="AE20" s="6">
        <f t="shared" si="4"/>
        <v>28</v>
      </c>
      <c r="AF20" s="6" t="s">
        <v>1035</v>
      </c>
    </row>
    <row r="21" spans="1:32" x14ac:dyDescent="0.2">
      <c r="A21">
        <v>4</v>
      </c>
      <c r="B21" s="6" t="s">
        <v>1964</v>
      </c>
      <c r="C21" s="6" t="s">
        <v>22</v>
      </c>
      <c r="D21" s="6" t="s">
        <v>23</v>
      </c>
      <c r="E21" s="6" t="s">
        <v>2767</v>
      </c>
      <c r="F21" s="6" t="s">
        <v>2773</v>
      </c>
      <c r="G21" s="6">
        <v>85</v>
      </c>
      <c r="H21" s="6">
        <v>92</v>
      </c>
      <c r="I21" s="7">
        <v>42368</v>
      </c>
      <c r="J21" s="7">
        <v>42394</v>
      </c>
      <c r="K21" s="7" t="s">
        <v>2533</v>
      </c>
      <c r="L21" s="17">
        <f t="shared" si="5"/>
        <v>238.19</v>
      </c>
      <c r="M21" s="20">
        <f t="shared" si="6"/>
        <v>1</v>
      </c>
      <c r="N21" s="6" t="s">
        <v>641</v>
      </c>
      <c r="O21" s="6">
        <v>2500000</v>
      </c>
      <c r="P21" s="6">
        <v>2650000</v>
      </c>
      <c r="Q21" s="6">
        <f t="shared" si="0"/>
        <v>150000</v>
      </c>
      <c r="R21" s="8">
        <f t="shared" si="1"/>
        <v>0.06</v>
      </c>
      <c r="S21" s="6">
        <v>265502</v>
      </c>
      <c r="T21" s="9">
        <f t="shared" si="7"/>
        <v>32535.317647058822</v>
      </c>
      <c r="U21" s="6">
        <v>34300</v>
      </c>
      <c r="V21" s="9">
        <f t="shared" si="2"/>
        <v>1764.6823529411777</v>
      </c>
      <c r="W21" s="8">
        <f t="shared" si="3"/>
        <v>5.4238977227281014E-2</v>
      </c>
      <c r="X21" s="22">
        <f t="shared" si="8"/>
        <v>32535.317647058822</v>
      </c>
      <c r="Y21" s="22">
        <f t="shared" si="9"/>
        <v>34300</v>
      </c>
      <c r="Z21" s="22">
        <f t="shared" si="10"/>
        <v>1764.6823529411777</v>
      </c>
      <c r="AA21" s="8">
        <f t="shared" si="11"/>
        <v>5.4238977227281014E-2</v>
      </c>
      <c r="AB21" s="22">
        <f t="shared" si="12"/>
        <v>2915500</v>
      </c>
      <c r="AC21" s="10">
        <v>36152</v>
      </c>
      <c r="AD21" s="6">
        <v>1987</v>
      </c>
      <c r="AE21" s="6">
        <f t="shared" si="4"/>
        <v>29</v>
      </c>
      <c r="AF21" s="6" t="s">
        <v>37</v>
      </c>
    </row>
    <row r="22" spans="1:32" x14ac:dyDescent="0.2">
      <c r="A22">
        <v>4</v>
      </c>
      <c r="B22" s="6" t="s">
        <v>2496</v>
      </c>
      <c r="C22" s="6" t="s">
        <v>22</v>
      </c>
      <c r="D22" s="6" t="s">
        <v>23</v>
      </c>
      <c r="E22" s="6" t="s">
        <v>2767</v>
      </c>
      <c r="F22" s="6" t="s">
        <v>2773</v>
      </c>
      <c r="G22" s="6">
        <v>164</v>
      </c>
      <c r="H22" s="6">
        <v>187</v>
      </c>
      <c r="I22" s="7">
        <v>42366</v>
      </c>
      <c r="J22" s="7">
        <v>42394</v>
      </c>
      <c r="K22" s="7" t="s">
        <v>2533</v>
      </c>
      <c r="L22" s="17">
        <f t="shared" si="5"/>
        <v>238.19</v>
      </c>
      <c r="M22" s="20">
        <f t="shared" si="6"/>
        <v>1</v>
      </c>
      <c r="N22" s="6" t="s">
        <v>812</v>
      </c>
      <c r="O22" s="6">
        <v>3900000</v>
      </c>
      <c r="P22" s="6">
        <v>4410000</v>
      </c>
      <c r="Q22" s="6">
        <f t="shared" si="0"/>
        <v>510000</v>
      </c>
      <c r="R22" s="8">
        <f t="shared" si="1"/>
        <v>0.13076923076923078</v>
      </c>
      <c r="S22" s="6">
        <v>71000</v>
      </c>
      <c r="T22" s="9">
        <f t="shared" si="7"/>
        <v>24213.414634146342</v>
      </c>
      <c r="U22" s="6">
        <v>27323</v>
      </c>
      <c r="V22" s="9">
        <f t="shared" si="2"/>
        <v>3109.585365853658</v>
      </c>
      <c r="W22" s="8">
        <f t="shared" si="3"/>
        <v>0.12842407454041802</v>
      </c>
      <c r="X22" s="22">
        <f t="shared" si="8"/>
        <v>24213.414634146342</v>
      </c>
      <c r="Y22" s="22">
        <f t="shared" si="9"/>
        <v>27323</v>
      </c>
      <c r="Z22" s="22">
        <f t="shared" si="10"/>
        <v>3109.585365853658</v>
      </c>
      <c r="AA22" s="8">
        <f t="shared" si="11"/>
        <v>0.12842407454041802</v>
      </c>
      <c r="AB22" s="22">
        <f t="shared" si="12"/>
        <v>4480972</v>
      </c>
      <c r="AC22" s="10">
        <v>24429</v>
      </c>
      <c r="AD22" s="6">
        <v>1958</v>
      </c>
      <c r="AE22" s="6">
        <f t="shared" si="4"/>
        <v>58</v>
      </c>
      <c r="AF22" s="6" t="s">
        <v>2497</v>
      </c>
    </row>
    <row r="23" spans="1:32" x14ac:dyDescent="0.2">
      <c r="A23">
        <v>4</v>
      </c>
      <c r="B23" s="6" t="s">
        <v>1301</v>
      </c>
      <c r="C23" s="6" t="s">
        <v>22</v>
      </c>
      <c r="D23" s="6" t="s">
        <v>23</v>
      </c>
      <c r="E23" s="6" t="s">
        <v>2767</v>
      </c>
      <c r="F23" s="6" t="s">
        <v>2773</v>
      </c>
      <c r="G23" s="6">
        <v>65</v>
      </c>
      <c r="H23" s="6">
        <v>73</v>
      </c>
      <c r="I23" s="7">
        <v>42384</v>
      </c>
      <c r="J23" s="7">
        <v>42394</v>
      </c>
      <c r="K23" s="7" t="s">
        <v>2533</v>
      </c>
      <c r="L23" s="17">
        <f t="shared" si="5"/>
        <v>238.19</v>
      </c>
      <c r="M23" s="20">
        <f t="shared" si="6"/>
        <v>1</v>
      </c>
      <c r="N23" s="6" t="s">
        <v>36</v>
      </c>
      <c r="O23" s="6">
        <v>3000000</v>
      </c>
      <c r="P23" s="6">
        <v>3400000</v>
      </c>
      <c r="Q23" s="6">
        <f t="shared" si="0"/>
        <v>400000</v>
      </c>
      <c r="R23" s="8">
        <f t="shared" si="1"/>
        <v>0.13333333333333333</v>
      </c>
      <c r="S23" s="6">
        <v>57535</v>
      </c>
      <c r="T23" s="9">
        <f t="shared" si="7"/>
        <v>47039</v>
      </c>
      <c r="U23" s="6">
        <v>53193</v>
      </c>
      <c r="V23" s="9">
        <f t="shared" si="2"/>
        <v>6154</v>
      </c>
      <c r="W23" s="8">
        <f t="shared" si="3"/>
        <v>0.13082761113118901</v>
      </c>
      <c r="X23" s="22">
        <f t="shared" si="8"/>
        <v>47039</v>
      </c>
      <c r="Y23" s="22">
        <f t="shared" si="9"/>
        <v>53193</v>
      </c>
      <c r="Z23" s="22">
        <f t="shared" si="10"/>
        <v>6154</v>
      </c>
      <c r="AA23" s="8">
        <f t="shared" si="11"/>
        <v>0.13082761113118901</v>
      </c>
      <c r="AB23" s="22">
        <f t="shared" si="12"/>
        <v>3457545</v>
      </c>
      <c r="AC23" s="10">
        <v>8844</v>
      </c>
      <c r="AD23" s="6">
        <v>1955</v>
      </c>
      <c r="AE23" s="6">
        <f t="shared" si="4"/>
        <v>61</v>
      </c>
      <c r="AF23" s="6" t="s">
        <v>37</v>
      </c>
    </row>
    <row r="24" spans="1:32" x14ac:dyDescent="0.2">
      <c r="A24">
        <v>4</v>
      </c>
      <c r="B24" s="6" t="s">
        <v>1541</v>
      </c>
      <c r="C24" s="6" t="s">
        <v>22</v>
      </c>
      <c r="D24" s="6" t="s">
        <v>23</v>
      </c>
      <c r="E24" s="6" t="s">
        <v>2767</v>
      </c>
      <c r="F24" s="6" t="s">
        <v>2773</v>
      </c>
      <c r="G24" s="6">
        <v>71</v>
      </c>
      <c r="H24" s="6">
        <v>76</v>
      </c>
      <c r="I24" s="7">
        <v>42385</v>
      </c>
      <c r="J24" s="7">
        <v>42395</v>
      </c>
      <c r="K24" s="7" t="s">
        <v>2533</v>
      </c>
      <c r="L24" s="17">
        <f t="shared" si="5"/>
        <v>238.19</v>
      </c>
      <c r="M24" s="20">
        <f t="shared" si="6"/>
        <v>1</v>
      </c>
      <c r="N24" s="6" t="s">
        <v>36</v>
      </c>
      <c r="O24" s="6">
        <v>4200000</v>
      </c>
      <c r="P24" s="6">
        <v>5050000</v>
      </c>
      <c r="Q24" s="6">
        <f t="shared" si="0"/>
        <v>850000</v>
      </c>
      <c r="R24" s="8">
        <f t="shared" si="1"/>
        <v>0.20238095238095238</v>
      </c>
      <c r="S24" s="6"/>
      <c r="T24" s="9">
        <f t="shared" si="7"/>
        <v>59154.929577464791</v>
      </c>
      <c r="U24" s="6">
        <v>71127</v>
      </c>
      <c r="V24" s="9">
        <f t="shared" si="2"/>
        <v>11972.070422535209</v>
      </c>
      <c r="W24" s="8">
        <f t="shared" si="3"/>
        <v>0.20238499999999995</v>
      </c>
      <c r="X24" s="22">
        <f t="shared" si="8"/>
        <v>59154.929577464791</v>
      </c>
      <c r="Y24" s="22">
        <f t="shared" si="9"/>
        <v>71127</v>
      </c>
      <c r="Z24" s="22">
        <f t="shared" si="10"/>
        <v>11972.070422535209</v>
      </c>
      <c r="AA24" s="8">
        <f t="shared" si="11"/>
        <v>0.20238499999999995</v>
      </c>
      <c r="AB24" s="22">
        <f t="shared" si="12"/>
        <v>5050017</v>
      </c>
      <c r="AC24" s="10">
        <v>1911</v>
      </c>
      <c r="AD24" s="6">
        <v>2007</v>
      </c>
      <c r="AE24" s="6">
        <f t="shared" si="4"/>
        <v>9</v>
      </c>
      <c r="AF24" s="6" t="s">
        <v>259</v>
      </c>
    </row>
    <row r="25" spans="1:32" x14ac:dyDescent="0.2">
      <c r="A25">
        <v>4</v>
      </c>
      <c r="B25" s="6" t="s">
        <v>1136</v>
      </c>
      <c r="C25" s="6" t="s">
        <v>22</v>
      </c>
      <c r="D25" s="6" t="s">
        <v>23</v>
      </c>
      <c r="E25" s="6" t="s">
        <v>2767</v>
      </c>
      <c r="F25" s="6" t="s">
        <v>2773</v>
      </c>
      <c r="G25" s="6">
        <v>60</v>
      </c>
      <c r="H25" s="6">
        <v>71</v>
      </c>
      <c r="I25" s="7">
        <v>42385</v>
      </c>
      <c r="J25" s="7">
        <v>42395</v>
      </c>
      <c r="K25" s="7" t="s">
        <v>2533</v>
      </c>
      <c r="L25" s="17">
        <f t="shared" si="5"/>
        <v>238.19</v>
      </c>
      <c r="M25" s="20">
        <f t="shared" si="6"/>
        <v>1</v>
      </c>
      <c r="N25" s="6" t="s">
        <v>36</v>
      </c>
      <c r="O25" s="6">
        <v>2890000</v>
      </c>
      <c r="P25" s="6">
        <v>2700000</v>
      </c>
      <c r="Q25" s="6">
        <f t="shared" si="0"/>
        <v>-190000</v>
      </c>
      <c r="R25" s="8">
        <f t="shared" si="1"/>
        <v>-6.5743944636678195E-2</v>
      </c>
      <c r="S25" s="6"/>
      <c r="T25" s="9">
        <f t="shared" si="7"/>
        <v>48166.666666666664</v>
      </c>
      <c r="U25" s="6">
        <v>45000</v>
      </c>
      <c r="V25" s="9">
        <f t="shared" si="2"/>
        <v>-3166.6666666666642</v>
      </c>
      <c r="W25" s="8">
        <f t="shared" si="3"/>
        <v>-6.5743944636678153E-2</v>
      </c>
      <c r="X25" s="22">
        <f t="shared" si="8"/>
        <v>48166.666666666664</v>
      </c>
      <c r="Y25" s="22">
        <f t="shared" si="9"/>
        <v>45000</v>
      </c>
      <c r="Z25" s="22">
        <f t="shared" si="10"/>
        <v>-3166.6666666666642</v>
      </c>
      <c r="AA25" s="8">
        <f t="shared" si="11"/>
        <v>-6.5743944636678153E-2</v>
      </c>
      <c r="AB25" s="22">
        <f t="shared" si="12"/>
        <v>2700000</v>
      </c>
      <c r="AC25" s="10">
        <v>4803</v>
      </c>
      <c r="AD25" s="6">
        <v>2005</v>
      </c>
      <c r="AE25" s="6">
        <f t="shared" si="4"/>
        <v>11</v>
      </c>
      <c r="AF25" s="6" t="s">
        <v>94</v>
      </c>
    </row>
    <row r="26" spans="1:32" x14ac:dyDescent="0.2">
      <c r="A26">
        <v>4</v>
      </c>
      <c r="B26" s="6" t="s">
        <v>1574</v>
      </c>
      <c r="C26" s="6" t="s">
        <v>22</v>
      </c>
      <c r="D26" s="6" t="s">
        <v>23</v>
      </c>
      <c r="E26" s="6" t="s">
        <v>2767</v>
      </c>
      <c r="F26" s="6" t="s">
        <v>2773</v>
      </c>
      <c r="G26" s="6">
        <v>72</v>
      </c>
      <c r="H26" s="6">
        <v>80</v>
      </c>
      <c r="I26" s="7">
        <v>42385</v>
      </c>
      <c r="J26" s="7">
        <v>42395</v>
      </c>
      <c r="K26" s="7" t="s">
        <v>2533</v>
      </c>
      <c r="L26" s="17">
        <f t="shared" si="5"/>
        <v>238.19</v>
      </c>
      <c r="M26" s="20">
        <f t="shared" si="6"/>
        <v>1</v>
      </c>
      <c r="N26" s="6" t="s">
        <v>36</v>
      </c>
      <c r="O26" s="6">
        <v>2550000</v>
      </c>
      <c r="P26" s="6">
        <v>2850000</v>
      </c>
      <c r="Q26" s="6">
        <f t="shared" si="0"/>
        <v>300000</v>
      </c>
      <c r="R26" s="8">
        <f t="shared" si="1"/>
        <v>0.11764705882352941</v>
      </c>
      <c r="S26" s="6"/>
      <c r="T26" s="9">
        <f t="shared" si="7"/>
        <v>35416.666666666664</v>
      </c>
      <c r="U26" s="6">
        <v>39583</v>
      </c>
      <c r="V26" s="9">
        <f t="shared" si="2"/>
        <v>4166.3333333333358</v>
      </c>
      <c r="W26" s="8">
        <f t="shared" si="3"/>
        <v>0.11763764705882361</v>
      </c>
      <c r="X26" s="22">
        <f t="shared" si="8"/>
        <v>35416.666666666664</v>
      </c>
      <c r="Y26" s="22">
        <f t="shared" si="9"/>
        <v>39583</v>
      </c>
      <c r="Z26" s="22">
        <f t="shared" si="10"/>
        <v>4166.3333333333358</v>
      </c>
      <c r="AA26" s="8">
        <f t="shared" si="11"/>
        <v>0.11763764705882361</v>
      </c>
      <c r="AB26" s="22">
        <f t="shared" si="12"/>
        <v>2849976</v>
      </c>
      <c r="AC26" s="10">
        <v>15113</v>
      </c>
      <c r="AD26" s="6">
        <v>1990</v>
      </c>
      <c r="AE26" s="6">
        <f t="shared" si="4"/>
        <v>26</v>
      </c>
      <c r="AF26" s="6" t="s">
        <v>259</v>
      </c>
    </row>
    <row r="27" spans="1:32" x14ac:dyDescent="0.2">
      <c r="A27">
        <v>4</v>
      </c>
      <c r="B27" s="6" t="s">
        <v>860</v>
      </c>
      <c r="C27" s="6" t="s">
        <v>22</v>
      </c>
      <c r="D27" s="6" t="s">
        <v>23</v>
      </c>
      <c r="E27" s="6" t="s">
        <v>2767</v>
      </c>
      <c r="F27" s="6" t="s">
        <v>2773</v>
      </c>
      <c r="G27" s="6">
        <v>53</v>
      </c>
      <c r="H27" s="6">
        <v>65</v>
      </c>
      <c r="I27" s="7">
        <v>42384</v>
      </c>
      <c r="J27" s="7">
        <v>42395</v>
      </c>
      <c r="K27" s="7" t="s">
        <v>2533</v>
      </c>
      <c r="L27" s="17">
        <f t="shared" si="5"/>
        <v>238.19</v>
      </c>
      <c r="M27" s="20">
        <f t="shared" si="6"/>
        <v>1</v>
      </c>
      <c r="N27" s="6" t="s">
        <v>24</v>
      </c>
      <c r="O27" s="6">
        <v>2000000</v>
      </c>
      <c r="P27" s="6">
        <v>2300000</v>
      </c>
      <c r="Q27" s="6">
        <f t="shared" si="0"/>
        <v>300000</v>
      </c>
      <c r="R27" s="8">
        <f t="shared" si="1"/>
        <v>0.15</v>
      </c>
      <c r="S27" s="6"/>
      <c r="T27" s="9">
        <f t="shared" si="7"/>
        <v>37735.849056603773</v>
      </c>
      <c r="U27" s="6">
        <v>43396</v>
      </c>
      <c r="V27" s="9">
        <f t="shared" si="2"/>
        <v>5660.1509433962274</v>
      </c>
      <c r="W27" s="8">
        <f t="shared" si="3"/>
        <v>0.14999400000000002</v>
      </c>
      <c r="X27" s="22">
        <f t="shared" si="8"/>
        <v>37735.849056603773</v>
      </c>
      <c r="Y27" s="22">
        <f t="shared" si="9"/>
        <v>43396</v>
      </c>
      <c r="Z27" s="22">
        <f t="shared" si="10"/>
        <v>5660.1509433962274</v>
      </c>
      <c r="AA27" s="8">
        <f t="shared" si="11"/>
        <v>0.14999400000000002</v>
      </c>
      <c r="AB27" s="22">
        <f t="shared" si="12"/>
        <v>2299988</v>
      </c>
      <c r="AC27" s="10">
        <v>44644</v>
      </c>
      <c r="AD27" s="6">
        <v>1982</v>
      </c>
      <c r="AE27" s="6">
        <f t="shared" si="4"/>
        <v>34</v>
      </c>
      <c r="AF27" s="6" t="s">
        <v>200</v>
      </c>
    </row>
    <row r="28" spans="1:32" x14ac:dyDescent="0.2">
      <c r="A28">
        <v>4</v>
      </c>
      <c r="B28" s="6" t="s">
        <v>1542</v>
      </c>
      <c r="C28" s="6" t="s">
        <v>22</v>
      </c>
      <c r="D28" s="6" t="s">
        <v>23</v>
      </c>
      <c r="E28" s="6" t="s">
        <v>2767</v>
      </c>
      <c r="F28" s="6" t="s">
        <v>2773</v>
      </c>
      <c r="G28" s="6">
        <v>71</v>
      </c>
      <c r="H28" s="6">
        <v>78</v>
      </c>
      <c r="I28" s="7">
        <v>42384</v>
      </c>
      <c r="J28" s="7">
        <v>42395</v>
      </c>
      <c r="K28" s="7" t="s">
        <v>2533</v>
      </c>
      <c r="L28" s="17">
        <f t="shared" si="5"/>
        <v>238.19</v>
      </c>
      <c r="M28" s="20">
        <f t="shared" si="6"/>
        <v>1</v>
      </c>
      <c r="N28" s="6" t="s">
        <v>24</v>
      </c>
      <c r="O28" s="6">
        <v>2500000</v>
      </c>
      <c r="P28" s="6">
        <v>3000000</v>
      </c>
      <c r="Q28" s="6">
        <f t="shared" si="0"/>
        <v>500000</v>
      </c>
      <c r="R28" s="8">
        <f t="shared" si="1"/>
        <v>0.2</v>
      </c>
      <c r="S28" s="6">
        <v>13554</v>
      </c>
      <c r="T28" s="9">
        <f t="shared" si="7"/>
        <v>35402.169014084509</v>
      </c>
      <c r="U28" s="6">
        <v>42444</v>
      </c>
      <c r="V28" s="9">
        <f t="shared" si="2"/>
        <v>7041.8309859154906</v>
      </c>
      <c r="W28" s="8">
        <f t="shared" si="3"/>
        <v>0.19890959175732839</v>
      </c>
      <c r="X28" s="22">
        <f t="shared" si="8"/>
        <v>35402.169014084509</v>
      </c>
      <c r="Y28" s="22">
        <f t="shared" si="9"/>
        <v>42444</v>
      </c>
      <c r="Z28" s="22">
        <f t="shared" si="10"/>
        <v>7041.8309859154906</v>
      </c>
      <c r="AA28" s="8">
        <f t="shared" si="11"/>
        <v>0.19890959175732839</v>
      </c>
      <c r="AB28" s="22">
        <f t="shared" si="12"/>
        <v>3013524</v>
      </c>
      <c r="AC28" s="10">
        <v>12807</v>
      </c>
      <c r="AD28" s="6">
        <v>1973</v>
      </c>
      <c r="AE28" s="6">
        <f t="shared" si="4"/>
        <v>43</v>
      </c>
      <c r="AF28" s="6" t="s">
        <v>116</v>
      </c>
    </row>
    <row r="29" spans="1:32" x14ac:dyDescent="0.2">
      <c r="A29">
        <v>4</v>
      </c>
      <c r="B29" s="6" t="s">
        <v>1382</v>
      </c>
      <c r="C29" s="6" t="s">
        <v>22</v>
      </c>
      <c r="D29" s="6" t="s">
        <v>23</v>
      </c>
      <c r="E29" s="6" t="s">
        <v>2767</v>
      </c>
      <c r="F29" s="6" t="s">
        <v>2773</v>
      </c>
      <c r="G29" s="6">
        <v>67</v>
      </c>
      <c r="H29" s="6">
        <v>75</v>
      </c>
      <c r="I29" s="7">
        <v>42384</v>
      </c>
      <c r="J29" s="7">
        <v>42395</v>
      </c>
      <c r="K29" s="7" t="s">
        <v>2533</v>
      </c>
      <c r="L29" s="17">
        <f t="shared" si="5"/>
        <v>238.19</v>
      </c>
      <c r="M29" s="20">
        <f t="shared" si="6"/>
        <v>1</v>
      </c>
      <c r="N29" s="6" t="s">
        <v>24</v>
      </c>
      <c r="O29" s="6">
        <v>2200000</v>
      </c>
      <c r="P29" s="6">
        <v>2520000</v>
      </c>
      <c r="Q29" s="6">
        <f t="shared" si="0"/>
        <v>320000</v>
      </c>
      <c r="R29" s="8">
        <f t="shared" si="1"/>
        <v>0.14545454545454545</v>
      </c>
      <c r="S29" s="6">
        <v>93000</v>
      </c>
      <c r="T29" s="9">
        <f t="shared" si="7"/>
        <v>34223.880597014926</v>
      </c>
      <c r="U29" s="6">
        <v>39000</v>
      </c>
      <c r="V29" s="9">
        <f t="shared" si="2"/>
        <v>4776.119402985074</v>
      </c>
      <c r="W29" s="8">
        <f t="shared" si="3"/>
        <v>0.13955516790231137</v>
      </c>
      <c r="X29" s="22">
        <f t="shared" si="8"/>
        <v>34223.880597014926</v>
      </c>
      <c r="Y29" s="22">
        <f t="shared" si="9"/>
        <v>39000</v>
      </c>
      <c r="Z29" s="22">
        <f t="shared" si="10"/>
        <v>4776.119402985074</v>
      </c>
      <c r="AA29" s="8">
        <f t="shared" si="11"/>
        <v>0.13955516790231137</v>
      </c>
      <c r="AB29" s="22">
        <f t="shared" si="12"/>
        <v>2613000</v>
      </c>
      <c r="AC29" s="6"/>
      <c r="AD29" s="6">
        <v>1957</v>
      </c>
      <c r="AE29" s="6">
        <f t="shared" si="4"/>
        <v>59</v>
      </c>
      <c r="AF29" s="6" t="s">
        <v>1383</v>
      </c>
    </row>
    <row r="30" spans="1:32" x14ac:dyDescent="0.2">
      <c r="A30">
        <v>4</v>
      </c>
      <c r="B30" s="6" t="s">
        <v>859</v>
      </c>
      <c r="C30" s="6" t="s">
        <v>22</v>
      </c>
      <c r="D30" s="6" t="s">
        <v>23</v>
      </c>
      <c r="E30" s="6" t="s">
        <v>2767</v>
      </c>
      <c r="F30" s="6" t="s">
        <v>2773</v>
      </c>
      <c r="G30" s="6">
        <v>53</v>
      </c>
      <c r="H30" s="6">
        <v>59</v>
      </c>
      <c r="I30" s="7">
        <v>42385</v>
      </c>
      <c r="J30" s="7">
        <v>42395</v>
      </c>
      <c r="K30" s="7" t="s">
        <v>2533</v>
      </c>
      <c r="L30" s="17">
        <f t="shared" si="5"/>
        <v>238.19</v>
      </c>
      <c r="M30" s="20">
        <f t="shared" si="6"/>
        <v>1</v>
      </c>
      <c r="N30" s="6" t="s">
        <v>36</v>
      </c>
      <c r="O30" s="6">
        <v>2490000</v>
      </c>
      <c r="P30" s="6">
        <v>2860000</v>
      </c>
      <c r="Q30" s="6">
        <f t="shared" si="0"/>
        <v>370000</v>
      </c>
      <c r="R30" s="8">
        <f t="shared" si="1"/>
        <v>0.14859437751004015</v>
      </c>
      <c r="S30" s="6">
        <v>37589</v>
      </c>
      <c r="T30" s="9">
        <f t="shared" si="7"/>
        <v>47690.358490566039</v>
      </c>
      <c r="U30" s="6">
        <v>54671</v>
      </c>
      <c r="V30" s="9">
        <f t="shared" si="2"/>
        <v>6980.6415094339609</v>
      </c>
      <c r="W30" s="8">
        <f t="shared" si="3"/>
        <v>0.1463742720830008</v>
      </c>
      <c r="X30" s="22">
        <f t="shared" si="8"/>
        <v>47690.358490566039</v>
      </c>
      <c r="Y30" s="22">
        <f t="shared" si="9"/>
        <v>54671</v>
      </c>
      <c r="Z30" s="22">
        <f t="shared" si="10"/>
        <v>6980.6415094339609</v>
      </c>
      <c r="AA30" s="8">
        <f t="shared" si="11"/>
        <v>0.1463742720830008</v>
      </c>
      <c r="AB30" s="22">
        <f t="shared" si="12"/>
        <v>2897563</v>
      </c>
      <c r="AC30" s="10">
        <v>9917</v>
      </c>
      <c r="AD30" s="6">
        <v>1955</v>
      </c>
      <c r="AE30" s="6">
        <f t="shared" si="4"/>
        <v>61</v>
      </c>
      <c r="AF30" s="6" t="s">
        <v>569</v>
      </c>
    </row>
    <row r="31" spans="1:32" x14ac:dyDescent="0.2">
      <c r="A31">
        <v>4</v>
      </c>
      <c r="B31" s="6" t="s">
        <v>1506</v>
      </c>
      <c r="C31" s="6" t="s">
        <v>22</v>
      </c>
      <c r="D31" s="6" t="s">
        <v>23</v>
      </c>
      <c r="E31" s="6" t="s">
        <v>2767</v>
      </c>
      <c r="F31" s="6" t="s">
        <v>2773</v>
      </c>
      <c r="G31" s="6">
        <v>70</v>
      </c>
      <c r="H31" s="6">
        <v>78</v>
      </c>
      <c r="I31" s="7">
        <v>42385</v>
      </c>
      <c r="J31" s="7">
        <v>42395</v>
      </c>
      <c r="K31" s="7" t="s">
        <v>2533</v>
      </c>
      <c r="L31" s="17">
        <f t="shared" si="5"/>
        <v>238.19</v>
      </c>
      <c r="M31" s="20">
        <f t="shared" si="6"/>
        <v>1</v>
      </c>
      <c r="N31" s="6" t="s">
        <v>36</v>
      </c>
      <c r="O31" s="6">
        <v>2500000</v>
      </c>
      <c r="P31" s="6">
        <v>2665000</v>
      </c>
      <c r="Q31" s="6">
        <f t="shared" si="0"/>
        <v>165000</v>
      </c>
      <c r="R31" s="8">
        <f t="shared" si="1"/>
        <v>6.6000000000000003E-2</v>
      </c>
      <c r="S31" s="6">
        <v>168390</v>
      </c>
      <c r="T31" s="9">
        <f t="shared" si="7"/>
        <v>38119.857142857145</v>
      </c>
      <c r="U31" s="6">
        <v>40477</v>
      </c>
      <c r="V31" s="9">
        <f t="shared" si="2"/>
        <v>2357.1428571428551</v>
      </c>
      <c r="W31" s="8">
        <f t="shared" si="3"/>
        <v>6.1835039105977707E-2</v>
      </c>
      <c r="X31" s="22">
        <f t="shared" si="8"/>
        <v>38119.857142857145</v>
      </c>
      <c r="Y31" s="22">
        <f t="shared" si="9"/>
        <v>40477</v>
      </c>
      <c r="Z31" s="22">
        <f t="shared" si="10"/>
        <v>2357.1428571428551</v>
      </c>
      <c r="AA31" s="8">
        <f t="shared" si="11"/>
        <v>6.1835039105977707E-2</v>
      </c>
      <c r="AB31" s="22">
        <f t="shared" si="12"/>
        <v>2833390</v>
      </c>
      <c r="AC31" s="10">
        <v>16942</v>
      </c>
      <c r="AD31" s="6">
        <v>1952</v>
      </c>
      <c r="AE31" s="6">
        <f t="shared" si="4"/>
        <v>64</v>
      </c>
      <c r="AF31" s="6" t="s">
        <v>297</v>
      </c>
    </row>
    <row r="32" spans="1:32" x14ac:dyDescent="0.2">
      <c r="A32">
        <v>4</v>
      </c>
      <c r="B32" s="6" t="s">
        <v>1371</v>
      </c>
      <c r="C32" s="6" t="s">
        <v>22</v>
      </c>
      <c r="D32" s="6" t="s">
        <v>23</v>
      </c>
      <c r="E32" s="6" t="s">
        <v>2767</v>
      </c>
      <c r="F32" s="6" t="s">
        <v>2773</v>
      </c>
      <c r="G32" s="6">
        <v>95</v>
      </c>
      <c r="H32" s="6">
        <v>104</v>
      </c>
      <c r="I32" s="7">
        <v>42385</v>
      </c>
      <c r="J32" s="7">
        <v>42396</v>
      </c>
      <c r="K32" s="7" t="s">
        <v>2533</v>
      </c>
      <c r="L32" s="17">
        <f t="shared" si="5"/>
        <v>238.19</v>
      </c>
      <c r="M32" s="20">
        <f t="shared" si="6"/>
        <v>1</v>
      </c>
      <c r="N32" s="6" t="s">
        <v>24</v>
      </c>
      <c r="O32" s="6">
        <v>4850000</v>
      </c>
      <c r="P32" s="6">
        <v>5700000</v>
      </c>
      <c r="Q32" s="6">
        <f t="shared" si="0"/>
        <v>850000</v>
      </c>
      <c r="R32" s="8">
        <f t="shared" si="1"/>
        <v>0.17525773195876287</v>
      </c>
      <c r="S32" s="6">
        <v>60000</v>
      </c>
      <c r="T32" s="9">
        <f t="shared" si="7"/>
        <v>51684.210526315786</v>
      </c>
      <c r="U32" s="6">
        <v>60632</v>
      </c>
      <c r="V32" s="9">
        <f t="shared" si="2"/>
        <v>8947.7894736842136</v>
      </c>
      <c r="W32" s="8">
        <f t="shared" si="3"/>
        <v>0.17312423625254589</v>
      </c>
      <c r="X32" s="22">
        <f t="shared" si="8"/>
        <v>51684.210526315786</v>
      </c>
      <c r="Y32" s="22">
        <f t="shared" si="9"/>
        <v>60632</v>
      </c>
      <c r="Z32" s="22">
        <f t="shared" si="10"/>
        <v>8947.7894736842136</v>
      </c>
      <c r="AA32" s="8">
        <f t="shared" si="11"/>
        <v>0.17312423625254589</v>
      </c>
      <c r="AB32" s="22">
        <f t="shared" si="12"/>
        <v>5760040</v>
      </c>
      <c r="AC32" s="10">
        <v>3005</v>
      </c>
      <c r="AD32" s="6">
        <v>1956</v>
      </c>
      <c r="AE32" s="6">
        <f t="shared" si="4"/>
        <v>60</v>
      </c>
      <c r="AF32" s="6" t="s">
        <v>259</v>
      </c>
    </row>
    <row r="33" spans="1:32" x14ac:dyDescent="0.2">
      <c r="A33">
        <v>4</v>
      </c>
      <c r="B33" s="6" t="s">
        <v>1081</v>
      </c>
      <c r="C33" s="6" t="s">
        <v>22</v>
      </c>
      <c r="D33" s="6" t="s">
        <v>23</v>
      </c>
      <c r="E33" s="6" t="s">
        <v>2767</v>
      </c>
      <c r="F33" s="6" t="s">
        <v>2773</v>
      </c>
      <c r="G33" s="6">
        <v>58</v>
      </c>
      <c r="H33" s="6">
        <v>65</v>
      </c>
      <c r="I33" s="7">
        <v>42378</v>
      </c>
      <c r="J33" s="7">
        <v>42398</v>
      </c>
      <c r="K33" s="7" t="s">
        <v>2533</v>
      </c>
      <c r="L33" s="17">
        <f t="shared" si="5"/>
        <v>238.19</v>
      </c>
      <c r="M33" s="20">
        <f t="shared" si="6"/>
        <v>1</v>
      </c>
      <c r="N33" s="6" t="s">
        <v>403</v>
      </c>
      <c r="O33" s="6">
        <v>3100000</v>
      </c>
      <c r="P33" s="6">
        <v>3075000</v>
      </c>
      <c r="Q33" s="6">
        <f t="shared" si="0"/>
        <v>-25000</v>
      </c>
      <c r="R33" s="8">
        <f t="shared" si="1"/>
        <v>-8.0645161290322578E-3</v>
      </c>
      <c r="S33" s="6"/>
      <c r="T33" s="9">
        <f t="shared" si="7"/>
        <v>53448.275862068964</v>
      </c>
      <c r="U33" s="6">
        <v>53017</v>
      </c>
      <c r="V33" s="9">
        <f t="shared" si="2"/>
        <v>-431.27586206896376</v>
      </c>
      <c r="W33" s="8">
        <f t="shared" si="3"/>
        <v>-8.0690322580644833E-3</v>
      </c>
      <c r="X33" s="22">
        <f t="shared" si="8"/>
        <v>53448.275862068964</v>
      </c>
      <c r="Y33" s="22">
        <f t="shared" si="9"/>
        <v>53017</v>
      </c>
      <c r="Z33" s="22">
        <f t="shared" si="10"/>
        <v>-431.27586206896376</v>
      </c>
      <c r="AA33" s="8">
        <f t="shared" si="11"/>
        <v>-8.0690322580644833E-3</v>
      </c>
      <c r="AB33" s="22">
        <f t="shared" si="12"/>
        <v>3074986</v>
      </c>
      <c r="AC33" s="6">
        <v>968</v>
      </c>
      <c r="AD33" s="6">
        <v>2003</v>
      </c>
      <c r="AE33" s="6">
        <f t="shared" si="4"/>
        <v>13</v>
      </c>
      <c r="AF33" s="6" t="s">
        <v>94</v>
      </c>
    </row>
    <row r="34" spans="1:32" x14ac:dyDescent="0.2">
      <c r="A34">
        <v>4</v>
      </c>
      <c r="B34" s="6" t="s">
        <v>1385</v>
      </c>
      <c r="C34" s="6" t="s">
        <v>22</v>
      </c>
      <c r="D34" s="6" t="s">
        <v>23</v>
      </c>
      <c r="E34" s="6" t="s">
        <v>2767</v>
      </c>
      <c r="F34" s="6" t="s">
        <v>2773</v>
      </c>
      <c r="G34" s="6">
        <v>67</v>
      </c>
      <c r="H34" s="6">
        <v>74</v>
      </c>
      <c r="I34" s="7">
        <v>42386</v>
      </c>
      <c r="J34" s="7">
        <v>42398</v>
      </c>
      <c r="K34" s="7" t="s">
        <v>2533</v>
      </c>
      <c r="L34" s="17">
        <f t="shared" si="5"/>
        <v>238.19</v>
      </c>
      <c r="M34" s="20">
        <f t="shared" si="6"/>
        <v>1</v>
      </c>
      <c r="N34" s="6" t="s">
        <v>32</v>
      </c>
      <c r="O34" s="6">
        <v>2490000</v>
      </c>
      <c r="P34" s="6">
        <v>2625000</v>
      </c>
      <c r="Q34" s="6">
        <f t="shared" si="0"/>
        <v>135000</v>
      </c>
      <c r="R34" s="8">
        <f t="shared" si="1"/>
        <v>5.4216867469879519E-2</v>
      </c>
      <c r="S34" s="6">
        <v>129930</v>
      </c>
      <c r="T34" s="9">
        <f t="shared" si="7"/>
        <v>39103.432835820895</v>
      </c>
      <c r="U34" s="6">
        <v>41118</v>
      </c>
      <c r="V34" s="9">
        <f t="shared" si="2"/>
        <v>2014.567164179105</v>
      </c>
      <c r="W34" s="8">
        <f t="shared" si="3"/>
        <v>5.1518933711969417E-2</v>
      </c>
      <c r="X34" s="22">
        <f t="shared" si="8"/>
        <v>39103.432835820895</v>
      </c>
      <c r="Y34" s="22">
        <f t="shared" si="9"/>
        <v>41118</v>
      </c>
      <c r="Z34" s="22">
        <f t="shared" si="10"/>
        <v>2014.567164179105</v>
      </c>
      <c r="AA34" s="8">
        <f t="shared" si="11"/>
        <v>5.1518933711969417E-2</v>
      </c>
      <c r="AB34" s="22">
        <f t="shared" si="12"/>
        <v>2754906</v>
      </c>
      <c r="AC34" s="6"/>
      <c r="AD34" s="6">
        <v>1954</v>
      </c>
      <c r="AE34" s="6">
        <f t="shared" si="4"/>
        <v>62</v>
      </c>
      <c r="AF34" s="6" t="s">
        <v>127</v>
      </c>
    </row>
    <row r="35" spans="1:32" x14ac:dyDescent="0.2">
      <c r="A35">
        <v>4</v>
      </c>
      <c r="B35" s="6" t="s">
        <v>1384</v>
      </c>
      <c r="C35" s="6" t="s">
        <v>22</v>
      </c>
      <c r="D35" s="6" t="s">
        <v>23</v>
      </c>
      <c r="E35" s="6" t="s">
        <v>2767</v>
      </c>
      <c r="F35" s="6" t="s">
        <v>2773</v>
      </c>
      <c r="G35" s="6">
        <v>67</v>
      </c>
      <c r="H35" s="6">
        <v>74</v>
      </c>
      <c r="I35" s="7">
        <v>42387</v>
      </c>
      <c r="J35" s="7">
        <v>42399</v>
      </c>
      <c r="K35" s="7" t="s">
        <v>2533</v>
      </c>
      <c r="L35" s="17">
        <f t="shared" si="5"/>
        <v>238.19</v>
      </c>
      <c r="M35" s="20">
        <f t="shared" si="6"/>
        <v>1</v>
      </c>
      <c r="N35" s="6" t="s">
        <v>32</v>
      </c>
      <c r="O35" s="6">
        <v>2900000</v>
      </c>
      <c r="P35" s="6">
        <v>2975000</v>
      </c>
      <c r="Q35" s="6">
        <f t="shared" si="0"/>
        <v>75000</v>
      </c>
      <c r="R35" s="8">
        <f t="shared" si="1"/>
        <v>2.5862068965517241E-2</v>
      </c>
      <c r="S35" s="6">
        <v>131620</v>
      </c>
      <c r="T35" s="9">
        <f t="shared" si="7"/>
        <v>45248.059701492537</v>
      </c>
      <c r="U35" s="6">
        <v>46367</v>
      </c>
      <c r="V35" s="9">
        <f t="shared" si="2"/>
        <v>1118.940298507463</v>
      </c>
      <c r="W35" s="8">
        <f t="shared" si="3"/>
        <v>2.4729022766705598E-2</v>
      </c>
      <c r="X35" s="22">
        <f t="shared" si="8"/>
        <v>45248.059701492537</v>
      </c>
      <c r="Y35" s="22">
        <f t="shared" si="9"/>
        <v>46367</v>
      </c>
      <c r="Z35" s="22">
        <f t="shared" si="10"/>
        <v>1118.940298507463</v>
      </c>
      <c r="AA35" s="8">
        <f t="shared" si="11"/>
        <v>2.4729022766705598E-2</v>
      </c>
      <c r="AB35" s="22">
        <f t="shared" si="12"/>
        <v>3106589</v>
      </c>
      <c r="AC35" s="10">
        <v>5944</v>
      </c>
      <c r="AD35" s="6">
        <v>1955</v>
      </c>
      <c r="AE35" s="6">
        <f t="shared" si="4"/>
        <v>61</v>
      </c>
      <c r="AF35" s="6" t="s">
        <v>371</v>
      </c>
    </row>
    <row r="36" spans="1:32" x14ac:dyDescent="0.2">
      <c r="A36">
        <v>5</v>
      </c>
      <c r="B36" s="6" t="s">
        <v>2456</v>
      </c>
      <c r="C36" s="6" t="s">
        <v>22</v>
      </c>
      <c r="D36" s="6" t="s">
        <v>23</v>
      </c>
      <c r="E36" s="6" t="s">
        <v>2767</v>
      </c>
      <c r="F36" s="6" t="s">
        <v>2773</v>
      </c>
      <c r="G36" s="6">
        <v>141</v>
      </c>
      <c r="H36" s="6">
        <v>160</v>
      </c>
      <c r="I36" s="7">
        <v>42377</v>
      </c>
      <c r="J36" s="7">
        <v>42401</v>
      </c>
      <c r="K36" s="7" t="s">
        <v>2534</v>
      </c>
      <c r="L36" s="17">
        <f t="shared" si="5"/>
        <v>240.59</v>
      </c>
      <c r="M36" s="20">
        <f t="shared" si="6"/>
        <v>0.99002452304750821</v>
      </c>
      <c r="N36" s="6" t="s">
        <v>379</v>
      </c>
      <c r="O36" s="6">
        <v>7490000</v>
      </c>
      <c r="P36" s="6">
        <v>7100000</v>
      </c>
      <c r="Q36" s="6">
        <f t="shared" si="0"/>
        <v>-390000</v>
      </c>
      <c r="R36" s="8">
        <f t="shared" si="1"/>
        <v>-5.2069425901201602E-2</v>
      </c>
      <c r="S36" s="6"/>
      <c r="T36" s="9">
        <f t="shared" si="7"/>
        <v>53120.567375886523</v>
      </c>
      <c r="U36" s="6">
        <v>50355</v>
      </c>
      <c r="V36" s="9">
        <f t="shared" si="2"/>
        <v>-2765.5673758865232</v>
      </c>
      <c r="W36" s="8">
        <f t="shared" si="3"/>
        <v>-5.2062082777036021E-2</v>
      </c>
      <c r="X36" s="22">
        <f t="shared" si="8"/>
        <v>52590.664380325077</v>
      </c>
      <c r="Y36" s="22">
        <f t="shared" si="9"/>
        <v>49852.684858057277</v>
      </c>
      <c r="Z36" s="22">
        <f t="shared" si="10"/>
        <v>-2737.9795222678003</v>
      </c>
      <c r="AA36" s="8">
        <f t="shared" si="11"/>
        <v>-5.2062082777035952E-2</v>
      </c>
      <c r="AB36" s="22">
        <f t="shared" si="12"/>
        <v>7029228.5649860762</v>
      </c>
      <c r="AC36" s="10">
        <v>1624</v>
      </c>
      <c r="AD36" s="6">
        <v>2003</v>
      </c>
      <c r="AE36" s="6">
        <f t="shared" si="4"/>
        <v>13</v>
      </c>
      <c r="AF36" s="6" t="s">
        <v>94</v>
      </c>
    </row>
    <row r="37" spans="1:32" x14ac:dyDescent="0.2">
      <c r="A37">
        <v>5</v>
      </c>
      <c r="B37" s="6" t="s">
        <v>1836</v>
      </c>
      <c r="C37" s="6" t="s">
        <v>22</v>
      </c>
      <c r="D37" s="6" t="s">
        <v>23</v>
      </c>
      <c r="E37" s="6" t="s">
        <v>2767</v>
      </c>
      <c r="F37" s="6" t="s">
        <v>2773</v>
      </c>
      <c r="G37" s="6">
        <v>80</v>
      </c>
      <c r="H37" s="6">
        <v>90</v>
      </c>
      <c r="I37" s="7">
        <v>42390</v>
      </c>
      <c r="J37" s="7">
        <v>42401</v>
      </c>
      <c r="K37" s="7" t="s">
        <v>2534</v>
      </c>
      <c r="L37" s="17">
        <f t="shared" si="5"/>
        <v>240.59</v>
      </c>
      <c r="M37" s="20">
        <f t="shared" si="6"/>
        <v>0.99002452304750821</v>
      </c>
      <c r="N37" s="6" t="s">
        <v>24</v>
      </c>
      <c r="O37" s="6">
        <v>3150000</v>
      </c>
      <c r="P37" s="6">
        <v>3200000</v>
      </c>
      <c r="Q37" s="6">
        <f t="shared" si="0"/>
        <v>50000</v>
      </c>
      <c r="R37" s="8">
        <f t="shared" si="1"/>
        <v>1.5873015873015872E-2</v>
      </c>
      <c r="S37" s="6"/>
      <c r="T37" s="9">
        <f t="shared" si="7"/>
        <v>39375</v>
      </c>
      <c r="U37" s="6">
        <v>40000</v>
      </c>
      <c r="V37" s="9">
        <f t="shared" si="2"/>
        <v>625</v>
      </c>
      <c r="W37" s="8">
        <f t="shared" si="3"/>
        <v>1.5873015873015872E-2</v>
      </c>
      <c r="X37" s="22">
        <f t="shared" si="8"/>
        <v>38982.215594995636</v>
      </c>
      <c r="Y37" s="22">
        <f t="shared" si="9"/>
        <v>39600.980921900329</v>
      </c>
      <c r="Z37" s="22">
        <f t="shared" si="10"/>
        <v>618.76532690469321</v>
      </c>
      <c r="AA37" s="8">
        <f t="shared" si="11"/>
        <v>1.5873015873015889E-2</v>
      </c>
      <c r="AB37" s="22">
        <f t="shared" si="12"/>
        <v>3168078.4737520264</v>
      </c>
      <c r="AC37" s="10">
        <v>39794</v>
      </c>
      <c r="AD37" s="6">
        <v>1988</v>
      </c>
      <c r="AE37" s="6">
        <f t="shared" si="4"/>
        <v>28</v>
      </c>
      <c r="AF37" s="6" t="s">
        <v>681</v>
      </c>
    </row>
    <row r="38" spans="1:32" x14ac:dyDescent="0.2">
      <c r="A38">
        <v>5</v>
      </c>
      <c r="B38" s="6" t="s">
        <v>1139</v>
      </c>
      <c r="C38" s="6" t="s">
        <v>22</v>
      </c>
      <c r="D38" s="6" t="s">
        <v>23</v>
      </c>
      <c r="E38" s="6" t="s">
        <v>2767</v>
      </c>
      <c r="F38" s="6" t="s">
        <v>2773</v>
      </c>
      <c r="G38" s="6">
        <v>60</v>
      </c>
      <c r="H38" s="6">
        <v>65</v>
      </c>
      <c r="I38" s="7">
        <v>42390</v>
      </c>
      <c r="J38" s="7">
        <v>42401</v>
      </c>
      <c r="K38" s="7" t="s">
        <v>2534</v>
      </c>
      <c r="L38" s="17">
        <f t="shared" si="5"/>
        <v>240.59</v>
      </c>
      <c r="M38" s="20">
        <f t="shared" si="6"/>
        <v>0.99002452304750821</v>
      </c>
      <c r="N38" s="6" t="s">
        <v>24</v>
      </c>
      <c r="O38" s="6">
        <v>2650000</v>
      </c>
      <c r="P38" s="6">
        <v>3220000</v>
      </c>
      <c r="Q38" s="6">
        <f t="shared" si="0"/>
        <v>570000</v>
      </c>
      <c r="R38" s="8">
        <f t="shared" si="1"/>
        <v>0.21509433962264152</v>
      </c>
      <c r="S38" s="6"/>
      <c r="T38" s="9">
        <f t="shared" si="7"/>
        <v>44166.666666666664</v>
      </c>
      <c r="U38" s="6">
        <v>53667</v>
      </c>
      <c r="V38" s="9">
        <f t="shared" si="2"/>
        <v>9500.3333333333358</v>
      </c>
      <c r="W38" s="8">
        <f t="shared" si="3"/>
        <v>0.2151018867924529</v>
      </c>
      <c r="X38" s="22">
        <f t="shared" si="8"/>
        <v>43726.083101264943</v>
      </c>
      <c r="Y38" s="22">
        <f t="shared" si="9"/>
        <v>53131.646078390622</v>
      </c>
      <c r="Z38" s="22">
        <f t="shared" si="10"/>
        <v>9405.562977125679</v>
      </c>
      <c r="AA38" s="8">
        <f t="shared" si="11"/>
        <v>0.21510188679245287</v>
      </c>
      <c r="AB38" s="22">
        <f t="shared" si="12"/>
        <v>3187898.7647034372</v>
      </c>
      <c r="AC38" s="10">
        <v>1232</v>
      </c>
      <c r="AD38" s="6">
        <v>1952</v>
      </c>
      <c r="AE38" s="6">
        <f t="shared" si="4"/>
        <v>64</v>
      </c>
      <c r="AF38" s="6" t="s">
        <v>681</v>
      </c>
    </row>
    <row r="39" spans="1:32" x14ac:dyDescent="0.2">
      <c r="A39">
        <v>5</v>
      </c>
      <c r="B39" s="6" t="s">
        <v>1239</v>
      </c>
      <c r="C39" s="6" t="s">
        <v>22</v>
      </c>
      <c r="D39" s="6" t="s">
        <v>23</v>
      </c>
      <c r="E39" s="6" t="s">
        <v>2767</v>
      </c>
      <c r="F39" s="6" t="s">
        <v>2773</v>
      </c>
      <c r="G39" s="6">
        <v>63</v>
      </c>
      <c r="H39" s="6">
        <v>72</v>
      </c>
      <c r="I39" s="7">
        <v>42391</v>
      </c>
      <c r="J39" s="7">
        <v>42402</v>
      </c>
      <c r="K39" s="7" t="s">
        <v>2534</v>
      </c>
      <c r="L39" s="17">
        <f t="shared" si="5"/>
        <v>240.59</v>
      </c>
      <c r="M39" s="20">
        <f t="shared" si="6"/>
        <v>0.99002452304750821</v>
      </c>
      <c r="N39" s="6" t="s">
        <v>24</v>
      </c>
      <c r="O39" s="6">
        <v>2700000</v>
      </c>
      <c r="P39" s="6">
        <v>3100000</v>
      </c>
      <c r="Q39" s="6">
        <f t="shared" si="0"/>
        <v>400000</v>
      </c>
      <c r="R39" s="8">
        <f t="shared" si="1"/>
        <v>0.14814814814814814</v>
      </c>
      <c r="S39" s="6">
        <v>1427</v>
      </c>
      <c r="T39" s="9">
        <f t="shared" si="7"/>
        <v>42879.793650793654</v>
      </c>
      <c r="U39" s="6">
        <v>49229</v>
      </c>
      <c r="V39" s="9">
        <f t="shared" si="2"/>
        <v>6349.2063492063462</v>
      </c>
      <c r="W39" s="8">
        <f t="shared" si="3"/>
        <v>0.14806989046900018</v>
      </c>
      <c r="X39" s="22">
        <f t="shared" si="8"/>
        <v>42452.047257502556</v>
      </c>
      <c r="Y39" s="22">
        <f t="shared" si="9"/>
        <v>48737.917245105782</v>
      </c>
      <c r="Z39" s="22">
        <f t="shared" si="10"/>
        <v>6285.869987603226</v>
      </c>
      <c r="AA39" s="8">
        <f t="shared" si="11"/>
        <v>0.14806989046900026</v>
      </c>
      <c r="AB39" s="22">
        <f t="shared" si="12"/>
        <v>3070488.7864416642</v>
      </c>
      <c r="AC39" s="10">
        <v>5010</v>
      </c>
      <c r="AD39" s="6">
        <v>1997</v>
      </c>
      <c r="AE39" s="6">
        <f t="shared" si="4"/>
        <v>19</v>
      </c>
      <c r="AF39" s="6" t="s">
        <v>37</v>
      </c>
    </row>
    <row r="40" spans="1:32" x14ac:dyDescent="0.2">
      <c r="A40">
        <v>5</v>
      </c>
      <c r="B40" s="6" t="s">
        <v>2313</v>
      </c>
      <c r="C40" s="6" t="s">
        <v>22</v>
      </c>
      <c r="D40" s="6" t="s">
        <v>23</v>
      </c>
      <c r="E40" s="6" t="s">
        <v>2767</v>
      </c>
      <c r="F40" s="6" t="s">
        <v>2773</v>
      </c>
      <c r="G40" s="6">
        <v>113</v>
      </c>
      <c r="H40" s="6">
        <v>130</v>
      </c>
      <c r="I40" s="7">
        <v>42392</v>
      </c>
      <c r="J40" s="7">
        <v>42402</v>
      </c>
      <c r="K40" s="7" t="s">
        <v>2534</v>
      </c>
      <c r="L40" s="17">
        <f t="shared" si="5"/>
        <v>240.59</v>
      </c>
      <c r="M40" s="20">
        <f t="shared" si="6"/>
        <v>0.99002452304750821</v>
      </c>
      <c r="N40" s="6" t="s">
        <v>36</v>
      </c>
      <c r="O40" s="6">
        <v>7500000</v>
      </c>
      <c r="P40" s="6">
        <v>8100000</v>
      </c>
      <c r="Q40" s="6">
        <f t="shared" si="0"/>
        <v>600000</v>
      </c>
      <c r="R40" s="8">
        <f t="shared" si="1"/>
        <v>0.08</v>
      </c>
      <c r="S40" s="6"/>
      <c r="T40" s="9">
        <f t="shared" si="7"/>
        <v>66371.681415929197</v>
      </c>
      <c r="U40" s="6">
        <v>71681</v>
      </c>
      <c r="V40" s="9">
        <f t="shared" si="2"/>
        <v>5309.3185840708029</v>
      </c>
      <c r="W40" s="8">
        <f t="shared" si="3"/>
        <v>7.9993733333333442E-2</v>
      </c>
      <c r="X40" s="22">
        <f t="shared" si="8"/>
        <v>65709.592237666468</v>
      </c>
      <c r="Y40" s="22">
        <f t="shared" si="9"/>
        <v>70965.947836568434</v>
      </c>
      <c r="Z40" s="22">
        <f t="shared" si="10"/>
        <v>5256.355598901966</v>
      </c>
      <c r="AA40" s="8">
        <f t="shared" si="11"/>
        <v>7.99937333333334E-2</v>
      </c>
      <c r="AB40" s="22">
        <f t="shared" si="12"/>
        <v>8019152.1055322327</v>
      </c>
      <c r="AC40" s="10">
        <v>1243</v>
      </c>
      <c r="AD40" s="6">
        <v>1989</v>
      </c>
      <c r="AE40" s="6">
        <f t="shared" si="4"/>
        <v>27</v>
      </c>
      <c r="AF40" s="6" t="s">
        <v>94</v>
      </c>
    </row>
    <row r="41" spans="1:32" x14ac:dyDescent="0.2">
      <c r="A41">
        <v>5</v>
      </c>
      <c r="B41" s="6" t="s">
        <v>1769</v>
      </c>
      <c r="C41" s="6" t="s">
        <v>22</v>
      </c>
      <c r="D41" s="6" t="s">
        <v>23</v>
      </c>
      <c r="E41" s="6" t="s">
        <v>2767</v>
      </c>
      <c r="F41" s="6" t="s">
        <v>2773</v>
      </c>
      <c r="G41" s="6">
        <v>78</v>
      </c>
      <c r="H41" s="6"/>
      <c r="I41" s="7">
        <v>42377</v>
      </c>
      <c r="J41" s="7">
        <v>42403</v>
      </c>
      <c r="K41" s="7" t="s">
        <v>2534</v>
      </c>
      <c r="L41" s="17">
        <f t="shared" si="5"/>
        <v>240.59</v>
      </c>
      <c r="M41" s="20">
        <f t="shared" si="6"/>
        <v>0.99002452304750821</v>
      </c>
      <c r="N41" s="6" t="s">
        <v>641</v>
      </c>
      <c r="O41" s="6">
        <v>2950000</v>
      </c>
      <c r="P41" s="6">
        <v>2860000</v>
      </c>
      <c r="Q41" s="6">
        <f t="shared" si="0"/>
        <v>-90000</v>
      </c>
      <c r="R41" s="8">
        <f t="shared" si="1"/>
        <v>-3.0508474576271188E-2</v>
      </c>
      <c r="S41" s="6"/>
      <c r="T41" s="9">
        <f t="shared" si="7"/>
        <v>37820.51282051282</v>
      </c>
      <c r="U41" s="6">
        <v>36667</v>
      </c>
      <c r="V41" s="9">
        <f t="shared" si="2"/>
        <v>-1153.5128205128203</v>
      </c>
      <c r="W41" s="8">
        <f t="shared" si="3"/>
        <v>-3.0499661016949148E-2</v>
      </c>
      <c r="X41" s="22">
        <f t="shared" si="8"/>
        <v>37443.235166540377</v>
      </c>
      <c r="Y41" s="22">
        <f t="shared" si="9"/>
        <v>36301.229186582983</v>
      </c>
      <c r="Z41" s="22">
        <f t="shared" si="10"/>
        <v>-1142.0059799573937</v>
      </c>
      <c r="AA41" s="8">
        <f t="shared" si="11"/>
        <v>-3.0499661016949221E-2</v>
      </c>
      <c r="AB41" s="22">
        <f t="shared" si="12"/>
        <v>2831495.8765534726</v>
      </c>
      <c r="AC41" s="10">
        <v>2835</v>
      </c>
      <c r="AD41" s="6">
        <v>2013</v>
      </c>
      <c r="AE41" s="6">
        <f t="shared" si="4"/>
        <v>3</v>
      </c>
      <c r="AF41" s="6" t="s">
        <v>719</v>
      </c>
    </row>
    <row r="42" spans="1:32" x14ac:dyDescent="0.2">
      <c r="A42">
        <v>5</v>
      </c>
      <c r="B42" s="6" t="s">
        <v>1889</v>
      </c>
      <c r="C42" s="6" t="s">
        <v>22</v>
      </c>
      <c r="D42" s="6" t="s">
        <v>23</v>
      </c>
      <c r="E42" s="6" t="s">
        <v>2767</v>
      </c>
      <c r="F42" s="6" t="s">
        <v>2773</v>
      </c>
      <c r="G42" s="6">
        <v>82</v>
      </c>
      <c r="H42" s="6">
        <v>90</v>
      </c>
      <c r="I42" s="7">
        <v>42392</v>
      </c>
      <c r="J42" s="7">
        <v>42403</v>
      </c>
      <c r="K42" s="7" t="s">
        <v>2534</v>
      </c>
      <c r="L42" s="17">
        <f t="shared" si="5"/>
        <v>240.59</v>
      </c>
      <c r="M42" s="20">
        <f t="shared" si="6"/>
        <v>0.99002452304750821</v>
      </c>
      <c r="N42" s="6" t="s">
        <v>24</v>
      </c>
      <c r="O42" s="6">
        <v>4600000</v>
      </c>
      <c r="P42" s="6">
        <v>5250000</v>
      </c>
      <c r="Q42" s="6">
        <f t="shared" si="0"/>
        <v>650000</v>
      </c>
      <c r="R42" s="8">
        <f t="shared" si="1"/>
        <v>0.14130434782608695</v>
      </c>
      <c r="S42" s="6"/>
      <c r="T42" s="9">
        <f t="shared" si="7"/>
        <v>56097.560975609755</v>
      </c>
      <c r="U42" s="6">
        <v>64024</v>
      </c>
      <c r="V42" s="9">
        <f t="shared" si="2"/>
        <v>7926.4390243902453</v>
      </c>
      <c r="W42" s="8">
        <f t="shared" si="3"/>
        <v>0.14129739130434785</v>
      </c>
      <c r="X42" s="22">
        <f t="shared" si="8"/>
        <v>55537.961049006553</v>
      </c>
      <c r="Y42" s="22">
        <f t="shared" si="9"/>
        <v>63385.330063593668</v>
      </c>
      <c r="Z42" s="22">
        <f t="shared" si="10"/>
        <v>7847.3690145871151</v>
      </c>
      <c r="AA42" s="8">
        <f t="shared" si="11"/>
        <v>0.14129739130434799</v>
      </c>
      <c r="AB42" s="22">
        <f t="shared" si="12"/>
        <v>5197597.0652146805</v>
      </c>
      <c r="AC42" s="10">
        <v>2789</v>
      </c>
      <c r="AD42" s="6">
        <v>2006</v>
      </c>
      <c r="AE42" s="6">
        <f t="shared" si="4"/>
        <v>10</v>
      </c>
      <c r="AF42" s="6" t="s">
        <v>569</v>
      </c>
    </row>
    <row r="43" spans="1:32" x14ac:dyDescent="0.2">
      <c r="A43">
        <v>5</v>
      </c>
      <c r="B43" s="6" t="s">
        <v>2208</v>
      </c>
      <c r="C43" s="6" t="s">
        <v>22</v>
      </c>
      <c r="D43" s="6" t="s">
        <v>23</v>
      </c>
      <c r="E43" s="6" t="s">
        <v>2767</v>
      </c>
      <c r="F43" s="6" t="s">
        <v>2773</v>
      </c>
      <c r="G43" s="6">
        <v>103</v>
      </c>
      <c r="H43" s="6">
        <v>115</v>
      </c>
      <c r="I43" s="7">
        <v>42380</v>
      </c>
      <c r="J43" s="7">
        <v>42403</v>
      </c>
      <c r="K43" s="7" t="s">
        <v>2534</v>
      </c>
      <c r="L43" s="17">
        <f t="shared" si="5"/>
        <v>240.59</v>
      </c>
      <c r="M43" s="20">
        <f t="shared" si="6"/>
        <v>0.99002452304750821</v>
      </c>
      <c r="N43" s="6" t="s">
        <v>85</v>
      </c>
      <c r="O43" s="6">
        <v>2900000</v>
      </c>
      <c r="P43" s="6">
        <v>2850000</v>
      </c>
      <c r="Q43" s="6">
        <f t="shared" si="0"/>
        <v>-50000</v>
      </c>
      <c r="R43" s="8">
        <f t="shared" si="1"/>
        <v>-1.7241379310344827E-2</v>
      </c>
      <c r="S43" s="6">
        <v>67209</v>
      </c>
      <c r="T43" s="9">
        <f t="shared" si="7"/>
        <v>28807.85436893204</v>
      </c>
      <c r="U43" s="6">
        <v>28322</v>
      </c>
      <c r="V43" s="9">
        <f t="shared" si="2"/>
        <v>-485.85436893203951</v>
      </c>
      <c r="W43" s="8">
        <f t="shared" si="3"/>
        <v>-1.6865343829841468E-2</v>
      </c>
      <c r="X43" s="22">
        <f t="shared" si="8"/>
        <v>28520.482281624019</v>
      </c>
      <c r="Y43" s="22">
        <f t="shared" si="9"/>
        <v>28039.474541751526</v>
      </c>
      <c r="Z43" s="22">
        <f t="shared" si="10"/>
        <v>-481.0077398724934</v>
      </c>
      <c r="AA43" s="8">
        <f t="shared" si="11"/>
        <v>-1.6865343829841568E-2</v>
      </c>
      <c r="AB43" s="22">
        <f t="shared" si="12"/>
        <v>2888065.8778004074</v>
      </c>
      <c r="AC43" s="10">
        <v>20213</v>
      </c>
      <c r="AD43" s="6">
        <v>1978</v>
      </c>
      <c r="AE43" s="6">
        <f t="shared" si="4"/>
        <v>38</v>
      </c>
      <c r="AF43" s="6" t="s">
        <v>37</v>
      </c>
    </row>
    <row r="44" spans="1:32" x14ac:dyDescent="0.2">
      <c r="A44">
        <v>5</v>
      </c>
      <c r="B44" s="6" t="s">
        <v>1866</v>
      </c>
      <c r="C44" s="6" t="s">
        <v>22</v>
      </c>
      <c r="D44" s="6" t="s">
        <v>23</v>
      </c>
      <c r="E44" s="6" t="s">
        <v>2767</v>
      </c>
      <c r="F44" s="6" t="s">
        <v>2773</v>
      </c>
      <c r="G44" s="6">
        <v>81</v>
      </c>
      <c r="H44" s="6">
        <v>92</v>
      </c>
      <c r="I44" s="7">
        <v>42385</v>
      </c>
      <c r="J44" s="7">
        <v>42405</v>
      </c>
      <c r="K44" s="7" t="s">
        <v>2534</v>
      </c>
      <c r="L44" s="17">
        <f t="shared" si="5"/>
        <v>240.59</v>
      </c>
      <c r="M44" s="20">
        <f t="shared" si="6"/>
        <v>0.99002452304750821</v>
      </c>
      <c r="N44" s="6" t="s">
        <v>403</v>
      </c>
      <c r="O44" s="6">
        <v>4590000</v>
      </c>
      <c r="P44" s="6">
        <v>4600000</v>
      </c>
      <c r="Q44" s="6">
        <f t="shared" si="0"/>
        <v>10000</v>
      </c>
      <c r="R44" s="8">
        <f t="shared" si="1"/>
        <v>2.1786492374727671E-3</v>
      </c>
      <c r="S44" s="6"/>
      <c r="T44" s="9">
        <f t="shared" si="7"/>
        <v>56666.666666666664</v>
      </c>
      <c r="U44" s="6">
        <v>56790</v>
      </c>
      <c r="V44" s="9">
        <f t="shared" si="2"/>
        <v>123.33333333333576</v>
      </c>
      <c r="W44" s="8">
        <f t="shared" si="3"/>
        <v>2.176470588235337E-3</v>
      </c>
      <c r="X44" s="22">
        <f t="shared" si="8"/>
        <v>56101.389639358793</v>
      </c>
      <c r="Y44" s="22">
        <f t="shared" si="9"/>
        <v>56223.49266386799</v>
      </c>
      <c r="Z44" s="22">
        <f t="shared" si="10"/>
        <v>122.10302450919698</v>
      </c>
      <c r="AA44" s="8">
        <f t="shared" si="11"/>
        <v>2.1764705882353712E-3</v>
      </c>
      <c r="AB44" s="22">
        <f t="shared" si="12"/>
        <v>4554102.9057733072</v>
      </c>
      <c r="AC44" s="10">
        <v>7184</v>
      </c>
      <c r="AD44" s="6">
        <v>2009</v>
      </c>
      <c r="AE44" s="6">
        <f t="shared" si="4"/>
        <v>7</v>
      </c>
      <c r="AF44" s="6" t="s">
        <v>315</v>
      </c>
    </row>
    <row r="45" spans="1:32" x14ac:dyDescent="0.2">
      <c r="A45">
        <v>6</v>
      </c>
      <c r="B45" s="6" t="s">
        <v>1623</v>
      </c>
      <c r="C45" s="6" t="s">
        <v>22</v>
      </c>
      <c r="D45" s="6" t="s">
        <v>23</v>
      </c>
      <c r="E45" s="6" t="s">
        <v>2767</v>
      </c>
      <c r="F45" s="6" t="s">
        <v>2773</v>
      </c>
      <c r="G45" s="6">
        <v>73</v>
      </c>
      <c r="H45" s="6">
        <v>83</v>
      </c>
      <c r="I45" s="7">
        <v>42397</v>
      </c>
      <c r="J45" s="7">
        <v>42409</v>
      </c>
      <c r="K45" s="7" t="s">
        <v>2534</v>
      </c>
      <c r="L45" s="17">
        <f t="shared" si="5"/>
        <v>240.59</v>
      </c>
      <c r="M45" s="20">
        <f t="shared" si="6"/>
        <v>0.99002452304750821</v>
      </c>
      <c r="N45" s="6" t="s">
        <v>32</v>
      </c>
      <c r="O45" s="6">
        <v>3800000</v>
      </c>
      <c r="P45" s="6">
        <v>4150000</v>
      </c>
      <c r="Q45" s="6">
        <f t="shared" si="0"/>
        <v>350000</v>
      </c>
      <c r="R45" s="8">
        <f t="shared" si="1"/>
        <v>9.2105263157894732E-2</v>
      </c>
      <c r="S45" s="6"/>
      <c r="T45" s="9">
        <f t="shared" si="7"/>
        <v>52054.794520547948</v>
      </c>
      <c r="U45" s="6">
        <v>56849</v>
      </c>
      <c r="V45" s="9">
        <f t="shared" si="2"/>
        <v>4794.2054794520518</v>
      </c>
      <c r="W45" s="8">
        <f t="shared" si="3"/>
        <v>9.2099210526315728E-2</v>
      </c>
      <c r="X45" s="22">
        <f t="shared" si="8"/>
        <v>51535.523117541525</v>
      </c>
      <c r="Y45" s="22">
        <f t="shared" si="9"/>
        <v>56281.904110727795</v>
      </c>
      <c r="Z45" s="22">
        <f t="shared" si="10"/>
        <v>4746.3809931862706</v>
      </c>
      <c r="AA45" s="8">
        <f t="shared" si="11"/>
        <v>9.2099210526315783E-2</v>
      </c>
      <c r="AB45" s="22">
        <f t="shared" si="12"/>
        <v>4108579.0000831289</v>
      </c>
      <c r="AC45" s="10">
        <v>8935</v>
      </c>
      <c r="AD45" s="6">
        <v>2013</v>
      </c>
      <c r="AE45" s="6">
        <f t="shared" si="4"/>
        <v>3</v>
      </c>
      <c r="AF45" s="6" t="s">
        <v>37</v>
      </c>
    </row>
    <row r="46" spans="1:32" x14ac:dyDescent="0.2">
      <c r="A46">
        <v>6</v>
      </c>
      <c r="B46" s="6" t="s">
        <v>1944</v>
      </c>
      <c r="C46" s="6" t="s">
        <v>22</v>
      </c>
      <c r="D46" s="6" t="s">
        <v>23</v>
      </c>
      <c r="E46" s="6" t="s">
        <v>2767</v>
      </c>
      <c r="F46" s="6" t="s">
        <v>2773</v>
      </c>
      <c r="G46" s="6">
        <v>84</v>
      </c>
      <c r="H46" s="6">
        <v>90</v>
      </c>
      <c r="I46" s="7">
        <v>42399</v>
      </c>
      <c r="J46" s="7">
        <v>42409</v>
      </c>
      <c r="K46" s="7" t="s">
        <v>2534</v>
      </c>
      <c r="L46" s="17">
        <f t="shared" si="5"/>
        <v>240.59</v>
      </c>
      <c r="M46" s="20">
        <f t="shared" si="6"/>
        <v>0.99002452304750821</v>
      </c>
      <c r="N46" s="6" t="s">
        <v>36</v>
      </c>
      <c r="O46" s="6">
        <v>3990000</v>
      </c>
      <c r="P46" s="6">
        <v>4750000</v>
      </c>
      <c r="Q46" s="6">
        <f t="shared" si="0"/>
        <v>760000</v>
      </c>
      <c r="R46" s="8">
        <f t="shared" si="1"/>
        <v>0.19047619047619047</v>
      </c>
      <c r="S46" s="6"/>
      <c r="T46" s="9">
        <f t="shared" si="7"/>
        <v>47500</v>
      </c>
      <c r="U46" s="6">
        <v>56548</v>
      </c>
      <c r="V46" s="9">
        <f t="shared" si="2"/>
        <v>9048</v>
      </c>
      <c r="W46" s="8">
        <f t="shared" si="3"/>
        <v>0.19048421052631578</v>
      </c>
      <c r="X46" s="22">
        <f t="shared" si="8"/>
        <v>47026.16484475664</v>
      </c>
      <c r="Y46" s="22">
        <f t="shared" si="9"/>
        <v>55983.906729290495</v>
      </c>
      <c r="Z46" s="22">
        <f t="shared" si="10"/>
        <v>8957.7418845338543</v>
      </c>
      <c r="AA46" s="8">
        <f t="shared" si="11"/>
        <v>0.19048421052631578</v>
      </c>
      <c r="AB46" s="22">
        <f t="shared" si="12"/>
        <v>4702648.1652604016</v>
      </c>
      <c r="AC46" s="10">
        <v>6743</v>
      </c>
      <c r="AD46" s="6">
        <v>2005</v>
      </c>
      <c r="AE46" s="6">
        <f t="shared" si="4"/>
        <v>11</v>
      </c>
      <c r="AF46" s="6" t="s">
        <v>137</v>
      </c>
    </row>
    <row r="47" spans="1:32" x14ac:dyDescent="0.2">
      <c r="A47">
        <v>6</v>
      </c>
      <c r="B47" s="6" t="s">
        <v>1837</v>
      </c>
      <c r="C47" s="6" t="s">
        <v>22</v>
      </c>
      <c r="D47" s="6" t="s">
        <v>23</v>
      </c>
      <c r="E47" s="6" t="s">
        <v>2767</v>
      </c>
      <c r="F47" s="6" t="s">
        <v>2773</v>
      </c>
      <c r="G47" s="6">
        <v>80</v>
      </c>
      <c r="H47" s="6">
        <v>92</v>
      </c>
      <c r="I47" s="7">
        <v>42397</v>
      </c>
      <c r="J47" s="7">
        <v>42409</v>
      </c>
      <c r="K47" s="7" t="s">
        <v>2534</v>
      </c>
      <c r="L47" s="17">
        <f t="shared" si="5"/>
        <v>240.59</v>
      </c>
      <c r="M47" s="20">
        <f t="shared" si="6"/>
        <v>0.99002452304750821</v>
      </c>
      <c r="N47" s="6" t="s">
        <v>32</v>
      </c>
      <c r="O47" s="6">
        <v>5950000</v>
      </c>
      <c r="P47" s="6">
        <v>5800000</v>
      </c>
      <c r="Q47" s="6">
        <f t="shared" si="0"/>
        <v>-150000</v>
      </c>
      <c r="R47" s="8">
        <f t="shared" si="1"/>
        <v>-2.5210084033613446E-2</v>
      </c>
      <c r="S47" s="6">
        <v>65064</v>
      </c>
      <c r="T47" s="9">
        <f t="shared" si="7"/>
        <v>75188.3</v>
      </c>
      <c r="U47" s="6">
        <v>73313</v>
      </c>
      <c r="V47" s="9">
        <f t="shared" si="2"/>
        <v>-1875.3000000000029</v>
      </c>
      <c r="W47" s="8">
        <f t="shared" si="3"/>
        <v>-2.494138050733961E-2</v>
      </c>
      <c r="X47" s="22">
        <f t="shared" si="8"/>
        <v>74438.260846252961</v>
      </c>
      <c r="Y47" s="22">
        <f t="shared" si="9"/>
        <v>72581.667858181972</v>
      </c>
      <c r="Z47" s="22">
        <f t="shared" si="10"/>
        <v>-1856.5929880709882</v>
      </c>
      <c r="AA47" s="8">
        <f t="shared" si="11"/>
        <v>-2.494138050733952E-2</v>
      </c>
      <c r="AB47" s="22">
        <f t="shared" si="12"/>
        <v>5806533.428654558</v>
      </c>
      <c r="AC47" s="10">
        <v>13025</v>
      </c>
      <c r="AD47" s="6">
        <v>1994</v>
      </c>
      <c r="AE47" s="6">
        <f t="shared" si="4"/>
        <v>22</v>
      </c>
      <c r="AF47" s="6" t="s">
        <v>37</v>
      </c>
    </row>
    <row r="48" spans="1:32" x14ac:dyDescent="0.2">
      <c r="A48">
        <v>6</v>
      </c>
      <c r="B48" s="6" t="s">
        <v>2128</v>
      </c>
      <c r="C48" s="6" t="s">
        <v>22</v>
      </c>
      <c r="D48" s="6" t="s">
        <v>23</v>
      </c>
      <c r="E48" s="6" t="s">
        <v>2767</v>
      </c>
      <c r="F48" s="6" t="s">
        <v>2773</v>
      </c>
      <c r="G48" s="6">
        <v>96</v>
      </c>
      <c r="H48" s="6">
        <v>105</v>
      </c>
      <c r="I48" s="7">
        <v>42396</v>
      </c>
      <c r="J48" s="7">
        <v>42409</v>
      </c>
      <c r="K48" s="7" t="s">
        <v>2534</v>
      </c>
      <c r="L48" s="17">
        <f t="shared" si="5"/>
        <v>240.59</v>
      </c>
      <c r="M48" s="20">
        <f t="shared" si="6"/>
        <v>0.99002452304750821</v>
      </c>
      <c r="N48" s="6" t="s">
        <v>57</v>
      </c>
      <c r="O48" s="6">
        <v>3400000</v>
      </c>
      <c r="P48" s="6">
        <v>3500000</v>
      </c>
      <c r="Q48" s="6">
        <f t="shared" si="0"/>
        <v>100000</v>
      </c>
      <c r="R48" s="8">
        <f t="shared" si="1"/>
        <v>2.9411764705882353E-2</v>
      </c>
      <c r="S48" s="6">
        <v>34193</v>
      </c>
      <c r="T48" s="9">
        <f t="shared" si="7"/>
        <v>35772.84375</v>
      </c>
      <c r="U48" s="6">
        <v>36815</v>
      </c>
      <c r="V48" s="9">
        <f t="shared" si="2"/>
        <v>1042.15625</v>
      </c>
      <c r="W48" s="8">
        <f t="shared" si="3"/>
        <v>2.9132608446875291E-2</v>
      </c>
      <c r="X48" s="22">
        <f t="shared" si="8"/>
        <v>35415.992571646784</v>
      </c>
      <c r="Y48" s="22">
        <f t="shared" si="9"/>
        <v>36447.752815994012</v>
      </c>
      <c r="Z48" s="22">
        <f t="shared" si="10"/>
        <v>1031.7602443472279</v>
      </c>
      <c r="AA48" s="8">
        <f t="shared" si="11"/>
        <v>2.9132608446875239E-2</v>
      </c>
      <c r="AB48" s="22">
        <f t="shared" si="12"/>
        <v>3498984.2703354252</v>
      </c>
      <c r="AC48" s="10">
        <v>32628</v>
      </c>
      <c r="AD48" s="6">
        <v>1989</v>
      </c>
      <c r="AE48" s="6">
        <f t="shared" si="4"/>
        <v>27</v>
      </c>
      <c r="AF48" s="6" t="s">
        <v>681</v>
      </c>
    </row>
    <row r="49" spans="1:32" x14ac:dyDescent="0.2">
      <c r="A49">
        <v>6</v>
      </c>
      <c r="B49" s="6" t="s">
        <v>2087</v>
      </c>
      <c r="C49" s="6" t="s">
        <v>22</v>
      </c>
      <c r="D49" s="6" t="s">
        <v>23</v>
      </c>
      <c r="E49" s="6" t="s">
        <v>2767</v>
      </c>
      <c r="F49" s="6" t="s">
        <v>2773</v>
      </c>
      <c r="G49" s="6">
        <v>93</v>
      </c>
      <c r="H49" s="6">
        <v>104</v>
      </c>
      <c r="I49" s="7">
        <v>42386</v>
      </c>
      <c r="J49" s="7">
        <v>42409</v>
      </c>
      <c r="K49" s="7" t="s">
        <v>2534</v>
      </c>
      <c r="L49" s="17">
        <f t="shared" si="5"/>
        <v>240.59</v>
      </c>
      <c r="M49" s="20">
        <f t="shared" si="6"/>
        <v>0.99002452304750821</v>
      </c>
      <c r="N49" s="6" t="s">
        <v>85</v>
      </c>
      <c r="O49" s="6">
        <v>2950000</v>
      </c>
      <c r="P49" s="6">
        <v>2850000</v>
      </c>
      <c r="Q49" s="6">
        <f t="shared" si="0"/>
        <v>-100000</v>
      </c>
      <c r="R49" s="8">
        <f t="shared" si="1"/>
        <v>-3.3898305084745763E-2</v>
      </c>
      <c r="S49" s="6">
        <v>132000</v>
      </c>
      <c r="T49" s="9">
        <f t="shared" si="7"/>
        <v>33139.784946236556</v>
      </c>
      <c r="U49" s="6">
        <v>32065</v>
      </c>
      <c r="V49" s="9">
        <f t="shared" si="2"/>
        <v>-1074.7849462365557</v>
      </c>
      <c r="W49" s="8">
        <f t="shared" si="3"/>
        <v>-3.2431862426995355E-2</v>
      </c>
      <c r="X49" s="22">
        <f t="shared" si="8"/>
        <v>32809.199785294841</v>
      </c>
      <c r="Y49" s="22">
        <f t="shared" si="9"/>
        <v>31745.136331518352</v>
      </c>
      <c r="Z49" s="22">
        <f t="shared" si="10"/>
        <v>-1064.063453776489</v>
      </c>
      <c r="AA49" s="8">
        <f t="shared" si="11"/>
        <v>-3.2431862426995389E-2</v>
      </c>
      <c r="AB49" s="22">
        <f t="shared" si="12"/>
        <v>2952297.6788312066</v>
      </c>
      <c r="AC49" s="10">
        <v>40806</v>
      </c>
      <c r="AD49" s="6">
        <v>1979</v>
      </c>
      <c r="AE49" s="6">
        <f t="shared" si="4"/>
        <v>37</v>
      </c>
      <c r="AF49" s="6" t="s">
        <v>949</v>
      </c>
    </row>
    <row r="50" spans="1:32" x14ac:dyDescent="0.2">
      <c r="A50">
        <v>6</v>
      </c>
      <c r="B50" s="6" t="s">
        <v>1737</v>
      </c>
      <c r="C50" s="6" t="s">
        <v>22</v>
      </c>
      <c r="D50" s="6" t="s">
        <v>23</v>
      </c>
      <c r="E50" s="6" t="s">
        <v>2767</v>
      </c>
      <c r="F50" s="6" t="s">
        <v>2773</v>
      </c>
      <c r="G50" s="6">
        <v>77</v>
      </c>
      <c r="H50" s="6">
        <v>83</v>
      </c>
      <c r="I50" s="7">
        <v>42383</v>
      </c>
      <c r="J50" s="7">
        <v>42409</v>
      </c>
      <c r="K50" s="7" t="s">
        <v>2534</v>
      </c>
      <c r="L50" s="17">
        <f t="shared" si="5"/>
        <v>240.59</v>
      </c>
      <c r="M50" s="20">
        <f t="shared" si="6"/>
        <v>0.99002452304750821</v>
      </c>
      <c r="N50" s="6" t="s">
        <v>641</v>
      </c>
      <c r="O50" s="6">
        <v>2750000</v>
      </c>
      <c r="P50" s="6">
        <v>2800000</v>
      </c>
      <c r="Q50" s="6">
        <f t="shared" si="0"/>
        <v>50000</v>
      </c>
      <c r="R50" s="8">
        <f t="shared" si="1"/>
        <v>1.8181818181818181E-2</v>
      </c>
      <c r="S50" s="6">
        <v>185858</v>
      </c>
      <c r="T50" s="9">
        <f t="shared" si="7"/>
        <v>38128.025974025972</v>
      </c>
      <c r="U50" s="6">
        <v>38777</v>
      </c>
      <c r="V50" s="9">
        <f t="shared" si="2"/>
        <v>648.97402597402834</v>
      </c>
      <c r="W50" s="8">
        <f t="shared" si="3"/>
        <v>1.7020918586661951E-2</v>
      </c>
      <c r="X50" s="22">
        <f t="shared" si="8"/>
        <v>37747.680729678068</v>
      </c>
      <c r="Y50" s="22">
        <f t="shared" si="9"/>
        <v>38390.180930213224</v>
      </c>
      <c r="Z50" s="22">
        <f t="shared" si="10"/>
        <v>642.50020053515618</v>
      </c>
      <c r="AA50" s="8">
        <f t="shared" si="11"/>
        <v>1.7020918586661889E-2</v>
      </c>
      <c r="AB50" s="22">
        <f t="shared" si="12"/>
        <v>2956043.9316264181</v>
      </c>
      <c r="AC50" s="10">
        <v>35787</v>
      </c>
      <c r="AD50" s="6">
        <v>1959</v>
      </c>
      <c r="AE50" s="6">
        <f t="shared" si="4"/>
        <v>57</v>
      </c>
      <c r="AF50" s="6" t="s">
        <v>61</v>
      </c>
    </row>
    <row r="51" spans="1:32" x14ac:dyDescent="0.2">
      <c r="A51">
        <v>6</v>
      </c>
      <c r="B51" s="6" t="s">
        <v>911</v>
      </c>
      <c r="C51" s="6" t="s">
        <v>22</v>
      </c>
      <c r="D51" s="6" t="s">
        <v>23</v>
      </c>
      <c r="E51" s="6" t="s">
        <v>2767</v>
      </c>
      <c r="F51" s="6" t="s">
        <v>2773</v>
      </c>
      <c r="G51" s="6">
        <v>54</v>
      </c>
      <c r="H51" s="6">
        <v>60</v>
      </c>
      <c r="I51" s="7">
        <v>42399</v>
      </c>
      <c r="J51" s="7">
        <v>42409</v>
      </c>
      <c r="K51" s="7" t="s">
        <v>2534</v>
      </c>
      <c r="L51" s="17">
        <f t="shared" si="5"/>
        <v>240.59</v>
      </c>
      <c r="M51" s="20">
        <f t="shared" si="6"/>
        <v>0.99002452304750821</v>
      </c>
      <c r="N51" s="6" t="s">
        <v>36</v>
      </c>
      <c r="O51" s="6">
        <v>2550000</v>
      </c>
      <c r="P51" s="6">
        <v>2900000</v>
      </c>
      <c r="Q51" s="6">
        <f t="shared" si="0"/>
        <v>350000</v>
      </c>
      <c r="R51" s="8">
        <f t="shared" si="1"/>
        <v>0.13725490196078433</v>
      </c>
      <c r="S51" s="6">
        <v>5890</v>
      </c>
      <c r="T51" s="9">
        <f t="shared" si="7"/>
        <v>47331.296296296299</v>
      </c>
      <c r="U51" s="6">
        <v>53813</v>
      </c>
      <c r="V51" s="9">
        <f t="shared" si="2"/>
        <v>6481.7037037037007</v>
      </c>
      <c r="W51" s="8">
        <f t="shared" si="3"/>
        <v>0.13694329568173896</v>
      </c>
      <c r="X51" s="22">
        <f t="shared" si="8"/>
        <v>46859.144040961037</v>
      </c>
      <c r="Y51" s="22">
        <f t="shared" si="9"/>
        <v>53276.18965875556</v>
      </c>
      <c r="Z51" s="22">
        <f t="shared" si="10"/>
        <v>6417.0456177945234</v>
      </c>
      <c r="AA51" s="8">
        <f t="shared" si="11"/>
        <v>0.13694329568173896</v>
      </c>
      <c r="AB51" s="22">
        <f t="shared" si="12"/>
        <v>2876914.2415728001</v>
      </c>
      <c r="AC51" s="10">
        <v>1596</v>
      </c>
      <c r="AD51" s="6">
        <v>1958</v>
      </c>
      <c r="AE51" s="6">
        <f t="shared" si="4"/>
        <v>58</v>
      </c>
      <c r="AF51" s="6" t="s">
        <v>371</v>
      </c>
    </row>
    <row r="52" spans="1:32" x14ac:dyDescent="0.2">
      <c r="A52">
        <v>6</v>
      </c>
      <c r="B52" s="6" t="s">
        <v>2461</v>
      </c>
      <c r="C52" s="6" t="s">
        <v>22</v>
      </c>
      <c r="D52" s="6" t="s">
        <v>23</v>
      </c>
      <c r="E52" s="6" t="s">
        <v>2767</v>
      </c>
      <c r="F52" s="6" t="s">
        <v>2773</v>
      </c>
      <c r="G52" s="6">
        <v>143</v>
      </c>
      <c r="H52" s="6">
        <v>157</v>
      </c>
      <c r="I52" s="7">
        <v>42391</v>
      </c>
      <c r="J52" s="7">
        <v>42411</v>
      </c>
      <c r="K52" s="7" t="s">
        <v>2534</v>
      </c>
      <c r="L52" s="17">
        <f t="shared" si="5"/>
        <v>240.59</v>
      </c>
      <c r="M52" s="20">
        <f t="shared" si="6"/>
        <v>0.99002452304750821</v>
      </c>
      <c r="N52" s="6" t="s">
        <v>403</v>
      </c>
      <c r="O52" s="6">
        <v>3950000</v>
      </c>
      <c r="P52" s="6">
        <v>3900000</v>
      </c>
      <c r="Q52" s="6">
        <f t="shared" si="0"/>
        <v>-50000</v>
      </c>
      <c r="R52" s="8">
        <f t="shared" si="1"/>
        <v>-1.2658227848101266E-2</v>
      </c>
      <c r="S52" s="6"/>
      <c r="T52" s="9">
        <f t="shared" si="7"/>
        <v>27622.377622377622</v>
      </c>
      <c r="U52" s="6">
        <v>27273</v>
      </c>
      <c r="V52" s="9">
        <f t="shared" si="2"/>
        <v>-349.37762237762217</v>
      </c>
      <c r="W52" s="8">
        <f t="shared" si="3"/>
        <v>-1.2648354430379739E-2</v>
      </c>
      <c r="X52" s="22">
        <f t="shared" si="8"/>
        <v>27346.831231032571</v>
      </c>
      <c r="Y52" s="22">
        <f t="shared" si="9"/>
        <v>27000.93881707469</v>
      </c>
      <c r="Z52" s="22">
        <f t="shared" si="10"/>
        <v>-345.89241395788122</v>
      </c>
      <c r="AA52" s="8">
        <f t="shared" si="11"/>
        <v>-1.2648354430379862E-2</v>
      </c>
      <c r="AB52" s="22">
        <f t="shared" si="12"/>
        <v>3861134.2508416804</v>
      </c>
      <c r="AC52" s="6">
        <v>944</v>
      </c>
      <c r="AD52" s="6">
        <v>1958</v>
      </c>
      <c r="AE52" s="6">
        <f t="shared" si="4"/>
        <v>58</v>
      </c>
      <c r="AF52" s="6" t="s">
        <v>103</v>
      </c>
    </row>
    <row r="53" spans="1:32" x14ac:dyDescent="0.2">
      <c r="A53">
        <v>7</v>
      </c>
      <c r="B53" s="6" t="s">
        <v>404</v>
      </c>
      <c r="C53" s="6" t="s">
        <v>22</v>
      </c>
      <c r="D53" s="6" t="s">
        <v>23</v>
      </c>
      <c r="E53" s="6" t="s">
        <v>2767</v>
      </c>
      <c r="F53" s="6" t="s">
        <v>2773</v>
      </c>
      <c r="G53" s="6">
        <v>87</v>
      </c>
      <c r="H53" s="6">
        <v>99</v>
      </c>
      <c r="I53" s="7">
        <v>42405</v>
      </c>
      <c r="J53" s="7">
        <v>42415</v>
      </c>
      <c r="K53" s="7" t="s">
        <v>2534</v>
      </c>
      <c r="L53" s="17">
        <f t="shared" si="5"/>
        <v>240.59</v>
      </c>
      <c r="M53" s="20">
        <f t="shared" si="6"/>
        <v>0.99002452304750821</v>
      </c>
      <c r="N53" s="6" t="s">
        <v>36</v>
      </c>
      <c r="O53" s="6">
        <v>5500000</v>
      </c>
      <c r="P53" s="6">
        <v>5400000</v>
      </c>
      <c r="Q53" s="6">
        <f t="shared" si="0"/>
        <v>-100000</v>
      </c>
      <c r="R53" s="8">
        <f t="shared" si="1"/>
        <v>-1.8181818181818181E-2</v>
      </c>
      <c r="S53" s="6"/>
      <c r="T53" s="9">
        <f t="shared" si="7"/>
        <v>63218.3908045977</v>
      </c>
      <c r="U53" s="6">
        <v>62069</v>
      </c>
      <c r="V53" s="9">
        <f t="shared" si="2"/>
        <v>-1149.3908045977005</v>
      </c>
      <c r="W53" s="8">
        <f t="shared" si="3"/>
        <v>-1.8181272727272716E-2</v>
      </c>
      <c r="X53" s="22">
        <f t="shared" si="8"/>
        <v>62587.757204152818</v>
      </c>
      <c r="Y53" s="22">
        <f t="shared" si="9"/>
        <v>61449.83212103579</v>
      </c>
      <c r="Z53" s="22">
        <f t="shared" si="10"/>
        <v>-1137.9250831170284</v>
      </c>
      <c r="AA53" s="8">
        <f t="shared" si="11"/>
        <v>-1.8181272727272688E-2</v>
      </c>
      <c r="AB53" s="22">
        <f t="shared" si="12"/>
        <v>5346135.3945301138</v>
      </c>
      <c r="AC53" s="10">
        <v>7987</v>
      </c>
      <c r="AD53" s="6">
        <v>2012</v>
      </c>
      <c r="AE53" s="6">
        <f t="shared" si="4"/>
        <v>4</v>
      </c>
      <c r="AF53" s="6" t="s">
        <v>94</v>
      </c>
    </row>
    <row r="54" spans="1:32" x14ac:dyDescent="0.2">
      <c r="A54">
        <v>7</v>
      </c>
      <c r="B54" s="6" t="s">
        <v>1036</v>
      </c>
      <c r="C54" s="6" t="s">
        <v>22</v>
      </c>
      <c r="D54" s="6" t="s">
        <v>23</v>
      </c>
      <c r="E54" s="6" t="s">
        <v>2767</v>
      </c>
      <c r="F54" s="6" t="s">
        <v>2773</v>
      </c>
      <c r="G54" s="6">
        <v>57</v>
      </c>
      <c r="H54" s="6">
        <v>63</v>
      </c>
      <c r="I54" s="7">
        <v>42406</v>
      </c>
      <c r="J54" s="7">
        <v>42416</v>
      </c>
      <c r="K54" s="7" t="s">
        <v>2534</v>
      </c>
      <c r="L54" s="17">
        <f t="shared" si="5"/>
        <v>240.59</v>
      </c>
      <c r="M54" s="20">
        <f t="shared" si="6"/>
        <v>0.99002452304750821</v>
      </c>
      <c r="N54" s="6" t="s">
        <v>36</v>
      </c>
      <c r="O54" s="6">
        <v>2950000</v>
      </c>
      <c r="P54" s="6">
        <v>3170000</v>
      </c>
      <c r="Q54" s="6">
        <f t="shared" si="0"/>
        <v>220000</v>
      </c>
      <c r="R54" s="8">
        <f t="shared" si="1"/>
        <v>7.4576271186440682E-2</v>
      </c>
      <c r="S54" s="6"/>
      <c r="T54" s="9">
        <f t="shared" si="7"/>
        <v>51754.385964912282</v>
      </c>
      <c r="U54" s="6">
        <v>55614</v>
      </c>
      <c r="V54" s="9">
        <f t="shared" si="2"/>
        <v>3859.6140350877176</v>
      </c>
      <c r="W54" s="8">
        <f t="shared" si="3"/>
        <v>7.4575593220338951E-2</v>
      </c>
      <c r="X54" s="22">
        <f t="shared" si="8"/>
        <v>51238.111280528938</v>
      </c>
      <c r="Y54" s="22">
        <f t="shared" si="9"/>
        <v>55059.223824764122</v>
      </c>
      <c r="Z54" s="22">
        <f t="shared" si="10"/>
        <v>3821.112544235184</v>
      </c>
      <c r="AA54" s="8">
        <f t="shared" si="11"/>
        <v>7.4575593220338895E-2</v>
      </c>
      <c r="AB54" s="22">
        <f t="shared" si="12"/>
        <v>3138375.7580115548</v>
      </c>
      <c r="AC54" s="10">
        <v>6745</v>
      </c>
      <c r="AD54" s="6">
        <v>2005</v>
      </c>
      <c r="AE54" s="6">
        <f t="shared" si="4"/>
        <v>11</v>
      </c>
      <c r="AF54" s="6" t="s">
        <v>569</v>
      </c>
    </row>
    <row r="55" spans="1:32" x14ac:dyDescent="0.2">
      <c r="A55">
        <v>7</v>
      </c>
      <c r="B55" s="6" t="s">
        <v>1649</v>
      </c>
      <c r="C55" s="6" t="s">
        <v>22</v>
      </c>
      <c r="D55" s="6" t="s">
        <v>23</v>
      </c>
      <c r="E55" s="6" t="s">
        <v>2767</v>
      </c>
      <c r="F55" s="6" t="s">
        <v>2773</v>
      </c>
      <c r="G55" s="6">
        <v>74</v>
      </c>
      <c r="H55" s="6">
        <v>86</v>
      </c>
      <c r="I55" s="7">
        <v>42405</v>
      </c>
      <c r="J55" s="7">
        <v>42416</v>
      </c>
      <c r="K55" s="7" t="s">
        <v>2534</v>
      </c>
      <c r="L55" s="17">
        <f t="shared" si="5"/>
        <v>240.59</v>
      </c>
      <c r="M55" s="20">
        <f t="shared" si="6"/>
        <v>0.99002452304750821</v>
      </c>
      <c r="N55" s="6" t="s">
        <v>24</v>
      </c>
      <c r="O55" s="6">
        <v>3490000</v>
      </c>
      <c r="P55" s="6">
        <v>3550000</v>
      </c>
      <c r="Q55" s="6">
        <f t="shared" si="0"/>
        <v>60000</v>
      </c>
      <c r="R55" s="8">
        <f t="shared" si="1"/>
        <v>1.7191977077363897E-2</v>
      </c>
      <c r="S55" s="6"/>
      <c r="T55" s="9">
        <f t="shared" si="7"/>
        <v>47162.16216216216</v>
      </c>
      <c r="U55" s="6">
        <v>47973</v>
      </c>
      <c r="V55" s="9">
        <f t="shared" si="2"/>
        <v>810.8378378378402</v>
      </c>
      <c r="W55" s="8">
        <f t="shared" si="3"/>
        <v>1.7192550143266528E-2</v>
      </c>
      <c r="X55" s="22">
        <f t="shared" si="8"/>
        <v>46691.697100483834</v>
      </c>
      <c r="Y55" s="22">
        <f t="shared" si="9"/>
        <v>47494.446444158115</v>
      </c>
      <c r="Z55" s="22">
        <f t="shared" si="10"/>
        <v>802.74934367428068</v>
      </c>
      <c r="AA55" s="8">
        <f t="shared" si="11"/>
        <v>1.7192550143266528E-2</v>
      </c>
      <c r="AB55" s="22">
        <f t="shared" si="12"/>
        <v>3514589.0368677005</v>
      </c>
      <c r="AC55" s="10">
        <v>4803</v>
      </c>
      <c r="AD55" s="6">
        <v>2005</v>
      </c>
      <c r="AE55" s="6">
        <f t="shared" si="4"/>
        <v>11</v>
      </c>
      <c r="AF55" s="6" t="s">
        <v>1295</v>
      </c>
    </row>
    <row r="56" spans="1:32" x14ac:dyDescent="0.2">
      <c r="A56">
        <v>7</v>
      </c>
      <c r="B56" s="6" t="s">
        <v>2236</v>
      </c>
      <c r="C56" s="6" t="s">
        <v>22</v>
      </c>
      <c r="D56" s="6" t="s">
        <v>23</v>
      </c>
      <c r="E56" s="6" t="s">
        <v>2767</v>
      </c>
      <c r="F56" s="6" t="s">
        <v>2773</v>
      </c>
      <c r="G56" s="6">
        <v>105</v>
      </c>
      <c r="H56" s="6">
        <v>126</v>
      </c>
      <c r="I56" s="7">
        <v>42405</v>
      </c>
      <c r="J56" s="7">
        <v>42416</v>
      </c>
      <c r="K56" s="7" t="s">
        <v>2534</v>
      </c>
      <c r="L56" s="17">
        <f t="shared" si="5"/>
        <v>240.59</v>
      </c>
      <c r="M56" s="20">
        <f t="shared" si="6"/>
        <v>0.99002452304750821</v>
      </c>
      <c r="N56" s="6" t="s">
        <v>24</v>
      </c>
      <c r="O56" s="6">
        <v>5990000</v>
      </c>
      <c r="P56" s="6">
        <v>6000000</v>
      </c>
      <c r="Q56" s="6">
        <f t="shared" si="0"/>
        <v>10000</v>
      </c>
      <c r="R56" s="8">
        <f t="shared" si="1"/>
        <v>1.6694490818030051E-3</v>
      </c>
      <c r="S56" s="6"/>
      <c r="T56" s="9">
        <f t="shared" si="7"/>
        <v>57047.619047619046</v>
      </c>
      <c r="U56" s="6">
        <v>57143</v>
      </c>
      <c r="V56" s="9">
        <f t="shared" si="2"/>
        <v>95.380952380954113</v>
      </c>
      <c r="W56" s="8">
        <f t="shared" si="3"/>
        <v>1.6719532554257399E-3</v>
      </c>
      <c r="X56" s="22">
        <f t="shared" si="8"/>
        <v>56478.54183861499</v>
      </c>
      <c r="Y56" s="22">
        <f t="shared" si="9"/>
        <v>56572.971320503762</v>
      </c>
      <c r="Z56" s="22">
        <f t="shared" si="10"/>
        <v>94.429481888771988</v>
      </c>
      <c r="AA56" s="8">
        <f t="shared" si="11"/>
        <v>1.671953255425754E-3</v>
      </c>
      <c r="AB56" s="22">
        <f t="shared" si="12"/>
        <v>5940161.9886528952</v>
      </c>
      <c r="AC56" s="10">
        <v>9241</v>
      </c>
      <c r="AD56" s="6">
        <v>2000</v>
      </c>
      <c r="AE56" s="6">
        <f t="shared" si="4"/>
        <v>16</v>
      </c>
      <c r="AF56" s="6" t="s">
        <v>213</v>
      </c>
    </row>
    <row r="57" spans="1:32" x14ac:dyDescent="0.2">
      <c r="A57">
        <v>7</v>
      </c>
      <c r="B57" s="6" t="s">
        <v>1438</v>
      </c>
      <c r="C57" s="6" t="s">
        <v>22</v>
      </c>
      <c r="D57" s="6" t="s">
        <v>23</v>
      </c>
      <c r="E57" s="6" t="s">
        <v>2767</v>
      </c>
      <c r="F57" s="6" t="s">
        <v>2773</v>
      </c>
      <c r="G57" s="6">
        <v>68</v>
      </c>
      <c r="H57" s="6">
        <v>75</v>
      </c>
      <c r="I57" s="7">
        <v>42405</v>
      </c>
      <c r="J57" s="7">
        <v>42416</v>
      </c>
      <c r="K57" s="7" t="s">
        <v>2534</v>
      </c>
      <c r="L57" s="17">
        <f t="shared" si="5"/>
        <v>240.59</v>
      </c>
      <c r="M57" s="20">
        <f t="shared" si="6"/>
        <v>0.99002452304750821</v>
      </c>
      <c r="N57" s="6" t="s">
        <v>24</v>
      </c>
      <c r="O57" s="6">
        <v>2490000</v>
      </c>
      <c r="P57" s="6">
        <v>2650000</v>
      </c>
      <c r="Q57" s="6">
        <f t="shared" si="0"/>
        <v>160000</v>
      </c>
      <c r="R57" s="8">
        <f t="shared" si="1"/>
        <v>6.4257028112449793E-2</v>
      </c>
      <c r="S57" s="6">
        <v>95000</v>
      </c>
      <c r="T57" s="9">
        <f t="shared" si="7"/>
        <v>38014.705882352944</v>
      </c>
      <c r="U57" s="6">
        <v>40368</v>
      </c>
      <c r="V57" s="9">
        <f t="shared" si="2"/>
        <v>2353.2941176470558</v>
      </c>
      <c r="W57" s="8">
        <f t="shared" si="3"/>
        <v>6.1904835589941892E-2</v>
      </c>
      <c r="X57" s="22">
        <f t="shared" si="8"/>
        <v>37635.491059967775</v>
      </c>
      <c r="Y57" s="22">
        <f t="shared" si="9"/>
        <v>39965.309946381814</v>
      </c>
      <c r="Z57" s="22">
        <f t="shared" si="10"/>
        <v>2329.8188864140393</v>
      </c>
      <c r="AA57" s="8">
        <f t="shared" si="11"/>
        <v>6.1904835589942059E-2</v>
      </c>
      <c r="AB57" s="22">
        <f t="shared" si="12"/>
        <v>2717641.0763539635</v>
      </c>
      <c r="AC57" s="6"/>
      <c r="AD57" s="6">
        <v>1956</v>
      </c>
      <c r="AE57" s="6">
        <f t="shared" si="4"/>
        <v>60</v>
      </c>
      <c r="AF57" s="6" t="s">
        <v>37</v>
      </c>
    </row>
    <row r="58" spans="1:32" x14ac:dyDescent="0.2">
      <c r="A58">
        <v>7</v>
      </c>
      <c r="B58" s="6" t="s">
        <v>1336</v>
      </c>
      <c r="C58" s="6" t="s">
        <v>22</v>
      </c>
      <c r="D58" s="6" t="s">
        <v>23</v>
      </c>
      <c r="E58" s="6" t="s">
        <v>2767</v>
      </c>
      <c r="F58" s="6" t="s">
        <v>2773</v>
      </c>
      <c r="G58" s="6">
        <v>66</v>
      </c>
      <c r="H58" s="6">
        <v>74</v>
      </c>
      <c r="I58" s="7">
        <v>42405</v>
      </c>
      <c r="J58" s="7">
        <v>42417</v>
      </c>
      <c r="K58" s="7" t="s">
        <v>2534</v>
      </c>
      <c r="L58" s="17">
        <f t="shared" si="5"/>
        <v>240.59</v>
      </c>
      <c r="M58" s="20">
        <f t="shared" si="6"/>
        <v>0.99002452304750821</v>
      </c>
      <c r="N58" s="6" t="s">
        <v>32</v>
      </c>
      <c r="O58" s="6">
        <v>2490000</v>
      </c>
      <c r="P58" s="6">
        <v>2490000</v>
      </c>
      <c r="Q58" s="6">
        <f t="shared" si="0"/>
        <v>0</v>
      </c>
      <c r="R58" s="8">
        <f t="shared" si="1"/>
        <v>0</v>
      </c>
      <c r="S58" s="6">
        <v>289508</v>
      </c>
      <c r="T58" s="9">
        <f t="shared" si="7"/>
        <v>42113.757575757576</v>
      </c>
      <c r="U58" s="6">
        <v>42114</v>
      </c>
      <c r="V58" s="9">
        <f t="shared" si="2"/>
        <v>0.24242424242402194</v>
      </c>
      <c r="W58" s="8">
        <f t="shared" si="3"/>
        <v>5.75641444456553E-6</v>
      </c>
      <c r="X58" s="22">
        <f t="shared" si="8"/>
        <v>41693.652757677781</v>
      </c>
      <c r="Y58" s="22">
        <f t="shared" si="9"/>
        <v>41693.89276362276</v>
      </c>
      <c r="Z58" s="22">
        <f t="shared" si="10"/>
        <v>0.24000594497920247</v>
      </c>
      <c r="AA58" s="8">
        <f t="shared" si="11"/>
        <v>5.7564144445225176E-6</v>
      </c>
      <c r="AB58" s="22">
        <f t="shared" si="12"/>
        <v>2751796.9223991022</v>
      </c>
      <c r="AC58" s="10">
        <v>7686</v>
      </c>
      <c r="AD58" s="6">
        <v>1954</v>
      </c>
      <c r="AE58" s="6">
        <f t="shared" si="4"/>
        <v>62</v>
      </c>
      <c r="AF58" s="6" t="s">
        <v>37</v>
      </c>
    </row>
    <row r="59" spans="1:32" x14ac:dyDescent="0.2">
      <c r="A59">
        <v>7</v>
      </c>
      <c r="B59" s="6" t="s">
        <v>1390</v>
      </c>
      <c r="C59" s="6" t="s">
        <v>22</v>
      </c>
      <c r="D59" s="6" t="s">
        <v>23</v>
      </c>
      <c r="E59" s="6" t="s">
        <v>2767</v>
      </c>
      <c r="F59" s="6" t="s">
        <v>2773</v>
      </c>
      <c r="G59" s="6">
        <v>67</v>
      </c>
      <c r="H59" s="6"/>
      <c r="I59" s="7">
        <v>42405</v>
      </c>
      <c r="J59" s="7">
        <v>42417</v>
      </c>
      <c r="K59" s="7" t="s">
        <v>2534</v>
      </c>
      <c r="L59" s="17">
        <f t="shared" si="5"/>
        <v>240.59</v>
      </c>
      <c r="M59" s="20">
        <f t="shared" si="6"/>
        <v>0.99002452304750821</v>
      </c>
      <c r="N59" s="6" t="s">
        <v>32</v>
      </c>
      <c r="O59" s="6">
        <v>3150000</v>
      </c>
      <c r="P59" s="6">
        <v>3150000</v>
      </c>
      <c r="Q59" s="6">
        <f t="shared" si="0"/>
        <v>0</v>
      </c>
      <c r="R59" s="8">
        <f t="shared" si="1"/>
        <v>0</v>
      </c>
      <c r="S59" s="6">
        <v>57682</v>
      </c>
      <c r="T59" s="9">
        <f t="shared" si="7"/>
        <v>47875.850746268654</v>
      </c>
      <c r="U59" s="6">
        <v>47876</v>
      </c>
      <c r="V59" s="9">
        <f t="shared" si="2"/>
        <v>0.14925373134610709</v>
      </c>
      <c r="W59" s="8">
        <f t="shared" si="3"/>
        <v>3.1175160131799773E-6</v>
      </c>
      <c r="X59" s="22">
        <f t="shared" si="8"/>
        <v>47398.266300568313</v>
      </c>
      <c r="Y59" s="22">
        <f t="shared" si="9"/>
        <v>47398.414065422505</v>
      </c>
      <c r="Z59" s="22">
        <f t="shared" si="10"/>
        <v>0.14776485419133678</v>
      </c>
      <c r="AA59" s="8">
        <f t="shared" si="11"/>
        <v>3.1175160132294767E-6</v>
      </c>
      <c r="AB59" s="22">
        <f t="shared" si="12"/>
        <v>3175693.7423833078</v>
      </c>
      <c r="AC59" s="10">
        <v>8838</v>
      </c>
      <c r="AD59" s="6">
        <v>1954</v>
      </c>
      <c r="AE59" s="6">
        <f t="shared" si="4"/>
        <v>62</v>
      </c>
      <c r="AF59" s="6" t="s">
        <v>371</v>
      </c>
    </row>
    <row r="60" spans="1:32" x14ac:dyDescent="0.2">
      <c r="A60">
        <v>8</v>
      </c>
      <c r="B60" s="6" t="s">
        <v>728</v>
      </c>
      <c r="C60" s="6" t="s">
        <v>22</v>
      </c>
      <c r="D60" s="6" t="s">
        <v>23</v>
      </c>
      <c r="E60" s="6" t="s">
        <v>2767</v>
      </c>
      <c r="F60" s="6" t="s">
        <v>2773</v>
      </c>
      <c r="G60" s="6">
        <v>50</v>
      </c>
      <c r="H60" s="6">
        <v>56</v>
      </c>
      <c r="I60" s="7">
        <v>42411</v>
      </c>
      <c r="J60" s="7">
        <v>42422</v>
      </c>
      <c r="K60" s="7" t="s">
        <v>2534</v>
      </c>
      <c r="L60" s="17">
        <f t="shared" si="5"/>
        <v>240.59</v>
      </c>
      <c r="M60" s="20">
        <f t="shared" si="6"/>
        <v>0.99002452304750821</v>
      </c>
      <c r="N60" s="6" t="s">
        <v>24</v>
      </c>
      <c r="O60" s="6">
        <v>2500000</v>
      </c>
      <c r="P60" s="6">
        <v>2800000</v>
      </c>
      <c r="Q60" s="6">
        <f t="shared" si="0"/>
        <v>300000</v>
      </c>
      <c r="R60" s="8">
        <f t="shared" si="1"/>
        <v>0.12</v>
      </c>
      <c r="S60" s="6"/>
      <c r="T60" s="9">
        <f t="shared" si="7"/>
        <v>50000</v>
      </c>
      <c r="U60" s="6">
        <v>56000</v>
      </c>
      <c r="V60" s="9">
        <f t="shared" si="2"/>
        <v>6000</v>
      </c>
      <c r="W60" s="8">
        <f t="shared" si="3"/>
        <v>0.12</v>
      </c>
      <c r="X60" s="22">
        <f t="shared" si="8"/>
        <v>49501.226152375413</v>
      </c>
      <c r="Y60" s="22">
        <f t="shared" si="9"/>
        <v>55441.373290660456</v>
      </c>
      <c r="Z60" s="22">
        <f t="shared" si="10"/>
        <v>5940.1471382850432</v>
      </c>
      <c r="AA60" s="8">
        <f t="shared" si="11"/>
        <v>0.11999999999999987</v>
      </c>
      <c r="AB60" s="22">
        <f t="shared" si="12"/>
        <v>2772068.6645330228</v>
      </c>
      <c r="AC60" s="10">
        <v>6220</v>
      </c>
      <c r="AD60" s="6">
        <v>2013</v>
      </c>
      <c r="AE60" s="6">
        <f t="shared" si="4"/>
        <v>3</v>
      </c>
      <c r="AF60" s="6" t="s">
        <v>231</v>
      </c>
    </row>
    <row r="61" spans="1:32" x14ac:dyDescent="0.2">
      <c r="A61">
        <v>8</v>
      </c>
      <c r="B61" s="6" t="s">
        <v>1738</v>
      </c>
      <c r="C61" s="6" t="s">
        <v>22</v>
      </c>
      <c r="D61" s="6" t="s">
        <v>23</v>
      </c>
      <c r="E61" s="6" t="s">
        <v>2767</v>
      </c>
      <c r="F61" s="6" t="s">
        <v>2773</v>
      </c>
      <c r="G61" s="6">
        <v>77</v>
      </c>
      <c r="H61" s="6">
        <v>90</v>
      </c>
      <c r="I61" s="7">
        <v>42412</v>
      </c>
      <c r="J61" s="7">
        <v>42422</v>
      </c>
      <c r="K61" s="7" t="s">
        <v>2534</v>
      </c>
      <c r="L61" s="17">
        <f t="shared" si="5"/>
        <v>240.59</v>
      </c>
      <c r="M61" s="20">
        <f t="shared" si="6"/>
        <v>0.99002452304750821</v>
      </c>
      <c r="N61" s="6" t="s">
        <v>36</v>
      </c>
      <c r="O61" s="6">
        <v>3550000</v>
      </c>
      <c r="P61" s="6">
        <v>3700000</v>
      </c>
      <c r="Q61" s="6">
        <f t="shared" si="0"/>
        <v>150000</v>
      </c>
      <c r="R61" s="8">
        <f t="shared" si="1"/>
        <v>4.2253521126760563E-2</v>
      </c>
      <c r="S61" s="6"/>
      <c r="T61" s="9">
        <f t="shared" si="7"/>
        <v>46103.896103896106</v>
      </c>
      <c r="U61" s="6">
        <v>48052</v>
      </c>
      <c r="V61" s="9">
        <f t="shared" si="2"/>
        <v>1948.1038961038939</v>
      </c>
      <c r="W61" s="8">
        <f t="shared" si="3"/>
        <v>4.2254647887323894E-2</v>
      </c>
      <c r="X61" s="22">
        <f t="shared" si="8"/>
        <v>45643.987750891618</v>
      </c>
      <c r="Y61" s="22">
        <f t="shared" si="9"/>
        <v>47572.658381478861</v>
      </c>
      <c r="Z61" s="22">
        <f t="shared" si="10"/>
        <v>1928.6706305872431</v>
      </c>
      <c r="AA61" s="8">
        <f t="shared" si="11"/>
        <v>4.2254647887323735E-2</v>
      </c>
      <c r="AB61" s="22">
        <f t="shared" si="12"/>
        <v>3663094.6953738723</v>
      </c>
      <c r="AC61" s="10">
        <v>7987</v>
      </c>
      <c r="AD61" s="6">
        <v>2011</v>
      </c>
      <c r="AE61" s="6">
        <f t="shared" si="4"/>
        <v>5</v>
      </c>
      <c r="AF61" s="6" t="s">
        <v>37</v>
      </c>
    </row>
    <row r="62" spans="1:32" x14ac:dyDescent="0.2">
      <c r="A62">
        <v>8</v>
      </c>
      <c r="B62" s="6" t="s">
        <v>996</v>
      </c>
      <c r="C62" s="6" t="s">
        <v>22</v>
      </c>
      <c r="D62" s="6" t="s">
        <v>23</v>
      </c>
      <c r="E62" s="6" t="s">
        <v>2767</v>
      </c>
      <c r="F62" s="6" t="s">
        <v>2773</v>
      </c>
      <c r="G62" s="6">
        <v>56</v>
      </c>
      <c r="H62" s="6">
        <v>72</v>
      </c>
      <c r="I62" s="7">
        <v>42412</v>
      </c>
      <c r="J62" s="7">
        <v>42422</v>
      </c>
      <c r="K62" s="7" t="s">
        <v>2534</v>
      </c>
      <c r="L62" s="17">
        <f t="shared" si="5"/>
        <v>240.59</v>
      </c>
      <c r="M62" s="20">
        <f t="shared" si="6"/>
        <v>0.99002452304750821</v>
      </c>
      <c r="N62" s="6" t="s">
        <v>36</v>
      </c>
      <c r="O62" s="6">
        <v>2450000</v>
      </c>
      <c r="P62" s="6">
        <v>2930000</v>
      </c>
      <c r="Q62" s="6">
        <f t="shared" si="0"/>
        <v>480000</v>
      </c>
      <c r="R62" s="8">
        <f t="shared" si="1"/>
        <v>0.19591836734693877</v>
      </c>
      <c r="S62" s="6"/>
      <c r="T62" s="9">
        <f t="shared" si="7"/>
        <v>43750</v>
      </c>
      <c r="U62" s="6">
        <v>52321</v>
      </c>
      <c r="V62" s="9">
        <f t="shared" si="2"/>
        <v>8571</v>
      </c>
      <c r="W62" s="8">
        <f t="shared" si="3"/>
        <v>0.19590857142857143</v>
      </c>
      <c r="X62" s="22">
        <f t="shared" si="8"/>
        <v>43313.572883328481</v>
      </c>
      <c r="Y62" s="22">
        <f t="shared" si="9"/>
        <v>51799.073070368679</v>
      </c>
      <c r="Z62" s="22">
        <f t="shared" si="10"/>
        <v>8485.5001870401975</v>
      </c>
      <c r="AA62" s="8">
        <f t="shared" si="11"/>
        <v>0.19590857142857154</v>
      </c>
      <c r="AB62" s="22">
        <f t="shared" si="12"/>
        <v>2900748.0919406461</v>
      </c>
      <c r="AC62" s="10">
        <v>2887</v>
      </c>
      <c r="AD62" s="6">
        <v>2006</v>
      </c>
      <c r="AE62" s="6">
        <f t="shared" si="4"/>
        <v>10</v>
      </c>
      <c r="AF62" s="6" t="s">
        <v>37</v>
      </c>
    </row>
    <row r="63" spans="1:32" x14ac:dyDescent="0.2">
      <c r="A63">
        <v>8</v>
      </c>
      <c r="B63" s="6" t="s">
        <v>1117</v>
      </c>
      <c r="C63" s="6" t="s">
        <v>22</v>
      </c>
      <c r="D63" s="6" t="s">
        <v>23</v>
      </c>
      <c r="E63" s="6" t="s">
        <v>2767</v>
      </c>
      <c r="F63" s="6" t="s">
        <v>2773</v>
      </c>
      <c r="G63" s="6">
        <v>59</v>
      </c>
      <c r="H63" s="6">
        <v>69</v>
      </c>
      <c r="I63" s="7">
        <v>42412</v>
      </c>
      <c r="J63" s="7">
        <v>42422</v>
      </c>
      <c r="K63" s="7" t="s">
        <v>2534</v>
      </c>
      <c r="L63" s="17">
        <f t="shared" si="5"/>
        <v>240.59</v>
      </c>
      <c r="M63" s="20">
        <f t="shared" si="6"/>
        <v>0.99002452304750821</v>
      </c>
      <c r="N63" s="6" t="s">
        <v>36</v>
      </c>
      <c r="O63" s="6">
        <v>2790000</v>
      </c>
      <c r="P63" s="6">
        <v>3070000</v>
      </c>
      <c r="Q63" s="6">
        <f t="shared" si="0"/>
        <v>280000</v>
      </c>
      <c r="R63" s="8">
        <f t="shared" si="1"/>
        <v>0.1003584229390681</v>
      </c>
      <c r="S63" s="6"/>
      <c r="T63" s="9">
        <f t="shared" si="7"/>
        <v>47288.135593220337</v>
      </c>
      <c r="U63" s="6">
        <v>52034</v>
      </c>
      <c r="V63" s="9">
        <f t="shared" si="2"/>
        <v>4745.8644067796631</v>
      </c>
      <c r="W63" s="8">
        <f t="shared" si="3"/>
        <v>0.10036057347670256</v>
      </c>
      <c r="X63" s="22">
        <f t="shared" si="8"/>
        <v>46816.413886483861</v>
      </c>
      <c r="Y63" s="22">
        <f t="shared" si="9"/>
        <v>51514.936032254045</v>
      </c>
      <c r="Z63" s="22">
        <f t="shared" si="10"/>
        <v>4698.5221457701846</v>
      </c>
      <c r="AA63" s="8">
        <f t="shared" si="11"/>
        <v>0.10036057347670263</v>
      </c>
      <c r="AB63" s="22">
        <f t="shared" si="12"/>
        <v>3039381.2259029886</v>
      </c>
      <c r="AC63" s="10">
        <v>9299</v>
      </c>
      <c r="AD63" s="6">
        <v>1986</v>
      </c>
      <c r="AE63" s="6">
        <f t="shared" si="4"/>
        <v>30</v>
      </c>
      <c r="AF63" s="6" t="s">
        <v>96</v>
      </c>
    </row>
    <row r="64" spans="1:32" x14ac:dyDescent="0.2">
      <c r="A64">
        <v>8</v>
      </c>
      <c r="B64" s="6" t="s">
        <v>392</v>
      </c>
      <c r="C64" s="6" t="s">
        <v>22</v>
      </c>
      <c r="D64" s="6" t="s">
        <v>23</v>
      </c>
      <c r="E64" s="6" t="s">
        <v>2767</v>
      </c>
      <c r="F64" s="6" t="s">
        <v>2773</v>
      </c>
      <c r="G64" s="6">
        <v>40</v>
      </c>
      <c r="H64" s="6">
        <v>44</v>
      </c>
      <c r="I64" s="7">
        <v>42413</v>
      </c>
      <c r="J64" s="7">
        <v>42423</v>
      </c>
      <c r="K64" s="7" t="s">
        <v>2534</v>
      </c>
      <c r="L64" s="17">
        <f t="shared" si="5"/>
        <v>240.59</v>
      </c>
      <c r="M64" s="20">
        <f t="shared" si="6"/>
        <v>0.99002452304750821</v>
      </c>
      <c r="N64" s="6" t="s">
        <v>36</v>
      </c>
      <c r="O64" s="6">
        <v>2000000</v>
      </c>
      <c r="P64" s="6">
        <v>2250000</v>
      </c>
      <c r="Q64" s="6">
        <f t="shared" si="0"/>
        <v>250000</v>
      </c>
      <c r="R64" s="8">
        <f t="shared" si="1"/>
        <v>0.125</v>
      </c>
      <c r="S64" s="6"/>
      <c r="T64" s="9">
        <f t="shared" si="7"/>
        <v>50000</v>
      </c>
      <c r="U64" s="6">
        <v>56250</v>
      </c>
      <c r="V64" s="9">
        <f t="shared" si="2"/>
        <v>6250</v>
      </c>
      <c r="W64" s="8">
        <f t="shared" si="3"/>
        <v>0.125</v>
      </c>
      <c r="X64" s="22">
        <f t="shared" si="8"/>
        <v>49501.226152375413</v>
      </c>
      <c r="Y64" s="22">
        <f t="shared" si="9"/>
        <v>55688.879421422338</v>
      </c>
      <c r="Z64" s="22">
        <f t="shared" si="10"/>
        <v>6187.6532690469248</v>
      </c>
      <c r="AA64" s="8">
        <f t="shared" si="11"/>
        <v>0.12499999999999996</v>
      </c>
      <c r="AB64" s="22">
        <f t="shared" si="12"/>
        <v>2227555.1768568936</v>
      </c>
      <c r="AC64" s="10">
        <v>2176</v>
      </c>
      <c r="AD64" s="6">
        <v>1933</v>
      </c>
      <c r="AE64" s="6">
        <f t="shared" si="4"/>
        <v>83</v>
      </c>
      <c r="AF64" s="6" t="s">
        <v>259</v>
      </c>
    </row>
    <row r="65" spans="1:32" x14ac:dyDescent="0.2">
      <c r="A65">
        <v>8</v>
      </c>
      <c r="B65" s="6" t="s">
        <v>1083</v>
      </c>
      <c r="C65" s="6" t="s">
        <v>22</v>
      </c>
      <c r="D65" s="6" t="s">
        <v>23</v>
      </c>
      <c r="E65" s="6" t="s">
        <v>2767</v>
      </c>
      <c r="F65" s="6" t="s">
        <v>2773</v>
      </c>
      <c r="G65" s="6">
        <v>58</v>
      </c>
      <c r="H65" s="6">
        <v>64</v>
      </c>
      <c r="I65" s="7">
        <v>42413</v>
      </c>
      <c r="J65" s="7">
        <v>42424</v>
      </c>
      <c r="K65" s="7" t="s">
        <v>2534</v>
      </c>
      <c r="L65" s="17">
        <f t="shared" si="5"/>
        <v>240.59</v>
      </c>
      <c r="M65" s="20">
        <f t="shared" si="6"/>
        <v>0.99002452304750821</v>
      </c>
      <c r="N65" s="6" t="s">
        <v>24</v>
      </c>
      <c r="O65" s="6">
        <v>2500000</v>
      </c>
      <c r="P65" s="6">
        <v>2530000</v>
      </c>
      <c r="Q65" s="6">
        <f t="shared" si="0"/>
        <v>30000</v>
      </c>
      <c r="R65" s="8">
        <f t="shared" si="1"/>
        <v>1.2E-2</v>
      </c>
      <c r="S65" s="6"/>
      <c r="T65" s="9">
        <f t="shared" si="7"/>
        <v>43103.448275862072</v>
      </c>
      <c r="U65" s="6">
        <v>43621</v>
      </c>
      <c r="V65" s="9">
        <f t="shared" si="2"/>
        <v>517.55172413792752</v>
      </c>
      <c r="W65" s="8">
        <f t="shared" si="3"/>
        <v>1.2007199999999918E-2</v>
      </c>
      <c r="X65" s="22">
        <f t="shared" si="8"/>
        <v>42673.470821013289</v>
      </c>
      <c r="Y65" s="22">
        <f t="shared" si="9"/>
        <v>43185.859719855354</v>
      </c>
      <c r="Z65" s="22">
        <f t="shared" si="10"/>
        <v>512.38889884206583</v>
      </c>
      <c r="AA65" s="8">
        <f t="shared" si="11"/>
        <v>1.2007199999999885E-2</v>
      </c>
      <c r="AB65" s="22">
        <f t="shared" si="12"/>
        <v>2504779.8637516107</v>
      </c>
      <c r="AC65" s="10">
        <v>3371</v>
      </c>
      <c r="AD65" s="6">
        <v>1958</v>
      </c>
      <c r="AE65" s="6">
        <f t="shared" si="4"/>
        <v>58</v>
      </c>
      <c r="AF65" s="6" t="s">
        <v>650</v>
      </c>
    </row>
    <row r="66" spans="1:32" x14ac:dyDescent="0.2">
      <c r="A66">
        <v>9</v>
      </c>
      <c r="B66" s="6" t="s">
        <v>1816</v>
      </c>
      <c r="C66" s="6" t="s">
        <v>22</v>
      </c>
      <c r="D66" s="6" t="s">
        <v>23</v>
      </c>
      <c r="E66" s="6" t="s">
        <v>2767</v>
      </c>
      <c r="F66" s="6" t="s">
        <v>2773</v>
      </c>
      <c r="G66" s="6">
        <v>82</v>
      </c>
      <c r="H66" s="6">
        <v>94</v>
      </c>
      <c r="I66" s="7">
        <v>42411</v>
      </c>
      <c r="J66" s="7">
        <v>42429</v>
      </c>
      <c r="K66" s="7" t="s">
        <v>2534</v>
      </c>
      <c r="L66" s="17">
        <f t="shared" si="5"/>
        <v>240.59</v>
      </c>
      <c r="M66" s="20">
        <f t="shared" si="6"/>
        <v>0.99002452304750821</v>
      </c>
      <c r="N66" s="6" t="s">
        <v>264</v>
      </c>
      <c r="O66" s="6">
        <v>3250000</v>
      </c>
      <c r="P66" s="6">
        <v>3400000</v>
      </c>
      <c r="Q66" s="6">
        <f t="shared" ref="Q66:Q129" si="13">P66-O66</f>
        <v>150000</v>
      </c>
      <c r="R66" s="8">
        <f t="shared" ref="R66:R129" si="14">Q66/O66</f>
        <v>4.6153846153846156E-2</v>
      </c>
      <c r="S66" s="6">
        <v>1440</v>
      </c>
      <c r="T66" s="9">
        <f t="shared" si="7"/>
        <v>39651.707317073167</v>
      </c>
      <c r="U66" s="6">
        <v>41481</v>
      </c>
      <c r="V66" s="9">
        <f t="shared" ref="V66:V129" si="15">U66-T66</f>
        <v>1829.2926829268326</v>
      </c>
      <c r="W66" s="8">
        <f t="shared" ref="W66:W129" si="16">V66/T66</f>
        <v>4.6134020618556787E-2</v>
      </c>
      <c r="X66" s="22">
        <f t="shared" si="8"/>
        <v>39256.162624604753</v>
      </c>
      <c r="Y66" s="22">
        <f t="shared" si="9"/>
        <v>41067.207240533688</v>
      </c>
      <c r="Z66" s="22">
        <f t="shared" si="10"/>
        <v>1811.0446159289349</v>
      </c>
      <c r="AA66" s="8">
        <f t="shared" si="11"/>
        <v>4.6134020618556815E-2</v>
      </c>
      <c r="AB66" s="22">
        <f t="shared" si="12"/>
        <v>3367510.9937237622</v>
      </c>
      <c r="AC66" s="10">
        <v>13491</v>
      </c>
      <c r="AD66" s="6">
        <v>2012</v>
      </c>
      <c r="AE66" s="6">
        <f t="shared" ref="AE66:AE129" si="17">2016-AD66</f>
        <v>4</v>
      </c>
      <c r="AF66" s="6" t="s">
        <v>1893</v>
      </c>
    </row>
    <row r="67" spans="1:32" x14ac:dyDescent="0.2">
      <c r="A67">
        <v>9</v>
      </c>
      <c r="B67" s="6" t="s">
        <v>1922</v>
      </c>
      <c r="C67" s="6" t="s">
        <v>22</v>
      </c>
      <c r="D67" s="6" t="s">
        <v>23</v>
      </c>
      <c r="E67" s="6" t="s">
        <v>2767</v>
      </c>
      <c r="F67" s="6" t="s">
        <v>2773</v>
      </c>
      <c r="G67" s="6">
        <v>83</v>
      </c>
      <c r="H67" s="6">
        <v>100</v>
      </c>
      <c r="I67" s="7">
        <v>42419</v>
      </c>
      <c r="J67" s="7">
        <v>42429</v>
      </c>
      <c r="K67" s="7" t="s">
        <v>2534</v>
      </c>
      <c r="L67" s="17">
        <f t="shared" ref="L67:L130" si="18">IF(K67="Januar",238.19,IF(K67="Februar",240.59,IF(K67="Mars",245.99,IF(K67="April",250.79,IF(K67="Mai",256.52,IF(K67="Juni",259.83,IF(K67="Juli",265.66,IF(K67="August",272.21,IF(K67="September",275.91,IF(K67="Oktober",281.13,IF(K67="November",284.38,IF(K67="Desember",287.34,0))))))))))))</f>
        <v>240.59</v>
      </c>
      <c r="M67" s="20">
        <f t="shared" ref="M67:M130" si="19">$L$2/L67</f>
        <v>0.99002452304750821</v>
      </c>
      <c r="N67" s="6" t="s">
        <v>36</v>
      </c>
      <c r="O67" s="6">
        <v>2590000</v>
      </c>
      <c r="P67" s="6">
        <v>3050000</v>
      </c>
      <c r="Q67" s="6">
        <f t="shared" si="13"/>
        <v>460000</v>
      </c>
      <c r="R67" s="8">
        <f t="shared" si="14"/>
        <v>0.17760617760617761</v>
      </c>
      <c r="S67" s="6">
        <v>20661</v>
      </c>
      <c r="T67" s="9">
        <f t="shared" ref="T67:T130" si="20">(O67+S67)/G67</f>
        <v>31453.746987951807</v>
      </c>
      <c r="U67" s="6">
        <v>36996</v>
      </c>
      <c r="V67" s="9">
        <f t="shared" si="15"/>
        <v>5542.2530120481933</v>
      </c>
      <c r="W67" s="8">
        <f t="shared" si="16"/>
        <v>0.17620326806123049</v>
      </c>
      <c r="X67" s="22">
        <f t="shared" ref="X67:X130" si="21">T67*M67</f>
        <v>31139.980859803985</v>
      </c>
      <c r="Y67" s="22">
        <f t="shared" ref="Y67:Y130" si="22">U67*M67</f>
        <v>36626.947254665611</v>
      </c>
      <c r="Z67" s="22">
        <f t="shared" ref="Z67:Z130" si="23">Y67-X67</f>
        <v>5486.9663948616253</v>
      </c>
      <c r="AA67" s="8">
        <f t="shared" ref="AA67:AA130" si="24">Z67/X67</f>
        <v>0.17620326806123041</v>
      </c>
      <c r="AB67" s="22">
        <f t="shared" ref="AB67:AB130" si="25">Y67*G67</f>
        <v>3040036.6221372457</v>
      </c>
      <c r="AC67" s="10">
        <v>12923</v>
      </c>
      <c r="AD67" s="6">
        <v>1993</v>
      </c>
      <c r="AE67" s="6">
        <f t="shared" si="17"/>
        <v>23</v>
      </c>
      <c r="AF67" s="6" t="s">
        <v>251</v>
      </c>
    </row>
    <row r="68" spans="1:32" x14ac:dyDescent="0.2">
      <c r="A68">
        <v>9</v>
      </c>
      <c r="B68" s="6" t="s">
        <v>2167</v>
      </c>
      <c r="C68" s="6" t="s">
        <v>22</v>
      </c>
      <c r="D68" s="6" t="s">
        <v>23</v>
      </c>
      <c r="E68" s="6" t="s">
        <v>2767</v>
      </c>
      <c r="F68" s="6" t="s">
        <v>2773</v>
      </c>
      <c r="G68" s="6">
        <v>99</v>
      </c>
      <c r="H68" s="6">
        <v>109</v>
      </c>
      <c r="I68" s="7">
        <v>42413</v>
      </c>
      <c r="J68" s="7">
        <v>42429</v>
      </c>
      <c r="K68" s="7" t="s">
        <v>2534</v>
      </c>
      <c r="L68" s="17">
        <f t="shared" si="18"/>
        <v>240.59</v>
      </c>
      <c r="M68" s="20">
        <f t="shared" si="19"/>
        <v>0.99002452304750821</v>
      </c>
      <c r="N68" s="6" t="s">
        <v>31</v>
      </c>
      <c r="O68" s="6">
        <v>3100000</v>
      </c>
      <c r="P68" s="6">
        <v>3225000</v>
      </c>
      <c r="Q68" s="6">
        <f t="shared" si="13"/>
        <v>125000</v>
      </c>
      <c r="R68" s="8">
        <f t="shared" si="14"/>
        <v>4.0322580645161289E-2</v>
      </c>
      <c r="S68" s="6"/>
      <c r="T68" s="9">
        <f t="shared" si="20"/>
        <v>31313.131313131315</v>
      </c>
      <c r="U68" s="6">
        <v>32576</v>
      </c>
      <c r="V68" s="9">
        <f t="shared" si="15"/>
        <v>1262.8686868686855</v>
      </c>
      <c r="W68" s="8">
        <f t="shared" si="16"/>
        <v>4.0330322580645117E-2</v>
      </c>
      <c r="X68" s="22">
        <f t="shared" si="21"/>
        <v>31000.767893406824</v>
      </c>
      <c r="Y68" s="22">
        <f t="shared" si="22"/>
        <v>32251.038862795627</v>
      </c>
      <c r="Z68" s="22">
        <f t="shared" si="23"/>
        <v>1250.2709693888028</v>
      </c>
      <c r="AA68" s="8">
        <f t="shared" si="24"/>
        <v>4.0330322580645096E-2</v>
      </c>
      <c r="AB68" s="22">
        <f t="shared" si="25"/>
        <v>3192852.8474167669</v>
      </c>
      <c r="AC68" s="10">
        <v>44644</v>
      </c>
      <c r="AD68" s="6">
        <v>1983</v>
      </c>
      <c r="AE68" s="6">
        <f t="shared" si="17"/>
        <v>33</v>
      </c>
      <c r="AF68" s="6" t="s">
        <v>505</v>
      </c>
    </row>
    <row r="69" spans="1:32" x14ac:dyDescent="0.2">
      <c r="A69">
        <v>9</v>
      </c>
      <c r="B69" s="6" t="s">
        <v>358</v>
      </c>
      <c r="C69" s="6" t="s">
        <v>22</v>
      </c>
      <c r="D69" s="6" t="s">
        <v>23</v>
      </c>
      <c r="E69" s="6" t="s">
        <v>2767</v>
      </c>
      <c r="F69" s="6" t="s">
        <v>2773</v>
      </c>
      <c r="G69" s="6">
        <v>39</v>
      </c>
      <c r="H69" s="6">
        <v>49</v>
      </c>
      <c r="I69" s="7">
        <v>42419</v>
      </c>
      <c r="J69" s="7">
        <v>42429</v>
      </c>
      <c r="K69" s="7" t="s">
        <v>2534</v>
      </c>
      <c r="L69" s="17">
        <f t="shared" si="18"/>
        <v>240.59</v>
      </c>
      <c r="M69" s="20">
        <f t="shared" si="19"/>
        <v>0.99002452304750821</v>
      </c>
      <c r="N69" s="6" t="s">
        <v>36</v>
      </c>
      <c r="O69" s="6">
        <v>1690000</v>
      </c>
      <c r="P69" s="6">
        <v>2200000</v>
      </c>
      <c r="Q69" s="6">
        <f t="shared" si="13"/>
        <v>510000</v>
      </c>
      <c r="R69" s="8">
        <f t="shared" si="14"/>
        <v>0.30177514792899407</v>
      </c>
      <c r="S69" s="6">
        <v>12874</v>
      </c>
      <c r="T69" s="9">
        <f t="shared" si="20"/>
        <v>43663.435897435898</v>
      </c>
      <c r="U69" s="6">
        <v>56740</v>
      </c>
      <c r="V69" s="9">
        <f t="shared" si="15"/>
        <v>13076.564102564102</v>
      </c>
      <c r="W69" s="8">
        <f t="shared" si="16"/>
        <v>0.29948545811375354</v>
      </c>
      <c r="X69" s="22">
        <f t="shared" si="21"/>
        <v>43227.872298974427</v>
      </c>
      <c r="Y69" s="22">
        <f t="shared" si="22"/>
        <v>56173.991437715616</v>
      </c>
      <c r="Z69" s="22">
        <f t="shared" si="23"/>
        <v>12946.119138741189</v>
      </c>
      <c r="AA69" s="8">
        <f t="shared" si="24"/>
        <v>0.29948545811375343</v>
      </c>
      <c r="AB69" s="22">
        <f t="shared" si="25"/>
        <v>2190785.6660709092</v>
      </c>
      <c r="AC69" s="10">
        <v>22810</v>
      </c>
      <c r="AD69" s="6">
        <v>1964</v>
      </c>
      <c r="AE69" s="6">
        <f t="shared" si="17"/>
        <v>52</v>
      </c>
      <c r="AF69" s="6" t="s">
        <v>37</v>
      </c>
    </row>
    <row r="70" spans="1:32" x14ac:dyDescent="0.2">
      <c r="A70">
        <v>9</v>
      </c>
      <c r="B70" s="6" t="s">
        <v>997</v>
      </c>
      <c r="C70" s="6" t="s">
        <v>22</v>
      </c>
      <c r="D70" s="6" t="s">
        <v>23</v>
      </c>
      <c r="E70" s="6" t="s">
        <v>2767</v>
      </c>
      <c r="F70" s="6" t="s">
        <v>2773</v>
      </c>
      <c r="G70" s="6">
        <v>56</v>
      </c>
      <c r="H70" s="6">
        <v>62</v>
      </c>
      <c r="I70" s="7">
        <v>42420</v>
      </c>
      <c r="J70" s="7">
        <v>42430</v>
      </c>
      <c r="K70" s="7" t="s">
        <v>2535</v>
      </c>
      <c r="L70" s="17">
        <f t="shared" si="18"/>
        <v>245.99</v>
      </c>
      <c r="M70" s="20">
        <f t="shared" si="19"/>
        <v>0.96829139395910402</v>
      </c>
      <c r="N70" s="6" t="s">
        <v>36</v>
      </c>
      <c r="O70" s="6">
        <v>2290000</v>
      </c>
      <c r="P70" s="6">
        <v>2720000</v>
      </c>
      <c r="Q70" s="6">
        <f t="shared" si="13"/>
        <v>430000</v>
      </c>
      <c r="R70" s="8">
        <f t="shared" si="14"/>
        <v>0.18777292576419213</v>
      </c>
      <c r="S70" s="6">
        <v>22164</v>
      </c>
      <c r="T70" s="9">
        <f t="shared" si="20"/>
        <v>41288.642857142855</v>
      </c>
      <c r="U70" s="6">
        <v>48967</v>
      </c>
      <c r="V70" s="9">
        <f t="shared" si="15"/>
        <v>7678.3571428571449</v>
      </c>
      <c r="W70" s="8">
        <f t="shared" si="16"/>
        <v>0.18596777737219339</v>
      </c>
      <c r="X70" s="22">
        <f t="shared" si="21"/>
        <v>39979.437546822461</v>
      </c>
      <c r="Y70" s="22">
        <f t="shared" si="22"/>
        <v>47414.324687995446</v>
      </c>
      <c r="Z70" s="22">
        <f t="shared" si="23"/>
        <v>7434.8871411729851</v>
      </c>
      <c r="AA70" s="8">
        <f t="shared" si="24"/>
        <v>0.1859677773721933</v>
      </c>
      <c r="AB70" s="22">
        <f t="shared" si="25"/>
        <v>2655202.1825277451</v>
      </c>
      <c r="AC70" s="10">
        <v>11928</v>
      </c>
      <c r="AD70" s="6">
        <v>1990</v>
      </c>
      <c r="AE70" s="6">
        <f t="shared" si="17"/>
        <v>26</v>
      </c>
      <c r="AF70" s="6" t="s">
        <v>94</v>
      </c>
    </row>
    <row r="71" spans="1:32" x14ac:dyDescent="0.2">
      <c r="A71">
        <v>9</v>
      </c>
      <c r="B71" s="6" t="s">
        <v>683</v>
      </c>
      <c r="C71" s="6" t="s">
        <v>22</v>
      </c>
      <c r="D71" s="6" t="s">
        <v>23</v>
      </c>
      <c r="E71" s="6" t="s">
        <v>2767</v>
      </c>
      <c r="F71" s="6" t="s">
        <v>2773</v>
      </c>
      <c r="G71" s="6">
        <v>53</v>
      </c>
      <c r="H71" s="6">
        <v>59</v>
      </c>
      <c r="I71" s="7">
        <v>42420</v>
      </c>
      <c r="J71" s="7">
        <v>42430</v>
      </c>
      <c r="K71" s="7" t="s">
        <v>2535</v>
      </c>
      <c r="L71" s="17">
        <f t="shared" si="18"/>
        <v>245.99</v>
      </c>
      <c r="M71" s="20">
        <f t="shared" si="19"/>
        <v>0.96829139395910402</v>
      </c>
      <c r="N71" s="6" t="s">
        <v>36</v>
      </c>
      <c r="O71" s="6">
        <v>2400000</v>
      </c>
      <c r="P71" s="6">
        <v>2500000</v>
      </c>
      <c r="Q71" s="6">
        <f t="shared" si="13"/>
        <v>100000</v>
      </c>
      <c r="R71" s="8">
        <f t="shared" si="14"/>
        <v>4.1666666666666664E-2</v>
      </c>
      <c r="S71" s="6">
        <v>19000</v>
      </c>
      <c r="T71" s="9">
        <f t="shared" si="20"/>
        <v>45641.509433962266</v>
      </c>
      <c r="U71" s="6">
        <v>47528</v>
      </c>
      <c r="V71" s="9">
        <f t="shared" si="15"/>
        <v>1886.4905660377335</v>
      </c>
      <c r="W71" s="8">
        <f t="shared" si="16"/>
        <v>4.1332782141380683E-2</v>
      </c>
      <c r="X71" s="22">
        <f t="shared" si="21"/>
        <v>44194.28079220892</v>
      </c>
      <c r="Y71" s="22">
        <f t="shared" si="22"/>
        <v>46020.953372088297</v>
      </c>
      <c r="Z71" s="22">
        <f t="shared" si="23"/>
        <v>1826.6725798793777</v>
      </c>
      <c r="AA71" s="8">
        <f t="shared" si="24"/>
        <v>4.1332782141380718E-2</v>
      </c>
      <c r="AB71" s="22">
        <f t="shared" si="25"/>
        <v>2439110.5287206797</v>
      </c>
      <c r="AC71" s="10">
        <v>32628</v>
      </c>
      <c r="AD71" s="6">
        <v>1989</v>
      </c>
      <c r="AE71" s="6">
        <f t="shared" si="17"/>
        <v>27</v>
      </c>
      <c r="AF71" s="6" t="s">
        <v>681</v>
      </c>
    </row>
    <row r="72" spans="1:32" x14ac:dyDescent="0.2">
      <c r="A72">
        <v>9</v>
      </c>
      <c r="B72" s="6" t="s">
        <v>2347</v>
      </c>
      <c r="C72" s="6" t="s">
        <v>22</v>
      </c>
      <c r="D72" s="6" t="s">
        <v>23</v>
      </c>
      <c r="E72" s="6" t="s">
        <v>2767</v>
      </c>
      <c r="F72" s="6" t="s">
        <v>2773</v>
      </c>
      <c r="G72" s="6">
        <v>117</v>
      </c>
      <c r="H72" s="6">
        <v>123</v>
      </c>
      <c r="I72" s="7">
        <v>42419</v>
      </c>
      <c r="J72" s="7">
        <v>42430</v>
      </c>
      <c r="K72" s="7" t="s">
        <v>2535</v>
      </c>
      <c r="L72" s="17">
        <f t="shared" si="18"/>
        <v>245.99</v>
      </c>
      <c r="M72" s="20">
        <f t="shared" si="19"/>
        <v>0.96829139395910402</v>
      </c>
      <c r="N72" s="6" t="s">
        <v>24</v>
      </c>
      <c r="O72" s="6">
        <v>2750000</v>
      </c>
      <c r="P72" s="6">
        <v>3200000</v>
      </c>
      <c r="Q72" s="6">
        <f t="shared" si="13"/>
        <v>450000</v>
      </c>
      <c r="R72" s="8">
        <f t="shared" si="14"/>
        <v>0.16363636363636364</v>
      </c>
      <c r="S72" s="6">
        <v>4927</v>
      </c>
      <c r="T72" s="9">
        <f t="shared" si="20"/>
        <v>23546.384615384617</v>
      </c>
      <c r="U72" s="6">
        <v>27393</v>
      </c>
      <c r="V72" s="9">
        <f t="shared" si="15"/>
        <v>3846.6153846153829</v>
      </c>
      <c r="W72" s="8">
        <f t="shared" si="16"/>
        <v>0.16336331234911117</v>
      </c>
      <c r="X72" s="22">
        <f t="shared" si="21"/>
        <v>22799.761581927971</v>
      </c>
      <c r="Y72" s="22">
        <f t="shared" si="22"/>
        <v>26524.406154721735</v>
      </c>
      <c r="Z72" s="22">
        <f t="shared" si="23"/>
        <v>3724.6445727937644</v>
      </c>
      <c r="AA72" s="8">
        <f t="shared" si="24"/>
        <v>0.16336331234911119</v>
      </c>
      <c r="AB72" s="22">
        <f t="shared" si="25"/>
        <v>3103355.5201024432</v>
      </c>
      <c r="AC72" s="10">
        <v>36814</v>
      </c>
      <c r="AD72" s="6">
        <v>1975</v>
      </c>
      <c r="AE72" s="6">
        <f t="shared" si="17"/>
        <v>41</v>
      </c>
      <c r="AF72" s="6" t="s">
        <v>37</v>
      </c>
    </row>
    <row r="73" spans="1:32" x14ac:dyDescent="0.2">
      <c r="A73">
        <v>9</v>
      </c>
      <c r="B73" s="6" t="s">
        <v>1274</v>
      </c>
      <c r="C73" s="6" t="s">
        <v>22</v>
      </c>
      <c r="D73" s="6" t="s">
        <v>23</v>
      </c>
      <c r="E73" s="6" t="s">
        <v>2767</v>
      </c>
      <c r="F73" s="6" t="s">
        <v>2773</v>
      </c>
      <c r="G73" s="6">
        <v>64</v>
      </c>
      <c r="H73" s="6">
        <v>70</v>
      </c>
      <c r="I73" s="7">
        <v>42420</v>
      </c>
      <c r="J73" s="7">
        <v>42430</v>
      </c>
      <c r="K73" s="7" t="s">
        <v>2535</v>
      </c>
      <c r="L73" s="17">
        <f t="shared" si="18"/>
        <v>245.99</v>
      </c>
      <c r="M73" s="20">
        <f t="shared" si="19"/>
        <v>0.96829139395910402</v>
      </c>
      <c r="N73" s="6" t="s">
        <v>36</v>
      </c>
      <c r="O73" s="6">
        <v>2190000</v>
      </c>
      <c r="P73" s="6">
        <v>2750000</v>
      </c>
      <c r="Q73" s="6">
        <f t="shared" si="13"/>
        <v>560000</v>
      </c>
      <c r="R73" s="8">
        <f t="shared" si="14"/>
        <v>0.25570776255707761</v>
      </c>
      <c r="S73" s="6">
        <v>91704</v>
      </c>
      <c r="T73" s="9">
        <f t="shared" si="20"/>
        <v>35651.625</v>
      </c>
      <c r="U73" s="6">
        <v>44402</v>
      </c>
      <c r="V73" s="9">
        <f t="shared" si="15"/>
        <v>8750.375</v>
      </c>
      <c r="W73" s="8">
        <f t="shared" si="16"/>
        <v>0.2454411264563677</v>
      </c>
      <c r="X73" s="22">
        <f t="shared" si="21"/>
        <v>34521.161668157241</v>
      </c>
      <c r="Y73" s="22">
        <f t="shared" si="22"/>
        <v>42994.074474572139</v>
      </c>
      <c r="Z73" s="22">
        <f t="shared" si="23"/>
        <v>8472.9128064148972</v>
      </c>
      <c r="AA73" s="8">
        <f t="shared" si="24"/>
        <v>0.24544112645636776</v>
      </c>
      <c r="AB73" s="22">
        <f t="shared" si="25"/>
        <v>2751620.7663726169</v>
      </c>
      <c r="AC73" s="6"/>
      <c r="AD73" s="6">
        <v>1959</v>
      </c>
      <c r="AE73" s="6">
        <f t="shared" si="17"/>
        <v>57</v>
      </c>
      <c r="AF73" s="6" t="s">
        <v>206</v>
      </c>
    </row>
    <row r="74" spans="1:32" x14ac:dyDescent="0.2">
      <c r="A74">
        <v>9</v>
      </c>
      <c r="B74" s="6" t="s">
        <v>775</v>
      </c>
      <c r="C74" s="6" t="s">
        <v>22</v>
      </c>
      <c r="D74" s="6" t="s">
        <v>23</v>
      </c>
      <c r="E74" s="6" t="s">
        <v>2767</v>
      </c>
      <c r="F74" s="6" t="s">
        <v>2773</v>
      </c>
      <c r="G74" s="6">
        <v>51</v>
      </c>
      <c r="H74" s="6">
        <v>57</v>
      </c>
      <c r="I74" s="7">
        <v>42419</v>
      </c>
      <c r="J74" s="7">
        <v>42430</v>
      </c>
      <c r="K74" s="7" t="s">
        <v>2535</v>
      </c>
      <c r="L74" s="17">
        <f t="shared" si="18"/>
        <v>245.99</v>
      </c>
      <c r="M74" s="20">
        <f t="shared" si="19"/>
        <v>0.96829139395910402</v>
      </c>
      <c r="N74" s="6" t="s">
        <v>24</v>
      </c>
      <c r="O74" s="6">
        <v>2500000</v>
      </c>
      <c r="P74" s="6">
        <v>2850000</v>
      </c>
      <c r="Q74" s="6">
        <f t="shared" si="13"/>
        <v>350000</v>
      </c>
      <c r="R74" s="8">
        <f t="shared" si="14"/>
        <v>0.14000000000000001</v>
      </c>
      <c r="S74" s="6">
        <v>37414</v>
      </c>
      <c r="T74" s="9">
        <f t="shared" si="20"/>
        <v>49753.215686274511</v>
      </c>
      <c r="U74" s="6">
        <v>56616</v>
      </c>
      <c r="V74" s="9">
        <f t="shared" si="15"/>
        <v>6862.7843137254895</v>
      </c>
      <c r="W74" s="8">
        <f t="shared" si="16"/>
        <v>0.13793649755223231</v>
      </c>
      <c r="X74" s="22">
        <f t="shared" si="21"/>
        <v>48175.610570810706</v>
      </c>
      <c r="Y74" s="22">
        <f t="shared" si="22"/>
        <v>54820.785560388635</v>
      </c>
      <c r="Z74" s="22">
        <f t="shared" si="23"/>
        <v>6645.1749895779285</v>
      </c>
      <c r="AA74" s="8">
        <f t="shared" si="24"/>
        <v>0.13793649755223233</v>
      </c>
      <c r="AB74" s="22">
        <f t="shared" si="25"/>
        <v>2795860.0635798206</v>
      </c>
      <c r="AC74" s="10">
        <v>8812</v>
      </c>
      <c r="AD74" s="6">
        <v>1959</v>
      </c>
      <c r="AE74" s="6">
        <f t="shared" si="17"/>
        <v>57</v>
      </c>
      <c r="AF74" s="6" t="s">
        <v>371</v>
      </c>
    </row>
    <row r="75" spans="1:32" x14ac:dyDescent="0.2">
      <c r="A75">
        <v>9</v>
      </c>
      <c r="B75" s="6" t="s">
        <v>1892</v>
      </c>
      <c r="C75" s="6" t="s">
        <v>22</v>
      </c>
      <c r="D75" s="6" t="s">
        <v>23</v>
      </c>
      <c r="E75" s="6" t="s">
        <v>2767</v>
      </c>
      <c r="F75" s="6" t="s">
        <v>2773</v>
      </c>
      <c r="G75" s="6">
        <v>82</v>
      </c>
      <c r="H75" s="6"/>
      <c r="I75" s="7">
        <v>42420</v>
      </c>
      <c r="J75" s="7">
        <v>42431</v>
      </c>
      <c r="K75" s="7" t="s">
        <v>2535</v>
      </c>
      <c r="L75" s="17">
        <f t="shared" si="18"/>
        <v>245.99</v>
      </c>
      <c r="M75" s="20">
        <f t="shared" si="19"/>
        <v>0.96829139395910402</v>
      </c>
      <c r="N75" s="6" t="s">
        <v>24</v>
      </c>
      <c r="O75" s="6">
        <v>2790000</v>
      </c>
      <c r="P75" s="6">
        <v>3020000</v>
      </c>
      <c r="Q75" s="6">
        <f t="shared" si="13"/>
        <v>230000</v>
      </c>
      <c r="R75" s="8">
        <f t="shared" si="14"/>
        <v>8.2437275985663083E-2</v>
      </c>
      <c r="S75" s="6">
        <v>33616</v>
      </c>
      <c r="T75" s="9">
        <f t="shared" si="20"/>
        <v>34434.341463414632</v>
      </c>
      <c r="U75" s="6">
        <v>37239</v>
      </c>
      <c r="V75" s="9">
        <f t="shared" si="15"/>
        <v>2804.658536585368</v>
      </c>
      <c r="W75" s="8">
        <f t="shared" si="16"/>
        <v>8.1449460549876534E-2</v>
      </c>
      <c r="X75" s="22">
        <f t="shared" si="21"/>
        <v>33342.476495673531</v>
      </c>
      <c r="Y75" s="22">
        <f t="shared" si="22"/>
        <v>36058.203219643074</v>
      </c>
      <c r="Z75" s="22">
        <f t="shared" si="23"/>
        <v>2715.7267239695429</v>
      </c>
      <c r="AA75" s="8">
        <f t="shared" si="24"/>
        <v>8.1449460549876423E-2</v>
      </c>
      <c r="AB75" s="22">
        <f t="shared" si="25"/>
        <v>2956772.664010732</v>
      </c>
      <c r="AC75" s="10">
        <v>6055</v>
      </c>
      <c r="AD75" s="6">
        <v>2005</v>
      </c>
      <c r="AE75" s="6">
        <f t="shared" si="17"/>
        <v>11</v>
      </c>
      <c r="AF75" s="6" t="s">
        <v>37</v>
      </c>
    </row>
    <row r="76" spans="1:32" x14ac:dyDescent="0.2">
      <c r="A76">
        <v>9</v>
      </c>
      <c r="B76" s="6" t="s">
        <v>651</v>
      </c>
      <c r="C76" s="6" t="s">
        <v>22</v>
      </c>
      <c r="D76" s="6" t="s">
        <v>23</v>
      </c>
      <c r="E76" s="6" t="s">
        <v>2767</v>
      </c>
      <c r="F76" s="6" t="s">
        <v>2773</v>
      </c>
      <c r="G76" s="6">
        <v>48</v>
      </c>
      <c r="H76" s="6">
        <v>58</v>
      </c>
      <c r="I76" s="7">
        <v>42420</v>
      </c>
      <c r="J76" s="7">
        <v>42433</v>
      </c>
      <c r="K76" s="7" t="s">
        <v>2535</v>
      </c>
      <c r="L76" s="17">
        <f t="shared" si="18"/>
        <v>245.99</v>
      </c>
      <c r="M76" s="20">
        <f t="shared" si="19"/>
        <v>0.96829139395910402</v>
      </c>
      <c r="N76" s="6" t="s">
        <v>57</v>
      </c>
      <c r="O76" s="6">
        <v>2650000</v>
      </c>
      <c r="P76" s="6">
        <v>2650000</v>
      </c>
      <c r="Q76" s="6">
        <f t="shared" si="13"/>
        <v>0</v>
      </c>
      <c r="R76" s="8">
        <f t="shared" si="14"/>
        <v>0</v>
      </c>
      <c r="S76" s="6">
        <v>8488</v>
      </c>
      <c r="T76" s="9">
        <f t="shared" si="20"/>
        <v>55385.166666666664</v>
      </c>
      <c r="U76" s="6">
        <v>55385</v>
      </c>
      <c r="V76" s="9">
        <f t="shared" si="15"/>
        <v>-0.16666666666424135</v>
      </c>
      <c r="W76" s="8">
        <f t="shared" si="16"/>
        <v>-3.009229306238578E-6</v>
      </c>
      <c r="X76" s="22">
        <f t="shared" si="21"/>
        <v>53628.980236323965</v>
      </c>
      <c r="Y76" s="22">
        <f t="shared" si="22"/>
        <v>53628.818854424979</v>
      </c>
      <c r="Z76" s="22">
        <f t="shared" si="23"/>
        <v>-0.16138189898629207</v>
      </c>
      <c r="AA76" s="8">
        <f t="shared" si="24"/>
        <v>-3.0092293061538569E-6</v>
      </c>
      <c r="AB76" s="22">
        <f t="shared" si="25"/>
        <v>2574183.3050123989</v>
      </c>
      <c r="AC76" s="10">
        <v>1622</v>
      </c>
      <c r="AD76" s="6">
        <v>2013</v>
      </c>
      <c r="AE76" s="6">
        <f t="shared" si="17"/>
        <v>3</v>
      </c>
      <c r="AF76" s="6" t="s">
        <v>94</v>
      </c>
    </row>
    <row r="77" spans="1:32" x14ac:dyDescent="0.2">
      <c r="A77">
        <v>10</v>
      </c>
      <c r="B77" s="6" t="s">
        <v>1037</v>
      </c>
      <c r="C77" s="6" t="s">
        <v>22</v>
      </c>
      <c r="D77" s="6" t="s">
        <v>23</v>
      </c>
      <c r="E77" s="6" t="s">
        <v>2767</v>
      </c>
      <c r="F77" s="6" t="s">
        <v>2773</v>
      </c>
      <c r="G77" s="6">
        <v>57</v>
      </c>
      <c r="H77" s="6">
        <v>62</v>
      </c>
      <c r="I77" s="7">
        <v>42426</v>
      </c>
      <c r="J77" s="7">
        <v>42436</v>
      </c>
      <c r="K77" s="7" t="s">
        <v>2535</v>
      </c>
      <c r="L77" s="17">
        <f t="shared" si="18"/>
        <v>245.99</v>
      </c>
      <c r="M77" s="20">
        <f t="shared" si="19"/>
        <v>0.96829139395910402</v>
      </c>
      <c r="N77" s="6" t="s">
        <v>36</v>
      </c>
      <c r="O77" s="6">
        <v>2300000</v>
      </c>
      <c r="P77" s="6">
        <v>2750000</v>
      </c>
      <c r="Q77" s="6">
        <f t="shared" si="13"/>
        <v>450000</v>
      </c>
      <c r="R77" s="8">
        <f t="shared" si="14"/>
        <v>0.19565217391304349</v>
      </c>
      <c r="S77" s="6"/>
      <c r="T77" s="9">
        <f t="shared" si="20"/>
        <v>40350.877192982458</v>
      </c>
      <c r="U77" s="6">
        <v>48246</v>
      </c>
      <c r="V77" s="9">
        <f t="shared" si="15"/>
        <v>7895.1228070175421</v>
      </c>
      <c r="W77" s="8">
        <f t="shared" si="16"/>
        <v>0.19566173913043472</v>
      </c>
      <c r="X77" s="22">
        <f t="shared" si="21"/>
        <v>39071.407124665602</v>
      </c>
      <c r="Y77" s="22">
        <f t="shared" si="22"/>
        <v>46716.186592950929</v>
      </c>
      <c r="Z77" s="22">
        <f t="shared" si="23"/>
        <v>7644.7794682853273</v>
      </c>
      <c r="AA77" s="8">
        <f t="shared" si="24"/>
        <v>0.19566173913043466</v>
      </c>
      <c r="AB77" s="22">
        <f t="shared" si="25"/>
        <v>2662822.6357982028</v>
      </c>
      <c r="AC77" s="10">
        <v>9539</v>
      </c>
      <c r="AD77" s="6">
        <v>2013</v>
      </c>
      <c r="AE77" s="6">
        <f t="shared" si="17"/>
        <v>3</v>
      </c>
      <c r="AF77" s="6" t="s">
        <v>37</v>
      </c>
    </row>
    <row r="78" spans="1:32" x14ac:dyDescent="0.2">
      <c r="A78">
        <v>10</v>
      </c>
      <c r="B78" s="6" t="s">
        <v>1478</v>
      </c>
      <c r="C78" s="6" t="s">
        <v>22</v>
      </c>
      <c r="D78" s="6" t="s">
        <v>23</v>
      </c>
      <c r="E78" s="6" t="s">
        <v>2767</v>
      </c>
      <c r="F78" s="6" t="s">
        <v>2773</v>
      </c>
      <c r="G78" s="6">
        <v>79</v>
      </c>
      <c r="H78" s="6">
        <v>92</v>
      </c>
      <c r="I78" s="7">
        <v>42412</v>
      </c>
      <c r="J78" s="7">
        <v>42436</v>
      </c>
      <c r="K78" s="7" t="s">
        <v>2535</v>
      </c>
      <c r="L78" s="17">
        <f t="shared" si="18"/>
        <v>245.99</v>
      </c>
      <c r="M78" s="20">
        <f t="shared" si="19"/>
        <v>0.96829139395910402</v>
      </c>
      <c r="N78" s="6" t="s">
        <v>379</v>
      </c>
      <c r="O78" s="6">
        <v>2600000</v>
      </c>
      <c r="P78" s="6">
        <v>2450000</v>
      </c>
      <c r="Q78" s="6">
        <f t="shared" si="13"/>
        <v>-150000</v>
      </c>
      <c r="R78" s="8">
        <f t="shared" si="14"/>
        <v>-5.7692307692307696E-2</v>
      </c>
      <c r="S78" s="6">
        <v>179945</v>
      </c>
      <c r="T78" s="9">
        <f t="shared" si="20"/>
        <v>35189.177215189877</v>
      </c>
      <c r="U78" s="6">
        <v>33290</v>
      </c>
      <c r="V78" s="9">
        <f t="shared" si="15"/>
        <v>-1899.1772151898767</v>
      </c>
      <c r="W78" s="8">
        <f t="shared" si="16"/>
        <v>-5.3970492221968508E-2</v>
      </c>
      <c r="X78" s="22">
        <f t="shared" si="21"/>
        <v>34073.377457970149</v>
      </c>
      <c r="Y78" s="22">
        <f t="shared" si="22"/>
        <v>32234.420504898571</v>
      </c>
      <c r="Z78" s="22">
        <f t="shared" si="23"/>
        <v>-1838.956953071578</v>
      </c>
      <c r="AA78" s="8">
        <f t="shared" si="24"/>
        <v>-5.3970492221968598E-2</v>
      </c>
      <c r="AB78" s="22">
        <f t="shared" si="25"/>
        <v>2546519.219886987</v>
      </c>
      <c r="AC78" s="10">
        <v>3330</v>
      </c>
      <c r="AD78" s="6">
        <v>1989</v>
      </c>
      <c r="AE78" s="6">
        <f t="shared" si="17"/>
        <v>27</v>
      </c>
      <c r="AF78" s="6" t="s">
        <v>719</v>
      </c>
    </row>
    <row r="79" spans="1:32" x14ac:dyDescent="0.2">
      <c r="A79">
        <v>10</v>
      </c>
      <c r="B79" s="6" t="s">
        <v>1478</v>
      </c>
      <c r="C79" s="6" t="s">
        <v>22</v>
      </c>
      <c r="D79" s="6" t="s">
        <v>23</v>
      </c>
      <c r="E79" s="6" t="s">
        <v>2767</v>
      </c>
      <c r="F79" s="6" t="s">
        <v>2773</v>
      </c>
      <c r="G79" s="6">
        <v>70</v>
      </c>
      <c r="H79" s="6">
        <v>81</v>
      </c>
      <c r="I79" s="7">
        <v>42426</v>
      </c>
      <c r="J79" s="7">
        <v>42436</v>
      </c>
      <c r="K79" s="7" t="s">
        <v>2535</v>
      </c>
      <c r="L79" s="17">
        <f t="shared" si="18"/>
        <v>245.99</v>
      </c>
      <c r="M79" s="20">
        <f t="shared" si="19"/>
        <v>0.96829139395910402</v>
      </c>
      <c r="N79" s="6" t="s">
        <v>36</v>
      </c>
      <c r="O79" s="6">
        <v>2200000</v>
      </c>
      <c r="P79" s="6">
        <v>2600000</v>
      </c>
      <c r="Q79" s="6">
        <f t="shared" si="13"/>
        <v>400000</v>
      </c>
      <c r="R79" s="8">
        <f t="shared" si="14"/>
        <v>0.18181818181818182</v>
      </c>
      <c r="S79" s="6">
        <v>179106</v>
      </c>
      <c r="T79" s="9">
        <f t="shared" si="20"/>
        <v>33987.228571428568</v>
      </c>
      <c r="U79" s="6">
        <v>39702</v>
      </c>
      <c r="V79" s="9">
        <f t="shared" si="15"/>
        <v>5714.7714285714319</v>
      </c>
      <c r="W79" s="8">
        <f t="shared" si="16"/>
        <v>0.16814467283088702</v>
      </c>
      <c r="X79" s="22">
        <f t="shared" si="21"/>
        <v>32909.540930235256</v>
      </c>
      <c r="Y79" s="22">
        <f t="shared" si="22"/>
        <v>38443.104922964347</v>
      </c>
      <c r="Z79" s="22">
        <f t="shared" si="23"/>
        <v>5533.5639927290904</v>
      </c>
      <c r="AA79" s="8">
        <f t="shared" si="24"/>
        <v>0.16814467283088697</v>
      </c>
      <c r="AB79" s="22">
        <f t="shared" si="25"/>
        <v>2691017.3446075041</v>
      </c>
      <c r="AC79" s="10">
        <v>2948</v>
      </c>
      <c r="AD79" s="6">
        <v>1988</v>
      </c>
      <c r="AE79" s="6">
        <f t="shared" si="17"/>
        <v>28</v>
      </c>
      <c r="AF79" s="6" t="s">
        <v>719</v>
      </c>
    </row>
    <row r="80" spans="1:32" x14ac:dyDescent="0.2">
      <c r="A80">
        <v>10</v>
      </c>
      <c r="B80" s="6" t="s">
        <v>1083</v>
      </c>
      <c r="C80" s="6" t="s">
        <v>22</v>
      </c>
      <c r="D80" s="6" t="s">
        <v>23</v>
      </c>
      <c r="E80" s="6" t="s">
        <v>2767</v>
      </c>
      <c r="F80" s="6" t="s">
        <v>2773</v>
      </c>
      <c r="G80" s="6">
        <v>58</v>
      </c>
      <c r="H80" s="6">
        <v>64</v>
      </c>
      <c r="I80" s="7">
        <v>42426</v>
      </c>
      <c r="J80" s="7">
        <v>42436</v>
      </c>
      <c r="K80" s="7" t="s">
        <v>2535</v>
      </c>
      <c r="L80" s="17">
        <f t="shared" si="18"/>
        <v>245.99</v>
      </c>
      <c r="M80" s="20">
        <f t="shared" si="19"/>
        <v>0.96829139395910402</v>
      </c>
      <c r="N80" s="6" t="s">
        <v>36</v>
      </c>
      <c r="O80" s="6">
        <v>2800000</v>
      </c>
      <c r="P80" s="6">
        <v>2975000</v>
      </c>
      <c r="Q80" s="6">
        <f t="shared" si="13"/>
        <v>175000</v>
      </c>
      <c r="R80" s="8">
        <f t="shared" si="14"/>
        <v>6.25E-2</v>
      </c>
      <c r="S80" s="6"/>
      <c r="T80" s="9">
        <f t="shared" si="20"/>
        <v>48275.862068965514</v>
      </c>
      <c r="U80" s="6">
        <v>51293</v>
      </c>
      <c r="V80" s="9">
        <f t="shared" si="15"/>
        <v>3017.1379310344855</v>
      </c>
      <c r="W80" s="8">
        <f t="shared" si="16"/>
        <v>6.2497857142857202E-2</v>
      </c>
      <c r="X80" s="22">
        <f t="shared" si="21"/>
        <v>46745.101777336051</v>
      </c>
      <c r="Y80" s="22">
        <f t="shared" si="22"/>
        <v>49666.570470344319</v>
      </c>
      <c r="Z80" s="22">
        <f t="shared" si="23"/>
        <v>2921.468693008268</v>
      </c>
      <c r="AA80" s="8">
        <f t="shared" si="24"/>
        <v>6.2497857142857188E-2</v>
      </c>
      <c r="AB80" s="22">
        <f t="shared" si="25"/>
        <v>2880661.0872799703</v>
      </c>
      <c r="AC80" s="10">
        <v>3369</v>
      </c>
      <c r="AD80" s="6">
        <v>1958</v>
      </c>
      <c r="AE80" s="6">
        <f t="shared" si="17"/>
        <v>58</v>
      </c>
      <c r="AF80" s="6" t="s">
        <v>569</v>
      </c>
    </row>
    <row r="81" spans="1:32" x14ac:dyDescent="0.2">
      <c r="A81">
        <v>10</v>
      </c>
      <c r="B81" s="6" t="s">
        <v>1208</v>
      </c>
      <c r="C81" s="6" t="s">
        <v>22</v>
      </c>
      <c r="D81" s="6" t="s">
        <v>23</v>
      </c>
      <c r="E81" s="6" t="s">
        <v>2767</v>
      </c>
      <c r="F81" s="6" t="s">
        <v>2773</v>
      </c>
      <c r="G81" s="6">
        <v>62</v>
      </c>
      <c r="H81" s="6"/>
      <c r="I81" s="7">
        <v>42427</v>
      </c>
      <c r="J81" s="7">
        <v>42437</v>
      </c>
      <c r="K81" s="7" t="s">
        <v>2535</v>
      </c>
      <c r="L81" s="17">
        <f t="shared" si="18"/>
        <v>245.99</v>
      </c>
      <c r="M81" s="20">
        <f t="shared" si="19"/>
        <v>0.96829139395910402</v>
      </c>
      <c r="N81" s="6" t="s">
        <v>36</v>
      </c>
      <c r="O81" s="6">
        <v>2590000</v>
      </c>
      <c r="P81" s="6">
        <v>2810000</v>
      </c>
      <c r="Q81" s="6">
        <f t="shared" si="13"/>
        <v>220000</v>
      </c>
      <c r="R81" s="8">
        <f t="shared" si="14"/>
        <v>8.4942084942084939E-2</v>
      </c>
      <c r="S81" s="6"/>
      <c r="T81" s="9">
        <f t="shared" si="20"/>
        <v>41774.193548387098</v>
      </c>
      <c r="U81" s="6">
        <v>45323</v>
      </c>
      <c r="V81" s="9">
        <f t="shared" si="15"/>
        <v>3548.8064516129016</v>
      </c>
      <c r="W81" s="8">
        <f t="shared" si="16"/>
        <v>8.4952123552123504E-2</v>
      </c>
      <c r="X81" s="22">
        <f t="shared" si="21"/>
        <v>40449.592102485156</v>
      </c>
      <c r="Y81" s="22">
        <f t="shared" si="22"/>
        <v>43885.870848408471</v>
      </c>
      <c r="Z81" s="22">
        <f t="shared" si="23"/>
        <v>3436.278745923315</v>
      </c>
      <c r="AA81" s="8">
        <f t="shared" si="24"/>
        <v>8.4952123552123421E-2</v>
      </c>
      <c r="AB81" s="22">
        <f t="shared" si="25"/>
        <v>2720923.9926013253</v>
      </c>
      <c r="AC81" s="10">
        <v>2653</v>
      </c>
      <c r="AD81" s="6">
        <v>2014</v>
      </c>
      <c r="AE81" s="6">
        <f t="shared" si="17"/>
        <v>2</v>
      </c>
      <c r="AF81" s="6" t="s">
        <v>37</v>
      </c>
    </row>
    <row r="82" spans="1:32" x14ac:dyDescent="0.2">
      <c r="A82">
        <v>10</v>
      </c>
      <c r="B82" s="6" t="s">
        <v>518</v>
      </c>
      <c r="C82" s="6" t="s">
        <v>22</v>
      </c>
      <c r="D82" s="6" t="s">
        <v>23</v>
      </c>
      <c r="E82" s="6" t="s">
        <v>2767</v>
      </c>
      <c r="F82" s="6" t="s">
        <v>2773</v>
      </c>
      <c r="G82" s="6">
        <v>49</v>
      </c>
      <c r="H82" s="6">
        <v>56</v>
      </c>
      <c r="I82" s="7">
        <v>42426</v>
      </c>
      <c r="J82" s="7">
        <v>42437</v>
      </c>
      <c r="K82" s="7" t="s">
        <v>2535</v>
      </c>
      <c r="L82" s="17">
        <f t="shared" si="18"/>
        <v>245.99</v>
      </c>
      <c r="M82" s="20">
        <f t="shared" si="19"/>
        <v>0.96829139395910402</v>
      </c>
      <c r="N82" s="6" t="s">
        <v>24</v>
      </c>
      <c r="O82" s="6">
        <v>2490000</v>
      </c>
      <c r="P82" s="6">
        <v>2760000</v>
      </c>
      <c r="Q82" s="6">
        <f t="shared" si="13"/>
        <v>270000</v>
      </c>
      <c r="R82" s="8">
        <f t="shared" si="14"/>
        <v>0.10843373493975904</v>
      </c>
      <c r="S82" s="6"/>
      <c r="T82" s="9">
        <f t="shared" si="20"/>
        <v>50816.326530612248</v>
      </c>
      <c r="U82" s="6">
        <v>56327</v>
      </c>
      <c r="V82" s="9">
        <f t="shared" si="15"/>
        <v>5510.6734693877515</v>
      </c>
      <c r="W82" s="8">
        <f t="shared" si="16"/>
        <v>0.10844297188755013</v>
      </c>
      <c r="X82" s="22">
        <f t="shared" si="21"/>
        <v>49205.011652207533</v>
      </c>
      <c r="Y82" s="22">
        <f t="shared" si="22"/>
        <v>54540.94934753445</v>
      </c>
      <c r="Z82" s="22">
        <f t="shared" si="23"/>
        <v>5335.9376953269166</v>
      </c>
      <c r="AA82" s="8">
        <f t="shared" si="24"/>
        <v>0.1084429718875501</v>
      </c>
      <c r="AB82" s="22">
        <f t="shared" si="25"/>
        <v>2672506.5180291878</v>
      </c>
      <c r="AC82" s="10">
        <v>2736</v>
      </c>
      <c r="AD82" s="6">
        <v>2003</v>
      </c>
      <c r="AE82" s="6">
        <f t="shared" si="17"/>
        <v>13</v>
      </c>
      <c r="AF82" s="6" t="s">
        <v>37</v>
      </c>
    </row>
    <row r="83" spans="1:32" x14ac:dyDescent="0.2">
      <c r="A83">
        <v>10</v>
      </c>
      <c r="B83" s="6" t="s">
        <v>248</v>
      </c>
      <c r="C83" s="6" t="s">
        <v>22</v>
      </c>
      <c r="D83" s="6" t="s">
        <v>23</v>
      </c>
      <c r="E83" s="6" t="s">
        <v>2767</v>
      </c>
      <c r="F83" s="6" t="s">
        <v>2773</v>
      </c>
      <c r="G83" s="6">
        <v>34</v>
      </c>
      <c r="H83" s="6">
        <v>38</v>
      </c>
      <c r="I83" s="7">
        <v>42426</v>
      </c>
      <c r="J83" s="7">
        <v>42437</v>
      </c>
      <c r="K83" s="7" t="s">
        <v>2535</v>
      </c>
      <c r="L83" s="17">
        <f t="shared" si="18"/>
        <v>245.99</v>
      </c>
      <c r="M83" s="20">
        <f t="shared" si="19"/>
        <v>0.96829139395910402</v>
      </c>
      <c r="N83" s="6" t="s">
        <v>24</v>
      </c>
      <c r="O83" s="6">
        <v>1890000</v>
      </c>
      <c r="P83" s="6">
        <v>2200000</v>
      </c>
      <c r="Q83" s="6">
        <f t="shared" si="13"/>
        <v>310000</v>
      </c>
      <c r="R83" s="8">
        <f t="shared" si="14"/>
        <v>0.16402116402116401</v>
      </c>
      <c r="S83" s="6">
        <v>6000</v>
      </c>
      <c r="T83" s="9">
        <f t="shared" si="20"/>
        <v>55764.705882352944</v>
      </c>
      <c r="U83" s="6">
        <v>64882</v>
      </c>
      <c r="V83" s="9">
        <f t="shared" si="15"/>
        <v>9117.2941176470558</v>
      </c>
      <c r="W83" s="8">
        <f t="shared" si="16"/>
        <v>0.16349578059071723</v>
      </c>
      <c r="X83" s="22">
        <f t="shared" si="21"/>
        <v>53996.484792542979</v>
      </c>
      <c r="Y83" s="22">
        <f t="shared" si="22"/>
        <v>62824.682222854586</v>
      </c>
      <c r="Z83" s="22">
        <f t="shared" si="23"/>
        <v>8828.1974303116076</v>
      </c>
      <c r="AA83" s="8">
        <f t="shared" si="24"/>
        <v>0.16349578059071726</v>
      </c>
      <c r="AB83" s="22">
        <f t="shared" si="25"/>
        <v>2136039.1955770561</v>
      </c>
      <c r="AC83" s="10">
        <v>12797</v>
      </c>
      <c r="AD83" s="6">
        <v>1973</v>
      </c>
      <c r="AE83" s="6">
        <f t="shared" si="17"/>
        <v>43</v>
      </c>
      <c r="AF83" s="6" t="s">
        <v>37</v>
      </c>
    </row>
    <row r="84" spans="1:32" x14ac:dyDescent="0.2">
      <c r="A84">
        <v>10</v>
      </c>
      <c r="B84" s="6" t="s">
        <v>360</v>
      </c>
      <c r="C84" s="6" t="s">
        <v>22</v>
      </c>
      <c r="D84" s="6" t="s">
        <v>23</v>
      </c>
      <c r="E84" s="6" t="s">
        <v>2767</v>
      </c>
      <c r="F84" s="6" t="s">
        <v>2773</v>
      </c>
      <c r="G84" s="6">
        <v>39</v>
      </c>
      <c r="H84" s="6">
        <v>50</v>
      </c>
      <c r="I84" s="7">
        <v>42426</v>
      </c>
      <c r="J84" s="7">
        <v>42437</v>
      </c>
      <c r="K84" s="7" t="s">
        <v>2535</v>
      </c>
      <c r="L84" s="17">
        <f t="shared" si="18"/>
        <v>245.99</v>
      </c>
      <c r="M84" s="20">
        <f t="shared" si="19"/>
        <v>0.96829139395910402</v>
      </c>
      <c r="N84" s="6" t="s">
        <v>24</v>
      </c>
      <c r="O84" s="6">
        <v>1990000</v>
      </c>
      <c r="P84" s="6">
        <v>2290000</v>
      </c>
      <c r="Q84" s="6">
        <f t="shared" si="13"/>
        <v>300000</v>
      </c>
      <c r="R84" s="8">
        <f t="shared" si="14"/>
        <v>0.15075376884422109</v>
      </c>
      <c r="S84" s="6">
        <v>1654</v>
      </c>
      <c r="T84" s="9">
        <f t="shared" si="20"/>
        <v>51068.051282051281</v>
      </c>
      <c r="U84" s="6">
        <v>58760</v>
      </c>
      <c r="V84" s="9">
        <f t="shared" si="15"/>
        <v>7691.9487179487187</v>
      </c>
      <c r="W84" s="8">
        <f t="shared" si="16"/>
        <v>0.15062154370186792</v>
      </c>
      <c r="X84" s="22">
        <f t="shared" si="21"/>
        <v>49448.754562672446</v>
      </c>
      <c r="Y84" s="22">
        <f t="shared" si="22"/>
        <v>56896.802309036953</v>
      </c>
      <c r="Z84" s="22">
        <f t="shared" si="23"/>
        <v>7448.0477463645075</v>
      </c>
      <c r="AA84" s="8">
        <f t="shared" si="24"/>
        <v>0.15062154370186789</v>
      </c>
      <c r="AB84" s="22">
        <f t="shared" si="25"/>
        <v>2218975.2900524409</v>
      </c>
      <c r="AC84" s="10">
        <v>4534</v>
      </c>
      <c r="AD84" s="6">
        <v>1972</v>
      </c>
      <c r="AE84" s="6">
        <f t="shared" si="17"/>
        <v>44</v>
      </c>
      <c r="AF84" s="6" t="s">
        <v>37</v>
      </c>
    </row>
    <row r="85" spans="1:32" x14ac:dyDescent="0.2">
      <c r="A85">
        <v>10</v>
      </c>
      <c r="B85" s="6" t="s">
        <v>1924</v>
      </c>
      <c r="C85" s="6" t="s">
        <v>22</v>
      </c>
      <c r="D85" s="6" t="s">
        <v>23</v>
      </c>
      <c r="E85" s="6" t="s">
        <v>2767</v>
      </c>
      <c r="F85" s="6" t="s">
        <v>2773</v>
      </c>
      <c r="G85" s="6">
        <v>83</v>
      </c>
      <c r="H85" s="6">
        <v>94</v>
      </c>
      <c r="I85" s="7">
        <v>42426</v>
      </c>
      <c r="J85" s="7">
        <v>42437</v>
      </c>
      <c r="K85" s="7" t="s">
        <v>2535</v>
      </c>
      <c r="L85" s="17">
        <f t="shared" si="18"/>
        <v>245.99</v>
      </c>
      <c r="M85" s="20">
        <f t="shared" si="19"/>
        <v>0.96829139395910402</v>
      </c>
      <c r="N85" s="6" t="s">
        <v>24</v>
      </c>
      <c r="O85" s="6">
        <v>4750000</v>
      </c>
      <c r="P85" s="6">
        <v>5050000</v>
      </c>
      <c r="Q85" s="6">
        <f t="shared" si="13"/>
        <v>300000</v>
      </c>
      <c r="R85" s="8">
        <f t="shared" si="14"/>
        <v>6.3157894736842107E-2</v>
      </c>
      <c r="S85" s="6">
        <v>91371</v>
      </c>
      <c r="T85" s="9">
        <f t="shared" si="20"/>
        <v>58329.77108433735</v>
      </c>
      <c r="U85" s="6">
        <v>61944</v>
      </c>
      <c r="V85" s="9">
        <f t="shared" si="15"/>
        <v>3614.2289156626503</v>
      </c>
      <c r="W85" s="8">
        <f t="shared" si="16"/>
        <v>6.1961993823650363E-2</v>
      </c>
      <c r="X85" s="22">
        <f t="shared" si="21"/>
        <v>56480.215352568448</v>
      </c>
      <c r="Y85" s="22">
        <f t="shared" si="22"/>
        <v>59979.842107402743</v>
      </c>
      <c r="Z85" s="22">
        <f t="shared" si="23"/>
        <v>3499.6267548342948</v>
      </c>
      <c r="AA85" s="8">
        <f t="shared" si="24"/>
        <v>6.1961993823650474E-2</v>
      </c>
      <c r="AB85" s="22">
        <f t="shared" si="25"/>
        <v>4978326.8949144278</v>
      </c>
      <c r="AC85" s="10">
        <v>1659</v>
      </c>
      <c r="AD85" s="6">
        <v>1955</v>
      </c>
      <c r="AE85" s="6">
        <f t="shared" si="17"/>
        <v>61</v>
      </c>
      <c r="AF85" s="6" t="s">
        <v>94</v>
      </c>
    </row>
    <row r="86" spans="1:32" x14ac:dyDescent="0.2">
      <c r="A86">
        <v>10</v>
      </c>
      <c r="B86" s="6" t="s">
        <v>2271</v>
      </c>
      <c r="C86" s="6" t="s">
        <v>22</v>
      </c>
      <c r="D86" s="6" t="s">
        <v>23</v>
      </c>
      <c r="E86" s="6" t="s">
        <v>2767</v>
      </c>
      <c r="F86" s="6" t="s">
        <v>2773</v>
      </c>
      <c r="G86" s="6">
        <v>108</v>
      </c>
      <c r="H86" s="6"/>
      <c r="I86" s="7">
        <v>42428</v>
      </c>
      <c r="J86" s="7">
        <v>42438</v>
      </c>
      <c r="K86" s="7" t="s">
        <v>2535</v>
      </c>
      <c r="L86" s="17">
        <f t="shared" si="18"/>
        <v>245.99</v>
      </c>
      <c r="M86" s="20">
        <f t="shared" si="19"/>
        <v>0.96829139395910402</v>
      </c>
      <c r="N86" s="6" t="s">
        <v>36</v>
      </c>
      <c r="O86" s="6">
        <v>6850000</v>
      </c>
      <c r="P86" s="6">
        <v>6950000</v>
      </c>
      <c r="Q86" s="6">
        <f t="shared" si="13"/>
        <v>100000</v>
      </c>
      <c r="R86" s="8">
        <f t="shared" si="14"/>
        <v>1.4598540145985401E-2</v>
      </c>
      <c r="S86" s="6">
        <v>6536</v>
      </c>
      <c r="T86" s="9">
        <f t="shared" si="20"/>
        <v>63486.444444444445</v>
      </c>
      <c r="U86" s="6">
        <v>64412</v>
      </c>
      <c r="V86" s="9">
        <f t="shared" si="15"/>
        <v>925.55555555555475</v>
      </c>
      <c r="W86" s="8">
        <f t="shared" si="16"/>
        <v>1.4578790222934717E-2</v>
      </c>
      <c r="X86" s="22">
        <f t="shared" si="21"/>
        <v>61473.377788618323</v>
      </c>
      <c r="Y86" s="22">
        <f t="shared" si="22"/>
        <v>62369.585267693808</v>
      </c>
      <c r="Z86" s="22">
        <f t="shared" si="23"/>
        <v>896.20747907548503</v>
      </c>
      <c r="AA86" s="8">
        <f t="shared" si="24"/>
        <v>1.4578790222934783E-2</v>
      </c>
      <c r="AB86" s="22">
        <f t="shared" si="25"/>
        <v>6735915.2089109309</v>
      </c>
      <c r="AC86" s="10">
        <v>5645</v>
      </c>
      <c r="AD86" s="6">
        <v>1992</v>
      </c>
      <c r="AE86" s="6">
        <f t="shared" si="17"/>
        <v>24</v>
      </c>
      <c r="AF86" s="6" t="s">
        <v>37</v>
      </c>
    </row>
    <row r="87" spans="1:32" x14ac:dyDescent="0.2">
      <c r="A87">
        <v>10</v>
      </c>
      <c r="B87" s="6" t="s">
        <v>997</v>
      </c>
      <c r="C87" s="6" t="s">
        <v>22</v>
      </c>
      <c r="D87" s="6" t="s">
        <v>23</v>
      </c>
      <c r="E87" s="6" t="s">
        <v>2767</v>
      </c>
      <c r="F87" s="6" t="s">
        <v>2773</v>
      </c>
      <c r="G87" s="6">
        <v>56</v>
      </c>
      <c r="H87" s="6">
        <v>61</v>
      </c>
      <c r="I87" s="7">
        <v>42426</v>
      </c>
      <c r="J87" s="7">
        <v>42438</v>
      </c>
      <c r="K87" s="7" t="s">
        <v>2535</v>
      </c>
      <c r="L87" s="17">
        <f t="shared" si="18"/>
        <v>245.99</v>
      </c>
      <c r="M87" s="20">
        <f t="shared" si="19"/>
        <v>0.96829139395910402</v>
      </c>
      <c r="N87" s="6" t="s">
        <v>32</v>
      </c>
      <c r="O87" s="6">
        <v>2250000</v>
      </c>
      <c r="P87" s="6">
        <v>2460000</v>
      </c>
      <c r="Q87" s="6">
        <f t="shared" si="13"/>
        <v>210000</v>
      </c>
      <c r="R87" s="8">
        <f t="shared" si="14"/>
        <v>9.3333333333333338E-2</v>
      </c>
      <c r="S87" s="6">
        <v>22044</v>
      </c>
      <c r="T87" s="9">
        <f t="shared" si="20"/>
        <v>40572.214285714283</v>
      </c>
      <c r="U87" s="6">
        <v>44322</v>
      </c>
      <c r="V87" s="9">
        <f t="shared" si="15"/>
        <v>3749.7857142857174</v>
      </c>
      <c r="W87" s="8">
        <f t="shared" si="16"/>
        <v>9.2422505902174518E-2</v>
      </c>
      <c r="X87" s="22">
        <f t="shared" si="21"/>
        <v>39285.72592672176</v>
      </c>
      <c r="Y87" s="22">
        <f t="shared" si="22"/>
        <v>42916.611163055408</v>
      </c>
      <c r="Z87" s="22">
        <f t="shared" si="23"/>
        <v>3630.8852363336482</v>
      </c>
      <c r="AA87" s="8">
        <f t="shared" si="24"/>
        <v>9.2422505902174407E-2</v>
      </c>
      <c r="AB87" s="22">
        <f t="shared" si="25"/>
        <v>2403330.2251311028</v>
      </c>
      <c r="AC87" s="10">
        <v>11928</v>
      </c>
      <c r="AD87" s="6">
        <v>1990</v>
      </c>
      <c r="AE87" s="6">
        <f t="shared" si="17"/>
        <v>26</v>
      </c>
      <c r="AF87" s="6" t="s">
        <v>181</v>
      </c>
    </row>
    <row r="88" spans="1:32" x14ac:dyDescent="0.2">
      <c r="A88">
        <v>11</v>
      </c>
      <c r="B88" s="6" t="s">
        <v>1157</v>
      </c>
      <c r="C88" s="6" t="s">
        <v>22</v>
      </c>
      <c r="D88" s="6" t="s">
        <v>23</v>
      </c>
      <c r="E88" s="6" t="s">
        <v>2767</v>
      </c>
      <c r="F88" s="6" t="s">
        <v>2773</v>
      </c>
      <c r="G88" s="6">
        <v>61</v>
      </c>
      <c r="H88" s="6">
        <v>73</v>
      </c>
      <c r="I88" s="7">
        <v>42433</v>
      </c>
      <c r="J88" s="7">
        <v>42443</v>
      </c>
      <c r="K88" s="7" t="s">
        <v>2535</v>
      </c>
      <c r="L88" s="17">
        <f t="shared" si="18"/>
        <v>245.99</v>
      </c>
      <c r="M88" s="20">
        <f t="shared" si="19"/>
        <v>0.96829139395910402</v>
      </c>
      <c r="N88" s="6" t="s">
        <v>36</v>
      </c>
      <c r="O88" s="6">
        <v>3200000</v>
      </c>
      <c r="P88" s="6">
        <v>3400000</v>
      </c>
      <c r="Q88" s="6">
        <f t="shared" si="13"/>
        <v>200000</v>
      </c>
      <c r="R88" s="8">
        <f t="shared" si="14"/>
        <v>6.25E-2</v>
      </c>
      <c r="S88" s="6"/>
      <c r="T88" s="9">
        <f t="shared" si="20"/>
        <v>52459.016393442624</v>
      </c>
      <c r="U88" s="6">
        <v>55738</v>
      </c>
      <c r="V88" s="9">
        <f t="shared" si="15"/>
        <v>3278.9836065573763</v>
      </c>
      <c r="W88" s="8">
        <f t="shared" si="16"/>
        <v>6.2505624999999981E-2</v>
      </c>
      <c r="X88" s="22">
        <f t="shared" si="21"/>
        <v>50795.614109330047</v>
      </c>
      <c r="Y88" s="22">
        <f t="shared" si="22"/>
        <v>53970.625716492541</v>
      </c>
      <c r="Z88" s="22">
        <f t="shared" si="23"/>
        <v>3175.0116071624943</v>
      </c>
      <c r="AA88" s="8">
        <f t="shared" si="24"/>
        <v>6.2505625000000023E-2</v>
      </c>
      <c r="AB88" s="22">
        <f t="shared" si="25"/>
        <v>3292208.168706045</v>
      </c>
      <c r="AC88" s="10">
        <v>6219</v>
      </c>
      <c r="AD88" s="6">
        <v>2013</v>
      </c>
      <c r="AE88" s="6">
        <f t="shared" si="17"/>
        <v>3</v>
      </c>
      <c r="AF88" s="6" t="s">
        <v>37</v>
      </c>
    </row>
    <row r="89" spans="1:32" x14ac:dyDescent="0.2">
      <c r="A89">
        <v>11</v>
      </c>
      <c r="B89" s="6" t="s">
        <v>728</v>
      </c>
      <c r="C89" s="6" t="s">
        <v>22</v>
      </c>
      <c r="D89" s="6" t="s">
        <v>23</v>
      </c>
      <c r="E89" s="6" t="s">
        <v>2767</v>
      </c>
      <c r="F89" s="6" t="s">
        <v>2773</v>
      </c>
      <c r="G89" s="6">
        <v>74</v>
      </c>
      <c r="H89" s="6">
        <v>85</v>
      </c>
      <c r="I89" s="7">
        <v>42432</v>
      </c>
      <c r="J89" s="7">
        <v>42443</v>
      </c>
      <c r="K89" s="7" t="s">
        <v>2535</v>
      </c>
      <c r="L89" s="17">
        <f t="shared" si="18"/>
        <v>245.99</v>
      </c>
      <c r="M89" s="20">
        <f t="shared" si="19"/>
        <v>0.96829139395910402</v>
      </c>
      <c r="N89" s="6" t="s">
        <v>24</v>
      </c>
      <c r="O89" s="6">
        <v>3425000</v>
      </c>
      <c r="P89" s="6">
        <v>3750000</v>
      </c>
      <c r="Q89" s="6">
        <f t="shared" si="13"/>
        <v>325000</v>
      </c>
      <c r="R89" s="8">
        <f t="shared" si="14"/>
        <v>9.4890510948905105E-2</v>
      </c>
      <c r="S89" s="6"/>
      <c r="T89" s="9">
        <f t="shared" si="20"/>
        <v>46283.783783783787</v>
      </c>
      <c r="U89" s="6">
        <v>50676</v>
      </c>
      <c r="V89" s="9">
        <f t="shared" si="15"/>
        <v>4392.2162162162131</v>
      </c>
      <c r="W89" s="8">
        <f t="shared" si="16"/>
        <v>9.4897518248175106E-2</v>
      </c>
      <c r="X89" s="22">
        <f t="shared" si="21"/>
        <v>44816.18951770178</v>
      </c>
      <c r="Y89" s="22">
        <f t="shared" si="22"/>
        <v>49069.134680271556</v>
      </c>
      <c r="Z89" s="22">
        <f t="shared" si="23"/>
        <v>4252.9451625697766</v>
      </c>
      <c r="AA89" s="8">
        <f t="shared" si="24"/>
        <v>9.4897518248175064E-2</v>
      </c>
      <c r="AB89" s="22">
        <f t="shared" si="25"/>
        <v>3631115.9663400953</v>
      </c>
      <c r="AC89" s="10">
        <v>6219</v>
      </c>
      <c r="AD89" s="6">
        <v>2013</v>
      </c>
      <c r="AE89" s="6">
        <f t="shared" si="17"/>
        <v>3</v>
      </c>
      <c r="AF89" s="6" t="s">
        <v>681</v>
      </c>
    </row>
    <row r="90" spans="1:32" x14ac:dyDescent="0.2">
      <c r="A90">
        <v>11</v>
      </c>
      <c r="B90" s="6" t="s">
        <v>1944</v>
      </c>
      <c r="C90" s="6" t="s">
        <v>22</v>
      </c>
      <c r="D90" s="6" t="s">
        <v>23</v>
      </c>
      <c r="E90" s="6" t="s">
        <v>2767</v>
      </c>
      <c r="F90" s="6" t="s">
        <v>2773</v>
      </c>
      <c r="G90" s="6">
        <v>112</v>
      </c>
      <c r="H90" s="6">
        <v>134</v>
      </c>
      <c r="I90" s="7">
        <v>42432</v>
      </c>
      <c r="J90" s="7">
        <v>42443</v>
      </c>
      <c r="K90" s="7" t="s">
        <v>2535</v>
      </c>
      <c r="L90" s="17">
        <f t="shared" si="18"/>
        <v>245.99</v>
      </c>
      <c r="M90" s="20">
        <f t="shared" si="19"/>
        <v>0.96829139395910402</v>
      </c>
      <c r="N90" s="6" t="s">
        <v>24</v>
      </c>
      <c r="O90" s="6">
        <v>6700000</v>
      </c>
      <c r="P90" s="6">
        <v>7150000</v>
      </c>
      <c r="Q90" s="6">
        <f t="shared" si="13"/>
        <v>450000</v>
      </c>
      <c r="R90" s="8">
        <f t="shared" si="14"/>
        <v>6.7164179104477612E-2</v>
      </c>
      <c r="S90" s="6"/>
      <c r="T90" s="9">
        <f t="shared" si="20"/>
        <v>59821.428571428572</v>
      </c>
      <c r="U90" s="6">
        <v>63839</v>
      </c>
      <c r="V90" s="9">
        <f t="shared" si="15"/>
        <v>4017.5714285714275</v>
      </c>
      <c r="W90" s="8">
        <f t="shared" si="16"/>
        <v>6.7159402985074612E-2</v>
      </c>
      <c r="X90" s="22">
        <f t="shared" si="21"/>
        <v>57924.574460053547</v>
      </c>
      <c r="Y90" s="22">
        <f t="shared" si="22"/>
        <v>61814.754298955238</v>
      </c>
      <c r="Z90" s="22">
        <f t="shared" si="23"/>
        <v>3890.1798389016913</v>
      </c>
      <c r="AA90" s="8">
        <f t="shared" si="24"/>
        <v>6.7159402985074515E-2</v>
      </c>
      <c r="AB90" s="22">
        <f t="shared" si="25"/>
        <v>6923252.4814829864</v>
      </c>
      <c r="AC90" s="10">
        <v>6745</v>
      </c>
      <c r="AD90" s="6">
        <v>2005</v>
      </c>
      <c r="AE90" s="6">
        <f t="shared" si="17"/>
        <v>11</v>
      </c>
      <c r="AF90" s="6" t="s">
        <v>105</v>
      </c>
    </row>
    <row r="91" spans="1:32" x14ac:dyDescent="0.2">
      <c r="A91">
        <v>11</v>
      </c>
      <c r="B91" s="6" t="s">
        <v>1344</v>
      </c>
      <c r="C91" s="6" t="s">
        <v>22</v>
      </c>
      <c r="D91" s="6" t="s">
        <v>23</v>
      </c>
      <c r="E91" s="6" t="s">
        <v>2767</v>
      </c>
      <c r="F91" s="6" t="s">
        <v>2773</v>
      </c>
      <c r="G91" s="6">
        <v>66</v>
      </c>
      <c r="H91" s="6">
        <v>72</v>
      </c>
      <c r="I91" s="7">
        <v>42433</v>
      </c>
      <c r="J91" s="7">
        <v>42443</v>
      </c>
      <c r="K91" s="7" t="s">
        <v>2535</v>
      </c>
      <c r="L91" s="17">
        <f t="shared" si="18"/>
        <v>245.99</v>
      </c>
      <c r="M91" s="20">
        <f t="shared" si="19"/>
        <v>0.96829139395910402</v>
      </c>
      <c r="N91" s="6" t="s">
        <v>36</v>
      </c>
      <c r="O91" s="6">
        <v>2700000</v>
      </c>
      <c r="P91" s="6">
        <v>2850000</v>
      </c>
      <c r="Q91" s="6">
        <f t="shared" si="13"/>
        <v>150000</v>
      </c>
      <c r="R91" s="8">
        <f t="shared" si="14"/>
        <v>5.5555555555555552E-2</v>
      </c>
      <c r="S91" s="6">
        <v>20927</v>
      </c>
      <c r="T91" s="9">
        <f t="shared" si="20"/>
        <v>41226.166666666664</v>
      </c>
      <c r="U91" s="6">
        <v>43499</v>
      </c>
      <c r="V91" s="9">
        <f t="shared" si="15"/>
        <v>2272.8333333333358</v>
      </c>
      <c r="W91" s="8">
        <f t="shared" si="16"/>
        <v>5.5130843275104466E-2</v>
      </c>
      <c r="X91" s="22">
        <f t="shared" si="21"/>
        <v>39918.942389257012</v>
      </c>
      <c r="Y91" s="22">
        <f t="shared" si="22"/>
        <v>42119.707345827068</v>
      </c>
      <c r="Z91" s="22">
        <f t="shared" si="23"/>
        <v>2200.7649565700558</v>
      </c>
      <c r="AA91" s="8">
        <f t="shared" si="24"/>
        <v>5.5130843275104549E-2</v>
      </c>
      <c r="AB91" s="22">
        <f t="shared" si="25"/>
        <v>2779900.6848245864</v>
      </c>
      <c r="AC91" s="10">
        <v>2010</v>
      </c>
      <c r="AD91" s="6">
        <v>1975</v>
      </c>
      <c r="AE91" s="6">
        <f t="shared" si="17"/>
        <v>41</v>
      </c>
      <c r="AF91" s="6" t="s">
        <v>37</v>
      </c>
    </row>
    <row r="92" spans="1:32" x14ac:dyDescent="0.2">
      <c r="A92">
        <v>11</v>
      </c>
      <c r="B92" s="6" t="s">
        <v>1936</v>
      </c>
      <c r="C92" s="6" t="s">
        <v>22</v>
      </c>
      <c r="D92" s="6" t="s">
        <v>23</v>
      </c>
      <c r="E92" s="6" t="s">
        <v>2767</v>
      </c>
      <c r="F92" s="6" t="s">
        <v>2773</v>
      </c>
      <c r="G92" s="6">
        <v>84</v>
      </c>
      <c r="H92" s="6">
        <v>101</v>
      </c>
      <c r="I92" s="7">
        <v>42432</v>
      </c>
      <c r="J92" s="7">
        <v>42443</v>
      </c>
      <c r="K92" s="7" t="s">
        <v>2535</v>
      </c>
      <c r="L92" s="17">
        <f t="shared" si="18"/>
        <v>245.99</v>
      </c>
      <c r="M92" s="20">
        <f t="shared" si="19"/>
        <v>0.96829139395910402</v>
      </c>
      <c r="N92" s="6" t="s">
        <v>24</v>
      </c>
      <c r="O92" s="6">
        <v>2800000</v>
      </c>
      <c r="P92" s="6">
        <v>3075000</v>
      </c>
      <c r="Q92" s="6">
        <f t="shared" si="13"/>
        <v>275000</v>
      </c>
      <c r="R92" s="8">
        <f t="shared" si="14"/>
        <v>9.8214285714285712E-2</v>
      </c>
      <c r="S92" s="6">
        <v>147355</v>
      </c>
      <c r="T92" s="9">
        <f t="shared" si="20"/>
        <v>35087.559523809527</v>
      </c>
      <c r="U92" s="6">
        <v>38361</v>
      </c>
      <c r="V92" s="9">
        <f t="shared" si="15"/>
        <v>3273.4404761904734</v>
      </c>
      <c r="W92" s="8">
        <f t="shared" si="16"/>
        <v>9.3293478389946158E-2</v>
      </c>
      <c r="X92" s="22">
        <f t="shared" si="21"/>
        <v>33974.981921932565</v>
      </c>
      <c r="Y92" s="22">
        <f t="shared" si="22"/>
        <v>37144.626163665191</v>
      </c>
      <c r="Z92" s="22">
        <f t="shared" si="23"/>
        <v>3169.6442417326252</v>
      </c>
      <c r="AA92" s="8">
        <f t="shared" si="24"/>
        <v>9.3293478389946102E-2</v>
      </c>
      <c r="AB92" s="22">
        <f t="shared" si="25"/>
        <v>3120148.5977478758</v>
      </c>
      <c r="AC92" s="10">
        <v>27462</v>
      </c>
      <c r="AD92" s="6">
        <v>1974</v>
      </c>
      <c r="AE92" s="6">
        <f t="shared" si="17"/>
        <v>42</v>
      </c>
      <c r="AF92" s="6" t="s">
        <v>37</v>
      </c>
    </row>
    <row r="93" spans="1:32" x14ac:dyDescent="0.2">
      <c r="A93">
        <v>11</v>
      </c>
      <c r="B93" s="6" t="s">
        <v>230</v>
      </c>
      <c r="C93" s="6" t="s">
        <v>22</v>
      </c>
      <c r="D93" s="6" t="s">
        <v>23</v>
      </c>
      <c r="E93" s="6" t="s">
        <v>2767</v>
      </c>
      <c r="F93" s="6" t="s">
        <v>2773</v>
      </c>
      <c r="G93" s="6">
        <v>41</v>
      </c>
      <c r="H93" s="6">
        <v>45</v>
      </c>
      <c r="I93" s="7">
        <v>42433</v>
      </c>
      <c r="J93" s="7">
        <v>42443</v>
      </c>
      <c r="K93" s="7" t="s">
        <v>2535</v>
      </c>
      <c r="L93" s="17">
        <f t="shared" si="18"/>
        <v>245.99</v>
      </c>
      <c r="M93" s="20">
        <f t="shared" si="19"/>
        <v>0.96829139395910402</v>
      </c>
      <c r="N93" s="6" t="s">
        <v>36</v>
      </c>
      <c r="O93" s="6">
        <v>1890000</v>
      </c>
      <c r="P93" s="6">
        <v>2360000</v>
      </c>
      <c r="Q93" s="6">
        <f t="shared" si="13"/>
        <v>470000</v>
      </c>
      <c r="R93" s="8">
        <f t="shared" si="14"/>
        <v>0.24867724867724866</v>
      </c>
      <c r="S93" s="6">
        <v>4680</v>
      </c>
      <c r="T93" s="9">
        <f t="shared" si="20"/>
        <v>46211.707317073167</v>
      </c>
      <c r="U93" s="6">
        <v>57675</v>
      </c>
      <c r="V93" s="9">
        <f t="shared" si="15"/>
        <v>11463.292682926833</v>
      </c>
      <c r="W93" s="8">
        <f t="shared" si="16"/>
        <v>0.24806035847742108</v>
      </c>
      <c r="X93" s="22">
        <f t="shared" si="21"/>
        <v>44746.398495278903</v>
      </c>
      <c r="Y93" s="22">
        <f t="shared" si="22"/>
        <v>55846.206146591321</v>
      </c>
      <c r="Z93" s="22">
        <f t="shared" si="23"/>
        <v>11099.807651312418</v>
      </c>
      <c r="AA93" s="8">
        <f t="shared" si="24"/>
        <v>0.24806035847742103</v>
      </c>
      <c r="AB93" s="22">
        <f t="shared" si="25"/>
        <v>2289694.4520102441</v>
      </c>
      <c r="AC93" s="10">
        <v>1536</v>
      </c>
      <c r="AD93" s="6">
        <v>1962</v>
      </c>
      <c r="AE93" s="6">
        <f t="shared" si="17"/>
        <v>54</v>
      </c>
      <c r="AF93" s="6" t="s">
        <v>315</v>
      </c>
    </row>
    <row r="94" spans="1:32" x14ac:dyDescent="0.2">
      <c r="A94">
        <v>11</v>
      </c>
      <c r="B94" s="6" t="s">
        <v>1394</v>
      </c>
      <c r="C94" s="6" t="s">
        <v>22</v>
      </c>
      <c r="D94" s="6" t="s">
        <v>23</v>
      </c>
      <c r="E94" s="6" t="s">
        <v>2767</v>
      </c>
      <c r="F94" s="6" t="s">
        <v>2773</v>
      </c>
      <c r="G94" s="6">
        <v>67</v>
      </c>
      <c r="H94" s="6">
        <v>74</v>
      </c>
      <c r="I94" s="7">
        <v>42433</v>
      </c>
      <c r="J94" s="7">
        <v>42443</v>
      </c>
      <c r="K94" s="7" t="s">
        <v>2535</v>
      </c>
      <c r="L94" s="17">
        <f t="shared" si="18"/>
        <v>245.99</v>
      </c>
      <c r="M94" s="20">
        <f t="shared" si="19"/>
        <v>0.96829139395910402</v>
      </c>
      <c r="N94" s="6" t="s">
        <v>36</v>
      </c>
      <c r="O94" s="6">
        <v>2200000</v>
      </c>
      <c r="P94" s="6">
        <v>2700000</v>
      </c>
      <c r="Q94" s="6">
        <f t="shared" si="13"/>
        <v>500000</v>
      </c>
      <c r="R94" s="8">
        <f t="shared" si="14"/>
        <v>0.22727272727272727</v>
      </c>
      <c r="S94" s="6">
        <v>288873</v>
      </c>
      <c r="T94" s="9">
        <f t="shared" si="20"/>
        <v>37147.358208955222</v>
      </c>
      <c r="U94" s="6">
        <v>44610</v>
      </c>
      <c r="V94" s="9">
        <f t="shared" si="15"/>
        <v>7462.6417910447781</v>
      </c>
      <c r="W94" s="8">
        <f t="shared" si="16"/>
        <v>0.20089293427185725</v>
      </c>
      <c r="X94" s="22">
        <f t="shared" si="21"/>
        <v>35969.467262047416</v>
      </c>
      <c r="Y94" s="22">
        <f t="shared" si="22"/>
        <v>43195.479084515631</v>
      </c>
      <c r="Z94" s="22">
        <f t="shared" si="23"/>
        <v>7226.0118224682155</v>
      </c>
      <c r="AA94" s="8">
        <f t="shared" si="24"/>
        <v>0.20089293427185734</v>
      </c>
      <c r="AB94" s="22">
        <f t="shared" si="25"/>
        <v>2894097.0986625473</v>
      </c>
      <c r="AC94" s="10">
        <v>7682</v>
      </c>
      <c r="AD94" s="6">
        <v>1954</v>
      </c>
      <c r="AE94" s="6">
        <f t="shared" si="17"/>
        <v>62</v>
      </c>
      <c r="AF94" s="6" t="s">
        <v>37</v>
      </c>
    </row>
    <row r="95" spans="1:32" x14ac:dyDescent="0.2">
      <c r="A95">
        <v>11</v>
      </c>
      <c r="B95" s="6" t="s">
        <v>691</v>
      </c>
      <c r="C95" s="6" t="s">
        <v>22</v>
      </c>
      <c r="D95" s="6" t="s">
        <v>23</v>
      </c>
      <c r="E95" s="6" t="s">
        <v>2767</v>
      </c>
      <c r="F95" s="6" t="s">
        <v>2773</v>
      </c>
      <c r="G95" s="6">
        <v>49</v>
      </c>
      <c r="H95" s="6"/>
      <c r="I95" s="7">
        <v>42433</v>
      </c>
      <c r="J95" s="7">
        <v>42444</v>
      </c>
      <c r="K95" s="7" t="s">
        <v>2535</v>
      </c>
      <c r="L95" s="17">
        <f t="shared" si="18"/>
        <v>245.99</v>
      </c>
      <c r="M95" s="20">
        <f t="shared" si="19"/>
        <v>0.96829139395910402</v>
      </c>
      <c r="N95" s="6" t="s">
        <v>24</v>
      </c>
      <c r="O95" s="6">
        <v>2900000</v>
      </c>
      <c r="P95" s="6">
        <v>2900000</v>
      </c>
      <c r="Q95" s="6">
        <f t="shared" si="13"/>
        <v>0</v>
      </c>
      <c r="R95" s="8">
        <f t="shared" si="14"/>
        <v>0</v>
      </c>
      <c r="S95" s="6">
        <v>2620</v>
      </c>
      <c r="T95" s="9">
        <f t="shared" si="20"/>
        <v>59237.142857142855</v>
      </c>
      <c r="U95" s="6">
        <v>59237</v>
      </c>
      <c r="V95" s="9">
        <f t="shared" si="15"/>
        <v>-0.14285714285506401</v>
      </c>
      <c r="W95" s="8">
        <f t="shared" si="16"/>
        <v>-2.4116143346005117E-6</v>
      </c>
      <c r="X95" s="22">
        <f t="shared" si="21"/>
        <v>57358.815631297439</v>
      </c>
      <c r="Y95" s="22">
        <f t="shared" si="22"/>
        <v>57358.677303955446</v>
      </c>
      <c r="Z95" s="22">
        <f t="shared" si="23"/>
        <v>-0.13832734199240804</v>
      </c>
      <c r="AA95" s="8">
        <f t="shared" si="24"/>
        <v>-2.4116143346051009E-6</v>
      </c>
      <c r="AB95" s="22">
        <f t="shared" si="25"/>
        <v>2810575.1878938167</v>
      </c>
      <c r="AC95" s="10">
        <v>5019</v>
      </c>
      <c r="AD95" s="6">
        <v>2011</v>
      </c>
      <c r="AE95" s="6">
        <f t="shared" si="17"/>
        <v>5</v>
      </c>
      <c r="AF95" s="6" t="s">
        <v>695</v>
      </c>
    </row>
    <row r="96" spans="1:32" x14ac:dyDescent="0.2">
      <c r="A96">
        <v>11</v>
      </c>
      <c r="B96" s="6" t="s">
        <v>1868</v>
      </c>
      <c r="C96" s="6" t="s">
        <v>22</v>
      </c>
      <c r="D96" s="6" t="s">
        <v>23</v>
      </c>
      <c r="E96" s="6" t="s">
        <v>2767</v>
      </c>
      <c r="F96" s="6" t="s">
        <v>2773</v>
      </c>
      <c r="G96" s="6">
        <v>81</v>
      </c>
      <c r="H96" s="6"/>
      <c r="I96" s="7">
        <v>42427</v>
      </c>
      <c r="J96" s="7">
        <v>42444</v>
      </c>
      <c r="K96" s="7" t="s">
        <v>2535</v>
      </c>
      <c r="L96" s="17">
        <f t="shared" si="18"/>
        <v>245.99</v>
      </c>
      <c r="M96" s="20">
        <f t="shared" si="19"/>
        <v>0.96829139395910402</v>
      </c>
      <c r="N96" s="6" t="s">
        <v>242</v>
      </c>
      <c r="O96" s="6">
        <v>3200000</v>
      </c>
      <c r="P96" s="6">
        <v>3200000</v>
      </c>
      <c r="Q96" s="6">
        <f t="shared" si="13"/>
        <v>0</v>
      </c>
      <c r="R96" s="8">
        <f t="shared" si="14"/>
        <v>0</v>
      </c>
      <c r="S96" s="6"/>
      <c r="T96" s="9">
        <f t="shared" si="20"/>
        <v>39506.172839506173</v>
      </c>
      <c r="U96" s="6">
        <v>39506</v>
      </c>
      <c r="V96" s="9">
        <f t="shared" si="15"/>
        <v>-0.17283950617274968</v>
      </c>
      <c r="W96" s="8">
        <f t="shared" si="16"/>
        <v>-4.3749999999977262E-6</v>
      </c>
      <c r="X96" s="22">
        <f t="shared" si="21"/>
        <v>38253.487168754727</v>
      </c>
      <c r="Y96" s="22">
        <f t="shared" si="22"/>
        <v>38253.319809748362</v>
      </c>
      <c r="Z96" s="22">
        <f t="shared" si="23"/>
        <v>-0.16735900636558654</v>
      </c>
      <c r="AA96" s="8">
        <f t="shared" si="24"/>
        <v>-4.3750000000597231E-6</v>
      </c>
      <c r="AB96" s="22">
        <f t="shared" si="25"/>
        <v>3098518.9045896172</v>
      </c>
      <c r="AC96" s="10">
        <v>4575</v>
      </c>
      <c r="AD96" s="6">
        <v>2007</v>
      </c>
      <c r="AE96" s="6">
        <f t="shared" si="17"/>
        <v>9</v>
      </c>
      <c r="AF96" s="6" t="s">
        <v>37</v>
      </c>
    </row>
    <row r="97" spans="1:32" x14ac:dyDescent="0.2">
      <c r="A97">
        <v>11</v>
      </c>
      <c r="B97" s="6" t="s">
        <v>1626</v>
      </c>
      <c r="C97" s="6" t="s">
        <v>22</v>
      </c>
      <c r="D97" s="6" t="s">
        <v>23</v>
      </c>
      <c r="E97" s="6" t="s">
        <v>2767</v>
      </c>
      <c r="F97" s="6" t="s">
        <v>2773</v>
      </c>
      <c r="G97" s="6">
        <v>73</v>
      </c>
      <c r="H97" s="6">
        <v>90</v>
      </c>
      <c r="I97" s="7">
        <v>42434</v>
      </c>
      <c r="J97" s="7">
        <v>42444</v>
      </c>
      <c r="K97" s="7" t="s">
        <v>2535</v>
      </c>
      <c r="L97" s="17">
        <f t="shared" si="18"/>
        <v>245.99</v>
      </c>
      <c r="M97" s="20">
        <f t="shared" si="19"/>
        <v>0.96829139395910402</v>
      </c>
      <c r="N97" s="6" t="s">
        <v>36</v>
      </c>
      <c r="O97" s="6">
        <v>2350000</v>
      </c>
      <c r="P97" s="6">
        <v>2490000</v>
      </c>
      <c r="Q97" s="6">
        <f t="shared" si="13"/>
        <v>140000</v>
      </c>
      <c r="R97" s="8">
        <f t="shared" si="14"/>
        <v>5.9574468085106386E-2</v>
      </c>
      <c r="S97" s="6">
        <v>20889</v>
      </c>
      <c r="T97" s="9">
        <f t="shared" si="20"/>
        <v>32477.931506849316</v>
      </c>
      <c r="U97" s="6">
        <v>34396</v>
      </c>
      <c r="V97" s="9">
        <f t="shared" si="15"/>
        <v>1918.0684931506839</v>
      </c>
      <c r="W97" s="8">
        <f t="shared" si="16"/>
        <v>5.9057594007985999E-2</v>
      </c>
      <c r="X97" s="22">
        <f t="shared" si="21"/>
        <v>31448.101571675426</v>
      </c>
      <c r="Y97" s="22">
        <f t="shared" si="22"/>
        <v>33305.350786617339</v>
      </c>
      <c r="Z97" s="22">
        <f t="shared" si="23"/>
        <v>1857.2492149419122</v>
      </c>
      <c r="AA97" s="8">
        <f t="shared" si="24"/>
        <v>5.905759400798595E-2</v>
      </c>
      <c r="AB97" s="22">
        <f t="shared" si="25"/>
        <v>2431290.6074230657</v>
      </c>
      <c r="AC97" s="10">
        <v>27961</v>
      </c>
      <c r="AD97" s="6">
        <v>1983</v>
      </c>
      <c r="AE97" s="6">
        <f t="shared" si="17"/>
        <v>33</v>
      </c>
      <c r="AF97" s="6" t="s">
        <v>37</v>
      </c>
    </row>
    <row r="98" spans="1:32" x14ac:dyDescent="0.2">
      <c r="A98">
        <v>11</v>
      </c>
      <c r="B98" s="6" t="s">
        <v>1578</v>
      </c>
      <c r="C98" s="6" t="s">
        <v>22</v>
      </c>
      <c r="D98" s="6" t="s">
        <v>23</v>
      </c>
      <c r="E98" s="6" t="s">
        <v>2767</v>
      </c>
      <c r="F98" s="6" t="s">
        <v>2773</v>
      </c>
      <c r="G98" s="6">
        <v>72</v>
      </c>
      <c r="H98" s="6">
        <v>77</v>
      </c>
      <c r="I98" s="7">
        <v>42434</v>
      </c>
      <c r="J98" s="7">
        <v>42444</v>
      </c>
      <c r="K98" s="7" t="s">
        <v>2535</v>
      </c>
      <c r="L98" s="17">
        <f t="shared" si="18"/>
        <v>245.99</v>
      </c>
      <c r="M98" s="20">
        <f t="shared" si="19"/>
        <v>0.96829139395910402</v>
      </c>
      <c r="N98" s="6" t="s">
        <v>36</v>
      </c>
      <c r="O98" s="6">
        <v>2500000</v>
      </c>
      <c r="P98" s="6">
        <v>2790000</v>
      </c>
      <c r="Q98" s="6">
        <f t="shared" si="13"/>
        <v>290000</v>
      </c>
      <c r="R98" s="8">
        <f t="shared" si="14"/>
        <v>0.11600000000000001</v>
      </c>
      <c r="S98" s="6"/>
      <c r="T98" s="9">
        <f t="shared" si="20"/>
        <v>34722.222222222219</v>
      </c>
      <c r="U98" s="6">
        <v>38750</v>
      </c>
      <c r="V98" s="9">
        <f t="shared" si="15"/>
        <v>4027.777777777781</v>
      </c>
      <c r="W98" s="8">
        <f t="shared" si="16"/>
        <v>0.1160000000000001</v>
      </c>
      <c r="X98" s="22">
        <f t="shared" si="21"/>
        <v>33621.228956913328</v>
      </c>
      <c r="Y98" s="22">
        <f t="shared" si="22"/>
        <v>37521.291515915284</v>
      </c>
      <c r="Z98" s="22">
        <f t="shared" si="23"/>
        <v>3900.0625590019554</v>
      </c>
      <c r="AA98" s="8">
        <f t="shared" si="24"/>
        <v>0.11600000000000028</v>
      </c>
      <c r="AB98" s="22">
        <f t="shared" si="25"/>
        <v>2701532.9891459006</v>
      </c>
      <c r="AC98" s="10">
        <v>44644</v>
      </c>
      <c r="AD98" s="6">
        <v>1982</v>
      </c>
      <c r="AE98" s="6">
        <f t="shared" si="17"/>
        <v>34</v>
      </c>
      <c r="AF98" s="6" t="s">
        <v>37</v>
      </c>
    </row>
    <row r="99" spans="1:32" x14ac:dyDescent="0.2">
      <c r="A99">
        <v>11</v>
      </c>
      <c r="B99" s="6" t="s">
        <v>1511</v>
      </c>
      <c r="C99" s="6" t="s">
        <v>22</v>
      </c>
      <c r="D99" s="6" t="s">
        <v>23</v>
      </c>
      <c r="E99" s="6" t="s">
        <v>2767</v>
      </c>
      <c r="F99" s="6" t="s">
        <v>2773</v>
      </c>
      <c r="G99" s="6">
        <v>70</v>
      </c>
      <c r="H99" s="6">
        <v>77</v>
      </c>
      <c r="I99" s="7">
        <v>42433</v>
      </c>
      <c r="J99" s="7">
        <v>42444</v>
      </c>
      <c r="K99" s="7" t="s">
        <v>2535</v>
      </c>
      <c r="L99" s="17">
        <f t="shared" si="18"/>
        <v>245.99</v>
      </c>
      <c r="M99" s="20">
        <f t="shared" si="19"/>
        <v>0.96829139395910402</v>
      </c>
      <c r="N99" s="6" t="s">
        <v>24</v>
      </c>
      <c r="O99" s="6">
        <v>2700000</v>
      </c>
      <c r="P99" s="6">
        <v>3010000</v>
      </c>
      <c r="Q99" s="6">
        <f t="shared" si="13"/>
        <v>310000</v>
      </c>
      <c r="R99" s="8">
        <f t="shared" si="14"/>
        <v>0.11481481481481481</v>
      </c>
      <c r="S99" s="6">
        <v>32838</v>
      </c>
      <c r="T99" s="9">
        <f t="shared" si="20"/>
        <v>39040.542857142857</v>
      </c>
      <c r="U99" s="6">
        <v>43469</v>
      </c>
      <c r="V99" s="9">
        <f t="shared" si="15"/>
        <v>4428.4571428571435</v>
      </c>
      <c r="W99" s="8">
        <f t="shared" si="16"/>
        <v>0.11343226345652396</v>
      </c>
      <c r="X99" s="22">
        <f t="shared" si="21"/>
        <v>37802.621664063001</v>
      </c>
      <c r="Y99" s="22">
        <f t="shared" si="22"/>
        <v>42090.658604008291</v>
      </c>
      <c r="Z99" s="22">
        <f t="shared" si="23"/>
        <v>4288.0369399452902</v>
      </c>
      <c r="AA99" s="8">
        <f t="shared" si="24"/>
        <v>0.11343226345652385</v>
      </c>
      <c r="AB99" s="22">
        <f t="shared" si="25"/>
        <v>2946346.1022805804</v>
      </c>
      <c r="AC99" s="10">
        <v>18211</v>
      </c>
      <c r="AD99" s="6">
        <v>1965</v>
      </c>
      <c r="AE99" s="6">
        <f t="shared" si="17"/>
        <v>51</v>
      </c>
      <c r="AF99" s="6" t="s">
        <v>1383</v>
      </c>
    </row>
    <row r="100" spans="1:32" x14ac:dyDescent="0.2">
      <c r="A100">
        <v>11</v>
      </c>
      <c r="B100" s="6" t="s">
        <v>2330</v>
      </c>
      <c r="C100" s="6" t="s">
        <v>22</v>
      </c>
      <c r="D100" s="6" t="s">
        <v>23</v>
      </c>
      <c r="E100" s="6" t="s">
        <v>2767</v>
      </c>
      <c r="F100" s="6" t="s">
        <v>2773</v>
      </c>
      <c r="G100" s="6">
        <v>115</v>
      </c>
      <c r="H100" s="6">
        <v>127</v>
      </c>
      <c r="I100" s="7">
        <v>42433</v>
      </c>
      <c r="J100" s="7">
        <v>42445</v>
      </c>
      <c r="K100" s="7" t="s">
        <v>2535</v>
      </c>
      <c r="L100" s="17">
        <f t="shared" si="18"/>
        <v>245.99</v>
      </c>
      <c r="M100" s="20">
        <f t="shared" si="19"/>
        <v>0.96829139395910402</v>
      </c>
      <c r="N100" s="6" t="s">
        <v>32</v>
      </c>
      <c r="O100" s="6">
        <v>3650000</v>
      </c>
      <c r="P100" s="6">
        <v>3590000</v>
      </c>
      <c r="Q100" s="6">
        <f t="shared" si="13"/>
        <v>-60000</v>
      </c>
      <c r="R100" s="8">
        <f t="shared" si="14"/>
        <v>-1.643835616438356E-2</v>
      </c>
      <c r="S100" s="6">
        <v>10000</v>
      </c>
      <c r="T100" s="9">
        <f t="shared" si="20"/>
        <v>31826.08695652174</v>
      </c>
      <c r="U100" s="6">
        <v>31304</v>
      </c>
      <c r="V100" s="9">
        <f t="shared" si="15"/>
        <v>-522.08695652173992</v>
      </c>
      <c r="W100" s="8">
        <f t="shared" si="16"/>
        <v>-1.6404371584699477E-2</v>
      </c>
      <c r="X100" s="22">
        <f t="shared" si="21"/>
        <v>30816.926103394093</v>
      </c>
      <c r="Y100" s="22">
        <f t="shared" si="22"/>
        <v>30311.393796495791</v>
      </c>
      <c r="Z100" s="22">
        <f t="shared" si="23"/>
        <v>-505.53230689830161</v>
      </c>
      <c r="AA100" s="8">
        <f t="shared" si="24"/>
        <v>-1.6404371584699477E-2</v>
      </c>
      <c r="AB100" s="22">
        <f t="shared" si="25"/>
        <v>3485810.2865970158</v>
      </c>
      <c r="AC100" s="10">
        <v>13063</v>
      </c>
      <c r="AD100" s="6">
        <v>2000</v>
      </c>
      <c r="AE100" s="6">
        <f t="shared" si="17"/>
        <v>16</v>
      </c>
      <c r="AF100" s="6" t="s">
        <v>151</v>
      </c>
    </row>
    <row r="101" spans="1:32" x14ac:dyDescent="0.2">
      <c r="A101">
        <v>11</v>
      </c>
      <c r="B101" s="6" t="s">
        <v>779</v>
      </c>
      <c r="C101" s="6" t="s">
        <v>22</v>
      </c>
      <c r="D101" s="6" t="s">
        <v>23</v>
      </c>
      <c r="E101" s="6" t="s">
        <v>2767</v>
      </c>
      <c r="F101" s="6" t="s">
        <v>2773</v>
      </c>
      <c r="G101" s="6">
        <v>51</v>
      </c>
      <c r="H101" s="6"/>
      <c r="I101" s="7">
        <v>42435</v>
      </c>
      <c r="J101" s="7">
        <v>42445</v>
      </c>
      <c r="K101" s="7" t="s">
        <v>2535</v>
      </c>
      <c r="L101" s="17">
        <f t="shared" si="18"/>
        <v>245.99</v>
      </c>
      <c r="M101" s="20">
        <f t="shared" si="19"/>
        <v>0.96829139395910402</v>
      </c>
      <c r="N101" s="6" t="s">
        <v>36</v>
      </c>
      <c r="O101" s="6">
        <v>2200000</v>
      </c>
      <c r="P101" s="6">
        <v>2620000</v>
      </c>
      <c r="Q101" s="6">
        <f t="shared" si="13"/>
        <v>420000</v>
      </c>
      <c r="R101" s="8">
        <f t="shared" si="14"/>
        <v>0.19090909090909092</v>
      </c>
      <c r="S101" s="6"/>
      <c r="T101" s="9">
        <f t="shared" si="20"/>
        <v>43137.254901960783</v>
      </c>
      <c r="U101" s="6">
        <v>51373</v>
      </c>
      <c r="V101" s="9">
        <f t="shared" si="15"/>
        <v>8235.7450980392168</v>
      </c>
      <c r="W101" s="8">
        <f t="shared" si="16"/>
        <v>0.19091954545454548</v>
      </c>
      <c r="X101" s="22">
        <f t="shared" si="21"/>
        <v>41769.432680588798</v>
      </c>
      <c r="Y101" s="22">
        <f t="shared" si="22"/>
        <v>49744.03378186105</v>
      </c>
      <c r="Z101" s="22">
        <f t="shared" si="23"/>
        <v>7974.601101272252</v>
      </c>
      <c r="AA101" s="8">
        <f t="shared" si="24"/>
        <v>0.19091954545454551</v>
      </c>
      <c r="AB101" s="22">
        <f t="shared" si="25"/>
        <v>2536945.7228749134</v>
      </c>
      <c r="AC101" s="10">
        <v>3840</v>
      </c>
      <c r="AD101" s="6">
        <v>1986</v>
      </c>
      <c r="AE101" s="6">
        <f t="shared" si="17"/>
        <v>30</v>
      </c>
      <c r="AF101" s="6" t="s">
        <v>40</v>
      </c>
    </row>
    <row r="102" spans="1:32" x14ac:dyDescent="0.2">
      <c r="A102">
        <v>11</v>
      </c>
      <c r="B102" s="6" t="s">
        <v>1395</v>
      </c>
      <c r="C102" s="6" t="s">
        <v>22</v>
      </c>
      <c r="D102" s="6" t="s">
        <v>23</v>
      </c>
      <c r="E102" s="6" t="s">
        <v>2767</v>
      </c>
      <c r="F102" s="6" t="s">
        <v>2773</v>
      </c>
      <c r="G102" s="6">
        <v>67</v>
      </c>
      <c r="H102" s="6">
        <v>74</v>
      </c>
      <c r="I102" s="7">
        <v>42436</v>
      </c>
      <c r="J102" s="7">
        <v>42447</v>
      </c>
      <c r="K102" s="7" t="s">
        <v>2535</v>
      </c>
      <c r="L102" s="17">
        <f t="shared" si="18"/>
        <v>245.99</v>
      </c>
      <c r="M102" s="20">
        <f t="shared" si="19"/>
        <v>0.96829139395910402</v>
      </c>
      <c r="N102" s="6" t="s">
        <v>24</v>
      </c>
      <c r="O102" s="6">
        <v>3150000</v>
      </c>
      <c r="P102" s="6">
        <v>3320000</v>
      </c>
      <c r="Q102" s="6">
        <f t="shared" si="13"/>
        <v>170000</v>
      </c>
      <c r="R102" s="8">
        <f t="shared" si="14"/>
        <v>5.3968253968253971E-2</v>
      </c>
      <c r="S102" s="6">
        <v>88754</v>
      </c>
      <c r="T102" s="9">
        <f t="shared" si="20"/>
        <v>48339.611940298506</v>
      </c>
      <c r="U102" s="6">
        <v>50877</v>
      </c>
      <c r="V102" s="9">
        <f t="shared" si="15"/>
        <v>2537.3880597014941</v>
      </c>
      <c r="W102" s="8">
        <f t="shared" si="16"/>
        <v>5.24908653142536E-2</v>
      </c>
      <c r="X102" s="22">
        <f t="shared" si="21"/>
        <v>46806.830229113788</v>
      </c>
      <c r="Y102" s="22">
        <f t="shared" si="22"/>
        <v>49263.761250457334</v>
      </c>
      <c r="Z102" s="22">
        <f t="shared" si="23"/>
        <v>2456.9310213435456</v>
      </c>
      <c r="AA102" s="8">
        <f t="shared" si="24"/>
        <v>5.2490865314253593E-2</v>
      </c>
      <c r="AB102" s="22">
        <f t="shared" si="25"/>
        <v>3300672.0037806411</v>
      </c>
      <c r="AC102" s="10">
        <v>7813</v>
      </c>
      <c r="AD102" s="6">
        <v>1956</v>
      </c>
      <c r="AE102" s="6">
        <f t="shared" si="17"/>
        <v>60</v>
      </c>
      <c r="AF102" s="6" t="s">
        <v>181</v>
      </c>
    </row>
    <row r="103" spans="1:32" x14ac:dyDescent="0.2">
      <c r="A103">
        <v>12</v>
      </c>
      <c r="B103" s="6" t="s">
        <v>2089</v>
      </c>
      <c r="C103" s="6" t="s">
        <v>22</v>
      </c>
      <c r="D103" s="6" t="s">
        <v>23</v>
      </c>
      <c r="E103" s="6" t="s">
        <v>2767</v>
      </c>
      <c r="F103" s="6" t="s">
        <v>2773</v>
      </c>
      <c r="G103" s="6">
        <v>93</v>
      </c>
      <c r="H103" s="6">
        <v>103</v>
      </c>
      <c r="I103" s="7">
        <v>42440</v>
      </c>
      <c r="J103" s="7">
        <v>42450</v>
      </c>
      <c r="K103" s="7" t="s">
        <v>2535</v>
      </c>
      <c r="L103" s="17">
        <f t="shared" si="18"/>
        <v>245.99</v>
      </c>
      <c r="M103" s="20">
        <f t="shared" si="19"/>
        <v>0.96829139395910402</v>
      </c>
      <c r="N103" s="6" t="s">
        <v>36</v>
      </c>
      <c r="O103" s="6">
        <v>2950000</v>
      </c>
      <c r="P103" s="6">
        <v>3375000</v>
      </c>
      <c r="Q103" s="6">
        <f t="shared" si="13"/>
        <v>425000</v>
      </c>
      <c r="R103" s="8">
        <f t="shared" si="14"/>
        <v>0.1440677966101695</v>
      </c>
      <c r="S103" s="6">
        <v>34864</v>
      </c>
      <c r="T103" s="9">
        <f t="shared" si="20"/>
        <v>32095.31182795699</v>
      </c>
      <c r="U103" s="6">
        <v>36665</v>
      </c>
      <c r="V103" s="9">
        <f t="shared" si="15"/>
        <v>4569.6881720430101</v>
      </c>
      <c r="W103" s="8">
        <f t="shared" si="16"/>
        <v>0.14237868123974826</v>
      </c>
      <c r="X103" s="22">
        <f t="shared" si="21"/>
        <v>31077.614229444593</v>
      </c>
      <c r="Y103" s="22">
        <f t="shared" si="22"/>
        <v>35502.40395951055</v>
      </c>
      <c r="Z103" s="22">
        <f t="shared" si="23"/>
        <v>4424.789730065957</v>
      </c>
      <c r="AA103" s="8">
        <f t="shared" si="24"/>
        <v>0.14237868123974828</v>
      </c>
      <c r="AB103" s="22">
        <f t="shared" si="25"/>
        <v>3301723.5682344809</v>
      </c>
      <c r="AC103" s="10">
        <v>32628</v>
      </c>
      <c r="AD103" s="6">
        <v>1989</v>
      </c>
      <c r="AE103" s="6">
        <f t="shared" si="17"/>
        <v>27</v>
      </c>
      <c r="AF103" s="6" t="s">
        <v>461</v>
      </c>
    </row>
    <row r="104" spans="1:32" x14ac:dyDescent="0.2">
      <c r="A104">
        <v>12</v>
      </c>
      <c r="B104" s="6" t="s">
        <v>1966</v>
      </c>
      <c r="C104" s="6" t="s">
        <v>22</v>
      </c>
      <c r="D104" s="6" t="s">
        <v>23</v>
      </c>
      <c r="E104" s="6" t="s">
        <v>2767</v>
      </c>
      <c r="F104" s="6" t="s">
        <v>2773</v>
      </c>
      <c r="G104" s="6">
        <v>85</v>
      </c>
      <c r="H104" s="6">
        <v>92</v>
      </c>
      <c r="I104" s="7">
        <v>42439</v>
      </c>
      <c r="J104" s="7">
        <v>42450</v>
      </c>
      <c r="K104" s="7" t="s">
        <v>2535</v>
      </c>
      <c r="L104" s="17">
        <f t="shared" si="18"/>
        <v>245.99</v>
      </c>
      <c r="M104" s="20">
        <f t="shared" si="19"/>
        <v>0.96829139395910402</v>
      </c>
      <c r="N104" s="6" t="s">
        <v>24</v>
      </c>
      <c r="O104" s="6">
        <v>2450000</v>
      </c>
      <c r="P104" s="6">
        <v>2875000</v>
      </c>
      <c r="Q104" s="6">
        <f t="shared" si="13"/>
        <v>425000</v>
      </c>
      <c r="R104" s="8">
        <f t="shared" si="14"/>
        <v>0.17346938775510204</v>
      </c>
      <c r="S104" s="6">
        <v>265502</v>
      </c>
      <c r="T104" s="9">
        <f t="shared" si="20"/>
        <v>31947.082352941175</v>
      </c>
      <c r="U104" s="6">
        <v>36947</v>
      </c>
      <c r="V104" s="9">
        <f t="shared" si="15"/>
        <v>4999.9176470588245</v>
      </c>
      <c r="W104" s="8">
        <f t="shared" si="16"/>
        <v>0.15650623715246761</v>
      </c>
      <c r="X104" s="22">
        <f t="shared" si="21"/>
        <v>30934.084904455704</v>
      </c>
      <c r="Y104" s="22">
        <f t="shared" si="22"/>
        <v>35775.462132607019</v>
      </c>
      <c r="Z104" s="22">
        <f t="shared" si="23"/>
        <v>4841.3772281513156</v>
      </c>
      <c r="AA104" s="8">
        <f t="shared" si="24"/>
        <v>0.1565062371524677</v>
      </c>
      <c r="AB104" s="22">
        <f t="shared" si="25"/>
        <v>3040914.2812715964</v>
      </c>
      <c r="AC104" s="10">
        <v>36152</v>
      </c>
      <c r="AD104" s="6">
        <v>1987</v>
      </c>
      <c r="AE104" s="6">
        <f t="shared" si="17"/>
        <v>29</v>
      </c>
      <c r="AF104" s="6" t="s">
        <v>37</v>
      </c>
    </row>
    <row r="105" spans="1:32" x14ac:dyDescent="0.2">
      <c r="A105">
        <v>12</v>
      </c>
      <c r="B105" s="6" t="s">
        <v>1369</v>
      </c>
      <c r="C105" s="6" t="s">
        <v>22</v>
      </c>
      <c r="D105" s="6" t="s">
        <v>23</v>
      </c>
      <c r="E105" s="6" t="s">
        <v>2767</v>
      </c>
      <c r="F105" s="6" t="s">
        <v>2773</v>
      </c>
      <c r="G105" s="6">
        <v>67</v>
      </c>
      <c r="H105" s="6">
        <v>74</v>
      </c>
      <c r="I105" s="7">
        <v>42440</v>
      </c>
      <c r="J105" s="7">
        <v>42450</v>
      </c>
      <c r="K105" s="7" t="s">
        <v>2535</v>
      </c>
      <c r="L105" s="17">
        <f t="shared" si="18"/>
        <v>245.99</v>
      </c>
      <c r="M105" s="20">
        <f t="shared" si="19"/>
        <v>0.96829139395910402</v>
      </c>
      <c r="N105" s="6" t="s">
        <v>36</v>
      </c>
      <c r="O105" s="6">
        <v>2500000</v>
      </c>
      <c r="P105" s="6">
        <v>2900000</v>
      </c>
      <c r="Q105" s="6">
        <f t="shared" si="13"/>
        <v>400000</v>
      </c>
      <c r="R105" s="8">
        <f t="shared" si="14"/>
        <v>0.16</v>
      </c>
      <c r="S105" s="6">
        <v>128870</v>
      </c>
      <c r="T105" s="9">
        <f t="shared" si="20"/>
        <v>39236.86567164179</v>
      </c>
      <c r="U105" s="6">
        <v>45207</v>
      </c>
      <c r="V105" s="9">
        <f t="shared" si="15"/>
        <v>5970.13432835821</v>
      </c>
      <c r="W105" s="8">
        <f t="shared" si="16"/>
        <v>0.15215624964338292</v>
      </c>
      <c r="X105" s="22">
        <f t="shared" si="21"/>
        <v>37992.719355780144</v>
      </c>
      <c r="Y105" s="22">
        <f t="shared" si="22"/>
        <v>43773.549046709217</v>
      </c>
      <c r="Z105" s="22">
        <f t="shared" si="23"/>
        <v>5780.829690929073</v>
      </c>
      <c r="AA105" s="8">
        <f t="shared" si="24"/>
        <v>0.15215624964338301</v>
      </c>
      <c r="AB105" s="22">
        <f t="shared" si="25"/>
        <v>2932827.7861295175</v>
      </c>
      <c r="AC105" s="6"/>
      <c r="AD105" s="6">
        <v>1955</v>
      </c>
      <c r="AE105" s="6">
        <f t="shared" si="17"/>
        <v>61</v>
      </c>
      <c r="AF105" s="6" t="s">
        <v>200</v>
      </c>
    </row>
    <row r="106" spans="1:32" x14ac:dyDescent="0.2">
      <c r="A106">
        <v>12</v>
      </c>
      <c r="B106" s="6" t="s">
        <v>1346</v>
      </c>
      <c r="C106" s="6" t="s">
        <v>22</v>
      </c>
      <c r="D106" s="6" t="s">
        <v>23</v>
      </c>
      <c r="E106" s="6" t="s">
        <v>2767</v>
      </c>
      <c r="F106" s="6" t="s">
        <v>2773</v>
      </c>
      <c r="G106" s="6">
        <v>66</v>
      </c>
      <c r="H106" s="6">
        <v>72</v>
      </c>
      <c r="I106" s="7">
        <v>42440</v>
      </c>
      <c r="J106" s="7">
        <v>42451</v>
      </c>
      <c r="K106" s="7" t="s">
        <v>2535</v>
      </c>
      <c r="L106" s="17">
        <f t="shared" si="18"/>
        <v>245.99</v>
      </c>
      <c r="M106" s="20">
        <f t="shared" si="19"/>
        <v>0.96829139395910402</v>
      </c>
      <c r="N106" s="6" t="s">
        <v>24</v>
      </c>
      <c r="O106" s="6">
        <v>2450000</v>
      </c>
      <c r="P106" s="6">
        <v>2900000</v>
      </c>
      <c r="Q106" s="6">
        <f t="shared" si="13"/>
        <v>450000</v>
      </c>
      <c r="R106" s="8">
        <f t="shared" si="14"/>
        <v>0.18367346938775511</v>
      </c>
      <c r="S106" s="6">
        <v>90336</v>
      </c>
      <c r="T106" s="9">
        <f t="shared" si="20"/>
        <v>38489.939393939392</v>
      </c>
      <c r="U106" s="6">
        <v>45308</v>
      </c>
      <c r="V106" s="9">
        <f t="shared" si="15"/>
        <v>6818.0606060606078</v>
      </c>
      <c r="W106" s="8">
        <f t="shared" si="16"/>
        <v>0.17713877219391455</v>
      </c>
      <c r="X106" s="22">
        <f t="shared" si="21"/>
        <v>37269.477069159002</v>
      </c>
      <c r="Y106" s="22">
        <f t="shared" si="22"/>
        <v>43871.346477499086</v>
      </c>
      <c r="Z106" s="22">
        <f t="shared" si="23"/>
        <v>6601.8694083400842</v>
      </c>
      <c r="AA106" s="8">
        <f t="shared" si="24"/>
        <v>0.17713877219391469</v>
      </c>
      <c r="AB106" s="22">
        <f t="shared" si="25"/>
        <v>2895508.8675149395</v>
      </c>
      <c r="AC106" s="6"/>
      <c r="AD106" s="6">
        <v>1962</v>
      </c>
      <c r="AE106" s="6">
        <f t="shared" si="17"/>
        <v>54</v>
      </c>
      <c r="AF106" s="6" t="s">
        <v>37</v>
      </c>
    </row>
    <row r="107" spans="1:32" x14ac:dyDescent="0.2">
      <c r="A107">
        <v>13</v>
      </c>
      <c r="B107" s="6" t="s">
        <v>950</v>
      </c>
      <c r="C107" s="6" t="s">
        <v>22</v>
      </c>
      <c r="D107" s="6" t="s">
        <v>23</v>
      </c>
      <c r="E107" s="6" t="s">
        <v>2767</v>
      </c>
      <c r="F107" s="6" t="s">
        <v>2773</v>
      </c>
      <c r="G107" s="6">
        <v>75</v>
      </c>
      <c r="H107" s="6">
        <v>85</v>
      </c>
      <c r="I107" s="7">
        <v>42450</v>
      </c>
      <c r="J107" s="7">
        <v>42460</v>
      </c>
      <c r="K107" s="7" t="s">
        <v>2535</v>
      </c>
      <c r="L107" s="17">
        <f t="shared" si="18"/>
        <v>245.99</v>
      </c>
      <c r="M107" s="20">
        <f t="shared" si="19"/>
        <v>0.96829139395910402</v>
      </c>
      <c r="N107" s="6" t="s">
        <v>36</v>
      </c>
      <c r="O107" s="6">
        <v>3690000</v>
      </c>
      <c r="P107" s="6">
        <v>4400000</v>
      </c>
      <c r="Q107" s="6">
        <f t="shared" si="13"/>
        <v>710000</v>
      </c>
      <c r="R107" s="8">
        <f t="shared" si="14"/>
        <v>0.19241192411924118</v>
      </c>
      <c r="S107" s="6"/>
      <c r="T107" s="9">
        <f t="shared" si="20"/>
        <v>49200</v>
      </c>
      <c r="U107" s="6">
        <v>58667</v>
      </c>
      <c r="V107" s="9">
        <f t="shared" si="15"/>
        <v>9467</v>
      </c>
      <c r="W107" s="8">
        <f t="shared" si="16"/>
        <v>0.19241869918699187</v>
      </c>
      <c r="X107" s="22">
        <f t="shared" si="21"/>
        <v>47639.936582787916</v>
      </c>
      <c r="Y107" s="22">
        <f t="shared" si="22"/>
        <v>56806.751209398753</v>
      </c>
      <c r="Z107" s="22">
        <f t="shared" si="23"/>
        <v>9166.8146266108379</v>
      </c>
      <c r="AA107" s="8">
        <f t="shared" si="24"/>
        <v>0.19241869918699189</v>
      </c>
      <c r="AB107" s="22">
        <f t="shared" si="25"/>
        <v>4260506.3407049067</v>
      </c>
      <c r="AC107" s="6">
        <v>24</v>
      </c>
      <c r="AD107" s="6">
        <v>2013</v>
      </c>
      <c r="AE107" s="6">
        <f t="shared" si="17"/>
        <v>3</v>
      </c>
      <c r="AF107" s="6" t="s">
        <v>629</v>
      </c>
    </row>
    <row r="108" spans="1:32" x14ac:dyDescent="0.2">
      <c r="A108">
        <v>13</v>
      </c>
      <c r="B108" s="6" t="s">
        <v>248</v>
      </c>
      <c r="C108" s="6" t="s">
        <v>22</v>
      </c>
      <c r="D108" s="6" t="s">
        <v>23</v>
      </c>
      <c r="E108" s="6" t="s">
        <v>2767</v>
      </c>
      <c r="F108" s="6" t="s">
        <v>2773</v>
      </c>
      <c r="G108" s="6">
        <v>88</v>
      </c>
      <c r="H108" s="6">
        <v>99</v>
      </c>
      <c r="I108" s="7">
        <v>42449</v>
      </c>
      <c r="J108" s="7">
        <v>42460</v>
      </c>
      <c r="K108" s="7" t="s">
        <v>2535</v>
      </c>
      <c r="L108" s="17">
        <f t="shared" si="18"/>
        <v>245.99</v>
      </c>
      <c r="M108" s="20">
        <f t="shared" si="19"/>
        <v>0.96829139395910402</v>
      </c>
      <c r="N108" s="6" t="s">
        <v>24</v>
      </c>
      <c r="O108" s="6">
        <v>4000000</v>
      </c>
      <c r="P108" s="6">
        <v>4200000</v>
      </c>
      <c r="Q108" s="6">
        <f t="shared" si="13"/>
        <v>200000</v>
      </c>
      <c r="R108" s="8">
        <f t="shared" si="14"/>
        <v>0.05</v>
      </c>
      <c r="S108" s="6">
        <v>15000</v>
      </c>
      <c r="T108" s="9">
        <f t="shared" si="20"/>
        <v>45625</v>
      </c>
      <c r="U108" s="6">
        <v>47898</v>
      </c>
      <c r="V108" s="9">
        <f t="shared" si="15"/>
        <v>2273</v>
      </c>
      <c r="W108" s="8">
        <f t="shared" si="16"/>
        <v>4.981917808219178E-2</v>
      </c>
      <c r="X108" s="22">
        <f t="shared" si="21"/>
        <v>44178.294849384118</v>
      </c>
      <c r="Y108" s="22">
        <f t="shared" si="22"/>
        <v>46379.221187853167</v>
      </c>
      <c r="Z108" s="22">
        <f t="shared" si="23"/>
        <v>2200.9263384690494</v>
      </c>
      <c r="AA108" s="8">
        <f t="shared" si="24"/>
        <v>4.9819178082191919E-2</v>
      </c>
      <c r="AB108" s="22">
        <f t="shared" si="25"/>
        <v>4081371.4645310789</v>
      </c>
      <c r="AC108" s="10">
        <v>12967</v>
      </c>
      <c r="AD108" s="6">
        <v>1978</v>
      </c>
      <c r="AE108" s="6">
        <f t="shared" si="17"/>
        <v>38</v>
      </c>
      <c r="AF108" s="6" t="s">
        <v>259</v>
      </c>
    </row>
    <row r="109" spans="1:32" x14ac:dyDescent="0.2">
      <c r="A109">
        <v>13</v>
      </c>
      <c r="B109" s="6" t="s">
        <v>1210</v>
      </c>
      <c r="C109" s="6" t="s">
        <v>22</v>
      </c>
      <c r="D109" s="6" t="s">
        <v>23</v>
      </c>
      <c r="E109" s="6" t="s">
        <v>2767</v>
      </c>
      <c r="F109" s="6" t="s">
        <v>2773</v>
      </c>
      <c r="G109" s="6">
        <v>62</v>
      </c>
      <c r="H109" s="6">
        <v>72</v>
      </c>
      <c r="I109" s="7">
        <v>42451</v>
      </c>
      <c r="J109" s="7">
        <v>42461</v>
      </c>
      <c r="K109" s="7" t="s">
        <v>2536</v>
      </c>
      <c r="L109" s="17">
        <f t="shared" si="18"/>
        <v>250.79</v>
      </c>
      <c r="M109" s="20">
        <f t="shared" si="19"/>
        <v>0.9497587623110969</v>
      </c>
      <c r="N109" s="6" t="s">
        <v>36</v>
      </c>
      <c r="O109" s="6">
        <v>2380000</v>
      </c>
      <c r="P109" s="6">
        <v>2400000</v>
      </c>
      <c r="Q109" s="6">
        <f t="shared" si="13"/>
        <v>20000</v>
      </c>
      <c r="R109" s="8">
        <f t="shared" si="14"/>
        <v>8.4033613445378148E-3</v>
      </c>
      <c r="S109" s="6">
        <v>11380</v>
      </c>
      <c r="T109" s="9">
        <f t="shared" si="20"/>
        <v>38570.645161290326</v>
      </c>
      <c r="U109" s="6">
        <v>38893</v>
      </c>
      <c r="V109" s="9">
        <f t="shared" si="15"/>
        <v>322.35483870967437</v>
      </c>
      <c r="W109" s="8">
        <f t="shared" si="16"/>
        <v>8.3575174167216451E-3</v>
      </c>
      <c r="X109" s="22">
        <f t="shared" si="21"/>
        <v>36632.8082099276</v>
      </c>
      <c r="Y109" s="22">
        <f t="shared" si="22"/>
        <v>36938.967542565493</v>
      </c>
      <c r="Z109" s="22">
        <f t="shared" si="23"/>
        <v>306.15933263789339</v>
      </c>
      <c r="AA109" s="8">
        <f t="shared" si="24"/>
        <v>8.3575174167216399E-3</v>
      </c>
      <c r="AB109" s="22">
        <f t="shared" si="25"/>
        <v>2290215.9876390607</v>
      </c>
      <c r="AC109" s="10">
        <v>21911</v>
      </c>
      <c r="AD109" s="6">
        <v>1991</v>
      </c>
      <c r="AE109" s="6">
        <f t="shared" si="17"/>
        <v>25</v>
      </c>
      <c r="AF109" s="6" t="s">
        <v>94</v>
      </c>
    </row>
    <row r="110" spans="1:32" x14ac:dyDescent="0.2">
      <c r="A110">
        <v>13</v>
      </c>
      <c r="B110" s="6" t="s">
        <v>567</v>
      </c>
      <c r="C110" s="6" t="s">
        <v>22</v>
      </c>
      <c r="D110" s="6" t="s">
        <v>23</v>
      </c>
      <c r="E110" s="6" t="s">
        <v>2767</v>
      </c>
      <c r="F110" s="6" t="s">
        <v>2773</v>
      </c>
      <c r="G110" s="6">
        <v>46</v>
      </c>
      <c r="H110" s="6">
        <v>51</v>
      </c>
      <c r="I110" s="7">
        <v>42449</v>
      </c>
      <c r="J110" s="7">
        <v>42461</v>
      </c>
      <c r="K110" s="7" t="s">
        <v>2536</v>
      </c>
      <c r="L110" s="17">
        <f t="shared" si="18"/>
        <v>250.79</v>
      </c>
      <c r="M110" s="20">
        <f t="shared" si="19"/>
        <v>0.9497587623110969</v>
      </c>
      <c r="N110" s="6" t="s">
        <v>32</v>
      </c>
      <c r="O110" s="6">
        <v>2450000</v>
      </c>
      <c r="P110" s="6">
        <v>2950000</v>
      </c>
      <c r="Q110" s="6">
        <f t="shared" si="13"/>
        <v>500000</v>
      </c>
      <c r="R110" s="8">
        <f t="shared" si="14"/>
        <v>0.20408163265306123</v>
      </c>
      <c r="S110" s="6">
        <v>12890</v>
      </c>
      <c r="T110" s="9">
        <f t="shared" si="20"/>
        <v>53541.086956521736</v>
      </c>
      <c r="U110" s="6">
        <v>64411</v>
      </c>
      <c r="V110" s="9">
        <f t="shared" si="15"/>
        <v>10869.913043478264</v>
      </c>
      <c r="W110" s="8">
        <f t="shared" si="16"/>
        <v>0.2030200293151542</v>
      </c>
      <c r="X110" s="22">
        <f t="shared" si="21"/>
        <v>50851.116480616896</v>
      </c>
      <c r="Y110" s="22">
        <f t="shared" si="22"/>
        <v>61174.911639220059</v>
      </c>
      <c r="Z110" s="22">
        <f t="shared" si="23"/>
        <v>10323.795158603163</v>
      </c>
      <c r="AA110" s="8">
        <f t="shared" si="24"/>
        <v>0.2030200293151542</v>
      </c>
      <c r="AB110" s="22">
        <f t="shared" si="25"/>
        <v>2814045.9354041228</v>
      </c>
      <c r="AC110" s="10">
        <v>22810</v>
      </c>
      <c r="AD110" s="6">
        <v>1964</v>
      </c>
      <c r="AE110" s="6">
        <f t="shared" si="17"/>
        <v>52</v>
      </c>
      <c r="AF110" s="6" t="s">
        <v>156</v>
      </c>
    </row>
    <row r="111" spans="1:32" x14ac:dyDescent="0.2">
      <c r="A111">
        <v>14</v>
      </c>
      <c r="B111" s="6" t="s">
        <v>475</v>
      </c>
      <c r="C111" s="6" t="s">
        <v>22</v>
      </c>
      <c r="D111" s="6" t="s">
        <v>23</v>
      </c>
      <c r="E111" s="6" t="s">
        <v>2767</v>
      </c>
      <c r="F111" s="6" t="s">
        <v>2773</v>
      </c>
      <c r="G111" s="6">
        <v>43</v>
      </c>
      <c r="H111" s="6">
        <v>47</v>
      </c>
      <c r="I111" s="7">
        <v>42452</v>
      </c>
      <c r="J111" s="7">
        <v>42464</v>
      </c>
      <c r="K111" s="7" t="s">
        <v>2536</v>
      </c>
      <c r="L111" s="17">
        <f t="shared" si="18"/>
        <v>250.79</v>
      </c>
      <c r="M111" s="20">
        <f t="shared" si="19"/>
        <v>0.9497587623110969</v>
      </c>
      <c r="N111" s="6" t="s">
        <v>32</v>
      </c>
      <c r="O111" s="6">
        <v>1990000</v>
      </c>
      <c r="P111" s="6">
        <v>2360000</v>
      </c>
      <c r="Q111" s="6">
        <f t="shared" si="13"/>
        <v>370000</v>
      </c>
      <c r="R111" s="8">
        <f t="shared" si="14"/>
        <v>0.18592964824120603</v>
      </c>
      <c r="S111" s="6">
        <v>1299</v>
      </c>
      <c r="T111" s="9">
        <f t="shared" si="20"/>
        <v>46309.279069767443</v>
      </c>
      <c r="U111" s="6">
        <v>54914</v>
      </c>
      <c r="V111" s="9">
        <f t="shared" si="15"/>
        <v>8604.7209302325573</v>
      </c>
      <c r="W111" s="8">
        <f t="shared" si="16"/>
        <v>0.18580986582125536</v>
      </c>
      <c r="X111" s="22">
        <f t="shared" si="21"/>
        <v>43982.643572821515</v>
      </c>
      <c r="Y111" s="22">
        <f t="shared" si="22"/>
        <v>52155.052673551574</v>
      </c>
      <c r="Z111" s="22">
        <f t="shared" si="23"/>
        <v>8172.4091007300594</v>
      </c>
      <c r="AA111" s="8">
        <f t="shared" si="24"/>
        <v>0.18580986582125522</v>
      </c>
      <c r="AB111" s="22">
        <f t="shared" si="25"/>
        <v>2242667.2649627179</v>
      </c>
      <c r="AC111" s="10">
        <v>3538</v>
      </c>
      <c r="AD111" s="6">
        <v>2008</v>
      </c>
      <c r="AE111" s="6">
        <f t="shared" si="17"/>
        <v>8</v>
      </c>
      <c r="AF111" s="6" t="s">
        <v>37</v>
      </c>
    </row>
    <row r="112" spans="1:32" x14ac:dyDescent="0.2">
      <c r="A112">
        <v>14</v>
      </c>
      <c r="B112" s="6" t="s">
        <v>56</v>
      </c>
      <c r="C112" s="6" t="s">
        <v>22</v>
      </c>
      <c r="D112" s="6" t="s">
        <v>23</v>
      </c>
      <c r="E112" s="6" t="s">
        <v>2767</v>
      </c>
      <c r="F112" s="6" t="s">
        <v>2773</v>
      </c>
      <c r="G112" s="6">
        <v>22</v>
      </c>
      <c r="H112" s="6">
        <v>25</v>
      </c>
      <c r="I112" s="7">
        <v>42451</v>
      </c>
      <c r="J112" s="7">
        <v>42464</v>
      </c>
      <c r="K112" s="7" t="s">
        <v>2536</v>
      </c>
      <c r="L112" s="17">
        <f t="shared" si="18"/>
        <v>250.79</v>
      </c>
      <c r="M112" s="20">
        <f t="shared" si="19"/>
        <v>0.9497587623110969</v>
      </c>
      <c r="N112" s="6" t="s">
        <v>57</v>
      </c>
      <c r="O112" s="6">
        <v>1300000</v>
      </c>
      <c r="P112" s="6">
        <v>1780000</v>
      </c>
      <c r="Q112" s="6">
        <f t="shared" si="13"/>
        <v>480000</v>
      </c>
      <c r="R112" s="8">
        <f t="shared" si="14"/>
        <v>0.36923076923076925</v>
      </c>
      <c r="S112" s="6">
        <v>1026</v>
      </c>
      <c r="T112" s="9">
        <f t="shared" si="20"/>
        <v>59137.545454545456</v>
      </c>
      <c r="U112" s="6">
        <v>80956</v>
      </c>
      <c r="V112" s="9">
        <f t="shared" si="15"/>
        <v>21818.454545454544</v>
      </c>
      <c r="W112" s="8">
        <f t="shared" si="16"/>
        <v>0.36894420249864335</v>
      </c>
      <c r="X112" s="22">
        <f t="shared" si="21"/>
        <v>56166.401977025329</v>
      </c>
      <c r="Y112" s="22">
        <f t="shared" si="22"/>
        <v>76888.670361657161</v>
      </c>
      <c r="Z112" s="22">
        <f t="shared" si="23"/>
        <v>20722.268384631832</v>
      </c>
      <c r="AA112" s="8">
        <f t="shared" si="24"/>
        <v>0.36894420249864329</v>
      </c>
      <c r="AB112" s="22">
        <f t="shared" si="25"/>
        <v>1691550.7479564575</v>
      </c>
      <c r="AC112" s="10">
        <v>34798</v>
      </c>
      <c r="AD112" s="6">
        <v>1975</v>
      </c>
      <c r="AE112" s="6">
        <f t="shared" si="17"/>
        <v>41</v>
      </c>
      <c r="AF112" s="6" t="s">
        <v>58</v>
      </c>
    </row>
    <row r="113" spans="1:32" x14ac:dyDescent="0.2">
      <c r="A113">
        <v>14</v>
      </c>
      <c r="B113" s="6" t="s">
        <v>404</v>
      </c>
      <c r="C113" s="6" t="s">
        <v>22</v>
      </c>
      <c r="D113" s="6" t="s">
        <v>23</v>
      </c>
      <c r="E113" s="6" t="s">
        <v>2767</v>
      </c>
      <c r="F113" s="6" t="s">
        <v>2773</v>
      </c>
      <c r="G113" s="6">
        <v>82</v>
      </c>
      <c r="H113" s="6">
        <v>95</v>
      </c>
      <c r="I113" s="7">
        <v>42452</v>
      </c>
      <c r="J113" s="7">
        <v>42465</v>
      </c>
      <c r="K113" s="7" t="s">
        <v>2536</v>
      </c>
      <c r="L113" s="17">
        <f t="shared" si="18"/>
        <v>250.79</v>
      </c>
      <c r="M113" s="20">
        <f t="shared" si="19"/>
        <v>0.9497587623110969</v>
      </c>
      <c r="N113" s="6" t="s">
        <v>57</v>
      </c>
      <c r="O113" s="6">
        <v>5200000</v>
      </c>
      <c r="P113" s="6">
        <v>5250000</v>
      </c>
      <c r="Q113" s="6">
        <f t="shared" si="13"/>
        <v>50000</v>
      </c>
      <c r="R113" s="8">
        <f t="shared" si="14"/>
        <v>9.6153846153846159E-3</v>
      </c>
      <c r="S113" s="6"/>
      <c r="T113" s="9">
        <f t="shared" si="20"/>
        <v>63414.634146341465</v>
      </c>
      <c r="U113" s="6">
        <v>64024</v>
      </c>
      <c r="V113" s="9">
        <f t="shared" si="15"/>
        <v>609.36585365853534</v>
      </c>
      <c r="W113" s="8">
        <f t="shared" si="16"/>
        <v>9.6092307692307501E-3</v>
      </c>
      <c r="X113" s="22">
        <f t="shared" si="21"/>
        <v>60228.604439240291</v>
      </c>
      <c r="Y113" s="22">
        <f t="shared" si="22"/>
        <v>60807.354998205665</v>
      </c>
      <c r="Z113" s="22">
        <f t="shared" si="23"/>
        <v>578.75055896537378</v>
      </c>
      <c r="AA113" s="8">
        <f t="shared" si="24"/>
        <v>9.6092307692307206E-3</v>
      </c>
      <c r="AB113" s="22">
        <f t="shared" si="25"/>
        <v>4986203.1098528644</v>
      </c>
      <c r="AC113" s="10">
        <v>7987</v>
      </c>
      <c r="AD113" s="6">
        <v>2012</v>
      </c>
      <c r="AE113" s="6">
        <f t="shared" si="17"/>
        <v>4</v>
      </c>
      <c r="AF113" s="6" t="s">
        <v>96</v>
      </c>
    </row>
    <row r="114" spans="1:32" x14ac:dyDescent="0.2">
      <c r="A114">
        <v>14</v>
      </c>
      <c r="B114" s="6" t="s">
        <v>868</v>
      </c>
      <c r="C114" s="6" t="s">
        <v>22</v>
      </c>
      <c r="D114" s="6" t="s">
        <v>23</v>
      </c>
      <c r="E114" s="6" t="s">
        <v>2767</v>
      </c>
      <c r="F114" s="6" t="s">
        <v>2773</v>
      </c>
      <c r="G114" s="6">
        <v>53</v>
      </c>
      <c r="H114" s="6">
        <v>59</v>
      </c>
      <c r="I114" s="7">
        <v>42455</v>
      </c>
      <c r="J114" s="7">
        <v>42465</v>
      </c>
      <c r="K114" s="7" t="s">
        <v>2536</v>
      </c>
      <c r="L114" s="17">
        <f t="shared" si="18"/>
        <v>250.79</v>
      </c>
      <c r="M114" s="20">
        <f t="shared" si="19"/>
        <v>0.9497587623110969</v>
      </c>
      <c r="N114" s="6" t="s">
        <v>36</v>
      </c>
      <c r="O114" s="6">
        <v>2150000</v>
      </c>
      <c r="P114" s="6">
        <v>2620000</v>
      </c>
      <c r="Q114" s="6">
        <f t="shared" si="13"/>
        <v>470000</v>
      </c>
      <c r="R114" s="8">
        <f t="shared" si="14"/>
        <v>0.21860465116279071</v>
      </c>
      <c r="S114" s="6">
        <v>76383</v>
      </c>
      <c r="T114" s="9">
        <f t="shared" si="20"/>
        <v>42007.226415094337</v>
      </c>
      <c r="U114" s="6">
        <v>50875</v>
      </c>
      <c r="V114" s="9">
        <f t="shared" si="15"/>
        <v>8867.7735849056626</v>
      </c>
      <c r="W114" s="8">
        <f t="shared" si="16"/>
        <v>0.21110114477158698</v>
      </c>
      <c r="X114" s="22">
        <f t="shared" si="21"/>
        <v>39896.731368122011</v>
      </c>
      <c r="Y114" s="22">
        <f t="shared" si="22"/>
        <v>48318.977032577051</v>
      </c>
      <c r="Z114" s="22">
        <f t="shared" si="23"/>
        <v>8422.2456644550402</v>
      </c>
      <c r="AA114" s="8">
        <f t="shared" si="24"/>
        <v>0.21110114477158698</v>
      </c>
      <c r="AB114" s="22">
        <f t="shared" si="25"/>
        <v>2560905.7827265835</v>
      </c>
      <c r="AC114" s="10">
        <v>6883</v>
      </c>
      <c r="AD114" s="6">
        <v>1988</v>
      </c>
      <c r="AE114" s="6">
        <f t="shared" si="17"/>
        <v>28</v>
      </c>
      <c r="AF114" s="6" t="s">
        <v>719</v>
      </c>
    </row>
    <row r="115" spans="1:32" x14ac:dyDescent="0.2">
      <c r="A115">
        <v>14</v>
      </c>
      <c r="B115" s="6" t="s">
        <v>917</v>
      </c>
      <c r="C115" s="6" t="s">
        <v>22</v>
      </c>
      <c r="D115" s="6" t="s">
        <v>23</v>
      </c>
      <c r="E115" s="6" t="s">
        <v>2767</v>
      </c>
      <c r="F115" s="6" t="s">
        <v>2773</v>
      </c>
      <c r="G115" s="6">
        <v>54</v>
      </c>
      <c r="H115" s="6"/>
      <c r="I115" s="7">
        <v>42454</v>
      </c>
      <c r="J115" s="7">
        <v>42465</v>
      </c>
      <c r="K115" s="7" t="s">
        <v>2536</v>
      </c>
      <c r="L115" s="17">
        <f t="shared" si="18"/>
        <v>250.79</v>
      </c>
      <c r="M115" s="20">
        <f t="shared" si="19"/>
        <v>0.9497587623110969</v>
      </c>
      <c r="N115" s="6" t="s">
        <v>24</v>
      </c>
      <c r="O115" s="6">
        <v>2750000</v>
      </c>
      <c r="P115" s="6">
        <v>3600000</v>
      </c>
      <c r="Q115" s="6">
        <f t="shared" si="13"/>
        <v>850000</v>
      </c>
      <c r="R115" s="8">
        <f t="shared" si="14"/>
        <v>0.30909090909090908</v>
      </c>
      <c r="S115" s="6">
        <v>194317</v>
      </c>
      <c r="T115" s="9">
        <f t="shared" si="20"/>
        <v>54524.388888888891</v>
      </c>
      <c r="U115" s="6">
        <v>70265</v>
      </c>
      <c r="V115" s="9">
        <f t="shared" si="15"/>
        <v>15740.611111111109</v>
      </c>
      <c r="W115" s="8">
        <f t="shared" si="16"/>
        <v>0.28868936327168571</v>
      </c>
      <c r="X115" s="22">
        <f t="shared" si="21"/>
        <v>51785.016106880037</v>
      </c>
      <c r="Y115" s="22">
        <f t="shared" si="22"/>
        <v>66734.799433789231</v>
      </c>
      <c r="Z115" s="22">
        <f t="shared" si="23"/>
        <v>14949.783326909193</v>
      </c>
      <c r="AA115" s="8">
        <f t="shared" si="24"/>
        <v>0.28868936327168582</v>
      </c>
      <c r="AB115" s="22">
        <f t="shared" si="25"/>
        <v>3603679.1694246186</v>
      </c>
      <c r="AC115" s="10">
        <v>6372</v>
      </c>
      <c r="AD115" s="6">
        <v>1954</v>
      </c>
      <c r="AE115" s="6">
        <f t="shared" si="17"/>
        <v>62</v>
      </c>
      <c r="AF115" s="6" t="s">
        <v>37</v>
      </c>
    </row>
    <row r="116" spans="1:32" x14ac:dyDescent="0.2">
      <c r="A116">
        <v>14</v>
      </c>
      <c r="B116" s="6" t="s">
        <v>668</v>
      </c>
      <c r="C116" s="6" t="s">
        <v>22</v>
      </c>
      <c r="D116" s="6" t="s">
        <v>23</v>
      </c>
      <c r="E116" s="6" t="s">
        <v>2767</v>
      </c>
      <c r="F116" s="6" t="s">
        <v>2773</v>
      </c>
      <c r="G116" s="6">
        <v>82</v>
      </c>
      <c r="H116" s="6">
        <v>85</v>
      </c>
      <c r="I116" s="7">
        <v>42455</v>
      </c>
      <c r="J116" s="7">
        <v>42466</v>
      </c>
      <c r="K116" s="7" t="s">
        <v>2536</v>
      </c>
      <c r="L116" s="17">
        <f t="shared" si="18"/>
        <v>250.79</v>
      </c>
      <c r="M116" s="20">
        <f t="shared" si="19"/>
        <v>0.9497587623110969</v>
      </c>
      <c r="N116" s="6" t="s">
        <v>24</v>
      </c>
      <c r="O116" s="6">
        <v>5100000</v>
      </c>
      <c r="P116" s="6">
        <v>5300000</v>
      </c>
      <c r="Q116" s="6">
        <f t="shared" si="13"/>
        <v>200000</v>
      </c>
      <c r="R116" s="8">
        <f t="shared" si="14"/>
        <v>3.9215686274509803E-2</v>
      </c>
      <c r="S116" s="6"/>
      <c r="T116" s="9">
        <f t="shared" si="20"/>
        <v>62195.121951219509</v>
      </c>
      <c r="U116" s="6">
        <v>64634</v>
      </c>
      <c r="V116" s="9">
        <f t="shared" si="15"/>
        <v>2438.8780487804906</v>
      </c>
      <c r="W116" s="8">
        <f t="shared" si="16"/>
        <v>3.9213333333333378E-2</v>
      </c>
      <c r="X116" s="22">
        <f t="shared" si="21"/>
        <v>59070.362046177972</v>
      </c>
      <c r="Y116" s="22">
        <f t="shared" si="22"/>
        <v>61386.707843215438</v>
      </c>
      <c r="Z116" s="22">
        <f t="shared" si="23"/>
        <v>2316.3457970374657</v>
      </c>
      <c r="AA116" s="8">
        <f t="shared" si="24"/>
        <v>3.9213333333333447E-2</v>
      </c>
      <c r="AB116" s="22">
        <f t="shared" si="25"/>
        <v>5033710.0431436654</v>
      </c>
      <c r="AC116" s="10">
        <v>6128</v>
      </c>
      <c r="AD116" s="6">
        <v>2012</v>
      </c>
      <c r="AE116" s="6">
        <f t="shared" si="17"/>
        <v>4</v>
      </c>
      <c r="AF116" s="6" t="s">
        <v>123</v>
      </c>
    </row>
    <row r="117" spans="1:32" x14ac:dyDescent="0.2">
      <c r="A117">
        <v>14</v>
      </c>
      <c r="B117" s="6" t="s">
        <v>2090</v>
      </c>
      <c r="C117" s="6" t="s">
        <v>22</v>
      </c>
      <c r="D117" s="6" t="s">
        <v>23</v>
      </c>
      <c r="E117" s="6" t="s">
        <v>2767</v>
      </c>
      <c r="F117" s="6" t="s">
        <v>2773</v>
      </c>
      <c r="G117" s="6">
        <v>93</v>
      </c>
      <c r="H117" s="6">
        <v>105</v>
      </c>
      <c r="I117" s="7">
        <v>42452</v>
      </c>
      <c r="J117" s="7">
        <v>42466</v>
      </c>
      <c r="K117" s="7" t="s">
        <v>2536</v>
      </c>
      <c r="L117" s="17">
        <f t="shared" si="18"/>
        <v>250.79</v>
      </c>
      <c r="M117" s="20">
        <f t="shared" si="19"/>
        <v>0.9497587623110969</v>
      </c>
      <c r="N117" s="6" t="s">
        <v>62</v>
      </c>
      <c r="O117" s="6">
        <v>4500000</v>
      </c>
      <c r="P117" s="6">
        <v>4525000</v>
      </c>
      <c r="Q117" s="6">
        <f t="shared" si="13"/>
        <v>25000</v>
      </c>
      <c r="R117" s="8">
        <f t="shared" si="14"/>
        <v>5.5555555555555558E-3</v>
      </c>
      <c r="S117" s="6"/>
      <c r="T117" s="9">
        <f t="shared" si="20"/>
        <v>48387.096774193546</v>
      </c>
      <c r="U117" s="6">
        <v>48656</v>
      </c>
      <c r="V117" s="9">
        <f t="shared" si="15"/>
        <v>268.90322580645443</v>
      </c>
      <c r="W117" s="8">
        <f t="shared" si="16"/>
        <v>5.5573333333333915E-3</v>
      </c>
      <c r="X117" s="22">
        <f t="shared" si="21"/>
        <v>45956.069144085333</v>
      </c>
      <c r="Y117" s="22">
        <f t="shared" si="22"/>
        <v>46211.462339008729</v>
      </c>
      <c r="Z117" s="22">
        <f t="shared" si="23"/>
        <v>255.39319492339564</v>
      </c>
      <c r="AA117" s="8">
        <f t="shared" si="24"/>
        <v>5.5573333333333065E-3</v>
      </c>
      <c r="AB117" s="22">
        <f t="shared" si="25"/>
        <v>4297665.9975278117</v>
      </c>
      <c r="AC117" s="10">
        <v>9907</v>
      </c>
      <c r="AD117" s="6">
        <v>1985</v>
      </c>
      <c r="AE117" s="6">
        <f t="shared" si="17"/>
        <v>31</v>
      </c>
      <c r="AF117" s="6" t="s">
        <v>96</v>
      </c>
    </row>
    <row r="118" spans="1:32" x14ac:dyDescent="0.2">
      <c r="A118">
        <v>14</v>
      </c>
      <c r="B118" s="6" t="s">
        <v>1396</v>
      </c>
      <c r="C118" s="6" t="s">
        <v>22</v>
      </c>
      <c r="D118" s="6" t="s">
        <v>23</v>
      </c>
      <c r="E118" s="6" t="s">
        <v>2767</v>
      </c>
      <c r="F118" s="6" t="s">
        <v>2773</v>
      </c>
      <c r="G118" s="6">
        <v>67</v>
      </c>
      <c r="H118" s="6">
        <v>74</v>
      </c>
      <c r="I118" s="7">
        <v>42455</v>
      </c>
      <c r="J118" s="7">
        <v>42466</v>
      </c>
      <c r="K118" s="7" t="s">
        <v>2536</v>
      </c>
      <c r="L118" s="17">
        <f t="shared" si="18"/>
        <v>250.79</v>
      </c>
      <c r="M118" s="20">
        <f t="shared" si="19"/>
        <v>0.9497587623110969</v>
      </c>
      <c r="N118" s="6" t="s">
        <v>24</v>
      </c>
      <c r="O118" s="6">
        <v>3000000</v>
      </c>
      <c r="P118" s="6">
        <v>3350000</v>
      </c>
      <c r="Q118" s="6">
        <f t="shared" si="13"/>
        <v>350000</v>
      </c>
      <c r="R118" s="8">
        <f t="shared" si="14"/>
        <v>0.11666666666666667</v>
      </c>
      <c r="S118" s="6">
        <v>88754</v>
      </c>
      <c r="T118" s="9">
        <f t="shared" si="20"/>
        <v>46100.805970149253</v>
      </c>
      <c r="U118" s="6">
        <v>51325</v>
      </c>
      <c r="V118" s="9">
        <f t="shared" si="15"/>
        <v>5224.194029850747</v>
      </c>
      <c r="W118" s="8">
        <f t="shared" si="16"/>
        <v>0.11332109970557709</v>
      </c>
      <c r="X118" s="22">
        <f t="shared" si="21"/>
        <v>43784.644419752978</v>
      </c>
      <c r="Y118" s="22">
        <f t="shared" si="22"/>
        <v>48746.368475617048</v>
      </c>
      <c r="Z118" s="22">
        <f t="shared" si="23"/>
        <v>4961.7240558640697</v>
      </c>
      <c r="AA118" s="8">
        <f t="shared" si="24"/>
        <v>0.11332109970557716</v>
      </c>
      <c r="AB118" s="22">
        <f t="shared" si="25"/>
        <v>3266006.6878663423</v>
      </c>
      <c r="AC118" s="10">
        <v>7808</v>
      </c>
      <c r="AD118" s="6">
        <v>1956</v>
      </c>
      <c r="AE118" s="6">
        <f t="shared" si="17"/>
        <v>60</v>
      </c>
      <c r="AF118" s="6" t="s">
        <v>371</v>
      </c>
    </row>
    <row r="119" spans="1:32" x14ac:dyDescent="0.2">
      <c r="A119">
        <v>14</v>
      </c>
      <c r="B119" s="6" t="s">
        <v>368</v>
      </c>
      <c r="C119" s="6" t="s">
        <v>22</v>
      </c>
      <c r="D119" s="6" t="s">
        <v>23</v>
      </c>
      <c r="E119" s="6" t="s">
        <v>2767</v>
      </c>
      <c r="F119" s="6" t="s">
        <v>2773</v>
      </c>
      <c r="G119" s="6">
        <v>39</v>
      </c>
      <c r="H119" s="6">
        <v>43</v>
      </c>
      <c r="I119" s="7">
        <v>42454</v>
      </c>
      <c r="J119" s="7">
        <v>42466</v>
      </c>
      <c r="K119" s="7" t="s">
        <v>2536</v>
      </c>
      <c r="L119" s="17">
        <f t="shared" si="18"/>
        <v>250.79</v>
      </c>
      <c r="M119" s="20">
        <f t="shared" si="19"/>
        <v>0.9497587623110969</v>
      </c>
      <c r="N119" s="6" t="s">
        <v>32</v>
      </c>
      <c r="O119" s="6">
        <v>1900000</v>
      </c>
      <c r="P119" s="6">
        <v>2455000</v>
      </c>
      <c r="Q119" s="6">
        <f t="shared" si="13"/>
        <v>555000</v>
      </c>
      <c r="R119" s="8">
        <f t="shared" si="14"/>
        <v>0.29210526315789476</v>
      </c>
      <c r="S119" s="6">
        <v>53418</v>
      </c>
      <c r="T119" s="9">
        <f t="shared" si="20"/>
        <v>50087.641025641024</v>
      </c>
      <c r="U119" s="6">
        <v>64318</v>
      </c>
      <c r="V119" s="9">
        <f t="shared" si="15"/>
        <v>14230.358974358976</v>
      </c>
      <c r="W119" s="8">
        <f t="shared" si="16"/>
        <v>0.28410918707619165</v>
      </c>
      <c r="X119" s="22">
        <f t="shared" si="21"/>
        <v>47571.175947595337</v>
      </c>
      <c r="Y119" s="22">
        <f t="shared" si="22"/>
        <v>61086.584074325132</v>
      </c>
      <c r="Z119" s="22">
        <f t="shared" si="23"/>
        <v>13515.408126729795</v>
      </c>
      <c r="AA119" s="8">
        <f t="shared" si="24"/>
        <v>0.2841091870761917</v>
      </c>
      <c r="AB119" s="22">
        <f t="shared" si="25"/>
        <v>2382376.7788986801</v>
      </c>
      <c r="AC119" s="10">
        <v>7813</v>
      </c>
      <c r="AD119" s="6">
        <v>1956</v>
      </c>
      <c r="AE119" s="6">
        <f t="shared" si="17"/>
        <v>60</v>
      </c>
      <c r="AF119" s="6" t="s">
        <v>209</v>
      </c>
    </row>
    <row r="120" spans="1:32" x14ac:dyDescent="0.2">
      <c r="A120">
        <v>14</v>
      </c>
      <c r="B120" s="6" t="s">
        <v>1397</v>
      </c>
      <c r="C120" s="6" t="s">
        <v>22</v>
      </c>
      <c r="D120" s="6" t="s">
        <v>23</v>
      </c>
      <c r="E120" s="6" t="s">
        <v>2767</v>
      </c>
      <c r="F120" s="6" t="s">
        <v>2773</v>
      </c>
      <c r="G120" s="6">
        <v>67</v>
      </c>
      <c r="H120" s="6"/>
      <c r="I120" s="7">
        <v>42453</v>
      </c>
      <c r="J120" s="7">
        <v>42466</v>
      </c>
      <c r="K120" s="7" t="s">
        <v>2536</v>
      </c>
      <c r="L120" s="17">
        <f t="shared" si="18"/>
        <v>250.79</v>
      </c>
      <c r="M120" s="20">
        <f t="shared" si="19"/>
        <v>0.9497587623110969</v>
      </c>
      <c r="N120" s="6" t="s">
        <v>57</v>
      </c>
      <c r="O120" s="6">
        <v>3100000</v>
      </c>
      <c r="P120" s="6">
        <v>3250000</v>
      </c>
      <c r="Q120" s="6">
        <f t="shared" si="13"/>
        <v>150000</v>
      </c>
      <c r="R120" s="8">
        <f t="shared" si="14"/>
        <v>4.8387096774193547E-2</v>
      </c>
      <c r="S120" s="6">
        <v>87986</v>
      </c>
      <c r="T120" s="9">
        <f t="shared" si="20"/>
        <v>47581.880597014926</v>
      </c>
      <c r="U120" s="6">
        <v>49821</v>
      </c>
      <c r="V120" s="9">
        <f t="shared" si="15"/>
        <v>2239.119402985074</v>
      </c>
      <c r="W120" s="8">
        <f t="shared" si="16"/>
        <v>4.7058236767664588E-2</v>
      </c>
      <c r="X120" s="22">
        <f t="shared" si="21"/>
        <v>45191.30802425529</v>
      </c>
      <c r="Y120" s="22">
        <f t="shared" si="22"/>
        <v>47317.93129710116</v>
      </c>
      <c r="Z120" s="22">
        <f t="shared" si="23"/>
        <v>2126.6232728458708</v>
      </c>
      <c r="AA120" s="8">
        <f t="shared" si="24"/>
        <v>4.7058236767664692E-2</v>
      </c>
      <c r="AB120" s="22">
        <f t="shared" si="25"/>
        <v>3170301.396905778</v>
      </c>
      <c r="AC120" s="10">
        <v>7808</v>
      </c>
      <c r="AD120" s="6">
        <v>1956</v>
      </c>
      <c r="AE120" s="6">
        <f t="shared" si="17"/>
        <v>60</v>
      </c>
      <c r="AF120" s="6" t="s">
        <v>371</v>
      </c>
    </row>
    <row r="121" spans="1:32" x14ac:dyDescent="0.2">
      <c r="A121">
        <v>15</v>
      </c>
      <c r="B121" s="6" t="s">
        <v>1349</v>
      </c>
      <c r="C121" s="6" t="s">
        <v>22</v>
      </c>
      <c r="D121" s="6" t="s">
        <v>23</v>
      </c>
      <c r="E121" s="6" t="s">
        <v>2767</v>
      </c>
      <c r="F121" s="6" t="s">
        <v>2773</v>
      </c>
      <c r="G121" s="6">
        <v>66</v>
      </c>
      <c r="H121" s="6">
        <v>73</v>
      </c>
      <c r="I121" s="7">
        <v>42461</v>
      </c>
      <c r="J121" s="7">
        <v>42471</v>
      </c>
      <c r="K121" s="7" t="s">
        <v>2536</v>
      </c>
      <c r="L121" s="17">
        <f t="shared" si="18"/>
        <v>250.79</v>
      </c>
      <c r="M121" s="20">
        <f t="shared" si="19"/>
        <v>0.9497587623110969</v>
      </c>
      <c r="N121" s="6" t="s">
        <v>36</v>
      </c>
      <c r="O121" s="6">
        <v>2700000</v>
      </c>
      <c r="P121" s="6">
        <v>3130000</v>
      </c>
      <c r="Q121" s="6">
        <f t="shared" si="13"/>
        <v>430000</v>
      </c>
      <c r="R121" s="8">
        <f t="shared" si="14"/>
        <v>0.15925925925925927</v>
      </c>
      <c r="S121" s="6">
        <v>129000</v>
      </c>
      <c r="T121" s="9">
        <f t="shared" si="20"/>
        <v>42863.63636363636</v>
      </c>
      <c r="U121" s="6">
        <v>49379</v>
      </c>
      <c r="V121" s="9">
        <f t="shared" si="15"/>
        <v>6515.3636363636397</v>
      </c>
      <c r="W121" s="8">
        <f t="shared" si="16"/>
        <v>0.15200212089077422</v>
      </c>
      <c r="X121" s="22">
        <f t="shared" si="21"/>
        <v>40710.114220880198</v>
      </c>
      <c r="Y121" s="22">
        <f t="shared" si="22"/>
        <v>46898.137924159651</v>
      </c>
      <c r="Z121" s="22">
        <f t="shared" si="23"/>
        <v>6188.0237032794539</v>
      </c>
      <c r="AA121" s="8">
        <f t="shared" si="24"/>
        <v>0.15200212089077411</v>
      </c>
      <c r="AB121" s="22">
        <f t="shared" si="25"/>
        <v>3095277.102994537</v>
      </c>
      <c r="AC121" s="6"/>
      <c r="AD121" s="6">
        <v>1955</v>
      </c>
      <c r="AE121" s="6">
        <f t="shared" si="17"/>
        <v>61</v>
      </c>
      <c r="AF121" s="6" t="s">
        <v>37</v>
      </c>
    </row>
    <row r="122" spans="1:32" x14ac:dyDescent="0.2">
      <c r="A122">
        <v>15</v>
      </c>
      <c r="B122" s="6" t="s">
        <v>871</v>
      </c>
      <c r="C122" s="6" t="s">
        <v>22</v>
      </c>
      <c r="D122" s="6" t="s">
        <v>23</v>
      </c>
      <c r="E122" s="6" t="s">
        <v>2767</v>
      </c>
      <c r="F122" s="6" t="s">
        <v>2773</v>
      </c>
      <c r="G122" s="6">
        <v>53</v>
      </c>
      <c r="H122" s="6">
        <v>59</v>
      </c>
      <c r="I122" s="7">
        <v>42461</v>
      </c>
      <c r="J122" s="7">
        <v>42471</v>
      </c>
      <c r="K122" s="7" t="s">
        <v>2536</v>
      </c>
      <c r="L122" s="17">
        <f t="shared" si="18"/>
        <v>250.79</v>
      </c>
      <c r="M122" s="20">
        <f t="shared" si="19"/>
        <v>0.9497587623110969</v>
      </c>
      <c r="N122" s="6" t="s">
        <v>36</v>
      </c>
      <c r="O122" s="6">
        <v>2490000</v>
      </c>
      <c r="P122" s="6">
        <v>2900000</v>
      </c>
      <c r="Q122" s="6">
        <f t="shared" si="13"/>
        <v>410000</v>
      </c>
      <c r="R122" s="8">
        <f t="shared" si="14"/>
        <v>0.1646586345381526</v>
      </c>
      <c r="S122" s="6">
        <v>152924</v>
      </c>
      <c r="T122" s="9">
        <f t="shared" si="20"/>
        <v>49866.490566037734</v>
      </c>
      <c r="U122" s="6">
        <v>57602</v>
      </c>
      <c r="V122" s="9">
        <f t="shared" si="15"/>
        <v>7735.5094339622665</v>
      </c>
      <c r="W122" s="8">
        <f t="shared" si="16"/>
        <v>0.15512440009625708</v>
      </c>
      <c r="X122" s="22">
        <f t="shared" si="21"/>
        <v>47361.136360797987</v>
      </c>
      <c r="Y122" s="22">
        <f t="shared" si="22"/>
        <v>54708.004226643803</v>
      </c>
      <c r="Z122" s="22">
        <f t="shared" si="23"/>
        <v>7346.8678658458157</v>
      </c>
      <c r="AA122" s="8">
        <f t="shared" si="24"/>
        <v>0.15512440009625708</v>
      </c>
      <c r="AB122" s="22">
        <f t="shared" si="25"/>
        <v>2899524.2240121216</v>
      </c>
      <c r="AC122" s="10">
        <v>2398</v>
      </c>
      <c r="AD122" s="6">
        <v>1954</v>
      </c>
      <c r="AE122" s="6">
        <f t="shared" si="17"/>
        <v>62</v>
      </c>
      <c r="AF122" s="6" t="s">
        <v>37</v>
      </c>
    </row>
    <row r="123" spans="1:32" x14ac:dyDescent="0.2">
      <c r="A123">
        <v>15</v>
      </c>
      <c r="B123" s="6" t="s">
        <v>1245</v>
      </c>
      <c r="C123" s="6" t="s">
        <v>22</v>
      </c>
      <c r="D123" s="6" t="s">
        <v>23</v>
      </c>
      <c r="E123" s="6" t="s">
        <v>2767</v>
      </c>
      <c r="F123" s="6" t="s">
        <v>2773</v>
      </c>
      <c r="G123" s="6">
        <v>63</v>
      </c>
      <c r="H123" s="6">
        <v>75</v>
      </c>
      <c r="I123" s="7">
        <v>42461</v>
      </c>
      <c r="J123" s="7">
        <v>42471</v>
      </c>
      <c r="K123" s="7" t="s">
        <v>2536</v>
      </c>
      <c r="L123" s="17">
        <f t="shared" si="18"/>
        <v>250.79</v>
      </c>
      <c r="M123" s="20">
        <f t="shared" si="19"/>
        <v>0.9497587623110969</v>
      </c>
      <c r="N123" s="6" t="s">
        <v>36</v>
      </c>
      <c r="O123" s="6">
        <v>3200000</v>
      </c>
      <c r="P123" s="6">
        <v>3790000</v>
      </c>
      <c r="Q123" s="6">
        <f t="shared" si="13"/>
        <v>590000</v>
      </c>
      <c r="R123" s="8">
        <f t="shared" si="14"/>
        <v>0.18437500000000001</v>
      </c>
      <c r="S123" s="6"/>
      <c r="T123" s="9">
        <f t="shared" si="20"/>
        <v>50793.650793650791</v>
      </c>
      <c r="U123" s="6">
        <v>60159</v>
      </c>
      <c r="V123" s="9">
        <f t="shared" si="15"/>
        <v>9365.3492063492085</v>
      </c>
      <c r="W123" s="8">
        <f t="shared" si="16"/>
        <v>0.18438031250000006</v>
      </c>
      <c r="X123" s="22">
        <f t="shared" si="21"/>
        <v>48241.714911039839</v>
      </c>
      <c r="Y123" s="22">
        <f t="shared" si="22"/>
        <v>57136.537381873277</v>
      </c>
      <c r="Z123" s="22">
        <f t="shared" si="23"/>
        <v>8894.8224708334383</v>
      </c>
      <c r="AA123" s="8">
        <f t="shared" si="24"/>
        <v>0.18438031250000006</v>
      </c>
      <c r="AB123" s="22">
        <f t="shared" si="25"/>
        <v>3599601.8550580163</v>
      </c>
      <c r="AC123" s="6">
        <v>965</v>
      </c>
      <c r="AD123" s="6">
        <v>1935</v>
      </c>
      <c r="AE123" s="6">
        <f t="shared" si="17"/>
        <v>81</v>
      </c>
      <c r="AF123" s="6" t="s">
        <v>621</v>
      </c>
    </row>
    <row r="124" spans="1:32" x14ac:dyDescent="0.2">
      <c r="A124">
        <v>15</v>
      </c>
      <c r="B124" s="6" t="s">
        <v>1475</v>
      </c>
      <c r="C124" s="6" t="s">
        <v>22</v>
      </c>
      <c r="D124" s="6" t="s">
        <v>23</v>
      </c>
      <c r="E124" s="6" t="s">
        <v>2767</v>
      </c>
      <c r="F124" s="6" t="s">
        <v>2773</v>
      </c>
      <c r="G124" s="6">
        <v>69</v>
      </c>
      <c r="H124" s="6">
        <v>78</v>
      </c>
      <c r="I124" s="7">
        <v>42462</v>
      </c>
      <c r="J124" s="7">
        <v>42472</v>
      </c>
      <c r="K124" s="7" t="s">
        <v>2536</v>
      </c>
      <c r="L124" s="17">
        <f t="shared" si="18"/>
        <v>250.79</v>
      </c>
      <c r="M124" s="20">
        <f t="shared" si="19"/>
        <v>0.9497587623110969</v>
      </c>
      <c r="N124" s="6" t="s">
        <v>36</v>
      </c>
      <c r="O124" s="6">
        <v>3350000</v>
      </c>
      <c r="P124" s="6">
        <v>3850000</v>
      </c>
      <c r="Q124" s="6">
        <f t="shared" si="13"/>
        <v>500000</v>
      </c>
      <c r="R124" s="8">
        <f t="shared" si="14"/>
        <v>0.14925373134328357</v>
      </c>
      <c r="S124" s="6"/>
      <c r="T124" s="9">
        <f t="shared" si="20"/>
        <v>48550.72463768116</v>
      </c>
      <c r="U124" s="6">
        <v>55797</v>
      </c>
      <c r="V124" s="9">
        <f t="shared" si="15"/>
        <v>7246.2753623188401</v>
      </c>
      <c r="W124" s="8">
        <f t="shared" si="16"/>
        <v>0.14925164179104478</v>
      </c>
      <c r="X124" s="22">
        <f t="shared" si="21"/>
        <v>46111.476141190935</v>
      </c>
      <c r="Y124" s="22">
        <f t="shared" si="22"/>
        <v>52993.689660672273</v>
      </c>
      <c r="Z124" s="22">
        <f t="shared" si="23"/>
        <v>6882.2135194813382</v>
      </c>
      <c r="AA124" s="8">
        <f t="shared" si="24"/>
        <v>0.1492516417910448</v>
      </c>
      <c r="AB124" s="22">
        <f t="shared" si="25"/>
        <v>3656564.5865863869</v>
      </c>
      <c r="AC124" s="10">
        <v>3092</v>
      </c>
      <c r="AD124" s="6">
        <v>2009</v>
      </c>
      <c r="AE124" s="6">
        <f t="shared" si="17"/>
        <v>7</v>
      </c>
      <c r="AF124" s="6" t="s">
        <v>94</v>
      </c>
    </row>
    <row r="125" spans="1:32" x14ac:dyDescent="0.2">
      <c r="A125">
        <v>15</v>
      </c>
      <c r="B125" s="6" t="s">
        <v>1476</v>
      </c>
      <c r="C125" s="6" t="s">
        <v>22</v>
      </c>
      <c r="D125" s="6" t="s">
        <v>23</v>
      </c>
      <c r="E125" s="6" t="s">
        <v>2767</v>
      </c>
      <c r="F125" s="6" t="s">
        <v>2773</v>
      </c>
      <c r="G125" s="6">
        <v>69</v>
      </c>
      <c r="H125" s="6">
        <v>77</v>
      </c>
      <c r="I125" s="7">
        <v>42462</v>
      </c>
      <c r="J125" s="7">
        <v>42472</v>
      </c>
      <c r="K125" s="7" t="s">
        <v>2536</v>
      </c>
      <c r="L125" s="17">
        <f t="shared" si="18"/>
        <v>250.79</v>
      </c>
      <c r="M125" s="20">
        <f t="shared" si="19"/>
        <v>0.9497587623110969</v>
      </c>
      <c r="N125" s="6" t="s">
        <v>36</v>
      </c>
      <c r="O125" s="6">
        <v>4000000</v>
      </c>
      <c r="P125" s="6">
        <v>4040000</v>
      </c>
      <c r="Q125" s="6">
        <f t="shared" si="13"/>
        <v>40000</v>
      </c>
      <c r="R125" s="8">
        <f t="shared" si="14"/>
        <v>0.01</v>
      </c>
      <c r="S125" s="6"/>
      <c r="T125" s="9">
        <f t="shared" si="20"/>
        <v>57971.014492753624</v>
      </c>
      <c r="U125" s="6">
        <v>58551</v>
      </c>
      <c r="V125" s="9">
        <f t="shared" si="15"/>
        <v>579.98550724637607</v>
      </c>
      <c r="W125" s="8">
        <f t="shared" si="16"/>
        <v>1.0004749999999988E-2</v>
      </c>
      <c r="X125" s="22">
        <f t="shared" si="21"/>
        <v>55058.478974556339</v>
      </c>
      <c r="Y125" s="22">
        <f t="shared" si="22"/>
        <v>55609.325292077032</v>
      </c>
      <c r="Z125" s="22">
        <f t="shared" si="23"/>
        <v>550.84631752069254</v>
      </c>
      <c r="AA125" s="8">
        <f t="shared" si="24"/>
        <v>1.000475E-2</v>
      </c>
      <c r="AB125" s="22">
        <f t="shared" si="25"/>
        <v>3837043.4451533151</v>
      </c>
      <c r="AC125" s="10">
        <v>2789</v>
      </c>
      <c r="AD125" s="6">
        <v>2006</v>
      </c>
      <c r="AE125" s="6">
        <f t="shared" si="17"/>
        <v>10</v>
      </c>
      <c r="AF125" s="6" t="s">
        <v>137</v>
      </c>
    </row>
    <row r="126" spans="1:32" x14ac:dyDescent="0.2">
      <c r="A126">
        <v>15</v>
      </c>
      <c r="B126" s="6" t="s">
        <v>1778</v>
      </c>
      <c r="C126" s="6" t="s">
        <v>22</v>
      </c>
      <c r="D126" s="6" t="s">
        <v>23</v>
      </c>
      <c r="E126" s="6" t="s">
        <v>2767</v>
      </c>
      <c r="F126" s="6" t="s">
        <v>2773</v>
      </c>
      <c r="G126" s="6">
        <v>78</v>
      </c>
      <c r="H126" s="6">
        <v>91</v>
      </c>
      <c r="I126" s="7">
        <v>42447</v>
      </c>
      <c r="J126" s="7">
        <v>42472</v>
      </c>
      <c r="K126" s="7" t="s">
        <v>2536</v>
      </c>
      <c r="L126" s="17">
        <f t="shared" si="18"/>
        <v>250.79</v>
      </c>
      <c r="M126" s="20">
        <f t="shared" si="19"/>
        <v>0.9497587623110969</v>
      </c>
      <c r="N126" s="6" t="s">
        <v>694</v>
      </c>
      <c r="O126" s="6">
        <v>5000000</v>
      </c>
      <c r="P126" s="6">
        <v>5400000</v>
      </c>
      <c r="Q126" s="6">
        <f t="shared" si="13"/>
        <v>400000</v>
      </c>
      <c r="R126" s="8">
        <f t="shared" si="14"/>
        <v>0.08</v>
      </c>
      <c r="S126" s="6"/>
      <c r="T126" s="9">
        <f t="shared" si="20"/>
        <v>64102.564102564102</v>
      </c>
      <c r="U126" s="6">
        <v>69231</v>
      </c>
      <c r="V126" s="9">
        <f t="shared" si="15"/>
        <v>5128.4358974358984</v>
      </c>
      <c r="W126" s="8">
        <f t="shared" si="16"/>
        <v>8.0003600000000022E-2</v>
      </c>
      <c r="X126" s="22">
        <f t="shared" si="21"/>
        <v>60881.971943019031</v>
      </c>
      <c r="Y126" s="22">
        <f t="shared" si="22"/>
        <v>65752.748873559554</v>
      </c>
      <c r="Z126" s="22">
        <f t="shared" si="23"/>
        <v>4870.7769305405236</v>
      </c>
      <c r="AA126" s="8">
        <f t="shared" si="24"/>
        <v>8.0003600000000105E-2</v>
      </c>
      <c r="AB126" s="22">
        <f t="shared" si="25"/>
        <v>5128714.4121376453</v>
      </c>
      <c r="AC126" s="10">
        <v>9920</v>
      </c>
      <c r="AD126" s="6">
        <v>2000</v>
      </c>
      <c r="AE126" s="6">
        <f t="shared" si="17"/>
        <v>16</v>
      </c>
      <c r="AF126" s="6" t="s">
        <v>94</v>
      </c>
    </row>
    <row r="127" spans="1:32" x14ac:dyDescent="0.2">
      <c r="A127">
        <v>16</v>
      </c>
      <c r="B127" s="6" t="s">
        <v>825</v>
      </c>
      <c r="C127" s="6" t="s">
        <v>22</v>
      </c>
      <c r="D127" s="6" t="s">
        <v>23</v>
      </c>
      <c r="E127" s="6" t="s">
        <v>2767</v>
      </c>
      <c r="F127" s="6" t="s">
        <v>2773</v>
      </c>
      <c r="G127" s="6">
        <v>52</v>
      </c>
      <c r="H127" s="6">
        <v>58</v>
      </c>
      <c r="I127" s="7">
        <v>42468</v>
      </c>
      <c r="J127" s="7">
        <v>42478</v>
      </c>
      <c r="K127" s="7" t="s">
        <v>2536</v>
      </c>
      <c r="L127" s="17">
        <f t="shared" si="18"/>
        <v>250.79</v>
      </c>
      <c r="M127" s="20">
        <f t="shared" si="19"/>
        <v>0.9497587623110969</v>
      </c>
      <c r="N127" s="6" t="s">
        <v>36</v>
      </c>
      <c r="O127" s="6">
        <v>2300000</v>
      </c>
      <c r="P127" s="6">
        <v>2385000</v>
      </c>
      <c r="Q127" s="6">
        <f t="shared" si="13"/>
        <v>85000</v>
      </c>
      <c r="R127" s="8">
        <f t="shared" si="14"/>
        <v>3.6956521739130437E-2</v>
      </c>
      <c r="S127" s="6">
        <v>27088</v>
      </c>
      <c r="T127" s="9">
        <f t="shared" si="20"/>
        <v>44751.692307692305</v>
      </c>
      <c r="U127" s="6">
        <v>46386</v>
      </c>
      <c r="V127" s="9">
        <f t="shared" si="15"/>
        <v>1634.3076923076951</v>
      </c>
      <c r="W127" s="8">
        <f t="shared" si="16"/>
        <v>3.6519461232235373E-2</v>
      </c>
      <c r="X127" s="22">
        <f t="shared" si="21"/>
        <v>42503.311897480882</v>
      </c>
      <c r="Y127" s="22">
        <f t="shared" si="22"/>
        <v>44055.50994856254</v>
      </c>
      <c r="Z127" s="22">
        <f t="shared" si="23"/>
        <v>1552.1980510816575</v>
      </c>
      <c r="AA127" s="8">
        <f t="shared" si="24"/>
        <v>3.6519461232235276E-2</v>
      </c>
      <c r="AB127" s="22">
        <f t="shared" si="25"/>
        <v>2290886.5173252523</v>
      </c>
      <c r="AC127" s="10">
        <v>11346</v>
      </c>
      <c r="AD127" s="6">
        <v>1962</v>
      </c>
      <c r="AE127" s="6">
        <f t="shared" si="17"/>
        <v>54</v>
      </c>
      <c r="AF127" s="6" t="s">
        <v>46</v>
      </c>
    </row>
    <row r="128" spans="1:32" x14ac:dyDescent="0.2">
      <c r="A128">
        <v>16</v>
      </c>
      <c r="B128" s="6" t="s">
        <v>1350</v>
      </c>
      <c r="C128" s="6" t="s">
        <v>22</v>
      </c>
      <c r="D128" s="6" t="s">
        <v>23</v>
      </c>
      <c r="E128" s="6" t="s">
        <v>2767</v>
      </c>
      <c r="F128" s="6" t="s">
        <v>2773</v>
      </c>
      <c r="G128" s="6">
        <v>66</v>
      </c>
      <c r="H128" s="6">
        <v>72</v>
      </c>
      <c r="I128" s="7">
        <v>42468</v>
      </c>
      <c r="J128" s="7">
        <v>42478</v>
      </c>
      <c r="K128" s="7" t="s">
        <v>2536</v>
      </c>
      <c r="L128" s="17">
        <f t="shared" si="18"/>
        <v>250.79</v>
      </c>
      <c r="M128" s="20">
        <f t="shared" si="19"/>
        <v>0.9497587623110969</v>
      </c>
      <c r="N128" s="6" t="s">
        <v>36</v>
      </c>
      <c r="O128" s="6">
        <v>2550000</v>
      </c>
      <c r="P128" s="6">
        <v>2850000</v>
      </c>
      <c r="Q128" s="6">
        <f t="shared" si="13"/>
        <v>300000</v>
      </c>
      <c r="R128" s="8">
        <f t="shared" si="14"/>
        <v>0.11764705882352941</v>
      </c>
      <c r="S128" s="6">
        <v>127793</v>
      </c>
      <c r="T128" s="9">
        <f t="shared" si="20"/>
        <v>40572.621212121216</v>
      </c>
      <c r="U128" s="6">
        <v>45118</v>
      </c>
      <c r="V128" s="9">
        <f t="shared" si="15"/>
        <v>4545.3787878787844</v>
      </c>
      <c r="W128" s="8">
        <f t="shared" si="16"/>
        <v>0.11203069094586465</v>
      </c>
      <c r="X128" s="22">
        <f t="shared" si="21"/>
        <v>38534.202506141199</v>
      </c>
      <c r="Y128" s="22">
        <f t="shared" si="22"/>
        <v>42851.21583795207</v>
      </c>
      <c r="Z128" s="22">
        <f t="shared" si="23"/>
        <v>4317.013331810871</v>
      </c>
      <c r="AA128" s="8">
        <f t="shared" si="24"/>
        <v>0.11203069094586474</v>
      </c>
      <c r="AB128" s="22">
        <f t="shared" si="25"/>
        <v>2828180.2453048364</v>
      </c>
      <c r="AC128" s="6"/>
      <c r="AD128" s="6">
        <v>1957</v>
      </c>
      <c r="AE128" s="6">
        <f t="shared" si="17"/>
        <v>59</v>
      </c>
      <c r="AF128" s="6" t="s">
        <v>37</v>
      </c>
    </row>
    <row r="129" spans="1:32" x14ac:dyDescent="0.2">
      <c r="A129">
        <v>16</v>
      </c>
      <c r="B129" s="6" t="s">
        <v>95</v>
      </c>
      <c r="C129" s="6" t="s">
        <v>22</v>
      </c>
      <c r="D129" s="6" t="s">
        <v>23</v>
      </c>
      <c r="E129" s="6" t="s">
        <v>2767</v>
      </c>
      <c r="F129" s="6" t="s">
        <v>2773</v>
      </c>
      <c r="G129" s="6">
        <v>26</v>
      </c>
      <c r="H129" s="6">
        <v>29</v>
      </c>
      <c r="I129" s="7">
        <v>42468</v>
      </c>
      <c r="J129" s="7">
        <v>42478</v>
      </c>
      <c r="K129" s="7" t="s">
        <v>2536</v>
      </c>
      <c r="L129" s="17">
        <f t="shared" si="18"/>
        <v>250.79</v>
      </c>
      <c r="M129" s="20">
        <f t="shared" si="19"/>
        <v>0.9497587623110969</v>
      </c>
      <c r="N129" s="6" t="s">
        <v>36</v>
      </c>
      <c r="O129" s="6">
        <v>1690000</v>
      </c>
      <c r="P129" s="6">
        <v>1950000</v>
      </c>
      <c r="Q129" s="6">
        <f t="shared" si="13"/>
        <v>260000</v>
      </c>
      <c r="R129" s="8">
        <f t="shared" si="14"/>
        <v>0.15384615384615385</v>
      </c>
      <c r="S129" s="6">
        <v>94187</v>
      </c>
      <c r="T129" s="9">
        <f t="shared" si="20"/>
        <v>68622.576923076922</v>
      </c>
      <c r="U129" s="6">
        <v>78623</v>
      </c>
      <c r="V129" s="9">
        <f t="shared" si="15"/>
        <v>10000.423076923078</v>
      </c>
      <c r="W129" s="8">
        <f t="shared" si="16"/>
        <v>0.14573080063917068</v>
      </c>
      <c r="X129" s="22">
        <f t="shared" si="21"/>
        <v>65174.893725059577</v>
      </c>
      <c r="Y129" s="22">
        <f t="shared" si="22"/>
        <v>74672.88316918537</v>
      </c>
      <c r="Z129" s="22">
        <f t="shared" si="23"/>
        <v>9497.9894441257929</v>
      </c>
      <c r="AA129" s="8">
        <f t="shared" si="24"/>
        <v>0.14573080063917068</v>
      </c>
      <c r="AB129" s="22">
        <f t="shared" si="25"/>
        <v>1941494.9623988196</v>
      </c>
      <c r="AC129" s="10">
        <v>2895</v>
      </c>
      <c r="AD129" s="6">
        <v>1956</v>
      </c>
      <c r="AE129" s="6">
        <f t="shared" si="17"/>
        <v>60</v>
      </c>
      <c r="AF129" s="6" t="s">
        <v>96</v>
      </c>
    </row>
    <row r="130" spans="1:32" x14ac:dyDescent="0.2">
      <c r="A130">
        <v>16</v>
      </c>
      <c r="B130" s="6" t="s">
        <v>1816</v>
      </c>
      <c r="C130" s="6" t="s">
        <v>22</v>
      </c>
      <c r="D130" s="6" t="s">
        <v>23</v>
      </c>
      <c r="E130" s="6" t="s">
        <v>2767</v>
      </c>
      <c r="F130" s="6" t="s">
        <v>2773</v>
      </c>
      <c r="G130" s="6">
        <v>79</v>
      </c>
      <c r="H130" s="6">
        <v>90</v>
      </c>
      <c r="I130" s="7">
        <v>42468</v>
      </c>
      <c r="J130" s="7">
        <v>42479</v>
      </c>
      <c r="K130" s="7" t="s">
        <v>2536</v>
      </c>
      <c r="L130" s="17">
        <f t="shared" si="18"/>
        <v>250.79</v>
      </c>
      <c r="M130" s="20">
        <f t="shared" si="19"/>
        <v>0.9497587623110969</v>
      </c>
      <c r="N130" s="6" t="s">
        <v>24</v>
      </c>
      <c r="O130" s="6">
        <v>3200000</v>
      </c>
      <c r="P130" s="6">
        <v>3150000</v>
      </c>
      <c r="Q130" s="6">
        <f t="shared" ref="Q130:Q193" si="26">P130-O130</f>
        <v>-50000</v>
      </c>
      <c r="R130" s="8">
        <f t="shared" ref="R130:R193" si="27">Q130/O130</f>
        <v>-1.5625E-2</v>
      </c>
      <c r="S130" s="6">
        <v>1406</v>
      </c>
      <c r="T130" s="9">
        <f t="shared" si="20"/>
        <v>40524.126582278484</v>
      </c>
      <c r="U130" s="6">
        <v>39891</v>
      </c>
      <c r="V130" s="9">
        <f t="shared" ref="V130:V193" si="28">U130-T130</f>
        <v>-633.12658227848442</v>
      </c>
      <c r="W130" s="8">
        <f t="shared" ref="W130:W193" si="29">V130/T130</f>
        <v>-1.5623447947558124E-2</v>
      </c>
      <c r="X130" s="22">
        <f t="shared" si="21"/>
        <v>38488.144306523034</v>
      </c>
      <c r="Y130" s="22">
        <f t="shared" si="22"/>
        <v>37886.826787351965</v>
      </c>
      <c r="Z130" s="22">
        <f t="shared" si="23"/>
        <v>-601.31751917106885</v>
      </c>
      <c r="AA130" s="8">
        <f t="shared" si="24"/>
        <v>-1.5623447947558142E-2</v>
      </c>
      <c r="AB130" s="22">
        <f t="shared" si="25"/>
        <v>2993059.3162008054</v>
      </c>
      <c r="AC130" s="10">
        <v>13492</v>
      </c>
      <c r="AD130" s="6">
        <v>2012</v>
      </c>
      <c r="AE130" s="6">
        <f t="shared" ref="AE130:AE193" si="30">2016-AD130</f>
        <v>4</v>
      </c>
      <c r="AF130" s="6" t="s">
        <v>103</v>
      </c>
    </row>
    <row r="131" spans="1:32" x14ac:dyDescent="0.2">
      <c r="A131">
        <v>16</v>
      </c>
      <c r="B131" s="6" t="s">
        <v>1045</v>
      </c>
      <c r="C131" s="6" t="s">
        <v>22</v>
      </c>
      <c r="D131" s="6" t="s">
        <v>23</v>
      </c>
      <c r="E131" s="6" t="s">
        <v>2767</v>
      </c>
      <c r="F131" s="6" t="s">
        <v>2773</v>
      </c>
      <c r="G131" s="6">
        <v>57</v>
      </c>
      <c r="H131" s="6">
        <v>65</v>
      </c>
      <c r="I131" s="7">
        <v>42469</v>
      </c>
      <c r="J131" s="7">
        <v>42479</v>
      </c>
      <c r="K131" s="7" t="s">
        <v>2536</v>
      </c>
      <c r="L131" s="17">
        <f t="shared" ref="L131:L194" si="31">IF(K131="Januar",238.19,IF(K131="Februar",240.59,IF(K131="Mars",245.99,IF(K131="April",250.79,IF(K131="Mai",256.52,IF(K131="Juni",259.83,IF(K131="Juli",265.66,IF(K131="August",272.21,IF(K131="September",275.91,IF(K131="Oktober",281.13,IF(K131="November",284.38,IF(K131="Desember",287.34,0))))))))))))</f>
        <v>250.79</v>
      </c>
      <c r="M131" s="20">
        <f t="shared" ref="M131:M194" si="32">$L$2/L131</f>
        <v>0.9497587623110969</v>
      </c>
      <c r="N131" s="6" t="s">
        <v>36</v>
      </c>
      <c r="O131" s="6">
        <v>3700000</v>
      </c>
      <c r="P131" s="6">
        <v>4125000</v>
      </c>
      <c r="Q131" s="6">
        <f t="shared" si="26"/>
        <v>425000</v>
      </c>
      <c r="R131" s="8">
        <f t="shared" si="27"/>
        <v>0.11486486486486487</v>
      </c>
      <c r="S131" s="6">
        <v>2670</v>
      </c>
      <c r="T131" s="9">
        <f t="shared" ref="T131:T194" si="33">(O131+S131)/G131</f>
        <v>64959.122807017542</v>
      </c>
      <c r="U131" s="6">
        <v>72415</v>
      </c>
      <c r="V131" s="9">
        <f t="shared" si="28"/>
        <v>7455.8771929824579</v>
      </c>
      <c r="W131" s="8">
        <f t="shared" si="29"/>
        <v>0.11477798453548388</v>
      </c>
      <c r="X131" s="22">
        <f t="shared" ref="X131:X194" si="34">T131*M131</f>
        <v>61695.496078007527</v>
      </c>
      <c r="Y131" s="22">
        <f t="shared" ref="Y131:Y194" si="35">U131*M131</f>
        <v>68776.78077275808</v>
      </c>
      <c r="Z131" s="22">
        <f t="shared" ref="Z131:Z194" si="36">Y131-X131</f>
        <v>7081.2846947505532</v>
      </c>
      <c r="AA131" s="8">
        <f t="shared" ref="AA131:AA194" si="37">Z131/X131</f>
        <v>0.11477798453548387</v>
      </c>
      <c r="AB131" s="22">
        <f t="shared" ref="AB131:AB194" si="38">Y131*G131</f>
        <v>3920276.5040472108</v>
      </c>
      <c r="AC131" s="10">
        <v>3340</v>
      </c>
      <c r="AD131" s="6">
        <v>2009</v>
      </c>
      <c r="AE131" s="6">
        <f t="shared" si="30"/>
        <v>7</v>
      </c>
      <c r="AF131" s="6" t="s">
        <v>94</v>
      </c>
    </row>
    <row r="132" spans="1:32" x14ac:dyDescent="0.2">
      <c r="A132">
        <v>16</v>
      </c>
      <c r="B132" s="6" t="s">
        <v>873</v>
      </c>
      <c r="C132" s="6" t="s">
        <v>22</v>
      </c>
      <c r="D132" s="6" t="s">
        <v>23</v>
      </c>
      <c r="E132" s="6" t="s">
        <v>2767</v>
      </c>
      <c r="F132" s="6" t="s">
        <v>2773</v>
      </c>
      <c r="G132" s="6">
        <v>53</v>
      </c>
      <c r="H132" s="6">
        <v>58</v>
      </c>
      <c r="I132" s="7">
        <v>42468</v>
      </c>
      <c r="J132" s="7">
        <v>42479</v>
      </c>
      <c r="K132" s="7" t="s">
        <v>2536</v>
      </c>
      <c r="L132" s="17">
        <f t="shared" si="31"/>
        <v>250.79</v>
      </c>
      <c r="M132" s="20">
        <f t="shared" si="32"/>
        <v>0.9497587623110969</v>
      </c>
      <c r="N132" s="6" t="s">
        <v>24</v>
      </c>
      <c r="O132" s="6">
        <v>2100000</v>
      </c>
      <c r="P132" s="6">
        <v>2370000</v>
      </c>
      <c r="Q132" s="6">
        <f t="shared" si="26"/>
        <v>270000</v>
      </c>
      <c r="R132" s="8">
        <f t="shared" si="27"/>
        <v>0.12857142857142856</v>
      </c>
      <c r="S132" s="6">
        <v>3971</v>
      </c>
      <c r="T132" s="9">
        <f t="shared" si="33"/>
        <v>39697.566037735851</v>
      </c>
      <c r="U132" s="6">
        <v>44792</v>
      </c>
      <c r="V132" s="9">
        <f t="shared" si="28"/>
        <v>5094.4339622641492</v>
      </c>
      <c r="W132" s="8">
        <f t="shared" si="29"/>
        <v>0.12833114144634117</v>
      </c>
      <c r="X132" s="22">
        <f t="shared" si="34"/>
        <v>37703.111186763039</v>
      </c>
      <c r="Y132" s="22">
        <f t="shared" si="35"/>
        <v>42541.594481438653</v>
      </c>
      <c r="Z132" s="22">
        <f t="shared" si="36"/>
        <v>4838.4832946756142</v>
      </c>
      <c r="AA132" s="8">
        <f t="shared" si="37"/>
        <v>0.12833114144634114</v>
      </c>
      <c r="AB132" s="22">
        <f t="shared" si="38"/>
        <v>2254704.5075162486</v>
      </c>
      <c r="AC132" s="10">
        <v>2509</v>
      </c>
      <c r="AD132" s="6">
        <v>2005</v>
      </c>
      <c r="AE132" s="6">
        <f t="shared" si="30"/>
        <v>11</v>
      </c>
      <c r="AF132" s="6" t="s">
        <v>37</v>
      </c>
    </row>
    <row r="133" spans="1:32" x14ac:dyDescent="0.2">
      <c r="A133">
        <v>16</v>
      </c>
      <c r="B133" s="6" t="s">
        <v>1212</v>
      </c>
      <c r="C133" s="6" t="s">
        <v>22</v>
      </c>
      <c r="D133" s="6" t="s">
        <v>23</v>
      </c>
      <c r="E133" s="6" t="s">
        <v>2767</v>
      </c>
      <c r="F133" s="6" t="s">
        <v>2773</v>
      </c>
      <c r="G133" s="6">
        <v>62</v>
      </c>
      <c r="H133" s="6">
        <v>73</v>
      </c>
      <c r="I133" s="7">
        <v>42469</v>
      </c>
      <c r="J133" s="7">
        <v>42479</v>
      </c>
      <c r="K133" s="7" t="s">
        <v>2536</v>
      </c>
      <c r="L133" s="17">
        <f t="shared" si="31"/>
        <v>250.79</v>
      </c>
      <c r="M133" s="20">
        <f t="shared" si="32"/>
        <v>0.9497587623110969</v>
      </c>
      <c r="N133" s="6" t="s">
        <v>36</v>
      </c>
      <c r="O133" s="6">
        <v>2880000</v>
      </c>
      <c r="P133" s="6">
        <v>3200000</v>
      </c>
      <c r="Q133" s="6">
        <f t="shared" si="26"/>
        <v>320000</v>
      </c>
      <c r="R133" s="8">
        <f t="shared" si="27"/>
        <v>0.1111111111111111</v>
      </c>
      <c r="S133" s="6">
        <v>41596</v>
      </c>
      <c r="T133" s="9">
        <f t="shared" si="33"/>
        <v>47122.516129032258</v>
      </c>
      <c r="U133" s="6">
        <v>52284</v>
      </c>
      <c r="V133" s="9">
        <f t="shared" si="28"/>
        <v>5161.4838709677424</v>
      </c>
      <c r="W133" s="8">
        <f t="shared" si="29"/>
        <v>0.10953328249354122</v>
      </c>
      <c r="X133" s="22">
        <f t="shared" si="34"/>
        <v>44755.022595694376</v>
      </c>
      <c r="Y133" s="22">
        <f t="shared" si="35"/>
        <v>49657.187128673388</v>
      </c>
      <c r="Z133" s="22">
        <f t="shared" si="36"/>
        <v>4902.1645329790117</v>
      </c>
      <c r="AA133" s="8">
        <f t="shared" si="37"/>
        <v>0.1095332824935412</v>
      </c>
      <c r="AB133" s="22">
        <f t="shared" si="38"/>
        <v>3078745.6019777502</v>
      </c>
      <c r="AC133" s="10">
        <v>2395</v>
      </c>
      <c r="AD133" s="6">
        <v>2003</v>
      </c>
      <c r="AE133" s="6">
        <f t="shared" si="30"/>
        <v>13</v>
      </c>
      <c r="AF133" s="6" t="s">
        <v>569</v>
      </c>
    </row>
    <row r="134" spans="1:32" x14ac:dyDescent="0.2">
      <c r="A134">
        <v>16</v>
      </c>
      <c r="B134" s="6" t="s">
        <v>2241</v>
      </c>
      <c r="C134" s="6" t="s">
        <v>22</v>
      </c>
      <c r="D134" s="6" t="s">
        <v>23</v>
      </c>
      <c r="E134" s="6" t="s">
        <v>2767</v>
      </c>
      <c r="F134" s="6" t="s">
        <v>2773</v>
      </c>
      <c r="G134" s="6">
        <v>105</v>
      </c>
      <c r="H134" s="6">
        <v>121</v>
      </c>
      <c r="I134" s="7">
        <v>42469</v>
      </c>
      <c r="J134" s="7">
        <v>42479</v>
      </c>
      <c r="K134" s="7" t="s">
        <v>2536</v>
      </c>
      <c r="L134" s="17">
        <f t="shared" si="31"/>
        <v>250.79</v>
      </c>
      <c r="M134" s="20">
        <f t="shared" si="32"/>
        <v>0.9497587623110969</v>
      </c>
      <c r="N134" s="6" t="s">
        <v>36</v>
      </c>
      <c r="O134" s="6">
        <v>3190000</v>
      </c>
      <c r="P134" s="6">
        <v>3420000</v>
      </c>
      <c r="Q134" s="6">
        <f t="shared" si="26"/>
        <v>230000</v>
      </c>
      <c r="R134" s="8">
        <f t="shared" si="27"/>
        <v>7.2100313479623826E-2</v>
      </c>
      <c r="S134" s="6"/>
      <c r="T134" s="9">
        <f t="shared" si="33"/>
        <v>30380.952380952382</v>
      </c>
      <c r="U134" s="6">
        <v>32571</v>
      </c>
      <c r="V134" s="9">
        <f t="shared" si="28"/>
        <v>2190.0476190476184</v>
      </c>
      <c r="W134" s="8">
        <f t="shared" si="29"/>
        <v>7.2086206896551694E-2</v>
      </c>
      <c r="X134" s="22">
        <f t="shared" si="34"/>
        <v>28854.575731165707</v>
      </c>
      <c r="Y134" s="22">
        <f t="shared" si="35"/>
        <v>30934.592647234738</v>
      </c>
      <c r="Z134" s="22">
        <f t="shared" si="36"/>
        <v>2080.0169160690311</v>
      </c>
      <c r="AA134" s="8">
        <f t="shared" si="37"/>
        <v>7.2086206896551722E-2</v>
      </c>
      <c r="AB134" s="22">
        <f t="shared" si="38"/>
        <v>3248132.2279596473</v>
      </c>
      <c r="AC134" s="10">
        <v>44644</v>
      </c>
      <c r="AD134" s="6">
        <v>1982</v>
      </c>
      <c r="AE134" s="6">
        <f t="shared" si="30"/>
        <v>34</v>
      </c>
      <c r="AF134" s="6" t="s">
        <v>37</v>
      </c>
    </row>
    <row r="135" spans="1:32" x14ac:dyDescent="0.2">
      <c r="A135">
        <v>16</v>
      </c>
      <c r="B135" s="6" t="s">
        <v>1185</v>
      </c>
      <c r="C135" s="6" t="s">
        <v>22</v>
      </c>
      <c r="D135" s="6" t="s">
        <v>23</v>
      </c>
      <c r="E135" s="6" t="s">
        <v>2767</v>
      </c>
      <c r="F135" s="6" t="s">
        <v>2773</v>
      </c>
      <c r="G135" s="6">
        <v>61</v>
      </c>
      <c r="H135" s="6">
        <v>67</v>
      </c>
      <c r="I135" s="7">
        <v>42468</v>
      </c>
      <c r="J135" s="7">
        <v>42479</v>
      </c>
      <c r="K135" s="7" t="s">
        <v>2536</v>
      </c>
      <c r="L135" s="17">
        <f t="shared" si="31"/>
        <v>250.79</v>
      </c>
      <c r="M135" s="20">
        <f t="shared" si="32"/>
        <v>0.9497587623110969</v>
      </c>
      <c r="N135" s="6" t="s">
        <v>24</v>
      </c>
      <c r="O135" s="6">
        <v>3500000</v>
      </c>
      <c r="P135" s="6">
        <v>4050000</v>
      </c>
      <c r="Q135" s="6">
        <f t="shared" si="26"/>
        <v>550000</v>
      </c>
      <c r="R135" s="8">
        <f t="shared" si="27"/>
        <v>0.15714285714285714</v>
      </c>
      <c r="S135" s="6"/>
      <c r="T135" s="9">
        <f t="shared" si="33"/>
        <v>57377.049180327871</v>
      </c>
      <c r="U135" s="6">
        <v>66393</v>
      </c>
      <c r="V135" s="9">
        <f t="shared" si="28"/>
        <v>9015.950819672129</v>
      </c>
      <c r="W135" s="8">
        <f t="shared" si="29"/>
        <v>0.15713514285714281</v>
      </c>
      <c r="X135" s="22">
        <f t="shared" si="34"/>
        <v>54494.355214571136</v>
      </c>
      <c r="Y135" s="22">
        <f t="shared" si="35"/>
        <v>63057.33350612066</v>
      </c>
      <c r="Z135" s="22">
        <f t="shared" si="36"/>
        <v>8562.9782915495234</v>
      </c>
      <c r="AA135" s="8">
        <f t="shared" si="37"/>
        <v>0.15713514285714286</v>
      </c>
      <c r="AB135" s="22">
        <f t="shared" si="38"/>
        <v>3846497.3438733602</v>
      </c>
      <c r="AC135" s="10">
        <v>6227</v>
      </c>
      <c r="AD135" s="6">
        <v>1973</v>
      </c>
      <c r="AE135" s="6">
        <f t="shared" si="30"/>
        <v>43</v>
      </c>
      <c r="AF135" s="6" t="s">
        <v>108</v>
      </c>
    </row>
    <row r="136" spans="1:32" x14ac:dyDescent="0.2">
      <c r="A136">
        <v>16</v>
      </c>
      <c r="B136" s="6" t="s">
        <v>1399</v>
      </c>
      <c r="C136" s="6" t="s">
        <v>22</v>
      </c>
      <c r="D136" s="6" t="s">
        <v>23</v>
      </c>
      <c r="E136" s="6" t="s">
        <v>2767</v>
      </c>
      <c r="F136" s="6" t="s">
        <v>2773</v>
      </c>
      <c r="G136" s="6">
        <v>67</v>
      </c>
      <c r="H136" s="6">
        <v>78</v>
      </c>
      <c r="I136" s="7">
        <v>42468</v>
      </c>
      <c r="J136" s="7">
        <v>42480</v>
      </c>
      <c r="K136" s="7" t="s">
        <v>2536</v>
      </c>
      <c r="L136" s="17">
        <f t="shared" si="31"/>
        <v>250.79</v>
      </c>
      <c r="M136" s="20">
        <f t="shared" si="32"/>
        <v>0.9497587623110969</v>
      </c>
      <c r="N136" s="6" t="s">
        <v>32</v>
      </c>
      <c r="O136" s="6">
        <v>3590000</v>
      </c>
      <c r="P136" s="6">
        <v>4280000</v>
      </c>
      <c r="Q136" s="6">
        <f t="shared" si="26"/>
        <v>690000</v>
      </c>
      <c r="R136" s="8">
        <f t="shared" si="27"/>
        <v>0.19220055710306408</v>
      </c>
      <c r="S136" s="6"/>
      <c r="T136" s="9">
        <f t="shared" si="33"/>
        <v>53582.089552238809</v>
      </c>
      <c r="U136" s="6">
        <v>63881</v>
      </c>
      <c r="V136" s="9">
        <f t="shared" si="28"/>
        <v>10298.910447761191</v>
      </c>
      <c r="W136" s="8">
        <f t="shared" si="29"/>
        <v>0.19220807799442891</v>
      </c>
      <c r="X136" s="22">
        <f t="shared" si="34"/>
        <v>50890.059055176687</v>
      </c>
      <c r="Y136" s="22">
        <f t="shared" si="35"/>
        <v>60671.539495195182</v>
      </c>
      <c r="Z136" s="22">
        <f t="shared" si="36"/>
        <v>9781.4804400184948</v>
      </c>
      <c r="AA136" s="8">
        <f t="shared" si="37"/>
        <v>0.19220807799442893</v>
      </c>
      <c r="AB136" s="22">
        <f t="shared" si="38"/>
        <v>4064993.146178077</v>
      </c>
      <c r="AC136" s="10">
        <v>8184</v>
      </c>
      <c r="AD136" s="6">
        <v>2012</v>
      </c>
      <c r="AE136" s="6">
        <f t="shared" si="30"/>
        <v>4</v>
      </c>
      <c r="AF136" s="6" t="s">
        <v>151</v>
      </c>
    </row>
    <row r="137" spans="1:32" x14ac:dyDescent="0.2">
      <c r="A137">
        <v>17</v>
      </c>
      <c r="B137" s="6" t="s">
        <v>1401</v>
      </c>
      <c r="C137" s="6" t="s">
        <v>22</v>
      </c>
      <c r="D137" s="6" t="s">
        <v>23</v>
      </c>
      <c r="E137" s="6" t="s">
        <v>2767</v>
      </c>
      <c r="F137" s="6" t="s">
        <v>2773</v>
      </c>
      <c r="G137" s="6">
        <v>67</v>
      </c>
      <c r="H137" s="6">
        <v>77</v>
      </c>
      <c r="I137" s="7">
        <v>42469</v>
      </c>
      <c r="J137" s="7">
        <v>42485</v>
      </c>
      <c r="K137" s="7" t="s">
        <v>2536</v>
      </c>
      <c r="L137" s="17">
        <f t="shared" si="31"/>
        <v>250.79</v>
      </c>
      <c r="M137" s="20">
        <f t="shared" si="32"/>
        <v>0.9497587623110969</v>
      </c>
      <c r="N137" s="6" t="s">
        <v>31</v>
      </c>
      <c r="O137" s="6">
        <v>2750000</v>
      </c>
      <c r="P137" s="6">
        <v>3000000</v>
      </c>
      <c r="Q137" s="6">
        <f t="shared" si="26"/>
        <v>250000</v>
      </c>
      <c r="R137" s="8">
        <f t="shared" si="27"/>
        <v>9.0909090909090912E-2</v>
      </c>
      <c r="S137" s="6"/>
      <c r="T137" s="9">
        <f t="shared" si="33"/>
        <v>41044.776119402988</v>
      </c>
      <c r="U137" s="6">
        <v>44776</v>
      </c>
      <c r="V137" s="9">
        <f t="shared" si="28"/>
        <v>3731.2238805970119</v>
      </c>
      <c r="W137" s="8">
        <f t="shared" si="29"/>
        <v>9.0906181818181733E-2</v>
      </c>
      <c r="X137" s="22">
        <f t="shared" si="34"/>
        <v>38982.635766500251</v>
      </c>
      <c r="Y137" s="22">
        <f t="shared" si="35"/>
        <v>42526.398341241678</v>
      </c>
      <c r="Z137" s="22">
        <f t="shared" si="36"/>
        <v>3543.7625747414277</v>
      </c>
      <c r="AA137" s="8">
        <f t="shared" si="37"/>
        <v>9.0906181818181775E-2</v>
      </c>
      <c r="AB137" s="22">
        <f t="shared" si="38"/>
        <v>2849268.6888631922</v>
      </c>
      <c r="AC137" s="10">
        <v>11677</v>
      </c>
      <c r="AD137" s="6">
        <v>1999</v>
      </c>
      <c r="AE137" s="6">
        <f t="shared" si="30"/>
        <v>17</v>
      </c>
      <c r="AF137" s="6" t="s">
        <v>173</v>
      </c>
    </row>
    <row r="138" spans="1:32" x14ac:dyDescent="0.2">
      <c r="A138">
        <v>17</v>
      </c>
      <c r="B138" s="6" t="s">
        <v>1744</v>
      </c>
      <c r="C138" s="6" t="s">
        <v>22</v>
      </c>
      <c r="D138" s="6" t="s">
        <v>23</v>
      </c>
      <c r="E138" s="6" t="s">
        <v>2767</v>
      </c>
      <c r="F138" s="6" t="s">
        <v>2773</v>
      </c>
      <c r="G138" s="6">
        <v>77</v>
      </c>
      <c r="H138" s="6">
        <v>93</v>
      </c>
      <c r="I138" s="7">
        <v>42475</v>
      </c>
      <c r="J138" s="7">
        <v>42485</v>
      </c>
      <c r="K138" s="7" t="s">
        <v>2536</v>
      </c>
      <c r="L138" s="17">
        <f t="shared" si="31"/>
        <v>250.79</v>
      </c>
      <c r="M138" s="20">
        <f t="shared" si="32"/>
        <v>0.9497587623110969</v>
      </c>
      <c r="N138" s="6" t="s">
        <v>36</v>
      </c>
      <c r="O138" s="6">
        <v>2800000</v>
      </c>
      <c r="P138" s="6">
        <v>2925000</v>
      </c>
      <c r="Q138" s="6">
        <f t="shared" si="26"/>
        <v>125000</v>
      </c>
      <c r="R138" s="8">
        <f t="shared" si="27"/>
        <v>4.4642857142857144E-2</v>
      </c>
      <c r="S138" s="6">
        <v>104673</v>
      </c>
      <c r="T138" s="9">
        <f t="shared" si="33"/>
        <v>37723.025974025972</v>
      </c>
      <c r="U138" s="6">
        <v>39346</v>
      </c>
      <c r="V138" s="9">
        <f t="shared" si="28"/>
        <v>1622.9740259740283</v>
      </c>
      <c r="W138" s="8">
        <f t="shared" si="29"/>
        <v>4.3023431553224814E-2</v>
      </c>
      <c r="X138" s="22">
        <f t="shared" si="34"/>
        <v>35827.774459720269</v>
      </c>
      <c r="Y138" s="22">
        <f t="shared" si="35"/>
        <v>37369.208261892418</v>
      </c>
      <c r="Z138" s="22">
        <f t="shared" si="36"/>
        <v>1541.4338021721487</v>
      </c>
      <c r="AA138" s="8">
        <f t="shared" si="37"/>
        <v>4.3023431553224745E-2</v>
      </c>
      <c r="AB138" s="22">
        <f t="shared" si="38"/>
        <v>2877429.0361657161</v>
      </c>
      <c r="AC138" s="10">
        <v>6846</v>
      </c>
      <c r="AD138" s="6">
        <v>1987</v>
      </c>
      <c r="AE138" s="6">
        <f t="shared" si="30"/>
        <v>29</v>
      </c>
      <c r="AF138" s="6" t="s">
        <v>295</v>
      </c>
    </row>
    <row r="139" spans="1:32" x14ac:dyDescent="0.2">
      <c r="A139">
        <v>17</v>
      </c>
      <c r="B139" s="6" t="s">
        <v>372</v>
      </c>
      <c r="C139" s="6" t="s">
        <v>22</v>
      </c>
      <c r="D139" s="6" t="s">
        <v>23</v>
      </c>
      <c r="E139" s="6" t="s">
        <v>2767</v>
      </c>
      <c r="F139" s="6" t="s">
        <v>2773</v>
      </c>
      <c r="G139" s="6">
        <v>39</v>
      </c>
      <c r="H139" s="6">
        <v>48</v>
      </c>
      <c r="I139" s="7">
        <v>42475</v>
      </c>
      <c r="J139" s="7">
        <v>42485</v>
      </c>
      <c r="K139" s="7" t="s">
        <v>2536</v>
      </c>
      <c r="L139" s="17">
        <f t="shared" si="31"/>
        <v>250.79</v>
      </c>
      <c r="M139" s="20">
        <f t="shared" si="32"/>
        <v>0.9497587623110969</v>
      </c>
      <c r="N139" s="6" t="s">
        <v>36</v>
      </c>
      <c r="O139" s="6">
        <v>2200000</v>
      </c>
      <c r="P139" s="6">
        <v>2550000</v>
      </c>
      <c r="Q139" s="6">
        <f t="shared" si="26"/>
        <v>350000</v>
      </c>
      <c r="R139" s="8">
        <f t="shared" si="27"/>
        <v>0.15909090909090909</v>
      </c>
      <c r="S139" s="6">
        <v>22656</v>
      </c>
      <c r="T139" s="9">
        <f t="shared" si="33"/>
        <v>56991.179487179485</v>
      </c>
      <c r="U139" s="6">
        <v>65966</v>
      </c>
      <c r="V139" s="9">
        <f t="shared" si="28"/>
        <v>8974.8205128205154</v>
      </c>
      <c r="W139" s="8">
        <f t="shared" si="29"/>
        <v>0.1574773604192462</v>
      </c>
      <c r="X139" s="22">
        <f t="shared" si="34"/>
        <v>54127.872092393161</v>
      </c>
      <c r="Y139" s="22">
        <f t="shared" si="35"/>
        <v>62651.786514613821</v>
      </c>
      <c r="Z139" s="22">
        <f t="shared" si="36"/>
        <v>8523.9144222206596</v>
      </c>
      <c r="AA139" s="8">
        <f t="shared" si="37"/>
        <v>0.15747736041924626</v>
      </c>
      <c r="AB139" s="22">
        <f t="shared" si="38"/>
        <v>2443419.6740699392</v>
      </c>
      <c r="AC139" s="10">
        <v>11352</v>
      </c>
      <c r="AD139" s="6">
        <v>1962</v>
      </c>
      <c r="AE139" s="6">
        <f t="shared" si="30"/>
        <v>54</v>
      </c>
      <c r="AF139" s="6" t="s">
        <v>37</v>
      </c>
    </row>
    <row r="140" spans="1:32" x14ac:dyDescent="0.2">
      <c r="A140">
        <v>17</v>
      </c>
      <c r="B140" s="6" t="s">
        <v>1083</v>
      </c>
      <c r="C140" s="6" t="s">
        <v>22</v>
      </c>
      <c r="D140" s="6" t="s">
        <v>23</v>
      </c>
      <c r="E140" s="6" t="s">
        <v>2767</v>
      </c>
      <c r="F140" s="6" t="s">
        <v>2773</v>
      </c>
      <c r="G140" s="6">
        <v>58</v>
      </c>
      <c r="H140" s="6">
        <v>64</v>
      </c>
      <c r="I140" s="7">
        <v>42475</v>
      </c>
      <c r="J140" s="7">
        <v>42485</v>
      </c>
      <c r="K140" s="7" t="s">
        <v>2536</v>
      </c>
      <c r="L140" s="17">
        <f t="shared" si="31"/>
        <v>250.79</v>
      </c>
      <c r="M140" s="20">
        <f t="shared" si="32"/>
        <v>0.9497587623110969</v>
      </c>
      <c r="N140" s="6" t="s">
        <v>36</v>
      </c>
      <c r="O140" s="6">
        <v>2400000</v>
      </c>
      <c r="P140" s="6">
        <v>2700000</v>
      </c>
      <c r="Q140" s="6">
        <f t="shared" si="26"/>
        <v>300000</v>
      </c>
      <c r="R140" s="8">
        <f t="shared" si="27"/>
        <v>0.125</v>
      </c>
      <c r="S140" s="6"/>
      <c r="T140" s="9">
        <f t="shared" si="33"/>
        <v>41379.310344827587</v>
      </c>
      <c r="U140" s="6">
        <v>46552</v>
      </c>
      <c r="V140" s="9">
        <f t="shared" si="28"/>
        <v>5172.689655172413</v>
      </c>
      <c r="W140" s="8">
        <f t="shared" si="29"/>
        <v>0.12500666666666665</v>
      </c>
      <c r="X140" s="22">
        <f t="shared" si="34"/>
        <v>39300.362578390217</v>
      </c>
      <c r="Y140" s="22">
        <f t="shared" si="35"/>
        <v>44213.16990310618</v>
      </c>
      <c r="Z140" s="22">
        <f t="shared" si="36"/>
        <v>4912.8073247159627</v>
      </c>
      <c r="AA140" s="8">
        <f t="shared" si="37"/>
        <v>0.12500666666666657</v>
      </c>
      <c r="AB140" s="22">
        <f t="shared" si="38"/>
        <v>2564363.8543801582</v>
      </c>
      <c r="AC140" s="10">
        <v>3368</v>
      </c>
      <c r="AD140" s="6">
        <v>1959</v>
      </c>
      <c r="AE140" s="6">
        <f t="shared" si="30"/>
        <v>57</v>
      </c>
      <c r="AF140" s="6" t="s">
        <v>315</v>
      </c>
    </row>
    <row r="141" spans="1:32" x14ac:dyDescent="0.2">
      <c r="A141">
        <v>17</v>
      </c>
      <c r="B141" s="6" t="s">
        <v>1046</v>
      </c>
      <c r="C141" s="6" t="s">
        <v>22</v>
      </c>
      <c r="D141" s="6" t="s">
        <v>23</v>
      </c>
      <c r="E141" s="6" t="s">
        <v>2767</v>
      </c>
      <c r="F141" s="6" t="s">
        <v>2773</v>
      </c>
      <c r="G141" s="6">
        <v>57</v>
      </c>
      <c r="H141" s="6">
        <v>64</v>
      </c>
      <c r="I141" s="7">
        <v>42475</v>
      </c>
      <c r="J141" s="7">
        <v>42485</v>
      </c>
      <c r="K141" s="7" t="s">
        <v>2536</v>
      </c>
      <c r="L141" s="17">
        <f t="shared" si="31"/>
        <v>250.79</v>
      </c>
      <c r="M141" s="20">
        <f t="shared" si="32"/>
        <v>0.9497587623110969</v>
      </c>
      <c r="N141" s="6" t="s">
        <v>36</v>
      </c>
      <c r="O141" s="6">
        <v>3500000</v>
      </c>
      <c r="P141" s="6">
        <v>4430000</v>
      </c>
      <c r="Q141" s="6">
        <f t="shared" si="26"/>
        <v>930000</v>
      </c>
      <c r="R141" s="8">
        <f t="shared" si="27"/>
        <v>0.26571428571428574</v>
      </c>
      <c r="S141" s="6"/>
      <c r="T141" s="9">
        <f t="shared" si="33"/>
        <v>61403.508771929824</v>
      </c>
      <c r="U141" s="6">
        <v>77719</v>
      </c>
      <c r="V141" s="9">
        <f t="shared" si="28"/>
        <v>16315.491228070176</v>
      </c>
      <c r="W141" s="8">
        <f t="shared" si="29"/>
        <v>0.2657094285714286</v>
      </c>
      <c r="X141" s="22">
        <f t="shared" si="34"/>
        <v>58318.520492786651</v>
      </c>
      <c r="Y141" s="22">
        <f t="shared" si="35"/>
        <v>73814.301248056145</v>
      </c>
      <c r="Z141" s="22">
        <f t="shared" si="36"/>
        <v>15495.780755269494</v>
      </c>
      <c r="AA141" s="8">
        <f t="shared" si="37"/>
        <v>0.26570942857142865</v>
      </c>
      <c r="AB141" s="22">
        <f t="shared" si="38"/>
        <v>4207415.1711392002</v>
      </c>
      <c r="AC141" s="10">
        <v>3266</v>
      </c>
      <c r="AD141" s="6">
        <v>1932</v>
      </c>
      <c r="AE141" s="6">
        <f t="shared" si="30"/>
        <v>84</v>
      </c>
      <c r="AF141" s="6" t="s">
        <v>94</v>
      </c>
    </row>
    <row r="142" spans="1:32" x14ac:dyDescent="0.2">
      <c r="A142">
        <v>17</v>
      </c>
      <c r="B142" s="6" t="s">
        <v>1684</v>
      </c>
      <c r="C142" s="6" t="s">
        <v>22</v>
      </c>
      <c r="D142" s="6" t="s">
        <v>23</v>
      </c>
      <c r="E142" s="6" t="s">
        <v>2767</v>
      </c>
      <c r="F142" s="6" t="s">
        <v>2773</v>
      </c>
      <c r="G142" s="6">
        <v>75</v>
      </c>
      <c r="H142" s="6">
        <v>85</v>
      </c>
      <c r="I142" s="7">
        <v>42462</v>
      </c>
      <c r="J142" s="7">
        <v>42486</v>
      </c>
      <c r="K142" s="7" t="s">
        <v>2536</v>
      </c>
      <c r="L142" s="17">
        <f t="shared" si="31"/>
        <v>250.79</v>
      </c>
      <c r="M142" s="20">
        <f t="shared" si="32"/>
        <v>0.9497587623110969</v>
      </c>
      <c r="N142" s="6" t="s">
        <v>379</v>
      </c>
      <c r="O142" s="6">
        <v>3490000</v>
      </c>
      <c r="P142" s="6">
        <v>3400000</v>
      </c>
      <c r="Q142" s="6">
        <f t="shared" si="26"/>
        <v>-90000</v>
      </c>
      <c r="R142" s="8">
        <f t="shared" si="27"/>
        <v>-2.5787965616045846E-2</v>
      </c>
      <c r="S142" s="6"/>
      <c r="T142" s="9">
        <f t="shared" si="33"/>
        <v>46533.333333333336</v>
      </c>
      <c r="U142" s="6">
        <v>45333</v>
      </c>
      <c r="V142" s="9">
        <f t="shared" si="28"/>
        <v>-1200.3333333333358</v>
      </c>
      <c r="W142" s="8">
        <f t="shared" si="29"/>
        <v>-2.5795128939828132E-2</v>
      </c>
      <c r="X142" s="22">
        <f t="shared" si="34"/>
        <v>44195.441072876376</v>
      </c>
      <c r="Y142" s="22">
        <f t="shared" si="35"/>
        <v>43055.413971848953</v>
      </c>
      <c r="Z142" s="22">
        <f t="shared" si="36"/>
        <v>-1140.0271010274228</v>
      </c>
      <c r="AA142" s="8">
        <f t="shared" si="37"/>
        <v>-2.5795128939828143E-2</v>
      </c>
      <c r="AB142" s="22">
        <f t="shared" si="38"/>
        <v>3229156.0478886715</v>
      </c>
      <c r="AC142" s="10">
        <v>2575</v>
      </c>
      <c r="AD142" s="6">
        <v>2001</v>
      </c>
      <c r="AE142" s="6">
        <f t="shared" si="30"/>
        <v>15</v>
      </c>
      <c r="AF142" s="6" t="s">
        <v>1176</v>
      </c>
    </row>
    <row r="143" spans="1:32" x14ac:dyDescent="0.2">
      <c r="A143">
        <v>17</v>
      </c>
      <c r="B143" s="6" t="s">
        <v>922</v>
      </c>
      <c r="C143" s="6" t="s">
        <v>22</v>
      </c>
      <c r="D143" s="6" t="s">
        <v>23</v>
      </c>
      <c r="E143" s="6" t="s">
        <v>2767</v>
      </c>
      <c r="F143" s="6" t="s">
        <v>2773</v>
      </c>
      <c r="G143" s="6">
        <v>54</v>
      </c>
      <c r="H143" s="6">
        <v>66</v>
      </c>
      <c r="I143" s="7">
        <v>42475</v>
      </c>
      <c r="J143" s="7">
        <v>42486</v>
      </c>
      <c r="K143" s="7" t="s">
        <v>2536</v>
      </c>
      <c r="L143" s="17">
        <f t="shared" si="31"/>
        <v>250.79</v>
      </c>
      <c r="M143" s="20">
        <f t="shared" si="32"/>
        <v>0.9497587623110969</v>
      </c>
      <c r="N143" s="6" t="s">
        <v>24</v>
      </c>
      <c r="O143" s="6">
        <v>2400000</v>
      </c>
      <c r="P143" s="6">
        <v>2850000</v>
      </c>
      <c r="Q143" s="6">
        <f t="shared" si="26"/>
        <v>450000</v>
      </c>
      <c r="R143" s="8">
        <f t="shared" si="27"/>
        <v>0.1875</v>
      </c>
      <c r="S143" s="6">
        <v>4192</v>
      </c>
      <c r="T143" s="9">
        <f t="shared" si="33"/>
        <v>44522.074074074073</v>
      </c>
      <c r="U143" s="6">
        <v>52855</v>
      </c>
      <c r="V143" s="9">
        <f t="shared" si="28"/>
        <v>8332.925925925927</v>
      </c>
      <c r="W143" s="8">
        <f t="shared" si="29"/>
        <v>0.18716392035245108</v>
      </c>
      <c r="X143" s="22">
        <f t="shared" si="34"/>
        <v>42285.229968115564</v>
      </c>
      <c r="Y143" s="22">
        <f t="shared" si="35"/>
        <v>50199.499381953028</v>
      </c>
      <c r="Z143" s="22">
        <f t="shared" si="36"/>
        <v>7914.2694138374645</v>
      </c>
      <c r="AA143" s="8">
        <f t="shared" si="37"/>
        <v>0.18716392035245122</v>
      </c>
      <c r="AB143" s="22">
        <f t="shared" si="38"/>
        <v>2710772.9666254637</v>
      </c>
      <c r="AC143" s="10">
        <v>13115</v>
      </c>
      <c r="AD143" s="6">
        <v>1990</v>
      </c>
      <c r="AE143" s="6">
        <f t="shared" si="30"/>
        <v>26</v>
      </c>
      <c r="AF143" s="6" t="s">
        <v>37</v>
      </c>
    </row>
    <row r="144" spans="1:32" x14ac:dyDescent="0.2">
      <c r="A144">
        <v>17</v>
      </c>
      <c r="B144" s="6" t="s">
        <v>1478</v>
      </c>
      <c r="C144" s="6" t="s">
        <v>22</v>
      </c>
      <c r="D144" s="6" t="s">
        <v>23</v>
      </c>
      <c r="E144" s="6" t="s">
        <v>2767</v>
      </c>
      <c r="F144" s="6" t="s">
        <v>2773</v>
      </c>
      <c r="G144" s="6">
        <v>69</v>
      </c>
      <c r="H144" s="6"/>
      <c r="I144" s="7">
        <v>42469</v>
      </c>
      <c r="J144" s="7">
        <v>42486</v>
      </c>
      <c r="K144" s="7" t="s">
        <v>2536</v>
      </c>
      <c r="L144" s="17">
        <f t="shared" si="31"/>
        <v>250.79</v>
      </c>
      <c r="M144" s="20">
        <f t="shared" si="32"/>
        <v>0.9497587623110969</v>
      </c>
      <c r="N144" s="6" t="s">
        <v>242</v>
      </c>
      <c r="O144" s="6">
        <v>2300000</v>
      </c>
      <c r="P144" s="6">
        <v>2200000</v>
      </c>
      <c r="Q144" s="6">
        <f t="shared" si="26"/>
        <v>-100000</v>
      </c>
      <c r="R144" s="8">
        <f t="shared" si="27"/>
        <v>-4.3478260869565216E-2</v>
      </c>
      <c r="S144" s="6">
        <v>178685</v>
      </c>
      <c r="T144" s="9">
        <f t="shared" si="33"/>
        <v>35922.971014492752</v>
      </c>
      <c r="U144" s="6">
        <v>34474</v>
      </c>
      <c r="V144" s="9">
        <f t="shared" si="28"/>
        <v>-1448.9710144927521</v>
      </c>
      <c r="W144" s="8">
        <f t="shared" si="29"/>
        <v>-4.0335500477067437E-2</v>
      </c>
      <c r="X144" s="22">
        <f t="shared" si="34"/>
        <v>34118.156489262044</v>
      </c>
      <c r="Y144" s="22">
        <f t="shared" si="35"/>
        <v>32741.983571912755</v>
      </c>
      <c r="Z144" s="22">
        <f t="shared" si="36"/>
        <v>-1376.1729173492895</v>
      </c>
      <c r="AA144" s="8">
        <f t="shared" si="37"/>
        <v>-4.0335500477067403E-2</v>
      </c>
      <c r="AB144" s="22">
        <f t="shared" si="38"/>
        <v>2259196.8664619802</v>
      </c>
      <c r="AC144" s="10">
        <v>3330</v>
      </c>
      <c r="AD144" s="6">
        <v>1987</v>
      </c>
      <c r="AE144" s="6">
        <f t="shared" si="30"/>
        <v>29</v>
      </c>
      <c r="AF144" s="6" t="s">
        <v>1479</v>
      </c>
    </row>
    <row r="145" spans="1:32" x14ac:dyDescent="0.2">
      <c r="A145">
        <v>17</v>
      </c>
      <c r="B145" s="6" t="s">
        <v>1246</v>
      </c>
      <c r="C145" s="6" t="s">
        <v>22</v>
      </c>
      <c r="D145" s="6" t="s">
        <v>23</v>
      </c>
      <c r="E145" s="6" t="s">
        <v>2767</v>
      </c>
      <c r="F145" s="6" t="s">
        <v>2773</v>
      </c>
      <c r="G145" s="6">
        <v>63</v>
      </c>
      <c r="H145" s="6">
        <v>69</v>
      </c>
      <c r="I145" s="7">
        <v>42475</v>
      </c>
      <c r="J145" s="7">
        <v>42486</v>
      </c>
      <c r="K145" s="7" t="s">
        <v>2536</v>
      </c>
      <c r="L145" s="17">
        <f t="shared" si="31"/>
        <v>250.79</v>
      </c>
      <c r="M145" s="20">
        <f t="shared" si="32"/>
        <v>0.9497587623110969</v>
      </c>
      <c r="N145" s="6" t="s">
        <v>24</v>
      </c>
      <c r="O145" s="6">
        <v>2400000</v>
      </c>
      <c r="P145" s="6">
        <v>2850000</v>
      </c>
      <c r="Q145" s="6">
        <f t="shared" si="26"/>
        <v>450000</v>
      </c>
      <c r="R145" s="8">
        <f t="shared" si="27"/>
        <v>0.1875</v>
      </c>
      <c r="S145" s="6">
        <v>66883</v>
      </c>
      <c r="T145" s="9">
        <f t="shared" si="33"/>
        <v>39156.873015873018</v>
      </c>
      <c r="U145" s="6">
        <v>46300</v>
      </c>
      <c r="V145" s="9">
        <f t="shared" si="28"/>
        <v>7143.1269841269823</v>
      </c>
      <c r="W145" s="8">
        <f t="shared" si="29"/>
        <v>0.18242332530565894</v>
      </c>
      <c r="X145" s="22">
        <f t="shared" si="34"/>
        <v>37189.583251528347</v>
      </c>
      <c r="Y145" s="22">
        <f t="shared" si="35"/>
        <v>43973.830695003788</v>
      </c>
      <c r="Z145" s="22">
        <f t="shared" si="36"/>
        <v>6784.2474434754404</v>
      </c>
      <c r="AA145" s="8">
        <f t="shared" si="37"/>
        <v>0.18242332530565891</v>
      </c>
      <c r="AB145" s="22">
        <f t="shared" si="38"/>
        <v>2770351.3337852387</v>
      </c>
      <c r="AC145" s="6"/>
      <c r="AD145" s="6">
        <v>1965</v>
      </c>
      <c r="AE145" s="6">
        <f t="shared" si="30"/>
        <v>51</v>
      </c>
      <c r="AF145" s="6" t="s">
        <v>315</v>
      </c>
    </row>
    <row r="146" spans="1:32" x14ac:dyDescent="0.2">
      <c r="A146">
        <v>17</v>
      </c>
      <c r="B146" s="6" t="s">
        <v>1584</v>
      </c>
      <c r="C146" s="6" t="s">
        <v>22</v>
      </c>
      <c r="D146" s="6" t="s">
        <v>23</v>
      </c>
      <c r="E146" s="6" t="s">
        <v>2767</v>
      </c>
      <c r="F146" s="6" t="s">
        <v>2773</v>
      </c>
      <c r="G146" s="6">
        <v>72</v>
      </c>
      <c r="H146" s="6"/>
      <c r="I146" s="7">
        <v>42475</v>
      </c>
      <c r="J146" s="7">
        <v>42486</v>
      </c>
      <c r="K146" s="7" t="s">
        <v>2536</v>
      </c>
      <c r="L146" s="17">
        <f t="shared" si="31"/>
        <v>250.79</v>
      </c>
      <c r="M146" s="20">
        <f t="shared" si="32"/>
        <v>0.9497587623110969</v>
      </c>
      <c r="N146" s="6" t="s">
        <v>24</v>
      </c>
      <c r="O146" s="6">
        <v>3600000</v>
      </c>
      <c r="P146" s="6">
        <v>4100000</v>
      </c>
      <c r="Q146" s="6">
        <f t="shared" si="26"/>
        <v>500000</v>
      </c>
      <c r="R146" s="8">
        <f t="shared" si="27"/>
        <v>0.1388888888888889</v>
      </c>
      <c r="S146" s="6">
        <v>218318</v>
      </c>
      <c r="T146" s="9">
        <f t="shared" si="33"/>
        <v>53032.194444444445</v>
      </c>
      <c r="U146" s="6">
        <v>59977</v>
      </c>
      <c r="V146" s="9">
        <f t="shared" si="28"/>
        <v>6944.8055555555547</v>
      </c>
      <c r="W146" s="8">
        <f t="shared" si="29"/>
        <v>0.13095451976498551</v>
      </c>
      <c r="X146" s="22">
        <f t="shared" si="34"/>
        <v>50367.791358196984</v>
      </c>
      <c r="Y146" s="22">
        <f t="shared" si="35"/>
        <v>56963.681287132662</v>
      </c>
      <c r="Z146" s="22">
        <f t="shared" si="36"/>
        <v>6595.8899289356777</v>
      </c>
      <c r="AA146" s="8">
        <f t="shared" si="37"/>
        <v>0.13095451976498559</v>
      </c>
      <c r="AB146" s="22">
        <f t="shared" si="38"/>
        <v>4101385.0526735517</v>
      </c>
      <c r="AC146" s="10">
        <v>3565</v>
      </c>
      <c r="AD146" s="6">
        <v>1958</v>
      </c>
      <c r="AE146" s="6">
        <f t="shared" si="30"/>
        <v>58</v>
      </c>
      <c r="AF146" s="6" t="s">
        <v>371</v>
      </c>
    </row>
    <row r="147" spans="1:32" x14ac:dyDescent="0.2">
      <c r="A147">
        <v>17</v>
      </c>
      <c r="B147" s="6" t="s">
        <v>1780</v>
      </c>
      <c r="C147" s="6" t="s">
        <v>22</v>
      </c>
      <c r="D147" s="6" t="s">
        <v>23</v>
      </c>
      <c r="E147" s="6" t="s">
        <v>2767</v>
      </c>
      <c r="F147" s="6" t="s">
        <v>2773</v>
      </c>
      <c r="G147" s="6">
        <v>78</v>
      </c>
      <c r="H147" s="6">
        <v>98</v>
      </c>
      <c r="I147" s="7">
        <v>42476</v>
      </c>
      <c r="J147" s="7">
        <v>42487</v>
      </c>
      <c r="K147" s="7" t="s">
        <v>2536</v>
      </c>
      <c r="L147" s="17">
        <f t="shared" si="31"/>
        <v>250.79</v>
      </c>
      <c r="M147" s="20">
        <f t="shared" si="32"/>
        <v>0.9497587623110969</v>
      </c>
      <c r="N147" s="6" t="s">
        <v>24</v>
      </c>
      <c r="O147" s="6">
        <v>2550000</v>
      </c>
      <c r="P147" s="6">
        <v>2700000</v>
      </c>
      <c r="Q147" s="6">
        <f t="shared" si="26"/>
        <v>150000</v>
      </c>
      <c r="R147" s="8">
        <f t="shared" si="27"/>
        <v>5.8823529411764705E-2</v>
      </c>
      <c r="S147" s="6">
        <v>280000</v>
      </c>
      <c r="T147" s="9">
        <f t="shared" si="33"/>
        <v>36282.051282051281</v>
      </c>
      <c r="U147" s="6">
        <v>38205</v>
      </c>
      <c r="V147" s="9">
        <f t="shared" si="28"/>
        <v>1922.9487179487187</v>
      </c>
      <c r="W147" s="8">
        <f t="shared" si="29"/>
        <v>5.3000000000000019E-2</v>
      </c>
      <c r="X147" s="22">
        <f t="shared" si="34"/>
        <v>34459.196119748769</v>
      </c>
      <c r="Y147" s="22">
        <f t="shared" si="35"/>
        <v>36285.533514095456</v>
      </c>
      <c r="Z147" s="22">
        <f t="shared" si="36"/>
        <v>1826.3373943466868</v>
      </c>
      <c r="AA147" s="8">
        <f t="shared" si="37"/>
        <v>5.3000000000000061E-2</v>
      </c>
      <c r="AB147" s="22">
        <f t="shared" si="38"/>
        <v>2830271.6140994458</v>
      </c>
      <c r="AC147" s="10">
        <v>35787</v>
      </c>
      <c r="AD147" s="6">
        <v>1959</v>
      </c>
      <c r="AE147" s="6">
        <f t="shared" si="30"/>
        <v>57</v>
      </c>
      <c r="AF147" s="6" t="s">
        <v>315</v>
      </c>
    </row>
    <row r="148" spans="1:32" x14ac:dyDescent="0.2">
      <c r="A148">
        <v>18</v>
      </c>
      <c r="B148" s="6" t="s">
        <v>1112</v>
      </c>
      <c r="C148" s="6" t="s">
        <v>22</v>
      </c>
      <c r="D148" s="6" t="s">
        <v>23</v>
      </c>
      <c r="E148" s="6" t="s">
        <v>2767</v>
      </c>
      <c r="F148" s="6" t="s">
        <v>2773</v>
      </c>
      <c r="G148" s="6">
        <v>122</v>
      </c>
      <c r="H148" s="6">
        <v>132</v>
      </c>
      <c r="I148" s="7">
        <v>42476</v>
      </c>
      <c r="J148" s="7">
        <v>42492</v>
      </c>
      <c r="K148" s="7" t="s">
        <v>2537</v>
      </c>
      <c r="L148" s="17">
        <f t="shared" si="31"/>
        <v>256.52</v>
      </c>
      <c r="M148" s="20">
        <f t="shared" si="32"/>
        <v>0.92854358334632781</v>
      </c>
      <c r="N148" s="6" t="s">
        <v>31</v>
      </c>
      <c r="O148" s="6">
        <v>3150000</v>
      </c>
      <c r="P148" s="6">
        <v>3390000</v>
      </c>
      <c r="Q148" s="6">
        <f t="shared" si="26"/>
        <v>240000</v>
      </c>
      <c r="R148" s="8">
        <f t="shared" si="27"/>
        <v>7.6190476190476197E-2</v>
      </c>
      <c r="S148" s="6">
        <v>239330</v>
      </c>
      <c r="T148" s="9">
        <f t="shared" si="33"/>
        <v>27781.39344262295</v>
      </c>
      <c r="U148" s="6">
        <v>29749</v>
      </c>
      <c r="V148" s="9">
        <f t="shared" si="28"/>
        <v>1967.6065573770502</v>
      </c>
      <c r="W148" s="8">
        <f t="shared" si="29"/>
        <v>7.0824617254737696E-2</v>
      </c>
      <c r="X148" s="22">
        <f t="shared" si="34"/>
        <v>25796.234617567286</v>
      </c>
      <c r="Y148" s="22">
        <f t="shared" si="35"/>
        <v>27623.243060969908</v>
      </c>
      <c r="Z148" s="22">
        <f t="shared" si="36"/>
        <v>1827.0084434026212</v>
      </c>
      <c r="AA148" s="8">
        <f t="shared" si="37"/>
        <v>7.0824617254737821E-2</v>
      </c>
      <c r="AB148" s="22">
        <f t="shared" si="38"/>
        <v>3370035.6534383288</v>
      </c>
      <c r="AC148" s="10">
        <v>3268</v>
      </c>
      <c r="AD148" s="6">
        <v>1982</v>
      </c>
      <c r="AE148" s="6">
        <f t="shared" si="30"/>
        <v>34</v>
      </c>
      <c r="AF148" s="6" t="s">
        <v>37</v>
      </c>
    </row>
    <row r="149" spans="1:32" x14ac:dyDescent="0.2">
      <c r="A149">
        <v>18</v>
      </c>
      <c r="B149" s="6" t="s">
        <v>1820</v>
      </c>
      <c r="C149" s="6" t="s">
        <v>22</v>
      </c>
      <c r="D149" s="6" t="s">
        <v>23</v>
      </c>
      <c r="E149" s="6" t="s">
        <v>2767</v>
      </c>
      <c r="F149" s="6" t="s">
        <v>2773</v>
      </c>
      <c r="G149" s="6">
        <v>79</v>
      </c>
      <c r="H149" s="6">
        <v>90</v>
      </c>
      <c r="I149" s="7">
        <v>42475</v>
      </c>
      <c r="J149" s="7">
        <v>42493</v>
      </c>
      <c r="K149" s="7" t="s">
        <v>2537</v>
      </c>
      <c r="L149" s="17">
        <f t="shared" si="31"/>
        <v>256.52</v>
      </c>
      <c r="M149" s="20">
        <f t="shared" si="32"/>
        <v>0.92854358334632781</v>
      </c>
      <c r="N149" s="6" t="s">
        <v>264</v>
      </c>
      <c r="O149" s="6">
        <v>3300000</v>
      </c>
      <c r="P149" s="6">
        <v>3300000</v>
      </c>
      <c r="Q149" s="6">
        <f t="shared" si="26"/>
        <v>0</v>
      </c>
      <c r="R149" s="8">
        <f t="shared" si="27"/>
        <v>0</v>
      </c>
      <c r="S149" s="6"/>
      <c r="T149" s="9">
        <f t="shared" si="33"/>
        <v>41772.151898734177</v>
      </c>
      <c r="U149" s="6">
        <v>41772</v>
      </c>
      <c r="V149" s="9">
        <f t="shared" si="28"/>
        <v>-0.15189873417693889</v>
      </c>
      <c r="W149" s="8">
        <f t="shared" si="29"/>
        <v>-3.6363636363570217E-6</v>
      </c>
      <c r="X149" s="22">
        <f t="shared" si="34"/>
        <v>38787.263608137742</v>
      </c>
      <c r="Y149" s="22">
        <f t="shared" si="35"/>
        <v>38787.122563542805</v>
      </c>
      <c r="Z149" s="22">
        <f t="shared" si="36"/>
        <v>-0.14104459493682953</v>
      </c>
      <c r="AA149" s="8">
        <f t="shared" si="37"/>
        <v>-3.6363636363158584E-6</v>
      </c>
      <c r="AB149" s="22">
        <f t="shared" si="38"/>
        <v>3064182.6825198815</v>
      </c>
      <c r="AC149" s="10">
        <v>4734</v>
      </c>
      <c r="AD149" s="6">
        <v>2012</v>
      </c>
      <c r="AE149" s="6">
        <f t="shared" si="30"/>
        <v>4</v>
      </c>
      <c r="AF149" s="6" t="s">
        <v>681</v>
      </c>
    </row>
    <row r="150" spans="1:32" x14ac:dyDescent="0.2">
      <c r="A150">
        <v>18</v>
      </c>
      <c r="B150" s="6" t="s">
        <v>1866</v>
      </c>
      <c r="C150" s="6" t="s">
        <v>22</v>
      </c>
      <c r="D150" s="6" t="s">
        <v>23</v>
      </c>
      <c r="E150" s="6" t="s">
        <v>2767</v>
      </c>
      <c r="F150" s="6" t="s">
        <v>2773</v>
      </c>
      <c r="G150" s="6">
        <v>107</v>
      </c>
      <c r="H150" s="6">
        <v>122</v>
      </c>
      <c r="I150" s="7">
        <v>42482</v>
      </c>
      <c r="J150" s="7">
        <v>42494</v>
      </c>
      <c r="K150" s="7" t="s">
        <v>2537</v>
      </c>
      <c r="L150" s="17">
        <f t="shared" si="31"/>
        <v>256.52</v>
      </c>
      <c r="M150" s="20">
        <f t="shared" si="32"/>
        <v>0.92854358334632781</v>
      </c>
      <c r="N150" s="6" t="s">
        <v>32</v>
      </c>
      <c r="O150" s="6">
        <v>7500000</v>
      </c>
      <c r="P150" s="6">
        <v>8800000</v>
      </c>
      <c r="Q150" s="6">
        <f t="shared" si="26"/>
        <v>1300000</v>
      </c>
      <c r="R150" s="8">
        <f t="shared" si="27"/>
        <v>0.17333333333333334</v>
      </c>
      <c r="S150" s="6"/>
      <c r="T150" s="9">
        <f t="shared" si="33"/>
        <v>70093.457943925227</v>
      </c>
      <c r="U150" s="6">
        <v>82243</v>
      </c>
      <c r="V150" s="9">
        <f t="shared" si="28"/>
        <v>12149.542056074773</v>
      </c>
      <c r="W150" s="8">
        <f t="shared" si="29"/>
        <v>0.1733334666666668</v>
      </c>
      <c r="X150" s="22">
        <f t="shared" si="34"/>
        <v>65084.830608387456</v>
      </c>
      <c r="Y150" s="22">
        <f t="shared" si="35"/>
        <v>76366.209925152041</v>
      </c>
      <c r="Z150" s="22">
        <f t="shared" si="36"/>
        <v>11281.379316764585</v>
      </c>
      <c r="AA150" s="8">
        <f t="shared" si="37"/>
        <v>0.17333346666666685</v>
      </c>
      <c r="AB150" s="22">
        <f t="shared" si="38"/>
        <v>8171184.4619912682</v>
      </c>
      <c r="AC150" s="10">
        <v>7184</v>
      </c>
      <c r="AD150" s="6">
        <v>2009</v>
      </c>
      <c r="AE150" s="6">
        <f t="shared" si="30"/>
        <v>7</v>
      </c>
      <c r="AF150" s="6" t="s">
        <v>83</v>
      </c>
    </row>
    <row r="151" spans="1:32" x14ac:dyDescent="0.2">
      <c r="A151">
        <v>18</v>
      </c>
      <c r="B151" s="6" t="s">
        <v>2183</v>
      </c>
      <c r="C151" s="6" t="s">
        <v>22</v>
      </c>
      <c r="D151" s="6" t="s">
        <v>23</v>
      </c>
      <c r="E151" s="6" t="s">
        <v>2767</v>
      </c>
      <c r="F151" s="6" t="s">
        <v>2773</v>
      </c>
      <c r="G151" s="6">
        <v>100</v>
      </c>
      <c r="H151" s="6">
        <v>114</v>
      </c>
      <c r="I151" s="7">
        <v>42482</v>
      </c>
      <c r="J151" s="7">
        <v>42494</v>
      </c>
      <c r="K151" s="7" t="s">
        <v>2537</v>
      </c>
      <c r="L151" s="17">
        <f t="shared" si="31"/>
        <v>256.52</v>
      </c>
      <c r="M151" s="20">
        <f t="shared" si="32"/>
        <v>0.92854358334632781</v>
      </c>
      <c r="N151" s="6" t="s">
        <v>32</v>
      </c>
      <c r="O151" s="6">
        <v>5100000</v>
      </c>
      <c r="P151" s="6">
        <v>5800000</v>
      </c>
      <c r="Q151" s="6">
        <f t="shared" si="26"/>
        <v>700000</v>
      </c>
      <c r="R151" s="8">
        <f t="shared" si="27"/>
        <v>0.13725490196078433</v>
      </c>
      <c r="S151" s="6">
        <v>70707</v>
      </c>
      <c r="T151" s="9">
        <f t="shared" si="33"/>
        <v>51707.07</v>
      </c>
      <c r="U151" s="6">
        <v>58707</v>
      </c>
      <c r="V151" s="9">
        <f t="shared" si="28"/>
        <v>6999.93</v>
      </c>
      <c r="W151" s="8">
        <f t="shared" si="29"/>
        <v>0.13537665158749085</v>
      </c>
      <c r="X151" s="22">
        <f t="shared" si="34"/>
        <v>48012.268062139403</v>
      </c>
      <c r="Y151" s="22">
        <f t="shared" si="35"/>
        <v>54512.008147512868</v>
      </c>
      <c r="Z151" s="22">
        <f t="shared" si="36"/>
        <v>6499.7400853734653</v>
      </c>
      <c r="AA151" s="8">
        <f t="shared" si="37"/>
        <v>0.13537665158749096</v>
      </c>
      <c r="AB151" s="22">
        <f t="shared" si="38"/>
        <v>5451200.814751287</v>
      </c>
      <c r="AC151" s="10">
        <v>8341</v>
      </c>
      <c r="AD151" s="6">
        <v>2003</v>
      </c>
      <c r="AE151" s="6">
        <f t="shared" si="30"/>
        <v>13</v>
      </c>
      <c r="AF151" s="6" t="s">
        <v>1295</v>
      </c>
    </row>
    <row r="152" spans="1:32" x14ac:dyDescent="0.2">
      <c r="A152">
        <v>18</v>
      </c>
      <c r="B152" s="6" t="s">
        <v>296</v>
      </c>
      <c r="C152" s="6" t="s">
        <v>22</v>
      </c>
      <c r="D152" s="6" t="s">
        <v>23</v>
      </c>
      <c r="E152" s="6" t="s">
        <v>2767</v>
      </c>
      <c r="F152" s="6" t="s">
        <v>2773</v>
      </c>
      <c r="G152" s="6">
        <v>36</v>
      </c>
      <c r="H152" s="6">
        <v>52</v>
      </c>
      <c r="I152" s="7">
        <v>42483</v>
      </c>
      <c r="J152" s="7">
        <v>42494</v>
      </c>
      <c r="K152" s="7" t="s">
        <v>2537</v>
      </c>
      <c r="L152" s="17">
        <f t="shared" si="31"/>
        <v>256.52</v>
      </c>
      <c r="M152" s="20">
        <f t="shared" si="32"/>
        <v>0.92854358334632781</v>
      </c>
      <c r="N152" s="6" t="s">
        <v>24</v>
      </c>
      <c r="O152" s="6">
        <v>1800000</v>
      </c>
      <c r="P152" s="6">
        <v>1950000</v>
      </c>
      <c r="Q152" s="6">
        <f t="shared" si="26"/>
        <v>150000</v>
      </c>
      <c r="R152" s="8">
        <f t="shared" si="27"/>
        <v>8.3333333333333329E-2</v>
      </c>
      <c r="S152" s="6">
        <v>214000</v>
      </c>
      <c r="T152" s="9">
        <f t="shared" si="33"/>
        <v>55944.444444444445</v>
      </c>
      <c r="U152" s="6">
        <v>60111</v>
      </c>
      <c r="V152" s="9">
        <f t="shared" si="28"/>
        <v>4166.5555555555547</v>
      </c>
      <c r="W152" s="8">
        <f t="shared" si="29"/>
        <v>7.4476663356504449E-2</v>
      </c>
      <c r="X152" s="22">
        <f t="shared" si="34"/>
        <v>51946.854912764007</v>
      </c>
      <c r="Y152" s="22">
        <f t="shared" si="35"/>
        <v>55815.683338531111</v>
      </c>
      <c r="Z152" s="22">
        <f t="shared" si="36"/>
        <v>3868.8284257671039</v>
      </c>
      <c r="AA152" s="8">
        <f t="shared" si="37"/>
        <v>7.4476663356504436E-2</v>
      </c>
      <c r="AB152" s="22">
        <f t="shared" si="38"/>
        <v>2009364.60018712</v>
      </c>
      <c r="AC152" s="10">
        <v>35787</v>
      </c>
      <c r="AD152" s="6">
        <v>1959</v>
      </c>
      <c r="AE152" s="6">
        <f t="shared" si="30"/>
        <v>57</v>
      </c>
      <c r="AF152" s="6" t="s">
        <v>297</v>
      </c>
    </row>
    <row r="153" spans="1:32" x14ac:dyDescent="0.2">
      <c r="A153">
        <v>18</v>
      </c>
      <c r="B153" s="6" t="s">
        <v>1545</v>
      </c>
      <c r="C153" s="6" t="s">
        <v>22</v>
      </c>
      <c r="D153" s="6" t="s">
        <v>23</v>
      </c>
      <c r="E153" s="6" t="s">
        <v>2767</v>
      </c>
      <c r="F153" s="6" t="s">
        <v>2773</v>
      </c>
      <c r="G153" s="6">
        <v>71</v>
      </c>
      <c r="H153" s="6"/>
      <c r="I153" s="7">
        <v>42479</v>
      </c>
      <c r="J153" s="7">
        <v>42495</v>
      </c>
      <c r="K153" s="7" t="s">
        <v>2537</v>
      </c>
      <c r="L153" s="17">
        <f t="shared" si="31"/>
        <v>256.52</v>
      </c>
      <c r="M153" s="20">
        <f t="shared" si="32"/>
        <v>0.92854358334632781</v>
      </c>
      <c r="N153" s="6" t="s">
        <v>31</v>
      </c>
      <c r="O153" s="6">
        <v>3250000</v>
      </c>
      <c r="P153" s="6">
        <v>3150000</v>
      </c>
      <c r="Q153" s="6">
        <f t="shared" si="26"/>
        <v>-100000</v>
      </c>
      <c r="R153" s="8">
        <f t="shared" si="27"/>
        <v>-3.0769230769230771E-2</v>
      </c>
      <c r="S153" s="6">
        <v>51000</v>
      </c>
      <c r="T153" s="9">
        <f t="shared" si="33"/>
        <v>46492.957746478874</v>
      </c>
      <c r="U153" s="6">
        <v>45085</v>
      </c>
      <c r="V153" s="9">
        <f t="shared" si="28"/>
        <v>-1407.9577464788745</v>
      </c>
      <c r="W153" s="8">
        <f t="shared" si="29"/>
        <v>-3.0283247500757372E-2</v>
      </c>
      <c r="X153" s="22">
        <f t="shared" si="34"/>
        <v>43170.7375862849</v>
      </c>
      <c r="Y153" s="22">
        <f t="shared" si="35"/>
        <v>41863.387455169192</v>
      </c>
      <c r="Z153" s="22">
        <f t="shared" si="36"/>
        <v>-1307.3501311157088</v>
      </c>
      <c r="AA153" s="8">
        <f t="shared" si="37"/>
        <v>-3.0283247500757237E-2</v>
      </c>
      <c r="AB153" s="22">
        <f t="shared" si="38"/>
        <v>2972300.5093170125</v>
      </c>
      <c r="AC153" s="10">
        <v>8341</v>
      </c>
      <c r="AD153" s="6">
        <v>2003</v>
      </c>
      <c r="AE153" s="6">
        <f t="shared" si="30"/>
        <v>13</v>
      </c>
      <c r="AF153" s="6" t="s">
        <v>37</v>
      </c>
    </row>
    <row r="154" spans="1:32" x14ac:dyDescent="0.2">
      <c r="A154">
        <v>18</v>
      </c>
      <c r="B154" s="6" t="s">
        <v>749</v>
      </c>
      <c r="C154" s="6" t="s">
        <v>22</v>
      </c>
      <c r="D154" s="6" t="s">
        <v>23</v>
      </c>
      <c r="E154" s="6" t="s">
        <v>2767</v>
      </c>
      <c r="F154" s="6" t="s">
        <v>2773</v>
      </c>
      <c r="G154" s="6">
        <v>65</v>
      </c>
      <c r="H154" s="6">
        <v>72</v>
      </c>
      <c r="I154" s="7">
        <v>42485</v>
      </c>
      <c r="J154" s="7">
        <v>42496</v>
      </c>
      <c r="K154" s="7" t="s">
        <v>2537</v>
      </c>
      <c r="L154" s="17">
        <f t="shared" si="31"/>
        <v>256.52</v>
      </c>
      <c r="M154" s="20">
        <f t="shared" si="32"/>
        <v>0.92854358334632781</v>
      </c>
      <c r="N154" s="6" t="s">
        <v>24</v>
      </c>
      <c r="O154" s="6">
        <v>3100000</v>
      </c>
      <c r="P154" s="6">
        <v>3100000</v>
      </c>
      <c r="Q154" s="6">
        <f t="shared" si="26"/>
        <v>0</v>
      </c>
      <c r="R154" s="8">
        <f t="shared" si="27"/>
        <v>0</v>
      </c>
      <c r="S154" s="6">
        <v>147071</v>
      </c>
      <c r="T154" s="9">
        <f t="shared" si="33"/>
        <v>49954.938461538462</v>
      </c>
      <c r="U154" s="6">
        <v>49955</v>
      </c>
      <c r="V154" s="9">
        <f t="shared" si="28"/>
        <v>6.1538461537566036E-2</v>
      </c>
      <c r="W154" s="8">
        <f t="shared" si="29"/>
        <v>1.2318794384051943E-6</v>
      </c>
      <c r="X154" s="22">
        <f t="shared" si="34"/>
        <v>46385.337564922214</v>
      </c>
      <c r="Y154" s="22">
        <f t="shared" si="35"/>
        <v>46385.394706065803</v>
      </c>
      <c r="Z154" s="22">
        <f t="shared" si="36"/>
        <v>5.7141143588523846E-2</v>
      </c>
      <c r="AA154" s="8">
        <f t="shared" si="37"/>
        <v>1.2318794383795851E-6</v>
      </c>
      <c r="AB154" s="22">
        <f t="shared" si="38"/>
        <v>3015050.6558942772</v>
      </c>
      <c r="AC154" s="10">
        <v>16920</v>
      </c>
      <c r="AD154" s="6">
        <v>1964</v>
      </c>
      <c r="AE154" s="6">
        <f t="shared" si="30"/>
        <v>52</v>
      </c>
      <c r="AF154" s="6" t="s">
        <v>108</v>
      </c>
    </row>
    <row r="155" spans="1:32" x14ac:dyDescent="0.2">
      <c r="A155">
        <v>19</v>
      </c>
      <c r="B155" s="6" t="s">
        <v>1454</v>
      </c>
      <c r="C155" s="6" t="s">
        <v>22</v>
      </c>
      <c r="D155" s="6" t="s">
        <v>23</v>
      </c>
      <c r="E155" s="6" t="s">
        <v>2767</v>
      </c>
      <c r="F155" s="6" t="s">
        <v>2773</v>
      </c>
      <c r="G155" s="6">
        <v>68</v>
      </c>
      <c r="H155" s="6"/>
      <c r="I155" s="7">
        <v>42490</v>
      </c>
      <c r="J155" s="7">
        <v>42500</v>
      </c>
      <c r="K155" s="7" t="s">
        <v>2537</v>
      </c>
      <c r="L155" s="17">
        <f t="shared" si="31"/>
        <v>256.52</v>
      </c>
      <c r="M155" s="20">
        <f t="shared" si="32"/>
        <v>0.92854358334632781</v>
      </c>
      <c r="N155" s="6" t="s">
        <v>36</v>
      </c>
      <c r="O155" s="6">
        <v>3800000</v>
      </c>
      <c r="P155" s="6">
        <v>4100000</v>
      </c>
      <c r="Q155" s="6">
        <f t="shared" si="26"/>
        <v>300000</v>
      </c>
      <c r="R155" s="8">
        <f t="shared" si="27"/>
        <v>7.8947368421052627E-2</v>
      </c>
      <c r="S155" s="6"/>
      <c r="T155" s="9">
        <f t="shared" si="33"/>
        <v>55882.352941176468</v>
      </c>
      <c r="U155" s="6">
        <v>60294</v>
      </c>
      <c r="V155" s="9">
        <f t="shared" si="28"/>
        <v>4411.6470588235316</v>
      </c>
      <c r="W155" s="8">
        <f t="shared" si="29"/>
        <v>7.8945263157894782E-2</v>
      </c>
      <c r="X155" s="22">
        <f t="shared" si="34"/>
        <v>51889.200245824199</v>
      </c>
      <c r="Y155" s="22">
        <f t="shared" si="35"/>
        <v>55985.606814283492</v>
      </c>
      <c r="Z155" s="22">
        <f t="shared" si="36"/>
        <v>4096.4065684592933</v>
      </c>
      <c r="AA155" s="8">
        <f t="shared" si="37"/>
        <v>7.8945263157894852E-2</v>
      </c>
      <c r="AB155" s="22">
        <f t="shared" si="38"/>
        <v>3807021.2633712776</v>
      </c>
      <c r="AC155" s="10">
        <v>2788</v>
      </c>
      <c r="AD155" s="6">
        <v>2006</v>
      </c>
      <c r="AE155" s="6">
        <f t="shared" si="30"/>
        <v>10</v>
      </c>
      <c r="AF155" s="6" t="s">
        <v>58</v>
      </c>
    </row>
    <row r="156" spans="1:32" x14ac:dyDescent="0.2">
      <c r="A156">
        <v>19</v>
      </c>
      <c r="B156" s="6" t="s">
        <v>1822</v>
      </c>
      <c r="C156" s="6" t="s">
        <v>22</v>
      </c>
      <c r="D156" s="6" t="s">
        <v>23</v>
      </c>
      <c r="E156" s="6" t="s">
        <v>2767</v>
      </c>
      <c r="F156" s="6" t="s">
        <v>2773</v>
      </c>
      <c r="G156" s="6">
        <v>79</v>
      </c>
      <c r="H156" s="6">
        <v>91</v>
      </c>
      <c r="I156" s="7">
        <v>42482</v>
      </c>
      <c r="J156" s="7">
        <v>42500</v>
      </c>
      <c r="K156" s="7" t="s">
        <v>2537</v>
      </c>
      <c r="L156" s="17">
        <f t="shared" si="31"/>
        <v>256.52</v>
      </c>
      <c r="M156" s="20">
        <f t="shared" si="32"/>
        <v>0.92854358334632781</v>
      </c>
      <c r="N156" s="6" t="s">
        <v>264</v>
      </c>
      <c r="O156" s="6">
        <v>3000000</v>
      </c>
      <c r="P156" s="6">
        <v>2800000</v>
      </c>
      <c r="Q156" s="6">
        <f t="shared" si="26"/>
        <v>-200000</v>
      </c>
      <c r="R156" s="8">
        <f t="shared" si="27"/>
        <v>-6.6666666666666666E-2</v>
      </c>
      <c r="S156" s="6">
        <v>7887</v>
      </c>
      <c r="T156" s="9">
        <f t="shared" si="33"/>
        <v>38074.518987341769</v>
      </c>
      <c r="U156" s="6">
        <v>35543</v>
      </c>
      <c r="V156" s="9">
        <f t="shared" si="28"/>
        <v>-2531.5189873417694</v>
      </c>
      <c r="W156" s="8">
        <f t="shared" si="29"/>
        <v>-6.64885349748843E-2</v>
      </c>
      <c r="X156" s="22">
        <f t="shared" si="34"/>
        <v>35353.850294694123</v>
      </c>
      <c r="Y156" s="22">
        <f t="shared" si="35"/>
        <v>33003.224582878531</v>
      </c>
      <c r="Z156" s="22">
        <f t="shared" si="36"/>
        <v>-2350.6257118155918</v>
      </c>
      <c r="AA156" s="8">
        <f t="shared" si="37"/>
        <v>-6.6488534974884245E-2</v>
      </c>
      <c r="AB156" s="22">
        <f t="shared" si="38"/>
        <v>2607254.7420474039</v>
      </c>
      <c r="AC156" s="10">
        <v>17500</v>
      </c>
      <c r="AD156" s="6">
        <v>1998</v>
      </c>
      <c r="AE156" s="6">
        <f t="shared" si="30"/>
        <v>18</v>
      </c>
      <c r="AF156" s="6" t="s">
        <v>290</v>
      </c>
    </row>
    <row r="157" spans="1:32" x14ac:dyDescent="0.2">
      <c r="A157">
        <v>19</v>
      </c>
      <c r="B157" s="6" t="s">
        <v>1516</v>
      </c>
      <c r="C157" s="6" t="s">
        <v>22</v>
      </c>
      <c r="D157" s="6" t="s">
        <v>23</v>
      </c>
      <c r="E157" s="6" t="s">
        <v>2767</v>
      </c>
      <c r="F157" s="6" t="s">
        <v>2773</v>
      </c>
      <c r="G157" s="6">
        <v>70</v>
      </c>
      <c r="H157" s="6">
        <v>77</v>
      </c>
      <c r="I157" s="7">
        <v>42489</v>
      </c>
      <c r="J157" s="7">
        <v>42500</v>
      </c>
      <c r="K157" s="7" t="s">
        <v>2537</v>
      </c>
      <c r="L157" s="17">
        <f t="shared" si="31"/>
        <v>256.52</v>
      </c>
      <c r="M157" s="20">
        <f t="shared" si="32"/>
        <v>0.92854358334632781</v>
      </c>
      <c r="N157" s="6" t="s">
        <v>24</v>
      </c>
      <c r="O157" s="6">
        <v>2600000</v>
      </c>
      <c r="P157" s="6">
        <v>2720000</v>
      </c>
      <c r="Q157" s="6">
        <f t="shared" si="26"/>
        <v>120000</v>
      </c>
      <c r="R157" s="8">
        <f t="shared" si="27"/>
        <v>4.6153846153846156E-2</v>
      </c>
      <c r="S157" s="6">
        <v>24494</v>
      </c>
      <c r="T157" s="9">
        <f t="shared" si="33"/>
        <v>37492.771428571432</v>
      </c>
      <c r="U157" s="6">
        <v>39207</v>
      </c>
      <c r="V157" s="9">
        <f t="shared" si="28"/>
        <v>1714.2285714285681</v>
      </c>
      <c r="W157" s="8">
        <f t="shared" si="29"/>
        <v>4.5721575282702022E-2</v>
      </c>
      <c r="X157" s="22">
        <f t="shared" si="34"/>
        <v>34813.672331870534</v>
      </c>
      <c r="Y157" s="22">
        <f t="shared" si="35"/>
        <v>36405.408272259476</v>
      </c>
      <c r="Z157" s="22">
        <f t="shared" si="36"/>
        <v>1591.7359403889423</v>
      </c>
      <c r="AA157" s="8">
        <f t="shared" si="37"/>
        <v>4.5721575282702112E-2</v>
      </c>
      <c r="AB157" s="22">
        <f t="shared" si="38"/>
        <v>2548378.5790581633</v>
      </c>
      <c r="AC157" s="10">
        <v>32628</v>
      </c>
      <c r="AD157" s="6">
        <v>1989</v>
      </c>
      <c r="AE157" s="6">
        <f t="shared" si="30"/>
        <v>27</v>
      </c>
      <c r="AF157" s="6" t="s">
        <v>181</v>
      </c>
    </row>
    <row r="158" spans="1:32" x14ac:dyDescent="0.2">
      <c r="A158">
        <v>19</v>
      </c>
      <c r="B158" s="6" t="s">
        <v>830</v>
      </c>
      <c r="C158" s="6" t="s">
        <v>22</v>
      </c>
      <c r="D158" s="6" t="s">
        <v>23</v>
      </c>
      <c r="E158" s="6" t="s">
        <v>2767</v>
      </c>
      <c r="F158" s="6" t="s">
        <v>2773</v>
      </c>
      <c r="G158" s="6">
        <v>52</v>
      </c>
      <c r="H158" s="6">
        <v>58</v>
      </c>
      <c r="I158" s="7">
        <v>42489</v>
      </c>
      <c r="J158" s="7">
        <v>42500</v>
      </c>
      <c r="K158" s="7" t="s">
        <v>2537</v>
      </c>
      <c r="L158" s="17">
        <f t="shared" si="31"/>
        <v>256.52</v>
      </c>
      <c r="M158" s="20">
        <f t="shared" si="32"/>
        <v>0.92854358334632781</v>
      </c>
      <c r="N158" s="6" t="s">
        <v>24</v>
      </c>
      <c r="O158" s="6">
        <v>2400000</v>
      </c>
      <c r="P158" s="6">
        <v>2750000</v>
      </c>
      <c r="Q158" s="6">
        <f t="shared" si="26"/>
        <v>350000</v>
      </c>
      <c r="R158" s="8">
        <f t="shared" si="27"/>
        <v>0.14583333333333334</v>
      </c>
      <c r="S158" s="6">
        <v>14414</v>
      </c>
      <c r="T158" s="9">
        <f t="shared" si="33"/>
        <v>46431.038461538461</v>
      </c>
      <c r="U158" s="6">
        <v>53162</v>
      </c>
      <c r="V158" s="9">
        <f t="shared" si="28"/>
        <v>6730.961538461539</v>
      </c>
      <c r="W158" s="8">
        <f t="shared" si="29"/>
        <v>0.14496685324057931</v>
      </c>
      <c r="X158" s="22">
        <f t="shared" si="34"/>
        <v>43113.242831568088</v>
      </c>
      <c r="Y158" s="22">
        <f t="shared" si="35"/>
        <v>49363.233977857482</v>
      </c>
      <c r="Z158" s="22">
        <f t="shared" si="36"/>
        <v>6249.9911462893942</v>
      </c>
      <c r="AA158" s="8">
        <f t="shared" si="37"/>
        <v>0.14496685324057942</v>
      </c>
      <c r="AB158" s="22">
        <f t="shared" si="38"/>
        <v>2566888.1668485892</v>
      </c>
      <c r="AC158" s="10">
        <v>22824</v>
      </c>
      <c r="AD158" s="6">
        <v>1964</v>
      </c>
      <c r="AE158" s="6">
        <f t="shared" si="30"/>
        <v>52</v>
      </c>
      <c r="AF158" s="6" t="s">
        <v>37</v>
      </c>
    </row>
    <row r="159" spans="1:32" x14ac:dyDescent="0.2">
      <c r="A159">
        <v>19</v>
      </c>
      <c r="B159" s="6" t="s">
        <v>1711</v>
      </c>
      <c r="C159" s="6" t="s">
        <v>22</v>
      </c>
      <c r="D159" s="6" t="s">
        <v>23</v>
      </c>
      <c r="E159" s="6" t="s">
        <v>2767</v>
      </c>
      <c r="F159" s="6" t="s">
        <v>2773</v>
      </c>
      <c r="G159" s="6">
        <v>76</v>
      </c>
      <c r="H159" s="6">
        <v>84</v>
      </c>
      <c r="I159" s="7">
        <v>42489</v>
      </c>
      <c r="J159" s="7">
        <v>42500</v>
      </c>
      <c r="K159" s="7" t="s">
        <v>2537</v>
      </c>
      <c r="L159" s="17">
        <f t="shared" si="31"/>
        <v>256.52</v>
      </c>
      <c r="M159" s="20">
        <f t="shared" si="32"/>
        <v>0.92854358334632781</v>
      </c>
      <c r="N159" s="6" t="s">
        <v>24</v>
      </c>
      <c r="O159" s="6">
        <v>4250000</v>
      </c>
      <c r="P159" s="6">
        <v>4600000</v>
      </c>
      <c r="Q159" s="6">
        <f t="shared" si="26"/>
        <v>350000</v>
      </c>
      <c r="R159" s="8">
        <f t="shared" si="27"/>
        <v>8.2352941176470587E-2</v>
      </c>
      <c r="S159" s="6">
        <v>259188</v>
      </c>
      <c r="T159" s="9">
        <f t="shared" si="33"/>
        <v>59331.42105263158</v>
      </c>
      <c r="U159" s="6">
        <v>63937</v>
      </c>
      <c r="V159" s="9">
        <f t="shared" si="28"/>
        <v>4605.5789473684199</v>
      </c>
      <c r="W159" s="8">
        <f t="shared" si="29"/>
        <v>7.7624618889254537E-2</v>
      </c>
      <c r="X159" s="22">
        <f t="shared" si="34"/>
        <v>55091.810309240282</v>
      </c>
      <c r="Y159" s="22">
        <f t="shared" si="35"/>
        <v>59368.29108841416</v>
      </c>
      <c r="Z159" s="22">
        <f t="shared" si="36"/>
        <v>4276.4807791738785</v>
      </c>
      <c r="AA159" s="8">
        <f t="shared" si="37"/>
        <v>7.7624618889254496E-2</v>
      </c>
      <c r="AB159" s="22">
        <f t="shared" si="38"/>
        <v>4511990.122719476</v>
      </c>
      <c r="AC159" s="10">
        <v>6377</v>
      </c>
      <c r="AD159" s="6">
        <v>1956</v>
      </c>
      <c r="AE159" s="6">
        <f t="shared" si="30"/>
        <v>60</v>
      </c>
      <c r="AF159" s="6" t="s">
        <v>371</v>
      </c>
    </row>
    <row r="160" spans="1:32" x14ac:dyDescent="0.2">
      <c r="A160">
        <v>19</v>
      </c>
      <c r="B160" s="6" t="s">
        <v>113</v>
      </c>
      <c r="C160" s="6" t="s">
        <v>22</v>
      </c>
      <c r="D160" s="6" t="s">
        <v>23</v>
      </c>
      <c r="E160" s="6" t="s">
        <v>2767</v>
      </c>
      <c r="F160" s="6" t="s">
        <v>2773</v>
      </c>
      <c r="G160" s="6">
        <v>27</v>
      </c>
      <c r="H160" s="6">
        <v>33</v>
      </c>
      <c r="I160" s="7">
        <v>42490</v>
      </c>
      <c r="J160" s="7">
        <v>42500</v>
      </c>
      <c r="K160" s="7" t="s">
        <v>2537</v>
      </c>
      <c r="L160" s="17">
        <f t="shared" si="31"/>
        <v>256.52</v>
      </c>
      <c r="M160" s="20">
        <f t="shared" si="32"/>
        <v>0.92854358334632781</v>
      </c>
      <c r="N160" s="6" t="s">
        <v>36</v>
      </c>
      <c r="O160" s="6">
        <v>1400000</v>
      </c>
      <c r="P160" s="6">
        <v>1760000</v>
      </c>
      <c r="Q160" s="6">
        <f t="shared" si="26"/>
        <v>360000</v>
      </c>
      <c r="R160" s="8">
        <f t="shared" si="27"/>
        <v>0.25714285714285712</v>
      </c>
      <c r="S160" s="6"/>
      <c r="T160" s="9">
        <f t="shared" si="33"/>
        <v>51851.851851851854</v>
      </c>
      <c r="U160" s="6">
        <v>65185</v>
      </c>
      <c r="V160" s="9">
        <f t="shared" si="28"/>
        <v>13333.148148148146</v>
      </c>
      <c r="W160" s="8">
        <f t="shared" si="29"/>
        <v>0.25713928571428568</v>
      </c>
      <c r="X160" s="22">
        <f t="shared" si="34"/>
        <v>48146.70432166144</v>
      </c>
      <c r="Y160" s="22">
        <f t="shared" si="35"/>
        <v>60527.11348043038</v>
      </c>
      <c r="Z160" s="22">
        <f t="shared" si="36"/>
        <v>12380.40915876894</v>
      </c>
      <c r="AA160" s="8">
        <f t="shared" si="37"/>
        <v>0.25713928571428579</v>
      </c>
      <c r="AB160" s="22">
        <f t="shared" si="38"/>
        <v>1634232.0639716203</v>
      </c>
      <c r="AC160" s="10">
        <v>1014</v>
      </c>
      <c r="AD160" s="6">
        <v>1955</v>
      </c>
      <c r="AE160" s="6">
        <f t="shared" si="30"/>
        <v>61</v>
      </c>
      <c r="AF160" s="6" t="s">
        <v>114</v>
      </c>
    </row>
    <row r="161" spans="1:32" x14ac:dyDescent="0.2">
      <c r="A161">
        <v>19</v>
      </c>
      <c r="B161" s="6" t="s">
        <v>113</v>
      </c>
      <c r="C161" s="6" t="s">
        <v>22</v>
      </c>
      <c r="D161" s="6" t="s">
        <v>23</v>
      </c>
      <c r="E161" s="6" t="s">
        <v>2767</v>
      </c>
      <c r="F161" s="6" t="s">
        <v>2773</v>
      </c>
      <c r="G161" s="6">
        <v>65</v>
      </c>
      <c r="H161" s="6">
        <v>74</v>
      </c>
      <c r="I161" s="7">
        <v>42490</v>
      </c>
      <c r="J161" s="7">
        <v>42500</v>
      </c>
      <c r="K161" s="7" t="s">
        <v>2537</v>
      </c>
      <c r="L161" s="17">
        <f t="shared" si="31"/>
        <v>256.52</v>
      </c>
      <c r="M161" s="20">
        <f t="shared" si="32"/>
        <v>0.92854358334632781</v>
      </c>
      <c r="N161" s="6" t="s">
        <v>36</v>
      </c>
      <c r="O161" s="6">
        <v>3400000</v>
      </c>
      <c r="P161" s="6">
        <v>6600000</v>
      </c>
      <c r="Q161" s="6">
        <f t="shared" si="26"/>
        <v>3200000</v>
      </c>
      <c r="R161" s="8">
        <f t="shared" si="27"/>
        <v>0.94117647058823528</v>
      </c>
      <c r="S161" s="6"/>
      <c r="T161" s="9">
        <f t="shared" si="33"/>
        <v>52307.692307692305</v>
      </c>
      <c r="U161" s="6">
        <v>101538</v>
      </c>
      <c r="V161" s="9">
        <f t="shared" si="28"/>
        <v>49230.307692307695</v>
      </c>
      <c r="W161" s="8">
        <f t="shared" si="29"/>
        <v>0.94116764705882361</v>
      </c>
      <c r="X161" s="22">
        <f t="shared" si="34"/>
        <v>48569.972051961762</v>
      </c>
      <c r="Y161" s="22">
        <f t="shared" si="35"/>
        <v>94282.458365819431</v>
      </c>
      <c r="Z161" s="22">
        <f t="shared" si="36"/>
        <v>45712.486313857669</v>
      </c>
      <c r="AA161" s="8">
        <f t="shared" si="37"/>
        <v>0.9411676470588235</v>
      </c>
      <c r="AB161" s="22">
        <f t="shared" si="38"/>
        <v>6128359.793778263</v>
      </c>
      <c r="AC161" s="10">
        <v>1014</v>
      </c>
      <c r="AD161" s="6">
        <v>1955</v>
      </c>
      <c r="AE161" s="6">
        <f t="shared" si="30"/>
        <v>61</v>
      </c>
      <c r="AF161" s="6" t="s">
        <v>114</v>
      </c>
    </row>
    <row r="162" spans="1:32" x14ac:dyDescent="0.2">
      <c r="A162">
        <v>19</v>
      </c>
      <c r="B162" s="6" t="s">
        <v>404</v>
      </c>
      <c r="C162" s="6" t="s">
        <v>22</v>
      </c>
      <c r="D162" s="6" t="s">
        <v>23</v>
      </c>
      <c r="E162" s="6" t="s">
        <v>2767</v>
      </c>
      <c r="F162" s="6" t="s">
        <v>2773</v>
      </c>
      <c r="G162" s="6">
        <v>55</v>
      </c>
      <c r="H162" s="6">
        <v>66</v>
      </c>
      <c r="I162" s="7">
        <v>42490</v>
      </c>
      <c r="J162" s="7">
        <v>42501</v>
      </c>
      <c r="K162" s="7" t="s">
        <v>2537</v>
      </c>
      <c r="L162" s="17">
        <f t="shared" si="31"/>
        <v>256.52</v>
      </c>
      <c r="M162" s="20">
        <f t="shared" si="32"/>
        <v>0.92854358334632781</v>
      </c>
      <c r="N162" s="6" t="s">
        <v>24</v>
      </c>
      <c r="O162" s="6">
        <v>2700000</v>
      </c>
      <c r="P162" s="6">
        <v>3100000</v>
      </c>
      <c r="Q162" s="6">
        <f t="shared" si="26"/>
        <v>400000</v>
      </c>
      <c r="R162" s="8">
        <f t="shared" si="27"/>
        <v>0.14814814814814814</v>
      </c>
      <c r="S162" s="6"/>
      <c r="T162" s="9">
        <f t="shared" si="33"/>
        <v>49090.909090909088</v>
      </c>
      <c r="U162" s="6">
        <v>56364</v>
      </c>
      <c r="V162" s="9">
        <f t="shared" si="28"/>
        <v>7273.0909090909117</v>
      </c>
      <c r="W162" s="8">
        <f t="shared" si="29"/>
        <v>0.14815555555555562</v>
      </c>
      <c r="X162" s="22">
        <f t="shared" si="34"/>
        <v>45583.048637001542</v>
      </c>
      <c r="Y162" s="22">
        <f t="shared" si="35"/>
        <v>52336.430531732418</v>
      </c>
      <c r="Z162" s="22">
        <f t="shared" si="36"/>
        <v>6753.3818947308755</v>
      </c>
      <c r="AA162" s="8">
        <f t="shared" si="37"/>
        <v>0.14815555555555562</v>
      </c>
      <c r="AB162" s="22">
        <f t="shared" si="38"/>
        <v>2878503.6792452829</v>
      </c>
      <c r="AC162" s="10">
        <v>7987</v>
      </c>
      <c r="AD162" s="6">
        <v>2012</v>
      </c>
      <c r="AE162" s="6">
        <f t="shared" si="30"/>
        <v>4</v>
      </c>
      <c r="AF162" s="6" t="s">
        <v>200</v>
      </c>
    </row>
    <row r="163" spans="1:32" x14ac:dyDescent="0.2">
      <c r="A163">
        <v>19</v>
      </c>
      <c r="B163" s="6" t="s">
        <v>1710</v>
      </c>
      <c r="C163" s="6" t="s">
        <v>22</v>
      </c>
      <c r="D163" s="6" t="s">
        <v>23</v>
      </c>
      <c r="E163" s="6" t="s">
        <v>2767</v>
      </c>
      <c r="F163" s="6" t="s">
        <v>2773</v>
      </c>
      <c r="G163" s="6">
        <v>76</v>
      </c>
      <c r="H163" s="6">
        <v>92</v>
      </c>
      <c r="I163" s="7">
        <v>42491</v>
      </c>
      <c r="J163" s="7">
        <v>42501</v>
      </c>
      <c r="K163" s="7" t="s">
        <v>2537</v>
      </c>
      <c r="L163" s="17">
        <f t="shared" si="31"/>
        <v>256.52</v>
      </c>
      <c r="M163" s="20">
        <f t="shared" si="32"/>
        <v>0.92854358334632781</v>
      </c>
      <c r="N163" s="6" t="s">
        <v>36</v>
      </c>
      <c r="O163" s="6">
        <v>2700000</v>
      </c>
      <c r="P163" s="6">
        <v>2810000</v>
      </c>
      <c r="Q163" s="6">
        <f t="shared" si="26"/>
        <v>110000</v>
      </c>
      <c r="R163" s="8">
        <f t="shared" si="27"/>
        <v>4.0740740740740744E-2</v>
      </c>
      <c r="S163" s="6">
        <v>166979</v>
      </c>
      <c r="T163" s="9">
        <f t="shared" si="33"/>
        <v>37723.40789473684</v>
      </c>
      <c r="U163" s="6">
        <v>39171</v>
      </c>
      <c r="V163" s="9">
        <f t="shared" si="28"/>
        <v>1447.5921052631602</v>
      </c>
      <c r="W163" s="8">
        <f t="shared" si="29"/>
        <v>3.8373842291834083E-2</v>
      </c>
      <c r="X163" s="22">
        <f t="shared" si="34"/>
        <v>35027.828342614099</v>
      </c>
      <c r="Y163" s="22">
        <f t="shared" si="35"/>
        <v>36371.980703259003</v>
      </c>
      <c r="Z163" s="22">
        <f t="shared" si="36"/>
        <v>1344.1523606449045</v>
      </c>
      <c r="AA163" s="8">
        <f t="shared" si="37"/>
        <v>3.8373842291833944E-2</v>
      </c>
      <c r="AB163" s="22">
        <f t="shared" si="38"/>
        <v>2764270.5334476843</v>
      </c>
      <c r="AC163" s="10">
        <v>19801</v>
      </c>
      <c r="AD163" s="6">
        <v>1974</v>
      </c>
      <c r="AE163" s="6">
        <f t="shared" si="30"/>
        <v>42</v>
      </c>
      <c r="AF163" s="6" t="s">
        <v>130</v>
      </c>
    </row>
    <row r="164" spans="1:32" x14ac:dyDescent="0.2">
      <c r="A164">
        <v>19</v>
      </c>
      <c r="B164" s="6" t="s">
        <v>1712</v>
      </c>
      <c r="C164" s="6" t="s">
        <v>22</v>
      </c>
      <c r="D164" s="6" t="s">
        <v>23</v>
      </c>
      <c r="E164" s="6" t="s">
        <v>2767</v>
      </c>
      <c r="F164" s="6" t="s">
        <v>2773</v>
      </c>
      <c r="G164" s="6">
        <v>76</v>
      </c>
      <c r="H164" s="6">
        <v>95</v>
      </c>
      <c r="I164" s="7">
        <v>42476</v>
      </c>
      <c r="J164" s="7">
        <v>42501</v>
      </c>
      <c r="K164" s="7" t="s">
        <v>2537</v>
      </c>
      <c r="L164" s="17">
        <f t="shared" si="31"/>
        <v>256.52</v>
      </c>
      <c r="M164" s="20">
        <f t="shared" si="32"/>
        <v>0.92854358334632781</v>
      </c>
      <c r="N164" s="6" t="s">
        <v>694</v>
      </c>
      <c r="O164" s="6">
        <v>2700000</v>
      </c>
      <c r="P164" s="6">
        <v>2725000</v>
      </c>
      <c r="Q164" s="6">
        <f t="shared" si="26"/>
        <v>25000</v>
      </c>
      <c r="R164" s="8">
        <f t="shared" si="27"/>
        <v>9.2592592592592587E-3</v>
      </c>
      <c r="S164" s="6">
        <v>147355</v>
      </c>
      <c r="T164" s="9">
        <f t="shared" si="33"/>
        <v>37465.197368421053</v>
      </c>
      <c r="U164" s="6">
        <v>37794</v>
      </c>
      <c r="V164" s="9">
        <f t="shared" si="28"/>
        <v>328.8026315789466</v>
      </c>
      <c r="W164" s="8">
        <f t="shared" si="29"/>
        <v>8.7762151189437008E-3</v>
      </c>
      <c r="X164" s="22">
        <f t="shared" si="34"/>
        <v>34788.068615251097</v>
      </c>
      <c r="Y164" s="22">
        <f t="shared" si="35"/>
        <v>35093.376188991111</v>
      </c>
      <c r="Z164" s="22">
        <f t="shared" si="36"/>
        <v>305.30757374001405</v>
      </c>
      <c r="AA164" s="8">
        <f t="shared" si="37"/>
        <v>8.7762151189436002E-3</v>
      </c>
      <c r="AB164" s="22">
        <f t="shared" si="38"/>
        <v>2667096.5903633246</v>
      </c>
      <c r="AC164" s="10">
        <v>27472</v>
      </c>
      <c r="AD164" s="6">
        <v>1974</v>
      </c>
      <c r="AE164" s="6">
        <f t="shared" si="30"/>
        <v>42</v>
      </c>
      <c r="AF164" s="6" t="s">
        <v>52</v>
      </c>
    </row>
    <row r="165" spans="1:32" x14ac:dyDescent="0.2">
      <c r="A165">
        <v>19</v>
      </c>
      <c r="B165" s="6" t="s">
        <v>1542</v>
      </c>
      <c r="C165" s="6" t="s">
        <v>22</v>
      </c>
      <c r="D165" s="6" t="s">
        <v>23</v>
      </c>
      <c r="E165" s="6" t="s">
        <v>2767</v>
      </c>
      <c r="F165" s="6" t="s">
        <v>2773</v>
      </c>
      <c r="G165" s="6">
        <v>91</v>
      </c>
      <c r="H165" s="6">
        <v>102</v>
      </c>
      <c r="I165" s="7">
        <v>42490</v>
      </c>
      <c r="J165" s="7">
        <v>42501</v>
      </c>
      <c r="K165" s="7" t="s">
        <v>2537</v>
      </c>
      <c r="L165" s="17">
        <f t="shared" si="31"/>
        <v>256.52</v>
      </c>
      <c r="M165" s="20">
        <f t="shared" si="32"/>
        <v>0.92854358334632781</v>
      </c>
      <c r="N165" s="6" t="s">
        <v>24</v>
      </c>
      <c r="O165" s="6">
        <v>4200000</v>
      </c>
      <c r="P165" s="6">
        <v>4750000</v>
      </c>
      <c r="Q165" s="6">
        <f t="shared" si="26"/>
        <v>550000</v>
      </c>
      <c r="R165" s="8">
        <f t="shared" si="27"/>
        <v>0.13095238095238096</v>
      </c>
      <c r="S165" s="6">
        <v>14454</v>
      </c>
      <c r="T165" s="9">
        <f t="shared" si="33"/>
        <v>46312.681318681316</v>
      </c>
      <c r="U165" s="6">
        <v>52357</v>
      </c>
      <c r="V165" s="9">
        <f t="shared" si="28"/>
        <v>6044.318681318684</v>
      </c>
      <c r="W165" s="8">
        <f t="shared" si="29"/>
        <v>0.130511093489216</v>
      </c>
      <c r="X165" s="22">
        <f t="shared" si="34"/>
        <v>43003.343066024885</v>
      </c>
      <c r="Y165" s="22">
        <f t="shared" si="35"/>
        <v>48615.756393263684</v>
      </c>
      <c r="Z165" s="22">
        <f t="shared" si="36"/>
        <v>5612.413327238799</v>
      </c>
      <c r="AA165" s="8">
        <f t="shared" si="37"/>
        <v>0.13051109348921591</v>
      </c>
      <c r="AB165" s="22">
        <f t="shared" si="38"/>
        <v>4424033.8317869948</v>
      </c>
      <c r="AC165" s="10">
        <v>12807</v>
      </c>
      <c r="AD165" s="6">
        <v>1973</v>
      </c>
      <c r="AE165" s="6">
        <f t="shared" si="30"/>
        <v>43</v>
      </c>
      <c r="AF165" s="6" t="s">
        <v>52</v>
      </c>
    </row>
    <row r="166" spans="1:32" x14ac:dyDescent="0.2">
      <c r="A166">
        <v>19</v>
      </c>
      <c r="B166" s="6" t="s">
        <v>1280</v>
      </c>
      <c r="C166" s="6" t="s">
        <v>22</v>
      </c>
      <c r="D166" s="6" t="s">
        <v>23</v>
      </c>
      <c r="E166" s="6" t="s">
        <v>2767</v>
      </c>
      <c r="F166" s="6" t="s">
        <v>2773</v>
      </c>
      <c r="G166" s="6">
        <v>64</v>
      </c>
      <c r="H166" s="6">
        <v>70</v>
      </c>
      <c r="I166" s="7">
        <v>42490</v>
      </c>
      <c r="J166" s="7">
        <v>42501</v>
      </c>
      <c r="K166" s="7" t="s">
        <v>2537</v>
      </c>
      <c r="L166" s="17">
        <f t="shared" si="31"/>
        <v>256.52</v>
      </c>
      <c r="M166" s="20">
        <f t="shared" si="32"/>
        <v>0.92854358334632781</v>
      </c>
      <c r="N166" s="6" t="s">
        <v>24</v>
      </c>
      <c r="O166" s="6">
        <v>2450000</v>
      </c>
      <c r="P166" s="6">
        <v>2785000</v>
      </c>
      <c r="Q166" s="6">
        <f t="shared" si="26"/>
        <v>335000</v>
      </c>
      <c r="R166" s="8">
        <f t="shared" si="27"/>
        <v>0.13673469387755102</v>
      </c>
      <c r="S166" s="6">
        <v>26910</v>
      </c>
      <c r="T166" s="9">
        <f t="shared" si="33"/>
        <v>38701.71875</v>
      </c>
      <c r="U166" s="6">
        <v>43936</v>
      </c>
      <c r="V166" s="9">
        <f t="shared" si="28"/>
        <v>5234.28125</v>
      </c>
      <c r="W166" s="8">
        <f t="shared" si="29"/>
        <v>0.13524673888029842</v>
      </c>
      <c r="X166" s="22">
        <f t="shared" si="34"/>
        <v>35936.232609786763</v>
      </c>
      <c r="Y166" s="22">
        <f t="shared" si="35"/>
        <v>40796.49087790426</v>
      </c>
      <c r="Z166" s="22">
        <f t="shared" si="36"/>
        <v>4860.2582681174972</v>
      </c>
      <c r="AA166" s="8">
        <f t="shared" si="37"/>
        <v>0.13524673888029848</v>
      </c>
      <c r="AB166" s="22">
        <f t="shared" si="38"/>
        <v>2610975.4161858726</v>
      </c>
      <c r="AC166" s="10">
        <v>34431</v>
      </c>
      <c r="AD166" s="6">
        <v>1963</v>
      </c>
      <c r="AE166" s="6">
        <f t="shared" si="30"/>
        <v>53</v>
      </c>
      <c r="AF166" s="6" t="s">
        <v>37</v>
      </c>
    </row>
    <row r="167" spans="1:32" x14ac:dyDescent="0.2">
      <c r="A167">
        <v>19</v>
      </c>
      <c r="B167" s="6" t="s">
        <v>2324</v>
      </c>
      <c r="C167" s="6" t="s">
        <v>22</v>
      </c>
      <c r="D167" s="6" t="s">
        <v>23</v>
      </c>
      <c r="E167" s="6" t="s">
        <v>2767</v>
      </c>
      <c r="F167" s="6" t="s">
        <v>2773</v>
      </c>
      <c r="G167" s="6">
        <v>114</v>
      </c>
      <c r="H167" s="6">
        <v>140</v>
      </c>
      <c r="I167" s="7">
        <v>42490</v>
      </c>
      <c r="J167" s="7">
        <v>42501</v>
      </c>
      <c r="K167" s="7" t="s">
        <v>2537</v>
      </c>
      <c r="L167" s="17">
        <f t="shared" si="31"/>
        <v>256.52</v>
      </c>
      <c r="M167" s="20">
        <f t="shared" si="32"/>
        <v>0.92854358334632781</v>
      </c>
      <c r="N167" s="6" t="s">
        <v>24</v>
      </c>
      <c r="O167" s="6">
        <v>6490000</v>
      </c>
      <c r="P167" s="6">
        <v>7600000</v>
      </c>
      <c r="Q167" s="6">
        <f t="shared" si="26"/>
        <v>1110000</v>
      </c>
      <c r="R167" s="8">
        <f t="shared" si="27"/>
        <v>0.17103235747303544</v>
      </c>
      <c r="S167" s="6"/>
      <c r="T167" s="9">
        <f t="shared" si="33"/>
        <v>56929.824561403511</v>
      </c>
      <c r="U167" s="6">
        <v>66667</v>
      </c>
      <c r="V167" s="9">
        <f t="shared" si="28"/>
        <v>9737.1754385964887</v>
      </c>
      <c r="W167" s="8">
        <f t="shared" si="29"/>
        <v>0.17103821263482274</v>
      </c>
      <c r="X167" s="22">
        <f t="shared" si="34"/>
        <v>52861.823297523399</v>
      </c>
      <c r="Y167" s="22">
        <f t="shared" si="35"/>
        <v>61903.215070949635</v>
      </c>
      <c r="Z167" s="22">
        <f t="shared" si="36"/>
        <v>9041.3917734262359</v>
      </c>
      <c r="AA167" s="8">
        <f t="shared" si="37"/>
        <v>0.17103821263482277</v>
      </c>
      <c r="AB167" s="22">
        <f t="shared" si="38"/>
        <v>7056966.5180882588</v>
      </c>
      <c r="AC167" s="10">
        <v>1211</v>
      </c>
      <c r="AD167" s="6">
        <v>1956</v>
      </c>
      <c r="AE167" s="6">
        <f t="shared" si="30"/>
        <v>60</v>
      </c>
      <c r="AF167" s="6" t="s">
        <v>94</v>
      </c>
    </row>
    <row r="168" spans="1:32" x14ac:dyDescent="0.2">
      <c r="A168">
        <v>19</v>
      </c>
      <c r="B168" s="6" t="s">
        <v>1821</v>
      </c>
      <c r="C168" s="6" t="s">
        <v>22</v>
      </c>
      <c r="D168" s="6" t="s">
        <v>23</v>
      </c>
      <c r="E168" s="6" t="s">
        <v>2767</v>
      </c>
      <c r="F168" s="6" t="s">
        <v>2773</v>
      </c>
      <c r="G168" s="6">
        <v>79</v>
      </c>
      <c r="H168" s="6">
        <v>85</v>
      </c>
      <c r="I168" s="7">
        <v>42490</v>
      </c>
      <c r="J168" s="7">
        <v>42501</v>
      </c>
      <c r="K168" s="7" t="s">
        <v>2537</v>
      </c>
      <c r="L168" s="17">
        <f t="shared" si="31"/>
        <v>256.52</v>
      </c>
      <c r="M168" s="20">
        <f t="shared" si="32"/>
        <v>0.92854358334632781</v>
      </c>
      <c r="N168" s="6" t="s">
        <v>24</v>
      </c>
      <c r="O168" s="6">
        <v>4900000</v>
      </c>
      <c r="P168" s="6">
        <v>5350000</v>
      </c>
      <c r="Q168" s="6">
        <f t="shared" si="26"/>
        <v>450000</v>
      </c>
      <c r="R168" s="8">
        <f t="shared" si="27"/>
        <v>9.1836734693877556E-2</v>
      </c>
      <c r="S168" s="6"/>
      <c r="T168" s="9">
        <f t="shared" si="33"/>
        <v>62025.3164556962</v>
      </c>
      <c r="U168" s="6">
        <v>67722</v>
      </c>
      <c r="V168" s="9">
        <f t="shared" si="28"/>
        <v>5696.6835443037999</v>
      </c>
      <c r="W168" s="8">
        <f t="shared" si="29"/>
        <v>9.1844489795918416E-2</v>
      </c>
      <c r="X168" s="22">
        <f t="shared" si="34"/>
        <v>57593.209599962101</v>
      </c>
      <c r="Y168" s="22">
        <f t="shared" si="35"/>
        <v>62882.828551380015</v>
      </c>
      <c r="Z168" s="22">
        <f t="shared" si="36"/>
        <v>5289.6189514179132</v>
      </c>
      <c r="AA168" s="8">
        <f t="shared" si="37"/>
        <v>9.1844489795918471E-2</v>
      </c>
      <c r="AB168" s="22">
        <f t="shared" si="38"/>
        <v>4967743.4555590209</v>
      </c>
      <c r="AC168" s="10">
        <v>1091</v>
      </c>
      <c r="AD168" s="6">
        <v>1955</v>
      </c>
      <c r="AE168" s="6">
        <f t="shared" si="30"/>
        <v>61</v>
      </c>
      <c r="AF168" s="6" t="s">
        <v>295</v>
      </c>
    </row>
    <row r="169" spans="1:32" x14ac:dyDescent="0.2">
      <c r="A169">
        <v>19</v>
      </c>
      <c r="B169" s="6" t="s">
        <v>1005</v>
      </c>
      <c r="C169" s="6" t="s">
        <v>22</v>
      </c>
      <c r="D169" s="6" t="s">
        <v>23</v>
      </c>
      <c r="E169" s="6" t="s">
        <v>2767</v>
      </c>
      <c r="F169" s="6" t="s">
        <v>2773</v>
      </c>
      <c r="G169" s="6">
        <v>56</v>
      </c>
      <c r="H169" s="6"/>
      <c r="I169" s="7">
        <v>42488</v>
      </c>
      <c r="J169" s="7">
        <v>42502</v>
      </c>
      <c r="K169" s="7" t="s">
        <v>2537</v>
      </c>
      <c r="L169" s="17">
        <f t="shared" si="31"/>
        <v>256.52</v>
      </c>
      <c r="M169" s="20">
        <f t="shared" si="32"/>
        <v>0.92854358334632781</v>
      </c>
      <c r="N169" s="6" t="s">
        <v>62</v>
      </c>
      <c r="O169" s="6">
        <v>3450000</v>
      </c>
      <c r="P169" s="6">
        <v>2920000</v>
      </c>
      <c r="Q169" s="6">
        <f t="shared" si="26"/>
        <v>-530000</v>
      </c>
      <c r="R169" s="8">
        <f t="shared" si="27"/>
        <v>-0.15362318840579711</v>
      </c>
      <c r="S169" s="6"/>
      <c r="T169" s="9">
        <f t="shared" si="33"/>
        <v>61607.142857142855</v>
      </c>
      <c r="U169" s="6">
        <v>52143</v>
      </c>
      <c r="V169" s="9">
        <f t="shared" si="28"/>
        <v>-9464.1428571428551</v>
      </c>
      <c r="W169" s="8">
        <f t="shared" si="29"/>
        <v>-0.15362086956521737</v>
      </c>
      <c r="X169" s="22">
        <f t="shared" si="34"/>
        <v>57204.917188300547</v>
      </c>
      <c r="Y169" s="22">
        <f t="shared" si="35"/>
        <v>48417.048066427567</v>
      </c>
      <c r="Z169" s="22">
        <f t="shared" si="36"/>
        <v>-8787.86912187298</v>
      </c>
      <c r="AA169" s="8">
        <f t="shared" si="37"/>
        <v>-0.15362086956521737</v>
      </c>
      <c r="AB169" s="22">
        <f t="shared" si="38"/>
        <v>2711354.6917199437</v>
      </c>
      <c r="AC169" s="6"/>
      <c r="AD169" s="6">
        <v>2016</v>
      </c>
      <c r="AE169" s="6">
        <f t="shared" si="30"/>
        <v>0</v>
      </c>
      <c r="AF169" s="6" t="s">
        <v>37</v>
      </c>
    </row>
    <row r="170" spans="1:32" x14ac:dyDescent="0.2">
      <c r="A170">
        <v>19</v>
      </c>
      <c r="B170" s="6" t="s">
        <v>1517</v>
      </c>
      <c r="C170" s="6" t="s">
        <v>22</v>
      </c>
      <c r="D170" s="6" t="s">
        <v>23</v>
      </c>
      <c r="E170" s="6" t="s">
        <v>2767</v>
      </c>
      <c r="F170" s="6" t="s">
        <v>2773</v>
      </c>
      <c r="G170" s="6">
        <v>70</v>
      </c>
      <c r="H170" s="6">
        <v>78</v>
      </c>
      <c r="I170" s="7">
        <v>42483</v>
      </c>
      <c r="J170" s="7">
        <v>42503</v>
      </c>
      <c r="K170" s="7" t="s">
        <v>2537</v>
      </c>
      <c r="L170" s="17">
        <f t="shared" si="31"/>
        <v>256.52</v>
      </c>
      <c r="M170" s="20">
        <f t="shared" si="32"/>
        <v>0.92854358334632781</v>
      </c>
      <c r="N170" s="6" t="s">
        <v>403</v>
      </c>
      <c r="O170" s="6">
        <v>2900000</v>
      </c>
      <c r="P170" s="6">
        <v>2900000</v>
      </c>
      <c r="Q170" s="6">
        <f t="shared" si="26"/>
        <v>0</v>
      </c>
      <c r="R170" s="8">
        <f t="shared" si="27"/>
        <v>0</v>
      </c>
      <c r="S170" s="6">
        <v>25000</v>
      </c>
      <c r="T170" s="9">
        <f t="shared" si="33"/>
        <v>41785.714285714283</v>
      </c>
      <c r="U170" s="6">
        <v>41786</v>
      </c>
      <c r="V170" s="9">
        <f t="shared" si="28"/>
        <v>0.28571428571740398</v>
      </c>
      <c r="W170" s="8">
        <f t="shared" si="29"/>
        <v>6.8376068376814631E-6</v>
      </c>
      <c r="X170" s="22">
        <f t="shared" si="34"/>
        <v>38799.856875542981</v>
      </c>
      <c r="Y170" s="22">
        <f t="shared" si="35"/>
        <v>38800.122173709657</v>
      </c>
      <c r="Z170" s="22">
        <f t="shared" si="36"/>
        <v>0.2652981666760752</v>
      </c>
      <c r="AA170" s="8">
        <f t="shared" si="37"/>
        <v>6.8376068377536379E-6</v>
      </c>
      <c r="AB170" s="22">
        <f t="shared" si="38"/>
        <v>2716008.5521596759</v>
      </c>
      <c r="AC170" s="10">
        <v>32650</v>
      </c>
      <c r="AD170" s="6">
        <v>1989</v>
      </c>
      <c r="AE170" s="6">
        <f t="shared" si="30"/>
        <v>27</v>
      </c>
      <c r="AF170" s="6" t="s">
        <v>37</v>
      </c>
    </row>
    <row r="171" spans="1:32" x14ac:dyDescent="0.2">
      <c r="A171">
        <v>20</v>
      </c>
      <c r="B171" s="6" t="s">
        <v>2226</v>
      </c>
      <c r="C171" s="6" t="s">
        <v>22</v>
      </c>
      <c r="D171" s="6" t="s">
        <v>23</v>
      </c>
      <c r="E171" s="6" t="s">
        <v>2767</v>
      </c>
      <c r="F171" s="6" t="s">
        <v>2773</v>
      </c>
      <c r="G171" s="6">
        <v>104</v>
      </c>
      <c r="H171" s="6">
        <v>117</v>
      </c>
      <c r="I171" s="7">
        <v>42499</v>
      </c>
      <c r="J171" s="7">
        <v>42509</v>
      </c>
      <c r="K171" s="7" t="s">
        <v>2537</v>
      </c>
      <c r="L171" s="17">
        <f t="shared" si="31"/>
        <v>256.52</v>
      </c>
      <c r="M171" s="20">
        <f t="shared" si="32"/>
        <v>0.92854358334632781</v>
      </c>
      <c r="N171" s="6" t="s">
        <v>36</v>
      </c>
      <c r="O171" s="6">
        <v>3200000</v>
      </c>
      <c r="P171" s="6">
        <v>3450000</v>
      </c>
      <c r="Q171" s="6">
        <f t="shared" si="26"/>
        <v>250000</v>
      </c>
      <c r="R171" s="8">
        <f t="shared" si="27"/>
        <v>7.8125E-2</v>
      </c>
      <c r="S171" s="6">
        <v>7786</v>
      </c>
      <c r="T171" s="9">
        <f t="shared" si="33"/>
        <v>30844.096153846152</v>
      </c>
      <c r="U171" s="6">
        <v>33248</v>
      </c>
      <c r="V171" s="9">
        <f t="shared" si="28"/>
        <v>2403.9038461538476</v>
      </c>
      <c r="W171" s="8">
        <f t="shared" si="29"/>
        <v>7.7937243943330431E-2</v>
      </c>
      <c r="X171" s="22">
        <f t="shared" si="34"/>
        <v>28640.087567770996</v>
      </c>
      <c r="Y171" s="22">
        <f t="shared" si="35"/>
        <v>30872.217059098708</v>
      </c>
      <c r="Z171" s="22">
        <f t="shared" si="36"/>
        <v>2232.1294913277125</v>
      </c>
      <c r="AA171" s="8">
        <f t="shared" si="37"/>
        <v>7.7937243943330403E-2</v>
      </c>
      <c r="AB171" s="22">
        <f t="shared" si="38"/>
        <v>3210710.5741462656</v>
      </c>
      <c r="AC171" s="10">
        <v>3717</v>
      </c>
      <c r="AD171" s="6">
        <v>2006</v>
      </c>
      <c r="AE171" s="6">
        <f t="shared" si="30"/>
        <v>10</v>
      </c>
      <c r="AF171" s="6" t="s">
        <v>37</v>
      </c>
    </row>
    <row r="172" spans="1:32" x14ac:dyDescent="0.2">
      <c r="A172">
        <v>20</v>
      </c>
      <c r="B172" s="6" t="s">
        <v>1657</v>
      </c>
      <c r="C172" s="6" t="s">
        <v>22</v>
      </c>
      <c r="D172" s="6" t="s">
        <v>23</v>
      </c>
      <c r="E172" s="6" t="s">
        <v>2767</v>
      </c>
      <c r="F172" s="6" t="s">
        <v>2773</v>
      </c>
      <c r="G172" s="6">
        <v>74</v>
      </c>
      <c r="H172" s="6">
        <v>80</v>
      </c>
      <c r="I172" s="7">
        <v>42496</v>
      </c>
      <c r="J172" s="7">
        <v>42509</v>
      </c>
      <c r="K172" s="7" t="s">
        <v>2537</v>
      </c>
      <c r="L172" s="17">
        <f t="shared" si="31"/>
        <v>256.52</v>
      </c>
      <c r="M172" s="20">
        <f t="shared" si="32"/>
        <v>0.92854358334632781</v>
      </c>
      <c r="N172" s="6" t="s">
        <v>57</v>
      </c>
      <c r="O172" s="6">
        <v>2450000</v>
      </c>
      <c r="P172" s="6">
        <v>2710000</v>
      </c>
      <c r="Q172" s="6">
        <f t="shared" si="26"/>
        <v>260000</v>
      </c>
      <c r="R172" s="8">
        <f t="shared" si="27"/>
        <v>0.10612244897959183</v>
      </c>
      <c r="S172" s="6">
        <v>19322</v>
      </c>
      <c r="T172" s="9">
        <f t="shared" si="33"/>
        <v>33369.216216216213</v>
      </c>
      <c r="U172" s="6">
        <v>36883</v>
      </c>
      <c r="V172" s="9">
        <f t="shared" si="28"/>
        <v>3513.7837837837869</v>
      </c>
      <c r="W172" s="8">
        <f t="shared" si="29"/>
        <v>0.10530015931498617</v>
      </c>
      <c r="X172" s="22">
        <f t="shared" si="34"/>
        <v>30984.771598863794</v>
      </c>
      <c r="Y172" s="22">
        <f t="shared" si="35"/>
        <v>34247.472984562606</v>
      </c>
      <c r="Z172" s="22">
        <f t="shared" si="36"/>
        <v>3262.7013856988124</v>
      </c>
      <c r="AA172" s="8">
        <f t="shared" si="37"/>
        <v>0.10530015931498604</v>
      </c>
      <c r="AB172" s="22">
        <f t="shared" si="38"/>
        <v>2534313.0008576331</v>
      </c>
      <c r="AC172" s="10">
        <v>27960</v>
      </c>
      <c r="AD172" s="6">
        <v>1983</v>
      </c>
      <c r="AE172" s="6">
        <f t="shared" si="30"/>
        <v>33</v>
      </c>
      <c r="AF172" s="6" t="s">
        <v>37</v>
      </c>
    </row>
    <row r="173" spans="1:32" x14ac:dyDescent="0.2">
      <c r="A173">
        <v>21</v>
      </c>
      <c r="B173" s="6" t="s">
        <v>743</v>
      </c>
      <c r="C173" s="6" t="s">
        <v>22</v>
      </c>
      <c r="D173" s="6" t="s">
        <v>23</v>
      </c>
      <c r="E173" s="6" t="s">
        <v>2767</v>
      </c>
      <c r="F173" s="6" t="s">
        <v>2773</v>
      </c>
      <c r="G173" s="6">
        <v>50</v>
      </c>
      <c r="H173" s="6">
        <v>59</v>
      </c>
      <c r="I173" s="7">
        <v>42503</v>
      </c>
      <c r="J173" s="7">
        <v>42513</v>
      </c>
      <c r="K173" s="7" t="s">
        <v>2537</v>
      </c>
      <c r="L173" s="17">
        <f t="shared" si="31"/>
        <v>256.52</v>
      </c>
      <c r="M173" s="20">
        <f t="shared" si="32"/>
        <v>0.92854358334632781</v>
      </c>
      <c r="N173" s="6" t="s">
        <v>36</v>
      </c>
      <c r="O173" s="6">
        <v>2250000</v>
      </c>
      <c r="P173" s="6">
        <v>2600000</v>
      </c>
      <c r="Q173" s="6">
        <f t="shared" si="26"/>
        <v>350000</v>
      </c>
      <c r="R173" s="8">
        <f t="shared" si="27"/>
        <v>0.15555555555555556</v>
      </c>
      <c r="S173" s="6">
        <v>169408</v>
      </c>
      <c r="T173" s="9">
        <f t="shared" si="33"/>
        <v>48388.160000000003</v>
      </c>
      <c r="U173" s="6">
        <v>55388</v>
      </c>
      <c r="V173" s="9">
        <f t="shared" si="28"/>
        <v>6999.8399999999965</v>
      </c>
      <c r="W173" s="8">
        <f t="shared" si="29"/>
        <v>0.14466018133361541</v>
      </c>
      <c r="X173" s="22">
        <f t="shared" si="34"/>
        <v>44930.515477935449</v>
      </c>
      <c r="Y173" s="22">
        <f t="shared" si="35"/>
        <v>51430.171994386401</v>
      </c>
      <c r="Z173" s="22">
        <f t="shared" si="36"/>
        <v>6499.656516450952</v>
      </c>
      <c r="AA173" s="8">
        <f t="shared" si="37"/>
        <v>0.14466018133361533</v>
      </c>
      <c r="AB173" s="22">
        <f t="shared" si="38"/>
        <v>2571508.59971932</v>
      </c>
      <c r="AC173" s="10">
        <v>36152</v>
      </c>
      <c r="AD173" s="6">
        <v>1986</v>
      </c>
      <c r="AE173" s="6">
        <f t="shared" si="30"/>
        <v>30</v>
      </c>
      <c r="AF173" s="6" t="s">
        <v>719</v>
      </c>
    </row>
    <row r="174" spans="1:32" x14ac:dyDescent="0.2">
      <c r="A174">
        <v>21</v>
      </c>
      <c r="B174" s="6" t="s">
        <v>1900</v>
      </c>
      <c r="C174" s="6" t="s">
        <v>22</v>
      </c>
      <c r="D174" s="6" t="s">
        <v>23</v>
      </c>
      <c r="E174" s="6" t="s">
        <v>2767</v>
      </c>
      <c r="F174" s="6" t="s">
        <v>2773</v>
      </c>
      <c r="G174" s="6">
        <v>82</v>
      </c>
      <c r="H174" s="6">
        <v>100</v>
      </c>
      <c r="I174" s="7">
        <v>42503</v>
      </c>
      <c r="J174" s="7">
        <v>42513</v>
      </c>
      <c r="K174" s="7" t="s">
        <v>2537</v>
      </c>
      <c r="L174" s="17">
        <f t="shared" si="31"/>
        <v>256.52</v>
      </c>
      <c r="M174" s="20">
        <f t="shared" si="32"/>
        <v>0.92854358334632781</v>
      </c>
      <c r="N174" s="6" t="s">
        <v>36</v>
      </c>
      <c r="O174" s="6">
        <v>2950000</v>
      </c>
      <c r="P174" s="6">
        <v>3300000</v>
      </c>
      <c r="Q174" s="6">
        <f t="shared" si="26"/>
        <v>350000</v>
      </c>
      <c r="R174" s="8">
        <f t="shared" si="27"/>
        <v>0.11864406779661017</v>
      </c>
      <c r="S174" s="6">
        <v>166981</v>
      </c>
      <c r="T174" s="9">
        <f t="shared" si="33"/>
        <v>38011.963414634149</v>
      </c>
      <c r="U174" s="6">
        <v>42280</v>
      </c>
      <c r="V174" s="9">
        <f t="shared" si="28"/>
        <v>4268.0365853658514</v>
      </c>
      <c r="W174" s="8">
        <f t="shared" si="29"/>
        <v>0.11228140306277125</v>
      </c>
      <c r="X174" s="22">
        <f t="shared" si="34"/>
        <v>35295.764719053906</v>
      </c>
      <c r="Y174" s="22">
        <f t="shared" si="35"/>
        <v>39258.822703882739</v>
      </c>
      <c r="Z174" s="22">
        <f t="shared" si="36"/>
        <v>3963.0579848288326</v>
      </c>
      <c r="AA174" s="8">
        <f t="shared" si="37"/>
        <v>0.11228140306277125</v>
      </c>
      <c r="AB174" s="22">
        <f t="shared" si="38"/>
        <v>3219223.4617183846</v>
      </c>
      <c r="AC174" s="10">
        <v>19809</v>
      </c>
      <c r="AD174" s="6">
        <v>1983</v>
      </c>
      <c r="AE174" s="6">
        <f t="shared" si="30"/>
        <v>33</v>
      </c>
      <c r="AF174" s="6" t="s">
        <v>719</v>
      </c>
    </row>
    <row r="175" spans="1:32" x14ac:dyDescent="0.2">
      <c r="A175">
        <v>21</v>
      </c>
      <c r="B175" s="6" t="s">
        <v>950</v>
      </c>
      <c r="C175" s="6" t="s">
        <v>22</v>
      </c>
      <c r="D175" s="6" t="s">
        <v>23</v>
      </c>
      <c r="E175" s="6" t="s">
        <v>2767</v>
      </c>
      <c r="F175" s="6" t="s">
        <v>2773</v>
      </c>
      <c r="G175" s="6">
        <v>62</v>
      </c>
      <c r="H175" s="6">
        <v>68</v>
      </c>
      <c r="I175" s="7">
        <v>42503</v>
      </c>
      <c r="J175" s="7">
        <v>42514</v>
      </c>
      <c r="K175" s="7" t="s">
        <v>2537</v>
      </c>
      <c r="L175" s="17">
        <f t="shared" si="31"/>
        <v>256.52</v>
      </c>
      <c r="M175" s="20">
        <f t="shared" si="32"/>
        <v>0.92854358334632781</v>
      </c>
      <c r="N175" s="6" t="s">
        <v>24</v>
      </c>
      <c r="O175" s="6">
        <v>3480000</v>
      </c>
      <c r="P175" s="6">
        <v>3700000</v>
      </c>
      <c r="Q175" s="6">
        <f t="shared" si="26"/>
        <v>220000</v>
      </c>
      <c r="R175" s="8">
        <f t="shared" si="27"/>
        <v>6.3218390804597707E-2</v>
      </c>
      <c r="S175" s="6"/>
      <c r="T175" s="9">
        <f t="shared" si="33"/>
        <v>56129.032258064515</v>
      </c>
      <c r="U175" s="6">
        <v>59677</v>
      </c>
      <c r="V175" s="9">
        <f t="shared" si="28"/>
        <v>3547.9677419354848</v>
      </c>
      <c r="W175" s="8">
        <f t="shared" si="29"/>
        <v>6.3210919540229907E-2</v>
      </c>
      <c r="X175" s="22">
        <f t="shared" si="34"/>
        <v>52118.252742664852</v>
      </c>
      <c r="Y175" s="22">
        <f t="shared" si="35"/>
        <v>55412.695423358804</v>
      </c>
      <c r="Z175" s="22">
        <f t="shared" si="36"/>
        <v>3294.4426806939518</v>
      </c>
      <c r="AA175" s="8">
        <f t="shared" si="37"/>
        <v>6.3210919540229851E-2</v>
      </c>
      <c r="AB175" s="22">
        <f t="shared" si="38"/>
        <v>3435587.1162482458</v>
      </c>
      <c r="AC175" s="6"/>
      <c r="AD175" s="6">
        <v>2013</v>
      </c>
      <c r="AE175" s="6">
        <f t="shared" si="30"/>
        <v>3</v>
      </c>
      <c r="AF175" s="6" t="s">
        <v>173</v>
      </c>
    </row>
    <row r="176" spans="1:32" x14ac:dyDescent="0.2">
      <c r="A176">
        <v>21</v>
      </c>
      <c r="B176" s="6" t="s">
        <v>1157</v>
      </c>
      <c r="C176" s="6" t="s">
        <v>22</v>
      </c>
      <c r="D176" s="6" t="s">
        <v>23</v>
      </c>
      <c r="E176" s="6" t="s">
        <v>2767</v>
      </c>
      <c r="F176" s="6" t="s">
        <v>2773</v>
      </c>
      <c r="G176" s="6">
        <v>98</v>
      </c>
      <c r="H176" s="6">
        <v>111</v>
      </c>
      <c r="I176" s="7">
        <v>42503</v>
      </c>
      <c r="J176" s="7">
        <v>42514</v>
      </c>
      <c r="K176" s="7" t="s">
        <v>2537</v>
      </c>
      <c r="L176" s="17">
        <f t="shared" si="31"/>
        <v>256.52</v>
      </c>
      <c r="M176" s="20">
        <f t="shared" si="32"/>
        <v>0.92854358334632781</v>
      </c>
      <c r="N176" s="6" t="s">
        <v>24</v>
      </c>
      <c r="O176" s="6">
        <v>4750000</v>
      </c>
      <c r="P176" s="6">
        <v>4850000</v>
      </c>
      <c r="Q176" s="6">
        <f t="shared" si="26"/>
        <v>100000</v>
      </c>
      <c r="R176" s="8">
        <f t="shared" si="27"/>
        <v>2.1052631578947368E-2</v>
      </c>
      <c r="S176" s="6"/>
      <c r="T176" s="9">
        <f t="shared" si="33"/>
        <v>48469.387755102041</v>
      </c>
      <c r="U176" s="6">
        <v>49490</v>
      </c>
      <c r="V176" s="9">
        <f t="shared" si="28"/>
        <v>1020.6122448979586</v>
      </c>
      <c r="W176" s="8">
        <f t="shared" si="29"/>
        <v>2.1056842105263145E-2</v>
      </c>
      <c r="X176" s="22">
        <f t="shared" si="34"/>
        <v>45005.938988725073</v>
      </c>
      <c r="Y176" s="22">
        <f t="shared" si="35"/>
        <v>45953.62193980976</v>
      </c>
      <c r="Z176" s="22">
        <f t="shared" si="36"/>
        <v>947.68295108468737</v>
      </c>
      <c r="AA176" s="8">
        <f t="shared" si="37"/>
        <v>2.1056842105263079E-2</v>
      </c>
      <c r="AB176" s="22">
        <f t="shared" si="38"/>
        <v>4503454.950101357</v>
      </c>
      <c r="AC176" s="6">
        <v>24</v>
      </c>
      <c r="AD176" s="6">
        <v>2013</v>
      </c>
      <c r="AE176" s="6">
        <f t="shared" si="30"/>
        <v>3</v>
      </c>
      <c r="AF176" s="6" t="s">
        <v>200</v>
      </c>
    </row>
    <row r="177" spans="1:32" x14ac:dyDescent="0.2">
      <c r="A177">
        <v>21</v>
      </c>
      <c r="B177" s="6" t="s">
        <v>479</v>
      </c>
      <c r="C177" s="6" t="s">
        <v>22</v>
      </c>
      <c r="D177" s="6" t="s">
        <v>23</v>
      </c>
      <c r="E177" s="6" t="s">
        <v>2767</v>
      </c>
      <c r="F177" s="6" t="s">
        <v>2773</v>
      </c>
      <c r="G177" s="6">
        <v>43</v>
      </c>
      <c r="H177" s="6">
        <v>47</v>
      </c>
      <c r="I177" s="7">
        <v>42503</v>
      </c>
      <c r="J177" s="7">
        <v>42514</v>
      </c>
      <c r="K177" s="7" t="s">
        <v>2537</v>
      </c>
      <c r="L177" s="17">
        <f t="shared" si="31"/>
        <v>256.52</v>
      </c>
      <c r="M177" s="20">
        <f t="shared" si="32"/>
        <v>0.92854358334632781</v>
      </c>
      <c r="N177" s="6" t="s">
        <v>24</v>
      </c>
      <c r="O177" s="6">
        <v>2800000</v>
      </c>
      <c r="P177" s="6">
        <v>2950000</v>
      </c>
      <c r="Q177" s="6">
        <f t="shared" si="26"/>
        <v>150000</v>
      </c>
      <c r="R177" s="8">
        <f t="shared" si="27"/>
        <v>5.3571428571428568E-2</v>
      </c>
      <c r="S177" s="6">
        <v>2493</v>
      </c>
      <c r="T177" s="9">
        <f t="shared" si="33"/>
        <v>65174.255813953489</v>
      </c>
      <c r="U177" s="6">
        <v>68663</v>
      </c>
      <c r="V177" s="9">
        <f t="shared" si="28"/>
        <v>3488.7441860465115</v>
      </c>
      <c r="W177" s="8">
        <f t="shared" si="29"/>
        <v>5.3529482500045494E-2</v>
      </c>
      <c r="X177" s="22">
        <f t="shared" si="34"/>
        <v>60517.137035418607</v>
      </c>
      <c r="Y177" s="22">
        <f t="shared" si="35"/>
        <v>63756.588063308904</v>
      </c>
      <c r="Z177" s="22">
        <f t="shared" si="36"/>
        <v>3239.4510278902962</v>
      </c>
      <c r="AA177" s="8">
        <f t="shared" si="37"/>
        <v>5.3529482500045508E-2</v>
      </c>
      <c r="AB177" s="22">
        <f t="shared" si="38"/>
        <v>2741533.2867222829</v>
      </c>
      <c r="AC177" s="10">
        <v>8185</v>
      </c>
      <c r="AD177" s="6">
        <v>2012</v>
      </c>
      <c r="AE177" s="6">
        <f t="shared" si="30"/>
        <v>4</v>
      </c>
      <c r="AF177" s="6" t="s">
        <v>52</v>
      </c>
    </row>
    <row r="178" spans="1:32" x14ac:dyDescent="0.2">
      <c r="A178">
        <v>21</v>
      </c>
      <c r="B178" s="6" t="s">
        <v>2236</v>
      </c>
      <c r="C178" s="6" t="s">
        <v>22</v>
      </c>
      <c r="D178" s="6" t="s">
        <v>23</v>
      </c>
      <c r="E178" s="6" t="s">
        <v>2767</v>
      </c>
      <c r="F178" s="6" t="s">
        <v>2773</v>
      </c>
      <c r="G178" s="6">
        <v>106</v>
      </c>
      <c r="H178" s="6">
        <v>122</v>
      </c>
      <c r="I178" s="7">
        <v>42504</v>
      </c>
      <c r="J178" s="7">
        <v>42514</v>
      </c>
      <c r="K178" s="7" t="s">
        <v>2537</v>
      </c>
      <c r="L178" s="17">
        <f t="shared" si="31"/>
        <v>256.52</v>
      </c>
      <c r="M178" s="20">
        <f t="shared" si="32"/>
        <v>0.92854358334632781</v>
      </c>
      <c r="N178" s="6" t="s">
        <v>36</v>
      </c>
      <c r="O178" s="6">
        <v>6000000</v>
      </c>
      <c r="P178" s="6">
        <v>5950000</v>
      </c>
      <c r="Q178" s="6">
        <f t="shared" si="26"/>
        <v>-50000</v>
      </c>
      <c r="R178" s="8">
        <f t="shared" si="27"/>
        <v>-8.3333333333333332E-3</v>
      </c>
      <c r="S178" s="6"/>
      <c r="T178" s="9">
        <f t="shared" si="33"/>
        <v>56603.773584905663</v>
      </c>
      <c r="U178" s="6">
        <v>56132</v>
      </c>
      <c r="V178" s="9">
        <f t="shared" si="28"/>
        <v>-471.77358490566257</v>
      </c>
      <c r="W178" s="8">
        <f t="shared" si="29"/>
        <v>-8.3346666666667055E-3</v>
      </c>
      <c r="X178" s="22">
        <f t="shared" si="34"/>
        <v>52559.070755452522</v>
      </c>
      <c r="Y178" s="22">
        <f t="shared" si="35"/>
        <v>52121.008420396072</v>
      </c>
      <c r="Z178" s="22">
        <f t="shared" si="36"/>
        <v>-438.06233505644923</v>
      </c>
      <c r="AA178" s="8">
        <f t="shared" si="37"/>
        <v>-8.3346666666667488E-3</v>
      </c>
      <c r="AB178" s="22">
        <f t="shared" si="38"/>
        <v>5524826.8925619833</v>
      </c>
      <c r="AC178" s="10">
        <v>9920</v>
      </c>
      <c r="AD178" s="6">
        <v>2000</v>
      </c>
      <c r="AE178" s="6">
        <f t="shared" si="30"/>
        <v>16</v>
      </c>
      <c r="AF178" s="6" t="s">
        <v>94</v>
      </c>
    </row>
    <row r="179" spans="1:32" x14ac:dyDescent="0.2">
      <c r="A179">
        <v>21</v>
      </c>
      <c r="B179" s="6" t="s">
        <v>2031</v>
      </c>
      <c r="C179" s="6" t="s">
        <v>22</v>
      </c>
      <c r="D179" s="6" t="s">
        <v>23</v>
      </c>
      <c r="E179" s="6" t="s">
        <v>2767</v>
      </c>
      <c r="F179" s="6" t="s">
        <v>2773</v>
      </c>
      <c r="G179" s="6">
        <v>89</v>
      </c>
      <c r="H179" s="6">
        <v>100</v>
      </c>
      <c r="I179" s="7">
        <v>42504</v>
      </c>
      <c r="J179" s="7">
        <v>42514</v>
      </c>
      <c r="K179" s="7" t="s">
        <v>2537</v>
      </c>
      <c r="L179" s="17">
        <f t="shared" si="31"/>
        <v>256.52</v>
      </c>
      <c r="M179" s="20">
        <f t="shared" si="32"/>
        <v>0.92854358334632781</v>
      </c>
      <c r="N179" s="6" t="s">
        <v>36</v>
      </c>
      <c r="O179" s="6">
        <v>3600000</v>
      </c>
      <c r="P179" s="6">
        <v>4000000</v>
      </c>
      <c r="Q179" s="6">
        <f t="shared" si="26"/>
        <v>400000</v>
      </c>
      <c r="R179" s="8">
        <f t="shared" si="27"/>
        <v>0.1111111111111111</v>
      </c>
      <c r="S179" s="6">
        <v>27698</v>
      </c>
      <c r="T179" s="9">
        <f t="shared" si="33"/>
        <v>40760.651685393255</v>
      </c>
      <c r="U179" s="6">
        <v>45255</v>
      </c>
      <c r="V179" s="9">
        <f t="shared" si="28"/>
        <v>4494.3483146067447</v>
      </c>
      <c r="W179" s="8">
        <f t="shared" si="29"/>
        <v>0.11026193470349525</v>
      </c>
      <c r="X179" s="22">
        <f t="shared" si="34"/>
        <v>37848.04157548659</v>
      </c>
      <c r="Y179" s="22">
        <f t="shared" si="35"/>
        <v>42021.239864338066</v>
      </c>
      <c r="Z179" s="22">
        <f t="shared" si="36"/>
        <v>4173.1982888514758</v>
      </c>
      <c r="AA179" s="8">
        <f t="shared" si="37"/>
        <v>0.11026193470349525</v>
      </c>
      <c r="AB179" s="22">
        <f t="shared" si="38"/>
        <v>3739890.3479260877</v>
      </c>
      <c r="AC179" s="10">
        <v>14168</v>
      </c>
      <c r="AD179" s="6">
        <v>1994</v>
      </c>
      <c r="AE179" s="6">
        <f t="shared" si="30"/>
        <v>22</v>
      </c>
      <c r="AF179" s="6" t="s">
        <v>251</v>
      </c>
    </row>
    <row r="180" spans="1:32" x14ac:dyDescent="0.2">
      <c r="A180">
        <v>21</v>
      </c>
      <c r="B180" s="6" t="s">
        <v>744</v>
      </c>
      <c r="C180" s="6" t="s">
        <v>22</v>
      </c>
      <c r="D180" s="6" t="s">
        <v>23</v>
      </c>
      <c r="E180" s="6" t="s">
        <v>2767</v>
      </c>
      <c r="F180" s="6" t="s">
        <v>2773</v>
      </c>
      <c r="G180" s="6">
        <v>50</v>
      </c>
      <c r="H180" s="6">
        <v>55</v>
      </c>
      <c r="I180" s="7">
        <v>42503</v>
      </c>
      <c r="J180" s="7">
        <v>42514</v>
      </c>
      <c r="K180" s="7" t="s">
        <v>2537</v>
      </c>
      <c r="L180" s="17">
        <f t="shared" si="31"/>
        <v>256.52</v>
      </c>
      <c r="M180" s="20">
        <f t="shared" si="32"/>
        <v>0.92854358334632781</v>
      </c>
      <c r="N180" s="6" t="s">
        <v>24</v>
      </c>
      <c r="O180" s="6">
        <v>2500000</v>
      </c>
      <c r="P180" s="6">
        <v>3060000</v>
      </c>
      <c r="Q180" s="6">
        <f t="shared" si="26"/>
        <v>560000</v>
      </c>
      <c r="R180" s="8">
        <f t="shared" si="27"/>
        <v>0.224</v>
      </c>
      <c r="S180" s="6">
        <v>5508</v>
      </c>
      <c r="T180" s="9">
        <f t="shared" si="33"/>
        <v>50110.16</v>
      </c>
      <c r="U180" s="6">
        <v>61310</v>
      </c>
      <c r="V180" s="9">
        <f t="shared" si="28"/>
        <v>11199.839999999997</v>
      </c>
      <c r="W180" s="8">
        <f t="shared" si="29"/>
        <v>0.22350437516064597</v>
      </c>
      <c r="X180" s="22">
        <f t="shared" si="34"/>
        <v>46529.467528457826</v>
      </c>
      <c r="Y180" s="22">
        <f t="shared" si="35"/>
        <v>56929.007094963359</v>
      </c>
      <c r="Z180" s="22">
        <f t="shared" si="36"/>
        <v>10399.539566505533</v>
      </c>
      <c r="AA180" s="8">
        <f t="shared" si="37"/>
        <v>0.22350437516064597</v>
      </c>
      <c r="AB180" s="22">
        <f t="shared" si="38"/>
        <v>2846450.354748168</v>
      </c>
      <c r="AC180" s="10">
        <v>4143</v>
      </c>
      <c r="AD180" s="6">
        <v>1992</v>
      </c>
      <c r="AE180" s="6">
        <f t="shared" si="30"/>
        <v>24</v>
      </c>
      <c r="AF180" s="6" t="s">
        <v>173</v>
      </c>
    </row>
    <row r="181" spans="1:32" x14ac:dyDescent="0.2">
      <c r="A181">
        <v>21</v>
      </c>
      <c r="B181" s="6" t="s">
        <v>2227</v>
      </c>
      <c r="C181" s="6" t="s">
        <v>22</v>
      </c>
      <c r="D181" s="6" t="s">
        <v>23</v>
      </c>
      <c r="E181" s="6" t="s">
        <v>2767</v>
      </c>
      <c r="F181" s="6" t="s">
        <v>2773</v>
      </c>
      <c r="G181" s="6">
        <v>104</v>
      </c>
      <c r="H181" s="6">
        <v>113</v>
      </c>
      <c r="I181" s="7">
        <v>42490</v>
      </c>
      <c r="J181" s="7">
        <v>42514</v>
      </c>
      <c r="K181" s="7" t="s">
        <v>2537</v>
      </c>
      <c r="L181" s="17">
        <f t="shared" si="31"/>
        <v>256.52</v>
      </c>
      <c r="M181" s="20">
        <f t="shared" si="32"/>
        <v>0.92854358334632781</v>
      </c>
      <c r="N181" s="6" t="s">
        <v>379</v>
      </c>
      <c r="O181" s="6">
        <v>3290000</v>
      </c>
      <c r="P181" s="6">
        <v>3520000</v>
      </c>
      <c r="Q181" s="6">
        <f t="shared" si="26"/>
        <v>230000</v>
      </c>
      <c r="R181" s="8">
        <f t="shared" si="27"/>
        <v>6.9908814589665649E-2</v>
      </c>
      <c r="S181" s="6"/>
      <c r="T181" s="9">
        <f t="shared" si="33"/>
        <v>31634.615384615383</v>
      </c>
      <c r="U181" s="6">
        <v>33846</v>
      </c>
      <c r="V181" s="9">
        <f t="shared" si="28"/>
        <v>2211.3846153846171</v>
      </c>
      <c r="W181" s="8">
        <f t="shared" si="29"/>
        <v>6.9903951367781214E-2</v>
      </c>
      <c r="X181" s="22">
        <f t="shared" si="34"/>
        <v>29374.119127013637</v>
      </c>
      <c r="Y181" s="22">
        <f t="shared" si="35"/>
        <v>31427.486121939812</v>
      </c>
      <c r="Z181" s="22">
        <f t="shared" si="36"/>
        <v>2053.3669949261748</v>
      </c>
      <c r="AA181" s="8">
        <f t="shared" si="37"/>
        <v>6.990395136778127E-2</v>
      </c>
      <c r="AB181" s="22">
        <f t="shared" si="38"/>
        <v>3268458.5566817406</v>
      </c>
      <c r="AC181" s="6">
        <v>550</v>
      </c>
      <c r="AD181" s="6">
        <v>1990</v>
      </c>
      <c r="AE181" s="6">
        <f t="shared" si="30"/>
        <v>26</v>
      </c>
      <c r="AF181" s="6" t="s">
        <v>181</v>
      </c>
    </row>
    <row r="182" spans="1:32" x14ac:dyDescent="0.2">
      <c r="A182">
        <v>21</v>
      </c>
      <c r="B182" s="6" t="s">
        <v>831</v>
      </c>
      <c r="C182" s="6" t="s">
        <v>22</v>
      </c>
      <c r="D182" s="6" t="s">
        <v>23</v>
      </c>
      <c r="E182" s="6" t="s">
        <v>2767</v>
      </c>
      <c r="F182" s="6" t="s">
        <v>2773</v>
      </c>
      <c r="G182" s="6">
        <v>52</v>
      </c>
      <c r="H182" s="6">
        <v>60</v>
      </c>
      <c r="I182" s="7">
        <v>42503</v>
      </c>
      <c r="J182" s="7">
        <v>42514</v>
      </c>
      <c r="K182" s="7" t="s">
        <v>2537</v>
      </c>
      <c r="L182" s="17">
        <f t="shared" si="31"/>
        <v>256.52</v>
      </c>
      <c r="M182" s="20">
        <f t="shared" si="32"/>
        <v>0.92854358334632781</v>
      </c>
      <c r="N182" s="6" t="s">
        <v>24</v>
      </c>
      <c r="O182" s="6">
        <v>2300000</v>
      </c>
      <c r="P182" s="6">
        <v>2725000</v>
      </c>
      <c r="Q182" s="6">
        <f t="shared" si="26"/>
        <v>425000</v>
      </c>
      <c r="R182" s="8">
        <f t="shared" si="27"/>
        <v>0.18478260869565216</v>
      </c>
      <c r="S182" s="6"/>
      <c r="T182" s="9">
        <f t="shared" si="33"/>
        <v>44230.769230769234</v>
      </c>
      <c r="U182" s="6">
        <v>52404</v>
      </c>
      <c r="V182" s="9">
        <f t="shared" si="28"/>
        <v>8173.2307692307659</v>
      </c>
      <c r="W182" s="8">
        <f t="shared" si="29"/>
        <v>0.18478608695652166</v>
      </c>
      <c r="X182" s="22">
        <f t="shared" si="34"/>
        <v>41070.196955702966</v>
      </c>
      <c r="Y182" s="22">
        <f t="shared" si="35"/>
        <v>48659.39794168096</v>
      </c>
      <c r="Z182" s="22">
        <f t="shared" si="36"/>
        <v>7589.2009859779937</v>
      </c>
      <c r="AA182" s="8">
        <f t="shared" si="37"/>
        <v>0.18478608695652152</v>
      </c>
      <c r="AB182" s="22">
        <f t="shared" si="38"/>
        <v>2530288.6929674097</v>
      </c>
      <c r="AC182" s="10">
        <v>39821</v>
      </c>
      <c r="AD182" s="6">
        <v>1989</v>
      </c>
      <c r="AE182" s="6">
        <f t="shared" si="30"/>
        <v>27</v>
      </c>
      <c r="AF182" s="6" t="s">
        <v>94</v>
      </c>
    </row>
    <row r="183" spans="1:32" x14ac:dyDescent="0.2">
      <c r="A183">
        <v>21</v>
      </c>
      <c r="B183" s="6" t="s">
        <v>1715</v>
      </c>
      <c r="C183" s="6" t="s">
        <v>22</v>
      </c>
      <c r="D183" s="6" t="s">
        <v>23</v>
      </c>
      <c r="E183" s="6" t="s">
        <v>2767</v>
      </c>
      <c r="F183" s="6" t="s">
        <v>2773</v>
      </c>
      <c r="G183" s="6">
        <v>76</v>
      </c>
      <c r="H183" s="6">
        <v>83</v>
      </c>
      <c r="I183" s="7">
        <v>42504</v>
      </c>
      <c r="J183" s="7">
        <v>42514</v>
      </c>
      <c r="K183" s="7" t="s">
        <v>2537</v>
      </c>
      <c r="L183" s="17">
        <f t="shared" si="31"/>
        <v>256.52</v>
      </c>
      <c r="M183" s="20">
        <f t="shared" si="32"/>
        <v>0.92854358334632781</v>
      </c>
      <c r="N183" s="6" t="s">
        <v>36</v>
      </c>
      <c r="O183" s="6">
        <v>2500000</v>
      </c>
      <c r="P183" s="6">
        <v>2760000</v>
      </c>
      <c r="Q183" s="6">
        <f t="shared" si="26"/>
        <v>260000</v>
      </c>
      <c r="R183" s="8">
        <f t="shared" si="27"/>
        <v>0.104</v>
      </c>
      <c r="S183" s="6">
        <v>9143</v>
      </c>
      <c r="T183" s="9">
        <f t="shared" si="33"/>
        <v>33015.039473684214</v>
      </c>
      <c r="U183" s="6">
        <v>36436</v>
      </c>
      <c r="V183" s="9">
        <f t="shared" si="28"/>
        <v>3420.9605263157864</v>
      </c>
      <c r="W183" s="8">
        <f t="shared" si="29"/>
        <v>0.10361824734580681</v>
      </c>
      <c r="X183" s="22">
        <f t="shared" si="34"/>
        <v>30655.903057215201</v>
      </c>
      <c r="Y183" s="22">
        <f t="shared" si="35"/>
        <v>33832.4140028068</v>
      </c>
      <c r="Z183" s="22">
        <f t="shared" si="36"/>
        <v>3176.510945591599</v>
      </c>
      <c r="AA183" s="8">
        <f t="shared" si="37"/>
        <v>0.10361824734580678</v>
      </c>
      <c r="AB183" s="22">
        <f t="shared" si="38"/>
        <v>2571263.4642133168</v>
      </c>
      <c r="AC183" s="10">
        <v>16626</v>
      </c>
      <c r="AD183" s="6">
        <v>1987</v>
      </c>
      <c r="AE183" s="6">
        <f t="shared" si="30"/>
        <v>29</v>
      </c>
      <c r="AF183" s="6" t="s">
        <v>37</v>
      </c>
    </row>
    <row r="184" spans="1:32" x14ac:dyDescent="0.2">
      <c r="A184">
        <v>21</v>
      </c>
      <c r="B184" s="6" t="s">
        <v>968</v>
      </c>
      <c r="C184" s="6" t="s">
        <v>22</v>
      </c>
      <c r="D184" s="6" t="s">
        <v>23</v>
      </c>
      <c r="E184" s="6" t="s">
        <v>2767</v>
      </c>
      <c r="F184" s="6" t="s">
        <v>2773</v>
      </c>
      <c r="G184" s="6">
        <v>55</v>
      </c>
      <c r="H184" s="6">
        <v>69</v>
      </c>
      <c r="I184" s="7">
        <v>42504</v>
      </c>
      <c r="J184" s="7">
        <v>42514</v>
      </c>
      <c r="K184" s="7" t="s">
        <v>2537</v>
      </c>
      <c r="L184" s="17">
        <f t="shared" si="31"/>
        <v>256.52</v>
      </c>
      <c r="M184" s="20">
        <f t="shared" si="32"/>
        <v>0.92854358334632781</v>
      </c>
      <c r="N184" s="6" t="s">
        <v>36</v>
      </c>
      <c r="O184" s="6">
        <v>2300000</v>
      </c>
      <c r="P184" s="6">
        <v>2300000</v>
      </c>
      <c r="Q184" s="6">
        <f t="shared" si="26"/>
        <v>0</v>
      </c>
      <c r="R184" s="8">
        <f t="shared" si="27"/>
        <v>0</v>
      </c>
      <c r="S184" s="6">
        <v>167000</v>
      </c>
      <c r="T184" s="9">
        <f t="shared" si="33"/>
        <v>44854.545454545456</v>
      </c>
      <c r="U184" s="6">
        <v>44855</v>
      </c>
      <c r="V184" s="9">
        <f t="shared" si="28"/>
        <v>0.45454545454413164</v>
      </c>
      <c r="W184" s="8">
        <f t="shared" si="29"/>
        <v>1.0133765707307353E-5</v>
      </c>
      <c r="X184" s="22">
        <f t="shared" si="34"/>
        <v>41649.400365734378</v>
      </c>
      <c r="Y184" s="22">
        <f t="shared" si="35"/>
        <v>41649.822430999535</v>
      </c>
      <c r="Z184" s="22">
        <f t="shared" si="36"/>
        <v>0.42206526515656151</v>
      </c>
      <c r="AA184" s="8">
        <f t="shared" si="37"/>
        <v>1.0133765707316193E-5</v>
      </c>
      <c r="AB184" s="22">
        <f t="shared" si="38"/>
        <v>2290740.2337049744</v>
      </c>
      <c r="AC184" s="10">
        <v>19801</v>
      </c>
      <c r="AD184" s="6">
        <v>1974</v>
      </c>
      <c r="AE184" s="6">
        <f t="shared" si="30"/>
        <v>42</v>
      </c>
      <c r="AF184" s="6" t="s">
        <v>969</v>
      </c>
    </row>
    <row r="185" spans="1:32" x14ac:dyDescent="0.2">
      <c r="A185">
        <v>21</v>
      </c>
      <c r="B185" s="6" t="s">
        <v>1591</v>
      </c>
      <c r="C185" s="6" t="s">
        <v>22</v>
      </c>
      <c r="D185" s="6" t="s">
        <v>23</v>
      </c>
      <c r="E185" s="6" t="s">
        <v>2767</v>
      </c>
      <c r="F185" s="6" t="s">
        <v>2773</v>
      </c>
      <c r="G185" s="6">
        <v>72</v>
      </c>
      <c r="H185" s="6">
        <v>80</v>
      </c>
      <c r="I185" s="7">
        <v>42504</v>
      </c>
      <c r="J185" s="7">
        <v>42514</v>
      </c>
      <c r="K185" s="7" t="s">
        <v>2537</v>
      </c>
      <c r="L185" s="17">
        <f t="shared" si="31"/>
        <v>256.52</v>
      </c>
      <c r="M185" s="20">
        <f t="shared" si="32"/>
        <v>0.92854358334632781</v>
      </c>
      <c r="N185" s="6" t="s">
        <v>36</v>
      </c>
      <c r="O185" s="6">
        <v>2690000</v>
      </c>
      <c r="P185" s="6">
        <v>3010000</v>
      </c>
      <c r="Q185" s="6">
        <f t="shared" si="26"/>
        <v>320000</v>
      </c>
      <c r="R185" s="8">
        <f t="shared" si="27"/>
        <v>0.11895910780669144</v>
      </c>
      <c r="S185" s="6">
        <v>35878</v>
      </c>
      <c r="T185" s="9">
        <f t="shared" si="33"/>
        <v>37859.416666666664</v>
      </c>
      <c r="U185" s="6">
        <v>42304</v>
      </c>
      <c r="V185" s="9">
        <f t="shared" si="28"/>
        <v>4444.5833333333358</v>
      </c>
      <c r="W185" s="8">
        <f t="shared" si="29"/>
        <v>0.11739703684464242</v>
      </c>
      <c r="X185" s="22">
        <f t="shared" si="34"/>
        <v>35154.118415068348</v>
      </c>
      <c r="Y185" s="22">
        <f t="shared" si="35"/>
        <v>39281.107749883049</v>
      </c>
      <c r="Z185" s="22">
        <f t="shared" si="36"/>
        <v>4126.9893348147016</v>
      </c>
      <c r="AA185" s="8">
        <f t="shared" si="37"/>
        <v>0.11739703684464242</v>
      </c>
      <c r="AB185" s="22">
        <f t="shared" si="38"/>
        <v>2828239.7579915794</v>
      </c>
      <c r="AC185" s="10">
        <v>11355</v>
      </c>
      <c r="AD185" s="6">
        <v>1965</v>
      </c>
      <c r="AE185" s="6">
        <f t="shared" si="30"/>
        <v>51</v>
      </c>
      <c r="AF185" s="6" t="s">
        <v>37</v>
      </c>
    </row>
    <row r="186" spans="1:32" x14ac:dyDescent="0.2">
      <c r="A186">
        <v>21</v>
      </c>
      <c r="B186" s="6" t="s">
        <v>1354</v>
      </c>
      <c r="C186" s="6" t="s">
        <v>22</v>
      </c>
      <c r="D186" s="6" t="s">
        <v>23</v>
      </c>
      <c r="E186" s="6" t="s">
        <v>2767</v>
      </c>
      <c r="F186" s="6" t="s">
        <v>2773</v>
      </c>
      <c r="G186" s="6">
        <v>66</v>
      </c>
      <c r="H186" s="6">
        <v>74</v>
      </c>
      <c r="I186" s="7">
        <v>42504</v>
      </c>
      <c r="J186" s="7">
        <v>42514</v>
      </c>
      <c r="K186" s="7" t="s">
        <v>2537</v>
      </c>
      <c r="L186" s="17">
        <f t="shared" si="31"/>
        <v>256.52</v>
      </c>
      <c r="M186" s="20">
        <f t="shared" si="32"/>
        <v>0.92854358334632781</v>
      </c>
      <c r="N186" s="6" t="s">
        <v>36</v>
      </c>
      <c r="O186" s="6">
        <v>2900000</v>
      </c>
      <c r="P186" s="6">
        <v>3550000</v>
      </c>
      <c r="Q186" s="6">
        <f t="shared" si="26"/>
        <v>650000</v>
      </c>
      <c r="R186" s="8">
        <f t="shared" si="27"/>
        <v>0.22413793103448276</v>
      </c>
      <c r="S186" s="6"/>
      <c r="T186" s="9">
        <f t="shared" si="33"/>
        <v>43939.393939393936</v>
      </c>
      <c r="U186" s="6">
        <v>53788</v>
      </c>
      <c r="V186" s="9">
        <f t="shared" si="28"/>
        <v>9848.6060606060637</v>
      </c>
      <c r="W186" s="8">
        <f t="shared" si="29"/>
        <v>0.2241406896551725</v>
      </c>
      <c r="X186" s="22">
        <f t="shared" si="34"/>
        <v>40799.642298550767</v>
      </c>
      <c r="Y186" s="22">
        <f t="shared" si="35"/>
        <v>49944.502261032278</v>
      </c>
      <c r="Z186" s="22">
        <f t="shared" si="36"/>
        <v>9144.8599624815106</v>
      </c>
      <c r="AA186" s="8">
        <f t="shared" si="37"/>
        <v>0.22414068965517236</v>
      </c>
      <c r="AB186" s="22">
        <f t="shared" si="38"/>
        <v>3296337.1492281305</v>
      </c>
      <c r="AC186" s="6">
        <v>594</v>
      </c>
      <c r="AD186" s="6">
        <v>1962</v>
      </c>
      <c r="AE186" s="6">
        <f t="shared" si="30"/>
        <v>54</v>
      </c>
      <c r="AF186" s="6" t="s">
        <v>37</v>
      </c>
    </row>
    <row r="187" spans="1:32" x14ac:dyDescent="0.2">
      <c r="A187">
        <v>21</v>
      </c>
      <c r="B187" s="6" t="s">
        <v>2045</v>
      </c>
      <c r="C187" s="6" t="s">
        <v>22</v>
      </c>
      <c r="D187" s="6" t="s">
        <v>23</v>
      </c>
      <c r="E187" s="6" t="s">
        <v>2767</v>
      </c>
      <c r="F187" s="6" t="s">
        <v>2773</v>
      </c>
      <c r="G187" s="6">
        <v>90</v>
      </c>
      <c r="H187" s="6">
        <v>104</v>
      </c>
      <c r="I187" s="7">
        <v>42503</v>
      </c>
      <c r="J187" s="7">
        <v>42514</v>
      </c>
      <c r="K187" s="7" t="s">
        <v>2537</v>
      </c>
      <c r="L187" s="17">
        <f t="shared" si="31"/>
        <v>256.52</v>
      </c>
      <c r="M187" s="20">
        <f t="shared" si="32"/>
        <v>0.92854358334632781</v>
      </c>
      <c r="N187" s="6" t="s">
        <v>24</v>
      </c>
      <c r="O187" s="6">
        <v>4800000</v>
      </c>
      <c r="P187" s="6">
        <v>5175000</v>
      </c>
      <c r="Q187" s="6">
        <f t="shared" si="26"/>
        <v>375000</v>
      </c>
      <c r="R187" s="8">
        <f t="shared" si="27"/>
        <v>7.8125E-2</v>
      </c>
      <c r="S187" s="6"/>
      <c r="T187" s="9">
        <f t="shared" si="33"/>
        <v>53333.333333333336</v>
      </c>
      <c r="U187" s="6">
        <v>57500</v>
      </c>
      <c r="V187" s="9">
        <f t="shared" si="28"/>
        <v>4166.6666666666642</v>
      </c>
      <c r="W187" s="8">
        <f t="shared" si="29"/>
        <v>7.8124999999999944E-2</v>
      </c>
      <c r="X187" s="22">
        <f t="shared" si="34"/>
        <v>49522.324445137485</v>
      </c>
      <c r="Y187" s="22">
        <f t="shared" si="35"/>
        <v>53391.25604241385</v>
      </c>
      <c r="Z187" s="22">
        <f t="shared" si="36"/>
        <v>3868.9315972763652</v>
      </c>
      <c r="AA187" s="8">
        <f t="shared" si="37"/>
        <v>7.8124999999999986E-2</v>
      </c>
      <c r="AB187" s="22">
        <f t="shared" si="38"/>
        <v>4805213.0438172463</v>
      </c>
      <c r="AC187" s="10">
        <v>1247</v>
      </c>
      <c r="AD187" s="6">
        <v>1938</v>
      </c>
      <c r="AE187" s="6">
        <f t="shared" si="30"/>
        <v>78</v>
      </c>
      <c r="AF187" s="6" t="s">
        <v>209</v>
      </c>
    </row>
    <row r="188" spans="1:32" x14ac:dyDescent="0.2">
      <c r="A188">
        <v>21</v>
      </c>
      <c r="B188" s="6" t="s">
        <v>1929</v>
      </c>
      <c r="C188" s="6" t="s">
        <v>22</v>
      </c>
      <c r="D188" s="6" t="s">
        <v>23</v>
      </c>
      <c r="E188" s="6" t="s">
        <v>2767</v>
      </c>
      <c r="F188" s="6" t="s">
        <v>2773</v>
      </c>
      <c r="G188" s="6">
        <v>83</v>
      </c>
      <c r="H188" s="6">
        <v>91</v>
      </c>
      <c r="I188" s="7">
        <v>42503</v>
      </c>
      <c r="J188" s="7">
        <v>42515</v>
      </c>
      <c r="K188" s="7" t="s">
        <v>2537</v>
      </c>
      <c r="L188" s="17">
        <f t="shared" si="31"/>
        <v>256.52</v>
      </c>
      <c r="M188" s="20">
        <f t="shared" si="32"/>
        <v>0.92854358334632781</v>
      </c>
      <c r="N188" s="6" t="s">
        <v>32</v>
      </c>
      <c r="O188" s="6">
        <v>3190000</v>
      </c>
      <c r="P188" s="6">
        <v>3180000</v>
      </c>
      <c r="Q188" s="6">
        <f t="shared" si="26"/>
        <v>-10000</v>
      </c>
      <c r="R188" s="8">
        <f t="shared" si="27"/>
        <v>-3.134796238244514E-3</v>
      </c>
      <c r="S188" s="6"/>
      <c r="T188" s="9">
        <f t="shared" si="33"/>
        <v>38433.734939759037</v>
      </c>
      <c r="U188" s="6">
        <v>38313</v>
      </c>
      <c r="V188" s="9">
        <f t="shared" si="28"/>
        <v>-120.73493975903693</v>
      </c>
      <c r="W188" s="8">
        <f t="shared" si="29"/>
        <v>-3.141379310344848E-3</v>
      </c>
      <c r="X188" s="22">
        <f t="shared" si="34"/>
        <v>35687.397962346819</v>
      </c>
      <c r="Y188" s="22">
        <f t="shared" si="35"/>
        <v>35575.290308747855</v>
      </c>
      <c r="Z188" s="22">
        <f t="shared" si="36"/>
        <v>-112.10765359896322</v>
      </c>
      <c r="AA188" s="8">
        <f t="shared" si="37"/>
        <v>-3.1413793103449612E-3</v>
      </c>
      <c r="AB188" s="22">
        <f t="shared" si="38"/>
        <v>2952749.095626072</v>
      </c>
      <c r="AC188" s="10">
        <v>19801</v>
      </c>
      <c r="AD188" s="6">
        <v>1974</v>
      </c>
      <c r="AE188" s="6">
        <f t="shared" si="30"/>
        <v>42</v>
      </c>
      <c r="AF188" s="6" t="s">
        <v>37</v>
      </c>
    </row>
    <row r="189" spans="1:32" x14ac:dyDescent="0.2">
      <c r="A189">
        <v>21</v>
      </c>
      <c r="B189" s="6" t="s">
        <v>1281</v>
      </c>
      <c r="C189" s="6" t="s">
        <v>22</v>
      </c>
      <c r="D189" s="6" t="s">
        <v>23</v>
      </c>
      <c r="E189" s="6" t="s">
        <v>2767</v>
      </c>
      <c r="F189" s="6" t="s">
        <v>2773</v>
      </c>
      <c r="G189" s="6">
        <v>64</v>
      </c>
      <c r="H189" s="6">
        <v>70</v>
      </c>
      <c r="I189" s="7">
        <v>42503</v>
      </c>
      <c r="J189" s="7">
        <v>42515</v>
      </c>
      <c r="K189" s="7" t="s">
        <v>2537</v>
      </c>
      <c r="L189" s="17">
        <f t="shared" si="31"/>
        <v>256.52</v>
      </c>
      <c r="M189" s="20">
        <f t="shared" si="32"/>
        <v>0.92854358334632781</v>
      </c>
      <c r="N189" s="6" t="s">
        <v>32</v>
      </c>
      <c r="O189" s="6">
        <v>2650000</v>
      </c>
      <c r="P189" s="6">
        <v>3220000</v>
      </c>
      <c r="Q189" s="6">
        <f t="shared" si="26"/>
        <v>570000</v>
      </c>
      <c r="R189" s="8">
        <f t="shared" si="27"/>
        <v>0.21509433962264152</v>
      </c>
      <c r="S189" s="6">
        <v>29362</v>
      </c>
      <c r="T189" s="9">
        <f t="shared" si="33"/>
        <v>41865.03125</v>
      </c>
      <c r="U189" s="6">
        <v>50771</v>
      </c>
      <c r="V189" s="9">
        <f t="shared" si="28"/>
        <v>8905.96875</v>
      </c>
      <c r="W189" s="8">
        <f t="shared" si="29"/>
        <v>0.21273049330400295</v>
      </c>
      <c r="X189" s="22">
        <f t="shared" si="34"/>
        <v>38873.506133780997</v>
      </c>
      <c r="Y189" s="22">
        <f t="shared" si="35"/>
        <v>47143.086270076412</v>
      </c>
      <c r="Z189" s="22">
        <f t="shared" si="36"/>
        <v>8269.5801362954153</v>
      </c>
      <c r="AA189" s="8">
        <f t="shared" si="37"/>
        <v>0.21273049330400293</v>
      </c>
      <c r="AB189" s="22">
        <f t="shared" si="38"/>
        <v>3017157.5212848904</v>
      </c>
      <c r="AC189" s="10">
        <v>18211</v>
      </c>
      <c r="AD189" s="6">
        <v>1965</v>
      </c>
      <c r="AE189" s="6">
        <f t="shared" si="30"/>
        <v>51</v>
      </c>
      <c r="AF189" s="6" t="s">
        <v>315</v>
      </c>
    </row>
    <row r="190" spans="1:32" x14ac:dyDescent="0.2">
      <c r="A190">
        <v>21</v>
      </c>
      <c r="B190" s="6" t="s">
        <v>373</v>
      </c>
      <c r="C190" s="6" t="s">
        <v>22</v>
      </c>
      <c r="D190" s="6" t="s">
        <v>23</v>
      </c>
      <c r="E190" s="6" t="s">
        <v>2767</v>
      </c>
      <c r="F190" s="6" t="s">
        <v>2773</v>
      </c>
      <c r="G190" s="6">
        <v>39</v>
      </c>
      <c r="H190" s="6">
        <v>44</v>
      </c>
      <c r="I190" s="7">
        <v>42503</v>
      </c>
      <c r="J190" s="7">
        <v>42515</v>
      </c>
      <c r="K190" s="7" t="s">
        <v>2537</v>
      </c>
      <c r="L190" s="17">
        <f t="shared" si="31"/>
        <v>256.52</v>
      </c>
      <c r="M190" s="20">
        <f t="shared" si="32"/>
        <v>0.92854358334632781</v>
      </c>
      <c r="N190" s="6" t="s">
        <v>32</v>
      </c>
      <c r="O190" s="6">
        <v>2250000</v>
      </c>
      <c r="P190" s="6">
        <v>2410000</v>
      </c>
      <c r="Q190" s="6">
        <f t="shared" si="26"/>
        <v>160000</v>
      </c>
      <c r="R190" s="8">
        <f t="shared" si="27"/>
        <v>7.1111111111111111E-2</v>
      </c>
      <c r="S190" s="6">
        <v>53885</v>
      </c>
      <c r="T190" s="9">
        <f t="shared" si="33"/>
        <v>59073.974358974359</v>
      </c>
      <c r="U190" s="6">
        <v>63177</v>
      </c>
      <c r="V190" s="9">
        <f t="shared" si="28"/>
        <v>4103.0256410256407</v>
      </c>
      <c r="W190" s="8">
        <f t="shared" si="29"/>
        <v>6.9455723701486824E-2</v>
      </c>
      <c r="X190" s="22">
        <f t="shared" si="34"/>
        <v>54852.75983379114</v>
      </c>
      <c r="Y190" s="22">
        <f t="shared" si="35"/>
        <v>58662.597965070949</v>
      </c>
      <c r="Z190" s="22">
        <f t="shared" si="36"/>
        <v>3809.8381312798083</v>
      </c>
      <c r="AA190" s="8">
        <f t="shared" si="37"/>
        <v>6.9455723701486755E-2</v>
      </c>
      <c r="AB190" s="22">
        <f t="shared" si="38"/>
        <v>2287841.3206377672</v>
      </c>
      <c r="AC190" s="10">
        <v>7813</v>
      </c>
      <c r="AD190" s="6">
        <v>1956</v>
      </c>
      <c r="AE190" s="6">
        <f t="shared" si="30"/>
        <v>60</v>
      </c>
      <c r="AF190" s="6" t="s">
        <v>371</v>
      </c>
    </row>
    <row r="191" spans="1:32" x14ac:dyDescent="0.2">
      <c r="A191">
        <v>21</v>
      </c>
      <c r="B191" s="6" t="s">
        <v>2316</v>
      </c>
      <c r="C191" s="6" t="s">
        <v>22</v>
      </c>
      <c r="D191" s="6" t="s">
        <v>23</v>
      </c>
      <c r="E191" s="6" t="s">
        <v>2767</v>
      </c>
      <c r="F191" s="6" t="s">
        <v>2773</v>
      </c>
      <c r="G191" s="6">
        <v>113</v>
      </c>
      <c r="H191" s="6">
        <v>125</v>
      </c>
      <c r="I191" s="7">
        <v>42504</v>
      </c>
      <c r="J191" s="7">
        <v>42516</v>
      </c>
      <c r="K191" s="7" t="s">
        <v>2537</v>
      </c>
      <c r="L191" s="17">
        <f t="shared" si="31"/>
        <v>256.52</v>
      </c>
      <c r="M191" s="20">
        <f t="shared" si="32"/>
        <v>0.92854358334632781</v>
      </c>
      <c r="N191" s="6" t="s">
        <v>32</v>
      </c>
      <c r="O191" s="6">
        <v>6800000</v>
      </c>
      <c r="P191" s="6">
        <v>6600000</v>
      </c>
      <c r="Q191" s="6">
        <f t="shared" si="26"/>
        <v>-200000</v>
      </c>
      <c r="R191" s="8">
        <f t="shared" si="27"/>
        <v>-2.9411764705882353E-2</v>
      </c>
      <c r="S191" s="6"/>
      <c r="T191" s="9">
        <f t="shared" si="33"/>
        <v>60176.991150442474</v>
      </c>
      <c r="U191" s="6">
        <v>58407</v>
      </c>
      <c r="V191" s="9">
        <f t="shared" si="28"/>
        <v>-1769.9911504424745</v>
      </c>
      <c r="W191" s="8">
        <f t="shared" si="29"/>
        <v>-2.9413088235294062E-2</v>
      </c>
      <c r="X191" s="22">
        <f t="shared" si="34"/>
        <v>55876.958997832109</v>
      </c>
      <c r="Y191" s="22">
        <f t="shared" si="35"/>
        <v>54233.44507250897</v>
      </c>
      <c r="Z191" s="22">
        <f t="shared" si="36"/>
        <v>-1643.5139253231391</v>
      </c>
      <c r="AA191" s="8">
        <f t="shared" si="37"/>
        <v>-2.9413088235293969E-2</v>
      </c>
      <c r="AB191" s="22">
        <f t="shared" si="38"/>
        <v>6128379.2931935135</v>
      </c>
      <c r="AC191" s="10">
        <v>1395</v>
      </c>
      <c r="AD191" s="6">
        <v>2014</v>
      </c>
      <c r="AE191" s="6">
        <f t="shared" si="30"/>
        <v>2</v>
      </c>
      <c r="AF191" s="6" t="s">
        <v>94</v>
      </c>
    </row>
    <row r="192" spans="1:32" x14ac:dyDescent="0.2">
      <c r="A192">
        <v>22</v>
      </c>
      <c r="B192" s="6" t="s">
        <v>579</v>
      </c>
      <c r="C192" s="6" t="s">
        <v>22</v>
      </c>
      <c r="D192" s="6" t="s">
        <v>23</v>
      </c>
      <c r="E192" s="6" t="s">
        <v>2767</v>
      </c>
      <c r="F192" s="6" t="s">
        <v>2773</v>
      </c>
      <c r="G192" s="6">
        <v>46</v>
      </c>
      <c r="H192" s="6">
        <v>51</v>
      </c>
      <c r="I192" s="7">
        <v>42510</v>
      </c>
      <c r="J192" s="7">
        <v>42520</v>
      </c>
      <c r="K192" s="7" t="s">
        <v>2537</v>
      </c>
      <c r="L192" s="17">
        <f t="shared" si="31"/>
        <v>256.52</v>
      </c>
      <c r="M192" s="20">
        <f t="shared" si="32"/>
        <v>0.92854358334632781</v>
      </c>
      <c r="N192" s="6" t="s">
        <v>36</v>
      </c>
      <c r="O192" s="6">
        <v>2350000</v>
      </c>
      <c r="P192" s="6">
        <v>2350000</v>
      </c>
      <c r="Q192" s="6">
        <f t="shared" si="26"/>
        <v>0</v>
      </c>
      <c r="R192" s="8">
        <f t="shared" si="27"/>
        <v>0</v>
      </c>
      <c r="S192" s="6">
        <v>7174</v>
      </c>
      <c r="T192" s="9">
        <f t="shared" si="33"/>
        <v>51242.913043478264</v>
      </c>
      <c r="U192" s="6">
        <v>51243</v>
      </c>
      <c r="V192" s="9">
        <f t="shared" si="28"/>
        <v>8.6956521736283321E-2</v>
      </c>
      <c r="W192" s="8">
        <f t="shared" si="29"/>
        <v>1.6969472766410254E-6</v>
      </c>
      <c r="X192" s="22">
        <f t="shared" si="34"/>
        <v>47581.27809849559</v>
      </c>
      <c r="Y192" s="22">
        <f t="shared" si="35"/>
        <v>47581.358841415873</v>
      </c>
      <c r="Z192" s="22">
        <f t="shared" si="36"/>
        <v>8.0742920283228159E-2</v>
      </c>
      <c r="AA192" s="8">
        <f t="shared" si="37"/>
        <v>1.696947276533563E-6</v>
      </c>
      <c r="AB192" s="22">
        <f t="shared" si="38"/>
        <v>2188742.50670513</v>
      </c>
      <c r="AC192" s="10">
        <v>4219</v>
      </c>
      <c r="AD192" s="6">
        <v>2007</v>
      </c>
      <c r="AE192" s="6">
        <f t="shared" si="30"/>
        <v>9</v>
      </c>
      <c r="AF192" s="6" t="s">
        <v>37</v>
      </c>
    </row>
    <row r="193" spans="1:32" x14ac:dyDescent="0.2">
      <c r="A193">
        <v>22</v>
      </c>
      <c r="B193" s="6" t="s">
        <v>1662</v>
      </c>
      <c r="C193" s="6" t="s">
        <v>22</v>
      </c>
      <c r="D193" s="6" t="s">
        <v>23</v>
      </c>
      <c r="E193" s="6" t="s">
        <v>2767</v>
      </c>
      <c r="F193" s="6" t="s">
        <v>2773</v>
      </c>
      <c r="G193" s="6">
        <v>74</v>
      </c>
      <c r="H193" s="6">
        <v>81</v>
      </c>
      <c r="I193" s="7">
        <v>42510</v>
      </c>
      <c r="J193" s="7">
        <v>42521</v>
      </c>
      <c r="K193" s="7" t="s">
        <v>2537</v>
      </c>
      <c r="L193" s="17">
        <f t="shared" si="31"/>
        <v>256.52</v>
      </c>
      <c r="M193" s="20">
        <f t="shared" si="32"/>
        <v>0.92854358334632781</v>
      </c>
      <c r="N193" s="6" t="s">
        <v>24</v>
      </c>
      <c r="O193" s="6">
        <v>2700000</v>
      </c>
      <c r="P193" s="6">
        <v>2820000</v>
      </c>
      <c r="Q193" s="6">
        <f t="shared" si="26"/>
        <v>120000</v>
      </c>
      <c r="R193" s="8">
        <f t="shared" si="27"/>
        <v>4.4444444444444446E-2</v>
      </c>
      <c r="S193" s="6"/>
      <c r="T193" s="9">
        <f t="shared" si="33"/>
        <v>36486.486486486487</v>
      </c>
      <c r="U193" s="6">
        <v>38108</v>
      </c>
      <c r="V193" s="9">
        <f t="shared" si="28"/>
        <v>1621.5135135135133</v>
      </c>
      <c r="W193" s="8">
        <f t="shared" si="29"/>
        <v>4.4441481481481478E-2</v>
      </c>
      <c r="X193" s="22">
        <f t="shared" si="34"/>
        <v>33879.292905879527</v>
      </c>
      <c r="Y193" s="22">
        <f t="shared" si="35"/>
        <v>35384.93887416186</v>
      </c>
      <c r="Z193" s="22">
        <f t="shared" si="36"/>
        <v>1505.6459682823333</v>
      </c>
      <c r="AA193" s="8">
        <f t="shared" si="37"/>
        <v>4.4441481481481526E-2</v>
      </c>
      <c r="AB193" s="22">
        <f t="shared" si="38"/>
        <v>2618485.4766879776</v>
      </c>
      <c r="AC193" s="10">
        <v>3141</v>
      </c>
      <c r="AD193" s="6">
        <v>2013</v>
      </c>
      <c r="AE193" s="6">
        <f t="shared" si="30"/>
        <v>3</v>
      </c>
      <c r="AF193" s="6" t="s">
        <v>94</v>
      </c>
    </row>
    <row r="194" spans="1:32" x14ac:dyDescent="0.2">
      <c r="A194">
        <v>22</v>
      </c>
      <c r="B194" s="6" t="s">
        <v>1990</v>
      </c>
      <c r="C194" s="6" t="s">
        <v>22</v>
      </c>
      <c r="D194" s="6" t="s">
        <v>23</v>
      </c>
      <c r="E194" s="6" t="s">
        <v>2767</v>
      </c>
      <c r="F194" s="6" t="s">
        <v>2773</v>
      </c>
      <c r="G194" s="6">
        <v>86</v>
      </c>
      <c r="H194" s="6">
        <v>96</v>
      </c>
      <c r="I194" s="7">
        <v>42511</v>
      </c>
      <c r="J194" s="7">
        <v>42521</v>
      </c>
      <c r="K194" s="7" t="s">
        <v>2537</v>
      </c>
      <c r="L194" s="17">
        <f t="shared" si="31"/>
        <v>256.52</v>
      </c>
      <c r="M194" s="20">
        <f t="shared" si="32"/>
        <v>0.92854358334632781</v>
      </c>
      <c r="N194" s="6" t="s">
        <v>36</v>
      </c>
      <c r="O194" s="6">
        <v>2750000</v>
      </c>
      <c r="P194" s="6">
        <v>3350000</v>
      </c>
      <c r="Q194" s="6">
        <f t="shared" ref="Q194:Q257" si="39">P194-O194</f>
        <v>600000</v>
      </c>
      <c r="R194" s="8">
        <f t="shared" ref="R194:R257" si="40">Q194/O194</f>
        <v>0.21818181818181817</v>
      </c>
      <c r="S194" s="6"/>
      <c r="T194" s="9">
        <f t="shared" si="33"/>
        <v>31976.744186046511</v>
      </c>
      <c r="U194" s="6">
        <v>38953</v>
      </c>
      <c r="V194" s="9">
        <f t="shared" ref="V194:V257" si="41">U194-T194</f>
        <v>6976.2558139534885</v>
      </c>
      <c r="W194" s="8">
        <f t="shared" ref="W194:W257" si="42">V194/T194</f>
        <v>0.21816654545454547</v>
      </c>
      <c r="X194" s="22">
        <f t="shared" si="34"/>
        <v>29691.800630260481</v>
      </c>
      <c r="Y194" s="22">
        <f t="shared" si="35"/>
        <v>36169.558202089509</v>
      </c>
      <c r="Z194" s="22">
        <f t="shared" si="36"/>
        <v>6477.7575718290282</v>
      </c>
      <c r="AA194" s="8">
        <f t="shared" si="37"/>
        <v>0.21816654545454559</v>
      </c>
      <c r="AB194" s="22">
        <f t="shared" si="38"/>
        <v>3110582.0053796978</v>
      </c>
      <c r="AC194" s="10">
        <v>44644</v>
      </c>
      <c r="AD194" s="6">
        <v>1983</v>
      </c>
      <c r="AE194" s="6">
        <f t="shared" ref="AE194:AE257" si="43">2016-AD194</f>
        <v>33</v>
      </c>
      <c r="AF194" s="6" t="s">
        <v>37</v>
      </c>
    </row>
    <row r="195" spans="1:32" x14ac:dyDescent="0.2">
      <c r="A195">
        <v>22</v>
      </c>
      <c r="B195" s="6" t="s">
        <v>2251</v>
      </c>
      <c r="C195" s="6" t="s">
        <v>22</v>
      </c>
      <c r="D195" s="6" t="s">
        <v>23</v>
      </c>
      <c r="E195" s="6" t="s">
        <v>2767</v>
      </c>
      <c r="F195" s="6" t="s">
        <v>2773</v>
      </c>
      <c r="G195" s="6">
        <v>106</v>
      </c>
      <c r="H195" s="6">
        <v>115</v>
      </c>
      <c r="I195" s="7">
        <v>42511</v>
      </c>
      <c r="J195" s="7">
        <v>42521</v>
      </c>
      <c r="K195" s="7" t="s">
        <v>2537</v>
      </c>
      <c r="L195" s="17">
        <f t="shared" ref="L195:L258" si="44">IF(K195="Januar",238.19,IF(K195="Februar",240.59,IF(K195="Mars",245.99,IF(K195="April",250.79,IF(K195="Mai",256.52,IF(K195="Juni",259.83,IF(K195="Juli",265.66,IF(K195="August",272.21,IF(K195="September",275.91,IF(K195="Oktober",281.13,IF(K195="November",284.38,IF(K195="Desember",287.34,0))))))))))))</f>
        <v>256.52</v>
      </c>
      <c r="M195" s="20">
        <f t="shared" ref="M195:M258" si="45">$L$2/L195</f>
        <v>0.92854358334632781</v>
      </c>
      <c r="N195" s="6" t="s">
        <v>36</v>
      </c>
      <c r="O195" s="6">
        <v>5500000</v>
      </c>
      <c r="P195" s="6">
        <v>5750000</v>
      </c>
      <c r="Q195" s="6">
        <f t="shared" si="39"/>
        <v>250000</v>
      </c>
      <c r="R195" s="8">
        <f t="shared" si="40"/>
        <v>4.5454545454545456E-2</v>
      </c>
      <c r="S195" s="6"/>
      <c r="T195" s="9">
        <f t="shared" ref="T195:T258" si="46">(O195+S195)/G195</f>
        <v>51886.792452830188</v>
      </c>
      <c r="U195" s="6">
        <v>54245</v>
      </c>
      <c r="V195" s="9">
        <f t="shared" si="41"/>
        <v>2358.2075471698117</v>
      </c>
      <c r="W195" s="8">
        <f t="shared" si="42"/>
        <v>4.5449090909090918E-2</v>
      </c>
      <c r="X195" s="22">
        <f t="shared" ref="X195:X258" si="47">T195*M195</f>
        <v>48179.148192498142</v>
      </c>
      <c r="Y195" s="22">
        <f t="shared" ref="Y195:Y258" si="48">U195*M195</f>
        <v>50368.84667862155</v>
      </c>
      <c r="Z195" s="22">
        <f t="shared" ref="Z195:Z258" si="49">Y195-X195</f>
        <v>2189.6984861234087</v>
      </c>
      <c r="AA195" s="8">
        <f t="shared" ref="AA195:AA258" si="50">Z195/X195</f>
        <v>4.5449090909090863E-2</v>
      </c>
      <c r="AB195" s="22">
        <f t="shared" ref="AB195:AB258" si="51">Y195*G195</f>
        <v>5339097.7479338842</v>
      </c>
      <c r="AC195" s="6">
        <v>734</v>
      </c>
      <c r="AD195" s="6">
        <v>1973</v>
      </c>
      <c r="AE195" s="6">
        <f t="shared" si="43"/>
        <v>43</v>
      </c>
      <c r="AF195" s="6" t="s">
        <v>96</v>
      </c>
    </row>
    <row r="196" spans="1:32" x14ac:dyDescent="0.2">
      <c r="A196">
        <v>22</v>
      </c>
      <c r="B196" s="6" t="s">
        <v>439</v>
      </c>
      <c r="C196" s="6" t="s">
        <v>22</v>
      </c>
      <c r="D196" s="6" t="s">
        <v>23</v>
      </c>
      <c r="E196" s="6" t="s">
        <v>2767</v>
      </c>
      <c r="F196" s="6" t="s">
        <v>2773</v>
      </c>
      <c r="G196" s="6">
        <v>71</v>
      </c>
      <c r="H196" s="6">
        <v>78</v>
      </c>
      <c r="I196" s="7">
        <v>42511</v>
      </c>
      <c r="J196" s="7">
        <v>42521</v>
      </c>
      <c r="K196" s="7" t="s">
        <v>2537</v>
      </c>
      <c r="L196" s="17">
        <f t="shared" si="44"/>
        <v>256.52</v>
      </c>
      <c r="M196" s="20">
        <f t="shared" si="45"/>
        <v>0.92854358334632781</v>
      </c>
      <c r="N196" s="6" t="s">
        <v>36</v>
      </c>
      <c r="O196" s="6">
        <v>2650000</v>
      </c>
      <c r="P196" s="6">
        <v>3720000</v>
      </c>
      <c r="Q196" s="6">
        <f t="shared" si="39"/>
        <v>1070000</v>
      </c>
      <c r="R196" s="8">
        <f t="shared" si="40"/>
        <v>0.4037735849056604</v>
      </c>
      <c r="S196" s="6">
        <v>71868</v>
      </c>
      <c r="T196" s="9">
        <f t="shared" si="46"/>
        <v>38336.169014084509</v>
      </c>
      <c r="U196" s="6">
        <v>53407</v>
      </c>
      <c r="V196" s="9">
        <f t="shared" si="41"/>
        <v>15070.830985915491</v>
      </c>
      <c r="W196" s="8">
        <f t="shared" si="42"/>
        <v>0.39312303168265317</v>
      </c>
      <c r="X196" s="22">
        <f t="shared" si="47"/>
        <v>35596.80374810849</v>
      </c>
      <c r="Y196" s="22">
        <f t="shared" si="48"/>
        <v>49590.727155777327</v>
      </c>
      <c r="Z196" s="22">
        <f t="shared" si="49"/>
        <v>13993.923407668837</v>
      </c>
      <c r="AA196" s="8">
        <f t="shared" si="50"/>
        <v>0.39312303168265306</v>
      </c>
      <c r="AB196" s="22">
        <f t="shared" si="51"/>
        <v>3520941.6280601905</v>
      </c>
      <c r="AC196" s="10">
        <v>2935</v>
      </c>
      <c r="AD196" s="6">
        <v>1967</v>
      </c>
      <c r="AE196" s="6">
        <f t="shared" si="43"/>
        <v>49</v>
      </c>
      <c r="AF196" s="6" t="s">
        <v>37</v>
      </c>
    </row>
    <row r="197" spans="1:32" x14ac:dyDescent="0.2">
      <c r="A197">
        <v>22</v>
      </c>
      <c r="B197" s="6" t="s">
        <v>1519</v>
      </c>
      <c r="C197" s="6" t="s">
        <v>22</v>
      </c>
      <c r="D197" s="6" t="s">
        <v>23</v>
      </c>
      <c r="E197" s="6" t="s">
        <v>2767</v>
      </c>
      <c r="F197" s="6" t="s">
        <v>2773</v>
      </c>
      <c r="G197" s="6">
        <v>70</v>
      </c>
      <c r="H197" s="6">
        <v>77</v>
      </c>
      <c r="I197" s="7">
        <v>42510</v>
      </c>
      <c r="J197" s="7">
        <v>42521</v>
      </c>
      <c r="K197" s="7" t="s">
        <v>2537</v>
      </c>
      <c r="L197" s="17">
        <f t="shared" si="44"/>
        <v>256.52</v>
      </c>
      <c r="M197" s="20">
        <f t="shared" si="45"/>
        <v>0.92854358334632781</v>
      </c>
      <c r="N197" s="6" t="s">
        <v>24</v>
      </c>
      <c r="O197" s="6">
        <v>2800000</v>
      </c>
      <c r="P197" s="6">
        <v>3250000</v>
      </c>
      <c r="Q197" s="6">
        <f t="shared" si="39"/>
        <v>450000</v>
      </c>
      <c r="R197" s="8">
        <f t="shared" si="40"/>
        <v>0.16071428571428573</v>
      </c>
      <c r="S197" s="6">
        <v>74000</v>
      </c>
      <c r="T197" s="9">
        <f t="shared" si="46"/>
        <v>41057.142857142855</v>
      </c>
      <c r="U197" s="6">
        <v>47486</v>
      </c>
      <c r="V197" s="9">
        <f t="shared" si="41"/>
        <v>6428.8571428571449</v>
      </c>
      <c r="W197" s="8">
        <f t="shared" si="42"/>
        <v>0.15658315935977737</v>
      </c>
      <c r="X197" s="22">
        <f t="shared" si="47"/>
        <v>38123.346550533512</v>
      </c>
      <c r="Y197" s="22">
        <f t="shared" si="48"/>
        <v>44092.820598783721</v>
      </c>
      <c r="Z197" s="22">
        <f t="shared" si="49"/>
        <v>5969.4740482502093</v>
      </c>
      <c r="AA197" s="8">
        <f t="shared" si="50"/>
        <v>0.1565831593597774</v>
      </c>
      <c r="AB197" s="22">
        <f t="shared" si="51"/>
        <v>3086497.4419148606</v>
      </c>
      <c r="AC197" s="6"/>
      <c r="AD197" s="6">
        <v>1966</v>
      </c>
      <c r="AE197" s="6">
        <f t="shared" si="43"/>
        <v>50</v>
      </c>
      <c r="AF197" s="6" t="s">
        <v>37</v>
      </c>
    </row>
    <row r="198" spans="1:32" x14ac:dyDescent="0.2">
      <c r="A198">
        <v>22</v>
      </c>
      <c r="B198" s="6" t="s">
        <v>397</v>
      </c>
      <c r="C198" s="6" t="s">
        <v>22</v>
      </c>
      <c r="D198" s="6" t="s">
        <v>23</v>
      </c>
      <c r="E198" s="6" t="s">
        <v>2767</v>
      </c>
      <c r="F198" s="6" t="s">
        <v>2773</v>
      </c>
      <c r="G198" s="6">
        <v>40</v>
      </c>
      <c r="H198" s="6">
        <v>45</v>
      </c>
      <c r="I198" s="7">
        <v>42511</v>
      </c>
      <c r="J198" s="7">
        <v>42521</v>
      </c>
      <c r="K198" s="7" t="s">
        <v>2537</v>
      </c>
      <c r="L198" s="17">
        <f t="shared" si="44"/>
        <v>256.52</v>
      </c>
      <c r="M198" s="20">
        <f t="shared" si="45"/>
        <v>0.92854358334632781</v>
      </c>
      <c r="N198" s="6" t="s">
        <v>36</v>
      </c>
      <c r="O198" s="6">
        <v>2000000</v>
      </c>
      <c r="P198" s="6">
        <v>2300000</v>
      </c>
      <c r="Q198" s="6">
        <f t="shared" si="39"/>
        <v>300000</v>
      </c>
      <c r="R198" s="8">
        <f t="shared" si="40"/>
        <v>0.15</v>
      </c>
      <c r="S198" s="6">
        <v>62127</v>
      </c>
      <c r="T198" s="9">
        <f t="shared" si="46"/>
        <v>51553.175000000003</v>
      </c>
      <c r="U198" s="6">
        <v>59053</v>
      </c>
      <c r="V198" s="9">
        <f t="shared" si="41"/>
        <v>7499.8249999999971</v>
      </c>
      <c r="W198" s="8">
        <f t="shared" si="42"/>
        <v>0.14547746089353364</v>
      </c>
      <c r="X198" s="22">
        <f t="shared" si="47"/>
        <v>47869.369847380323</v>
      </c>
      <c r="Y198" s="22">
        <f t="shared" si="48"/>
        <v>54833.284227350698</v>
      </c>
      <c r="Z198" s="22">
        <f t="shared" si="49"/>
        <v>6963.9143799703743</v>
      </c>
      <c r="AA198" s="8">
        <f t="shared" si="50"/>
        <v>0.14547746089353375</v>
      </c>
      <c r="AB198" s="22">
        <f t="shared" si="51"/>
        <v>2193331.3690940281</v>
      </c>
      <c r="AC198" s="10">
        <v>1973</v>
      </c>
      <c r="AD198" s="6">
        <v>1957</v>
      </c>
      <c r="AE198" s="6">
        <f t="shared" si="43"/>
        <v>59</v>
      </c>
      <c r="AF198" s="6" t="s">
        <v>81</v>
      </c>
    </row>
    <row r="199" spans="1:32" x14ac:dyDescent="0.2">
      <c r="A199">
        <v>22</v>
      </c>
      <c r="B199" s="6" t="s">
        <v>1157</v>
      </c>
      <c r="C199" s="6" t="s">
        <v>22</v>
      </c>
      <c r="D199" s="6" t="s">
        <v>23</v>
      </c>
      <c r="E199" s="6" t="s">
        <v>2767</v>
      </c>
      <c r="F199" s="6" t="s">
        <v>2773</v>
      </c>
      <c r="G199" s="6">
        <v>60</v>
      </c>
      <c r="H199" s="6">
        <v>70</v>
      </c>
      <c r="I199" s="7">
        <v>42511</v>
      </c>
      <c r="J199" s="7">
        <v>42522</v>
      </c>
      <c r="K199" s="7" t="s">
        <v>2538</v>
      </c>
      <c r="L199" s="17">
        <f t="shared" si="44"/>
        <v>259.83</v>
      </c>
      <c r="M199" s="20">
        <f t="shared" si="45"/>
        <v>0.91671477504522192</v>
      </c>
      <c r="N199" s="6" t="s">
        <v>24</v>
      </c>
      <c r="O199" s="6">
        <v>3350000</v>
      </c>
      <c r="P199" s="6">
        <v>3375000</v>
      </c>
      <c r="Q199" s="6">
        <f t="shared" si="39"/>
        <v>25000</v>
      </c>
      <c r="R199" s="8">
        <f t="shared" si="40"/>
        <v>7.462686567164179E-3</v>
      </c>
      <c r="S199" s="6"/>
      <c r="T199" s="9">
        <f t="shared" si="46"/>
        <v>55833.333333333336</v>
      </c>
      <c r="U199" s="6">
        <v>56250</v>
      </c>
      <c r="V199" s="9">
        <f t="shared" si="41"/>
        <v>416.66666666666424</v>
      </c>
      <c r="W199" s="8">
        <f t="shared" si="42"/>
        <v>7.4626865671641356E-3</v>
      </c>
      <c r="X199" s="22">
        <f t="shared" si="47"/>
        <v>51183.241606691561</v>
      </c>
      <c r="Y199" s="22">
        <f t="shared" si="48"/>
        <v>51565.206096293732</v>
      </c>
      <c r="Z199" s="22">
        <f t="shared" si="49"/>
        <v>381.96448960217094</v>
      </c>
      <c r="AA199" s="8">
        <f t="shared" si="50"/>
        <v>7.4626865671640836E-3</v>
      </c>
      <c r="AB199" s="22">
        <f t="shared" si="51"/>
        <v>3093912.3657776238</v>
      </c>
      <c r="AC199" s="10">
        <v>6432</v>
      </c>
      <c r="AD199" s="6">
        <v>2013</v>
      </c>
      <c r="AE199" s="6">
        <f t="shared" si="43"/>
        <v>3</v>
      </c>
      <c r="AF199" s="6" t="s">
        <v>37</v>
      </c>
    </row>
    <row r="200" spans="1:32" x14ac:dyDescent="0.2">
      <c r="A200">
        <v>22</v>
      </c>
      <c r="B200" s="6" t="s">
        <v>1050</v>
      </c>
      <c r="C200" s="6" t="s">
        <v>22</v>
      </c>
      <c r="D200" s="6" t="s">
        <v>23</v>
      </c>
      <c r="E200" s="6" t="s">
        <v>2767</v>
      </c>
      <c r="F200" s="6" t="s">
        <v>2773</v>
      </c>
      <c r="G200" s="6">
        <v>57</v>
      </c>
      <c r="H200" s="6">
        <v>63</v>
      </c>
      <c r="I200" s="7">
        <v>42511</v>
      </c>
      <c r="J200" s="7">
        <v>42523</v>
      </c>
      <c r="K200" s="7" t="s">
        <v>2538</v>
      </c>
      <c r="L200" s="17">
        <f t="shared" si="44"/>
        <v>259.83</v>
      </c>
      <c r="M200" s="20">
        <f t="shared" si="45"/>
        <v>0.91671477504522192</v>
      </c>
      <c r="N200" s="6" t="s">
        <v>32</v>
      </c>
      <c r="O200" s="6">
        <v>2090000</v>
      </c>
      <c r="P200" s="6">
        <v>2650000</v>
      </c>
      <c r="Q200" s="6">
        <f t="shared" si="39"/>
        <v>560000</v>
      </c>
      <c r="R200" s="8">
        <f t="shared" si="40"/>
        <v>0.26794258373205743</v>
      </c>
      <c r="S200" s="6">
        <v>31065</v>
      </c>
      <c r="T200" s="9">
        <f t="shared" si="46"/>
        <v>37211.666666666664</v>
      </c>
      <c r="U200" s="6">
        <v>47036</v>
      </c>
      <c r="V200" s="9">
        <f t="shared" si="41"/>
        <v>9824.3333333333358</v>
      </c>
      <c r="W200" s="8">
        <f t="shared" si="42"/>
        <v>0.26401218255923331</v>
      </c>
      <c r="X200" s="22">
        <f t="shared" si="47"/>
        <v>34112.484637391113</v>
      </c>
      <c r="Y200" s="22">
        <f t="shared" si="48"/>
        <v>43118.59615902706</v>
      </c>
      <c r="Z200" s="22">
        <f t="shared" si="49"/>
        <v>9006.1115216359467</v>
      </c>
      <c r="AA200" s="8">
        <f t="shared" si="50"/>
        <v>0.26401218255923337</v>
      </c>
      <c r="AB200" s="22">
        <f t="shared" si="51"/>
        <v>2457759.9810645422</v>
      </c>
      <c r="AC200" s="10">
        <v>11355</v>
      </c>
      <c r="AD200" s="6">
        <v>1965</v>
      </c>
      <c r="AE200" s="6">
        <f t="shared" si="43"/>
        <v>51</v>
      </c>
      <c r="AF200" s="6" t="s">
        <v>88</v>
      </c>
    </row>
    <row r="201" spans="1:32" x14ac:dyDescent="0.2">
      <c r="A201">
        <v>23</v>
      </c>
      <c r="B201" s="6" t="s">
        <v>2317</v>
      </c>
      <c r="C201" s="6" t="s">
        <v>22</v>
      </c>
      <c r="D201" s="6" t="s">
        <v>23</v>
      </c>
      <c r="E201" s="6" t="s">
        <v>2767</v>
      </c>
      <c r="F201" s="6" t="s">
        <v>2773</v>
      </c>
      <c r="G201" s="6">
        <v>113</v>
      </c>
      <c r="H201" s="6">
        <v>124</v>
      </c>
      <c r="I201" s="7">
        <v>42515</v>
      </c>
      <c r="J201" s="7">
        <v>42527</v>
      </c>
      <c r="K201" s="7" t="s">
        <v>2538</v>
      </c>
      <c r="L201" s="17">
        <f t="shared" si="44"/>
        <v>259.83</v>
      </c>
      <c r="M201" s="20">
        <f t="shared" si="45"/>
        <v>0.91671477504522192</v>
      </c>
      <c r="N201" s="6" t="s">
        <v>32</v>
      </c>
      <c r="O201" s="6">
        <v>8700000</v>
      </c>
      <c r="P201" s="6">
        <v>11200000</v>
      </c>
      <c r="Q201" s="6">
        <f t="shared" si="39"/>
        <v>2500000</v>
      </c>
      <c r="R201" s="8">
        <f t="shared" si="40"/>
        <v>0.28735632183908044</v>
      </c>
      <c r="S201" s="6">
        <v>11430</v>
      </c>
      <c r="T201" s="9">
        <f t="shared" si="46"/>
        <v>77092.300884955752</v>
      </c>
      <c r="U201" s="6">
        <v>99216</v>
      </c>
      <c r="V201" s="9">
        <f t="shared" si="41"/>
        <v>22123.699115044248</v>
      </c>
      <c r="W201" s="8">
        <f t="shared" si="42"/>
        <v>0.28697676500872993</v>
      </c>
      <c r="X201" s="22">
        <f t="shared" si="47"/>
        <v>70671.651263470776</v>
      </c>
      <c r="Y201" s="22">
        <f t="shared" si="48"/>
        <v>90952.773120886734</v>
      </c>
      <c r="Z201" s="22">
        <f t="shared" si="49"/>
        <v>20281.121857415957</v>
      </c>
      <c r="AA201" s="8">
        <f t="shared" si="50"/>
        <v>0.28697676500872982</v>
      </c>
      <c r="AB201" s="22">
        <f t="shared" si="51"/>
        <v>10277663.362660201</v>
      </c>
      <c r="AC201" s="10">
        <v>2330</v>
      </c>
      <c r="AD201" s="6">
        <v>1986</v>
      </c>
      <c r="AE201" s="6">
        <f t="shared" si="43"/>
        <v>30</v>
      </c>
      <c r="AF201" s="6" t="s">
        <v>61</v>
      </c>
    </row>
    <row r="202" spans="1:32" x14ac:dyDescent="0.2">
      <c r="A202">
        <v>23</v>
      </c>
      <c r="B202" s="6" t="s">
        <v>1931</v>
      </c>
      <c r="C202" s="6" t="s">
        <v>22</v>
      </c>
      <c r="D202" s="6" t="s">
        <v>23</v>
      </c>
      <c r="E202" s="6" t="s">
        <v>2767</v>
      </c>
      <c r="F202" s="6" t="s">
        <v>2773</v>
      </c>
      <c r="G202" s="6">
        <v>83</v>
      </c>
      <c r="H202" s="6">
        <v>92</v>
      </c>
      <c r="I202" s="7">
        <v>42517</v>
      </c>
      <c r="J202" s="7">
        <v>42528</v>
      </c>
      <c r="K202" s="7" t="s">
        <v>2538</v>
      </c>
      <c r="L202" s="17">
        <f t="shared" si="44"/>
        <v>259.83</v>
      </c>
      <c r="M202" s="20">
        <f t="shared" si="45"/>
        <v>0.91671477504522192</v>
      </c>
      <c r="N202" s="6" t="s">
        <v>24</v>
      </c>
      <c r="O202" s="6">
        <v>5000000</v>
      </c>
      <c r="P202" s="6">
        <v>4800000</v>
      </c>
      <c r="Q202" s="6">
        <f t="shared" si="39"/>
        <v>-200000</v>
      </c>
      <c r="R202" s="8">
        <f t="shared" si="40"/>
        <v>-0.04</v>
      </c>
      <c r="S202" s="6">
        <v>18449</v>
      </c>
      <c r="T202" s="9">
        <f t="shared" si="46"/>
        <v>60463.240963855424</v>
      </c>
      <c r="U202" s="6">
        <v>58054</v>
      </c>
      <c r="V202" s="9">
        <f t="shared" si="41"/>
        <v>-2409.2409638554236</v>
      </c>
      <c r="W202" s="8">
        <f t="shared" si="42"/>
        <v>-3.9846374846092915E-2</v>
      </c>
      <c r="X202" s="22">
        <f t="shared" si="47"/>
        <v>55427.546338685774</v>
      </c>
      <c r="Y202" s="22">
        <f t="shared" si="48"/>
        <v>53218.959550475316</v>
      </c>
      <c r="Z202" s="22">
        <f t="shared" si="49"/>
        <v>-2208.5867882104576</v>
      </c>
      <c r="AA202" s="8">
        <f t="shared" si="50"/>
        <v>-3.9846374846092901E-2</v>
      </c>
      <c r="AB202" s="22">
        <f t="shared" si="51"/>
        <v>4417173.6426894516</v>
      </c>
      <c r="AC202" s="10">
        <v>2330</v>
      </c>
      <c r="AD202" s="6">
        <v>2005</v>
      </c>
      <c r="AE202" s="6">
        <f t="shared" si="43"/>
        <v>11</v>
      </c>
      <c r="AF202" s="6" t="s">
        <v>94</v>
      </c>
    </row>
    <row r="203" spans="1:32" x14ac:dyDescent="0.2">
      <c r="A203">
        <v>23</v>
      </c>
      <c r="B203" s="6" t="s">
        <v>1875</v>
      </c>
      <c r="C203" s="6" t="s">
        <v>22</v>
      </c>
      <c r="D203" s="6" t="s">
        <v>23</v>
      </c>
      <c r="E203" s="6" t="s">
        <v>2767</v>
      </c>
      <c r="F203" s="6" t="s">
        <v>2773</v>
      </c>
      <c r="G203" s="6">
        <v>81</v>
      </c>
      <c r="H203" s="6">
        <v>95</v>
      </c>
      <c r="I203" s="7">
        <v>42518</v>
      </c>
      <c r="J203" s="7">
        <v>42528</v>
      </c>
      <c r="K203" s="7" t="s">
        <v>2538</v>
      </c>
      <c r="L203" s="17">
        <f t="shared" si="44"/>
        <v>259.83</v>
      </c>
      <c r="M203" s="20">
        <f t="shared" si="45"/>
        <v>0.91671477504522192</v>
      </c>
      <c r="N203" s="6" t="s">
        <v>36</v>
      </c>
      <c r="O203" s="6">
        <v>3000000</v>
      </c>
      <c r="P203" s="6">
        <v>3400000</v>
      </c>
      <c r="Q203" s="6">
        <f t="shared" si="39"/>
        <v>400000</v>
      </c>
      <c r="R203" s="8">
        <f t="shared" si="40"/>
        <v>0.13333333333333333</v>
      </c>
      <c r="S203" s="6">
        <v>6000</v>
      </c>
      <c r="T203" s="9">
        <f t="shared" si="46"/>
        <v>37111.111111111109</v>
      </c>
      <c r="U203" s="6">
        <v>42049</v>
      </c>
      <c r="V203" s="9">
        <f t="shared" si="41"/>
        <v>4937.8888888888905</v>
      </c>
      <c r="W203" s="8">
        <f t="shared" si="42"/>
        <v>0.13305688622754497</v>
      </c>
      <c r="X203" s="22">
        <f t="shared" si="47"/>
        <v>34020.303873900455</v>
      </c>
      <c r="Y203" s="22">
        <f t="shared" si="48"/>
        <v>38546.939575876539</v>
      </c>
      <c r="Z203" s="22">
        <f t="shared" si="49"/>
        <v>4526.6357019760835</v>
      </c>
      <c r="AA203" s="8">
        <f t="shared" si="50"/>
        <v>0.13305688622754508</v>
      </c>
      <c r="AB203" s="22">
        <f t="shared" si="51"/>
        <v>3122302.1056459998</v>
      </c>
      <c r="AC203" s="10">
        <v>17457</v>
      </c>
      <c r="AD203" s="6">
        <v>1999</v>
      </c>
      <c r="AE203" s="6">
        <f t="shared" si="43"/>
        <v>17</v>
      </c>
      <c r="AF203" s="6" t="s">
        <v>94</v>
      </c>
    </row>
    <row r="204" spans="1:32" x14ac:dyDescent="0.2">
      <c r="A204">
        <v>23</v>
      </c>
      <c r="B204" s="6" t="s">
        <v>1401</v>
      </c>
      <c r="C204" s="6" t="s">
        <v>22</v>
      </c>
      <c r="D204" s="6" t="s">
        <v>23</v>
      </c>
      <c r="E204" s="6" t="s">
        <v>2767</v>
      </c>
      <c r="F204" s="6" t="s">
        <v>2773</v>
      </c>
      <c r="G204" s="6">
        <v>67</v>
      </c>
      <c r="H204" s="6">
        <v>78</v>
      </c>
      <c r="I204" s="7">
        <v>42507</v>
      </c>
      <c r="J204" s="7">
        <v>42528</v>
      </c>
      <c r="K204" s="7" t="s">
        <v>2538</v>
      </c>
      <c r="L204" s="17">
        <f t="shared" si="44"/>
        <v>259.83</v>
      </c>
      <c r="M204" s="20">
        <f t="shared" si="45"/>
        <v>0.91671477504522192</v>
      </c>
      <c r="N204" s="6" t="s">
        <v>55</v>
      </c>
      <c r="O204" s="6">
        <v>2900000</v>
      </c>
      <c r="P204" s="6">
        <v>2900000</v>
      </c>
      <c r="Q204" s="6">
        <f t="shared" si="39"/>
        <v>0</v>
      </c>
      <c r="R204" s="8">
        <f t="shared" si="40"/>
        <v>0</v>
      </c>
      <c r="S204" s="6"/>
      <c r="T204" s="9">
        <f t="shared" si="46"/>
        <v>43283.582089552241</v>
      </c>
      <c r="U204" s="6">
        <v>43284</v>
      </c>
      <c r="V204" s="9">
        <f t="shared" si="41"/>
        <v>0.41791044775891351</v>
      </c>
      <c r="W204" s="8">
        <f t="shared" si="42"/>
        <v>9.6551724137404145E-6</v>
      </c>
      <c r="X204" s="22">
        <f t="shared" si="47"/>
        <v>39678.699218375281</v>
      </c>
      <c r="Y204" s="22">
        <f t="shared" si="48"/>
        <v>39679.082323057388</v>
      </c>
      <c r="Z204" s="22">
        <f t="shared" si="49"/>
        <v>0.38310468210693216</v>
      </c>
      <c r="AA204" s="8">
        <f t="shared" si="50"/>
        <v>9.6551724137548259E-6</v>
      </c>
      <c r="AB204" s="22">
        <f t="shared" si="51"/>
        <v>2658498.5156448451</v>
      </c>
      <c r="AC204" s="10">
        <v>11685</v>
      </c>
      <c r="AD204" s="6">
        <v>1999</v>
      </c>
      <c r="AE204" s="6">
        <f t="shared" si="43"/>
        <v>17</v>
      </c>
      <c r="AF204" s="6" t="s">
        <v>629</v>
      </c>
    </row>
    <row r="205" spans="1:32" x14ac:dyDescent="0.2">
      <c r="A205">
        <v>23</v>
      </c>
      <c r="B205" s="6" t="s">
        <v>1970</v>
      </c>
      <c r="C205" s="6" t="s">
        <v>22</v>
      </c>
      <c r="D205" s="6" t="s">
        <v>23</v>
      </c>
      <c r="E205" s="6" t="s">
        <v>2767</v>
      </c>
      <c r="F205" s="6" t="s">
        <v>2773</v>
      </c>
      <c r="G205" s="6">
        <v>85</v>
      </c>
      <c r="H205" s="6">
        <v>90</v>
      </c>
      <c r="I205" s="7">
        <v>42517</v>
      </c>
      <c r="J205" s="7">
        <v>42528</v>
      </c>
      <c r="K205" s="7" t="s">
        <v>2538</v>
      </c>
      <c r="L205" s="17">
        <f t="shared" si="44"/>
        <v>259.83</v>
      </c>
      <c r="M205" s="20">
        <f t="shared" si="45"/>
        <v>0.91671477504522192</v>
      </c>
      <c r="N205" s="6" t="s">
        <v>24</v>
      </c>
      <c r="O205" s="6">
        <v>2800000</v>
      </c>
      <c r="P205" s="6">
        <v>3200000</v>
      </c>
      <c r="Q205" s="6">
        <f t="shared" si="39"/>
        <v>400000</v>
      </c>
      <c r="R205" s="8">
        <f t="shared" si="40"/>
        <v>0.14285714285714285</v>
      </c>
      <c r="S205" s="6">
        <v>262592</v>
      </c>
      <c r="T205" s="9">
        <f t="shared" si="46"/>
        <v>36030.49411764706</v>
      </c>
      <c r="U205" s="6">
        <v>40736</v>
      </c>
      <c r="V205" s="9">
        <f t="shared" si="41"/>
        <v>4705.5058823529398</v>
      </c>
      <c r="W205" s="8">
        <f t="shared" si="42"/>
        <v>0.13059787265166234</v>
      </c>
      <c r="X205" s="22">
        <f t="shared" si="47"/>
        <v>33029.686309827019</v>
      </c>
      <c r="Y205" s="22">
        <f t="shared" si="48"/>
        <v>37343.29307624216</v>
      </c>
      <c r="Z205" s="22">
        <f t="shared" si="49"/>
        <v>4313.6067664151415</v>
      </c>
      <c r="AA205" s="8">
        <f t="shared" si="50"/>
        <v>0.13059787265166226</v>
      </c>
      <c r="AB205" s="22">
        <f t="shared" si="51"/>
        <v>3174179.9114805837</v>
      </c>
      <c r="AC205" s="10">
        <v>36152</v>
      </c>
      <c r="AD205" s="6">
        <v>1987</v>
      </c>
      <c r="AE205" s="6">
        <f t="shared" si="43"/>
        <v>29</v>
      </c>
      <c r="AF205" s="6" t="s">
        <v>719</v>
      </c>
    </row>
    <row r="206" spans="1:32" x14ac:dyDescent="0.2">
      <c r="A206">
        <v>23</v>
      </c>
      <c r="B206" s="6" t="s">
        <v>2359</v>
      </c>
      <c r="C206" s="6" t="s">
        <v>22</v>
      </c>
      <c r="D206" s="6" t="s">
        <v>23</v>
      </c>
      <c r="E206" s="6" t="s">
        <v>2767</v>
      </c>
      <c r="F206" s="6" t="s">
        <v>2773</v>
      </c>
      <c r="G206" s="6">
        <v>119</v>
      </c>
      <c r="H206" s="6">
        <v>143</v>
      </c>
      <c r="I206" s="7">
        <v>42503</v>
      </c>
      <c r="J206" s="7">
        <v>42528</v>
      </c>
      <c r="K206" s="7" t="s">
        <v>2538</v>
      </c>
      <c r="L206" s="17">
        <f t="shared" si="44"/>
        <v>259.83</v>
      </c>
      <c r="M206" s="20">
        <f t="shared" si="45"/>
        <v>0.91671477504522192</v>
      </c>
      <c r="N206" s="6" t="s">
        <v>694</v>
      </c>
      <c r="O206" s="6">
        <v>5700000</v>
      </c>
      <c r="P206" s="6">
        <v>5700000</v>
      </c>
      <c r="Q206" s="6">
        <f t="shared" si="39"/>
        <v>0</v>
      </c>
      <c r="R206" s="8">
        <f t="shared" si="40"/>
        <v>0</v>
      </c>
      <c r="S206" s="6">
        <v>16354</v>
      </c>
      <c r="T206" s="9">
        <f t="shared" si="46"/>
        <v>48036.588235294119</v>
      </c>
      <c r="U206" s="6">
        <v>48037</v>
      </c>
      <c r="V206" s="9">
        <f t="shared" si="41"/>
        <v>0.41176470588106895</v>
      </c>
      <c r="W206" s="8">
        <f t="shared" si="42"/>
        <v>8.5718974017087127E-6</v>
      </c>
      <c r="X206" s="22">
        <f t="shared" si="47"/>
        <v>44035.850178057604</v>
      </c>
      <c r="Y206" s="22">
        <f t="shared" si="48"/>
        <v>44036.227648847322</v>
      </c>
      <c r="Z206" s="22">
        <f t="shared" si="49"/>
        <v>0.37747078971733572</v>
      </c>
      <c r="AA206" s="8">
        <f t="shared" si="50"/>
        <v>8.5718974015726775E-6</v>
      </c>
      <c r="AB206" s="22">
        <f t="shared" si="51"/>
        <v>5240311.0902128313</v>
      </c>
      <c r="AC206" s="10">
        <v>10669</v>
      </c>
      <c r="AD206" s="6">
        <v>1985</v>
      </c>
      <c r="AE206" s="6">
        <f t="shared" si="43"/>
        <v>31</v>
      </c>
      <c r="AF206" s="6" t="s">
        <v>200</v>
      </c>
    </row>
    <row r="207" spans="1:32" x14ac:dyDescent="0.2">
      <c r="A207">
        <v>23</v>
      </c>
      <c r="B207" s="6" t="s">
        <v>1356</v>
      </c>
      <c r="C207" s="6" t="s">
        <v>22</v>
      </c>
      <c r="D207" s="6" t="s">
        <v>23</v>
      </c>
      <c r="E207" s="6" t="s">
        <v>2767</v>
      </c>
      <c r="F207" s="6" t="s">
        <v>2773</v>
      </c>
      <c r="G207" s="6">
        <v>66</v>
      </c>
      <c r="H207" s="6">
        <v>71</v>
      </c>
      <c r="I207" s="7">
        <v>42503</v>
      </c>
      <c r="J207" s="7">
        <v>42528</v>
      </c>
      <c r="K207" s="7" t="s">
        <v>2538</v>
      </c>
      <c r="L207" s="17">
        <f t="shared" si="44"/>
        <v>259.83</v>
      </c>
      <c r="M207" s="20">
        <f t="shared" si="45"/>
        <v>0.91671477504522192</v>
      </c>
      <c r="N207" s="6" t="s">
        <v>694</v>
      </c>
      <c r="O207" s="6">
        <v>2700000</v>
      </c>
      <c r="P207" s="6">
        <v>2780000</v>
      </c>
      <c r="Q207" s="6">
        <f t="shared" si="39"/>
        <v>80000</v>
      </c>
      <c r="R207" s="8">
        <f t="shared" si="40"/>
        <v>2.9629629629629631E-2</v>
      </c>
      <c r="S207" s="6">
        <v>130774</v>
      </c>
      <c r="T207" s="9">
        <f t="shared" si="46"/>
        <v>42890.515151515152</v>
      </c>
      <c r="U207" s="6">
        <v>44103</v>
      </c>
      <c r="V207" s="9">
        <f t="shared" si="41"/>
        <v>1212.484848484848</v>
      </c>
      <c r="W207" s="8">
        <f t="shared" si="42"/>
        <v>2.8269300198461612E-2</v>
      </c>
      <c r="X207" s="22">
        <f t="shared" si="47"/>
        <v>39318.368948694893</v>
      </c>
      <c r="Y207" s="22">
        <f t="shared" si="48"/>
        <v>40429.871723819422</v>
      </c>
      <c r="Z207" s="22">
        <f t="shared" si="49"/>
        <v>1111.5027751245289</v>
      </c>
      <c r="AA207" s="8">
        <f t="shared" si="50"/>
        <v>2.8269300198461647E-2</v>
      </c>
      <c r="AB207" s="22">
        <f t="shared" si="51"/>
        <v>2668371.5337720821</v>
      </c>
      <c r="AC207" s="6"/>
      <c r="AD207" s="6">
        <v>1955</v>
      </c>
      <c r="AE207" s="6">
        <f t="shared" si="43"/>
        <v>61</v>
      </c>
      <c r="AF207" s="6" t="s">
        <v>719</v>
      </c>
    </row>
    <row r="208" spans="1:32" x14ac:dyDescent="0.2">
      <c r="A208">
        <v>23</v>
      </c>
      <c r="B208" s="6" t="s">
        <v>1849</v>
      </c>
      <c r="C208" s="6" t="s">
        <v>22</v>
      </c>
      <c r="D208" s="6" t="s">
        <v>23</v>
      </c>
      <c r="E208" s="6" t="s">
        <v>2767</v>
      </c>
      <c r="F208" s="6" t="s">
        <v>2773</v>
      </c>
      <c r="G208" s="6">
        <v>80</v>
      </c>
      <c r="H208" s="6">
        <v>86</v>
      </c>
      <c r="I208" s="7">
        <v>42518</v>
      </c>
      <c r="J208" s="7">
        <v>42528</v>
      </c>
      <c r="K208" s="7" t="s">
        <v>2538</v>
      </c>
      <c r="L208" s="17">
        <f t="shared" si="44"/>
        <v>259.83</v>
      </c>
      <c r="M208" s="20">
        <f t="shared" si="45"/>
        <v>0.91671477504522192</v>
      </c>
      <c r="N208" s="6" t="s">
        <v>36</v>
      </c>
      <c r="O208" s="6">
        <v>4800000</v>
      </c>
      <c r="P208" s="6">
        <v>5750000</v>
      </c>
      <c r="Q208" s="6">
        <f t="shared" si="39"/>
        <v>950000</v>
      </c>
      <c r="R208" s="8">
        <f t="shared" si="40"/>
        <v>0.19791666666666666</v>
      </c>
      <c r="S208" s="6"/>
      <c r="T208" s="9">
        <f t="shared" si="46"/>
        <v>60000</v>
      </c>
      <c r="U208" s="6">
        <v>71875</v>
      </c>
      <c r="V208" s="9">
        <f t="shared" si="41"/>
        <v>11875</v>
      </c>
      <c r="W208" s="8">
        <f t="shared" si="42"/>
        <v>0.19791666666666666</v>
      </c>
      <c r="X208" s="22">
        <f t="shared" si="47"/>
        <v>55002.886502713314</v>
      </c>
      <c r="Y208" s="22">
        <f t="shared" si="48"/>
        <v>65888.874456375328</v>
      </c>
      <c r="Z208" s="22">
        <f t="shared" si="49"/>
        <v>10885.987953662014</v>
      </c>
      <c r="AA208" s="8">
        <f t="shared" si="50"/>
        <v>0.19791666666666674</v>
      </c>
      <c r="AB208" s="22">
        <f t="shared" si="51"/>
        <v>5271109.956510026</v>
      </c>
      <c r="AC208" s="10">
        <v>1493</v>
      </c>
      <c r="AD208" s="6">
        <v>1952</v>
      </c>
      <c r="AE208" s="6">
        <f t="shared" si="43"/>
        <v>64</v>
      </c>
      <c r="AF208" s="6" t="s">
        <v>259</v>
      </c>
    </row>
    <row r="209" spans="1:32" x14ac:dyDescent="0.2">
      <c r="A209">
        <v>23</v>
      </c>
      <c r="B209" s="6" t="s">
        <v>2441</v>
      </c>
      <c r="C209" s="6" t="s">
        <v>22</v>
      </c>
      <c r="D209" s="6" t="s">
        <v>23</v>
      </c>
      <c r="E209" s="6" t="s">
        <v>2767</v>
      </c>
      <c r="F209" s="6" t="s">
        <v>2773</v>
      </c>
      <c r="G209" s="6">
        <v>134</v>
      </c>
      <c r="H209" s="6">
        <v>145</v>
      </c>
      <c r="I209" s="7">
        <v>42518</v>
      </c>
      <c r="J209" s="7">
        <v>42529</v>
      </c>
      <c r="K209" s="7" t="s">
        <v>2538</v>
      </c>
      <c r="L209" s="17">
        <f t="shared" si="44"/>
        <v>259.83</v>
      </c>
      <c r="M209" s="20">
        <f t="shared" si="45"/>
        <v>0.91671477504522192</v>
      </c>
      <c r="N209" s="6" t="s">
        <v>24</v>
      </c>
      <c r="O209" s="6">
        <v>9700000</v>
      </c>
      <c r="P209" s="6">
        <v>12500000</v>
      </c>
      <c r="Q209" s="6">
        <f t="shared" si="39"/>
        <v>2800000</v>
      </c>
      <c r="R209" s="8">
        <f t="shared" si="40"/>
        <v>0.28865979381443296</v>
      </c>
      <c r="S209" s="6"/>
      <c r="T209" s="9">
        <f t="shared" si="46"/>
        <v>72388.059701492544</v>
      </c>
      <c r="U209" s="6">
        <v>93284</v>
      </c>
      <c r="V209" s="9">
        <f t="shared" si="41"/>
        <v>20895.940298507456</v>
      </c>
      <c r="W209" s="8">
        <f t="shared" si="42"/>
        <v>0.28866556701030915</v>
      </c>
      <c r="X209" s="22">
        <f t="shared" si="47"/>
        <v>66359.203865213829</v>
      </c>
      <c r="Y209" s="22">
        <f t="shared" si="48"/>
        <v>85514.821075318483</v>
      </c>
      <c r="Z209" s="22">
        <f t="shared" si="49"/>
        <v>19155.617210104654</v>
      </c>
      <c r="AA209" s="8">
        <f t="shared" si="50"/>
        <v>0.28866556701030921</v>
      </c>
      <c r="AB209" s="22">
        <f t="shared" si="51"/>
        <v>11458986.024092676</v>
      </c>
      <c r="AC209" s="10">
        <v>5260</v>
      </c>
      <c r="AD209" s="6">
        <v>1998</v>
      </c>
      <c r="AE209" s="6">
        <f t="shared" si="43"/>
        <v>18</v>
      </c>
      <c r="AF209" s="6" t="s">
        <v>94</v>
      </c>
    </row>
    <row r="210" spans="1:32" x14ac:dyDescent="0.2">
      <c r="A210">
        <v>23</v>
      </c>
      <c r="B210" s="6" t="s">
        <v>787</v>
      </c>
      <c r="C210" s="6" t="s">
        <v>22</v>
      </c>
      <c r="D210" s="6" t="s">
        <v>23</v>
      </c>
      <c r="E210" s="6" t="s">
        <v>2767</v>
      </c>
      <c r="F210" s="6" t="s">
        <v>2773</v>
      </c>
      <c r="G210" s="6">
        <v>51</v>
      </c>
      <c r="H210" s="6">
        <v>55</v>
      </c>
      <c r="I210" s="7">
        <v>42518</v>
      </c>
      <c r="J210" s="7">
        <v>42529</v>
      </c>
      <c r="K210" s="7" t="s">
        <v>2538</v>
      </c>
      <c r="L210" s="17">
        <f t="shared" si="44"/>
        <v>259.83</v>
      </c>
      <c r="M210" s="20">
        <f t="shared" si="45"/>
        <v>0.91671477504522192</v>
      </c>
      <c r="N210" s="6" t="s">
        <v>24</v>
      </c>
      <c r="O210" s="6">
        <v>2300000</v>
      </c>
      <c r="P210" s="6">
        <v>2450000</v>
      </c>
      <c r="Q210" s="6">
        <f t="shared" si="39"/>
        <v>150000</v>
      </c>
      <c r="R210" s="8">
        <f t="shared" si="40"/>
        <v>6.5217391304347824E-2</v>
      </c>
      <c r="S210" s="6"/>
      <c r="T210" s="9">
        <f t="shared" si="46"/>
        <v>45098.039215686273</v>
      </c>
      <c r="U210" s="6">
        <v>48039</v>
      </c>
      <c r="V210" s="9">
        <f t="shared" si="41"/>
        <v>2940.9607843137273</v>
      </c>
      <c r="W210" s="8">
        <f t="shared" si="42"/>
        <v>6.5212608695652222E-2</v>
      </c>
      <c r="X210" s="22">
        <f t="shared" si="47"/>
        <v>41342.038874588441</v>
      </c>
      <c r="Y210" s="22">
        <f t="shared" si="48"/>
        <v>44038.061078397419</v>
      </c>
      <c r="Z210" s="22">
        <f t="shared" si="49"/>
        <v>2696.0222038089778</v>
      </c>
      <c r="AA210" s="8">
        <f t="shared" si="50"/>
        <v>6.5212608695652208E-2</v>
      </c>
      <c r="AB210" s="22">
        <f t="shared" si="51"/>
        <v>2245941.1149982684</v>
      </c>
      <c r="AC210" s="10">
        <v>44664</v>
      </c>
      <c r="AD210" s="6">
        <v>1981</v>
      </c>
      <c r="AE210" s="6">
        <f t="shared" si="43"/>
        <v>35</v>
      </c>
      <c r="AF210" s="6" t="s">
        <v>112</v>
      </c>
    </row>
    <row r="211" spans="1:32" x14ac:dyDescent="0.2">
      <c r="A211">
        <v>23</v>
      </c>
      <c r="B211" s="6" t="s">
        <v>1971</v>
      </c>
      <c r="C211" s="6" t="s">
        <v>22</v>
      </c>
      <c r="D211" s="6" t="s">
        <v>23</v>
      </c>
      <c r="E211" s="6" t="s">
        <v>2767</v>
      </c>
      <c r="F211" s="6" t="s">
        <v>2773</v>
      </c>
      <c r="G211" s="6">
        <v>85</v>
      </c>
      <c r="H211" s="6">
        <v>93</v>
      </c>
      <c r="I211" s="7">
        <v>42518</v>
      </c>
      <c r="J211" s="7">
        <v>42530</v>
      </c>
      <c r="K211" s="7" t="s">
        <v>2538</v>
      </c>
      <c r="L211" s="17">
        <f t="shared" si="44"/>
        <v>259.83</v>
      </c>
      <c r="M211" s="20">
        <f t="shared" si="45"/>
        <v>0.91671477504522192</v>
      </c>
      <c r="N211" s="6" t="s">
        <v>32</v>
      </c>
      <c r="O211" s="6">
        <v>2450000</v>
      </c>
      <c r="P211" s="6">
        <v>2600000</v>
      </c>
      <c r="Q211" s="6">
        <f t="shared" si="39"/>
        <v>150000</v>
      </c>
      <c r="R211" s="8">
        <f t="shared" si="40"/>
        <v>6.1224489795918366E-2</v>
      </c>
      <c r="S211" s="6">
        <v>271647</v>
      </c>
      <c r="T211" s="9">
        <f t="shared" si="46"/>
        <v>32019.376470588235</v>
      </c>
      <c r="U211" s="6">
        <v>33784</v>
      </c>
      <c r="V211" s="9">
        <f t="shared" si="41"/>
        <v>1764.623529411765</v>
      </c>
      <c r="W211" s="8">
        <f t="shared" si="42"/>
        <v>5.5111114703706991E-2</v>
      </c>
      <c r="X211" s="22">
        <f t="shared" si="47"/>
        <v>29352.635498323565</v>
      </c>
      <c r="Y211" s="22">
        <f t="shared" si="48"/>
        <v>30970.291960127779</v>
      </c>
      <c r="Z211" s="22">
        <f t="shared" si="49"/>
        <v>1617.6564618042139</v>
      </c>
      <c r="AA211" s="8">
        <f t="shared" si="50"/>
        <v>5.5111114703707068E-2</v>
      </c>
      <c r="AB211" s="22">
        <f t="shared" si="51"/>
        <v>2632474.8166108611</v>
      </c>
      <c r="AC211" s="10">
        <v>36152</v>
      </c>
      <c r="AD211" s="6">
        <v>1987</v>
      </c>
      <c r="AE211" s="6">
        <f t="shared" si="43"/>
        <v>29</v>
      </c>
      <c r="AF211" s="6" t="s">
        <v>181</v>
      </c>
    </row>
    <row r="212" spans="1:32" x14ac:dyDescent="0.2">
      <c r="A212">
        <v>23</v>
      </c>
      <c r="B212" s="6" t="s">
        <v>1749</v>
      </c>
      <c r="C212" s="6" t="s">
        <v>22</v>
      </c>
      <c r="D212" s="6" t="s">
        <v>23</v>
      </c>
      <c r="E212" s="6" t="s">
        <v>2767</v>
      </c>
      <c r="F212" s="6" t="s">
        <v>2773</v>
      </c>
      <c r="G212" s="6">
        <v>77</v>
      </c>
      <c r="H212" s="6">
        <v>86</v>
      </c>
      <c r="I212" s="7">
        <v>42507</v>
      </c>
      <c r="J212" s="7">
        <v>42531</v>
      </c>
      <c r="K212" s="7" t="s">
        <v>2538</v>
      </c>
      <c r="L212" s="17">
        <f t="shared" si="44"/>
        <v>259.83</v>
      </c>
      <c r="M212" s="20">
        <f t="shared" si="45"/>
        <v>0.91671477504522192</v>
      </c>
      <c r="N212" s="6" t="s">
        <v>379</v>
      </c>
      <c r="O212" s="6">
        <v>3500000</v>
      </c>
      <c r="P212" s="6">
        <v>3425000</v>
      </c>
      <c r="Q212" s="6">
        <f t="shared" si="39"/>
        <v>-75000</v>
      </c>
      <c r="R212" s="8">
        <f t="shared" si="40"/>
        <v>-2.1428571428571429E-2</v>
      </c>
      <c r="S212" s="6"/>
      <c r="T212" s="9">
        <f t="shared" si="46"/>
        <v>45454.545454545456</v>
      </c>
      <c r="U212" s="6">
        <v>44481</v>
      </c>
      <c r="V212" s="9">
        <f t="shared" si="41"/>
        <v>-973.54545454545587</v>
      </c>
      <c r="W212" s="8">
        <f t="shared" si="42"/>
        <v>-2.1418000000000027E-2</v>
      </c>
      <c r="X212" s="22">
        <f t="shared" si="47"/>
        <v>41668.853411146454</v>
      </c>
      <c r="Y212" s="22">
        <f t="shared" si="48"/>
        <v>40776.389908786514</v>
      </c>
      <c r="Z212" s="22">
        <f t="shared" si="49"/>
        <v>-892.46350235994032</v>
      </c>
      <c r="AA212" s="8">
        <f t="shared" si="50"/>
        <v>-2.1418000000000135E-2</v>
      </c>
      <c r="AB212" s="22">
        <f t="shared" si="51"/>
        <v>3139782.0229765614</v>
      </c>
      <c r="AC212" s="10">
        <v>5779</v>
      </c>
      <c r="AD212" s="6">
        <v>2009</v>
      </c>
      <c r="AE212" s="6">
        <f t="shared" si="43"/>
        <v>7</v>
      </c>
      <c r="AF212" s="6" t="s">
        <v>259</v>
      </c>
    </row>
    <row r="213" spans="1:32" x14ac:dyDescent="0.2">
      <c r="A213">
        <v>24</v>
      </c>
      <c r="B213" s="6" t="s">
        <v>1549</v>
      </c>
      <c r="C213" s="6" t="s">
        <v>22</v>
      </c>
      <c r="D213" s="6" t="s">
        <v>23</v>
      </c>
      <c r="E213" s="6" t="s">
        <v>2767</v>
      </c>
      <c r="F213" s="6" t="s">
        <v>2773</v>
      </c>
      <c r="G213" s="6">
        <v>71</v>
      </c>
      <c r="H213" s="6">
        <v>77</v>
      </c>
      <c r="I213" s="7">
        <v>42516</v>
      </c>
      <c r="J213" s="7">
        <v>42534</v>
      </c>
      <c r="K213" s="7" t="s">
        <v>2538</v>
      </c>
      <c r="L213" s="17">
        <f t="shared" si="44"/>
        <v>259.83</v>
      </c>
      <c r="M213" s="20">
        <f t="shared" si="45"/>
        <v>0.91671477504522192</v>
      </c>
      <c r="N213" s="6" t="s">
        <v>264</v>
      </c>
      <c r="O213" s="6">
        <v>2850000</v>
      </c>
      <c r="P213" s="6">
        <v>2850000</v>
      </c>
      <c r="Q213" s="6">
        <f t="shared" si="39"/>
        <v>0</v>
      </c>
      <c r="R213" s="8">
        <f t="shared" si="40"/>
        <v>0</v>
      </c>
      <c r="S213" s="6">
        <v>204882</v>
      </c>
      <c r="T213" s="9">
        <f t="shared" si="46"/>
        <v>43026.507042253521</v>
      </c>
      <c r="U213" s="6">
        <v>43027</v>
      </c>
      <c r="V213" s="9">
        <f t="shared" si="41"/>
        <v>0.4929577464790782</v>
      </c>
      <c r="W213" s="8">
        <f t="shared" si="42"/>
        <v>1.1457071009621501E-5</v>
      </c>
      <c r="X213" s="22">
        <f t="shared" si="47"/>
        <v>39443.034724221092</v>
      </c>
      <c r="Y213" s="22">
        <f t="shared" si="48"/>
        <v>39443.486625870763</v>
      </c>
      <c r="Z213" s="22">
        <f t="shared" si="49"/>
        <v>0.45190164967061719</v>
      </c>
      <c r="AA213" s="8">
        <f t="shared" si="50"/>
        <v>1.1457071009627827E-5</v>
      </c>
      <c r="AB213" s="22">
        <f t="shared" si="51"/>
        <v>2800487.5504368241</v>
      </c>
      <c r="AC213" s="10">
        <v>33109</v>
      </c>
      <c r="AD213" s="6">
        <v>1970</v>
      </c>
      <c r="AE213" s="6">
        <f t="shared" si="43"/>
        <v>46</v>
      </c>
      <c r="AF213" s="6" t="s">
        <v>37</v>
      </c>
    </row>
    <row r="214" spans="1:32" x14ac:dyDescent="0.2">
      <c r="A214">
        <v>24</v>
      </c>
      <c r="B214" s="6" t="s">
        <v>747</v>
      </c>
      <c r="C214" s="6" t="s">
        <v>22</v>
      </c>
      <c r="D214" s="6" t="s">
        <v>23</v>
      </c>
      <c r="E214" s="6" t="s">
        <v>2767</v>
      </c>
      <c r="F214" s="6" t="s">
        <v>2773</v>
      </c>
      <c r="G214" s="6">
        <v>50</v>
      </c>
      <c r="H214" s="6">
        <v>58</v>
      </c>
      <c r="I214" s="7">
        <v>42523</v>
      </c>
      <c r="J214" s="7">
        <v>42534</v>
      </c>
      <c r="K214" s="7" t="s">
        <v>2538</v>
      </c>
      <c r="L214" s="17">
        <f t="shared" si="44"/>
        <v>259.83</v>
      </c>
      <c r="M214" s="20">
        <f t="shared" si="45"/>
        <v>0.91671477504522192</v>
      </c>
      <c r="N214" s="6" t="s">
        <v>24</v>
      </c>
      <c r="O214" s="6">
        <v>2550000</v>
      </c>
      <c r="P214" s="6">
        <v>2720000</v>
      </c>
      <c r="Q214" s="6">
        <f t="shared" si="39"/>
        <v>170000</v>
      </c>
      <c r="R214" s="8">
        <f t="shared" si="40"/>
        <v>6.6666666666666666E-2</v>
      </c>
      <c r="S214" s="6">
        <v>127000</v>
      </c>
      <c r="T214" s="9">
        <f t="shared" si="46"/>
        <v>53540</v>
      </c>
      <c r="U214" s="6">
        <v>56940</v>
      </c>
      <c r="V214" s="9">
        <f t="shared" si="41"/>
        <v>3400</v>
      </c>
      <c r="W214" s="8">
        <f t="shared" si="42"/>
        <v>6.3503922301083301E-2</v>
      </c>
      <c r="X214" s="22">
        <f t="shared" si="47"/>
        <v>49080.909055921184</v>
      </c>
      <c r="Y214" s="22">
        <f t="shared" si="48"/>
        <v>52197.739291074933</v>
      </c>
      <c r="Z214" s="22">
        <f t="shared" si="49"/>
        <v>3116.8302351537495</v>
      </c>
      <c r="AA214" s="8">
        <f t="shared" si="50"/>
        <v>6.3503922301083204E-2</v>
      </c>
      <c r="AB214" s="22">
        <f t="shared" si="51"/>
        <v>2609886.9645537469</v>
      </c>
      <c r="AC214" s="10">
        <v>24109</v>
      </c>
      <c r="AD214" s="6">
        <v>1969</v>
      </c>
      <c r="AE214" s="6">
        <f t="shared" si="43"/>
        <v>47</v>
      </c>
      <c r="AF214" s="6" t="s">
        <v>81</v>
      </c>
    </row>
    <row r="215" spans="1:32" x14ac:dyDescent="0.2">
      <c r="A215">
        <v>24</v>
      </c>
      <c r="B215" s="6" t="s">
        <v>140</v>
      </c>
      <c r="C215" s="6" t="s">
        <v>22</v>
      </c>
      <c r="D215" s="6" t="s">
        <v>23</v>
      </c>
      <c r="E215" s="6" t="s">
        <v>2767</v>
      </c>
      <c r="F215" s="6" t="s">
        <v>2773</v>
      </c>
      <c r="G215" s="6">
        <v>28</v>
      </c>
      <c r="H215" s="6">
        <v>32</v>
      </c>
      <c r="I215" s="7">
        <v>42524</v>
      </c>
      <c r="J215" s="7">
        <v>42534</v>
      </c>
      <c r="K215" s="7" t="s">
        <v>2538</v>
      </c>
      <c r="L215" s="17">
        <f t="shared" si="44"/>
        <v>259.83</v>
      </c>
      <c r="M215" s="20">
        <f t="shared" si="45"/>
        <v>0.91671477504522192</v>
      </c>
      <c r="N215" s="6" t="s">
        <v>36</v>
      </c>
      <c r="O215" s="6">
        <v>1890000</v>
      </c>
      <c r="P215" s="6">
        <v>2240000</v>
      </c>
      <c r="Q215" s="6">
        <f t="shared" si="39"/>
        <v>350000</v>
      </c>
      <c r="R215" s="8">
        <f t="shared" si="40"/>
        <v>0.18518518518518517</v>
      </c>
      <c r="S215" s="6">
        <v>14000</v>
      </c>
      <c r="T215" s="9">
        <f t="shared" si="46"/>
        <v>68000</v>
      </c>
      <c r="U215" s="6">
        <v>80500</v>
      </c>
      <c r="V215" s="9">
        <f t="shared" si="41"/>
        <v>12500</v>
      </c>
      <c r="W215" s="8">
        <f t="shared" si="42"/>
        <v>0.18382352941176472</v>
      </c>
      <c r="X215" s="22">
        <f t="shared" si="47"/>
        <v>62336.604703075092</v>
      </c>
      <c r="Y215" s="22">
        <f t="shared" si="48"/>
        <v>73795.539391140366</v>
      </c>
      <c r="Z215" s="22">
        <f t="shared" si="49"/>
        <v>11458.934688065274</v>
      </c>
      <c r="AA215" s="8">
        <f t="shared" si="50"/>
        <v>0.18382352941176469</v>
      </c>
      <c r="AB215" s="22">
        <f t="shared" si="51"/>
        <v>2066275.1029519304</v>
      </c>
      <c r="AC215" s="10">
        <v>11355</v>
      </c>
      <c r="AD215" s="6">
        <v>1965</v>
      </c>
      <c r="AE215" s="6">
        <f t="shared" si="43"/>
        <v>51</v>
      </c>
      <c r="AF215" s="6" t="s">
        <v>37</v>
      </c>
    </row>
    <row r="216" spans="1:32" x14ac:dyDescent="0.2">
      <c r="A216">
        <v>24</v>
      </c>
      <c r="B216" s="6" t="s">
        <v>328</v>
      </c>
      <c r="C216" s="6" t="s">
        <v>22</v>
      </c>
      <c r="D216" s="6" t="s">
        <v>23</v>
      </c>
      <c r="E216" s="6" t="s">
        <v>2767</v>
      </c>
      <c r="F216" s="6" t="s">
        <v>2773</v>
      </c>
      <c r="G216" s="6">
        <v>38</v>
      </c>
      <c r="H216" s="6">
        <v>42</v>
      </c>
      <c r="I216" s="7">
        <v>42524</v>
      </c>
      <c r="J216" s="7">
        <v>42534</v>
      </c>
      <c r="K216" s="7" t="s">
        <v>2538</v>
      </c>
      <c r="L216" s="17">
        <f t="shared" si="44"/>
        <v>259.83</v>
      </c>
      <c r="M216" s="20">
        <f t="shared" si="45"/>
        <v>0.91671477504522192</v>
      </c>
      <c r="N216" s="6" t="s">
        <v>36</v>
      </c>
      <c r="O216" s="6">
        <v>2100000</v>
      </c>
      <c r="P216" s="6">
        <v>2350000</v>
      </c>
      <c r="Q216" s="6">
        <f t="shared" si="39"/>
        <v>250000</v>
      </c>
      <c r="R216" s="8">
        <f t="shared" si="40"/>
        <v>0.11904761904761904</v>
      </c>
      <c r="S216" s="6">
        <v>62000</v>
      </c>
      <c r="T216" s="9">
        <f t="shared" si="46"/>
        <v>56894.73684210526</v>
      </c>
      <c r="U216" s="6">
        <v>63474</v>
      </c>
      <c r="V216" s="9">
        <f t="shared" si="41"/>
        <v>6579.2631578947403</v>
      </c>
      <c r="W216" s="8">
        <f t="shared" si="42"/>
        <v>0.1156392229417207</v>
      </c>
      <c r="X216" s="22">
        <f t="shared" si="47"/>
        <v>52156.245885467622</v>
      </c>
      <c r="Y216" s="22">
        <f t="shared" si="48"/>
        <v>58187.553631220413</v>
      </c>
      <c r="Z216" s="22">
        <f t="shared" si="49"/>
        <v>6031.3077457527907</v>
      </c>
      <c r="AA216" s="8">
        <f t="shared" si="50"/>
        <v>0.11563922294172065</v>
      </c>
      <c r="AB216" s="22">
        <f t="shared" si="51"/>
        <v>2211127.0379863759</v>
      </c>
      <c r="AC216" s="6"/>
      <c r="AD216" s="6">
        <v>1958</v>
      </c>
      <c r="AE216" s="6">
        <f t="shared" si="43"/>
        <v>58</v>
      </c>
      <c r="AF216" s="6" t="s">
        <v>37</v>
      </c>
    </row>
    <row r="217" spans="1:32" x14ac:dyDescent="0.2">
      <c r="A217">
        <v>24</v>
      </c>
      <c r="B217" s="6" t="s">
        <v>922</v>
      </c>
      <c r="C217" s="6" t="s">
        <v>22</v>
      </c>
      <c r="D217" s="6" t="s">
        <v>23</v>
      </c>
      <c r="E217" s="6" t="s">
        <v>2767</v>
      </c>
      <c r="F217" s="6" t="s">
        <v>2773</v>
      </c>
      <c r="G217" s="6">
        <v>56</v>
      </c>
      <c r="H217" s="6">
        <v>62</v>
      </c>
      <c r="I217" s="7">
        <v>42524</v>
      </c>
      <c r="J217" s="7">
        <v>42535</v>
      </c>
      <c r="K217" s="7" t="s">
        <v>2538</v>
      </c>
      <c r="L217" s="17">
        <f t="shared" si="44"/>
        <v>259.83</v>
      </c>
      <c r="M217" s="20">
        <f t="shared" si="45"/>
        <v>0.91671477504522192</v>
      </c>
      <c r="N217" s="6" t="s">
        <v>24</v>
      </c>
      <c r="O217" s="6">
        <v>2350000</v>
      </c>
      <c r="P217" s="6">
        <v>2825000</v>
      </c>
      <c r="Q217" s="6">
        <f t="shared" si="39"/>
        <v>475000</v>
      </c>
      <c r="R217" s="8">
        <f t="shared" si="40"/>
        <v>0.20212765957446807</v>
      </c>
      <c r="S217" s="6">
        <v>4192</v>
      </c>
      <c r="T217" s="9">
        <f t="shared" si="46"/>
        <v>42039.142857142855</v>
      </c>
      <c r="U217" s="6">
        <v>50521</v>
      </c>
      <c r="V217" s="9">
        <f t="shared" si="41"/>
        <v>8481.8571428571449</v>
      </c>
      <c r="W217" s="8">
        <f t="shared" si="42"/>
        <v>0.20176094388223226</v>
      </c>
      <c r="X217" s="22">
        <f t="shared" si="47"/>
        <v>38537.903387379658</v>
      </c>
      <c r="Y217" s="22">
        <f t="shared" si="48"/>
        <v>46313.347150059657</v>
      </c>
      <c r="Z217" s="22">
        <f t="shared" si="49"/>
        <v>7775.4437626799991</v>
      </c>
      <c r="AA217" s="8">
        <f t="shared" si="50"/>
        <v>0.20176094388223234</v>
      </c>
      <c r="AB217" s="22">
        <f t="shared" si="51"/>
        <v>2593547.4404033409</v>
      </c>
      <c r="AC217" s="10">
        <v>13105</v>
      </c>
      <c r="AD217" s="6">
        <v>1990</v>
      </c>
      <c r="AE217" s="6">
        <f t="shared" si="43"/>
        <v>26</v>
      </c>
      <c r="AF217" s="6" t="s">
        <v>37</v>
      </c>
    </row>
    <row r="218" spans="1:32" x14ac:dyDescent="0.2">
      <c r="A218">
        <v>24</v>
      </c>
      <c r="B218" s="6" t="s">
        <v>274</v>
      </c>
      <c r="C218" s="6" t="s">
        <v>22</v>
      </c>
      <c r="D218" s="6" t="s">
        <v>23</v>
      </c>
      <c r="E218" s="6" t="s">
        <v>2767</v>
      </c>
      <c r="F218" s="6" t="s">
        <v>2773</v>
      </c>
      <c r="G218" s="6">
        <v>35</v>
      </c>
      <c r="H218" s="6">
        <v>40</v>
      </c>
      <c r="I218" s="7">
        <v>42524</v>
      </c>
      <c r="J218" s="7">
        <v>42535</v>
      </c>
      <c r="K218" s="7" t="s">
        <v>2538</v>
      </c>
      <c r="L218" s="17">
        <f t="shared" si="44"/>
        <v>259.83</v>
      </c>
      <c r="M218" s="20">
        <f t="shared" si="45"/>
        <v>0.91671477504522192</v>
      </c>
      <c r="N218" s="6" t="s">
        <v>24</v>
      </c>
      <c r="O218" s="6">
        <v>1990000</v>
      </c>
      <c r="P218" s="6">
        <v>2280000</v>
      </c>
      <c r="Q218" s="6">
        <f t="shared" si="39"/>
        <v>290000</v>
      </c>
      <c r="R218" s="8">
        <f t="shared" si="40"/>
        <v>0.14572864321608039</v>
      </c>
      <c r="S218" s="6">
        <v>1652</v>
      </c>
      <c r="T218" s="9">
        <f t="shared" si="46"/>
        <v>56904.342857142859</v>
      </c>
      <c r="U218" s="6">
        <v>65190</v>
      </c>
      <c r="V218" s="9">
        <f t="shared" si="41"/>
        <v>8285.6571428571406</v>
      </c>
      <c r="W218" s="8">
        <f t="shared" si="42"/>
        <v>0.1456067626272059</v>
      </c>
      <c r="X218" s="22">
        <f t="shared" si="47"/>
        <v>52165.0518613819</v>
      </c>
      <c r="Y218" s="22">
        <f t="shared" si="48"/>
        <v>59760.636185198018</v>
      </c>
      <c r="Z218" s="22">
        <f t="shared" si="49"/>
        <v>7595.5843238161178</v>
      </c>
      <c r="AA218" s="8">
        <f t="shared" si="50"/>
        <v>0.14560676262720587</v>
      </c>
      <c r="AB218" s="22">
        <f t="shared" si="51"/>
        <v>2091622.2664819306</v>
      </c>
      <c r="AC218" s="10">
        <v>15460</v>
      </c>
      <c r="AD218" s="6">
        <v>1969</v>
      </c>
      <c r="AE218" s="6">
        <f t="shared" si="43"/>
        <v>47</v>
      </c>
      <c r="AF218" s="6" t="s">
        <v>96</v>
      </c>
    </row>
    <row r="219" spans="1:32" x14ac:dyDescent="0.2">
      <c r="A219">
        <v>24</v>
      </c>
      <c r="B219" s="6" t="s">
        <v>843</v>
      </c>
      <c r="C219" s="6" t="s">
        <v>22</v>
      </c>
      <c r="D219" s="6" t="s">
        <v>23</v>
      </c>
      <c r="E219" s="6" t="s">
        <v>2767</v>
      </c>
      <c r="F219" s="6" t="s">
        <v>2773</v>
      </c>
      <c r="G219" s="6">
        <v>53</v>
      </c>
      <c r="H219" s="6">
        <v>58</v>
      </c>
      <c r="I219" s="7">
        <v>42525</v>
      </c>
      <c r="J219" s="7">
        <v>42535</v>
      </c>
      <c r="K219" s="7" t="s">
        <v>2538</v>
      </c>
      <c r="L219" s="17">
        <f t="shared" si="44"/>
        <v>259.83</v>
      </c>
      <c r="M219" s="20">
        <f t="shared" si="45"/>
        <v>0.91671477504522192</v>
      </c>
      <c r="N219" s="6" t="s">
        <v>36</v>
      </c>
      <c r="O219" s="6">
        <v>2300000</v>
      </c>
      <c r="P219" s="6">
        <v>2810000</v>
      </c>
      <c r="Q219" s="6">
        <f t="shared" si="39"/>
        <v>510000</v>
      </c>
      <c r="R219" s="8">
        <f t="shared" si="40"/>
        <v>0.22173913043478261</v>
      </c>
      <c r="S219" s="6">
        <v>14415</v>
      </c>
      <c r="T219" s="9">
        <f t="shared" si="46"/>
        <v>43668.207547169812</v>
      </c>
      <c r="U219" s="6">
        <v>53291</v>
      </c>
      <c r="V219" s="9">
        <f t="shared" si="41"/>
        <v>9622.7924528301883</v>
      </c>
      <c r="W219" s="8">
        <f t="shared" si="42"/>
        <v>0.22036151684118879</v>
      </c>
      <c r="X219" s="22">
        <f t="shared" si="47"/>
        <v>40031.291058231836</v>
      </c>
      <c r="Y219" s="22">
        <f t="shared" si="48"/>
        <v>48852.647076934918</v>
      </c>
      <c r="Z219" s="22">
        <f t="shared" si="49"/>
        <v>8821.3560187030816</v>
      </c>
      <c r="AA219" s="8">
        <f t="shared" si="50"/>
        <v>0.22036151684118871</v>
      </c>
      <c r="AB219" s="22">
        <f t="shared" si="51"/>
        <v>2589190.2950775507</v>
      </c>
      <c r="AC219" s="10">
        <v>22810</v>
      </c>
      <c r="AD219" s="6">
        <v>1963</v>
      </c>
      <c r="AE219" s="6">
        <f t="shared" si="43"/>
        <v>53</v>
      </c>
      <c r="AF219" s="6" t="s">
        <v>569</v>
      </c>
    </row>
    <row r="220" spans="1:32" x14ac:dyDescent="0.2">
      <c r="A220">
        <v>24</v>
      </c>
      <c r="B220" s="6" t="s">
        <v>1411</v>
      </c>
      <c r="C220" s="6" t="s">
        <v>22</v>
      </c>
      <c r="D220" s="6" t="s">
        <v>23</v>
      </c>
      <c r="E220" s="6" t="s">
        <v>2767</v>
      </c>
      <c r="F220" s="6" t="s">
        <v>2773</v>
      </c>
      <c r="G220" s="6">
        <v>67</v>
      </c>
      <c r="H220" s="6">
        <v>74</v>
      </c>
      <c r="I220" s="7">
        <v>42521</v>
      </c>
      <c r="J220" s="7">
        <v>42535</v>
      </c>
      <c r="K220" s="7" t="s">
        <v>2538</v>
      </c>
      <c r="L220" s="17">
        <f t="shared" si="44"/>
        <v>259.83</v>
      </c>
      <c r="M220" s="20">
        <f t="shared" si="45"/>
        <v>0.91671477504522192</v>
      </c>
      <c r="N220" s="6" t="s">
        <v>62</v>
      </c>
      <c r="O220" s="6">
        <v>2290000</v>
      </c>
      <c r="P220" s="6">
        <v>2725000</v>
      </c>
      <c r="Q220" s="6">
        <f t="shared" si="39"/>
        <v>435000</v>
      </c>
      <c r="R220" s="8">
        <f t="shared" si="40"/>
        <v>0.18995633187772926</v>
      </c>
      <c r="S220" s="6">
        <v>6253</v>
      </c>
      <c r="T220" s="9">
        <f t="shared" si="46"/>
        <v>34272.432835820895</v>
      </c>
      <c r="U220" s="6">
        <v>40765</v>
      </c>
      <c r="V220" s="9">
        <f t="shared" si="41"/>
        <v>6492.567164179105</v>
      </c>
      <c r="W220" s="8">
        <f t="shared" si="42"/>
        <v>0.18943992669797277</v>
      </c>
      <c r="X220" s="22">
        <f t="shared" si="47"/>
        <v>31418.045557342029</v>
      </c>
      <c r="Y220" s="22">
        <f t="shared" si="48"/>
        <v>37369.877804718475</v>
      </c>
      <c r="Z220" s="22">
        <f t="shared" si="49"/>
        <v>5951.8322473764456</v>
      </c>
      <c r="AA220" s="8">
        <f t="shared" si="50"/>
        <v>0.18943992669797285</v>
      </c>
      <c r="AB220" s="22">
        <f t="shared" si="51"/>
        <v>2503781.8129161377</v>
      </c>
      <c r="AC220" s="10">
        <v>20200</v>
      </c>
      <c r="AD220" s="6">
        <v>1962</v>
      </c>
      <c r="AE220" s="6">
        <f t="shared" si="43"/>
        <v>54</v>
      </c>
      <c r="AF220" s="6" t="s">
        <v>116</v>
      </c>
    </row>
    <row r="221" spans="1:32" x14ac:dyDescent="0.2">
      <c r="A221">
        <v>24</v>
      </c>
      <c r="B221" s="6" t="s">
        <v>1410</v>
      </c>
      <c r="C221" s="6" t="s">
        <v>22</v>
      </c>
      <c r="D221" s="6" t="s">
        <v>23</v>
      </c>
      <c r="E221" s="6" t="s">
        <v>2767</v>
      </c>
      <c r="F221" s="6" t="s">
        <v>2773</v>
      </c>
      <c r="G221" s="6">
        <v>67</v>
      </c>
      <c r="H221" s="6">
        <v>72</v>
      </c>
      <c r="I221" s="7">
        <v>42525</v>
      </c>
      <c r="J221" s="7">
        <v>42535</v>
      </c>
      <c r="K221" s="7" t="s">
        <v>2538</v>
      </c>
      <c r="L221" s="17">
        <f t="shared" si="44"/>
        <v>259.83</v>
      </c>
      <c r="M221" s="20">
        <f t="shared" si="45"/>
        <v>0.91671477504522192</v>
      </c>
      <c r="N221" s="6" t="s">
        <v>36</v>
      </c>
      <c r="O221" s="6">
        <v>2700000</v>
      </c>
      <c r="P221" s="6">
        <v>3050000</v>
      </c>
      <c r="Q221" s="6">
        <f t="shared" si="39"/>
        <v>350000</v>
      </c>
      <c r="R221" s="8">
        <f t="shared" si="40"/>
        <v>0.12962962962962962</v>
      </c>
      <c r="S221" s="6">
        <v>128000</v>
      </c>
      <c r="T221" s="9">
        <f t="shared" si="46"/>
        <v>42208.955223880599</v>
      </c>
      <c r="U221" s="6">
        <v>47433</v>
      </c>
      <c r="V221" s="9">
        <f t="shared" si="41"/>
        <v>5224.0447761194009</v>
      </c>
      <c r="W221" s="8">
        <f t="shared" si="42"/>
        <v>0.12376626591230547</v>
      </c>
      <c r="X221" s="22">
        <f t="shared" si="47"/>
        <v>38693.572892953547</v>
      </c>
      <c r="Y221" s="22">
        <f t="shared" si="48"/>
        <v>43482.53192472001</v>
      </c>
      <c r="Z221" s="22">
        <f t="shared" si="49"/>
        <v>4788.9590317664624</v>
      </c>
      <c r="AA221" s="8">
        <f t="shared" si="50"/>
        <v>0.12376626591230544</v>
      </c>
      <c r="AB221" s="22">
        <f t="shared" si="51"/>
        <v>2913329.6389562408</v>
      </c>
      <c r="AC221" s="6"/>
      <c r="AD221" s="6">
        <v>1954</v>
      </c>
      <c r="AE221" s="6">
        <f t="shared" si="43"/>
        <v>62</v>
      </c>
      <c r="AF221" s="6" t="s">
        <v>259</v>
      </c>
    </row>
    <row r="222" spans="1:32" x14ac:dyDescent="0.2">
      <c r="A222">
        <v>24</v>
      </c>
      <c r="B222" s="6" t="s">
        <v>1932</v>
      </c>
      <c r="C222" s="6" t="s">
        <v>22</v>
      </c>
      <c r="D222" s="6" t="s">
        <v>23</v>
      </c>
      <c r="E222" s="6" t="s">
        <v>2767</v>
      </c>
      <c r="F222" s="6" t="s">
        <v>2773</v>
      </c>
      <c r="G222" s="6">
        <v>83</v>
      </c>
      <c r="H222" s="6">
        <v>93</v>
      </c>
      <c r="I222" s="7">
        <v>42524</v>
      </c>
      <c r="J222" s="7">
        <v>42536</v>
      </c>
      <c r="K222" s="7" t="s">
        <v>2538</v>
      </c>
      <c r="L222" s="17">
        <f t="shared" si="44"/>
        <v>259.83</v>
      </c>
      <c r="M222" s="20">
        <f t="shared" si="45"/>
        <v>0.91671477504522192</v>
      </c>
      <c r="N222" s="6" t="s">
        <v>32</v>
      </c>
      <c r="O222" s="6">
        <v>2800000</v>
      </c>
      <c r="P222" s="6">
        <v>3000000</v>
      </c>
      <c r="Q222" s="6">
        <f t="shared" si="39"/>
        <v>200000</v>
      </c>
      <c r="R222" s="8">
        <f t="shared" si="40"/>
        <v>7.1428571428571425E-2</v>
      </c>
      <c r="S222" s="6"/>
      <c r="T222" s="9">
        <f t="shared" si="46"/>
        <v>33734.939759036148</v>
      </c>
      <c r="U222" s="6">
        <v>36145</v>
      </c>
      <c r="V222" s="9">
        <f t="shared" si="41"/>
        <v>2410.0602409638523</v>
      </c>
      <c r="W222" s="8">
        <f t="shared" si="42"/>
        <v>7.1441071428571326E-2</v>
      </c>
      <c r="X222" s="22">
        <f t="shared" si="47"/>
        <v>30925.317712368935</v>
      </c>
      <c r="Y222" s="22">
        <f t="shared" si="48"/>
        <v>33134.655544009547</v>
      </c>
      <c r="Z222" s="22">
        <f t="shared" si="49"/>
        <v>2209.3378316406124</v>
      </c>
      <c r="AA222" s="8">
        <f t="shared" si="50"/>
        <v>7.1441071428571368E-2</v>
      </c>
      <c r="AB222" s="22">
        <f t="shared" si="51"/>
        <v>2750176.4101527925</v>
      </c>
      <c r="AC222" s="10">
        <v>1799</v>
      </c>
      <c r="AD222" s="6">
        <v>2005</v>
      </c>
      <c r="AE222" s="6">
        <f t="shared" si="43"/>
        <v>11</v>
      </c>
      <c r="AF222" s="6" t="s">
        <v>94</v>
      </c>
    </row>
    <row r="223" spans="1:32" x14ac:dyDescent="0.2">
      <c r="A223">
        <v>24</v>
      </c>
      <c r="B223" s="6" t="s">
        <v>1161</v>
      </c>
      <c r="C223" s="6" t="s">
        <v>22</v>
      </c>
      <c r="D223" s="6" t="s">
        <v>23</v>
      </c>
      <c r="E223" s="6" t="s">
        <v>2767</v>
      </c>
      <c r="F223" s="6" t="s">
        <v>2773</v>
      </c>
      <c r="G223" s="6">
        <v>60</v>
      </c>
      <c r="H223" s="6">
        <v>66</v>
      </c>
      <c r="I223" s="7">
        <v>42525</v>
      </c>
      <c r="J223" s="7">
        <v>42536</v>
      </c>
      <c r="K223" s="7" t="s">
        <v>2538</v>
      </c>
      <c r="L223" s="17">
        <f t="shared" si="44"/>
        <v>259.83</v>
      </c>
      <c r="M223" s="20">
        <f t="shared" si="45"/>
        <v>0.91671477504522192</v>
      </c>
      <c r="N223" s="6" t="s">
        <v>24</v>
      </c>
      <c r="O223" s="6">
        <v>3800000</v>
      </c>
      <c r="P223" s="6">
        <v>4350000</v>
      </c>
      <c r="Q223" s="6">
        <f t="shared" si="39"/>
        <v>550000</v>
      </c>
      <c r="R223" s="8">
        <f t="shared" si="40"/>
        <v>0.14473684210526316</v>
      </c>
      <c r="S223" s="6">
        <v>36899</v>
      </c>
      <c r="T223" s="9">
        <f t="shared" si="46"/>
        <v>63948.316666666666</v>
      </c>
      <c r="U223" s="6">
        <v>73115</v>
      </c>
      <c r="V223" s="9">
        <f t="shared" si="41"/>
        <v>9166.6833333333343</v>
      </c>
      <c r="W223" s="8">
        <f t="shared" si="42"/>
        <v>0.14334518578675123</v>
      </c>
      <c r="X223" s="22">
        <f t="shared" si="47"/>
        <v>58622.366727603949</v>
      </c>
      <c r="Y223" s="22">
        <f t="shared" si="48"/>
        <v>67025.600777431406</v>
      </c>
      <c r="Z223" s="22">
        <f t="shared" si="49"/>
        <v>8403.2340498274571</v>
      </c>
      <c r="AA223" s="8">
        <f t="shared" si="50"/>
        <v>0.14334518578675132</v>
      </c>
      <c r="AB223" s="22">
        <f t="shared" si="51"/>
        <v>4021536.0466458844</v>
      </c>
      <c r="AC223" s="10">
        <v>1113</v>
      </c>
      <c r="AD223" s="6">
        <v>1957</v>
      </c>
      <c r="AE223" s="6">
        <f t="shared" si="43"/>
        <v>59</v>
      </c>
      <c r="AF223" s="6" t="s">
        <v>137</v>
      </c>
    </row>
    <row r="224" spans="1:32" x14ac:dyDescent="0.2">
      <c r="A224">
        <v>25</v>
      </c>
      <c r="B224" s="6" t="s">
        <v>1011</v>
      </c>
      <c r="C224" s="6" t="s">
        <v>22</v>
      </c>
      <c r="D224" s="6" t="s">
        <v>23</v>
      </c>
      <c r="E224" s="6" t="s">
        <v>2767</v>
      </c>
      <c r="F224" s="6" t="s">
        <v>2773</v>
      </c>
      <c r="G224" s="6">
        <v>56</v>
      </c>
      <c r="H224" s="6">
        <v>65</v>
      </c>
      <c r="I224" s="7">
        <v>42531</v>
      </c>
      <c r="J224" s="7">
        <v>42541</v>
      </c>
      <c r="K224" s="7" t="s">
        <v>2538</v>
      </c>
      <c r="L224" s="17">
        <f t="shared" si="44"/>
        <v>259.83</v>
      </c>
      <c r="M224" s="20">
        <f t="shared" si="45"/>
        <v>0.91671477504522192</v>
      </c>
      <c r="N224" s="6" t="s">
        <v>36</v>
      </c>
      <c r="O224" s="6">
        <v>2700000</v>
      </c>
      <c r="P224" s="6">
        <v>2700000</v>
      </c>
      <c r="Q224" s="6">
        <f t="shared" si="39"/>
        <v>0</v>
      </c>
      <c r="R224" s="8">
        <f t="shared" si="40"/>
        <v>0</v>
      </c>
      <c r="S224" s="6">
        <v>5318</v>
      </c>
      <c r="T224" s="9">
        <f t="shared" si="46"/>
        <v>48309.25</v>
      </c>
      <c r="U224" s="6">
        <v>48309</v>
      </c>
      <c r="V224" s="9">
        <f t="shared" si="41"/>
        <v>-0.25</v>
      </c>
      <c r="W224" s="8">
        <f t="shared" si="42"/>
        <v>-5.1749923668862591E-6</v>
      </c>
      <c r="X224" s="22">
        <f t="shared" si="47"/>
        <v>44285.803246353389</v>
      </c>
      <c r="Y224" s="22">
        <f t="shared" si="48"/>
        <v>44285.574067659625</v>
      </c>
      <c r="Z224" s="22">
        <f t="shared" si="49"/>
        <v>-0.22917869376396993</v>
      </c>
      <c r="AA224" s="8">
        <f t="shared" si="50"/>
        <v>-5.1749923669464238E-6</v>
      </c>
      <c r="AB224" s="22">
        <f t="shared" si="51"/>
        <v>2479992.1477889391</v>
      </c>
      <c r="AC224" s="10">
        <v>8235</v>
      </c>
      <c r="AD224" s="6">
        <v>2013</v>
      </c>
      <c r="AE224" s="6">
        <f t="shared" si="43"/>
        <v>3</v>
      </c>
      <c r="AF224" s="6" t="s">
        <v>37</v>
      </c>
    </row>
    <row r="225" spans="1:32" x14ac:dyDescent="0.2">
      <c r="A225">
        <v>25</v>
      </c>
      <c r="B225" s="6" t="s">
        <v>1485</v>
      </c>
      <c r="C225" s="6" t="s">
        <v>22</v>
      </c>
      <c r="D225" s="6" t="s">
        <v>23</v>
      </c>
      <c r="E225" s="6" t="s">
        <v>2767</v>
      </c>
      <c r="F225" s="6" t="s">
        <v>2773</v>
      </c>
      <c r="G225" s="6">
        <v>69</v>
      </c>
      <c r="H225" s="6">
        <v>80</v>
      </c>
      <c r="I225" s="7">
        <v>42531</v>
      </c>
      <c r="J225" s="7">
        <v>42541</v>
      </c>
      <c r="K225" s="7" t="s">
        <v>2538</v>
      </c>
      <c r="L225" s="17">
        <f t="shared" si="44"/>
        <v>259.83</v>
      </c>
      <c r="M225" s="20">
        <f t="shared" si="45"/>
        <v>0.91671477504522192</v>
      </c>
      <c r="N225" s="6" t="s">
        <v>36</v>
      </c>
      <c r="O225" s="6">
        <v>2200000</v>
      </c>
      <c r="P225" s="6">
        <v>2600000</v>
      </c>
      <c r="Q225" s="6">
        <f t="shared" si="39"/>
        <v>400000</v>
      </c>
      <c r="R225" s="8">
        <f t="shared" si="40"/>
        <v>0.18181818181818182</v>
      </c>
      <c r="S225" s="6"/>
      <c r="T225" s="9">
        <f t="shared" si="46"/>
        <v>31884.057971014492</v>
      </c>
      <c r="U225" s="6">
        <v>37681</v>
      </c>
      <c r="V225" s="9">
        <f t="shared" si="41"/>
        <v>5796.9420289855079</v>
      </c>
      <c r="W225" s="8">
        <f t="shared" si="42"/>
        <v>0.18181318181818185</v>
      </c>
      <c r="X225" s="22">
        <f t="shared" si="47"/>
        <v>29228.587030427367</v>
      </c>
      <c r="Y225" s="22">
        <f t="shared" si="48"/>
        <v>34542.729438479008</v>
      </c>
      <c r="Z225" s="22">
        <f t="shared" si="49"/>
        <v>5314.1424080516408</v>
      </c>
      <c r="AA225" s="8">
        <f t="shared" si="50"/>
        <v>0.18181318181818179</v>
      </c>
      <c r="AB225" s="22">
        <f t="shared" si="51"/>
        <v>2383448.3312550513</v>
      </c>
      <c r="AC225" s="10">
        <v>15113</v>
      </c>
      <c r="AD225" s="6">
        <v>1990</v>
      </c>
      <c r="AE225" s="6">
        <f t="shared" si="43"/>
        <v>26</v>
      </c>
      <c r="AF225" s="6" t="s">
        <v>94</v>
      </c>
    </row>
    <row r="226" spans="1:32" x14ac:dyDescent="0.2">
      <c r="A226">
        <v>25</v>
      </c>
      <c r="B226" s="6" t="s">
        <v>1053</v>
      </c>
      <c r="C226" s="6" t="s">
        <v>22</v>
      </c>
      <c r="D226" s="6" t="s">
        <v>23</v>
      </c>
      <c r="E226" s="6" t="s">
        <v>2767</v>
      </c>
      <c r="F226" s="6" t="s">
        <v>2773</v>
      </c>
      <c r="G226" s="6">
        <v>57</v>
      </c>
      <c r="H226" s="6">
        <v>65</v>
      </c>
      <c r="I226" s="7">
        <v>42531</v>
      </c>
      <c r="J226" s="7">
        <v>42541</v>
      </c>
      <c r="K226" s="7" t="s">
        <v>2538</v>
      </c>
      <c r="L226" s="17">
        <f t="shared" si="44"/>
        <v>259.83</v>
      </c>
      <c r="M226" s="20">
        <f t="shared" si="45"/>
        <v>0.91671477504522192</v>
      </c>
      <c r="N226" s="6" t="s">
        <v>36</v>
      </c>
      <c r="O226" s="6">
        <v>2600000</v>
      </c>
      <c r="P226" s="6">
        <v>2910000</v>
      </c>
      <c r="Q226" s="6">
        <f t="shared" si="39"/>
        <v>310000</v>
      </c>
      <c r="R226" s="8">
        <f t="shared" si="40"/>
        <v>0.11923076923076924</v>
      </c>
      <c r="S226" s="6">
        <v>101304</v>
      </c>
      <c r="T226" s="9">
        <f t="shared" si="46"/>
        <v>47391.298245614038</v>
      </c>
      <c r="U226" s="6">
        <v>52830</v>
      </c>
      <c r="V226" s="9">
        <f t="shared" si="41"/>
        <v>5438.701754385962</v>
      </c>
      <c r="W226" s="8">
        <f t="shared" si="42"/>
        <v>0.11476161142914675</v>
      </c>
      <c r="X226" s="22">
        <f t="shared" si="47"/>
        <v>43444.303310329095</v>
      </c>
      <c r="Y226" s="22">
        <f t="shared" si="48"/>
        <v>48430.041565639076</v>
      </c>
      <c r="Z226" s="22">
        <f t="shared" si="49"/>
        <v>4985.7382553099815</v>
      </c>
      <c r="AA226" s="8">
        <f t="shared" si="50"/>
        <v>0.11476161142914675</v>
      </c>
      <c r="AB226" s="22">
        <f t="shared" si="51"/>
        <v>2760512.3692414272</v>
      </c>
      <c r="AC226" s="10">
        <v>1628</v>
      </c>
      <c r="AD226" s="6">
        <v>1960</v>
      </c>
      <c r="AE226" s="6">
        <f t="shared" si="43"/>
        <v>56</v>
      </c>
      <c r="AF226" s="6" t="s">
        <v>238</v>
      </c>
    </row>
    <row r="227" spans="1:32" x14ac:dyDescent="0.2">
      <c r="A227">
        <v>25</v>
      </c>
      <c r="B227" s="6" t="s">
        <v>917</v>
      </c>
      <c r="C227" s="6" t="s">
        <v>22</v>
      </c>
      <c r="D227" s="6" t="s">
        <v>23</v>
      </c>
      <c r="E227" s="6" t="s">
        <v>2767</v>
      </c>
      <c r="F227" s="6" t="s">
        <v>2773</v>
      </c>
      <c r="G227" s="6">
        <v>54</v>
      </c>
      <c r="H227" s="6">
        <v>59</v>
      </c>
      <c r="I227" s="7">
        <v>42524</v>
      </c>
      <c r="J227" s="7">
        <v>42541</v>
      </c>
      <c r="K227" s="7" t="s">
        <v>2538</v>
      </c>
      <c r="L227" s="17">
        <f t="shared" si="44"/>
        <v>259.83</v>
      </c>
      <c r="M227" s="20">
        <f t="shared" si="45"/>
        <v>0.91671477504522192</v>
      </c>
      <c r="N227" s="6" t="s">
        <v>242</v>
      </c>
      <c r="O227" s="6">
        <v>2590000</v>
      </c>
      <c r="P227" s="6">
        <v>2830000</v>
      </c>
      <c r="Q227" s="6">
        <f t="shared" si="39"/>
        <v>240000</v>
      </c>
      <c r="R227" s="8">
        <f t="shared" si="40"/>
        <v>9.2664092664092659E-2</v>
      </c>
      <c r="S227" s="6">
        <v>194000</v>
      </c>
      <c r="T227" s="9">
        <f t="shared" si="46"/>
        <v>51555.555555555555</v>
      </c>
      <c r="U227" s="6">
        <v>56000</v>
      </c>
      <c r="V227" s="9">
        <f t="shared" si="41"/>
        <v>4444.4444444444453</v>
      </c>
      <c r="W227" s="8">
        <f t="shared" si="42"/>
        <v>8.6206896551724158E-2</v>
      </c>
      <c r="X227" s="22">
        <f t="shared" si="47"/>
        <v>47261.739513442553</v>
      </c>
      <c r="Y227" s="22">
        <f t="shared" si="48"/>
        <v>51336.027402532425</v>
      </c>
      <c r="Z227" s="22">
        <f t="shared" si="49"/>
        <v>4074.2878890898719</v>
      </c>
      <c r="AA227" s="8">
        <f t="shared" si="50"/>
        <v>8.620689655172406E-2</v>
      </c>
      <c r="AB227" s="22">
        <f t="shared" si="51"/>
        <v>2772145.4797367509</v>
      </c>
      <c r="AC227" s="10">
        <v>6377</v>
      </c>
      <c r="AD227" s="6">
        <v>1956</v>
      </c>
      <c r="AE227" s="6">
        <f t="shared" si="43"/>
        <v>60</v>
      </c>
      <c r="AF227" s="6" t="s">
        <v>37</v>
      </c>
    </row>
    <row r="228" spans="1:32" x14ac:dyDescent="0.2">
      <c r="A228">
        <v>25</v>
      </c>
      <c r="B228" s="6" t="s">
        <v>668</v>
      </c>
      <c r="C228" s="6" t="s">
        <v>22</v>
      </c>
      <c r="D228" s="6" t="s">
        <v>23</v>
      </c>
      <c r="E228" s="6" t="s">
        <v>2767</v>
      </c>
      <c r="F228" s="6" t="s">
        <v>2773</v>
      </c>
      <c r="G228" s="6">
        <v>48</v>
      </c>
      <c r="H228" s="6">
        <v>53</v>
      </c>
      <c r="I228" s="7">
        <v>42531</v>
      </c>
      <c r="J228" s="7">
        <v>42542</v>
      </c>
      <c r="K228" s="7" t="s">
        <v>2538</v>
      </c>
      <c r="L228" s="17">
        <f t="shared" si="44"/>
        <v>259.83</v>
      </c>
      <c r="M228" s="20">
        <f t="shared" si="45"/>
        <v>0.91671477504522192</v>
      </c>
      <c r="N228" s="6" t="s">
        <v>24</v>
      </c>
      <c r="O228" s="6">
        <v>2900000</v>
      </c>
      <c r="P228" s="6">
        <v>3400000</v>
      </c>
      <c r="Q228" s="6">
        <f t="shared" si="39"/>
        <v>500000</v>
      </c>
      <c r="R228" s="8">
        <f t="shared" si="40"/>
        <v>0.17241379310344829</v>
      </c>
      <c r="S228" s="6"/>
      <c r="T228" s="9">
        <f t="shared" si="46"/>
        <v>60416.666666666664</v>
      </c>
      <c r="U228" s="6">
        <v>70833</v>
      </c>
      <c r="V228" s="9">
        <f t="shared" si="41"/>
        <v>10416.333333333336</v>
      </c>
      <c r="W228" s="8">
        <f t="shared" si="42"/>
        <v>0.172408275862069</v>
      </c>
      <c r="X228" s="22">
        <f t="shared" si="47"/>
        <v>55384.850992315485</v>
      </c>
      <c r="Y228" s="22">
        <f t="shared" si="48"/>
        <v>64933.657660778204</v>
      </c>
      <c r="Z228" s="22">
        <f t="shared" si="49"/>
        <v>9548.8066684627192</v>
      </c>
      <c r="AA228" s="8">
        <f t="shared" si="50"/>
        <v>0.17240827586206908</v>
      </c>
      <c r="AB228" s="22">
        <f t="shared" si="51"/>
        <v>3116815.5677173538</v>
      </c>
      <c r="AC228" s="10">
        <v>6221</v>
      </c>
      <c r="AD228" s="6">
        <v>2012</v>
      </c>
      <c r="AE228" s="6">
        <f t="shared" si="43"/>
        <v>4</v>
      </c>
      <c r="AF228" s="6" t="s">
        <v>621</v>
      </c>
    </row>
    <row r="229" spans="1:32" x14ac:dyDescent="0.2">
      <c r="A229">
        <v>25</v>
      </c>
      <c r="B229" s="6" t="s">
        <v>1649</v>
      </c>
      <c r="C229" s="6" t="s">
        <v>22</v>
      </c>
      <c r="D229" s="6" t="s">
        <v>23</v>
      </c>
      <c r="E229" s="6" t="s">
        <v>2767</v>
      </c>
      <c r="F229" s="6" t="s">
        <v>2773</v>
      </c>
      <c r="G229" s="6">
        <v>74</v>
      </c>
      <c r="H229" s="6">
        <v>85</v>
      </c>
      <c r="I229" s="7">
        <v>42531</v>
      </c>
      <c r="J229" s="7">
        <v>42542</v>
      </c>
      <c r="K229" s="7" t="s">
        <v>2538</v>
      </c>
      <c r="L229" s="17">
        <f t="shared" si="44"/>
        <v>259.83</v>
      </c>
      <c r="M229" s="20">
        <f t="shared" si="45"/>
        <v>0.91671477504522192</v>
      </c>
      <c r="N229" s="6" t="s">
        <v>24</v>
      </c>
      <c r="O229" s="6">
        <v>3800000</v>
      </c>
      <c r="P229" s="6">
        <v>4100000</v>
      </c>
      <c r="Q229" s="6">
        <f t="shared" si="39"/>
        <v>300000</v>
      </c>
      <c r="R229" s="8">
        <f t="shared" si="40"/>
        <v>7.8947368421052627E-2</v>
      </c>
      <c r="S229" s="6"/>
      <c r="T229" s="9">
        <f t="shared" si="46"/>
        <v>51351.351351351354</v>
      </c>
      <c r="U229" s="6">
        <v>55405</v>
      </c>
      <c r="V229" s="9">
        <f t="shared" si="41"/>
        <v>4053.6486486486465</v>
      </c>
      <c r="W229" s="8">
        <f t="shared" si="42"/>
        <v>7.8939473684210476E-2</v>
      </c>
      <c r="X229" s="22">
        <f t="shared" si="47"/>
        <v>47074.542502322205</v>
      </c>
      <c r="Y229" s="22">
        <f t="shared" si="48"/>
        <v>50790.582111380521</v>
      </c>
      <c r="Z229" s="22">
        <f t="shared" si="49"/>
        <v>3716.0396090583163</v>
      </c>
      <c r="AA229" s="8">
        <f t="shared" si="50"/>
        <v>7.8939473684210587E-2</v>
      </c>
      <c r="AB229" s="22">
        <f t="shared" si="51"/>
        <v>3758503.0762421587</v>
      </c>
      <c r="AC229" s="10">
        <v>4807</v>
      </c>
      <c r="AD229" s="6">
        <v>2005</v>
      </c>
      <c r="AE229" s="6">
        <f t="shared" si="43"/>
        <v>11</v>
      </c>
      <c r="AF229" s="6" t="s">
        <v>206</v>
      </c>
    </row>
    <row r="230" spans="1:32" x14ac:dyDescent="0.2">
      <c r="A230">
        <v>25</v>
      </c>
      <c r="B230" s="6" t="s">
        <v>680</v>
      </c>
      <c r="C230" s="6" t="s">
        <v>22</v>
      </c>
      <c r="D230" s="6" t="s">
        <v>23</v>
      </c>
      <c r="E230" s="6" t="s">
        <v>2767</v>
      </c>
      <c r="F230" s="6" t="s">
        <v>2773</v>
      </c>
      <c r="G230" s="6">
        <v>107</v>
      </c>
      <c r="H230" s="6">
        <v>120</v>
      </c>
      <c r="I230" s="7">
        <v>42527</v>
      </c>
      <c r="J230" s="7">
        <v>42542</v>
      </c>
      <c r="K230" s="7" t="s">
        <v>2538</v>
      </c>
      <c r="L230" s="17">
        <f t="shared" si="44"/>
        <v>259.83</v>
      </c>
      <c r="M230" s="20">
        <f t="shared" si="45"/>
        <v>0.91671477504522192</v>
      </c>
      <c r="N230" s="6" t="s">
        <v>180</v>
      </c>
      <c r="O230" s="6">
        <v>2790000</v>
      </c>
      <c r="P230" s="6">
        <v>2900000</v>
      </c>
      <c r="Q230" s="6">
        <f t="shared" si="39"/>
        <v>110000</v>
      </c>
      <c r="R230" s="8">
        <f t="shared" si="40"/>
        <v>3.9426523297491037E-2</v>
      </c>
      <c r="S230" s="6">
        <v>68367</v>
      </c>
      <c r="T230" s="9">
        <f t="shared" si="46"/>
        <v>26713.710280373831</v>
      </c>
      <c r="U230" s="6">
        <v>27742</v>
      </c>
      <c r="V230" s="9">
        <f t="shared" si="41"/>
        <v>1028.2897196261692</v>
      </c>
      <c r="W230" s="8">
        <f t="shared" si="42"/>
        <v>3.8492957692276786E-2</v>
      </c>
      <c r="X230" s="22">
        <f t="shared" si="47"/>
        <v>24488.852910296129</v>
      </c>
      <c r="Y230" s="22">
        <f t="shared" si="48"/>
        <v>25431.501289304546</v>
      </c>
      <c r="Z230" s="22">
        <f t="shared" si="49"/>
        <v>942.64837900841667</v>
      </c>
      <c r="AA230" s="8">
        <f t="shared" si="50"/>
        <v>3.8492957692276723E-2</v>
      </c>
      <c r="AB230" s="22">
        <f t="shared" si="51"/>
        <v>2721170.6379555864</v>
      </c>
      <c r="AC230" s="10">
        <v>20213</v>
      </c>
      <c r="AD230" s="6">
        <v>1978</v>
      </c>
      <c r="AE230" s="6">
        <f t="shared" si="43"/>
        <v>38</v>
      </c>
      <c r="AF230" s="6" t="s">
        <v>37</v>
      </c>
    </row>
    <row r="231" spans="1:32" x14ac:dyDescent="0.2">
      <c r="A231">
        <v>25</v>
      </c>
      <c r="B231" s="6" t="s">
        <v>749</v>
      </c>
      <c r="C231" s="6" t="s">
        <v>22</v>
      </c>
      <c r="D231" s="6" t="s">
        <v>23</v>
      </c>
      <c r="E231" s="6" t="s">
        <v>2767</v>
      </c>
      <c r="F231" s="6" t="s">
        <v>2773</v>
      </c>
      <c r="G231" s="6">
        <v>50</v>
      </c>
      <c r="H231" s="6">
        <v>56</v>
      </c>
      <c r="I231" s="7">
        <v>42530</v>
      </c>
      <c r="J231" s="7">
        <v>42542</v>
      </c>
      <c r="K231" s="7" t="s">
        <v>2538</v>
      </c>
      <c r="L231" s="17">
        <f t="shared" si="44"/>
        <v>259.83</v>
      </c>
      <c r="M231" s="20">
        <f t="shared" si="45"/>
        <v>0.91671477504522192</v>
      </c>
      <c r="N231" s="6" t="s">
        <v>32</v>
      </c>
      <c r="O231" s="6">
        <v>2290000</v>
      </c>
      <c r="P231" s="6">
        <v>2830000</v>
      </c>
      <c r="Q231" s="6">
        <f t="shared" si="39"/>
        <v>540000</v>
      </c>
      <c r="R231" s="8">
        <f t="shared" si="40"/>
        <v>0.23580786026200873</v>
      </c>
      <c r="S231" s="6">
        <v>130730</v>
      </c>
      <c r="T231" s="9">
        <f t="shared" si="46"/>
        <v>48414.6</v>
      </c>
      <c r="U231" s="6">
        <v>59215</v>
      </c>
      <c r="V231" s="9">
        <f t="shared" si="41"/>
        <v>10800.400000000001</v>
      </c>
      <c r="W231" s="8">
        <f t="shared" si="42"/>
        <v>0.22308146716073254</v>
      </c>
      <c r="X231" s="22">
        <f t="shared" si="47"/>
        <v>44382.379147904401</v>
      </c>
      <c r="Y231" s="22">
        <f t="shared" si="48"/>
        <v>54283.265404302816</v>
      </c>
      <c r="Z231" s="22">
        <f t="shared" si="49"/>
        <v>9900.8862563984148</v>
      </c>
      <c r="AA231" s="8">
        <f t="shared" si="50"/>
        <v>0.22308146716073252</v>
      </c>
      <c r="AB231" s="22">
        <f t="shared" si="51"/>
        <v>2714163.2702151407</v>
      </c>
      <c r="AC231" s="10">
        <v>16942</v>
      </c>
      <c r="AD231" s="6">
        <v>1966</v>
      </c>
      <c r="AE231" s="6">
        <f t="shared" si="43"/>
        <v>50</v>
      </c>
      <c r="AF231" s="6" t="s">
        <v>181</v>
      </c>
    </row>
    <row r="232" spans="1:32" x14ac:dyDescent="0.2">
      <c r="A232">
        <v>25</v>
      </c>
      <c r="B232" s="6" t="s">
        <v>1286</v>
      </c>
      <c r="C232" s="6" t="s">
        <v>22</v>
      </c>
      <c r="D232" s="6" t="s">
        <v>23</v>
      </c>
      <c r="E232" s="6" t="s">
        <v>2767</v>
      </c>
      <c r="F232" s="6" t="s">
        <v>2773</v>
      </c>
      <c r="G232" s="6">
        <v>64</v>
      </c>
      <c r="H232" s="6">
        <v>75</v>
      </c>
      <c r="I232" s="7">
        <v>42524</v>
      </c>
      <c r="J232" s="7">
        <v>42543</v>
      </c>
      <c r="K232" s="7" t="s">
        <v>2538</v>
      </c>
      <c r="L232" s="17">
        <f t="shared" si="44"/>
        <v>259.83</v>
      </c>
      <c r="M232" s="20">
        <f t="shared" si="45"/>
        <v>0.91671477504522192</v>
      </c>
      <c r="N232" s="6" t="s">
        <v>107</v>
      </c>
      <c r="O232" s="6">
        <v>3650000</v>
      </c>
      <c r="P232" s="6">
        <v>3610000</v>
      </c>
      <c r="Q232" s="6">
        <f t="shared" si="39"/>
        <v>-40000</v>
      </c>
      <c r="R232" s="8">
        <f t="shared" si="40"/>
        <v>-1.0958904109589041E-2</v>
      </c>
      <c r="S232" s="6"/>
      <c r="T232" s="9">
        <f t="shared" si="46"/>
        <v>57031.25</v>
      </c>
      <c r="U232" s="6">
        <v>56406</v>
      </c>
      <c r="V232" s="9">
        <f t="shared" si="41"/>
        <v>-625.25</v>
      </c>
      <c r="W232" s="8">
        <f t="shared" si="42"/>
        <v>-1.0963287671232877E-2</v>
      </c>
      <c r="X232" s="22">
        <f t="shared" si="47"/>
        <v>52281.389514297814</v>
      </c>
      <c r="Y232" s="22">
        <f t="shared" si="48"/>
        <v>51708.21360120079</v>
      </c>
      <c r="Z232" s="22">
        <f t="shared" si="49"/>
        <v>-573.17591309702402</v>
      </c>
      <c r="AA232" s="8">
        <f t="shared" si="50"/>
        <v>-1.0963287671232858E-2</v>
      </c>
      <c r="AB232" s="22">
        <f t="shared" si="51"/>
        <v>3309325.6704768506</v>
      </c>
      <c r="AC232" s="10">
        <v>1622</v>
      </c>
      <c r="AD232" s="6">
        <v>2013</v>
      </c>
      <c r="AE232" s="6">
        <f t="shared" si="43"/>
        <v>3</v>
      </c>
      <c r="AF232" s="6" t="s">
        <v>37</v>
      </c>
    </row>
    <row r="233" spans="1:32" x14ac:dyDescent="0.2">
      <c r="A233">
        <v>25</v>
      </c>
      <c r="B233" s="6" t="s">
        <v>930</v>
      </c>
      <c r="C233" s="6" t="s">
        <v>22</v>
      </c>
      <c r="D233" s="6" t="s">
        <v>23</v>
      </c>
      <c r="E233" s="6" t="s">
        <v>2767</v>
      </c>
      <c r="F233" s="6" t="s">
        <v>2773</v>
      </c>
      <c r="G233" s="6">
        <v>54</v>
      </c>
      <c r="H233" s="6"/>
      <c r="I233" s="7">
        <v>42531</v>
      </c>
      <c r="J233" s="7">
        <v>42543</v>
      </c>
      <c r="K233" s="7" t="s">
        <v>2538</v>
      </c>
      <c r="L233" s="17">
        <f t="shared" si="44"/>
        <v>259.83</v>
      </c>
      <c r="M233" s="20">
        <f t="shared" si="45"/>
        <v>0.91671477504522192</v>
      </c>
      <c r="N233" s="6" t="s">
        <v>32</v>
      </c>
      <c r="O233" s="6">
        <v>2380000</v>
      </c>
      <c r="P233" s="6">
        <v>2650000</v>
      </c>
      <c r="Q233" s="6">
        <f t="shared" si="39"/>
        <v>270000</v>
      </c>
      <c r="R233" s="8">
        <f t="shared" si="40"/>
        <v>0.1134453781512605</v>
      </c>
      <c r="S233" s="6">
        <v>22884</v>
      </c>
      <c r="T233" s="9">
        <f t="shared" si="46"/>
        <v>44497.851851851854</v>
      </c>
      <c r="U233" s="6">
        <v>49498</v>
      </c>
      <c r="V233" s="9">
        <f t="shared" si="41"/>
        <v>5000.148148148146</v>
      </c>
      <c r="W233" s="8">
        <f t="shared" si="42"/>
        <v>0.11236830408792096</v>
      </c>
      <c r="X233" s="22">
        <f t="shared" si="47"/>
        <v>40791.838250365981</v>
      </c>
      <c r="Y233" s="22">
        <f t="shared" si="48"/>
        <v>45375.547935188391</v>
      </c>
      <c r="Z233" s="22">
        <f t="shared" si="49"/>
        <v>4583.7096848224101</v>
      </c>
      <c r="AA233" s="8">
        <f t="shared" si="50"/>
        <v>0.11236830408792095</v>
      </c>
      <c r="AB233" s="22">
        <f t="shared" si="51"/>
        <v>2450279.5885001733</v>
      </c>
      <c r="AC233" s="10">
        <v>4511</v>
      </c>
      <c r="AD233" s="6">
        <v>1956</v>
      </c>
      <c r="AE233" s="6">
        <f t="shared" si="43"/>
        <v>60</v>
      </c>
      <c r="AF233" s="6" t="s">
        <v>371</v>
      </c>
    </row>
    <row r="234" spans="1:32" x14ac:dyDescent="0.2">
      <c r="A234">
        <v>25</v>
      </c>
      <c r="B234" s="6" t="s">
        <v>2422</v>
      </c>
      <c r="C234" s="6" t="s">
        <v>22</v>
      </c>
      <c r="D234" s="6" t="s">
        <v>23</v>
      </c>
      <c r="E234" s="6" t="s">
        <v>2767</v>
      </c>
      <c r="F234" s="6" t="s">
        <v>2773</v>
      </c>
      <c r="G234" s="6">
        <v>130</v>
      </c>
      <c r="H234" s="6">
        <v>143</v>
      </c>
      <c r="I234" s="7">
        <v>42533</v>
      </c>
      <c r="J234" s="7">
        <v>42543</v>
      </c>
      <c r="K234" s="7" t="s">
        <v>2538</v>
      </c>
      <c r="L234" s="17">
        <f t="shared" si="44"/>
        <v>259.83</v>
      </c>
      <c r="M234" s="20">
        <f t="shared" si="45"/>
        <v>0.91671477504522192</v>
      </c>
      <c r="N234" s="6" t="s">
        <v>36</v>
      </c>
      <c r="O234" s="6">
        <v>6900000</v>
      </c>
      <c r="P234" s="6">
        <v>6900000</v>
      </c>
      <c r="Q234" s="6">
        <f t="shared" si="39"/>
        <v>0</v>
      </c>
      <c r="R234" s="8">
        <f t="shared" si="40"/>
        <v>0</v>
      </c>
      <c r="S234" s="6"/>
      <c r="T234" s="9">
        <f t="shared" si="46"/>
        <v>53076.923076923078</v>
      </c>
      <c r="U234" s="6">
        <v>53077</v>
      </c>
      <c r="V234" s="9">
        <f t="shared" si="41"/>
        <v>7.6923076921957545E-2</v>
      </c>
      <c r="W234" s="8">
        <f t="shared" si="42"/>
        <v>1.4492753622977507E-6</v>
      </c>
      <c r="X234" s="22">
        <f t="shared" si="47"/>
        <v>48656.39959855409</v>
      </c>
      <c r="Y234" s="22">
        <f t="shared" si="48"/>
        <v>48656.470115075244</v>
      </c>
      <c r="Z234" s="22">
        <f t="shared" si="49"/>
        <v>7.051652115478646E-2</v>
      </c>
      <c r="AA234" s="8">
        <f t="shared" si="50"/>
        <v>1.4492753622666725E-6</v>
      </c>
      <c r="AB234" s="22">
        <f t="shared" si="51"/>
        <v>6325341.114959782</v>
      </c>
      <c r="AC234" s="10">
        <v>1230</v>
      </c>
      <c r="AD234" s="6">
        <v>1954</v>
      </c>
      <c r="AE234" s="6">
        <f t="shared" si="43"/>
        <v>62</v>
      </c>
      <c r="AF234" s="6" t="s">
        <v>569</v>
      </c>
    </row>
    <row r="235" spans="1:32" x14ac:dyDescent="0.2">
      <c r="A235">
        <v>26</v>
      </c>
      <c r="B235" s="6" t="s">
        <v>1320</v>
      </c>
      <c r="C235" s="6" t="s">
        <v>22</v>
      </c>
      <c r="D235" s="6" t="s">
        <v>23</v>
      </c>
      <c r="E235" s="6" t="s">
        <v>2767</v>
      </c>
      <c r="F235" s="6" t="s">
        <v>2773</v>
      </c>
      <c r="G235" s="6">
        <v>65</v>
      </c>
      <c r="H235" s="6">
        <v>73</v>
      </c>
      <c r="I235" s="7">
        <v>42538</v>
      </c>
      <c r="J235" s="7">
        <v>42548</v>
      </c>
      <c r="K235" s="7" t="s">
        <v>2538</v>
      </c>
      <c r="L235" s="17">
        <f t="shared" si="44"/>
        <v>259.83</v>
      </c>
      <c r="M235" s="20">
        <f t="shared" si="45"/>
        <v>0.91671477504522192</v>
      </c>
      <c r="N235" s="6" t="s">
        <v>36</v>
      </c>
      <c r="O235" s="6">
        <v>2600000</v>
      </c>
      <c r="P235" s="6">
        <v>2675000</v>
      </c>
      <c r="Q235" s="6">
        <f t="shared" si="39"/>
        <v>75000</v>
      </c>
      <c r="R235" s="8">
        <f t="shared" si="40"/>
        <v>2.8846153846153848E-2</v>
      </c>
      <c r="S235" s="6"/>
      <c r="T235" s="9">
        <f t="shared" si="46"/>
        <v>40000</v>
      </c>
      <c r="U235" s="6">
        <v>41154</v>
      </c>
      <c r="V235" s="9">
        <f t="shared" si="41"/>
        <v>1154</v>
      </c>
      <c r="W235" s="8">
        <f t="shared" si="42"/>
        <v>2.8850000000000001E-2</v>
      </c>
      <c r="X235" s="22">
        <f t="shared" si="47"/>
        <v>36668.591001808876</v>
      </c>
      <c r="Y235" s="22">
        <f t="shared" si="48"/>
        <v>37726.479852211065</v>
      </c>
      <c r="Z235" s="22">
        <f t="shared" si="49"/>
        <v>1057.8888504021888</v>
      </c>
      <c r="AA235" s="8">
        <f t="shared" si="50"/>
        <v>2.8850000000000077E-2</v>
      </c>
      <c r="AB235" s="22">
        <f t="shared" si="51"/>
        <v>2452221.1903937194</v>
      </c>
      <c r="AC235" s="10">
        <v>3391</v>
      </c>
      <c r="AD235" s="6">
        <v>1999</v>
      </c>
      <c r="AE235" s="6">
        <f t="shared" si="43"/>
        <v>17</v>
      </c>
      <c r="AF235" s="6" t="s">
        <v>37</v>
      </c>
    </row>
    <row r="236" spans="1:32" x14ac:dyDescent="0.2">
      <c r="A236">
        <v>26</v>
      </c>
      <c r="B236" s="6" t="s">
        <v>1251</v>
      </c>
      <c r="C236" s="6" t="s">
        <v>22</v>
      </c>
      <c r="D236" s="6" t="s">
        <v>23</v>
      </c>
      <c r="E236" s="6" t="s">
        <v>2767</v>
      </c>
      <c r="F236" s="6" t="s">
        <v>2773</v>
      </c>
      <c r="G236" s="6">
        <v>63</v>
      </c>
      <c r="H236" s="6">
        <v>69</v>
      </c>
      <c r="I236" s="7">
        <v>42521</v>
      </c>
      <c r="J236" s="7">
        <v>42548</v>
      </c>
      <c r="K236" s="7" t="s">
        <v>2538</v>
      </c>
      <c r="L236" s="17">
        <f t="shared" si="44"/>
        <v>259.83</v>
      </c>
      <c r="M236" s="20">
        <f t="shared" si="45"/>
        <v>0.91671477504522192</v>
      </c>
      <c r="N236" s="6" t="s">
        <v>144</v>
      </c>
      <c r="O236" s="6">
        <v>2690000</v>
      </c>
      <c r="P236" s="6">
        <v>2750000</v>
      </c>
      <c r="Q236" s="6">
        <f t="shared" si="39"/>
        <v>60000</v>
      </c>
      <c r="R236" s="8">
        <f t="shared" si="40"/>
        <v>2.2304832713754646E-2</v>
      </c>
      <c r="S236" s="6">
        <v>180755</v>
      </c>
      <c r="T236" s="9">
        <f t="shared" si="46"/>
        <v>45567.539682539682</v>
      </c>
      <c r="U236" s="6">
        <v>46520</v>
      </c>
      <c r="V236" s="9">
        <f t="shared" si="41"/>
        <v>952.46031746031804</v>
      </c>
      <c r="W236" s="8">
        <f t="shared" si="42"/>
        <v>2.0902166851577385E-2</v>
      </c>
      <c r="X236" s="22">
        <f t="shared" si="47"/>
        <v>41772.43688944359</v>
      </c>
      <c r="Y236" s="22">
        <f t="shared" si="48"/>
        <v>42645.571335103727</v>
      </c>
      <c r="Z236" s="22">
        <f t="shared" si="49"/>
        <v>873.13444566013641</v>
      </c>
      <c r="AA236" s="8">
        <f t="shared" si="50"/>
        <v>2.0902166851577392E-2</v>
      </c>
      <c r="AB236" s="22">
        <f t="shared" si="51"/>
        <v>2686670.9941115347</v>
      </c>
      <c r="AC236" s="10">
        <v>33129</v>
      </c>
      <c r="AD236" s="6">
        <v>1970</v>
      </c>
      <c r="AE236" s="6">
        <f t="shared" si="43"/>
        <v>46</v>
      </c>
      <c r="AF236" s="6" t="s">
        <v>75</v>
      </c>
    </row>
    <row r="237" spans="1:32" x14ac:dyDescent="0.2">
      <c r="A237">
        <v>26</v>
      </c>
      <c r="B237" s="6" t="s">
        <v>974</v>
      </c>
      <c r="C237" s="6" t="s">
        <v>22</v>
      </c>
      <c r="D237" s="6" t="s">
        <v>23</v>
      </c>
      <c r="E237" s="6" t="s">
        <v>2767</v>
      </c>
      <c r="F237" s="6" t="s">
        <v>2773</v>
      </c>
      <c r="G237" s="6">
        <v>55</v>
      </c>
      <c r="H237" s="6">
        <v>60</v>
      </c>
      <c r="I237" s="7">
        <v>42527</v>
      </c>
      <c r="J237" s="7">
        <v>42549</v>
      </c>
      <c r="K237" s="7" t="s">
        <v>2538</v>
      </c>
      <c r="L237" s="17">
        <f t="shared" si="44"/>
        <v>259.83</v>
      </c>
      <c r="M237" s="20">
        <f t="shared" si="45"/>
        <v>0.91671477504522192</v>
      </c>
      <c r="N237" s="6" t="s">
        <v>39</v>
      </c>
      <c r="O237" s="6">
        <v>3550000</v>
      </c>
      <c r="P237" s="6">
        <v>3475000</v>
      </c>
      <c r="Q237" s="6">
        <f t="shared" si="39"/>
        <v>-75000</v>
      </c>
      <c r="R237" s="8">
        <f t="shared" si="40"/>
        <v>-2.1126760563380281E-2</v>
      </c>
      <c r="S237" s="6">
        <v>2030</v>
      </c>
      <c r="T237" s="9">
        <f t="shared" si="46"/>
        <v>64582.36363636364</v>
      </c>
      <c r="U237" s="6">
        <v>63219</v>
      </c>
      <c r="V237" s="9">
        <f t="shared" si="41"/>
        <v>-1363.3636363636397</v>
      </c>
      <c r="W237" s="8">
        <f t="shared" si="42"/>
        <v>-2.1110463594057532E-2</v>
      </c>
      <c r="X237" s="22">
        <f t="shared" si="47"/>
        <v>59203.606952797811</v>
      </c>
      <c r="Y237" s="22">
        <f t="shared" si="48"/>
        <v>57953.791363583885</v>
      </c>
      <c r="Z237" s="22">
        <f t="shared" si="49"/>
        <v>-1249.8155892139257</v>
      </c>
      <c r="AA237" s="8">
        <f t="shared" si="50"/>
        <v>-2.1110463594057466E-2</v>
      </c>
      <c r="AB237" s="22">
        <f t="shared" si="51"/>
        <v>3187458.5249971137</v>
      </c>
      <c r="AC237" s="10">
        <v>2564</v>
      </c>
      <c r="AD237" s="6">
        <v>2008</v>
      </c>
      <c r="AE237" s="6">
        <f t="shared" si="43"/>
        <v>8</v>
      </c>
      <c r="AF237" s="6" t="s">
        <v>975</v>
      </c>
    </row>
    <row r="238" spans="1:32" x14ac:dyDescent="0.2">
      <c r="A238">
        <v>26</v>
      </c>
      <c r="B238" s="6" t="s">
        <v>1476</v>
      </c>
      <c r="C238" s="6" t="s">
        <v>22</v>
      </c>
      <c r="D238" s="6" t="s">
        <v>23</v>
      </c>
      <c r="E238" s="6" t="s">
        <v>2767</v>
      </c>
      <c r="F238" s="6" t="s">
        <v>2773</v>
      </c>
      <c r="G238" s="6">
        <v>76</v>
      </c>
      <c r="H238" s="6">
        <v>84</v>
      </c>
      <c r="I238" s="7">
        <v>42535</v>
      </c>
      <c r="J238" s="7">
        <v>42549</v>
      </c>
      <c r="K238" s="7" t="s">
        <v>2538</v>
      </c>
      <c r="L238" s="17">
        <f t="shared" si="44"/>
        <v>259.83</v>
      </c>
      <c r="M238" s="20">
        <f t="shared" si="45"/>
        <v>0.91671477504522192</v>
      </c>
      <c r="N238" s="6" t="s">
        <v>62</v>
      </c>
      <c r="O238" s="6">
        <v>4300000</v>
      </c>
      <c r="P238" s="6">
        <v>4300000</v>
      </c>
      <c r="Q238" s="6">
        <f t="shared" si="39"/>
        <v>0</v>
      </c>
      <c r="R238" s="8">
        <f t="shared" si="40"/>
        <v>0</v>
      </c>
      <c r="S238" s="6"/>
      <c r="T238" s="9">
        <f t="shared" si="46"/>
        <v>56578.947368421053</v>
      </c>
      <c r="U238" s="6">
        <v>56579</v>
      </c>
      <c r="V238" s="9">
        <f t="shared" si="41"/>
        <v>5.2631578946602531E-2</v>
      </c>
      <c r="W238" s="8">
        <f t="shared" si="42"/>
        <v>9.3023255812599822E-7</v>
      </c>
      <c r="X238" s="22">
        <f t="shared" si="47"/>
        <v>51866.75700913756</v>
      </c>
      <c r="Y238" s="22">
        <f t="shared" si="48"/>
        <v>51866.80525728361</v>
      </c>
      <c r="Z238" s="22">
        <f t="shared" si="49"/>
        <v>4.8248146049445495E-2</v>
      </c>
      <c r="AA238" s="8">
        <f t="shared" si="50"/>
        <v>9.302325580322178E-7</v>
      </c>
      <c r="AB238" s="22">
        <f t="shared" si="51"/>
        <v>3941877.1995535544</v>
      </c>
      <c r="AC238" s="10">
        <v>2789</v>
      </c>
      <c r="AD238" s="6">
        <v>2006</v>
      </c>
      <c r="AE238" s="6">
        <f t="shared" si="43"/>
        <v>10</v>
      </c>
      <c r="AF238" s="6" t="s">
        <v>137</v>
      </c>
    </row>
    <row r="239" spans="1:32" x14ac:dyDescent="0.2">
      <c r="A239">
        <v>26</v>
      </c>
      <c r="B239" s="6" t="s">
        <v>377</v>
      </c>
      <c r="C239" s="6" t="s">
        <v>22</v>
      </c>
      <c r="D239" s="6" t="s">
        <v>23</v>
      </c>
      <c r="E239" s="6" t="s">
        <v>2767</v>
      </c>
      <c r="F239" s="6" t="s">
        <v>2773</v>
      </c>
      <c r="G239" s="6">
        <v>39</v>
      </c>
      <c r="H239" s="6">
        <v>73</v>
      </c>
      <c r="I239" s="7">
        <v>42539</v>
      </c>
      <c r="J239" s="7">
        <v>42549</v>
      </c>
      <c r="K239" s="7" t="s">
        <v>2538</v>
      </c>
      <c r="L239" s="17">
        <f t="shared" si="44"/>
        <v>259.83</v>
      </c>
      <c r="M239" s="20">
        <f t="shared" si="45"/>
        <v>0.91671477504522192</v>
      </c>
      <c r="N239" s="6" t="s">
        <v>36</v>
      </c>
      <c r="O239" s="6">
        <v>1650000</v>
      </c>
      <c r="P239" s="6">
        <v>2130000</v>
      </c>
      <c r="Q239" s="6">
        <f t="shared" si="39"/>
        <v>480000</v>
      </c>
      <c r="R239" s="8">
        <f t="shared" si="40"/>
        <v>0.29090909090909089</v>
      </c>
      <c r="S239" s="6">
        <v>17778</v>
      </c>
      <c r="T239" s="9">
        <f t="shared" si="46"/>
        <v>42763.538461538461</v>
      </c>
      <c r="U239" s="6">
        <v>55071</v>
      </c>
      <c r="V239" s="9">
        <f t="shared" si="41"/>
        <v>12307.461538461539</v>
      </c>
      <c r="W239" s="8">
        <f t="shared" si="42"/>
        <v>0.28780269316419815</v>
      </c>
      <c r="X239" s="22">
        <f t="shared" si="47"/>
        <v>39201.967540906924</v>
      </c>
      <c r="Y239" s="22">
        <f t="shared" si="48"/>
        <v>50484.399376515415</v>
      </c>
      <c r="Z239" s="22">
        <f t="shared" si="49"/>
        <v>11282.431835608491</v>
      </c>
      <c r="AA239" s="8">
        <f t="shared" si="50"/>
        <v>0.28780269316419815</v>
      </c>
      <c r="AB239" s="22">
        <f t="shared" si="51"/>
        <v>1968891.5756841013</v>
      </c>
      <c r="AC239" s="6"/>
      <c r="AD239" s="6">
        <v>1956</v>
      </c>
      <c r="AE239" s="6">
        <f t="shared" si="43"/>
        <v>60</v>
      </c>
      <c r="AF239" s="6" t="s">
        <v>37</v>
      </c>
    </row>
    <row r="240" spans="1:32" x14ac:dyDescent="0.2">
      <c r="A240">
        <v>26</v>
      </c>
      <c r="B240" s="6" t="s">
        <v>1056</v>
      </c>
      <c r="C240" s="6" t="s">
        <v>22</v>
      </c>
      <c r="D240" s="6" t="s">
        <v>23</v>
      </c>
      <c r="E240" s="6" t="s">
        <v>2767</v>
      </c>
      <c r="F240" s="6" t="s">
        <v>2773</v>
      </c>
      <c r="G240" s="6">
        <v>57</v>
      </c>
      <c r="H240" s="6"/>
      <c r="I240" s="7">
        <v>42537</v>
      </c>
      <c r="J240" s="7">
        <v>42550</v>
      </c>
      <c r="K240" s="7" t="s">
        <v>2538</v>
      </c>
      <c r="L240" s="17">
        <f t="shared" si="44"/>
        <v>259.83</v>
      </c>
      <c r="M240" s="20">
        <f t="shared" si="45"/>
        <v>0.91671477504522192</v>
      </c>
      <c r="N240" s="6" t="s">
        <v>57</v>
      </c>
      <c r="O240" s="6">
        <v>5200000</v>
      </c>
      <c r="P240" s="6">
        <v>5150000</v>
      </c>
      <c r="Q240" s="6">
        <f t="shared" si="39"/>
        <v>-50000</v>
      </c>
      <c r="R240" s="8">
        <f t="shared" si="40"/>
        <v>-9.6153846153846159E-3</v>
      </c>
      <c r="S240" s="6"/>
      <c r="T240" s="9">
        <f t="shared" si="46"/>
        <v>91228.070175438595</v>
      </c>
      <c r="U240" s="6">
        <v>90351</v>
      </c>
      <c r="V240" s="9">
        <f t="shared" si="41"/>
        <v>-877.07017543859547</v>
      </c>
      <c r="W240" s="8">
        <f t="shared" si="42"/>
        <v>-9.6140384615384499E-3</v>
      </c>
      <c r="X240" s="22">
        <f t="shared" si="47"/>
        <v>83630.119828686904</v>
      </c>
      <c r="Y240" s="22">
        <f t="shared" si="48"/>
        <v>82826.096640110845</v>
      </c>
      <c r="Z240" s="22">
        <f t="shared" si="49"/>
        <v>-804.0231885760586</v>
      </c>
      <c r="AA240" s="8">
        <f t="shared" si="50"/>
        <v>-9.6140384615383701E-3</v>
      </c>
      <c r="AB240" s="22">
        <f t="shared" si="51"/>
        <v>4721087.5084863184</v>
      </c>
      <c r="AC240" s="10">
        <v>1194</v>
      </c>
      <c r="AD240" s="6">
        <v>2012</v>
      </c>
      <c r="AE240" s="6">
        <f t="shared" si="43"/>
        <v>4</v>
      </c>
      <c r="AF240" s="6" t="s">
        <v>259</v>
      </c>
    </row>
    <row r="241" spans="1:32" x14ac:dyDescent="0.2">
      <c r="A241">
        <v>26</v>
      </c>
      <c r="B241" s="6" t="s">
        <v>2260</v>
      </c>
      <c r="C241" s="6" t="s">
        <v>22</v>
      </c>
      <c r="D241" s="6" t="s">
        <v>23</v>
      </c>
      <c r="E241" s="6" t="s">
        <v>2767</v>
      </c>
      <c r="F241" s="6" t="s">
        <v>2773</v>
      </c>
      <c r="G241" s="6">
        <v>107</v>
      </c>
      <c r="H241" s="6">
        <v>122</v>
      </c>
      <c r="I241" s="7">
        <v>42540</v>
      </c>
      <c r="J241" s="7">
        <v>42550</v>
      </c>
      <c r="K241" s="7" t="s">
        <v>2538</v>
      </c>
      <c r="L241" s="17">
        <f t="shared" si="44"/>
        <v>259.83</v>
      </c>
      <c r="M241" s="20">
        <f t="shared" si="45"/>
        <v>0.91671477504522192</v>
      </c>
      <c r="N241" s="6" t="s">
        <v>36</v>
      </c>
      <c r="O241" s="6">
        <v>4800000</v>
      </c>
      <c r="P241" s="6">
        <v>5135000</v>
      </c>
      <c r="Q241" s="6">
        <f t="shared" si="39"/>
        <v>335000</v>
      </c>
      <c r="R241" s="8">
        <f t="shared" si="40"/>
        <v>6.9791666666666669E-2</v>
      </c>
      <c r="S241" s="6"/>
      <c r="T241" s="9">
        <f t="shared" si="46"/>
        <v>44859.813084112153</v>
      </c>
      <c r="U241" s="6">
        <v>47991</v>
      </c>
      <c r="V241" s="9">
        <f t="shared" si="41"/>
        <v>3131.1869158878471</v>
      </c>
      <c r="W241" s="8">
        <f t="shared" si="42"/>
        <v>6.9799374999999927E-2</v>
      </c>
      <c r="X241" s="22">
        <f t="shared" si="47"/>
        <v>41123.653459972578</v>
      </c>
      <c r="Y241" s="22">
        <f t="shared" si="48"/>
        <v>43994.058769195246</v>
      </c>
      <c r="Z241" s="22">
        <f t="shared" si="49"/>
        <v>2870.4053092226677</v>
      </c>
      <c r="AA241" s="8">
        <f t="shared" si="50"/>
        <v>6.9799374999999858E-2</v>
      </c>
      <c r="AB241" s="22">
        <f t="shared" si="51"/>
        <v>4707364.2883038912</v>
      </c>
      <c r="AC241" s="10">
        <v>2817</v>
      </c>
      <c r="AD241" s="6">
        <v>2004</v>
      </c>
      <c r="AE241" s="6">
        <f t="shared" si="43"/>
        <v>12</v>
      </c>
      <c r="AF241" s="6" t="s">
        <v>37</v>
      </c>
    </row>
    <row r="242" spans="1:32" x14ac:dyDescent="0.2">
      <c r="A242">
        <v>26</v>
      </c>
      <c r="B242" s="6" t="s">
        <v>274</v>
      </c>
      <c r="C242" s="6" t="s">
        <v>22</v>
      </c>
      <c r="D242" s="6" t="s">
        <v>23</v>
      </c>
      <c r="E242" s="6" t="s">
        <v>2767</v>
      </c>
      <c r="F242" s="6" t="s">
        <v>2773</v>
      </c>
      <c r="G242" s="6">
        <v>35</v>
      </c>
      <c r="H242" s="6">
        <v>39</v>
      </c>
      <c r="I242" s="7">
        <v>42538</v>
      </c>
      <c r="J242" s="7">
        <v>42550</v>
      </c>
      <c r="K242" s="7" t="s">
        <v>2538</v>
      </c>
      <c r="L242" s="17">
        <f t="shared" si="44"/>
        <v>259.83</v>
      </c>
      <c r="M242" s="20">
        <f t="shared" si="45"/>
        <v>0.91671477504522192</v>
      </c>
      <c r="N242" s="6" t="s">
        <v>32</v>
      </c>
      <c r="O242" s="6">
        <v>2000000</v>
      </c>
      <c r="P242" s="6">
        <v>2300000</v>
      </c>
      <c r="Q242" s="6">
        <f t="shared" si="39"/>
        <v>300000</v>
      </c>
      <c r="R242" s="8">
        <f t="shared" si="40"/>
        <v>0.15</v>
      </c>
      <c r="S242" s="6">
        <v>1652</v>
      </c>
      <c r="T242" s="9">
        <f t="shared" si="46"/>
        <v>57190.057142857142</v>
      </c>
      <c r="U242" s="6">
        <v>65761</v>
      </c>
      <c r="V242" s="9">
        <f t="shared" si="41"/>
        <v>8570.942857142858</v>
      </c>
      <c r="W242" s="8">
        <f t="shared" si="42"/>
        <v>0.14986770927214124</v>
      </c>
      <c r="X242" s="22">
        <f t="shared" si="47"/>
        <v>52426.970368537673</v>
      </c>
      <c r="Y242" s="22">
        <f t="shared" si="48"/>
        <v>60284.080321748836</v>
      </c>
      <c r="Z242" s="22">
        <f t="shared" si="49"/>
        <v>7857.1099532111621</v>
      </c>
      <c r="AA242" s="8">
        <f t="shared" si="50"/>
        <v>0.14986770927214113</v>
      </c>
      <c r="AB242" s="22">
        <f t="shared" si="51"/>
        <v>2109942.8112612092</v>
      </c>
      <c r="AC242" s="10">
        <v>15460</v>
      </c>
      <c r="AD242" s="6">
        <v>1969</v>
      </c>
      <c r="AE242" s="6">
        <f t="shared" si="43"/>
        <v>47</v>
      </c>
      <c r="AF242" s="6" t="s">
        <v>200</v>
      </c>
    </row>
    <row r="243" spans="1:32" x14ac:dyDescent="0.2">
      <c r="A243">
        <v>26</v>
      </c>
      <c r="B243" s="6" t="s">
        <v>1850</v>
      </c>
      <c r="C243" s="6" t="s">
        <v>22</v>
      </c>
      <c r="D243" s="6" t="s">
        <v>23</v>
      </c>
      <c r="E243" s="6" t="s">
        <v>2767</v>
      </c>
      <c r="F243" s="6" t="s">
        <v>2773</v>
      </c>
      <c r="G243" s="6">
        <v>80</v>
      </c>
      <c r="H243" s="6">
        <v>90</v>
      </c>
      <c r="I243" s="7">
        <v>42541</v>
      </c>
      <c r="J243" s="7">
        <v>42551</v>
      </c>
      <c r="K243" s="7" t="s">
        <v>2538</v>
      </c>
      <c r="L243" s="17">
        <f t="shared" si="44"/>
        <v>259.83</v>
      </c>
      <c r="M243" s="20">
        <f t="shared" si="45"/>
        <v>0.91671477504522192</v>
      </c>
      <c r="N243" s="6" t="s">
        <v>36</v>
      </c>
      <c r="O243" s="6">
        <v>2800000</v>
      </c>
      <c r="P243" s="6">
        <v>3010000</v>
      </c>
      <c r="Q243" s="6">
        <f t="shared" si="39"/>
        <v>210000</v>
      </c>
      <c r="R243" s="8">
        <f t="shared" si="40"/>
        <v>7.4999999999999997E-2</v>
      </c>
      <c r="S243" s="6">
        <v>5000</v>
      </c>
      <c r="T243" s="9">
        <f t="shared" si="46"/>
        <v>35062.5</v>
      </c>
      <c r="U243" s="6">
        <v>37688</v>
      </c>
      <c r="V243" s="9">
        <f t="shared" si="41"/>
        <v>2625.5</v>
      </c>
      <c r="W243" s="8">
        <f t="shared" si="42"/>
        <v>7.4880570409982181E-2</v>
      </c>
      <c r="X243" s="22">
        <f t="shared" si="47"/>
        <v>32142.311800023093</v>
      </c>
      <c r="Y243" s="22">
        <f t="shared" si="48"/>
        <v>34549.146441904326</v>
      </c>
      <c r="Z243" s="22">
        <f t="shared" si="49"/>
        <v>2406.8346418812325</v>
      </c>
      <c r="AA243" s="8">
        <f t="shared" si="50"/>
        <v>7.488057040998225E-2</v>
      </c>
      <c r="AB243" s="22">
        <f t="shared" si="51"/>
        <v>2763931.7153523462</v>
      </c>
      <c r="AC243" s="10">
        <v>17467</v>
      </c>
      <c r="AD243" s="6">
        <v>1999</v>
      </c>
      <c r="AE243" s="6">
        <f t="shared" si="43"/>
        <v>17</v>
      </c>
      <c r="AF243" s="6" t="s">
        <v>112</v>
      </c>
    </row>
    <row r="244" spans="1:32" x14ac:dyDescent="0.2">
      <c r="A244">
        <v>27</v>
      </c>
      <c r="B244" s="6" t="s">
        <v>1710</v>
      </c>
      <c r="C244" s="6" t="s">
        <v>22</v>
      </c>
      <c r="D244" s="6" t="s">
        <v>23</v>
      </c>
      <c r="E244" s="6" t="s">
        <v>2767</v>
      </c>
      <c r="F244" s="6" t="s">
        <v>2773</v>
      </c>
      <c r="G244" s="6">
        <v>82</v>
      </c>
      <c r="H244" s="6">
        <v>98</v>
      </c>
      <c r="I244" s="7">
        <v>42538</v>
      </c>
      <c r="J244" s="7">
        <v>42555</v>
      </c>
      <c r="K244" s="7" t="s">
        <v>2539</v>
      </c>
      <c r="L244" s="17">
        <f t="shared" si="44"/>
        <v>265.66000000000003</v>
      </c>
      <c r="M244" s="20">
        <f t="shared" si="45"/>
        <v>0.89659715425732134</v>
      </c>
      <c r="N244" s="6" t="s">
        <v>242</v>
      </c>
      <c r="O244" s="6">
        <v>3050000</v>
      </c>
      <c r="P244" s="6">
        <v>3100000</v>
      </c>
      <c r="Q244" s="6">
        <f t="shared" si="39"/>
        <v>50000</v>
      </c>
      <c r="R244" s="8">
        <f t="shared" si="40"/>
        <v>1.6393442622950821E-2</v>
      </c>
      <c r="S244" s="6">
        <v>167000</v>
      </c>
      <c r="T244" s="9">
        <f t="shared" si="46"/>
        <v>39231.707317073167</v>
      </c>
      <c r="U244" s="6">
        <v>39841</v>
      </c>
      <c r="V244" s="9">
        <f t="shared" si="41"/>
        <v>609.29268292683264</v>
      </c>
      <c r="W244" s="8">
        <f t="shared" si="42"/>
        <v>1.5530618588747368E-2</v>
      </c>
      <c r="X244" s="22">
        <f t="shared" si="47"/>
        <v>35175.037137143932</v>
      </c>
      <c r="Y244" s="22">
        <f t="shared" si="48"/>
        <v>35721.32722276594</v>
      </c>
      <c r="Z244" s="22">
        <f t="shared" si="49"/>
        <v>546.29008562200761</v>
      </c>
      <c r="AA244" s="8">
        <f t="shared" si="50"/>
        <v>1.5530618588747398E-2</v>
      </c>
      <c r="AB244" s="22">
        <f t="shared" si="51"/>
        <v>2929148.8322668071</v>
      </c>
      <c r="AC244" s="10">
        <v>19809</v>
      </c>
      <c r="AD244" s="6">
        <v>1973</v>
      </c>
      <c r="AE244" s="6">
        <f t="shared" si="43"/>
        <v>43</v>
      </c>
      <c r="AF244" s="6" t="s">
        <v>37</v>
      </c>
    </row>
    <row r="245" spans="1:32" x14ac:dyDescent="0.2">
      <c r="A245">
        <v>27</v>
      </c>
      <c r="B245" s="6" t="s">
        <v>1220</v>
      </c>
      <c r="C245" s="6" t="s">
        <v>22</v>
      </c>
      <c r="D245" s="6" t="s">
        <v>23</v>
      </c>
      <c r="E245" s="6" t="s">
        <v>2767</v>
      </c>
      <c r="F245" s="6" t="s">
        <v>2773</v>
      </c>
      <c r="G245" s="6">
        <v>62</v>
      </c>
      <c r="H245" s="6">
        <v>67</v>
      </c>
      <c r="I245" s="7">
        <v>42545</v>
      </c>
      <c r="J245" s="7">
        <v>42555</v>
      </c>
      <c r="K245" s="7" t="s">
        <v>2539</v>
      </c>
      <c r="L245" s="17">
        <f t="shared" si="44"/>
        <v>265.66000000000003</v>
      </c>
      <c r="M245" s="20">
        <f t="shared" si="45"/>
        <v>0.89659715425732134</v>
      </c>
      <c r="N245" s="6" t="s">
        <v>36</v>
      </c>
      <c r="O245" s="6">
        <v>2200000</v>
      </c>
      <c r="P245" s="6">
        <v>2500000</v>
      </c>
      <c r="Q245" s="6">
        <f t="shared" si="39"/>
        <v>300000</v>
      </c>
      <c r="R245" s="8">
        <f t="shared" si="40"/>
        <v>0.13636363636363635</v>
      </c>
      <c r="S245" s="6">
        <v>81000</v>
      </c>
      <c r="T245" s="9">
        <f t="shared" si="46"/>
        <v>36790.322580645159</v>
      </c>
      <c r="U245" s="6">
        <v>41629</v>
      </c>
      <c r="V245" s="9">
        <f t="shared" si="41"/>
        <v>4838.6774193548408</v>
      </c>
      <c r="W245" s="8">
        <f t="shared" si="42"/>
        <v>0.13152038579570371</v>
      </c>
      <c r="X245" s="22">
        <f t="shared" si="47"/>
        <v>32986.098530015319</v>
      </c>
      <c r="Y245" s="22">
        <f t="shared" si="48"/>
        <v>37324.44293457803</v>
      </c>
      <c r="Z245" s="22">
        <f t="shared" si="49"/>
        <v>4338.3444045627111</v>
      </c>
      <c r="AA245" s="8">
        <f t="shared" si="50"/>
        <v>0.13152038579570374</v>
      </c>
      <c r="AB245" s="22">
        <f t="shared" si="51"/>
        <v>2314115.4619438378</v>
      </c>
      <c r="AC245" s="6"/>
      <c r="AD245" s="6">
        <v>1954</v>
      </c>
      <c r="AE245" s="6">
        <f t="shared" si="43"/>
        <v>62</v>
      </c>
      <c r="AF245" s="6" t="s">
        <v>37</v>
      </c>
    </row>
    <row r="246" spans="1:32" x14ac:dyDescent="0.2">
      <c r="A246">
        <v>27</v>
      </c>
      <c r="B246" s="6" t="s">
        <v>2253</v>
      </c>
      <c r="C246" s="6" t="s">
        <v>22</v>
      </c>
      <c r="D246" s="6" t="s">
        <v>23</v>
      </c>
      <c r="E246" s="6" t="s">
        <v>2767</v>
      </c>
      <c r="F246" s="6" t="s">
        <v>2773</v>
      </c>
      <c r="G246" s="6">
        <v>106</v>
      </c>
      <c r="H246" s="6">
        <v>120</v>
      </c>
      <c r="I246" s="7">
        <v>42531</v>
      </c>
      <c r="J246" s="7">
        <v>42557</v>
      </c>
      <c r="K246" s="7" t="s">
        <v>2539</v>
      </c>
      <c r="L246" s="17">
        <f t="shared" si="44"/>
        <v>265.66000000000003</v>
      </c>
      <c r="M246" s="20">
        <f t="shared" si="45"/>
        <v>0.89659715425732134</v>
      </c>
      <c r="N246" s="6" t="s">
        <v>641</v>
      </c>
      <c r="O246" s="6">
        <v>3690000</v>
      </c>
      <c r="P246" s="6">
        <v>3650000</v>
      </c>
      <c r="Q246" s="6">
        <f t="shared" si="39"/>
        <v>-40000</v>
      </c>
      <c r="R246" s="8">
        <f t="shared" si="40"/>
        <v>-1.0840108401084011E-2</v>
      </c>
      <c r="S246" s="6"/>
      <c r="T246" s="9">
        <f t="shared" si="46"/>
        <v>34811.32075471698</v>
      </c>
      <c r="U246" s="6">
        <v>34434</v>
      </c>
      <c r="V246" s="9">
        <f t="shared" si="41"/>
        <v>-377.32075471698045</v>
      </c>
      <c r="W246" s="8">
        <f t="shared" si="42"/>
        <v>-1.0839024390243883E-2</v>
      </c>
      <c r="X246" s="22">
        <f t="shared" si="47"/>
        <v>31211.731124618072</v>
      </c>
      <c r="Y246" s="22">
        <f t="shared" si="48"/>
        <v>30873.426409696604</v>
      </c>
      <c r="Z246" s="22">
        <f t="shared" si="49"/>
        <v>-338.30471492146899</v>
      </c>
      <c r="AA246" s="8">
        <f t="shared" si="50"/>
        <v>-1.0839024390243869E-2</v>
      </c>
      <c r="AB246" s="22">
        <f t="shared" si="51"/>
        <v>3272583.1994278398</v>
      </c>
      <c r="AC246" s="10">
        <v>18291</v>
      </c>
      <c r="AD246" s="6">
        <v>1995</v>
      </c>
      <c r="AE246" s="6">
        <f t="shared" si="43"/>
        <v>21</v>
      </c>
      <c r="AF246" s="6" t="s">
        <v>181</v>
      </c>
    </row>
    <row r="247" spans="1:32" x14ac:dyDescent="0.2">
      <c r="A247">
        <v>27</v>
      </c>
      <c r="B247" s="6" t="s">
        <v>1903</v>
      </c>
      <c r="C247" s="6" t="s">
        <v>22</v>
      </c>
      <c r="D247" s="6" t="s">
        <v>23</v>
      </c>
      <c r="E247" s="6" t="s">
        <v>2767</v>
      </c>
      <c r="F247" s="6" t="s">
        <v>2773</v>
      </c>
      <c r="G247" s="6">
        <v>82</v>
      </c>
      <c r="H247" s="6">
        <v>91</v>
      </c>
      <c r="I247" s="7">
        <v>42546</v>
      </c>
      <c r="J247" s="7">
        <v>42557</v>
      </c>
      <c r="K247" s="7" t="s">
        <v>2539</v>
      </c>
      <c r="L247" s="17">
        <f t="shared" si="44"/>
        <v>265.66000000000003</v>
      </c>
      <c r="M247" s="20">
        <f t="shared" si="45"/>
        <v>0.89659715425732134</v>
      </c>
      <c r="N247" s="6" t="s">
        <v>24</v>
      </c>
      <c r="O247" s="6">
        <v>2700000</v>
      </c>
      <c r="P247" s="6">
        <v>3200000</v>
      </c>
      <c r="Q247" s="6">
        <f t="shared" si="39"/>
        <v>500000</v>
      </c>
      <c r="R247" s="8">
        <f t="shared" si="40"/>
        <v>0.18518518518518517</v>
      </c>
      <c r="S247" s="6"/>
      <c r="T247" s="9">
        <f t="shared" si="46"/>
        <v>32926.829268292684</v>
      </c>
      <c r="U247" s="6">
        <v>39024</v>
      </c>
      <c r="V247" s="9">
        <f t="shared" si="41"/>
        <v>6097.170731707316</v>
      </c>
      <c r="W247" s="8">
        <f t="shared" si="42"/>
        <v>0.1851733333333333</v>
      </c>
      <c r="X247" s="22">
        <f t="shared" si="47"/>
        <v>29522.101420667899</v>
      </c>
      <c r="Y247" s="22">
        <f t="shared" si="48"/>
        <v>34988.807347737711</v>
      </c>
      <c r="Z247" s="22">
        <f t="shared" si="49"/>
        <v>5466.7059270698119</v>
      </c>
      <c r="AA247" s="8">
        <f t="shared" si="50"/>
        <v>0.18517333333333338</v>
      </c>
      <c r="AB247" s="22">
        <f t="shared" si="51"/>
        <v>2869082.2025144924</v>
      </c>
      <c r="AC247" s="10">
        <v>44644</v>
      </c>
      <c r="AD247" s="6">
        <v>1983</v>
      </c>
      <c r="AE247" s="6">
        <f t="shared" si="43"/>
        <v>33</v>
      </c>
      <c r="AF247" s="6" t="s">
        <v>37</v>
      </c>
    </row>
    <row r="248" spans="1:32" x14ac:dyDescent="0.2">
      <c r="A248">
        <v>28</v>
      </c>
      <c r="B248" s="6" t="s">
        <v>230</v>
      </c>
      <c r="C248" s="6" t="s">
        <v>22</v>
      </c>
      <c r="D248" s="6" t="s">
        <v>23</v>
      </c>
      <c r="E248" s="6" t="s">
        <v>2767</v>
      </c>
      <c r="F248" s="6" t="s">
        <v>2773</v>
      </c>
      <c r="G248" s="6">
        <v>41</v>
      </c>
      <c r="H248" s="6">
        <v>45</v>
      </c>
      <c r="I248" s="7">
        <v>42552</v>
      </c>
      <c r="J248" s="7">
        <v>42562</v>
      </c>
      <c r="K248" s="7" t="s">
        <v>2539</v>
      </c>
      <c r="L248" s="17">
        <f t="shared" si="44"/>
        <v>265.66000000000003</v>
      </c>
      <c r="M248" s="20">
        <f t="shared" si="45"/>
        <v>0.89659715425732134</v>
      </c>
      <c r="N248" s="6" t="s">
        <v>36</v>
      </c>
      <c r="O248" s="6">
        <v>1900000</v>
      </c>
      <c r="P248" s="6">
        <v>2210000</v>
      </c>
      <c r="Q248" s="6">
        <f t="shared" si="39"/>
        <v>310000</v>
      </c>
      <c r="R248" s="8">
        <f t="shared" si="40"/>
        <v>0.16315789473684211</v>
      </c>
      <c r="S248" s="6">
        <v>4925</v>
      </c>
      <c r="T248" s="9">
        <f t="shared" si="46"/>
        <v>46461.585365853658</v>
      </c>
      <c r="U248" s="6">
        <v>54023</v>
      </c>
      <c r="V248" s="9">
        <f t="shared" si="41"/>
        <v>7561.414634146342</v>
      </c>
      <c r="W248" s="8">
        <f t="shared" si="42"/>
        <v>0.16274551491528538</v>
      </c>
      <c r="X248" s="22">
        <f t="shared" si="47"/>
        <v>41657.325221307998</v>
      </c>
      <c r="Y248" s="22">
        <f t="shared" si="48"/>
        <v>48436.868064443268</v>
      </c>
      <c r="Z248" s="22">
        <f t="shared" si="49"/>
        <v>6779.5428431352702</v>
      </c>
      <c r="AA248" s="8">
        <f t="shared" si="50"/>
        <v>0.16274551491528527</v>
      </c>
      <c r="AB248" s="22">
        <f t="shared" si="51"/>
        <v>1985911.590642174</v>
      </c>
      <c r="AC248" s="10">
        <v>1537</v>
      </c>
      <c r="AD248" s="6">
        <v>1962</v>
      </c>
      <c r="AE248" s="6">
        <f t="shared" si="43"/>
        <v>54</v>
      </c>
      <c r="AF248" s="6" t="s">
        <v>37</v>
      </c>
    </row>
    <row r="249" spans="1:32" x14ac:dyDescent="0.2">
      <c r="A249">
        <v>28</v>
      </c>
      <c r="B249" s="6" t="s">
        <v>255</v>
      </c>
      <c r="C249" s="6" t="s">
        <v>22</v>
      </c>
      <c r="D249" s="6" t="s">
        <v>23</v>
      </c>
      <c r="E249" s="6" t="s">
        <v>2767</v>
      </c>
      <c r="F249" s="6" t="s">
        <v>2773</v>
      </c>
      <c r="G249" s="6">
        <v>34</v>
      </c>
      <c r="H249" s="6">
        <v>34</v>
      </c>
      <c r="I249" s="7">
        <v>42552</v>
      </c>
      <c r="J249" s="7">
        <v>42563</v>
      </c>
      <c r="K249" s="7" t="s">
        <v>2539</v>
      </c>
      <c r="L249" s="17">
        <f t="shared" si="44"/>
        <v>265.66000000000003</v>
      </c>
      <c r="M249" s="20">
        <f t="shared" si="45"/>
        <v>0.89659715425732134</v>
      </c>
      <c r="N249" s="6" t="s">
        <v>24</v>
      </c>
      <c r="O249" s="6">
        <v>2000000</v>
      </c>
      <c r="P249" s="6">
        <v>2225000</v>
      </c>
      <c r="Q249" s="6">
        <f t="shared" si="39"/>
        <v>225000</v>
      </c>
      <c r="R249" s="8">
        <f t="shared" si="40"/>
        <v>0.1125</v>
      </c>
      <c r="S249" s="6"/>
      <c r="T249" s="9">
        <f t="shared" si="46"/>
        <v>58823.529411764706</v>
      </c>
      <c r="U249" s="6">
        <v>65441</v>
      </c>
      <c r="V249" s="9">
        <f t="shared" si="41"/>
        <v>6617.4705882352937</v>
      </c>
      <c r="W249" s="8">
        <f t="shared" si="42"/>
        <v>0.11249699999999999</v>
      </c>
      <c r="X249" s="22">
        <f t="shared" si="47"/>
        <v>52741.009073960078</v>
      </c>
      <c r="Y249" s="22">
        <f t="shared" si="48"/>
        <v>58674.214371753369</v>
      </c>
      <c r="Z249" s="22">
        <f t="shared" si="49"/>
        <v>5933.2052977932908</v>
      </c>
      <c r="AA249" s="8">
        <f t="shared" si="50"/>
        <v>0.11249700000000007</v>
      </c>
      <c r="AB249" s="22">
        <f t="shared" si="51"/>
        <v>1994923.2886396146</v>
      </c>
      <c r="AC249" s="10">
        <v>4225</v>
      </c>
      <c r="AD249" s="6">
        <v>1969</v>
      </c>
      <c r="AE249" s="6">
        <f t="shared" si="43"/>
        <v>47</v>
      </c>
      <c r="AF249" s="6" t="s">
        <v>233</v>
      </c>
    </row>
    <row r="250" spans="1:32" x14ac:dyDescent="0.2">
      <c r="A250">
        <v>28</v>
      </c>
      <c r="B250" s="6" t="s">
        <v>1826</v>
      </c>
      <c r="C250" s="6" t="s">
        <v>22</v>
      </c>
      <c r="D250" s="6" t="s">
        <v>23</v>
      </c>
      <c r="E250" s="6" t="s">
        <v>2767</v>
      </c>
      <c r="F250" s="6" t="s">
        <v>2773</v>
      </c>
      <c r="G250" s="6">
        <v>79</v>
      </c>
      <c r="H250" s="6">
        <v>87</v>
      </c>
      <c r="I250" s="7">
        <v>42552</v>
      </c>
      <c r="J250" s="7">
        <v>42563</v>
      </c>
      <c r="K250" s="7" t="s">
        <v>2539</v>
      </c>
      <c r="L250" s="17">
        <f t="shared" si="44"/>
        <v>265.66000000000003</v>
      </c>
      <c r="M250" s="20">
        <f t="shared" si="45"/>
        <v>0.89659715425732134</v>
      </c>
      <c r="N250" s="6" t="s">
        <v>24</v>
      </c>
      <c r="O250" s="6">
        <v>2790000</v>
      </c>
      <c r="P250" s="6">
        <v>3280000</v>
      </c>
      <c r="Q250" s="6">
        <f t="shared" si="39"/>
        <v>490000</v>
      </c>
      <c r="R250" s="8">
        <f t="shared" si="40"/>
        <v>0.17562724014336917</v>
      </c>
      <c r="S250" s="6">
        <v>102000</v>
      </c>
      <c r="T250" s="9">
        <f t="shared" si="46"/>
        <v>36607.594936708861</v>
      </c>
      <c r="U250" s="6">
        <v>42810</v>
      </c>
      <c r="V250" s="9">
        <f t="shared" si="41"/>
        <v>6202.4050632911385</v>
      </c>
      <c r="W250" s="8">
        <f t="shared" si="42"/>
        <v>0.16942946058091285</v>
      </c>
      <c r="X250" s="22">
        <f t="shared" si="47"/>
        <v>32822.265444457887</v>
      </c>
      <c r="Y250" s="22">
        <f t="shared" si="48"/>
        <v>38383.324173755929</v>
      </c>
      <c r="Z250" s="22">
        <f t="shared" si="49"/>
        <v>5561.0587292980417</v>
      </c>
      <c r="AA250" s="8">
        <f t="shared" si="50"/>
        <v>0.16942946058091304</v>
      </c>
      <c r="AB250" s="22">
        <f t="shared" si="51"/>
        <v>3032282.6097267186</v>
      </c>
      <c r="AC250" s="6"/>
      <c r="AD250" s="6">
        <v>1957</v>
      </c>
      <c r="AE250" s="6">
        <f t="shared" si="43"/>
        <v>59</v>
      </c>
      <c r="AF250" s="6" t="s">
        <v>37</v>
      </c>
    </row>
    <row r="251" spans="1:32" x14ac:dyDescent="0.2">
      <c r="A251">
        <v>29</v>
      </c>
      <c r="B251" s="6" t="s">
        <v>1974</v>
      </c>
      <c r="C251" s="6" t="s">
        <v>22</v>
      </c>
      <c r="D251" s="6" t="s">
        <v>23</v>
      </c>
      <c r="E251" s="6" t="s">
        <v>2767</v>
      </c>
      <c r="F251" s="6" t="s">
        <v>2773</v>
      </c>
      <c r="G251" s="6">
        <v>85</v>
      </c>
      <c r="H251" s="6">
        <v>93</v>
      </c>
      <c r="I251" s="7">
        <v>42557</v>
      </c>
      <c r="J251" s="7">
        <v>42569</v>
      </c>
      <c r="K251" s="7" t="s">
        <v>2539</v>
      </c>
      <c r="L251" s="17">
        <f t="shared" si="44"/>
        <v>265.66000000000003</v>
      </c>
      <c r="M251" s="20">
        <f t="shared" si="45"/>
        <v>0.89659715425732134</v>
      </c>
      <c r="N251" s="6" t="s">
        <v>32</v>
      </c>
      <c r="O251" s="6">
        <v>2800000</v>
      </c>
      <c r="P251" s="6">
        <v>3150000</v>
      </c>
      <c r="Q251" s="6">
        <f t="shared" si="39"/>
        <v>350000</v>
      </c>
      <c r="R251" s="8">
        <f t="shared" si="40"/>
        <v>0.125</v>
      </c>
      <c r="S251" s="6">
        <v>10198</v>
      </c>
      <c r="T251" s="9">
        <f t="shared" si="46"/>
        <v>33061.152941176471</v>
      </c>
      <c r="U251" s="6">
        <v>37179</v>
      </c>
      <c r="V251" s="9">
        <f t="shared" si="41"/>
        <v>4117.8470588235286</v>
      </c>
      <c r="W251" s="8">
        <f t="shared" si="42"/>
        <v>0.12455243367193342</v>
      </c>
      <c r="X251" s="22">
        <f t="shared" si="47"/>
        <v>29642.535643524894</v>
      </c>
      <c r="Y251" s="22">
        <f t="shared" si="48"/>
        <v>33334.585598132951</v>
      </c>
      <c r="Z251" s="22">
        <f t="shared" si="49"/>
        <v>3692.0499546080573</v>
      </c>
      <c r="AA251" s="8">
        <f t="shared" si="50"/>
        <v>0.12455243367193344</v>
      </c>
      <c r="AB251" s="22">
        <f t="shared" si="51"/>
        <v>2833439.7758413008</v>
      </c>
      <c r="AC251" s="10">
        <v>16635</v>
      </c>
      <c r="AD251" s="6">
        <v>1987</v>
      </c>
      <c r="AE251" s="6">
        <f t="shared" si="43"/>
        <v>29</v>
      </c>
      <c r="AF251" s="6" t="s">
        <v>975</v>
      </c>
    </row>
    <row r="252" spans="1:32" x14ac:dyDescent="0.2">
      <c r="A252">
        <v>29</v>
      </c>
      <c r="B252" s="6" t="s">
        <v>230</v>
      </c>
      <c r="C252" s="6" t="s">
        <v>22</v>
      </c>
      <c r="D252" s="6" t="s">
        <v>23</v>
      </c>
      <c r="E252" s="6" t="s">
        <v>2767</v>
      </c>
      <c r="F252" s="6" t="s">
        <v>2773</v>
      </c>
      <c r="G252" s="6">
        <v>34</v>
      </c>
      <c r="H252" s="6">
        <v>38</v>
      </c>
      <c r="I252" s="7">
        <v>42560</v>
      </c>
      <c r="J252" s="7">
        <v>42570</v>
      </c>
      <c r="K252" s="7" t="s">
        <v>2539</v>
      </c>
      <c r="L252" s="17">
        <f t="shared" si="44"/>
        <v>265.66000000000003</v>
      </c>
      <c r="M252" s="20">
        <f t="shared" si="45"/>
        <v>0.89659715425732134</v>
      </c>
      <c r="N252" s="6" t="s">
        <v>36</v>
      </c>
      <c r="O252" s="6">
        <v>1900000</v>
      </c>
      <c r="P252" s="6">
        <v>2550000</v>
      </c>
      <c r="Q252" s="6">
        <f t="shared" si="39"/>
        <v>650000</v>
      </c>
      <c r="R252" s="8">
        <f t="shared" si="40"/>
        <v>0.34210526315789475</v>
      </c>
      <c r="S252" s="6">
        <v>4925</v>
      </c>
      <c r="T252" s="9">
        <f t="shared" si="46"/>
        <v>56027.205882352944</v>
      </c>
      <c r="U252" s="6">
        <v>75145</v>
      </c>
      <c r="V252" s="9">
        <f t="shared" si="41"/>
        <v>19117.794117647056</v>
      </c>
      <c r="W252" s="8">
        <f t="shared" si="42"/>
        <v>0.34122340774571169</v>
      </c>
      <c r="X252" s="22">
        <f t="shared" si="47"/>
        <v>50233.833355106704</v>
      </c>
      <c r="Y252" s="22">
        <f t="shared" si="48"/>
        <v>67374.793156666405</v>
      </c>
      <c r="Z252" s="22">
        <f t="shared" si="49"/>
        <v>17140.9598015597</v>
      </c>
      <c r="AA252" s="8">
        <f t="shared" si="50"/>
        <v>0.34122340774571153</v>
      </c>
      <c r="AB252" s="22">
        <f t="shared" si="51"/>
        <v>2290742.9673266578</v>
      </c>
      <c r="AC252" s="10">
        <v>1536</v>
      </c>
      <c r="AD252" s="6">
        <v>1962</v>
      </c>
      <c r="AE252" s="6">
        <f t="shared" si="43"/>
        <v>54</v>
      </c>
      <c r="AF252" s="6" t="s">
        <v>37</v>
      </c>
    </row>
    <row r="253" spans="1:32" x14ac:dyDescent="0.2">
      <c r="A253">
        <v>30</v>
      </c>
      <c r="B253" s="6" t="s">
        <v>230</v>
      </c>
      <c r="C253" s="6" t="s">
        <v>22</v>
      </c>
      <c r="D253" s="6" t="s">
        <v>23</v>
      </c>
      <c r="E253" s="6" t="s">
        <v>2767</v>
      </c>
      <c r="F253" s="6" t="s">
        <v>2773</v>
      </c>
      <c r="G253" s="6">
        <v>33</v>
      </c>
      <c r="H253" s="6">
        <v>37</v>
      </c>
      <c r="I253" s="7">
        <v>42567</v>
      </c>
      <c r="J253" s="7">
        <v>42577</v>
      </c>
      <c r="K253" s="7" t="s">
        <v>2539</v>
      </c>
      <c r="L253" s="17">
        <f t="shared" si="44"/>
        <v>265.66000000000003</v>
      </c>
      <c r="M253" s="20">
        <f t="shared" si="45"/>
        <v>0.89659715425732134</v>
      </c>
      <c r="N253" s="6" t="s">
        <v>36</v>
      </c>
      <c r="O253" s="6">
        <v>1700000</v>
      </c>
      <c r="P253" s="6">
        <v>2280000</v>
      </c>
      <c r="Q253" s="6">
        <f t="shared" si="39"/>
        <v>580000</v>
      </c>
      <c r="R253" s="8">
        <f t="shared" si="40"/>
        <v>0.3411764705882353</v>
      </c>
      <c r="S253" s="6">
        <v>4925</v>
      </c>
      <c r="T253" s="9">
        <f t="shared" si="46"/>
        <v>51664.393939393936</v>
      </c>
      <c r="U253" s="6">
        <v>69240</v>
      </c>
      <c r="V253" s="9">
        <f t="shared" si="41"/>
        <v>17575.606060606064</v>
      </c>
      <c r="W253" s="8">
        <f t="shared" si="42"/>
        <v>0.34018798480871598</v>
      </c>
      <c r="X253" s="22">
        <f t="shared" si="47"/>
        <v>46322.148582489805</v>
      </c>
      <c r="Y253" s="22">
        <f t="shared" si="48"/>
        <v>62080.38696077693</v>
      </c>
      <c r="Z253" s="22">
        <f t="shared" si="49"/>
        <v>15758.238378287126</v>
      </c>
      <c r="AA253" s="8">
        <f t="shared" si="50"/>
        <v>0.34018798480871598</v>
      </c>
      <c r="AB253" s="22">
        <f t="shared" si="51"/>
        <v>2048652.7697056388</v>
      </c>
      <c r="AC253" s="10">
        <v>1536</v>
      </c>
      <c r="AD253" s="6">
        <v>1962</v>
      </c>
      <c r="AE253" s="6">
        <f t="shared" si="43"/>
        <v>54</v>
      </c>
      <c r="AF253" s="6" t="s">
        <v>37</v>
      </c>
    </row>
    <row r="254" spans="1:32" x14ac:dyDescent="0.2">
      <c r="A254">
        <v>31</v>
      </c>
      <c r="B254" s="6" t="s">
        <v>274</v>
      </c>
      <c r="C254" s="6" t="s">
        <v>22</v>
      </c>
      <c r="D254" s="6" t="s">
        <v>23</v>
      </c>
      <c r="E254" s="6" t="s">
        <v>2767</v>
      </c>
      <c r="F254" s="6" t="s">
        <v>2773</v>
      </c>
      <c r="G254" s="6">
        <v>35</v>
      </c>
      <c r="H254" s="6">
        <v>39</v>
      </c>
      <c r="I254" s="7">
        <v>42575</v>
      </c>
      <c r="J254" s="7">
        <v>42585</v>
      </c>
      <c r="K254" s="7" t="s">
        <v>2540</v>
      </c>
      <c r="L254" s="17">
        <f t="shared" si="44"/>
        <v>272.20999999999998</v>
      </c>
      <c r="M254" s="20">
        <f t="shared" si="45"/>
        <v>0.87502296021454029</v>
      </c>
      <c r="N254" s="6" t="s">
        <v>36</v>
      </c>
      <c r="O254" s="6">
        <v>2000000</v>
      </c>
      <c r="P254" s="6">
        <v>2470000</v>
      </c>
      <c r="Q254" s="6">
        <f t="shared" si="39"/>
        <v>470000</v>
      </c>
      <c r="R254" s="8">
        <f t="shared" si="40"/>
        <v>0.23499999999999999</v>
      </c>
      <c r="S254" s="6">
        <v>1652</v>
      </c>
      <c r="T254" s="9">
        <f t="shared" si="46"/>
        <v>57190.057142857142</v>
      </c>
      <c r="U254" s="6">
        <v>70619</v>
      </c>
      <c r="V254" s="9">
        <f t="shared" si="41"/>
        <v>13428.942857142858</v>
      </c>
      <c r="W254" s="8">
        <f t="shared" si="42"/>
        <v>0.23481254483796385</v>
      </c>
      <c r="X254" s="22">
        <f t="shared" si="47"/>
        <v>50042.613095981571</v>
      </c>
      <c r="Y254" s="22">
        <f t="shared" si="48"/>
        <v>61793.246427390623</v>
      </c>
      <c r="Z254" s="22">
        <f t="shared" si="49"/>
        <v>11750.633331409052</v>
      </c>
      <c r="AA254" s="8">
        <f t="shared" si="50"/>
        <v>0.23481254483796388</v>
      </c>
      <c r="AB254" s="22">
        <f t="shared" si="51"/>
        <v>2162763.6249586716</v>
      </c>
      <c r="AC254" s="10">
        <v>15460</v>
      </c>
      <c r="AD254" s="6">
        <v>1969</v>
      </c>
      <c r="AE254" s="6">
        <f t="shared" si="43"/>
        <v>47</v>
      </c>
      <c r="AF254" s="6" t="s">
        <v>200</v>
      </c>
    </row>
    <row r="255" spans="1:32" x14ac:dyDescent="0.2">
      <c r="A255">
        <v>32</v>
      </c>
      <c r="B255" s="6" t="s">
        <v>68</v>
      </c>
      <c r="C255" s="6" t="s">
        <v>22</v>
      </c>
      <c r="D255" s="6" t="s">
        <v>23</v>
      </c>
      <c r="E255" s="6" t="s">
        <v>2767</v>
      </c>
      <c r="F255" s="6" t="s">
        <v>2773</v>
      </c>
      <c r="G255" s="6">
        <v>22</v>
      </c>
      <c r="H255" s="6">
        <v>25</v>
      </c>
      <c r="I255" s="7">
        <v>42580</v>
      </c>
      <c r="J255" s="7">
        <v>42590</v>
      </c>
      <c r="K255" s="7" t="s">
        <v>2540</v>
      </c>
      <c r="L255" s="17">
        <f t="shared" si="44"/>
        <v>272.20999999999998</v>
      </c>
      <c r="M255" s="20">
        <f t="shared" si="45"/>
        <v>0.87502296021454029</v>
      </c>
      <c r="N255" s="6" t="s">
        <v>36</v>
      </c>
      <c r="O255" s="6">
        <v>1490000</v>
      </c>
      <c r="P255" s="6">
        <v>1660000</v>
      </c>
      <c r="Q255" s="6">
        <f t="shared" si="39"/>
        <v>170000</v>
      </c>
      <c r="R255" s="8">
        <f t="shared" si="40"/>
        <v>0.11409395973154363</v>
      </c>
      <c r="S255" s="6">
        <v>1648</v>
      </c>
      <c r="T255" s="9">
        <f t="shared" si="46"/>
        <v>67802.181818181823</v>
      </c>
      <c r="U255" s="6">
        <v>75529</v>
      </c>
      <c r="V255" s="9">
        <f t="shared" si="41"/>
        <v>7726.8181818181765</v>
      </c>
      <c r="W255" s="8">
        <f t="shared" si="42"/>
        <v>0.11396120264298271</v>
      </c>
      <c r="X255" s="22">
        <f t="shared" si="47"/>
        <v>59328.465843549944</v>
      </c>
      <c r="Y255" s="22">
        <f t="shared" si="48"/>
        <v>66089.609162044013</v>
      </c>
      <c r="Z255" s="22">
        <f t="shared" si="49"/>
        <v>6761.1433184940688</v>
      </c>
      <c r="AA255" s="8">
        <f t="shared" si="50"/>
        <v>0.11396120264298264</v>
      </c>
      <c r="AB255" s="22">
        <f t="shared" si="51"/>
        <v>1453971.4015649683</v>
      </c>
      <c r="AC255" s="10">
        <v>2509</v>
      </c>
      <c r="AD255" s="6">
        <v>2005</v>
      </c>
      <c r="AE255" s="6">
        <f t="shared" si="43"/>
        <v>11</v>
      </c>
      <c r="AF255" s="6" t="s">
        <v>37</v>
      </c>
    </row>
    <row r="256" spans="1:32" x14ac:dyDescent="0.2">
      <c r="A256">
        <v>32</v>
      </c>
      <c r="B256" s="6" t="s">
        <v>1322</v>
      </c>
      <c r="C256" s="6" t="s">
        <v>22</v>
      </c>
      <c r="D256" s="6" t="s">
        <v>23</v>
      </c>
      <c r="E256" s="6" t="s">
        <v>2767</v>
      </c>
      <c r="F256" s="6" t="s">
        <v>2773</v>
      </c>
      <c r="G256" s="6">
        <v>65</v>
      </c>
      <c r="H256" s="6">
        <v>72</v>
      </c>
      <c r="I256" s="7">
        <v>42580</v>
      </c>
      <c r="J256" s="7">
        <v>42590</v>
      </c>
      <c r="K256" s="7" t="s">
        <v>2540</v>
      </c>
      <c r="L256" s="17">
        <f t="shared" si="44"/>
        <v>272.20999999999998</v>
      </c>
      <c r="M256" s="20">
        <f t="shared" si="45"/>
        <v>0.87502296021454029</v>
      </c>
      <c r="N256" s="6" t="s">
        <v>36</v>
      </c>
      <c r="O256" s="6">
        <v>2750000</v>
      </c>
      <c r="P256" s="6">
        <v>3275000</v>
      </c>
      <c r="Q256" s="6">
        <f t="shared" si="39"/>
        <v>525000</v>
      </c>
      <c r="R256" s="8">
        <f t="shared" si="40"/>
        <v>0.19090909090909092</v>
      </c>
      <c r="S256" s="6">
        <v>42000</v>
      </c>
      <c r="T256" s="9">
        <f t="shared" si="46"/>
        <v>42953.846153846156</v>
      </c>
      <c r="U256" s="6">
        <v>51031</v>
      </c>
      <c r="V256" s="9">
        <f t="shared" si="41"/>
        <v>8077.1538461538439</v>
      </c>
      <c r="W256" s="8">
        <f t="shared" si="42"/>
        <v>0.18804262177650424</v>
      </c>
      <c r="X256" s="22">
        <f t="shared" si="47"/>
        <v>37585.60161413841</v>
      </c>
      <c r="Y256" s="22">
        <f t="shared" si="48"/>
        <v>44653.296682708205</v>
      </c>
      <c r="Z256" s="22">
        <f t="shared" si="49"/>
        <v>7067.6950685697957</v>
      </c>
      <c r="AA256" s="8">
        <f t="shared" si="50"/>
        <v>0.18804262177650422</v>
      </c>
      <c r="AB256" s="22">
        <f t="shared" si="51"/>
        <v>2902464.2843760336</v>
      </c>
      <c r="AC256" s="10">
        <v>9917</v>
      </c>
      <c r="AD256" s="6">
        <v>1954</v>
      </c>
      <c r="AE256" s="6">
        <f t="shared" si="43"/>
        <v>62</v>
      </c>
      <c r="AF256" s="6" t="s">
        <v>37</v>
      </c>
    </row>
    <row r="257" spans="1:32" x14ac:dyDescent="0.2">
      <c r="A257">
        <v>32</v>
      </c>
      <c r="B257" s="6" t="s">
        <v>751</v>
      </c>
      <c r="C257" s="6" t="s">
        <v>22</v>
      </c>
      <c r="D257" s="6" t="s">
        <v>23</v>
      </c>
      <c r="E257" s="6" t="s">
        <v>2767</v>
      </c>
      <c r="F257" s="6" t="s">
        <v>2773</v>
      </c>
      <c r="G257" s="6">
        <v>50</v>
      </c>
      <c r="H257" s="6">
        <v>55</v>
      </c>
      <c r="I257" s="7">
        <v>42581</v>
      </c>
      <c r="J257" s="7">
        <v>42591</v>
      </c>
      <c r="K257" s="7" t="s">
        <v>2540</v>
      </c>
      <c r="L257" s="17">
        <f t="shared" si="44"/>
        <v>272.20999999999998</v>
      </c>
      <c r="M257" s="20">
        <f t="shared" si="45"/>
        <v>0.87502296021454029</v>
      </c>
      <c r="N257" s="6" t="s">
        <v>36</v>
      </c>
      <c r="O257" s="6">
        <v>2750000</v>
      </c>
      <c r="P257" s="6">
        <v>3400000</v>
      </c>
      <c r="Q257" s="6">
        <f t="shared" si="39"/>
        <v>650000</v>
      </c>
      <c r="R257" s="8">
        <f t="shared" si="40"/>
        <v>0.23636363636363636</v>
      </c>
      <c r="S257" s="6"/>
      <c r="T257" s="9">
        <f t="shared" si="46"/>
        <v>55000</v>
      </c>
      <c r="U257" s="6">
        <v>68000</v>
      </c>
      <c r="V257" s="9">
        <f t="shared" si="41"/>
        <v>13000</v>
      </c>
      <c r="W257" s="8">
        <f t="shared" si="42"/>
        <v>0.23636363636363636</v>
      </c>
      <c r="X257" s="22">
        <f t="shared" si="47"/>
        <v>48126.262811799716</v>
      </c>
      <c r="Y257" s="22">
        <f t="shared" si="48"/>
        <v>59501.561294588741</v>
      </c>
      <c r="Z257" s="22">
        <f t="shared" si="49"/>
        <v>11375.298482789025</v>
      </c>
      <c r="AA257" s="8">
        <f t="shared" si="50"/>
        <v>0.23636363636363639</v>
      </c>
      <c r="AB257" s="22">
        <f t="shared" si="51"/>
        <v>2975078.0647294372</v>
      </c>
      <c r="AC257" s="10">
        <v>3509</v>
      </c>
      <c r="AD257" s="6">
        <v>2005</v>
      </c>
      <c r="AE257" s="6">
        <f t="shared" si="43"/>
        <v>11</v>
      </c>
      <c r="AF257" s="6" t="s">
        <v>137</v>
      </c>
    </row>
    <row r="258" spans="1:32" x14ac:dyDescent="0.2">
      <c r="A258">
        <v>32</v>
      </c>
      <c r="B258" s="6" t="s">
        <v>922</v>
      </c>
      <c r="C258" s="6" t="s">
        <v>22</v>
      </c>
      <c r="D258" s="6" t="s">
        <v>23</v>
      </c>
      <c r="E258" s="6" t="s">
        <v>2767</v>
      </c>
      <c r="F258" s="6" t="s">
        <v>2773</v>
      </c>
      <c r="G258" s="6">
        <v>54</v>
      </c>
      <c r="H258" s="6">
        <v>62</v>
      </c>
      <c r="I258" s="7">
        <v>42580</v>
      </c>
      <c r="J258" s="7">
        <v>42591</v>
      </c>
      <c r="K258" s="7" t="s">
        <v>2540</v>
      </c>
      <c r="L258" s="17">
        <f t="shared" si="44"/>
        <v>272.20999999999998</v>
      </c>
      <c r="M258" s="20">
        <f t="shared" si="45"/>
        <v>0.87502296021454029</v>
      </c>
      <c r="N258" s="6" t="s">
        <v>24</v>
      </c>
      <c r="O258" s="6">
        <v>2650000</v>
      </c>
      <c r="P258" s="6">
        <v>3170000</v>
      </c>
      <c r="Q258" s="6">
        <f t="shared" ref="Q258:Q321" si="52">P258-O258</f>
        <v>520000</v>
      </c>
      <c r="R258" s="8">
        <f t="shared" ref="R258:R321" si="53">Q258/O258</f>
        <v>0.19622641509433963</v>
      </c>
      <c r="S258" s="6">
        <v>4192</v>
      </c>
      <c r="T258" s="9">
        <f t="shared" si="46"/>
        <v>49151.703703703701</v>
      </c>
      <c r="U258" s="6">
        <v>58781</v>
      </c>
      <c r="V258" s="9">
        <f t="shared" ref="V258:V321" si="54">U258-T258</f>
        <v>9629.2962962962993</v>
      </c>
      <c r="W258" s="8">
        <f t="shared" ref="W258:W321" si="55">V258/T258</f>
        <v>0.19590971564980988</v>
      </c>
      <c r="X258" s="22">
        <f t="shared" si="47"/>
        <v>43008.869274402794</v>
      </c>
      <c r="Y258" s="22">
        <f t="shared" si="48"/>
        <v>51434.724624370894</v>
      </c>
      <c r="Z258" s="22">
        <f t="shared" si="49"/>
        <v>8425.8553499681002</v>
      </c>
      <c r="AA258" s="8">
        <f t="shared" si="50"/>
        <v>0.19590971564980997</v>
      </c>
      <c r="AB258" s="22">
        <f t="shared" si="51"/>
        <v>2777475.1297160285</v>
      </c>
      <c r="AC258" s="10">
        <v>13105</v>
      </c>
      <c r="AD258" s="6">
        <v>1990</v>
      </c>
      <c r="AE258" s="6">
        <f t="shared" ref="AE258:AE321" si="56">2016-AD258</f>
        <v>26</v>
      </c>
      <c r="AF258" s="6" t="s">
        <v>94</v>
      </c>
    </row>
    <row r="259" spans="1:32" x14ac:dyDescent="0.2">
      <c r="A259">
        <v>32</v>
      </c>
      <c r="B259" s="6" t="s">
        <v>2488</v>
      </c>
      <c r="C259" s="6" t="s">
        <v>22</v>
      </c>
      <c r="D259" s="6" t="s">
        <v>23</v>
      </c>
      <c r="E259" s="6" t="s">
        <v>2767</v>
      </c>
      <c r="F259" s="6" t="s">
        <v>2773</v>
      </c>
      <c r="G259" s="6">
        <v>158</v>
      </c>
      <c r="H259" s="6">
        <v>175</v>
      </c>
      <c r="I259" s="7">
        <v>42581</v>
      </c>
      <c r="J259" s="7">
        <v>42591</v>
      </c>
      <c r="K259" s="7" t="s">
        <v>2540</v>
      </c>
      <c r="L259" s="17">
        <f t="shared" ref="L259:L322" si="57">IF(K259="Januar",238.19,IF(K259="Februar",240.59,IF(K259="Mars",245.99,IF(K259="April",250.79,IF(K259="Mai",256.52,IF(K259="Juni",259.83,IF(K259="Juli",265.66,IF(K259="August",272.21,IF(K259="September",275.91,IF(K259="Oktober",281.13,IF(K259="November",284.38,IF(K259="Desember",287.34,0))))))))))))</f>
        <v>272.20999999999998</v>
      </c>
      <c r="M259" s="20">
        <f t="shared" ref="M259:M322" si="58">$L$2/L259</f>
        <v>0.87502296021454029</v>
      </c>
      <c r="N259" s="6" t="s">
        <v>36</v>
      </c>
      <c r="O259" s="6">
        <v>9000000</v>
      </c>
      <c r="P259" s="6">
        <v>9900000</v>
      </c>
      <c r="Q259" s="6">
        <f t="shared" si="52"/>
        <v>900000</v>
      </c>
      <c r="R259" s="8">
        <f t="shared" si="53"/>
        <v>0.1</v>
      </c>
      <c r="S259" s="6"/>
      <c r="T259" s="9">
        <f t="shared" ref="T259:T322" si="59">(O259+S259)/G259</f>
        <v>56962.0253164557</v>
      </c>
      <c r="U259" s="6">
        <v>62658</v>
      </c>
      <c r="V259" s="9">
        <f t="shared" si="54"/>
        <v>5695.9746835443002</v>
      </c>
      <c r="W259" s="8">
        <f t="shared" si="55"/>
        <v>9.9995999999999932E-2</v>
      </c>
      <c r="X259" s="22">
        <f t="shared" ref="X259:X322" si="60">T259*M259</f>
        <v>49843.080012220649</v>
      </c>
      <c r="Y259" s="22">
        <f t="shared" ref="Y259:Y322" si="61">U259*M259</f>
        <v>54827.188641122666</v>
      </c>
      <c r="Z259" s="22">
        <f t="shared" ref="Z259:Z322" si="62">Y259-X259</f>
        <v>4984.1086289020168</v>
      </c>
      <c r="AA259" s="8">
        <f t="shared" ref="AA259:AA322" si="63">Z259/X259</f>
        <v>9.9996000000000015E-2</v>
      </c>
      <c r="AB259" s="22">
        <f t="shared" ref="AB259:AB322" si="64">Y259*G259</f>
        <v>8662695.8052973803</v>
      </c>
      <c r="AC259" s="10">
        <v>3696</v>
      </c>
      <c r="AD259" s="6">
        <v>1986</v>
      </c>
      <c r="AE259" s="6">
        <f t="shared" si="56"/>
        <v>30</v>
      </c>
      <c r="AF259" s="6" t="s">
        <v>37</v>
      </c>
    </row>
    <row r="260" spans="1:32" x14ac:dyDescent="0.2">
      <c r="A260">
        <v>32</v>
      </c>
      <c r="B260" s="6" t="s">
        <v>1551</v>
      </c>
      <c r="C260" s="6" t="s">
        <v>22</v>
      </c>
      <c r="D260" s="6" t="s">
        <v>23</v>
      </c>
      <c r="E260" s="6" t="s">
        <v>2767</v>
      </c>
      <c r="F260" s="6" t="s">
        <v>2773</v>
      </c>
      <c r="G260" s="6">
        <v>71</v>
      </c>
      <c r="H260" s="6">
        <v>78</v>
      </c>
      <c r="I260" s="7">
        <v>42581</v>
      </c>
      <c r="J260" s="7">
        <v>42591</v>
      </c>
      <c r="K260" s="7" t="s">
        <v>2540</v>
      </c>
      <c r="L260" s="17">
        <f t="shared" si="57"/>
        <v>272.20999999999998</v>
      </c>
      <c r="M260" s="20">
        <f t="shared" si="58"/>
        <v>0.87502296021454029</v>
      </c>
      <c r="N260" s="6" t="s">
        <v>36</v>
      </c>
      <c r="O260" s="6">
        <v>2450000</v>
      </c>
      <c r="P260" s="6">
        <v>3160000</v>
      </c>
      <c r="Q260" s="6">
        <f t="shared" si="52"/>
        <v>710000</v>
      </c>
      <c r="R260" s="8">
        <f t="shared" si="53"/>
        <v>0.28979591836734692</v>
      </c>
      <c r="S260" s="6">
        <v>90779</v>
      </c>
      <c r="T260" s="9">
        <f t="shared" si="59"/>
        <v>35785.619718309856</v>
      </c>
      <c r="U260" s="6">
        <v>45786</v>
      </c>
      <c r="V260" s="9">
        <f t="shared" si="54"/>
        <v>10000.380281690144</v>
      </c>
      <c r="W260" s="8">
        <f t="shared" si="55"/>
        <v>0.27945248288025065</v>
      </c>
      <c r="X260" s="22">
        <f t="shared" si="60"/>
        <v>31313.238899027314</v>
      </c>
      <c r="Y260" s="22">
        <f t="shared" si="61"/>
        <v>40063.80125638294</v>
      </c>
      <c r="Z260" s="22">
        <f t="shared" si="62"/>
        <v>8750.5623573556259</v>
      </c>
      <c r="AA260" s="8">
        <f t="shared" si="63"/>
        <v>0.27945248288025054</v>
      </c>
      <c r="AB260" s="22">
        <f t="shared" si="64"/>
        <v>2844529.8892031889</v>
      </c>
      <c r="AC260" s="6"/>
      <c r="AD260" s="6">
        <v>1957</v>
      </c>
      <c r="AE260" s="6">
        <f t="shared" si="56"/>
        <v>59</v>
      </c>
      <c r="AF260" s="6" t="s">
        <v>37</v>
      </c>
    </row>
    <row r="261" spans="1:32" x14ac:dyDescent="0.2">
      <c r="A261">
        <v>32</v>
      </c>
      <c r="B261" s="6" t="s">
        <v>487</v>
      </c>
      <c r="C261" s="6" t="s">
        <v>22</v>
      </c>
      <c r="D261" s="6" t="s">
        <v>23</v>
      </c>
      <c r="E261" s="6" t="s">
        <v>2767</v>
      </c>
      <c r="F261" s="6" t="s">
        <v>2773</v>
      </c>
      <c r="G261" s="6">
        <v>43</v>
      </c>
      <c r="H261" s="6">
        <v>59</v>
      </c>
      <c r="I261" s="7">
        <v>42582</v>
      </c>
      <c r="J261" s="7">
        <v>42592</v>
      </c>
      <c r="K261" s="7" t="s">
        <v>2540</v>
      </c>
      <c r="L261" s="17">
        <f t="shared" si="57"/>
        <v>272.20999999999998</v>
      </c>
      <c r="M261" s="20">
        <f t="shared" si="58"/>
        <v>0.87502296021454029</v>
      </c>
      <c r="N261" s="6" t="s">
        <v>36</v>
      </c>
      <c r="O261" s="6">
        <v>2500000</v>
      </c>
      <c r="P261" s="6">
        <v>2680000</v>
      </c>
      <c r="Q261" s="6">
        <f t="shared" si="52"/>
        <v>180000</v>
      </c>
      <c r="R261" s="8">
        <f t="shared" si="53"/>
        <v>7.1999999999999995E-2</v>
      </c>
      <c r="S261" s="6">
        <v>67775</v>
      </c>
      <c r="T261" s="9">
        <f t="shared" si="59"/>
        <v>59715.697674418603</v>
      </c>
      <c r="U261" s="6">
        <v>63902</v>
      </c>
      <c r="V261" s="9">
        <f t="shared" si="54"/>
        <v>4186.3023255813969</v>
      </c>
      <c r="W261" s="8">
        <f t="shared" si="55"/>
        <v>7.0103883712552717E-2</v>
      </c>
      <c r="X261" s="22">
        <f t="shared" si="60"/>
        <v>52252.606550346303</v>
      </c>
      <c r="Y261" s="22">
        <f t="shared" si="61"/>
        <v>55915.717203629552</v>
      </c>
      <c r="Z261" s="22">
        <f t="shared" si="62"/>
        <v>3663.1106532832491</v>
      </c>
      <c r="AA261" s="8">
        <f t="shared" si="63"/>
        <v>7.0103883712552745E-2</v>
      </c>
      <c r="AB261" s="22">
        <f t="shared" si="64"/>
        <v>2404375.8397560706</v>
      </c>
      <c r="AC261" s="10">
        <v>1971</v>
      </c>
      <c r="AD261" s="6">
        <v>1957</v>
      </c>
      <c r="AE261" s="6">
        <f t="shared" si="56"/>
        <v>59</v>
      </c>
      <c r="AF261" s="6" t="s">
        <v>127</v>
      </c>
    </row>
    <row r="262" spans="1:32" x14ac:dyDescent="0.2">
      <c r="A262">
        <v>33</v>
      </c>
      <c r="B262" s="6" t="s">
        <v>672</v>
      </c>
      <c r="C262" s="6" t="s">
        <v>22</v>
      </c>
      <c r="D262" s="6" t="s">
        <v>23</v>
      </c>
      <c r="E262" s="6" t="s">
        <v>2767</v>
      </c>
      <c r="F262" s="6" t="s">
        <v>2773</v>
      </c>
      <c r="G262" s="6">
        <v>48</v>
      </c>
      <c r="H262" s="6">
        <v>54</v>
      </c>
      <c r="I262" s="7">
        <v>42587</v>
      </c>
      <c r="J262" s="7">
        <v>42597</v>
      </c>
      <c r="K262" s="7" t="s">
        <v>2540</v>
      </c>
      <c r="L262" s="17">
        <f t="shared" si="57"/>
        <v>272.20999999999998</v>
      </c>
      <c r="M262" s="20">
        <f t="shared" si="58"/>
        <v>0.87502296021454029</v>
      </c>
      <c r="N262" s="6" t="s">
        <v>36</v>
      </c>
      <c r="O262" s="6">
        <v>3400000</v>
      </c>
      <c r="P262" s="6">
        <v>3660000</v>
      </c>
      <c r="Q262" s="6">
        <f t="shared" si="52"/>
        <v>260000</v>
      </c>
      <c r="R262" s="8">
        <f t="shared" si="53"/>
        <v>7.6470588235294124E-2</v>
      </c>
      <c r="S262" s="6"/>
      <c r="T262" s="9">
        <f t="shared" si="59"/>
        <v>70833.333333333328</v>
      </c>
      <c r="U262" s="6">
        <v>76250</v>
      </c>
      <c r="V262" s="9">
        <f t="shared" si="54"/>
        <v>5416.6666666666715</v>
      </c>
      <c r="W262" s="8">
        <f t="shared" si="55"/>
        <v>7.6470588235294193E-2</v>
      </c>
      <c r="X262" s="22">
        <f t="shared" si="60"/>
        <v>61980.793015196599</v>
      </c>
      <c r="Y262" s="22">
        <f t="shared" si="61"/>
        <v>66720.5007163587</v>
      </c>
      <c r="Z262" s="22">
        <f t="shared" si="62"/>
        <v>4739.7077011621004</v>
      </c>
      <c r="AA262" s="8">
        <f t="shared" si="63"/>
        <v>7.6470588235294235E-2</v>
      </c>
      <c r="AB262" s="22">
        <f t="shared" si="64"/>
        <v>3202584.0343852174</v>
      </c>
      <c r="AC262" s="10">
        <v>6221</v>
      </c>
      <c r="AD262" s="6">
        <v>2013</v>
      </c>
      <c r="AE262" s="6">
        <f t="shared" si="56"/>
        <v>3</v>
      </c>
      <c r="AF262" s="6" t="s">
        <v>37</v>
      </c>
    </row>
    <row r="263" spans="1:32" x14ac:dyDescent="0.2">
      <c r="A263">
        <v>33</v>
      </c>
      <c r="B263" s="6" t="s">
        <v>620</v>
      </c>
      <c r="C263" s="6" t="s">
        <v>22</v>
      </c>
      <c r="D263" s="6" t="s">
        <v>23</v>
      </c>
      <c r="E263" s="6" t="s">
        <v>2767</v>
      </c>
      <c r="F263" s="6" t="s">
        <v>2773</v>
      </c>
      <c r="G263" s="6">
        <v>47</v>
      </c>
      <c r="H263" s="6">
        <v>53</v>
      </c>
      <c r="I263" s="7">
        <v>42586</v>
      </c>
      <c r="J263" s="7">
        <v>42597</v>
      </c>
      <c r="K263" s="7" t="s">
        <v>2540</v>
      </c>
      <c r="L263" s="17">
        <f t="shared" si="57"/>
        <v>272.20999999999998</v>
      </c>
      <c r="M263" s="20">
        <f t="shared" si="58"/>
        <v>0.87502296021454029</v>
      </c>
      <c r="N263" s="6" t="s">
        <v>24</v>
      </c>
      <c r="O263" s="6">
        <v>2900000</v>
      </c>
      <c r="P263" s="6">
        <v>3625000</v>
      </c>
      <c r="Q263" s="6">
        <f t="shared" si="52"/>
        <v>725000</v>
      </c>
      <c r="R263" s="8">
        <f t="shared" si="53"/>
        <v>0.25</v>
      </c>
      <c r="S263" s="6">
        <v>2725</v>
      </c>
      <c r="T263" s="9">
        <f t="shared" si="59"/>
        <v>61760.106382978724</v>
      </c>
      <c r="U263" s="6">
        <v>77186</v>
      </c>
      <c r="V263" s="9">
        <f t="shared" si="54"/>
        <v>15425.893617021276</v>
      </c>
      <c r="W263" s="8">
        <f t="shared" si="55"/>
        <v>0.24977116330344762</v>
      </c>
      <c r="X263" s="22">
        <f t="shared" si="60"/>
        <v>54041.511110398969</v>
      </c>
      <c r="Y263" s="22">
        <f t="shared" si="61"/>
        <v>67539.522207119502</v>
      </c>
      <c r="Z263" s="22">
        <f t="shared" si="62"/>
        <v>13498.011096720533</v>
      </c>
      <c r="AA263" s="8">
        <f t="shared" si="63"/>
        <v>0.24977116330344748</v>
      </c>
      <c r="AB263" s="22">
        <f t="shared" si="64"/>
        <v>3174357.5437346166</v>
      </c>
      <c r="AC263" s="10">
        <v>8184</v>
      </c>
      <c r="AD263" s="6">
        <v>2013</v>
      </c>
      <c r="AE263" s="6">
        <f t="shared" si="56"/>
        <v>3</v>
      </c>
      <c r="AF263" s="6" t="s">
        <v>621</v>
      </c>
    </row>
    <row r="264" spans="1:32" x14ac:dyDescent="0.2">
      <c r="A264">
        <v>33</v>
      </c>
      <c r="B264" s="6" t="s">
        <v>1738</v>
      </c>
      <c r="C264" s="6" t="s">
        <v>22</v>
      </c>
      <c r="D264" s="6" t="s">
        <v>23</v>
      </c>
      <c r="E264" s="6" t="s">
        <v>2767</v>
      </c>
      <c r="F264" s="6" t="s">
        <v>2773</v>
      </c>
      <c r="G264" s="6">
        <v>79</v>
      </c>
      <c r="H264" s="6">
        <v>82</v>
      </c>
      <c r="I264" s="7">
        <v>42587</v>
      </c>
      <c r="J264" s="7">
        <v>42597</v>
      </c>
      <c r="K264" s="7" t="s">
        <v>2540</v>
      </c>
      <c r="L264" s="17">
        <f t="shared" si="57"/>
        <v>272.20999999999998</v>
      </c>
      <c r="M264" s="20">
        <f t="shared" si="58"/>
        <v>0.87502296021454029</v>
      </c>
      <c r="N264" s="6" t="s">
        <v>36</v>
      </c>
      <c r="O264" s="6">
        <v>3750000</v>
      </c>
      <c r="P264" s="6">
        <v>4050000</v>
      </c>
      <c r="Q264" s="6">
        <f t="shared" si="52"/>
        <v>300000</v>
      </c>
      <c r="R264" s="8">
        <f t="shared" si="53"/>
        <v>0.08</v>
      </c>
      <c r="S264" s="6"/>
      <c r="T264" s="9">
        <f t="shared" si="59"/>
        <v>47468.354430379746</v>
      </c>
      <c r="U264" s="6">
        <v>51266</v>
      </c>
      <c r="V264" s="9">
        <f t="shared" si="54"/>
        <v>3797.6455696202538</v>
      </c>
      <c r="W264" s="8">
        <f t="shared" si="55"/>
        <v>8.0003733333333354E-2</v>
      </c>
      <c r="X264" s="22">
        <f t="shared" si="60"/>
        <v>41535.900010183876</v>
      </c>
      <c r="Y264" s="22">
        <f t="shared" si="61"/>
        <v>44858.927078358625</v>
      </c>
      <c r="Z264" s="22">
        <f t="shared" si="62"/>
        <v>3323.0270681747497</v>
      </c>
      <c r="AA264" s="8">
        <f t="shared" si="63"/>
        <v>8.0003733333333368E-2</v>
      </c>
      <c r="AB264" s="22">
        <f t="shared" si="64"/>
        <v>3543855.2391903312</v>
      </c>
      <c r="AC264" s="10">
        <v>7987</v>
      </c>
      <c r="AD264" s="6">
        <v>2012</v>
      </c>
      <c r="AE264" s="6">
        <f t="shared" si="56"/>
        <v>4</v>
      </c>
      <c r="AF264" s="6" t="s">
        <v>37</v>
      </c>
    </row>
    <row r="265" spans="1:32" x14ac:dyDescent="0.2">
      <c r="A265">
        <v>33</v>
      </c>
      <c r="B265" s="6" t="s">
        <v>1521</v>
      </c>
      <c r="C265" s="6" t="s">
        <v>22</v>
      </c>
      <c r="D265" s="6" t="s">
        <v>23</v>
      </c>
      <c r="E265" s="6" t="s">
        <v>2767</v>
      </c>
      <c r="F265" s="6" t="s">
        <v>2773</v>
      </c>
      <c r="G265" s="6">
        <v>70</v>
      </c>
      <c r="H265" s="6">
        <v>78</v>
      </c>
      <c r="I265" s="7">
        <v>42587</v>
      </c>
      <c r="J265" s="7">
        <v>42597</v>
      </c>
      <c r="K265" s="7" t="s">
        <v>2540</v>
      </c>
      <c r="L265" s="17">
        <f t="shared" si="57"/>
        <v>272.20999999999998</v>
      </c>
      <c r="M265" s="20">
        <f t="shared" si="58"/>
        <v>0.87502296021454029</v>
      </c>
      <c r="N265" s="6" t="s">
        <v>36</v>
      </c>
      <c r="O265" s="6">
        <v>3400000</v>
      </c>
      <c r="P265" s="6">
        <v>3475000</v>
      </c>
      <c r="Q265" s="6">
        <f t="shared" si="52"/>
        <v>75000</v>
      </c>
      <c r="R265" s="8">
        <f t="shared" si="53"/>
        <v>2.2058823529411766E-2</v>
      </c>
      <c r="S265" s="6"/>
      <c r="T265" s="9">
        <f t="shared" si="59"/>
        <v>48571.428571428572</v>
      </c>
      <c r="U265" s="6">
        <v>49643</v>
      </c>
      <c r="V265" s="9">
        <f t="shared" si="54"/>
        <v>1071.5714285714275</v>
      </c>
      <c r="W265" s="8">
        <f t="shared" si="55"/>
        <v>2.2061764705882329E-2</v>
      </c>
      <c r="X265" s="22">
        <f t="shared" si="60"/>
        <v>42501.115210420532</v>
      </c>
      <c r="Y265" s="22">
        <f t="shared" si="61"/>
        <v>43438.764813930422</v>
      </c>
      <c r="Z265" s="22">
        <f t="shared" si="62"/>
        <v>937.64960350988986</v>
      </c>
      <c r="AA265" s="8">
        <f t="shared" si="63"/>
        <v>2.2061764705882225E-2</v>
      </c>
      <c r="AB265" s="22">
        <f t="shared" si="64"/>
        <v>3040713.5369751295</v>
      </c>
      <c r="AC265" s="10">
        <v>1936</v>
      </c>
      <c r="AD265" s="6">
        <v>2003</v>
      </c>
      <c r="AE265" s="6">
        <f t="shared" si="56"/>
        <v>13</v>
      </c>
      <c r="AF265" s="6" t="s">
        <v>25</v>
      </c>
    </row>
    <row r="266" spans="1:32" x14ac:dyDescent="0.2">
      <c r="A266">
        <v>33</v>
      </c>
      <c r="B266" s="6" t="s">
        <v>1522</v>
      </c>
      <c r="C266" s="6" t="s">
        <v>22</v>
      </c>
      <c r="D266" s="6" t="s">
        <v>23</v>
      </c>
      <c r="E266" s="6" t="s">
        <v>2767</v>
      </c>
      <c r="F266" s="6" t="s">
        <v>2773</v>
      </c>
      <c r="G266" s="6">
        <v>70</v>
      </c>
      <c r="H266" s="6">
        <v>83</v>
      </c>
      <c r="I266" s="7">
        <v>42580</v>
      </c>
      <c r="J266" s="7">
        <v>42597</v>
      </c>
      <c r="K266" s="7" t="s">
        <v>2540</v>
      </c>
      <c r="L266" s="17">
        <f t="shared" si="57"/>
        <v>272.20999999999998</v>
      </c>
      <c r="M266" s="20">
        <f t="shared" si="58"/>
        <v>0.87502296021454029</v>
      </c>
      <c r="N266" s="6" t="s">
        <v>242</v>
      </c>
      <c r="O266" s="6">
        <v>4900000</v>
      </c>
      <c r="P266" s="6">
        <v>5210000</v>
      </c>
      <c r="Q266" s="6">
        <f t="shared" si="52"/>
        <v>310000</v>
      </c>
      <c r="R266" s="8">
        <f t="shared" si="53"/>
        <v>6.3265306122448975E-2</v>
      </c>
      <c r="S266" s="6"/>
      <c r="T266" s="9">
        <f t="shared" si="59"/>
        <v>70000</v>
      </c>
      <c r="U266" s="6">
        <v>74429</v>
      </c>
      <c r="V266" s="9">
        <f t="shared" si="54"/>
        <v>4429</v>
      </c>
      <c r="W266" s="8">
        <f t="shared" si="55"/>
        <v>6.3271428571428576E-2</v>
      </c>
      <c r="X266" s="22">
        <f t="shared" si="60"/>
        <v>61251.607215017822</v>
      </c>
      <c r="Y266" s="22">
        <f t="shared" si="61"/>
        <v>65127.083905808016</v>
      </c>
      <c r="Z266" s="22">
        <f t="shared" si="62"/>
        <v>3875.476690790194</v>
      </c>
      <c r="AA266" s="8">
        <f t="shared" si="63"/>
        <v>6.3271428571428492E-2</v>
      </c>
      <c r="AB266" s="22">
        <f t="shared" si="64"/>
        <v>4558895.8734065611</v>
      </c>
      <c r="AC266" s="10">
        <v>1758</v>
      </c>
      <c r="AD266" s="6">
        <v>1896</v>
      </c>
      <c r="AE266" s="6">
        <f t="shared" si="56"/>
        <v>120</v>
      </c>
      <c r="AF266" s="6" t="s">
        <v>37</v>
      </c>
    </row>
    <row r="267" spans="1:32" x14ac:dyDescent="0.2">
      <c r="A267">
        <v>33</v>
      </c>
      <c r="B267" s="6" t="s">
        <v>1254</v>
      </c>
      <c r="C267" s="6" t="s">
        <v>22</v>
      </c>
      <c r="D267" s="6" t="s">
        <v>23</v>
      </c>
      <c r="E267" s="6" t="s">
        <v>2767</v>
      </c>
      <c r="F267" s="6" t="s">
        <v>2773</v>
      </c>
      <c r="G267" s="6">
        <v>63</v>
      </c>
      <c r="H267" s="6">
        <v>72</v>
      </c>
      <c r="I267" s="7">
        <v>42587</v>
      </c>
      <c r="J267" s="7">
        <v>42598</v>
      </c>
      <c r="K267" s="7" t="s">
        <v>2540</v>
      </c>
      <c r="L267" s="17">
        <f t="shared" si="57"/>
        <v>272.20999999999998</v>
      </c>
      <c r="M267" s="20">
        <f t="shared" si="58"/>
        <v>0.87502296021454029</v>
      </c>
      <c r="N267" s="6" t="s">
        <v>24</v>
      </c>
      <c r="O267" s="6">
        <v>3900000</v>
      </c>
      <c r="P267" s="6">
        <v>3975000</v>
      </c>
      <c r="Q267" s="6">
        <f t="shared" si="52"/>
        <v>75000</v>
      </c>
      <c r="R267" s="8">
        <f t="shared" si="53"/>
        <v>1.9230769230769232E-2</v>
      </c>
      <c r="S267" s="6"/>
      <c r="T267" s="9">
        <f t="shared" si="59"/>
        <v>61904.761904761908</v>
      </c>
      <c r="U267" s="6">
        <v>63095</v>
      </c>
      <c r="V267" s="9">
        <f t="shared" si="54"/>
        <v>1190.2380952380918</v>
      </c>
      <c r="W267" s="8">
        <f t="shared" si="55"/>
        <v>1.922692307692302E-2</v>
      </c>
      <c r="X267" s="22">
        <f t="shared" si="60"/>
        <v>54168.088013281071</v>
      </c>
      <c r="Y267" s="22">
        <f t="shared" si="61"/>
        <v>55209.573674736421</v>
      </c>
      <c r="Z267" s="22">
        <f t="shared" si="62"/>
        <v>1041.4856614553501</v>
      </c>
      <c r="AA267" s="8">
        <f t="shared" si="63"/>
        <v>1.9226923076923003E-2</v>
      </c>
      <c r="AB267" s="22">
        <f t="shared" si="64"/>
        <v>3478203.1415083944</v>
      </c>
      <c r="AC267" s="10">
        <v>7184</v>
      </c>
      <c r="AD267" s="6">
        <v>2008</v>
      </c>
      <c r="AE267" s="6">
        <f t="shared" si="56"/>
        <v>8</v>
      </c>
      <c r="AF267" s="6" t="s">
        <v>621</v>
      </c>
    </row>
    <row r="268" spans="1:32" x14ac:dyDescent="0.2">
      <c r="A268">
        <v>33</v>
      </c>
      <c r="B268" s="6" t="s">
        <v>1724</v>
      </c>
      <c r="C268" s="6" t="s">
        <v>22</v>
      </c>
      <c r="D268" s="6" t="s">
        <v>23</v>
      </c>
      <c r="E268" s="6" t="s">
        <v>2767</v>
      </c>
      <c r="F268" s="6" t="s">
        <v>2773</v>
      </c>
      <c r="G268" s="6">
        <v>76</v>
      </c>
      <c r="H268" s="6">
        <v>82</v>
      </c>
      <c r="I268" s="7">
        <v>42587</v>
      </c>
      <c r="J268" s="7">
        <v>42598</v>
      </c>
      <c r="K268" s="7" t="s">
        <v>2540</v>
      </c>
      <c r="L268" s="17">
        <f t="shared" si="57"/>
        <v>272.20999999999998</v>
      </c>
      <c r="M268" s="20">
        <f t="shared" si="58"/>
        <v>0.87502296021454029</v>
      </c>
      <c r="N268" s="6" t="s">
        <v>24</v>
      </c>
      <c r="O268" s="6">
        <v>2800000</v>
      </c>
      <c r="P268" s="6">
        <v>3050000</v>
      </c>
      <c r="Q268" s="6">
        <f t="shared" si="52"/>
        <v>250000</v>
      </c>
      <c r="R268" s="8">
        <f t="shared" si="53"/>
        <v>8.9285714285714288E-2</v>
      </c>
      <c r="S268" s="6">
        <v>9143</v>
      </c>
      <c r="T268" s="9">
        <f t="shared" si="59"/>
        <v>36962.40789473684</v>
      </c>
      <c r="U268" s="6">
        <v>40252</v>
      </c>
      <c r="V268" s="9">
        <f t="shared" si="54"/>
        <v>3289.5921052631602</v>
      </c>
      <c r="W268" s="8">
        <f t="shared" si="55"/>
        <v>8.899831728039484E-2</v>
      </c>
      <c r="X268" s="22">
        <f t="shared" si="60"/>
        <v>32342.955572709925</v>
      </c>
      <c r="Y268" s="22">
        <f t="shared" si="61"/>
        <v>35221.424194555679</v>
      </c>
      <c r="Z268" s="22">
        <f t="shared" si="62"/>
        <v>2878.4686218457537</v>
      </c>
      <c r="AA268" s="8">
        <f t="shared" si="63"/>
        <v>8.8998317280394881E-2</v>
      </c>
      <c r="AB268" s="22">
        <f t="shared" si="64"/>
        <v>2676828.2387862317</v>
      </c>
      <c r="AC268" s="10">
        <v>16635</v>
      </c>
      <c r="AD268" s="6">
        <v>1987</v>
      </c>
      <c r="AE268" s="6">
        <f t="shared" si="56"/>
        <v>29</v>
      </c>
      <c r="AF268" s="6" t="s">
        <v>96</v>
      </c>
    </row>
    <row r="269" spans="1:32" x14ac:dyDescent="0.2">
      <c r="A269">
        <v>33</v>
      </c>
      <c r="B269" s="6" t="s">
        <v>230</v>
      </c>
      <c r="C269" s="6" t="s">
        <v>22</v>
      </c>
      <c r="D269" s="6" t="s">
        <v>23</v>
      </c>
      <c r="E269" s="6" t="s">
        <v>2767</v>
      </c>
      <c r="F269" s="6" t="s">
        <v>2773</v>
      </c>
      <c r="G269" s="6">
        <v>34</v>
      </c>
      <c r="H269" s="6">
        <v>39</v>
      </c>
      <c r="I269" s="7">
        <v>42588</v>
      </c>
      <c r="J269" s="7">
        <v>42598</v>
      </c>
      <c r="K269" s="7" t="s">
        <v>2540</v>
      </c>
      <c r="L269" s="17">
        <f t="shared" si="57"/>
        <v>272.20999999999998</v>
      </c>
      <c r="M269" s="20">
        <f t="shared" si="58"/>
        <v>0.87502296021454029</v>
      </c>
      <c r="N269" s="6" t="s">
        <v>36</v>
      </c>
      <c r="O269" s="6">
        <v>1900000</v>
      </c>
      <c r="P269" s="6">
        <v>2215000</v>
      </c>
      <c r="Q269" s="6">
        <f t="shared" si="52"/>
        <v>315000</v>
      </c>
      <c r="R269" s="8">
        <f t="shared" si="53"/>
        <v>0.16578947368421051</v>
      </c>
      <c r="S269" s="6">
        <v>4925</v>
      </c>
      <c r="T269" s="9">
        <f t="shared" si="59"/>
        <v>56027.205882352944</v>
      </c>
      <c r="U269" s="6">
        <v>65292</v>
      </c>
      <c r="V269" s="9">
        <f t="shared" si="54"/>
        <v>9264.7941176470558</v>
      </c>
      <c r="W269" s="8">
        <f t="shared" si="55"/>
        <v>0.16536241584314337</v>
      </c>
      <c r="X269" s="22">
        <f t="shared" si="60"/>
        <v>49025.091543725975</v>
      </c>
      <c r="Y269" s="22">
        <f t="shared" si="61"/>
        <v>57131.999118327767</v>
      </c>
      <c r="Z269" s="22">
        <f t="shared" si="62"/>
        <v>8106.9075746017916</v>
      </c>
      <c r="AA269" s="8">
        <f t="shared" si="63"/>
        <v>0.16536241584314348</v>
      </c>
      <c r="AB269" s="22">
        <f t="shared" si="64"/>
        <v>1942487.970023144</v>
      </c>
      <c r="AC269" s="10">
        <v>1536</v>
      </c>
      <c r="AD269" s="6">
        <v>1962</v>
      </c>
      <c r="AE269" s="6">
        <f t="shared" si="56"/>
        <v>54</v>
      </c>
      <c r="AF269" s="6" t="s">
        <v>217</v>
      </c>
    </row>
    <row r="270" spans="1:32" x14ac:dyDescent="0.2">
      <c r="A270">
        <v>33</v>
      </c>
      <c r="B270" s="6" t="s">
        <v>435</v>
      </c>
      <c r="C270" s="6" t="s">
        <v>22</v>
      </c>
      <c r="D270" s="6" t="s">
        <v>23</v>
      </c>
      <c r="E270" s="6" t="s">
        <v>2767</v>
      </c>
      <c r="F270" s="6" t="s">
        <v>2773</v>
      </c>
      <c r="G270" s="6">
        <v>41</v>
      </c>
      <c r="H270" s="6">
        <v>50</v>
      </c>
      <c r="I270" s="7">
        <v>42589</v>
      </c>
      <c r="J270" s="7">
        <v>42599</v>
      </c>
      <c r="K270" s="7" t="s">
        <v>2540</v>
      </c>
      <c r="L270" s="17">
        <f t="shared" si="57"/>
        <v>272.20999999999998</v>
      </c>
      <c r="M270" s="20">
        <f t="shared" si="58"/>
        <v>0.87502296021454029</v>
      </c>
      <c r="N270" s="6" t="s">
        <v>36</v>
      </c>
      <c r="O270" s="6">
        <v>1950000</v>
      </c>
      <c r="P270" s="6">
        <v>2650000</v>
      </c>
      <c r="Q270" s="6">
        <f t="shared" si="52"/>
        <v>700000</v>
      </c>
      <c r="R270" s="8">
        <f t="shared" si="53"/>
        <v>0.35897435897435898</v>
      </c>
      <c r="S270" s="6">
        <v>66160</v>
      </c>
      <c r="T270" s="9">
        <f t="shared" si="59"/>
        <v>49174.634146341465</v>
      </c>
      <c r="U270" s="6">
        <v>66248</v>
      </c>
      <c r="V270" s="9">
        <f t="shared" si="54"/>
        <v>17073.365853658535</v>
      </c>
      <c r="W270" s="8">
        <f t="shared" si="55"/>
        <v>0.34719863502896592</v>
      </c>
      <c r="X270" s="22">
        <f t="shared" si="60"/>
        <v>43028.933938198723</v>
      </c>
      <c r="Y270" s="22">
        <f t="shared" si="61"/>
        <v>57968.521068292866</v>
      </c>
      <c r="Z270" s="22">
        <f t="shared" si="62"/>
        <v>14939.587130094144</v>
      </c>
      <c r="AA270" s="8">
        <f t="shared" si="63"/>
        <v>0.34719863502896592</v>
      </c>
      <c r="AB270" s="22">
        <f t="shared" si="64"/>
        <v>2376709.3638000074</v>
      </c>
      <c r="AC270" s="6"/>
      <c r="AD270" s="6">
        <v>1958</v>
      </c>
      <c r="AE270" s="6">
        <f t="shared" si="56"/>
        <v>58</v>
      </c>
      <c r="AF270" s="6" t="s">
        <v>436</v>
      </c>
    </row>
    <row r="271" spans="1:32" x14ac:dyDescent="0.2">
      <c r="A271">
        <v>33</v>
      </c>
      <c r="B271" s="6" t="s">
        <v>2095</v>
      </c>
      <c r="C271" s="6" t="s">
        <v>22</v>
      </c>
      <c r="D271" s="6" t="s">
        <v>23</v>
      </c>
      <c r="E271" s="6" t="s">
        <v>2767</v>
      </c>
      <c r="F271" s="6" t="s">
        <v>2773</v>
      </c>
      <c r="G271" s="6">
        <v>93</v>
      </c>
      <c r="H271" s="6">
        <v>101</v>
      </c>
      <c r="I271" s="7">
        <v>42588</v>
      </c>
      <c r="J271" s="7">
        <v>42599</v>
      </c>
      <c r="K271" s="7" t="s">
        <v>2540</v>
      </c>
      <c r="L271" s="17">
        <f t="shared" si="57"/>
        <v>272.20999999999998</v>
      </c>
      <c r="M271" s="20">
        <f t="shared" si="58"/>
        <v>0.87502296021454029</v>
      </c>
      <c r="N271" s="6" t="s">
        <v>24</v>
      </c>
      <c r="O271" s="6">
        <v>2550000</v>
      </c>
      <c r="P271" s="6">
        <v>3600000</v>
      </c>
      <c r="Q271" s="6">
        <f t="shared" si="52"/>
        <v>1050000</v>
      </c>
      <c r="R271" s="8">
        <f t="shared" si="53"/>
        <v>0.41176470588235292</v>
      </c>
      <c r="S271" s="6">
        <v>117969</v>
      </c>
      <c r="T271" s="9">
        <f t="shared" si="59"/>
        <v>28687.83870967742</v>
      </c>
      <c r="U271" s="6">
        <v>39978</v>
      </c>
      <c r="V271" s="9">
        <f t="shared" si="54"/>
        <v>11290.16129032258</v>
      </c>
      <c r="W271" s="8">
        <f t="shared" si="55"/>
        <v>0.39355217395704367</v>
      </c>
      <c r="X271" s="22">
        <f t="shared" si="60"/>
        <v>25102.517549899214</v>
      </c>
      <c r="Y271" s="22">
        <f t="shared" si="61"/>
        <v>34981.667903456895</v>
      </c>
      <c r="Z271" s="22">
        <f t="shared" si="62"/>
        <v>9879.1503535576812</v>
      </c>
      <c r="AA271" s="8">
        <f t="shared" si="63"/>
        <v>0.39355217395704384</v>
      </c>
      <c r="AB271" s="22">
        <f t="shared" si="64"/>
        <v>3253295.1150214914</v>
      </c>
      <c r="AC271" s="6"/>
      <c r="AD271" s="6">
        <v>1956</v>
      </c>
      <c r="AE271" s="6">
        <f t="shared" si="56"/>
        <v>60</v>
      </c>
      <c r="AF271" s="6" t="s">
        <v>371</v>
      </c>
    </row>
    <row r="272" spans="1:32" x14ac:dyDescent="0.2">
      <c r="A272">
        <v>33</v>
      </c>
      <c r="B272" s="6" t="s">
        <v>1852</v>
      </c>
      <c r="C272" s="6" t="s">
        <v>22</v>
      </c>
      <c r="D272" s="6" t="s">
        <v>23</v>
      </c>
      <c r="E272" s="6" t="s">
        <v>2767</v>
      </c>
      <c r="F272" s="6" t="s">
        <v>2773</v>
      </c>
      <c r="G272" s="6">
        <v>80</v>
      </c>
      <c r="H272" s="6">
        <v>92</v>
      </c>
      <c r="I272" s="7">
        <v>42588</v>
      </c>
      <c r="J272" s="7">
        <v>42600</v>
      </c>
      <c r="K272" s="7" t="s">
        <v>2540</v>
      </c>
      <c r="L272" s="17">
        <f t="shared" si="57"/>
        <v>272.20999999999998</v>
      </c>
      <c r="M272" s="20">
        <f t="shared" si="58"/>
        <v>0.87502296021454029</v>
      </c>
      <c r="N272" s="6" t="s">
        <v>32</v>
      </c>
      <c r="O272" s="6">
        <v>2600000</v>
      </c>
      <c r="P272" s="6">
        <v>3200000</v>
      </c>
      <c r="Q272" s="6">
        <f t="shared" si="52"/>
        <v>600000</v>
      </c>
      <c r="R272" s="8">
        <f t="shared" si="53"/>
        <v>0.23076923076923078</v>
      </c>
      <c r="S272" s="6">
        <v>262592</v>
      </c>
      <c r="T272" s="9">
        <f t="shared" si="59"/>
        <v>35782.400000000001</v>
      </c>
      <c r="U272" s="6">
        <v>43282</v>
      </c>
      <c r="V272" s="9">
        <f t="shared" si="54"/>
        <v>7499.5999999999985</v>
      </c>
      <c r="W272" s="8">
        <f t="shared" si="55"/>
        <v>0.20958907172241098</v>
      </c>
      <c r="X272" s="22">
        <f t="shared" si="60"/>
        <v>31310.42157158077</v>
      </c>
      <c r="Y272" s="22">
        <f t="shared" si="61"/>
        <v>37872.743764005732</v>
      </c>
      <c r="Z272" s="22">
        <f t="shared" si="62"/>
        <v>6562.3221924249629</v>
      </c>
      <c r="AA272" s="8">
        <f t="shared" si="63"/>
        <v>0.2095890717224109</v>
      </c>
      <c r="AB272" s="22">
        <f t="shared" si="64"/>
        <v>3029819.5011204584</v>
      </c>
      <c r="AC272" s="10">
        <v>36152</v>
      </c>
      <c r="AD272" s="6">
        <v>1986</v>
      </c>
      <c r="AE272" s="6">
        <f t="shared" si="56"/>
        <v>30</v>
      </c>
      <c r="AF272" s="6" t="s">
        <v>37</v>
      </c>
    </row>
    <row r="273" spans="1:32" x14ac:dyDescent="0.2">
      <c r="A273">
        <v>34</v>
      </c>
      <c r="B273" s="6" t="s">
        <v>1557</v>
      </c>
      <c r="C273" s="6" t="s">
        <v>22</v>
      </c>
      <c r="D273" s="6" t="s">
        <v>23</v>
      </c>
      <c r="E273" s="6" t="s">
        <v>2767</v>
      </c>
      <c r="F273" s="6" t="s">
        <v>2773</v>
      </c>
      <c r="G273" s="6">
        <v>71</v>
      </c>
      <c r="H273" s="6">
        <v>79</v>
      </c>
      <c r="I273" s="7">
        <v>42587</v>
      </c>
      <c r="J273" s="7">
        <v>42604</v>
      </c>
      <c r="K273" s="7" t="s">
        <v>2540</v>
      </c>
      <c r="L273" s="17">
        <f t="shared" si="57"/>
        <v>272.20999999999998</v>
      </c>
      <c r="M273" s="20">
        <f t="shared" si="58"/>
        <v>0.87502296021454029</v>
      </c>
      <c r="N273" s="6" t="s">
        <v>242</v>
      </c>
      <c r="O273" s="6">
        <v>2950000</v>
      </c>
      <c r="P273" s="6">
        <v>3160000</v>
      </c>
      <c r="Q273" s="6">
        <f t="shared" si="52"/>
        <v>210000</v>
      </c>
      <c r="R273" s="8">
        <f t="shared" si="53"/>
        <v>7.1186440677966104E-2</v>
      </c>
      <c r="S273" s="6">
        <v>203000</v>
      </c>
      <c r="T273" s="9">
        <f t="shared" si="59"/>
        <v>44408.450704225354</v>
      </c>
      <c r="U273" s="6">
        <v>47366</v>
      </c>
      <c r="V273" s="9">
        <f t="shared" si="54"/>
        <v>2957.5492957746465</v>
      </c>
      <c r="W273" s="8">
        <f t="shared" si="55"/>
        <v>6.6598794798604463E-2</v>
      </c>
      <c r="X273" s="22">
        <f t="shared" si="60"/>
        <v>38858.413993752758</v>
      </c>
      <c r="Y273" s="22">
        <f t="shared" si="61"/>
        <v>41446.337533521917</v>
      </c>
      <c r="Z273" s="22">
        <f t="shared" si="62"/>
        <v>2587.9235397691591</v>
      </c>
      <c r="AA273" s="8">
        <f t="shared" si="63"/>
        <v>6.6598794798604435E-2</v>
      </c>
      <c r="AB273" s="22">
        <f t="shared" si="64"/>
        <v>2942689.9648800562</v>
      </c>
      <c r="AC273" s="10">
        <v>33109</v>
      </c>
      <c r="AD273" s="6">
        <v>1969</v>
      </c>
      <c r="AE273" s="6">
        <f t="shared" si="56"/>
        <v>47</v>
      </c>
      <c r="AF273" s="6" t="s">
        <v>1295</v>
      </c>
    </row>
    <row r="274" spans="1:32" x14ac:dyDescent="0.2">
      <c r="A274">
        <v>34</v>
      </c>
      <c r="B274" s="6" t="s">
        <v>1325</v>
      </c>
      <c r="C274" s="6" t="s">
        <v>22</v>
      </c>
      <c r="D274" s="6" t="s">
        <v>23</v>
      </c>
      <c r="E274" s="6" t="s">
        <v>2767</v>
      </c>
      <c r="F274" s="6" t="s">
        <v>2773</v>
      </c>
      <c r="G274" s="6">
        <v>65</v>
      </c>
      <c r="H274" s="6">
        <v>71</v>
      </c>
      <c r="I274" s="7">
        <v>42594</v>
      </c>
      <c r="J274" s="7">
        <v>42604</v>
      </c>
      <c r="K274" s="7" t="s">
        <v>2540</v>
      </c>
      <c r="L274" s="17">
        <f t="shared" si="57"/>
        <v>272.20999999999998</v>
      </c>
      <c r="M274" s="20">
        <f t="shared" si="58"/>
        <v>0.87502296021454029</v>
      </c>
      <c r="N274" s="6" t="s">
        <v>36</v>
      </c>
      <c r="O274" s="6">
        <v>3390000</v>
      </c>
      <c r="P274" s="6">
        <v>4200000</v>
      </c>
      <c r="Q274" s="6">
        <f t="shared" si="52"/>
        <v>810000</v>
      </c>
      <c r="R274" s="8">
        <f t="shared" si="53"/>
        <v>0.23893805309734514</v>
      </c>
      <c r="S274" s="6">
        <v>46000</v>
      </c>
      <c r="T274" s="9">
        <f t="shared" si="59"/>
        <v>52861.538461538461</v>
      </c>
      <c r="U274" s="6">
        <v>65323</v>
      </c>
      <c r="V274" s="9">
        <f t="shared" si="54"/>
        <v>12461.461538461539</v>
      </c>
      <c r="W274" s="8">
        <f t="shared" si="55"/>
        <v>0.23573777648428407</v>
      </c>
      <c r="X274" s="22">
        <f t="shared" si="60"/>
        <v>46255.059866110161</v>
      </c>
      <c r="Y274" s="22">
        <f t="shared" si="61"/>
        <v>57159.124830094413</v>
      </c>
      <c r="Z274" s="22">
        <f t="shared" si="62"/>
        <v>10904.064963984252</v>
      </c>
      <c r="AA274" s="8">
        <f t="shared" si="63"/>
        <v>0.23573777648428398</v>
      </c>
      <c r="AB274" s="22">
        <f t="shared" si="64"/>
        <v>3715343.1139561371</v>
      </c>
      <c r="AC274" s="10">
        <v>8812</v>
      </c>
      <c r="AD274" s="6">
        <v>1957</v>
      </c>
      <c r="AE274" s="6">
        <f t="shared" si="56"/>
        <v>59</v>
      </c>
      <c r="AF274" s="6" t="s">
        <v>37</v>
      </c>
    </row>
    <row r="275" spans="1:32" x14ac:dyDescent="0.2">
      <c r="A275">
        <v>34</v>
      </c>
      <c r="B275" s="6" t="s">
        <v>2264</v>
      </c>
      <c r="C275" s="6" t="s">
        <v>22</v>
      </c>
      <c r="D275" s="6" t="s">
        <v>23</v>
      </c>
      <c r="E275" s="6" t="s">
        <v>2767</v>
      </c>
      <c r="F275" s="6" t="s">
        <v>2773</v>
      </c>
      <c r="G275" s="6">
        <v>107</v>
      </c>
      <c r="H275" s="6">
        <v>116</v>
      </c>
      <c r="I275" s="7">
        <v>42595</v>
      </c>
      <c r="J275" s="7">
        <v>42605</v>
      </c>
      <c r="K275" s="7" t="s">
        <v>2540</v>
      </c>
      <c r="L275" s="17">
        <f t="shared" si="57"/>
        <v>272.20999999999998</v>
      </c>
      <c r="M275" s="20">
        <f t="shared" si="58"/>
        <v>0.87502296021454029</v>
      </c>
      <c r="N275" s="6" t="s">
        <v>36</v>
      </c>
      <c r="O275" s="6">
        <v>4950000</v>
      </c>
      <c r="P275" s="6">
        <v>5300000</v>
      </c>
      <c r="Q275" s="6">
        <f t="shared" si="52"/>
        <v>350000</v>
      </c>
      <c r="R275" s="8">
        <f t="shared" si="53"/>
        <v>7.0707070707070704E-2</v>
      </c>
      <c r="S275" s="6"/>
      <c r="T275" s="9">
        <f t="shared" si="59"/>
        <v>46261.682242990653</v>
      </c>
      <c r="U275" s="6">
        <v>49533</v>
      </c>
      <c r="V275" s="9">
        <f t="shared" si="54"/>
        <v>3271.3177570093467</v>
      </c>
      <c r="W275" s="8">
        <f t="shared" si="55"/>
        <v>7.071333333333335E-2</v>
      </c>
      <c r="X275" s="22">
        <f t="shared" si="60"/>
        <v>40480.034140766118</v>
      </c>
      <c r="Y275" s="22">
        <f t="shared" si="61"/>
        <v>43342.512288306825</v>
      </c>
      <c r="Z275" s="22">
        <f t="shared" si="62"/>
        <v>2862.4781475407071</v>
      </c>
      <c r="AA275" s="8">
        <f t="shared" si="63"/>
        <v>7.0713333333333309E-2</v>
      </c>
      <c r="AB275" s="22">
        <f t="shared" si="64"/>
        <v>4637648.81484883</v>
      </c>
      <c r="AC275" s="10">
        <v>1622</v>
      </c>
      <c r="AD275" s="6">
        <v>2015</v>
      </c>
      <c r="AE275" s="6">
        <f t="shared" si="56"/>
        <v>1</v>
      </c>
      <c r="AF275" s="6" t="s">
        <v>259</v>
      </c>
    </row>
    <row r="276" spans="1:32" x14ac:dyDescent="0.2">
      <c r="A276">
        <v>34</v>
      </c>
      <c r="B276" s="6" t="s">
        <v>587</v>
      </c>
      <c r="C276" s="6" t="s">
        <v>22</v>
      </c>
      <c r="D276" s="6" t="s">
        <v>23</v>
      </c>
      <c r="E276" s="6" t="s">
        <v>2767</v>
      </c>
      <c r="F276" s="6" t="s">
        <v>2773</v>
      </c>
      <c r="G276" s="6">
        <v>46</v>
      </c>
      <c r="H276" s="6">
        <v>54</v>
      </c>
      <c r="I276" s="7">
        <v>42595</v>
      </c>
      <c r="J276" s="7">
        <v>42605</v>
      </c>
      <c r="K276" s="7" t="s">
        <v>2540</v>
      </c>
      <c r="L276" s="17">
        <f t="shared" si="57"/>
        <v>272.20999999999998</v>
      </c>
      <c r="M276" s="20">
        <f t="shared" si="58"/>
        <v>0.87502296021454029</v>
      </c>
      <c r="N276" s="6" t="s">
        <v>36</v>
      </c>
      <c r="O276" s="6">
        <v>2950000</v>
      </c>
      <c r="P276" s="6">
        <v>3000000</v>
      </c>
      <c r="Q276" s="6">
        <f t="shared" si="52"/>
        <v>50000</v>
      </c>
      <c r="R276" s="8">
        <f t="shared" si="53"/>
        <v>1.6949152542372881E-2</v>
      </c>
      <c r="S276" s="6">
        <v>2488</v>
      </c>
      <c r="T276" s="9">
        <f t="shared" si="59"/>
        <v>64184.521739130432</v>
      </c>
      <c r="U276" s="6">
        <v>65271</v>
      </c>
      <c r="V276" s="9">
        <f t="shared" si="54"/>
        <v>1086.4782608695677</v>
      </c>
      <c r="W276" s="8">
        <f t="shared" si="55"/>
        <v>1.6927418502632397E-2</v>
      </c>
      <c r="X276" s="22">
        <f t="shared" si="60"/>
        <v>56162.930212128427</v>
      </c>
      <c r="Y276" s="22">
        <f t="shared" si="61"/>
        <v>57113.623636163262</v>
      </c>
      <c r="Z276" s="22">
        <f t="shared" si="62"/>
        <v>950.69342403483461</v>
      </c>
      <c r="AA276" s="8">
        <f t="shared" si="63"/>
        <v>1.6927418502632394E-2</v>
      </c>
      <c r="AB276" s="22">
        <f t="shared" si="64"/>
        <v>2627226.6872635102</v>
      </c>
      <c r="AC276" s="10">
        <v>2939</v>
      </c>
      <c r="AD276" s="6">
        <v>2005</v>
      </c>
      <c r="AE276" s="6">
        <f t="shared" si="56"/>
        <v>11</v>
      </c>
      <c r="AF276" s="6" t="s">
        <v>52</v>
      </c>
    </row>
    <row r="277" spans="1:32" x14ac:dyDescent="0.2">
      <c r="A277">
        <v>34</v>
      </c>
      <c r="B277" s="6" t="s">
        <v>2034</v>
      </c>
      <c r="C277" s="6" t="s">
        <v>22</v>
      </c>
      <c r="D277" s="6" t="s">
        <v>23</v>
      </c>
      <c r="E277" s="6" t="s">
        <v>2767</v>
      </c>
      <c r="F277" s="6" t="s">
        <v>2773</v>
      </c>
      <c r="G277" s="6">
        <v>89</v>
      </c>
      <c r="H277" s="6">
        <v>97</v>
      </c>
      <c r="I277" s="7">
        <v>42595</v>
      </c>
      <c r="J277" s="7">
        <v>42605</v>
      </c>
      <c r="K277" s="7" t="s">
        <v>2540</v>
      </c>
      <c r="L277" s="17">
        <f t="shared" si="57"/>
        <v>272.20999999999998</v>
      </c>
      <c r="M277" s="20">
        <f t="shared" si="58"/>
        <v>0.87502296021454029</v>
      </c>
      <c r="N277" s="6" t="s">
        <v>36</v>
      </c>
      <c r="O277" s="6">
        <v>2790000</v>
      </c>
      <c r="P277" s="6">
        <v>3100000</v>
      </c>
      <c r="Q277" s="6">
        <f t="shared" si="52"/>
        <v>310000</v>
      </c>
      <c r="R277" s="8">
        <f t="shared" si="53"/>
        <v>0.1111111111111111</v>
      </c>
      <c r="S277" s="6"/>
      <c r="T277" s="9">
        <f t="shared" si="59"/>
        <v>31348.314606741573</v>
      </c>
      <c r="U277" s="6">
        <v>34831</v>
      </c>
      <c r="V277" s="9">
        <f t="shared" si="54"/>
        <v>3482.6853932584272</v>
      </c>
      <c r="W277" s="8">
        <f t="shared" si="55"/>
        <v>0.11109641577060933</v>
      </c>
      <c r="X277" s="22">
        <f t="shared" si="60"/>
        <v>27430.495044927724</v>
      </c>
      <c r="Y277" s="22">
        <f t="shared" si="61"/>
        <v>30477.924727232654</v>
      </c>
      <c r="Z277" s="22">
        <f t="shared" si="62"/>
        <v>3047.4296823049299</v>
      </c>
      <c r="AA277" s="8">
        <f t="shared" si="63"/>
        <v>0.11109641577060934</v>
      </c>
      <c r="AB277" s="22">
        <f t="shared" si="64"/>
        <v>2712535.3007237064</v>
      </c>
      <c r="AC277" s="10">
        <v>44644</v>
      </c>
      <c r="AD277" s="6">
        <v>1981</v>
      </c>
      <c r="AE277" s="6">
        <f t="shared" si="56"/>
        <v>35</v>
      </c>
      <c r="AF277" s="6" t="s">
        <v>102</v>
      </c>
    </row>
    <row r="278" spans="1:32" x14ac:dyDescent="0.2">
      <c r="A278">
        <v>34</v>
      </c>
      <c r="B278" s="6" t="s">
        <v>749</v>
      </c>
      <c r="C278" s="6" t="s">
        <v>22</v>
      </c>
      <c r="D278" s="6" t="s">
        <v>23</v>
      </c>
      <c r="E278" s="6" t="s">
        <v>2767</v>
      </c>
      <c r="F278" s="6" t="s">
        <v>2773</v>
      </c>
      <c r="G278" s="6">
        <v>65</v>
      </c>
      <c r="H278" s="6">
        <v>84</v>
      </c>
      <c r="I278" s="7">
        <v>42594</v>
      </c>
      <c r="J278" s="7">
        <v>42605</v>
      </c>
      <c r="K278" s="7" t="s">
        <v>2540</v>
      </c>
      <c r="L278" s="17">
        <f t="shared" si="57"/>
        <v>272.20999999999998</v>
      </c>
      <c r="M278" s="20">
        <f t="shared" si="58"/>
        <v>0.87502296021454029</v>
      </c>
      <c r="N278" s="6" t="s">
        <v>24</v>
      </c>
      <c r="O278" s="6">
        <v>2990000</v>
      </c>
      <c r="P278" s="6">
        <v>3430000</v>
      </c>
      <c r="Q278" s="6">
        <f t="shared" si="52"/>
        <v>440000</v>
      </c>
      <c r="R278" s="8">
        <f t="shared" si="53"/>
        <v>0.14715719063545152</v>
      </c>
      <c r="S278" s="6">
        <v>147071</v>
      </c>
      <c r="T278" s="9">
        <f t="shared" si="59"/>
        <v>48262.630769230767</v>
      </c>
      <c r="U278" s="6">
        <v>55032</v>
      </c>
      <c r="V278" s="9">
        <f t="shared" si="54"/>
        <v>6769.3692307692327</v>
      </c>
      <c r="W278" s="8">
        <f t="shared" si="55"/>
        <v>0.14026109067980932</v>
      </c>
      <c r="X278" s="22">
        <f t="shared" si="60"/>
        <v>42230.910043433665</v>
      </c>
      <c r="Y278" s="22">
        <f t="shared" si="61"/>
        <v>48154.263546526585</v>
      </c>
      <c r="Z278" s="22">
        <f t="shared" si="62"/>
        <v>5923.3535030929197</v>
      </c>
      <c r="AA278" s="8">
        <f t="shared" si="63"/>
        <v>0.14026109067980932</v>
      </c>
      <c r="AB278" s="22">
        <f t="shared" si="64"/>
        <v>3130027.1305242279</v>
      </c>
      <c r="AC278" s="10">
        <v>16920</v>
      </c>
      <c r="AD278" s="6">
        <v>1964</v>
      </c>
      <c r="AE278" s="6">
        <f t="shared" si="56"/>
        <v>52</v>
      </c>
      <c r="AF278" s="6" t="s">
        <v>37</v>
      </c>
    </row>
    <row r="279" spans="1:32" x14ac:dyDescent="0.2">
      <c r="A279">
        <v>34</v>
      </c>
      <c r="B279" s="6" t="s">
        <v>328</v>
      </c>
      <c r="C279" s="6" t="s">
        <v>22</v>
      </c>
      <c r="D279" s="6" t="s">
        <v>23</v>
      </c>
      <c r="E279" s="6" t="s">
        <v>2767</v>
      </c>
      <c r="F279" s="6" t="s">
        <v>2773</v>
      </c>
      <c r="G279" s="6">
        <v>37</v>
      </c>
      <c r="H279" s="6">
        <v>42</v>
      </c>
      <c r="I279" s="7">
        <v>42594</v>
      </c>
      <c r="J279" s="7">
        <v>42605</v>
      </c>
      <c r="K279" s="7" t="s">
        <v>2540</v>
      </c>
      <c r="L279" s="17">
        <f t="shared" si="57"/>
        <v>272.20999999999998</v>
      </c>
      <c r="M279" s="20">
        <f t="shared" si="58"/>
        <v>0.87502296021454029</v>
      </c>
      <c r="N279" s="6" t="s">
        <v>24</v>
      </c>
      <c r="O279" s="6">
        <v>1990000</v>
      </c>
      <c r="P279" s="6">
        <v>2400000</v>
      </c>
      <c r="Q279" s="6">
        <f t="shared" si="52"/>
        <v>410000</v>
      </c>
      <c r="R279" s="8">
        <f t="shared" si="53"/>
        <v>0.20603015075376885</v>
      </c>
      <c r="S279" s="6">
        <v>62000</v>
      </c>
      <c r="T279" s="9">
        <f t="shared" si="59"/>
        <v>55459.45945945946</v>
      </c>
      <c r="U279" s="6">
        <v>66541</v>
      </c>
      <c r="V279" s="9">
        <f t="shared" si="54"/>
        <v>11081.54054054054</v>
      </c>
      <c r="W279" s="8">
        <f t="shared" si="55"/>
        <v>0.19981335282651072</v>
      </c>
      <c r="X279" s="22">
        <f t="shared" si="60"/>
        <v>48528.300388114505</v>
      </c>
      <c r="Y279" s="22">
        <f t="shared" si="61"/>
        <v>58224.902795635724</v>
      </c>
      <c r="Z279" s="22">
        <f t="shared" si="62"/>
        <v>9696.602407521219</v>
      </c>
      <c r="AA279" s="8">
        <f t="shared" si="63"/>
        <v>0.19981335282651069</v>
      </c>
      <c r="AB279" s="22">
        <f t="shared" si="64"/>
        <v>2154321.403438522</v>
      </c>
      <c r="AC279" s="6"/>
      <c r="AD279" s="6">
        <v>1958</v>
      </c>
      <c r="AE279" s="6">
        <f t="shared" si="56"/>
        <v>58</v>
      </c>
      <c r="AF279" s="6" t="s">
        <v>37</v>
      </c>
    </row>
    <row r="280" spans="1:32" x14ac:dyDescent="0.2">
      <c r="A280">
        <v>34</v>
      </c>
      <c r="B280" s="6" t="s">
        <v>1556</v>
      </c>
      <c r="C280" s="6" t="s">
        <v>22</v>
      </c>
      <c r="D280" s="6" t="s">
        <v>23</v>
      </c>
      <c r="E280" s="6" t="s">
        <v>2767</v>
      </c>
      <c r="F280" s="6" t="s">
        <v>2773</v>
      </c>
      <c r="G280" s="6">
        <v>71</v>
      </c>
      <c r="H280" s="6">
        <v>78</v>
      </c>
      <c r="I280" s="7">
        <v>42596</v>
      </c>
      <c r="J280" s="7">
        <v>42606</v>
      </c>
      <c r="K280" s="7" t="s">
        <v>2540</v>
      </c>
      <c r="L280" s="17">
        <f t="shared" si="57"/>
        <v>272.20999999999998</v>
      </c>
      <c r="M280" s="20">
        <f t="shared" si="58"/>
        <v>0.87502296021454029</v>
      </c>
      <c r="N280" s="6" t="s">
        <v>36</v>
      </c>
      <c r="O280" s="6">
        <v>2900000</v>
      </c>
      <c r="P280" s="6">
        <v>3000000</v>
      </c>
      <c r="Q280" s="6">
        <f t="shared" si="52"/>
        <v>100000</v>
      </c>
      <c r="R280" s="8">
        <f t="shared" si="53"/>
        <v>3.4482758620689655E-2</v>
      </c>
      <c r="S280" s="6">
        <v>204884</v>
      </c>
      <c r="T280" s="9">
        <f t="shared" si="59"/>
        <v>43730.760563380281</v>
      </c>
      <c r="U280" s="6">
        <v>45139</v>
      </c>
      <c r="V280" s="9">
        <f t="shared" si="54"/>
        <v>1408.2394366197186</v>
      </c>
      <c r="W280" s="8">
        <f t="shared" si="55"/>
        <v>3.220249130080223E-2</v>
      </c>
      <c r="X280" s="22">
        <f t="shared" si="60"/>
        <v>38265.419560602291</v>
      </c>
      <c r="Y280" s="22">
        <f t="shared" si="61"/>
        <v>39497.661401124133</v>
      </c>
      <c r="Z280" s="22">
        <f t="shared" si="62"/>
        <v>1232.2418405218414</v>
      </c>
      <c r="AA280" s="8">
        <f t="shared" si="63"/>
        <v>3.2202491300802195E-2</v>
      </c>
      <c r="AB280" s="22">
        <f t="shared" si="64"/>
        <v>2804333.9594798135</v>
      </c>
      <c r="AC280" s="10">
        <v>33109</v>
      </c>
      <c r="AD280" s="6">
        <v>1970</v>
      </c>
      <c r="AE280" s="6">
        <f t="shared" si="56"/>
        <v>46</v>
      </c>
      <c r="AF280" s="6" t="s">
        <v>29</v>
      </c>
    </row>
    <row r="281" spans="1:32" x14ac:dyDescent="0.2">
      <c r="A281">
        <v>34</v>
      </c>
      <c r="B281" s="6" t="s">
        <v>1935</v>
      </c>
      <c r="C281" s="6" t="s">
        <v>22</v>
      </c>
      <c r="D281" s="6" t="s">
        <v>23</v>
      </c>
      <c r="E281" s="6" t="s">
        <v>2767</v>
      </c>
      <c r="F281" s="6" t="s">
        <v>2773</v>
      </c>
      <c r="G281" s="6">
        <v>83</v>
      </c>
      <c r="H281" s="6">
        <v>90</v>
      </c>
      <c r="I281" s="7">
        <v>42594</v>
      </c>
      <c r="J281" s="7">
        <v>42608</v>
      </c>
      <c r="K281" s="7" t="s">
        <v>2540</v>
      </c>
      <c r="L281" s="17">
        <f t="shared" si="57"/>
        <v>272.20999999999998</v>
      </c>
      <c r="M281" s="20">
        <f t="shared" si="58"/>
        <v>0.87502296021454029</v>
      </c>
      <c r="N281" s="6" t="s">
        <v>62</v>
      </c>
      <c r="O281" s="6">
        <v>4600000</v>
      </c>
      <c r="P281" s="6">
        <v>4600000</v>
      </c>
      <c r="Q281" s="6">
        <f t="shared" si="52"/>
        <v>0</v>
      </c>
      <c r="R281" s="8">
        <f t="shared" si="53"/>
        <v>0</v>
      </c>
      <c r="S281" s="6"/>
      <c r="T281" s="9">
        <f t="shared" si="59"/>
        <v>55421.686746987951</v>
      </c>
      <c r="U281" s="6">
        <v>55422</v>
      </c>
      <c r="V281" s="9">
        <f t="shared" si="54"/>
        <v>0.31325301204924472</v>
      </c>
      <c r="W281" s="8">
        <f t="shared" si="55"/>
        <v>5.6521739130624589E-6</v>
      </c>
      <c r="X281" s="22">
        <f t="shared" si="60"/>
        <v>48495.248397432355</v>
      </c>
      <c r="Y281" s="22">
        <f t="shared" si="61"/>
        <v>48495.522501010251</v>
      </c>
      <c r="Z281" s="22">
        <f t="shared" si="62"/>
        <v>0.27410357789631234</v>
      </c>
      <c r="AA281" s="8">
        <f t="shared" si="63"/>
        <v>5.6521739129977346E-6</v>
      </c>
      <c r="AB281" s="22">
        <f t="shared" si="64"/>
        <v>4025128.3675838509</v>
      </c>
      <c r="AC281" s="10">
        <v>16700</v>
      </c>
      <c r="AD281" s="6">
        <v>1995</v>
      </c>
      <c r="AE281" s="6">
        <f t="shared" si="56"/>
        <v>21</v>
      </c>
      <c r="AF281" s="6" t="s">
        <v>1295</v>
      </c>
    </row>
    <row r="282" spans="1:32" x14ac:dyDescent="0.2">
      <c r="A282">
        <v>35</v>
      </c>
      <c r="B282" s="6" t="s">
        <v>1524</v>
      </c>
      <c r="C282" s="6" t="s">
        <v>22</v>
      </c>
      <c r="D282" s="6" t="s">
        <v>23</v>
      </c>
      <c r="E282" s="6" t="s">
        <v>2767</v>
      </c>
      <c r="F282" s="6" t="s">
        <v>2773</v>
      </c>
      <c r="G282" s="6">
        <v>70</v>
      </c>
      <c r="H282" s="6">
        <v>77</v>
      </c>
      <c r="I282" s="7">
        <v>42601</v>
      </c>
      <c r="J282" s="7">
        <v>42611</v>
      </c>
      <c r="K282" s="7" t="s">
        <v>2540</v>
      </c>
      <c r="L282" s="17">
        <f t="shared" si="57"/>
        <v>272.20999999999998</v>
      </c>
      <c r="M282" s="20">
        <f t="shared" si="58"/>
        <v>0.87502296021454029</v>
      </c>
      <c r="N282" s="6" t="s">
        <v>36</v>
      </c>
      <c r="O282" s="6">
        <v>2750000</v>
      </c>
      <c r="P282" s="6">
        <v>3075000</v>
      </c>
      <c r="Q282" s="6">
        <f t="shared" si="52"/>
        <v>325000</v>
      </c>
      <c r="R282" s="8">
        <f t="shared" si="53"/>
        <v>0.11818181818181818</v>
      </c>
      <c r="S282" s="6">
        <v>74091</v>
      </c>
      <c r="T282" s="9">
        <f t="shared" si="59"/>
        <v>40344.157142857141</v>
      </c>
      <c r="U282" s="6">
        <v>44987</v>
      </c>
      <c r="V282" s="9">
        <f t="shared" si="54"/>
        <v>4642.8428571428594</v>
      </c>
      <c r="W282" s="8">
        <f t="shared" si="55"/>
        <v>0.11508092338384286</v>
      </c>
      <c r="X282" s="22">
        <f t="shared" si="60"/>
        <v>35302.063810503445</v>
      </c>
      <c r="Y282" s="22">
        <f t="shared" si="61"/>
        <v>39364.657911171525</v>
      </c>
      <c r="Z282" s="22">
        <f t="shared" si="62"/>
        <v>4062.5941006680805</v>
      </c>
      <c r="AA282" s="8">
        <f t="shared" si="63"/>
        <v>0.11508092338384292</v>
      </c>
      <c r="AB282" s="22">
        <f t="shared" si="64"/>
        <v>2755526.0537820067</v>
      </c>
      <c r="AC282" s="6"/>
      <c r="AD282" s="6">
        <v>1967</v>
      </c>
      <c r="AE282" s="6">
        <f t="shared" si="56"/>
        <v>49</v>
      </c>
      <c r="AF282" s="6" t="s">
        <v>37</v>
      </c>
    </row>
    <row r="283" spans="1:32" x14ac:dyDescent="0.2">
      <c r="A283">
        <v>35</v>
      </c>
      <c r="B283" s="6" t="s">
        <v>892</v>
      </c>
      <c r="C283" s="6" t="s">
        <v>22</v>
      </c>
      <c r="D283" s="6" t="s">
        <v>23</v>
      </c>
      <c r="E283" s="6" t="s">
        <v>2767</v>
      </c>
      <c r="F283" s="6" t="s">
        <v>2773</v>
      </c>
      <c r="G283" s="6">
        <v>53</v>
      </c>
      <c r="H283" s="6">
        <v>56</v>
      </c>
      <c r="I283" s="7">
        <v>42600</v>
      </c>
      <c r="J283" s="7">
        <v>42611</v>
      </c>
      <c r="K283" s="7" t="s">
        <v>2540</v>
      </c>
      <c r="L283" s="17">
        <f t="shared" si="57"/>
        <v>272.20999999999998</v>
      </c>
      <c r="M283" s="20">
        <f t="shared" si="58"/>
        <v>0.87502296021454029</v>
      </c>
      <c r="N283" s="6" t="s">
        <v>24</v>
      </c>
      <c r="O283" s="6">
        <v>3900000</v>
      </c>
      <c r="P283" s="6">
        <v>4200000</v>
      </c>
      <c r="Q283" s="6">
        <f t="shared" si="52"/>
        <v>300000</v>
      </c>
      <c r="R283" s="8">
        <f t="shared" si="53"/>
        <v>7.6923076923076927E-2</v>
      </c>
      <c r="S283" s="6"/>
      <c r="T283" s="9">
        <f t="shared" si="59"/>
        <v>73584.905660377364</v>
      </c>
      <c r="U283" s="6">
        <v>79245</v>
      </c>
      <c r="V283" s="9">
        <f t="shared" si="54"/>
        <v>5660.0943396226357</v>
      </c>
      <c r="W283" s="8">
        <f t="shared" si="55"/>
        <v>7.6919230769230684E-2</v>
      </c>
      <c r="X283" s="22">
        <f t="shared" si="60"/>
        <v>64388.481978051081</v>
      </c>
      <c r="Y283" s="22">
        <f t="shared" si="61"/>
        <v>69341.194482201245</v>
      </c>
      <c r="Z283" s="22">
        <f t="shared" si="62"/>
        <v>4952.712504150164</v>
      </c>
      <c r="AA283" s="8">
        <f t="shared" si="63"/>
        <v>7.6919230769230712E-2</v>
      </c>
      <c r="AB283" s="22">
        <f t="shared" si="64"/>
        <v>3675083.307556666</v>
      </c>
      <c r="AC283" s="6">
        <v>883</v>
      </c>
      <c r="AD283" s="6">
        <v>1938</v>
      </c>
      <c r="AE283" s="6">
        <f t="shared" si="56"/>
        <v>78</v>
      </c>
      <c r="AF283" s="6" t="s">
        <v>295</v>
      </c>
    </row>
    <row r="284" spans="1:32" x14ac:dyDescent="0.2">
      <c r="A284">
        <v>35</v>
      </c>
      <c r="B284" s="6" t="s">
        <v>518</v>
      </c>
      <c r="C284" s="6" t="s">
        <v>22</v>
      </c>
      <c r="D284" s="6" t="s">
        <v>23</v>
      </c>
      <c r="E284" s="6" t="s">
        <v>2767</v>
      </c>
      <c r="F284" s="6" t="s">
        <v>2773</v>
      </c>
      <c r="G284" s="6">
        <v>44</v>
      </c>
      <c r="H284" s="6">
        <v>52</v>
      </c>
      <c r="I284" s="7">
        <v>42602</v>
      </c>
      <c r="J284" s="7">
        <v>42612</v>
      </c>
      <c r="K284" s="7" t="s">
        <v>2540</v>
      </c>
      <c r="L284" s="17">
        <f t="shared" si="57"/>
        <v>272.20999999999998</v>
      </c>
      <c r="M284" s="20">
        <f t="shared" si="58"/>
        <v>0.87502296021454029</v>
      </c>
      <c r="N284" s="6" t="s">
        <v>36</v>
      </c>
      <c r="O284" s="6">
        <v>2600000</v>
      </c>
      <c r="P284" s="6">
        <v>2930000</v>
      </c>
      <c r="Q284" s="6">
        <f t="shared" si="52"/>
        <v>330000</v>
      </c>
      <c r="R284" s="8">
        <f t="shared" si="53"/>
        <v>0.12692307692307692</v>
      </c>
      <c r="S284" s="6"/>
      <c r="T284" s="9">
        <f t="shared" si="59"/>
        <v>59090.909090909088</v>
      </c>
      <c r="U284" s="6">
        <v>66591</v>
      </c>
      <c r="V284" s="9">
        <f t="shared" si="54"/>
        <v>7500.0909090909117</v>
      </c>
      <c r="W284" s="8">
        <f t="shared" si="55"/>
        <v>0.12692461538461544</v>
      </c>
      <c r="X284" s="22">
        <f t="shared" si="60"/>
        <v>51705.90219449556</v>
      </c>
      <c r="Y284" s="22">
        <f t="shared" si="61"/>
        <v>58268.653943646452</v>
      </c>
      <c r="Z284" s="22">
        <f t="shared" si="62"/>
        <v>6562.7517491508916</v>
      </c>
      <c r="AA284" s="8">
        <f t="shared" si="63"/>
        <v>0.12692461538461541</v>
      </c>
      <c r="AB284" s="22">
        <f t="shared" si="64"/>
        <v>2563820.7735204441</v>
      </c>
      <c r="AC284" s="10">
        <v>2736</v>
      </c>
      <c r="AD284" s="6">
        <v>2003</v>
      </c>
      <c r="AE284" s="6">
        <f t="shared" si="56"/>
        <v>13</v>
      </c>
      <c r="AF284" s="6" t="s">
        <v>88</v>
      </c>
    </row>
    <row r="285" spans="1:32" x14ac:dyDescent="0.2">
      <c r="A285">
        <v>35</v>
      </c>
      <c r="B285" s="6" t="s">
        <v>1668</v>
      </c>
      <c r="C285" s="6" t="s">
        <v>22</v>
      </c>
      <c r="D285" s="6" t="s">
        <v>23</v>
      </c>
      <c r="E285" s="6" t="s">
        <v>2767</v>
      </c>
      <c r="F285" s="6" t="s">
        <v>2773</v>
      </c>
      <c r="G285" s="6">
        <v>74</v>
      </c>
      <c r="H285" s="6">
        <v>84</v>
      </c>
      <c r="I285" s="7">
        <v>42601</v>
      </c>
      <c r="J285" s="7">
        <v>42612</v>
      </c>
      <c r="K285" s="7" t="s">
        <v>2540</v>
      </c>
      <c r="L285" s="17">
        <f t="shared" si="57"/>
        <v>272.20999999999998</v>
      </c>
      <c r="M285" s="20">
        <f t="shared" si="58"/>
        <v>0.87502296021454029</v>
      </c>
      <c r="N285" s="6" t="s">
        <v>24</v>
      </c>
      <c r="O285" s="6">
        <v>2990000</v>
      </c>
      <c r="P285" s="6">
        <v>3500000</v>
      </c>
      <c r="Q285" s="6">
        <f t="shared" si="52"/>
        <v>510000</v>
      </c>
      <c r="R285" s="8">
        <f t="shared" si="53"/>
        <v>0.1705685618729097</v>
      </c>
      <c r="S285" s="6">
        <v>17425</v>
      </c>
      <c r="T285" s="9">
        <f t="shared" si="59"/>
        <v>40640.87837837838</v>
      </c>
      <c r="U285" s="6">
        <v>47533</v>
      </c>
      <c r="V285" s="9">
        <f t="shared" si="54"/>
        <v>6892.1216216216199</v>
      </c>
      <c r="W285" s="8">
        <f t="shared" si="55"/>
        <v>0.16958594146154929</v>
      </c>
      <c r="X285" s="22">
        <f t="shared" si="60"/>
        <v>35561.701704367755</v>
      </c>
      <c r="Y285" s="22">
        <f t="shared" si="61"/>
        <v>41592.466367877743</v>
      </c>
      <c r="Z285" s="22">
        <f t="shared" si="62"/>
        <v>6030.7646635099882</v>
      </c>
      <c r="AA285" s="8">
        <f t="shared" si="63"/>
        <v>0.16958594146154929</v>
      </c>
      <c r="AB285" s="22">
        <f t="shared" si="64"/>
        <v>3077842.511222953</v>
      </c>
      <c r="AC285" s="10">
        <v>12930</v>
      </c>
      <c r="AD285" s="6">
        <v>1993</v>
      </c>
      <c r="AE285" s="6">
        <f t="shared" si="56"/>
        <v>23</v>
      </c>
      <c r="AF285" s="6" t="s">
        <v>37</v>
      </c>
    </row>
    <row r="286" spans="1:32" x14ac:dyDescent="0.2">
      <c r="A286">
        <v>35</v>
      </c>
      <c r="B286" s="6" t="s">
        <v>1225</v>
      </c>
      <c r="C286" s="6" t="s">
        <v>22</v>
      </c>
      <c r="D286" s="6" t="s">
        <v>23</v>
      </c>
      <c r="E286" s="6" t="s">
        <v>2767</v>
      </c>
      <c r="F286" s="6" t="s">
        <v>2773</v>
      </c>
      <c r="G286" s="6">
        <v>62</v>
      </c>
      <c r="H286" s="6">
        <v>72</v>
      </c>
      <c r="I286" s="7">
        <v>42601</v>
      </c>
      <c r="J286" s="7">
        <v>42612</v>
      </c>
      <c r="K286" s="7" t="s">
        <v>2540</v>
      </c>
      <c r="L286" s="17">
        <f t="shared" si="57"/>
        <v>272.20999999999998</v>
      </c>
      <c r="M286" s="20">
        <f t="shared" si="58"/>
        <v>0.87502296021454029</v>
      </c>
      <c r="N286" s="6" t="s">
        <v>24</v>
      </c>
      <c r="O286" s="6">
        <v>2290000</v>
      </c>
      <c r="P286" s="6">
        <v>2785000</v>
      </c>
      <c r="Q286" s="6">
        <f t="shared" si="52"/>
        <v>495000</v>
      </c>
      <c r="R286" s="8">
        <f t="shared" si="53"/>
        <v>0.21615720524017468</v>
      </c>
      <c r="S286" s="6"/>
      <c r="T286" s="9">
        <f t="shared" si="59"/>
        <v>36935.483870967742</v>
      </c>
      <c r="U286" s="6">
        <v>44919</v>
      </c>
      <c r="V286" s="9">
        <f t="shared" si="54"/>
        <v>7983.5161290322576</v>
      </c>
      <c r="W286" s="8">
        <f t="shared" si="55"/>
        <v>0.21614759825327509</v>
      </c>
      <c r="X286" s="22">
        <f t="shared" si="60"/>
        <v>32319.396433730602</v>
      </c>
      <c r="Y286" s="22">
        <f t="shared" si="61"/>
        <v>39305.156349876932</v>
      </c>
      <c r="Z286" s="22">
        <f t="shared" si="62"/>
        <v>6985.7599161463295</v>
      </c>
      <c r="AA286" s="8">
        <f t="shared" si="63"/>
        <v>0.21614759825327495</v>
      </c>
      <c r="AB286" s="22">
        <f t="shared" si="64"/>
        <v>2436919.6936923699</v>
      </c>
      <c r="AC286" s="10">
        <v>15113</v>
      </c>
      <c r="AD286" s="6">
        <v>1990</v>
      </c>
      <c r="AE286" s="6">
        <f t="shared" si="56"/>
        <v>26</v>
      </c>
      <c r="AF286" s="6" t="s">
        <v>37</v>
      </c>
    </row>
    <row r="287" spans="1:32" x14ac:dyDescent="0.2">
      <c r="A287">
        <v>35</v>
      </c>
      <c r="B287" s="6" t="s">
        <v>843</v>
      </c>
      <c r="C287" s="6" t="s">
        <v>22</v>
      </c>
      <c r="D287" s="6" t="s">
        <v>23</v>
      </c>
      <c r="E287" s="6" t="s">
        <v>2767</v>
      </c>
      <c r="F287" s="6" t="s">
        <v>2773</v>
      </c>
      <c r="G287" s="6">
        <v>52</v>
      </c>
      <c r="H287" s="6">
        <v>57</v>
      </c>
      <c r="I287" s="7">
        <v>42597</v>
      </c>
      <c r="J287" s="7">
        <v>42612</v>
      </c>
      <c r="K287" s="7" t="s">
        <v>2540</v>
      </c>
      <c r="L287" s="17">
        <f t="shared" si="57"/>
        <v>272.20999999999998</v>
      </c>
      <c r="M287" s="20">
        <f t="shared" si="58"/>
        <v>0.87502296021454029</v>
      </c>
      <c r="N287" s="6" t="s">
        <v>180</v>
      </c>
      <c r="O287" s="6">
        <v>2850000</v>
      </c>
      <c r="P287" s="6">
        <v>3020000</v>
      </c>
      <c r="Q287" s="6">
        <f t="shared" si="52"/>
        <v>170000</v>
      </c>
      <c r="R287" s="8">
        <f t="shared" si="53"/>
        <v>5.9649122807017542E-2</v>
      </c>
      <c r="S287" s="6">
        <v>14415</v>
      </c>
      <c r="T287" s="9">
        <f t="shared" si="59"/>
        <v>55084.903846153844</v>
      </c>
      <c r="U287" s="6">
        <v>58354</v>
      </c>
      <c r="V287" s="9">
        <f t="shared" si="54"/>
        <v>3269.0961538461561</v>
      </c>
      <c r="W287" s="8">
        <f t="shared" si="55"/>
        <v>5.9346498325137984E-2</v>
      </c>
      <c r="X287" s="22">
        <f t="shared" si="60"/>
        <v>48200.555626594854</v>
      </c>
      <c r="Y287" s="22">
        <f t="shared" si="61"/>
        <v>51061.089820359281</v>
      </c>
      <c r="Z287" s="22">
        <f t="shared" si="62"/>
        <v>2860.5341937644262</v>
      </c>
      <c r="AA287" s="8">
        <f t="shared" si="63"/>
        <v>5.9346498325137866E-2</v>
      </c>
      <c r="AB287" s="22">
        <f t="shared" si="64"/>
        <v>2655176.6706586825</v>
      </c>
      <c r="AC287" s="10">
        <v>22810</v>
      </c>
      <c r="AD287" s="6">
        <v>1964</v>
      </c>
      <c r="AE287" s="6">
        <f t="shared" si="56"/>
        <v>52</v>
      </c>
      <c r="AF287" s="6" t="s">
        <v>436</v>
      </c>
    </row>
    <row r="288" spans="1:32" x14ac:dyDescent="0.2">
      <c r="A288">
        <v>35</v>
      </c>
      <c r="B288" s="6" t="s">
        <v>329</v>
      </c>
      <c r="C288" s="6" t="s">
        <v>22</v>
      </c>
      <c r="D288" s="6" t="s">
        <v>23</v>
      </c>
      <c r="E288" s="6" t="s">
        <v>2767</v>
      </c>
      <c r="F288" s="6" t="s">
        <v>2773</v>
      </c>
      <c r="G288" s="6">
        <v>37</v>
      </c>
      <c r="H288" s="6">
        <v>52</v>
      </c>
      <c r="I288" s="7">
        <v>42602</v>
      </c>
      <c r="J288" s="7">
        <v>42612</v>
      </c>
      <c r="K288" s="7" t="s">
        <v>2540</v>
      </c>
      <c r="L288" s="17">
        <f t="shared" si="57"/>
        <v>272.20999999999998</v>
      </c>
      <c r="M288" s="20">
        <f t="shared" si="58"/>
        <v>0.87502296021454029</v>
      </c>
      <c r="N288" s="6" t="s">
        <v>36</v>
      </c>
      <c r="O288" s="6">
        <v>1900000</v>
      </c>
      <c r="P288" s="6">
        <v>2270000</v>
      </c>
      <c r="Q288" s="6">
        <f t="shared" si="52"/>
        <v>370000</v>
      </c>
      <c r="R288" s="8">
        <f t="shared" si="53"/>
        <v>0.19473684210526315</v>
      </c>
      <c r="S288" s="6">
        <v>212000</v>
      </c>
      <c r="T288" s="9">
        <f t="shared" si="59"/>
        <v>57081.08108108108</v>
      </c>
      <c r="U288" s="6">
        <v>67081</v>
      </c>
      <c r="V288" s="9">
        <f t="shared" si="54"/>
        <v>9999.9189189189201</v>
      </c>
      <c r="W288" s="8">
        <f t="shared" si="55"/>
        <v>0.17518797348484852</v>
      </c>
      <c r="X288" s="22">
        <f t="shared" si="60"/>
        <v>49947.256539813759</v>
      </c>
      <c r="Y288" s="22">
        <f t="shared" si="61"/>
        <v>58697.415194151574</v>
      </c>
      <c r="Z288" s="22">
        <f t="shared" si="62"/>
        <v>8750.1586543378144</v>
      </c>
      <c r="AA288" s="8">
        <f t="shared" si="63"/>
        <v>0.17518797348484841</v>
      </c>
      <c r="AB288" s="22">
        <f t="shared" si="64"/>
        <v>2171804.3621836081</v>
      </c>
      <c r="AC288" s="6"/>
      <c r="AD288" s="6">
        <v>1959</v>
      </c>
      <c r="AE288" s="6">
        <f t="shared" si="56"/>
        <v>57</v>
      </c>
      <c r="AF288" s="6" t="s">
        <v>297</v>
      </c>
    </row>
    <row r="289" spans="1:32" x14ac:dyDescent="0.2">
      <c r="A289">
        <v>35</v>
      </c>
      <c r="B289" s="6" t="s">
        <v>1418</v>
      </c>
      <c r="C289" s="6" t="s">
        <v>22</v>
      </c>
      <c r="D289" s="6" t="s">
        <v>23</v>
      </c>
      <c r="E289" s="6" t="s">
        <v>2767</v>
      </c>
      <c r="F289" s="6" t="s">
        <v>2773</v>
      </c>
      <c r="G289" s="6">
        <v>67</v>
      </c>
      <c r="H289" s="6">
        <v>74</v>
      </c>
      <c r="I289" s="7">
        <v>42602</v>
      </c>
      <c r="J289" s="7">
        <v>42612</v>
      </c>
      <c r="K289" s="7" t="s">
        <v>2540</v>
      </c>
      <c r="L289" s="17">
        <f t="shared" si="57"/>
        <v>272.20999999999998</v>
      </c>
      <c r="M289" s="20">
        <f t="shared" si="58"/>
        <v>0.87502296021454029</v>
      </c>
      <c r="N289" s="6" t="s">
        <v>36</v>
      </c>
      <c r="O289" s="6">
        <v>3450000</v>
      </c>
      <c r="P289" s="6">
        <v>4310000</v>
      </c>
      <c r="Q289" s="6">
        <f t="shared" si="52"/>
        <v>860000</v>
      </c>
      <c r="R289" s="8">
        <f t="shared" si="53"/>
        <v>0.24927536231884059</v>
      </c>
      <c r="S289" s="6">
        <v>222518</v>
      </c>
      <c r="T289" s="9">
        <f t="shared" si="59"/>
        <v>54813.701492537315</v>
      </c>
      <c r="U289" s="6">
        <v>67650</v>
      </c>
      <c r="V289" s="9">
        <f t="shared" si="54"/>
        <v>12836.298507462685</v>
      </c>
      <c r="W289" s="8">
        <f t="shared" si="55"/>
        <v>0.23418047236255884</v>
      </c>
      <c r="X289" s="22">
        <f t="shared" si="60"/>
        <v>47963.247340316164</v>
      </c>
      <c r="Y289" s="22">
        <f t="shared" si="61"/>
        <v>59195.303258513653</v>
      </c>
      <c r="Z289" s="22">
        <f t="shared" si="62"/>
        <v>11232.05591819749</v>
      </c>
      <c r="AA289" s="8">
        <f t="shared" si="63"/>
        <v>0.23418047236255898</v>
      </c>
      <c r="AB289" s="22">
        <f t="shared" si="64"/>
        <v>3966085.318320415</v>
      </c>
      <c r="AC289" s="10">
        <v>2521</v>
      </c>
      <c r="AD289" s="6">
        <v>1958</v>
      </c>
      <c r="AE289" s="6">
        <f t="shared" si="56"/>
        <v>58</v>
      </c>
      <c r="AF289" s="6" t="s">
        <v>371</v>
      </c>
    </row>
    <row r="290" spans="1:32" x14ac:dyDescent="0.2">
      <c r="A290">
        <v>35</v>
      </c>
      <c r="B290" s="6" t="s">
        <v>1083</v>
      </c>
      <c r="C290" s="6" t="s">
        <v>22</v>
      </c>
      <c r="D290" s="6" t="s">
        <v>23</v>
      </c>
      <c r="E290" s="6" t="s">
        <v>2767</v>
      </c>
      <c r="F290" s="6" t="s">
        <v>2773</v>
      </c>
      <c r="G290" s="6">
        <v>58</v>
      </c>
      <c r="H290" s="6">
        <v>60</v>
      </c>
      <c r="I290" s="7">
        <v>42601</v>
      </c>
      <c r="J290" s="7">
        <v>42612</v>
      </c>
      <c r="K290" s="7" t="s">
        <v>2540</v>
      </c>
      <c r="L290" s="17">
        <f t="shared" si="57"/>
        <v>272.20999999999998</v>
      </c>
      <c r="M290" s="20">
        <f t="shared" si="58"/>
        <v>0.87502296021454029</v>
      </c>
      <c r="N290" s="6" t="s">
        <v>24</v>
      </c>
      <c r="O290" s="6">
        <v>2550000</v>
      </c>
      <c r="P290" s="6">
        <v>3150000</v>
      </c>
      <c r="Q290" s="6">
        <f t="shared" si="52"/>
        <v>600000</v>
      </c>
      <c r="R290" s="8">
        <f t="shared" si="53"/>
        <v>0.23529411764705882</v>
      </c>
      <c r="S290" s="6"/>
      <c r="T290" s="9">
        <f t="shared" si="59"/>
        <v>43965.517241379312</v>
      </c>
      <c r="U290" s="6">
        <v>54310</v>
      </c>
      <c r="V290" s="9">
        <f t="shared" si="54"/>
        <v>10344.482758620688</v>
      </c>
      <c r="W290" s="8">
        <f t="shared" si="55"/>
        <v>0.23528627450980388</v>
      </c>
      <c r="X290" s="22">
        <f t="shared" si="60"/>
        <v>38470.837043915133</v>
      </c>
      <c r="Y290" s="22">
        <f t="shared" si="61"/>
        <v>47522.496969251682</v>
      </c>
      <c r="Z290" s="22">
        <f t="shared" si="62"/>
        <v>9051.6599253365493</v>
      </c>
      <c r="AA290" s="8">
        <f t="shared" si="63"/>
        <v>0.23528627450980391</v>
      </c>
      <c r="AB290" s="22">
        <f t="shared" si="64"/>
        <v>2756304.8242165977</v>
      </c>
      <c r="AC290" s="10">
        <v>3368</v>
      </c>
      <c r="AD290" s="6">
        <v>1958</v>
      </c>
      <c r="AE290" s="6">
        <f t="shared" si="56"/>
        <v>58</v>
      </c>
      <c r="AF290" s="6" t="s">
        <v>315</v>
      </c>
    </row>
    <row r="291" spans="1:32" x14ac:dyDescent="0.2">
      <c r="A291">
        <v>35</v>
      </c>
      <c r="B291" s="6" t="s">
        <v>397</v>
      </c>
      <c r="C291" s="6" t="s">
        <v>22</v>
      </c>
      <c r="D291" s="6" t="s">
        <v>23</v>
      </c>
      <c r="E291" s="6" t="s">
        <v>2767</v>
      </c>
      <c r="F291" s="6" t="s">
        <v>2773</v>
      </c>
      <c r="G291" s="6">
        <v>70</v>
      </c>
      <c r="H291" s="6">
        <v>77</v>
      </c>
      <c r="I291" s="7">
        <v>42601</v>
      </c>
      <c r="J291" s="7">
        <v>42612</v>
      </c>
      <c r="K291" s="7" t="s">
        <v>2540</v>
      </c>
      <c r="L291" s="17">
        <f t="shared" si="57"/>
        <v>272.20999999999998</v>
      </c>
      <c r="M291" s="20">
        <f t="shared" si="58"/>
        <v>0.87502296021454029</v>
      </c>
      <c r="N291" s="6" t="s">
        <v>24</v>
      </c>
      <c r="O291" s="6">
        <v>3700000</v>
      </c>
      <c r="P291" s="6">
        <v>4015000</v>
      </c>
      <c r="Q291" s="6">
        <f t="shared" si="52"/>
        <v>315000</v>
      </c>
      <c r="R291" s="8">
        <f t="shared" si="53"/>
        <v>8.513513513513514E-2</v>
      </c>
      <c r="S291" s="6">
        <v>112958</v>
      </c>
      <c r="T291" s="9">
        <f t="shared" si="59"/>
        <v>54470.828571428574</v>
      </c>
      <c r="U291" s="6">
        <v>58971</v>
      </c>
      <c r="V291" s="9">
        <f t="shared" si="54"/>
        <v>4500.1714285714261</v>
      </c>
      <c r="W291" s="8">
        <f t="shared" si="55"/>
        <v>8.2616173584917491E-2</v>
      </c>
      <c r="X291" s="22">
        <f t="shared" si="60"/>
        <v>47663.22566191019</v>
      </c>
      <c r="Y291" s="22">
        <f t="shared" si="61"/>
        <v>51600.978986811657</v>
      </c>
      <c r="Z291" s="22">
        <f t="shared" si="62"/>
        <v>3937.7533249014668</v>
      </c>
      <c r="AA291" s="8">
        <f t="shared" si="63"/>
        <v>8.2616173584917504E-2</v>
      </c>
      <c r="AB291" s="22">
        <f t="shared" si="64"/>
        <v>3612068.529076816</v>
      </c>
      <c r="AC291" s="10">
        <v>1971</v>
      </c>
      <c r="AD291" s="6">
        <v>1957</v>
      </c>
      <c r="AE291" s="6">
        <f t="shared" si="56"/>
        <v>59</v>
      </c>
      <c r="AF291" s="6" t="s">
        <v>75</v>
      </c>
    </row>
    <row r="292" spans="1:32" x14ac:dyDescent="0.2">
      <c r="A292">
        <v>35</v>
      </c>
      <c r="B292" s="6" t="s">
        <v>1459</v>
      </c>
      <c r="C292" s="6" t="s">
        <v>22</v>
      </c>
      <c r="D292" s="6" t="s">
        <v>23</v>
      </c>
      <c r="E292" s="6" t="s">
        <v>2767</v>
      </c>
      <c r="F292" s="6" t="s">
        <v>2773</v>
      </c>
      <c r="G292" s="6">
        <v>68</v>
      </c>
      <c r="H292" s="6">
        <v>68</v>
      </c>
      <c r="I292" s="7">
        <v>42601</v>
      </c>
      <c r="J292" s="7">
        <v>42612</v>
      </c>
      <c r="K292" s="7" t="s">
        <v>2540</v>
      </c>
      <c r="L292" s="17">
        <f t="shared" si="57"/>
        <v>272.20999999999998</v>
      </c>
      <c r="M292" s="20">
        <f t="shared" si="58"/>
        <v>0.87502296021454029</v>
      </c>
      <c r="N292" s="6" t="s">
        <v>24</v>
      </c>
      <c r="O292" s="6">
        <v>4600000</v>
      </c>
      <c r="P292" s="6">
        <v>4500000</v>
      </c>
      <c r="Q292" s="6">
        <f t="shared" si="52"/>
        <v>-100000</v>
      </c>
      <c r="R292" s="8">
        <f t="shared" si="53"/>
        <v>-2.1739130434782608E-2</v>
      </c>
      <c r="S292" s="6">
        <v>13672</v>
      </c>
      <c r="T292" s="9">
        <f t="shared" si="59"/>
        <v>67848.117647058825</v>
      </c>
      <c r="U292" s="6">
        <v>66378</v>
      </c>
      <c r="V292" s="9">
        <f t="shared" si="54"/>
        <v>-1470.1176470588252</v>
      </c>
      <c r="W292" s="8">
        <f t="shared" si="55"/>
        <v>-2.166777352182819E-2</v>
      </c>
      <c r="X292" s="22">
        <f t="shared" si="60"/>
        <v>59368.660748513801</v>
      </c>
      <c r="Y292" s="22">
        <f t="shared" si="61"/>
        <v>58082.274053120753</v>
      </c>
      <c r="Z292" s="22">
        <f t="shared" si="62"/>
        <v>-1286.3866953930483</v>
      </c>
      <c r="AA292" s="8">
        <f t="shared" si="63"/>
        <v>-2.1667773521828197E-2</v>
      </c>
      <c r="AB292" s="22">
        <f t="shared" si="64"/>
        <v>3949594.6356122112</v>
      </c>
      <c r="AC292" s="10">
        <v>2330</v>
      </c>
      <c r="AD292" s="6">
        <v>1952</v>
      </c>
      <c r="AE292" s="6">
        <f t="shared" si="56"/>
        <v>64</v>
      </c>
      <c r="AF292" s="6" t="s">
        <v>108</v>
      </c>
    </row>
    <row r="293" spans="1:32" x14ac:dyDescent="0.2">
      <c r="A293">
        <v>35</v>
      </c>
      <c r="B293" s="6" t="s">
        <v>1667</v>
      </c>
      <c r="C293" s="6" t="s">
        <v>22</v>
      </c>
      <c r="D293" s="6" t="s">
        <v>23</v>
      </c>
      <c r="E293" s="6" t="s">
        <v>2767</v>
      </c>
      <c r="F293" s="6" t="s">
        <v>2773</v>
      </c>
      <c r="G293" s="6">
        <v>74</v>
      </c>
      <c r="H293" s="6">
        <v>82</v>
      </c>
      <c r="I293" s="7">
        <v>42602</v>
      </c>
      <c r="J293" s="7">
        <v>42612</v>
      </c>
      <c r="K293" s="7" t="s">
        <v>2540</v>
      </c>
      <c r="L293" s="17">
        <f t="shared" si="57"/>
        <v>272.20999999999998</v>
      </c>
      <c r="M293" s="20">
        <f t="shared" si="58"/>
        <v>0.87502296021454029</v>
      </c>
      <c r="N293" s="6" t="s">
        <v>36</v>
      </c>
      <c r="O293" s="6">
        <v>4300000</v>
      </c>
      <c r="P293" s="6">
        <v>5475000</v>
      </c>
      <c r="Q293" s="6">
        <f t="shared" si="52"/>
        <v>1175000</v>
      </c>
      <c r="R293" s="8">
        <f t="shared" si="53"/>
        <v>0.27325581395348836</v>
      </c>
      <c r="S293" s="6"/>
      <c r="T293" s="9">
        <f t="shared" si="59"/>
        <v>58108.108108108107</v>
      </c>
      <c r="U293" s="6">
        <v>73986</v>
      </c>
      <c r="V293" s="9">
        <f t="shared" si="54"/>
        <v>15877.891891891893</v>
      </c>
      <c r="W293" s="8">
        <f t="shared" si="55"/>
        <v>0.27324744186046512</v>
      </c>
      <c r="X293" s="22">
        <f t="shared" si="60"/>
        <v>50845.928769223283</v>
      </c>
      <c r="Y293" s="22">
        <f t="shared" si="61"/>
        <v>64739.448734432975</v>
      </c>
      <c r="Z293" s="22">
        <f t="shared" si="62"/>
        <v>13893.519965209693</v>
      </c>
      <c r="AA293" s="8">
        <f t="shared" si="63"/>
        <v>0.27324744186046518</v>
      </c>
      <c r="AB293" s="22">
        <f t="shared" si="64"/>
        <v>4790719.2063480401</v>
      </c>
      <c r="AC293" s="10">
        <v>1451</v>
      </c>
      <c r="AD293" s="6">
        <v>1948</v>
      </c>
      <c r="AE293" s="6">
        <f t="shared" si="56"/>
        <v>68</v>
      </c>
      <c r="AF293" s="6" t="s">
        <v>569</v>
      </c>
    </row>
    <row r="294" spans="1:32" x14ac:dyDescent="0.2">
      <c r="A294">
        <v>35</v>
      </c>
      <c r="B294" s="6" t="s">
        <v>1755</v>
      </c>
      <c r="C294" s="6" t="s">
        <v>22</v>
      </c>
      <c r="D294" s="6" t="s">
        <v>23</v>
      </c>
      <c r="E294" s="6" t="s">
        <v>2767</v>
      </c>
      <c r="F294" s="6" t="s">
        <v>2773</v>
      </c>
      <c r="G294" s="6">
        <v>77</v>
      </c>
      <c r="H294" s="6">
        <v>84</v>
      </c>
      <c r="I294" s="7">
        <v>42601</v>
      </c>
      <c r="J294" s="7">
        <v>42613</v>
      </c>
      <c r="K294" s="7" t="s">
        <v>2540</v>
      </c>
      <c r="L294" s="17">
        <f t="shared" si="57"/>
        <v>272.20999999999998</v>
      </c>
      <c r="M294" s="20">
        <f t="shared" si="58"/>
        <v>0.87502296021454029</v>
      </c>
      <c r="N294" s="6" t="s">
        <v>32</v>
      </c>
      <c r="O294" s="6">
        <v>2350000</v>
      </c>
      <c r="P294" s="6">
        <v>2780000</v>
      </c>
      <c r="Q294" s="6">
        <f t="shared" si="52"/>
        <v>430000</v>
      </c>
      <c r="R294" s="8">
        <f t="shared" si="53"/>
        <v>0.18297872340425531</v>
      </c>
      <c r="S294" s="6">
        <v>247500</v>
      </c>
      <c r="T294" s="9">
        <f t="shared" si="59"/>
        <v>33733.766233766233</v>
      </c>
      <c r="U294" s="6">
        <v>39318</v>
      </c>
      <c r="V294" s="9">
        <f t="shared" si="54"/>
        <v>5584.2337662337668</v>
      </c>
      <c r="W294" s="8">
        <f t="shared" si="55"/>
        <v>0.1655384023099134</v>
      </c>
      <c r="X294" s="22">
        <f t="shared" si="60"/>
        <v>29517.819989055435</v>
      </c>
      <c r="Y294" s="22">
        <f t="shared" si="61"/>
        <v>34404.152749715293</v>
      </c>
      <c r="Z294" s="22">
        <f t="shared" si="62"/>
        <v>4886.3327606598577</v>
      </c>
      <c r="AA294" s="8">
        <f t="shared" si="63"/>
        <v>0.16553840230991326</v>
      </c>
      <c r="AB294" s="22">
        <f t="shared" si="64"/>
        <v>2649119.7617280777</v>
      </c>
      <c r="AC294" s="10">
        <v>36152</v>
      </c>
      <c r="AD294" s="6">
        <v>1986</v>
      </c>
      <c r="AE294" s="6">
        <f t="shared" si="56"/>
        <v>30</v>
      </c>
      <c r="AF294" s="6" t="s">
        <v>1756</v>
      </c>
    </row>
    <row r="295" spans="1:32" x14ac:dyDescent="0.2">
      <c r="A295">
        <v>35</v>
      </c>
      <c r="B295" s="6" t="s">
        <v>1936</v>
      </c>
      <c r="C295" s="6" t="s">
        <v>22</v>
      </c>
      <c r="D295" s="6" t="s">
        <v>23</v>
      </c>
      <c r="E295" s="6" t="s">
        <v>2767</v>
      </c>
      <c r="F295" s="6" t="s">
        <v>2773</v>
      </c>
      <c r="G295" s="6">
        <v>83</v>
      </c>
      <c r="H295" s="6">
        <v>101</v>
      </c>
      <c r="I295" s="7">
        <v>42601</v>
      </c>
      <c r="J295" s="7">
        <v>42613</v>
      </c>
      <c r="K295" s="7" t="s">
        <v>2540</v>
      </c>
      <c r="L295" s="17">
        <f t="shared" si="57"/>
        <v>272.20999999999998</v>
      </c>
      <c r="M295" s="20">
        <f t="shared" si="58"/>
        <v>0.87502296021454029</v>
      </c>
      <c r="N295" s="6" t="s">
        <v>32</v>
      </c>
      <c r="O295" s="6">
        <v>2850000</v>
      </c>
      <c r="P295" s="6">
        <v>3100000</v>
      </c>
      <c r="Q295" s="6">
        <f t="shared" si="52"/>
        <v>250000</v>
      </c>
      <c r="R295" s="8">
        <f t="shared" si="53"/>
        <v>8.771929824561403E-2</v>
      </c>
      <c r="S295" s="6">
        <v>147354</v>
      </c>
      <c r="T295" s="9">
        <f t="shared" si="59"/>
        <v>36112.698795180724</v>
      </c>
      <c r="U295" s="6">
        <v>39125</v>
      </c>
      <c r="V295" s="9">
        <f t="shared" si="54"/>
        <v>3012.3012048192759</v>
      </c>
      <c r="W295" s="8">
        <f t="shared" si="55"/>
        <v>8.3413904397011462E-2</v>
      </c>
      <c r="X295" s="22">
        <f t="shared" si="60"/>
        <v>31599.440601095099</v>
      </c>
      <c r="Y295" s="22">
        <f t="shared" si="61"/>
        <v>34235.273318393891</v>
      </c>
      <c r="Z295" s="22">
        <f t="shared" si="62"/>
        <v>2635.832717298792</v>
      </c>
      <c r="AA295" s="8">
        <f t="shared" si="63"/>
        <v>8.341390439701156E-2</v>
      </c>
      <c r="AB295" s="22">
        <f t="shared" si="64"/>
        <v>2841527.6854266929</v>
      </c>
      <c r="AC295" s="10">
        <v>27471</v>
      </c>
      <c r="AD295" s="6">
        <v>1974</v>
      </c>
      <c r="AE295" s="6">
        <f t="shared" si="56"/>
        <v>42</v>
      </c>
      <c r="AF295" s="6" t="s">
        <v>151</v>
      </c>
    </row>
    <row r="296" spans="1:32" x14ac:dyDescent="0.2">
      <c r="A296">
        <v>35</v>
      </c>
      <c r="B296" s="6" t="s">
        <v>1937</v>
      </c>
      <c r="C296" s="6" t="s">
        <v>22</v>
      </c>
      <c r="D296" s="6" t="s">
        <v>23</v>
      </c>
      <c r="E296" s="6" t="s">
        <v>2767</v>
      </c>
      <c r="F296" s="6" t="s">
        <v>2773</v>
      </c>
      <c r="G296" s="6">
        <v>83</v>
      </c>
      <c r="H296" s="6">
        <v>96</v>
      </c>
      <c r="I296" s="7">
        <v>42598</v>
      </c>
      <c r="J296" s="7">
        <v>42613</v>
      </c>
      <c r="K296" s="7" t="s">
        <v>2540</v>
      </c>
      <c r="L296" s="17">
        <f t="shared" si="57"/>
        <v>272.20999999999998</v>
      </c>
      <c r="M296" s="20">
        <f t="shared" si="58"/>
        <v>0.87502296021454029</v>
      </c>
      <c r="N296" s="6" t="s">
        <v>180</v>
      </c>
      <c r="O296" s="6">
        <v>3100000</v>
      </c>
      <c r="P296" s="6">
        <v>3202000</v>
      </c>
      <c r="Q296" s="6">
        <f t="shared" si="52"/>
        <v>102000</v>
      </c>
      <c r="R296" s="8">
        <f t="shared" si="53"/>
        <v>3.2903225806451615E-2</v>
      </c>
      <c r="S296" s="6">
        <v>143523</v>
      </c>
      <c r="T296" s="9">
        <f t="shared" si="59"/>
        <v>39078.590361445786</v>
      </c>
      <c r="U296" s="6">
        <v>40308</v>
      </c>
      <c r="V296" s="9">
        <f t="shared" si="54"/>
        <v>1229.4096385542143</v>
      </c>
      <c r="W296" s="8">
        <f t="shared" si="55"/>
        <v>3.1459927985711768E-2</v>
      </c>
      <c r="X296" s="22">
        <f t="shared" si="60"/>
        <v>34194.663819083697</v>
      </c>
      <c r="Y296" s="22">
        <f t="shared" si="61"/>
        <v>35270.425480327693</v>
      </c>
      <c r="Z296" s="22">
        <f t="shared" si="62"/>
        <v>1075.7616612439961</v>
      </c>
      <c r="AA296" s="8">
        <f t="shared" si="63"/>
        <v>3.1459927985711747E-2</v>
      </c>
      <c r="AB296" s="22">
        <f t="shared" si="64"/>
        <v>2927445.3148671985</v>
      </c>
      <c r="AC296" s="10">
        <v>24472</v>
      </c>
      <c r="AD296" s="6">
        <v>1974</v>
      </c>
      <c r="AE296" s="6">
        <f t="shared" si="56"/>
        <v>42</v>
      </c>
      <c r="AF296" s="6" t="s">
        <v>137</v>
      </c>
    </row>
    <row r="297" spans="1:32" x14ac:dyDescent="0.2">
      <c r="A297">
        <v>35</v>
      </c>
      <c r="B297" s="6" t="s">
        <v>1879</v>
      </c>
      <c r="C297" s="6" t="s">
        <v>22</v>
      </c>
      <c r="D297" s="6" t="s">
        <v>23</v>
      </c>
      <c r="E297" s="6" t="s">
        <v>2767</v>
      </c>
      <c r="F297" s="6" t="s">
        <v>2773</v>
      </c>
      <c r="G297" s="6">
        <v>81</v>
      </c>
      <c r="H297" s="6">
        <v>89</v>
      </c>
      <c r="I297" s="7">
        <v>42599</v>
      </c>
      <c r="J297" s="7">
        <v>42614</v>
      </c>
      <c r="K297" s="7" t="s">
        <v>2541</v>
      </c>
      <c r="L297" s="17">
        <f t="shared" si="57"/>
        <v>275.91000000000003</v>
      </c>
      <c r="M297" s="20">
        <f t="shared" si="58"/>
        <v>0.86328875357906554</v>
      </c>
      <c r="N297" s="6" t="s">
        <v>180</v>
      </c>
      <c r="O297" s="6">
        <v>3250000</v>
      </c>
      <c r="P297" s="6">
        <v>3500000</v>
      </c>
      <c r="Q297" s="6">
        <f t="shared" si="52"/>
        <v>250000</v>
      </c>
      <c r="R297" s="8">
        <f t="shared" si="53"/>
        <v>7.6923076923076927E-2</v>
      </c>
      <c r="S297" s="6"/>
      <c r="T297" s="9">
        <f t="shared" si="59"/>
        <v>40123.456790123455</v>
      </c>
      <c r="U297" s="6">
        <v>43210</v>
      </c>
      <c r="V297" s="9">
        <f t="shared" si="54"/>
        <v>3086.543209876545</v>
      </c>
      <c r="W297" s="8">
        <f t="shared" si="55"/>
        <v>7.6926153846153894E-2</v>
      </c>
      <c r="X297" s="22">
        <f t="shared" si="60"/>
        <v>34638.129001629168</v>
      </c>
      <c r="Y297" s="22">
        <f t="shared" si="61"/>
        <v>37302.707042151422</v>
      </c>
      <c r="Z297" s="22">
        <f t="shared" si="62"/>
        <v>2664.578040522254</v>
      </c>
      <c r="AA297" s="8">
        <f t="shared" si="63"/>
        <v>7.6926153846154005E-2</v>
      </c>
      <c r="AB297" s="22">
        <f t="shared" si="64"/>
        <v>3021519.2704142653</v>
      </c>
      <c r="AC297" s="10">
        <v>4606</v>
      </c>
      <c r="AD297" s="6">
        <v>2007</v>
      </c>
      <c r="AE297" s="6">
        <f t="shared" si="56"/>
        <v>9</v>
      </c>
      <c r="AF297" s="6" t="s">
        <v>719</v>
      </c>
    </row>
    <row r="298" spans="1:32" x14ac:dyDescent="0.2">
      <c r="A298">
        <v>35</v>
      </c>
      <c r="B298" s="6" t="s">
        <v>2326</v>
      </c>
      <c r="C298" s="6" t="s">
        <v>22</v>
      </c>
      <c r="D298" s="6" t="s">
        <v>23</v>
      </c>
      <c r="E298" s="6" t="s">
        <v>2767</v>
      </c>
      <c r="F298" s="6" t="s">
        <v>2773</v>
      </c>
      <c r="G298" s="6">
        <v>114</v>
      </c>
      <c r="H298" s="6">
        <v>128</v>
      </c>
      <c r="I298" s="7">
        <v>42595</v>
      </c>
      <c r="J298" s="7">
        <v>42614</v>
      </c>
      <c r="K298" s="7" t="s">
        <v>2541</v>
      </c>
      <c r="L298" s="17">
        <f t="shared" si="57"/>
        <v>275.91000000000003</v>
      </c>
      <c r="M298" s="20">
        <f t="shared" si="58"/>
        <v>0.86328875357906554</v>
      </c>
      <c r="N298" s="6" t="s">
        <v>107</v>
      </c>
      <c r="O298" s="6">
        <v>6000000</v>
      </c>
      <c r="P298" s="6">
        <v>6110000</v>
      </c>
      <c r="Q298" s="6">
        <f t="shared" si="52"/>
        <v>110000</v>
      </c>
      <c r="R298" s="8">
        <f t="shared" si="53"/>
        <v>1.8333333333333333E-2</v>
      </c>
      <c r="S298" s="6">
        <v>6250</v>
      </c>
      <c r="T298" s="9">
        <f t="shared" si="59"/>
        <v>52686.403508771931</v>
      </c>
      <c r="U298" s="6">
        <v>53651</v>
      </c>
      <c r="V298" s="9">
        <f t="shared" si="54"/>
        <v>964.59649122806877</v>
      </c>
      <c r="W298" s="8">
        <f t="shared" si="55"/>
        <v>1.8308262226847009E-2</v>
      </c>
      <c r="X298" s="22">
        <f t="shared" si="60"/>
        <v>45483.579615651426</v>
      </c>
      <c r="Y298" s="22">
        <f t="shared" si="61"/>
        <v>46316.304918270442</v>
      </c>
      <c r="Z298" s="22">
        <f t="shared" si="62"/>
        <v>832.72530261901557</v>
      </c>
      <c r="AA298" s="8">
        <f t="shared" si="63"/>
        <v>1.8308262226846918E-2</v>
      </c>
      <c r="AB298" s="22">
        <f t="shared" si="64"/>
        <v>5280058.7606828306</v>
      </c>
      <c r="AC298" s="10">
        <v>1300</v>
      </c>
      <c r="AD298" s="6">
        <v>1990</v>
      </c>
      <c r="AE298" s="6">
        <f t="shared" si="56"/>
        <v>26</v>
      </c>
      <c r="AF298" s="6" t="s">
        <v>94</v>
      </c>
    </row>
    <row r="299" spans="1:32" x14ac:dyDescent="0.2">
      <c r="A299">
        <v>35</v>
      </c>
      <c r="B299" s="6" t="s">
        <v>1364</v>
      </c>
      <c r="C299" s="6" t="s">
        <v>22</v>
      </c>
      <c r="D299" s="6" t="s">
        <v>23</v>
      </c>
      <c r="E299" s="6" t="s">
        <v>2767</v>
      </c>
      <c r="F299" s="6" t="s">
        <v>2773</v>
      </c>
      <c r="G299" s="6">
        <v>66</v>
      </c>
      <c r="H299" s="6">
        <v>75</v>
      </c>
      <c r="I299" s="7">
        <v>42601</v>
      </c>
      <c r="J299" s="7">
        <v>42614</v>
      </c>
      <c r="K299" s="7" t="s">
        <v>2541</v>
      </c>
      <c r="L299" s="17">
        <f t="shared" si="57"/>
        <v>275.91000000000003</v>
      </c>
      <c r="M299" s="20">
        <f t="shared" si="58"/>
        <v>0.86328875357906554</v>
      </c>
      <c r="N299" s="6" t="s">
        <v>57</v>
      </c>
      <c r="O299" s="6">
        <v>3100000</v>
      </c>
      <c r="P299" s="6">
        <v>3275000</v>
      </c>
      <c r="Q299" s="6">
        <f t="shared" si="52"/>
        <v>175000</v>
      </c>
      <c r="R299" s="8">
        <f t="shared" si="53"/>
        <v>5.6451612903225805E-2</v>
      </c>
      <c r="S299" s="6">
        <v>118338</v>
      </c>
      <c r="T299" s="9">
        <f t="shared" si="59"/>
        <v>48762.696969696968</v>
      </c>
      <c r="U299" s="6">
        <v>51414</v>
      </c>
      <c r="V299" s="9">
        <f t="shared" si="54"/>
        <v>2651.3030303030318</v>
      </c>
      <c r="W299" s="8">
        <f t="shared" si="55"/>
        <v>5.4371542081658328E-2</v>
      </c>
      <c r="X299" s="22">
        <f t="shared" si="60"/>
        <v>42096.28788812337</v>
      </c>
      <c r="Y299" s="22">
        <f t="shared" si="61"/>
        <v>44385.127976514079</v>
      </c>
      <c r="Z299" s="22">
        <f t="shared" si="62"/>
        <v>2288.8400883907088</v>
      </c>
      <c r="AA299" s="8">
        <f t="shared" si="63"/>
        <v>5.4371542081658453E-2</v>
      </c>
      <c r="AB299" s="22">
        <f t="shared" si="64"/>
        <v>2929418.4464499294</v>
      </c>
      <c r="AC299" s="10">
        <v>5948</v>
      </c>
      <c r="AD299" s="6">
        <v>1955</v>
      </c>
      <c r="AE299" s="6">
        <f t="shared" si="56"/>
        <v>61</v>
      </c>
      <c r="AF299" s="6" t="s">
        <v>37</v>
      </c>
    </row>
    <row r="300" spans="1:32" x14ac:dyDescent="0.2">
      <c r="A300">
        <v>36</v>
      </c>
      <c r="B300" s="6" t="s">
        <v>651</v>
      </c>
      <c r="C300" s="6" t="s">
        <v>22</v>
      </c>
      <c r="D300" s="6" t="s">
        <v>23</v>
      </c>
      <c r="E300" s="6" t="s">
        <v>2767</v>
      </c>
      <c r="F300" s="6" t="s">
        <v>2773</v>
      </c>
      <c r="G300" s="6">
        <v>49</v>
      </c>
      <c r="H300" s="6">
        <v>56</v>
      </c>
      <c r="I300" s="7">
        <v>42608</v>
      </c>
      <c r="J300" s="7">
        <v>42618</v>
      </c>
      <c r="K300" s="7" t="s">
        <v>2541</v>
      </c>
      <c r="L300" s="17">
        <f t="shared" si="57"/>
        <v>275.91000000000003</v>
      </c>
      <c r="M300" s="20">
        <f t="shared" si="58"/>
        <v>0.86328875357906554</v>
      </c>
      <c r="N300" s="6" t="s">
        <v>36</v>
      </c>
      <c r="O300" s="6">
        <v>2600000</v>
      </c>
      <c r="P300" s="6">
        <v>3200000</v>
      </c>
      <c r="Q300" s="6">
        <f t="shared" si="52"/>
        <v>600000</v>
      </c>
      <c r="R300" s="8">
        <f t="shared" si="53"/>
        <v>0.23076923076923078</v>
      </c>
      <c r="S300" s="6">
        <v>5954</v>
      </c>
      <c r="T300" s="9">
        <f t="shared" si="59"/>
        <v>53182.734693877552</v>
      </c>
      <c r="U300" s="6">
        <v>65428</v>
      </c>
      <c r="V300" s="9">
        <f t="shared" si="54"/>
        <v>12245.265306122448</v>
      </c>
      <c r="W300" s="8">
        <f t="shared" si="55"/>
        <v>0.2302488839020182</v>
      </c>
      <c r="X300" s="22">
        <f t="shared" si="60"/>
        <v>45912.056745803675</v>
      </c>
      <c r="Y300" s="22">
        <f t="shared" si="61"/>
        <v>56483.256569171099</v>
      </c>
      <c r="Z300" s="22">
        <f t="shared" si="62"/>
        <v>10571.199823367424</v>
      </c>
      <c r="AA300" s="8">
        <f t="shared" si="63"/>
        <v>0.23024888390201825</v>
      </c>
      <c r="AB300" s="22">
        <f t="shared" si="64"/>
        <v>2767679.5718893837</v>
      </c>
      <c r="AC300" s="6">
        <v>17</v>
      </c>
      <c r="AD300" s="6">
        <v>2014</v>
      </c>
      <c r="AE300" s="6">
        <f t="shared" si="56"/>
        <v>2</v>
      </c>
      <c r="AF300" s="6" t="s">
        <v>37</v>
      </c>
    </row>
    <row r="301" spans="1:32" x14ac:dyDescent="0.2">
      <c r="A301">
        <v>36</v>
      </c>
      <c r="B301" s="6" t="s">
        <v>1944</v>
      </c>
      <c r="C301" s="6" t="s">
        <v>22</v>
      </c>
      <c r="D301" s="6" t="s">
        <v>23</v>
      </c>
      <c r="E301" s="6" t="s">
        <v>2767</v>
      </c>
      <c r="F301" s="6" t="s">
        <v>2773</v>
      </c>
      <c r="G301" s="6">
        <v>88</v>
      </c>
      <c r="H301" s="6">
        <v>96</v>
      </c>
      <c r="I301" s="7">
        <v>42601</v>
      </c>
      <c r="J301" s="7">
        <v>42618</v>
      </c>
      <c r="K301" s="7" t="s">
        <v>2541</v>
      </c>
      <c r="L301" s="17">
        <f t="shared" si="57"/>
        <v>275.91000000000003</v>
      </c>
      <c r="M301" s="20">
        <f t="shared" si="58"/>
        <v>0.86328875357906554</v>
      </c>
      <c r="N301" s="6" t="s">
        <v>242</v>
      </c>
      <c r="O301" s="6">
        <v>4990000</v>
      </c>
      <c r="P301" s="6">
        <v>5370000</v>
      </c>
      <c r="Q301" s="6">
        <f t="shared" si="52"/>
        <v>380000</v>
      </c>
      <c r="R301" s="8">
        <f t="shared" si="53"/>
        <v>7.6152304609218444E-2</v>
      </c>
      <c r="S301" s="6"/>
      <c r="T301" s="9">
        <f t="shared" si="59"/>
        <v>56704.545454545456</v>
      </c>
      <c r="U301" s="6">
        <v>61023</v>
      </c>
      <c r="V301" s="9">
        <f t="shared" si="54"/>
        <v>4318.4545454545441</v>
      </c>
      <c r="W301" s="8">
        <f t="shared" si="55"/>
        <v>7.615711422845689E-2</v>
      </c>
      <c r="X301" s="22">
        <f t="shared" si="60"/>
        <v>48952.396367722016</v>
      </c>
      <c r="Y301" s="22">
        <f t="shared" si="61"/>
        <v>52680.469609655316</v>
      </c>
      <c r="Z301" s="22">
        <f t="shared" si="62"/>
        <v>3728.0732419332999</v>
      </c>
      <c r="AA301" s="8">
        <f t="shared" si="63"/>
        <v>7.6157114228456807E-2</v>
      </c>
      <c r="AB301" s="22">
        <f t="shared" si="64"/>
        <v>4635881.3256496675</v>
      </c>
      <c r="AC301" s="10">
        <v>6745</v>
      </c>
      <c r="AD301" s="6">
        <v>2005</v>
      </c>
      <c r="AE301" s="6">
        <f t="shared" si="56"/>
        <v>11</v>
      </c>
      <c r="AF301" s="6" t="s">
        <v>105</v>
      </c>
    </row>
    <row r="302" spans="1:32" x14ac:dyDescent="0.2">
      <c r="A302">
        <v>36</v>
      </c>
      <c r="B302" s="6" t="s">
        <v>1124</v>
      </c>
      <c r="C302" s="6" t="s">
        <v>22</v>
      </c>
      <c r="D302" s="6" t="s">
        <v>23</v>
      </c>
      <c r="E302" s="6" t="s">
        <v>2767</v>
      </c>
      <c r="F302" s="6" t="s">
        <v>2773</v>
      </c>
      <c r="G302" s="6">
        <v>59</v>
      </c>
      <c r="H302" s="6"/>
      <c r="I302" s="7">
        <v>42608</v>
      </c>
      <c r="J302" s="7">
        <v>42618</v>
      </c>
      <c r="K302" s="7" t="s">
        <v>2541</v>
      </c>
      <c r="L302" s="17">
        <f t="shared" si="57"/>
        <v>275.91000000000003</v>
      </c>
      <c r="M302" s="20">
        <f t="shared" si="58"/>
        <v>0.86328875357906554</v>
      </c>
      <c r="N302" s="6" t="s">
        <v>36</v>
      </c>
      <c r="O302" s="6">
        <v>2600000</v>
      </c>
      <c r="P302" s="6">
        <v>2865000</v>
      </c>
      <c r="Q302" s="6">
        <f t="shared" si="52"/>
        <v>265000</v>
      </c>
      <c r="R302" s="8">
        <f t="shared" si="53"/>
        <v>0.10192307692307692</v>
      </c>
      <c r="S302" s="6">
        <v>2224</v>
      </c>
      <c r="T302" s="9">
        <f t="shared" si="59"/>
        <v>44105.491525423728</v>
      </c>
      <c r="U302" s="6">
        <v>48597</v>
      </c>
      <c r="V302" s="9">
        <f t="shared" si="54"/>
        <v>4491.5084745762724</v>
      </c>
      <c r="W302" s="8">
        <f t="shared" si="55"/>
        <v>0.10183558371608289</v>
      </c>
      <c r="X302" s="22">
        <f t="shared" si="60"/>
        <v>38075.774804975088</v>
      </c>
      <c r="Y302" s="22">
        <f t="shared" si="61"/>
        <v>41953.243557681846</v>
      </c>
      <c r="Z302" s="22">
        <f t="shared" si="62"/>
        <v>3877.4687527067581</v>
      </c>
      <c r="AA302" s="8">
        <f t="shared" si="63"/>
        <v>0.10183558371608284</v>
      </c>
      <c r="AB302" s="22">
        <f t="shared" si="64"/>
        <v>2475241.3699032287</v>
      </c>
      <c r="AC302" s="10">
        <v>1285</v>
      </c>
      <c r="AD302" s="6">
        <v>2004</v>
      </c>
      <c r="AE302" s="6">
        <f t="shared" si="56"/>
        <v>12</v>
      </c>
      <c r="AF302" s="6" t="s">
        <v>629</v>
      </c>
    </row>
    <row r="303" spans="1:32" x14ac:dyDescent="0.2">
      <c r="A303">
        <v>36</v>
      </c>
      <c r="B303" s="6" t="s">
        <v>1726</v>
      </c>
      <c r="C303" s="6" t="s">
        <v>22</v>
      </c>
      <c r="D303" s="6" t="s">
        <v>23</v>
      </c>
      <c r="E303" s="6" t="s">
        <v>2767</v>
      </c>
      <c r="F303" s="6" t="s">
        <v>2773</v>
      </c>
      <c r="G303" s="6">
        <v>76</v>
      </c>
      <c r="H303" s="6">
        <v>84</v>
      </c>
      <c r="I303" s="7">
        <v>42602</v>
      </c>
      <c r="J303" s="7">
        <v>42618</v>
      </c>
      <c r="K303" s="7" t="s">
        <v>2541</v>
      </c>
      <c r="L303" s="17">
        <f t="shared" si="57"/>
        <v>275.91000000000003</v>
      </c>
      <c r="M303" s="20">
        <f t="shared" si="58"/>
        <v>0.86328875357906554</v>
      </c>
      <c r="N303" s="6" t="s">
        <v>31</v>
      </c>
      <c r="O303" s="6">
        <v>2900000</v>
      </c>
      <c r="P303" s="6">
        <v>3200000</v>
      </c>
      <c r="Q303" s="6">
        <f t="shared" si="52"/>
        <v>300000</v>
      </c>
      <c r="R303" s="8">
        <f t="shared" si="53"/>
        <v>0.10344827586206896</v>
      </c>
      <c r="S303" s="6">
        <v>25752</v>
      </c>
      <c r="T303" s="9">
        <f t="shared" si="59"/>
        <v>38496.73684210526</v>
      </c>
      <c r="U303" s="6">
        <v>42444</v>
      </c>
      <c r="V303" s="9">
        <f t="shared" si="54"/>
        <v>3947.2631578947403</v>
      </c>
      <c r="W303" s="8">
        <f t="shared" si="55"/>
        <v>0.10253500638468342</v>
      </c>
      <c r="X303" s="22">
        <f t="shared" si="60"/>
        <v>33233.799965282342</v>
      </c>
      <c r="Y303" s="22">
        <f t="shared" si="61"/>
        <v>36641.427856909861</v>
      </c>
      <c r="Z303" s="22">
        <f t="shared" si="62"/>
        <v>3407.6278916275187</v>
      </c>
      <c r="AA303" s="8">
        <f t="shared" si="63"/>
        <v>0.10253500638468349</v>
      </c>
      <c r="AB303" s="22">
        <f t="shared" si="64"/>
        <v>2784748.5171251493</v>
      </c>
      <c r="AC303" s="10">
        <v>32628</v>
      </c>
      <c r="AD303" s="6">
        <v>1989</v>
      </c>
      <c r="AE303" s="6">
        <f t="shared" si="56"/>
        <v>27</v>
      </c>
      <c r="AF303" s="6" t="s">
        <v>681</v>
      </c>
    </row>
    <row r="304" spans="1:32" x14ac:dyDescent="0.2">
      <c r="A304">
        <v>36</v>
      </c>
      <c r="B304" s="6" t="s">
        <v>2276</v>
      </c>
      <c r="C304" s="6" t="s">
        <v>22</v>
      </c>
      <c r="D304" s="6" t="s">
        <v>23</v>
      </c>
      <c r="E304" s="6" t="s">
        <v>2767</v>
      </c>
      <c r="F304" s="6" t="s">
        <v>2773</v>
      </c>
      <c r="G304" s="6">
        <v>108</v>
      </c>
      <c r="H304" s="6">
        <v>119</v>
      </c>
      <c r="I304" s="7">
        <v>42608</v>
      </c>
      <c r="J304" s="7">
        <v>42618</v>
      </c>
      <c r="K304" s="7" t="s">
        <v>2541</v>
      </c>
      <c r="L304" s="17">
        <f t="shared" si="57"/>
        <v>275.91000000000003</v>
      </c>
      <c r="M304" s="20">
        <f t="shared" si="58"/>
        <v>0.86328875357906554</v>
      </c>
      <c r="N304" s="6" t="s">
        <v>36</v>
      </c>
      <c r="O304" s="6">
        <v>4700000</v>
      </c>
      <c r="P304" s="6">
        <v>4950000</v>
      </c>
      <c r="Q304" s="6">
        <f t="shared" si="52"/>
        <v>250000</v>
      </c>
      <c r="R304" s="8">
        <f t="shared" si="53"/>
        <v>5.3191489361702128E-2</v>
      </c>
      <c r="S304" s="6"/>
      <c r="T304" s="9">
        <f t="shared" si="59"/>
        <v>43518.518518518518</v>
      </c>
      <c r="U304" s="6">
        <v>45833</v>
      </c>
      <c r="V304" s="9">
        <f t="shared" si="54"/>
        <v>2314.4814814814818</v>
      </c>
      <c r="W304" s="8">
        <f t="shared" si="55"/>
        <v>5.3183829787234051E-2</v>
      </c>
      <c r="X304" s="22">
        <f t="shared" si="60"/>
        <v>37569.047609459332</v>
      </c>
      <c r="Y304" s="22">
        <f t="shared" si="61"/>
        <v>39567.113442789312</v>
      </c>
      <c r="Z304" s="22">
        <f t="shared" si="62"/>
        <v>1998.0658333299798</v>
      </c>
      <c r="AA304" s="8">
        <f t="shared" si="63"/>
        <v>5.3183829787234113E-2</v>
      </c>
      <c r="AB304" s="22">
        <f t="shared" si="64"/>
        <v>4273248.251821246</v>
      </c>
      <c r="AC304" s="10">
        <v>11951</v>
      </c>
      <c r="AD304" s="6">
        <v>1970</v>
      </c>
      <c r="AE304" s="6">
        <f t="shared" si="56"/>
        <v>46</v>
      </c>
      <c r="AF304" s="6" t="s">
        <v>37</v>
      </c>
    </row>
    <row r="305" spans="1:32" x14ac:dyDescent="0.2">
      <c r="A305">
        <v>36</v>
      </c>
      <c r="B305" s="6" t="s">
        <v>255</v>
      </c>
      <c r="C305" s="6" t="s">
        <v>22</v>
      </c>
      <c r="D305" s="6" t="s">
        <v>23</v>
      </c>
      <c r="E305" s="6" t="s">
        <v>2767</v>
      </c>
      <c r="F305" s="6" t="s">
        <v>2773</v>
      </c>
      <c r="G305" s="6">
        <v>42</v>
      </c>
      <c r="H305" s="6">
        <v>48</v>
      </c>
      <c r="I305" s="7">
        <v>42604</v>
      </c>
      <c r="J305" s="7">
        <v>42618</v>
      </c>
      <c r="K305" s="7" t="s">
        <v>2541</v>
      </c>
      <c r="L305" s="17">
        <f t="shared" si="57"/>
        <v>275.91000000000003</v>
      </c>
      <c r="M305" s="20">
        <f t="shared" si="58"/>
        <v>0.86328875357906554</v>
      </c>
      <c r="N305" s="6" t="s">
        <v>62</v>
      </c>
      <c r="O305" s="6">
        <v>2380000</v>
      </c>
      <c r="P305" s="6">
        <v>2200000</v>
      </c>
      <c r="Q305" s="6">
        <f t="shared" si="52"/>
        <v>-180000</v>
      </c>
      <c r="R305" s="8">
        <f t="shared" si="53"/>
        <v>-7.5630252100840331E-2</v>
      </c>
      <c r="S305" s="6"/>
      <c r="T305" s="9">
        <f t="shared" si="59"/>
        <v>56666.666666666664</v>
      </c>
      <c r="U305" s="6">
        <v>52381</v>
      </c>
      <c r="V305" s="9">
        <f t="shared" si="54"/>
        <v>-4285.6666666666642</v>
      </c>
      <c r="W305" s="8">
        <f t="shared" si="55"/>
        <v>-7.5629411764705848E-2</v>
      </c>
      <c r="X305" s="22">
        <f t="shared" si="60"/>
        <v>48919.696036147048</v>
      </c>
      <c r="Y305" s="22">
        <f t="shared" si="61"/>
        <v>45219.928201225033</v>
      </c>
      <c r="Z305" s="22">
        <f t="shared" si="62"/>
        <v>-3699.767834922015</v>
      </c>
      <c r="AA305" s="8">
        <f t="shared" si="63"/>
        <v>-7.5629411764705876E-2</v>
      </c>
      <c r="AB305" s="22">
        <f t="shared" si="64"/>
        <v>1899236.9844514513</v>
      </c>
      <c r="AC305" s="10">
        <v>4225</v>
      </c>
      <c r="AD305" s="6">
        <v>1969</v>
      </c>
      <c r="AE305" s="6">
        <f t="shared" si="56"/>
        <v>47</v>
      </c>
      <c r="AF305" s="6" t="s">
        <v>461</v>
      </c>
    </row>
    <row r="306" spans="1:32" x14ac:dyDescent="0.2">
      <c r="A306">
        <v>36</v>
      </c>
      <c r="B306" s="6" t="s">
        <v>352</v>
      </c>
      <c r="C306" s="6" t="s">
        <v>22</v>
      </c>
      <c r="D306" s="6" t="s">
        <v>23</v>
      </c>
      <c r="E306" s="6" t="s">
        <v>2767</v>
      </c>
      <c r="F306" s="6" t="s">
        <v>2773</v>
      </c>
      <c r="G306" s="6">
        <v>38</v>
      </c>
      <c r="H306" s="6">
        <v>44</v>
      </c>
      <c r="I306" s="7">
        <v>42608</v>
      </c>
      <c r="J306" s="7">
        <v>42618</v>
      </c>
      <c r="K306" s="7" t="s">
        <v>2541</v>
      </c>
      <c r="L306" s="17">
        <f t="shared" si="57"/>
        <v>275.91000000000003</v>
      </c>
      <c r="M306" s="20">
        <f t="shared" si="58"/>
        <v>0.86328875357906554</v>
      </c>
      <c r="N306" s="6" t="s">
        <v>36</v>
      </c>
      <c r="O306" s="6">
        <v>1900000</v>
      </c>
      <c r="P306" s="6">
        <v>2410000</v>
      </c>
      <c r="Q306" s="6">
        <f t="shared" si="52"/>
        <v>510000</v>
      </c>
      <c r="R306" s="8">
        <f t="shared" si="53"/>
        <v>0.26842105263157895</v>
      </c>
      <c r="S306" s="6">
        <v>57386</v>
      </c>
      <c r="T306" s="9">
        <f t="shared" si="59"/>
        <v>51510.15789473684</v>
      </c>
      <c r="U306" s="6">
        <v>64931</v>
      </c>
      <c r="V306" s="9">
        <f t="shared" si="54"/>
        <v>13420.84210526316</v>
      </c>
      <c r="W306" s="8">
        <f t="shared" si="55"/>
        <v>0.26054748526861848</v>
      </c>
      <c r="X306" s="22">
        <f t="shared" si="60"/>
        <v>44468.140005608228</v>
      </c>
      <c r="Y306" s="22">
        <f t="shared" si="61"/>
        <v>56054.202058642302</v>
      </c>
      <c r="Z306" s="22">
        <f t="shared" si="62"/>
        <v>11586.062053034075</v>
      </c>
      <c r="AA306" s="8">
        <f t="shared" si="63"/>
        <v>0.26054748526861848</v>
      </c>
      <c r="AB306" s="22">
        <f t="shared" si="64"/>
        <v>2130059.6782284076</v>
      </c>
      <c r="AC306" s="6"/>
      <c r="AD306" s="6">
        <v>1957</v>
      </c>
      <c r="AE306" s="6">
        <f t="shared" si="56"/>
        <v>59</v>
      </c>
      <c r="AF306" s="6" t="s">
        <v>37</v>
      </c>
    </row>
    <row r="307" spans="1:32" x14ac:dyDescent="0.2">
      <c r="A307">
        <v>36</v>
      </c>
      <c r="B307" s="6" t="s">
        <v>331</v>
      </c>
      <c r="C307" s="6" t="s">
        <v>22</v>
      </c>
      <c r="D307" s="6" t="s">
        <v>23</v>
      </c>
      <c r="E307" s="6" t="s">
        <v>2767</v>
      </c>
      <c r="F307" s="6" t="s">
        <v>2773</v>
      </c>
      <c r="G307" s="6">
        <v>74</v>
      </c>
      <c r="H307" s="6">
        <v>82</v>
      </c>
      <c r="I307" s="7">
        <v>42608</v>
      </c>
      <c r="J307" s="7">
        <v>42619</v>
      </c>
      <c r="K307" s="7" t="s">
        <v>2541</v>
      </c>
      <c r="L307" s="17">
        <f t="shared" si="57"/>
        <v>275.91000000000003</v>
      </c>
      <c r="M307" s="20">
        <f t="shared" si="58"/>
        <v>0.86328875357906554</v>
      </c>
      <c r="N307" s="6" t="s">
        <v>24</v>
      </c>
      <c r="O307" s="6">
        <v>4000000</v>
      </c>
      <c r="P307" s="6">
        <v>4500000</v>
      </c>
      <c r="Q307" s="6">
        <f t="shared" si="52"/>
        <v>500000</v>
      </c>
      <c r="R307" s="8">
        <f t="shared" si="53"/>
        <v>0.125</v>
      </c>
      <c r="S307" s="6"/>
      <c r="T307" s="9">
        <f t="shared" si="59"/>
        <v>54054.054054054053</v>
      </c>
      <c r="U307" s="6">
        <v>60811</v>
      </c>
      <c r="V307" s="9">
        <f t="shared" si="54"/>
        <v>6756.9459459459467</v>
      </c>
      <c r="W307" s="8">
        <f t="shared" si="55"/>
        <v>0.12500350000000002</v>
      </c>
      <c r="X307" s="22">
        <f t="shared" si="60"/>
        <v>46664.256950219758</v>
      </c>
      <c r="Y307" s="22">
        <f t="shared" si="61"/>
        <v>52497.452393896558</v>
      </c>
      <c r="Z307" s="22">
        <f t="shared" si="62"/>
        <v>5833.1954436767992</v>
      </c>
      <c r="AA307" s="8">
        <f t="shared" si="63"/>
        <v>0.12500350000000007</v>
      </c>
      <c r="AB307" s="22">
        <f t="shared" si="64"/>
        <v>3884811.4771483452</v>
      </c>
      <c r="AC307" s="10">
        <v>2887</v>
      </c>
      <c r="AD307" s="6">
        <v>2006</v>
      </c>
      <c r="AE307" s="6">
        <f t="shared" si="56"/>
        <v>10</v>
      </c>
      <c r="AF307" s="6" t="s">
        <v>112</v>
      </c>
    </row>
    <row r="308" spans="1:32" x14ac:dyDescent="0.2">
      <c r="A308">
        <v>36</v>
      </c>
      <c r="B308" s="6" t="s">
        <v>2335</v>
      </c>
      <c r="C308" s="6" t="s">
        <v>22</v>
      </c>
      <c r="D308" s="6" t="s">
        <v>23</v>
      </c>
      <c r="E308" s="6" t="s">
        <v>2767</v>
      </c>
      <c r="F308" s="6" t="s">
        <v>2773</v>
      </c>
      <c r="G308" s="6">
        <v>115</v>
      </c>
      <c r="H308" s="6">
        <v>126</v>
      </c>
      <c r="I308" s="7">
        <v>42608</v>
      </c>
      <c r="J308" s="7">
        <v>42619</v>
      </c>
      <c r="K308" s="7" t="s">
        <v>2541</v>
      </c>
      <c r="L308" s="17">
        <f t="shared" si="57"/>
        <v>275.91000000000003</v>
      </c>
      <c r="M308" s="20">
        <f t="shared" si="58"/>
        <v>0.86328875357906554</v>
      </c>
      <c r="N308" s="6" t="s">
        <v>24</v>
      </c>
      <c r="O308" s="6">
        <v>6500000</v>
      </c>
      <c r="P308" s="6">
        <v>8000000</v>
      </c>
      <c r="Q308" s="6">
        <f t="shared" si="52"/>
        <v>1500000</v>
      </c>
      <c r="R308" s="8">
        <f t="shared" si="53"/>
        <v>0.23076923076923078</v>
      </c>
      <c r="S308" s="6"/>
      <c r="T308" s="9">
        <f t="shared" si="59"/>
        <v>56521.739130434784</v>
      </c>
      <c r="U308" s="6">
        <v>69565</v>
      </c>
      <c r="V308" s="9">
        <f t="shared" si="54"/>
        <v>13043.260869565216</v>
      </c>
      <c r="W308" s="8">
        <f t="shared" si="55"/>
        <v>0.23076538461538459</v>
      </c>
      <c r="X308" s="22">
        <f t="shared" si="60"/>
        <v>48794.581724034142</v>
      </c>
      <c r="Y308" s="22">
        <f t="shared" si="61"/>
        <v>60054.682142727695</v>
      </c>
      <c r="Z308" s="22">
        <f t="shared" si="62"/>
        <v>11260.100418693553</v>
      </c>
      <c r="AA308" s="8">
        <f t="shared" si="63"/>
        <v>0.23076538461538457</v>
      </c>
      <c r="AB308" s="22">
        <f t="shared" si="64"/>
        <v>6906288.4464136846</v>
      </c>
      <c r="AC308" s="10">
        <v>1786</v>
      </c>
      <c r="AD308" s="6">
        <v>1988</v>
      </c>
      <c r="AE308" s="6">
        <f t="shared" si="56"/>
        <v>28</v>
      </c>
      <c r="AF308" s="6" t="s">
        <v>94</v>
      </c>
    </row>
    <row r="309" spans="1:32" x14ac:dyDescent="0.2">
      <c r="A309">
        <v>36</v>
      </c>
      <c r="B309" s="6" t="s">
        <v>1365</v>
      </c>
      <c r="C309" s="6" t="s">
        <v>22</v>
      </c>
      <c r="D309" s="6" t="s">
        <v>23</v>
      </c>
      <c r="E309" s="6" t="s">
        <v>2767</v>
      </c>
      <c r="F309" s="6" t="s">
        <v>2773</v>
      </c>
      <c r="G309" s="6">
        <v>66</v>
      </c>
      <c r="H309" s="6">
        <v>73</v>
      </c>
      <c r="I309" s="7">
        <v>42609</v>
      </c>
      <c r="J309" s="7">
        <v>42619</v>
      </c>
      <c r="K309" s="7" t="s">
        <v>2541</v>
      </c>
      <c r="L309" s="17">
        <f t="shared" si="57"/>
        <v>275.91000000000003</v>
      </c>
      <c r="M309" s="20">
        <f t="shared" si="58"/>
        <v>0.86328875357906554</v>
      </c>
      <c r="N309" s="6" t="s">
        <v>36</v>
      </c>
      <c r="O309" s="6">
        <v>2750000</v>
      </c>
      <c r="P309" s="6">
        <v>3450000</v>
      </c>
      <c r="Q309" s="6">
        <f t="shared" si="52"/>
        <v>700000</v>
      </c>
      <c r="R309" s="8">
        <f t="shared" si="53"/>
        <v>0.25454545454545452</v>
      </c>
      <c r="S309" s="6">
        <v>126000</v>
      </c>
      <c r="T309" s="9">
        <f t="shared" si="59"/>
        <v>43575.757575757576</v>
      </c>
      <c r="U309" s="6">
        <v>54182</v>
      </c>
      <c r="V309" s="9">
        <f t="shared" si="54"/>
        <v>10606.242424242424</v>
      </c>
      <c r="W309" s="8">
        <f t="shared" si="55"/>
        <v>0.24339777468706536</v>
      </c>
      <c r="X309" s="22">
        <f t="shared" si="60"/>
        <v>37618.461443839282</v>
      </c>
      <c r="Y309" s="22">
        <f t="shared" si="61"/>
        <v>46774.711246420928</v>
      </c>
      <c r="Z309" s="22">
        <f t="shared" si="62"/>
        <v>9156.2498025816458</v>
      </c>
      <c r="AA309" s="8">
        <f t="shared" si="63"/>
        <v>0.24339777468706528</v>
      </c>
      <c r="AB309" s="22">
        <f t="shared" si="64"/>
        <v>3087130.9422637811</v>
      </c>
      <c r="AC309" s="6"/>
      <c r="AD309" s="6">
        <v>1955</v>
      </c>
      <c r="AE309" s="6">
        <f t="shared" si="56"/>
        <v>61</v>
      </c>
      <c r="AF309" s="6" t="s">
        <v>94</v>
      </c>
    </row>
    <row r="310" spans="1:32" x14ac:dyDescent="0.2">
      <c r="A310">
        <v>36</v>
      </c>
      <c r="B310" s="6" t="s">
        <v>1460</v>
      </c>
      <c r="C310" s="6" t="s">
        <v>22</v>
      </c>
      <c r="D310" s="6" t="s">
        <v>23</v>
      </c>
      <c r="E310" s="6" t="s">
        <v>2767</v>
      </c>
      <c r="F310" s="6" t="s">
        <v>2773</v>
      </c>
      <c r="G310" s="6">
        <v>68</v>
      </c>
      <c r="H310" s="6">
        <v>75</v>
      </c>
      <c r="I310" s="7">
        <v>42609</v>
      </c>
      <c r="J310" s="7">
        <v>42619</v>
      </c>
      <c r="K310" s="7" t="s">
        <v>2541</v>
      </c>
      <c r="L310" s="17">
        <f t="shared" si="57"/>
        <v>275.91000000000003</v>
      </c>
      <c r="M310" s="20">
        <f t="shared" si="58"/>
        <v>0.86328875357906554</v>
      </c>
      <c r="N310" s="6" t="s">
        <v>36</v>
      </c>
      <c r="O310" s="6">
        <v>3300000</v>
      </c>
      <c r="P310" s="6">
        <v>3600000</v>
      </c>
      <c r="Q310" s="6">
        <f t="shared" si="52"/>
        <v>300000</v>
      </c>
      <c r="R310" s="8">
        <f t="shared" si="53"/>
        <v>9.0909090909090912E-2</v>
      </c>
      <c r="S310" s="6">
        <v>118336</v>
      </c>
      <c r="T310" s="9">
        <f t="shared" si="59"/>
        <v>50269.647058823532</v>
      </c>
      <c r="U310" s="6">
        <v>54681</v>
      </c>
      <c r="V310" s="9">
        <f t="shared" si="54"/>
        <v>4411.3529411764684</v>
      </c>
      <c r="W310" s="8">
        <f t="shared" si="55"/>
        <v>8.7753807700588785E-2</v>
      </c>
      <c r="X310" s="22">
        <f t="shared" si="60"/>
        <v>43397.220952271302</v>
      </c>
      <c r="Y310" s="22">
        <f t="shared" si="61"/>
        <v>47205.492334456882</v>
      </c>
      <c r="Z310" s="22">
        <f t="shared" si="62"/>
        <v>3808.2713821855796</v>
      </c>
      <c r="AA310" s="8">
        <f t="shared" si="63"/>
        <v>8.7753807700588812E-2</v>
      </c>
      <c r="AB310" s="22">
        <f t="shared" si="64"/>
        <v>3209973.4787430679</v>
      </c>
      <c r="AC310" s="10">
        <v>5944</v>
      </c>
      <c r="AD310" s="6">
        <v>1955</v>
      </c>
      <c r="AE310" s="6">
        <f t="shared" si="56"/>
        <v>61</v>
      </c>
      <c r="AF310" s="6" t="s">
        <v>569</v>
      </c>
    </row>
    <row r="311" spans="1:32" x14ac:dyDescent="0.2">
      <c r="A311">
        <v>36</v>
      </c>
      <c r="B311" s="6" t="s">
        <v>1829</v>
      </c>
      <c r="C311" s="6" t="s">
        <v>22</v>
      </c>
      <c r="D311" s="6" t="s">
        <v>23</v>
      </c>
      <c r="E311" s="6" t="s">
        <v>2767</v>
      </c>
      <c r="F311" s="6" t="s">
        <v>2773</v>
      </c>
      <c r="G311" s="6">
        <v>79</v>
      </c>
      <c r="H311" s="6">
        <v>85</v>
      </c>
      <c r="I311" s="7">
        <v>42609</v>
      </c>
      <c r="J311" s="7">
        <v>42619</v>
      </c>
      <c r="K311" s="7" t="s">
        <v>2541</v>
      </c>
      <c r="L311" s="17">
        <f t="shared" si="57"/>
        <v>275.91000000000003</v>
      </c>
      <c r="M311" s="20">
        <f t="shared" si="58"/>
        <v>0.86328875357906554</v>
      </c>
      <c r="N311" s="6" t="s">
        <v>36</v>
      </c>
      <c r="O311" s="6">
        <v>4750000</v>
      </c>
      <c r="P311" s="6">
        <v>4750000</v>
      </c>
      <c r="Q311" s="6">
        <f t="shared" si="52"/>
        <v>0</v>
      </c>
      <c r="R311" s="8">
        <f t="shared" si="53"/>
        <v>0</v>
      </c>
      <c r="S311" s="6"/>
      <c r="T311" s="9">
        <f t="shared" si="59"/>
        <v>60126.582278481015</v>
      </c>
      <c r="U311" s="6">
        <v>60127</v>
      </c>
      <c r="V311" s="9">
        <f t="shared" si="54"/>
        <v>0.41772151898476295</v>
      </c>
      <c r="W311" s="8">
        <f t="shared" si="55"/>
        <v>6.9473684210097412E-6</v>
      </c>
      <c r="X311" s="22">
        <f t="shared" si="60"/>
        <v>51906.602272159005</v>
      </c>
      <c r="Y311" s="22">
        <f t="shared" si="61"/>
        <v>51906.962886448477</v>
      </c>
      <c r="Z311" s="22">
        <f t="shared" si="62"/>
        <v>0.36061428947141394</v>
      </c>
      <c r="AA311" s="8">
        <f t="shared" si="63"/>
        <v>6.9473684210849526E-6</v>
      </c>
      <c r="AB311" s="22">
        <f t="shared" si="64"/>
        <v>4100650.0680294298</v>
      </c>
      <c r="AC311" s="10">
        <v>1211</v>
      </c>
      <c r="AD311" s="6">
        <v>1950</v>
      </c>
      <c r="AE311" s="6">
        <f t="shared" si="56"/>
        <v>66</v>
      </c>
      <c r="AF311" s="6" t="s">
        <v>94</v>
      </c>
    </row>
    <row r="312" spans="1:32" x14ac:dyDescent="0.2">
      <c r="A312">
        <v>36</v>
      </c>
      <c r="B312" s="6" t="s">
        <v>1560</v>
      </c>
      <c r="C312" s="6" t="s">
        <v>22</v>
      </c>
      <c r="D312" s="6" t="s">
        <v>23</v>
      </c>
      <c r="E312" s="6" t="s">
        <v>2767</v>
      </c>
      <c r="F312" s="6" t="s">
        <v>2773</v>
      </c>
      <c r="G312" s="6">
        <v>71</v>
      </c>
      <c r="H312" s="6">
        <v>90</v>
      </c>
      <c r="I312" s="7">
        <v>42608</v>
      </c>
      <c r="J312" s="7">
        <v>42620</v>
      </c>
      <c r="K312" s="7" t="s">
        <v>2541</v>
      </c>
      <c r="L312" s="17">
        <f t="shared" si="57"/>
        <v>275.91000000000003</v>
      </c>
      <c r="M312" s="20">
        <f t="shared" si="58"/>
        <v>0.86328875357906554</v>
      </c>
      <c r="N312" s="6" t="s">
        <v>32</v>
      </c>
      <c r="O312" s="6">
        <v>3950000</v>
      </c>
      <c r="P312" s="6">
        <v>4250000</v>
      </c>
      <c r="Q312" s="6">
        <f t="shared" si="52"/>
        <v>300000</v>
      </c>
      <c r="R312" s="8">
        <f t="shared" si="53"/>
        <v>7.5949367088607597E-2</v>
      </c>
      <c r="S312" s="6"/>
      <c r="T312" s="9">
        <f t="shared" si="59"/>
        <v>55633.802816901407</v>
      </c>
      <c r="U312" s="6">
        <v>59859</v>
      </c>
      <c r="V312" s="9">
        <f t="shared" si="54"/>
        <v>4225.1971830985931</v>
      </c>
      <c r="W312" s="8">
        <f t="shared" si="55"/>
        <v>7.5946582278481042E-2</v>
      </c>
      <c r="X312" s="22">
        <f t="shared" si="60"/>
        <v>48028.036290666321</v>
      </c>
      <c r="Y312" s="22">
        <f t="shared" si="61"/>
        <v>51675.601500489283</v>
      </c>
      <c r="Z312" s="22">
        <f t="shared" si="62"/>
        <v>3647.5652098229621</v>
      </c>
      <c r="AA312" s="8">
        <f t="shared" si="63"/>
        <v>7.5946582278481015E-2</v>
      </c>
      <c r="AB312" s="22">
        <f t="shared" si="64"/>
        <v>3668967.7065347391</v>
      </c>
      <c r="AC312" s="10">
        <v>9540</v>
      </c>
      <c r="AD312" s="6">
        <v>2012</v>
      </c>
      <c r="AE312" s="6">
        <f t="shared" si="56"/>
        <v>4</v>
      </c>
      <c r="AF312" s="6" t="s">
        <v>37</v>
      </c>
    </row>
    <row r="313" spans="1:32" x14ac:dyDescent="0.2">
      <c r="A313">
        <v>36</v>
      </c>
      <c r="B313" s="6" t="s">
        <v>402</v>
      </c>
      <c r="C313" s="6" t="s">
        <v>22</v>
      </c>
      <c r="D313" s="6" t="s">
        <v>23</v>
      </c>
      <c r="E313" s="6" t="s">
        <v>2767</v>
      </c>
      <c r="F313" s="6" t="s">
        <v>2773</v>
      </c>
      <c r="G313" s="6">
        <v>40</v>
      </c>
      <c r="H313" s="6">
        <v>48</v>
      </c>
      <c r="I313" s="7">
        <v>42610</v>
      </c>
      <c r="J313" s="7">
        <v>42620</v>
      </c>
      <c r="K313" s="7" t="s">
        <v>2541</v>
      </c>
      <c r="L313" s="17">
        <f t="shared" si="57"/>
        <v>275.91000000000003</v>
      </c>
      <c r="M313" s="20">
        <f t="shared" si="58"/>
        <v>0.86328875357906554</v>
      </c>
      <c r="N313" s="6" t="s">
        <v>36</v>
      </c>
      <c r="O313" s="6">
        <v>2000000</v>
      </c>
      <c r="P313" s="6">
        <v>2650000</v>
      </c>
      <c r="Q313" s="6">
        <f t="shared" si="52"/>
        <v>650000</v>
      </c>
      <c r="R313" s="8">
        <f t="shared" si="53"/>
        <v>0.32500000000000001</v>
      </c>
      <c r="S313" s="6">
        <v>63207</v>
      </c>
      <c r="T313" s="9">
        <f t="shared" si="59"/>
        <v>51580.175000000003</v>
      </c>
      <c r="U313" s="6">
        <v>67830</v>
      </c>
      <c r="V313" s="9">
        <f t="shared" si="54"/>
        <v>16249.824999999997</v>
      </c>
      <c r="W313" s="8">
        <f t="shared" si="55"/>
        <v>0.31504012927447406</v>
      </c>
      <c r="X313" s="22">
        <f t="shared" si="60"/>
        <v>44528.584985140078</v>
      </c>
      <c r="Y313" s="22">
        <f t="shared" si="61"/>
        <v>58556.876155268015</v>
      </c>
      <c r="Z313" s="22">
        <f t="shared" si="62"/>
        <v>14028.291170127937</v>
      </c>
      <c r="AA313" s="8">
        <f t="shared" si="63"/>
        <v>0.31504012927447411</v>
      </c>
      <c r="AB313" s="22">
        <f t="shared" si="64"/>
        <v>2342275.0462107207</v>
      </c>
      <c r="AC313" s="6"/>
      <c r="AD313" s="6">
        <v>1958</v>
      </c>
      <c r="AE313" s="6">
        <f t="shared" si="56"/>
        <v>58</v>
      </c>
      <c r="AF313" s="6" t="s">
        <v>130</v>
      </c>
    </row>
    <row r="314" spans="1:32" x14ac:dyDescent="0.2">
      <c r="A314">
        <v>36</v>
      </c>
      <c r="B314" s="6" t="s">
        <v>1322</v>
      </c>
      <c r="C314" s="6" t="s">
        <v>22</v>
      </c>
      <c r="D314" s="6" t="s">
        <v>23</v>
      </c>
      <c r="E314" s="6" t="s">
        <v>2767</v>
      </c>
      <c r="F314" s="6" t="s">
        <v>2773</v>
      </c>
      <c r="G314" s="6">
        <v>67</v>
      </c>
      <c r="H314" s="6">
        <v>73</v>
      </c>
      <c r="I314" s="7">
        <v>42608</v>
      </c>
      <c r="J314" s="7">
        <v>42620</v>
      </c>
      <c r="K314" s="7" t="s">
        <v>2541</v>
      </c>
      <c r="L314" s="17">
        <f t="shared" si="57"/>
        <v>275.91000000000003</v>
      </c>
      <c r="M314" s="20">
        <f t="shared" si="58"/>
        <v>0.86328875357906554</v>
      </c>
      <c r="N314" s="6" t="s">
        <v>32</v>
      </c>
      <c r="O314" s="6">
        <v>3480000</v>
      </c>
      <c r="P314" s="6">
        <v>3760000</v>
      </c>
      <c r="Q314" s="6">
        <f t="shared" si="52"/>
        <v>280000</v>
      </c>
      <c r="R314" s="8">
        <f t="shared" si="53"/>
        <v>8.0459770114942528E-2</v>
      </c>
      <c r="S314" s="6">
        <v>46891</v>
      </c>
      <c r="T314" s="9">
        <f t="shared" si="59"/>
        <v>52640.164179104475</v>
      </c>
      <c r="U314" s="6">
        <v>56819</v>
      </c>
      <c r="V314" s="9">
        <f t="shared" si="54"/>
        <v>4178.8358208955251</v>
      </c>
      <c r="W314" s="8">
        <f t="shared" si="55"/>
        <v>7.9384931374403181E-2</v>
      </c>
      <c r="X314" s="22">
        <f t="shared" si="60"/>
        <v>45443.661722376477</v>
      </c>
      <c r="Y314" s="22">
        <f t="shared" si="61"/>
        <v>49051.203689608927</v>
      </c>
      <c r="Z314" s="22">
        <f t="shared" si="62"/>
        <v>3607.5419672324497</v>
      </c>
      <c r="AA314" s="8">
        <f t="shared" si="63"/>
        <v>7.9384931374403195E-2</v>
      </c>
      <c r="AB314" s="22">
        <f t="shared" si="64"/>
        <v>3286430.6472037979</v>
      </c>
      <c r="AC314" s="10">
        <v>39296</v>
      </c>
      <c r="AD314" s="6">
        <v>1955</v>
      </c>
      <c r="AE314" s="6">
        <f t="shared" si="56"/>
        <v>61</v>
      </c>
      <c r="AF314" s="6" t="s">
        <v>371</v>
      </c>
    </row>
    <row r="315" spans="1:32" x14ac:dyDescent="0.2">
      <c r="A315">
        <v>37</v>
      </c>
      <c r="B315" s="6" t="s">
        <v>1794</v>
      </c>
      <c r="C315" s="6" t="s">
        <v>22</v>
      </c>
      <c r="D315" s="6" t="s">
        <v>23</v>
      </c>
      <c r="E315" s="6" t="s">
        <v>2767</v>
      </c>
      <c r="F315" s="6" t="s">
        <v>2773</v>
      </c>
      <c r="G315" s="6">
        <v>79</v>
      </c>
      <c r="H315" s="6">
        <v>100</v>
      </c>
      <c r="I315" s="7">
        <v>42615</v>
      </c>
      <c r="J315" s="7">
        <v>42625</v>
      </c>
      <c r="K315" s="7" t="s">
        <v>2541</v>
      </c>
      <c r="L315" s="17">
        <f t="shared" si="57"/>
        <v>275.91000000000003</v>
      </c>
      <c r="M315" s="20">
        <f t="shared" si="58"/>
        <v>0.86328875357906554</v>
      </c>
      <c r="N315" s="6" t="s">
        <v>36</v>
      </c>
      <c r="O315" s="6">
        <v>3290000</v>
      </c>
      <c r="P315" s="6">
        <v>3800000</v>
      </c>
      <c r="Q315" s="6">
        <f t="shared" si="52"/>
        <v>510000</v>
      </c>
      <c r="R315" s="8">
        <f t="shared" si="53"/>
        <v>0.15501519756838905</v>
      </c>
      <c r="S315" s="6">
        <v>1406</v>
      </c>
      <c r="T315" s="9">
        <f t="shared" si="59"/>
        <v>41663.367088607592</v>
      </c>
      <c r="U315" s="6">
        <v>48119</v>
      </c>
      <c r="V315" s="9">
        <f t="shared" si="54"/>
        <v>6455.6329113924076</v>
      </c>
      <c r="W315" s="8">
        <f t="shared" si="55"/>
        <v>0.15494746014317293</v>
      </c>
      <c r="X315" s="22">
        <f t="shared" si="60"/>
        <v>35967.516243831109</v>
      </c>
      <c r="Y315" s="22">
        <f t="shared" si="61"/>
        <v>41540.591533471052</v>
      </c>
      <c r="Z315" s="22">
        <f t="shared" si="62"/>
        <v>5573.0752896399426</v>
      </c>
      <c r="AA315" s="8">
        <f t="shared" si="63"/>
        <v>0.15494746014317284</v>
      </c>
      <c r="AB315" s="22">
        <f t="shared" si="64"/>
        <v>3281706.7311442131</v>
      </c>
      <c r="AC315" s="10">
        <v>13491</v>
      </c>
      <c r="AD315" s="6">
        <v>2012</v>
      </c>
      <c r="AE315" s="6">
        <f t="shared" si="56"/>
        <v>4</v>
      </c>
      <c r="AF315" s="6" t="s">
        <v>103</v>
      </c>
    </row>
    <row r="316" spans="1:32" x14ac:dyDescent="0.2">
      <c r="A316">
        <v>37</v>
      </c>
      <c r="B316" s="6" t="s">
        <v>639</v>
      </c>
      <c r="C316" s="6" t="s">
        <v>22</v>
      </c>
      <c r="D316" s="6" t="s">
        <v>23</v>
      </c>
      <c r="E316" s="6" t="s">
        <v>2767</v>
      </c>
      <c r="F316" s="6" t="s">
        <v>2773</v>
      </c>
      <c r="G316" s="6">
        <v>96</v>
      </c>
      <c r="H316" s="6">
        <v>107</v>
      </c>
      <c r="I316" s="7">
        <v>42615</v>
      </c>
      <c r="J316" s="7">
        <v>42625</v>
      </c>
      <c r="K316" s="7" t="s">
        <v>2541</v>
      </c>
      <c r="L316" s="17">
        <f t="shared" si="57"/>
        <v>275.91000000000003</v>
      </c>
      <c r="M316" s="20">
        <f t="shared" si="58"/>
        <v>0.86328875357906554</v>
      </c>
      <c r="N316" s="6" t="s">
        <v>36</v>
      </c>
      <c r="O316" s="6">
        <v>2890000</v>
      </c>
      <c r="P316" s="6">
        <v>2870000</v>
      </c>
      <c r="Q316" s="6">
        <f t="shared" si="52"/>
        <v>-20000</v>
      </c>
      <c r="R316" s="8">
        <f t="shared" si="53"/>
        <v>-6.920415224913495E-3</v>
      </c>
      <c r="S316" s="6">
        <v>129221</v>
      </c>
      <c r="T316" s="9">
        <f t="shared" si="59"/>
        <v>31450.21875</v>
      </c>
      <c r="U316" s="6">
        <v>31242</v>
      </c>
      <c r="V316" s="9">
        <f t="shared" si="54"/>
        <v>-208.21875</v>
      </c>
      <c r="W316" s="8">
        <f t="shared" si="55"/>
        <v>-6.6205819315644666E-3</v>
      </c>
      <c r="X316" s="22">
        <f t="shared" si="60"/>
        <v>27150.620144476456</v>
      </c>
      <c r="Y316" s="22">
        <f t="shared" si="61"/>
        <v>26970.867239317166</v>
      </c>
      <c r="Z316" s="22">
        <f t="shared" si="62"/>
        <v>-179.75290515929009</v>
      </c>
      <c r="AA316" s="8">
        <f t="shared" si="63"/>
        <v>-6.620581931564431E-3</v>
      </c>
      <c r="AB316" s="22">
        <f t="shared" si="64"/>
        <v>2589203.2549744481</v>
      </c>
      <c r="AC316" s="10">
        <v>1679</v>
      </c>
      <c r="AD316" s="6">
        <v>1973</v>
      </c>
      <c r="AE316" s="6">
        <f t="shared" si="56"/>
        <v>43</v>
      </c>
      <c r="AF316" s="6" t="s">
        <v>37</v>
      </c>
    </row>
    <row r="317" spans="1:32" x14ac:dyDescent="0.2">
      <c r="A317">
        <v>37</v>
      </c>
      <c r="B317" s="6" t="s">
        <v>439</v>
      </c>
      <c r="C317" s="6" t="s">
        <v>22</v>
      </c>
      <c r="D317" s="6" t="s">
        <v>23</v>
      </c>
      <c r="E317" s="6" t="s">
        <v>2767</v>
      </c>
      <c r="F317" s="6" t="s">
        <v>2773</v>
      </c>
      <c r="G317" s="6">
        <v>41</v>
      </c>
      <c r="H317" s="6">
        <v>46</v>
      </c>
      <c r="I317" s="7">
        <v>42614</v>
      </c>
      <c r="J317" s="7">
        <v>42625</v>
      </c>
      <c r="K317" s="7" t="s">
        <v>2541</v>
      </c>
      <c r="L317" s="17">
        <f t="shared" si="57"/>
        <v>275.91000000000003</v>
      </c>
      <c r="M317" s="20">
        <f t="shared" si="58"/>
        <v>0.86328875357906554</v>
      </c>
      <c r="N317" s="6" t="s">
        <v>24</v>
      </c>
      <c r="O317" s="6">
        <v>2200000</v>
      </c>
      <c r="P317" s="6">
        <v>2600000</v>
      </c>
      <c r="Q317" s="6">
        <f t="shared" si="52"/>
        <v>400000</v>
      </c>
      <c r="R317" s="8">
        <f t="shared" si="53"/>
        <v>0.18181818181818182</v>
      </c>
      <c r="S317" s="6">
        <v>57090</v>
      </c>
      <c r="T317" s="9">
        <f t="shared" si="59"/>
        <v>55050.975609756097</v>
      </c>
      <c r="U317" s="6">
        <v>64807</v>
      </c>
      <c r="V317" s="9">
        <f t="shared" si="54"/>
        <v>9756.0243902439033</v>
      </c>
      <c r="W317" s="8">
        <f t="shared" si="55"/>
        <v>0.17721801080151878</v>
      </c>
      <c r="X317" s="22">
        <f t="shared" si="60"/>
        <v>47524.888117457878</v>
      </c>
      <c r="Y317" s="22">
        <f t="shared" si="61"/>
        <v>55947.154253198503</v>
      </c>
      <c r="Z317" s="22">
        <f t="shared" si="62"/>
        <v>8422.266135740625</v>
      </c>
      <c r="AA317" s="8">
        <f t="shared" si="63"/>
        <v>0.17721801080151886</v>
      </c>
      <c r="AB317" s="22">
        <f t="shared" si="64"/>
        <v>2293833.3243811387</v>
      </c>
      <c r="AC317" s="10">
        <v>2935</v>
      </c>
      <c r="AD317" s="6">
        <v>1967</v>
      </c>
      <c r="AE317" s="6">
        <f t="shared" si="56"/>
        <v>49</v>
      </c>
      <c r="AF317" s="6" t="s">
        <v>139</v>
      </c>
    </row>
    <row r="318" spans="1:32" x14ac:dyDescent="0.2">
      <c r="A318">
        <v>37</v>
      </c>
      <c r="B318" s="6" t="s">
        <v>2053</v>
      </c>
      <c r="C318" s="6" t="s">
        <v>22</v>
      </c>
      <c r="D318" s="6" t="s">
        <v>23</v>
      </c>
      <c r="E318" s="6" t="s">
        <v>2767</v>
      </c>
      <c r="F318" s="6" t="s">
        <v>2773</v>
      </c>
      <c r="G318" s="6">
        <v>90</v>
      </c>
      <c r="H318" s="6">
        <v>98</v>
      </c>
      <c r="I318" s="7">
        <v>42602</v>
      </c>
      <c r="J318" s="7">
        <v>42625</v>
      </c>
      <c r="K318" s="7" t="s">
        <v>2541</v>
      </c>
      <c r="L318" s="17">
        <f t="shared" si="57"/>
        <v>275.91000000000003</v>
      </c>
      <c r="M318" s="20">
        <f t="shared" si="58"/>
        <v>0.86328875357906554</v>
      </c>
      <c r="N318" s="6" t="s">
        <v>85</v>
      </c>
      <c r="O318" s="6">
        <v>3200000</v>
      </c>
      <c r="P318" s="6">
        <v>3260000</v>
      </c>
      <c r="Q318" s="6">
        <f t="shared" si="52"/>
        <v>60000</v>
      </c>
      <c r="R318" s="8">
        <f t="shared" si="53"/>
        <v>1.8749999999999999E-2</v>
      </c>
      <c r="S318" s="6">
        <v>112000</v>
      </c>
      <c r="T318" s="9">
        <f t="shared" si="59"/>
        <v>36800</v>
      </c>
      <c r="U318" s="6">
        <v>37467</v>
      </c>
      <c r="V318" s="9">
        <f t="shared" si="54"/>
        <v>667</v>
      </c>
      <c r="W318" s="8">
        <f t="shared" si="55"/>
        <v>1.8124999999999999E-2</v>
      </c>
      <c r="X318" s="22">
        <f t="shared" si="60"/>
        <v>31769.026131709612</v>
      </c>
      <c r="Y318" s="22">
        <f t="shared" si="61"/>
        <v>32344.839730346848</v>
      </c>
      <c r="Z318" s="22">
        <f t="shared" si="62"/>
        <v>575.81359863723628</v>
      </c>
      <c r="AA318" s="8">
        <f t="shared" si="63"/>
        <v>1.8124999999999985E-2</v>
      </c>
      <c r="AB318" s="22">
        <f t="shared" si="64"/>
        <v>2911035.5757312165</v>
      </c>
      <c r="AC318" s="6"/>
      <c r="AD318" s="6">
        <v>1956</v>
      </c>
      <c r="AE318" s="6">
        <f t="shared" si="56"/>
        <v>60</v>
      </c>
      <c r="AF318" s="6" t="s">
        <v>161</v>
      </c>
    </row>
    <row r="319" spans="1:32" x14ac:dyDescent="0.2">
      <c r="A319">
        <v>37</v>
      </c>
      <c r="B319" s="6" t="s">
        <v>1794</v>
      </c>
      <c r="C319" s="6" t="s">
        <v>22</v>
      </c>
      <c r="D319" s="6" t="s">
        <v>23</v>
      </c>
      <c r="E319" s="6" t="s">
        <v>2767</v>
      </c>
      <c r="F319" s="6" t="s">
        <v>2773</v>
      </c>
      <c r="G319" s="6">
        <v>78</v>
      </c>
      <c r="H319" s="6">
        <v>90</v>
      </c>
      <c r="I319" s="7">
        <v>42615</v>
      </c>
      <c r="J319" s="7">
        <v>42626</v>
      </c>
      <c r="K319" s="7" t="s">
        <v>2541</v>
      </c>
      <c r="L319" s="17">
        <f t="shared" si="57"/>
        <v>275.91000000000003</v>
      </c>
      <c r="M319" s="20">
        <f t="shared" si="58"/>
        <v>0.86328875357906554</v>
      </c>
      <c r="N319" s="6" t="s">
        <v>24</v>
      </c>
      <c r="O319" s="6">
        <v>3100000</v>
      </c>
      <c r="P319" s="6">
        <v>3550000</v>
      </c>
      <c r="Q319" s="6">
        <f t="shared" si="52"/>
        <v>450000</v>
      </c>
      <c r="R319" s="8">
        <f t="shared" si="53"/>
        <v>0.14516129032258066</v>
      </c>
      <c r="S319" s="6">
        <v>1406</v>
      </c>
      <c r="T319" s="9">
        <f t="shared" si="59"/>
        <v>39761.615384615383</v>
      </c>
      <c r="U319" s="6">
        <v>45531</v>
      </c>
      <c r="V319" s="9">
        <f t="shared" si="54"/>
        <v>5769.3846153846171</v>
      </c>
      <c r="W319" s="8">
        <f t="shared" si="55"/>
        <v>0.14509935171338423</v>
      </c>
      <c r="X319" s="22">
        <f t="shared" si="60"/>
        <v>34325.755385674813</v>
      </c>
      <c r="Y319" s="22">
        <f t="shared" si="61"/>
        <v>39306.400239208429</v>
      </c>
      <c r="Z319" s="22">
        <f t="shared" si="62"/>
        <v>4980.6448535336167</v>
      </c>
      <c r="AA319" s="8">
        <f t="shared" si="63"/>
        <v>0.14509935171338406</v>
      </c>
      <c r="AB319" s="22">
        <f t="shared" si="64"/>
        <v>3065899.2186582573</v>
      </c>
      <c r="AC319" s="6"/>
      <c r="AD319" s="6">
        <v>2011</v>
      </c>
      <c r="AE319" s="6">
        <f t="shared" si="56"/>
        <v>5</v>
      </c>
      <c r="AF319" s="6" t="s">
        <v>332</v>
      </c>
    </row>
    <row r="320" spans="1:32" x14ac:dyDescent="0.2">
      <c r="A320">
        <v>37</v>
      </c>
      <c r="B320" s="6" t="s">
        <v>2097</v>
      </c>
      <c r="C320" s="6" t="s">
        <v>22</v>
      </c>
      <c r="D320" s="6" t="s">
        <v>23</v>
      </c>
      <c r="E320" s="6" t="s">
        <v>2767</v>
      </c>
      <c r="F320" s="6" t="s">
        <v>2773</v>
      </c>
      <c r="G320" s="6">
        <v>93</v>
      </c>
      <c r="H320" s="6">
        <v>108</v>
      </c>
      <c r="I320" s="7">
        <v>42616</v>
      </c>
      <c r="J320" s="7">
        <v>42626</v>
      </c>
      <c r="K320" s="7" t="s">
        <v>2541</v>
      </c>
      <c r="L320" s="17">
        <f t="shared" si="57"/>
        <v>275.91000000000003</v>
      </c>
      <c r="M320" s="20">
        <f t="shared" si="58"/>
        <v>0.86328875357906554</v>
      </c>
      <c r="N320" s="6" t="s">
        <v>36</v>
      </c>
      <c r="O320" s="6">
        <v>6200000</v>
      </c>
      <c r="P320" s="6">
        <v>7150000</v>
      </c>
      <c r="Q320" s="6">
        <f t="shared" si="52"/>
        <v>950000</v>
      </c>
      <c r="R320" s="8">
        <f t="shared" si="53"/>
        <v>0.15322580645161291</v>
      </c>
      <c r="S320" s="6"/>
      <c r="T320" s="9">
        <f t="shared" si="59"/>
        <v>66666.666666666672</v>
      </c>
      <c r="U320" s="6">
        <v>76882</v>
      </c>
      <c r="V320" s="9">
        <f t="shared" si="54"/>
        <v>10215.333333333328</v>
      </c>
      <c r="W320" s="8">
        <f t="shared" si="55"/>
        <v>0.15322999999999992</v>
      </c>
      <c r="X320" s="22">
        <f t="shared" si="60"/>
        <v>57552.583571937706</v>
      </c>
      <c r="Y320" s="22">
        <f t="shared" si="61"/>
        <v>66371.365952665714</v>
      </c>
      <c r="Z320" s="22">
        <f t="shared" si="62"/>
        <v>8818.7823807280074</v>
      </c>
      <c r="AA320" s="8">
        <f t="shared" si="63"/>
        <v>0.15322999999999987</v>
      </c>
      <c r="AB320" s="22">
        <f t="shared" si="64"/>
        <v>6172537.0335979117</v>
      </c>
      <c r="AC320" s="10">
        <v>6745</v>
      </c>
      <c r="AD320" s="6">
        <v>2005</v>
      </c>
      <c r="AE320" s="6">
        <f t="shared" si="56"/>
        <v>11</v>
      </c>
      <c r="AF320" s="6" t="s">
        <v>371</v>
      </c>
    </row>
    <row r="321" spans="1:32" x14ac:dyDescent="0.2">
      <c r="A321">
        <v>37</v>
      </c>
      <c r="B321" s="6" t="s">
        <v>1526</v>
      </c>
      <c r="C321" s="6" t="s">
        <v>22</v>
      </c>
      <c r="D321" s="6" t="s">
        <v>23</v>
      </c>
      <c r="E321" s="6" t="s">
        <v>2767</v>
      </c>
      <c r="F321" s="6" t="s">
        <v>2773</v>
      </c>
      <c r="G321" s="6">
        <v>70</v>
      </c>
      <c r="H321" s="6">
        <v>80</v>
      </c>
      <c r="I321" s="7">
        <v>42614</v>
      </c>
      <c r="J321" s="7">
        <v>42626</v>
      </c>
      <c r="K321" s="7" t="s">
        <v>2541</v>
      </c>
      <c r="L321" s="17">
        <f t="shared" si="57"/>
        <v>275.91000000000003</v>
      </c>
      <c r="M321" s="20">
        <f t="shared" si="58"/>
        <v>0.86328875357906554</v>
      </c>
      <c r="N321" s="6" t="s">
        <v>32</v>
      </c>
      <c r="O321" s="6">
        <v>4200000</v>
      </c>
      <c r="P321" s="6">
        <v>4200000</v>
      </c>
      <c r="Q321" s="6">
        <f t="shared" si="52"/>
        <v>0</v>
      </c>
      <c r="R321" s="8">
        <f t="shared" si="53"/>
        <v>0</v>
      </c>
      <c r="S321" s="6"/>
      <c r="T321" s="9">
        <f t="shared" si="59"/>
        <v>60000</v>
      </c>
      <c r="U321" s="6">
        <v>60000</v>
      </c>
      <c r="V321" s="9">
        <f t="shared" si="54"/>
        <v>0</v>
      </c>
      <c r="W321" s="8">
        <f t="shared" si="55"/>
        <v>0</v>
      </c>
      <c r="X321" s="22">
        <f t="shared" si="60"/>
        <v>51797.325214743934</v>
      </c>
      <c r="Y321" s="22">
        <f t="shared" si="61"/>
        <v>51797.325214743934</v>
      </c>
      <c r="Z321" s="22">
        <f t="shared" si="62"/>
        <v>0</v>
      </c>
      <c r="AA321" s="8">
        <f t="shared" si="63"/>
        <v>0</v>
      </c>
      <c r="AB321" s="22">
        <f t="shared" si="64"/>
        <v>3625812.7650320753</v>
      </c>
      <c r="AC321" s="10">
        <v>3723</v>
      </c>
      <c r="AD321" s="6">
        <v>2000</v>
      </c>
      <c r="AE321" s="6">
        <f t="shared" si="56"/>
        <v>16</v>
      </c>
      <c r="AF321" s="6" t="s">
        <v>37</v>
      </c>
    </row>
    <row r="322" spans="1:32" x14ac:dyDescent="0.2">
      <c r="A322">
        <v>37</v>
      </c>
      <c r="B322" s="6" t="s">
        <v>981</v>
      </c>
      <c r="C322" s="6" t="s">
        <v>22</v>
      </c>
      <c r="D322" s="6" t="s">
        <v>23</v>
      </c>
      <c r="E322" s="6" t="s">
        <v>2767</v>
      </c>
      <c r="F322" s="6" t="s">
        <v>2773</v>
      </c>
      <c r="G322" s="6">
        <v>55</v>
      </c>
      <c r="H322" s="6"/>
      <c r="I322" s="7">
        <v>42615</v>
      </c>
      <c r="J322" s="7">
        <v>42626</v>
      </c>
      <c r="K322" s="7" t="s">
        <v>2541</v>
      </c>
      <c r="L322" s="17">
        <f t="shared" si="57"/>
        <v>275.91000000000003</v>
      </c>
      <c r="M322" s="20">
        <f t="shared" si="58"/>
        <v>0.86328875357906554</v>
      </c>
      <c r="N322" s="6" t="s">
        <v>24</v>
      </c>
      <c r="O322" s="6">
        <v>2300000</v>
      </c>
      <c r="P322" s="6">
        <v>2560000</v>
      </c>
      <c r="Q322" s="6">
        <f t="shared" ref="Q322:Q385" si="65">P322-O322</f>
        <v>260000</v>
      </c>
      <c r="R322" s="8">
        <f t="shared" ref="R322:R385" si="66">Q322/O322</f>
        <v>0.11304347826086956</v>
      </c>
      <c r="S322" s="6">
        <v>143000</v>
      </c>
      <c r="T322" s="9">
        <f t="shared" si="59"/>
        <v>44418.181818181816</v>
      </c>
      <c r="U322" s="6">
        <v>49145</v>
      </c>
      <c r="V322" s="9">
        <f t="shared" ref="V322:V385" si="67">U322-T322</f>
        <v>4726.8181818181838</v>
      </c>
      <c r="W322" s="8">
        <f t="shared" ref="W322:W385" si="68">V322/T322</f>
        <v>0.10641629144494479</v>
      </c>
      <c r="X322" s="22">
        <f t="shared" si="60"/>
        <v>38345.716818066488</v>
      </c>
      <c r="Y322" s="22">
        <f t="shared" si="61"/>
        <v>42426.325794643177</v>
      </c>
      <c r="Z322" s="22">
        <f t="shared" si="62"/>
        <v>4080.6089765766883</v>
      </c>
      <c r="AA322" s="8">
        <f t="shared" si="63"/>
        <v>0.1064162914449449</v>
      </c>
      <c r="AB322" s="22">
        <f t="shared" si="64"/>
        <v>2333447.9187053749</v>
      </c>
      <c r="AC322" s="10">
        <v>27462</v>
      </c>
      <c r="AD322" s="6">
        <v>1973</v>
      </c>
      <c r="AE322" s="6">
        <f t="shared" ref="AE322:AE385" si="69">2016-AD322</f>
        <v>43</v>
      </c>
      <c r="AF322" s="6" t="s">
        <v>982</v>
      </c>
    </row>
    <row r="323" spans="1:32" x14ac:dyDescent="0.2">
      <c r="A323">
        <v>37</v>
      </c>
      <c r="B323" s="6" t="s">
        <v>2496</v>
      </c>
      <c r="C323" s="6" t="s">
        <v>22</v>
      </c>
      <c r="D323" s="6" t="s">
        <v>23</v>
      </c>
      <c r="E323" s="6" t="s">
        <v>2767</v>
      </c>
      <c r="F323" s="6" t="s">
        <v>2773</v>
      </c>
      <c r="G323" s="6">
        <v>164</v>
      </c>
      <c r="H323" s="6">
        <v>187</v>
      </c>
      <c r="I323" s="7">
        <v>42615</v>
      </c>
      <c r="J323" s="7">
        <v>42626</v>
      </c>
      <c r="K323" s="7" t="s">
        <v>2541</v>
      </c>
      <c r="L323" s="17">
        <f t="shared" ref="L323:L386" si="70">IF(K323="Januar",238.19,IF(K323="Februar",240.59,IF(K323="Mars",245.99,IF(K323="April",250.79,IF(K323="Mai",256.52,IF(K323="Juni",259.83,IF(K323="Juli",265.66,IF(K323="August",272.21,IF(K323="September",275.91,IF(K323="Oktober",281.13,IF(K323="November",284.38,IF(K323="Desember",287.34,0))))))))))))</f>
        <v>275.91000000000003</v>
      </c>
      <c r="M323" s="20">
        <f t="shared" ref="M323:M386" si="71">$L$2/L323</f>
        <v>0.86328875357906554</v>
      </c>
      <c r="N323" s="6" t="s">
        <v>24</v>
      </c>
      <c r="O323" s="6">
        <v>6900000</v>
      </c>
      <c r="P323" s="6">
        <v>7700000</v>
      </c>
      <c r="Q323" s="6">
        <f t="shared" si="65"/>
        <v>800000</v>
      </c>
      <c r="R323" s="8">
        <f t="shared" si="66"/>
        <v>0.11594202898550725</v>
      </c>
      <c r="S323" s="6">
        <v>139647</v>
      </c>
      <c r="T323" s="9">
        <f t="shared" ref="T323:T386" si="72">(O323+S323)/G323</f>
        <v>42924.67682926829</v>
      </c>
      <c r="U323" s="6">
        <v>47803</v>
      </c>
      <c r="V323" s="9">
        <f t="shared" si="67"/>
        <v>4878.32317073171</v>
      </c>
      <c r="W323" s="8">
        <f t="shared" si="68"/>
        <v>0.11364845424777698</v>
      </c>
      <c r="X323" s="22">
        <f t="shared" ref="X323:X386" si="73">T323*M323</f>
        <v>37056.390757723217</v>
      </c>
      <c r="Y323" s="22">
        <f t="shared" ref="Y323:Y386" si="74">U323*M323</f>
        <v>41267.792287340068</v>
      </c>
      <c r="Z323" s="22">
        <f t="shared" ref="Z323:Z386" si="75">Y323-X323</f>
        <v>4211.4015296168509</v>
      </c>
      <c r="AA323" s="8">
        <f t="shared" ref="AA323:AA386" si="76">Z323/X323</f>
        <v>0.11364845424777693</v>
      </c>
      <c r="AB323" s="22">
        <f t="shared" ref="AB323:AB386" si="77">Y323*G323</f>
        <v>6767917.9351237714</v>
      </c>
      <c r="AC323" s="10">
        <v>24429</v>
      </c>
      <c r="AD323" s="6">
        <v>1958</v>
      </c>
      <c r="AE323" s="6">
        <f t="shared" si="69"/>
        <v>58</v>
      </c>
      <c r="AF323" s="6" t="s">
        <v>200</v>
      </c>
    </row>
    <row r="324" spans="1:32" x14ac:dyDescent="0.2">
      <c r="A324">
        <v>37</v>
      </c>
      <c r="B324" s="6" t="s">
        <v>1562</v>
      </c>
      <c r="C324" s="6" t="s">
        <v>22</v>
      </c>
      <c r="D324" s="6" t="s">
        <v>23</v>
      </c>
      <c r="E324" s="6" t="s">
        <v>2767</v>
      </c>
      <c r="F324" s="6" t="s">
        <v>2773</v>
      </c>
      <c r="G324" s="6">
        <v>71</v>
      </c>
      <c r="H324" s="6">
        <v>78</v>
      </c>
      <c r="I324" s="7">
        <v>42615</v>
      </c>
      <c r="J324" s="7">
        <v>42627</v>
      </c>
      <c r="K324" s="7" t="s">
        <v>2541</v>
      </c>
      <c r="L324" s="17">
        <f t="shared" si="70"/>
        <v>275.91000000000003</v>
      </c>
      <c r="M324" s="20">
        <f t="shared" si="71"/>
        <v>0.86328875357906554</v>
      </c>
      <c r="N324" s="6" t="s">
        <v>32</v>
      </c>
      <c r="O324" s="6">
        <v>2790000</v>
      </c>
      <c r="P324" s="6">
        <v>3450000</v>
      </c>
      <c r="Q324" s="6">
        <f t="shared" si="65"/>
        <v>660000</v>
      </c>
      <c r="R324" s="8">
        <f t="shared" si="66"/>
        <v>0.23655913978494625</v>
      </c>
      <c r="S324" s="6">
        <v>96400</v>
      </c>
      <c r="T324" s="9">
        <f t="shared" si="72"/>
        <v>40653.521126760563</v>
      </c>
      <c r="U324" s="6">
        <v>49949</v>
      </c>
      <c r="V324" s="9">
        <f t="shared" si="67"/>
        <v>9295.4788732394372</v>
      </c>
      <c r="W324" s="8">
        <f t="shared" si="68"/>
        <v>0.22865126108647452</v>
      </c>
      <c r="X324" s="22">
        <f t="shared" si="73"/>
        <v>35095.727582121333</v>
      </c>
      <c r="Y324" s="22">
        <f t="shared" si="74"/>
        <v>43120.409952520742</v>
      </c>
      <c r="Z324" s="22">
        <f t="shared" si="75"/>
        <v>8024.6823703994087</v>
      </c>
      <c r="AA324" s="8">
        <f t="shared" si="76"/>
        <v>0.22865126108647449</v>
      </c>
      <c r="AB324" s="22">
        <f t="shared" si="77"/>
        <v>3061549.1066289726</v>
      </c>
      <c r="AC324" s="6"/>
      <c r="AD324" s="6">
        <v>1956</v>
      </c>
      <c r="AE324" s="6">
        <f t="shared" si="69"/>
        <v>60</v>
      </c>
      <c r="AF324" s="6" t="s">
        <v>94</v>
      </c>
    </row>
    <row r="325" spans="1:32" x14ac:dyDescent="0.2">
      <c r="A325">
        <v>37</v>
      </c>
      <c r="B325" s="6" t="s">
        <v>2336</v>
      </c>
      <c r="C325" s="6" t="s">
        <v>22</v>
      </c>
      <c r="D325" s="6" t="s">
        <v>23</v>
      </c>
      <c r="E325" s="6" t="s">
        <v>2767</v>
      </c>
      <c r="F325" s="6" t="s">
        <v>2773</v>
      </c>
      <c r="G325" s="6">
        <v>115</v>
      </c>
      <c r="H325" s="6">
        <v>134</v>
      </c>
      <c r="I325" s="7">
        <v>42615</v>
      </c>
      <c r="J325" s="7">
        <v>42627</v>
      </c>
      <c r="K325" s="7" t="s">
        <v>2541</v>
      </c>
      <c r="L325" s="17">
        <f t="shared" si="70"/>
        <v>275.91000000000003</v>
      </c>
      <c r="M325" s="20">
        <f t="shared" si="71"/>
        <v>0.86328875357906554</v>
      </c>
      <c r="N325" s="6" t="s">
        <v>32</v>
      </c>
      <c r="O325" s="6">
        <v>5900000</v>
      </c>
      <c r="P325" s="6">
        <v>5900000</v>
      </c>
      <c r="Q325" s="6">
        <f t="shared" si="65"/>
        <v>0</v>
      </c>
      <c r="R325" s="8">
        <f t="shared" si="66"/>
        <v>0</v>
      </c>
      <c r="S325" s="6"/>
      <c r="T325" s="9">
        <f t="shared" si="72"/>
        <v>51304.34782608696</v>
      </c>
      <c r="U325" s="6">
        <v>51304</v>
      </c>
      <c r="V325" s="9">
        <f t="shared" si="67"/>
        <v>-0.3478260869596852</v>
      </c>
      <c r="W325" s="8">
        <f t="shared" si="68"/>
        <v>-6.7796610170108124E-6</v>
      </c>
      <c r="X325" s="22">
        <f t="shared" si="73"/>
        <v>44290.466487969454</v>
      </c>
      <c r="Y325" s="22">
        <f t="shared" si="74"/>
        <v>44290.166213620381</v>
      </c>
      <c r="Z325" s="22">
        <f t="shared" si="75"/>
        <v>-0.30027434907242423</v>
      </c>
      <c r="AA325" s="8">
        <f t="shared" si="76"/>
        <v>-6.7796610169817753E-6</v>
      </c>
      <c r="AB325" s="22">
        <f t="shared" si="77"/>
        <v>5093369.1145663438</v>
      </c>
      <c r="AC325" s="10">
        <v>1453</v>
      </c>
      <c r="AD325" s="6">
        <v>1950</v>
      </c>
      <c r="AE325" s="6">
        <f t="shared" si="69"/>
        <v>66</v>
      </c>
      <c r="AF325" s="6" t="s">
        <v>96</v>
      </c>
    </row>
    <row r="326" spans="1:32" x14ac:dyDescent="0.2">
      <c r="A326">
        <v>38</v>
      </c>
      <c r="B326" s="6" t="s">
        <v>985</v>
      </c>
      <c r="C326" s="6" t="s">
        <v>22</v>
      </c>
      <c r="D326" s="6" t="s">
        <v>23</v>
      </c>
      <c r="E326" s="6" t="s">
        <v>2767</v>
      </c>
      <c r="F326" s="6" t="s">
        <v>2773</v>
      </c>
      <c r="G326" s="6">
        <v>55</v>
      </c>
      <c r="H326" s="6">
        <v>72</v>
      </c>
      <c r="I326" s="7">
        <v>42622</v>
      </c>
      <c r="J326" s="7">
        <v>42632</v>
      </c>
      <c r="K326" s="7" t="s">
        <v>2541</v>
      </c>
      <c r="L326" s="17">
        <f t="shared" si="70"/>
        <v>275.91000000000003</v>
      </c>
      <c r="M326" s="20">
        <f t="shared" si="71"/>
        <v>0.86328875357906554</v>
      </c>
      <c r="N326" s="6" t="s">
        <v>36</v>
      </c>
      <c r="O326" s="6">
        <v>2250000</v>
      </c>
      <c r="P326" s="6">
        <v>2900000</v>
      </c>
      <c r="Q326" s="6">
        <f t="shared" si="65"/>
        <v>650000</v>
      </c>
      <c r="R326" s="8">
        <f t="shared" si="66"/>
        <v>0.28888888888888886</v>
      </c>
      <c r="S326" s="6">
        <v>165370</v>
      </c>
      <c r="T326" s="9">
        <f t="shared" si="72"/>
        <v>43915.818181818184</v>
      </c>
      <c r="U326" s="6">
        <v>55734</v>
      </c>
      <c r="V326" s="9">
        <f t="shared" si="67"/>
        <v>11818.181818181816</v>
      </c>
      <c r="W326" s="8">
        <f t="shared" si="68"/>
        <v>0.26910990862683559</v>
      </c>
      <c r="X326" s="22">
        <f t="shared" si="73"/>
        <v>37912.031940586683</v>
      </c>
      <c r="Y326" s="22">
        <f t="shared" si="74"/>
        <v>48114.535391975638</v>
      </c>
      <c r="Z326" s="22">
        <f t="shared" si="75"/>
        <v>10202.503451388955</v>
      </c>
      <c r="AA326" s="8">
        <f t="shared" si="76"/>
        <v>0.26910990862683559</v>
      </c>
      <c r="AB326" s="22">
        <f t="shared" si="77"/>
        <v>2646299.4465586599</v>
      </c>
      <c r="AC326" s="10">
        <v>19801</v>
      </c>
      <c r="AD326" s="6">
        <v>1974</v>
      </c>
      <c r="AE326" s="6">
        <f t="shared" si="69"/>
        <v>42</v>
      </c>
      <c r="AF326" s="6" t="s">
        <v>37</v>
      </c>
    </row>
    <row r="327" spans="1:32" x14ac:dyDescent="0.2">
      <c r="A327">
        <v>38</v>
      </c>
      <c r="B327" s="6" t="s">
        <v>1369</v>
      </c>
      <c r="C327" s="6" t="s">
        <v>22</v>
      </c>
      <c r="D327" s="6" t="s">
        <v>23</v>
      </c>
      <c r="E327" s="6" t="s">
        <v>2767</v>
      </c>
      <c r="F327" s="6" t="s">
        <v>2773</v>
      </c>
      <c r="G327" s="6">
        <v>66</v>
      </c>
      <c r="H327" s="6">
        <v>72</v>
      </c>
      <c r="I327" s="7">
        <v>42622</v>
      </c>
      <c r="J327" s="7">
        <v>42632</v>
      </c>
      <c r="K327" s="7" t="s">
        <v>2541</v>
      </c>
      <c r="L327" s="17">
        <f t="shared" si="70"/>
        <v>275.91000000000003</v>
      </c>
      <c r="M327" s="20">
        <f t="shared" si="71"/>
        <v>0.86328875357906554</v>
      </c>
      <c r="N327" s="6" t="s">
        <v>36</v>
      </c>
      <c r="O327" s="6">
        <v>2890000</v>
      </c>
      <c r="P327" s="6">
        <v>3450000</v>
      </c>
      <c r="Q327" s="6">
        <f t="shared" si="65"/>
        <v>560000</v>
      </c>
      <c r="R327" s="8">
        <f t="shared" si="66"/>
        <v>0.19377162629757785</v>
      </c>
      <c r="S327" s="6">
        <v>126000</v>
      </c>
      <c r="T327" s="9">
        <f t="shared" si="72"/>
        <v>45696.969696969696</v>
      </c>
      <c r="U327" s="6">
        <v>54182</v>
      </c>
      <c r="V327" s="9">
        <f t="shared" si="67"/>
        <v>8485.0303030303039</v>
      </c>
      <c r="W327" s="8">
        <f t="shared" si="68"/>
        <v>0.18568037135278517</v>
      </c>
      <c r="X327" s="22">
        <f t="shared" si="73"/>
        <v>39449.680012037294</v>
      </c>
      <c r="Y327" s="22">
        <f t="shared" si="74"/>
        <v>46774.711246420928</v>
      </c>
      <c r="Z327" s="22">
        <f t="shared" si="75"/>
        <v>7325.031234383634</v>
      </c>
      <c r="AA327" s="8">
        <f t="shared" si="76"/>
        <v>0.18568037135278523</v>
      </c>
      <c r="AB327" s="22">
        <f t="shared" si="77"/>
        <v>3087130.9422637811</v>
      </c>
      <c r="AC327" s="6"/>
      <c r="AD327" s="6">
        <v>1955</v>
      </c>
      <c r="AE327" s="6">
        <f t="shared" si="69"/>
        <v>61</v>
      </c>
      <c r="AF327" s="6" t="s">
        <v>1370</v>
      </c>
    </row>
    <row r="328" spans="1:32" x14ac:dyDescent="0.2">
      <c r="A328">
        <v>38</v>
      </c>
      <c r="B328" s="6" t="s">
        <v>2308</v>
      </c>
      <c r="C328" s="6" t="s">
        <v>22</v>
      </c>
      <c r="D328" s="6" t="s">
        <v>23</v>
      </c>
      <c r="E328" s="6" t="s">
        <v>2767</v>
      </c>
      <c r="F328" s="6" t="s">
        <v>2773</v>
      </c>
      <c r="G328" s="6">
        <v>112</v>
      </c>
      <c r="H328" s="6">
        <v>125</v>
      </c>
      <c r="I328" s="7">
        <v>42611</v>
      </c>
      <c r="J328" s="7">
        <v>42633</v>
      </c>
      <c r="K328" s="7" t="s">
        <v>2541</v>
      </c>
      <c r="L328" s="17">
        <f t="shared" si="70"/>
        <v>275.91000000000003</v>
      </c>
      <c r="M328" s="20">
        <f t="shared" si="71"/>
        <v>0.86328875357906554</v>
      </c>
      <c r="N328" s="6" t="s">
        <v>39</v>
      </c>
      <c r="O328" s="6">
        <v>8800000</v>
      </c>
      <c r="P328" s="6">
        <v>8500000</v>
      </c>
      <c r="Q328" s="6">
        <f t="shared" si="65"/>
        <v>-300000</v>
      </c>
      <c r="R328" s="8">
        <f t="shared" si="66"/>
        <v>-3.4090909090909088E-2</v>
      </c>
      <c r="S328" s="6"/>
      <c r="T328" s="9">
        <f t="shared" si="72"/>
        <v>78571.428571428565</v>
      </c>
      <c r="U328" s="6">
        <v>75893</v>
      </c>
      <c r="V328" s="9">
        <f t="shared" si="67"/>
        <v>-2678.4285714285652</v>
      </c>
      <c r="W328" s="8">
        <f t="shared" si="68"/>
        <v>-3.4089090909090833E-2</v>
      </c>
      <c r="X328" s="22">
        <f t="shared" si="73"/>
        <v>67829.830638355139</v>
      </c>
      <c r="Y328" s="22">
        <f t="shared" si="74"/>
        <v>65517.573375376021</v>
      </c>
      <c r="Z328" s="22">
        <f t="shared" si="75"/>
        <v>-2312.2572629791175</v>
      </c>
      <c r="AA328" s="8">
        <f t="shared" si="76"/>
        <v>-3.408909090909075E-2</v>
      </c>
      <c r="AB328" s="22">
        <f t="shared" si="77"/>
        <v>7337968.2180421147</v>
      </c>
      <c r="AC328" s="10">
        <v>3449</v>
      </c>
      <c r="AD328" s="6">
        <v>2000</v>
      </c>
      <c r="AE328" s="6">
        <f t="shared" si="69"/>
        <v>16</v>
      </c>
      <c r="AF328" s="6" t="s">
        <v>461</v>
      </c>
    </row>
    <row r="329" spans="1:32" x14ac:dyDescent="0.2">
      <c r="A329">
        <v>38</v>
      </c>
      <c r="B329" s="6" t="s">
        <v>1757</v>
      </c>
      <c r="C329" s="6" t="s">
        <v>22</v>
      </c>
      <c r="D329" s="6" t="s">
        <v>23</v>
      </c>
      <c r="E329" s="6" t="s">
        <v>2767</v>
      </c>
      <c r="F329" s="6" t="s">
        <v>2773</v>
      </c>
      <c r="G329" s="6">
        <v>77</v>
      </c>
      <c r="H329" s="6">
        <v>83</v>
      </c>
      <c r="I329" s="7">
        <v>42622</v>
      </c>
      <c r="J329" s="7">
        <v>42633</v>
      </c>
      <c r="K329" s="7" t="s">
        <v>2541</v>
      </c>
      <c r="L329" s="17">
        <f t="shared" si="70"/>
        <v>275.91000000000003</v>
      </c>
      <c r="M329" s="20">
        <f t="shared" si="71"/>
        <v>0.86328875357906554</v>
      </c>
      <c r="N329" s="6" t="s">
        <v>24</v>
      </c>
      <c r="O329" s="6">
        <v>3000000</v>
      </c>
      <c r="P329" s="6">
        <v>3550000</v>
      </c>
      <c r="Q329" s="6">
        <f t="shared" si="65"/>
        <v>550000</v>
      </c>
      <c r="R329" s="8">
        <f t="shared" si="66"/>
        <v>0.18333333333333332</v>
      </c>
      <c r="S329" s="6">
        <v>2000</v>
      </c>
      <c r="T329" s="9">
        <f t="shared" si="72"/>
        <v>38987.012987012989</v>
      </c>
      <c r="U329" s="6">
        <v>46130</v>
      </c>
      <c r="V329" s="9">
        <f t="shared" si="67"/>
        <v>7142.9870129870105</v>
      </c>
      <c r="W329" s="8">
        <f t="shared" si="68"/>
        <v>0.18321452365089932</v>
      </c>
      <c r="X329" s="22">
        <f t="shared" si="73"/>
        <v>33657.049847329283</v>
      </c>
      <c r="Y329" s="22">
        <f t="shared" si="74"/>
        <v>39823.510202602294</v>
      </c>
      <c r="Z329" s="22">
        <f t="shared" si="75"/>
        <v>6166.4603552730114</v>
      </c>
      <c r="AA329" s="8">
        <f t="shared" si="76"/>
        <v>0.18321452365089941</v>
      </c>
      <c r="AB329" s="22">
        <f t="shared" si="77"/>
        <v>3066410.2856003768</v>
      </c>
      <c r="AC329" s="10">
        <v>11240</v>
      </c>
      <c r="AD329" s="6">
        <v>1994</v>
      </c>
      <c r="AE329" s="6">
        <f t="shared" si="69"/>
        <v>22</v>
      </c>
      <c r="AF329" s="6" t="s">
        <v>583</v>
      </c>
    </row>
    <row r="330" spans="1:32" x14ac:dyDescent="0.2">
      <c r="A330">
        <v>38</v>
      </c>
      <c r="B330" s="6" t="s">
        <v>1527</v>
      </c>
      <c r="C330" s="6" t="s">
        <v>22</v>
      </c>
      <c r="D330" s="6" t="s">
        <v>23</v>
      </c>
      <c r="E330" s="6" t="s">
        <v>2767</v>
      </c>
      <c r="F330" s="6" t="s">
        <v>2773</v>
      </c>
      <c r="G330" s="6">
        <v>70</v>
      </c>
      <c r="H330" s="6">
        <v>76</v>
      </c>
      <c r="I330" s="7">
        <v>42623</v>
      </c>
      <c r="J330" s="7">
        <v>42633</v>
      </c>
      <c r="K330" s="7" t="s">
        <v>2541</v>
      </c>
      <c r="L330" s="17">
        <f t="shared" si="70"/>
        <v>275.91000000000003</v>
      </c>
      <c r="M330" s="20">
        <f t="shared" si="71"/>
        <v>0.86328875357906554</v>
      </c>
      <c r="N330" s="6" t="s">
        <v>36</v>
      </c>
      <c r="O330" s="6">
        <v>3500000</v>
      </c>
      <c r="P330" s="6">
        <v>3860000</v>
      </c>
      <c r="Q330" s="6">
        <f t="shared" si="65"/>
        <v>360000</v>
      </c>
      <c r="R330" s="8">
        <f t="shared" si="66"/>
        <v>0.10285714285714286</v>
      </c>
      <c r="S330" s="6">
        <v>55693</v>
      </c>
      <c r="T330" s="9">
        <f t="shared" si="72"/>
        <v>50795.614285714284</v>
      </c>
      <c r="U330" s="6">
        <v>55938</v>
      </c>
      <c r="V330" s="9">
        <f t="shared" si="67"/>
        <v>5142.3857142857159</v>
      </c>
      <c r="W330" s="8">
        <f t="shared" si="68"/>
        <v>0.10123680531474459</v>
      </c>
      <c r="X330" s="22">
        <f t="shared" si="73"/>
        <v>43851.282543997258</v>
      </c>
      <c r="Y330" s="22">
        <f t="shared" si="74"/>
        <v>48290.646297705767</v>
      </c>
      <c r="Z330" s="22">
        <f t="shared" si="75"/>
        <v>4439.3637537085087</v>
      </c>
      <c r="AA330" s="8">
        <f t="shared" si="76"/>
        <v>0.1012368053147446</v>
      </c>
      <c r="AB330" s="22">
        <f t="shared" si="77"/>
        <v>3380345.2408394036</v>
      </c>
      <c r="AC330" s="10">
        <v>10975</v>
      </c>
      <c r="AD330" s="6">
        <v>1989</v>
      </c>
      <c r="AE330" s="6">
        <f t="shared" si="69"/>
        <v>27</v>
      </c>
      <c r="AF330" s="6" t="s">
        <v>27</v>
      </c>
    </row>
    <row r="331" spans="1:32" x14ac:dyDescent="0.2">
      <c r="A331">
        <v>38</v>
      </c>
      <c r="B331" s="6" t="s">
        <v>941</v>
      </c>
      <c r="C331" s="6" t="s">
        <v>22</v>
      </c>
      <c r="D331" s="6" t="s">
        <v>23</v>
      </c>
      <c r="E331" s="6" t="s">
        <v>2767</v>
      </c>
      <c r="F331" s="6" t="s">
        <v>2773</v>
      </c>
      <c r="G331" s="6">
        <v>54</v>
      </c>
      <c r="H331" s="6"/>
      <c r="I331" s="7">
        <v>42623</v>
      </c>
      <c r="J331" s="7">
        <v>42633</v>
      </c>
      <c r="K331" s="7" t="s">
        <v>2541</v>
      </c>
      <c r="L331" s="17">
        <f t="shared" si="70"/>
        <v>275.91000000000003</v>
      </c>
      <c r="M331" s="20">
        <f t="shared" si="71"/>
        <v>0.86328875357906554</v>
      </c>
      <c r="N331" s="6" t="s">
        <v>36</v>
      </c>
      <c r="O331" s="6">
        <v>2850000</v>
      </c>
      <c r="P331" s="6">
        <v>3450000</v>
      </c>
      <c r="Q331" s="6">
        <f t="shared" si="65"/>
        <v>600000</v>
      </c>
      <c r="R331" s="8">
        <f t="shared" si="66"/>
        <v>0.21052631578947367</v>
      </c>
      <c r="S331" s="6">
        <v>15933</v>
      </c>
      <c r="T331" s="9">
        <f t="shared" si="72"/>
        <v>53072.833333333336</v>
      </c>
      <c r="U331" s="6">
        <v>64184</v>
      </c>
      <c r="V331" s="9">
        <f t="shared" si="67"/>
        <v>11111.166666666664</v>
      </c>
      <c r="W331" s="8">
        <f t="shared" si="68"/>
        <v>0.20935695286665804</v>
      </c>
      <c r="X331" s="22">
        <f t="shared" si="73"/>
        <v>45817.180137242816</v>
      </c>
      <c r="Y331" s="22">
        <f t="shared" si="74"/>
        <v>55409.325359718743</v>
      </c>
      <c r="Z331" s="22">
        <f t="shared" si="75"/>
        <v>9592.1452224759269</v>
      </c>
      <c r="AA331" s="8">
        <f t="shared" si="76"/>
        <v>0.20935695286665806</v>
      </c>
      <c r="AB331" s="22">
        <f t="shared" si="77"/>
        <v>2992103.5694248122</v>
      </c>
      <c r="AC331" s="10">
        <v>8308</v>
      </c>
      <c r="AD331" s="6">
        <v>1958</v>
      </c>
      <c r="AE331" s="6">
        <f t="shared" si="69"/>
        <v>58</v>
      </c>
      <c r="AF331" s="6" t="s">
        <v>371</v>
      </c>
    </row>
    <row r="332" spans="1:32" x14ac:dyDescent="0.2">
      <c r="A332">
        <v>38</v>
      </c>
      <c r="B332" s="6" t="s">
        <v>1796</v>
      </c>
      <c r="C332" s="6" t="s">
        <v>22</v>
      </c>
      <c r="D332" s="6" t="s">
        <v>23</v>
      </c>
      <c r="E332" s="6" t="s">
        <v>2767</v>
      </c>
      <c r="F332" s="6" t="s">
        <v>2773</v>
      </c>
      <c r="G332" s="6">
        <v>78</v>
      </c>
      <c r="H332" s="6">
        <v>88</v>
      </c>
      <c r="I332" s="7">
        <v>42623</v>
      </c>
      <c r="J332" s="7">
        <v>42634</v>
      </c>
      <c r="K332" s="7" t="s">
        <v>2541</v>
      </c>
      <c r="L332" s="17">
        <f t="shared" si="70"/>
        <v>275.91000000000003</v>
      </c>
      <c r="M332" s="20">
        <f t="shared" si="71"/>
        <v>0.86328875357906554</v>
      </c>
      <c r="N332" s="6" t="s">
        <v>24</v>
      </c>
      <c r="O332" s="6">
        <v>3600000</v>
      </c>
      <c r="P332" s="6">
        <v>4100000</v>
      </c>
      <c r="Q332" s="6">
        <f t="shared" si="65"/>
        <v>500000</v>
      </c>
      <c r="R332" s="8">
        <f t="shared" si="66"/>
        <v>0.1388888888888889</v>
      </c>
      <c r="S332" s="6">
        <v>52000</v>
      </c>
      <c r="T332" s="9">
        <f t="shared" si="72"/>
        <v>46820.51282051282</v>
      </c>
      <c r="U332" s="6">
        <v>53231</v>
      </c>
      <c r="V332" s="9">
        <f t="shared" si="67"/>
        <v>6410.4871794871797</v>
      </c>
      <c r="W332" s="8">
        <f t="shared" si="68"/>
        <v>0.13691621029572837</v>
      </c>
      <c r="X332" s="22">
        <f t="shared" si="73"/>
        <v>40419.622154753168</v>
      </c>
      <c r="Y332" s="22">
        <f t="shared" si="74"/>
        <v>45953.723641767239</v>
      </c>
      <c r="Z332" s="22">
        <f t="shared" si="75"/>
        <v>5534.1014870140716</v>
      </c>
      <c r="AA332" s="8">
        <f t="shared" si="76"/>
        <v>0.13691621029572851</v>
      </c>
      <c r="AB332" s="22">
        <f t="shared" si="77"/>
        <v>3584390.4440578446</v>
      </c>
      <c r="AC332" s="10">
        <v>2395</v>
      </c>
      <c r="AD332" s="6">
        <v>2003</v>
      </c>
      <c r="AE332" s="6">
        <f t="shared" si="69"/>
        <v>13</v>
      </c>
      <c r="AF332" s="6" t="s">
        <v>161</v>
      </c>
    </row>
    <row r="333" spans="1:32" x14ac:dyDescent="0.2">
      <c r="A333">
        <v>39</v>
      </c>
      <c r="B333" s="6" t="s">
        <v>1673</v>
      </c>
      <c r="C333" s="6" t="s">
        <v>22</v>
      </c>
      <c r="D333" s="6" t="s">
        <v>23</v>
      </c>
      <c r="E333" s="6" t="s">
        <v>2767</v>
      </c>
      <c r="F333" s="6" t="s">
        <v>2773</v>
      </c>
      <c r="G333" s="6">
        <v>74</v>
      </c>
      <c r="H333" s="6">
        <v>84</v>
      </c>
      <c r="I333" s="7">
        <v>42629</v>
      </c>
      <c r="J333" s="7">
        <v>42639</v>
      </c>
      <c r="K333" s="7" t="s">
        <v>2541</v>
      </c>
      <c r="L333" s="17">
        <f t="shared" si="70"/>
        <v>275.91000000000003</v>
      </c>
      <c r="M333" s="20">
        <f t="shared" si="71"/>
        <v>0.86328875357906554</v>
      </c>
      <c r="N333" s="6" t="s">
        <v>36</v>
      </c>
      <c r="O333" s="6">
        <v>2700000</v>
      </c>
      <c r="P333" s="6">
        <v>3200000</v>
      </c>
      <c r="Q333" s="6">
        <f t="shared" si="65"/>
        <v>500000</v>
      </c>
      <c r="R333" s="8">
        <f t="shared" si="66"/>
        <v>0.18518518518518517</v>
      </c>
      <c r="S333" s="6">
        <v>4895</v>
      </c>
      <c r="T333" s="9">
        <f t="shared" si="72"/>
        <v>36552.635135135133</v>
      </c>
      <c r="U333" s="6">
        <v>43309</v>
      </c>
      <c r="V333" s="9">
        <f t="shared" si="67"/>
        <v>6756.3648648648668</v>
      </c>
      <c r="W333" s="8">
        <f t="shared" si="68"/>
        <v>0.18483933757132909</v>
      </c>
      <c r="X333" s="22">
        <f t="shared" si="73"/>
        <v>31555.478825841168</v>
      </c>
      <c r="Y333" s="22">
        <f t="shared" si="74"/>
        <v>37388.172628755747</v>
      </c>
      <c r="Z333" s="22">
        <f t="shared" si="75"/>
        <v>5832.6938029145786</v>
      </c>
      <c r="AA333" s="8">
        <f t="shared" si="76"/>
        <v>0.18483933757132895</v>
      </c>
      <c r="AB333" s="22">
        <f t="shared" si="77"/>
        <v>2766724.7745279251</v>
      </c>
      <c r="AC333" s="10">
        <v>11240</v>
      </c>
      <c r="AD333" s="6">
        <v>1995</v>
      </c>
      <c r="AE333" s="6">
        <f t="shared" si="69"/>
        <v>21</v>
      </c>
      <c r="AF333" s="6" t="s">
        <v>233</v>
      </c>
    </row>
    <row r="334" spans="1:32" x14ac:dyDescent="0.2">
      <c r="A334">
        <v>39</v>
      </c>
      <c r="B334" s="6" t="s">
        <v>2083</v>
      </c>
      <c r="C334" s="6" t="s">
        <v>22</v>
      </c>
      <c r="D334" s="6" t="s">
        <v>23</v>
      </c>
      <c r="E334" s="6" t="s">
        <v>2767</v>
      </c>
      <c r="F334" s="6" t="s">
        <v>2773</v>
      </c>
      <c r="G334" s="6">
        <v>92</v>
      </c>
      <c r="H334" s="6">
        <v>101</v>
      </c>
      <c r="I334" s="7">
        <v>42629</v>
      </c>
      <c r="J334" s="7">
        <v>42639</v>
      </c>
      <c r="K334" s="7" t="s">
        <v>2541</v>
      </c>
      <c r="L334" s="17">
        <f t="shared" si="70"/>
        <v>275.91000000000003</v>
      </c>
      <c r="M334" s="20">
        <f t="shared" si="71"/>
        <v>0.86328875357906554</v>
      </c>
      <c r="N334" s="6" t="s">
        <v>36</v>
      </c>
      <c r="O334" s="6">
        <v>5100000</v>
      </c>
      <c r="P334" s="6">
        <v>5100000</v>
      </c>
      <c r="Q334" s="6">
        <f t="shared" si="65"/>
        <v>0</v>
      </c>
      <c r="R334" s="8">
        <f t="shared" si="66"/>
        <v>0</v>
      </c>
      <c r="S334" s="6">
        <v>213754</v>
      </c>
      <c r="T334" s="9">
        <f t="shared" si="72"/>
        <v>57758.195652173912</v>
      </c>
      <c r="U334" s="6">
        <v>57758</v>
      </c>
      <c r="V334" s="9">
        <f t="shared" si="67"/>
        <v>-0.19565217391209444</v>
      </c>
      <c r="W334" s="8">
        <f t="shared" si="68"/>
        <v>-3.3874356998673045E-6</v>
      </c>
      <c r="X334" s="22">
        <f t="shared" si="73"/>
        <v>49862.000733541019</v>
      </c>
      <c r="Y334" s="22">
        <f t="shared" si="74"/>
        <v>49861.831829219671</v>
      </c>
      <c r="Z334" s="22">
        <f t="shared" si="75"/>
        <v>-0.16890432134823641</v>
      </c>
      <c r="AA334" s="8">
        <f t="shared" si="76"/>
        <v>-3.3874356997997147E-6</v>
      </c>
      <c r="AB334" s="22">
        <f t="shared" si="77"/>
        <v>4587288.5282882098</v>
      </c>
      <c r="AC334" s="10">
        <v>24109</v>
      </c>
      <c r="AD334" s="6">
        <v>1970</v>
      </c>
      <c r="AE334" s="6">
        <f t="shared" si="69"/>
        <v>46</v>
      </c>
      <c r="AF334" s="6" t="s">
        <v>37</v>
      </c>
    </row>
    <row r="335" spans="1:32" x14ac:dyDescent="0.2">
      <c r="A335">
        <v>39</v>
      </c>
      <c r="B335" s="6" t="s">
        <v>255</v>
      </c>
      <c r="C335" s="6" t="s">
        <v>22</v>
      </c>
      <c r="D335" s="6" t="s">
        <v>23</v>
      </c>
      <c r="E335" s="6" t="s">
        <v>2767</v>
      </c>
      <c r="F335" s="6" t="s">
        <v>2773</v>
      </c>
      <c r="G335" s="6">
        <v>34</v>
      </c>
      <c r="H335" s="6">
        <v>38</v>
      </c>
      <c r="I335" s="7">
        <v>42627</v>
      </c>
      <c r="J335" s="7">
        <v>42639</v>
      </c>
      <c r="K335" s="7" t="s">
        <v>2541</v>
      </c>
      <c r="L335" s="17">
        <f t="shared" si="70"/>
        <v>275.91000000000003</v>
      </c>
      <c r="M335" s="20">
        <f t="shared" si="71"/>
        <v>0.86328875357906554</v>
      </c>
      <c r="N335" s="6" t="s">
        <v>32</v>
      </c>
      <c r="O335" s="6">
        <v>2150000</v>
      </c>
      <c r="P335" s="6">
        <v>2120000</v>
      </c>
      <c r="Q335" s="6">
        <f t="shared" si="65"/>
        <v>-30000</v>
      </c>
      <c r="R335" s="8">
        <f t="shared" si="66"/>
        <v>-1.3953488372093023E-2</v>
      </c>
      <c r="S335" s="6"/>
      <c r="T335" s="9">
        <f t="shared" si="72"/>
        <v>63235.294117647056</v>
      </c>
      <c r="U335" s="6">
        <v>62353</v>
      </c>
      <c r="V335" s="9">
        <f t="shared" si="67"/>
        <v>-882.29411764705583</v>
      </c>
      <c r="W335" s="8">
        <f t="shared" si="68"/>
        <v>-1.3952558139534837E-2</v>
      </c>
      <c r="X335" s="22">
        <f t="shared" si="73"/>
        <v>54590.318241029141</v>
      </c>
      <c r="Y335" s="22">
        <f t="shared" si="74"/>
        <v>53828.643651915474</v>
      </c>
      <c r="Z335" s="22">
        <f t="shared" si="75"/>
        <v>-761.67458911366703</v>
      </c>
      <c r="AA335" s="8">
        <f t="shared" si="76"/>
        <v>-1.3952558139534815E-2</v>
      </c>
      <c r="AB335" s="22">
        <f t="shared" si="77"/>
        <v>1830173.8841651261</v>
      </c>
      <c r="AC335" s="10">
        <v>4225</v>
      </c>
      <c r="AD335" s="6">
        <v>1969</v>
      </c>
      <c r="AE335" s="6">
        <f t="shared" si="69"/>
        <v>47</v>
      </c>
      <c r="AF335" s="6" t="s">
        <v>259</v>
      </c>
    </row>
    <row r="336" spans="1:32" x14ac:dyDescent="0.2">
      <c r="A336">
        <v>39</v>
      </c>
      <c r="B336" s="6" t="s">
        <v>331</v>
      </c>
      <c r="C336" s="6" t="s">
        <v>22</v>
      </c>
      <c r="D336" s="6" t="s">
        <v>23</v>
      </c>
      <c r="E336" s="6" t="s">
        <v>2767</v>
      </c>
      <c r="F336" s="6" t="s">
        <v>2773</v>
      </c>
      <c r="G336" s="6">
        <v>37</v>
      </c>
      <c r="H336" s="6">
        <v>45</v>
      </c>
      <c r="I336" s="7">
        <v>42630</v>
      </c>
      <c r="J336" s="7">
        <v>42640</v>
      </c>
      <c r="K336" s="7" t="s">
        <v>2541</v>
      </c>
      <c r="L336" s="17">
        <f t="shared" si="70"/>
        <v>275.91000000000003</v>
      </c>
      <c r="M336" s="20">
        <f t="shared" si="71"/>
        <v>0.86328875357906554</v>
      </c>
      <c r="N336" s="6" t="s">
        <v>36</v>
      </c>
      <c r="O336" s="6">
        <v>2100000</v>
      </c>
      <c r="P336" s="6">
        <v>2910000</v>
      </c>
      <c r="Q336" s="6">
        <f t="shared" si="65"/>
        <v>810000</v>
      </c>
      <c r="R336" s="8">
        <f t="shared" si="66"/>
        <v>0.38571428571428573</v>
      </c>
      <c r="S336" s="6"/>
      <c r="T336" s="9">
        <f t="shared" si="72"/>
        <v>56756.75675675676</v>
      </c>
      <c r="U336" s="6">
        <v>78649</v>
      </c>
      <c r="V336" s="9">
        <f t="shared" si="67"/>
        <v>21892.24324324324</v>
      </c>
      <c r="W336" s="8">
        <f t="shared" si="68"/>
        <v>0.38572047619047611</v>
      </c>
      <c r="X336" s="22">
        <f t="shared" si="73"/>
        <v>48997.469797730751</v>
      </c>
      <c r="Y336" s="22">
        <f t="shared" si="74"/>
        <v>67896.797180239926</v>
      </c>
      <c r="Z336" s="22">
        <f t="shared" si="75"/>
        <v>18899.327382509175</v>
      </c>
      <c r="AA336" s="8">
        <f t="shared" si="76"/>
        <v>0.38572047619047606</v>
      </c>
      <c r="AB336" s="22">
        <f t="shared" si="77"/>
        <v>2512181.4956688774</v>
      </c>
      <c r="AC336" s="10">
        <v>2886</v>
      </c>
      <c r="AD336" s="6">
        <v>2006</v>
      </c>
      <c r="AE336" s="6">
        <f t="shared" si="69"/>
        <v>10</v>
      </c>
      <c r="AF336" s="6" t="s">
        <v>332</v>
      </c>
    </row>
    <row r="337" spans="1:32" x14ac:dyDescent="0.2">
      <c r="A337">
        <v>39</v>
      </c>
      <c r="B337" s="6" t="s">
        <v>1528</v>
      </c>
      <c r="C337" s="6" t="s">
        <v>22</v>
      </c>
      <c r="D337" s="6" t="s">
        <v>23</v>
      </c>
      <c r="E337" s="6" t="s">
        <v>2767</v>
      </c>
      <c r="F337" s="6" t="s">
        <v>2773</v>
      </c>
      <c r="G337" s="6">
        <v>70</v>
      </c>
      <c r="H337" s="6">
        <v>77</v>
      </c>
      <c r="I337" s="7">
        <v>42630</v>
      </c>
      <c r="J337" s="7">
        <v>42640</v>
      </c>
      <c r="K337" s="7" t="s">
        <v>2541</v>
      </c>
      <c r="L337" s="17">
        <f t="shared" si="70"/>
        <v>275.91000000000003</v>
      </c>
      <c r="M337" s="20">
        <f t="shared" si="71"/>
        <v>0.86328875357906554</v>
      </c>
      <c r="N337" s="6" t="s">
        <v>36</v>
      </c>
      <c r="O337" s="6">
        <v>3000000</v>
      </c>
      <c r="P337" s="6">
        <v>3350000</v>
      </c>
      <c r="Q337" s="6">
        <f t="shared" si="65"/>
        <v>350000</v>
      </c>
      <c r="R337" s="8">
        <f t="shared" si="66"/>
        <v>0.11666666666666667</v>
      </c>
      <c r="S337" s="6">
        <v>23680</v>
      </c>
      <c r="T337" s="9">
        <f t="shared" si="72"/>
        <v>43195.428571428572</v>
      </c>
      <c r="U337" s="6">
        <v>48195</v>
      </c>
      <c r="V337" s="9">
        <f t="shared" si="67"/>
        <v>4999.5714285714275</v>
      </c>
      <c r="W337" s="8">
        <f t="shared" si="68"/>
        <v>0.11574306804952902</v>
      </c>
      <c r="X337" s="22">
        <f t="shared" si="73"/>
        <v>37290.127691742127</v>
      </c>
      <c r="Y337" s="22">
        <f t="shared" si="74"/>
        <v>41606.201478743067</v>
      </c>
      <c r="Z337" s="22">
        <f t="shared" si="75"/>
        <v>4316.0737870009398</v>
      </c>
      <c r="AA337" s="8">
        <f t="shared" si="76"/>
        <v>0.11574306804952914</v>
      </c>
      <c r="AB337" s="22">
        <f t="shared" si="77"/>
        <v>2912434.1035120147</v>
      </c>
      <c r="AC337" s="10">
        <v>32628</v>
      </c>
      <c r="AD337" s="6">
        <v>1989</v>
      </c>
      <c r="AE337" s="6">
        <f t="shared" si="69"/>
        <v>27</v>
      </c>
      <c r="AF337" s="6" t="s">
        <v>681</v>
      </c>
    </row>
    <row r="338" spans="1:32" x14ac:dyDescent="0.2">
      <c r="A338">
        <v>39</v>
      </c>
      <c r="B338" s="6" t="s">
        <v>1423</v>
      </c>
      <c r="C338" s="6" t="s">
        <v>22</v>
      </c>
      <c r="D338" s="6" t="s">
        <v>23</v>
      </c>
      <c r="E338" s="6" t="s">
        <v>2767</v>
      </c>
      <c r="F338" s="6" t="s">
        <v>2773</v>
      </c>
      <c r="G338" s="6">
        <v>67</v>
      </c>
      <c r="H338" s="6">
        <v>74</v>
      </c>
      <c r="I338" s="7">
        <v>42630</v>
      </c>
      <c r="J338" s="7">
        <v>42640</v>
      </c>
      <c r="K338" s="7" t="s">
        <v>2541</v>
      </c>
      <c r="L338" s="17">
        <f t="shared" si="70"/>
        <v>275.91000000000003</v>
      </c>
      <c r="M338" s="20">
        <f t="shared" si="71"/>
        <v>0.86328875357906554</v>
      </c>
      <c r="N338" s="6" t="s">
        <v>36</v>
      </c>
      <c r="O338" s="6">
        <v>3490000</v>
      </c>
      <c r="P338" s="6">
        <v>3550000</v>
      </c>
      <c r="Q338" s="6">
        <f t="shared" si="65"/>
        <v>60000</v>
      </c>
      <c r="R338" s="8">
        <f t="shared" si="66"/>
        <v>1.7191977077363897E-2</v>
      </c>
      <c r="S338" s="6">
        <v>15143</v>
      </c>
      <c r="T338" s="9">
        <f t="shared" si="72"/>
        <v>52315.567164179105</v>
      </c>
      <c r="U338" s="6">
        <v>53211</v>
      </c>
      <c r="V338" s="9">
        <f t="shared" si="67"/>
        <v>895.43283582089498</v>
      </c>
      <c r="W338" s="8">
        <f t="shared" si="68"/>
        <v>1.7115992129279736E-2</v>
      </c>
      <c r="X338" s="22">
        <f t="shared" si="73"/>
        <v>45163.440769946064</v>
      </c>
      <c r="Y338" s="22">
        <f t="shared" si="74"/>
        <v>45936.457866695659</v>
      </c>
      <c r="Z338" s="22">
        <f t="shared" si="75"/>
        <v>773.0170967495942</v>
      </c>
      <c r="AA338" s="8">
        <f t="shared" si="76"/>
        <v>1.7115992129279865E-2</v>
      </c>
      <c r="AB338" s="22">
        <f t="shared" si="77"/>
        <v>3077742.6770686093</v>
      </c>
      <c r="AC338" s="10">
        <v>4515</v>
      </c>
      <c r="AD338" s="6">
        <v>1956</v>
      </c>
      <c r="AE338" s="6">
        <f t="shared" si="69"/>
        <v>60</v>
      </c>
      <c r="AF338" s="6" t="s">
        <v>569</v>
      </c>
    </row>
    <row r="339" spans="1:32" x14ac:dyDescent="0.2">
      <c r="A339">
        <v>39</v>
      </c>
      <c r="B339" s="6" t="s">
        <v>1608</v>
      </c>
      <c r="C339" s="6" t="s">
        <v>22</v>
      </c>
      <c r="D339" s="6" t="s">
        <v>23</v>
      </c>
      <c r="E339" s="6" t="s">
        <v>2767</v>
      </c>
      <c r="F339" s="6" t="s">
        <v>2773</v>
      </c>
      <c r="G339" s="6">
        <v>72</v>
      </c>
      <c r="H339" s="6">
        <v>79</v>
      </c>
      <c r="I339" s="7">
        <v>42629</v>
      </c>
      <c r="J339" s="7">
        <v>42640</v>
      </c>
      <c r="K339" s="7" t="s">
        <v>2541</v>
      </c>
      <c r="L339" s="17">
        <f t="shared" si="70"/>
        <v>275.91000000000003</v>
      </c>
      <c r="M339" s="20">
        <f t="shared" si="71"/>
        <v>0.86328875357906554</v>
      </c>
      <c r="N339" s="6" t="s">
        <v>24</v>
      </c>
      <c r="O339" s="6">
        <v>2950000</v>
      </c>
      <c r="P339" s="6">
        <v>3350000</v>
      </c>
      <c r="Q339" s="6">
        <f t="shared" si="65"/>
        <v>400000</v>
      </c>
      <c r="R339" s="8">
        <f t="shared" si="66"/>
        <v>0.13559322033898305</v>
      </c>
      <c r="S339" s="6">
        <v>92791</v>
      </c>
      <c r="T339" s="9">
        <f t="shared" si="72"/>
        <v>42260.986111111109</v>
      </c>
      <c r="U339" s="6">
        <v>47817</v>
      </c>
      <c r="V339" s="9">
        <f t="shared" si="67"/>
        <v>5556.0138888888905</v>
      </c>
      <c r="W339" s="8">
        <f t="shared" si="68"/>
        <v>0.13146910188705047</v>
      </c>
      <c r="X339" s="22">
        <f t="shared" si="73"/>
        <v>36483.43402488331</v>
      </c>
      <c r="Y339" s="22">
        <f t="shared" si="74"/>
        <v>41279.878329890176</v>
      </c>
      <c r="Z339" s="22">
        <f t="shared" si="75"/>
        <v>4796.4443050068658</v>
      </c>
      <c r="AA339" s="8">
        <f t="shared" si="76"/>
        <v>0.13146910188705041</v>
      </c>
      <c r="AB339" s="22">
        <f t="shared" si="77"/>
        <v>2972151.2397520929</v>
      </c>
      <c r="AC339" s="6"/>
      <c r="AD339" s="6">
        <v>1956</v>
      </c>
      <c r="AE339" s="6">
        <f t="shared" si="69"/>
        <v>60</v>
      </c>
      <c r="AF339" s="6" t="s">
        <v>315</v>
      </c>
    </row>
    <row r="340" spans="1:32" x14ac:dyDescent="0.2">
      <c r="A340">
        <v>39</v>
      </c>
      <c r="B340" s="6" t="s">
        <v>1672</v>
      </c>
      <c r="C340" s="6" t="s">
        <v>22</v>
      </c>
      <c r="D340" s="6" t="s">
        <v>23</v>
      </c>
      <c r="E340" s="6" t="s">
        <v>2767</v>
      </c>
      <c r="F340" s="6" t="s">
        <v>2773</v>
      </c>
      <c r="G340" s="6">
        <v>74</v>
      </c>
      <c r="H340" s="6">
        <v>81</v>
      </c>
      <c r="I340" s="7">
        <v>42630</v>
      </c>
      <c r="J340" s="7">
        <v>42640</v>
      </c>
      <c r="K340" s="7" t="s">
        <v>2541</v>
      </c>
      <c r="L340" s="17">
        <f t="shared" si="70"/>
        <v>275.91000000000003</v>
      </c>
      <c r="M340" s="20">
        <f t="shared" si="71"/>
        <v>0.86328875357906554</v>
      </c>
      <c r="N340" s="6" t="s">
        <v>36</v>
      </c>
      <c r="O340" s="6">
        <v>4300000</v>
      </c>
      <c r="P340" s="6">
        <v>5000000</v>
      </c>
      <c r="Q340" s="6">
        <f t="shared" si="65"/>
        <v>700000</v>
      </c>
      <c r="R340" s="8">
        <f t="shared" si="66"/>
        <v>0.16279069767441862</v>
      </c>
      <c r="S340" s="6"/>
      <c r="T340" s="9">
        <f t="shared" si="72"/>
        <v>58108.108108108107</v>
      </c>
      <c r="U340" s="6">
        <v>67568</v>
      </c>
      <c r="V340" s="9">
        <f t="shared" si="67"/>
        <v>9459.8918918918935</v>
      </c>
      <c r="W340" s="8">
        <f t="shared" si="68"/>
        <v>0.16279813953488376</v>
      </c>
      <c r="X340" s="22">
        <f t="shared" si="73"/>
        <v>50164.076221486241</v>
      </c>
      <c r="Y340" s="22">
        <f t="shared" si="74"/>
        <v>58330.694501830301</v>
      </c>
      <c r="Z340" s="22">
        <f t="shared" si="75"/>
        <v>8166.6182803440606</v>
      </c>
      <c r="AA340" s="8">
        <f t="shared" si="76"/>
        <v>0.16279813953488373</v>
      </c>
      <c r="AB340" s="22">
        <f t="shared" si="77"/>
        <v>4316471.3931354424</v>
      </c>
      <c r="AC340" s="10">
        <v>1668</v>
      </c>
      <c r="AD340" s="6">
        <v>1951</v>
      </c>
      <c r="AE340" s="6">
        <f t="shared" si="69"/>
        <v>65</v>
      </c>
      <c r="AF340" s="6" t="s">
        <v>102</v>
      </c>
    </row>
    <row r="341" spans="1:32" x14ac:dyDescent="0.2">
      <c r="A341">
        <v>39</v>
      </c>
      <c r="B341" s="6" t="s">
        <v>404</v>
      </c>
      <c r="C341" s="6" t="s">
        <v>22</v>
      </c>
      <c r="D341" s="6" t="s">
        <v>23</v>
      </c>
      <c r="E341" s="6" t="s">
        <v>2767</v>
      </c>
      <c r="F341" s="6" t="s">
        <v>2773</v>
      </c>
      <c r="G341" s="6">
        <v>40</v>
      </c>
      <c r="H341" s="6">
        <v>45</v>
      </c>
      <c r="I341" s="7">
        <v>42629</v>
      </c>
      <c r="J341" s="7">
        <v>42641</v>
      </c>
      <c r="K341" s="7" t="s">
        <v>2541</v>
      </c>
      <c r="L341" s="17">
        <f t="shared" si="70"/>
        <v>275.91000000000003</v>
      </c>
      <c r="M341" s="20">
        <f t="shared" si="71"/>
        <v>0.86328875357906554</v>
      </c>
      <c r="N341" s="6" t="s">
        <v>32</v>
      </c>
      <c r="O341" s="6">
        <v>2250000</v>
      </c>
      <c r="P341" s="6">
        <v>3070000</v>
      </c>
      <c r="Q341" s="6">
        <f t="shared" si="65"/>
        <v>820000</v>
      </c>
      <c r="R341" s="8">
        <f t="shared" si="66"/>
        <v>0.36444444444444446</v>
      </c>
      <c r="S341" s="6"/>
      <c r="T341" s="9">
        <f t="shared" si="72"/>
        <v>56250</v>
      </c>
      <c r="U341" s="6">
        <v>76750</v>
      </c>
      <c r="V341" s="9">
        <f t="shared" si="67"/>
        <v>20500</v>
      </c>
      <c r="W341" s="8">
        <f t="shared" si="68"/>
        <v>0.36444444444444446</v>
      </c>
      <c r="X341" s="22">
        <f t="shared" si="73"/>
        <v>48559.992388822437</v>
      </c>
      <c r="Y341" s="22">
        <f t="shared" si="74"/>
        <v>66257.411837193285</v>
      </c>
      <c r="Z341" s="22">
        <f t="shared" si="75"/>
        <v>17697.419448370849</v>
      </c>
      <c r="AA341" s="8">
        <f t="shared" si="76"/>
        <v>0.36444444444444457</v>
      </c>
      <c r="AB341" s="22">
        <f t="shared" si="77"/>
        <v>2650296.4734877315</v>
      </c>
      <c r="AC341" s="10">
        <v>7993</v>
      </c>
      <c r="AD341" s="6">
        <v>2012</v>
      </c>
      <c r="AE341" s="6">
        <f t="shared" si="69"/>
        <v>4</v>
      </c>
      <c r="AF341" s="6" t="s">
        <v>37</v>
      </c>
    </row>
    <row r="342" spans="1:32" x14ac:dyDescent="0.2">
      <c r="A342">
        <v>39</v>
      </c>
      <c r="B342" s="6" t="s">
        <v>1692</v>
      </c>
      <c r="C342" s="6" t="s">
        <v>22</v>
      </c>
      <c r="D342" s="6" t="s">
        <v>23</v>
      </c>
      <c r="E342" s="6" t="s">
        <v>2767</v>
      </c>
      <c r="F342" s="6" t="s">
        <v>2773</v>
      </c>
      <c r="G342" s="6">
        <v>75</v>
      </c>
      <c r="H342" s="6">
        <v>80</v>
      </c>
      <c r="I342" s="7">
        <v>42629</v>
      </c>
      <c r="J342" s="7">
        <v>42641</v>
      </c>
      <c r="K342" s="7" t="s">
        <v>2541</v>
      </c>
      <c r="L342" s="17">
        <f t="shared" si="70"/>
        <v>275.91000000000003</v>
      </c>
      <c r="M342" s="20">
        <f t="shared" si="71"/>
        <v>0.86328875357906554</v>
      </c>
      <c r="N342" s="6" t="s">
        <v>32</v>
      </c>
      <c r="O342" s="6">
        <v>2700000</v>
      </c>
      <c r="P342" s="6">
        <v>2700000</v>
      </c>
      <c r="Q342" s="6">
        <f t="shared" si="65"/>
        <v>0</v>
      </c>
      <c r="R342" s="8">
        <f t="shared" si="66"/>
        <v>0</v>
      </c>
      <c r="S342" s="6">
        <v>233861</v>
      </c>
      <c r="T342" s="9">
        <f t="shared" si="72"/>
        <v>39118.146666666667</v>
      </c>
      <c r="U342" s="6">
        <v>39118</v>
      </c>
      <c r="V342" s="9">
        <f t="shared" si="67"/>
        <v>-0.14666666666744277</v>
      </c>
      <c r="W342" s="8">
        <f t="shared" si="68"/>
        <v>-3.749325547481018E-6</v>
      </c>
      <c r="X342" s="22">
        <f t="shared" si="73"/>
        <v>33770.256078189748</v>
      </c>
      <c r="Y342" s="22">
        <f t="shared" si="74"/>
        <v>33770.129462505887</v>
      </c>
      <c r="Z342" s="22">
        <f t="shared" si="75"/>
        <v>-0.12661568386101862</v>
      </c>
      <c r="AA342" s="8">
        <f t="shared" si="76"/>
        <v>-3.7493255475427786E-6</v>
      </c>
      <c r="AB342" s="22">
        <f t="shared" si="77"/>
        <v>2532759.7096879417</v>
      </c>
      <c r="AC342" s="10">
        <v>36152</v>
      </c>
      <c r="AD342" s="6">
        <v>1986</v>
      </c>
      <c r="AE342" s="6">
        <f t="shared" si="69"/>
        <v>30</v>
      </c>
      <c r="AF342" s="6" t="s">
        <v>37</v>
      </c>
    </row>
    <row r="343" spans="1:32" x14ac:dyDescent="0.2">
      <c r="A343">
        <v>39</v>
      </c>
      <c r="B343" s="6" t="s">
        <v>1022</v>
      </c>
      <c r="C343" s="6" t="s">
        <v>22</v>
      </c>
      <c r="D343" s="6" t="s">
        <v>23</v>
      </c>
      <c r="E343" s="6" t="s">
        <v>2767</v>
      </c>
      <c r="F343" s="6" t="s">
        <v>2773</v>
      </c>
      <c r="G343" s="6">
        <v>56</v>
      </c>
      <c r="H343" s="6">
        <v>63</v>
      </c>
      <c r="I343" s="7">
        <v>42629</v>
      </c>
      <c r="J343" s="7">
        <v>42641</v>
      </c>
      <c r="K343" s="7" t="s">
        <v>2541</v>
      </c>
      <c r="L343" s="17">
        <f t="shared" si="70"/>
        <v>275.91000000000003</v>
      </c>
      <c r="M343" s="20">
        <f t="shared" si="71"/>
        <v>0.86328875357906554</v>
      </c>
      <c r="N343" s="6" t="s">
        <v>32</v>
      </c>
      <c r="O343" s="6">
        <v>2400000</v>
      </c>
      <c r="P343" s="6">
        <v>2710000</v>
      </c>
      <c r="Q343" s="6">
        <f t="shared" si="65"/>
        <v>310000</v>
      </c>
      <c r="R343" s="8">
        <f t="shared" si="66"/>
        <v>0.12916666666666668</v>
      </c>
      <c r="S343" s="6"/>
      <c r="T343" s="9">
        <f t="shared" si="72"/>
        <v>42857.142857142855</v>
      </c>
      <c r="U343" s="6">
        <v>48393</v>
      </c>
      <c r="V343" s="9">
        <f t="shared" si="67"/>
        <v>5535.8571428571449</v>
      </c>
      <c r="W343" s="8">
        <f t="shared" si="68"/>
        <v>0.12917000000000006</v>
      </c>
      <c r="X343" s="22">
        <f t="shared" si="73"/>
        <v>36998.089439102805</v>
      </c>
      <c r="Y343" s="22">
        <f t="shared" si="74"/>
        <v>41777.132651951717</v>
      </c>
      <c r="Z343" s="22">
        <f t="shared" si="75"/>
        <v>4779.0432128489119</v>
      </c>
      <c r="AA343" s="8">
        <f t="shared" si="76"/>
        <v>0.12917000000000006</v>
      </c>
      <c r="AB343" s="22">
        <f t="shared" si="77"/>
        <v>2339519.4285092959</v>
      </c>
      <c r="AC343" s="10">
        <v>1595</v>
      </c>
      <c r="AD343" s="6">
        <v>1956</v>
      </c>
      <c r="AE343" s="6">
        <f t="shared" si="69"/>
        <v>60</v>
      </c>
      <c r="AF343" s="6" t="s">
        <v>88</v>
      </c>
    </row>
    <row r="344" spans="1:32" x14ac:dyDescent="0.2">
      <c r="A344">
        <v>39</v>
      </c>
      <c r="B344" s="6" t="s">
        <v>631</v>
      </c>
      <c r="C344" s="6" t="s">
        <v>22</v>
      </c>
      <c r="D344" s="6" t="s">
        <v>23</v>
      </c>
      <c r="E344" s="6" t="s">
        <v>2767</v>
      </c>
      <c r="F344" s="6" t="s">
        <v>2773</v>
      </c>
      <c r="G344" s="6">
        <v>47</v>
      </c>
      <c r="H344" s="6">
        <v>52</v>
      </c>
      <c r="I344" s="7">
        <v>42629</v>
      </c>
      <c r="J344" s="7">
        <v>42641</v>
      </c>
      <c r="K344" s="7" t="s">
        <v>2541</v>
      </c>
      <c r="L344" s="17">
        <f t="shared" si="70"/>
        <v>275.91000000000003</v>
      </c>
      <c r="M344" s="20">
        <f t="shared" si="71"/>
        <v>0.86328875357906554</v>
      </c>
      <c r="N344" s="6" t="s">
        <v>32</v>
      </c>
      <c r="O344" s="6">
        <v>2500000</v>
      </c>
      <c r="P344" s="6">
        <v>3200000</v>
      </c>
      <c r="Q344" s="6">
        <f t="shared" si="65"/>
        <v>700000</v>
      </c>
      <c r="R344" s="8">
        <f t="shared" si="66"/>
        <v>0.28000000000000003</v>
      </c>
      <c r="S344" s="6">
        <v>77000</v>
      </c>
      <c r="T344" s="9">
        <f t="shared" si="72"/>
        <v>54829.787234042553</v>
      </c>
      <c r="U344" s="6">
        <v>69723</v>
      </c>
      <c r="V344" s="9">
        <f t="shared" si="67"/>
        <v>14893.212765957447</v>
      </c>
      <c r="W344" s="8">
        <f t="shared" si="68"/>
        <v>0.27162630966239815</v>
      </c>
      <c r="X344" s="22">
        <f t="shared" si="73"/>
        <v>47333.938680281957</v>
      </c>
      <c r="Y344" s="22">
        <f t="shared" si="74"/>
        <v>60191.081765793184</v>
      </c>
      <c r="Z344" s="22">
        <f t="shared" si="75"/>
        <v>12857.143085511227</v>
      </c>
      <c r="AA344" s="8">
        <f t="shared" si="76"/>
        <v>0.27162630966239804</v>
      </c>
      <c r="AB344" s="22">
        <f t="shared" si="77"/>
        <v>2828980.8429922797</v>
      </c>
      <c r="AC344" s="10">
        <v>5948</v>
      </c>
      <c r="AD344" s="6">
        <v>1955</v>
      </c>
      <c r="AE344" s="6">
        <f t="shared" si="69"/>
        <v>61</v>
      </c>
      <c r="AF344" s="6" t="s">
        <v>37</v>
      </c>
    </row>
    <row r="345" spans="1:32" x14ac:dyDescent="0.2">
      <c r="A345">
        <v>39</v>
      </c>
      <c r="B345" s="6" t="s">
        <v>1910</v>
      </c>
      <c r="C345" s="6" t="s">
        <v>22</v>
      </c>
      <c r="D345" s="6" t="s">
        <v>23</v>
      </c>
      <c r="E345" s="6" t="s">
        <v>2767</v>
      </c>
      <c r="F345" s="6" t="s">
        <v>2773</v>
      </c>
      <c r="G345" s="6">
        <v>82</v>
      </c>
      <c r="H345" s="6">
        <v>96</v>
      </c>
      <c r="I345" s="7">
        <v>42629</v>
      </c>
      <c r="J345" s="7">
        <v>42642</v>
      </c>
      <c r="K345" s="7" t="s">
        <v>2541</v>
      </c>
      <c r="L345" s="17">
        <f t="shared" si="70"/>
        <v>275.91000000000003</v>
      </c>
      <c r="M345" s="20">
        <f t="shared" si="71"/>
        <v>0.86328875357906554</v>
      </c>
      <c r="N345" s="6" t="s">
        <v>57</v>
      </c>
      <c r="O345" s="6">
        <v>4150000</v>
      </c>
      <c r="P345" s="6">
        <v>4000000</v>
      </c>
      <c r="Q345" s="6">
        <f t="shared" si="65"/>
        <v>-150000</v>
      </c>
      <c r="R345" s="8">
        <f t="shared" si="66"/>
        <v>-3.614457831325301E-2</v>
      </c>
      <c r="S345" s="6"/>
      <c r="T345" s="9">
        <f t="shared" si="72"/>
        <v>50609.756097560974</v>
      </c>
      <c r="U345" s="6">
        <v>48780</v>
      </c>
      <c r="V345" s="9">
        <f t="shared" si="67"/>
        <v>-1829.756097560974</v>
      </c>
      <c r="W345" s="8">
        <f t="shared" si="68"/>
        <v>-3.6154216867469849E-2</v>
      </c>
      <c r="X345" s="22">
        <f t="shared" si="73"/>
        <v>43690.833260403924</v>
      </c>
      <c r="Y345" s="22">
        <f t="shared" si="74"/>
        <v>42111.225399586816</v>
      </c>
      <c r="Z345" s="22">
        <f t="shared" si="75"/>
        <v>-1579.6078608171083</v>
      </c>
      <c r="AA345" s="8">
        <f t="shared" si="76"/>
        <v>-3.6154216867469849E-2</v>
      </c>
      <c r="AB345" s="22">
        <f t="shared" si="77"/>
        <v>3453120.4827661188</v>
      </c>
      <c r="AC345" s="10">
        <v>8994</v>
      </c>
      <c r="AD345" s="6">
        <v>2014</v>
      </c>
      <c r="AE345" s="6">
        <f t="shared" si="69"/>
        <v>2</v>
      </c>
      <c r="AF345" s="6" t="s">
        <v>1911</v>
      </c>
    </row>
    <row r="346" spans="1:32" x14ac:dyDescent="0.2">
      <c r="A346">
        <v>39</v>
      </c>
      <c r="B346" s="6" t="s">
        <v>95</v>
      </c>
      <c r="C346" s="6" t="s">
        <v>22</v>
      </c>
      <c r="D346" s="6" t="s">
        <v>23</v>
      </c>
      <c r="E346" s="6" t="s">
        <v>2767</v>
      </c>
      <c r="F346" s="6" t="s">
        <v>2773</v>
      </c>
      <c r="G346" s="6">
        <v>69</v>
      </c>
      <c r="H346" s="6">
        <v>74</v>
      </c>
      <c r="I346" s="7">
        <v>42632</v>
      </c>
      <c r="J346" s="7">
        <v>42642</v>
      </c>
      <c r="K346" s="7" t="s">
        <v>2541</v>
      </c>
      <c r="L346" s="17">
        <f t="shared" si="70"/>
        <v>275.91000000000003</v>
      </c>
      <c r="M346" s="20">
        <f t="shared" si="71"/>
        <v>0.86328875357906554</v>
      </c>
      <c r="N346" s="6" t="s">
        <v>36</v>
      </c>
      <c r="O346" s="6">
        <v>3200000</v>
      </c>
      <c r="P346" s="6">
        <v>3250000</v>
      </c>
      <c r="Q346" s="6">
        <f t="shared" si="65"/>
        <v>50000</v>
      </c>
      <c r="R346" s="8">
        <f t="shared" si="66"/>
        <v>1.5625E-2</v>
      </c>
      <c r="S346" s="6">
        <v>232726</v>
      </c>
      <c r="T346" s="9">
        <f t="shared" si="72"/>
        <v>49749.65217391304</v>
      </c>
      <c r="U346" s="6">
        <v>50474</v>
      </c>
      <c r="V346" s="9">
        <f t="shared" si="67"/>
        <v>724.34782608695969</v>
      </c>
      <c r="W346" s="8">
        <f t="shared" si="68"/>
        <v>1.4559857093167419E-2</v>
      </c>
      <c r="X346" s="22">
        <f t="shared" si="73"/>
        <v>42948.315216209434</v>
      </c>
      <c r="Y346" s="22">
        <f t="shared" si="74"/>
        <v>43573.636548149756</v>
      </c>
      <c r="Z346" s="22">
        <f t="shared" si="75"/>
        <v>625.32133194032212</v>
      </c>
      <c r="AA346" s="8">
        <f t="shared" si="76"/>
        <v>1.4559857093167535E-2</v>
      </c>
      <c r="AB346" s="22">
        <f t="shared" si="77"/>
        <v>3006580.9218223332</v>
      </c>
      <c r="AC346" s="10">
        <v>2895</v>
      </c>
      <c r="AD346" s="6">
        <v>1956</v>
      </c>
      <c r="AE346" s="6">
        <f t="shared" si="69"/>
        <v>60</v>
      </c>
      <c r="AF346" s="6" t="s">
        <v>123</v>
      </c>
    </row>
    <row r="347" spans="1:32" x14ac:dyDescent="0.2">
      <c r="A347">
        <v>39</v>
      </c>
      <c r="B347" s="6" t="s">
        <v>113</v>
      </c>
      <c r="C347" s="6" t="s">
        <v>22</v>
      </c>
      <c r="D347" s="6" t="s">
        <v>23</v>
      </c>
      <c r="E347" s="6" t="s">
        <v>2767</v>
      </c>
      <c r="F347" s="6" t="s">
        <v>2773</v>
      </c>
      <c r="G347" s="6">
        <v>65</v>
      </c>
      <c r="H347" s="6">
        <v>72</v>
      </c>
      <c r="I347" s="7">
        <v>42612</v>
      </c>
      <c r="J347" s="7">
        <v>42642</v>
      </c>
      <c r="K347" s="7" t="s">
        <v>2541</v>
      </c>
      <c r="L347" s="17">
        <f t="shared" si="70"/>
        <v>275.91000000000003</v>
      </c>
      <c r="M347" s="20">
        <f t="shared" si="71"/>
        <v>0.86328875357906554</v>
      </c>
      <c r="N347" s="6" t="s">
        <v>647</v>
      </c>
      <c r="O347" s="6">
        <v>4400000</v>
      </c>
      <c r="P347" s="6">
        <v>4400000</v>
      </c>
      <c r="Q347" s="6">
        <f t="shared" si="65"/>
        <v>0</v>
      </c>
      <c r="R347" s="8">
        <f t="shared" si="66"/>
        <v>0</v>
      </c>
      <c r="S347" s="6"/>
      <c r="T347" s="9">
        <f t="shared" si="72"/>
        <v>67692.307692307688</v>
      </c>
      <c r="U347" s="6">
        <v>67692</v>
      </c>
      <c r="V347" s="9">
        <f t="shared" si="67"/>
        <v>-0.30769230768783018</v>
      </c>
      <c r="W347" s="8">
        <f t="shared" si="68"/>
        <v>-4.5454545453884007E-6</v>
      </c>
      <c r="X347" s="22">
        <f t="shared" si="73"/>
        <v>58438.007934582893</v>
      </c>
      <c r="Y347" s="22">
        <f t="shared" si="74"/>
        <v>58437.742307274108</v>
      </c>
      <c r="Z347" s="22">
        <f t="shared" si="75"/>
        <v>-0.26562730878504226</v>
      </c>
      <c r="AA347" s="8">
        <f t="shared" si="76"/>
        <v>-4.5454545453088127E-6</v>
      </c>
      <c r="AB347" s="22">
        <f t="shared" si="77"/>
        <v>3798453.249972817</v>
      </c>
      <c r="AC347" s="10">
        <v>1014</v>
      </c>
      <c r="AD347" s="6">
        <v>1955</v>
      </c>
      <c r="AE347" s="6">
        <f t="shared" si="69"/>
        <v>61</v>
      </c>
      <c r="AF347" s="6" t="s">
        <v>169</v>
      </c>
    </row>
    <row r="348" spans="1:32" x14ac:dyDescent="0.2">
      <c r="A348">
        <v>39</v>
      </c>
      <c r="B348" s="6" t="s">
        <v>1976</v>
      </c>
      <c r="C348" s="6" t="s">
        <v>22</v>
      </c>
      <c r="D348" s="6" t="s">
        <v>23</v>
      </c>
      <c r="E348" s="6" t="s">
        <v>2767</v>
      </c>
      <c r="F348" s="6" t="s">
        <v>2773</v>
      </c>
      <c r="G348" s="6">
        <v>85</v>
      </c>
      <c r="H348" s="6">
        <v>94</v>
      </c>
      <c r="I348" s="7">
        <v>42628</v>
      </c>
      <c r="J348" s="7">
        <v>42643</v>
      </c>
      <c r="K348" s="7" t="s">
        <v>2541</v>
      </c>
      <c r="L348" s="17">
        <f t="shared" si="70"/>
        <v>275.91000000000003</v>
      </c>
      <c r="M348" s="20">
        <f t="shared" si="71"/>
        <v>0.86328875357906554</v>
      </c>
      <c r="N348" s="6" t="s">
        <v>180</v>
      </c>
      <c r="O348" s="6">
        <v>3690000</v>
      </c>
      <c r="P348" s="6">
        <v>3850000</v>
      </c>
      <c r="Q348" s="6">
        <f t="shared" si="65"/>
        <v>160000</v>
      </c>
      <c r="R348" s="8">
        <f t="shared" si="66"/>
        <v>4.3360433604336043E-2</v>
      </c>
      <c r="S348" s="6"/>
      <c r="T348" s="9">
        <f t="shared" si="72"/>
        <v>43411.76470588235</v>
      </c>
      <c r="U348" s="6">
        <v>45294</v>
      </c>
      <c r="V348" s="9">
        <f t="shared" si="67"/>
        <v>1882.2352941176505</v>
      </c>
      <c r="W348" s="8">
        <f t="shared" si="68"/>
        <v>4.3357723577235857E-2</v>
      </c>
      <c r="X348" s="22">
        <f t="shared" si="73"/>
        <v>37476.888243608839</v>
      </c>
      <c r="Y348" s="22">
        <f t="shared" si="74"/>
        <v>39101.800804610197</v>
      </c>
      <c r="Z348" s="22">
        <f t="shared" si="75"/>
        <v>1624.912561001358</v>
      </c>
      <c r="AA348" s="8">
        <f t="shared" si="76"/>
        <v>4.335772357723601E-2</v>
      </c>
      <c r="AB348" s="22">
        <f t="shared" si="77"/>
        <v>3323653.0683918665</v>
      </c>
      <c r="AC348" s="10">
        <v>3421</v>
      </c>
      <c r="AD348" s="6">
        <v>2006</v>
      </c>
      <c r="AE348" s="6">
        <f t="shared" si="69"/>
        <v>10</v>
      </c>
      <c r="AF348" s="6" t="s">
        <v>46</v>
      </c>
    </row>
    <row r="349" spans="1:32" x14ac:dyDescent="0.2">
      <c r="A349">
        <v>39</v>
      </c>
      <c r="B349" s="6" t="s">
        <v>1691</v>
      </c>
      <c r="C349" s="6" t="s">
        <v>22</v>
      </c>
      <c r="D349" s="6" t="s">
        <v>23</v>
      </c>
      <c r="E349" s="6" t="s">
        <v>2767</v>
      </c>
      <c r="F349" s="6" t="s">
        <v>2773</v>
      </c>
      <c r="G349" s="6">
        <v>75</v>
      </c>
      <c r="H349" s="6">
        <v>82</v>
      </c>
      <c r="I349" s="7">
        <v>42632</v>
      </c>
      <c r="J349" s="7">
        <v>42643</v>
      </c>
      <c r="K349" s="7" t="s">
        <v>2541</v>
      </c>
      <c r="L349" s="17">
        <f t="shared" si="70"/>
        <v>275.91000000000003</v>
      </c>
      <c r="M349" s="20">
        <f t="shared" si="71"/>
        <v>0.86328875357906554</v>
      </c>
      <c r="N349" s="6" t="s">
        <v>24</v>
      </c>
      <c r="O349" s="6">
        <v>2990000</v>
      </c>
      <c r="P349" s="6">
        <v>3425000</v>
      </c>
      <c r="Q349" s="6">
        <f t="shared" si="65"/>
        <v>435000</v>
      </c>
      <c r="R349" s="8">
        <f t="shared" si="66"/>
        <v>0.14548494983277591</v>
      </c>
      <c r="S349" s="6"/>
      <c r="T349" s="9">
        <f t="shared" si="72"/>
        <v>39866.666666666664</v>
      </c>
      <c r="U349" s="6">
        <v>45667</v>
      </c>
      <c r="V349" s="9">
        <f t="shared" si="67"/>
        <v>5800.3333333333358</v>
      </c>
      <c r="W349" s="8">
        <f t="shared" si="68"/>
        <v>0.14549331103678936</v>
      </c>
      <c r="X349" s="22">
        <f t="shared" si="73"/>
        <v>34416.444976018742</v>
      </c>
      <c r="Y349" s="22">
        <f t="shared" si="74"/>
        <v>39423.807509695187</v>
      </c>
      <c r="Z349" s="22">
        <f t="shared" si="75"/>
        <v>5007.3625336764453</v>
      </c>
      <c r="AA349" s="8">
        <f t="shared" si="76"/>
        <v>0.14549331103678947</v>
      </c>
      <c r="AB349" s="22">
        <f t="shared" si="77"/>
        <v>2956785.5632271389</v>
      </c>
      <c r="AC349" s="10">
        <v>44664</v>
      </c>
      <c r="AD349" s="6">
        <v>1982</v>
      </c>
      <c r="AE349" s="6">
        <f t="shared" si="69"/>
        <v>34</v>
      </c>
      <c r="AF349" s="6" t="s">
        <v>37</v>
      </c>
    </row>
    <row r="350" spans="1:32" x14ac:dyDescent="0.2">
      <c r="A350">
        <v>40</v>
      </c>
      <c r="B350" s="6" t="s">
        <v>756</v>
      </c>
      <c r="C350" s="6" t="s">
        <v>22</v>
      </c>
      <c r="D350" s="6" t="s">
        <v>23</v>
      </c>
      <c r="E350" s="6" t="s">
        <v>2767</v>
      </c>
      <c r="F350" s="6" t="s">
        <v>2773</v>
      </c>
      <c r="G350" s="6">
        <v>50</v>
      </c>
      <c r="H350" s="6">
        <v>56</v>
      </c>
      <c r="I350" s="7">
        <v>42635</v>
      </c>
      <c r="J350" s="7">
        <v>42646</v>
      </c>
      <c r="K350" s="7" t="s">
        <v>2542</v>
      </c>
      <c r="L350" s="17">
        <f t="shared" si="70"/>
        <v>281.13</v>
      </c>
      <c r="M350" s="20">
        <f t="shared" si="71"/>
        <v>0.84725927506847365</v>
      </c>
      <c r="N350" s="6" t="s">
        <v>24</v>
      </c>
      <c r="O350" s="6">
        <v>2500000</v>
      </c>
      <c r="P350" s="6">
        <v>3050000</v>
      </c>
      <c r="Q350" s="6">
        <f t="shared" si="65"/>
        <v>550000</v>
      </c>
      <c r="R350" s="8">
        <f t="shared" si="66"/>
        <v>0.22</v>
      </c>
      <c r="S350" s="6"/>
      <c r="T350" s="9">
        <f t="shared" si="72"/>
        <v>50000</v>
      </c>
      <c r="U350" s="6">
        <v>61000</v>
      </c>
      <c r="V350" s="9">
        <f t="shared" si="67"/>
        <v>11000</v>
      </c>
      <c r="W350" s="8">
        <f t="shared" si="68"/>
        <v>0.22</v>
      </c>
      <c r="X350" s="22">
        <f t="shared" si="73"/>
        <v>42362.963753423683</v>
      </c>
      <c r="Y350" s="22">
        <f t="shared" si="74"/>
        <v>51682.81577917689</v>
      </c>
      <c r="Z350" s="22">
        <f t="shared" si="75"/>
        <v>9319.8520257532073</v>
      </c>
      <c r="AA350" s="8">
        <f t="shared" si="76"/>
        <v>0.21999999999999992</v>
      </c>
      <c r="AB350" s="22">
        <f t="shared" si="77"/>
        <v>2584140.7889588447</v>
      </c>
      <c r="AC350" s="10">
        <v>39821</v>
      </c>
      <c r="AD350" s="6">
        <v>1989</v>
      </c>
      <c r="AE350" s="6">
        <f t="shared" si="69"/>
        <v>27</v>
      </c>
      <c r="AF350" s="6" t="s">
        <v>681</v>
      </c>
    </row>
    <row r="351" spans="1:32" x14ac:dyDescent="0.2">
      <c r="A351">
        <v>40</v>
      </c>
      <c r="B351" s="6" t="s">
        <v>743</v>
      </c>
      <c r="C351" s="6" t="s">
        <v>22</v>
      </c>
      <c r="D351" s="6" t="s">
        <v>23</v>
      </c>
      <c r="E351" s="6" t="s">
        <v>2767</v>
      </c>
      <c r="F351" s="6" t="s">
        <v>2773</v>
      </c>
      <c r="G351" s="6">
        <v>56</v>
      </c>
      <c r="H351" s="6">
        <v>63</v>
      </c>
      <c r="I351" s="7">
        <v>42636</v>
      </c>
      <c r="J351" s="7">
        <v>42646</v>
      </c>
      <c r="K351" s="7" t="s">
        <v>2542</v>
      </c>
      <c r="L351" s="17">
        <f t="shared" si="70"/>
        <v>281.13</v>
      </c>
      <c r="M351" s="20">
        <f t="shared" si="71"/>
        <v>0.84725927506847365</v>
      </c>
      <c r="N351" s="6" t="s">
        <v>36</v>
      </c>
      <c r="O351" s="6">
        <v>2250000</v>
      </c>
      <c r="P351" s="6">
        <v>2600000</v>
      </c>
      <c r="Q351" s="6">
        <f t="shared" si="65"/>
        <v>350000</v>
      </c>
      <c r="R351" s="8">
        <f t="shared" si="66"/>
        <v>0.15555555555555556</v>
      </c>
      <c r="S351" s="6">
        <v>185889</v>
      </c>
      <c r="T351" s="9">
        <f t="shared" si="72"/>
        <v>43498.017857142855</v>
      </c>
      <c r="U351" s="6">
        <v>49748</v>
      </c>
      <c r="V351" s="9">
        <f t="shared" si="67"/>
        <v>6249.9821428571449</v>
      </c>
      <c r="W351" s="8">
        <f t="shared" si="68"/>
        <v>0.14368429760140963</v>
      </c>
      <c r="X351" s="22">
        <f t="shared" si="73"/>
        <v>36854.099076558377</v>
      </c>
      <c r="Y351" s="22">
        <f t="shared" si="74"/>
        <v>42149.454416106426</v>
      </c>
      <c r="Z351" s="22">
        <f t="shared" si="75"/>
        <v>5295.3553395480485</v>
      </c>
      <c r="AA351" s="8">
        <f t="shared" si="76"/>
        <v>0.14368429760140961</v>
      </c>
      <c r="AB351" s="22">
        <f t="shared" si="77"/>
        <v>2360369.4473019596</v>
      </c>
      <c r="AC351" s="6"/>
      <c r="AD351" s="6">
        <v>1986</v>
      </c>
      <c r="AE351" s="6">
        <f t="shared" si="69"/>
        <v>30</v>
      </c>
      <c r="AF351" s="6" t="s">
        <v>719</v>
      </c>
    </row>
    <row r="352" spans="1:32" x14ac:dyDescent="0.2">
      <c r="A352">
        <v>40</v>
      </c>
      <c r="B352" s="6" t="s">
        <v>1978</v>
      </c>
      <c r="C352" s="6" t="s">
        <v>22</v>
      </c>
      <c r="D352" s="6" t="s">
        <v>23</v>
      </c>
      <c r="E352" s="6" t="s">
        <v>2767</v>
      </c>
      <c r="F352" s="6" t="s">
        <v>2773</v>
      </c>
      <c r="G352" s="6">
        <v>85</v>
      </c>
      <c r="H352" s="6">
        <v>92</v>
      </c>
      <c r="I352" s="7">
        <v>42630</v>
      </c>
      <c r="J352" s="7">
        <v>42646</v>
      </c>
      <c r="K352" s="7" t="s">
        <v>2542</v>
      </c>
      <c r="L352" s="17">
        <f t="shared" si="70"/>
        <v>281.13</v>
      </c>
      <c r="M352" s="20">
        <f t="shared" si="71"/>
        <v>0.84725927506847365</v>
      </c>
      <c r="N352" s="6" t="s">
        <v>31</v>
      </c>
      <c r="O352" s="6">
        <v>7200000</v>
      </c>
      <c r="P352" s="6">
        <v>6850000</v>
      </c>
      <c r="Q352" s="6">
        <f t="shared" si="65"/>
        <v>-350000</v>
      </c>
      <c r="R352" s="8">
        <f t="shared" si="66"/>
        <v>-4.8611111111111112E-2</v>
      </c>
      <c r="S352" s="6"/>
      <c r="T352" s="9">
        <f t="shared" si="72"/>
        <v>84705.882352941175</v>
      </c>
      <c r="U352" s="6">
        <v>80588</v>
      </c>
      <c r="V352" s="9">
        <f t="shared" si="67"/>
        <v>-4117.8823529411748</v>
      </c>
      <c r="W352" s="8">
        <f t="shared" si="68"/>
        <v>-4.8613888888888866E-2</v>
      </c>
      <c r="X352" s="22">
        <f t="shared" si="73"/>
        <v>71767.84447638836</v>
      </c>
      <c r="Y352" s="22">
        <f t="shared" si="74"/>
        <v>68278.930459218158</v>
      </c>
      <c r="Z352" s="22">
        <f t="shared" si="75"/>
        <v>-3488.914017170202</v>
      </c>
      <c r="AA352" s="8">
        <f t="shared" si="76"/>
        <v>-4.8613888888888887E-2</v>
      </c>
      <c r="AB352" s="22">
        <f t="shared" si="77"/>
        <v>5803709.0890335431</v>
      </c>
      <c r="AC352" s="10">
        <v>2406</v>
      </c>
      <c r="AD352" s="6">
        <v>1972</v>
      </c>
      <c r="AE352" s="6">
        <f t="shared" si="69"/>
        <v>44</v>
      </c>
      <c r="AF352" s="6" t="s">
        <v>259</v>
      </c>
    </row>
    <row r="353" spans="1:32" x14ac:dyDescent="0.2">
      <c r="A353">
        <v>40</v>
      </c>
      <c r="B353" s="6" t="s">
        <v>1424</v>
      </c>
      <c r="C353" s="6" t="s">
        <v>22</v>
      </c>
      <c r="D353" s="6" t="s">
        <v>23</v>
      </c>
      <c r="E353" s="6" t="s">
        <v>2767</v>
      </c>
      <c r="F353" s="6" t="s">
        <v>2773</v>
      </c>
      <c r="G353" s="6">
        <v>67</v>
      </c>
      <c r="H353" s="6"/>
      <c r="I353" s="7">
        <v>42636</v>
      </c>
      <c r="J353" s="7">
        <v>42646</v>
      </c>
      <c r="K353" s="7" t="s">
        <v>2542</v>
      </c>
      <c r="L353" s="17">
        <f t="shared" si="70"/>
        <v>281.13</v>
      </c>
      <c r="M353" s="20">
        <f t="shared" si="71"/>
        <v>0.84725927506847365</v>
      </c>
      <c r="N353" s="6" t="s">
        <v>36</v>
      </c>
      <c r="O353" s="6">
        <v>3100000</v>
      </c>
      <c r="P353" s="6">
        <v>3525000</v>
      </c>
      <c r="Q353" s="6">
        <f t="shared" si="65"/>
        <v>425000</v>
      </c>
      <c r="R353" s="8">
        <f t="shared" si="66"/>
        <v>0.13709677419354838</v>
      </c>
      <c r="S353" s="6">
        <v>46751</v>
      </c>
      <c r="T353" s="9">
        <f t="shared" si="72"/>
        <v>46966.432835820895</v>
      </c>
      <c r="U353" s="6">
        <v>53310</v>
      </c>
      <c r="V353" s="9">
        <f t="shared" si="67"/>
        <v>6343.567164179105</v>
      </c>
      <c r="W353" s="8">
        <f t="shared" si="68"/>
        <v>0.13506597757496544</v>
      </c>
      <c r="X353" s="22">
        <f t="shared" si="73"/>
        <v>39792.745837029768</v>
      </c>
      <c r="Y353" s="22">
        <f t="shared" si="74"/>
        <v>45167.391953900333</v>
      </c>
      <c r="Z353" s="22">
        <f t="shared" si="75"/>
        <v>5374.6461168705646</v>
      </c>
      <c r="AA353" s="8">
        <f t="shared" si="76"/>
        <v>0.1350659775749655</v>
      </c>
      <c r="AB353" s="22">
        <f t="shared" si="77"/>
        <v>3026215.2609113222</v>
      </c>
      <c r="AC353" s="10">
        <v>8808</v>
      </c>
      <c r="AD353" s="6">
        <v>1957</v>
      </c>
      <c r="AE353" s="6">
        <f t="shared" si="69"/>
        <v>59</v>
      </c>
      <c r="AF353" s="6" t="s">
        <v>371</v>
      </c>
    </row>
    <row r="354" spans="1:32" x14ac:dyDescent="0.2">
      <c r="A354">
        <v>40</v>
      </c>
      <c r="B354" s="6" t="s">
        <v>2309</v>
      </c>
      <c r="C354" s="6" t="s">
        <v>22</v>
      </c>
      <c r="D354" s="6" t="s">
        <v>23</v>
      </c>
      <c r="E354" s="6" t="s">
        <v>2767</v>
      </c>
      <c r="F354" s="6" t="s">
        <v>2773</v>
      </c>
      <c r="G354" s="6">
        <v>112</v>
      </c>
      <c r="H354" s="6">
        <v>123</v>
      </c>
      <c r="I354" s="7">
        <v>42636</v>
      </c>
      <c r="J354" s="7">
        <v>42646</v>
      </c>
      <c r="K354" s="7" t="s">
        <v>2542</v>
      </c>
      <c r="L354" s="17">
        <f t="shared" si="70"/>
        <v>281.13</v>
      </c>
      <c r="M354" s="20">
        <f t="shared" si="71"/>
        <v>0.84725927506847365</v>
      </c>
      <c r="N354" s="6" t="s">
        <v>36</v>
      </c>
      <c r="O354" s="6">
        <v>6500000</v>
      </c>
      <c r="P354" s="6">
        <v>7200000</v>
      </c>
      <c r="Q354" s="6">
        <f t="shared" si="65"/>
        <v>700000</v>
      </c>
      <c r="R354" s="8">
        <f t="shared" si="66"/>
        <v>0.1076923076923077</v>
      </c>
      <c r="S354" s="6"/>
      <c r="T354" s="9">
        <f t="shared" si="72"/>
        <v>58035.714285714283</v>
      </c>
      <c r="U354" s="6">
        <v>64286</v>
      </c>
      <c r="V354" s="9">
        <f t="shared" si="67"/>
        <v>6250.2857142857174</v>
      </c>
      <c r="W354" s="8">
        <f t="shared" si="68"/>
        <v>0.10769723076923082</v>
      </c>
      <c r="X354" s="22">
        <f t="shared" si="73"/>
        <v>49171.29721379534</v>
      </c>
      <c r="Y354" s="22">
        <f t="shared" si="74"/>
        <v>54466.909757051901</v>
      </c>
      <c r="Z354" s="22">
        <f t="shared" si="75"/>
        <v>5295.6125432565605</v>
      </c>
      <c r="AA354" s="8">
        <f t="shared" si="76"/>
        <v>0.10769723076923096</v>
      </c>
      <c r="AB354" s="22">
        <f t="shared" si="77"/>
        <v>6100293.8927898128</v>
      </c>
      <c r="AC354" s="6">
        <v>967</v>
      </c>
      <c r="AD354" s="6">
        <v>1924</v>
      </c>
      <c r="AE354" s="6">
        <f t="shared" si="69"/>
        <v>92</v>
      </c>
      <c r="AF354" s="6" t="s">
        <v>37</v>
      </c>
    </row>
    <row r="355" spans="1:32" x14ac:dyDescent="0.2">
      <c r="A355">
        <v>40</v>
      </c>
      <c r="B355" s="6" t="s">
        <v>1330</v>
      </c>
      <c r="C355" s="6" t="s">
        <v>22</v>
      </c>
      <c r="D355" s="6" t="s">
        <v>23</v>
      </c>
      <c r="E355" s="6" t="s">
        <v>2767</v>
      </c>
      <c r="F355" s="6" t="s">
        <v>2773</v>
      </c>
      <c r="G355" s="6">
        <v>65</v>
      </c>
      <c r="H355" s="6">
        <v>74</v>
      </c>
      <c r="I355" s="7">
        <v>42636</v>
      </c>
      <c r="J355" s="7">
        <v>42647</v>
      </c>
      <c r="K355" s="7" t="s">
        <v>2542</v>
      </c>
      <c r="L355" s="17">
        <f t="shared" si="70"/>
        <v>281.13</v>
      </c>
      <c r="M355" s="20">
        <f t="shared" si="71"/>
        <v>0.84725927506847365</v>
      </c>
      <c r="N355" s="6" t="s">
        <v>24</v>
      </c>
      <c r="O355" s="6">
        <v>2600000</v>
      </c>
      <c r="P355" s="6">
        <v>2900000</v>
      </c>
      <c r="Q355" s="6">
        <f t="shared" si="65"/>
        <v>300000</v>
      </c>
      <c r="R355" s="8">
        <f t="shared" si="66"/>
        <v>0.11538461538461539</v>
      </c>
      <c r="S355" s="6"/>
      <c r="T355" s="9">
        <f t="shared" si="72"/>
        <v>40000</v>
      </c>
      <c r="U355" s="6">
        <v>44615</v>
      </c>
      <c r="V355" s="9">
        <f t="shared" si="67"/>
        <v>4615</v>
      </c>
      <c r="W355" s="8">
        <f t="shared" si="68"/>
        <v>0.11537500000000001</v>
      </c>
      <c r="X355" s="22">
        <f t="shared" si="73"/>
        <v>33890.371002738946</v>
      </c>
      <c r="Y355" s="22">
        <f t="shared" si="74"/>
        <v>37800.47255717995</v>
      </c>
      <c r="Z355" s="22">
        <f t="shared" si="75"/>
        <v>3910.1015544410038</v>
      </c>
      <c r="AA355" s="8">
        <f t="shared" si="76"/>
        <v>0.11537499999999994</v>
      </c>
      <c r="AB355" s="22">
        <f t="shared" si="77"/>
        <v>2457030.7162166969</v>
      </c>
      <c r="AC355" s="10">
        <v>15123</v>
      </c>
      <c r="AD355" s="6">
        <v>1990</v>
      </c>
      <c r="AE355" s="6">
        <f t="shared" si="69"/>
        <v>26</v>
      </c>
      <c r="AF355" s="6" t="s">
        <v>200</v>
      </c>
    </row>
    <row r="356" spans="1:32" x14ac:dyDescent="0.2">
      <c r="A356">
        <v>40</v>
      </c>
      <c r="B356" s="6" t="s">
        <v>1692</v>
      </c>
      <c r="C356" s="6" t="s">
        <v>22</v>
      </c>
      <c r="D356" s="6" t="s">
        <v>23</v>
      </c>
      <c r="E356" s="6" t="s">
        <v>2767</v>
      </c>
      <c r="F356" s="6" t="s">
        <v>2773</v>
      </c>
      <c r="G356" s="6">
        <v>75</v>
      </c>
      <c r="H356" s="6">
        <v>83</v>
      </c>
      <c r="I356" s="7">
        <v>42636</v>
      </c>
      <c r="J356" s="7">
        <v>42647</v>
      </c>
      <c r="K356" s="7" t="s">
        <v>2542</v>
      </c>
      <c r="L356" s="17">
        <f t="shared" si="70"/>
        <v>281.13</v>
      </c>
      <c r="M356" s="20">
        <f t="shared" si="71"/>
        <v>0.84725927506847365</v>
      </c>
      <c r="N356" s="6" t="s">
        <v>24</v>
      </c>
      <c r="O356" s="6">
        <v>2700000</v>
      </c>
      <c r="P356" s="6">
        <v>2825000</v>
      </c>
      <c r="Q356" s="6">
        <f t="shared" si="65"/>
        <v>125000</v>
      </c>
      <c r="R356" s="8">
        <f t="shared" si="66"/>
        <v>4.6296296296296294E-2</v>
      </c>
      <c r="S356" s="6">
        <v>236859</v>
      </c>
      <c r="T356" s="9">
        <f t="shared" si="72"/>
        <v>39158.120000000003</v>
      </c>
      <c r="U356" s="6">
        <v>40825</v>
      </c>
      <c r="V356" s="9">
        <f t="shared" si="67"/>
        <v>1666.8799999999974</v>
      </c>
      <c r="W356" s="8">
        <f t="shared" si="68"/>
        <v>4.2567927162999585E-2</v>
      </c>
      <c r="X356" s="22">
        <f t="shared" si="73"/>
        <v>33177.080364244299</v>
      </c>
      <c r="Y356" s="22">
        <f t="shared" si="74"/>
        <v>34589.35990467044</v>
      </c>
      <c r="Z356" s="22">
        <f t="shared" si="75"/>
        <v>1412.2795404261415</v>
      </c>
      <c r="AA356" s="8">
        <f t="shared" si="76"/>
        <v>4.2567927162999779E-2</v>
      </c>
      <c r="AB356" s="22">
        <f t="shared" si="77"/>
        <v>2594201.9928502832</v>
      </c>
      <c r="AC356" s="10">
        <v>36167</v>
      </c>
      <c r="AD356" s="6">
        <v>1986</v>
      </c>
      <c r="AE356" s="6">
        <f t="shared" si="69"/>
        <v>30</v>
      </c>
      <c r="AF356" s="6" t="s">
        <v>37</v>
      </c>
    </row>
    <row r="357" spans="1:32" x14ac:dyDescent="0.2">
      <c r="A357">
        <v>40</v>
      </c>
      <c r="B357" s="6" t="s">
        <v>2084</v>
      </c>
      <c r="C357" s="6" t="s">
        <v>22</v>
      </c>
      <c r="D357" s="6" t="s">
        <v>23</v>
      </c>
      <c r="E357" s="6" t="s">
        <v>2767</v>
      </c>
      <c r="F357" s="6" t="s">
        <v>2773</v>
      </c>
      <c r="G357" s="6">
        <v>92</v>
      </c>
      <c r="H357" s="6">
        <v>101</v>
      </c>
      <c r="I357" s="7">
        <v>42631</v>
      </c>
      <c r="J357" s="7">
        <v>42647</v>
      </c>
      <c r="K357" s="7" t="s">
        <v>2542</v>
      </c>
      <c r="L357" s="17">
        <f t="shared" si="70"/>
        <v>281.13</v>
      </c>
      <c r="M357" s="20">
        <f t="shared" si="71"/>
        <v>0.84725927506847365</v>
      </c>
      <c r="N357" s="6" t="s">
        <v>31</v>
      </c>
      <c r="O357" s="6">
        <v>3900000</v>
      </c>
      <c r="P357" s="6">
        <v>4000000</v>
      </c>
      <c r="Q357" s="6">
        <f t="shared" si="65"/>
        <v>100000</v>
      </c>
      <c r="R357" s="8">
        <f t="shared" si="66"/>
        <v>2.564102564102564E-2</v>
      </c>
      <c r="S357" s="6">
        <v>114000</v>
      </c>
      <c r="T357" s="9">
        <f t="shared" si="72"/>
        <v>43630.434782608696</v>
      </c>
      <c r="U357" s="6">
        <v>44717</v>
      </c>
      <c r="V357" s="9">
        <f t="shared" si="67"/>
        <v>1086.565217391304</v>
      </c>
      <c r="W357" s="8">
        <f t="shared" si="68"/>
        <v>2.4903836571998E-2</v>
      </c>
      <c r="X357" s="22">
        <f t="shared" si="73"/>
        <v>36966.290544835363</v>
      </c>
      <c r="Y357" s="22">
        <f t="shared" si="74"/>
        <v>37886.893003236939</v>
      </c>
      <c r="Z357" s="22">
        <f t="shared" si="75"/>
        <v>920.60245840157586</v>
      </c>
      <c r="AA357" s="8">
        <f t="shared" si="76"/>
        <v>2.4903836571998027E-2</v>
      </c>
      <c r="AB357" s="22">
        <f t="shared" si="77"/>
        <v>3485594.1562977983</v>
      </c>
      <c r="AC357" s="10">
        <v>12240</v>
      </c>
      <c r="AD357" s="6">
        <v>1975</v>
      </c>
      <c r="AE357" s="6">
        <f t="shared" si="69"/>
        <v>41</v>
      </c>
      <c r="AF357" s="6" t="s">
        <v>297</v>
      </c>
    </row>
    <row r="358" spans="1:32" x14ac:dyDescent="0.2">
      <c r="A358">
        <v>40</v>
      </c>
      <c r="B358" s="6" t="s">
        <v>1995</v>
      </c>
      <c r="C358" s="6" t="s">
        <v>22</v>
      </c>
      <c r="D358" s="6" t="s">
        <v>23</v>
      </c>
      <c r="E358" s="6" t="s">
        <v>2767</v>
      </c>
      <c r="F358" s="6" t="s">
        <v>2773</v>
      </c>
      <c r="G358" s="6">
        <v>86</v>
      </c>
      <c r="H358" s="6">
        <v>97</v>
      </c>
      <c r="I358" s="7">
        <v>42637</v>
      </c>
      <c r="J358" s="7">
        <v>42647</v>
      </c>
      <c r="K358" s="7" t="s">
        <v>2542</v>
      </c>
      <c r="L358" s="17">
        <f t="shared" si="70"/>
        <v>281.13</v>
      </c>
      <c r="M358" s="20">
        <f t="shared" si="71"/>
        <v>0.84725927506847365</v>
      </c>
      <c r="N358" s="6" t="s">
        <v>36</v>
      </c>
      <c r="O358" s="6">
        <v>3680000</v>
      </c>
      <c r="P358" s="6">
        <v>4200000</v>
      </c>
      <c r="Q358" s="6">
        <f t="shared" si="65"/>
        <v>520000</v>
      </c>
      <c r="R358" s="8">
        <f t="shared" si="66"/>
        <v>0.14130434782608695</v>
      </c>
      <c r="S358" s="6">
        <v>17016</v>
      </c>
      <c r="T358" s="9">
        <f t="shared" si="72"/>
        <v>42988.558139534885</v>
      </c>
      <c r="U358" s="6">
        <v>49035</v>
      </c>
      <c r="V358" s="9">
        <f t="shared" si="67"/>
        <v>6046.4418604651146</v>
      </c>
      <c r="W358" s="8">
        <f t="shared" si="68"/>
        <v>0.14065235314101962</v>
      </c>
      <c r="X358" s="22">
        <f t="shared" si="73"/>
        <v>36422.454605541257</v>
      </c>
      <c r="Y358" s="22">
        <f t="shared" si="74"/>
        <v>41545.358552982609</v>
      </c>
      <c r="Z358" s="22">
        <f t="shared" si="75"/>
        <v>5122.9039474413512</v>
      </c>
      <c r="AA358" s="8">
        <f t="shared" si="76"/>
        <v>0.14065235314101979</v>
      </c>
      <c r="AB358" s="22">
        <f t="shared" si="77"/>
        <v>3572900.8355565043</v>
      </c>
      <c r="AC358" s="10">
        <v>2098</v>
      </c>
      <c r="AD358" s="6">
        <v>1927</v>
      </c>
      <c r="AE358" s="6">
        <f t="shared" si="69"/>
        <v>89</v>
      </c>
      <c r="AF358" s="6" t="s">
        <v>46</v>
      </c>
    </row>
    <row r="359" spans="1:32" x14ac:dyDescent="0.2">
      <c r="A359">
        <v>40</v>
      </c>
      <c r="B359" s="6" t="s">
        <v>1610</v>
      </c>
      <c r="C359" s="6" t="s">
        <v>22</v>
      </c>
      <c r="D359" s="6" t="s">
        <v>23</v>
      </c>
      <c r="E359" s="6" t="s">
        <v>2767</v>
      </c>
      <c r="F359" s="6" t="s">
        <v>2773</v>
      </c>
      <c r="G359" s="6">
        <v>72</v>
      </c>
      <c r="H359" s="6">
        <v>84</v>
      </c>
      <c r="I359" s="7">
        <v>42636</v>
      </c>
      <c r="J359" s="7">
        <v>42648</v>
      </c>
      <c r="K359" s="7" t="s">
        <v>2542</v>
      </c>
      <c r="L359" s="17">
        <f t="shared" si="70"/>
        <v>281.13</v>
      </c>
      <c r="M359" s="20">
        <f t="shared" si="71"/>
        <v>0.84725927506847365</v>
      </c>
      <c r="N359" s="6" t="s">
        <v>32</v>
      </c>
      <c r="O359" s="6">
        <v>4900000</v>
      </c>
      <c r="P359" s="6">
        <v>4875000</v>
      </c>
      <c r="Q359" s="6">
        <f t="shared" si="65"/>
        <v>-25000</v>
      </c>
      <c r="R359" s="8">
        <f t="shared" si="66"/>
        <v>-5.1020408163265302E-3</v>
      </c>
      <c r="S359" s="6"/>
      <c r="T359" s="9">
        <f t="shared" si="72"/>
        <v>68055.555555555562</v>
      </c>
      <c r="U359" s="6">
        <v>67708</v>
      </c>
      <c r="V359" s="9">
        <f t="shared" si="67"/>
        <v>-347.55555555556202</v>
      </c>
      <c r="W359" s="8">
        <f t="shared" si="68"/>
        <v>-5.1069387755102984E-3</v>
      </c>
      <c r="X359" s="22">
        <f t="shared" si="73"/>
        <v>57660.700664382239</v>
      </c>
      <c r="Y359" s="22">
        <f t="shared" si="74"/>
        <v>57366.230996336213</v>
      </c>
      <c r="Z359" s="22">
        <f t="shared" si="75"/>
        <v>-294.46966804602562</v>
      </c>
      <c r="AA359" s="8">
        <f t="shared" si="76"/>
        <v>-5.1069387755102906E-3</v>
      </c>
      <c r="AB359" s="22">
        <f t="shared" si="77"/>
        <v>4130368.6317362073</v>
      </c>
      <c r="AC359" s="10">
        <v>6745</v>
      </c>
      <c r="AD359" s="6">
        <v>2005</v>
      </c>
      <c r="AE359" s="6">
        <f t="shared" si="69"/>
        <v>11</v>
      </c>
      <c r="AF359" s="6" t="s">
        <v>108</v>
      </c>
    </row>
    <row r="360" spans="1:32" x14ac:dyDescent="0.2">
      <c r="A360">
        <v>40</v>
      </c>
      <c r="B360" s="6" t="s">
        <v>1693</v>
      </c>
      <c r="C360" s="6" t="s">
        <v>22</v>
      </c>
      <c r="D360" s="6" t="s">
        <v>23</v>
      </c>
      <c r="E360" s="6" t="s">
        <v>2767</v>
      </c>
      <c r="F360" s="6" t="s">
        <v>2773</v>
      </c>
      <c r="G360" s="6">
        <v>75</v>
      </c>
      <c r="H360" s="6">
        <v>84</v>
      </c>
      <c r="I360" s="7">
        <v>42636</v>
      </c>
      <c r="J360" s="7">
        <v>42648</v>
      </c>
      <c r="K360" s="7" t="s">
        <v>2542</v>
      </c>
      <c r="L360" s="17">
        <f t="shared" si="70"/>
        <v>281.13</v>
      </c>
      <c r="M360" s="20">
        <f t="shared" si="71"/>
        <v>0.84725927506847365</v>
      </c>
      <c r="N360" s="6" t="s">
        <v>32</v>
      </c>
      <c r="O360" s="6">
        <v>2850000</v>
      </c>
      <c r="P360" s="6">
        <v>3520000</v>
      </c>
      <c r="Q360" s="6">
        <f t="shared" si="65"/>
        <v>670000</v>
      </c>
      <c r="R360" s="8">
        <f t="shared" si="66"/>
        <v>0.23508771929824562</v>
      </c>
      <c r="S360" s="6"/>
      <c r="T360" s="9">
        <f t="shared" si="72"/>
        <v>38000</v>
      </c>
      <c r="U360" s="6">
        <v>46933</v>
      </c>
      <c r="V360" s="9">
        <f t="shared" si="67"/>
        <v>8933</v>
      </c>
      <c r="W360" s="8">
        <f t="shared" si="68"/>
        <v>0.23507894736842105</v>
      </c>
      <c r="X360" s="22">
        <f t="shared" si="73"/>
        <v>32195.852452601997</v>
      </c>
      <c r="Y360" s="22">
        <f t="shared" si="74"/>
        <v>39764.419556788671</v>
      </c>
      <c r="Z360" s="22">
        <f t="shared" si="75"/>
        <v>7568.5671041866735</v>
      </c>
      <c r="AA360" s="8">
        <f t="shared" si="76"/>
        <v>0.23507894736842103</v>
      </c>
      <c r="AB360" s="22">
        <f t="shared" si="77"/>
        <v>2982331.4667591504</v>
      </c>
      <c r="AC360" s="10">
        <v>5191</v>
      </c>
      <c r="AD360" s="6">
        <v>1995</v>
      </c>
      <c r="AE360" s="6">
        <f t="shared" si="69"/>
        <v>21</v>
      </c>
      <c r="AF360" s="6" t="s">
        <v>290</v>
      </c>
    </row>
    <row r="361" spans="1:32" x14ac:dyDescent="0.2">
      <c r="A361">
        <v>41</v>
      </c>
      <c r="B361" s="6" t="s">
        <v>1675</v>
      </c>
      <c r="C361" s="6" t="s">
        <v>22</v>
      </c>
      <c r="D361" s="6" t="s">
        <v>23</v>
      </c>
      <c r="E361" s="6" t="s">
        <v>2767</v>
      </c>
      <c r="F361" s="6" t="s">
        <v>2773</v>
      </c>
      <c r="G361" s="6">
        <v>74</v>
      </c>
      <c r="H361" s="6">
        <v>85</v>
      </c>
      <c r="I361" s="7">
        <v>42644</v>
      </c>
      <c r="J361" s="7">
        <v>42654</v>
      </c>
      <c r="K361" s="7" t="s">
        <v>2542</v>
      </c>
      <c r="L361" s="17">
        <f t="shared" si="70"/>
        <v>281.13</v>
      </c>
      <c r="M361" s="20">
        <f t="shared" si="71"/>
        <v>0.84725927506847365</v>
      </c>
      <c r="N361" s="6" t="s">
        <v>36</v>
      </c>
      <c r="O361" s="6">
        <v>3100000</v>
      </c>
      <c r="P361" s="6">
        <v>3550000</v>
      </c>
      <c r="Q361" s="6">
        <f t="shared" si="65"/>
        <v>450000</v>
      </c>
      <c r="R361" s="8">
        <f t="shared" si="66"/>
        <v>0.14516129032258066</v>
      </c>
      <c r="S361" s="6">
        <v>22786</v>
      </c>
      <c r="T361" s="9">
        <f t="shared" si="72"/>
        <v>42199.810810810814</v>
      </c>
      <c r="U361" s="6">
        <v>48281</v>
      </c>
      <c r="V361" s="9">
        <f t="shared" si="67"/>
        <v>6081.1891891891864</v>
      </c>
      <c r="W361" s="8">
        <f t="shared" si="68"/>
        <v>0.1441046552661629</v>
      </c>
      <c r="X361" s="22">
        <f t="shared" si="73"/>
        <v>35754.181115594307</v>
      </c>
      <c r="Y361" s="22">
        <f t="shared" si="74"/>
        <v>40906.525059580978</v>
      </c>
      <c r="Z361" s="22">
        <f t="shared" si="75"/>
        <v>5152.3439439866706</v>
      </c>
      <c r="AA361" s="8">
        <f t="shared" si="76"/>
        <v>0.14410465526616295</v>
      </c>
      <c r="AB361" s="22">
        <f t="shared" si="77"/>
        <v>3027082.8544089925</v>
      </c>
      <c r="AC361" s="10">
        <v>14168</v>
      </c>
      <c r="AD361" s="6">
        <v>1994</v>
      </c>
      <c r="AE361" s="6">
        <f t="shared" si="69"/>
        <v>22</v>
      </c>
      <c r="AF361" s="6" t="s">
        <v>332</v>
      </c>
    </row>
    <row r="362" spans="1:32" x14ac:dyDescent="0.2">
      <c r="A362">
        <v>41</v>
      </c>
      <c r="B362" s="6" t="s">
        <v>2337</v>
      </c>
      <c r="C362" s="6" t="s">
        <v>22</v>
      </c>
      <c r="D362" s="6" t="s">
        <v>23</v>
      </c>
      <c r="E362" s="6" t="s">
        <v>2767</v>
      </c>
      <c r="F362" s="6" t="s">
        <v>2773</v>
      </c>
      <c r="G362" s="6">
        <v>115</v>
      </c>
      <c r="H362" s="6">
        <v>125</v>
      </c>
      <c r="I362" s="7">
        <v>42644</v>
      </c>
      <c r="J362" s="7">
        <v>42654</v>
      </c>
      <c r="K362" s="7" t="s">
        <v>2542</v>
      </c>
      <c r="L362" s="17">
        <f t="shared" si="70"/>
        <v>281.13</v>
      </c>
      <c r="M362" s="20">
        <f t="shared" si="71"/>
        <v>0.84725927506847365</v>
      </c>
      <c r="N362" s="6" t="s">
        <v>36</v>
      </c>
      <c r="O362" s="6">
        <v>4500000</v>
      </c>
      <c r="P362" s="6">
        <v>4500000</v>
      </c>
      <c r="Q362" s="6">
        <f t="shared" si="65"/>
        <v>0</v>
      </c>
      <c r="R362" s="8">
        <f t="shared" si="66"/>
        <v>0</v>
      </c>
      <c r="S362" s="6"/>
      <c r="T362" s="9">
        <f t="shared" si="72"/>
        <v>39130.434782608696</v>
      </c>
      <c r="U362" s="6">
        <v>39130</v>
      </c>
      <c r="V362" s="9">
        <f t="shared" si="67"/>
        <v>-0.43478260869596852</v>
      </c>
      <c r="W362" s="8">
        <f t="shared" si="68"/>
        <v>-1.1111111111119196E-5</v>
      </c>
      <c r="X362" s="22">
        <f t="shared" si="73"/>
        <v>33153.62380702723</v>
      </c>
      <c r="Y362" s="22">
        <f t="shared" si="74"/>
        <v>33153.255433429375</v>
      </c>
      <c r="Z362" s="22">
        <f t="shared" si="75"/>
        <v>-0.36837359785567969</v>
      </c>
      <c r="AA362" s="8">
        <f t="shared" si="76"/>
        <v>-1.111111111110573E-5</v>
      </c>
      <c r="AB362" s="22">
        <f t="shared" si="77"/>
        <v>3812624.3748443779</v>
      </c>
      <c r="AC362" s="6">
        <v>668</v>
      </c>
      <c r="AD362" s="6">
        <v>1983</v>
      </c>
      <c r="AE362" s="6">
        <f t="shared" si="69"/>
        <v>33</v>
      </c>
      <c r="AF362" s="6" t="s">
        <v>37</v>
      </c>
    </row>
    <row r="363" spans="1:32" x14ac:dyDescent="0.2">
      <c r="A363">
        <v>41</v>
      </c>
      <c r="B363" s="6" t="s">
        <v>1866</v>
      </c>
      <c r="C363" s="6" t="s">
        <v>22</v>
      </c>
      <c r="D363" s="6" t="s">
        <v>23</v>
      </c>
      <c r="E363" s="6" t="s">
        <v>2767</v>
      </c>
      <c r="F363" s="6" t="s">
        <v>2773</v>
      </c>
      <c r="G363" s="6">
        <v>81</v>
      </c>
      <c r="H363" s="6">
        <v>91</v>
      </c>
      <c r="I363" s="7">
        <v>42644</v>
      </c>
      <c r="J363" s="7">
        <v>42655</v>
      </c>
      <c r="K363" s="7" t="s">
        <v>2542</v>
      </c>
      <c r="L363" s="17">
        <f t="shared" si="70"/>
        <v>281.13</v>
      </c>
      <c r="M363" s="20">
        <f t="shared" si="71"/>
        <v>0.84725927506847365</v>
      </c>
      <c r="N363" s="6" t="s">
        <v>24</v>
      </c>
      <c r="O363" s="6">
        <v>5200000</v>
      </c>
      <c r="P363" s="6">
        <v>5380000</v>
      </c>
      <c r="Q363" s="6">
        <f t="shared" si="65"/>
        <v>180000</v>
      </c>
      <c r="R363" s="8">
        <f t="shared" si="66"/>
        <v>3.4615384615384617E-2</v>
      </c>
      <c r="S363" s="6"/>
      <c r="T363" s="9">
        <f t="shared" si="72"/>
        <v>64197.530864197528</v>
      </c>
      <c r="U363" s="6">
        <v>66420</v>
      </c>
      <c r="V363" s="9">
        <f t="shared" si="67"/>
        <v>2222.469135802472</v>
      </c>
      <c r="W363" s="8">
        <f t="shared" si="68"/>
        <v>3.4619230769230819E-2</v>
      </c>
      <c r="X363" s="22">
        <f t="shared" si="73"/>
        <v>54391.953461185964</v>
      </c>
      <c r="Y363" s="22">
        <f t="shared" si="74"/>
        <v>56274.961050048019</v>
      </c>
      <c r="Z363" s="22">
        <f t="shared" si="75"/>
        <v>1883.0075888620559</v>
      </c>
      <c r="AA363" s="8">
        <f t="shared" si="76"/>
        <v>3.4619230769230742E-2</v>
      </c>
      <c r="AB363" s="22">
        <f t="shared" si="77"/>
        <v>4558271.8450538898</v>
      </c>
      <c r="AC363" s="10">
        <v>7184</v>
      </c>
      <c r="AD363" s="6">
        <v>2008</v>
      </c>
      <c r="AE363" s="6">
        <f t="shared" si="69"/>
        <v>8</v>
      </c>
      <c r="AF363" s="6" t="s">
        <v>621</v>
      </c>
    </row>
    <row r="364" spans="1:32" x14ac:dyDescent="0.2">
      <c r="A364">
        <v>41</v>
      </c>
      <c r="B364" s="6" t="s">
        <v>2167</v>
      </c>
      <c r="C364" s="6" t="s">
        <v>22</v>
      </c>
      <c r="D364" s="6" t="s">
        <v>23</v>
      </c>
      <c r="E364" s="6" t="s">
        <v>2767</v>
      </c>
      <c r="F364" s="6" t="s">
        <v>2773</v>
      </c>
      <c r="G364" s="6">
        <v>107</v>
      </c>
      <c r="H364" s="6">
        <v>115</v>
      </c>
      <c r="I364" s="7">
        <v>42644</v>
      </c>
      <c r="J364" s="7">
        <v>42655</v>
      </c>
      <c r="K364" s="7" t="s">
        <v>2542</v>
      </c>
      <c r="L364" s="17">
        <f t="shared" si="70"/>
        <v>281.13</v>
      </c>
      <c r="M364" s="20">
        <f t="shared" si="71"/>
        <v>0.84725927506847365</v>
      </c>
      <c r="N364" s="6" t="s">
        <v>24</v>
      </c>
      <c r="O364" s="6">
        <v>3000000</v>
      </c>
      <c r="P364" s="6">
        <v>3480000</v>
      </c>
      <c r="Q364" s="6">
        <f t="shared" si="65"/>
        <v>480000</v>
      </c>
      <c r="R364" s="8">
        <f t="shared" si="66"/>
        <v>0.16</v>
      </c>
      <c r="S364" s="6"/>
      <c r="T364" s="9">
        <f t="shared" si="72"/>
        <v>28037.383177570093</v>
      </c>
      <c r="U364" s="6">
        <v>32523</v>
      </c>
      <c r="V364" s="9">
        <f t="shared" si="67"/>
        <v>4485.6168224299072</v>
      </c>
      <c r="W364" s="8">
        <f t="shared" si="68"/>
        <v>0.15998700000000002</v>
      </c>
      <c r="X364" s="22">
        <f t="shared" si="73"/>
        <v>23754.932945845056</v>
      </c>
      <c r="Y364" s="22">
        <f t="shared" si="74"/>
        <v>27555.413403051967</v>
      </c>
      <c r="Z364" s="22">
        <f t="shared" si="75"/>
        <v>3800.4804572069115</v>
      </c>
      <c r="AA364" s="8">
        <f t="shared" si="76"/>
        <v>0.15998699999999993</v>
      </c>
      <c r="AB364" s="22">
        <f t="shared" si="77"/>
        <v>2948429.2341265604</v>
      </c>
      <c r="AC364" s="10">
        <v>44644</v>
      </c>
      <c r="AD364" s="6">
        <v>1982</v>
      </c>
      <c r="AE364" s="6">
        <f t="shared" si="69"/>
        <v>34</v>
      </c>
      <c r="AF364" s="6" t="s">
        <v>1915</v>
      </c>
    </row>
    <row r="365" spans="1:32" x14ac:dyDescent="0.2">
      <c r="A365">
        <v>41</v>
      </c>
      <c r="B365" s="6" t="s">
        <v>2189</v>
      </c>
      <c r="C365" s="6" t="s">
        <v>22</v>
      </c>
      <c r="D365" s="6" t="s">
        <v>23</v>
      </c>
      <c r="E365" s="6" t="s">
        <v>2767</v>
      </c>
      <c r="F365" s="6" t="s">
        <v>2773</v>
      </c>
      <c r="G365" s="6">
        <v>100</v>
      </c>
      <c r="H365" s="6"/>
      <c r="I365" s="7">
        <v>42644</v>
      </c>
      <c r="J365" s="7">
        <v>42655</v>
      </c>
      <c r="K365" s="7" t="s">
        <v>2542</v>
      </c>
      <c r="L365" s="17">
        <f t="shared" si="70"/>
        <v>281.13</v>
      </c>
      <c r="M365" s="20">
        <f t="shared" si="71"/>
        <v>0.84725927506847365</v>
      </c>
      <c r="N365" s="6" t="s">
        <v>24</v>
      </c>
      <c r="O365" s="6">
        <v>5500000</v>
      </c>
      <c r="P365" s="6">
        <v>6400000</v>
      </c>
      <c r="Q365" s="6">
        <f t="shared" si="65"/>
        <v>900000</v>
      </c>
      <c r="R365" s="8">
        <f t="shared" si="66"/>
        <v>0.16363636363636364</v>
      </c>
      <c r="S365" s="6">
        <v>213754</v>
      </c>
      <c r="T365" s="9">
        <f t="shared" si="72"/>
        <v>57137.54</v>
      </c>
      <c r="U365" s="6">
        <v>66138</v>
      </c>
      <c r="V365" s="9">
        <f t="shared" si="67"/>
        <v>9000.4599999999991</v>
      </c>
      <c r="W365" s="8">
        <f t="shared" si="68"/>
        <v>0.15752270748793173</v>
      </c>
      <c r="X365" s="22">
        <f t="shared" si="73"/>
        <v>48410.310719595916</v>
      </c>
      <c r="Y365" s="22">
        <f t="shared" si="74"/>
        <v>56036.033934478713</v>
      </c>
      <c r="Z365" s="22">
        <f t="shared" si="75"/>
        <v>7625.723214882797</v>
      </c>
      <c r="AA365" s="8">
        <f t="shared" si="76"/>
        <v>0.15752270748793182</v>
      </c>
      <c r="AB365" s="22">
        <f t="shared" si="77"/>
        <v>5603603.3934478713</v>
      </c>
      <c r="AC365" s="10">
        <v>24096</v>
      </c>
      <c r="AD365" s="6">
        <v>1969</v>
      </c>
      <c r="AE365" s="6">
        <f t="shared" si="69"/>
        <v>47</v>
      </c>
      <c r="AF365" s="6" t="s">
        <v>371</v>
      </c>
    </row>
    <row r="366" spans="1:32" x14ac:dyDescent="0.2">
      <c r="A366">
        <v>41</v>
      </c>
      <c r="B366" s="6" t="s">
        <v>688</v>
      </c>
      <c r="C366" s="6" t="s">
        <v>22</v>
      </c>
      <c r="D366" s="6" t="s">
        <v>23</v>
      </c>
      <c r="E366" s="6" t="s">
        <v>2767</v>
      </c>
      <c r="F366" s="6" t="s">
        <v>2773</v>
      </c>
      <c r="G366" s="6">
        <v>70</v>
      </c>
      <c r="H366" s="6">
        <v>80</v>
      </c>
      <c r="I366" s="7">
        <v>42645</v>
      </c>
      <c r="J366" s="7">
        <v>42655</v>
      </c>
      <c r="K366" s="7" t="s">
        <v>2542</v>
      </c>
      <c r="L366" s="17">
        <f t="shared" si="70"/>
        <v>281.13</v>
      </c>
      <c r="M366" s="20">
        <f t="shared" si="71"/>
        <v>0.84725927506847365</v>
      </c>
      <c r="N366" s="6" t="s">
        <v>36</v>
      </c>
      <c r="O366" s="6">
        <v>3000000</v>
      </c>
      <c r="P366" s="6">
        <v>3430000</v>
      </c>
      <c r="Q366" s="6">
        <f t="shared" si="65"/>
        <v>430000</v>
      </c>
      <c r="R366" s="8">
        <f t="shared" si="66"/>
        <v>0.14333333333333334</v>
      </c>
      <c r="S366" s="6">
        <v>93000</v>
      </c>
      <c r="T366" s="9">
        <f t="shared" si="72"/>
        <v>44185.714285714283</v>
      </c>
      <c r="U366" s="6">
        <v>50329</v>
      </c>
      <c r="V366" s="9">
        <f t="shared" si="67"/>
        <v>6143.2857142857174</v>
      </c>
      <c r="W366" s="8">
        <f t="shared" si="68"/>
        <v>0.13903330100226324</v>
      </c>
      <c r="X366" s="22">
        <f t="shared" si="73"/>
        <v>37436.756254096981</v>
      </c>
      <c r="Y366" s="22">
        <f t="shared" si="74"/>
        <v>42641.712054921212</v>
      </c>
      <c r="Z366" s="22">
        <f t="shared" si="75"/>
        <v>5204.9558008242311</v>
      </c>
      <c r="AA366" s="8">
        <f t="shared" si="76"/>
        <v>0.13903330100226335</v>
      </c>
      <c r="AB366" s="22">
        <f t="shared" si="77"/>
        <v>2984919.843844485</v>
      </c>
      <c r="AC366" s="6"/>
      <c r="AD366" s="6">
        <v>1957</v>
      </c>
      <c r="AE366" s="6">
        <f t="shared" si="69"/>
        <v>59</v>
      </c>
      <c r="AF366" s="6" t="s">
        <v>1108</v>
      </c>
    </row>
    <row r="367" spans="1:32" x14ac:dyDescent="0.2">
      <c r="A367">
        <v>41</v>
      </c>
      <c r="B367" s="6" t="s">
        <v>1542</v>
      </c>
      <c r="C367" s="6" t="s">
        <v>22</v>
      </c>
      <c r="D367" s="6" t="s">
        <v>23</v>
      </c>
      <c r="E367" s="6" t="s">
        <v>2767</v>
      </c>
      <c r="F367" s="6" t="s">
        <v>2773</v>
      </c>
      <c r="G367" s="6">
        <v>83</v>
      </c>
      <c r="H367" s="6">
        <v>90</v>
      </c>
      <c r="I367" s="7">
        <v>42628</v>
      </c>
      <c r="J367" s="7">
        <v>42656</v>
      </c>
      <c r="K367" s="7" t="s">
        <v>2542</v>
      </c>
      <c r="L367" s="17">
        <f t="shared" si="70"/>
        <v>281.13</v>
      </c>
      <c r="M367" s="20">
        <f t="shared" si="71"/>
        <v>0.84725927506847365</v>
      </c>
      <c r="N367" s="6" t="s">
        <v>812</v>
      </c>
      <c r="O367" s="6">
        <v>4000000</v>
      </c>
      <c r="P367" s="6">
        <v>4000000</v>
      </c>
      <c r="Q367" s="6">
        <f t="shared" si="65"/>
        <v>0</v>
      </c>
      <c r="R367" s="8">
        <f t="shared" si="66"/>
        <v>0</v>
      </c>
      <c r="S367" s="6">
        <v>72000</v>
      </c>
      <c r="T367" s="9">
        <f t="shared" si="72"/>
        <v>49060.240963855424</v>
      </c>
      <c r="U367" s="6">
        <v>49060</v>
      </c>
      <c r="V367" s="9">
        <f t="shared" si="67"/>
        <v>-0.24096385542361531</v>
      </c>
      <c r="W367" s="8">
        <f t="shared" si="68"/>
        <v>-4.9115913556385246E-6</v>
      </c>
      <c r="X367" s="22">
        <f t="shared" si="73"/>
        <v>41566.744193720784</v>
      </c>
      <c r="Y367" s="22">
        <f t="shared" si="74"/>
        <v>41566.540034859318</v>
      </c>
      <c r="Z367" s="22">
        <f t="shared" si="75"/>
        <v>-0.20415886146656703</v>
      </c>
      <c r="AA367" s="8">
        <f t="shared" si="76"/>
        <v>-4.9115913557022824E-6</v>
      </c>
      <c r="AB367" s="22">
        <f t="shared" si="77"/>
        <v>3450022.8228933234</v>
      </c>
      <c r="AC367" s="10">
        <v>12797</v>
      </c>
      <c r="AD367" s="6">
        <v>1973</v>
      </c>
      <c r="AE367" s="6">
        <f t="shared" si="69"/>
        <v>43</v>
      </c>
      <c r="AF367" s="6" t="s">
        <v>259</v>
      </c>
    </row>
    <row r="368" spans="1:32" x14ac:dyDescent="0.2">
      <c r="A368">
        <v>42</v>
      </c>
      <c r="B368" s="6" t="s">
        <v>1858</v>
      </c>
      <c r="C368" s="6" t="s">
        <v>22</v>
      </c>
      <c r="D368" s="6" t="s">
        <v>23</v>
      </c>
      <c r="E368" s="6" t="s">
        <v>2767</v>
      </c>
      <c r="F368" s="6" t="s">
        <v>2773</v>
      </c>
      <c r="G368" s="6">
        <v>80</v>
      </c>
      <c r="H368" s="6">
        <v>90</v>
      </c>
      <c r="I368" s="7">
        <v>42650</v>
      </c>
      <c r="J368" s="7">
        <v>42660</v>
      </c>
      <c r="K368" s="7" t="s">
        <v>2542</v>
      </c>
      <c r="L368" s="17">
        <f t="shared" si="70"/>
        <v>281.13</v>
      </c>
      <c r="M368" s="20">
        <f t="shared" si="71"/>
        <v>0.84725927506847365</v>
      </c>
      <c r="N368" s="6" t="s">
        <v>36</v>
      </c>
      <c r="O368" s="6">
        <v>3400000</v>
      </c>
      <c r="P368" s="6">
        <v>3400000</v>
      </c>
      <c r="Q368" s="6">
        <f t="shared" si="65"/>
        <v>0</v>
      </c>
      <c r="R368" s="8">
        <f t="shared" si="66"/>
        <v>0</v>
      </c>
      <c r="S368" s="6">
        <v>1406</v>
      </c>
      <c r="T368" s="9">
        <f t="shared" si="72"/>
        <v>42517.574999999997</v>
      </c>
      <c r="U368" s="6">
        <v>42518</v>
      </c>
      <c r="V368" s="9">
        <f t="shared" si="67"/>
        <v>0.42500000000291038</v>
      </c>
      <c r="W368" s="8">
        <f t="shared" si="68"/>
        <v>9.9958664153096788E-6</v>
      </c>
      <c r="X368" s="22">
        <f t="shared" si="73"/>
        <v>36023.409772169456</v>
      </c>
      <c r="Y368" s="22">
        <f t="shared" si="74"/>
        <v>36023.76985736136</v>
      </c>
      <c r="Z368" s="22">
        <f t="shared" si="75"/>
        <v>0.36008519190363586</v>
      </c>
      <c r="AA368" s="8">
        <f t="shared" si="76"/>
        <v>9.9958664152283077E-6</v>
      </c>
      <c r="AB368" s="22">
        <f t="shared" si="77"/>
        <v>2881901.5885889088</v>
      </c>
      <c r="AC368" s="10">
        <v>13492</v>
      </c>
      <c r="AD368" s="6">
        <v>2012</v>
      </c>
      <c r="AE368" s="6">
        <f t="shared" si="69"/>
        <v>4</v>
      </c>
      <c r="AF368" s="6" t="s">
        <v>103</v>
      </c>
    </row>
    <row r="369" spans="1:32" x14ac:dyDescent="0.2">
      <c r="A369">
        <v>42</v>
      </c>
      <c r="B369" s="6" t="s">
        <v>1365</v>
      </c>
      <c r="C369" s="6" t="s">
        <v>22</v>
      </c>
      <c r="D369" s="6" t="s">
        <v>23</v>
      </c>
      <c r="E369" s="6" t="s">
        <v>2767</v>
      </c>
      <c r="F369" s="6" t="s">
        <v>2773</v>
      </c>
      <c r="G369" s="6">
        <v>66</v>
      </c>
      <c r="H369" s="6">
        <v>74</v>
      </c>
      <c r="I369" s="7">
        <v>42650</v>
      </c>
      <c r="J369" s="7">
        <v>42660</v>
      </c>
      <c r="K369" s="7" t="s">
        <v>2542</v>
      </c>
      <c r="L369" s="17">
        <f t="shared" si="70"/>
        <v>281.13</v>
      </c>
      <c r="M369" s="20">
        <f t="shared" si="71"/>
        <v>0.84725927506847365</v>
      </c>
      <c r="N369" s="6" t="s">
        <v>36</v>
      </c>
      <c r="O369" s="6">
        <v>3200000</v>
      </c>
      <c r="P369" s="6">
        <v>3675000</v>
      </c>
      <c r="Q369" s="6">
        <f t="shared" si="65"/>
        <v>475000</v>
      </c>
      <c r="R369" s="8">
        <f t="shared" si="66"/>
        <v>0.1484375</v>
      </c>
      <c r="S369" s="6">
        <v>125000</v>
      </c>
      <c r="T369" s="9">
        <f t="shared" si="72"/>
        <v>50378.78787878788</v>
      </c>
      <c r="U369" s="6">
        <v>57576</v>
      </c>
      <c r="V369" s="9">
        <f t="shared" si="67"/>
        <v>7197.2121212121201</v>
      </c>
      <c r="W369" s="8">
        <f t="shared" si="68"/>
        <v>0.14286195488721801</v>
      </c>
      <c r="X369" s="22">
        <f t="shared" si="73"/>
        <v>42683.895297010225</v>
      </c>
      <c r="Y369" s="22">
        <f t="shared" si="74"/>
        <v>48781.800021342438</v>
      </c>
      <c r="Z369" s="22">
        <f t="shared" si="75"/>
        <v>6097.9047243322129</v>
      </c>
      <c r="AA369" s="8">
        <f t="shared" si="76"/>
        <v>0.14286195488721803</v>
      </c>
      <c r="AB369" s="22">
        <f t="shared" si="77"/>
        <v>3219598.801408601</v>
      </c>
      <c r="AC369" s="6"/>
      <c r="AD369" s="6">
        <v>1954</v>
      </c>
      <c r="AE369" s="6">
        <f t="shared" si="69"/>
        <v>62</v>
      </c>
      <c r="AF369" s="6" t="s">
        <v>94</v>
      </c>
    </row>
    <row r="370" spans="1:32" x14ac:dyDescent="0.2">
      <c r="A370">
        <v>42</v>
      </c>
      <c r="B370" s="6" t="s">
        <v>2320</v>
      </c>
      <c r="C370" s="6" t="s">
        <v>22</v>
      </c>
      <c r="D370" s="6" t="s">
        <v>23</v>
      </c>
      <c r="E370" s="6" t="s">
        <v>2767</v>
      </c>
      <c r="F370" s="6" t="s">
        <v>2773</v>
      </c>
      <c r="G370" s="6">
        <v>113</v>
      </c>
      <c r="H370" s="6">
        <v>125</v>
      </c>
      <c r="I370" s="7">
        <v>42651</v>
      </c>
      <c r="J370" s="7">
        <v>42661</v>
      </c>
      <c r="K370" s="7" t="s">
        <v>2542</v>
      </c>
      <c r="L370" s="17">
        <f t="shared" si="70"/>
        <v>281.13</v>
      </c>
      <c r="M370" s="20">
        <f t="shared" si="71"/>
        <v>0.84725927506847365</v>
      </c>
      <c r="N370" s="6" t="s">
        <v>36</v>
      </c>
      <c r="O370" s="6">
        <v>10000000</v>
      </c>
      <c r="P370" s="6">
        <v>10600000</v>
      </c>
      <c r="Q370" s="6">
        <f t="shared" si="65"/>
        <v>600000</v>
      </c>
      <c r="R370" s="8">
        <f t="shared" si="66"/>
        <v>0.06</v>
      </c>
      <c r="S370" s="6"/>
      <c r="T370" s="9">
        <f t="shared" si="72"/>
        <v>88495.575221238934</v>
      </c>
      <c r="U370" s="6">
        <v>93805</v>
      </c>
      <c r="V370" s="9">
        <f t="shared" si="67"/>
        <v>5309.4247787610657</v>
      </c>
      <c r="W370" s="8">
        <f t="shared" si="68"/>
        <v>5.9996500000000043E-2</v>
      </c>
      <c r="X370" s="22">
        <f t="shared" si="73"/>
        <v>74978.696908714483</v>
      </c>
      <c r="Y370" s="22">
        <f t="shared" si="74"/>
        <v>79477.156297798167</v>
      </c>
      <c r="Z370" s="22">
        <f t="shared" si="75"/>
        <v>4498.4593890836841</v>
      </c>
      <c r="AA370" s="8">
        <f t="shared" si="76"/>
        <v>5.9996499999999939E-2</v>
      </c>
      <c r="AB370" s="22">
        <f t="shared" si="77"/>
        <v>8980918.6616511922</v>
      </c>
      <c r="AC370" s="10">
        <v>3449</v>
      </c>
      <c r="AD370" s="6">
        <v>2000</v>
      </c>
      <c r="AE370" s="6">
        <f t="shared" si="69"/>
        <v>16</v>
      </c>
      <c r="AF370" s="6" t="s">
        <v>259</v>
      </c>
    </row>
    <row r="371" spans="1:32" x14ac:dyDescent="0.2">
      <c r="A371">
        <v>42</v>
      </c>
      <c r="B371" s="6" t="s">
        <v>595</v>
      </c>
      <c r="C371" s="6" t="s">
        <v>22</v>
      </c>
      <c r="D371" s="6" t="s">
        <v>23</v>
      </c>
      <c r="E371" s="6" t="s">
        <v>2767</v>
      </c>
      <c r="F371" s="6" t="s">
        <v>2773</v>
      </c>
      <c r="G371" s="6">
        <v>54</v>
      </c>
      <c r="H371" s="6">
        <v>62</v>
      </c>
      <c r="I371" s="7">
        <v>42651</v>
      </c>
      <c r="J371" s="7">
        <v>42661</v>
      </c>
      <c r="K371" s="7" t="s">
        <v>2542</v>
      </c>
      <c r="L371" s="17">
        <f t="shared" si="70"/>
        <v>281.13</v>
      </c>
      <c r="M371" s="20">
        <f t="shared" si="71"/>
        <v>0.84725927506847365</v>
      </c>
      <c r="N371" s="6" t="s">
        <v>36</v>
      </c>
      <c r="O371" s="6">
        <v>2100000</v>
      </c>
      <c r="P371" s="6">
        <v>2750000</v>
      </c>
      <c r="Q371" s="6">
        <f t="shared" si="65"/>
        <v>650000</v>
      </c>
      <c r="R371" s="8">
        <f t="shared" si="66"/>
        <v>0.30952380952380953</v>
      </c>
      <c r="S371" s="6">
        <v>56170</v>
      </c>
      <c r="T371" s="9">
        <f t="shared" si="72"/>
        <v>39929.074074074073</v>
      </c>
      <c r="U371" s="6">
        <v>51966</v>
      </c>
      <c r="V371" s="9">
        <f t="shared" si="67"/>
        <v>12036.925925925927</v>
      </c>
      <c r="W371" s="8">
        <f t="shared" si="68"/>
        <v>0.30145767727034511</v>
      </c>
      <c r="X371" s="22">
        <f t="shared" si="73"/>
        <v>33830.278354155387</v>
      </c>
      <c r="Y371" s="22">
        <f t="shared" si="74"/>
        <v>44028.675488208304</v>
      </c>
      <c r="Z371" s="22">
        <f t="shared" si="75"/>
        <v>10198.397134052917</v>
      </c>
      <c r="AA371" s="8">
        <f t="shared" si="76"/>
        <v>0.30145767727034511</v>
      </c>
      <c r="AB371" s="22">
        <f t="shared" si="77"/>
        <v>2377548.4763632482</v>
      </c>
      <c r="AC371" s="10">
        <v>21911</v>
      </c>
      <c r="AD371" s="6">
        <v>1994</v>
      </c>
      <c r="AE371" s="6">
        <f t="shared" si="69"/>
        <v>22</v>
      </c>
      <c r="AF371" s="6" t="s">
        <v>949</v>
      </c>
    </row>
    <row r="372" spans="1:32" x14ac:dyDescent="0.2">
      <c r="A372">
        <v>42</v>
      </c>
      <c r="B372" s="6" t="s">
        <v>2099</v>
      </c>
      <c r="C372" s="6" t="s">
        <v>22</v>
      </c>
      <c r="D372" s="6" t="s">
        <v>23</v>
      </c>
      <c r="E372" s="6" t="s">
        <v>2767</v>
      </c>
      <c r="F372" s="6" t="s">
        <v>2773</v>
      </c>
      <c r="G372" s="6">
        <v>93</v>
      </c>
      <c r="H372" s="6">
        <v>102</v>
      </c>
      <c r="I372" s="7">
        <v>42650</v>
      </c>
      <c r="J372" s="7">
        <v>42661</v>
      </c>
      <c r="K372" s="7" t="s">
        <v>2542</v>
      </c>
      <c r="L372" s="17">
        <f t="shared" si="70"/>
        <v>281.13</v>
      </c>
      <c r="M372" s="20">
        <f t="shared" si="71"/>
        <v>0.84725927506847365</v>
      </c>
      <c r="N372" s="6" t="s">
        <v>24</v>
      </c>
      <c r="O372" s="6">
        <v>3190000</v>
      </c>
      <c r="P372" s="6">
        <v>3650000</v>
      </c>
      <c r="Q372" s="6">
        <f t="shared" si="65"/>
        <v>460000</v>
      </c>
      <c r="R372" s="8">
        <f t="shared" si="66"/>
        <v>0.14420062695924765</v>
      </c>
      <c r="S372" s="6"/>
      <c r="T372" s="9">
        <f t="shared" si="72"/>
        <v>34301.075268817207</v>
      </c>
      <c r="U372" s="6">
        <v>39247</v>
      </c>
      <c r="V372" s="9">
        <f t="shared" si="67"/>
        <v>4945.924731182793</v>
      </c>
      <c r="W372" s="8">
        <f t="shared" si="68"/>
        <v>0.14419153605015664</v>
      </c>
      <c r="X372" s="22">
        <f t="shared" si="73"/>
        <v>29061.904166327218</v>
      </c>
      <c r="Y372" s="22">
        <f t="shared" si="74"/>
        <v>33252.384768612385</v>
      </c>
      <c r="Z372" s="22">
        <f t="shared" si="75"/>
        <v>4190.4806022851662</v>
      </c>
      <c r="AA372" s="8">
        <f t="shared" si="76"/>
        <v>0.14419153605015655</v>
      </c>
      <c r="AB372" s="22">
        <f t="shared" si="77"/>
        <v>3092471.7834809516</v>
      </c>
      <c r="AC372" s="10">
        <v>44644</v>
      </c>
      <c r="AD372" s="6">
        <v>1982</v>
      </c>
      <c r="AE372" s="6">
        <f t="shared" si="69"/>
        <v>34</v>
      </c>
      <c r="AF372" s="6" t="s">
        <v>37</v>
      </c>
    </row>
    <row r="373" spans="1:32" x14ac:dyDescent="0.2">
      <c r="A373">
        <v>42</v>
      </c>
      <c r="B373" s="6" t="s">
        <v>680</v>
      </c>
      <c r="C373" s="6" t="s">
        <v>22</v>
      </c>
      <c r="D373" s="6" t="s">
        <v>23</v>
      </c>
      <c r="E373" s="6" t="s">
        <v>2767</v>
      </c>
      <c r="F373" s="6" t="s">
        <v>2773</v>
      </c>
      <c r="G373" s="6">
        <v>48</v>
      </c>
      <c r="H373" s="6">
        <v>54</v>
      </c>
      <c r="I373" s="7">
        <v>42651</v>
      </c>
      <c r="J373" s="7">
        <v>42661</v>
      </c>
      <c r="K373" s="7" t="s">
        <v>2542</v>
      </c>
      <c r="L373" s="17">
        <f t="shared" si="70"/>
        <v>281.13</v>
      </c>
      <c r="M373" s="20">
        <f t="shared" si="71"/>
        <v>0.84725927506847365</v>
      </c>
      <c r="N373" s="6" t="s">
        <v>36</v>
      </c>
      <c r="O373" s="6">
        <v>2500000</v>
      </c>
      <c r="P373" s="6">
        <v>2730000</v>
      </c>
      <c r="Q373" s="6">
        <f t="shared" si="65"/>
        <v>230000</v>
      </c>
      <c r="R373" s="8">
        <f t="shared" si="66"/>
        <v>9.1999999999999998E-2</v>
      </c>
      <c r="S373" s="6">
        <v>30000</v>
      </c>
      <c r="T373" s="9">
        <f t="shared" si="72"/>
        <v>52708.333333333336</v>
      </c>
      <c r="U373" s="6">
        <v>57500</v>
      </c>
      <c r="V373" s="9">
        <f t="shared" si="67"/>
        <v>4791.6666666666642</v>
      </c>
      <c r="W373" s="8">
        <f t="shared" si="68"/>
        <v>9.0909090909090856E-2</v>
      </c>
      <c r="X373" s="22">
        <f t="shared" si="73"/>
        <v>44657.62429006747</v>
      </c>
      <c r="Y373" s="22">
        <f t="shared" si="74"/>
        <v>48717.408316437235</v>
      </c>
      <c r="Z373" s="22">
        <f t="shared" si="75"/>
        <v>4059.7840263697653</v>
      </c>
      <c r="AA373" s="8">
        <f t="shared" si="76"/>
        <v>9.0909090909090801E-2</v>
      </c>
      <c r="AB373" s="22">
        <f t="shared" si="77"/>
        <v>2338435.5991889872</v>
      </c>
      <c r="AC373" s="10">
        <v>20213</v>
      </c>
      <c r="AD373" s="6">
        <v>1978</v>
      </c>
      <c r="AE373" s="6">
        <f t="shared" si="69"/>
        <v>38</v>
      </c>
      <c r="AF373" s="6" t="s">
        <v>681</v>
      </c>
    </row>
    <row r="374" spans="1:32" x14ac:dyDescent="0.2">
      <c r="A374">
        <v>42</v>
      </c>
      <c r="B374" s="6" t="s">
        <v>1612</v>
      </c>
      <c r="C374" s="6" t="s">
        <v>22</v>
      </c>
      <c r="D374" s="6" t="s">
        <v>23</v>
      </c>
      <c r="E374" s="6" t="s">
        <v>2767</v>
      </c>
      <c r="F374" s="6" t="s">
        <v>2773</v>
      </c>
      <c r="G374" s="6">
        <v>72</v>
      </c>
      <c r="H374" s="6">
        <v>82</v>
      </c>
      <c r="I374" s="7">
        <v>42650</v>
      </c>
      <c r="J374" s="7">
        <v>42661</v>
      </c>
      <c r="K374" s="7" t="s">
        <v>2542</v>
      </c>
      <c r="L374" s="17">
        <f t="shared" si="70"/>
        <v>281.13</v>
      </c>
      <c r="M374" s="20">
        <f t="shared" si="71"/>
        <v>0.84725927506847365</v>
      </c>
      <c r="N374" s="6" t="s">
        <v>24</v>
      </c>
      <c r="O374" s="6">
        <v>3300000</v>
      </c>
      <c r="P374" s="6">
        <v>3400000</v>
      </c>
      <c r="Q374" s="6">
        <f t="shared" si="65"/>
        <v>100000</v>
      </c>
      <c r="R374" s="8">
        <f t="shared" si="66"/>
        <v>3.0303030303030304E-2</v>
      </c>
      <c r="S374" s="6">
        <v>201453</v>
      </c>
      <c r="T374" s="9">
        <f t="shared" si="72"/>
        <v>48631.291666666664</v>
      </c>
      <c r="U374" s="6">
        <v>50020</v>
      </c>
      <c r="V374" s="9">
        <f t="shared" si="67"/>
        <v>1388.7083333333358</v>
      </c>
      <c r="W374" s="8">
        <f t="shared" si="68"/>
        <v>2.8555859524603124E-2</v>
      </c>
      <c r="X374" s="22">
        <f t="shared" si="73"/>
        <v>41203.312923143501</v>
      </c>
      <c r="Y374" s="22">
        <f t="shared" si="74"/>
        <v>42379.908938925051</v>
      </c>
      <c r="Z374" s="22">
        <f t="shared" si="75"/>
        <v>1176.5960157815498</v>
      </c>
      <c r="AA374" s="8">
        <f t="shared" si="76"/>
        <v>2.855585952460311E-2</v>
      </c>
      <c r="AB374" s="22">
        <f t="shared" si="77"/>
        <v>3051353.4436026039</v>
      </c>
      <c r="AC374" s="10">
        <v>33109</v>
      </c>
      <c r="AD374" s="6">
        <v>1970</v>
      </c>
      <c r="AE374" s="6">
        <f t="shared" si="69"/>
        <v>46</v>
      </c>
      <c r="AF374" s="6" t="s">
        <v>48</v>
      </c>
    </row>
    <row r="375" spans="1:32" x14ac:dyDescent="0.2">
      <c r="A375">
        <v>42</v>
      </c>
      <c r="B375" s="6" t="s">
        <v>1566</v>
      </c>
      <c r="C375" s="6" t="s">
        <v>22</v>
      </c>
      <c r="D375" s="6" t="s">
        <v>23</v>
      </c>
      <c r="E375" s="6" t="s">
        <v>2767</v>
      </c>
      <c r="F375" s="6" t="s">
        <v>2773</v>
      </c>
      <c r="G375" s="6">
        <v>71</v>
      </c>
      <c r="H375" s="6">
        <v>79</v>
      </c>
      <c r="I375" s="7">
        <v>42651</v>
      </c>
      <c r="J375" s="7">
        <v>42661</v>
      </c>
      <c r="K375" s="7" t="s">
        <v>2542</v>
      </c>
      <c r="L375" s="17">
        <f t="shared" si="70"/>
        <v>281.13</v>
      </c>
      <c r="M375" s="20">
        <f t="shared" si="71"/>
        <v>0.84725927506847365</v>
      </c>
      <c r="N375" s="6" t="s">
        <v>36</v>
      </c>
      <c r="O375" s="6">
        <v>2800000</v>
      </c>
      <c r="P375" s="6">
        <v>3450000</v>
      </c>
      <c r="Q375" s="6">
        <f t="shared" si="65"/>
        <v>650000</v>
      </c>
      <c r="R375" s="8">
        <f t="shared" si="66"/>
        <v>0.23214285714285715</v>
      </c>
      <c r="S375" s="6">
        <v>35878</v>
      </c>
      <c r="T375" s="9">
        <f t="shared" si="72"/>
        <v>39941.943661971833</v>
      </c>
      <c r="U375" s="6">
        <v>49097</v>
      </c>
      <c r="V375" s="9">
        <f t="shared" si="67"/>
        <v>9155.0563380281674</v>
      </c>
      <c r="W375" s="8">
        <f t="shared" si="68"/>
        <v>0.22920908445285723</v>
      </c>
      <c r="X375" s="22">
        <f t="shared" si="73"/>
        <v>33841.182231868072</v>
      </c>
      <c r="Y375" s="22">
        <f t="shared" si="74"/>
        <v>41597.888628036853</v>
      </c>
      <c r="Z375" s="22">
        <f t="shared" si="75"/>
        <v>7756.7063961687818</v>
      </c>
      <c r="AA375" s="8">
        <f t="shared" si="76"/>
        <v>0.22920908445285729</v>
      </c>
      <c r="AB375" s="22">
        <f t="shared" si="77"/>
        <v>2953450.0925906166</v>
      </c>
      <c r="AC375" s="10">
        <v>11355</v>
      </c>
      <c r="AD375" s="6">
        <v>1965</v>
      </c>
      <c r="AE375" s="6">
        <f t="shared" si="69"/>
        <v>51</v>
      </c>
      <c r="AF375" s="6" t="s">
        <v>112</v>
      </c>
    </row>
    <row r="376" spans="1:32" x14ac:dyDescent="0.2">
      <c r="A376">
        <v>42</v>
      </c>
      <c r="B376" s="6" t="s">
        <v>1371</v>
      </c>
      <c r="C376" s="6" t="s">
        <v>22</v>
      </c>
      <c r="D376" s="6" t="s">
        <v>23</v>
      </c>
      <c r="E376" s="6" t="s">
        <v>2767</v>
      </c>
      <c r="F376" s="6" t="s">
        <v>2773</v>
      </c>
      <c r="G376" s="6">
        <v>66</v>
      </c>
      <c r="H376" s="6">
        <v>72</v>
      </c>
      <c r="I376" s="7">
        <v>42650</v>
      </c>
      <c r="J376" s="7">
        <v>42661</v>
      </c>
      <c r="K376" s="7" t="s">
        <v>2542</v>
      </c>
      <c r="L376" s="17">
        <f t="shared" si="70"/>
        <v>281.13</v>
      </c>
      <c r="M376" s="20">
        <f t="shared" si="71"/>
        <v>0.84725927506847365</v>
      </c>
      <c r="N376" s="6" t="s">
        <v>24</v>
      </c>
      <c r="O376" s="6">
        <v>4300000</v>
      </c>
      <c r="P376" s="6">
        <v>4300000</v>
      </c>
      <c r="Q376" s="6">
        <f t="shared" si="65"/>
        <v>0</v>
      </c>
      <c r="R376" s="8">
        <f t="shared" si="66"/>
        <v>0</v>
      </c>
      <c r="S376" s="6">
        <v>37000</v>
      </c>
      <c r="T376" s="9">
        <f t="shared" si="72"/>
        <v>65712.121212121216</v>
      </c>
      <c r="U376" s="6">
        <v>65712</v>
      </c>
      <c r="V376" s="9">
        <f t="shared" si="67"/>
        <v>-0.12121212121564895</v>
      </c>
      <c r="W376" s="8">
        <f t="shared" si="68"/>
        <v>-1.8445930367149712E-6</v>
      </c>
      <c r="X376" s="22">
        <f t="shared" si="73"/>
        <v>55675.204181393492</v>
      </c>
      <c r="Y376" s="22">
        <f t="shared" si="74"/>
        <v>55675.101483299542</v>
      </c>
      <c r="Z376" s="22">
        <f t="shared" si="75"/>
        <v>-0.10269809394958429</v>
      </c>
      <c r="AA376" s="8">
        <f t="shared" si="76"/>
        <v>-1.8445930366952426E-6</v>
      </c>
      <c r="AB376" s="22">
        <f t="shared" si="77"/>
        <v>3674556.69789777</v>
      </c>
      <c r="AC376" s="10">
        <v>3014</v>
      </c>
      <c r="AD376" s="6">
        <v>1956</v>
      </c>
      <c r="AE376" s="6">
        <f t="shared" si="69"/>
        <v>60</v>
      </c>
      <c r="AF376" s="6" t="s">
        <v>94</v>
      </c>
    </row>
    <row r="377" spans="1:32" x14ac:dyDescent="0.2">
      <c r="A377">
        <v>42</v>
      </c>
      <c r="B377" s="6" t="s">
        <v>974</v>
      </c>
      <c r="C377" s="6" t="s">
        <v>22</v>
      </c>
      <c r="D377" s="6" t="s">
        <v>23</v>
      </c>
      <c r="E377" s="6" t="s">
        <v>2767</v>
      </c>
      <c r="F377" s="6" t="s">
        <v>2773</v>
      </c>
      <c r="G377" s="6">
        <v>55</v>
      </c>
      <c r="H377" s="6">
        <v>60</v>
      </c>
      <c r="I377" s="7">
        <v>42651</v>
      </c>
      <c r="J377" s="7">
        <v>42662</v>
      </c>
      <c r="K377" s="7" t="s">
        <v>2542</v>
      </c>
      <c r="L377" s="17">
        <f t="shared" si="70"/>
        <v>281.13</v>
      </c>
      <c r="M377" s="20">
        <f t="shared" si="71"/>
        <v>0.84725927506847365</v>
      </c>
      <c r="N377" s="6" t="s">
        <v>24</v>
      </c>
      <c r="O377" s="6">
        <v>3500000</v>
      </c>
      <c r="P377" s="6">
        <v>3680000</v>
      </c>
      <c r="Q377" s="6">
        <f t="shared" si="65"/>
        <v>180000</v>
      </c>
      <c r="R377" s="8">
        <f t="shared" si="66"/>
        <v>5.1428571428571428E-2</v>
      </c>
      <c r="S377" s="6">
        <v>2030</v>
      </c>
      <c r="T377" s="9">
        <f t="shared" si="72"/>
        <v>63673.272727272728</v>
      </c>
      <c r="U377" s="6">
        <v>66946</v>
      </c>
      <c r="V377" s="9">
        <f t="shared" si="67"/>
        <v>3272.7272727272721</v>
      </c>
      <c r="W377" s="8">
        <f t="shared" si="68"/>
        <v>5.1398760147685761E-2</v>
      </c>
      <c r="X377" s="22">
        <f t="shared" si="73"/>
        <v>53947.770892146305</v>
      </c>
      <c r="Y377" s="22">
        <f t="shared" si="74"/>
        <v>56720.61942873404</v>
      </c>
      <c r="Z377" s="22">
        <f t="shared" si="75"/>
        <v>2772.848536587735</v>
      </c>
      <c r="AA377" s="8">
        <f t="shared" si="76"/>
        <v>5.1398760147685824E-2</v>
      </c>
      <c r="AB377" s="22">
        <f t="shared" si="77"/>
        <v>3119634.0685803723</v>
      </c>
      <c r="AC377" s="10">
        <v>1952</v>
      </c>
      <c r="AD377" s="6">
        <v>2008</v>
      </c>
      <c r="AE377" s="6">
        <f t="shared" si="69"/>
        <v>8</v>
      </c>
      <c r="AF377" s="6" t="s">
        <v>259</v>
      </c>
    </row>
    <row r="378" spans="1:32" x14ac:dyDescent="0.2">
      <c r="A378">
        <v>42</v>
      </c>
      <c r="B378" s="6" t="s">
        <v>2327</v>
      </c>
      <c r="C378" s="6" t="s">
        <v>22</v>
      </c>
      <c r="D378" s="6" t="s">
        <v>23</v>
      </c>
      <c r="E378" s="6" t="s">
        <v>2767</v>
      </c>
      <c r="F378" s="6" t="s">
        <v>2773</v>
      </c>
      <c r="G378" s="6">
        <v>114</v>
      </c>
      <c r="H378" s="6">
        <v>127</v>
      </c>
      <c r="I378" s="7">
        <v>42643</v>
      </c>
      <c r="J378" s="7">
        <v>42662</v>
      </c>
      <c r="K378" s="7" t="s">
        <v>2542</v>
      </c>
      <c r="L378" s="17">
        <f t="shared" si="70"/>
        <v>281.13</v>
      </c>
      <c r="M378" s="20">
        <f t="shared" si="71"/>
        <v>0.84725927506847365</v>
      </c>
      <c r="N378" s="6" t="s">
        <v>107</v>
      </c>
      <c r="O378" s="6">
        <v>7000000</v>
      </c>
      <c r="P378" s="6">
        <v>7100000</v>
      </c>
      <c r="Q378" s="6">
        <f t="shared" si="65"/>
        <v>100000</v>
      </c>
      <c r="R378" s="8">
        <f t="shared" si="66"/>
        <v>1.4285714285714285E-2</v>
      </c>
      <c r="S378" s="6"/>
      <c r="T378" s="9">
        <f t="shared" si="72"/>
        <v>61403.508771929824</v>
      </c>
      <c r="U378" s="6">
        <v>62281</v>
      </c>
      <c r="V378" s="9">
        <f t="shared" si="67"/>
        <v>877.49122807017557</v>
      </c>
      <c r="W378" s="8">
        <f t="shared" si="68"/>
        <v>1.429057142857143E-2</v>
      </c>
      <c r="X378" s="22">
        <f t="shared" si="73"/>
        <v>52024.692328765923</v>
      </c>
      <c r="Y378" s="22">
        <f t="shared" si="74"/>
        <v>52768.154910539604</v>
      </c>
      <c r="Z378" s="22">
        <f t="shared" si="75"/>
        <v>743.46258177368145</v>
      </c>
      <c r="AA378" s="8">
        <f t="shared" si="76"/>
        <v>1.4290571428571429E-2</v>
      </c>
      <c r="AB378" s="22">
        <f t="shared" si="77"/>
        <v>6015569.6598015148</v>
      </c>
      <c r="AC378" s="10">
        <v>1800</v>
      </c>
      <c r="AD378" s="6">
        <v>2008</v>
      </c>
      <c r="AE378" s="6">
        <f t="shared" si="69"/>
        <v>8</v>
      </c>
      <c r="AF378" s="6" t="s">
        <v>94</v>
      </c>
    </row>
    <row r="379" spans="1:32" x14ac:dyDescent="0.2">
      <c r="A379">
        <v>42</v>
      </c>
      <c r="B379" s="6" t="s">
        <v>1542</v>
      </c>
      <c r="C379" s="6" t="s">
        <v>22</v>
      </c>
      <c r="D379" s="6" t="s">
        <v>23</v>
      </c>
      <c r="E379" s="6" t="s">
        <v>2767</v>
      </c>
      <c r="F379" s="6" t="s">
        <v>2773</v>
      </c>
      <c r="G379" s="6">
        <v>97</v>
      </c>
      <c r="H379" s="6">
        <v>105</v>
      </c>
      <c r="I379" s="7">
        <v>42653</v>
      </c>
      <c r="J379" s="7">
        <v>42663</v>
      </c>
      <c r="K379" s="7" t="s">
        <v>2542</v>
      </c>
      <c r="L379" s="17">
        <f t="shared" si="70"/>
        <v>281.13</v>
      </c>
      <c r="M379" s="20">
        <f t="shared" si="71"/>
        <v>0.84725927506847365</v>
      </c>
      <c r="N379" s="6" t="s">
        <v>36</v>
      </c>
      <c r="O379" s="6">
        <v>4400000</v>
      </c>
      <c r="P379" s="6">
        <v>5200000</v>
      </c>
      <c r="Q379" s="6">
        <f t="shared" si="65"/>
        <v>800000</v>
      </c>
      <c r="R379" s="8">
        <f t="shared" si="66"/>
        <v>0.18181818181818182</v>
      </c>
      <c r="S379" s="6">
        <v>86000</v>
      </c>
      <c r="T379" s="9">
        <f t="shared" si="72"/>
        <v>46247.422680412368</v>
      </c>
      <c r="U379" s="6">
        <v>54495</v>
      </c>
      <c r="V379" s="9">
        <f t="shared" si="67"/>
        <v>8247.5773195876318</v>
      </c>
      <c r="W379" s="8">
        <f t="shared" si="68"/>
        <v>0.17833593401694167</v>
      </c>
      <c r="X379" s="22">
        <f t="shared" si="73"/>
        <v>39183.557813991472</v>
      </c>
      <c r="Y379" s="22">
        <f t="shared" si="74"/>
        <v>46171.394194856468</v>
      </c>
      <c r="Z379" s="22">
        <f t="shared" si="75"/>
        <v>6987.8363808649956</v>
      </c>
      <c r="AA379" s="8">
        <f t="shared" si="76"/>
        <v>0.17833593401694151</v>
      </c>
      <c r="AB379" s="22">
        <f t="shared" si="77"/>
        <v>4478625.2369010774</v>
      </c>
      <c r="AC379" s="10">
        <v>12807</v>
      </c>
      <c r="AD379" s="6">
        <v>1972</v>
      </c>
      <c r="AE379" s="6">
        <f t="shared" si="69"/>
        <v>44</v>
      </c>
      <c r="AF379" s="6" t="s">
        <v>259</v>
      </c>
    </row>
    <row r="380" spans="1:32" x14ac:dyDescent="0.2">
      <c r="A380">
        <v>42</v>
      </c>
      <c r="B380" s="6" t="s">
        <v>353</v>
      </c>
      <c r="C380" s="6" t="s">
        <v>22</v>
      </c>
      <c r="D380" s="6" t="s">
        <v>23</v>
      </c>
      <c r="E380" s="6" t="s">
        <v>2767</v>
      </c>
      <c r="F380" s="6" t="s">
        <v>2773</v>
      </c>
      <c r="G380" s="6">
        <v>38</v>
      </c>
      <c r="H380" s="6">
        <v>44</v>
      </c>
      <c r="I380" s="7">
        <v>42650</v>
      </c>
      <c r="J380" s="7">
        <v>42663</v>
      </c>
      <c r="K380" s="7" t="s">
        <v>2542</v>
      </c>
      <c r="L380" s="17">
        <f t="shared" si="70"/>
        <v>281.13</v>
      </c>
      <c r="M380" s="20">
        <f t="shared" si="71"/>
        <v>0.84725927506847365</v>
      </c>
      <c r="N380" s="6" t="s">
        <v>57</v>
      </c>
      <c r="O380" s="6">
        <v>2600000</v>
      </c>
      <c r="P380" s="6">
        <v>2525000</v>
      </c>
      <c r="Q380" s="6">
        <f t="shared" si="65"/>
        <v>-75000</v>
      </c>
      <c r="R380" s="8">
        <f t="shared" si="66"/>
        <v>-2.8846153846153848E-2</v>
      </c>
      <c r="S380" s="6"/>
      <c r="T380" s="9">
        <f t="shared" si="72"/>
        <v>68421.052631578947</v>
      </c>
      <c r="U380" s="6">
        <v>66447</v>
      </c>
      <c r="V380" s="9">
        <f t="shared" si="67"/>
        <v>-1974.0526315789466</v>
      </c>
      <c r="W380" s="8">
        <f t="shared" si="68"/>
        <v>-2.8851538461538449E-2</v>
      </c>
      <c r="X380" s="22">
        <f t="shared" si="73"/>
        <v>57970.371452053463</v>
      </c>
      <c r="Y380" s="22">
        <f t="shared" si="74"/>
        <v>56297.837050474867</v>
      </c>
      <c r="Z380" s="22">
        <f t="shared" si="75"/>
        <v>-1672.5344015785959</v>
      </c>
      <c r="AA380" s="8">
        <f t="shared" si="76"/>
        <v>-2.8851538461538533E-2</v>
      </c>
      <c r="AB380" s="22">
        <f t="shared" si="77"/>
        <v>2139317.8079180447</v>
      </c>
      <c r="AC380" s="10">
        <v>4532</v>
      </c>
      <c r="AD380" s="6">
        <v>1972</v>
      </c>
      <c r="AE380" s="6">
        <f t="shared" si="69"/>
        <v>44</v>
      </c>
      <c r="AF380" s="6" t="s">
        <v>37</v>
      </c>
    </row>
    <row r="381" spans="1:32" x14ac:dyDescent="0.2">
      <c r="A381">
        <v>42</v>
      </c>
      <c r="B381" s="6" t="s">
        <v>1105</v>
      </c>
      <c r="C381" s="6" t="s">
        <v>22</v>
      </c>
      <c r="D381" s="6" t="s">
        <v>23</v>
      </c>
      <c r="E381" s="6" t="s">
        <v>2767</v>
      </c>
      <c r="F381" s="6" t="s">
        <v>2773</v>
      </c>
      <c r="G381" s="6">
        <v>58</v>
      </c>
      <c r="H381" s="6">
        <v>64</v>
      </c>
      <c r="I381" s="7">
        <v>42650</v>
      </c>
      <c r="J381" s="7">
        <v>42663</v>
      </c>
      <c r="K381" s="7" t="s">
        <v>2542</v>
      </c>
      <c r="L381" s="17">
        <f t="shared" si="70"/>
        <v>281.13</v>
      </c>
      <c r="M381" s="20">
        <f t="shared" si="71"/>
        <v>0.84725927506847365</v>
      </c>
      <c r="N381" s="6" t="s">
        <v>57</v>
      </c>
      <c r="O381" s="6">
        <v>2700000</v>
      </c>
      <c r="P381" s="6">
        <v>2700000</v>
      </c>
      <c r="Q381" s="6">
        <f t="shared" si="65"/>
        <v>0</v>
      </c>
      <c r="R381" s="8">
        <f t="shared" si="66"/>
        <v>0</v>
      </c>
      <c r="S381" s="6">
        <v>31065</v>
      </c>
      <c r="T381" s="9">
        <f t="shared" si="72"/>
        <v>47087.327586206899</v>
      </c>
      <c r="U381" s="6">
        <v>47087</v>
      </c>
      <c r="V381" s="9">
        <f t="shared" si="67"/>
        <v>-0.32758620689855888</v>
      </c>
      <c r="W381" s="8">
        <f t="shared" si="68"/>
        <v>-6.9569929679873652E-6</v>
      </c>
      <c r="X381" s="22">
        <f t="shared" si="73"/>
        <v>39895.175035601394</v>
      </c>
      <c r="Y381" s="22">
        <f t="shared" si="74"/>
        <v>39894.897485149217</v>
      </c>
      <c r="Z381" s="22">
        <f t="shared" si="75"/>
        <v>-0.27755045217782026</v>
      </c>
      <c r="AA381" s="8">
        <f t="shared" si="76"/>
        <v>-6.9569929679501745E-6</v>
      </c>
      <c r="AB381" s="22">
        <f t="shared" si="77"/>
        <v>2313904.0541386544</v>
      </c>
      <c r="AC381" s="10">
        <v>11355</v>
      </c>
      <c r="AD381" s="6">
        <v>1965</v>
      </c>
      <c r="AE381" s="6">
        <f t="shared" si="69"/>
        <v>51</v>
      </c>
      <c r="AF381" s="6" t="s">
        <v>297</v>
      </c>
    </row>
    <row r="382" spans="1:32" x14ac:dyDescent="0.2">
      <c r="A382">
        <v>43</v>
      </c>
      <c r="B382" s="6" t="s">
        <v>1914</v>
      </c>
      <c r="C382" s="6" t="s">
        <v>22</v>
      </c>
      <c r="D382" s="6" t="s">
        <v>23</v>
      </c>
      <c r="E382" s="6" t="s">
        <v>2767</v>
      </c>
      <c r="F382" s="6" t="s">
        <v>2773</v>
      </c>
      <c r="G382" s="6">
        <v>82</v>
      </c>
      <c r="H382" s="6">
        <v>88</v>
      </c>
      <c r="I382" s="7">
        <v>42644</v>
      </c>
      <c r="J382" s="7">
        <v>42667</v>
      </c>
      <c r="K382" s="7" t="s">
        <v>2542</v>
      </c>
      <c r="L382" s="17">
        <f t="shared" si="70"/>
        <v>281.13</v>
      </c>
      <c r="M382" s="20">
        <f t="shared" si="71"/>
        <v>0.84725927506847365</v>
      </c>
      <c r="N382" s="6" t="s">
        <v>85</v>
      </c>
      <c r="O382" s="6">
        <v>2900000</v>
      </c>
      <c r="P382" s="6">
        <v>3210000</v>
      </c>
      <c r="Q382" s="6">
        <f t="shared" si="65"/>
        <v>310000</v>
      </c>
      <c r="R382" s="8">
        <f t="shared" si="66"/>
        <v>0.10689655172413794</v>
      </c>
      <c r="S382" s="6">
        <v>20660</v>
      </c>
      <c r="T382" s="9">
        <f t="shared" si="72"/>
        <v>35617.804878048781</v>
      </c>
      <c r="U382" s="6">
        <v>39398</v>
      </c>
      <c r="V382" s="9">
        <f t="shared" si="67"/>
        <v>3780.1951219512193</v>
      </c>
      <c r="W382" s="8">
        <f t="shared" si="68"/>
        <v>0.10613217560414426</v>
      </c>
      <c r="X382" s="22">
        <f t="shared" si="73"/>
        <v>30177.515540505956</v>
      </c>
      <c r="Y382" s="22">
        <f t="shared" si="74"/>
        <v>33380.320919147722</v>
      </c>
      <c r="Z382" s="22">
        <f t="shared" si="75"/>
        <v>3202.8053786417659</v>
      </c>
      <c r="AA382" s="8">
        <f t="shared" si="76"/>
        <v>0.10613217560414411</v>
      </c>
      <c r="AB382" s="22">
        <f t="shared" si="77"/>
        <v>2737186.3153701131</v>
      </c>
      <c r="AC382" s="10">
        <v>12923</v>
      </c>
      <c r="AD382" s="6">
        <v>1993</v>
      </c>
      <c r="AE382" s="6">
        <f t="shared" si="69"/>
        <v>23</v>
      </c>
      <c r="AF382" s="6" t="s">
        <v>1915</v>
      </c>
    </row>
    <row r="383" spans="1:32" x14ac:dyDescent="0.2">
      <c r="A383">
        <v>43</v>
      </c>
      <c r="B383" s="6" t="s">
        <v>989</v>
      </c>
      <c r="C383" s="6" t="s">
        <v>22</v>
      </c>
      <c r="D383" s="6" t="s">
        <v>23</v>
      </c>
      <c r="E383" s="6" t="s">
        <v>2767</v>
      </c>
      <c r="F383" s="6" t="s">
        <v>2773</v>
      </c>
      <c r="G383" s="6">
        <v>55</v>
      </c>
      <c r="H383" s="6">
        <v>65</v>
      </c>
      <c r="I383" s="7">
        <v>42657</v>
      </c>
      <c r="J383" s="7">
        <v>42667</v>
      </c>
      <c r="K383" s="7" t="s">
        <v>2542</v>
      </c>
      <c r="L383" s="17">
        <f t="shared" si="70"/>
        <v>281.13</v>
      </c>
      <c r="M383" s="20">
        <f t="shared" si="71"/>
        <v>0.84725927506847365</v>
      </c>
      <c r="N383" s="6" t="s">
        <v>36</v>
      </c>
      <c r="O383" s="6">
        <v>2750000</v>
      </c>
      <c r="P383" s="6">
        <v>2925000</v>
      </c>
      <c r="Q383" s="6">
        <f t="shared" si="65"/>
        <v>175000</v>
      </c>
      <c r="R383" s="8">
        <f t="shared" si="66"/>
        <v>6.363636363636363E-2</v>
      </c>
      <c r="S383" s="6">
        <v>4192</v>
      </c>
      <c r="T383" s="9">
        <f t="shared" si="72"/>
        <v>50076.218181818185</v>
      </c>
      <c r="U383" s="6">
        <v>53258</v>
      </c>
      <c r="V383" s="9">
        <f t="shared" si="67"/>
        <v>3181.7818181818147</v>
      </c>
      <c r="W383" s="8">
        <f t="shared" si="68"/>
        <v>6.3538780157665037E-2</v>
      </c>
      <c r="X383" s="22">
        <f t="shared" si="73"/>
        <v>42427.540314897997</v>
      </c>
      <c r="Y383" s="22">
        <f t="shared" si="74"/>
        <v>45123.334471596769</v>
      </c>
      <c r="Z383" s="22">
        <f t="shared" si="75"/>
        <v>2695.794156698772</v>
      </c>
      <c r="AA383" s="8">
        <f t="shared" si="76"/>
        <v>6.3538780157664981E-2</v>
      </c>
      <c r="AB383" s="22">
        <f t="shared" si="77"/>
        <v>2481783.3959378223</v>
      </c>
      <c r="AC383" s="10">
        <v>13105</v>
      </c>
      <c r="AD383" s="6">
        <v>1990</v>
      </c>
      <c r="AE383" s="6">
        <f t="shared" si="69"/>
        <v>26</v>
      </c>
      <c r="AF383" s="6" t="s">
        <v>37</v>
      </c>
    </row>
    <row r="384" spans="1:32" x14ac:dyDescent="0.2">
      <c r="A384">
        <v>43</v>
      </c>
      <c r="B384" s="6" t="s">
        <v>1026</v>
      </c>
      <c r="C384" s="6" t="s">
        <v>22</v>
      </c>
      <c r="D384" s="6" t="s">
        <v>23</v>
      </c>
      <c r="E384" s="6" t="s">
        <v>2767</v>
      </c>
      <c r="F384" s="6" t="s">
        <v>2773</v>
      </c>
      <c r="G384" s="6">
        <v>56</v>
      </c>
      <c r="H384" s="6">
        <v>63</v>
      </c>
      <c r="I384" s="7">
        <v>42657</v>
      </c>
      <c r="J384" s="7">
        <v>42667</v>
      </c>
      <c r="K384" s="7" t="s">
        <v>2542</v>
      </c>
      <c r="L384" s="17">
        <f t="shared" si="70"/>
        <v>281.13</v>
      </c>
      <c r="M384" s="20">
        <f t="shared" si="71"/>
        <v>0.84725927506847365</v>
      </c>
      <c r="N384" s="6" t="s">
        <v>36</v>
      </c>
      <c r="O384" s="6">
        <v>2800000</v>
      </c>
      <c r="P384" s="6">
        <v>3170000</v>
      </c>
      <c r="Q384" s="6">
        <f t="shared" si="65"/>
        <v>370000</v>
      </c>
      <c r="R384" s="8">
        <f t="shared" si="66"/>
        <v>0.13214285714285715</v>
      </c>
      <c r="S384" s="6">
        <v>20839</v>
      </c>
      <c r="T384" s="9">
        <f t="shared" si="72"/>
        <v>50372.125</v>
      </c>
      <c r="U384" s="6">
        <v>56979</v>
      </c>
      <c r="V384" s="9">
        <f t="shared" si="67"/>
        <v>6606.875</v>
      </c>
      <c r="W384" s="8">
        <f t="shared" si="68"/>
        <v>0.13116133178816658</v>
      </c>
      <c r="X384" s="22">
        <f t="shared" si="73"/>
        <v>42678.250111158537</v>
      </c>
      <c r="Y384" s="22">
        <f t="shared" si="74"/>
        <v>48275.986234126562</v>
      </c>
      <c r="Z384" s="22">
        <f t="shared" si="75"/>
        <v>5597.7361229680246</v>
      </c>
      <c r="AA384" s="8">
        <f t="shared" si="76"/>
        <v>0.13116133178816664</v>
      </c>
      <c r="AB384" s="22">
        <f t="shared" si="77"/>
        <v>2703455.2291110875</v>
      </c>
      <c r="AC384" s="10">
        <v>11936</v>
      </c>
      <c r="AD384" s="6">
        <v>1989</v>
      </c>
      <c r="AE384" s="6">
        <f t="shared" si="69"/>
        <v>27</v>
      </c>
      <c r="AF384" s="6" t="s">
        <v>75</v>
      </c>
    </row>
    <row r="385" spans="1:32" x14ac:dyDescent="0.2">
      <c r="A385">
        <v>43</v>
      </c>
      <c r="B385" s="6" t="s">
        <v>1378</v>
      </c>
      <c r="C385" s="6" t="s">
        <v>22</v>
      </c>
      <c r="D385" s="6" t="s">
        <v>23</v>
      </c>
      <c r="E385" s="6" t="s">
        <v>2767</v>
      </c>
      <c r="F385" s="6" t="s">
        <v>2773</v>
      </c>
      <c r="G385" s="6">
        <v>67</v>
      </c>
      <c r="H385" s="6">
        <v>81</v>
      </c>
      <c r="I385" s="7">
        <v>42657</v>
      </c>
      <c r="J385" s="7">
        <v>42667</v>
      </c>
      <c r="K385" s="7" t="s">
        <v>2542</v>
      </c>
      <c r="L385" s="17">
        <f t="shared" si="70"/>
        <v>281.13</v>
      </c>
      <c r="M385" s="20">
        <f t="shared" si="71"/>
        <v>0.84725927506847365</v>
      </c>
      <c r="N385" s="6" t="s">
        <v>36</v>
      </c>
      <c r="O385" s="6">
        <v>3290000</v>
      </c>
      <c r="P385" s="6">
        <v>3715000</v>
      </c>
      <c r="Q385" s="6">
        <f t="shared" si="65"/>
        <v>425000</v>
      </c>
      <c r="R385" s="8">
        <f t="shared" si="66"/>
        <v>0.12917933130699089</v>
      </c>
      <c r="S385" s="6">
        <v>124540</v>
      </c>
      <c r="T385" s="9">
        <f t="shared" si="72"/>
        <v>50963.283582089549</v>
      </c>
      <c r="U385" s="6">
        <v>57307</v>
      </c>
      <c r="V385" s="9">
        <f t="shared" si="67"/>
        <v>6343.7164179104511</v>
      </c>
      <c r="W385" s="8">
        <f t="shared" si="68"/>
        <v>0.1244762105583769</v>
      </c>
      <c r="X385" s="22">
        <f t="shared" si="73"/>
        <v>43179.114702870233</v>
      </c>
      <c r="Y385" s="22">
        <f t="shared" si="74"/>
        <v>48553.887276349022</v>
      </c>
      <c r="Z385" s="22">
        <f t="shared" si="75"/>
        <v>5374.7725734787891</v>
      </c>
      <c r="AA385" s="8">
        <f t="shared" si="76"/>
        <v>0.12447621055837704</v>
      </c>
      <c r="AB385" s="22">
        <f t="shared" si="77"/>
        <v>3253110.4475153843</v>
      </c>
      <c r="AC385" s="6"/>
      <c r="AD385" s="6">
        <v>1955</v>
      </c>
      <c r="AE385" s="6">
        <f t="shared" si="69"/>
        <v>61</v>
      </c>
      <c r="AF385" s="6" t="s">
        <v>37</v>
      </c>
    </row>
    <row r="386" spans="1:32" x14ac:dyDescent="0.2">
      <c r="A386">
        <v>43</v>
      </c>
      <c r="B386" s="6" t="s">
        <v>950</v>
      </c>
      <c r="C386" s="6" t="s">
        <v>22</v>
      </c>
      <c r="D386" s="6" t="s">
        <v>23</v>
      </c>
      <c r="E386" s="6" t="s">
        <v>2767</v>
      </c>
      <c r="F386" s="6" t="s">
        <v>2773</v>
      </c>
      <c r="G386" s="6">
        <v>54</v>
      </c>
      <c r="H386" s="6">
        <v>60</v>
      </c>
      <c r="I386" s="7">
        <v>42658</v>
      </c>
      <c r="J386" s="7">
        <v>42668</v>
      </c>
      <c r="K386" s="7" t="s">
        <v>2542</v>
      </c>
      <c r="L386" s="17">
        <f t="shared" si="70"/>
        <v>281.13</v>
      </c>
      <c r="M386" s="20">
        <f t="shared" si="71"/>
        <v>0.84725927506847365</v>
      </c>
      <c r="N386" s="6" t="s">
        <v>36</v>
      </c>
      <c r="O386" s="6">
        <v>3300000</v>
      </c>
      <c r="P386" s="6">
        <v>3525000</v>
      </c>
      <c r="Q386" s="6">
        <f t="shared" ref="Q386:Q448" si="78">P386-O386</f>
        <v>225000</v>
      </c>
      <c r="R386" s="8">
        <f t="shared" ref="R386:R448" si="79">Q386/O386</f>
        <v>6.8181818181818177E-2</v>
      </c>
      <c r="S386" s="6"/>
      <c r="T386" s="9">
        <f t="shared" si="72"/>
        <v>61111.111111111109</v>
      </c>
      <c r="U386" s="6">
        <v>65278</v>
      </c>
      <c r="V386" s="9">
        <f t="shared" ref="V386:V448" si="80">U386-T386</f>
        <v>4166.8888888888905</v>
      </c>
      <c r="W386" s="8">
        <f t="shared" ref="W386:W448" si="81">V386/T386</f>
        <v>6.8185454545454577E-2</v>
      </c>
      <c r="X386" s="22">
        <f t="shared" si="73"/>
        <v>51776.955698628946</v>
      </c>
      <c r="Y386" s="22">
        <f t="shared" si="74"/>
        <v>55307.390957919823</v>
      </c>
      <c r="Z386" s="22">
        <f t="shared" si="75"/>
        <v>3530.4352592908763</v>
      </c>
      <c r="AA386" s="8">
        <f t="shared" si="76"/>
        <v>6.8185454545454521E-2</v>
      </c>
      <c r="AB386" s="22">
        <f t="shared" si="77"/>
        <v>2986599.1117276703</v>
      </c>
      <c r="AC386" s="10">
        <v>8935</v>
      </c>
      <c r="AD386" s="6">
        <v>2013</v>
      </c>
      <c r="AE386" s="6">
        <f t="shared" ref="AE386:AE448" si="82">2016-AD386</f>
        <v>3</v>
      </c>
      <c r="AF386" s="6" t="s">
        <v>629</v>
      </c>
    </row>
    <row r="387" spans="1:32" x14ac:dyDescent="0.2">
      <c r="A387">
        <v>43</v>
      </c>
      <c r="B387" s="6" t="s">
        <v>1567</v>
      </c>
      <c r="C387" s="6" t="s">
        <v>22</v>
      </c>
      <c r="D387" s="6" t="s">
        <v>23</v>
      </c>
      <c r="E387" s="6" t="s">
        <v>2767</v>
      </c>
      <c r="F387" s="6" t="s">
        <v>2773</v>
      </c>
      <c r="G387" s="6">
        <v>71</v>
      </c>
      <c r="H387" s="6">
        <v>78</v>
      </c>
      <c r="I387" s="7">
        <v>42658</v>
      </c>
      <c r="J387" s="7">
        <v>42668</v>
      </c>
      <c r="K387" s="7" t="s">
        <v>2542</v>
      </c>
      <c r="L387" s="17">
        <f t="shared" ref="L387:L448" si="83">IF(K387="Januar",238.19,IF(K387="Februar",240.59,IF(K387="Mars",245.99,IF(K387="April",250.79,IF(K387="Mai",256.52,IF(K387="Juni",259.83,IF(K387="Juli",265.66,IF(K387="August",272.21,IF(K387="September",275.91,IF(K387="Oktober",281.13,IF(K387="November",284.38,IF(K387="Desember",287.34,0))))))))))))</f>
        <v>281.13</v>
      </c>
      <c r="M387" s="20">
        <f t="shared" ref="M387:M448" si="84">$L$2/L387</f>
        <v>0.84725927506847365</v>
      </c>
      <c r="N387" s="6" t="s">
        <v>36</v>
      </c>
      <c r="O387" s="6">
        <v>4000000</v>
      </c>
      <c r="P387" s="6">
        <v>5100000</v>
      </c>
      <c r="Q387" s="6">
        <f t="shared" si="78"/>
        <v>1100000</v>
      </c>
      <c r="R387" s="8">
        <f t="shared" si="79"/>
        <v>0.27500000000000002</v>
      </c>
      <c r="S387" s="6"/>
      <c r="T387" s="9">
        <f t="shared" ref="T387:T448" si="85">(O387+S387)/G387</f>
        <v>56338.028169014084</v>
      </c>
      <c r="U387" s="6">
        <v>71831</v>
      </c>
      <c r="V387" s="9">
        <f t="shared" si="80"/>
        <v>15492.971830985916</v>
      </c>
      <c r="W387" s="8">
        <f t="shared" si="81"/>
        <v>0.27500025</v>
      </c>
      <c r="X387" s="22">
        <f t="shared" ref="X387:X448" si="86">T387*M387</f>
        <v>47732.916905266124</v>
      </c>
      <c r="Y387" s="22">
        <f t="shared" ref="Y387:Y448" si="87">U387*M387</f>
        <v>60859.48098744353</v>
      </c>
      <c r="Z387" s="22">
        <f t="shared" ref="Z387:Z449" si="88">Y387-X387</f>
        <v>13126.564082177407</v>
      </c>
      <c r="AA387" s="8">
        <f t="shared" ref="AA387:AA448" si="89">Z387/X387</f>
        <v>0.27500024999999995</v>
      </c>
      <c r="AB387" s="22">
        <f t="shared" ref="AB387:AB449" si="90">Y387*G387</f>
        <v>4321023.1501084911</v>
      </c>
      <c r="AC387" s="10">
        <v>7836</v>
      </c>
      <c r="AD387" s="6">
        <v>2003</v>
      </c>
      <c r="AE387" s="6">
        <f t="shared" si="82"/>
        <v>13</v>
      </c>
      <c r="AF387" s="6" t="s">
        <v>259</v>
      </c>
    </row>
    <row r="388" spans="1:32" x14ac:dyDescent="0.2">
      <c r="A388">
        <v>43</v>
      </c>
      <c r="B388" s="6" t="s">
        <v>248</v>
      </c>
      <c r="C388" s="6" t="s">
        <v>22</v>
      </c>
      <c r="D388" s="6" t="s">
        <v>23</v>
      </c>
      <c r="E388" s="6" t="s">
        <v>2767</v>
      </c>
      <c r="F388" s="6" t="s">
        <v>2773</v>
      </c>
      <c r="G388" s="6">
        <v>90</v>
      </c>
      <c r="H388" s="6">
        <v>100</v>
      </c>
      <c r="I388" s="7">
        <v>42658</v>
      </c>
      <c r="J388" s="7">
        <v>42668</v>
      </c>
      <c r="K388" s="7" t="s">
        <v>2542</v>
      </c>
      <c r="L388" s="17">
        <f t="shared" si="83"/>
        <v>281.13</v>
      </c>
      <c r="M388" s="20">
        <f t="shared" si="84"/>
        <v>0.84725927506847365</v>
      </c>
      <c r="N388" s="6" t="s">
        <v>36</v>
      </c>
      <c r="O388" s="6">
        <v>4200000</v>
      </c>
      <c r="P388" s="6">
        <v>5100000</v>
      </c>
      <c r="Q388" s="6">
        <f t="shared" si="78"/>
        <v>900000</v>
      </c>
      <c r="R388" s="8">
        <f t="shared" si="79"/>
        <v>0.21428571428571427</v>
      </c>
      <c r="S388" s="6">
        <v>80697</v>
      </c>
      <c r="T388" s="9">
        <f t="shared" si="85"/>
        <v>47563.3</v>
      </c>
      <c r="U388" s="6">
        <v>57563</v>
      </c>
      <c r="V388" s="9">
        <f t="shared" si="80"/>
        <v>9999.6999999999971</v>
      </c>
      <c r="W388" s="8">
        <f t="shared" si="81"/>
        <v>0.21023982776636602</v>
      </c>
      <c r="X388" s="22">
        <f t="shared" si="86"/>
        <v>40298.447077864337</v>
      </c>
      <c r="Y388" s="22">
        <f t="shared" si="87"/>
        <v>48770.785650766549</v>
      </c>
      <c r="Z388" s="22">
        <f t="shared" si="88"/>
        <v>8472.338572902212</v>
      </c>
      <c r="AA388" s="8">
        <f t="shared" si="89"/>
        <v>0.21023982776636596</v>
      </c>
      <c r="AB388" s="22">
        <f t="shared" si="90"/>
        <v>4389370.7085689893</v>
      </c>
      <c r="AC388" s="10">
        <v>12797</v>
      </c>
      <c r="AD388" s="6">
        <v>1973</v>
      </c>
      <c r="AE388" s="6">
        <f t="shared" si="82"/>
        <v>43</v>
      </c>
      <c r="AF388" s="6" t="s">
        <v>949</v>
      </c>
    </row>
    <row r="389" spans="1:32" x14ac:dyDescent="0.2">
      <c r="A389">
        <v>43</v>
      </c>
      <c r="B389" s="6" t="s">
        <v>2276</v>
      </c>
      <c r="C389" s="6" t="s">
        <v>22</v>
      </c>
      <c r="D389" s="6" t="s">
        <v>23</v>
      </c>
      <c r="E389" s="6" t="s">
        <v>2767</v>
      </c>
      <c r="F389" s="6" t="s">
        <v>2773</v>
      </c>
      <c r="G389" s="6">
        <v>109</v>
      </c>
      <c r="H389" s="6">
        <v>122</v>
      </c>
      <c r="I389" s="7">
        <v>42657</v>
      </c>
      <c r="J389" s="7">
        <v>42668</v>
      </c>
      <c r="K389" s="7" t="s">
        <v>2542</v>
      </c>
      <c r="L389" s="17">
        <f t="shared" si="83"/>
        <v>281.13</v>
      </c>
      <c r="M389" s="20">
        <f t="shared" si="84"/>
        <v>0.84725927506847365</v>
      </c>
      <c r="N389" s="6" t="s">
        <v>24</v>
      </c>
      <c r="O389" s="6">
        <v>5300000</v>
      </c>
      <c r="P389" s="6">
        <v>6000000</v>
      </c>
      <c r="Q389" s="6">
        <f t="shared" si="78"/>
        <v>700000</v>
      </c>
      <c r="R389" s="8">
        <f t="shared" si="79"/>
        <v>0.13207547169811321</v>
      </c>
      <c r="S389" s="6"/>
      <c r="T389" s="9">
        <f t="shared" si="85"/>
        <v>48623.853211009176</v>
      </c>
      <c r="U389" s="6">
        <v>55046</v>
      </c>
      <c r="V389" s="9">
        <f t="shared" si="80"/>
        <v>6422.1467889908236</v>
      </c>
      <c r="W389" s="8">
        <f t="shared" si="81"/>
        <v>0.13207811320754712</v>
      </c>
      <c r="X389" s="22">
        <f t="shared" si="86"/>
        <v>41197.01062259551</v>
      </c>
      <c r="Y389" s="22">
        <f t="shared" si="87"/>
        <v>46638.234055419198</v>
      </c>
      <c r="Z389" s="22">
        <f t="shared" si="88"/>
        <v>5441.2234328236882</v>
      </c>
      <c r="AA389" s="8">
        <f t="shared" si="89"/>
        <v>0.13207811320754706</v>
      </c>
      <c r="AB389" s="22">
        <f t="shared" si="90"/>
        <v>5083567.5120406924</v>
      </c>
      <c r="AC389" s="10">
        <v>11948</v>
      </c>
      <c r="AD389" s="6">
        <v>1970</v>
      </c>
      <c r="AE389" s="6">
        <f t="shared" si="82"/>
        <v>46</v>
      </c>
      <c r="AF389" s="6" t="s">
        <v>315</v>
      </c>
    </row>
    <row r="390" spans="1:32" x14ac:dyDescent="0.2">
      <c r="A390">
        <v>43</v>
      </c>
      <c r="B390" s="6" t="s">
        <v>406</v>
      </c>
      <c r="C390" s="6" t="s">
        <v>22</v>
      </c>
      <c r="D390" s="6" t="s">
        <v>23</v>
      </c>
      <c r="E390" s="6" t="s">
        <v>2767</v>
      </c>
      <c r="F390" s="6" t="s">
        <v>2773</v>
      </c>
      <c r="G390" s="6">
        <v>40</v>
      </c>
      <c r="H390" s="6">
        <v>45</v>
      </c>
      <c r="I390" s="7">
        <v>42657</v>
      </c>
      <c r="J390" s="7">
        <v>42668</v>
      </c>
      <c r="K390" s="7" t="s">
        <v>2542</v>
      </c>
      <c r="L390" s="17">
        <f t="shared" si="83"/>
        <v>281.13</v>
      </c>
      <c r="M390" s="20">
        <f t="shared" si="84"/>
        <v>0.84725927506847365</v>
      </c>
      <c r="N390" s="6" t="s">
        <v>24</v>
      </c>
      <c r="O390" s="6">
        <v>2600000</v>
      </c>
      <c r="P390" s="6">
        <v>2905000</v>
      </c>
      <c r="Q390" s="6">
        <f t="shared" si="78"/>
        <v>305000</v>
      </c>
      <c r="R390" s="8">
        <f t="shared" si="79"/>
        <v>0.11730769230769231</v>
      </c>
      <c r="S390" s="6">
        <v>28580</v>
      </c>
      <c r="T390" s="9">
        <f t="shared" si="85"/>
        <v>65714.5</v>
      </c>
      <c r="U390" s="6">
        <v>73340</v>
      </c>
      <c r="V390" s="9">
        <f t="shared" si="80"/>
        <v>7625.5</v>
      </c>
      <c r="W390" s="8">
        <f t="shared" si="81"/>
        <v>0.116039839000525</v>
      </c>
      <c r="X390" s="22">
        <f t="shared" si="86"/>
        <v>55677.219631487213</v>
      </c>
      <c r="Y390" s="22">
        <f t="shared" si="87"/>
        <v>62137.995233521855</v>
      </c>
      <c r="Z390" s="22">
        <f t="shared" si="88"/>
        <v>6460.7756020346424</v>
      </c>
      <c r="AA390" s="8">
        <f t="shared" si="89"/>
        <v>0.11603983900052493</v>
      </c>
      <c r="AB390" s="22">
        <f t="shared" si="90"/>
        <v>2485519.8093408742</v>
      </c>
      <c r="AC390" s="10">
        <v>8808</v>
      </c>
      <c r="AD390" s="6">
        <v>1959</v>
      </c>
      <c r="AE390" s="6">
        <f t="shared" si="82"/>
        <v>57</v>
      </c>
      <c r="AF390" s="6" t="s">
        <v>371</v>
      </c>
    </row>
    <row r="391" spans="1:32" x14ac:dyDescent="0.2">
      <c r="A391">
        <v>43</v>
      </c>
      <c r="B391" s="6" t="s">
        <v>1428</v>
      </c>
      <c r="C391" s="6" t="s">
        <v>22</v>
      </c>
      <c r="D391" s="6" t="s">
        <v>23</v>
      </c>
      <c r="E391" s="6" t="s">
        <v>2767</v>
      </c>
      <c r="F391" s="6" t="s">
        <v>2773</v>
      </c>
      <c r="G391" s="6">
        <v>67</v>
      </c>
      <c r="H391" s="6">
        <v>74</v>
      </c>
      <c r="I391" s="7">
        <v>42657</v>
      </c>
      <c r="J391" s="7">
        <v>42668</v>
      </c>
      <c r="K391" s="7" t="s">
        <v>2542</v>
      </c>
      <c r="L391" s="17">
        <f t="shared" si="83"/>
        <v>281.13</v>
      </c>
      <c r="M391" s="20">
        <f t="shared" si="84"/>
        <v>0.84725927506847365</v>
      </c>
      <c r="N391" s="6" t="s">
        <v>24</v>
      </c>
      <c r="O391" s="6">
        <v>3400000</v>
      </c>
      <c r="P391" s="6">
        <v>4000000</v>
      </c>
      <c r="Q391" s="6">
        <f t="shared" si="78"/>
        <v>600000</v>
      </c>
      <c r="R391" s="8">
        <f t="shared" si="79"/>
        <v>0.17647058823529413</v>
      </c>
      <c r="S391" s="6">
        <v>86408</v>
      </c>
      <c r="T391" s="9">
        <f t="shared" si="85"/>
        <v>52035.940298507463</v>
      </c>
      <c r="U391" s="6">
        <v>60991</v>
      </c>
      <c r="V391" s="9">
        <f t="shared" si="80"/>
        <v>8955.059701492537</v>
      </c>
      <c r="W391" s="8">
        <f t="shared" si="81"/>
        <v>0.17209374232734664</v>
      </c>
      <c r="X391" s="22">
        <f t="shared" si="86"/>
        <v>44087.933054819805</v>
      </c>
      <c r="Y391" s="22">
        <f t="shared" si="87"/>
        <v>51675.190445701279</v>
      </c>
      <c r="Z391" s="22">
        <f t="shared" si="88"/>
        <v>7587.2573908814738</v>
      </c>
      <c r="AA391" s="8">
        <f t="shared" si="89"/>
        <v>0.17209374232734678</v>
      </c>
      <c r="AB391" s="22">
        <f t="shared" si="90"/>
        <v>3462237.7598619857</v>
      </c>
      <c r="AC391" s="10">
        <v>7808</v>
      </c>
      <c r="AD391" s="6">
        <v>1956</v>
      </c>
      <c r="AE391" s="6">
        <f t="shared" si="82"/>
        <v>60</v>
      </c>
      <c r="AF391" s="6" t="s">
        <v>94</v>
      </c>
    </row>
    <row r="392" spans="1:32" x14ac:dyDescent="0.2">
      <c r="A392">
        <v>43</v>
      </c>
      <c r="B392" s="6" t="s">
        <v>668</v>
      </c>
      <c r="C392" s="6" t="s">
        <v>22</v>
      </c>
      <c r="D392" s="6" t="s">
        <v>23</v>
      </c>
      <c r="E392" s="6" t="s">
        <v>2767</v>
      </c>
      <c r="F392" s="6" t="s">
        <v>2773</v>
      </c>
      <c r="G392" s="6">
        <v>83</v>
      </c>
      <c r="H392" s="6">
        <v>93</v>
      </c>
      <c r="I392" s="7">
        <v>42658</v>
      </c>
      <c r="J392" s="7">
        <v>42669</v>
      </c>
      <c r="K392" s="7" t="s">
        <v>2542</v>
      </c>
      <c r="L392" s="17">
        <f t="shared" si="83"/>
        <v>281.13</v>
      </c>
      <c r="M392" s="20">
        <f t="shared" si="84"/>
        <v>0.84725927506847365</v>
      </c>
      <c r="N392" s="6" t="s">
        <v>24</v>
      </c>
      <c r="O392" s="6">
        <v>5500000</v>
      </c>
      <c r="P392" s="6">
        <v>6400000</v>
      </c>
      <c r="Q392" s="6">
        <f t="shared" si="78"/>
        <v>900000</v>
      </c>
      <c r="R392" s="8">
        <f t="shared" si="79"/>
        <v>0.16363636363636364</v>
      </c>
      <c r="S392" s="6"/>
      <c r="T392" s="9">
        <f t="shared" si="85"/>
        <v>66265.060240963852</v>
      </c>
      <c r="U392" s="6">
        <v>77108</v>
      </c>
      <c r="V392" s="9">
        <f t="shared" si="80"/>
        <v>10842.939759036148</v>
      </c>
      <c r="W392" s="8">
        <f t="shared" si="81"/>
        <v>0.16362981818181824</v>
      </c>
      <c r="X392" s="22">
        <f t="shared" si="86"/>
        <v>56143.686902127767</v>
      </c>
      <c r="Y392" s="22">
        <f t="shared" si="87"/>
        <v>65330.468181979864</v>
      </c>
      <c r="Z392" s="22">
        <f t="shared" si="88"/>
        <v>9186.7812798520972</v>
      </c>
      <c r="AA392" s="8">
        <f t="shared" si="89"/>
        <v>0.16362981818181824</v>
      </c>
      <c r="AB392" s="22">
        <f t="shared" si="90"/>
        <v>5422428.8591043288</v>
      </c>
      <c r="AC392" s="10">
        <v>6128</v>
      </c>
      <c r="AD392" s="6">
        <v>2012</v>
      </c>
      <c r="AE392" s="6">
        <f t="shared" si="82"/>
        <v>4</v>
      </c>
      <c r="AF392" s="6" t="s">
        <v>217</v>
      </c>
    </row>
    <row r="393" spans="1:32" x14ac:dyDescent="0.2">
      <c r="A393">
        <v>43</v>
      </c>
      <c r="B393" s="6" t="s">
        <v>899</v>
      </c>
      <c r="C393" s="6" t="s">
        <v>22</v>
      </c>
      <c r="D393" s="6" t="s">
        <v>23</v>
      </c>
      <c r="E393" s="6" t="s">
        <v>2767</v>
      </c>
      <c r="F393" s="6" t="s">
        <v>2773</v>
      </c>
      <c r="G393" s="6">
        <v>53</v>
      </c>
      <c r="H393" s="6">
        <v>62</v>
      </c>
      <c r="I393" s="7">
        <v>42658</v>
      </c>
      <c r="J393" s="7">
        <v>42669</v>
      </c>
      <c r="K393" s="7" t="s">
        <v>2542</v>
      </c>
      <c r="L393" s="17">
        <f t="shared" si="83"/>
        <v>281.13</v>
      </c>
      <c r="M393" s="20">
        <f t="shared" si="84"/>
        <v>0.84725927506847365</v>
      </c>
      <c r="N393" s="6" t="s">
        <v>24</v>
      </c>
      <c r="O393" s="6">
        <v>2700000</v>
      </c>
      <c r="P393" s="6">
        <v>3250000</v>
      </c>
      <c r="Q393" s="6">
        <f t="shared" si="78"/>
        <v>550000</v>
      </c>
      <c r="R393" s="8">
        <f t="shared" si="79"/>
        <v>0.20370370370370369</v>
      </c>
      <c r="S393" s="6"/>
      <c r="T393" s="9">
        <f t="shared" si="85"/>
        <v>50943.396226415098</v>
      </c>
      <c r="U393" s="6">
        <v>61321</v>
      </c>
      <c r="V393" s="9">
        <f t="shared" si="80"/>
        <v>10377.603773584902</v>
      </c>
      <c r="W393" s="8">
        <f t="shared" si="81"/>
        <v>0.20370851851851843</v>
      </c>
      <c r="X393" s="22">
        <f t="shared" si="86"/>
        <v>43162.264956318475</v>
      </c>
      <c r="Y393" s="22">
        <f t="shared" si="87"/>
        <v>51954.786006473871</v>
      </c>
      <c r="Z393" s="22">
        <f t="shared" si="88"/>
        <v>8792.5210501553956</v>
      </c>
      <c r="AA393" s="8">
        <f t="shared" si="89"/>
        <v>0.20370851851851829</v>
      </c>
      <c r="AB393" s="22">
        <f t="shared" si="90"/>
        <v>2753603.6583431154</v>
      </c>
      <c r="AC393" s="10">
        <v>2443</v>
      </c>
      <c r="AD393" s="6">
        <v>2004</v>
      </c>
      <c r="AE393" s="6">
        <f t="shared" si="82"/>
        <v>12</v>
      </c>
      <c r="AF393" s="6" t="s">
        <v>37</v>
      </c>
    </row>
    <row r="394" spans="1:32" x14ac:dyDescent="0.2">
      <c r="A394">
        <v>43</v>
      </c>
      <c r="B394" s="6" t="s">
        <v>1262</v>
      </c>
      <c r="C394" s="6" t="s">
        <v>22</v>
      </c>
      <c r="D394" s="6" t="s">
        <v>23</v>
      </c>
      <c r="E394" s="6" t="s">
        <v>2767</v>
      </c>
      <c r="F394" s="6" t="s">
        <v>2773</v>
      </c>
      <c r="G394" s="6">
        <v>63</v>
      </c>
      <c r="H394" s="6">
        <v>70</v>
      </c>
      <c r="I394" s="7">
        <v>42657</v>
      </c>
      <c r="J394" s="7">
        <v>42669</v>
      </c>
      <c r="K394" s="7" t="s">
        <v>2542</v>
      </c>
      <c r="L394" s="17">
        <f t="shared" si="83"/>
        <v>281.13</v>
      </c>
      <c r="M394" s="20">
        <f t="shared" si="84"/>
        <v>0.84725927506847365</v>
      </c>
      <c r="N394" s="6" t="s">
        <v>32</v>
      </c>
      <c r="O394" s="6">
        <v>3000000</v>
      </c>
      <c r="P394" s="6">
        <v>3270000</v>
      </c>
      <c r="Q394" s="6">
        <f t="shared" si="78"/>
        <v>270000</v>
      </c>
      <c r="R394" s="8">
        <f t="shared" si="79"/>
        <v>0.09</v>
      </c>
      <c r="S394" s="6">
        <v>66884</v>
      </c>
      <c r="T394" s="9">
        <f t="shared" si="85"/>
        <v>48680.69841269841</v>
      </c>
      <c r="U394" s="6">
        <v>52966</v>
      </c>
      <c r="V394" s="9">
        <f t="shared" si="80"/>
        <v>4285.3015873015902</v>
      </c>
      <c r="W394" s="8">
        <f t="shared" si="81"/>
        <v>8.8028761439950184E-2</v>
      </c>
      <c r="X394" s="22">
        <f t="shared" si="86"/>
        <v>41245.173246969847</v>
      </c>
      <c r="Y394" s="22">
        <f t="shared" si="87"/>
        <v>44875.934763276775</v>
      </c>
      <c r="Z394" s="22">
        <f t="shared" si="88"/>
        <v>3630.7615163069277</v>
      </c>
      <c r="AA394" s="8">
        <f t="shared" si="89"/>
        <v>8.8028761439950268E-2</v>
      </c>
      <c r="AB394" s="22">
        <f t="shared" si="90"/>
        <v>2827183.8900864366</v>
      </c>
      <c r="AC394" s="6"/>
      <c r="AD394" s="6">
        <v>1965</v>
      </c>
      <c r="AE394" s="6">
        <f t="shared" si="82"/>
        <v>51</v>
      </c>
      <c r="AF394" s="6" t="s">
        <v>37</v>
      </c>
    </row>
    <row r="395" spans="1:32" x14ac:dyDescent="0.2">
      <c r="A395">
        <v>43</v>
      </c>
      <c r="B395" s="6" t="s">
        <v>672</v>
      </c>
      <c r="C395" s="6" t="s">
        <v>22</v>
      </c>
      <c r="D395" s="6" t="s">
        <v>23</v>
      </c>
      <c r="E395" s="6" t="s">
        <v>2767</v>
      </c>
      <c r="F395" s="6" t="s">
        <v>2773</v>
      </c>
      <c r="G395" s="6">
        <v>68</v>
      </c>
      <c r="H395" s="6">
        <v>75</v>
      </c>
      <c r="I395" s="7">
        <v>42657</v>
      </c>
      <c r="J395" s="7">
        <v>42670</v>
      </c>
      <c r="K395" s="7" t="s">
        <v>2542</v>
      </c>
      <c r="L395" s="17">
        <f t="shared" si="83"/>
        <v>281.13</v>
      </c>
      <c r="M395" s="20">
        <f t="shared" si="84"/>
        <v>0.84725927506847365</v>
      </c>
      <c r="N395" s="6" t="s">
        <v>57</v>
      </c>
      <c r="O395" s="6">
        <v>5000000</v>
      </c>
      <c r="P395" s="6">
        <v>5000000</v>
      </c>
      <c r="Q395" s="6">
        <f t="shared" si="78"/>
        <v>0</v>
      </c>
      <c r="R395" s="8">
        <f t="shared" si="79"/>
        <v>0</v>
      </c>
      <c r="S395" s="6"/>
      <c r="T395" s="9">
        <f t="shared" si="85"/>
        <v>73529.411764705888</v>
      </c>
      <c r="U395" s="6">
        <v>73529</v>
      </c>
      <c r="V395" s="9">
        <f t="shared" si="80"/>
        <v>-0.41176470588834491</v>
      </c>
      <c r="W395" s="8">
        <f t="shared" si="81"/>
        <v>-5.6000000000814902E-6</v>
      </c>
      <c r="X395" s="22">
        <f t="shared" si="86"/>
        <v>62298.476107976006</v>
      </c>
      <c r="Y395" s="22">
        <f t="shared" si="87"/>
        <v>62298.127236509798</v>
      </c>
      <c r="Z395" s="22">
        <f t="shared" si="88"/>
        <v>-0.34887146620894782</v>
      </c>
      <c r="AA395" s="8">
        <f t="shared" si="89"/>
        <v>-5.6000000000687365E-6</v>
      </c>
      <c r="AB395" s="22">
        <f t="shared" si="90"/>
        <v>4236272.6520826658</v>
      </c>
      <c r="AC395" s="10">
        <v>6128</v>
      </c>
      <c r="AD395" s="6">
        <v>2012</v>
      </c>
      <c r="AE395" s="6">
        <f t="shared" si="82"/>
        <v>4</v>
      </c>
      <c r="AF395" s="6" t="s">
        <v>37</v>
      </c>
    </row>
    <row r="396" spans="1:32" x14ac:dyDescent="0.2">
      <c r="A396">
        <v>43</v>
      </c>
      <c r="B396" s="6" t="s">
        <v>1372</v>
      </c>
      <c r="C396" s="6" t="s">
        <v>22</v>
      </c>
      <c r="D396" s="6" t="s">
        <v>23</v>
      </c>
      <c r="E396" s="6" t="s">
        <v>2767</v>
      </c>
      <c r="F396" s="6" t="s">
        <v>2773</v>
      </c>
      <c r="G396" s="6">
        <v>66</v>
      </c>
      <c r="H396" s="6">
        <v>72</v>
      </c>
      <c r="I396" s="7">
        <v>42650</v>
      </c>
      <c r="J396" s="7">
        <v>42670</v>
      </c>
      <c r="K396" s="7" t="s">
        <v>2542</v>
      </c>
      <c r="L396" s="17">
        <f t="shared" si="83"/>
        <v>281.13</v>
      </c>
      <c r="M396" s="20">
        <f t="shared" si="84"/>
        <v>0.84725927506847365</v>
      </c>
      <c r="N396" s="6" t="s">
        <v>403</v>
      </c>
      <c r="O396" s="6">
        <v>3900000</v>
      </c>
      <c r="P396" s="6">
        <v>3900000</v>
      </c>
      <c r="Q396" s="6">
        <f t="shared" si="78"/>
        <v>0</v>
      </c>
      <c r="R396" s="8">
        <f t="shared" si="79"/>
        <v>0</v>
      </c>
      <c r="S396" s="6"/>
      <c r="T396" s="9">
        <f t="shared" si="85"/>
        <v>59090.909090909088</v>
      </c>
      <c r="U396" s="6">
        <v>59091</v>
      </c>
      <c r="V396" s="9">
        <f t="shared" si="80"/>
        <v>9.0909090911736712E-2</v>
      </c>
      <c r="W396" s="8">
        <f t="shared" si="81"/>
        <v>1.5384615385063137E-6</v>
      </c>
      <c r="X396" s="22">
        <f t="shared" si="86"/>
        <v>50065.320799500711</v>
      </c>
      <c r="Y396" s="22">
        <f t="shared" si="87"/>
        <v>50065.39782307118</v>
      </c>
      <c r="Z396" s="22">
        <f t="shared" si="88"/>
        <v>7.7023570469464175E-2</v>
      </c>
      <c r="AA396" s="8">
        <f t="shared" si="89"/>
        <v>1.5384615386351887E-6</v>
      </c>
      <c r="AB396" s="22">
        <f t="shared" si="90"/>
        <v>3304316.2563226977</v>
      </c>
      <c r="AC396" s="10">
        <v>2850</v>
      </c>
      <c r="AD396" s="6">
        <v>2006</v>
      </c>
      <c r="AE396" s="6">
        <f t="shared" si="82"/>
        <v>10</v>
      </c>
      <c r="AF396" s="6" t="s">
        <v>48</v>
      </c>
    </row>
    <row r="397" spans="1:32" x14ac:dyDescent="0.2">
      <c r="A397">
        <v>43</v>
      </c>
      <c r="B397" s="6" t="s">
        <v>1429</v>
      </c>
      <c r="C397" s="6" t="s">
        <v>22</v>
      </c>
      <c r="D397" s="6" t="s">
        <v>23</v>
      </c>
      <c r="E397" s="6" t="s">
        <v>2767</v>
      </c>
      <c r="F397" s="6" t="s">
        <v>2773</v>
      </c>
      <c r="G397" s="6">
        <v>67</v>
      </c>
      <c r="H397" s="6">
        <v>73</v>
      </c>
      <c r="I397" s="7">
        <v>42651</v>
      </c>
      <c r="J397" s="7">
        <v>42671</v>
      </c>
      <c r="K397" s="7" t="s">
        <v>2542</v>
      </c>
      <c r="L397" s="17">
        <f t="shared" si="83"/>
        <v>281.13</v>
      </c>
      <c r="M397" s="20">
        <f t="shared" si="84"/>
        <v>0.84725927506847365</v>
      </c>
      <c r="N397" s="6" t="s">
        <v>403</v>
      </c>
      <c r="O397" s="6">
        <v>2500000</v>
      </c>
      <c r="P397" s="6">
        <v>2925000</v>
      </c>
      <c r="Q397" s="6">
        <f t="shared" si="78"/>
        <v>425000</v>
      </c>
      <c r="R397" s="8">
        <f t="shared" si="79"/>
        <v>0.17</v>
      </c>
      <c r="S397" s="6">
        <v>27436</v>
      </c>
      <c r="T397" s="9">
        <f t="shared" si="85"/>
        <v>37722.925373134327</v>
      </c>
      <c r="U397" s="6">
        <v>44066</v>
      </c>
      <c r="V397" s="9">
        <f t="shared" si="80"/>
        <v>6343.0746268656731</v>
      </c>
      <c r="W397" s="8">
        <f t="shared" si="81"/>
        <v>0.16814906490213802</v>
      </c>
      <c r="X397" s="22">
        <f t="shared" si="86"/>
        <v>31961.09840510392</v>
      </c>
      <c r="Y397" s="22">
        <f t="shared" si="87"/>
        <v>37335.327215167359</v>
      </c>
      <c r="Z397" s="22">
        <f t="shared" si="88"/>
        <v>5374.2288100634396</v>
      </c>
      <c r="AA397" s="8">
        <f t="shared" si="89"/>
        <v>0.16814906490213805</v>
      </c>
      <c r="AB397" s="22">
        <f t="shared" si="90"/>
        <v>2501466.9234162131</v>
      </c>
      <c r="AC397" s="10">
        <v>34431</v>
      </c>
      <c r="AD397" s="6">
        <v>1952</v>
      </c>
      <c r="AE397" s="6">
        <f t="shared" si="82"/>
        <v>64</v>
      </c>
      <c r="AF397" s="6" t="s">
        <v>332</v>
      </c>
    </row>
    <row r="398" spans="1:32" x14ac:dyDescent="0.2">
      <c r="A398">
        <v>44</v>
      </c>
      <c r="B398" s="6" t="s">
        <v>336</v>
      </c>
      <c r="C398" s="6" t="s">
        <v>22</v>
      </c>
      <c r="D398" s="6" t="s">
        <v>23</v>
      </c>
      <c r="E398" s="6" t="s">
        <v>2767</v>
      </c>
      <c r="F398" s="6" t="s">
        <v>2773</v>
      </c>
      <c r="G398" s="6">
        <v>37</v>
      </c>
      <c r="H398" s="6">
        <v>41</v>
      </c>
      <c r="I398" s="7">
        <v>42664</v>
      </c>
      <c r="J398" s="7">
        <v>42674</v>
      </c>
      <c r="K398" s="7" t="s">
        <v>2542</v>
      </c>
      <c r="L398" s="17">
        <f t="shared" si="83"/>
        <v>281.13</v>
      </c>
      <c r="M398" s="20">
        <f t="shared" si="84"/>
        <v>0.84725927506847365</v>
      </c>
      <c r="N398" s="6" t="s">
        <v>36</v>
      </c>
      <c r="O398" s="6">
        <v>2700000</v>
      </c>
      <c r="P398" s="6">
        <v>2700000</v>
      </c>
      <c r="Q398" s="6">
        <f t="shared" si="78"/>
        <v>0</v>
      </c>
      <c r="R398" s="8">
        <f t="shared" si="79"/>
        <v>0</v>
      </c>
      <c r="S398" s="6"/>
      <c r="T398" s="9">
        <f t="shared" si="85"/>
        <v>72972.972972972973</v>
      </c>
      <c r="U398" s="6">
        <v>72973</v>
      </c>
      <c r="V398" s="9">
        <f t="shared" si="80"/>
        <v>2.7027027026633732E-2</v>
      </c>
      <c r="W398" s="8">
        <f t="shared" si="81"/>
        <v>3.7037037036498075E-7</v>
      </c>
      <c r="X398" s="22">
        <f t="shared" si="86"/>
        <v>61827.028180672402</v>
      </c>
      <c r="Y398" s="22">
        <f t="shared" si="87"/>
        <v>61827.051079571727</v>
      </c>
      <c r="Z398" s="22">
        <f t="shared" si="88"/>
        <v>2.2898899325809907E-2</v>
      </c>
      <c r="AA398" s="8">
        <f t="shared" si="89"/>
        <v>3.7037037036446591E-7</v>
      </c>
      <c r="AB398" s="22">
        <f t="shared" si="90"/>
        <v>2287600.8899441538</v>
      </c>
      <c r="AC398" s="10">
        <v>6745</v>
      </c>
      <c r="AD398" s="6">
        <v>2005</v>
      </c>
      <c r="AE398" s="6">
        <f t="shared" si="82"/>
        <v>11</v>
      </c>
      <c r="AF398" s="6" t="s">
        <v>37</v>
      </c>
    </row>
    <row r="399" spans="1:32" x14ac:dyDescent="0.2">
      <c r="A399">
        <v>44</v>
      </c>
      <c r="B399" s="6" t="s">
        <v>953</v>
      </c>
      <c r="C399" s="6" t="s">
        <v>22</v>
      </c>
      <c r="D399" s="6" t="s">
        <v>23</v>
      </c>
      <c r="E399" s="6" t="s">
        <v>2767</v>
      </c>
      <c r="F399" s="6" t="s">
        <v>2773</v>
      </c>
      <c r="G399" s="6">
        <v>54</v>
      </c>
      <c r="H399" s="6">
        <v>59</v>
      </c>
      <c r="I399" s="7">
        <v>42664</v>
      </c>
      <c r="J399" s="7">
        <v>42674</v>
      </c>
      <c r="K399" s="7" t="s">
        <v>2542</v>
      </c>
      <c r="L399" s="17">
        <f t="shared" si="83"/>
        <v>281.13</v>
      </c>
      <c r="M399" s="20">
        <f t="shared" si="84"/>
        <v>0.84725927506847365</v>
      </c>
      <c r="N399" s="6" t="s">
        <v>36</v>
      </c>
      <c r="O399" s="6">
        <v>3000000</v>
      </c>
      <c r="P399" s="6">
        <v>3000000</v>
      </c>
      <c r="Q399" s="6">
        <f t="shared" si="78"/>
        <v>0</v>
      </c>
      <c r="R399" s="8">
        <f t="shared" si="79"/>
        <v>0</v>
      </c>
      <c r="S399" s="6"/>
      <c r="T399" s="9">
        <f t="shared" si="85"/>
        <v>55555.555555555555</v>
      </c>
      <c r="U399" s="6">
        <v>55556</v>
      </c>
      <c r="V399" s="9">
        <f t="shared" si="80"/>
        <v>0.44444444444525288</v>
      </c>
      <c r="W399" s="8">
        <f t="shared" si="81"/>
        <v>8.0000000000145517E-6</v>
      </c>
      <c r="X399" s="22">
        <f t="shared" si="86"/>
        <v>47069.959726026311</v>
      </c>
      <c r="Y399" s="22">
        <f t="shared" si="87"/>
        <v>47070.336285704121</v>
      </c>
      <c r="Z399" s="22">
        <f t="shared" si="88"/>
        <v>0.37655967781029176</v>
      </c>
      <c r="AA399" s="8">
        <f t="shared" si="89"/>
        <v>8.0000000000442165E-6</v>
      </c>
      <c r="AB399" s="22">
        <f t="shared" si="90"/>
        <v>2541798.1594280223</v>
      </c>
      <c r="AC399" s="10">
        <v>7863</v>
      </c>
      <c r="AD399" s="6">
        <v>2003</v>
      </c>
      <c r="AE399" s="6">
        <f t="shared" si="82"/>
        <v>13</v>
      </c>
      <c r="AF399" s="6" t="s">
        <v>259</v>
      </c>
    </row>
    <row r="400" spans="1:32" x14ac:dyDescent="0.2">
      <c r="A400">
        <v>44</v>
      </c>
      <c r="B400" s="6" t="s">
        <v>1761</v>
      </c>
      <c r="C400" s="6" t="s">
        <v>22</v>
      </c>
      <c r="D400" s="6" t="s">
        <v>23</v>
      </c>
      <c r="E400" s="6" t="s">
        <v>2767</v>
      </c>
      <c r="F400" s="6" t="s">
        <v>2773</v>
      </c>
      <c r="G400" s="6">
        <v>77</v>
      </c>
      <c r="H400" s="6">
        <v>95</v>
      </c>
      <c r="I400" s="7">
        <v>42664</v>
      </c>
      <c r="J400" s="7">
        <v>42675</v>
      </c>
      <c r="K400" s="7" t="s">
        <v>2543</v>
      </c>
      <c r="L400" s="17">
        <f t="shared" si="83"/>
        <v>284.38</v>
      </c>
      <c r="M400" s="20">
        <f t="shared" si="84"/>
        <v>0.83757648217174208</v>
      </c>
      <c r="N400" s="6" t="s">
        <v>24</v>
      </c>
      <c r="O400" s="6">
        <v>3300000</v>
      </c>
      <c r="P400" s="6">
        <v>3300000</v>
      </c>
      <c r="Q400" s="6">
        <f t="shared" si="78"/>
        <v>0</v>
      </c>
      <c r="R400" s="8">
        <f t="shared" si="79"/>
        <v>0</v>
      </c>
      <c r="S400" s="6">
        <v>3000</v>
      </c>
      <c r="T400" s="9">
        <f t="shared" si="85"/>
        <v>42896.103896103894</v>
      </c>
      <c r="U400" s="6">
        <v>42896</v>
      </c>
      <c r="V400" s="9">
        <f t="shared" si="80"/>
        <v>-0.10389610389393056</v>
      </c>
      <c r="W400" s="8">
        <f t="shared" si="81"/>
        <v>-2.4220405691288688E-6</v>
      </c>
      <c r="X400" s="22">
        <f t="shared" si="86"/>
        <v>35928.76780017226</v>
      </c>
      <c r="Y400" s="22">
        <f t="shared" si="87"/>
        <v>35928.680779239046</v>
      </c>
      <c r="Z400" s="22">
        <f t="shared" si="88"/>
        <v>-8.7020933213352691E-2</v>
      </c>
      <c r="AA400" s="8">
        <f t="shared" si="89"/>
        <v>-2.4220405691991327E-6</v>
      </c>
      <c r="AB400" s="22">
        <f t="shared" si="90"/>
        <v>2766508.4200014067</v>
      </c>
      <c r="AC400" s="10">
        <v>17458</v>
      </c>
      <c r="AD400" s="6">
        <v>1999</v>
      </c>
      <c r="AE400" s="6">
        <f t="shared" si="82"/>
        <v>17</v>
      </c>
      <c r="AF400" s="6" t="s">
        <v>94</v>
      </c>
    </row>
    <row r="401" spans="1:32" x14ac:dyDescent="0.2">
      <c r="A401">
        <v>44</v>
      </c>
      <c r="B401" s="6" t="s">
        <v>1802</v>
      </c>
      <c r="C401" s="6" t="s">
        <v>22</v>
      </c>
      <c r="D401" s="6" t="s">
        <v>23</v>
      </c>
      <c r="E401" s="6" t="s">
        <v>2767</v>
      </c>
      <c r="F401" s="6" t="s">
        <v>2773</v>
      </c>
      <c r="G401" s="6">
        <v>78</v>
      </c>
      <c r="H401" s="6">
        <v>85</v>
      </c>
      <c r="I401" s="7">
        <v>42665</v>
      </c>
      <c r="J401" s="7">
        <v>42675</v>
      </c>
      <c r="K401" s="7" t="s">
        <v>2543</v>
      </c>
      <c r="L401" s="17">
        <f t="shared" si="83"/>
        <v>284.38</v>
      </c>
      <c r="M401" s="20">
        <f t="shared" si="84"/>
        <v>0.83757648217174208</v>
      </c>
      <c r="N401" s="6" t="s">
        <v>36</v>
      </c>
      <c r="O401" s="6">
        <v>3390000</v>
      </c>
      <c r="P401" s="6">
        <v>3370000</v>
      </c>
      <c r="Q401" s="6">
        <f t="shared" si="78"/>
        <v>-20000</v>
      </c>
      <c r="R401" s="8">
        <f t="shared" si="79"/>
        <v>-5.8997050147492625E-3</v>
      </c>
      <c r="S401" s="6">
        <v>9143</v>
      </c>
      <c r="T401" s="9">
        <f t="shared" si="85"/>
        <v>43578.756410256414</v>
      </c>
      <c r="U401" s="6">
        <v>43322</v>
      </c>
      <c r="V401" s="9">
        <f t="shared" si="80"/>
        <v>-256.7564102564138</v>
      </c>
      <c r="W401" s="8">
        <f t="shared" si="81"/>
        <v>-5.8917791925789161E-3</v>
      </c>
      <c r="X401" s="22">
        <f t="shared" si="86"/>
        <v>36500.541491521821</v>
      </c>
      <c r="Y401" s="22">
        <f t="shared" si="87"/>
        <v>36285.488360644209</v>
      </c>
      <c r="Z401" s="22">
        <f t="shared" si="88"/>
        <v>-215.05313087761169</v>
      </c>
      <c r="AA401" s="8">
        <f t="shared" si="89"/>
        <v>-5.891779192578917E-3</v>
      </c>
      <c r="AB401" s="22">
        <f t="shared" si="90"/>
        <v>2830268.0921302484</v>
      </c>
      <c r="AC401" s="10">
        <v>16635</v>
      </c>
      <c r="AD401" s="6">
        <v>1987</v>
      </c>
      <c r="AE401" s="6">
        <f t="shared" si="82"/>
        <v>29</v>
      </c>
      <c r="AF401" s="6" t="s">
        <v>112</v>
      </c>
    </row>
    <row r="402" spans="1:32" x14ac:dyDescent="0.2">
      <c r="A402">
        <v>44</v>
      </c>
      <c r="B402" s="6" t="s">
        <v>2246</v>
      </c>
      <c r="C402" s="6" t="s">
        <v>22</v>
      </c>
      <c r="D402" s="6" t="s">
        <v>23</v>
      </c>
      <c r="E402" s="6" t="s">
        <v>2767</v>
      </c>
      <c r="F402" s="6" t="s">
        <v>2773</v>
      </c>
      <c r="G402" s="6">
        <v>105</v>
      </c>
      <c r="H402" s="6">
        <v>120</v>
      </c>
      <c r="I402" s="7">
        <v>42664</v>
      </c>
      <c r="J402" s="7">
        <v>42676</v>
      </c>
      <c r="K402" s="7" t="s">
        <v>2543</v>
      </c>
      <c r="L402" s="17">
        <f t="shared" si="83"/>
        <v>284.38</v>
      </c>
      <c r="M402" s="20">
        <f t="shared" si="84"/>
        <v>0.83757648217174208</v>
      </c>
      <c r="N402" s="6" t="s">
        <v>32</v>
      </c>
      <c r="O402" s="6">
        <v>5500000</v>
      </c>
      <c r="P402" s="6">
        <v>5500000</v>
      </c>
      <c r="Q402" s="6">
        <f t="shared" si="78"/>
        <v>0</v>
      </c>
      <c r="R402" s="8">
        <f t="shared" si="79"/>
        <v>0</v>
      </c>
      <c r="S402" s="6"/>
      <c r="T402" s="9">
        <f t="shared" si="85"/>
        <v>52380.952380952382</v>
      </c>
      <c r="U402" s="6">
        <v>52381</v>
      </c>
      <c r="V402" s="9">
        <f t="shared" si="80"/>
        <v>4.7619047618354671E-2</v>
      </c>
      <c r="W402" s="8">
        <f t="shared" si="81"/>
        <v>9.0909090907768008E-7</v>
      </c>
      <c r="X402" s="22">
        <f t="shared" si="86"/>
        <v>43873.05382804363</v>
      </c>
      <c r="Y402" s="22">
        <f t="shared" si="87"/>
        <v>43873.093712638023</v>
      </c>
      <c r="Z402" s="22">
        <f t="shared" si="88"/>
        <v>3.9884594392788131E-2</v>
      </c>
      <c r="AA402" s="8">
        <f t="shared" si="89"/>
        <v>9.0909090917427593E-7</v>
      </c>
      <c r="AB402" s="22">
        <f t="shared" si="90"/>
        <v>4606674.8398269927</v>
      </c>
      <c r="AC402" s="10">
        <v>3321</v>
      </c>
      <c r="AD402" s="6">
        <v>1988</v>
      </c>
      <c r="AE402" s="6">
        <f t="shared" si="82"/>
        <v>28</v>
      </c>
      <c r="AF402" s="6" t="s">
        <v>37</v>
      </c>
    </row>
    <row r="403" spans="1:32" x14ac:dyDescent="0.2">
      <c r="A403">
        <v>44</v>
      </c>
      <c r="B403" s="6" t="s">
        <v>760</v>
      </c>
      <c r="C403" s="6" t="s">
        <v>22</v>
      </c>
      <c r="D403" s="6" t="s">
        <v>23</v>
      </c>
      <c r="E403" s="6" t="s">
        <v>2767</v>
      </c>
      <c r="F403" s="6" t="s">
        <v>2773</v>
      </c>
      <c r="G403" s="6">
        <v>50</v>
      </c>
      <c r="H403" s="6"/>
      <c r="I403" s="7">
        <v>42665</v>
      </c>
      <c r="J403" s="7">
        <v>42676</v>
      </c>
      <c r="K403" s="7" t="s">
        <v>2543</v>
      </c>
      <c r="L403" s="17">
        <f t="shared" si="83"/>
        <v>284.38</v>
      </c>
      <c r="M403" s="20">
        <f t="shared" si="84"/>
        <v>0.83757648217174208</v>
      </c>
      <c r="N403" s="6" t="s">
        <v>24</v>
      </c>
      <c r="O403" s="6">
        <v>2750000</v>
      </c>
      <c r="P403" s="6">
        <v>3375000</v>
      </c>
      <c r="Q403" s="6">
        <f t="shared" si="78"/>
        <v>625000</v>
      </c>
      <c r="R403" s="8">
        <f t="shared" si="79"/>
        <v>0.22727272727272727</v>
      </c>
      <c r="S403" s="6">
        <v>129324</v>
      </c>
      <c r="T403" s="9">
        <f t="shared" si="85"/>
        <v>57586.48</v>
      </c>
      <c r="U403" s="6">
        <v>70086</v>
      </c>
      <c r="V403" s="9">
        <f t="shared" si="80"/>
        <v>12499.519999999997</v>
      </c>
      <c r="W403" s="8">
        <f t="shared" si="81"/>
        <v>0.21705650354041428</v>
      </c>
      <c r="X403" s="22">
        <f t="shared" si="86"/>
        <v>48233.081339053388</v>
      </c>
      <c r="Y403" s="22">
        <f t="shared" si="87"/>
        <v>58702.385329488716</v>
      </c>
      <c r="Z403" s="22">
        <f t="shared" si="88"/>
        <v>10469.303990435328</v>
      </c>
      <c r="AA403" s="8">
        <f t="shared" si="89"/>
        <v>0.2170565035404142</v>
      </c>
      <c r="AB403" s="22">
        <f t="shared" si="90"/>
        <v>2935119.2664744356</v>
      </c>
      <c r="AC403" s="10">
        <v>24109</v>
      </c>
      <c r="AD403" s="6">
        <v>1969</v>
      </c>
      <c r="AE403" s="6">
        <f t="shared" si="82"/>
        <v>47</v>
      </c>
      <c r="AF403" s="6" t="s">
        <v>371</v>
      </c>
    </row>
    <row r="404" spans="1:32" x14ac:dyDescent="0.2">
      <c r="A404">
        <v>44</v>
      </c>
      <c r="B404" s="6" t="s">
        <v>1501</v>
      </c>
      <c r="C404" s="6" t="s">
        <v>22</v>
      </c>
      <c r="D404" s="6" t="s">
        <v>23</v>
      </c>
      <c r="E404" s="6" t="s">
        <v>2767</v>
      </c>
      <c r="F404" s="6" t="s">
        <v>2773</v>
      </c>
      <c r="G404" s="6">
        <v>69</v>
      </c>
      <c r="H404" s="6">
        <v>76</v>
      </c>
      <c r="I404" s="7">
        <v>42664</v>
      </c>
      <c r="J404" s="7">
        <v>42676</v>
      </c>
      <c r="K404" s="7" t="s">
        <v>2543</v>
      </c>
      <c r="L404" s="17">
        <f t="shared" si="83"/>
        <v>284.38</v>
      </c>
      <c r="M404" s="20">
        <f t="shared" si="84"/>
        <v>0.83757648217174208</v>
      </c>
      <c r="N404" s="6" t="s">
        <v>32</v>
      </c>
      <c r="O404" s="6">
        <v>3000000</v>
      </c>
      <c r="P404" s="6">
        <v>3450000</v>
      </c>
      <c r="Q404" s="6">
        <f t="shared" si="78"/>
        <v>450000</v>
      </c>
      <c r="R404" s="8">
        <f t="shared" si="79"/>
        <v>0.15</v>
      </c>
      <c r="S404" s="6">
        <v>93000</v>
      </c>
      <c r="T404" s="9">
        <f t="shared" si="85"/>
        <v>44826.086956521736</v>
      </c>
      <c r="U404" s="6">
        <v>51348</v>
      </c>
      <c r="V404" s="9">
        <f t="shared" si="80"/>
        <v>6521.9130434782637</v>
      </c>
      <c r="W404" s="8">
        <f t="shared" si="81"/>
        <v>0.14549369544131918</v>
      </c>
      <c r="X404" s="22">
        <f t="shared" si="86"/>
        <v>37545.276222568085</v>
      </c>
      <c r="Y404" s="22">
        <f t="shared" si="87"/>
        <v>43007.877206554615</v>
      </c>
      <c r="Z404" s="22">
        <f t="shared" si="88"/>
        <v>5462.6009839865292</v>
      </c>
      <c r="AA404" s="8">
        <f t="shared" si="89"/>
        <v>0.14549369544131932</v>
      </c>
      <c r="AB404" s="22">
        <f t="shared" si="90"/>
        <v>2967543.5272522685</v>
      </c>
      <c r="AC404" s="6"/>
      <c r="AD404" s="6">
        <v>1956</v>
      </c>
      <c r="AE404" s="6">
        <f t="shared" si="82"/>
        <v>60</v>
      </c>
      <c r="AF404" s="6" t="s">
        <v>27</v>
      </c>
    </row>
    <row r="405" spans="1:32" x14ac:dyDescent="0.2">
      <c r="A405">
        <v>44</v>
      </c>
      <c r="B405" s="6" t="s">
        <v>2338</v>
      </c>
      <c r="C405" s="6" t="s">
        <v>22</v>
      </c>
      <c r="D405" s="6" t="s">
        <v>23</v>
      </c>
      <c r="E405" s="6" t="s">
        <v>2767</v>
      </c>
      <c r="F405" s="6" t="s">
        <v>2773</v>
      </c>
      <c r="G405" s="6">
        <v>115</v>
      </c>
      <c r="H405" s="6">
        <v>122</v>
      </c>
      <c r="I405" s="7">
        <v>42665</v>
      </c>
      <c r="J405" s="7">
        <v>42676</v>
      </c>
      <c r="K405" s="7" t="s">
        <v>2543</v>
      </c>
      <c r="L405" s="17">
        <f t="shared" si="83"/>
        <v>284.38</v>
      </c>
      <c r="M405" s="20">
        <f t="shared" si="84"/>
        <v>0.83757648217174208</v>
      </c>
      <c r="N405" s="6" t="s">
        <v>24</v>
      </c>
      <c r="O405" s="6">
        <v>7800000</v>
      </c>
      <c r="P405" s="6">
        <v>8500000</v>
      </c>
      <c r="Q405" s="6">
        <f t="shared" si="78"/>
        <v>700000</v>
      </c>
      <c r="R405" s="8">
        <f t="shared" si="79"/>
        <v>8.9743589743589744E-2</v>
      </c>
      <c r="S405" s="6"/>
      <c r="T405" s="9">
        <f t="shared" si="85"/>
        <v>67826.086956521744</v>
      </c>
      <c r="U405" s="6">
        <v>73913</v>
      </c>
      <c r="V405" s="9">
        <f t="shared" si="80"/>
        <v>6086.9130434782564</v>
      </c>
      <c r="W405" s="8">
        <f t="shared" si="81"/>
        <v>8.9742948717948648E-2</v>
      </c>
      <c r="X405" s="22">
        <f t="shared" si="86"/>
        <v>56809.535312518165</v>
      </c>
      <c r="Y405" s="22">
        <f t="shared" si="87"/>
        <v>61907.790526759971</v>
      </c>
      <c r="Z405" s="22">
        <f t="shared" si="88"/>
        <v>5098.2552142418062</v>
      </c>
      <c r="AA405" s="8">
        <f t="shared" si="89"/>
        <v>8.9742948717948579E-2</v>
      </c>
      <c r="AB405" s="22">
        <f t="shared" si="90"/>
        <v>7119395.9105773969</v>
      </c>
      <c r="AC405" s="10">
        <v>1253</v>
      </c>
      <c r="AD405" s="6">
        <v>1899</v>
      </c>
      <c r="AE405" s="6">
        <f t="shared" si="82"/>
        <v>117</v>
      </c>
      <c r="AF405" s="6" t="s">
        <v>259</v>
      </c>
    </row>
    <row r="406" spans="1:32" x14ac:dyDescent="0.2">
      <c r="A406">
        <v>45</v>
      </c>
      <c r="B406" s="6" t="s">
        <v>2255</v>
      </c>
      <c r="C406" s="6" t="s">
        <v>22</v>
      </c>
      <c r="D406" s="6" t="s">
        <v>23</v>
      </c>
      <c r="E406" s="6" t="s">
        <v>2767</v>
      </c>
      <c r="F406" s="6" t="s">
        <v>2773</v>
      </c>
      <c r="G406" s="6">
        <v>106</v>
      </c>
      <c r="H406" s="6">
        <v>120</v>
      </c>
      <c r="I406" s="7">
        <v>42658</v>
      </c>
      <c r="J406" s="7">
        <v>42681</v>
      </c>
      <c r="K406" s="7" t="s">
        <v>2543</v>
      </c>
      <c r="L406" s="17">
        <f t="shared" si="83"/>
        <v>284.38</v>
      </c>
      <c r="M406" s="20">
        <f t="shared" si="84"/>
        <v>0.83757648217174208</v>
      </c>
      <c r="N406" s="6" t="s">
        <v>85</v>
      </c>
      <c r="O406" s="6">
        <v>3650000</v>
      </c>
      <c r="P406" s="6">
        <v>3450000</v>
      </c>
      <c r="Q406" s="6">
        <f t="shared" si="78"/>
        <v>-200000</v>
      </c>
      <c r="R406" s="8">
        <f t="shared" si="79"/>
        <v>-5.4794520547945202E-2</v>
      </c>
      <c r="S406" s="6">
        <v>2313</v>
      </c>
      <c r="T406" s="9">
        <f t="shared" si="85"/>
        <v>34455.783018867922</v>
      </c>
      <c r="U406" s="6">
        <v>32569</v>
      </c>
      <c r="V406" s="9">
        <f t="shared" si="80"/>
        <v>-1886.7830188679218</v>
      </c>
      <c r="W406" s="8">
        <f t="shared" si="81"/>
        <v>-5.4759545526355417E-2</v>
      </c>
      <c r="X406" s="22">
        <f t="shared" si="86"/>
        <v>28859.35353141624</v>
      </c>
      <c r="Y406" s="22">
        <f t="shared" si="87"/>
        <v>27279.028447851466</v>
      </c>
      <c r="Z406" s="22">
        <f t="shared" si="88"/>
        <v>-1580.3250835647741</v>
      </c>
      <c r="AA406" s="8">
        <f t="shared" si="89"/>
        <v>-5.4759545526355438E-2</v>
      </c>
      <c r="AB406" s="22">
        <f t="shared" si="90"/>
        <v>2891577.0154722552</v>
      </c>
      <c r="AC406" s="10">
        <v>11234</v>
      </c>
      <c r="AD406" s="6">
        <v>1995</v>
      </c>
      <c r="AE406" s="6">
        <f t="shared" si="82"/>
        <v>21</v>
      </c>
      <c r="AF406" s="6" t="s">
        <v>27</v>
      </c>
    </row>
    <row r="407" spans="1:32" x14ac:dyDescent="0.2">
      <c r="A407">
        <v>45</v>
      </c>
      <c r="B407" s="6" t="s">
        <v>230</v>
      </c>
      <c r="C407" s="6" t="s">
        <v>22</v>
      </c>
      <c r="D407" s="6" t="s">
        <v>23</v>
      </c>
      <c r="E407" s="6" t="s">
        <v>2767</v>
      </c>
      <c r="F407" s="6" t="s">
        <v>2773</v>
      </c>
      <c r="G407" s="6">
        <v>34</v>
      </c>
      <c r="H407" s="6">
        <v>39</v>
      </c>
      <c r="I407" s="7">
        <v>42671</v>
      </c>
      <c r="J407" s="7">
        <v>42681</v>
      </c>
      <c r="K407" s="7" t="s">
        <v>2543</v>
      </c>
      <c r="L407" s="17">
        <f t="shared" si="83"/>
        <v>284.38</v>
      </c>
      <c r="M407" s="20">
        <f t="shared" si="84"/>
        <v>0.83757648217174208</v>
      </c>
      <c r="N407" s="6" t="s">
        <v>36</v>
      </c>
      <c r="O407" s="6">
        <v>2200000</v>
      </c>
      <c r="P407" s="6">
        <v>2410000</v>
      </c>
      <c r="Q407" s="6">
        <f t="shared" si="78"/>
        <v>210000</v>
      </c>
      <c r="R407" s="8">
        <f t="shared" si="79"/>
        <v>9.5454545454545459E-2</v>
      </c>
      <c r="S407" s="6">
        <v>4925</v>
      </c>
      <c r="T407" s="9">
        <f t="shared" si="85"/>
        <v>64850.73529411765</v>
      </c>
      <c r="U407" s="6">
        <v>71027</v>
      </c>
      <c r="V407" s="9">
        <f t="shared" si="80"/>
        <v>6176.2647058823495</v>
      </c>
      <c r="W407" s="8">
        <f t="shared" si="81"/>
        <v>9.5238160028118815E-2</v>
      </c>
      <c r="X407" s="22">
        <f t="shared" si="86"/>
        <v>54317.450733897895</v>
      </c>
      <c r="Y407" s="22">
        <f t="shared" si="87"/>
        <v>59490.544799212323</v>
      </c>
      <c r="Z407" s="22">
        <f t="shared" si="88"/>
        <v>5173.094065314428</v>
      </c>
      <c r="AA407" s="8">
        <f t="shared" si="89"/>
        <v>9.5238160028118829E-2</v>
      </c>
      <c r="AB407" s="22">
        <f t="shared" si="90"/>
        <v>2022678.5231732191</v>
      </c>
      <c r="AC407" s="10">
        <v>1537</v>
      </c>
      <c r="AD407" s="6">
        <v>1962</v>
      </c>
      <c r="AE407" s="6">
        <f t="shared" si="82"/>
        <v>54</v>
      </c>
      <c r="AF407" s="6" t="s">
        <v>81</v>
      </c>
    </row>
    <row r="408" spans="1:32" x14ac:dyDescent="0.2">
      <c r="A408">
        <v>45</v>
      </c>
      <c r="B408" s="6" t="s">
        <v>1073</v>
      </c>
      <c r="C408" s="6" t="s">
        <v>22</v>
      </c>
      <c r="D408" s="6" t="s">
        <v>23</v>
      </c>
      <c r="E408" s="6" t="s">
        <v>2767</v>
      </c>
      <c r="F408" s="6" t="s">
        <v>2773</v>
      </c>
      <c r="G408" s="6">
        <v>57</v>
      </c>
      <c r="H408" s="6">
        <v>63</v>
      </c>
      <c r="I408" s="7">
        <v>42671</v>
      </c>
      <c r="J408" s="7">
        <v>42682</v>
      </c>
      <c r="K408" s="7" t="s">
        <v>2543</v>
      </c>
      <c r="L408" s="17">
        <f t="shared" si="83"/>
        <v>284.38</v>
      </c>
      <c r="M408" s="20">
        <f t="shared" si="84"/>
        <v>0.83757648217174208</v>
      </c>
      <c r="N408" s="6" t="s">
        <v>24</v>
      </c>
      <c r="O408" s="6">
        <v>2800000</v>
      </c>
      <c r="P408" s="6">
        <v>2925000</v>
      </c>
      <c r="Q408" s="6">
        <f t="shared" si="78"/>
        <v>125000</v>
      </c>
      <c r="R408" s="8">
        <f t="shared" si="79"/>
        <v>4.4642857142857144E-2</v>
      </c>
      <c r="S408" s="6"/>
      <c r="T408" s="9">
        <f t="shared" si="85"/>
        <v>49122.807017543862</v>
      </c>
      <c r="U408" s="6">
        <v>51316</v>
      </c>
      <c r="V408" s="9">
        <f t="shared" si="80"/>
        <v>2193.1929824561375</v>
      </c>
      <c r="W408" s="8">
        <f t="shared" si="81"/>
        <v>4.4647142857142795E-2</v>
      </c>
      <c r="X408" s="22">
        <f t="shared" si="86"/>
        <v>41144.10789615575</v>
      </c>
      <c r="Y408" s="22">
        <f t="shared" si="87"/>
        <v>42981.074759125113</v>
      </c>
      <c r="Z408" s="22">
        <f t="shared" si="88"/>
        <v>1836.9668629693624</v>
      </c>
      <c r="AA408" s="8">
        <f t="shared" si="89"/>
        <v>4.4647142857142788E-2</v>
      </c>
      <c r="AB408" s="22">
        <f t="shared" si="90"/>
        <v>2449921.2612701315</v>
      </c>
      <c r="AC408" s="10">
        <v>2570</v>
      </c>
      <c r="AD408" s="6">
        <v>1992</v>
      </c>
      <c r="AE408" s="6">
        <f t="shared" si="82"/>
        <v>24</v>
      </c>
      <c r="AF408" s="6" t="s">
        <v>695</v>
      </c>
    </row>
    <row r="409" spans="1:32" x14ac:dyDescent="0.2">
      <c r="A409">
        <v>45</v>
      </c>
      <c r="B409" s="6" t="s">
        <v>354</v>
      </c>
      <c r="C409" s="6" t="s">
        <v>22</v>
      </c>
      <c r="D409" s="6" t="s">
        <v>23</v>
      </c>
      <c r="E409" s="6" t="s">
        <v>2767</v>
      </c>
      <c r="F409" s="6" t="s">
        <v>2773</v>
      </c>
      <c r="G409" s="6">
        <v>38</v>
      </c>
      <c r="H409" s="6">
        <v>43</v>
      </c>
      <c r="I409" s="7">
        <v>42671</v>
      </c>
      <c r="J409" s="7">
        <v>42682</v>
      </c>
      <c r="K409" s="7" t="s">
        <v>2543</v>
      </c>
      <c r="L409" s="17">
        <f t="shared" si="83"/>
        <v>284.38</v>
      </c>
      <c r="M409" s="20">
        <f t="shared" si="84"/>
        <v>0.83757648217174208</v>
      </c>
      <c r="N409" s="6" t="s">
        <v>24</v>
      </c>
      <c r="O409" s="6">
        <v>2500000</v>
      </c>
      <c r="P409" s="6">
        <v>2650000</v>
      </c>
      <c r="Q409" s="6">
        <f t="shared" si="78"/>
        <v>150000</v>
      </c>
      <c r="R409" s="8">
        <f t="shared" si="79"/>
        <v>0.06</v>
      </c>
      <c r="S409" s="6">
        <v>24122</v>
      </c>
      <c r="T409" s="9">
        <f t="shared" si="85"/>
        <v>66424.263157894733</v>
      </c>
      <c r="U409" s="6">
        <v>70372</v>
      </c>
      <c r="V409" s="9">
        <f t="shared" si="80"/>
        <v>3947.736842105267</v>
      </c>
      <c r="W409" s="8">
        <f t="shared" si="81"/>
        <v>5.9432151060844186E-2</v>
      </c>
      <c r="X409" s="22">
        <f t="shared" si="86"/>
        <v>55635.400666639522</v>
      </c>
      <c r="Y409" s="22">
        <f t="shared" si="87"/>
        <v>58941.932203389835</v>
      </c>
      <c r="Z409" s="22">
        <f t="shared" si="88"/>
        <v>3306.5315367503135</v>
      </c>
      <c r="AA409" s="8">
        <f t="shared" si="89"/>
        <v>5.9432151060844228E-2</v>
      </c>
      <c r="AB409" s="22">
        <f t="shared" si="90"/>
        <v>2239793.4237288139</v>
      </c>
      <c r="AC409" s="10">
        <v>8838</v>
      </c>
      <c r="AD409" s="6">
        <v>1955</v>
      </c>
      <c r="AE409" s="6">
        <f t="shared" si="82"/>
        <v>61</v>
      </c>
      <c r="AF409" s="6" t="s">
        <v>37</v>
      </c>
    </row>
    <row r="410" spans="1:32" x14ac:dyDescent="0.2">
      <c r="A410">
        <v>45</v>
      </c>
      <c r="B410" s="6" t="s">
        <v>2311</v>
      </c>
      <c r="C410" s="6" t="s">
        <v>22</v>
      </c>
      <c r="D410" s="6" t="s">
        <v>23</v>
      </c>
      <c r="E410" s="6" t="s">
        <v>2767</v>
      </c>
      <c r="F410" s="6" t="s">
        <v>2773</v>
      </c>
      <c r="G410" s="6">
        <v>112</v>
      </c>
      <c r="H410" s="6">
        <v>121</v>
      </c>
      <c r="I410" s="7">
        <v>42672</v>
      </c>
      <c r="J410" s="7">
        <v>42682</v>
      </c>
      <c r="K410" s="7" t="s">
        <v>2543</v>
      </c>
      <c r="L410" s="17">
        <f t="shared" si="83"/>
        <v>284.38</v>
      </c>
      <c r="M410" s="20">
        <f t="shared" si="84"/>
        <v>0.83757648217174208</v>
      </c>
      <c r="N410" s="6" t="s">
        <v>36</v>
      </c>
      <c r="O410" s="6">
        <v>6000000</v>
      </c>
      <c r="P410" s="6">
        <v>5820000</v>
      </c>
      <c r="Q410" s="6">
        <f t="shared" si="78"/>
        <v>-180000</v>
      </c>
      <c r="R410" s="8">
        <f t="shared" si="79"/>
        <v>-0.03</v>
      </c>
      <c r="S410" s="6"/>
      <c r="T410" s="9">
        <f t="shared" si="85"/>
        <v>53571.428571428572</v>
      </c>
      <c r="U410" s="6">
        <v>51964</v>
      </c>
      <c r="V410" s="9">
        <f t="shared" si="80"/>
        <v>-1607.4285714285725</v>
      </c>
      <c r="W410" s="8">
        <f t="shared" si="81"/>
        <v>-3.0005333333333353E-2</v>
      </c>
      <c r="X410" s="22">
        <f t="shared" si="86"/>
        <v>44870.168687771897</v>
      </c>
      <c r="Y410" s="22">
        <f t="shared" si="87"/>
        <v>43523.824319572406</v>
      </c>
      <c r="Z410" s="22">
        <f t="shared" si="88"/>
        <v>-1346.3443681994904</v>
      </c>
      <c r="AA410" s="8">
        <f t="shared" si="89"/>
        <v>-3.0005333333333304E-2</v>
      </c>
      <c r="AB410" s="22">
        <f t="shared" si="90"/>
        <v>4874668.3237921093</v>
      </c>
      <c r="AC410" s="10">
        <v>1363</v>
      </c>
      <c r="AD410" s="6">
        <v>1894</v>
      </c>
      <c r="AE410" s="6">
        <f t="shared" si="82"/>
        <v>122</v>
      </c>
      <c r="AF410" s="6" t="s">
        <v>315</v>
      </c>
    </row>
    <row r="411" spans="1:32" x14ac:dyDescent="0.2">
      <c r="A411">
        <v>45</v>
      </c>
      <c r="B411" s="6" t="s">
        <v>902</v>
      </c>
      <c r="C411" s="6" t="s">
        <v>22</v>
      </c>
      <c r="D411" s="6" t="s">
        <v>23</v>
      </c>
      <c r="E411" s="6" t="s">
        <v>2767</v>
      </c>
      <c r="F411" s="6" t="s">
        <v>2773</v>
      </c>
      <c r="G411" s="6">
        <v>53</v>
      </c>
      <c r="H411" s="6">
        <v>59</v>
      </c>
      <c r="I411" s="7">
        <v>42672</v>
      </c>
      <c r="J411" s="7">
        <v>42683</v>
      </c>
      <c r="K411" s="7" t="s">
        <v>2543</v>
      </c>
      <c r="L411" s="17">
        <f t="shared" si="83"/>
        <v>284.38</v>
      </c>
      <c r="M411" s="20">
        <f t="shared" si="84"/>
        <v>0.83757648217174208</v>
      </c>
      <c r="N411" s="6" t="s">
        <v>24</v>
      </c>
      <c r="O411" s="6">
        <v>3300000</v>
      </c>
      <c r="P411" s="6">
        <v>3815000</v>
      </c>
      <c r="Q411" s="6">
        <f t="shared" si="78"/>
        <v>515000</v>
      </c>
      <c r="R411" s="8">
        <f t="shared" si="79"/>
        <v>0.15606060606060607</v>
      </c>
      <c r="S411" s="6">
        <v>3015</v>
      </c>
      <c r="T411" s="9">
        <f t="shared" si="85"/>
        <v>62321.037735849059</v>
      </c>
      <c r="U411" s="6">
        <v>72038</v>
      </c>
      <c r="V411" s="9">
        <f t="shared" si="80"/>
        <v>9716.9622641509413</v>
      </c>
      <c r="W411" s="8">
        <f t="shared" si="81"/>
        <v>0.15591785081206105</v>
      </c>
      <c r="X411" s="22">
        <f t="shared" si="86"/>
        <v>52198.635552084845</v>
      </c>
      <c r="Y411" s="22">
        <f t="shared" si="87"/>
        <v>60337.334622687958</v>
      </c>
      <c r="Z411" s="22">
        <f t="shared" si="88"/>
        <v>8138.6990706031138</v>
      </c>
      <c r="AA411" s="8">
        <f t="shared" si="89"/>
        <v>0.15591785081206111</v>
      </c>
      <c r="AB411" s="22">
        <f t="shared" si="90"/>
        <v>3197878.7350024618</v>
      </c>
      <c r="AC411" s="10">
        <v>8184</v>
      </c>
      <c r="AD411" s="6">
        <v>2012</v>
      </c>
      <c r="AE411" s="6">
        <f t="shared" si="82"/>
        <v>4</v>
      </c>
      <c r="AF411" s="6" t="s">
        <v>621</v>
      </c>
    </row>
    <row r="412" spans="1:32" x14ac:dyDescent="0.2">
      <c r="A412">
        <v>45</v>
      </c>
      <c r="B412" s="6" t="s">
        <v>1861</v>
      </c>
      <c r="C412" s="6" t="s">
        <v>22</v>
      </c>
      <c r="D412" s="6" t="s">
        <v>23</v>
      </c>
      <c r="E412" s="6" t="s">
        <v>2767</v>
      </c>
      <c r="F412" s="6" t="s">
        <v>2773</v>
      </c>
      <c r="G412" s="6">
        <v>80</v>
      </c>
      <c r="H412" s="6">
        <v>95</v>
      </c>
      <c r="I412" s="7">
        <v>42658</v>
      </c>
      <c r="J412" s="7">
        <v>42683</v>
      </c>
      <c r="K412" s="7" t="s">
        <v>2543</v>
      </c>
      <c r="L412" s="17">
        <f t="shared" si="83"/>
        <v>284.38</v>
      </c>
      <c r="M412" s="20">
        <f t="shared" si="84"/>
        <v>0.83757648217174208</v>
      </c>
      <c r="N412" s="6" t="s">
        <v>694</v>
      </c>
      <c r="O412" s="6">
        <v>3400000</v>
      </c>
      <c r="P412" s="6">
        <v>3390000</v>
      </c>
      <c r="Q412" s="6">
        <f t="shared" si="78"/>
        <v>-10000</v>
      </c>
      <c r="R412" s="8">
        <f t="shared" si="79"/>
        <v>-2.9411764705882353E-3</v>
      </c>
      <c r="S412" s="6">
        <v>3000</v>
      </c>
      <c r="T412" s="9">
        <f t="shared" si="85"/>
        <v>42537.5</v>
      </c>
      <c r="U412" s="6">
        <v>42413</v>
      </c>
      <c r="V412" s="9">
        <f t="shared" si="80"/>
        <v>-124.5</v>
      </c>
      <c r="W412" s="8">
        <f t="shared" si="81"/>
        <v>-2.9268292682926829E-3</v>
      </c>
      <c r="X412" s="22">
        <f t="shared" si="86"/>
        <v>35628.409610380477</v>
      </c>
      <c r="Y412" s="22">
        <f t="shared" si="87"/>
        <v>35524.131338350096</v>
      </c>
      <c r="Z412" s="22">
        <f t="shared" si="88"/>
        <v>-104.27827203038032</v>
      </c>
      <c r="AA412" s="8">
        <f t="shared" si="89"/>
        <v>-2.9268292682926391E-3</v>
      </c>
      <c r="AB412" s="22">
        <f t="shared" si="90"/>
        <v>2841930.5070680077</v>
      </c>
      <c r="AC412" s="10">
        <v>17457</v>
      </c>
      <c r="AD412" s="6">
        <v>1998</v>
      </c>
      <c r="AE412" s="6">
        <f t="shared" si="82"/>
        <v>18</v>
      </c>
      <c r="AF412" s="6" t="s">
        <v>94</v>
      </c>
    </row>
    <row r="413" spans="1:32" x14ac:dyDescent="0.2">
      <c r="A413">
        <v>45</v>
      </c>
      <c r="B413" s="6" t="s">
        <v>230</v>
      </c>
      <c r="C413" s="6" t="s">
        <v>22</v>
      </c>
      <c r="D413" s="6" t="s">
        <v>23</v>
      </c>
      <c r="E413" s="6" t="s">
        <v>2767</v>
      </c>
      <c r="F413" s="6" t="s">
        <v>2773</v>
      </c>
      <c r="G413" s="6">
        <v>34</v>
      </c>
      <c r="H413" s="6">
        <v>39</v>
      </c>
      <c r="I413" s="7">
        <v>42672</v>
      </c>
      <c r="J413" s="7">
        <v>42683</v>
      </c>
      <c r="K413" s="7" t="s">
        <v>2543</v>
      </c>
      <c r="L413" s="17">
        <f t="shared" si="83"/>
        <v>284.38</v>
      </c>
      <c r="M413" s="20">
        <f t="shared" si="84"/>
        <v>0.83757648217174208</v>
      </c>
      <c r="N413" s="6" t="s">
        <v>24</v>
      </c>
      <c r="O413" s="6">
        <v>2200000</v>
      </c>
      <c r="P413" s="6">
        <v>2480000</v>
      </c>
      <c r="Q413" s="6">
        <f t="shared" si="78"/>
        <v>280000</v>
      </c>
      <c r="R413" s="8">
        <f t="shared" si="79"/>
        <v>0.12727272727272726</v>
      </c>
      <c r="S413" s="6">
        <v>4925</v>
      </c>
      <c r="T413" s="9">
        <f t="shared" si="85"/>
        <v>64850.73529411765</v>
      </c>
      <c r="U413" s="6">
        <v>73086</v>
      </c>
      <c r="V413" s="9">
        <f t="shared" si="80"/>
        <v>8235.2647058823495</v>
      </c>
      <c r="W413" s="8">
        <f t="shared" si="81"/>
        <v>0.1269879927888703</v>
      </c>
      <c r="X413" s="22">
        <f t="shared" si="86"/>
        <v>54317.450733897895</v>
      </c>
      <c r="Y413" s="22">
        <f t="shared" si="87"/>
        <v>61215.114776003938</v>
      </c>
      <c r="Z413" s="22">
        <f t="shared" si="88"/>
        <v>6897.6640421060438</v>
      </c>
      <c r="AA413" s="8">
        <f t="shared" si="89"/>
        <v>0.1269879927888703</v>
      </c>
      <c r="AB413" s="22">
        <f t="shared" si="90"/>
        <v>2081313.902384134</v>
      </c>
      <c r="AC413" s="10">
        <v>1536</v>
      </c>
      <c r="AD413" s="6">
        <v>1962</v>
      </c>
      <c r="AE413" s="6">
        <f t="shared" si="82"/>
        <v>54</v>
      </c>
      <c r="AF413" s="6" t="s">
        <v>37</v>
      </c>
    </row>
    <row r="414" spans="1:32" x14ac:dyDescent="0.2">
      <c r="A414">
        <v>46</v>
      </c>
      <c r="B414" s="6" t="s">
        <v>1803</v>
      </c>
      <c r="C414" s="6" t="s">
        <v>22</v>
      </c>
      <c r="D414" s="6" t="s">
        <v>23</v>
      </c>
      <c r="E414" s="6" t="s">
        <v>2767</v>
      </c>
      <c r="F414" s="6" t="s">
        <v>2773</v>
      </c>
      <c r="G414" s="6">
        <v>78</v>
      </c>
      <c r="H414" s="6">
        <v>88</v>
      </c>
      <c r="I414" s="7">
        <v>42678</v>
      </c>
      <c r="J414" s="7">
        <v>42688</v>
      </c>
      <c r="K414" s="7" t="s">
        <v>2543</v>
      </c>
      <c r="L414" s="17">
        <f t="shared" si="83"/>
        <v>284.38</v>
      </c>
      <c r="M414" s="20">
        <f t="shared" si="84"/>
        <v>0.83757648217174208</v>
      </c>
      <c r="N414" s="6" t="s">
        <v>36</v>
      </c>
      <c r="O414" s="6">
        <v>3000000</v>
      </c>
      <c r="P414" s="6">
        <v>3305000</v>
      </c>
      <c r="Q414" s="6">
        <f t="shared" si="78"/>
        <v>305000</v>
      </c>
      <c r="R414" s="8">
        <f t="shared" si="79"/>
        <v>0.10166666666666667</v>
      </c>
      <c r="S414" s="6"/>
      <c r="T414" s="9">
        <f t="shared" si="85"/>
        <v>38461.538461538461</v>
      </c>
      <c r="U414" s="6">
        <v>42372</v>
      </c>
      <c r="V414" s="9">
        <f t="shared" si="80"/>
        <v>3910.461538461539</v>
      </c>
      <c r="W414" s="8">
        <f t="shared" si="81"/>
        <v>0.10167200000000001</v>
      </c>
      <c r="X414" s="22">
        <f t="shared" si="86"/>
        <v>32214.480083528542</v>
      </c>
      <c r="Y414" s="22">
        <f t="shared" si="87"/>
        <v>35489.790702581056</v>
      </c>
      <c r="Z414" s="22">
        <f t="shared" si="88"/>
        <v>3275.3106190525141</v>
      </c>
      <c r="AA414" s="8">
        <f t="shared" si="89"/>
        <v>0.101672</v>
      </c>
      <c r="AB414" s="22">
        <f t="shared" si="90"/>
        <v>2768203.6748013226</v>
      </c>
      <c r="AC414" s="10">
        <v>2835</v>
      </c>
      <c r="AD414" s="6">
        <v>2012</v>
      </c>
      <c r="AE414" s="6">
        <f t="shared" si="82"/>
        <v>4</v>
      </c>
      <c r="AF414" s="6" t="s">
        <v>203</v>
      </c>
    </row>
    <row r="415" spans="1:32" x14ac:dyDescent="0.2">
      <c r="A415">
        <v>46</v>
      </c>
      <c r="B415" s="6" t="s">
        <v>761</v>
      </c>
      <c r="C415" s="6" t="s">
        <v>22</v>
      </c>
      <c r="D415" s="6" t="s">
        <v>23</v>
      </c>
      <c r="E415" s="6" t="s">
        <v>2767</v>
      </c>
      <c r="F415" s="6" t="s">
        <v>2773</v>
      </c>
      <c r="G415" s="6">
        <v>50</v>
      </c>
      <c r="H415" s="6">
        <v>56</v>
      </c>
      <c r="I415" s="7">
        <v>42665</v>
      </c>
      <c r="J415" s="7">
        <v>42688</v>
      </c>
      <c r="K415" s="7" t="s">
        <v>2543</v>
      </c>
      <c r="L415" s="17">
        <f t="shared" si="83"/>
        <v>284.38</v>
      </c>
      <c r="M415" s="20">
        <f t="shared" si="84"/>
        <v>0.83757648217174208</v>
      </c>
      <c r="N415" s="6" t="s">
        <v>85</v>
      </c>
      <c r="O415" s="6">
        <v>3800000</v>
      </c>
      <c r="P415" s="6">
        <v>3600000</v>
      </c>
      <c r="Q415" s="6">
        <f t="shared" si="78"/>
        <v>-200000</v>
      </c>
      <c r="R415" s="8">
        <f t="shared" si="79"/>
        <v>-5.2631578947368418E-2</v>
      </c>
      <c r="S415" s="6"/>
      <c r="T415" s="9">
        <f t="shared" si="85"/>
        <v>76000</v>
      </c>
      <c r="U415" s="6">
        <v>72000</v>
      </c>
      <c r="V415" s="9">
        <f t="shared" si="80"/>
        <v>-4000</v>
      </c>
      <c r="W415" s="8">
        <f t="shared" si="81"/>
        <v>-5.2631578947368418E-2</v>
      </c>
      <c r="X415" s="22">
        <f t="shared" si="86"/>
        <v>63655.8126450524</v>
      </c>
      <c r="Y415" s="22">
        <f t="shared" si="87"/>
        <v>60305.506716365431</v>
      </c>
      <c r="Z415" s="22">
        <f t="shared" si="88"/>
        <v>-3350.3059286869684</v>
      </c>
      <c r="AA415" s="8">
        <f t="shared" si="89"/>
        <v>-5.2631578947368418E-2</v>
      </c>
      <c r="AB415" s="22">
        <f t="shared" si="90"/>
        <v>3015275.3358182716</v>
      </c>
      <c r="AC415" s="10">
        <v>3126</v>
      </c>
      <c r="AD415" s="6">
        <v>2009</v>
      </c>
      <c r="AE415" s="6">
        <f t="shared" si="82"/>
        <v>7</v>
      </c>
      <c r="AF415" s="6" t="s">
        <v>259</v>
      </c>
    </row>
    <row r="416" spans="1:32" x14ac:dyDescent="0.2">
      <c r="A416">
        <v>46</v>
      </c>
      <c r="B416" s="6" t="s">
        <v>799</v>
      </c>
      <c r="C416" s="6" t="s">
        <v>22</v>
      </c>
      <c r="D416" s="6" t="s">
        <v>23</v>
      </c>
      <c r="E416" s="6" t="s">
        <v>2767</v>
      </c>
      <c r="F416" s="6" t="s">
        <v>2773</v>
      </c>
      <c r="G416" s="6">
        <v>51</v>
      </c>
      <c r="H416" s="6">
        <v>57</v>
      </c>
      <c r="I416" s="7">
        <v>42678</v>
      </c>
      <c r="J416" s="7">
        <v>42688</v>
      </c>
      <c r="K416" s="7" t="s">
        <v>2543</v>
      </c>
      <c r="L416" s="17">
        <f t="shared" si="83"/>
        <v>284.38</v>
      </c>
      <c r="M416" s="20">
        <f t="shared" si="84"/>
        <v>0.83757648217174208</v>
      </c>
      <c r="N416" s="6" t="s">
        <v>36</v>
      </c>
      <c r="O416" s="6">
        <v>3250000</v>
      </c>
      <c r="P416" s="6">
        <v>3425000</v>
      </c>
      <c r="Q416" s="6">
        <f t="shared" si="78"/>
        <v>175000</v>
      </c>
      <c r="R416" s="8">
        <f t="shared" si="79"/>
        <v>5.3846153846153849E-2</v>
      </c>
      <c r="S416" s="6">
        <v>37413</v>
      </c>
      <c r="T416" s="9">
        <f t="shared" si="85"/>
        <v>64459.078431372553</v>
      </c>
      <c r="U416" s="6">
        <v>67890</v>
      </c>
      <c r="V416" s="9">
        <f t="shared" si="80"/>
        <v>3430.9215686274474</v>
      </c>
      <c r="W416" s="8">
        <f t="shared" si="81"/>
        <v>5.3226351541470394E-2</v>
      </c>
      <c r="X416" s="22">
        <f t="shared" si="86"/>
        <v>53989.408156581434</v>
      </c>
      <c r="Y416" s="22">
        <f t="shared" si="87"/>
        <v>56863.06737463957</v>
      </c>
      <c r="Z416" s="22">
        <f t="shared" si="88"/>
        <v>2873.6592180581356</v>
      </c>
      <c r="AA416" s="8">
        <f t="shared" si="89"/>
        <v>5.322635154147045E-2</v>
      </c>
      <c r="AB416" s="22">
        <f t="shared" si="90"/>
        <v>2900016.436106618</v>
      </c>
      <c r="AC416" s="10">
        <v>8808</v>
      </c>
      <c r="AD416" s="6">
        <v>1958</v>
      </c>
      <c r="AE416" s="6">
        <f t="shared" si="82"/>
        <v>58</v>
      </c>
      <c r="AF416" s="6" t="s">
        <v>371</v>
      </c>
    </row>
    <row r="417" spans="1:32" x14ac:dyDescent="0.2">
      <c r="A417">
        <v>46</v>
      </c>
      <c r="B417" s="6" t="s">
        <v>683</v>
      </c>
      <c r="C417" s="6" t="s">
        <v>22</v>
      </c>
      <c r="D417" s="6" t="s">
        <v>23</v>
      </c>
      <c r="E417" s="6" t="s">
        <v>2767</v>
      </c>
      <c r="F417" s="6" t="s">
        <v>2773</v>
      </c>
      <c r="G417" s="6">
        <v>48</v>
      </c>
      <c r="H417" s="6">
        <v>55</v>
      </c>
      <c r="I417" s="7">
        <v>42663</v>
      </c>
      <c r="J417" s="7">
        <v>42689</v>
      </c>
      <c r="K417" s="7" t="s">
        <v>2543</v>
      </c>
      <c r="L417" s="17">
        <f t="shared" si="83"/>
        <v>284.38</v>
      </c>
      <c r="M417" s="20">
        <f t="shared" si="84"/>
        <v>0.83757648217174208</v>
      </c>
      <c r="N417" s="6" t="s">
        <v>641</v>
      </c>
      <c r="O417" s="6">
        <v>2700000</v>
      </c>
      <c r="P417" s="6">
        <v>2920000</v>
      </c>
      <c r="Q417" s="6">
        <f t="shared" si="78"/>
        <v>220000</v>
      </c>
      <c r="R417" s="8">
        <f t="shared" si="79"/>
        <v>8.1481481481481488E-2</v>
      </c>
      <c r="S417" s="6">
        <v>17000</v>
      </c>
      <c r="T417" s="9">
        <f t="shared" si="85"/>
        <v>56604.166666666664</v>
      </c>
      <c r="U417" s="6">
        <v>61188</v>
      </c>
      <c r="V417" s="9">
        <f t="shared" si="80"/>
        <v>4583.8333333333358</v>
      </c>
      <c r="W417" s="8">
        <f t="shared" si="81"/>
        <v>8.0980493191019548E-2</v>
      </c>
      <c r="X417" s="22">
        <f t="shared" si="86"/>
        <v>47410.318792929647</v>
      </c>
      <c r="Y417" s="22">
        <f t="shared" si="87"/>
        <v>51249.629791124557</v>
      </c>
      <c r="Z417" s="22">
        <f t="shared" si="88"/>
        <v>3839.3109981949092</v>
      </c>
      <c r="AA417" s="8">
        <f t="shared" si="89"/>
        <v>8.0980493191019631E-2</v>
      </c>
      <c r="AB417" s="22">
        <f t="shared" si="90"/>
        <v>2459982.2299739788</v>
      </c>
      <c r="AC417" s="10">
        <v>32628</v>
      </c>
      <c r="AD417" s="6">
        <v>1989</v>
      </c>
      <c r="AE417" s="6">
        <f t="shared" si="82"/>
        <v>27</v>
      </c>
      <c r="AF417" s="6" t="s">
        <v>681</v>
      </c>
    </row>
    <row r="418" spans="1:32" x14ac:dyDescent="0.2">
      <c r="A418">
        <v>46</v>
      </c>
      <c r="B418" s="6" t="s">
        <v>1537</v>
      </c>
      <c r="C418" s="6" t="s">
        <v>22</v>
      </c>
      <c r="D418" s="6" t="s">
        <v>23</v>
      </c>
      <c r="E418" s="6" t="s">
        <v>2767</v>
      </c>
      <c r="F418" s="6" t="s">
        <v>2773</v>
      </c>
      <c r="G418" s="6">
        <v>70</v>
      </c>
      <c r="H418" s="6">
        <v>77</v>
      </c>
      <c r="I418" s="7">
        <v>42678</v>
      </c>
      <c r="J418" s="7">
        <v>42689</v>
      </c>
      <c r="K418" s="7" t="s">
        <v>2543</v>
      </c>
      <c r="L418" s="17">
        <f t="shared" si="83"/>
        <v>284.38</v>
      </c>
      <c r="M418" s="20">
        <f t="shared" si="84"/>
        <v>0.83757648217174208</v>
      </c>
      <c r="N418" s="6" t="s">
        <v>24</v>
      </c>
      <c r="O418" s="6">
        <v>2950000</v>
      </c>
      <c r="P418" s="6">
        <v>3600000</v>
      </c>
      <c r="Q418" s="6">
        <f t="shared" si="78"/>
        <v>650000</v>
      </c>
      <c r="R418" s="8">
        <f t="shared" si="79"/>
        <v>0.22033898305084745</v>
      </c>
      <c r="S418" s="6">
        <v>32838</v>
      </c>
      <c r="T418" s="9">
        <f t="shared" si="85"/>
        <v>42611.971428571429</v>
      </c>
      <c r="U418" s="6">
        <v>51898</v>
      </c>
      <c r="V418" s="9">
        <f t="shared" si="80"/>
        <v>9286.028571428571</v>
      </c>
      <c r="W418" s="8">
        <f t="shared" si="81"/>
        <v>0.21792065140647932</v>
      </c>
      <c r="X418" s="22">
        <f t="shared" si="86"/>
        <v>35690.785127545641</v>
      </c>
      <c r="Y418" s="22">
        <f t="shared" si="87"/>
        <v>43468.544271749073</v>
      </c>
      <c r="Z418" s="22">
        <f t="shared" si="88"/>
        <v>7777.7591442034318</v>
      </c>
      <c r="AA418" s="8">
        <f t="shared" si="89"/>
        <v>0.21792065140647937</v>
      </c>
      <c r="AB418" s="22">
        <f t="shared" si="90"/>
        <v>3042798.099022435</v>
      </c>
      <c r="AC418" s="10">
        <v>18223</v>
      </c>
      <c r="AD418" s="6">
        <v>1975</v>
      </c>
      <c r="AE418" s="6">
        <f t="shared" si="82"/>
        <v>41</v>
      </c>
      <c r="AF418" s="6" t="s">
        <v>37</v>
      </c>
    </row>
    <row r="419" spans="1:32" x14ac:dyDescent="0.2">
      <c r="A419">
        <v>46</v>
      </c>
      <c r="B419" s="6" t="s">
        <v>639</v>
      </c>
      <c r="C419" s="6" t="s">
        <v>22</v>
      </c>
      <c r="D419" s="6" t="s">
        <v>23</v>
      </c>
      <c r="E419" s="6" t="s">
        <v>2767</v>
      </c>
      <c r="F419" s="6" t="s">
        <v>2773</v>
      </c>
      <c r="G419" s="6">
        <v>47</v>
      </c>
      <c r="H419" s="6">
        <v>52</v>
      </c>
      <c r="I419" s="7">
        <v>42679</v>
      </c>
      <c r="J419" s="7">
        <v>42689</v>
      </c>
      <c r="K419" s="7" t="s">
        <v>2543</v>
      </c>
      <c r="L419" s="17">
        <f t="shared" si="83"/>
        <v>284.38</v>
      </c>
      <c r="M419" s="20">
        <f t="shared" si="84"/>
        <v>0.83757648217174208</v>
      </c>
      <c r="N419" s="6" t="s">
        <v>36</v>
      </c>
      <c r="O419" s="6">
        <v>2400000</v>
      </c>
      <c r="P419" s="6">
        <v>2705000</v>
      </c>
      <c r="Q419" s="6">
        <f t="shared" si="78"/>
        <v>305000</v>
      </c>
      <c r="R419" s="8">
        <f t="shared" si="79"/>
        <v>0.12708333333333333</v>
      </c>
      <c r="S419" s="6">
        <v>97696</v>
      </c>
      <c r="T419" s="9">
        <f t="shared" si="85"/>
        <v>53142.468085106382</v>
      </c>
      <c r="U419" s="6">
        <v>59632</v>
      </c>
      <c r="V419" s="9">
        <f t="shared" si="80"/>
        <v>6489.5319148936178</v>
      </c>
      <c r="W419" s="8">
        <f t="shared" si="81"/>
        <v>0.1221157418677053</v>
      </c>
      <c r="X419" s="22">
        <f t="shared" si="86"/>
        <v>44510.881472647481</v>
      </c>
      <c r="Y419" s="22">
        <f t="shared" si="87"/>
        <v>49946.360784865326</v>
      </c>
      <c r="Z419" s="22">
        <f t="shared" si="88"/>
        <v>5435.4793122178453</v>
      </c>
      <c r="AA419" s="8">
        <f t="shared" si="89"/>
        <v>0.12211574186770528</v>
      </c>
      <c r="AB419" s="22">
        <f t="shared" si="90"/>
        <v>2347478.9568886706</v>
      </c>
      <c r="AC419" s="10">
        <v>1679</v>
      </c>
      <c r="AD419" s="6">
        <v>1973</v>
      </c>
      <c r="AE419" s="6">
        <f t="shared" si="82"/>
        <v>43</v>
      </c>
      <c r="AF419" s="6" t="s">
        <v>332</v>
      </c>
    </row>
    <row r="420" spans="1:32" x14ac:dyDescent="0.2">
      <c r="A420">
        <v>46</v>
      </c>
      <c r="B420" s="6" t="s">
        <v>1645</v>
      </c>
      <c r="C420" s="6" t="s">
        <v>22</v>
      </c>
      <c r="D420" s="6" t="s">
        <v>23</v>
      </c>
      <c r="E420" s="6" t="s">
        <v>2767</v>
      </c>
      <c r="F420" s="6" t="s">
        <v>2773</v>
      </c>
      <c r="G420" s="6">
        <v>73</v>
      </c>
      <c r="H420" s="6">
        <v>96</v>
      </c>
      <c r="I420" s="7">
        <v>42671</v>
      </c>
      <c r="J420" s="7">
        <v>42689</v>
      </c>
      <c r="K420" s="7" t="s">
        <v>2543</v>
      </c>
      <c r="L420" s="17">
        <f t="shared" si="83"/>
        <v>284.38</v>
      </c>
      <c r="M420" s="20">
        <f t="shared" si="84"/>
        <v>0.83757648217174208</v>
      </c>
      <c r="N420" s="6" t="s">
        <v>264</v>
      </c>
      <c r="O420" s="6">
        <v>2990000</v>
      </c>
      <c r="P420" s="6">
        <v>3175000</v>
      </c>
      <c r="Q420" s="6">
        <f t="shared" si="78"/>
        <v>185000</v>
      </c>
      <c r="R420" s="8">
        <f t="shared" si="79"/>
        <v>6.1872909698996656E-2</v>
      </c>
      <c r="S420" s="6">
        <v>276000</v>
      </c>
      <c r="T420" s="9">
        <f t="shared" si="85"/>
        <v>44739.726027397257</v>
      </c>
      <c r="U420" s="6">
        <v>47274</v>
      </c>
      <c r="V420" s="9">
        <f t="shared" si="80"/>
        <v>2534.273972602743</v>
      </c>
      <c r="W420" s="8">
        <f t="shared" si="81"/>
        <v>5.6644825474586727E-2</v>
      </c>
      <c r="X420" s="22">
        <f t="shared" si="86"/>
        <v>37472.942339354922</v>
      </c>
      <c r="Y420" s="22">
        <f t="shared" si="87"/>
        <v>39595.590618186936</v>
      </c>
      <c r="Z420" s="22">
        <f t="shared" si="88"/>
        <v>2122.6482788320136</v>
      </c>
      <c r="AA420" s="8">
        <f t="shared" si="89"/>
        <v>5.6644825474586789E-2</v>
      </c>
      <c r="AB420" s="22">
        <f t="shared" si="90"/>
        <v>2890478.1151276464</v>
      </c>
      <c r="AC420" s="10">
        <v>35795</v>
      </c>
      <c r="AD420" s="6">
        <v>1959</v>
      </c>
      <c r="AE420" s="6">
        <f t="shared" si="82"/>
        <v>57</v>
      </c>
      <c r="AF420" s="6" t="s">
        <v>37</v>
      </c>
    </row>
    <row r="421" spans="1:32" x14ac:dyDescent="0.2">
      <c r="A421">
        <v>46</v>
      </c>
      <c r="B421" s="6" t="s">
        <v>954</v>
      </c>
      <c r="C421" s="6" t="s">
        <v>22</v>
      </c>
      <c r="D421" s="6" t="s">
        <v>23</v>
      </c>
      <c r="E421" s="6" t="s">
        <v>2767</v>
      </c>
      <c r="F421" s="6" t="s">
        <v>2773</v>
      </c>
      <c r="G421" s="6">
        <v>54</v>
      </c>
      <c r="H421" s="6">
        <v>60</v>
      </c>
      <c r="I421" s="7">
        <v>42678</v>
      </c>
      <c r="J421" s="7">
        <v>42689</v>
      </c>
      <c r="K421" s="7" t="s">
        <v>2543</v>
      </c>
      <c r="L421" s="17">
        <f t="shared" si="83"/>
        <v>284.38</v>
      </c>
      <c r="M421" s="20">
        <f t="shared" si="84"/>
        <v>0.83757648217174208</v>
      </c>
      <c r="N421" s="6" t="s">
        <v>24</v>
      </c>
      <c r="O421" s="6">
        <v>2900000</v>
      </c>
      <c r="P421" s="6">
        <v>3200000</v>
      </c>
      <c r="Q421" s="6">
        <f t="shared" si="78"/>
        <v>300000</v>
      </c>
      <c r="R421" s="8">
        <f t="shared" si="79"/>
        <v>0.10344827586206896</v>
      </c>
      <c r="S421" s="6">
        <v>13919</v>
      </c>
      <c r="T421" s="9">
        <f t="shared" si="85"/>
        <v>53961.462962962964</v>
      </c>
      <c r="U421" s="6">
        <v>59517</v>
      </c>
      <c r="V421" s="9">
        <f t="shared" si="80"/>
        <v>5555.5370370370365</v>
      </c>
      <c r="W421" s="8">
        <f t="shared" si="81"/>
        <v>0.10295378835170091</v>
      </c>
      <c r="X421" s="22">
        <f t="shared" si="86"/>
        <v>45196.852321359271</v>
      </c>
      <c r="Y421" s="22">
        <f t="shared" si="87"/>
        <v>49850.039489415576</v>
      </c>
      <c r="Z421" s="22">
        <f t="shared" si="88"/>
        <v>4653.1871680563054</v>
      </c>
      <c r="AA421" s="8">
        <f t="shared" si="89"/>
        <v>0.10295378835170094</v>
      </c>
      <c r="AB421" s="22">
        <f t="shared" si="90"/>
        <v>2691902.1324284412</v>
      </c>
      <c r="AC421" s="10">
        <v>2857</v>
      </c>
      <c r="AD421" s="6">
        <v>1955</v>
      </c>
      <c r="AE421" s="6">
        <f t="shared" si="82"/>
        <v>61</v>
      </c>
      <c r="AF421" s="6" t="s">
        <v>371</v>
      </c>
    </row>
    <row r="422" spans="1:32" x14ac:dyDescent="0.2">
      <c r="A422">
        <v>46</v>
      </c>
      <c r="B422" s="6" t="s">
        <v>1616</v>
      </c>
      <c r="C422" s="6" t="s">
        <v>22</v>
      </c>
      <c r="D422" s="6" t="s">
        <v>23</v>
      </c>
      <c r="E422" s="6" t="s">
        <v>2767</v>
      </c>
      <c r="F422" s="6" t="s">
        <v>2773</v>
      </c>
      <c r="G422" s="6">
        <v>72</v>
      </c>
      <c r="H422" s="6">
        <v>80</v>
      </c>
      <c r="I422" s="7">
        <v>42678</v>
      </c>
      <c r="J422" s="7">
        <v>42690</v>
      </c>
      <c r="K422" s="7" t="s">
        <v>2543</v>
      </c>
      <c r="L422" s="17">
        <f t="shared" si="83"/>
        <v>284.38</v>
      </c>
      <c r="M422" s="20">
        <f t="shared" si="84"/>
        <v>0.83757648217174208</v>
      </c>
      <c r="N422" s="6" t="s">
        <v>32</v>
      </c>
      <c r="O422" s="6">
        <v>5000000</v>
      </c>
      <c r="P422" s="6">
        <v>5220000</v>
      </c>
      <c r="Q422" s="6">
        <f t="shared" si="78"/>
        <v>220000</v>
      </c>
      <c r="R422" s="8">
        <f t="shared" si="79"/>
        <v>4.3999999999999997E-2</v>
      </c>
      <c r="S422" s="6">
        <v>95895</v>
      </c>
      <c r="T422" s="9">
        <f t="shared" si="85"/>
        <v>70776.319444444438</v>
      </c>
      <c r="U422" s="6">
        <v>73832</v>
      </c>
      <c r="V422" s="9">
        <f t="shared" si="80"/>
        <v>3055.680555555562</v>
      </c>
      <c r="W422" s="8">
        <f t="shared" si="81"/>
        <v>4.31737702601801E-2</v>
      </c>
      <c r="X422" s="22">
        <f t="shared" si="86"/>
        <v>59280.580661341242</v>
      </c>
      <c r="Y422" s="22">
        <f t="shared" si="87"/>
        <v>61839.946831704059</v>
      </c>
      <c r="Z422" s="22">
        <f t="shared" si="88"/>
        <v>2559.3661703628168</v>
      </c>
      <c r="AA422" s="8">
        <f t="shared" si="89"/>
        <v>4.317377026018001E-2</v>
      </c>
      <c r="AB422" s="22">
        <f t="shared" si="90"/>
        <v>4452476.1718826927</v>
      </c>
      <c r="AC422" s="10">
        <v>1659</v>
      </c>
      <c r="AD422" s="6">
        <v>1955</v>
      </c>
      <c r="AE422" s="6">
        <f t="shared" si="82"/>
        <v>61</v>
      </c>
      <c r="AF422" s="6" t="s">
        <v>719</v>
      </c>
    </row>
    <row r="423" spans="1:32" x14ac:dyDescent="0.2">
      <c r="A423">
        <v>46</v>
      </c>
      <c r="B423" s="6" t="s">
        <v>2072</v>
      </c>
      <c r="C423" s="6" t="s">
        <v>22</v>
      </c>
      <c r="D423" s="6" t="s">
        <v>23</v>
      </c>
      <c r="E423" s="6" t="s">
        <v>2767</v>
      </c>
      <c r="F423" s="6" t="s">
        <v>2773</v>
      </c>
      <c r="G423" s="6">
        <v>91</v>
      </c>
      <c r="H423" s="6">
        <v>101</v>
      </c>
      <c r="I423" s="7">
        <v>42679</v>
      </c>
      <c r="J423" s="7">
        <v>42692</v>
      </c>
      <c r="K423" s="7" t="s">
        <v>2543</v>
      </c>
      <c r="L423" s="17">
        <f t="shared" si="83"/>
        <v>284.38</v>
      </c>
      <c r="M423" s="20">
        <f t="shared" si="84"/>
        <v>0.83757648217174208</v>
      </c>
      <c r="N423" s="6" t="s">
        <v>57</v>
      </c>
      <c r="O423" s="6">
        <v>8000000</v>
      </c>
      <c r="P423" s="6">
        <v>6900000</v>
      </c>
      <c r="Q423" s="6">
        <f t="shared" si="78"/>
        <v>-1100000</v>
      </c>
      <c r="R423" s="8">
        <f t="shared" si="79"/>
        <v>-0.13750000000000001</v>
      </c>
      <c r="S423" s="6">
        <v>67515</v>
      </c>
      <c r="T423" s="9">
        <f t="shared" si="85"/>
        <v>88654.010989010989</v>
      </c>
      <c r="U423" s="6">
        <v>76566</v>
      </c>
      <c r="V423" s="9">
        <f t="shared" si="80"/>
        <v>-12088.010989010989</v>
      </c>
      <c r="W423" s="8">
        <f t="shared" si="81"/>
        <v>-0.13635041273552018</v>
      </c>
      <c r="X423" s="22">
        <f t="shared" si="86"/>
        <v>74254.514654590792</v>
      </c>
      <c r="Y423" s="22">
        <f t="shared" si="87"/>
        <v>64129.880933961605</v>
      </c>
      <c r="Z423" s="22">
        <f t="shared" si="88"/>
        <v>-10124.633720629186</v>
      </c>
      <c r="AA423" s="8">
        <f t="shared" si="89"/>
        <v>-0.13635041273552018</v>
      </c>
      <c r="AB423" s="22">
        <f t="shared" si="90"/>
        <v>5835819.1649905061</v>
      </c>
      <c r="AC423" s="10">
        <v>13028</v>
      </c>
      <c r="AD423" s="6">
        <v>1993</v>
      </c>
      <c r="AE423" s="6">
        <f t="shared" si="82"/>
        <v>23</v>
      </c>
      <c r="AF423" s="6" t="s">
        <v>1915</v>
      </c>
    </row>
    <row r="424" spans="1:32" x14ac:dyDescent="0.2">
      <c r="A424">
        <v>47</v>
      </c>
      <c r="B424" s="6" t="s">
        <v>1235</v>
      </c>
      <c r="C424" s="6" t="s">
        <v>22</v>
      </c>
      <c r="D424" s="6" t="s">
        <v>23</v>
      </c>
      <c r="E424" s="6" t="s">
        <v>2767</v>
      </c>
      <c r="F424" s="6" t="s">
        <v>2773</v>
      </c>
      <c r="G424" s="6">
        <v>62</v>
      </c>
      <c r="H424" s="6">
        <v>70</v>
      </c>
      <c r="I424" s="7">
        <v>42684</v>
      </c>
      <c r="J424" s="7">
        <v>42695</v>
      </c>
      <c r="K424" s="7" t="s">
        <v>2543</v>
      </c>
      <c r="L424" s="17">
        <f t="shared" si="83"/>
        <v>284.38</v>
      </c>
      <c r="M424" s="20">
        <f t="shared" si="84"/>
        <v>0.83757648217174208</v>
      </c>
      <c r="N424" s="6" t="s">
        <v>24</v>
      </c>
      <c r="O424" s="6">
        <v>2400000</v>
      </c>
      <c r="P424" s="6">
        <v>2560000</v>
      </c>
      <c r="Q424" s="6">
        <f t="shared" si="78"/>
        <v>160000</v>
      </c>
      <c r="R424" s="8">
        <f t="shared" si="79"/>
        <v>6.6666666666666666E-2</v>
      </c>
      <c r="S424" s="6">
        <v>65000</v>
      </c>
      <c r="T424" s="9">
        <f t="shared" si="85"/>
        <v>39758.06451612903</v>
      </c>
      <c r="U424" s="6">
        <v>42339</v>
      </c>
      <c r="V424" s="9">
        <f t="shared" si="80"/>
        <v>2580.9354838709696</v>
      </c>
      <c r="W424" s="8">
        <f t="shared" si="81"/>
        <v>6.4916024340770845E-2</v>
      </c>
      <c r="X424" s="22">
        <f t="shared" si="86"/>
        <v>33300.419815376517</v>
      </c>
      <c r="Y424" s="22">
        <f t="shared" si="87"/>
        <v>35462.150678669386</v>
      </c>
      <c r="Z424" s="22">
        <f t="shared" si="88"/>
        <v>2161.7308632928689</v>
      </c>
      <c r="AA424" s="8">
        <f t="shared" si="89"/>
        <v>6.4916024340770817E-2</v>
      </c>
      <c r="AB424" s="22">
        <f t="shared" si="90"/>
        <v>2198653.342077502</v>
      </c>
      <c r="AC424" s="10">
        <v>21925</v>
      </c>
      <c r="AD424" s="6">
        <v>1991</v>
      </c>
      <c r="AE424" s="6">
        <f t="shared" si="82"/>
        <v>25</v>
      </c>
      <c r="AF424" s="6" t="s">
        <v>719</v>
      </c>
    </row>
    <row r="425" spans="1:32" x14ac:dyDescent="0.2">
      <c r="A425">
        <v>47</v>
      </c>
      <c r="B425" s="6" t="s">
        <v>684</v>
      </c>
      <c r="C425" s="6" t="s">
        <v>22</v>
      </c>
      <c r="D425" s="6" t="s">
        <v>23</v>
      </c>
      <c r="E425" s="6" t="s">
        <v>2767</v>
      </c>
      <c r="F425" s="6" t="s">
        <v>2773</v>
      </c>
      <c r="G425" s="6">
        <v>48</v>
      </c>
      <c r="H425" s="6"/>
      <c r="I425" s="7">
        <v>42683</v>
      </c>
      <c r="J425" s="7">
        <v>42695</v>
      </c>
      <c r="K425" s="7" t="s">
        <v>2543</v>
      </c>
      <c r="L425" s="17">
        <f t="shared" si="83"/>
        <v>284.38</v>
      </c>
      <c r="M425" s="20">
        <f t="shared" si="84"/>
        <v>0.83757648217174208</v>
      </c>
      <c r="N425" s="6" t="s">
        <v>32</v>
      </c>
      <c r="O425" s="6">
        <v>2200000</v>
      </c>
      <c r="P425" s="6">
        <v>2565000</v>
      </c>
      <c r="Q425" s="6">
        <f t="shared" si="78"/>
        <v>365000</v>
      </c>
      <c r="R425" s="8">
        <f t="shared" si="79"/>
        <v>0.16590909090909092</v>
      </c>
      <c r="S425" s="6">
        <v>76384</v>
      </c>
      <c r="T425" s="9">
        <f t="shared" si="85"/>
        <v>47424.666666666664</v>
      </c>
      <c r="U425" s="6">
        <v>55029</v>
      </c>
      <c r="V425" s="9">
        <f t="shared" si="80"/>
        <v>7604.3333333333358</v>
      </c>
      <c r="W425" s="8">
        <f t="shared" si="81"/>
        <v>0.16034553045531866</v>
      </c>
      <c r="X425" s="22">
        <f t="shared" si="86"/>
        <v>39721.785474834141</v>
      </c>
      <c r="Y425" s="22">
        <f t="shared" si="87"/>
        <v>46090.996237428793</v>
      </c>
      <c r="Z425" s="22">
        <f t="shared" si="88"/>
        <v>6369.2107625946519</v>
      </c>
      <c r="AA425" s="8">
        <f t="shared" si="89"/>
        <v>0.16034553045531866</v>
      </c>
      <c r="AB425" s="22">
        <f t="shared" si="90"/>
        <v>2212367.819396582</v>
      </c>
      <c r="AC425" s="10">
        <v>6884</v>
      </c>
      <c r="AD425" s="6">
        <v>1988</v>
      </c>
      <c r="AE425" s="6">
        <f t="shared" si="82"/>
        <v>28</v>
      </c>
      <c r="AF425" s="6" t="s">
        <v>37</v>
      </c>
    </row>
    <row r="426" spans="1:32" x14ac:dyDescent="0.2">
      <c r="A426">
        <v>47</v>
      </c>
      <c r="B426" s="6" t="s">
        <v>1112</v>
      </c>
      <c r="C426" s="6" t="s">
        <v>22</v>
      </c>
      <c r="D426" s="6" t="s">
        <v>23</v>
      </c>
      <c r="E426" s="6" t="s">
        <v>2767</v>
      </c>
      <c r="F426" s="6" t="s">
        <v>2773</v>
      </c>
      <c r="G426" s="6">
        <v>58</v>
      </c>
      <c r="H426" s="6">
        <v>64</v>
      </c>
      <c r="I426" s="7">
        <v>42685</v>
      </c>
      <c r="J426" s="7">
        <v>42695</v>
      </c>
      <c r="K426" s="7" t="s">
        <v>2543</v>
      </c>
      <c r="L426" s="17">
        <f t="shared" si="83"/>
        <v>284.38</v>
      </c>
      <c r="M426" s="20">
        <f t="shared" si="84"/>
        <v>0.83757648217174208</v>
      </c>
      <c r="N426" s="6" t="s">
        <v>36</v>
      </c>
      <c r="O426" s="6">
        <v>2400000</v>
      </c>
      <c r="P426" s="6">
        <v>2475000</v>
      </c>
      <c r="Q426" s="6">
        <f t="shared" si="78"/>
        <v>75000</v>
      </c>
      <c r="R426" s="8">
        <f t="shared" si="79"/>
        <v>3.125E-2</v>
      </c>
      <c r="S426" s="6">
        <v>114595</v>
      </c>
      <c r="T426" s="9">
        <f t="shared" si="85"/>
        <v>43355.086206896551</v>
      </c>
      <c r="U426" s="6">
        <v>44648</v>
      </c>
      <c r="V426" s="9">
        <f t="shared" si="80"/>
        <v>1292.9137931034493</v>
      </c>
      <c r="W426" s="8">
        <f t="shared" si="81"/>
        <v>2.9821502070910052E-2</v>
      </c>
      <c r="X426" s="22">
        <f t="shared" si="86"/>
        <v>36313.200589425032</v>
      </c>
      <c r="Y426" s="22">
        <f t="shared" si="87"/>
        <v>37396.114776003938</v>
      </c>
      <c r="Z426" s="22">
        <f t="shared" si="88"/>
        <v>1082.9141865789061</v>
      </c>
      <c r="AA426" s="8">
        <f t="shared" si="89"/>
        <v>2.9821502070909923E-2</v>
      </c>
      <c r="AB426" s="22">
        <f t="shared" si="90"/>
        <v>2168974.6570082284</v>
      </c>
      <c r="AC426" s="10">
        <v>3268</v>
      </c>
      <c r="AD426" s="6">
        <v>1982</v>
      </c>
      <c r="AE426" s="6">
        <f t="shared" si="82"/>
        <v>34</v>
      </c>
      <c r="AF426" s="6" t="s">
        <v>332</v>
      </c>
    </row>
    <row r="427" spans="1:32" x14ac:dyDescent="0.2">
      <c r="A427">
        <v>47</v>
      </c>
      <c r="B427" s="6" t="s">
        <v>2100</v>
      </c>
      <c r="C427" s="6" t="s">
        <v>22</v>
      </c>
      <c r="D427" s="6" t="s">
        <v>23</v>
      </c>
      <c r="E427" s="6" t="s">
        <v>2767</v>
      </c>
      <c r="F427" s="6" t="s">
        <v>2773</v>
      </c>
      <c r="G427" s="6">
        <v>93</v>
      </c>
      <c r="H427" s="6">
        <v>101</v>
      </c>
      <c r="I427" s="7">
        <v>42686</v>
      </c>
      <c r="J427" s="7">
        <v>42696</v>
      </c>
      <c r="K427" s="7" t="s">
        <v>2543</v>
      </c>
      <c r="L427" s="17">
        <f t="shared" si="83"/>
        <v>284.38</v>
      </c>
      <c r="M427" s="20">
        <f t="shared" si="84"/>
        <v>0.83757648217174208</v>
      </c>
      <c r="N427" s="6" t="s">
        <v>36</v>
      </c>
      <c r="O427" s="6">
        <v>6800000</v>
      </c>
      <c r="P427" s="6">
        <v>7650000</v>
      </c>
      <c r="Q427" s="6">
        <f t="shared" si="78"/>
        <v>850000</v>
      </c>
      <c r="R427" s="8">
        <f t="shared" si="79"/>
        <v>0.125</v>
      </c>
      <c r="S427" s="6"/>
      <c r="T427" s="9">
        <f t="shared" si="85"/>
        <v>73118.279569892475</v>
      </c>
      <c r="U427" s="6">
        <v>82258</v>
      </c>
      <c r="V427" s="9">
        <f t="shared" si="80"/>
        <v>9139.7204301075253</v>
      </c>
      <c r="W427" s="8">
        <f t="shared" si="81"/>
        <v>0.1249991176470588</v>
      </c>
      <c r="X427" s="22">
        <f t="shared" si="86"/>
        <v>61242.151384600496</v>
      </c>
      <c r="Y427" s="22">
        <f t="shared" si="87"/>
        <v>68897.366270483166</v>
      </c>
      <c r="Z427" s="22">
        <f t="shared" si="88"/>
        <v>7655.2148858826695</v>
      </c>
      <c r="AA427" s="8">
        <f t="shared" si="89"/>
        <v>0.12499911764705891</v>
      </c>
      <c r="AB427" s="22">
        <f t="shared" si="90"/>
        <v>6407455.063154934</v>
      </c>
      <c r="AC427" s="6"/>
      <c r="AD427" s="6">
        <v>2007</v>
      </c>
      <c r="AE427" s="6">
        <f t="shared" si="82"/>
        <v>9</v>
      </c>
      <c r="AF427" s="6" t="s">
        <v>569</v>
      </c>
    </row>
    <row r="428" spans="1:32" x14ac:dyDescent="0.2">
      <c r="A428">
        <v>47</v>
      </c>
      <c r="B428" s="6" t="s">
        <v>595</v>
      </c>
      <c r="C428" s="6" t="s">
        <v>22</v>
      </c>
      <c r="D428" s="6" t="s">
        <v>23</v>
      </c>
      <c r="E428" s="6" t="s">
        <v>2767</v>
      </c>
      <c r="F428" s="6" t="s">
        <v>2773</v>
      </c>
      <c r="G428" s="6">
        <v>46</v>
      </c>
      <c r="H428" s="6">
        <v>57</v>
      </c>
      <c r="I428" s="7">
        <v>42685</v>
      </c>
      <c r="J428" s="7">
        <v>42696</v>
      </c>
      <c r="K428" s="7" t="s">
        <v>2543</v>
      </c>
      <c r="L428" s="17">
        <f t="shared" si="83"/>
        <v>284.38</v>
      </c>
      <c r="M428" s="20">
        <f t="shared" si="84"/>
        <v>0.83757648217174208</v>
      </c>
      <c r="N428" s="6" t="s">
        <v>24</v>
      </c>
      <c r="O428" s="6">
        <v>2300000</v>
      </c>
      <c r="P428" s="6">
        <v>2300000</v>
      </c>
      <c r="Q428" s="6">
        <f t="shared" si="78"/>
        <v>0</v>
      </c>
      <c r="R428" s="8">
        <f t="shared" si="79"/>
        <v>0</v>
      </c>
      <c r="S428" s="6">
        <v>50000</v>
      </c>
      <c r="T428" s="9">
        <f t="shared" si="85"/>
        <v>51086.956521739128</v>
      </c>
      <c r="U428" s="6">
        <v>51087</v>
      </c>
      <c r="V428" s="9">
        <f t="shared" si="80"/>
        <v>4.3478260871779639E-2</v>
      </c>
      <c r="W428" s="8">
        <f t="shared" si="81"/>
        <v>8.5106382983058025E-7</v>
      </c>
      <c r="X428" s="22">
        <f t="shared" si="86"/>
        <v>42789.233328338996</v>
      </c>
      <c r="Y428" s="22">
        <f t="shared" si="87"/>
        <v>42789.269744707788</v>
      </c>
      <c r="Z428" s="22">
        <f t="shared" si="88"/>
        <v>3.641636879183352E-2</v>
      </c>
      <c r="AA428" s="8">
        <f t="shared" si="89"/>
        <v>8.5106382982831401E-7</v>
      </c>
      <c r="AB428" s="22">
        <f t="shared" si="90"/>
        <v>1968306.4082565582</v>
      </c>
      <c r="AC428" s="10">
        <v>21911</v>
      </c>
      <c r="AD428" s="6">
        <v>1991</v>
      </c>
      <c r="AE428" s="6">
        <f t="shared" si="82"/>
        <v>25</v>
      </c>
      <c r="AF428" s="6" t="s">
        <v>94</v>
      </c>
    </row>
    <row r="429" spans="1:32" x14ac:dyDescent="0.2">
      <c r="A429">
        <v>47</v>
      </c>
      <c r="B429" s="6" t="s">
        <v>1569</v>
      </c>
      <c r="C429" s="6" t="s">
        <v>22</v>
      </c>
      <c r="D429" s="6" t="s">
        <v>23</v>
      </c>
      <c r="E429" s="6" t="s">
        <v>2767</v>
      </c>
      <c r="F429" s="6" t="s">
        <v>2773</v>
      </c>
      <c r="G429" s="6">
        <v>71</v>
      </c>
      <c r="H429" s="6">
        <v>77</v>
      </c>
      <c r="I429" s="7">
        <v>42685</v>
      </c>
      <c r="J429" s="7">
        <v>42696</v>
      </c>
      <c r="K429" s="7" t="s">
        <v>2543</v>
      </c>
      <c r="L429" s="17">
        <f t="shared" si="83"/>
        <v>284.38</v>
      </c>
      <c r="M429" s="20">
        <f t="shared" si="84"/>
        <v>0.83757648217174208</v>
      </c>
      <c r="N429" s="6" t="s">
        <v>24</v>
      </c>
      <c r="O429" s="6">
        <v>4400000</v>
      </c>
      <c r="P429" s="6">
        <v>5200000</v>
      </c>
      <c r="Q429" s="6">
        <f t="shared" si="78"/>
        <v>800000</v>
      </c>
      <c r="R429" s="8">
        <f t="shared" si="79"/>
        <v>0.18181818181818182</v>
      </c>
      <c r="S429" s="6"/>
      <c r="T429" s="9">
        <f t="shared" si="85"/>
        <v>61971.830985915491</v>
      </c>
      <c r="U429" s="6">
        <v>73239</v>
      </c>
      <c r="V429" s="9">
        <f t="shared" si="80"/>
        <v>11267.169014084509</v>
      </c>
      <c r="W429" s="8">
        <f t="shared" si="81"/>
        <v>0.18181113636363641</v>
      </c>
      <c r="X429" s="22">
        <f t="shared" si="86"/>
        <v>51906.148190924861</v>
      </c>
      <c r="Y429" s="22">
        <f t="shared" si="87"/>
        <v>61343.263977776216</v>
      </c>
      <c r="Z429" s="22">
        <f t="shared" si="88"/>
        <v>9437.1157868513546</v>
      </c>
      <c r="AA429" s="8">
        <f t="shared" si="89"/>
        <v>0.18181113636363633</v>
      </c>
      <c r="AB429" s="22">
        <f t="shared" si="90"/>
        <v>4355371.7424221113</v>
      </c>
      <c r="AC429" s="10">
        <v>2997</v>
      </c>
      <c r="AD429" s="6">
        <v>1988</v>
      </c>
      <c r="AE429" s="6">
        <f t="shared" si="82"/>
        <v>28</v>
      </c>
      <c r="AF429" s="6" t="s">
        <v>94</v>
      </c>
    </row>
    <row r="430" spans="1:32" x14ac:dyDescent="0.2">
      <c r="A430">
        <v>47</v>
      </c>
      <c r="B430" s="6" t="s">
        <v>991</v>
      </c>
      <c r="C430" s="6" t="s">
        <v>22</v>
      </c>
      <c r="D430" s="6" t="s">
        <v>23</v>
      </c>
      <c r="E430" s="6" t="s">
        <v>2767</v>
      </c>
      <c r="F430" s="6" t="s">
        <v>2773</v>
      </c>
      <c r="G430" s="6">
        <v>55</v>
      </c>
      <c r="H430" s="6">
        <v>66</v>
      </c>
      <c r="I430" s="7">
        <v>42685</v>
      </c>
      <c r="J430" s="7">
        <v>42696</v>
      </c>
      <c r="K430" s="7" t="s">
        <v>2543</v>
      </c>
      <c r="L430" s="17">
        <f t="shared" si="83"/>
        <v>284.38</v>
      </c>
      <c r="M430" s="20">
        <f t="shared" si="84"/>
        <v>0.83757648217174208</v>
      </c>
      <c r="N430" s="6" t="s">
        <v>24</v>
      </c>
      <c r="O430" s="6">
        <v>2550000</v>
      </c>
      <c r="P430" s="6">
        <v>2590000</v>
      </c>
      <c r="Q430" s="6">
        <f t="shared" si="78"/>
        <v>40000</v>
      </c>
      <c r="R430" s="8">
        <f t="shared" si="79"/>
        <v>1.5686274509803921E-2</v>
      </c>
      <c r="S430" s="6">
        <v>185063</v>
      </c>
      <c r="T430" s="9">
        <f t="shared" si="85"/>
        <v>49728.418181818182</v>
      </c>
      <c r="U430" s="6">
        <v>50456</v>
      </c>
      <c r="V430" s="9">
        <f t="shared" si="80"/>
        <v>727.58181818181765</v>
      </c>
      <c r="W430" s="8">
        <f t="shared" si="81"/>
        <v>1.4631107217639949E-2</v>
      </c>
      <c r="X430" s="22">
        <f t="shared" si="86"/>
        <v>41651.353564692574</v>
      </c>
      <c r="Y430" s="22">
        <f t="shared" si="87"/>
        <v>42260.758984457418</v>
      </c>
      <c r="Z430" s="22">
        <f t="shared" si="88"/>
        <v>609.40541976484383</v>
      </c>
      <c r="AA430" s="8">
        <f t="shared" si="89"/>
        <v>1.4631107217639874E-2</v>
      </c>
      <c r="AB430" s="22">
        <f t="shared" si="90"/>
        <v>2324341.7441451577</v>
      </c>
      <c r="AC430" s="10">
        <v>36152</v>
      </c>
      <c r="AD430" s="6">
        <v>1987</v>
      </c>
      <c r="AE430" s="6">
        <f t="shared" si="82"/>
        <v>29</v>
      </c>
      <c r="AF430" s="6" t="s">
        <v>37</v>
      </c>
    </row>
    <row r="431" spans="1:32" x14ac:dyDescent="0.2">
      <c r="A431">
        <v>47</v>
      </c>
      <c r="B431" s="6" t="s">
        <v>412</v>
      </c>
      <c r="C431" s="6" t="s">
        <v>22</v>
      </c>
      <c r="D431" s="6" t="s">
        <v>23</v>
      </c>
      <c r="E431" s="6" t="s">
        <v>2767</v>
      </c>
      <c r="F431" s="6" t="s">
        <v>2773</v>
      </c>
      <c r="G431" s="6">
        <v>40</v>
      </c>
      <c r="H431" s="6">
        <v>44</v>
      </c>
      <c r="I431" s="7">
        <v>42686</v>
      </c>
      <c r="J431" s="7">
        <v>42697</v>
      </c>
      <c r="K431" s="7" t="s">
        <v>2543</v>
      </c>
      <c r="L431" s="17">
        <f t="shared" si="83"/>
        <v>284.38</v>
      </c>
      <c r="M431" s="20">
        <f t="shared" si="84"/>
        <v>0.83757648217174208</v>
      </c>
      <c r="N431" s="6" t="s">
        <v>24</v>
      </c>
      <c r="O431" s="6">
        <v>3000000</v>
      </c>
      <c r="P431" s="6">
        <v>3050000</v>
      </c>
      <c r="Q431" s="6">
        <f t="shared" si="78"/>
        <v>50000</v>
      </c>
      <c r="R431" s="8">
        <f t="shared" si="79"/>
        <v>1.6666666666666666E-2</v>
      </c>
      <c r="S431" s="6"/>
      <c r="T431" s="9">
        <f t="shared" si="85"/>
        <v>75000</v>
      </c>
      <c r="U431" s="6">
        <v>76250</v>
      </c>
      <c r="V431" s="9">
        <f t="shared" si="80"/>
        <v>1250</v>
      </c>
      <c r="W431" s="8">
        <f t="shared" si="81"/>
        <v>1.6666666666666666E-2</v>
      </c>
      <c r="X431" s="22">
        <f t="shared" si="86"/>
        <v>62818.236162880654</v>
      </c>
      <c r="Y431" s="22">
        <f t="shared" si="87"/>
        <v>63865.206765595336</v>
      </c>
      <c r="Z431" s="22">
        <f t="shared" si="88"/>
        <v>1046.9706027146822</v>
      </c>
      <c r="AA431" s="8">
        <f t="shared" si="89"/>
        <v>1.6666666666666739E-2</v>
      </c>
      <c r="AB431" s="22">
        <f t="shared" si="90"/>
        <v>2554608.2706238134</v>
      </c>
      <c r="AC431" s="10">
        <v>1230</v>
      </c>
      <c r="AD431" s="6">
        <v>2008</v>
      </c>
      <c r="AE431" s="6">
        <f t="shared" si="82"/>
        <v>8</v>
      </c>
      <c r="AF431" s="6" t="s">
        <v>96</v>
      </c>
    </row>
    <row r="432" spans="1:32" x14ac:dyDescent="0.2">
      <c r="A432">
        <v>47</v>
      </c>
      <c r="B432" s="6" t="s">
        <v>1438</v>
      </c>
      <c r="C432" s="6" t="s">
        <v>22</v>
      </c>
      <c r="D432" s="6" t="s">
        <v>23</v>
      </c>
      <c r="E432" s="6" t="s">
        <v>2767</v>
      </c>
      <c r="F432" s="6" t="s">
        <v>2773</v>
      </c>
      <c r="G432" s="6">
        <v>70</v>
      </c>
      <c r="H432" s="6">
        <v>77</v>
      </c>
      <c r="I432" s="7">
        <v>42685</v>
      </c>
      <c r="J432" s="7">
        <v>42697</v>
      </c>
      <c r="K432" s="7" t="s">
        <v>2543</v>
      </c>
      <c r="L432" s="17">
        <f t="shared" si="83"/>
        <v>284.38</v>
      </c>
      <c r="M432" s="20">
        <f t="shared" si="84"/>
        <v>0.83757648217174208</v>
      </c>
      <c r="N432" s="6" t="s">
        <v>32</v>
      </c>
      <c r="O432" s="6">
        <v>3290000</v>
      </c>
      <c r="P432" s="6">
        <v>3350000</v>
      </c>
      <c r="Q432" s="6">
        <f t="shared" si="78"/>
        <v>60000</v>
      </c>
      <c r="R432" s="8">
        <f t="shared" si="79"/>
        <v>1.82370820668693E-2</v>
      </c>
      <c r="S432" s="6">
        <v>91617</v>
      </c>
      <c r="T432" s="9">
        <f t="shared" si="85"/>
        <v>48308.814285714288</v>
      </c>
      <c r="U432" s="6">
        <v>49166</v>
      </c>
      <c r="V432" s="9">
        <f t="shared" si="80"/>
        <v>857.18571428571158</v>
      </c>
      <c r="W432" s="8">
        <f t="shared" si="81"/>
        <v>1.7743878150600675E-2</v>
      </c>
      <c r="X432" s="22">
        <f t="shared" si="86"/>
        <v>40462.326727316569</v>
      </c>
      <c r="Y432" s="22">
        <f t="shared" si="87"/>
        <v>41180.285322455871</v>
      </c>
      <c r="Z432" s="22">
        <f t="shared" si="88"/>
        <v>717.95859513930191</v>
      </c>
      <c r="AA432" s="8">
        <f t="shared" si="89"/>
        <v>1.7743878150600766E-2</v>
      </c>
      <c r="AB432" s="22">
        <f t="shared" si="90"/>
        <v>2882619.9725719108</v>
      </c>
      <c r="AC432" s="10">
        <v>28287</v>
      </c>
      <c r="AD432" s="6">
        <v>1956</v>
      </c>
      <c r="AE432" s="6">
        <f t="shared" si="82"/>
        <v>60</v>
      </c>
      <c r="AF432" s="6" t="s">
        <v>642</v>
      </c>
    </row>
    <row r="433" spans="1:32" x14ac:dyDescent="0.2">
      <c r="A433">
        <v>48</v>
      </c>
      <c r="B433" s="6" t="s">
        <v>717</v>
      </c>
      <c r="C433" s="6" t="s">
        <v>22</v>
      </c>
      <c r="D433" s="6" t="s">
        <v>23</v>
      </c>
      <c r="E433" s="6" t="s">
        <v>2767</v>
      </c>
      <c r="F433" s="6" t="s">
        <v>2773</v>
      </c>
      <c r="G433" s="6">
        <v>49</v>
      </c>
      <c r="H433" s="6">
        <v>54</v>
      </c>
      <c r="I433" s="7">
        <v>42691</v>
      </c>
      <c r="J433" s="7">
        <v>42702</v>
      </c>
      <c r="K433" s="7" t="s">
        <v>2543</v>
      </c>
      <c r="L433" s="17">
        <f t="shared" si="83"/>
        <v>284.38</v>
      </c>
      <c r="M433" s="20">
        <f t="shared" si="84"/>
        <v>0.83757648217174208</v>
      </c>
      <c r="N433" s="6" t="s">
        <v>24</v>
      </c>
      <c r="O433" s="6">
        <v>2990000</v>
      </c>
      <c r="P433" s="6">
        <v>3430000</v>
      </c>
      <c r="Q433" s="6">
        <f t="shared" si="78"/>
        <v>440000</v>
      </c>
      <c r="R433" s="8">
        <f t="shared" si="79"/>
        <v>0.14715719063545152</v>
      </c>
      <c r="S433" s="6"/>
      <c r="T433" s="9">
        <f t="shared" si="85"/>
        <v>61020.408163265303</v>
      </c>
      <c r="U433" s="6">
        <v>70000</v>
      </c>
      <c r="V433" s="9">
        <f t="shared" si="80"/>
        <v>8979.5918367346967</v>
      </c>
      <c r="W433" s="8">
        <f t="shared" si="81"/>
        <v>0.14715719063545155</v>
      </c>
      <c r="X433" s="22">
        <f t="shared" si="86"/>
        <v>51109.258810071609</v>
      </c>
      <c r="Y433" s="22">
        <f t="shared" si="87"/>
        <v>58630.353752021947</v>
      </c>
      <c r="Z433" s="22">
        <f t="shared" si="88"/>
        <v>7521.0949419503377</v>
      </c>
      <c r="AA433" s="8">
        <f t="shared" si="89"/>
        <v>0.14715719063545152</v>
      </c>
      <c r="AB433" s="22">
        <f t="shared" si="90"/>
        <v>2872887.3338490753</v>
      </c>
      <c r="AC433" s="10">
        <v>7184</v>
      </c>
      <c r="AD433" s="6">
        <v>2009</v>
      </c>
      <c r="AE433" s="6">
        <f t="shared" si="82"/>
        <v>7</v>
      </c>
      <c r="AF433" s="6" t="s">
        <v>75</v>
      </c>
    </row>
    <row r="434" spans="1:32" x14ac:dyDescent="0.2">
      <c r="A434">
        <v>48</v>
      </c>
      <c r="B434" s="6" t="s">
        <v>2270</v>
      </c>
      <c r="C434" s="6" t="s">
        <v>22</v>
      </c>
      <c r="D434" s="6" t="s">
        <v>23</v>
      </c>
      <c r="E434" s="6" t="s">
        <v>2767</v>
      </c>
      <c r="F434" s="6" t="s">
        <v>2773</v>
      </c>
      <c r="G434" s="6">
        <v>107</v>
      </c>
      <c r="H434" s="6">
        <v>119</v>
      </c>
      <c r="I434" s="7">
        <v>42692</v>
      </c>
      <c r="J434" s="7">
        <v>42703</v>
      </c>
      <c r="K434" s="7" t="s">
        <v>2543</v>
      </c>
      <c r="L434" s="17">
        <f t="shared" si="83"/>
        <v>284.38</v>
      </c>
      <c r="M434" s="20">
        <f t="shared" si="84"/>
        <v>0.83757648217174208</v>
      </c>
      <c r="N434" s="6" t="s">
        <v>24</v>
      </c>
      <c r="O434" s="6">
        <v>5500000</v>
      </c>
      <c r="P434" s="6">
        <v>5850000</v>
      </c>
      <c r="Q434" s="6">
        <f t="shared" si="78"/>
        <v>350000</v>
      </c>
      <c r="R434" s="8">
        <f t="shared" si="79"/>
        <v>6.363636363636363E-2</v>
      </c>
      <c r="S434" s="6">
        <v>14575</v>
      </c>
      <c r="T434" s="9">
        <f t="shared" si="85"/>
        <v>51538.084112149532</v>
      </c>
      <c r="U434" s="6">
        <v>54809</v>
      </c>
      <c r="V434" s="9">
        <f t="shared" si="80"/>
        <v>3270.9158878504677</v>
      </c>
      <c r="W434" s="8">
        <f t="shared" si="81"/>
        <v>6.3465996926327053E-2</v>
      </c>
      <c r="X434" s="22">
        <f t="shared" si="86"/>
        <v>43167.087188525555</v>
      </c>
      <c r="Y434" s="22">
        <f t="shared" si="87"/>
        <v>45906.729411351014</v>
      </c>
      <c r="Z434" s="22">
        <f t="shared" si="88"/>
        <v>2739.6422228254596</v>
      </c>
      <c r="AA434" s="8">
        <f t="shared" si="89"/>
        <v>6.3465996926327164E-2</v>
      </c>
      <c r="AB434" s="22">
        <f t="shared" si="90"/>
        <v>4912020.0470145587</v>
      </c>
      <c r="AC434" s="10">
        <v>3553</v>
      </c>
      <c r="AD434" s="6">
        <v>1994</v>
      </c>
      <c r="AE434" s="6">
        <f t="shared" si="82"/>
        <v>22</v>
      </c>
      <c r="AF434" s="6" t="s">
        <v>629</v>
      </c>
    </row>
    <row r="435" spans="1:32" x14ac:dyDescent="0.2">
      <c r="A435">
        <v>48</v>
      </c>
      <c r="B435" s="6" t="s">
        <v>1454</v>
      </c>
      <c r="C435" s="6" t="s">
        <v>22</v>
      </c>
      <c r="D435" s="6" t="s">
        <v>23</v>
      </c>
      <c r="E435" s="6" t="s">
        <v>2767</v>
      </c>
      <c r="F435" s="6" t="s">
        <v>2773</v>
      </c>
      <c r="G435" s="6">
        <v>83</v>
      </c>
      <c r="H435" s="6">
        <v>99</v>
      </c>
      <c r="I435" s="7">
        <v>42694</v>
      </c>
      <c r="J435" s="7">
        <v>42704</v>
      </c>
      <c r="K435" s="7" t="s">
        <v>2543</v>
      </c>
      <c r="L435" s="17">
        <f t="shared" si="83"/>
        <v>284.38</v>
      </c>
      <c r="M435" s="20">
        <f t="shared" si="84"/>
        <v>0.83757648217174208</v>
      </c>
      <c r="N435" s="6" t="s">
        <v>36</v>
      </c>
      <c r="O435" s="6">
        <v>5100000</v>
      </c>
      <c r="P435" s="6">
        <v>5670000</v>
      </c>
      <c r="Q435" s="6">
        <f t="shared" si="78"/>
        <v>570000</v>
      </c>
      <c r="R435" s="8">
        <f t="shared" si="79"/>
        <v>0.11176470588235295</v>
      </c>
      <c r="S435" s="6"/>
      <c r="T435" s="9">
        <f t="shared" si="85"/>
        <v>61445.783132530123</v>
      </c>
      <c r="U435" s="6">
        <v>68313</v>
      </c>
      <c r="V435" s="9">
        <f t="shared" si="80"/>
        <v>6867.2168674698769</v>
      </c>
      <c r="W435" s="8">
        <f t="shared" si="81"/>
        <v>0.11176058823529407</v>
      </c>
      <c r="X435" s="22">
        <f t="shared" si="86"/>
        <v>51465.542880432346</v>
      </c>
      <c r="Y435" s="22">
        <f t="shared" si="87"/>
        <v>57217.362226598219</v>
      </c>
      <c r="Z435" s="22">
        <f t="shared" si="88"/>
        <v>5751.8193461658739</v>
      </c>
      <c r="AA435" s="8">
        <f t="shared" si="89"/>
        <v>0.11176058823529415</v>
      </c>
      <c r="AB435" s="22">
        <f t="shared" si="90"/>
        <v>4749041.0648076525</v>
      </c>
      <c r="AC435" s="10">
        <v>2789</v>
      </c>
      <c r="AD435" s="6">
        <v>2006</v>
      </c>
      <c r="AE435" s="6">
        <f t="shared" si="82"/>
        <v>10</v>
      </c>
      <c r="AF435" s="6" t="s">
        <v>137</v>
      </c>
    </row>
    <row r="436" spans="1:32" x14ac:dyDescent="0.2">
      <c r="A436">
        <v>48</v>
      </c>
      <c r="B436" s="6" t="s">
        <v>1697</v>
      </c>
      <c r="C436" s="6" t="s">
        <v>22</v>
      </c>
      <c r="D436" s="6" t="s">
        <v>23</v>
      </c>
      <c r="E436" s="6" t="s">
        <v>2767</v>
      </c>
      <c r="F436" s="6" t="s">
        <v>2773</v>
      </c>
      <c r="G436" s="6">
        <v>75</v>
      </c>
      <c r="H436" s="6">
        <v>82</v>
      </c>
      <c r="I436" s="7">
        <v>42694</v>
      </c>
      <c r="J436" s="7">
        <v>42704</v>
      </c>
      <c r="K436" s="7" t="s">
        <v>2543</v>
      </c>
      <c r="L436" s="17">
        <f t="shared" si="83"/>
        <v>284.38</v>
      </c>
      <c r="M436" s="20">
        <f t="shared" si="84"/>
        <v>0.83757648217174208</v>
      </c>
      <c r="N436" s="6" t="s">
        <v>36</v>
      </c>
      <c r="O436" s="6">
        <v>4000000</v>
      </c>
      <c r="P436" s="6">
        <v>4200000</v>
      </c>
      <c r="Q436" s="6">
        <f t="shared" si="78"/>
        <v>200000</v>
      </c>
      <c r="R436" s="8">
        <f t="shared" si="79"/>
        <v>0.05</v>
      </c>
      <c r="S436" s="6">
        <v>67000</v>
      </c>
      <c r="T436" s="9">
        <f t="shared" si="85"/>
        <v>54226.666666666664</v>
      </c>
      <c r="U436" s="6">
        <v>56893</v>
      </c>
      <c r="V436" s="9">
        <f t="shared" si="80"/>
        <v>2666.3333333333358</v>
      </c>
      <c r="W436" s="8">
        <f t="shared" si="81"/>
        <v>4.9170149987705976E-2</v>
      </c>
      <c r="X436" s="22">
        <f t="shared" si="86"/>
        <v>45418.980706566334</v>
      </c>
      <c r="Y436" s="22">
        <f t="shared" si="87"/>
        <v>47652.238800196923</v>
      </c>
      <c r="Z436" s="22">
        <f t="shared" si="88"/>
        <v>2233.2580936305894</v>
      </c>
      <c r="AA436" s="8">
        <f t="shared" si="89"/>
        <v>4.9170149987705948E-2</v>
      </c>
      <c r="AB436" s="22">
        <f t="shared" si="90"/>
        <v>3573917.9100147691</v>
      </c>
      <c r="AC436" s="10">
        <v>1762</v>
      </c>
      <c r="AD436" s="6">
        <v>2002</v>
      </c>
      <c r="AE436" s="6">
        <f t="shared" si="82"/>
        <v>14</v>
      </c>
      <c r="AF436" s="6" t="s">
        <v>108</v>
      </c>
    </row>
    <row r="437" spans="1:32" x14ac:dyDescent="0.2">
      <c r="A437">
        <v>49</v>
      </c>
      <c r="B437" s="6" t="s">
        <v>2321</v>
      </c>
      <c r="C437" s="6" t="s">
        <v>22</v>
      </c>
      <c r="D437" s="6" t="s">
        <v>23</v>
      </c>
      <c r="E437" s="6" t="s">
        <v>2767</v>
      </c>
      <c r="F437" s="6" t="s">
        <v>2773</v>
      </c>
      <c r="G437" s="6">
        <v>113</v>
      </c>
      <c r="H437" s="6">
        <v>132</v>
      </c>
      <c r="I437" s="7">
        <v>42692</v>
      </c>
      <c r="J437" s="7">
        <v>42709</v>
      </c>
      <c r="K437" s="7" t="s">
        <v>2544</v>
      </c>
      <c r="L437" s="17">
        <f t="shared" si="83"/>
        <v>287.33999999999997</v>
      </c>
      <c r="M437" s="20">
        <f t="shared" si="84"/>
        <v>0.82894828426254619</v>
      </c>
      <c r="N437" s="6" t="s">
        <v>242</v>
      </c>
      <c r="O437" s="6">
        <v>7800000</v>
      </c>
      <c r="P437" s="6">
        <v>8900000</v>
      </c>
      <c r="Q437" s="6">
        <f t="shared" si="78"/>
        <v>1100000</v>
      </c>
      <c r="R437" s="8">
        <f t="shared" si="79"/>
        <v>0.14102564102564102</v>
      </c>
      <c r="S437" s="6"/>
      <c r="T437" s="9">
        <f t="shared" si="85"/>
        <v>69026.548672566365</v>
      </c>
      <c r="U437" s="6">
        <v>78761</v>
      </c>
      <c r="V437" s="9">
        <f t="shared" si="80"/>
        <v>9734.451327433635</v>
      </c>
      <c r="W437" s="8">
        <f t="shared" si="81"/>
        <v>0.14102474358974371</v>
      </c>
      <c r="X437" s="22">
        <f t="shared" si="86"/>
        <v>57219.439090689026</v>
      </c>
      <c r="Y437" s="22">
        <f t="shared" si="87"/>
        <v>65288.795816802398</v>
      </c>
      <c r="Z437" s="22">
        <f t="shared" si="88"/>
        <v>8069.3567261133721</v>
      </c>
      <c r="AA437" s="8">
        <f t="shared" si="89"/>
        <v>0.14102474358974362</v>
      </c>
      <c r="AB437" s="22">
        <f t="shared" si="90"/>
        <v>7377633.9272986706</v>
      </c>
      <c r="AC437" s="10">
        <v>8935</v>
      </c>
      <c r="AD437" s="6">
        <v>2013</v>
      </c>
      <c r="AE437" s="6">
        <f t="shared" si="82"/>
        <v>3</v>
      </c>
      <c r="AF437" s="6" t="s">
        <v>629</v>
      </c>
    </row>
    <row r="438" spans="1:32" x14ac:dyDescent="0.2">
      <c r="A438">
        <v>49</v>
      </c>
      <c r="B438" s="6" t="s">
        <v>1939</v>
      </c>
      <c r="C438" s="6" t="s">
        <v>22</v>
      </c>
      <c r="D438" s="6" t="s">
        <v>23</v>
      </c>
      <c r="E438" s="6" t="s">
        <v>2767</v>
      </c>
      <c r="F438" s="6" t="s">
        <v>2773</v>
      </c>
      <c r="G438" s="6">
        <v>83</v>
      </c>
      <c r="H438" s="6">
        <v>98</v>
      </c>
      <c r="I438" s="7">
        <v>42699</v>
      </c>
      <c r="J438" s="7">
        <v>42709</v>
      </c>
      <c r="K438" s="7" t="s">
        <v>2544</v>
      </c>
      <c r="L438" s="17">
        <f t="shared" si="83"/>
        <v>287.33999999999997</v>
      </c>
      <c r="M438" s="20">
        <f t="shared" si="84"/>
        <v>0.82894828426254619</v>
      </c>
      <c r="N438" s="6" t="s">
        <v>36</v>
      </c>
      <c r="O438" s="6">
        <v>3100000</v>
      </c>
      <c r="P438" s="6">
        <v>3550000</v>
      </c>
      <c r="Q438" s="6">
        <f t="shared" si="78"/>
        <v>450000</v>
      </c>
      <c r="R438" s="8">
        <f t="shared" si="79"/>
        <v>0.14516129032258066</v>
      </c>
      <c r="S438" s="6">
        <v>164173</v>
      </c>
      <c r="T438" s="9">
        <f t="shared" si="85"/>
        <v>39327.385542168675</v>
      </c>
      <c r="U438" s="6">
        <v>44749</v>
      </c>
      <c r="V438" s="9">
        <f t="shared" si="80"/>
        <v>5421.6144578313251</v>
      </c>
      <c r="W438" s="8">
        <f t="shared" si="81"/>
        <v>0.13785850198503571</v>
      </c>
      <c r="X438" s="22">
        <f t="shared" si="86"/>
        <v>32600.368769712386</v>
      </c>
      <c r="Y438" s="22">
        <f t="shared" si="87"/>
        <v>37094.606772464678</v>
      </c>
      <c r="Z438" s="22">
        <f t="shared" si="88"/>
        <v>4494.2380027522922</v>
      </c>
      <c r="AA438" s="8">
        <f t="shared" si="89"/>
        <v>0.13785850198503574</v>
      </c>
      <c r="AB438" s="22">
        <f t="shared" si="90"/>
        <v>3078852.3621145682</v>
      </c>
      <c r="AC438" s="10">
        <v>19801</v>
      </c>
      <c r="AD438" s="6">
        <v>1974</v>
      </c>
      <c r="AE438" s="6">
        <f t="shared" si="82"/>
        <v>42</v>
      </c>
      <c r="AF438" s="6" t="s">
        <v>183</v>
      </c>
    </row>
    <row r="439" spans="1:32" x14ac:dyDescent="0.2">
      <c r="A439">
        <v>49</v>
      </c>
      <c r="B439" s="6" t="s">
        <v>1268</v>
      </c>
      <c r="C439" s="6" t="s">
        <v>22</v>
      </c>
      <c r="D439" s="6" t="s">
        <v>23</v>
      </c>
      <c r="E439" s="6" t="s">
        <v>2767</v>
      </c>
      <c r="F439" s="6" t="s">
        <v>2773</v>
      </c>
      <c r="G439" s="6">
        <v>63</v>
      </c>
      <c r="H439" s="6">
        <v>69</v>
      </c>
      <c r="I439" s="7">
        <v>42692</v>
      </c>
      <c r="J439" s="7">
        <v>42709</v>
      </c>
      <c r="K439" s="7" t="s">
        <v>2544</v>
      </c>
      <c r="L439" s="17">
        <f t="shared" si="83"/>
        <v>287.33999999999997</v>
      </c>
      <c r="M439" s="20">
        <f t="shared" si="84"/>
        <v>0.82894828426254619</v>
      </c>
      <c r="N439" s="6" t="s">
        <v>242</v>
      </c>
      <c r="O439" s="6">
        <v>3300000</v>
      </c>
      <c r="P439" s="6">
        <v>3210000</v>
      </c>
      <c r="Q439" s="6">
        <f t="shared" si="78"/>
        <v>-90000</v>
      </c>
      <c r="R439" s="8">
        <f t="shared" si="79"/>
        <v>-2.7272727272727271E-2</v>
      </c>
      <c r="S439" s="6">
        <v>66883</v>
      </c>
      <c r="T439" s="9">
        <f t="shared" si="85"/>
        <v>53442.5873015873</v>
      </c>
      <c r="U439" s="6">
        <v>52014</v>
      </c>
      <c r="V439" s="9">
        <f t="shared" si="80"/>
        <v>-1428.5873015873003</v>
      </c>
      <c r="W439" s="8">
        <f t="shared" si="81"/>
        <v>-2.673125261554973E-2</v>
      </c>
      <c r="X439" s="22">
        <f t="shared" si="86"/>
        <v>44301.141050202132</v>
      </c>
      <c r="Y439" s="22">
        <f t="shared" si="87"/>
        <v>43116.916057632079</v>
      </c>
      <c r="Z439" s="22">
        <f t="shared" si="88"/>
        <v>-1184.2249925700526</v>
      </c>
      <c r="AA439" s="8">
        <f t="shared" si="89"/>
        <v>-2.6731252615549716E-2</v>
      </c>
      <c r="AB439" s="22">
        <f t="shared" si="90"/>
        <v>2716365.7116308208</v>
      </c>
      <c r="AC439" s="6"/>
      <c r="AD439" s="6">
        <v>1965</v>
      </c>
      <c r="AE439" s="6">
        <f t="shared" si="82"/>
        <v>51</v>
      </c>
      <c r="AF439" s="6" t="s">
        <v>315</v>
      </c>
    </row>
    <row r="440" spans="1:32" x14ac:dyDescent="0.2">
      <c r="A440">
        <v>49</v>
      </c>
      <c r="B440" s="6" t="s">
        <v>1372</v>
      </c>
      <c r="C440" s="6" t="s">
        <v>22</v>
      </c>
      <c r="D440" s="6" t="s">
        <v>23</v>
      </c>
      <c r="E440" s="6" t="s">
        <v>2767</v>
      </c>
      <c r="F440" s="6" t="s">
        <v>2773</v>
      </c>
      <c r="G440" s="6">
        <v>92</v>
      </c>
      <c r="H440" s="6">
        <v>105</v>
      </c>
      <c r="I440" s="7">
        <v>42700</v>
      </c>
      <c r="J440" s="7">
        <v>42710</v>
      </c>
      <c r="K440" s="7" t="s">
        <v>2544</v>
      </c>
      <c r="L440" s="17">
        <f t="shared" si="83"/>
        <v>287.33999999999997</v>
      </c>
      <c r="M440" s="20">
        <f t="shared" si="84"/>
        <v>0.82894828426254619</v>
      </c>
      <c r="N440" s="6" t="s">
        <v>36</v>
      </c>
      <c r="O440" s="6">
        <v>7000000</v>
      </c>
      <c r="P440" s="6">
        <v>6950000</v>
      </c>
      <c r="Q440" s="6">
        <f t="shared" si="78"/>
        <v>-50000</v>
      </c>
      <c r="R440" s="8">
        <f t="shared" si="79"/>
        <v>-7.1428571428571426E-3</v>
      </c>
      <c r="S440" s="6"/>
      <c r="T440" s="9">
        <f t="shared" si="85"/>
        <v>76086.956521739135</v>
      </c>
      <c r="U440" s="6">
        <v>75543</v>
      </c>
      <c r="V440" s="9">
        <f t="shared" si="80"/>
        <v>-543.9565217391355</v>
      </c>
      <c r="W440" s="8">
        <f t="shared" si="81"/>
        <v>-7.1491428571429233E-3</v>
      </c>
      <c r="X440" s="22">
        <f t="shared" si="86"/>
        <v>63072.152063454603</v>
      </c>
      <c r="Y440" s="22">
        <f t="shared" si="87"/>
        <v>62621.240238045524</v>
      </c>
      <c r="Z440" s="22">
        <f t="shared" si="88"/>
        <v>-450.91182540907903</v>
      </c>
      <c r="AA440" s="8">
        <f t="shared" si="89"/>
        <v>-7.1491428571429276E-3</v>
      </c>
      <c r="AB440" s="22">
        <f t="shared" si="90"/>
        <v>5761154.1019001883</v>
      </c>
      <c r="AC440" s="10">
        <v>2789</v>
      </c>
      <c r="AD440" s="6">
        <v>2006</v>
      </c>
      <c r="AE440" s="6">
        <f t="shared" si="82"/>
        <v>10</v>
      </c>
      <c r="AF440" s="6" t="s">
        <v>569</v>
      </c>
    </row>
    <row r="441" spans="1:32" x14ac:dyDescent="0.2">
      <c r="A441">
        <v>49</v>
      </c>
      <c r="B441" s="6" t="s">
        <v>1584</v>
      </c>
      <c r="C441" s="6" t="s">
        <v>22</v>
      </c>
      <c r="D441" s="6" t="s">
        <v>23</v>
      </c>
      <c r="E441" s="6" t="s">
        <v>2767</v>
      </c>
      <c r="F441" s="6" t="s">
        <v>2773</v>
      </c>
      <c r="G441" s="6">
        <v>72</v>
      </c>
      <c r="H441" s="6"/>
      <c r="I441" s="7">
        <v>42693</v>
      </c>
      <c r="J441" s="7">
        <v>42711</v>
      </c>
      <c r="K441" s="7" t="s">
        <v>2544</v>
      </c>
      <c r="L441" s="17">
        <f t="shared" si="83"/>
        <v>287.33999999999997</v>
      </c>
      <c r="M441" s="20">
        <f t="shared" si="84"/>
        <v>0.82894828426254619</v>
      </c>
      <c r="N441" s="6" t="s">
        <v>264</v>
      </c>
      <c r="O441" s="6">
        <v>4000000</v>
      </c>
      <c r="P441" s="6">
        <v>4000000</v>
      </c>
      <c r="Q441" s="6">
        <f t="shared" si="78"/>
        <v>0</v>
      </c>
      <c r="R441" s="8">
        <f t="shared" si="79"/>
        <v>0</v>
      </c>
      <c r="S441" s="6">
        <v>212680</v>
      </c>
      <c r="T441" s="9">
        <f t="shared" si="85"/>
        <v>58509.444444444445</v>
      </c>
      <c r="U441" s="6">
        <v>58509</v>
      </c>
      <c r="V441" s="9">
        <f t="shared" si="80"/>
        <v>-0.44444444444525288</v>
      </c>
      <c r="W441" s="8">
        <f t="shared" si="81"/>
        <v>-7.5961145874023683E-6</v>
      </c>
      <c r="X441" s="22">
        <f t="shared" si="86"/>
        <v>48501.303585376991</v>
      </c>
      <c r="Y441" s="22">
        <f t="shared" si="87"/>
        <v>48500.935163917318</v>
      </c>
      <c r="Z441" s="22">
        <f t="shared" si="88"/>
        <v>-0.36842145967239048</v>
      </c>
      <c r="AA441" s="8">
        <f t="shared" si="89"/>
        <v>-7.5961145873915965E-6</v>
      </c>
      <c r="AB441" s="22">
        <f t="shared" si="90"/>
        <v>3492067.3318020469</v>
      </c>
      <c r="AC441" s="10">
        <v>3562</v>
      </c>
      <c r="AD441" s="6">
        <v>1959</v>
      </c>
      <c r="AE441" s="6">
        <f t="shared" si="82"/>
        <v>57</v>
      </c>
      <c r="AF441" s="6" t="s">
        <v>37</v>
      </c>
    </row>
    <row r="442" spans="1:32" x14ac:dyDescent="0.2">
      <c r="A442">
        <v>50</v>
      </c>
      <c r="B442" s="6" t="s">
        <v>230</v>
      </c>
      <c r="C442" s="6" t="s">
        <v>22</v>
      </c>
      <c r="D442" s="6" t="s">
        <v>23</v>
      </c>
      <c r="E442" s="6" t="s">
        <v>2767</v>
      </c>
      <c r="F442" s="6" t="s">
        <v>2773</v>
      </c>
      <c r="G442" s="6">
        <v>34</v>
      </c>
      <c r="H442" s="6">
        <v>38</v>
      </c>
      <c r="I442" s="7">
        <v>42706</v>
      </c>
      <c r="J442" s="7">
        <v>42716</v>
      </c>
      <c r="K442" s="7" t="s">
        <v>2544</v>
      </c>
      <c r="L442" s="17">
        <f t="shared" si="83"/>
        <v>287.33999999999997</v>
      </c>
      <c r="M442" s="20">
        <f t="shared" si="84"/>
        <v>0.82894828426254619</v>
      </c>
      <c r="N442" s="6" t="s">
        <v>36</v>
      </c>
      <c r="O442" s="6">
        <v>2400000</v>
      </c>
      <c r="P442" s="6">
        <v>2350000</v>
      </c>
      <c r="Q442" s="6">
        <f t="shared" si="78"/>
        <v>-50000</v>
      </c>
      <c r="R442" s="8">
        <f t="shared" si="79"/>
        <v>-2.0833333333333332E-2</v>
      </c>
      <c r="S442" s="6">
        <v>4925</v>
      </c>
      <c r="T442" s="9">
        <f t="shared" si="85"/>
        <v>70733.088235294112</v>
      </c>
      <c r="U442" s="6">
        <v>69263</v>
      </c>
      <c r="V442" s="9">
        <f t="shared" si="80"/>
        <v>-1470.0882352941117</v>
      </c>
      <c r="W442" s="8">
        <f t="shared" si="81"/>
        <v>-2.0783600320176222E-2</v>
      </c>
      <c r="X442" s="22">
        <f t="shared" si="86"/>
        <v>58634.072133238347</v>
      </c>
      <c r="Y442" s="22">
        <f t="shared" si="87"/>
        <v>57415.445012876735</v>
      </c>
      <c r="Z442" s="22">
        <f t="shared" si="88"/>
        <v>-1218.6271203616125</v>
      </c>
      <c r="AA442" s="8">
        <f t="shared" si="89"/>
        <v>-2.0783600320176294E-2</v>
      </c>
      <c r="AB442" s="22">
        <f t="shared" si="90"/>
        <v>1952125.130437809</v>
      </c>
      <c r="AC442" s="10">
        <v>1537</v>
      </c>
      <c r="AD442" s="6">
        <v>1962</v>
      </c>
      <c r="AE442" s="6">
        <f t="shared" si="82"/>
        <v>54</v>
      </c>
      <c r="AF442" s="6" t="s">
        <v>37</v>
      </c>
    </row>
    <row r="443" spans="1:32" x14ac:dyDescent="0.2">
      <c r="A443">
        <v>50</v>
      </c>
      <c r="B443" s="6" t="s">
        <v>1133</v>
      </c>
      <c r="C443" s="6" t="s">
        <v>22</v>
      </c>
      <c r="D443" s="6" t="s">
        <v>23</v>
      </c>
      <c r="E443" s="6" t="s">
        <v>2767</v>
      </c>
      <c r="F443" s="6" t="s">
        <v>2773</v>
      </c>
      <c r="G443" s="6">
        <v>59</v>
      </c>
      <c r="H443" s="6">
        <v>66</v>
      </c>
      <c r="I443" s="7">
        <v>42706</v>
      </c>
      <c r="J443" s="7">
        <v>42716</v>
      </c>
      <c r="K443" s="7" t="s">
        <v>2544</v>
      </c>
      <c r="L443" s="17">
        <f t="shared" si="83"/>
        <v>287.33999999999997</v>
      </c>
      <c r="M443" s="20">
        <f t="shared" si="84"/>
        <v>0.82894828426254619</v>
      </c>
      <c r="N443" s="6" t="s">
        <v>36</v>
      </c>
      <c r="O443" s="6">
        <v>2650000</v>
      </c>
      <c r="P443" s="6">
        <v>2650000</v>
      </c>
      <c r="Q443" s="6">
        <f t="shared" si="78"/>
        <v>0</v>
      </c>
      <c r="R443" s="8">
        <f t="shared" si="79"/>
        <v>0</v>
      </c>
      <c r="S443" s="6">
        <v>200823</v>
      </c>
      <c r="T443" s="9">
        <f t="shared" si="85"/>
        <v>48319.033898305082</v>
      </c>
      <c r="U443" s="6">
        <v>48319</v>
      </c>
      <c r="V443" s="9">
        <f t="shared" si="80"/>
        <v>-3.3898305082402658E-2</v>
      </c>
      <c r="W443" s="8">
        <f t="shared" si="81"/>
        <v>-7.0155179744998439E-7</v>
      </c>
      <c r="X443" s="22">
        <f t="shared" si="86"/>
        <v>40053.980247223808</v>
      </c>
      <c r="Y443" s="22">
        <f t="shared" si="87"/>
        <v>40053.952147281969</v>
      </c>
      <c r="Z443" s="22">
        <f t="shared" si="88"/>
        <v>-2.8099941839172971E-2</v>
      </c>
      <c r="AA443" s="8">
        <f t="shared" si="89"/>
        <v>-7.0155179749260031E-7</v>
      </c>
      <c r="AB443" s="22">
        <f t="shared" si="90"/>
        <v>2363183.176689636</v>
      </c>
      <c r="AC443" s="10">
        <v>2895</v>
      </c>
      <c r="AD443" s="6">
        <v>1954</v>
      </c>
      <c r="AE443" s="6">
        <f t="shared" si="82"/>
        <v>62</v>
      </c>
      <c r="AF443" s="6" t="s">
        <v>37</v>
      </c>
    </row>
    <row r="444" spans="1:32" x14ac:dyDescent="0.2">
      <c r="A444">
        <v>50</v>
      </c>
      <c r="B444" s="6" t="s">
        <v>389</v>
      </c>
      <c r="C444" s="6" t="s">
        <v>22</v>
      </c>
      <c r="D444" s="6" t="s">
        <v>23</v>
      </c>
      <c r="E444" s="6" t="s">
        <v>2767</v>
      </c>
      <c r="F444" s="6" t="s">
        <v>2773</v>
      </c>
      <c r="G444" s="6">
        <v>39</v>
      </c>
      <c r="H444" s="6">
        <v>45</v>
      </c>
      <c r="I444" s="7">
        <v>42706</v>
      </c>
      <c r="J444" s="7">
        <v>42717</v>
      </c>
      <c r="K444" s="7" t="s">
        <v>2544</v>
      </c>
      <c r="L444" s="17">
        <f t="shared" si="83"/>
        <v>287.33999999999997</v>
      </c>
      <c r="M444" s="20">
        <f t="shared" si="84"/>
        <v>0.82894828426254619</v>
      </c>
      <c r="N444" s="6" t="s">
        <v>24</v>
      </c>
      <c r="O444" s="6">
        <v>2650000</v>
      </c>
      <c r="P444" s="6">
        <v>2830000</v>
      </c>
      <c r="Q444" s="6">
        <f t="shared" si="78"/>
        <v>180000</v>
      </c>
      <c r="R444" s="8">
        <f t="shared" si="79"/>
        <v>6.7924528301886791E-2</v>
      </c>
      <c r="S444" s="6">
        <v>53882</v>
      </c>
      <c r="T444" s="9">
        <f t="shared" si="85"/>
        <v>69330.307692307688</v>
      </c>
      <c r="U444" s="6">
        <v>73946</v>
      </c>
      <c r="V444" s="9">
        <f t="shared" si="80"/>
        <v>4615.6923076923122</v>
      </c>
      <c r="W444" s="8">
        <f t="shared" si="81"/>
        <v>6.6575390494111875E-2</v>
      </c>
      <c r="X444" s="22">
        <f t="shared" si="86"/>
        <v>57471.239608932869</v>
      </c>
      <c r="Y444" s="22">
        <f t="shared" si="87"/>
        <v>61297.409828078242</v>
      </c>
      <c r="Z444" s="22">
        <f t="shared" si="88"/>
        <v>3826.1702191453733</v>
      </c>
      <c r="AA444" s="8">
        <f t="shared" si="89"/>
        <v>6.6575390494111847E-2</v>
      </c>
      <c r="AB444" s="22">
        <f t="shared" si="90"/>
        <v>2390598.9832950514</v>
      </c>
      <c r="AC444" s="10">
        <v>7813</v>
      </c>
      <c r="AD444" s="6">
        <v>1956</v>
      </c>
      <c r="AE444" s="6">
        <f t="shared" si="82"/>
        <v>60</v>
      </c>
      <c r="AF444" s="6" t="s">
        <v>371</v>
      </c>
    </row>
    <row r="445" spans="1:32" x14ac:dyDescent="0.2">
      <c r="A445">
        <v>50</v>
      </c>
      <c r="B445" s="6" t="s">
        <v>390</v>
      </c>
      <c r="C445" s="6" t="s">
        <v>22</v>
      </c>
      <c r="D445" s="6" t="s">
        <v>23</v>
      </c>
      <c r="E445" s="6" t="s">
        <v>2767</v>
      </c>
      <c r="F445" s="6" t="s">
        <v>2773</v>
      </c>
      <c r="G445" s="6">
        <v>39</v>
      </c>
      <c r="H445" s="6">
        <v>42</v>
      </c>
      <c r="I445" s="7">
        <v>42706</v>
      </c>
      <c r="J445" s="7">
        <v>42720</v>
      </c>
      <c r="K445" s="7" t="s">
        <v>2544</v>
      </c>
      <c r="L445" s="17">
        <f t="shared" si="83"/>
        <v>287.33999999999997</v>
      </c>
      <c r="M445" s="20">
        <f t="shared" si="84"/>
        <v>0.82894828426254619</v>
      </c>
      <c r="N445" s="6" t="s">
        <v>62</v>
      </c>
      <c r="O445" s="6">
        <v>2500000</v>
      </c>
      <c r="P445" s="6">
        <v>3000000</v>
      </c>
      <c r="Q445" s="6">
        <f t="shared" si="78"/>
        <v>500000</v>
      </c>
      <c r="R445" s="8">
        <f t="shared" si="79"/>
        <v>0.2</v>
      </c>
      <c r="S445" s="6"/>
      <c r="T445" s="9">
        <f t="shared" si="85"/>
        <v>64102.564102564102</v>
      </c>
      <c r="U445" s="6">
        <v>76923</v>
      </c>
      <c r="V445" s="9">
        <f t="shared" si="80"/>
        <v>12820.435897435898</v>
      </c>
      <c r="W445" s="8">
        <f t="shared" si="81"/>
        <v>0.1999988</v>
      </c>
      <c r="X445" s="22">
        <f t="shared" si="86"/>
        <v>53137.710529650394</v>
      </c>
      <c r="Y445" s="22">
        <f t="shared" si="87"/>
        <v>63765.188870327838</v>
      </c>
      <c r="Z445" s="22">
        <f t="shared" si="88"/>
        <v>10627.478340677444</v>
      </c>
      <c r="AA445" s="8">
        <f t="shared" si="89"/>
        <v>0.1999988</v>
      </c>
      <c r="AB445" s="22">
        <f t="shared" si="90"/>
        <v>2486842.3659427855</v>
      </c>
      <c r="AC445" s="10">
        <v>2602</v>
      </c>
      <c r="AD445" s="6">
        <v>2016</v>
      </c>
      <c r="AE445" s="6">
        <f t="shared" si="82"/>
        <v>0</v>
      </c>
      <c r="AF445" s="6" t="s">
        <v>37</v>
      </c>
    </row>
    <row r="446" spans="1:32" x14ac:dyDescent="0.2">
      <c r="A446">
        <v>51</v>
      </c>
      <c r="B446" s="6" t="s">
        <v>390</v>
      </c>
      <c r="C446" s="6" t="s">
        <v>22</v>
      </c>
      <c r="D446" s="6" t="s">
        <v>23</v>
      </c>
      <c r="E446" s="6" t="s">
        <v>2767</v>
      </c>
      <c r="F446" s="6" t="s">
        <v>2773</v>
      </c>
      <c r="G446" s="6">
        <v>49</v>
      </c>
      <c r="H446" s="6">
        <v>60</v>
      </c>
      <c r="I446" s="7">
        <v>42712</v>
      </c>
      <c r="J446" s="7">
        <v>42723</v>
      </c>
      <c r="K446" s="7" t="s">
        <v>2544</v>
      </c>
      <c r="L446" s="17">
        <f t="shared" si="83"/>
        <v>287.33999999999997</v>
      </c>
      <c r="M446" s="20">
        <f t="shared" si="84"/>
        <v>0.82894828426254619</v>
      </c>
      <c r="N446" s="6" t="s">
        <v>24</v>
      </c>
      <c r="O446" s="6">
        <v>3000000</v>
      </c>
      <c r="P446" s="6">
        <v>2390000</v>
      </c>
      <c r="Q446" s="6">
        <f t="shared" si="78"/>
        <v>-610000</v>
      </c>
      <c r="R446" s="8">
        <f t="shared" si="79"/>
        <v>-0.20333333333333334</v>
      </c>
      <c r="S446" s="6"/>
      <c r="T446" s="9">
        <f t="shared" si="85"/>
        <v>61224.489795918365</v>
      </c>
      <c r="U446" s="6">
        <v>48776</v>
      </c>
      <c r="V446" s="9">
        <f t="shared" si="80"/>
        <v>-12448.489795918365</v>
      </c>
      <c r="W446" s="8">
        <f t="shared" si="81"/>
        <v>-0.2033253333333333</v>
      </c>
      <c r="X446" s="22">
        <f t="shared" si="86"/>
        <v>50751.935771176293</v>
      </c>
      <c r="Y446" s="22">
        <f t="shared" si="87"/>
        <v>40432.781513189955</v>
      </c>
      <c r="Z446" s="22">
        <f t="shared" si="88"/>
        <v>-10319.154257986338</v>
      </c>
      <c r="AA446" s="8">
        <f t="shared" si="89"/>
        <v>-0.20332533333333322</v>
      </c>
      <c r="AB446" s="22">
        <f t="shared" si="90"/>
        <v>1981206.2941463077</v>
      </c>
      <c r="AC446" s="10">
        <v>2602</v>
      </c>
      <c r="AD446" s="6">
        <v>2016</v>
      </c>
      <c r="AE446" s="6">
        <f t="shared" si="82"/>
        <v>0</v>
      </c>
      <c r="AF446" s="6" t="s">
        <v>719</v>
      </c>
    </row>
    <row r="447" spans="1:32" x14ac:dyDescent="0.2">
      <c r="A447">
        <v>51</v>
      </c>
      <c r="B447" s="6" t="s">
        <v>1540</v>
      </c>
      <c r="C447" s="6" t="s">
        <v>22</v>
      </c>
      <c r="D447" s="6" t="s">
        <v>23</v>
      </c>
      <c r="E447" s="6" t="s">
        <v>2767</v>
      </c>
      <c r="F447" s="6" t="s">
        <v>2773</v>
      </c>
      <c r="G447" s="6">
        <v>70</v>
      </c>
      <c r="H447" s="6">
        <v>77</v>
      </c>
      <c r="I447" s="7">
        <v>42714</v>
      </c>
      <c r="J447" s="7">
        <v>42724</v>
      </c>
      <c r="K447" s="7" t="s">
        <v>2544</v>
      </c>
      <c r="L447" s="17">
        <f t="shared" si="83"/>
        <v>287.33999999999997</v>
      </c>
      <c r="M447" s="20">
        <f t="shared" si="84"/>
        <v>0.82894828426254619</v>
      </c>
      <c r="N447" s="6" t="s">
        <v>36</v>
      </c>
      <c r="O447" s="6">
        <v>3650000</v>
      </c>
      <c r="P447" s="6">
        <v>3550000</v>
      </c>
      <c r="Q447" s="6">
        <f t="shared" si="78"/>
        <v>-100000</v>
      </c>
      <c r="R447" s="8">
        <f t="shared" si="79"/>
        <v>-2.7397260273972601E-2</v>
      </c>
      <c r="S447" s="6"/>
      <c r="T447" s="9">
        <f t="shared" si="85"/>
        <v>52142.857142857145</v>
      </c>
      <c r="U447" s="6">
        <v>50714</v>
      </c>
      <c r="V447" s="9">
        <f t="shared" si="80"/>
        <v>-1428.8571428571449</v>
      </c>
      <c r="W447" s="8">
        <f t="shared" si="81"/>
        <v>-2.7402739726027435E-2</v>
      </c>
      <c r="X447" s="22">
        <f t="shared" si="86"/>
        <v>43223.731965118481</v>
      </c>
      <c r="Y447" s="22">
        <f t="shared" si="87"/>
        <v>42039.283288090766</v>
      </c>
      <c r="Z447" s="22">
        <f t="shared" si="88"/>
        <v>-1184.4486770277144</v>
      </c>
      <c r="AA447" s="8">
        <f t="shared" si="89"/>
        <v>-2.7402739726027442E-2</v>
      </c>
      <c r="AB447" s="22">
        <f t="shared" si="90"/>
        <v>2942749.8301663538</v>
      </c>
      <c r="AC447" s="10">
        <v>2603</v>
      </c>
      <c r="AD447" s="6">
        <v>2016</v>
      </c>
      <c r="AE447" s="6">
        <f t="shared" si="82"/>
        <v>0</v>
      </c>
      <c r="AF447" s="6" t="s">
        <v>27</v>
      </c>
    </row>
    <row r="448" spans="1:32" x14ac:dyDescent="0.2">
      <c r="A448">
        <v>51</v>
      </c>
      <c r="B448" s="6" t="s">
        <v>1299</v>
      </c>
      <c r="C448" s="6" t="s">
        <v>22</v>
      </c>
      <c r="D448" s="6" t="s">
        <v>23</v>
      </c>
      <c r="E448" s="6" t="s">
        <v>2767</v>
      </c>
      <c r="F448" s="6" t="s">
        <v>2773</v>
      </c>
      <c r="G448" s="6">
        <v>64</v>
      </c>
      <c r="H448" s="6">
        <v>69</v>
      </c>
      <c r="I448" s="7">
        <v>42707</v>
      </c>
      <c r="J448" s="7">
        <v>42726</v>
      </c>
      <c r="K448" s="7" t="s">
        <v>2544</v>
      </c>
      <c r="L448" s="17">
        <f t="shared" si="83"/>
        <v>287.33999999999997</v>
      </c>
      <c r="M448" s="20">
        <f t="shared" si="84"/>
        <v>0.82894828426254619</v>
      </c>
      <c r="N448" s="6" t="s">
        <v>107</v>
      </c>
      <c r="O448" s="6">
        <v>3700000</v>
      </c>
      <c r="P448" s="6">
        <v>3650000</v>
      </c>
      <c r="Q448" s="6">
        <f t="shared" si="78"/>
        <v>-50000</v>
      </c>
      <c r="R448" s="8">
        <f t="shared" si="79"/>
        <v>-1.3513513513513514E-2</v>
      </c>
      <c r="S448" s="6">
        <v>179000</v>
      </c>
      <c r="T448" s="9">
        <f t="shared" si="85"/>
        <v>60609.375</v>
      </c>
      <c r="U448" s="6">
        <v>59828</v>
      </c>
      <c r="V448" s="9">
        <f t="shared" si="80"/>
        <v>-781.375</v>
      </c>
      <c r="W448" s="8">
        <f t="shared" si="81"/>
        <v>-1.2891982469708688E-2</v>
      </c>
      <c r="X448" s="22">
        <f t="shared" si="86"/>
        <v>50242.037416475257</v>
      </c>
      <c r="Y448" s="22">
        <f t="shared" si="87"/>
        <v>49594.317950859615</v>
      </c>
      <c r="Z448" s="22">
        <f t="shared" si="88"/>
        <v>-647.71946561564255</v>
      </c>
      <c r="AA448" s="8">
        <f t="shared" si="89"/>
        <v>-1.28919824697086E-2</v>
      </c>
      <c r="AB448" s="22">
        <f t="shared" si="90"/>
        <v>3174036.3488550154</v>
      </c>
      <c r="AC448" s="10">
        <v>33129</v>
      </c>
      <c r="AD448" s="6">
        <v>1969</v>
      </c>
      <c r="AE448" s="6">
        <f t="shared" si="82"/>
        <v>47</v>
      </c>
      <c r="AF448" s="6" t="s">
        <v>108</v>
      </c>
    </row>
    <row r="449" spans="18:28" x14ac:dyDescent="0.2">
      <c r="R449" s="24">
        <f>AVERAGE(R2:R448)</f>
        <v>0.10311180515111583</v>
      </c>
      <c r="X449" s="21">
        <f>AVERAGE(X2:X448)</f>
        <v>44218.782522492089</v>
      </c>
      <c r="Y449" s="21">
        <f>AVERAGE(Y2:Y448)</f>
        <v>48588.434607425792</v>
      </c>
      <c r="Z449" s="22">
        <f t="shared" si="88"/>
        <v>4369.652084933703</v>
      </c>
      <c r="AA449" s="28">
        <f>AVERAGE(AA2:AA448)</f>
        <v>0.10129322772394025</v>
      </c>
      <c r="AB449" s="22">
        <f t="shared" si="90"/>
        <v>0</v>
      </c>
    </row>
  </sheetData>
  <sortState ref="A2:X448">
    <sortCondition ref="J2:J44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topLeftCell="N12" workbookViewId="0">
      <selection activeCell="AA47" sqref="AA47"/>
    </sheetView>
  </sheetViews>
  <sheetFormatPr baseColWidth="10" defaultRowHeight="16" x14ac:dyDescent="0.2"/>
  <cols>
    <col min="24" max="24" width="16.33203125" bestFit="1" customWidth="1"/>
    <col min="25" max="25" width="17" bestFit="1" customWidth="1"/>
    <col min="26" max="26" width="17" customWidth="1"/>
    <col min="27" max="27" width="17" style="29" customWidth="1"/>
    <col min="28" max="28" width="18.1640625" bestFit="1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2766</v>
      </c>
      <c r="F1" t="s">
        <v>2770</v>
      </c>
      <c r="G1" t="s">
        <v>4</v>
      </c>
      <c r="H1" t="s">
        <v>5</v>
      </c>
      <c r="I1" t="s">
        <v>6</v>
      </c>
      <c r="J1" t="s">
        <v>7</v>
      </c>
      <c r="K1" t="s">
        <v>2532</v>
      </c>
      <c r="L1" t="s">
        <v>2760</v>
      </c>
      <c r="M1" t="s">
        <v>2761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</v>
      </c>
      <c r="X1" s="21" t="s">
        <v>2764</v>
      </c>
      <c r="Y1" s="21" t="s">
        <v>2763</v>
      </c>
      <c r="Z1" s="21" t="s">
        <v>16</v>
      </c>
      <c r="AA1" s="29" t="s">
        <v>2762</v>
      </c>
      <c r="AB1" s="21" t="s">
        <v>2777</v>
      </c>
      <c r="AC1" t="s">
        <v>17</v>
      </c>
      <c r="AD1" t="s">
        <v>18</v>
      </c>
      <c r="AE1" t="s">
        <v>19</v>
      </c>
      <c r="AF1" s="1" t="s">
        <v>20</v>
      </c>
    </row>
    <row r="2" spans="1:32" x14ac:dyDescent="0.2">
      <c r="A2">
        <v>2</v>
      </c>
      <c r="B2" s="6" t="s">
        <v>2646</v>
      </c>
      <c r="C2" s="6" t="s">
        <v>22</v>
      </c>
      <c r="D2" s="6" t="s">
        <v>23</v>
      </c>
      <c r="E2" s="6" t="s">
        <v>2768</v>
      </c>
      <c r="F2" s="6" t="s">
        <v>2773</v>
      </c>
      <c r="G2" s="6">
        <v>68</v>
      </c>
      <c r="H2" s="6">
        <v>74</v>
      </c>
      <c r="I2" s="7">
        <v>42377</v>
      </c>
      <c r="J2" s="7">
        <v>42380</v>
      </c>
      <c r="K2" s="7" t="s">
        <v>2533</v>
      </c>
      <c r="L2" s="17">
        <f>IF(K2="Januar",238.19,IF(K2="Februar",240.59,IF(K2="Mars",245.99,IF(K2="April",250.79,IF(K2="Mai",256.52,IF(K2="Juni",259.83,IF(K2="Juli",265.66,IF(K2="August",272.21,IF(K2="September",275.91,IF(K2="Oktober",281.13,IF(K2="November",284.38,IF(K2="Desember",287.34,0))))))))))))</f>
        <v>238.19</v>
      </c>
      <c r="M2" s="20">
        <f>$L$2/L2</f>
        <v>1</v>
      </c>
      <c r="N2" s="6" t="s">
        <v>2550</v>
      </c>
      <c r="O2" s="6">
        <v>2350000</v>
      </c>
      <c r="P2" s="6">
        <v>2490000</v>
      </c>
      <c r="Q2" s="6">
        <f t="shared" ref="Q2:Q46" si="0">P2-O2</f>
        <v>140000</v>
      </c>
      <c r="R2" s="8">
        <f t="shared" ref="R2:R46" si="1">Q2/O2</f>
        <v>5.9574468085106386E-2</v>
      </c>
      <c r="S2" s="6">
        <v>29788</v>
      </c>
      <c r="T2" s="9">
        <f>(O2+S2)/G2</f>
        <v>34996.882352941175</v>
      </c>
      <c r="U2" s="6">
        <v>37056</v>
      </c>
      <c r="V2" s="9">
        <f t="shared" ref="V2:V46" si="2">U2-T2</f>
        <v>2059.1176470588252</v>
      </c>
      <c r="W2" s="8">
        <f t="shared" ref="W2:W46" si="3">V2/T2</f>
        <v>5.8837173731441678E-2</v>
      </c>
      <c r="X2" s="22">
        <f>T2*M2</f>
        <v>34996.882352941175</v>
      </c>
      <c r="Y2" s="22">
        <f>U2*M2</f>
        <v>37056</v>
      </c>
      <c r="Z2" s="22">
        <f>Y2-X2</f>
        <v>2059.1176470588252</v>
      </c>
      <c r="AA2" s="8">
        <f>Z2/X2</f>
        <v>5.8837173731441678E-2</v>
      </c>
      <c r="AB2" s="22">
        <f>Y2*G2</f>
        <v>2519808</v>
      </c>
      <c r="AC2" s="10">
        <v>34449</v>
      </c>
      <c r="AD2" s="6">
        <v>1956</v>
      </c>
      <c r="AE2" s="6">
        <f t="shared" ref="AE2:AE46" si="4">2016-AD2</f>
        <v>60</v>
      </c>
      <c r="AF2" s="6" t="s">
        <v>1295</v>
      </c>
    </row>
    <row r="3" spans="1:32" x14ac:dyDescent="0.2">
      <c r="A3">
        <v>3</v>
      </c>
      <c r="B3" s="6" t="s">
        <v>2603</v>
      </c>
      <c r="C3" s="6" t="s">
        <v>22</v>
      </c>
      <c r="D3" s="6" t="s">
        <v>23</v>
      </c>
      <c r="E3" s="6" t="s">
        <v>2768</v>
      </c>
      <c r="F3" s="6" t="s">
        <v>2773</v>
      </c>
      <c r="G3" s="6">
        <v>50</v>
      </c>
      <c r="H3" s="6">
        <v>56</v>
      </c>
      <c r="I3" s="7">
        <v>42388</v>
      </c>
      <c r="J3" s="7">
        <v>42391</v>
      </c>
      <c r="K3" s="7" t="s">
        <v>2533</v>
      </c>
      <c r="L3" s="17">
        <f t="shared" ref="L3:L46" si="5">IF(K3="Januar",238.19,IF(K3="Februar",240.59,IF(K3="Mars",245.99,IF(K3="April",250.79,IF(K3="Mai",256.52,IF(K3="Juni",259.83,IF(K3="Juli",265.66,IF(K3="August",272.21,IF(K3="September",275.91,IF(K3="Oktober",281.13,IF(K3="November",284.38,IF(K3="Desember",287.34,0))))))))))))</f>
        <v>238.19</v>
      </c>
      <c r="M3" s="20">
        <f t="shared" ref="M3:M46" si="6">$L$2/L3</f>
        <v>1</v>
      </c>
      <c r="N3" s="6" t="s">
        <v>2550</v>
      </c>
      <c r="O3" s="6">
        <v>2190000</v>
      </c>
      <c r="P3" s="6">
        <v>2450000</v>
      </c>
      <c r="Q3" s="6">
        <f t="shared" si="0"/>
        <v>260000</v>
      </c>
      <c r="R3" s="8">
        <f t="shared" si="1"/>
        <v>0.11872146118721461</v>
      </c>
      <c r="S3" s="6">
        <v>134712</v>
      </c>
      <c r="T3" s="9">
        <f t="shared" ref="T3:T46" si="7">(O3+S3)/G3</f>
        <v>46494.239999999998</v>
      </c>
      <c r="U3" s="6">
        <v>51694</v>
      </c>
      <c r="V3" s="9">
        <f t="shared" si="2"/>
        <v>5199.760000000002</v>
      </c>
      <c r="W3" s="8">
        <f t="shared" si="3"/>
        <v>0.11183664901286702</v>
      </c>
      <c r="X3" s="22">
        <f t="shared" ref="X3:X46" si="8">T3*M3</f>
        <v>46494.239999999998</v>
      </c>
      <c r="Y3" s="22">
        <f t="shared" ref="Y3:Y46" si="9">U3*M3</f>
        <v>51694</v>
      </c>
      <c r="Z3" s="22">
        <f t="shared" ref="Z3:Z47" si="10">Y3-X3</f>
        <v>5199.760000000002</v>
      </c>
      <c r="AA3" s="8">
        <f t="shared" ref="AA3:AA46" si="11">Z3/X3</f>
        <v>0.11183664901286702</v>
      </c>
      <c r="AB3" s="22">
        <f t="shared" ref="AB3:AB47" si="12">Y3*G3</f>
        <v>2584700</v>
      </c>
      <c r="AC3" s="10">
        <v>16942</v>
      </c>
      <c r="AD3" s="6">
        <v>1966</v>
      </c>
      <c r="AE3" s="6">
        <f t="shared" si="4"/>
        <v>50</v>
      </c>
      <c r="AF3" s="6" t="s">
        <v>181</v>
      </c>
    </row>
    <row r="4" spans="1:32" x14ac:dyDescent="0.2">
      <c r="A4">
        <v>4</v>
      </c>
      <c r="B4" s="6" t="s">
        <v>2708</v>
      </c>
      <c r="C4" s="6" t="s">
        <v>22</v>
      </c>
      <c r="D4" s="6" t="s">
        <v>23</v>
      </c>
      <c r="E4" s="6" t="s">
        <v>2768</v>
      </c>
      <c r="F4" s="6" t="s">
        <v>2773</v>
      </c>
      <c r="G4" s="6">
        <v>90</v>
      </c>
      <c r="H4" s="6">
        <v>97</v>
      </c>
      <c r="I4" s="7">
        <v>42392</v>
      </c>
      <c r="J4" s="7">
        <v>42397</v>
      </c>
      <c r="K4" s="7" t="s">
        <v>2533</v>
      </c>
      <c r="L4" s="17">
        <f t="shared" si="5"/>
        <v>238.19</v>
      </c>
      <c r="M4" s="20">
        <f t="shared" si="6"/>
        <v>1</v>
      </c>
      <c r="N4" s="6" t="s">
        <v>2568</v>
      </c>
      <c r="O4" s="6">
        <v>3250000</v>
      </c>
      <c r="P4" s="6">
        <v>3475000</v>
      </c>
      <c r="Q4" s="6">
        <f t="shared" si="0"/>
        <v>225000</v>
      </c>
      <c r="R4" s="8">
        <f t="shared" si="1"/>
        <v>6.9230769230769235E-2</v>
      </c>
      <c r="S4" s="6">
        <v>88</v>
      </c>
      <c r="T4" s="9">
        <f t="shared" si="7"/>
        <v>36112.088888888888</v>
      </c>
      <c r="U4" s="6">
        <v>38612</v>
      </c>
      <c r="V4" s="9">
        <f t="shared" si="2"/>
        <v>2499.9111111111124</v>
      </c>
      <c r="W4" s="8">
        <f t="shared" si="3"/>
        <v>6.9226433253499642E-2</v>
      </c>
      <c r="X4" s="22">
        <f t="shared" si="8"/>
        <v>36112.088888888888</v>
      </c>
      <c r="Y4" s="22">
        <f t="shared" si="9"/>
        <v>38612</v>
      </c>
      <c r="Z4" s="22">
        <f t="shared" si="10"/>
        <v>2499.9111111111124</v>
      </c>
      <c r="AA4" s="8">
        <f t="shared" si="11"/>
        <v>6.9226433253499642E-2</v>
      </c>
      <c r="AB4" s="22">
        <f t="shared" si="12"/>
        <v>3475080</v>
      </c>
      <c r="AC4" s="10">
        <v>11240</v>
      </c>
      <c r="AD4" s="6">
        <v>1994</v>
      </c>
      <c r="AE4" s="6">
        <f t="shared" si="4"/>
        <v>22</v>
      </c>
      <c r="AF4" s="6" t="s">
        <v>34</v>
      </c>
    </row>
    <row r="5" spans="1:32" x14ac:dyDescent="0.2">
      <c r="A5">
        <v>5</v>
      </c>
      <c r="B5" s="6" t="s">
        <v>2671</v>
      </c>
      <c r="C5" s="6" t="s">
        <v>22</v>
      </c>
      <c r="D5" s="6" t="s">
        <v>23</v>
      </c>
      <c r="E5" s="6" t="s">
        <v>2768</v>
      </c>
      <c r="F5" s="6" t="s">
        <v>2773</v>
      </c>
      <c r="G5" s="6">
        <v>76</v>
      </c>
      <c r="H5" s="6">
        <v>83</v>
      </c>
      <c r="I5" s="7">
        <v>42399</v>
      </c>
      <c r="J5" s="7">
        <v>42402</v>
      </c>
      <c r="K5" s="7" t="s">
        <v>2534</v>
      </c>
      <c r="L5" s="17">
        <f t="shared" si="5"/>
        <v>240.59</v>
      </c>
      <c r="M5" s="20">
        <f t="shared" si="6"/>
        <v>0.99002452304750821</v>
      </c>
      <c r="N5" s="6" t="s">
        <v>2550</v>
      </c>
      <c r="O5" s="6">
        <v>2290000</v>
      </c>
      <c r="P5" s="6">
        <v>2500000</v>
      </c>
      <c r="Q5" s="6">
        <f t="shared" si="0"/>
        <v>210000</v>
      </c>
      <c r="R5" s="8">
        <f t="shared" si="1"/>
        <v>9.1703056768558958E-2</v>
      </c>
      <c r="S5" s="6">
        <v>9143</v>
      </c>
      <c r="T5" s="9">
        <f t="shared" si="7"/>
        <v>30251.88157894737</v>
      </c>
      <c r="U5" s="6">
        <v>33015</v>
      </c>
      <c r="V5" s="9">
        <f t="shared" si="2"/>
        <v>2763.1184210526299</v>
      </c>
      <c r="W5" s="8">
        <f t="shared" si="3"/>
        <v>9.133707646718793E-2</v>
      </c>
      <c r="X5" s="22">
        <f t="shared" si="8"/>
        <v>29950.104631487069</v>
      </c>
      <c r="Y5" s="22">
        <f t="shared" si="9"/>
        <v>32685.659628413483</v>
      </c>
      <c r="Z5" s="22">
        <f t="shared" si="10"/>
        <v>2735.5549969264139</v>
      </c>
      <c r="AA5" s="8">
        <f t="shared" si="11"/>
        <v>9.133707646718793E-2</v>
      </c>
      <c r="AB5" s="22">
        <f t="shared" si="12"/>
        <v>2484110.1317594247</v>
      </c>
      <c r="AC5" s="10">
        <v>16626</v>
      </c>
      <c r="AD5" s="6">
        <v>1987</v>
      </c>
      <c r="AE5" s="6">
        <f t="shared" si="4"/>
        <v>29</v>
      </c>
      <c r="AF5" s="6" t="s">
        <v>37</v>
      </c>
    </row>
    <row r="6" spans="1:32" x14ac:dyDescent="0.2">
      <c r="A6">
        <v>5</v>
      </c>
      <c r="B6" s="6" t="s">
        <v>2729</v>
      </c>
      <c r="C6" s="6" t="s">
        <v>22</v>
      </c>
      <c r="D6" s="6" t="s">
        <v>23</v>
      </c>
      <c r="E6" s="6" t="s">
        <v>2768</v>
      </c>
      <c r="F6" s="6" t="s">
        <v>2773</v>
      </c>
      <c r="G6" s="6">
        <v>102</v>
      </c>
      <c r="H6" s="6">
        <v>113</v>
      </c>
      <c r="I6" s="7">
        <v>42399</v>
      </c>
      <c r="J6" s="7">
        <v>42403</v>
      </c>
      <c r="K6" s="7" t="s">
        <v>2534</v>
      </c>
      <c r="L6" s="17">
        <f t="shared" si="5"/>
        <v>240.59</v>
      </c>
      <c r="M6" s="20">
        <f t="shared" si="6"/>
        <v>0.99002452304750821</v>
      </c>
      <c r="N6" s="6" t="s">
        <v>2546</v>
      </c>
      <c r="O6" s="6">
        <v>3190000</v>
      </c>
      <c r="P6" s="6">
        <v>3500000</v>
      </c>
      <c r="Q6" s="6">
        <f t="shared" si="0"/>
        <v>310000</v>
      </c>
      <c r="R6" s="8">
        <f t="shared" si="1"/>
        <v>9.7178683385579931E-2</v>
      </c>
      <c r="S6" s="6">
        <v>3203</v>
      </c>
      <c r="T6" s="9">
        <f t="shared" si="7"/>
        <v>31305.911764705881</v>
      </c>
      <c r="U6" s="6">
        <v>34345</v>
      </c>
      <c r="V6" s="9">
        <f t="shared" si="2"/>
        <v>3039.0882352941189</v>
      </c>
      <c r="W6" s="8">
        <f t="shared" si="3"/>
        <v>9.7077135402916806E-2</v>
      </c>
      <c r="X6" s="22">
        <f t="shared" si="8"/>
        <v>30993.620363420316</v>
      </c>
      <c r="Y6" s="22">
        <f t="shared" si="9"/>
        <v>34002.392244066672</v>
      </c>
      <c r="Z6" s="22">
        <f t="shared" si="10"/>
        <v>3008.7718806463563</v>
      </c>
      <c r="AA6" s="8">
        <f t="shared" si="11"/>
        <v>9.7077135402916889E-2</v>
      </c>
      <c r="AB6" s="22">
        <f t="shared" si="12"/>
        <v>3468244.0088948007</v>
      </c>
      <c r="AC6" s="10">
        <v>3717</v>
      </c>
      <c r="AD6" s="6">
        <v>2007</v>
      </c>
      <c r="AE6" s="6">
        <f t="shared" si="4"/>
        <v>9</v>
      </c>
      <c r="AF6" s="6" t="s">
        <v>96</v>
      </c>
    </row>
    <row r="7" spans="1:32" x14ac:dyDescent="0.2">
      <c r="A7">
        <v>5</v>
      </c>
      <c r="B7" s="6" t="s">
        <v>1542</v>
      </c>
      <c r="C7" s="6" t="s">
        <v>22</v>
      </c>
      <c r="D7" s="6" t="s">
        <v>23</v>
      </c>
      <c r="E7" s="6" t="s">
        <v>2768</v>
      </c>
      <c r="F7" s="6" t="s">
        <v>2773</v>
      </c>
      <c r="G7" s="6">
        <v>101</v>
      </c>
      <c r="H7" s="6">
        <v>107</v>
      </c>
      <c r="I7" s="7">
        <v>42404</v>
      </c>
      <c r="J7" s="7">
        <v>42404</v>
      </c>
      <c r="K7" s="7" t="s">
        <v>2534</v>
      </c>
      <c r="L7" s="17">
        <f t="shared" si="5"/>
        <v>240.59</v>
      </c>
      <c r="M7" s="20">
        <f t="shared" si="6"/>
        <v>0.99002452304750821</v>
      </c>
      <c r="N7" s="6" t="s">
        <v>2554</v>
      </c>
      <c r="O7" s="6">
        <v>3500000</v>
      </c>
      <c r="P7" s="6">
        <v>3700000</v>
      </c>
      <c r="Q7" s="6">
        <f t="shared" si="0"/>
        <v>200000</v>
      </c>
      <c r="R7" s="8">
        <f t="shared" si="1"/>
        <v>5.7142857142857141E-2</v>
      </c>
      <c r="S7" s="6">
        <v>17000</v>
      </c>
      <c r="T7" s="9">
        <f t="shared" si="7"/>
        <v>34821.782178217822</v>
      </c>
      <c r="U7" s="6">
        <v>36802</v>
      </c>
      <c r="V7" s="9">
        <f t="shared" si="2"/>
        <v>1980.2178217821784</v>
      </c>
      <c r="W7" s="8">
        <f t="shared" si="3"/>
        <v>5.6867216377594544E-2</v>
      </c>
      <c r="X7" s="22">
        <f t="shared" si="8"/>
        <v>34474.418292654322</v>
      </c>
      <c r="Y7" s="22">
        <f t="shared" si="9"/>
        <v>36434.882497194398</v>
      </c>
      <c r="Z7" s="22">
        <f t="shared" si="10"/>
        <v>1960.464204540076</v>
      </c>
      <c r="AA7" s="8">
        <f t="shared" si="11"/>
        <v>5.6867216377594523E-2</v>
      </c>
      <c r="AB7" s="22">
        <f t="shared" si="12"/>
        <v>3679923.1322166342</v>
      </c>
      <c r="AC7" s="10">
        <v>12807</v>
      </c>
      <c r="AD7" s="6">
        <v>1973</v>
      </c>
      <c r="AE7" s="6">
        <f t="shared" si="4"/>
        <v>43</v>
      </c>
      <c r="AF7" s="6" t="s">
        <v>2718</v>
      </c>
    </row>
    <row r="8" spans="1:32" x14ac:dyDescent="0.2">
      <c r="A8">
        <v>5</v>
      </c>
      <c r="B8" s="6" t="s">
        <v>2653</v>
      </c>
      <c r="C8" s="6" t="s">
        <v>22</v>
      </c>
      <c r="D8" s="6" t="s">
        <v>23</v>
      </c>
      <c r="E8" s="6" t="s">
        <v>2768</v>
      </c>
      <c r="F8" s="6" t="s">
        <v>2773</v>
      </c>
      <c r="G8" s="6">
        <v>70</v>
      </c>
      <c r="H8" s="6">
        <v>77</v>
      </c>
      <c r="I8" s="7">
        <v>42402</v>
      </c>
      <c r="J8" s="7">
        <v>42405</v>
      </c>
      <c r="K8" s="7" t="s">
        <v>2534</v>
      </c>
      <c r="L8" s="17">
        <f t="shared" si="5"/>
        <v>240.59</v>
      </c>
      <c r="M8" s="20">
        <f t="shared" si="6"/>
        <v>0.99002452304750821</v>
      </c>
      <c r="N8" s="6" t="s">
        <v>2550</v>
      </c>
      <c r="O8" s="6">
        <v>2490000</v>
      </c>
      <c r="P8" s="6">
        <v>2850000</v>
      </c>
      <c r="Q8" s="6">
        <f t="shared" si="0"/>
        <v>360000</v>
      </c>
      <c r="R8" s="8">
        <f t="shared" si="1"/>
        <v>0.14457831325301204</v>
      </c>
      <c r="S8" s="6">
        <v>74091</v>
      </c>
      <c r="T8" s="9">
        <f t="shared" si="7"/>
        <v>36629.87142857143</v>
      </c>
      <c r="U8" s="6">
        <v>41773</v>
      </c>
      <c r="V8" s="9">
        <f t="shared" si="2"/>
        <v>5143.1285714285696</v>
      </c>
      <c r="W8" s="8">
        <f t="shared" si="3"/>
        <v>0.14040804324027495</v>
      </c>
      <c r="X8" s="22">
        <f t="shared" si="8"/>
        <v>36264.470990362977</v>
      </c>
      <c r="Y8" s="22">
        <f t="shared" si="9"/>
        <v>41356.294401263563</v>
      </c>
      <c r="Z8" s="22">
        <f t="shared" si="10"/>
        <v>5091.8234109005862</v>
      </c>
      <c r="AA8" s="8">
        <f t="shared" si="11"/>
        <v>0.14040804324027509</v>
      </c>
      <c r="AB8" s="22">
        <f t="shared" si="12"/>
        <v>2894940.6080884496</v>
      </c>
      <c r="AC8" s="6"/>
      <c r="AD8" s="6">
        <v>1965</v>
      </c>
      <c r="AE8" s="6">
        <f t="shared" si="4"/>
        <v>51</v>
      </c>
      <c r="AF8" s="6" t="s">
        <v>37</v>
      </c>
    </row>
    <row r="9" spans="1:32" x14ac:dyDescent="0.2">
      <c r="A9">
        <v>6</v>
      </c>
      <c r="B9" s="6" t="s">
        <v>2703</v>
      </c>
      <c r="C9" s="6" t="s">
        <v>22</v>
      </c>
      <c r="D9" s="6" t="s">
        <v>23</v>
      </c>
      <c r="E9" s="6" t="s">
        <v>2768</v>
      </c>
      <c r="F9" s="6" t="s">
        <v>2773</v>
      </c>
      <c r="G9" s="6">
        <v>86</v>
      </c>
      <c r="H9" s="6">
        <v>102</v>
      </c>
      <c r="I9" s="7">
        <v>42405</v>
      </c>
      <c r="J9" s="7">
        <v>42409</v>
      </c>
      <c r="K9" s="7" t="s">
        <v>2534</v>
      </c>
      <c r="L9" s="17">
        <f t="shared" si="5"/>
        <v>240.59</v>
      </c>
      <c r="M9" s="20">
        <f t="shared" si="6"/>
        <v>0.99002452304750821</v>
      </c>
      <c r="N9" s="6" t="s">
        <v>2546</v>
      </c>
      <c r="O9" s="6">
        <v>4750000</v>
      </c>
      <c r="P9" s="6">
        <v>4900000</v>
      </c>
      <c r="Q9" s="6">
        <f t="shared" si="0"/>
        <v>150000</v>
      </c>
      <c r="R9" s="8">
        <f t="shared" si="1"/>
        <v>3.1578947368421054E-2</v>
      </c>
      <c r="S9" s="6"/>
      <c r="T9" s="9">
        <f t="shared" si="7"/>
        <v>55232.558139534885</v>
      </c>
      <c r="U9" s="6">
        <v>56977</v>
      </c>
      <c r="V9" s="9">
        <f t="shared" si="2"/>
        <v>1744.4418604651146</v>
      </c>
      <c r="W9" s="8">
        <f t="shared" si="3"/>
        <v>3.1583578947368386E-2</v>
      </c>
      <c r="X9" s="22">
        <f t="shared" si="8"/>
        <v>54681.587028786795</v>
      </c>
      <c r="Y9" s="22">
        <f t="shared" si="9"/>
        <v>56408.627249677877</v>
      </c>
      <c r="Z9" s="22">
        <f t="shared" si="10"/>
        <v>1727.0402208910818</v>
      </c>
      <c r="AA9" s="8">
        <f t="shared" si="11"/>
        <v>3.1583578947368365E-2</v>
      </c>
      <c r="AB9" s="22">
        <f t="shared" si="12"/>
        <v>4851141.9434722969</v>
      </c>
      <c r="AC9" s="10">
        <v>3914</v>
      </c>
      <c r="AD9" s="6">
        <v>2015</v>
      </c>
      <c r="AE9" s="6">
        <f t="shared" si="4"/>
        <v>1</v>
      </c>
      <c r="AF9" s="6" t="s">
        <v>52</v>
      </c>
    </row>
    <row r="10" spans="1:32" x14ac:dyDescent="0.2">
      <c r="A10">
        <v>6</v>
      </c>
      <c r="B10" s="6" t="s">
        <v>2717</v>
      </c>
      <c r="C10" s="6" t="s">
        <v>22</v>
      </c>
      <c r="D10" s="6" t="s">
        <v>23</v>
      </c>
      <c r="E10" s="6" t="s">
        <v>2768</v>
      </c>
      <c r="F10" s="6" t="s">
        <v>2773</v>
      </c>
      <c r="G10" s="6">
        <v>94</v>
      </c>
      <c r="H10" s="6">
        <v>105</v>
      </c>
      <c r="I10" s="7">
        <v>42410</v>
      </c>
      <c r="J10" s="7">
        <v>42410</v>
      </c>
      <c r="K10" s="7" t="s">
        <v>2534</v>
      </c>
      <c r="L10" s="17">
        <f t="shared" si="5"/>
        <v>240.59</v>
      </c>
      <c r="M10" s="20">
        <f t="shared" si="6"/>
        <v>0.99002452304750821</v>
      </c>
      <c r="N10" s="6" t="s">
        <v>2554</v>
      </c>
      <c r="O10" s="6">
        <v>7000000</v>
      </c>
      <c r="P10" s="6">
        <v>7500000</v>
      </c>
      <c r="Q10" s="6">
        <f t="shared" si="0"/>
        <v>500000</v>
      </c>
      <c r="R10" s="8">
        <f t="shared" si="1"/>
        <v>7.1428571428571425E-2</v>
      </c>
      <c r="S10" s="6"/>
      <c r="T10" s="9">
        <f t="shared" si="7"/>
        <v>74468.085106382976</v>
      </c>
      <c r="U10" s="6">
        <v>79787</v>
      </c>
      <c r="V10" s="9">
        <f t="shared" si="2"/>
        <v>5318.9148936170241</v>
      </c>
      <c r="W10" s="8">
        <f t="shared" si="3"/>
        <v>7.1425428571428612E-2</v>
      </c>
      <c r="X10" s="22">
        <f t="shared" si="8"/>
        <v>73725.230439708059</v>
      </c>
      <c r="Y10" s="22">
        <f t="shared" si="9"/>
        <v>78991.086620391536</v>
      </c>
      <c r="Z10" s="22">
        <f t="shared" si="10"/>
        <v>5265.8561806834769</v>
      </c>
      <c r="AA10" s="8">
        <f t="shared" si="11"/>
        <v>7.1425428571428543E-2</v>
      </c>
      <c r="AB10" s="22">
        <f t="shared" si="12"/>
        <v>7425162.1423168043</v>
      </c>
      <c r="AC10" s="10">
        <v>2155</v>
      </c>
      <c r="AD10" s="6">
        <v>2006</v>
      </c>
      <c r="AE10" s="6">
        <f t="shared" si="4"/>
        <v>10</v>
      </c>
      <c r="AF10" s="6" t="s">
        <v>2718</v>
      </c>
    </row>
    <row r="11" spans="1:32" x14ac:dyDescent="0.2">
      <c r="A11">
        <v>6</v>
      </c>
      <c r="B11" s="6" t="s">
        <v>2692</v>
      </c>
      <c r="C11" s="6" t="s">
        <v>22</v>
      </c>
      <c r="D11" s="6" t="s">
        <v>23</v>
      </c>
      <c r="E11" s="6" t="s">
        <v>2768</v>
      </c>
      <c r="F11" s="6" t="s">
        <v>2773</v>
      </c>
      <c r="G11" s="6">
        <v>83</v>
      </c>
      <c r="H11" s="6">
        <v>87</v>
      </c>
      <c r="I11" s="7">
        <v>42406</v>
      </c>
      <c r="J11" s="7">
        <v>42411</v>
      </c>
      <c r="K11" s="7" t="s">
        <v>2534</v>
      </c>
      <c r="L11" s="17">
        <f t="shared" si="5"/>
        <v>240.59</v>
      </c>
      <c r="M11" s="20">
        <f t="shared" si="6"/>
        <v>0.99002452304750821</v>
      </c>
      <c r="N11" s="6" t="s">
        <v>2568</v>
      </c>
      <c r="O11" s="6">
        <v>2990000</v>
      </c>
      <c r="P11" s="6">
        <v>3300000</v>
      </c>
      <c r="Q11" s="6">
        <f t="shared" si="0"/>
        <v>310000</v>
      </c>
      <c r="R11" s="8">
        <f t="shared" si="1"/>
        <v>0.10367892976588629</v>
      </c>
      <c r="S11" s="6">
        <v>168155</v>
      </c>
      <c r="T11" s="9">
        <f t="shared" si="7"/>
        <v>38050.060240963852</v>
      </c>
      <c r="U11" s="6">
        <v>41785</v>
      </c>
      <c r="V11" s="9">
        <f t="shared" si="2"/>
        <v>3734.9397590361477</v>
      </c>
      <c r="W11" s="8">
        <f t="shared" si="3"/>
        <v>9.8158576763965125E-2</v>
      </c>
      <c r="X11" s="22">
        <f t="shared" si="8"/>
        <v>37670.49274198919</v>
      </c>
      <c r="Y11" s="22">
        <f t="shared" si="9"/>
        <v>41368.174695540132</v>
      </c>
      <c r="Z11" s="22">
        <f t="shared" si="10"/>
        <v>3697.6819535509421</v>
      </c>
      <c r="AA11" s="8">
        <f t="shared" si="11"/>
        <v>9.8158576763965263E-2</v>
      </c>
      <c r="AB11" s="22">
        <f t="shared" si="12"/>
        <v>3433558.4997298308</v>
      </c>
      <c r="AC11" s="10">
        <v>19802</v>
      </c>
      <c r="AD11" s="6">
        <v>1974</v>
      </c>
      <c r="AE11" s="6">
        <f t="shared" si="4"/>
        <v>42</v>
      </c>
      <c r="AF11" s="6" t="s">
        <v>37</v>
      </c>
    </row>
    <row r="12" spans="1:32" x14ac:dyDescent="0.2">
      <c r="A12">
        <v>6</v>
      </c>
      <c r="B12" s="6" t="s">
        <v>668</v>
      </c>
      <c r="C12" s="6" t="s">
        <v>22</v>
      </c>
      <c r="D12" s="6" t="s">
        <v>23</v>
      </c>
      <c r="E12" s="6" t="s">
        <v>2768</v>
      </c>
      <c r="F12" s="6" t="s">
        <v>2773</v>
      </c>
      <c r="G12" s="6">
        <v>76</v>
      </c>
      <c r="H12" s="6">
        <v>86</v>
      </c>
      <c r="I12" s="7">
        <v>42408</v>
      </c>
      <c r="J12" s="7">
        <v>42412</v>
      </c>
      <c r="K12" s="7" t="s">
        <v>2534</v>
      </c>
      <c r="L12" s="17">
        <f t="shared" si="5"/>
        <v>240.59</v>
      </c>
      <c r="M12" s="20">
        <f t="shared" si="6"/>
        <v>0.99002452304750821</v>
      </c>
      <c r="N12" s="6" t="s">
        <v>2546</v>
      </c>
      <c r="O12" s="6">
        <v>3900000</v>
      </c>
      <c r="P12" s="6">
        <v>4000000</v>
      </c>
      <c r="Q12" s="6">
        <f t="shared" si="0"/>
        <v>100000</v>
      </c>
      <c r="R12" s="8">
        <f t="shared" si="1"/>
        <v>2.564102564102564E-2</v>
      </c>
      <c r="S12" s="6"/>
      <c r="T12" s="9">
        <f t="shared" si="7"/>
        <v>51315.789473684214</v>
      </c>
      <c r="U12" s="6">
        <v>52632</v>
      </c>
      <c r="V12" s="9">
        <f t="shared" si="2"/>
        <v>1316.2105263157864</v>
      </c>
      <c r="W12" s="8">
        <f t="shared" si="3"/>
        <v>2.5649230769230709E-2</v>
      </c>
      <c r="X12" s="22">
        <f t="shared" si="8"/>
        <v>50803.889998490558</v>
      </c>
      <c r="Y12" s="22">
        <f t="shared" si="9"/>
        <v>52106.97069703645</v>
      </c>
      <c r="Z12" s="22">
        <f t="shared" si="10"/>
        <v>1303.0806985458912</v>
      </c>
      <c r="AA12" s="8">
        <f t="shared" si="11"/>
        <v>2.5649230769230608E-2</v>
      </c>
      <c r="AB12" s="22">
        <f t="shared" si="12"/>
        <v>3960129.7729747701</v>
      </c>
      <c r="AC12" s="10">
        <v>6128</v>
      </c>
      <c r="AD12" s="6">
        <v>2012</v>
      </c>
      <c r="AE12" s="6">
        <f t="shared" si="4"/>
        <v>4</v>
      </c>
      <c r="AF12" s="6" t="s">
        <v>37</v>
      </c>
    </row>
    <row r="13" spans="1:32" x14ac:dyDescent="0.2">
      <c r="A13">
        <v>7</v>
      </c>
      <c r="B13" s="6" t="s">
        <v>2727</v>
      </c>
      <c r="C13" s="6" t="s">
        <v>22</v>
      </c>
      <c r="D13" s="6" t="s">
        <v>23</v>
      </c>
      <c r="E13" s="6" t="s">
        <v>2768</v>
      </c>
      <c r="F13" s="6" t="s">
        <v>2773</v>
      </c>
      <c r="G13" s="6">
        <v>100</v>
      </c>
      <c r="H13" s="6">
        <v>110</v>
      </c>
      <c r="I13" s="7">
        <v>42416</v>
      </c>
      <c r="J13" s="7">
        <v>42416</v>
      </c>
      <c r="K13" s="7" t="s">
        <v>2534</v>
      </c>
      <c r="L13" s="17">
        <f t="shared" si="5"/>
        <v>240.59</v>
      </c>
      <c r="M13" s="20">
        <f t="shared" si="6"/>
        <v>0.99002452304750821</v>
      </c>
      <c r="N13" s="6" t="s">
        <v>2554</v>
      </c>
      <c r="O13" s="6">
        <v>4800000</v>
      </c>
      <c r="P13" s="6">
        <v>5100000</v>
      </c>
      <c r="Q13" s="6">
        <f t="shared" si="0"/>
        <v>300000</v>
      </c>
      <c r="R13" s="8">
        <f t="shared" si="1"/>
        <v>6.25E-2</v>
      </c>
      <c r="S13" s="6">
        <v>213754</v>
      </c>
      <c r="T13" s="9">
        <f t="shared" si="7"/>
        <v>50137.54</v>
      </c>
      <c r="U13" s="6">
        <v>53138</v>
      </c>
      <c r="V13" s="9">
        <f t="shared" si="2"/>
        <v>3000.4599999999991</v>
      </c>
      <c r="W13" s="8">
        <f t="shared" si="3"/>
        <v>5.9844579530627134E-2</v>
      </c>
      <c r="X13" s="22">
        <f t="shared" si="8"/>
        <v>49637.394125275365</v>
      </c>
      <c r="Y13" s="22">
        <f t="shared" si="9"/>
        <v>52607.923105698494</v>
      </c>
      <c r="Z13" s="22">
        <f t="shared" si="10"/>
        <v>2970.5289804231288</v>
      </c>
      <c r="AA13" s="8">
        <f t="shared" si="11"/>
        <v>5.9844579530627197E-2</v>
      </c>
      <c r="AB13" s="22">
        <f t="shared" si="12"/>
        <v>5260792.3105698498</v>
      </c>
      <c r="AC13" s="10">
        <v>24096</v>
      </c>
      <c r="AD13" s="6">
        <v>1969</v>
      </c>
      <c r="AE13" s="6">
        <f t="shared" si="4"/>
        <v>47</v>
      </c>
      <c r="AF13" s="6" t="s">
        <v>569</v>
      </c>
    </row>
    <row r="14" spans="1:32" x14ac:dyDescent="0.2">
      <c r="A14">
        <v>7</v>
      </c>
      <c r="B14" s="6" t="s">
        <v>2167</v>
      </c>
      <c r="C14" s="6" t="s">
        <v>22</v>
      </c>
      <c r="D14" s="6" t="s">
        <v>23</v>
      </c>
      <c r="E14" s="6" t="s">
        <v>2768</v>
      </c>
      <c r="F14" s="6" t="s">
        <v>2773</v>
      </c>
      <c r="G14" s="6">
        <v>48</v>
      </c>
      <c r="H14" s="6">
        <v>55</v>
      </c>
      <c r="I14" s="7">
        <v>42417</v>
      </c>
      <c r="J14" s="7">
        <v>42420</v>
      </c>
      <c r="K14" s="7" t="s">
        <v>2534</v>
      </c>
      <c r="L14" s="17">
        <f t="shared" si="5"/>
        <v>240.59</v>
      </c>
      <c r="M14" s="20">
        <f t="shared" si="6"/>
        <v>0.99002452304750821</v>
      </c>
      <c r="N14" s="6" t="s">
        <v>2550</v>
      </c>
      <c r="O14" s="6">
        <v>2100000</v>
      </c>
      <c r="P14" s="6">
        <v>2525000</v>
      </c>
      <c r="Q14" s="6">
        <f t="shared" si="0"/>
        <v>425000</v>
      </c>
      <c r="R14" s="8">
        <f t="shared" si="1"/>
        <v>0.20238095238095238</v>
      </c>
      <c r="S14" s="6"/>
      <c r="T14" s="9">
        <f t="shared" si="7"/>
        <v>43750</v>
      </c>
      <c r="U14" s="6">
        <v>52604</v>
      </c>
      <c r="V14" s="9">
        <f t="shared" si="2"/>
        <v>8854</v>
      </c>
      <c r="W14" s="8">
        <f t="shared" si="3"/>
        <v>0.20237714285714287</v>
      </c>
      <c r="X14" s="22">
        <f t="shared" si="8"/>
        <v>43313.572883328481</v>
      </c>
      <c r="Y14" s="22">
        <f t="shared" si="9"/>
        <v>52079.250010391122</v>
      </c>
      <c r="Z14" s="22">
        <f t="shared" si="10"/>
        <v>8765.6771270626414</v>
      </c>
      <c r="AA14" s="8">
        <f t="shared" si="11"/>
        <v>0.20237714285714295</v>
      </c>
      <c r="AB14" s="22">
        <f t="shared" si="12"/>
        <v>2499804.000498774</v>
      </c>
      <c r="AC14" s="10">
        <v>44664</v>
      </c>
      <c r="AD14" s="6">
        <v>1982</v>
      </c>
      <c r="AE14" s="6">
        <f t="shared" si="4"/>
        <v>34</v>
      </c>
      <c r="AF14" s="6" t="s">
        <v>1176</v>
      </c>
    </row>
    <row r="15" spans="1:32" x14ac:dyDescent="0.2">
      <c r="A15">
        <v>10</v>
      </c>
      <c r="B15" s="6" t="s">
        <v>2654</v>
      </c>
      <c r="C15" s="6" t="s">
        <v>22</v>
      </c>
      <c r="D15" s="6" t="s">
        <v>23</v>
      </c>
      <c r="E15" s="6" t="s">
        <v>2768</v>
      </c>
      <c r="F15" s="6" t="s">
        <v>2773</v>
      </c>
      <c r="G15" s="6">
        <v>70</v>
      </c>
      <c r="H15" s="6">
        <v>81</v>
      </c>
      <c r="I15" s="7">
        <v>42433</v>
      </c>
      <c r="J15" s="7">
        <v>42438</v>
      </c>
      <c r="K15" s="7" t="s">
        <v>2535</v>
      </c>
      <c r="L15" s="17">
        <f t="shared" si="5"/>
        <v>245.99</v>
      </c>
      <c r="M15" s="20">
        <f t="shared" si="6"/>
        <v>0.96829139395910402</v>
      </c>
      <c r="N15" s="6" t="s">
        <v>2568</v>
      </c>
      <c r="O15" s="6">
        <v>2250000</v>
      </c>
      <c r="P15" s="6">
        <v>2475000</v>
      </c>
      <c r="Q15" s="6">
        <f t="shared" si="0"/>
        <v>225000</v>
      </c>
      <c r="R15" s="8">
        <f t="shared" si="1"/>
        <v>0.1</v>
      </c>
      <c r="S15" s="6"/>
      <c r="T15" s="9">
        <f t="shared" si="7"/>
        <v>32142.857142857141</v>
      </c>
      <c r="U15" s="6">
        <v>35357</v>
      </c>
      <c r="V15" s="9">
        <f t="shared" si="2"/>
        <v>3214.1428571428587</v>
      </c>
      <c r="W15" s="8">
        <f t="shared" si="3"/>
        <v>9.9995555555555615E-2</v>
      </c>
      <c r="X15" s="22">
        <f t="shared" si="8"/>
        <v>31123.651948685485</v>
      </c>
      <c r="Y15" s="22">
        <f t="shared" si="9"/>
        <v>34235.87881621204</v>
      </c>
      <c r="Z15" s="22">
        <f t="shared" si="10"/>
        <v>3112.226867526555</v>
      </c>
      <c r="AA15" s="8">
        <f t="shared" si="11"/>
        <v>9.9995555555555574E-2</v>
      </c>
      <c r="AB15" s="22">
        <f t="shared" si="12"/>
        <v>2396511.5171348429</v>
      </c>
      <c r="AC15" s="10">
        <v>5760</v>
      </c>
      <c r="AD15" s="6">
        <v>1988</v>
      </c>
      <c r="AE15" s="6">
        <f t="shared" si="4"/>
        <v>28</v>
      </c>
      <c r="AF15" s="6" t="s">
        <v>1295</v>
      </c>
    </row>
    <row r="16" spans="1:32" x14ac:dyDescent="0.2">
      <c r="A16">
        <v>10</v>
      </c>
      <c r="B16" s="6" t="s">
        <v>2759</v>
      </c>
      <c r="C16" s="6" t="s">
        <v>22</v>
      </c>
      <c r="D16" s="6" t="s">
        <v>23</v>
      </c>
      <c r="E16" s="6" t="s">
        <v>2768</v>
      </c>
      <c r="F16" s="6" t="s">
        <v>2773</v>
      </c>
      <c r="G16" s="6">
        <v>228</v>
      </c>
      <c r="H16" s="6">
        <v>304</v>
      </c>
      <c r="I16" s="7">
        <v>42434</v>
      </c>
      <c r="J16" s="7">
        <v>42439</v>
      </c>
      <c r="K16" s="7" t="s">
        <v>2535</v>
      </c>
      <c r="L16" s="17">
        <f t="shared" si="5"/>
        <v>245.99</v>
      </c>
      <c r="M16" s="20">
        <f t="shared" si="6"/>
        <v>0.96829139395910402</v>
      </c>
      <c r="N16" s="6" t="s">
        <v>2568</v>
      </c>
      <c r="O16" s="6">
        <v>7000000</v>
      </c>
      <c r="P16" s="6">
        <v>7600000</v>
      </c>
      <c r="Q16" s="6">
        <f t="shared" si="0"/>
        <v>600000</v>
      </c>
      <c r="R16" s="8">
        <f t="shared" si="1"/>
        <v>8.5714285714285715E-2</v>
      </c>
      <c r="S16" s="6"/>
      <c r="T16" s="9">
        <f t="shared" si="7"/>
        <v>30701.754385964912</v>
      </c>
      <c r="U16" s="6">
        <v>33333</v>
      </c>
      <c r="V16" s="9">
        <f t="shared" si="2"/>
        <v>2631.2456140350878</v>
      </c>
      <c r="W16" s="8">
        <f t="shared" si="3"/>
        <v>8.5703428571428569E-2</v>
      </c>
      <c r="X16" s="22">
        <f t="shared" si="8"/>
        <v>29728.244551375999</v>
      </c>
      <c r="Y16" s="22">
        <f t="shared" si="9"/>
        <v>32276.057034838814</v>
      </c>
      <c r="Z16" s="22">
        <f t="shared" si="10"/>
        <v>2547.8124834628143</v>
      </c>
      <c r="AA16" s="8">
        <f t="shared" si="11"/>
        <v>8.5703428571428597E-2</v>
      </c>
      <c r="AB16" s="22">
        <f t="shared" si="12"/>
        <v>7358941.0039432496</v>
      </c>
      <c r="AC16" s="10">
        <v>1002</v>
      </c>
      <c r="AD16" s="6">
        <v>1958</v>
      </c>
      <c r="AE16" s="6">
        <f t="shared" si="4"/>
        <v>58</v>
      </c>
      <c r="AF16" s="6" t="s">
        <v>137</v>
      </c>
    </row>
    <row r="17" spans="1:32" x14ac:dyDescent="0.2">
      <c r="A17">
        <v>16</v>
      </c>
      <c r="B17" s="6" t="s">
        <v>1396</v>
      </c>
      <c r="C17" s="6" t="s">
        <v>22</v>
      </c>
      <c r="D17" s="6" t="s">
        <v>23</v>
      </c>
      <c r="E17" s="6" t="s">
        <v>2768</v>
      </c>
      <c r="F17" s="6" t="s">
        <v>2773</v>
      </c>
      <c r="G17" s="6">
        <v>66</v>
      </c>
      <c r="H17" s="6">
        <v>73</v>
      </c>
      <c r="I17" s="7">
        <v>42478</v>
      </c>
      <c r="J17" s="7">
        <v>42480</v>
      </c>
      <c r="K17" s="7" t="s">
        <v>2536</v>
      </c>
      <c r="L17" s="17">
        <f t="shared" si="5"/>
        <v>250.79</v>
      </c>
      <c r="M17" s="20">
        <f t="shared" si="6"/>
        <v>0.9497587623110969</v>
      </c>
      <c r="N17" s="6" t="s">
        <v>2548</v>
      </c>
      <c r="O17" s="6">
        <v>3350000</v>
      </c>
      <c r="P17" s="6">
        <v>3800000</v>
      </c>
      <c r="Q17" s="6">
        <f t="shared" si="0"/>
        <v>450000</v>
      </c>
      <c r="R17" s="8">
        <f t="shared" si="1"/>
        <v>0.13432835820895522</v>
      </c>
      <c r="S17" s="6">
        <v>88000</v>
      </c>
      <c r="T17" s="9">
        <f t="shared" si="7"/>
        <v>52090.909090909088</v>
      </c>
      <c r="U17" s="6">
        <v>58909</v>
      </c>
      <c r="V17" s="9">
        <f t="shared" si="2"/>
        <v>6818.0909090909117</v>
      </c>
      <c r="W17" s="8">
        <f t="shared" si="3"/>
        <v>0.13088830715532293</v>
      </c>
      <c r="X17" s="22">
        <f t="shared" si="8"/>
        <v>49473.797345841682</v>
      </c>
      <c r="Y17" s="22">
        <f t="shared" si="9"/>
        <v>55949.338928984405</v>
      </c>
      <c r="Z17" s="22">
        <f t="shared" si="10"/>
        <v>6475.5415831427235</v>
      </c>
      <c r="AA17" s="8">
        <f t="shared" si="11"/>
        <v>0.13088830715532287</v>
      </c>
      <c r="AB17" s="22">
        <f t="shared" si="12"/>
        <v>3692656.3693129709</v>
      </c>
      <c r="AC17" s="10">
        <v>7808</v>
      </c>
      <c r="AD17" s="6">
        <v>1956</v>
      </c>
      <c r="AE17" s="6">
        <f t="shared" si="4"/>
        <v>60</v>
      </c>
      <c r="AF17" s="6" t="s">
        <v>108</v>
      </c>
    </row>
    <row r="18" spans="1:32" x14ac:dyDescent="0.2">
      <c r="A18">
        <v>16</v>
      </c>
      <c r="B18" s="6" t="s">
        <v>2699</v>
      </c>
      <c r="C18" s="6" t="s">
        <v>22</v>
      </c>
      <c r="D18" s="6" t="s">
        <v>23</v>
      </c>
      <c r="E18" s="6" t="s">
        <v>2768</v>
      </c>
      <c r="F18" s="6" t="s">
        <v>2773</v>
      </c>
      <c r="G18" s="6">
        <v>85</v>
      </c>
      <c r="H18" s="6">
        <v>95</v>
      </c>
      <c r="I18" s="7">
        <v>42476</v>
      </c>
      <c r="J18" s="7">
        <v>42480</v>
      </c>
      <c r="K18" s="7" t="s">
        <v>2536</v>
      </c>
      <c r="L18" s="17">
        <f t="shared" si="5"/>
        <v>250.79</v>
      </c>
      <c r="M18" s="20">
        <f t="shared" si="6"/>
        <v>0.9497587623110969</v>
      </c>
      <c r="N18" s="6" t="s">
        <v>2546</v>
      </c>
      <c r="O18" s="6">
        <v>3950000</v>
      </c>
      <c r="P18" s="6">
        <v>4300000</v>
      </c>
      <c r="Q18" s="6">
        <f t="shared" si="0"/>
        <v>350000</v>
      </c>
      <c r="R18" s="8">
        <f t="shared" si="1"/>
        <v>8.8607594936708861E-2</v>
      </c>
      <c r="S18" s="6"/>
      <c r="T18" s="9">
        <f t="shared" si="7"/>
        <v>46470.588235294119</v>
      </c>
      <c r="U18" s="6">
        <v>50588</v>
      </c>
      <c r="V18" s="9">
        <f t="shared" si="2"/>
        <v>4117.4117647058811</v>
      </c>
      <c r="W18" s="8">
        <f t="shared" si="3"/>
        <v>8.8602531645569596E-2</v>
      </c>
      <c r="X18" s="22">
        <f t="shared" si="8"/>
        <v>44135.848366221566</v>
      </c>
      <c r="Y18" s="22">
        <f t="shared" si="9"/>
        <v>48046.396267793767</v>
      </c>
      <c r="Z18" s="22">
        <f t="shared" si="10"/>
        <v>3910.5479015722012</v>
      </c>
      <c r="AA18" s="8">
        <f t="shared" si="11"/>
        <v>8.8602531645569457E-2</v>
      </c>
      <c r="AB18" s="22">
        <f t="shared" si="12"/>
        <v>4083943.6827624701</v>
      </c>
      <c r="AC18" s="10">
        <v>6219</v>
      </c>
      <c r="AD18" s="6">
        <v>2013</v>
      </c>
      <c r="AE18" s="6">
        <f t="shared" si="4"/>
        <v>3</v>
      </c>
      <c r="AF18" s="6" t="s">
        <v>37</v>
      </c>
    </row>
    <row r="19" spans="1:32" x14ac:dyDescent="0.2">
      <c r="A19">
        <v>17</v>
      </c>
      <c r="B19" s="6" t="s">
        <v>2611</v>
      </c>
      <c r="C19" s="6" t="s">
        <v>22</v>
      </c>
      <c r="D19" s="6" t="s">
        <v>23</v>
      </c>
      <c r="E19" s="6" t="s">
        <v>2768</v>
      </c>
      <c r="F19" s="6" t="s">
        <v>2773</v>
      </c>
      <c r="G19" s="6">
        <v>51</v>
      </c>
      <c r="H19" s="6">
        <v>58</v>
      </c>
      <c r="I19" s="7">
        <v>42487</v>
      </c>
      <c r="J19" s="7">
        <v>42489</v>
      </c>
      <c r="K19" s="7" t="s">
        <v>2536</v>
      </c>
      <c r="L19" s="17">
        <f t="shared" si="5"/>
        <v>250.79</v>
      </c>
      <c r="M19" s="20">
        <f t="shared" si="6"/>
        <v>0.9497587623110969</v>
      </c>
      <c r="N19" s="6" t="s">
        <v>2548</v>
      </c>
      <c r="O19" s="6">
        <v>2800000</v>
      </c>
      <c r="P19" s="6">
        <v>3150000</v>
      </c>
      <c r="Q19" s="6">
        <f t="shared" si="0"/>
        <v>350000</v>
      </c>
      <c r="R19" s="8">
        <f t="shared" si="1"/>
        <v>0.125</v>
      </c>
      <c r="S19" s="6"/>
      <c r="T19" s="9">
        <f t="shared" si="7"/>
        <v>54901.960784313727</v>
      </c>
      <c r="U19" s="6">
        <v>61765</v>
      </c>
      <c r="V19" s="9">
        <f t="shared" si="2"/>
        <v>6863.0392156862727</v>
      </c>
      <c r="W19" s="8">
        <f t="shared" si="3"/>
        <v>0.1250053571428571</v>
      </c>
      <c r="X19" s="22">
        <f t="shared" si="8"/>
        <v>52143.618322962182</v>
      </c>
      <c r="Y19" s="22">
        <f t="shared" si="9"/>
        <v>58661.849954144898</v>
      </c>
      <c r="Z19" s="22">
        <f t="shared" si="10"/>
        <v>6518.2316311827162</v>
      </c>
      <c r="AA19" s="8">
        <f t="shared" si="11"/>
        <v>0.12500535714285713</v>
      </c>
      <c r="AB19" s="22">
        <f t="shared" si="12"/>
        <v>2991754.34766139</v>
      </c>
      <c r="AC19" s="10">
        <v>3959</v>
      </c>
      <c r="AD19" s="6">
        <v>2004</v>
      </c>
      <c r="AE19" s="6">
        <f t="shared" si="4"/>
        <v>12</v>
      </c>
      <c r="AF19" s="6" t="s">
        <v>569</v>
      </c>
    </row>
    <row r="20" spans="1:32" x14ac:dyDescent="0.2">
      <c r="A20">
        <v>18</v>
      </c>
      <c r="B20" s="6" t="s">
        <v>2709</v>
      </c>
      <c r="C20" s="6" t="s">
        <v>22</v>
      </c>
      <c r="D20" s="6" t="s">
        <v>23</v>
      </c>
      <c r="E20" s="6" t="s">
        <v>2768</v>
      </c>
      <c r="F20" s="6" t="s">
        <v>2773</v>
      </c>
      <c r="G20" s="6">
        <v>90</v>
      </c>
      <c r="H20" s="6">
        <v>107</v>
      </c>
      <c r="I20" s="7">
        <v>42490</v>
      </c>
      <c r="J20" s="7">
        <v>42494</v>
      </c>
      <c r="K20" s="7" t="s">
        <v>2537</v>
      </c>
      <c r="L20" s="17">
        <f t="shared" si="5"/>
        <v>256.52</v>
      </c>
      <c r="M20" s="20">
        <f t="shared" si="6"/>
        <v>0.92854358334632781</v>
      </c>
      <c r="N20" s="6" t="s">
        <v>2546</v>
      </c>
      <c r="O20" s="6">
        <v>4680000</v>
      </c>
      <c r="P20" s="6">
        <v>5200000</v>
      </c>
      <c r="Q20" s="6">
        <f t="shared" si="0"/>
        <v>520000</v>
      </c>
      <c r="R20" s="8">
        <f t="shared" si="1"/>
        <v>0.1111111111111111</v>
      </c>
      <c r="S20" s="6"/>
      <c r="T20" s="9">
        <f t="shared" si="7"/>
        <v>52000</v>
      </c>
      <c r="U20" s="6">
        <v>57778</v>
      </c>
      <c r="V20" s="9">
        <f t="shared" si="2"/>
        <v>5778</v>
      </c>
      <c r="W20" s="8">
        <f t="shared" si="3"/>
        <v>0.11111538461538462</v>
      </c>
      <c r="X20" s="22">
        <f t="shared" si="8"/>
        <v>48284.266334009044</v>
      </c>
      <c r="Y20" s="22">
        <f t="shared" si="9"/>
        <v>53649.391158584127</v>
      </c>
      <c r="Z20" s="22">
        <f t="shared" si="10"/>
        <v>5365.124824575083</v>
      </c>
      <c r="AA20" s="8">
        <f t="shared" si="11"/>
        <v>0.11111538461538464</v>
      </c>
      <c r="AB20" s="22">
        <f t="shared" si="12"/>
        <v>4828445.204272571</v>
      </c>
      <c r="AC20" s="10">
        <v>1008</v>
      </c>
      <c r="AD20" s="6">
        <v>1939</v>
      </c>
      <c r="AE20" s="6">
        <f t="shared" si="4"/>
        <v>77</v>
      </c>
      <c r="AF20" s="6" t="s">
        <v>569</v>
      </c>
    </row>
    <row r="21" spans="1:32" x14ac:dyDescent="0.2">
      <c r="A21">
        <v>19</v>
      </c>
      <c r="B21" s="6" t="s">
        <v>2736</v>
      </c>
      <c r="C21" s="6" t="s">
        <v>22</v>
      </c>
      <c r="D21" s="6" t="s">
        <v>23</v>
      </c>
      <c r="E21" s="6" t="s">
        <v>2768</v>
      </c>
      <c r="F21" s="6" t="s">
        <v>2773</v>
      </c>
      <c r="G21" s="6">
        <v>114</v>
      </c>
      <c r="H21" s="6">
        <v>133</v>
      </c>
      <c r="I21" s="7">
        <v>42501</v>
      </c>
      <c r="J21" s="7">
        <v>42501</v>
      </c>
      <c r="K21" s="7" t="s">
        <v>2537</v>
      </c>
      <c r="L21" s="17">
        <f t="shared" si="5"/>
        <v>256.52</v>
      </c>
      <c r="M21" s="20">
        <f t="shared" si="6"/>
        <v>0.92854358334632781</v>
      </c>
      <c r="N21" s="6" t="s">
        <v>2554</v>
      </c>
      <c r="O21" s="6">
        <v>6500000</v>
      </c>
      <c r="P21" s="6">
        <v>7300000</v>
      </c>
      <c r="Q21" s="6">
        <f t="shared" si="0"/>
        <v>800000</v>
      </c>
      <c r="R21" s="8">
        <f t="shared" si="1"/>
        <v>0.12307692307692308</v>
      </c>
      <c r="S21" s="6"/>
      <c r="T21" s="9">
        <f t="shared" si="7"/>
        <v>57017.543859649122</v>
      </c>
      <c r="U21" s="6">
        <v>64035</v>
      </c>
      <c r="V21" s="9">
        <f t="shared" si="2"/>
        <v>7017.4561403508778</v>
      </c>
      <c r="W21" s="8">
        <f t="shared" si="3"/>
        <v>0.12307538461538463</v>
      </c>
      <c r="X21" s="22">
        <f t="shared" si="8"/>
        <v>52943.274489045005</v>
      </c>
      <c r="Y21" s="22">
        <f t="shared" si="9"/>
        <v>59459.288359582104</v>
      </c>
      <c r="Z21" s="22">
        <f t="shared" si="10"/>
        <v>6516.0138705370991</v>
      </c>
      <c r="AA21" s="8">
        <f t="shared" si="11"/>
        <v>0.12307538461538471</v>
      </c>
      <c r="AB21" s="22">
        <f t="shared" si="12"/>
        <v>6778358.87299236</v>
      </c>
      <c r="AC21" s="10">
        <v>1483</v>
      </c>
      <c r="AD21" s="6">
        <v>1954</v>
      </c>
      <c r="AE21" s="6">
        <f t="shared" si="4"/>
        <v>62</v>
      </c>
      <c r="AF21" s="12"/>
    </row>
    <row r="22" spans="1:32" x14ac:dyDescent="0.2">
      <c r="A22">
        <v>21</v>
      </c>
      <c r="B22" s="6" t="s">
        <v>1372</v>
      </c>
      <c r="C22" s="6" t="s">
        <v>22</v>
      </c>
      <c r="D22" s="6" t="s">
        <v>23</v>
      </c>
      <c r="E22" s="6" t="s">
        <v>2768</v>
      </c>
      <c r="F22" s="6" t="s">
        <v>2773</v>
      </c>
      <c r="G22" s="6">
        <v>65</v>
      </c>
      <c r="H22" s="6">
        <v>72</v>
      </c>
      <c r="I22" s="7">
        <v>42514</v>
      </c>
      <c r="J22" s="7">
        <v>42514</v>
      </c>
      <c r="K22" s="7" t="s">
        <v>2537</v>
      </c>
      <c r="L22" s="17">
        <f t="shared" si="5"/>
        <v>256.52</v>
      </c>
      <c r="M22" s="20">
        <f t="shared" si="6"/>
        <v>0.92854358334632781</v>
      </c>
      <c r="N22" s="6" t="s">
        <v>2554</v>
      </c>
      <c r="O22" s="6">
        <v>3250000</v>
      </c>
      <c r="P22" s="6">
        <v>3600000</v>
      </c>
      <c r="Q22" s="6">
        <f t="shared" si="0"/>
        <v>350000</v>
      </c>
      <c r="R22" s="8">
        <f t="shared" si="1"/>
        <v>0.1076923076923077</v>
      </c>
      <c r="S22" s="6"/>
      <c r="T22" s="9">
        <f t="shared" si="7"/>
        <v>50000</v>
      </c>
      <c r="U22" s="6">
        <v>55385</v>
      </c>
      <c r="V22" s="9">
        <f t="shared" si="2"/>
        <v>5385</v>
      </c>
      <c r="W22" s="8">
        <f t="shared" si="3"/>
        <v>0.1077</v>
      </c>
      <c r="X22" s="22">
        <f t="shared" si="8"/>
        <v>46427.17916731639</v>
      </c>
      <c r="Y22" s="22">
        <f t="shared" si="9"/>
        <v>51427.386363636368</v>
      </c>
      <c r="Z22" s="22">
        <f t="shared" si="10"/>
        <v>5000.2071963199778</v>
      </c>
      <c r="AA22" s="8">
        <f t="shared" si="11"/>
        <v>0.10770000000000006</v>
      </c>
      <c r="AB22" s="22">
        <f t="shared" si="12"/>
        <v>3342780.1136363638</v>
      </c>
      <c r="AC22" s="10">
        <v>2789</v>
      </c>
      <c r="AD22" s="6">
        <v>2006</v>
      </c>
      <c r="AE22" s="6">
        <f t="shared" si="4"/>
        <v>10</v>
      </c>
      <c r="AF22" s="6" t="s">
        <v>569</v>
      </c>
    </row>
    <row r="23" spans="1:32" x14ac:dyDescent="0.2">
      <c r="A23">
        <v>21</v>
      </c>
      <c r="B23" s="6" t="s">
        <v>1212</v>
      </c>
      <c r="C23" s="6" t="s">
        <v>22</v>
      </c>
      <c r="D23" s="6" t="s">
        <v>23</v>
      </c>
      <c r="E23" s="6" t="s">
        <v>2768</v>
      </c>
      <c r="F23" s="6" t="s">
        <v>2773</v>
      </c>
      <c r="G23" s="6">
        <v>62</v>
      </c>
      <c r="H23" s="6">
        <v>74</v>
      </c>
      <c r="I23" s="7">
        <v>42511</v>
      </c>
      <c r="J23" s="7">
        <v>42516</v>
      </c>
      <c r="K23" s="7" t="s">
        <v>2537</v>
      </c>
      <c r="L23" s="17">
        <f t="shared" si="5"/>
        <v>256.52</v>
      </c>
      <c r="M23" s="20">
        <f t="shared" si="6"/>
        <v>0.92854358334632781</v>
      </c>
      <c r="N23" s="6" t="s">
        <v>2568</v>
      </c>
      <c r="O23" s="6">
        <v>2950000</v>
      </c>
      <c r="P23" s="6">
        <v>3250000</v>
      </c>
      <c r="Q23" s="6">
        <f t="shared" si="0"/>
        <v>300000</v>
      </c>
      <c r="R23" s="8">
        <f t="shared" si="1"/>
        <v>0.10169491525423729</v>
      </c>
      <c r="S23" s="6">
        <v>41308</v>
      </c>
      <c r="T23" s="9">
        <f t="shared" si="7"/>
        <v>48246.903225806454</v>
      </c>
      <c r="U23" s="6">
        <v>53086</v>
      </c>
      <c r="V23" s="9">
        <f t="shared" si="2"/>
        <v>4839.0967741935456</v>
      </c>
      <c r="W23" s="8">
        <f t="shared" si="3"/>
        <v>0.10029859847264133</v>
      </c>
      <c r="X23" s="22">
        <f t="shared" si="8"/>
        <v>44799.35240665383</v>
      </c>
      <c r="Y23" s="22">
        <f t="shared" si="9"/>
        <v>49292.66466552316</v>
      </c>
      <c r="Z23" s="22">
        <f t="shared" si="10"/>
        <v>4493.3122588693295</v>
      </c>
      <c r="AA23" s="8">
        <f t="shared" si="11"/>
        <v>0.1002985984726413</v>
      </c>
      <c r="AB23" s="22">
        <f t="shared" si="12"/>
        <v>3056145.2092624358</v>
      </c>
      <c r="AC23" s="10">
        <v>2860</v>
      </c>
      <c r="AD23" s="6">
        <v>2003</v>
      </c>
      <c r="AE23" s="6">
        <f t="shared" si="4"/>
        <v>13</v>
      </c>
      <c r="AF23" s="6" t="s">
        <v>27</v>
      </c>
    </row>
    <row r="24" spans="1:32" x14ac:dyDescent="0.2">
      <c r="A24">
        <v>22</v>
      </c>
      <c r="B24" s="6" t="s">
        <v>2682</v>
      </c>
      <c r="C24" s="6" t="s">
        <v>22</v>
      </c>
      <c r="D24" s="6" t="s">
        <v>23</v>
      </c>
      <c r="E24" s="6" t="s">
        <v>2768</v>
      </c>
      <c r="F24" s="6" t="s">
        <v>2773</v>
      </c>
      <c r="G24" s="6">
        <v>80</v>
      </c>
      <c r="H24" s="6"/>
      <c r="I24" s="7">
        <v>42520</v>
      </c>
      <c r="J24" s="7">
        <v>42524</v>
      </c>
      <c r="K24" s="7" t="s">
        <v>2538</v>
      </c>
      <c r="L24" s="17">
        <f t="shared" si="5"/>
        <v>259.83</v>
      </c>
      <c r="M24" s="20">
        <f t="shared" si="6"/>
        <v>0.91671477504522192</v>
      </c>
      <c r="N24" s="6" t="s">
        <v>2546</v>
      </c>
      <c r="O24" s="6">
        <v>6650000</v>
      </c>
      <c r="P24" s="6">
        <v>7000000</v>
      </c>
      <c r="Q24" s="6">
        <f t="shared" si="0"/>
        <v>350000</v>
      </c>
      <c r="R24" s="8">
        <f t="shared" si="1"/>
        <v>5.2631578947368418E-2</v>
      </c>
      <c r="S24" s="6"/>
      <c r="T24" s="9">
        <f t="shared" si="7"/>
        <v>83125</v>
      </c>
      <c r="U24" s="6">
        <v>87500</v>
      </c>
      <c r="V24" s="9">
        <f t="shared" si="2"/>
        <v>4375</v>
      </c>
      <c r="W24" s="8">
        <f t="shared" si="3"/>
        <v>5.2631578947368418E-2</v>
      </c>
      <c r="X24" s="22">
        <f t="shared" si="8"/>
        <v>76201.915675634067</v>
      </c>
      <c r="Y24" s="22">
        <f t="shared" si="9"/>
        <v>80212.542816456917</v>
      </c>
      <c r="Z24" s="22">
        <f t="shared" si="10"/>
        <v>4010.6271408228495</v>
      </c>
      <c r="AA24" s="8">
        <f t="shared" si="11"/>
        <v>5.2631578947368474E-2</v>
      </c>
      <c r="AB24" s="22">
        <f t="shared" si="12"/>
        <v>6417003.4253165536</v>
      </c>
      <c r="AC24" s="10">
        <v>1885</v>
      </c>
      <c r="AD24" s="6">
        <v>2015</v>
      </c>
      <c r="AE24" s="6">
        <f t="shared" si="4"/>
        <v>1</v>
      </c>
      <c r="AF24" s="6" t="s">
        <v>259</v>
      </c>
    </row>
    <row r="25" spans="1:32" x14ac:dyDescent="0.2">
      <c r="A25">
        <v>23</v>
      </c>
      <c r="B25" s="6" t="s">
        <v>2669</v>
      </c>
      <c r="C25" s="6" t="s">
        <v>22</v>
      </c>
      <c r="D25" s="6" t="s">
        <v>23</v>
      </c>
      <c r="E25" s="6" t="s">
        <v>2768</v>
      </c>
      <c r="F25" s="6" t="s">
        <v>2773</v>
      </c>
      <c r="G25" s="6">
        <v>75</v>
      </c>
      <c r="H25" s="6">
        <v>85</v>
      </c>
      <c r="I25" s="7">
        <v>42524</v>
      </c>
      <c r="J25" s="7">
        <v>42528</v>
      </c>
      <c r="K25" s="7" t="s">
        <v>2538</v>
      </c>
      <c r="L25" s="17">
        <f t="shared" si="5"/>
        <v>259.83</v>
      </c>
      <c r="M25" s="20">
        <f t="shared" si="6"/>
        <v>0.91671477504522192</v>
      </c>
      <c r="N25" s="6" t="s">
        <v>2546</v>
      </c>
      <c r="O25" s="6">
        <v>4250000</v>
      </c>
      <c r="P25" s="6">
        <v>5100000</v>
      </c>
      <c r="Q25" s="6">
        <f t="shared" si="0"/>
        <v>850000</v>
      </c>
      <c r="R25" s="8">
        <f t="shared" si="1"/>
        <v>0.2</v>
      </c>
      <c r="S25" s="6">
        <v>963</v>
      </c>
      <c r="T25" s="9">
        <f t="shared" si="7"/>
        <v>56679.506666666668</v>
      </c>
      <c r="U25" s="6">
        <v>68013</v>
      </c>
      <c r="V25" s="9">
        <f t="shared" si="2"/>
        <v>11333.493333333332</v>
      </c>
      <c r="W25" s="8">
        <f t="shared" si="3"/>
        <v>0.19995751550883878</v>
      </c>
      <c r="X25" s="22">
        <f t="shared" si="8"/>
        <v>51958.941203607494</v>
      </c>
      <c r="Y25" s="22">
        <f t="shared" si="9"/>
        <v>62348.521995150681</v>
      </c>
      <c r="Z25" s="22">
        <f t="shared" si="10"/>
        <v>10389.580791543187</v>
      </c>
      <c r="AA25" s="8">
        <f t="shared" si="11"/>
        <v>0.19995751550883875</v>
      </c>
      <c r="AB25" s="22">
        <f t="shared" si="12"/>
        <v>4676139.1496363012</v>
      </c>
      <c r="AC25" s="6">
        <v>909</v>
      </c>
      <c r="AD25" s="6">
        <v>1900</v>
      </c>
      <c r="AE25" s="6">
        <f t="shared" si="4"/>
        <v>116</v>
      </c>
      <c r="AF25" s="6" t="s">
        <v>108</v>
      </c>
    </row>
    <row r="26" spans="1:32" x14ac:dyDescent="0.2">
      <c r="A26">
        <v>23</v>
      </c>
      <c r="B26" s="6" t="s">
        <v>230</v>
      </c>
      <c r="C26" s="6" t="s">
        <v>22</v>
      </c>
      <c r="D26" s="6" t="s">
        <v>23</v>
      </c>
      <c r="E26" s="6" t="s">
        <v>2768</v>
      </c>
      <c r="F26" s="6" t="s">
        <v>2773</v>
      </c>
      <c r="G26" s="6">
        <v>34</v>
      </c>
      <c r="H26" s="6">
        <v>38</v>
      </c>
      <c r="I26" s="7">
        <v>42524</v>
      </c>
      <c r="J26" s="7">
        <v>42529</v>
      </c>
      <c r="K26" s="7" t="s">
        <v>2538</v>
      </c>
      <c r="L26" s="17">
        <f t="shared" si="5"/>
        <v>259.83</v>
      </c>
      <c r="M26" s="20">
        <f t="shared" si="6"/>
        <v>0.91671477504522192</v>
      </c>
      <c r="N26" s="6" t="s">
        <v>2568</v>
      </c>
      <c r="O26" s="6">
        <v>1890000</v>
      </c>
      <c r="P26" s="6">
        <v>2180000</v>
      </c>
      <c r="Q26" s="6">
        <f t="shared" si="0"/>
        <v>290000</v>
      </c>
      <c r="R26" s="8">
        <f t="shared" si="1"/>
        <v>0.15343915343915343</v>
      </c>
      <c r="S26" s="6">
        <v>4925</v>
      </c>
      <c r="T26" s="9">
        <f t="shared" si="7"/>
        <v>55733.088235294119</v>
      </c>
      <c r="U26" s="6">
        <v>64263</v>
      </c>
      <c r="V26" s="9">
        <f t="shared" si="2"/>
        <v>8529.9117647058811</v>
      </c>
      <c r="W26" s="8">
        <f t="shared" si="3"/>
        <v>0.15304932912912117</v>
      </c>
      <c r="X26" s="22">
        <f t="shared" si="8"/>
        <v>51091.345444193154</v>
      </c>
      <c r="Y26" s="22">
        <f t="shared" si="9"/>
        <v>58910.841588731098</v>
      </c>
      <c r="Z26" s="22">
        <f t="shared" si="10"/>
        <v>7819.4961445379449</v>
      </c>
      <c r="AA26" s="8">
        <f t="shared" si="11"/>
        <v>0.1530493291291212</v>
      </c>
      <c r="AB26" s="22">
        <f t="shared" si="12"/>
        <v>2002968.6140168575</v>
      </c>
      <c r="AC26" s="10">
        <v>1537</v>
      </c>
      <c r="AD26" s="6">
        <v>1962</v>
      </c>
      <c r="AE26" s="6">
        <f t="shared" si="4"/>
        <v>54</v>
      </c>
      <c r="AF26" s="6" t="s">
        <v>181</v>
      </c>
    </row>
    <row r="27" spans="1:32" x14ac:dyDescent="0.2">
      <c r="A27">
        <v>23</v>
      </c>
      <c r="B27" s="6" t="s">
        <v>1889</v>
      </c>
      <c r="C27" s="6" t="s">
        <v>22</v>
      </c>
      <c r="D27" s="6" t="s">
        <v>23</v>
      </c>
      <c r="E27" s="6" t="s">
        <v>2768</v>
      </c>
      <c r="F27" s="6" t="s">
        <v>2773</v>
      </c>
      <c r="G27" s="6">
        <v>83</v>
      </c>
      <c r="H27" s="6"/>
      <c r="I27" s="7">
        <v>42529</v>
      </c>
      <c r="J27" s="7">
        <v>42532</v>
      </c>
      <c r="K27" s="7" t="s">
        <v>2538</v>
      </c>
      <c r="L27" s="17">
        <f t="shared" si="5"/>
        <v>259.83</v>
      </c>
      <c r="M27" s="20">
        <f t="shared" si="6"/>
        <v>0.91671477504522192</v>
      </c>
      <c r="N27" s="6" t="s">
        <v>2550</v>
      </c>
      <c r="O27" s="6">
        <v>5200000</v>
      </c>
      <c r="P27" s="6">
        <v>5800000</v>
      </c>
      <c r="Q27" s="6">
        <f t="shared" si="0"/>
        <v>600000</v>
      </c>
      <c r="R27" s="8">
        <f t="shared" si="1"/>
        <v>0.11538461538461539</v>
      </c>
      <c r="S27" s="6"/>
      <c r="T27" s="9">
        <f t="shared" si="7"/>
        <v>62650.602409638552</v>
      </c>
      <c r="U27" s="6">
        <v>69880</v>
      </c>
      <c r="V27" s="9">
        <f t="shared" si="2"/>
        <v>7229.3975903614482</v>
      </c>
      <c r="W27" s="8">
        <f t="shared" si="3"/>
        <v>0.11539230769230774</v>
      </c>
      <c r="X27" s="22">
        <f t="shared" si="8"/>
        <v>57432.732894399443</v>
      </c>
      <c r="Y27" s="22">
        <f t="shared" si="9"/>
        <v>64060.028480160108</v>
      </c>
      <c r="Z27" s="22">
        <f t="shared" si="10"/>
        <v>6627.2955857606648</v>
      </c>
      <c r="AA27" s="8">
        <f t="shared" si="11"/>
        <v>0.11539230769230774</v>
      </c>
      <c r="AB27" s="22">
        <f t="shared" si="12"/>
        <v>5316982.3638532888</v>
      </c>
      <c r="AC27" s="10">
        <v>2788</v>
      </c>
      <c r="AD27" s="6">
        <v>2006</v>
      </c>
      <c r="AE27" s="6">
        <f t="shared" si="4"/>
        <v>10</v>
      </c>
      <c r="AF27" s="6" t="s">
        <v>569</v>
      </c>
    </row>
    <row r="28" spans="1:32" x14ac:dyDescent="0.2">
      <c r="A28">
        <v>24</v>
      </c>
      <c r="B28" s="6" t="s">
        <v>328</v>
      </c>
      <c r="C28" s="6" t="s">
        <v>22</v>
      </c>
      <c r="D28" s="6" t="s">
        <v>23</v>
      </c>
      <c r="E28" s="6" t="s">
        <v>2768</v>
      </c>
      <c r="F28" s="6" t="s">
        <v>2773</v>
      </c>
      <c r="G28" s="6">
        <v>52</v>
      </c>
      <c r="H28" s="6">
        <v>61</v>
      </c>
      <c r="I28" s="7">
        <v>42534</v>
      </c>
      <c r="J28" s="7">
        <v>42538</v>
      </c>
      <c r="K28" s="7" t="s">
        <v>2538</v>
      </c>
      <c r="L28" s="17">
        <f t="shared" si="5"/>
        <v>259.83</v>
      </c>
      <c r="M28" s="20">
        <f t="shared" si="6"/>
        <v>0.91671477504522192</v>
      </c>
      <c r="N28" s="6" t="s">
        <v>2546</v>
      </c>
      <c r="O28" s="6">
        <v>1900000</v>
      </c>
      <c r="P28" s="6">
        <v>2375000</v>
      </c>
      <c r="Q28" s="6">
        <f t="shared" si="0"/>
        <v>475000</v>
      </c>
      <c r="R28" s="8">
        <f t="shared" si="1"/>
        <v>0.25</v>
      </c>
      <c r="S28" s="6">
        <v>77251</v>
      </c>
      <c r="T28" s="9">
        <f t="shared" si="7"/>
        <v>38024.057692307695</v>
      </c>
      <c r="U28" s="6">
        <v>47159</v>
      </c>
      <c r="V28" s="9">
        <f t="shared" si="2"/>
        <v>9134.9423076923049</v>
      </c>
      <c r="W28" s="8">
        <f t="shared" si="3"/>
        <v>0.24024112264957753</v>
      </c>
      <c r="X28" s="22">
        <f t="shared" si="8"/>
        <v>34857.215493710391</v>
      </c>
      <c r="Y28" s="22">
        <f t="shared" si="9"/>
        <v>43231.352076357623</v>
      </c>
      <c r="Z28" s="22">
        <f t="shared" si="10"/>
        <v>8374.136582647232</v>
      </c>
      <c r="AA28" s="8">
        <f t="shared" si="11"/>
        <v>0.24024112264957753</v>
      </c>
      <c r="AB28" s="22">
        <f t="shared" si="12"/>
        <v>2248030.3079705965</v>
      </c>
      <c r="AC28" s="6"/>
      <c r="AD28" s="6">
        <v>1958</v>
      </c>
      <c r="AE28" s="6">
        <f t="shared" si="4"/>
        <v>58</v>
      </c>
      <c r="AF28" s="6" t="s">
        <v>37</v>
      </c>
    </row>
    <row r="29" spans="1:32" x14ac:dyDescent="0.2">
      <c r="A29">
        <v>24</v>
      </c>
      <c r="B29" s="6" t="s">
        <v>2575</v>
      </c>
      <c r="C29" s="6" t="s">
        <v>22</v>
      </c>
      <c r="D29" s="6" t="s">
        <v>23</v>
      </c>
      <c r="E29" s="6" t="s">
        <v>2768</v>
      </c>
      <c r="F29" s="6" t="s">
        <v>2773</v>
      </c>
      <c r="G29" s="6">
        <v>51</v>
      </c>
      <c r="H29" s="6">
        <v>57</v>
      </c>
      <c r="I29" s="7">
        <v>42534</v>
      </c>
      <c r="J29" s="7">
        <v>42539</v>
      </c>
      <c r="K29" s="7" t="s">
        <v>2538</v>
      </c>
      <c r="L29" s="17">
        <f t="shared" si="5"/>
        <v>259.83</v>
      </c>
      <c r="M29" s="20">
        <f t="shared" si="6"/>
        <v>0.91671477504522192</v>
      </c>
      <c r="N29" s="6" t="s">
        <v>2568</v>
      </c>
      <c r="O29" s="6">
        <v>2550000</v>
      </c>
      <c r="P29" s="6">
        <v>2900000</v>
      </c>
      <c r="Q29" s="6">
        <f t="shared" si="0"/>
        <v>350000</v>
      </c>
      <c r="R29" s="8">
        <f t="shared" si="1"/>
        <v>0.13725490196078433</v>
      </c>
      <c r="S29" s="6">
        <v>93868</v>
      </c>
      <c r="T29" s="9">
        <f t="shared" si="7"/>
        <v>51840.549019607846</v>
      </c>
      <c r="U29" s="6">
        <v>58703</v>
      </c>
      <c r="V29" s="9">
        <f t="shared" si="2"/>
        <v>6862.4509803921537</v>
      </c>
      <c r="W29" s="8">
        <f t="shared" si="3"/>
        <v>0.13237612467793392</v>
      </c>
      <c r="X29" s="22">
        <f t="shared" si="8"/>
        <v>47522.99723273061</v>
      </c>
      <c r="Y29" s="22">
        <f t="shared" si="9"/>
        <v>53813.907439479663</v>
      </c>
      <c r="Z29" s="22">
        <f t="shared" si="10"/>
        <v>6290.910206749053</v>
      </c>
      <c r="AA29" s="8">
        <f t="shared" si="11"/>
        <v>0.13237612467793386</v>
      </c>
      <c r="AB29" s="22">
        <f t="shared" si="12"/>
        <v>2744509.2794134626</v>
      </c>
      <c r="AC29" s="10">
        <v>8506</v>
      </c>
      <c r="AD29" s="6">
        <v>1951</v>
      </c>
      <c r="AE29" s="6">
        <f t="shared" si="4"/>
        <v>65</v>
      </c>
      <c r="AF29" s="6" t="s">
        <v>371</v>
      </c>
    </row>
    <row r="30" spans="1:32" x14ac:dyDescent="0.2">
      <c r="A30">
        <v>24</v>
      </c>
      <c r="B30" s="6" t="s">
        <v>2710</v>
      </c>
      <c r="C30" s="6" t="s">
        <v>22</v>
      </c>
      <c r="D30" s="6" t="s">
        <v>23</v>
      </c>
      <c r="E30" s="6" t="s">
        <v>2768</v>
      </c>
      <c r="F30" s="6" t="s">
        <v>2773</v>
      </c>
      <c r="G30" s="6">
        <v>91</v>
      </c>
      <c r="H30" s="6"/>
      <c r="I30" s="7">
        <v>42535</v>
      </c>
      <c r="J30" s="7">
        <v>42540</v>
      </c>
      <c r="K30" s="7" t="s">
        <v>2538</v>
      </c>
      <c r="L30" s="17">
        <f t="shared" si="5"/>
        <v>259.83</v>
      </c>
      <c r="M30" s="20">
        <f t="shared" si="6"/>
        <v>0.91671477504522192</v>
      </c>
      <c r="N30" s="6" t="s">
        <v>2568</v>
      </c>
      <c r="O30" s="6">
        <v>2800000</v>
      </c>
      <c r="P30" s="6">
        <v>3150000</v>
      </c>
      <c r="Q30" s="6">
        <f t="shared" si="0"/>
        <v>350000</v>
      </c>
      <c r="R30" s="8">
        <f t="shared" si="1"/>
        <v>0.125</v>
      </c>
      <c r="S30" s="6">
        <v>7882</v>
      </c>
      <c r="T30" s="9">
        <f t="shared" si="7"/>
        <v>30855.846153846152</v>
      </c>
      <c r="U30" s="6">
        <v>34702</v>
      </c>
      <c r="V30" s="9">
        <f t="shared" si="2"/>
        <v>3846.1538461538476</v>
      </c>
      <c r="W30" s="8">
        <f t="shared" si="3"/>
        <v>0.12464911274761552</v>
      </c>
      <c r="X30" s="22">
        <f t="shared" si="8"/>
        <v>28286.010065753053</v>
      </c>
      <c r="Y30" s="22">
        <f t="shared" si="9"/>
        <v>31811.83612361929</v>
      </c>
      <c r="Z30" s="22">
        <f t="shared" si="10"/>
        <v>3525.8260578662375</v>
      </c>
      <c r="AA30" s="8">
        <f t="shared" si="11"/>
        <v>0.12464911274761543</v>
      </c>
      <c r="AB30" s="22">
        <f t="shared" si="12"/>
        <v>2894877.0872493554</v>
      </c>
      <c r="AC30" s="10">
        <v>17457</v>
      </c>
      <c r="AD30" s="6">
        <v>1999</v>
      </c>
      <c r="AE30" s="6">
        <f t="shared" si="4"/>
        <v>17</v>
      </c>
      <c r="AF30" s="6" t="s">
        <v>1479</v>
      </c>
    </row>
    <row r="31" spans="1:32" x14ac:dyDescent="0.2">
      <c r="A31">
        <v>29</v>
      </c>
      <c r="B31" s="6" t="s">
        <v>587</v>
      </c>
      <c r="C31" s="6" t="s">
        <v>22</v>
      </c>
      <c r="D31" s="6" t="s">
        <v>23</v>
      </c>
      <c r="E31" s="6" t="s">
        <v>2768</v>
      </c>
      <c r="F31" s="6" t="s">
        <v>2773</v>
      </c>
      <c r="G31" s="6">
        <v>31</v>
      </c>
      <c r="H31" s="6">
        <v>36</v>
      </c>
      <c r="I31" s="7">
        <v>42570</v>
      </c>
      <c r="J31" s="7">
        <v>42573</v>
      </c>
      <c r="K31" s="7" t="s">
        <v>2539</v>
      </c>
      <c r="L31" s="17">
        <f t="shared" si="5"/>
        <v>265.66000000000003</v>
      </c>
      <c r="M31" s="20">
        <f t="shared" si="6"/>
        <v>0.89659715425732134</v>
      </c>
      <c r="N31" s="6" t="s">
        <v>2550</v>
      </c>
      <c r="O31" s="6">
        <v>2500000</v>
      </c>
      <c r="P31" s="6">
        <v>2750000</v>
      </c>
      <c r="Q31" s="6">
        <f t="shared" si="0"/>
        <v>250000</v>
      </c>
      <c r="R31" s="8">
        <f t="shared" si="1"/>
        <v>0.1</v>
      </c>
      <c r="S31" s="6"/>
      <c r="T31" s="9">
        <f t="shared" si="7"/>
        <v>80645.161290322576</v>
      </c>
      <c r="U31" s="6">
        <v>88710</v>
      </c>
      <c r="V31" s="9">
        <f t="shared" si="2"/>
        <v>8064.838709677424</v>
      </c>
      <c r="W31" s="8">
        <f t="shared" si="3"/>
        <v>0.10000400000000007</v>
      </c>
      <c r="X31" s="22">
        <f t="shared" si="8"/>
        <v>72306.222117525904</v>
      </c>
      <c r="Y31" s="22">
        <f t="shared" si="9"/>
        <v>79537.133554166969</v>
      </c>
      <c r="Z31" s="22">
        <f t="shared" si="10"/>
        <v>7230.9114366410649</v>
      </c>
      <c r="AA31" s="8">
        <f t="shared" si="11"/>
        <v>0.10000400000000007</v>
      </c>
      <c r="AB31" s="22">
        <f t="shared" si="12"/>
        <v>2465651.1401791759</v>
      </c>
      <c r="AC31" s="10">
        <v>2939</v>
      </c>
      <c r="AD31" s="6">
        <v>2005</v>
      </c>
      <c r="AE31" s="6">
        <f t="shared" si="4"/>
        <v>11</v>
      </c>
      <c r="AF31" s="6" t="s">
        <v>52</v>
      </c>
    </row>
    <row r="32" spans="1:32" x14ac:dyDescent="0.2">
      <c r="A32">
        <v>31</v>
      </c>
      <c r="B32" s="6" t="s">
        <v>2575</v>
      </c>
      <c r="C32" s="6" t="s">
        <v>22</v>
      </c>
      <c r="D32" s="6" t="s">
        <v>23</v>
      </c>
      <c r="E32" s="6" t="s">
        <v>2768</v>
      </c>
      <c r="F32" s="6" t="s">
        <v>2773</v>
      </c>
      <c r="G32" s="6">
        <v>39</v>
      </c>
      <c r="H32" s="6">
        <v>43</v>
      </c>
      <c r="I32" s="7">
        <v>42586</v>
      </c>
      <c r="J32" s="7">
        <v>42586</v>
      </c>
      <c r="K32" s="7" t="s">
        <v>2540</v>
      </c>
      <c r="L32" s="17">
        <f t="shared" si="5"/>
        <v>272.20999999999998</v>
      </c>
      <c r="M32" s="20">
        <f t="shared" si="6"/>
        <v>0.87502296021454029</v>
      </c>
      <c r="N32" s="6" t="s">
        <v>2554</v>
      </c>
      <c r="O32" s="6">
        <v>2000000</v>
      </c>
      <c r="P32" s="6">
        <v>2465000</v>
      </c>
      <c r="Q32" s="6">
        <f t="shared" si="0"/>
        <v>465000</v>
      </c>
      <c r="R32" s="8">
        <f t="shared" si="1"/>
        <v>0.23250000000000001</v>
      </c>
      <c r="S32" s="6">
        <v>67336</v>
      </c>
      <c r="T32" s="9">
        <f t="shared" si="7"/>
        <v>53008.615384615383</v>
      </c>
      <c r="U32" s="6">
        <v>64932</v>
      </c>
      <c r="V32" s="9">
        <f t="shared" si="2"/>
        <v>11923.384615384617</v>
      </c>
      <c r="W32" s="8">
        <f t="shared" si="3"/>
        <v>0.22493295719708847</v>
      </c>
      <c r="X32" s="22">
        <f t="shared" si="8"/>
        <v>46383.755550720176</v>
      </c>
      <c r="Y32" s="22">
        <f t="shared" si="9"/>
        <v>56816.990852650531</v>
      </c>
      <c r="Z32" s="22">
        <f t="shared" si="10"/>
        <v>10433.235301930355</v>
      </c>
      <c r="AA32" s="8">
        <f t="shared" si="11"/>
        <v>0.22493295719708845</v>
      </c>
      <c r="AB32" s="22">
        <f t="shared" si="12"/>
        <v>2215862.6432533707</v>
      </c>
      <c r="AC32" s="10">
        <v>8506</v>
      </c>
      <c r="AD32" s="6">
        <v>1955</v>
      </c>
      <c r="AE32" s="6">
        <f t="shared" si="4"/>
        <v>61</v>
      </c>
      <c r="AF32" s="6" t="s">
        <v>112</v>
      </c>
    </row>
    <row r="33" spans="1:32" x14ac:dyDescent="0.2">
      <c r="A33">
        <v>34</v>
      </c>
      <c r="B33" s="6" t="s">
        <v>1501</v>
      </c>
      <c r="C33" s="6" t="s">
        <v>22</v>
      </c>
      <c r="D33" s="6" t="s">
        <v>23</v>
      </c>
      <c r="E33" s="6" t="s">
        <v>2768</v>
      </c>
      <c r="F33" s="6" t="s">
        <v>2773</v>
      </c>
      <c r="G33" s="6">
        <v>72</v>
      </c>
      <c r="H33" s="6">
        <v>78</v>
      </c>
      <c r="I33" s="7">
        <v>42604</v>
      </c>
      <c r="J33" s="7">
        <v>42604</v>
      </c>
      <c r="K33" s="7" t="s">
        <v>2540</v>
      </c>
      <c r="L33" s="17">
        <f t="shared" si="5"/>
        <v>272.20999999999998</v>
      </c>
      <c r="M33" s="20">
        <f t="shared" si="6"/>
        <v>0.87502296021454029</v>
      </c>
      <c r="N33" s="6" t="s">
        <v>2554</v>
      </c>
      <c r="O33" s="6">
        <v>2890000</v>
      </c>
      <c r="P33" s="6">
        <v>3450000</v>
      </c>
      <c r="Q33" s="6">
        <f t="shared" si="0"/>
        <v>560000</v>
      </c>
      <c r="R33" s="8">
        <f t="shared" si="1"/>
        <v>0.19377162629757785</v>
      </c>
      <c r="S33" s="6">
        <v>95000</v>
      </c>
      <c r="T33" s="9">
        <f t="shared" si="7"/>
        <v>41458.333333333336</v>
      </c>
      <c r="U33" s="6">
        <v>49236</v>
      </c>
      <c r="V33" s="9">
        <f t="shared" si="2"/>
        <v>7777.6666666666642</v>
      </c>
      <c r="W33" s="8">
        <f t="shared" si="3"/>
        <v>0.18760201005025118</v>
      </c>
      <c r="X33" s="22">
        <f t="shared" si="8"/>
        <v>36276.993558894486</v>
      </c>
      <c r="Y33" s="22">
        <f t="shared" si="9"/>
        <v>43082.630469123105</v>
      </c>
      <c r="Z33" s="22">
        <f t="shared" si="10"/>
        <v>6805.6369102286189</v>
      </c>
      <c r="AA33" s="8">
        <f t="shared" si="11"/>
        <v>0.18760201005025112</v>
      </c>
      <c r="AB33" s="22">
        <f t="shared" si="12"/>
        <v>3101949.3937768638</v>
      </c>
      <c r="AC33" s="6"/>
      <c r="AD33" s="6">
        <v>1956</v>
      </c>
      <c r="AE33" s="6">
        <f t="shared" si="4"/>
        <v>60</v>
      </c>
      <c r="AF33" s="6" t="s">
        <v>37</v>
      </c>
    </row>
    <row r="34" spans="1:32" x14ac:dyDescent="0.2">
      <c r="A34">
        <v>34</v>
      </c>
      <c r="B34" s="6" t="s">
        <v>2745</v>
      </c>
      <c r="C34" s="6" t="s">
        <v>22</v>
      </c>
      <c r="D34" s="6" t="s">
        <v>23</v>
      </c>
      <c r="E34" s="6" t="s">
        <v>2768</v>
      </c>
      <c r="F34" s="6" t="s">
        <v>2773</v>
      </c>
      <c r="G34" s="6">
        <v>131</v>
      </c>
      <c r="H34" s="6">
        <v>145</v>
      </c>
      <c r="I34" s="7">
        <v>42602</v>
      </c>
      <c r="J34" s="7">
        <v>42605</v>
      </c>
      <c r="K34" s="7" t="s">
        <v>2540</v>
      </c>
      <c r="L34" s="17">
        <f t="shared" si="5"/>
        <v>272.20999999999998</v>
      </c>
      <c r="M34" s="20">
        <f t="shared" si="6"/>
        <v>0.87502296021454029</v>
      </c>
      <c r="N34" s="6" t="s">
        <v>2550</v>
      </c>
      <c r="O34" s="6">
        <v>6500000</v>
      </c>
      <c r="P34" s="6">
        <v>7600000</v>
      </c>
      <c r="Q34" s="6">
        <f t="shared" si="0"/>
        <v>1100000</v>
      </c>
      <c r="R34" s="8">
        <f t="shared" si="1"/>
        <v>0.16923076923076924</v>
      </c>
      <c r="S34" s="6"/>
      <c r="T34" s="9">
        <f t="shared" si="7"/>
        <v>49618.32061068702</v>
      </c>
      <c r="U34" s="6">
        <v>58015</v>
      </c>
      <c r="V34" s="9">
        <f t="shared" si="2"/>
        <v>8396.6793893129798</v>
      </c>
      <c r="W34" s="8">
        <f t="shared" si="3"/>
        <v>0.16922538461538467</v>
      </c>
      <c r="X34" s="22">
        <f t="shared" si="8"/>
        <v>43417.169781637494</v>
      </c>
      <c r="Y34" s="22">
        <f t="shared" si="9"/>
        <v>50764.457036846557</v>
      </c>
      <c r="Z34" s="22">
        <f t="shared" si="10"/>
        <v>7347.287255209063</v>
      </c>
      <c r="AA34" s="8">
        <f t="shared" si="11"/>
        <v>0.16922538461538469</v>
      </c>
      <c r="AB34" s="22">
        <f t="shared" si="12"/>
        <v>6650143.8718268992</v>
      </c>
      <c r="AC34" s="10">
        <v>1153</v>
      </c>
      <c r="AD34" s="6">
        <v>1916</v>
      </c>
      <c r="AE34" s="6">
        <f t="shared" si="4"/>
        <v>100</v>
      </c>
      <c r="AF34" s="6" t="s">
        <v>259</v>
      </c>
    </row>
    <row r="35" spans="1:32" x14ac:dyDescent="0.2">
      <c r="A35">
        <v>35</v>
      </c>
      <c r="B35" s="6" t="s">
        <v>1667</v>
      </c>
      <c r="C35" s="6" t="s">
        <v>22</v>
      </c>
      <c r="D35" s="6" t="s">
        <v>23</v>
      </c>
      <c r="E35" s="6" t="s">
        <v>2768</v>
      </c>
      <c r="F35" s="6" t="s">
        <v>2773</v>
      </c>
      <c r="G35" s="6">
        <v>74</v>
      </c>
      <c r="H35" s="6">
        <v>103</v>
      </c>
      <c r="I35" s="7">
        <v>42614</v>
      </c>
      <c r="J35" s="7">
        <v>42614</v>
      </c>
      <c r="K35" s="7" t="s">
        <v>2541</v>
      </c>
      <c r="L35" s="17">
        <f t="shared" si="5"/>
        <v>275.91000000000003</v>
      </c>
      <c r="M35" s="20">
        <f t="shared" si="6"/>
        <v>0.86328875357906554</v>
      </c>
      <c r="N35" s="6" t="s">
        <v>2554</v>
      </c>
      <c r="O35" s="6">
        <v>3950000</v>
      </c>
      <c r="P35" s="6">
        <v>4400000</v>
      </c>
      <c r="Q35" s="6">
        <f t="shared" si="0"/>
        <v>450000</v>
      </c>
      <c r="R35" s="8">
        <f t="shared" si="1"/>
        <v>0.11392405063291139</v>
      </c>
      <c r="S35" s="6"/>
      <c r="T35" s="9">
        <f t="shared" si="7"/>
        <v>53378.37837837838</v>
      </c>
      <c r="U35" s="6">
        <v>59459</v>
      </c>
      <c r="V35" s="9">
        <f t="shared" si="2"/>
        <v>6080.6216216216199</v>
      </c>
      <c r="W35" s="8">
        <f t="shared" si="3"/>
        <v>0.11391544303797464</v>
      </c>
      <c r="X35" s="22">
        <f t="shared" si="8"/>
        <v>46080.95373834201</v>
      </c>
      <c r="Y35" s="22">
        <f t="shared" si="9"/>
        <v>51330.285999057654</v>
      </c>
      <c r="Z35" s="22">
        <f t="shared" si="10"/>
        <v>5249.3322607156442</v>
      </c>
      <c r="AA35" s="8">
        <f t="shared" si="11"/>
        <v>0.11391544303797464</v>
      </c>
      <c r="AB35" s="22">
        <f t="shared" si="12"/>
        <v>3798441.1639302666</v>
      </c>
      <c r="AC35" s="10">
        <v>1451</v>
      </c>
      <c r="AD35" s="6">
        <v>1948</v>
      </c>
      <c r="AE35" s="6">
        <f t="shared" si="4"/>
        <v>68</v>
      </c>
      <c r="AF35" s="6" t="s">
        <v>569</v>
      </c>
    </row>
    <row r="36" spans="1:32" x14ac:dyDescent="0.2">
      <c r="A36">
        <v>37</v>
      </c>
      <c r="B36" s="6" t="s">
        <v>2579</v>
      </c>
      <c r="C36" s="6" t="s">
        <v>22</v>
      </c>
      <c r="D36" s="6" t="s">
        <v>23</v>
      </c>
      <c r="E36" s="6" t="s">
        <v>2768</v>
      </c>
      <c r="F36" s="6" t="s">
        <v>2773</v>
      </c>
      <c r="G36" s="6">
        <v>41</v>
      </c>
      <c r="H36" s="6">
        <v>45</v>
      </c>
      <c r="I36" s="7">
        <v>42623</v>
      </c>
      <c r="J36" s="7">
        <v>42626</v>
      </c>
      <c r="K36" s="7" t="s">
        <v>2541</v>
      </c>
      <c r="L36" s="17">
        <f t="shared" si="5"/>
        <v>275.91000000000003</v>
      </c>
      <c r="M36" s="20">
        <f t="shared" si="6"/>
        <v>0.86328875357906554</v>
      </c>
      <c r="N36" s="6" t="s">
        <v>2550</v>
      </c>
      <c r="O36" s="6">
        <v>1900000</v>
      </c>
      <c r="P36" s="6">
        <v>2400000</v>
      </c>
      <c r="Q36" s="6">
        <f t="shared" si="0"/>
        <v>500000</v>
      </c>
      <c r="R36" s="8">
        <f t="shared" si="1"/>
        <v>0.26315789473684209</v>
      </c>
      <c r="S36" s="6"/>
      <c r="T36" s="9">
        <f t="shared" si="7"/>
        <v>46341.463414634149</v>
      </c>
      <c r="U36" s="6">
        <v>58537</v>
      </c>
      <c r="V36" s="9">
        <f t="shared" si="2"/>
        <v>12195.536585365851</v>
      </c>
      <c r="W36" s="8">
        <f t="shared" si="3"/>
        <v>0.26316684210526309</v>
      </c>
      <c r="X36" s="22">
        <f t="shared" si="8"/>
        <v>40006.064190249381</v>
      </c>
      <c r="Y36" s="22">
        <f t="shared" si="9"/>
        <v>50534.333768257762</v>
      </c>
      <c r="Z36" s="22">
        <f t="shared" si="10"/>
        <v>10528.269578008381</v>
      </c>
      <c r="AA36" s="8">
        <f t="shared" si="11"/>
        <v>0.26316684210526314</v>
      </c>
      <c r="AB36" s="22">
        <f t="shared" si="12"/>
        <v>2071907.6844985683</v>
      </c>
      <c r="AC36" s="10">
        <v>2204</v>
      </c>
      <c r="AD36" s="6">
        <v>1989</v>
      </c>
      <c r="AE36" s="6">
        <f t="shared" si="4"/>
        <v>27</v>
      </c>
      <c r="AF36" s="6" t="s">
        <v>1915</v>
      </c>
    </row>
    <row r="37" spans="1:32" x14ac:dyDescent="0.2">
      <c r="A37">
        <v>37</v>
      </c>
      <c r="B37" s="6" t="s">
        <v>2657</v>
      </c>
      <c r="C37" s="6" t="s">
        <v>22</v>
      </c>
      <c r="D37" s="6" t="s">
        <v>23</v>
      </c>
      <c r="E37" s="6" t="s">
        <v>2768</v>
      </c>
      <c r="F37" s="6" t="s">
        <v>2773</v>
      </c>
      <c r="G37" s="6">
        <v>71</v>
      </c>
      <c r="H37" s="6">
        <v>78</v>
      </c>
      <c r="I37" s="7">
        <v>42622</v>
      </c>
      <c r="J37" s="7">
        <v>42626</v>
      </c>
      <c r="K37" s="7" t="s">
        <v>2541</v>
      </c>
      <c r="L37" s="17">
        <f t="shared" si="5"/>
        <v>275.91000000000003</v>
      </c>
      <c r="M37" s="20">
        <f t="shared" si="6"/>
        <v>0.86328875357906554</v>
      </c>
      <c r="N37" s="6" t="s">
        <v>2546</v>
      </c>
      <c r="O37" s="6">
        <v>2890000</v>
      </c>
      <c r="P37" s="6">
        <v>3350000</v>
      </c>
      <c r="Q37" s="6">
        <f t="shared" si="0"/>
        <v>460000</v>
      </c>
      <c r="R37" s="8">
        <f t="shared" si="1"/>
        <v>0.15916955017301038</v>
      </c>
      <c r="S37" s="6">
        <v>74092</v>
      </c>
      <c r="T37" s="9">
        <f t="shared" si="7"/>
        <v>41747.774647887323</v>
      </c>
      <c r="U37" s="6">
        <v>48227</v>
      </c>
      <c r="V37" s="9">
        <f t="shared" si="2"/>
        <v>6479.2253521126768</v>
      </c>
      <c r="W37" s="8">
        <f t="shared" si="3"/>
        <v>0.15519929880718955</v>
      </c>
      <c r="X37" s="22">
        <f t="shared" si="8"/>
        <v>36040.38434047436</v>
      </c>
      <c r="Y37" s="22">
        <f t="shared" si="9"/>
        <v>41633.826718857592</v>
      </c>
      <c r="Z37" s="22">
        <f t="shared" si="10"/>
        <v>5593.4423783832317</v>
      </c>
      <c r="AA37" s="8">
        <f t="shared" si="11"/>
        <v>0.15519929880718944</v>
      </c>
      <c r="AB37" s="22">
        <f t="shared" si="12"/>
        <v>2956001.6970388889</v>
      </c>
      <c r="AC37" s="6"/>
      <c r="AD37" s="6">
        <v>1965</v>
      </c>
      <c r="AE37" s="6">
        <f t="shared" si="4"/>
        <v>51</v>
      </c>
      <c r="AF37" s="6" t="s">
        <v>37</v>
      </c>
    </row>
    <row r="38" spans="1:32" x14ac:dyDescent="0.2">
      <c r="A38">
        <v>38</v>
      </c>
      <c r="B38" s="6" t="s">
        <v>2741</v>
      </c>
      <c r="C38" s="6" t="s">
        <v>22</v>
      </c>
      <c r="D38" s="6" t="s">
        <v>23</v>
      </c>
      <c r="E38" s="6" t="s">
        <v>2768</v>
      </c>
      <c r="F38" s="6" t="s">
        <v>2773</v>
      </c>
      <c r="G38" s="6">
        <v>121</v>
      </c>
      <c r="H38" s="6">
        <v>146</v>
      </c>
      <c r="I38" s="7">
        <v>42630</v>
      </c>
      <c r="J38" s="7">
        <v>42633</v>
      </c>
      <c r="K38" s="7" t="s">
        <v>2541</v>
      </c>
      <c r="L38" s="17">
        <f t="shared" si="5"/>
        <v>275.91000000000003</v>
      </c>
      <c r="M38" s="20">
        <f t="shared" si="6"/>
        <v>0.86328875357906554</v>
      </c>
      <c r="N38" s="6" t="s">
        <v>2550</v>
      </c>
      <c r="O38" s="6">
        <v>3000000</v>
      </c>
      <c r="P38" s="6">
        <v>3600000</v>
      </c>
      <c r="Q38" s="6">
        <f t="shared" si="0"/>
        <v>600000</v>
      </c>
      <c r="R38" s="8">
        <f t="shared" si="1"/>
        <v>0.2</v>
      </c>
      <c r="S38" s="6"/>
      <c r="T38" s="9">
        <f t="shared" si="7"/>
        <v>24793.388429752067</v>
      </c>
      <c r="U38" s="6">
        <v>29752</v>
      </c>
      <c r="V38" s="9">
        <f t="shared" si="2"/>
        <v>4958.6115702479328</v>
      </c>
      <c r="W38" s="8">
        <f t="shared" si="3"/>
        <v>0.19999733333333328</v>
      </c>
      <c r="X38" s="22">
        <f t="shared" si="8"/>
        <v>21403.853394522288</v>
      </c>
      <c r="Y38" s="22">
        <f t="shared" si="9"/>
        <v>25684.566996484358</v>
      </c>
      <c r="Z38" s="22">
        <f t="shared" si="10"/>
        <v>4280.7136019620702</v>
      </c>
      <c r="AA38" s="8">
        <f t="shared" si="11"/>
        <v>0.19999733333333325</v>
      </c>
      <c r="AB38" s="22">
        <f t="shared" si="12"/>
        <v>3107832.6065746075</v>
      </c>
      <c r="AC38" s="6">
        <v>918</v>
      </c>
      <c r="AD38" s="6">
        <v>1953</v>
      </c>
      <c r="AE38" s="6">
        <f t="shared" si="4"/>
        <v>63</v>
      </c>
      <c r="AF38" s="6" t="s">
        <v>332</v>
      </c>
    </row>
    <row r="39" spans="1:32" x14ac:dyDescent="0.2">
      <c r="A39">
        <v>39</v>
      </c>
      <c r="B39" s="6" t="s">
        <v>2694</v>
      </c>
      <c r="C39" s="6" t="s">
        <v>22</v>
      </c>
      <c r="D39" s="6" t="s">
        <v>23</v>
      </c>
      <c r="E39" s="6" t="s">
        <v>2768</v>
      </c>
      <c r="F39" s="6" t="s">
        <v>2773</v>
      </c>
      <c r="G39" s="6">
        <v>84</v>
      </c>
      <c r="H39" s="6">
        <v>92</v>
      </c>
      <c r="I39" s="7">
        <v>42637</v>
      </c>
      <c r="J39" s="7">
        <v>42641</v>
      </c>
      <c r="K39" s="7" t="s">
        <v>2541</v>
      </c>
      <c r="L39" s="17">
        <f t="shared" si="5"/>
        <v>275.91000000000003</v>
      </c>
      <c r="M39" s="20">
        <f t="shared" si="6"/>
        <v>0.86328875357906554</v>
      </c>
      <c r="N39" s="6" t="s">
        <v>2546</v>
      </c>
      <c r="O39" s="6">
        <v>3190000</v>
      </c>
      <c r="P39" s="6">
        <v>3555000</v>
      </c>
      <c r="Q39" s="6">
        <f t="shared" si="0"/>
        <v>365000</v>
      </c>
      <c r="R39" s="8">
        <f t="shared" si="1"/>
        <v>0.11442006269592477</v>
      </c>
      <c r="S39" s="6">
        <v>7890</v>
      </c>
      <c r="T39" s="9">
        <f t="shared" si="7"/>
        <v>38070.119047619046</v>
      </c>
      <c r="U39" s="6">
        <v>42415</v>
      </c>
      <c r="V39" s="9">
        <f t="shared" si="2"/>
        <v>4344.8809523809541</v>
      </c>
      <c r="W39" s="8">
        <f t="shared" si="3"/>
        <v>0.11412837839950722</v>
      </c>
      <c r="X39" s="22">
        <f t="shared" si="8"/>
        <v>32865.50562122569</v>
      </c>
      <c r="Y39" s="22">
        <f t="shared" si="9"/>
        <v>36616.392483056065</v>
      </c>
      <c r="Z39" s="22">
        <f t="shared" si="10"/>
        <v>3750.886861830375</v>
      </c>
      <c r="AA39" s="8">
        <f t="shared" si="11"/>
        <v>0.11412837839950715</v>
      </c>
      <c r="AB39" s="22">
        <f t="shared" si="12"/>
        <v>3075776.9685767093</v>
      </c>
      <c r="AC39" s="10">
        <v>17467</v>
      </c>
      <c r="AD39" s="6">
        <v>1999</v>
      </c>
      <c r="AE39" s="6">
        <f t="shared" si="4"/>
        <v>17</v>
      </c>
      <c r="AF39" s="6" t="s">
        <v>112</v>
      </c>
    </row>
    <row r="40" spans="1:32" x14ac:dyDescent="0.2">
      <c r="A40">
        <v>40</v>
      </c>
      <c r="B40" s="6" t="s">
        <v>2706</v>
      </c>
      <c r="C40" s="6" t="s">
        <v>22</v>
      </c>
      <c r="D40" s="6" t="s">
        <v>23</v>
      </c>
      <c r="E40" s="6" t="s">
        <v>2768</v>
      </c>
      <c r="F40" s="6" t="s">
        <v>2773</v>
      </c>
      <c r="G40" s="6">
        <v>88</v>
      </c>
      <c r="H40" s="6">
        <v>96</v>
      </c>
      <c r="I40" s="7">
        <v>42644</v>
      </c>
      <c r="J40" s="7">
        <v>42648</v>
      </c>
      <c r="K40" s="7" t="s">
        <v>2542</v>
      </c>
      <c r="L40" s="17">
        <f t="shared" si="5"/>
        <v>281.13</v>
      </c>
      <c r="M40" s="20">
        <f t="shared" si="6"/>
        <v>0.84725927506847365</v>
      </c>
      <c r="N40" s="6" t="s">
        <v>2546</v>
      </c>
      <c r="O40" s="6">
        <v>5350000</v>
      </c>
      <c r="P40" s="6">
        <v>6000000</v>
      </c>
      <c r="Q40" s="6">
        <f t="shared" si="0"/>
        <v>650000</v>
      </c>
      <c r="R40" s="8">
        <f t="shared" si="1"/>
        <v>0.12149532710280374</v>
      </c>
      <c r="S40" s="6">
        <v>18000</v>
      </c>
      <c r="T40" s="9">
        <f t="shared" si="7"/>
        <v>61000</v>
      </c>
      <c r="U40" s="6">
        <v>68386</v>
      </c>
      <c r="V40" s="9">
        <f t="shared" si="2"/>
        <v>7386</v>
      </c>
      <c r="W40" s="8">
        <f t="shared" si="3"/>
        <v>0.12108196721311476</v>
      </c>
      <c r="X40" s="22">
        <f t="shared" si="8"/>
        <v>51682.81577917689</v>
      </c>
      <c r="Y40" s="22">
        <f t="shared" si="9"/>
        <v>57940.672784832641</v>
      </c>
      <c r="Z40" s="22">
        <f t="shared" si="10"/>
        <v>6257.857005655751</v>
      </c>
      <c r="AA40" s="8">
        <f t="shared" si="11"/>
        <v>0.12108196721311484</v>
      </c>
      <c r="AB40" s="22">
        <f t="shared" si="12"/>
        <v>5098779.2050652727</v>
      </c>
      <c r="AC40" s="10">
        <v>3229</v>
      </c>
      <c r="AD40" s="6">
        <v>1955</v>
      </c>
      <c r="AE40" s="6">
        <f t="shared" si="4"/>
        <v>61</v>
      </c>
      <c r="AF40" s="6" t="s">
        <v>569</v>
      </c>
    </row>
    <row r="41" spans="1:32" x14ac:dyDescent="0.2">
      <c r="A41">
        <v>43</v>
      </c>
      <c r="B41" s="6" t="s">
        <v>2683</v>
      </c>
      <c r="C41" s="6" t="s">
        <v>22</v>
      </c>
      <c r="D41" s="6" t="s">
        <v>23</v>
      </c>
      <c r="E41" s="6" t="s">
        <v>2768</v>
      </c>
      <c r="F41" s="6" t="s">
        <v>2773</v>
      </c>
      <c r="G41" s="6">
        <v>80</v>
      </c>
      <c r="H41" s="6">
        <v>88</v>
      </c>
      <c r="I41" s="7">
        <v>42665</v>
      </c>
      <c r="J41" s="7">
        <v>42668</v>
      </c>
      <c r="K41" s="7" t="s">
        <v>2542</v>
      </c>
      <c r="L41" s="17">
        <f t="shared" si="5"/>
        <v>281.13</v>
      </c>
      <c r="M41" s="20">
        <f t="shared" si="6"/>
        <v>0.84725927506847365</v>
      </c>
      <c r="N41" s="6" t="s">
        <v>2550</v>
      </c>
      <c r="O41" s="6">
        <v>4150000</v>
      </c>
      <c r="P41" s="6">
        <v>4150000</v>
      </c>
      <c r="Q41" s="6">
        <f t="shared" si="0"/>
        <v>0</v>
      </c>
      <c r="R41" s="8">
        <f t="shared" si="1"/>
        <v>0</v>
      </c>
      <c r="S41" s="6">
        <v>37450</v>
      </c>
      <c r="T41" s="9">
        <f t="shared" si="7"/>
        <v>52343.125</v>
      </c>
      <c r="U41" s="6">
        <v>52343</v>
      </c>
      <c r="V41" s="9">
        <f t="shared" si="2"/>
        <v>-0.125</v>
      </c>
      <c r="W41" s="8">
        <f t="shared" si="3"/>
        <v>-2.3880882159786981E-6</v>
      </c>
      <c r="X41" s="22">
        <f t="shared" si="8"/>
        <v>44348.198142318499</v>
      </c>
      <c r="Y41" s="22">
        <f t="shared" si="9"/>
        <v>44348.09223490912</v>
      </c>
      <c r="Z41" s="22">
        <f t="shared" si="10"/>
        <v>-0.10590740937914234</v>
      </c>
      <c r="AA41" s="8">
        <f t="shared" si="11"/>
        <v>-2.3880882158791031E-6</v>
      </c>
      <c r="AB41" s="22">
        <f t="shared" si="12"/>
        <v>3547847.3787927297</v>
      </c>
      <c r="AC41" s="10">
        <v>3945</v>
      </c>
      <c r="AD41" s="6">
        <v>1989</v>
      </c>
      <c r="AE41" s="6">
        <f t="shared" si="4"/>
        <v>27</v>
      </c>
      <c r="AF41" s="6" t="s">
        <v>259</v>
      </c>
    </row>
    <row r="42" spans="1:32" x14ac:dyDescent="0.2">
      <c r="A42">
        <v>43</v>
      </c>
      <c r="B42" s="6" t="s">
        <v>2658</v>
      </c>
      <c r="C42" s="6" t="s">
        <v>22</v>
      </c>
      <c r="D42" s="6" t="s">
        <v>23</v>
      </c>
      <c r="E42" s="6" t="s">
        <v>2768</v>
      </c>
      <c r="F42" s="6" t="s">
        <v>2773</v>
      </c>
      <c r="G42" s="6">
        <v>71</v>
      </c>
      <c r="H42" s="6">
        <v>80</v>
      </c>
      <c r="I42" s="7">
        <v>42665</v>
      </c>
      <c r="J42" s="7">
        <v>42669</v>
      </c>
      <c r="K42" s="7" t="s">
        <v>2542</v>
      </c>
      <c r="L42" s="17">
        <f t="shared" si="5"/>
        <v>281.13</v>
      </c>
      <c r="M42" s="20">
        <f t="shared" si="6"/>
        <v>0.84725927506847365</v>
      </c>
      <c r="N42" s="6" t="s">
        <v>2546</v>
      </c>
      <c r="O42" s="6">
        <v>2800000</v>
      </c>
      <c r="P42" s="6">
        <v>3280000</v>
      </c>
      <c r="Q42" s="6">
        <f t="shared" si="0"/>
        <v>480000</v>
      </c>
      <c r="R42" s="8">
        <f t="shared" si="1"/>
        <v>0.17142857142857143</v>
      </c>
      <c r="S42" s="6">
        <v>18467</v>
      </c>
      <c r="T42" s="9">
        <f t="shared" si="7"/>
        <v>39696.718309859156</v>
      </c>
      <c r="U42" s="6">
        <v>46457</v>
      </c>
      <c r="V42" s="9">
        <f t="shared" si="2"/>
        <v>6760.2816901408441</v>
      </c>
      <c r="W42" s="8">
        <f t="shared" si="3"/>
        <v>0.17029825078668651</v>
      </c>
      <c r="X42" s="22">
        <f t="shared" si="8"/>
        <v>33633.412777808669</v>
      </c>
      <c r="Y42" s="22">
        <f t="shared" si="9"/>
        <v>39361.124141856082</v>
      </c>
      <c r="Z42" s="22">
        <f t="shared" si="10"/>
        <v>5727.7113640474126</v>
      </c>
      <c r="AA42" s="8">
        <f t="shared" si="11"/>
        <v>0.17029825078668667</v>
      </c>
      <c r="AB42" s="22">
        <f t="shared" si="12"/>
        <v>2794639.8140717819</v>
      </c>
      <c r="AC42" s="10">
        <v>9923</v>
      </c>
      <c r="AD42" s="6">
        <v>1968</v>
      </c>
      <c r="AE42" s="6">
        <f t="shared" si="4"/>
        <v>48</v>
      </c>
      <c r="AF42" s="6" t="s">
        <v>37</v>
      </c>
    </row>
    <row r="43" spans="1:32" x14ac:dyDescent="0.2">
      <c r="A43">
        <v>43</v>
      </c>
      <c r="B43" s="6" t="s">
        <v>2616</v>
      </c>
      <c r="C43" s="6" t="s">
        <v>22</v>
      </c>
      <c r="D43" s="6" t="s">
        <v>23</v>
      </c>
      <c r="E43" s="6" t="s">
        <v>2768</v>
      </c>
      <c r="F43" s="6" t="s">
        <v>2773</v>
      </c>
      <c r="G43" s="6">
        <v>52</v>
      </c>
      <c r="H43" s="6">
        <v>58</v>
      </c>
      <c r="I43" s="7">
        <v>42667</v>
      </c>
      <c r="J43" s="7">
        <v>42670</v>
      </c>
      <c r="K43" s="7" t="s">
        <v>2542</v>
      </c>
      <c r="L43" s="17">
        <f t="shared" si="5"/>
        <v>281.13</v>
      </c>
      <c r="M43" s="20">
        <f t="shared" si="6"/>
        <v>0.84725927506847365</v>
      </c>
      <c r="N43" s="6" t="s">
        <v>2550</v>
      </c>
      <c r="O43" s="6">
        <v>3400000</v>
      </c>
      <c r="P43" s="6">
        <v>4000000</v>
      </c>
      <c r="Q43" s="6">
        <f t="shared" si="0"/>
        <v>600000</v>
      </c>
      <c r="R43" s="8">
        <f t="shared" si="1"/>
        <v>0.17647058823529413</v>
      </c>
      <c r="S43" s="6"/>
      <c r="T43" s="9">
        <f t="shared" si="7"/>
        <v>65384.615384615383</v>
      </c>
      <c r="U43" s="6">
        <v>76923</v>
      </c>
      <c r="V43" s="9">
        <f t="shared" si="2"/>
        <v>11538.384615384617</v>
      </c>
      <c r="W43" s="8">
        <f t="shared" si="3"/>
        <v>0.1764694117647059</v>
      </c>
      <c r="X43" s="22">
        <f t="shared" si="8"/>
        <v>55397.721831400202</v>
      </c>
      <c r="Y43" s="22">
        <f t="shared" si="9"/>
        <v>65173.7252160922</v>
      </c>
      <c r="Z43" s="22">
        <f t="shared" si="10"/>
        <v>9776.0033846919978</v>
      </c>
      <c r="AA43" s="8">
        <f t="shared" si="11"/>
        <v>0.17646941176470587</v>
      </c>
      <c r="AB43" s="22">
        <f t="shared" si="12"/>
        <v>3389033.7112367945</v>
      </c>
      <c r="AC43" s="10">
        <v>6128</v>
      </c>
      <c r="AD43" s="6">
        <v>2013</v>
      </c>
      <c r="AE43" s="6">
        <f t="shared" si="4"/>
        <v>3</v>
      </c>
      <c r="AF43" s="6" t="s">
        <v>183</v>
      </c>
    </row>
    <row r="44" spans="1:32" x14ac:dyDescent="0.2">
      <c r="A44">
        <v>44</v>
      </c>
      <c r="B44" s="6" t="s">
        <v>1522</v>
      </c>
      <c r="C44" s="6" t="s">
        <v>22</v>
      </c>
      <c r="D44" s="6" t="s">
        <v>23</v>
      </c>
      <c r="E44" s="6" t="s">
        <v>2768</v>
      </c>
      <c r="F44" s="6" t="s">
        <v>2773</v>
      </c>
      <c r="G44" s="6">
        <v>159</v>
      </c>
      <c r="H44" s="6">
        <v>171</v>
      </c>
      <c r="I44" s="7">
        <v>42672</v>
      </c>
      <c r="J44" s="7">
        <v>42674</v>
      </c>
      <c r="K44" s="7" t="s">
        <v>2542</v>
      </c>
      <c r="L44" s="17">
        <f t="shared" si="5"/>
        <v>281.13</v>
      </c>
      <c r="M44" s="20">
        <f t="shared" si="6"/>
        <v>0.84725927506847365</v>
      </c>
      <c r="N44" s="6" t="s">
        <v>2548</v>
      </c>
      <c r="O44" s="6">
        <v>8500000</v>
      </c>
      <c r="P44" s="6">
        <v>9690000</v>
      </c>
      <c r="Q44" s="6">
        <f t="shared" si="0"/>
        <v>1190000</v>
      </c>
      <c r="R44" s="8">
        <f t="shared" si="1"/>
        <v>0.14000000000000001</v>
      </c>
      <c r="S44" s="6"/>
      <c r="T44" s="9">
        <f t="shared" si="7"/>
        <v>53459.119496855346</v>
      </c>
      <c r="U44" s="6">
        <v>60943</v>
      </c>
      <c r="V44" s="9">
        <f t="shared" si="2"/>
        <v>7483.8805031446536</v>
      </c>
      <c r="W44" s="8">
        <f t="shared" si="3"/>
        <v>0.13999258823529412</v>
      </c>
      <c r="X44" s="22">
        <f t="shared" si="8"/>
        <v>45293.734830704569</v>
      </c>
      <c r="Y44" s="22">
        <f t="shared" si="9"/>
        <v>51634.522000497993</v>
      </c>
      <c r="Z44" s="22">
        <f t="shared" si="10"/>
        <v>6340.7871697934243</v>
      </c>
      <c r="AA44" s="8">
        <f t="shared" si="11"/>
        <v>0.13999258823529412</v>
      </c>
      <c r="AB44" s="22">
        <f t="shared" si="12"/>
        <v>8209888.9980791807</v>
      </c>
      <c r="AC44" s="10">
        <v>1754</v>
      </c>
      <c r="AD44" s="6">
        <v>1896</v>
      </c>
      <c r="AE44" s="6">
        <f t="shared" si="4"/>
        <v>120</v>
      </c>
      <c r="AF44" s="6" t="s">
        <v>494</v>
      </c>
    </row>
    <row r="45" spans="1:32" x14ac:dyDescent="0.2">
      <c r="A45">
        <v>51</v>
      </c>
      <c r="B45" s="6" t="s">
        <v>631</v>
      </c>
      <c r="C45" s="6" t="s">
        <v>22</v>
      </c>
      <c r="D45" s="6" t="s">
        <v>23</v>
      </c>
      <c r="E45" s="6" t="s">
        <v>2768</v>
      </c>
      <c r="F45" s="6" t="s">
        <v>2773</v>
      </c>
      <c r="G45" s="6">
        <v>47</v>
      </c>
      <c r="H45" s="6">
        <v>53</v>
      </c>
      <c r="I45" s="7">
        <v>42725</v>
      </c>
      <c r="J45" s="7">
        <v>42725</v>
      </c>
      <c r="K45" s="7" t="s">
        <v>2544</v>
      </c>
      <c r="L45" s="17">
        <f t="shared" si="5"/>
        <v>287.33999999999997</v>
      </c>
      <c r="M45" s="20">
        <f t="shared" si="6"/>
        <v>0.82894828426254619</v>
      </c>
      <c r="N45" s="6" t="s">
        <v>2554</v>
      </c>
      <c r="O45" s="6">
        <v>3000000</v>
      </c>
      <c r="P45" s="6">
        <v>3310000</v>
      </c>
      <c r="Q45" s="6">
        <f t="shared" si="0"/>
        <v>310000</v>
      </c>
      <c r="R45" s="8">
        <f t="shared" si="1"/>
        <v>0.10333333333333333</v>
      </c>
      <c r="S45" s="6"/>
      <c r="T45" s="9">
        <f t="shared" si="7"/>
        <v>63829.787234042553</v>
      </c>
      <c r="U45" s="6">
        <v>70426</v>
      </c>
      <c r="V45" s="9">
        <f t="shared" si="2"/>
        <v>6596.2127659574471</v>
      </c>
      <c r="W45" s="8">
        <f t="shared" si="3"/>
        <v>0.10334066666666668</v>
      </c>
      <c r="X45" s="22">
        <f t="shared" si="8"/>
        <v>52911.592612502951</v>
      </c>
      <c r="Y45" s="22">
        <f t="shared" si="9"/>
        <v>58379.511867474081</v>
      </c>
      <c r="Z45" s="22">
        <f t="shared" si="10"/>
        <v>5467.9192549711297</v>
      </c>
      <c r="AA45" s="8">
        <f t="shared" si="11"/>
        <v>0.10334066666666666</v>
      </c>
      <c r="AB45" s="22">
        <f t="shared" si="12"/>
        <v>2743837.0577712818</v>
      </c>
      <c r="AC45" s="10">
        <v>5944</v>
      </c>
      <c r="AD45" s="6">
        <v>1955</v>
      </c>
      <c r="AE45" s="6">
        <f t="shared" si="4"/>
        <v>61</v>
      </c>
      <c r="AF45" s="6" t="s">
        <v>569</v>
      </c>
    </row>
    <row r="46" spans="1:32" x14ac:dyDescent="0.2">
      <c r="A46">
        <v>51</v>
      </c>
      <c r="B46" s="6" t="s">
        <v>2591</v>
      </c>
      <c r="C46" s="6" t="s">
        <v>22</v>
      </c>
      <c r="D46" s="6" t="s">
        <v>23</v>
      </c>
      <c r="E46" s="6" t="s">
        <v>2768</v>
      </c>
      <c r="F46" s="6" t="s">
        <v>2773</v>
      </c>
      <c r="G46" s="6">
        <v>47</v>
      </c>
      <c r="H46" s="6">
        <v>53</v>
      </c>
      <c r="I46" s="7">
        <v>42724</v>
      </c>
      <c r="J46" s="7">
        <v>42727</v>
      </c>
      <c r="K46" s="7" t="s">
        <v>2544</v>
      </c>
      <c r="L46" s="17">
        <f t="shared" si="5"/>
        <v>287.33999999999997</v>
      </c>
      <c r="M46" s="20">
        <f t="shared" si="6"/>
        <v>0.82894828426254619</v>
      </c>
      <c r="N46" s="6" t="s">
        <v>2550</v>
      </c>
      <c r="O46" s="6">
        <v>3800000</v>
      </c>
      <c r="P46" s="6">
        <v>3950000</v>
      </c>
      <c r="Q46" s="6">
        <f t="shared" si="0"/>
        <v>150000</v>
      </c>
      <c r="R46" s="8">
        <f t="shared" si="1"/>
        <v>3.9473684210526314E-2</v>
      </c>
      <c r="S46" s="6">
        <v>2725</v>
      </c>
      <c r="T46" s="9">
        <f t="shared" si="7"/>
        <v>80909.042553191495</v>
      </c>
      <c r="U46" s="6">
        <v>84101</v>
      </c>
      <c r="V46" s="9">
        <f t="shared" si="2"/>
        <v>3191.9574468085048</v>
      </c>
      <c r="W46" s="8">
        <f t="shared" si="3"/>
        <v>3.9451183033219525E-2</v>
      </c>
      <c r="X46" s="22">
        <f t="shared" si="8"/>
        <v>67069.412005793434</v>
      </c>
      <c r="Y46" s="22">
        <f t="shared" si="9"/>
        <v>69715.379654764401</v>
      </c>
      <c r="Z46" s="22">
        <f t="shared" si="10"/>
        <v>2645.9676489709673</v>
      </c>
      <c r="AA46" s="8">
        <f t="shared" si="11"/>
        <v>3.9451183033219518E-2</v>
      </c>
      <c r="AB46" s="22">
        <f t="shared" si="12"/>
        <v>3276622.8437739271</v>
      </c>
      <c r="AC46" s="10">
        <v>8184</v>
      </c>
      <c r="AD46" s="6">
        <v>2012</v>
      </c>
      <c r="AE46" s="6">
        <f t="shared" si="4"/>
        <v>4</v>
      </c>
      <c r="AF46" s="6" t="s">
        <v>621</v>
      </c>
    </row>
    <row r="47" spans="1:32" x14ac:dyDescent="0.2">
      <c r="R47" s="24">
        <f>AVERAGE(R2:R46)</f>
        <v>0.12099220532093272</v>
      </c>
      <c r="X47" s="21">
        <f>AVERAGE(X2:X46)</f>
        <v>45125.470532283776</v>
      </c>
      <c r="Y47" s="21">
        <f>AVERAGE(Y2:Y46)</f>
        <v>50340.981977730131</v>
      </c>
      <c r="Z47" s="22">
        <f t="shared" si="10"/>
        <v>5215.5114454463546</v>
      </c>
      <c r="AA47" s="28">
        <f>AVERAGE(AA2:AA46)</f>
        <v>0.1196469606935537</v>
      </c>
      <c r="AB47" s="22">
        <f t="shared" si="12"/>
        <v>0</v>
      </c>
    </row>
  </sheetData>
  <sortState ref="A2:X46">
    <sortCondition ref="J2:J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Alt samlet</vt:lpstr>
      <vt:lpstr>Bud samlet</vt:lpstr>
      <vt:lpstr>Kupp samlet</vt:lpstr>
      <vt:lpstr>Gamle Oslo bud</vt:lpstr>
      <vt:lpstr>Gamle Oslo kupp</vt:lpstr>
      <vt:lpstr>Frogner bud</vt:lpstr>
      <vt:lpstr>Frogner kupp</vt:lpstr>
      <vt:lpstr>Oslo Øst bud</vt:lpstr>
      <vt:lpstr>Oslo Øst kupp</vt:lpstr>
      <vt:lpstr>St.Hanshaugen bud</vt:lpstr>
      <vt:lpstr>St.Hanshaugen kupp</vt:lpstr>
      <vt:lpstr>Gr.løkka og Sagene bud</vt:lpstr>
      <vt:lpstr>Gr.løkka og Sagene kupp</vt:lpstr>
      <vt:lpstr>Oslo Vest bud</vt:lpstr>
      <vt:lpstr>Oslo Vest kupp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Microsoft Office-bruker</cp:lastModifiedBy>
  <dcterms:created xsi:type="dcterms:W3CDTF">2017-02-07T10:05:32Z</dcterms:created>
  <dcterms:modified xsi:type="dcterms:W3CDTF">2017-05-15T09:19:25Z</dcterms:modified>
</cp:coreProperties>
</file>